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ml.chartshape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oxecon-my.sharepoint.com/personal/eallenby_oxfordeconomics_com/Documents/Documents/2026-01/High-frequency indicators RB/"/>
    </mc:Choice>
  </mc:AlternateContent>
  <xr:revisionPtr revIDLastSave="25614" documentId="13_ncr:1_{894CC7B7-0717-41D0-9D86-A7B61290D0F4}" xr6:coauthVersionLast="47" xr6:coauthVersionMax="47" xr10:uidLastSave="{64EBB96B-2C01-4C70-BBFC-646CEA0E6492}"/>
  <bookViews>
    <workbookView xWindow="-110" yWindow="-110" windowWidth="19420" windowHeight="10300" tabRatio="941" firstSheet="4" activeTab="5" xr2:uid="{00000000-000D-0000-FFFF-FFFF00000000}"/>
  </bookViews>
  <sheets>
    <sheet name="Chart - GfK survey" sheetId="78" r:id="rId1"/>
    <sheet name="&gt;&gt; TABLES" sheetId="45" r:id="rId2"/>
    <sheet name="Table - weekly data" sheetId="44" r:id="rId3"/>
    <sheet name="Table - monthly data" sheetId="46" r:id="rId4"/>
    <sheet name="Table - weekly data (new)" sheetId="69" r:id="rId5"/>
    <sheet name="Table - monthly data (new)" sheetId="77" r:id="rId6"/>
    <sheet name="&gt;&gt; DATA" sheetId="5" r:id="rId7"/>
    <sheet name="HAVERM for table" sheetId="43" r:id="rId8"/>
    <sheet name="HAVERW for table" sheetId="42" r:id="rId9"/>
    <sheet name="Seasonality" sheetId="71" r:id="rId10"/>
    <sheet name="Chart Data" sheetId="12" r:id="rId11"/>
    <sheet name="HAVERW (new)" sheetId="66" r:id="rId12"/>
    <sheet name="HAVERD (new)" sheetId="67" r:id="rId13"/>
    <sheet name="HAVERM (new)" sheetId="73" r:id="rId14"/>
    <sheet name="HAVERQ (new)" sheetId="79" r:id="rId15"/>
    <sheet name="Direct Debit" sheetId="76" r:id="rId16"/>
    <sheet name="Textkernal" sheetId="74" r:id="rId17"/>
    <sheet name="Energy" sheetId="36" r:id="rId18"/>
    <sheet name="Fuel demand" sheetId="68" r:id="rId19"/>
    <sheet name="Open Table" sheetId="4" r:id="rId20"/>
    <sheet name="ONS BICS" sheetId="56" r:id="rId21"/>
    <sheet name="ONS-Eurocontrol flights" sheetId="63" r:id="rId22"/>
    <sheet name="HAVERD" sheetId="39" r:id="rId23"/>
    <sheet name="HAVERW" sheetId="41" r:id="rId24"/>
    <sheet name="HAVERGDP" sheetId="70" r:id="rId25"/>
    <sheet name="&gt;&gt; NO LONGER USED" sheetId="40" r:id="rId2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DLX1.INC" localSheetId="12">'HAVERD (new)'!$A$1:$AD$6</definedName>
    <definedName name="_DLX1.INC">HAVERD!$A$1:$BE$6</definedName>
    <definedName name="_DLX2.INC" localSheetId="11">'HAVERW (new)'!$A$1:$ZZ$6</definedName>
    <definedName name="_DLX2.INC">HAVERW!$A$1:$ZZ$6</definedName>
    <definedName name="_DLX3.INC">'HAVERW for table'!$A$1:$F$11</definedName>
    <definedName name="_DLX4.INC">'HAVERM for table'!$A$1:$F$9</definedName>
    <definedName name="_DLX5.INC">HAVERGDP!$A$4:$D$10</definedName>
    <definedName name="_DLX6.INC">HAVERGDP!$F$4:$N$10</definedName>
    <definedName name="_DLX7.INC">'HAVERM (new)'!$C$4:$CC$10</definedName>
    <definedName name="_DLX8.INC">'HAVERQ (new)'!$A$3:$L$9</definedName>
    <definedName name="_xleta.AVEDEV" hidden="1" xlm="1">#NAME?</definedName>
    <definedName name="Alternative_economic_activity_indicators">'Table - monthly data (new)'!$C$3:$AC$29</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0</definedName>
    <definedName name="RiskFixedSeed" hidden="1">347</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TRUE</definedName>
    <definedName name="RiskUseMultipleCPUs" hidden="1">TRUE</definedName>
    <definedName name="SpreadsheetBuilder_1"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5" i="71" l="1"/>
  <c r="B226" i="71" s="1"/>
  <c r="FG223" i="71"/>
  <c r="FH223" i="71"/>
  <c r="FG224" i="71"/>
  <c r="FH224" i="71"/>
  <c r="FG225" i="71"/>
  <c r="FH225" i="71"/>
  <c r="FG213" i="71"/>
  <c r="FH213" i="71"/>
  <c r="FG214" i="71"/>
  <c r="FH214" i="71"/>
  <c r="FG215" i="71"/>
  <c r="FH215" i="71"/>
  <c r="FG216" i="71"/>
  <c r="FH216" i="71"/>
  <c r="FG217" i="71"/>
  <c r="FH217" i="71"/>
  <c r="FG218" i="71"/>
  <c r="FH218" i="71"/>
  <c r="FG219" i="71"/>
  <c r="FH219" i="71"/>
  <c r="FG220" i="71"/>
  <c r="FH220" i="71"/>
  <c r="FG221" i="71"/>
  <c r="FH221" i="71"/>
  <c r="FG222" i="71"/>
  <c r="FH222" i="71"/>
  <c r="ER213" i="71"/>
  <c r="ER214" i="71"/>
  <c r="DM213" i="71"/>
  <c r="DM214" i="71"/>
  <c r="BI187" i="71"/>
  <c r="AQ187" i="71"/>
  <c r="Y187" i="71"/>
  <c r="Y188" i="71"/>
  <c r="G318" i="12"/>
  <c r="G213" i="71" s="1"/>
  <c r="G319" i="12"/>
  <c r="G214" i="71" s="1"/>
  <c r="B213" i="71"/>
  <c r="B214" i="71" s="1"/>
  <c r="B215" i="71" s="1"/>
  <c r="B216" i="71" s="1"/>
  <c r="B217" i="71" s="1"/>
  <c r="B218" i="71" s="1"/>
  <c r="B219" i="71" s="1"/>
  <c r="B220" i="71" s="1"/>
  <c r="B221" i="71" s="1"/>
  <c r="B222" i="71" s="1"/>
  <c r="B223" i="71" s="1"/>
  <c r="B224" i="71" s="1"/>
  <c r="J317" i="12"/>
  <c r="I212" i="71" s="1"/>
  <c r="K317" i="12"/>
  <c r="J212" i="71" s="1"/>
  <c r="J318" i="12"/>
  <c r="I213" i="71" s="1"/>
  <c r="K318" i="12"/>
  <c r="J213" i="71" s="1"/>
  <c r="J314" i="12"/>
  <c r="I209" i="71" s="1"/>
  <c r="K314" i="12"/>
  <c r="J209" i="71" s="1"/>
  <c r="J315" i="12"/>
  <c r="I210" i="71" s="1"/>
  <c r="K315" i="12"/>
  <c r="J210" i="71" s="1"/>
  <c r="J316" i="12"/>
  <c r="I211" i="71" s="1"/>
  <c r="K316" i="12"/>
  <c r="J211" i="71" s="1"/>
  <c r="I313" i="12"/>
  <c r="I314" i="12"/>
  <c r="I315" i="12"/>
  <c r="I316" i="12"/>
  <c r="I306" i="12"/>
  <c r="I307" i="12"/>
  <c r="I308" i="12"/>
  <c r="I309" i="12"/>
  <c r="I310" i="12"/>
  <c r="I311" i="12"/>
  <c r="I312" i="12"/>
  <c r="I305" i="12"/>
  <c r="B319" i="12"/>
  <c r="B320" i="12" s="1"/>
  <c r="H319" i="12"/>
  <c r="H214" i="71" s="1"/>
  <c r="H318" i="12"/>
  <c r="H213" i="71" s="1"/>
  <c r="H315" i="12"/>
  <c r="H210" i="71" s="1"/>
  <c r="H316" i="12"/>
  <c r="H211" i="71" s="1"/>
  <c r="H317" i="12"/>
  <c r="H212" i="71" s="1"/>
  <c r="BC11" i="73"/>
  <c r="BC12" i="73"/>
  <c r="BC13" i="73"/>
  <c r="BC14" i="73"/>
  <c r="BC15" i="73"/>
  <c r="BC16" i="73"/>
  <c r="BC17" i="73"/>
  <c r="BC18" i="73"/>
  <c r="BC19" i="73"/>
  <c r="BC20" i="73"/>
  <c r="BC21" i="73"/>
  <c r="BC22" i="73"/>
  <c r="BC23" i="73"/>
  <c r="BC24" i="73"/>
  <c r="BC25" i="73"/>
  <c r="BC26" i="73"/>
  <c r="BC27" i="73"/>
  <c r="BC28" i="73"/>
  <c r="BC29" i="73"/>
  <c r="BC30" i="73"/>
  <c r="BC31" i="73"/>
  <c r="BC32" i="73"/>
  <c r="BC33" i="73"/>
  <c r="BC34" i="73"/>
  <c r="BC35" i="73"/>
  <c r="BC36" i="73"/>
  <c r="BC37" i="73"/>
  <c r="BC38" i="73"/>
  <c r="BC39" i="73"/>
  <c r="BC40" i="73"/>
  <c r="BC41" i="73"/>
  <c r="BC42" i="73"/>
  <c r="BC43" i="73"/>
  <c r="BC44" i="73"/>
  <c r="BC45" i="73"/>
  <c r="BC46" i="73"/>
  <c r="BC47" i="73"/>
  <c r="BC48" i="73"/>
  <c r="BC49" i="73"/>
  <c r="BC50" i="73"/>
  <c r="BC51" i="73"/>
  <c r="BC52" i="73"/>
  <c r="BC53" i="73"/>
  <c r="BC54" i="73"/>
  <c r="BC55" i="73"/>
  <c r="BC56" i="73"/>
  <c r="BC57" i="73"/>
  <c r="BC58" i="73"/>
  <c r="BC59" i="73"/>
  <c r="BC60" i="73"/>
  <c r="BC61" i="73"/>
  <c r="BC62" i="73"/>
  <c r="BC63" i="73"/>
  <c r="BC64" i="73"/>
  <c r="BC65" i="73"/>
  <c r="BC66" i="73"/>
  <c r="BC67" i="73"/>
  <c r="BC68" i="73"/>
  <c r="BC69" i="73"/>
  <c r="BC70" i="73"/>
  <c r="BC71" i="73"/>
  <c r="BC72" i="73"/>
  <c r="BC73" i="73"/>
  <c r="BC74" i="73"/>
  <c r="BC75" i="73"/>
  <c r="BC76" i="73"/>
  <c r="BC77" i="73"/>
  <c r="BC78" i="73"/>
  <c r="BC79" i="73"/>
  <c r="BC80" i="73"/>
  <c r="BC81" i="73"/>
  <c r="BC82" i="73"/>
  <c r="BC83" i="73"/>
  <c r="BC84" i="73"/>
  <c r="BC85" i="73"/>
  <c r="BC86" i="73"/>
  <c r="BC87" i="73"/>
  <c r="BC88" i="73"/>
  <c r="BC89" i="73"/>
  <c r="BC90" i="73"/>
  <c r="BC91" i="73"/>
  <c r="BC92" i="73"/>
  <c r="BC93" i="73"/>
  <c r="BC94" i="73"/>
  <c r="BC95" i="73"/>
  <c r="BC96" i="73"/>
  <c r="BC97" i="73"/>
  <c r="BC98" i="73"/>
  <c r="BC99" i="73"/>
  <c r="BC100" i="73"/>
  <c r="BC101" i="73"/>
  <c r="BC102" i="73"/>
  <c r="BC103" i="73"/>
  <c r="BC104" i="73"/>
  <c r="BC105" i="73"/>
  <c r="BC106" i="73"/>
  <c r="BC107" i="73"/>
  <c r="BC108" i="73"/>
  <c r="BC109" i="73"/>
  <c r="BC110" i="73"/>
  <c r="BC111" i="73"/>
  <c r="BC112" i="73"/>
  <c r="BC113" i="73"/>
  <c r="BC114" i="73"/>
  <c r="BC115" i="73"/>
  <c r="BC116" i="73"/>
  <c r="BC117" i="73"/>
  <c r="BC118" i="73"/>
  <c r="BC119" i="73"/>
  <c r="BC120" i="73"/>
  <c r="BC121" i="73"/>
  <c r="BC122" i="73"/>
  <c r="BC123" i="73"/>
  <c r="BC124" i="73"/>
  <c r="BC125" i="73"/>
  <c r="BC126" i="73"/>
  <c r="BC127" i="73"/>
  <c r="BC128" i="73"/>
  <c r="BC129" i="73"/>
  <c r="BC130" i="73"/>
  <c r="BC131" i="73"/>
  <c r="BC132" i="73"/>
  <c r="BC133" i="73"/>
  <c r="BC134" i="73"/>
  <c r="BC135" i="73"/>
  <c r="BC136" i="73"/>
  <c r="BC137" i="73"/>
  <c r="BC138" i="73"/>
  <c r="BC139" i="73"/>
  <c r="BC140" i="73"/>
  <c r="BC141" i="73"/>
  <c r="BC142" i="73"/>
  <c r="BC143" i="73"/>
  <c r="BC144" i="73"/>
  <c r="BC145" i="73"/>
  <c r="BC146" i="73"/>
  <c r="BC147" i="73"/>
  <c r="BC148" i="73"/>
  <c r="BC149" i="73"/>
  <c r="BC150" i="73"/>
  <c r="BC151" i="73"/>
  <c r="BC152" i="73"/>
  <c r="BC153" i="73"/>
  <c r="BC154" i="73"/>
  <c r="EG53" i="71"/>
  <c r="BB12" i="73"/>
  <c r="BB13" i="73"/>
  <c r="BB14" i="73"/>
  <c r="BB15" i="73"/>
  <c r="BB16" i="73"/>
  <c r="BB17" i="73"/>
  <c r="BB18" i="73"/>
  <c r="BB19" i="73"/>
  <c r="BB20" i="73"/>
  <c r="BB21" i="73"/>
  <c r="BB22" i="73"/>
  <c r="BB23" i="73"/>
  <c r="BB24" i="73"/>
  <c r="BB25" i="73"/>
  <c r="BB26" i="73"/>
  <c r="BB27" i="73"/>
  <c r="BB28" i="73"/>
  <c r="BB29" i="73"/>
  <c r="BB30" i="73"/>
  <c r="BB31" i="73"/>
  <c r="BB32" i="73"/>
  <c r="BB33" i="73"/>
  <c r="BB34" i="73"/>
  <c r="BB35" i="73"/>
  <c r="BB36" i="73"/>
  <c r="BB37" i="73"/>
  <c r="BB38" i="73"/>
  <c r="BB39" i="73"/>
  <c r="BB40" i="73"/>
  <c r="BB41" i="73"/>
  <c r="BB42" i="73"/>
  <c r="BB43" i="73"/>
  <c r="BB44" i="73"/>
  <c r="BB45" i="73"/>
  <c r="BB46" i="73"/>
  <c r="BB47" i="73"/>
  <c r="BB48" i="73"/>
  <c r="BB49" i="73"/>
  <c r="BB50" i="73"/>
  <c r="BB51" i="73"/>
  <c r="BB52" i="73"/>
  <c r="BB53" i="73"/>
  <c r="BB54" i="73"/>
  <c r="BB55" i="73"/>
  <c r="BB56" i="73"/>
  <c r="BB57" i="73"/>
  <c r="BB58" i="73"/>
  <c r="BB59" i="73"/>
  <c r="BB60" i="73"/>
  <c r="BB61" i="73"/>
  <c r="BB62" i="73"/>
  <c r="BB63" i="73"/>
  <c r="BB64" i="73"/>
  <c r="BB65" i="73"/>
  <c r="BB66" i="73"/>
  <c r="BB67" i="73"/>
  <c r="BB68" i="73"/>
  <c r="BB69" i="73"/>
  <c r="BB70" i="73"/>
  <c r="BB71" i="73"/>
  <c r="BB72" i="73"/>
  <c r="BB73" i="73"/>
  <c r="BB74" i="73"/>
  <c r="BB75" i="73"/>
  <c r="BB76" i="73"/>
  <c r="BB77" i="73"/>
  <c r="BB78" i="73"/>
  <c r="BB79" i="73"/>
  <c r="BB80" i="73"/>
  <c r="BB81" i="73"/>
  <c r="BB82" i="73"/>
  <c r="BB83" i="73"/>
  <c r="BB84" i="73"/>
  <c r="BB85" i="73"/>
  <c r="BB86" i="73"/>
  <c r="BB87" i="73"/>
  <c r="BB88" i="73"/>
  <c r="BB89" i="73"/>
  <c r="BB90" i="73"/>
  <c r="BB91" i="73"/>
  <c r="BB92" i="73"/>
  <c r="BB93" i="73"/>
  <c r="BB94" i="73"/>
  <c r="BB95" i="73"/>
  <c r="BB96" i="73"/>
  <c r="BB97" i="73"/>
  <c r="BB98" i="73"/>
  <c r="BB99" i="73"/>
  <c r="BB100" i="73"/>
  <c r="BB101" i="73"/>
  <c r="BB102" i="73"/>
  <c r="BB103" i="73"/>
  <c r="BB104" i="73"/>
  <c r="BB105" i="73"/>
  <c r="BB106" i="73"/>
  <c r="BB107" i="73"/>
  <c r="BB108" i="73"/>
  <c r="BB109" i="73"/>
  <c r="BB110" i="73"/>
  <c r="BB111" i="73"/>
  <c r="BB112" i="73"/>
  <c r="BB113" i="73"/>
  <c r="BB114" i="73"/>
  <c r="BB115" i="73"/>
  <c r="BB116" i="73"/>
  <c r="BB117" i="73"/>
  <c r="BB118" i="73"/>
  <c r="BB119" i="73"/>
  <c r="BB120" i="73"/>
  <c r="BB121" i="73"/>
  <c r="BB122" i="73"/>
  <c r="BB123" i="73"/>
  <c r="BB124" i="73"/>
  <c r="BB125" i="73"/>
  <c r="BB126" i="73"/>
  <c r="BB127" i="73"/>
  <c r="BB128" i="73"/>
  <c r="BB129" i="73"/>
  <c r="BB130" i="73"/>
  <c r="BB131" i="73"/>
  <c r="BB132" i="73"/>
  <c r="BB133" i="73"/>
  <c r="BB134" i="73"/>
  <c r="BB135" i="73"/>
  <c r="BB136" i="73"/>
  <c r="BB137" i="73"/>
  <c r="BB138" i="73"/>
  <c r="BB139" i="73"/>
  <c r="BB140" i="73"/>
  <c r="BB141" i="73"/>
  <c r="BB142" i="73"/>
  <c r="BB143" i="73"/>
  <c r="BB144" i="73"/>
  <c r="BB145" i="73"/>
  <c r="BB146" i="73"/>
  <c r="BB147" i="73"/>
  <c r="BB148" i="73"/>
  <c r="BB149" i="73"/>
  <c r="BB150" i="73"/>
  <c r="BB151" i="73"/>
  <c r="BB152" i="73"/>
  <c r="BB153" i="73"/>
  <c r="BB154" i="73"/>
  <c r="BB11" i="73"/>
  <c r="I59" i="79"/>
  <c r="I61" i="79" s="1"/>
  <c r="EG52" i="71" s="1"/>
  <c r="B227" i="71" l="1"/>
  <c r="FG226" i="71"/>
  <c r="FH226" i="71"/>
  <c r="EG50" i="71"/>
  <c r="BB201" i="73"/>
  <c r="I60" i="79"/>
  <c r="FH227" i="71" l="1"/>
  <c r="FG227" i="71"/>
  <c r="B228" i="71"/>
  <c r="BB202" i="73"/>
  <c r="EG51" i="71"/>
  <c r="E11" i="79"/>
  <c r="E12" i="79"/>
  <c r="E13" i="79"/>
  <c r="E14" i="79"/>
  <c r="E15" i="79"/>
  <c r="E16" i="79"/>
  <c r="E17" i="79"/>
  <c r="E18" i="79"/>
  <c r="E19" i="79"/>
  <c r="E20" i="79"/>
  <c r="E21" i="79"/>
  <c r="I11" i="79" s="1"/>
  <c r="E22" i="79"/>
  <c r="I14" i="79" s="1"/>
  <c r="E23" i="79"/>
  <c r="I17" i="79" s="1"/>
  <c r="E24" i="79"/>
  <c r="I20" i="79" s="1"/>
  <c r="E25" i="79"/>
  <c r="I23" i="79" s="1"/>
  <c r="E26" i="79"/>
  <c r="I26" i="79" s="1"/>
  <c r="E27" i="79"/>
  <c r="I29" i="79" s="1"/>
  <c r="E28" i="79"/>
  <c r="I32" i="79" s="1"/>
  <c r="E29" i="79"/>
  <c r="I35" i="79" s="1"/>
  <c r="E30" i="79"/>
  <c r="I38" i="79" s="1"/>
  <c r="E31" i="79"/>
  <c r="I41" i="79" s="1"/>
  <c r="E32" i="79"/>
  <c r="I44" i="79" s="1"/>
  <c r="E33" i="79"/>
  <c r="I47" i="79" s="1"/>
  <c r="E34" i="79"/>
  <c r="I50" i="79" s="1"/>
  <c r="E35" i="79"/>
  <c r="I53" i="79" s="1"/>
  <c r="E36" i="79"/>
  <c r="I56" i="79" s="1"/>
  <c r="E10" i="79"/>
  <c r="FG228" i="71" l="1"/>
  <c r="FH228" i="71"/>
  <c r="B229" i="71"/>
  <c r="BB162" i="73"/>
  <c r="EG11" i="71"/>
  <c r="I21" i="79"/>
  <c r="I22" i="79"/>
  <c r="I43" i="79"/>
  <c r="BB183" i="73"/>
  <c r="EG32" i="71"/>
  <c r="I42" i="79"/>
  <c r="I18" i="79"/>
  <c r="I19" i="79"/>
  <c r="BB159" i="73"/>
  <c r="EG8" i="71"/>
  <c r="BB156" i="73"/>
  <c r="I16" i="79"/>
  <c r="I15" i="79"/>
  <c r="EG5" i="71"/>
  <c r="I36" i="79"/>
  <c r="BB177" i="73"/>
  <c r="EG26" i="71"/>
  <c r="I37" i="79"/>
  <c r="BB195" i="73"/>
  <c r="EG44" i="71"/>
  <c r="I55" i="79"/>
  <c r="I54" i="79"/>
  <c r="I52" i="79"/>
  <c r="BB192" i="73"/>
  <c r="EG41" i="71"/>
  <c r="I51" i="79"/>
  <c r="I28" i="79"/>
  <c r="BB168" i="73"/>
  <c r="EG17" i="71"/>
  <c r="I27" i="79"/>
  <c r="BB186" i="73"/>
  <c r="EG35" i="71"/>
  <c r="I46" i="79"/>
  <c r="I45" i="79"/>
  <c r="BB180" i="73"/>
  <c r="EG29" i="71"/>
  <c r="I40" i="79"/>
  <c r="I39" i="79"/>
  <c r="I13" i="79"/>
  <c r="I12" i="79"/>
  <c r="I57" i="79"/>
  <c r="I58" i="79"/>
  <c r="BB198" i="73"/>
  <c r="EG47" i="71"/>
  <c r="BB174" i="73"/>
  <c r="EG23" i="71"/>
  <c r="I34" i="79"/>
  <c r="I33" i="79"/>
  <c r="BB171" i="73"/>
  <c r="EG20" i="71"/>
  <c r="I31" i="79"/>
  <c r="I30" i="79"/>
  <c r="I48" i="79"/>
  <c r="EG38" i="71"/>
  <c r="I49" i="79"/>
  <c r="BB189" i="73"/>
  <c r="I24" i="79"/>
  <c r="EG14" i="71"/>
  <c r="I25" i="79"/>
  <c r="BB165" i="73"/>
  <c r="BR2" i="73"/>
  <c r="BR3" i="73"/>
  <c r="FG229" i="71" l="1"/>
  <c r="FH229" i="71"/>
  <c r="B230" i="71"/>
  <c r="BR33" i="73"/>
  <c r="BB181" i="73"/>
  <c r="EG30" i="71"/>
  <c r="BB169" i="73"/>
  <c r="EG18" i="71"/>
  <c r="BB184" i="73"/>
  <c r="EG33" i="71"/>
  <c r="EG39" i="71"/>
  <c r="BB190" i="73"/>
  <c r="EG31" i="71"/>
  <c r="BB182" i="73"/>
  <c r="BB157" i="73"/>
  <c r="EG6" i="71"/>
  <c r="BB172" i="73"/>
  <c r="EG21" i="71"/>
  <c r="BB158" i="73"/>
  <c r="EG7" i="71"/>
  <c r="EG13" i="71"/>
  <c r="BB164" i="73"/>
  <c r="BB196" i="73"/>
  <c r="EG45" i="71"/>
  <c r="BB167" i="73"/>
  <c r="EG16" i="71"/>
  <c r="BB185" i="73"/>
  <c r="EG34" i="71"/>
  <c r="BB187" i="73"/>
  <c r="EG36" i="71"/>
  <c r="BB179" i="73"/>
  <c r="EG28" i="71"/>
  <c r="BB188" i="73"/>
  <c r="EG37" i="71"/>
  <c r="BB163" i="73"/>
  <c r="EG12" i="71"/>
  <c r="BB173" i="73"/>
  <c r="EG22" i="71"/>
  <c r="BB170" i="73"/>
  <c r="EG19" i="71"/>
  <c r="BB193" i="73"/>
  <c r="EG42" i="71"/>
  <c r="BB199" i="73"/>
  <c r="EG48" i="71"/>
  <c r="BB175" i="73"/>
  <c r="EG24" i="71"/>
  <c r="BB161" i="73"/>
  <c r="EG10" i="71"/>
  <c r="BB197" i="73"/>
  <c r="EG46" i="71"/>
  <c r="BB200" i="73"/>
  <c r="EG49" i="71"/>
  <c r="BB166" i="73"/>
  <c r="EG15" i="71"/>
  <c r="BB191" i="73"/>
  <c r="EG40" i="71"/>
  <c r="BB176" i="73"/>
  <c r="EG25" i="71"/>
  <c r="EG4" i="71"/>
  <c r="BB155" i="73"/>
  <c r="BB194" i="73"/>
  <c r="EG43" i="71"/>
  <c r="BB178" i="73"/>
  <c r="EG27" i="71"/>
  <c r="BB160" i="73"/>
  <c r="EG9" i="71"/>
  <c r="BR194" i="73"/>
  <c r="BR178" i="73"/>
  <c r="BR162" i="73"/>
  <c r="BR146" i="73"/>
  <c r="BR114" i="73"/>
  <c r="BR98" i="73"/>
  <c r="BR81" i="73"/>
  <c r="BR53" i="73"/>
  <c r="BR25" i="73"/>
  <c r="BR13" i="73"/>
  <c r="BR177" i="73"/>
  <c r="BR145" i="73"/>
  <c r="BR113" i="73"/>
  <c r="BR74" i="73"/>
  <c r="BR45" i="73"/>
  <c r="BR198" i="73"/>
  <c r="BR182" i="73"/>
  <c r="BR166" i="73"/>
  <c r="BR150" i="73"/>
  <c r="BR134" i="73"/>
  <c r="BR118" i="73"/>
  <c r="BR102" i="73"/>
  <c r="BR86" i="73"/>
  <c r="BR73" i="73"/>
  <c r="BR66" i="73"/>
  <c r="BR12" i="73"/>
  <c r="BR20" i="73"/>
  <c r="BR28" i="73"/>
  <c r="BR36" i="73"/>
  <c r="BR44" i="73"/>
  <c r="BR52" i="73"/>
  <c r="BR60" i="73"/>
  <c r="BR68" i="73"/>
  <c r="BR76" i="73"/>
  <c r="BR84" i="73"/>
  <c r="BR92" i="73"/>
  <c r="BR100" i="73"/>
  <c r="BR108" i="73"/>
  <c r="BR116" i="73"/>
  <c r="BR124" i="73"/>
  <c r="BR132" i="73"/>
  <c r="BR140" i="73"/>
  <c r="BR148" i="73"/>
  <c r="BR156" i="73"/>
  <c r="BR164" i="73"/>
  <c r="BR172" i="73"/>
  <c r="BR180" i="73"/>
  <c r="BR188" i="73"/>
  <c r="BR196" i="73"/>
  <c r="BR15" i="73"/>
  <c r="BR23" i="73"/>
  <c r="BR31" i="73"/>
  <c r="BR39" i="73"/>
  <c r="BR47" i="73"/>
  <c r="BR55" i="73"/>
  <c r="BR63" i="73"/>
  <c r="BR71" i="73"/>
  <c r="BR79" i="73"/>
  <c r="BR87" i="73"/>
  <c r="BR95" i="73"/>
  <c r="BR103" i="73"/>
  <c r="BR111" i="73"/>
  <c r="BR119" i="73"/>
  <c r="BR127" i="73"/>
  <c r="BR135" i="73"/>
  <c r="BR143" i="73"/>
  <c r="BR151" i="73"/>
  <c r="BR159" i="73"/>
  <c r="BR167" i="73"/>
  <c r="BR175" i="73"/>
  <c r="BR183" i="73"/>
  <c r="BR191" i="73"/>
  <c r="BR199" i="73"/>
  <c r="BR18" i="73"/>
  <c r="BR26" i="73"/>
  <c r="BR34" i="73"/>
  <c r="BR42" i="73"/>
  <c r="BR16" i="73"/>
  <c r="BR24" i="73"/>
  <c r="BR32" i="73"/>
  <c r="BR40" i="73"/>
  <c r="BR48" i="73"/>
  <c r="BR56" i="73"/>
  <c r="BR64" i="73"/>
  <c r="BR72" i="73"/>
  <c r="BR80" i="73"/>
  <c r="BR88" i="73"/>
  <c r="BR96" i="73"/>
  <c r="BR104" i="73"/>
  <c r="BR112" i="73"/>
  <c r="BR120" i="73"/>
  <c r="BR128" i="73"/>
  <c r="BR136" i="73"/>
  <c r="BR144" i="73"/>
  <c r="BR152" i="73"/>
  <c r="BR160" i="73"/>
  <c r="BR168" i="73"/>
  <c r="BR176" i="73"/>
  <c r="BR184" i="73"/>
  <c r="BR192" i="73"/>
  <c r="BR200" i="73"/>
  <c r="BR11" i="73"/>
  <c r="BR30" i="73"/>
  <c r="BR46" i="73"/>
  <c r="BR62" i="73"/>
  <c r="BR78" i="73"/>
  <c r="BR19" i="73"/>
  <c r="BR27" i="73"/>
  <c r="BR35" i="73"/>
  <c r="BR43" i="73"/>
  <c r="BR51" i="73"/>
  <c r="BR59" i="73"/>
  <c r="BR67" i="73"/>
  <c r="BR75" i="73"/>
  <c r="BR83" i="73"/>
  <c r="BR91" i="73"/>
  <c r="BR99" i="73"/>
  <c r="BR107" i="73"/>
  <c r="BR115" i="73"/>
  <c r="BR123" i="73"/>
  <c r="BR131" i="73"/>
  <c r="BR139" i="73"/>
  <c r="BR147" i="73"/>
  <c r="BR155" i="73"/>
  <c r="BR163" i="73"/>
  <c r="BR171" i="73"/>
  <c r="BR179" i="73"/>
  <c r="BR187" i="73"/>
  <c r="BR195" i="73"/>
  <c r="BR14" i="73"/>
  <c r="BR22" i="73"/>
  <c r="BR38" i="73"/>
  <c r="BR54" i="73"/>
  <c r="BR70" i="73"/>
  <c r="BR193" i="73"/>
  <c r="BR161" i="73"/>
  <c r="BR129" i="73"/>
  <c r="BR97" i="73"/>
  <c r="BR197" i="73"/>
  <c r="BR181" i="73"/>
  <c r="BR165" i="73"/>
  <c r="BR149" i="73"/>
  <c r="BR133" i="73"/>
  <c r="BR117" i="73"/>
  <c r="BR101" i="73"/>
  <c r="BR85" i="73"/>
  <c r="BR65" i="73"/>
  <c r="BR58" i="73"/>
  <c r="BR21" i="73"/>
  <c r="BR130" i="73"/>
  <c r="BR186" i="73"/>
  <c r="BR154" i="73"/>
  <c r="BR106" i="73"/>
  <c r="BR57" i="73"/>
  <c r="BR41" i="73"/>
  <c r="BR201" i="73"/>
  <c r="BR153" i="73"/>
  <c r="BR121" i="73"/>
  <c r="BR29" i="73"/>
  <c r="BR142" i="73"/>
  <c r="BR126" i="73"/>
  <c r="BR110" i="73"/>
  <c r="BR94" i="73"/>
  <c r="BR69" i="73"/>
  <c r="BR17" i="73"/>
  <c r="BR202" i="73"/>
  <c r="BR170" i="73"/>
  <c r="BR138" i="73"/>
  <c r="BR122" i="73"/>
  <c r="BR90" i="73"/>
  <c r="BR50" i="73"/>
  <c r="BR185" i="73"/>
  <c r="BR169" i="73"/>
  <c r="BR137" i="73"/>
  <c r="BR105" i="73"/>
  <c r="BR89" i="73"/>
  <c r="BR77" i="73"/>
  <c r="BR49" i="73"/>
  <c r="BR190" i="73"/>
  <c r="BR174" i="73"/>
  <c r="BR158" i="73"/>
  <c r="BR189" i="73"/>
  <c r="BR173" i="73"/>
  <c r="BR157" i="73"/>
  <c r="BR141" i="73"/>
  <c r="BR125" i="73"/>
  <c r="BR109" i="73"/>
  <c r="BR93" i="73"/>
  <c r="BR82" i="73"/>
  <c r="BR61" i="73"/>
  <c r="BR37" i="73"/>
  <c r="BS3" i="73"/>
  <c r="BQ3" i="73"/>
  <c r="BS2" i="73"/>
  <c r="BQ2" i="73"/>
  <c r="L317" i="12"/>
  <c r="K212" i="71" s="1"/>
  <c r="L316" i="12"/>
  <c r="K211" i="71" s="1"/>
  <c r="BE202" i="73"/>
  <c r="BF202" i="73"/>
  <c r="L202" i="73"/>
  <c r="M202" i="73"/>
  <c r="EP212" i="71"/>
  <c r="EP211" i="71"/>
  <c r="EP210" i="71"/>
  <c r="BM22" i="73"/>
  <c r="BM23" i="73"/>
  <c r="BM24" i="73"/>
  <c r="BM25" i="73"/>
  <c r="BM26" i="73"/>
  <c r="BM27" i="73"/>
  <c r="BM28" i="73"/>
  <c r="BM29" i="73"/>
  <c r="BM30" i="73"/>
  <c r="BM31" i="73"/>
  <c r="BM32" i="73"/>
  <c r="BM33" i="73"/>
  <c r="BM34" i="73"/>
  <c r="BM35" i="73"/>
  <c r="BM36" i="73"/>
  <c r="BM37" i="73"/>
  <c r="BM38" i="73"/>
  <c r="BM39" i="73"/>
  <c r="BM40" i="73"/>
  <c r="BM41" i="73"/>
  <c r="BM42" i="73"/>
  <c r="BM43" i="73"/>
  <c r="BM44" i="73"/>
  <c r="BM45" i="73"/>
  <c r="BM46" i="73"/>
  <c r="BM47" i="73"/>
  <c r="BM48" i="73"/>
  <c r="BM49" i="73"/>
  <c r="BM50" i="73"/>
  <c r="BM51" i="73"/>
  <c r="BM52" i="73"/>
  <c r="BM53" i="73"/>
  <c r="BM54" i="73"/>
  <c r="BM55" i="73"/>
  <c r="BM56" i="73"/>
  <c r="BM57" i="73"/>
  <c r="BM58" i="73"/>
  <c r="BM59" i="73"/>
  <c r="BM60" i="73"/>
  <c r="BM61" i="73"/>
  <c r="BM62" i="73"/>
  <c r="BM63" i="73"/>
  <c r="BM64" i="73"/>
  <c r="BM65" i="73"/>
  <c r="BM66" i="73"/>
  <c r="BM67" i="73"/>
  <c r="BM68" i="73"/>
  <c r="BM69" i="73"/>
  <c r="BM70" i="73"/>
  <c r="BM71" i="73"/>
  <c r="BM72" i="73"/>
  <c r="BM73" i="73"/>
  <c r="BM74" i="73"/>
  <c r="BM75" i="73"/>
  <c r="BM76" i="73"/>
  <c r="BM77" i="73"/>
  <c r="BM78" i="73"/>
  <c r="BM79" i="73"/>
  <c r="BM80" i="73"/>
  <c r="BM81" i="73"/>
  <c r="BM82" i="73"/>
  <c r="BM83" i="73"/>
  <c r="BM84" i="73"/>
  <c r="BM85" i="73"/>
  <c r="BM86" i="73"/>
  <c r="BM87" i="73"/>
  <c r="BM88" i="73"/>
  <c r="BM89" i="73"/>
  <c r="BM90" i="73"/>
  <c r="BM91" i="73"/>
  <c r="BM92" i="73"/>
  <c r="BM93" i="73"/>
  <c r="BM94" i="73"/>
  <c r="BM95" i="73"/>
  <c r="BM96" i="73"/>
  <c r="BM97" i="73"/>
  <c r="BM98" i="73"/>
  <c r="BM99" i="73"/>
  <c r="BM100" i="73"/>
  <c r="BM101" i="73"/>
  <c r="BM102" i="73"/>
  <c r="BM103" i="73"/>
  <c r="BM104" i="73"/>
  <c r="BM105" i="73"/>
  <c r="BM106" i="73"/>
  <c r="BM107" i="73"/>
  <c r="BM108" i="73"/>
  <c r="BM109" i="73"/>
  <c r="BM110" i="73"/>
  <c r="BM111" i="73"/>
  <c r="BM112" i="73"/>
  <c r="BM113" i="73"/>
  <c r="BM114" i="73"/>
  <c r="BM115" i="73"/>
  <c r="BM116" i="73"/>
  <c r="BM117" i="73"/>
  <c r="BM118" i="73"/>
  <c r="BM119" i="73"/>
  <c r="BM120" i="73"/>
  <c r="BM121" i="73"/>
  <c r="BM122" i="73"/>
  <c r="BM123" i="73"/>
  <c r="BM124" i="73"/>
  <c r="BM125" i="73"/>
  <c r="BM126" i="73"/>
  <c r="BM127" i="73"/>
  <c r="BM128" i="73"/>
  <c r="BM129" i="73"/>
  <c r="BM130" i="73"/>
  <c r="BM131" i="73"/>
  <c r="BM132" i="73"/>
  <c r="BM133" i="73"/>
  <c r="BM134" i="73"/>
  <c r="BM135" i="73"/>
  <c r="BM136" i="73"/>
  <c r="BM137" i="73"/>
  <c r="BM138" i="73"/>
  <c r="BM139" i="73"/>
  <c r="BM140" i="73"/>
  <c r="BM141" i="73"/>
  <c r="BM142" i="73"/>
  <c r="BM143" i="73"/>
  <c r="BM144" i="73"/>
  <c r="BM145" i="73"/>
  <c r="BM146" i="73"/>
  <c r="BM147" i="73"/>
  <c r="BM148" i="73"/>
  <c r="BM149" i="73"/>
  <c r="BM150" i="73"/>
  <c r="BM151" i="73"/>
  <c r="BM152" i="73"/>
  <c r="BM153" i="73"/>
  <c r="BM154" i="73"/>
  <c r="BM155" i="73"/>
  <c r="BM156" i="73"/>
  <c r="BM157" i="73"/>
  <c r="BM158" i="73"/>
  <c r="BM159" i="73"/>
  <c r="BM160" i="73"/>
  <c r="BM161" i="73"/>
  <c r="BM162" i="73"/>
  <c r="BM163" i="73"/>
  <c r="BM164" i="73"/>
  <c r="BM165" i="73"/>
  <c r="BM166" i="73"/>
  <c r="BM167" i="73"/>
  <c r="BM168" i="73"/>
  <c r="BM169" i="73"/>
  <c r="BM170" i="73"/>
  <c r="BM171" i="73"/>
  <c r="BM172" i="73"/>
  <c r="BM173" i="73"/>
  <c r="BM174" i="73"/>
  <c r="BM175" i="73"/>
  <c r="BM176" i="73"/>
  <c r="BM177" i="73"/>
  <c r="BM178" i="73"/>
  <c r="BM179" i="73"/>
  <c r="BM180" i="73"/>
  <c r="BM181" i="73"/>
  <c r="BM182" i="73"/>
  <c r="BM183" i="73"/>
  <c r="BM184" i="73"/>
  <c r="BM185" i="73"/>
  <c r="BM186" i="73"/>
  <c r="BM187" i="73"/>
  <c r="BM188" i="73"/>
  <c r="BM189" i="73"/>
  <c r="BM190" i="73"/>
  <c r="BM191" i="73"/>
  <c r="BM192" i="73"/>
  <c r="BM193" i="73"/>
  <c r="BM194" i="73"/>
  <c r="BM195" i="73"/>
  <c r="BM196" i="73"/>
  <c r="BM197" i="73"/>
  <c r="BM198" i="73"/>
  <c r="BM199" i="73"/>
  <c r="BM200" i="73"/>
  <c r="BM201" i="73"/>
  <c r="BM202" i="73"/>
  <c r="BM12" i="73"/>
  <c r="BM13" i="73"/>
  <c r="BM14" i="73"/>
  <c r="BM15" i="73"/>
  <c r="BM16" i="73"/>
  <c r="BM17" i="73"/>
  <c r="BM18" i="73"/>
  <c r="BM19" i="73"/>
  <c r="BM20" i="73"/>
  <c r="BM21" i="73"/>
  <c r="BM11" i="73"/>
  <c r="AX107" i="73"/>
  <c r="AY107" i="73"/>
  <c r="AX108" i="73"/>
  <c r="AY108" i="73"/>
  <c r="AX109" i="73"/>
  <c r="AY109" i="73"/>
  <c r="AX110" i="73"/>
  <c r="AY110" i="73"/>
  <c r="AX111" i="73"/>
  <c r="AY111" i="73"/>
  <c r="AX112" i="73"/>
  <c r="AY112" i="73"/>
  <c r="AX113" i="73"/>
  <c r="AY113" i="73"/>
  <c r="AX114" i="73"/>
  <c r="AY114" i="73"/>
  <c r="AX115" i="73"/>
  <c r="AY115" i="73"/>
  <c r="AX116" i="73"/>
  <c r="AY116" i="73"/>
  <c r="AX117" i="73"/>
  <c r="AY117" i="73"/>
  <c r="AX118" i="73"/>
  <c r="AY118" i="73"/>
  <c r="AW12" i="73"/>
  <c r="AX12" i="73"/>
  <c r="AY12" i="73"/>
  <c r="AW13" i="73"/>
  <c r="AX13" i="73"/>
  <c r="AY13" i="73"/>
  <c r="AW14" i="73"/>
  <c r="AX14" i="73"/>
  <c r="AY14" i="73"/>
  <c r="AW15" i="73"/>
  <c r="AX15" i="73"/>
  <c r="AY15" i="73"/>
  <c r="AW16" i="73"/>
  <c r="AX16" i="73"/>
  <c r="AY16" i="73"/>
  <c r="AW17" i="73"/>
  <c r="AX17" i="73"/>
  <c r="AY17" i="73"/>
  <c r="AW18" i="73"/>
  <c r="AX18" i="73"/>
  <c r="AY18" i="73"/>
  <c r="AW19" i="73"/>
  <c r="AX19" i="73"/>
  <c r="AY19" i="73"/>
  <c r="AW20" i="73"/>
  <c r="AX20" i="73"/>
  <c r="AY20" i="73"/>
  <c r="AW21" i="73"/>
  <c r="AX21" i="73"/>
  <c r="AY21" i="73"/>
  <c r="AW22" i="73"/>
  <c r="AX22" i="73"/>
  <c r="AY22" i="73"/>
  <c r="AW23" i="73"/>
  <c r="AX23" i="73"/>
  <c r="AY23" i="73"/>
  <c r="AW24" i="73"/>
  <c r="AX24" i="73"/>
  <c r="AY24" i="73"/>
  <c r="AW25" i="73"/>
  <c r="AX25" i="73"/>
  <c r="AY25" i="73"/>
  <c r="AW26" i="73"/>
  <c r="AX26" i="73"/>
  <c r="AY26" i="73"/>
  <c r="AW27" i="73"/>
  <c r="AX27" i="73"/>
  <c r="AY27" i="73"/>
  <c r="AW28" i="73"/>
  <c r="AX28" i="73"/>
  <c r="AY28" i="73"/>
  <c r="AW29" i="73"/>
  <c r="AX29" i="73"/>
  <c r="AY29" i="73"/>
  <c r="AW30" i="73"/>
  <c r="AX30" i="73"/>
  <c r="AY30" i="73"/>
  <c r="AW31" i="73"/>
  <c r="AX31" i="73"/>
  <c r="AY31" i="73"/>
  <c r="AW32" i="73"/>
  <c r="AX32" i="73"/>
  <c r="AY32" i="73"/>
  <c r="AW33" i="73"/>
  <c r="AX33" i="73"/>
  <c r="AY33" i="73"/>
  <c r="AW34" i="73"/>
  <c r="AX34" i="73"/>
  <c r="AY34" i="73"/>
  <c r="AW35" i="73"/>
  <c r="AX35" i="73"/>
  <c r="AY35" i="73"/>
  <c r="AW36" i="73"/>
  <c r="AX36" i="73"/>
  <c r="AY36" i="73"/>
  <c r="AW37" i="73"/>
  <c r="AX37" i="73"/>
  <c r="AY37" i="73"/>
  <c r="AW38" i="73"/>
  <c r="AX38" i="73"/>
  <c r="AY38" i="73"/>
  <c r="AW39" i="73"/>
  <c r="AX39" i="73"/>
  <c r="AY39" i="73"/>
  <c r="AW40" i="73"/>
  <c r="AX40" i="73"/>
  <c r="AY40" i="73"/>
  <c r="AW41" i="73"/>
  <c r="AX41" i="73"/>
  <c r="AY41" i="73"/>
  <c r="AW42" i="73"/>
  <c r="AX42" i="73"/>
  <c r="AY42" i="73"/>
  <c r="AW43" i="73"/>
  <c r="AX43" i="73"/>
  <c r="AY43" i="73"/>
  <c r="AW44" i="73"/>
  <c r="AX44" i="73"/>
  <c r="AY44" i="73"/>
  <c r="AW45" i="73"/>
  <c r="AX45" i="73"/>
  <c r="AY45" i="73"/>
  <c r="AW46" i="73"/>
  <c r="AX46" i="73"/>
  <c r="AY46" i="73"/>
  <c r="AW47" i="73"/>
  <c r="AX47" i="73"/>
  <c r="AY47" i="73"/>
  <c r="AW48" i="73"/>
  <c r="AX48" i="73"/>
  <c r="AY48" i="73"/>
  <c r="AW49" i="73"/>
  <c r="AX49" i="73"/>
  <c r="AY49" i="73"/>
  <c r="AW50" i="73"/>
  <c r="AX50" i="73"/>
  <c r="AY50" i="73"/>
  <c r="AW51" i="73"/>
  <c r="AX51" i="73"/>
  <c r="AY51" i="73"/>
  <c r="AW52" i="73"/>
  <c r="AX52" i="73"/>
  <c r="AY52" i="73"/>
  <c r="AW53" i="73"/>
  <c r="AX53" i="73"/>
  <c r="AY53" i="73"/>
  <c r="AW54" i="73"/>
  <c r="AX54" i="73"/>
  <c r="AY54" i="73"/>
  <c r="AW55" i="73"/>
  <c r="AX55" i="73"/>
  <c r="AY55" i="73"/>
  <c r="AW56" i="73"/>
  <c r="AX56" i="73"/>
  <c r="AY56" i="73"/>
  <c r="AW57" i="73"/>
  <c r="AX57" i="73"/>
  <c r="AY57" i="73"/>
  <c r="AW58" i="73"/>
  <c r="AX58" i="73"/>
  <c r="AY58" i="73"/>
  <c r="AW59" i="73"/>
  <c r="AX59" i="73"/>
  <c r="AY59" i="73"/>
  <c r="AW60" i="73"/>
  <c r="AX60" i="73"/>
  <c r="AY60" i="73"/>
  <c r="AW61" i="73"/>
  <c r="AX61" i="73"/>
  <c r="AY61" i="73"/>
  <c r="AW62" i="73"/>
  <c r="AX62" i="73"/>
  <c r="AY62" i="73"/>
  <c r="AW63" i="73"/>
  <c r="AX63" i="73"/>
  <c r="AY63" i="73"/>
  <c r="AW64" i="73"/>
  <c r="AX64" i="73"/>
  <c r="AY64" i="73"/>
  <c r="AW65" i="73"/>
  <c r="AX65" i="73"/>
  <c r="AY65" i="73"/>
  <c r="AW66" i="73"/>
  <c r="AX66" i="73"/>
  <c r="AY66" i="73"/>
  <c r="AW67" i="73"/>
  <c r="AX67" i="73"/>
  <c r="AY67" i="73"/>
  <c r="AW68" i="73"/>
  <c r="AX68" i="73"/>
  <c r="AY68" i="73"/>
  <c r="AW69" i="73"/>
  <c r="AX69" i="73"/>
  <c r="AY69" i="73"/>
  <c r="AW70" i="73"/>
  <c r="AX70" i="73"/>
  <c r="AY70" i="73"/>
  <c r="AW71" i="73"/>
  <c r="AX71" i="73"/>
  <c r="AY71" i="73"/>
  <c r="AW72" i="73"/>
  <c r="AX72" i="73"/>
  <c r="AY72" i="73"/>
  <c r="AW73" i="73"/>
  <c r="AX73" i="73"/>
  <c r="AY73" i="73"/>
  <c r="AW74" i="73"/>
  <c r="AX74" i="73"/>
  <c r="AY74" i="73"/>
  <c r="AW75" i="73"/>
  <c r="AX75" i="73"/>
  <c r="AY75" i="73"/>
  <c r="AW76" i="73"/>
  <c r="AX76" i="73"/>
  <c r="AY76" i="73"/>
  <c r="AW77" i="73"/>
  <c r="AX77" i="73"/>
  <c r="AY77" i="73"/>
  <c r="AW78" i="73"/>
  <c r="AX78" i="73"/>
  <c r="AY78" i="73"/>
  <c r="AW79" i="73"/>
  <c r="AX79" i="73"/>
  <c r="AY79" i="73"/>
  <c r="AW80" i="73"/>
  <c r="AX80" i="73"/>
  <c r="AY80" i="73"/>
  <c r="AW81" i="73"/>
  <c r="AX81" i="73"/>
  <c r="AY81" i="73"/>
  <c r="AW82" i="73"/>
  <c r="AX82" i="73"/>
  <c r="AY82" i="73"/>
  <c r="AW83" i="73"/>
  <c r="AX83" i="73"/>
  <c r="AY83" i="73"/>
  <c r="AW84" i="73"/>
  <c r="AX84" i="73"/>
  <c r="AY84" i="73"/>
  <c r="AW85" i="73"/>
  <c r="AX85" i="73"/>
  <c r="AY85" i="73"/>
  <c r="AW86" i="73"/>
  <c r="AX86" i="73"/>
  <c r="AY86" i="73"/>
  <c r="AW87" i="73"/>
  <c r="AX87" i="73"/>
  <c r="AY87" i="73"/>
  <c r="AW88" i="73"/>
  <c r="AX88" i="73"/>
  <c r="AY88" i="73"/>
  <c r="AW89" i="73"/>
  <c r="AX89" i="73"/>
  <c r="AY89" i="73"/>
  <c r="AW90" i="73"/>
  <c r="AX90" i="73"/>
  <c r="AY90" i="73"/>
  <c r="AW91" i="73"/>
  <c r="AX91" i="73"/>
  <c r="AY91" i="73"/>
  <c r="AW92" i="73"/>
  <c r="AX92" i="73"/>
  <c r="AY92" i="73"/>
  <c r="AW93" i="73"/>
  <c r="AX93" i="73"/>
  <c r="AY93" i="73"/>
  <c r="AW94" i="73"/>
  <c r="AX94" i="73"/>
  <c r="AY94" i="73"/>
  <c r="AW95" i="73"/>
  <c r="AX95" i="73"/>
  <c r="AY95" i="73"/>
  <c r="AW96" i="73"/>
  <c r="AX96" i="73"/>
  <c r="AY96" i="73"/>
  <c r="AW97" i="73"/>
  <c r="AX97" i="73"/>
  <c r="AY97" i="73"/>
  <c r="AW98" i="73"/>
  <c r="AX98" i="73"/>
  <c r="AY98" i="73"/>
  <c r="AW99" i="73"/>
  <c r="AX99" i="73"/>
  <c r="AY99" i="73"/>
  <c r="AW100" i="73"/>
  <c r="AX100" i="73"/>
  <c r="AY100" i="73"/>
  <c r="AW101" i="73"/>
  <c r="AX101" i="73"/>
  <c r="AY101" i="73"/>
  <c r="AW102" i="73"/>
  <c r="AX102" i="73"/>
  <c r="AY102" i="73"/>
  <c r="AW103" i="73"/>
  <c r="AX103" i="73"/>
  <c r="AY103" i="73"/>
  <c r="AW104" i="73"/>
  <c r="AX104" i="73"/>
  <c r="AY104" i="73"/>
  <c r="AW105" i="73"/>
  <c r="AX105" i="73"/>
  <c r="AY105" i="73"/>
  <c r="AW106" i="73"/>
  <c r="AX106" i="73"/>
  <c r="AY106" i="73"/>
  <c r="AY11" i="73"/>
  <c r="AX11" i="73"/>
  <c r="AW11" i="73"/>
  <c r="AD113" i="73"/>
  <c r="AE113" i="73"/>
  <c r="AD114" i="73"/>
  <c r="AE114" i="73"/>
  <c r="AD115" i="73"/>
  <c r="AE115" i="73"/>
  <c r="AD116" i="73"/>
  <c r="AE116" i="73"/>
  <c r="AD117" i="73"/>
  <c r="AE117" i="73"/>
  <c r="AD118" i="73"/>
  <c r="AE118" i="73"/>
  <c r="AD119" i="73"/>
  <c r="AE119" i="73"/>
  <c r="AD120" i="73"/>
  <c r="AE120" i="73"/>
  <c r="AD121" i="73"/>
  <c r="AE121" i="73"/>
  <c r="AD122" i="73"/>
  <c r="AE122" i="73"/>
  <c r="AD123" i="73"/>
  <c r="AE123" i="73"/>
  <c r="AD124" i="73"/>
  <c r="AE124" i="73"/>
  <c r="AE112" i="73"/>
  <c r="AD112" i="73"/>
  <c r="AC112" i="73"/>
  <c r="AE111" i="73"/>
  <c r="AD111" i="73"/>
  <c r="AC111" i="73"/>
  <c r="AE110" i="73"/>
  <c r="AD110" i="73"/>
  <c r="AC110" i="73"/>
  <c r="AE109" i="73"/>
  <c r="AD109" i="73"/>
  <c r="AC109" i="73"/>
  <c r="AE108" i="73"/>
  <c r="AD108" i="73"/>
  <c r="AC108" i="73"/>
  <c r="AE107" i="73"/>
  <c r="AD107" i="73"/>
  <c r="AC107" i="73"/>
  <c r="AE106" i="73"/>
  <c r="AD106" i="73"/>
  <c r="AC106" i="73"/>
  <c r="AE105" i="73"/>
  <c r="AD105" i="73"/>
  <c r="AC105" i="73"/>
  <c r="AE104" i="73"/>
  <c r="AD104" i="73"/>
  <c r="AC104" i="73"/>
  <c r="AE103" i="73"/>
  <c r="AD103" i="73"/>
  <c r="AC103" i="73"/>
  <c r="AE102" i="73"/>
  <c r="AD102" i="73"/>
  <c r="AC102" i="73"/>
  <c r="AE101" i="73"/>
  <c r="AD101" i="73"/>
  <c r="AC101" i="73"/>
  <c r="AE100" i="73"/>
  <c r="AD100" i="73"/>
  <c r="AC100" i="73"/>
  <c r="AE99" i="73"/>
  <c r="AD99" i="73"/>
  <c r="AC99" i="73"/>
  <c r="AE98" i="73"/>
  <c r="AD98" i="73"/>
  <c r="AC98" i="73"/>
  <c r="AE97" i="73"/>
  <c r="AD97" i="73"/>
  <c r="AC97" i="73"/>
  <c r="AE96" i="73"/>
  <c r="AD96" i="73"/>
  <c r="AC96" i="73"/>
  <c r="AE95" i="73"/>
  <c r="AD95" i="73"/>
  <c r="AC95" i="73"/>
  <c r="AE94" i="73"/>
  <c r="AD94" i="73"/>
  <c r="AC94" i="73"/>
  <c r="AE93" i="73"/>
  <c r="AD93" i="73"/>
  <c r="AC93" i="73"/>
  <c r="AE92" i="73"/>
  <c r="AD92" i="73"/>
  <c r="AC92" i="73"/>
  <c r="AE91" i="73"/>
  <c r="AD91" i="73"/>
  <c r="AC91" i="73"/>
  <c r="AE90" i="73"/>
  <c r="AD90" i="73"/>
  <c r="AC90" i="73"/>
  <c r="AE89" i="73"/>
  <c r="AD89" i="73"/>
  <c r="AC89" i="73"/>
  <c r="AE88" i="73"/>
  <c r="AD88" i="73"/>
  <c r="AC88" i="73"/>
  <c r="AE87" i="73"/>
  <c r="AD87" i="73"/>
  <c r="AC87" i="73"/>
  <c r="AE86" i="73"/>
  <c r="AD86" i="73"/>
  <c r="AC86" i="73"/>
  <c r="AE85" i="73"/>
  <c r="AD85" i="73"/>
  <c r="AC85" i="73"/>
  <c r="AE84" i="73"/>
  <c r="AD84" i="73"/>
  <c r="AC84" i="73"/>
  <c r="AE83" i="73"/>
  <c r="AD83" i="73"/>
  <c r="AC83" i="73"/>
  <c r="AE82" i="73"/>
  <c r="AD82" i="73"/>
  <c r="AC82" i="73"/>
  <c r="AE81" i="73"/>
  <c r="AD81" i="73"/>
  <c r="AC81" i="73"/>
  <c r="AE80" i="73"/>
  <c r="AD80" i="73"/>
  <c r="AC80" i="73"/>
  <c r="AE79" i="73"/>
  <c r="AD79" i="73"/>
  <c r="AC79" i="73"/>
  <c r="AE78" i="73"/>
  <c r="AD78" i="73"/>
  <c r="AC78" i="73"/>
  <c r="AE77" i="73"/>
  <c r="AD77" i="73"/>
  <c r="AC77" i="73"/>
  <c r="AE76" i="73"/>
  <c r="AD76" i="73"/>
  <c r="AC76" i="73"/>
  <c r="AE75" i="73"/>
  <c r="AD75" i="73"/>
  <c r="AC75" i="73"/>
  <c r="AE74" i="73"/>
  <c r="AD74" i="73"/>
  <c r="AC74" i="73"/>
  <c r="AE73" i="73"/>
  <c r="AD73" i="73"/>
  <c r="AC73" i="73"/>
  <c r="AE72" i="73"/>
  <c r="AD72" i="73"/>
  <c r="AC72" i="73"/>
  <c r="AE71" i="73"/>
  <c r="AD71" i="73"/>
  <c r="AC71" i="73"/>
  <c r="AE70" i="73"/>
  <c r="AD70" i="73"/>
  <c r="AC70" i="73"/>
  <c r="AE69" i="73"/>
  <c r="AD69" i="73"/>
  <c r="AC69" i="73"/>
  <c r="AE68" i="73"/>
  <c r="AD68" i="73"/>
  <c r="AC68" i="73"/>
  <c r="AE67" i="73"/>
  <c r="AD67" i="73"/>
  <c r="AC67" i="73"/>
  <c r="AE66" i="73"/>
  <c r="AD66" i="73"/>
  <c r="AC66" i="73"/>
  <c r="AE65" i="73"/>
  <c r="AD65" i="73"/>
  <c r="AC65" i="73"/>
  <c r="AE64" i="73"/>
  <c r="AD64" i="73"/>
  <c r="AC64" i="73"/>
  <c r="AE63" i="73"/>
  <c r="AD63" i="73"/>
  <c r="AC63" i="73"/>
  <c r="AE62" i="73"/>
  <c r="AD62" i="73"/>
  <c r="AC62" i="73"/>
  <c r="AE61" i="73"/>
  <c r="AD61" i="73"/>
  <c r="AC61" i="73"/>
  <c r="AE60" i="73"/>
  <c r="AD60" i="73"/>
  <c r="AC60" i="73"/>
  <c r="AE59" i="73"/>
  <c r="AD59" i="73"/>
  <c r="AC59" i="73"/>
  <c r="AE58" i="73"/>
  <c r="AD58" i="73"/>
  <c r="AC58" i="73"/>
  <c r="AE57" i="73"/>
  <c r="AD57" i="73"/>
  <c r="AC57" i="73"/>
  <c r="AE56" i="73"/>
  <c r="AD56" i="73"/>
  <c r="AC56" i="73"/>
  <c r="AE55" i="73"/>
  <c r="AD55" i="73"/>
  <c r="AC55" i="73"/>
  <c r="AE54" i="73"/>
  <c r="AD54" i="73"/>
  <c r="AC54" i="73"/>
  <c r="AE53" i="73"/>
  <c r="AD53" i="73"/>
  <c r="AC53" i="73"/>
  <c r="AE52" i="73"/>
  <c r="AD52" i="73"/>
  <c r="AC52" i="73"/>
  <c r="AE51" i="73"/>
  <c r="AD51" i="73"/>
  <c r="AC51" i="73"/>
  <c r="AE50" i="73"/>
  <c r="AD50" i="73"/>
  <c r="AC50" i="73"/>
  <c r="AE49" i="73"/>
  <c r="AD49" i="73"/>
  <c r="AC49" i="73"/>
  <c r="AE48" i="73"/>
  <c r="AD48" i="73"/>
  <c r="AC48" i="73"/>
  <c r="AE47" i="73"/>
  <c r="AD47" i="73"/>
  <c r="AC47" i="73"/>
  <c r="AE46" i="73"/>
  <c r="AD46" i="73"/>
  <c r="AC46" i="73"/>
  <c r="AE45" i="73"/>
  <c r="AD45" i="73"/>
  <c r="AC45" i="73"/>
  <c r="AE44" i="73"/>
  <c r="AD44" i="73"/>
  <c r="AC44" i="73"/>
  <c r="AE43" i="73"/>
  <c r="AD43" i="73"/>
  <c r="AC43" i="73"/>
  <c r="AE42" i="73"/>
  <c r="AD42" i="73"/>
  <c r="AC42" i="73"/>
  <c r="AE41" i="73"/>
  <c r="AD41" i="73"/>
  <c r="AC41" i="73"/>
  <c r="AE40" i="73"/>
  <c r="AD40" i="73"/>
  <c r="AC40" i="73"/>
  <c r="AE39" i="73"/>
  <c r="AD39" i="73"/>
  <c r="AC39" i="73"/>
  <c r="AE38" i="73"/>
  <c r="AD38" i="73"/>
  <c r="AC38" i="73"/>
  <c r="AE37" i="73"/>
  <c r="AD37" i="73"/>
  <c r="AC37" i="73"/>
  <c r="AE36" i="73"/>
  <c r="AD36" i="73"/>
  <c r="AC36" i="73"/>
  <c r="AE35" i="73"/>
  <c r="AD35" i="73"/>
  <c r="AC35" i="73"/>
  <c r="AE34" i="73"/>
  <c r="AD34" i="73"/>
  <c r="AC34" i="73"/>
  <c r="AE33" i="73"/>
  <c r="AD33" i="73"/>
  <c r="AC33" i="73"/>
  <c r="AE32" i="73"/>
  <c r="AD32" i="73"/>
  <c r="AC32" i="73"/>
  <c r="AE31" i="73"/>
  <c r="AD31" i="73"/>
  <c r="AC31" i="73"/>
  <c r="AE30" i="73"/>
  <c r="AD30" i="73"/>
  <c r="AC30" i="73"/>
  <c r="AE29" i="73"/>
  <c r="AD29" i="73"/>
  <c r="AC29" i="73"/>
  <c r="AE28" i="73"/>
  <c r="AD28" i="73"/>
  <c r="AC28" i="73"/>
  <c r="AE27" i="73"/>
  <c r="AD27" i="73"/>
  <c r="AC27" i="73"/>
  <c r="AE26" i="73"/>
  <c r="AD26" i="73"/>
  <c r="AC26" i="73"/>
  <c r="AE25" i="73"/>
  <c r="AD25" i="73"/>
  <c r="AC25" i="73"/>
  <c r="AE24" i="73"/>
  <c r="AD24" i="73"/>
  <c r="AC24" i="73"/>
  <c r="AE23" i="73"/>
  <c r="AD23" i="73"/>
  <c r="AC23" i="73"/>
  <c r="AE22" i="73"/>
  <c r="AD22" i="73"/>
  <c r="AC22" i="73"/>
  <c r="AE21" i="73"/>
  <c r="AD21" i="73"/>
  <c r="AC21" i="73"/>
  <c r="AE20" i="73"/>
  <c r="AD20" i="73"/>
  <c r="AC20" i="73"/>
  <c r="AE19" i="73"/>
  <c r="AD19" i="73"/>
  <c r="AC19" i="73"/>
  <c r="AE18" i="73"/>
  <c r="AD18" i="73"/>
  <c r="AC18" i="73"/>
  <c r="AE17" i="73"/>
  <c r="AD17" i="73"/>
  <c r="AC17" i="73"/>
  <c r="AE16" i="73"/>
  <c r="AD16" i="73"/>
  <c r="AC16" i="73"/>
  <c r="AE15" i="73"/>
  <c r="AD15" i="73"/>
  <c r="AC15" i="73"/>
  <c r="AE14" i="73"/>
  <c r="AD14" i="73"/>
  <c r="AC14" i="73"/>
  <c r="AE13" i="73"/>
  <c r="AD13" i="73"/>
  <c r="AC13" i="73"/>
  <c r="AE12" i="73"/>
  <c r="AD12" i="73"/>
  <c r="AC12" i="73"/>
  <c r="AE11" i="73"/>
  <c r="AD11" i="73"/>
  <c r="AC11" i="73"/>
  <c r="X113" i="73"/>
  <c r="Y113" i="73"/>
  <c r="X114" i="73"/>
  <c r="Y114" i="73"/>
  <c r="X115" i="73"/>
  <c r="Y115" i="73"/>
  <c r="X116" i="73"/>
  <c r="Y116" i="73"/>
  <c r="X117" i="73"/>
  <c r="Y117" i="73"/>
  <c r="X118" i="73"/>
  <c r="Y118" i="73"/>
  <c r="X119" i="73"/>
  <c r="Y119" i="73"/>
  <c r="X120" i="73"/>
  <c r="Y120" i="73"/>
  <c r="X121" i="73"/>
  <c r="Y121" i="73"/>
  <c r="X122" i="73"/>
  <c r="Y122" i="73"/>
  <c r="X123" i="73"/>
  <c r="Y123" i="73"/>
  <c r="X124" i="73"/>
  <c r="Y124" i="73"/>
  <c r="Y112" i="73"/>
  <c r="X112" i="73"/>
  <c r="W112" i="73"/>
  <c r="Y111" i="73"/>
  <c r="X111" i="73"/>
  <c r="W111" i="73"/>
  <c r="Y110" i="73"/>
  <c r="X110" i="73"/>
  <c r="W110" i="73"/>
  <c r="Y109" i="73"/>
  <c r="X109" i="73"/>
  <c r="W109" i="73"/>
  <c r="Y108" i="73"/>
  <c r="X108" i="73"/>
  <c r="W108" i="73"/>
  <c r="Y107" i="73"/>
  <c r="X107" i="73"/>
  <c r="W107" i="73"/>
  <c r="Y106" i="73"/>
  <c r="X106" i="73"/>
  <c r="W106" i="73"/>
  <c r="Y105" i="73"/>
  <c r="X105" i="73"/>
  <c r="W105" i="73"/>
  <c r="Y104" i="73"/>
  <c r="X104" i="73"/>
  <c r="W104" i="73"/>
  <c r="Y103" i="73"/>
  <c r="X103" i="73"/>
  <c r="W103" i="73"/>
  <c r="Y102" i="73"/>
  <c r="X102" i="73"/>
  <c r="W102" i="73"/>
  <c r="Y101" i="73"/>
  <c r="X101" i="73"/>
  <c r="W101" i="73"/>
  <c r="Y100" i="73"/>
  <c r="X100" i="73"/>
  <c r="W100" i="73"/>
  <c r="Y99" i="73"/>
  <c r="X99" i="73"/>
  <c r="W99" i="73"/>
  <c r="Y98" i="73"/>
  <c r="X98" i="73"/>
  <c r="W98" i="73"/>
  <c r="Y97" i="73"/>
  <c r="X97" i="73"/>
  <c r="W97" i="73"/>
  <c r="Y96" i="73"/>
  <c r="X96" i="73"/>
  <c r="W96" i="73"/>
  <c r="Y95" i="73"/>
  <c r="X95" i="73"/>
  <c r="W95" i="73"/>
  <c r="Y94" i="73"/>
  <c r="X94" i="73"/>
  <c r="W94" i="73"/>
  <c r="Y93" i="73"/>
  <c r="X93" i="73"/>
  <c r="W93" i="73"/>
  <c r="Y92" i="73"/>
  <c r="X92" i="73"/>
  <c r="W92" i="73"/>
  <c r="Y91" i="73"/>
  <c r="X91" i="73"/>
  <c r="W91" i="73"/>
  <c r="Y90" i="73"/>
  <c r="X90" i="73"/>
  <c r="W90" i="73"/>
  <c r="Y89" i="73"/>
  <c r="X89" i="73"/>
  <c r="W89" i="73"/>
  <c r="Y88" i="73"/>
  <c r="X88" i="73"/>
  <c r="W88" i="73"/>
  <c r="Y87" i="73"/>
  <c r="X87" i="73"/>
  <c r="W87" i="73"/>
  <c r="Y86" i="73"/>
  <c r="X86" i="73"/>
  <c r="W86" i="73"/>
  <c r="Y85" i="73"/>
  <c r="X85" i="73"/>
  <c r="W85" i="73"/>
  <c r="Y84" i="73"/>
  <c r="X84" i="73"/>
  <c r="W84" i="73"/>
  <c r="Y83" i="73"/>
  <c r="X83" i="73"/>
  <c r="W83" i="73"/>
  <c r="Y82" i="73"/>
  <c r="X82" i="73"/>
  <c r="W82" i="73"/>
  <c r="Y81" i="73"/>
  <c r="X81" i="73"/>
  <c r="W81" i="73"/>
  <c r="Y80" i="73"/>
  <c r="X80" i="73"/>
  <c r="W80" i="73"/>
  <c r="Y79" i="73"/>
  <c r="X79" i="73"/>
  <c r="W79" i="73"/>
  <c r="Y78" i="73"/>
  <c r="X78" i="73"/>
  <c r="W78" i="73"/>
  <c r="Y77" i="73"/>
  <c r="X77" i="73"/>
  <c r="W77" i="73"/>
  <c r="Y76" i="73"/>
  <c r="X76" i="73"/>
  <c r="W76" i="73"/>
  <c r="Y75" i="73"/>
  <c r="X75" i="73"/>
  <c r="W75" i="73"/>
  <c r="Y74" i="73"/>
  <c r="X74" i="73"/>
  <c r="W74" i="73"/>
  <c r="Y73" i="73"/>
  <c r="X73" i="73"/>
  <c r="W73" i="73"/>
  <c r="Y72" i="73"/>
  <c r="X72" i="73"/>
  <c r="W72" i="73"/>
  <c r="Y71" i="73"/>
  <c r="X71" i="73"/>
  <c r="W71" i="73"/>
  <c r="Y70" i="73"/>
  <c r="X70" i="73"/>
  <c r="W70" i="73"/>
  <c r="Y69" i="73"/>
  <c r="X69" i="73"/>
  <c r="W69" i="73"/>
  <c r="Y68" i="73"/>
  <c r="X68" i="73"/>
  <c r="W68" i="73"/>
  <c r="Y67" i="73"/>
  <c r="X67" i="73"/>
  <c r="W67" i="73"/>
  <c r="Y66" i="73"/>
  <c r="X66" i="73"/>
  <c r="W66" i="73"/>
  <c r="Y65" i="73"/>
  <c r="X65" i="73"/>
  <c r="W65" i="73"/>
  <c r="Y64" i="73"/>
  <c r="X64" i="73"/>
  <c r="W64" i="73"/>
  <c r="Y63" i="73"/>
  <c r="X63" i="73"/>
  <c r="W63" i="73"/>
  <c r="Y62" i="73"/>
  <c r="X62" i="73"/>
  <c r="W62" i="73"/>
  <c r="Y61" i="73"/>
  <c r="X61" i="73"/>
  <c r="W61" i="73"/>
  <c r="Y60" i="73"/>
  <c r="X60" i="73"/>
  <c r="W60" i="73"/>
  <c r="Y59" i="73"/>
  <c r="X59" i="73"/>
  <c r="W59" i="73"/>
  <c r="Y58" i="73"/>
  <c r="X58" i="73"/>
  <c r="W58" i="73"/>
  <c r="Y57" i="73"/>
  <c r="X57" i="73"/>
  <c r="W57" i="73"/>
  <c r="Y56" i="73"/>
  <c r="X56" i="73"/>
  <c r="W56" i="73"/>
  <c r="Y55" i="73"/>
  <c r="X55" i="73"/>
  <c r="W55" i="73"/>
  <c r="Y54" i="73"/>
  <c r="X54" i="73"/>
  <c r="W54" i="73"/>
  <c r="Y53" i="73"/>
  <c r="X53" i="73"/>
  <c r="W53" i="73"/>
  <c r="Y52" i="73"/>
  <c r="X52" i="73"/>
  <c r="W52" i="73"/>
  <c r="Y51" i="73"/>
  <c r="X51" i="73"/>
  <c r="W51" i="73"/>
  <c r="Y50" i="73"/>
  <c r="X50" i="73"/>
  <c r="W50" i="73"/>
  <c r="Y49" i="73"/>
  <c r="X49" i="73"/>
  <c r="W49" i="73"/>
  <c r="Y48" i="73"/>
  <c r="X48" i="73"/>
  <c r="W48" i="73"/>
  <c r="Y47" i="73"/>
  <c r="X47" i="73"/>
  <c r="W47" i="73"/>
  <c r="Y46" i="73"/>
  <c r="X46" i="73"/>
  <c r="W46" i="73"/>
  <c r="Y45" i="73"/>
  <c r="X45" i="73"/>
  <c r="W45" i="73"/>
  <c r="Y44" i="73"/>
  <c r="X44" i="73"/>
  <c r="W44" i="73"/>
  <c r="Y43" i="73"/>
  <c r="X43" i="73"/>
  <c r="W43" i="73"/>
  <c r="Y42" i="73"/>
  <c r="X42" i="73"/>
  <c r="W42" i="73"/>
  <c r="Y41" i="73"/>
  <c r="X41" i="73"/>
  <c r="W41" i="73"/>
  <c r="Y40" i="73"/>
  <c r="X40" i="73"/>
  <c r="W40" i="73"/>
  <c r="Y39" i="73"/>
  <c r="X39" i="73"/>
  <c r="W39" i="73"/>
  <c r="Y38" i="73"/>
  <c r="X38" i="73"/>
  <c r="W38" i="73"/>
  <c r="Y37" i="73"/>
  <c r="X37" i="73"/>
  <c r="W37" i="73"/>
  <c r="Y36" i="73"/>
  <c r="X36" i="73"/>
  <c r="W36" i="73"/>
  <c r="Y35" i="73"/>
  <c r="X35" i="73"/>
  <c r="W35" i="73"/>
  <c r="Y34" i="73"/>
  <c r="X34" i="73"/>
  <c r="W34" i="73"/>
  <c r="Y33" i="73"/>
  <c r="X33" i="73"/>
  <c r="W33" i="73"/>
  <c r="Y32" i="73"/>
  <c r="X32" i="73"/>
  <c r="W32" i="73"/>
  <c r="Y31" i="73"/>
  <c r="X31" i="73"/>
  <c r="W31" i="73"/>
  <c r="Y30" i="73"/>
  <c r="X30" i="73"/>
  <c r="W30" i="73"/>
  <c r="Y29" i="73"/>
  <c r="X29" i="73"/>
  <c r="W29" i="73"/>
  <c r="Y28" i="73"/>
  <c r="X28" i="73"/>
  <c r="W28" i="73"/>
  <c r="Y27" i="73"/>
  <c r="X27" i="73"/>
  <c r="W27" i="73"/>
  <c r="Y26" i="73"/>
  <c r="X26" i="73"/>
  <c r="W26" i="73"/>
  <c r="Y25" i="73"/>
  <c r="X25" i="73"/>
  <c r="W25" i="73"/>
  <c r="Y24" i="73"/>
  <c r="X24" i="73"/>
  <c r="W24" i="73"/>
  <c r="Y23" i="73"/>
  <c r="X23" i="73"/>
  <c r="W23" i="73"/>
  <c r="Y22" i="73"/>
  <c r="X22" i="73"/>
  <c r="W22" i="73"/>
  <c r="Y21" i="73"/>
  <c r="X21" i="73"/>
  <c r="W21" i="73"/>
  <c r="Y20" i="73"/>
  <c r="X20" i="73"/>
  <c r="W20" i="73"/>
  <c r="Y19" i="73"/>
  <c r="X19" i="73"/>
  <c r="W19" i="73"/>
  <c r="Y18" i="73"/>
  <c r="X18" i="73"/>
  <c r="W18" i="73"/>
  <c r="Y17" i="73"/>
  <c r="X17" i="73"/>
  <c r="W17" i="73"/>
  <c r="Y16" i="73"/>
  <c r="X16" i="73"/>
  <c r="W16" i="73"/>
  <c r="Y15" i="73"/>
  <c r="X15" i="73"/>
  <c r="W15" i="73"/>
  <c r="Y14" i="73"/>
  <c r="X14" i="73"/>
  <c r="W14" i="73"/>
  <c r="Y13" i="73"/>
  <c r="X13" i="73"/>
  <c r="W13" i="73"/>
  <c r="Y12" i="73"/>
  <c r="X12" i="73"/>
  <c r="W12" i="73"/>
  <c r="Y11" i="73"/>
  <c r="X11" i="73"/>
  <c r="W11" i="73"/>
  <c r="R113" i="73"/>
  <c r="S113" i="73"/>
  <c r="R114" i="73"/>
  <c r="S114" i="73"/>
  <c r="R115" i="73"/>
  <c r="S115" i="73"/>
  <c r="R116" i="73"/>
  <c r="S116" i="73"/>
  <c r="R117" i="73"/>
  <c r="S117" i="73"/>
  <c r="R118" i="73"/>
  <c r="S118" i="73"/>
  <c r="R119" i="73"/>
  <c r="S119" i="73"/>
  <c r="R120" i="73"/>
  <c r="S120" i="73"/>
  <c r="R121" i="73"/>
  <c r="S121" i="73"/>
  <c r="R122" i="73"/>
  <c r="S122" i="73"/>
  <c r="R123" i="73"/>
  <c r="S123" i="73"/>
  <c r="R124" i="73"/>
  <c r="S124" i="73"/>
  <c r="Q12" i="73"/>
  <c r="R12" i="73"/>
  <c r="S12" i="73"/>
  <c r="Q13" i="73"/>
  <c r="R13" i="73"/>
  <c r="S13" i="73"/>
  <c r="Q14" i="73"/>
  <c r="R14" i="73"/>
  <c r="S14" i="73"/>
  <c r="Q15" i="73"/>
  <c r="R15" i="73"/>
  <c r="S15" i="73"/>
  <c r="Q16" i="73"/>
  <c r="R16" i="73"/>
  <c r="S16" i="73"/>
  <c r="Q17" i="73"/>
  <c r="R17" i="73"/>
  <c r="S17" i="73"/>
  <c r="Q18" i="73"/>
  <c r="R18" i="73"/>
  <c r="S18" i="73"/>
  <c r="Q19" i="73"/>
  <c r="R19" i="73"/>
  <c r="S19" i="73"/>
  <c r="Q20" i="73"/>
  <c r="R20" i="73"/>
  <c r="S20" i="73"/>
  <c r="Q21" i="73"/>
  <c r="R21" i="73"/>
  <c r="S21" i="73"/>
  <c r="Q22" i="73"/>
  <c r="R22" i="73"/>
  <c r="S22" i="73"/>
  <c r="Q23" i="73"/>
  <c r="R23" i="73"/>
  <c r="S23" i="73"/>
  <c r="Q24" i="73"/>
  <c r="R24" i="73"/>
  <c r="S24" i="73"/>
  <c r="Q25" i="73"/>
  <c r="R25" i="73"/>
  <c r="S25" i="73"/>
  <c r="Q26" i="73"/>
  <c r="R26" i="73"/>
  <c r="S26" i="73"/>
  <c r="Q27" i="73"/>
  <c r="R27" i="73"/>
  <c r="S27" i="73"/>
  <c r="Q28" i="73"/>
  <c r="R28" i="73"/>
  <c r="S28" i="73"/>
  <c r="Q29" i="73"/>
  <c r="R29" i="73"/>
  <c r="S29" i="73"/>
  <c r="Q30" i="73"/>
  <c r="R30" i="73"/>
  <c r="S30" i="73"/>
  <c r="Q31" i="73"/>
  <c r="R31" i="73"/>
  <c r="S31" i="73"/>
  <c r="Q32" i="73"/>
  <c r="R32" i="73"/>
  <c r="S32" i="73"/>
  <c r="Q33" i="73"/>
  <c r="R33" i="73"/>
  <c r="S33" i="73"/>
  <c r="Q34" i="73"/>
  <c r="R34" i="73"/>
  <c r="S34" i="73"/>
  <c r="Q35" i="73"/>
  <c r="R35" i="73"/>
  <c r="S35" i="73"/>
  <c r="Q36" i="73"/>
  <c r="R36" i="73"/>
  <c r="S36" i="73"/>
  <c r="Q37" i="73"/>
  <c r="R37" i="73"/>
  <c r="S37" i="73"/>
  <c r="Q38" i="73"/>
  <c r="R38" i="73"/>
  <c r="S38" i="73"/>
  <c r="Q39" i="73"/>
  <c r="R39" i="73"/>
  <c r="S39" i="73"/>
  <c r="Q40" i="73"/>
  <c r="R40" i="73"/>
  <c r="S40" i="73"/>
  <c r="Q41" i="73"/>
  <c r="R41" i="73"/>
  <c r="S41" i="73"/>
  <c r="Q42" i="73"/>
  <c r="R42" i="73"/>
  <c r="S42" i="73"/>
  <c r="Q43" i="73"/>
  <c r="R43" i="73"/>
  <c r="S43" i="73"/>
  <c r="Q44" i="73"/>
  <c r="R44" i="73"/>
  <c r="S44" i="73"/>
  <c r="Q45" i="73"/>
  <c r="R45" i="73"/>
  <c r="S45" i="73"/>
  <c r="Q46" i="73"/>
  <c r="R46" i="73"/>
  <c r="S46" i="73"/>
  <c r="Q47" i="73"/>
  <c r="R47" i="73"/>
  <c r="S47" i="73"/>
  <c r="Q48" i="73"/>
  <c r="R48" i="73"/>
  <c r="S48" i="73"/>
  <c r="Q49" i="73"/>
  <c r="R49" i="73"/>
  <c r="S49" i="73"/>
  <c r="Q50" i="73"/>
  <c r="R50" i="73"/>
  <c r="S50" i="73"/>
  <c r="Q51" i="73"/>
  <c r="R51" i="73"/>
  <c r="S51" i="73"/>
  <c r="Q52" i="73"/>
  <c r="R52" i="73"/>
  <c r="S52" i="73"/>
  <c r="Q53" i="73"/>
  <c r="R53" i="73"/>
  <c r="S53" i="73"/>
  <c r="Q54" i="73"/>
  <c r="R54" i="73"/>
  <c r="S54" i="73"/>
  <c r="Q55" i="73"/>
  <c r="R55" i="73"/>
  <c r="S55" i="73"/>
  <c r="Q56" i="73"/>
  <c r="R56" i="73"/>
  <c r="S56" i="73"/>
  <c r="Q57" i="73"/>
  <c r="R57" i="73"/>
  <c r="S57" i="73"/>
  <c r="Q58" i="73"/>
  <c r="R58" i="73"/>
  <c r="S58" i="73"/>
  <c r="Q59" i="73"/>
  <c r="R59" i="73"/>
  <c r="S59" i="73"/>
  <c r="Q60" i="73"/>
  <c r="R60" i="73"/>
  <c r="S60" i="73"/>
  <c r="Q61" i="73"/>
  <c r="R61" i="73"/>
  <c r="S61" i="73"/>
  <c r="Q62" i="73"/>
  <c r="R62" i="73"/>
  <c r="S62" i="73"/>
  <c r="Q63" i="73"/>
  <c r="R63" i="73"/>
  <c r="S63" i="73"/>
  <c r="Q64" i="73"/>
  <c r="R64" i="73"/>
  <c r="S64" i="73"/>
  <c r="Q65" i="73"/>
  <c r="R65" i="73"/>
  <c r="S65" i="73"/>
  <c r="Q66" i="73"/>
  <c r="R66" i="73"/>
  <c r="S66" i="73"/>
  <c r="Q67" i="73"/>
  <c r="R67" i="73"/>
  <c r="S67" i="73"/>
  <c r="Q68" i="73"/>
  <c r="R68" i="73"/>
  <c r="S68" i="73"/>
  <c r="Q69" i="73"/>
  <c r="R69" i="73"/>
  <c r="S69" i="73"/>
  <c r="Q70" i="73"/>
  <c r="R70" i="73"/>
  <c r="S70" i="73"/>
  <c r="Q71" i="73"/>
  <c r="R71" i="73"/>
  <c r="S71" i="73"/>
  <c r="Q72" i="73"/>
  <c r="R72" i="73"/>
  <c r="S72" i="73"/>
  <c r="Q73" i="73"/>
  <c r="R73" i="73"/>
  <c r="S73" i="73"/>
  <c r="Q74" i="73"/>
  <c r="R74" i="73"/>
  <c r="S74" i="73"/>
  <c r="Q75" i="73"/>
  <c r="R75" i="73"/>
  <c r="S75" i="73"/>
  <c r="Q76" i="73"/>
  <c r="R76" i="73"/>
  <c r="S76" i="73"/>
  <c r="Q77" i="73"/>
  <c r="R77" i="73"/>
  <c r="S77" i="73"/>
  <c r="Q78" i="73"/>
  <c r="R78" i="73"/>
  <c r="S78" i="73"/>
  <c r="Q79" i="73"/>
  <c r="R79" i="73"/>
  <c r="S79" i="73"/>
  <c r="Q80" i="73"/>
  <c r="R80" i="73"/>
  <c r="S80" i="73"/>
  <c r="Q81" i="73"/>
  <c r="R81" i="73"/>
  <c r="S81" i="73"/>
  <c r="Q82" i="73"/>
  <c r="R82" i="73"/>
  <c r="S82" i="73"/>
  <c r="Q83" i="73"/>
  <c r="R83" i="73"/>
  <c r="S83" i="73"/>
  <c r="Q84" i="73"/>
  <c r="R84" i="73"/>
  <c r="S84" i="73"/>
  <c r="Q85" i="73"/>
  <c r="R85" i="73"/>
  <c r="S85" i="73"/>
  <c r="Q86" i="73"/>
  <c r="R86" i="73"/>
  <c r="S86" i="73"/>
  <c r="Q87" i="73"/>
  <c r="R87" i="73"/>
  <c r="S87" i="73"/>
  <c r="Q88" i="73"/>
  <c r="R88" i="73"/>
  <c r="S88" i="73"/>
  <c r="Q89" i="73"/>
  <c r="R89" i="73"/>
  <c r="S89" i="73"/>
  <c r="Q90" i="73"/>
  <c r="R90" i="73"/>
  <c r="S90" i="73"/>
  <c r="Q91" i="73"/>
  <c r="R91" i="73"/>
  <c r="S91" i="73"/>
  <c r="Q92" i="73"/>
  <c r="R92" i="73"/>
  <c r="S92" i="73"/>
  <c r="Q93" i="73"/>
  <c r="R93" i="73"/>
  <c r="S93" i="73"/>
  <c r="Q94" i="73"/>
  <c r="R94" i="73"/>
  <c r="S94" i="73"/>
  <c r="Q95" i="73"/>
  <c r="R95" i="73"/>
  <c r="S95" i="73"/>
  <c r="Q96" i="73"/>
  <c r="R96" i="73"/>
  <c r="S96" i="73"/>
  <c r="Q97" i="73"/>
  <c r="R97" i="73"/>
  <c r="S97" i="73"/>
  <c r="Q98" i="73"/>
  <c r="R98" i="73"/>
  <c r="S98" i="73"/>
  <c r="Q99" i="73"/>
  <c r="R99" i="73"/>
  <c r="S99" i="73"/>
  <c r="Q100" i="73"/>
  <c r="R100" i="73"/>
  <c r="S100" i="73"/>
  <c r="Q101" i="73"/>
  <c r="R101" i="73"/>
  <c r="S101" i="73"/>
  <c r="Q102" i="73"/>
  <c r="R102" i="73"/>
  <c r="S102" i="73"/>
  <c r="Q103" i="73"/>
  <c r="R103" i="73"/>
  <c r="S103" i="73"/>
  <c r="Q104" i="73"/>
  <c r="R104" i="73"/>
  <c r="S104" i="73"/>
  <c r="Q105" i="73"/>
  <c r="R105" i="73"/>
  <c r="S105" i="73"/>
  <c r="Q106" i="73"/>
  <c r="R106" i="73"/>
  <c r="S106" i="73"/>
  <c r="Q107" i="73"/>
  <c r="R107" i="73"/>
  <c r="S107" i="73"/>
  <c r="Q108" i="73"/>
  <c r="R108" i="73"/>
  <c r="S108" i="73"/>
  <c r="Q109" i="73"/>
  <c r="R109" i="73"/>
  <c r="S109" i="73"/>
  <c r="Q110" i="73"/>
  <c r="R110" i="73"/>
  <c r="S110" i="73"/>
  <c r="Q111" i="73"/>
  <c r="R111" i="73"/>
  <c r="S111" i="73"/>
  <c r="Q112" i="73"/>
  <c r="R112" i="73"/>
  <c r="S112" i="73"/>
  <c r="S11" i="73"/>
  <c r="R11" i="73"/>
  <c r="Q11" i="73"/>
  <c r="P196" i="73"/>
  <c r="AB11" i="73"/>
  <c r="AB12" i="73"/>
  <c r="AB13" i="73"/>
  <c r="AB14" i="73"/>
  <c r="AB15" i="73"/>
  <c r="AB16" i="73"/>
  <c r="AO23" i="73"/>
  <c r="AO35" i="73" s="1"/>
  <c r="AO47" i="73" s="1"/>
  <c r="AO59" i="73" s="1"/>
  <c r="AO71" i="73" s="1"/>
  <c r="AO83" i="73" s="1"/>
  <c r="AO95" i="73" s="1"/>
  <c r="AO107" i="73" s="1"/>
  <c r="AO119" i="73" s="1"/>
  <c r="AO131" i="73" s="1"/>
  <c r="AO143" i="73" s="1"/>
  <c r="AO155" i="73" s="1"/>
  <c r="AO167" i="73" s="1"/>
  <c r="AO179" i="73" s="1"/>
  <c r="AO191" i="73" s="1"/>
  <c r="AO203" i="73" s="1"/>
  <c r="AO24" i="73"/>
  <c r="AO36" i="73" s="1"/>
  <c r="AO48" i="73" s="1"/>
  <c r="AO60" i="73" s="1"/>
  <c r="AO72" i="73" s="1"/>
  <c r="AO84" i="73" s="1"/>
  <c r="AO96" i="73" s="1"/>
  <c r="AO108" i="73" s="1"/>
  <c r="AO120" i="73" s="1"/>
  <c r="AO132" i="73" s="1"/>
  <c r="AO144" i="73" s="1"/>
  <c r="AO156" i="73" s="1"/>
  <c r="AO168" i="73" s="1"/>
  <c r="AO180" i="73" s="1"/>
  <c r="AO192" i="73" s="1"/>
  <c r="AO25" i="73"/>
  <c r="AO37" i="73" s="1"/>
  <c r="AO49" i="73" s="1"/>
  <c r="AO61" i="73" s="1"/>
  <c r="AO73" i="73" s="1"/>
  <c r="AO85" i="73" s="1"/>
  <c r="AO97" i="73" s="1"/>
  <c r="AO109" i="73" s="1"/>
  <c r="AO121" i="73" s="1"/>
  <c r="AO133" i="73" s="1"/>
  <c r="AO145" i="73" s="1"/>
  <c r="AO157" i="73" s="1"/>
  <c r="AO169" i="73" s="1"/>
  <c r="AO181" i="73" s="1"/>
  <c r="AO193" i="73" s="1"/>
  <c r="AO26" i="73"/>
  <c r="AO38" i="73" s="1"/>
  <c r="AO50" i="73" s="1"/>
  <c r="AO62" i="73" s="1"/>
  <c r="AO74" i="73" s="1"/>
  <c r="AO86" i="73" s="1"/>
  <c r="AO98" i="73" s="1"/>
  <c r="AO110" i="73" s="1"/>
  <c r="AO122" i="73" s="1"/>
  <c r="AO134" i="73" s="1"/>
  <c r="AO146" i="73" s="1"/>
  <c r="AO158" i="73" s="1"/>
  <c r="AO170" i="73" s="1"/>
  <c r="AO182" i="73" s="1"/>
  <c r="AO194" i="73" s="1"/>
  <c r="AO27" i="73"/>
  <c r="AO28" i="73"/>
  <c r="AO40" i="73" s="1"/>
  <c r="AO52" i="73" s="1"/>
  <c r="AO64" i="73" s="1"/>
  <c r="AO76" i="73" s="1"/>
  <c r="AO88" i="73" s="1"/>
  <c r="AO100" i="73" s="1"/>
  <c r="AO112" i="73" s="1"/>
  <c r="AO124" i="73" s="1"/>
  <c r="AO136" i="73" s="1"/>
  <c r="AO148" i="73" s="1"/>
  <c r="AO160" i="73" s="1"/>
  <c r="AO172" i="73" s="1"/>
  <c r="AO184" i="73" s="1"/>
  <c r="AO196" i="73" s="1"/>
  <c r="AO29" i="73"/>
  <c r="AO41" i="73" s="1"/>
  <c r="AO53" i="73" s="1"/>
  <c r="AO65" i="73" s="1"/>
  <c r="AO77" i="73" s="1"/>
  <c r="AO89" i="73" s="1"/>
  <c r="AO101" i="73" s="1"/>
  <c r="AO113" i="73" s="1"/>
  <c r="AO125" i="73" s="1"/>
  <c r="AO137" i="73" s="1"/>
  <c r="AO149" i="73" s="1"/>
  <c r="AO161" i="73" s="1"/>
  <c r="AO173" i="73" s="1"/>
  <c r="AO185" i="73" s="1"/>
  <c r="AO197" i="73" s="1"/>
  <c r="AO30" i="73"/>
  <c r="AO42" i="73" s="1"/>
  <c r="AO54" i="73" s="1"/>
  <c r="AO66" i="73" s="1"/>
  <c r="AO78" i="73" s="1"/>
  <c r="AO90" i="73" s="1"/>
  <c r="AO102" i="73" s="1"/>
  <c r="AO114" i="73" s="1"/>
  <c r="AO126" i="73" s="1"/>
  <c r="AO138" i="73" s="1"/>
  <c r="AO150" i="73" s="1"/>
  <c r="AO162" i="73" s="1"/>
  <c r="AO174" i="73" s="1"/>
  <c r="AO186" i="73" s="1"/>
  <c r="AO198" i="73" s="1"/>
  <c r="AO31" i="73"/>
  <c r="AO43" i="73" s="1"/>
  <c r="AO55" i="73" s="1"/>
  <c r="AO67" i="73" s="1"/>
  <c r="AO79" i="73" s="1"/>
  <c r="AO91" i="73" s="1"/>
  <c r="AO103" i="73" s="1"/>
  <c r="AO115" i="73" s="1"/>
  <c r="AO127" i="73" s="1"/>
  <c r="AO139" i="73" s="1"/>
  <c r="AO151" i="73" s="1"/>
  <c r="AO163" i="73" s="1"/>
  <c r="AO175" i="73" s="1"/>
  <c r="AO187" i="73" s="1"/>
  <c r="AO199" i="73" s="1"/>
  <c r="AO32" i="73"/>
  <c r="AO44" i="73" s="1"/>
  <c r="AO56" i="73" s="1"/>
  <c r="AO68" i="73" s="1"/>
  <c r="AO80" i="73" s="1"/>
  <c r="AO92" i="73" s="1"/>
  <c r="AO104" i="73" s="1"/>
  <c r="AO116" i="73" s="1"/>
  <c r="AO128" i="73" s="1"/>
  <c r="AO140" i="73" s="1"/>
  <c r="AO152" i="73" s="1"/>
  <c r="AO164" i="73" s="1"/>
  <c r="AO176" i="73" s="1"/>
  <c r="AO188" i="73" s="1"/>
  <c r="AO200" i="73" s="1"/>
  <c r="AO33" i="73"/>
  <c r="AO45" i="73" s="1"/>
  <c r="AO57" i="73" s="1"/>
  <c r="AO69" i="73" s="1"/>
  <c r="AO81" i="73" s="1"/>
  <c r="AO93" i="73" s="1"/>
  <c r="AO105" i="73" s="1"/>
  <c r="AO117" i="73" s="1"/>
  <c r="AO129" i="73" s="1"/>
  <c r="AO141" i="73" s="1"/>
  <c r="AO153" i="73" s="1"/>
  <c r="AO165" i="73" s="1"/>
  <c r="AO177" i="73" s="1"/>
  <c r="AO189" i="73" s="1"/>
  <c r="AO201" i="73" s="1"/>
  <c r="AO34" i="73"/>
  <c r="AO46" i="73" s="1"/>
  <c r="AO58" i="73" s="1"/>
  <c r="AO70" i="73" s="1"/>
  <c r="AO82" i="73" s="1"/>
  <c r="AO94" i="73" s="1"/>
  <c r="AO106" i="73" s="1"/>
  <c r="AO118" i="73" s="1"/>
  <c r="AO130" i="73" s="1"/>
  <c r="AO142" i="73" s="1"/>
  <c r="AO154" i="73" s="1"/>
  <c r="AO166" i="73" s="1"/>
  <c r="AO178" i="73" s="1"/>
  <c r="AO190" i="73" s="1"/>
  <c r="AO202" i="73" s="1"/>
  <c r="AO39" i="73"/>
  <c r="AO51" i="73" s="1"/>
  <c r="AO63" i="73" s="1"/>
  <c r="AO75" i="73" s="1"/>
  <c r="AO87" i="73" s="1"/>
  <c r="AO99" i="73" s="1"/>
  <c r="AO111" i="73" s="1"/>
  <c r="AO123" i="73" s="1"/>
  <c r="AO135" i="73" s="1"/>
  <c r="AO147" i="73" s="1"/>
  <c r="AO159" i="73" s="1"/>
  <c r="AO171" i="73" s="1"/>
  <c r="AO183" i="73" s="1"/>
  <c r="AO195" i="73" s="1"/>
  <c r="L107" i="73"/>
  <c r="M107" i="73"/>
  <c r="L108" i="73"/>
  <c r="M108" i="73"/>
  <c r="L109" i="73"/>
  <c r="M109" i="73"/>
  <c r="L110" i="73"/>
  <c r="M110" i="73"/>
  <c r="L111" i="73"/>
  <c r="M111" i="73"/>
  <c r="L112" i="73"/>
  <c r="M112" i="73"/>
  <c r="L113" i="73"/>
  <c r="M113" i="73"/>
  <c r="L114" i="73"/>
  <c r="M114" i="73"/>
  <c r="L115" i="73"/>
  <c r="M115" i="73"/>
  <c r="L116" i="73"/>
  <c r="M116" i="73"/>
  <c r="L117" i="73"/>
  <c r="M117" i="73"/>
  <c r="L118" i="73"/>
  <c r="M118" i="73"/>
  <c r="M106" i="73"/>
  <c r="L106" i="73"/>
  <c r="M105" i="73"/>
  <c r="L105" i="73"/>
  <c r="M104" i="73"/>
  <c r="L104" i="73"/>
  <c r="M103" i="73"/>
  <c r="L103" i="73"/>
  <c r="M102" i="73"/>
  <c r="L102" i="73"/>
  <c r="M101" i="73"/>
  <c r="L101" i="73"/>
  <c r="M100" i="73"/>
  <c r="L100" i="73"/>
  <c r="M99" i="73"/>
  <c r="L99" i="73"/>
  <c r="M98" i="73"/>
  <c r="L98" i="73"/>
  <c r="M97" i="73"/>
  <c r="L97" i="73"/>
  <c r="M96" i="73"/>
  <c r="L96" i="73"/>
  <c r="M95" i="73"/>
  <c r="L95" i="73"/>
  <c r="M94" i="73"/>
  <c r="L94" i="73"/>
  <c r="M93" i="73"/>
  <c r="L93" i="73"/>
  <c r="M92" i="73"/>
  <c r="L92" i="73"/>
  <c r="M91" i="73"/>
  <c r="L91" i="73"/>
  <c r="M90" i="73"/>
  <c r="L90" i="73"/>
  <c r="M89" i="73"/>
  <c r="L89" i="73"/>
  <c r="M88" i="73"/>
  <c r="L88" i="73"/>
  <c r="M87" i="73"/>
  <c r="L87" i="73"/>
  <c r="M86" i="73"/>
  <c r="L86" i="73"/>
  <c r="M85" i="73"/>
  <c r="L85" i="73"/>
  <c r="M84" i="73"/>
  <c r="L84" i="73"/>
  <c r="M83" i="73"/>
  <c r="L83" i="73"/>
  <c r="M82" i="73"/>
  <c r="L82" i="73"/>
  <c r="M81" i="73"/>
  <c r="L81" i="73"/>
  <c r="M80" i="73"/>
  <c r="L80" i="73"/>
  <c r="M79" i="73"/>
  <c r="L79" i="73"/>
  <c r="M78" i="73"/>
  <c r="L78" i="73"/>
  <c r="M77" i="73"/>
  <c r="L77" i="73"/>
  <c r="M76" i="73"/>
  <c r="L76" i="73"/>
  <c r="M75" i="73"/>
  <c r="L75" i="73"/>
  <c r="M74" i="73"/>
  <c r="L74" i="73"/>
  <c r="M73" i="73"/>
  <c r="L73" i="73"/>
  <c r="M72" i="73"/>
  <c r="L72" i="73"/>
  <c r="M71" i="73"/>
  <c r="L71" i="73"/>
  <c r="M70" i="73"/>
  <c r="L70" i="73"/>
  <c r="M69" i="73"/>
  <c r="L69" i="73"/>
  <c r="M68" i="73"/>
  <c r="L68" i="73"/>
  <c r="M67" i="73"/>
  <c r="L67" i="73"/>
  <c r="M66" i="73"/>
  <c r="L66" i="73"/>
  <c r="M65" i="73"/>
  <c r="L65" i="73"/>
  <c r="M64" i="73"/>
  <c r="L64" i="73"/>
  <c r="M63" i="73"/>
  <c r="L63" i="73"/>
  <c r="M62" i="73"/>
  <c r="L62" i="73"/>
  <c r="M61" i="73"/>
  <c r="L61" i="73"/>
  <c r="M60" i="73"/>
  <c r="L60" i="73"/>
  <c r="M59" i="73"/>
  <c r="L59" i="73"/>
  <c r="M58" i="73"/>
  <c r="L58" i="73"/>
  <c r="M57" i="73"/>
  <c r="L57" i="73"/>
  <c r="M56" i="73"/>
  <c r="L56" i="73"/>
  <c r="M55" i="73"/>
  <c r="L55" i="73"/>
  <c r="M54" i="73"/>
  <c r="L54" i="73"/>
  <c r="M53" i="73"/>
  <c r="L53" i="73"/>
  <c r="M52" i="73"/>
  <c r="L52" i="73"/>
  <c r="M51" i="73"/>
  <c r="L51" i="73"/>
  <c r="M50" i="73"/>
  <c r="L50" i="73"/>
  <c r="M49" i="73"/>
  <c r="L49" i="73"/>
  <c r="M48" i="73"/>
  <c r="L48" i="73"/>
  <c r="M47" i="73"/>
  <c r="L47" i="73"/>
  <c r="M46" i="73"/>
  <c r="L46" i="73"/>
  <c r="M45" i="73"/>
  <c r="L45" i="73"/>
  <c r="M44" i="73"/>
  <c r="L44" i="73"/>
  <c r="M43" i="73"/>
  <c r="L43" i="73"/>
  <c r="M42" i="73"/>
  <c r="L42" i="73"/>
  <c r="M41" i="73"/>
  <c r="L41" i="73"/>
  <c r="M40" i="73"/>
  <c r="L40" i="73"/>
  <c r="M39" i="73"/>
  <c r="L39" i="73"/>
  <c r="M38" i="73"/>
  <c r="L38" i="73"/>
  <c r="M37" i="73"/>
  <c r="L37" i="73"/>
  <c r="M36" i="73"/>
  <c r="L36" i="73"/>
  <c r="M35" i="73"/>
  <c r="L35" i="73"/>
  <c r="M34" i="73"/>
  <c r="L34" i="73"/>
  <c r="M33" i="73"/>
  <c r="L33" i="73"/>
  <c r="M32" i="73"/>
  <c r="L32" i="73"/>
  <c r="M31" i="73"/>
  <c r="L31" i="73"/>
  <c r="M30" i="73"/>
  <c r="L30" i="73"/>
  <c r="M29" i="73"/>
  <c r="L29" i="73"/>
  <c r="M28" i="73"/>
  <c r="L28" i="73"/>
  <c r="M27" i="73"/>
  <c r="L27" i="73"/>
  <c r="M26" i="73"/>
  <c r="L26" i="73"/>
  <c r="M25" i="73"/>
  <c r="L25" i="73"/>
  <c r="M24" i="73"/>
  <c r="L24" i="73"/>
  <c r="M23" i="73"/>
  <c r="L23" i="73"/>
  <c r="M22" i="73"/>
  <c r="L22" i="73"/>
  <c r="M21" i="73"/>
  <c r="L21" i="73"/>
  <c r="M20" i="73"/>
  <c r="L20" i="73"/>
  <c r="M19" i="73"/>
  <c r="L19" i="73"/>
  <c r="M18" i="73"/>
  <c r="L18" i="73"/>
  <c r="M17" i="73"/>
  <c r="L17" i="73"/>
  <c r="M16" i="73"/>
  <c r="L16" i="73"/>
  <c r="M15" i="73"/>
  <c r="L15" i="73"/>
  <c r="M14" i="73"/>
  <c r="L14" i="73"/>
  <c r="M13" i="73"/>
  <c r="L13" i="73"/>
  <c r="M12" i="73"/>
  <c r="L12" i="73"/>
  <c r="M11" i="73"/>
  <c r="L11" i="73"/>
  <c r="L120" i="73"/>
  <c r="L121" i="73"/>
  <c r="L122" i="73"/>
  <c r="L123" i="73"/>
  <c r="L124" i="73"/>
  <c r="L125" i="73"/>
  <c r="L126" i="73"/>
  <c r="L127" i="73"/>
  <c r="L128" i="73"/>
  <c r="L129" i="73"/>
  <c r="L130" i="73"/>
  <c r="L131" i="73"/>
  <c r="L132" i="73"/>
  <c r="L133" i="73"/>
  <c r="L134" i="73"/>
  <c r="L135" i="73"/>
  <c r="L136" i="73"/>
  <c r="L137" i="73"/>
  <c r="L138" i="73"/>
  <c r="L139" i="73"/>
  <c r="L140" i="73"/>
  <c r="L141" i="73"/>
  <c r="L142" i="73"/>
  <c r="L143" i="73"/>
  <c r="L144" i="73"/>
  <c r="L145" i="73"/>
  <c r="L146" i="73"/>
  <c r="L147" i="73"/>
  <c r="L148" i="73"/>
  <c r="L149" i="73"/>
  <c r="L150" i="73"/>
  <c r="L151" i="73"/>
  <c r="L152" i="73"/>
  <c r="L153" i="73"/>
  <c r="L154" i="73"/>
  <c r="L155" i="73"/>
  <c r="L156" i="73"/>
  <c r="L157" i="73"/>
  <c r="L158" i="73"/>
  <c r="L159" i="73"/>
  <c r="L160" i="73"/>
  <c r="L161" i="73"/>
  <c r="L162" i="73"/>
  <c r="L163" i="73"/>
  <c r="L164" i="73"/>
  <c r="L165" i="73"/>
  <c r="L166" i="73"/>
  <c r="L167" i="73"/>
  <c r="L168" i="73"/>
  <c r="L169" i="73"/>
  <c r="L170" i="73"/>
  <c r="L171" i="73"/>
  <c r="L172" i="73"/>
  <c r="L173" i="73"/>
  <c r="L174" i="73"/>
  <c r="L175" i="73"/>
  <c r="L176" i="73"/>
  <c r="L177" i="73"/>
  <c r="L178" i="73"/>
  <c r="L179" i="73"/>
  <c r="L180" i="73"/>
  <c r="L181" i="73"/>
  <c r="L182" i="73"/>
  <c r="L183" i="73"/>
  <c r="L184" i="73"/>
  <c r="L185" i="73"/>
  <c r="L186" i="73"/>
  <c r="L187" i="73"/>
  <c r="L188" i="73"/>
  <c r="L189" i="73"/>
  <c r="L190" i="73"/>
  <c r="L191" i="73"/>
  <c r="L192" i="73"/>
  <c r="L193" i="73"/>
  <c r="L194" i="73"/>
  <c r="L195" i="73"/>
  <c r="L196" i="73"/>
  <c r="L197" i="73"/>
  <c r="L198" i="73"/>
  <c r="L199" i="73"/>
  <c r="L200" i="73"/>
  <c r="L201" i="73"/>
  <c r="M120" i="73"/>
  <c r="M121" i="73"/>
  <c r="M122" i="73"/>
  <c r="M123" i="73"/>
  <c r="M124" i="73"/>
  <c r="M125" i="73"/>
  <c r="M126" i="73"/>
  <c r="M127" i="73"/>
  <c r="M128" i="73"/>
  <c r="M129" i="73"/>
  <c r="M130" i="73"/>
  <c r="M131" i="73"/>
  <c r="M132" i="73"/>
  <c r="M133" i="73"/>
  <c r="M134" i="73"/>
  <c r="M135" i="73"/>
  <c r="M136" i="73"/>
  <c r="M137" i="73"/>
  <c r="M138" i="73"/>
  <c r="M139" i="73"/>
  <c r="M140" i="73"/>
  <c r="M141" i="73"/>
  <c r="M142" i="73"/>
  <c r="M143" i="73"/>
  <c r="M144" i="73"/>
  <c r="M145" i="73"/>
  <c r="M146" i="73"/>
  <c r="M147" i="73"/>
  <c r="M148" i="73"/>
  <c r="M149" i="73"/>
  <c r="M150" i="73"/>
  <c r="M151" i="73"/>
  <c r="M152" i="73"/>
  <c r="M153" i="73"/>
  <c r="M154" i="73"/>
  <c r="M155" i="73"/>
  <c r="M156" i="73"/>
  <c r="M157" i="73"/>
  <c r="M158" i="73"/>
  <c r="M159" i="73"/>
  <c r="M160" i="73"/>
  <c r="M161" i="73"/>
  <c r="M162" i="73"/>
  <c r="M163" i="73"/>
  <c r="M164" i="73"/>
  <c r="M165" i="73"/>
  <c r="M166" i="73"/>
  <c r="M167" i="73"/>
  <c r="M168" i="73"/>
  <c r="M169" i="73"/>
  <c r="M170" i="73"/>
  <c r="M171" i="73"/>
  <c r="M172" i="73"/>
  <c r="M173" i="73"/>
  <c r="M174" i="73"/>
  <c r="M175" i="73"/>
  <c r="M176" i="73"/>
  <c r="M177" i="73"/>
  <c r="M178" i="73"/>
  <c r="M179" i="73"/>
  <c r="M180" i="73"/>
  <c r="M181" i="73"/>
  <c r="M182" i="73"/>
  <c r="M183" i="73"/>
  <c r="M184" i="73"/>
  <c r="M185" i="73"/>
  <c r="M186" i="73"/>
  <c r="M187" i="73"/>
  <c r="M188" i="73"/>
  <c r="M189" i="73"/>
  <c r="M190" i="73"/>
  <c r="M191" i="73"/>
  <c r="M192" i="73"/>
  <c r="M193" i="73"/>
  <c r="M194" i="73"/>
  <c r="M195" i="73"/>
  <c r="M196" i="73"/>
  <c r="M197" i="73"/>
  <c r="M198" i="73"/>
  <c r="M199" i="73"/>
  <c r="M200" i="73"/>
  <c r="M201" i="73"/>
  <c r="M119" i="73"/>
  <c r="L119" i="73"/>
  <c r="K12" i="73"/>
  <c r="K13" i="73"/>
  <c r="K14" i="73"/>
  <c r="K15" i="73"/>
  <c r="K16" i="73"/>
  <c r="K17" i="73"/>
  <c r="K18" i="73"/>
  <c r="K19" i="73"/>
  <c r="K20" i="73"/>
  <c r="K21" i="73"/>
  <c r="K22" i="73"/>
  <c r="K23" i="73"/>
  <c r="K24" i="73"/>
  <c r="K25" i="73"/>
  <c r="K26" i="73"/>
  <c r="K27" i="73"/>
  <c r="K28" i="73"/>
  <c r="K29" i="73"/>
  <c r="K30" i="73"/>
  <c r="K31" i="73"/>
  <c r="K32" i="73"/>
  <c r="K33" i="73"/>
  <c r="K34" i="73"/>
  <c r="K35" i="73"/>
  <c r="K36" i="73"/>
  <c r="K37" i="73"/>
  <c r="K38" i="73"/>
  <c r="K39" i="73"/>
  <c r="K40" i="73"/>
  <c r="K41" i="73"/>
  <c r="K42" i="73"/>
  <c r="K43" i="73"/>
  <c r="K44" i="73"/>
  <c r="K45" i="73"/>
  <c r="K46" i="73"/>
  <c r="K47" i="73"/>
  <c r="K48" i="73"/>
  <c r="K49" i="73"/>
  <c r="K50" i="73"/>
  <c r="K51" i="73"/>
  <c r="K52" i="73"/>
  <c r="K53" i="73"/>
  <c r="K54" i="73"/>
  <c r="K55" i="73"/>
  <c r="K56" i="73"/>
  <c r="K57" i="73"/>
  <c r="K58" i="73"/>
  <c r="K59" i="73"/>
  <c r="K60" i="73"/>
  <c r="K61" i="73"/>
  <c r="K62" i="73"/>
  <c r="K63" i="73"/>
  <c r="K64" i="73"/>
  <c r="K65" i="73"/>
  <c r="K66" i="73"/>
  <c r="K67" i="73"/>
  <c r="K68" i="73"/>
  <c r="K69" i="73"/>
  <c r="K70" i="73"/>
  <c r="K71" i="73"/>
  <c r="K72" i="73"/>
  <c r="K73" i="73"/>
  <c r="K74" i="73"/>
  <c r="K75" i="73"/>
  <c r="K76" i="73"/>
  <c r="K77" i="73"/>
  <c r="K78" i="73"/>
  <c r="K79" i="73"/>
  <c r="K80" i="73"/>
  <c r="K81" i="73"/>
  <c r="K82" i="73"/>
  <c r="K83" i="73"/>
  <c r="K84" i="73"/>
  <c r="K85" i="73"/>
  <c r="K86" i="73"/>
  <c r="K87" i="73"/>
  <c r="K88" i="73"/>
  <c r="K89" i="73"/>
  <c r="K90" i="73"/>
  <c r="K91" i="73"/>
  <c r="K92" i="73"/>
  <c r="K93" i="73"/>
  <c r="K94" i="73"/>
  <c r="K95" i="73"/>
  <c r="K96" i="73"/>
  <c r="K97" i="73"/>
  <c r="K98" i="73"/>
  <c r="K99" i="73"/>
  <c r="K100" i="73"/>
  <c r="K101" i="73"/>
  <c r="K102" i="73"/>
  <c r="K103" i="73"/>
  <c r="K104" i="73"/>
  <c r="K105" i="73"/>
  <c r="K106" i="73"/>
  <c r="K108" i="73"/>
  <c r="K109" i="73"/>
  <c r="K110" i="73"/>
  <c r="K111" i="73"/>
  <c r="K112" i="73"/>
  <c r="K113" i="73"/>
  <c r="K114" i="73"/>
  <c r="K115" i="73"/>
  <c r="K116" i="73"/>
  <c r="K117" i="73"/>
  <c r="K118" i="73"/>
  <c r="K119" i="73"/>
  <c r="K120" i="73"/>
  <c r="K121" i="73"/>
  <c r="K122" i="73"/>
  <c r="K123" i="73"/>
  <c r="K124" i="73"/>
  <c r="K125" i="73"/>
  <c r="K126" i="73"/>
  <c r="K127" i="73"/>
  <c r="K128" i="73"/>
  <c r="K129" i="73"/>
  <c r="K130" i="73"/>
  <c r="K131" i="73"/>
  <c r="K132" i="73"/>
  <c r="K133" i="73"/>
  <c r="K134" i="73"/>
  <c r="K135" i="73"/>
  <c r="K136" i="73"/>
  <c r="K137" i="73"/>
  <c r="K138" i="73"/>
  <c r="K139" i="73"/>
  <c r="K140" i="73"/>
  <c r="K141" i="73"/>
  <c r="K142" i="73"/>
  <c r="K143" i="73"/>
  <c r="K144" i="73"/>
  <c r="K145" i="73"/>
  <c r="K146" i="73"/>
  <c r="K147" i="73"/>
  <c r="K148" i="73"/>
  <c r="K149" i="73"/>
  <c r="K150" i="73"/>
  <c r="K151" i="73"/>
  <c r="K152" i="73"/>
  <c r="K153" i="73"/>
  <c r="K154" i="73"/>
  <c r="K155" i="73"/>
  <c r="K156" i="73"/>
  <c r="K157" i="73"/>
  <c r="K158" i="73"/>
  <c r="K159" i="73"/>
  <c r="K160" i="73"/>
  <c r="K161" i="73"/>
  <c r="K162" i="73"/>
  <c r="K163" i="73"/>
  <c r="K164" i="73"/>
  <c r="K165" i="73"/>
  <c r="K166" i="73"/>
  <c r="K167" i="73"/>
  <c r="K168" i="73"/>
  <c r="K169" i="73"/>
  <c r="K170" i="73"/>
  <c r="K171" i="73"/>
  <c r="K172" i="73"/>
  <c r="K173" i="73"/>
  <c r="K174" i="73"/>
  <c r="K175" i="73"/>
  <c r="K176" i="73"/>
  <c r="K177" i="73"/>
  <c r="K178" i="73"/>
  <c r="K179" i="73"/>
  <c r="K180" i="73"/>
  <c r="K181" i="73"/>
  <c r="K182" i="73"/>
  <c r="K183" i="73"/>
  <c r="K184" i="73"/>
  <c r="K185" i="73"/>
  <c r="K186" i="73"/>
  <c r="K187" i="73"/>
  <c r="K188" i="73"/>
  <c r="K189" i="73"/>
  <c r="K190" i="73"/>
  <c r="K191" i="73"/>
  <c r="K192" i="73"/>
  <c r="K193" i="73"/>
  <c r="K194" i="73"/>
  <c r="K195" i="73"/>
  <c r="K196" i="73"/>
  <c r="K197" i="73"/>
  <c r="K198" i="73"/>
  <c r="K199" i="73"/>
  <c r="K200" i="73"/>
  <c r="K201" i="73"/>
  <c r="K107" i="73"/>
  <c r="K11" i="73"/>
  <c r="BL12" i="73"/>
  <c r="BL13" i="73"/>
  <c r="BL14" i="73"/>
  <c r="BL15" i="73"/>
  <c r="BL16" i="73"/>
  <c r="BL17" i="73"/>
  <c r="BL18" i="73"/>
  <c r="BL19" i="73"/>
  <c r="BL20" i="73"/>
  <c r="BL21" i="73"/>
  <c r="BL22" i="73"/>
  <c r="BL23" i="73"/>
  <c r="BL24" i="73"/>
  <c r="BL25" i="73"/>
  <c r="BL26" i="73"/>
  <c r="BL27" i="73"/>
  <c r="BL28" i="73"/>
  <c r="BL29" i="73"/>
  <c r="BL30" i="73"/>
  <c r="BL31" i="73"/>
  <c r="BL32" i="73"/>
  <c r="BL33" i="73"/>
  <c r="BL34" i="73"/>
  <c r="BL35" i="73"/>
  <c r="BL36" i="73"/>
  <c r="BL37" i="73"/>
  <c r="BL38" i="73"/>
  <c r="BL39" i="73"/>
  <c r="BL40" i="73"/>
  <c r="BL41" i="73"/>
  <c r="BL42" i="73"/>
  <c r="BL43" i="73"/>
  <c r="BL44" i="73"/>
  <c r="BL45" i="73"/>
  <c r="BL46" i="73"/>
  <c r="BL47" i="73"/>
  <c r="BL48" i="73"/>
  <c r="BL49" i="73"/>
  <c r="BL50" i="73"/>
  <c r="BL51" i="73"/>
  <c r="BL52" i="73"/>
  <c r="BL53" i="73"/>
  <c r="BL54" i="73"/>
  <c r="BL55" i="73"/>
  <c r="BL56" i="73"/>
  <c r="BL57" i="73"/>
  <c r="BL58" i="73"/>
  <c r="BL59" i="73"/>
  <c r="BL60" i="73"/>
  <c r="BL61" i="73"/>
  <c r="BL62" i="73"/>
  <c r="BL63" i="73"/>
  <c r="BL64" i="73"/>
  <c r="BL65" i="73"/>
  <c r="BL66" i="73"/>
  <c r="BL67" i="73"/>
  <c r="BL68" i="73"/>
  <c r="BL69" i="73"/>
  <c r="BL70" i="73"/>
  <c r="BL71" i="73"/>
  <c r="BL72" i="73"/>
  <c r="BL73" i="73"/>
  <c r="BL74" i="73"/>
  <c r="BL75" i="73"/>
  <c r="BL76" i="73"/>
  <c r="BL77" i="73"/>
  <c r="BL78" i="73"/>
  <c r="BL79" i="73"/>
  <c r="BL80" i="73"/>
  <c r="BL81" i="73"/>
  <c r="BL82" i="73"/>
  <c r="BL83" i="73"/>
  <c r="BL84" i="73"/>
  <c r="BL85" i="73"/>
  <c r="BL86" i="73"/>
  <c r="BL87" i="73"/>
  <c r="BL88" i="73"/>
  <c r="BL89" i="73"/>
  <c r="BL90" i="73"/>
  <c r="BL91" i="73"/>
  <c r="BL92" i="73"/>
  <c r="BL93" i="73"/>
  <c r="BL94" i="73"/>
  <c r="BL95" i="73"/>
  <c r="BL96" i="73"/>
  <c r="BL97" i="73"/>
  <c r="BL98" i="73"/>
  <c r="BL99" i="73"/>
  <c r="BL100" i="73"/>
  <c r="BL101" i="73"/>
  <c r="BL102" i="73"/>
  <c r="BL103" i="73"/>
  <c r="BL104" i="73"/>
  <c r="BL105" i="73"/>
  <c r="BL106" i="73"/>
  <c r="BL107" i="73"/>
  <c r="BL108" i="73"/>
  <c r="BL109" i="73"/>
  <c r="BL110" i="73"/>
  <c r="BL111" i="73"/>
  <c r="BL112" i="73"/>
  <c r="BL113" i="73"/>
  <c r="BL114" i="73"/>
  <c r="BL115" i="73"/>
  <c r="BL116" i="73"/>
  <c r="BL117" i="73"/>
  <c r="BL118" i="73"/>
  <c r="BL119" i="73"/>
  <c r="BL120" i="73"/>
  <c r="BL121" i="73"/>
  <c r="BL122" i="73"/>
  <c r="BL123" i="73"/>
  <c r="BL124" i="73"/>
  <c r="BL125" i="73"/>
  <c r="BL126" i="73"/>
  <c r="BL127" i="73"/>
  <c r="BL128" i="73"/>
  <c r="BL129" i="73"/>
  <c r="BL130" i="73"/>
  <c r="BL131" i="73"/>
  <c r="BL132" i="73"/>
  <c r="BL133" i="73"/>
  <c r="BL134" i="73"/>
  <c r="BL135" i="73"/>
  <c r="BL136" i="73"/>
  <c r="BL137" i="73"/>
  <c r="BL138" i="73"/>
  <c r="BL139" i="73"/>
  <c r="BL140" i="73"/>
  <c r="BL141" i="73"/>
  <c r="BL142" i="73"/>
  <c r="BL143" i="73"/>
  <c r="BL144" i="73"/>
  <c r="BL145" i="73"/>
  <c r="BL146" i="73"/>
  <c r="BL147" i="73"/>
  <c r="BL148" i="73"/>
  <c r="BL149" i="73"/>
  <c r="BL150" i="73"/>
  <c r="BL151" i="73"/>
  <c r="BL152" i="73"/>
  <c r="BL153" i="73"/>
  <c r="BL154" i="73"/>
  <c r="BL155" i="73"/>
  <c r="BL156" i="73"/>
  <c r="BL157" i="73"/>
  <c r="BL158" i="73"/>
  <c r="BL159" i="73"/>
  <c r="BL160" i="73"/>
  <c r="BL161" i="73"/>
  <c r="BL162" i="73"/>
  <c r="BL163" i="73"/>
  <c r="BL164" i="73"/>
  <c r="BL165" i="73"/>
  <c r="BL166" i="73"/>
  <c r="BL167" i="73"/>
  <c r="BL168" i="73"/>
  <c r="BL169" i="73"/>
  <c r="BL170" i="73"/>
  <c r="BL171" i="73"/>
  <c r="BL172" i="73"/>
  <c r="BL173" i="73"/>
  <c r="BL174" i="73"/>
  <c r="BL175" i="73"/>
  <c r="BL176" i="73"/>
  <c r="BL177" i="73"/>
  <c r="BL178" i="73"/>
  <c r="BL179" i="73"/>
  <c r="BL180" i="73"/>
  <c r="BL181" i="73"/>
  <c r="BL182" i="73"/>
  <c r="BL183" i="73"/>
  <c r="BL184" i="73"/>
  <c r="BL185" i="73"/>
  <c r="BL186" i="73"/>
  <c r="BL187" i="73"/>
  <c r="BL188" i="73"/>
  <c r="BL189" i="73"/>
  <c r="BL190" i="73"/>
  <c r="BL191" i="73"/>
  <c r="BL192" i="73"/>
  <c r="BL193" i="73"/>
  <c r="BL194" i="73"/>
  <c r="BL195" i="73"/>
  <c r="BL196" i="73"/>
  <c r="BL197" i="73"/>
  <c r="BL198" i="73"/>
  <c r="BL199" i="73"/>
  <c r="BL200" i="73"/>
  <c r="BL201" i="73"/>
  <c r="BL202" i="73"/>
  <c r="BL11" i="73"/>
  <c r="BG12" i="73"/>
  <c r="BG13" i="73"/>
  <c r="BG14" i="73"/>
  <c r="BG15" i="73"/>
  <c r="BG16" i="73"/>
  <c r="BG17" i="73"/>
  <c r="BG18" i="73"/>
  <c r="BG19" i="73"/>
  <c r="BG20" i="73"/>
  <c r="BG21" i="73"/>
  <c r="BG22" i="73"/>
  <c r="BG23" i="73"/>
  <c r="BG24" i="73"/>
  <c r="BG25" i="73"/>
  <c r="BG26" i="73"/>
  <c r="BG27" i="73"/>
  <c r="BG28" i="73"/>
  <c r="BG29" i="73"/>
  <c r="BG30" i="73"/>
  <c r="BG31" i="73"/>
  <c r="BG32" i="73"/>
  <c r="BG33" i="73"/>
  <c r="BG34" i="73"/>
  <c r="BG35" i="73"/>
  <c r="BG36" i="73"/>
  <c r="BG37" i="73"/>
  <c r="BG38" i="73"/>
  <c r="BG39" i="73"/>
  <c r="BG40" i="73"/>
  <c r="BG41" i="73"/>
  <c r="BG42" i="73"/>
  <c r="BG43" i="73"/>
  <c r="BG44" i="73"/>
  <c r="BG45" i="73"/>
  <c r="BG46" i="73"/>
  <c r="BG47" i="73"/>
  <c r="BG48" i="73"/>
  <c r="BG49" i="73"/>
  <c r="BG50" i="73"/>
  <c r="BG51" i="73"/>
  <c r="BG52" i="73"/>
  <c r="BG53" i="73"/>
  <c r="BG54" i="73"/>
  <c r="BG55" i="73"/>
  <c r="BG56" i="73"/>
  <c r="BG57" i="73"/>
  <c r="BG58" i="73"/>
  <c r="BG59" i="73"/>
  <c r="BG60" i="73"/>
  <c r="BG61" i="73"/>
  <c r="BG62" i="73"/>
  <c r="BG63" i="73"/>
  <c r="BG64" i="73"/>
  <c r="BG65" i="73"/>
  <c r="BG66" i="73"/>
  <c r="BG67" i="73"/>
  <c r="BG68" i="73"/>
  <c r="BG69" i="73"/>
  <c r="BG70" i="73"/>
  <c r="BG71" i="73"/>
  <c r="BG72" i="73"/>
  <c r="BG73" i="73"/>
  <c r="BG74" i="73"/>
  <c r="BG75" i="73"/>
  <c r="BG76" i="73"/>
  <c r="BG77" i="73"/>
  <c r="BG78" i="73"/>
  <c r="BG79" i="73"/>
  <c r="BG80" i="73"/>
  <c r="BG81" i="73"/>
  <c r="BG82" i="73"/>
  <c r="BG83" i="73"/>
  <c r="BG84" i="73"/>
  <c r="BG85" i="73"/>
  <c r="BG86" i="73"/>
  <c r="BG87" i="73"/>
  <c r="BG88" i="73"/>
  <c r="BG89" i="73"/>
  <c r="BG90" i="73"/>
  <c r="BG91" i="73"/>
  <c r="BG92" i="73"/>
  <c r="BG93" i="73"/>
  <c r="BG94" i="73"/>
  <c r="BG95" i="73"/>
  <c r="BG96" i="73"/>
  <c r="BG97" i="73"/>
  <c r="BG98" i="73"/>
  <c r="BG99" i="73"/>
  <c r="BG100" i="73"/>
  <c r="BG101" i="73"/>
  <c r="BG102" i="73"/>
  <c r="BG103" i="73"/>
  <c r="BG104" i="73"/>
  <c r="BG105" i="73"/>
  <c r="BG106" i="73"/>
  <c r="BG107" i="73"/>
  <c r="BG108" i="73"/>
  <c r="BG109" i="73"/>
  <c r="BG110" i="73"/>
  <c r="BG111" i="73"/>
  <c r="BG112" i="73"/>
  <c r="BG113" i="73"/>
  <c r="BG114" i="73"/>
  <c r="BG115" i="73"/>
  <c r="BG116" i="73"/>
  <c r="BG117" i="73"/>
  <c r="BG118" i="73"/>
  <c r="BG119" i="73"/>
  <c r="BG120" i="73"/>
  <c r="BG121" i="73"/>
  <c r="BG122" i="73"/>
  <c r="BG123" i="73"/>
  <c r="BG124" i="73"/>
  <c r="BG125" i="73"/>
  <c r="BG126" i="73"/>
  <c r="BG127" i="73"/>
  <c r="BG128" i="73"/>
  <c r="BG129" i="73"/>
  <c r="BG130" i="73"/>
  <c r="BG131" i="73"/>
  <c r="BG132" i="73"/>
  <c r="BG133" i="73"/>
  <c r="BG134" i="73"/>
  <c r="BG135" i="73"/>
  <c r="BG136" i="73"/>
  <c r="BG137" i="73"/>
  <c r="BG138" i="73"/>
  <c r="BG139" i="73"/>
  <c r="BG140" i="73"/>
  <c r="BG141" i="73"/>
  <c r="BG142" i="73"/>
  <c r="BG143" i="73"/>
  <c r="BG144" i="73"/>
  <c r="BG145" i="73"/>
  <c r="BG146" i="73"/>
  <c r="BG147" i="73"/>
  <c r="BG148" i="73"/>
  <c r="BG149" i="73"/>
  <c r="BG150" i="73"/>
  <c r="BG151" i="73"/>
  <c r="BG152" i="73"/>
  <c r="BG153" i="73"/>
  <c r="BG154" i="73"/>
  <c r="BG155" i="73"/>
  <c r="BG156" i="73"/>
  <c r="BG157" i="73"/>
  <c r="BG158" i="73"/>
  <c r="BG159" i="73"/>
  <c r="BG160" i="73"/>
  <c r="BG161" i="73"/>
  <c r="BG162" i="73"/>
  <c r="BG163" i="73"/>
  <c r="BG164" i="73"/>
  <c r="BG165" i="73"/>
  <c r="BG166" i="73"/>
  <c r="BG167" i="73"/>
  <c r="BG168" i="73"/>
  <c r="BG169" i="73"/>
  <c r="BG170" i="73"/>
  <c r="BG171" i="73"/>
  <c r="BG172" i="73"/>
  <c r="BG173" i="73"/>
  <c r="BG174" i="73"/>
  <c r="BG175" i="73"/>
  <c r="BG176" i="73"/>
  <c r="BG177" i="73"/>
  <c r="BG178" i="73"/>
  <c r="BG179" i="73"/>
  <c r="BG180" i="73"/>
  <c r="BG181" i="73"/>
  <c r="BG182" i="73"/>
  <c r="BG183" i="73"/>
  <c r="BG184" i="73"/>
  <c r="BG185" i="73"/>
  <c r="BG186" i="73"/>
  <c r="BG187" i="73"/>
  <c r="BG188" i="73"/>
  <c r="BG189" i="73"/>
  <c r="BG190" i="73"/>
  <c r="BG191" i="73"/>
  <c r="BG192" i="73"/>
  <c r="BG193" i="73"/>
  <c r="BG194" i="73"/>
  <c r="BG195" i="73"/>
  <c r="BG196" i="73"/>
  <c r="BG197" i="73"/>
  <c r="BG198" i="73"/>
  <c r="BG199" i="73"/>
  <c r="BG200" i="73"/>
  <c r="BG201" i="73"/>
  <c r="BG202" i="73"/>
  <c r="BG11" i="73"/>
  <c r="BE12" i="73"/>
  <c r="BF12" i="73"/>
  <c r="BE13" i="73"/>
  <c r="BF13" i="73"/>
  <c r="BE14" i="73"/>
  <c r="BF14" i="73"/>
  <c r="BE15" i="73"/>
  <c r="BF15" i="73"/>
  <c r="BE16" i="73"/>
  <c r="BF16" i="73"/>
  <c r="BE17" i="73"/>
  <c r="BF17" i="73"/>
  <c r="BE18" i="73"/>
  <c r="BF18" i="73"/>
  <c r="BE19" i="73"/>
  <c r="BF19" i="73"/>
  <c r="BE20" i="73"/>
  <c r="BF20" i="73"/>
  <c r="BE21" i="73"/>
  <c r="BF21" i="73"/>
  <c r="BE22" i="73"/>
  <c r="BF22" i="73"/>
  <c r="BE23" i="73"/>
  <c r="BF23" i="73"/>
  <c r="BE24" i="73"/>
  <c r="BF24" i="73"/>
  <c r="BE25" i="73"/>
  <c r="BF25" i="73"/>
  <c r="BE26" i="73"/>
  <c r="BF26" i="73"/>
  <c r="BE27" i="73"/>
  <c r="BF27" i="73"/>
  <c r="BE28" i="73"/>
  <c r="BF28" i="73"/>
  <c r="BE29" i="73"/>
  <c r="BF29" i="73"/>
  <c r="BE30" i="73"/>
  <c r="BF30" i="73"/>
  <c r="BE31" i="73"/>
  <c r="BF31" i="73"/>
  <c r="BE32" i="73"/>
  <c r="BF32" i="73"/>
  <c r="BE33" i="73"/>
  <c r="BF33" i="73"/>
  <c r="BE34" i="73"/>
  <c r="BF34" i="73"/>
  <c r="BE35" i="73"/>
  <c r="BF35" i="73"/>
  <c r="BE36" i="73"/>
  <c r="BF36" i="73"/>
  <c r="BE37" i="73"/>
  <c r="BF37" i="73"/>
  <c r="BE38" i="73"/>
  <c r="BF38" i="73"/>
  <c r="BE39" i="73"/>
  <c r="BF39" i="73"/>
  <c r="BE40" i="73"/>
  <c r="BF40" i="73"/>
  <c r="BE41" i="73"/>
  <c r="BF41" i="73"/>
  <c r="BE42" i="73"/>
  <c r="BF42" i="73"/>
  <c r="BE43" i="73"/>
  <c r="BF43" i="73"/>
  <c r="BE44" i="73"/>
  <c r="BF44" i="73"/>
  <c r="BE45" i="73"/>
  <c r="BF45" i="73"/>
  <c r="BE46" i="73"/>
  <c r="BF46" i="73"/>
  <c r="BE47" i="73"/>
  <c r="BF47" i="73"/>
  <c r="BE48" i="73"/>
  <c r="BF48" i="73"/>
  <c r="BE49" i="73"/>
  <c r="BF49" i="73"/>
  <c r="BE50" i="73"/>
  <c r="BF50" i="73"/>
  <c r="BE51" i="73"/>
  <c r="BF51" i="73"/>
  <c r="BE52" i="73"/>
  <c r="BF52" i="73"/>
  <c r="BE53" i="73"/>
  <c r="BF53" i="73"/>
  <c r="BE54" i="73"/>
  <c r="BF54" i="73"/>
  <c r="BE55" i="73"/>
  <c r="BF55" i="73"/>
  <c r="BE56" i="73"/>
  <c r="BF56" i="73"/>
  <c r="BE57" i="73"/>
  <c r="BF57" i="73"/>
  <c r="BE58" i="73"/>
  <c r="BF58" i="73"/>
  <c r="BE59" i="73"/>
  <c r="BF59" i="73"/>
  <c r="BE60" i="73"/>
  <c r="BF60" i="73"/>
  <c r="BE61" i="73"/>
  <c r="BF61" i="73"/>
  <c r="BE62" i="73"/>
  <c r="BF62" i="73"/>
  <c r="BE63" i="73"/>
  <c r="BF63" i="73"/>
  <c r="BE64" i="73"/>
  <c r="BF64" i="73"/>
  <c r="BE65" i="73"/>
  <c r="BF65" i="73"/>
  <c r="BE66" i="73"/>
  <c r="BF66" i="73"/>
  <c r="BE67" i="73"/>
  <c r="BF67" i="73"/>
  <c r="BE68" i="73"/>
  <c r="BF68" i="73"/>
  <c r="BE69" i="73"/>
  <c r="BF69" i="73"/>
  <c r="BE70" i="73"/>
  <c r="BF70" i="73"/>
  <c r="BE71" i="73"/>
  <c r="BF71" i="73"/>
  <c r="BE72" i="73"/>
  <c r="BF72" i="73"/>
  <c r="BE73" i="73"/>
  <c r="BF73" i="73"/>
  <c r="BE74" i="73"/>
  <c r="BF74" i="73"/>
  <c r="BE75" i="73"/>
  <c r="BF75" i="73"/>
  <c r="BE76" i="73"/>
  <c r="BF76" i="73"/>
  <c r="BE77" i="73"/>
  <c r="BF77" i="73"/>
  <c r="BE78" i="73"/>
  <c r="BF78" i="73"/>
  <c r="BE79" i="73"/>
  <c r="BF79" i="73"/>
  <c r="BE80" i="73"/>
  <c r="BF80" i="73"/>
  <c r="BE81" i="73"/>
  <c r="BF81" i="73"/>
  <c r="BE82" i="73"/>
  <c r="BF82" i="73"/>
  <c r="BE83" i="73"/>
  <c r="BF83" i="73"/>
  <c r="BE84" i="73"/>
  <c r="BF84" i="73"/>
  <c r="BE85" i="73"/>
  <c r="BF85" i="73"/>
  <c r="BE86" i="73"/>
  <c r="BF86" i="73"/>
  <c r="BE87" i="73"/>
  <c r="BF87" i="73"/>
  <c r="BE88" i="73"/>
  <c r="BF88" i="73"/>
  <c r="BE89" i="73"/>
  <c r="BF89" i="73"/>
  <c r="BE90" i="73"/>
  <c r="BF90" i="73"/>
  <c r="BE91" i="73"/>
  <c r="BF91" i="73"/>
  <c r="BE92" i="73"/>
  <c r="BF92" i="73"/>
  <c r="BE93" i="73"/>
  <c r="BF93" i="73"/>
  <c r="BE94" i="73"/>
  <c r="BF94" i="73"/>
  <c r="BE95" i="73"/>
  <c r="BF95" i="73"/>
  <c r="BE96" i="73"/>
  <c r="BF96" i="73"/>
  <c r="BE97" i="73"/>
  <c r="BF97" i="73"/>
  <c r="BE98" i="73"/>
  <c r="BF98" i="73"/>
  <c r="BE99" i="73"/>
  <c r="BF99" i="73"/>
  <c r="BE100" i="73"/>
  <c r="BF100" i="73"/>
  <c r="BE101" i="73"/>
  <c r="BF101" i="73"/>
  <c r="BE102" i="73"/>
  <c r="BF102" i="73"/>
  <c r="BE103" i="73"/>
  <c r="BF103" i="73"/>
  <c r="BE104" i="73"/>
  <c r="BF104" i="73"/>
  <c r="BE105" i="73"/>
  <c r="BF105" i="73"/>
  <c r="BE106" i="73"/>
  <c r="BF106" i="73"/>
  <c r="BE107" i="73"/>
  <c r="BF107" i="73"/>
  <c r="BE108" i="73"/>
  <c r="BF108" i="73"/>
  <c r="BE109" i="73"/>
  <c r="BF109" i="73"/>
  <c r="BE110" i="73"/>
  <c r="BF110" i="73"/>
  <c r="BE111" i="73"/>
  <c r="BF111" i="73"/>
  <c r="BE112" i="73"/>
  <c r="BF112" i="73"/>
  <c r="BE113" i="73"/>
  <c r="BF113" i="73"/>
  <c r="BE114" i="73"/>
  <c r="BF114" i="73"/>
  <c r="BE115" i="73"/>
  <c r="BF115" i="73"/>
  <c r="BE116" i="73"/>
  <c r="BF116" i="73"/>
  <c r="BE117" i="73"/>
  <c r="BF117" i="73"/>
  <c r="BE118" i="73"/>
  <c r="BF118" i="73"/>
  <c r="BE119" i="73"/>
  <c r="BF119" i="73"/>
  <c r="BE120" i="73"/>
  <c r="BF120" i="73"/>
  <c r="BE121" i="73"/>
  <c r="BF121" i="73"/>
  <c r="BE122" i="73"/>
  <c r="BF122" i="73"/>
  <c r="BE123" i="73"/>
  <c r="BF123" i="73"/>
  <c r="BE124" i="73"/>
  <c r="BF124" i="73"/>
  <c r="BE125" i="73"/>
  <c r="BF125" i="73"/>
  <c r="BE126" i="73"/>
  <c r="BF126" i="73"/>
  <c r="BE127" i="73"/>
  <c r="BF127" i="73"/>
  <c r="BE128" i="73"/>
  <c r="BF128" i="73"/>
  <c r="BE129" i="73"/>
  <c r="BF129" i="73"/>
  <c r="BE130" i="73"/>
  <c r="BF130" i="73"/>
  <c r="BE131" i="73"/>
  <c r="BF131" i="73"/>
  <c r="BE132" i="73"/>
  <c r="BF132" i="73"/>
  <c r="BE133" i="73"/>
  <c r="BF133" i="73"/>
  <c r="BE134" i="73"/>
  <c r="BF134" i="73"/>
  <c r="BE135" i="73"/>
  <c r="BF135" i="73"/>
  <c r="BE136" i="73"/>
  <c r="BF136" i="73"/>
  <c r="BE137" i="73"/>
  <c r="BF137" i="73"/>
  <c r="BE138" i="73"/>
  <c r="BF138" i="73"/>
  <c r="BE139" i="73"/>
  <c r="BF139" i="73"/>
  <c r="BE140" i="73"/>
  <c r="BF140" i="73"/>
  <c r="BE141" i="73"/>
  <c r="BF141" i="73"/>
  <c r="BE142" i="73"/>
  <c r="BF142" i="73"/>
  <c r="BE143" i="73"/>
  <c r="BF143" i="73"/>
  <c r="BE144" i="73"/>
  <c r="BF144" i="73"/>
  <c r="BE145" i="73"/>
  <c r="BF145" i="73"/>
  <c r="BE146" i="73"/>
  <c r="BF146" i="73"/>
  <c r="BE147" i="73"/>
  <c r="BF147" i="73"/>
  <c r="BE148" i="73"/>
  <c r="BF148" i="73"/>
  <c r="BE149" i="73"/>
  <c r="BF149" i="73"/>
  <c r="BE150" i="73"/>
  <c r="BF150" i="73"/>
  <c r="BE151" i="73"/>
  <c r="BF151" i="73"/>
  <c r="BE152" i="73"/>
  <c r="BF152" i="73"/>
  <c r="BE153" i="73"/>
  <c r="BF153" i="73"/>
  <c r="BE154" i="73"/>
  <c r="BF154" i="73"/>
  <c r="BE155" i="73"/>
  <c r="BF155" i="73"/>
  <c r="BE156" i="73"/>
  <c r="BF156" i="73"/>
  <c r="BE157" i="73"/>
  <c r="BF157" i="73"/>
  <c r="BE158" i="73"/>
  <c r="BF158" i="73"/>
  <c r="BE159" i="73"/>
  <c r="BF159" i="73"/>
  <c r="BE160" i="73"/>
  <c r="BF160" i="73"/>
  <c r="BE161" i="73"/>
  <c r="BF161" i="73"/>
  <c r="BE162" i="73"/>
  <c r="BF162" i="73"/>
  <c r="BE163" i="73"/>
  <c r="BF163" i="73"/>
  <c r="BE164" i="73"/>
  <c r="BF164" i="73"/>
  <c r="BE165" i="73"/>
  <c r="BF165" i="73"/>
  <c r="BE166" i="73"/>
  <c r="BF166" i="73"/>
  <c r="BE167" i="73"/>
  <c r="BF167" i="73"/>
  <c r="BE168" i="73"/>
  <c r="BF168" i="73"/>
  <c r="BE169" i="73"/>
  <c r="BF169" i="73"/>
  <c r="BE170" i="73"/>
  <c r="BF170" i="73"/>
  <c r="BE171" i="73"/>
  <c r="BF171" i="73"/>
  <c r="BE172" i="73"/>
  <c r="BF172" i="73"/>
  <c r="BE173" i="73"/>
  <c r="BF173" i="73"/>
  <c r="BE174" i="73"/>
  <c r="BF174" i="73"/>
  <c r="BE175" i="73"/>
  <c r="BF175" i="73"/>
  <c r="BE176" i="73"/>
  <c r="BF176" i="73"/>
  <c r="BE177" i="73"/>
  <c r="BF177" i="73"/>
  <c r="BE178" i="73"/>
  <c r="BF178" i="73"/>
  <c r="BE179" i="73"/>
  <c r="BF179" i="73"/>
  <c r="BE180" i="73"/>
  <c r="BF180" i="73"/>
  <c r="BE181" i="73"/>
  <c r="BF181" i="73"/>
  <c r="BE182" i="73"/>
  <c r="BF182" i="73"/>
  <c r="BE183" i="73"/>
  <c r="BF183" i="73"/>
  <c r="BE184" i="73"/>
  <c r="BF184" i="73"/>
  <c r="BE185" i="73"/>
  <c r="BF185" i="73"/>
  <c r="BE186" i="73"/>
  <c r="BF186" i="73"/>
  <c r="BE187" i="73"/>
  <c r="BF187" i="73"/>
  <c r="BE188" i="73"/>
  <c r="BF188" i="73"/>
  <c r="BE189" i="73"/>
  <c r="BF189" i="73"/>
  <c r="BE190" i="73"/>
  <c r="BF190" i="73"/>
  <c r="BE191" i="73"/>
  <c r="BF191" i="73"/>
  <c r="BE192" i="73"/>
  <c r="BF192" i="73"/>
  <c r="BE193" i="73"/>
  <c r="BF193" i="73"/>
  <c r="BE194" i="73"/>
  <c r="BF194" i="73"/>
  <c r="BE195" i="73"/>
  <c r="BF195" i="73"/>
  <c r="BE196" i="73"/>
  <c r="BF196" i="73"/>
  <c r="BE197" i="73"/>
  <c r="BF197" i="73"/>
  <c r="BE198" i="73"/>
  <c r="BF198" i="73"/>
  <c r="BE199" i="73"/>
  <c r="BF199" i="73"/>
  <c r="BE200" i="73"/>
  <c r="BF200" i="73"/>
  <c r="BE201" i="73"/>
  <c r="BF201" i="73"/>
  <c r="BF11" i="73"/>
  <c r="BE11" i="73"/>
  <c r="A12" i="73"/>
  <c r="A13" i="73"/>
  <c r="A14" i="73"/>
  <c r="A15" i="73"/>
  <c r="A16" i="73"/>
  <c r="A17" i="73"/>
  <c r="A18" i="73"/>
  <c r="A19" i="73"/>
  <c r="A20" i="73"/>
  <c r="A21" i="73"/>
  <c r="A22" i="73"/>
  <c r="A23" i="73"/>
  <c r="A24" i="73"/>
  <c r="A25" i="73"/>
  <c r="A26" i="73"/>
  <c r="A27" i="73"/>
  <c r="A28" i="73"/>
  <c r="A29" i="73"/>
  <c r="A30" i="73"/>
  <c r="A31" i="73"/>
  <c r="A32" i="73"/>
  <c r="A33" i="73"/>
  <c r="A34" i="73"/>
  <c r="A35" i="73"/>
  <c r="A36" i="73"/>
  <c r="A37" i="73"/>
  <c r="A38" i="73"/>
  <c r="A39" i="73"/>
  <c r="A40" i="73"/>
  <c r="A41" i="73"/>
  <c r="A42" i="73"/>
  <c r="A43" i="73"/>
  <c r="A44" i="73"/>
  <c r="A45" i="73"/>
  <c r="A46" i="73"/>
  <c r="A47" i="73"/>
  <c r="A48" i="73"/>
  <c r="A49" i="73"/>
  <c r="A50" i="73"/>
  <c r="A51" i="73"/>
  <c r="A52" i="73"/>
  <c r="A53" i="73"/>
  <c r="A54" i="73"/>
  <c r="A55" i="73"/>
  <c r="A56" i="73"/>
  <c r="A57" i="73"/>
  <c r="A58" i="73"/>
  <c r="A59" i="73"/>
  <c r="A60" i="73"/>
  <c r="A61" i="73"/>
  <c r="A62" i="73"/>
  <c r="A63" i="73"/>
  <c r="A64" i="73"/>
  <c r="A65" i="73"/>
  <c r="A66" i="73"/>
  <c r="A67" i="73"/>
  <c r="A68" i="73"/>
  <c r="A69" i="73"/>
  <c r="A70" i="73"/>
  <c r="A71" i="73"/>
  <c r="A72" i="73"/>
  <c r="A73" i="73"/>
  <c r="A74" i="73"/>
  <c r="A75" i="73"/>
  <c r="A76" i="73"/>
  <c r="A77" i="73"/>
  <c r="A78" i="73"/>
  <c r="A79" i="73"/>
  <c r="A80" i="73"/>
  <c r="A81" i="73"/>
  <c r="A82" i="73"/>
  <c r="A83" i="73"/>
  <c r="A84" i="73"/>
  <c r="A85" i="73"/>
  <c r="A86" i="73"/>
  <c r="A87" i="73"/>
  <c r="A88" i="73"/>
  <c r="A89" i="73"/>
  <c r="A90" i="73"/>
  <c r="A91" i="73"/>
  <c r="A92" i="73"/>
  <c r="A93" i="73"/>
  <c r="A94" i="73"/>
  <c r="A95" i="73"/>
  <c r="A96" i="73"/>
  <c r="A97" i="73"/>
  <c r="A98" i="73"/>
  <c r="A99" i="73"/>
  <c r="A100" i="73"/>
  <c r="A101" i="73"/>
  <c r="A102" i="73"/>
  <c r="A103" i="73"/>
  <c r="A104" i="73"/>
  <c r="A105" i="73"/>
  <c r="A106" i="73"/>
  <c r="A107" i="73"/>
  <c r="A108" i="73"/>
  <c r="A109" i="73"/>
  <c r="A110" i="73"/>
  <c r="A111" i="73"/>
  <c r="A112" i="73"/>
  <c r="A113" i="73"/>
  <c r="A114" i="73"/>
  <c r="A115" i="73"/>
  <c r="A116" i="73"/>
  <c r="A117" i="73"/>
  <c r="A118" i="73"/>
  <c r="A119" i="73"/>
  <c r="A120" i="73"/>
  <c r="A121" i="73"/>
  <c r="A122" i="73"/>
  <c r="A123" i="73"/>
  <c r="A124" i="73"/>
  <c r="A125" i="73"/>
  <c r="A126" i="73"/>
  <c r="A127" i="73"/>
  <c r="A128" i="73"/>
  <c r="A129" i="73"/>
  <c r="A130" i="73"/>
  <c r="A131" i="73"/>
  <c r="A132" i="73"/>
  <c r="A133" i="73"/>
  <c r="A134" i="73"/>
  <c r="A135" i="73"/>
  <c r="A136" i="73"/>
  <c r="A137" i="73"/>
  <c r="A138" i="73"/>
  <c r="A139" i="73"/>
  <c r="A140" i="73"/>
  <c r="A141" i="73"/>
  <c r="A142" i="73"/>
  <c r="A143" i="73"/>
  <c r="A144" i="73"/>
  <c r="A145" i="73"/>
  <c r="A146" i="73"/>
  <c r="A147" i="73"/>
  <c r="A148" i="73"/>
  <c r="A149" i="73"/>
  <c r="A150" i="73"/>
  <c r="A151" i="73"/>
  <c r="A152" i="73"/>
  <c r="A153" i="73"/>
  <c r="A154" i="73"/>
  <c r="A155" i="73"/>
  <c r="A156" i="73"/>
  <c r="A157" i="73"/>
  <c r="A158" i="73"/>
  <c r="A159" i="73"/>
  <c r="A160" i="73"/>
  <c r="A161" i="73"/>
  <c r="A162" i="73"/>
  <c r="A163" i="73"/>
  <c r="A164" i="73"/>
  <c r="A165" i="73"/>
  <c r="A166" i="73"/>
  <c r="A167" i="73"/>
  <c r="A168" i="73"/>
  <c r="A169" i="73"/>
  <c r="A170" i="73"/>
  <c r="A171" i="73"/>
  <c r="A172" i="73"/>
  <c r="A173" i="73"/>
  <c r="A174" i="73"/>
  <c r="A175" i="73"/>
  <c r="A176" i="73"/>
  <c r="A177" i="73"/>
  <c r="A178" i="73"/>
  <c r="A179" i="73"/>
  <c r="A180" i="73"/>
  <c r="A181" i="73"/>
  <c r="A182" i="73"/>
  <c r="A183" i="73"/>
  <c r="A184" i="73"/>
  <c r="A185" i="73"/>
  <c r="A186" i="73"/>
  <c r="A187" i="73"/>
  <c r="A188" i="73"/>
  <c r="A189" i="73"/>
  <c r="A190" i="73"/>
  <c r="A191" i="73"/>
  <c r="A192" i="73"/>
  <c r="A193" i="73"/>
  <c r="A194" i="73"/>
  <c r="A195" i="73"/>
  <c r="A196" i="73"/>
  <c r="A197" i="73"/>
  <c r="A198" i="73"/>
  <c r="A199" i="73"/>
  <c r="A200" i="73"/>
  <c r="A201" i="73"/>
  <c r="A202" i="73"/>
  <c r="A11" i="73"/>
  <c r="V16" i="73"/>
  <c r="V15" i="73"/>
  <c r="V14" i="73"/>
  <c r="V13" i="73"/>
  <c r="V12" i="73"/>
  <c r="V11" i="73"/>
  <c r="P18" i="73"/>
  <c r="P19" i="73"/>
  <c r="P20" i="73"/>
  <c r="P21" i="73"/>
  <c r="P22" i="73"/>
  <c r="P23" i="73"/>
  <c r="P24" i="73"/>
  <c r="P25" i="73"/>
  <c r="P26" i="73"/>
  <c r="P27" i="73"/>
  <c r="P28" i="73"/>
  <c r="P29" i="73"/>
  <c r="P30" i="73"/>
  <c r="P31" i="73"/>
  <c r="P32" i="73"/>
  <c r="P33" i="73"/>
  <c r="P34" i="73"/>
  <c r="P35" i="73"/>
  <c r="P36" i="73"/>
  <c r="P37" i="73"/>
  <c r="P38" i="73"/>
  <c r="P39" i="73"/>
  <c r="P40" i="73"/>
  <c r="P41" i="73"/>
  <c r="P42" i="73"/>
  <c r="P43" i="73"/>
  <c r="P44" i="73"/>
  <c r="P45" i="73"/>
  <c r="P46" i="73"/>
  <c r="P47" i="73"/>
  <c r="P48" i="73"/>
  <c r="P49" i="73"/>
  <c r="P50" i="73"/>
  <c r="P51" i="73"/>
  <c r="P52" i="73"/>
  <c r="P53" i="73"/>
  <c r="P54" i="73"/>
  <c r="P55" i="73"/>
  <c r="P56" i="73"/>
  <c r="P57" i="73"/>
  <c r="P58" i="73"/>
  <c r="P59" i="73"/>
  <c r="P60" i="73"/>
  <c r="P61" i="73"/>
  <c r="P62" i="73"/>
  <c r="P63" i="73"/>
  <c r="P64" i="73"/>
  <c r="P65" i="73"/>
  <c r="P66" i="73"/>
  <c r="P67" i="73"/>
  <c r="P68" i="73"/>
  <c r="P69" i="73"/>
  <c r="P70" i="73"/>
  <c r="P71" i="73"/>
  <c r="P72" i="73"/>
  <c r="P73" i="73"/>
  <c r="P74" i="73"/>
  <c r="P75" i="73"/>
  <c r="P76" i="73"/>
  <c r="P77" i="73"/>
  <c r="P78" i="73"/>
  <c r="P79" i="73"/>
  <c r="P80" i="73"/>
  <c r="P81" i="73"/>
  <c r="P82" i="73"/>
  <c r="P83" i="73"/>
  <c r="P84" i="73"/>
  <c r="P85" i="73"/>
  <c r="P86" i="73"/>
  <c r="P87" i="73"/>
  <c r="P88" i="73"/>
  <c r="P89" i="73"/>
  <c r="P90" i="73"/>
  <c r="P91" i="73"/>
  <c r="P92" i="73"/>
  <c r="P93" i="73"/>
  <c r="P94" i="73"/>
  <c r="P95" i="73"/>
  <c r="P96" i="73"/>
  <c r="P97" i="73"/>
  <c r="P98" i="73"/>
  <c r="P99" i="73"/>
  <c r="P100" i="73"/>
  <c r="P101" i="73"/>
  <c r="P102" i="73"/>
  <c r="P103" i="73"/>
  <c r="P104" i="73"/>
  <c r="P105" i="73"/>
  <c r="P106" i="73"/>
  <c r="P107" i="73"/>
  <c r="P108" i="73"/>
  <c r="P109" i="73"/>
  <c r="P110" i="73"/>
  <c r="P111" i="73"/>
  <c r="P112" i="73"/>
  <c r="P113" i="73"/>
  <c r="P114" i="73"/>
  <c r="P115" i="73"/>
  <c r="P116" i="73"/>
  <c r="P117" i="73"/>
  <c r="P118" i="73"/>
  <c r="P119" i="73"/>
  <c r="P120" i="73"/>
  <c r="P121" i="73"/>
  <c r="P122" i="73"/>
  <c r="P123" i="73"/>
  <c r="P124" i="73"/>
  <c r="P125" i="73"/>
  <c r="P126" i="73"/>
  <c r="P127" i="73"/>
  <c r="P128" i="73"/>
  <c r="P129" i="73"/>
  <c r="P130" i="73"/>
  <c r="P131" i="73"/>
  <c r="P132" i="73"/>
  <c r="P133" i="73"/>
  <c r="P134" i="73"/>
  <c r="P135" i="73"/>
  <c r="P136" i="73"/>
  <c r="P137" i="73"/>
  <c r="P138" i="73"/>
  <c r="P139" i="73"/>
  <c r="P140" i="73"/>
  <c r="P141" i="73"/>
  <c r="P142" i="73"/>
  <c r="P143" i="73"/>
  <c r="P144" i="73"/>
  <c r="P145" i="73"/>
  <c r="P146" i="73"/>
  <c r="P147" i="73"/>
  <c r="P148" i="73"/>
  <c r="P149" i="73"/>
  <c r="P150" i="73"/>
  <c r="P151" i="73"/>
  <c r="P152" i="73"/>
  <c r="P153" i="73"/>
  <c r="P154" i="73"/>
  <c r="P155" i="73"/>
  <c r="P156" i="73"/>
  <c r="P157" i="73"/>
  <c r="P158" i="73"/>
  <c r="P159" i="73"/>
  <c r="P160" i="73"/>
  <c r="P161" i="73"/>
  <c r="P162" i="73"/>
  <c r="P163" i="73"/>
  <c r="P164" i="73"/>
  <c r="P165" i="73"/>
  <c r="P166" i="73"/>
  <c r="P167" i="73"/>
  <c r="P168" i="73"/>
  <c r="P169" i="73"/>
  <c r="P170" i="73"/>
  <c r="P171" i="73"/>
  <c r="P172" i="73"/>
  <c r="P173" i="73"/>
  <c r="P174" i="73"/>
  <c r="P175" i="73"/>
  <c r="P176" i="73"/>
  <c r="P177" i="73"/>
  <c r="P178" i="73"/>
  <c r="P179" i="73"/>
  <c r="P180" i="73"/>
  <c r="P181" i="73"/>
  <c r="P182" i="73"/>
  <c r="P183" i="73"/>
  <c r="P184" i="73"/>
  <c r="P185" i="73"/>
  <c r="P186" i="73"/>
  <c r="P187" i="73"/>
  <c r="P188" i="73"/>
  <c r="P189" i="73"/>
  <c r="P190" i="73"/>
  <c r="P191" i="73"/>
  <c r="P192" i="73"/>
  <c r="P193" i="73"/>
  <c r="P194" i="73"/>
  <c r="P195" i="73"/>
  <c r="P16" i="73"/>
  <c r="P15" i="73"/>
  <c r="P14" i="73"/>
  <c r="P13" i="73"/>
  <c r="P12" i="73"/>
  <c r="P11" i="73"/>
  <c r="P17" i="73"/>
  <c r="V17" i="73" s="1"/>
  <c r="AB17" i="73" s="1"/>
  <c r="A9" i="74"/>
  <c r="B4" i="74"/>
  <c r="B3" i="74"/>
  <c r="FG230" i="71" l="1"/>
  <c r="B231" i="71"/>
  <c r="FH230" i="71"/>
  <c r="BQ12" i="73"/>
  <c r="BQ15" i="73"/>
  <c r="BQ23" i="73"/>
  <c r="BQ31" i="73"/>
  <c r="BQ39" i="73"/>
  <c r="BQ47" i="73"/>
  <c r="BQ55" i="73"/>
  <c r="BQ63" i="73"/>
  <c r="BQ71" i="73"/>
  <c r="BQ79" i="73"/>
  <c r="BQ87" i="73"/>
  <c r="BQ95" i="73"/>
  <c r="BQ103" i="73"/>
  <c r="BQ111" i="73"/>
  <c r="BQ119" i="73"/>
  <c r="BQ127" i="73"/>
  <c r="BQ135" i="73"/>
  <c r="BQ143" i="73"/>
  <c r="BQ151" i="73"/>
  <c r="BQ159" i="73"/>
  <c r="BQ167" i="73"/>
  <c r="BQ175" i="73"/>
  <c r="BQ183" i="73"/>
  <c r="BQ191" i="73"/>
  <c r="BQ199" i="73"/>
  <c r="BQ18" i="73"/>
  <c r="BQ26" i="73"/>
  <c r="BQ34" i="73"/>
  <c r="BQ42" i="73"/>
  <c r="BQ50" i="73"/>
  <c r="BQ58" i="73"/>
  <c r="BQ66" i="73"/>
  <c r="BQ74" i="73"/>
  <c r="BQ82" i="73"/>
  <c r="BQ90" i="73"/>
  <c r="BQ98" i="73"/>
  <c r="BQ106" i="73"/>
  <c r="BQ114" i="73"/>
  <c r="BQ122" i="73"/>
  <c r="BQ130" i="73"/>
  <c r="BQ138" i="73"/>
  <c r="BQ146" i="73"/>
  <c r="BQ154" i="73"/>
  <c r="BQ162" i="73"/>
  <c r="BQ170" i="73"/>
  <c r="BQ178" i="73"/>
  <c r="BQ186" i="73"/>
  <c r="BQ194" i="73"/>
  <c r="BQ202" i="73"/>
  <c r="BQ13" i="73"/>
  <c r="BQ21" i="73"/>
  <c r="BQ29" i="73"/>
  <c r="BQ37" i="73"/>
  <c r="BQ45" i="73"/>
  <c r="BQ19" i="73"/>
  <c r="BQ27" i="73"/>
  <c r="BQ35" i="73"/>
  <c r="BQ43" i="73"/>
  <c r="BQ51" i="73"/>
  <c r="BQ59" i="73"/>
  <c r="BQ67" i="73"/>
  <c r="BQ75" i="73"/>
  <c r="BQ83" i="73"/>
  <c r="BQ91" i="73"/>
  <c r="BQ99" i="73"/>
  <c r="BQ107" i="73"/>
  <c r="BQ115" i="73"/>
  <c r="BQ123" i="73"/>
  <c r="BQ131" i="73"/>
  <c r="BQ139" i="73"/>
  <c r="BQ147" i="73"/>
  <c r="BQ155" i="73"/>
  <c r="BQ163" i="73"/>
  <c r="BQ171" i="73"/>
  <c r="BQ179" i="73"/>
  <c r="BQ187" i="73"/>
  <c r="BQ195" i="73"/>
  <c r="BQ17" i="73"/>
  <c r="BQ25" i="73"/>
  <c r="BQ41" i="73"/>
  <c r="BQ57" i="73"/>
  <c r="BQ73" i="73"/>
  <c r="BQ14" i="73"/>
  <c r="BQ22" i="73"/>
  <c r="BQ30" i="73"/>
  <c r="BQ38" i="73"/>
  <c r="BQ46" i="73"/>
  <c r="BQ54" i="73"/>
  <c r="BQ62" i="73"/>
  <c r="BQ70" i="73"/>
  <c r="BQ78" i="73"/>
  <c r="BQ86" i="73"/>
  <c r="BQ94" i="73"/>
  <c r="BQ102" i="73"/>
  <c r="BQ110" i="73"/>
  <c r="BQ118" i="73"/>
  <c r="BQ126" i="73"/>
  <c r="BQ134" i="73"/>
  <c r="BQ142" i="73"/>
  <c r="BQ150" i="73"/>
  <c r="BQ158" i="73"/>
  <c r="BQ166" i="73"/>
  <c r="BQ174" i="73"/>
  <c r="BQ182" i="73"/>
  <c r="BQ190" i="73"/>
  <c r="BQ198" i="73"/>
  <c r="BQ33" i="73"/>
  <c r="BQ49" i="73"/>
  <c r="BQ65" i="73"/>
  <c r="BQ16" i="73"/>
  <c r="BQ69" i="73"/>
  <c r="BQ76" i="73"/>
  <c r="BQ88" i="73"/>
  <c r="BQ104" i="73"/>
  <c r="BQ120" i="73"/>
  <c r="BQ136" i="73"/>
  <c r="BQ152" i="73"/>
  <c r="BQ168" i="73"/>
  <c r="BQ184" i="73"/>
  <c r="BQ200" i="73"/>
  <c r="BQ169" i="73"/>
  <c r="BQ185" i="73"/>
  <c r="BQ201" i="73"/>
  <c r="BQ40" i="73"/>
  <c r="BQ56" i="73"/>
  <c r="BQ84" i="73"/>
  <c r="BQ100" i="73"/>
  <c r="BQ116" i="73"/>
  <c r="BQ148" i="73"/>
  <c r="BQ180" i="73"/>
  <c r="BQ196" i="73"/>
  <c r="BQ64" i="73"/>
  <c r="BQ101" i="73"/>
  <c r="BQ149" i="73"/>
  <c r="BQ165" i="73"/>
  <c r="BQ181" i="73"/>
  <c r="BQ141" i="73"/>
  <c r="BQ28" i="73"/>
  <c r="BQ48" i="73"/>
  <c r="BQ77" i="73"/>
  <c r="BQ89" i="73"/>
  <c r="BQ105" i="73"/>
  <c r="BQ121" i="73"/>
  <c r="BQ137" i="73"/>
  <c r="BQ153" i="73"/>
  <c r="BQ132" i="73"/>
  <c r="BQ164" i="73"/>
  <c r="BQ20" i="73"/>
  <c r="BQ85" i="73"/>
  <c r="BQ117" i="73"/>
  <c r="BQ133" i="73"/>
  <c r="BQ197" i="73"/>
  <c r="BQ32" i="73"/>
  <c r="BQ72" i="73"/>
  <c r="BQ96" i="73"/>
  <c r="BQ112" i="73"/>
  <c r="BQ128" i="73"/>
  <c r="BQ144" i="73"/>
  <c r="BQ160" i="73"/>
  <c r="BQ176" i="73"/>
  <c r="BQ192" i="73"/>
  <c r="BQ11" i="73"/>
  <c r="BQ81" i="73"/>
  <c r="BQ108" i="73"/>
  <c r="BQ140" i="73"/>
  <c r="BQ172" i="73"/>
  <c r="BQ173" i="73"/>
  <c r="BQ189" i="73"/>
  <c r="BQ44" i="73"/>
  <c r="BQ52" i="73"/>
  <c r="BQ80" i="73"/>
  <c r="BQ97" i="73"/>
  <c r="BQ113" i="73"/>
  <c r="BQ129" i="73"/>
  <c r="BQ145" i="73"/>
  <c r="BQ161" i="73"/>
  <c r="BQ177" i="73"/>
  <c r="BQ193" i="73"/>
  <c r="BQ24" i="73"/>
  <c r="BQ53" i="73"/>
  <c r="BQ60" i="73"/>
  <c r="BQ92" i="73"/>
  <c r="BQ124" i="73"/>
  <c r="BQ156" i="73"/>
  <c r="BQ188" i="73"/>
  <c r="BQ36" i="73"/>
  <c r="BQ61" i="73"/>
  <c r="BQ68" i="73"/>
  <c r="BQ93" i="73"/>
  <c r="BQ109" i="73"/>
  <c r="BQ125" i="73"/>
  <c r="BQ157" i="73"/>
  <c r="BS14" i="73"/>
  <c r="BS17" i="73"/>
  <c r="BS25" i="73"/>
  <c r="BS33" i="73"/>
  <c r="BS41" i="73"/>
  <c r="BS49" i="73"/>
  <c r="BS57" i="73"/>
  <c r="BS65" i="73"/>
  <c r="BS73" i="73"/>
  <c r="BS81" i="73"/>
  <c r="BS89" i="73"/>
  <c r="BS97" i="73"/>
  <c r="BS105" i="73"/>
  <c r="BS113" i="73"/>
  <c r="BS121" i="73"/>
  <c r="BS129" i="73"/>
  <c r="BS137" i="73"/>
  <c r="BS145" i="73"/>
  <c r="BS153" i="73"/>
  <c r="BS161" i="73"/>
  <c r="BS169" i="73"/>
  <c r="BS177" i="73"/>
  <c r="BS185" i="73"/>
  <c r="BS193" i="73"/>
  <c r="BS201" i="73"/>
  <c r="BS12" i="73"/>
  <c r="BS20" i="73"/>
  <c r="BS28" i="73"/>
  <c r="BS36" i="73"/>
  <c r="BS44" i="73"/>
  <c r="BS52" i="73"/>
  <c r="BS60" i="73"/>
  <c r="BS68" i="73"/>
  <c r="BS76" i="73"/>
  <c r="BS84" i="73"/>
  <c r="BS92" i="73"/>
  <c r="BS100" i="73"/>
  <c r="BS108" i="73"/>
  <c r="BS116" i="73"/>
  <c r="BS124" i="73"/>
  <c r="BS132" i="73"/>
  <c r="BS140" i="73"/>
  <c r="BS148" i="73"/>
  <c r="BS156" i="73"/>
  <c r="BS164" i="73"/>
  <c r="BS172" i="73"/>
  <c r="BS180" i="73"/>
  <c r="BS188" i="73"/>
  <c r="BS196" i="73"/>
  <c r="BS15" i="73"/>
  <c r="BS23" i="73"/>
  <c r="BS31" i="73"/>
  <c r="BS39" i="73"/>
  <c r="BS13" i="73"/>
  <c r="BS21" i="73"/>
  <c r="BS29" i="73"/>
  <c r="BS37" i="73"/>
  <c r="BS45" i="73"/>
  <c r="BS53" i="73"/>
  <c r="BS61" i="73"/>
  <c r="BS69" i="73"/>
  <c r="BS77" i="73"/>
  <c r="BS85" i="73"/>
  <c r="BS93" i="73"/>
  <c r="BS101" i="73"/>
  <c r="BS109" i="73"/>
  <c r="BS117" i="73"/>
  <c r="BS125" i="73"/>
  <c r="BS133" i="73"/>
  <c r="BS141" i="73"/>
  <c r="BS149" i="73"/>
  <c r="BS157" i="73"/>
  <c r="BS165" i="73"/>
  <c r="BS173" i="73"/>
  <c r="BS181" i="73"/>
  <c r="BS189" i="73"/>
  <c r="BS197" i="73"/>
  <c r="BS35" i="73"/>
  <c r="BS51" i="73"/>
  <c r="BS67" i="73"/>
  <c r="BS83" i="73"/>
  <c r="BS16" i="73"/>
  <c r="BS24" i="73"/>
  <c r="BS32" i="73"/>
  <c r="BS40" i="73"/>
  <c r="BS48" i="73"/>
  <c r="BS56" i="73"/>
  <c r="BS64" i="73"/>
  <c r="BS72" i="73"/>
  <c r="BS80" i="73"/>
  <c r="BS88" i="73"/>
  <c r="BS96" i="73"/>
  <c r="BS104" i="73"/>
  <c r="BS112" i="73"/>
  <c r="BS120" i="73"/>
  <c r="BS128" i="73"/>
  <c r="BS136" i="73"/>
  <c r="BS144" i="73"/>
  <c r="BS152" i="73"/>
  <c r="BS160" i="73"/>
  <c r="BS168" i="73"/>
  <c r="BS176" i="73"/>
  <c r="BS184" i="73"/>
  <c r="BS192" i="73"/>
  <c r="BS200" i="73"/>
  <c r="BS11" i="73"/>
  <c r="BS19" i="73"/>
  <c r="BS27" i="73"/>
  <c r="BS43" i="73"/>
  <c r="BS59" i="73"/>
  <c r="BS75" i="73"/>
  <c r="BS26" i="73"/>
  <c r="BS47" i="73"/>
  <c r="BS54" i="73"/>
  <c r="BS98" i="73"/>
  <c r="BS114" i="73"/>
  <c r="BS130" i="73"/>
  <c r="BS146" i="73"/>
  <c r="BS162" i="73"/>
  <c r="BS178" i="73"/>
  <c r="BS194" i="73"/>
  <c r="BS147" i="73"/>
  <c r="BS195" i="73"/>
  <c r="BS18" i="73"/>
  <c r="BS63" i="73"/>
  <c r="BS70" i="73"/>
  <c r="BS126" i="73"/>
  <c r="BS158" i="73"/>
  <c r="BS30" i="73"/>
  <c r="BS78" i="73"/>
  <c r="BS111" i="73"/>
  <c r="BS191" i="73"/>
  <c r="BS38" i="73"/>
  <c r="BS55" i="73"/>
  <c r="BS62" i="73"/>
  <c r="BS82" i="73"/>
  <c r="BS99" i="73"/>
  <c r="BS115" i="73"/>
  <c r="BS131" i="73"/>
  <c r="BS163" i="73"/>
  <c r="BS179" i="73"/>
  <c r="BS94" i="73"/>
  <c r="BS110" i="73"/>
  <c r="BS142" i="73"/>
  <c r="BS174" i="73"/>
  <c r="BS190" i="73"/>
  <c r="BS71" i="73"/>
  <c r="BS95" i="73"/>
  <c r="BS127" i="73"/>
  <c r="BS143" i="73"/>
  <c r="BS159" i="73"/>
  <c r="BS175" i="73"/>
  <c r="BS151" i="73"/>
  <c r="BS167" i="73"/>
  <c r="BS183" i="73"/>
  <c r="BS42" i="73"/>
  <c r="BS50" i="73"/>
  <c r="BS79" i="73"/>
  <c r="BS90" i="73"/>
  <c r="BS106" i="73"/>
  <c r="BS122" i="73"/>
  <c r="BS138" i="73"/>
  <c r="BS154" i="73"/>
  <c r="BS170" i="73"/>
  <c r="BS186" i="73"/>
  <c r="BS202" i="73"/>
  <c r="BS34" i="73"/>
  <c r="BS66" i="73"/>
  <c r="BS118" i="73"/>
  <c r="BS150" i="73"/>
  <c r="BS182" i="73"/>
  <c r="BS199" i="73"/>
  <c r="BS22" i="73"/>
  <c r="BS58" i="73"/>
  <c r="BS91" i="73"/>
  <c r="BS107" i="73"/>
  <c r="BS123" i="73"/>
  <c r="BS139" i="73"/>
  <c r="BS155" i="73"/>
  <c r="BS171" i="73"/>
  <c r="BS187" i="73"/>
  <c r="BS86" i="73"/>
  <c r="BS102" i="73"/>
  <c r="BS134" i="73"/>
  <c r="BS166" i="73"/>
  <c r="BS198" i="73"/>
  <c r="BS46" i="73"/>
  <c r="BS74" i="73"/>
  <c r="BS87" i="73"/>
  <c r="BS103" i="73"/>
  <c r="BS119" i="73"/>
  <c r="BS135" i="73"/>
  <c r="G24" i="43" a="1"/>
  <c r="Y17" i="77" s="1"/>
  <c r="S197" i="73"/>
  <c r="R197" i="73"/>
  <c r="G38" i="43" a="1"/>
  <c r="G38" i="43" s="1"/>
  <c r="G25" i="43" a="1"/>
  <c r="G25" i="43" s="1"/>
  <c r="Q185" i="73"/>
  <c r="S128" i="73"/>
  <c r="S144" i="73"/>
  <c r="Q145" i="73"/>
  <c r="Q113" i="73"/>
  <c r="Q195" i="73"/>
  <c r="Q171" i="73"/>
  <c r="Q167" i="73"/>
  <c r="Q153" i="73"/>
  <c r="Q123" i="73"/>
  <c r="S180" i="73"/>
  <c r="S137" i="73"/>
  <c r="S126" i="73"/>
  <c r="R191" i="73"/>
  <c r="R159" i="73"/>
  <c r="R128" i="73"/>
  <c r="Q194" i="73"/>
  <c r="Q178" i="73"/>
  <c r="Q162" i="73"/>
  <c r="Q158" i="73"/>
  <c r="Q150" i="73"/>
  <c r="Q137" i="73"/>
  <c r="Q126" i="73"/>
  <c r="Q118" i="73"/>
  <c r="S196" i="73"/>
  <c r="S181" i="73"/>
  <c r="S168" i="73"/>
  <c r="S157" i="73"/>
  <c r="S149" i="73"/>
  <c r="S136" i="73"/>
  <c r="R179" i="73"/>
  <c r="R135" i="73"/>
  <c r="S176" i="73"/>
  <c r="Q141" i="73"/>
  <c r="Q125" i="73"/>
  <c r="S172" i="73"/>
  <c r="S164" i="73"/>
  <c r="S140" i="73"/>
  <c r="S132" i="73"/>
  <c r="Q129" i="73"/>
  <c r="Q180" i="73"/>
  <c r="Q115" i="73"/>
  <c r="Q154" i="73"/>
  <c r="R125" i="73"/>
  <c r="S185" i="73"/>
  <c r="S177" i="73"/>
  <c r="S153" i="73"/>
  <c r="S145" i="73"/>
  <c r="S129" i="73"/>
  <c r="R187" i="73"/>
  <c r="R171" i="73"/>
  <c r="R155" i="73"/>
  <c r="R139" i="73"/>
  <c r="Q121" i="73"/>
  <c r="Q144" i="73"/>
  <c r="Q136" i="73"/>
  <c r="Q128" i="73"/>
  <c r="Q120" i="73"/>
  <c r="S191" i="73"/>
  <c r="S183" i="73"/>
  <c r="S175" i="73"/>
  <c r="S167" i="73"/>
  <c r="S159" i="73"/>
  <c r="S151" i="73"/>
  <c r="S143" i="73"/>
  <c r="S135" i="73"/>
  <c r="S127" i="73"/>
  <c r="R193" i="73"/>
  <c r="R185" i="73"/>
  <c r="R177" i="73"/>
  <c r="R169" i="73"/>
  <c r="R161" i="73"/>
  <c r="R153" i="73"/>
  <c r="R145" i="73"/>
  <c r="R137" i="73"/>
  <c r="R129" i="73"/>
  <c r="Q188" i="73"/>
  <c r="Q172" i="73"/>
  <c r="Q164" i="73"/>
  <c r="S192" i="73"/>
  <c r="S160" i="73"/>
  <c r="Q151" i="73"/>
  <c r="Q117" i="73"/>
  <c r="R190" i="73"/>
  <c r="R182" i="73"/>
  <c r="R174" i="73"/>
  <c r="R166" i="73"/>
  <c r="R158" i="73"/>
  <c r="R150" i="73"/>
  <c r="R142" i="73"/>
  <c r="R134" i="73"/>
  <c r="R126" i="73"/>
  <c r="Q193" i="73"/>
  <c r="Q177" i="73"/>
  <c r="Q169" i="73"/>
  <c r="Q161" i="73"/>
  <c r="Q134" i="73"/>
  <c r="S188" i="73"/>
  <c r="R167" i="73"/>
  <c r="S156" i="73"/>
  <c r="Q196" i="73"/>
  <c r="Q135" i="73"/>
  <c r="Q179" i="73"/>
  <c r="S189" i="73"/>
  <c r="Q156" i="73"/>
  <c r="Q148" i="73"/>
  <c r="Q140" i="73"/>
  <c r="Q132" i="73"/>
  <c r="Q124" i="73"/>
  <c r="Q116" i="73"/>
  <c r="S195" i="73"/>
  <c r="S187" i="73"/>
  <c r="S179" i="73"/>
  <c r="S171" i="73"/>
  <c r="S163" i="73"/>
  <c r="S155" i="73"/>
  <c r="S147" i="73"/>
  <c r="S139" i="73"/>
  <c r="S131" i="73"/>
  <c r="R189" i="73"/>
  <c r="R181" i="73"/>
  <c r="R173" i="73"/>
  <c r="R165" i="73"/>
  <c r="R157" i="73"/>
  <c r="R149" i="73"/>
  <c r="R141" i="73"/>
  <c r="R133" i="73"/>
  <c r="Q192" i="73"/>
  <c r="Q184" i="73"/>
  <c r="W184" i="73" s="1"/>
  <c r="AC184" i="73" s="1"/>
  <c r="Q176" i="73"/>
  <c r="Q168" i="73"/>
  <c r="Q160" i="73"/>
  <c r="Q149" i="73"/>
  <c r="W149" i="73" s="1"/>
  <c r="AC149" i="73" s="1"/>
  <c r="Q133" i="73"/>
  <c r="S165" i="73"/>
  <c r="S133" i="73"/>
  <c r="Q127" i="73"/>
  <c r="R176" i="73"/>
  <c r="Q163" i="73"/>
  <c r="R127" i="73"/>
  <c r="Q186" i="73"/>
  <c r="Q170" i="73"/>
  <c r="Q152" i="73"/>
  <c r="S194" i="73"/>
  <c r="S186" i="73"/>
  <c r="S178" i="73"/>
  <c r="S170" i="73"/>
  <c r="S162" i="73"/>
  <c r="S154" i="73"/>
  <c r="S146" i="73"/>
  <c r="S138" i="73"/>
  <c r="S130" i="73"/>
  <c r="R196" i="73"/>
  <c r="R188" i="73"/>
  <c r="R180" i="73"/>
  <c r="R172" i="73"/>
  <c r="R164" i="73"/>
  <c r="R156" i="73"/>
  <c r="R148" i="73"/>
  <c r="R140" i="73"/>
  <c r="R132" i="73"/>
  <c r="Q191" i="73"/>
  <c r="Q183" i="73"/>
  <c r="Q175" i="73"/>
  <c r="Q147" i="73"/>
  <c r="Q131" i="73"/>
  <c r="R175" i="73"/>
  <c r="R143" i="73"/>
  <c r="Q143" i="73"/>
  <c r="S182" i="73"/>
  <c r="S174" i="73"/>
  <c r="S158" i="73"/>
  <c r="S142" i="73"/>
  <c r="R184" i="73"/>
  <c r="R168" i="73"/>
  <c r="R152" i="73"/>
  <c r="R144" i="73"/>
  <c r="S169" i="73"/>
  <c r="Q146" i="73"/>
  <c r="Q138" i="73"/>
  <c r="Q130" i="73"/>
  <c r="Q122" i="73"/>
  <c r="Q114" i="73"/>
  <c r="Q190" i="73"/>
  <c r="Q182" i="73"/>
  <c r="Q174" i="73"/>
  <c r="Q166" i="73"/>
  <c r="Q157" i="73"/>
  <c r="W157" i="73" s="1"/>
  <c r="AC157" i="73" s="1"/>
  <c r="R195" i="73"/>
  <c r="S184" i="73"/>
  <c r="S173" i="73"/>
  <c r="R163" i="73"/>
  <c r="S152" i="73"/>
  <c r="S141" i="73"/>
  <c r="R131" i="73"/>
  <c r="Q159" i="73"/>
  <c r="Q119" i="73"/>
  <c r="S190" i="73"/>
  <c r="S166" i="73"/>
  <c r="S150" i="73"/>
  <c r="S134" i="73"/>
  <c r="R192" i="73"/>
  <c r="R160" i="73"/>
  <c r="R136" i="73"/>
  <c r="Q187" i="73"/>
  <c r="Q139" i="73"/>
  <c r="S148" i="73"/>
  <c r="R147" i="73"/>
  <c r="S125" i="73"/>
  <c r="R194" i="73"/>
  <c r="R186" i="73"/>
  <c r="R178" i="73"/>
  <c r="R170" i="73"/>
  <c r="R162" i="73"/>
  <c r="R154" i="73"/>
  <c r="R146" i="73"/>
  <c r="X146" i="73" s="1"/>
  <c r="AD146" i="73" s="1"/>
  <c r="R138" i="73"/>
  <c r="R130" i="73"/>
  <c r="Q189" i="73"/>
  <c r="Q181" i="73"/>
  <c r="Q173" i="73"/>
  <c r="Q165" i="73"/>
  <c r="Q155" i="73"/>
  <c r="Q142" i="73"/>
  <c r="S193" i="73"/>
  <c r="R183" i="73"/>
  <c r="S161" i="73"/>
  <c r="R151" i="73"/>
  <c r="V193" i="73"/>
  <c r="AB193" i="73" s="1"/>
  <c r="V185" i="73"/>
  <c r="AB185" i="73" s="1"/>
  <c r="V177" i="73"/>
  <c r="AB177" i="73" s="1"/>
  <c r="V169" i="73"/>
  <c r="AB169" i="73" s="1"/>
  <c r="V161" i="73"/>
  <c r="AB161" i="73" s="1"/>
  <c r="V153" i="73"/>
  <c r="AB153" i="73" s="1"/>
  <c r="V145" i="73"/>
  <c r="AB145" i="73" s="1"/>
  <c r="V137" i="73"/>
  <c r="AB137" i="73" s="1"/>
  <c r="V129" i="73"/>
  <c r="AB129" i="73" s="1"/>
  <c r="V121" i="73"/>
  <c r="AB121" i="73" s="1"/>
  <c r="V113" i="73"/>
  <c r="AB113" i="73" s="1"/>
  <c r="V105" i="73"/>
  <c r="AB105" i="73" s="1"/>
  <c r="V97" i="73"/>
  <c r="AB97" i="73" s="1"/>
  <c r="V89" i="73"/>
  <c r="AB89" i="73" s="1"/>
  <c r="V81" i="73"/>
  <c r="AB81" i="73" s="1"/>
  <c r="V73" i="73"/>
  <c r="AB73" i="73" s="1"/>
  <c r="V65" i="73"/>
  <c r="AB65" i="73" s="1"/>
  <c r="V57" i="73"/>
  <c r="AB57" i="73" s="1"/>
  <c r="V49" i="73"/>
  <c r="AB49" i="73" s="1"/>
  <c r="V41" i="73"/>
  <c r="AB41" i="73" s="1"/>
  <c r="V33" i="73"/>
  <c r="AB33" i="73" s="1"/>
  <c r="V102" i="73"/>
  <c r="AB102" i="73" s="1"/>
  <c r="V94" i="73"/>
  <c r="AB94" i="73" s="1"/>
  <c r="V78" i="73"/>
  <c r="AB78" i="73" s="1"/>
  <c r="V62" i="73"/>
  <c r="AB62" i="73" s="1"/>
  <c r="V46" i="73"/>
  <c r="AB46" i="73" s="1"/>
  <c r="V30" i="73"/>
  <c r="AB30" i="73" s="1"/>
  <c r="V110" i="73"/>
  <c r="AB110" i="73" s="1"/>
  <c r="V86" i="73"/>
  <c r="AB86" i="73" s="1"/>
  <c r="V70" i="73"/>
  <c r="AB70" i="73" s="1"/>
  <c r="V54" i="73"/>
  <c r="AB54" i="73" s="1"/>
  <c r="V38" i="73"/>
  <c r="AB38" i="73" s="1"/>
  <c r="V118" i="73"/>
  <c r="AB118" i="73" s="1"/>
  <c r="V50" i="73"/>
  <c r="AB50" i="73" s="1"/>
  <c r="V34" i="73"/>
  <c r="AB34" i="73" s="1"/>
  <c r="V147" i="73"/>
  <c r="AB147" i="73" s="1"/>
  <c r="V190" i="73"/>
  <c r="AB190" i="73" s="1"/>
  <c r="V182" i="73"/>
  <c r="AB182" i="73" s="1"/>
  <c r="V174" i="73"/>
  <c r="AB174" i="73" s="1"/>
  <c r="V166" i="73"/>
  <c r="AB166" i="73" s="1"/>
  <c r="V158" i="73"/>
  <c r="AB158" i="73" s="1"/>
  <c r="V142" i="73"/>
  <c r="AB142" i="73" s="1"/>
  <c r="V134" i="73"/>
  <c r="AB134" i="73" s="1"/>
  <c r="V126" i="73"/>
  <c r="AB126" i="73" s="1"/>
  <c r="V187" i="73"/>
  <c r="AB187" i="73" s="1"/>
  <c r="V179" i="73"/>
  <c r="AB179" i="73" s="1"/>
  <c r="V171" i="73"/>
  <c r="AB171" i="73" s="1"/>
  <c r="V163" i="73"/>
  <c r="AB163" i="73" s="1"/>
  <c r="V155" i="73"/>
  <c r="AB155" i="73" s="1"/>
  <c r="V139" i="73"/>
  <c r="AB139" i="73" s="1"/>
  <c r="V131" i="73"/>
  <c r="AB131" i="73" s="1"/>
  <c r="V123" i="73"/>
  <c r="AB123" i="73" s="1"/>
  <c r="V107" i="73"/>
  <c r="AB107" i="73" s="1"/>
  <c r="V99" i="73"/>
  <c r="AB99" i="73" s="1"/>
  <c r="V91" i="73"/>
  <c r="AB91" i="73" s="1"/>
  <c r="V83" i="73"/>
  <c r="AB83" i="73" s="1"/>
  <c r="V67" i="73"/>
  <c r="AB67" i="73" s="1"/>
  <c r="V59" i="73"/>
  <c r="AB59" i="73" s="1"/>
  <c r="V195" i="73"/>
  <c r="AB195" i="73" s="1"/>
  <c r="V88" i="73"/>
  <c r="AB88" i="73" s="1"/>
  <c r="V80" i="73"/>
  <c r="AB80" i="73" s="1"/>
  <c r="V72" i="73"/>
  <c r="AB72" i="73" s="1"/>
  <c r="V64" i="73"/>
  <c r="AB64" i="73" s="1"/>
  <c r="V56" i="73"/>
  <c r="AB56" i="73" s="1"/>
  <c r="V48" i="73"/>
  <c r="AB48" i="73" s="1"/>
  <c r="V40" i="73"/>
  <c r="AB40" i="73" s="1"/>
  <c r="V32" i="73"/>
  <c r="AB32" i="73" s="1"/>
  <c r="V24" i="73"/>
  <c r="AB24" i="73" s="1"/>
  <c r="V112" i="73"/>
  <c r="AB112" i="73" s="1"/>
  <c r="V104" i="73"/>
  <c r="AB104" i="73" s="1"/>
  <c r="V96" i="73"/>
  <c r="AB96" i="73" s="1"/>
  <c r="V189" i="73"/>
  <c r="AB189" i="73" s="1"/>
  <c r="V181" i="73"/>
  <c r="AB181" i="73" s="1"/>
  <c r="V173" i="73"/>
  <c r="AB173" i="73" s="1"/>
  <c r="V165" i="73"/>
  <c r="AB165" i="73" s="1"/>
  <c r="V157" i="73"/>
  <c r="AB157" i="73" s="1"/>
  <c r="V141" i="73"/>
  <c r="AB141" i="73" s="1"/>
  <c r="V133" i="73"/>
  <c r="AB133" i="73" s="1"/>
  <c r="V125" i="73"/>
  <c r="AB125" i="73" s="1"/>
  <c r="V117" i="73"/>
  <c r="AB117" i="73" s="1"/>
  <c r="V109" i="73"/>
  <c r="AB109" i="73" s="1"/>
  <c r="V101" i="73"/>
  <c r="AB101" i="73" s="1"/>
  <c r="V93" i="73"/>
  <c r="AB93" i="73" s="1"/>
  <c r="V85" i="73"/>
  <c r="AB85" i="73" s="1"/>
  <c r="V77" i="73"/>
  <c r="AB77" i="73" s="1"/>
  <c r="V69" i="73"/>
  <c r="AB69" i="73" s="1"/>
  <c r="V61" i="73"/>
  <c r="AB61" i="73" s="1"/>
  <c r="V53" i="73"/>
  <c r="AB53" i="73" s="1"/>
  <c r="V45" i="73"/>
  <c r="AB45" i="73" s="1"/>
  <c r="V37" i="73"/>
  <c r="AB37" i="73" s="1"/>
  <c r="V29" i="73"/>
  <c r="AB29" i="73" s="1"/>
  <c r="V21" i="73"/>
  <c r="AB21" i="73" s="1"/>
  <c r="V192" i="73"/>
  <c r="AB192" i="73" s="1"/>
  <c r="V149" i="73"/>
  <c r="AB149" i="73" s="1"/>
  <c r="V18" i="73"/>
  <c r="AB18" i="73" s="1"/>
  <c r="V188" i="73"/>
  <c r="AB188" i="73" s="1"/>
  <c r="V180" i="73"/>
  <c r="AB180" i="73" s="1"/>
  <c r="V172" i="73"/>
  <c r="AB172" i="73" s="1"/>
  <c r="V164" i="73"/>
  <c r="AB164" i="73" s="1"/>
  <c r="V115" i="73"/>
  <c r="AB115" i="73" s="1"/>
  <c r="V25" i="73"/>
  <c r="AB25" i="73" s="1"/>
  <c r="V168" i="73"/>
  <c r="AB168" i="73" s="1"/>
  <c r="V160" i="73"/>
  <c r="AB160" i="73" s="1"/>
  <c r="V128" i="73"/>
  <c r="AB128" i="73" s="1"/>
  <c r="V144" i="73"/>
  <c r="AB144" i="73" s="1"/>
  <c r="V194" i="73"/>
  <c r="AB194" i="73" s="1"/>
  <c r="V170" i="73"/>
  <c r="AB170" i="73" s="1"/>
  <c r="V162" i="73"/>
  <c r="AB162" i="73" s="1"/>
  <c r="V23" i="73"/>
  <c r="AB23" i="73" s="1"/>
  <c r="V176" i="73"/>
  <c r="AB176" i="73" s="1"/>
  <c r="V152" i="73"/>
  <c r="AB152" i="73" s="1"/>
  <c r="V186" i="73"/>
  <c r="AB186" i="73" s="1"/>
  <c r="V178" i="73"/>
  <c r="AB178" i="73" s="1"/>
  <c r="V191" i="73"/>
  <c r="AB191" i="73" s="1"/>
  <c r="V183" i="73"/>
  <c r="AB183" i="73" s="1"/>
  <c r="V175" i="73"/>
  <c r="AB175" i="73" s="1"/>
  <c r="V167" i="73"/>
  <c r="AB167" i="73" s="1"/>
  <c r="V159" i="73"/>
  <c r="AB159" i="73" s="1"/>
  <c r="V151" i="73"/>
  <c r="AB151" i="73" s="1"/>
  <c r="V143" i="73"/>
  <c r="AB143" i="73" s="1"/>
  <c r="V55" i="73"/>
  <c r="AB55" i="73" s="1"/>
  <c r="V39" i="73"/>
  <c r="AB39" i="73" s="1"/>
  <c r="V184" i="73"/>
  <c r="AB184" i="73" s="1"/>
  <c r="V136" i="73"/>
  <c r="AB136" i="73" s="1"/>
  <c r="V120" i="73"/>
  <c r="AB120" i="73" s="1"/>
  <c r="V156" i="73"/>
  <c r="AB156" i="73" s="1"/>
  <c r="V148" i="73"/>
  <c r="AB148" i="73" s="1"/>
  <c r="V140" i="73"/>
  <c r="AB140" i="73" s="1"/>
  <c r="V132" i="73"/>
  <c r="AB132" i="73" s="1"/>
  <c r="V124" i="73"/>
  <c r="AB124" i="73" s="1"/>
  <c r="V116" i="73"/>
  <c r="AB116" i="73" s="1"/>
  <c r="V108" i="73"/>
  <c r="AB108" i="73" s="1"/>
  <c r="V100" i="73"/>
  <c r="AB100" i="73" s="1"/>
  <c r="V92" i="73"/>
  <c r="AB92" i="73" s="1"/>
  <c r="V84" i="73"/>
  <c r="AB84" i="73" s="1"/>
  <c r="V76" i="73"/>
  <c r="AB76" i="73" s="1"/>
  <c r="V68" i="73"/>
  <c r="AB68" i="73" s="1"/>
  <c r="V60" i="73"/>
  <c r="AB60" i="73" s="1"/>
  <c r="V52" i="73"/>
  <c r="AB52" i="73" s="1"/>
  <c r="V44" i="73"/>
  <c r="AB44" i="73" s="1"/>
  <c r="V36" i="73"/>
  <c r="AB36" i="73" s="1"/>
  <c r="V28" i="73"/>
  <c r="AB28" i="73" s="1"/>
  <c r="V20" i="73"/>
  <c r="AB20" i="73" s="1"/>
  <c r="V150" i="73"/>
  <c r="AB150" i="73" s="1"/>
  <c r="V75" i="73"/>
  <c r="AB75" i="73" s="1"/>
  <c r="V154" i="73"/>
  <c r="AB154" i="73" s="1"/>
  <c r="V146" i="73"/>
  <c r="AB146" i="73" s="1"/>
  <c r="V138" i="73"/>
  <c r="AB138" i="73" s="1"/>
  <c r="V130" i="73"/>
  <c r="AB130" i="73" s="1"/>
  <c r="V122" i="73"/>
  <c r="AB122" i="73" s="1"/>
  <c r="V114" i="73"/>
  <c r="AB114" i="73" s="1"/>
  <c r="V106" i="73"/>
  <c r="AB106" i="73" s="1"/>
  <c r="V98" i="73"/>
  <c r="AB98" i="73" s="1"/>
  <c r="V90" i="73"/>
  <c r="AB90" i="73" s="1"/>
  <c r="V82" i="73"/>
  <c r="AB82" i="73" s="1"/>
  <c r="V74" i="73"/>
  <c r="AB74" i="73" s="1"/>
  <c r="V66" i="73"/>
  <c r="AB66" i="73" s="1"/>
  <c r="V58" i="73"/>
  <c r="AB58" i="73" s="1"/>
  <c r="V42" i="73"/>
  <c r="AB42" i="73" s="1"/>
  <c r="V26" i="73"/>
  <c r="AB26" i="73" s="1"/>
  <c r="V135" i="73"/>
  <c r="AB135" i="73" s="1"/>
  <c r="V127" i="73"/>
  <c r="AB127" i="73" s="1"/>
  <c r="V119" i="73"/>
  <c r="AB119" i="73" s="1"/>
  <c r="V111" i="73"/>
  <c r="AB111" i="73" s="1"/>
  <c r="V103" i="73"/>
  <c r="AB103" i="73" s="1"/>
  <c r="V95" i="73"/>
  <c r="AB95" i="73" s="1"/>
  <c r="V87" i="73"/>
  <c r="AB87" i="73" s="1"/>
  <c r="V79" i="73"/>
  <c r="AB79" i="73" s="1"/>
  <c r="V71" i="73"/>
  <c r="AB71" i="73" s="1"/>
  <c r="V63" i="73"/>
  <c r="AB63" i="73" s="1"/>
  <c r="V47" i="73"/>
  <c r="AB47" i="73" s="1"/>
  <c r="V31" i="73"/>
  <c r="AB31" i="73" s="1"/>
  <c r="V22" i="73"/>
  <c r="AB22" i="73" s="1"/>
  <c r="V51" i="73"/>
  <c r="AB51" i="73" s="1"/>
  <c r="V43" i="73"/>
  <c r="AB43" i="73" s="1"/>
  <c r="V35" i="73"/>
  <c r="AB35" i="73" s="1"/>
  <c r="V27" i="73"/>
  <c r="AB27" i="73" s="1"/>
  <c r="V19" i="73"/>
  <c r="AB19" i="73" s="1"/>
  <c r="FI17" i="71"/>
  <c r="FI29" i="71" s="1"/>
  <c r="FI41" i="71" s="1"/>
  <c r="FI18" i="71"/>
  <c r="FI30" i="71" s="1"/>
  <c r="FI42" i="71" s="1"/>
  <c r="FI19" i="71"/>
  <c r="FI31" i="71" s="1"/>
  <c r="FI43" i="71" s="1"/>
  <c r="FI20" i="71"/>
  <c r="FI32" i="71" s="1"/>
  <c r="FI44" i="71" s="1"/>
  <c r="FI21" i="71"/>
  <c r="FI33" i="71" s="1"/>
  <c r="FI45" i="71" s="1"/>
  <c r="FI22" i="71"/>
  <c r="FI34" i="71" s="1"/>
  <c r="FI46" i="71" s="1"/>
  <c r="FI23" i="71"/>
  <c r="FI35" i="71" s="1"/>
  <c r="FI47" i="71" s="1"/>
  <c r="FI24" i="71"/>
  <c r="FI36" i="71" s="1"/>
  <c r="FI48" i="71" s="1"/>
  <c r="FI25" i="71"/>
  <c r="FI37" i="71" s="1"/>
  <c r="FI49" i="71" s="1"/>
  <c r="FI26" i="71"/>
  <c r="FI38" i="71" s="1"/>
  <c r="FI50" i="71" s="1"/>
  <c r="FI27" i="71"/>
  <c r="FI39" i="71" s="1"/>
  <c r="FI51" i="71" s="1"/>
  <c r="FH4" i="71"/>
  <c r="FJ4" i="71" s="1"/>
  <c r="FJ16" i="71" s="1"/>
  <c r="FJ28" i="71" s="1"/>
  <c r="FJ40" i="71" s="1"/>
  <c r="FG4" i="71"/>
  <c r="V4" i="71"/>
  <c r="W4" i="71"/>
  <c r="X4" i="71"/>
  <c r="Y4" i="71"/>
  <c r="Z4" i="71"/>
  <c r="AA4" i="71"/>
  <c r="AB4" i="71"/>
  <c r="AC4" i="71"/>
  <c r="AD4" i="71"/>
  <c r="AE4" i="71"/>
  <c r="AF4" i="71"/>
  <c r="AG4" i="71"/>
  <c r="AH4" i="71"/>
  <c r="AI4" i="71"/>
  <c r="AJ4" i="71"/>
  <c r="V5" i="71"/>
  <c r="W5" i="71"/>
  <c r="X5" i="71"/>
  <c r="Y5" i="71"/>
  <c r="Z5" i="71"/>
  <c r="AA5" i="71"/>
  <c r="AB5" i="71"/>
  <c r="AC5" i="71"/>
  <c r="AD5" i="71"/>
  <c r="AE5" i="71"/>
  <c r="AF5" i="71"/>
  <c r="AG5" i="71"/>
  <c r="AH5" i="71"/>
  <c r="AI5" i="71"/>
  <c r="AJ5" i="71"/>
  <c r="V6" i="71"/>
  <c r="W6" i="71"/>
  <c r="X6" i="71"/>
  <c r="Y6" i="71"/>
  <c r="Z6" i="71"/>
  <c r="AA6" i="71"/>
  <c r="AB6" i="71"/>
  <c r="AC6" i="71"/>
  <c r="AD6" i="71"/>
  <c r="AE6" i="71"/>
  <c r="AF6" i="71"/>
  <c r="AG6" i="71"/>
  <c r="AH6" i="71"/>
  <c r="AI6" i="71"/>
  <c r="AJ6" i="71"/>
  <c r="V7" i="71"/>
  <c r="W7" i="71"/>
  <c r="X7" i="71"/>
  <c r="Y7" i="71"/>
  <c r="Z7" i="71"/>
  <c r="AA7" i="71"/>
  <c r="AB7" i="71"/>
  <c r="AC7" i="71"/>
  <c r="AD7" i="71"/>
  <c r="AE7" i="71"/>
  <c r="AF7" i="71"/>
  <c r="AG7" i="71"/>
  <c r="AH7" i="71"/>
  <c r="AI7" i="71"/>
  <c r="AJ7" i="71"/>
  <c r="V8" i="71"/>
  <c r="W8" i="71"/>
  <c r="X8" i="71"/>
  <c r="Y8" i="71"/>
  <c r="Z8" i="71"/>
  <c r="AA8" i="71"/>
  <c r="AB8" i="71"/>
  <c r="AC8" i="71"/>
  <c r="AD8" i="71"/>
  <c r="AE8" i="71"/>
  <c r="AF8" i="71"/>
  <c r="AG8" i="71"/>
  <c r="AH8" i="71"/>
  <c r="AI8" i="71"/>
  <c r="AJ8" i="71"/>
  <c r="V9" i="71"/>
  <c r="W9" i="71"/>
  <c r="X9" i="71"/>
  <c r="Y9" i="71"/>
  <c r="Z9" i="71"/>
  <c r="AA9" i="71"/>
  <c r="AB9" i="71"/>
  <c r="AC9" i="71"/>
  <c r="AD9" i="71"/>
  <c r="AE9" i="71"/>
  <c r="AF9" i="71"/>
  <c r="AG9" i="71"/>
  <c r="AH9" i="71"/>
  <c r="AI9" i="71"/>
  <c r="AJ9" i="71"/>
  <c r="V10" i="71"/>
  <c r="W10" i="71"/>
  <c r="X10" i="71"/>
  <c r="Y10" i="71"/>
  <c r="Z10" i="71"/>
  <c r="AA10" i="71"/>
  <c r="AB10" i="71"/>
  <c r="AC10" i="71"/>
  <c r="AD10" i="71"/>
  <c r="AE10" i="71"/>
  <c r="AF10" i="71"/>
  <c r="AG10" i="71"/>
  <c r="AH10" i="71"/>
  <c r="AI10" i="71"/>
  <c r="AJ10" i="71"/>
  <c r="V11" i="71"/>
  <c r="W11" i="71"/>
  <c r="X11" i="71"/>
  <c r="Y11" i="71"/>
  <c r="Z11" i="71"/>
  <c r="AA11" i="71"/>
  <c r="AB11" i="71"/>
  <c r="AC11" i="71"/>
  <c r="AD11" i="71"/>
  <c r="AE11" i="71"/>
  <c r="AF11" i="71"/>
  <c r="AG11" i="71"/>
  <c r="AH11" i="71"/>
  <c r="AI11" i="71"/>
  <c r="AJ11" i="71"/>
  <c r="V12" i="71"/>
  <c r="W12" i="71"/>
  <c r="X12" i="71"/>
  <c r="Y12" i="71"/>
  <c r="Z12" i="71"/>
  <c r="AA12" i="71"/>
  <c r="AB12" i="71"/>
  <c r="AC12" i="71"/>
  <c r="AD12" i="71"/>
  <c r="AE12" i="71"/>
  <c r="AF12" i="71"/>
  <c r="AG12" i="71"/>
  <c r="AH12" i="71"/>
  <c r="AI12" i="71"/>
  <c r="AJ12" i="71"/>
  <c r="V13" i="71"/>
  <c r="W13" i="71"/>
  <c r="X13" i="71"/>
  <c r="Y13" i="71"/>
  <c r="Z13" i="71"/>
  <c r="AA13" i="71"/>
  <c r="AB13" i="71"/>
  <c r="AC13" i="71"/>
  <c r="AD13" i="71"/>
  <c r="AE13" i="71"/>
  <c r="AF13" i="71"/>
  <c r="AG13" i="71"/>
  <c r="AH13" i="71"/>
  <c r="AI13" i="71"/>
  <c r="AJ13" i="71"/>
  <c r="V14" i="71"/>
  <c r="W14" i="71"/>
  <c r="X14" i="71"/>
  <c r="Y14" i="71"/>
  <c r="Z14" i="71"/>
  <c r="AA14" i="71"/>
  <c r="AB14" i="71"/>
  <c r="AC14" i="71"/>
  <c r="AD14" i="71"/>
  <c r="AE14" i="71"/>
  <c r="AF14" i="71"/>
  <c r="AG14" i="71"/>
  <c r="AH14" i="71"/>
  <c r="AI14" i="71"/>
  <c r="AJ14" i="71"/>
  <c r="V15" i="71"/>
  <c r="W15" i="71"/>
  <c r="X15" i="71"/>
  <c r="Y15" i="71"/>
  <c r="Z15" i="71"/>
  <c r="AA15" i="71"/>
  <c r="AB15" i="71"/>
  <c r="AC15" i="71"/>
  <c r="AD15" i="71"/>
  <c r="AE15" i="71"/>
  <c r="AF15" i="71"/>
  <c r="AG15" i="71"/>
  <c r="AH15" i="71"/>
  <c r="AI15" i="71"/>
  <c r="AJ15" i="71"/>
  <c r="V16" i="71"/>
  <c r="W16" i="71"/>
  <c r="X16" i="71"/>
  <c r="Y16" i="71"/>
  <c r="Z16" i="71"/>
  <c r="AA16" i="71"/>
  <c r="AB16" i="71"/>
  <c r="AC16" i="71"/>
  <c r="AD16" i="71"/>
  <c r="AE16" i="71"/>
  <c r="AF16" i="71"/>
  <c r="AG16" i="71"/>
  <c r="AH16" i="71"/>
  <c r="AI16" i="71"/>
  <c r="AJ16" i="71"/>
  <c r="V17" i="71"/>
  <c r="W17" i="71"/>
  <c r="X17" i="71"/>
  <c r="Y17" i="71"/>
  <c r="Z17" i="71"/>
  <c r="AA17" i="71"/>
  <c r="AB17" i="71"/>
  <c r="AC17" i="71"/>
  <c r="AD17" i="71"/>
  <c r="AE17" i="71"/>
  <c r="AF17" i="71"/>
  <c r="AG17" i="71"/>
  <c r="AH17" i="71"/>
  <c r="AI17" i="71"/>
  <c r="AJ17" i="71"/>
  <c r="V18" i="71"/>
  <c r="W18" i="71"/>
  <c r="X18" i="71"/>
  <c r="Y18" i="71"/>
  <c r="Z18" i="71"/>
  <c r="AA18" i="71"/>
  <c r="AB18" i="71"/>
  <c r="AC18" i="71"/>
  <c r="AD18" i="71"/>
  <c r="AE18" i="71"/>
  <c r="AF18" i="71"/>
  <c r="AG18" i="71"/>
  <c r="AH18" i="71"/>
  <c r="AI18" i="71"/>
  <c r="AJ18" i="71"/>
  <c r="V19" i="71"/>
  <c r="W19" i="71"/>
  <c r="X19" i="71"/>
  <c r="Y19" i="71"/>
  <c r="Z19" i="71"/>
  <c r="AA19" i="71"/>
  <c r="AB19" i="71"/>
  <c r="AC19" i="71"/>
  <c r="AD19" i="71"/>
  <c r="AE19" i="71"/>
  <c r="AF19" i="71"/>
  <c r="AG19" i="71"/>
  <c r="AH19" i="71"/>
  <c r="AI19" i="71"/>
  <c r="AJ19" i="71"/>
  <c r="V20" i="71"/>
  <c r="W20" i="71"/>
  <c r="X20" i="71"/>
  <c r="Y20" i="71"/>
  <c r="Z20" i="71"/>
  <c r="AA20" i="71"/>
  <c r="AB20" i="71"/>
  <c r="AC20" i="71"/>
  <c r="AD20" i="71"/>
  <c r="AE20" i="71"/>
  <c r="AF20" i="71"/>
  <c r="AG20" i="71"/>
  <c r="AH20" i="71"/>
  <c r="AI20" i="71"/>
  <c r="AJ20" i="71"/>
  <c r="V21" i="71"/>
  <c r="W21" i="71"/>
  <c r="X21" i="71"/>
  <c r="Y21" i="71"/>
  <c r="Z21" i="71"/>
  <c r="AA21" i="71"/>
  <c r="AB21" i="71"/>
  <c r="AC21" i="71"/>
  <c r="AD21" i="71"/>
  <c r="AE21" i="71"/>
  <c r="AF21" i="71"/>
  <c r="AG21" i="71"/>
  <c r="AH21" i="71"/>
  <c r="AI21" i="71"/>
  <c r="AJ21" i="71"/>
  <c r="V22" i="71"/>
  <c r="W22" i="71"/>
  <c r="X22" i="71"/>
  <c r="Y22" i="71"/>
  <c r="Z22" i="71"/>
  <c r="AA22" i="71"/>
  <c r="AB22" i="71"/>
  <c r="AC22" i="71"/>
  <c r="AD22" i="71"/>
  <c r="AE22" i="71"/>
  <c r="AF22" i="71"/>
  <c r="AG22" i="71"/>
  <c r="AH22" i="71"/>
  <c r="AI22" i="71"/>
  <c r="AJ22" i="71"/>
  <c r="V23" i="71"/>
  <c r="W23" i="71"/>
  <c r="X23" i="71"/>
  <c r="Y23" i="71"/>
  <c r="Z23" i="71"/>
  <c r="AA23" i="71"/>
  <c r="AB23" i="71"/>
  <c r="AC23" i="71"/>
  <c r="AD23" i="71"/>
  <c r="AE23" i="71"/>
  <c r="AF23" i="71"/>
  <c r="AG23" i="71"/>
  <c r="AH23" i="71"/>
  <c r="AI23" i="71"/>
  <c r="AJ23" i="71"/>
  <c r="V24" i="71"/>
  <c r="W24" i="71"/>
  <c r="X24" i="71"/>
  <c r="Y24" i="71"/>
  <c r="Z24" i="71"/>
  <c r="AA24" i="71"/>
  <c r="AB24" i="71"/>
  <c r="AC24" i="71"/>
  <c r="AD24" i="71"/>
  <c r="AE24" i="71"/>
  <c r="AF24" i="71"/>
  <c r="AG24" i="71"/>
  <c r="AH24" i="71"/>
  <c r="AI24" i="71"/>
  <c r="AJ24" i="71"/>
  <c r="V25" i="71"/>
  <c r="W25" i="71"/>
  <c r="X25" i="71"/>
  <c r="Y25" i="71"/>
  <c r="Z25" i="71"/>
  <c r="AA25" i="71"/>
  <c r="AB25" i="71"/>
  <c r="AC25" i="71"/>
  <c r="AD25" i="71"/>
  <c r="AE25" i="71"/>
  <c r="AF25" i="71"/>
  <c r="AG25" i="71"/>
  <c r="AH25" i="71"/>
  <c r="AI25" i="71"/>
  <c r="AJ25" i="71"/>
  <c r="V26" i="71"/>
  <c r="W26" i="71"/>
  <c r="X26" i="71"/>
  <c r="Y26" i="71"/>
  <c r="Z26" i="71"/>
  <c r="AA26" i="71"/>
  <c r="AB26" i="71"/>
  <c r="AC26" i="71"/>
  <c r="AD26" i="71"/>
  <c r="AE26" i="71"/>
  <c r="AF26" i="71"/>
  <c r="AG26" i="71"/>
  <c r="AH26" i="71"/>
  <c r="AI26" i="71"/>
  <c r="AJ26" i="71"/>
  <c r="V27" i="71"/>
  <c r="W27" i="71"/>
  <c r="X27" i="71"/>
  <c r="Y27" i="71"/>
  <c r="Z27" i="71"/>
  <c r="AA27" i="71"/>
  <c r="AB27" i="71"/>
  <c r="AC27" i="71"/>
  <c r="AD27" i="71"/>
  <c r="AE27" i="71"/>
  <c r="AF27" i="71"/>
  <c r="AG27" i="71"/>
  <c r="AH27" i="71"/>
  <c r="AI27" i="71"/>
  <c r="AJ27" i="71"/>
  <c r="V28" i="71"/>
  <c r="W28" i="71"/>
  <c r="X28" i="71"/>
  <c r="Y28" i="71"/>
  <c r="Z28" i="71"/>
  <c r="AA28" i="71"/>
  <c r="AB28" i="71"/>
  <c r="AC28" i="71"/>
  <c r="AD28" i="71"/>
  <c r="AE28" i="71"/>
  <c r="AF28" i="71"/>
  <c r="AG28" i="71"/>
  <c r="AH28" i="71"/>
  <c r="AI28" i="71"/>
  <c r="AJ28" i="71"/>
  <c r="CP57" i="71"/>
  <c r="CP109" i="71" s="1"/>
  <c r="CP161" i="71" s="1"/>
  <c r="CP213" i="71" s="1"/>
  <c r="CP58" i="71"/>
  <c r="CP110" i="71" s="1"/>
  <c r="CP162" i="71" s="1"/>
  <c r="CP214" i="71" s="1"/>
  <c r="CP59" i="71"/>
  <c r="CP111" i="71" s="1"/>
  <c r="CP163" i="71" s="1"/>
  <c r="CP215" i="71" s="1"/>
  <c r="CP60" i="71"/>
  <c r="CP112" i="71" s="1"/>
  <c r="CP164" i="71" s="1"/>
  <c r="CP216" i="71" s="1"/>
  <c r="CP61" i="71"/>
  <c r="CP113" i="71" s="1"/>
  <c r="CP165" i="71" s="1"/>
  <c r="CP217" i="71" s="1"/>
  <c r="CP62" i="71"/>
  <c r="CP114" i="71" s="1"/>
  <c r="CP166" i="71" s="1"/>
  <c r="CP218" i="71" s="1"/>
  <c r="CP63" i="71"/>
  <c r="CP115" i="71" s="1"/>
  <c r="CP167" i="71" s="1"/>
  <c r="CP219" i="71" s="1"/>
  <c r="CP64" i="71"/>
  <c r="CP116" i="71" s="1"/>
  <c r="CP168" i="71" s="1"/>
  <c r="CP220" i="71" s="1"/>
  <c r="CP65" i="71"/>
  <c r="CP117" i="71" s="1"/>
  <c r="CP169" i="71" s="1"/>
  <c r="CP221" i="71" s="1"/>
  <c r="CP66" i="71"/>
  <c r="CP118" i="71" s="1"/>
  <c r="CP170" i="71" s="1"/>
  <c r="CP222" i="71" s="1"/>
  <c r="CP67" i="71"/>
  <c r="CP119" i="71" s="1"/>
  <c r="CP171" i="71" s="1"/>
  <c r="CP223" i="71" s="1"/>
  <c r="CP68" i="71"/>
  <c r="CP69" i="71"/>
  <c r="CP121" i="71" s="1"/>
  <c r="CP173" i="71" s="1"/>
  <c r="CP225" i="71" s="1"/>
  <c r="CP70" i="71"/>
  <c r="CP122" i="71" s="1"/>
  <c r="CP174" i="71" s="1"/>
  <c r="CP226" i="71" s="1"/>
  <c r="CP71" i="71"/>
  <c r="CP123" i="71" s="1"/>
  <c r="CP175" i="71" s="1"/>
  <c r="CP227" i="71" s="1"/>
  <c r="CP72" i="71"/>
  <c r="CP124" i="71" s="1"/>
  <c r="CP176" i="71" s="1"/>
  <c r="CP228" i="71" s="1"/>
  <c r="CP73" i="71"/>
  <c r="CP125" i="71" s="1"/>
  <c r="CP177" i="71" s="1"/>
  <c r="CP229" i="71" s="1"/>
  <c r="CP74" i="71"/>
  <c r="CP126" i="71" s="1"/>
  <c r="CP178" i="71" s="1"/>
  <c r="CP230" i="71" s="1"/>
  <c r="CP75" i="71"/>
  <c r="CP127" i="71" s="1"/>
  <c r="CP179" i="71" s="1"/>
  <c r="CP231" i="71" s="1"/>
  <c r="CP76" i="71"/>
  <c r="CP128" i="71" s="1"/>
  <c r="CP180" i="71" s="1"/>
  <c r="CP232" i="71" s="1"/>
  <c r="CP77" i="71"/>
  <c r="CP129" i="71" s="1"/>
  <c r="CP181" i="71" s="1"/>
  <c r="CP233" i="71" s="1"/>
  <c r="CP78" i="71"/>
  <c r="CP130" i="71" s="1"/>
  <c r="CP182" i="71" s="1"/>
  <c r="CP234" i="71" s="1"/>
  <c r="CP79" i="71"/>
  <c r="CP131" i="71" s="1"/>
  <c r="CP183" i="71" s="1"/>
  <c r="CP235" i="71" s="1"/>
  <c r="CP80" i="71"/>
  <c r="CP132" i="71" s="1"/>
  <c r="CP184" i="71" s="1"/>
  <c r="CP236" i="71" s="1"/>
  <c r="CP81" i="71"/>
  <c r="CP133" i="71" s="1"/>
  <c r="CP185" i="71" s="1"/>
  <c r="CP237" i="71" s="1"/>
  <c r="CP82" i="71"/>
  <c r="CP134" i="71" s="1"/>
  <c r="CP186" i="71" s="1"/>
  <c r="CP238" i="71" s="1"/>
  <c r="CP83" i="71"/>
  <c r="CP135" i="71" s="1"/>
  <c r="CP187" i="71" s="1"/>
  <c r="CP239" i="71" s="1"/>
  <c r="CP84" i="71"/>
  <c r="CP136" i="71" s="1"/>
  <c r="CP188" i="71" s="1"/>
  <c r="CP240" i="71" s="1"/>
  <c r="CP85" i="71"/>
  <c r="CP137" i="71" s="1"/>
  <c r="CP189" i="71" s="1"/>
  <c r="CP241" i="71" s="1"/>
  <c r="CP86" i="71"/>
  <c r="CP138" i="71" s="1"/>
  <c r="CP190" i="71" s="1"/>
  <c r="CP242" i="71" s="1"/>
  <c r="CP87" i="71"/>
  <c r="CP139" i="71" s="1"/>
  <c r="CP191" i="71" s="1"/>
  <c r="CP243" i="71" s="1"/>
  <c r="CP88" i="71"/>
  <c r="CP140" i="71" s="1"/>
  <c r="CP192" i="71" s="1"/>
  <c r="CP244" i="71" s="1"/>
  <c r="CP89" i="71"/>
  <c r="CP141" i="71" s="1"/>
  <c r="CP193" i="71" s="1"/>
  <c r="CP245" i="71" s="1"/>
  <c r="CP90" i="71"/>
  <c r="CP142" i="71" s="1"/>
  <c r="CP194" i="71" s="1"/>
  <c r="CP246" i="71" s="1"/>
  <c r="CP91" i="71"/>
  <c r="CP143" i="71" s="1"/>
  <c r="CP195" i="71" s="1"/>
  <c r="CP247" i="71" s="1"/>
  <c r="CP92" i="71"/>
  <c r="CP144" i="71" s="1"/>
  <c r="CP196" i="71" s="1"/>
  <c r="CP248" i="71" s="1"/>
  <c r="CP93" i="71"/>
  <c r="CP145" i="71" s="1"/>
  <c r="CP197" i="71" s="1"/>
  <c r="CP249" i="71" s="1"/>
  <c r="CP94" i="71"/>
  <c r="CP146" i="71" s="1"/>
  <c r="CP198" i="71" s="1"/>
  <c r="CP250" i="71" s="1"/>
  <c r="CP95" i="71"/>
  <c r="CP147" i="71" s="1"/>
  <c r="CP199" i="71" s="1"/>
  <c r="CP251" i="71" s="1"/>
  <c r="CP96" i="71"/>
  <c r="CP148" i="71" s="1"/>
  <c r="CP200" i="71" s="1"/>
  <c r="CP252" i="71" s="1"/>
  <c r="CP97" i="71"/>
  <c r="CP149" i="71" s="1"/>
  <c r="CP201" i="71" s="1"/>
  <c r="CP253" i="71" s="1"/>
  <c r="CP98" i="71"/>
  <c r="CP150" i="71" s="1"/>
  <c r="CP202" i="71" s="1"/>
  <c r="CP254" i="71" s="1"/>
  <c r="CP99" i="71"/>
  <c r="CP151" i="71" s="1"/>
  <c r="CP203" i="71" s="1"/>
  <c r="CP255" i="71" s="1"/>
  <c r="CP100" i="71"/>
  <c r="CP152" i="71" s="1"/>
  <c r="CP204" i="71" s="1"/>
  <c r="CP256" i="71" s="1"/>
  <c r="CP101" i="71"/>
  <c r="CP153" i="71" s="1"/>
  <c r="CP205" i="71" s="1"/>
  <c r="CP257" i="71" s="1"/>
  <c r="CP102" i="71"/>
  <c r="CP154" i="71" s="1"/>
  <c r="CP206" i="71" s="1"/>
  <c r="CP258" i="71" s="1"/>
  <c r="CP103" i="71"/>
  <c r="CP155" i="71" s="1"/>
  <c r="CP207" i="71" s="1"/>
  <c r="CP259" i="71" s="1"/>
  <c r="CP104" i="71"/>
  <c r="CP156" i="71" s="1"/>
  <c r="CP208" i="71" s="1"/>
  <c r="CP260" i="71" s="1"/>
  <c r="CP105" i="71"/>
  <c r="CP157" i="71" s="1"/>
  <c r="CP209" i="71" s="1"/>
  <c r="CP261" i="71" s="1"/>
  <c r="CP106" i="71"/>
  <c r="CP158" i="71" s="1"/>
  <c r="CP210" i="71" s="1"/>
  <c r="CP262" i="71" s="1"/>
  <c r="CP107" i="71"/>
  <c r="CP159" i="71" s="1"/>
  <c r="CP211" i="71" s="1"/>
  <c r="CP263" i="71" s="1"/>
  <c r="CP120" i="71"/>
  <c r="CP172" i="71" s="1"/>
  <c r="CP224" i="71" s="1"/>
  <c r="CP56" i="71"/>
  <c r="CP108" i="71" s="1"/>
  <c r="CP160" i="71" s="1"/>
  <c r="CP212" i="71" s="1"/>
  <c r="BE28" i="71"/>
  <c r="BE27" i="71"/>
  <c r="BE26" i="71"/>
  <c r="BE25" i="71"/>
  <c r="BE24" i="71"/>
  <c r="BE23" i="71"/>
  <c r="BE22" i="71"/>
  <c r="BE21" i="71"/>
  <c r="BE20" i="71"/>
  <c r="BE19" i="71"/>
  <c r="BE18" i="71"/>
  <c r="BE17" i="71"/>
  <c r="BE16" i="71"/>
  <c r="BE15" i="71"/>
  <c r="BE14" i="71"/>
  <c r="BE13" i="71"/>
  <c r="BE12" i="71"/>
  <c r="BE11" i="71"/>
  <c r="BE10" i="71"/>
  <c r="BE9" i="71"/>
  <c r="BE8" i="71"/>
  <c r="BE7" i="71"/>
  <c r="BE6" i="71"/>
  <c r="BE5" i="71"/>
  <c r="BE4" i="71"/>
  <c r="AM28" i="71"/>
  <c r="AM27" i="71"/>
  <c r="AM26" i="71"/>
  <c r="AM25" i="71"/>
  <c r="AM24" i="71"/>
  <c r="AM23" i="71"/>
  <c r="AM22" i="71"/>
  <c r="AM21" i="71"/>
  <c r="AM20" i="71"/>
  <c r="AM19" i="71"/>
  <c r="AM18" i="71"/>
  <c r="AM17" i="71"/>
  <c r="AM16" i="71"/>
  <c r="AM15" i="71"/>
  <c r="AM14" i="71"/>
  <c r="AM13" i="71"/>
  <c r="AM12" i="71"/>
  <c r="AM11" i="71"/>
  <c r="AM10" i="71"/>
  <c r="AM9" i="71"/>
  <c r="AM8" i="71"/>
  <c r="AM7" i="71"/>
  <c r="AM6" i="71"/>
  <c r="AM5" i="71"/>
  <c r="AM4" i="71"/>
  <c r="U27" i="71"/>
  <c r="U26" i="71"/>
  <c r="U25" i="71"/>
  <c r="U24" i="71"/>
  <c r="U23" i="71"/>
  <c r="U22" i="71"/>
  <c r="U21" i="71"/>
  <c r="U20" i="71"/>
  <c r="U19" i="71"/>
  <c r="U18" i="71"/>
  <c r="U17" i="71"/>
  <c r="U16" i="71"/>
  <c r="U15" i="71"/>
  <c r="U14" i="71"/>
  <c r="U13" i="71"/>
  <c r="U12" i="71"/>
  <c r="U11" i="71"/>
  <c r="U10" i="71"/>
  <c r="U9" i="71"/>
  <c r="U8" i="71"/>
  <c r="U7" i="71"/>
  <c r="U6" i="71"/>
  <c r="U5" i="71"/>
  <c r="U4" i="71"/>
  <c r="U28" i="71"/>
  <c r="B5" i="71"/>
  <c r="B6" i="71" s="1"/>
  <c r="B7" i="71" s="1"/>
  <c r="B8" i="71" s="1"/>
  <c r="B9" i="71" s="1"/>
  <c r="B10" i="71" s="1"/>
  <c r="B11" i="71" s="1"/>
  <c r="B12" i="71" s="1"/>
  <c r="B13" i="71" s="1"/>
  <c r="B14" i="71" s="1"/>
  <c r="B15" i="71" s="1"/>
  <c r="B16" i="71" s="1"/>
  <c r="B17" i="71" s="1"/>
  <c r="B18" i="71" s="1"/>
  <c r="B19" i="71" s="1"/>
  <c r="B20" i="71" s="1"/>
  <c r="B21" i="71" s="1"/>
  <c r="B22" i="71" s="1"/>
  <c r="B23" i="71" s="1"/>
  <c r="B24" i="71" s="1"/>
  <c r="B25" i="71" s="1"/>
  <c r="B26" i="71" s="1"/>
  <c r="B27" i="71" s="1"/>
  <c r="B28" i="71" s="1"/>
  <c r="B29" i="71" s="1"/>
  <c r="B30" i="71" s="1"/>
  <c r="B31" i="71" s="1"/>
  <c r="B32" i="71" s="1"/>
  <c r="B33" i="71" s="1"/>
  <c r="B34" i="71" s="1"/>
  <c r="B35" i="71" s="1"/>
  <c r="B36" i="71" s="1"/>
  <c r="B37" i="71" s="1"/>
  <c r="B38" i="71" s="1"/>
  <c r="B39" i="71" s="1"/>
  <c r="B40" i="71" s="1"/>
  <c r="B41" i="71" s="1"/>
  <c r="B42" i="71" s="1"/>
  <c r="B43" i="71" s="1"/>
  <c r="B44" i="71" s="1"/>
  <c r="B45" i="71" s="1"/>
  <c r="B46" i="71" s="1"/>
  <c r="B47" i="71" s="1"/>
  <c r="B48" i="71" s="1"/>
  <c r="B49" i="71" s="1"/>
  <c r="B50" i="71" s="1"/>
  <c r="B51" i="71" s="1"/>
  <c r="B52" i="71" s="1"/>
  <c r="B53" i="71" s="1"/>
  <c r="B54" i="71" s="1"/>
  <c r="B55" i="71" s="1"/>
  <c r="B56" i="71" s="1"/>
  <c r="B57" i="71" s="1"/>
  <c r="B58" i="71" s="1"/>
  <c r="B59" i="71" s="1"/>
  <c r="B60" i="71" s="1"/>
  <c r="B61" i="71" s="1"/>
  <c r="B62" i="71" s="1"/>
  <c r="B63" i="71" s="1"/>
  <c r="B64" i="71" s="1"/>
  <c r="B65" i="71" s="1"/>
  <c r="B66" i="71" s="1"/>
  <c r="B67" i="71" s="1"/>
  <c r="B68" i="71" s="1"/>
  <c r="B69" i="71" s="1"/>
  <c r="B70" i="71" s="1"/>
  <c r="B71" i="71" s="1"/>
  <c r="B72" i="71" s="1"/>
  <c r="B73" i="71" s="1"/>
  <c r="B74" i="71" s="1"/>
  <c r="B75" i="71" s="1"/>
  <c r="B76" i="71" s="1"/>
  <c r="B77" i="71" s="1"/>
  <c r="B78" i="71" s="1"/>
  <c r="B79" i="71" s="1"/>
  <c r="B80" i="71" s="1"/>
  <c r="B81" i="71" s="1"/>
  <c r="B82" i="71" s="1"/>
  <c r="B83" i="71" s="1"/>
  <c r="B84" i="71" s="1"/>
  <c r="B85" i="71" s="1"/>
  <c r="B86" i="71" s="1"/>
  <c r="B87" i="71" s="1"/>
  <c r="B88" i="71" s="1"/>
  <c r="B89" i="71" s="1"/>
  <c r="B90" i="71" s="1"/>
  <c r="B91" i="71" s="1"/>
  <c r="B92" i="71" s="1"/>
  <c r="B93" i="71" s="1"/>
  <c r="B94" i="71" s="1"/>
  <c r="B95" i="71" s="1"/>
  <c r="B96" i="71" s="1"/>
  <c r="B97" i="71" s="1"/>
  <c r="B98" i="71" s="1"/>
  <c r="B99" i="71" s="1"/>
  <c r="B100" i="71" s="1"/>
  <c r="B101" i="71" s="1"/>
  <c r="B102" i="71" s="1"/>
  <c r="B103" i="71" s="1"/>
  <c r="B104" i="71" s="1"/>
  <c r="B105" i="71" s="1"/>
  <c r="B106" i="71" s="1"/>
  <c r="B107" i="71" s="1"/>
  <c r="B108" i="71" s="1"/>
  <c r="B109" i="71" s="1"/>
  <c r="B110" i="71" s="1"/>
  <c r="B111" i="71" s="1"/>
  <c r="B112" i="71" s="1"/>
  <c r="B113" i="71" s="1"/>
  <c r="B114" i="71" s="1"/>
  <c r="B115" i="71" s="1"/>
  <c r="B116" i="71" s="1"/>
  <c r="B117" i="71" s="1"/>
  <c r="B118" i="71" s="1"/>
  <c r="B119" i="71" s="1"/>
  <c r="B120" i="71" s="1"/>
  <c r="B121" i="71" s="1"/>
  <c r="B122" i="71" s="1"/>
  <c r="B123" i="71" s="1"/>
  <c r="B124" i="71" s="1"/>
  <c r="B125" i="71" s="1"/>
  <c r="B126" i="71" s="1"/>
  <c r="B127" i="71" s="1"/>
  <c r="B128" i="71" s="1"/>
  <c r="B129" i="71" s="1"/>
  <c r="B130" i="71" s="1"/>
  <c r="B131" i="71" s="1"/>
  <c r="B132" i="71" s="1"/>
  <c r="B133" i="71" s="1"/>
  <c r="B134" i="71" s="1"/>
  <c r="B135" i="71" s="1"/>
  <c r="B136" i="71" s="1"/>
  <c r="B137" i="71" s="1"/>
  <c r="B138" i="71" s="1"/>
  <c r="B139" i="71" s="1"/>
  <c r="B140" i="71" s="1"/>
  <c r="B141" i="71" s="1"/>
  <c r="B142" i="71" s="1"/>
  <c r="B143" i="71" s="1"/>
  <c r="B144" i="71" s="1"/>
  <c r="B145" i="71" s="1"/>
  <c r="B146" i="71" s="1"/>
  <c r="B147" i="71" s="1"/>
  <c r="B148" i="71" s="1"/>
  <c r="B149" i="71" s="1"/>
  <c r="B150" i="71" s="1"/>
  <c r="B151" i="71" s="1"/>
  <c r="B152" i="71" s="1"/>
  <c r="B153" i="71" s="1"/>
  <c r="B154" i="71" s="1"/>
  <c r="B155" i="71" s="1"/>
  <c r="B156" i="71" s="1"/>
  <c r="B157" i="71" s="1"/>
  <c r="B158" i="71" s="1"/>
  <c r="B159" i="71" s="1"/>
  <c r="B160" i="71" s="1"/>
  <c r="B161" i="71" s="1"/>
  <c r="B162" i="71" s="1"/>
  <c r="B163" i="71" s="1"/>
  <c r="B164" i="71" s="1"/>
  <c r="B165" i="71" s="1"/>
  <c r="B166" i="71" s="1"/>
  <c r="B167" i="71" s="1"/>
  <c r="B168" i="71" s="1"/>
  <c r="B169" i="71" s="1"/>
  <c r="B170" i="71" s="1"/>
  <c r="B171" i="71" s="1"/>
  <c r="B172" i="71" s="1"/>
  <c r="B173" i="71" s="1"/>
  <c r="B174" i="71" s="1"/>
  <c r="B175" i="71" s="1"/>
  <c r="B176" i="71" s="1"/>
  <c r="B177" i="71" s="1"/>
  <c r="B178" i="71" s="1"/>
  <c r="B179" i="71" s="1"/>
  <c r="B180" i="71" s="1"/>
  <c r="B181" i="71" s="1"/>
  <c r="B182" i="71" s="1"/>
  <c r="B183" i="71" s="1"/>
  <c r="B184" i="71" s="1"/>
  <c r="B185" i="71" s="1"/>
  <c r="B186" i="71" s="1"/>
  <c r="B187" i="71" s="1"/>
  <c r="B188" i="71" s="1"/>
  <c r="B189" i="71" s="1"/>
  <c r="B190" i="71" s="1"/>
  <c r="B191" i="71" s="1"/>
  <c r="B192" i="71" s="1"/>
  <c r="B193" i="71" s="1"/>
  <c r="B194" i="71" s="1"/>
  <c r="B195" i="71" s="1"/>
  <c r="B196" i="71" s="1"/>
  <c r="B197" i="71" s="1"/>
  <c r="B198" i="71" s="1"/>
  <c r="B199" i="71" s="1"/>
  <c r="B200" i="71" s="1"/>
  <c r="B201" i="71" s="1"/>
  <c r="B202" i="71" s="1"/>
  <c r="B203" i="71" s="1"/>
  <c r="B204" i="71" s="1"/>
  <c r="B205" i="71" s="1"/>
  <c r="B206" i="71" s="1"/>
  <c r="B207" i="71" s="1"/>
  <c r="B208" i="71" s="1"/>
  <c r="B209" i="71" s="1"/>
  <c r="B210" i="71" s="1"/>
  <c r="B211" i="71" s="1"/>
  <c r="B212" i="71" s="1"/>
  <c r="FG212" i="71" s="1"/>
  <c r="EJ27" i="12"/>
  <c r="EI27" i="12"/>
  <c r="EH27" i="12"/>
  <c r="DJ73" i="12"/>
  <c r="DJ74" i="12"/>
  <c r="V308" i="12"/>
  <c r="AT308" i="12" s="1"/>
  <c r="V309" i="12"/>
  <c r="AT309" i="12" s="1"/>
  <c r="V310" i="12"/>
  <c r="AT310" i="12" s="1"/>
  <c r="V311" i="12"/>
  <c r="AT311" i="12" s="1"/>
  <c r="V312" i="12"/>
  <c r="AT312" i="12" s="1"/>
  <c r="V313" i="12"/>
  <c r="AT313" i="12" s="1"/>
  <c r="V314" i="12"/>
  <c r="AT314" i="12" s="1"/>
  <c r="V315" i="12"/>
  <c r="AT315" i="12" s="1"/>
  <c r="V316" i="12"/>
  <c r="AT316" i="12" s="1"/>
  <c r="V317" i="12"/>
  <c r="AT317" i="12" s="1"/>
  <c r="V318" i="12"/>
  <c r="AT318" i="12" s="1"/>
  <c r="U318" i="12"/>
  <c r="U308" i="12"/>
  <c r="U309" i="12"/>
  <c r="U310" i="12"/>
  <c r="U311" i="12"/>
  <c r="U312" i="12"/>
  <c r="U313" i="12"/>
  <c r="U314" i="12"/>
  <c r="U315" i="12"/>
  <c r="U316" i="12"/>
  <c r="U317" i="12"/>
  <c r="T316" i="12"/>
  <c r="R210" i="71" s="1"/>
  <c r="T317" i="12"/>
  <c r="R211" i="71" s="1"/>
  <c r="T306" i="12"/>
  <c r="R200" i="71" s="1"/>
  <c r="T307" i="12"/>
  <c r="R201" i="71" s="1"/>
  <c r="T308" i="12"/>
  <c r="R202" i="71" s="1"/>
  <c r="T309" i="12"/>
  <c r="R203" i="71" s="1"/>
  <c r="T310" i="12"/>
  <c r="R204" i="71" s="1"/>
  <c r="T311" i="12"/>
  <c r="R205" i="71" s="1"/>
  <c r="T312" i="12"/>
  <c r="R206" i="71" s="1"/>
  <c r="T313" i="12"/>
  <c r="R207" i="71" s="1"/>
  <c r="T314" i="12"/>
  <c r="R208" i="71" s="1"/>
  <c r="T315" i="12"/>
  <c r="R209" i="71" s="1"/>
  <c r="S306" i="12"/>
  <c r="Q200" i="71" s="1"/>
  <c r="S307" i="12"/>
  <c r="Q201" i="71" s="1"/>
  <c r="S308" i="12"/>
  <c r="Q202" i="71" s="1"/>
  <c r="S309" i="12"/>
  <c r="S310" i="12"/>
  <c r="Q204" i="71" s="1"/>
  <c r="S311" i="12"/>
  <c r="Q205" i="71" s="1"/>
  <c r="S312" i="12"/>
  <c r="Q206" i="71" s="1"/>
  <c r="S313" i="12"/>
  <c r="S314" i="12"/>
  <c r="Q208" i="71" s="1"/>
  <c r="S315" i="12"/>
  <c r="Q209" i="71" s="1"/>
  <c r="O307" i="12"/>
  <c r="M202" i="71" s="1"/>
  <c r="P307" i="12"/>
  <c r="N202" i="71" s="1"/>
  <c r="Q307" i="12"/>
  <c r="O202" i="71" s="1"/>
  <c r="R307" i="12"/>
  <c r="P202" i="71" s="1"/>
  <c r="O308" i="12"/>
  <c r="M203" i="71" s="1"/>
  <c r="P308" i="12"/>
  <c r="N203" i="71" s="1"/>
  <c r="Q308" i="12"/>
  <c r="O203" i="71" s="1"/>
  <c r="R308" i="12"/>
  <c r="P203" i="71" s="1"/>
  <c r="O309" i="12"/>
  <c r="M204" i="71" s="1"/>
  <c r="P309" i="12"/>
  <c r="N204" i="71" s="1"/>
  <c r="Q309" i="12"/>
  <c r="O204" i="71" s="1"/>
  <c r="R309" i="12"/>
  <c r="P204" i="71" s="1"/>
  <c r="O310" i="12"/>
  <c r="M205" i="71" s="1"/>
  <c r="P310" i="12"/>
  <c r="N205" i="71" s="1"/>
  <c r="Q310" i="12"/>
  <c r="O205" i="71" s="1"/>
  <c r="R310" i="12"/>
  <c r="P205" i="71" s="1"/>
  <c r="O311" i="12"/>
  <c r="M206" i="71" s="1"/>
  <c r="P311" i="12"/>
  <c r="N206" i="71" s="1"/>
  <c r="Q311" i="12"/>
  <c r="O206" i="71" s="1"/>
  <c r="R311" i="12"/>
  <c r="P206" i="71" s="1"/>
  <c r="N306" i="12"/>
  <c r="AL306" i="12" s="1"/>
  <c r="N307" i="12"/>
  <c r="AL307" i="12" s="1"/>
  <c r="N308" i="12"/>
  <c r="AL308" i="12" s="1"/>
  <c r="N309" i="12"/>
  <c r="AL309" i="12" s="1"/>
  <c r="N310" i="12"/>
  <c r="AL310" i="12" s="1"/>
  <c r="N311" i="12"/>
  <c r="AL311" i="12" s="1"/>
  <c r="N312" i="12"/>
  <c r="AL312" i="12" s="1"/>
  <c r="N313" i="12"/>
  <c r="AL313" i="12" s="1"/>
  <c r="N314" i="12"/>
  <c r="AL314" i="12" s="1"/>
  <c r="N315" i="12"/>
  <c r="AL315" i="12" s="1"/>
  <c r="N316" i="12"/>
  <c r="AL316" i="12" s="1"/>
  <c r="N317" i="12"/>
  <c r="AL317" i="12" s="1"/>
  <c r="N318" i="12"/>
  <c r="M306" i="12"/>
  <c r="L201" i="71" s="1"/>
  <c r="M307" i="12"/>
  <c r="L202" i="71" s="1"/>
  <c r="M308" i="12"/>
  <c r="M309" i="12"/>
  <c r="L204" i="71" s="1"/>
  <c r="M310" i="12"/>
  <c r="L205" i="71" s="1"/>
  <c r="M311" i="12"/>
  <c r="L206" i="71" s="1"/>
  <c r="M312" i="12"/>
  <c r="M313" i="12"/>
  <c r="L208" i="71" s="1"/>
  <c r="L306" i="12"/>
  <c r="K201" i="71" s="1"/>
  <c r="L307" i="12"/>
  <c r="L308" i="12"/>
  <c r="K203" i="71" s="1"/>
  <c r="L309" i="12"/>
  <c r="K204" i="71" s="1"/>
  <c r="L310" i="12"/>
  <c r="K205" i="71" s="1"/>
  <c r="L311" i="12"/>
  <c r="K206" i="71" s="1"/>
  <c r="L312" i="12"/>
  <c r="K207" i="71" s="1"/>
  <c r="L313" i="12"/>
  <c r="K208" i="71" s="1"/>
  <c r="L314" i="12"/>
  <c r="K209" i="71" s="1"/>
  <c r="L315" i="12"/>
  <c r="K210" i="71" s="1"/>
  <c r="K306" i="12"/>
  <c r="J201" i="71" s="1"/>
  <c r="K307" i="12"/>
  <c r="J202" i="71" s="1"/>
  <c r="K308" i="12"/>
  <c r="J203" i="71" s="1"/>
  <c r="K309" i="12"/>
  <c r="J204" i="71" s="1"/>
  <c r="K310" i="12"/>
  <c r="J205" i="71" s="1"/>
  <c r="K311" i="12"/>
  <c r="J206" i="71" s="1"/>
  <c r="K312" i="12"/>
  <c r="J207" i="71" s="1"/>
  <c r="K313" i="12"/>
  <c r="J208" i="71" s="1"/>
  <c r="J306" i="12"/>
  <c r="I201" i="71" s="1"/>
  <c r="J307" i="12"/>
  <c r="I202" i="71" s="1"/>
  <c r="J308" i="12"/>
  <c r="I203" i="71" s="1"/>
  <c r="J309" i="12"/>
  <c r="I204" i="71" s="1"/>
  <c r="J310" i="12"/>
  <c r="I205" i="71" s="1"/>
  <c r="J311" i="12"/>
  <c r="I206" i="71" s="1"/>
  <c r="J312" i="12"/>
  <c r="I207" i="71" s="1"/>
  <c r="J313" i="12"/>
  <c r="I208" i="71" s="1"/>
  <c r="H307" i="12"/>
  <c r="H202" i="71" s="1"/>
  <c r="H308" i="12"/>
  <c r="H203" i="71" s="1"/>
  <c r="H309" i="12"/>
  <c r="H204" i="71" s="1"/>
  <c r="H310" i="12"/>
  <c r="H205" i="71" s="1"/>
  <c r="H311" i="12"/>
  <c r="H206" i="71" s="1"/>
  <c r="H312" i="12"/>
  <c r="H207" i="71" s="1"/>
  <c r="H313" i="12"/>
  <c r="H208" i="71" s="1"/>
  <c r="H314" i="12"/>
  <c r="H209" i="71" s="1"/>
  <c r="G316" i="12"/>
  <c r="G211" i="71" s="1"/>
  <c r="G317" i="12"/>
  <c r="G212" i="71" s="1"/>
  <c r="G307" i="12"/>
  <c r="G202" i="71" s="1"/>
  <c r="G308" i="12"/>
  <c r="G203" i="71" s="1"/>
  <c r="G309" i="12"/>
  <c r="G204" i="71" s="1"/>
  <c r="G310" i="12"/>
  <c r="G205" i="71" s="1"/>
  <c r="G311" i="12"/>
  <c r="G206" i="71" s="1"/>
  <c r="G312" i="12"/>
  <c r="G313" i="12"/>
  <c r="G208" i="71" s="1"/>
  <c r="G314" i="12"/>
  <c r="G209" i="71" s="1"/>
  <c r="G315" i="12"/>
  <c r="G210" i="71" s="1"/>
  <c r="F307" i="12"/>
  <c r="F202" i="71" s="1"/>
  <c r="F308" i="12"/>
  <c r="F203" i="71" s="1"/>
  <c r="F309" i="12"/>
  <c r="F204" i="71" s="1"/>
  <c r="F310" i="12"/>
  <c r="F205" i="71" s="1"/>
  <c r="F311" i="12"/>
  <c r="F206" i="71" s="1"/>
  <c r="F312" i="12"/>
  <c r="F207" i="71" s="1"/>
  <c r="F313" i="12"/>
  <c r="F208" i="71" s="1"/>
  <c r="F314" i="12"/>
  <c r="F209" i="71" s="1"/>
  <c r="C307" i="12"/>
  <c r="C202" i="71" s="1"/>
  <c r="D307" i="12"/>
  <c r="D202" i="71" s="1"/>
  <c r="E307" i="12"/>
  <c r="E202" i="71" s="1"/>
  <c r="C308" i="12"/>
  <c r="C203" i="71" s="1"/>
  <c r="D308" i="12"/>
  <c r="D203" i="71" s="1"/>
  <c r="E308" i="12"/>
  <c r="E203" i="71" s="1"/>
  <c r="C309" i="12"/>
  <c r="C204" i="71" s="1"/>
  <c r="D309" i="12"/>
  <c r="D204" i="71" s="1"/>
  <c r="E309" i="12"/>
  <c r="E204" i="71" s="1"/>
  <c r="C310" i="12"/>
  <c r="D310" i="12"/>
  <c r="D205" i="71" s="1"/>
  <c r="E310" i="12"/>
  <c r="E205" i="71" s="1"/>
  <c r="C311" i="12"/>
  <c r="C206" i="71" s="1"/>
  <c r="D311" i="12"/>
  <c r="D206" i="71" s="1"/>
  <c r="E311" i="12"/>
  <c r="E206" i="71" s="1"/>
  <c r="C312" i="12"/>
  <c r="C207" i="71" s="1"/>
  <c r="D312" i="12"/>
  <c r="D207" i="71" s="1"/>
  <c r="E312" i="12"/>
  <c r="E207" i="71" s="1"/>
  <c r="E313" i="12"/>
  <c r="E208" i="71" s="1"/>
  <c r="E314" i="12"/>
  <c r="E209" i="71" s="1"/>
  <c r="EJ6" i="12"/>
  <c r="EJ7" i="12"/>
  <c r="EJ8" i="12"/>
  <c r="EJ9" i="12"/>
  <c r="EJ10" i="12"/>
  <c r="EJ11" i="12"/>
  <c r="EJ12" i="12"/>
  <c r="EJ13" i="12"/>
  <c r="EJ14" i="12"/>
  <c r="EJ15" i="12"/>
  <c r="EJ16" i="12"/>
  <c r="EJ17" i="12"/>
  <c r="EJ18" i="12"/>
  <c r="EJ19" i="12"/>
  <c r="EJ20" i="12"/>
  <c r="EJ21" i="12"/>
  <c r="EJ22" i="12"/>
  <c r="EJ23" i="12"/>
  <c r="EJ24" i="12"/>
  <c r="EJ25" i="12"/>
  <c r="EJ26" i="12"/>
  <c r="EJ5" i="12"/>
  <c r="EK6" i="12"/>
  <c r="EK7" i="12"/>
  <c r="EK8" i="12"/>
  <c r="EK9" i="12"/>
  <c r="EK10" i="12"/>
  <c r="EK11" i="12"/>
  <c r="EK12" i="12"/>
  <c r="EK13" i="12"/>
  <c r="EK14" i="12"/>
  <c r="EK15" i="12"/>
  <c r="EK16" i="12"/>
  <c r="EK17" i="12"/>
  <c r="EK18" i="12"/>
  <c r="EK19" i="12"/>
  <c r="EK20" i="12"/>
  <c r="EK21" i="12"/>
  <c r="EK22" i="12"/>
  <c r="EK23" i="12"/>
  <c r="EK24" i="12"/>
  <c r="EK25" i="12"/>
  <c r="EK26" i="12"/>
  <c r="EK27" i="12"/>
  <c r="EK5" i="12"/>
  <c r="EI6" i="12"/>
  <c r="EI7" i="12"/>
  <c r="EI8" i="12"/>
  <c r="EI9" i="12"/>
  <c r="EI10" i="12"/>
  <c r="EI11" i="12"/>
  <c r="EI12" i="12"/>
  <c r="EI13" i="12"/>
  <c r="EI14" i="12"/>
  <c r="EI15" i="12"/>
  <c r="EI16" i="12"/>
  <c r="EI17" i="12"/>
  <c r="EI18" i="12"/>
  <c r="EI19" i="12"/>
  <c r="EI20" i="12"/>
  <c r="EI21" i="12"/>
  <c r="EI22" i="12"/>
  <c r="EI23" i="12"/>
  <c r="EI24" i="12"/>
  <c r="EI25" i="12"/>
  <c r="EI26" i="12"/>
  <c r="EI5" i="12"/>
  <c r="EH6" i="12"/>
  <c r="EH7" i="12"/>
  <c r="EH8" i="12"/>
  <c r="EH9" i="12"/>
  <c r="EH10" i="12"/>
  <c r="EH11" i="12"/>
  <c r="EH12" i="12"/>
  <c r="EH13" i="12"/>
  <c r="EH14" i="12"/>
  <c r="EH15" i="12"/>
  <c r="EH16" i="12"/>
  <c r="EH17" i="12"/>
  <c r="EH18" i="12"/>
  <c r="EH19" i="12"/>
  <c r="EH20" i="12"/>
  <c r="EH21" i="12"/>
  <c r="EH22" i="12"/>
  <c r="EH23" i="12"/>
  <c r="EH24" i="12"/>
  <c r="EH25" i="12"/>
  <c r="EH26" i="12"/>
  <c r="EH5" i="12"/>
  <c r="DJ6" i="12"/>
  <c r="DJ7" i="12"/>
  <c r="DJ8" i="12"/>
  <c r="DJ9" i="12"/>
  <c r="DJ10" i="12"/>
  <c r="DJ11" i="12"/>
  <c r="DJ12" i="12"/>
  <c r="DJ13" i="12"/>
  <c r="DJ14" i="12"/>
  <c r="DJ15" i="12"/>
  <c r="DJ16" i="12"/>
  <c r="DJ17" i="12"/>
  <c r="DJ18" i="12"/>
  <c r="DJ19" i="12"/>
  <c r="DJ20" i="12"/>
  <c r="DJ21" i="12"/>
  <c r="DJ22" i="12"/>
  <c r="DJ23" i="12"/>
  <c r="DJ24" i="12"/>
  <c r="DJ25" i="12"/>
  <c r="DJ26" i="12"/>
  <c r="DJ27" i="12"/>
  <c r="DJ28" i="12"/>
  <c r="DJ29" i="12"/>
  <c r="DJ30" i="12"/>
  <c r="DJ31" i="12"/>
  <c r="DJ32" i="12"/>
  <c r="DJ33" i="12"/>
  <c r="DJ34" i="12"/>
  <c r="DJ35" i="12"/>
  <c r="DJ36" i="12"/>
  <c r="DJ37" i="12"/>
  <c r="DJ38" i="12"/>
  <c r="DJ39" i="12"/>
  <c r="DJ40" i="12"/>
  <c r="DJ41" i="12"/>
  <c r="DJ42" i="12"/>
  <c r="DJ43" i="12"/>
  <c r="DJ44" i="12"/>
  <c r="DJ45" i="12"/>
  <c r="DJ46" i="12"/>
  <c r="DJ47" i="12"/>
  <c r="DJ48" i="12"/>
  <c r="DJ49" i="12"/>
  <c r="DJ50" i="12"/>
  <c r="DJ51" i="12"/>
  <c r="DJ52" i="12"/>
  <c r="DJ53" i="12"/>
  <c r="DJ54" i="12"/>
  <c r="DJ55" i="12"/>
  <c r="DJ56" i="12"/>
  <c r="DJ57" i="12"/>
  <c r="DJ58" i="12"/>
  <c r="DJ59" i="12"/>
  <c r="DJ60" i="12"/>
  <c r="DJ61" i="12"/>
  <c r="DJ62" i="12"/>
  <c r="DJ63" i="12"/>
  <c r="DJ64" i="12"/>
  <c r="DJ65" i="12"/>
  <c r="DJ66" i="12"/>
  <c r="DJ67" i="12"/>
  <c r="DJ68" i="12"/>
  <c r="DJ69" i="12"/>
  <c r="DJ70" i="12"/>
  <c r="DJ71" i="12"/>
  <c r="DJ72" i="12"/>
  <c r="DJ5" i="12"/>
  <c r="CV44" i="12"/>
  <c r="CV43" i="12"/>
  <c r="CV42" i="12"/>
  <c r="CV41" i="12"/>
  <c r="CX9" i="12"/>
  <c r="BI6" i="69"/>
  <c r="BJ6" i="69" s="1"/>
  <c r="BK6" i="69" s="1"/>
  <c r="BL6" i="69" s="1"/>
  <c r="BM6" i="69" s="1"/>
  <c r="BN6" i="69" s="1"/>
  <c r="BO6" i="69" s="1"/>
  <c r="BP6" i="69" s="1"/>
  <c r="V7" i="12"/>
  <c r="V8" i="12"/>
  <c r="AT8" i="12" s="1"/>
  <c r="V9" i="12"/>
  <c r="AT9" i="12" s="1"/>
  <c r="V10" i="12"/>
  <c r="AT10" i="12" s="1"/>
  <c r="V11" i="12"/>
  <c r="AT11" i="12" s="1"/>
  <c r="V12" i="12"/>
  <c r="AT12" i="12" s="1"/>
  <c r="V13" i="12"/>
  <c r="AT13" i="12" s="1"/>
  <c r="V14" i="12"/>
  <c r="AT14" i="12" s="1"/>
  <c r="V15" i="12"/>
  <c r="AT15" i="12" s="1"/>
  <c r="V16" i="12"/>
  <c r="AT16" i="12" s="1"/>
  <c r="V17" i="12"/>
  <c r="AT17" i="12" s="1"/>
  <c r="V18" i="12"/>
  <c r="AT18" i="12" s="1"/>
  <c r="V19" i="12"/>
  <c r="AT19" i="12" s="1"/>
  <c r="V20" i="12"/>
  <c r="AT20" i="12" s="1"/>
  <c r="V21" i="12"/>
  <c r="AT21" i="12" s="1"/>
  <c r="V22" i="12"/>
  <c r="AT22" i="12" s="1"/>
  <c r="V23" i="12"/>
  <c r="AT23" i="12" s="1"/>
  <c r="V24" i="12"/>
  <c r="AT24" i="12" s="1"/>
  <c r="V25" i="12"/>
  <c r="AT25" i="12" s="1"/>
  <c r="V26" i="12"/>
  <c r="AT26" i="12" s="1"/>
  <c r="V27" i="12"/>
  <c r="AT27" i="12" s="1"/>
  <c r="V28" i="12"/>
  <c r="AT28" i="12" s="1"/>
  <c r="V29" i="12"/>
  <c r="AT29" i="12" s="1"/>
  <c r="V30" i="12"/>
  <c r="AT30" i="12" s="1"/>
  <c r="V31" i="12"/>
  <c r="V32" i="12"/>
  <c r="AT32" i="12" s="1"/>
  <c r="V33" i="12"/>
  <c r="AT33" i="12" s="1"/>
  <c r="V34" i="12"/>
  <c r="AT34" i="12" s="1"/>
  <c r="V35" i="12"/>
  <c r="AT35" i="12" s="1"/>
  <c r="V36" i="12"/>
  <c r="AT36" i="12" s="1"/>
  <c r="V37" i="12"/>
  <c r="AT37" i="12" s="1"/>
  <c r="V38" i="12"/>
  <c r="AT38" i="12" s="1"/>
  <c r="V39" i="12"/>
  <c r="AT39" i="12" s="1"/>
  <c r="V40" i="12"/>
  <c r="AT40" i="12" s="1"/>
  <c r="V41" i="12"/>
  <c r="AT41" i="12" s="1"/>
  <c r="V42" i="12"/>
  <c r="AT42" i="12" s="1"/>
  <c r="V43" i="12"/>
  <c r="AT43" i="12" s="1"/>
  <c r="V44" i="12"/>
  <c r="AT44" i="12" s="1"/>
  <c r="V45" i="12"/>
  <c r="AT45" i="12" s="1"/>
  <c r="V46" i="12"/>
  <c r="AT46" i="12" s="1"/>
  <c r="V47" i="12"/>
  <c r="AT47" i="12" s="1"/>
  <c r="V48" i="12"/>
  <c r="AT48" i="12" s="1"/>
  <c r="V49" i="12"/>
  <c r="AT49" i="12" s="1"/>
  <c r="V50" i="12"/>
  <c r="AT50" i="12" s="1"/>
  <c r="V51" i="12"/>
  <c r="AT51" i="12" s="1"/>
  <c r="V52" i="12"/>
  <c r="AT52" i="12" s="1"/>
  <c r="V53" i="12"/>
  <c r="AT53" i="12" s="1"/>
  <c r="V54" i="12"/>
  <c r="AT54" i="12" s="1"/>
  <c r="V55" i="12"/>
  <c r="AT55" i="12" s="1"/>
  <c r="V56" i="12"/>
  <c r="AT56" i="12" s="1"/>
  <c r="V57" i="12"/>
  <c r="AT57" i="12" s="1"/>
  <c r="V58" i="12"/>
  <c r="AT58" i="12" s="1"/>
  <c r="V59" i="12"/>
  <c r="AT59" i="12" s="1"/>
  <c r="V60" i="12"/>
  <c r="AT60" i="12" s="1"/>
  <c r="V61" i="12"/>
  <c r="AT61" i="12" s="1"/>
  <c r="V62" i="12"/>
  <c r="AT62" i="12" s="1"/>
  <c r="V63" i="12"/>
  <c r="AT63" i="12" s="1"/>
  <c r="V64" i="12"/>
  <c r="AT64" i="12" s="1"/>
  <c r="V65" i="12"/>
  <c r="AT65" i="12" s="1"/>
  <c r="V66" i="12"/>
  <c r="AT66" i="12" s="1"/>
  <c r="V67" i="12"/>
  <c r="AT67" i="12" s="1"/>
  <c r="V68" i="12"/>
  <c r="AT68" i="12" s="1"/>
  <c r="V69" i="12"/>
  <c r="AT69" i="12" s="1"/>
  <c r="V70" i="12"/>
  <c r="AT70" i="12" s="1"/>
  <c r="V71" i="12"/>
  <c r="AT71" i="12" s="1"/>
  <c r="V72" i="12"/>
  <c r="AT72" i="12" s="1"/>
  <c r="V73" i="12"/>
  <c r="AT73" i="12" s="1"/>
  <c r="V74" i="12"/>
  <c r="AT74" i="12" s="1"/>
  <c r="V75" i="12"/>
  <c r="AT75" i="12" s="1"/>
  <c r="V76" i="12"/>
  <c r="AT76" i="12" s="1"/>
  <c r="V77" i="12"/>
  <c r="AT77" i="12" s="1"/>
  <c r="V78" i="12"/>
  <c r="AT78" i="12" s="1"/>
  <c r="V79" i="12"/>
  <c r="V80" i="12"/>
  <c r="AT80" i="12" s="1"/>
  <c r="V81" i="12"/>
  <c r="AT81" i="12" s="1"/>
  <c r="V82" i="12"/>
  <c r="AT82" i="12" s="1"/>
  <c r="V83" i="12"/>
  <c r="AT83" i="12" s="1"/>
  <c r="V84" i="12"/>
  <c r="AT84" i="12" s="1"/>
  <c r="V85" i="12"/>
  <c r="AT85" i="12" s="1"/>
  <c r="V86" i="12"/>
  <c r="AT86" i="12" s="1"/>
  <c r="V87" i="12"/>
  <c r="V88" i="12"/>
  <c r="AT88" i="12" s="1"/>
  <c r="V89" i="12"/>
  <c r="AT89" i="12" s="1"/>
  <c r="V90" i="12"/>
  <c r="AT90" i="12" s="1"/>
  <c r="V91" i="12"/>
  <c r="AT91" i="12" s="1"/>
  <c r="V92" i="12"/>
  <c r="AT92" i="12" s="1"/>
  <c r="V93" i="12"/>
  <c r="AT93" i="12" s="1"/>
  <c r="V94" i="12"/>
  <c r="AT94" i="12" s="1"/>
  <c r="V95" i="12"/>
  <c r="AT95" i="12" s="1"/>
  <c r="V96" i="12"/>
  <c r="V97" i="12"/>
  <c r="AT97" i="12" s="1"/>
  <c r="V98" i="12"/>
  <c r="AT98" i="12" s="1"/>
  <c r="V99" i="12"/>
  <c r="AT99" i="12" s="1"/>
  <c r="V100" i="12"/>
  <c r="V101" i="12"/>
  <c r="AT101" i="12" s="1"/>
  <c r="V102" i="12"/>
  <c r="AT102" i="12" s="1"/>
  <c r="V103" i="12"/>
  <c r="AT103" i="12" s="1"/>
  <c r="V104" i="12"/>
  <c r="AT104" i="12" s="1"/>
  <c r="V105" i="12"/>
  <c r="V106" i="12"/>
  <c r="AT106" i="12" s="1"/>
  <c r="V107" i="12"/>
  <c r="AT107" i="12" s="1"/>
  <c r="V108" i="12"/>
  <c r="AT108" i="12" s="1"/>
  <c r="V109" i="12"/>
  <c r="AT109" i="12" s="1"/>
  <c r="V110" i="12"/>
  <c r="AT110" i="12" s="1"/>
  <c r="V111" i="12"/>
  <c r="AT111" i="12" s="1"/>
  <c r="V112" i="12"/>
  <c r="AT112" i="12" s="1"/>
  <c r="V113" i="12"/>
  <c r="AT113" i="12" s="1"/>
  <c r="V114" i="12"/>
  <c r="V115" i="12"/>
  <c r="AT115" i="12" s="1"/>
  <c r="V116" i="12"/>
  <c r="AT116" i="12" s="1"/>
  <c r="V117" i="12"/>
  <c r="AT117" i="12" s="1"/>
  <c r="V118" i="12"/>
  <c r="V119" i="12"/>
  <c r="AT119" i="12" s="1"/>
  <c r="V120" i="12"/>
  <c r="AT120" i="12" s="1"/>
  <c r="V121" i="12"/>
  <c r="AT121" i="12" s="1"/>
  <c r="V122" i="12"/>
  <c r="AT122" i="12" s="1"/>
  <c r="V123" i="12"/>
  <c r="AT123" i="12" s="1"/>
  <c r="V124" i="12"/>
  <c r="AT124" i="12" s="1"/>
  <c r="V125" i="12"/>
  <c r="AT125" i="12" s="1"/>
  <c r="V126" i="12"/>
  <c r="V127" i="12"/>
  <c r="AT127" i="12" s="1"/>
  <c r="V128" i="12"/>
  <c r="AT128" i="12" s="1"/>
  <c r="V129" i="12"/>
  <c r="AT129" i="12" s="1"/>
  <c r="V130" i="12"/>
  <c r="AT130" i="12" s="1"/>
  <c r="V131" i="12"/>
  <c r="V132" i="12"/>
  <c r="AT132" i="12" s="1"/>
  <c r="V133" i="12"/>
  <c r="AT133" i="12" s="1"/>
  <c r="V134" i="12"/>
  <c r="AT134" i="12" s="1"/>
  <c r="V135" i="12"/>
  <c r="V136" i="12"/>
  <c r="AT136" i="12" s="1"/>
  <c r="V137" i="12"/>
  <c r="AT137" i="12" s="1"/>
  <c r="V138" i="12"/>
  <c r="AT138" i="12" s="1"/>
  <c r="V139" i="12"/>
  <c r="V140" i="12"/>
  <c r="AT140" i="12" s="1"/>
  <c r="V141" i="12"/>
  <c r="AT141" i="12" s="1"/>
  <c r="V142" i="12"/>
  <c r="AT142" i="12" s="1"/>
  <c r="V143" i="12"/>
  <c r="AT143" i="12" s="1"/>
  <c r="V144" i="12"/>
  <c r="AT144" i="12" s="1"/>
  <c r="V145" i="12"/>
  <c r="AT145" i="12" s="1"/>
  <c r="V146" i="12"/>
  <c r="AT146" i="12" s="1"/>
  <c r="V147" i="12"/>
  <c r="AT147" i="12" s="1"/>
  <c r="V148" i="12"/>
  <c r="V149" i="12"/>
  <c r="AT149" i="12" s="1"/>
  <c r="V150" i="12"/>
  <c r="AT150" i="12" s="1"/>
  <c r="V151" i="12"/>
  <c r="AT151" i="12" s="1"/>
  <c r="V152" i="12"/>
  <c r="AT152" i="12" s="1"/>
  <c r="V153" i="12"/>
  <c r="V154" i="12"/>
  <c r="AT154" i="12" s="1"/>
  <c r="V155" i="12"/>
  <c r="AT155" i="12" s="1"/>
  <c r="V156" i="12"/>
  <c r="AT156" i="12" s="1"/>
  <c r="V157" i="12"/>
  <c r="AT157" i="12" s="1"/>
  <c r="V158" i="12"/>
  <c r="AT158" i="12" s="1"/>
  <c r="V159" i="12"/>
  <c r="AT159" i="12" s="1"/>
  <c r="V160" i="12"/>
  <c r="AT160" i="12" s="1"/>
  <c r="V161" i="12"/>
  <c r="V162" i="12"/>
  <c r="AT162" i="12" s="1"/>
  <c r="V163" i="12"/>
  <c r="AT163" i="12" s="1"/>
  <c r="V164" i="12"/>
  <c r="AT164" i="12" s="1"/>
  <c r="V165" i="12"/>
  <c r="AT165" i="12" s="1"/>
  <c r="V166" i="12"/>
  <c r="V167" i="12"/>
  <c r="AT167" i="12" s="1"/>
  <c r="V168" i="12"/>
  <c r="AT168" i="12" s="1"/>
  <c r="V169" i="12"/>
  <c r="AT169" i="12" s="1"/>
  <c r="V170" i="12"/>
  <c r="V171" i="12"/>
  <c r="AT171" i="12" s="1"/>
  <c r="V172" i="12"/>
  <c r="AT172" i="12" s="1"/>
  <c r="V173" i="12"/>
  <c r="AT173" i="12" s="1"/>
  <c r="V174" i="12"/>
  <c r="V175" i="12"/>
  <c r="AT175" i="12" s="1"/>
  <c r="V176" i="12"/>
  <c r="AT176" i="12" s="1"/>
  <c r="V177" i="12"/>
  <c r="AT177" i="12" s="1"/>
  <c r="V178" i="12"/>
  <c r="AT178" i="12" s="1"/>
  <c r="V179" i="12"/>
  <c r="AT179" i="12" s="1"/>
  <c r="V180" i="12"/>
  <c r="AT180" i="12" s="1"/>
  <c r="V181" i="12"/>
  <c r="AT181" i="12" s="1"/>
  <c r="V182" i="12"/>
  <c r="AT182" i="12" s="1"/>
  <c r="V183" i="12"/>
  <c r="V184" i="12"/>
  <c r="AT184" i="12" s="1"/>
  <c r="V185" i="12"/>
  <c r="AT185" i="12" s="1"/>
  <c r="V186" i="12"/>
  <c r="AT186" i="12" s="1"/>
  <c r="V187" i="12"/>
  <c r="V188" i="12"/>
  <c r="AT188" i="12" s="1"/>
  <c r="V189" i="12"/>
  <c r="AT189" i="12" s="1"/>
  <c r="V190" i="12"/>
  <c r="AT190" i="12" s="1"/>
  <c r="V191" i="12"/>
  <c r="AT191" i="12" s="1"/>
  <c r="V192" i="12"/>
  <c r="AT192" i="12" s="1"/>
  <c r="V193" i="12"/>
  <c r="AT193" i="12" s="1"/>
  <c r="V194" i="12"/>
  <c r="AT194" i="12" s="1"/>
  <c r="V195" i="12"/>
  <c r="AT195" i="12" s="1"/>
  <c r="V196" i="12"/>
  <c r="V197" i="12"/>
  <c r="AT197" i="12" s="1"/>
  <c r="V198" i="12"/>
  <c r="AT198" i="12" s="1"/>
  <c r="V199" i="12"/>
  <c r="AT199" i="12" s="1"/>
  <c r="V200" i="12"/>
  <c r="V201" i="12"/>
  <c r="AT201" i="12" s="1"/>
  <c r="V202" i="12"/>
  <c r="AT202" i="12" s="1"/>
  <c r="V203" i="12"/>
  <c r="AT203" i="12" s="1"/>
  <c r="V204" i="12"/>
  <c r="AT204" i="12" s="1"/>
  <c r="V205" i="12"/>
  <c r="V206" i="12"/>
  <c r="AT206" i="12" s="1"/>
  <c r="V207" i="12"/>
  <c r="AT207" i="12" s="1"/>
  <c r="V208" i="12"/>
  <c r="AT208" i="12" s="1"/>
  <c r="V209" i="12"/>
  <c r="V210" i="12"/>
  <c r="AT210" i="12" s="1"/>
  <c r="V211" i="12"/>
  <c r="AT211" i="12" s="1"/>
  <c r="V212" i="12"/>
  <c r="AT212" i="12" s="1"/>
  <c r="V213" i="12"/>
  <c r="AT213" i="12" s="1"/>
  <c r="V214" i="12"/>
  <c r="V215" i="12"/>
  <c r="AT215" i="12" s="1"/>
  <c r="V216" i="12"/>
  <c r="AT216" i="12" s="1"/>
  <c r="V217" i="12"/>
  <c r="AT217" i="12" s="1"/>
  <c r="V218" i="12"/>
  <c r="V219" i="12"/>
  <c r="AT219" i="12" s="1"/>
  <c r="V220" i="12"/>
  <c r="AT220" i="12" s="1"/>
  <c r="V221" i="12"/>
  <c r="AT221" i="12" s="1"/>
  <c r="V222" i="12"/>
  <c r="V223" i="12"/>
  <c r="AT223" i="12" s="1"/>
  <c r="V224" i="12"/>
  <c r="AT224" i="12" s="1"/>
  <c r="V225" i="12"/>
  <c r="AT225" i="12" s="1"/>
  <c r="V226" i="12"/>
  <c r="AT226" i="12" s="1"/>
  <c r="V227" i="12"/>
  <c r="AT227" i="12" s="1"/>
  <c r="V228" i="12"/>
  <c r="AT228" i="12" s="1"/>
  <c r="V229" i="12"/>
  <c r="AT229" i="12" s="1"/>
  <c r="V230" i="12"/>
  <c r="AT230" i="12" s="1"/>
  <c r="V231" i="12"/>
  <c r="V232" i="12"/>
  <c r="AT232" i="12" s="1"/>
  <c r="V233" i="12"/>
  <c r="AT233" i="12" s="1"/>
  <c r="V234" i="12"/>
  <c r="AT234" i="12" s="1"/>
  <c r="V235" i="12"/>
  <c r="V236" i="12"/>
  <c r="AT236" i="12" s="1"/>
  <c r="V237" i="12"/>
  <c r="AT237" i="12" s="1"/>
  <c r="V238" i="12"/>
  <c r="AT238" i="12" s="1"/>
  <c r="V239" i="12"/>
  <c r="V240" i="12"/>
  <c r="AT240" i="12" s="1"/>
  <c r="V241" i="12"/>
  <c r="AT241" i="12" s="1"/>
  <c r="V242" i="12"/>
  <c r="AT242" i="12" s="1"/>
  <c r="V243" i="12"/>
  <c r="AT243" i="12" s="1"/>
  <c r="V244" i="12"/>
  <c r="V245" i="12"/>
  <c r="AT245" i="12" s="1"/>
  <c r="V246" i="12"/>
  <c r="AT246" i="12" s="1"/>
  <c r="V247" i="12"/>
  <c r="AT247" i="12" s="1"/>
  <c r="V248" i="12"/>
  <c r="AT248" i="12" s="1"/>
  <c r="V249" i="12"/>
  <c r="AT249" i="12" s="1"/>
  <c r="V250" i="12"/>
  <c r="AT250" i="12" s="1"/>
  <c r="V251" i="12"/>
  <c r="AT251" i="12" s="1"/>
  <c r="V252" i="12"/>
  <c r="AT252" i="12" s="1"/>
  <c r="V253" i="12"/>
  <c r="V254" i="12"/>
  <c r="AT254" i="12" s="1"/>
  <c r="V255" i="12"/>
  <c r="AT255" i="12" s="1"/>
  <c r="V256" i="12"/>
  <c r="AT256" i="12" s="1"/>
  <c r="V257" i="12"/>
  <c r="V258" i="12"/>
  <c r="AT258" i="12" s="1"/>
  <c r="V259" i="12"/>
  <c r="AT259" i="12" s="1"/>
  <c r="V260" i="12"/>
  <c r="AT260" i="12" s="1"/>
  <c r="V261" i="12"/>
  <c r="AT261" i="12" s="1"/>
  <c r="V262" i="12"/>
  <c r="AT262" i="12" s="1"/>
  <c r="V263" i="12"/>
  <c r="AT263" i="12" s="1"/>
  <c r="V264" i="12"/>
  <c r="AT264" i="12" s="1"/>
  <c r="V265" i="12"/>
  <c r="AT265" i="12" s="1"/>
  <c r="V266" i="12"/>
  <c r="V267" i="12"/>
  <c r="AT267" i="12" s="1"/>
  <c r="V268" i="12"/>
  <c r="AT268" i="12" s="1"/>
  <c r="V269" i="12"/>
  <c r="AT269" i="12" s="1"/>
  <c r="V270" i="12"/>
  <c r="V271" i="12"/>
  <c r="AT271" i="12" s="1"/>
  <c r="V272" i="12"/>
  <c r="AT272" i="12" s="1"/>
  <c r="V273" i="12"/>
  <c r="AT273" i="12" s="1"/>
  <c r="V274" i="12"/>
  <c r="V275" i="12"/>
  <c r="AT275" i="12" s="1"/>
  <c r="V276" i="12"/>
  <c r="AT276" i="12" s="1"/>
  <c r="V277" i="12"/>
  <c r="AT277" i="12" s="1"/>
  <c r="V278" i="12"/>
  <c r="AT278" i="12" s="1"/>
  <c r="V279" i="12"/>
  <c r="V280" i="12"/>
  <c r="AT280" i="12" s="1"/>
  <c r="V281" i="12"/>
  <c r="AT281" i="12" s="1"/>
  <c r="V282" i="12"/>
  <c r="AT282" i="12" s="1"/>
  <c r="V283" i="12"/>
  <c r="AT283" i="12" s="1"/>
  <c r="V284" i="12"/>
  <c r="AT284" i="12" s="1"/>
  <c r="V285" i="12"/>
  <c r="AT285" i="12" s="1"/>
  <c r="V286" i="12"/>
  <c r="AT286" i="12" s="1"/>
  <c r="V287" i="12"/>
  <c r="V288" i="12"/>
  <c r="AT288" i="12" s="1"/>
  <c r="V289" i="12"/>
  <c r="AT289" i="12" s="1"/>
  <c r="V290" i="12"/>
  <c r="AT290" i="12" s="1"/>
  <c r="V291" i="12"/>
  <c r="AT291" i="12" s="1"/>
  <c r="V292" i="12"/>
  <c r="V293" i="12"/>
  <c r="AT293" i="12" s="1"/>
  <c r="V294" i="12"/>
  <c r="AT294" i="12" s="1"/>
  <c r="V295" i="12"/>
  <c r="AT295" i="12" s="1"/>
  <c r="V296" i="12"/>
  <c r="AT296" i="12" s="1"/>
  <c r="V297" i="12"/>
  <c r="AT297" i="12" s="1"/>
  <c r="V298" i="12"/>
  <c r="AT298" i="12" s="1"/>
  <c r="V299" i="12"/>
  <c r="AT299" i="12" s="1"/>
  <c r="V300" i="12"/>
  <c r="V301" i="12"/>
  <c r="AT301" i="12" s="1"/>
  <c r="V302" i="12"/>
  <c r="AT302" i="12" s="1"/>
  <c r="V303" i="12"/>
  <c r="AT303" i="12" s="1"/>
  <c r="V304" i="12"/>
  <c r="AT304" i="12" s="1"/>
  <c r="V305" i="12"/>
  <c r="V306" i="12"/>
  <c r="AT306" i="12" s="1"/>
  <c r="V307" i="12"/>
  <c r="AT307" i="12" s="1"/>
  <c r="V6" i="12"/>
  <c r="AT6" i="12" s="1"/>
  <c r="V5" i="12"/>
  <c r="AT5" i="12" s="1"/>
  <c r="U7" i="12"/>
  <c r="AS7" i="12" s="1"/>
  <c r="U8" i="12"/>
  <c r="AS8" i="12" s="1"/>
  <c r="U9" i="12"/>
  <c r="AS9" i="12" s="1"/>
  <c r="U10" i="12"/>
  <c r="AS10" i="12" s="1"/>
  <c r="U11" i="12"/>
  <c r="AS11" i="12" s="1"/>
  <c r="U12" i="12"/>
  <c r="AS12" i="12" s="1"/>
  <c r="U13" i="12"/>
  <c r="AS13" i="12" s="1"/>
  <c r="U14" i="12"/>
  <c r="AS14" i="12" s="1"/>
  <c r="U15" i="12"/>
  <c r="AS15" i="12" s="1"/>
  <c r="U16" i="12"/>
  <c r="AS16" i="12" s="1"/>
  <c r="U17" i="12"/>
  <c r="AS17" i="12" s="1"/>
  <c r="U18" i="12"/>
  <c r="AS18" i="12" s="1"/>
  <c r="U19" i="12"/>
  <c r="AS19" i="12" s="1"/>
  <c r="U20" i="12"/>
  <c r="AS20" i="12" s="1"/>
  <c r="U21" i="12"/>
  <c r="AS21" i="12" s="1"/>
  <c r="U22" i="12"/>
  <c r="AS22" i="12" s="1"/>
  <c r="U23" i="12"/>
  <c r="AS23" i="12" s="1"/>
  <c r="U24" i="12"/>
  <c r="AS24" i="12" s="1"/>
  <c r="U25" i="12"/>
  <c r="AS25" i="12" s="1"/>
  <c r="U26" i="12"/>
  <c r="AS26" i="12" s="1"/>
  <c r="U27" i="12"/>
  <c r="AS27" i="12" s="1"/>
  <c r="U28" i="12"/>
  <c r="AS28" i="12" s="1"/>
  <c r="U29" i="12"/>
  <c r="AS29" i="12" s="1"/>
  <c r="U30" i="12"/>
  <c r="AS30" i="12" s="1"/>
  <c r="U31" i="12"/>
  <c r="U32" i="12"/>
  <c r="AS32" i="12" s="1"/>
  <c r="U33" i="12"/>
  <c r="AS33" i="12" s="1"/>
  <c r="U34" i="12"/>
  <c r="AS34" i="12" s="1"/>
  <c r="U35" i="12"/>
  <c r="AS35" i="12" s="1"/>
  <c r="U36" i="12"/>
  <c r="AS36" i="12" s="1"/>
  <c r="U37" i="12"/>
  <c r="AS37" i="12" s="1"/>
  <c r="U38" i="12"/>
  <c r="AS38" i="12" s="1"/>
  <c r="U39" i="12"/>
  <c r="AS39" i="12" s="1"/>
  <c r="U40" i="12"/>
  <c r="U41" i="12"/>
  <c r="AS41" i="12" s="1"/>
  <c r="U42" i="12"/>
  <c r="AS42" i="12" s="1"/>
  <c r="U43" i="12"/>
  <c r="AS43" i="12" s="1"/>
  <c r="U44" i="12"/>
  <c r="AS44" i="12" s="1"/>
  <c r="U45" i="12"/>
  <c r="AS45" i="12" s="1"/>
  <c r="U46" i="12"/>
  <c r="AS46" i="12" s="1"/>
  <c r="U47" i="12"/>
  <c r="AS47" i="12" s="1"/>
  <c r="U48" i="12"/>
  <c r="AS48" i="12" s="1"/>
  <c r="U49" i="12"/>
  <c r="AS49" i="12" s="1"/>
  <c r="U50" i="12"/>
  <c r="AS50" i="12" s="1"/>
  <c r="U51" i="12"/>
  <c r="AS51" i="12" s="1"/>
  <c r="U52" i="12"/>
  <c r="AS52" i="12" s="1"/>
  <c r="U53" i="12"/>
  <c r="AS53" i="12" s="1"/>
  <c r="U54" i="12"/>
  <c r="AS54" i="12" s="1"/>
  <c r="U55" i="12"/>
  <c r="U56" i="12"/>
  <c r="AS56" i="12" s="1"/>
  <c r="U57" i="12"/>
  <c r="AS57" i="12" s="1"/>
  <c r="U58" i="12"/>
  <c r="AS58" i="12" s="1"/>
  <c r="U59" i="12"/>
  <c r="AS59" i="12" s="1"/>
  <c r="U60" i="12"/>
  <c r="AS60" i="12" s="1"/>
  <c r="U61" i="12"/>
  <c r="AS61" i="12" s="1"/>
  <c r="U62" i="12"/>
  <c r="AS62" i="12" s="1"/>
  <c r="U63" i="12"/>
  <c r="AS63" i="12" s="1"/>
  <c r="U64" i="12"/>
  <c r="AS64" i="12" s="1"/>
  <c r="U65" i="12"/>
  <c r="AS65" i="12" s="1"/>
  <c r="U66" i="12"/>
  <c r="AS66" i="12" s="1"/>
  <c r="U67" i="12"/>
  <c r="AS67" i="12" s="1"/>
  <c r="U68" i="12"/>
  <c r="AS68" i="12" s="1"/>
  <c r="U69" i="12"/>
  <c r="AS69" i="12" s="1"/>
  <c r="U70" i="12"/>
  <c r="AS70" i="12" s="1"/>
  <c r="U71" i="12"/>
  <c r="AS71" i="12" s="1"/>
  <c r="U72" i="12"/>
  <c r="AS72" i="12" s="1"/>
  <c r="U73" i="12"/>
  <c r="AS73" i="12" s="1"/>
  <c r="U74" i="12"/>
  <c r="AS74" i="12" s="1"/>
  <c r="U75" i="12"/>
  <c r="AS75" i="12" s="1"/>
  <c r="U76" i="12"/>
  <c r="AS76" i="12" s="1"/>
  <c r="U77" i="12"/>
  <c r="AS77" i="12" s="1"/>
  <c r="U78" i="12"/>
  <c r="AS78" i="12" s="1"/>
  <c r="U79" i="12"/>
  <c r="U80" i="12"/>
  <c r="AS80" i="12" s="1"/>
  <c r="U81" i="12"/>
  <c r="AS81" i="12" s="1"/>
  <c r="U82" i="12"/>
  <c r="AS82" i="12" s="1"/>
  <c r="U83" i="12"/>
  <c r="AS83" i="12" s="1"/>
  <c r="U84" i="12"/>
  <c r="AS84" i="12" s="1"/>
  <c r="U85" i="12"/>
  <c r="AS85" i="12" s="1"/>
  <c r="U86" i="12"/>
  <c r="AS86" i="12" s="1"/>
  <c r="U87" i="12"/>
  <c r="U88" i="12"/>
  <c r="AS88" i="12" s="1"/>
  <c r="U89" i="12"/>
  <c r="AS89" i="12" s="1"/>
  <c r="U90" i="12"/>
  <c r="AS90" i="12" s="1"/>
  <c r="U91" i="12"/>
  <c r="AS91" i="12" s="1"/>
  <c r="U92" i="12"/>
  <c r="AS92" i="12" s="1"/>
  <c r="U93" i="12"/>
  <c r="AS93" i="12" s="1"/>
  <c r="U94" i="12"/>
  <c r="AS94" i="12" s="1"/>
  <c r="U95" i="12"/>
  <c r="AS95" i="12" s="1"/>
  <c r="U96" i="12"/>
  <c r="U97" i="12"/>
  <c r="AS97" i="12" s="1"/>
  <c r="U98" i="12"/>
  <c r="AS98" i="12" s="1"/>
  <c r="U99" i="12"/>
  <c r="AS99" i="12" s="1"/>
  <c r="U100" i="12"/>
  <c r="AS100" i="12" s="1"/>
  <c r="U101" i="12"/>
  <c r="AS101" i="12" s="1"/>
  <c r="U102" i="12"/>
  <c r="AS102" i="12" s="1"/>
  <c r="U103" i="12"/>
  <c r="AS103" i="12" s="1"/>
  <c r="U104" i="12"/>
  <c r="AS104" i="12" s="1"/>
  <c r="U105" i="12"/>
  <c r="U106" i="12"/>
  <c r="AS106" i="12" s="1"/>
  <c r="U107" i="12"/>
  <c r="AS107" i="12" s="1"/>
  <c r="U108" i="12"/>
  <c r="AS108" i="12" s="1"/>
  <c r="U109" i="12"/>
  <c r="DY4" i="71" s="1"/>
  <c r="U110" i="12"/>
  <c r="U111" i="12"/>
  <c r="U112" i="12"/>
  <c r="U113" i="12"/>
  <c r="U114" i="12"/>
  <c r="DY9" i="71" s="1"/>
  <c r="U115" i="12"/>
  <c r="U116" i="12"/>
  <c r="U117" i="12"/>
  <c r="U118" i="12"/>
  <c r="DY13" i="71" s="1"/>
  <c r="U119" i="12"/>
  <c r="U120" i="12"/>
  <c r="U121" i="12"/>
  <c r="U122" i="12"/>
  <c r="U123" i="12"/>
  <c r="U124" i="12"/>
  <c r="U125" i="12"/>
  <c r="U126" i="12"/>
  <c r="DY21" i="71" s="1"/>
  <c r="U127" i="12"/>
  <c r="U128" i="12"/>
  <c r="U129" i="12"/>
  <c r="U130" i="12"/>
  <c r="U131" i="12"/>
  <c r="DY26" i="71" s="1"/>
  <c r="U132" i="12"/>
  <c r="U133" i="12"/>
  <c r="U134" i="12"/>
  <c r="U135" i="12"/>
  <c r="DY30" i="71" s="1"/>
  <c r="U136" i="12"/>
  <c r="U137" i="12"/>
  <c r="U138" i="12"/>
  <c r="U139" i="12"/>
  <c r="DY34" i="71" s="1"/>
  <c r="U140" i="12"/>
  <c r="U141" i="12"/>
  <c r="U142" i="12"/>
  <c r="U143" i="12"/>
  <c r="U144" i="12"/>
  <c r="DY39" i="71" s="1"/>
  <c r="U145" i="12"/>
  <c r="U146" i="12"/>
  <c r="U147" i="12"/>
  <c r="U148" i="12"/>
  <c r="DY43" i="71" s="1"/>
  <c r="U149" i="12"/>
  <c r="U150" i="12"/>
  <c r="U151" i="12"/>
  <c r="U152" i="12"/>
  <c r="U153" i="12"/>
  <c r="DY48" i="71" s="1"/>
  <c r="U154" i="12"/>
  <c r="U155" i="12"/>
  <c r="U156" i="12"/>
  <c r="U157" i="12"/>
  <c r="U158" i="12"/>
  <c r="U159" i="12"/>
  <c r="U160" i="12"/>
  <c r="U161" i="12"/>
  <c r="DY56" i="71" s="1"/>
  <c r="U162" i="12"/>
  <c r="U163" i="12"/>
  <c r="U164" i="12"/>
  <c r="U165" i="12"/>
  <c r="U166" i="12"/>
  <c r="DY61" i="71" s="1"/>
  <c r="U167" i="12"/>
  <c r="U168" i="12"/>
  <c r="U169" i="12"/>
  <c r="U170" i="12"/>
  <c r="U171" i="12"/>
  <c r="U172" i="12"/>
  <c r="U173" i="12"/>
  <c r="U174" i="12"/>
  <c r="DY69" i="71" s="1"/>
  <c r="U175" i="12"/>
  <c r="U176" i="12"/>
  <c r="U177" i="12"/>
  <c r="U178" i="12"/>
  <c r="DY73" i="71" s="1"/>
  <c r="U179" i="12"/>
  <c r="U180" i="12"/>
  <c r="U181" i="12"/>
  <c r="U182" i="12"/>
  <c r="U183" i="12"/>
  <c r="DY78" i="71" s="1"/>
  <c r="U184" i="12"/>
  <c r="U185" i="12"/>
  <c r="U186" i="12"/>
  <c r="U187" i="12"/>
  <c r="DY82" i="71" s="1"/>
  <c r="U188" i="12"/>
  <c r="U189" i="12"/>
  <c r="U190" i="12"/>
  <c r="U191" i="12"/>
  <c r="U192" i="12"/>
  <c r="U193" i="12"/>
  <c r="U194" i="12"/>
  <c r="U195" i="12"/>
  <c r="U196" i="12"/>
  <c r="DY91" i="71" s="1"/>
  <c r="U197" i="12"/>
  <c r="U198" i="12"/>
  <c r="U199" i="12"/>
  <c r="U200" i="12"/>
  <c r="DY95" i="71" s="1"/>
  <c r="U201" i="12"/>
  <c r="U202" i="12"/>
  <c r="U203" i="12"/>
  <c r="U204" i="12"/>
  <c r="U205" i="12"/>
  <c r="U206" i="12"/>
  <c r="U207" i="12"/>
  <c r="U208" i="12"/>
  <c r="U209" i="12"/>
  <c r="DY104" i="71" s="1"/>
  <c r="U210" i="12"/>
  <c r="U211" i="12"/>
  <c r="U212" i="12"/>
  <c r="U213" i="12"/>
  <c r="DY108" i="71" s="1"/>
  <c r="U214" i="12"/>
  <c r="U215" i="12"/>
  <c r="U216" i="12"/>
  <c r="U217" i="12"/>
  <c r="U218" i="12"/>
  <c r="DY113" i="71" s="1"/>
  <c r="U219" i="12"/>
  <c r="U220" i="12"/>
  <c r="U221" i="12"/>
  <c r="U222" i="12"/>
  <c r="DY117" i="71" s="1"/>
  <c r="U223" i="12"/>
  <c r="U224" i="12"/>
  <c r="U225" i="12"/>
  <c r="U226" i="12"/>
  <c r="U227" i="12"/>
  <c r="U228" i="12"/>
  <c r="U229" i="12"/>
  <c r="U230" i="12"/>
  <c r="U231" i="12"/>
  <c r="DY126" i="71" s="1"/>
  <c r="U232" i="12"/>
  <c r="U233" i="12"/>
  <c r="U234" i="12"/>
  <c r="U235" i="12"/>
  <c r="DY130" i="71" s="1"/>
  <c r="U236" i="12"/>
  <c r="U237" i="12"/>
  <c r="U238" i="12"/>
  <c r="U239" i="12"/>
  <c r="DY134" i="71" s="1"/>
  <c r="U240" i="12"/>
  <c r="U241" i="12"/>
  <c r="U242" i="12"/>
  <c r="U243" i="12"/>
  <c r="U244" i="12"/>
  <c r="DY139" i="71" s="1"/>
  <c r="U245" i="12"/>
  <c r="U246" i="12"/>
  <c r="U247" i="12"/>
  <c r="U248" i="12"/>
  <c r="DY143" i="71" s="1"/>
  <c r="U249" i="12"/>
  <c r="U250" i="12"/>
  <c r="U251" i="12"/>
  <c r="U252" i="12"/>
  <c r="U253" i="12"/>
  <c r="DY148" i="71" s="1"/>
  <c r="U254" i="12"/>
  <c r="U255" i="12"/>
  <c r="U256" i="12"/>
  <c r="U257" i="12"/>
  <c r="DY152" i="71" s="1"/>
  <c r="U258" i="12"/>
  <c r="U259" i="12"/>
  <c r="U260" i="12"/>
  <c r="U261" i="12"/>
  <c r="U262" i="12"/>
  <c r="U263" i="12"/>
  <c r="U264" i="12"/>
  <c r="U265" i="12"/>
  <c r="U266" i="12"/>
  <c r="DY161" i="71" s="1"/>
  <c r="U267" i="12"/>
  <c r="U268" i="12"/>
  <c r="U269" i="12"/>
  <c r="U270" i="12"/>
  <c r="DY165" i="71" s="1"/>
  <c r="U271" i="12"/>
  <c r="U272" i="12"/>
  <c r="U273" i="12"/>
  <c r="U274" i="12"/>
  <c r="U275" i="12"/>
  <c r="U276" i="12"/>
  <c r="U277" i="12"/>
  <c r="U278" i="12"/>
  <c r="U279" i="12"/>
  <c r="DY174" i="71" s="1"/>
  <c r="U280" i="12"/>
  <c r="U281" i="12"/>
  <c r="U282" i="12"/>
  <c r="U283" i="12"/>
  <c r="DY178" i="71" s="1"/>
  <c r="U284" i="12"/>
  <c r="U285" i="12"/>
  <c r="U286" i="12"/>
  <c r="U287" i="12"/>
  <c r="DY182" i="71" s="1"/>
  <c r="U288" i="12"/>
  <c r="U289" i="12"/>
  <c r="U290" i="12"/>
  <c r="U291" i="12"/>
  <c r="U292" i="12"/>
  <c r="DY187" i="71" s="1"/>
  <c r="U293" i="12"/>
  <c r="U294" i="12"/>
  <c r="U295" i="12"/>
  <c r="U296" i="12"/>
  <c r="DY191" i="71" s="1"/>
  <c r="U297" i="12"/>
  <c r="U298" i="12"/>
  <c r="U299" i="12"/>
  <c r="U300" i="12"/>
  <c r="DY195" i="71" s="1"/>
  <c r="U301" i="12"/>
  <c r="U302" i="12"/>
  <c r="U303" i="12"/>
  <c r="U304" i="12"/>
  <c r="U305" i="12"/>
  <c r="DY200" i="71" s="1"/>
  <c r="U306" i="12"/>
  <c r="U307" i="12"/>
  <c r="U6" i="12"/>
  <c r="AS6" i="12" s="1"/>
  <c r="U5" i="12"/>
  <c r="AS5" i="12" s="1"/>
  <c r="O306" i="12"/>
  <c r="M201" i="71" s="1"/>
  <c r="P306" i="12"/>
  <c r="N201" i="71" s="1"/>
  <c r="Q306" i="12"/>
  <c r="O201" i="71" s="1"/>
  <c r="R306" i="12"/>
  <c r="P201" i="71" s="1"/>
  <c r="O303" i="12"/>
  <c r="M198" i="71" s="1"/>
  <c r="P303" i="12"/>
  <c r="N198" i="71" s="1"/>
  <c r="Q303" i="12"/>
  <c r="O198" i="71" s="1"/>
  <c r="R303" i="12"/>
  <c r="P198" i="71" s="1"/>
  <c r="O304" i="12"/>
  <c r="M199" i="71" s="1"/>
  <c r="P304" i="12"/>
  <c r="N199" i="71" s="1"/>
  <c r="Q304" i="12"/>
  <c r="O199" i="71" s="1"/>
  <c r="R304" i="12"/>
  <c r="P199" i="71" s="1"/>
  <c r="O305" i="12"/>
  <c r="M200" i="71" s="1"/>
  <c r="P305" i="12"/>
  <c r="N200" i="71" s="1"/>
  <c r="Q305" i="12"/>
  <c r="O200" i="71" s="1"/>
  <c r="R305" i="12"/>
  <c r="P200" i="71" s="1"/>
  <c r="M305" i="12"/>
  <c r="L305" i="12"/>
  <c r="C306" i="12"/>
  <c r="C201" i="71" s="1"/>
  <c r="D306" i="12"/>
  <c r="D201" i="71" s="1"/>
  <c r="E306" i="12"/>
  <c r="E201" i="71" s="1"/>
  <c r="F306" i="12"/>
  <c r="F201" i="71" s="1"/>
  <c r="G306" i="12"/>
  <c r="G201" i="71" s="1"/>
  <c r="H306" i="12"/>
  <c r="H201" i="71" s="1"/>
  <c r="AR18" i="69"/>
  <c r="AQ18" i="69"/>
  <c r="AP18" i="69"/>
  <c r="AO18" i="69"/>
  <c r="AN18" i="69"/>
  <c r="AM18" i="69"/>
  <c r="AL18" i="69"/>
  <c r="AK18" i="69"/>
  <c r="AJ18" i="69"/>
  <c r="AI18" i="69"/>
  <c r="AH18" i="69"/>
  <c r="AG18" i="69"/>
  <c r="AF18" i="69"/>
  <c r="AE18" i="69"/>
  <c r="AD18" i="69"/>
  <c r="AC18" i="69"/>
  <c r="AB18" i="69"/>
  <c r="AA18" i="69"/>
  <c r="Z18" i="69"/>
  <c r="Y18" i="69"/>
  <c r="X18" i="69"/>
  <c r="W18" i="69"/>
  <c r="V18" i="69"/>
  <c r="U18" i="69"/>
  <c r="T18" i="69"/>
  <c r="S18" i="69"/>
  <c r="R18" i="69"/>
  <c r="Q18" i="69"/>
  <c r="P18" i="69"/>
  <c r="O18" i="69"/>
  <c r="N18" i="69"/>
  <c r="M18" i="69"/>
  <c r="L18" i="69"/>
  <c r="K18" i="69"/>
  <c r="J18" i="69"/>
  <c r="I18" i="69"/>
  <c r="H18" i="69"/>
  <c r="G18" i="69"/>
  <c r="F18" i="69"/>
  <c r="E18" i="69"/>
  <c r="F6" i="69"/>
  <c r="G6" i="69" s="1"/>
  <c r="H6" i="69" s="1"/>
  <c r="I6" i="69" s="1"/>
  <c r="J6" i="69" s="1"/>
  <c r="K6" i="69" s="1"/>
  <c r="L6" i="69" s="1"/>
  <c r="M6" i="69" s="1"/>
  <c r="N6" i="69" s="1"/>
  <c r="O6" i="69" s="1"/>
  <c r="P6" i="69" s="1"/>
  <c r="Q6" i="69" s="1"/>
  <c r="R6" i="69" s="1"/>
  <c r="S6" i="69" s="1"/>
  <c r="T6" i="69" s="1"/>
  <c r="U6" i="69" s="1"/>
  <c r="V6" i="69" s="1"/>
  <c r="W6" i="69" s="1"/>
  <c r="X6" i="69" s="1"/>
  <c r="Y6" i="69" s="1"/>
  <c r="Z6" i="69" s="1"/>
  <c r="AA6" i="69" s="1"/>
  <c r="AB6" i="69" s="1"/>
  <c r="AC6" i="69" s="1"/>
  <c r="AD6" i="69" s="1"/>
  <c r="AE6" i="69" s="1"/>
  <c r="AF6" i="69" s="1"/>
  <c r="AG6" i="69" s="1"/>
  <c r="AH6" i="69" s="1"/>
  <c r="AI6" i="69" s="1"/>
  <c r="AJ6" i="69" s="1"/>
  <c r="AK6" i="69" s="1"/>
  <c r="AL6" i="69" s="1"/>
  <c r="AM6" i="69" s="1"/>
  <c r="AN6" i="69" s="1"/>
  <c r="AO6" i="69" s="1"/>
  <c r="AP6" i="69" s="1"/>
  <c r="AQ6" i="69" s="1"/>
  <c r="AR6" i="69" s="1"/>
  <c r="AS6" i="69" s="1"/>
  <c r="AT6" i="69" s="1"/>
  <c r="AV6" i="69" s="1"/>
  <c r="AW6" i="69" s="1"/>
  <c r="AX6" i="69" s="1"/>
  <c r="AY6" i="69" s="1"/>
  <c r="AZ6" i="69" s="1"/>
  <c r="BA6" i="69" s="1"/>
  <c r="BB6" i="69" s="1"/>
  <c r="BC6" i="69" s="1"/>
  <c r="I47" i="42"/>
  <c r="J47" i="42" s="1"/>
  <c r="K47" i="42" s="1"/>
  <c r="L47" i="42" s="1"/>
  <c r="M47" i="42" s="1"/>
  <c r="N47" i="42" s="1"/>
  <c r="O47" i="42" s="1"/>
  <c r="P47" i="42" s="1"/>
  <c r="Q47" i="42" s="1"/>
  <c r="R47" i="42" s="1"/>
  <c r="S47" i="42" s="1"/>
  <c r="T47" i="42" s="1"/>
  <c r="U47" i="42" s="1"/>
  <c r="V47" i="42" s="1"/>
  <c r="W47" i="42" s="1"/>
  <c r="X47" i="42" s="1"/>
  <c r="Y47" i="42" s="1"/>
  <c r="Z47" i="42" s="1"/>
  <c r="AA47" i="42" s="1"/>
  <c r="AB47" i="42" s="1"/>
  <c r="AC47" i="42" s="1"/>
  <c r="AD47" i="42" s="1"/>
  <c r="AE47" i="42" s="1"/>
  <c r="AF47" i="42" s="1"/>
  <c r="AG47" i="42" s="1"/>
  <c r="AH47" i="42" s="1"/>
  <c r="AI47" i="42" s="1"/>
  <c r="AJ47" i="42" s="1"/>
  <c r="AK47" i="42" s="1"/>
  <c r="AL47" i="42" s="1"/>
  <c r="AM47" i="42" s="1"/>
  <c r="AN47" i="42" s="1"/>
  <c r="AO47" i="42" s="1"/>
  <c r="AP47" i="42" s="1"/>
  <c r="AQ47" i="42" s="1"/>
  <c r="AR47" i="42" s="1"/>
  <c r="AS47" i="42" s="1"/>
  <c r="AT47" i="42" s="1"/>
  <c r="AU47" i="42" s="1"/>
  <c r="AV47" i="42" s="1"/>
  <c r="AW47" i="42" s="1"/>
  <c r="AX47" i="42" s="1"/>
  <c r="AY47" i="42" s="1"/>
  <c r="AZ47" i="42" s="1"/>
  <c r="BA47" i="42" s="1"/>
  <c r="BB47" i="42" s="1"/>
  <c r="BC47" i="42" s="1"/>
  <c r="BD47" i="42" s="1"/>
  <c r="BE47" i="42" s="1"/>
  <c r="BF47" i="42" s="1"/>
  <c r="BG47" i="42" s="1"/>
  <c r="BH47" i="42" s="1"/>
  <c r="BI47" i="42" s="1"/>
  <c r="BJ47" i="42" s="1"/>
  <c r="BK47" i="42" s="1"/>
  <c r="BL47" i="42" s="1"/>
  <c r="AL54" i="12"/>
  <c r="BH57" i="12" s="1"/>
  <c r="AL55" i="12"/>
  <c r="BH58" i="12" s="1"/>
  <c r="AL56" i="12"/>
  <c r="BH59" i="12" s="1"/>
  <c r="AL57" i="12"/>
  <c r="BH60" i="12" s="1"/>
  <c r="AL58" i="12"/>
  <c r="BH61" i="12" s="1"/>
  <c r="AL59" i="12"/>
  <c r="BH62" i="12" s="1"/>
  <c r="AL60" i="12"/>
  <c r="BH63" i="12" s="1"/>
  <c r="AL61" i="12"/>
  <c r="BH64" i="12" s="1"/>
  <c r="AL62" i="12"/>
  <c r="BH65" i="12" s="1"/>
  <c r="AL63" i="12"/>
  <c r="BH66" i="12" s="1"/>
  <c r="AL64" i="12"/>
  <c r="BH67" i="12" s="1"/>
  <c r="AL65" i="12"/>
  <c r="BH68" i="12" s="1"/>
  <c r="AL66" i="12"/>
  <c r="BH69" i="12" s="1"/>
  <c r="AL67" i="12"/>
  <c r="BH70" i="12" s="1"/>
  <c r="AL68" i="12"/>
  <c r="BH71" i="12" s="1"/>
  <c r="AL69" i="12"/>
  <c r="BH72" i="12" s="1"/>
  <c r="AL70" i="12"/>
  <c r="BH73" i="12" s="1"/>
  <c r="AL71" i="12"/>
  <c r="BH74" i="12" s="1"/>
  <c r="AL72" i="12"/>
  <c r="BH75" i="12" s="1"/>
  <c r="AL73" i="12"/>
  <c r="BH76" i="12" s="1"/>
  <c r="AL74" i="12"/>
  <c r="BH77" i="12" s="1"/>
  <c r="AL75" i="12"/>
  <c r="BH78" i="12" s="1"/>
  <c r="AL76" i="12"/>
  <c r="BH79" i="12" s="1"/>
  <c r="AL77" i="12"/>
  <c r="BH80" i="12" s="1"/>
  <c r="AL78" i="12"/>
  <c r="BH81" i="12" s="1"/>
  <c r="AL79" i="12"/>
  <c r="BH82" i="12" s="1"/>
  <c r="AL80" i="12"/>
  <c r="BH83" i="12" s="1"/>
  <c r="AL81" i="12"/>
  <c r="BH84" i="12" s="1"/>
  <c r="AL82" i="12"/>
  <c r="BH85" i="12" s="1"/>
  <c r="AL83" i="12"/>
  <c r="BH86" i="12" s="1"/>
  <c r="AL84" i="12"/>
  <c r="BH87" i="12" s="1"/>
  <c r="AL85" i="12"/>
  <c r="BH88" i="12" s="1"/>
  <c r="AL86" i="12"/>
  <c r="BH89" i="12" s="1"/>
  <c r="AL87" i="12"/>
  <c r="BH90" i="12" s="1"/>
  <c r="AL88" i="12"/>
  <c r="BH91" i="12" s="1"/>
  <c r="AL89" i="12"/>
  <c r="BH92" i="12" s="1"/>
  <c r="AL90" i="12"/>
  <c r="BH93" i="12" s="1"/>
  <c r="AL91" i="12"/>
  <c r="BH94" i="12" s="1"/>
  <c r="AL92" i="12"/>
  <c r="BH95" i="12" s="1"/>
  <c r="AL93" i="12"/>
  <c r="BH96" i="12" s="1"/>
  <c r="AL94" i="12"/>
  <c r="BH97" i="12" s="1"/>
  <c r="AL95" i="12"/>
  <c r="BH98" i="12" s="1"/>
  <c r="AL96" i="12"/>
  <c r="BH99" i="12" s="1"/>
  <c r="AL97" i="12"/>
  <c r="BH100" i="12" s="1"/>
  <c r="AL98" i="12"/>
  <c r="BH101" i="12" s="1"/>
  <c r="AL99" i="12"/>
  <c r="BH102" i="12" s="1"/>
  <c r="AL100" i="12"/>
  <c r="BH103" i="12" s="1"/>
  <c r="AL101" i="12"/>
  <c r="BH104" i="12" s="1"/>
  <c r="AL102" i="12"/>
  <c r="BH105" i="12" s="1"/>
  <c r="AL103" i="12"/>
  <c r="BH106" i="12" s="1"/>
  <c r="AL104" i="12"/>
  <c r="BH107" i="12" s="1"/>
  <c r="AL105" i="12"/>
  <c r="BH108" i="12" s="1"/>
  <c r="AL106" i="12"/>
  <c r="BH109" i="12" s="1"/>
  <c r="AL107" i="12"/>
  <c r="BH110" i="12" s="1"/>
  <c r="AL108" i="12"/>
  <c r="BH111" i="12" s="1"/>
  <c r="AL109" i="12"/>
  <c r="BH112" i="12" s="1"/>
  <c r="AL110" i="12"/>
  <c r="BH113" i="12" s="1"/>
  <c r="AL111" i="12"/>
  <c r="BH114" i="12" s="1"/>
  <c r="AL112" i="12"/>
  <c r="BH115" i="12" s="1"/>
  <c r="AL113" i="12"/>
  <c r="BH116" i="12" s="1"/>
  <c r="AL114" i="12"/>
  <c r="BH117" i="12" s="1"/>
  <c r="AL115" i="12"/>
  <c r="BH118" i="12" s="1"/>
  <c r="AL116" i="12"/>
  <c r="BH119" i="12" s="1"/>
  <c r="AL117" i="12"/>
  <c r="BH120" i="12" s="1"/>
  <c r="AL118" i="12"/>
  <c r="BH121" i="12" s="1"/>
  <c r="AL119" i="12"/>
  <c r="BH122" i="12" s="1"/>
  <c r="AL120" i="12"/>
  <c r="BH123" i="12" s="1"/>
  <c r="AL121" i="12"/>
  <c r="BH124" i="12" s="1"/>
  <c r="AL122" i="12"/>
  <c r="BH125" i="12" s="1"/>
  <c r="AL123" i="12"/>
  <c r="BH126" i="12" s="1"/>
  <c r="AL124" i="12"/>
  <c r="BH127" i="12" s="1"/>
  <c r="AL125" i="12"/>
  <c r="BH128" i="12" s="1"/>
  <c r="AL126" i="12"/>
  <c r="BH129" i="12" s="1"/>
  <c r="AL127" i="12"/>
  <c r="BH130" i="12" s="1"/>
  <c r="AL128" i="12"/>
  <c r="BH131" i="12" s="1"/>
  <c r="AL129" i="12"/>
  <c r="BH132" i="12" s="1"/>
  <c r="AL130" i="12"/>
  <c r="BH133" i="12" s="1"/>
  <c r="AL131" i="12"/>
  <c r="BH134" i="12" s="1"/>
  <c r="AL132" i="12"/>
  <c r="BH135" i="12" s="1"/>
  <c r="AL133" i="12"/>
  <c r="BH136" i="12" s="1"/>
  <c r="AL134" i="12"/>
  <c r="BH137" i="12" s="1"/>
  <c r="AL135" i="12"/>
  <c r="BH138" i="12" s="1"/>
  <c r="AL136" i="12"/>
  <c r="BH139" i="12" s="1"/>
  <c r="AL137" i="12"/>
  <c r="BH140" i="12" s="1"/>
  <c r="AL138" i="12"/>
  <c r="BH141" i="12" s="1"/>
  <c r="AL139" i="12"/>
  <c r="BH142" i="12" s="1"/>
  <c r="AL140" i="12"/>
  <c r="BH143" i="12" s="1"/>
  <c r="AL141" i="12"/>
  <c r="BH144" i="12" s="1"/>
  <c r="AL142" i="12"/>
  <c r="BH145" i="12" s="1"/>
  <c r="AL143" i="12"/>
  <c r="BH146" i="12" s="1"/>
  <c r="AL144" i="12"/>
  <c r="BH147" i="12" s="1"/>
  <c r="AL145" i="12"/>
  <c r="BH148" i="12" s="1"/>
  <c r="AL146" i="12"/>
  <c r="BH149" i="12" s="1"/>
  <c r="AL147" i="12"/>
  <c r="BH150" i="12" s="1"/>
  <c r="AL148" i="12"/>
  <c r="BH151" i="12" s="1"/>
  <c r="AL149" i="12"/>
  <c r="BH152" i="12" s="1"/>
  <c r="AL150" i="12"/>
  <c r="BH153" i="12" s="1"/>
  <c r="AL151" i="12"/>
  <c r="BH154" i="12" s="1"/>
  <c r="AL152" i="12"/>
  <c r="BH155" i="12" s="1"/>
  <c r="AL153" i="12"/>
  <c r="BH156" i="12" s="1"/>
  <c r="AL154" i="12"/>
  <c r="BH157" i="12" s="1"/>
  <c r="AL155" i="12"/>
  <c r="BH158" i="12" s="1"/>
  <c r="AL156" i="12"/>
  <c r="BH159" i="12" s="1"/>
  <c r="AL157" i="12"/>
  <c r="BH160" i="12" s="1"/>
  <c r="AL158" i="12"/>
  <c r="BH161" i="12" s="1"/>
  <c r="AL159" i="12"/>
  <c r="BH162" i="12" s="1"/>
  <c r="AL160" i="12"/>
  <c r="BH163" i="12" s="1"/>
  <c r="AL161" i="12"/>
  <c r="BH164" i="12" s="1"/>
  <c r="AL162" i="12"/>
  <c r="BH165" i="12" s="1"/>
  <c r="AL163" i="12"/>
  <c r="BH166" i="12" s="1"/>
  <c r="AL164" i="12"/>
  <c r="BH167" i="12" s="1"/>
  <c r="AL165" i="12"/>
  <c r="BH168" i="12" s="1"/>
  <c r="AL166" i="12"/>
  <c r="BH169" i="12" s="1"/>
  <c r="AL167" i="12"/>
  <c r="BH170" i="12" s="1"/>
  <c r="AL168" i="12"/>
  <c r="BH171" i="12" s="1"/>
  <c r="AL169" i="12"/>
  <c r="BH172" i="12" s="1"/>
  <c r="AL170" i="12"/>
  <c r="BH173" i="12" s="1"/>
  <c r="AL171" i="12"/>
  <c r="BH174" i="12" s="1"/>
  <c r="AL172" i="12"/>
  <c r="BH175" i="12" s="1"/>
  <c r="AL173" i="12"/>
  <c r="BH176" i="12" s="1"/>
  <c r="AL174" i="12"/>
  <c r="BH177" i="12" s="1"/>
  <c r="AL175" i="12"/>
  <c r="BH178" i="12" s="1"/>
  <c r="AL176" i="12"/>
  <c r="BH179" i="12" s="1"/>
  <c r="AL177" i="12"/>
  <c r="BH180" i="12" s="1"/>
  <c r="AL178" i="12"/>
  <c r="BH181" i="12" s="1"/>
  <c r="AL179" i="12"/>
  <c r="BH182" i="12" s="1"/>
  <c r="AL180" i="12"/>
  <c r="BH183" i="12" s="1"/>
  <c r="AL181" i="12"/>
  <c r="BH184" i="12" s="1"/>
  <c r="AL182" i="12"/>
  <c r="BH185" i="12" s="1"/>
  <c r="AL183" i="12"/>
  <c r="BH186" i="12" s="1"/>
  <c r="AL184" i="12"/>
  <c r="BH187" i="12" s="1"/>
  <c r="AL185" i="12"/>
  <c r="BH188" i="12" s="1"/>
  <c r="AL186" i="12"/>
  <c r="BH189" i="12" s="1"/>
  <c r="AL187" i="12"/>
  <c r="BH190" i="12" s="1"/>
  <c r="AL188" i="12"/>
  <c r="BH191" i="12" s="1"/>
  <c r="AL189" i="12"/>
  <c r="BH192" i="12" s="1"/>
  <c r="AL190" i="12"/>
  <c r="BH193" i="12" s="1"/>
  <c r="AL191" i="12"/>
  <c r="BH194" i="12" s="1"/>
  <c r="AL192" i="12"/>
  <c r="BH195" i="12" s="1"/>
  <c r="AL193" i="12"/>
  <c r="BH196" i="12" s="1"/>
  <c r="AL194" i="12"/>
  <c r="BH197" i="12" s="1"/>
  <c r="AL195" i="12"/>
  <c r="BH198" i="12" s="1"/>
  <c r="AL196" i="12"/>
  <c r="BH199" i="12" s="1"/>
  <c r="AL197" i="12"/>
  <c r="BH200" i="12" s="1"/>
  <c r="AL198" i="12"/>
  <c r="BH201" i="12" s="1"/>
  <c r="AL199" i="12"/>
  <c r="BH202" i="12" s="1"/>
  <c r="AL200" i="12"/>
  <c r="BH203" i="12" s="1"/>
  <c r="AL201" i="12"/>
  <c r="BH204" i="12" s="1"/>
  <c r="AL202" i="12"/>
  <c r="BH205" i="12" s="1"/>
  <c r="AL203" i="12"/>
  <c r="BH206" i="12" s="1"/>
  <c r="AL204" i="12"/>
  <c r="BH207" i="12" s="1"/>
  <c r="AL205" i="12"/>
  <c r="BH208" i="12" s="1"/>
  <c r="AL206" i="12"/>
  <c r="BH209" i="12" s="1"/>
  <c r="AL207" i="12"/>
  <c r="BH210" i="12" s="1"/>
  <c r="AL208" i="12"/>
  <c r="BH211" i="12" s="1"/>
  <c r="AL209" i="12"/>
  <c r="BH212" i="12" s="1"/>
  <c r="AL210" i="12"/>
  <c r="BH213" i="12" s="1"/>
  <c r="AL211" i="12"/>
  <c r="BH214" i="12" s="1"/>
  <c r="AL212" i="12"/>
  <c r="BH215" i="12" s="1"/>
  <c r="AQ57" i="12"/>
  <c r="BM60" i="12" s="1"/>
  <c r="AQ58" i="12"/>
  <c r="BM61" i="12" s="1"/>
  <c r="AQ59" i="12"/>
  <c r="BM62" i="12" s="1"/>
  <c r="AQ60" i="12"/>
  <c r="BM63" i="12" s="1"/>
  <c r="AQ61" i="12"/>
  <c r="BM64" i="12" s="1"/>
  <c r="AQ62" i="12"/>
  <c r="BM65" i="12" s="1"/>
  <c r="AQ63" i="12"/>
  <c r="BM66" i="12" s="1"/>
  <c r="AQ64" i="12"/>
  <c r="BM67" i="12" s="1"/>
  <c r="AQ65" i="12"/>
  <c r="BM68" i="12" s="1"/>
  <c r="AQ66" i="12"/>
  <c r="BM69" i="12" s="1"/>
  <c r="AQ67" i="12"/>
  <c r="BM70" i="12" s="1"/>
  <c r="AQ68" i="12"/>
  <c r="BM71" i="12" s="1"/>
  <c r="AQ69" i="12"/>
  <c r="BM72" i="12" s="1"/>
  <c r="AQ70" i="12"/>
  <c r="BM73" i="12" s="1"/>
  <c r="AQ71" i="12"/>
  <c r="BM74" i="12" s="1"/>
  <c r="AQ72" i="12"/>
  <c r="BM75" i="12" s="1"/>
  <c r="AQ73" i="12"/>
  <c r="BM76" i="12" s="1"/>
  <c r="AQ74" i="12"/>
  <c r="BM77" i="12" s="1"/>
  <c r="AQ75" i="12"/>
  <c r="BM78" i="12" s="1"/>
  <c r="AQ76" i="12"/>
  <c r="BM79" i="12" s="1"/>
  <c r="AQ77" i="12"/>
  <c r="BM80" i="12" s="1"/>
  <c r="AQ78" i="12"/>
  <c r="BM81" i="12" s="1"/>
  <c r="AQ79" i="12"/>
  <c r="BM82" i="12" s="1"/>
  <c r="AQ80" i="12"/>
  <c r="BM83" i="12" s="1"/>
  <c r="AQ81" i="12"/>
  <c r="BM84" i="12" s="1"/>
  <c r="AQ82" i="12"/>
  <c r="BM85" i="12" s="1"/>
  <c r="AQ83" i="12"/>
  <c r="BM86" i="12" s="1"/>
  <c r="AQ84" i="12"/>
  <c r="BM87" i="12" s="1"/>
  <c r="AQ85" i="12"/>
  <c r="BM88" i="12" s="1"/>
  <c r="AQ86" i="12"/>
  <c r="BM89" i="12" s="1"/>
  <c r="AQ87" i="12"/>
  <c r="BM90" i="12" s="1"/>
  <c r="AQ88" i="12"/>
  <c r="BM91" i="12" s="1"/>
  <c r="AQ89" i="12"/>
  <c r="BM92" i="12" s="1"/>
  <c r="AQ90" i="12"/>
  <c r="BM93" i="12" s="1"/>
  <c r="AQ91" i="12"/>
  <c r="BM94" i="12" s="1"/>
  <c r="AQ92" i="12"/>
  <c r="BM95" i="12" s="1"/>
  <c r="AQ93" i="12"/>
  <c r="BM96" i="12" s="1"/>
  <c r="AQ94" i="12"/>
  <c r="BM97" i="12" s="1"/>
  <c r="AQ95" i="12"/>
  <c r="BM98" i="12" s="1"/>
  <c r="AQ96" i="12"/>
  <c r="BM99" i="12" s="1"/>
  <c r="AQ97" i="12"/>
  <c r="BM100" i="12" s="1"/>
  <c r="AQ98" i="12"/>
  <c r="BM101" i="12" s="1"/>
  <c r="AQ99" i="12"/>
  <c r="BM102" i="12" s="1"/>
  <c r="AQ100" i="12"/>
  <c r="BM103" i="12" s="1"/>
  <c r="AQ101" i="12"/>
  <c r="BM104" i="12" s="1"/>
  <c r="AQ102" i="12"/>
  <c r="BM105" i="12" s="1"/>
  <c r="AQ103" i="12"/>
  <c r="BM106" i="12" s="1"/>
  <c r="AQ104" i="12"/>
  <c r="BM107" i="12" s="1"/>
  <c r="AQ105" i="12"/>
  <c r="BM108" i="12" s="1"/>
  <c r="AQ106" i="12"/>
  <c r="BM109" i="12" s="1"/>
  <c r="AQ107" i="12"/>
  <c r="BM110" i="12" s="1"/>
  <c r="AQ108" i="12"/>
  <c r="BM111" i="12" s="1"/>
  <c r="AQ109" i="12"/>
  <c r="BM112" i="12" s="1"/>
  <c r="AQ110" i="12"/>
  <c r="BM113" i="12" s="1"/>
  <c r="AQ111" i="12"/>
  <c r="BM114" i="12" s="1"/>
  <c r="AQ112" i="12"/>
  <c r="BM115" i="12" s="1"/>
  <c r="AQ6" i="12"/>
  <c r="BM9" i="12" s="1"/>
  <c r="AR6" i="12"/>
  <c r="BN9" i="12" s="1"/>
  <c r="AQ7" i="12"/>
  <c r="BM10" i="12" s="1"/>
  <c r="AR7" i="12"/>
  <c r="BN10" i="12" s="1"/>
  <c r="AQ8" i="12"/>
  <c r="BM11" i="12" s="1"/>
  <c r="AR8" i="12"/>
  <c r="BN11" i="12" s="1"/>
  <c r="AQ9" i="12"/>
  <c r="BM12" i="12" s="1"/>
  <c r="AR9" i="12"/>
  <c r="BN12" i="12" s="1"/>
  <c r="AQ10" i="12"/>
  <c r="BM13" i="12" s="1"/>
  <c r="AR10" i="12"/>
  <c r="BN13" i="12" s="1"/>
  <c r="AQ11" i="12"/>
  <c r="BM14" i="12" s="1"/>
  <c r="AR11" i="12"/>
  <c r="BN14" i="12" s="1"/>
  <c r="AQ12" i="12"/>
  <c r="BM15" i="12" s="1"/>
  <c r="AR12" i="12"/>
  <c r="BN15" i="12" s="1"/>
  <c r="AQ13" i="12"/>
  <c r="BM16" i="12" s="1"/>
  <c r="AR13" i="12"/>
  <c r="BN16" i="12" s="1"/>
  <c r="AQ14" i="12"/>
  <c r="BM17" i="12" s="1"/>
  <c r="AR14" i="12"/>
  <c r="BN17" i="12" s="1"/>
  <c r="AQ15" i="12"/>
  <c r="BM18" i="12" s="1"/>
  <c r="AR15" i="12"/>
  <c r="BN18" i="12" s="1"/>
  <c r="AQ16" i="12"/>
  <c r="BM19" i="12" s="1"/>
  <c r="AR16" i="12"/>
  <c r="BN19" i="12" s="1"/>
  <c r="AQ17" i="12"/>
  <c r="BM20" i="12" s="1"/>
  <c r="AR17" i="12"/>
  <c r="BN20" i="12" s="1"/>
  <c r="AQ18" i="12"/>
  <c r="BM21" i="12" s="1"/>
  <c r="AR18" i="12"/>
  <c r="BN21" i="12" s="1"/>
  <c r="AQ19" i="12"/>
  <c r="BM22" i="12" s="1"/>
  <c r="AR19" i="12"/>
  <c r="BN22" i="12" s="1"/>
  <c r="AQ20" i="12"/>
  <c r="BM23" i="12" s="1"/>
  <c r="AR20" i="12"/>
  <c r="BN23" i="12" s="1"/>
  <c r="AQ21" i="12"/>
  <c r="BM24" i="12" s="1"/>
  <c r="AR21" i="12"/>
  <c r="BN24" i="12" s="1"/>
  <c r="AQ22" i="12"/>
  <c r="BM25" i="12" s="1"/>
  <c r="AR22" i="12"/>
  <c r="BN25" i="12" s="1"/>
  <c r="AQ23" i="12"/>
  <c r="BM26" i="12" s="1"/>
  <c r="AR23" i="12"/>
  <c r="BN26" i="12" s="1"/>
  <c r="AQ24" i="12"/>
  <c r="BM27" i="12" s="1"/>
  <c r="AR24" i="12"/>
  <c r="BN27" i="12" s="1"/>
  <c r="AQ25" i="12"/>
  <c r="BM28" i="12" s="1"/>
  <c r="AR25" i="12"/>
  <c r="BN28" i="12" s="1"/>
  <c r="AQ26" i="12"/>
  <c r="BM29" i="12" s="1"/>
  <c r="AR26" i="12"/>
  <c r="BN29" i="12" s="1"/>
  <c r="AQ27" i="12"/>
  <c r="BM30" i="12" s="1"/>
  <c r="AR27" i="12"/>
  <c r="BN30" i="12" s="1"/>
  <c r="AQ28" i="12"/>
  <c r="BM31" i="12" s="1"/>
  <c r="AR28" i="12"/>
  <c r="BN31" i="12" s="1"/>
  <c r="AQ29" i="12"/>
  <c r="BM32" i="12" s="1"/>
  <c r="AR29" i="12"/>
  <c r="BN32" i="12" s="1"/>
  <c r="AQ30" i="12"/>
  <c r="BM33" i="12" s="1"/>
  <c r="AR30" i="12"/>
  <c r="BN33" i="12" s="1"/>
  <c r="AQ31" i="12"/>
  <c r="BM34" i="12" s="1"/>
  <c r="AR31" i="12"/>
  <c r="BN34" i="12" s="1"/>
  <c r="AQ32" i="12"/>
  <c r="BM35" i="12" s="1"/>
  <c r="AR32" i="12"/>
  <c r="BN35" i="12" s="1"/>
  <c r="AQ33" i="12"/>
  <c r="BM36" i="12" s="1"/>
  <c r="AR33" i="12"/>
  <c r="BN36" i="12" s="1"/>
  <c r="AQ34" i="12"/>
  <c r="BM37" i="12" s="1"/>
  <c r="AR34" i="12"/>
  <c r="BN37" i="12" s="1"/>
  <c r="AQ35" i="12"/>
  <c r="BM38" i="12" s="1"/>
  <c r="AR35" i="12"/>
  <c r="BN38" i="12" s="1"/>
  <c r="AQ36" i="12"/>
  <c r="BM39" i="12" s="1"/>
  <c r="AR36" i="12"/>
  <c r="BN39" i="12" s="1"/>
  <c r="AQ37" i="12"/>
  <c r="BM40" i="12" s="1"/>
  <c r="AR37" i="12"/>
  <c r="BN40" i="12" s="1"/>
  <c r="AQ38" i="12"/>
  <c r="BM41" i="12" s="1"/>
  <c r="AR38" i="12"/>
  <c r="BN41" i="12" s="1"/>
  <c r="AQ39" i="12"/>
  <c r="BM42" i="12" s="1"/>
  <c r="AR39" i="12"/>
  <c r="BN42" i="12" s="1"/>
  <c r="AQ40" i="12"/>
  <c r="BM43" i="12" s="1"/>
  <c r="AR40" i="12"/>
  <c r="BN43" i="12" s="1"/>
  <c r="AQ41" i="12"/>
  <c r="BM44" i="12" s="1"/>
  <c r="AR41" i="12"/>
  <c r="BN44" i="12" s="1"/>
  <c r="AQ42" i="12"/>
  <c r="BM45" i="12" s="1"/>
  <c r="AR42" i="12"/>
  <c r="BN45" i="12" s="1"/>
  <c r="AQ43" i="12"/>
  <c r="BM46" i="12" s="1"/>
  <c r="AR43" i="12"/>
  <c r="BN46" i="12" s="1"/>
  <c r="AQ44" i="12"/>
  <c r="BM47" i="12" s="1"/>
  <c r="AR44" i="12"/>
  <c r="BN47" i="12" s="1"/>
  <c r="AQ45" i="12"/>
  <c r="BM48" i="12" s="1"/>
  <c r="AR45" i="12"/>
  <c r="BN48" i="12" s="1"/>
  <c r="AQ46" i="12"/>
  <c r="BM49" i="12" s="1"/>
  <c r="AR46" i="12"/>
  <c r="BN49" i="12" s="1"/>
  <c r="AQ47" i="12"/>
  <c r="BM50" i="12" s="1"/>
  <c r="AR47" i="12"/>
  <c r="BN50" i="12" s="1"/>
  <c r="AQ48" i="12"/>
  <c r="BM51" i="12" s="1"/>
  <c r="AR48" i="12"/>
  <c r="BN51" i="12" s="1"/>
  <c r="AQ49" i="12"/>
  <c r="BM52" i="12" s="1"/>
  <c r="AR49" i="12"/>
  <c r="BN52" i="12" s="1"/>
  <c r="AQ50" i="12"/>
  <c r="BM53" i="12" s="1"/>
  <c r="AR50" i="12"/>
  <c r="BN53" i="12" s="1"/>
  <c r="AQ51" i="12"/>
  <c r="BM54" i="12" s="1"/>
  <c r="AR51" i="12"/>
  <c r="BN54" i="12" s="1"/>
  <c r="AQ52" i="12"/>
  <c r="BM55" i="12" s="1"/>
  <c r="AR52" i="12"/>
  <c r="BN55" i="12" s="1"/>
  <c r="AQ53" i="12"/>
  <c r="BM56" i="12" s="1"/>
  <c r="AR53" i="12"/>
  <c r="BN56" i="12" s="1"/>
  <c r="AQ54" i="12"/>
  <c r="BM57" i="12" s="1"/>
  <c r="AR54" i="12"/>
  <c r="BN57" i="12" s="1"/>
  <c r="AQ55" i="12"/>
  <c r="BM58" i="12" s="1"/>
  <c r="AR55" i="12"/>
  <c r="BN58" i="12" s="1"/>
  <c r="AQ56" i="12"/>
  <c r="BM59" i="12" s="1"/>
  <c r="AR56" i="12"/>
  <c r="BN59" i="12" s="1"/>
  <c r="AQ5" i="12"/>
  <c r="BM5" i="12" s="1"/>
  <c r="AR5" i="12"/>
  <c r="AP56" i="12"/>
  <c r="BL59" i="12" s="1"/>
  <c r="AO56" i="12"/>
  <c r="BK59" i="12" s="1"/>
  <c r="AN56" i="12"/>
  <c r="BJ59" i="12" s="1"/>
  <c r="AM56" i="12"/>
  <c r="BI59" i="12" s="1"/>
  <c r="AP55" i="12"/>
  <c r="BL58" i="12" s="1"/>
  <c r="AO55" i="12"/>
  <c r="BK58" i="12" s="1"/>
  <c r="AN55" i="12"/>
  <c r="BJ58" i="12" s="1"/>
  <c r="AM55" i="12"/>
  <c r="BI58" i="12" s="1"/>
  <c r="AP54" i="12"/>
  <c r="BL57" i="12" s="1"/>
  <c r="AO54" i="12"/>
  <c r="BK57" i="12" s="1"/>
  <c r="AN54" i="12"/>
  <c r="BJ57" i="12" s="1"/>
  <c r="AM54" i="12"/>
  <c r="BI57" i="12" s="1"/>
  <c r="AP53" i="12"/>
  <c r="BL56" i="12" s="1"/>
  <c r="AO53" i="12"/>
  <c r="BK56" i="12" s="1"/>
  <c r="AN53" i="12"/>
  <c r="BJ56" i="12" s="1"/>
  <c r="AM53" i="12"/>
  <c r="BI56" i="12" s="1"/>
  <c r="AP52" i="12"/>
  <c r="BL55" i="12" s="1"/>
  <c r="AO52" i="12"/>
  <c r="BK55" i="12" s="1"/>
  <c r="AN52" i="12"/>
  <c r="BJ55" i="12" s="1"/>
  <c r="AM52" i="12"/>
  <c r="BI55" i="12" s="1"/>
  <c r="AP51" i="12"/>
  <c r="BL54" i="12" s="1"/>
  <c r="AO51" i="12"/>
  <c r="BK54" i="12" s="1"/>
  <c r="AN51" i="12"/>
  <c r="BJ54" i="12" s="1"/>
  <c r="AM51" i="12"/>
  <c r="BI54" i="12" s="1"/>
  <c r="AP50" i="12"/>
  <c r="BL53" i="12" s="1"/>
  <c r="AO50" i="12"/>
  <c r="BK53" i="12" s="1"/>
  <c r="AN50" i="12"/>
  <c r="BJ53" i="12" s="1"/>
  <c r="AM50" i="12"/>
  <c r="BI53" i="12" s="1"/>
  <c r="AP49" i="12"/>
  <c r="BL52" i="12" s="1"/>
  <c r="AO49" i="12"/>
  <c r="BK52" i="12" s="1"/>
  <c r="AN49" i="12"/>
  <c r="BJ52" i="12" s="1"/>
  <c r="AM49" i="12"/>
  <c r="BI52" i="12" s="1"/>
  <c r="AP48" i="12"/>
  <c r="BL51" i="12" s="1"/>
  <c r="AO48" i="12"/>
  <c r="BK51" i="12" s="1"/>
  <c r="AN48" i="12"/>
  <c r="BJ51" i="12" s="1"/>
  <c r="AM48" i="12"/>
  <c r="BI51" i="12" s="1"/>
  <c r="AP47" i="12"/>
  <c r="BL50" i="12" s="1"/>
  <c r="AO47" i="12"/>
  <c r="BK50" i="12" s="1"/>
  <c r="AN47" i="12"/>
  <c r="BJ50" i="12" s="1"/>
  <c r="AM47" i="12"/>
  <c r="BI50" i="12" s="1"/>
  <c r="AP46" i="12"/>
  <c r="BL49" i="12" s="1"/>
  <c r="AO46" i="12"/>
  <c r="BK49" i="12" s="1"/>
  <c r="AN46" i="12"/>
  <c r="BJ49" i="12" s="1"/>
  <c r="AM46" i="12"/>
  <c r="BI49" i="12" s="1"/>
  <c r="AP45" i="12"/>
  <c r="BL48" i="12" s="1"/>
  <c r="AO45" i="12"/>
  <c r="BK48" i="12" s="1"/>
  <c r="AN45" i="12"/>
  <c r="BJ48" i="12" s="1"/>
  <c r="AM45" i="12"/>
  <c r="BI48" i="12" s="1"/>
  <c r="AP44" i="12"/>
  <c r="BL47" i="12" s="1"/>
  <c r="AO44" i="12"/>
  <c r="BK47" i="12" s="1"/>
  <c r="AN44" i="12"/>
  <c r="BJ47" i="12" s="1"/>
  <c r="AM44" i="12"/>
  <c r="BI47" i="12" s="1"/>
  <c r="AP43" i="12"/>
  <c r="BL46" i="12" s="1"/>
  <c r="AO43" i="12"/>
  <c r="BK46" i="12" s="1"/>
  <c r="AN43" i="12"/>
  <c r="BJ46" i="12" s="1"/>
  <c r="AM43" i="12"/>
  <c r="BI46" i="12" s="1"/>
  <c r="AP42" i="12"/>
  <c r="BL45" i="12" s="1"/>
  <c r="AO42" i="12"/>
  <c r="BK45" i="12" s="1"/>
  <c r="AN42" i="12"/>
  <c r="BJ45" i="12" s="1"/>
  <c r="AM42" i="12"/>
  <c r="BI45" i="12" s="1"/>
  <c r="AP41" i="12"/>
  <c r="BL44" i="12" s="1"/>
  <c r="AO41" i="12"/>
  <c r="BK44" i="12" s="1"/>
  <c r="AN41" i="12"/>
  <c r="BJ44" i="12" s="1"/>
  <c r="AM41" i="12"/>
  <c r="BI44" i="12" s="1"/>
  <c r="AP40" i="12"/>
  <c r="BL43" i="12" s="1"/>
  <c r="AO40" i="12"/>
  <c r="BK43" i="12" s="1"/>
  <c r="AN40" i="12"/>
  <c r="BJ43" i="12" s="1"/>
  <c r="AM40" i="12"/>
  <c r="BI43" i="12" s="1"/>
  <c r="AP39" i="12"/>
  <c r="BL42" i="12" s="1"/>
  <c r="AO39" i="12"/>
  <c r="BK42" i="12" s="1"/>
  <c r="AN39" i="12"/>
  <c r="BJ42" i="12" s="1"/>
  <c r="AM39" i="12"/>
  <c r="BI42" i="12" s="1"/>
  <c r="AP38" i="12"/>
  <c r="BL41" i="12" s="1"/>
  <c r="AO38" i="12"/>
  <c r="BK41" i="12" s="1"/>
  <c r="AN38" i="12"/>
  <c r="BJ41" i="12" s="1"/>
  <c r="AM38" i="12"/>
  <c r="BI41" i="12" s="1"/>
  <c r="AP37" i="12"/>
  <c r="BL40" i="12" s="1"/>
  <c r="AO37" i="12"/>
  <c r="BK40" i="12" s="1"/>
  <c r="AN37" i="12"/>
  <c r="BJ40" i="12" s="1"/>
  <c r="AM37" i="12"/>
  <c r="BI40" i="12" s="1"/>
  <c r="AP36" i="12"/>
  <c r="BL39" i="12" s="1"/>
  <c r="AO36" i="12"/>
  <c r="BK39" i="12" s="1"/>
  <c r="AN36" i="12"/>
  <c r="BJ39" i="12" s="1"/>
  <c r="AM36" i="12"/>
  <c r="BI39" i="12" s="1"/>
  <c r="AP35" i="12"/>
  <c r="BL38" i="12" s="1"/>
  <c r="AO35" i="12"/>
  <c r="BK38" i="12" s="1"/>
  <c r="AN35" i="12"/>
  <c r="BJ38" i="12" s="1"/>
  <c r="AM35" i="12"/>
  <c r="BI38" i="12" s="1"/>
  <c r="AP34" i="12"/>
  <c r="BL37" i="12" s="1"/>
  <c r="AO34" i="12"/>
  <c r="BK37" i="12" s="1"/>
  <c r="AN34" i="12"/>
  <c r="BJ37" i="12" s="1"/>
  <c r="AM34" i="12"/>
  <c r="BI37" i="12" s="1"/>
  <c r="AP33" i="12"/>
  <c r="BL36" i="12" s="1"/>
  <c r="AO33" i="12"/>
  <c r="BK36" i="12" s="1"/>
  <c r="AN33" i="12"/>
  <c r="BJ36" i="12" s="1"/>
  <c r="AM33" i="12"/>
  <c r="BI36" i="12" s="1"/>
  <c r="AP32" i="12"/>
  <c r="BL35" i="12" s="1"/>
  <c r="AO32" i="12"/>
  <c r="BK35" i="12" s="1"/>
  <c r="AN32" i="12"/>
  <c r="BJ35" i="12" s="1"/>
  <c r="AM32" i="12"/>
  <c r="BI35" i="12" s="1"/>
  <c r="AP31" i="12"/>
  <c r="BL34" i="12" s="1"/>
  <c r="AO31" i="12"/>
  <c r="BK34" i="12" s="1"/>
  <c r="AN31" i="12"/>
  <c r="BJ34" i="12" s="1"/>
  <c r="AM31" i="12"/>
  <c r="BI34" i="12" s="1"/>
  <c r="AP30" i="12"/>
  <c r="BL33" i="12" s="1"/>
  <c r="AO30" i="12"/>
  <c r="BK33" i="12" s="1"/>
  <c r="AN30" i="12"/>
  <c r="BJ33" i="12" s="1"/>
  <c r="AM30" i="12"/>
  <c r="BI33" i="12" s="1"/>
  <c r="AP29" i="12"/>
  <c r="BL32" i="12" s="1"/>
  <c r="AO29" i="12"/>
  <c r="BK32" i="12" s="1"/>
  <c r="AN29" i="12"/>
  <c r="BJ32" i="12" s="1"/>
  <c r="AM29" i="12"/>
  <c r="BI32" i="12" s="1"/>
  <c r="AP28" i="12"/>
  <c r="BL31" i="12" s="1"/>
  <c r="AO28" i="12"/>
  <c r="BK31" i="12" s="1"/>
  <c r="AN28" i="12"/>
  <c r="BJ31" i="12" s="1"/>
  <c r="AM28" i="12"/>
  <c r="BI31" i="12" s="1"/>
  <c r="AP27" i="12"/>
  <c r="BL30" i="12" s="1"/>
  <c r="AO27" i="12"/>
  <c r="BK30" i="12" s="1"/>
  <c r="AN27" i="12"/>
  <c r="BJ30" i="12" s="1"/>
  <c r="AM27" i="12"/>
  <c r="BI30" i="12" s="1"/>
  <c r="AP26" i="12"/>
  <c r="BL29" i="12" s="1"/>
  <c r="AO26" i="12"/>
  <c r="BK29" i="12" s="1"/>
  <c r="AN26" i="12"/>
  <c r="BJ29" i="12" s="1"/>
  <c r="AM26" i="12"/>
  <c r="BI29" i="12" s="1"/>
  <c r="AP25" i="12"/>
  <c r="BL28" i="12" s="1"/>
  <c r="AO25" i="12"/>
  <c r="BK28" i="12" s="1"/>
  <c r="AN25" i="12"/>
  <c r="BJ28" i="12" s="1"/>
  <c r="AM25" i="12"/>
  <c r="BI28" i="12" s="1"/>
  <c r="AP24" i="12"/>
  <c r="BL27" i="12" s="1"/>
  <c r="AO24" i="12"/>
  <c r="BK27" i="12" s="1"/>
  <c r="AN24" i="12"/>
  <c r="BJ27" i="12" s="1"/>
  <c r="AM24" i="12"/>
  <c r="BI27" i="12" s="1"/>
  <c r="AP23" i="12"/>
  <c r="BL26" i="12" s="1"/>
  <c r="AO23" i="12"/>
  <c r="BK26" i="12" s="1"/>
  <c r="AN23" i="12"/>
  <c r="BJ26" i="12" s="1"/>
  <c r="AM23" i="12"/>
  <c r="BI26" i="12" s="1"/>
  <c r="AP22" i="12"/>
  <c r="BL25" i="12" s="1"/>
  <c r="AO22" i="12"/>
  <c r="BK25" i="12" s="1"/>
  <c r="AN22" i="12"/>
  <c r="BJ25" i="12" s="1"/>
  <c r="AM22" i="12"/>
  <c r="BI25" i="12" s="1"/>
  <c r="AP21" i="12"/>
  <c r="BL24" i="12" s="1"/>
  <c r="AO21" i="12"/>
  <c r="BK24" i="12" s="1"/>
  <c r="AN21" i="12"/>
  <c r="BJ24" i="12" s="1"/>
  <c r="AM21" i="12"/>
  <c r="BI24" i="12" s="1"/>
  <c r="AP20" i="12"/>
  <c r="BL23" i="12" s="1"/>
  <c r="AO20" i="12"/>
  <c r="BK23" i="12" s="1"/>
  <c r="AN20" i="12"/>
  <c r="BJ23" i="12" s="1"/>
  <c r="AM20" i="12"/>
  <c r="BI23" i="12" s="1"/>
  <c r="AP19" i="12"/>
  <c r="BL22" i="12" s="1"/>
  <c r="AO19" i="12"/>
  <c r="BK22" i="12" s="1"/>
  <c r="AN19" i="12"/>
  <c r="BJ22" i="12" s="1"/>
  <c r="AM19" i="12"/>
  <c r="BI22" i="12" s="1"/>
  <c r="AP18" i="12"/>
  <c r="BL21" i="12" s="1"/>
  <c r="AO18" i="12"/>
  <c r="BK21" i="12" s="1"/>
  <c r="AN18" i="12"/>
  <c r="BJ21" i="12" s="1"/>
  <c r="AM18" i="12"/>
  <c r="BI21" i="12" s="1"/>
  <c r="AP17" i="12"/>
  <c r="BL20" i="12" s="1"/>
  <c r="AO17" i="12"/>
  <c r="BK20" i="12" s="1"/>
  <c r="AN17" i="12"/>
  <c r="BJ20" i="12" s="1"/>
  <c r="AM17" i="12"/>
  <c r="BI20" i="12" s="1"/>
  <c r="AP16" i="12"/>
  <c r="BL19" i="12" s="1"/>
  <c r="AO16" i="12"/>
  <c r="BK19" i="12" s="1"/>
  <c r="AN16" i="12"/>
  <c r="BJ19" i="12" s="1"/>
  <c r="AM16" i="12"/>
  <c r="BI19" i="12" s="1"/>
  <c r="AP15" i="12"/>
  <c r="BL18" i="12" s="1"/>
  <c r="AO15" i="12"/>
  <c r="BK18" i="12" s="1"/>
  <c r="AN15" i="12"/>
  <c r="BJ18" i="12" s="1"/>
  <c r="AM15" i="12"/>
  <c r="BI18" i="12" s="1"/>
  <c r="AP14" i="12"/>
  <c r="BL17" i="12" s="1"/>
  <c r="AO14" i="12"/>
  <c r="BK17" i="12" s="1"/>
  <c r="AN14" i="12"/>
  <c r="BJ17" i="12" s="1"/>
  <c r="AM14" i="12"/>
  <c r="BI17" i="12" s="1"/>
  <c r="AP13" i="12"/>
  <c r="BL16" i="12" s="1"/>
  <c r="AO13" i="12"/>
  <c r="BK16" i="12" s="1"/>
  <c r="AN13" i="12"/>
  <c r="BJ16" i="12" s="1"/>
  <c r="AM13" i="12"/>
  <c r="BI16" i="12" s="1"/>
  <c r="AP12" i="12"/>
  <c r="BL15" i="12" s="1"/>
  <c r="AO12" i="12"/>
  <c r="BK15" i="12" s="1"/>
  <c r="AN12" i="12"/>
  <c r="BJ15" i="12" s="1"/>
  <c r="AM12" i="12"/>
  <c r="BI15" i="12" s="1"/>
  <c r="AP11" i="12"/>
  <c r="BL14" i="12" s="1"/>
  <c r="AO11" i="12"/>
  <c r="BK14" i="12" s="1"/>
  <c r="AN11" i="12"/>
  <c r="BJ14" i="12" s="1"/>
  <c r="AM11" i="12"/>
  <c r="BI14" i="12" s="1"/>
  <c r="AP10" i="12"/>
  <c r="BL13" i="12" s="1"/>
  <c r="AO10" i="12"/>
  <c r="BK13" i="12" s="1"/>
  <c r="AN10" i="12"/>
  <c r="BJ13" i="12" s="1"/>
  <c r="AM10" i="12"/>
  <c r="BI13" i="12" s="1"/>
  <c r="AP9" i="12"/>
  <c r="BL12" i="12" s="1"/>
  <c r="AO9" i="12"/>
  <c r="BK12" i="12" s="1"/>
  <c r="AN9" i="12"/>
  <c r="BJ12" i="12" s="1"/>
  <c r="AM9" i="12"/>
  <c r="BI12" i="12" s="1"/>
  <c r="AP8" i="12"/>
  <c r="BL11" i="12" s="1"/>
  <c r="AO8" i="12"/>
  <c r="BK11" i="12" s="1"/>
  <c r="AN8" i="12"/>
  <c r="BJ11" i="12" s="1"/>
  <c r="AM8" i="12"/>
  <c r="BI11" i="12" s="1"/>
  <c r="AP7" i="12"/>
  <c r="BL10" i="12" s="1"/>
  <c r="AO7" i="12"/>
  <c r="BK10" i="12" s="1"/>
  <c r="AN7" i="12"/>
  <c r="BJ10" i="12" s="1"/>
  <c r="AM7" i="12"/>
  <c r="BI10" i="12" s="1"/>
  <c r="AP6" i="12"/>
  <c r="BL9" i="12" s="1"/>
  <c r="AO6" i="12"/>
  <c r="BK9" i="12" s="1"/>
  <c r="AN6" i="12"/>
  <c r="BJ9" i="12" s="1"/>
  <c r="AM6" i="12"/>
  <c r="BI9" i="12" s="1"/>
  <c r="AP5" i="12"/>
  <c r="AO5" i="12"/>
  <c r="AN5" i="12"/>
  <c r="AM5" i="12"/>
  <c r="AL6" i="12"/>
  <c r="BH9" i="12" s="1"/>
  <c r="AL7" i="12"/>
  <c r="BH10" i="12" s="1"/>
  <c r="AL8" i="12"/>
  <c r="BH11" i="12" s="1"/>
  <c r="AL9" i="12"/>
  <c r="BH12" i="12" s="1"/>
  <c r="AL10" i="12"/>
  <c r="BH13" i="12" s="1"/>
  <c r="AL11" i="12"/>
  <c r="BH14" i="12" s="1"/>
  <c r="AL12" i="12"/>
  <c r="BH15" i="12" s="1"/>
  <c r="AL13" i="12"/>
  <c r="BH16" i="12" s="1"/>
  <c r="AL14" i="12"/>
  <c r="BH17" i="12" s="1"/>
  <c r="AL15" i="12"/>
  <c r="BH18" i="12" s="1"/>
  <c r="AL16" i="12"/>
  <c r="BH19" i="12" s="1"/>
  <c r="AL17" i="12"/>
  <c r="BH20" i="12" s="1"/>
  <c r="AL18" i="12"/>
  <c r="BH21" i="12" s="1"/>
  <c r="AL19" i="12"/>
  <c r="BH22" i="12" s="1"/>
  <c r="AL20" i="12"/>
  <c r="BH23" i="12" s="1"/>
  <c r="AL21" i="12"/>
  <c r="BH24" i="12" s="1"/>
  <c r="AL22" i="12"/>
  <c r="BH25" i="12" s="1"/>
  <c r="AL23" i="12"/>
  <c r="BH26" i="12" s="1"/>
  <c r="AL24" i="12"/>
  <c r="BH27" i="12" s="1"/>
  <c r="AL25" i="12"/>
  <c r="BH28" i="12" s="1"/>
  <c r="AL26" i="12"/>
  <c r="BH29" i="12" s="1"/>
  <c r="AL27" i="12"/>
  <c r="BH30" i="12" s="1"/>
  <c r="AL28" i="12"/>
  <c r="BH31" i="12" s="1"/>
  <c r="AL29" i="12"/>
  <c r="BH32" i="12" s="1"/>
  <c r="AL30" i="12"/>
  <c r="BH33" i="12" s="1"/>
  <c r="AL31" i="12"/>
  <c r="BH34" i="12" s="1"/>
  <c r="AL32" i="12"/>
  <c r="BH35" i="12" s="1"/>
  <c r="AL33" i="12"/>
  <c r="BH36" i="12" s="1"/>
  <c r="AL34" i="12"/>
  <c r="BH37" i="12" s="1"/>
  <c r="AL35" i="12"/>
  <c r="BH38" i="12" s="1"/>
  <c r="AL36" i="12"/>
  <c r="BH39" i="12" s="1"/>
  <c r="AL37" i="12"/>
  <c r="BH40" i="12" s="1"/>
  <c r="AL38" i="12"/>
  <c r="BH41" i="12" s="1"/>
  <c r="AL39" i="12"/>
  <c r="BH42" i="12" s="1"/>
  <c r="AL40" i="12"/>
  <c r="BH43" i="12" s="1"/>
  <c r="AL41" i="12"/>
  <c r="BH44" i="12" s="1"/>
  <c r="AL42" i="12"/>
  <c r="BH45" i="12" s="1"/>
  <c r="AL43" i="12"/>
  <c r="BH46" i="12" s="1"/>
  <c r="AL44" i="12"/>
  <c r="BH47" i="12" s="1"/>
  <c r="AL45" i="12"/>
  <c r="BH48" i="12" s="1"/>
  <c r="AL46" i="12"/>
  <c r="BH49" i="12" s="1"/>
  <c r="AL47" i="12"/>
  <c r="BH50" i="12" s="1"/>
  <c r="AL48" i="12"/>
  <c r="BH51" i="12" s="1"/>
  <c r="AL49" i="12"/>
  <c r="BH52" i="12" s="1"/>
  <c r="AL50" i="12"/>
  <c r="BH53" i="12" s="1"/>
  <c r="AL51" i="12"/>
  <c r="BH54" i="12" s="1"/>
  <c r="AL52" i="12"/>
  <c r="BH55" i="12" s="1"/>
  <c r="AL53" i="12"/>
  <c r="BH56" i="12" s="1"/>
  <c r="AL5" i="12"/>
  <c r="AK55" i="12"/>
  <c r="BG58" i="12" s="1"/>
  <c r="AK56" i="12"/>
  <c r="BG59" i="12" s="1"/>
  <c r="AK57" i="12"/>
  <c r="BG60" i="12" s="1"/>
  <c r="AK58" i="12"/>
  <c r="BG61" i="12" s="1"/>
  <c r="AK59" i="12"/>
  <c r="BG62" i="12" s="1"/>
  <c r="AJ6" i="12"/>
  <c r="BF9" i="12" s="1"/>
  <c r="AK6" i="12"/>
  <c r="BG9" i="12" s="1"/>
  <c r="AJ7" i="12"/>
  <c r="BF10" i="12" s="1"/>
  <c r="AK7" i="12"/>
  <c r="BG10" i="12" s="1"/>
  <c r="AJ8" i="12"/>
  <c r="BF11" i="12" s="1"/>
  <c r="AK8" i="12"/>
  <c r="BG11" i="12" s="1"/>
  <c r="AJ9" i="12"/>
  <c r="BF12" i="12" s="1"/>
  <c r="AK9" i="12"/>
  <c r="BG12" i="12" s="1"/>
  <c r="AJ10" i="12"/>
  <c r="BF13" i="12" s="1"/>
  <c r="AK10" i="12"/>
  <c r="BG13" i="12" s="1"/>
  <c r="AJ11" i="12"/>
  <c r="BF14" i="12" s="1"/>
  <c r="AK11" i="12"/>
  <c r="BG14" i="12" s="1"/>
  <c r="AJ12" i="12"/>
  <c r="BF15" i="12" s="1"/>
  <c r="AK12" i="12"/>
  <c r="BG15" i="12" s="1"/>
  <c r="AJ13" i="12"/>
  <c r="BF16" i="12" s="1"/>
  <c r="AK13" i="12"/>
  <c r="BG16" i="12" s="1"/>
  <c r="AJ14" i="12"/>
  <c r="BF17" i="12" s="1"/>
  <c r="AK14" i="12"/>
  <c r="BG17" i="12" s="1"/>
  <c r="AJ15" i="12"/>
  <c r="BF18" i="12" s="1"/>
  <c r="AK15" i="12"/>
  <c r="BG18" i="12" s="1"/>
  <c r="AJ16" i="12"/>
  <c r="BF19" i="12" s="1"/>
  <c r="AK16" i="12"/>
  <c r="BG19" i="12" s="1"/>
  <c r="AJ17" i="12"/>
  <c r="BF20" i="12" s="1"/>
  <c r="AK17" i="12"/>
  <c r="BG20" i="12" s="1"/>
  <c r="AJ18" i="12"/>
  <c r="BF21" i="12" s="1"/>
  <c r="AK18" i="12"/>
  <c r="BG21" i="12" s="1"/>
  <c r="AJ19" i="12"/>
  <c r="BF22" i="12" s="1"/>
  <c r="AK19" i="12"/>
  <c r="BG22" i="12" s="1"/>
  <c r="AJ20" i="12"/>
  <c r="BF23" i="12" s="1"/>
  <c r="AK20" i="12"/>
  <c r="BG23" i="12" s="1"/>
  <c r="AJ21" i="12"/>
  <c r="BF24" i="12" s="1"/>
  <c r="AK21" i="12"/>
  <c r="BG24" i="12" s="1"/>
  <c r="AJ22" i="12"/>
  <c r="BF25" i="12" s="1"/>
  <c r="AK22" i="12"/>
  <c r="BG25" i="12" s="1"/>
  <c r="AJ23" i="12"/>
  <c r="BF26" i="12" s="1"/>
  <c r="AK23" i="12"/>
  <c r="BG26" i="12" s="1"/>
  <c r="AJ24" i="12"/>
  <c r="BF27" i="12" s="1"/>
  <c r="AK24" i="12"/>
  <c r="BG27" i="12" s="1"/>
  <c r="AJ25" i="12"/>
  <c r="BF28" i="12" s="1"/>
  <c r="AK25" i="12"/>
  <c r="BG28" i="12" s="1"/>
  <c r="AJ26" i="12"/>
  <c r="BF29" i="12" s="1"/>
  <c r="AK26" i="12"/>
  <c r="BG29" i="12" s="1"/>
  <c r="AJ27" i="12"/>
  <c r="BF30" i="12" s="1"/>
  <c r="AK27" i="12"/>
  <c r="BG30" i="12" s="1"/>
  <c r="AJ28" i="12"/>
  <c r="BF31" i="12" s="1"/>
  <c r="AK28" i="12"/>
  <c r="BG31" i="12" s="1"/>
  <c r="AJ29" i="12"/>
  <c r="BF32" i="12" s="1"/>
  <c r="AK29" i="12"/>
  <c r="BG32" i="12" s="1"/>
  <c r="AJ30" i="12"/>
  <c r="BF33" i="12" s="1"/>
  <c r="AK30" i="12"/>
  <c r="BG33" i="12" s="1"/>
  <c r="AJ31" i="12"/>
  <c r="BF34" i="12" s="1"/>
  <c r="AK31" i="12"/>
  <c r="BG34" i="12" s="1"/>
  <c r="AJ32" i="12"/>
  <c r="BF35" i="12" s="1"/>
  <c r="AK32" i="12"/>
  <c r="BG35" i="12" s="1"/>
  <c r="AJ33" i="12"/>
  <c r="BF36" i="12" s="1"/>
  <c r="AK33" i="12"/>
  <c r="BG36" i="12" s="1"/>
  <c r="AJ34" i="12"/>
  <c r="BF37" i="12" s="1"/>
  <c r="AK34" i="12"/>
  <c r="BG37" i="12" s="1"/>
  <c r="AJ35" i="12"/>
  <c r="BF38" i="12" s="1"/>
  <c r="AK35" i="12"/>
  <c r="BG38" i="12" s="1"/>
  <c r="AJ36" i="12"/>
  <c r="BF39" i="12" s="1"/>
  <c r="AK36" i="12"/>
  <c r="BG39" i="12" s="1"/>
  <c r="AJ37" i="12"/>
  <c r="BF40" i="12" s="1"/>
  <c r="AK37" i="12"/>
  <c r="BG40" i="12" s="1"/>
  <c r="AJ38" i="12"/>
  <c r="BF41" i="12" s="1"/>
  <c r="AK38" i="12"/>
  <c r="BG41" i="12" s="1"/>
  <c r="AJ39" i="12"/>
  <c r="BF42" i="12" s="1"/>
  <c r="AK39" i="12"/>
  <c r="BG42" i="12" s="1"/>
  <c r="AJ40" i="12"/>
  <c r="BF43" i="12" s="1"/>
  <c r="AK40" i="12"/>
  <c r="BG43" i="12" s="1"/>
  <c r="AJ41" i="12"/>
  <c r="BF44" i="12" s="1"/>
  <c r="AK41" i="12"/>
  <c r="BG44" i="12" s="1"/>
  <c r="AJ42" i="12"/>
  <c r="BF45" i="12" s="1"/>
  <c r="AK42" i="12"/>
  <c r="BG45" i="12" s="1"/>
  <c r="AJ43" i="12"/>
  <c r="BF46" i="12" s="1"/>
  <c r="AK43" i="12"/>
  <c r="BG46" i="12" s="1"/>
  <c r="AJ44" i="12"/>
  <c r="BF47" i="12" s="1"/>
  <c r="AK44" i="12"/>
  <c r="BG47" i="12" s="1"/>
  <c r="AJ45" i="12"/>
  <c r="BF48" i="12" s="1"/>
  <c r="AK45" i="12"/>
  <c r="BG48" i="12" s="1"/>
  <c r="AJ46" i="12"/>
  <c r="BF49" i="12" s="1"/>
  <c r="AK46" i="12"/>
  <c r="BG49" i="12" s="1"/>
  <c r="AJ47" i="12"/>
  <c r="BF50" i="12" s="1"/>
  <c r="AK47" i="12"/>
  <c r="BG50" i="12" s="1"/>
  <c r="AJ48" i="12"/>
  <c r="BF51" i="12" s="1"/>
  <c r="AK48" i="12"/>
  <c r="BG51" i="12" s="1"/>
  <c r="AJ49" i="12"/>
  <c r="BF52" i="12" s="1"/>
  <c r="AK49" i="12"/>
  <c r="BG52" i="12" s="1"/>
  <c r="AJ50" i="12"/>
  <c r="BF53" i="12" s="1"/>
  <c r="AK50" i="12"/>
  <c r="BG53" i="12" s="1"/>
  <c r="AJ51" i="12"/>
  <c r="BF54" i="12" s="1"/>
  <c r="AK51" i="12"/>
  <c r="BG54" i="12" s="1"/>
  <c r="AJ52" i="12"/>
  <c r="BF55" i="12" s="1"/>
  <c r="AK52" i="12"/>
  <c r="BG55" i="12" s="1"/>
  <c r="AJ53" i="12"/>
  <c r="BF56" i="12" s="1"/>
  <c r="AK53" i="12"/>
  <c r="BG56" i="12" s="1"/>
  <c r="AJ54" i="12"/>
  <c r="BF57" i="12" s="1"/>
  <c r="AK54" i="12"/>
  <c r="BG57" i="12" s="1"/>
  <c r="AJ55" i="12"/>
  <c r="BF58" i="12" s="1"/>
  <c r="AJ56" i="12"/>
  <c r="BF59" i="12" s="1"/>
  <c r="AJ5" i="12"/>
  <c r="AK5" i="12"/>
  <c r="AE5" i="12"/>
  <c r="AF5" i="12"/>
  <c r="AG5" i="12"/>
  <c r="AH5" i="12"/>
  <c r="AI5" i="12"/>
  <c r="BE5" i="12" s="1"/>
  <c r="AE6" i="12"/>
  <c r="BA9" i="12" s="1"/>
  <c r="AF6" i="12"/>
  <c r="BB9" i="12" s="1"/>
  <c r="AG6" i="12"/>
  <c r="BC9" i="12" s="1"/>
  <c r="AH6" i="12"/>
  <c r="BD9" i="12" s="1"/>
  <c r="AI6" i="12"/>
  <c r="BE9" i="12" s="1"/>
  <c r="AE7" i="12"/>
  <c r="BA10" i="12" s="1"/>
  <c r="AF7" i="12"/>
  <c r="BB10" i="12" s="1"/>
  <c r="AG7" i="12"/>
  <c r="BC10" i="12" s="1"/>
  <c r="AH7" i="12"/>
  <c r="BD10" i="12" s="1"/>
  <c r="AI7" i="12"/>
  <c r="BE10" i="12" s="1"/>
  <c r="AE8" i="12"/>
  <c r="BA11" i="12" s="1"/>
  <c r="AF8" i="12"/>
  <c r="BB11" i="12" s="1"/>
  <c r="AG8" i="12"/>
  <c r="BC11" i="12" s="1"/>
  <c r="AH8" i="12"/>
  <c r="BD11" i="12" s="1"/>
  <c r="AI8" i="12"/>
  <c r="BE11" i="12" s="1"/>
  <c r="AE9" i="12"/>
  <c r="BA12" i="12" s="1"/>
  <c r="AF9" i="12"/>
  <c r="BB12" i="12" s="1"/>
  <c r="AG9" i="12"/>
  <c r="BC12" i="12" s="1"/>
  <c r="AH9" i="12"/>
  <c r="BD12" i="12" s="1"/>
  <c r="AI9" i="12"/>
  <c r="BE12" i="12" s="1"/>
  <c r="AE10" i="12"/>
  <c r="BA13" i="12" s="1"/>
  <c r="AF10" i="12"/>
  <c r="BB13" i="12" s="1"/>
  <c r="AG10" i="12"/>
  <c r="BC13" i="12" s="1"/>
  <c r="AH10" i="12"/>
  <c r="BD13" i="12" s="1"/>
  <c r="AI10" i="12"/>
  <c r="BE13" i="12" s="1"/>
  <c r="AE11" i="12"/>
  <c r="BA14" i="12" s="1"/>
  <c r="AF11" i="12"/>
  <c r="BB14" i="12" s="1"/>
  <c r="AG11" i="12"/>
  <c r="BC14" i="12" s="1"/>
  <c r="AH11" i="12"/>
  <c r="BD14" i="12" s="1"/>
  <c r="AI11" i="12"/>
  <c r="BE14" i="12" s="1"/>
  <c r="AE12" i="12"/>
  <c r="BA15" i="12" s="1"/>
  <c r="AF12" i="12"/>
  <c r="BB15" i="12" s="1"/>
  <c r="AG12" i="12"/>
  <c r="BC15" i="12" s="1"/>
  <c r="AH12" i="12"/>
  <c r="BD15" i="12" s="1"/>
  <c r="AI12" i="12"/>
  <c r="BE15" i="12" s="1"/>
  <c r="AE13" i="12"/>
  <c r="BA16" i="12" s="1"/>
  <c r="AF13" i="12"/>
  <c r="BB16" i="12" s="1"/>
  <c r="AG13" i="12"/>
  <c r="BC16" i="12" s="1"/>
  <c r="AH13" i="12"/>
  <c r="BD16" i="12" s="1"/>
  <c r="AI13" i="12"/>
  <c r="BE16" i="12" s="1"/>
  <c r="AE14" i="12"/>
  <c r="BA17" i="12" s="1"/>
  <c r="AF14" i="12"/>
  <c r="BB17" i="12" s="1"/>
  <c r="AG14" i="12"/>
  <c r="BC17" i="12" s="1"/>
  <c r="AH14" i="12"/>
  <c r="BD17" i="12" s="1"/>
  <c r="AI14" i="12"/>
  <c r="BE17" i="12" s="1"/>
  <c r="AE15" i="12"/>
  <c r="BA18" i="12" s="1"/>
  <c r="AF15" i="12"/>
  <c r="BB18" i="12" s="1"/>
  <c r="AG15" i="12"/>
  <c r="BC18" i="12" s="1"/>
  <c r="AH15" i="12"/>
  <c r="BD18" i="12" s="1"/>
  <c r="AI15" i="12"/>
  <c r="BE18" i="12" s="1"/>
  <c r="AE16" i="12"/>
  <c r="BA19" i="12" s="1"/>
  <c r="AF16" i="12"/>
  <c r="BB19" i="12" s="1"/>
  <c r="AG16" i="12"/>
  <c r="BC19" i="12" s="1"/>
  <c r="AH16" i="12"/>
  <c r="BD19" i="12" s="1"/>
  <c r="AI16" i="12"/>
  <c r="BE19" i="12" s="1"/>
  <c r="AE17" i="12"/>
  <c r="BA20" i="12" s="1"/>
  <c r="AF17" i="12"/>
  <c r="BB20" i="12" s="1"/>
  <c r="AG17" i="12"/>
  <c r="BC20" i="12" s="1"/>
  <c r="AH17" i="12"/>
  <c r="BD20" i="12" s="1"/>
  <c r="AI17" i="12"/>
  <c r="BE20" i="12" s="1"/>
  <c r="AE18" i="12"/>
  <c r="BA21" i="12" s="1"/>
  <c r="AF18" i="12"/>
  <c r="BB21" i="12" s="1"/>
  <c r="AG18" i="12"/>
  <c r="BC21" i="12" s="1"/>
  <c r="AH18" i="12"/>
  <c r="BD21" i="12" s="1"/>
  <c r="AI18" i="12"/>
  <c r="BE21" i="12" s="1"/>
  <c r="AE19" i="12"/>
  <c r="BA22" i="12" s="1"/>
  <c r="AF19" i="12"/>
  <c r="BB22" i="12" s="1"/>
  <c r="AG19" i="12"/>
  <c r="BC22" i="12" s="1"/>
  <c r="AH19" i="12"/>
  <c r="BD22" i="12" s="1"/>
  <c r="AI19" i="12"/>
  <c r="BE22" i="12" s="1"/>
  <c r="AE20" i="12"/>
  <c r="BA23" i="12" s="1"/>
  <c r="AF20" i="12"/>
  <c r="BB23" i="12" s="1"/>
  <c r="AG20" i="12"/>
  <c r="BC23" i="12" s="1"/>
  <c r="AH20" i="12"/>
  <c r="BD23" i="12" s="1"/>
  <c r="AI20" i="12"/>
  <c r="BE23" i="12" s="1"/>
  <c r="AE21" i="12"/>
  <c r="BA24" i="12" s="1"/>
  <c r="AF21" i="12"/>
  <c r="BB24" i="12" s="1"/>
  <c r="AG21" i="12"/>
  <c r="BC24" i="12" s="1"/>
  <c r="AH21" i="12"/>
  <c r="BD24" i="12" s="1"/>
  <c r="AI21" i="12"/>
  <c r="BE24" i="12" s="1"/>
  <c r="AE22" i="12"/>
  <c r="BA25" i="12" s="1"/>
  <c r="AF22" i="12"/>
  <c r="BB25" i="12" s="1"/>
  <c r="AG22" i="12"/>
  <c r="BC25" i="12" s="1"/>
  <c r="AH22" i="12"/>
  <c r="BD25" i="12" s="1"/>
  <c r="AI22" i="12"/>
  <c r="BE25" i="12" s="1"/>
  <c r="AE23" i="12"/>
  <c r="BA26" i="12" s="1"/>
  <c r="AF23" i="12"/>
  <c r="BB26" i="12" s="1"/>
  <c r="AG23" i="12"/>
  <c r="BC26" i="12" s="1"/>
  <c r="AH23" i="12"/>
  <c r="BD26" i="12" s="1"/>
  <c r="AI23" i="12"/>
  <c r="BE26" i="12" s="1"/>
  <c r="AE24" i="12"/>
  <c r="BA27" i="12" s="1"/>
  <c r="AF24" i="12"/>
  <c r="BB27" i="12" s="1"/>
  <c r="AG24" i="12"/>
  <c r="BC27" i="12" s="1"/>
  <c r="AH24" i="12"/>
  <c r="BD27" i="12" s="1"/>
  <c r="AI24" i="12"/>
  <c r="BE27" i="12" s="1"/>
  <c r="AE25" i="12"/>
  <c r="BA28" i="12" s="1"/>
  <c r="AF25" i="12"/>
  <c r="BB28" i="12" s="1"/>
  <c r="AG25" i="12"/>
  <c r="BC28" i="12" s="1"/>
  <c r="AH25" i="12"/>
  <c r="BD28" i="12" s="1"/>
  <c r="AI25" i="12"/>
  <c r="BE28" i="12" s="1"/>
  <c r="AE26" i="12"/>
  <c r="BA29" i="12" s="1"/>
  <c r="AF26" i="12"/>
  <c r="BB29" i="12" s="1"/>
  <c r="AG26" i="12"/>
  <c r="BC29" i="12" s="1"/>
  <c r="AH26" i="12"/>
  <c r="BD29" i="12" s="1"/>
  <c r="AI26" i="12"/>
  <c r="BE29" i="12" s="1"/>
  <c r="AE27" i="12"/>
  <c r="BA30" i="12" s="1"/>
  <c r="AF27" i="12"/>
  <c r="BB30" i="12" s="1"/>
  <c r="AG27" i="12"/>
  <c r="BC30" i="12" s="1"/>
  <c r="AH27" i="12"/>
  <c r="BD30" i="12" s="1"/>
  <c r="AI27" i="12"/>
  <c r="BE30" i="12" s="1"/>
  <c r="AE28" i="12"/>
  <c r="BA31" i="12" s="1"/>
  <c r="AF28" i="12"/>
  <c r="BB31" i="12" s="1"/>
  <c r="AG28" i="12"/>
  <c r="BC31" i="12" s="1"/>
  <c r="AH28" i="12"/>
  <c r="BD31" i="12" s="1"/>
  <c r="AI28" i="12"/>
  <c r="BE31" i="12" s="1"/>
  <c r="AE29" i="12"/>
  <c r="BA32" i="12" s="1"/>
  <c r="AF29" i="12"/>
  <c r="BB32" i="12" s="1"/>
  <c r="AG29" i="12"/>
  <c r="BC32" i="12" s="1"/>
  <c r="AH29" i="12"/>
  <c r="BD32" i="12" s="1"/>
  <c r="AI29" i="12"/>
  <c r="BE32" i="12" s="1"/>
  <c r="AE30" i="12"/>
  <c r="BA33" i="12" s="1"/>
  <c r="AF30" i="12"/>
  <c r="BB33" i="12" s="1"/>
  <c r="AG30" i="12"/>
  <c r="BC33" i="12" s="1"/>
  <c r="AH30" i="12"/>
  <c r="BD33" i="12" s="1"/>
  <c r="AI30" i="12"/>
  <c r="BE33" i="12" s="1"/>
  <c r="AE31" i="12"/>
  <c r="BA34" i="12" s="1"/>
  <c r="AF31" i="12"/>
  <c r="BB34" i="12" s="1"/>
  <c r="AG31" i="12"/>
  <c r="BC34" i="12" s="1"/>
  <c r="AH31" i="12"/>
  <c r="BD34" i="12" s="1"/>
  <c r="AI31" i="12"/>
  <c r="BE34" i="12" s="1"/>
  <c r="AE32" i="12"/>
  <c r="BA35" i="12" s="1"/>
  <c r="AF32" i="12"/>
  <c r="BB35" i="12" s="1"/>
  <c r="AG32" i="12"/>
  <c r="BC35" i="12" s="1"/>
  <c r="AH32" i="12"/>
  <c r="BD35" i="12" s="1"/>
  <c r="AI32" i="12"/>
  <c r="BE35" i="12" s="1"/>
  <c r="AE33" i="12"/>
  <c r="BA36" i="12" s="1"/>
  <c r="AF33" i="12"/>
  <c r="BB36" i="12" s="1"/>
  <c r="AG33" i="12"/>
  <c r="BC36" i="12" s="1"/>
  <c r="AH33" i="12"/>
  <c r="BD36" i="12" s="1"/>
  <c r="AI33" i="12"/>
  <c r="BE36" i="12" s="1"/>
  <c r="AE34" i="12"/>
  <c r="BA37" i="12" s="1"/>
  <c r="AF34" i="12"/>
  <c r="BB37" i="12" s="1"/>
  <c r="AG34" i="12"/>
  <c r="BC37" i="12" s="1"/>
  <c r="AH34" i="12"/>
  <c r="BD37" i="12" s="1"/>
  <c r="AI34" i="12"/>
  <c r="BE37" i="12" s="1"/>
  <c r="AE35" i="12"/>
  <c r="BA38" i="12" s="1"/>
  <c r="AF35" i="12"/>
  <c r="BB38" i="12" s="1"/>
  <c r="AG35" i="12"/>
  <c r="BC38" i="12" s="1"/>
  <c r="AH35" i="12"/>
  <c r="BD38" i="12" s="1"/>
  <c r="AI35" i="12"/>
  <c r="BE38" i="12" s="1"/>
  <c r="AE36" i="12"/>
  <c r="BA39" i="12" s="1"/>
  <c r="AF36" i="12"/>
  <c r="BB39" i="12" s="1"/>
  <c r="AG36" i="12"/>
  <c r="BC39" i="12" s="1"/>
  <c r="AH36" i="12"/>
  <c r="BD39" i="12" s="1"/>
  <c r="AI36" i="12"/>
  <c r="BE39" i="12" s="1"/>
  <c r="AE37" i="12"/>
  <c r="BA40" i="12" s="1"/>
  <c r="AF37" i="12"/>
  <c r="BB40" i="12" s="1"/>
  <c r="AG37" i="12"/>
  <c r="BC40" i="12" s="1"/>
  <c r="AH37" i="12"/>
  <c r="BD40" i="12" s="1"/>
  <c r="AI37" i="12"/>
  <c r="BE40" i="12" s="1"/>
  <c r="AE38" i="12"/>
  <c r="BA41" i="12" s="1"/>
  <c r="AF38" i="12"/>
  <c r="BB41" i="12" s="1"/>
  <c r="AG38" i="12"/>
  <c r="BC41" i="12" s="1"/>
  <c r="AH38" i="12"/>
  <c r="BD41" i="12" s="1"/>
  <c r="AI38" i="12"/>
  <c r="BE41" i="12" s="1"/>
  <c r="AE39" i="12"/>
  <c r="BA42" i="12" s="1"/>
  <c r="AF39" i="12"/>
  <c r="BB42" i="12" s="1"/>
  <c r="AG39" i="12"/>
  <c r="BC42" i="12" s="1"/>
  <c r="AH39" i="12"/>
  <c r="BD42" i="12" s="1"/>
  <c r="AI39" i="12"/>
  <c r="BE42" i="12" s="1"/>
  <c r="AE40" i="12"/>
  <c r="BA43" i="12" s="1"/>
  <c r="AF40" i="12"/>
  <c r="BB43" i="12" s="1"/>
  <c r="AG40" i="12"/>
  <c r="BC43" i="12" s="1"/>
  <c r="AH40" i="12"/>
  <c r="BD43" i="12" s="1"/>
  <c r="AI40" i="12"/>
  <c r="BE43" i="12" s="1"/>
  <c r="AE41" i="12"/>
  <c r="BA44" i="12" s="1"/>
  <c r="AF41" i="12"/>
  <c r="BB44" i="12" s="1"/>
  <c r="AG41" i="12"/>
  <c r="BC44" i="12" s="1"/>
  <c r="AH41" i="12"/>
  <c r="BD44" i="12" s="1"/>
  <c r="AI41" i="12"/>
  <c r="BE44" i="12" s="1"/>
  <c r="AE42" i="12"/>
  <c r="BA45" i="12" s="1"/>
  <c r="AF42" i="12"/>
  <c r="BB45" i="12" s="1"/>
  <c r="AG42" i="12"/>
  <c r="BC45" i="12" s="1"/>
  <c r="AH42" i="12"/>
  <c r="BD45" i="12" s="1"/>
  <c r="AI42" i="12"/>
  <c r="BE45" i="12" s="1"/>
  <c r="AE43" i="12"/>
  <c r="BA46" i="12" s="1"/>
  <c r="AF43" i="12"/>
  <c r="BB46" i="12" s="1"/>
  <c r="AG43" i="12"/>
  <c r="BC46" i="12" s="1"/>
  <c r="AH43" i="12"/>
  <c r="BD46" i="12" s="1"/>
  <c r="AI43" i="12"/>
  <c r="BE46" i="12" s="1"/>
  <c r="AE44" i="12"/>
  <c r="BA47" i="12" s="1"/>
  <c r="AF44" i="12"/>
  <c r="BB47" i="12" s="1"/>
  <c r="AG44" i="12"/>
  <c r="BC47" i="12" s="1"/>
  <c r="AH44" i="12"/>
  <c r="BD47" i="12" s="1"/>
  <c r="AI44" i="12"/>
  <c r="BE47" i="12" s="1"/>
  <c r="AE45" i="12"/>
  <c r="BA48" i="12" s="1"/>
  <c r="AF45" i="12"/>
  <c r="BB48" i="12" s="1"/>
  <c r="AG45" i="12"/>
  <c r="BC48" i="12" s="1"/>
  <c r="AH45" i="12"/>
  <c r="BD48" i="12" s="1"/>
  <c r="AI45" i="12"/>
  <c r="BE48" i="12" s="1"/>
  <c r="AE46" i="12"/>
  <c r="BA49" i="12" s="1"/>
  <c r="AF46" i="12"/>
  <c r="BB49" i="12" s="1"/>
  <c r="AG46" i="12"/>
  <c r="BC49" i="12" s="1"/>
  <c r="AH46" i="12"/>
  <c r="BD49" i="12" s="1"/>
  <c r="AI46" i="12"/>
  <c r="BE49" i="12" s="1"/>
  <c r="AE47" i="12"/>
  <c r="BA50" i="12" s="1"/>
  <c r="AF47" i="12"/>
  <c r="BB50" i="12" s="1"/>
  <c r="AG47" i="12"/>
  <c r="BC50" i="12" s="1"/>
  <c r="AH47" i="12"/>
  <c r="BD50" i="12" s="1"/>
  <c r="AI47" i="12"/>
  <c r="BE50" i="12" s="1"/>
  <c r="AE48" i="12"/>
  <c r="BA51" i="12" s="1"/>
  <c r="AF48" i="12"/>
  <c r="BB51" i="12" s="1"/>
  <c r="AG48" i="12"/>
  <c r="BC51" i="12" s="1"/>
  <c r="AH48" i="12"/>
  <c r="BD51" i="12" s="1"/>
  <c r="AI48" i="12"/>
  <c r="BE51" i="12" s="1"/>
  <c r="AE49" i="12"/>
  <c r="BA52" i="12" s="1"/>
  <c r="AF49" i="12"/>
  <c r="BB52" i="12" s="1"/>
  <c r="AG49" i="12"/>
  <c r="BC52" i="12" s="1"/>
  <c r="AH49" i="12"/>
  <c r="BD52" i="12" s="1"/>
  <c r="AI49" i="12"/>
  <c r="BE52" i="12" s="1"/>
  <c r="AE50" i="12"/>
  <c r="BA53" i="12" s="1"/>
  <c r="AF50" i="12"/>
  <c r="BB53" i="12" s="1"/>
  <c r="AG50" i="12"/>
  <c r="BC53" i="12" s="1"/>
  <c r="AH50" i="12"/>
  <c r="BD53" i="12" s="1"/>
  <c r="AI50" i="12"/>
  <c r="BE53" i="12" s="1"/>
  <c r="AE51" i="12"/>
  <c r="BA54" i="12" s="1"/>
  <c r="AF51" i="12"/>
  <c r="BB54" i="12" s="1"/>
  <c r="AG51" i="12"/>
  <c r="BC54" i="12" s="1"/>
  <c r="AH51" i="12"/>
  <c r="BD54" i="12" s="1"/>
  <c r="AI51" i="12"/>
  <c r="BE54" i="12" s="1"/>
  <c r="AE52" i="12"/>
  <c r="BA55" i="12" s="1"/>
  <c r="AF52" i="12"/>
  <c r="BB55" i="12" s="1"/>
  <c r="AG52" i="12"/>
  <c r="BC55" i="12" s="1"/>
  <c r="AH52" i="12"/>
  <c r="BD55" i="12" s="1"/>
  <c r="AI52" i="12"/>
  <c r="BE55" i="12" s="1"/>
  <c r="AE53" i="12"/>
  <c r="BA56" i="12" s="1"/>
  <c r="AF53" i="12"/>
  <c r="BB56" i="12" s="1"/>
  <c r="AG53" i="12"/>
  <c r="BC56" i="12" s="1"/>
  <c r="AH53" i="12"/>
  <c r="BD56" i="12" s="1"/>
  <c r="AI53" i="12"/>
  <c r="BE56" i="12" s="1"/>
  <c r="AE54" i="12"/>
  <c r="BA57" i="12" s="1"/>
  <c r="AF54" i="12"/>
  <c r="BB57" i="12" s="1"/>
  <c r="AG54" i="12"/>
  <c r="BC57" i="12" s="1"/>
  <c r="AH54" i="12"/>
  <c r="BD57" i="12" s="1"/>
  <c r="AI54" i="12"/>
  <c r="BE57" i="12" s="1"/>
  <c r="AE55" i="12"/>
  <c r="BA58" i="12" s="1"/>
  <c r="AF55" i="12"/>
  <c r="BB58" i="12" s="1"/>
  <c r="AG55" i="12"/>
  <c r="BC58" i="12" s="1"/>
  <c r="AH55" i="12"/>
  <c r="BD58" i="12" s="1"/>
  <c r="AI55" i="12"/>
  <c r="BE58" i="12" s="1"/>
  <c r="AI56" i="12"/>
  <c r="BE59" i="12" s="1"/>
  <c r="AE56" i="12"/>
  <c r="BA59" i="12" s="1"/>
  <c r="AF56" i="12"/>
  <c r="BB59" i="12" s="1"/>
  <c r="AG56" i="12"/>
  <c r="BC59" i="12" s="1"/>
  <c r="AH56" i="12"/>
  <c r="BD59" i="12" s="1"/>
  <c r="AD56" i="12"/>
  <c r="AZ59" i="12" s="1"/>
  <c r="AC56" i="12"/>
  <c r="AY59" i="12" s="1"/>
  <c r="AB56" i="12"/>
  <c r="AX59" i="12" s="1"/>
  <c r="AD55" i="12"/>
  <c r="AZ58" i="12" s="1"/>
  <c r="AC55" i="12"/>
  <c r="AY58" i="12" s="1"/>
  <c r="AB55" i="12"/>
  <c r="AX58" i="12" s="1"/>
  <c r="AA55" i="12"/>
  <c r="AW58" i="12" s="1"/>
  <c r="AD54" i="12"/>
  <c r="AZ57" i="12" s="1"/>
  <c r="AC54" i="12"/>
  <c r="AY57" i="12" s="1"/>
  <c r="AB54" i="12"/>
  <c r="AX57" i="12" s="1"/>
  <c r="AA54" i="12"/>
  <c r="AW57" i="12" s="1"/>
  <c r="AD53" i="12"/>
  <c r="AZ56" i="12" s="1"/>
  <c r="AC53" i="12"/>
  <c r="AY56" i="12" s="1"/>
  <c r="AB53" i="12"/>
  <c r="AX56" i="12" s="1"/>
  <c r="AA53" i="12"/>
  <c r="AW56" i="12" s="1"/>
  <c r="AD52" i="12"/>
  <c r="AZ55" i="12" s="1"/>
  <c r="AC52" i="12"/>
  <c r="AY55" i="12" s="1"/>
  <c r="AB52" i="12"/>
  <c r="AX55" i="12" s="1"/>
  <c r="AA52" i="12"/>
  <c r="AW55" i="12" s="1"/>
  <c r="AD51" i="12"/>
  <c r="AZ54" i="12" s="1"/>
  <c r="AC51" i="12"/>
  <c r="AY54" i="12" s="1"/>
  <c r="AB51" i="12"/>
  <c r="AX54" i="12" s="1"/>
  <c r="AA51" i="12"/>
  <c r="AW54" i="12" s="1"/>
  <c r="AD50" i="12"/>
  <c r="AZ53" i="12" s="1"/>
  <c r="AC50" i="12"/>
  <c r="AY53" i="12" s="1"/>
  <c r="AB50" i="12"/>
  <c r="AX53" i="12" s="1"/>
  <c r="AA50" i="12"/>
  <c r="AW53" i="12" s="1"/>
  <c r="AD49" i="12"/>
  <c r="AZ52" i="12" s="1"/>
  <c r="AC49" i="12"/>
  <c r="AY52" i="12" s="1"/>
  <c r="AB49" i="12"/>
  <c r="AX52" i="12" s="1"/>
  <c r="AA49" i="12"/>
  <c r="AW52" i="12" s="1"/>
  <c r="AD48" i="12"/>
  <c r="AZ51" i="12" s="1"/>
  <c r="AC48" i="12"/>
  <c r="AY51" i="12" s="1"/>
  <c r="AB48" i="12"/>
  <c r="AX51" i="12" s="1"/>
  <c r="AA48" i="12"/>
  <c r="AW51" i="12" s="1"/>
  <c r="AD47" i="12"/>
  <c r="AZ50" i="12" s="1"/>
  <c r="AC47" i="12"/>
  <c r="AY50" i="12" s="1"/>
  <c r="AB47" i="12"/>
  <c r="AX50" i="12" s="1"/>
  <c r="AA47" i="12"/>
  <c r="AW50" i="12" s="1"/>
  <c r="AD46" i="12"/>
  <c r="AZ49" i="12" s="1"/>
  <c r="AC46" i="12"/>
  <c r="AY49" i="12" s="1"/>
  <c r="AB46" i="12"/>
  <c r="AX49" i="12" s="1"/>
  <c r="AA46" i="12"/>
  <c r="AW49" i="12" s="1"/>
  <c r="AD45" i="12"/>
  <c r="AZ48" i="12" s="1"/>
  <c r="AC45" i="12"/>
  <c r="AY48" i="12" s="1"/>
  <c r="AB45" i="12"/>
  <c r="AX48" i="12" s="1"/>
  <c r="AA45" i="12"/>
  <c r="AW48" i="12" s="1"/>
  <c r="AD44" i="12"/>
  <c r="AZ47" i="12" s="1"/>
  <c r="AC44" i="12"/>
  <c r="AY47" i="12" s="1"/>
  <c r="AB44" i="12"/>
  <c r="AX47" i="12" s="1"/>
  <c r="AA44" i="12"/>
  <c r="AW47" i="12" s="1"/>
  <c r="AD43" i="12"/>
  <c r="AZ46" i="12" s="1"/>
  <c r="AC43" i="12"/>
  <c r="AY46" i="12" s="1"/>
  <c r="AB43" i="12"/>
  <c r="AX46" i="12" s="1"/>
  <c r="AA43" i="12"/>
  <c r="AW46" i="12" s="1"/>
  <c r="AD42" i="12"/>
  <c r="AZ45" i="12" s="1"/>
  <c r="AC42" i="12"/>
  <c r="AY45" i="12" s="1"/>
  <c r="AB42" i="12"/>
  <c r="AX45" i="12" s="1"/>
  <c r="AA42" i="12"/>
  <c r="AW45" i="12" s="1"/>
  <c r="AD41" i="12"/>
  <c r="AZ44" i="12" s="1"/>
  <c r="AC41" i="12"/>
  <c r="AY44" i="12" s="1"/>
  <c r="AB41" i="12"/>
  <c r="AX44" i="12" s="1"/>
  <c r="AA41" i="12"/>
  <c r="AW44" i="12" s="1"/>
  <c r="AD40" i="12"/>
  <c r="AZ43" i="12" s="1"/>
  <c r="AC40" i="12"/>
  <c r="AY43" i="12" s="1"/>
  <c r="AB40" i="12"/>
  <c r="AX43" i="12" s="1"/>
  <c r="AA40" i="12"/>
  <c r="AW43" i="12" s="1"/>
  <c r="AD39" i="12"/>
  <c r="AZ42" i="12" s="1"/>
  <c r="AC39" i="12"/>
  <c r="AY42" i="12" s="1"/>
  <c r="AB39" i="12"/>
  <c r="AX42" i="12" s="1"/>
  <c r="AA39" i="12"/>
  <c r="AW42" i="12" s="1"/>
  <c r="AD38" i="12"/>
  <c r="AZ41" i="12" s="1"/>
  <c r="AC38" i="12"/>
  <c r="AY41" i="12" s="1"/>
  <c r="AB38" i="12"/>
  <c r="AX41" i="12" s="1"/>
  <c r="AA38" i="12"/>
  <c r="AW41" i="12" s="1"/>
  <c r="AD37" i="12"/>
  <c r="AZ40" i="12" s="1"/>
  <c r="AC37" i="12"/>
  <c r="AY40" i="12" s="1"/>
  <c r="AB37" i="12"/>
  <c r="AX40" i="12" s="1"/>
  <c r="AA37" i="12"/>
  <c r="AW40" i="12" s="1"/>
  <c r="AD36" i="12"/>
  <c r="AZ39" i="12" s="1"/>
  <c r="AC36" i="12"/>
  <c r="AY39" i="12" s="1"/>
  <c r="AB36" i="12"/>
  <c r="AX39" i="12" s="1"/>
  <c r="AA36" i="12"/>
  <c r="AW39" i="12" s="1"/>
  <c r="AD35" i="12"/>
  <c r="AZ38" i="12" s="1"/>
  <c r="AC35" i="12"/>
  <c r="AY38" i="12" s="1"/>
  <c r="AB35" i="12"/>
  <c r="AX38" i="12" s="1"/>
  <c r="AA35" i="12"/>
  <c r="AW38" i="12" s="1"/>
  <c r="AD34" i="12"/>
  <c r="AZ37" i="12" s="1"/>
  <c r="AC34" i="12"/>
  <c r="AY37" i="12" s="1"/>
  <c r="AB34" i="12"/>
  <c r="AX37" i="12" s="1"/>
  <c r="AA34" i="12"/>
  <c r="AW37" i="12" s="1"/>
  <c r="AD33" i="12"/>
  <c r="AZ36" i="12" s="1"/>
  <c r="AC33" i="12"/>
  <c r="AY36" i="12" s="1"/>
  <c r="AB33" i="12"/>
  <c r="AX36" i="12" s="1"/>
  <c r="AA33" i="12"/>
  <c r="AW36" i="12" s="1"/>
  <c r="AD32" i="12"/>
  <c r="AZ35" i="12" s="1"/>
  <c r="AC32" i="12"/>
  <c r="AY35" i="12" s="1"/>
  <c r="AB32" i="12"/>
  <c r="AX35" i="12" s="1"/>
  <c r="AA32" i="12"/>
  <c r="AW35" i="12" s="1"/>
  <c r="AD31" i="12"/>
  <c r="AZ34" i="12" s="1"/>
  <c r="AC31" i="12"/>
  <c r="AY34" i="12" s="1"/>
  <c r="AB31" i="12"/>
  <c r="AX34" i="12" s="1"/>
  <c r="AA31" i="12"/>
  <c r="AW34" i="12" s="1"/>
  <c r="AD30" i="12"/>
  <c r="AZ33" i="12" s="1"/>
  <c r="AC30" i="12"/>
  <c r="AY33" i="12" s="1"/>
  <c r="AB30" i="12"/>
  <c r="AX33" i="12" s="1"/>
  <c r="AA30" i="12"/>
  <c r="AW33" i="12" s="1"/>
  <c r="AD29" i="12"/>
  <c r="AZ32" i="12" s="1"/>
  <c r="AC29" i="12"/>
  <c r="AY32" i="12" s="1"/>
  <c r="AB29" i="12"/>
  <c r="AX32" i="12" s="1"/>
  <c r="AA29" i="12"/>
  <c r="AW32" i="12" s="1"/>
  <c r="AD28" i="12"/>
  <c r="AZ31" i="12" s="1"/>
  <c r="AC28" i="12"/>
  <c r="AY31" i="12" s="1"/>
  <c r="AB28" i="12"/>
  <c r="AX31" i="12" s="1"/>
  <c r="AA28" i="12"/>
  <c r="AW31" i="12" s="1"/>
  <c r="AD27" i="12"/>
  <c r="AZ30" i="12" s="1"/>
  <c r="AC27" i="12"/>
  <c r="AY30" i="12" s="1"/>
  <c r="AB27" i="12"/>
  <c r="AX30" i="12" s="1"/>
  <c r="AA27" i="12"/>
  <c r="AW30" i="12" s="1"/>
  <c r="AD26" i="12"/>
  <c r="AZ29" i="12" s="1"/>
  <c r="AC26" i="12"/>
  <c r="AY29" i="12" s="1"/>
  <c r="AB26" i="12"/>
  <c r="AX29" i="12" s="1"/>
  <c r="AA26" i="12"/>
  <c r="AW29" i="12" s="1"/>
  <c r="AD25" i="12"/>
  <c r="AZ28" i="12" s="1"/>
  <c r="AC25" i="12"/>
  <c r="AY28" i="12" s="1"/>
  <c r="AB25" i="12"/>
  <c r="AX28" i="12" s="1"/>
  <c r="AA25" i="12"/>
  <c r="AW28" i="12" s="1"/>
  <c r="AD24" i="12"/>
  <c r="AZ27" i="12" s="1"/>
  <c r="AC24" i="12"/>
  <c r="AY27" i="12" s="1"/>
  <c r="AB24" i="12"/>
  <c r="AX27" i="12" s="1"/>
  <c r="AA24" i="12"/>
  <c r="AW27" i="12" s="1"/>
  <c r="AD23" i="12"/>
  <c r="AZ26" i="12" s="1"/>
  <c r="AC23" i="12"/>
  <c r="AY26" i="12" s="1"/>
  <c r="AB23" i="12"/>
  <c r="AX26" i="12" s="1"/>
  <c r="AA23" i="12"/>
  <c r="AW26" i="12" s="1"/>
  <c r="AD22" i="12"/>
  <c r="AZ25" i="12" s="1"/>
  <c r="AC22" i="12"/>
  <c r="AY25" i="12" s="1"/>
  <c r="AB22" i="12"/>
  <c r="AX25" i="12" s="1"/>
  <c r="AA22" i="12"/>
  <c r="AW25" i="12" s="1"/>
  <c r="AD21" i="12"/>
  <c r="AZ24" i="12" s="1"/>
  <c r="AC21" i="12"/>
  <c r="AY24" i="12" s="1"/>
  <c r="AB21" i="12"/>
  <c r="AX24" i="12" s="1"/>
  <c r="AA21" i="12"/>
  <c r="AW24" i="12" s="1"/>
  <c r="AD20" i="12"/>
  <c r="AZ23" i="12" s="1"/>
  <c r="AC20" i="12"/>
  <c r="AY23" i="12" s="1"/>
  <c r="AB20" i="12"/>
  <c r="AX23" i="12" s="1"/>
  <c r="AA20" i="12"/>
  <c r="AW23" i="12" s="1"/>
  <c r="AD19" i="12"/>
  <c r="AZ22" i="12" s="1"/>
  <c r="AC19" i="12"/>
  <c r="AY22" i="12" s="1"/>
  <c r="AB19" i="12"/>
  <c r="AX22" i="12" s="1"/>
  <c r="AA19" i="12"/>
  <c r="AW22" i="12" s="1"/>
  <c r="AD18" i="12"/>
  <c r="AZ21" i="12" s="1"/>
  <c r="AC18" i="12"/>
  <c r="AY21" i="12" s="1"/>
  <c r="AB18" i="12"/>
  <c r="AX21" i="12" s="1"/>
  <c r="AA18" i="12"/>
  <c r="AW21" i="12" s="1"/>
  <c r="AD17" i="12"/>
  <c r="AZ20" i="12" s="1"/>
  <c r="AC17" i="12"/>
  <c r="AY20" i="12" s="1"/>
  <c r="AB17" i="12"/>
  <c r="AX20" i="12" s="1"/>
  <c r="AA17" i="12"/>
  <c r="AW20" i="12" s="1"/>
  <c r="AD16" i="12"/>
  <c r="AZ19" i="12" s="1"/>
  <c r="AC16" i="12"/>
  <c r="AY19" i="12" s="1"/>
  <c r="AB16" i="12"/>
  <c r="AX19" i="12" s="1"/>
  <c r="AA16" i="12"/>
  <c r="AW19" i="12" s="1"/>
  <c r="AD15" i="12"/>
  <c r="AZ18" i="12" s="1"/>
  <c r="AC15" i="12"/>
  <c r="AY18" i="12" s="1"/>
  <c r="AB15" i="12"/>
  <c r="AX18" i="12" s="1"/>
  <c r="AA15" i="12"/>
  <c r="AW18" i="12" s="1"/>
  <c r="AD14" i="12"/>
  <c r="AZ17" i="12" s="1"/>
  <c r="AC14" i="12"/>
  <c r="AY17" i="12" s="1"/>
  <c r="AB14" i="12"/>
  <c r="AX17" i="12" s="1"/>
  <c r="AA14" i="12"/>
  <c r="AW17" i="12" s="1"/>
  <c r="AD13" i="12"/>
  <c r="AZ16" i="12" s="1"/>
  <c r="AC13" i="12"/>
  <c r="AY16" i="12" s="1"/>
  <c r="AB13" i="12"/>
  <c r="AX16" i="12" s="1"/>
  <c r="AA13" i="12"/>
  <c r="AW16" i="12" s="1"/>
  <c r="AD12" i="12"/>
  <c r="AZ15" i="12" s="1"/>
  <c r="AC12" i="12"/>
  <c r="AY15" i="12" s="1"/>
  <c r="AB12" i="12"/>
  <c r="AX15" i="12" s="1"/>
  <c r="AA12" i="12"/>
  <c r="AW15" i="12" s="1"/>
  <c r="AD11" i="12"/>
  <c r="AZ14" i="12" s="1"/>
  <c r="AC11" i="12"/>
  <c r="AY14" i="12" s="1"/>
  <c r="AB11" i="12"/>
  <c r="AX14" i="12" s="1"/>
  <c r="AA11" i="12"/>
  <c r="AW14" i="12" s="1"/>
  <c r="AD10" i="12"/>
  <c r="AZ13" i="12" s="1"/>
  <c r="AC10" i="12"/>
  <c r="AY13" i="12" s="1"/>
  <c r="AB10" i="12"/>
  <c r="AX13" i="12" s="1"/>
  <c r="AA10" i="12"/>
  <c r="AW13" i="12" s="1"/>
  <c r="AD9" i="12"/>
  <c r="AZ12" i="12" s="1"/>
  <c r="AC9" i="12"/>
  <c r="AY12" i="12" s="1"/>
  <c r="AB9" i="12"/>
  <c r="AX12" i="12" s="1"/>
  <c r="AA9" i="12"/>
  <c r="AW12" i="12" s="1"/>
  <c r="AD8" i="12"/>
  <c r="AZ11" i="12" s="1"/>
  <c r="AC8" i="12"/>
  <c r="AY11" i="12" s="1"/>
  <c r="AB8" i="12"/>
  <c r="AX11" i="12" s="1"/>
  <c r="AA8" i="12"/>
  <c r="AW11" i="12" s="1"/>
  <c r="AD7" i="12"/>
  <c r="AZ10" i="12" s="1"/>
  <c r="AC7" i="12"/>
  <c r="AY10" i="12" s="1"/>
  <c r="AB7" i="12"/>
  <c r="AX10" i="12" s="1"/>
  <c r="AA7" i="12"/>
  <c r="AW10" i="12" s="1"/>
  <c r="AD6" i="12"/>
  <c r="AZ9" i="12" s="1"/>
  <c r="AC6" i="12"/>
  <c r="AY9" i="12" s="1"/>
  <c r="AB6" i="12"/>
  <c r="AX9" i="12" s="1"/>
  <c r="AA6" i="12"/>
  <c r="AW9" i="12" s="1"/>
  <c r="AD5" i="12"/>
  <c r="AC5" i="12"/>
  <c r="AB5" i="12"/>
  <c r="AA5" i="12"/>
  <c r="AA56" i="12"/>
  <c r="AW59" i="12" s="1"/>
  <c r="T6" i="12"/>
  <c r="T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T42" i="12"/>
  <c r="T43" i="12"/>
  <c r="T44" i="12"/>
  <c r="T45" i="12"/>
  <c r="T46" i="12"/>
  <c r="T47" i="12"/>
  <c r="T48" i="12"/>
  <c r="T49" i="12"/>
  <c r="T50" i="12"/>
  <c r="T51" i="12"/>
  <c r="T52" i="12"/>
  <c r="T53" i="12"/>
  <c r="T54" i="12"/>
  <c r="T55" i="12"/>
  <c r="T56" i="12"/>
  <c r="T57" i="12"/>
  <c r="T58" i="12"/>
  <c r="T59" i="12"/>
  <c r="T60" i="12"/>
  <c r="T61" i="12"/>
  <c r="T62" i="12"/>
  <c r="T63" i="12"/>
  <c r="T64" i="12"/>
  <c r="T65" i="12"/>
  <c r="T66" i="12"/>
  <c r="T67" i="12"/>
  <c r="T68" i="12"/>
  <c r="T69" i="12"/>
  <c r="T70" i="12"/>
  <c r="T71" i="12"/>
  <c r="T72" i="12"/>
  <c r="T73" i="12"/>
  <c r="T74" i="12"/>
  <c r="T75" i="12"/>
  <c r="T76" i="12"/>
  <c r="T77" i="12"/>
  <c r="T78" i="12"/>
  <c r="T79" i="12"/>
  <c r="T80" i="12"/>
  <c r="T81" i="12"/>
  <c r="T82" i="12"/>
  <c r="T83" i="12"/>
  <c r="T84" i="12"/>
  <c r="T85" i="12"/>
  <c r="T86" i="12"/>
  <c r="T87" i="12"/>
  <c r="T88" i="12"/>
  <c r="T89" i="12"/>
  <c r="T90" i="12"/>
  <c r="T91" i="12"/>
  <c r="T92" i="12"/>
  <c r="T93" i="12"/>
  <c r="T94" i="12"/>
  <c r="T95" i="12"/>
  <c r="T96" i="12"/>
  <c r="T97" i="12"/>
  <c r="T98" i="12"/>
  <c r="T99" i="12"/>
  <c r="T100" i="12"/>
  <c r="T101" i="12"/>
  <c r="T102" i="12"/>
  <c r="T103" i="12"/>
  <c r="T104" i="12"/>
  <c r="T105" i="12"/>
  <c r="T106" i="12"/>
  <c r="T107" i="12"/>
  <c r="T108" i="12"/>
  <c r="T109" i="12"/>
  <c r="T110" i="12"/>
  <c r="R4" i="71" s="1"/>
  <c r="T111" i="12"/>
  <c r="R5" i="71" s="1"/>
  <c r="T112" i="12"/>
  <c r="R6" i="71" s="1"/>
  <c r="T113" i="12"/>
  <c r="R7" i="71" s="1"/>
  <c r="T114" i="12"/>
  <c r="R8" i="71" s="1"/>
  <c r="T115" i="12"/>
  <c r="R9" i="71" s="1"/>
  <c r="T116" i="12"/>
  <c r="R10" i="71" s="1"/>
  <c r="T117" i="12"/>
  <c r="R11" i="71" s="1"/>
  <c r="T118" i="12"/>
  <c r="R12" i="71" s="1"/>
  <c r="T119" i="12"/>
  <c r="R13" i="71" s="1"/>
  <c r="T120" i="12"/>
  <c r="R14" i="71" s="1"/>
  <c r="T121" i="12"/>
  <c r="R15" i="71" s="1"/>
  <c r="T122" i="12"/>
  <c r="R16" i="71" s="1"/>
  <c r="T123" i="12"/>
  <c r="R17" i="71" s="1"/>
  <c r="T124" i="12"/>
  <c r="R18" i="71" s="1"/>
  <c r="T125" i="12"/>
  <c r="R19" i="71" s="1"/>
  <c r="T126" i="12"/>
  <c r="R20" i="71" s="1"/>
  <c r="T127" i="12"/>
  <c r="R21" i="71" s="1"/>
  <c r="T128" i="12"/>
  <c r="R22" i="71" s="1"/>
  <c r="T129" i="12"/>
  <c r="R23" i="71" s="1"/>
  <c r="T130" i="12"/>
  <c r="R24" i="71" s="1"/>
  <c r="T131" i="12"/>
  <c r="R25" i="71" s="1"/>
  <c r="T132" i="12"/>
  <c r="R26" i="71" s="1"/>
  <c r="T133" i="12"/>
  <c r="R27" i="71" s="1"/>
  <c r="T134" i="12"/>
  <c r="R28" i="71" s="1"/>
  <c r="T135" i="12"/>
  <c r="R29" i="71" s="1"/>
  <c r="T136" i="12"/>
  <c r="R30" i="71" s="1"/>
  <c r="T137" i="12"/>
  <c r="R31" i="71" s="1"/>
  <c r="T138" i="12"/>
  <c r="R32" i="71" s="1"/>
  <c r="T139" i="12"/>
  <c r="R33" i="71" s="1"/>
  <c r="T140" i="12"/>
  <c r="R34" i="71" s="1"/>
  <c r="T141" i="12"/>
  <c r="R35" i="71" s="1"/>
  <c r="T142" i="12"/>
  <c r="R36" i="71" s="1"/>
  <c r="T143" i="12"/>
  <c r="R37" i="71" s="1"/>
  <c r="T144" i="12"/>
  <c r="R38" i="71" s="1"/>
  <c r="T145" i="12"/>
  <c r="R39" i="71" s="1"/>
  <c r="T146" i="12"/>
  <c r="R40" i="71" s="1"/>
  <c r="T147" i="12"/>
  <c r="R41" i="71" s="1"/>
  <c r="T148" i="12"/>
  <c r="R42" i="71" s="1"/>
  <c r="T149" i="12"/>
  <c r="R43" i="71" s="1"/>
  <c r="T150" i="12"/>
  <c r="R44" i="71" s="1"/>
  <c r="T151" i="12"/>
  <c r="R45" i="71" s="1"/>
  <c r="T152" i="12"/>
  <c r="R46" i="71" s="1"/>
  <c r="T153" i="12"/>
  <c r="R47" i="71" s="1"/>
  <c r="T154" i="12"/>
  <c r="R48" i="71" s="1"/>
  <c r="T155" i="12"/>
  <c r="R49" i="71" s="1"/>
  <c r="T156" i="12"/>
  <c r="R50" i="71" s="1"/>
  <c r="T157" i="12"/>
  <c r="R51" i="71" s="1"/>
  <c r="T158" i="12"/>
  <c r="R52" i="71" s="1"/>
  <c r="T159" i="12"/>
  <c r="R53" i="71" s="1"/>
  <c r="T160" i="12"/>
  <c r="R54" i="71" s="1"/>
  <c r="T161" i="12"/>
  <c r="R55" i="71" s="1"/>
  <c r="T162" i="12"/>
  <c r="R56" i="71" s="1"/>
  <c r="T163" i="12"/>
  <c r="R57" i="71" s="1"/>
  <c r="T164" i="12"/>
  <c r="R58" i="71" s="1"/>
  <c r="T165" i="12"/>
  <c r="R59" i="71" s="1"/>
  <c r="T166" i="12"/>
  <c r="R60" i="71" s="1"/>
  <c r="T167" i="12"/>
  <c r="R61" i="71" s="1"/>
  <c r="T168" i="12"/>
  <c r="R62" i="71" s="1"/>
  <c r="T169" i="12"/>
  <c r="R63" i="71" s="1"/>
  <c r="T170" i="12"/>
  <c r="R64" i="71" s="1"/>
  <c r="T171" i="12"/>
  <c r="R65" i="71" s="1"/>
  <c r="T172" i="12"/>
  <c r="R66" i="71" s="1"/>
  <c r="T173" i="12"/>
  <c r="R67" i="71" s="1"/>
  <c r="T174" i="12"/>
  <c r="R68" i="71" s="1"/>
  <c r="T175" i="12"/>
  <c r="R69" i="71" s="1"/>
  <c r="T176" i="12"/>
  <c r="R70" i="71" s="1"/>
  <c r="T177" i="12"/>
  <c r="R71" i="71" s="1"/>
  <c r="T178" i="12"/>
  <c r="R72" i="71" s="1"/>
  <c r="T179" i="12"/>
  <c r="R73" i="71" s="1"/>
  <c r="T180" i="12"/>
  <c r="R74" i="71" s="1"/>
  <c r="T181" i="12"/>
  <c r="R75" i="71" s="1"/>
  <c r="T182" i="12"/>
  <c r="R76" i="71" s="1"/>
  <c r="T183" i="12"/>
  <c r="R77" i="71" s="1"/>
  <c r="T184" i="12"/>
  <c r="R78" i="71" s="1"/>
  <c r="T185" i="12"/>
  <c r="R79" i="71" s="1"/>
  <c r="T186" i="12"/>
  <c r="R80" i="71" s="1"/>
  <c r="T187" i="12"/>
  <c r="R81" i="71" s="1"/>
  <c r="T188" i="12"/>
  <c r="R82" i="71" s="1"/>
  <c r="T189" i="12"/>
  <c r="R83" i="71" s="1"/>
  <c r="T190" i="12"/>
  <c r="R84" i="71" s="1"/>
  <c r="T191" i="12"/>
  <c r="R85" i="71" s="1"/>
  <c r="T192" i="12"/>
  <c r="R86" i="71" s="1"/>
  <c r="T193" i="12"/>
  <c r="R87" i="71" s="1"/>
  <c r="T194" i="12"/>
  <c r="R88" i="71" s="1"/>
  <c r="T195" i="12"/>
  <c r="R89" i="71" s="1"/>
  <c r="T196" i="12"/>
  <c r="R90" i="71" s="1"/>
  <c r="T197" i="12"/>
  <c r="R91" i="71" s="1"/>
  <c r="T198" i="12"/>
  <c r="R92" i="71" s="1"/>
  <c r="T199" i="12"/>
  <c r="R93" i="71" s="1"/>
  <c r="T200" i="12"/>
  <c r="R94" i="71" s="1"/>
  <c r="T201" i="12"/>
  <c r="R95" i="71" s="1"/>
  <c r="T202" i="12"/>
  <c r="R96" i="71" s="1"/>
  <c r="T203" i="12"/>
  <c r="R97" i="71" s="1"/>
  <c r="T204" i="12"/>
  <c r="R98" i="71" s="1"/>
  <c r="T205" i="12"/>
  <c r="R99" i="71" s="1"/>
  <c r="T206" i="12"/>
  <c r="R100" i="71" s="1"/>
  <c r="T207" i="12"/>
  <c r="R101" i="71" s="1"/>
  <c r="T208" i="12"/>
  <c r="R102" i="71" s="1"/>
  <c r="T209" i="12"/>
  <c r="R103" i="71" s="1"/>
  <c r="T210" i="12"/>
  <c r="R104" i="71" s="1"/>
  <c r="T211" i="12"/>
  <c r="R105" i="71" s="1"/>
  <c r="T212" i="12"/>
  <c r="R106" i="71" s="1"/>
  <c r="T213" i="12"/>
  <c r="R107" i="71" s="1"/>
  <c r="T214" i="12"/>
  <c r="R108" i="71" s="1"/>
  <c r="T215" i="12"/>
  <c r="R109" i="71" s="1"/>
  <c r="T216" i="12"/>
  <c r="R110" i="71" s="1"/>
  <c r="T217" i="12"/>
  <c r="R111" i="71" s="1"/>
  <c r="T218" i="12"/>
  <c r="R112" i="71" s="1"/>
  <c r="T219" i="12"/>
  <c r="R113" i="71" s="1"/>
  <c r="T220" i="12"/>
  <c r="R114" i="71" s="1"/>
  <c r="T221" i="12"/>
  <c r="R115" i="71" s="1"/>
  <c r="T222" i="12"/>
  <c r="R116" i="71" s="1"/>
  <c r="T223" i="12"/>
  <c r="R117" i="71" s="1"/>
  <c r="T224" i="12"/>
  <c r="R118" i="71" s="1"/>
  <c r="T225" i="12"/>
  <c r="R119" i="71" s="1"/>
  <c r="T226" i="12"/>
  <c r="R120" i="71" s="1"/>
  <c r="T227" i="12"/>
  <c r="R121" i="71" s="1"/>
  <c r="T228" i="12"/>
  <c r="R122" i="71" s="1"/>
  <c r="T229" i="12"/>
  <c r="R123" i="71" s="1"/>
  <c r="T230" i="12"/>
  <c r="R124" i="71" s="1"/>
  <c r="T231" i="12"/>
  <c r="R125" i="71" s="1"/>
  <c r="T232" i="12"/>
  <c r="R126" i="71" s="1"/>
  <c r="T233" i="12"/>
  <c r="R127" i="71" s="1"/>
  <c r="T234" i="12"/>
  <c r="R128" i="71" s="1"/>
  <c r="T235" i="12"/>
  <c r="R129" i="71" s="1"/>
  <c r="T236" i="12"/>
  <c r="R130" i="71" s="1"/>
  <c r="T237" i="12"/>
  <c r="R131" i="71" s="1"/>
  <c r="T238" i="12"/>
  <c r="R132" i="71" s="1"/>
  <c r="T239" i="12"/>
  <c r="R133" i="71" s="1"/>
  <c r="T240" i="12"/>
  <c r="R134" i="71" s="1"/>
  <c r="T241" i="12"/>
  <c r="R135" i="71" s="1"/>
  <c r="T242" i="12"/>
  <c r="R136" i="71" s="1"/>
  <c r="T243" i="12"/>
  <c r="R137" i="71" s="1"/>
  <c r="T244" i="12"/>
  <c r="R138" i="71" s="1"/>
  <c r="T245" i="12"/>
  <c r="R139" i="71" s="1"/>
  <c r="T246" i="12"/>
  <c r="R140" i="71" s="1"/>
  <c r="T247" i="12"/>
  <c r="R141" i="71" s="1"/>
  <c r="T248" i="12"/>
  <c r="R142" i="71" s="1"/>
  <c r="T249" i="12"/>
  <c r="R143" i="71" s="1"/>
  <c r="T250" i="12"/>
  <c r="R144" i="71" s="1"/>
  <c r="T251" i="12"/>
  <c r="R145" i="71" s="1"/>
  <c r="T252" i="12"/>
  <c r="R146" i="71" s="1"/>
  <c r="T253" i="12"/>
  <c r="R147" i="71" s="1"/>
  <c r="T254" i="12"/>
  <c r="R148" i="71" s="1"/>
  <c r="T255" i="12"/>
  <c r="R149" i="71" s="1"/>
  <c r="T256" i="12"/>
  <c r="R150" i="71" s="1"/>
  <c r="T257" i="12"/>
  <c r="R151" i="71" s="1"/>
  <c r="T258" i="12"/>
  <c r="R152" i="71" s="1"/>
  <c r="T259" i="12"/>
  <c r="R153" i="71" s="1"/>
  <c r="T260" i="12"/>
  <c r="R154" i="71" s="1"/>
  <c r="T261" i="12"/>
  <c r="R155" i="71" s="1"/>
  <c r="T262" i="12"/>
  <c r="R156" i="71" s="1"/>
  <c r="T263" i="12"/>
  <c r="R157" i="71" s="1"/>
  <c r="T264" i="12"/>
  <c r="R158" i="71" s="1"/>
  <c r="T265" i="12"/>
  <c r="R159" i="71" s="1"/>
  <c r="T266" i="12"/>
  <c r="R160" i="71" s="1"/>
  <c r="T267" i="12"/>
  <c r="R161" i="71" s="1"/>
  <c r="T268" i="12"/>
  <c r="R162" i="71" s="1"/>
  <c r="T269" i="12"/>
  <c r="R163" i="71" s="1"/>
  <c r="T270" i="12"/>
  <c r="R164" i="71" s="1"/>
  <c r="T271" i="12"/>
  <c r="R165" i="71" s="1"/>
  <c r="T272" i="12"/>
  <c r="R166" i="71" s="1"/>
  <c r="T273" i="12"/>
  <c r="R167" i="71" s="1"/>
  <c r="T274" i="12"/>
  <c r="R168" i="71" s="1"/>
  <c r="T275" i="12"/>
  <c r="R169" i="71" s="1"/>
  <c r="T276" i="12"/>
  <c r="R170" i="71" s="1"/>
  <c r="T277" i="12"/>
  <c r="R171" i="71" s="1"/>
  <c r="T278" i="12"/>
  <c r="R172" i="71" s="1"/>
  <c r="T279" i="12"/>
  <c r="R173" i="71" s="1"/>
  <c r="T280" i="12"/>
  <c r="R174" i="71" s="1"/>
  <c r="T281" i="12"/>
  <c r="R175" i="71" s="1"/>
  <c r="T282" i="12"/>
  <c r="R176" i="71" s="1"/>
  <c r="T283" i="12"/>
  <c r="R177" i="71" s="1"/>
  <c r="T284" i="12"/>
  <c r="R178" i="71" s="1"/>
  <c r="T285" i="12"/>
  <c r="R179" i="71" s="1"/>
  <c r="T286" i="12"/>
  <c r="R180" i="71" s="1"/>
  <c r="T287" i="12"/>
  <c r="R181" i="71" s="1"/>
  <c r="T288" i="12"/>
  <c r="R182" i="71" s="1"/>
  <c r="T289" i="12"/>
  <c r="R183" i="71" s="1"/>
  <c r="T290" i="12"/>
  <c r="R184" i="71" s="1"/>
  <c r="T291" i="12"/>
  <c r="R185" i="71" s="1"/>
  <c r="T292" i="12"/>
  <c r="R186" i="71" s="1"/>
  <c r="T293" i="12"/>
  <c r="R187" i="71" s="1"/>
  <c r="T294" i="12"/>
  <c r="R188" i="71" s="1"/>
  <c r="T295" i="12"/>
  <c r="R189" i="71" s="1"/>
  <c r="T296" i="12"/>
  <c r="R190" i="71" s="1"/>
  <c r="T297" i="12"/>
  <c r="R191" i="71" s="1"/>
  <c r="T298" i="12"/>
  <c r="R192" i="71" s="1"/>
  <c r="T299" i="12"/>
  <c r="R193" i="71" s="1"/>
  <c r="T300" i="12"/>
  <c r="R194" i="71" s="1"/>
  <c r="T301" i="12"/>
  <c r="R195" i="71" s="1"/>
  <c r="T302" i="12"/>
  <c r="R196" i="71" s="1"/>
  <c r="T303" i="12"/>
  <c r="R197" i="71" s="1"/>
  <c r="T304" i="12"/>
  <c r="R198" i="71" s="1"/>
  <c r="T305" i="12"/>
  <c r="R199" i="71" s="1"/>
  <c r="K1109" i="36"/>
  <c r="T5" i="12"/>
  <c r="S60" i="12"/>
  <c r="S59" i="12"/>
  <c r="S58" i="12"/>
  <c r="S57" i="12"/>
  <c r="DF17" i="12" s="1"/>
  <c r="ED9" i="12" s="1"/>
  <c r="S56" i="12"/>
  <c r="S55" i="12"/>
  <c r="S54" i="12"/>
  <c r="S53" i="12"/>
  <c r="DF16" i="12" s="1"/>
  <c r="S52" i="12"/>
  <c r="S51" i="12"/>
  <c r="S50" i="12"/>
  <c r="S49" i="12"/>
  <c r="S48" i="12"/>
  <c r="DF15" i="12" s="1"/>
  <c r="S47" i="12"/>
  <c r="S46" i="12"/>
  <c r="S45" i="12"/>
  <c r="S44" i="12"/>
  <c r="DF14" i="12" s="1"/>
  <c r="ED8" i="12" s="1"/>
  <c r="S43" i="12"/>
  <c r="S42" i="12"/>
  <c r="S41" i="12"/>
  <c r="S40" i="12"/>
  <c r="DF13" i="12" s="1"/>
  <c r="S39" i="12"/>
  <c r="S38" i="12"/>
  <c r="S37" i="12"/>
  <c r="S36" i="12"/>
  <c r="S35" i="12"/>
  <c r="DF12" i="12" s="1"/>
  <c r="S34" i="12"/>
  <c r="S33" i="12"/>
  <c r="S32" i="12"/>
  <c r="S31" i="12"/>
  <c r="DF11" i="12" s="1"/>
  <c r="ED7" i="12" s="1"/>
  <c r="S30" i="12"/>
  <c r="S29" i="12"/>
  <c r="S28" i="12"/>
  <c r="S27" i="12"/>
  <c r="S26" i="12"/>
  <c r="DF10" i="12" s="1"/>
  <c r="S25" i="12"/>
  <c r="S24" i="12"/>
  <c r="S23" i="12"/>
  <c r="S22" i="12"/>
  <c r="DF9" i="12" s="1"/>
  <c r="S21" i="12"/>
  <c r="S20" i="12"/>
  <c r="S19" i="12"/>
  <c r="S18" i="12"/>
  <c r="DF8" i="12" s="1"/>
  <c r="ED6" i="12" s="1"/>
  <c r="S17" i="12"/>
  <c r="S16" i="12"/>
  <c r="S15" i="12"/>
  <c r="S14" i="12"/>
  <c r="S13" i="12"/>
  <c r="DF7" i="12" s="1"/>
  <c r="S12" i="12"/>
  <c r="S11" i="12"/>
  <c r="S10" i="12"/>
  <c r="S9" i="12"/>
  <c r="DF6" i="12" s="1"/>
  <c r="S8" i="12"/>
  <c r="S7" i="12"/>
  <c r="S6" i="12"/>
  <c r="S5" i="12"/>
  <c r="DF5" i="12" s="1"/>
  <c r="ED5" i="12" s="1"/>
  <c r="S62" i="12"/>
  <c r="S63" i="12"/>
  <c r="S64" i="12"/>
  <c r="S65" i="12"/>
  <c r="S66" i="12"/>
  <c r="S67" i="12"/>
  <c r="S68" i="12"/>
  <c r="S69" i="12"/>
  <c r="S70" i="12"/>
  <c r="S71" i="12"/>
  <c r="S72" i="12"/>
  <c r="S73" i="12"/>
  <c r="S74" i="12"/>
  <c r="S75" i="12"/>
  <c r="S76" i="12"/>
  <c r="S77" i="12"/>
  <c r="S78" i="12"/>
  <c r="S79" i="12"/>
  <c r="S80" i="12"/>
  <c r="S81" i="12"/>
  <c r="S82" i="12"/>
  <c r="S83" i="12"/>
  <c r="S84" i="12"/>
  <c r="S85" i="12"/>
  <c r="S86" i="12"/>
  <c r="S87" i="12"/>
  <c r="S88" i="12"/>
  <c r="S89" i="12"/>
  <c r="S90" i="12"/>
  <c r="S91" i="12"/>
  <c r="S92" i="12"/>
  <c r="S93" i="12"/>
  <c r="S94" i="12"/>
  <c r="S95" i="12"/>
  <c r="S96" i="12"/>
  <c r="S97" i="12"/>
  <c r="S98" i="12"/>
  <c r="S99" i="12"/>
  <c r="S100" i="12"/>
  <c r="S101" i="12"/>
  <c r="S102" i="12"/>
  <c r="S103" i="12"/>
  <c r="S104" i="12"/>
  <c r="S105" i="12"/>
  <c r="S106" i="12"/>
  <c r="S107" i="12"/>
  <c r="S108" i="12"/>
  <c r="S109" i="12"/>
  <c r="S110" i="12"/>
  <c r="Q4" i="71" s="1"/>
  <c r="S111" i="12"/>
  <c r="Q5" i="71" s="1"/>
  <c r="S112" i="12"/>
  <c r="Q6" i="71" s="1"/>
  <c r="S113" i="12"/>
  <c r="Q7" i="71" s="1"/>
  <c r="S114" i="12"/>
  <c r="Q8" i="71" s="1"/>
  <c r="S115" i="12"/>
  <c r="Q9" i="71" s="1"/>
  <c r="S116" i="12"/>
  <c r="Q10" i="71" s="1"/>
  <c r="S117" i="12"/>
  <c r="Q11" i="71" s="1"/>
  <c r="S118" i="12"/>
  <c r="Q12" i="71" s="1"/>
  <c r="S119" i="12"/>
  <c r="Q13" i="71" s="1"/>
  <c r="S120" i="12"/>
  <c r="Q14" i="71" s="1"/>
  <c r="S121" i="12"/>
  <c r="Q15" i="71" s="1"/>
  <c r="S122" i="12"/>
  <c r="Q16" i="71" s="1"/>
  <c r="S123" i="12"/>
  <c r="Q17" i="71" s="1"/>
  <c r="S124" i="12"/>
  <c r="Q18" i="71" s="1"/>
  <c r="S125" i="12"/>
  <c r="Q19" i="71" s="1"/>
  <c r="S126" i="12"/>
  <c r="Q20" i="71" s="1"/>
  <c r="S127" i="12"/>
  <c r="Q21" i="71" s="1"/>
  <c r="S128" i="12"/>
  <c r="Q22" i="71" s="1"/>
  <c r="S129" i="12"/>
  <c r="Q23" i="71" s="1"/>
  <c r="S130" i="12"/>
  <c r="Q24" i="71" s="1"/>
  <c r="S131" i="12"/>
  <c r="Q25" i="71" s="1"/>
  <c r="S132" i="12"/>
  <c r="Q26" i="71" s="1"/>
  <c r="S133" i="12"/>
  <c r="Q27" i="71" s="1"/>
  <c r="S134" i="12"/>
  <c r="Q28" i="71" s="1"/>
  <c r="S135" i="12"/>
  <c r="Q29" i="71" s="1"/>
  <c r="S136" i="12"/>
  <c r="Q30" i="71" s="1"/>
  <c r="S137" i="12"/>
  <c r="Q31" i="71" s="1"/>
  <c r="S138" i="12"/>
  <c r="Q32" i="71" s="1"/>
  <c r="S139" i="12"/>
  <c r="Q33" i="71" s="1"/>
  <c r="S140" i="12"/>
  <c r="Q34" i="71" s="1"/>
  <c r="S141" i="12"/>
  <c r="Q35" i="71" s="1"/>
  <c r="S142" i="12"/>
  <c r="Q36" i="71" s="1"/>
  <c r="S143" i="12"/>
  <c r="Q37" i="71" s="1"/>
  <c r="S144" i="12"/>
  <c r="Q38" i="71" s="1"/>
  <c r="S145" i="12"/>
  <c r="Q39" i="71" s="1"/>
  <c r="S146" i="12"/>
  <c r="Q40" i="71" s="1"/>
  <c r="S147" i="12"/>
  <c r="Q41" i="71" s="1"/>
  <c r="S148" i="12"/>
  <c r="Q42" i="71" s="1"/>
  <c r="S149" i="12"/>
  <c r="Q43" i="71" s="1"/>
  <c r="S150" i="12"/>
  <c r="Q44" i="71" s="1"/>
  <c r="S151" i="12"/>
  <c r="Q45" i="71" s="1"/>
  <c r="S152" i="12"/>
  <c r="Q46" i="71" s="1"/>
  <c r="S153" i="12"/>
  <c r="Q47" i="71" s="1"/>
  <c r="S154" i="12"/>
  <c r="Q48" i="71" s="1"/>
  <c r="S155" i="12"/>
  <c r="Q49" i="71" s="1"/>
  <c r="S156" i="12"/>
  <c r="Q50" i="71" s="1"/>
  <c r="S157" i="12"/>
  <c r="Q51" i="71" s="1"/>
  <c r="S158" i="12"/>
  <c r="Q52" i="71" s="1"/>
  <c r="S159" i="12"/>
  <c r="Q53" i="71" s="1"/>
  <c r="S160" i="12"/>
  <c r="Q54" i="71" s="1"/>
  <c r="S161" i="12"/>
  <c r="S162" i="12"/>
  <c r="Q56" i="71" s="1"/>
  <c r="S163" i="12"/>
  <c r="Q57" i="71" s="1"/>
  <c r="S164" i="12"/>
  <c r="Q58" i="71" s="1"/>
  <c r="S165" i="12"/>
  <c r="Q59" i="71" s="1"/>
  <c r="S166" i="12"/>
  <c r="Q60" i="71" s="1"/>
  <c r="S167" i="12"/>
  <c r="Q61" i="71" s="1"/>
  <c r="S168" i="12"/>
  <c r="Q62" i="71" s="1"/>
  <c r="S169" i="12"/>
  <c r="Q63" i="71" s="1"/>
  <c r="S170" i="12"/>
  <c r="Q64" i="71" s="1"/>
  <c r="S171" i="12"/>
  <c r="Q65" i="71" s="1"/>
  <c r="S172" i="12"/>
  <c r="Q66" i="71" s="1"/>
  <c r="S173" i="12"/>
  <c r="Q67" i="71" s="1"/>
  <c r="S174" i="12"/>
  <c r="Q68" i="71" s="1"/>
  <c r="S175" i="12"/>
  <c r="Q69" i="71" s="1"/>
  <c r="S176" i="12"/>
  <c r="Q70" i="71" s="1"/>
  <c r="S177" i="12"/>
  <c r="Q71" i="71" s="1"/>
  <c r="S178" i="12"/>
  <c r="Q72" i="71" s="1"/>
  <c r="S179" i="12"/>
  <c r="Q73" i="71" s="1"/>
  <c r="S180" i="12"/>
  <c r="Q74" i="71" s="1"/>
  <c r="S181" i="12"/>
  <c r="Q75" i="71" s="1"/>
  <c r="S182" i="12"/>
  <c r="Q76" i="71" s="1"/>
  <c r="S183" i="12"/>
  <c r="Q77" i="71" s="1"/>
  <c r="S184" i="12"/>
  <c r="Q78" i="71" s="1"/>
  <c r="S185" i="12"/>
  <c r="Q79" i="71" s="1"/>
  <c r="S186" i="12"/>
  <c r="Q80" i="71" s="1"/>
  <c r="S187" i="12"/>
  <c r="Q81" i="71" s="1"/>
  <c r="S188" i="12"/>
  <c r="Q82" i="71" s="1"/>
  <c r="S189" i="12"/>
  <c r="Q83" i="71" s="1"/>
  <c r="S190" i="12"/>
  <c r="Q84" i="71" s="1"/>
  <c r="S191" i="12"/>
  <c r="Q85" i="71" s="1"/>
  <c r="S192" i="12"/>
  <c r="Q86" i="71" s="1"/>
  <c r="S193" i="12"/>
  <c r="Q87" i="71" s="1"/>
  <c r="S194" i="12"/>
  <c r="Q88" i="71" s="1"/>
  <c r="S195" i="12"/>
  <c r="Q89" i="71" s="1"/>
  <c r="S196" i="12"/>
  <c r="Q90" i="71" s="1"/>
  <c r="S197" i="12"/>
  <c r="Q91" i="71" s="1"/>
  <c r="S198" i="12"/>
  <c r="Q92" i="71" s="1"/>
  <c r="S199" i="12"/>
  <c r="Q93" i="71" s="1"/>
  <c r="S200" i="12"/>
  <c r="Q94" i="71" s="1"/>
  <c r="S201" i="12"/>
  <c r="Q95" i="71" s="1"/>
  <c r="S202" i="12"/>
  <c r="Q96" i="71" s="1"/>
  <c r="S203" i="12"/>
  <c r="Q97" i="71" s="1"/>
  <c r="S204" i="12"/>
  <c r="Q98" i="71" s="1"/>
  <c r="S205" i="12"/>
  <c r="Q99" i="71" s="1"/>
  <c r="S206" i="12"/>
  <c r="Q100" i="71" s="1"/>
  <c r="S207" i="12"/>
  <c r="Q101" i="71" s="1"/>
  <c r="S208" i="12"/>
  <c r="Q102" i="71" s="1"/>
  <c r="S209" i="12"/>
  <c r="Q103" i="71" s="1"/>
  <c r="S210" i="12"/>
  <c r="Q104" i="71" s="1"/>
  <c r="S211" i="12"/>
  <c r="Q105" i="71" s="1"/>
  <c r="S212" i="12"/>
  <c r="Q106" i="71" s="1"/>
  <c r="S213" i="12"/>
  <c r="Q107" i="71" s="1"/>
  <c r="S214" i="12"/>
  <c r="Q108" i="71" s="1"/>
  <c r="S215" i="12"/>
  <c r="Q109" i="71" s="1"/>
  <c r="S216" i="12"/>
  <c r="Q110" i="71" s="1"/>
  <c r="S217" i="12"/>
  <c r="Q111" i="71" s="1"/>
  <c r="S218" i="12"/>
  <c r="Q112" i="71" s="1"/>
  <c r="S219" i="12"/>
  <c r="Q113" i="71" s="1"/>
  <c r="S220" i="12"/>
  <c r="Q114" i="71" s="1"/>
  <c r="S221" i="12"/>
  <c r="Q115" i="71" s="1"/>
  <c r="S222" i="12"/>
  <c r="Q116" i="71" s="1"/>
  <c r="S223" i="12"/>
  <c r="Q117" i="71" s="1"/>
  <c r="S224" i="12"/>
  <c r="Q118" i="71" s="1"/>
  <c r="S225" i="12"/>
  <c r="Q119" i="71" s="1"/>
  <c r="S226" i="12"/>
  <c r="Q120" i="71" s="1"/>
  <c r="S227" i="12"/>
  <c r="Q121" i="71" s="1"/>
  <c r="S228" i="12"/>
  <c r="Q122" i="71" s="1"/>
  <c r="S229" i="12"/>
  <c r="Q123" i="71" s="1"/>
  <c r="S230" i="12"/>
  <c r="Q124" i="71" s="1"/>
  <c r="S231" i="12"/>
  <c r="Q125" i="71" s="1"/>
  <c r="S232" i="12"/>
  <c r="Q126" i="71" s="1"/>
  <c r="S233" i="12"/>
  <c r="Q127" i="71" s="1"/>
  <c r="S234" i="12"/>
  <c r="Q128" i="71" s="1"/>
  <c r="S235" i="12"/>
  <c r="Q129" i="71" s="1"/>
  <c r="S236" i="12"/>
  <c r="Q130" i="71" s="1"/>
  <c r="S237" i="12"/>
  <c r="Q131" i="71" s="1"/>
  <c r="S238" i="12"/>
  <c r="Q132" i="71" s="1"/>
  <c r="S239" i="12"/>
  <c r="Q133" i="71" s="1"/>
  <c r="S240" i="12"/>
  <c r="Q134" i="71" s="1"/>
  <c r="S241" i="12"/>
  <c r="Q135" i="71" s="1"/>
  <c r="S242" i="12"/>
  <c r="Q136" i="71" s="1"/>
  <c r="S243" i="12"/>
  <c r="Q137" i="71" s="1"/>
  <c r="S244" i="12"/>
  <c r="Q138" i="71" s="1"/>
  <c r="S245" i="12"/>
  <c r="Q139" i="71" s="1"/>
  <c r="S246" i="12"/>
  <c r="Q140" i="71" s="1"/>
  <c r="S247" i="12"/>
  <c r="Q141" i="71" s="1"/>
  <c r="S248" i="12"/>
  <c r="Q142" i="71" s="1"/>
  <c r="S249" i="12"/>
  <c r="Q143" i="71" s="1"/>
  <c r="S250" i="12"/>
  <c r="Q144" i="71" s="1"/>
  <c r="S251" i="12"/>
  <c r="Q145" i="71" s="1"/>
  <c r="S252" i="12"/>
  <c r="Q146" i="71" s="1"/>
  <c r="S253" i="12"/>
  <c r="Q147" i="71" s="1"/>
  <c r="S254" i="12"/>
  <c r="Q148" i="71" s="1"/>
  <c r="S255" i="12"/>
  <c r="Q149" i="71" s="1"/>
  <c r="S256" i="12"/>
  <c r="Q150" i="71" s="1"/>
  <c r="S257" i="12"/>
  <c r="Q151" i="71" s="1"/>
  <c r="S258" i="12"/>
  <c r="Q152" i="71" s="1"/>
  <c r="S259" i="12"/>
  <c r="Q153" i="71" s="1"/>
  <c r="S260" i="12"/>
  <c r="Q154" i="71" s="1"/>
  <c r="S261" i="12"/>
  <c r="Q155" i="71" s="1"/>
  <c r="S262" i="12"/>
  <c r="Q156" i="71" s="1"/>
  <c r="S263" i="12"/>
  <c r="Q157" i="71" s="1"/>
  <c r="S264" i="12"/>
  <c r="Q158" i="71" s="1"/>
  <c r="S265" i="12"/>
  <c r="Q159" i="71" s="1"/>
  <c r="S266" i="12"/>
  <c r="Q160" i="71" s="1"/>
  <c r="S267" i="12"/>
  <c r="Q161" i="71" s="1"/>
  <c r="S268" i="12"/>
  <c r="Q162" i="71" s="1"/>
  <c r="S269" i="12"/>
  <c r="Q163" i="71" s="1"/>
  <c r="S270" i="12"/>
  <c r="Q164" i="71" s="1"/>
  <c r="S271" i="12"/>
  <c r="Q165" i="71" s="1"/>
  <c r="S272" i="12"/>
  <c r="Q166" i="71" s="1"/>
  <c r="S273" i="12"/>
  <c r="Q167" i="71" s="1"/>
  <c r="S274" i="12"/>
  <c r="Q168" i="71" s="1"/>
  <c r="S275" i="12"/>
  <c r="Q169" i="71" s="1"/>
  <c r="S276" i="12"/>
  <c r="Q170" i="71" s="1"/>
  <c r="S277" i="12"/>
  <c r="Q171" i="71" s="1"/>
  <c r="S278" i="12"/>
  <c r="Q172" i="71" s="1"/>
  <c r="S279" i="12"/>
  <c r="Q173" i="71" s="1"/>
  <c r="S280" i="12"/>
  <c r="Q174" i="71" s="1"/>
  <c r="S281" i="12"/>
  <c r="Q175" i="71" s="1"/>
  <c r="S282" i="12"/>
  <c r="Q176" i="71" s="1"/>
  <c r="S283" i="12"/>
  <c r="Q177" i="71" s="1"/>
  <c r="S284" i="12"/>
  <c r="Q178" i="71" s="1"/>
  <c r="S285" i="12"/>
  <c r="Q179" i="71" s="1"/>
  <c r="S286" i="12"/>
  <c r="Q180" i="71" s="1"/>
  <c r="S287" i="12"/>
  <c r="Q181" i="71" s="1"/>
  <c r="S288" i="12"/>
  <c r="Q182" i="71" s="1"/>
  <c r="S289" i="12"/>
  <c r="Q183" i="71" s="1"/>
  <c r="S290" i="12"/>
  <c r="Q184" i="71" s="1"/>
  <c r="S291" i="12"/>
  <c r="Q185" i="71" s="1"/>
  <c r="S292" i="12"/>
  <c r="Q186" i="71" s="1"/>
  <c r="S293" i="12"/>
  <c r="Q187" i="71" s="1"/>
  <c r="S294" i="12"/>
  <c r="Q188" i="71" s="1"/>
  <c r="S295" i="12"/>
  <c r="Q189" i="71" s="1"/>
  <c r="S296" i="12"/>
  <c r="Q190" i="71" s="1"/>
  <c r="S297" i="12"/>
  <c r="Q191" i="71" s="1"/>
  <c r="S298" i="12"/>
  <c r="Q192" i="71" s="1"/>
  <c r="S299" i="12"/>
  <c r="Q193" i="71" s="1"/>
  <c r="S300" i="12"/>
  <c r="Q194" i="71" s="1"/>
  <c r="S301" i="12"/>
  <c r="Q195" i="71" s="1"/>
  <c r="S302" i="12"/>
  <c r="Q196" i="71" s="1"/>
  <c r="S303" i="12"/>
  <c r="Q197" i="71" s="1"/>
  <c r="S304" i="12"/>
  <c r="Q198" i="71" s="1"/>
  <c r="S305" i="12"/>
  <c r="S61" i="12"/>
  <c r="O7" i="12"/>
  <c r="O8" i="12"/>
  <c r="O9" i="12"/>
  <c r="O10" i="12"/>
  <c r="O11" i="12"/>
  <c r="O12" i="12"/>
  <c r="O13" i="12"/>
  <c r="O14" i="12"/>
  <c r="O15" i="12"/>
  <c r="O16" i="12"/>
  <c r="O17" i="12"/>
  <c r="O18" i="12"/>
  <c r="O19" i="12"/>
  <c r="O20" i="12"/>
  <c r="O21" i="12"/>
  <c r="O22" i="12"/>
  <c r="O23" i="12"/>
  <c r="O24" i="12"/>
  <c r="O25" i="12"/>
  <c r="O26" i="12"/>
  <c r="O27" i="12"/>
  <c r="O28" i="12"/>
  <c r="O29" i="12"/>
  <c r="O30" i="12"/>
  <c r="O31" i="12"/>
  <c r="O32" i="12"/>
  <c r="O33" i="12"/>
  <c r="O34" i="12"/>
  <c r="O35" i="12"/>
  <c r="O36" i="12"/>
  <c r="O37" i="12"/>
  <c r="O38" i="12"/>
  <c r="O39" i="12"/>
  <c r="O40" i="12"/>
  <c r="O41" i="12"/>
  <c r="O42" i="12"/>
  <c r="O43" i="12"/>
  <c r="O44" i="12"/>
  <c r="O45" i="12"/>
  <c r="O46" i="12"/>
  <c r="O47" i="12"/>
  <c r="O48" i="12"/>
  <c r="O49" i="12"/>
  <c r="O50" i="12"/>
  <c r="O51" i="12"/>
  <c r="O52" i="12"/>
  <c r="O53" i="12"/>
  <c r="O54" i="12"/>
  <c r="O55" i="12"/>
  <c r="O56" i="12"/>
  <c r="O57" i="12"/>
  <c r="O58" i="12"/>
  <c r="O59" i="12"/>
  <c r="O60" i="12"/>
  <c r="O61" i="12"/>
  <c r="O62" i="12"/>
  <c r="O63" i="12"/>
  <c r="O64" i="12"/>
  <c r="O65" i="12"/>
  <c r="O66" i="12"/>
  <c r="O67" i="12"/>
  <c r="O68" i="12"/>
  <c r="O69" i="12"/>
  <c r="O70" i="12"/>
  <c r="O71" i="12"/>
  <c r="O72" i="12"/>
  <c r="O73" i="12"/>
  <c r="O74" i="12"/>
  <c r="O75" i="12"/>
  <c r="O76" i="12"/>
  <c r="O77" i="12"/>
  <c r="O78" i="12"/>
  <c r="O79" i="12"/>
  <c r="O80" i="12"/>
  <c r="O81" i="12"/>
  <c r="O82" i="12"/>
  <c r="O83" i="12"/>
  <c r="O84" i="12"/>
  <c r="O85" i="12"/>
  <c r="O86" i="12"/>
  <c r="O87" i="12"/>
  <c r="O88" i="12"/>
  <c r="O89" i="12"/>
  <c r="O90" i="12"/>
  <c r="O91" i="12"/>
  <c r="O92" i="12"/>
  <c r="O93" i="12"/>
  <c r="O94" i="12"/>
  <c r="O95" i="12"/>
  <c r="O96" i="12"/>
  <c r="O97" i="12"/>
  <c r="O98" i="12"/>
  <c r="O99" i="12"/>
  <c r="O100" i="12"/>
  <c r="O101" i="12"/>
  <c r="O102" i="12"/>
  <c r="O103" i="12"/>
  <c r="O104" i="12"/>
  <c r="O105" i="12"/>
  <c r="O106" i="12"/>
  <c r="O107" i="12"/>
  <c r="O108" i="12"/>
  <c r="O109" i="12"/>
  <c r="M4" i="71" s="1"/>
  <c r="O110" i="12"/>
  <c r="M5" i="71" s="1"/>
  <c r="O111" i="12"/>
  <c r="M6" i="71" s="1"/>
  <c r="O112" i="12"/>
  <c r="M7" i="71" s="1"/>
  <c r="O113" i="12"/>
  <c r="M8" i="71" s="1"/>
  <c r="O114" i="12"/>
  <c r="M9" i="71" s="1"/>
  <c r="O115" i="12"/>
  <c r="M10" i="71" s="1"/>
  <c r="O116" i="12"/>
  <c r="M11" i="71" s="1"/>
  <c r="O117" i="12"/>
  <c r="M12" i="71" s="1"/>
  <c r="O118" i="12"/>
  <c r="M13" i="71" s="1"/>
  <c r="O119" i="12"/>
  <c r="M14" i="71" s="1"/>
  <c r="O120" i="12"/>
  <c r="M15" i="71" s="1"/>
  <c r="O121" i="12"/>
  <c r="M16" i="71" s="1"/>
  <c r="O122" i="12"/>
  <c r="M17" i="71" s="1"/>
  <c r="O123" i="12"/>
  <c r="M18" i="71" s="1"/>
  <c r="O124" i="12"/>
  <c r="M19" i="71" s="1"/>
  <c r="O125" i="12"/>
  <c r="M20" i="71" s="1"/>
  <c r="O126" i="12"/>
  <c r="M21" i="71" s="1"/>
  <c r="O127" i="12"/>
  <c r="M22" i="71" s="1"/>
  <c r="O128" i="12"/>
  <c r="M23" i="71" s="1"/>
  <c r="O129" i="12"/>
  <c r="M24" i="71" s="1"/>
  <c r="O130" i="12"/>
  <c r="M25" i="71" s="1"/>
  <c r="O131" i="12"/>
  <c r="M26" i="71" s="1"/>
  <c r="O132" i="12"/>
  <c r="M27" i="71" s="1"/>
  <c r="O133" i="12"/>
  <c r="M28" i="71" s="1"/>
  <c r="O134" i="12"/>
  <c r="M29" i="71" s="1"/>
  <c r="O135" i="12"/>
  <c r="M30" i="71" s="1"/>
  <c r="O136" i="12"/>
  <c r="M31" i="71" s="1"/>
  <c r="O137" i="12"/>
  <c r="M32" i="71" s="1"/>
  <c r="O138" i="12"/>
  <c r="M33" i="71" s="1"/>
  <c r="O139" i="12"/>
  <c r="M34" i="71" s="1"/>
  <c r="O140" i="12"/>
  <c r="M35" i="71" s="1"/>
  <c r="O141" i="12"/>
  <c r="M36" i="71" s="1"/>
  <c r="O142" i="12"/>
  <c r="M37" i="71" s="1"/>
  <c r="O143" i="12"/>
  <c r="M38" i="71" s="1"/>
  <c r="O144" i="12"/>
  <c r="M39" i="71" s="1"/>
  <c r="O145" i="12"/>
  <c r="M40" i="71" s="1"/>
  <c r="O146" i="12"/>
  <c r="M41" i="71" s="1"/>
  <c r="O147" i="12"/>
  <c r="M42" i="71" s="1"/>
  <c r="O148" i="12"/>
  <c r="M43" i="71" s="1"/>
  <c r="O149" i="12"/>
  <c r="M44" i="71" s="1"/>
  <c r="O150" i="12"/>
  <c r="M45" i="71" s="1"/>
  <c r="O151" i="12"/>
  <c r="M46" i="71" s="1"/>
  <c r="O152" i="12"/>
  <c r="M47" i="71" s="1"/>
  <c r="O153" i="12"/>
  <c r="M48" i="71" s="1"/>
  <c r="O154" i="12"/>
  <c r="M49" i="71" s="1"/>
  <c r="O155" i="12"/>
  <c r="M50" i="71" s="1"/>
  <c r="O156" i="12"/>
  <c r="M51" i="71" s="1"/>
  <c r="O157" i="12"/>
  <c r="M52" i="71" s="1"/>
  <c r="O158" i="12"/>
  <c r="M53" i="71" s="1"/>
  <c r="O159" i="12"/>
  <c r="M54" i="71" s="1"/>
  <c r="O160" i="12"/>
  <c r="M55" i="71" s="1"/>
  <c r="O161" i="12"/>
  <c r="M56" i="71" s="1"/>
  <c r="O162" i="12"/>
  <c r="M57" i="71" s="1"/>
  <c r="O163" i="12"/>
  <c r="M58" i="71" s="1"/>
  <c r="O164" i="12"/>
  <c r="M59" i="71" s="1"/>
  <c r="O165" i="12"/>
  <c r="M60" i="71" s="1"/>
  <c r="O166" i="12"/>
  <c r="M61" i="71" s="1"/>
  <c r="O167" i="12"/>
  <c r="M62" i="71" s="1"/>
  <c r="O168" i="12"/>
  <c r="M63" i="71" s="1"/>
  <c r="O169" i="12"/>
  <c r="M64" i="71" s="1"/>
  <c r="O170" i="12"/>
  <c r="M65" i="71" s="1"/>
  <c r="O171" i="12"/>
  <c r="M66" i="71" s="1"/>
  <c r="O172" i="12"/>
  <c r="M67" i="71" s="1"/>
  <c r="O173" i="12"/>
  <c r="M68" i="71" s="1"/>
  <c r="O174" i="12"/>
  <c r="M69" i="71" s="1"/>
  <c r="O175" i="12"/>
  <c r="M70" i="71" s="1"/>
  <c r="O176" i="12"/>
  <c r="M71" i="71" s="1"/>
  <c r="O177" i="12"/>
  <c r="M72" i="71" s="1"/>
  <c r="O178" i="12"/>
  <c r="M73" i="71" s="1"/>
  <c r="O179" i="12"/>
  <c r="M74" i="71" s="1"/>
  <c r="O180" i="12"/>
  <c r="M75" i="71" s="1"/>
  <c r="O181" i="12"/>
  <c r="M76" i="71" s="1"/>
  <c r="O182" i="12"/>
  <c r="M77" i="71" s="1"/>
  <c r="O183" i="12"/>
  <c r="M78" i="71" s="1"/>
  <c r="O184" i="12"/>
  <c r="M79" i="71" s="1"/>
  <c r="O185" i="12"/>
  <c r="M80" i="71" s="1"/>
  <c r="O186" i="12"/>
  <c r="M81" i="71" s="1"/>
  <c r="O187" i="12"/>
  <c r="M82" i="71" s="1"/>
  <c r="O188" i="12"/>
  <c r="M83" i="71" s="1"/>
  <c r="O189" i="12"/>
  <c r="M84" i="71" s="1"/>
  <c r="O190" i="12"/>
  <c r="M85" i="71" s="1"/>
  <c r="O191" i="12"/>
  <c r="M86" i="71" s="1"/>
  <c r="O192" i="12"/>
  <c r="M87" i="71" s="1"/>
  <c r="O193" i="12"/>
  <c r="M88" i="71" s="1"/>
  <c r="O194" i="12"/>
  <c r="M89" i="71" s="1"/>
  <c r="O195" i="12"/>
  <c r="M90" i="71" s="1"/>
  <c r="O196" i="12"/>
  <c r="M91" i="71" s="1"/>
  <c r="O197" i="12"/>
  <c r="M92" i="71" s="1"/>
  <c r="O198" i="12"/>
  <c r="M93" i="71" s="1"/>
  <c r="O199" i="12"/>
  <c r="M94" i="71" s="1"/>
  <c r="O200" i="12"/>
  <c r="M95" i="71" s="1"/>
  <c r="O201" i="12"/>
  <c r="M96" i="71" s="1"/>
  <c r="O202" i="12"/>
  <c r="M97" i="71" s="1"/>
  <c r="O203" i="12"/>
  <c r="M98" i="71" s="1"/>
  <c r="O204" i="12"/>
  <c r="M99" i="71" s="1"/>
  <c r="O205" i="12"/>
  <c r="M100" i="71" s="1"/>
  <c r="O206" i="12"/>
  <c r="M101" i="71" s="1"/>
  <c r="O207" i="12"/>
  <c r="M102" i="71" s="1"/>
  <c r="O208" i="12"/>
  <c r="M103" i="71" s="1"/>
  <c r="O209" i="12"/>
  <c r="M104" i="71" s="1"/>
  <c r="O210" i="12"/>
  <c r="M105" i="71" s="1"/>
  <c r="O211" i="12"/>
  <c r="M106" i="71" s="1"/>
  <c r="O212" i="12"/>
  <c r="M107" i="71" s="1"/>
  <c r="O213" i="12"/>
  <c r="M108" i="71" s="1"/>
  <c r="O214" i="12"/>
  <c r="M109" i="71" s="1"/>
  <c r="O215" i="12"/>
  <c r="M110" i="71" s="1"/>
  <c r="O216" i="12"/>
  <c r="M111" i="71" s="1"/>
  <c r="O217" i="12"/>
  <c r="M112" i="71" s="1"/>
  <c r="O218" i="12"/>
  <c r="M113" i="71" s="1"/>
  <c r="O219" i="12"/>
  <c r="M114" i="71" s="1"/>
  <c r="O220" i="12"/>
  <c r="M115" i="71" s="1"/>
  <c r="O221" i="12"/>
  <c r="M116" i="71" s="1"/>
  <c r="O222" i="12"/>
  <c r="M117" i="71" s="1"/>
  <c r="O223" i="12"/>
  <c r="M118" i="71" s="1"/>
  <c r="O224" i="12"/>
  <c r="M119" i="71" s="1"/>
  <c r="O225" i="12"/>
  <c r="M120" i="71" s="1"/>
  <c r="O226" i="12"/>
  <c r="M121" i="71" s="1"/>
  <c r="O227" i="12"/>
  <c r="M122" i="71" s="1"/>
  <c r="O228" i="12"/>
  <c r="M123" i="71" s="1"/>
  <c r="O229" i="12"/>
  <c r="M124" i="71" s="1"/>
  <c r="O230" i="12"/>
  <c r="M125" i="71" s="1"/>
  <c r="O231" i="12"/>
  <c r="M126" i="71" s="1"/>
  <c r="O232" i="12"/>
  <c r="M127" i="71" s="1"/>
  <c r="O233" i="12"/>
  <c r="M128" i="71" s="1"/>
  <c r="O234" i="12"/>
  <c r="M129" i="71" s="1"/>
  <c r="O235" i="12"/>
  <c r="M130" i="71" s="1"/>
  <c r="O236" i="12"/>
  <c r="M131" i="71" s="1"/>
  <c r="O237" i="12"/>
  <c r="M132" i="71" s="1"/>
  <c r="O238" i="12"/>
  <c r="M133" i="71" s="1"/>
  <c r="O239" i="12"/>
  <c r="M134" i="71" s="1"/>
  <c r="O240" i="12"/>
  <c r="M135" i="71" s="1"/>
  <c r="O241" i="12"/>
  <c r="M136" i="71" s="1"/>
  <c r="O242" i="12"/>
  <c r="M137" i="71" s="1"/>
  <c r="O243" i="12"/>
  <c r="M138" i="71" s="1"/>
  <c r="O244" i="12"/>
  <c r="M139" i="71" s="1"/>
  <c r="O245" i="12"/>
  <c r="M140" i="71" s="1"/>
  <c r="O246" i="12"/>
  <c r="M141" i="71" s="1"/>
  <c r="O247" i="12"/>
  <c r="M142" i="71" s="1"/>
  <c r="O248" i="12"/>
  <c r="M143" i="71" s="1"/>
  <c r="O249" i="12"/>
  <c r="M144" i="71" s="1"/>
  <c r="O250" i="12"/>
  <c r="M145" i="71" s="1"/>
  <c r="O251" i="12"/>
  <c r="M146" i="71" s="1"/>
  <c r="O252" i="12"/>
  <c r="M147" i="71" s="1"/>
  <c r="O253" i="12"/>
  <c r="M148" i="71" s="1"/>
  <c r="O254" i="12"/>
  <c r="M149" i="71" s="1"/>
  <c r="O255" i="12"/>
  <c r="M150" i="71" s="1"/>
  <c r="O256" i="12"/>
  <c r="M151" i="71" s="1"/>
  <c r="O257" i="12"/>
  <c r="M152" i="71" s="1"/>
  <c r="O258" i="12"/>
  <c r="M153" i="71" s="1"/>
  <c r="O259" i="12"/>
  <c r="M154" i="71" s="1"/>
  <c r="O260" i="12"/>
  <c r="M155" i="71" s="1"/>
  <c r="O261" i="12"/>
  <c r="M156" i="71" s="1"/>
  <c r="O262" i="12"/>
  <c r="M157" i="71" s="1"/>
  <c r="O263" i="12"/>
  <c r="M158" i="71" s="1"/>
  <c r="O264" i="12"/>
  <c r="M159" i="71" s="1"/>
  <c r="O265" i="12"/>
  <c r="M160" i="71" s="1"/>
  <c r="O266" i="12"/>
  <c r="M161" i="71" s="1"/>
  <c r="O267" i="12"/>
  <c r="M162" i="71" s="1"/>
  <c r="O268" i="12"/>
  <c r="M163" i="71" s="1"/>
  <c r="O269" i="12"/>
  <c r="M164" i="71" s="1"/>
  <c r="O270" i="12"/>
  <c r="M165" i="71" s="1"/>
  <c r="O271" i="12"/>
  <c r="M166" i="71" s="1"/>
  <c r="O272" i="12"/>
  <c r="M167" i="71" s="1"/>
  <c r="O273" i="12"/>
  <c r="M168" i="71" s="1"/>
  <c r="O274" i="12"/>
  <c r="M169" i="71" s="1"/>
  <c r="O275" i="12"/>
  <c r="M170" i="71" s="1"/>
  <c r="O276" i="12"/>
  <c r="M171" i="71" s="1"/>
  <c r="O277" i="12"/>
  <c r="M172" i="71" s="1"/>
  <c r="O278" i="12"/>
  <c r="M173" i="71" s="1"/>
  <c r="O279" i="12"/>
  <c r="M174" i="71" s="1"/>
  <c r="O280" i="12"/>
  <c r="M175" i="71" s="1"/>
  <c r="O281" i="12"/>
  <c r="M176" i="71" s="1"/>
  <c r="O282" i="12"/>
  <c r="M177" i="71" s="1"/>
  <c r="O283" i="12"/>
  <c r="M178" i="71" s="1"/>
  <c r="O284" i="12"/>
  <c r="M179" i="71" s="1"/>
  <c r="O285" i="12"/>
  <c r="M180" i="71" s="1"/>
  <c r="O286" i="12"/>
  <c r="M181" i="71" s="1"/>
  <c r="O287" i="12"/>
  <c r="M182" i="71" s="1"/>
  <c r="O288" i="12"/>
  <c r="M183" i="71" s="1"/>
  <c r="O289" i="12"/>
  <c r="M184" i="71" s="1"/>
  <c r="O290" i="12"/>
  <c r="M185" i="71" s="1"/>
  <c r="O291" i="12"/>
  <c r="M186" i="71" s="1"/>
  <c r="O292" i="12"/>
  <c r="M187" i="71" s="1"/>
  <c r="O293" i="12"/>
  <c r="M188" i="71" s="1"/>
  <c r="O294" i="12"/>
  <c r="M189" i="71" s="1"/>
  <c r="O295" i="12"/>
  <c r="M190" i="71" s="1"/>
  <c r="O296" i="12"/>
  <c r="M191" i="71" s="1"/>
  <c r="O297" i="12"/>
  <c r="M192" i="71" s="1"/>
  <c r="O298" i="12"/>
  <c r="M193" i="71" s="1"/>
  <c r="O299" i="12"/>
  <c r="M194" i="71" s="1"/>
  <c r="O300" i="12"/>
  <c r="M195" i="71" s="1"/>
  <c r="O301" i="12"/>
  <c r="M196" i="71" s="1"/>
  <c r="O302" i="12"/>
  <c r="M197" i="71" s="1"/>
  <c r="O6" i="12"/>
  <c r="O5" i="12"/>
  <c r="R6" i="12"/>
  <c r="R7" i="12"/>
  <c r="R8" i="12"/>
  <c r="R9" i="12"/>
  <c r="R10" i="12"/>
  <c r="R11"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P4" i="71" s="1"/>
  <c r="R110" i="12"/>
  <c r="P5" i="71" s="1"/>
  <c r="R111" i="12"/>
  <c r="P6" i="71" s="1"/>
  <c r="R112" i="12"/>
  <c r="P7" i="71" s="1"/>
  <c r="R113" i="12"/>
  <c r="P8" i="71" s="1"/>
  <c r="R114" i="12"/>
  <c r="P9" i="71" s="1"/>
  <c r="R115" i="12"/>
  <c r="P10" i="71" s="1"/>
  <c r="R116" i="12"/>
  <c r="P11" i="71" s="1"/>
  <c r="R117" i="12"/>
  <c r="P12" i="71" s="1"/>
  <c r="R118" i="12"/>
  <c r="P13" i="71" s="1"/>
  <c r="R119" i="12"/>
  <c r="P14" i="71" s="1"/>
  <c r="R120" i="12"/>
  <c r="P15" i="71" s="1"/>
  <c r="R121" i="12"/>
  <c r="P16" i="71" s="1"/>
  <c r="R122" i="12"/>
  <c r="P17" i="71" s="1"/>
  <c r="R123" i="12"/>
  <c r="P18" i="71" s="1"/>
  <c r="R124" i="12"/>
  <c r="P19" i="71" s="1"/>
  <c r="R125" i="12"/>
  <c r="P20" i="71" s="1"/>
  <c r="R126" i="12"/>
  <c r="P21" i="71" s="1"/>
  <c r="R127" i="12"/>
  <c r="P22" i="71" s="1"/>
  <c r="R128" i="12"/>
  <c r="P23" i="71" s="1"/>
  <c r="R129" i="12"/>
  <c r="P24" i="71" s="1"/>
  <c r="R130" i="12"/>
  <c r="P25" i="71" s="1"/>
  <c r="R131" i="12"/>
  <c r="P26" i="71" s="1"/>
  <c r="R132" i="12"/>
  <c r="P27" i="71" s="1"/>
  <c r="R133" i="12"/>
  <c r="P28" i="71" s="1"/>
  <c r="R134" i="12"/>
  <c r="P29" i="71" s="1"/>
  <c r="R135" i="12"/>
  <c r="P30" i="71" s="1"/>
  <c r="R136" i="12"/>
  <c r="P31" i="71" s="1"/>
  <c r="R137" i="12"/>
  <c r="P32" i="71" s="1"/>
  <c r="R138" i="12"/>
  <c r="P33" i="71" s="1"/>
  <c r="R139" i="12"/>
  <c r="P34" i="71" s="1"/>
  <c r="R140" i="12"/>
  <c r="P35" i="71" s="1"/>
  <c r="R141" i="12"/>
  <c r="P36" i="71" s="1"/>
  <c r="R142" i="12"/>
  <c r="P37" i="71" s="1"/>
  <c r="R143" i="12"/>
  <c r="P38" i="71" s="1"/>
  <c r="R144" i="12"/>
  <c r="P39" i="71" s="1"/>
  <c r="R145" i="12"/>
  <c r="P40" i="71" s="1"/>
  <c r="R146" i="12"/>
  <c r="P41" i="71" s="1"/>
  <c r="R147" i="12"/>
  <c r="P42" i="71" s="1"/>
  <c r="R148" i="12"/>
  <c r="P43" i="71" s="1"/>
  <c r="R149" i="12"/>
  <c r="P44" i="71" s="1"/>
  <c r="R150" i="12"/>
  <c r="P45" i="71" s="1"/>
  <c r="R151" i="12"/>
  <c r="P46" i="71" s="1"/>
  <c r="R152" i="12"/>
  <c r="P47" i="71" s="1"/>
  <c r="R153" i="12"/>
  <c r="P48" i="71" s="1"/>
  <c r="R154" i="12"/>
  <c r="P49" i="71" s="1"/>
  <c r="R155" i="12"/>
  <c r="P50" i="71" s="1"/>
  <c r="R156" i="12"/>
  <c r="P51" i="71" s="1"/>
  <c r="R157" i="12"/>
  <c r="P52" i="71" s="1"/>
  <c r="R158" i="12"/>
  <c r="P53" i="71" s="1"/>
  <c r="R159" i="12"/>
  <c r="P54" i="71" s="1"/>
  <c r="R160" i="12"/>
  <c r="P55" i="71" s="1"/>
  <c r="R161" i="12"/>
  <c r="P56" i="71" s="1"/>
  <c r="R162" i="12"/>
  <c r="P57" i="71" s="1"/>
  <c r="R163" i="12"/>
  <c r="P58" i="71" s="1"/>
  <c r="R164" i="12"/>
  <c r="P59" i="71" s="1"/>
  <c r="R165" i="12"/>
  <c r="P60" i="71" s="1"/>
  <c r="R166" i="12"/>
  <c r="P61" i="71" s="1"/>
  <c r="R167" i="12"/>
  <c r="P62" i="71" s="1"/>
  <c r="R168" i="12"/>
  <c r="P63" i="71" s="1"/>
  <c r="R169" i="12"/>
  <c r="P64" i="71" s="1"/>
  <c r="R170" i="12"/>
  <c r="P65" i="71" s="1"/>
  <c r="R171" i="12"/>
  <c r="P66" i="71" s="1"/>
  <c r="R172" i="12"/>
  <c r="P67" i="71" s="1"/>
  <c r="R173" i="12"/>
  <c r="P68" i="71" s="1"/>
  <c r="R174" i="12"/>
  <c r="P69" i="71" s="1"/>
  <c r="R175" i="12"/>
  <c r="P70" i="71" s="1"/>
  <c r="R176" i="12"/>
  <c r="P71" i="71" s="1"/>
  <c r="R177" i="12"/>
  <c r="P72" i="71" s="1"/>
  <c r="R178" i="12"/>
  <c r="P73" i="71" s="1"/>
  <c r="R179" i="12"/>
  <c r="P74" i="71" s="1"/>
  <c r="R180" i="12"/>
  <c r="P75" i="71" s="1"/>
  <c r="R181" i="12"/>
  <c r="P76" i="71" s="1"/>
  <c r="R182" i="12"/>
  <c r="P77" i="71" s="1"/>
  <c r="R183" i="12"/>
  <c r="P78" i="71" s="1"/>
  <c r="R184" i="12"/>
  <c r="P79" i="71" s="1"/>
  <c r="R185" i="12"/>
  <c r="P80" i="71" s="1"/>
  <c r="R186" i="12"/>
  <c r="P81" i="71" s="1"/>
  <c r="R187" i="12"/>
  <c r="P82" i="71" s="1"/>
  <c r="R188" i="12"/>
  <c r="P83" i="71" s="1"/>
  <c r="R189" i="12"/>
  <c r="P84" i="71" s="1"/>
  <c r="R190" i="12"/>
  <c r="P85" i="71" s="1"/>
  <c r="R191" i="12"/>
  <c r="P86" i="71" s="1"/>
  <c r="R192" i="12"/>
  <c r="P87" i="71" s="1"/>
  <c r="R193" i="12"/>
  <c r="P88" i="71" s="1"/>
  <c r="R194" i="12"/>
  <c r="P89" i="71" s="1"/>
  <c r="R195" i="12"/>
  <c r="P90" i="71" s="1"/>
  <c r="R196" i="12"/>
  <c r="P91" i="71" s="1"/>
  <c r="R197" i="12"/>
  <c r="P92" i="71" s="1"/>
  <c r="R198" i="12"/>
  <c r="P93" i="71" s="1"/>
  <c r="R199" i="12"/>
  <c r="P94" i="71" s="1"/>
  <c r="R200" i="12"/>
  <c r="P95" i="71" s="1"/>
  <c r="R201" i="12"/>
  <c r="P96" i="71" s="1"/>
  <c r="R202" i="12"/>
  <c r="P97" i="71" s="1"/>
  <c r="R203" i="12"/>
  <c r="P98" i="71" s="1"/>
  <c r="R204" i="12"/>
  <c r="P99" i="71" s="1"/>
  <c r="R205" i="12"/>
  <c r="P100" i="71" s="1"/>
  <c r="R206" i="12"/>
  <c r="P101" i="71" s="1"/>
  <c r="R207" i="12"/>
  <c r="P102" i="71" s="1"/>
  <c r="R208" i="12"/>
  <c r="P103" i="71" s="1"/>
  <c r="R209" i="12"/>
  <c r="P104" i="71" s="1"/>
  <c r="R210" i="12"/>
  <c r="P105" i="71" s="1"/>
  <c r="R211" i="12"/>
  <c r="P106" i="71" s="1"/>
  <c r="R212" i="12"/>
  <c r="P107" i="71" s="1"/>
  <c r="R213" i="12"/>
  <c r="P108" i="71" s="1"/>
  <c r="R214" i="12"/>
  <c r="P109" i="71" s="1"/>
  <c r="R215" i="12"/>
  <c r="P110" i="71" s="1"/>
  <c r="R216" i="12"/>
  <c r="P111" i="71" s="1"/>
  <c r="R217" i="12"/>
  <c r="P112" i="71" s="1"/>
  <c r="R218" i="12"/>
  <c r="P113" i="71" s="1"/>
  <c r="R219" i="12"/>
  <c r="P114" i="71" s="1"/>
  <c r="R220" i="12"/>
  <c r="P115" i="71" s="1"/>
  <c r="R221" i="12"/>
  <c r="P116" i="71" s="1"/>
  <c r="R222" i="12"/>
  <c r="P117" i="71" s="1"/>
  <c r="R223" i="12"/>
  <c r="P118" i="71" s="1"/>
  <c r="R224" i="12"/>
  <c r="P119" i="71" s="1"/>
  <c r="R225" i="12"/>
  <c r="P120" i="71" s="1"/>
  <c r="R226" i="12"/>
  <c r="P121" i="71" s="1"/>
  <c r="R227" i="12"/>
  <c r="P122" i="71" s="1"/>
  <c r="R228" i="12"/>
  <c r="P123" i="71" s="1"/>
  <c r="R229" i="12"/>
  <c r="P124" i="71" s="1"/>
  <c r="R230" i="12"/>
  <c r="P125" i="71" s="1"/>
  <c r="R231" i="12"/>
  <c r="P126" i="71" s="1"/>
  <c r="R232" i="12"/>
  <c r="P127" i="71" s="1"/>
  <c r="R233" i="12"/>
  <c r="P128" i="71" s="1"/>
  <c r="R234" i="12"/>
  <c r="P129" i="71" s="1"/>
  <c r="R235" i="12"/>
  <c r="P130" i="71" s="1"/>
  <c r="R236" i="12"/>
  <c r="P131" i="71" s="1"/>
  <c r="R237" i="12"/>
  <c r="P132" i="71" s="1"/>
  <c r="R238" i="12"/>
  <c r="P133" i="71" s="1"/>
  <c r="R239" i="12"/>
  <c r="P134" i="71" s="1"/>
  <c r="R240" i="12"/>
  <c r="P135" i="71" s="1"/>
  <c r="R241" i="12"/>
  <c r="P136" i="71" s="1"/>
  <c r="R242" i="12"/>
  <c r="P137" i="71" s="1"/>
  <c r="R243" i="12"/>
  <c r="P138" i="71" s="1"/>
  <c r="R244" i="12"/>
  <c r="P139" i="71" s="1"/>
  <c r="R245" i="12"/>
  <c r="P140" i="71" s="1"/>
  <c r="R246" i="12"/>
  <c r="P141" i="71" s="1"/>
  <c r="R247" i="12"/>
  <c r="P142" i="71" s="1"/>
  <c r="R248" i="12"/>
  <c r="P143" i="71" s="1"/>
  <c r="R249" i="12"/>
  <c r="P144" i="71" s="1"/>
  <c r="R250" i="12"/>
  <c r="P145" i="71" s="1"/>
  <c r="R251" i="12"/>
  <c r="P146" i="71" s="1"/>
  <c r="R252" i="12"/>
  <c r="P147" i="71" s="1"/>
  <c r="R253" i="12"/>
  <c r="P148" i="71" s="1"/>
  <c r="R254" i="12"/>
  <c r="P149" i="71" s="1"/>
  <c r="R255" i="12"/>
  <c r="P150" i="71" s="1"/>
  <c r="R256" i="12"/>
  <c r="P151" i="71" s="1"/>
  <c r="R257" i="12"/>
  <c r="P152" i="71" s="1"/>
  <c r="R258" i="12"/>
  <c r="P153" i="71" s="1"/>
  <c r="R259" i="12"/>
  <c r="P154" i="71" s="1"/>
  <c r="R260" i="12"/>
  <c r="P155" i="71" s="1"/>
  <c r="R261" i="12"/>
  <c r="P156" i="71" s="1"/>
  <c r="R262" i="12"/>
  <c r="P157" i="71" s="1"/>
  <c r="R263" i="12"/>
  <c r="P158" i="71" s="1"/>
  <c r="R264" i="12"/>
  <c r="P159" i="71" s="1"/>
  <c r="R265" i="12"/>
  <c r="P160" i="71" s="1"/>
  <c r="R266" i="12"/>
  <c r="P161" i="71" s="1"/>
  <c r="R267" i="12"/>
  <c r="P162" i="71" s="1"/>
  <c r="R268" i="12"/>
  <c r="P163" i="71" s="1"/>
  <c r="R269" i="12"/>
  <c r="P164" i="71" s="1"/>
  <c r="R270" i="12"/>
  <c r="P165" i="71" s="1"/>
  <c r="R271" i="12"/>
  <c r="P166" i="71" s="1"/>
  <c r="R272" i="12"/>
  <c r="P167" i="71" s="1"/>
  <c r="R273" i="12"/>
  <c r="P168" i="71" s="1"/>
  <c r="R274" i="12"/>
  <c r="P169" i="71" s="1"/>
  <c r="R275" i="12"/>
  <c r="P170" i="71" s="1"/>
  <c r="R276" i="12"/>
  <c r="P171" i="71" s="1"/>
  <c r="R277" i="12"/>
  <c r="P172" i="71" s="1"/>
  <c r="R278" i="12"/>
  <c r="P173" i="71" s="1"/>
  <c r="R279" i="12"/>
  <c r="P174" i="71" s="1"/>
  <c r="R280" i="12"/>
  <c r="P175" i="71" s="1"/>
  <c r="R281" i="12"/>
  <c r="P176" i="71" s="1"/>
  <c r="R282" i="12"/>
  <c r="P177" i="71" s="1"/>
  <c r="R283" i="12"/>
  <c r="P178" i="71" s="1"/>
  <c r="R284" i="12"/>
  <c r="P179" i="71" s="1"/>
  <c r="R285" i="12"/>
  <c r="P180" i="71" s="1"/>
  <c r="R286" i="12"/>
  <c r="P181" i="71" s="1"/>
  <c r="R287" i="12"/>
  <c r="P182" i="71" s="1"/>
  <c r="R288" i="12"/>
  <c r="P183" i="71" s="1"/>
  <c r="R289" i="12"/>
  <c r="P184" i="71" s="1"/>
  <c r="R290" i="12"/>
  <c r="P185" i="71" s="1"/>
  <c r="R291" i="12"/>
  <c r="P186" i="71" s="1"/>
  <c r="R292" i="12"/>
  <c r="P187" i="71" s="1"/>
  <c r="R293" i="12"/>
  <c r="P188" i="71" s="1"/>
  <c r="R294" i="12"/>
  <c r="P189" i="71" s="1"/>
  <c r="R295" i="12"/>
  <c r="P190" i="71" s="1"/>
  <c r="R296" i="12"/>
  <c r="P191" i="71" s="1"/>
  <c r="R297" i="12"/>
  <c r="P192" i="71" s="1"/>
  <c r="R298" i="12"/>
  <c r="P193" i="71" s="1"/>
  <c r="R299" i="12"/>
  <c r="P194" i="71" s="1"/>
  <c r="R300" i="12"/>
  <c r="P195" i="71" s="1"/>
  <c r="R301" i="12"/>
  <c r="P196" i="71" s="1"/>
  <c r="R302" i="12"/>
  <c r="P197" i="71" s="1"/>
  <c r="R5" i="12"/>
  <c r="Q6" i="12"/>
  <c r="Q7" i="12"/>
  <c r="Q8" i="12"/>
  <c r="Q9" i="12"/>
  <c r="Q10" i="12"/>
  <c r="Q11" i="12"/>
  <c r="Q12" i="12"/>
  <c r="Q13" i="12"/>
  <c r="Q14" i="12"/>
  <c r="Q15" i="12"/>
  <c r="Q16" i="12"/>
  <c r="Q17" i="12"/>
  <c r="Q18" i="12"/>
  <c r="Q19" i="12"/>
  <c r="Q20" i="12"/>
  <c r="Q21" i="12"/>
  <c r="Q22" i="12"/>
  <c r="Q23" i="12"/>
  <c r="Q24" i="12"/>
  <c r="Q25" i="12"/>
  <c r="Q26" i="12"/>
  <c r="Q27" i="12"/>
  <c r="Q28" i="12"/>
  <c r="Q29" i="12"/>
  <c r="Q30" i="12"/>
  <c r="Q31" i="12"/>
  <c r="Q32" i="12"/>
  <c r="Q33" i="12"/>
  <c r="Q34" i="12"/>
  <c r="Q35" i="12"/>
  <c r="Q36" i="12"/>
  <c r="Q37" i="12"/>
  <c r="Q38" i="12"/>
  <c r="Q39" i="12"/>
  <c r="Q40" i="12"/>
  <c r="Q41" i="12"/>
  <c r="Q42" i="12"/>
  <c r="Q43" i="12"/>
  <c r="Q44" i="12"/>
  <c r="Q45" i="12"/>
  <c r="Q46" i="12"/>
  <c r="Q47" i="12"/>
  <c r="Q48" i="12"/>
  <c r="Q49" i="12"/>
  <c r="Q50" i="12"/>
  <c r="Q51" i="12"/>
  <c r="Q52" i="12"/>
  <c r="Q53" i="12"/>
  <c r="Q54" i="12"/>
  <c r="Q55" i="12"/>
  <c r="Q56" i="12"/>
  <c r="Q57" i="12"/>
  <c r="Q58" i="12"/>
  <c r="Q59" i="12"/>
  <c r="Q60" i="12"/>
  <c r="Q61" i="12"/>
  <c r="Q62" i="12"/>
  <c r="Q63" i="12"/>
  <c r="Q64" i="12"/>
  <c r="Q65" i="12"/>
  <c r="Q66" i="12"/>
  <c r="Q67" i="12"/>
  <c r="Q68" i="12"/>
  <c r="Q69" i="12"/>
  <c r="Q70" i="12"/>
  <c r="Q71" i="12"/>
  <c r="Q72" i="12"/>
  <c r="Q73" i="12"/>
  <c r="Q74" i="12"/>
  <c r="Q75" i="12"/>
  <c r="Q76" i="12"/>
  <c r="Q77" i="12"/>
  <c r="Q78" i="12"/>
  <c r="Q79" i="12"/>
  <c r="Q80" i="12"/>
  <c r="Q81" i="12"/>
  <c r="Q82" i="12"/>
  <c r="Q83" i="12"/>
  <c r="Q84" i="12"/>
  <c r="Q85" i="12"/>
  <c r="Q86" i="12"/>
  <c r="Q87" i="12"/>
  <c r="Q88" i="12"/>
  <c r="Q89" i="12"/>
  <c r="Q90" i="12"/>
  <c r="Q91" i="12"/>
  <c r="Q92" i="12"/>
  <c r="Q93" i="12"/>
  <c r="Q94" i="12"/>
  <c r="Q95" i="12"/>
  <c r="Q96" i="12"/>
  <c r="Q97" i="12"/>
  <c r="Q98" i="12"/>
  <c r="Q99" i="12"/>
  <c r="Q100" i="12"/>
  <c r="Q101" i="12"/>
  <c r="Q102" i="12"/>
  <c r="Q103" i="12"/>
  <c r="Q104" i="12"/>
  <c r="Q105" i="12"/>
  <c r="Q106" i="12"/>
  <c r="Q107" i="12"/>
  <c r="Q108" i="12"/>
  <c r="Q109" i="12"/>
  <c r="O4" i="71" s="1"/>
  <c r="Q110" i="12"/>
  <c r="O5" i="71" s="1"/>
  <c r="Q111" i="12"/>
  <c r="O6" i="71" s="1"/>
  <c r="Q112" i="12"/>
  <c r="O7" i="71" s="1"/>
  <c r="Q113" i="12"/>
  <c r="O8" i="71" s="1"/>
  <c r="Q114" i="12"/>
  <c r="O9" i="71" s="1"/>
  <c r="Q115" i="12"/>
  <c r="O10" i="71" s="1"/>
  <c r="Q116" i="12"/>
  <c r="O11" i="71" s="1"/>
  <c r="Q117" i="12"/>
  <c r="O12" i="71" s="1"/>
  <c r="Q118" i="12"/>
  <c r="O13" i="71" s="1"/>
  <c r="Q119" i="12"/>
  <c r="O14" i="71" s="1"/>
  <c r="Q120" i="12"/>
  <c r="O15" i="71" s="1"/>
  <c r="Q121" i="12"/>
  <c r="O16" i="71" s="1"/>
  <c r="Q122" i="12"/>
  <c r="O17" i="71" s="1"/>
  <c r="Q123" i="12"/>
  <c r="O18" i="71" s="1"/>
  <c r="Q124" i="12"/>
  <c r="O19" i="71" s="1"/>
  <c r="Q125" i="12"/>
  <c r="O20" i="71" s="1"/>
  <c r="Q126" i="12"/>
  <c r="O21" i="71" s="1"/>
  <c r="Q127" i="12"/>
  <c r="O22" i="71" s="1"/>
  <c r="Q128" i="12"/>
  <c r="O23" i="71" s="1"/>
  <c r="Q129" i="12"/>
  <c r="O24" i="71" s="1"/>
  <c r="Q130" i="12"/>
  <c r="O25" i="71" s="1"/>
  <c r="Q131" i="12"/>
  <c r="O26" i="71" s="1"/>
  <c r="Q132" i="12"/>
  <c r="O27" i="71" s="1"/>
  <c r="Q133" i="12"/>
  <c r="O28" i="71" s="1"/>
  <c r="Q134" i="12"/>
  <c r="O29" i="71" s="1"/>
  <c r="Q135" i="12"/>
  <c r="O30" i="71" s="1"/>
  <c r="Q136" i="12"/>
  <c r="O31" i="71" s="1"/>
  <c r="Q137" i="12"/>
  <c r="O32" i="71" s="1"/>
  <c r="Q138" i="12"/>
  <c r="O33" i="71" s="1"/>
  <c r="Q139" i="12"/>
  <c r="O34" i="71" s="1"/>
  <c r="Q140" i="12"/>
  <c r="O35" i="71" s="1"/>
  <c r="Q141" i="12"/>
  <c r="O36" i="71" s="1"/>
  <c r="Q142" i="12"/>
  <c r="O37" i="71" s="1"/>
  <c r="Q143" i="12"/>
  <c r="O38" i="71" s="1"/>
  <c r="Q144" i="12"/>
  <c r="O39" i="71" s="1"/>
  <c r="Q145" i="12"/>
  <c r="O40" i="71" s="1"/>
  <c r="Q146" i="12"/>
  <c r="O41" i="71" s="1"/>
  <c r="Q147" i="12"/>
  <c r="O42" i="71" s="1"/>
  <c r="Q148" i="12"/>
  <c r="O43" i="71" s="1"/>
  <c r="Q149" i="12"/>
  <c r="O44" i="71" s="1"/>
  <c r="Q150" i="12"/>
  <c r="O45" i="71" s="1"/>
  <c r="Q151" i="12"/>
  <c r="O46" i="71" s="1"/>
  <c r="Q152" i="12"/>
  <c r="O47" i="71" s="1"/>
  <c r="Q153" i="12"/>
  <c r="O48" i="71" s="1"/>
  <c r="Q154" i="12"/>
  <c r="O49" i="71" s="1"/>
  <c r="Q155" i="12"/>
  <c r="O50" i="71" s="1"/>
  <c r="Q156" i="12"/>
  <c r="O51" i="71" s="1"/>
  <c r="Q157" i="12"/>
  <c r="O52" i="71" s="1"/>
  <c r="Q158" i="12"/>
  <c r="O53" i="71" s="1"/>
  <c r="Q159" i="12"/>
  <c r="O54" i="71" s="1"/>
  <c r="Q160" i="12"/>
  <c r="O55" i="71" s="1"/>
  <c r="Q161" i="12"/>
  <c r="O56" i="71" s="1"/>
  <c r="Q162" i="12"/>
  <c r="O57" i="71" s="1"/>
  <c r="Q163" i="12"/>
  <c r="O58" i="71" s="1"/>
  <c r="Q164" i="12"/>
  <c r="O59" i="71" s="1"/>
  <c r="Q165" i="12"/>
  <c r="O60" i="71" s="1"/>
  <c r="Q166" i="12"/>
  <c r="O61" i="71" s="1"/>
  <c r="Q167" i="12"/>
  <c r="O62" i="71" s="1"/>
  <c r="Q168" i="12"/>
  <c r="O63" i="71" s="1"/>
  <c r="Q169" i="12"/>
  <c r="O64" i="71" s="1"/>
  <c r="Q170" i="12"/>
  <c r="O65" i="71" s="1"/>
  <c r="Q171" i="12"/>
  <c r="O66" i="71" s="1"/>
  <c r="Q172" i="12"/>
  <c r="O67" i="71" s="1"/>
  <c r="Q173" i="12"/>
  <c r="O68" i="71" s="1"/>
  <c r="Q174" i="12"/>
  <c r="O69" i="71" s="1"/>
  <c r="Q175" i="12"/>
  <c r="O70" i="71" s="1"/>
  <c r="Q176" i="12"/>
  <c r="O71" i="71" s="1"/>
  <c r="Q177" i="12"/>
  <c r="O72" i="71" s="1"/>
  <c r="Q178" i="12"/>
  <c r="O73" i="71" s="1"/>
  <c r="Q179" i="12"/>
  <c r="O74" i="71" s="1"/>
  <c r="Q180" i="12"/>
  <c r="O75" i="71" s="1"/>
  <c r="Q181" i="12"/>
  <c r="O76" i="71" s="1"/>
  <c r="Q182" i="12"/>
  <c r="O77" i="71" s="1"/>
  <c r="Q183" i="12"/>
  <c r="O78" i="71" s="1"/>
  <c r="Q184" i="12"/>
  <c r="O79" i="71" s="1"/>
  <c r="Q185" i="12"/>
  <c r="O80" i="71" s="1"/>
  <c r="Q186" i="12"/>
  <c r="O81" i="71" s="1"/>
  <c r="Q187" i="12"/>
  <c r="O82" i="71" s="1"/>
  <c r="Q188" i="12"/>
  <c r="O83" i="71" s="1"/>
  <c r="Q189" i="12"/>
  <c r="O84" i="71" s="1"/>
  <c r="Q190" i="12"/>
  <c r="O85" i="71" s="1"/>
  <c r="Q191" i="12"/>
  <c r="O86" i="71" s="1"/>
  <c r="Q192" i="12"/>
  <c r="O87" i="71" s="1"/>
  <c r="Q193" i="12"/>
  <c r="O88" i="71" s="1"/>
  <c r="Q194" i="12"/>
  <c r="O89" i="71" s="1"/>
  <c r="Q195" i="12"/>
  <c r="O90" i="71" s="1"/>
  <c r="Q196" i="12"/>
  <c r="O91" i="71" s="1"/>
  <c r="Q197" i="12"/>
  <c r="O92" i="71" s="1"/>
  <c r="Q198" i="12"/>
  <c r="O93" i="71" s="1"/>
  <c r="Q199" i="12"/>
  <c r="O94" i="71" s="1"/>
  <c r="Q200" i="12"/>
  <c r="O95" i="71" s="1"/>
  <c r="Q201" i="12"/>
  <c r="O96" i="71" s="1"/>
  <c r="Q202" i="12"/>
  <c r="O97" i="71" s="1"/>
  <c r="Q203" i="12"/>
  <c r="O98" i="71" s="1"/>
  <c r="Q204" i="12"/>
  <c r="O99" i="71" s="1"/>
  <c r="Q205" i="12"/>
  <c r="O100" i="71" s="1"/>
  <c r="Q206" i="12"/>
  <c r="O101" i="71" s="1"/>
  <c r="Q207" i="12"/>
  <c r="O102" i="71" s="1"/>
  <c r="Q208" i="12"/>
  <c r="O103" i="71" s="1"/>
  <c r="Q209" i="12"/>
  <c r="O104" i="71" s="1"/>
  <c r="Q210" i="12"/>
  <c r="O105" i="71" s="1"/>
  <c r="Q211" i="12"/>
  <c r="O106" i="71" s="1"/>
  <c r="Q212" i="12"/>
  <c r="O107" i="71" s="1"/>
  <c r="Q213" i="12"/>
  <c r="O108" i="71" s="1"/>
  <c r="Q214" i="12"/>
  <c r="O109" i="71" s="1"/>
  <c r="Q215" i="12"/>
  <c r="O110" i="71" s="1"/>
  <c r="Q216" i="12"/>
  <c r="O111" i="71" s="1"/>
  <c r="Q217" i="12"/>
  <c r="O112" i="71" s="1"/>
  <c r="Q218" i="12"/>
  <c r="O113" i="71" s="1"/>
  <c r="Q219" i="12"/>
  <c r="O114" i="71" s="1"/>
  <c r="Q220" i="12"/>
  <c r="O115" i="71" s="1"/>
  <c r="Q221" i="12"/>
  <c r="O116" i="71" s="1"/>
  <c r="Q222" i="12"/>
  <c r="O117" i="71" s="1"/>
  <c r="Q223" i="12"/>
  <c r="O118" i="71" s="1"/>
  <c r="Q224" i="12"/>
  <c r="O119" i="71" s="1"/>
  <c r="Q225" i="12"/>
  <c r="O120" i="71" s="1"/>
  <c r="Q226" i="12"/>
  <c r="O121" i="71" s="1"/>
  <c r="Q227" i="12"/>
  <c r="O122" i="71" s="1"/>
  <c r="Q228" i="12"/>
  <c r="O123" i="71" s="1"/>
  <c r="Q229" i="12"/>
  <c r="O124" i="71" s="1"/>
  <c r="Q230" i="12"/>
  <c r="O125" i="71" s="1"/>
  <c r="Q231" i="12"/>
  <c r="O126" i="71" s="1"/>
  <c r="Q232" i="12"/>
  <c r="O127" i="71" s="1"/>
  <c r="Q233" i="12"/>
  <c r="O128" i="71" s="1"/>
  <c r="Q234" i="12"/>
  <c r="O129" i="71" s="1"/>
  <c r="Q235" i="12"/>
  <c r="O130" i="71" s="1"/>
  <c r="Q236" i="12"/>
  <c r="O131" i="71" s="1"/>
  <c r="Q237" i="12"/>
  <c r="O132" i="71" s="1"/>
  <c r="Q238" i="12"/>
  <c r="O133" i="71" s="1"/>
  <c r="Q239" i="12"/>
  <c r="O134" i="71" s="1"/>
  <c r="Q240" i="12"/>
  <c r="O135" i="71" s="1"/>
  <c r="Q241" i="12"/>
  <c r="O136" i="71" s="1"/>
  <c r="Q242" i="12"/>
  <c r="O137" i="71" s="1"/>
  <c r="Q243" i="12"/>
  <c r="O138" i="71" s="1"/>
  <c r="Q244" i="12"/>
  <c r="O139" i="71" s="1"/>
  <c r="Q245" i="12"/>
  <c r="O140" i="71" s="1"/>
  <c r="Q246" i="12"/>
  <c r="O141" i="71" s="1"/>
  <c r="Q247" i="12"/>
  <c r="O142" i="71" s="1"/>
  <c r="Q248" i="12"/>
  <c r="O143" i="71" s="1"/>
  <c r="Q249" i="12"/>
  <c r="O144" i="71" s="1"/>
  <c r="Q250" i="12"/>
  <c r="O145" i="71" s="1"/>
  <c r="Q251" i="12"/>
  <c r="O146" i="71" s="1"/>
  <c r="Q252" i="12"/>
  <c r="O147" i="71" s="1"/>
  <c r="Q253" i="12"/>
  <c r="O148" i="71" s="1"/>
  <c r="Q254" i="12"/>
  <c r="O149" i="71" s="1"/>
  <c r="Q255" i="12"/>
  <c r="O150" i="71" s="1"/>
  <c r="Q256" i="12"/>
  <c r="O151" i="71" s="1"/>
  <c r="Q257" i="12"/>
  <c r="O152" i="71" s="1"/>
  <c r="Q258" i="12"/>
  <c r="O153" i="71" s="1"/>
  <c r="Q259" i="12"/>
  <c r="O154" i="71" s="1"/>
  <c r="Q260" i="12"/>
  <c r="O155" i="71" s="1"/>
  <c r="Q261" i="12"/>
  <c r="O156" i="71" s="1"/>
  <c r="Q262" i="12"/>
  <c r="O157" i="71" s="1"/>
  <c r="Q263" i="12"/>
  <c r="O158" i="71" s="1"/>
  <c r="Q264" i="12"/>
  <c r="O159" i="71" s="1"/>
  <c r="Q265" i="12"/>
  <c r="O160" i="71" s="1"/>
  <c r="Q266" i="12"/>
  <c r="O161" i="71" s="1"/>
  <c r="Q267" i="12"/>
  <c r="O162" i="71" s="1"/>
  <c r="Q268" i="12"/>
  <c r="O163" i="71" s="1"/>
  <c r="Q269" i="12"/>
  <c r="O164" i="71" s="1"/>
  <c r="Q270" i="12"/>
  <c r="O165" i="71" s="1"/>
  <c r="Q271" i="12"/>
  <c r="O166" i="71" s="1"/>
  <c r="Q272" i="12"/>
  <c r="O167" i="71" s="1"/>
  <c r="Q273" i="12"/>
  <c r="O168" i="71" s="1"/>
  <c r="Q274" i="12"/>
  <c r="O169" i="71" s="1"/>
  <c r="Q275" i="12"/>
  <c r="O170" i="71" s="1"/>
  <c r="Q276" i="12"/>
  <c r="O171" i="71" s="1"/>
  <c r="Q277" i="12"/>
  <c r="O172" i="71" s="1"/>
  <c r="Q278" i="12"/>
  <c r="O173" i="71" s="1"/>
  <c r="Q279" i="12"/>
  <c r="O174" i="71" s="1"/>
  <c r="Q280" i="12"/>
  <c r="O175" i="71" s="1"/>
  <c r="Q281" i="12"/>
  <c r="O176" i="71" s="1"/>
  <c r="Q282" i="12"/>
  <c r="O177" i="71" s="1"/>
  <c r="Q283" i="12"/>
  <c r="O178" i="71" s="1"/>
  <c r="Q284" i="12"/>
  <c r="O179" i="71" s="1"/>
  <c r="Q285" i="12"/>
  <c r="O180" i="71" s="1"/>
  <c r="Q286" i="12"/>
  <c r="O181" i="71" s="1"/>
  <c r="Q287" i="12"/>
  <c r="O182" i="71" s="1"/>
  <c r="Q288" i="12"/>
  <c r="O183" i="71" s="1"/>
  <c r="Q289" i="12"/>
  <c r="O184" i="71" s="1"/>
  <c r="Q290" i="12"/>
  <c r="O185" i="71" s="1"/>
  <c r="Q291" i="12"/>
  <c r="O186" i="71" s="1"/>
  <c r="Q292" i="12"/>
  <c r="O187" i="71" s="1"/>
  <c r="Q293" i="12"/>
  <c r="O188" i="71" s="1"/>
  <c r="Q294" i="12"/>
  <c r="O189" i="71" s="1"/>
  <c r="Q295" i="12"/>
  <c r="O190" i="71" s="1"/>
  <c r="Q296" i="12"/>
  <c r="O191" i="71" s="1"/>
  <c r="Q297" i="12"/>
  <c r="O192" i="71" s="1"/>
  <c r="Q298" i="12"/>
  <c r="O193" i="71" s="1"/>
  <c r="Q299" i="12"/>
  <c r="O194" i="71" s="1"/>
  <c r="Q300" i="12"/>
  <c r="O195" i="71" s="1"/>
  <c r="Q301" i="12"/>
  <c r="O196" i="71" s="1"/>
  <c r="Q302" i="12"/>
  <c r="O197" i="71" s="1"/>
  <c r="Q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AJ69" i="12" s="1"/>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AK88" i="12" s="1"/>
  <c r="L89" i="12"/>
  <c r="M89" i="12"/>
  <c r="L90" i="12"/>
  <c r="M90" i="12"/>
  <c r="L91" i="12"/>
  <c r="AJ91" i="12" s="1"/>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K4" i="71" s="1"/>
  <c r="M109" i="12"/>
  <c r="L4" i="71" s="1"/>
  <c r="L110" i="12"/>
  <c r="K5" i="71" s="1"/>
  <c r="M110" i="12"/>
  <c r="L5" i="71" s="1"/>
  <c r="L111" i="12"/>
  <c r="K6" i="71" s="1"/>
  <c r="M111" i="12"/>
  <c r="L6" i="71" s="1"/>
  <c r="L112" i="12"/>
  <c r="M112" i="12"/>
  <c r="L7" i="71" s="1"/>
  <c r="L113" i="12"/>
  <c r="K8" i="71" s="1"/>
  <c r="M113" i="12"/>
  <c r="L8" i="71" s="1"/>
  <c r="L114" i="12"/>
  <c r="K9" i="71" s="1"/>
  <c r="M114" i="12"/>
  <c r="L9" i="71" s="1"/>
  <c r="L115" i="12"/>
  <c r="K10" i="71" s="1"/>
  <c r="M115" i="12"/>
  <c r="L10" i="71" s="1"/>
  <c r="L116" i="12"/>
  <c r="K11" i="71" s="1"/>
  <c r="M116" i="12"/>
  <c r="L11" i="71" s="1"/>
  <c r="L117" i="12"/>
  <c r="K12" i="71" s="1"/>
  <c r="M117" i="12"/>
  <c r="L12" i="71" s="1"/>
  <c r="L118" i="12"/>
  <c r="K13" i="71" s="1"/>
  <c r="M118" i="12"/>
  <c r="L13" i="71" s="1"/>
  <c r="L119" i="12"/>
  <c r="K14" i="71" s="1"/>
  <c r="M119" i="12"/>
  <c r="L14" i="71" s="1"/>
  <c r="L120" i="12"/>
  <c r="K15" i="71" s="1"/>
  <c r="M120" i="12"/>
  <c r="L15" i="71" s="1"/>
  <c r="L121" i="12"/>
  <c r="K16" i="71" s="1"/>
  <c r="M121" i="12"/>
  <c r="L16" i="71" s="1"/>
  <c r="L122" i="12"/>
  <c r="K17" i="71" s="1"/>
  <c r="M122" i="12"/>
  <c r="L17" i="71" s="1"/>
  <c r="L123" i="12"/>
  <c r="K18" i="71" s="1"/>
  <c r="M123" i="12"/>
  <c r="L18" i="71" s="1"/>
  <c r="L124" i="12"/>
  <c r="K19" i="71" s="1"/>
  <c r="M124" i="12"/>
  <c r="L19" i="71" s="1"/>
  <c r="L125" i="12"/>
  <c r="K20" i="71" s="1"/>
  <c r="M125" i="12"/>
  <c r="L20" i="71" s="1"/>
  <c r="L126" i="12"/>
  <c r="K21" i="71" s="1"/>
  <c r="M126" i="12"/>
  <c r="L21" i="71" s="1"/>
  <c r="L127" i="12"/>
  <c r="K22" i="71" s="1"/>
  <c r="M127" i="12"/>
  <c r="L22" i="71" s="1"/>
  <c r="L128" i="12"/>
  <c r="K23" i="71" s="1"/>
  <c r="M128" i="12"/>
  <c r="L23" i="71" s="1"/>
  <c r="L129" i="12"/>
  <c r="K24" i="71" s="1"/>
  <c r="M129" i="12"/>
  <c r="L24" i="71" s="1"/>
  <c r="L130" i="12"/>
  <c r="K25" i="71" s="1"/>
  <c r="M130" i="12"/>
  <c r="L25" i="71" s="1"/>
  <c r="L131" i="12"/>
  <c r="K26" i="71" s="1"/>
  <c r="M131" i="12"/>
  <c r="L26" i="71" s="1"/>
  <c r="L132" i="12"/>
  <c r="K27" i="71" s="1"/>
  <c r="M132" i="12"/>
  <c r="L27" i="71" s="1"/>
  <c r="L133" i="12"/>
  <c r="M133" i="12"/>
  <c r="L28" i="71" s="1"/>
  <c r="L134" i="12"/>
  <c r="K29" i="71" s="1"/>
  <c r="M134" i="12"/>
  <c r="L29" i="71" s="1"/>
  <c r="L135" i="12"/>
  <c r="K30" i="71" s="1"/>
  <c r="M135" i="12"/>
  <c r="L30" i="71" s="1"/>
  <c r="L136" i="12"/>
  <c r="K31" i="71" s="1"/>
  <c r="M136" i="12"/>
  <c r="L31" i="71" s="1"/>
  <c r="L137" i="12"/>
  <c r="K32" i="71" s="1"/>
  <c r="M137" i="12"/>
  <c r="L32" i="71" s="1"/>
  <c r="L138" i="12"/>
  <c r="K33" i="71" s="1"/>
  <c r="M138" i="12"/>
  <c r="L33" i="71" s="1"/>
  <c r="L139" i="12"/>
  <c r="K34" i="71" s="1"/>
  <c r="M139" i="12"/>
  <c r="L34" i="71" s="1"/>
  <c r="L140" i="12"/>
  <c r="K35" i="71" s="1"/>
  <c r="M140" i="12"/>
  <c r="L35" i="71" s="1"/>
  <c r="L141" i="12"/>
  <c r="K36" i="71" s="1"/>
  <c r="M141" i="12"/>
  <c r="L36" i="71" s="1"/>
  <c r="L142" i="12"/>
  <c r="K37" i="71" s="1"/>
  <c r="M142" i="12"/>
  <c r="L37" i="71" s="1"/>
  <c r="L143" i="12"/>
  <c r="K38" i="71" s="1"/>
  <c r="M143" i="12"/>
  <c r="L38" i="71" s="1"/>
  <c r="L144" i="12"/>
  <c r="K39" i="71" s="1"/>
  <c r="M144" i="12"/>
  <c r="L39" i="71" s="1"/>
  <c r="L145" i="12"/>
  <c r="K40" i="71" s="1"/>
  <c r="M145" i="12"/>
  <c r="L40" i="71" s="1"/>
  <c r="L146" i="12"/>
  <c r="K41" i="71" s="1"/>
  <c r="M146" i="12"/>
  <c r="L41" i="71" s="1"/>
  <c r="L147" i="12"/>
  <c r="K42" i="71" s="1"/>
  <c r="M147" i="12"/>
  <c r="L42" i="71" s="1"/>
  <c r="L148" i="12"/>
  <c r="K43" i="71" s="1"/>
  <c r="M148" i="12"/>
  <c r="L43" i="71" s="1"/>
  <c r="L149" i="12"/>
  <c r="K44" i="71" s="1"/>
  <c r="M149" i="12"/>
  <c r="L44" i="71" s="1"/>
  <c r="L150" i="12"/>
  <c r="K45" i="71" s="1"/>
  <c r="M150" i="12"/>
  <c r="L45" i="71" s="1"/>
  <c r="L151" i="12"/>
  <c r="K46" i="71" s="1"/>
  <c r="M151" i="12"/>
  <c r="L46" i="71" s="1"/>
  <c r="L152" i="12"/>
  <c r="K47" i="71" s="1"/>
  <c r="M152" i="12"/>
  <c r="AK152" i="12" s="1"/>
  <c r="L153" i="12"/>
  <c r="K48" i="71" s="1"/>
  <c r="M153" i="12"/>
  <c r="L48" i="71" s="1"/>
  <c r="L154" i="12"/>
  <c r="K49" i="71" s="1"/>
  <c r="M154" i="12"/>
  <c r="L49" i="71" s="1"/>
  <c r="L155" i="12"/>
  <c r="K50" i="71" s="1"/>
  <c r="M155" i="12"/>
  <c r="L50" i="71" s="1"/>
  <c r="L156" i="12"/>
  <c r="K51" i="71" s="1"/>
  <c r="M156" i="12"/>
  <c r="L51" i="71" s="1"/>
  <c r="L157" i="12"/>
  <c r="K52" i="71" s="1"/>
  <c r="M157" i="12"/>
  <c r="L52" i="71" s="1"/>
  <c r="L158" i="12"/>
  <c r="K53" i="71" s="1"/>
  <c r="M158" i="12"/>
  <c r="L53" i="71" s="1"/>
  <c r="L159" i="12"/>
  <c r="K54" i="71" s="1"/>
  <c r="M159" i="12"/>
  <c r="L54" i="71" s="1"/>
  <c r="L160" i="12"/>
  <c r="K55" i="71" s="1"/>
  <c r="M160" i="12"/>
  <c r="L55" i="71" s="1"/>
  <c r="L161" i="12"/>
  <c r="K56" i="71" s="1"/>
  <c r="M161" i="12"/>
  <c r="L56" i="71" s="1"/>
  <c r="L162" i="12"/>
  <c r="K57" i="71" s="1"/>
  <c r="M162" i="12"/>
  <c r="L57" i="71" s="1"/>
  <c r="L163" i="12"/>
  <c r="K58" i="71" s="1"/>
  <c r="M163" i="12"/>
  <c r="L58" i="71" s="1"/>
  <c r="L164" i="12"/>
  <c r="K59" i="71" s="1"/>
  <c r="M164" i="12"/>
  <c r="L59" i="71" s="1"/>
  <c r="L165" i="12"/>
  <c r="K60" i="71" s="1"/>
  <c r="M165" i="12"/>
  <c r="L60" i="71" s="1"/>
  <c r="L166" i="12"/>
  <c r="K61" i="71" s="1"/>
  <c r="M166" i="12"/>
  <c r="L61" i="71" s="1"/>
  <c r="L167" i="12"/>
  <c r="K62" i="71" s="1"/>
  <c r="M167" i="12"/>
  <c r="L62" i="71" s="1"/>
  <c r="L168" i="12"/>
  <c r="K63" i="71" s="1"/>
  <c r="M168" i="12"/>
  <c r="L63" i="71" s="1"/>
  <c r="L169" i="12"/>
  <c r="K64" i="71" s="1"/>
  <c r="M169" i="12"/>
  <c r="L64" i="71" s="1"/>
  <c r="L170" i="12"/>
  <c r="K65" i="71" s="1"/>
  <c r="M170" i="12"/>
  <c r="L65" i="71" s="1"/>
  <c r="L171" i="12"/>
  <c r="K66" i="71" s="1"/>
  <c r="M171" i="12"/>
  <c r="L66" i="71" s="1"/>
  <c r="L172" i="12"/>
  <c r="K67" i="71" s="1"/>
  <c r="M172" i="12"/>
  <c r="L67" i="71" s="1"/>
  <c r="L173" i="12"/>
  <c r="K68" i="71" s="1"/>
  <c r="M173" i="12"/>
  <c r="L68" i="71" s="1"/>
  <c r="L174" i="12"/>
  <c r="K69" i="71" s="1"/>
  <c r="M174" i="12"/>
  <c r="L69" i="71" s="1"/>
  <c r="L175" i="12"/>
  <c r="K70" i="71" s="1"/>
  <c r="M175" i="12"/>
  <c r="L70" i="71" s="1"/>
  <c r="L176" i="12"/>
  <c r="M176" i="12"/>
  <c r="L71" i="71" s="1"/>
  <c r="L177" i="12"/>
  <c r="K72" i="71" s="1"/>
  <c r="M177" i="12"/>
  <c r="L72" i="71" s="1"/>
  <c r="L178" i="12"/>
  <c r="K73" i="71" s="1"/>
  <c r="M178" i="12"/>
  <c r="L73" i="71" s="1"/>
  <c r="L179" i="12"/>
  <c r="K74" i="71" s="1"/>
  <c r="M179" i="12"/>
  <c r="L74" i="71" s="1"/>
  <c r="L180" i="12"/>
  <c r="K75" i="71" s="1"/>
  <c r="M180" i="12"/>
  <c r="L75" i="71" s="1"/>
  <c r="L181" i="12"/>
  <c r="K76" i="71" s="1"/>
  <c r="M181" i="12"/>
  <c r="L76" i="71" s="1"/>
  <c r="L182" i="12"/>
  <c r="K77" i="71" s="1"/>
  <c r="M182" i="12"/>
  <c r="L77" i="71" s="1"/>
  <c r="L183" i="12"/>
  <c r="K78" i="71" s="1"/>
  <c r="M183" i="12"/>
  <c r="L78" i="71" s="1"/>
  <c r="L184" i="12"/>
  <c r="K79" i="71" s="1"/>
  <c r="M184" i="12"/>
  <c r="L79" i="71" s="1"/>
  <c r="L185" i="12"/>
  <c r="K80" i="71" s="1"/>
  <c r="M185" i="12"/>
  <c r="L80" i="71" s="1"/>
  <c r="L186" i="12"/>
  <c r="K81" i="71" s="1"/>
  <c r="M186" i="12"/>
  <c r="L81" i="71" s="1"/>
  <c r="L187" i="12"/>
  <c r="K82" i="71" s="1"/>
  <c r="M187" i="12"/>
  <c r="L82" i="71" s="1"/>
  <c r="L188" i="12"/>
  <c r="K83" i="71" s="1"/>
  <c r="M188" i="12"/>
  <c r="L83" i="71" s="1"/>
  <c r="L189" i="12"/>
  <c r="K84" i="71" s="1"/>
  <c r="M189" i="12"/>
  <c r="L84" i="71" s="1"/>
  <c r="L190" i="12"/>
  <c r="K85" i="71" s="1"/>
  <c r="M190" i="12"/>
  <c r="L85" i="71" s="1"/>
  <c r="L191" i="12"/>
  <c r="K86" i="71" s="1"/>
  <c r="M191" i="12"/>
  <c r="L86" i="71" s="1"/>
  <c r="L192" i="12"/>
  <c r="K87" i="71" s="1"/>
  <c r="M192" i="12"/>
  <c r="L87" i="71" s="1"/>
  <c r="L193" i="12"/>
  <c r="K88" i="71" s="1"/>
  <c r="M193" i="12"/>
  <c r="L88" i="71" s="1"/>
  <c r="L194" i="12"/>
  <c r="K89" i="71" s="1"/>
  <c r="M194" i="12"/>
  <c r="L89" i="71" s="1"/>
  <c r="L195" i="12"/>
  <c r="K90" i="71" s="1"/>
  <c r="M195" i="12"/>
  <c r="L90" i="71" s="1"/>
  <c r="L196" i="12"/>
  <c r="K91" i="71" s="1"/>
  <c r="M196" i="12"/>
  <c r="L91" i="71" s="1"/>
  <c r="L197" i="12"/>
  <c r="K92" i="71" s="1"/>
  <c r="M197" i="12"/>
  <c r="L92" i="71" s="1"/>
  <c r="L198" i="12"/>
  <c r="K93" i="71" s="1"/>
  <c r="M198" i="12"/>
  <c r="L93" i="71" s="1"/>
  <c r="L199" i="12"/>
  <c r="K94" i="71" s="1"/>
  <c r="M199" i="12"/>
  <c r="L94" i="71" s="1"/>
  <c r="L200" i="12"/>
  <c r="K95" i="71" s="1"/>
  <c r="M200" i="12"/>
  <c r="L95" i="71" s="1"/>
  <c r="L201" i="12"/>
  <c r="K96" i="71" s="1"/>
  <c r="M201" i="12"/>
  <c r="L96" i="71" s="1"/>
  <c r="L202" i="12"/>
  <c r="K97" i="71" s="1"/>
  <c r="M202" i="12"/>
  <c r="L97" i="71" s="1"/>
  <c r="L203" i="12"/>
  <c r="K98" i="71" s="1"/>
  <c r="M203" i="12"/>
  <c r="L98" i="71" s="1"/>
  <c r="L204" i="12"/>
  <c r="K99" i="71" s="1"/>
  <c r="M204" i="12"/>
  <c r="L99" i="71" s="1"/>
  <c r="L205" i="12"/>
  <c r="K100" i="71" s="1"/>
  <c r="M205" i="12"/>
  <c r="L100" i="71" s="1"/>
  <c r="L206" i="12"/>
  <c r="K101" i="71" s="1"/>
  <c r="M206" i="12"/>
  <c r="L101" i="71" s="1"/>
  <c r="L207" i="12"/>
  <c r="K102" i="71" s="1"/>
  <c r="M207" i="12"/>
  <c r="L102" i="71" s="1"/>
  <c r="L208" i="12"/>
  <c r="K103" i="71" s="1"/>
  <c r="M208" i="12"/>
  <c r="L103" i="71" s="1"/>
  <c r="L209" i="12"/>
  <c r="K104" i="71" s="1"/>
  <c r="M209" i="12"/>
  <c r="L104" i="71" s="1"/>
  <c r="L210" i="12"/>
  <c r="K105" i="71" s="1"/>
  <c r="M210" i="12"/>
  <c r="L105" i="71" s="1"/>
  <c r="L211" i="12"/>
  <c r="K106" i="71" s="1"/>
  <c r="M211" i="12"/>
  <c r="L106" i="71" s="1"/>
  <c r="L212" i="12"/>
  <c r="K107" i="71" s="1"/>
  <c r="M212" i="12"/>
  <c r="L107" i="71" s="1"/>
  <c r="L213" i="12"/>
  <c r="K108" i="71" s="1"/>
  <c r="M213" i="12"/>
  <c r="L108" i="71" s="1"/>
  <c r="L214" i="12"/>
  <c r="K109" i="71" s="1"/>
  <c r="M214" i="12"/>
  <c r="L109" i="71" s="1"/>
  <c r="L215" i="12"/>
  <c r="K110" i="71" s="1"/>
  <c r="M215" i="12"/>
  <c r="L110" i="71" s="1"/>
  <c r="L216" i="12"/>
  <c r="K111" i="71" s="1"/>
  <c r="M216" i="12"/>
  <c r="L111" i="71" s="1"/>
  <c r="L217" i="12"/>
  <c r="K112" i="71" s="1"/>
  <c r="M217" i="12"/>
  <c r="L112" i="71" s="1"/>
  <c r="L218" i="12"/>
  <c r="K113" i="71" s="1"/>
  <c r="M218" i="12"/>
  <c r="L113" i="71" s="1"/>
  <c r="L219" i="12"/>
  <c r="K114" i="71" s="1"/>
  <c r="M219" i="12"/>
  <c r="L114" i="71" s="1"/>
  <c r="L220" i="12"/>
  <c r="K115" i="71" s="1"/>
  <c r="M220" i="12"/>
  <c r="L115" i="71" s="1"/>
  <c r="L221" i="12"/>
  <c r="K116" i="71" s="1"/>
  <c r="M221" i="12"/>
  <c r="L116" i="71" s="1"/>
  <c r="L222" i="12"/>
  <c r="K117" i="71" s="1"/>
  <c r="M222" i="12"/>
  <c r="L117" i="71" s="1"/>
  <c r="L223" i="12"/>
  <c r="K118" i="71" s="1"/>
  <c r="M223" i="12"/>
  <c r="L118" i="71" s="1"/>
  <c r="L224" i="12"/>
  <c r="K119" i="71" s="1"/>
  <c r="M224" i="12"/>
  <c r="L119" i="71" s="1"/>
  <c r="L225" i="12"/>
  <c r="K120" i="71" s="1"/>
  <c r="M225" i="12"/>
  <c r="L120" i="71" s="1"/>
  <c r="L226" i="12"/>
  <c r="K121" i="71" s="1"/>
  <c r="M226" i="12"/>
  <c r="L121" i="71" s="1"/>
  <c r="L227" i="12"/>
  <c r="K122" i="71" s="1"/>
  <c r="M227" i="12"/>
  <c r="L122" i="71" s="1"/>
  <c r="L228" i="12"/>
  <c r="K123" i="71" s="1"/>
  <c r="M228" i="12"/>
  <c r="L123" i="71" s="1"/>
  <c r="L229" i="12"/>
  <c r="K124" i="71" s="1"/>
  <c r="M229" i="12"/>
  <c r="L124" i="71" s="1"/>
  <c r="L230" i="12"/>
  <c r="K125" i="71" s="1"/>
  <c r="M230" i="12"/>
  <c r="L125" i="71" s="1"/>
  <c r="L231" i="12"/>
  <c r="K126" i="71" s="1"/>
  <c r="M231" i="12"/>
  <c r="L126" i="71" s="1"/>
  <c r="L232" i="12"/>
  <c r="K127" i="71" s="1"/>
  <c r="M232" i="12"/>
  <c r="L127" i="71" s="1"/>
  <c r="L233" i="12"/>
  <c r="K128" i="71" s="1"/>
  <c r="M233" i="12"/>
  <c r="L128" i="71" s="1"/>
  <c r="L234" i="12"/>
  <c r="K129" i="71" s="1"/>
  <c r="M234" i="12"/>
  <c r="L129" i="71" s="1"/>
  <c r="L235" i="12"/>
  <c r="K130" i="71" s="1"/>
  <c r="M235" i="12"/>
  <c r="L130" i="71" s="1"/>
  <c r="L236" i="12"/>
  <c r="K131" i="71" s="1"/>
  <c r="M236" i="12"/>
  <c r="L131" i="71" s="1"/>
  <c r="L237" i="12"/>
  <c r="K132" i="71" s="1"/>
  <c r="M237" i="12"/>
  <c r="L132" i="71" s="1"/>
  <c r="L238" i="12"/>
  <c r="K133" i="71" s="1"/>
  <c r="M238" i="12"/>
  <c r="L133" i="71" s="1"/>
  <c r="L239" i="12"/>
  <c r="K134" i="71" s="1"/>
  <c r="M239" i="12"/>
  <c r="L134" i="71" s="1"/>
  <c r="L240" i="12"/>
  <c r="K135" i="71" s="1"/>
  <c r="M240" i="12"/>
  <c r="L135" i="71" s="1"/>
  <c r="L241" i="12"/>
  <c r="K136" i="71" s="1"/>
  <c r="M241" i="12"/>
  <c r="L136" i="71" s="1"/>
  <c r="L242" i="12"/>
  <c r="K137" i="71" s="1"/>
  <c r="M242" i="12"/>
  <c r="L137" i="71" s="1"/>
  <c r="L243" i="12"/>
  <c r="K138" i="71" s="1"/>
  <c r="M243" i="12"/>
  <c r="L138" i="71" s="1"/>
  <c r="L244" i="12"/>
  <c r="K139" i="71" s="1"/>
  <c r="M244" i="12"/>
  <c r="L139" i="71" s="1"/>
  <c r="L245" i="12"/>
  <c r="K140" i="71" s="1"/>
  <c r="M245" i="12"/>
  <c r="L140" i="71" s="1"/>
  <c r="L246" i="12"/>
  <c r="K141" i="71" s="1"/>
  <c r="M246" i="12"/>
  <c r="L141" i="71" s="1"/>
  <c r="L247" i="12"/>
  <c r="K142" i="71" s="1"/>
  <c r="M247" i="12"/>
  <c r="L142" i="71" s="1"/>
  <c r="L248" i="12"/>
  <c r="K143" i="71" s="1"/>
  <c r="M248" i="12"/>
  <c r="L143" i="71" s="1"/>
  <c r="L249" i="12"/>
  <c r="K144" i="71" s="1"/>
  <c r="M249" i="12"/>
  <c r="L144" i="71" s="1"/>
  <c r="L250" i="12"/>
  <c r="K145" i="71" s="1"/>
  <c r="M250" i="12"/>
  <c r="L145" i="71" s="1"/>
  <c r="L251" i="12"/>
  <c r="K146" i="71" s="1"/>
  <c r="M251" i="12"/>
  <c r="L146" i="71" s="1"/>
  <c r="L252" i="12"/>
  <c r="K147" i="71" s="1"/>
  <c r="M252" i="12"/>
  <c r="L147" i="71" s="1"/>
  <c r="L253" i="12"/>
  <c r="K148" i="71" s="1"/>
  <c r="M253" i="12"/>
  <c r="L148" i="71" s="1"/>
  <c r="L254" i="12"/>
  <c r="K149" i="71" s="1"/>
  <c r="M254" i="12"/>
  <c r="L149" i="71" s="1"/>
  <c r="L255" i="12"/>
  <c r="K150" i="71" s="1"/>
  <c r="M255" i="12"/>
  <c r="L150" i="71" s="1"/>
  <c r="L256" i="12"/>
  <c r="K151" i="71" s="1"/>
  <c r="M256" i="12"/>
  <c r="L151" i="71" s="1"/>
  <c r="L257" i="12"/>
  <c r="K152" i="71" s="1"/>
  <c r="M257" i="12"/>
  <c r="L152" i="71" s="1"/>
  <c r="L258" i="12"/>
  <c r="K153" i="71" s="1"/>
  <c r="M258" i="12"/>
  <c r="L153" i="71" s="1"/>
  <c r="L259" i="12"/>
  <c r="K154" i="71" s="1"/>
  <c r="M259" i="12"/>
  <c r="L154" i="71" s="1"/>
  <c r="L260" i="12"/>
  <c r="K155" i="71" s="1"/>
  <c r="M260" i="12"/>
  <c r="L155" i="71" s="1"/>
  <c r="L261" i="12"/>
  <c r="K156" i="71" s="1"/>
  <c r="M261" i="12"/>
  <c r="L156" i="71" s="1"/>
  <c r="L262" i="12"/>
  <c r="K157" i="71" s="1"/>
  <c r="M262" i="12"/>
  <c r="L157" i="71" s="1"/>
  <c r="L263" i="12"/>
  <c r="K158" i="71" s="1"/>
  <c r="M263" i="12"/>
  <c r="L158" i="71" s="1"/>
  <c r="L264" i="12"/>
  <c r="K159" i="71" s="1"/>
  <c r="M264" i="12"/>
  <c r="L159" i="71" s="1"/>
  <c r="L265" i="12"/>
  <c r="K160" i="71" s="1"/>
  <c r="M265" i="12"/>
  <c r="L160" i="71" s="1"/>
  <c r="L266" i="12"/>
  <c r="K161" i="71" s="1"/>
  <c r="M266" i="12"/>
  <c r="L161" i="71" s="1"/>
  <c r="L267" i="12"/>
  <c r="K162" i="71" s="1"/>
  <c r="M267" i="12"/>
  <c r="L162" i="71" s="1"/>
  <c r="L268" i="12"/>
  <c r="K163" i="71" s="1"/>
  <c r="M268" i="12"/>
  <c r="L163" i="71" s="1"/>
  <c r="L269" i="12"/>
  <c r="K164" i="71" s="1"/>
  <c r="M269" i="12"/>
  <c r="L164" i="71" s="1"/>
  <c r="L270" i="12"/>
  <c r="K165" i="71" s="1"/>
  <c r="M270" i="12"/>
  <c r="L165" i="71" s="1"/>
  <c r="L271" i="12"/>
  <c r="K166" i="71" s="1"/>
  <c r="M271" i="12"/>
  <c r="L166" i="71" s="1"/>
  <c r="L272" i="12"/>
  <c r="K167" i="71" s="1"/>
  <c r="M272" i="12"/>
  <c r="L167" i="71" s="1"/>
  <c r="L273" i="12"/>
  <c r="K168" i="71" s="1"/>
  <c r="M273" i="12"/>
  <c r="L168" i="71" s="1"/>
  <c r="L274" i="12"/>
  <c r="K169" i="71" s="1"/>
  <c r="M274" i="12"/>
  <c r="L169" i="71" s="1"/>
  <c r="L275" i="12"/>
  <c r="K170" i="71" s="1"/>
  <c r="M275" i="12"/>
  <c r="L170" i="71" s="1"/>
  <c r="L276" i="12"/>
  <c r="K171" i="71" s="1"/>
  <c r="M276" i="12"/>
  <c r="L171" i="71" s="1"/>
  <c r="L277" i="12"/>
  <c r="K172" i="71" s="1"/>
  <c r="M277" i="12"/>
  <c r="L172" i="71" s="1"/>
  <c r="L278" i="12"/>
  <c r="K173" i="71" s="1"/>
  <c r="M278" i="12"/>
  <c r="L173" i="71" s="1"/>
  <c r="L279" i="12"/>
  <c r="K174" i="71" s="1"/>
  <c r="M279" i="12"/>
  <c r="L174" i="71" s="1"/>
  <c r="L280" i="12"/>
  <c r="K175" i="71" s="1"/>
  <c r="M280" i="12"/>
  <c r="L175" i="71" s="1"/>
  <c r="L281" i="12"/>
  <c r="K176" i="71" s="1"/>
  <c r="M281" i="12"/>
  <c r="L176" i="71" s="1"/>
  <c r="L282" i="12"/>
  <c r="K177" i="71" s="1"/>
  <c r="M282" i="12"/>
  <c r="L177" i="71" s="1"/>
  <c r="L283" i="12"/>
  <c r="K178" i="71" s="1"/>
  <c r="M283" i="12"/>
  <c r="L178" i="71" s="1"/>
  <c r="L284" i="12"/>
  <c r="K179" i="71" s="1"/>
  <c r="M284" i="12"/>
  <c r="L179" i="71" s="1"/>
  <c r="L285" i="12"/>
  <c r="K180" i="71" s="1"/>
  <c r="M285" i="12"/>
  <c r="L180" i="71" s="1"/>
  <c r="L286" i="12"/>
  <c r="K181" i="71" s="1"/>
  <c r="M286" i="12"/>
  <c r="L181" i="71" s="1"/>
  <c r="L287" i="12"/>
  <c r="K182" i="71" s="1"/>
  <c r="M287" i="12"/>
  <c r="L182" i="71" s="1"/>
  <c r="L288" i="12"/>
  <c r="K183" i="71" s="1"/>
  <c r="M288" i="12"/>
  <c r="L183" i="71" s="1"/>
  <c r="L289" i="12"/>
  <c r="K184" i="71" s="1"/>
  <c r="M289" i="12"/>
  <c r="L184" i="71" s="1"/>
  <c r="L290" i="12"/>
  <c r="K185" i="71" s="1"/>
  <c r="M290" i="12"/>
  <c r="L185" i="71" s="1"/>
  <c r="L291" i="12"/>
  <c r="K186" i="71" s="1"/>
  <c r="M291" i="12"/>
  <c r="L186" i="71" s="1"/>
  <c r="L292" i="12"/>
  <c r="K187" i="71" s="1"/>
  <c r="M292" i="12"/>
  <c r="L187" i="71" s="1"/>
  <c r="L293" i="12"/>
  <c r="K188" i="71" s="1"/>
  <c r="M293" i="12"/>
  <c r="L188" i="71" s="1"/>
  <c r="L294" i="12"/>
  <c r="K189" i="71" s="1"/>
  <c r="M294" i="12"/>
  <c r="L189" i="71" s="1"/>
  <c r="L295" i="12"/>
  <c r="K190" i="71" s="1"/>
  <c r="M295" i="12"/>
  <c r="L190" i="71" s="1"/>
  <c r="L296" i="12"/>
  <c r="K191" i="71" s="1"/>
  <c r="M296" i="12"/>
  <c r="L191" i="71" s="1"/>
  <c r="L297" i="12"/>
  <c r="K192" i="71" s="1"/>
  <c r="M297" i="12"/>
  <c r="L192" i="71" s="1"/>
  <c r="L298" i="12"/>
  <c r="K193" i="71" s="1"/>
  <c r="M298" i="12"/>
  <c r="L193" i="71" s="1"/>
  <c r="L299" i="12"/>
  <c r="K194" i="71" s="1"/>
  <c r="M299" i="12"/>
  <c r="L194" i="71" s="1"/>
  <c r="L300" i="12"/>
  <c r="K195" i="71" s="1"/>
  <c r="M300" i="12"/>
  <c r="L195" i="71" s="1"/>
  <c r="L301" i="12"/>
  <c r="K196" i="71" s="1"/>
  <c r="M301" i="12"/>
  <c r="L196" i="71" s="1"/>
  <c r="L302" i="12"/>
  <c r="K197" i="71" s="1"/>
  <c r="M302" i="12"/>
  <c r="L197" i="71" s="1"/>
  <c r="L303" i="12"/>
  <c r="K198" i="71" s="1"/>
  <c r="M303" i="12"/>
  <c r="L198" i="71" s="1"/>
  <c r="L304" i="12"/>
  <c r="K199" i="71" s="1"/>
  <c r="M304" i="12"/>
  <c r="L199" i="71" s="1"/>
  <c r="M5" i="12"/>
  <c r="CZ5" i="12" s="1"/>
  <c r="DX5" i="12" s="1"/>
  <c r="L5" i="12"/>
  <c r="J9" i="12"/>
  <c r="CW6" i="12" s="1"/>
  <c r="K9" i="12"/>
  <c r="CX6" i="12" s="1"/>
  <c r="J10" i="12"/>
  <c r="K10" i="12"/>
  <c r="J11" i="12"/>
  <c r="K11" i="12"/>
  <c r="J12" i="12"/>
  <c r="K12" i="12"/>
  <c r="J13" i="12"/>
  <c r="K13" i="12"/>
  <c r="J14" i="12"/>
  <c r="K14" i="12"/>
  <c r="J15" i="12"/>
  <c r="K15" i="12"/>
  <c r="J16" i="12"/>
  <c r="K16" i="12"/>
  <c r="J17" i="12"/>
  <c r="K17" i="12"/>
  <c r="J18" i="12"/>
  <c r="K18" i="12"/>
  <c r="J19" i="12"/>
  <c r="K19" i="12"/>
  <c r="J20" i="12"/>
  <c r="J21" i="12"/>
  <c r="J22" i="12"/>
  <c r="J23" i="12"/>
  <c r="J24" i="12"/>
  <c r="J25" i="12"/>
  <c r="J26" i="12"/>
  <c r="J27" i="12"/>
  <c r="J28" i="12"/>
  <c r="J29" i="12"/>
  <c r="J30" i="12"/>
  <c r="K30" i="12"/>
  <c r="CX10" i="12" s="1"/>
  <c r="J31" i="12"/>
  <c r="K31" i="12"/>
  <c r="J32" i="12"/>
  <c r="K32" i="12"/>
  <c r="J33" i="12"/>
  <c r="K33" i="12"/>
  <c r="J34" i="12"/>
  <c r="K34" i="12"/>
  <c r="J35" i="12"/>
  <c r="K35" i="12"/>
  <c r="J36" i="12"/>
  <c r="K36" i="12"/>
  <c r="J37" i="12"/>
  <c r="K37" i="12"/>
  <c r="J38" i="12"/>
  <c r="K38" i="12"/>
  <c r="J39" i="12"/>
  <c r="K39" i="12"/>
  <c r="J40" i="12"/>
  <c r="K40" i="12"/>
  <c r="J41" i="12"/>
  <c r="K41" i="12"/>
  <c r="J42" i="12"/>
  <c r="K42" i="12"/>
  <c r="J43" i="12"/>
  <c r="K43" i="12"/>
  <c r="J44" i="12"/>
  <c r="K44" i="12"/>
  <c r="J45" i="12"/>
  <c r="K45" i="12"/>
  <c r="J46" i="12"/>
  <c r="K46" i="12"/>
  <c r="J47" i="12"/>
  <c r="K47" i="12"/>
  <c r="J48" i="12"/>
  <c r="K48" i="12"/>
  <c r="J49" i="12"/>
  <c r="K49" i="12"/>
  <c r="J50" i="12"/>
  <c r="K50" i="12"/>
  <c r="J51" i="12"/>
  <c r="K51" i="12"/>
  <c r="J52" i="12"/>
  <c r="K52" i="12"/>
  <c r="J53" i="12"/>
  <c r="K53" i="12"/>
  <c r="J54" i="12"/>
  <c r="K54" i="12"/>
  <c r="J55" i="12"/>
  <c r="K55" i="12"/>
  <c r="J56" i="12"/>
  <c r="K56" i="12"/>
  <c r="J57" i="12"/>
  <c r="K57" i="12"/>
  <c r="J58" i="12"/>
  <c r="K58" i="12"/>
  <c r="J59" i="12"/>
  <c r="K59" i="12"/>
  <c r="J60" i="12"/>
  <c r="K60" i="12"/>
  <c r="J61" i="12"/>
  <c r="K61" i="12"/>
  <c r="J62" i="12"/>
  <c r="K62" i="12"/>
  <c r="J63" i="12"/>
  <c r="K63" i="12"/>
  <c r="J64" i="12"/>
  <c r="K64" i="12"/>
  <c r="J65" i="12"/>
  <c r="K65" i="12"/>
  <c r="J66" i="12"/>
  <c r="K66" i="12"/>
  <c r="J67" i="12"/>
  <c r="K67" i="12"/>
  <c r="J68" i="12"/>
  <c r="K68" i="12"/>
  <c r="J69" i="12"/>
  <c r="K69" i="12"/>
  <c r="J70" i="12"/>
  <c r="K70" i="12"/>
  <c r="J71" i="12"/>
  <c r="K71" i="12"/>
  <c r="J72" i="12"/>
  <c r="K72" i="12"/>
  <c r="AI72" i="12" s="1"/>
  <c r="BE75" i="12" s="1"/>
  <c r="J73" i="12"/>
  <c r="K73" i="12"/>
  <c r="AI73" i="12" s="1"/>
  <c r="BE76" i="12" s="1"/>
  <c r="J74" i="12"/>
  <c r="K74" i="12"/>
  <c r="AI74" i="12" s="1"/>
  <c r="BE77" i="12" s="1"/>
  <c r="J75" i="12"/>
  <c r="K75" i="12"/>
  <c r="AI75" i="12" s="1"/>
  <c r="BE78" i="12" s="1"/>
  <c r="J76" i="12"/>
  <c r="K76" i="12"/>
  <c r="AI76" i="12" s="1"/>
  <c r="BE79" i="12" s="1"/>
  <c r="J77" i="12"/>
  <c r="K77" i="12"/>
  <c r="AI77" i="12" s="1"/>
  <c r="BE80" i="12" s="1"/>
  <c r="J78" i="12"/>
  <c r="K78" i="12"/>
  <c r="AI78" i="12" s="1"/>
  <c r="BE81" i="12" s="1"/>
  <c r="J79" i="12"/>
  <c r="K79" i="12"/>
  <c r="AI79" i="12" s="1"/>
  <c r="BE82" i="12" s="1"/>
  <c r="J80" i="12"/>
  <c r="K80" i="12"/>
  <c r="AI80" i="12" s="1"/>
  <c r="BE83" i="12" s="1"/>
  <c r="J81" i="12"/>
  <c r="K81" i="12"/>
  <c r="AI81" i="12" s="1"/>
  <c r="BE84" i="12" s="1"/>
  <c r="J82" i="12"/>
  <c r="K82" i="12"/>
  <c r="J83" i="12"/>
  <c r="K83" i="12"/>
  <c r="J84" i="12"/>
  <c r="K84" i="12"/>
  <c r="J85" i="12"/>
  <c r="K85" i="12"/>
  <c r="J86" i="12"/>
  <c r="K86" i="12"/>
  <c r="J87" i="12"/>
  <c r="K87" i="12"/>
  <c r="J88" i="12"/>
  <c r="K88" i="12"/>
  <c r="J89" i="12"/>
  <c r="K89" i="12"/>
  <c r="J90" i="12"/>
  <c r="K90" i="12"/>
  <c r="J91" i="12"/>
  <c r="K91" i="12"/>
  <c r="J92" i="12"/>
  <c r="K92" i="12"/>
  <c r="J93" i="12"/>
  <c r="K93" i="12"/>
  <c r="J94" i="12"/>
  <c r="K94" i="12"/>
  <c r="J95" i="12"/>
  <c r="K95" i="12"/>
  <c r="J96" i="12"/>
  <c r="K96" i="12"/>
  <c r="J97" i="12"/>
  <c r="K97" i="12"/>
  <c r="J98" i="12"/>
  <c r="K98" i="12"/>
  <c r="J99" i="12"/>
  <c r="K99" i="12"/>
  <c r="J100" i="12"/>
  <c r="K100" i="12"/>
  <c r="J101" i="12"/>
  <c r="K101" i="12"/>
  <c r="J102" i="12"/>
  <c r="K102" i="12"/>
  <c r="J103" i="12"/>
  <c r="K103" i="12"/>
  <c r="J104" i="12"/>
  <c r="K104" i="12"/>
  <c r="J105" i="12"/>
  <c r="K105" i="12"/>
  <c r="J106" i="12"/>
  <c r="K106" i="12"/>
  <c r="J107" i="12"/>
  <c r="K107" i="12"/>
  <c r="J108" i="12"/>
  <c r="K108" i="12"/>
  <c r="J109" i="12"/>
  <c r="I4" i="71" s="1"/>
  <c r="K109" i="12"/>
  <c r="J4" i="71" s="1"/>
  <c r="J110" i="12"/>
  <c r="K110" i="12"/>
  <c r="J5" i="71" s="1"/>
  <c r="J111" i="12"/>
  <c r="I6" i="71" s="1"/>
  <c r="K111" i="12"/>
  <c r="J6" i="71" s="1"/>
  <c r="J112" i="12"/>
  <c r="I7" i="71" s="1"/>
  <c r="K112" i="12"/>
  <c r="J7" i="71" s="1"/>
  <c r="J113" i="12"/>
  <c r="I8" i="71" s="1"/>
  <c r="K113" i="12"/>
  <c r="J8" i="71" s="1"/>
  <c r="J114" i="12"/>
  <c r="I9" i="71" s="1"/>
  <c r="K114" i="12"/>
  <c r="J115" i="12"/>
  <c r="K115" i="12"/>
  <c r="J116" i="12"/>
  <c r="I11" i="71" s="1"/>
  <c r="K116" i="12"/>
  <c r="J117" i="12"/>
  <c r="I12" i="71" s="1"/>
  <c r="K117" i="12"/>
  <c r="J12" i="71" s="1"/>
  <c r="J118" i="12"/>
  <c r="I13" i="71" s="1"/>
  <c r="K118" i="12"/>
  <c r="J13" i="71" s="1"/>
  <c r="J119" i="12"/>
  <c r="I14" i="71" s="1"/>
  <c r="K119" i="12"/>
  <c r="J14" i="71" s="1"/>
  <c r="J120" i="12"/>
  <c r="K120" i="12"/>
  <c r="J15" i="71" s="1"/>
  <c r="J121" i="12"/>
  <c r="I16" i="71" s="1"/>
  <c r="K121" i="12"/>
  <c r="J16" i="71" s="1"/>
  <c r="J122" i="12"/>
  <c r="I17" i="71" s="1"/>
  <c r="K122" i="12"/>
  <c r="J17" i="71" s="1"/>
  <c r="J123" i="12"/>
  <c r="I18" i="71" s="1"/>
  <c r="K123" i="12"/>
  <c r="J18" i="71" s="1"/>
  <c r="J124" i="12"/>
  <c r="I19" i="71" s="1"/>
  <c r="K124" i="12"/>
  <c r="J125" i="12"/>
  <c r="I20" i="71" s="1"/>
  <c r="K125" i="12"/>
  <c r="J20" i="71" s="1"/>
  <c r="J126" i="12"/>
  <c r="I21" i="71" s="1"/>
  <c r="K126" i="12"/>
  <c r="J127" i="12"/>
  <c r="I22" i="71" s="1"/>
  <c r="K127" i="12"/>
  <c r="J22" i="71" s="1"/>
  <c r="J128" i="12"/>
  <c r="I23" i="71" s="1"/>
  <c r="K128" i="12"/>
  <c r="J23" i="71" s="1"/>
  <c r="J129" i="12"/>
  <c r="I24" i="71" s="1"/>
  <c r="K129" i="12"/>
  <c r="J24" i="71" s="1"/>
  <c r="J130" i="12"/>
  <c r="K130" i="12"/>
  <c r="J25" i="71" s="1"/>
  <c r="J131" i="12"/>
  <c r="I26" i="71" s="1"/>
  <c r="K131" i="12"/>
  <c r="J26" i="71" s="1"/>
  <c r="J132" i="12"/>
  <c r="I27" i="71" s="1"/>
  <c r="K132" i="12"/>
  <c r="J133" i="12"/>
  <c r="I28" i="71" s="1"/>
  <c r="K133" i="12"/>
  <c r="J28" i="71" s="1"/>
  <c r="J134" i="12"/>
  <c r="I29" i="71" s="1"/>
  <c r="K134" i="12"/>
  <c r="J29" i="71" s="1"/>
  <c r="J135" i="12"/>
  <c r="I30" i="71" s="1"/>
  <c r="K135" i="12"/>
  <c r="J30" i="71" s="1"/>
  <c r="J136" i="12"/>
  <c r="K136" i="12"/>
  <c r="J137" i="12"/>
  <c r="I32" i="71" s="1"/>
  <c r="K137" i="12"/>
  <c r="J32" i="71" s="1"/>
  <c r="J138" i="12"/>
  <c r="I33" i="71" s="1"/>
  <c r="K138" i="12"/>
  <c r="J33" i="71" s="1"/>
  <c r="J139" i="12"/>
  <c r="I34" i="71" s="1"/>
  <c r="K139" i="12"/>
  <c r="J34" i="71" s="1"/>
  <c r="J140" i="12"/>
  <c r="I35" i="71" s="1"/>
  <c r="K140" i="12"/>
  <c r="J35" i="71" s="1"/>
  <c r="J141" i="12"/>
  <c r="K141" i="12"/>
  <c r="J142" i="12"/>
  <c r="K142" i="12"/>
  <c r="J143" i="12"/>
  <c r="I38" i="71" s="1"/>
  <c r="K143" i="12"/>
  <c r="J38" i="71" s="1"/>
  <c r="J144" i="12"/>
  <c r="I39" i="71" s="1"/>
  <c r="K144" i="12"/>
  <c r="J39" i="71" s="1"/>
  <c r="J145" i="12"/>
  <c r="I40" i="71" s="1"/>
  <c r="K145" i="12"/>
  <c r="J40" i="71" s="1"/>
  <c r="J146" i="12"/>
  <c r="K146" i="12"/>
  <c r="J41" i="71" s="1"/>
  <c r="J147" i="12"/>
  <c r="K147" i="12"/>
  <c r="J42" i="71" s="1"/>
  <c r="J148" i="12"/>
  <c r="I43" i="71" s="1"/>
  <c r="K148" i="12"/>
  <c r="J43" i="71" s="1"/>
  <c r="J149" i="12"/>
  <c r="K149" i="12"/>
  <c r="J44" i="71" s="1"/>
  <c r="J150" i="12"/>
  <c r="I45" i="71" s="1"/>
  <c r="K150" i="12"/>
  <c r="J45" i="71" s="1"/>
  <c r="J151" i="12"/>
  <c r="I46" i="71" s="1"/>
  <c r="K151" i="12"/>
  <c r="J46" i="71" s="1"/>
  <c r="J152" i="12"/>
  <c r="I47" i="71" s="1"/>
  <c r="K152" i="12"/>
  <c r="J47" i="71" s="1"/>
  <c r="J153" i="12"/>
  <c r="I48" i="71" s="1"/>
  <c r="K153" i="12"/>
  <c r="J48" i="71" s="1"/>
  <c r="J154" i="12"/>
  <c r="I49" i="71" s="1"/>
  <c r="K154" i="12"/>
  <c r="J155" i="12"/>
  <c r="I50" i="71" s="1"/>
  <c r="K155" i="12"/>
  <c r="J156" i="12"/>
  <c r="I51" i="71" s="1"/>
  <c r="K156" i="12"/>
  <c r="J51" i="71" s="1"/>
  <c r="J157" i="12"/>
  <c r="I52" i="71" s="1"/>
  <c r="K157" i="12"/>
  <c r="J52" i="71" s="1"/>
  <c r="J158" i="12"/>
  <c r="I53" i="71" s="1"/>
  <c r="K158" i="12"/>
  <c r="J53" i="71" s="1"/>
  <c r="J159" i="12"/>
  <c r="I54" i="71" s="1"/>
  <c r="K159" i="12"/>
  <c r="J160" i="12"/>
  <c r="K160" i="12"/>
  <c r="J161" i="12"/>
  <c r="K161" i="12"/>
  <c r="J162" i="12"/>
  <c r="I57" i="71" s="1"/>
  <c r="K162" i="12"/>
  <c r="J57" i="71" s="1"/>
  <c r="J163" i="12"/>
  <c r="I58" i="71" s="1"/>
  <c r="K163" i="12"/>
  <c r="J58" i="71" s="1"/>
  <c r="J164" i="12"/>
  <c r="I59" i="71" s="1"/>
  <c r="K164" i="12"/>
  <c r="J165" i="12"/>
  <c r="I60" i="71" s="1"/>
  <c r="K165" i="12"/>
  <c r="J166" i="12"/>
  <c r="I61" i="71" s="1"/>
  <c r="K166" i="12"/>
  <c r="J61" i="71" s="1"/>
  <c r="J167" i="12"/>
  <c r="I62" i="71" s="1"/>
  <c r="K167" i="12"/>
  <c r="J62" i="71" s="1"/>
  <c r="J168" i="12"/>
  <c r="I63" i="71" s="1"/>
  <c r="K168" i="12"/>
  <c r="J63" i="71" s="1"/>
  <c r="J169" i="12"/>
  <c r="I64" i="71" s="1"/>
  <c r="K169" i="12"/>
  <c r="J64" i="71" s="1"/>
  <c r="J170" i="12"/>
  <c r="I65" i="71" s="1"/>
  <c r="K170" i="12"/>
  <c r="J65" i="71" s="1"/>
  <c r="J171" i="12"/>
  <c r="I66" i="71" s="1"/>
  <c r="K171" i="12"/>
  <c r="J66" i="71" s="1"/>
  <c r="J172" i="12"/>
  <c r="I67" i="71" s="1"/>
  <c r="K172" i="12"/>
  <c r="J67" i="71" s="1"/>
  <c r="J173" i="12"/>
  <c r="I68" i="71" s="1"/>
  <c r="K173" i="12"/>
  <c r="J68" i="71" s="1"/>
  <c r="J174" i="12"/>
  <c r="I69" i="71" s="1"/>
  <c r="K174" i="12"/>
  <c r="J69" i="71" s="1"/>
  <c r="J175" i="12"/>
  <c r="I70" i="71" s="1"/>
  <c r="K175" i="12"/>
  <c r="J70" i="71" s="1"/>
  <c r="J176" i="12"/>
  <c r="I71" i="71" s="1"/>
  <c r="K176" i="12"/>
  <c r="J71" i="71" s="1"/>
  <c r="J177" i="12"/>
  <c r="I72" i="71" s="1"/>
  <c r="K177" i="12"/>
  <c r="J72" i="71" s="1"/>
  <c r="J178" i="12"/>
  <c r="I73" i="71" s="1"/>
  <c r="K178" i="12"/>
  <c r="J73" i="71" s="1"/>
  <c r="J179" i="12"/>
  <c r="I74" i="71" s="1"/>
  <c r="K179" i="12"/>
  <c r="J74" i="71" s="1"/>
  <c r="J180" i="12"/>
  <c r="K180" i="12"/>
  <c r="J181" i="12"/>
  <c r="I76" i="71" s="1"/>
  <c r="K181" i="12"/>
  <c r="J182" i="12"/>
  <c r="I77" i="71" s="1"/>
  <c r="K182" i="12"/>
  <c r="J77" i="71" s="1"/>
  <c r="J183" i="12"/>
  <c r="I78" i="71" s="1"/>
  <c r="K183" i="12"/>
  <c r="J78" i="71" s="1"/>
  <c r="J184" i="12"/>
  <c r="K184" i="12"/>
  <c r="J79" i="71" s="1"/>
  <c r="J185" i="12"/>
  <c r="I80" i="71" s="1"/>
  <c r="K185" i="12"/>
  <c r="J80" i="71" s="1"/>
  <c r="J186" i="12"/>
  <c r="K186" i="12"/>
  <c r="J81" i="71" s="1"/>
  <c r="J187" i="12"/>
  <c r="I82" i="71" s="1"/>
  <c r="K187" i="12"/>
  <c r="J82" i="71" s="1"/>
  <c r="J188" i="12"/>
  <c r="K188" i="12"/>
  <c r="J189" i="12"/>
  <c r="I84" i="71" s="1"/>
  <c r="K189" i="12"/>
  <c r="J84" i="71" s="1"/>
  <c r="J190" i="12"/>
  <c r="I85" i="71" s="1"/>
  <c r="K190" i="12"/>
  <c r="J85" i="71" s="1"/>
  <c r="J191" i="12"/>
  <c r="I86" i="71" s="1"/>
  <c r="K191" i="12"/>
  <c r="J86" i="71" s="1"/>
  <c r="J192" i="12"/>
  <c r="I87" i="71" s="1"/>
  <c r="K192" i="12"/>
  <c r="J87" i="71" s="1"/>
  <c r="J193" i="12"/>
  <c r="I88" i="71" s="1"/>
  <c r="K193" i="12"/>
  <c r="J88" i="71" s="1"/>
  <c r="J194" i="12"/>
  <c r="I89" i="71" s="1"/>
  <c r="K194" i="12"/>
  <c r="J89" i="71" s="1"/>
  <c r="J195" i="12"/>
  <c r="I90" i="71" s="1"/>
  <c r="K195" i="12"/>
  <c r="J90" i="71" s="1"/>
  <c r="J196" i="12"/>
  <c r="I91" i="71" s="1"/>
  <c r="K196" i="12"/>
  <c r="J197" i="12"/>
  <c r="K197" i="12"/>
  <c r="J92" i="71" s="1"/>
  <c r="J198" i="12"/>
  <c r="I93" i="71" s="1"/>
  <c r="K198" i="12"/>
  <c r="J93" i="71" s="1"/>
  <c r="J199" i="12"/>
  <c r="I94" i="71" s="1"/>
  <c r="K199" i="12"/>
  <c r="J94" i="71" s="1"/>
  <c r="J200" i="12"/>
  <c r="I95" i="71" s="1"/>
  <c r="K200" i="12"/>
  <c r="J95" i="71" s="1"/>
  <c r="J201" i="12"/>
  <c r="I96" i="71" s="1"/>
  <c r="K201" i="12"/>
  <c r="J96" i="71" s="1"/>
  <c r="J202" i="12"/>
  <c r="I97" i="71" s="1"/>
  <c r="K202" i="12"/>
  <c r="J203" i="12"/>
  <c r="I98" i="71" s="1"/>
  <c r="K203" i="12"/>
  <c r="J98" i="71" s="1"/>
  <c r="J204" i="12"/>
  <c r="I99" i="71" s="1"/>
  <c r="K204" i="12"/>
  <c r="J99" i="71" s="1"/>
  <c r="J205" i="12"/>
  <c r="I100" i="71" s="1"/>
  <c r="K205" i="12"/>
  <c r="J100" i="71" s="1"/>
  <c r="J206" i="12"/>
  <c r="I101" i="71" s="1"/>
  <c r="K206" i="12"/>
  <c r="J101" i="71" s="1"/>
  <c r="J207" i="12"/>
  <c r="I102" i="71" s="1"/>
  <c r="K207" i="12"/>
  <c r="J102" i="71" s="1"/>
  <c r="J208" i="12"/>
  <c r="I103" i="71" s="1"/>
  <c r="K208" i="12"/>
  <c r="J209" i="12"/>
  <c r="I104" i="71" s="1"/>
  <c r="K209" i="12"/>
  <c r="J104" i="71" s="1"/>
  <c r="J210" i="12"/>
  <c r="I105" i="71" s="1"/>
  <c r="K210" i="12"/>
  <c r="J105" i="71" s="1"/>
  <c r="J211" i="12"/>
  <c r="I106" i="71" s="1"/>
  <c r="K211" i="12"/>
  <c r="J106" i="71" s="1"/>
  <c r="J212" i="12"/>
  <c r="K212" i="12"/>
  <c r="J107" i="71" s="1"/>
  <c r="J213" i="12"/>
  <c r="I108" i="71" s="1"/>
  <c r="K213" i="12"/>
  <c r="J108" i="71" s="1"/>
  <c r="J214" i="12"/>
  <c r="K214" i="12"/>
  <c r="J109" i="71" s="1"/>
  <c r="J215" i="12"/>
  <c r="I110" i="71" s="1"/>
  <c r="K215" i="12"/>
  <c r="J216" i="12"/>
  <c r="K216" i="12"/>
  <c r="J217" i="12"/>
  <c r="K217" i="12"/>
  <c r="J112" i="71" s="1"/>
  <c r="J218" i="12"/>
  <c r="I113" i="71" s="1"/>
  <c r="K218" i="12"/>
  <c r="J113" i="71" s="1"/>
  <c r="J219" i="12"/>
  <c r="I114" i="71" s="1"/>
  <c r="K219" i="12"/>
  <c r="J220" i="12"/>
  <c r="I115" i="71" s="1"/>
  <c r="K220" i="12"/>
  <c r="J221" i="12"/>
  <c r="I116" i="71" s="1"/>
  <c r="K221" i="12"/>
  <c r="J116" i="71" s="1"/>
  <c r="J222" i="12"/>
  <c r="I117" i="71" s="1"/>
  <c r="K222" i="12"/>
  <c r="J117" i="71" s="1"/>
  <c r="J223" i="12"/>
  <c r="K223" i="12"/>
  <c r="J224" i="12"/>
  <c r="I119" i="71" s="1"/>
  <c r="K224" i="12"/>
  <c r="J119" i="71" s="1"/>
  <c r="J225" i="12"/>
  <c r="K225" i="12"/>
  <c r="J120" i="71" s="1"/>
  <c r="J226" i="12"/>
  <c r="I121" i="71" s="1"/>
  <c r="K226" i="12"/>
  <c r="J121" i="71" s="1"/>
  <c r="J227" i="12"/>
  <c r="I122" i="71" s="1"/>
  <c r="K227" i="12"/>
  <c r="J122" i="71" s="1"/>
  <c r="J228" i="12"/>
  <c r="I123" i="71" s="1"/>
  <c r="K228" i="12"/>
  <c r="J123" i="71" s="1"/>
  <c r="J229" i="12"/>
  <c r="K229" i="12"/>
  <c r="J124" i="71" s="1"/>
  <c r="J230" i="12"/>
  <c r="I125" i="71" s="1"/>
  <c r="K230" i="12"/>
  <c r="J125" i="71" s="1"/>
  <c r="J231" i="12"/>
  <c r="I126" i="71" s="1"/>
  <c r="K231" i="12"/>
  <c r="J126" i="71" s="1"/>
  <c r="J232" i="12"/>
  <c r="I127" i="71" s="1"/>
  <c r="K232" i="12"/>
  <c r="J127" i="71" s="1"/>
  <c r="J233" i="12"/>
  <c r="I128" i="71" s="1"/>
  <c r="K233" i="12"/>
  <c r="J128" i="71" s="1"/>
  <c r="J234" i="12"/>
  <c r="I129" i="71" s="1"/>
  <c r="K234" i="12"/>
  <c r="J129" i="71" s="1"/>
  <c r="J235" i="12"/>
  <c r="I130" i="71" s="1"/>
  <c r="K235" i="12"/>
  <c r="J130" i="71" s="1"/>
  <c r="J236" i="12"/>
  <c r="K236" i="12"/>
  <c r="J131" i="71" s="1"/>
  <c r="J237" i="12"/>
  <c r="I132" i="71" s="1"/>
  <c r="K237" i="12"/>
  <c r="J238" i="12"/>
  <c r="I133" i="71" s="1"/>
  <c r="K238" i="12"/>
  <c r="J133" i="71" s="1"/>
  <c r="J239" i="12"/>
  <c r="I134" i="71" s="1"/>
  <c r="K239" i="12"/>
  <c r="J134" i="71" s="1"/>
  <c r="J240" i="12"/>
  <c r="I135" i="71" s="1"/>
  <c r="K240" i="12"/>
  <c r="J241" i="12"/>
  <c r="I136" i="71" s="1"/>
  <c r="K241" i="12"/>
  <c r="J136" i="71" s="1"/>
  <c r="J242" i="12"/>
  <c r="K242" i="12"/>
  <c r="J243" i="12"/>
  <c r="I138" i="71" s="1"/>
  <c r="K243" i="12"/>
  <c r="J138" i="71" s="1"/>
  <c r="J244" i="12"/>
  <c r="I139" i="71" s="1"/>
  <c r="K244" i="12"/>
  <c r="J139" i="71" s="1"/>
  <c r="J245" i="12"/>
  <c r="I140" i="71" s="1"/>
  <c r="K245" i="12"/>
  <c r="J246" i="12"/>
  <c r="I141" i="71" s="1"/>
  <c r="K246" i="12"/>
  <c r="J141" i="71" s="1"/>
  <c r="J247" i="12"/>
  <c r="K247" i="12"/>
  <c r="J142" i="71" s="1"/>
  <c r="J248" i="12"/>
  <c r="I143" i="71" s="1"/>
  <c r="K248" i="12"/>
  <c r="J143" i="71" s="1"/>
  <c r="J249" i="12"/>
  <c r="I144" i="71" s="1"/>
  <c r="K249" i="12"/>
  <c r="J250" i="12"/>
  <c r="I145" i="71" s="1"/>
  <c r="K250" i="12"/>
  <c r="J145" i="71" s="1"/>
  <c r="J251" i="12"/>
  <c r="I146" i="71" s="1"/>
  <c r="K251" i="12"/>
  <c r="J146" i="71" s="1"/>
  <c r="J252" i="12"/>
  <c r="K252" i="12"/>
  <c r="J253" i="12"/>
  <c r="I148" i="71" s="1"/>
  <c r="K253" i="12"/>
  <c r="J148" i="71" s="1"/>
  <c r="J254" i="12"/>
  <c r="I149" i="71" s="1"/>
  <c r="K254" i="12"/>
  <c r="J149" i="71" s="1"/>
  <c r="J255" i="12"/>
  <c r="I150" i="71" s="1"/>
  <c r="K255" i="12"/>
  <c r="J150" i="71" s="1"/>
  <c r="J256" i="12"/>
  <c r="I151" i="71" s="1"/>
  <c r="K256" i="12"/>
  <c r="J151" i="71" s="1"/>
  <c r="J257" i="12"/>
  <c r="I152" i="71" s="1"/>
  <c r="K257" i="12"/>
  <c r="J152" i="71" s="1"/>
  <c r="J258" i="12"/>
  <c r="I153" i="71" s="1"/>
  <c r="K258" i="12"/>
  <c r="J153" i="71" s="1"/>
  <c r="J259" i="12"/>
  <c r="I154" i="71" s="1"/>
  <c r="K259" i="12"/>
  <c r="J154" i="71" s="1"/>
  <c r="J260" i="12"/>
  <c r="I155" i="71" s="1"/>
  <c r="K260" i="12"/>
  <c r="J155" i="71" s="1"/>
  <c r="J261" i="12"/>
  <c r="I156" i="71" s="1"/>
  <c r="K261" i="12"/>
  <c r="J156" i="71" s="1"/>
  <c r="J262" i="12"/>
  <c r="I157" i="71" s="1"/>
  <c r="K262" i="12"/>
  <c r="J157" i="71" s="1"/>
  <c r="J263" i="12"/>
  <c r="I158" i="71" s="1"/>
  <c r="K263" i="12"/>
  <c r="J158" i="71" s="1"/>
  <c r="J264" i="12"/>
  <c r="I159" i="71" s="1"/>
  <c r="K264" i="12"/>
  <c r="J265" i="12"/>
  <c r="K265" i="12"/>
  <c r="J160" i="71" s="1"/>
  <c r="J266" i="12"/>
  <c r="I161" i="71" s="1"/>
  <c r="K266" i="12"/>
  <c r="J161" i="71" s="1"/>
  <c r="J267" i="12"/>
  <c r="I162" i="71" s="1"/>
  <c r="K267" i="12"/>
  <c r="J268" i="12"/>
  <c r="K268" i="12"/>
  <c r="J163" i="71" s="1"/>
  <c r="J269" i="12"/>
  <c r="I164" i="71" s="1"/>
  <c r="K269" i="12"/>
  <c r="J270" i="12"/>
  <c r="I165" i="71" s="1"/>
  <c r="K270" i="12"/>
  <c r="J165" i="71" s="1"/>
  <c r="J271" i="12"/>
  <c r="I166" i="71" s="1"/>
  <c r="K271" i="12"/>
  <c r="J166" i="71" s="1"/>
  <c r="J272" i="12"/>
  <c r="K272" i="12"/>
  <c r="J167" i="71" s="1"/>
  <c r="J273" i="12"/>
  <c r="I168" i="71" s="1"/>
  <c r="K273" i="12"/>
  <c r="J168" i="71" s="1"/>
  <c r="J274" i="12"/>
  <c r="I169" i="71" s="1"/>
  <c r="K274" i="12"/>
  <c r="J169" i="71" s="1"/>
  <c r="J275" i="12"/>
  <c r="I170" i="71" s="1"/>
  <c r="K275" i="12"/>
  <c r="J170" i="71" s="1"/>
  <c r="J276" i="12"/>
  <c r="K276" i="12"/>
  <c r="J171" i="71" s="1"/>
  <c r="J277" i="12"/>
  <c r="I172" i="71" s="1"/>
  <c r="K277" i="12"/>
  <c r="J172" i="71" s="1"/>
  <c r="J278" i="12"/>
  <c r="K278" i="12"/>
  <c r="J173" i="71" s="1"/>
  <c r="J279" i="12"/>
  <c r="I174" i="71" s="1"/>
  <c r="K279" i="12"/>
  <c r="J174" i="71" s="1"/>
  <c r="J280" i="12"/>
  <c r="I175" i="71" s="1"/>
  <c r="K280" i="12"/>
  <c r="J175" i="71" s="1"/>
  <c r="J281" i="12"/>
  <c r="I176" i="71" s="1"/>
  <c r="K281" i="12"/>
  <c r="J176" i="71" s="1"/>
  <c r="J282" i="12"/>
  <c r="I177" i="71" s="1"/>
  <c r="K282" i="12"/>
  <c r="J177" i="71" s="1"/>
  <c r="J283" i="12"/>
  <c r="I178" i="71" s="1"/>
  <c r="K283" i="12"/>
  <c r="J178" i="71" s="1"/>
  <c r="J284" i="12"/>
  <c r="K284" i="12"/>
  <c r="J179" i="71" s="1"/>
  <c r="J285" i="12"/>
  <c r="I180" i="71" s="1"/>
  <c r="K285" i="12"/>
  <c r="J180" i="71" s="1"/>
  <c r="J286" i="12"/>
  <c r="I181" i="71" s="1"/>
  <c r="K286" i="12"/>
  <c r="J181" i="71" s="1"/>
  <c r="J287" i="12"/>
  <c r="I182" i="71" s="1"/>
  <c r="K287" i="12"/>
  <c r="J182" i="71" s="1"/>
  <c r="J288" i="12"/>
  <c r="I183" i="71" s="1"/>
  <c r="K288" i="12"/>
  <c r="J183" i="71" s="1"/>
  <c r="J289" i="12"/>
  <c r="I184" i="71" s="1"/>
  <c r="K289" i="12"/>
  <c r="J184" i="71" s="1"/>
  <c r="J290" i="12"/>
  <c r="I185" i="71" s="1"/>
  <c r="K290" i="12"/>
  <c r="J291" i="12"/>
  <c r="K291" i="12"/>
  <c r="J186" i="71" s="1"/>
  <c r="J292" i="12"/>
  <c r="I187" i="71" s="1"/>
  <c r="K292" i="12"/>
  <c r="J187" i="71" s="1"/>
  <c r="J293" i="12"/>
  <c r="I188" i="71" s="1"/>
  <c r="K293" i="12"/>
  <c r="J188" i="71" s="1"/>
  <c r="J294" i="12"/>
  <c r="I189" i="71" s="1"/>
  <c r="K294" i="12"/>
  <c r="J189" i="71" s="1"/>
  <c r="J295" i="12"/>
  <c r="I190" i="71" s="1"/>
  <c r="K295" i="12"/>
  <c r="J190" i="71" s="1"/>
  <c r="J296" i="12"/>
  <c r="I191" i="71" s="1"/>
  <c r="K296" i="12"/>
  <c r="J191" i="71" s="1"/>
  <c r="J297" i="12"/>
  <c r="K297" i="12"/>
  <c r="J192" i="71" s="1"/>
  <c r="J298" i="12"/>
  <c r="I193" i="71" s="1"/>
  <c r="K298" i="12"/>
  <c r="J193" i="71" s="1"/>
  <c r="J299" i="12"/>
  <c r="I194" i="71" s="1"/>
  <c r="K299" i="12"/>
  <c r="J194" i="71" s="1"/>
  <c r="J300" i="12"/>
  <c r="K300" i="12"/>
  <c r="J195" i="71" s="1"/>
  <c r="J301" i="12"/>
  <c r="I196" i="71" s="1"/>
  <c r="K301" i="12"/>
  <c r="J196" i="71" s="1"/>
  <c r="J302" i="12"/>
  <c r="I197" i="71" s="1"/>
  <c r="K302" i="12"/>
  <c r="J303" i="12"/>
  <c r="K303" i="12"/>
  <c r="J304" i="12"/>
  <c r="I199" i="71" s="1"/>
  <c r="K304" i="12"/>
  <c r="J199" i="71" s="1"/>
  <c r="J305" i="12"/>
  <c r="K305" i="12"/>
  <c r="J200" i="71" s="1"/>
  <c r="J6" i="12"/>
  <c r="K6" i="12"/>
  <c r="J7" i="12"/>
  <c r="K7" i="12"/>
  <c r="J8" i="12"/>
  <c r="K8" i="12"/>
  <c r="J5" i="12"/>
  <c r="CW5" i="12" s="1"/>
  <c r="DU5" i="12" s="1"/>
  <c r="K5" i="12"/>
  <c r="CX5" i="12" s="1"/>
  <c r="DV5" i="12" s="1"/>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82" i="12"/>
  <c r="CV45" i="12" s="1"/>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12" i="12"/>
  <c r="I6" i="12"/>
  <c r="I7" i="12"/>
  <c r="I8" i="12"/>
  <c r="I9" i="12"/>
  <c r="CV6" i="12" s="1"/>
  <c r="I10" i="12"/>
  <c r="I11" i="12"/>
  <c r="I5" i="12"/>
  <c r="CV5" i="12" s="1"/>
  <c r="DT5" i="12" s="1"/>
  <c r="H6" i="12"/>
  <c r="H7" i="12"/>
  <c r="H8" i="12"/>
  <c r="H9" i="12"/>
  <c r="CU6" i="12" s="1"/>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4" i="71" s="1"/>
  <c r="H110" i="12"/>
  <c r="H5" i="71" s="1"/>
  <c r="H111" i="12"/>
  <c r="H6" i="71" s="1"/>
  <c r="H112" i="12"/>
  <c r="H7" i="71" s="1"/>
  <c r="H113" i="12"/>
  <c r="H8" i="71" s="1"/>
  <c r="H114" i="12"/>
  <c r="H9" i="71" s="1"/>
  <c r="H115" i="12"/>
  <c r="H10" i="71" s="1"/>
  <c r="H116" i="12"/>
  <c r="H11" i="71" s="1"/>
  <c r="H117" i="12"/>
  <c r="H12" i="71" s="1"/>
  <c r="H118" i="12"/>
  <c r="H13" i="71" s="1"/>
  <c r="H119" i="12"/>
  <c r="H14" i="71" s="1"/>
  <c r="H120" i="12"/>
  <c r="H15" i="71" s="1"/>
  <c r="H121" i="12"/>
  <c r="H16" i="71" s="1"/>
  <c r="H122" i="12"/>
  <c r="H17" i="71" s="1"/>
  <c r="H123" i="12"/>
  <c r="H18" i="71" s="1"/>
  <c r="H124" i="12"/>
  <c r="H19" i="71" s="1"/>
  <c r="H125" i="12"/>
  <c r="H20" i="71" s="1"/>
  <c r="H126" i="12"/>
  <c r="H21" i="71" s="1"/>
  <c r="H127" i="12"/>
  <c r="H22" i="71" s="1"/>
  <c r="H128" i="12"/>
  <c r="H23" i="71" s="1"/>
  <c r="H129" i="12"/>
  <c r="H24" i="71" s="1"/>
  <c r="H130" i="12"/>
  <c r="H25" i="71" s="1"/>
  <c r="H131" i="12"/>
  <c r="H26" i="71" s="1"/>
  <c r="H132" i="12"/>
  <c r="H27" i="71" s="1"/>
  <c r="H133" i="12"/>
  <c r="H28" i="71" s="1"/>
  <c r="H134" i="12"/>
  <c r="H29" i="71" s="1"/>
  <c r="H135" i="12"/>
  <c r="H30" i="71" s="1"/>
  <c r="H136" i="12"/>
  <c r="H31" i="71" s="1"/>
  <c r="H137" i="12"/>
  <c r="H32" i="71" s="1"/>
  <c r="H138" i="12"/>
  <c r="H33" i="71" s="1"/>
  <c r="H139" i="12"/>
  <c r="H34" i="71" s="1"/>
  <c r="H140" i="12"/>
  <c r="H35" i="71" s="1"/>
  <c r="H141" i="12"/>
  <c r="H36" i="71" s="1"/>
  <c r="H142" i="12"/>
  <c r="H37" i="71" s="1"/>
  <c r="H143" i="12"/>
  <c r="H38" i="71" s="1"/>
  <c r="H144" i="12"/>
  <c r="H39" i="71" s="1"/>
  <c r="H145" i="12"/>
  <c r="H40" i="71" s="1"/>
  <c r="H146" i="12"/>
  <c r="H41" i="71" s="1"/>
  <c r="H147" i="12"/>
  <c r="H42" i="71" s="1"/>
  <c r="H148" i="12"/>
  <c r="H43" i="71" s="1"/>
  <c r="H149" i="12"/>
  <c r="H44" i="71" s="1"/>
  <c r="H150" i="12"/>
  <c r="H45" i="71" s="1"/>
  <c r="H151" i="12"/>
  <c r="H46" i="71" s="1"/>
  <c r="H152" i="12"/>
  <c r="H47" i="71" s="1"/>
  <c r="H153" i="12"/>
  <c r="H48" i="71" s="1"/>
  <c r="H154" i="12"/>
  <c r="H49" i="71" s="1"/>
  <c r="H155" i="12"/>
  <c r="H50" i="71" s="1"/>
  <c r="H156" i="12"/>
  <c r="H51" i="71" s="1"/>
  <c r="H157" i="12"/>
  <c r="H52" i="71" s="1"/>
  <c r="H158" i="12"/>
  <c r="H53" i="71" s="1"/>
  <c r="H159" i="12"/>
  <c r="H54" i="71" s="1"/>
  <c r="H160" i="12"/>
  <c r="H55" i="71" s="1"/>
  <c r="H161" i="12"/>
  <c r="H56" i="71" s="1"/>
  <c r="H162" i="12"/>
  <c r="H57" i="71" s="1"/>
  <c r="H163" i="12"/>
  <c r="H58" i="71" s="1"/>
  <c r="H164" i="12"/>
  <c r="H59" i="71" s="1"/>
  <c r="H165" i="12"/>
  <c r="H60" i="71" s="1"/>
  <c r="H166" i="12"/>
  <c r="H61" i="71" s="1"/>
  <c r="H167" i="12"/>
  <c r="H62" i="71" s="1"/>
  <c r="H168" i="12"/>
  <c r="H63" i="71" s="1"/>
  <c r="H169" i="12"/>
  <c r="H64" i="71" s="1"/>
  <c r="H170" i="12"/>
  <c r="H65" i="71" s="1"/>
  <c r="H171" i="12"/>
  <c r="H66" i="71" s="1"/>
  <c r="H172" i="12"/>
  <c r="H67" i="71" s="1"/>
  <c r="H173" i="12"/>
  <c r="H68" i="71" s="1"/>
  <c r="H174" i="12"/>
  <c r="H69" i="71" s="1"/>
  <c r="H175" i="12"/>
  <c r="H70" i="71" s="1"/>
  <c r="H176" i="12"/>
  <c r="H71" i="71" s="1"/>
  <c r="H177" i="12"/>
  <c r="H72" i="71" s="1"/>
  <c r="H178" i="12"/>
  <c r="H73" i="71" s="1"/>
  <c r="H179" i="12"/>
  <c r="H74" i="71" s="1"/>
  <c r="H180" i="12"/>
  <c r="H75" i="71" s="1"/>
  <c r="H181" i="12"/>
  <c r="H76" i="71" s="1"/>
  <c r="H182" i="12"/>
  <c r="H77" i="71" s="1"/>
  <c r="H183" i="12"/>
  <c r="H78" i="71" s="1"/>
  <c r="H184" i="12"/>
  <c r="H79" i="71" s="1"/>
  <c r="H185" i="12"/>
  <c r="H80" i="71" s="1"/>
  <c r="H186" i="12"/>
  <c r="H81" i="71" s="1"/>
  <c r="H187" i="12"/>
  <c r="H82" i="71" s="1"/>
  <c r="H188" i="12"/>
  <c r="H83" i="71" s="1"/>
  <c r="H189" i="12"/>
  <c r="H84" i="71" s="1"/>
  <c r="H190" i="12"/>
  <c r="H85" i="71" s="1"/>
  <c r="H191" i="12"/>
  <c r="H86" i="71" s="1"/>
  <c r="H192" i="12"/>
  <c r="H87" i="71" s="1"/>
  <c r="H193" i="12"/>
  <c r="H88" i="71" s="1"/>
  <c r="H194" i="12"/>
  <c r="H89" i="71" s="1"/>
  <c r="H195" i="12"/>
  <c r="H90" i="71" s="1"/>
  <c r="H196" i="12"/>
  <c r="H91" i="71" s="1"/>
  <c r="H197" i="12"/>
  <c r="H92" i="71" s="1"/>
  <c r="H198" i="12"/>
  <c r="H93" i="71" s="1"/>
  <c r="H199" i="12"/>
  <c r="H94" i="71" s="1"/>
  <c r="H200" i="12"/>
  <c r="H95" i="71" s="1"/>
  <c r="H201" i="12"/>
  <c r="H96" i="71" s="1"/>
  <c r="H202" i="12"/>
  <c r="H97" i="71" s="1"/>
  <c r="H203" i="12"/>
  <c r="H98" i="71" s="1"/>
  <c r="H204" i="12"/>
  <c r="H99" i="71" s="1"/>
  <c r="H205" i="12"/>
  <c r="H100" i="71" s="1"/>
  <c r="H206" i="12"/>
  <c r="H101" i="71" s="1"/>
  <c r="H207" i="12"/>
  <c r="H102" i="71" s="1"/>
  <c r="H208" i="12"/>
  <c r="H103" i="71" s="1"/>
  <c r="H209" i="12"/>
  <c r="H104" i="71" s="1"/>
  <c r="H210" i="12"/>
  <c r="H105" i="71" s="1"/>
  <c r="H211" i="12"/>
  <c r="H106" i="71" s="1"/>
  <c r="H212" i="12"/>
  <c r="H107" i="71" s="1"/>
  <c r="H213" i="12"/>
  <c r="H108" i="71" s="1"/>
  <c r="H214" i="12"/>
  <c r="H109" i="71" s="1"/>
  <c r="H215" i="12"/>
  <c r="H110" i="71" s="1"/>
  <c r="H216" i="12"/>
  <c r="H111" i="71" s="1"/>
  <c r="H217" i="12"/>
  <c r="H112" i="71" s="1"/>
  <c r="H218" i="12"/>
  <c r="H113" i="71" s="1"/>
  <c r="H219" i="12"/>
  <c r="H114" i="71" s="1"/>
  <c r="H220" i="12"/>
  <c r="H115" i="71" s="1"/>
  <c r="H221" i="12"/>
  <c r="H116" i="71" s="1"/>
  <c r="H222" i="12"/>
  <c r="H117" i="71" s="1"/>
  <c r="H223" i="12"/>
  <c r="H118" i="71" s="1"/>
  <c r="H224" i="12"/>
  <c r="H119" i="71" s="1"/>
  <c r="H225" i="12"/>
  <c r="H120" i="71" s="1"/>
  <c r="H226" i="12"/>
  <c r="H121" i="71" s="1"/>
  <c r="H227" i="12"/>
  <c r="H122" i="71" s="1"/>
  <c r="H228" i="12"/>
  <c r="H123" i="71" s="1"/>
  <c r="H229" i="12"/>
  <c r="H124" i="71" s="1"/>
  <c r="H230" i="12"/>
  <c r="H125" i="71" s="1"/>
  <c r="H231" i="12"/>
  <c r="H126" i="71" s="1"/>
  <c r="H232" i="12"/>
  <c r="H127" i="71" s="1"/>
  <c r="H233" i="12"/>
  <c r="H128" i="71" s="1"/>
  <c r="H234" i="12"/>
  <c r="H129" i="71" s="1"/>
  <c r="H235" i="12"/>
  <c r="H130" i="71" s="1"/>
  <c r="H236" i="12"/>
  <c r="H131" i="71" s="1"/>
  <c r="H237" i="12"/>
  <c r="H132" i="71" s="1"/>
  <c r="H238" i="12"/>
  <c r="H133" i="71" s="1"/>
  <c r="H239" i="12"/>
  <c r="H134" i="71" s="1"/>
  <c r="H240" i="12"/>
  <c r="H135" i="71" s="1"/>
  <c r="H241" i="12"/>
  <c r="H136" i="71" s="1"/>
  <c r="H242" i="12"/>
  <c r="H137" i="71" s="1"/>
  <c r="H243" i="12"/>
  <c r="H138" i="71" s="1"/>
  <c r="H244" i="12"/>
  <c r="H139" i="71" s="1"/>
  <c r="H245" i="12"/>
  <c r="H140" i="71" s="1"/>
  <c r="H246" i="12"/>
  <c r="H141" i="71" s="1"/>
  <c r="H247" i="12"/>
  <c r="H142" i="71" s="1"/>
  <c r="H248" i="12"/>
  <c r="H143" i="71" s="1"/>
  <c r="H249" i="12"/>
  <c r="H144" i="71" s="1"/>
  <c r="H250" i="12"/>
  <c r="H145" i="71" s="1"/>
  <c r="H251" i="12"/>
  <c r="H146" i="71" s="1"/>
  <c r="H252" i="12"/>
  <c r="H147" i="71" s="1"/>
  <c r="H253" i="12"/>
  <c r="H148" i="71" s="1"/>
  <c r="H254" i="12"/>
  <c r="H149" i="71" s="1"/>
  <c r="H255" i="12"/>
  <c r="H150" i="71" s="1"/>
  <c r="H256" i="12"/>
  <c r="H151" i="71" s="1"/>
  <c r="H257" i="12"/>
  <c r="H152" i="71" s="1"/>
  <c r="H258" i="12"/>
  <c r="H153" i="71" s="1"/>
  <c r="H259" i="12"/>
  <c r="H154" i="71" s="1"/>
  <c r="H260" i="12"/>
  <c r="H155" i="71" s="1"/>
  <c r="H261" i="12"/>
  <c r="H156" i="71" s="1"/>
  <c r="H262" i="12"/>
  <c r="H157" i="71" s="1"/>
  <c r="H263" i="12"/>
  <c r="H158" i="71" s="1"/>
  <c r="H264" i="12"/>
  <c r="H159" i="71" s="1"/>
  <c r="H265" i="12"/>
  <c r="H160" i="71" s="1"/>
  <c r="H266" i="12"/>
  <c r="H161" i="71" s="1"/>
  <c r="H267" i="12"/>
  <c r="H162" i="71" s="1"/>
  <c r="H268" i="12"/>
  <c r="H163" i="71" s="1"/>
  <c r="H269" i="12"/>
  <c r="H164" i="71" s="1"/>
  <c r="H270" i="12"/>
  <c r="H165" i="71" s="1"/>
  <c r="H271" i="12"/>
  <c r="H166" i="71" s="1"/>
  <c r="H272" i="12"/>
  <c r="H167" i="71" s="1"/>
  <c r="H273" i="12"/>
  <c r="H168" i="71" s="1"/>
  <c r="H274" i="12"/>
  <c r="H169" i="71" s="1"/>
  <c r="H275" i="12"/>
  <c r="H170" i="71" s="1"/>
  <c r="H276" i="12"/>
  <c r="H171" i="71" s="1"/>
  <c r="H277" i="12"/>
  <c r="H172" i="71" s="1"/>
  <c r="H278" i="12"/>
  <c r="H173" i="71" s="1"/>
  <c r="H279" i="12"/>
  <c r="H174" i="71" s="1"/>
  <c r="H280" i="12"/>
  <c r="H175" i="71" s="1"/>
  <c r="H281" i="12"/>
  <c r="H176" i="71" s="1"/>
  <c r="H282" i="12"/>
  <c r="H177" i="71" s="1"/>
  <c r="H283" i="12"/>
  <c r="H178" i="71" s="1"/>
  <c r="H284" i="12"/>
  <c r="H179" i="71" s="1"/>
  <c r="H285" i="12"/>
  <c r="H180" i="71" s="1"/>
  <c r="H286" i="12"/>
  <c r="H181" i="71" s="1"/>
  <c r="H287" i="12"/>
  <c r="H182" i="71" s="1"/>
  <c r="H288" i="12"/>
  <c r="H183" i="71" s="1"/>
  <c r="H289" i="12"/>
  <c r="H184" i="71" s="1"/>
  <c r="H290" i="12"/>
  <c r="H185" i="71" s="1"/>
  <c r="H291" i="12"/>
  <c r="H186" i="71" s="1"/>
  <c r="H292" i="12"/>
  <c r="H187" i="71" s="1"/>
  <c r="H293" i="12"/>
  <c r="H188" i="71" s="1"/>
  <c r="H294" i="12"/>
  <c r="H189" i="71" s="1"/>
  <c r="H295" i="12"/>
  <c r="H190" i="71" s="1"/>
  <c r="H296" i="12"/>
  <c r="H191" i="71" s="1"/>
  <c r="H297" i="12"/>
  <c r="H192" i="71" s="1"/>
  <c r="H298" i="12"/>
  <c r="H193" i="71" s="1"/>
  <c r="H299" i="12"/>
  <c r="H194" i="71" s="1"/>
  <c r="H300" i="12"/>
  <c r="H195" i="71" s="1"/>
  <c r="H301" i="12"/>
  <c r="H196" i="71" s="1"/>
  <c r="H302" i="12"/>
  <c r="H197" i="71" s="1"/>
  <c r="H303" i="12"/>
  <c r="H198" i="71" s="1"/>
  <c r="H304" i="12"/>
  <c r="H199" i="71" s="1"/>
  <c r="H305" i="12"/>
  <c r="H200" i="71" s="1"/>
  <c r="H5" i="12"/>
  <c r="CU5" i="12" s="1"/>
  <c r="DS5" i="12" s="1"/>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4" i="71" s="1"/>
  <c r="G110" i="12"/>
  <c r="G5" i="71" s="1"/>
  <c r="G111" i="12"/>
  <c r="G6" i="71" s="1"/>
  <c r="G112" i="12"/>
  <c r="G7" i="71" s="1"/>
  <c r="G113" i="12"/>
  <c r="G8" i="71" s="1"/>
  <c r="G114" i="12"/>
  <c r="G9" i="71" s="1"/>
  <c r="G115" i="12"/>
  <c r="G10" i="71" s="1"/>
  <c r="G116" i="12"/>
  <c r="G11" i="71" s="1"/>
  <c r="G117" i="12"/>
  <c r="G12" i="71" s="1"/>
  <c r="G118" i="12"/>
  <c r="G13" i="71" s="1"/>
  <c r="G119" i="12"/>
  <c r="G14" i="71" s="1"/>
  <c r="G120" i="12"/>
  <c r="G15" i="71" s="1"/>
  <c r="G121" i="12"/>
  <c r="G16" i="71" s="1"/>
  <c r="G122" i="12"/>
  <c r="G17" i="71" s="1"/>
  <c r="G123" i="12"/>
  <c r="G18" i="71" s="1"/>
  <c r="G124" i="12"/>
  <c r="G19" i="71" s="1"/>
  <c r="G125" i="12"/>
  <c r="G20" i="71" s="1"/>
  <c r="G126" i="12"/>
  <c r="G21" i="71" s="1"/>
  <c r="G127" i="12"/>
  <c r="G22" i="71" s="1"/>
  <c r="G128" i="12"/>
  <c r="G23" i="71" s="1"/>
  <c r="G129" i="12"/>
  <c r="G24" i="71" s="1"/>
  <c r="G130" i="12"/>
  <c r="G25" i="71" s="1"/>
  <c r="G131" i="12"/>
  <c r="G26" i="71" s="1"/>
  <c r="G132" i="12"/>
  <c r="G27" i="71" s="1"/>
  <c r="G133" i="12"/>
  <c r="G28" i="71" s="1"/>
  <c r="G134" i="12"/>
  <c r="G29" i="71" s="1"/>
  <c r="G135" i="12"/>
  <c r="G30" i="71" s="1"/>
  <c r="G136" i="12"/>
  <c r="G31" i="71" s="1"/>
  <c r="G137" i="12"/>
  <c r="G32" i="71" s="1"/>
  <c r="G138" i="12"/>
  <c r="G33" i="71" s="1"/>
  <c r="G139" i="12"/>
  <c r="G34" i="71" s="1"/>
  <c r="G140" i="12"/>
  <c r="G35" i="71" s="1"/>
  <c r="G141" i="12"/>
  <c r="G36" i="71" s="1"/>
  <c r="G142" i="12"/>
  <c r="G37" i="71" s="1"/>
  <c r="G143" i="12"/>
  <c r="G38" i="71" s="1"/>
  <c r="G144" i="12"/>
  <c r="G39" i="71" s="1"/>
  <c r="G145" i="12"/>
  <c r="G40" i="71" s="1"/>
  <c r="G146" i="12"/>
  <c r="G41" i="71" s="1"/>
  <c r="G147" i="12"/>
  <c r="G42" i="71" s="1"/>
  <c r="G148" i="12"/>
  <c r="G43" i="71" s="1"/>
  <c r="G149" i="12"/>
  <c r="G44" i="71" s="1"/>
  <c r="G150" i="12"/>
  <c r="G45" i="71" s="1"/>
  <c r="G151" i="12"/>
  <c r="G46" i="71" s="1"/>
  <c r="G152" i="12"/>
  <c r="G47" i="71" s="1"/>
  <c r="G153" i="12"/>
  <c r="G48" i="71" s="1"/>
  <c r="G154" i="12"/>
  <c r="G49" i="71" s="1"/>
  <c r="G155" i="12"/>
  <c r="G50" i="71" s="1"/>
  <c r="G156" i="12"/>
  <c r="G51" i="71" s="1"/>
  <c r="G157" i="12"/>
  <c r="G52" i="71" s="1"/>
  <c r="G158" i="12"/>
  <c r="G53" i="71" s="1"/>
  <c r="G159" i="12"/>
  <c r="G54" i="71" s="1"/>
  <c r="G160" i="12"/>
  <c r="G55" i="71" s="1"/>
  <c r="G161" i="12"/>
  <c r="G56" i="71" s="1"/>
  <c r="G162" i="12"/>
  <c r="G57" i="71" s="1"/>
  <c r="G163" i="12"/>
  <c r="G58" i="71" s="1"/>
  <c r="G164" i="12"/>
  <c r="G59" i="71" s="1"/>
  <c r="G165" i="12"/>
  <c r="G60" i="71" s="1"/>
  <c r="G166" i="12"/>
  <c r="G61" i="71" s="1"/>
  <c r="G167" i="12"/>
  <c r="G62" i="71" s="1"/>
  <c r="G168" i="12"/>
  <c r="G63" i="71" s="1"/>
  <c r="G169" i="12"/>
  <c r="G64" i="71" s="1"/>
  <c r="G170" i="12"/>
  <c r="G65" i="71" s="1"/>
  <c r="G171" i="12"/>
  <c r="G66" i="71" s="1"/>
  <c r="G172" i="12"/>
  <c r="G67" i="71" s="1"/>
  <c r="G173" i="12"/>
  <c r="G68" i="71" s="1"/>
  <c r="G174" i="12"/>
  <c r="G69" i="71" s="1"/>
  <c r="G175" i="12"/>
  <c r="G70" i="71" s="1"/>
  <c r="G176" i="12"/>
  <c r="G71" i="71" s="1"/>
  <c r="G177" i="12"/>
  <c r="G72" i="71" s="1"/>
  <c r="G178" i="12"/>
  <c r="G73" i="71" s="1"/>
  <c r="G179" i="12"/>
  <c r="G74" i="71" s="1"/>
  <c r="G180" i="12"/>
  <c r="G75" i="71" s="1"/>
  <c r="G181" i="12"/>
  <c r="G76" i="71" s="1"/>
  <c r="G182" i="12"/>
  <c r="G77" i="71" s="1"/>
  <c r="G183" i="12"/>
  <c r="G78" i="71" s="1"/>
  <c r="G184" i="12"/>
  <c r="G79" i="71" s="1"/>
  <c r="G185" i="12"/>
  <c r="G80" i="71" s="1"/>
  <c r="G186" i="12"/>
  <c r="G81" i="71" s="1"/>
  <c r="G187" i="12"/>
  <c r="G82" i="71" s="1"/>
  <c r="G188" i="12"/>
  <c r="G83" i="71" s="1"/>
  <c r="G189" i="12"/>
  <c r="G84" i="71" s="1"/>
  <c r="G190" i="12"/>
  <c r="G85" i="71" s="1"/>
  <c r="G191" i="12"/>
  <c r="G86" i="71" s="1"/>
  <c r="G192" i="12"/>
  <c r="G87" i="71" s="1"/>
  <c r="G193" i="12"/>
  <c r="G88" i="71" s="1"/>
  <c r="G194" i="12"/>
  <c r="G89" i="71" s="1"/>
  <c r="G195" i="12"/>
  <c r="G90" i="71" s="1"/>
  <c r="G196" i="12"/>
  <c r="G91" i="71" s="1"/>
  <c r="G197" i="12"/>
  <c r="G92" i="71" s="1"/>
  <c r="G198" i="12"/>
  <c r="G93" i="71" s="1"/>
  <c r="G199" i="12"/>
  <c r="G94" i="71" s="1"/>
  <c r="G200" i="12"/>
  <c r="G95" i="71" s="1"/>
  <c r="G201" i="12"/>
  <c r="G96" i="71" s="1"/>
  <c r="G202" i="12"/>
  <c r="G97" i="71" s="1"/>
  <c r="G203" i="12"/>
  <c r="G98" i="71" s="1"/>
  <c r="G204" i="12"/>
  <c r="G99" i="71" s="1"/>
  <c r="G205" i="12"/>
  <c r="G100" i="71" s="1"/>
  <c r="G206" i="12"/>
  <c r="G101" i="71" s="1"/>
  <c r="G207" i="12"/>
  <c r="G102" i="71" s="1"/>
  <c r="G208" i="12"/>
  <c r="G103" i="71" s="1"/>
  <c r="G209" i="12"/>
  <c r="G104" i="71" s="1"/>
  <c r="G210" i="12"/>
  <c r="G105" i="71" s="1"/>
  <c r="G211" i="12"/>
  <c r="G106" i="71" s="1"/>
  <c r="G212" i="12"/>
  <c r="G107" i="71" s="1"/>
  <c r="G213" i="12"/>
  <c r="G108" i="71" s="1"/>
  <c r="G214" i="12"/>
  <c r="G109" i="71" s="1"/>
  <c r="G215" i="12"/>
  <c r="G110" i="71" s="1"/>
  <c r="G216" i="12"/>
  <c r="G111" i="71" s="1"/>
  <c r="G217" i="12"/>
  <c r="G112" i="71" s="1"/>
  <c r="G218" i="12"/>
  <c r="G113" i="71" s="1"/>
  <c r="G219" i="12"/>
  <c r="G114" i="71" s="1"/>
  <c r="G220" i="12"/>
  <c r="G115" i="71" s="1"/>
  <c r="G221" i="12"/>
  <c r="G116" i="71" s="1"/>
  <c r="G222" i="12"/>
  <c r="G117" i="71" s="1"/>
  <c r="G223" i="12"/>
  <c r="G118" i="71" s="1"/>
  <c r="G224" i="12"/>
  <c r="G119" i="71" s="1"/>
  <c r="G225" i="12"/>
  <c r="G120" i="71" s="1"/>
  <c r="G226" i="12"/>
  <c r="G121" i="71" s="1"/>
  <c r="G227" i="12"/>
  <c r="G122" i="71" s="1"/>
  <c r="G228" i="12"/>
  <c r="G123" i="71" s="1"/>
  <c r="G229" i="12"/>
  <c r="G124" i="71" s="1"/>
  <c r="G230" i="12"/>
  <c r="G125" i="71" s="1"/>
  <c r="G231" i="12"/>
  <c r="G126" i="71" s="1"/>
  <c r="G232" i="12"/>
  <c r="G127" i="71" s="1"/>
  <c r="G233" i="12"/>
  <c r="G128" i="71" s="1"/>
  <c r="G234" i="12"/>
  <c r="G129" i="71" s="1"/>
  <c r="G235" i="12"/>
  <c r="G130" i="71" s="1"/>
  <c r="G236" i="12"/>
  <c r="G131" i="71" s="1"/>
  <c r="G237" i="12"/>
  <c r="G132" i="71" s="1"/>
  <c r="G238" i="12"/>
  <c r="G133" i="71" s="1"/>
  <c r="G239" i="12"/>
  <c r="G134" i="71" s="1"/>
  <c r="G240" i="12"/>
  <c r="G135" i="71" s="1"/>
  <c r="G241" i="12"/>
  <c r="G136" i="71" s="1"/>
  <c r="G242" i="12"/>
  <c r="G137" i="71" s="1"/>
  <c r="G243" i="12"/>
  <c r="G138" i="71" s="1"/>
  <c r="G244" i="12"/>
  <c r="G139" i="71" s="1"/>
  <c r="G245" i="12"/>
  <c r="G140" i="71" s="1"/>
  <c r="G246" i="12"/>
  <c r="G141" i="71" s="1"/>
  <c r="G247" i="12"/>
  <c r="G142" i="71" s="1"/>
  <c r="G248" i="12"/>
  <c r="G143" i="71" s="1"/>
  <c r="G249" i="12"/>
  <c r="G144" i="71" s="1"/>
  <c r="G250" i="12"/>
  <c r="G145" i="71" s="1"/>
  <c r="G251" i="12"/>
  <c r="G146" i="71" s="1"/>
  <c r="G252" i="12"/>
  <c r="G147" i="71" s="1"/>
  <c r="G253" i="12"/>
  <c r="G148" i="71" s="1"/>
  <c r="G254" i="12"/>
  <c r="G149" i="71" s="1"/>
  <c r="G255" i="12"/>
  <c r="G150" i="71" s="1"/>
  <c r="G256" i="12"/>
  <c r="G151" i="71" s="1"/>
  <c r="G257" i="12"/>
  <c r="G152" i="71" s="1"/>
  <c r="G258" i="12"/>
  <c r="G153" i="71" s="1"/>
  <c r="G259" i="12"/>
  <c r="G154" i="71" s="1"/>
  <c r="G260" i="12"/>
  <c r="G155" i="71" s="1"/>
  <c r="G261" i="12"/>
  <c r="G156" i="71" s="1"/>
  <c r="G262" i="12"/>
  <c r="G157" i="71" s="1"/>
  <c r="G263" i="12"/>
  <c r="G158" i="71" s="1"/>
  <c r="G264" i="12"/>
  <c r="G159" i="71" s="1"/>
  <c r="G265" i="12"/>
  <c r="G160" i="71" s="1"/>
  <c r="G266" i="12"/>
  <c r="G161" i="71" s="1"/>
  <c r="G267" i="12"/>
  <c r="G162" i="71" s="1"/>
  <c r="G268" i="12"/>
  <c r="G163" i="71" s="1"/>
  <c r="G269" i="12"/>
  <c r="G164" i="71" s="1"/>
  <c r="G270" i="12"/>
  <c r="G165" i="71" s="1"/>
  <c r="G271" i="12"/>
  <c r="G166" i="71" s="1"/>
  <c r="G272" i="12"/>
  <c r="G167" i="71" s="1"/>
  <c r="G273" i="12"/>
  <c r="G168" i="71" s="1"/>
  <c r="G274" i="12"/>
  <c r="G169" i="71" s="1"/>
  <c r="G275" i="12"/>
  <c r="G170" i="71" s="1"/>
  <c r="G276" i="12"/>
  <c r="G171" i="71" s="1"/>
  <c r="G277" i="12"/>
  <c r="G172" i="71" s="1"/>
  <c r="G278" i="12"/>
  <c r="G173" i="71" s="1"/>
  <c r="G279" i="12"/>
  <c r="G174" i="71" s="1"/>
  <c r="G280" i="12"/>
  <c r="G175" i="71" s="1"/>
  <c r="G281" i="12"/>
  <c r="G176" i="71" s="1"/>
  <c r="G282" i="12"/>
  <c r="G177" i="71" s="1"/>
  <c r="G283" i="12"/>
  <c r="G178" i="71" s="1"/>
  <c r="G284" i="12"/>
  <c r="G179" i="71" s="1"/>
  <c r="G285" i="12"/>
  <c r="G180" i="71" s="1"/>
  <c r="G286" i="12"/>
  <c r="G181" i="71" s="1"/>
  <c r="G287" i="12"/>
  <c r="G182" i="71" s="1"/>
  <c r="G288" i="12"/>
  <c r="G183" i="71" s="1"/>
  <c r="G289" i="12"/>
  <c r="G184" i="71" s="1"/>
  <c r="G290" i="12"/>
  <c r="G185" i="71" s="1"/>
  <c r="G291" i="12"/>
  <c r="G186" i="71" s="1"/>
  <c r="G292" i="12"/>
  <c r="G187" i="71" s="1"/>
  <c r="G293" i="12"/>
  <c r="G188" i="71" s="1"/>
  <c r="G294" i="12"/>
  <c r="G189" i="71" s="1"/>
  <c r="G295" i="12"/>
  <c r="G190" i="71" s="1"/>
  <c r="G296" i="12"/>
  <c r="G191" i="71" s="1"/>
  <c r="G297" i="12"/>
  <c r="G192" i="71" s="1"/>
  <c r="G298" i="12"/>
  <c r="G193" i="71" s="1"/>
  <c r="G299" i="12"/>
  <c r="G194" i="71" s="1"/>
  <c r="G300" i="12"/>
  <c r="G195" i="71" s="1"/>
  <c r="G301" i="12"/>
  <c r="G196" i="71" s="1"/>
  <c r="G302" i="12"/>
  <c r="G197" i="71" s="1"/>
  <c r="G303" i="12"/>
  <c r="G198" i="71" s="1"/>
  <c r="G304" i="12"/>
  <c r="G199" i="71" s="1"/>
  <c r="G305" i="12"/>
  <c r="G200" i="71" s="1"/>
  <c r="G5" i="12"/>
  <c r="N6" i="12"/>
  <c r="N7" i="12"/>
  <c r="N8" i="12"/>
  <c r="N9" i="12"/>
  <c r="DA6" i="12" s="1"/>
  <c r="N10" i="12"/>
  <c r="N11" i="12"/>
  <c r="N12" i="12"/>
  <c r="N13" i="12"/>
  <c r="DA7" i="12" s="1"/>
  <c r="N14" i="12"/>
  <c r="N15" i="12"/>
  <c r="N16" i="12"/>
  <c r="N17" i="12"/>
  <c r="N18" i="12"/>
  <c r="DA8" i="12" s="1"/>
  <c r="DY6" i="12" s="1"/>
  <c r="N19" i="12"/>
  <c r="N20" i="12"/>
  <c r="N21" i="12"/>
  <c r="N22" i="12"/>
  <c r="DA9" i="12" s="1"/>
  <c r="N23" i="12"/>
  <c r="N24" i="12"/>
  <c r="N25" i="12"/>
  <c r="N26" i="12"/>
  <c r="DA10" i="12" s="1"/>
  <c r="N27" i="12"/>
  <c r="N28" i="12"/>
  <c r="N29" i="12"/>
  <c r="N30" i="12"/>
  <c r="N31" i="12"/>
  <c r="DA11" i="12" s="1"/>
  <c r="DY7" i="12" s="1"/>
  <c r="N32" i="12"/>
  <c r="N33" i="12"/>
  <c r="N34" i="12"/>
  <c r="N35" i="12"/>
  <c r="DA12" i="12" s="1"/>
  <c r="N36" i="12"/>
  <c r="N37" i="12"/>
  <c r="N38" i="12"/>
  <c r="N39" i="12"/>
  <c r="N40" i="12"/>
  <c r="DA13" i="12" s="1"/>
  <c r="N41" i="12"/>
  <c r="N42" i="12"/>
  <c r="N43" i="12"/>
  <c r="N44" i="12"/>
  <c r="DA14" i="12" s="1"/>
  <c r="DY8" i="12" s="1"/>
  <c r="N45" i="12"/>
  <c r="N46" i="12"/>
  <c r="N47" i="12"/>
  <c r="N48" i="12"/>
  <c r="DA15" i="12" s="1"/>
  <c r="N49" i="12"/>
  <c r="N50" i="12"/>
  <c r="N51" i="12"/>
  <c r="N52" i="12"/>
  <c r="N53" i="12"/>
  <c r="DA16" i="12" s="1"/>
  <c r="N54" i="12"/>
  <c r="N55" i="12"/>
  <c r="N56" i="12"/>
  <c r="N57" i="12"/>
  <c r="DA17" i="12" s="1"/>
  <c r="DY9" i="12" s="1"/>
  <c r="N58" i="12"/>
  <c r="N59" i="12"/>
  <c r="N60" i="12"/>
  <c r="N61" i="12"/>
  <c r="DA18" i="12" s="1"/>
  <c r="N62" i="12"/>
  <c r="N63" i="12"/>
  <c r="N64" i="12"/>
  <c r="N65" i="12"/>
  <c r="DA19" i="12" s="1"/>
  <c r="N66" i="12"/>
  <c r="N67" i="12"/>
  <c r="N68" i="12"/>
  <c r="N69" i="12"/>
  <c r="N70" i="12"/>
  <c r="DA20" i="12" s="1"/>
  <c r="DY10" i="12" s="1"/>
  <c r="N71" i="12"/>
  <c r="N72" i="12"/>
  <c r="N73" i="12"/>
  <c r="N74" i="12"/>
  <c r="DA21" i="12" s="1"/>
  <c r="N75" i="12"/>
  <c r="N76" i="12"/>
  <c r="N77" i="12"/>
  <c r="N78" i="12"/>
  <c r="N79" i="12"/>
  <c r="DA22" i="12" s="1"/>
  <c r="N80" i="12"/>
  <c r="N81" i="12"/>
  <c r="N82" i="12"/>
  <c r="N83" i="12"/>
  <c r="DA23" i="12" s="1"/>
  <c r="DY11" i="12" s="1"/>
  <c r="N84" i="12"/>
  <c r="N85" i="12"/>
  <c r="N86" i="12"/>
  <c r="N87" i="12"/>
  <c r="DA24" i="12" s="1"/>
  <c r="N88" i="12"/>
  <c r="N89" i="12"/>
  <c r="N90" i="12"/>
  <c r="N91" i="12"/>
  <c r="N92" i="12"/>
  <c r="DA25" i="12" s="1"/>
  <c r="N93" i="12"/>
  <c r="N94" i="12"/>
  <c r="N95" i="12"/>
  <c r="N96" i="12"/>
  <c r="DA26" i="12" s="1"/>
  <c r="DY12" i="12" s="1"/>
  <c r="N97" i="12"/>
  <c r="N98" i="12"/>
  <c r="N99" i="12"/>
  <c r="N100" i="12"/>
  <c r="DA27" i="12" s="1"/>
  <c r="N101" i="12"/>
  <c r="N102" i="12"/>
  <c r="N103" i="12"/>
  <c r="N104" i="12"/>
  <c r="N105" i="12"/>
  <c r="DA28" i="12" s="1"/>
  <c r="N106" i="12"/>
  <c r="N107" i="12"/>
  <c r="N108" i="12"/>
  <c r="N109" i="12"/>
  <c r="DA29" i="12" s="1"/>
  <c r="DY13" i="12" s="1"/>
  <c r="N110" i="12"/>
  <c r="N111" i="12"/>
  <c r="N112" i="12"/>
  <c r="N113" i="12"/>
  <c r="N114" i="12"/>
  <c r="DA30" i="12" s="1"/>
  <c r="N115" i="12"/>
  <c r="N116" i="12"/>
  <c r="N117" i="12"/>
  <c r="N118" i="12"/>
  <c r="DA31" i="12" s="1"/>
  <c r="N119" i="12"/>
  <c r="N120" i="12"/>
  <c r="N121" i="12"/>
  <c r="N122" i="12"/>
  <c r="DA32" i="12" s="1"/>
  <c r="DY14" i="12" s="1"/>
  <c r="N123" i="12"/>
  <c r="N124" i="12"/>
  <c r="N125" i="12"/>
  <c r="N126" i="12"/>
  <c r="DA33" i="12" s="1"/>
  <c r="N127" i="12"/>
  <c r="N128" i="12"/>
  <c r="N129" i="12"/>
  <c r="N130" i="12"/>
  <c r="N131" i="12"/>
  <c r="DA34" i="12" s="1"/>
  <c r="N132" i="12"/>
  <c r="N133" i="12"/>
  <c r="N134" i="12"/>
  <c r="N135" i="12"/>
  <c r="DA35" i="12" s="1"/>
  <c r="DY15" i="12" s="1"/>
  <c r="N136" i="12"/>
  <c r="N137" i="12"/>
  <c r="N138" i="12"/>
  <c r="N139" i="12"/>
  <c r="DA36" i="12" s="1"/>
  <c r="N140" i="12"/>
  <c r="N141" i="12"/>
  <c r="N142" i="12"/>
  <c r="N143" i="12"/>
  <c r="N144" i="12"/>
  <c r="DA37" i="12" s="1"/>
  <c r="N145" i="12"/>
  <c r="N146" i="12"/>
  <c r="N147" i="12"/>
  <c r="N148" i="12"/>
  <c r="DA38" i="12" s="1"/>
  <c r="DY16" i="12" s="1"/>
  <c r="N149" i="12"/>
  <c r="N150" i="12"/>
  <c r="N151" i="12"/>
  <c r="N152" i="12"/>
  <c r="N153" i="12"/>
  <c r="DA39" i="12" s="1"/>
  <c r="N154" i="12"/>
  <c r="N155" i="12"/>
  <c r="N156" i="12"/>
  <c r="N157" i="12"/>
  <c r="DA40" i="12" s="1"/>
  <c r="N158" i="12"/>
  <c r="N159" i="12"/>
  <c r="N160" i="12"/>
  <c r="N161" i="12"/>
  <c r="DA41" i="12" s="1"/>
  <c r="DY17" i="12" s="1"/>
  <c r="N162" i="12"/>
  <c r="N163" i="12"/>
  <c r="N164" i="12"/>
  <c r="N165" i="12"/>
  <c r="N166" i="12"/>
  <c r="DA42" i="12" s="1"/>
  <c r="N167" i="12"/>
  <c r="N168" i="12"/>
  <c r="N169" i="12"/>
  <c r="N170" i="12"/>
  <c r="DA43" i="12" s="1"/>
  <c r="N171" i="12"/>
  <c r="N172" i="12"/>
  <c r="N173" i="12"/>
  <c r="N174" i="12"/>
  <c r="DA44" i="12" s="1"/>
  <c r="DY18" i="12" s="1"/>
  <c r="N175" i="12"/>
  <c r="N176" i="12"/>
  <c r="N177" i="12"/>
  <c r="N178" i="12"/>
  <c r="DA45" i="12" s="1"/>
  <c r="N179" i="12"/>
  <c r="N180" i="12"/>
  <c r="N181" i="12"/>
  <c r="N182" i="12"/>
  <c r="N183" i="12"/>
  <c r="DA46" i="12" s="1"/>
  <c r="N184" i="12"/>
  <c r="N185" i="12"/>
  <c r="N186" i="12"/>
  <c r="N187" i="12"/>
  <c r="DA47" i="12" s="1"/>
  <c r="DY19" i="12" s="1"/>
  <c r="N188" i="12"/>
  <c r="N189" i="12"/>
  <c r="N190" i="12"/>
  <c r="N191" i="12"/>
  <c r="N192" i="12"/>
  <c r="DA48" i="12" s="1"/>
  <c r="N193" i="12"/>
  <c r="N194" i="12"/>
  <c r="N195" i="12"/>
  <c r="N196" i="12"/>
  <c r="DA49" i="12" s="1"/>
  <c r="N197" i="12"/>
  <c r="N198" i="12"/>
  <c r="N199" i="12"/>
  <c r="N200" i="12"/>
  <c r="DA50" i="12" s="1"/>
  <c r="DY20" i="12" s="1"/>
  <c r="N201" i="12"/>
  <c r="N202" i="12"/>
  <c r="N203" i="12"/>
  <c r="N204" i="12"/>
  <c r="N205" i="12"/>
  <c r="DA51" i="12" s="1"/>
  <c r="N206" i="12"/>
  <c r="N207" i="12"/>
  <c r="N208" i="12"/>
  <c r="N209" i="12"/>
  <c r="DA52" i="12" s="1"/>
  <c r="N210" i="12"/>
  <c r="N211" i="12"/>
  <c r="N212" i="12"/>
  <c r="N213" i="12"/>
  <c r="AL213" i="12" s="1"/>
  <c r="N214" i="12"/>
  <c r="AL214" i="12" s="1"/>
  <c r="N215" i="12"/>
  <c r="AL215" i="12" s="1"/>
  <c r="N216" i="12"/>
  <c r="AL216" i="12" s="1"/>
  <c r="N217" i="12"/>
  <c r="AL217" i="12" s="1"/>
  <c r="N218" i="12"/>
  <c r="N219" i="12"/>
  <c r="AL219" i="12" s="1"/>
  <c r="N220" i="12"/>
  <c r="AL220" i="12" s="1"/>
  <c r="N221" i="12"/>
  <c r="AL221" i="12" s="1"/>
  <c r="N222" i="12"/>
  <c r="N223" i="12"/>
  <c r="AL223" i="12" s="1"/>
  <c r="N224" i="12"/>
  <c r="AL224" i="12" s="1"/>
  <c r="N225" i="12"/>
  <c r="AL225" i="12" s="1"/>
  <c r="N226" i="12"/>
  <c r="N227" i="12"/>
  <c r="AL227" i="12" s="1"/>
  <c r="N228" i="12"/>
  <c r="AL228" i="12" s="1"/>
  <c r="N229" i="12"/>
  <c r="AL229" i="12" s="1"/>
  <c r="N230" i="12"/>
  <c r="AL230" i="12" s="1"/>
  <c r="N231" i="12"/>
  <c r="N232" i="12"/>
  <c r="AL232" i="12" s="1"/>
  <c r="N233" i="12"/>
  <c r="AL233" i="12" s="1"/>
  <c r="N234" i="12"/>
  <c r="AL234" i="12" s="1"/>
  <c r="N235" i="12"/>
  <c r="N236" i="12"/>
  <c r="AL236" i="12" s="1"/>
  <c r="N237" i="12"/>
  <c r="AL237" i="12" s="1"/>
  <c r="N238" i="12"/>
  <c r="AL238" i="12" s="1"/>
  <c r="N239" i="12"/>
  <c r="N240" i="12"/>
  <c r="AL240" i="12" s="1"/>
  <c r="N241" i="12"/>
  <c r="AL241" i="12" s="1"/>
  <c r="N242" i="12"/>
  <c r="AL242" i="12" s="1"/>
  <c r="N243" i="12"/>
  <c r="AL243" i="12" s="1"/>
  <c r="N244" i="12"/>
  <c r="N245" i="12"/>
  <c r="AL245" i="12" s="1"/>
  <c r="N246" i="12"/>
  <c r="AL246" i="12" s="1"/>
  <c r="N247" i="12"/>
  <c r="AL247" i="12" s="1"/>
  <c r="N248" i="12"/>
  <c r="N249" i="12"/>
  <c r="AL249" i="12" s="1"/>
  <c r="N250" i="12"/>
  <c r="AL250" i="12" s="1"/>
  <c r="N251" i="12"/>
  <c r="AL251" i="12" s="1"/>
  <c r="N252" i="12"/>
  <c r="AL252" i="12" s="1"/>
  <c r="N253" i="12"/>
  <c r="N254" i="12"/>
  <c r="AL254" i="12" s="1"/>
  <c r="N255" i="12"/>
  <c r="AL255" i="12" s="1"/>
  <c r="N256" i="12"/>
  <c r="AL256" i="12" s="1"/>
  <c r="N257" i="12"/>
  <c r="N258" i="12"/>
  <c r="AL258" i="12" s="1"/>
  <c r="N259" i="12"/>
  <c r="AL259" i="12" s="1"/>
  <c r="N260" i="12"/>
  <c r="AL260" i="12" s="1"/>
  <c r="N261" i="12"/>
  <c r="N262" i="12"/>
  <c r="AL262" i="12" s="1"/>
  <c r="N263" i="12"/>
  <c r="AL263" i="12" s="1"/>
  <c r="N264" i="12"/>
  <c r="AL264" i="12" s="1"/>
  <c r="N265" i="12"/>
  <c r="AL265" i="12" s="1"/>
  <c r="N266" i="12"/>
  <c r="N267" i="12"/>
  <c r="AL267" i="12" s="1"/>
  <c r="N268" i="12"/>
  <c r="AL268" i="12" s="1"/>
  <c r="N269" i="12"/>
  <c r="AL269" i="12" s="1"/>
  <c r="N270" i="12"/>
  <c r="N271" i="12"/>
  <c r="AL271" i="12" s="1"/>
  <c r="N272" i="12"/>
  <c r="AL272" i="12" s="1"/>
  <c r="N273" i="12"/>
  <c r="AL273" i="12" s="1"/>
  <c r="N274" i="12"/>
  <c r="N275" i="12"/>
  <c r="AL275" i="12" s="1"/>
  <c r="N276" i="12"/>
  <c r="AL276" i="12" s="1"/>
  <c r="N277" i="12"/>
  <c r="AL277" i="12" s="1"/>
  <c r="N278" i="12"/>
  <c r="AL278" i="12" s="1"/>
  <c r="N279" i="12"/>
  <c r="N280" i="12"/>
  <c r="AL280" i="12" s="1"/>
  <c r="N281" i="12"/>
  <c r="AL281" i="12" s="1"/>
  <c r="N282" i="12"/>
  <c r="AL282" i="12" s="1"/>
  <c r="N283" i="12"/>
  <c r="AL283" i="12" s="1"/>
  <c r="N284" i="12"/>
  <c r="AL284" i="12" s="1"/>
  <c r="N285" i="12"/>
  <c r="AL285" i="12" s="1"/>
  <c r="N286" i="12"/>
  <c r="AL286" i="12" s="1"/>
  <c r="N287" i="12"/>
  <c r="N288" i="12"/>
  <c r="AL288" i="12" s="1"/>
  <c r="N289" i="12"/>
  <c r="AL289" i="12" s="1"/>
  <c r="N290" i="12"/>
  <c r="AL290" i="12" s="1"/>
  <c r="N291" i="12"/>
  <c r="AL291" i="12" s="1"/>
  <c r="N292" i="12"/>
  <c r="N293" i="12"/>
  <c r="AL293" i="12" s="1"/>
  <c r="N294" i="12"/>
  <c r="AL294" i="12" s="1"/>
  <c r="N295" i="12"/>
  <c r="AL295" i="12" s="1"/>
  <c r="N296" i="12"/>
  <c r="N297" i="12"/>
  <c r="AL297" i="12" s="1"/>
  <c r="N298" i="12"/>
  <c r="AL298" i="12" s="1"/>
  <c r="N299" i="12"/>
  <c r="AL299" i="12" s="1"/>
  <c r="N300" i="12"/>
  <c r="N301" i="12"/>
  <c r="AL301" i="12" s="1"/>
  <c r="N302" i="12"/>
  <c r="AL302" i="12" s="1"/>
  <c r="N303" i="12"/>
  <c r="AL303" i="12" s="1"/>
  <c r="N304" i="12"/>
  <c r="AL304" i="12" s="1"/>
  <c r="N305" i="12"/>
  <c r="N5" i="12"/>
  <c r="DA5" i="12" s="1"/>
  <c r="DY5" i="12" s="1"/>
  <c r="F6" i="12"/>
  <c r="F7" i="12"/>
  <c r="F8" i="12"/>
  <c r="F9" i="12"/>
  <c r="CS6" i="12" s="1"/>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4" i="71" s="1"/>
  <c r="F110" i="12"/>
  <c r="F5" i="71" s="1"/>
  <c r="F111" i="12"/>
  <c r="F6" i="71" s="1"/>
  <c r="F112" i="12"/>
  <c r="F7" i="71" s="1"/>
  <c r="F113" i="12"/>
  <c r="F8" i="71" s="1"/>
  <c r="F114" i="12"/>
  <c r="F9" i="71" s="1"/>
  <c r="F115" i="12"/>
  <c r="F10" i="71" s="1"/>
  <c r="F116" i="12"/>
  <c r="F11" i="71" s="1"/>
  <c r="F117" i="12"/>
  <c r="F12" i="71" s="1"/>
  <c r="F118" i="12"/>
  <c r="F13" i="71" s="1"/>
  <c r="F119" i="12"/>
  <c r="F14" i="71" s="1"/>
  <c r="F120" i="12"/>
  <c r="F15" i="71" s="1"/>
  <c r="F121" i="12"/>
  <c r="F16" i="71" s="1"/>
  <c r="F122" i="12"/>
  <c r="F17" i="71" s="1"/>
  <c r="F123" i="12"/>
  <c r="F18" i="71" s="1"/>
  <c r="F124" i="12"/>
  <c r="F19" i="71" s="1"/>
  <c r="F125" i="12"/>
  <c r="F20" i="71" s="1"/>
  <c r="F126" i="12"/>
  <c r="F21" i="71" s="1"/>
  <c r="F127" i="12"/>
  <c r="F22" i="71" s="1"/>
  <c r="F128" i="12"/>
  <c r="F23" i="71" s="1"/>
  <c r="F129" i="12"/>
  <c r="F24" i="71" s="1"/>
  <c r="F130" i="12"/>
  <c r="F25" i="71" s="1"/>
  <c r="F131" i="12"/>
  <c r="F26" i="71" s="1"/>
  <c r="F132" i="12"/>
  <c r="F27" i="71" s="1"/>
  <c r="F133" i="12"/>
  <c r="F28" i="71" s="1"/>
  <c r="F134" i="12"/>
  <c r="F29" i="71" s="1"/>
  <c r="F135" i="12"/>
  <c r="F30" i="71" s="1"/>
  <c r="F136" i="12"/>
  <c r="F31" i="71" s="1"/>
  <c r="F137" i="12"/>
  <c r="F32" i="71" s="1"/>
  <c r="F138" i="12"/>
  <c r="F33" i="71" s="1"/>
  <c r="F139" i="12"/>
  <c r="F34" i="71" s="1"/>
  <c r="F140" i="12"/>
  <c r="F35" i="71" s="1"/>
  <c r="F141" i="12"/>
  <c r="F36" i="71" s="1"/>
  <c r="F142" i="12"/>
  <c r="F37" i="71" s="1"/>
  <c r="F143" i="12"/>
  <c r="F38" i="71" s="1"/>
  <c r="F144" i="12"/>
  <c r="F39" i="71" s="1"/>
  <c r="F145" i="12"/>
  <c r="F40" i="71" s="1"/>
  <c r="F146" i="12"/>
  <c r="F41" i="71" s="1"/>
  <c r="F147" i="12"/>
  <c r="F42" i="71" s="1"/>
  <c r="F148" i="12"/>
  <c r="F43" i="71" s="1"/>
  <c r="F149" i="12"/>
  <c r="F44" i="71" s="1"/>
  <c r="F150" i="12"/>
  <c r="F45" i="71" s="1"/>
  <c r="F151" i="12"/>
  <c r="F46" i="71" s="1"/>
  <c r="F152" i="12"/>
  <c r="F47" i="71" s="1"/>
  <c r="F153" i="12"/>
  <c r="F48" i="71" s="1"/>
  <c r="F154" i="12"/>
  <c r="F49" i="71" s="1"/>
  <c r="F155" i="12"/>
  <c r="F50" i="71" s="1"/>
  <c r="F156" i="12"/>
  <c r="F51" i="71" s="1"/>
  <c r="F157" i="12"/>
  <c r="F52" i="71" s="1"/>
  <c r="F158" i="12"/>
  <c r="F53" i="71" s="1"/>
  <c r="F159" i="12"/>
  <c r="F54" i="71" s="1"/>
  <c r="F160" i="12"/>
  <c r="F55" i="71" s="1"/>
  <c r="F161" i="12"/>
  <c r="F56" i="71" s="1"/>
  <c r="F162" i="12"/>
  <c r="F57" i="71" s="1"/>
  <c r="F163" i="12"/>
  <c r="F58" i="71" s="1"/>
  <c r="F164" i="12"/>
  <c r="F59" i="71" s="1"/>
  <c r="F165" i="12"/>
  <c r="F60" i="71" s="1"/>
  <c r="F166" i="12"/>
  <c r="F61" i="71" s="1"/>
  <c r="F167" i="12"/>
  <c r="F62" i="71" s="1"/>
  <c r="F168" i="12"/>
  <c r="F63" i="71" s="1"/>
  <c r="F169" i="12"/>
  <c r="F64" i="71" s="1"/>
  <c r="F170" i="12"/>
  <c r="F65" i="71" s="1"/>
  <c r="F171" i="12"/>
  <c r="F66" i="71" s="1"/>
  <c r="F172" i="12"/>
  <c r="F67" i="71" s="1"/>
  <c r="F173" i="12"/>
  <c r="F68" i="71" s="1"/>
  <c r="F174" i="12"/>
  <c r="F69" i="71" s="1"/>
  <c r="F175" i="12"/>
  <c r="F70" i="71" s="1"/>
  <c r="F176" i="12"/>
  <c r="F71" i="71" s="1"/>
  <c r="F177" i="12"/>
  <c r="F72" i="71" s="1"/>
  <c r="F178" i="12"/>
  <c r="F73" i="71" s="1"/>
  <c r="F179" i="12"/>
  <c r="F74" i="71" s="1"/>
  <c r="F180" i="12"/>
  <c r="F75" i="71" s="1"/>
  <c r="F181" i="12"/>
  <c r="F76" i="71" s="1"/>
  <c r="F182" i="12"/>
  <c r="F77" i="71" s="1"/>
  <c r="F183" i="12"/>
  <c r="F78" i="71" s="1"/>
  <c r="F184" i="12"/>
  <c r="F79" i="71" s="1"/>
  <c r="F185" i="12"/>
  <c r="F80" i="71" s="1"/>
  <c r="F186" i="12"/>
  <c r="F81" i="71" s="1"/>
  <c r="F187" i="12"/>
  <c r="F82" i="71" s="1"/>
  <c r="F188" i="12"/>
  <c r="F83" i="71" s="1"/>
  <c r="F189" i="12"/>
  <c r="F84" i="71" s="1"/>
  <c r="F190" i="12"/>
  <c r="F85" i="71" s="1"/>
  <c r="F191" i="12"/>
  <c r="F86" i="71" s="1"/>
  <c r="F192" i="12"/>
  <c r="F87" i="71" s="1"/>
  <c r="F193" i="12"/>
  <c r="F88" i="71" s="1"/>
  <c r="F194" i="12"/>
  <c r="F89" i="71" s="1"/>
  <c r="F195" i="12"/>
  <c r="F90" i="71" s="1"/>
  <c r="F196" i="12"/>
  <c r="F91" i="71" s="1"/>
  <c r="F197" i="12"/>
  <c r="F92" i="71" s="1"/>
  <c r="F198" i="12"/>
  <c r="F93" i="71" s="1"/>
  <c r="F199" i="12"/>
  <c r="F94" i="71" s="1"/>
  <c r="F200" i="12"/>
  <c r="F95" i="71" s="1"/>
  <c r="F201" i="12"/>
  <c r="F96" i="71" s="1"/>
  <c r="F202" i="12"/>
  <c r="F97" i="71" s="1"/>
  <c r="F203" i="12"/>
  <c r="F98" i="71" s="1"/>
  <c r="F204" i="12"/>
  <c r="F99" i="71" s="1"/>
  <c r="F205" i="12"/>
  <c r="F100" i="71" s="1"/>
  <c r="F206" i="12"/>
  <c r="F101" i="71" s="1"/>
  <c r="F207" i="12"/>
  <c r="F102" i="71" s="1"/>
  <c r="F208" i="12"/>
  <c r="F103" i="71" s="1"/>
  <c r="F209" i="12"/>
  <c r="F104" i="71" s="1"/>
  <c r="F210" i="12"/>
  <c r="F105" i="71" s="1"/>
  <c r="F211" i="12"/>
  <c r="F106" i="71" s="1"/>
  <c r="F212" i="12"/>
  <c r="F107" i="71" s="1"/>
  <c r="F213" i="12"/>
  <c r="F108" i="71" s="1"/>
  <c r="F214" i="12"/>
  <c r="F109" i="71" s="1"/>
  <c r="F215" i="12"/>
  <c r="F110" i="71" s="1"/>
  <c r="F216" i="12"/>
  <c r="F111" i="71" s="1"/>
  <c r="F217" i="12"/>
  <c r="F112" i="71" s="1"/>
  <c r="F218" i="12"/>
  <c r="F113" i="71" s="1"/>
  <c r="F219" i="12"/>
  <c r="F114" i="71" s="1"/>
  <c r="F220" i="12"/>
  <c r="F115" i="71" s="1"/>
  <c r="F221" i="12"/>
  <c r="F116" i="71" s="1"/>
  <c r="F222" i="12"/>
  <c r="F117" i="71" s="1"/>
  <c r="F223" i="12"/>
  <c r="F118" i="71" s="1"/>
  <c r="F224" i="12"/>
  <c r="F119" i="71" s="1"/>
  <c r="F225" i="12"/>
  <c r="F120" i="71" s="1"/>
  <c r="F226" i="12"/>
  <c r="F121" i="71" s="1"/>
  <c r="F227" i="12"/>
  <c r="F122" i="71" s="1"/>
  <c r="F228" i="12"/>
  <c r="F123" i="71" s="1"/>
  <c r="F229" i="12"/>
  <c r="F124" i="71" s="1"/>
  <c r="F230" i="12"/>
  <c r="F125" i="71" s="1"/>
  <c r="F231" i="12"/>
  <c r="F126" i="71" s="1"/>
  <c r="F232" i="12"/>
  <c r="F127" i="71" s="1"/>
  <c r="F233" i="12"/>
  <c r="F128" i="71" s="1"/>
  <c r="F234" i="12"/>
  <c r="F129" i="71" s="1"/>
  <c r="F235" i="12"/>
  <c r="F130" i="71" s="1"/>
  <c r="F236" i="12"/>
  <c r="F131" i="71" s="1"/>
  <c r="F237" i="12"/>
  <c r="F132" i="71" s="1"/>
  <c r="F238" i="12"/>
  <c r="F133" i="71" s="1"/>
  <c r="F239" i="12"/>
  <c r="F134" i="71" s="1"/>
  <c r="F240" i="12"/>
  <c r="F135" i="71" s="1"/>
  <c r="F241" i="12"/>
  <c r="F136" i="71" s="1"/>
  <c r="F242" i="12"/>
  <c r="F137" i="71" s="1"/>
  <c r="F243" i="12"/>
  <c r="F138" i="71" s="1"/>
  <c r="F244" i="12"/>
  <c r="F139" i="71" s="1"/>
  <c r="F245" i="12"/>
  <c r="F140" i="71" s="1"/>
  <c r="F246" i="12"/>
  <c r="F141" i="71" s="1"/>
  <c r="F247" i="12"/>
  <c r="F142" i="71" s="1"/>
  <c r="F248" i="12"/>
  <c r="F143" i="71" s="1"/>
  <c r="F249" i="12"/>
  <c r="F144" i="71" s="1"/>
  <c r="F250" i="12"/>
  <c r="F145" i="71" s="1"/>
  <c r="F251" i="12"/>
  <c r="F146" i="71" s="1"/>
  <c r="F252" i="12"/>
  <c r="F147" i="71" s="1"/>
  <c r="F253" i="12"/>
  <c r="F148" i="71" s="1"/>
  <c r="F254" i="12"/>
  <c r="F149" i="71" s="1"/>
  <c r="F255" i="12"/>
  <c r="F150" i="71" s="1"/>
  <c r="F256" i="12"/>
  <c r="F151" i="71" s="1"/>
  <c r="F257" i="12"/>
  <c r="F152" i="71" s="1"/>
  <c r="F258" i="12"/>
  <c r="F153" i="71" s="1"/>
  <c r="F259" i="12"/>
  <c r="F154" i="71" s="1"/>
  <c r="F260" i="12"/>
  <c r="F155" i="71" s="1"/>
  <c r="F261" i="12"/>
  <c r="F156" i="71" s="1"/>
  <c r="F262" i="12"/>
  <c r="F157" i="71" s="1"/>
  <c r="F263" i="12"/>
  <c r="F158" i="71" s="1"/>
  <c r="F264" i="12"/>
  <c r="F159" i="71" s="1"/>
  <c r="F265" i="12"/>
  <c r="F160" i="71" s="1"/>
  <c r="F266" i="12"/>
  <c r="F161" i="71" s="1"/>
  <c r="F267" i="12"/>
  <c r="F162" i="71" s="1"/>
  <c r="F268" i="12"/>
  <c r="F163" i="71" s="1"/>
  <c r="F269" i="12"/>
  <c r="F164" i="71" s="1"/>
  <c r="F270" i="12"/>
  <c r="F165" i="71" s="1"/>
  <c r="F271" i="12"/>
  <c r="F166" i="71" s="1"/>
  <c r="F272" i="12"/>
  <c r="F167" i="71" s="1"/>
  <c r="F273" i="12"/>
  <c r="F168" i="71" s="1"/>
  <c r="F274" i="12"/>
  <c r="F169" i="71" s="1"/>
  <c r="F275" i="12"/>
  <c r="F170" i="71" s="1"/>
  <c r="F276" i="12"/>
  <c r="F171" i="71" s="1"/>
  <c r="F277" i="12"/>
  <c r="F172" i="71" s="1"/>
  <c r="F278" i="12"/>
  <c r="F173" i="71" s="1"/>
  <c r="F279" i="12"/>
  <c r="F174" i="71" s="1"/>
  <c r="F280" i="12"/>
  <c r="F175" i="71" s="1"/>
  <c r="F281" i="12"/>
  <c r="F176" i="71" s="1"/>
  <c r="F282" i="12"/>
  <c r="F177" i="71" s="1"/>
  <c r="F283" i="12"/>
  <c r="F178" i="71" s="1"/>
  <c r="F284" i="12"/>
  <c r="F179" i="71" s="1"/>
  <c r="F285" i="12"/>
  <c r="F180" i="71" s="1"/>
  <c r="F286" i="12"/>
  <c r="F181" i="71" s="1"/>
  <c r="F287" i="12"/>
  <c r="F182" i="71" s="1"/>
  <c r="F288" i="12"/>
  <c r="F183" i="71" s="1"/>
  <c r="F289" i="12"/>
  <c r="F184" i="71" s="1"/>
  <c r="F290" i="12"/>
  <c r="F185" i="71" s="1"/>
  <c r="F291" i="12"/>
  <c r="F186" i="71" s="1"/>
  <c r="F292" i="12"/>
  <c r="F187" i="71" s="1"/>
  <c r="F293" i="12"/>
  <c r="F188" i="71" s="1"/>
  <c r="F294" i="12"/>
  <c r="F189" i="71" s="1"/>
  <c r="F295" i="12"/>
  <c r="F190" i="71" s="1"/>
  <c r="F296" i="12"/>
  <c r="F191" i="71" s="1"/>
  <c r="F297" i="12"/>
  <c r="F192" i="71" s="1"/>
  <c r="F298" i="12"/>
  <c r="F193" i="71" s="1"/>
  <c r="F299" i="12"/>
  <c r="F194" i="71" s="1"/>
  <c r="F300" i="12"/>
  <c r="F195" i="71" s="1"/>
  <c r="F301" i="12"/>
  <c r="F196" i="71" s="1"/>
  <c r="F302" i="12"/>
  <c r="F197" i="71" s="1"/>
  <c r="F303" i="12"/>
  <c r="F198" i="71" s="1"/>
  <c r="F304" i="12"/>
  <c r="F199" i="71" s="1"/>
  <c r="F305" i="12"/>
  <c r="F200" i="71" s="1"/>
  <c r="F5" i="12"/>
  <c r="CS5" i="12" s="1"/>
  <c r="DQ5" i="12" s="1"/>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4" i="71" s="1"/>
  <c r="E110" i="12"/>
  <c r="E5" i="71" s="1"/>
  <c r="E111" i="12"/>
  <c r="E6" i="71" s="1"/>
  <c r="E112" i="12"/>
  <c r="E7" i="71" s="1"/>
  <c r="E113" i="12"/>
  <c r="E8" i="71" s="1"/>
  <c r="E114" i="12"/>
  <c r="E9" i="71" s="1"/>
  <c r="E115" i="12"/>
  <c r="E10" i="71" s="1"/>
  <c r="E116" i="12"/>
  <c r="E11" i="71" s="1"/>
  <c r="E117" i="12"/>
  <c r="E12" i="71" s="1"/>
  <c r="E118" i="12"/>
  <c r="E13" i="71" s="1"/>
  <c r="E119" i="12"/>
  <c r="E14" i="71" s="1"/>
  <c r="E120" i="12"/>
  <c r="E15" i="71" s="1"/>
  <c r="E121" i="12"/>
  <c r="E16" i="71" s="1"/>
  <c r="E122" i="12"/>
  <c r="E17" i="71" s="1"/>
  <c r="E123" i="12"/>
  <c r="E18" i="71" s="1"/>
  <c r="E124" i="12"/>
  <c r="E19" i="71" s="1"/>
  <c r="E125" i="12"/>
  <c r="E20" i="71" s="1"/>
  <c r="E126" i="12"/>
  <c r="E21" i="71" s="1"/>
  <c r="E127" i="12"/>
  <c r="E22" i="71" s="1"/>
  <c r="E128" i="12"/>
  <c r="E23" i="71" s="1"/>
  <c r="E129" i="12"/>
  <c r="E24" i="71" s="1"/>
  <c r="E130" i="12"/>
  <c r="E25" i="71" s="1"/>
  <c r="E131" i="12"/>
  <c r="E26" i="71" s="1"/>
  <c r="E132" i="12"/>
  <c r="E27" i="71" s="1"/>
  <c r="E133" i="12"/>
  <c r="E28" i="71" s="1"/>
  <c r="E134" i="12"/>
  <c r="E29" i="71" s="1"/>
  <c r="E135" i="12"/>
  <c r="E30" i="71" s="1"/>
  <c r="E136" i="12"/>
  <c r="E31" i="71" s="1"/>
  <c r="E137" i="12"/>
  <c r="E32" i="71" s="1"/>
  <c r="E138" i="12"/>
  <c r="E33" i="71" s="1"/>
  <c r="E139" i="12"/>
  <c r="E34" i="71" s="1"/>
  <c r="E140" i="12"/>
  <c r="E35" i="71" s="1"/>
  <c r="E141" i="12"/>
  <c r="E36" i="71" s="1"/>
  <c r="E142" i="12"/>
  <c r="E37" i="71" s="1"/>
  <c r="E143" i="12"/>
  <c r="E38" i="71" s="1"/>
  <c r="E144" i="12"/>
  <c r="E39" i="71" s="1"/>
  <c r="E145" i="12"/>
  <c r="E40" i="71" s="1"/>
  <c r="E146" i="12"/>
  <c r="E41" i="71" s="1"/>
  <c r="E147" i="12"/>
  <c r="E42" i="71" s="1"/>
  <c r="E148" i="12"/>
  <c r="E43" i="71" s="1"/>
  <c r="E149" i="12"/>
  <c r="E44" i="71" s="1"/>
  <c r="E150" i="12"/>
  <c r="E45" i="71" s="1"/>
  <c r="E151" i="12"/>
  <c r="E46" i="71" s="1"/>
  <c r="E152" i="12"/>
  <c r="E47" i="71" s="1"/>
  <c r="E153" i="12"/>
  <c r="E48" i="71" s="1"/>
  <c r="E154" i="12"/>
  <c r="E49" i="71" s="1"/>
  <c r="E155" i="12"/>
  <c r="E50" i="71" s="1"/>
  <c r="E156" i="12"/>
  <c r="E51" i="71" s="1"/>
  <c r="E157" i="12"/>
  <c r="E52" i="71" s="1"/>
  <c r="E158" i="12"/>
  <c r="E53" i="71" s="1"/>
  <c r="E159" i="12"/>
  <c r="E54" i="71" s="1"/>
  <c r="E160" i="12"/>
  <c r="E55" i="71" s="1"/>
  <c r="E161" i="12"/>
  <c r="E56" i="71" s="1"/>
  <c r="E162" i="12"/>
  <c r="E57" i="71" s="1"/>
  <c r="E163" i="12"/>
  <c r="E58" i="71" s="1"/>
  <c r="E164" i="12"/>
  <c r="E59" i="71" s="1"/>
  <c r="E165" i="12"/>
  <c r="E60" i="71" s="1"/>
  <c r="E166" i="12"/>
  <c r="E61" i="71" s="1"/>
  <c r="E167" i="12"/>
  <c r="E62" i="71" s="1"/>
  <c r="E168" i="12"/>
  <c r="E63" i="71" s="1"/>
  <c r="E169" i="12"/>
  <c r="E64" i="71" s="1"/>
  <c r="E170" i="12"/>
  <c r="E65" i="71" s="1"/>
  <c r="E171" i="12"/>
  <c r="E66" i="71" s="1"/>
  <c r="E172" i="12"/>
  <c r="E67" i="71" s="1"/>
  <c r="E173" i="12"/>
  <c r="E68" i="71" s="1"/>
  <c r="E174" i="12"/>
  <c r="E69" i="71" s="1"/>
  <c r="E175" i="12"/>
  <c r="E70" i="71" s="1"/>
  <c r="E176" i="12"/>
  <c r="E71" i="71" s="1"/>
  <c r="E177" i="12"/>
  <c r="E72" i="71" s="1"/>
  <c r="E178" i="12"/>
  <c r="E73" i="71" s="1"/>
  <c r="E179" i="12"/>
  <c r="E74" i="71" s="1"/>
  <c r="E180" i="12"/>
  <c r="E75" i="71" s="1"/>
  <c r="E181" i="12"/>
  <c r="E76" i="71" s="1"/>
  <c r="E182" i="12"/>
  <c r="E77" i="71" s="1"/>
  <c r="E183" i="12"/>
  <c r="E78" i="71" s="1"/>
  <c r="E184" i="12"/>
  <c r="E79" i="71" s="1"/>
  <c r="E185" i="12"/>
  <c r="E80" i="71" s="1"/>
  <c r="E186" i="12"/>
  <c r="E81" i="71" s="1"/>
  <c r="E187" i="12"/>
  <c r="E82" i="71" s="1"/>
  <c r="E188" i="12"/>
  <c r="E83" i="71" s="1"/>
  <c r="E189" i="12"/>
  <c r="E84" i="71" s="1"/>
  <c r="E190" i="12"/>
  <c r="E85" i="71" s="1"/>
  <c r="E191" i="12"/>
  <c r="E86" i="71" s="1"/>
  <c r="E192" i="12"/>
  <c r="E87" i="71" s="1"/>
  <c r="E193" i="12"/>
  <c r="E88" i="71" s="1"/>
  <c r="E194" i="12"/>
  <c r="E89" i="71" s="1"/>
  <c r="E195" i="12"/>
  <c r="E90" i="71" s="1"/>
  <c r="E196" i="12"/>
  <c r="E91" i="71" s="1"/>
  <c r="E197" i="12"/>
  <c r="E92" i="71" s="1"/>
  <c r="E198" i="12"/>
  <c r="E93" i="71" s="1"/>
  <c r="E199" i="12"/>
  <c r="E94" i="71" s="1"/>
  <c r="E200" i="12"/>
  <c r="E95" i="71" s="1"/>
  <c r="E201" i="12"/>
  <c r="E96" i="71" s="1"/>
  <c r="E202" i="12"/>
  <c r="E97" i="71" s="1"/>
  <c r="E203" i="12"/>
  <c r="E98" i="71" s="1"/>
  <c r="E204" i="12"/>
  <c r="E99" i="71" s="1"/>
  <c r="E205" i="12"/>
  <c r="E100" i="71" s="1"/>
  <c r="E206" i="12"/>
  <c r="E101" i="71" s="1"/>
  <c r="E207" i="12"/>
  <c r="E102" i="71" s="1"/>
  <c r="E208" i="12"/>
  <c r="E103" i="71" s="1"/>
  <c r="E209" i="12"/>
  <c r="E104" i="71" s="1"/>
  <c r="E210" i="12"/>
  <c r="E105" i="71" s="1"/>
  <c r="E211" i="12"/>
  <c r="E106" i="71" s="1"/>
  <c r="E212" i="12"/>
  <c r="E107" i="71" s="1"/>
  <c r="E213" i="12"/>
  <c r="E108" i="71" s="1"/>
  <c r="E214" i="12"/>
  <c r="E109" i="71" s="1"/>
  <c r="E215" i="12"/>
  <c r="E110" i="71" s="1"/>
  <c r="E216" i="12"/>
  <c r="E111" i="71" s="1"/>
  <c r="E217" i="12"/>
  <c r="E112" i="71" s="1"/>
  <c r="E218" i="12"/>
  <c r="E113" i="71" s="1"/>
  <c r="E219" i="12"/>
  <c r="E114" i="71" s="1"/>
  <c r="E220" i="12"/>
  <c r="E115" i="71" s="1"/>
  <c r="E221" i="12"/>
  <c r="E116" i="71" s="1"/>
  <c r="E222" i="12"/>
  <c r="E117" i="71" s="1"/>
  <c r="E223" i="12"/>
  <c r="E118" i="71" s="1"/>
  <c r="E224" i="12"/>
  <c r="E119" i="71" s="1"/>
  <c r="E225" i="12"/>
  <c r="E120" i="71" s="1"/>
  <c r="E226" i="12"/>
  <c r="E121" i="71" s="1"/>
  <c r="E227" i="12"/>
  <c r="E122" i="71" s="1"/>
  <c r="E228" i="12"/>
  <c r="E123" i="71" s="1"/>
  <c r="E229" i="12"/>
  <c r="E124" i="71" s="1"/>
  <c r="E230" i="12"/>
  <c r="E125" i="71" s="1"/>
  <c r="E231" i="12"/>
  <c r="E126" i="71" s="1"/>
  <c r="E232" i="12"/>
  <c r="E127" i="71" s="1"/>
  <c r="E233" i="12"/>
  <c r="E128" i="71" s="1"/>
  <c r="E234" i="12"/>
  <c r="E129" i="71" s="1"/>
  <c r="E235" i="12"/>
  <c r="E130" i="71" s="1"/>
  <c r="E236" i="12"/>
  <c r="E131" i="71" s="1"/>
  <c r="E237" i="12"/>
  <c r="E132" i="71" s="1"/>
  <c r="E238" i="12"/>
  <c r="E133" i="71" s="1"/>
  <c r="E239" i="12"/>
  <c r="E134" i="71" s="1"/>
  <c r="E240" i="12"/>
  <c r="E135" i="71" s="1"/>
  <c r="E241" i="12"/>
  <c r="E136" i="71" s="1"/>
  <c r="E242" i="12"/>
  <c r="E137" i="71" s="1"/>
  <c r="E243" i="12"/>
  <c r="E138" i="71" s="1"/>
  <c r="E244" i="12"/>
  <c r="E139" i="71" s="1"/>
  <c r="E245" i="12"/>
  <c r="E140" i="71" s="1"/>
  <c r="E246" i="12"/>
  <c r="E141" i="71" s="1"/>
  <c r="E247" i="12"/>
  <c r="E142" i="71" s="1"/>
  <c r="E248" i="12"/>
  <c r="E143" i="71" s="1"/>
  <c r="E249" i="12"/>
  <c r="E144" i="71" s="1"/>
  <c r="E250" i="12"/>
  <c r="E145" i="71" s="1"/>
  <c r="E251" i="12"/>
  <c r="E146" i="71" s="1"/>
  <c r="E252" i="12"/>
  <c r="E147" i="71" s="1"/>
  <c r="E253" i="12"/>
  <c r="E148" i="71" s="1"/>
  <c r="E254" i="12"/>
  <c r="E149" i="71" s="1"/>
  <c r="E255" i="12"/>
  <c r="E150" i="71" s="1"/>
  <c r="E256" i="12"/>
  <c r="E151" i="71" s="1"/>
  <c r="E257" i="12"/>
  <c r="E152" i="71" s="1"/>
  <c r="E258" i="12"/>
  <c r="E153" i="71" s="1"/>
  <c r="E259" i="12"/>
  <c r="E154" i="71" s="1"/>
  <c r="E260" i="12"/>
  <c r="E155" i="71" s="1"/>
  <c r="E261" i="12"/>
  <c r="E156" i="71" s="1"/>
  <c r="E262" i="12"/>
  <c r="E157" i="71" s="1"/>
  <c r="E263" i="12"/>
  <c r="E158" i="71" s="1"/>
  <c r="E264" i="12"/>
  <c r="E159" i="71" s="1"/>
  <c r="E265" i="12"/>
  <c r="E160" i="71" s="1"/>
  <c r="E266" i="12"/>
  <c r="E161" i="71" s="1"/>
  <c r="E267" i="12"/>
  <c r="E162" i="71" s="1"/>
  <c r="E268" i="12"/>
  <c r="E163" i="71" s="1"/>
  <c r="E269" i="12"/>
  <c r="E164" i="71" s="1"/>
  <c r="E270" i="12"/>
  <c r="E165" i="71" s="1"/>
  <c r="E271" i="12"/>
  <c r="E166" i="71" s="1"/>
  <c r="E272" i="12"/>
  <c r="E167" i="71" s="1"/>
  <c r="E273" i="12"/>
  <c r="E168" i="71" s="1"/>
  <c r="E274" i="12"/>
  <c r="E169" i="71" s="1"/>
  <c r="E275" i="12"/>
  <c r="E170" i="71" s="1"/>
  <c r="E276" i="12"/>
  <c r="E171" i="71" s="1"/>
  <c r="E277" i="12"/>
  <c r="E172" i="71" s="1"/>
  <c r="E278" i="12"/>
  <c r="E173" i="71" s="1"/>
  <c r="E279" i="12"/>
  <c r="E174" i="71" s="1"/>
  <c r="E280" i="12"/>
  <c r="E175" i="71" s="1"/>
  <c r="E281" i="12"/>
  <c r="E176" i="71" s="1"/>
  <c r="E282" i="12"/>
  <c r="E177" i="71" s="1"/>
  <c r="E283" i="12"/>
  <c r="E178" i="71" s="1"/>
  <c r="E284" i="12"/>
  <c r="E179" i="71" s="1"/>
  <c r="E285" i="12"/>
  <c r="E180" i="71" s="1"/>
  <c r="E286" i="12"/>
  <c r="E181" i="71" s="1"/>
  <c r="E287" i="12"/>
  <c r="E182" i="71" s="1"/>
  <c r="E288" i="12"/>
  <c r="E183" i="71" s="1"/>
  <c r="E289" i="12"/>
  <c r="E184" i="71" s="1"/>
  <c r="E290" i="12"/>
  <c r="E185" i="71" s="1"/>
  <c r="E291" i="12"/>
  <c r="E186" i="71" s="1"/>
  <c r="E292" i="12"/>
  <c r="E187" i="71" s="1"/>
  <c r="E293" i="12"/>
  <c r="E188" i="71" s="1"/>
  <c r="E294" i="12"/>
  <c r="E189" i="71" s="1"/>
  <c r="E295" i="12"/>
  <c r="E190" i="71" s="1"/>
  <c r="E296" i="12"/>
  <c r="E191" i="71" s="1"/>
  <c r="E297" i="12"/>
  <c r="E192" i="71" s="1"/>
  <c r="E298" i="12"/>
  <c r="E193" i="71" s="1"/>
  <c r="E299" i="12"/>
  <c r="E194" i="71" s="1"/>
  <c r="E300" i="12"/>
  <c r="E195" i="71" s="1"/>
  <c r="E301" i="12"/>
  <c r="E196" i="71" s="1"/>
  <c r="E302" i="12"/>
  <c r="E197" i="71" s="1"/>
  <c r="E303" i="12"/>
  <c r="E198" i="71" s="1"/>
  <c r="E304" i="12"/>
  <c r="E199" i="71" s="1"/>
  <c r="E305" i="12"/>
  <c r="E200" i="71" s="1"/>
  <c r="E6" i="12"/>
  <c r="E7" i="12"/>
  <c r="E8" i="12"/>
  <c r="E9" i="12"/>
  <c r="CR6" i="12" s="1"/>
  <c r="E10" i="12"/>
  <c r="E11" i="12"/>
  <c r="E12" i="12"/>
  <c r="E13" i="12"/>
  <c r="E14" i="12"/>
  <c r="E15" i="12"/>
  <c r="E16" i="12"/>
  <c r="E17" i="12"/>
  <c r="E18" i="12"/>
  <c r="E19" i="12"/>
  <c r="E20" i="12"/>
  <c r="E21" i="12"/>
  <c r="E22" i="12"/>
  <c r="E23" i="12"/>
  <c r="E5" i="12"/>
  <c r="CR5" i="12" s="1"/>
  <c r="DP5" i="12" s="1"/>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N4" i="71" s="1"/>
  <c r="P110" i="12"/>
  <c r="N5" i="71" s="1"/>
  <c r="P111" i="12"/>
  <c r="N6" i="71" s="1"/>
  <c r="P112" i="12"/>
  <c r="N7" i="71" s="1"/>
  <c r="P113" i="12"/>
  <c r="N8" i="71" s="1"/>
  <c r="P114" i="12"/>
  <c r="N9" i="71" s="1"/>
  <c r="P115" i="12"/>
  <c r="N10" i="71" s="1"/>
  <c r="P116" i="12"/>
  <c r="N11" i="71" s="1"/>
  <c r="P117" i="12"/>
  <c r="N12" i="71" s="1"/>
  <c r="P118" i="12"/>
  <c r="N13" i="71" s="1"/>
  <c r="P119" i="12"/>
  <c r="N14" i="71" s="1"/>
  <c r="P120" i="12"/>
  <c r="N15" i="71" s="1"/>
  <c r="P121" i="12"/>
  <c r="N16" i="71" s="1"/>
  <c r="P122" i="12"/>
  <c r="N17" i="71" s="1"/>
  <c r="P123" i="12"/>
  <c r="N18" i="71" s="1"/>
  <c r="P124" i="12"/>
  <c r="N19" i="71" s="1"/>
  <c r="P125" i="12"/>
  <c r="N20" i="71" s="1"/>
  <c r="P126" i="12"/>
  <c r="N21" i="71" s="1"/>
  <c r="P127" i="12"/>
  <c r="N22" i="71" s="1"/>
  <c r="P128" i="12"/>
  <c r="N23" i="71" s="1"/>
  <c r="P129" i="12"/>
  <c r="N24" i="71" s="1"/>
  <c r="P130" i="12"/>
  <c r="N25" i="71" s="1"/>
  <c r="P131" i="12"/>
  <c r="N26" i="71" s="1"/>
  <c r="P132" i="12"/>
  <c r="N27" i="71" s="1"/>
  <c r="P133" i="12"/>
  <c r="N28" i="71" s="1"/>
  <c r="P134" i="12"/>
  <c r="N29" i="71" s="1"/>
  <c r="P135" i="12"/>
  <c r="N30" i="71" s="1"/>
  <c r="P136" i="12"/>
  <c r="N31" i="71" s="1"/>
  <c r="P137" i="12"/>
  <c r="N32" i="71" s="1"/>
  <c r="P138" i="12"/>
  <c r="N33" i="71" s="1"/>
  <c r="P139" i="12"/>
  <c r="N34" i="71" s="1"/>
  <c r="P140" i="12"/>
  <c r="N35" i="71" s="1"/>
  <c r="P141" i="12"/>
  <c r="N36" i="71" s="1"/>
  <c r="P142" i="12"/>
  <c r="N37" i="71" s="1"/>
  <c r="P143" i="12"/>
  <c r="N38" i="71" s="1"/>
  <c r="P144" i="12"/>
  <c r="N39" i="71" s="1"/>
  <c r="P145" i="12"/>
  <c r="N40" i="71" s="1"/>
  <c r="P146" i="12"/>
  <c r="N41" i="71" s="1"/>
  <c r="P147" i="12"/>
  <c r="N42" i="71" s="1"/>
  <c r="P148" i="12"/>
  <c r="N43" i="71" s="1"/>
  <c r="P149" i="12"/>
  <c r="N44" i="71" s="1"/>
  <c r="P150" i="12"/>
  <c r="N45" i="71" s="1"/>
  <c r="P151" i="12"/>
  <c r="N46" i="71" s="1"/>
  <c r="P152" i="12"/>
  <c r="N47" i="71" s="1"/>
  <c r="P153" i="12"/>
  <c r="N48" i="71" s="1"/>
  <c r="P154" i="12"/>
  <c r="N49" i="71" s="1"/>
  <c r="P155" i="12"/>
  <c r="N50" i="71" s="1"/>
  <c r="P156" i="12"/>
  <c r="N51" i="71" s="1"/>
  <c r="P157" i="12"/>
  <c r="N52" i="71" s="1"/>
  <c r="P158" i="12"/>
  <c r="N53" i="71" s="1"/>
  <c r="P159" i="12"/>
  <c r="N54" i="71" s="1"/>
  <c r="P160" i="12"/>
  <c r="N55" i="71" s="1"/>
  <c r="P161" i="12"/>
  <c r="N56" i="71" s="1"/>
  <c r="P162" i="12"/>
  <c r="N57" i="71" s="1"/>
  <c r="P163" i="12"/>
  <c r="N58" i="71" s="1"/>
  <c r="P164" i="12"/>
  <c r="N59" i="71" s="1"/>
  <c r="P165" i="12"/>
  <c r="N60" i="71" s="1"/>
  <c r="P166" i="12"/>
  <c r="N61" i="71" s="1"/>
  <c r="P167" i="12"/>
  <c r="N62" i="71" s="1"/>
  <c r="P168" i="12"/>
  <c r="N63" i="71" s="1"/>
  <c r="P169" i="12"/>
  <c r="N64" i="71" s="1"/>
  <c r="P170" i="12"/>
  <c r="N65" i="71" s="1"/>
  <c r="P171" i="12"/>
  <c r="N66" i="71" s="1"/>
  <c r="P172" i="12"/>
  <c r="N67" i="71" s="1"/>
  <c r="P173" i="12"/>
  <c r="N68" i="71" s="1"/>
  <c r="P174" i="12"/>
  <c r="N69" i="71" s="1"/>
  <c r="P175" i="12"/>
  <c r="N70" i="71" s="1"/>
  <c r="P176" i="12"/>
  <c r="N71" i="71" s="1"/>
  <c r="P177" i="12"/>
  <c r="N72" i="71" s="1"/>
  <c r="P178" i="12"/>
  <c r="N73" i="71" s="1"/>
  <c r="P179" i="12"/>
  <c r="N74" i="71" s="1"/>
  <c r="P180" i="12"/>
  <c r="N75" i="71" s="1"/>
  <c r="P181" i="12"/>
  <c r="N76" i="71" s="1"/>
  <c r="P182" i="12"/>
  <c r="N77" i="71" s="1"/>
  <c r="P183" i="12"/>
  <c r="N78" i="71" s="1"/>
  <c r="P184" i="12"/>
  <c r="N79" i="71" s="1"/>
  <c r="P185" i="12"/>
  <c r="N80" i="71" s="1"/>
  <c r="P186" i="12"/>
  <c r="N81" i="71" s="1"/>
  <c r="P187" i="12"/>
  <c r="N82" i="71" s="1"/>
  <c r="P188" i="12"/>
  <c r="N83" i="71" s="1"/>
  <c r="P189" i="12"/>
  <c r="N84" i="71" s="1"/>
  <c r="P190" i="12"/>
  <c r="N85" i="71" s="1"/>
  <c r="P191" i="12"/>
  <c r="N86" i="71" s="1"/>
  <c r="P192" i="12"/>
  <c r="N87" i="71" s="1"/>
  <c r="P193" i="12"/>
  <c r="N88" i="71" s="1"/>
  <c r="P194" i="12"/>
  <c r="N89" i="71" s="1"/>
  <c r="P195" i="12"/>
  <c r="N90" i="71" s="1"/>
  <c r="P196" i="12"/>
  <c r="N91" i="71" s="1"/>
  <c r="P197" i="12"/>
  <c r="N92" i="71" s="1"/>
  <c r="P198" i="12"/>
  <c r="N93" i="71" s="1"/>
  <c r="P199" i="12"/>
  <c r="N94" i="71" s="1"/>
  <c r="P200" i="12"/>
  <c r="N95" i="71" s="1"/>
  <c r="P201" i="12"/>
  <c r="N96" i="71" s="1"/>
  <c r="P202" i="12"/>
  <c r="N97" i="71" s="1"/>
  <c r="P203" i="12"/>
  <c r="N98" i="71" s="1"/>
  <c r="P204" i="12"/>
  <c r="N99" i="71" s="1"/>
  <c r="P205" i="12"/>
  <c r="N100" i="71" s="1"/>
  <c r="P206" i="12"/>
  <c r="N101" i="71" s="1"/>
  <c r="P207" i="12"/>
  <c r="N102" i="71" s="1"/>
  <c r="P208" i="12"/>
  <c r="N103" i="71" s="1"/>
  <c r="P209" i="12"/>
  <c r="N104" i="71" s="1"/>
  <c r="P210" i="12"/>
  <c r="N105" i="71" s="1"/>
  <c r="P211" i="12"/>
  <c r="N106" i="71" s="1"/>
  <c r="P212" i="12"/>
  <c r="N107" i="71" s="1"/>
  <c r="P213" i="12"/>
  <c r="N108" i="71" s="1"/>
  <c r="P214" i="12"/>
  <c r="N109" i="71" s="1"/>
  <c r="P215" i="12"/>
  <c r="N110" i="71" s="1"/>
  <c r="P216" i="12"/>
  <c r="N111" i="71" s="1"/>
  <c r="P217" i="12"/>
  <c r="N112" i="71" s="1"/>
  <c r="P218" i="12"/>
  <c r="N113" i="71" s="1"/>
  <c r="P219" i="12"/>
  <c r="N114" i="71" s="1"/>
  <c r="P220" i="12"/>
  <c r="N115" i="71" s="1"/>
  <c r="P221" i="12"/>
  <c r="N116" i="71" s="1"/>
  <c r="P222" i="12"/>
  <c r="N117" i="71" s="1"/>
  <c r="P223" i="12"/>
  <c r="N118" i="71" s="1"/>
  <c r="P224" i="12"/>
  <c r="N119" i="71" s="1"/>
  <c r="P225" i="12"/>
  <c r="N120" i="71" s="1"/>
  <c r="P226" i="12"/>
  <c r="N121" i="71" s="1"/>
  <c r="P227" i="12"/>
  <c r="N122" i="71" s="1"/>
  <c r="P228" i="12"/>
  <c r="N123" i="71" s="1"/>
  <c r="P229" i="12"/>
  <c r="N124" i="71" s="1"/>
  <c r="P230" i="12"/>
  <c r="N125" i="71" s="1"/>
  <c r="P231" i="12"/>
  <c r="N126" i="71" s="1"/>
  <c r="P232" i="12"/>
  <c r="N127" i="71" s="1"/>
  <c r="P233" i="12"/>
  <c r="N128" i="71" s="1"/>
  <c r="P234" i="12"/>
  <c r="N129" i="71" s="1"/>
  <c r="P235" i="12"/>
  <c r="N130" i="71" s="1"/>
  <c r="P236" i="12"/>
  <c r="N131" i="71" s="1"/>
  <c r="P237" i="12"/>
  <c r="N132" i="71" s="1"/>
  <c r="P238" i="12"/>
  <c r="N133" i="71" s="1"/>
  <c r="P239" i="12"/>
  <c r="N134" i="71" s="1"/>
  <c r="P240" i="12"/>
  <c r="N135" i="71" s="1"/>
  <c r="P241" i="12"/>
  <c r="N136" i="71" s="1"/>
  <c r="P242" i="12"/>
  <c r="N137" i="71" s="1"/>
  <c r="P243" i="12"/>
  <c r="N138" i="71" s="1"/>
  <c r="P244" i="12"/>
  <c r="N139" i="71" s="1"/>
  <c r="P245" i="12"/>
  <c r="N140" i="71" s="1"/>
  <c r="P246" i="12"/>
  <c r="N141" i="71" s="1"/>
  <c r="P247" i="12"/>
  <c r="N142" i="71" s="1"/>
  <c r="P248" i="12"/>
  <c r="N143" i="71" s="1"/>
  <c r="P249" i="12"/>
  <c r="N144" i="71" s="1"/>
  <c r="P250" i="12"/>
  <c r="N145" i="71" s="1"/>
  <c r="P251" i="12"/>
  <c r="N146" i="71" s="1"/>
  <c r="P252" i="12"/>
  <c r="N147" i="71" s="1"/>
  <c r="P253" i="12"/>
  <c r="N148" i="71" s="1"/>
  <c r="P254" i="12"/>
  <c r="N149" i="71" s="1"/>
  <c r="P255" i="12"/>
  <c r="N150" i="71" s="1"/>
  <c r="P256" i="12"/>
  <c r="N151" i="71" s="1"/>
  <c r="P257" i="12"/>
  <c r="N152" i="71" s="1"/>
  <c r="P258" i="12"/>
  <c r="N153" i="71" s="1"/>
  <c r="P259" i="12"/>
  <c r="N154" i="71" s="1"/>
  <c r="P260" i="12"/>
  <c r="N155" i="71" s="1"/>
  <c r="P261" i="12"/>
  <c r="N156" i="71" s="1"/>
  <c r="P262" i="12"/>
  <c r="N157" i="71" s="1"/>
  <c r="P263" i="12"/>
  <c r="N158" i="71" s="1"/>
  <c r="P264" i="12"/>
  <c r="N159" i="71" s="1"/>
  <c r="P265" i="12"/>
  <c r="N160" i="71" s="1"/>
  <c r="P266" i="12"/>
  <c r="N161" i="71" s="1"/>
  <c r="P267" i="12"/>
  <c r="N162" i="71" s="1"/>
  <c r="P268" i="12"/>
  <c r="N163" i="71" s="1"/>
  <c r="P269" i="12"/>
  <c r="N164" i="71" s="1"/>
  <c r="P270" i="12"/>
  <c r="N165" i="71" s="1"/>
  <c r="P271" i="12"/>
  <c r="N166" i="71" s="1"/>
  <c r="P272" i="12"/>
  <c r="N167" i="71" s="1"/>
  <c r="P273" i="12"/>
  <c r="N168" i="71" s="1"/>
  <c r="P274" i="12"/>
  <c r="N169" i="71" s="1"/>
  <c r="P275" i="12"/>
  <c r="N170" i="71" s="1"/>
  <c r="P276" i="12"/>
  <c r="N171" i="71" s="1"/>
  <c r="P277" i="12"/>
  <c r="N172" i="71" s="1"/>
  <c r="P278" i="12"/>
  <c r="N173" i="71" s="1"/>
  <c r="P279" i="12"/>
  <c r="N174" i="71" s="1"/>
  <c r="P280" i="12"/>
  <c r="N175" i="71" s="1"/>
  <c r="P281" i="12"/>
  <c r="N176" i="71" s="1"/>
  <c r="P282" i="12"/>
  <c r="N177" i="71" s="1"/>
  <c r="P283" i="12"/>
  <c r="N178" i="71" s="1"/>
  <c r="P284" i="12"/>
  <c r="N179" i="71" s="1"/>
  <c r="P285" i="12"/>
  <c r="N180" i="71" s="1"/>
  <c r="P286" i="12"/>
  <c r="N181" i="71" s="1"/>
  <c r="P287" i="12"/>
  <c r="N182" i="71" s="1"/>
  <c r="P288" i="12"/>
  <c r="N183" i="71" s="1"/>
  <c r="P289" i="12"/>
  <c r="N184" i="71" s="1"/>
  <c r="P290" i="12"/>
  <c r="N185" i="71" s="1"/>
  <c r="P291" i="12"/>
  <c r="N186" i="71" s="1"/>
  <c r="P292" i="12"/>
  <c r="N187" i="71" s="1"/>
  <c r="P293" i="12"/>
  <c r="N188" i="71" s="1"/>
  <c r="P294" i="12"/>
  <c r="N189" i="71" s="1"/>
  <c r="P295" i="12"/>
  <c r="N190" i="71" s="1"/>
  <c r="P296" i="12"/>
  <c r="N191" i="71" s="1"/>
  <c r="P297" i="12"/>
  <c r="N192" i="71" s="1"/>
  <c r="P298" i="12"/>
  <c r="N193" i="71" s="1"/>
  <c r="P299" i="12"/>
  <c r="N194" i="71" s="1"/>
  <c r="P300" i="12"/>
  <c r="N195" i="71" s="1"/>
  <c r="P301" i="12"/>
  <c r="N196" i="71" s="1"/>
  <c r="P302" i="12"/>
  <c r="N197" i="71" s="1"/>
  <c r="P8" i="12"/>
  <c r="P9" i="12"/>
  <c r="P10" i="12"/>
  <c r="P11" i="12"/>
  <c r="P12" i="12"/>
  <c r="P13" i="12"/>
  <c r="P14" i="12"/>
  <c r="P15" i="12"/>
  <c r="P7" i="12"/>
  <c r="P6" i="12"/>
  <c r="P5" i="12"/>
  <c r="FH231" i="71" l="1"/>
  <c r="FG231" i="71"/>
  <c r="B232" i="71"/>
  <c r="Z184" i="71"/>
  <c r="Z188" i="71"/>
  <c r="Z187" i="71"/>
  <c r="Z186" i="71"/>
  <c r="Z185" i="71"/>
  <c r="Y196" i="73"/>
  <c r="AE196" i="73" s="1"/>
  <c r="FI4" i="71"/>
  <c r="FI16" i="71" s="1"/>
  <c r="X196" i="73"/>
  <c r="AD196" i="73" s="1"/>
  <c r="W170" i="73"/>
  <c r="AC170" i="73" s="1"/>
  <c r="P17" i="77"/>
  <c r="AB17" i="77"/>
  <c r="G24" i="43"/>
  <c r="W147" i="73"/>
  <c r="AC147" i="73" s="1"/>
  <c r="I27" i="77"/>
  <c r="Y127" i="73"/>
  <c r="AE127" i="73" s="1"/>
  <c r="W182" i="73"/>
  <c r="AC182" i="73" s="1"/>
  <c r="Y186" i="73"/>
  <c r="AE186" i="73" s="1"/>
  <c r="J27" i="77"/>
  <c r="N17" i="77"/>
  <c r="F17" i="77"/>
  <c r="O27" i="77"/>
  <c r="X138" i="73"/>
  <c r="AD138" i="73" s="1"/>
  <c r="Y125" i="73"/>
  <c r="AE125" i="73" s="1"/>
  <c r="Y184" i="73"/>
  <c r="AE184" i="73" s="1"/>
  <c r="W144" i="73"/>
  <c r="AC144" i="73" s="1"/>
  <c r="Q17" i="77"/>
  <c r="G27" i="77"/>
  <c r="X184" i="73"/>
  <c r="AD184" i="73" s="1"/>
  <c r="X155" i="73"/>
  <c r="AD155" i="73" s="1"/>
  <c r="K27" i="77"/>
  <c r="E27" i="77"/>
  <c r="FJ27" i="12"/>
  <c r="Y135" i="73"/>
  <c r="AE135" i="73" s="1"/>
  <c r="FG50" i="71"/>
  <c r="W190" i="73"/>
  <c r="AC190" i="73" s="1"/>
  <c r="Y143" i="73"/>
  <c r="AE143" i="73" s="1"/>
  <c r="Y128" i="73"/>
  <c r="AE128" i="73" s="1"/>
  <c r="W17" i="77"/>
  <c r="X154" i="73"/>
  <c r="AD154" i="73" s="1"/>
  <c r="Y148" i="73"/>
  <c r="AE148" i="73" s="1"/>
  <c r="X168" i="73"/>
  <c r="AD168" i="73" s="1"/>
  <c r="X175" i="73"/>
  <c r="AD175" i="73" s="1"/>
  <c r="X148" i="73"/>
  <c r="AD148" i="73" s="1"/>
  <c r="Y138" i="73"/>
  <c r="AE138" i="73" s="1"/>
  <c r="Y164" i="73"/>
  <c r="AE164" i="73" s="1"/>
  <c r="Y144" i="73"/>
  <c r="AE144" i="73" s="1"/>
  <c r="L27" i="77"/>
  <c r="O17" i="77"/>
  <c r="N27" i="77"/>
  <c r="FH20" i="71"/>
  <c r="Y126" i="73"/>
  <c r="AE126" i="73" s="1"/>
  <c r="Y170" i="73"/>
  <c r="AE170" i="73" s="1"/>
  <c r="Y163" i="73"/>
  <c r="AE163" i="73" s="1"/>
  <c r="X17" i="77"/>
  <c r="I17" i="77"/>
  <c r="H17" i="77"/>
  <c r="G17" i="77"/>
  <c r="X27" i="77"/>
  <c r="T27" i="77"/>
  <c r="AA27" i="77"/>
  <c r="R27" i="77"/>
  <c r="Q27" i="77"/>
  <c r="H27" i="77"/>
  <c r="U27" i="77"/>
  <c r="AH94" i="12"/>
  <c r="U17" i="77"/>
  <c r="Z17" i="77"/>
  <c r="AA17" i="77"/>
  <c r="V17" i="77"/>
  <c r="M17" i="77"/>
  <c r="T17" i="77"/>
  <c r="R17" i="77"/>
  <c r="K17" i="77"/>
  <c r="E17" i="77"/>
  <c r="L17" i="77"/>
  <c r="J17" i="77"/>
  <c r="S17" i="77"/>
  <c r="V27" i="77"/>
  <c r="AB27" i="77"/>
  <c r="S27" i="77"/>
  <c r="Z27" i="77"/>
  <c r="Y27" i="77"/>
  <c r="P27" i="77"/>
  <c r="W27" i="77"/>
  <c r="M27" i="77"/>
  <c r="F27" i="77"/>
  <c r="FH212" i="71"/>
  <c r="FG210" i="71"/>
  <c r="FH180" i="71"/>
  <c r="FG178" i="71"/>
  <c r="FH148" i="71"/>
  <c r="FG146" i="71"/>
  <c r="FH116" i="71"/>
  <c r="FG114" i="71"/>
  <c r="FH84" i="71"/>
  <c r="FG82" i="71"/>
  <c r="FH52" i="71"/>
  <c r="AS318" i="12"/>
  <c r="DY213" i="71"/>
  <c r="AS307" i="12"/>
  <c r="DY202" i="71"/>
  <c r="AS251" i="12"/>
  <c r="DY146" i="71"/>
  <c r="AS179" i="12"/>
  <c r="DY74" i="71"/>
  <c r="AS316" i="12"/>
  <c r="DY211" i="71"/>
  <c r="AS308" i="12"/>
  <c r="DY203" i="71"/>
  <c r="AS306" i="12"/>
  <c r="DY201" i="71"/>
  <c r="AS298" i="12"/>
  <c r="DY193" i="71"/>
  <c r="AS290" i="12"/>
  <c r="DY185" i="71"/>
  <c r="AS282" i="12"/>
  <c r="DY177" i="71"/>
  <c r="AS274" i="12"/>
  <c r="DY169" i="71"/>
  <c r="AS258" i="12"/>
  <c r="DY153" i="71"/>
  <c r="AS250" i="12"/>
  <c r="DY145" i="71"/>
  <c r="AS242" i="12"/>
  <c r="DY137" i="71"/>
  <c r="AS234" i="12"/>
  <c r="DY129" i="71"/>
  <c r="AS226" i="12"/>
  <c r="DY121" i="71"/>
  <c r="AS210" i="12"/>
  <c r="DY105" i="71"/>
  <c r="AS202" i="12"/>
  <c r="DY97" i="71"/>
  <c r="AS194" i="12"/>
  <c r="DY89" i="71"/>
  <c r="AS186" i="12"/>
  <c r="DY81" i="71"/>
  <c r="AS170" i="12"/>
  <c r="DY65" i="71"/>
  <c r="AS162" i="12"/>
  <c r="DY57" i="71"/>
  <c r="AS154" i="12"/>
  <c r="DY49" i="71"/>
  <c r="AS146" i="12"/>
  <c r="DY41" i="71"/>
  <c r="AS138" i="12"/>
  <c r="DY33" i="71"/>
  <c r="AS130" i="12"/>
  <c r="DY25" i="71"/>
  <c r="AS122" i="12"/>
  <c r="DY17" i="71"/>
  <c r="AS315" i="12"/>
  <c r="DY210" i="71"/>
  <c r="AS203" i="12"/>
  <c r="DY98" i="71"/>
  <c r="AS163" i="12"/>
  <c r="DY58" i="71"/>
  <c r="AS297" i="12"/>
  <c r="DY192" i="71"/>
  <c r="AS289" i="12"/>
  <c r="DY184" i="71"/>
  <c r="AS281" i="12"/>
  <c r="DY176" i="71"/>
  <c r="AS273" i="12"/>
  <c r="DY168" i="71"/>
  <c r="AS265" i="12"/>
  <c r="DY160" i="71"/>
  <c r="AS249" i="12"/>
  <c r="DY144" i="71"/>
  <c r="AS241" i="12"/>
  <c r="DY136" i="71"/>
  <c r="AS233" i="12"/>
  <c r="DY128" i="71"/>
  <c r="AS225" i="12"/>
  <c r="DY120" i="71"/>
  <c r="AS217" i="12"/>
  <c r="DY112" i="71"/>
  <c r="AS201" i="12"/>
  <c r="DY96" i="71"/>
  <c r="AS193" i="12"/>
  <c r="DY88" i="71"/>
  <c r="AS185" i="12"/>
  <c r="DY80" i="71"/>
  <c r="AS177" i="12"/>
  <c r="DY72" i="71"/>
  <c r="AS169" i="12"/>
  <c r="DY64" i="71"/>
  <c r="AS145" i="12"/>
  <c r="DY40" i="71"/>
  <c r="AS137" i="12"/>
  <c r="DY32" i="71"/>
  <c r="AS129" i="12"/>
  <c r="DY24" i="71"/>
  <c r="AS121" i="12"/>
  <c r="DY16" i="71"/>
  <c r="AS113" i="12"/>
  <c r="DY8" i="71"/>
  <c r="AS314" i="12"/>
  <c r="DY209" i="71"/>
  <c r="AS291" i="12"/>
  <c r="DY186" i="71"/>
  <c r="AS155" i="12"/>
  <c r="DY50" i="71"/>
  <c r="AS115" i="12"/>
  <c r="DY10" i="71"/>
  <c r="AS304" i="12"/>
  <c r="DY199" i="71"/>
  <c r="AS288" i="12"/>
  <c r="DY183" i="71"/>
  <c r="AS280" i="12"/>
  <c r="DY175" i="71"/>
  <c r="AS272" i="12"/>
  <c r="DY167" i="71"/>
  <c r="AS264" i="12"/>
  <c r="DY159" i="71"/>
  <c r="AS256" i="12"/>
  <c r="DY151" i="71"/>
  <c r="AS240" i="12"/>
  <c r="DY135" i="71"/>
  <c r="AS232" i="12"/>
  <c r="DY127" i="71"/>
  <c r="AS224" i="12"/>
  <c r="DY119" i="71"/>
  <c r="AS216" i="12"/>
  <c r="DY111" i="71"/>
  <c r="AS208" i="12"/>
  <c r="DY103" i="71"/>
  <c r="AS192" i="12"/>
  <c r="DY87" i="71"/>
  <c r="AS184" i="12"/>
  <c r="DY79" i="71"/>
  <c r="AS176" i="12"/>
  <c r="DY71" i="71"/>
  <c r="AS168" i="12"/>
  <c r="DY63" i="71"/>
  <c r="AS160" i="12"/>
  <c r="DY55" i="71"/>
  <c r="AS152" i="12"/>
  <c r="DY47" i="71"/>
  <c r="AS136" i="12"/>
  <c r="DY31" i="71"/>
  <c r="AS128" i="12"/>
  <c r="DY23" i="71"/>
  <c r="AS120" i="12"/>
  <c r="DY15" i="71"/>
  <c r="AS112" i="12"/>
  <c r="DY7" i="71"/>
  <c r="AS313" i="12"/>
  <c r="DY208" i="71"/>
  <c r="AS275" i="12"/>
  <c r="DY170" i="71"/>
  <c r="AS211" i="12"/>
  <c r="DY106" i="71"/>
  <c r="AS303" i="12"/>
  <c r="DY198" i="71"/>
  <c r="AS295" i="12"/>
  <c r="DY190" i="71"/>
  <c r="AS271" i="12"/>
  <c r="DY166" i="71"/>
  <c r="AS263" i="12"/>
  <c r="DY158" i="71"/>
  <c r="AS255" i="12"/>
  <c r="DY150" i="71"/>
  <c r="AS247" i="12"/>
  <c r="DY142" i="71"/>
  <c r="AS223" i="12"/>
  <c r="DY118" i="71"/>
  <c r="AS215" i="12"/>
  <c r="DY110" i="71"/>
  <c r="AS207" i="12"/>
  <c r="DY102" i="71"/>
  <c r="AS199" i="12"/>
  <c r="DY94" i="71"/>
  <c r="AS191" i="12"/>
  <c r="DY86" i="71"/>
  <c r="AS175" i="12"/>
  <c r="DY70" i="71"/>
  <c r="AS167" i="12"/>
  <c r="DY62" i="71"/>
  <c r="AS159" i="12"/>
  <c r="DY54" i="71"/>
  <c r="AS151" i="12"/>
  <c r="DY46" i="71"/>
  <c r="AS143" i="12"/>
  <c r="DY38" i="71"/>
  <c r="AS127" i="12"/>
  <c r="DY22" i="71"/>
  <c r="AS119" i="12"/>
  <c r="DY14" i="71"/>
  <c r="AS111" i="12"/>
  <c r="DY6" i="71"/>
  <c r="AS312" i="12"/>
  <c r="DY207" i="71"/>
  <c r="AS299" i="12"/>
  <c r="DY194" i="71"/>
  <c r="AS259" i="12"/>
  <c r="DY154" i="71"/>
  <c r="AS219" i="12"/>
  <c r="DY114" i="71"/>
  <c r="AS171" i="12"/>
  <c r="DY66" i="71"/>
  <c r="AS123" i="12"/>
  <c r="DY18" i="71"/>
  <c r="AS302" i="12"/>
  <c r="DY197" i="71"/>
  <c r="AS294" i="12"/>
  <c r="DY189" i="71"/>
  <c r="AS286" i="12"/>
  <c r="DY181" i="71"/>
  <c r="AS278" i="12"/>
  <c r="DY173" i="71"/>
  <c r="AS262" i="12"/>
  <c r="DY157" i="71"/>
  <c r="AS254" i="12"/>
  <c r="DY149" i="71"/>
  <c r="AS246" i="12"/>
  <c r="DY141" i="71"/>
  <c r="AS238" i="12"/>
  <c r="DY133" i="71"/>
  <c r="AS230" i="12"/>
  <c r="DY125" i="71"/>
  <c r="AS214" i="12"/>
  <c r="DY109" i="71"/>
  <c r="AS206" i="12"/>
  <c r="DY101" i="71"/>
  <c r="AS198" i="12"/>
  <c r="DY93" i="71"/>
  <c r="AS190" i="12"/>
  <c r="DY85" i="71"/>
  <c r="AS182" i="12"/>
  <c r="DY77" i="71"/>
  <c r="AS158" i="12"/>
  <c r="DY53" i="71"/>
  <c r="AS150" i="12"/>
  <c r="DY45" i="71"/>
  <c r="AS142" i="12"/>
  <c r="DY37" i="71"/>
  <c r="AS134" i="12"/>
  <c r="DY29" i="71"/>
  <c r="AS110" i="12"/>
  <c r="DY5" i="71"/>
  <c r="AS311" i="12"/>
  <c r="DY206" i="71"/>
  <c r="AS267" i="12"/>
  <c r="DY162" i="71"/>
  <c r="AS243" i="12"/>
  <c r="DY138" i="71"/>
  <c r="AS195" i="12"/>
  <c r="DY90" i="71"/>
  <c r="AS147" i="12"/>
  <c r="DY42" i="71"/>
  <c r="AS301" i="12"/>
  <c r="DY196" i="71"/>
  <c r="AS293" i="12"/>
  <c r="DY188" i="71"/>
  <c r="AS285" i="12"/>
  <c r="DY180" i="71"/>
  <c r="AS277" i="12"/>
  <c r="DY172" i="71"/>
  <c r="AS269" i="12"/>
  <c r="DY164" i="71"/>
  <c r="AS261" i="12"/>
  <c r="DY156" i="71"/>
  <c r="AS245" i="12"/>
  <c r="DY140" i="71"/>
  <c r="AS237" i="12"/>
  <c r="DY132" i="71"/>
  <c r="AS229" i="12"/>
  <c r="DY124" i="71"/>
  <c r="AS221" i="12"/>
  <c r="DY116" i="71"/>
  <c r="AS205" i="12"/>
  <c r="DY100" i="71"/>
  <c r="AS197" i="12"/>
  <c r="DY92" i="71"/>
  <c r="AS189" i="12"/>
  <c r="DY84" i="71"/>
  <c r="AS181" i="12"/>
  <c r="DY76" i="71"/>
  <c r="AS173" i="12"/>
  <c r="DY68" i="71"/>
  <c r="AS165" i="12"/>
  <c r="DY60" i="71"/>
  <c r="AS157" i="12"/>
  <c r="DY52" i="71"/>
  <c r="AS149" i="12"/>
  <c r="DY44" i="71"/>
  <c r="AS141" i="12"/>
  <c r="DY36" i="71"/>
  <c r="AS133" i="12"/>
  <c r="DY28" i="71"/>
  <c r="AS125" i="12"/>
  <c r="DY20" i="71"/>
  <c r="AS117" i="12"/>
  <c r="DY12" i="71"/>
  <c r="AS310" i="12"/>
  <c r="DY205" i="71"/>
  <c r="AS227" i="12"/>
  <c r="DY122" i="71"/>
  <c r="AS284" i="12"/>
  <c r="DY179" i="71"/>
  <c r="AS276" i="12"/>
  <c r="DY171" i="71"/>
  <c r="AS268" i="12"/>
  <c r="DY163" i="71"/>
  <c r="AS260" i="12"/>
  <c r="DY155" i="71"/>
  <c r="AS252" i="12"/>
  <c r="DY147" i="71"/>
  <c r="AS236" i="12"/>
  <c r="DY131" i="71"/>
  <c r="AS228" i="12"/>
  <c r="DY123" i="71"/>
  <c r="AS220" i="12"/>
  <c r="DY115" i="71"/>
  <c r="AS212" i="12"/>
  <c r="DY107" i="71"/>
  <c r="AS204" i="12"/>
  <c r="DY99" i="71"/>
  <c r="AS188" i="12"/>
  <c r="DY83" i="71"/>
  <c r="AS180" i="12"/>
  <c r="DY75" i="71"/>
  <c r="AS172" i="12"/>
  <c r="DY67" i="71"/>
  <c r="AS164" i="12"/>
  <c r="DY59" i="71"/>
  <c r="AS156" i="12"/>
  <c r="DY51" i="71"/>
  <c r="AS140" i="12"/>
  <c r="DY35" i="71"/>
  <c r="AS132" i="12"/>
  <c r="DY27" i="71"/>
  <c r="AS124" i="12"/>
  <c r="DY19" i="71"/>
  <c r="AS116" i="12"/>
  <c r="DY11" i="71"/>
  <c r="AS317" i="12"/>
  <c r="DY212" i="71"/>
  <c r="AS309" i="12"/>
  <c r="DY204" i="71"/>
  <c r="FG10" i="71"/>
  <c r="FG186" i="71"/>
  <c r="FG154" i="71"/>
  <c r="FG122" i="71"/>
  <c r="FG90" i="71"/>
  <c r="FG58" i="71"/>
  <c r="FG26" i="71"/>
  <c r="FH188" i="71"/>
  <c r="FH156" i="71"/>
  <c r="FH124" i="71"/>
  <c r="FH92" i="71"/>
  <c r="FH60" i="71"/>
  <c r="FH28" i="71"/>
  <c r="FG211" i="71"/>
  <c r="FG179" i="71"/>
  <c r="FG147" i="71"/>
  <c r="FG115" i="71"/>
  <c r="FG83" i="71"/>
  <c r="FG51" i="71"/>
  <c r="FH187" i="71"/>
  <c r="FH155" i="71"/>
  <c r="FH123" i="71"/>
  <c r="FH91" i="71"/>
  <c r="FH59" i="71"/>
  <c r="FH27" i="71"/>
  <c r="FG203" i="71"/>
  <c r="FG171" i="71"/>
  <c r="FG139" i="71"/>
  <c r="FG107" i="71"/>
  <c r="FG75" i="71"/>
  <c r="FG43" i="71"/>
  <c r="FH211" i="71"/>
  <c r="FH179" i="71"/>
  <c r="FH147" i="71"/>
  <c r="FH115" i="71"/>
  <c r="FH83" i="71"/>
  <c r="FH51" i="71"/>
  <c r="FH19" i="71"/>
  <c r="FG202" i="71"/>
  <c r="FG170" i="71"/>
  <c r="FG138" i="71"/>
  <c r="FG106" i="71"/>
  <c r="FG74" i="71"/>
  <c r="FG42" i="71"/>
  <c r="FH204" i="71"/>
  <c r="FH172" i="71"/>
  <c r="FH140" i="71"/>
  <c r="FH108" i="71"/>
  <c r="FH76" i="71"/>
  <c r="FH44" i="71"/>
  <c r="FH12" i="71"/>
  <c r="FJ12" i="71" s="1"/>
  <c r="FJ24" i="71" s="1"/>
  <c r="FG19" i="71"/>
  <c r="FG195" i="71"/>
  <c r="FG163" i="71"/>
  <c r="FG131" i="71"/>
  <c r="FG99" i="71"/>
  <c r="FG67" i="71"/>
  <c r="FG35" i="71"/>
  <c r="FH203" i="71"/>
  <c r="FH171" i="71"/>
  <c r="FH139" i="71"/>
  <c r="FH107" i="71"/>
  <c r="FH75" i="71"/>
  <c r="FH43" i="71"/>
  <c r="FH11" i="71"/>
  <c r="FJ11" i="71" s="1"/>
  <c r="FJ23" i="71" s="1"/>
  <c r="FG18" i="71"/>
  <c r="FG194" i="71"/>
  <c r="FG162" i="71"/>
  <c r="FG130" i="71"/>
  <c r="FG98" i="71"/>
  <c r="FG66" i="71"/>
  <c r="FG34" i="71"/>
  <c r="FH196" i="71"/>
  <c r="FH164" i="71"/>
  <c r="FH132" i="71"/>
  <c r="FH100" i="71"/>
  <c r="FH68" i="71"/>
  <c r="FH36" i="71"/>
  <c r="FG11" i="71"/>
  <c r="FG187" i="71"/>
  <c r="FG155" i="71"/>
  <c r="FG123" i="71"/>
  <c r="FG91" i="71"/>
  <c r="FG59" i="71"/>
  <c r="FG27" i="71"/>
  <c r="FH195" i="71"/>
  <c r="FH163" i="71"/>
  <c r="FH131" i="71"/>
  <c r="FH99" i="71"/>
  <c r="FH67" i="71"/>
  <c r="FH35" i="71"/>
  <c r="FI28" i="71"/>
  <c r="FG17" i="71"/>
  <c r="FG9" i="71"/>
  <c r="FG209" i="71"/>
  <c r="FG201" i="71"/>
  <c r="FG193" i="71"/>
  <c r="FG185" i="71"/>
  <c r="FG177" i="71"/>
  <c r="FG169" i="71"/>
  <c r="FG161" i="71"/>
  <c r="FG153" i="71"/>
  <c r="FG145" i="71"/>
  <c r="FG137" i="71"/>
  <c r="FG129" i="71"/>
  <c r="FG121" i="71"/>
  <c r="FG113" i="71"/>
  <c r="FG105" i="71"/>
  <c r="FG97" i="71"/>
  <c r="FG89" i="71"/>
  <c r="FG81" i="71"/>
  <c r="FG73" i="71"/>
  <c r="FG65" i="71"/>
  <c r="FG57" i="71"/>
  <c r="FG49" i="71"/>
  <c r="FG41" i="71"/>
  <c r="FG33" i="71"/>
  <c r="FG25" i="71"/>
  <c r="FH210" i="71"/>
  <c r="FH202" i="71"/>
  <c r="FH194" i="71"/>
  <c r="FH186" i="71"/>
  <c r="FH178" i="71"/>
  <c r="FH170" i="71"/>
  <c r="FH162" i="71"/>
  <c r="FH154" i="71"/>
  <c r="FH146" i="71"/>
  <c r="FH138" i="71"/>
  <c r="FH130" i="71"/>
  <c r="FH122" i="71"/>
  <c r="FH114" i="71"/>
  <c r="FH106" i="71"/>
  <c r="FH98" i="71"/>
  <c r="FH90" i="71"/>
  <c r="FH82" i="71"/>
  <c r="FH74" i="71"/>
  <c r="FH66" i="71"/>
  <c r="FH58" i="71"/>
  <c r="FH50" i="71"/>
  <c r="FH42" i="71"/>
  <c r="FH34" i="71"/>
  <c r="FH26" i="71"/>
  <c r="FH18" i="71"/>
  <c r="FH10" i="71"/>
  <c r="FJ10" i="71" s="1"/>
  <c r="FG16" i="71"/>
  <c r="FG8" i="71"/>
  <c r="FG208" i="71"/>
  <c r="FG200" i="71"/>
  <c r="FG192" i="71"/>
  <c r="FG184" i="71"/>
  <c r="FG176" i="71"/>
  <c r="FG168" i="71"/>
  <c r="FG160" i="71"/>
  <c r="FG152" i="71"/>
  <c r="FG144" i="71"/>
  <c r="FG136" i="71"/>
  <c r="FG128" i="71"/>
  <c r="FG120" i="71"/>
  <c r="FG112" i="71"/>
  <c r="FG104" i="71"/>
  <c r="FG96" i="71"/>
  <c r="FG88" i="71"/>
  <c r="FG80" i="71"/>
  <c r="FG72" i="71"/>
  <c r="FG64" i="71"/>
  <c r="FG56" i="71"/>
  <c r="FG48" i="71"/>
  <c r="FG40" i="71"/>
  <c r="FG32" i="71"/>
  <c r="FG24" i="71"/>
  <c r="FH209" i="71"/>
  <c r="FH201" i="71"/>
  <c r="FH193" i="71"/>
  <c r="FH185" i="71"/>
  <c r="FH177" i="71"/>
  <c r="FH169" i="71"/>
  <c r="FH161" i="71"/>
  <c r="FH153" i="71"/>
  <c r="FH145" i="71"/>
  <c r="FH137" i="71"/>
  <c r="FH129" i="71"/>
  <c r="FH121" i="71"/>
  <c r="FH113" i="71"/>
  <c r="FH105" i="71"/>
  <c r="FH97" i="71"/>
  <c r="FH89" i="71"/>
  <c r="FH81" i="71"/>
  <c r="FH73" i="71"/>
  <c r="FH65" i="71"/>
  <c r="FH57" i="71"/>
  <c r="FH49" i="71"/>
  <c r="FH41" i="71"/>
  <c r="FH33" i="71"/>
  <c r="FH25" i="71"/>
  <c r="FH17" i="71"/>
  <c r="FH9" i="71"/>
  <c r="FJ9" i="71" s="1"/>
  <c r="FG15" i="71"/>
  <c r="FG7" i="71"/>
  <c r="FG207" i="71"/>
  <c r="FG199" i="71"/>
  <c r="FG191" i="71"/>
  <c r="FG183" i="71"/>
  <c r="FG175" i="71"/>
  <c r="FG167" i="71"/>
  <c r="FG159" i="71"/>
  <c r="FG151" i="71"/>
  <c r="FG143" i="71"/>
  <c r="FG135" i="71"/>
  <c r="FG127" i="71"/>
  <c r="FG119" i="71"/>
  <c r="FG111" i="71"/>
  <c r="FG103" i="71"/>
  <c r="FG95" i="71"/>
  <c r="FG87" i="71"/>
  <c r="FG79" i="71"/>
  <c r="FG71" i="71"/>
  <c r="FG63" i="71"/>
  <c r="FG55" i="71"/>
  <c r="FG47" i="71"/>
  <c r="FG39" i="71"/>
  <c r="FG31" i="71"/>
  <c r="FG23" i="71"/>
  <c r="FH208" i="71"/>
  <c r="FH200" i="71"/>
  <c r="FH192" i="71"/>
  <c r="FH184" i="71"/>
  <c r="FH176" i="71"/>
  <c r="FH168" i="71"/>
  <c r="FH160" i="71"/>
  <c r="FH152" i="71"/>
  <c r="FH144" i="71"/>
  <c r="FH136" i="71"/>
  <c r="FH128" i="71"/>
  <c r="FH120" i="71"/>
  <c r="FH112" i="71"/>
  <c r="FH104" i="71"/>
  <c r="FH96" i="71"/>
  <c r="FH88" i="71"/>
  <c r="FH80" i="71"/>
  <c r="FH72" i="71"/>
  <c r="FH64" i="71"/>
  <c r="FH56" i="71"/>
  <c r="FH48" i="71"/>
  <c r="FH40" i="71"/>
  <c r="FH32" i="71"/>
  <c r="FH24" i="71"/>
  <c r="FH16" i="71"/>
  <c r="FH8" i="71"/>
  <c r="FJ8" i="71" s="1"/>
  <c r="FG14" i="71"/>
  <c r="FG6" i="71"/>
  <c r="FG206" i="71"/>
  <c r="FG198" i="71"/>
  <c r="FG190" i="71"/>
  <c r="FG182" i="71"/>
  <c r="FG174" i="71"/>
  <c r="FG166" i="71"/>
  <c r="FG158" i="71"/>
  <c r="FG150" i="71"/>
  <c r="FG142" i="71"/>
  <c r="FG134" i="71"/>
  <c r="FG126" i="71"/>
  <c r="FG118" i="71"/>
  <c r="FG110" i="71"/>
  <c r="FG102" i="71"/>
  <c r="FG94" i="71"/>
  <c r="FG86" i="71"/>
  <c r="FG78" i="71"/>
  <c r="FG70" i="71"/>
  <c r="FG62" i="71"/>
  <c r="FG54" i="71"/>
  <c r="FG46" i="71"/>
  <c r="FG38" i="71"/>
  <c r="FG30" i="71"/>
  <c r="FG22" i="71"/>
  <c r="FH207" i="71"/>
  <c r="FH199" i="71"/>
  <c r="FH191" i="71"/>
  <c r="FH183" i="71"/>
  <c r="FH175" i="71"/>
  <c r="FH167" i="71"/>
  <c r="FH159" i="71"/>
  <c r="FH151" i="71"/>
  <c r="FH143" i="71"/>
  <c r="FH135" i="71"/>
  <c r="FH127" i="71"/>
  <c r="FH119" i="71"/>
  <c r="FH111" i="71"/>
  <c r="FH103" i="71"/>
  <c r="FH95" i="71"/>
  <c r="FH87" i="71"/>
  <c r="FH79" i="71"/>
  <c r="FH71" i="71"/>
  <c r="FH63" i="71"/>
  <c r="FH55" i="71"/>
  <c r="FH47" i="71"/>
  <c r="FH39" i="71"/>
  <c r="FH31" i="71"/>
  <c r="FH23" i="71"/>
  <c r="FH15" i="71"/>
  <c r="FJ15" i="71" s="1"/>
  <c r="FH7" i="71"/>
  <c r="FJ7" i="71" s="1"/>
  <c r="FG13" i="71"/>
  <c r="FG5" i="71"/>
  <c r="FG205" i="71"/>
  <c r="FG197" i="71"/>
  <c r="FG189" i="71"/>
  <c r="FG181" i="71"/>
  <c r="FG173" i="71"/>
  <c r="FG165" i="71"/>
  <c r="FG157" i="71"/>
  <c r="FG149" i="71"/>
  <c r="FG141" i="71"/>
  <c r="FG133" i="71"/>
  <c r="FG125" i="71"/>
  <c r="FG117" i="71"/>
  <c r="FG109" i="71"/>
  <c r="FG101" i="71"/>
  <c r="FG93" i="71"/>
  <c r="FG85" i="71"/>
  <c r="FG77" i="71"/>
  <c r="FG69" i="71"/>
  <c r="FG61" i="71"/>
  <c r="FG53" i="71"/>
  <c r="FG45" i="71"/>
  <c r="FG37" i="71"/>
  <c r="FG29" i="71"/>
  <c r="FG21" i="71"/>
  <c r="FH206" i="71"/>
  <c r="FH198" i="71"/>
  <c r="FH190" i="71"/>
  <c r="FH182" i="71"/>
  <c r="FH174" i="71"/>
  <c r="FH166" i="71"/>
  <c r="FH158" i="71"/>
  <c r="FH150" i="71"/>
  <c r="FH142" i="71"/>
  <c r="FH134" i="71"/>
  <c r="FH126" i="71"/>
  <c r="FH118" i="71"/>
  <c r="FH110" i="71"/>
  <c r="FH102" i="71"/>
  <c r="FH94" i="71"/>
  <c r="FH86" i="71"/>
  <c r="FH78" i="71"/>
  <c r="FH70" i="71"/>
  <c r="FH62" i="71"/>
  <c r="FH54" i="71"/>
  <c r="FH46" i="71"/>
  <c r="FH38" i="71"/>
  <c r="FH30" i="71"/>
  <c r="FH22" i="71"/>
  <c r="FH14" i="71"/>
  <c r="FJ14" i="71" s="1"/>
  <c r="FH6" i="71"/>
  <c r="FJ6" i="71" s="1"/>
  <c r="W115" i="73"/>
  <c r="AC115" i="73" s="1"/>
  <c r="FG20" i="71"/>
  <c r="FG12" i="71"/>
  <c r="FG204" i="71"/>
  <c r="FG196" i="71"/>
  <c r="FG188" i="71"/>
  <c r="FG180" i="71"/>
  <c r="FG172" i="71"/>
  <c r="FG164" i="71"/>
  <c r="FG156" i="71"/>
  <c r="FG148" i="71"/>
  <c r="FG140" i="71"/>
  <c r="FG132" i="71"/>
  <c r="FG124" i="71"/>
  <c r="FG116" i="71"/>
  <c r="FG108" i="71"/>
  <c r="FG100" i="71"/>
  <c r="FG92" i="71"/>
  <c r="FG84" i="71"/>
  <c r="FG76" i="71"/>
  <c r="FG68" i="71"/>
  <c r="FG60" i="71"/>
  <c r="FG52" i="71"/>
  <c r="FG44" i="71"/>
  <c r="FG36" i="71"/>
  <c r="FG28" i="71"/>
  <c r="FH205" i="71"/>
  <c r="FH197" i="71"/>
  <c r="FH189" i="71"/>
  <c r="FH181" i="71"/>
  <c r="FH173" i="71"/>
  <c r="FH165" i="71"/>
  <c r="FH157" i="71"/>
  <c r="FH149" i="71"/>
  <c r="FH141" i="71"/>
  <c r="FH133" i="71"/>
  <c r="FH125" i="71"/>
  <c r="FH117" i="71"/>
  <c r="FH109" i="71"/>
  <c r="FH101" i="71"/>
  <c r="FH93" i="71"/>
  <c r="FH85" i="71"/>
  <c r="FH77" i="71"/>
  <c r="FH69" i="71"/>
  <c r="FH61" i="71"/>
  <c r="FH53" i="71"/>
  <c r="FH45" i="71"/>
  <c r="FH37" i="71"/>
  <c r="FH29" i="71"/>
  <c r="FH21" i="71"/>
  <c r="FH13" i="71"/>
  <c r="FJ13" i="71" s="1"/>
  <c r="FH5" i="71"/>
  <c r="FJ5" i="71" s="1"/>
  <c r="W128" i="73"/>
  <c r="AC128" i="73" s="1"/>
  <c r="W181" i="73"/>
  <c r="AC181" i="73" s="1"/>
  <c r="W166" i="73"/>
  <c r="AC166" i="73" s="1"/>
  <c r="X191" i="73"/>
  <c r="AD191" i="73" s="1"/>
  <c r="Y140" i="73"/>
  <c r="AE140" i="73" s="1"/>
  <c r="X162" i="73"/>
  <c r="AD162" i="73" s="1"/>
  <c r="W152" i="73"/>
  <c r="AC152" i="73" s="1"/>
  <c r="X128" i="73"/>
  <c r="AD128" i="73" s="1"/>
  <c r="W119" i="73"/>
  <c r="AC119" i="73" s="1"/>
  <c r="W126" i="73"/>
  <c r="AC126" i="73" s="1"/>
  <c r="W189" i="73"/>
  <c r="AC189" i="73" s="1"/>
  <c r="Y136" i="73"/>
  <c r="AE136" i="73" s="1"/>
  <c r="Y193" i="73"/>
  <c r="AE193" i="73" s="1"/>
  <c r="W122" i="73"/>
  <c r="AC122" i="73" s="1"/>
  <c r="X127" i="73"/>
  <c r="AD127" i="73" s="1"/>
  <c r="W135" i="73"/>
  <c r="AC135" i="73" s="1"/>
  <c r="W177" i="73"/>
  <c r="AC177" i="73" s="1"/>
  <c r="X180" i="73"/>
  <c r="AD180" i="73" s="1"/>
  <c r="W140" i="73"/>
  <c r="AC140" i="73" s="1"/>
  <c r="Y178" i="73"/>
  <c r="AE178" i="73" s="1"/>
  <c r="Y171" i="73"/>
  <c r="AE171" i="73" s="1"/>
  <c r="Y156" i="73"/>
  <c r="AE156" i="73" s="1"/>
  <c r="W143" i="73"/>
  <c r="AC143" i="73" s="1"/>
  <c r="X132" i="73"/>
  <c r="AD132" i="73" s="1"/>
  <c r="Y190" i="73"/>
  <c r="AE190" i="73" s="1"/>
  <c r="X140" i="73"/>
  <c r="AD140" i="73" s="1"/>
  <c r="Y152" i="73"/>
  <c r="AE152" i="73" s="1"/>
  <c r="W137" i="73"/>
  <c r="AC137" i="73" s="1"/>
  <c r="X176" i="73"/>
  <c r="AD176" i="73" s="1"/>
  <c r="W195" i="73"/>
  <c r="AC195" i="73" s="1"/>
  <c r="Y176" i="73"/>
  <c r="AE176" i="73" s="1"/>
  <c r="W194" i="73"/>
  <c r="AC194" i="73" s="1"/>
  <c r="W153" i="73"/>
  <c r="AC153" i="73" s="1"/>
  <c r="W165" i="73"/>
  <c r="AC165" i="73" s="1"/>
  <c r="Y166" i="73"/>
  <c r="AE166" i="73" s="1"/>
  <c r="X163" i="73"/>
  <c r="AD163" i="73" s="1"/>
  <c r="W146" i="73"/>
  <c r="AC146" i="73" s="1"/>
  <c r="X156" i="73"/>
  <c r="AD156" i="73" s="1"/>
  <c r="Y179" i="73"/>
  <c r="AE179" i="73" s="1"/>
  <c r="X190" i="73"/>
  <c r="AD190" i="73" s="1"/>
  <c r="W118" i="73"/>
  <c r="AC118" i="73" s="1"/>
  <c r="W141" i="73"/>
  <c r="AC141" i="73" s="1"/>
  <c r="W173" i="73"/>
  <c r="AC173" i="73" s="1"/>
  <c r="X170" i="73"/>
  <c r="AD170" i="73" s="1"/>
  <c r="X178" i="73"/>
  <c r="AD178" i="73" s="1"/>
  <c r="Y158" i="73"/>
  <c r="AE158" i="73" s="1"/>
  <c r="X133" i="73"/>
  <c r="AD133" i="73" s="1"/>
  <c r="Y167" i="73"/>
  <c r="AE167" i="73" s="1"/>
  <c r="Y161" i="73"/>
  <c r="AE161" i="73" s="1"/>
  <c r="X186" i="73"/>
  <c r="AD186" i="73" s="1"/>
  <c r="X136" i="73"/>
  <c r="AD136" i="73" s="1"/>
  <c r="X195" i="73"/>
  <c r="AD195" i="73" s="1"/>
  <c r="X144" i="73"/>
  <c r="AD144" i="73" s="1"/>
  <c r="X141" i="73"/>
  <c r="AD141" i="73" s="1"/>
  <c r="Y139" i="73"/>
  <c r="AE139" i="73" s="1"/>
  <c r="W116" i="73"/>
  <c r="AC116" i="73" s="1"/>
  <c r="X183" i="73"/>
  <c r="AD183" i="73" s="1"/>
  <c r="X159" i="73"/>
  <c r="AD159" i="73" s="1"/>
  <c r="W159" i="73"/>
  <c r="AC159" i="73" s="1"/>
  <c r="W114" i="73"/>
  <c r="AC114" i="73" s="1"/>
  <c r="X188" i="73"/>
  <c r="AD188" i="73" s="1"/>
  <c r="W124" i="73"/>
  <c r="AC124" i="73" s="1"/>
  <c r="W161" i="73"/>
  <c r="AC161" i="73" s="1"/>
  <c r="X158" i="73"/>
  <c r="AD158" i="73" s="1"/>
  <c r="X161" i="73"/>
  <c r="AD161" i="73" s="1"/>
  <c r="Y151" i="73"/>
  <c r="AE151" i="73" s="1"/>
  <c r="W136" i="73"/>
  <c r="AC136" i="73" s="1"/>
  <c r="Y177" i="73"/>
  <c r="AE177" i="73" s="1"/>
  <c r="Y134" i="73"/>
  <c r="AE134" i="73" s="1"/>
  <c r="X131" i="73"/>
  <c r="AD131" i="73" s="1"/>
  <c r="W131" i="73"/>
  <c r="AC131" i="73" s="1"/>
  <c r="Y129" i="73"/>
  <c r="AE129" i="73" s="1"/>
  <c r="X174" i="73"/>
  <c r="AD174" i="73" s="1"/>
  <c r="W172" i="73"/>
  <c r="AC172" i="73" s="1"/>
  <c r="Y185" i="73"/>
  <c r="AE185" i="73" s="1"/>
  <c r="W139" i="73"/>
  <c r="AC139" i="73" s="1"/>
  <c r="X152" i="73"/>
  <c r="AD152" i="73" s="1"/>
  <c r="W133" i="73"/>
  <c r="AC133" i="73" s="1"/>
  <c r="W193" i="73"/>
  <c r="AC193" i="73" s="1"/>
  <c r="W188" i="73"/>
  <c r="AC188" i="73" s="1"/>
  <c r="Y150" i="73"/>
  <c r="AE150" i="73" s="1"/>
  <c r="W175" i="73"/>
  <c r="AC175" i="73" s="1"/>
  <c r="Y146" i="73"/>
  <c r="AE146" i="73" s="1"/>
  <c r="W156" i="73"/>
  <c r="AC156" i="73" s="1"/>
  <c r="Y175" i="73"/>
  <c r="AE175" i="73" s="1"/>
  <c r="W183" i="73"/>
  <c r="AC183" i="73" s="1"/>
  <c r="X164" i="73"/>
  <c r="AD164" i="73" s="1"/>
  <c r="Y154" i="73"/>
  <c r="AE154" i="73" s="1"/>
  <c r="W160" i="73"/>
  <c r="AC160" i="73" s="1"/>
  <c r="X149" i="73"/>
  <c r="AD149" i="73" s="1"/>
  <c r="Y131" i="73"/>
  <c r="AE131" i="73" s="1"/>
  <c r="Y189" i="73"/>
  <c r="AE189" i="73" s="1"/>
  <c r="X134" i="73"/>
  <c r="AD134" i="73" s="1"/>
  <c r="W117" i="73"/>
  <c r="AC117" i="73" s="1"/>
  <c r="X130" i="73"/>
  <c r="AD130" i="73" s="1"/>
  <c r="X194" i="73"/>
  <c r="AD194" i="73" s="1"/>
  <c r="Y173" i="73"/>
  <c r="AE173" i="73" s="1"/>
  <c r="W191" i="73"/>
  <c r="AC191" i="73" s="1"/>
  <c r="X172" i="73"/>
  <c r="AD172" i="73" s="1"/>
  <c r="W163" i="73"/>
  <c r="AC163" i="73" s="1"/>
  <c r="W168" i="73"/>
  <c r="AC168" i="73" s="1"/>
  <c r="X157" i="73"/>
  <c r="AD157" i="73" s="1"/>
  <c r="Y195" i="73"/>
  <c r="AE195" i="73" s="1"/>
  <c r="W151" i="73"/>
  <c r="AC151" i="73" s="1"/>
  <c r="W125" i="73"/>
  <c r="AC125" i="73" s="1"/>
  <c r="Y142" i="73"/>
  <c r="AE142" i="73" s="1"/>
  <c r="X165" i="73"/>
  <c r="AD165" i="73" s="1"/>
  <c r="W179" i="73"/>
  <c r="AC179" i="73" s="1"/>
  <c r="W113" i="73"/>
  <c r="AC113" i="73" s="1"/>
  <c r="Y180" i="73"/>
  <c r="AE180" i="73" s="1"/>
  <c r="X193" i="73"/>
  <c r="AD193" i="73" s="1"/>
  <c r="X135" i="73"/>
  <c r="AD135" i="73" s="1"/>
  <c r="W142" i="73"/>
  <c r="AC142" i="73" s="1"/>
  <c r="X126" i="73"/>
  <c r="AD126" i="73" s="1"/>
  <c r="X129" i="73"/>
  <c r="AD129" i="73" s="1"/>
  <c r="Y183" i="73"/>
  <c r="AE183" i="73" s="1"/>
  <c r="X125" i="73"/>
  <c r="AD125" i="73" s="1"/>
  <c r="X179" i="73"/>
  <c r="AD179" i="73" s="1"/>
  <c r="X182" i="73"/>
  <c r="AD182" i="73" s="1"/>
  <c r="X139" i="73"/>
  <c r="AD139" i="73" s="1"/>
  <c r="W155" i="73"/>
  <c r="AC155" i="73" s="1"/>
  <c r="X160" i="73"/>
  <c r="AD160" i="73" s="1"/>
  <c r="X181" i="73"/>
  <c r="AD181" i="73" s="1"/>
  <c r="X167" i="73"/>
  <c r="AD167" i="73" s="1"/>
  <c r="X137" i="73"/>
  <c r="AD137" i="73" s="1"/>
  <c r="X169" i="73"/>
  <c r="AD169" i="73" s="1"/>
  <c r="X171" i="73"/>
  <c r="AD171" i="73" s="1"/>
  <c r="W154" i="73"/>
  <c r="AC154" i="73" s="1"/>
  <c r="Y137" i="73"/>
  <c r="AE137" i="73" s="1"/>
  <c r="W150" i="73"/>
  <c r="AC150" i="73" s="1"/>
  <c r="X173" i="73"/>
  <c r="AD173" i="73" s="1"/>
  <c r="Y174" i="73"/>
  <c r="AE174" i="73" s="1"/>
  <c r="W186" i="73"/>
  <c r="AC186" i="73" s="1"/>
  <c r="W176" i="73"/>
  <c r="AC176" i="73" s="1"/>
  <c r="Y188" i="73"/>
  <c r="AE188" i="73" s="1"/>
  <c r="X142" i="73"/>
  <c r="AD142" i="73" s="1"/>
  <c r="Y159" i="73"/>
  <c r="AE159" i="73" s="1"/>
  <c r="Y191" i="73"/>
  <c r="AE191" i="73" s="1"/>
  <c r="X187" i="73"/>
  <c r="AD187" i="73" s="1"/>
  <c r="Y172" i="73"/>
  <c r="AE172" i="73" s="1"/>
  <c r="W123" i="73"/>
  <c r="AC123" i="73" s="1"/>
  <c r="Y149" i="73"/>
  <c r="AE149" i="73" s="1"/>
  <c r="W158" i="73"/>
  <c r="AC158" i="73" s="1"/>
  <c r="W185" i="73"/>
  <c r="AC185" i="73" s="1"/>
  <c r="X192" i="73"/>
  <c r="AD192" i="73" s="1"/>
  <c r="Y141" i="73"/>
  <c r="AE141" i="73" s="1"/>
  <c r="W174" i="73"/>
  <c r="AC174" i="73" s="1"/>
  <c r="W130" i="73"/>
  <c r="AC130" i="73" s="1"/>
  <c r="W127" i="73"/>
  <c r="AC127" i="73" s="1"/>
  <c r="X189" i="73"/>
  <c r="AD189" i="73" s="1"/>
  <c r="Y147" i="73"/>
  <c r="AE147" i="73" s="1"/>
  <c r="W132" i="73"/>
  <c r="AC132" i="73" s="1"/>
  <c r="W134" i="73"/>
  <c r="AC134" i="73" s="1"/>
  <c r="X150" i="73"/>
  <c r="AD150" i="73" s="1"/>
  <c r="Y160" i="73"/>
  <c r="AE160" i="73" s="1"/>
  <c r="X145" i="73"/>
  <c r="AD145" i="73" s="1"/>
  <c r="X177" i="73"/>
  <c r="AD177" i="73" s="1"/>
  <c r="W121" i="73"/>
  <c r="AC121" i="73" s="1"/>
  <c r="W167" i="73"/>
  <c r="AC167" i="73" s="1"/>
  <c r="Y157" i="73"/>
  <c r="AE157" i="73" s="1"/>
  <c r="W162" i="73"/>
  <c r="AC162" i="73" s="1"/>
  <c r="W129" i="73"/>
  <c r="AC129" i="73" s="1"/>
  <c r="X151" i="73"/>
  <c r="AD151" i="73" s="1"/>
  <c r="Y169" i="73"/>
  <c r="AE169" i="73" s="1"/>
  <c r="Y182" i="73"/>
  <c r="AE182" i="73" s="1"/>
  <c r="X143" i="73"/>
  <c r="AD143" i="73" s="1"/>
  <c r="Y133" i="73"/>
  <c r="AE133" i="73" s="1"/>
  <c r="W192" i="73"/>
  <c r="AC192" i="73" s="1"/>
  <c r="Y192" i="73"/>
  <c r="AE192" i="73" s="1"/>
  <c r="W120" i="73"/>
  <c r="AC120" i="73" s="1"/>
  <c r="Y145" i="73"/>
  <c r="AE145" i="73" s="1"/>
  <c r="W171" i="73"/>
  <c r="AC171" i="73" s="1"/>
  <c r="Y168" i="73"/>
  <c r="AE168" i="73" s="1"/>
  <c r="W178" i="73"/>
  <c r="AC178" i="73" s="1"/>
  <c r="X147" i="73"/>
  <c r="AD147" i="73" s="1"/>
  <c r="W187" i="73"/>
  <c r="AC187" i="73" s="1"/>
  <c r="W138" i="73"/>
  <c r="AC138" i="73" s="1"/>
  <c r="Y130" i="73"/>
  <c r="AE130" i="73" s="1"/>
  <c r="Y162" i="73"/>
  <c r="AE162" i="73" s="1"/>
  <c r="Y194" i="73"/>
  <c r="AE194" i="73" s="1"/>
  <c r="Y165" i="73"/>
  <c r="AE165" i="73" s="1"/>
  <c r="Y155" i="73"/>
  <c r="AE155" i="73" s="1"/>
  <c r="Y187" i="73"/>
  <c r="AE187" i="73" s="1"/>
  <c r="W148" i="73"/>
  <c r="AC148" i="73" s="1"/>
  <c r="W169" i="73"/>
  <c r="AC169" i="73" s="1"/>
  <c r="X166" i="73"/>
  <c r="AD166" i="73" s="1"/>
  <c r="W164" i="73"/>
  <c r="AC164" i="73" s="1"/>
  <c r="X153" i="73"/>
  <c r="AD153" i="73" s="1"/>
  <c r="X185" i="73"/>
  <c r="AD185" i="73" s="1"/>
  <c r="Y153" i="73"/>
  <c r="AE153" i="73" s="1"/>
  <c r="W180" i="73"/>
  <c r="AC180" i="73" s="1"/>
  <c r="Y132" i="73"/>
  <c r="AE132" i="73" s="1"/>
  <c r="Y181" i="73"/>
  <c r="AE181" i="73" s="1"/>
  <c r="W145" i="73"/>
  <c r="AC145" i="73" s="1"/>
  <c r="AI17" i="73"/>
  <c r="AI20" i="73"/>
  <c r="AI18" i="73"/>
  <c r="AI21" i="73"/>
  <c r="AI19" i="73"/>
  <c r="AI13" i="73"/>
  <c r="AI15" i="73"/>
  <c r="AI11" i="73"/>
  <c r="AI14" i="73"/>
  <c r="AI22" i="73"/>
  <c r="AI16" i="73"/>
  <c r="AI12" i="73"/>
  <c r="AH92" i="12"/>
  <c r="AI93" i="12"/>
  <c r="AI101" i="12"/>
  <c r="FK27" i="12"/>
  <c r="DF74" i="12"/>
  <c r="CI312" i="12"/>
  <c r="AQ313" i="12"/>
  <c r="FI20" i="12"/>
  <c r="FI12" i="12"/>
  <c r="FJ26" i="12"/>
  <c r="FJ18" i="12"/>
  <c r="FJ10" i="12"/>
  <c r="FL25" i="12"/>
  <c r="FL17" i="12"/>
  <c r="FL9" i="12"/>
  <c r="FK23" i="12"/>
  <c r="FK15" i="12"/>
  <c r="FK7" i="12"/>
  <c r="CC308" i="12"/>
  <c r="AQ306" i="12"/>
  <c r="Q199" i="71"/>
  <c r="AI173" i="71" s="1"/>
  <c r="FI26" i="12"/>
  <c r="FI18" i="12"/>
  <c r="FI10" i="12"/>
  <c r="FJ24" i="12"/>
  <c r="FJ16" i="12"/>
  <c r="FJ8" i="12"/>
  <c r="FL23" i="12"/>
  <c r="FL15" i="12"/>
  <c r="FL7" i="12"/>
  <c r="FK21" i="12"/>
  <c r="FK13" i="12"/>
  <c r="AQ309" i="12"/>
  <c r="Q55" i="71"/>
  <c r="AI49" i="71" s="1"/>
  <c r="FI27" i="12"/>
  <c r="AE308" i="12"/>
  <c r="BW312" i="12"/>
  <c r="AJ307" i="12"/>
  <c r="AJ315" i="12"/>
  <c r="AK309" i="12"/>
  <c r="AK312" i="12"/>
  <c r="CC312" i="12"/>
  <c r="AH104" i="12"/>
  <c r="AI88" i="12"/>
  <c r="AD96" i="71"/>
  <c r="AC167" i="71"/>
  <c r="AC151" i="71"/>
  <c r="AC143" i="71"/>
  <c r="CI314" i="12"/>
  <c r="CI306" i="12"/>
  <c r="AI83" i="71"/>
  <c r="AE307" i="12"/>
  <c r="AQ314" i="12"/>
  <c r="AQ311" i="12"/>
  <c r="AJ309" i="12"/>
  <c r="AK306" i="12"/>
  <c r="BW311" i="12"/>
  <c r="BW315" i="12"/>
  <c r="CB311" i="12"/>
  <c r="CC311" i="12"/>
  <c r="CI313" i="12"/>
  <c r="CP75" i="12"/>
  <c r="Q207" i="71"/>
  <c r="C205" i="71"/>
  <c r="AJ312" i="12"/>
  <c r="BW316" i="12"/>
  <c r="CB312" i="12"/>
  <c r="FI24" i="12"/>
  <c r="FI16" i="12"/>
  <c r="FI8" i="12"/>
  <c r="FJ22" i="12"/>
  <c r="FJ14" i="12"/>
  <c r="FL21" i="12"/>
  <c r="FL13" i="12"/>
  <c r="FK19" i="12"/>
  <c r="FK11" i="12"/>
  <c r="AE314" i="12"/>
  <c r="AJ314" i="12"/>
  <c r="AK311" i="12"/>
  <c r="AQ308" i="12"/>
  <c r="AJ306" i="12"/>
  <c r="BW308" i="12"/>
  <c r="BW314" i="12"/>
  <c r="CB310" i="12"/>
  <c r="CC310" i="12"/>
  <c r="DF75" i="12"/>
  <c r="L207" i="71"/>
  <c r="Q203" i="71"/>
  <c r="AD162" i="71"/>
  <c r="AD154" i="71"/>
  <c r="AD138" i="71"/>
  <c r="AI113" i="71"/>
  <c r="AE313" i="12"/>
  <c r="AJ311" i="12"/>
  <c r="AK308" i="12"/>
  <c r="BW313" i="12"/>
  <c r="CB309" i="12"/>
  <c r="CC309" i="12"/>
  <c r="CI311" i="12"/>
  <c r="CZ75" i="12"/>
  <c r="L203" i="71"/>
  <c r="Y118" i="71"/>
  <c r="AJ176" i="12"/>
  <c r="K71" i="71"/>
  <c r="AC75" i="71" s="1"/>
  <c r="AE312" i="12"/>
  <c r="AE317" i="12"/>
  <c r="AK313" i="12"/>
  <c r="AQ310" i="12"/>
  <c r="AJ308" i="12"/>
  <c r="BW310" i="12"/>
  <c r="BW317" i="12"/>
  <c r="CB308" i="12"/>
  <c r="CI310" i="12"/>
  <c r="CY75" i="12"/>
  <c r="G207" i="71"/>
  <c r="Y181" i="71" s="1"/>
  <c r="K202" i="71"/>
  <c r="CY74" i="12"/>
  <c r="K200" i="71"/>
  <c r="AE311" i="12"/>
  <c r="AE316" i="12"/>
  <c r="AJ313" i="12"/>
  <c r="AK310" i="12"/>
  <c r="AQ307" i="12"/>
  <c r="BW307" i="12"/>
  <c r="CB315" i="12"/>
  <c r="CB307" i="12"/>
  <c r="CC307" i="12"/>
  <c r="CI309" i="12"/>
  <c r="CT75" i="12"/>
  <c r="L47" i="71"/>
  <c r="AD49" i="71" s="1"/>
  <c r="AJ112" i="12"/>
  <c r="K7" i="71"/>
  <c r="AC109" i="71"/>
  <c r="AJ133" i="12"/>
  <c r="K28" i="71"/>
  <c r="AC43" i="71" s="1"/>
  <c r="CZ74" i="12"/>
  <c r="L200" i="71"/>
  <c r="AD176" i="71" s="1"/>
  <c r="AE310" i="12"/>
  <c r="AE315" i="12"/>
  <c r="AQ312" i="12"/>
  <c r="AJ310" i="12"/>
  <c r="AK307" i="12"/>
  <c r="CB314" i="12"/>
  <c r="CB306" i="12"/>
  <c r="CC306" i="12"/>
  <c r="CI308" i="12"/>
  <c r="CQ75" i="12"/>
  <c r="AI165" i="71"/>
  <c r="AI149" i="71"/>
  <c r="AI141" i="71"/>
  <c r="AE309" i="12"/>
  <c r="AQ315" i="12"/>
  <c r="BW309" i="12"/>
  <c r="CB313" i="12"/>
  <c r="CC313" i="12"/>
  <c r="CI315" i="12"/>
  <c r="CI307" i="12"/>
  <c r="AD166" i="71"/>
  <c r="Y161" i="71"/>
  <c r="Y149" i="71"/>
  <c r="Y145" i="71"/>
  <c r="Y141" i="71"/>
  <c r="AD134" i="71"/>
  <c r="Y129" i="71"/>
  <c r="Y117" i="71"/>
  <c r="Y113" i="71"/>
  <c r="AD106" i="71"/>
  <c r="Y101" i="71"/>
  <c r="AD94" i="71"/>
  <c r="Y89" i="71"/>
  <c r="Y73" i="71"/>
  <c r="Y69" i="71"/>
  <c r="Y65" i="71"/>
  <c r="Y49" i="71"/>
  <c r="Y29" i="71"/>
  <c r="Y176" i="71"/>
  <c r="AD173" i="71"/>
  <c r="AD169" i="71"/>
  <c r="Y168" i="71"/>
  <c r="AD165" i="71"/>
  <c r="AD161" i="71"/>
  <c r="Y160" i="71"/>
  <c r="AD157" i="71"/>
  <c r="AD153" i="71"/>
  <c r="Y152" i="71"/>
  <c r="AD149" i="71"/>
  <c r="AD145" i="71"/>
  <c r="Y144" i="71"/>
  <c r="AD141" i="71"/>
  <c r="AD137" i="71"/>
  <c r="Y136" i="71"/>
  <c r="AD133" i="71"/>
  <c r="Y132" i="71"/>
  <c r="AD129" i="71"/>
  <c r="Y128" i="71"/>
  <c r="AD125" i="71"/>
  <c r="Y124" i="71"/>
  <c r="AD121" i="71"/>
  <c r="Y120" i="71"/>
  <c r="AD117" i="71"/>
  <c r="Y116" i="71"/>
  <c r="AD113" i="71"/>
  <c r="Y112" i="71"/>
  <c r="AD109" i="71"/>
  <c r="Y108" i="71"/>
  <c r="AD105" i="71"/>
  <c r="Y104" i="71"/>
  <c r="AD101" i="71"/>
  <c r="Y100" i="71"/>
  <c r="AD97" i="71"/>
  <c r="Y96" i="71"/>
  <c r="AD93" i="71"/>
  <c r="Y92" i="71"/>
  <c r="AD89" i="71"/>
  <c r="AD85" i="71"/>
  <c r="Y84" i="71"/>
  <c r="AD81" i="71"/>
  <c r="Y80" i="71"/>
  <c r="AD77" i="71"/>
  <c r="Y76" i="71"/>
  <c r="AD73" i="71"/>
  <c r="Y72" i="71"/>
  <c r="Y68" i="71"/>
  <c r="Y64" i="71"/>
  <c r="Y60" i="71"/>
  <c r="Y56" i="71"/>
  <c r="Y52" i="71"/>
  <c r="Y48" i="71"/>
  <c r="Y44" i="71"/>
  <c r="Y40" i="71"/>
  <c r="Y36" i="71"/>
  <c r="Y32" i="71"/>
  <c r="Y156" i="71"/>
  <c r="Y169" i="71"/>
  <c r="AD158" i="71"/>
  <c r="AD142" i="71"/>
  <c r="Y133" i="71"/>
  <c r="Y105" i="71"/>
  <c r="AD98" i="71"/>
  <c r="AC173" i="71"/>
  <c r="AI170" i="71"/>
  <c r="AC169" i="71"/>
  <c r="AI166" i="71"/>
  <c r="AC165" i="71"/>
  <c r="AI162" i="71"/>
  <c r="AC161" i="71"/>
  <c r="AI158" i="71"/>
  <c r="AC157" i="71"/>
  <c r="AI154" i="71"/>
  <c r="AC153" i="71"/>
  <c r="AI150" i="71"/>
  <c r="AC149" i="71"/>
  <c r="AI146" i="71"/>
  <c r="AC145" i="71"/>
  <c r="AI142" i="71"/>
  <c r="AC141" i="71"/>
  <c r="AI138" i="71"/>
  <c r="AC137" i="71"/>
  <c r="AI134" i="71"/>
  <c r="AC133" i="71"/>
  <c r="AI130" i="71"/>
  <c r="AC129" i="71"/>
  <c r="AI126" i="71"/>
  <c r="AC125" i="71"/>
  <c r="AI122" i="71"/>
  <c r="AC121" i="71"/>
  <c r="AI118" i="71"/>
  <c r="AC117" i="71"/>
  <c r="AI114" i="71"/>
  <c r="AC113" i="71"/>
  <c r="AI110" i="71"/>
  <c r="AI106" i="71"/>
  <c r="AI102" i="71"/>
  <c r="AC101" i="71"/>
  <c r="AI98" i="71"/>
  <c r="AC97" i="71"/>
  <c r="AI94" i="71"/>
  <c r="AI90" i="71"/>
  <c r="AI86" i="71"/>
  <c r="AI82" i="71"/>
  <c r="AI171" i="71"/>
  <c r="AC170" i="71"/>
  <c r="AI167" i="71"/>
  <c r="AC166" i="71"/>
  <c r="AI163" i="71"/>
  <c r="AC162" i="71"/>
  <c r="AI159" i="71"/>
  <c r="AC158" i="71"/>
  <c r="AI155" i="71"/>
  <c r="AC154" i="71"/>
  <c r="AI151" i="71"/>
  <c r="AC150" i="71"/>
  <c r="AI147" i="71"/>
  <c r="AC146" i="71"/>
  <c r="AI143" i="71"/>
  <c r="AC142" i="71"/>
  <c r="AI139" i="71"/>
  <c r="AC138" i="71"/>
  <c r="AI135" i="71"/>
  <c r="AC134" i="71"/>
  <c r="AI131" i="71"/>
  <c r="AC130" i="71"/>
  <c r="AI127" i="71"/>
  <c r="AC126" i="71"/>
  <c r="AI123" i="71"/>
  <c r="AC122" i="71"/>
  <c r="AI119" i="71"/>
  <c r="AC118" i="71"/>
  <c r="AI115" i="71"/>
  <c r="AC114" i="71"/>
  <c r="AI111" i="71"/>
  <c r="AC110" i="71"/>
  <c r="AI107" i="71"/>
  <c r="AC106" i="71"/>
  <c r="AI103" i="71"/>
  <c r="AC102" i="71"/>
  <c r="AI99" i="71"/>
  <c r="AC98" i="71"/>
  <c r="AI95" i="71"/>
  <c r="AI91" i="71"/>
  <c r="AI87" i="71"/>
  <c r="AI75" i="71"/>
  <c r="Y164" i="71"/>
  <c r="AC105" i="71"/>
  <c r="Y173" i="71"/>
  <c r="Y165" i="71"/>
  <c r="Y125" i="71"/>
  <c r="Y121" i="71"/>
  <c r="AD114" i="71"/>
  <c r="AD102" i="71"/>
  <c r="AD82" i="71"/>
  <c r="AD74" i="71"/>
  <c r="Y57" i="71"/>
  <c r="Y178" i="71"/>
  <c r="Y174" i="71"/>
  <c r="AD171" i="71"/>
  <c r="Y170" i="71"/>
  <c r="AD167" i="71"/>
  <c r="Y166" i="71"/>
  <c r="AD163" i="71"/>
  <c r="Y162" i="71"/>
  <c r="AD159" i="71"/>
  <c r="Y158" i="71"/>
  <c r="AD155" i="71"/>
  <c r="Y154" i="71"/>
  <c r="AD151" i="71"/>
  <c r="Y150" i="71"/>
  <c r="AD147" i="71"/>
  <c r="Y146" i="71"/>
  <c r="AD143" i="71"/>
  <c r="Y142" i="71"/>
  <c r="AD139" i="71"/>
  <c r="Y138" i="71"/>
  <c r="AD135" i="71"/>
  <c r="Y134" i="71"/>
  <c r="AD131" i="71"/>
  <c r="Y130" i="71"/>
  <c r="AD127" i="71"/>
  <c r="Y126" i="71"/>
  <c r="AD123" i="71"/>
  <c r="AD119" i="71"/>
  <c r="AD115" i="71"/>
  <c r="Y114" i="71"/>
  <c r="AD111" i="71"/>
  <c r="Y110" i="71"/>
  <c r="AD107" i="71"/>
  <c r="Y106" i="71"/>
  <c r="AD103" i="71"/>
  <c r="Y102" i="71"/>
  <c r="AD99" i="71"/>
  <c r="Y98" i="71"/>
  <c r="AD95" i="71"/>
  <c r="Y94" i="71"/>
  <c r="AD91" i="71"/>
  <c r="Y90" i="71"/>
  <c r="AD87" i="71"/>
  <c r="Y86" i="71"/>
  <c r="AD83" i="71"/>
  <c r="Y82" i="71"/>
  <c r="AD79" i="71"/>
  <c r="Y78" i="71"/>
  <c r="AD75" i="71"/>
  <c r="Y74" i="71"/>
  <c r="Y70" i="71"/>
  <c r="Y66" i="71"/>
  <c r="Y62" i="71"/>
  <c r="Y50" i="71"/>
  <c r="Y46" i="71"/>
  <c r="Y42" i="71"/>
  <c r="Y34" i="71"/>
  <c r="Y109" i="71"/>
  <c r="Y97" i="71"/>
  <c r="AD90" i="71"/>
  <c r="Y85" i="71"/>
  <c r="AD78" i="71"/>
  <c r="Y45" i="71"/>
  <c r="AI172" i="71"/>
  <c r="AC171" i="71"/>
  <c r="AI168" i="71"/>
  <c r="AI164" i="71"/>
  <c r="AC163" i="71"/>
  <c r="AI160" i="71"/>
  <c r="AI156" i="71"/>
  <c r="AC155" i="71"/>
  <c r="AI152" i="71"/>
  <c r="AI148" i="71"/>
  <c r="AC147" i="71"/>
  <c r="AI144" i="71"/>
  <c r="AI140" i="71"/>
  <c r="AC139" i="71"/>
  <c r="AI136" i="71"/>
  <c r="AC135" i="71"/>
  <c r="AI132" i="71"/>
  <c r="AC131" i="71"/>
  <c r="AI128" i="71"/>
  <c r="AC127" i="71"/>
  <c r="AI124" i="71"/>
  <c r="AC123" i="71"/>
  <c r="AI120" i="71"/>
  <c r="AC119" i="71"/>
  <c r="AI116" i="71"/>
  <c r="AC115" i="71"/>
  <c r="AI112" i="71"/>
  <c r="AC111" i="71"/>
  <c r="AI108" i="71"/>
  <c r="AC107" i="71"/>
  <c r="AI104" i="71"/>
  <c r="AC103" i="71"/>
  <c r="AI100" i="71"/>
  <c r="AC99" i="71"/>
  <c r="AI96" i="71"/>
  <c r="AI92" i="71"/>
  <c r="AI88" i="71"/>
  <c r="AI84" i="71"/>
  <c r="Y148" i="71"/>
  <c r="Y177" i="71"/>
  <c r="Y157" i="71"/>
  <c r="AD150" i="71"/>
  <c r="Y137" i="71"/>
  <c r="AD130" i="71"/>
  <c r="AD122" i="71"/>
  <c r="AD110" i="71"/>
  <c r="Y93" i="71"/>
  <c r="AD86" i="71"/>
  <c r="Y77" i="71"/>
  <c r="Y61" i="71"/>
  <c r="Y53" i="71"/>
  <c r="Y41" i="71"/>
  <c r="Y140" i="71"/>
  <c r="Y179" i="71"/>
  <c r="Y175" i="71"/>
  <c r="AD172" i="71"/>
  <c r="Y171" i="71"/>
  <c r="AD168" i="71"/>
  <c r="Y167" i="71"/>
  <c r="AD164" i="71"/>
  <c r="Y163" i="71"/>
  <c r="AD160" i="71"/>
  <c r="Y159" i="71"/>
  <c r="AD156" i="71"/>
  <c r="Y155" i="71"/>
  <c r="AD152" i="71"/>
  <c r="Y151" i="71"/>
  <c r="AD148" i="71"/>
  <c r="Y147" i="71"/>
  <c r="AD144" i="71"/>
  <c r="Y143" i="71"/>
  <c r="AD140" i="71"/>
  <c r="Y139" i="71"/>
  <c r="AD136" i="71"/>
  <c r="Y135" i="71"/>
  <c r="AD132" i="71"/>
  <c r="Y131" i="71"/>
  <c r="AD128" i="71"/>
  <c r="Y127" i="71"/>
  <c r="AD124" i="71"/>
  <c r="Y123" i="71"/>
  <c r="AD120" i="71"/>
  <c r="Y119" i="71"/>
  <c r="AD116" i="71"/>
  <c r="Y115" i="71"/>
  <c r="AD112" i="71"/>
  <c r="Y111" i="71"/>
  <c r="AD108" i="71"/>
  <c r="Y107" i="71"/>
  <c r="AD104" i="71"/>
  <c r="Y103" i="71"/>
  <c r="AD100" i="71"/>
  <c r="Y99" i="71"/>
  <c r="Y95" i="71"/>
  <c r="Y91" i="71"/>
  <c r="AD88" i="71"/>
  <c r="Y87" i="71"/>
  <c r="AD84" i="71"/>
  <c r="Y83" i="71"/>
  <c r="AD80" i="71"/>
  <c r="Y79" i="71"/>
  <c r="AD76" i="71"/>
  <c r="Y75" i="71"/>
  <c r="Y71" i="71"/>
  <c r="Y67" i="71"/>
  <c r="Y63" i="71"/>
  <c r="Y59" i="71"/>
  <c r="Y55" i="71"/>
  <c r="Y51" i="71"/>
  <c r="Y47" i="71"/>
  <c r="Y43" i="71"/>
  <c r="Y172" i="71"/>
  <c r="AC159" i="71"/>
  <c r="AD146" i="71"/>
  <c r="AD126" i="71"/>
  <c r="AD92" i="71"/>
  <c r="Y58" i="71"/>
  <c r="Y153" i="71"/>
  <c r="AD118" i="71"/>
  <c r="Y81" i="71"/>
  <c r="AC172" i="71"/>
  <c r="AI169" i="71"/>
  <c r="AC168" i="71"/>
  <c r="AC164" i="71"/>
  <c r="AI161" i="71"/>
  <c r="AC160" i="71"/>
  <c r="AC156" i="71"/>
  <c r="AI153" i="71"/>
  <c r="AC152" i="71"/>
  <c r="AC148" i="71"/>
  <c r="AI145" i="71"/>
  <c r="AC144" i="71"/>
  <c r="AC140" i="71"/>
  <c r="AI137" i="71"/>
  <c r="AC136" i="71"/>
  <c r="AI133" i="71"/>
  <c r="AC132" i="71"/>
  <c r="AI129" i="71"/>
  <c r="AC128" i="71"/>
  <c r="AI125" i="71"/>
  <c r="AC124" i="71"/>
  <c r="AI121" i="71"/>
  <c r="AC120" i="71"/>
  <c r="AI117" i="71"/>
  <c r="AC116" i="71"/>
  <c r="AC112" i="71"/>
  <c r="AI109" i="71"/>
  <c r="AC108" i="71"/>
  <c r="AI105" i="71"/>
  <c r="AC104" i="71"/>
  <c r="AI101" i="71"/>
  <c r="AC100" i="71"/>
  <c r="AI97" i="71"/>
  <c r="AI93" i="71"/>
  <c r="AI89" i="71"/>
  <c r="AI85" i="71"/>
  <c r="AI81" i="71"/>
  <c r="Y180" i="71"/>
  <c r="AD170" i="71"/>
  <c r="AI157" i="71"/>
  <c r="Y122" i="71"/>
  <c r="Y88" i="71"/>
  <c r="Y54" i="71"/>
  <c r="Y37" i="71"/>
  <c r="Y33" i="71"/>
  <c r="Y38" i="71"/>
  <c r="Y30" i="71"/>
  <c r="Y39" i="71"/>
  <c r="Y35" i="71"/>
  <c r="Y31" i="71"/>
  <c r="AH97" i="12"/>
  <c r="AJ185" i="71"/>
  <c r="AJ184" i="71"/>
  <c r="AJ182" i="71"/>
  <c r="AJ183" i="71"/>
  <c r="Z183" i="71"/>
  <c r="Z182" i="71"/>
  <c r="X183" i="71"/>
  <c r="X182" i="71"/>
  <c r="W183" i="71"/>
  <c r="W182" i="71"/>
  <c r="AE175" i="71"/>
  <c r="AE167" i="71"/>
  <c r="AH83" i="71"/>
  <c r="AE177" i="71"/>
  <c r="AE169" i="71"/>
  <c r="AE161" i="71"/>
  <c r="AJ178" i="71"/>
  <c r="AJ170" i="71"/>
  <c r="AJ162" i="71"/>
  <c r="AJ154" i="71"/>
  <c r="X176" i="71"/>
  <c r="AH117" i="71"/>
  <c r="AG169" i="71"/>
  <c r="AJ180" i="71"/>
  <c r="AJ127" i="71"/>
  <c r="AH85" i="12"/>
  <c r="AF156" i="71"/>
  <c r="AF108" i="71"/>
  <c r="AF68" i="71"/>
  <c r="AF179" i="71"/>
  <c r="AF147" i="71"/>
  <c r="AF83" i="71"/>
  <c r="AF132" i="71"/>
  <c r="AF84" i="71"/>
  <c r="AF36" i="71"/>
  <c r="W177" i="71"/>
  <c r="W169" i="71"/>
  <c r="W161" i="71"/>
  <c r="W153" i="71"/>
  <c r="W145" i="71"/>
  <c r="W137" i="71"/>
  <c r="W129" i="71"/>
  <c r="W121" i="71"/>
  <c r="W113" i="71"/>
  <c r="W105" i="71"/>
  <c r="W97" i="71"/>
  <c r="W89" i="71"/>
  <c r="W81" i="71"/>
  <c r="W73" i="71"/>
  <c r="W65" i="71"/>
  <c r="W57" i="71"/>
  <c r="W49" i="71"/>
  <c r="W41" i="71"/>
  <c r="W33" i="71"/>
  <c r="X180" i="71"/>
  <c r="X172" i="71"/>
  <c r="X164" i="71"/>
  <c r="X156" i="71"/>
  <c r="X148" i="71"/>
  <c r="X140" i="71"/>
  <c r="X132" i="71"/>
  <c r="X124" i="71"/>
  <c r="X116" i="71"/>
  <c r="X108" i="71"/>
  <c r="X100" i="71"/>
  <c r="X92" i="71"/>
  <c r="X84" i="71"/>
  <c r="X76" i="71"/>
  <c r="X68" i="71"/>
  <c r="X60" i="71"/>
  <c r="X52" i="71"/>
  <c r="X44" i="71"/>
  <c r="AF172" i="71"/>
  <c r="AF140" i="71"/>
  <c r="AF92" i="71"/>
  <c r="AF44" i="71"/>
  <c r="AF163" i="71"/>
  <c r="AF131" i="71"/>
  <c r="AF99" i="71"/>
  <c r="AF67" i="71"/>
  <c r="AF35" i="71"/>
  <c r="W176" i="71"/>
  <c r="W152" i="71"/>
  <c r="W128" i="71"/>
  <c r="W96" i="71"/>
  <c r="W64" i="71"/>
  <c r="W32" i="71"/>
  <c r="X171" i="71"/>
  <c r="X147" i="71"/>
  <c r="X123" i="71"/>
  <c r="X99" i="71"/>
  <c r="X75" i="71"/>
  <c r="X35" i="71"/>
  <c r="Z178" i="71"/>
  <c r="Z154" i="71"/>
  <c r="Z138" i="71"/>
  <c r="Z130" i="71"/>
  <c r="Z106" i="71"/>
  <c r="Z98" i="71"/>
  <c r="Z82" i="71"/>
  <c r="Z74" i="71"/>
  <c r="Z58" i="71"/>
  <c r="AF164" i="71"/>
  <c r="AF116" i="71"/>
  <c r="AF76" i="71"/>
  <c r="AF155" i="71"/>
  <c r="AF123" i="71"/>
  <c r="AF91" i="71"/>
  <c r="AF51" i="71"/>
  <c r="W168" i="71"/>
  <c r="W120" i="71"/>
  <c r="W88" i="71"/>
  <c r="W56" i="71"/>
  <c r="X179" i="71"/>
  <c r="X115" i="71"/>
  <c r="Z170" i="71"/>
  <c r="Z162" i="71"/>
  <c r="Z146" i="71"/>
  <c r="Z122" i="71"/>
  <c r="Z114" i="71"/>
  <c r="Z90" i="71"/>
  <c r="Z66" i="71"/>
  <c r="AF180" i="71"/>
  <c r="AF148" i="71"/>
  <c r="AF100" i="71"/>
  <c r="AF60" i="71"/>
  <c r="AF139" i="71"/>
  <c r="AF115" i="71"/>
  <c r="AF75" i="71"/>
  <c r="AF43" i="71"/>
  <c r="W160" i="71"/>
  <c r="W144" i="71"/>
  <c r="W112" i="71"/>
  <c r="W80" i="71"/>
  <c r="W48" i="71"/>
  <c r="X163" i="71"/>
  <c r="X139" i="71"/>
  <c r="X107" i="71"/>
  <c r="X83" i="71"/>
  <c r="X67" i="71"/>
  <c r="X51" i="71"/>
  <c r="AF177" i="71"/>
  <c r="AF169" i="71"/>
  <c r="AF153" i="71"/>
  <c r="AF137" i="71"/>
  <c r="AF121" i="71"/>
  <c r="AF113" i="71"/>
  <c r="AF105" i="71"/>
  <c r="AF97" i="71"/>
  <c r="AF89" i="71"/>
  <c r="AF81" i="71"/>
  <c r="AF73" i="71"/>
  <c r="AF124" i="71"/>
  <c r="AF52" i="71"/>
  <c r="AF171" i="71"/>
  <c r="AF107" i="71"/>
  <c r="AF59" i="71"/>
  <c r="W136" i="71"/>
  <c r="W104" i="71"/>
  <c r="W72" i="71"/>
  <c r="W40" i="71"/>
  <c r="X155" i="71"/>
  <c r="X131" i="71"/>
  <c r="X91" i="71"/>
  <c r="X59" i="71"/>
  <c r="X43" i="71"/>
  <c r="AF161" i="71"/>
  <c r="AF145" i="71"/>
  <c r="AF129" i="71"/>
  <c r="AF160" i="71"/>
  <c r="AF178" i="71"/>
  <c r="AF170" i="71"/>
  <c r="AF162" i="71"/>
  <c r="AF154" i="71"/>
  <c r="AF146" i="71"/>
  <c r="AF138" i="71"/>
  <c r="AF130" i="71"/>
  <c r="AF122" i="71"/>
  <c r="AF114" i="71"/>
  <c r="AF106" i="71"/>
  <c r="AF98" i="71"/>
  <c r="AF90" i="71"/>
  <c r="AF82" i="71"/>
  <c r="AF74" i="71"/>
  <c r="AF66" i="71"/>
  <c r="AF58" i="71"/>
  <c r="AF50" i="71"/>
  <c r="AF42" i="71"/>
  <c r="AF34" i="71"/>
  <c r="W175" i="71"/>
  <c r="W167" i="71"/>
  <c r="W159" i="71"/>
  <c r="W151" i="71"/>
  <c r="W143" i="71"/>
  <c r="W135" i="71"/>
  <c r="W127" i="71"/>
  <c r="W119" i="71"/>
  <c r="W111" i="71"/>
  <c r="W103" i="71"/>
  <c r="W95" i="71"/>
  <c r="W87" i="71"/>
  <c r="W79" i="71"/>
  <c r="W71" i="71"/>
  <c r="W63" i="71"/>
  <c r="W55" i="71"/>
  <c r="W47" i="71"/>
  <c r="W39" i="71"/>
  <c r="W31" i="71"/>
  <c r="X178" i="71"/>
  <c r="X170" i="71"/>
  <c r="X162" i="71"/>
  <c r="X154" i="71"/>
  <c r="X146" i="71"/>
  <c r="X138" i="71"/>
  <c r="X130" i="71"/>
  <c r="X122" i="71"/>
  <c r="X114" i="71"/>
  <c r="X106" i="71"/>
  <c r="X98" i="71"/>
  <c r="X90" i="71"/>
  <c r="X82" i="71"/>
  <c r="X74" i="71"/>
  <c r="X66" i="71"/>
  <c r="X58" i="71"/>
  <c r="X50" i="71"/>
  <c r="X42" i="71"/>
  <c r="X34" i="71"/>
  <c r="Z177" i="71"/>
  <c r="Z169" i="71"/>
  <c r="Z161" i="71"/>
  <c r="Z153" i="71"/>
  <c r="Z145" i="71"/>
  <c r="Z137" i="71"/>
  <c r="Z129" i="71"/>
  <c r="Z121" i="71"/>
  <c r="Z113" i="71"/>
  <c r="Z105" i="71"/>
  <c r="Z97" i="71"/>
  <c r="Z89" i="71"/>
  <c r="Z81" i="71"/>
  <c r="Z73" i="71"/>
  <c r="Z65" i="71"/>
  <c r="Z57" i="71"/>
  <c r="Z49" i="71"/>
  <c r="Z41" i="71"/>
  <c r="Z33" i="71"/>
  <c r="AF49" i="71"/>
  <c r="W174" i="71"/>
  <c r="W166" i="71"/>
  <c r="W158" i="71"/>
  <c r="W150" i="71"/>
  <c r="W142" i="71"/>
  <c r="W134" i="71"/>
  <c r="W126" i="71"/>
  <c r="W118" i="71"/>
  <c r="W110" i="71"/>
  <c r="W102" i="71"/>
  <c r="W94" i="71"/>
  <c r="W86" i="71"/>
  <c r="W78" i="71"/>
  <c r="W70" i="71"/>
  <c r="W62" i="71"/>
  <c r="W54" i="71"/>
  <c r="W46" i="71"/>
  <c r="W38" i="71"/>
  <c r="W30" i="71"/>
  <c r="X177" i="71"/>
  <c r="X169" i="71"/>
  <c r="X161" i="71"/>
  <c r="X153" i="71"/>
  <c r="X145" i="71"/>
  <c r="X137" i="71"/>
  <c r="X129" i="71"/>
  <c r="X121" i="71"/>
  <c r="X113" i="71"/>
  <c r="X105" i="71"/>
  <c r="X97" i="71"/>
  <c r="X89" i="71"/>
  <c r="X81" i="71"/>
  <c r="X73" i="71"/>
  <c r="X65" i="71"/>
  <c r="X57" i="71"/>
  <c r="X49" i="71"/>
  <c r="X41" i="71"/>
  <c r="X33" i="71"/>
  <c r="Z176" i="71"/>
  <c r="Z168" i="71"/>
  <c r="Z160" i="71"/>
  <c r="Z152" i="71"/>
  <c r="Z144" i="71"/>
  <c r="Z136" i="71"/>
  <c r="Z128" i="71"/>
  <c r="Z120" i="71"/>
  <c r="Z112" i="71"/>
  <c r="Z104" i="71"/>
  <c r="Z96" i="71"/>
  <c r="Z88" i="71"/>
  <c r="Z80" i="71"/>
  <c r="Z72" i="71"/>
  <c r="Z64" i="71"/>
  <c r="Z56" i="71"/>
  <c r="Z48" i="71"/>
  <c r="Z40" i="71"/>
  <c r="Z32" i="71"/>
  <c r="AG177" i="71"/>
  <c r="AG161" i="71"/>
  <c r="AF33" i="71"/>
  <c r="AF176" i="71"/>
  <c r="AF168" i="71"/>
  <c r="AF152" i="71"/>
  <c r="AF144" i="71"/>
  <c r="AF120" i="71"/>
  <c r="AF112" i="71"/>
  <c r="AF104" i="71"/>
  <c r="AF96" i="71"/>
  <c r="AF88" i="71"/>
  <c r="AF80" i="71"/>
  <c r="AF72" i="71"/>
  <c r="AF64" i="71"/>
  <c r="AF56" i="71"/>
  <c r="AF48" i="71"/>
  <c r="AF40" i="71"/>
  <c r="AF32" i="71"/>
  <c r="W181" i="71"/>
  <c r="W173" i="71"/>
  <c r="W165" i="71"/>
  <c r="W157" i="71"/>
  <c r="W149" i="71"/>
  <c r="W141" i="71"/>
  <c r="W133" i="71"/>
  <c r="W125" i="71"/>
  <c r="W117" i="71"/>
  <c r="W109" i="71"/>
  <c r="W101" i="71"/>
  <c r="W93" i="71"/>
  <c r="W85" i="71"/>
  <c r="W77" i="71"/>
  <c r="W69" i="71"/>
  <c r="W61" i="71"/>
  <c r="W53" i="71"/>
  <c r="W45" i="71"/>
  <c r="W37" i="71"/>
  <c r="W29" i="71"/>
  <c r="X168" i="71"/>
  <c r="X160" i="71"/>
  <c r="X152" i="71"/>
  <c r="X144" i="71"/>
  <c r="X136" i="71"/>
  <c r="X128" i="71"/>
  <c r="X120" i="71"/>
  <c r="X112" i="71"/>
  <c r="X104" i="71"/>
  <c r="X96" i="71"/>
  <c r="X88" i="71"/>
  <c r="X80" i="71"/>
  <c r="X72" i="71"/>
  <c r="X64" i="71"/>
  <c r="X56" i="71"/>
  <c r="X48" i="71"/>
  <c r="X40" i="71"/>
  <c r="X32" i="71"/>
  <c r="Z175" i="71"/>
  <c r="Z167" i="71"/>
  <c r="Z159" i="71"/>
  <c r="Z151" i="71"/>
  <c r="Z143" i="71"/>
  <c r="Z135" i="71"/>
  <c r="Z127" i="71"/>
  <c r="Z119" i="71"/>
  <c r="Z111" i="71"/>
  <c r="Z103" i="71"/>
  <c r="Z95" i="71"/>
  <c r="Z87" i="71"/>
  <c r="Z79" i="71"/>
  <c r="Z71" i="71"/>
  <c r="Z63" i="71"/>
  <c r="Z55" i="71"/>
  <c r="Z47" i="71"/>
  <c r="Z39" i="71"/>
  <c r="Z31" i="71"/>
  <c r="AH178" i="71"/>
  <c r="AH170" i="71"/>
  <c r="AH162" i="71"/>
  <c r="AH154" i="71"/>
  <c r="AF41" i="71"/>
  <c r="AF136" i="71"/>
  <c r="AF128" i="71"/>
  <c r="AF175" i="71"/>
  <c r="AF167" i="71"/>
  <c r="AF159" i="71"/>
  <c r="AF151" i="71"/>
  <c r="AF143" i="71"/>
  <c r="AF135" i="71"/>
  <c r="AF127" i="71"/>
  <c r="AF119" i="71"/>
  <c r="AF111" i="71"/>
  <c r="AF103" i="71"/>
  <c r="AF95" i="71"/>
  <c r="AF87" i="71"/>
  <c r="AF79" i="71"/>
  <c r="AF71" i="71"/>
  <c r="AF63" i="71"/>
  <c r="AF55" i="71"/>
  <c r="AF47" i="71"/>
  <c r="AF39" i="71"/>
  <c r="AF31" i="71"/>
  <c r="W180" i="71"/>
  <c r="W172" i="71"/>
  <c r="W164" i="71"/>
  <c r="W156" i="71"/>
  <c r="W148" i="71"/>
  <c r="W140" i="71"/>
  <c r="W132" i="71"/>
  <c r="W124" i="71"/>
  <c r="W116" i="71"/>
  <c r="W108" i="71"/>
  <c r="W100" i="71"/>
  <c r="W92" i="71"/>
  <c r="W84" i="71"/>
  <c r="W76" i="71"/>
  <c r="W68" i="71"/>
  <c r="W60" i="71"/>
  <c r="W52" i="71"/>
  <c r="W44" i="71"/>
  <c r="W36" i="71"/>
  <c r="X175" i="71"/>
  <c r="X167" i="71"/>
  <c r="X159" i="71"/>
  <c r="X151" i="71"/>
  <c r="X143" i="71"/>
  <c r="X135" i="71"/>
  <c r="X127" i="71"/>
  <c r="X119" i="71"/>
  <c r="X111" i="71"/>
  <c r="X103" i="71"/>
  <c r="X95" i="71"/>
  <c r="X87" i="71"/>
  <c r="X79" i="71"/>
  <c r="X71" i="71"/>
  <c r="X63" i="71"/>
  <c r="X55" i="71"/>
  <c r="X47" i="71"/>
  <c r="X39" i="71"/>
  <c r="X31" i="71"/>
  <c r="Z174" i="71"/>
  <c r="Z166" i="71"/>
  <c r="Z158" i="71"/>
  <c r="Z150" i="71"/>
  <c r="Z142" i="71"/>
  <c r="Z134" i="71"/>
  <c r="Z126" i="71"/>
  <c r="Z118" i="71"/>
  <c r="Z110" i="71"/>
  <c r="Z102" i="71"/>
  <c r="Z94" i="71"/>
  <c r="Z86" i="71"/>
  <c r="Z78" i="71"/>
  <c r="Z70" i="71"/>
  <c r="Z62" i="71"/>
  <c r="Z54" i="71"/>
  <c r="AF65" i="71"/>
  <c r="AF174" i="71"/>
  <c r="AF166" i="71"/>
  <c r="AF158" i="71"/>
  <c r="AF150" i="71"/>
  <c r="AF142" i="71"/>
  <c r="AF134" i="71"/>
  <c r="AF126" i="71"/>
  <c r="AF118" i="71"/>
  <c r="AF110" i="71"/>
  <c r="AF102" i="71"/>
  <c r="AF94" i="71"/>
  <c r="AF86" i="71"/>
  <c r="AF78" i="71"/>
  <c r="AF70" i="71"/>
  <c r="AF62" i="71"/>
  <c r="AF54" i="71"/>
  <c r="AF46" i="71"/>
  <c r="AF38" i="71"/>
  <c r="AF30" i="71"/>
  <c r="W179" i="71"/>
  <c r="W171" i="71"/>
  <c r="W163" i="71"/>
  <c r="W155" i="71"/>
  <c r="W147" i="71"/>
  <c r="W139" i="71"/>
  <c r="W131" i="71"/>
  <c r="W123" i="71"/>
  <c r="W115" i="71"/>
  <c r="W107" i="71"/>
  <c r="W99" i="71"/>
  <c r="W91" i="71"/>
  <c r="W83" i="71"/>
  <c r="W75" i="71"/>
  <c r="W67" i="71"/>
  <c r="W59" i="71"/>
  <c r="W51" i="71"/>
  <c r="W43" i="71"/>
  <c r="W35" i="71"/>
  <c r="X174" i="71"/>
  <c r="X166" i="71"/>
  <c r="X158" i="71"/>
  <c r="X150" i="71"/>
  <c r="X142" i="71"/>
  <c r="X134" i="71"/>
  <c r="X126" i="71"/>
  <c r="X118" i="71"/>
  <c r="X110" i="71"/>
  <c r="X102" i="71"/>
  <c r="X94" i="71"/>
  <c r="X86" i="71"/>
  <c r="X78" i="71"/>
  <c r="X70" i="71"/>
  <c r="X62" i="71"/>
  <c r="X54" i="71"/>
  <c r="X46" i="71"/>
  <c r="X38" i="71"/>
  <c r="X30" i="71"/>
  <c r="Z181" i="71"/>
  <c r="Z173" i="71"/>
  <c r="Z165" i="71"/>
  <c r="Z157" i="71"/>
  <c r="Z149" i="71"/>
  <c r="Z141" i="71"/>
  <c r="Z133" i="71"/>
  <c r="Z125" i="71"/>
  <c r="Z117" i="71"/>
  <c r="Z109" i="71"/>
  <c r="Z101" i="71"/>
  <c r="Z93" i="71"/>
  <c r="Z85" i="71"/>
  <c r="Z77" i="71"/>
  <c r="Z69" i="71"/>
  <c r="Z61" i="71"/>
  <c r="Z53" i="71"/>
  <c r="Z45" i="71"/>
  <c r="Z37" i="71"/>
  <c r="Z29" i="71"/>
  <c r="AF57" i="71"/>
  <c r="AF173" i="71"/>
  <c r="AF165" i="71"/>
  <c r="AF157" i="71"/>
  <c r="AF149" i="71"/>
  <c r="AF141" i="71"/>
  <c r="AF133" i="71"/>
  <c r="AF125" i="71"/>
  <c r="AF117" i="71"/>
  <c r="AF109" i="71"/>
  <c r="AF101" i="71"/>
  <c r="AF93" i="71"/>
  <c r="AF85" i="71"/>
  <c r="AF77" i="71"/>
  <c r="AF69" i="71"/>
  <c r="AF61" i="71"/>
  <c r="AF53" i="71"/>
  <c r="AF45" i="71"/>
  <c r="AF37" i="71"/>
  <c r="AF29" i="71"/>
  <c r="W178" i="71"/>
  <c r="W170" i="71"/>
  <c r="W162" i="71"/>
  <c r="W154" i="71"/>
  <c r="W146" i="71"/>
  <c r="W138" i="71"/>
  <c r="W130" i="71"/>
  <c r="W122" i="71"/>
  <c r="W114" i="71"/>
  <c r="W106" i="71"/>
  <c r="W98" i="71"/>
  <c r="W90" i="71"/>
  <c r="W82" i="71"/>
  <c r="W74" i="71"/>
  <c r="W66" i="71"/>
  <c r="W58" i="71"/>
  <c r="W50" i="71"/>
  <c r="W42" i="71"/>
  <c r="W34" i="71"/>
  <c r="X181" i="71"/>
  <c r="X173" i="71"/>
  <c r="X165" i="71"/>
  <c r="X157" i="71"/>
  <c r="X149" i="71"/>
  <c r="X141" i="71"/>
  <c r="X133" i="71"/>
  <c r="X125" i="71"/>
  <c r="X117" i="71"/>
  <c r="X109" i="71"/>
  <c r="X101" i="71"/>
  <c r="X93" i="71"/>
  <c r="X85" i="71"/>
  <c r="X77" i="71"/>
  <c r="X69" i="71"/>
  <c r="X61" i="71"/>
  <c r="X53" i="71"/>
  <c r="X45" i="71"/>
  <c r="X37" i="71"/>
  <c r="X29" i="71"/>
  <c r="Z180" i="71"/>
  <c r="Z172" i="71"/>
  <c r="Z164" i="71"/>
  <c r="Z156" i="71"/>
  <c r="Z148" i="71"/>
  <c r="Z140" i="71"/>
  <c r="Z132" i="71"/>
  <c r="Z124" i="71"/>
  <c r="Z116" i="71"/>
  <c r="Z108" i="71"/>
  <c r="Z100" i="71"/>
  <c r="Z92" i="71"/>
  <c r="Z84" i="71"/>
  <c r="Z76" i="71"/>
  <c r="Z68" i="71"/>
  <c r="Z60" i="71"/>
  <c r="Z52" i="71"/>
  <c r="Z44" i="71"/>
  <c r="Z36" i="71"/>
  <c r="X36" i="71"/>
  <c r="Z179" i="71"/>
  <c r="Z171" i="71"/>
  <c r="Z163" i="71"/>
  <c r="Z155" i="71"/>
  <c r="Z147" i="71"/>
  <c r="Z139" i="71"/>
  <c r="Z131" i="71"/>
  <c r="Z123" i="71"/>
  <c r="Z115" i="71"/>
  <c r="Z107" i="71"/>
  <c r="Z99" i="71"/>
  <c r="Z91" i="71"/>
  <c r="Z83" i="71"/>
  <c r="Z75" i="71"/>
  <c r="Z67" i="71"/>
  <c r="Z59" i="71"/>
  <c r="Z51" i="71"/>
  <c r="Z43" i="71"/>
  <c r="Z35" i="71"/>
  <c r="AG180" i="71"/>
  <c r="AG172" i="71"/>
  <c r="AG164" i="71"/>
  <c r="AG156" i="71"/>
  <c r="AG148" i="71"/>
  <c r="AG140" i="71"/>
  <c r="AG132" i="71"/>
  <c r="AG124" i="71"/>
  <c r="AG116" i="71"/>
  <c r="AG108" i="71"/>
  <c r="AG100" i="71"/>
  <c r="AG92" i="71"/>
  <c r="AG84" i="71"/>
  <c r="AG76" i="71"/>
  <c r="AG68" i="71"/>
  <c r="AG60" i="71"/>
  <c r="AG52" i="71"/>
  <c r="AG44" i="71"/>
  <c r="AG36" i="71"/>
  <c r="AH174" i="71"/>
  <c r="AH166" i="71"/>
  <c r="AH158" i="71"/>
  <c r="AH150" i="71"/>
  <c r="AH142" i="71"/>
  <c r="AH134" i="71"/>
  <c r="AH126" i="71"/>
  <c r="AH118" i="71"/>
  <c r="AH110" i="71"/>
  <c r="AH102" i="71"/>
  <c r="AH94" i="71"/>
  <c r="AH86" i="71"/>
  <c r="AH78" i="71"/>
  <c r="AH70" i="71"/>
  <c r="AH62" i="71"/>
  <c r="AH54" i="71"/>
  <c r="AH46" i="71"/>
  <c r="Z50" i="71"/>
  <c r="Z42" i="71"/>
  <c r="Z34" i="71"/>
  <c r="AG179" i="71"/>
  <c r="AG171" i="71"/>
  <c r="AG163" i="71"/>
  <c r="AG155" i="71"/>
  <c r="AG147" i="71"/>
  <c r="AG139" i="71"/>
  <c r="AG131" i="71"/>
  <c r="AG123" i="71"/>
  <c r="AG115" i="71"/>
  <c r="AG107" i="71"/>
  <c r="AG99" i="71"/>
  <c r="AG91" i="71"/>
  <c r="AG83" i="71"/>
  <c r="AG75" i="71"/>
  <c r="AG67" i="71"/>
  <c r="AG59" i="71"/>
  <c r="AG51" i="71"/>
  <c r="AG43" i="71"/>
  <c r="AG35" i="71"/>
  <c r="AH173" i="71"/>
  <c r="AH165" i="71"/>
  <c r="AH157" i="71"/>
  <c r="AH149" i="71"/>
  <c r="AH141" i="71"/>
  <c r="AH133" i="71"/>
  <c r="AH125" i="71"/>
  <c r="AH109" i="71"/>
  <c r="AH101" i="71"/>
  <c r="AH93" i="71"/>
  <c r="AH85" i="71"/>
  <c r="AH77" i="71"/>
  <c r="AH69" i="71"/>
  <c r="AE176" i="71"/>
  <c r="AE168" i="71"/>
  <c r="AE160" i="71"/>
  <c r="AE152" i="71"/>
  <c r="AE88" i="71"/>
  <c r="AE64" i="71"/>
  <c r="AE32" i="71"/>
  <c r="AJ177" i="71"/>
  <c r="AJ169" i="71"/>
  <c r="AJ161" i="71"/>
  <c r="AJ153" i="71"/>
  <c r="AG178" i="71"/>
  <c r="AG170" i="71"/>
  <c r="AG162" i="71"/>
  <c r="AG154" i="71"/>
  <c r="AG146" i="71"/>
  <c r="AG138" i="71"/>
  <c r="AG130" i="71"/>
  <c r="AG122" i="71"/>
  <c r="AG114" i="71"/>
  <c r="AG106" i="71"/>
  <c r="AG98" i="71"/>
  <c r="AG90" i="71"/>
  <c r="AG82" i="71"/>
  <c r="AG74" i="71"/>
  <c r="AG66" i="71"/>
  <c r="AG58" i="71"/>
  <c r="AG50" i="71"/>
  <c r="AG42" i="71"/>
  <c r="AG34" i="71"/>
  <c r="AH180" i="71"/>
  <c r="AH172" i="71"/>
  <c r="AH164" i="71"/>
  <c r="AH156" i="71"/>
  <c r="AH148" i="71"/>
  <c r="AH140" i="71"/>
  <c r="AH132" i="71"/>
  <c r="AH124" i="71"/>
  <c r="AH116" i="71"/>
  <c r="AH108" i="71"/>
  <c r="AH100" i="71"/>
  <c r="AH92" i="71"/>
  <c r="AH84" i="71"/>
  <c r="AH76" i="71"/>
  <c r="AE151" i="71"/>
  <c r="AJ176" i="71"/>
  <c r="AJ168" i="71"/>
  <c r="AJ160" i="71"/>
  <c r="AG153" i="71"/>
  <c r="AG145" i="71"/>
  <c r="AG137" i="71"/>
  <c r="AG129" i="71"/>
  <c r="AG121" i="71"/>
  <c r="AG113" i="71"/>
  <c r="AG105" i="71"/>
  <c r="AG97" i="71"/>
  <c r="AG89" i="71"/>
  <c r="AG81" i="71"/>
  <c r="AG73" i="71"/>
  <c r="AG65" i="71"/>
  <c r="AG57" i="71"/>
  <c r="AG49" i="71"/>
  <c r="AG41" i="71"/>
  <c r="AG33" i="71"/>
  <c r="AH179" i="71"/>
  <c r="AH171" i="71"/>
  <c r="AH163" i="71"/>
  <c r="AH155" i="71"/>
  <c r="AH147" i="71"/>
  <c r="AH139" i="71"/>
  <c r="AH131" i="71"/>
  <c r="AH123" i="71"/>
  <c r="AH115" i="71"/>
  <c r="AH107" i="71"/>
  <c r="AH99" i="71"/>
  <c r="AH91" i="71"/>
  <c r="AH75" i="71"/>
  <c r="AH67" i="71"/>
  <c r="AH59" i="71"/>
  <c r="AH51" i="71"/>
  <c r="AH43" i="71"/>
  <c r="AH35" i="71"/>
  <c r="AE174" i="71"/>
  <c r="AE166" i="71"/>
  <c r="AE158" i="71"/>
  <c r="AE150" i="71"/>
  <c r="AE142" i="71"/>
  <c r="AE134" i="71"/>
  <c r="AE126" i="71"/>
  <c r="AE118" i="71"/>
  <c r="AE110" i="71"/>
  <c r="AE102" i="71"/>
  <c r="AE94" i="71"/>
  <c r="AE86" i="71"/>
  <c r="AE78" i="71"/>
  <c r="AE70" i="71"/>
  <c r="AE62" i="71"/>
  <c r="AE54" i="71"/>
  <c r="AE46" i="71"/>
  <c r="AE38" i="71"/>
  <c r="AE30" i="71"/>
  <c r="AJ175" i="71"/>
  <c r="AJ167" i="71"/>
  <c r="AJ159" i="71"/>
  <c r="AJ151" i="71"/>
  <c r="AJ143" i="71"/>
  <c r="AJ135" i="71"/>
  <c r="AJ119" i="71"/>
  <c r="AJ111" i="71"/>
  <c r="AJ103" i="71"/>
  <c r="AJ95" i="71"/>
  <c r="AJ87" i="71"/>
  <c r="AJ79" i="71"/>
  <c r="AJ71" i="71"/>
  <c r="AJ63" i="71"/>
  <c r="AJ55" i="71"/>
  <c r="AJ47" i="71"/>
  <c r="AJ39" i="71"/>
  <c r="AJ31" i="71"/>
  <c r="AJ172" i="71"/>
  <c r="AG176" i="71"/>
  <c r="AG168" i="71"/>
  <c r="AG160" i="71"/>
  <c r="AG152" i="71"/>
  <c r="AG144" i="71"/>
  <c r="AG136" i="71"/>
  <c r="AG128" i="71"/>
  <c r="AG120" i="71"/>
  <c r="AG112" i="71"/>
  <c r="AG104" i="71"/>
  <c r="AG96" i="71"/>
  <c r="AG88" i="71"/>
  <c r="AG80" i="71"/>
  <c r="AG72" i="71"/>
  <c r="AG64" i="71"/>
  <c r="AG56" i="71"/>
  <c r="AG48" i="71"/>
  <c r="AG40" i="71"/>
  <c r="AG32" i="71"/>
  <c r="AH146" i="71"/>
  <c r="AH138" i="71"/>
  <c r="AH130" i="71"/>
  <c r="AH122" i="71"/>
  <c r="AH114" i="71"/>
  <c r="AH106" i="71"/>
  <c r="AH98" i="71"/>
  <c r="AH90" i="71"/>
  <c r="AH82" i="71"/>
  <c r="AH74" i="71"/>
  <c r="AH66" i="71"/>
  <c r="AZ66" i="71" s="1"/>
  <c r="BR66" i="71" s="1"/>
  <c r="AH58" i="71"/>
  <c r="AH50" i="71"/>
  <c r="AH42" i="71"/>
  <c r="AH34" i="71"/>
  <c r="AZ34" i="71" s="1"/>
  <c r="BR34" i="71" s="1"/>
  <c r="AE173" i="71"/>
  <c r="AW173" i="71" s="1"/>
  <c r="BO173" i="71" s="1"/>
  <c r="AE165" i="71"/>
  <c r="AE157" i="71"/>
  <c r="AJ174" i="71"/>
  <c r="BB174" i="71" s="1"/>
  <c r="BT174" i="71" s="1"/>
  <c r="AJ166" i="71"/>
  <c r="AJ158" i="71"/>
  <c r="BB158" i="71" s="1"/>
  <c r="BT158" i="71" s="1"/>
  <c r="AE98" i="71"/>
  <c r="Z46" i="71"/>
  <c r="Z38" i="71"/>
  <c r="Z30" i="71"/>
  <c r="AG175" i="71"/>
  <c r="AG167" i="71"/>
  <c r="AG159" i="71"/>
  <c r="AG151" i="71"/>
  <c r="AG143" i="71"/>
  <c r="AG135" i="71"/>
  <c r="AG127" i="71"/>
  <c r="AG119" i="71"/>
  <c r="AG111" i="71"/>
  <c r="AG103" i="71"/>
  <c r="AG95" i="71"/>
  <c r="AG87" i="71"/>
  <c r="AG79" i="71"/>
  <c r="AG71" i="71"/>
  <c r="AG63" i="71"/>
  <c r="AG55" i="71"/>
  <c r="AG47" i="71"/>
  <c r="AG39" i="71"/>
  <c r="AG31" i="71"/>
  <c r="AH177" i="71"/>
  <c r="AH169" i="71"/>
  <c r="AH161" i="71"/>
  <c r="AH153" i="71"/>
  <c r="AH145" i="71"/>
  <c r="AH137" i="71"/>
  <c r="AH129" i="71"/>
  <c r="AH121" i="71"/>
  <c r="AZ121" i="71" s="1"/>
  <c r="BR121" i="71" s="1"/>
  <c r="AH113" i="71"/>
  <c r="AH105" i="71"/>
  <c r="AH97" i="71"/>
  <c r="AZ97" i="71" s="1"/>
  <c r="BR97" i="71" s="1"/>
  <c r="AH89" i="71"/>
  <c r="AH81" i="71"/>
  <c r="AE180" i="71"/>
  <c r="AE172" i="71"/>
  <c r="AE164" i="71"/>
  <c r="AE156" i="71"/>
  <c r="AJ181" i="71"/>
  <c r="AJ173" i="71"/>
  <c r="AJ165" i="71"/>
  <c r="AJ157" i="71"/>
  <c r="AJ61" i="71"/>
  <c r="AJ164" i="71"/>
  <c r="AG174" i="71"/>
  <c r="AG166" i="71"/>
  <c r="AG158" i="71"/>
  <c r="AG150" i="71"/>
  <c r="AG142" i="71"/>
  <c r="AG134" i="71"/>
  <c r="AG126" i="71"/>
  <c r="AG118" i="71"/>
  <c r="AG110" i="71"/>
  <c r="AG102" i="71"/>
  <c r="AG94" i="71"/>
  <c r="AG86" i="71"/>
  <c r="AG78" i="71"/>
  <c r="AG70" i="71"/>
  <c r="AG62" i="71"/>
  <c r="AG54" i="71"/>
  <c r="AG46" i="71"/>
  <c r="AG38" i="71"/>
  <c r="AG30" i="71"/>
  <c r="AH176" i="71"/>
  <c r="AH168" i="71"/>
  <c r="AH160" i="71"/>
  <c r="AH152" i="71"/>
  <c r="AH144" i="71"/>
  <c r="AH136" i="71"/>
  <c r="AH128" i="71"/>
  <c r="AH120" i="71"/>
  <c r="AH112" i="71"/>
  <c r="AH104" i="71"/>
  <c r="AH96" i="71"/>
  <c r="AH88" i="71"/>
  <c r="AH80" i="71"/>
  <c r="AH72" i="71"/>
  <c r="AH64" i="71"/>
  <c r="AH56" i="71"/>
  <c r="AH48" i="71"/>
  <c r="AH40" i="71"/>
  <c r="AH32" i="71"/>
  <c r="AE179" i="71"/>
  <c r="AE171" i="71"/>
  <c r="AE163" i="71"/>
  <c r="AE155" i="71"/>
  <c r="AE147" i="71"/>
  <c r="AE139" i="71"/>
  <c r="AE131" i="71"/>
  <c r="AE123" i="71"/>
  <c r="AE115" i="71"/>
  <c r="AE107" i="71"/>
  <c r="AE99" i="71"/>
  <c r="AE130" i="71"/>
  <c r="AG173" i="71"/>
  <c r="AG165" i="71"/>
  <c r="AG157" i="71"/>
  <c r="AG149" i="71"/>
  <c r="AG141" i="71"/>
  <c r="AG133" i="71"/>
  <c r="AG125" i="71"/>
  <c r="AG117" i="71"/>
  <c r="AG109" i="71"/>
  <c r="AG101" i="71"/>
  <c r="AG93" i="71"/>
  <c r="AG85" i="71"/>
  <c r="AG77" i="71"/>
  <c r="AG69" i="71"/>
  <c r="AG61" i="71"/>
  <c r="AG53" i="71"/>
  <c r="AG45" i="71"/>
  <c r="AG37" i="71"/>
  <c r="AG29" i="71"/>
  <c r="AH175" i="71"/>
  <c r="AH167" i="71"/>
  <c r="AH159" i="71"/>
  <c r="AH151" i="71"/>
  <c r="AH143" i="71"/>
  <c r="AH135" i="71"/>
  <c r="AH127" i="71"/>
  <c r="AH119" i="71"/>
  <c r="AH111" i="71"/>
  <c r="AH103" i="71"/>
  <c r="AH95" i="71"/>
  <c r="AH87" i="71"/>
  <c r="AE178" i="71"/>
  <c r="AE170" i="71"/>
  <c r="AE162" i="71"/>
  <c r="AE154" i="71"/>
  <c r="AE146" i="71"/>
  <c r="AE138" i="71"/>
  <c r="AE122" i="71"/>
  <c r="AE114" i="71"/>
  <c r="AE106" i="71"/>
  <c r="AJ179" i="71"/>
  <c r="AJ171" i="71"/>
  <c r="AJ163" i="71"/>
  <c r="AJ155" i="71"/>
  <c r="AE159" i="71"/>
  <c r="AJ156" i="71"/>
  <c r="AJ152" i="71"/>
  <c r="AE149" i="71"/>
  <c r="AE141" i="71"/>
  <c r="AE133" i="71"/>
  <c r="AE125" i="71"/>
  <c r="AE117" i="71"/>
  <c r="AE109" i="71"/>
  <c r="AE101" i="71"/>
  <c r="AE93" i="71"/>
  <c r="AE85" i="71"/>
  <c r="AE77" i="71"/>
  <c r="AE69" i="71"/>
  <c r="AE61" i="71"/>
  <c r="AE53" i="71"/>
  <c r="AE45" i="71"/>
  <c r="AE37" i="71"/>
  <c r="AE29" i="71"/>
  <c r="AJ150" i="71"/>
  <c r="AJ142" i="71"/>
  <c r="AJ134" i="71"/>
  <c r="AJ126" i="71"/>
  <c r="AJ118" i="71"/>
  <c r="BB118" i="71" s="1"/>
  <c r="BT118" i="71" s="1"/>
  <c r="AJ110" i="71"/>
  <c r="BB110" i="71" s="1"/>
  <c r="BT110" i="71" s="1"/>
  <c r="AJ102" i="71"/>
  <c r="BB102" i="71" s="1"/>
  <c r="BT102" i="71" s="1"/>
  <c r="AJ94" i="71"/>
  <c r="AJ86" i="71"/>
  <c r="BB86" i="71" s="1"/>
  <c r="BT86" i="71" s="1"/>
  <c r="AJ78" i="71"/>
  <c r="AJ70" i="71"/>
  <c r="AJ62" i="71"/>
  <c r="AJ54" i="71"/>
  <c r="BB54" i="71" s="1"/>
  <c r="BT54" i="71" s="1"/>
  <c r="AJ46" i="71"/>
  <c r="BB46" i="71" s="1"/>
  <c r="BT46" i="71" s="1"/>
  <c r="AJ38" i="71"/>
  <c r="AJ30" i="71"/>
  <c r="AH73" i="71"/>
  <c r="AH65" i="71"/>
  <c r="AH57" i="71"/>
  <c r="AH49" i="71"/>
  <c r="AH41" i="71"/>
  <c r="AH33" i="71"/>
  <c r="AE148" i="71"/>
  <c r="AE140" i="71"/>
  <c r="AE132" i="71"/>
  <c r="AE124" i="71"/>
  <c r="AE116" i="71"/>
  <c r="AE108" i="71"/>
  <c r="AE100" i="71"/>
  <c r="AE92" i="71"/>
  <c r="AE84" i="71"/>
  <c r="AE76" i="71"/>
  <c r="AE68" i="71"/>
  <c r="AE60" i="71"/>
  <c r="AE52" i="71"/>
  <c r="AE44" i="71"/>
  <c r="AE36" i="71"/>
  <c r="AJ149" i="71"/>
  <c r="AJ141" i="71"/>
  <c r="AJ133" i="71"/>
  <c r="AJ125" i="71"/>
  <c r="AJ117" i="71"/>
  <c r="AJ109" i="71"/>
  <c r="AJ101" i="71"/>
  <c r="AJ93" i="71"/>
  <c r="AJ85" i="71"/>
  <c r="AJ77" i="71"/>
  <c r="AJ69" i="71"/>
  <c r="AJ53" i="71"/>
  <c r="AJ45" i="71"/>
  <c r="AJ37" i="71"/>
  <c r="AE91" i="71"/>
  <c r="AE83" i="71"/>
  <c r="AE75" i="71"/>
  <c r="AE67" i="71"/>
  <c r="AE59" i="71"/>
  <c r="AE51" i="71"/>
  <c r="AE43" i="71"/>
  <c r="AE35" i="71"/>
  <c r="AJ148" i="71"/>
  <c r="AJ140" i="71"/>
  <c r="AJ132" i="71"/>
  <c r="AJ124" i="71"/>
  <c r="AJ116" i="71"/>
  <c r="AJ108" i="71"/>
  <c r="AJ100" i="71"/>
  <c r="AJ92" i="71"/>
  <c r="AJ84" i="71"/>
  <c r="AJ76" i="71"/>
  <c r="AJ68" i="71"/>
  <c r="AJ60" i="71"/>
  <c r="AJ52" i="71"/>
  <c r="AJ44" i="71"/>
  <c r="AJ36" i="71"/>
  <c r="AH79" i="71"/>
  <c r="AH71" i="71"/>
  <c r="AH63" i="71"/>
  <c r="AH55" i="71"/>
  <c r="AH47" i="71"/>
  <c r="AH39" i="71"/>
  <c r="AH31" i="71"/>
  <c r="AE90" i="71"/>
  <c r="AE82" i="71"/>
  <c r="AE74" i="71"/>
  <c r="AE66" i="71"/>
  <c r="AE58" i="71"/>
  <c r="AE50" i="71"/>
  <c r="AE42" i="71"/>
  <c r="AE34" i="71"/>
  <c r="AJ147" i="71"/>
  <c r="AJ139" i="71"/>
  <c r="AJ131" i="71"/>
  <c r="AJ123" i="71"/>
  <c r="AJ115" i="71"/>
  <c r="AJ107" i="71"/>
  <c r="AJ99" i="71"/>
  <c r="AJ91" i="71"/>
  <c r="AJ83" i="71"/>
  <c r="AJ75" i="71"/>
  <c r="AJ67" i="71"/>
  <c r="AJ59" i="71"/>
  <c r="AJ51" i="71"/>
  <c r="AJ43" i="71"/>
  <c r="AJ29" i="71"/>
  <c r="AJ35" i="71"/>
  <c r="AH38" i="71"/>
  <c r="AH30" i="71"/>
  <c r="AE153" i="71"/>
  <c r="AE145" i="71"/>
  <c r="AW145" i="71" s="1"/>
  <c r="BO145" i="71" s="1"/>
  <c r="AE137" i="71"/>
  <c r="AW137" i="71" s="1"/>
  <c r="BO137" i="71" s="1"/>
  <c r="AE129" i="71"/>
  <c r="AE121" i="71"/>
  <c r="AE113" i="71"/>
  <c r="AE105" i="71"/>
  <c r="AE97" i="71"/>
  <c r="AE89" i="71"/>
  <c r="AE81" i="71"/>
  <c r="AE73" i="71"/>
  <c r="AE65" i="71"/>
  <c r="AE57" i="71"/>
  <c r="AE49" i="71"/>
  <c r="AE41" i="71"/>
  <c r="AE33" i="71"/>
  <c r="AJ146" i="71"/>
  <c r="AJ138" i="71"/>
  <c r="AJ130" i="71"/>
  <c r="AJ122" i="71"/>
  <c r="AJ114" i="71"/>
  <c r="AJ106" i="71"/>
  <c r="AJ98" i="71"/>
  <c r="AJ90" i="71"/>
  <c r="AJ82" i="71"/>
  <c r="AJ74" i="71"/>
  <c r="AJ66" i="71"/>
  <c r="AJ58" i="71"/>
  <c r="AJ50" i="71"/>
  <c r="AJ42" i="71"/>
  <c r="AJ34" i="71"/>
  <c r="AH61" i="71"/>
  <c r="AH53" i="71"/>
  <c r="AH45" i="71"/>
  <c r="AH37" i="71"/>
  <c r="AH29" i="71"/>
  <c r="AE144" i="71"/>
  <c r="AE136" i="71"/>
  <c r="AE128" i="71"/>
  <c r="AE120" i="71"/>
  <c r="AE112" i="71"/>
  <c r="AE104" i="71"/>
  <c r="AE96" i="71"/>
  <c r="AE80" i="71"/>
  <c r="AE72" i="71"/>
  <c r="AE56" i="71"/>
  <c r="AE48" i="71"/>
  <c r="AE40" i="71"/>
  <c r="AJ145" i="71"/>
  <c r="BB145" i="71" s="1"/>
  <c r="BT145" i="71" s="1"/>
  <c r="AJ137" i="71"/>
  <c r="AJ129" i="71"/>
  <c r="AJ121" i="71"/>
  <c r="AJ113" i="71"/>
  <c r="AJ105" i="71"/>
  <c r="AJ97" i="71"/>
  <c r="AJ89" i="71"/>
  <c r="AJ81" i="71"/>
  <c r="BB81" i="71" s="1"/>
  <c r="BT81" i="71" s="1"/>
  <c r="AJ73" i="71"/>
  <c r="AJ65" i="71"/>
  <c r="AJ57" i="71"/>
  <c r="BB57" i="71" s="1"/>
  <c r="BT57" i="71" s="1"/>
  <c r="AJ49" i="71"/>
  <c r="AJ41" i="71"/>
  <c r="AJ33" i="71"/>
  <c r="AH68" i="71"/>
  <c r="AH60" i="71"/>
  <c r="AH52" i="71"/>
  <c r="AH44" i="71"/>
  <c r="AH36" i="71"/>
  <c r="AE143" i="71"/>
  <c r="AE135" i="71"/>
  <c r="AW135" i="71" s="1"/>
  <c r="BO135" i="71" s="1"/>
  <c r="AE127" i="71"/>
  <c r="AW127" i="71" s="1"/>
  <c r="BO127" i="71" s="1"/>
  <c r="AE119" i="71"/>
  <c r="AW119" i="71" s="1"/>
  <c r="BO119" i="71" s="1"/>
  <c r="AE111" i="71"/>
  <c r="AW111" i="71" s="1"/>
  <c r="BO111" i="71" s="1"/>
  <c r="AE103" i="71"/>
  <c r="AE95" i="71"/>
  <c r="AE87" i="71"/>
  <c r="AE79" i="71"/>
  <c r="AE71" i="71"/>
  <c r="AE63" i="71"/>
  <c r="AE55" i="71"/>
  <c r="AE47" i="71"/>
  <c r="AE39" i="71"/>
  <c r="AE31" i="71"/>
  <c r="AJ144" i="71"/>
  <c r="AJ136" i="71"/>
  <c r="AJ128" i="71"/>
  <c r="AJ120" i="71"/>
  <c r="AJ112" i="71"/>
  <c r="AJ104" i="71"/>
  <c r="AJ96" i="71"/>
  <c r="AJ88" i="71"/>
  <c r="AJ80" i="71"/>
  <c r="AJ72" i="71"/>
  <c r="AJ64" i="71"/>
  <c r="AJ56" i="71"/>
  <c r="AJ48" i="71"/>
  <c r="AJ40" i="71"/>
  <c r="AJ32" i="71"/>
  <c r="AI99" i="12"/>
  <c r="AH88" i="12"/>
  <c r="AH96" i="12"/>
  <c r="AI103" i="12"/>
  <c r="AH300" i="12"/>
  <c r="I195" i="71"/>
  <c r="AI303" i="12"/>
  <c r="J198" i="71"/>
  <c r="AI267" i="12"/>
  <c r="J162" i="71"/>
  <c r="AI223" i="12"/>
  <c r="J118" i="71"/>
  <c r="AI219" i="12"/>
  <c r="J114" i="71"/>
  <c r="AI215" i="12"/>
  <c r="J110" i="71"/>
  <c r="AI159" i="12"/>
  <c r="J54" i="71"/>
  <c r="AI155" i="12"/>
  <c r="J50" i="71"/>
  <c r="AI115" i="12"/>
  <c r="J10" i="71"/>
  <c r="AH212" i="12"/>
  <c r="I107" i="71"/>
  <c r="AH188" i="12"/>
  <c r="I83" i="71"/>
  <c r="AH303" i="12"/>
  <c r="I198" i="71"/>
  <c r="AH291" i="12"/>
  <c r="I186" i="71"/>
  <c r="AH247" i="12"/>
  <c r="I142" i="71"/>
  <c r="AH223" i="12"/>
  <c r="I118" i="71"/>
  <c r="AH147" i="12"/>
  <c r="I42" i="71"/>
  <c r="AH115" i="12"/>
  <c r="I10" i="71"/>
  <c r="AH120" i="12"/>
  <c r="I15" i="71"/>
  <c r="AI302" i="12"/>
  <c r="J197" i="71"/>
  <c r="AI290" i="12"/>
  <c r="J185" i="71"/>
  <c r="AI242" i="12"/>
  <c r="J137" i="71"/>
  <c r="AI202" i="12"/>
  <c r="J97" i="71"/>
  <c r="AI154" i="12"/>
  <c r="J49" i="71"/>
  <c r="AI142" i="12"/>
  <c r="J37" i="71"/>
  <c r="AI126" i="12"/>
  <c r="J21" i="71"/>
  <c r="AI114" i="12"/>
  <c r="J9" i="71"/>
  <c r="AH184" i="12"/>
  <c r="I79" i="71"/>
  <c r="AH278" i="12"/>
  <c r="I173" i="71"/>
  <c r="AH242" i="12"/>
  <c r="I137" i="71"/>
  <c r="AH214" i="12"/>
  <c r="I109" i="71"/>
  <c r="AH186" i="12"/>
  <c r="I81" i="71"/>
  <c r="AH146" i="12"/>
  <c r="I41" i="71"/>
  <c r="AH142" i="12"/>
  <c r="I37" i="71"/>
  <c r="AH130" i="12"/>
  <c r="I25" i="71"/>
  <c r="AH110" i="12"/>
  <c r="I5" i="71"/>
  <c r="AH276" i="12"/>
  <c r="I171" i="71"/>
  <c r="AH236" i="12"/>
  <c r="I131" i="71"/>
  <c r="AI269" i="12"/>
  <c r="J164" i="71"/>
  <c r="AI249" i="12"/>
  <c r="J144" i="71"/>
  <c r="AI245" i="12"/>
  <c r="J140" i="71"/>
  <c r="AI237" i="12"/>
  <c r="J132" i="71"/>
  <c r="AI181" i="12"/>
  <c r="J76" i="71"/>
  <c r="AI165" i="12"/>
  <c r="J60" i="71"/>
  <c r="AI161" i="12"/>
  <c r="J56" i="71"/>
  <c r="AI141" i="12"/>
  <c r="J36" i="71"/>
  <c r="AH216" i="12"/>
  <c r="I111" i="71"/>
  <c r="AH180" i="12"/>
  <c r="I75" i="71"/>
  <c r="AH160" i="12"/>
  <c r="I55" i="71"/>
  <c r="AH305" i="12"/>
  <c r="I200" i="71"/>
  <c r="AH297" i="12"/>
  <c r="I192" i="71"/>
  <c r="AH265" i="12"/>
  <c r="I160" i="71"/>
  <c r="AH229" i="12"/>
  <c r="I124" i="71"/>
  <c r="AH225" i="12"/>
  <c r="I120" i="71"/>
  <c r="AH217" i="12"/>
  <c r="I112" i="71"/>
  <c r="AH197" i="12"/>
  <c r="I92" i="71"/>
  <c r="AH161" i="12"/>
  <c r="I56" i="71"/>
  <c r="AH149" i="12"/>
  <c r="I44" i="71"/>
  <c r="AH141" i="12"/>
  <c r="I36" i="71"/>
  <c r="AH284" i="12"/>
  <c r="I179" i="71"/>
  <c r="AH272" i="12"/>
  <c r="I167" i="71"/>
  <c r="AH268" i="12"/>
  <c r="I163" i="71"/>
  <c r="AH252" i="12"/>
  <c r="I147" i="71"/>
  <c r="AH136" i="12"/>
  <c r="I31" i="71"/>
  <c r="AI264" i="12"/>
  <c r="J159" i="71"/>
  <c r="AI252" i="12"/>
  <c r="J147" i="71"/>
  <c r="AI240" i="12"/>
  <c r="J135" i="71"/>
  <c r="AI220" i="12"/>
  <c r="J115" i="71"/>
  <c r="AI216" i="12"/>
  <c r="J111" i="71"/>
  <c r="AI208" i="12"/>
  <c r="J103" i="71"/>
  <c r="AI196" i="12"/>
  <c r="J91" i="71"/>
  <c r="AI188" i="12"/>
  <c r="J83" i="71"/>
  <c r="AI180" i="12"/>
  <c r="J75" i="71"/>
  <c r="AI164" i="12"/>
  <c r="J59" i="71"/>
  <c r="AI160" i="12"/>
  <c r="J55" i="71"/>
  <c r="AI136" i="12"/>
  <c r="J31" i="71"/>
  <c r="AI132" i="12"/>
  <c r="J27" i="71"/>
  <c r="AI124" i="12"/>
  <c r="J19" i="71"/>
  <c r="AI116" i="12"/>
  <c r="J11" i="71"/>
  <c r="AH206" i="12"/>
  <c r="AH102" i="12"/>
  <c r="AI168" i="12"/>
  <c r="AH281" i="12"/>
  <c r="AI125" i="12"/>
  <c r="AH198" i="12"/>
  <c r="AH106" i="12"/>
  <c r="AI297" i="12"/>
  <c r="AH221" i="12"/>
  <c r="AI228" i="12"/>
  <c r="AI149" i="12"/>
  <c r="AI243" i="12"/>
  <c r="AH232" i="12"/>
  <c r="AH224" i="12"/>
  <c r="AI304" i="12"/>
  <c r="AI271" i="12"/>
  <c r="AH211" i="12"/>
  <c r="DE75" i="12"/>
  <c r="CX75" i="12"/>
  <c r="DC75" i="12"/>
  <c r="CS75" i="12"/>
  <c r="DB75" i="12"/>
  <c r="FI22" i="12"/>
  <c r="FI14" i="12"/>
  <c r="FI6" i="12"/>
  <c r="FJ20" i="12"/>
  <c r="FJ12" i="12"/>
  <c r="FL27" i="12"/>
  <c r="FL19" i="12"/>
  <c r="FL11" i="12"/>
  <c r="FK25" i="12"/>
  <c r="FK17" i="12"/>
  <c r="FK9" i="12"/>
  <c r="DG75" i="12"/>
  <c r="FI21" i="12"/>
  <c r="FI13" i="12"/>
  <c r="FJ19" i="12"/>
  <c r="FJ11" i="12"/>
  <c r="FL26" i="12"/>
  <c r="FL18" i="12"/>
  <c r="FL10" i="12"/>
  <c r="FK24" i="12"/>
  <c r="FK16" i="12"/>
  <c r="FK8" i="12"/>
  <c r="CR75" i="12"/>
  <c r="CW75" i="12"/>
  <c r="CU75" i="12"/>
  <c r="FI25" i="12"/>
  <c r="FI17" i="12"/>
  <c r="FI9" i="12"/>
  <c r="FJ23" i="12"/>
  <c r="FJ15" i="12"/>
  <c r="FJ7" i="12"/>
  <c r="FL22" i="12"/>
  <c r="FL14" i="12"/>
  <c r="FL6" i="12"/>
  <c r="FK20" i="12"/>
  <c r="FK12" i="12"/>
  <c r="DD75" i="12"/>
  <c r="DI75" i="12"/>
  <c r="DA75" i="12"/>
  <c r="DH75" i="12"/>
  <c r="AI137" i="12"/>
  <c r="CK312" i="12"/>
  <c r="CL318" i="12"/>
  <c r="CL310" i="12"/>
  <c r="CL315" i="12"/>
  <c r="CL311" i="12"/>
  <c r="CL314" i="12"/>
  <c r="CK315" i="12"/>
  <c r="CK311" i="12"/>
  <c r="CK318" i="12"/>
  <c r="CK314" i="12"/>
  <c r="CK310" i="12"/>
  <c r="CL317" i="12"/>
  <c r="CL313" i="12"/>
  <c r="CL309" i="12"/>
  <c r="CK317" i="12"/>
  <c r="CK313" i="12"/>
  <c r="CK309" i="12"/>
  <c r="CL316" i="12"/>
  <c r="CL312" i="12"/>
  <c r="CL308" i="12"/>
  <c r="CK316" i="12"/>
  <c r="CK308" i="12"/>
  <c r="CJ310" i="12"/>
  <c r="CJ309" i="12"/>
  <c r="CJ308" i="12"/>
  <c r="CJ315" i="12"/>
  <c r="CJ307" i="12"/>
  <c r="CJ312" i="12"/>
  <c r="CJ314" i="12"/>
  <c r="CJ306" i="12"/>
  <c r="CJ316" i="12"/>
  <c r="CJ311" i="12"/>
  <c r="CJ313" i="12"/>
  <c r="CJ317" i="12"/>
  <c r="CH307" i="12"/>
  <c r="CG311" i="12"/>
  <c r="CG309" i="12"/>
  <c r="CG307" i="12"/>
  <c r="CH306" i="12"/>
  <c r="CF311" i="12"/>
  <c r="CF309" i="12"/>
  <c r="CH311" i="12"/>
  <c r="CG306" i="12"/>
  <c r="CE311" i="12"/>
  <c r="CE309" i="12"/>
  <c r="CE307" i="12"/>
  <c r="CF306" i="12"/>
  <c r="CH310" i="12"/>
  <c r="CH308" i="12"/>
  <c r="CE306" i="12"/>
  <c r="CG310" i="12"/>
  <c r="CG308" i="12"/>
  <c r="CF310" i="12"/>
  <c r="CF308" i="12"/>
  <c r="CE310" i="12"/>
  <c r="CE308" i="12"/>
  <c r="CH309" i="12"/>
  <c r="CF307" i="12"/>
  <c r="CD318" i="12"/>
  <c r="CD313" i="12"/>
  <c r="CD317" i="12"/>
  <c r="CD312" i="12"/>
  <c r="CD311" i="12"/>
  <c r="CD310" i="12"/>
  <c r="CD309" i="12"/>
  <c r="CD316" i="12"/>
  <c r="CD308" i="12"/>
  <c r="CD315" i="12"/>
  <c r="CD307" i="12"/>
  <c r="CD314" i="12"/>
  <c r="CD306" i="12"/>
  <c r="CA311" i="12"/>
  <c r="CA313" i="12"/>
  <c r="CA306" i="12"/>
  <c r="CA312" i="12"/>
  <c r="CA310" i="12"/>
  <c r="CA309" i="12"/>
  <c r="CA308" i="12"/>
  <c r="CA307" i="12"/>
  <c r="BZ308" i="12"/>
  <c r="BZ311" i="12"/>
  <c r="BZ307" i="12"/>
  <c r="BZ306" i="12"/>
  <c r="BZ310" i="12"/>
  <c r="BZ313" i="12"/>
  <c r="BZ312" i="12"/>
  <c r="BZ309" i="12"/>
  <c r="BV313" i="12"/>
  <c r="BV314" i="12"/>
  <c r="BX307" i="12"/>
  <c r="BX314" i="12"/>
  <c r="BU314" i="12"/>
  <c r="BU313" i="12"/>
  <c r="BU310" i="12"/>
  <c r="BU307" i="12"/>
  <c r="BV309" i="12"/>
  <c r="BX312" i="12"/>
  <c r="BX313" i="12"/>
  <c r="BV311" i="12"/>
  <c r="BU312" i="12"/>
  <c r="BV308" i="12"/>
  <c r="BP314" i="12"/>
  <c r="BX311" i="12"/>
  <c r="BU309" i="12"/>
  <c r="BV307" i="12"/>
  <c r="BX310" i="12"/>
  <c r="BP313" i="12"/>
  <c r="BV310" i="12"/>
  <c r="BX309" i="12"/>
  <c r="BU311" i="12"/>
  <c r="BX308" i="12"/>
  <c r="BP309" i="12"/>
  <c r="BU308" i="12"/>
  <c r="BV312" i="12"/>
  <c r="BP315" i="12"/>
  <c r="BP312" i="12"/>
  <c r="BP310" i="12"/>
  <c r="BP311" i="12"/>
  <c r="BP318" i="12"/>
  <c r="BP317" i="12"/>
  <c r="BP316" i="12"/>
  <c r="BH317" i="12"/>
  <c r="BH309" i="12"/>
  <c r="BH310" i="12"/>
  <c r="BH312" i="12"/>
  <c r="BH316" i="12"/>
  <c r="BH315" i="12"/>
  <c r="BH314" i="12"/>
  <c r="BH313" i="12"/>
  <c r="BH311" i="12"/>
  <c r="AI281" i="12"/>
  <c r="AI273" i="12"/>
  <c r="AO309" i="12"/>
  <c r="AR316" i="12"/>
  <c r="AH140" i="12"/>
  <c r="AD314" i="12"/>
  <c r="AF309" i="12"/>
  <c r="AM310" i="12"/>
  <c r="AP309" i="12"/>
  <c r="AP306" i="12"/>
  <c r="AN311" i="12"/>
  <c r="AN307" i="12"/>
  <c r="AR311" i="12"/>
  <c r="AO306" i="12"/>
  <c r="AM311" i="12"/>
  <c r="AM309" i="12"/>
  <c r="AM307" i="12"/>
  <c r="AR310" i="12"/>
  <c r="AR308" i="12"/>
  <c r="AN306" i="12"/>
  <c r="AP310" i="12"/>
  <c r="AP308" i="12"/>
  <c r="AR309" i="12"/>
  <c r="AN309" i="12"/>
  <c r="AM306" i="12"/>
  <c r="AO310" i="12"/>
  <c r="AO308" i="12"/>
  <c r="AN310" i="12"/>
  <c r="AN308" i="12"/>
  <c r="AR315" i="12"/>
  <c r="AR307" i="12"/>
  <c r="AM308" i="12"/>
  <c r="AR314" i="12"/>
  <c r="AR306" i="12"/>
  <c r="AP311" i="12"/>
  <c r="AP307" i="12"/>
  <c r="AR313" i="12"/>
  <c r="AR317" i="12"/>
  <c r="AO311" i="12"/>
  <c r="AO307" i="12"/>
  <c r="AR312" i="12"/>
  <c r="AI306" i="12"/>
  <c r="AI313" i="12"/>
  <c r="AI312" i="12"/>
  <c r="AI311" i="12"/>
  <c r="AI310" i="12"/>
  <c r="AI309" i="12"/>
  <c r="AI308" i="12"/>
  <c r="AI307" i="12"/>
  <c r="AH313" i="12"/>
  <c r="AH312" i="12"/>
  <c r="AH311" i="12"/>
  <c r="AH310" i="12"/>
  <c r="AH309" i="12"/>
  <c r="AH308" i="12"/>
  <c r="AH307" i="12"/>
  <c r="AH306" i="12"/>
  <c r="AF314" i="12"/>
  <c r="AI121" i="12"/>
  <c r="AC314" i="12"/>
  <c r="AF313" i="12"/>
  <c r="AC313" i="12"/>
  <c r="AF312" i="12"/>
  <c r="AC309" i="12"/>
  <c r="AD307" i="12"/>
  <c r="AF310" i="12"/>
  <c r="AD313" i="12"/>
  <c r="AF308" i="12"/>
  <c r="AC311" i="12"/>
  <c r="AC308" i="12"/>
  <c r="AD312" i="12"/>
  <c r="AF307" i="12"/>
  <c r="AD311" i="12"/>
  <c r="AC310" i="12"/>
  <c r="AD310" i="12"/>
  <c r="AC307" i="12"/>
  <c r="AD309" i="12"/>
  <c r="AC312" i="12"/>
  <c r="AD308" i="12"/>
  <c r="AF311" i="12"/>
  <c r="AI195" i="12"/>
  <c r="AI106" i="12"/>
  <c r="AI163" i="12"/>
  <c r="DG74" i="12"/>
  <c r="AH177" i="12"/>
  <c r="AI151" i="12"/>
  <c r="AI158" i="12"/>
  <c r="FJ6" i="12"/>
  <c r="FI23" i="12"/>
  <c r="FI15" i="12"/>
  <c r="FI7" i="12"/>
  <c r="FJ21" i="12"/>
  <c r="FJ13" i="12"/>
  <c r="FL20" i="12"/>
  <c r="FL12" i="12"/>
  <c r="FK26" i="12"/>
  <c r="FK18" i="12"/>
  <c r="FK10" i="12"/>
  <c r="FI19" i="12"/>
  <c r="FI11" i="12"/>
  <c r="FJ25" i="12"/>
  <c r="FJ17" i="12"/>
  <c r="FJ9" i="12"/>
  <c r="FL24" i="12"/>
  <c r="FL16" i="12"/>
  <c r="FL8" i="12"/>
  <c r="FK22" i="12"/>
  <c r="FK14" i="12"/>
  <c r="FK6" i="12"/>
  <c r="AH286" i="12"/>
  <c r="AI262" i="12"/>
  <c r="AI150" i="12"/>
  <c r="AI182" i="12"/>
  <c r="AI214" i="12"/>
  <c r="AI238" i="12"/>
  <c r="AI162" i="12"/>
  <c r="AH210" i="12"/>
  <c r="AH185" i="12"/>
  <c r="AH181" i="12"/>
  <c r="AH168" i="12"/>
  <c r="AI278" i="12"/>
  <c r="AH190" i="12"/>
  <c r="AI230" i="12"/>
  <c r="FE6" i="12"/>
  <c r="AI285" i="12"/>
  <c r="AI277" i="12"/>
  <c r="AI193" i="12"/>
  <c r="AH158" i="12"/>
  <c r="EZ18" i="12"/>
  <c r="EZ10" i="12"/>
  <c r="EZ12" i="12"/>
  <c r="FE8" i="12"/>
  <c r="EZ16" i="12"/>
  <c r="EZ8" i="12"/>
  <c r="EZ13" i="12"/>
  <c r="FE9" i="12"/>
  <c r="EZ15" i="12"/>
  <c r="EZ7" i="12"/>
  <c r="EZ19" i="12"/>
  <c r="EZ11" i="12"/>
  <c r="EZ14" i="12"/>
  <c r="EZ6" i="12"/>
  <c r="EZ17" i="12"/>
  <c r="EZ9" i="12"/>
  <c r="EZ20" i="12"/>
  <c r="FE7" i="12"/>
  <c r="AI87" i="12"/>
  <c r="AI206" i="12"/>
  <c r="AH117" i="12"/>
  <c r="AH255" i="12"/>
  <c r="AH171" i="12"/>
  <c r="AH84" i="12"/>
  <c r="AI117" i="12"/>
  <c r="DF22" i="12"/>
  <c r="CY63" i="12"/>
  <c r="DF31" i="12"/>
  <c r="AQ235" i="12"/>
  <c r="AQ227" i="12"/>
  <c r="AQ219" i="12"/>
  <c r="AQ211" i="12"/>
  <c r="AQ203" i="12"/>
  <c r="AQ195" i="12"/>
  <c r="AQ187" i="12"/>
  <c r="AQ179" i="12"/>
  <c r="AQ171" i="12"/>
  <c r="AQ163" i="12"/>
  <c r="AQ155" i="12"/>
  <c r="AQ147" i="12"/>
  <c r="AQ139" i="12"/>
  <c r="AQ131" i="12"/>
  <c r="AQ123" i="12"/>
  <c r="AQ115" i="12"/>
  <c r="DF18" i="12"/>
  <c r="DF44" i="12"/>
  <c r="DF49" i="12"/>
  <c r="CY71" i="12"/>
  <c r="CY69" i="12"/>
  <c r="CY68" i="12"/>
  <c r="CY46" i="12"/>
  <c r="CY35" i="12"/>
  <c r="CY34" i="12"/>
  <c r="CY12" i="12"/>
  <c r="CY11" i="12"/>
  <c r="AQ267" i="12"/>
  <c r="AQ259" i="12"/>
  <c r="AQ251" i="12"/>
  <c r="AQ243" i="12"/>
  <c r="CY8" i="12"/>
  <c r="CT74" i="12"/>
  <c r="CY27" i="12"/>
  <c r="CT73" i="12"/>
  <c r="CT71" i="12"/>
  <c r="CT49" i="12"/>
  <c r="CT38" i="12"/>
  <c r="CT27" i="12"/>
  <c r="CT25" i="12"/>
  <c r="CT14" i="12"/>
  <c r="CY70" i="12"/>
  <c r="CY59" i="12"/>
  <c r="CY58" i="12"/>
  <c r="CY57" i="12"/>
  <c r="CY47" i="12"/>
  <c r="CY36" i="12"/>
  <c r="CY24" i="12"/>
  <c r="CY23" i="12"/>
  <c r="CY22" i="12"/>
  <c r="DF23" i="12"/>
  <c r="CZ67" i="12"/>
  <c r="CZ65" i="12"/>
  <c r="CZ56" i="12"/>
  <c r="CZ55" i="12"/>
  <c r="CZ54" i="12"/>
  <c r="CZ45" i="12"/>
  <c r="CZ44" i="12"/>
  <c r="CZ43" i="12"/>
  <c r="CZ42" i="12"/>
  <c r="CZ33" i="12"/>
  <c r="CZ32" i="12"/>
  <c r="CZ31" i="12"/>
  <c r="CZ21" i="12"/>
  <c r="CZ20" i="12"/>
  <c r="CZ10" i="12"/>
  <c r="CZ9" i="12"/>
  <c r="CZ8" i="12"/>
  <c r="CT32" i="12"/>
  <c r="CY55" i="12"/>
  <c r="AQ248" i="12"/>
  <c r="AQ240" i="12"/>
  <c r="AQ232" i="12"/>
  <c r="AQ224" i="12"/>
  <c r="AQ216" i="12"/>
  <c r="AQ208" i="12"/>
  <c r="AQ200" i="12"/>
  <c r="AQ192" i="12"/>
  <c r="AQ184" i="12"/>
  <c r="AQ176" i="12"/>
  <c r="AQ168" i="12"/>
  <c r="AQ160" i="12"/>
  <c r="AQ152" i="12"/>
  <c r="AQ144" i="12"/>
  <c r="AQ136" i="12"/>
  <c r="AQ128" i="12"/>
  <c r="AQ120" i="12"/>
  <c r="CY19" i="12"/>
  <c r="AI112" i="12"/>
  <c r="AI156" i="12"/>
  <c r="AI92" i="12"/>
  <c r="AI176" i="12"/>
  <c r="AH145" i="12"/>
  <c r="AI113" i="12"/>
  <c r="AI138" i="12"/>
  <c r="AH155" i="12"/>
  <c r="AH245" i="12"/>
  <c r="AH105" i="12"/>
  <c r="AH264" i="12"/>
  <c r="AI186" i="12"/>
  <c r="AH219" i="12"/>
  <c r="AH285" i="12"/>
  <c r="AH269" i="12"/>
  <c r="AH116" i="12"/>
  <c r="AH277" i="12"/>
  <c r="AH193" i="12"/>
  <c r="AH241" i="12"/>
  <c r="AI184" i="12"/>
  <c r="AI120" i="12"/>
  <c r="AI210" i="12"/>
  <c r="AH107" i="12"/>
  <c r="AH99" i="12"/>
  <c r="AH123" i="12"/>
  <c r="DF32" i="12"/>
  <c r="CT67" i="12"/>
  <c r="CT65" i="12"/>
  <c r="CT56" i="12"/>
  <c r="CT54" i="12"/>
  <c r="CT45" i="12"/>
  <c r="CT43" i="12"/>
  <c r="CT30" i="12"/>
  <c r="CT21" i="12"/>
  <c r="CT10" i="12"/>
  <c r="CT8" i="12"/>
  <c r="CY67" i="12"/>
  <c r="CY66" i="12"/>
  <c r="CY65" i="12"/>
  <c r="CY56" i="12"/>
  <c r="CY54" i="12"/>
  <c r="CY45" i="12"/>
  <c r="CY44" i="12"/>
  <c r="CY43" i="12"/>
  <c r="CY42" i="12"/>
  <c r="CY33" i="12"/>
  <c r="CY32" i="12"/>
  <c r="CY31" i="12"/>
  <c r="CY30" i="12"/>
  <c r="CY21" i="12"/>
  <c r="CY20" i="12"/>
  <c r="CY10" i="12"/>
  <c r="CY9" i="12"/>
  <c r="DF63" i="12"/>
  <c r="DF52" i="12"/>
  <c r="DF39" i="12"/>
  <c r="DF28" i="12"/>
  <c r="DF19" i="12"/>
  <c r="DF54" i="12"/>
  <c r="CT63" i="12"/>
  <c r="CT52" i="12"/>
  <c r="CT41" i="12"/>
  <c r="CT39" i="12"/>
  <c r="CT28" i="12"/>
  <c r="CT19" i="12"/>
  <c r="CT17" i="12"/>
  <c r="CT6" i="12"/>
  <c r="CY5" i="12"/>
  <c r="CZ64" i="12"/>
  <c r="CZ63" i="12"/>
  <c r="CZ62" i="12"/>
  <c r="CZ53" i="12"/>
  <c r="CZ52" i="12"/>
  <c r="CZ51" i="12"/>
  <c r="CZ41" i="12"/>
  <c r="CZ40" i="12"/>
  <c r="CZ39" i="12"/>
  <c r="CZ29" i="12"/>
  <c r="CZ28" i="12"/>
  <c r="CZ19" i="12"/>
  <c r="CZ18" i="12"/>
  <c r="CZ17" i="12"/>
  <c r="CZ16" i="12"/>
  <c r="CZ7" i="12"/>
  <c r="CZ6" i="12"/>
  <c r="DF72" i="12"/>
  <c r="DF26" i="12"/>
  <c r="CT47" i="12"/>
  <c r="CT36" i="12"/>
  <c r="CT72" i="12"/>
  <c r="CT26" i="12"/>
  <c r="CT13" i="12"/>
  <c r="CY64" i="12"/>
  <c r="CY62" i="12"/>
  <c r="CY53" i="12"/>
  <c r="CY52" i="12"/>
  <c r="CY51" i="12"/>
  <c r="CY41" i="12"/>
  <c r="CY40" i="12"/>
  <c r="CY39" i="12"/>
  <c r="CY29" i="12"/>
  <c r="CY28" i="12"/>
  <c r="CY18" i="12"/>
  <c r="CY17" i="12"/>
  <c r="CY16" i="12"/>
  <c r="CY7" i="12"/>
  <c r="CY6" i="12"/>
  <c r="DF70" i="12"/>
  <c r="DF68" i="12"/>
  <c r="DF59" i="12"/>
  <c r="DF57" i="12"/>
  <c r="DF46" i="12"/>
  <c r="DF35" i="12"/>
  <c r="DF24" i="12"/>
  <c r="DF50" i="12"/>
  <c r="CT58" i="12"/>
  <c r="CT34" i="12"/>
  <c r="DF65" i="12"/>
  <c r="CT48" i="12"/>
  <c r="CT70" i="12"/>
  <c r="CT68" i="12"/>
  <c r="CT60" i="12"/>
  <c r="CT59" i="12"/>
  <c r="CT57" i="12"/>
  <c r="CT46" i="12"/>
  <c r="CT40" i="12"/>
  <c r="CT35" i="12"/>
  <c r="CT24" i="12"/>
  <c r="CT22" i="12"/>
  <c r="CT16" i="12"/>
  <c r="CT11" i="12"/>
  <c r="CT5" i="12"/>
  <c r="CZ73" i="12"/>
  <c r="CZ72" i="12"/>
  <c r="CZ71" i="12"/>
  <c r="CZ66" i="12"/>
  <c r="CZ61" i="12"/>
  <c r="CZ60" i="12"/>
  <c r="CZ58" i="12"/>
  <c r="CZ50" i="12"/>
  <c r="CZ49" i="12"/>
  <c r="CZ48" i="12"/>
  <c r="CZ38" i="12"/>
  <c r="CZ37" i="12"/>
  <c r="CZ30" i="12"/>
  <c r="CZ27" i="12"/>
  <c r="CZ26" i="12"/>
  <c r="CZ25" i="12"/>
  <c r="CZ22" i="12"/>
  <c r="CZ15" i="12"/>
  <c r="CZ14" i="12"/>
  <c r="CZ13" i="12"/>
  <c r="DF69" i="12"/>
  <c r="DF66" i="12"/>
  <c r="DF55" i="12"/>
  <c r="DF53" i="12"/>
  <c r="DF45" i="12"/>
  <c r="DF42" i="12"/>
  <c r="DF33" i="12"/>
  <c r="DF25" i="12"/>
  <c r="DF20" i="12"/>
  <c r="CT12" i="12"/>
  <c r="DF67" i="12"/>
  <c r="DF43" i="12"/>
  <c r="CT50" i="12"/>
  <c r="CT66" i="12"/>
  <c r="CT55" i="12"/>
  <c r="CT44" i="12"/>
  <c r="CT42" i="12"/>
  <c r="CT33" i="12"/>
  <c r="CT31" i="12"/>
  <c r="CT20" i="12"/>
  <c r="CT9" i="12"/>
  <c r="CY73" i="12"/>
  <c r="CY72" i="12"/>
  <c r="CY61" i="12"/>
  <c r="CY60" i="12"/>
  <c r="CY50" i="12"/>
  <c r="CY49" i="12"/>
  <c r="CY48" i="12"/>
  <c r="CY38" i="12"/>
  <c r="CY37" i="12"/>
  <c r="CY26" i="12"/>
  <c r="CY25" i="12"/>
  <c r="CY15" i="12"/>
  <c r="CY14" i="12"/>
  <c r="CY13" i="12"/>
  <c r="DF64" i="12"/>
  <c r="DF62" i="12"/>
  <c r="DF58" i="12"/>
  <c r="DF51" i="12"/>
  <c r="DF41" i="12"/>
  <c r="DF40" i="12"/>
  <c r="DF38" i="12"/>
  <c r="DF30" i="12"/>
  <c r="DF29" i="12"/>
  <c r="DF61" i="12"/>
  <c r="CT69" i="12"/>
  <c r="CT23" i="12"/>
  <c r="DF56" i="12"/>
  <c r="DF21" i="12"/>
  <c r="CT61" i="12"/>
  <c r="CT37" i="12"/>
  <c r="CT15" i="12"/>
  <c r="CT64" i="12"/>
  <c r="CT62" i="12"/>
  <c r="CT53" i="12"/>
  <c r="CT51" i="12"/>
  <c r="CT29" i="12"/>
  <c r="CT18" i="12"/>
  <c r="CT7" i="12"/>
  <c r="CZ70" i="12"/>
  <c r="CZ69" i="12"/>
  <c r="CZ68" i="12"/>
  <c r="CZ59" i="12"/>
  <c r="CZ57" i="12"/>
  <c r="CZ47" i="12"/>
  <c r="CZ46" i="12"/>
  <c r="CZ36" i="12"/>
  <c r="CZ35" i="12"/>
  <c r="CZ34" i="12"/>
  <c r="CZ24" i="12"/>
  <c r="CZ23" i="12"/>
  <c r="CZ12" i="12"/>
  <c r="CZ11" i="12"/>
  <c r="DF73" i="12"/>
  <c r="DF71" i="12"/>
  <c r="DF60" i="12"/>
  <c r="DF27" i="12"/>
  <c r="DT17" i="12"/>
  <c r="DH11" i="12"/>
  <c r="DH22" i="12"/>
  <c r="DF36" i="12"/>
  <c r="DF48" i="12"/>
  <c r="DF47" i="12"/>
  <c r="DF37" i="12"/>
  <c r="DF34" i="12"/>
  <c r="DH24" i="12"/>
  <c r="DH13" i="12"/>
  <c r="DH33" i="12"/>
  <c r="DH31" i="12"/>
  <c r="DH73" i="12"/>
  <c r="DH71" i="12"/>
  <c r="DH60" i="12"/>
  <c r="DH49" i="12"/>
  <c r="DH38" i="12"/>
  <c r="DH62" i="12"/>
  <c r="DH53" i="12"/>
  <c r="DH29" i="12"/>
  <c r="DH69" i="12"/>
  <c r="DH36" i="12"/>
  <c r="DH37" i="12"/>
  <c r="DH26" i="12"/>
  <c r="DH45" i="12"/>
  <c r="DH58" i="12"/>
  <c r="DH47" i="12"/>
  <c r="DH34" i="12"/>
  <c r="DH65" i="12"/>
  <c r="DH54" i="12"/>
  <c r="DH30" i="12"/>
  <c r="DH74" i="12"/>
  <c r="DH63" i="12"/>
  <c r="DH52" i="12"/>
  <c r="DH41" i="12"/>
  <c r="DH39" i="12"/>
  <c r="DH28" i="12"/>
  <c r="DH72" i="12"/>
  <c r="DH50" i="12"/>
  <c r="DH21" i="12"/>
  <c r="DH70" i="12"/>
  <c r="DH59" i="12"/>
  <c r="DH57" i="12"/>
  <c r="DH46" i="12"/>
  <c r="DH35" i="12"/>
  <c r="DH66" i="12"/>
  <c r="DH55" i="12"/>
  <c r="DH42" i="12"/>
  <c r="DH12" i="12"/>
  <c r="DH5" i="12"/>
  <c r="DH68" i="12"/>
  <c r="DH44" i="12"/>
  <c r="DH20" i="12"/>
  <c r="DH67" i="12"/>
  <c r="DH51" i="12"/>
  <c r="DH43" i="12"/>
  <c r="DH27" i="12"/>
  <c r="DH19" i="12"/>
  <c r="DH18" i="12"/>
  <c r="DH10" i="12"/>
  <c r="DI62" i="12"/>
  <c r="DH25" i="12"/>
  <c r="DH17" i="12"/>
  <c r="DH9" i="12"/>
  <c r="DI27" i="12"/>
  <c r="DH64" i="12"/>
  <c r="DH56" i="12"/>
  <c r="DH48" i="12"/>
  <c r="DH40" i="12"/>
  <c r="DH32" i="12"/>
  <c r="DH16" i="12"/>
  <c r="DH8" i="12"/>
  <c r="DH23" i="12"/>
  <c r="DH15" i="12"/>
  <c r="DH7" i="12"/>
  <c r="DH61" i="12"/>
  <c r="DI67" i="12"/>
  <c r="DI65" i="12"/>
  <c r="DI54" i="12"/>
  <c r="DI43" i="12"/>
  <c r="DI30" i="12"/>
  <c r="DH14" i="12"/>
  <c r="DH6" i="12"/>
  <c r="DI74" i="12"/>
  <c r="DI63" i="12"/>
  <c r="DI52" i="12"/>
  <c r="DI41" i="12"/>
  <c r="DI39" i="12"/>
  <c r="DI28" i="12"/>
  <c r="DI50" i="12"/>
  <c r="DI70" i="12"/>
  <c r="DI68" i="12"/>
  <c r="DI59" i="12"/>
  <c r="DI57" i="12"/>
  <c r="DI35" i="12"/>
  <c r="DI24" i="12"/>
  <c r="DI11" i="12"/>
  <c r="DI66" i="12"/>
  <c r="DI55" i="12"/>
  <c r="DI44" i="12"/>
  <c r="DI42" i="12"/>
  <c r="DI33" i="12"/>
  <c r="DI31" i="12"/>
  <c r="DI69" i="12"/>
  <c r="DI51" i="12"/>
  <c r="DI45" i="12"/>
  <c r="DI73" i="12"/>
  <c r="DI71" i="12"/>
  <c r="DI60" i="12"/>
  <c r="DI49" i="12"/>
  <c r="DI21" i="12"/>
  <c r="DI58" i="12"/>
  <c r="DI47" i="12"/>
  <c r="DI36" i="12"/>
  <c r="DI5" i="12"/>
  <c r="DI61" i="12"/>
  <c r="DI53" i="12"/>
  <c r="DI37" i="12"/>
  <c r="DI29" i="12"/>
  <c r="DI13" i="12"/>
  <c r="DI20" i="12"/>
  <c r="DI12" i="12"/>
  <c r="DI19" i="12"/>
  <c r="DI34" i="12"/>
  <c r="DI26" i="12"/>
  <c r="DI18" i="12"/>
  <c r="DI10" i="12"/>
  <c r="DI25" i="12"/>
  <c r="DI17" i="12"/>
  <c r="DI9" i="12"/>
  <c r="DI72" i="12"/>
  <c r="DI64" i="12"/>
  <c r="DI56" i="12"/>
  <c r="DI48" i="12"/>
  <c r="DI40" i="12"/>
  <c r="DI32" i="12"/>
  <c r="DI16" i="12"/>
  <c r="DI8" i="12"/>
  <c r="DI23" i="12"/>
  <c r="DI15" i="12"/>
  <c r="DI7" i="12"/>
  <c r="DI46" i="12"/>
  <c r="DI38" i="12"/>
  <c r="DI22" i="12"/>
  <c r="DI14" i="12"/>
  <c r="DI6" i="12"/>
  <c r="AI204" i="12"/>
  <c r="AI148" i="12"/>
  <c r="AH220" i="12"/>
  <c r="AH103" i="12"/>
  <c r="CS74" i="12"/>
  <c r="DE5" i="12"/>
  <c r="DB26" i="12"/>
  <c r="DB66" i="12"/>
  <c r="CS17" i="12"/>
  <c r="CW8" i="12"/>
  <c r="CR74" i="12"/>
  <c r="DB5" i="12"/>
  <c r="CW24" i="12"/>
  <c r="DE16" i="12"/>
  <c r="CV67" i="12"/>
  <c r="CV65" i="12"/>
  <c r="CV63" i="12"/>
  <c r="CV46" i="12"/>
  <c r="DT18" i="12" s="1"/>
  <c r="CV39" i="12"/>
  <c r="CV24" i="12"/>
  <c r="CV22" i="12"/>
  <c r="CV16" i="12"/>
  <c r="CV7" i="12"/>
  <c r="CW9" i="12"/>
  <c r="DD72" i="12"/>
  <c r="DD61" i="12"/>
  <c r="DD50" i="12"/>
  <c r="DD48" i="12"/>
  <c r="DD37" i="12"/>
  <c r="DD26" i="12"/>
  <c r="DD15" i="12"/>
  <c r="DD13" i="12"/>
  <c r="DE67" i="12"/>
  <c r="DE65" i="12"/>
  <c r="DE56" i="12"/>
  <c r="DE54" i="12"/>
  <c r="DE45" i="12"/>
  <c r="DE43" i="12"/>
  <c r="DE32" i="12"/>
  <c r="DE30" i="12"/>
  <c r="DE21" i="12"/>
  <c r="DE10" i="12"/>
  <c r="DE8" i="12"/>
  <c r="DB64" i="12"/>
  <c r="DB62" i="12"/>
  <c r="DB53" i="12"/>
  <c r="DB51" i="12"/>
  <c r="DB18" i="12"/>
  <c r="DG59" i="12"/>
  <c r="DG24" i="12"/>
  <c r="DG11" i="12"/>
  <c r="DE74" i="12"/>
  <c r="CW13" i="12"/>
  <c r="DD23" i="12"/>
  <c r="DE18" i="12"/>
  <c r="DB37" i="12"/>
  <c r="DB13" i="12"/>
  <c r="DG54" i="12"/>
  <c r="DG43" i="12"/>
  <c r="DG30" i="12"/>
  <c r="DG8" i="12"/>
  <c r="CU74" i="12"/>
  <c r="CW57" i="12"/>
  <c r="DD8" i="12"/>
  <c r="DE49" i="12"/>
  <c r="DB22" i="12"/>
  <c r="DG6" i="12"/>
  <c r="DD52" i="12"/>
  <c r="DD39" i="12"/>
  <c r="DD19" i="12"/>
  <c r="DB9" i="12"/>
  <c r="DG15" i="12"/>
  <c r="DC6" i="12"/>
  <c r="DC72" i="12"/>
  <c r="DC61" i="12"/>
  <c r="DC50" i="12"/>
  <c r="DC48" i="12"/>
  <c r="DC37" i="12"/>
  <c r="DC26" i="12"/>
  <c r="DC15" i="12"/>
  <c r="DC13" i="12"/>
  <c r="CR64" i="12"/>
  <c r="CR62" i="12"/>
  <c r="CR53" i="12"/>
  <c r="CR51" i="12"/>
  <c r="CR40" i="12"/>
  <c r="CR29" i="12"/>
  <c r="CR18" i="12"/>
  <c r="CR16" i="12"/>
  <c r="CS72" i="12"/>
  <c r="CS61" i="12"/>
  <c r="CS50" i="12"/>
  <c r="CS48" i="12"/>
  <c r="CS37" i="12"/>
  <c r="CS26" i="12"/>
  <c r="CS15" i="12"/>
  <c r="CS13" i="12"/>
  <c r="CU70" i="12"/>
  <c r="CU68" i="12"/>
  <c r="CU59" i="12"/>
  <c r="CU57" i="12"/>
  <c r="CU46" i="12"/>
  <c r="CU35" i="12"/>
  <c r="CU24" i="12"/>
  <c r="CU22" i="12"/>
  <c r="CU11" i="12"/>
  <c r="CW66" i="12"/>
  <c r="CW65" i="12"/>
  <c r="CW55" i="12"/>
  <c r="CW54" i="12"/>
  <c r="CW32" i="12"/>
  <c r="CW21" i="12"/>
  <c r="CW20" i="12"/>
  <c r="CW16" i="12"/>
  <c r="DB40" i="12"/>
  <c r="DB29" i="12"/>
  <c r="DB16" i="12"/>
  <c r="DB7" i="12"/>
  <c r="DG70" i="12"/>
  <c r="DG68" i="12"/>
  <c r="DG57" i="12"/>
  <c r="DG46" i="12"/>
  <c r="DG35" i="12"/>
  <c r="DG22" i="12"/>
  <c r="CX64" i="12"/>
  <c r="CX52" i="12"/>
  <c r="CX51" i="12"/>
  <c r="CX40" i="12"/>
  <c r="CX39" i="12"/>
  <c r="CX29" i="12"/>
  <c r="CX28" i="12"/>
  <c r="CX19" i="12"/>
  <c r="CX18" i="12"/>
  <c r="CX17" i="12"/>
  <c r="CX16" i="12"/>
  <c r="CX13" i="12"/>
  <c r="DB50" i="12"/>
  <c r="DB17" i="12"/>
  <c r="DB6" i="12"/>
  <c r="DG67" i="12"/>
  <c r="DG23" i="12"/>
  <c r="DG10" i="12"/>
  <c r="CU14" i="12"/>
  <c r="DD70" i="12"/>
  <c r="DD24" i="12"/>
  <c r="DG33" i="12"/>
  <c r="DG7" i="12"/>
  <c r="CR23" i="12"/>
  <c r="CR12" i="12"/>
  <c r="CS20" i="12"/>
  <c r="CS9" i="12"/>
  <c r="CS11" i="12"/>
  <c r="CU66" i="12"/>
  <c r="CU44" i="12"/>
  <c r="CU33" i="12"/>
  <c r="CV14" i="12"/>
  <c r="DD5" i="12"/>
  <c r="DD11" i="12"/>
  <c r="DE19" i="12"/>
  <c r="DB71" i="12"/>
  <c r="DB49" i="12"/>
  <c r="DG38" i="12"/>
  <c r="DG18" i="12"/>
  <c r="CV31" i="12"/>
  <c r="CV8" i="12"/>
  <c r="CU58" i="12"/>
  <c r="DC66" i="12"/>
  <c r="CU55" i="12"/>
  <c r="CU31" i="12"/>
  <c r="CU20" i="12"/>
  <c r="CU9" i="12"/>
  <c r="CV61" i="12"/>
  <c r="CV37" i="12"/>
  <c r="CV20" i="12"/>
  <c r="DD68" i="12"/>
  <c r="DD57" i="12"/>
  <c r="DD22" i="12"/>
  <c r="DE24" i="12"/>
  <c r="DE13" i="12"/>
  <c r="DB73" i="12"/>
  <c r="DG66" i="12"/>
  <c r="CR7" i="12"/>
  <c r="CR15" i="12"/>
  <c r="CS12" i="12"/>
  <c r="CV60" i="12"/>
  <c r="CX8" i="12"/>
  <c r="DV6" i="12" s="1"/>
  <c r="DD12" i="12"/>
  <c r="DC22" i="12"/>
  <c r="CU42" i="12"/>
  <c r="DD35" i="12"/>
  <c r="DE63" i="12"/>
  <c r="DE52" i="12"/>
  <c r="DE41" i="12"/>
  <c r="DE28" i="12"/>
  <c r="DE6" i="12"/>
  <c r="DB60" i="12"/>
  <c r="DB27" i="12"/>
  <c r="DB14" i="12"/>
  <c r="DG55" i="12"/>
  <c r="DG44" i="12"/>
  <c r="DG31" i="12"/>
  <c r="DG20" i="12"/>
  <c r="CS25" i="12"/>
  <c r="CR59" i="12"/>
  <c r="CR35" i="12"/>
  <c r="CS45" i="12"/>
  <c r="CS32" i="12"/>
  <c r="CU19" i="12"/>
  <c r="CV19" i="12"/>
  <c r="CV11" i="12"/>
  <c r="DD21" i="12"/>
  <c r="DD10" i="12"/>
  <c r="DE73" i="12"/>
  <c r="DE60" i="12"/>
  <c r="DE25" i="12"/>
  <c r="DE14" i="12"/>
  <c r="DB24" i="12"/>
  <c r="DB11" i="12"/>
  <c r="DG19" i="12"/>
  <c r="DG17" i="12"/>
  <c r="DB74" i="12"/>
  <c r="DC11" i="12"/>
  <c r="DD59" i="12"/>
  <c r="DD46" i="12"/>
  <c r="DD16" i="12"/>
  <c r="DE39" i="12"/>
  <c r="DE17" i="12"/>
  <c r="DB38" i="12"/>
  <c r="DB25" i="12"/>
  <c r="DG51" i="12"/>
  <c r="DG42" i="12"/>
  <c r="DG9" i="12"/>
  <c r="DC14" i="12"/>
  <c r="DC19" i="12"/>
  <c r="CR20" i="12"/>
  <c r="DD63" i="12"/>
  <c r="DD28" i="12"/>
  <c r="DD17" i="12"/>
  <c r="DD6" i="12"/>
  <c r="DE36" i="12"/>
  <c r="DE23" i="12"/>
  <c r="DE12" i="12"/>
  <c r="DB42" i="12"/>
  <c r="DB20" i="12"/>
  <c r="DG13" i="12"/>
  <c r="DC68" i="12"/>
  <c r="CR71" i="12"/>
  <c r="CR60" i="12"/>
  <c r="CR49" i="12"/>
  <c r="CR38" i="12"/>
  <c r="CS70" i="12"/>
  <c r="CS57" i="12"/>
  <c r="AS79" i="12"/>
  <c r="BO80" i="12" s="1"/>
  <c r="AS31" i="12"/>
  <c r="BO34" i="12" s="1"/>
  <c r="AT118" i="12"/>
  <c r="BP118" i="12" s="1"/>
  <c r="DC55" i="12"/>
  <c r="DC44" i="12"/>
  <c r="DC42" i="12"/>
  <c r="DC33" i="12"/>
  <c r="DC31" i="12"/>
  <c r="DC20" i="12"/>
  <c r="DC9" i="12"/>
  <c r="CR69" i="12"/>
  <c r="CR58" i="12"/>
  <c r="CR47" i="12"/>
  <c r="CR36" i="12"/>
  <c r="CR34" i="12"/>
  <c r="CS66" i="12"/>
  <c r="CS55" i="12"/>
  <c r="CS44" i="12"/>
  <c r="CS42" i="12"/>
  <c r="CS33" i="12"/>
  <c r="CS31" i="12"/>
  <c r="AL235" i="12"/>
  <c r="BH237" i="12" s="1"/>
  <c r="DA58" i="12"/>
  <c r="CU64" i="12"/>
  <c r="CU62" i="12"/>
  <c r="CU53" i="12"/>
  <c r="CU51" i="12"/>
  <c r="CU40" i="12"/>
  <c r="CU29" i="12"/>
  <c r="CU18" i="12"/>
  <c r="CU16" i="12"/>
  <c r="CU7" i="12"/>
  <c r="CV72" i="12"/>
  <c r="CV59" i="12"/>
  <c r="CV57" i="12"/>
  <c r="CV51" i="12"/>
  <c r="CV35" i="12"/>
  <c r="CV18" i="12"/>
  <c r="CV12" i="12"/>
  <c r="CW74" i="12"/>
  <c r="CW64" i="12"/>
  <c r="CW63" i="12"/>
  <c r="AH253" i="12"/>
  <c r="CW62" i="12"/>
  <c r="AH213" i="12"/>
  <c r="CW53" i="12"/>
  <c r="CW52" i="12"/>
  <c r="CW19" i="12"/>
  <c r="CW18" i="12"/>
  <c r="CW17" i="12"/>
  <c r="DD55" i="12"/>
  <c r="DD44" i="12"/>
  <c r="DD31" i="12"/>
  <c r="DD20" i="12"/>
  <c r="DD9" i="12"/>
  <c r="DE15" i="12"/>
  <c r="DB69" i="12"/>
  <c r="DB58" i="12"/>
  <c r="DB34" i="12"/>
  <c r="DB23" i="12"/>
  <c r="DB12" i="12"/>
  <c r="DG62" i="12"/>
  <c r="DG16" i="12"/>
  <c r="CR25" i="12"/>
  <c r="CS59" i="12"/>
  <c r="AI257" i="12"/>
  <c r="CX63" i="12"/>
  <c r="AS279" i="12"/>
  <c r="AT214" i="12"/>
  <c r="BP217" i="12" s="1"/>
  <c r="AT166" i="12"/>
  <c r="BP167" i="12" s="1"/>
  <c r="DC64" i="12"/>
  <c r="DC62" i="12"/>
  <c r="DC53" i="12"/>
  <c r="DC51" i="12"/>
  <c r="DC40" i="12"/>
  <c r="DC29" i="12"/>
  <c r="DC18" i="12"/>
  <c r="DC16" i="12"/>
  <c r="CR9" i="12"/>
  <c r="CR67" i="12"/>
  <c r="CR65" i="12"/>
  <c r="CR56" i="12"/>
  <c r="CR54" i="12"/>
  <c r="CR45" i="12"/>
  <c r="CR43" i="12"/>
  <c r="CR32" i="12"/>
  <c r="CR30" i="12"/>
  <c r="CR21" i="12"/>
  <c r="CR10" i="12"/>
  <c r="CS64" i="12"/>
  <c r="CS62" i="12"/>
  <c r="CS53" i="12"/>
  <c r="CS51" i="12"/>
  <c r="CS40" i="12"/>
  <c r="CS29" i="12"/>
  <c r="CS18" i="12"/>
  <c r="CS16" i="12"/>
  <c r="CS7" i="12"/>
  <c r="AL274" i="12"/>
  <c r="BH275" i="12" s="1"/>
  <c r="DA67" i="12"/>
  <c r="AL266" i="12"/>
  <c r="BH269" i="12" s="1"/>
  <c r="DA65" i="12"/>
  <c r="AL226" i="12"/>
  <c r="BH228" i="12" s="1"/>
  <c r="DA56" i="12"/>
  <c r="AL218" i="12"/>
  <c r="BH219" i="12" s="1"/>
  <c r="DA54" i="12"/>
  <c r="CU73" i="12"/>
  <c r="CU71" i="12"/>
  <c r="CU60" i="12"/>
  <c r="CU49" i="12"/>
  <c r="CU38" i="12"/>
  <c r="CU27" i="12"/>
  <c r="CU25" i="12"/>
  <c r="CV70" i="12"/>
  <c r="CV68" i="12"/>
  <c r="CV55" i="12"/>
  <c r="CV53" i="12"/>
  <c r="CV49" i="12"/>
  <c r="CV33" i="12"/>
  <c r="CV29" i="12"/>
  <c r="CV27" i="12"/>
  <c r="CV25" i="12"/>
  <c r="CV10" i="12"/>
  <c r="CX73" i="12"/>
  <c r="AI296" i="12"/>
  <c r="CX72" i="12"/>
  <c r="AI292" i="12"/>
  <c r="CX71" i="12"/>
  <c r="CX61" i="12"/>
  <c r="AI244" i="12"/>
  <c r="CX60" i="12"/>
  <c r="CX50" i="12"/>
  <c r="CX15" i="12"/>
  <c r="CX14" i="12"/>
  <c r="DD18" i="12"/>
  <c r="DD7" i="12"/>
  <c r="DE68" i="12"/>
  <c r="DE57" i="12"/>
  <c r="DE22" i="12"/>
  <c r="DE11" i="12"/>
  <c r="DB45" i="12"/>
  <c r="DB21" i="12"/>
  <c r="DB10" i="12"/>
  <c r="DB8" i="12"/>
  <c r="DG27" i="12"/>
  <c r="DG25" i="12"/>
  <c r="DG14" i="12"/>
  <c r="DA69" i="12"/>
  <c r="CR27" i="12"/>
  <c r="CR14" i="12"/>
  <c r="CS68" i="12"/>
  <c r="CS35" i="12"/>
  <c r="AL292" i="12"/>
  <c r="BH295" i="12" s="1"/>
  <c r="DA71" i="12"/>
  <c r="AS231" i="12"/>
  <c r="AS183" i="12"/>
  <c r="AS135" i="12"/>
  <c r="AS87" i="12"/>
  <c r="BO89" i="12" s="1"/>
  <c r="AS55" i="12"/>
  <c r="BO57" i="12" s="1"/>
  <c r="AT270" i="12"/>
  <c r="BP272" i="12" s="1"/>
  <c r="DC7" i="12"/>
  <c r="DC49" i="12"/>
  <c r="DC38" i="12"/>
  <c r="DC27" i="12"/>
  <c r="DC25" i="12"/>
  <c r="CR63" i="12"/>
  <c r="CR52" i="12"/>
  <c r="CR41" i="12"/>
  <c r="CR39" i="12"/>
  <c r="CR28" i="12"/>
  <c r="CR19" i="12"/>
  <c r="CR17" i="12"/>
  <c r="CS73" i="12"/>
  <c r="CS71" i="12"/>
  <c r="CS60" i="12"/>
  <c r="CS49" i="12"/>
  <c r="CS38" i="12"/>
  <c r="CS27" i="12"/>
  <c r="CS14" i="12"/>
  <c r="AL305" i="12"/>
  <c r="DA74" i="12"/>
  <c r="AL257" i="12"/>
  <c r="BH257" i="12" s="1"/>
  <c r="DA63" i="12"/>
  <c r="CU69" i="12"/>
  <c r="CU47" i="12"/>
  <c r="CU36" i="12"/>
  <c r="CU34" i="12"/>
  <c r="CU23" i="12"/>
  <c r="CU12" i="12"/>
  <c r="CV66" i="12"/>
  <c r="CV64" i="12"/>
  <c r="CV62" i="12"/>
  <c r="CV47" i="12"/>
  <c r="CV40" i="12"/>
  <c r="CV23" i="12"/>
  <c r="AH296" i="12"/>
  <c r="CW72" i="12"/>
  <c r="AH292" i="12"/>
  <c r="CW71" i="12"/>
  <c r="CW61" i="12"/>
  <c r="CW60" i="12"/>
  <c r="CW50" i="12"/>
  <c r="CW49" i="12"/>
  <c r="CW48" i="12"/>
  <c r="AH148" i="12"/>
  <c r="CW38" i="12"/>
  <c r="CW15" i="12"/>
  <c r="CW14" i="12"/>
  <c r="CW10" i="12"/>
  <c r="DD71" i="12"/>
  <c r="DD60" i="12"/>
  <c r="DD25" i="12"/>
  <c r="DD14" i="12"/>
  <c r="DE44" i="12"/>
  <c r="DE33" i="12"/>
  <c r="DE20" i="12"/>
  <c r="DE9" i="12"/>
  <c r="DB19" i="12"/>
  <c r="DG5" i="12"/>
  <c r="DG12" i="12"/>
  <c r="CX30" i="12"/>
  <c r="CX41" i="12"/>
  <c r="DC70" i="12"/>
  <c r="DC59" i="12"/>
  <c r="DC35" i="12"/>
  <c r="DC24" i="12"/>
  <c r="CS22" i="12"/>
  <c r="AL300" i="12"/>
  <c r="BH303" i="12" s="1"/>
  <c r="DA73" i="12"/>
  <c r="AI305" i="12"/>
  <c r="CX74" i="12"/>
  <c r="AI253" i="12"/>
  <c r="CX62" i="12"/>
  <c r="AT174" i="12"/>
  <c r="BP176" i="12" s="1"/>
  <c r="AT126" i="12"/>
  <c r="BP128" i="12" s="1"/>
  <c r="DC73" i="12"/>
  <c r="DC58" i="12"/>
  <c r="DC47" i="12"/>
  <c r="DC36" i="12"/>
  <c r="DC34" i="12"/>
  <c r="DC23" i="12"/>
  <c r="DC12" i="12"/>
  <c r="CR72" i="12"/>
  <c r="CR61" i="12"/>
  <c r="CR50" i="12"/>
  <c r="CR48" i="12"/>
  <c r="CR37" i="12"/>
  <c r="CR26" i="12"/>
  <c r="CR13" i="12"/>
  <c r="CS69" i="12"/>
  <c r="CS58" i="12"/>
  <c r="CS47" i="12"/>
  <c r="CS36" i="12"/>
  <c r="CS34" i="12"/>
  <c r="CS23" i="12"/>
  <c r="AL296" i="12"/>
  <c r="BH298" i="12" s="1"/>
  <c r="DA72" i="12"/>
  <c r="AL248" i="12"/>
  <c r="BH250" i="12" s="1"/>
  <c r="DA61" i="12"/>
  <c r="CU67" i="12"/>
  <c r="CU65" i="12"/>
  <c r="CU56" i="12"/>
  <c r="CU54" i="12"/>
  <c r="CU45" i="12"/>
  <c r="CU43" i="12"/>
  <c r="CU32" i="12"/>
  <c r="CU30" i="12"/>
  <c r="CU21" i="12"/>
  <c r="CU10" i="12"/>
  <c r="CU8" i="12"/>
  <c r="CV38" i="12"/>
  <c r="CV21" i="12"/>
  <c r="CV17" i="12"/>
  <c r="CV15" i="12"/>
  <c r="CV13" i="12"/>
  <c r="CX70" i="12"/>
  <c r="AI283" i="12"/>
  <c r="CX69" i="12"/>
  <c r="AI279" i="12"/>
  <c r="CX68" i="12"/>
  <c r="AI239" i="12"/>
  <c r="CX59" i="12"/>
  <c r="CX58" i="12"/>
  <c r="CX57" i="12"/>
  <c r="CX46" i="12"/>
  <c r="CX23" i="12"/>
  <c r="CX12" i="12"/>
  <c r="CX11" i="12"/>
  <c r="DD47" i="12"/>
  <c r="DD36" i="12"/>
  <c r="DE7" i="12"/>
  <c r="DB61" i="12"/>
  <c r="DB15" i="12"/>
  <c r="DG21" i="12"/>
  <c r="DC74" i="12"/>
  <c r="DC57" i="12"/>
  <c r="CS46" i="12"/>
  <c r="AI213" i="12"/>
  <c r="CX53" i="12"/>
  <c r="AS287" i="12"/>
  <c r="AS239" i="12"/>
  <c r="AT222" i="12"/>
  <c r="BP225" i="12" s="1"/>
  <c r="DC71" i="12"/>
  <c r="DC60" i="12"/>
  <c r="DC69" i="12"/>
  <c r="DC67" i="12"/>
  <c r="DC65" i="12"/>
  <c r="DC56" i="12"/>
  <c r="DC54" i="12"/>
  <c r="DC45" i="12"/>
  <c r="DC43" i="12"/>
  <c r="DC32" i="12"/>
  <c r="DC30" i="12"/>
  <c r="DC21" i="12"/>
  <c r="DC10" i="12"/>
  <c r="DC8" i="12"/>
  <c r="CR70" i="12"/>
  <c r="CR68" i="12"/>
  <c r="CR57" i="12"/>
  <c r="CR46" i="12"/>
  <c r="CR24" i="12"/>
  <c r="CR22" i="12"/>
  <c r="CR11" i="12"/>
  <c r="CS67" i="12"/>
  <c r="CS65" i="12"/>
  <c r="CS56" i="12"/>
  <c r="CS54" i="12"/>
  <c r="CS43" i="12"/>
  <c r="CS30" i="12"/>
  <c r="CS21" i="12"/>
  <c r="CS10" i="12"/>
  <c r="CS8" i="12"/>
  <c r="AL287" i="12"/>
  <c r="BH288" i="12" s="1"/>
  <c r="DA70" i="12"/>
  <c r="AL279" i="12"/>
  <c r="BH280" i="12" s="1"/>
  <c r="DA68" i="12"/>
  <c r="AL239" i="12"/>
  <c r="BH241" i="12" s="1"/>
  <c r="DA59" i="12"/>
  <c r="AL231" i="12"/>
  <c r="BH234" i="12" s="1"/>
  <c r="DA57" i="12"/>
  <c r="CU63" i="12"/>
  <c r="CU52" i="12"/>
  <c r="CU41" i="12"/>
  <c r="CU39" i="12"/>
  <c r="CU28" i="12"/>
  <c r="CU17" i="12"/>
  <c r="CV73" i="12"/>
  <c r="CV71" i="12"/>
  <c r="CV58" i="12"/>
  <c r="CV52" i="12"/>
  <c r="CV36" i="12"/>
  <c r="CV34" i="12"/>
  <c r="CV28" i="12"/>
  <c r="AH287" i="12"/>
  <c r="CW70" i="12"/>
  <c r="CW69" i="12"/>
  <c r="CW68" i="12"/>
  <c r="CW59" i="12"/>
  <c r="AH235" i="12"/>
  <c r="CW58" i="12"/>
  <c r="CW36" i="12"/>
  <c r="CW23" i="12"/>
  <c r="CW22" i="12"/>
  <c r="CW12" i="12"/>
  <c r="CW11" i="12"/>
  <c r="CX21" i="12"/>
  <c r="DA53" i="12"/>
  <c r="CW73" i="12"/>
  <c r="DC46" i="12"/>
  <c r="CR73" i="12"/>
  <c r="CS24" i="12"/>
  <c r="AL244" i="12"/>
  <c r="BH246" i="12" s="1"/>
  <c r="DA60" i="12"/>
  <c r="DC5" i="12"/>
  <c r="DC63" i="12"/>
  <c r="DC52" i="12"/>
  <c r="DC41" i="12"/>
  <c r="DC39" i="12"/>
  <c r="DC28" i="12"/>
  <c r="DC17" i="12"/>
  <c r="CR8" i="12"/>
  <c r="CR66" i="12"/>
  <c r="CR55" i="12"/>
  <c r="CR44" i="12"/>
  <c r="CR42" i="12"/>
  <c r="CR33" i="12"/>
  <c r="CR31" i="12"/>
  <c r="CS63" i="12"/>
  <c r="CS52" i="12"/>
  <c r="CS41" i="12"/>
  <c r="CS39" i="12"/>
  <c r="CS28" i="12"/>
  <c r="CS19" i="12"/>
  <c r="AL270" i="12"/>
  <c r="BH271" i="12" s="1"/>
  <c r="DA66" i="12"/>
  <c r="AL222" i="12"/>
  <c r="BH224" i="12" s="1"/>
  <c r="DA55" i="12"/>
  <c r="CU72" i="12"/>
  <c r="CU61" i="12"/>
  <c r="CU50" i="12"/>
  <c r="CU48" i="12"/>
  <c r="CU37" i="12"/>
  <c r="CU26" i="12"/>
  <c r="CU15" i="12"/>
  <c r="CU13" i="12"/>
  <c r="CV69" i="12"/>
  <c r="CV56" i="12"/>
  <c r="CV54" i="12"/>
  <c r="CV50" i="12"/>
  <c r="CV48" i="12"/>
  <c r="CV32" i="12"/>
  <c r="CV30" i="12"/>
  <c r="CV26" i="12"/>
  <c r="CV9" i="12"/>
  <c r="CX67" i="12"/>
  <c r="AI270" i="12"/>
  <c r="CX66" i="12"/>
  <c r="CX65" i="12"/>
  <c r="AI226" i="12"/>
  <c r="CX56" i="12"/>
  <c r="CX55" i="12"/>
  <c r="CX54" i="12"/>
  <c r="CX20" i="12"/>
  <c r="CX7" i="12"/>
  <c r="AL261" i="12"/>
  <c r="BH263" i="12" s="1"/>
  <c r="DA64" i="12"/>
  <c r="AL253" i="12"/>
  <c r="BH256" i="12" s="1"/>
  <c r="DA62" i="12"/>
  <c r="CW67" i="12"/>
  <c r="AH226" i="12"/>
  <c r="CW56" i="12"/>
  <c r="AH178" i="12"/>
  <c r="CW45" i="12"/>
  <c r="AH174" i="12"/>
  <c r="CW44" i="12"/>
  <c r="AH170" i="12"/>
  <c r="CW43" i="12"/>
  <c r="AH166" i="12"/>
  <c r="CW42" i="12"/>
  <c r="AH126" i="12"/>
  <c r="CW33" i="12"/>
  <c r="AH118" i="12"/>
  <c r="CW31" i="12"/>
  <c r="AH114" i="12"/>
  <c r="CW30" i="12"/>
  <c r="CW7" i="12"/>
  <c r="AS296" i="12"/>
  <c r="AS248" i="12"/>
  <c r="AS200" i="12"/>
  <c r="AS144" i="12"/>
  <c r="AS96" i="12"/>
  <c r="BO99" i="12" s="1"/>
  <c r="AS40" i="12"/>
  <c r="BO40" i="12" s="1"/>
  <c r="AT287" i="12"/>
  <c r="BP288" i="12" s="1"/>
  <c r="AT279" i="12"/>
  <c r="BP281" i="12" s="1"/>
  <c r="AT239" i="12"/>
  <c r="BP239" i="12" s="1"/>
  <c r="AT231" i="12"/>
  <c r="BP234" i="12" s="1"/>
  <c r="AT183" i="12"/>
  <c r="BP183" i="12" s="1"/>
  <c r="AT135" i="12"/>
  <c r="BP138" i="12" s="1"/>
  <c r="AT87" i="12"/>
  <c r="BP90" i="12" s="1"/>
  <c r="AT79" i="12"/>
  <c r="BP79" i="12" s="1"/>
  <c r="AT31" i="12"/>
  <c r="BP34" i="12" s="1"/>
  <c r="AT7" i="12"/>
  <c r="BP9" i="12" s="1"/>
  <c r="AH205" i="12"/>
  <c r="CW51" i="12"/>
  <c r="AH157" i="12"/>
  <c r="CW40" i="12"/>
  <c r="AH153" i="12"/>
  <c r="CW39" i="12"/>
  <c r="CW29" i="12"/>
  <c r="DD66" i="12"/>
  <c r="DD42" i="12"/>
  <c r="DD33" i="12"/>
  <c r="DE72" i="12"/>
  <c r="DE61" i="12"/>
  <c r="DE50" i="12"/>
  <c r="DE48" i="12"/>
  <c r="DE37" i="12"/>
  <c r="DE26" i="12"/>
  <c r="DB47" i="12"/>
  <c r="DB36" i="12"/>
  <c r="DG64" i="12"/>
  <c r="DG53" i="12"/>
  <c r="DG40" i="12"/>
  <c r="DG29" i="12"/>
  <c r="AS270" i="12"/>
  <c r="AS222" i="12"/>
  <c r="AS174" i="12"/>
  <c r="AS166" i="12"/>
  <c r="AS126" i="12"/>
  <c r="AS118" i="12"/>
  <c r="AT253" i="12"/>
  <c r="BP254" i="12" s="1"/>
  <c r="AT205" i="12"/>
  <c r="BP207" i="12" s="1"/>
  <c r="CX24" i="12"/>
  <c r="CX48" i="12"/>
  <c r="AI144" i="12"/>
  <c r="CX37" i="12"/>
  <c r="AI100" i="12"/>
  <c r="CX27" i="12"/>
  <c r="CX26" i="12"/>
  <c r="DD64" i="12"/>
  <c r="DD62" i="12"/>
  <c r="DD53" i="12"/>
  <c r="DD51" i="12"/>
  <c r="DD40" i="12"/>
  <c r="DD29" i="12"/>
  <c r="DE70" i="12"/>
  <c r="DE59" i="12"/>
  <c r="DE46" i="12"/>
  <c r="DE35" i="12"/>
  <c r="DB67" i="12"/>
  <c r="DB65" i="12"/>
  <c r="DB56" i="12"/>
  <c r="DB54" i="12"/>
  <c r="DB43" i="12"/>
  <c r="DB32" i="12"/>
  <c r="DB30" i="12"/>
  <c r="DG73" i="12"/>
  <c r="DG71" i="12"/>
  <c r="DG60" i="12"/>
  <c r="DG49" i="12"/>
  <c r="AS253" i="12"/>
  <c r="AS213" i="12"/>
  <c r="AS109" i="12"/>
  <c r="AT300" i="12"/>
  <c r="BP302" i="12" s="1"/>
  <c r="AT292" i="12"/>
  <c r="BP292" i="12" s="1"/>
  <c r="AT244" i="12"/>
  <c r="BP247" i="12" s="1"/>
  <c r="AT196" i="12"/>
  <c r="BP199" i="12" s="1"/>
  <c r="AT148" i="12"/>
  <c r="BP150" i="12" s="1"/>
  <c r="AT100" i="12"/>
  <c r="BP102" i="12" s="1"/>
  <c r="CX33" i="12"/>
  <c r="AH144" i="12"/>
  <c r="CW37" i="12"/>
  <c r="AH100" i="12"/>
  <c r="CW27" i="12"/>
  <c r="DD73" i="12"/>
  <c r="DD49" i="12"/>
  <c r="DD38" i="12"/>
  <c r="DD27" i="12"/>
  <c r="DE66" i="12"/>
  <c r="DE55" i="12"/>
  <c r="DE42" i="12"/>
  <c r="DE31" i="12"/>
  <c r="DB63" i="12"/>
  <c r="DB52" i="12"/>
  <c r="DB41" i="12"/>
  <c r="DB39" i="12"/>
  <c r="DB28" i="12"/>
  <c r="DG69" i="12"/>
  <c r="DG58" i="12"/>
  <c r="DG47" i="12"/>
  <c r="DG36" i="12"/>
  <c r="DG34" i="12"/>
  <c r="DD74" i="12"/>
  <c r="AS300" i="12"/>
  <c r="AS292" i="12"/>
  <c r="AS244" i="12"/>
  <c r="AS196" i="12"/>
  <c r="AS148" i="12"/>
  <c r="AT235" i="12"/>
  <c r="BP238" i="12" s="1"/>
  <c r="AT187" i="12"/>
  <c r="BP187" i="12" s="1"/>
  <c r="AT139" i="12"/>
  <c r="BP142" i="12" s="1"/>
  <c r="AT131" i="12"/>
  <c r="BP132" i="12" s="1"/>
  <c r="CX22" i="12"/>
  <c r="CW25" i="12"/>
  <c r="CX38" i="12"/>
  <c r="CX47" i="12"/>
  <c r="CX36" i="12"/>
  <c r="AI135" i="12"/>
  <c r="CX35" i="12"/>
  <c r="CX34" i="12"/>
  <c r="DD69" i="12"/>
  <c r="DD58" i="12"/>
  <c r="DD34" i="12"/>
  <c r="DE64" i="12"/>
  <c r="DE62" i="12"/>
  <c r="DE53" i="12"/>
  <c r="DE51" i="12"/>
  <c r="DE40" i="12"/>
  <c r="DE29" i="12"/>
  <c r="DB72" i="12"/>
  <c r="DB48" i="12"/>
  <c r="DG65" i="12"/>
  <c r="DG56" i="12"/>
  <c r="DG45" i="12"/>
  <c r="DG32" i="12"/>
  <c r="AS283" i="12"/>
  <c r="AS235" i="12"/>
  <c r="AS187" i="12"/>
  <c r="AS139" i="12"/>
  <c r="AS131" i="12"/>
  <c r="AT274" i="12"/>
  <c r="BP275" i="12" s="1"/>
  <c r="AT266" i="12"/>
  <c r="BP267" i="12" s="1"/>
  <c r="AT218" i="12"/>
  <c r="BP218" i="12" s="1"/>
  <c r="AT170" i="12"/>
  <c r="BP173" i="12" s="1"/>
  <c r="AT114" i="12"/>
  <c r="BP114" i="12" s="1"/>
  <c r="CX25" i="12"/>
  <c r="AH187" i="12"/>
  <c r="CW47" i="12"/>
  <c r="CW46" i="12"/>
  <c r="AH135" i="12"/>
  <c r="CW35" i="12"/>
  <c r="CW34" i="12"/>
  <c r="DD67" i="12"/>
  <c r="DD65" i="12"/>
  <c r="DD56" i="12"/>
  <c r="DD54" i="12"/>
  <c r="DD45" i="12"/>
  <c r="DD43" i="12"/>
  <c r="DD32" i="12"/>
  <c r="DD30" i="12"/>
  <c r="DE71" i="12"/>
  <c r="DE38" i="12"/>
  <c r="DE27" i="12"/>
  <c r="DB70" i="12"/>
  <c r="DB68" i="12"/>
  <c r="DB59" i="12"/>
  <c r="DB57" i="12"/>
  <c r="DB46" i="12"/>
  <c r="DB35" i="12"/>
  <c r="DG63" i="12"/>
  <c r="DG52" i="12"/>
  <c r="DG41" i="12"/>
  <c r="DG39" i="12"/>
  <c r="DG28" i="12"/>
  <c r="AS266" i="12"/>
  <c r="AS218" i="12"/>
  <c r="AS178" i="12"/>
  <c r="AS114" i="12"/>
  <c r="AT305" i="12"/>
  <c r="AT257" i="12"/>
  <c r="BP260" i="12" s="1"/>
  <c r="AT209" i="12"/>
  <c r="BP212" i="12" s="1"/>
  <c r="AT161" i="12"/>
  <c r="BP161" i="12" s="1"/>
  <c r="AT153" i="12"/>
  <c r="BP154" i="12" s="1"/>
  <c r="AT105" i="12"/>
  <c r="BP105" i="12" s="1"/>
  <c r="CW26" i="12"/>
  <c r="CX49" i="12"/>
  <c r="CX45" i="12"/>
  <c r="CX44" i="12"/>
  <c r="AI170" i="12"/>
  <c r="CX43" i="12"/>
  <c r="CX42" i="12"/>
  <c r="AI122" i="12"/>
  <c r="CX32" i="12"/>
  <c r="CX31" i="12"/>
  <c r="DD41" i="12"/>
  <c r="DE69" i="12"/>
  <c r="DE58" i="12"/>
  <c r="DE47" i="12"/>
  <c r="DE34" i="12"/>
  <c r="DB55" i="12"/>
  <c r="DB44" i="12"/>
  <c r="DB33" i="12"/>
  <c r="DB31" i="12"/>
  <c r="DG72" i="12"/>
  <c r="DG61" i="12"/>
  <c r="DG50" i="12"/>
  <c r="DG48" i="12"/>
  <c r="DG37" i="12"/>
  <c r="DG26" i="12"/>
  <c r="AS305" i="12"/>
  <c r="AS257" i="12"/>
  <c r="AS209" i="12"/>
  <c r="AS161" i="12"/>
  <c r="AS153" i="12"/>
  <c r="AS105" i="12"/>
  <c r="BO105" i="12" s="1"/>
  <c r="AT200" i="12"/>
  <c r="BP202" i="12" s="1"/>
  <c r="AT96" i="12"/>
  <c r="BP99" i="12" s="1"/>
  <c r="CW28" i="12"/>
  <c r="CW41" i="12"/>
  <c r="AH288" i="12"/>
  <c r="AH289" i="12"/>
  <c r="CI213" i="12"/>
  <c r="AQ266" i="12"/>
  <c r="AQ258" i="12"/>
  <c r="AQ250" i="12"/>
  <c r="AQ242" i="12"/>
  <c r="AQ234" i="12"/>
  <c r="AQ226" i="12"/>
  <c r="AQ218" i="12"/>
  <c r="AQ210" i="12"/>
  <c r="AQ202" i="12"/>
  <c r="AQ194" i="12"/>
  <c r="AQ186" i="12"/>
  <c r="AQ178" i="12"/>
  <c r="AQ170" i="12"/>
  <c r="AQ162" i="12"/>
  <c r="AQ154" i="12"/>
  <c r="AQ146" i="12"/>
  <c r="AQ138" i="12"/>
  <c r="AQ130" i="12"/>
  <c r="AQ122" i="12"/>
  <c r="AQ114" i="12"/>
  <c r="AI248" i="12"/>
  <c r="AH86" i="12"/>
  <c r="AI247" i="12"/>
  <c r="AI251" i="12"/>
  <c r="AH201" i="12"/>
  <c r="AI189" i="12"/>
  <c r="AI147" i="12"/>
  <c r="AH134" i="12"/>
  <c r="AH121" i="12"/>
  <c r="AH129" i="12"/>
  <c r="AI284" i="12"/>
  <c r="AH249" i="12"/>
  <c r="AH233" i="12"/>
  <c r="AI199" i="12"/>
  <c r="AI250" i="12"/>
  <c r="AI234" i="12"/>
  <c r="AI263" i="12"/>
  <c r="AI190" i="12"/>
  <c r="AI178" i="12"/>
  <c r="AI194" i="12"/>
  <c r="AI174" i="12"/>
  <c r="AH172" i="12"/>
  <c r="AI83" i="12"/>
  <c r="CI205" i="12"/>
  <c r="CI197" i="12"/>
  <c r="CI189" i="12"/>
  <c r="CI181" i="12"/>
  <c r="CI173" i="12"/>
  <c r="CI165" i="12"/>
  <c r="CI157" i="12"/>
  <c r="CI149" i="12"/>
  <c r="CI141" i="12"/>
  <c r="CI133" i="12"/>
  <c r="CI125" i="12"/>
  <c r="CI117" i="12"/>
  <c r="CI109" i="12"/>
  <c r="CI101" i="12"/>
  <c r="CI93" i="12"/>
  <c r="CI85" i="12"/>
  <c r="CI77" i="12"/>
  <c r="CI69" i="12"/>
  <c r="CI5" i="12"/>
  <c r="CI13" i="12"/>
  <c r="CI21" i="12"/>
  <c r="CI29" i="12"/>
  <c r="CI37" i="12"/>
  <c r="CI45" i="12"/>
  <c r="CI53" i="12"/>
  <c r="CI301" i="12"/>
  <c r="CI277" i="12"/>
  <c r="CI237" i="12"/>
  <c r="CI300" i="12"/>
  <c r="CI292" i="12"/>
  <c r="CI284" i="12"/>
  <c r="CI276" i="12"/>
  <c r="CI268" i="12"/>
  <c r="CI260" i="12"/>
  <c r="CI252" i="12"/>
  <c r="CI244" i="12"/>
  <c r="CI236" i="12"/>
  <c r="CI228" i="12"/>
  <c r="CI220" i="12"/>
  <c r="CI212" i="12"/>
  <c r="CI204" i="12"/>
  <c r="CI196" i="12"/>
  <c r="CI188" i="12"/>
  <c r="CI180" i="12"/>
  <c r="CI172" i="12"/>
  <c r="CI164" i="12"/>
  <c r="CI156" i="12"/>
  <c r="CI148" i="12"/>
  <c r="CI140" i="12"/>
  <c r="CI132" i="12"/>
  <c r="CI124" i="12"/>
  <c r="CI116" i="12"/>
  <c r="CI108" i="12"/>
  <c r="CI100" i="12"/>
  <c r="CI92" i="12"/>
  <c r="CI84" i="12"/>
  <c r="CI76" i="12"/>
  <c r="CI68" i="12"/>
  <c r="CI61" i="12"/>
  <c r="CI298" i="12"/>
  <c r="CI290" i="12"/>
  <c r="CI282" i="12"/>
  <c r="CI274" i="12"/>
  <c r="CI106" i="12"/>
  <c r="CI98" i="12"/>
  <c r="CI90" i="12"/>
  <c r="CI82" i="12"/>
  <c r="CI74" i="12"/>
  <c r="CI66" i="12"/>
  <c r="CI8" i="12"/>
  <c r="CI16" i="12"/>
  <c r="CI24" i="12"/>
  <c r="CI32" i="12"/>
  <c r="CI40" i="12"/>
  <c r="CI48" i="12"/>
  <c r="CI56" i="12"/>
  <c r="CI269" i="12"/>
  <c r="CI221" i="12"/>
  <c r="CI275" i="12"/>
  <c r="CI91" i="12"/>
  <c r="CI67" i="12"/>
  <c r="CI31" i="12"/>
  <c r="CI55" i="12"/>
  <c r="CI305" i="12"/>
  <c r="CI297" i="12"/>
  <c r="CI289" i="12"/>
  <c r="CI281" i="12"/>
  <c r="CI273" i="12"/>
  <c r="CI265" i="12"/>
  <c r="CI257" i="12"/>
  <c r="CI249" i="12"/>
  <c r="CI241" i="12"/>
  <c r="CI233" i="12"/>
  <c r="CI225" i="12"/>
  <c r="CI217" i="12"/>
  <c r="CI209" i="12"/>
  <c r="CI201" i="12"/>
  <c r="CI193" i="12"/>
  <c r="CI185" i="12"/>
  <c r="CI177" i="12"/>
  <c r="CI169" i="12"/>
  <c r="CI161" i="12"/>
  <c r="CI153" i="12"/>
  <c r="CI145" i="12"/>
  <c r="CI137" i="12"/>
  <c r="CI129" i="12"/>
  <c r="CI121" i="12"/>
  <c r="CI113" i="12"/>
  <c r="CI105" i="12"/>
  <c r="CI97" i="12"/>
  <c r="CI89" i="12"/>
  <c r="CI81" i="12"/>
  <c r="CI73" i="12"/>
  <c r="CI65" i="12"/>
  <c r="CI9" i="12"/>
  <c r="CI17" i="12"/>
  <c r="CI25" i="12"/>
  <c r="CI33" i="12"/>
  <c r="CI41" i="12"/>
  <c r="CI49" i="12"/>
  <c r="CI57" i="12"/>
  <c r="CI293" i="12"/>
  <c r="CI261" i="12"/>
  <c r="CI229" i="12"/>
  <c r="CI283" i="12"/>
  <c r="CI107" i="12"/>
  <c r="CI23" i="12"/>
  <c r="AQ304" i="12"/>
  <c r="AQ296" i="12"/>
  <c r="AQ288" i="12"/>
  <c r="AQ280" i="12"/>
  <c r="AQ272" i="12"/>
  <c r="AQ264" i="12"/>
  <c r="AQ256" i="12"/>
  <c r="CI112" i="12"/>
  <c r="CI104" i="12"/>
  <c r="CI96" i="12"/>
  <c r="CI88" i="12"/>
  <c r="CI80" i="12"/>
  <c r="CI72" i="12"/>
  <c r="CI64" i="12"/>
  <c r="CI10" i="12"/>
  <c r="CI18" i="12"/>
  <c r="CI26" i="12"/>
  <c r="CI34" i="12"/>
  <c r="CI42" i="12"/>
  <c r="CI50" i="12"/>
  <c r="CI58" i="12"/>
  <c r="CI245" i="12"/>
  <c r="CI299" i="12"/>
  <c r="CI83" i="12"/>
  <c r="CI7" i="12"/>
  <c r="CI39" i="12"/>
  <c r="CI303" i="12"/>
  <c r="CI295" i="12"/>
  <c r="CI287" i="12"/>
  <c r="CI279" i="12"/>
  <c r="CI271" i="12"/>
  <c r="CI263" i="12"/>
  <c r="CI255" i="12"/>
  <c r="CI247" i="12"/>
  <c r="CI239" i="12"/>
  <c r="CI231" i="12"/>
  <c r="CI223" i="12"/>
  <c r="CI215" i="12"/>
  <c r="CI207" i="12"/>
  <c r="CI199" i="12"/>
  <c r="CI191" i="12"/>
  <c r="CI183" i="12"/>
  <c r="CI175" i="12"/>
  <c r="CI167" i="12"/>
  <c r="CI159" i="12"/>
  <c r="CI151" i="12"/>
  <c r="CI143" i="12"/>
  <c r="CI135" i="12"/>
  <c r="CI127" i="12"/>
  <c r="CI119" i="12"/>
  <c r="CI111" i="12"/>
  <c r="CI103" i="12"/>
  <c r="CI95" i="12"/>
  <c r="CI87" i="12"/>
  <c r="CI79" i="12"/>
  <c r="CI71" i="12"/>
  <c r="CI63" i="12"/>
  <c r="CI11" i="12"/>
  <c r="CI19" i="12"/>
  <c r="CI27" i="12"/>
  <c r="CI35" i="12"/>
  <c r="CI43" i="12"/>
  <c r="CI51" i="12"/>
  <c r="CI59" i="12"/>
  <c r="CI285" i="12"/>
  <c r="CI253" i="12"/>
  <c r="AJ155" i="12"/>
  <c r="CI291" i="12"/>
  <c r="CI99" i="12"/>
  <c r="CI75" i="12"/>
  <c r="CI15" i="12"/>
  <c r="CI47" i="12"/>
  <c r="CI302" i="12"/>
  <c r="CI294" i="12"/>
  <c r="CI286" i="12"/>
  <c r="CI278" i="12"/>
  <c r="CI270" i="12"/>
  <c r="CI262" i="12"/>
  <c r="CI254" i="12"/>
  <c r="CI246" i="12"/>
  <c r="CI238" i="12"/>
  <c r="CI230" i="12"/>
  <c r="CI222" i="12"/>
  <c r="CI214" i="12"/>
  <c r="CI206" i="12"/>
  <c r="CI12" i="12"/>
  <c r="CI20" i="12"/>
  <c r="CI28" i="12"/>
  <c r="CI36" i="12"/>
  <c r="CI44" i="12"/>
  <c r="CI52" i="12"/>
  <c r="CI60" i="12"/>
  <c r="CI304" i="12"/>
  <c r="CI296" i="12"/>
  <c r="CI288" i="12"/>
  <c r="CI280" i="12"/>
  <c r="CI272" i="12"/>
  <c r="CI264" i="12"/>
  <c r="CI256" i="12"/>
  <c r="CI248" i="12"/>
  <c r="CI240" i="12"/>
  <c r="CI232" i="12"/>
  <c r="CI224" i="12"/>
  <c r="CI216" i="12"/>
  <c r="CI208" i="12"/>
  <c r="CI200" i="12"/>
  <c r="CI192" i="12"/>
  <c r="CI184" i="12"/>
  <c r="CI176" i="12"/>
  <c r="CI168" i="12"/>
  <c r="CI160" i="12"/>
  <c r="CI152" i="12"/>
  <c r="CI144" i="12"/>
  <c r="CI136" i="12"/>
  <c r="CI128" i="12"/>
  <c r="CI120" i="12"/>
  <c r="CI198" i="12"/>
  <c r="CI190" i="12"/>
  <c r="CI182" i="12"/>
  <c r="CI174" i="12"/>
  <c r="CI166" i="12"/>
  <c r="CI158" i="12"/>
  <c r="CI150" i="12"/>
  <c r="CI142" i="12"/>
  <c r="CI134" i="12"/>
  <c r="CI126" i="12"/>
  <c r="CI118" i="12"/>
  <c r="CI110" i="12"/>
  <c r="CI102" i="12"/>
  <c r="CI94" i="12"/>
  <c r="CI86" i="12"/>
  <c r="CI78" i="12"/>
  <c r="CI70" i="12"/>
  <c r="CI62" i="12"/>
  <c r="CI54" i="12"/>
  <c r="CI46" i="12"/>
  <c r="CI38" i="12"/>
  <c r="CI30" i="12"/>
  <c r="CI22" i="12"/>
  <c r="CI14" i="12"/>
  <c r="CI6" i="12"/>
  <c r="BW303" i="12"/>
  <c r="BW295" i="12"/>
  <c r="BW287" i="12"/>
  <c r="BW279" i="12"/>
  <c r="BW271" i="12"/>
  <c r="BW263" i="12"/>
  <c r="BW255" i="12"/>
  <c r="CI267" i="12"/>
  <c r="CI259" i="12"/>
  <c r="CI251" i="12"/>
  <c r="CI243" i="12"/>
  <c r="CI235" i="12"/>
  <c r="CI227" i="12"/>
  <c r="CI219" i="12"/>
  <c r="CI211" i="12"/>
  <c r="CI203" i="12"/>
  <c r="CI195" i="12"/>
  <c r="CI187" i="12"/>
  <c r="CI179" i="12"/>
  <c r="CI171" i="12"/>
  <c r="CI163" i="12"/>
  <c r="CI155" i="12"/>
  <c r="CI147" i="12"/>
  <c r="CI139" i="12"/>
  <c r="CI131" i="12"/>
  <c r="CI123" i="12"/>
  <c r="CI115" i="12"/>
  <c r="CI266" i="12"/>
  <c r="CI258" i="12"/>
  <c r="CI250" i="12"/>
  <c r="CI242" i="12"/>
  <c r="CI234" i="12"/>
  <c r="CI226" i="12"/>
  <c r="CI218" i="12"/>
  <c r="CI210" i="12"/>
  <c r="CI202" i="12"/>
  <c r="CI194" i="12"/>
  <c r="CI186" i="12"/>
  <c r="CI178" i="12"/>
  <c r="CI170" i="12"/>
  <c r="CI162" i="12"/>
  <c r="CI154" i="12"/>
  <c r="CI146" i="12"/>
  <c r="CI138" i="12"/>
  <c r="CI130" i="12"/>
  <c r="CI122" i="12"/>
  <c r="CI114" i="12"/>
  <c r="AH203" i="12"/>
  <c r="AI227" i="12"/>
  <c r="AI260" i="12"/>
  <c r="AI280" i="12"/>
  <c r="AI256" i="12"/>
  <c r="AH122" i="12"/>
  <c r="AH294" i="12"/>
  <c r="AH132" i="12"/>
  <c r="AH108" i="12"/>
  <c r="AH101" i="12"/>
  <c r="AH238" i="12"/>
  <c r="AH302" i="12"/>
  <c r="AH218" i="12"/>
  <c r="AI272" i="12"/>
  <c r="AI146" i="12"/>
  <c r="AI98" i="12"/>
  <c r="AI130" i="12"/>
  <c r="AH151" i="12"/>
  <c r="AH154" i="12"/>
  <c r="AH150" i="12"/>
  <c r="AH95" i="12"/>
  <c r="AH183" i="12"/>
  <c r="AH83" i="12"/>
  <c r="AH138" i="12"/>
  <c r="AH162" i="12"/>
  <c r="AH139" i="12"/>
  <c r="AH202" i="12"/>
  <c r="AH127" i="12"/>
  <c r="AI298" i="12"/>
  <c r="BW247" i="12"/>
  <c r="BW199" i="12"/>
  <c r="BW151" i="12"/>
  <c r="BW103" i="12"/>
  <c r="BW55" i="12"/>
  <c r="AK292" i="12"/>
  <c r="CC292" i="12"/>
  <c r="AK272" i="12"/>
  <c r="CC272" i="12"/>
  <c r="AK244" i="12"/>
  <c r="CC244" i="12"/>
  <c r="AK220" i="12"/>
  <c r="CC220" i="12"/>
  <c r="AK200" i="12"/>
  <c r="CC200" i="12"/>
  <c r="BW278" i="12"/>
  <c r="BW230" i="12"/>
  <c r="BW174" i="12"/>
  <c r="BW126" i="12"/>
  <c r="BW78" i="12"/>
  <c r="BW38" i="12"/>
  <c r="BW6" i="12"/>
  <c r="AH196" i="12"/>
  <c r="AJ296" i="12"/>
  <c r="CB296" i="12"/>
  <c r="AJ288" i="12"/>
  <c r="CB288" i="12"/>
  <c r="AJ276" i="12"/>
  <c r="CB276" i="12"/>
  <c r="AJ264" i="12"/>
  <c r="CB264" i="12"/>
  <c r="AJ252" i="12"/>
  <c r="CB252" i="12"/>
  <c r="AJ236" i="12"/>
  <c r="CB236" i="12"/>
  <c r="AJ212" i="12"/>
  <c r="CB212" i="12"/>
  <c r="BW301" i="12"/>
  <c r="BW293" i="12"/>
  <c r="BW285" i="12"/>
  <c r="BW277" i="12"/>
  <c r="BW269" i="12"/>
  <c r="BW261" i="12"/>
  <c r="BW253" i="12"/>
  <c r="BW245" i="12"/>
  <c r="BW237" i="12"/>
  <c r="BW229" i="12"/>
  <c r="BW221" i="12"/>
  <c r="BW213" i="12"/>
  <c r="BW205" i="12"/>
  <c r="BW197" i="12"/>
  <c r="BW189" i="12"/>
  <c r="BW181" i="12"/>
  <c r="BW173" i="12"/>
  <c r="BW165" i="12"/>
  <c r="BW157" i="12"/>
  <c r="BW149" i="12"/>
  <c r="BW141" i="12"/>
  <c r="BW133" i="12"/>
  <c r="BW125" i="12"/>
  <c r="BW117" i="12"/>
  <c r="BW109" i="12"/>
  <c r="BW101" i="12"/>
  <c r="BW93" i="12"/>
  <c r="BW85" i="12"/>
  <c r="BW77" i="12"/>
  <c r="BW69" i="12"/>
  <c r="BW61" i="12"/>
  <c r="BW53" i="12"/>
  <c r="BW45" i="12"/>
  <c r="BW37" i="12"/>
  <c r="BW29" i="12"/>
  <c r="BW21" i="12"/>
  <c r="BW13" i="12"/>
  <c r="AK303" i="12"/>
  <c r="CC303" i="12"/>
  <c r="AK299" i="12"/>
  <c r="CC299" i="12"/>
  <c r="AK295" i="12"/>
  <c r="CC295" i="12"/>
  <c r="AK291" i="12"/>
  <c r="CC291" i="12"/>
  <c r="AK287" i="12"/>
  <c r="CC287" i="12"/>
  <c r="AK283" i="12"/>
  <c r="CC283" i="12"/>
  <c r="AK279" i="12"/>
  <c r="CC279" i="12"/>
  <c r="AK275" i="12"/>
  <c r="CC275" i="12"/>
  <c r="AK271" i="12"/>
  <c r="CC271" i="12"/>
  <c r="AK267" i="12"/>
  <c r="CC267" i="12"/>
  <c r="AK263" i="12"/>
  <c r="CC263" i="12"/>
  <c r="AK259" i="12"/>
  <c r="CC259" i="12"/>
  <c r="AK255" i="12"/>
  <c r="CC255" i="12"/>
  <c r="AK251" i="12"/>
  <c r="CC251" i="12"/>
  <c r="AK247" i="12"/>
  <c r="CC247" i="12"/>
  <c r="AK243" i="12"/>
  <c r="CC243" i="12"/>
  <c r="AK239" i="12"/>
  <c r="CC239" i="12"/>
  <c r="AK235" i="12"/>
  <c r="CC235" i="12"/>
  <c r="AK231" i="12"/>
  <c r="CC231" i="12"/>
  <c r="AK227" i="12"/>
  <c r="CC227" i="12"/>
  <c r="AK223" i="12"/>
  <c r="CC223" i="12"/>
  <c r="AK219" i="12"/>
  <c r="CC219" i="12"/>
  <c r="AK215" i="12"/>
  <c r="CC215" i="12"/>
  <c r="AK211" i="12"/>
  <c r="CC211" i="12"/>
  <c r="AK207" i="12"/>
  <c r="CC207" i="12"/>
  <c r="AK203" i="12"/>
  <c r="CC203" i="12"/>
  <c r="AK199" i="12"/>
  <c r="CC199" i="12"/>
  <c r="AK195" i="12"/>
  <c r="CC195" i="12"/>
  <c r="AK191" i="12"/>
  <c r="CC191" i="12"/>
  <c r="AJ305" i="12"/>
  <c r="BW223" i="12"/>
  <c r="BW175" i="12"/>
  <c r="BW127" i="12"/>
  <c r="BW79" i="12"/>
  <c r="BW47" i="12"/>
  <c r="BW7" i="12"/>
  <c r="AK304" i="12"/>
  <c r="CC304" i="12"/>
  <c r="AK284" i="12"/>
  <c r="CC284" i="12"/>
  <c r="AK264" i="12"/>
  <c r="CC264" i="12"/>
  <c r="AK248" i="12"/>
  <c r="CC248" i="12"/>
  <c r="AK224" i="12"/>
  <c r="CC224" i="12"/>
  <c r="AK204" i="12"/>
  <c r="CC204" i="12"/>
  <c r="BW270" i="12"/>
  <c r="BW222" i="12"/>
  <c r="BW182" i="12"/>
  <c r="BW134" i="12"/>
  <c r="BW94" i="12"/>
  <c r="BW54" i="12"/>
  <c r="AJ304" i="12"/>
  <c r="CB304" i="12"/>
  <c r="AJ292" i="12"/>
  <c r="CB292" i="12"/>
  <c r="AJ284" i="12"/>
  <c r="CB284" i="12"/>
  <c r="AJ272" i="12"/>
  <c r="CB272" i="12"/>
  <c r="AJ260" i="12"/>
  <c r="CB260" i="12"/>
  <c r="AJ248" i="12"/>
  <c r="CB248" i="12"/>
  <c r="AJ232" i="12"/>
  <c r="CB232" i="12"/>
  <c r="AJ216" i="12"/>
  <c r="CB216" i="12"/>
  <c r="BW300" i="12"/>
  <c r="BW292" i="12"/>
  <c r="BW284" i="12"/>
  <c r="BW276" i="12"/>
  <c r="BW268" i="12"/>
  <c r="BW260" i="12"/>
  <c r="BW252" i="12"/>
  <c r="BW244" i="12"/>
  <c r="BW236" i="12"/>
  <c r="BW228" i="12"/>
  <c r="BW220" i="12"/>
  <c r="BW212" i="12"/>
  <c r="BW204" i="12"/>
  <c r="BW196" i="12"/>
  <c r="BW188" i="12"/>
  <c r="BW180" i="12"/>
  <c r="BW172" i="12"/>
  <c r="BW164" i="12"/>
  <c r="BW156" i="12"/>
  <c r="BW148" i="12"/>
  <c r="BW140" i="12"/>
  <c r="BW132" i="12"/>
  <c r="BW124" i="12"/>
  <c r="BW116" i="12"/>
  <c r="BW108" i="12"/>
  <c r="BW100" i="12"/>
  <c r="BW92" i="12"/>
  <c r="BW84" i="12"/>
  <c r="BW76" i="12"/>
  <c r="BW68" i="12"/>
  <c r="BW60" i="12"/>
  <c r="BW52" i="12"/>
  <c r="BW44" i="12"/>
  <c r="BW36" i="12"/>
  <c r="BW28" i="12"/>
  <c r="BW20" i="12"/>
  <c r="BW12" i="12"/>
  <c r="AJ303" i="12"/>
  <c r="CB303" i="12"/>
  <c r="AJ299" i="12"/>
  <c r="CB299" i="12"/>
  <c r="AJ295" i="12"/>
  <c r="CB295" i="12"/>
  <c r="AJ291" i="12"/>
  <c r="CB291" i="12"/>
  <c r="AJ287" i="12"/>
  <c r="CB287" i="12"/>
  <c r="AJ283" i="12"/>
  <c r="CB283" i="12"/>
  <c r="AJ279" i="12"/>
  <c r="CB279" i="12"/>
  <c r="AJ275" i="12"/>
  <c r="CB275" i="12"/>
  <c r="AJ271" i="12"/>
  <c r="CB271" i="12"/>
  <c r="AJ267" i="12"/>
  <c r="CB267" i="12"/>
  <c r="AJ263" i="12"/>
  <c r="CB263" i="12"/>
  <c r="AJ259" i="12"/>
  <c r="CB259" i="12"/>
  <c r="AJ255" i="12"/>
  <c r="CB255" i="12"/>
  <c r="AJ251" i="12"/>
  <c r="CB251" i="12"/>
  <c r="AJ247" i="12"/>
  <c r="CB247" i="12"/>
  <c r="AJ243" i="12"/>
  <c r="CB243" i="12"/>
  <c r="AJ239" i="12"/>
  <c r="CB239" i="12"/>
  <c r="AJ235" i="12"/>
  <c r="CB235" i="12"/>
  <c r="AJ231" i="12"/>
  <c r="CB231" i="12"/>
  <c r="AJ227" i="12"/>
  <c r="CB227" i="12"/>
  <c r="AJ223" i="12"/>
  <c r="CB223" i="12"/>
  <c r="AJ219" i="12"/>
  <c r="CB219" i="12"/>
  <c r="AJ215" i="12"/>
  <c r="CB215" i="12"/>
  <c r="AJ211" i="12"/>
  <c r="CB211" i="12"/>
  <c r="AJ207" i="12"/>
  <c r="CB207" i="12"/>
  <c r="AJ203" i="12"/>
  <c r="CB203" i="12"/>
  <c r="AJ199" i="12"/>
  <c r="CB199" i="12"/>
  <c r="AJ195" i="12"/>
  <c r="CB195" i="12"/>
  <c r="AJ191" i="12"/>
  <c r="CB191" i="12"/>
  <c r="CB27" i="12"/>
  <c r="BW239" i="12"/>
  <c r="BW191" i="12"/>
  <c r="BW143" i="12"/>
  <c r="BW87" i="12"/>
  <c r="BW39" i="12"/>
  <c r="AK280" i="12"/>
  <c r="CC280" i="12"/>
  <c r="AK256" i="12"/>
  <c r="CC256" i="12"/>
  <c r="AK228" i="12"/>
  <c r="CC228" i="12"/>
  <c r="AK196" i="12"/>
  <c r="CC196" i="12"/>
  <c r="CC24" i="12"/>
  <c r="BW286" i="12"/>
  <c r="BW254" i="12"/>
  <c r="BW214" i="12"/>
  <c r="BW166" i="12"/>
  <c r="BW110" i="12"/>
  <c r="BW70" i="12"/>
  <c r="BW22" i="12"/>
  <c r="AH128" i="12"/>
  <c r="AJ300" i="12"/>
  <c r="CB300" i="12"/>
  <c r="AJ280" i="12"/>
  <c r="CB280" i="12"/>
  <c r="AJ268" i="12"/>
  <c r="CB268" i="12"/>
  <c r="AJ256" i="12"/>
  <c r="CB256" i="12"/>
  <c r="AJ244" i="12"/>
  <c r="CB244" i="12"/>
  <c r="AJ240" i="12"/>
  <c r="CB240" i="12"/>
  <c r="AJ228" i="12"/>
  <c r="CB228" i="12"/>
  <c r="AJ224" i="12"/>
  <c r="CB224" i="12"/>
  <c r="AJ220" i="12"/>
  <c r="CB220" i="12"/>
  <c r="AJ208" i="12"/>
  <c r="CB208" i="12"/>
  <c r="AJ204" i="12"/>
  <c r="CB204" i="12"/>
  <c r="AJ200" i="12"/>
  <c r="CB200" i="12"/>
  <c r="AJ196" i="12"/>
  <c r="CB196" i="12"/>
  <c r="AJ192" i="12"/>
  <c r="CB192" i="12"/>
  <c r="AJ188" i="12"/>
  <c r="CB188" i="12"/>
  <c r="CB48" i="12"/>
  <c r="BW299" i="12"/>
  <c r="BW291" i="12"/>
  <c r="BW283" i="12"/>
  <c r="BW275" i="12"/>
  <c r="BW267" i="12"/>
  <c r="BW259" i="12"/>
  <c r="BW251" i="12"/>
  <c r="BW243" i="12"/>
  <c r="BW235" i="12"/>
  <c r="BW227" i="12"/>
  <c r="BW219" i="12"/>
  <c r="BW211" i="12"/>
  <c r="BW203" i="12"/>
  <c r="BW195" i="12"/>
  <c r="BW187" i="12"/>
  <c r="BW179" i="12"/>
  <c r="BW171" i="12"/>
  <c r="BW163" i="12"/>
  <c r="BW155" i="12"/>
  <c r="BW147" i="12"/>
  <c r="BW139" i="12"/>
  <c r="BW131" i="12"/>
  <c r="BW123" i="12"/>
  <c r="BW115" i="12"/>
  <c r="BW107" i="12"/>
  <c r="BW99" i="12"/>
  <c r="BW91" i="12"/>
  <c r="BW83" i="12"/>
  <c r="BW75" i="12"/>
  <c r="BW67" i="12"/>
  <c r="BW59" i="12"/>
  <c r="BW51" i="12"/>
  <c r="BW43" i="12"/>
  <c r="BW35" i="12"/>
  <c r="BW27" i="12"/>
  <c r="BW19" i="12"/>
  <c r="BW11" i="12"/>
  <c r="AK302" i="12"/>
  <c r="CC302" i="12"/>
  <c r="AK298" i="12"/>
  <c r="CC298" i="12"/>
  <c r="AK294" i="12"/>
  <c r="CC294" i="12"/>
  <c r="AK290" i="12"/>
  <c r="CC290" i="12"/>
  <c r="AK286" i="12"/>
  <c r="CC286" i="12"/>
  <c r="CC282" i="12"/>
  <c r="AK278" i="12"/>
  <c r="CC278" i="12"/>
  <c r="AK274" i="12"/>
  <c r="CC274" i="12"/>
  <c r="AK270" i="12"/>
  <c r="CC270" i="12"/>
  <c r="CC266" i="12"/>
  <c r="AK262" i="12"/>
  <c r="CC262" i="12"/>
  <c r="AK258" i="12"/>
  <c r="CC258" i="12"/>
  <c r="AK254" i="12"/>
  <c r="CC254" i="12"/>
  <c r="AK250" i="12"/>
  <c r="CC250" i="12"/>
  <c r="AK246" i="12"/>
  <c r="CC246" i="12"/>
  <c r="AK242" i="12"/>
  <c r="CC242" i="12"/>
  <c r="AK238" i="12"/>
  <c r="CC238" i="12"/>
  <c r="AK234" i="12"/>
  <c r="CC234" i="12"/>
  <c r="AK230" i="12"/>
  <c r="CC230" i="12"/>
  <c r="AK226" i="12"/>
  <c r="CC226" i="12"/>
  <c r="AK222" i="12"/>
  <c r="CC222" i="12"/>
  <c r="AK218" i="12"/>
  <c r="CC218" i="12"/>
  <c r="AK214" i="12"/>
  <c r="CC214" i="12"/>
  <c r="AK210" i="12"/>
  <c r="CC210" i="12"/>
  <c r="AK206" i="12"/>
  <c r="CC206" i="12"/>
  <c r="AK202" i="12"/>
  <c r="CC202" i="12"/>
  <c r="AK198" i="12"/>
  <c r="CC198" i="12"/>
  <c r="AK194" i="12"/>
  <c r="CC194" i="12"/>
  <c r="AK190" i="12"/>
  <c r="CC190" i="12"/>
  <c r="BW231" i="12"/>
  <c r="BW183" i="12"/>
  <c r="BW135" i="12"/>
  <c r="BW95" i="12"/>
  <c r="BW31" i="12"/>
  <c r="AK300" i="12"/>
  <c r="CC300" i="12"/>
  <c r="AK276" i="12"/>
  <c r="CC276" i="12"/>
  <c r="AK252" i="12"/>
  <c r="CC252" i="12"/>
  <c r="AK232" i="12"/>
  <c r="CC232" i="12"/>
  <c r="AK216" i="12"/>
  <c r="CC216" i="12"/>
  <c r="AK192" i="12"/>
  <c r="CC192" i="12"/>
  <c r="BW262" i="12"/>
  <c r="BW206" i="12"/>
  <c r="BW158" i="12"/>
  <c r="BW118" i="12"/>
  <c r="BW62" i="12"/>
  <c r="BW14" i="12"/>
  <c r="BW5" i="12"/>
  <c r="BW298" i="12"/>
  <c r="BW290" i="12"/>
  <c r="BW282" i="12"/>
  <c r="BW274" i="12"/>
  <c r="BW266" i="12"/>
  <c r="BW258" i="12"/>
  <c r="BW250" i="12"/>
  <c r="BW242" i="12"/>
  <c r="BW234" i="12"/>
  <c r="BW226" i="12"/>
  <c r="BW218" i="12"/>
  <c r="BW210" i="12"/>
  <c r="BW202" i="12"/>
  <c r="BW194" i="12"/>
  <c r="BW186" i="12"/>
  <c r="BW178" i="12"/>
  <c r="BW170" i="12"/>
  <c r="BW162" i="12"/>
  <c r="BW154" i="12"/>
  <c r="BW146" i="12"/>
  <c r="BW138" i="12"/>
  <c r="BW130" i="12"/>
  <c r="BW122" i="12"/>
  <c r="BW114" i="12"/>
  <c r="BW106" i="12"/>
  <c r="BW98" i="12"/>
  <c r="BW90" i="12"/>
  <c r="BW82" i="12"/>
  <c r="BW74" i="12"/>
  <c r="BW66" i="12"/>
  <c r="BW58" i="12"/>
  <c r="BW50" i="12"/>
  <c r="BW42" i="12"/>
  <c r="BW34" i="12"/>
  <c r="BW26" i="12"/>
  <c r="BW18" i="12"/>
  <c r="BW10" i="12"/>
  <c r="AJ302" i="12"/>
  <c r="CB302" i="12"/>
  <c r="AJ298" i="12"/>
  <c r="CB298" i="12"/>
  <c r="AJ294" i="12"/>
  <c r="CB294" i="12"/>
  <c r="AJ290" i="12"/>
  <c r="CB290" i="12"/>
  <c r="AJ286" i="12"/>
  <c r="CB286" i="12"/>
  <c r="AJ282" i="12"/>
  <c r="CB282" i="12"/>
  <c r="AJ278" i="12"/>
  <c r="CB278" i="12"/>
  <c r="AJ274" i="12"/>
  <c r="CB274" i="12"/>
  <c r="AJ270" i="12"/>
  <c r="CB270" i="12"/>
  <c r="AJ266" i="12"/>
  <c r="CB266" i="12"/>
  <c r="AJ262" i="12"/>
  <c r="CB262" i="12"/>
  <c r="AJ258" i="12"/>
  <c r="CB258" i="12"/>
  <c r="AJ254" i="12"/>
  <c r="CB254" i="12"/>
  <c r="AJ250" i="12"/>
  <c r="CB250" i="12"/>
  <c r="AJ246" i="12"/>
  <c r="CB246" i="12"/>
  <c r="AJ242" i="12"/>
  <c r="CB242" i="12"/>
  <c r="AJ238" i="12"/>
  <c r="CB238" i="12"/>
  <c r="AJ234" i="12"/>
  <c r="CB234" i="12"/>
  <c r="AJ230" i="12"/>
  <c r="CB230" i="12"/>
  <c r="AJ226" i="12"/>
  <c r="CB226" i="12"/>
  <c r="AJ222" i="12"/>
  <c r="CB222" i="12"/>
  <c r="AJ218" i="12"/>
  <c r="CB218" i="12"/>
  <c r="AJ214" i="12"/>
  <c r="CB214" i="12"/>
  <c r="AJ210" i="12"/>
  <c r="CB210" i="12"/>
  <c r="AJ206" i="12"/>
  <c r="CB206" i="12"/>
  <c r="AJ202" i="12"/>
  <c r="CB202" i="12"/>
  <c r="AJ198" i="12"/>
  <c r="CB198" i="12"/>
  <c r="AJ194" i="12"/>
  <c r="CB194" i="12"/>
  <c r="AJ190" i="12"/>
  <c r="CB190" i="12"/>
  <c r="AJ186" i="12"/>
  <c r="CB186" i="12"/>
  <c r="AJ182" i="12"/>
  <c r="CB182" i="12"/>
  <c r="AJ178" i="12"/>
  <c r="CB178" i="12"/>
  <c r="AJ174" i="12"/>
  <c r="CB174" i="12"/>
  <c r="AJ170" i="12"/>
  <c r="CB170" i="12"/>
  <c r="AJ166" i="12"/>
  <c r="CB166" i="12"/>
  <c r="AJ162" i="12"/>
  <c r="CB162" i="12"/>
  <c r="AJ158" i="12"/>
  <c r="CB158" i="12"/>
  <c r="AJ154" i="12"/>
  <c r="CB154" i="12"/>
  <c r="AJ150" i="12"/>
  <c r="CB150" i="12"/>
  <c r="AJ146" i="12"/>
  <c r="CB146" i="12"/>
  <c r="AJ142" i="12"/>
  <c r="CB142" i="12"/>
  <c r="AJ138" i="12"/>
  <c r="CB138" i="12"/>
  <c r="AJ134" i="12"/>
  <c r="CB134" i="12"/>
  <c r="AJ130" i="12"/>
  <c r="CB130" i="12"/>
  <c r="AJ126" i="12"/>
  <c r="CB126" i="12"/>
  <c r="AJ122" i="12"/>
  <c r="CB122" i="12"/>
  <c r="AJ118" i="12"/>
  <c r="CB118" i="12"/>
  <c r="AJ114" i="12"/>
  <c r="CB114" i="12"/>
  <c r="AJ110" i="12"/>
  <c r="CB110" i="12"/>
  <c r="AJ106" i="12"/>
  <c r="CB106" i="12"/>
  <c r="AJ102" i="12"/>
  <c r="CB102" i="12"/>
  <c r="AJ98" i="12"/>
  <c r="CB98" i="12"/>
  <c r="AJ94" i="12"/>
  <c r="CB94" i="12"/>
  <c r="AJ90" i="12"/>
  <c r="CB90" i="12"/>
  <c r="AJ86" i="12"/>
  <c r="CB86" i="12"/>
  <c r="AJ82" i="12"/>
  <c r="CB82" i="12"/>
  <c r="AJ78" i="12"/>
  <c r="CB78" i="12"/>
  <c r="AJ74" i="12"/>
  <c r="CB74" i="12"/>
  <c r="AJ70" i="12"/>
  <c r="CB70" i="12"/>
  <c r="AJ66" i="12"/>
  <c r="CB66" i="12"/>
  <c r="AJ62" i="12"/>
  <c r="CB62" i="12"/>
  <c r="AJ58" i="12"/>
  <c r="CB58" i="12"/>
  <c r="CB54" i="12"/>
  <c r="CB50" i="12"/>
  <c r="CB46" i="12"/>
  <c r="CB42" i="12"/>
  <c r="CB38" i="12"/>
  <c r="CB34" i="12"/>
  <c r="CB30" i="12"/>
  <c r="CB26" i="12"/>
  <c r="CB22" i="12"/>
  <c r="CB18" i="12"/>
  <c r="CB14" i="12"/>
  <c r="CB10" i="12"/>
  <c r="CB6" i="12"/>
  <c r="BW207" i="12"/>
  <c r="BW159" i="12"/>
  <c r="BW119" i="12"/>
  <c r="BW71" i="12"/>
  <c r="BW15" i="12"/>
  <c r="AK288" i="12"/>
  <c r="CC288" i="12"/>
  <c r="AK260" i="12"/>
  <c r="CC260" i="12"/>
  <c r="AK236" i="12"/>
  <c r="CC236" i="12"/>
  <c r="AK212" i="12"/>
  <c r="CC212" i="12"/>
  <c r="BW302" i="12"/>
  <c r="BW246" i="12"/>
  <c r="BW198" i="12"/>
  <c r="BW142" i="12"/>
  <c r="BW86" i="12"/>
  <c r="BW30" i="12"/>
  <c r="BW305" i="12"/>
  <c r="BW297" i="12"/>
  <c r="BW289" i="12"/>
  <c r="BW281" i="12"/>
  <c r="BW273" i="12"/>
  <c r="BW265" i="12"/>
  <c r="BW257" i="12"/>
  <c r="BW249" i="12"/>
  <c r="BW241" i="12"/>
  <c r="BW233" i="12"/>
  <c r="BW225" i="12"/>
  <c r="BW217" i="12"/>
  <c r="BW209" i="12"/>
  <c r="BW201" i="12"/>
  <c r="BW193" i="12"/>
  <c r="BW185" i="12"/>
  <c r="BW177" i="12"/>
  <c r="BW169" i="12"/>
  <c r="BW161" i="12"/>
  <c r="BW153" i="12"/>
  <c r="BW145" i="12"/>
  <c r="BW137" i="12"/>
  <c r="BW129" i="12"/>
  <c r="BW121" i="12"/>
  <c r="BW113" i="12"/>
  <c r="BW105" i="12"/>
  <c r="BW97" i="12"/>
  <c r="BW89" i="12"/>
  <c r="BW81" i="12"/>
  <c r="BW73" i="12"/>
  <c r="BW65" i="12"/>
  <c r="BW57" i="12"/>
  <c r="BW49" i="12"/>
  <c r="BW41" i="12"/>
  <c r="BW33" i="12"/>
  <c r="BW25" i="12"/>
  <c r="BW17" i="12"/>
  <c r="BW9" i="12"/>
  <c r="CB5" i="12"/>
  <c r="AK301" i="12"/>
  <c r="CC301" i="12"/>
  <c r="AK297" i="12"/>
  <c r="CC297" i="12"/>
  <c r="AK293" i="12"/>
  <c r="CC293" i="12"/>
  <c r="AK289" i="12"/>
  <c r="CC289" i="12"/>
  <c r="AK285" i="12"/>
  <c r="CC285" i="12"/>
  <c r="AK281" i="12"/>
  <c r="CC281" i="12"/>
  <c r="AK277" i="12"/>
  <c r="CC277" i="12"/>
  <c r="AK273" i="12"/>
  <c r="CC273" i="12"/>
  <c r="AK269" i="12"/>
  <c r="CC269" i="12"/>
  <c r="AK265" i="12"/>
  <c r="CC265" i="12"/>
  <c r="AK261" i="12"/>
  <c r="CC261" i="12"/>
  <c r="AK257" i="12"/>
  <c r="CC257" i="12"/>
  <c r="CC253" i="12"/>
  <c r="AK249" i="12"/>
  <c r="CC249" i="12"/>
  <c r="AK245" i="12"/>
  <c r="CC245" i="12"/>
  <c r="AK241" i="12"/>
  <c r="CC241" i="12"/>
  <c r="AK237" i="12"/>
  <c r="CC237" i="12"/>
  <c r="AK233" i="12"/>
  <c r="CC233" i="12"/>
  <c r="AK229" i="12"/>
  <c r="CC229" i="12"/>
  <c r="AK225" i="12"/>
  <c r="CC225" i="12"/>
  <c r="AK221" i="12"/>
  <c r="CC221" i="12"/>
  <c r="AK217" i="12"/>
  <c r="CC217" i="12"/>
  <c r="AK213" i="12"/>
  <c r="CC213" i="12"/>
  <c r="AK209" i="12"/>
  <c r="CC209" i="12"/>
  <c r="AK205" i="12"/>
  <c r="CC205" i="12"/>
  <c r="AK201" i="12"/>
  <c r="CC201" i="12"/>
  <c r="AK197" i="12"/>
  <c r="CC197" i="12"/>
  <c r="AK193" i="12"/>
  <c r="CC193" i="12"/>
  <c r="AK189" i="12"/>
  <c r="CC189" i="12"/>
  <c r="BW215" i="12"/>
  <c r="BW167" i="12"/>
  <c r="BW111" i="12"/>
  <c r="BW63" i="12"/>
  <c r="BW23" i="12"/>
  <c r="AK296" i="12"/>
  <c r="CC296" i="12"/>
  <c r="AK268" i="12"/>
  <c r="CC268" i="12"/>
  <c r="AK240" i="12"/>
  <c r="CC240" i="12"/>
  <c r="AK208" i="12"/>
  <c r="CC208" i="12"/>
  <c r="BW294" i="12"/>
  <c r="BW238" i="12"/>
  <c r="BW190" i="12"/>
  <c r="BW150" i="12"/>
  <c r="BW102" i="12"/>
  <c r="BW46" i="12"/>
  <c r="BW304" i="12"/>
  <c r="BW296" i="12"/>
  <c r="BW288" i="12"/>
  <c r="BW280" i="12"/>
  <c r="BW272" i="12"/>
  <c r="BW264" i="12"/>
  <c r="BW256" i="12"/>
  <c r="BW248" i="12"/>
  <c r="BW240" i="12"/>
  <c r="BW232" i="12"/>
  <c r="BW224" i="12"/>
  <c r="BW216" i="12"/>
  <c r="BW208" i="12"/>
  <c r="BW200" i="12"/>
  <c r="BW192" i="12"/>
  <c r="BW184" i="12"/>
  <c r="BW176" i="12"/>
  <c r="BW168" i="12"/>
  <c r="BW160" i="12"/>
  <c r="BW152" i="12"/>
  <c r="BW144" i="12"/>
  <c r="BW136" i="12"/>
  <c r="BW128" i="12"/>
  <c r="BW120" i="12"/>
  <c r="BW112" i="12"/>
  <c r="BW104" i="12"/>
  <c r="BW96" i="12"/>
  <c r="BW88" i="12"/>
  <c r="BW80" i="12"/>
  <c r="BW72" i="12"/>
  <c r="BW64" i="12"/>
  <c r="BW56" i="12"/>
  <c r="BW48" i="12"/>
  <c r="BW40" i="12"/>
  <c r="BW32" i="12"/>
  <c r="BW24" i="12"/>
  <c r="BW16" i="12"/>
  <c r="BW8" i="12"/>
  <c r="CC5" i="12"/>
  <c r="AJ301" i="12"/>
  <c r="CB301" i="12"/>
  <c r="AJ297" i="12"/>
  <c r="CB297" i="12"/>
  <c r="AJ293" i="12"/>
  <c r="CB293" i="12"/>
  <c r="AJ289" i="12"/>
  <c r="CB289" i="12"/>
  <c r="AJ285" i="12"/>
  <c r="CB285" i="12"/>
  <c r="AJ281" i="12"/>
  <c r="CB281" i="12"/>
  <c r="AJ277" i="12"/>
  <c r="CB277" i="12"/>
  <c r="AJ273" i="12"/>
  <c r="CB273" i="12"/>
  <c r="AJ269" i="12"/>
  <c r="CB269" i="12"/>
  <c r="AJ265" i="12"/>
  <c r="CB265" i="12"/>
  <c r="AJ261" i="12"/>
  <c r="CB261" i="12"/>
  <c r="AJ257" i="12"/>
  <c r="CB257" i="12"/>
  <c r="AJ253" i="12"/>
  <c r="CB253" i="12"/>
  <c r="AJ249" i="12"/>
  <c r="CB249" i="12"/>
  <c r="AJ245" i="12"/>
  <c r="CB245" i="12"/>
  <c r="AJ241" i="12"/>
  <c r="CB241" i="12"/>
  <c r="AJ237" i="12"/>
  <c r="CB237" i="12"/>
  <c r="AJ233" i="12"/>
  <c r="CB233" i="12"/>
  <c r="AJ229" i="12"/>
  <c r="CB229" i="12"/>
  <c r="AJ225" i="12"/>
  <c r="CB225" i="12"/>
  <c r="AJ221" i="12"/>
  <c r="CB221" i="12"/>
  <c r="AJ217" i="12"/>
  <c r="CB217" i="12"/>
  <c r="AJ213" i="12"/>
  <c r="CB213" i="12"/>
  <c r="AJ209" i="12"/>
  <c r="CB209" i="12"/>
  <c r="AJ205" i="12"/>
  <c r="CB205" i="12"/>
  <c r="AJ201" i="12"/>
  <c r="CB201" i="12"/>
  <c r="AJ197" i="12"/>
  <c r="CB197" i="12"/>
  <c r="AJ193" i="12"/>
  <c r="CB193" i="12"/>
  <c r="AJ189" i="12"/>
  <c r="CB189" i="12"/>
  <c r="AJ187" i="12"/>
  <c r="CB187" i="12"/>
  <c r="AJ183" i="12"/>
  <c r="CB183" i="12"/>
  <c r="AJ179" i="12"/>
  <c r="CB179" i="12"/>
  <c r="AJ175" i="12"/>
  <c r="CB175" i="12"/>
  <c r="AJ171" i="12"/>
  <c r="CB171" i="12"/>
  <c r="AJ167" i="12"/>
  <c r="CB167" i="12"/>
  <c r="AJ163" i="12"/>
  <c r="CB163" i="12"/>
  <c r="AJ159" i="12"/>
  <c r="CB159" i="12"/>
  <c r="AJ151" i="12"/>
  <c r="CB151" i="12"/>
  <c r="AJ147" i="12"/>
  <c r="CB147" i="12"/>
  <c r="AJ143" i="12"/>
  <c r="CB143" i="12"/>
  <c r="AJ139" i="12"/>
  <c r="CB139" i="12"/>
  <c r="AJ135" i="12"/>
  <c r="CB135" i="12"/>
  <c r="AJ131" i="12"/>
  <c r="CB131" i="12"/>
  <c r="AJ127" i="12"/>
  <c r="CB127" i="12"/>
  <c r="AJ123" i="12"/>
  <c r="CB123" i="12"/>
  <c r="AJ119" i="12"/>
  <c r="CB119" i="12"/>
  <c r="AJ115" i="12"/>
  <c r="CB115" i="12"/>
  <c r="AJ111" i="12"/>
  <c r="CB111" i="12"/>
  <c r="AJ107" i="12"/>
  <c r="CB107" i="12"/>
  <c r="AJ103" i="12"/>
  <c r="CB103" i="12"/>
  <c r="AJ99" i="12"/>
  <c r="CB99" i="12"/>
  <c r="AJ95" i="12"/>
  <c r="CB95" i="12"/>
  <c r="AJ87" i="12"/>
  <c r="CB87" i="12"/>
  <c r="AJ83" i="12"/>
  <c r="CB83" i="12"/>
  <c r="AJ79" i="12"/>
  <c r="CB79" i="12"/>
  <c r="AJ75" i="12"/>
  <c r="CB75" i="12"/>
  <c r="AJ71" i="12"/>
  <c r="CB71" i="12"/>
  <c r="AJ67" i="12"/>
  <c r="CB67" i="12"/>
  <c r="AJ63" i="12"/>
  <c r="CB63" i="12"/>
  <c r="AJ59" i="12"/>
  <c r="CB59" i="12"/>
  <c r="CB55" i="12"/>
  <c r="CB51" i="12"/>
  <c r="CB47" i="12"/>
  <c r="CB43" i="12"/>
  <c r="CB39" i="12"/>
  <c r="CB35" i="12"/>
  <c r="CB31" i="12"/>
  <c r="CB23" i="12"/>
  <c r="CB19" i="12"/>
  <c r="CB15" i="12"/>
  <c r="CB11" i="12"/>
  <c r="CB7" i="12"/>
  <c r="CC305" i="12"/>
  <c r="CB133" i="12"/>
  <c r="CC152" i="12"/>
  <c r="AK186" i="12"/>
  <c r="CC186" i="12"/>
  <c r="AK182" i="12"/>
  <c r="CC182" i="12"/>
  <c r="AK178" i="12"/>
  <c r="CC178" i="12"/>
  <c r="AK174" i="12"/>
  <c r="CC174" i="12"/>
  <c r="AK170" i="12"/>
  <c r="CC170" i="12"/>
  <c r="AK166" i="12"/>
  <c r="CC166" i="12"/>
  <c r="AK162" i="12"/>
  <c r="CC162" i="12"/>
  <c r="AK158" i="12"/>
  <c r="CC158" i="12"/>
  <c r="AK154" i="12"/>
  <c r="CC154" i="12"/>
  <c r="AK150" i="12"/>
  <c r="CC150" i="12"/>
  <c r="AK146" i="12"/>
  <c r="CC146" i="12"/>
  <c r="AK142" i="12"/>
  <c r="CC142" i="12"/>
  <c r="AK138" i="12"/>
  <c r="CC138" i="12"/>
  <c r="AK134" i="12"/>
  <c r="CC134" i="12"/>
  <c r="AK130" i="12"/>
  <c r="CC130" i="12"/>
  <c r="AK126" i="12"/>
  <c r="CC126" i="12"/>
  <c r="CC122" i="12"/>
  <c r="AK118" i="12"/>
  <c r="CC118" i="12"/>
  <c r="AK114" i="12"/>
  <c r="CC114" i="12"/>
  <c r="AK110" i="12"/>
  <c r="CC110" i="12"/>
  <c r="AK106" i="12"/>
  <c r="CC106" i="12"/>
  <c r="AK102" i="12"/>
  <c r="CC102" i="12"/>
  <c r="AK98" i="12"/>
  <c r="CC98" i="12"/>
  <c r="AK94" i="12"/>
  <c r="CC94" i="12"/>
  <c r="AK90" i="12"/>
  <c r="CC90" i="12"/>
  <c r="AK86" i="12"/>
  <c r="CC86" i="12"/>
  <c r="AK82" i="12"/>
  <c r="CC82" i="12"/>
  <c r="AK78" i="12"/>
  <c r="CC78" i="12"/>
  <c r="AK74" i="12"/>
  <c r="CC74" i="12"/>
  <c r="AK70" i="12"/>
  <c r="CC70" i="12"/>
  <c r="AK66" i="12"/>
  <c r="CC66" i="12"/>
  <c r="AK62" i="12"/>
  <c r="CC62" i="12"/>
  <c r="CC58" i="12"/>
  <c r="CC54" i="12"/>
  <c r="CC50" i="12"/>
  <c r="CC46" i="12"/>
  <c r="CC42" i="12"/>
  <c r="CC38" i="12"/>
  <c r="CC34" i="12"/>
  <c r="CC30" i="12"/>
  <c r="CC26" i="12"/>
  <c r="CC22" i="12"/>
  <c r="CC18" i="12"/>
  <c r="CC14" i="12"/>
  <c r="CC10" i="12"/>
  <c r="CC6" i="12"/>
  <c r="CB112" i="12"/>
  <c r="CC88" i="12"/>
  <c r="BW306" i="12"/>
  <c r="AE306" i="12"/>
  <c r="CB91" i="12"/>
  <c r="AK185" i="12"/>
  <c r="CC185" i="12"/>
  <c r="AK181" i="12"/>
  <c r="CC181" i="12"/>
  <c r="AK177" i="12"/>
  <c r="CC177" i="12"/>
  <c r="AK173" i="12"/>
  <c r="CC173" i="12"/>
  <c r="AK169" i="12"/>
  <c r="CC169" i="12"/>
  <c r="AK165" i="12"/>
  <c r="CC165" i="12"/>
  <c r="AK161" i="12"/>
  <c r="CC161" i="12"/>
  <c r="AK157" i="12"/>
  <c r="CC157" i="12"/>
  <c r="AK153" i="12"/>
  <c r="CC153" i="12"/>
  <c r="AK149" i="12"/>
  <c r="CC149" i="12"/>
  <c r="AK145" i="12"/>
  <c r="CC145" i="12"/>
  <c r="AK141" i="12"/>
  <c r="CC141" i="12"/>
  <c r="AK137" i="12"/>
  <c r="CC137" i="12"/>
  <c r="AK133" i="12"/>
  <c r="CC133" i="12"/>
  <c r="AK129" i="12"/>
  <c r="CC129" i="12"/>
  <c r="AK125" i="12"/>
  <c r="CC125" i="12"/>
  <c r="AK121" i="12"/>
  <c r="CC121" i="12"/>
  <c r="AK117" i="12"/>
  <c r="CC117" i="12"/>
  <c r="AK113" i="12"/>
  <c r="CC113" i="12"/>
  <c r="AK109" i="12"/>
  <c r="CC109" i="12"/>
  <c r="AK105" i="12"/>
  <c r="CC105" i="12"/>
  <c r="AK101" i="12"/>
  <c r="CC101" i="12"/>
  <c r="AK97" i="12"/>
  <c r="CC97" i="12"/>
  <c r="AK93" i="12"/>
  <c r="CC93" i="12"/>
  <c r="AK89" i="12"/>
  <c r="CC89" i="12"/>
  <c r="AK85" i="12"/>
  <c r="CC85" i="12"/>
  <c r="AK81" i="12"/>
  <c r="CC81" i="12"/>
  <c r="AK77" i="12"/>
  <c r="CC77" i="12"/>
  <c r="AK73" i="12"/>
  <c r="CC73" i="12"/>
  <c r="AK69" i="12"/>
  <c r="CC69" i="12"/>
  <c r="AK65" i="12"/>
  <c r="CC65" i="12"/>
  <c r="AK61" i="12"/>
  <c r="CC61" i="12"/>
  <c r="CC57" i="12"/>
  <c r="CC53" i="12"/>
  <c r="CC49" i="12"/>
  <c r="CC45" i="12"/>
  <c r="CC41" i="12"/>
  <c r="CC37" i="12"/>
  <c r="CC33" i="12"/>
  <c r="CC29" i="12"/>
  <c r="CC25" i="12"/>
  <c r="CC21" i="12"/>
  <c r="CC17" i="12"/>
  <c r="CC13" i="12"/>
  <c r="CC9" i="12"/>
  <c r="CB69" i="12"/>
  <c r="AJ185" i="12"/>
  <c r="CB185" i="12"/>
  <c r="AJ181" i="12"/>
  <c r="CB181" i="12"/>
  <c r="AJ177" i="12"/>
  <c r="CB177" i="12"/>
  <c r="AJ173" i="12"/>
  <c r="CB173" i="12"/>
  <c r="AJ169" i="12"/>
  <c r="CB169" i="12"/>
  <c r="AJ165" i="12"/>
  <c r="CB165" i="12"/>
  <c r="AJ161" i="12"/>
  <c r="CB161" i="12"/>
  <c r="AJ157" i="12"/>
  <c r="CB157" i="12"/>
  <c r="AJ153" i="12"/>
  <c r="CB153" i="12"/>
  <c r="AJ149" i="12"/>
  <c r="CB149" i="12"/>
  <c r="AJ145" i="12"/>
  <c r="CB145" i="12"/>
  <c r="AJ141" i="12"/>
  <c r="CB141" i="12"/>
  <c r="AJ137" i="12"/>
  <c r="CB137" i="12"/>
  <c r="AJ129" i="12"/>
  <c r="CB129" i="12"/>
  <c r="AJ125" i="12"/>
  <c r="CB125" i="12"/>
  <c r="AJ121" i="12"/>
  <c r="CB121" i="12"/>
  <c r="AJ117" i="12"/>
  <c r="CB117" i="12"/>
  <c r="AJ113" i="12"/>
  <c r="CB113" i="12"/>
  <c r="AJ109" i="12"/>
  <c r="CB109" i="12"/>
  <c r="AJ105" i="12"/>
  <c r="CB105" i="12"/>
  <c r="AJ101" i="12"/>
  <c r="CB101" i="12"/>
  <c r="AJ97" i="12"/>
  <c r="CB97" i="12"/>
  <c r="AJ93" i="12"/>
  <c r="CB93" i="12"/>
  <c r="AJ89" i="12"/>
  <c r="CB89" i="12"/>
  <c r="AJ85" i="12"/>
  <c r="CB85" i="12"/>
  <c r="AJ81" i="12"/>
  <c r="CB81" i="12"/>
  <c r="AJ77" i="12"/>
  <c r="CB77" i="12"/>
  <c r="AJ73" i="12"/>
  <c r="CB73" i="12"/>
  <c r="AJ65" i="12"/>
  <c r="CB65" i="12"/>
  <c r="AJ61" i="12"/>
  <c r="CB61" i="12"/>
  <c r="CB57" i="12"/>
  <c r="CB53" i="12"/>
  <c r="CB49" i="12"/>
  <c r="CB45" i="12"/>
  <c r="CB41" i="12"/>
  <c r="CB37" i="12"/>
  <c r="CB33" i="12"/>
  <c r="CB29" i="12"/>
  <c r="CB25" i="12"/>
  <c r="CB21" i="12"/>
  <c r="CB17" i="12"/>
  <c r="CB13" i="12"/>
  <c r="CB9" i="12"/>
  <c r="AK188" i="12"/>
  <c r="CC188" i="12"/>
  <c r="AK184" i="12"/>
  <c r="CC184" i="12"/>
  <c r="AK180" i="12"/>
  <c r="CC180" i="12"/>
  <c r="AK176" i="12"/>
  <c r="CC176" i="12"/>
  <c r="AK172" i="12"/>
  <c r="CC172" i="12"/>
  <c r="AK168" i="12"/>
  <c r="CC168" i="12"/>
  <c r="AK164" i="12"/>
  <c r="CC164" i="12"/>
  <c r="AK160" i="12"/>
  <c r="CC160" i="12"/>
  <c r="AK156" i="12"/>
  <c r="CC156" i="12"/>
  <c r="AK148" i="12"/>
  <c r="CC148" i="12"/>
  <c r="AK144" i="12"/>
  <c r="CC144" i="12"/>
  <c r="AK140" i="12"/>
  <c r="CC140" i="12"/>
  <c r="AK136" i="12"/>
  <c r="CC136" i="12"/>
  <c r="AK132" i="12"/>
  <c r="CC132" i="12"/>
  <c r="AK128" i="12"/>
  <c r="CC128" i="12"/>
  <c r="AK124" i="12"/>
  <c r="CC124" i="12"/>
  <c r="AK120" i="12"/>
  <c r="CC120" i="12"/>
  <c r="AK116" i="12"/>
  <c r="CC116" i="12"/>
  <c r="AK112" i="12"/>
  <c r="CC112" i="12"/>
  <c r="AK108" i="12"/>
  <c r="CC108" i="12"/>
  <c r="AK104" i="12"/>
  <c r="CC104" i="12"/>
  <c r="AK100" i="12"/>
  <c r="CC100" i="12"/>
  <c r="AK96" i="12"/>
  <c r="CC96" i="12"/>
  <c r="AK92" i="12"/>
  <c r="CC92" i="12"/>
  <c r="AK84" i="12"/>
  <c r="CC84" i="12"/>
  <c r="AK80" i="12"/>
  <c r="CC80" i="12"/>
  <c r="AK76" i="12"/>
  <c r="CC76" i="12"/>
  <c r="AK72" i="12"/>
  <c r="CC72" i="12"/>
  <c r="AK68" i="12"/>
  <c r="CC68" i="12"/>
  <c r="AK64" i="12"/>
  <c r="CC64" i="12"/>
  <c r="AK60" i="12"/>
  <c r="CC60" i="12"/>
  <c r="CC56" i="12"/>
  <c r="CC52" i="12"/>
  <c r="CC48" i="12"/>
  <c r="CC44" i="12"/>
  <c r="CC40" i="12"/>
  <c r="CC36" i="12"/>
  <c r="CC32" i="12"/>
  <c r="CC28" i="12"/>
  <c r="CC20" i="12"/>
  <c r="CC16" i="12"/>
  <c r="CC12" i="12"/>
  <c r="CC8" i="12"/>
  <c r="AK305" i="12"/>
  <c r="AJ184" i="12"/>
  <c r="CB184" i="12"/>
  <c r="AJ180" i="12"/>
  <c r="CB180" i="12"/>
  <c r="AJ172" i="12"/>
  <c r="CB172" i="12"/>
  <c r="AJ168" i="12"/>
  <c r="CB168" i="12"/>
  <c r="AJ164" i="12"/>
  <c r="CB164" i="12"/>
  <c r="AJ160" i="12"/>
  <c r="CB160" i="12"/>
  <c r="AJ156" i="12"/>
  <c r="CB156" i="12"/>
  <c r="AJ152" i="12"/>
  <c r="CB152" i="12"/>
  <c r="AJ148" i="12"/>
  <c r="CB148" i="12"/>
  <c r="AJ144" i="12"/>
  <c r="CB144" i="12"/>
  <c r="AJ140" i="12"/>
  <c r="CB140" i="12"/>
  <c r="AJ136" i="12"/>
  <c r="CB136" i="12"/>
  <c r="AJ132" i="12"/>
  <c r="CB132" i="12"/>
  <c r="AJ128" i="12"/>
  <c r="CB128" i="12"/>
  <c r="AJ124" i="12"/>
  <c r="CB124" i="12"/>
  <c r="AJ120" i="12"/>
  <c r="CB120" i="12"/>
  <c r="AJ116" i="12"/>
  <c r="CB116" i="12"/>
  <c r="AJ108" i="12"/>
  <c r="CB108" i="12"/>
  <c r="AJ104" i="12"/>
  <c r="CB104" i="12"/>
  <c r="AJ100" i="12"/>
  <c r="CB100" i="12"/>
  <c r="AJ96" i="12"/>
  <c r="CB96" i="12"/>
  <c r="AJ92" i="12"/>
  <c r="CB92" i="12"/>
  <c r="AJ88" i="12"/>
  <c r="CB88" i="12"/>
  <c r="AJ84" i="12"/>
  <c r="CB84" i="12"/>
  <c r="AJ80" i="12"/>
  <c r="CB80" i="12"/>
  <c r="AJ76" i="12"/>
  <c r="CB76" i="12"/>
  <c r="AJ72" i="12"/>
  <c r="CB72" i="12"/>
  <c r="AJ68" i="12"/>
  <c r="CB68" i="12"/>
  <c r="AJ64" i="12"/>
  <c r="CB64" i="12"/>
  <c r="AJ60" i="12"/>
  <c r="CB60" i="12"/>
  <c r="CB56" i="12"/>
  <c r="CB52" i="12"/>
  <c r="CB44" i="12"/>
  <c r="CB40" i="12"/>
  <c r="CB36" i="12"/>
  <c r="CB32" i="12"/>
  <c r="CB28" i="12"/>
  <c r="CB24" i="12"/>
  <c r="CB20" i="12"/>
  <c r="CB16" i="12"/>
  <c r="CB12" i="12"/>
  <c r="CB8" i="12"/>
  <c r="CB176" i="12"/>
  <c r="AK187" i="12"/>
  <c r="CC187" i="12"/>
  <c r="AK183" i="12"/>
  <c r="CC183" i="12"/>
  <c r="AK179" i="12"/>
  <c r="CC179" i="12"/>
  <c r="AK175" i="12"/>
  <c r="CC175" i="12"/>
  <c r="AK171" i="12"/>
  <c r="CC171" i="12"/>
  <c r="AK167" i="12"/>
  <c r="CC167" i="12"/>
  <c r="AK163" i="12"/>
  <c r="CC163" i="12"/>
  <c r="AK159" i="12"/>
  <c r="CC159" i="12"/>
  <c r="AK155" i="12"/>
  <c r="CC155" i="12"/>
  <c r="AK151" i="12"/>
  <c r="CC151" i="12"/>
  <c r="AK147" i="12"/>
  <c r="CC147" i="12"/>
  <c r="AK143" i="12"/>
  <c r="CC143" i="12"/>
  <c r="AK139" i="12"/>
  <c r="CC139" i="12"/>
  <c r="AK135" i="12"/>
  <c r="CC135" i="12"/>
  <c r="AK131" i="12"/>
  <c r="CC131" i="12"/>
  <c r="AK127" i="12"/>
  <c r="CC127" i="12"/>
  <c r="AK123" i="12"/>
  <c r="CC123" i="12"/>
  <c r="AK119" i="12"/>
  <c r="CC119" i="12"/>
  <c r="AK115" i="12"/>
  <c r="CC115" i="12"/>
  <c r="AK111" i="12"/>
  <c r="CC111" i="12"/>
  <c r="AK107" i="12"/>
  <c r="CC107" i="12"/>
  <c r="AK103" i="12"/>
  <c r="CC103" i="12"/>
  <c r="AK99" i="12"/>
  <c r="CC99" i="12"/>
  <c r="AK95" i="12"/>
  <c r="CC95" i="12"/>
  <c r="AK91" i="12"/>
  <c r="CC91" i="12"/>
  <c r="AK87" i="12"/>
  <c r="CC87" i="12"/>
  <c r="AK83" i="12"/>
  <c r="CC83" i="12"/>
  <c r="AK79" i="12"/>
  <c r="CC79" i="12"/>
  <c r="AK75" i="12"/>
  <c r="CC75" i="12"/>
  <c r="AK71" i="12"/>
  <c r="CC71" i="12"/>
  <c r="AK67" i="12"/>
  <c r="CC67" i="12"/>
  <c r="AK63" i="12"/>
  <c r="CC63" i="12"/>
  <c r="CC59" i="12"/>
  <c r="CC55" i="12"/>
  <c r="CC51" i="12"/>
  <c r="CC47" i="12"/>
  <c r="CC43" i="12"/>
  <c r="CC39" i="12"/>
  <c r="CC35" i="12"/>
  <c r="CC31" i="12"/>
  <c r="CC27" i="12"/>
  <c r="CC23" i="12"/>
  <c r="CC19" i="12"/>
  <c r="CC15" i="12"/>
  <c r="CC11" i="12"/>
  <c r="CC7" i="12"/>
  <c r="CB305" i="12"/>
  <c r="CB155" i="12"/>
  <c r="CL13" i="12"/>
  <c r="CL305" i="12"/>
  <c r="CL301" i="12"/>
  <c r="CL297" i="12"/>
  <c r="CL293" i="12"/>
  <c r="CL289" i="12"/>
  <c r="CL285" i="12"/>
  <c r="CL281" i="12"/>
  <c r="CL277" i="12"/>
  <c r="CL273" i="12"/>
  <c r="CL269" i="12"/>
  <c r="CL265" i="12"/>
  <c r="CL261" i="12"/>
  <c r="CL257" i="12"/>
  <c r="CL253" i="12"/>
  <c r="CL249" i="12"/>
  <c r="CL245" i="12"/>
  <c r="CL241" i="12"/>
  <c r="CL237" i="12"/>
  <c r="CL233" i="12"/>
  <c r="CL229" i="12"/>
  <c r="CL225" i="12"/>
  <c r="CL221" i="12"/>
  <c r="CL217" i="12"/>
  <c r="CL213" i="12"/>
  <c r="CL209" i="12"/>
  <c r="CL205" i="12"/>
  <c r="CL201" i="12"/>
  <c r="CL197" i="12"/>
  <c r="CL193" i="12"/>
  <c r="CL189" i="12"/>
  <c r="CL185" i="12"/>
  <c r="CL181" i="12"/>
  <c r="CL177" i="12"/>
  <c r="CL173" i="12"/>
  <c r="CL169" i="12"/>
  <c r="CL165" i="12"/>
  <c r="CL161" i="12"/>
  <c r="CL157" i="12"/>
  <c r="CL153" i="12"/>
  <c r="CL149" i="12"/>
  <c r="CL145" i="12"/>
  <c r="CL141" i="12"/>
  <c r="CL137" i="12"/>
  <c r="CL133" i="12"/>
  <c r="CL129" i="12"/>
  <c r="CL125" i="12"/>
  <c r="CL121" i="12"/>
  <c r="CL117" i="12"/>
  <c r="CL113" i="12"/>
  <c r="CL109" i="12"/>
  <c r="CL105" i="12"/>
  <c r="CL101" i="12"/>
  <c r="CL97" i="12"/>
  <c r="CL93" i="12"/>
  <c r="CL89" i="12"/>
  <c r="CL85" i="12"/>
  <c r="CL81" i="12"/>
  <c r="CL77" i="12"/>
  <c r="CL73" i="12"/>
  <c r="CL69" i="12"/>
  <c r="CL65" i="12"/>
  <c r="CL61" i="12"/>
  <c r="CL57" i="12"/>
  <c r="CL53" i="12"/>
  <c r="CL49" i="12"/>
  <c r="CL45" i="12"/>
  <c r="CL41" i="12"/>
  <c r="CL37" i="12"/>
  <c r="CL33" i="12"/>
  <c r="CL29" i="12"/>
  <c r="CL25" i="12"/>
  <c r="CL21" i="12"/>
  <c r="CL17" i="12"/>
  <c r="CL9" i="12"/>
  <c r="CK305" i="12"/>
  <c r="CK301" i="12"/>
  <c r="CK297" i="12"/>
  <c r="CK293" i="12"/>
  <c r="CK289" i="12"/>
  <c r="CK285" i="12"/>
  <c r="CK281" i="12"/>
  <c r="CK277" i="12"/>
  <c r="CK273" i="12"/>
  <c r="CK269" i="12"/>
  <c r="CK265" i="12"/>
  <c r="CK261" i="12"/>
  <c r="CK257" i="12"/>
  <c r="CK253" i="12"/>
  <c r="CK249" i="12"/>
  <c r="CK245" i="12"/>
  <c r="CK241" i="12"/>
  <c r="CK237" i="12"/>
  <c r="CK233" i="12"/>
  <c r="CK229" i="12"/>
  <c r="CK225" i="12"/>
  <c r="CK221" i="12"/>
  <c r="CK217" i="12"/>
  <c r="CK213" i="12"/>
  <c r="CK209" i="12"/>
  <c r="CK205" i="12"/>
  <c r="CK201" i="12"/>
  <c r="CK197" i="12"/>
  <c r="CK193" i="12"/>
  <c r="CK189" i="12"/>
  <c r="CK185" i="12"/>
  <c r="CK181" i="12"/>
  <c r="CK177" i="12"/>
  <c r="CK173" i="12"/>
  <c r="CK169" i="12"/>
  <c r="CK165" i="12"/>
  <c r="CK161" i="12"/>
  <c r="CK157" i="12"/>
  <c r="CK153" i="12"/>
  <c r="CK149" i="12"/>
  <c r="CK145" i="12"/>
  <c r="CK141" i="12"/>
  <c r="CK137" i="12"/>
  <c r="CK133" i="12"/>
  <c r="CK129" i="12"/>
  <c r="CK125" i="12"/>
  <c r="CK121" i="12"/>
  <c r="CK117" i="12"/>
  <c r="CK113" i="12"/>
  <c r="CK109" i="12"/>
  <c r="CK105" i="12"/>
  <c r="CK101" i="12"/>
  <c r="CK97" i="12"/>
  <c r="CK93" i="12"/>
  <c r="CK89" i="12"/>
  <c r="CK85" i="12"/>
  <c r="CK81" i="12"/>
  <c r="CK77" i="12"/>
  <c r="CK73" i="12"/>
  <c r="CK69" i="12"/>
  <c r="CK65" i="12"/>
  <c r="CK61" i="12"/>
  <c r="CK57" i="12"/>
  <c r="CK53" i="12"/>
  <c r="CK49" i="12"/>
  <c r="CK45" i="12"/>
  <c r="CK41" i="12"/>
  <c r="CK37" i="12"/>
  <c r="CK33" i="12"/>
  <c r="CK29" i="12"/>
  <c r="CK25" i="12"/>
  <c r="CK21" i="12"/>
  <c r="CK17" i="12"/>
  <c r="CK13" i="12"/>
  <c r="CK9" i="12"/>
  <c r="CL304" i="12"/>
  <c r="CL300" i="12"/>
  <c r="CL296" i="12"/>
  <c r="CL292" i="12"/>
  <c r="CL288" i="12"/>
  <c r="CL284" i="12"/>
  <c r="CL280" i="12"/>
  <c r="CL276" i="12"/>
  <c r="CL272" i="12"/>
  <c r="CL268" i="12"/>
  <c r="CL264" i="12"/>
  <c r="CL260" i="12"/>
  <c r="CL256" i="12"/>
  <c r="CL252" i="12"/>
  <c r="CL248" i="12"/>
  <c r="CL244" i="12"/>
  <c r="CL240" i="12"/>
  <c r="CL236" i="12"/>
  <c r="CL232" i="12"/>
  <c r="CL228" i="12"/>
  <c r="CL224" i="12"/>
  <c r="CL220" i="12"/>
  <c r="CL216" i="12"/>
  <c r="CL212" i="12"/>
  <c r="CL208" i="12"/>
  <c r="CL204" i="12"/>
  <c r="CL200" i="12"/>
  <c r="CL196" i="12"/>
  <c r="CL192" i="12"/>
  <c r="CL188" i="12"/>
  <c r="CL184" i="12"/>
  <c r="CL180" i="12"/>
  <c r="CL176" i="12"/>
  <c r="CL172" i="12"/>
  <c r="CL168" i="12"/>
  <c r="CL164" i="12"/>
  <c r="CL160" i="12"/>
  <c r="CL156" i="12"/>
  <c r="CL152" i="12"/>
  <c r="CL148" i="12"/>
  <c r="CL144" i="12"/>
  <c r="CL140" i="12"/>
  <c r="CL136" i="12"/>
  <c r="CL132" i="12"/>
  <c r="CL128" i="12"/>
  <c r="CL124" i="12"/>
  <c r="CL120" i="12"/>
  <c r="CL116" i="12"/>
  <c r="CL112" i="12"/>
  <c r="CL108" i="12"/>
  <c r="CL104" i="12"/>
  <c r="CL100" i="12"/>
  <c r="CL96" i="12"/>
  <c r="CL92" i="12"/>
  <c r="CL88" i="12"/>
  <c r="CL84" i="12"/>
  <c r="CL80" i="12"/>
  <c r="CL76" i="12"/>
  <c r="CL72" i="12"/>
  <c r="CL68" i="12"/>
  <c r="CL64" i="12"/>
  <c r="CL60" i="12"/>
  <c r="CL56" i="12"/>
  <c r="CL52" i="12"/>
  <c r="CL48" i="12"/>
  <c r="CL44" i="12"/>
  <c r="CL40" i="12"/>
  <c r="CL36" i="12"/>
  <c r="CL32" i="12"/>
  <c r="CL28" i="12"/>
  <c r="CL24" i="12"/>
  <c r="CL20" i="12"/>
  <c r="CL16" i="12"/>
  <c r="CL12" i="12"/>
  <c r="CL8" i="12"/>
  <c r="CK304" i="12"/>
  <c r="CK300" i="12"/>
  <c r="CK296" i="12"/>
  <c r="CK292" i="12"/>
  <c r="CK288" i="12"/>
  <c r="CK284" i="12"/>
  <c r="CK280" i="12"/>
  <c r="CK276" i="12"/>
  <c r="CK272" i="12"/>
  <c r="CK268" i="12"/>
  <c r="CK264" i="12"/>
  <c r="CK260" i="12"/>
  <c r="CK256" i="12"/>
  <c r="CK252" i="12"/>
  <c r="CK248" i="12"/>
  <c r="CK244" i="12"/>
  <c r="CK240" i="12"/>
  <c r="CK236" i="12"/>
  <c r="CK232" i="12"/>
  <c r="CK228" i="12"/>
  <c r="CK224" i="12"/>
  <c r="CK220" i="12"/>
  <c r="CK216" i="12"/>
  <c r="CK212" i="12"/>
  <c r="CK208" i="12"/>
  <c r="CK204" i="12"/>
  <c r="CK200" i="12"/>
  <c r="CK196" i="12"/>
  <c r="CK192" i="12"/>
  <c r="CK188" i="12"/>
  <c r="CK184" i="12"/>
  <c r="CK180" i="12"/>
  <c r="CK176" i="12"/>
  <c r="CK172" i="12"/>
  <c r="CK168" i="12"/>
  <c r="CK164" i="12"/>
  <c r="CK160" i="12"/>
  <c r="CK156" i="12"/>
  <c r="CK152" i="12"/>
  <c r="CK148" i="12"/>
  <c r="CK144" i="12"/>
  <c r="CK140" i="12"/>
  <c r="CK136" i="12"/>
  <c r="CK132" i="12"/>
  <c r="CK128" i="12"/>
  <c r="CK124" i="12"/>
  <c r="CK120" i="12"/>
  <c r="CK116" i="12"/>
  <c r="CK112" i="12"/>
  <c r="CK108" i="12"/>
  <c r="CK104" i="12"/>
  <c r="CK100" i="12"/>
  <c r="CK96" i="12"/>
  <c r="CK92" i="12"/>
  <c r="CK88" i="12"/>
  <c r="CK84" i="12"/>
  <c r="CK80" i="12"/>
  <c r="CK76" i="12"/>
  <c r="CK72" i="12"/>
  <c r="CK68" i="12"/>
  <c r="CK64" i="12"/>
  <c r="CK60" i="12"/>
  <c r="CK56" i="12"/>
  <c r="CK52" i="12"/>
  <c r="CK48" i="12"/>
  <c r="CK44" i="12"/>
  <c r="CK40" i="12"/>
  <c r="CK36" i="12"/>
  <c r="CK32" i="12"/>
  <c r="CK28" i="12"/>
  <c r="CK24" i="12"/>
  <c r="CK20" i="12"/>
  <c r="CK16" i="12"/>
  <c r="CK12" i="12"/>
  <c r="CK8" i="12"/>
  <c r="CL307" i="12"/>
  <c r="CL303" i="12"/>
  <c r="CL299" i="12"/>
  <c r="CL295" i="12"/>
  <c r="CL291" i="12"/>
  <c r="CL287" i="12"/>
  <c r="CL283" i="12"/>
  <c r="CL279" i="12"/>
  <c r="CL275" i="12"/>
  <c r="CL271" i="12"/>
  <c r="CL267" i="12"/>
  <c r="CL263" i="12"/>
  <c r="CL259" i="12"/>
  <c r="CL255" i="12"/>
  <c r="CL251" i="12"/>
  <c r="CL247" i="12"/>
  <c r="CL243" i="12"/>
  <c r="CL239" i="12"/>
  <c r="CL235" i="12"/>
  <c r="CL231" i="12"/>
  <c r="CL227" i="12"/>
  <c r="CL223" i="12"/>
  <c r="CL219" i="12"/>
  <c r="CL215" i="12"/>
  <c r="CL211" i="12"/>
  <c r="CL207" i="12"/>
  <c r="CL203" i="12"/>
  <c r="CL199" i="12"/>
  <c r="CL195" i="12"/>
  <c r="CL191" i="12"/>
  <c r="CL187" i="12"/>
  <c r="CL183" i="12"/>
  <c r="CL179" i="12"/>
  <c r="CL175" i="12"/>
  <c r="CL171" i="12"/>
  <c r="CL167" i="12"/>
  <c r="CL163" i="12"/>
  <c r="CL159" i="12"/>
  <c r="CL155" i="12"/>
  <c r="CL151" i="12"/>
  <c r="CL147" i="12"/>
  <c r="CL143" i="12"/>
  <c r="CL139" i="12"/>
  <c r="CL135" i="12"/>
  <c r="CL131" i="12"/>
  <c r="CL127" i="12"/>
  <c r="CL123" i="12"/>
  <c r="CL119" i="12"/>
  <c r="CL115" i="12"/>
  <c r="CL111" i="12"/>
  <c r="CL107" i="12"/>
  <c r="CL103" i="12"/>
  <c r="CL99" i="12"/>
  <c r="CL95" i="12"/>
  <c r="CL91" i="12"/>
  <c r="CL87" i="12"/>
  <c r="CL83" i="12"/>
  <c r="CL79" i="12"/>
  <c r="CL75" i="12"/>
  <c r="CL71" i="12"/>
  <c r="CL67" i="12"/>
  <c r="CL63" i="12"/>
  <c r="CL59" i="12"/>
  <c r="CL55" i="12"/>
  <c r="CL51" i="12"/>
  <c r="CL47" i="12"/>
  <c r="CL43" i="12"/>
  <c r="CL39" i="12"/>
  <c r="CL35" i="12"/>
  <c r="CL31" i="12"/>
  <c r="CL27" i="12"/>
  <c r="CL23" i="12"/>
  <c r="CL19" i="12"/>
  <c r="CL15" i="12"/>
  <c r="CL11" i="12"/>
  <c r="CL7" i="12"/>
  <c r="CK307" i="12"/>
  <c r="CK303" i="12"/>
  <c r="CK299" i="12"/>
  <c r="CK295" i="12"/>
  <c r="CK291" i="12"/>
  <c r="CK287" i="12"/>
  <c r="CK283" i="12"/>
  <c r="CK279" i="12"/>
  <c r="CK275" i="12"/>
  <c r="CK271" i="12"/>
  <c r="CK267" i="12"/>
  <c r="CK263" i="12"/>
  <c r="CK259" i="12"/>
  <c r="CK255" i="12"/>
  <c r="CK251" i="12"/>
  <c r="CK247" i="12"/>
  <c r="CK243" i="12"/>
  <c r="CK239" i="12"/>
  <c r="CK235" i="12"/>
  <c r="CK231" i="12"/>
  <c r="CK227" i="12"/>
  <c r="CK223" i="12"/>
  <c r="CK219" i="12"/>
  <c r="CK215" i="12"/>
  <c r="CK211" i="12"/>
  <c r="CK207" i="12"/>
  <c r="CK203" i="12"/>
  <c r="CK199" i="12"/>
  <c r="CK195" i="12"/>
  <c r="CK191" i="12"/>
  <c r="CK187" i="12"/>
  <c r="CK183" i="12"/>
  <c r="CK179" i="12"/>
  <c r="CK175" i="12"/>
  <c r="CK171" i="12"/>
  <c r="CK167" i="12"/>
  <c r="CK163" i="12"/>
  <c r="CK159" i="12"/>
  <c r="CK155" i="12"/>
  <c r="CK151" i="12"/>
  <c r="CK147" i="12"/>
  <c r="CK143" i="12"/>
  <c r="CK139" i="12"/>
  <c r="CK135" i="12"/>
  <c r="CK131" i="12"/>
  <c r="CK127" i="12"/>
  <c r="CK123" i="12"/>
  <c r="CK119" i="12"/>
  <c r="CK115" i="12"/>
  <c r="CK111" i="12"/>
  <c r="CK107" i="12"/>
  <c r="CK103" i="12"/>
  <c r="CK99" i="12"/>
  <c r="CK95" i="12"/>
  <c r="CK91" i="12"/>
  <c r="CK87" i="12"/>
  <c r="CK83" i="12"/>
  <c r="CK79" i="12"/>
  <c r="CK75" i="12"/>
  <c r="CK71" i="12"/>
  <c r="CK67" i="12"/>
  <c r="CK63" i="12"/>
  <c r="CK59" i="12"/>
  <c r="CK55" i="12"/>
  <c r="CK51" i="12"/>
  <c r="CK47" i="12"/>
  <c r="CK43" i="12"/>
  <c r="CK39" i="12"/>
  <c r="CK35" i="12"/>
  <c r="CK31" i="12"/>
  <c r="CK27" i="12"/>
  <c r="CK23" i="12"/>
  <c r="CK19" i="12"/>
  <c r="CK15" i="12"/>
  <c r="CK11" i="12"/>
  <c r="CK7" i="12"/>
  <c r="CL306" i="12"/>
  <c r="CL302" i="12"/>
  <c r="CL298" i="12"/>
  <c r="CL294" i="12"/>
  <c r="CL290" i="12"/>
  <c r="CL286" i="12"/>
  <c r="CL282" i="12"/>
  <c r="CL278" i="12"/>
  <c r="CL274" i="12"/>
  <c r="CL270" i="12"/>
  <c r="CL266" i="12"/>
  <c r="CL262" i="12"/>
  <c r="CL258" i="12"/>
  <c r="CL254" i="12"/>
  <c r="CL250" i="12"/>
  <c r="CL246" i="12"/>
  <c r="CL242" i="12"/>
  <c r="CL238" i="12"/>
  <c r="CL234" i="12"/>
  <c r="CL230" i="12"/>
  <c r="CL226" i="12"/>
  <c r="CL222" i="12"/>
  <c r="CL218" i="12"/>
  <c r="CL214" i="12"/>
  <c r="CL210" i="12"/>
  <c r="CL206" i="12"/>
  <c r="CL202" i="12"/>
  <c r="CL198" i="12"/>
  <c r="CL194" i="12"/>
  <c r="CL190" i="12"/>
  <c r="CL186" i="12"/>
  <c r="CL182" i="12"/>
  <c r="CL178" i="12"/>
  <c r="CL174" i="12"/>
  <c r="CL170" i="12"/>
  <c r="CL166" i="12"/>
  <c r="CL162" i="12"/>
  <c r="CL158" i="12"/>
  <c r="CL154" i="12"/>
  <c r="CL150" i="12"/>
  <c r="CL146" i="12"/>
  <c r="CL142" i="12"/>
  <c r="CL138" i="12"/>
  <c r="CL134" i="12"/>
  <c r="CL130" i="12"/>
  <c r="CL126" i="12"/>
  <c r="CL122" i="12"/>
  <c r="CL118" i="12"/>
  <c r="CL114" i="12"/>
  <c r="CL110" i="12"/>
  <c r="CL106" i="12"/>
  <c r="CL102" i="12"/>
  <c r="CL98" i="12"/>
  <c r="CL94" i="12"/>
  <c r="CL90" i="12"/>
  <c r="CL86" i="12"/>
  <c r="CL82" i="12"/>
  <c r="CL78" i="12"/>
  <c r="CL74" i="12"/>
  <c r="CL70" i="12"/>
  <c r="CL66" i="12"/>
  <c r="CL62" i="12"/>
  <c r="CL58" i="12"/>
  <c r="CL54" i="12"/>
  <c r="CL50" i="12"/>
  <c r="CL46" i="12"/>
  <c r="CL42" i="12"/>
  <c r="CL38" i="12"/>
  <c r="CL34" i="12"/>
  <c r="CL30" i="12"/>
  <c r="CL26" i="12"/>
  <c r="CL22" i="12"/>
  <c r="CL18" i="12"/>
  <c r="CL14" i="12"/>
  <c r="CL10" i="12"/>
  <c r="CL6" i="12"/>
  <c r="CK306" i="12"/>
  <c r="CK302" i="12"/>
  <c r="CK298" i="12"/>
  <c r="CK294" i="12"/>
  <c r="CK290" i="12"/>
  <c r="CK286" i="12"/>
  <c r="CK282" i="12"/>
  <c r="CK278" i="12"/>
  <c r="CK274" i="12"/>
  <c r="CK270" i="12"/>
  <c r="CK266" i="12"/>
  <c r="CK262" i="12"/>
  <c r="CK258" i="12"/>
  <c r="CK254" i="12"/>
  <c r="CK250" i="12"/>
  <c r="CK246" i="12"/>
  <c r="CK242" i="12"/>
  <c r="CK238" i="12"/>
  <c r="CK234" i="12"/>
  <c r="CK230" i="12"/>
  <c r="CK226" i="12"/>
  <c r="CK222" i="12"/>
  <c r="CK218" i="12"/>
  <c r="CK214" i="12"/>
  <c r="CK210" i="12"/>
  <c r="CK206" i="12"/>
  <c r="CK202" i="12"/>
  <c r="CK198" i="12"/>
  <c r="CK194" i="12"/>
  <c r="CK190" i="12"/>
  <c r="CK186" i="12"/>
  <c r="CK182" i="12"/>
  <c r="CK178" i="12"/>
  <c r="CK174" i="12"/>
  <c r="CK170" i="12"/>
  <c r="CK166" i="12"/>
  <c r="CK162" i="12"/>
  <c r="CK158" i="12"/>
  <c r="CK154" i="12"/>
  <c r="CK150" i="12"/>
  <c r="CK146" i="12"/>
  <c r="CK142" i="12"/>
  <c r="CK138" i="12"/>
  <c r="CK134" i="12"/>
  <c r="CK130" i="12"/>
  <c r="CK126" i="12"/>
  <c r="CK122" i="12"/>
  <c r="CK118" i="12"/>
  <c r="CK114" i="12"/>
  <c r="CK110" i="12"/>
  <c r="CK106" i="12"/>
  <c r="CK102" i="12"/>
  <c r="CK98" i="12"/>
  <c r="CK94" i="12"/>
  <c r="CK90" i="12"/>
  <c r="CK86" i="12"/>
  <c r="CK82" i="12"/>
  <c r="CK78" i="12"/>
  <c r="CK74" i="12"/>
  <c r="CK70" i="12"/>
  <c r="CK66" i="12"/>
  <c r="CK62" i="12"/>
  <c r="CK58" i="12"/>
  <c r="CK54" i="12"/>
  <c r="CK50" i="12"/>
  <c r="CK46" i="12"/>
  <c r="CK42" i="12"/>
  <c r="CK38" i="12"/>
  <c r="CK34" i="12"/>
  <c r="CK30" i="12"/>
  <c r="CK26" i="12"/>
  <c r="CK22" i="12"/>
  <c r="CK18" i="12"/>
  <c r="CK14" i="12"/>
  <c r="CK10" i="12"/>
  <c r="CK6" i="12"/>
  <c r="CL5" i="12"/>
  <c r="CK5" i="12"/>
  <c r="CJ301" i="12"/>
  <c r="CJ293" i="12"/>
  <c r="CJ285" i="12"/>
  <c r="CJ277" i="12"/>
  <c r="CJ269" i="12"/>
  <c r="CJ261" i="12"/>
  <c r="CJ253" i="12"/>
  <c r="CJ245" i="12"/>
  <c r="CJ237" i="12"/>
  <c r="CJ229" i="12"/>
  <c r="CJ221" i="12"/>
  <c r="CJ213" i="12"/>
  <c r="CJ205" i="12"/>
  <c r="CJ197" i="12"/>
  <c r="CJ189" i="12"/>
  <c r="CJ181" i="12"/>
  <c r="CJ173" i="12"/>
  <c r="CJ165" i="12"/>
  <c r="CJ157" i="12"/>
  <c r="CJ149" i="12"/>
  <c r="CJ141" i="12"/>
  <c r="CJ133" i="12"/>
  <c r="CJ125" i="12"/>
  <c r="CJ117" i="12"/>
  <c r="CJ109" i="12"/>
  <c r="CJ101" i="12"/>
  <c r="CJ93" i="12"/>
  <c r="CJ85" i="12"/>
  <c r="CJ77" i="12"/>
  <c r="CJ69" i="12"/>
  <c r="CJ61" i="12"/>
  <c r="CJ53" i="12"/>
  <c r="CJ45" i="12"/>
  <c r="CJ37" i="12"/>
  <c r="CJ29" i="12"/>
  <c r="CJ21" i="12"/>
  <c r="CJ13" i="12"/>
  <c r="CJ300" i="12"/>
  <c r="CJ292" i="12"/>
  <c r="CJ284" i="12"/>
  <c r="CJ276" i="12"/>
  <c r="CJ268" i="12"/>
  <c r="CJ260" i="12"/>
  <c r="CJ252" i="12"/>
  <c r="CJ244" i="12"/>
  <c r="CJ236" i="12"/>
  <c r="CJ228" i="12"/>
  <c r="CJ220" i="12"/>
  <c r="CJ212" i="12"/>
  <c r="CJ204" i="12"/>
  <c r="CJ196" i="12"/>
  <c r="CJ188" i="12"/>
  <c r="CJ180" i="12"/>
  <c r="CJ172" i="12"/>
  <c r="CJ164" i="12"/>
  <c r="CJ156" i="12"/>
  <c r="CJ148" i="12"/>
  <c r="CJ140" i="12"/>
  <c r="CJ132" i="12"/>
  <c r="CJ124" i="12"/>
  <c r="CJ116" i="12"/>
  <c r="CJ108" i="12"/>
  <c r="CJ100" i="12"/>
  <c r="CJ92" i="12"/>
  <c r="CJ84" i="12"/>
  <c r="CJ76" i="12"/>
  <c r="CJ68" i="12"/>
  <c r="CJ60" i="12"/>
  <c r="CJ52" i="12"/>
  <c r="CJ44" i="12"/>
  <c r="CJ36" i="12"/>
  <c r="CJ28" i="12"/>
  <c r="CJ20" i="12"/>
  <c r="CJ12" i="12"/>
  <c r="CJ298" i="12"/>
  <c r="CJ290" i="12"/>
  <c r="CJ282" i="12"/>
  <c r="CJ274" i="12"/>
  <c r="CJ266" i="12"/>
  <c r="CJ258" i="12"/>
  <c r="CJ250" i="12"/>
  <c r="CJ242" i="12"/>
  <c r="CJ234" i="12"/>
  <c r="CJ226" i="12"/>
  <c r="CJ218" i="12"/>
  <c r="CJ210" i="12"/>
  <c r="CJ202" i="12"/>
  <c r="CJ194" i="12"/>
  <c r="CJ186" i="12"/>
  <c r="CJ178" i="12"/>
  <c r="CJ170" i="12"/>
  <c r="CJ162" i="12"/>
  <c r="CJ154" i="12"/>
  <c r="CJ146" i="12"/>
  <c r="CJ138" i="12"/>
  <c r="CJ130" i="12"/>
  <c r="CJ122" i="12"/>
  <c r="CJ114" i="12"/>
  <c r="CJ106" i="12"/>
  <c r="CJ98" i="12"/>
  <c r="CJ90" i="12"/>
  <c r="CJ82" i="12"/>
  <c r="CJ74" i="12"/>
  <c r="CJ66" i="12"/>
  <c r="CJ58" i="12"/>
  <c r="CJ50" i="12"/>
  <c r="CJ42" i="12"/>
  <c r="CJ34" i="12"/>
  <c r="CJ26" i="12"/>
  <c r="CJ18" i="12"/>
  <c r="CJ10" i="12"/>
  <c r="CJ305" i="12"/>
  <c r="CJ297" i="12"/>
  <c r="CJ289" i="12"/>
  <c r="CJ281" i="12"/>
  <c r="CJ273" i="12"/>
  <c r="CJ265" i="12"/>
  <c r="CJ257" i="12"/>
  <c r="CJ249" i="12"/>
  <c r="CJ241" i="12"/>
  <c r="CJ233" i="12"/>
  <c r="CJ225" i="12"/>
  <c r="CJ217" i="12"/>
  <c r="CJ209" i="12"/>
  <c r="CJ201" i="12"/>
  <c r="CJ193" i="12"/>
  <c r="CJ185" i="12"/>
  <c r="CJ177" i="12"/>
  <c r="CJ169" i="12"/>
  <c r="CJ161" i="12"/>
  <c r="CJ153" i="12"/>
  <c r="CJ145" i="12"/>
  <c r="CJ137" i="12"/>
  <c r="CJ129" i="12"/>
  <c r="CJ121" i="12"/>
  <c r="CJ113" i="12"/>
  <c r="CJ105" i="12"/>
  <c r="CJ97" i="12"/>
  <c r="CJ89" i="12"/>
  <c r="CJ81" i="12"/>
  <c r="CJ73" i="12"/>
  <c r="CJ65" i="12"/>
  <c r="CJ57" i="12"/>
  <c r="CJ49" i="12"/>
  <c r="CJ41" i="12"/>
  <c r="CJ33" i="12"/>
  <c r="CJ25" i="12"/>
  <c r="CJ17" i="12"/>
  <c r="CJ9" i="12"/>
  <c r="CJ304" i="12"/>
  <c r="CJ296" i="12"/>
  <c r="CJ288" i="12"/>
  <c r="CJ280" i="12"/>
  <c r="CJ272" i="12"/>
  <c r="CJ264" i="12"/>
  <c r="CJ256" i="12"/>
  <c r="CJ248" i="12"/>
  <c r="CJ240" i="12"/>
  <c r="CJ232" i="12"/>
  <c r="CJ224" i="12"/>
  <c r="CJ216" i="12"/>
  <c r="CJ208" i="12"/>
  <c r="CJ200" i="12"/>
  <c r="CJ192" i="12"/>
  <c r="CJ184" i="12"/>
  <c r="CJ176" i="12"/>
  <c r="CJ168" i="12"/>
  <c r="CJ160" i="12"/>
  <c r="CJ152" i="12"/>
  <c r="CJ144" i="12"/>
  <c r="CJ136" i="12"/>
  <c r="CJ128" i="12"/>
  <c r="CJ120" i="12"/>
  <c r="CJ112" i="12"/>
  <c r="CJ104" i="12"/>
  <c r="CJ96" i="12"/>
  <c r="CJ88" i="12"/>
  <c r="CJ80" i="12"/>
  <c r="CJ72" i="12"/>
  <c r="CJ64" i="12"/>
  <c r="CJ56" i="12"/>
  <c r="CJ48" i="12"/>
  <c r="CJ40" i="12"/>
  <c r="CJ32" i="12"/>
  <c r="CJ24" i="12"/>
  <c r="CJ16" i="12"/>
  <c r="CJ8" i="12"/>
  <c r="CJ303" i="12"/>
  <c r="CJ295" i="12"/>
  <c r="CJ287" i="12"/>
  <c r="CJ279" i="12"/>
  <c r="CJ271" i="12"/>
  <c r="CJ263" i="12"/>
  <c r="CJ255" i="12"/>
  <c r="CJ247" i="12"/>
  <c r="CJ239" i="12"/>
  <c r="CJ231" i="12"/>
  <c r="CJ223" i="12"/>
  <c r="CJ215" i="12"/>
  <c r="CJ207" i="12"/>
  <c r="CJ199" i="12"/>
  <c r="CJ191" i="12"/>
  <c r="CJ183" i="12"/>
  <c r="CJ175" i="12"/>
  <c r="CJ167" i="12"/>
  <c r="CJ159" i="12"/>
  <c r="CJ151" i="12"/>
  <c r="CJ143" i="12"/>
  <c r="CJ135" i="12"/>
  <c r="CJ127" i="12"/>
  <c r="CJ119" i="12"/>
  <c r="CJ111" i="12"/>
  <c r="CJ103" i="12"/>
  <c r="CJ95" i="12"/>
  <c r="CJ87" i="12"/>
  <c r="CJ79" i="12"/>
  <c r="CJ71" i="12"/>
  <c r="CJ63" i="12"/>
  <c r="CJ55" i="12"/>
  <c r="CJ47" i="12"/>
  <c r="CJ39" i="12"/>
  <c r="CJ31" i="12"/>
  <c r="CJ23" i="12"/>
  <c r="CJ15" i="12"/>
  <c r="CJ7" i="12"/>
  <c r="CJ302" i="12"/>
  <c r="CJ294" i="12"/>
  <c r="CJ286" i="12"/>
  <c r="CJ278" i="12"/>
  <c r="CJ270" i="12"/>
  <c r="CJ262" i="12"/>
  <c r="CJ254" i="12"/>
  <c r="CJ246" i="12"/>
  <c r="CJ238" i="12"/>
  <c r="CJ230" i="12"/>
  <c r="CJ222" i="12"/>
  <c r="CJ214" i="12"/>
  <c r="CJ206" i="12"/>
  <c r="CJ198" i="12"/>
  <c r="CJ190" i="12"/>
  <c r="CJ182" i="12"/>
  <c r="CJ174" i="12"/>
  <c r="CJ166" i="12"/>
  <c r="CJ158" i="12"/>
  <c r="CJ150" i="12"/>
  <c r="CJ142" i="12"/>
  <c r="CJ134" i="12"/>
  <c r="CJ126" i="12"/>
  <c r="CJ118" i="12"/>
  <c r="CJ110" i="12"/>
  <c r="CJ102" i="12"/>
  <c r="CJ94" i="12"/>
  <c r="CJ86" i="12"/>
  <c r="CJ78" i="12"/>
  <c r="CJ70" i="12"/>
  <c r="CJ62" i="12"/>
  <c r="CJ54" i="12"/>
  <c r="CJ46" i="12"/>
  <c r="CJ38" i="12"/>
  <c r="CJ30" i="12"/>
  <c r="CJ22" i="12"/>
  <c r="CJ14" i="12"/>
  <c r="CJ6" i="12"/>
  <c r="CJ299" i="12"/>
  <c r="CJ291" i="12"/>
  <c r="CJ283" i="12"/>
  <c r="CJ275" i="12"/>
  <c r="CJ267" i="12"/>
  <c r="CJ259" i="12"/>
  <c r="CJ251" i="12"/>
  <c r="CJ243" i="12"/>
  <c r="CJ235" i="12"/>
  <c r="CJ227" i="12"/>
  <c r="CJ219" i="12"/>
  <c r="CJ211" i="12"/>
  <c r="CJ203" i="12"/>
  <c r="CJ195" i="12"/>
  <c r="CJ187" i="12"/>
  <c r="CJ179" i="12"/>
  <c r="CJ171" i="12"/>
  <c r="CJ163" i="12"/>
  <c r="CJ155" i="12"/>
  <c r="CJ147" i="12"/>
  <c r="CJ139" i="12"/>
  <c r="CJ131" i="12"/>
  <c r="CJ123" i="12"/>
  <c r="CJ115" i="12"/>
  <c r="CJ107" i="12"/>
  <c r="CJ99" i="12"/>
  <c r="CJ91" i="12"/>
  <c r="CJ83" i="12"/>
  <c r="CJ75" i="12"/>
  <c r="CJ67" i="12"/>
  <c r="CJ59" i="12"/>
  <c r="CJ51" i="12"/>
  <c r="CJ43" i="12"/>
  <c r="CJ35" i="12"/>
  <c r="CJ27" i="12"/>
  <c r="CJ19" i="12"/>
  <c r="CJ11" i="12"/>
  <c r="CJ5" i="12"/>
  <c r="CH148" i="12"/>
  <c r="CF264" i="12"/>
  <c r="CF256" i="12"/>
  <c r="CF248" i="12"/>
  <c r="CF240" i="12"/>
  <c r="CG296" i="12"/>
  <c r="CG288" i="12"/>
  <c r="CG280" i="12"/>
  <c r="CG264" i="12"/>
  <c r="CH298" i="12"/>
  <c r="CH290" i="12"/>
  <c r="CH274" i="12"/>
  <c r="CH266" i="12"/>
  <c r="CH258" i="12"/>
  <c r="CH242" i="12"/>
  <c r="CH234" i="12"/>
  <c r="CF296" i="12"/>
  <c r="AI275" i="12"/>
  <c r="AI231" i="12"/>
  <c r="CF280" i="12"/>
  <c r="CF6" i="12"/>
  <c r="CF288" i="12"/>
  <c r="CF9" i="12"/>
  <c r="CF272" i="12"/>
  <c r="CF304" i="12"/>
  <c r="CF120" i="12"/>
  <c r="CG256" i="12"/>
  <c r="CG112" i="12"/>
  <c r="CH154" i="12"/>
  <c r="CG216" i="12"/>
  <c r="CF176" i="12"/>
  <c r="CG168" i="12"/>
  <c r="CG104" i="12"/>
  <c r="CG40" i="12"/>
  <c r="CG48" i="12"/>
  <c r="CH26" i="12"/>
  <c r="CG232" i="12"/>
  <c r="CH162" i="12"/>
  <c r="CH98" i="12"/>
  <c r="CF91" i="12"/>
  <c r="CG300" i="12"/>
  <c r="CG292" i="12"/>
  <c r="CG284" i="12"/>
  <c r="CG276" i="12"/>
  <c r="CG268" i="12"/>
  <c r="CG260" i="12"/>
  <c r="CG240" i="12"/>
  <c r="CH302" i="12"/>
  <c r="CH294" i="12"/>
  <c r="CH286" i="12"/>
  <c r="CH278" i="12"/>
  <c r="CH270" i="12"/>
  <c r="CH262" i="12"/>
  <c r="CH90" i="12"/>
  <c r="CG248" i="12"/>
  <c r="CF251" i="12"/>
  <c r="CF227" i="12"/>
  <c r="CF147" i="12"/>
  <c r="CG119" i="12"/>
  <c r="CH293" i="12"/>
  <c r="CF200" i="12"/>
  <c r="CF160" i="12"/>
  <c r="CF112" i="12"/>
  <c r="CF96" i="12"/>
  <c r="CF80" i="12"/>
  <c r="CF64" i="12"/>
  <c r="CF48" i="12"/>
  <c r="CF40" i="12"/>
  <c r="CF24" i="12"/>
  <c r="CF283" i="12"/>
  <c r="CF8" i="12"/>
  <c r="CF287" i="12"/>
  <c r="CF279" i="12"/>
  <c r="CF255" i="12"/>
  <c r="CF239" i="12"/>
  <c r="CF223" i="12"/>
  <c r="CF207" i="12"/>
  <c r="CF191" i="12"/>
  <c r="CF183" i="12"/>
  <c r="CF167" i="12"/>
  <c r="CF151" i="12"/>
  <c r="CF135" i="12"/>
  <c r="CF119" i="12"/>
  <c r="CF103" i="12"/>
  <c r="CF95" i="12"/>
  <c r="CF71" i="12"/>
  <c r="CF55" i="12"/>
  <c r="CF39" i="12"/>
  <c r="CF31" i="12"/>
  <c r="CG183" i="12"/>
  <c r="CH20" i="12"/>
  <c r="CF15" i="12"/>
  <c r="CF302" i="12"/>
  <c r="CF294" i="12"/>
  <c r="CF286" i="12"/>
  <c r="CF278" i="12"/>
  <c r="CF270" i="12"/>
  <c r="CF262" i="12"/>
  <c r="CF254" i="12"/>
  <c r="CF246" i="12"/>
  <c r="CF238" i="12"/>
  <c r="CF230" i="12"/>
  <c r="CF222" i="12"/>
  <c r="CF214" i="12"/>
  <c r="CF206" i="12"/>
  <c r="CF198" i="12"/>
  <c r="CF190" i="12"/>
  <c r="CF182" i="12"/>
  <c r="CF174" i="12"/>
  <c r="CG222" i="12"/>
  <c r="CG272" i="12"/>
  <c r="CH227" i="12"/>
  <c r="CF216" i="12"/>
  <c r="CF168" i="12"/>
  <c r="CF104" i="12"/>
  <c r="CF88" i="12"/>
  <c r="CF72" i="12"/>
  <c r="CF56" i="12"/>
  <c r="CF32" i="12"/>
  <c r="CF16" i="12"/>
  <c r="CF7" i="12"/>
  <c r="CF295" i="12"/>
  <c r="CF271" i="12"/>
  <c r="CF263" i="12"/>
  <c r="CF247" i="12"/>
  <c r="CF231" i="12"/>
  <c r="CF215" i="12"/>
  <c r="CF199" i="12"/>
  <c r="CF175" i="12"/>
  <c r="CF159" i="12"/>
  <c r="CF143" i="12"/>
  <c r="CF127" i="12"/>
  <c r="CF111" i="12"/>
  <c r="CF87" i="12"/>
  <c r="CF79" i="12"/>
  <c r="CF63" i="12"/>
  <c r="CF47" i="12"/>
  <c r="CF23" i="12"/>
  <c r="CG191" i="12"/>
  <c r="CG127" i="12"/>
  <c r="CG55" i="12"/>
  <c r="CH282" i="12"/>
  <c r="CF14" i="12"/>
  <c r="CF301" i="12"/>
  <c r="CF293" i="12"/>
  <c r="CF285" i="12"/>
  <c r="CF277" i="12"/>
  <c r="CF269" i="12"/>
  <c r="CF261" i="12"/>
  <c r="CF253" i="12"/>
  <c r="CF245" i="12"/>
  <c r="CF237" i="12"/>
  <c r="CF229" i="12"/>
  <c r="CF221" i="12"/>
  <c r="CF213" i="12"/>
  <c r="CF205" i="12"/>
  <c r="CF197" i="12"/>
  <c r="CF189" i="12"/>
  <c r="CF181" i="12"/>
  <c r="CF173" i="12"/>
  <c r="CG301" i="12"/>
  <c r="CG285" i="12"/>
  <c r="CG277" i="12"/>
  <c r="CG269" i="12"/>
  <c r="CG253" i="12"/>
  <c r="CG245" i="12"/>
  <c r="CG237" i="12"/>
  <c r="CG197" i="12"/>
  <c r="CG141" i="12"/>
  <c r="CG133" i="12"/>
  <c r="CG77" i="12"/>
  <c r="CG69" i="12"/>
  <c r="CG13" i="12"/>
  <c r="CF208" i="12"/>
  <c r="CF144" i="12"/>
  <c r="CF300" i="12"/>
  <c r="CF268" i="12"/>
  <c r="CF236" i="12"/>
  <c r="CF204" i="12"/>
  <c r="CF172" i="12"/>
  <c r="CF140" i="12"/>
  <c r="CF108" i="12"/>
  <c r="CF68" i="12"/>
  <c r="CF44" i="12"/>
  <c r="CG252" i="12"/>
  <c r="CG228" i="12"/>
  <c r="CG212" i="12"/>
  <c r="CG188" i="12"/>
  <c r="CG164" i="12"/>
  <c r="CG140" i="12"/>
  <c r="CG108" i="12"/>
  <c r="CG84" i="12"/>
  <c r="CG44" i="12"/>
  <c r="CH238" i="12"/>
  <c r="CH206" i="12"/>
  <c r="CH190" i="12"/>
  <c r="CG304" i="12"/>
  <c r="CF192" i="12"/>
  <c r="CF152" i="12"/>
  <c r="CF13" i="12"/>
  <c r="CF276" i="12"/>
  <c r="CF244" i="12"/>
  <c r="CF212" i="12"/>
  <c r="CF180" i="12"/>
  <c r="CF148" i="12"/>
  <c r="CF116" i="12"/>
  <c r="CF84" i="12"/>
  <c r="CF52" i="12"/>
  <c r="CF20" i="12"/>
  <c r="CH246" i="12"/>
  <c r="CH214" i="12"/>
  <c r="CF291" i="12"/>
  <c r="CF267" i="12"/>
  <c r="CF235" i="12"/>
  <c r="CF203" i="12"/>
  <c r="CF179" i="12"/>
  <c r="CF155" i="12"/>
  <c r="CF123" i="12"/>
  <c r="CF99" i="12"/>
  <c r="CF83" i="12"/>
  <c r="CF59" i="12"/>
  <c r="CF35" i="12"/>
  <c r="CG299" i="12"/>
  <c r="CG283" i="12"/>
  <c r="CG267" i="12"/>
  <c r="CG259" i="12"/>
  <c r="CG251" i="12"/>
  <c r="CG243" i="12"/>
  <c r="CG235" i="12"/>
  <c r="CG227" i="12"/>
  <c r="CG219" i="12"/>
  <c r="CG211" i="12"/>
  <c r="CG203" i="12"/>
  <c r="CG195" i="12"/>
  <c r="CG187" i="12"/>
  <c r="CG179" i="12"/>
  <c r="CG171" i="12"/>
  <c r="CG163" i="12"/>
  <c r="CG155" i="12"/>
  <c r="CG147" i="12"/>
  <c r="CG139" i="12"/>
  <c r="CG131" i="12"/>
  <c r="CG123" i="12"/>
  <c r="CG115" i="12"/>
  <c r="CG107" i="12"/>
  <c r="CG99" i="12"/>
  <c r="CG91" i="12"/>
  <c r="CG83" i="12"/>
  <c r="CG75" i="12"/>
  <c r="CG67" i="12"/>
  <c r="CG59" i="12"/>
  <c r="CG51" i="12"/>
  <c r="CG43" i="12"/>
  <c r="CG35" i="12"/>
  <c r="CG27" i="12"/>
  <c r="CG19" i="12"/>
  <c r="CG11" i="12"/>
  <c r="CH301" i="12"/>
  <c r="CH285" i="12"/>
  <c r="CH277" i="12"/>
  <c r="CH269" i="12"/>
  <c r="CH253" i="12"/>
  <c r="CH245" i="12"/>
  <c r="CH237" i="12"/>
  <c r="CH229" i="12"/>
  <c r="CH213" i="12"/>
  <c r="CH205" i="12"/>
  <c r="CH181" i="12"/>
  <c r="CH173" i="12"/>
  <c r="CH165" i="12"/>
  <c r="CH157" i="12"/>
  <c r="CH149" i="12"/>
  <c r="CH141" i="12"/>
  <c r="CH117" i="12"/>
  <c r="CH109" i="12"/>
  <c r="CH101" i="12"/>
  <c r="CH93" i="12"/>
  <c r="CH85" i="12"/>
  <c r="CH77" i="12"/>
  <c r="CH53" i="12"/>
  <c r="CH45" i="12"/>
  <c r="CH37" i="12"/>
  <c r="CH29" i="12"/>
  <c r="CH21" i="12"/>
  <c r="CH13" i="12"/>
  <c r="CG261" i="12"/>
  <c r="CH204" i="12"/>
  <c r="CF224" i="12"/>
  <c r="CF128" i="12"/>
  <c r="CF284" i="12"/>
  <c r="CF252" i="12"/>
  <c r="CF220" i="12"/>
  <c r="CF188" i="12"/>
  <c r="CF156" i="12"/>
  <c r="CF124" i="12"/>
  <c r="CF100" i="12"/>
  <c r="CF76" i="12"/>
  <c r="CF36" i="12"/>
  <c r="CG244" i="12"/>
  <c r="CG204" i="12"/>
  <c r="CG172" i="12"/>
  <c r="CG148" i="12"/>
  <c r="CG124" i="12"/>
  <c r="CG100" i="12"/>
  <c r="CG76" i="12"/>
  <c r="CG52" i="12"/>
  <c r="CH230" i="12"/>
  <c r="CH198" i="12"/>
  <c r="CH34" i="12"/>
  <c r="CG205" i="12"/>
  <c r="CF299" i="12"/>
  <c r="CF259" i="12"/>
  <c r="CF243" i="12"/>
  <c r="CF219" i="12"/>
  <c r="CF195" i="12"/>
  <c r="CF171" i="12"/>
  <c r="CF131" i="12"/>
  <c r="CF115" i="12"/>
  <c r="CF67" i="12"/>
  <c r="CF43" i="12"/>
  <c r="CF19" i="12"/>
  <c r="CG275" i="12"/>
  <c r="CF298" i="12"/>
  <c r="CF274" i="12"/>
  <c r="CF266" i="12"/>
  <c r="CF250" i="12"/>
  <c r="CF234" i="12"/>
  <c r="CF226" i="12"/>
  <c r="CF218" i="12"/>
  <c r="CF210" i="12"/>
  <c r="CF202" i="12"/>
  <c r="CF194" i="12"/>
  <c r="CF186" i="12"/>
  <c r="CF178" i="12"/>
  <c r="CF170" i="12"/>
  <c r="CF162" i="12"/>
  <c r="CF34" i="12"/>
  <c r="CF154" i="12"/>
  <c r="CF106" i="12"/>
  <c r="CF98" i="12"/>
  <c r="CF42" i="12"/>
  <c r="CG176" i="12"/>
  <c r="CG63" i="12"/>
  <c r="CF232" i="12"/>
  <c r="CF184" i="12"/>
  <c r="CF136" i="12"/>
  <c r="CF292" i="12"/>
  <c r="CF260" i="12"/>
  <c r="CF228" i="12"/>
  <c r="CF196" i="12"/>
  <c r="CF164" i="12"/>
  <c r="CF132" i="12"/>
  <c r="CF92" i="12"/>
  <c r="CF60" i="12"/>
  <c r="CF28" i="12"/>
  <c r="CG236" i="12"/>
  <c r="CG220" i="12"/>
  <c r="CG196" i="12"/>
  <c r="CG180" i="12"/>
  <c r="CG156" i="12"/>
  <c r="CG132" i="12"/>
  <c r="CG116" i="12"/>
  <c r="CG92" i="12"/>
  <c r="CG68" i="12"/>
  <c r="CG60" i="12"/>
  <c r="CG36" i="12"/>
  <c r="CG28" i="12"/>
  <c r="CG20" i="12"/>
  <c r="CG12" i="12"/>
  <c r="CH254" i="12"/>
  <c r="CH222" i="12"/>
  <c r="CH261" i="12"/>
  <c r="CF12" i="12"/>
  <c r="CF275" i="12"/>
  <c r="CF211" i="12"/>
  <c r="CF187" i="12"/>
  <c r="CF163" i="12"/>
  <c r="CF139" i="12"/>
  <c r="CF107" i="12"/>
  <c r="CF75" i="12"/>
  <c r="CF51" i="12"/>
  <c r="CF27" i="12"/>
  <c r="CG291" i="12"/>
  <c r="CF11" i="12"/>
  <c r="CF290" i="12"/>
  <c r="CF282" i="12"/>
  <c r="CF258" i="12"/>
  <c r="CF242" i="12"/>
  <c r="CF5" i="12"/>
  <c r="CF10" i="12"/>
  <c r="CF297" i="12"/>
  <c r="CF289" i="12"/>
  <c r="CF281" i="12"/>
  <c r="CF273" i="12"/>
  <c r="CF265" i="12"/>
  <c r="CF257" i="12"/>
  <c r="CF249" i="12"/>
  <c r="CF241" i="12"/>
  <c r="CF233" i="12"/>
  <c r="CF225" i="12"/>
  <c r="CF217" i="12"/>
  <c r="CF209" i="12"/>
  <c r="CF201" i="12"/>
  <c r="CF193" i="12"/>
  <c r="CF185" i="12"/>
  <c r="CF177" i="12"/>
  <c r="CF169" i="12"/>
  <c r="CH211" i="12"/>
  <c r="CG293" i="12"/>
  <c r="CH250" i="12"/>
  <c r="CH61" i="12"/>
  <c r="CF146" i="12"/>
  <c r="CF138" i="12"/>
  <c r="CF130" i="12"/>
  <c r="CF122" i="12"/>
  <c r="CF114" i="12"/>
  <c r="CF90" i="12"/>
  <c r="CF82" i="12"/>
  <c r="CF74" i="12"/>
  <c r="CF66" i="12"/>
  <c r="CF58" i="12"/>
  <c r="CF50" i="12"/>
  <c r="CF26" i="12"/>
  <c r="CF18" i="12"/>
  <c r="CG298" i="12"/>
  <c r="CG290" i="12"/>
  <c r="CG282" i="12"/>
  <c r="CG274" i="12"/>
  <c r="CG266" i="12"/>
  <c r="CG258" i="12"/>
  <c r="CG250" i="12"/>
  <c r="CG242" i="12"/>
  <c r="CG234" i="12"/>
  <c r="CG226" i="12"/>
  <c r="CG218" i="12"/>
  <c r="CG210" i="12"/>
  <c r="CG202" i="12"/>
  <c r="CG194" i="12"/>
  <c r="CG186" i="12"/>
  <c r="CG178" i="12"/>
  <c r="CG170" i="12"/>
  <c r="CG162" i="12"/>
  <c r="CG154" i="12"/>
  <c r="CG146" i="12"/>
  <c r="CG138" i="12"/>
  <c r="CG130" i="12"/>
  <c r="CG122" i="12"/>
  <c r="CG114" i="12"/>
  <c r="CG106" i="12"/>
  <c r="CG98" i="12"/>
  <c r="CG90" i="12"/>
  <c r="CG82" i="12"/>
  <c r="CG74" i="12"/>
  <c r="CG66" i="12"/>
  <c r="CG58" i="12"/>
  <c r="CG50" i="12"/>
  <c r="CG42" i="12"/>
  <c r="CG34" i="12"/>
  <c r="CG26" i="12"/>
  <c r="CG18" i="12"/>
  <c r="CG10" i="12"/>
  <c r="CH300" i="12"/>
  <c r="CH292" i="12"/>
  <c r="CH284" i="12"/>
  <c r="CH276" i="12"/>
  <c r="CH268" i="12"/>
  <c r="CH260" i="12"/>
  <c r="CH252" i="12"/>
  <c r="CH244" i="12"/>
  <c r="CH236" i="12"/>
  <c r="CH228" i="12"/>
  <c r="CH220" i="12"/>
  <c r="CH212" i="12"/>
  <c r="CH196" i="12"/>
  <c r="CH188" i="12"/>
  <c r="CH180" i="12"/>
  <c r="CH172" i="12"/>
  <c r="CH164" i="12"/>
  <c r="CH156" i="12"/>
  <c r="CH132" i="12"/>
  <c r="CH124" i="12"/>
  <c r="CH116" i="12"/>
  <c r="CH108" i="12"/>
  <c r="CH100" i="12"/>
  <c r="CH92" i="12"/>
  <c r="CH68" i="12"/>
  <c r="CH60" i="12"/>
  <c r="CH52" i="12"/>
  <c r="CH44" i="12"/>
  <c r="CH36" i="12"/>
  <c r="CH28" i="12"/>
  <c r="CH197" i="12"/>
  <c r="CH84" i="12"/>
  <c r="CF161" i="12"/>
  <c r="CF153" i="12"/>
  <c r="CF145" i="12"/>
  <c r="CF137" i="12"/>
  <c r="CF129" i="12"/>
  <c r="CF121" i="12"/>
  <c r="CF113" i="12"/>
  <c r="CF105" i="12"/>
  <c r="CF97" i="12"/>
  <c r="CF89" i="12"/>
  <c r="CF81" i="12"/>
  <c r="CF73" i="12"/>
  <c r="CF65" i="12"/>
  <c r="CF57" i="12"/>
  <c r="CF49" i="12"/>
  <c r="CF41" i="12"/>
  <c r="CF33" i="12"/>
  <c r="CF25" i="12"/>
  <c r="CF17" i="12"/>
  <c r="CG297" i="12"/>
  <c r="CG289" i="12"/>
  <c r="CG281" i="12"/>
  <c r="CG273" i="12"/>
  <c r="CG265" i="12"/>
  <c r="CG257" i="12"/>
  <c r="CG249" i="12"/>
  <c r="CG241" i="12"/>
  <c r="CG233" i="12"/>
  <c r="CG225" i="12"/>
  <c r="CG217" i="12"/>
  <c r="CG209" i="12"/>
  <c r="CG201" i="12"/>
  <c r="CG193" i="12"/>
  <c r="CG185" i="12"/>
  <c r="CG177" i="12"/>
  <c r="CG169" i="12"/>
  <c r="CG161" i="12"/>
  <c r="CG153" i="12"/>
  <c r="CG145" i="12"/>
  <c r="CG137" i="12"/>
  <c r="CG129" i="12"/>
  <c r="CG121" i="12"/>
  <c r="CG113" i="12"/>
  <c r="CG105" i="12"/>
  <c r="CG97" i="12"/>
  <c r="CG89" i="12"/>
  <c r="CG81" i="12"/>
  <c r="CG73" i="12"/>
  <c r="CG65" i="12"/>
  <c r="CG57" i="12"/>
  <c r="CG49" i="12"/>
  <c r="CG41" i="12"/>
  <c r="CG33" i="12"/>
  <c r="CG25" i="12"/>
  <c r="CG17" i="12"/>
  <c r="CG9" i="12"/>
  <c r="CH299" i="12"/>
  <c r="CH291" i="12"/>
  <c r="CH283" i="12"/>
  <c r="CH275" i="12"/>
  <c r="CH267" i="12"/>
  <c r="CH259" i="12"/>
  <c r="CH251" i="12"/>
  <c r="CH243" i="12"/>
  <c r="CH235" i="12"/>
  <c r="CH219" i="12"/>
  <c r="CH203" i="12"/>
  <c r="CH195" i="12"/>
  <c r="CH305" i="12"/>
  <c r="CH303" i="12"/>
  <c r="CH221" i="12"/>
  <c r="CH140" i="12"/>
  <c r="CG224" i="12"/>
  <c r="CG208" i="12"/>
  <c r="CG200" i="12"/>
  <c r="CG192" i="12"/>
  <c r="CG184" i="12"/>
  <c r="CG160" i="12"/>
  <c r="CG152" i="12"/>
  <c r="CG144" i="12"/>
  <c r="CG136" i="12"/>
  <c r="CG128" i="12"/>
  <c r="CG120" i="12"/>
  <c r="CG96" i="12"/>
  <c r="CG88" i="12"/>
  <c r="CG80" i="12"/>
  <c r="CG72" i="12"/>
  <c r="CG64" i="12"/>
  <c r="CG56" i="12"/>
  <c r="CG32" i="12"/>
  <c r="CG24" i="12"/>
  <c r="CG16" i="12"/>
  <c r="CG8" i="12"/>
  <c r="CH226" i="12"/>
  <c r="CH218" i="12"/>
  <c r="CH210" i="12"/>
  <c r="CH202" i="12"/>
  <c r="CH194" i="12"/>
  <c r="CH186" i="12"/>
  <c r="CH178" i="12"/>
  <c r="CH170" i="12"/>
  <c r="CH146" i="12"/>
  <c r="CH138" i="12"/>
  <c r="CH130" i="12"/>
  <c r="CH122" i="12"/>
  <c r="CH114" i="12"/>
  <c r="CH106" i="12"/>
  <c r="CH82" i="12"/>
  <c r="CH74" i="12"/>
  <c r="CH66" i="12"/>
  <c r="CH58" i="12"/>
  <c r="CH50" i="12"/>
  <c r="CH42" i="12"/>
  <c r="CH18" i="12"/>
  <c r="CH10" i="12"/>
  <c r="CE213" i="12"/>
  <c r="CE205" i="12"/>
  <c r="CE189" i="12"/>
  <c r="CE181" i="12"/>
  <c r="CE173" i="12"/>
  <c r="CE13" i="12"/>
  <c r="CG305" i="12"/>
  <c r="CG303" i="12"/>
  <c r="CH133" i="12"/>
  <c r="CG5" i="12"/>
  <c r="CG295" i="12"/>
  <c r="CG287" i="12"/>
  <c r="CG279" i="12"/>
  <c r="CG271" i="12"/>
  <c r="CG263" i="12"/>
  <c r="CG255" i="12"/>
  <c r="CG247" i="12"/>
  <c r="CG239" i="12"/>
  <c r="CG231" i="12"/>
  <c r="CG223" i="12"/>
  <c r="CG215" i="12"/>
  <c r="CG207" i="12"/>
  <c r="CG199" i="12"/>
  <c r="CG175" i="12"/>
  <c r="CG167" i="12"/>
  <c r="CG159" i="12"/>
  <c r="CG151" i="12"/>
  <c r="CG143" i="12"/>
  <c r="CG135" i="12"/>
  <c r="CG111" i="12"/>
  <c r="CG103" i="12"/>
  <c r="CG95" i="12"/>
  <c r="CG87" i="12"/>
  <c r="CG79" i="12"/>
  <c r="CG71" i="12"/>
  <c r="CG47" i="12"/>
  <c r="CG39" i="12"/>
  <c r="CG31" i="12"/>
  <c r="CG23" i="12"/>
  <c r="CG15" i="12"/>
  <c r="CG7" i="12"/>
  <c r="CH297" i="12"/>
  <c r="CH289" i="12"/>
  <c r="CH281" i="12"/>
  <c r="CH273" i="12"/>
  <c r="CH265" i="12"/>
  <c r="CH257" i="12"/>
  <c r="CH249" i="12"/>
  <c r="CH241" i="12"/>
  <c r="CH233" i="12"/>
  <c r="CH225" i="12"/>
  <c r="CH217" i="12"/>
  <c r="CH209" i="12"/>
  <c r="CH201" i="12"/>
  <c r="CH193" i="12"/>
  <c r="CH185" i="12"/>
  <c r="CH177" i="12"/>
  <c r="CH169" i="12"/>
  <c r="CH161" i="12"/>
  <c r="CH153" i="12"/>
  <c r="CH145" i="12"/>
  <c r="CH137" i="12"/>
  <c r="CH129" i="12"/>
  <c r="CH121" i="12"/>
  <c r="CH113" i="12"/>
  <c r="CH105" i="12"/>
  <c r="CH97" i="12"/>
  <c r="CH89" i="12"/>
  <c r="CH81" i="12"/>
  <c r="CH73" i="12"/>
  <c r="CH65" i="12"/>
  <c r="CH57" i="12"/>
  <c r="CH49" i="12"/>
  <c r="CH41" i="12"/>
  <c r="CH33" i="12"/>
  <c r="CH25" i="12"/>
  <c r="CH17" i="12"/>
  <c r="CH9" i="12"/>
  <c r="CF305" i="12"/>
  <c r="CF303" i="12"/>
  <c r="CH189" i="12"/>
  <c r="CH76" i="12"/>
  <c r="CF166" i="12"/>
  <c r="CF158" i="12"/>
  <c r="CF150" i="12"/>
  <c r="CF142" i="12"/>
  <c r="CF134" i="12"/>
  <c r="CF126" i="12"/>
  <c r="CF118" i="12"/>
  <c r="CF110" i="12"/>
  <c r="CF102" i="12"/>
  <c r="CF94" i="12"/>
  <c r="CF86" i="12"/>
  <c r="CF78" i="12"/>
  <c r="CF70" i="12"/>
  <c r="CF62" i="12"/>
  <c r="CF54" i="12"/>
  <c r="CF46" i="12"/>
  <c r="CF38" i="12"/>
  <c r="CF30" i="12"/>
  <c r="CF22" i="12"/>
  <c r="CG302" i="12"/>
  <c r="CG294" i="12"/>
  <c r="CG286" i="12"/>
  <c r="CG278" i="12"/>
  <c r="CG270" i="12"/>
  <c r="CG262" i="12"/>
  <c r="CG254" i="12"/>
  <c r="CG246" i="12"/>
  <c r="CG238" i="12"/>
  <c r="CG230" i="12"/>
  <c r="CG214" i="12"/>
  <c r="CG206" i="12"/>
  <c r="CG198" i="12"/>
  <c r="CG190" i="12"/>
  <c r="CG182" i="12"/>
  <c r="CG174" i="12"/>
  <c r="CG166" i="12"/>
  <c r="CG158" i="12"/>
  <c r="CG150" i="12"/>
  <c r="CG142" i="12"/>
  <c r="CG134" i="12"/>
  <c r="CG126" i="12"/>
  <c r="CG118" i="12"/>
  <c r="CG110" i="12"/>
  <c r="CG102" i="12"/>
  <c r="CG94" i="12"/>
  <c r="CG86" i="12"/>
  <c r="CG78" i="12"/>
  <c r="CG70" i="12"/>
  <c r="CG62" i="12"/>
  <c r="CG54" i="12"/>
  <c r="CG46" i="12"/>
  <c r="CG38" i="12"/>
  <c r="CG30" i="12"/>
  <c r="CG22" i="12"/>
  <c r="CG14" i="12"/>
  <c r="CG6" i="12"/>
  <c r="CH296" i="12"/>
  <c r="CH288" i="12"/>
  <c r="CH280" i="12"/>
  <c r="CH272" i="12"/>
  <c r="CH264" i="12"/>
  <c r="CH256" i="12"/>
  <c r="CH248" i="12"/>
  <c r="CH240" i="12"/>
  <c r="CH232" i="12"/>
  <c r="CH224" i="12"/>
  <c r="CH216" i="12"/>
  <c r="CH208" i="12"/>
  <c r="CH69" i="12"/>
  <c r="CF165" i="12"/>
  <c r="CF157" i="12"/>
  <c r="CF149" i="12"/>
  <c r="CF141" i="12"/>
  <c r="CF133" i="12"/>
  <c r="CF125" i="12"/>
  <c r="CF117" i="12"/>
  <c r="CF109" i="12"/>
  <c r="CF101" i="12"/>
  <c r="CF93" i="12"/>
  <c r="CF85" i="12"/>
  <c r="CF77" i="12"/>
  <c r="CF69" i="12"/>
  <c r="CF61" i="12"/>
  <c r="CF53" i="12"/>
  <c r="CF45" i="12"/>
  <c r="CF37" i="12"/>
  <c r="CF29" i="12"/>
  <c r="CF21" i="12"/>
  <c r="CG229" i="12"/>
  <c r="CG221" i="12"/>
  <c r="CG213" i="12"/>
  <c r="CG189" i="12"/>
  <c r="CG181" i="12"/>
  <c r="CG173" i="12"/>
  <c r="CG165" i="12"/>
  <c r="CG157" i="12"/>
  <c r="CG149" i="12"/>
  <c r="CG125" i="12"/>
  <c r="CG117" i="12"/>
  <c r="CG109" i="12"/>
  <c r="CG101" i="12"/>
  <c r="CG93" i="12"/>
  <c r="CG85" i="12"/>
  <c r="CG61" i="12"/>
  <c r="CG53" i="12"/>
  <c r="CG45" i="12"/>
  <c r="CG37" i="12"/>
  <c r="CG29" i="12"/>
  <c r="CG21" i="12"/>
  <c r="CH5" i="12"/>
  <c r="CH295" i="12"/>
  <c r="CH287" i="12"/>
  <c r="CH279" i="12"/>
  <c r="CH271" i="12"/>
  <c r="CH263" i="12"/>
  <c r="CH255" i="12"/>
  <c r="CH247" i="12"/>
  <c r="CH239" i="12"/>
  <c r="CH231" i="12"/>
  <c r="CH223" i="12"/>
  <c r="CH215" i="12"/>
  <c r="CH207" i="12"/>
  <c r="CH199" i="12"/>
  <c r="CH191" i="12"/>
  <c r="CH304" i="12"/>
  <c r="CH125" i="12"/>
  <c r="CH12" i="12"/>
  <c r="CH200" i="12"/>
  <c r="CH192" i="12"/>
  <c r="CH184" i="12"/>
  <c r="CH176" i="12"/>
  <c r="CH168" i="12"/>
  <c r="CH160" i="12"/>
  <c r="CH152" i="12"/>
  <c r="CH144" i="12"/>
  <c r="CH136" i="12"/>
  <c r="CH128" i="12"/>
  <c r="CH120" i="12"/>
  <c r="CH112" i="12"/>
  <c r="CH104" i="12"/>
  <c r="CH96" i="12"/>
  <c r="CH88" i="12"/>
  <c r="CH80" i="12"/>
  <c r="CH72" i="12"/>
  <c r="CH64" i="12"/>
  <c r="CH56" i="12"/>
  <c r="CH48" i="12"/>
  <c r="CH40" i="12"/>
  <c r="CH32" i="12"/>
  <c r="CH24" i="12"/>
  <c r="CH16" i="12"/>
  <c r="CH8" i="12"/>
  <c r="CH183" i="12"/>
  <c r="CH175" i="12"/>
  <c r="CH167" i="12"/>
  <c r="CH159" i="12"/>
  <c r="CH151" i="12"/>
  <c r="CH143" i="12"/>
  <c r="CH135" i="12"/>
  <c r="CH127" i="12"/>
  <c r="CH119" i="12"/>
  <c r="CH111" i="12"/>
  <c r="CH103" i="12"/>
  <c r="CH95" i="12"/>
  <c r="CH87" i="12"/>
  <c r="CH79" i="12"/>
  <c r="CH71" i="12"/>
  <c r="CH63" i="12"/>
  <c r="CH55" i="12"/>
  <c r="CH47" i="12"/>
  <c r="CH39" i="12"/>
  <c r="CH31" i="12"/>
  <c r="CH23" i="12"/>
  <c r="CH15" i="12"/>
  <c r="CH7" i="12"/>
  <c r="CH182" i="12"/>
  <c r="CH174" i="12"/>
  <c r="CH166" i="12"/>
  <c r="CH158" i="12"/>
  <c r="CH150" i="12"/>
  <c r="CH142" i="12"/>
  <c r="CH134" i="12"/>
  <c r="CH126" i="12"/>
  <c r="CH118" i="12"/>
  <c r="CH110" i="12"/>
  <c r="CH102" i="12"/>
  <c r="CH94" i="12"/>
  <c r="CH86" i="12"/>
  <c r="CH78" i="12"/>
  <c r="CH70" i="12"/>
  <c r="CH62" i="12"/>
  <c r="CH54" i="12"/>
  <c r="CH46" i="12"/>
  <c r="CH38" i="12"/>
  <c r="CH30" i="12"/>
  <c r="CH22" i="12"/>
  <c r="CH14" i="12"/>
  <c r="CH6" i="12"/>
  <c r="CH187" i="12"/>
  <c r="CH179" i="12"/>
  <c r="CH171" i="12"/>
  <c r="CH163" i="12"/>
  <c r="CH155" i="12"/>
  <c r="CH147" i="12"/>
  <c r="CH139" i="12"/>
  <c r="CH131" i="12"/>
  <c r="CH123" i="12"/>
  <c r="CH115" i="12"/>
  <c r="CH107" i="12"/>
  <c r="CH99" i="12"/>
  <c r="CH91" i="12"/>
  <c r="CH83" i="12"/>
  <c r="CH75" i="12"/>
  <c r="CH67" i="12"/>
  <c r="CH59" i="12"/>
  <c r="CH51" i="12"/>
  <c r="CH43" i="12"/>
  <c r="CH35" i="12"/>
  <c r="CH27" i="12"/>
  <c r="CH19" i="12"/>
  <c r="CH11" i="12"/>
  <c r="CE301" i="12"/>
  <c r="CE293" i="12"/>
  <c r="CE285" i="12"/>
  <c r="CE277" i="12"/>
  <c r="CE269" i="12"/>
  <c r="CE261" i="12"/>
  <c r="CE253" i="12"/>
  <c r="CE245" i="12"/>
  <c r="CE237" i="12"/>
  <c r="CE229" i="12"/>
  <c r="CE221" i="12"/>
  <c r="CE197" i="12"/>
  <c r="CE165" i="12"/>
  <c r="CE157" i="12"/>
  <c r="CE149" i="12"/>
  <c r="CE141" i="12"/>
  <c r="CE133" i="12"/>
  <c r="CE125" i="12"/>
  <c r="CE117" i="12"/>
  <c r="CE109" i="12"/>
  <c r="CE101" i="12"/>
  <c r="CE93" i="12"/>
  <c r="CE85" i="12"/>
  <c r="CE69" i="12"/>
  <c r="CE61" i="12"/>
  <c r="CE53" i="12"/>
  <c r="CE45" i="12"/>
  <c r="CE37" i="12"/>
  <c r="CE29" i="12"/>
  <c r="CE21" i="12"/>
  <c r="CE77" i="12"/>
  <c r="CE300" i="12"/>
  <c r="CE292" i="12"/>
  <c r="CE284" i="12"/>
  <c r="CE276" i="12"/>
  <c r="CE268" i="12"/>
  <c r="CE260" i="12"/>
  <c r="CE252" i="12"/>
  <c r="CE244" i="12"/>
  <c r="CE236" i="12"/>
  <c r="CE228" i="12"/>
  <c r="CE220" i="12"/>
  <c r="CE212" i="12"/>
  <c r="CE204" i="12"/>
  <c r="CE196" i="12"/>
  <c r="CE188" i="12"/>
  <c r="CE180" i="12"/>
  <c r="CE172" i="12"/>
  <c r="CE164" i="12"/>
  <c r="CE156" i="12"/>
  <c r="CE148" i="12"/>
  <c r="CE140" i="12"/>
  <c r="CE132" i="12"/>
  <c r="CE124" i="12"/>
  <c r="CE116" i="12"/>
  <c r="CE108" i="12"/>
  <c r="CE100" i="12"/>
  <c r="CE92" i="12"/>
  <c r="CE84" i="12"/>
  <c r="CE76" i="12"/>
  <c r="CE68" i="12"/>
  <c r="CE60" i="12"/>
  <c r="CE52" i="12"/>
  <c r="CE44" i="12"/>
  <c r="CE36" i="12"/>
  <c r="CE28" i="12"/>
  <c r="CE20" i="12"/>
  <c r="CE12" i="12"/>
  <c r="CE299" i="12"/>
  <c r="CE291" i="12"/>
  <c r="CE283" i="12"/>
  <c r="CE275" i="12"/>
  <c r="CE267" i="12"/>
  <c r="CE259" i="12"/>
  <c r="CE251" i="12"/>
  <c r="CE243" i="12"/>
  <c r="CE235" i="12"/>
  <c r="CE227" i="12"/>
  <c r="CE219" i="12"/>
  <c r="CE211" i="12"/>
  <c r="CE203" i="12"/>
  <c r="CE195" i="12"/>
  <c r="CE187" i="12"/>
  <c r="CE179" i="12"/>
  <c r="CE171" i="12"/>
  <c r="CE163" i="12"/>
  <c r="CE155" i="12"/>
  <c r="CE147" i="12"/>
  <c r="CE139" i="12"/>
  <c r="CE131" i="12"/>
  <c r="CE123" i="12"/>
  <c r="CE115" i="12"/>
  <c r="CE107" i="12"/>
  <c r="CE99" i="12"/>
  <c r="CE91" i="12"/>
  <c r="CE83" i="12"/>
  <c r="CE75" i="12"/>
  <c r="CE67" i="12"/>
  <c r="CE59" i="12"/>
  <c r="CE51" i="12"/>
  <c r="CE43" i="12"/>
  <c r="CE35" i="12"/>
  <c r="CE27" i="12"/>
  <c r="CE19" i="12"/>
  <c r="CE11" i="12"/>
  <c r="CE305" i="12"/>
  <c r="CE303" i="12"/>
  <c r="CE298" i="12"/>
  <c r="CE290" i="12"/>
  <c r="CE282" i="12"/>
  <c r="CE274" i="12"/>
  <c r="CE266" i="12"/>
  <c r="CE258" i="12"/>
  <c r="CE250" i="12"/>
  <c r="CE242" i="12"/>
  <c r="CE234" i="12"/>
  <c r="CE226" i="12"/>
  <c r="CE218" i="12"/>
  <c r="CE210" i="12"/>
  <c r="CE202" i="12"/>
  <c r="CE194" i="12"/>
  <c r="CE186" i="12"/>
  <c r="CE178" i="12"/>
  <c r="CE170" i="12"/>
  <c r="CE162" i="12"/>
  <c r="CE154" i="12"/>
  <c r="CE146" i="12"/>
  <c r="CE138" i="12"/>
  <c r="CE130" i="12"/>
  <c r="CE122" i="12"/>
  <c r="CE114" i="12"/>
  <c r="CE106" i="12"/>
  <c r="CE98" i="12"/>
  <c r="CE90" i="12"/>
  <c r="CE82" i="12"/>
  <c r="CE74" i="12"/>
  <c r="CE66" i="12"/>
  <c r="CE58" i="12"/>
  <c r="CE50" i="12"/>
  <c r="CE42" i="12"/>
  <c r="CE34" i="12"/>
  <c r="CE26" i="12"/>
  <c r="CE18" i="12"/>
  <c r="CE10" i="12"/>
  <c r="CE297" i="12"/>
  <c r="CE289" i="12"/>
  <c r="CE281" i="12"/>
  <c r="CE273" i="12"/>
  <c r="CE265" i="12"/>
  <c r="CE257" i="12"/>
  <c r="CE249" i="12"/>
  <c r="CE241" i="12"/>
  <c r="CE233" i="12"/>
  <c r="CE225" i="12"/>
  <c r="CE217" i="12"/>
  <c r="CE209" i="12"/>
  <c r="CE201" i="12"/>
  <c r="CE193" i="12"/>
  <c r="CE185" i="12"/>
  <c r="CE177" i="12"/>
  <c r="CE169" i="12"/>
  <c r="CE161" i="12"/>
  <c r="CE153" i="12"/>
  <c r="CE145" i="12"/>
  <c r="CE137" i="12"/>
  <c r="CE129" i="12"/>
  <c r="CE121" i="12"/>
  <c r="CE113" i="12"/>
  <c r="CE105" i="12"/>
  <c r="CE97" i="12"/>
  <c r="CE89" i="12"/>
  <c r="CE81" i="12"/>
  <c r="CE73" i="12"/>
  <c r="CE65" i="12"/>
  <c r="CE57" i="12"/>
  <c r="CE49" i="12"/>
  <c r="CE41" i="12"/>
  <c r="CE33" i="12"/>
  <c r="CE25" i="12"/>
  <c r="CE17" i="12"/>
  <c r="CE9" i="12"/>
  <c r="CE296" i="12"/>
  <c r="CE288" i="12"/>
  <c r="CE280" i="12"/>
  <c r="CE272" i="12"/>
  <c r="CE264" i="12"/>
  <c r="CE256" i="12"/>
  <c r="CE248" i="12"/>
  <c r="CE240" i="12"/>
  <c r="CE232" i="12"/>
  <c r="CE224" i="12"/>
  <c r="CE216" i="12"/>
  <c r="CE208" i="12"/>
  <c r="CE200" i="12"/>
  <c r="CE192" i="12"/>
  <c r="CE184" i="12"/>
  <c r="CE176" i="12"/>
  <c r="CE168" i="12"/>
  <c r="CE160" i="12"/>
  <c r="CE152" i="12"/>
  <c r="CE144" i="12"/>
  <c r="CE136" i="12"/>
  <c r="CE128" i="12"/>
  <c r="CE120" i="12"/>
  <c r="CE112" i="12"/>
  <c r="CE104" i="12"/>
  <c r="CE96" i="12"/>
  <c r="CE88" i="12"/>
  <c r="CE80" i="12"/>
  <c r="CE72" i="12"/>
  <c r="CE64" i="12"/>
  <c r="CE56" i="12"/>
  <c r="CE48" i="12"/>
  <c r="CE40" i="12"/>
  <c r="CE32" i="12"/>
  <c r="CE24" i="12"/>
  <c r="CE16" i="12"/>
  <c r="CE8" i="12"/>
  <c r="CE6" i="12"/>
  <c r="CE295" i="12"/>
  <c r="CE287" i="12"/>
  <c r="CE279" i="12"/>
  <c r="CE271" i="12"/>
  <c r="CE263" i="12"/>
  <c r="CE255" i="12"/>
  <c r="CE247" i="12"/>
  <c r="CE239" i="12"/>
  <c r="CE231" i="12"/>
  <c r="CE223" i="12"/>
  <c r="CE215" i="12"/>
  <c r="CE207" i="12"/>
  <c r="CE199" i="12"/>
  <c r="CE191" i="12"/>
  <c r="CE183" i="12"/>
  <c r="CE175" i="12"/>
  <c r="CE167" i="12"/>
  <c r="CE159" i="12"/>
  <c r="CE151" i="12"/>
  <c r="CE143" i="12"/>
  <c r="CE135" i="12"/>
  <c r="CE127" i="12"/>
  <c r="CE119" i="12"/>
  <c r="CE111" i="12"/>
  <c r="CE103" i="12"/>
  <c r="CE95" i="12"/>
  <c r="CE87" i="12"/>
  <c r="CE79" i="12"/>
  <c r="CE71" i="12"/>
  <c r="CE63" i="12"/>
  <c r="CE55" i="12"/>
  <c r="CE47" i="12"/>
  <c r="CE39" i="12"/>
  <c r="CE31" i="12"/>
  <c r="CE23" i="12"/>
  <c r="CE15" i="12"/>
  <c r="CE7" i="12"/>
  <c r="CE304" i="12"/>
  <c r="CE302" i="12"/>
  <c r="CE294" i="12"/>
  <c r="CE286" i="12"/>
  <c r="CE278" i="12"/>
  <c r="CE270" i="12"/>
  <c r="CE262" i="12"/>
  <c r="CE254" i="12"/>
  <c r="CE246" i="12"/>
  <c r="CE238" i="12"/>
  <c r="CE230" i="12"/>
  <c r="CE222" i="12"/>
  <c r="CE214" i="12"/>
  <c r="CE206" i="12"/>
  <c r="CE198" i="12"/>
  <c r="CE190" i="12"/>
  <c r="CE182" i="12"/>
  <c r="CE174" i="12"/>
  <c r="CE166" i="12"/>
  <c r="CE158" i="12"/>
  <c r="CE150" i="12"/>
  <c r="CE142" i="12"/>
  <c r="CE134" i="12"/>
  <c r="CE126" i="12"/>
  <c r="CE118" i="12"/>
  <c r="CE110" i="12"/>
  <c r="CE102" i="12"/>
  <c r="CE94" i="12"/>
  <c r="CE86" i="12"/>
  <c r="CE78" i="12"/>
  <c r="CE70" i="12"/>
  <c r="CE62" i="12"/>
  <c r="CE54" i="12"/>
  <c r="CE46" i="12"/>
  <c r="CE38" i="12"/>
  <c r="CE30" i="12"/>
  <c r="CE22" i="12"/>
  <c r="CE14" i="12"/>
  <c r="CE5" i="12"/>
  <c r="CD166" i="12"/>
  <c r="CD13" i="12"/>
  <c r="CD158" i="12"/>
  <c r="CD150" i="12"/>
  <c r="CD142" i="12"/>
  <c r="CD134" i="12"/>
  <c r="CD126" i="12"/>
  <c r="CD118" i="12"/>
  <c r="CD110" i="12"/>
  <c r="CD102" i="12"/>
  <c r="CD94" i="12"/>
  <c r="CD86" i="12"/>
  <c r="CD78" i="12"/>
  <c r="CD70" i="12"/>
  <c r="CD62" i="12"/>
  <c r="CD54" i="12"/>
  <c r="CD46" i="12"/>
  <c r="CD38" i="12"/>
  <c r="CD30" i="12"/>
  <c r="CD22" i="12"/>
  <c r="CD14" i="12"/>
  <c r="CD6" i="12"/>
  <c r="CD183" i="12"/>
  <c r="CD135" i="12"/>
  <c r="CD55" i="12"/>
  <c r="CD7" i="12"/>
  <c r="CD206" i="12"/>
  <c r="CD174" i="12"/>
  <c r="CD205" i="12"/>
  <c r="CD197" i="12"/>
  <c r="CD189" i="12"/>
  <c r="CD181" i="12"/>
  <c r="CD173" i="12"/>
  <c r="CD165" i="12"/>
  <c r="CD157" i="12"/>
  <c r="CD149" i="12"/>
  <c r="CD141" i="12"/>
  <c r="CD133" i="12"/>
  <c r="CD125" i="12"/>
  <c r="CD117" i="12"/>
  <c r="CD109" i="12"/>
  <c r="CD101" i="12"/>
  <c r="CD93" i="12"/>
  <c r="CD85" i="12"/>
  <c r="CD77" i="12"/>
  <c r="CD69" i="12"/>
  <c r="CD61" i="12"/>
  <c r="CD53" i="12"/>
  <c r="CD45" i="12"/>
  <c r="CD37" i="12"/>
  <c r="CD29" i="12"/>
  <c r="CD21" i="12"/>
  <c r="CD207" i="12"/>
  <c r="CD159" i="12"/>
  <c r="CD119" i="12"/>
  <c r="CD87" i="12"/>
  <c r="CD47" i="12"/>
  <c r="CD190" i="12"/>
  <c r="CD212" i="12"/>
  <c r="CD204" i="12"/>
  <c r="CD196" i="12"/>
  <c r="CD188" i="12"/>
  <c r="CD180" i="12"/>
  <c r="CD172" i="12"/>
  <c r="CD164" i="12"/>
  <c r="CD156" i="12"/>
  <c r="CD148" i="12"/>
  <c r="CD140" i="12"/>
  <c r="CD132" i="12"/>
  <c r="CD124" i="12"/>
  <c r="CD116" i="12"/>
  <c r="CD108" i="12"/>
  <c r="CD100" i="12"/>
  <c r="CD92" i="12"/>
  <c r="CD84" i="12"/>
  <c r="CD76" i="12"/>
  <c r="CD68" i="12"/>
  <c r="CD60" i="12"/>
  <c r="CD52" i="12"/>
  <c r="CD44" i="12"/>
  <c r="CD36" i="12"/>
  <c r="CD28" i="12"/>
  <c r="CD20" i="12"/>
  <c r="CD12" i="12"/>
  <c r="CD167" i="12"/>
  <c r="CD127" i="12"/>
  <c r="CD79" i="12"/>
  <c r="CD31" i="12"/>
  <c r="CD211" i="12"/>
  <c r="CD203" i="12"/>
  <c r="CD195" i="12"/>
  <c r="CD187" i="12"/>
  <c r="CD179" i="12"/>
  <c r="CD171" i="12"/>
  <c r="CD163" i="12"/>
  <c r="CD155" i="12"/>
  <c r="CD147" i="12"/>
  <c r="CD139" i="12"/>
  <c r="CD131" i="12"/>
  <c r="CD123" i="12"/>
  <c r="CD115" i="12"/>
  <c r="CD107" i="12"/>
  <c r="CD99" i="12"/>
  <c r="CD91" i="12"/>
  <c r="CD83" i="12"/>
  <c r="CD75" i="12"/>
  <c r="CD67" i="12"/>
  <c r="CD59" i="12"/>
  <c r="CD51" i="12"/>
  <c r="CD43" i="12"/>
  <c r="CD35" i="12"/>
  <c r="CD27" i="12"/>
  <c r="CD19" i="12"/>
  <c r="CD11" i="12"/>
  <c r="CD175" i="12"/>
  <c r="CD111" i="12"/>
  <c r="CD71" i="12"/>
  <c r="CD39" i="12"/>
  <c r="CD198" i="12"/>
  <c r="CD210" i="12"/>
  <c r="CD202" i="12"/>
  <c r="CD194" i="12"/>
  <c r="CD186" i="12"/>
  <c r="CD178" i="12"/>
  <c r="CD170" i="12"/>
  <c r="CD162" i="12"/>
  <c r="CD154" i="12"/>
  <c r="CD146" i="12"/>
  <c r="CD138" i="12"/>
  <c r="CD130" i="12"/>
  <c r="CD122" i="12"/>
  <c r="CD114" i="12"/>
  <c r="CD106" i="12"/>
  <c r="CD98" i="12"/>
  <c r="CD90" i="12"/>
  <c r="CD82" i="12"/>
  <c r="CD74" i="12"/>
  <c r="CD66" i="12"/>
  <c r="CD58" i="12"/>
  <c r="CD50" i="12"/>
  <c r="CD42" i="12"/>
  <c r="CD34" i="12"/>
  <c r="CD26" i="12"/>
  <c r="CD18" i="12"/>
  <c r="CD10" i="12"/>
  <c r="CD199" i="12"/>
  <c r="CD151" i="12"/>
  <c r="CD103" i="12"/>
  <c r="CD63" i="12"/>
  <c r="CD15" i="12"/>
  <c r="CD182" i="12"/>
  <c r="CD209" i="12"/>
  <c r="CD201" i="12"/>
  <c r="CD193" i="12"/>
  <c r="CD185" i="12"/>
  <c r="CD177" i="12"/>
  <c r="CD169" i="12"/>
  <c r="CD161" i="12"/>
  <c r="CD153" i="12"/>
  <c r="CD145" i="12"/>
  <c r="CD137" i="12"/>
  <c r="CD129" i="12"/>
  <c r="CD121" i="12"/>
  <c r="CD113" i="12"/>
  <c r="CD105" i="12"/>
  <c r="CD97" i="12"/>
  <c r="CD89" i="12"/>
  <c r="CD81" i="12"/>
  <c r="CD73" i="12"/>
  <c r="CD65" i="12"/>
  <c r="CD57" i="12"/>
  <c r="CD49" i="12"/>
  <c r="CD41" i="12"/>
  <c r="CD33" i="12"/>
  <c r="CD25" i="12"/>
  <c r="CD17" i="12"/>
  <c r="CD9" i="12"/>
  <c r="CD191" i="12"/>
  <c r="CD143" i="12"/>
  <c r="CD95" i="12"/>
  <c r="CD23" i="12"/>
  <c r="CD208" i="12"/>
  <c r="CD200" i="12"/>
  <c r="CD192" i="12"/>
  <c r="CD184" i="12"/>
  <c r="CD176" i="12"/>
  <c r="CD168" i="12"/>
  <c r="CD160" i="12"/>
  <c r="CD152" i="12"/>
  <c r="CD144" i="12"/>
  <c r="CD136" i="12"/>
  <c r="CD128" i="12"/>
  <c r="CD120" i="12"/>
  <c r="CD112" i="12"/>
  <c r="CD104" i="12"/>
  <c r="CD96" i="12"/>
  <c r="CD88" i="12"/>
  <c r="CD80" i="12"/>
  <c r="CD72" i="12"/>
  <c r="CD64" i="12"/>
  <c r="CD56" i="12"/>
  <c r="CD48" i="12"/>
  <c r="CD40" i="12"/>
  <c r="CD32" i="12"/>
  <c r="CD24" i="12"/>
  <c r="CD16" i="12"/>
  <c r="CD8" i="12"/>
  <c r="CD285" i="12"/>
  <c r="CD237" i="12"/>
  <c r="CD300" i="12"/>
  <c r="CD292" i="12"/>
  <c r="CD284" i="12"/>
  <c r="CD276" i="12"/>
  <c r="CD268" i="12"/>
  <c r="CD260" i="12"/>
  <c r="CD252" i="12"/>
  <c r="CD244" i="12"/>
  <c r="CD236" i="12"/>
  <c r="CD228" i="12"/>
  <c r="CD220" i="12"/>
  <c r="CD261" i="12"/>
  <c r="CD213" i="12"/>
  <c r="CD299" i="12"/>
  <c r="CD291" i="12"/>
  <c r="CD283" i="12"/>
  <c r="CD275" i="12"/>
  <c r="CD267" i="12"/>
  <c r="CD259" i="12"/>
  <c r="CD251" i="12"/>
  <c r="CD243" i="12"/>
  <c r="CD235" i="12"/>
  <c r="CD227" i="12"/>
  <c r="CD219" i="12"/>
  <c r="CD301" i="12"/>
  <c r="CD245" i="12"/>
  <c r="CD5" i="12"/>
  <c r="CD298" i="12"/>
  <c r="CD290" i="12"/>
  <c r="CD282" i="12"/>
  <c r="CD274" i="12"/>
  <c r="CD266" i="12"/>
  <c r="CD258" i="12"/>
  <c r="CD250" i="12"/>
  <c r="CD242" i="12"/>
  <c r="CD234" i="12"/>
  <c r="CD226" i="12"/>
  <c r="CD218" i="12"/>
  <c r="CD293" i="12"/>
  <c r="CD253" i="12"/>
  <c r="CD305" i="12"/>
  <c r="CD297" i="12"/>
  <c r="CD289" i="12"/>
  <c r="CD281" i="12"/>
  <c r="CD273" i="12"/>
  <c r="CD265" i="12"/>
  <c r="CD257" i="12"/>
  <c r="CD249" i="12"/>
  <c r="CD241" i="12"/>
  <c r="CD233" i="12"/>
  <c r="CD225" i="12"/>
  <c r="CD217" i="12"/>
  <c r="CD277" i="12"/>
  <c r="CD221" i="12"/>
  <c r="CD304" i="12"/>
  <c r="CD296" i="12"/>
  <c r="CD288" i="12"/>
  <c r="CD280" i="12"/>
  <c r="CD272" i="12"/>
  <c r="CD264" i="12"/>
  <c r="CD256" i="12"/>
  <c r="CD248" i="12"/>
  <c r="CD240" i="12"/>
  <c r="CD232" i="12"/>
  <c r="CD224" i="12"/>
  <c r="CD216" i="12"/>
  <c r="CD269" i="12"/>
  <c r="CD229" i="12"/>
  <c r="CD303" i="12"/>
  <c r="CD295" i="12"/>
  <c r="CD287" i="12"/>
  <c r="CD279" i="12"/>
  <c r="CD271" i="12"/>
  <c r="CD263" i="12"/>
  <c r="CD255" i="12"/>
  <c r="CD247" i="12"/>
  <c r="CD239" i="12"/>
  <c r="CD231" i="12"/>
  <c r="CD223" i="12"/>
  <c r="CD215" i="12"/>
  <c r="CD302" i="12"/>
  <c r="CD294" i="12"/>
  <c r="CD286" i="12"/>
  <c r="CD278" i="12"/>
  <c r="CD270" i="12"/>
  <c r="CD262" i="12"/>
  <c r="CD254" i="12"/>
  <c r="CD246" i="12"/>
  <c r="CD238" i="12"/>
  <c r="CD230" i="12"/>
  <c r="CD222" i="12"/>
  <c r="CD214" i="12"/>
  <c r="AI266" i="12"/>
  <c r="CA5" i="12"/>
  <c r="CA301" i="12"/>
  <c r="CA293" i="12"/>
  <c r="CA289" i="12"/>
  <c r="CA265" i="12"/>
  <c r="CA6" i="12"/>
  <c r="CA294" i="12"/>
  <c r="CA286" i="12"/>
  <c r="CA282" i="12"/>
  <c r="AH274" i="12"/>
  <c r="AH259" i="12"/>
  <c r="CA274" i="12"/>
  <c r="CA258" i="12"/>
  <c r="CA254" i="12"/>
  <c r="CA246" i="12"/>
  <c r="CA222" i="12"/>
  <c r="CA218" i="12"/>
  <c r="CA198" i="12"/>
  <c r="CA166" i="12"/>
  <c r="CA134" i="12"/>
  <c r="CA118" i="12"/>
  <c r="CA110" i="12"/>
  <c r="CA102" i="12"/>
  <c r="CA94" i="12"/>
  <c r="CA90" i="12"/>
  <c r="CA86" i="12"/>
  <c r="CA82" i="12"/>
  <c r="CA70" i="12"/>
  <c r="CA66" i="12"/>
  <c r="CA62" i="12"/>
  <c r="CA58" i="12"/>
  <c r="CA54" i="12"/>
  <c r="CA50" i="12"/>
  <c r="CA46" i="12"/>
  <c r="CA42" i="12"/>
  <c r="CA38" i="12"/>
  <c r="CA34" i="12"/>
  <c r="CA30" i="12"/>
  <c r="CA17" i="12"/>
  <c r="CA9" i="12"/>
  <c r="CA261" i="12"/>
  <c r="CA241" i="12"/>
  <c r="CA233" i="12"/>
  <c r="CA229" i="12"/>
  <c r="CA225" i="12"/>
  <c r="CA221" i="12"/>
  <c r="CA217" i="12"/>
  <c r="CA209" i="12"/>
  <c r="CA205" i="12"/>
  <c r="CA201" i="12"/>
  <c r="CA197" i="12"/>
  <c r="CA185" i="12"/>
  <c r="CA177" i="12"/>
  <c r="CA173" i="12"/>
  <c r="CA169" i="12"/>
  <c r="CA157" i="12"/>
  <c r="CA153" i="12"/>
  <c r="CA145" i="12"/>
  <c r="CA133" i="12"/>
  <c r="CA129" i="12"/>
  <c r="CA109" i="12"/>
  <c r="CA105" i="12"/>
  <c r="CA97" i="12"/>
  <c r="CA89" i="12"/>
  <c r="CA85" i="12"/>
  <c r="CA69" i="12"/>
  <c r="CA65" i="12"/>
  <c r="CA61" i="12"/>
  <c r="CA57" i="12"/>
  <c r="CA53" i="12"/>
  <c r="CA49" i="12"/>
  <c r="CA45" i="12"/>
  <c r="CA41" i="12"/>
  <c r="CA37" i="12"/>
  <c r="CA33" i="12"/>
  <c r="CA16" i="12"/>
  <c r="CA12" i="12"/>
  <c r="CA8" i="12"/>
  <c r="CA300" i="12"/>
  <c r="CA288" i="12"/>
  <c r="CA276" i="12"/>
  <c r="CA268" i="12"/>
  <c r="CA236" i="12"/>
  <c r="CA232" i="12"/>
  <c r="CA224" i="12"/>
  <c r="CA212" i="12"/>
  <c r="CA200" i="12"/>
  <c r="CA192" i="12"/>
  <c r="CA172" i="12"/>
  <c r="CA152" i="12"/>
  <c r="CA140" i="12"/>
  <c r="CA128" i="12"/>
  <c r="CA108" i="12"/>
  <c r="CA104" i="12"/>
  <c r="CA96" i="12"/>
  <c r="CA84" i="12"/>
  <c r="CA68" i="12"/>
  <c r="CA64" i="12"/>
  <c r="CA60" i="12"/>
  <c r="CA56" i="12"/>
  <c r="CA52" i="12"/>
  <c r="CA48" i="12"/>
  <c r="CA44" i="12"/>
  <c r="CA40" i="12"/>
  <c r="CA36" i="12"/>
  <c r="CA32" i="12"/>
  <c r="CA19" i="12"/>
  <c r="CA15" i="12"/>
  <c r="CA11" i="12"/>
  <c r="CA7" i="12"/>
  <c r="CA299" i="12"/>
  <c r="CA295" i="12"/>
  <c r="CA291" i="12"/>
  <c r="CA287" i="12"/>
  <c r="CA259" i="12"/>
  <c r="CA255" i="12"/>
  <c r="CA235" i="12"/>
  <c r="CA211" i="12"/>
  <c r="CA207" i="12"/>
  <c r="CA203" i="12"/>
  <c r="CA191" i="12"/>
  <c r="CA187" i="12"/>
  <c r="CA183" i="12"/>
  <c r="CA179" i="12"/>
  <c r="CA175" i="12"/>
  <c r="CA171" i="12"/>
  <c r="CA167" i="12"/>
  <c r="CA143" i="12"/>
  <c r="CA139" i="12"/>
  <c r="CA131" i="12"/>
  <c r="CA127" i="12"/>
  <c r="CA123" i="12"/>
  <c r="CA119" i="12"/>
  <c r="CA111" i="12"/>
  <c r="CA107" i="12"/>
  <c r="CA95" i="12"/>
  <c r="CA91" i="12"/>
  <c r="CA71" i="12"/>
  <c r="CA67" i="12"/>
  <c r="CA63" i="12"/>
  <c r="CA59" i="12"/>
  <c r="CA55" i="12"/>
  <c r="CA51" i="12"/>
  <c r="CA47" i="12"/>
  <c r="CA43" i="12"/>
  <c r="CA39" i="12"/>
  <c r="CA35" i="12"/>
  <c r="CA31" i="12"/>
  <c r="CA18" i="12"/>
  <c r="CA14" i="12"/>
  <c r="CA10" i="12"/>
  <c r="CA285" i="12"/>
  <c r="CA277" i="12"/>
  <c r="CA269" i="12"/>
  <c r="CA253" i="12"/>
  <c r="CA245" i="12"/>
  <c r="CA237" i="12"/>
  <c r="CA213" i="12"/>
  <c r="CA189" i="12"/>
  <c r="CA181" i="12"/>
  <c r="CA165" i="12"/>
  <c r="CA149" i="12"/>
  <c r="CA141" i="12"/>
  <c r="CA125" i="12"/>
  <c r="CA117" i="12"/>
  <c r="CA101" i="12"/>
  <c r="CA93" i="12"/>
  <c r="CA77" i="12"/>
  <c r="CA29" i="12"/>
  <c r="CA21" i="12"/>
  <c r="CA13" i="12"/>
  <c r="CA292" i="12"/>
  <c r="CA284" i="12"/>
  <c r="CA260" i="12"/>
  <c r="CA252" i="12"/>
  <c r="CA244" i="12"/>
  <c r="CA228" i="12"/>
  <c r="CA220" i="12"/>
  <c r="CA204" i="12"/>
  <c r="CA196" i="12"/>
  <c r="CA188" i="12"/>
  <c r="CA180" i="12"/>
  <c r="CA164" i="12"/>
  <c r="CA156" i="12"/>
  <c r="CA148" i="12"/>
  <c r="CA132" i="12"/>
  <c r="CA124" i="12"/>
  <c r="CA116" i="12"/>
  <c r="CA100" i="12"/>
  <c r="CA92" i="12"/>
  <c r="CA76" i="12"/>
  <c r="CA28" i="12"/>
  <c r="CA20" i="12"/>
  <c r="CA283" i="12"/>
  <c r="CA275" i="12"/>
  <c r="CA267" i="12"/>
  <c r="CA251" i="12"/>
  <c r="CA243" i="12"/>
  <c r="CA227" i="12"/>
  <c r="CA219" i="12"/>
  <c r="CA195" i="12"/>
  <c r="CA163" i="12"/>
  <c r="CA155" i="12"/>
  <c r="CA147" i="12"/>
  <c r="CA115" i="12"/>
  <c r="CA99" i="12"/>
  <c r="CA83" i="12"/>
  <c r="CA75" i="12"/>
  <c r="CA27" i="12"/>
  <c r="CA298" i="12"/>
  <c r="CA290" i="12"/>
  <c r="CA266" i="12"/>
  <c r="CA250" i="12"/>
  <c r="CA242" i="12"/>
  <c r="CA234" i="12"/>
  <c r="CA226" i="12"/>
  <c r="CA210" i="12"/>
  <c r="CA202" i="12"/>
  <c r="CA194" i="12"/>
  <c r="CA186" i="12"/>
  <c r="CA178" i="12"/>
  <c r="CA170" i="12"/>
  <c r="CA162" i="12"/>
  <c r="CA154" i="12"/>
  <c r="CA146" i="12"/>
  <c r="CA138" i="12"/>
  <c r="CA130" i="12"/>
  <c r="CA122" i="12"/>
  <c r="CA114" i="12"/>
  <c r="CA106" i="12"/>
  <c r="CA98" i="12"/>
  <c r="CA74" i="12"/>
  <c r="CA26" i="12"/>
  <c r="CA305" i="12"/>
  <c r="CA297" i="12"/>
  <c r="CA281" i="12"/>
  <c r="CA273" i="12"/>
  <c r="CA257" i="12"/>
  <c r="CA249" i="12"/>
  <c r="CA193" i="12"/>
  <c r="CA161" i="12"/>
  <c r="CA137" i="12"/>
  <c r="CA121" i="12"/>
  <c r="CA113" i="12"/>
  <c r="CA81" i="12"/>
  <c r="CA73" i="12"/>
  <c r="CA25" i="12"/>
  <c r="CA304" i="12"/>
  <c r="CA296" i="12"/>
  <c r="CA280" i="12"/>
  <c r="CA272" i="12"/>
  <c r="CA264" i="12"/>
  <c r="CA256" i="12"/>
  <c r="CA248" i="12"/>
  <c r="CA240" i="12"/>
  <c r="CA216" i="12"/>
  <c r="CA208" i="12"/>
  <c r="CA184" i="12"/>
  <c r="CA176" i="12"/>
  <c r="CA168" i="12"/>
  <c r="CA160" i="12"/>
  <c r="CA144" i="12"/>
  <c r="CA136" i="12"/>
  <c r="CA120" i="12"/>
  <c r="CA112" i="12"/>
  <c r="CA88" i="12"/>
  <c r="CA80" i="12"/>
  <c r="CA72" i="12"/>
  <c r="CA24" i="12"/>
  <c r="CA303" i="12"/>
  <c r="CA279" i="12"/>
  <c r="CA271" i="12"/>
  <c r="CA263" i="12"/>
  <c r="CA247" i="12"/>
  <c r="CA239" i="12"/>
  <c r="CA231" i="12"/>
  <c r="CA223" i="12"/>
  <c r="CA215" i="12"/>
  <c r="CA199" i="12"/>
  <c r="CA159" i="12"/>
  <c r="CA151" i="12"/>
  <c r="CA135" i="12"/>
  <c r="CA103" i="12"/>
  <c r="CA87" i="12"/>
  <c r="CA79" i="12"/>
  <c r="CA23" i="12"/>
  <c r="CA302" i="12"/>
  <c r="CA278" i="12"/>
  <c r="CA270" i="12"/>
  <c r="CA262" i="12"/>
  <c r="CA238" i="12"/>
  <c r="CA230" i="12"/>
  <c r="CA214" i="12"/>
  <c r="CA206" i="12"/>
  <c r="CA190" i="12"/>
  <c r="CA182" i="12"/>
  <c r="CA174" i="12"/>
  <c r="CA158" i="12"/>
  <c r="CA150" i="12"/>
  <c r="CA142" i="12"/>
  <c r="CA126" i="12"/>
  <c r="CA78" i="12"/>
  <c r="CA22" i="12"/>
  <c r="BZ7" i="12"/>
  <c r="BZ299" i="12"/>
  <c r="BZ295" i="12"/>
  <c r="BZ283" i="12"/>
  <c r="BZ279" i="12"/>
  <c r="BZ275" i="12"/>
  <c r="BZ271" i="12"/>
  <c r="BZ267" i="12"/>
  <c r="BZ263" i="12"/>
  <c r="BZ243" i="12"/>
  <c r="BZ175" i="12"/>
  <c r="BZ143" i="12"/>
  <c r="BZ119" i="12"/>
  <c r="BZ91" i="12"/>
  <c r="BZ63" i="12"/>
  <c r="BZ47" i="12"/>
  <c r="BZ24" i="12"/>
  <c r="BZ23" i="12"/>
  <c r="BZ195" i="12"/>
  <c r="BZ163" i="12"/>
  <c r="BZ131" i="12"/>
  <c r="BZ87" i="12"/>
  <c r="BZ51" i="12"/>
  <c r="BZ14" i="12"/>
  <c r="BZ6" i="12"/>
  <c r="BZ298" i="12"/>
  <c r="BZ290" i="12"/>
  <c r="BZ282" i="12"/>
  <c r="BZ270" i="12"/>
  <c r="BZ266" i="12"/>
  <c r="BZ262" i="12"/>
  <c r="BZ258" i="12"/>
  <c r="BZ254" i="12"/>
  <c r="BZ250" i="12"/>
  <c r="BZ246" i="12"/>
  <c r="BZ234" i="12"/>
  <c r="BZ230" i="12"/>
  <c r="BZ222" i="12"/>
  <c r="BZ194" i="12"/>
  <c r="BZ182" i="12"/>
  <c r="BZ98" i="12"/>
  <c r="BZ90" i="12"/>
  <c r="BZ82" i="12"/>
  <c r="BZ78" i="12"/>
  <c r="BZ74" i="12"/>
  <c r="BZ70" i="12"/>
  <c r="BZ66" i="12"/>
  <c r="BZ62" i="12"/>
  <c r="BZ58" i="12"/>
  <c r="BZ54" i="12"/>
  <c r="BZ50" i="12"/>
  <c r="BZ46" i="12"/>
  <c r="BZ42" i="12"/>
  <c r="BZ38" i="12"/>
  <c r="BZ34" i="12"/>
  <c r="BZ30" i="12"/>
  <c r="BZ22" i="12"/>
  <c r="BZ17" i="12"/>
  <c r="BZ13" i="12"/>
  <c r="BZ9" i="12"/>
  <c r="BZ251" i="12"/>
  <c r="BZ215" i="12"/>
  <c r="BZ179" i="12"/>
  <c r="BZ75" i="12"/>
  <c r="BZ35" i="12"/>
  <c r="BZ29" i="12"/>
  <c r="BZ21" i="12"/>
  <c r="BZ227" i="12"/>
  <c r="BZ199" i="12"/>
  <c r="BZ167" i="12"/>
  <c r="BZ67" i="12"/>
  <c r="BZ43" i="12"/>
  <c r="BZ18" i="12"/>
  <c r="BZ5" i="12"/>
  <c r="BZ301" i="12"/>
  <c r="BZ293" i="12"/>
  <c r="BZ273" i="12"/>
  <c r="BZ261" i="12"/>
  <c r="BZ257" i="12"/>
  <c r="BZ237" i="12"/>
  <c r="BZ209" i="12"/>
  <c r="BZ189" i="12"/>
  <c r="BZ173" i="12"/>
  <c r="BZ169" i="12"/>
  <c r="BZ165" i="12"/>
  <c r="BZ137" i="12"/>
  <c r="BZ133" i="12"/>
  <c r="BZ125" i="12"/>
  <c r="BZ113" i="12"/>
  <c r="BZ109" i="12"/>
  <c r="BZ93" i="12"/>
  <c r="BZ89" i="12"/>
  <c r="BZ81" i="12"/>
  <c r="BZ77" i="12"/>
  <c r="BZ73" i="12"/>
  <c r="BZ69" i="12"/>
  <c r="BZ65" i="12"/>
  <c r="BZ61" i="12"/>
  <c r="BZ57" i="12"/>
  <c r="BZ53" i="12"/>
  <c r="BZ49" i="12"/>
  <c r="BZ45" i="12"/>
  <c r="BZ41" i="12"/>
  <c r="BZ37" i="12"/>
  <c r="BZ33" i="12"/>
  <c r="BZ28" i="12"/>
  <c r="BZ20" i="12"/>
  <c r="BZ16" i="12"/>
  <c r="BZ12" i="12"/>
  <c r="BZ239" i="12"/>
  <c r="BZ79" i="12"/>
  <c r="BZ59" i="12"/>
  <c r="BZ31" i="12"/>
  <c r="BZ27" i="12"/>
  <c r="BZ231" i="12"/>
  <c r="BZ191" i="12"/>
  <c r="BZ159" i="12"/>
  <c r="BZ55" i="12"/>
  <c r="BZ10" i="12"/>
  <c r="BZ8" i="12"/>
  <c r="BZ304" i="12"/>
  <c r="BZ280" i="12"/>
  <c r="BZ260" i="12"/>
  <c r="BZ256" i="12"/>
  <c r="BZ248" i="12"/>
  <c r="BZ244" i="12"/>
  <c r="BZ240" i="12"/>
  <c r="BZ228" i="12"/>
  <c r="BZ208" i="12"/>
  <c r="BZ204" i="12"/>
  <c r="BZ200" i="12"/>
  <c r="BZ192" i="12"/>
  <c r="BZ176" i="12"/>
  <c r="BZ164" i="12"/>
  <c r="BZ156" i="12"/>
  <c r="BZ152" i="12"/>
  <c r="BZ124" i="12"/>
  <c r="BZ112" i="12"/>
  <c r="BZ80" i="12"/>
  <c r="BZ76" i="12"/>
  <c r="BZ72" i="12"/>
  <c r="BZ68" i="12"/>
  <c r="BZ64" i="12"/>
  <c r="BZ60" i="12"/>
  <c r="BZ56" i="12"/>
  <c r="BZ52" i="12"/>
  <c r="BZ48" i="12"/>
  <c r="BZ44" i="12"/>
  <c r="BZ40" i="12"/>
  <c r="BZ36" i="12"/>
  <c r="BZ32" i="12"/>
  <c r="BZ26" i="12"/>
  <c r="BZ19" i="12"/>
  <c r="BZ15" i="12"/>
  <c r="BZ11" i="12"/>
  <c r="BZ207" i="12"/>
  <c r="BZ111" i="12"/>
  <c r="BZ71" i="12"/>
  <c r="BZ39" i="12"/>
  <c r="BZ25" i="12"/>
  <c r="BZ285" i="12"/>
  <c r="BZ277" i="12"/>
  <c r="BZ269" i="12"/>
  <c r="BZ253" i="12"/>
  <c r="BZ245" i="12"/>
  <c r="BZ229" i="12"/>
  <c r="BZ221" i="12"/>
  <c r="BZ213" i="12"/>
  <c r="BZ205" i="12"/>
  <c r="BZ197" i="12"/>
  <c r="BZ181" i="12"/>
  <c r="BZ157" i="12"/>
  <c r="BZ149" i="12"/>
  <c r="BZ141" i="12"/>
  <c r="BZ117" i="12"/>
  <c r="BZ101" i="12"/>
  <c r="BZ85" i="12"/>
  <c r="BZ300" i="12"/>
  <c r="BZ292" i="12"/>
  <c r="BZ284" i="12"/>
  <c r="BZ276" i="12"/>
  <c r="BZ268" i="12"/>
  <c r="BZ252" i="12"/>
  <c r="BZ236" i="12"/>
  <c r="BZ220" i="12"/>
  <c r="BZ212" i="12"/>
  <c r="BZ196" i="12"/>
  <c r="BZ188" i="12"/>
  <c r="BZ180" i="12"/>
  <c r="BZ172" i="12"/>
  <c r="BZ148" i="12"/>
  <c r="BZ140" i="12"/>
  <c r="BZ132" i="12"/>
  <c r="BZ116" i="12"/>
  <c r="BZ108" i="12"/>
  <c r="BZ100" i="12"/>
  <c r="BZ92" i="12"/>
  <c r="BZ84" i="12"/>
  <c r="BZ291" i="12"/>
  <c r="BZ259" i="12"/>
  <c r="BZ235" i="12"/>
  <c r="BZ219" i="12"/>
  <c r="BZ211" i="12"/>
  <c r="BZ203" i="12"/>
  <c r="BZ187" i="12"/>
  <c r="BZ171" i="12"/>
  <c r="BZ155" i="12"/>
  <c r="BZ147" i="12"/>
  <c r="BZ139" i="12"/>
  <c r="BZ123" i="12"/>
  <c r="BZ115" i="12"/>
  <c r="BZ107" i="12"/>
  <c r="BZ99" i="12"/>
  <c r="BZ83" i="12"/>
  <c r="BZ274" i="12"/>
  <c r="BZ242" i="12"/>
  <c r="BZ226" i="12"/>
  <c r="BZ218" i="12"/>
  <c r="BZ210" i="12"/>
  <c r="BZ202" i="12"/>
  <c r="BZ186" i="12"/>
  <c r="BZ178" i="12"/>
  <c r="BZ170" i="12"/>
  <c r="BZ162" i="12"/>
  <c r="BZ154" i="12"/>
  <c r="BZ146" i="12"/>
  <c r="BZ138" i="12"/>
  <c r="BZ130" i="12"/>
  <c r="BZ122" i="12"/>
  <c r="BZ114" i="12"/>
  <c r="BZ106" i="12"/>
  <c r="BZ305" i="12"/>
  <c r="BZ297" i="12"/>
  <c r="BZ289" i="12"/>
  <c r="BZ281" i="12"/>
  <c r="BZ265" i="12"/>
  <c r="BZ249" i="12"/>
  <c r="BZ241" i="12"/>
  <c r="BZ233" i="12"/>
  <c r="BZ225" i="12"/>
  <c r="BZ217" i="12"/>
  <c r="BZ201" i="12"/>
  <c r="BZ193" i="12"/>
  <c r="BZ185" i="12"/>
  <c r="BZ177" i="12"/>
  <c r="BZ161" i="12"/>
  <c r="BZ153" i="12"/>
  <c r="BZ145" i="12"/>
  <c r="BZ129" i="12"/>
  <c r="BZ121" i="12"/>
  <c r="BZ105" i="12"/>
  <c r="BZ97" i="12"/>
  <c r="BZ296" i="12"/>
  <c r="BZ288" i="12"/>
  <c r="BZ272" i="12"/>
  <c r="BZ264" i="12"/>
  <c r="BZ232" i="12"/>
  <c r="BZ224" i="12"/>
  <c r="BZ216" i="12"/>
  <c r="BZ184" i="12"/>
  <c r="BZ168" i="12"/>
  <c r="BZ160" i="12"/>
  <c r="BZ144" i="12"/>
  <c r="BZ136" i="12"/>
  <c r="BZ128" i="12"/>
  <c r="BZ120" i="12"/>
  <c r="BZ104" i="12"/>
  <c r="BZ96" i="12"/>
  <c r="BZ88" i="12"/>
  <c r="BZ303" i="12"/>
  <c r="BZ287" i="12"/>
  <c r="BZ255" i="12"/>
  <c r="BZ247" i="12"/>
  <c r="BZ223" i="12"/>
  <c r="BZ183" i="12"/>
  <c r="BZ151" i="12"/>
  <c r="BZ135" i="12"/>
  <c r="BZ127" i="12"/>
  <c r="BZ103" i="12"/>
  <c r="BZ95" i="12"/>
  <c r="BZ302" i="12"/>
  <c r="BZ294" i="12"/>
  <c r="BZ286" i="12"/>
  <c r="BZ278" i="12"/>
  <c r="BZ238" i="12"/>
  <c r="BZ214" i="12"/>
  <c r="BZ206" i="12"/>
  <c r="BZ198" i="12"/>
  <c r="BZ190" i="12"/>
  <c r="BZ174" i="12"/>
  <c r="BZ166" i="12"/>
  <c r="BZ158" i="12"/>
  <c r="BZ150" i="12"/>
  <c r="BZ142" i="12"/>
  <c r="BZ134" i="12"/>
  <c r="BZ126" i="12"/>
  <c r="BZ118" i="12"/>
  <c r="BZ110" i="12"/>
  <c r="BZ102" i="12"/>
  <c r="BZ94" i="12"/>
  <c r="BZ86" i="12"/>
  <c r="AH298" i="12"/>
  <c r="BY5" i="12"/>
  <c r="AH260" i="12"/>
  <c r="AH164" i="12"/>
  <c r="AI300" i="12"/>
  <c r="AH169" i="12"/>
  <c r="BX302" i="12"/>
  <c r="BX294" i="12"/>
  <c r="BX286" i="12"/>
  <c r="BX278" i="12"/>
  <c r="BX270" i="12"/>
  <c r="BX262" i="12"/>
  <c r="BX254" i="12"/>
  <c r="BX246" i="12"/>
  <c r="BX238" i="12"/>
  <c r="BX230" i="12"/>
  <c r="BX222" i="12"/>
  <c r="BX256" i="12"/>
  <c r="BX190" i="12"/>
  <c r="BX126" i="12"/>
  <c r="BX70" i="12"/>
  <c r="BX6" i="12"/>
  <c r="BX297" i="12"/>
  <c r="BX185" i="12"/>
  <c r="BX284" i="12"/>
  <c r="BX206" i="12"/>
  <c r="BX150" i="12"/>
  <c r="BX78" i="12"/>
  <c r="BX30" i="12"/>
  <c r="BX303" i="12"/>
  <c r="BX295" i="12"/>
  <c r="BX287" i="12"/>
  <c r="BX279" i="12"/>
  <c r="BX271" i="12"/>
  <c r="BX263" i="12"/>
  <c r="BX255" i="12"/>
  <c r="BX247" i="12"/>
  <c r="BX239" i="12"/>
  <c r="BX231" i="12"/>
  <c r="BX223" i="12"/>
  <c r="BX215" i="12"/>
  <c r="BX207" i="12"/>
  <c r="BX199" i="12"/>
  <c r="BX191" i="12"/>
  <c r="BX183" i="12"/>
  <c r="BX175" i="12"/>
  <c r="BX167" i="12"/>
  <c r="BX159" i="12"/>
  <c r="BX151" i="12"/>
  <c r="BX143" i="12"/>
  <c r="BX135" i="12"/>
  <c r="BX127" i="12"/>
  <c r="BX119" i="12"/>
  <c r="BX111" i="12"/>
  <c r="BX103" i="12"/>
  <c r="BX95" i="12"/>
  <c r="BX87" i="12"/>
  <c r="BX79" i="12"/>
  <c r="BX71" i="12"/>
  <c r="BX63" i="12"/>
  <c r="BX55" i="12"/>
  <c r="BX47" i="12"/>
  <c r="BX39" i="12"/>
  <c r="BX31" i="12"/>
  <c r="BX23" i="12"/>
  <c r="BX15" i="12"/>
  <c r="BX7" i="12"/>
  <c r="BX296" i="12"/>
  <c r="BX264" i="12"/>
  <c r="BX158" i="12"/>
  <c r="BX102" i="12"/>
  <c r="BX46" i="12"/>
  <c r="AI265" i="12"/>
  <c r="BX301" i="12"/>
  <c r="BX285" i="12"/>
  <c r="BX277" i="12"/>
  <c r="BX269" i="12"/>
  <c r="BX261" i="12"/>
  <c r="BX253" i="12"/>
  <c r="BX245" i="12"/>
  <c r="BX237" i="12"/>
  <c r="BX229" i="12"/>
  <c r="BX221" i="12"/>
  <c r="BX213" i="12"/>
  <c r="BX205" i="12"/>
  <c r="BX197" i="12"/>
  <c r="BX181" i="12"/>
  <c r="BX173" i="12"/>
  <c r="BX165" i="12"/>
  <c r="BX157" i="12"/>
  <c r="BX149" i="12"/>
  <c r="BX141" i="12"/>
  <c r="BX133" i="12"/>
  <c r="BX125" i="12"/>
  <c r="BX117" i="12"/>
  <c r="BX109" i="12"/>
  <c r="BX101" i="12"/>
  <c r="BX93" i="12"/>
  <c r="BX85" i="12"/>
  <c r="BX77" i="12"/>
  <c r="BX69" i="12"/>
  <c r="BX61" i="12"/>
  <c r="BX53" i="12"/>
  <c r="BX45" i="12"/>
  <c r="BX37" i="12"/>
  <c r="BX29" i="12"/>
  <c r="BX21" i="12"/>
  <c r="BX13" i="12"/>
  <c r="BX288" i="12"/>
  <c r="BX214" i="12"/>
  <c r="BX28" i="12"/>
  <c r="BX68" i="12"/>
  <c r="BX96" i="12"/>
  <c r="BX124" i="12"/>
  <c r="BX152" i="12"/>
  <c r="BX180" i="12"/>
  <c r="BX208" i="12"/>
  <c r="BX236" i="12"/>
  <c r="BX166" i="12"/>
  <c r="BX20" i="12"/>
  <c r="BX52" i="12"/>
  <c r="BX84" i="12"/>
  <c r="BX112" i="12"/>
  <c r="BX140" i="12"/>
  <c r="BX160" i="12"/>
  <c r="BX192" i="12"/>
  <c r="BX220" i="12"/>
  <c r="BX12" i="12"/>
  <c r="BX48" i="12"/>
  <c r="BX76" i="12"/>
  <c r="BX100" i="12"/>
  <c r="BX128" i="12"/>
  <c r="BX156" i="12"/>
  <c r="BX184" i="12"/>
  <c r="BX212" i="12"/>
  <c r="BX240" i="12"/>
  <c r="BX16" i="12"/>
  <c r="BX44" i="12"/>
  <c r="BX72" i="12"/>
  <c r="BX104" i="12"/>
  <c r="BX136" i="12"/>
  <c r="BX168" i="12"/>
  <c r="BX200" i="12"/>
  <c r="BX228" i="12"/>
  <c r="BX24" i="12"/>
  <c r="BX40" i="12"/>
  <c r="BX64" i="12"/>
  <c r="BX92" i="12"/>
  <c r="BX116" i="12"/>
  <c r="BX144" i="12"/>
  <c r="BX172" i="12"/>
  <c r="BX196" i="12"/>
  <c r="BX224" i="12"/>
  <c r="BX252" i="12"/>
  <c r="BX8" i="12"/>
  <c r="BX36" i="12"/>
  <c r="BX60" i="12"/>
  <c r="BX88" i="12"/>
  <c r="BX120" i="12"/>
  <c r="BX148" i="12"/>
  <c r="BX176" i="12"/>
  <c r="BX204" i="12"/>
  <c r="BX232" i="12"/>
  <c r="BX32" i="12"/>
  <c r="BX56" i="12"/>
  <c r="BX80" i="12"/>
  <c r="BX108" i="12"/>
  <c r="BX132" i="12"/>
  <c r="BX164" i="12"/>
  <c r="BX188" i="12"/>
  <c r="BX216" i="12"/>
  <c r="BX244" i="12"/>
  <c r="BX110" i="12"/>
  <c r="BX54" i="12"/>
  <c r="BX276" i="12"/>
  <c r="BX293" i="12"/>
  <c r="BX189" i="12"/>
  <c r="BX300" i="12"/>
  <c r="BX268" i="12"/>
  <c r="BX248" i="12"/>
  <c r="BX198" i="12"/>
  <c r="BX142" i="12"/>
  <c r="BX86" i="12"/>
  <c r="BX22" i="12"/>
  <c r="BX299" i="12"/>
  <c r="BX291" i="12"/>
  <c r="BX283" i="12"/>
  <c r="BX275" i="12"/>
  <c r="BX267" i="12"/>
  <c r="BX259" i="12"/>
  <c r="BX251" i="12"/>
  <c r="BX243" i="12"/>
  <c r="BX235" i="12"/>
  <c r="BX227" i="12"/>
  <c r="BX219" i="12"/>
  <c r="BX211" i="12"/>
  <c r="BX203" i="12"/>
  <c r="BX195" i="12"/>
  <c r="BX187" i="12"/>
  <c r="BX179" i="12"/>
  <c r="BX171" i="12"/>
  <c r="BX163" i="12"/>
  <c r="BX155" i="12"/>
  <c r="BX147" i="12"/>
  <c r="BX139" i="12"/>
  <c r="BX131" i="12"/>
  <c r="BX123" i="12"/>
  <c r="BX115" i="12"/>
  <c r="BX107" i="12"/>
  <c r="BX99" i="12"/>
  <c r="BX91" i="12"/>
  <c r="BX83" i="12"/>
  <c r="BX75" i="12"/>
  <c r="BX67" i="12"/>
  <c r="BX59" i="12"/>
  <c r="BX51" i="12"/>
  <c r="BX43" i="12"/>
  <c r="BX35" i="12"/>
  <c r="BX27" i="12"/>
  <c r="BX19" i="12"/>
  <c r="BX11" i="12"/>
  <c r="BX306" i="12"/>
  <c r="BX280" i="12"/>
  <c r="BX174" i="12"/>
  <c r="BX118" i="12"/>
  <c r="BX62" i="12"/>
  <c r="BX14" i="12"/>
  <c r="BX298" i="12"/>
  <c r="BX290" i="12"/>
  <c r="BX282" i="12"/>
  <c r="BX274" i="12"/>
  <c r="BX266" i="12"/>
  <c r="BX258" i="12"/>
  <c r="BX250" i="12"/>
  <c r="BX242" i="12"/>
  <c r="BX234" i="12"/>
  <c r="BX226" i="12"/>
  <c r="BX218" i="12"/>
  <c r="BX210" i="12"/>
  <c r="BX202" i="12"/>
  <c r="BX194" i="12"/>
  <c r="BX186" i="12"/>
  <c r="BX178" i="12"/>
  <c r="BX170" i="12"/>
  <c r="BX162" i="12"/>
  <c r="BX154" i="12"/>
  <c r="BX146" i="12"/>
  <c r="BX138" i="12"/>
  <c r="BX130" i="12"/>
  <c r="BX122" i="12"/>
  <c r="BX114" i="12"/>
  <c r="BX106" i="12"/>
  <c r="BX98" i="12"/>
  <c r="BX90" i="12"/>
  <c r="BX82" i="12"/>
  <c r="BX74" i="12"/>
  <c r="BX66" i="12"/>
  <c r="BX58" i="12"/>
  <c r="BX50" i="12"/>
  <c r="BX42" i="12"/>
  <c r="BX34" i="12"/>
  <c r="BX26" i="12"/>
  <c r="BX18" i="12"/>
  <c r="BX10" i="12"/>
  <c r="BX292" i="12"/>
  <c r="BX260" i="12"/>
  <c r="BX182" i="12"/>
  <c r="BX134" i="12"/>
  <c r="BX94" i="12"/>
  <c r="BX38" i="12"/>
  <c r="BX305" i="12"/>
  <c r="BX289" i="12"/>
  <c r="BX281" i="12"/>
  <c r="BX273" i="12"/>
  <c r="BX265" i="12"/>
  <c r="BX257" i="12"/>
  <c r="BX249" i="12"/>
  <c r="BX241" i="12"/>
  <c r="BX233" i="12"/>
  <c r="BX225" i="12"/>
  <c r="BX217" i="12"/>
  <c r="BX209" i="12"/>
  <c r="BX201" i="12"/>
  <c r="BX193" i="12"/>
  <c r="BX177" i="12"/>
  <c r="BX169" i="12"/>
  <c r="BX161" i="12"/>
  <c r="BX153" i="12"/>
  <c r="BX145" i="12"/>
  <c r="BX137" i="12"/>
  <c r="BX129" i="12"/>
  <c r="BX121" i="12"/>
  <c r="BX113" i="12"/>
  <c r="BX105" i="12"/>
  <c r="BX97" i="12"/>
  <c r="BX89" i="12"/>
  <c r="BX81" i="12"/>
  <c r="BX73" i="12"/>
  <c r="BX65" i="12"/>
  <c r="BX57" i="12"/>
  <c r="BX49" i="12"/>
  <c r="BX41" i="12"/>
  <c r="BX33" i="12"/>
  <c r="BX25" i="12"/>
  <c r="BX17" i="12"/>
  <c r="BX9" i="12"/>
  <c r="BX304" i="12"/>
  <c r="BX272" i="12"/>
  <c r="BV302" i="12"/>
  <c r="BV294" i="12"/>
  <c r="BV286" i="12"/>
  <c r="BV278" i="12"/>
  <c r="BV270" i="12"/>
  <c r="BV262" i="12"/>
  <c r="BV254" i="12"/>
  <c r="BV246" i="12"/>
  <c r="BV238" i="12"/>
  <c r="BV230" i="12"/>
  <c r="BV222" i="12"/>
  <c r="BV13" i="12"/>
  <c r="BX5" i="12"/>
  <c r="BV304" i="12"/>
  <c r="BV296" i="12"/>
  <c r="BV288" i="12"/>
  <c r="BV280" i="12"/>
  <c r="BV272" i="12"/>
  <c r="BV264" i="12"/>
  <c r="BV256" i="12"/>
  <c r="BV248" i="12"/>
  <c r="BV240" i="12"/>
  <c r="BV232" i="12"/>
  <c r="BV224" i="12"/>
  <c r="BV216" i="12"/>
  <c r="BV208" i="12"/>
  <c r="BV200" i="12"/>
  <c r="BV192" i="12"/>
  <c r="BV184" i="12"/>
  <c r="BV176" i="12"/>
  <c r="BV168" i="12"/>
  <c r="BV160" i="12"/>
  <c r="BV152" i="12"/>
  <c r="BV144" i="12"/>
  <c r="BV136" i="12"/>
  <c r="BV128" i="12"/>
  <c r="BV120" i="12"/>
  <c r="BV112" i="12"/>
  <c r="BV104" i="12"/>
  <c r="BV96" i="12"/>
  <c r="BV88" i="12"/>
  <c r="BV80" i="12"/>
  <c r="BV72" i="12"/>
  <c r="BV64" i="12"/>
  <c r="BV56" i="12"/>
  <c r="BV48" i="12"/>
  <c r="BV40" i="12"/>
  <c r="BV32" i="12"/>
  <c r="BV24" i="12"/>
  <c r="BV16" i="12"/>
  <c r="BV8" i="12"/>
  <c r="BV303" i="12"/>
  <c r="BV295" i="12"/>
  <c r="BV287" i="12"/>
  <c r="BV279" i="12"/>
  <c r="BV271" i="12"/>
  <c r="BV263" i="12"/>
  <c r="BV255" i="12"/>
  <c r="BV247" i="12"/>
  <c r="BV239" i="12"/>
  <c r="BV231" i="12"/>
  <c r="BV223" i="12"/>
  <c r="BV215" i="12"/>
  <c r="BV207" i="12"/>
  <c r="BV199" i="12"/>
  <c r="BV191" i="12"/>
  <c r="BV183" i="12"/>
  <c r="BV175" i="12"/>
  <c r="BV167" i="12"/>
  <c r="BV159" i="12"/>
  <c r="BV151" i="12"/>
  <c r="BV143" i="12"/>
  <c r="BV135" i="12"/>
  <c r="BV127" i="12"/>
  <c r="BV119" i="12"/>
  <c r="BV111" i="12"/>
  <c r="BV103" i="12"/>
  <c r="BV95" i="12"/>
  <c r="BV87" i="12"/>
  <c r="BV79" i="12"/>
  <c r="BV71" i="12"/>
  <c r="BV63" i="12"/>
  <c r="BV55" i="12"/>
  <c r="BV47" i="12"/>
  <c r="BV39" i="12"/>
  <c r="BV31" i="12"/>
  <c r="BV23" i="12"/>
  <c r="BV15" i="12"/>
  <c r="BV7" i="12"/>
  <c r="BV198" i="12"/>
  <c r="BV150" i="12"/>
  <c r="BV102" i="12"/>
  <c r="BV30" i="12"/>
  <c r="BV206" i="12"/>
  <c r="BV158" i="12"/>
  <c r="BV110" i="12"/>
  <c r="BV46" i="12"/>
  <c r="BV214" i="12"/>
  <c r="BV166" i="12"/>
  <c r="BV118" i="12"/>
  <c r="BV78" i="12"/>
  <c r="BV54" i="12"/>
  <c r="BV14" i="12"/>
  <c r="BU13" i="12"/>
  <c r="BV300" i="12"/>
  <c r="BV292" i="12"/>
  <c r="BV284" i="12"/>
  <c r="BV276" i="12"/>
  <c r="BV268" i="12"/>
  <c r="BV260" i="12"/>
  <c r="BV252" i="12"/>
  <c r="BV244" i="12"/>
  <c r="BV236" i="12"/>
  <c r="BV228" i="12"/>
  <c r="BV220" i="12"/>
  <c r="BV212" i="12"/>
  <c r="BV204" i="12"/>
  <c r="BV196" i="12"/>
  <c r="BV188" i="12"/>
  <c r="BV180" i="12"/>
  <c r="BV172" i="12"/>
  <c r="BV164" i="12"/>
  <c r="BV156" i="12"/>
  <c r="BV148" i="12"/>
  <c r="BV140" i="12"/>
  <c r="BV132" i="12"/>
  <c r="BV124" i="12"/>
  <c r="BV116" i="12"/>
  <c r="BV108" i="12"/>
  <c r="BV100" i="12"/>
  <c r="BV92" i="12"/>
  <c r="BV84" i="12"/>
  <c r="BV76" i="12"/>
  <c r="BV68" i="12"/>
  <c r="BV60" i="12"/>
  <c r="BV52" i="12"/>
  <c r="BV44" i="12"/>
  <c r="BV36" i="12"/>
  <c r="BV28" i="12"/>
  <c r="BV20" i="12"/>
  <c r="BV12" i="12"/>
  <c r="BV182" i="12"/>
  <c r="BV126" i="12"/>
  <c r="BV70" i="12"/>
  <c r="BV22" i="12"/>
  <c r="AH173" i="12"/>
  <c r="BV299" i="12"/>
  <c r="BV291" i="12"/>
  <c r="BV283" i="12"/>
  <c r="BV275" i="12"/>
  <c r="BV267" i="12"/>
  <c r="BV259" i="12"/>
  <c r="BV251" i="12"/>
  <c r="BV243" i="12"/>
  <c r="BV235" i="12"/>
  <c r="BV227" i="12"/>
  <c r="BV219" i="12"/>
  <c r="BV211" i="12"/>
  <c r="BV203" i="12"/>
  <c r="BV195" i="12"/>
  <c r="BV187" i="12"/>
  <c r="BV179" i="12"/>
  <c r="BV171" i="12"/>
  <c r="BV163" i="12"/>
  <c r="BV155" i="12"/>
  <c r="BV147" i="12"/>
  <c r="BV139" i="12"/>
  <c r="BV131" i="12"/>
  <c r="BV123" i="12"/>
  <c r="BV115" i="12"/>
  <c r="BV107" i="12"/>
  <c r="BV99" i="12"/>
  <c r="BV91" i="12"/>
  <c r="BV83" i="12"/>
  <c r="BV75" i="12"/>
  <c r="BV67" i="12"/>
  <c r="BV59" i="12"/>
  <c r="BV51" i="12"/>
  <c r="BV43" i="12"/>
  <c r="BV35" i="12"/>
  <c r="BV27" i="12"/>
  <c r="BV19" i="12"/>
  <c r="BV11" i="12"/>
  <c r="BV174" i="12"/>
  <c r="BV134" i="12"/>
  <c r="BV94" i="12"/>
  <c r="BV62" i="12"/>
  <c r="BV6" i="12"/>
  <c r="BV298" i="12"/>
  <c r="BV290" i="12"/>
  <c r="BV282" i="12"/>
  <c r="BV274" i="12"/>
  <c r="BV266" i="12"/>
  <c r="BV258" i="12"/>
  <c r="BV250" i="12"/>
  <c r="BV242" i="12"/>
  <c r="BV234" i="12"/>
  <c r="BV226" i="12"/>
  <c r="BV218" i="12"/>
  <c r="BV210" i="12"/>
  <c r="BV202" i="12"/>
  <c r="BV194" i="12"/>
  <c r="BV186" i="12"/>
  <c r="BV178" i="12"/>
  <c r="BV170" i="12"/>
  <c r="BV162" i="12"/>
  <c r="BV154" i="12"/>
  <c r="BV146" i="12"/>
  <c r="BV138" i="12"/>
  <c r="BV130" i="12"/>
  <c r="BV122" i="12"/>
  <c r="BV114" i="12"/>
  <c r="BV106" i="12"/>
  <c r="BV98" i="12"/>
  <c r="BV90" i="12"/>
  <c r="BV82" i="12"/>
  <c r="BV74" i="12"/>
  <c r="BV66" i="12"/>
  <c r="BV58" i="12"/>
  <c r="BV50" i="12"/>
  <c r="BV42" i="12"/>
  <c r="BV34" i="12"/>
  <c r="BV26" i="12"/>
  <c r="BV18" i="12"/>
  <c r="BV10" i="12"/>
  <c r="BV190" i="12"/>
  <c r="BV142" i="12"/>
  <c r="BV86" i="12"/>
  <c r="BV38" i="12"/>
  <c r="BV305" i="12"/>
  <c r="BV297" i="12"/>
  <c r="BV289" i="12"/>
  <c r="BV281" i="12"/>
  <c r="BV273" i="12"/>
  <c r="BV265" i="12"/>
  <c r="BV257" i="12"/>
  <c r="BV249" i="12"/>
  <c r="BV241" i="12"/>
  <c r="BV233" i="12"/>
  <c r="BV225" i="12"/>
  <c r="BV217" i="12"/>
  <c r="BV209" i="12"/>
  <c r="BV201" i="12"/>
  <c r="BV193" i="12"/>
  <c r="BV185" i="12"/>
  <c r="BV177" i="12"/>
  <c r="BV169" i="12"/>
  <c r="BV161" i="12"/>
  <c r="BV153" i="12"/>
  <c r="BV145" i="12"/>
  <c r="BV137" i="12"/>
  <c r="BV129" i="12"/>
  <c r="BV121" i="12"/>
  <c r="BV113" i="12"/>
  <c r="BV105" i="12"/>
  <c r="BV97" i="12"/>
  <c r="BV89" i="12"/>
  <c r="BV81" i="12"/>
  <c r="BV73" i="12"/>
  <c r="BV65" i="12"/>
  <c r="BV57" i="12"/>
  <c r="BV49" i="12"/>
  <c r="BV41" i="12"/>
  <c r="BV33" i="12"/>
  <c r="BV25" i="12"/>
  <c r="BV17" i="12"/>
  <c r="BV9" i="12"/>
  <c r="BV306" i="12"/>
  <c r="BV301" i="12"/>
  <c r="BV293" i="12"/>
  <c r="BV285" i="12"/>
  <c r="BV277" i="12"/>
  <c r="BV269" i="12"/>
  <c r="BV261" i="12"/>
  <c r="BV253" i="12"/>
  <c r="BV245" i="12"/>
  <c r="BV237" i="12"/>
  <c r="BV229" i="12"/>
  <c r="BV221" i="12"/>
  <c r="BV213" i="12"/>
  <c r="BV205" i="12"/>
  <c r="BV197" i="12"/>
  <c r="BV189" i="12"/>
  <c r="BV181" i="12"/>
  <c r="BV173" i="12"/>
  <c r="BV165" i="12"/>
  <c r="BV157" i="12"/>
  <c r="BV149" i="12"/>
  <c r="BV141" i="12"/>
  <c r="BV133" i="12"/>
  <c r="BV125" i="12"/>
  <c r="BV117" i="12"/>
  <c r="BV109" i="12"/>
  <c r="BV101" i="12"/>
  <c r="BV93" i="12"/>
  <c r="BV85" i="12"/>
  <c r="BV77" i="12"/>
  <c r="BV69" i="12"/>
  <c r="BV61" i="12"/>
  <c r="BV53" i="12"/>
  <c r="BV45" i="12"/>
  <c r="BV37" i="12"/>
  <c r="BV29" i="12"/>
  <c r="BV21" i="12"/>
  <c r="BV5" i="12"/>
  <c r="BU17" i="12"/>
  <c r="BU9" i="12"/>
  <c r="BU16" i="12"/>
  <c r="BU8" i="12"/>
  <c r="BU300" i="12"/>
  <c r="BU292" i="12"/>
  <c r="BU284" i="12"/>
  <c r="BU276" i="12"/>
  <c r="BU268" i="12"/>
  <c r="BU260" i="12"/>
  <c r="BU252" i="12"/>
  <c r="BU244" i="12"/>
  <c r="BU236" i="12"/>
  <c r="BU228" i="12"/>
  <c r="BU220" i="12"/>
  <c r="BU212" i="12"/>
  <c r="BU204" i="12"/>
  <c r="BU196" i="12"/>
  <c r="BU188" i="12"/>
  <c r="BU180" i="12"/>
  <c r="BU172" i="12"/>
  <c r="BU164" i="12"/>
  <c r="BU156" i="12"/>
  <c r="BU148" i="12"/>
  <c r="BU140" i="12"/>
  <c r="BU132" i="12"/>
  <c r="BU124" i="12"/>
  <c r="BU116" i="12"/>
  <c r="BU108" i="12"/>
  <c r="BU100" i="12"/>
  <c r="BU92" i="12"/>
  <c r="BU84" i="12"/>
  <c r="BU76" i="12"/>
  <c r="BU68" i="12"/>
  <c r="BU60" i="12"/>
  <c r="BU52" i="12"/>
  <c r="BU44" i="12"/>
  <c r="BU36" i="12"/>
  <c r="BU28" i="12"/>
  <c r="BU306" i="12"/>
  <c r="BU283" i="12"/>
  <c r="BU243" i="12"/>
  <c r="BU195" i="12"/>
  <c r="BU163" i="12"/>
  <c r="BU123" i="12"/>
  <c r="BU91" i="12"/>
  <c r="BU27" i="12"/>
  <c r="BU22" i="12"/>
  <c r="BU14" i="12"/>
  <c r="BU6" i="12"/>
  <c r="BU298" i="12"/>
  <c r="BU290" i="12"/>
  <c r="BU282" i="12"/>
  <c r="BU274" i="12"/>
  <c r="BU266" i="12"/>
  <c r="BU258" i="12"/>
  <c r="BU250" i="12"/>
  <c r="BU242" i="12"/>
  <c r="BU234" i="12"/>
  <c r="BU226" i="12"/>
  <c r="BU218" i="12"/>
  <c r="BU210" i="12"/>
  <c r="BU202" i="12"/>
  <c r="BU194" i="12"/>
  <c r="BU186" i="12"/>
  <c r="BU178" i="12"/>
  <c r="BU170" i="12"/>
  <c r="BU162" i="12"/>
  <c r="BU154" i="12"/>
  <c r="BU146" i="12"/>
  <c r="BU138" i="12"/>
  <c r="BU130" i="12"/>
  <c r="BU122" i="12"/>
  <c r="BU114" i="12"/>
  <c r="BU106" i="12"/>
  <c r="BU98" i="12"/>
  <c r="BU90" i="12"/>
  <c r="BU82" i="12"/>
  <c r="BU74" i="12"/>
  <c r="BU66" i="12"/>
  <c r="BU58" i="12"/>
  <c r="BU50" i="12"/>
  <c r="BU42" i="12"/>
  <c r="BU34" i="12"/>
  <c r="BU26" i="12"/>
  <c r="BU7" i="12"/>
  <c r="BU291" i="12"/>
  <c r="BU251" i="12"/>
  <c r="BU211" i="12"/>
  <c r="BU155" i="12"/>
  <c r="BU115" i="12"/>
  <c r="BU75" i="12"/>
  <c r="BU43" i="12"/>
  <c r="BU305" i="12"/>
  <c r="BU297" i="12"/>
  <c r="BU289" i="12"/>
  <c r="BU281" i="12"/>
  <c r="BU273" i="12"/>
  <c r="BU265" i="12"/>
  <c r="BU257" i="12"/>
  <c r="BU249" i="12"/>
  <c r="BU241" i="12"/>
  <c r="BU233" i="12"/>
  <c r="BU225" i="12"/>
  <c r="BU217" i="12"/>
  <c r="BU209" i="12"/>
  <c r="BU201" i="12"/>
  <c r="BU193" i="12"/>
  <c r="BU185" i="12"/>
  <c r="BU177" i="12"/>
  <c r="BU169" i="12"/>
  <c r="BU161" i="12"/>
  <c r="BU153" i="12"/>
  <c r="BU145" i="12"/>
  <c r="BU137" i="12"/>
  <c r="BU129" i="12"/>
  <c r="BU121" i="12"/>
  <c r="BU113" i="12"/>
  <c r="BU105" i="12"/>
  <c r="BU97" i="12"/>
  <c r="BU89" i="12"/>
  <c r="BU81" i="12"/>
  <c r="BU73" i="12"/>
  <c r="BU65" i="12"/>
  <c r="BU57" i="12"/>
  <c r="BU49" i="12"/>
  <c r="BU41" i="12"/>
  <c r="BU33" i="12"/>
  <c r="BU25" i="12"/>
  <c r="BU23" i="12"/>
  <c r="BU267" i="12"/>
  <c r="BU227" i="12"/>
  <c r="BU179" i="12"/>
  <c r="BU131" i="12"/>
  <c r="BU83" i="12"/>
  <c r="BU51" i="12"/>
  <c r="BU20" i="12"/>
  <c r="BU12" i="12"/>
  <c r="BU304" i="12"/>
  <c r="BU296" i="12"/>
  <c r="BU288" i="12"/>
  <c r="BU280" i="12"/>
  <c r="BU272" i="12"/>
  <c r="BU264" i="12"/>
  <c r="BU256" i="12"/>
  <c r="BU248" i="12"/>
  <c r="BU240" i="12"/>
  <c r="BU232" i="12"/>
  <c r="BU224" i="12"/>
  <c r="BU216" i="12"/>
  <c r="BU208" i="12"/>
  <c r="BU200" i="12"/>
  <c r="BU192" i="12"/>
  <c r="BU184" i="12"/>
  <c r="BU176" i="12"/>
  <c r="BU168" i="12"/>
  <c r="BU160" i="12"/>
  <c r="BU152" i="12"/>
  <c r="BU144" i="12"/>
  <c r="BU136" i="12"/>
  <c r="BU128" i="12"/>
  <c r="BU120" i="12"/>
  <c r="BU112" i="12"/>
  <c r="BU104" i="12"/>
  <c r="BU96" i="12"/>
  <c r="BU88" i="12"/>
  <c r="BU80" i="12"/>
  <c r="BU72" i="12"/>
  <c r="BU64" i="12"/>
  <c r="BU56" i="12"/>
  <c r="BU48" i="12"/>
  <c r="BU40" i="12"/>
  <c r="BU32" i="12"/>
  <c r="BU24" i="12"/>
  <c r="BU275" i="12"/>
  <c r="BU235" i="12"/>
  <c r="BU203" i="12"/>
  <c r="BU171" i="12"/>
  <c r="BU139" i="12"/>
  <c r="BU99" i="12"/>
  <c r="BU35" i="12"/>
  <c r="BU19" i="12"/>
  <c r="BU11" i="12"/>
  <c r="BU303" i="12"/>
  <c r="BU295" i="12"/>
  <c r="BU287" i="12"/>
  <c r="BU279" i="12"/>
  <c r="BU271" i="12"/>
  <c r="BU263" i="12"/>
  <c r="BU255" i="12"/>
  <c r="BU247" i="12"/>
  <c r="BU239" i="12"/>
  <c r="BU231" i="12"/>
  <c r="BU223" i="12"/>
  <c r="BU215" i="12"/>
  <c r="BU207" i="12"/>
  <c r="BU199" i="12"/>
  <c r="BU191" i="12"/>
  <c r="BU183" i="12"/>
  <c r="BU175" i="12"/>
  <c r="BU167" i="12"/>
  <c r="BU159" i="12"/>
  <c r="BU151" i="12"/>
  <c r="BU143" i="12"/>
  <c r="BU135" i="12"/>
  <c r="BU127" i="12"/>
  <c r="BU119" i="12"/>
  <c r="BU111" i="12"/>
  <c r="BU103" i="12"/>
  <c r="BU95" i="12"/>
  <c r="BU87" i="12"/>
  <c r="BU79" i="12"/>
  <c r="BU71" i="12"/>
  <c r="BU63" i="12"/>
  <c r="BU55" i="12"/>
  <c r="BU47" i="12"/>
  <c r="BU39" i="12"/>
  <c r="BU31" i="12"/>
  <c r="BU15" i="12"/>
  <c r="BU299" i="12"/>
  <c r="BU259" i="12"/>
  <c r="BU219" i="12"/>
  <c r="BU187" i="12"/>
  <c r="BU147" i="12"/>
  <c r="BU107" i="12"/>
  <c r="BU67" i="12"/>
  <c r="BU59" i="12"/>
  <c r="BU18" i="12"/>
  <c r="BU10" i="12"/>
  <c r="BU302" i="12"/>
  <c r="BU294" i="12"/>
  <c r="BU286" i="12"/>
  <c r="BU278" i="12"/>
  <c r="BU270" i="12"/>
  <c r="BU262" i="12"/>
  <c r="BU254" i="12"/>
  <c r="BU246" i="12"/>
  <c r="BU238" i="12"/>
  <c r="BU230" i="12"/>
  <c r="BU222" i="12"/>
  <c r="BU214" i="12"/>
  <c r="BU206" i="12"/>
  <c r="BU198" i="12"/>
  <c r="BU190" i="12"/>
  <c r="BU182" i="12"/>
  <c r="BU174" i="12"/>
  <c r="BU166" i="12"/>
  <c r="BU158" i="12"/>
  <c r="BU150" i="12"/>
  <c r="BU142" i="12"/>
  <c r="BU134" i="12"/>
  <c r="BU126" i="12"/>
  <c r="BU118" i="12"/>
  <c r="BU110" i="12"/>
  <c r="BU102" i="12"/>
  <c r="BU94" i="12"/>
  <c r="BU86" i="12"/>
  <c r="BU78" i="12"/>
  <c r="BU70" i="12"/>
  <c r="BU62" i="12"/>
  <c r="BU54" i="12"/>
  <c r="BU46" i="12"/>
  <c r="BU38" i="12"/>
  <c r="BU30" i="12"/>
  <c r="BU293" i="12"/>
  <c r="BU285" i="12"/>
  <c r="BU277" i="12"/>
  <c r="BU269" i="12"/>
  <c r="BU261" i="12"/>
  <c r="BU253" i="12"/>
  <c r="BU245" i="12"/>
  <c r="BU237" i="12"/>
  <c r="BU229" i="12"/>
  <c r="BU221" i="12"/>
  <c r="BU213" i="12"/>
  <c r="BU205" i="12"/>
  <c r="BU197" i="12"/>
  <c r="BU189" i="12"/>
  <c r="BU181" i="12"/>
  <c r="BU173" i="12"/>
  <c r="BU165" i="12"/>
  <c r="BU157" i="12"/>
  <c r="BU149" i="12"/>
  <c r="BU141" i="12"/>
  <c r="BU133" i="12"/>
  <c r="BU125" i="12"/>
  <c r="BU117" i="12"/>
  <c r="BU109" i="12"/>
  <c r="BU101" i="12"/>
  <c r="BU93" i="12"/>
  <c r="BU85" i="12"/>
  <c r="BU77" i="12"/>
  <c r="BU69" i="12"/>
  <c r="BU21" i="12"/>
  <c r="BU61" i="12"/>
  <c r="BU301" i="12"/>
  <c r="BU37" i="12"/>
  <c r="BU45" i="12"/>
  <c r="BU5" i="12"/>
  <c r="BU53" i="12"/>
  <c r="BU29" i="12"/>
  <c r="AI108" i="12"/>
  <c r="AI179" i="12"/>
  <c r="AO305" i="12"/>
  <c r="AO303" i="12"/>
  <c r="AP304" i="12"/>
  <c r="AM304" i="12"/>
  <c r="AP305" i="12"/>
  <c r="AP303" i="12"/>
  <c r="AN305" i="12"/>
  <c r="AN303" i="12"/>
  <c r="AM305" i="12"/>
  <c r="AM303" i="12"/>
  <c r="AO304" i="12"/>
  <c r="AN304" i="12"/>
  <c r="AD306" i="12"/>
  <c r="AC306" i="12"/>
  <c r="AF306" i="12"/>
  <c r="AH279" i="12"/>
  <c r="AH271" i="12"/>
  <c r="AH267" i="12"/>
  <c r="AH251" i="12"/>
  <c r="AH275" i="12"/>
  <c r="AI166" i="12"/>
  <c r="AH119" i="12"/>
  <c r="AH112" i="12"/>
  <c r="AJ57" i="12"/>
  <c r="AI175" i="12"/>
  <c r="AH273" i="12"/>
  <c r="AI301" i="12"/>
  <c r="AQ303" i="12"/>
  <c r="AQ271" i="12"/>
  <c r="AQ255" i="12"/>
  <c r="AQ223" i="12"/>
  <c r="AQ279" i="12"/>
  <c r="AQ231" i="12"/>
  <c r="AQ287" i="12"/>
  <c r="AQ239" i="12"/>
  <c r="AQ295" i="12"/>
  <c r="AQ263" i="12"/>
  <c r="AQ247" i="12"/>
  <c r="AQ215" i="12"/>
  <c r="AH137" i="12"/>
  <c r="AI110" i="12"/>
  <c r="AI102" i="12"/>
  <c r="AI90" i="12"/>
  <c r="AI105" i="12"/>
  <c r="AI169" i="12"/>
  <c r="AI211" i="12"/>
  <c r="AH209" i="12"/>
  <c r="AI133" i="12"/>
  <c r="AH254" i="12"/>
  <c r="AH230" i="12"/>
  <c r="AH304" i="12"/>
  <c r="AI288" i="12"/>
  <c r="AH124" i="12"/>
  <c r="AH228" i="12"/>
  <c r="AI84" i="12"/>
  <c r="AI276" i="12"/>
  <c r="AH237" i="12"/>
  <c r="AH261" i="12"/>
  <c r="AI287" i="12"/>
  <c r="AI255" i="12"/>
  <c r="AI259" i="12"/>
  <c r="AI173" i="12"/>
  <c r="AI157" i="12"/>
  <c r="AI232" i="12"/>
  <c r="AI212" i="12"/>
  <c r="AI236" i="12"/>
  <c r="AH195" i="12"/>
  <c r="AI171" i="12"/>
  <c r="AI187" i="12"/>
  <c r="AI200" i="12"/>
  <c r="AI241" i="12"/>
  <c r="AI233" i="12"/>
  <c r="AI229" i="12"/>
  <c r="AI225" i="12"/>
  <c r="AI221" i="12"/>
  <c r="AI217" i="12"/>
  <c r="AI145" i="12"/>
  <c r="AI96" i="12"/>
  <c r="AI107" i="12"/>
  <c r="AI91" i="12"/>
  <c r="AI123" i="12"/>
  <c r="AI111" i="12"/>
  <c r="AI95" i="12"/>
  <c r="AI167" i="12"/>
  <c r="AI139" i="12"/>
  <c r="AH301" i="12"/>
  <c r="AI143" i="12"/>
  <c r="AH109" i="12"/>
  <c r="AH293" i="12"/>
  <c r="AI134" i="12"/>
  <c r="AH98" i="12"/>
  <c r="AQ207" i="12"/>
  <c r="AQ199" i="12"/>
  <c r="AQ191" i="12"/>
  <c r="AQ183" i="12"/>
  <c r="AQ175" i="12"/>
  <c r="AQ167" i="12"/>
  <c r="AQ159" i="12"/>
  <c r="AQ151" i="12"/>
  <c r="AQ143" i="12"/>
  <c r="AQ135" i="12"/>
  <c r="AQ127" i="12"/>
  <c r="AI172" i="12"/>
  <c r="AQ299" i="12"/>
  <c r="AQ291" i="12"/>
  <c r="AQ283" i="12"/>
  <c r="AQ275" i="12"/>
  <c r="AQ298" i="12"/>
  <c r="AQ290" i="12"/>
  <c r="AQ282" i="12"/>
  <c r="AQ274" i="12"/>
  <c r="AI97" i="12"/>
  <c r="AH246" i="12"/>
  <c r="AH270" i="12"/>
  <c r="AH250" i="12"/>
  <c r="AH93" i="12"/>
  <c r="AH256" i="12"/>
  <c r="AH244" i="12"/>
  <c r="AH176" i="12"/>
  <c r="AH240" i="12"/>
  <c r="AI140" i="12"/>
  <c r="AI128" i="12"/>
  <c r="AI152" i="12"/>
  <c r="AH133" i="12"/>
  <c r="AH125" i="12"/>
  <c r="AQ116" i="12"/>
  <c r="AQ305" i="12"/>
  <c r="AQ297" i="12"/>
  <c r="AQ289" i="12"/>
  <c r="AQ281" i="12"/>
  <c r="AQ273" i="12"/>
  <c r="AQ265" i="12"/>
  <c r="AQ257" i="12"/>
  <c r="AQ249" i="12"/>
  <c r="AQ241" i="12"/>
  <c r="AQ233" i="12"/>
  <c r="AQ225" i="12"/>
  <c r="AQ217" i="12"/>
  <c r="AQ209" i="12"/>
  <c r="AQ201" i="12"/>
  <c r="AQ193" i="12"/>
  <c r="AQ185" i="12"/>
  <c r="AQ177" i="12"/>
  <c r="AQ169" i="12"/>
  <c r="AQ161" i="12"/>
  <c r="AQ153" i="12"/>
  <c r="AQ145" i="12"/>
  <c r="AQ137" i="12"/>
  <c r="AQ119" i="12"/>
  <c r="AH192" i="12"/>
  <c r="AH143" i="12"/>
  <c r="AI286" i="12"/>
  <c r="AI282" i="12"/>
  <c r="AH90" i="12"/>
  <c r="AH82" i="12"/>
  <c r="AH74" i="12"/>
  <c r="AH257" i="12"/>
  <c r="AI246" i="12"/>
  <c r="AI299" i="12"/>
  <c r="AI291" i="12"/>
  <c r="AH248" i="12"/>
  <c r="K29" i="42" a="1"/>
  <c r="AE303" i="12"/>
  <c r="AE295" i="12"/>
  <c r="AE287" i="12"/>
  <c r="AE279" i="12"/>
  <c r="AE271" i="12"/>
  <c r="AE263" i="12"/>
  <c r="AE255" i="12"/>
  <c r="AE247" i="12"/>
  <c r="AE239" i="12"/>
  <c r="AE231" i="12"/>
  <c r="AE223" i="12"/>
  <c r="AE215" i="12"/>
  <c r="AE207" i="12"/>
  <c r="AE199" i="12"/>
  <c r="AE191" i="12"/>
  <c r="AE183" i="12"/>
  <c r="AE175" i="12"/>
  <c r="AE167" i="12"/>
  <c r="AE159" i="12"/>
  <c r="AE151" i="12"/>
  <c r="AE143" i="12"/>
  <c r="AE135" i="12"/>
  <c r="AE127" i="12"/>
  <c r="AE119" i="12"/>
  <c r="AE111" i="12"/>
  <c r="AE103" i="12"/>
  <c r="AE95" i="12"/>
  <c r="AE87" i="12"/>
  <c r="AE79" i="12"/>
  <c r="AE71" i="12"/>
  <c r="AE63" i="12"/>
  <c r="AQ302" i="12"/>
  <c r="AQ294" i="12"/>
  <c r="AQ286" i="12"/>
  <c r="AQ278" i="12"/>
  <c r="AQ270" i="12"/>
  <c r="AQ262" i="12"/>
  <c r="AQ254" i="12"/>
  <c r="AQ246" i="12"/>
  <c r="AQ238" i="12"/>
  <c r="AQ230" i="12"/>
  <c r="AQ222" i="12"/>
  <c r="AQ214" i="12"/>
  <c r="AQ206" i="12"/>
  <c r="AQ198" i="12"/>
  <c r="AQ190" i="12"/>
  <c r="AQ182" i="12"/>
  <c r="AQ174" i="12"/>
  <c r="AQ166" i="12"/>
  <c r="AQ158" i="12"/>
  <c r="AQ150" i="12"/>
  <c r="AQ142" i="12"/>
  <c r="AQ134" i="12"/>
  <c r="AQ126" i="12"/>
  <c r="AQ301" i="12"/>
  <c r="AQ293" i="12"/>
  <c r="AQ285" i="12"/>
  <c r="AQ277" i="12"/>
  <c r="AQ269" i="12"/>
  <c r="AQ261" i="12"/>
  <c r="AQ253" i="12"/>
  <c r="AQ245" i="12"/>
  <c r="AQ237" i="12"/>
  <c r="AQ229" i="12"/>
  <c r="AQ221" i="12"/>
  <c r="AQ213" i="12"/>
  <c r="AQ205" i="12"/>
  <c r="AQ197" i="12"/>
  <c r="AQ189" i="12"/>
  <c r="AQ181" i="12"/>
  <c r="AQ173" i="12"/>
  <c r="AQ165" i="12"/>
  <c r="AQ157" i="12"/>
  <c r="AQ149" i="12"/>
  <c r="AQ141" i="12"/>
  <c r="AQ133" i="12"/>
  <c r="AQ125" i="12"/>
  <c r="AQ117" i="12"/>
  <c r="AI293" i="12"/>
  <c r="AQ300" i="12"/>
  <c r="AQ292" i="12"/>
  <c r="AQ284" i="12"/>
  <c r="AQ276" i="12"/>
  <c r="AQ268" i="12"/>
  <c r="AQ260" i="12"/>
  <c r="AQ252" i="12"/>
  <c r="AQ244" i="12"/>
  <c r="AQ236" i="12"/>
  <c r="AQ228" i="12"/>
  <c r="AQ220" i="12"/>
  <c r="AQ212" i="12"/>
  <c r="AQ204" i="12"/>
  <c r="AQ196" i="12"/>
  <c r="AQ188" i="12"/>
  <c r="AQ180" i="12"/>
  <c r="AQ172" i="12"/>
  <c r="AQ164" i="12"/>
  <c r="AQ156" i="12"/>
  <c r="AQ148" i="12"/>
  <c r="AQ140" i="12"/>
  <c r="AQ132" i="12"/>
  <c r="AQ124" i="12"/>
  <c r="AI295" i="12"/>
  <c r="AH113" i="12"/>
  <c r="AI94" i="12"/>
  <c r="AI131" i="12"/>
  <c r="AH207" i="12"/>
  <c r="AH191" i="12"/>
  <c r="AH263" i="12"/>
  <c r="AH199" i="12"/>
  <c r="AH243" i="12"/>
  <c r="AH231" i="12"/>
  <c r="AH182" i="12"/>
  <c r="AH239" i="12"/>
  <c r="AH222" i="12"/>
  <c r="AH234" i="12"/>
  <c r="AI82" i="12"/>
  <c r="AH283" i="12"/>
  <c r="AI235" i="12"/>
  <c r="AH208" i="12"/>
  <c r="AH78" i="12"/>
  <c r="AH299" i="12"/>
  <c r="AH227" i="12"/>
  <c r="AI268" i="12"/>
  <c r="AI66" i="12"/>
  <c r="AI70" i="12"/>
  <c r="AI62" i="12"/>
  <c r="BE65" i="12" s="1"/>
  <c r="AH77" i="12"/>
  <c r="AH290" i="12"/>
  <c r="AI86" i="12"/>
  <c r="AH266" i="12"/>
  <c r="AH282" i="12"/>
  <c r="AH258" i="12"/>
  <c r="AH262" i="12"/>
  <c r="AH80" i="12"/>
  <c r="AH68" i="12"/>
  <c r="AH64" i="12"/>
  <c r="AH70" i="12"/>
  <c r="AH66" i="12"/>
  <c r="AH62" i="12"/>
  <c r="BD65" i="12" s="1"/>
  <c r="AH73" i="12"/>
  <c r="AI68" i="12"/>
  <c r="AI64" i="12"/>
  <c r="AI69" i="12"/>
  <c r="AI65" i="12"/>
  <c r="AI61" i="12"/>
  <c r="BE64" i="12" s="1"/>
  <c r="AH69" i="12"/>
  <c r="AH65" i="12"/>
  <c r="AH61" i="12"/>
  <c r="BD64" i="12" s="1"/>
  <c r="AI71" i="12"/>
  <c r="AI67" i="12"/>
  <c r="AI63" i="12"/>
  <c r="BE66" i="12" s="1"/>
  <c r="AH79" i="12"/>
  <c r="AH75" i="12"/>
  <c r="AH71" i="12"/>
  <c r="AH67" i="12"/>
  <c r="AH63" i="12"/>
  <c r="BD66" i="12" s="1"/>
  <c r="AI254" i="12"/>
  <c r="AI218" i="12"/>
  <c r="AI274" i="12"/>
  <c r="AI258" i="12"/>
  <c r="AI104" i="12"/>
  <c r="AH189" i="12"/>
  <c r="AI207" i="12"/>
  <c r="BP43" i="12"/>
  <c r="BP35" i="12"/>
  <c r="BP27" i="12"/>
  <c r="BP19" i="12"/>
  <c r="BP11" i="12"/>
  <c r="AI203" i="12"/>
  <c r="AW8" i="12"/>
  <c r="AW5" i="12"/>
  <c r="AW6" i="12"/>
  <c r="AW7" i="12"/>
  <c r="BC6" i="12"/>
  <c r="BC8" i="12"/>
  <c r="BC7" i="12"/>
  <c r="BC5" i="12"/>
  <c r="BI6" i="12"/>
  <c r="BI7" i="12"/>
  <c r="BI8" i="12"/>
  <c r="BI5" i="12"/>
  <c r="BH6" i="12"/>
  <c r="BH7" i="12"/>
  <c r="BH8" i="12"/>
  <c r="BH5" i="12"/>
  <c r="BP230" i="12"/>
  <c r="BP182" i="12"/>
  <c r="AX6" i="12"/>
  <c r="AX7" i="12"/>
  <c r="AX8" i="12"/>
  <c r="AX5" i="12"/>
  <c r="BB6" i="12"/>
  <c r="BB8" i="12"/>
  <c r="BB7" i="12"/>
  <c r="BB5" i="12"/>
  <c r="BJ6" i="12"/>
  <c r="BJ8" i="12"/>
  <c r="BJ7" i="12"/>
  <c r="BJ5" i="12"/>
  <c r="BP37" i="12"/>
  <c r="BP29" i="12"/>
  <c r="BP21" i="12"/>
  <c r="BP13" i="12"/>
  <c r="AY6" i="12"/>
  <c r="AY7" i="12"/>
  <c r="AY8" i="12"/>
  <c r="AY5" i="12"/>
  <c r="BA6" i="12"/>
  <c r="BA7" i="12"/>
  <c r="BA8" i="12"/>
  <c r="BA5" i="12"/>
  <c r="BK8" i="12"/>
  <c r="BK7" i="12"/>
  <c r="BK6" i="12"/>
  <c r="BK5" i="12"/>
  <c r="BN6" i="12"/>
  <c r="BN7" i="12"/>
  <c r="BN8" i="12"/>
  <c r="BN5" i="12"/>
  <c r="AE163" i="12"/>
  <c r="AQ129" i="12"/>
  <c r="AQ121" i="12"/>
  <c r="AQ113" i="12"/>
  <c r="AZ6" i="12"/>
  <c r="AZ7" i="12"/>
  <c r="AZ8" i="12"/>
  <c r="AZ5" i="12"/>
  <c r="BG6" i="12"/>
  <c r="BG7" i="12"/>
  <c r="BG8" i="12"/>
  <c r="BG5" i="12"/>
  <c r="BL8" i="12"/>
  <c r="BL7" i="12"/>
  <c r="BL6" i="12"/>
  <c r="BL5" i="12"/>
  <c r="BF6" i="12"/>
  <c r="BF7" i="12"/>
  <c r="BF8" i="12"/>
  <c r="BF5" i="12"/>
  <c r="AE305" i="12"/>
  <c r="AE297" i="12"/>
  <c r="AE289" i="12"/>
  <c r="AE281" i="12"/>
  <c r="AE273" i="12"/>
  <c r="AE265" i="12"/>
  <c r="AE257" i="12"/>
  <c r="AE249" i="12"/>
  <c r="AE241" i="12"/>
  <c r="AE233" i="12"/>
  <c r="AE225" i="12"/>
  <c r="AE217" i="12"/>
  <c r="AE209" i="12"/>
  <c r="AE201" i="12"/>
  <c r="AE193" i="12"/>
  <c r="AE185" i="12"/>
  <c r="AE177" i="12"/>
  <c r="AE169" i="12"/>
  <c r="AE161" i="12"/>
  <c r="AE153" i="12"/>
  <c r="AE145" i="12"/>
  <c r="AE137" i="12"/>
  <c r="AE129" i="12"/>
  <c r="AE121" i="12"/>
  <c r="AE113" i="12"/>
  <c r="AE105" i="12"/>
  <c r="AE97" i="12"/>
  <c r="AE89" i="12"/>
  <c r="AE81" i="12"/>
  <c r="AE73" i="12"/>
  <c r="AE65" i="12"/>
  <c r="BD8" i="12"/>
  <c r="BD7" i="12"/>
  <c r="BD6" i="12"/>
  <c r="BD5" i="12"/>
  <c r="AQ118" i="12"/>
  <c r="BE7" i="12"/>
  <c r="BE8" i="12"/>
  <c r="BE6" i="12"/>
  <c r="BM7" i="12"/>
  <c r="BM8" i="12"/>
  <c r="BM6" i="12"/>
  <c r="BH291" i="12"/>
  <c r="BH283" i="12"/>
  <c r="BH243" i="12"/>
  <c r="BP25" i="12"/>
  <c r="BP17" i="12"/>
  <c r="BP304" i="12"/>
  <c r="BP296" i="12"/>
  <c r="BO73" i="12"/>
  <c r="BO65" i="12"/>
  <c r="BO49" i="12"/>
  <c r="BO25" i="12"/>
  <c r="BO17" i="12"/>
  <c r="BO9" i="12"/>
  <c r="BP286" i="12"/>
  <c r="BP278" i="12"/>
  <c r="BP262" i="12"/>
  <c r="BP158" i="12"/>
  <c r="BP110" i="12"/>
  <c r="BP94" i="12"/>
  <c r="BP86" i="12"/>
  <c r="BP78" i="12"/>
  <c r="BP70" i="12"/>
  <c r="BP62" i="12"/>
  <c r="BP54" i="12"/>
  <c r="BO103" i="12"/>
  <c r="BO95" i="12"/>
  <c r="BO71" i="12"/>
  <c r="BO63" i="12"/>
  <c r="BO47" i="12"/>
  <c r="BO39" i="12"/>
  <c r="BO23" i="12"/>
  <c r="BO15" i="12"/>
  <c r="BP284" i="12"/>
  <c r="BH304" i="12"/>
  <c r="BP299" i="12"/>
  <c r="BH286" i="12"/>
  <c r="BH278" i="12"/>
  <c r="BH265" i="12"/>
  <c r="BH217" i="12"/>
  <c r="BO104" i="12"/>
  <c r="BO72" i="12"/>
  <c r="BO64" i="12"/>
  <c r="BO48" i="12"/>
  <c r="BO24" i="12"/>
  <c r="BO16" i="12"/>
  <c r="BP5" i="12"/>
  <c r="BP6" i="12"/>
  <c r="BP285" i="12"/>
  <c r="BP261" i="12"/>
  <c r="BP229" i="12"/>
  <c r="BP213" i="12"/>
  <c r="BP181" i="12"/>
  <c r="BP165" i="12"/>
  <c r="BP157" i="12"/>
  <c r="BP125" i="12"/>
  <c r="BP109" i="12"/>
  <c r="BP93" i="12"/>
  <c r="BP85" i="12"/>
  <c r="BP77" i="12"/>
  <c r="BP69" i="12"/>
  <c r="BP61" i="12"/>
  <c r="BP53" i="12"/>
  <c r="BP252" i="12"/>
  <c r="BP92" i="12"/>
  <c r="BP68" i="12"/>
  <c r="BH216" i="12"/>
  <c r="BO102" i="12"/>
  <c r="BO94" i="12"/>
  <c r="BO86" i="12"/>
  <c r="BO78" i="12"/>
  <c r="BO70" i="12"/>
  <c r="BO62" i="12"/>
  <c r="BO54" i="12"/>
  <c r="BO46" i="12"/>
  <c r="BO38" i="12"/>
  <c r="BO30" i="12"/>
  <c r="BO22" i="12"/>
  <c r="BO14" i="12"/>
  <c r="BP291" i="12"/>
  <c r="BP283" i="12"/>
  <c r="BP251" i="12"/>
  <c r="BP243" i="12"/>
  <c r="BP227" i="12"/>
  <c r="BP195" i="12"/>
  <c r="BP179" i="12"/>
  <c r="BP147" i="12"/>
  <c r="BP123" i="12"/>
  <c r="BP91" i="12"/>
  <c r="BP83" i="12"/>
  <c r="BP75" i="12"/>
  <c r="BP67" i="12"/>
  <c r="BP59" i="12"/>
  <c r="BP51" i="12"/>
  <c r="BP228" i="12"/>
  <c r="BP180" i="12"/>
  <c r="BP84" i="12"/>
  <c r="BO5" i="12"/>
  <c r="BO6" i="12"/>
  <c r="BO7" i="12"/>
  <c r="BO8" i="12"/>
  <c r="BO101" i="12"/>
  <c r="BO93" i="12"/>
  <c r="BO85" i="12"/>
  <c r="BO77" i="12"/>
  <c r="BO69" i="12"/>
  <c r="BO61" i="12"/>
  <c r="BO53" i="12"/>
  <c r="BO45" i="12"/>
  <c r="BO37" i="12"/>
  <c r="BO29" i="12"/>
  <c r="BO21" i="12"/>
  <c r="BO13" i="12"/>
  <c r="BP298" i="12"/>
  <c r="BP250" i="12"/>
  <c r="BP226" i="12"/>
  <c r="BP194" i="12"/>
  <c r="BP178" i="12"/>
  <c r="BP146" i="12"/>
  <c r="BP130" i="12"/>
  <c r="BP122" i="12"/>
  <c r="BP74" i="12"/>
  <c r="BP66" i="12"/>
  <c r="BP58" i="12"/>
  <c r="BP50" i="12"/>
  <c r="BP42" i="12"/>
  <c r="BP26" i="12"/>
  <c r="BP18" i="12"/>
  <c r="BP204" i="12"/>
  <c r="BP124" i="12"/>
  <c r="BP76" i="12"/>
  <c r="BH230" i="12"/>
  <c r="BO100" i="12"/>
  <c r="BO92" i="12"/>
  <c r="BO84" i="12"/>
  <c r="BO76" i="12"/>
  <c r="BO68" i="12"/>
  <c r="BO60" i="12"/>
  <c r="BO52" i="12"/>
  <c r="BO44" i="12"/>
  <c r="BO36" i="12"/>
  <c r="BO28" i="12"/>
  <c r="BO20" i="12"/>
  <c r="BO12" i="12"/>
  <c r="BP297" i="12"/>
  <c r="BP265" i="12"/>
  <c r="BP249" i="12"/>
  <c r="BP193" i="12"/>
  <c r="BP145" i="12"/>
  <c r="BP113" i="12"/>
  <c r="BP73" i="12"/>
  <c r="BP65" i="12"/>
  <c r="BP57" i="12"/>
  <c r="BP49" i="12"/>
  <c r="BP41" i="12"/>
  <c r="BH285" i="12"/>
  <c r="BO91" i="12"/>
  <c r="BO83" i="12"/>
  <c r="BO75" i="12"/>
  <c r="BO67" i="12"/>
  <c r="BO59" i="12"/>
  <c r="BO51" i="12"/>
  <c r="BO35" i="12"/>
  <c r="BO27" i="12"/>
  <c r="BO19" i="12"/>
  <c r="BO11" i="12"/>
  <c r="BP264" i="12"/>
  <c r="BP248" i="12"/>
  <c r="BP192" i="12"/>
  <c r="BP160" i="12"/>
  <c r="BP152" i="12"/>
  <c r="BP144" i="12"/>
  <c r="BP112" i="12"/>
  <c r="BP104" i="12"/>
  <c r="BP72" i="12"/>
  <c r="BH284" i="12"/>
  <c r="BH252" i="12"/>
  <c r="BO74" i="12"/>
  <c r="BO66" i="12"/>
  <c r="BO50" i="12"/>
  <c r="BO26" i="12"/>
  <c r="BO18" i="12"/>
  <c r="BO10" i="12"/>
  <c r="BP263" i="12"/>
  <c r="BP191" i="12"/>
  <c r="BP159" i="12"/>
  <c r="BP143" i="12"/>
  <c r="BP111" i="12"/>
  <c r="BP95" i="12"/>
  <c r="BP71" i="12"/>
  <c r="BP63" i="12"/>
  <c r="BP64" i="12"/>
  <c r="BP56" i="12"/>
  <c r="BP48" i="12"/>
  <c r="BP40" i="12"/>
  <c r="BP24" i="12"/>
  <c r="BP16" i="12"/>
  <c r="BP55" i="12"/>
  <c r="BP47" i="12"/>
  <c r="BP39" i="12"/>
  <c r="BP23" i="12"/>
  <c r="BP15" i="12"/>
  <c r="BP46" i="12"/>
  <c r="BP38" i="12"/>
  <c r="BP30" i="12"/>
  <c r="BP22" i="12"/>
  <c r="BP14" i="12"/>
  <c r="BP45" i="12"/>
  <c r="BP60" i="12"/>
  <c r="BP52" i="12"/>
  <c r="BP44" i="12"/>
  <c r="BP36" i="12"/>
  <c r="BP28" i="12"/>
  <c r="BP20" i="12"/>
  <c r="BP12" i="12"/>
  <c r="AH165" i="12"/>
  <c r="AI192" i="12"/>
  <c r="AI127" i="12"/>
  <c r="AI191" i="12"/>
  <c r="AI183" i="12"/>
  <c r="AH152" i="12"/>
  <c r="AH156" i="12"/>
  <c r="AH295" i="12"/>
  <c r="AI129" i="12"/>
  <c r="AI118" i="12"/>
  <c r="AH131" i="12"/>
  <c r="AH175" i="12"/>
  <c r="AH204" i="12"/>
  <c r="AH200" i="12"/>
  <c r="AH179" i="12"/>
  <c r="AI294" i="12"/>
  <c r="AH89" i="12"/>
  <c r="AH91" i="12"/>
  <c r="AH87" i="12"/>
  <c r="AH111" i="12"/>
  <c r="AH194" i="12"/>
  <c r="AI119" i="12"/>
  <c r="AI289" i="12"/>
  <c r="AI261" i="12"/>
  <c r="AR161" i="12"/>
  <c r="AI222" i="12"/>
  <c r="AN258" i="12"/>
  <c r="AN250" i="12"/>
  <c r="AN242" i="12"/>
  <c r="AN234" i="12"/>
  <c r="AN226" i="12"/>
  <c r="AN218" i="12"/>
  <c r="AN210" i="12"/>
  <c r="AN202" i="12"/>
  <c r="AN194" i="12"/>
  <c r="AN186" i="12"/>
  <c r="AN178" i="12"/>
  <c r="AN170" i="12"/>
  <c r="AN162" i="12"/>
  <c r="AN154" i="12"/>
  <c r="AN146" i="12"/>
  <c r="AN138" i="12"/>
  <c r="AN130" i="12"/>
  <c r="AN122" i="12"/>
  <c r="AN114" i="12"/>
  <c r="AN106" i="12"/>
  <c r="AN98" i="12"/>
  <c r="AN90" i="12"/>
  <c r="AN82" i="12"/>
  <c r="AN74" i="12"/>
  <c r="AO297" i="12"/>
  <c r="AO289" i="12"/>
  <c r="AO281" i="12"/>
  <c r="AO273" i="12"/>
  <c r="AO265" i="12"/>
  <c r="AO257" i="12"/>
  <c r="AO249" i="12"/>
  <c r="AO241" i="12"/>
  <c r="AO233" i="12"/>
  <c r="AO225" i="12"/>
  <c r="AO217" i="12"/>
  <c r="AO209" i="12"/>
  <c r="AO201" i="12"/>
  <c r="AO193" i="12"/>
  <c r="AO185" i="12"/>
  <c r="AO177" i="12"/>
  <c r="AO169" i="12"/>
  <c r="AO161" i="12"/>
  <c r="AO153" i="12"/>
  <c r="AO145" i="12"/>
  <c r="AO137" i="12"/>
  <c r="AO129" i="12"/>
  <c r="AO121" i="12"/>
  <c r="AO113" i="12"/>
  <c r="AO105" i="12"/>
  <c r="AO97" i="12"/>
  <c r="AO89" i="12"/>
  <c r="AO81" i="12"/>
  <c r="AO73" i="12"/>
  <c r="AO65" i="12"/>
  <c r="AP299" i="12"/>
  <c r="AP291" i="12"/>
  <c r="AP283" i="12"/>
  <c r="AP275" i="12"/>
  <c r="AP267" i="12"/>
  <c r="AP259" i="12"/>
  <c r="AP251" i="12"/>
  <c r="AP243" i="12"/>
  <c r="AP235" i="12"/>
  <c r="AP227" i="12"/>
  <c r="AP219" i="12"/>
  <c r="AP211" i="12"/>
  <c r="AP203" i="12"/>
  <c r="AP195" i="12"/>
  <c r="AP187" i="12"/>
  <c r="AP179" i="12"/>
  <c r="AP171" i="12"/>
  <c r="AP163" i="12"/>
  <c r="AP155" i="12"/>
  <c r="AP147" i="12"/>
  <c r="AP139" i="12"/>
  <c r="AI205" i="12"/>
  <c r="AI197" i="12"/>
  <c r="AI209" i="12"/>
  <c r="AI201" i="12"/>
  <c r="AP131" i="12"/>
  <c r="AP123" i="12"/>
  <c r="AP115" i="12"/>
  <c r="AP107" i="12"/>
  <c r="AP99" i="12"/>
  <c r="AP91" i="12"/>
  <c r="AP83" i="12"/>
  <c r="AP75" i="12"/>
  <c r="AP67" i="12"/>
  <c r="AP59" i="12"/>
  <c r="AM302" i="12"/>
  <c r="AM294" i="12"/>
  <c r="AM286" i="12"/>
  <c r="AM278" i="12"/>
  <c r="AM270" i="12"/>
  <c r="AM262" i="12"/>
  <c r="AM254" i="12"/>
  <c r="AM246" i="12"/>
  <c r="AM238" i="12"/>
  <c r="AM230" i="12"/>
  <c r="AM222" i="12"/>
  <c r="AM214" i="12"/>
  <c r="AM206" i="12"/>
  <c r="AM198" i="12"/>
  <c r="AM190" i="12"/>
  <c r="AM182" i="12"/>
  <c r="AM174" i="12"/>
  <c r="AM166" i="12"/>
  <c r="AM158" i="12"/>
  <c r="AM150" i="12"/>
  <c r="AM142" i="12"/>
  <c r="AM134" i="12"/>
  <c r="AM126" i="12"/>
  <c r="AM118" i="12"/>
  <c r="AM110" i="12"/>
  <c r="AM102" i="12"/>
  <c r="AM94" i="12"/>
  <c r="AM86" i="12"/>
  <c r="AM78" i="12"/>
  <c r="AM70" i="12"/>
  <c r="AM62" i="12"/>
  <c r="AR304" i="12"/>
  <c r="AR296" i="12"/>
  <c r="AR288" i="12"/>
  <c r="AR280" i="12"/>
  <c r="AR272" i="12"/>
  <c r="AR264" i="12"/>
  <c r="AR256" i="12"/>
  <c r="AR248" i="12"/>
  <c r="AR240" i="12"/>
  <c r="AR232" i="12"/>
  <c r="AR224" i="12"/>
  <c r="AR216" i="12"/>
  <c r="AR208" i="12"/>
  <c r="AR200" i="12"/>
  <c r="AR192" i="12"/>
  <c r="AR184" i="12"/>
  <c r="AR176" i="12"/>
  <c r="AR168" i="12"/>
  <c r="AR160" i="12"/>
  <c r="AR152" i="12"/>
  <c r="AR144" i="12"/>
  <c r="AR136" i="12"/>
  <c r="AR128" i="12"/>
  <c r="AR120" i="12"/>
  <c r="AR112" i="12"/>
  <c r="AR104" i="12"/>
  <c r="AR96" i="12"/>
  <c r="AR88" i="12"/>
  <c r="AR80" i="12"/>
  <c r="AR72" i="12"/>
  <c r="AR64" i="12"/>
  <c r="AR301" i="12"/>
  <c r="AR293" i="12"/>
  <c r="AR285" i="12"/>
  <c r="AR277" i="12"/>
  <c r="AR269" i="12"/>
  <c r="AR261" i="12"/>
  <c r="AR253" i="12"/>
  <c r="AR245" i="12"/>
  <c r="AR237" i="12"/>
  <c r="AR229" i="12"/>
  <c r="AR221" i="12"/>
  <c r="AR213" i="12"/>
  <c r="AR205" i="12"/>
  <c r="AR197" i="12"/>
  <c r="AR189" i="12"/>
  <c r="AR181" i="12"/>
  <c r="AR173" i="12"/>
  <c r="AR165" i="12"/>
  <c r="AR157" i="12"/>
  <c r="AR149" i="12"/>
  <c r="AR141" i="12"/>
  <c r="AR133" i="12"/>
  <c r="AR125" i="12"/>
  <c r="AR117" i="12"/>
  <c r="AR109" i="12"/>
  <c r="AR101" i="12"/>
  <c r="AR93" i="12"/>
  <c r="AR85" i="12"/>
  <c r="AR77" i="12"/>
  <c r="AR69" i="12"/>
  <c r="AR61" i="12"/>
  <c r="AH81" i="12"/>
  <c r="AR299" i="12"/>
  <c r="AR291" i="12"/>
  <c r="AR283" i="12"/>
  <c r="AR275" i="12"/>
  <c r="AR267" i="12"/>
  <c r="AR259" i="12"/>
  <c r="AR251" i="12"/>
  <c r="AR243" i="12"/>
  <c r="AR235" i="12"/>
  <c r="AR227" i="12"/>
  <c r="AR219" i="12"/>
  <c r="AR211" i="12"/>
  <c r="AR203" i="12"/>
  <c r="AR195" i="12"/>
  <c r="AR187" i="12"/>
  <c r="AR179" i="12"/>
  <c r="AR171" i="12"/>
  <c r="AR163" i="12"/>
  <c r="AR155" i="12"/>
  <c r="AR147" i="12"/>
  <c r="AR139" i="12"/>
  <c r="AR131" i="12"/>
  <c r="AR123" i="12"/>
  <c r="AR115" i="12"/>
  <c r="AR107" i="12"/>
  <c r="AR99" i="12"/>
  <c r="AR91" i="12"/>
  <c r="AR83" i="12"/>
  <c r="AR75" i="12"/>
  <c r="AR67" i="12"/>
  <c r="AR59" i="12"/>
  <c r="AR300" i="12"/>
  <c r="AR302" i="12"/>
  <c r="AR294" i="12"/>
  <c r="AR286" i="12"/>
  <c r="AR278" i="12"/>
  <c r="AR270" i="12"/>
  <c r="AR262" i="12"/>
  <c r="AR254" i="12"/>
  <c r="AR246" i="12"/>
  <c r="AR238" i="12"/>
  <c r="AR230" i="12"/>
  <c r="AR222" i="12"/>
  <c r="AR214" i="12"/>
  <c r="AR206" i="12"/>
  <c r="AR198" i="12"/>
  <c r="AR190" i="12"/>
  <c r="AR182" i="12"/>
  <c r="AR174" i="12"/>
  <c r="AR166" i="12"/>
  <c r="AR158" i="12"/>
  <c r="AR150" i="12"/>
  <c r="AR142" i="12"/>
  <c r="AR134" i="12"/>
  <c r="AR126" i="12"/>
  <c r="AR118" i="12"/>
  <c r="AR110" i="12"/>
  <c r="AR102" i="12"/>
  <c r="AR94" i="12"/>
  <c r="AR86" i="12"/>
  <c r="AR78" i="12"/>
  <c r="AR70" i="12"/>
  <c r="AR62" i="12"/>
  <c r="AR292" i="12"/>
  <c r="AR284" i="12"/>
  <c r="AR276" i="12"/>
  <c r="AR268" i="12"/>
  <c r="AR260" i="12"/>
  <c r="AR252" i="12"/>
  <c r="AR244" i="12"/>
  <c r="AR236" i="12"/>
  <c r="AR228" i="12"/>
  <c r="AR220" i="12"/>
  <c r="AR212" i="12"/>
  <c r="AR204" i="12"/>
  <c r="AR196" i="12"/>
  <c r="AR188" i="12"/>
  <c r="AR180" i="12"/>
  <c r="AR172" i="12"/>
  <c r="AR164" i="12"/>
  <c r="AR156" i="12"/>
  <c r="AR148" i="12"/>
  <c r="AR140" i="12"/>
  <c r="AR132" i="12"/>
  <c r="AR124" i="12"/>
  <c r="AR116" i="12"/>
  <c r="AR108" i="12"/>
  <c r="AR100" i="12"/>
  <c r="AR92" i="12"/>
  <c r="AR84" i="12"/>
  <c r="AR76" i="12"/>
  <c r="AR68" i="12"/>
  <c r="AR60" i="12"/>
  <c r="AR257" i="12"/>
  <c r="AR225" i="12"/>
  <c r="AR193" i="12"/>
  <c r="AR97" i="12"/>
  <c r="AR65" i="12"/>
  <c r="AN274" i="12"/>
  <c r="AN266" i="12"/>
  <c r="AR303" i="12"/>
  <c r="AR295" i="12"/>
  <c r="AR287" i="12"/>
  <c r="AR279" i="12"/>
  <c r="AR271" i="12"/>
  <c r="AR263" i="12"/>
  <c r="AR255" i="12"/>
  <c r="AR247" i="12"/>
  <c r="AR239" i="12"/>
  <c r="AR231" i="12"/>
  <c r="AR223" i="12"/>
  <c r="AR215" i="12"/>
  <c r="AR207" i="12"/>
  <c r="AR199" i="12"/>
  <c r="AR191" i="12"/>
  <c r="AR183" i="12"/>
  <c r="AR175" i="12"/>
  <c r="AR167" i="12"/>
  <c r="AR159" i="12"/>
  <c r="AR151" i="12"/>
  <c r="AR143" i="12"/>
  <c r="AR135" i="12"/>
  <c r="AR127" i="12"/>
  <c r="AR119" i="12"/>
  <c r="AR111" i="12"/>
  <c r="AR103" i="12"/>
  <c r="AR95" i="12"/>
  <c r="AR87" i="12"/>
  <c r="AR129" i="12"/>
  <c r="AN299" i="12"/>
  <c r="AN291" i="12"/>
  <c r="AN283" i="12"/>
  <c r="AR305" i="12"/>
  <c r="AR297" i="12"/>
  <c r="AR281" i="12"/>
  <c r="AR273" i="12"/>
  <c r="AR265" i="12"/>
  <c r="AR249" i="12"/>
  <c r="AR241" i="12"/>
  <c r="AR233" i="12"/>
  <c r="AR217" i="12"/>
  <c r="AR209" i="12"/>
  <c r="AR201" i="12"/>
  <c r="AR185" i="12"/>
  <c r="AR177" i="12"/>
  <c r="AR169" i="12"/>
  <c r="AR153" i="12"/>
  <c r="AR145" i="12"/>
  <c r="AR137" i="12"/>
  <c r="AR121" i="12"/>
  <c r="AR113" i="12"/>
  <c r="AR105" i="12"/>
  <c r="AR89" i="12"/>
  <c r="AR81" i="12"/>
  <c r="AR73" i="12"/>
  <c r="AR289" i="12"/>
  <c r="AR79" i="12"/>
  <c r="AR71" i="12"/>
  <c r="AR63" i="12"/>
  <c r="AR298" i="12"/>
  <c r="AR290" i="12"/>
  <c r="AR282" i="12"/>
  <c r="AR274" i="12"/>
  <c r="AR266" i="12"/>
  <c r="AR258" i="12"/>
  <c r="AR250" i="12"/>
  <c r="AR242" i="12"/>
  <c r="AR234" i="12"/>
  <c r="AR226" i="12"/>
  <c r="AR218" i="12"/>
  <c r="AR210" i="12"/>
  <c r="AR202" i="12"/>
  <c r="AR194" i="12"/>
  <c r="AR186" i="12"/>
  <c r="AR178" i="12"/>
  <c r="AR170" i="12"/>
  <c r="AR162" i="12"/>
  <c r="AR154" i="12"/>
  <c r="AR146" i="12"/>
  <c r="AR138" i="12"/>
  <c r="AR130" i="12"/>
  <c r="AR122" i="12"/>
  <c r="AR114" i="12"/>
  <c r="AR106" i="12"/>
  <c r="AR98" i="12"/>
  <c r="AR90" i="12"/>
  <c r="AR82" i="12"/>
  <c r="AR74" i="12"/>
  <c r="AR66" i="12"/>
  <c r="AR58" i="12"/>
  <c r="AN275" i="12"/>
  <c r="AN267" i="12"/>
  <c r="AN259" i="12"/>
  <c r="AN251" i="12"/>
  <c r="AN243" i="12"/>
  <c r="AN235" i="12"/>
  <c r="AR57" i="12"/>
  <c r="AN282" i="12"/>
  <c r="AN298" i="12"/>
  <c r="AN290" i="12"/>
  <c r="AN301" i="12"/>
  <c r="AN293" i="12"/>
  <c r="AN285" i="12"/>
  <c r="AN269" i="12"/>
  <c r="AN261" i="12"/>
  <c r="AN253" i="12"/>
  <c r="AN245" i="12"/>
  <c r="AN237" i="12"/>
  <c r="AN229" i="12"/>
  <c r="AO300" i="12"/>
  <c r="AO292" i="12"/>
  <c r="AO284" i="12"/>
  <c r="AO276" i="12"/>
  <c r="AO268" i="12"/>
  <c r="AO260" i="12"/>
  <c r="AO244" i="12"/>
  <c r="AO236" i="12"/>
  <c r="AO228" i="12"/>
  <c r="AP302" i="12"/>
  <c r="AP294" i="12"/>
  <c r="AP286" i="12"/>
  <c r="AP278" i="12"/>
  <c r="AP270" i="12"/>
  <c r="AP262" i="12"/>
  <c r="AP254" i="12"/>
  <c r="AP246" i="12"/>
  <c r="AP238" i="12"/>
  <c r="AP230" i="12"/>
  <c r="AM297" i="12"/>
  <c r="AM289" i="12"/>
  <c r="AM281" i="12"/>
  <c r="AM273" i="12"/>
  <c r="AM265" i="12"/>
  <c r="AM257" i="12"/>
  <c r="AM249" i="12"/>
  <c r="AM241" i="12"/>
  <c r="AM233" i="12"/>
  <c r="AN277" i="12"/>
  <c r="AO299" i="12"/>
  <c r="AO291" i="12"/>
  <c r="AO283" i="12"/>
  <c r="AO275" i="12"/>
  <c r="AO267" i="12"/>
  <c r="AO259" i="12"/>
  <c r="AO251" i="12"/>
  <c r="AO243" i="12"/>
  <c r="AO235" i="12"/>
  <c r="AP301" i="12"/>
  <c r="AP293" i="12"/>
  <c r="AP285" i="12"/>
  <c r="AP277" i="12"/>
  <c r="AP269" i="12"/>
  <c r="AP261" i="12"/>
  <c r="AP253" i="12"/>
  <c r="AP245" i="12"/>
  <c r="AP237" i="12"/>
  <c r="AP229" i="12"/>
  <c r="AP221" i="12"/>
  <c r="AP213" i="12"/>
  <c r="AP205" i="12"/>
  <c r="AP197" i="12"/>
  <c r="AP189" i="12"/>
  <c r="AP181" i="12"/>
  <c r="AP173" i="12"/>
  <c r="AP165" i="12"/>
  <c r="AP157" i="12"/>
  <c r="AP149" i="12"/>
  <c r="AP141" i="12"/>
  <c r="AP133" i="12"/>
  <c r="AP125" i="12"/>
  <c r="AP117" i="12"/>
  <c r="AP109" i="12"/>
  <c r="AP101" i="12"/>
  <c r="AP93" i="12"/>
  <c r="AP85" i="12"/>
  <c r="AP77" i="12"/>
  <c r="AP69" i="12"/>
  <c r="AP61" i="12"/>
  <c r="AM296" i="12"/>
  <c r="AM288" i="12"/>
  <c r="AM280" i="12"/>
  <c r="AM272" i="12"/>
  <c r="AM264" i="12"/>
  <c r="AM256" i="12"/>
  <c r="AM248" i="12"/>
  <c r="AM240" i="12"/>
  <c r="AM232" i="12"/>
  <c r="AI177" i="12"/>
  <c r="AI109" i="12"/>
  <c r="AI153" i="12"/>
  <c r="AO294" i="12"/>
  <c r="AO286" i="12"/>
  <c r="AO278" i="12"/>
  <c r="AO270" i="12"/>
  <c r="AO262" i="12"/>
  <c r="AO254" i="12"/>
  <c r="AO246" i="12"/>
  <c r="AO238" i="12"/>
  <c r="AO230" i="12"/>
  <c r="AO222" i="12"/>
  <c r="AO214" i="12"/>
  <c r="AO206" i="12"/>
  <c r="AO198" i="12"/>
  <c r="AO190" i="12"/>
  <c r="AO182" i="12"/>
  <c r="AO174" i="12"/>
  <c r="AO166" i="12"/>
  <c r="AO158" i="12"/>
  <c r="AO150" i="12"/>
  <c r="AO142" i="12"/>
  <c r="AO134" i="12"/>
  <c r="AO126" i="12"/>
  <c r="AO118" i="12"/>
  <c r="AO110" i="12"/>
  <c r="AO102" i="12"/>
  <c r="AO94" i="12"/>
  <c r="AO86" i="12"/>
  <c r="AO78" i="12"/>
  <c r="AO70" i="12"/>
  <c r="AO62" i="12"/>
  <c r="AP296" i="12"/>
  <c r="AP288" i="12"/>
  <c r="AP280" i="12"/>
  <c r="AP272" i="12"/>
  <c r="AP264" i="12"/>
  <c r="AP256" i="12"/>
  <c r="AP248" i="12"/>
  <c r="AP240" i="12"/>
  <c r="AP232" i="12"/>
  <c r="AP224" i="12"/>
  <c r="AP216" i="12"/>
  <c r="AP208" i="12"/>
  <c r="AP200" i="12"/>
  <c r="AP192" i="12"/>
  <c r="AP184" i="12"/>
  <c r="AP176" i="12"/>
  <c r="AP168" i="12"/>
  <c r="AP160" i="12"/>
  <c r="AP152" i="12"/>
  <c r="AP144" i="12"/>
  <c r="AP136" i="12"/>
  <c r="AP128" i="12"/>
  <c r="AP120" i="12"/>
  <c r="AP112" i="12"/>
  <c r="AP104" i="12"/>
  <c r="AP96" i="12"/>
  <c r="AP88" i="12"/>
  <c r="AP80" i="12"/>
  <c r="AP72" i="12"/>
  <c r="AP64" i="12"/>
  <c r="AM299" i="12"/>
  <c r="AM291" i="12"/>
  <c r="AM283" i="12"/>
  <c r="AM275" i="12"/>
  <c r="AM267" i="12"/>
  <c r="AM259" i="12"/>
  <c r="AM251" i="12"/>
  <c r="AM243" i="12"/>
  <c r="AM235" i="12"/>
  <c r="AM227" i="12"/>
  <c r="AM219" i="12"/>
  <c r="AM211" i="12"/>
  <c r="AM203" i="12"/>
  <c r="AM195" i="12"/>
  <c r="AM187" i="12"/>
  <c r="AM179" i="12"/>
  <c r="AM171" i="12"/>
  <c r="AM163" i="12"/>
  <c r="AM155" i="12"/>
  <c r="AM147" i="12"/>
  <c r="AM139" i="12"/>
  <c r="AM131" i="12"/>
  <c r="AM123" i="12"/>
  <c r="AM115" i="12"/>
  <c r="AM107" i="12"/>
  <c r="AM99" i="12"/>
  <c r="AM91" i="12"/>
  <c r="AM83" i="12"/>
  <c r="AM75" i="12"/>
  <c r="AM67" i="12"/>
  <c r="AM59" i="12"/>
  <c r="AN296" i="12"/>
  <c r="AN288" i="12"/>
  <c r="AN280" i="12"/>
  <c r="AN272" i="12"/>
  <c r="AN264" i="12"/>
  <c r="AN256" i="12"/>
  <c r="AN248" i="12"/>
  <c r="AN240" i="12"/>
  <c r="AN224" i="12"/>
  <c r="AN216" i="12"/>
  <c r="AN208" i="12"/>
  <c r="AN200" i="12"/>
  <c r="AN192" i="12"/>
  <c r="AN184" i="12"/>
  <c r="AN176" i="12"/>
  <c r="AN168" i="12"/>
  <c r="AN160" i="12"/>
  <c r="AN152" i="12"/>
  <c r="AN144" i="12"/>
  <c r="AN136" i="12"/>
  <c r="AN128" i="12"/>
  <c r="AN120" i="12"/>
  <c r="AN112" i="12"/>
  <c r="AN104" i="12"/>
  <c r="AN96" i="12"/>
  <c r="AN88" i="12"/>
  <c r="AN80" i="12"/>
  <c r="AN72" i="12"/>
  <c r="AO279" i="12"/>
  <c r="AO271" i="12"/>
  <c r="AO263" i="12"/>
  <c r="AO255" i="12"/>
  <c r="AN295" i="12"/>
  <c r="AN287" i="12"/>
  <c r="AN279" i="12"/>
  <c r="AN271" i="12"/>
  <c r="AN263" i="12"/>
  <c r="AN255" i="12"/>
  <c r="AN247" i="12"/>
  <c r="AN239" i="12"/>
  <c r="AN231" i="12"/>
  <c r="AN223" i="12"/>
  <c r="AN215" i="12"/>
  <c r="AN207" i="12"/>
  <c r="AN199" i="12"/>
  <c r="AN191" i="12"/>
  <c r="AN183" i="12"/>
  <c r="AN175" i="12"/>
  <c r="AN167" i="12"/>
  <c r="AN159" i="12"/>
  <c r="AN151" i="12"/>
  <c r="AN143" i="12"/>
  <c r="AN135" i="12"/>
  <c r="AN127" i="12"/>
  <c r="AN119" i="12"/>
  <c r="AN111" i="12"/>
  <c r="AN103" i="12"/>
  <c r="AN95" i="12"/>
  <c r="AN87" i="12"/>
  <c r="AN79" i="12"/>
  <c r="AN71" i="12"/>
  <c r="AO302" i="12"/>
  <c r="AO253" i="12"/>
  <c r="AO245" i="12"/>
  <c r="AO237" i="12"/>
  <c r="AO229" i="12"/>
  <c r="AO221" i="12"/>
  <c r="AO213" i="12"/>
  <c r="AO205" i="12"/>
  <c r="AO197" i="12"/>
  <c r="AO189" i="12"/>
  <c r="AO181" i="12"/>
  <c r="AO173" i="12"/>
  <c r="AO165" i="12"/>
  <c r="AO157" i="12"/>
  <c r="AO149" i="12"/>
  <c r="AO141" i="12"/>
  <c r="AO133" i="12"/>
  <c r="AO125" i="12"/>
  <c r="AO117" i="12"/>
  <c r="AO109" i="12"/>
  <c r="AO101" i="12"/>
  <c r="AP135" i="12"/>
  <c r="AO234" i="12"/>
  <c r="AO247" i="12"/>
  <c r="AO239" i="12"/>
  <c r="AO231" i="12"/>
  <c r="AO223" i="12"/>
  <c r="AO215" i="12"/>
  <c r="AO207" i="12"/>
  <c r="AO199" i="12"/>
  <c r="AO191" i="12"/>
  <c r="AO183" i="12"/>
  <c r="AO175" i="12"/>
  <c r="AO167" i="12"/>
  <c r="AO159" i="12"/>
  <c r="AO151" i="12"/>
  <c r="AO143" i="12"/>
  <c r="AO135" i="12"/>
  <c r="AO127" i="12"/>
  <c r="AO119" i="12"/>
  <c r="AO111" i="12"/>
  <c r="AO103" i="12"/>
  <c r="AO95" i="12"/>
  <c r="AO87" i="12"/>
  <c r="AO79" i="12"/>
  <c r="AO71" i="12"/>
  <c r="AO63" i="12"/>
  <c r="AP297" i="12"/>
  <c r="AP289" i="12"/>
  <c r="AP281" i="12"/>
  <c r="AP273" i="12"/>
  <c r="AP265" i="12"/>
  <c r="AP257" i="12"/>
  <c r="AP249" i="12"/>
  <c r="AP241" i="12"/>
  <c r="AP233" i="12"/>
  <c r="AP225" i="12"/>
  <c r="AP217" i="12"/>
  <c r="AP209" i="12"/>
  <c r="AP201" i="12"/>
  <c r="AP193" i="12"/>
  <c r="AP185" i="12"/>
  <c r="AP177" i="12"/>
  <c r="AP169" i="12"/>
  <c r="AP161" i="12"/>
  <c r="AP153" i="12"/>
  <c r="AP145" i="12"/>
  <c r="AP137" i="12"/>
  <c r="AP129" i="12"/>
  <c r="AP121" i="12"/>
  <c r="AP113" i="12"/>
  <c r="AP105" i="12"/>
  <c r="AP97" i="12"/>
  <c r="AP89" i="12"/>
  <c r="AP81" i="12"/>
  <c r="AP73" i="12"/>
  <c r="AP65" i="12"/>
  <c r="AM300" i="12"/>
  <c r="AM292" i="12"/>
  <c r="AM284" i="12"/>
  <c r="AM276" i="12"/>
  <c r="AM268" i="12"/>
  <c r="AM260" i="12"/>
  <c r="AM252" i="12"/>
  <c r="AM244" i="12"/>
  <c r="AM236" i="12"/>
  <c r="AM228" i="12"/>
  <c r="AM220" i="12"/>
  <c r="AM212" i="12"/>
  <c r="AM204" i="12"/>
  <c r="AM196" i="12"/>
  <c r="AM188" i="12"/>
  <c r="AM180" i="12"/>
  <c r="AM172" i="12"/>
  <c r="AM164" i="12"/>
  <c r="AM156" i="12"/>
  <c r="AM148" i="12"/>
  <c r="AM140" i="12"/>
  <c r="AM132" i="12"/>
  <c r="AM124" i="12"/>
  <c r="AM116" i="12"/>
  <c r="AM108" i="12"/>
  <c r="AM100" i="12"/>
  <c r="AM92" i="12"/>
  <c r="AM84" i="12"/>
  <c r="AM76" i="12"/>
  <c r="AM68" i="12"/>
  <c r="AM60" i="12"/>
  <c r="AO93" i="12"/>
  <c r="AO85" i="12"/>
  <c r="AO77" i="12"/>
  <c r="AO69" i="12"/>
  <c r="AO61" i="12"/>
  <c r="AP295" i="12"/>
  <c r="AP287" i="12"/>
  <c r="AP279" i="12"/>
  <c r="AP271" i="12"/>
  <c r="AP263" i="12"/>
  <c r="AP255" i="12"/>
  <c r="AP247" i="12"/>
  <c r="AP239" i="12"/>
  <c r="AP231" i="12"/>
  <c r="AP223" i="12"/>
  <c r="AP215" i="12"/>
  <c r="AP207" i="12"/>
  <c r="AP199" i="12"/>
  <c r="AP191" i="12"/>
  <c r="AP183" i="12"/>
  <c r="AP175" i="12"/>
  <c r="AP167" i="12"/>
  <c r="AP159" i="12"/>
  <c r="AP151" i="12"/>
  <c r="AP143" i="12"/>
  <c r="AP127" i="12"/>
  <c r="AP119" i="12"/>
  <c r="AP111" i="12"/>
  <c r="AP103" i="12"/>
  <c r="AP95" i="12"/>
  <c r="AP87" i="12"/>
  <c r="AP79" i="12"/>
  <c r="AP71" i="12"/>
  <c r="AP63" i="12"/>
  <c r="AM298" i="12"/>
  <c r="AM290" i="12"/>
  <c r="AM282" i="12"/>
  <c r="AM274" i="12"/>
  <c r="AM266" i="12"/>
  <c r="AM258" i="12"/>
  <c r="AM250" i="12"/>
  <c r="AM242" i="12"/>
  <c r="AM234" i="12"/>
  <c r="AM226" i="12"/>
  <c r="AM218" i="12"/>
  <c r="AM210" i="12"/>
  <c r="AM202" i="12"/>
  <c r="AM194" i="12"/>
  <c r="AM186" i="12"/>
  <c r="AM178" i="12"/>
  <c r="AM170" i="12"/>
  <c r="AM162" i="12"/>
  <c r="AM154" i="12"/>
  <c r="AM146" i="12"/>
  <c r="AM138" i="12"/>
  <c r="AM130" i="12"/>
  <c r="AM122" i="12"/>
  <c r="AM114" i="12"/>
  <c r="AM106" i="12"/>
  <c r="AM98" i="12"/>
  <c r="AM90" i="12"/>
  <c r="AM82" i="12"/>
  <c r="AM74" i="12"/>
  <c r="AM66" i="12"/>
  <c r="AO298" i="12"/>
  <c r="AO290" i="12"/>
  <c r="AO282" i="12"/>
  <c r="AO274" i="12"/>
  <c r="AO266" i="12"/>
  <c r="AO258" i="12"/>
  <c r="AO250" i="12"/>
  <c r="AO242" i="12"/>
  <c r="AN297" i="12"/>
  <c r="AN289" i="12"/>
  <c r="AN281" i="12"/>
  <c r="AN273" i="12"/>
  <c r="AN265" i="12"/>
  <c r="AN257" i="12"/>
  <c r="AN249" i="12"/>
  <c r="AN241" i="12"/>
  <c r="AN233" i="12"/>
  <c r="AN225" i="12"/>
  <c r="AN217" i="12"/>
  <c r="AN209" i="12"/>
  <c r="AN201" i="12"/>
  <c r="AN193" i="12"/>
  <c r="AN185" i="12"/>
  <c r="AN177" i="12"/>
  <c r="AN169" i="12"/>
  <c r="AN161" i="12"/>
  <c r="AN153" i="12"/>
  <c r="AN145" i="12"/>
  <c r="AN137" i="12"/>
  <c r="AN129" i="12"/>
  <c r="AN121" i="12"/>
  <c r="AN113" i="12"/>
  <c r="AN105" i="12"/>
  <c r="AN97" i="12"/>
  <c r="AN89" i="12"/>
  <c r="AN81" i="12"/>
  <c r="AN73" i="12"/>
  <c r="AO296" i="12"/>
  <c r="AO288" i="12"/>
  <c r="AO280" i="12"/>
  <c r="AO272" i="12"/>
  <c r="AO264" i="12"/>
  <c r="AO256" i="12"/>
  <c r="AO248" i="12"/>
  <c r="AO240" i="12"/>
  <c r="AO232" i="12"/>
  <c r="AO224" i="12"/>
  <c r="AO216" i="12"/>
  <c r="AO208" i="12"/>
  <c r="AO200" i="12"/>
  <c r="AO192" i="12"/>
  <c r="AO184" i="12"/>
  <c r="AO176" i="12"/>
  <c r="AN284" i="12"/>
  <c r="AN64" i="12"/>
  <c r="AO295" i="12"/>
  <c r="AO287" i="12"/>
  <c r="AO252" i="12"/>
  <c r="AN63" i="12"/>
  <c r="AN302" i="12"/>
  <c r="AN294" i="12"/>
  <c r="AN286" i="12"/>
  <c r="AN278" i="12"/>
  <c r="AN270" i="12"/>
  <c r="AN262" i="12"/>
  <c r="AN254" i="12"/>
  <c r="AN246" i="12"/>
  <c r="AN238" i="12"/>
  <c r="AN230" i="12"/>
  <c r="AN222" i="12"/>
  <c r="AN214" i="12"/>
  <c r="AN206" i="12"/>
  <c r="AN198" i="12"/>
  <c r="AN190" i="12"/>
  <c r="AN182" i="12"/>
  <c r="AN174" i="12"/>
  <c r="AN166" i="12"/>
  <c r="AN158" i="12"/>
  <c r="AN150" i="12"/>
  <c r="AN142" i="12"/>
  <c r="AN134" i="12"/>
  <c r="AN126" i="12"/>
  <c r="AN118" i="12"/>
  <c r="AN110" i="12"/>
  <c r="AN102" i="12"/>
  <c r="AN94" i="12"/>
  <c r="AN86" i="12"/>
  <c r="AN78" i="12"/>
  <c r="AN70" i="12"/>
  <c r="AO301" i="12"/>
  <c r="AO293" i="12"/>
  <c r="AO285" i="12"/>
  <c r="AO277" i="12"/>
  <c r="AO269" i="12"/>
  <c r="AO261" i="12"/>
  <c r="AP300" i="12"/>
  <c r="AP292" i="12"/>
  <c r="AP284" i="12"/>
  <c r="AP276" i="12"/>
  <c r="AP268" i="12"/>
  <c r="AP260" i="12"/>
  <c r="AP252" i="12"/>
  <c r="AP244" i="12"/>
  <c r="AP236" i="12"/>
  <c r="AP228" i="12"/>
  <c r="AM295" i="12"/>
  <c r="AM287" i="12"/>
  <c r="AM279" i="12"/>
  <c r="AM271" i="12"/>
  <c r="AM263" i="12"/>
  <c r="AM255" i="12"/>
  <c r="AM247" i="12"/>
  <c r="AM239" i="12"/>
  <c r="AM231" i="12"/>
  <c r="AO168" i="12"/>
  <c r="AO160" i="12"/>
  <c r="AO152" i="12"/>
  <c r="AO144" i="12"/>
  <c r="AO136" i="12"/>
  <c r="AO128" i="12"/>
  <c r="AO120" i="12"/>
  <c r="AO112" i="12"/>
  <c r="AO104" i="12"/>
  <c r="AO96" i="12"/>
  <c r="AO88" i="12"/>
  <c r="AO80" i="12"/>
  <c r="AO72" i="12"/>
  <c r="AO64" i="12"/>
  <c r="AP298" i="12"/>
  <c r="AP290" i="12"/>
  <c r="AP282" i="12"/>
  <c r="AP274" i="12"/>
  <c r="AP266" i="12"/>
  <c r="AP258" i="12"/>
  <c r="AP250" i="12"/>
  <c r="AP242" i="12"/>
  <c r="AP234" i="12"/>
  <c r="AP226" i="12"/>
  <c r="AP218" i="12"/>
  <c r="AP210" i="12"/>
  <c r="AP202" i="12"/>
  <c r="AP194" i="12"/>
  <c r="AP186" i="12"/>
  <c r="AP178" i="12"/>
  <c r="AP170" i="12"/>
  <c r="AP162" i="12"/>
  <c r="AP154" i="12"/>
  <c r="AP146" i="12"/>
  <c r="AP138" i="12"/>
  <c r="AP130" i="12"/>
  <c r="AP122" i="12"/>
  <c r="AP114" i="12"/>
  <c r="AP106" i="12"/>
  <c r="AP98" i="12"/>
  <c r="AP90" i="12"/>
  <c r="AP82" i="12"/>
  <c r="AP74" i="12"/>
  <c r="AP66" i="12"/>
  <c r="AP58" i="12"/>
  <c r="AM301" i="12"/>
  <c r="AM293" i="12"/>
  <c r="AM285" i="12"/>
  <c r="AM277" i="12"/>
  <c r="AM269" i="12"/>
  <c r="AM261" i="12"/>
  <c r="AM253" i="12"/>
  <c r="AM245" i="12"/>
  <c r="AM237" i="12"/>
  <c r="AM229" i="12"/>
  <c r="AM221" i="12"/>
  <c r="AM213" i="12"/>
  <c r="AM205" i="12"/>
  <c r="AM197" i="12"/>
  <c r="AM189" i="12"/>
  <c r="AM181" i="12"/>
  <c r="AM173" i="12"/>
  <c r="AM165" i="12"/>
  <c r="AM157" i="12"/>
  <c r="AM149" i="12"/>
  <c r="AM141" i="12"/>
  <c r="AM133" i="12"/>
  <c r="AM125" i="12"/>
  <c r="AM117" i="12"/>
  <c r="AM109" i="12"/>
  <c r="AM101" i="12"/>
  <c r="AM93" i="12"/>
  <c r="AM85" i="12"/>
  <c r="AM77" i="12"/>
  <c r="AM69" i="12"/>
  <c r="AM61" i="12"/>
  <c r="AN300" i="12"/>
  <c r="AN292" i="12"/>
  <c r="AN244" i="12"/>
  <c r="AN232" i="12"/>
  <c r="AN62" i="12"/>
  <c r="AM58" i="12"/>
  <c r="AN268" i="12"/>
  <c r="AN228" i="12"/>
  <c r="AN221" i="12"/>
  <c r="AN213" i="12"/>
  <c r="AN205" i="12"/>
  <c r="AN197" i="12"/>
  <c r="AN189" i="12"/>
  <c r="AN181" i="12"/>
  <c r="AN173" i="12"/>
  <c r="AN165" i="12"/>
  <c r="AN157" i="12"/>
  <c r="AN149" i="12"/>
  <c r="AN141" i="12"/>
  <c r="AN133" i="12"/>
  <c r="AN125" i="12"/>
  <c r="AN117" i="12"/>
  <c r="AN109" i="12"/>
  <c r="AN101" i="12"/>
  <c r="AN93" i="12"/>
  <c r="AN85" i="12"/>
  <c r="AN77" i="12"/>
  <c r="AN69" i="12"/>
  <c r="AN61" i="12"/>
  <c r="AO220" i="12"/>
  <c r="AO212" i="12"/>
  <c r="AO204" i="12"/>
  <c r="AO196" i="12"/>
  <c r="AO188" i="12"/>
  <c r="AO180" i="12"/>
  <c r="AO172" i="12"/>
  <c r="AO164" i="12"/>
  <c r="AO156" i="12"/>
  <c r="AO148" i="12"/>
  <c r="AO140" i="12"/>
  <c r="AO132" i="12"/>
  <c r="AO124" i="12"/>
  <c r="AO116" i="12"/>
  <c r="AO108" i="12"/>
  <c r="AO100" i="12"/>
  <c r="AO92" i="12"/>
  <c r="AO84" i="12"/>
  <c r="AO76" i="12"/>
  <c r="AO68" i="12"/>
  <c r="AO60" i="12"/>
  <c r="AP222" i="12"/>
  <c r="AP214" i="12"/>
  <c r="AP206" i="12"/>
  <c r="AP198" i="12"/>
  <c r="AP190" i="12"/>
  <c r="AP182" i="12"/>
  <c r="AP174" i="12"/>
  <c r="AP166" i="12"/>
  <c r="AP158" i="12"/>
  <c r="AP150" i="12"/>
  <c r="AP142" i="12"/>
  <c r="AP134" i="12"/>
  <c r="AP126" i="12"/>
  <c r="AP118" i="12"/>
  <c r="AP110" i="12"/>
  <c r="AP102" i="12"/>
  <c r="AP94" i="12"/>
  <c r="AP86" i="12"/>
  <c r="AP78" i="12"/>
  <c r="AP70" i="12"/>
  <c r="AP62" i="12"/>
  <c r="AM225" i="12"/>
  <c r="AM217" i="12"/>
  <c r="AM209" i="12"/>
  <c r="AM201" i="12"/>
  <c r="AM193" i="12"/>
  <c r="AM185" i="12"/>
  <c r="AM177" i="12"/>
  <c r="AM169" i="12"/>
  <c r="AM161" i="12"/>
  <c r="AM153" i="12"/>
  <c r="AM145" i="12"/>
  <c r="AM137" i="12"/>
  <c r="AM129" i="12"/>
  <c r="AM121" i="12"/>
  <c r="AM113" i="12"/>
  <c r="AM105" i="12"/>
  <c r="AM97" i="12"/>
  <c r="AM89" i="12"/>
  <c r="AM81" i="12"/>
  <c r="AM73" i="12"/>
  <c r="AM65" i="12"/>
  <c r="AN260" i="12"/>
  <c r="AN220" i="12"/>
  <c r="AN212" i="12"/>
  <c r="AN204" i="12"/>
  <c r="AN196" i="12"/>
  <c r="AN188" i="12"/>
  <c r="AN180" i="12"/>
  <c r="AN172" i="12"/>
  <c r="AN164" i="12"/>
  <c r="AN156" i="12"/>
  <c r="AN148" i="12"/>
  <c r="AN140" i="12"/>
  <c r="AN132" i="12"/>
  <c r="AN124" i="12"/>
  <c r="AN116" i="12"/>
  <c r="AN108" i="12"/>
  <c r="AN100" i="12"/>
  <c r="AN92" i="12"/>
  <c r="AN84" i="12"/>
  <c r="AN76" i="12"/>
  <c r="AN68" i="12"/>
  <c r="AN60" i="12"/>
  <c r="AO227" i="12"/>
  <c r="AO219" i="12"/>
  <c r="AO211" i="12"/>
  <c r="AO203" i="12"/>
  <c r="AO195" i="12"/>
  <c r="AO187" i="12"/>
  <c r="AO179" i="12"/>
  <c r="AO171" i="12"/>
  <c r="AO163" i="12"/>
  <c r="AO155" i="12"/>
  <c r="AO147" i="12"/>
  <c r="AO139" i="12"/>
  <c r="AO131" i="12"/>
  <c r="AO123" i="12"/>
  <c r="AO115" i="12"/>
  <c r="AO107" i="12"/>
  <c r="AO99" i="12"/>
  <c r="AO91" i="12"/>
  <c r="AO83" i="12"/>
  <c r="AO75" i="12"/>
  <c r="AO67" i="12"/>
  <c r="AO59" i="12"/>
  <c r="AM224" i="12"/>
  <c r="AM216" i="12"/>
  <c r="AM208" i="12"/>
  <c r="AM200" i="12"/>
  <c r="AM192" i="12"/>
  <c r="AM184" i="12"/>
  <c r="AM176" i="12"/>
  <c r="AM168" i="12"/>
  <c r="AM160" i="12"/>
  <c r="AM152" i="12"/>
  <c r="AM144" i="12"/>
  <c r="AM136" i="12"/>
  <c r="AM128" i="12"/>
  <c r="AM120" i="12"/>
  <c r="AM112" i="12"/>
  <c r="AM104" i="12"/>
  <c r="AM96" i="12"/>
  <c r="AM88" i="12"/>
  <c r="AM80" i="12"/>
  <c r="AM72" i="12"/>
  <c r="AM64" i="12"/>
  <c r="AN252" i="12"/>
  <c r="AN227" i="12"/>
  <c r="AN219" i="12"/>
  <c r="AN211" i="12"/>
  <c r="AN203" i="12"/>
  <c r="AN195" i="12"/>
  <c r="AN187" i="12"/>
  <c r="AN179" i="12"/>
  <c r="AN171" i="12"/>
  <c r="AN163" i="12"/>
  <c r="AN155" i="12"/>
  <c r="AN147" i="12"/>
  <c r="AN139" i="12"/>
  <c r="AN131" i="12"/>
  <c r="AN123" i="12"/>
  <c r="AN115" i="12"/>
  <c r="AN107" i="12"/>
  <c r="AN99" i="12"/>
  <c r="AN91" i="12"/>
  <c r="AN83" i="12"/>
  <c r="AN75" i="12"/>
  <c r="AN67" i="12"/>
  <c r="AN59" i="12"/>
  <c r="AO226" i="12"/>
  <c r="AO218" i="12"/>
  <c r="AO210" i="12"/>
  <c r="AO202" i="12"/>
  <c r="AO194" i="12"/>
  <c r="AO186" i="12"/>
  <c r="AO178" i="12"/>
  <c r="AO170" i="12"/>
  <c r="AO162" i="12"/>
  <c r="AO154" i="12"/>
  <c r="AO146" i="12"/>
  <c r="AO138" i="12"/>
  <c r="AO130" i="12"/>
  <c r="AO122" i="12"/>
  <c r="AO114" i="12"/>
  <c r="AO106" i="12"/>
  <c r="AO98" i="12"/>
  <c r="AO90" i="12"/>
  <c r="AO82" i="12"/>
  <c r="AO74" i="12"/>
  <c r="AO66" i="12"/>
  <c r="AO58" i="12"/>
  <c r="AP220" i="12"/>
  <c r="AP212" i="12"/>
  <c r="AP204" i="12"/>
  <c r="AP196" i="12"/>
  <c r="AP188" i="12"/>
  <c r="AP180" i="12"/>
  <c r="AP172" i="12"/>
  <c r="AP164" i="12"/>
  <c r="AP156" i="12"/>
  <c r="AP148" i="12"/>
  <c r="AP140" i="12"/>
  <c r="AP132" i="12"/>
  <c r="AP124" i="12"/>
  <c r="AP116" i="12"/>
  <c r="AP108" i="12"/>
  <c r="AP100" i="12"/>
  <c r="AP92" i="12"/>
  <c r="AP84" i="12"/>
  <c r="AP76" i="12"/>
  <c r="AP68" i="12"/>
  <c r="AP60" i="12"/>
  <c r="AM223" i="12"/>
  <c r="AM215" i="12"/>
  <c r="AM207" i="12"/>
  <c r="AM199" i="12"/>
  <c r="AM191" i="12"/>
  <c r="AM183" i="12"/>
  <c r="AM175" i="12"/>
  <c r="AM167" i="12"/>
  <c r="AM159" i="12"/>
  <c r="AM151" i="12"/>
  <c r="AM143" i="12"/>
  <c r="AM135" i="12"/>
  <c r="AM127" i="12"/>
  <c r="AM119" i="12"/>
  <c r="AM111" i="12"/>
  <c r="AM103" i="12"/>
  <c r="AM95" i="12"/>
  <c r="AM87" i="12"/>
  <c r="AM79" i="12"/>
  <c r="AM71" i="12"/>
  <c r="AM63" i="12"/>
  <c r="AN236" i="12"/>
  <c r="AN66" i="12"/>
  <c r="AN58" i="12"/>
  <c r="AN276" i="12"/>
  <c r="AN65" i="12"/>
  <c r="AP57" i="12"/>
  <c r="AN57" i="12"/>
  <c r="AO57" i="12"/>
  <c r="AM57" i="12"/>
  <c r="AI224" i="12"/>
  <c r="AH215" i="12"/>
  <c r="AE237" i="12"/>
  <c r="AE300" i="12"/>
  <c r="AE292" i="12"/>
  <c r="AE284" i="12"/>
  <c r="AE276" i="12"/>
  <c r="AE268" i="12"/>
  <c r="AE260" i="12"/>
  <c r="AE252" i="12"/>
  <c r="AE244" i="12"/>
  <c r="AE236" i="12"/>
  <c r="AE299" i="12"/>
  <c r="AE291" i="12"/>
  <c r="AE283" i="12"/>
  <c r="AE275" i="12"/>
  <c r="AE267" i="12"/>
  <c r="AE259" i="12"/>
  <c r="AE251" i="12"/>
  <c r="AE243" i="12"/>
  <c r="AE235" i="12"/>
  <c r="AE227" i="12"/>
  <c r="AE219" i="12"/>
  <c r="AE211" i="12"/>
  <c r="AE203" i="12"/>
  <c r="AE195" i="12"/>
  <c r="AE187" i="12"/>
  <c r="AE179" i="12"/>
  <c r="AE171" i="12"/>
  <c r="AE155" i="12"/>
  <c r="AE147" i="12"/>
  <c r="AE139" i="12"/>
  <c r="AE131" i="12"/>
  <c r="AE123" i="12"/>
  <c r="AE115" i="12"/>
  <c r="AE107" i="12"/>
  <c r="AE99" i="12"/>
  <c r="AE91" i="12"/>
  <c r="AE83" i="12"/>
  <c r="AE75" i="12"/>
  <c r="AE67" i="12"/>
  <c r="AE59" i="12"/>
  <c r="AE298" i="12"/>
  <c r="AE290" i="12"/>
  <c r="AE282" i="12"/>
  <c r="AE274" i="12"/>
  <c r="AE266" i="12"/>
  <c r="AE258" i="12"/>
  <c r="AE250" i="12"/>
  <c r="AE242" i="12"/>
  <c r="AE234" i="12"/>
  <c r="AE226" i="12"/>
  <c r="AE218" i="12"/>
  <c r="AE210" i="12"/>
  <c r="AE202" i="12"/>
  <c r="AE194" i="12"/>
  <c r="AE186" i="12"/>
  <c r="AE178" i="12"/>
  <c r="AE170" i="12"/>
  <c r="AE162" i="12"/>
  <c r="AE154" i="12"/>
  <c r="AE146" i="12"/>
  <c r="AE138" i="12"/>
  <c r="AE130" i="12"/>
  <c r="AE122" i="12"/>
  <c r="AE114" i="12"/>
  <c r="AE106" i="12"/>
  <c r="AE98" i="12"/>
  <c r="AE90" i="12"/>
  <c r="AE82" i="12"/>
  <c r="AE74" i="12"/>
  <c r="AE66" i="12"/>
  <c r="AE58" i="12"/>
  <c r="AI85" i="12"/>
  <c r="AI89" i="12"/>
  <c r="AI185" i="12"/>
  <c r="AK282" i="12"/>
  <c r="AK122" i="12"/>
  <c r="AK266" i="12"/>
  <c r="AH76" i="12"/>
  <c r="AH72" i="12"/>
  <c r="AE304" i="12"/>
  <c r="AE296" i="12"/>
  <c r="AE288" i="12"/>
  <c r="AE280" i="12"/>
  <c r="AE272" i="12"/>
  <c r="AE264" i="12"/>
  <c r="AE256" i="12"/>
  <c r="AE248" i="12"/>
  <c r="AE240" i="12"/>
  <c r="AE232" i="12"/>
  <c r="AE224" i="12"/>
  <c r="AE216" i="12"/>
  <c r="AE208" i="12"/>
  <c r="AE200" i="12"/>
  <c r="AE192" i="12"/>
  <c r="AE184" i="12"/>
  <c r="AE176" i="12"/>
  <c r="AE168" i="12"/>
  <c r="AE160" i="12"/>
  <c r="AE152" i="12"/>
  <c r="AE144" i="12"/>
  <c r="AE136" i="12"/>
  <c r="AE128" i="12"/>
  <c r="AE120" i="12"/>
  <c r="AE112" i="12"/>
  <c r="AE104" i="12"/>
  <c r="AE96" i="12"/>
  <c r="AE88" i="12"/>
  <c r="AE80" i="12"/>
  <c r="AE72" i="12"/>
  <c r="AE64" i="12"/>
  <c r="AH280" i="12"/>
  <c r="AI198" i="12"/>
  <c r="AE301" i="12"/>
  <c r="AE293" i="12"/>
  <c r="AE285" i="12"/>
  <c r="AE277" i="12"/>
  <c r="AE269" i="12"/>
  <c r="AE261" i="12"/>
  <c r="AE253" i="12"/>
  <c r="AE245" i="12"/>
  <c r="AK253" i="12"/>
  <c r="AE57" i="12"/>
  <c r="AE302" i="12"/>
  <c r="AE294" i="12"/>
  <c r="AE286" i="12"/>
  <c r="AE278" i="12"/>
  <c r="AE270" i="12"/>
  <c r="AE262" i="12"/>
  <c r="AE254" i="12"/>
  <c r="AE246" i="12"/>
  <c r="AE222" i="12"/>
  <c r="AE198" i="12"/>
  <c r="AE158" i="12"/>
  <c r="AE110" i="12"/>
  <c r="AE78" i="12"/>
  <c r="AE214" i="12"/>
  <c r="AE182" i="12"/>
  <c r="AE150" i="12"/>
  <c r="AE126" i="12"/>
  <c r="AE94" i="12"/>
  <c r="AE70" i="12"/>
  <c r="AE229" i="12"/>
  <c r="AE221" i="12"/>
  <c r="AE213" i="12"/>
  <c r="AE205" i="12"/>
  <c r="AE197" i="12"/>
  <c r="AE189" i="12"/>
  <c r="AE181" i="12"/>
  <c r="AE173" i="12"/>
  <c r="AE165" i="12"/>
  <c r="AE157" i="12"/>
  <c r="AE149" i="12"/>
  <c r="AE141" i="12"/>
  <c r="AE133" i="12"/>
  <c r="AE125" i="12"/>
  <c r="AE117" i="12"/>
  <c r="AE109" i="12"/>
  <c r="AE101" i="12"/>
  <c r="AE93" i="12"/>
  <c r="AE85" i="12"/>
  <c r="AE77" i="12"/>
  <c r="AE69" i="12"/>
  <c r="AE61" i="12"/>
  <c r="AE238" i="12"/>
  <c r="AE206" i="12"/>
  <c r="AE190" i="12"/>
  <c r="AE166" i="12"/>
  <c r="AE134" i="12"/>
  <c r="AE102" i="12"/>
  <c r="AE86" i="12"/>
  <c r="AE228" i="12"/>
  <c r="AE220" i="12"/>
  <c r="AE212" i="12"/>
  <c r="AE204" i="12"/>
  <c r="AE196" i="12"/>
  <c r="AE188" i="12"/>
  <c r="AE180" i="12"/>
  <c r="AE172" i="12"/>
  <c r="AE164" i="12"/>
  <c r="AE156" i="12"/>
  <c r="AE148" i="12"/>
  <c r="AE140" i="12"/>
  <c r="AE132" i="12"/>
  <c r="AE124" i="12"/>
  <c r="AE116" i="12"/>
  <c r="AE108" i="12"/>
  <c r="AE100" i="12"/>
  <c r="AE92" i="12"/>
  <c r="AE84" i="12"/>
  <c r="AE76" i="12"/>
  <c r="AE68" i="12"/>
  <c r="AE60" i="12"/>
  <c r="AE230" i="12"/>
  <c r="AE174" i="12"/>
  <c r="AE142" i="12"/>
  <c r="AE118" i="12"/>
  <c r="AE62" i="12"/>
  <c r="AG199" i="12"/>
  <c r="AG135" i="12"/>
  <c r="AG71" i="12"/>
  <c r="AH167" i="12"/>
  <c r="AH159" i="12"/>
  <c r="AH163" i="12"/>
  <c r="AF305" i="12"/>
  <c r="AF273" i="12"/>
  <c r="AF241" i="12"/>
  <c r="AF209" i="12"/>
  <c r="AF177" i="12"/>
  <c r="AF137" i="12"/>
  <c r="AF105" i="12"/>
  <c r="AF73" i="12"/>
  <c r="AG276" i="12"/>
  <c r="BC231" i="12"/>
  <c r="AF297" i="12"/>
  <c r="AF257" i="12"/>
  <c r="AF225" i="12"/>
  <c r="AF201" i="12"/>
  <c r="AF161" i="12"/>
  <c r="AF129" i="12"/>
  <c r="AF97" i="12"/>
  <c r="AF65" i="12"/>
  <c r="AG292" i="12"/>
  <c r="AG268" i="12"/>
  <c r="AG236" i="12"/>
  <c r="AF289" i="12"/>
  <c r="AF265" i="12"/>
  <c r="AF233" i="12"/>
  <c r="AF193" i="12"/>
  <c r="AF169" i="12"/>
  <c r="AF145" i="12"/>
  <c r="AF113" i="12"/>
  <c r="AF81" i="12"/>
  <c r="AG300" i="12"/>
  <c r="AG260" i="12"/>
  <c r="AG252" i="12"/>
  <c r="AF281" i="12"/>
  <c r="AF249" i="12"/>
  <c r="AF217" i="12"/>
  <c r="AF185" i="12"/>
  <c r="AF153" i="12"/>
  <c r="AF121" i="12"/>
  <c r="AF89" i="12"/>
  <c r="AG284" i="12"/>
  <c r="AG244" i="12"/>
  <c r="AF304" i="12"/>
  <c r="AF296" i="12"/>
  <c r="AF288" i="12"/>
  <c r="AF280" i="12"/>
  <c r="AF272" i="12"/>
  <c r="AF264" i="12"/>
  <c r="AF256" i="12"/>
  <c r="AF248" i="12"/>
  <c r="AF240" i="12"/>
  <c r="AF232" i="12"/>
  <c r="AG299" i="12"/>
  <c r="AG291" i="12"/>
  <c r="AG283" i="12"/>
  <c r="AG275" i="12"/>
  <c r="AG267" i="12"/>
  <c r="AG259" i="12"/>
  <c r="AG251" i="12"/>
  <c r="AG243" i="12"/>
  <c r="AG235" i="12"/>
  <c r="BC230" i="12"/>
  <c r="BC222" i="12"/>
  <c r="AG211" i="12"/>
  <c r="AG203" i="12"/>
  <c r="AG195" i="12"/>
  <c r="AG187" i="12"/>
  <c r="BC166" i="12"/>
  <c r="AG155" i="12"/>
  <c r="AG147" i="12"/>
  <c r="AG139" i="12"/>
  <c r="AG131" i="12"/>
  <c r="AG123" i="12"/>
  <c r="AG115" i="12"/>
  <c r="AG107" i="12"/>
  <c r="AG99" i="12"/>
  <c r="AG91" i="12"/>
  <c r="AG83" i="12"/>
  <c r="AG75" i="12"/>
  <c r="AG67" i="12"/>
  <c r="AF303" i="12"/>
  <c r="AF295" i="12"/>
  <c r="AF287" i="12"/>
  <c r="AF279" i="12"/>
  <c r="AF271" i="12"/>
  <c r="AF263" i="12"/>
  <c r="AF255" i="12"/>
  <c r="AF247" i="12"/>
  <c r="AF239" i="12"/>
  <c r="AF231" i="12"/>
  <c r="AF223" i="12"/>
  <c r="AF215" i="12"/>
  <c r="AF207" i="12"/>
  <c r="AF199" i="12"/>
  <c r="AF191" i="12"/>
  <c r="AF183" i="12"/>
  <c r="AF175" i="12"/>
  <c r="AF167" i="12"/>
  <c r="AF159" i="12"/>
  <c r="AF151" i="12"/>
  <c r="AF143" i="12"/>
  <c r="AF135" i="12"/>
  <c r="AF127" i="12"/>
  <c r="AF119" i="12"/>
  <c r="AF111" i="12"/>
  <c r="AF103" i="12"/>
  <c r="AF95" i="12"/>
  <c r="AF87" i="12"/>
  <c r="AF79" i="12"/>
  <c r="AF71" i="12"/>
  <c r="AF63" i="12"/>
  <c r="BB66" i="12" s="1"/>
  <c r="AG298" i="12"/>
  <c r="AG290" i="12"/>
  <c r="AG282" i="12"/>
  <c r="AG274" i="12"/>
  <c r="AG266" i="12"/>
  <c r="AG258" i="12"/>
  <c r="AG250" i="12"/>
  <c r="AG242" i="12"/>
  <c r="AG234" i="12"/>
  <c r="BC234" i="12" s="1"/>
  <c r="AF302" i="12"/>
  <c r="AF294" i="12"/>
  <c r="AF286" i="12"/>
  <c r="AF278" i="12"/>
  <c r="AF270" i="12"/>
  <c r="AF262" i="12"/>
  <c r="AF254" i="12"/>
  <c r="AF246" i="12"/>
  <c r="AF238" i="12"/>
  <c r="AF230" i="12"/>
  <c r="AF222" i="12"/>
  <c r="AF214" i="12"/>
  <c r="AF206" i="12"/>
  <c r="AF198" i="12"/>
  <c r="AF190" i="12"/>
  <c r="AF182" i="12"/>
  <c r="AF174" i="12"/>
  <c r="AF166" i="12"/>
  <c r="AF158" i="12"/>
  <c r="AF150" i="12"/>
  <c r="AF142" i="12"/>
  <c r="AF134" i="12"/>
  <c r="AF126" i="12"/>
  <c r="AF118" i="12"/>
  <c r="AF110" i="12"/>
  <c r="AF102" i="12"/>
  <c r="AF94" i="12"/>
  <c r="AF86" i="12"/>
  <c r="AF78" i="12"/>
  <c r="AF70" i="12"/>
  <c r="AF62" i="12"/>
  <c r="BB65" i="12" s="1"/>
  <c r="AG297" i="12"/>
  <c r="AG289" i="12"/>
  <c r="AG281" i="12"/>
  <c r="AG273" i="12"/>
  <c r="AG257" i="12"/>
  <c r="AG249" i="12"/>
  <c r="AG241" i="12"/>
  <c r="BC228" i="12"/>
  <c r="BC220" i="12"/>
  <c r="AG209" i="12"/>
  <c r="AG201" i="12"/>
  <c r="AG193" i="12"/>
  <c r="AG185" i="12"/>
  <c r="BC164" i="12"/>
  <c r="AG153" i="12"/>
  <c r="AG145" i="12"/>
  <c r="AG137" i="12"/>
  <c r="AG129" i="12"/>
  <c r="AG121" i="12"/>
  <c r="AG113" i="12"/>
  <c r="AG105" i="12"/>
  <c r="AG97" i="12"/>
  <c r="AG89" i="12"/>
  <c r="AG81" i="12"/>
  <c r="AG73" i="12"/>
  <c r="AG65" i="12"/>
  <c r="AF301" i="12"/>
  <c r="AF293" i="12"/>
  <c r="AF285" i="12"/>
  <c r="AF277" i="12"/>
  <c r="AF269" i="12"/>
  <c r="AF261" i="12"/>
  <c r="AF253" i="12"/>
  <c r="AF245" i="12"/>
  <c r="AF237" i="12"/>
  <c r="AF229" i="12"/>
  <c r="AF221" i="12"/>
  <c r="AF213" i="12"/>
  <c r="AF205" i="12"/>
  <c r="AF197" i="12"/>
  <c r="AF189" i="12"/>
  <c r="AF181" i="12"/>
  <c r="AF173" i="12"/>
  <c r="AF165" i="12"/>
  <c r="AF157" i="12"/>
  <c r="AF149" i="12"/>
  <c r="AF141" i="12"/>
  <c r="AF133" i="12"/>
  <c r="AF125" i="12"/>
  <c r="AF117" i="12"/>
  <c r="AF109" i="12"/>
  <c r="AF101" i="12"/>
  <c r="AF93" i="12"/>
  <c r="AF85" i="12"/>
  <c r="AF77" i="12"/>
  <c r="AF69" i="12"/>
  <c r="AF61" i="12"/>
  <c r="BB64" i="12" s="1"/>
  <c r="AG304" i="12"/>
  <c r="AG296" i="12"/>
  <c r="AG288" i="12"/>
  <c r="AG280" i="12"/>
  <c r="AG272" i="12"/>
  <c r="AG256" i="12"/>
  <c r="AG248" i="12"/>
  <c r="AG240" i="12"/>
  <c r="BC227" i="12"/>
  <c r="BC219" i="12"/>
  <c r="AG208" i="12"/>
  <c r="AG200" i="12"/>
  <c r="AG192" i="12"/>
  <c r="AG184" i="12"/>
  <c r="BC163" i="12"/>
  <c r="AG152" i="12"/>
  <c r="AG144" i="12"/>
  <c r="AG136" i="12"/>
  <c r="AG128" i="12"/>
  <c r="AG120" i="12"/>
  <c r="AG112" i="12"/>
  <c r="AG104" i="12"/>
  <c r="AG96" i="12"/>
  <c r="AG88" i="12"/>
  <c r="AG80" i="12"/>
  <c r="AG72" i="12"/>
  <c r="AF300" i="12"/>
  <c r="AF292" i="12"/>
  <c r="AF284" i="12"/>
  <c r="AF276" i="12"/>
  <c r="AF268" i="12"/>
  <c r="AF260" i="12"/>
  <c r="AF252" i="12"/>
  <c r="AF244" i="12"/>
  <c r="AF236" i="12"/>
  <c r="AF228" i="12"/>
  <c r="AF220" i="12"/>
  <c r="AF212" i="12"/>
  <c r="AF204" i="12"/>
  <c r="AF196" i="12"/>
  <c r="AF188" i="12"/>
  <c r="AF180" i="12"/>
  <c r="AF172" i="12"/>
  <c r="BC226" i="12"/>
  <c r="BC218" i="12"/>
  <c r="AG207" i="12"/>
  <c r="AG191" i="12"/>
  <c r="AG183" i="12"/>
  <c r="AG159" i="12"/>
  <c r="AG151" i="12"/>
  <c r="AG143" i="12"/>
  <c r="AG127" i="12"/>
  <c r="AG119" i="12"/>
  <c r="AG111" i="12"/>
  <c r="AG103" i="12"/>
  <c r="AG95" i="12"/>
  <c r="AG87" i="12"/>
  <c r="AG79" i="12"/>
  <c r="AG63" i="12"/>
  <c r="BC66" i="12" s="1"/>
  <c r="AG59" i="12"/>
  <c r="BC62" i="12" s="1"/>
  <c r="AG64" i="12"/>
  <c r="AF164" i="12"/>
  <c r="AF156" i="12"/>
  <c r="AF148" i="12"/>
  <c r="AF140" i="12"/>
  <c r="AF132" i="12"/>
  <c r="AF124" i="12"/>
  <c r="AF116" i="12"/>
  <c r="AF108" i="12"/>
  <c r="AF100" i="12"/>
  <c r="AF92" i="12"/>
  <c r="AF84" i="12"/>
  <c r="AF76" i="12"/>
  <c r="AF68" i="12"/>
  <c r="AF60" i="12"/>
  <c r="BB63" i="12" s="1"/>
  <c r="AG303" i="12"/>
  <c r="AG295" i="12"/>
  <c r="AG287" i="12"/>
  <c r="AG279" i="12"/>
  <c r="AG271" i="12"/>
  <c r="AG263" i="12"/>
  <c r="AG255" i="12"/>
  <c r="AG247" i="12"/>
  <c r="AG239" i="12"/>
  <c r="AF299" i="12"/>
  <c r="AF291" i="12"/>
  <c r="AF283" i="12"/>
  <c r="AF275" i="12"/>
  <c r="AF267" i="12"/>
  <c r="AF259" i="12"/>
  <c r="AF251" i="12"/>
  <c r="AF243" i="12"/>
  <c r="AF235" i="12"/>
  <c r="AF227" i="12"/>
  <c r="AF219" i="12"/>
  <c r="AF211" i="12"/>
  <c r="AF203" i="12"/>
  <c r="AF195" i="12"/>
  <c r="AF187" i="12"/>
  <c r="AF179" i="12"/>
  <c r="AF171" i="12"/>
  <c r="AF163" i="12"/>
  <c r="AF155" i="12"/>
  <c r="AF147" i="12"/>
  <c r="AF139" i="12"/>
  <c r="AF131" i="12"/>
  <c r="AF123" i="12"/>
  <c r="AF115" i="12"/>
  <c r="AF107" i="12"/>
  <c r="AF99" i="12"/>
  <c r="AF91" i="12"/>
  <c r="AF83" i="12"/>
  <c r="AF75" i="12"/>
  <c r="AF67" i="12"/>
  <c r="AF59" i="12"/>
  <c r="BB62" i="12" s="1"/>
  <c r="AG302" i="12"/>
  <c r="AG294" i="12"/>
  <c r="AG286" i="12"/>
  <c r="AG278" i="12"/>
  <c r="AG270" i="12"/>
  <c r="AG262" i="12"/>
  <c r="AG254" i="12"/>
  <c r="AG246" i="12"/>
  <c r="AG238" i="12"/>
  <c r="BC233" i="12"/>
  <c r="BC225" i="12"/>
  <c r="BC217" i="12"/>
  <c r="AG206" i="12"/>
  <c r="AG198" i="12"/>
  <c r="AG190" i="12"/>
  <c r="AG182" i="12"/>
  <c r="BC177" i="12"/>
  <c r="BC169" i="12"/>
  <c r="AG158" i="12"/>
  <c r="AG150" i="12"/>
  <c r="AG142" i="12"/>
  <c r="AG134" i="12"/>
  <c r="AG126" i="12"/>
  <c r="AG118" i="12"/>
  <c r="AG110" i="12"/>
  <c r="AG102" i="12"/>
  <c r="AG94" i="12"/>
  <c r="AG86" i="12"/>
  <c r="AG78" i="12"/>
  <c r="AG70" i="12"/>
  <c r="AF298" i="12"/>
  <c r="AF290" i="12"/>
  <c r="AF282" i="12"/>
  <c r="AF274" i="12"/>
  <c r="AF266" i="12"/>
  <c r="AF258" i="12"/>
  <c r="AF250" i="12"/>
  <c r="AF242" i="12"/>
  <c r="AF234" i="12"/>
  <c r="AF226" i="12"/>
  <c r="AF218" i="12"/>
  <c r="AF210" i="12"/>
  <c r="AF202" i="12"/>
  <c r="AF194" i="12"/>
  <c r="AF186" i="12"/>
  <c r="AF178" i="12"/>
  <c r="AF170" i="12"/>
  <c r="AF162" i="12"/>
  <c r="AF154" i="12"/>
  <c r="AF146" i="12"/>
  <c r="AF138" i="12"/>
  <c r="AF130" i="12"/>
  <c r="AF122" i="12"/>
  <c r="AF114" i="12"/>
  <c r="AF106" i="12"/>
  <c r="AF98" i="12"/>
  <c r="AF90" i="12"/>
  <c r="AF82" i="12"/>
  <c r="AF74" i="12"/>
  <c r="AF66" i="12"/>
  <c r="AF58" i="12"/>
  <c r="BB61" i="12" s="1"/>
  <c r="AG301" i="12"/>
  <c r="AG293" i="12"/>
  <c r="AG285" i="12"/>
  <c r="AG277" i="12"/>
  <c r="AG269" i="12"/>
  <c r="AG261" i="12"/>
  <c r="AG253" i="12"/>
  <c r="AG245" i="12"/>
  <c r="AG237" i="12"/>
  <c r="BC232" i="12"/>
  <c r="BC224" i="12"/>
  <c r="BC216" i="12"/>
  <c r="AG205" i="12"/>
  <c r="AG197" i="12"/>
  <c r="AG189" i="12"/>
  <c r="BC176" i="12"/>
  <c r="BC168" i="12"/>
  <c r="AG157" i="12"/>
  <c r="AG149" i="12"/>
  <c r="AG141" i="12"/>
  <c r="AG133" i="12"/>
  <c r="AG125" i="12"/>
  <c r="AG117" i="12"/>
  <c r="AG109" i="12"/>
  <c r="BC112" i="12" s="1"/>
  <c r="AG101" i="12"/>
  <c r="AG93" i="12"/>
  <c r="AG85" i="12"/>
  <c r="AG77" i="12"/>
  <c r="AG69" i="12"/>
  <c r="AG61" i="12"/>
  <c r="BC64" i="12" s="1"/>
  <c r="BC229" i="12"/>
  <c r="BC221" i="12"/>
  <c r="AG210" i="12"/>
  <c r="AG202" i="12"/>
  <c r="AG194" i="12"/>
  <c r="AG186" i="12"/>
  <c r="AG154" i="12"/>
  <c r="AG146" i="12"/>
  <c r="AG138" i="12"/>
  <c r="AG130" i="12"/>
  <c r="AG122" i="12"/>
  <c r="AG114" i="12"/>
  <c r="AG106" i="12"/>
  <c r="AG98" i="12"/>
  <c r="AG90" i="12"/>
  <c r="AG82" i="12"/>
  <c r="AG74" i="12"/>
  <c r="AG66" i="12"/>
  <c r="AG58" i="12"/>
  <c r="BC61" i="12" s="1"/>
  <c r="AI60" i="12"/>
  <c r="BE63" i="12" s="1"/>
  <c r="AG57" i="12"/>
  <c r="BC60" i="12" s="1"/>
  <c r="AH60" i="12"/>
  <c r="BD63" i="12" s="1"/>
  <c r="AH59" i="12"/>
  <c r="BD62" i="12" s="1"/>
  <c r="AG62" i="12"/>
  <c r="BC65" i="12" s="1"/>
  <c r="AI58" i="12"/>
  <c r="BE61" i="12" s="1"/>
  <c r="AH58" i="12"/>
  <c r="BD61" i="12" s="1"/>
  <c r="AI59" i="12"/>
  <c r="BE62" i="12" s="1"/>
  <c r="AF57" i="12"/>
  <c r="BB60" i="12" s="1"/>
  <c r="BC223" i="12"/>
  <c r="BC215" i="12"/>
  <c r="AG204" i="12"/>
  <c r="AG196" i="12"/>
  <c r="AG188" i="12"/>
  <c r="BC167" i="12"/>
  <c r="AG156" i="12"/>
  <c r="AG148" i="12"/>
  <c r="AG140" i="12"/>
  <c r="AG132" i="12"/>
  <c r="AG124" i="12"/>
  <c r="AG116" i="12"/>
  <c r="AG108" i="12"/>
  <c r="BC111" i="12" s="1"/>
  <c r="AG100" i="12"/>
  <c r="AG92" i="12"/>
  <c r="AG84" i="12"/>
  <c r="AG76" i="12"/>
  <c r="AG68" i="12"/>
  <c r="AG60" i="12"/>
  <c r="BC63" i="12" s="1"/>
  <c r="AI57" i="12"/>
  <c r="BE60" i="12" s="1"/>
  <c r="AF224" i="12"/>
  <c r="AF216" i="12"/>
  <c r="AF208" i="12"/>
  <c r="AF200" i="12"/>
  <c r="AF192" i="12"/>
  <c r="AF184" i="12"/>
  <c r="AF176" i="12"/>
  <c r="AF168" i="12"/>
  <c r="AF160" i="12"/>
  <c r="AF152" i="12"/>
  <c r="AF144" i="12"/>
  <c r="AF136" i="12"/>
  <c r="AF128" i="12"/>
  <c r="AF120" i="12"/>
  <c r="AF112" i="12"/>
  <c r="AF104" i="12"/>
  <c r="AF96" i="12"/>
  <c r="AF88" i="12"/>
  <c r="AF80" i="12"/>
  <c r="AF72" i="12"/>
  <c r="AF64" i="12"/>
  <c r="AH57" i="12"/>
  <c r="BD60" i="12" s="1"/>
  <c r="AC297" i="12"/>
  <c r="AC281" i="12"/>
  <c r="AC265" i="12"/>
  <c r="AC249" i="12"/>
  <c r="AC233" i="12"/>
  <c r="AC225" i="12"/>
  <c r="AC217" i="12"/>
  <c r="AC201" i="12"/>
  <c r="AC193" i="12"/>
  <c r="AC185" i="12"/>
  <c r="AC177" i="12"/>
  <c r="AC169" i="12"/>
  <c r="AC161" i="12"/>
  <c r="AC153" i="12"/>
  <c r="AC145" i="12"/>
  <c r="AC137" i="12"/>
  <c r="AC129" i="12"/>
  <c r="AC121" i="12"/>
  <c r="AC113" i="12"/>
  <c r="AC105" i="12"/>
  <c r="AC97" i="12"/>
  <c r="AC89" i="12"/>
  <c r="AC81" i="12"/>
  <c r="AD300" i="12"/>
  <c r="AD292" i="12"/>
  <c r="AD284" i="12"/>
  <c r="AD276" i="12"/>
  <c r="AD268" i="12"/>
  <c r="AD260" i="12"/>
  <c r="AD252" i="12"/>
  <c r="AD244" i="12"/>
  <c r="AD236" i="12"/>
  <c r="AD228" i="12"/>
  <c r="AD220" i="12"/>
  <c r="AD212" i="12"/>
  <c r="AD204" i="12"/>
  <c r="AD196" i="12"/>
  <c r="AD188" i="12"/>
  <c r="AD180" i="12"/>
  <c r="AD172" i="12"/>
  <c r="AD164" i="12"/>
  <c r="AD156" i="12"/>
  <c r="AC305" i="12"/>
  <c r="AC289" i="12"/>
  <c r="AC273" i="12"/>
  <c r="AC257" i="12"/>
  <c r="AC241" i="12"/>
  <c r="AC209" i="12"/>
  <c r="AC304" i="12"/>
  <c r="AC296" i="12"/>
  <c r="AC288" i="12"/>
  <c r="AC280" i="12"/>
  <c r="AC272" i="12"/>
  <c r="AC264" i="12"/>
  <c r="AC256" i="12"/>
  <c r="AC248" i="12"/>
  <c r="AC240" i="12"/>
  <c r="AD299" i="12"/>
  <c r="AD291" i="12"/>
  <c r="AD283" i="12"/>
  <c r="AD275" i="12"/>
  <c r="AD267" i="12"/>
  <c r="AD259" i="12"/>
  <c r="AD251" i="12"/>
  <c r="AD243" i="12"/>
  <c r="AD235" i="12"/>
  <c r="AD227" i="12"/>
  <c r="AD219" i="12"/>
  <c r="AD211" i="12"/>
  <c r="AD203" i="12"/>
  <c r="AD195" i="12"/>
  <c r="AD187" i="12"/>
  <c r="AD179" i="12"/>
  <c r="AD171" i="12"/>
  <c r="AD163" i="12"/>
  <c r="AD155" i="12"/>
  <c r="AD147" i="12"/>
  <c r="AD139" i="12"/>
  <c r="AD131" i="12"/>
  <c r="AD123" i="12"/>
  <c r="AD115" i="12"/>
  <c r="AD107" i="12"/>
  <c r="AD99" i="12"/>
  <c r="AD91" i="12"/>
  <c r="AD83" i="12"/>
  <c r="AD75" i="12"/>
  <c r="AD242" i="12"/>
  <c r="AC298" i="12"/>
  <c r="AC290" i="12"/>
  <c r="AD301" i="12"/>
  <c r="AD293" i="12"/>
  <c r="AD285" i="12"/>
  <c r="AD277" i="12"/>
  <c r="AD269" i="12"/>
  <c r="AD261" i="12"/>
  <c r="AD253" i="12"/>
  <c r="AD245" i="12"/>
  <c r="AD237" i="12"/>
  <c r="AD229" i="12"/>
  <c r="AD221" i="12"/>
  <c r="AD213" i="12"/>
  <c r="AD205" i="12"/>
  <c r="AD197" i="12"/>
  <c r="AD189" i="12"/>
  <c r="AD181" i="12"/>
  <c r="AD173" i="12"/>
  <c r="AD165" i="12"/>
  <c r="AD157" i="12"/>
  <c r="AD149" i="12"/>
  <c r="AD141" i="12"/>
  <c r="AD133" i="12"/>
  <c r="AD125" i="12"/>
  <c r="AD117" i="12"/>
  <c r="AD109" i="12"/>
  <c r="AD101" i="12"/>
  <c r="AD93" i="12"/>
  <c r="AD85" i="12"/>
  <c r="AD77" i="12"/>
  <c r="AD148" i="12"/>
  <c r="AD140" i="12"/>
  <c r="AD132" i="12"/>
  <c r="AD124" i="12"/>
  <c r="AD116" i="12"/>
  <c r="AD108" i="12"/>
  <c r="AD100" i="12"/>
  <c r="AD92" i="12"/>
  <c r="AD84" i="12"/>
  <c r="AD76" i="12"/>
  <c r="AC111" i="12"/>
  <c r="AC103" i="12"/>
  <c r="AC95" i="12"/>
  <c r="AC87" i="12"/>
  <c r="AC79" i="12"/>
  <c r="AD298" i="12"/>
  <c r="AD290" i="12"/>
  <c r="AD282" i="12"/>
  <c r="AD274" i="12"/>
  <c r="AD266" i="12"/>
  <c r="AD258" i="12"/>
  <c r="AD250" i="12"/>
  <c r="AD234" i="12"/>
  <c r="AD226" i="12"/>
  <c r="AD218" i="12"/>
  <c r="AD210" i="12"/>
  <c r="AD202" i="12"/>
  <c r="AD194" i="12"/>
  <c r="AD186" i="12"/>
  <c r="AD178" i="12"/>
  <c r="AD170" i="12"/>
  <c r="AD162" i="12"/>
  <c r="AD154" i="12"/>
  <c r="AD146" i="12"/>
  <c r="AD138" i="12"/>
  <c r="AD130" i="12"/>
  <c r="AD122" i="12"/>
  <c r="AD114" i="12"/>
  <c r="AD106" i="12"/>
  <c r="AD98" i="12"/>
  <c r="AD90" i="12"/>
  <c r="AD82" i="12"/>
  <c r="AD74" i="12"/>
  <c r="AD66" i="12"/>
  <c r="AD58" i="12"/>
  <c r="AZ61" i="12" s="1"/>
  <c r="AC302" i="12"/>
  <c r="AC294" i="12"/>
  <c r="AC286" i="12"/>
  <c r="AC278" i="12"/>
  <c r="AC270" i="12"/>
  <c r="AC262" i="12"/>
  <c r="AC254" i="12"/>
  <c r="AC246" i="12"/>
  <c r="AC238" i="12"/>
  <c r="AC230" i="12"/>
  <c r="AC222" i="12"/>
  <c r="AC214" i="12"/>
  <c r="AC206" i="12"/>
  <c r="AC198" i="12"/>
  <c r="AC190" i="12"/>
  <c r="AD265" i="12"/>
  <c r="AD257" i="12"/>
  <c r="AD249" i="12"/>
  <c r="AD241" i="12"/>
  <c r="AD262" i="12"/>
  <c r="AD254" i="12"/>
  <c r="AD246" i="12"/>
  <c r="AD222" i="12"/>
  <c r="AD206" i="12"/>
  <c r="AD190" i="12"/>
  <c r="AD158" i="12"/>
  <c r="AD142" i="12"/>
  <c r="AD126" i="12"/>
  <c r="AD94" i="12"/>
  <c r="AD78" i="12"/>
  <c r="AC303" i="12"/>
  <c r="AC295" i="12"/>
  <c r="AC287" i="12"/>
  <c r="AC279" i="12"/>
  <c r="AC271" i="12"/>
  <c r="AC263" i="12"/>
  <c r="AC255" i="12"/>
  <c r="AC247" i="12"/>
  <c r="AC239" i="12"/>
  <c r="AC231" i="12"/>
  <c r="AC223" i="12"/>
  <c r="AC215" i="12"/>
  <c r="AC207" i="12"/>
  <c r="AC199" i="12"/>
  <c r="AC191" i="12"/>
  <c r="AC183" i="12"/>
  <c r="AC175" i="12"/>
  <c r="AC167" i="12"/>
  <c r="AC159" i="12"/>
  <c r="AC151" i="12"/>
  <c r="AC143" i="12"/>
  <c r="AC135" i="12"/>
  <c r="AC127" i="12"/>
  <c r="AC119" i="12"/>
  <c r="AC182" i="12"/>
  <c r="AC174" i="12"/>
  <c r="AC166" i="12"/>
  <c r="AC158" i="12"/>
  <c r="AC150" i="12"/>
  <c r="AC142" i="12"/>
  <c r="AC134" i="12"/>
  <c r="AC126" i="12"/>
  <c r="AC118" i="12"/>
  <c r="AC110" i="12"/>
  <c r="AC102" i="12"/>
  <c r="AC94" i="12"/>
  <c r="AC86" i="12"/>
  <c r="AC78" i="12"/>
  <c r="AD305" i="12"/>
  <c r="AD297" i="12"/>
  <c r="AD289" i="12"/>
  <c r="AD281" i="12"/>
  <c r="AD273" i="12"/>
  <c r="AD233" i="12"/>
  <c r="AD225" i="12"/>
  <c r="AD217" i="12"/>
  <c r="AD209" i="12"/>
  <c r="AD201" i="12"/>
  <c r="AD193" i="12"/>
  <c r="AD185" i="12"/>
  <c r="AD177" i="12"/>
  <c r="AD169" i="12"/>
  <c r="AD161" i="12"/>
  <c r="AD153" i="12"/>
  <c r="AD145" i="12"/>
  <c r="AD137" i="12"/>
  <c r="AD129" i="12"/>
  <c r="AD121" i="12"/>
  <c r="AD113" i="12"/>
  <c r="AD105" i="12"/>
  <c r="AD97" i="12"/>
  <c r="AD89" i="12"/>
  <c r="AD81" i="12"/>
  <c r="AD73" i="12"/>
  <c r="AD65" i="12"/>
  <c r="AC221" i="12"/>
  <c r="AC213" i="12"/>
  <c r="AC205" i="12"/>
  <c r="AC197" i="12"/>
  <c r="AC189" i="12"/>
  <c r="AC181" i="12"/>
  <c r="AC173" i="12"/>
  <c r="AC165" i="12"/>
  <c r="AC157" i="12"/>
  <c r="AC149" i="12"/>
  <c r="AC141" i="12"/>
  <c r="AC133" i="12"/>
  <c r="AC125" i="12"/>
  <c r="AC117" i="12"/>
  <c r="AC109" i="12"/>
  <c r="AC101" i="12"/>
  <c r="AC93" i="12"/>
  <c r="AC85" i="12"/>
  <c r="AC77" i="12"/>
  <c r="AD304" i="12"/>
  <c r="AD296" i="12"/>
  <c r="AD288" i="12"/>
  <c r="AD280" i="12"/>
  <c r="AD272" i="12"/>
  <c r="AD264" i="12"/>
  <c r="AD256" i="12"/>
  <c r="AD248" i="12"/>
  <c r="AD240" i="12"/>
  <c r="AD232" i="12"/>
  <c r="AD224" i="12"/>
  <c r="AD216" i="12"/>
  <c r="AD208" i="12"/>
  <c r="AD200" i="12"/>
  <c r="AD192" i="12"/>
  <c r="AD184" i="12"/>
  <c r="AD176" i="12"/>
  <c r="AD168" i="12"/>
  <c r="AD160" i="12"/>
  <c r="AD152" i="12"/>
  <c r="AD144" i="12"/>
  <c r="AD136" i="12"/>
  <c r="AD128" i="12"/>
  <c r="AD120" i="12"/>
  <c r="AD112" i="12"/>
  <c r="AD104" i="12"/>
  <c r="AD96" i="12"/>
  <c r="AD88" i="12"/>
  <c r="AD80" i="12"/>
  <c r="AD72" i="12"/>
  <c r="AD64" i="12"/>
  <c r="AD238" i="12"/>
  <c r="AD174" i="12"/>
  <c r="AD110" i="12"/>
  <c r="AC301" i="12"/>
  <c r="AC293" i="12"/>
  <c r="AC285" i="12"/>
  <c r="AC277" i="12"/>
  <c r="AC269" i="12"/>
  <c r="AC261" i="12"/>
  <c r="AC253" i="12"/>
  <c r="AC245" i="12"/>
  <c r="AC237" i="12"/>
  <c r="AC229" i="12"/>
  <c r="AC300" i="12"/>
  <c r="AC292" i="12"/>
  <c r="AC284" i="12"/>
  <c r="AC276" i="12"/>
  <c r="AC268" i="12"/>
  <c r="AC260" i="12"/>
  <c r="AC252" i="12"/>
  <c r="AC244" i="12"/>
  <c r="AC236" i="12"/>
  <c r="AC228" i="12"/>
  <c r="AC220" i="12"/>
  <c r="AC212" i="12"/>
  <c r="AC204" i="12"/>
  <c r="AC196" i="12"/>
  <c r="AC188" i="12"/>
  <c r="AC180" i="12"/>
  <c r="AC172" i="12"/>
  <c r="AC164" i="12"/>
  <c r="AC156" i="12"/>
  <c r="AC148" i="12"/>
  <c r="AC140" i="12"/>
  <c r="AC132" i="12"/>
  <c r="AC124" i="12"/>
  <c r="AC116" i="12"/>
  <c r="AC108" i="12"/>
  <c r="AC100" i="12"/>
  <c r="AC92" i="12"/>
  <c r="AC84" i="12"/>
  <c r="AC76" i="12"/>
  <c r="AD303" i="12"/>
  <c r="AD295" i="12"/>
  <c r="AD287" i="12"/>
  <c r="AD279" i="12"/>
  <c r="AD271" i="12"/>
  <c r="AD263" i="12"/>
  <c r="AD255" i="12"/>
  <c r="AD247" i="12"/>
  <c r="AD239" i="12"/>
  <c r="AD231" i="12"/>
  <c r="AD223" i="12"/>
  <c r="AD215" i="12"/>
  <c r="AD207" i="12"/>
  <c r="AD199" i="12"/>
  <c r="AD191" i="12"/>
  <c r="AD183" i="12"/>
  <c r="AD175" i="12"/>
  <c r="AD167" i="12"/>
  <c r="AD159" i="12"/>
  <c r="AD151" i="12"/>
  <c r="AD143" i="12"/>
  <c r="AD135" i="12"/>
  <c r="AD127" i="12"/>
  <c r="AD119" i="12"/>
  <c r="AD111" i="12"/>
  <c r="AD103" i="12"/>
  <c r="AD95" i="12"/>
  <c r="AD87" i="12"/>
  <c r="AD79" i="12"/>
  <c r="AD71" i="12"/>
  <c r="AD63" i="12"/>
  <c r="AZ66" i="12" s="1"/>
  <c r="AC71" i="12"/>
  <c r="AC299" i="12"/>
  <c r="AC291" i="12"/>
  <c r="AC283" i="12"/>
  <c r="AC275" i="12"/>
  <c r="AC267" i="12"/>
  <c r="AC259" i="12"/>
  <c r="AC251" i="12"/>
  <c r="AC243" i="12"/>
  <c r="AC235" i="12"/>
  <c r="AC227" i="12"/>
  <c r="AC219" i="12"/>
  <c r="AC211" i="12"/>
  <c r="AC203" i="12"/>
  <c r="AC195" i="12"/>
  <c r="AC187" i="12"/>
  <c r="AC179" i="12"/>
  <c r="AC171" i="12"/>
  <c r="AC163" i="12"/>
  <c r="AC155" i="12"/>
  <c r="AC147" i="12"/>
  <c r="AC139" i="12"/>
  <c r="AC131" i="12"/>
  <c r="AC123" i="12"/>
  <c r="AC115" i="12"/>
  <c r="AC107" i="12"/>
  <c r="AC99" i="12"/>
  <c r="AC91" i="12"/>
  <c r="AC83" i="12"/>
  <c r="AC75" i="12"/>
  <c r="AD302" i="12"/>
  <c r="AD294" i="12"/>
  <c r="AD286" i="12"/>
  <c r="AD278" i="12"/>
  <c r="AD270" i="12"/>
  <c r="AD230" i="12"/>
  <c r="AD214" i="12"/>
  <c r="AD198" i="12"/>
  <c r="AD182" i="12"/>
  <c r="AD166" i="12"/>
  <c r="AD150" i="12"/>
  <c r="AD134" i="12"/>
  <c r="AD118" i="12"/>
  <c r="AD102" i="12"/>
  <c r="AD86" i="12"/>
  <c r="AD70" i="12"/>
  <c r="AC282" i="12"/>
  <c r="AC274" i="12"/>
  <c r="AC266" i="12"/>
  <c r="AC258" i="12"/>
  <c r="AC250" i="12"/>
  <c r="AC242" i="12"/>
  <c r="AC73" i="12"/>
  <c r="AD62" i="12"/>
  <c r="AZ65" i="12" s="1"/>
  <c r="AC67" i="12"/>
  <c r="AC59" i="12"/>
  <c r="AY62" i="12" s="1"/>
  <c r="AC234" i="12"/>
  <c r="AC226" i="12"/>
  <c r="AC218" i="12"/>
  <c r="AC210" i="12"/>
  <c r="AC202" i="12"/>
  <c r="AC194" i="12"/>
  <c r="AC186" i="12"/>
  <c r="AC178" i="12"/>
  <c r="AC170" i="12"/>
  <c r="AC162" i="12"/>
  <c r="AC154" i="12"/>
  <c r="AC146" i="12"/>
  <c r="AC138" i="12"/>
  <c r="AC130" i="12"/>
  <c r="AC122" i="12"/>
  <c r="AC114" i="12"/>
  <c r="AC106" i="12"/>
  <c r="AC98" i="12"/>
  <c r="AC90" i="12"/>
  <c r="AC82" i="12"/>
  <c r="AC74" i="12"/>
  <c r="AC66" i="12"/>
  <c r="AC58" i="12"/>
  <c r="AY61" i="12" s="1"/>
  <c r="AD69" i="12"/>
  <c r="AD61" i="12"/>
  <c r="AZ64" i="12" s="1"/>
  <c r="AC68" i="12"/>
  <c r="AC65" i="12"/>
  <c r="AC57" i="12"/>
  <c r="AY60" i="12" s="1"/>
  <c r="AD68" i="12"/>
  <c r="AD60" i="12"/>
  <c r="AZ63" i="12" s="1"/>
  <c r="AC60" i="12"/>
  <c r="AY63" i="12" s="1"/>
  <c r="AC232" i="12"/>
  <c r="AC224" i="12"/>
  <c r="AC216" i="12"/>
  <c r="AC208" i="12"/>
  <c r="AC200" i="12"/>
  <c r="AC192" i="12"/>
  <c r="AC184" i="12"/>
  <c r="AC176" i="12"/>
  <c r="AC168" i="12"/>
  <c r="AC160" i="12"/>
  <c r="AC152" i="12"/>
  <c r="AC144" i="12"/>
  <c r="AC136" i="12"/>
  <c r="AC128" i="12"/>
  <c r="AC120" i="12"/>
  <c r="AC112" i="12"/>
  <c r="AC104" i="12"/>
  <c r="AC96" i="12"/>
  <c r="AC88" i="12"/>
  <c r="AC80" i="12"/>
  <c r="AC72" i="12"/>
  <c r="AC64" i="12"/>
  <c r="AD67" i="12"/>
  <c r="AD59" i="12"/>
  <c r="AZ62" i="12" s="1"/>
  <c r="AC69" i="12"/>
  <c r="AC63" i="12"/>
  <c r="AY66" i="12" s="1"/>
  <c r="AC61" i="12"/>
  <c r="AY64" i="12" s="1"/>
  <c r="AC70" i="12"/>
  <c r="AC62" i="12"/>
  <c r="AY65" i="12" s="1"/>
  <c r="AD57" i="12"/>
  <c r="AZ60" i="12" s="1"/>
  <c r="B233" i="71" l="1"/>
  <c r="FG232" i="71"/>
  <c r="FH232" i="71"/>
  <c r="AR186" i="71"/>
  <c r="BJ186" i="71" s="1"/>
  <c r="AR183" i="71"/>
  <c r="BJ183" i="71" s="1"/>
  <c r="AB184" i="71"/>
  <c r="AR185" i="71"/>
  <c r="BJ185" i="71" s="1"/>
  <c r="AR184" i="71"/>
  <c r="BJ184" i="71" s="1"/>
  <c r="AR187" i="71"/>
  <c r="BJ187" i="71" s="1"/>
  <c r="AA185" i="71"/>
  <c r="AB187" i="71"/>
  <c r="AB186" i="71"/>
  <c r="AA186" i="71"/>
  <c r="AB183" i="71"/>
  <c r="AT183" i="71" s="1"/>
  <c r="BL183" i="71" s="1"/>
  <c r="AB185" i="71"/>
  <c r="AA183" i="71"/>
  <c r="AA187" i="71"/>
  <c r="AA184" i="71"/>
  <c r="AQ45" i="71"/>
  <c r="BI45" i="71" s="1"/>
  <c r="EE52" i="71"/>
  <c r="EJ52" i="71" s="1"/>
  <c r="EF53" i="71"/>
  <c r="EK53" i="71" s="1"/>
  <c r="ED53" i="71"/>
  <c r="EI53" i="71" s="1"/>
  <c r="ED52" i="71"/>
  <c r="EI52" i="71" s="1"/>
  <c r="EE53" i="71"/>
  <c r="EJ53" i="71" s="1"/>
  <c r="EF52" i="71"/>
  <c r="EK52" i="71" s="1"/>
  <c r="AZ129" i="71"/>
  <c r="BR129" i="71" s="1"/>
  <c r="BB78" i="71"/>
  <c r="BT78" i="71" s="1"/>
  <c r="BB41" i="71"/>
  <c r="BT41" i="71" s="1"/>
  <c r="BB159" i="71"/>
  <c r="BT159" i="71" s="1"/>
  <c r="AI73" i="71"/>
  <c r="AI60" i="71"/>
  <c r="AI33" i="71"/>
  <c r="EC53" i="71"/>
  <c r="EH53" i="71" s="1"/>
  <c r="EC52" i="71"/>
  <c r="EH52" i="71" s="1"/>
  <c r="AI43" i="71"/>
  <c r="AI54" i="71"/>
  <c r="AX115" i="71"/>
  <c r="BP115" i="71" s="1"/>
  <c r="AW179" i="71"/>
  <c r="BO179" i="71" s="1"/>
  <c r="AI48" i="71"/>
  <c r="BA48" i="71" s="1"/>
  <c r="BS48" i="71" s="1"/>
  <c r="AI63" i="71"/>
  <c r="AI42" i="71"/>
  <c r="AI74" i="71"/>
  <c r="BA74" i="71" s="1"/>
  <c r="BS74" i="71" s="1"/>
  <c r="AI65" i="71"/>
  <c r="AI52" i="71"/>
  <c r="AI35" i="71"/>
  <c r="AI67" i="71"/>
  <c r="AI46" i="71"/>
  <c r="AI78" i="71"/>
  <c r="AI61" i="71"/>
  <c r="AI80" i="71"/>
  <c r="BA80" i="71" s="1"/>
  <c r="BS80" i="71" s="1"/>
  <c r="AI31" i="71"/>
  <c r="AI69" i="71"/>
  <c r="AI56" i="71"/>
  <c r="AI39" i="71"/>
  <c r="AI71" i="71"/>
  <c r="AI50" i="71"/>
  <c r="BA49" i="71" s="1"/>
  <c r="BS49" i="71" s="1"/>
  <c r="AI29" i="71"/>
  <c r="AI41" i="71"/>
  <c r="AI45" i="71"/>
  <c r="AI36" i="71"/>
  <c r="AI68" i="71"/>
  <c r="AI51" i="71"/>
  <c r="AI30" i="71"/>
  <c r="AI62" i="71"/>
  <c r="BA62" i="71" s="1"/>
  <c r="BS62" i="71" s="1"/>
  <c r="AI37" i="71"/>
  <c r="AI64" i="71"/>
  <c r="AI47" i="71"/>
  <c r="AI53" i="71"/>
  <c r="AI40" i="71"/>
  <c r="AI72" i="71"/>
  <c r="AI55" i="71"/>
  <c r="AI34" i="71"/>
  <c r="AI66" i="71"/>
  <c r="AI79" i="71"/>
  <c r="AI77" i="71"/>
  <c r="AI32" i="71"/>
  <c r="AI58" i="71"/>
  <c r="AI57" i="71"/>
  <c r="AI44" i="71"/>
  <c r="AI76" i="71"/>
  <c r="BA75" i="71" s="1"/>
  <c r="BS75" i="71" s="1"/>
  <c r="AI59" i="71"/>
  <c r="AI38" i="71"/>
  <c r="AI70" i="71"/>
  <c r="BM309" i="12"/>
  <c r="AD46" i="71"/>
  <c r="AC186" i="71"/>
  <c r="AC185" i="71"/>
  <c r="AZ113" i="71"/>
  <c r="BR113" i="71" s="1"/>
  <c r="AZ42" i="71"/>
  <c r="BR42" i="71" s="1"/>
  <c r="BM308" i="12"/>
  <c r="BM187" i="12"/>
  <c r="AD56" i="71"/>
  <c r="AX175" i="71"/>
  <c r="BP175" i="71" s="1"/>
  <c r="AP90" i="71"/>
  <c r="BH90" i="71" s="1"/>
  <c r="BB89" i="71"/>
  <c r="BT89" i="71" s="1"/>
  <c r="BO179" i="12"/>
  <c r="BO291" i="12"/>
  <c r="BO295" i="12"/>
  <c r="BO182" i="12"/>
  <c r="BO261" i="12"/>
  <c r="BO170" i="12"/>
  <c r="BO171" i="12"/>
  <c r="BO159" i="12"/>
  <c r="BO191" i="12"/>
  <c r="BO243" i="12"/>
  <c r="BO158" i="12"/>
  <c r="BO143" i="12"/>
  <c r="BO165" i="12"/>
  <c r="BO278" i="12"/>
  <c r="BO152" i="12"/>
  <c r="BO304" i="12"/>
  <c r="BO226" i="12"/>
  <c r="BO252" i="12"/>
  <c r="FD204" i="71"/>
  <c r="FD27" i="71"/>
  <c r="FD67" i="71"/>
  <c r="BO271" i="12"/>
  <c r="BO242" i="12"/>
  <c r="BO277" i="12"/>
  <c r="BO125" i="12"/>
  <c r="BO227" i="12"/>
  <c r="FD61" i="71"/>
  <c r="BO228" i="12"/>
  <c r="BO113" i="12"/>
  <c r="BO124" i="12"/>
  <c r="FD213" i="71"/>
  <c r="BO262" i="12"/>
  <c r="FD107" i="71"/>
  <c r="FD147" i="71"/>
  <c r="FD179" i="71"/>
  <c r="FD84" i="71"/>
  <c r="FD37" i="71"/>
  <c r="FD56" i="71"/>
  <c r="FD113" i="71"/>
  <c r="FD91" i="71"/>
  <c r="FD13" i="71"/>
  <c r="FD73" i="71"/>
  <c r="FD212" i="71"/>
  <c r="FD35" i="71"/>
  <c r="FD75" i="71"/>
  <c r="FD115" i="71"/>
  <c r="FD155" i="71"/>
  <c r="FD122" i="71"/>
  <c r="FD28" i="71"/>
  <c r="FD60" i="71"/>
  <c r="FD92" i="71"/>
  <c r="FD132" i="71"/>
  <c r="FD172" i="71"/>
  <c r="FD42" i="71"/>
  <c r="FD206" i="71"/>
  <c r="FD45" i="71"/>
  <c r="FD93" i="71"/>
  <c r="FD133" i="71"/>
  <c r="FD173" i="71"/>
  <c r="FD18" i="71"/>
  <c r="FD194" i="71"/>
  <c r="FD22" i="71"/>
  <c r="FD62" i="71"/>
  <c r="FD102" i="71"/>
  <c r="FD150" i="71"/>
  <c r="FD198" i="71"/>
  <c r="FD7" i="71"/>
  <c r="FD47" i="71"/>
  <c r="FD79" i="71"/>
  <c r="FD119" i="71"/>
  <c r="FD159" i="71"/>
  <c r="FD199" i="71"/>
  <c r="FD209" i="71"/>
  <c r="FD32" i="71"/>
  <c r="FD80" i="71"/>
  <c r="FD120" i="71"/>
  <c r="FD160" i="71"/>
  <c r="FD192" i="71"/>
  <c r="FD17" i="71"/>
  <c r="FD49" i="71"/>
  <c r="FD89" i="71"/>
  <c r="FD129" i="71"/>
  <c r="FD169" i="71"/>
  <c r="FD201" i="71"/>
  <c r="FD146" i="71"/>
  <c r="FD104" i="71"/>
  <c r="FD161" i="71"/>
  <c r="FD139" i="71"/>
  <c r="FD21" i="71"/>
  <c r="FD126" i="71"/>
  <c r="FD39" i="71"/>
  <c r="FD152" i="71"/>
  <c r="FD26" i="71"/>
  <c r="FD187" i="71"/>
  <c r="FD43" i="71"/>
  <c r="FD11" i="71"/>
  <c r="FD51" i="71"/>
  <c r="FD83" i="71"/>
  <c r="FD123" i="71"/>
  <c r="FD163" i="71"/>
  <c r="FD205" i="71"/>
  <c r="FD36" i="71"/>
  <c r="FD68" i="71"/>
  <c r="FD100" i="71"/>
  <c r="FD140" i="71"/>
  <c r="FD180" i="71"/>
  <c r="FD90" i="71"/>
  <c r="FD5" i="71"/>
  <c r="FD53" i="71"/>
  <c r="FD101" i="71"/>
  <c r="FD141" i="71"/>
  <c r="FD181" i="71"/>
  <c r="FD66" i="71"/>
  <c r="FD207" i="71"/>
  <c r="FD38" i="71"/>
  <c r="FD70" i="71"/>
  <c r="FD110" i="71"/>
  <c r="FD158" i="71"/>
  <c r="FD106" i="71"/>
  <c r="FD15" i="71"/>
  <c r="FD55" i="71"/>
  <c r="FD87" i="71"/>
  <c r="FD127" i="71"/>
  <c r="FD167" i="71"/>
  <c r="FD10" i="71"/>
  <c r="FD8" i="71"/>
  <c r="FD40" i="71"/>
  <c r="FD88" i="71"/>
  <c r="FD128" i="71"/>
  <c r="FD168" i="71"/>
  <c r="FD58" i="71"/>
  <c r="FD25" i="71"/>
  <c r="FD4" i="71"/>
  <c r="FD57" i="71"/>
  <c r="FD97" i="71"/>
  <c r="FD137" i="71"/>
  <c r="FD177" i="71"/>
  <c r="FD203" i="71"/>
  <c r="FD202" i="71"/>
  <c r="FD95" i="71"/>
  <c r="FD200" i="71"/>
  <c r="FD34" i="71"/>
  <c r="FD195" i="71"/>
  <c r="FD69" i="71"/>
  <c r="FD48" i="71"/>
  <c r="BO207" i="12"/>
  <c r="BO160" i="12"/>
  <c r="BO217" i="12"/>
  <c r="BO264" i="12"/>
  <c r="BO123" i="12"/>
  <c r="BO193" i="12"/>
  <c r="BO275" i="12"/>
  <c r="BO276" i="12"/>
  <c r="BO130" i="12"/>
  <c r="BO204" i="12"/>
  <c r="FD143" i="71"/>
  <c r="FD78" i="71"/>
  <c r="FD82" i="71"/>
  <c r="FD134" i="71"/>
  <c r="FD117" i="71"/>
  <c r="FD52" i="71"/>
  <c r="FD164" i="71"/>
  <c r="FD162" i="71"/>
  <c r="FD125" i="71"/>
  <c r="FD157" i="71"/>
  <c r="FD154" i="71"/>
  <c r="FD54" i="71"/>
  <c r="FD142" i="71"/>
  <c r="FD208" i="71"/>
  <c r="FD71" i="71"/>
  <c r="FD151" i="71"/>
  <c r="FD186" i="71"/>
  <c r="FD72" i="71"/>
  <c r="FD144" i="71"/>
  <c r="FD210" i="71"/>
  <c r="FD81" i="71"/>
  <c r="FD153" i="71"/>
  <c r="FD193" i="71"/>
  <c r="FD19" i="71"/>
  <c r="FD59" i="71"/>
  <c r="FD99" i="71"/>
  <c r="FD131" i="71"/>
  <c r="FD171" i="71"/>
  <c r="FD12" i="71"/>
  <c r="FD44" i="71"/>
  <c r="FD76" i="71"/>
  <c r="FD116" i="71"/>
  <c r="FD156" i="71"/>
  <c r="FD188" i="71"/>
  <c r="FD138" i="71"/>
  <c r="FD29" i="71"/>
  <c r="FD77" i="71"/>
  <c r="FD109" i="71"/>
  <c r="FD149" i="71"/>
  <c r="FD189" i="71"/>
  <c r="FD114" i="71"/>
  <c r="FD6" i="71"/>
  <c r="FD46" i="71"/>
  <c r="FD86" i="71"/>
  <c r="FD118" i="71"/>
  <c r="FD166" i="71"/>
  <c r="FD170" i="71"/>
  <c r="FD23" i="71"/>
  <c r="FD63" i="71"/>
  <c r="FD103" i="71"/>
  <c r="FD135" i="71"/>
  <c r="FD175" i="71"/>
  <c r="FD50" i="71"/>
  <c r="FD16" i="71"/>
  <c r="FD64" i="71"/>
  <c r="FD96" i="71"/>
  <c r="FD136" i="71"/>
  <c r="FD176" i="71"/>
  <c r="FD98" i="71"/>
  <c r="FD33" i="71"/>
  <c r="FD65" i="71"/>
  <c r="FD105" i="71"/>
  <c r="FD145" i="71"/>
  <c r="FD185" i="71"/>
  <c r="FD211" i="71"/>
  <c r="FD191" i="71"/>
  <c r="FD182" i="71"/>
  <c r="FD130" i="71"/>
  <c r="FD108" i="71"/>
  <c r="FD165" i="71"/>
  <c r="FD20" i="71"/>
  <c r="FD124" i="71"/>
  <c r="FD196" i="71"/>
  <c r="FD85" i="71"/>
  <c r="FD197" i="71"/>
  <c r="FD14" i="71"/>
  <c r="FD94" i="71"/>
  <c r="FD190" i="71"/>
  <c r="FD31" i="71"/>
  <c r="FD111" i="71"/>
  <c r="FD183" i="71"/>
  <c r="FD24" i="71"/>
  <c r="FD112" i="71"/>
  <c r="FD184" i="71"/>
  <c r="FD41" i="71"/>
  <c r="FD121" i="71"/>
  <c r="FD74" i="71"/>
  <c r="FD30" i="71"/>
  <c r="FD9" i="71"/>
  <c r="FD178" i="71"/>
  <c r="FD148" i="71"/>
  <c r="FD174" i="71"/>
  <c r="BO310" i="12"/>
  <c r="BO274" i="12"/>
  <c r="BO195" i="12"/>
  <c r="BO163" i="12"/>
  <c r="BO177" i="12"/>
  <c r="BO318" i="12"/>
  <c r="BO313" i="12"/>
  <c r="BO309" i="12"/>
  <c r="BO157" i="12"/>
  <c r="BO265" i="12"/>
  <c r="BO212" i="12"/>
  <c r="BO132" i="12"/>
  <c r="BO122" i="12"/>
  <c r="BO173" i="12"/>
  <c r="BO116" i="12"/>
  <c r="BO190" i="12"/>
  <c r="BO246" i="12"/>
  <c r="BO289" i="12"/>
  <c r="BO172" i="12"/>
  <c r="BO205" i="12"/>
  <c r="BO206" i="12"/>
  <c r="BO263" i="12"/>
  <c r="BO111" i="12"/>
  <c r="BO231" i="12"/>
  <c r="BO229" i="12"/>
  <c r="BO230" i="12"/>
  <c r="BO192" i="12"/>
  <c r="BO283" i="12"/>
  <c r="BO215" i="12"/>
  <c r="BO119" i="12"/>
  <c r="BO146" i="12"/>
  <c r="BO194" i="12"/>
  <c r="BO208" i="12"/>
  <c r="BO203" i="12"/>
  <c r="BO248" i="12"/>
  <c r="BO317" i="12"/>
  <c r="BO315" i="12"/>
  <c r="BO314" i="12"/>
  <c r="BO150" i="12"/>
  <c r="BO223" i="12"/>
  <c r="BO258" i="12"/>
  <c r="BO142" i="12"/>
  <c r="BO199" i="12"/>
  <c r="BO137" i="12"/>
  <c r="BO316" i="12"/>
  <c r="BO186" i="12"/>
  <c r="BO280" i="12"/>
  <c r="BO236" i="12"/>
  <c r="BO312" i="12"/>
  <c r="BO221" i="12"/>
  <c r="BO302" i="12"/>
  <c r="BO311" i="12"/>
  <c r="BO266" i="12"/>
  <c r="BO256" i="12"/>
  <c r="BO128" i="12"/>
  <c r="BO155" i="12"/>
  <c r="BO168" i="12"/>
  <c r="BO299" i="12"/>
  <c r="BB94" i="71"/>
  <c r="BT94" i="71" s="1"/>
  <c r="AW95" i="71"/>
  <c r="BO95" i="71" s="1"/>
  <c r="AR65" i="71"/>
  <c r="BJ65" i="71" s="1"/>
  <c r="BA309" i="12"/>
  <c r="AD34" i="71"/>
  <c r="AI174" i="71"/>
  <c r="BA173" i="71" s="1"/>
  <c r="BS173" i="71" s="1"/>
  <c r="FJ25" i="71"/>
  <c r="AD32" i="71"/>
  <c r="AI175" i="71"/>
  <c r="BA308" i="12"/>
  <c r="AI176" i="71"/>
  <c r="FJ20" i="71"/>
  <c r="AQ155" i="71"/>
  <c r="BI155" i="71" s="1"/>
  <c r="AV95" i="71"/>
  <c r="BN95" i="71" s="1"/>
  <c r="AI179" i="71"/>
  <c r="AD35" i="71"/>
  <c r="AD48" i="71"/>
  <c r="AV48" i="71" s="1"/>
  <c r="BN48" i="71" s="1"/>
  <c r="AD72" i="71"/>
  <c r="AV72" i="71" s="1"/>
  <c r="BN72" i="71" s="1"/>
  <c r="FJ35" i="71"/>
  <c r="FJ19" i="71"/>
  <c r="FJ21" i="71"/>
  <c r="FJ22" i="71"/>
  <c r="FJ18" i="71"/>
  <c r="FJ27" i="71"/>
  <c r="FI40" i="71"/>
  <c r="FJ17" i="71"/>
  <c r="FJ26" i="71"/>
  <c r="FJ36" i="71"/>
  <c r="AW163" i="71"/>
  <c r="BO163" i="71" s="1"/>
  <c r="AO127" i="71"/>
  <c r="BG127" i="71" s="1"/>
  <c r="AZ105" i="71"/>
  <c r="BR105" i="71" s="1"/>
  <c r="BB105" i="71"/>
  <c r="BT105" i="71" s="1"/>
  <c r="AL18" i="73"/>
  <c r="AL16" i="73"/>
  <c r="AJ21" i="73"/>
  <c r="AK12" i="73"/>
  <c r="AL12" i="73"/>
  <c r="AJ17" i="73"/>
  <c r="AL19" i="73"/>
  <c r="AL15" i="73"/>
  <c r="AL20" i="73"/>
  <c r="AK20" i="73"/>
  <c r="AK11" i="73"/>
  <c r="AZ89" i="71"/>
  <c r="BR89" i="71" s="1"/>
  <c r="AK14" i="73"/>
  <c r="AL21" i="73"/>
  <c r="AJ22" i="73"/>
  <c r="AJ13" i="73"/>
  <c r="AJ19" i="73"/>
  <c r="AJ18" i="73"/>
  <c r="AL11" i="73"/>
  <c r="AL14" i="73"/>
  <c r="AK13" i="73"/>
  <c r="AJ20" i="73"/>
  <c r="AL22" i="73"/>
  <c r="AK16" i="73"/>
  <c r="AJ14" i="73"/>
  <c r="AL17" i="73"/>
  <c r="AJ11" i="73"/>
  <c r="AJ16" i="73"/>
  <c r="AK22" i="73"/>
  <c r="AK19" i="73"/>
  <c r="AJ15" i="73"/>
  <c r="AK17" i="73"/>
  <c r="AK21" i="73"/>
  <c r="AJ12" i="73"/>
  <c r="AK18" i="73"/>
  <c r="AK15" i="73"/>
  <c r="AL13" i="73"/>
  <c r="BB62" i="71"/>
  <c r="BT62" i="71" s="1"/>
  <c r="AW103" i="71"/>
  <c r="BO103" i="71" s="1"/>
  <c r="AZ81" i="71"/>
  <c r="BR81" i="71" s="1"/>
  <c r="BB33" i="71"/>
  <c r="BT33" i="71" s="1"/>
  <c r="AI24" i="73"/>
  <c r="AI26" i="73" s="1"/>
  <c r="AP22" i="73" s="1"/>
  <c r="BB137" i="71"/>
  <c r="BT137" i="71" s="1"/>
  <c r="AO103" i="71"/>
  <c r="BG103" i="71" s="1"/>
  <c r="AX75" i="71"/>
  <c r="BP75" i="71" s="1"/>
  <c r="AW165" i="71"/>
  <c r="BO165" i="71" s="1"/>
  <c r="BB121" i="71"/>
  <c r="BT121" i="71" s="1"/>
  <c r="AW171" i="71"/>
  <c r="BO171" i="71" s="1"/>
  <c r="BB175" i="71"/>
  <c r="BT175" i="71" s="1"/>
  <c r="AR153" i="71"/>
  <c r="BJ153" i="71" s="1"/>
  <c r="AP106" i="71"/>
  <c r="BH106" i="71" s="1"/>
  <c r="AW157" i="71"/>
  <c r="BO157" i="71" s="1"/>
  <c r="AZ74" i="71"/>
  <c r="BR74" i="71" s="1"/>
  <c r="BB129" i="71"/>
  <c r="BT129" i="71" s="1"/>
  <c r="BB49" i="71"/>
  <c r="BT49" i="71" s="1"/>
  <c r="BB113" i="71"/>
  <c r="BT113" i="71" s="1"/>
  <c r="BB65" i="71"/>
  <c r="BT65" i="71" s="1"/>
  <c r="AP98" i="71"/>
  <c r="BH98" i="71" s="1"/>
  <c r="BB97" i="71"/>
  <c r="BT97" i="71" s="1"/>
  <c r="AX106" i="71"/>
  <c r="BP106" i="71" s="1"/>
  <c r="DX25" i="12"/>
  <c r="BG309" i="12"/>
  <c r="BM315" i="12"/>
  <c r="BF310" i="12"/>
  <c r="BG296" i="12"/>
  <c r="BF307" i="12"/>
  <c r="CT3" i="12"/>
  <c r="BG308" i="12"/>
  <c r="BF218" i="12"/>
  <c r="BF308" i="12"/>
  <c r="DW26" i="12"/>
  <c r="BA317" i="12"/>
  <c r="BA307" i="12"/>
  <c r="BA313" i="12"/>
  <c r="BG313" i="12"/>
  <c r="BA312" i="12"/>
  <c r="BB29" i="71"/>
  <c r="BT29" i="71" s="1"/>
  <c r="AW155" i="71"/>
  <c r="BO155" i="71" s="1"/>
  <c r="AX162" i="71"/>
  <c r="BP162" i="71" s="1"/>
  <c r="AV137" i="71"/>
  <c r="BN137" i="71" s="1"/>
  <c r="AD62" i="71"/>
  <c r="AD51" i="71"/>
  <c r="AD40" i="71"/>
  <c r="AQ63" i="71"/>
  <c r="BI63" i="71" s="1"/>
  <c r="AV100" i="71"/>
  <c r="BN100" i="71" s="1"/>
  <c r="Y183" i="71"/>
  <c r="AD55" i="71"/>
  <c r="AD64" i="71"/>
  <c r="BA112" i="71"/>
  <c r="BS112" i="71" s="1"/>
  <c r="Y184" i="71"/>
  <c r="AD178" i="71"/>
  <c r="AQ131" i="71"/>
  <c r="BI131" i="71" s="1"/>
  <c r="AV80" i="71"/>
  <c r="BN80" i="71" s="1"/>
  <c r="BA153" i="71"/>
  <c r="BS153" i="71" s="1"/>
  <c r="AZ50" i="71"/>
  <c r="BR50" i="71" s="1"/>
  <c r="BA172" i="71"/>
  <c r="BS172" i="71" s="1"/>
  <c r="AQ39" i="71"/>
  <c r="BI39" i="71" s="1"/>
  <c r="AV126" i="71"/>
  <c r="BN126" i="71" s="1"/>
  <c r="AX167" i="71"/>
  <c r="BP167" i="71" s="1"/>
  <c r="AX32" i="71"/>
  <c r="BP32" i="71" s="1"/>
  <c r="AP83" i="71"/>
  <c r="BH83" i="71" s="1"/>
  <c r="AP75" i="71"/>
  <c r="BH75" i="71" s="1"/>
  <c r="AD38" i="71"/>
  <c r="AW143" i="71"/>
  <c r="BO143" i="71" s="1"/>
  <c r="AQ148" i="71"/>
  <c r="BI148" i="71" s="1"/>
  <c r="AV93" i="71"/>
  <c r="BN93" i="71" s="1"/>
  <c r="AQ144" i="71"/>
  <c r="BI144" i="71" s="1"/>
  <c r="AI177" i="71"/>
  <c r="BA117" i="71"/>
  <c r="BS117" i="71" s="1"/>
  <c r="BA133" i="71"/>
  <c r="BS133" i="71" s="1"/>
  <c r="AV146" i="71"/>
  <c r="BN146" i="71" s="1"/>
  <c r="AD177" i="71"/>
  <c r="BA82" i="71"/>
  <c r="BS82" i="71" s="1"/>
  <c r="AD53" i="71"/>
  <c r="AD42" i="71"/>
  <c r="AU120" i="71"/>
  <c r="BM120" i="71" s="1"/>
  <c r="AQ51" i="71"/>
  <c r="BI51" i="71" s="1"/>
  <c r="AU100" i="71"/>
  <c r="BM100" i="71" s="1"/>
  <c r="AQ107" i="71"/>
  <c r="BI107" i="71" s="1"/>
  <c r="AU168" i="71"/>
  <c r="BM168" i="71" s="1"/>
  <c r="AD174" i="71"/>
  <c r="AV173" i="71" s="1"/>
  <c r="BN173" i="71" s="1"/>
  <c r="AV96" i="71"/>
  <c r="BN96" i="71" s="1"/>
  <c r="AC182" i="71"/>
  <c r="AQ175" i="71"/>
  <c r="BI175" i="71" s="1"/>
  <c r="AQ83" i="71"/>
  <c r="BI83" i="71" s="1"/>
  <c r="AV132" i="71"/>
  <c r="BN132" i="71" s="1"/>
  <c r="AU166" i="71"/>
  <c r="BM166" i="71" s="1"/>
  <c r="AQ157" i="71"/>
  <c r="BI157" i="71" s="1"/>
  <c r="AQ91" i="71"/>
  <c r="BI91" i="71" s="1"/>
  <c r="AV140" i="71"/>
  <c r="BN140" i="71" s="1"/>
  <c r="AQ112" i="71"/>
  <c r="BI112" i="71" s="1"/>
  <c r="AV160" i="71"/>
  <c r="BN160" i="71" s="1"/>
  <c r="AQ123" i="71"/>
  <c r="BI123" i="71" s="1"/>
  <c r="AV170" i="71"/>
  <c r="BN170" i="71" s="1"/>
  <c r="AV122" i="71"/>
  <c r="BN122" i="71" s="1"/>
  <c r="AQ75" i="71"/>
  <c r="BI75" i="71" s="1"/>
  <c r="AQ143" i="71"/>
  <c r="BI143" i="71" s="1"/>
  <c r="AC69" i="71"/>
  <c r="AV118" i="71"/>
  <c r="BN118" i="71" s="1"/>
  <c r="AD43" i="71"/>
  <c r="AD71" i="71"/>
  <c r="AD37" i="71"/>
  <c r="AQ116" i="71"/>
  <c r="BI116" i="71" s="1"/>
  <c r="AD65" i="71"/>
  <c r="AD180" i="71"/>
  <c r="AU160" i="71"/>
  <c r="BM160" i="71" s="1"/>
  <c r="AV124" i="71"/>
  <c r="BN124" i="71" s="1"/>
  <c r="AC91" i="71"/>
  <c r="AD175" i="71"/>
  <c r="AV175" i="71" s="1"/>
  <c r="BN175" i="71" s="1"/>
  <c r="AC46" i="71"/>
  <c r="AQ31" i="71"/>
  <c r="BI31" i="71" s="1"/>
  <c r="AQ139" i="71"/>
  <c r="BI139" i="71" s="1"/>
  <c r="AU104" i="71"/>
  <c r="BM104" i="71" s="1"/>
  <c r="BA121" i="71"/>
  <c r="BS121" i="71" s="1"/>
  <c r="BA137" i="71"/>
  <c r="BS137" i="71" s="1"/>
  <c r="AQ55" i="71"/>
  <c r="BI55" i="71" s="1"/>
  <c r="AC39" i="71"/>
  <c r="AD179" i="71"/>
  <c r="AQ54" i="71"/>
  <c r="BI54" i="71" s="1"/>
  <c r="BA81" i="71"/>
  <c r="BS81" i="71" s="1"/>
  <c r="AV112" i="71"/>
  <c r="BN112" i="71" s="1"/>
  <c r="AQ109" i="71"/>
  <c r="BI109" i="71" s="1"/>
  <c r="AC78" i="71"/>
  <c r="AU109" i="71"/>
  <c r="BM109" i="71" s="1"/>
  <c r="AD182" i="71"/>
  <c r="AU164" i="71"/>
  <c r="BM164" i="71" s="1"/>
  <c r="AV128" i="71"/>
  <c r="BN128" i="71" s="1"/>
  <c r="AQ177" i="71"/>
  <c r="BI177" i="71" s="1"/>
  <c r="AC85" i="71"/>
  <c r="AQ48" i="71"/>
  <c r="BI48" i="71" s="1"/>
  <c r="AD181" i="71"/>
  <c r="AV148" i="71"/>
  <c r="BN148" i="71" s="1"/>
  <c r="AC62" i="71"/>
  <c r="AQ167" i="71"/>
  <c r="BI167" i="71" s="1"/>
  <c r="AV78" i="71"/>
  <c r="BN78" i="71" s="1"/>
  <c r="AV165" i="71"/>
  <c r="BN165" i="71" s="1"/>
  <c r="AV156" i="71"/>
  <c r="BN156" i="71" s="1"/>
  <c r="AI183" i="71"/>
  <c r="AC176" i="71"/>
  <c r="AQ81" i="71"/>
  <c r="BI81" i="71" s="1"/>
  <c r="AI178" i="71"/>
  <c r="AI180" i="71"/>
  <c r="AU142" i="71"/>
  <c r="BM142" i="71" s="1"/>
  <c r="AC174" i="71"/>
  <c r="AU173" i="71" s="1"/>
  <c r="BM173" i="71" s="1"/>
  <c r="AI182" i="71"/>
  <c r="AI181" i="71"/>
  <c r="AQ88" i="71"/>
  <c r="BI88" i="71" s="1"/>
  <c r="BA85" i="71"/>
  <c r="BS85" i="71" s="1"/>
  <c r="AU108" i="71"/>
  <c r="BM108" i="71" s="1"/>
  <c r="AU144" i="71"/>
  <c r="BM144" i="71" s="1"/>
  <c r="AQ67" i="71"/>
  <c r="BI67" i="71" s="1"/>
  <c r="AC184" i="71"/>
  <c r="AC181" i="71"/>
  <c r="BA109" i="71"/>
  <c r="BS109" i="71" s="1"/>
  <c r="AU128" i="71"/>
  <c r="BM128" i="71" s="1"/>
  <c r="AQ140" i="71"/>
  <c r="BI140" i="71" s="1"/>
  <c r="BA157" i="71"/>
  <c r="BS157" i="71" s="1"/>
  <c r="AU112" i="71"/>
  <c r="BM112" i="71" s="1"/>
  <c r="BA164" i="71"/>
  <c r="BS164" i="71" s="1"/>
  <c r="BA105" i="71"/>
  <c r="BS105" i="71" s="1"/>
  <c r="AU124" i="71"/>
  <c r="BM124" i="71" s="1"/>
  <c r="AU140" i="71"/>
  <c r="BM140" i="71" s="1"/>
  <c r="BA141" i="71"/>
  <c r="BS141" i="71" s="1"/>
  <c r="AV153" i="71"/>
  <c r="BN153" i="71" s="1"/>
  <c r="AC179" i="71"/>
  <c r="BA140" i="71"/>
  <c r="BS140" i="71" s="1"/>
  <c r="AU172" i="71"/>
  <c r="BM172" i="71" s="1"/>
  <c r="AU162" i="71"/>
  <c r="BM162" i="71" s="1"/>
  <c r="AQ99" i="71"/>
  <c r="BI99" i="71" s="1"/>
  <c r="AQ115" i="71"/>
  <c r="BI115" i="71" s="1"/>
  <c r="AC56" i="71"/>
  <c r="AC72" i="71"/>
  <c r="AC88" i="71"/>
  <c r="AQ153" i="71"/>
  <c r="BI153" i="71" s="1"/>
  <c r="AC59" i="71"/>
  <c r="AC82" i="71"/>
  <c r="BA99" i="71"/>
  <c r="BS99" i="71" s="1"/>
  <c r="AC41" i="71"/>
  <c r="AV161" i="71"/>
  <c r="BN161" i="71" s="1"/>
  <c r="BA165" i="71"/>
  <c r="BS165" i="71" s="1"/>
  <c r="AC40" i="71"/>
  <c r="BA161" i="71"/>
  <c r="BS161" i="71" s="1"/>
  <c r="AQ58" i="71"/>
  <c r="BI58" i="71" s="1"/>
  <c r="AC79" i="71"/>
  <c r="AC95" i="71"/>
  <c r="AQ174" i="71"/>
  <c r="BI174" i="71" s="1"/>
  <c r="AC50" i="71"/>
  <c r="AC66" i="71"/>
  <c r="AC86" i="71"/>
  <c r="AC57" i="71"/>
  <c r="AC73" i="71"/>
  <c r="BA149" i="71"/>
  <c r="BS149" i="71" s="1"/>
  <c r="AV109" i="71"/>
  <c r="BN109" i="71" s="1"/>
  <c r="AQ118" i="71"/>
  <c r="BI118" i="71" s="1"/>
  <c r="AC32" i="71"/>
  <c r="AC60" i="71"/>
  <c r="AC76" i="71"/>
  <c r="AC92" i="71"/>
  <c r="AQ47" i="71"/>
  <c r="BI47" i="71" s="1"/>
  <c r="AV104" i="71"/>
  <c r="BN104" i="71" s="1"/>
  <c r="AV120" i="71"/>
  <c r="BN120" i="71" s="1"/>
  <c r="AC47" i="71"/>
  <c r="AC63" i="71"/>
  <c r="BA167" i="71"/>
  <c r="BS167" i="71" s="1"/>
  <c r="AC45" i="71"/>
  <c r="AC89" i="71"/>
  <c r="AQ96" i="71"/>
  <c r="BI96" i="71" s="1"/>
  <c r="AC29" i="71"/>
  <c r="AC36" i="71"/>
  <c r="AC30" i="71"/>
  <c r="AC44" i="71"/>
  <c r="AU43" i="71" s="1"/>
  <c r="BM43" i="71" s="1"/>
  <c r="BA145" i="71"/>
  <c r="BS145" i="71" s="1"/>
  <c r="AV136" i="71"/>
  <c r="BN136" i="71" s="1"/>
  <c r="AC31" i="71"/>
  <c r="AC83" i="71"/>
  <c r="BA148" i="71"/>
  <c r="BS148" i="71" s="1"/>
  <c r="AC54" i="71"/>
  <c r="AC70" i="71"/>
  <c r="AC90" i="71"/>
  <c r="AC61" i="71"/>
  <c r="AC77" i="71"/>
  <c r="AC64" i="71"/>
  <c r="AC80" i="71"/>
  <c r="AC96" i="71"/>
  <c r="AU96" i="71" s="1"/>
  <c r="BM96" i="71" s="1"/>
  <c r="AV88" i="71"/>
  <c r="BN88" i="71" s="1"/>
  <c r="AC51" i="71"/>
  <c r="AC67" i="71"/>
  <c r="AV131" i="71"/>
  <c r="BN131" i="71" s="1"/>
  <c r="AC33" i="71"/>
  <c r="AC49" i="71"/>
  <c r="AC93" i="71"/>
  <c r="AC34" i="71"/>
  <c r="AC48" i="71"/>
  <c r="AU116" i="71"/>
  <c r="BM116" i="71" s="1"/>
  <c r="AC35" i="71"/>
  <c r="AC87" i="71"/>
  <c r="AQ134" i="71"/>
  <c r="BI134" i="71" s="1"/>
  <c r="AC42" i="71"/>
  <c r="AU42" i="71" s="1"/>
  <c r="BM42" i="71" s="1"/>
  <c r="AC58" i="71"/>
  <c r="AC74" i="71"/>
  <c r="AU74" i="71" s="1"/>
  <c r="BM74" i="71" s="1"/>
  <c r="AC94" i="71"/>
  <c r="AU126" i="71"/>
  <c r="BM126" i="71" s="1"/>
  <c r="AC65" i="71"/>
  <c r="AC81" i="71"/>
  <c r="BA126" i="71"/>
  <c r="BS126" i="71" s="1"/>
  <c r="AV101" i="71"/>
  <c r="BN101" i="71" s="1"/>
  <c r="AD29" i="71"/>
  <c r="AC38" i="71"/>
  <c r="AC52" i="71"/>
  <c r="AC68" i="71"/>
  <c r="AC84" i="71"/>
  <c r="AQ159" i="71"/>
  <c r="BI159" i="71" s="1"/>
  <c r="AC55" i="71"/>
  <c r="AC71" i="71"/>
  <c r="BA95" i="71"/>
  <c r="BS95" i="71" s="1"/>
  <c r="AC37" i="71"/>
  <c r="AC53" i="71"/>
  <c r="AV154" i="71"/>
  <c r="BN154" i="71" s="1"/>
  <c r="BG307" i="12"/>
  <c r="BF306" i="12"/>
  <c r="BG306" i="12"/>
  <c r="BM306" i="12"/>
  <c r="BM307" i="12"/>
  <c r="CZ3" i="12"/>
  <c r="AQ173" i="71"/>
  <c r="BI173" i="71" s="1"/>
  <c r="DF3" i="12"/>
  <c r="AQ68" i="71"/>
  <c r="BI68" i="71" s="1"/>
  <c r="AQ128" i="71"/>
  <c r="BI128" i="71" s="1"/>
  <c r="AD31" i="71"/>
  <c r="AQ33" i="71"/>
  <c r="BI33" i="71" s="1"/>
  <c r="BA89" i="71"/>
  <c r="BS89" i="71" s="1"/>
  <c r="BA97" i="71"/>
  <c r="BS97" i="71" s="1"/>
  <c r="BA129" i="71"/>
  <c r="BS129" i="71" s="1"/>
  <c r="AD52" i="71"/>
  <c r="AD68" i="71"/>
  <c r="AV84" i="71"/>
  <c r="BN84" i="71" s="1"/>
  <c r="AV144" i="71"/>
  <c r="BN144" i="71" s="1"/>
  <c r="AQ171" i="71"/>
  <c r="BI171" i="71" s="1"/>
  <c r="AU155" i="71"/>
  <c r="BM155" i="71" s="1"/>
  <c r="AQ85" i="71"/>
  <c r="BI85" i="71" s="1"/>
  <c r="AD39" i="71"/>
  <c r="AU97" i="71"/>
  <c r="BM97" i="71" s="1"/>
  <c r="AD69" i="71"/>
  <c r="BG310" i="12"/>
  <c r="BF312" i="12"/>
  <c r="BA311" i="12"/>
  <c r="AU132" i="71"/>
  <c r="BM132" i="71" s="1"/>
  <c r="AQ71" i="71"/>
  <c r="BI71" i="71" s="1"/>
  <c r="AV116" i="71"/>
  <c r="BN116" i="71" s="1"/>
  <c r="AV172" i="71"/>
  <c r="BN172" i="71" s="1"/>
  <c r="AQ77" i="71"/>
  <c r="BI77" i="71" s="1"/>
  <c r="AV150" i="71"/>
  <c r="BN150" i="71" s="1"/>
  <c r="BA132" i="71"/>
  <c r="BS132" i="71" s="1"/>
  <c r="BA144" i="71"/>
  <c r="BS144" i="71" s="1"/>
  <c r="AC183" i="71"/>
  <c r="AV90" i="71"/>
  <c r="BN90" i="71" s="1"/>
  <c r="AD59" i="71"/>
  <c r="AV75" i="71"/>
  <c r="BN75" i="71" s="1"/>
  <c r="AQ150" i="71"/>
  <c r="BI150" i="71" s="1"/>
  <c r="AQ166" i="71"/>
  <c r="BI166" i="71" s="1"/>
  <c r="AD50" i="71"/>
  <c r="AV49" i="71" s="1"/>
  <c r="BN49" i="71" s="1"/>
  <c r="AD30" i="71"/>
  <c r="AD41" i="71"/>
  <c r="AD57" i="71"/>
  <c r="AQ100" i="71"/>
  <c r="BI100" i="71" s="1"/>
  <c r="AQ152" i="71"/>
  <c r="BI152" i="71" s="1"/>
  <c r="AV169" i="71"/>
  <c r="BN169" i="71" s="1"/>
  <c r="BF313" i="12"/>
  <c r="BM310" i="12"/>
  <c r="BF311" i="12"/>
  <c r="BG311" i="12"/>
  <c r="BF315" i="12"/>
  <c r="BM314" i="12"/>
  <c r="AU156" i="71"/>
  <c r="BM156" i="71" s="1"/>
  <c r="AV86" i="71"/>
  <c r="BN86" i="71" s="1"/>
  <c r="AQ133" i="71"/>
  <c r="BI133" i="71" s="1"/>
  <c r="AQ72" i="71"/>
  <c r="BI72" i="71" s="1"/>
  <c r="AV117" i="71"/>
  <c r="BN117" i="71" s="1"/>
  <c r="AV133" i="71"/>
  <c r="BN133" i="71" s="1"/>
  <c r="BM313" i="12"/>
  <c r="BF314" i="12"/>
  <c r="BG312" i="12"/>
  <c r="AU136" i="71"/>
  <c r="BM136" i="71" s="1"/>
  <c r="AQ43" i="71"/>
  <c r="BI43" i="71" s="1"/>
  <c r="AQ59" i="71"/>
  <c r="BI59" i="71" s="1"/>
  <c r="BA160" i="71"/>
  <c r="BS160" i="71" s="1"/>
  <c r="AD63" i="71"/>
  <c r="AQ126" i="71"/>
  <c r="BI126" i="71" s="1"/>
  <c r="AQ142" i="71"/>
  <c r="BI142" i="71" s="1"/>
  <c r="AD70" i="71"/>
  <c r="AU105" i="71"/>
  <c r="BM105" i="71" s="1"/>
  <c r="AU150" i="71"/>
  <c r="BM150" i="71" s="1"/>
  <c r="AD45" i="71"/>
  <c r="AQ104" i="71"/>
  <c r="BI104" i="71" s="1"/>
  <c r="AQ120" i="71"/>
  <c r="BI120" i="71" s="1"/>
  <c r="AQ136" i="71"/>
  <c r="BI136" i="71" s="1"/>
  <c r="BA316" i="12"/>
  <c r="BF309" i="12"/>
  <c r="BA310" i="12"/>
  <c r="BM312" i="12"/>
  <c r="CY3" i="12"/>
  <c r="AQ35" i="71"/>
  <c r="BI35" i="71" s="1"/>
  <c r="BA93" i="71"/>
  <c r="BS93" i="71" s="1"/>
  <c r="BA101" i="71"/>
  <c r="BS101" i="71" s="1"/>
  <c r="AU148" i="71"/>
  <c r="BM148" i="71" s="1"/>
  <c r="AD44" i="71"/>
  <c r="AD60" i="71"/>
  <c r="AV76" i="71"/>
  <c r="BN76" i="71" s="1"/>
  <c r="AV108" i="71"/>
  <c r="BN108" i="71" s="1"/>
  <c r="AV164" i="71"/>
  <c r="BN164" i="71" s="1"/>
  <c r="BA136" i="71"/>
  <c r="BS136" i="71" s="1"/>
  <c r="AD54" i="71"/>
  <c r="AD47" i="71"/>
  <c r="Y182" i="71"/>
  <c r="AQ164" i="71"/>
  <c r="BI164" i="71" s="1"/>
  <c r="AD61" i="71"/>
  <c r="AD58" i="71"/>
  <c r="BM311" i="12"/>
  <c r="AC180" i="71"/>
  <c r="AC175" i="71"/>
  <c r="DR15" i="12"/>
  <c r="DW7" i="12"/>
  <c r="DX17" i="12"/>
  <c r="DW10" i="12"/>
  <c r="DW18" i="12"/>
  <c r="DX6" i="12"/>
  <c r="EY6" i="12" s="1"/>
  <c r="AD36" i="71"/>
  <c r="BA169" i="71"/>
  <c r="BS169" i="71" s="1"/>
  <c r="AQ79" i="71"/>
  <c r="BI79" i="71" s="1"/>
  <c r="AQ179" i="71"/>
  <c r="BI179" i="71" s="1"/>
  <c r="Y185" i="71"/>
  <c r="AD66" i="71"/>
  <c r="AD67" i="71"/>
  <c r="AV83" i="71"/>
  <c r="BN83" i="71" s="1"/>
  <c r="AQ158" i="71"/>
  <c r="BI158" i="71" s="1"/>
  <c r="Y186" i="71"/>
  <c r="AQ186" i="71" s="1"/>
  <c r="BI186" i="71" s="1"/>
  <c r="AC178" i="71"/>
  <c r="BA86" i="71"/>
  <c r="BS86" i="71" s="1"/>
  <c r="AC177" i="71"/>
  <c r="AD33" i="71"/>
  <c r="AQ65" i="71"/>
  <c r="BI65" i="71" s="1"/>
  <c r="AQ117" i="71"/>
  <c r="BI117" i="71" s="1"/>
  <c r="BA314" i="12"/>
  <c r="BA315" i="12"/>
  <c r="BB167" i="71"/>
  <c r="BT167" i="71" s="1"/>
  <c r="BB30" i="71"/>
  <c r="BT30" i="71" s="1"/>
  <c r="AZ58" i="71"/>
  <c r="BR58" i="71" s="1"/>
  <c r="BB166" i="71"/>
  <c r="BT166" i="71" s="1"/>
  <c r="AP155" i="71"/>
  <c r="BH155" i="71" s="1"/>
  <c r="BB38" i="71"/>
  <c r="BT38" i="71" s="1"/>
  <c r="AV125" i="71"/>
  <c r="BN125" i="71" s="1"/>
  <c r="AU152" i="71"/>
  <c r="BM152" i="71" s="1"/>
  <c r="AU151" i="71"/>
  <c r="BM151" i="71" s="1"/>
  <c r="AQ147" i="71"/>
  <c r="BI147" i="71" s="1"/>
  <c r="AV87" i="71"/>
  <c r="BN87" i="71" s="1"/>
  <c r="AV130" i="71"/>
  <c r="BN130" i="71" s="1"/>
  <c r="AQ163" i="71"/>
  <c r="BI163" i="71" s="1"/>
  <c r="AV92" i="71"/>
  <c r="BN92" i="71" s="1"/>
  <c r="BA84" i="71"/>
  <c r="BS84" i="71" s="1"/>
  <c r="BA100" i="71"/>
  <c r="BS100" i="71" s="1"/>
  <c r="AU111" i="71"/>
  <c r="BM111" i="71" s="1"/>
  <c r="BA116" i="71"/>
  <c r="BS116" i="71" s="1"/>
  <c r="AU127" i="71"/>
  <c r="BM127" i="71" s="1"/>
  <c r="AQ42" i="71"/>
  <c r="BI42" i="71" s="1"/>
  <c r="AQ66" i="71"/>
  <c r="BI66" i="71" s="1"/>
  <c r="AQ74" i="71"/>
  <c r="BI74" i="71" s="1"/>
  <c r="AQ82" i="71"/>
  <c r="BI82" i="71" s="1"/>
  <c r="AQ90" i="71"/>
  <c r="BI90" i="71" s="1"/>
  <c r="AQ98" i="71"/>
  <c r="BI98" i="71" s="1"/>
  <c r="AQ106" i="71"/>
  <c r="BI106" i="71" s="1"/>
  <c r="AQ114" i="71"/>
  <c r="BI114" i="71" s="1"/>
  <c r="AV123" i="71"/>
  <c r="BN123" i="71" s="1"/>
  <c r="AV139" i="71"/>
  <c r="BN139" i="71" s="1"/>
  <c r="AV147" i="71"/>
  <c r="BN147" i="71" s="1"/>
  <c r="AV155" i="71"/>
  <c r="BN155" i="71" s="1"/>
  <c r="AV163" i="71"/>
  <c r="BN163" i="71" s="1"/>
  <c r="AV171" i="71"/>
  <c r="BN171" i="71" s="1"/>
  <c r="AV74" i="71"/>
  <c r="BN74" i="71" s="1"/>
  <c r="AQ121" i="71"/>
  <c r="BI121" i="71" s="1"/>
  <c r="AU106" i="71"/>
  <c r="BM106" i="71" s="1"/>
  <c r="BA111" i="71"/>
  <c r="BS111" i="71" s="1"/>
  <c r="AU122" i="71"/>
  <c r="BM122" i="71" s="1"/>
  <c r="BA127" i="71"/>
  <c r="BS127" i="71" s="1"/>
  <c r="AU138" i="71"/>
  <c r="BM138" i="71" s="1"/>
  <c r="BA143" i="71"/>
  <c r="BS143" i="71" s="1"/>
  <c r="BA155" i="71"/>
  <c r="BS155" i="71" s="1"/>
  <c r="BA98" i="71"/>
  <c r="BS98" i="71" s="1"/>
  <c r="BA110" i="71"/>
  <c r="BS110" i="71" s="1"/>
  <c r="AU121" i="71"/>
  <c r="BM121" i="71" s="1"/>
  <c r="AU137" i="71"/>
  <c r="BM137" i="71" s="1"/>
  <c r="BA142" i="71"/>
  <c r="BS142" i="71" s="1"/>
  <c r="AU153" i="71"/>
  <c r="BM153" i="71" s="1"/>
  <c r="BA158" i="71"/>
  <c r="BS158" i="71" s="1"/>
  <c r="AU169" i="71"/>
  <c r="BM169" i="71" s="1"/>
  <c r="AV142" i="71"/>
  <c r="BN142" i="71" s="1"/>
  <c r="AQ36" i="71"/>
  <c r="BI36" i="71" s="1"/>
  <c r="AQ52" i="71"/>
  <c r="BI52" i="71" s="1"/>
  <c r="AV77" i="71"/>
  <c r="BN77" i="71" s="1"/>
  <c r="AV85" i="71"/>
  <c r="BN85" i="71" s="1"/>
  <c r="AQ29" i="71"/>
  <c r="BI29" i="71" s="1"/>
  <c r="AQ69" i="71"/>
  <c r="BI69" i="71" s="1"/>
  <c r="AQ101" i="71"/>
  <c r="BI101" i="71" s="1"/>
  <c r="AQ129" i="71"/>
  <c r="BI129" i="71" s="1"/>
  <c r="AQ149" i="71"/>
  <c r="BI149" i="71" s="1"/>
  <c r="BA83" i="71"/>
  <c r="BS83" i="71" s="1"/>
  <c r="AQ122" i="71"/>
  <c r="BI122" i="71" s="1"/>
  <c r="BA96" i="71"/>
  <c r="BS96" i="71" s="1"/>
  <c r="AU107" i="71"/>
  <c r="BM107" i="71" s="1"/>
  <c r="AU123" i="71"/>
  <c r="BM123" i="71" s="1"/>
  <c r="BA128" i="71"/>
  <c r="BS128" i="71" s="1"/>
  <c r="AU139" i="71"/>
  <c r="BM139" i="71" s="1"/>
  <c r="BA156" i="71"/>
  <c r="BS156" i="71" s="1"/>
  <c r="BA168" i="71"/>
  <c r="BS168" i="71" s="1"/>
  <c r="AQ46" i="71"/>
  <c r="BI46" i="71" s="1"/>
  <c r="AV91" i="71"/>
  <c r="BN91" i="71" s="1"/>
  <c r="AV99" i="71"/>
  <c r="BN99" i="71" s="1"/>
  <c r="AV107" i="71"/>
  <c r="BN107" i="71" s="1"/>
  <c r="AV115" i="71"/>
  <c r="BN115" i="71" s="1"/>
  <c r="AV82" i="71"/>
  <c r="BN82" i="71" s="1"/>
  <c r="AU102" i="71"/>
  <c r="BM102" i="71" s="1"/>
  <c r="BA107" i="71"/>
  <c r="BS107" i="71" s="1"/>
  <c r="AU118" i="71"/>
  <c r="BM118" i="71" s="1"/>
  <c r="BA123" i="71"/>
  <c r="BS123" i="71" s="1"/>
  <c r="AU134" i="71"/>
  <c r="BM134" i="71" s="1"/>
  <c r="BA139" i="71"/>
  <c r="BS139" i="71" s="1"/>
  <c r="BA94" i="71"/>
  <c r="BS94" i="71" s="1"/>
  <c r="AU117" i="71"/>
  <c r="BM117" i="71" s="1"/>
  <c r="BA122" i="71"/>
  <c r="BS122" i="71" s="1"/>
  <c r="AU133" i="71"/>
  <c r="BM133" i="71" s="1"/>
  <c r="BA138" i="71"/>
  <c r="BS138" i="71" s="1"/>
  <c r="AU149" i="71"/>
  <c r="BM149" i="71" s="1"/>
  <c r="BA154" i="71"/>
  <c r="BS154" i="71" s="1"/>
  <c r="AU165" i="71"/>
  <c r="BM165" i="71" s="1"/>
  <c r="BA170" i="71"/>
  <c r="BS170" i="71" s="1"/>
  <c r="AV98" i="71"/>
  <c r="BN98" i="71" s="1"/>
  <c r="AQ40" i="71"/>
  <c r="BI40" i="71" s="1"/>
  <c r="AQ56" i="71"/>
  <c r="BI56" i="71" s="1"/>
  <c r="AQ64" i="71"/>
  <c r="BI64" i="71" s="1"/>
  <c r="AQ80" i="71"/>
  <c r="BI80" i="71" s="1"/>
  <c r="AV145" i="71"/>
  <c r="BN145" i="71" s="1"/>
  <c r="AQ73" i="71"/>
  <c r="BI73" i="71" s="1"/>
  <c r="AV106" i="71"/>
  <c r="BN106" i="71" s="1"/>
  <c r="AV134" i="71"/>
  <c r="BN134" i="71" s="1"/>
  <c r="AQ161" i="71"/>
  <c r="BI161" i="71" s="1"/>
  <c r="AQ30" i="71"/>
  <c r="BI30" i="71" s="1"/>
  <c r="BA125" i="71"/>
  <c r="BS125" i="71" s="1"/>
  <c r="AU159" i="71"/>
  <c r="BM159" i="71" s="1"/>
  <c r="AQ103" i="71"/>
  <c r="BI103" i="71" s="1"/>
  <c r="AQ111" i="71"/>
  <c r="BI111" i="71" s="1"/>
  <c r="AQ119" i="71"/>
  <c r="BI119" i="71" s="1"/>
  <c r="AQ127" i="71"/>
  <c r="BI127" i="71" s="1"/>
  <c r="AQ135" i="71"/>
  <c r="BI135" i="71" s="1"/>
  <c r="AQ151" i="71"/>
  <c r="BI151" i="71" s="1"/>
  <c r="AQ41" i="71"/>
  <c r="BI41" i="71" s="1"/>
  <c r="AQ93" i="71"/>
  <c r="BI93" i="71" s="1"/>
  <c r="AQ137" i="71"/>
  <c r="BI137" i="71" s="1"/>
  <c r="AU163" i="71"/>
  <c r="BM163" i="71" s="1"/>
  <c r="AQ125" i="71"/>
  <c r="BI125" i="71" s="1"/>
  <c r="BA91" i="71"/>
  <c r="BS91" i="71" s="1"/>
  <c r="AU146" i="71"/>
  <c r="BM146" i="71" s="1"/>
  <c r="BA151" i="71"/>
  <c r="BS151" i="71" s="1"/>
  <c r="BA163" i="71"/>
  <c r="BS163" i="71" s="1"/>
  <c r="BA106" i="71"/>
  <c r="BS106" i="71" s="1"/>
  <c r="AV158" i="71"/>
  <c r="BN158" i="71" s="1"/>
  <c r="AV89" i="71"/>
  <c r="BN89" i="71" s="1"/>
  <c r="AV97" i="71"/>
  <c r="BN97" i="71" s="1"/>
  <c r="AV105" i="71"/>
  <c r="BN105" i="71" s="1"/>
  <c r="AV113" i="71"/>
  <c r="BN113" i="71" s="1"/>
  <c r="AV121" i="71"/>
  <c r="BN121" i="71" s="1"/>
  <c r="AV129" i="71"/>
  <c r="BN129" i="71" s="1"/>
  <c r="AQ49" i="71"/>
  <c r="BI49" i="71" s="1"/>
  <c r="AU143" i="71"/>
  <c r="BM143" i="71" s="1"/>
  <c r="AQ172" i="71"/>
  <c r="BI172" i="71" s="1"/>
  <c r="AQ95" i="71"/>
  <c r="BI95" i="71" s="1"/>
  <c r="AQ53" i="71"/>
  <c r="BI53" i="71" s="1"/>
  <c r="BA92" i="71"/>
  <c r="BS92" i="71" s="1"/>
  <c r="AU103" i="71"/>
  <c r="BM103" i="71" s="1"/>
  <c r="BA108" i="71"/>
  <c r="BS108" i="71" s="1"/>
  <c r="AU119" i="71"/>
  <c r="BM119" i="71" s="1"/>
  <c r="BA124" i="71"/>
  <c r="BS124" i="71" s="1"/>
  <c r="AU135" i="71"/>
  <c r="BM135" i="71" s="1"/>
  <c r="BA152" i="71"/>
  <c r="BS152" i="71" s="1"/>
  <c r="AQ97" i="71"/>
  <c r="BI97" i="71" s="1"/>
  <c r="AQ50" i="71"/>
  <c r="BI50" i="71" s="1"/>
  <c r="AQ62" i="71"/>
  <c r="BI62" i="71" s="1"/>
  <c r="AQ70" i="71"/>
  <c r="BI70" i="71" s="1"/>
  <c r="AQ78" i="71"/>
  <c r="BI78" i="71" s="1"/>
  <c r="AQ86" i="71"/>
  <c r="BI86" i="71" s="1"/>
  <c r="AQ94" i="71"/>
  <c r="BI94" i="71" s="1"/>
  <c r="AQ102" i="71"/>
  <c r="BI102" i="71" s="1"/>
  <c r="AQ110" i="71"/>
  <c r="BI110" i="71" s="1"/>
  <c r="AV127" i="71"/>
  <c r="BN127" i="71" s="1"/>
  <c r="AV135" i="71"/>
  <c r="BN135" i="71" s="1"/>
  <c r="AV143" i="71"/>
  <c r="BN143" i="71" s="1"/>
  <c r="AV151" i="71"/>
  <c r="BN151" i="71" s="1"/>
  <c r="AV159" i="71"/>
  <c r="BN159" i="71" s="1"/>
  <c r="AV167" i="71"/>
  <c r="BN167" i="71" s="1"/>
  <c r="AQ57" i="71"/>
  <c r="BI57" i="71" s="1"/>
  <c r="AV102" i="71"/>
  <c r="BN102" i="71" s="1"/>
  <c r="BA103" i="71"/>
  <c r="BS103" i="71" s="1"/>
  <c r="AU114" i="71"/>
  <c r="BM114" i="71" s="1"/>
  <c r="BA119" i="71"/>
  <c r="BS119" i="71" s="1"/>
  <c r="AU130" i="71"/>
  <c r="BM130" i="71" s="1"/>
  <c r="BA135" i="71"/>
  <c r="BS135" i="71" s="1"/>
  <c r="AU158" i="71"/>
  <c r="BM158" i="71" s="1"/>
  <c r="AU170" i="71"/>
  <c r="BM170" i="71" s="1"/>
  <c r="AU101" i="71"/>
  <c r="BM101" i="71" s="1"/>
  <c r="AU113" i="71"/>
  <c r="BM113" i="71" s="1"/>
  <c r="BA118" i="71"/>
  <c r="BS118" i="71" s="1"/>
  <c r="AU129" i="71"/>
  <c r="BM129" i="71" s="1"/>
  <c r="BA134" i="71"/>
  <c r="BS134" i="71" s="1"/>
  <c r="AU145" i="71"/>
  <c r="BM145" i="71" s="1"/>
  <c r="AU161" i="71"/>
  <c r="BM161" i="71" s="1"/>
  <c r="BA166" i="71"/>
  <c r="BS166" i="71" s="1"/>
  <c r="AQ105" i="71"/>
  <c r="BI105" i="71" s="1"/>
  <c r="AQ44" i="71"/>
  <c r="BI44" i="71" s="1"/>
  <c r="AV73" i="71"/>
  <c r="BN73" i="71" s="1"/>
  <c r="AV81" i="71"/>
  <c r="BN81" i="71" s="1"/>
  <c r="AV157" i="71"/>
  <c r="BN157" i="71" s="1"/>
  <c r="AQ176" i="71"/>
  <c r="BI176" i="71" s="1"/>
  <c r="AQ89" i="71"/>
  <c r="BI89" i="71" s="1"/>
  <c r="AQ113" i="71"/>
  <c r="BI113" i="71" s="1"/>
  <c r="AQ141" i="71"/>
  <c r="BI141" i="71" s="1"/>
  <c r="AV166" i="71"/>
  <c r="BN166" i="71" s="1"/>
  <c r="AQ87" i="71"/>
  <c r="BI87" i="71" s="1"/>
  <c r="AV152" i="71"/>
  <c r="BN152" i="71" s="1"/>
  <c r="AV168" i="71"/>
  <c r="BN168" i="71" s="1"/>
  <c r="AQ61" i="71"/>
  <c r="BI61" i="71" s="1"/>
  <c r="AV110" i="71"/>
  <c r="BN110" i="71" s="1"/>
  <c r="AU147" i="71"/>
  <c r="BM147" i="71" s="1"/>
  <c r="AV119" i="71"/>
  <c r="BN119" i="71" s="1"/>
  <c r="AQ165" i="71"/>
  <c r="BI165" i="71" s="1"/>
  <c r="BA87" i="71"/>
  <c r="BS87" i="71" s="1"/>
  <c r="AU98" i="71"/>
  <c r="BM98" i="71" s="1"/>
  <c r="BA147" i="71"/>
  <c r="BS147" i="71" s="1"/>
  <c r="BA90" i="71"/>
  <c r="BS90" i="71" s="1"/>
  <c r="BA150" i="71"/>
  <c r="BS150" i="71" s="1"/>
  <c r="AQ169" i="71"/>
  <c r="BI169" i="71" s="1"/>
  <c r="AQ156" i="71"/>
  <c r="BI156" i="71" s="1"/>
  <c r="AQ92" i="71"/>
  <c r="BI92" i="71" s="1"/>
  <c r="AQ108" i="71"/>
  <c r="BI108" i="71" s="1"/>
  <c r="AQ124" i="71"/>
  <c r="BI124" i="71" s="1"/>
  <c r="AQ132" i="71"/>
  <c r="BI132" i="71" s="1"/>
  <c r="AV149" i="71"/>
  <c r="BN149" i="71" s="1"/>
  <c r="AQ168" i="71"/>
  <c r="BI168" i="71" s="1"/>
  <c r="AU167" i="71"/>
  <c r="BM167" i="71" s="1"/>
  <c r="AQ38" i="71"/>
  <c r="BI38" i="71" s="1"/>
  <c r="AQ37" i="71"/>
  <c r="BI37" i="71" s="1"/>
  <c r="AQ180" i="71"/>
  <c r="BI180" i="71" s="1"/>
  <c r="BA88" i="71"/>
  <c r="BS88" i="71" s="1"/>
  <c r="AU99" i="71"/>
  <c r="BM99" i="71" s="1"/>
  <c r="BA104" i="71"/>
  <c r="BS104" i="71" s="1"/>
  <c r="AU115" i="71"/>
  <c r="BM115" i="71" s="1"/>
  <c r="BA120" i="71"/>
  <c r="BS120" i="71" s="1"/>
  <c r="AU131" i="71"/>
  <c r="BM131" i="71" s="1"/>
  <c r="AU171" i="71"/>
  <c r="BM171" i="71" s="1"/>
  <c r="AQ34" i="71"/>
  <c r="BI34" i="71" s="1"/>
  <c r="AV79" i="71"/>
  <c r="BN79" i="71" s="1"/>
  <c r="AV103" i="71"/>
  <c r="BN103" i="71" s="1"/>
  <c r="AV111" i="71"/>
  <c r="BN111" i="71" s="1"/>
  <c r="AQ130" i="71"/>
  <c r="BI130" i="71" s="1"/>
  <c r="AQ138" i="71"/>
  <c r="BI138" i="71" s="1"/>
  <c r="AQ146" i="71"/>
  <c r="BI146" i="71" s="1"/>
  <c r="AQ154" i="71"/>
  <c r="BI154" i="71" s="1"/>
  <c r="AQ162" i="71"/>
  <c r="BI162" i="71" s="1"/>
  <c r="AQ170" i="71"/>
  <c r="BI170" i="71" s="1"/>
  <c r="AQ178" i="71"/>
  <c r="BI178" i="71" s="1"/>
  <c r="AV114" i="71"/>
  <c r="BN114" i="71" s="1"/>
  <c r="AU110" i="71"/>
  <c r="BM110" i="71" s="1"/>
  <c r="BA115" i="71"/>
  <c r="BS115" i="71" s="1"/>
  <c r="BA131" i="71"/>
  <c r="BS131" i="71" s="1"/>
  <c r="AU154" i="71"/>
  <c r="BM154" i="71" s="1"/>
  <c r="BA159" i="71"/>
  <c r="BS159" i="71" s="1"/>
  <c r="BA171" i="71"/>
  <c r="BS171" i="71" s="1"/>
  <c r="BA102" i="71"/>
  <c r="BS102" i="71" s="1"/>
  <c r="BA114" i="71"/>
  <c r="BS114" i="71" s="1"/>
  <c r="AU125" i="71"/>
  <c r="BM125" i="71" s="1"/>
  <c r="BA130" i="71"/>
  <c r="BS130" i="71" s="1"/>
  <c r="AU141" i="71"/>
  <c r="BM141" i="71" s="1"/>
  <c r="BA146" i="71"/>
  <c r="BS146" i="71" s="1"/>
  <c r="AU157" i="71"/>
  <c r="BM157" i="71" s="1"/>
  <c r="BA162" i="71"/>
  <c r="BS162" i="71" s="1"/>
  <c r="AQ32" i="71"/>
  <c r="BI32" i="71" s="1"/>
  <c r="AQ60" i="71"/>
  <c r="BI60" i="71" s="1"/>
  <c r="AQ76" i="71"/>
  <c r="BI76" i="71" s="1"/>
  <c r="AQ84" i="71"/>
  <c r="BI84" i="71" s="1"/>
  <c r="AV141" i="71"/>
  <c r="BN141" i="71" s="1"/>
  <c r="AQ160" i="71"/>
  <c r="BI160" i="71" s="1"/>
  <c r="AV94" i="71"/>
  <c r="BN94" i="71" s="1"/>
  <c r="AQ145" i="71"/>
  <c r="BI145" i="71" s="1"/>
  <c r="BA113" i="71"/>
  <c r="BS113" i="71" s="1"/>
  <c r="AV138" i="71"/>
  <c r="BN138" i="71" s="1"/>
  <c r="AV162" i="71"/>
  <c r="BN162" i="71" s="1"/>
  <c r="AW83" i="71"/>
  <c r="BO83" i="71" s="1"/>
  <c r="AW36" i="71"/>
  <c r="BO36" i="71" s="1"/>
  <c r="AW100" i="71"/>
  <c r="BO100" i="71" s="1"/>
  <c r="AZ101" i="71"/>
  <c r="BR101" i="71" s="1"/>
  <c r="AO50" i="71"/>
  <c r="BG50" i="71" s="1"/>
  <c r="AO114" i="71"/>
  <c r="BG114" i="71" s="1"/>
  <c r="AO178" i="71"/>
  <c r="BG178" i="71" s="1"/>
  <c r="AX85" i="71"/>
  <c r="BP85" i="71" s="1"/>
  <c r="AX149" i="71"/>
  <c r="BP149" i="71" s="1"/>
  <c r="AR89" i="71"/>
  <c r="BJ89" i="71" s="1"/>
  <c r="AX65" i="71"/>
  <c r="BP65" i="71" s="1"/>
  <c r="AP146" i="71"/>
  <c r="BH146" i="71" s="1"/>
  <c r="AY176" i="71"/>
  <c r="BQ176" i="71" s="1"/>
  <c r="BB59" i="71"/>
  <c r="BT59" i="71" s="1"/>
  <c r="BB123" i="71"/>
  <c r="BT123" i="71" s="1"/>
  <c r="AW66" i="71"/>
  <c r="BO66" i="71" s="1"/>
  <c r="BB76" i="71"/>
  <c r="BT76" i="71" s="1"/>
  <c r="BB140" i="71"/>
  <c r="BT140" i="71" s="1"/>
  <c r="AW153" i="71"/>
  <c r="BO153" i="71" s="1"/>
  <c r="AO55" i="71"/>
  <c r="BG55" i="71" s="1"/>
  <c r="AX34" i="71"/>
  <c r="BP34" i="71" s="1"/>
  <c r="BB73" i="71"/>
  <c r="BT73" i="71" s="1"/>
  <c r="BB155" i="71"/>
  <c r="BT155" i="71" s="1"/>
  <c r="BB181" i="71"/>
  <c r="BT181" i="71" s="1"/>
  <c r="BB70" i="71"/>
  <c r="BT70" i="71" s="1"/>
  <c r="BB126" i="71"/>
  <c r="BT126" i="71" s="1"/>
  <c r="AP138" i="71"/>
  <c r="BH138" i="71" s="1"/>
  <c r="AO136" i="71"/>
  <c r="BG136" i="71" s="1"/>
  <c r="AX131" i="71"/>
  <c r="BP131" i="71" s="1"/>
  <c r="AX107" i="71"/>
  <c r="BP107" i="71" s="1"/>
  <c r="BB177" i="71"/>
  <c r="BT177" i="71" s="1"/>
  <c r="AX136" i="71"/>
  <c r="BP136" i="71" s="1"/>
  <c r="AR129" i="71"/>
  <c r="BJ129" i="71" s="1"/>
  <c r="AO72" i="71"/>
  <c r="BG72" i="71" s="1"/>
  <c r="AW63" i="71"/>
  <c r="BO63" i="71" s="1"/>
  <c r="AZ138" i="71"/>
  <c r="BR138" i="71" s="1"/>
  <c r="AZ165" i="71"/>
  <c r="BR165" i="71" s="1"/>
  <c r="AY83" i="71"/>
  <c r="BQ83" i="71" s="1"/>
  <c r="AY147" i="71"/>
  <c r="BQ147" i="71" s="1"/>
  <c r="AR36" i="71"/>
  <c r="BJ36" i="71" s="1"/>
  <c r="AR100" i="71"/>
  <c r="BJ100" i="71" s="1"/>
  <c r="AR164" i="71"/>
  <c r="BJ164" i="71" s="1"/>
  <c r="AP69" i="71"/>
  <c r="BH69" i="71" s="1"/>
  <c r="AP133" i="71"/>
  <c r="BH133" i="71" s="1"/>
  <c r="AZ79" i="71"/>
  <c r="BR79" i="71" s="1"/>
  <c r="AO182" i="71"/>
  <c r="BG182" i="71" s="1"/>
  <c r="BB184" i="71"/>
  <c r="BT184" i="71" s="1"/>
  <c r="AZ63" i="71"/>
  <c r="BR63" i="71" s="1"/>
  <c r="AR38" i="71"/>
  <c r="BJ38" i="71" s="1"/>
  <c r="AW174" i="71"/>
  <c r="BO174" i="71" s="1"/>
  <c r="AZ68" i="71"/>
  <c r="BR68" i="71" s="1"/>
  <c r="BB161" i="71"/>
  <c r="BT161" i="71" s="1"/>
  <c r="AZ137" i="71"/>
  <c r="BR137" i="71" s="1"/>
  <c r="AP171" i="71"/>
  <c r="BH171" i="71" s="1"/>
  <c r="AX74" i="71"/>
  <c r="BP74" i="71" s="1"/>
  <c r="AP163" i="71"/>
  <c r="BH163" i="71" s="1"/>
  <c r="AO39" i="71"/>
  <c r="BG39" i="71" s="1"/>
  <c r="AX171" i="71"/>
  <c r="BP171" i="71" s="1"/>
  <c r="AP99" i="71"/>
  <c r="BH99" i="71" s="1"/>
  <c r="AO31" i="71"/>
  <c r="BG31" i="71" s="1"/>
  <c r="AW105" i="71"/>
  <c r="BO105" i="71" s="1"/>
  <c r="BB142" i="71"/>
  <c r="BT142" i="71" s="1"/>
  <c r="AZ106" i="71"/>
  <c r="BR106" i="71" s="1"/>
  <c r="AR68" i="71"/>
  <c r="BJ68" i="71" s="1"/>
  <c r="AR132" i="71"/>
  <c r="BJ132" i="71" s="1"/>
  <c r="AP37" i="71"/>
  <c r="BH37" i="71" s="1"/>
  <c r="AP101" i="71"/>
  <c r="BH101" i="71" s="1"/>
  <c r="AP165" i="71"/>
  <c r="BH165" i="71" s="1"/>
  <c r="AX170" i="71"/>
  <c r="BP170" i="71" s="1"/>
  <c r="AP67" i="71"/>
  <c r="BH67" i="71" s="1"/>
  <c r="AX91" i="71"/>
  <c r="BP91" i="71" s="1"/>
  <c r="AZ177" i="71"/>
  <c r="BR177" i="71" s="1"/>
  <c r="AX96" i="71"/>
  <c r="BP96" i="71" s="1"/>
  <c r="AX33" i="71"/>
  <c r="BP33" i="71" s="1"/>
  <c r="AP34" i="71"/>
  <c r="BH34" i="71" s="1"/>
  <c r="AX50" i="71"/>
  <c r="BP50" i="71" s="1"/>
  <c r="AP131" i="71"/>
  <c r="BH131" i="71" s="1"/>
  <c r="AP175" i="71"/>
  <c r="BH175" i="71" s="1"/>
  <c r="AO69" i="71"/>
  <c r="BG69" i="71" s="1"/>
  <c r="AO133" i="71"/>
  <c r="BG133" i="71" s="1"/>
  <c r="AR55" i="71"/>
  <c r="BJ55" i="71" s="1"/>
  <c r="AR119" i="71"/>
  <c r="BJ119" i="71" s="1"/>
  <c r="AP32" i="71"/>
  <c r="BH32" i="71" s="1"/>
  <c r="AP96" i="71"/>
  <c r="BH96" i="71" s="1"/>
  <c r="AP160" i="71"/>
  <c r="BH160" i="71" s="1"/>
  <c r="AR73" i="71"/>
  <c r="BJ73" i="71" s="1"/>
  <c r="AP50" i="71"/>
  <c r="BH50" i="71" s="1"/>
  <c r="AO40" i="71"/>
  <c r="BG40" i="71" s="1"/>
  <c r="BB88" i="71"/>
  <c r="BT88" i="71" s="1"/>
  <c r="AZ33" i="71"/>
  <c r="BR33" i="71" s="1"/>
  <c r="AY80" i="71"/>
  <c r="BQ80" i="71" s="1"/>
  <c r="AY144" i="71"/>
  <c r="BQ144" i="71" s="1"/>
  <c r="AY42" i="71"/>
  <c r="BQ42" i="71" s="1"/>
  <c r="AY106" i="71"/>
  <c r="BQ106" i="71" s="1"/>
  <c r="AY170" i="71"/>
  <c r="BQ170" i="71" s="1"/>
  <c r="AR109" i="71"/>
  <c r="BJ109" i="71" s="1"/>
  <c r="AR173" i="71"/>
  <c r="BJ173" i="71" s="1"/>
  <c r="AR86" i="71"/>
  <c r="BJ86" i="71" s="1"/>
  <c r="AR150" i="71"/>
  <c r="BJ150" i="71" s="1"/>
  <c r="AP63" i="71"/>
  <c r="BH63" i="71" s="1"/>
  <c r="AP127" i="71"/>
  <c r="BH127" i="71" s="1"/>
  <c r="AO44" i="71"/>
  <c r="BG44" i="71" s="1"/>
  <c r="AO108" i="71"/>
  <c r="BG108" i="71" s="1"/>
  <c r="AO172" i="71"/>
  <c r="BG172" i="71" s="1"/>
  <c r="AX79" i="71"/>
  <c r="BP79" i="71" s="1"/>
  <c r="AP58" i="71"/>
  <c r="BH58" i="71" s="1"/>
  <c r="AO95" i="71"/>
  <c r="BG95" i="71" s="1"/>
  <c r="AW39" i="71"/>
  <c r="BO39" i="71" s="1"/>
  <c r="BB74" i="71"/>
  <c r="BT74" i="71" s="1"/>
  <c r="BB138" i="71"/>
  <c r="BT138" i="71" s="1"/>
  <c r="AW81" i="71"/>
  <c r="BO81" i="71" s="1"/>
  <c r="AW53" i="71"/>
  <c r="BO53" i="71" s="1"/>
  <c r="AW117" i="71"/>
  <c r="BO117" i="71" s="1"/>
  <c r="AZ111" i="71"/>
  <c r="BR111" i="71" s="1"/>
  <c r="AZ175" i="71"/>
  <c r="BR175" i="71" s="1"/>
  <c r="AY85" i="71"/>
  <c r="BQ85" i="71" s="1"/>
  <c r="AY149" i="71"/>
  <c r="BQ149" i="71" s="1"/>
  <c r="AZ96" i="71"/>
  <c r="BR96" i="71" s="1"/>
  <c r="AZ160" i="71"/>
  <c r="BR160" i="71" s="1"/>
  <c r="AY70" i="71"/>
  <c r="BQ70" i="71" s="1"/>
  <c r="AY134" i="71"/>
  <c r="BQ134" i="71" s="1"/>
  <c r="AZ82" i="71"/>
  <c r="BR82" i="71" s="1"/>
  <c r="AZ91" i="71"/>
  <c r="BR91" i="71" s="1"/>
  <c r="AZ155" i="71"/>
  <c r="BR155" i="71" s="1"/>
  <c r="AY65" i="71"/>
  <c r="BQ65" i="71" s="1"/>
  <c r="AY129" i="71"/>
  <c r="BQ129" i="71" s="1"/>
  <c r="AP86" i="71"/>
  <c r="BH86" i="71" s="1"/>
  <c r="AP150" i="71"/>
  <c r="BH150" i="71" s="1"/>
  <c r="AO67" i="71"/>
  <c r="BG67" i="71" s="1"/>
  <c r="AO131" i="71"/>
  <c r="BG131" i="71" s="1"/>
  <c r="AX38" i="71"/>
  <c r="BP38" i="71" s="1"/>
  <c r="AX102" i="71"/>
  <c r="BP102" i="71" s="1"/>
  <c r="AX166" i="71"/>
  <c r="BP166" i="71" s="1"/>
  <c r="AR40" i="71"/>
  <c r="BJ40" i="71" s="1"/>
  <c r="AR104" i="71"/>
  <c r="BJ104" i="71" s="1"/>
  <c r="AR168" i="71"/>
  <c r="BJ168" i="71" s="1"/>
  <c r="AP81" i="71"/>
  <c r="BH81" i="71" s="1"/>
  <c r="AP145" i="71"/>
  <c r="BH145" i="71" s="1"/>
  <c r="AO54" i="71"/>
  <c r="BG54" i="71" s="1"/>
  <c r="AO118" i="71"/>
  <c r="BG118" i="71" s="1"/>
  <c r="AO104" i="71"/>
  <c r="BG104" i="71" s="1"/>
  <c r="AR161" i="71"/>
  <c r="BJ161" i="71" s="1"/>
  <c r="AO111" i="71"/>
  <c r="BG111" i="71" s="1"/>
  <c r="AO168" i="71"/>
  <c r="BG168" i="71" s="1"/>
  <c r="AR182" i="71"/>
  <c r="BJ182" i="71" s="1"/>
  <c r="AW48" i="71"/>
  <c r="BO48" i="71" s="1"/>
  <c r="BB34" i="71"/>
  <c r="BT34" i="71" s="1"/>
  <c r="AZ130" i="71"/>
  <c r="BR130" i="71" s="1"/>
  <c r="AR92" i="71"/>
  <c r="BJ92" i="71" s="1"/>
  <c r="AR156" i="71"/>
  <c r="BJ156" i="71" s="1"/>
  <c r="AP61" i="71"/>
  <c r="BH61" i="71" s="1"/>
  <c r="AP125" i="71"/>
  <c r="BH125" i="71" s="1"/>
  <c r="AP178" i="71"/>
  <c r="BH178" i="71" s="1"/>
  <c r="AW31" i="71"/>
  <c r="BO31" i="71" s="1"/>
  <c r="BB51" i="71"/>
  <c r="BT51" i="71" s="1"/>
  <c r="BB115" i="71"/>
  <c r="BT115" i="71" s="1"/>
  <c r="AW58" i="71"/>
  <c r="BO58" i="71" s="1"/>
  <c r="BB68" i="71"/>
  <c r="BT68" i="71" s="1"/>
  <c r="BB132" i="71"/>
  <c r="BT132" i="71" s="1"/>
  <c r="AW75" i="71"/>
  <c r="BO75" i="71" s="1"/>
  <c r="AW92" i="71"/>
  <c r="BO92" i="71" s="1"/>
  <c r="AZ93" i="71"/>
  <c r="BR93" i="71" s="1"/>
  <c r="AO42" i="71"/>
  <c r="BG42" i="71" s="1"/>
  <c r="AO106" i="71"/>
  <c r="BG106" i="71" s="1"/>
  <c r="AO170" i="71"/>
  <c r="BG170" i="71" s="1"/>
  <c r="AX77" i="71"/>
  <c r="BP77" i="71" s="1"/>
  <c r="AX141" i="71"/>
  <c r="BP141" i="71" s="1"/>
  <c r="AX120" i="71"/>
  <c r="BP120" i="71" s="1"/>
  <c r="AP122" i="71"/>
  <c r="BH122" i="71" s="1"/>
  <c r="AX83" i="71"/>
  <c r="BP83" i="71" s="1"/>
  <c r="AZ76" i="71"/>
  <c r="BR76" i="71" s="1"/>
  <c r="AO29" i="71"/>
  <c r="BG29" i="71" s="1"/>
  <c r="AO93" i="71"/>
  <c r="BG93" i="71" s="1"/>
  <c r="AO157" i="71"/>
  <c r="BG157" i="71" s="1"/>
  <c r="AX139" i="71"/>
  <c r="BP139" i="71" s="1"/>
  <c r="AZ71" i="71"/>
  <c r="BR71" i="71" s="1"/>
  <c r="BB165" i="71"/>
  <c r="BT165" i="71" s="1"/>
  <c r="AY63" i="71"/>
  <c r="BQ63" i="71" s="1"/>
  <c r="AY127" i="71"/>
  <c r="BQ127" i="71" s="1"/>
  <c r="AY160" i="71"/>
  <c r="BQ160" i="71" s="1"/>
  <c r="AZ148" i="71"/>
  <c r="BR148" i="71" s="1"/>
  <c r="AR83" i="71"/>
  <c r="BJ83" i="71" s="1"/>
  <c r="AR147" i="71"/>
  <c r="BJ147" i="71" s="1"/>
  <c r="AX159" i="71"/>
  <c r="BP159" i="71" s="1"/>
  <c r="AR79" i="71"/>
  <c r="BJ79" i="71" s="1"/>
  <c r="AR143" i="71"/>
  <c r="BJ143" i="71" s="1"/>
  <c r="AP56" i="71"/>
  <c r="BH56" i="71" s="1"/>
  <c r="AP120" i="71"/>
  <c r="BH120" i="71" s="1"/>
  <c r="AO175" i="71"/>
  <c r="BG175" i="71" s="1"/>
  <c r="AX154" i="71"/>
  <c r="BP154" i="71" s="1"/>
  <c r="AO64" i="71"/>
  <c r="BG64" i="71" s="1"/>
  <c r="AZ57" i="71"/>
  <c r="BR57" i="71" s="1"/>
  <c r="AR46" i="71"/>
  <c r="BJ46" i="71" s="1"/>
  <c r="AY40" i="71"/>
  <c r="BQ40" i="71" s="1"/>
  <c r="AY104" i="71"/>
  <c r="BQ104" i="71" s="1"/>
  <c r="AR69" i="71"/>
  <c r="BJ69" i="71" s="1"/>
  <c r="AR133" i="71"/>
  <c r="BJ133" i="71" s="1"/>
  <c r="AR110" i="71"/>
  <c r="BJ110" i="71" s="1"/>
  <c r="AR174" i="71"/>
  <c r="BJ174" i="71" s="1"/>
  <c r="AP87" i="71"/>
  <c r="BH87" i="71" s="1"/>
  <c r="AP151" i="71"/>
  <c r="BH151" i="71" s="1"/>
  <c r="AO68" i="71"/>
  <c r="BG68" i="71" s="1"/>
  <c r="AO132" i="71"/>
  <c r="BG132" i="71" s="1"/>
  <c r="AX39" i="71"/>
  <c r="BP39" i="71" s="1"/>
  <c r="AX103" i="71"/>
  <c r="BP103" i="71" s="1"/>
  <c r="AR105" i="71"/>
  <c r="BJ105" i="71" s="1"/>
  <c r="AW77" i="71"/>
  <c r="BO77" i="71" s="1"/>
  <c r="AW141" i="71"/>
  <c r="BO141" i="71" s="1"/>
  <c r="AZ135" i="71"/>
  <c r="BR135" i="71" s="1"/>
  <c r="AY45" i="71"/>
  <c r="BQ45" i="71" s="1"/>
  <c r="AY109" i="71"/>
  <c r="BQ109" i="71" s="1"/>
  <c r="AY173" i="71"/>
  <c r="BQ173" i="71" s="1"/>
  <c r="AZ120" i="71"/>
  <c r="BR120" i="71" s="1"/>
  <c r="AY30" i="71"/>
  <c r="BQ30" i="71" s="1"/>
  <c r="AZ115" i="71"/>
  <c r="BR115" i="71" s="1"/>
  <c r="AZ179" i="71"/>
  <c r="BR179" i="71" s="1"/>
  <c r="AY89" i="71"/>
  <c r="BQ89" i="71" s="1"/>
  <c r="BB169" i="71"/>
  <c r="BT169" i="71" s="1"/>
  <c r="AP46" i="71"/>
  <c r="BH46" i="71" s="1"/>
  <c r="AP110" i="71"/>
  <c r="BH110" i="71" s="1"/>
  <c r="AP174" i="71"/>
  <c r="BH174" i="71" s="1"/>
  <c r="AO91" i="71"/>
  <c r="BG91" i="71" s="1"/>
  <c r="AO155" i="71"/>
  <c r="BG155" i="71" s="1"/>
  <c r="AX62" i="71"/>
  <c r="BP62" i="71" s="1"/>
  <c r="AX126" i="71"/>
  <c r="BP126" i="71" s="1"/>
  <c r="AO181" i="71"/>
  <c r="BG181" i="71" s="1"/>
  <c r="AR64" i="71"/>
  <c r="BJ64" i="71" s="1"/>
  <c r="AR128" i="71"/>
  <c r="BJ128" i="71" s="1"/>
  <c r="AP41" i="71"/>
  <c r="BH41" i="71" s="1"/>
  <c r="AP105" i="71"/>
  <c r="BH105" i="71" s="1"/>
  <c r="AP169" i="71"/>
  <c r="BH169" i="71" s="1"/>
  <c r="AO78" i="71"/>
  <c r="BG78" i="71" s="1"/>
  <c r="AO142" i="71"/>
  <c r="BG142" i="71" s="1"/>
  <c r="AP154" i="71"/>
  <c r="BH154" i="71" s="1"/>
  <c r="AX42" i="71"/>
  <c r="BP42" i="71" s="1"/>
  <c r="AP91" i="71"/>
  <c r="BH91" i="71" s="1"/>
  <c r="AO128" i="71"/>
  <c r="BG128" i="71" s="1"/>
  <c r="BB183" i="71"/>
  <c r="BT183" i="71" s="1"/>
  <c r="AX57" i="71"/>
  <c r="BP57" i="71" s="1"/>
  <c r="BB40" i="71"/>
  <c r="BT40" i="71" s="1"/>
  <c r="BB104" i="71"/>
  <c r="BT104" i="71" s="1"/>
  <c r="AW112" i="71"/>
  <c r="BO112" i="71" s="1"/>
  <c r="AZ49" i="71"/>
  <c r="BR49" i="71" s="1"/>
  <c r="AW61" i="71"/>
  <c r="BO61" i="71" s="1"/>
  <c r="AW125" i="71"/>
  <c r="BO125" i="71" s="1"/>
  <c r="AW154" i="71"/>
  <c r="BO154" i="71" s="1"/>
  <c r="AY32" i="71"/>
  <c r="BQ32" i="71" s="1"/>
  <c r="AY96" i="71"/>
  <c r="BQ96" i="71" s="1"/>
  <c r="AY58" i="71"/>
  <c r="BQ58" i="71" s="1"/>
  <c r="AY122" i="71"/>
  <c r="BQ122" i="71" s="1"/>
  <c r="BB153" i="71"/>
  <c r="BT153" i="71" s="1"/>
  <c r="AR61" i="71"/>
  <c r="BJ61" i="71" s="1"/>
  <c r="AR125" i="71"/>
  <c r="BJ125" i="71" s="1"/>
  <c r="AR102" i="71"/>
  <c r="BJ102" i="71" s="1"/>
  <c r="AR166" i="71"/>
  <c r="BJ166" i="71" s="1"/>
  <c r="AP79" i="71"/>
  <c r="BH79" i="71" s="1"/>
  <c r="AP143" i="71"/>
  <c r="BH143" i="71" s="1"/>
  <c r="AO60" i="71"/>
  <c r="BG60" i="71" s="1"/>
  <c r="AO124" i="71"/>
  <c r="BG124" i="71" s="1"/>
  <c r="AX31" i="71"/>
  <c r="BP31" i="71" s="1"/>
  <c r="AX95" i="71"/>
  <c r="BP95" i="71" s="1"/>
  <c r="AR97" i="71"/>
  <c r="BJ97" i="71" s="1"/>
  <c r="AW55" i="71"/>
  <c r="BO55" i="71" s="1"/>
  <c r="BB90" i="71"/>
  <c r="BT90" i="71" s="1"/>
  <c r="AW33" i="71"/>
  <c r="BO33" i="71" s="1"/>
  <c r="AW97" i="71"/>
  <c r="BO97" i="71" s="1"/>
  <c r="AZ30" i="71"/>
  <c r="BR30" i="71" s="1"/>
  <c r="AW69" i="71"/>
  <c r="BO69" i="71" s="1"/>
  <c r="AW133" i="71"/>
  <c r="BO133" i="71" s="1"/>
  <c r="BB171" i="71"/>
  <c r="BT171" i="71" s="1"/>
  <c r="AZ127" i="71"/>
  <c r="BR127" i="71" s="1"/>
  <c r="AY37" i="71"/>
  <c r="BQ37" i="71" s="1"/>
  <c r="AY101" i="71"/>
  <c r="BQ101" i="71" s="1"/>
  <c r="AY165" i="71"/>
  <c r="BQ165" i="71" s="1"/>
  <c r="AZ112" i="71"/>
  <c r="BR112" i="71" s="1"/>
  <c r="AZ176" i="71"/>
  <c r="BR176" i="71" s="1"/>
  <c r="AY86" i="71"/>
  <c r="BQ86" i="71" s="1"/>
  <c r="AY150" i="71"/>
  <c r="BQ150" i="71" s="1"/>
  <c r="AZ107" i="71"/>
  <c r="BR107" i="71" s="1"/>
  <c r="AZ171" i="71"/>
  <c r="BR171" i="71" s="1"/>
  <c r="AY81" i="71"/>
  <c r="BQ81" i="71" s="1"/>
  <c r="AY145" i="71"/>
  <c r="BQ145" i="71" s="1"/>
  <c r="AP38" i="71"/>
  <c r="BH38" i="71" s="1"/>
  <c r="AP102" i="71"/>
  <c r="BH102" i="71" s="1"/>
  <c r="AP166" i="71"/>
  <c r="BH166" i="71" s="1"/>
  <c r="AO83" i="71"/>
  <c r="BG83" i="71" s="1"/>
  <c r="AO147" i="71"/>
  <c r="BG147" i="71" s="1"/>
  <c r="AX54" i="71"/>
  <c r="BP54" i="71" s="1"/>
  <c r="AX118" i="71"/>
  <c r="BP118" i="71" s="1"/>
  <c r="AR56" i="71"/>
  <c r="BJ56" i="71" s="1"/>
  <c r="AR120" i="71"/>
  <c r="BJ120" i="71" s="1"/>
  <c r="AP33" i="71"/>
  <c r="BH33" i="71" s="1"/>
  <c r="AP97" i="71"/>
  <c r="BH97" i="71" s="1"/>
  <c r="AP161" i="71"/>
  <c r="BH161" i="71" s="1"/>
  <c r="AO70" i="71"/>
  <c r="BG70" i="71" s="1"/>
  <c r="AO134" i="71"/>
  <c r="BG134" i="71" s="1"/>
  <c r="AP82" i="71"/>
  <c r="BH82" i="71" s="1"/>
  <c r="AZ122" i="71"/>
  <c r="BR122" i="71" s="1"/>
  <c r="AR84" i="71"/>
  <c r="BJ84" i="71" s="1"/>
  <c r="AR148" i="71"/>
  <c r="BJ148" i="71" s="1"/>
  <c r="AP53" i="71"/>
  <c r="BH53" i="71" s="1"/>
  <c r="AP117" i="71"/>
  <c r="BH117" i="71" s="1"/>
  <c r="AX122" i="71"/>
  <c r="BP122" i="71" s="1"/>
  <c r="AX155" i="71"/>
  <c r="BP155" i="71" s="1"/>
  <c r="AW129" i="71"/>
  <c r="BO129" i="71" s="1"/>
  <c r="AO34" i="71"/>
  <c r="BG34" i="71" s="1"/>
  <c r="AO98" i="71"/>
  <c r="BG98" i="71" s="1"/>
  <c r="AO162" i="71"/>
  <c r="BG162" i="71" s="1"/>
  <c r="AX69" i="71"/>
  <c r="BP69" i="71" s="1"/>
  <c r="AX133" i="71"/>
  <c r="BP133" i="71" s="1"/>
  <c r="AX112" i="71"/>
  <c r="BP112" i="71" s="1"/>
  <c r="AP114" i="71"/>
  <c r="BH114" i="71" s="1"/>
  <c r="AO151" i="71"/>
  <c r="BG151" i="71" s="1"/>
  <c r="AO56" i="71"/>
  <c r="BG56" i="71" s="1"/>
  <c r="AP147" i="71"/>
  <c r="BH147" i="71" s="1"/>
  <c r="AX35" i="71"/>
  <c r="BP35" i="71" s="1"/>
  <c r="AZ37" i="71"/>
  <c r="BR37" i="71" s="1"/>
  <c r="AZ55" i="71"/>
  <c r="BR55" i="71" s="1"/>
  <c r="BB85" i="71"/>
  <c r="BT85" i="71" s="1"/>
  <c r="BB149" i="71"/>
  <c r="BT149" i="71" s="1"/>
  <c r="AY47" i="71"/>
  <c r="BQ47" i="71" s="1"/>
  <c r="AY111" i="71"/>
  <c r="BQ111" i="71" s="1"/>
  <c r="AY175" i="71"/>
  <c r="BQ175" i="71" s="1"/>
  <c r="AZ75" i="71"/>
  <c r="BR75" i="71" s="1"/>
  <c r="AW151" i="71"/>
  <c r="BO151" i="71" s="1"/>
  <c r="AZ132" i="71"/>
  <c r="BR132" i="71" s="1"/>
  <c r="AR67" i="71"/>
  <c r="BJ67" i="71" s="1"/>
  <c r="AR131" i="71"/>
  <c r="BJ131" i="71" s="1"/>
  <c r="AX143" i="71"/>
  <c r="BP143" i="71" s="1"/>
  <c r="AR63" i="71"/>
  <c r="BJ63" i="71" s="1"/>
  <c r="AR127" i="71"/>
  <c r="BJ127" i="71" s="1"/>
  <c r="AP40" i="71"/>
  <c r="BH40" i="71" s="1"/>
  <c r="AP104" i="71"/>
  <c r="BH104" i="71" s="1"/>
  <c r="AP168" i="71"/>
  <c r="BH168" i="71" s="1"/>
  <c r="AO85" i="71"/>
  <c r="BG85" i="71" s="1"/>
  <c r="AO149" i="71"/>
  <c r="BG149" i="71" s="1"/>
  <c r="AR81" i="71"/>
  <c r="BJ81" i="71" s="1"/>
  <c r="AO159" i="71"/>
  <c r="BG159" i="71" s="1"/>
  <c r="AX138" i="71"/>
  <c r="BP138" i="71" s="1"/>
  <c r="AX145" i="71"/>
  <c r="BP145" i="71" s="1"/>
  <c r="AO88" i="71"/>
  <c r="BG88" i="71" s="1"/>
  <c r="AP182" i="71"/>
  <c r="BH182" i="71" s="1"/>
  <c r="BB32" i="71"/>
  <c r="BT32" i="71" s="1"/>
  <c r="BB96" i="71"/>
  <c r="BT96" i="71" s="1"/>
  <c r="AW104" i="71"/>
  <c r="BO104" i="71" s="1"/>
  <c r="AZ41" i="71"/>
  <c r="BR41" i="71" s="1"/>
  <c r="AW146" i="71"/>
  <c r="BO146" i="71" s="1"/>
  <c r="BB157" i="71"/>
  <c r="BT157" i="71" s="1"/>
  <c r="AY55" i="71"/>
  <c r="BQ55" i="71" s="1"/>
  <c r="AY119" i="71"/>
  <c r="BQ119" i="71" s="1"/>
  <c r="AR30" i="71"/>
  <c r="BJ30" i="71" s="1"/>
  <c r="AY88" i="71"/>
  <c r="BQ88" i="71" s="1"/>
  <c r="AY152" i="71"/>
  <c r="BQ152" i="71" s="1"/>
  <c r="AW166" i="71"/>
  <c r="BO166" i="71" s="1"/>
  <c r="AZ140" i="71"/>
  <c r="BR140" i="71" s="1"/>
  <c r="AY50" i="71"/>
  <c r="BQ50" i="71" s="1"/>
  <c r="AY114" i="71"/>
  <c r="BQ114" i="71" s="1"/>
  <c r="AY178" i="71"/>
  <c r="BQ178" i="71" s="1"/>
  <c r="AR75" i="71"/>
  <c r="BJ75" i="71" s="1"/>
  <c r="AR139" i="71"/>
  <c r="BJ139" i="71" s="1"/>
  <c r="AR53" i="71"/>
  <c r="BJ53" i="71" s="1"/>
  <c r="AR117" i="71"/>
  <c r="BJ117" i="71" s="1"/>
  <c r="AR94" i="71"/>
  <c r="BJ94" i="71" s="1"/>
  <c r="AR158" i="71"/>
  <c r="BJ158" i="71" s="1"/>
  <c r="AP71" i="71"/>
  <c r="BH71" i="71" s="1"/>
  <c r="AP135" i="71"/>
  <c r="BH135" i="71" s="1"/>
  <c r="AO52" i="71"/>
  <c r="BG52" i="71" s="1"/>
  <c r="AO116" i="71"/>
  <c r="BG116" i="71" s="1"/>
  <c r="AO180" i="71"/>
  <c r="BG180" i="71" s="1"/>
  <c r="AX87" i="71"/>
  <c r="BP87" i="71" s="1"/>
  <c r="AR71" i="71"/>
  <c r="BJ71" i="71" s="1"/>
  <c r="AR135" i="71"/>
  <c r="BJ135" i="71" s="1"/>
  <c r="AP48" i="71"/>
  <c r="BH48" i="71" s="1"/>
  <c r="AP112" i="71"/>
  <c r="BH112" i="71" s="1"/>
  <c r="AX49" i="71"/>
  <c r="BP49" i="71" s="1"/>
  <c r="AP66" i="71"/>
  <c r="BH66" i="71" s="1"/>
  <c r="AP130" i="71"/>
  <c r="BH130" i="71" s="1"/>
  <c r="AO48" i="71"/>
  <c r="BG48" i="71" s="1"/>
  <c r="AO120" i="71"/>
  <c r="BG120" i="71" s="1"/>
  <c r="BB82" i="71"/>
  <c r="BT82" i="71" s="1"/>
  <c r="BB146" i="71"/>
  <c r="BT146" i="71" s="1"/>
  <c r="AW89" i="71"/>
  <c r="BO89" i="71" s="1"/>
  <c r="AZ119" i="71"/>
  <c r="BR119" i="71" s="1"/>
  <c r="AY29" i="71"/>
  <c r="BQ29" i="71" s="1"/>
  <c r="AY93" i="71"/>
  <c r="BQ93" i="71" s="1"/>
  <c r="AY157" i="71"/>
  <c r="BQ157" i="71" s="1"/>
  <c r="AZ104" i="71"/>
  <c r="BR104" i="71" s="1"/>
  <c r="AZ168" i="71"/>
  <c r="BR168" i="71" s="1"/>
  <c r="AY78" i="71"/>
  <c r="BQ78" i="71" s="1"/>
  <c r="AY142" i="71"/>
  <c r="BQ142" i="71" s="1"/>
  <c r="AZ99" i="71"/>
  <c r="BR99" i="71" s="1"/>
  <c r="AZ163" i="71"/>
  <c r="BR163" i="71" s="1"/>
  <c r="AY73" i="71"/>
  <c r="BQ73" i="71" s="1"/>
  <c r="AP30" i="71"/>
  <c r="BH30" i="71" s="1"/>
  <c r="AP94" i="71"/>
  <c r="BH94" i="71" s="1"/>
  <c r="AP158" i="71"/>
  <c r="BH158" i="71" s="1"/>
  <c r="AO75" i="71"/>
  <c r="BG75" i="71" s="1"/>
  <c r="AO139" i="71"/>
  <c r="BG139" i="71" s="1"/>
  <c r="AX46" i="71"/>
  <c r="BP46" i="71" s="1"/>
  <c r="AX110" i="71"/>
  <c r="BP110" i="71" s="1"/>
  <c r="AX174" i="71"/>
  <c r="BP174" i="71" s="1"/>
  <c r="AR48" i="71"/>
  <c r="BJ48" i="71" s="1"/>
  <c r="AR112" i="71"/>
  <c r="BJ112" i="71" s="1"/>
  <c r="AR176" i="71"/>
  <c r="BJ176" i="71" s="1"/>
  <c r="AP89" i="71"/>
  <c r="BH89" i="71" s="1"/>
  <c r="AP153" i="71"/>
  <c r="BH153" i="71" s="1"/>
  <c r="AO62" i="71"/>
  <c r="BG62" i="71" s="1"/>
  <c r="AO126" i="71"/>
  <c r="BG126" i="71" s="1"/>
  <c r="AP74" i="71"/>
  <c r="BH74" i="71" s="1"/>
  <c r="AX90" i="71"/>
  <c r="BP90" i="71" s="1"/>
  <c r="AR169" i="71"/>
  <c r="BJ169" i="71" s="1"/>
  <c r="AO112" i="71"/>
  <c r="BG112" i="71" s="1"/>
  <c r="BB150" i="71"/>
  <c r="BT150" i="71" s="1"/>
  <c r="AR76" i="71"/>
  <c r="BJ76" i="71" s="1"/>
  <c r="AR140" i="71"/>
  <c r="BJ140" i="71" s="1"/>
  <c r="AP45" i="71"/>
  <c r="BH45" i="71" s="1"/>
  <c r="AP109" i="71"/>
  <c r="BH109" i="71" s="1"/>
  <c r="AP173" i="71"/>
  <c r="BH173" i="71" s="1"/>
  <c r="BB182" i="71"/>
  <c r="BT182" i="71" s="1"/>
  <c r="AO90" i="71"/>
  <c r="BG90" i="71" s="1"/>
  <c r="AO154" i="71"/>
  <c r="BG154" i="71" s="1"/>
  <c r="AX61" i="71"/>
  <c r="BP61" i="71" s="1"/>
  <c r="AX125" i="71"/>
  <c r="BP125" i="71" s="1"/>
  <c r="AX104" i="71"/>
  <c r="BP104" i="71" s="1"/>
  <c r="AO143" i="71"/>
  <c r="BG143" i="71" s="1"/>
  <c r="AX43" i="71"/>
  <c r="BP43" i="71" s="1"/>
  <c r="AO176" i="71"/>
  <c r="BG176" i="71" s="1"/>
  <c r="AX41" i="71"/>
  <c r="BP41" i="71" s="1"/>
  <c r="AO77" i="71"/>
  <c r="BG77" i="71" s="1"/>
  <c r="AO141" i="71"/>
  <c r="BG141" i="71" s="1"/>
  <c r="AP139" i="71"/>
  <c r="BH139" i="71" s="1"/>
  <c r="BB101" i="71"/>
  <c r="BT101" i="71" s="1"/>
  <c r="BB163" i="71"/>
  <c r="BT163" i="71" s="1"/>
  <c r="AZ84" i="71"/>
  <c r="BR84" i="71" s="1"/>
  <c r="AO37" i="71"/>
  <c r="BG37" i="71" s="1"/>
  <c r="AO101" i="71"/>
  <c r="BG101" i="71" s="1"/>
  <c r="AO165" i="71"/>
  <c r="BG165" i="71" s="1"/>
  <c r="BB37" i="71"/>
  <c r="BT37" i="71" s="1"/>
  <c r="BB173" i="71"/>
  <c r="BT173" i="71" s="1"/>
  <c r="AY71" i="71"/>
  <c r="BQ71" i="71" s="1"/>
  <c r="AY135" i="71"/>
  <c r="BQ135" i="71" s="1"/>
  <c r="AZ156" i="71"/>
  <c r="BR156" i="71" s="1"/>
  <c r="AR91" i="71"/>
  <c r="BJ91" i="71" s="1"/>
  <c r="AR155" i="71"/>
  <c r="BJ155" i="71" s="1"/>
  <c r="AR87" i="71"/>
  <c r="BJ87" i="71" s="1"/>
  <c r="AR151" i="71"/>
  <c r="BJ151" i="71" s="1"/>
  <c r="AP64" i="71"/>
  <c r="BH64" i="71" s="1"/>
  <c r="AP128" i="71"/>
  <c r="BH128" i="71" s="1"/>
  <c r="BB56" i="71"/>
  <c r="BT56" i="71" s="1"/>
  <c r="BB120" i="71"/>
  <c r="BT120" i="71" s="1"/>
  <c r="AW128" i="71"/>
  <c r="BO128" i="71" s="1"/>
  <c r="AZ65" i="71"/>
  <c r="BR65" i="71" s="1"/>
  <c r="AW170" i="71"/>
  <c r="BO170" i="71" s="1"/>
  <c r="AY48" i="71"/>
  <c r="BQ48" i="71" s="1"/>
  <c r="AY112" i="71"/>
  <c r="BQ112" i="71" s="1"/>
  <c r="AY74" i="71"/>
  <c r="BQ74" i="71" s="1"/>
  <c r="AY138" i="71"/>
  <c r="BQ138" i="71" s="1"/>
  <c r="AZ133" i="71"/>
  <c r="BR133" i="71" s="1"/>
  <c r="AR77" i="71"/>
  <c r="BJ77" i="71" s="1"/>
  <c r="AR141" i="71"/>
  <c r="BJ141" i="71" s="1"/>
  <c r="AR54" i="71"/>
  <c r="BJ54" i="71" s="1"/>
  <c r="AR118" i="71"/>
  <c r="BJ118" i="71" s="1"/>
  <c r="AP31" i="71"/>
  <c r="BH31" i="71" s="1"/>
  <c r="AP95" i="71"/>
  <c r="BH95" i="71" s="1"/>
  <c r="AP159" i="71"/>
  <c r="BH159" i="71" s="1"/>
  <c r="AO76" i="71"/>
  <c r="BG76" i="71" s="1"/>
  <c r="AO140" i="71"/>
  <c r="BG140" i="71" s="1"/>
  <c r="AX47" i="71"/>
  <c r="BP47" i="71" s="1"/>
  <c r="AX111" i="71"/>
  <c r="BP111" i="71" s="1"/>
  <c r="AW85" i="71"/>
  <c r="BO85" i="71" s="1"/>
  <c r="AW149" i="71"/>
  <c r="BO149" i="71" s="1"/>
  <c r="AO82" i="71"/>
  <c r="BG82" i="71" s="1"/>
  <c r="AO146" i="71"/>
  <c r="BG146" i="71" s="1"/>
  <c r="AX53" i="71"/>
  <c r="BP53" i="71" s="1"/>
  <c r="AP54" i="71"/>
  <c r="BH54" i="71" s="1"/>
  <c r="AP118" i="71"/>
  <c r="BH118" i="71" s="1"/>
  <c r="AO35" i="71"/>
  <c r="BG35" i="71" s="1"/>
  <c r="AO99" i="71"/>
  <c r="BG99" i="71" s="1"/>
  <c r="AO163" i="71"/>
  <c r="BG163" i="71" s="1"/>
  <c r="AX70" i="71"/>
  <c r="BP70" i="71" s="1"/>
  <c r="AX134" i="71"/>
  <c r="BP134" i="71" s="1"/>
  <c r="AX128" i="71"/>
  <c r="BP128" i="71" s="1"/>
  <c r="AR72" i="71"/>
  <c r="BJ72" i="71" s="1"/>
  <c r="AR136" i="71"/>
  <c r="BJ136" i="71" s="1"/>
  <c r="AP49" i="71"/>
  <c r="BH49" i="71" s="1"/>
  <c r="AP113" i="71"/>
  <c r="BH113" i="71" s="1"/>
  <c r="AP177" i="71"/>
  <c r="BH177" i="71" s="1"/>
  <c r="AO86" i="71"/>
  <c r="BG86" i="71" s="1"/>
  <c r="AO150" i="71"/>
  <c r="BG150" i="71" s="1"/>
  <c r="AW121" i="71"/>
  <c r="BO121" i="71" s="1"/>
  <c r="AZ44" i="71"/>
  <c r="BR44" i="71" s="1"/>
  <c r="AW96" i="71"/>
  <c r="BO96" i="71" s="1"/>
  <c r="AW138" i="71"/>
  <c r="BO138" i="71" s="1"/>
  <c r="AX67" i="71"/>
  <c r="BP67" i="71" s="1"/>
  <c r="AY51" i="71"/>
  <c r="BQ51" i="71" s="1"/>
  <c r="AY115" i="71"/>
  <c r="BQ115" i="71" s="1"/>
  <c r="AX58" i="71"/>
  <c r="BP58" i="71" s="1"/>
  <c r="AZ145" i="71"/>
  <c r="BR145" i="71" s="1"/>
  <c r="AW115" i="71"/>
  <c r="BO115" i="71" s="1"/>
  <c r="AR181" i="71"/>
  <c r="BJ181" i="71" s="1"/>
  <c r="AZ47" i="71"/>
  <c r="BR47" i="71" s="1"/>
  <c r="BB176" i="71"/>
  <c r="BT176" i="71" s="1"/>
  <c r="AZ124" i="71"/>
  <c r="BR124" i="71" s="1"/>
  <c r="AZ85" i="71"/>
  <c r="BR85" i="71" s="1"/>
  <c r="AW47" i="71"/>
  <c r="BO47" i="71" s="1"/>
  <c r="AY137" i="71"/>
  <c r="BQ137" i="71" s="1"/>
  <c r="AZ60" i="71"/>
  <c r="BR60" i="71" s="1"/>
  <c r="AW131" i="71"/>
  <c r="BO131" i="71" s="1"/>
  <c r="AX177" i="71"/>
  <c r="BP177" i="71" s="1"/>
  <c r="AX146" i="71"/>
  <c r="BP146" i="71" s="1"/>
  <c r="AY179" i="71"/>
  <c r="BQ179" i="71" s="1"/>
  <c r="AZ143" i="71"/>
  <c r="BR143" i="71" s="1"/>
  <c r="AY53" i="71"/>
  <c r="BQ53" i="71" s="1"/>
  <c r="AY117" i="71"/>
  <c r="BQ117" i="71" s="1"/>
  <c r="BB160" i="71"/>
  <c r="BT160" i="71" s="1"/>
  <c r="AZ69" i="71"/>
  <c r="BR69" i="71" s="1"/>
  <c r="AX117" i="71"/>
  <c r="BP117" i="71" s="1"/>
  <c r="AP181" i="71"/>
  <c r="BH181" i="71" s="1"/>
  <c r="BB93" i="71"/>
  <c r="BT93" i="71" s="1"/>
  <c r="BB48" i="71"/>
  <c r="BT48" i="71" s="1"/>
  <c r="BB112" i="71"/>
  <c r="BT112" i="71" s="1"/>
  <c r="AW40" i="71"/>
  <c r="BO40" i="71" s="1"/>
  <c r="AW120" i="71"/>
  <c r="BO120" i="71" s="1"/>
  <c r="AW162" i="71"/>
  <c r="BO162" i="71" s="1"/>
  <c r="AY66" i="71"/>
  <c r="BQ66" i="71" s="1"/>
  <c r="AY130" i="71"/>
  <c r="BQ130" i="71" s="1"/>
  <c r="BB98" i="71"/>
  <c r="BT98" i="71" s="1"/>
  <c r="AW41" i="71"/>
  <c r="BO41" i="71" s="1"/>
  <c r="AZ38" i="71"/>
  <c r="BR38" i="71" s="1"/>
  <c r="AY94" i="71"/>
  <c r="BQ94" i="71" s="1"/>
  <c r="AY158" i="71"/>
  <c r="BQ158" i="71" s="1"/>
  <c r="AY153" i="71"/>
  <c r="BQ153" i="71" s="1"/>
  <c r="AW71" i="71"/>
  <c r="BO71" i="71" s="1"/>
  <c r="AW56" i="71"/>
  <c r="BO56" i="71" s="1"/>
  <c r="BB42" i="71"/>
  <c r="BT42" i="71" s="1"/>
  <c r="BB106" i="71"/>
  <c r="BT106" i="71" s="1"/>
  <c r="CM54" i="71" s="1"/>
  <c r="AW49" i="71"/>
  <c r="BO49" i="71" s="1"/>
  <c r="AW113" i="71"/>
  <c r="BO113" i="71" s="1"/>
  <c r="BB35" i="71"/>
  <c r="BT35" i="71" s="1"/>
  <c r="BB91" i="71"/>
  <c r="BT91" i="71" s="1"/>
  <c r="AW34" i="71"/>
  <c r="BO34" i="71" s="1"/>
  <c r="AW68" i="71"/>
  <c r="BO68" i="71" s="1"/>
  <c r="AW132" i="71"/>
  <c r="BO132" i="71" s="1"/>
  <c r="AW106" i="71"/>
  <c r="BO106" i="71" s="1"/>
  <c r="AZ128" i="71"/>
  <c r="BR128" i="71" s="1"/>
  <c r="AY38" i="71"/>
  <c r="BQ38" i="71" s="1"/>
  <c r="AY102" i="71"/>
  <c r="BQ102" i="71" s="1"/>
  <c r="AY166" i="71"/>
  <c r="BQ166" i="71" s="1"/>
  <c r="AZ114" i="71"/>
  <c r="BR114" i="71" s="1"/>
  <c r="AZ123" i="71"/>
  <c r="BR123" i="71" s="1"/>
  <c r="AY33" i="71"/>
  <c r="BQ33" i="71" s="1"/>
  <c r="AY97" i="71"/>
  <c r="BQ97" i="71" s="1"/>
  <c r="AZ141" i="71"/>
  <c r="BR141" i="71" s="1"/>
  <c r="AY59" i="71"/>
  <c r="BQ59" i="71" s="1"/>
  <c r="AY123" i="71"/>
  <c r="BQ123" i="71" s="1"/>
  <c r="AR34" i="71"/>
  <c r="BJ34" i="71" s="1"/>
  <c r="AZ157" i="71"/>
  <c r="BR157" i="71" s="1"/>
  <c r="AY75" i="71"/>
  <c r="BQ75" i="71" s="1"/>
  <c r="AY139" i="71"/>
  <c r="BQ139" i="71" s="1"/>
  <c r="AR50" i="71"/>
  <c r="BJ50" i="71" s="1"/>
  <c r="AX135" i="71"/>
  <c r="BP135" i="71" s="1"/>
  <c r="AZ53" i="71"/>
  <c r="BR53" i="71" s="1"/>
  <c r="BB67" i="71"/>
  <c r="BT67" i="71" s="1"/>
  <c r="BB131" i="71"/>
  <c r="BT131" i="71" s="1"/>
  <c r="AW74" i="71"/>
  <c r="BO74" i="71" s="1"/>
  <c r="BB84" i="71"/>
  <c r="BT84" i="71" s="1"/>
  <c r="BB148" i="71"/>
  <c r="BT148" i="71" s="1"/>
  <c r="AW91" i="71"/>
  <c r="BO91" i="71" s="1"/>
  <c r="AW44" i="71"/>
  <c r="BO44" i="71" s="1"/>
  <c r="AW108" i="71"/>
  <c r="BO108" i="71" s="1"/>
  <c r="AZ40" i="71"/>
  <c r="BR40" i="71" s="1"/>
  <c r="AZ153" i="71"/>
  <c r="BR153" i="71" s="1"/>
  <c r="AZ90" i="71"/>
  <c r="BR90" i="71" s="1"/>
  <c r="BB63" i="71"/>
  <c r="BT63" i="71" s="1"/>
  <c r="BB135" i="71"/>
  <c r="BT135" i="71" s="1"/>
  <c r="AW160" i="71"/>
  <c r="BO160" i="71" s="1"/>
  <c r="AZ109" i="71"/>
  <c r="BR109" i="71" s="1"/>
  <c r="AY35" i="71"/>
  <c r="BQ35" i="71" s="1"/>
  <c r="AY99" i="71"/>
  <c r="BQ99" i="71" s="1"/>
  <c r="AY163" i="71"/>
  <c r="BQ163" i="71" s="1"/>
  <c r="AZ62" i="71"/>
  <c r="BR62" i="71" s="1"/>
  <c r="AZ126" i="71"/>
  <c r="BR126" i="71" s="1"/>
  <c r="AY44" i="71"/>
  <c r="BQ44" i="71" s="1"/>
  <c r="AY108" i="71"/>
  <c r="BQ108" i="71" s="1"/>
  <c r="AY172" i="71"/>
  <c r="BQ172" i="71" s="1"/>
  <c r="AR52" i="71"/>
  <c r="BJ52" i="71" s="1"/>
  <c r="AR116" i="71"/>
  <c r="BJ116" i="71" s="1"/>
  <c r="AR180" i="71"/>
  <c r="BJ180" i="71" s="1"/>
  <c r="AP85" i="71"/>
  <c r="BH85" i="71" s="1"/>
  <c r="AP149" i="71"/>
  <c r="BH149" i="71" s="1"/>
  <c r="AO58" i="71"/>
  <c r="BG58" i="71" s="1"/>
  <c r="AO122" i="71"/>
  <c r="BG122" i="71" s="1"/>
  <c r="AX93" i="71"/>
  <c r="BP93" i="71" s="1"/>
  <c r="AX157" i="71"/>
  <c r="BP157" i="71" s="1"/>
  <c r="AZ170" i="71"/>
  <c r="BR170" i="71" s="1"/>
  <c r="AX72" i="71"/>
  <c r="BP72" i="71" s="1"/>
  <c r="AX152" i="71"/>
  <c r="BP152" i="71" s="1"/>
  <c r="AR33" i="71"/>
  <c r="BJ33" i="71" s="1"/>
  <c r="AO47" i="71"/>
  <c r="BG47" i="71" s="1"/>
  <c r="AP43" i="71"/>
  <c r="BH43" i="71" s="1"/>
  <c r="AO80" i="71"/>
  <c r="BG80" i="71" s="1"/>
  <c r="AX60" i="71"/>
  <c r="BP60" i="71" s="1"/>
  <c r="AR58" i="71"/>
  <c r="BJ58" i="71" s="1"/>
  <c r="AR178" i="71"/>
  <c r="BJ178" i="71" s="1"/>
  <c r="AP60" i="71"/>
  <c r="BH60" i="71" s="1"/>
  <c r="AP124" i="71"/>
  <c r="BH124" i="71" s="1"/>
  <c r="AO33" i="71"/>
  <c r="BG33" i="71" s="1"/>
  <c r="AO97" i="71"/>
  <c r="BG97" i="71" s="1"/>
  <c r="AO161" i="71"/>
  <c r="BG161" i="71" s="1"/>
  <c r="AX179" i="71"/>
  <c r="BP179" i="71" s="1"/>
  <c r="AZ117" i="71"/>
  <c r="BR117" i="71" s="1"/>
  <c r="AW177" i="71"/>
  <c r="BO177" i="71" s="1"/>
  <c r="BB75" i="71"/>
  <c r="BT75" i="71" s="1"/>
  <c r="BB139" i="71"/>
  <c r="BT139" i="71" s="1"/>
  <c r="AW82" i="71"/>
  <c r="BO82" i="71" s="1"/>
  <c r="BB92" i="71"/>
  <c r="BT92" i="71" s="1"/>
  <c r="AW35" i="71"/>
  <c r="BO35" i="71" s="1"/>
  <c r="AW52" i="71"/>
  <c r="BO52" i="71" s="1"/>
  <c r="AW116" i="71"/>
  <c r="BO116" i="71" s="1"/>
  <c r="AZ161" i="71"/>
  <c r="BR161" i="71" s="1"/>
  <c r="AY168" i="71"/>
  <c r="BQ168" i="71" s="1"/>
  <c r="AW168" i="71"/>
  <c r="BO168" i="71" s="1"/>
  <c r="AO66" i="71"/>
  <c r="BG66" i="71" s="1"/>
  <c r="AO130" i="71"/>
  <c r="BG130" i="71" s="1"/>
  <c r="AX37" i="71"/>
  <c r="BP37" i="71" s="1"/>
  <c r="AX101" i="71"/>
  <c r="BP101" i="71" s="1"/>
  <c r="AX165" i="71"/>
  <c r="BP165" i="71" s="1"/>
  <c r="AX80" i="71"/>
  <c r="BP80" i="71" s="1"/>
  <c r="AX168" i="71"/>
  <c r="BP168" i="71" s="1"/>
  <c r="AO119" i="71"/>
  <c r="BG119" i="71" s="1"/>
  <c r="AX98" i="71"/>
  <c r="BP98" i="71" s="1"/>
  <c r="AP51" i="71"/>
  <c r="BH51" i="71" s="1"/>
  <c r="BB36" i="71"/>
  <c r="BT36" i="71" s="1"/>
  <c r="BB117" i="71"/>
  <c r="BT117" i="71" s="1"/>
  <c r="BB179" i="71"/>
  <c r="BT179" i="71" s="1"/>
  <c r="AZ100" i="71"/>
  <c r="BR100" i="71" s="1"/>
  <c r="AO53" i="71"/>
  <c r="BG53" i="71" s="1"/>
  <c r="AO117" i="71"/>
  <c r="BG117" i="71" s="1"/>
  <c r="AZ31" i="71"/>
  <c r="BR31" i="71" s="1"/>
  <c r="BB108" i="71"/>
  <c r="BT108" i="71" s="1"/>
  <c r="AW51" i="71"/>
  <c r="BO51" i="71" s="1"/>
  <c r="BB53" i="71"/>
  <c r="BT53" i="71" s="1"/>
  <c r="AY87" i="71"/>
  <c r="BQ87" i="71" s="1"/>
  <c r="AY151" i="71"/>
  <c r="BQ151" i="71" s="1"/>
  <c r="AZ172" i="71"/>
  <c r="BR172" i="71" s="1"/>
  <c r="AR39" i="71"/>
  <c r="BJ39" i="71" s="1"/>
  <c r="AR103" i="71"/>
  <c r="BJ103" i="71" s="1"/>
  <c r="AR167" i="71"/>
  <c r="BJ167" i="71" s="1"/>
  <c r="AP80" i="71"/>
  <c r="BH80" i="71" s="1"/>
  <c r="AP144" i="71"/>
  <c r="BH144" i="71" s="1"/>
  <c r="AR121" i="71"/>
  <c r="BJ121" i="71" s="1"/>
  <c r="AP115" i="71"/>
  <c r="BH115" i="71" s="1"/>
  <c r="AO152" i="71"/>
  <c r="BG152" i="71" s="1"/>
  <c r="AZ45" i="71"/>
  <c r="BR45" i="71" s="1"/>
  <c r="BB72" i="71"/>
  <c r="BT72" i="71" s="1"/>
  <c r="BB136" i="71"/>
  <c r="BT136" i="71" s="1"/>
  <c r="AW79" i="71"/>
  <c r="BO79" i="71" s="1"/>
  <c r="AW144" i="71"/>
  <c r="BO144" i="71" s="1"/>
  <c r="BB99" i="71"/>
  <c r="BT99" i="71" s="1"/>
  <c r="AW42" i="71"/>
  <c r="BO42" i="71" s="1"/>
  <c r="BB52" i="71"/>
  <c r="BT52" i="71" s="1"/>
  <c r="BB116" i="71"/>
  <c r="BT116" i="71" s="1"/>
  <c r="AW59" i="71"/>
  <c r="BO59" i="71" s="1"/>
  <c r="BB69" i="71"/>
  <c r="BT69" i="71" s="1"/>
  <c r="BB133" i="71"/>
  <c r="BT133" i="71" s="1"/>
  <c r="AW76" i="71"/>
  <c r="BO76" i="71" s="1"/>
  <c r="AW140" i="71"/>
  <c r="BO140" i="71" s="1"/>
  <c r="AW93" i="71"/>
  <c r="BO93" i="71" s="1"/>
  <c r="AW164" i="71"/>
  <c r="BO164" i="71" s="1"/>
  <c r="AY64" i="71"/>
  <c r="BQ64" i="71" s="1"/>
  <c r="AY128" i="71"/>
  <c r="BQ128" i="71" s="1"/>
  <c r="BB168" i="71"/>
  <c r="BT168" i="71" s="1"/>
  <c r="AY90" i="71"/>
  <c r="BQ90" i="71" s="1"/>
  <c r="AY154" i="71"/>
  <c r="BQ154" i="71" s="1"/>
  <c r="AZ77" i="71"/>
  <c r="BR77" i="71" s="1"/>
  <c r="AZ149" i="71"/>
  <c r="BR149" i="71" s="1"/>
  <c r="AY67" i="71"/>
  <c r="BQ67" i="71" s="1"/>
  <c r="AY131" i="71"/>
  <c r="BQ131" i="71" s="1"/>
  <c r="AR42" i="71"/>
  <c r="BJ42" i="71" s="1"/>
  <c r="AR93" i="71"/>
  <c r="BJ93" i="71" s="1"/>
  <c r="AR157" i="71"/>
  <c r="BJ157" i="71" s="1"/>
  <c r="AR70" i="71"/>
  <c r="BJ70" i="71" s="1"/>
  <c r="AR134" i="71"/>
  <c r="BJ134" i="71" s="1"/>
  <c r="AP47" i="71"/>
  <c r="BH47" i="71" s="1"/>
  <c r="AP111" i="71"/>
  <c r="BH111" i="71" s="1"/>
  <c r="AO92" i="71"/>
  <c r="BG92" i="71" s="1"/>
  <c r="AO156" i="71"/>
  <c r="BG156" i="71" s="1"/>
  <c r="AX63" i="71"/>
  <c r="BP63" i="71" s="1"/>
  <c r="AX127" i="71"/>
  <c r="BP127" i="71" s="1"/>
  <c r="AP179" i="71"/>
  <c r="BH179" i="71" s="1"/>
  <c r="AW87" i="71"/>
  <c r="BO87" i="71" s="1"/>
  <c r="AW37" i="71"/>
  <c r="BO37" i="71" s="1"/>
  <c r="AW101" i="71"/>
  <c r="BO101" i="71" s="1"/>
  <c r="BB156" i="71"/>
  <c r="BT156" i="71" s="1"/>
  <c r="AP70" i="71"/>
  <c r="BH70" i="71" s="1"/>
  <c r="AP134" i="71"/>
  <c r="BH134" i="71" s="1"/>
  <c r="AO51" i="71"/>
  <c r="BG51" i="71" s="1"/>
  <c r="AO115" i="71"/>
  <c r="BG115" i="71" s="1"/>
  <c r="AO179" i="71"/>
  <c r="BG179" i="71" s="1"/>
  <c r="AX86" i="71"/>
  <c r="BP86" i="71" s="1"/>
  <c r="AX150" i="71"/>
  <c r="BP150" i="71" s="1"/>
  <c r="AX48" i="71"/>
  <c r="BP48" i="71" s="1"/>
  <c r="AR88" i="71"/>
  <c r="BJ88" i="71" s="1"/>
  <c r="AR152" i="71"/>
  <c r="BJ152" i="71" s="1"/>
  <c r="AP65" i="71"/>
  <c r="BH65" i="71" s="1"/>
  <c r="AP129" i="71"/>
  <c r="BH129" i="71" s="1"/>
  <c r="AO38" i="71"/>
  <c r="BG38" i="71" s="1"/>
  <c r="AO102" i="71"/>
  <c r="BG102" i="71" s="1"/>
  <c r="AO166" i="71"/>
  <c r="BG166" i="71" s="1"/>
  <c r="AW46" i="71"/>
  <c r="BO46" i="71" s="1"/>
  <c r="AR146" i="71"/>
  <c r="BJ146" i="71" s="1"/>
  <c r="BB66" i="71"/>
  <c r="BT66" i="71" s="1"/>
  <c r="BB130" i="71"/>
  <c r="BT130" i="71" s="1"/>
  <c r="AW73" i="71"/>
  <c r="BO73" i="71" s="1"/>
  <c r="AW45" i="71"/>
  <c r="BO45" i="71" s="1"/>
  <c r="AW109" i="71"/>
  <c r="BO109" i="71" s="1"/>
  <c r="AW159" i="71"/>
  <c r="BO159" i="71" s="1"/>
  <c r="AZ103" i="71"/>
  <c r="BR103" i="71" s="1"/>
  <c r="AZ167" i="71"/>
  <c r="BR167" i="71" s="1"/>
  <c r="AY77" i="71"/>
  <c r="BQ77" i="71" s="1"/>
  <c r="AY141" i="71"/>
  <c r="BQ141" i="71" s="1"/>
  <c r="AZ88" i="71"/>
  <c r="BR88" i="71" s="1"/>
  <c r="AZ152" i="71"/>
  <c r="BR152" i="71" s="1"/>
  <c r="AY62" i="71"/>
  <c r="BQ62" i="71" s="1"/>
  <c r="AY126" i="71"/>
  <c r="BQ126" i="71" s="1"/>
  <c r="BB61" i="71"/>
  <c r="BT61" i="71" s="1"/>
  <c r="BB47" i="71"/>
  <c r="BT47" i="71" s="1"/>
  <c r="BB111" i="71"/>
  <c r="BT111" i="71" s="1"/>
  <c r="AW30" i="71"/>
  <c r="BO30" i="71" s="1"/>
  <c r="AW94" i="71"/>
  <c r="BO94" i="71" s="1"/>
  <c r="AW158" i="71"/>
  <c r="BO158" i="71" s="1"/>
  <c r="AZ147" i="71"/>
  <c r="BR147" i="71" s="1"/>
  <c r="AY57" i="71"/>
  <c r="BQ57" i="71" s="1"/>
  <c r="AY121" i="71"/>
  <c r="BQ121" i="71" s="1"/>
  <c r="AW88" i="71"/>
  <c r="BO88" i="71" s="1"/>
  <c r="AZ46" i="71"/>
  <c r="BR46" i="71" s="1"/>
  <c r="AZ110" i="71"/>
  <c r="BR110" i="71" s="1"/>
  <c r="AZ174" i="71"/>
  <c r="BR174" i="71" s="1"/>
  <c r="AY92" i="71"/>
  <c r="BQ92" i="71" s="1"/>
  <c r="AY156" i="71"/>
  <c r="BQ156" i="71" s="1"/>
  <c r="AR45" i="71"/>
  <c r="BJ45" i="71" s="1"/>
  <c r="AP78" i="71"/>
  <c r="BH78" i="71" s="1"/>
  <c r="AP142" i="71"/>
  <c r="BH142" i="71" s="1"/>
  <c r="AO59" i="71"/>
  <c r="BG59" i="71" s="1"/>
  <c r="AO123" i="71"/>
  <c r="BG123" i="71" s="1"/>
  <c r="AX30" i="71"/>
  <c r="BP30" i="71" s="1"/>
  <c r="AX94" i="71"/>
  <c r="BP94" i="71" s="1"/>
  <c r="AX158" i="71"/>
  <c r="BP158" i="71" s="1"/>
  <c r="AZ154" i="71"/>
  <c r="BR154" i="71" s="1"/>
  <c r="AX56" i="71"/>
  <c r="BP56" i="71" s="1"/>
  <c r="AR32" i="71"/>
  <c r="BJ32" i="71" s="1"/>
  <c r="CC32" i="71" s="1"/>
  <c r="AR96" i="71"/>
  <c r="BJ96" i="71" s="1"/>
  <c r="AR160" i="71"/>
  <c r="BJ160" i="71" s="1"/>
  <c r="AP73" i="71"/>
  <c r="BH73" i="71" s="1"/>
  <c r="AP137" i="71"/>
  <c r="BH137" i="71" s="1"/>
  <c r="AO46" i="71"/>
  <c r="BG46" i="71" s="1"/>
  <c r="AO110" i="71"/>
  <c r="BG110" i="71" s="1"/>
  <c r="AO174" i="71"/>
  <c r="BG174" i="71" s="1"/>
  <c r="AR145" i="71"/>
  <c r="BJ145" i="71" s="1"/>
  <c r="AX73" i="71"/>
  <c r="BP73" i="71" s="1"/>
  <c r="AX153" i="71"/>
  <c r="BP153" i="71" s="1"/>
  <c r="AR114" i="71"/>
  <c r="BJ114" i="71" s="1"/>
  <c r="AX116" i="71"/>
  <c r="BP116" i="71" s="1"/>
  <c r="AR138" i="71"/>
  <c r="BJ138" i="71" s="1"/>
  <c r="AP44" i="71"/>
  <c r="BH44" i="71" s="1"/>
  <c r="AP108" i="71"/>
  <c r="BH108" i="71" s="1"/>
  <c r="AP172" i="71"/>
  <c r="BH172" i="71" s="1"/>
  <c r="AO81" i="71"/>
  <c r="BG81" i="71" s="1"/>
  <c r="AO145" i="71"/>
  <c r="BG145" i="71" s="1"/>
  <c r="BB180" i="71"/>
  <c r="BT180" i="71" s="1"/>
  <c r="AW161" i="71"/>
  <c r="BO161" i="71" s="1"/>
  <c r="AZ52" i="71"/>
  <c r="BR52" i="71" s="1"/>
  <c r="AW123" i="71"/>
  <c r="BO123" i="71" s="1"/>
  <c r="AZ32" i="71"/>
  <c r="BR32" i="71" s="1"/>
  <c r="AZ146" i="71"/>
  <c r="BR146" i="71" s="1"/>
  <c r="BB55" i="71"/>
  <c r="BT55" i="71" s="1"/>
  <c r="BB119" i="71"/>
  <c r="BT119" i="71" s="1"/>
  <c r="AW38" i="71"/>
  <c r="BO38" i="71" s="1"/>
  <c r="AW102" i="71"/>
  <c r="BO102" i="71" s="1"/>
  <c r="AW152" i="71"/>
  <c r="BO152" i="71" s="1"/>
  <c r="AZ173" i="71"/>
  <c r="BR173" i="71" s="1"/>
  <c r="AY91" i="71"/>
  <c r="BQ91" i="71" s="1"/>
  <c r="AY155" i="71"/>
  <c r="BQ155" i="71" s="1"/>
  <c r="AZ54" i="71"/>
  <c r="BR54" i="71" s="1"/>
  <c r="AZ118" i="71"/>
  <c r="BR118" i="71" s="1"/>
  <c r="AY36" i="71"/>
  <c r="BQ36" i="71" s="1"/>
  <c r="AY100" i="71"/>
  <c r="BQ100" i="71" s="1"/>
  <c r="AY164" i="71"/>
  <c r="BQ164" i="71" s="1"/>
  <c r="AR44" i="71"/>
  <c r="BJ44" i="71" s="1"/>
  <c r="AR108" i="71"/>
  <c r="BJ108" i="71" s="1"/>
  <c r="AR172" i="71"/>
  <c r="BJ172" i="71" s="1"/>
  <c r="AP77" i="71"/>
  <c r="BH77" i="71" s="1"/>
  <c r="AP141" i="71"/>
  <c r="BH141" i="71" s="1"/>
  <c r="AX151" i="71"/>
  <c r="BP151" i="71" s="1"/>
  <c r="AZ162" i="71"/>
  <c r="BR162" i="71" s="1"/>
  <c r="AX64" i="71"/>
  <c r="BP64" i="71" s="1"/>
  <c r="AX144" i="71"/>
  <c r="BP144" i="71" s="1"/>
  <c r="AO167" i="71"/>
  <c r="BG167" i="71" s="1"/>
  <c r="AX82" i="71"/>
  <c r="BP82" i="71" s="1"/>
  <c r="AX161" i="71"/>
  <c r="BP161" i="71" s="1"/>
  <c r="AX81" i="71"/>
  <c r="BP81" i="71" s="1"/>
  <c r="AX169" i="71"/>
  <c r="BP169" i="71" s="1"/>
  <c r="AR122" i="71"/>
  <c r="BJ122" i="71" s="1"/>
  <c r="AX164" i="71"/>
  <c r="BP164" i="71" s="1"/>
  <c r="AR154" i="71"/>
  <c r="BJ154" i="71" s="1"/>
  <c r="AO32" i="71"/>
  <c r="BG32" i="71" s="1"/>
  <c r="AX99" i="71"/>
  <c r="BP99" i="71" s="1"/>
  <c r="AP52" i="71"/>
  <c r="BH52" i="71" s="1"/>
  <c r="AP116" i="71"/>
  <c r="BH116" i="71" s="1"/>
  <c r="AP180" i="71"/>
  <c r="BH180" i="71" s="1"/>
  <c r="AO89" i="71"/>
  <c r="BG89" i="71" s="1"/>
  <c r="AO153" i="71"/>
  <c r="BG153" i="71" s="1"/>
  <c r="AX147" i="71"/>
  <c r="BP147" i="71" s="1"/>
  <c r="AY169" i="71"/>
  <c r="BQ169" i="71" s="1"/>
  <c r="AW169" i="71"/>
  <c r="BO169" i="71" s="1"/>
  <c r="AZ61" i="71"/>
  <c r="BR61" i="71" s="1"/>
  <c r="BB109" i="71"/>
  <c r="BT109" i="71" s="1"/>
  <c r="BB134" i="71"/>
  <c r="BT134" i="71" s="1"/>
  <c r="AW139" i="71"/>
  <c r="BO139" i="71" s="1"/>
  <c r="AZ48" i="71"/>
  <c r="BR48" i="71" s="1"/>
  <c r="AZ98" i="71"/>
  <c r="BR98" i="71" s="1"/>
  <c r="BB71" i="71"/>
  <c r="BT71" i="71" s="1"/>
  <c r="BB143" i="71"/>
  <c r="BT143" i="71" s="1"/>
  <c r="AW54" i="71"/>
  <c r="BO54" i="71" s="1"/>
  <c r="AW118" i="71"/>
  <c r="BO118" i="71" s="1"/>
  <c r="AZ35" i="71"/>
  <c r="BR35" i="71" s="1"/>
  <c r="AZ92" i="71"/>
  <c r="BR92" i="71" s="1"/>
  <c r="AZ125" i="71"/>
  <c r="BR125" i="71" s="1"/>
  <c r="AY43" i="71"/>
  <c r="BQ43" i="71" s="1"/>
  <c r="AY107" i="71"/>
  <c r="BQ107" i="71" s="1"/>
  <c r="AY171" i="71"/>
  <c r="BQ171" i="71" s="1"/>
  <c r="AZ70" i="71"/>
  <c r="BR70" i="71" s="1"/>
  <c r="AZ134" i="71"/>
  <c r="BR134" i="71" s="1"/>
  <c r="AY52" i="71"/>
  <c r="BQ52" i="71" s="1"/>
  <c r="AY116" i="71"/>
  <c r="BQ116" i="71" s="1"/>
  <c r="AR60" i="71"/>
  <c r="BJ60" i="71" s="1"/>
  <c r="AR124" i="71"/>
  <c r="BJ124" i="71" s="1"/>
  <c r="AP93" i="71"/>
  <c r="BH93" i="71" s="1"/>
  <c r="AP157" i="71"/>
  <c r="BH157" i="71" s="1"/>
  <c r="AZ178" i="71"/>
  <c r="BR178" i="71" s="1"/>
  <c r="AO45" i="71"/>
  <c r="BG45" i="71" s="1"/>
  <c r="AO109" i="71"/>
  <c r="BG109" i="71" s="1"/>
  <c r="AO173" i="71"/>
  <c r="BG173" i="71" s="1"/>
  <c r="AR41" i="71"/>
  <c r="BJ41" i="71" s="1"/>
  <c r="AP59" i="71"/>
  <c r="BH59" i="71" s="1"/>
  <c r="AX59" i="71"/>
  <c r="BP59" i="71" s="1"/>
  <c r="AX97" i="71"/>
  <c r="BP97" i="71" s="1"/>
  <c r="AX100" i="71"/>
  <c r="BP100" i="71" s="1"/>
  <c r="AR162" i="71"/>
  <c r="BJ162" i="71" s="1"/>
  <c r="AX51" i="71"/>
  <c r="BP51" i="71" s="1"/>
  <c r="AR74" i="71"/>
  <c r="BJ74" i="71" s="1"/>
  <c r="AP35" i="71"/>
  <c r="BH35" i="71" s="1"/>
  <c r="AO96" i="71"/>
  <c r="BG96" i="71" s="1"/>
  <c r="AX163" i="71"/>
  <c r="BP163" i="71" s="1"/>
  <c r="AP68" i="71"/>
  <c r="BH68" i="71" s="1"/>
  <c r="AP132" i="71"/>
  <c r="BH132" i="71" s="1"/>
  <c r="AO41" i="71"/>
  <c r="BG41" i="71" s="1"/>
  <c r="AO105" i="71"/>
  <c r="BG105" i="71" s="1"/>
  <c r="AO169" i="71"/>
  <c r="BG169" i="71" s="1"/>
  <c r="AX68" i="71"/>
  <c r="BP68" i="71" s="1"/>
  <c r="AP176" i="71"/>
  <c r="BH176" i="71" s="1"/>
  <c r="AZ83" i="71"/>
  <c r="BR83" i="71" s="1"/>
  <c r="BB83" i="71"/>
  <c r="BT83" i="71" s="1"/>
  <c r="BB147" i="71"/>
  <c r="BT147" i="71" s="1"/>
  <c r="AW90" i="71"/>
  <c r="BO90" i="71" s="1"/>
  <c r="BB100" i="71"/>
  <c r="BT100" i="71" s="1"/>
  <c r="AW43" i="71"/>
  <c r="BO43" i="71" s="1"/>
  <c r="BB45" i="71"/>
  <c r="BT45" i="71" s="1"/>
  <c r="AW60" i="71"/>
  <c r="BO60" i="71" s="1"/>
  <c r="AW124" i="71"/>
  <c r="BO124" i="71" s="1"/>
  <c r="AW147" i="71"/>
  <c r="BO147" i="71" s="1"/>
  <c r="AZ56" i="71"/>
  <c r="BR56" i="71" s="1"/>
  <c r="AZ169" i="71"/>
  <c r="BR169" i="71" s="1"/>
  <c r="AY79" i="71"/>
  <c r="BQ79" i="71" s="1"/>
  <c r="AY143" i="71"/>
  <c r="BQ143" i="71" s="1"/>
  <c r="AW98" i="71"/>
  <c r="BO98" i="71" s="1"/>
  <c r="BB79" i="71"/>
  <c r="BT79" i="71" s="1"/>
  <c r="BB151" i="71"/>
  <c r="BT151" i="71" s="1"/>
  <c r="AW62" i="71"/>
  <c r="BO62" i="71" s="1"/>
  <c r="AW126" i="71"/>
  <c r="BO126" i="71" s="1"/>
  <c r="AZ43" i="71"/>
  <c r="BR43" i="71" s="1"/>
  <c r="AZ164" i="71"/>
  <c r="BR164" i="71" s="1"/>
  <c r="AW176" i="71"/>
  <c r="BO176" i="71" s="1"/>
  <c r="AZ78" i="71"/>
  <c r="BR78" i="71" s="1"/>
  <c r="CK26" i="71" s="1"/>
  <c r="AZ142" i="71"/>
  <c r="BR142" i="71" s="1"/>
  <c r="AY60" i="71"/>
  <c r="BQ60" i="71" s="1"/>
  <c r="AY124" i="71"/>
  <c r="BQ124" i="71" s="1"/>
  <c r="AR35" i="71"/>
  <c r="BJ35" i="71" s="1"/>
  <c r="AR99" i="71"/>
  <c r="BJ99" i="71" s="1"/>
  <c r="AR163" i="71"/>
  <c r="BJ163" i="71" s="1"/>
  <c r="AO74" i="71"/>
  <c r="BG74" i="71" s="1"/>
  <c r="AO138" i="71"/>
  <c r="BG138" i="71" s="1"/>
  <c r="AX45" i="71"/>
  <c r="BP45" i="71" s="1"/>
  <c r="AX109" i="71"/>
  <c r="BP109" i="71" s="1"/>
  <c r="AX173" i="71"/>
  <c r="BP173" i="71" s="1"/>
  <c r="AR31" i="71"/>
  <c r="BJ31" i="71" s="1"/>
  <c r="AR95" i="71"/>
  <c r="BJ95" i="71" s="1"/>
  <c r="AR159" i="71"/>
  <c r="BJ159" i="71" s="1"/>
  <c r="AP72" i="71"/>
  <c r="BH72" i="71" s="1"/>
  <c r="AP136" i="71"/>
  <c r="BH136" i="71" s="1"/>
  <c r="AX88" i="71"/>
  <c r="BP88" i="71" s="1"/>
  <c r="AX176" i="71"/>
  <c r="BP176" i="71" s="1"/>
  <c r="AR49" i="71"/>
  <c r="BJ49" i="71" s="1"/>
  <c r="AR113" i="71"/>
  <c r="BJ113" i="71" s="1"/>
  <c r="AR177" i="71"/>
  <c r="BJ177" i="71" s="1"/>
  <c r="AO63" i="71"/>
  <c r="BG63" i="71" s="1"/>
  <c r="AX105" i="71"/>
  <c r="BP105" i="71" s="1"/>
  <c r="AO144" i="71"/>
  <c r="BG144" i="71" s="1"/>
  <c r="AX148" i="71"/>
  <c r="BP148" i="71" s="1"/>
  <c r="AR170" i="71"/>
  <c r="BJ170" i="71" s="1"/>
  <c r="AR82" i="71"/>
  <c r="BJ82" i="71" s="1"/>
  <c r="AX44" i="71"/>
  <c r="BP44" i="71" s="1"/>
  <c r="AP76" i="71"/>
  <c r="BH76" i="71" s="1"/>
  <c r="AP140" i="71"/>
  <c r="BH140" i="71" s="1"/>
  <c r="AO49" i="71"/>
  <c r="BG49" i="71" s="1"/>
  <c r="AO113" i="71"/>
  <c r="BG113" i="71" s="1"/>
  <c r="AO177" i="71"/>
  <c r="BG177" i="71" s="1"/>
  <c r="AX108" i="71"/>
  <c r="BP108" i="71" s="1"/>
  <c r="BB154" i="71"/>
  <c r="BT154" i="71" s="1"/>
  <c r="AW167" i="71"/>
  <c r="BO167" i="71" s="1"/>
  <c r="AW110" i="71"/>
  <c r="BO110" i="71" s="1"/>
  <c r="BB64" i="71"/>
  <c r="BT64" i="71" s="1"/>
  <c r="BB128" i="71"/>
  <c r="BT128" i="71" s="1"/>
  <c r="AW136" i="71"/>
  <c r="BO136" i="71" s="1"/>
  <c r="BB44" i="71"/>
  <c r="BT44" i="71" s="1"/>
  <c r="BB125" i="71"/>
  <c r="BT125" i="71" s="1"/>
  <c r="AZ73" i="71"/>
  <c r="BR73" i="71" s="1"/>
  <c r="AW178" i="71"/>
  <c r="BO178" i="71" s="1"/>
  <c r="AW130" i="71"/>
  <c r="BO130" i="71" s="1"/>
  <c r="AZ64" i="71"/>
  <c r="BR64" i="71" s="1"/>
  <c r="AW156" i="71"/>
  <c r="BO156" i="71" s="1"/>
  <c r="AY56" i="71"/>
  <c r="BQ56" i="71" s="1"/>
  <c r="AY120" i="71"/>
  <c r="BQ120" i="71" s="1"/>
  <c r="BB172" i="71"/>
  <c r="BT172" i="71" s="1"/>
  <c r="BB87" i="71"/>
  <c r="BT87" i="71" s="1"/>
  <c r="AW70" i="71"/>
  <c r="BO70" i="71" s="1"/>
  <c r="AW134" i="71"/>
  <c r="BO134" i="71" s="1"/>
  <c r="AZ51" i="71"/>
  <c r="BR51" i="71" s="1"/>
  <c r="AZ108" i="71"/>
  <c r="BR108" i="71" s="1"/>
  <c r="AY82" i="71"/>
  <c r="BQ82" i="71" s="1"/>
  <c r="AY146" i="71"/>
  <c r="BQ146" i="71" s="1"/>
  <c r="AZ86" i="71"/>
  <c r="BR86" i="71" s="1"/>
  <c r="AZ150" i="71"/>
  <c r="BR150" i="71" s="1"/>
  <c r="AY68" i="71"/>
  <c r="BQ68" i="71" s="1"/>
  <c r="AY132" i="71"/>
  <c r="BQ132" i="71" s="1"/>
  <c r="AR43" i="71"/>
  <c r="BJ43" i="71" s="1"/>
  <c r="AR107" i="71"/>
  <c r="BJ107" i="71" s="1"/>
  <c r="AR171" i="71"/>
  <c r="BJ171" i="71" s="1"/>
  <c r="AR85" i="71"/>
  <c r="BJ85" i="71" s="1"/>
  <c r="AR149" i="71"/>
  <c r="BJ149" i="71" s="1"/>
  <c r="AR62" i="71"/>
  <c r="BJ62" i="71" s="1"/>
  <c r="AR126" i="71"/>
  <c r="BJ126" i="71" s="1"/>
  <c r="AP39" i="71"/>
  <c r="BH39" i="71" s="1"/>
  <c r="AP103" i="71"/>
  <c r="BH103" i="71" s="1"/>
  <c r="AP167" i="71"/>
  <c r="BH167" i="71" s="1"/>
  <c r="AO84" i="71"/>
  <c r="BG84" i="71" s="1"/>
  <c r="AO148" i="71"/>
  <c r="BG148" i="71" s="1"/>
  <c r="AX55" i="71"/>
  <c r="BP55" i="71" s="1"/>
  <c r="AX119" i="71"/>
  <c r="BP119" i="71" s="1"/>
  <c r="AO61" i="71"/>
  <c r="BG61" i="71" s="1"/>
  <c r="AO125" i="71"/>
  <c r="BG125" i="71" s="1"/>
  <c r="AR57" i="71"/>
  <c r="BJ57" i="71" s="1"/>
  <c r="AP162" i="71"/>
  <c r="BH162" i="71" s="1"/>
  <c r="AO71" i="71"/>
  <c r="BG71" i="71" s="1"/>
  <c r="AO135" i="71"/>
  <c r="BG135" i="71" s="1"/>
  <c r="AX114" i="71"/>
  <c r="BP114" i="71" s="1"/>
  <c r="AX178" i="71"/>
  <c r="BP178" i="71" s="1"/>
  <c r="AX113" i="71"/>
  <c r="BP113" i="71" s="1"/>
  <c r="AO160" i="71"/>
  <c r="BG160" i="71" s="1"/>
  <c r="AX123" i="71"/>
  <c r="BP123" i="71" s="1"/>
  <c r="AR98" i="71"/>
  <c r="BJ98" i="71" s="1"/>
  <c r="AX92" i="71"/>
  <c r="BP92" i="71" s="1"/>
  <c r="AP84" i="71"/>
  <c r="BH84" i="71" s="1"/>
  <c r="AP148" i="71"/>
  <c r="BH148" i="71" s="1"/>
  <c r="AO57" i="71"/>
  <c r="BG57" i="71" s="1"/>
  <c r="AO121" i="71"/>
  <c r="BG121" i="71" s="1"/>
  <c r="AX36" i="71"/>
  <c r="BP36" i="71" s="1"/>
  <c r="AX156" i="71"/>
  <c r="BP156" i="71" s="1"/>
  <c r="BB162" i="71"/>
  <c r="BT162" i="71" s="1"/>
  <c r="AW175" i="71"/>
  <c r="BO175" i="71" s="1"/>
  <c r="AX89" i="71"/>
  <c r="BP89" i="71" s="1"/>
  <c r="AW72" i="71"/>
  <c r="BO72" i="71" s="1"/>
  <c r="BB50" i="71"/>
  <c r="BT50" i="71" s="1"/>
  <c r="BB114" i="71"/>
  <c r="BT114" i="71" s="1"/>
  <c r="AW57" i="71"/>
  <c r="BO57" i="71" s="1"/>
  <c r="AZ39" i="71"/>
  <c r="BR39" i="71" s="1"/>
  <c r="BB152" i="71"/>
  <c r="BT152" i="71" s="1"/>
  <c r="AW114" i="71"/>
  <c r="BO114" i="71" s="1"/>
  <c r="AZ87" i="71"/>
  <c r="BR87" i="71" s="1"/>
  <c r="AZ151" i="71"/>
  <c r="BR151" i="71" s="1"/>
  <c r="AY61" i="71"/>
  <c r="BQ61" i="71" s="1"/>
  <c r="AY125" i="71"/>
  <c r="BQ125" i="71" s="1"/>
  <c r="AW99" i="71"/>
  <c r="BO99" i="71" s="1"/>
  <c r="AZ72" i="71"/>
  <c r="BR72" i="71" s="1"/>
  <c r="AZ136" i="71"/>
  <c r="BR136" i="71" s="1"/>
  <c r="AY46" i="71"/>
  <c r="BQ46" i="71" s="1"/>
  <c r="AY110" i="71"/>
  <c r="BQ110" i="71" s="1"/>
  <c r="AY174" i="71"/>
  <c r="BQ174" i="71" s="1"/>
  <c r="AY31" i="71"/>
  <c r="BQ31" i="71" s="1"/>
  <c r="AY95" i="71"/>
  <c r="BQ95" i="71" s="1"/>
  <c r="AY159" i="71"/>
  <c r="BQ159" i="71" s="1"/>
  <c r="BB31" i="71"/>
  <c r="BT31" i="71" s="1"/>
  <c r="BB95" i="71"/>
  <c r="BT95" i="71" s="1"/>
  <c r="AW78" i="71"/>
  <c r="BO78" i="71" s="1"/>
  <c r="AW142" i="71"/>
  <c r="BO142" i="71" s="1"/>
  <c r="AZ59" i="71"/>
  <c r="BR59" i="71" s="1"/>
  <c r="AZ131" i="71"/>
  <c r="BR131" i="71" s="1"/>
  <c r="AY41" i="71"/>
  <c r="BQ41" i="71" s="1"/>
  <c r="AY105" i="71"/>
  <c r="BQ105" i="71" s="1"/>
  <c r="AZ116" i="71"/>
  <c r="BR116" i="71" s="1"/>
  <c r="AW32" i="71"/>
  <c r="BO32" i="71" s="1"/>
  <c r="AZ94" i="71"/>
  <c r="BR94" i="71" s="1"/>
  <c r="AZ158" i="71"/>
  <c r="BR158" i="71" s="1"/>
  <c r="AY76" i="71"/>
  <c r="BQ76" i="71" s="1"/>
  <c r="AY140" i="71"/>
  <c r="BQ140" i="71" s="1"/>
  <c r="AR51" i="71"/>
  <c r="BJ51" i="71" s="1"/>
  <c r="AR115" i="71"/>
  <c r="BJ115" i="71" s="1"/>
  <c r="AR179" i="71"/>
  <c r="BJ179" i="71" s="1"/>
  <c r="AP62" i="71"/>
  <c r="BH62" i="71" s="1"/>
  <c r="AP126" i="71"/>
  <c r="BH126" i="71" s="1"/>
  <c r="AO43" i="71"/>
  <c r="BG43" i="71" s="1"/>
  <c r="AO107" i="71"/>
  <c r="BG107" i="71" s="1"/>
  <c r="AO171" i="71"/>
  <c r="BG171" i="71" s="1"/>
  <c r="AX78" i="71"/>
  <c r="BP78" i="71" s="1"/>
  <c r="AX142" i="71"/>
  <c r="BP142" i="71" s="1"/>
  <c r="AR47" i="71"/>
  <c r="BJ47" i="71" s="1"/>
  <c r="AR111" i="71"/>
  <c r="BJ111" i="71" s="1"/>
  <c r="AR175" i="71"/>
  <c r="BJ175" i="71" s="1"/>
  <c r="AP88" i="71"/>
  <c r="BH88" i="71" s="1"/>
  <c r="AP152" i="71"/>
  <c r="BH152" i="71" s="1"/>
  <c r="AX40" i="71"/>
  <c r="BP40" i="71" s="1"/>
  <c r="AY161" i="71"/>
  <c r="BQ161" i="71" s="1"/>
  <c r="AR80" i="71"/>
  <c r="BJ80" i="71" s="1"/>
  <c r="AR144" i="71"/>
  <c r="BJ144" i="71" s="1"/>
  <c r="AP57" i="71"/>
  <c r="BH57" i="71" s="1"/>
  <c r="AP121" i="71"/>
  <c r="BH121" i="71" s="1"/>
  <c r="AO30" i="71"/>
  <c r="BG30" i="71" s="1"/>
  <c r="AO94" i="71"/>
  <c r="BG94" i="71" s="1"/>
  <c r="AO158" i="71"/>
  <c r="BG158" i="71" s="1"/>
  <c r="AP42" i="71"/>
  <c r="BH42" i="71" s="1"/>
  <c r="AP170" i="71"/>
  <c r="BH170" i="71" s="1"/>
  <c r="AO79" i="71"/>
  <c r="BG79" i="71" s="1"/>
  <c r="BZ27" i="71" s="1"/>
  <c r="AX160" i="71"/>
  <c r="BP160" i="71" s="1"/>
  <c r="AX52" i="71"/>
  <c r="BP52" i="71" s="1"/>
  <c r="AX121" i="71"/>
  <c r="BP121" i="71" s="1"/>
  <c r="AP107" i="71"/>
  <c r="BH107" i="71" s="1"/>
  <c r="AR66" i="71"/>
  <c r="BJ66" i="71" s="1"/>
  <c r="AR106" i="71"/>
  <c r="BJ106" i="71" s="1"/>
  <c r="AP123" i="71"/>
  <c r="BH123" i="71" s="1"/>
  <c r="AX140" i="71"/>
  <c r="BP140" i="71" s="1"/>
  <c r="AP92" i="71"/>
  <c r="BH92" i="71" s="1"/>
  <c r="AP156" i="71"/>
  <c r="BH156" i="71" s="1"/>
  <c r="AO65" i="71"/>
  <c r="BG65" i="71" s="1"/>
  <c r="AO129" i="71"/>
  <c r="BG129" i="71" s="1"/>
  <c r="AX84" i="71"/>
  <c r="BP84" i="71" s="1"/>
  <c r="BB170" i="71"/>
  <c r="BT170" i="71" s="1"/>
  <c r="BB80" i="71"/>
  <c r="BT80" i="71" s="1"/>
  <c r="BB144" i="71"/>
  <c r="BT144" i="71" s="1"/>
  <c r="AZ36" i="71"/>
  <c r="BR36" i="71" s="1"/>
  <c r="AW80" i="71"/>
  <c r="BO80" i="71" s="1"/>
  <c r="AZ29" i="71"/>
  <c r="BR29" i="71" s="1"/>
  <c r="BB58" i="71"/>
  <c r="BT58" i="71" s="1"/>
  <c r="BB122" i="71"/>
  <c r="BT122" i="71" s="1"/>
  <c r="AW65" i="71"/>
  <c r="BO65" i="71" s="1"/>
  <c r="BB43" i="71"/>
  <c r="BT43" i="71" s="1"/>
  <c r="BB107" i="71"/>
  <c r="BT107" i="71" s="1"/>
  <c r="AW50" i="71"/>
  <c r="BO50" i="71" s="1"/>
  <c r="BB60" i="71"/>
  <c r="BT60" i="71" s="1"/>
  <c r="BB124" i="71"/>
  <c r="BT124" i="71" s="1"/>
  <c r="AW67" i="71"/>
  <c r="BO67" i="71" s="1"/>
  <c r="BB77" i="71"/>
  <c r="BT77" i="71" s="1"/>
  <c r="BB141" i="71"/>
  <c r="BT141" i="71" s="1"/>
  <c r="AW84" i="71"/>
  <c r="BO84" i="71" s="1"/>
  <c r="AW148" i="71"/>
  <c r="BO148" i="71" s="1"/>
  <c r="AW122" i="71"/>
  <c r="BO122" i="71" s="1"/>
  <c r="AZ95" i="71"/>
  <c r="BR95" i="71" s="1"/>
  <c r="AZ159" i="71"/>
  <c r="BR159" i="71" s="1"/>
  <c r="AY69" i="71"/>
  <c r="BQ69" i="71" s="1"/>
  <c r="AY133" i="71"/>
  <c r="BQ133" i="71" s="1"/>
  <c r="AW107" i="71"/>
  <c r="BO107" i="71" s="1"/>
  <c r="AZ80" i="71"/>
  <c r="BR80" i="71" s="1"/>
  <c r="AZ144" i="71"/>
  <c r="BR144" i="71" s="1"/>
  <c r="AY54" i="71"/>
  <c r="BQ54" i="71" s="1"/>
  <c r="AY118" i="71"/>
  <c r="BQ118" i="71" s="1"/>
  <c r="BB164" i="71"/>
  <c r="BT164" i="71" s="1"/>
  <c r="AW172" i="71"/>
  <c r="BO172" i="71" s="1"/>
  <c r="AY39" i="71"/>
  <c r="BQ39" i="71" s="1"/>
  <c r="AY103" i="71"/>
  <c r="BQ103" i="71" s="1"/>
  <c r="AY167" i="71"/>
  <c r="BQ167" i="71" s="1"/>
  <c r="AY72" i="71"/>
  <c r="BQ72" i="71" s="1"/>
  <c r="AY136" i="71"/>
  <c r="BQ136" i="71" s="1"/>
  <c r="BB39" i="71"/>
  <c r="BT39" i="71" s="1"/>
  <c r="BB103" i="71"/>
  <c r="BT103" i="71" s="1"/>
  <c r="AW86" i="71"/>
  <c r="BO86" i="71" s="1"/>
  <c r="AW150" i="71"/>
  <c r="BO150" i="71" s="1"/>
  <c r="AZ67" i="71"/>
  <c r="BR67" i="71" s="1"/>
  <c r="AZ139" i="71"/>
  <c r="BR139" i="71" s="1"/>
  <c r="AY49" i="71"/>
  <c r="BQ49" i="71" s="1"/>
  <c r="AY113" i="71"/>
  <c r="BQ113" i="71" s="1"/>
  <c r="AY34" i="71"/>
  <c r="BQ34" i="71" s="1"/>
  <c r="AY98" i="71"/>
  <c r="BQ98" i="71" s="1"/>
  <c r="AY162" i="71"/>
  <c r="BQ162" i="71" s="1"/>
  <c r="AW64" i="71"/>
  <c r="BO64" i="71" s="1"/>
  <c r="AZ102" i="71"/>
  <c r="BR102" i="71" s="1"/>
  <c r="AZ166" i="71"/>
  <c r="BR166" i="71" s="1"/>
  <c r="AY84" i="71"/>
  <c r="BQ84" i="71" s="1"/>
  <c r="AY148" i="71"/>
  <c r="BQ148" i="71" s="1"/>
  <c r="AR59" i="71"/>
  <c r="BJ59" i="71" s="1"/>
  <c r="AR123" i="71"/>
  <c r="BJ123" i="71" s="1"/>
  <c r="AP36" i="71"/>
  <c r="BH36" i="71" s="1"/>
  <c r="AR37" i="71"/>
  <c r="BJ37" i="71" s="1"/>
  <c r="AR101" i="71"/>
  <c r="BJ101" i="71" s="1"/>
  <c r="AR165" i="71"/>
  <c r="BJ165" i="71" s="1"/>
  <c r="AR78" i="71"/>
  <c r="BJ78" i="71" s="1"/>
  <c r="AR142" i="71"/>
  <c r="BJ142" i="71" s="1"/>
  <c r="AP55" i="71"/>
  <c r="BH55" i="71" s="1"/>
  <c r="AP119" i="71"/>
  <c r="BH119" i="71" s="1"/>
  <c r="AO36" i="71"/>
  <c r="BG36" i="71" s="1"/>
  <c r="AO100" i="71"/>
  <c r="BG100" i="71" s="1"/>
  <c r="AO164" i="71"/>
  <c r="BG164" i="71" s="1"/>
  <c r="AX71" i="71"/>
  <c r="BP71" i="71" s="1"/>
  <c r="AY177" i="71"/>
  <c r="BQ177" i="71" s="1"/>
  <c r="AR137" i="71"/>
  <c r="BJ137" i="71" s="1"/>
  <c r="AO87" i="71"/>
  <c r="BG87" i="71" s="1"/>
  <c r="AX66" i="71"/>
  <c r="BP66" i="71" s="1"/>
  <c r="AX130" i="71"/>
  <c r="BP130" i="71" s="1"/>
  <c r="AX129" i="71"/>
  <c r="BP129" i="71" s="1"/>
  <c r="AX124" i="71"/>
  <c r="BP124" i="71" s="1"/>
  <c r="AX137" i="71"/>
  <c r="BP137" i="71" s="1"/>
  <c r="AR90" i="71"/>
  <c r="BJ90" i="71" s="1"/>
  <c r="AX76" i="71"/>
  <c r="BP76" i="71" s="1"/>
  <c r="AR130" i="71"/>
  <c r="BJ130" i="71" s="1"/>
  <c r="AX172" i="71"/>
  <c r="BP172" i="71" s="1"/>
  <c r="AP100" i="71"/>
  <c r="BH100" i="71" s="1"/>
  <c r="AP164" i="71"/>
  <c r="BH164" i="71" s="1"/>
  <c r="AO73" i="71"/>
  <c r="BG73" i="71" s="1"/>
  <c r="AO137" i="71"/>
  <c r="BG137" i="71" s="1"/>
  <c r="AX132" i="71"/>
  <c r="BP132" i="71" s="1"/>
  <c r="BB127" i="71"/>
  <c r="BT127" i="71" s="1"/>
  <c r="BB178" i="71"/>
  <c r="BT178" i="71" s="1"/>
  <c r="AX29" i="71"/>
  <c r="BP29" i="71" s="1"/>
  <c r="AP29" i="71"/>
  <c r="BH29" i="71" s="1"/>
  <c r="AW29" i="71"/>
  <c r="BO29" i="71" s="1"/>
  <c r="AR29" i="71"/>
  <c r="BJ29" i="71" s="1"/>
  <c r="AB182" i="71"/>
  <c r="AA182" i="71"/>
  <c r="AB36" i="71"/>
  <c r="AB80" i="71"/>
  <c r="AB116" i="71"/>
  <c r="AB160" i="71"/>
  <c r="AA172" i="71"/>
  <c r="AA61" i="71"/>
  <c r="AA176" i="71"/>
  <c r="AB166" i="71"/>
  <c r="AA70" i="71"/>
  <c r="AA79" i="71"/>
  <c r="AA137" i="71"/>
  <c r="AA133" i="71"/>
  <c r="AB119" i="71"/>
  <c r="AA77" i="71"/>
  <c r="AA37" i="71"/>
  <c r="AB47" i="71"/>
  <c r="AB87" i="71"/>
  <c r="AB179" i="71"/>
  <c r="AA148" i="71"/>
  <c r="AA78" i="71"/>
  <c r="AB163" i="71"/>
  <c r="AA140" i="71"/>
  <c r="AB131" i="71"/>
  <c r="AB55" i="71"/>
  <c r="AB105" i="71"/>
  <c r="AA53" i="71"/>
  <c r="AA116" i="71"/>
  <c r="AA174" i="71"/>
  <c r="AA99" i="71"/>
  <c r="AB167" i="71"/>
  <c r="AA101" i="71"/>
  <c r="AB64" i="71"/>
  <c r="AA141" i="71"/>
  <c r="AB78" i="71"/>
  <c r="AA46" i="71"/>
  <c r="AB101" i="71"/>
  <c r="AB29" i="71"/>
  <c r="AB34" i="71"/>
  <c r="AA132" i="71"/>
  <c r="AB76" i="71"/>
  <c r="AA113" i="71"/>
  <c r="AB73" i="71"/>
  <c r="AA178" i="71"/>
  <c r="AA147" i="71"/>
  <c r="AB31" i="71"/>
  <c r="AB88" i="71"/>
  <c r="AA165" i="71"/>
  <c r="AB54" i="71"/>
  <c r="AB44" i="71"/>
  <c r="AB84" i="71"/>
  <c r="AB128" i="71"/>
  <c r="AB172" i="71"/>
  <c r="AA69" i="71"/>
  <c r="AA145" i="71"/>
  <c r="AB61" i="71"/>
  <c r="AB157" i="71"/>
  <c r="AA156" i="71"/>
  <c r="AA62" i="71"/>
  <c r="AA162" i="71"/>
  <c r="AB46" i="71"/>
  <c r="AB162" i="71"/>
  <c r="AT162" i="71" s="1"/>
  <c r="BL162" i="71" s="1"/>
  <c r="AA35" i="71"/>
  <c r="AB35" i="71"/>
  <c r="AB139" i="71"/>
  <c r="AB40" i="71"/>
  <c r="AB92" i="71"/>
  <c r="AB148" i="71"/>
  <c r="AA45" i="71"/>
  <c r="AA89" i="71"/>
  <c r="AA125" i="71"/>
  <c r="AA169" i="71"/>
  <c r="AB41" i="71"/>
  <c r="AB89" i="71"/>
  <c r="AB125" i="71"/>
  <c r="AB161" i="71"/>
  <c r="AA74" i="71"/>
  <c r="AA114" i="71"/>
  <c r="AA150" i="71"/>
  <c r="AA51" i="71"/>
  <c r="AA87" i="71"/>
  <c r="AA119" i="71"/>
  <c r="AA159" i="71"/>
  <c r="AB43" i="71"/>
  <c r="AB83" i="71"/>
  <c r="AA52" i="71"/>
  <c r="AA92" i="71"/>
  <c r="AA144" i="71"/>
  <c r="AB58" i="71"/>
  <c r="AB98" i="71"/>
  <c r="AB134" i="71"/>
  <c r="AB170" i="71"/>
  <c r="AA179" i="71"/>
  <c r="AB122" i="71"/>
  <c r="AB33" i="71"/>
  <c r="AB149" i="71"/>
  <c r="AA142" i="71"/>
  <c r="AB67" i="71"/>
  <c r="AB155" i="71"/>
  <c r="AA128" i="71"/>
  <c r="AB50" i="71"/>
  <c r="AA41" i="71"/>
  <c r="AB77" i="71"/>
  <c r="AB153" i="71"/>
  <c r="AA146" i="71"/>
  <c r="AA115" i="71"/>
  <c r="AB39" i="71"/>
  <c r="AA88" i="71"/>
  <c r="AB130" i="71"/>
  <c r="AB48" i="71"/>
  <c r="AB96" i="71"/>
  <c r="AB168" i="71"/>
  <c r="AA49" i="71"/>
  <c r="AA93" i="71"/>
  <c r="AA129" i="71"/>
  <c r="AA173" i="71"/>
  <c r="AB49" i="71"/>
  <c r="AB93" i="71"/>
  <c r="AB129" i="71"/>
  <c r="AB173" i="71"/>
  <c r="AA34" i="71"/>
  <c r="AA118" i="71"/>
  <c r="AA154" i="71"/>
  <c r="AA55" i="71"/>
  <c r="AA91" i="71"/>
  <c r="AA123" i="71"/>
  <c r="AA175" i="71"/>
  <c r="AB123" i="71"/>
  <c r="AA60" i="71"/>
  <c r="AA96" i="71"/>
  <c r="AB66" i="71"/>
  <c r="AB102" i="71"/>
  <c r="AB138" i="71"/>
  <c r="AB174" i="71"/>
  <c r="AB111" i="71"/>
  <c r="AA85" i="71"/>
  <c r="AA47" i="71"/>
  <c r="AB71" i="71"/>
  <c r="AB159" i="71"/>
  <c r="AB52" i="71"/>
  <c r="AB100" i="71"/>
  <c r="AB136" i="71"/>
  <c r="AA81" i="71"/>
  <c r="AA149" i="71"/>
  <c r="AA80" i="71"/>
  <c r="AB81" i="71"/>
  <c r="AB165" i="71"/>
  <c r="AA66" i="71"/>
  <c r="AB62" i="71"/>
  <c r="AA67" i="71"/>
  <c r="AB75" i="71"/>
  <c r="AB143" i="71"/>
  <c r="AB60" i="71"/>
  <c r="AB104" i="71"/>
  <c r="AB176" i="71"/>
  <c r="AA97" i="71"/>
  <c r="AA177" i="71"/>
  <c r="AB53" i="71"/>
  <c r="AB97" i="71"/>
  <c r="AB133" i="71"/>
  <c r="AB177" i="71"/>
  <c r="AA38" i="71"/>
  <c r="AA82" i="71"/>
  <c r="AA122" i="71"/>
  <c r="AA158" i="71"/>
  <c r="AA59" i="71"/>
  <c r="AA95" i="71"/>
  <c r="AA127" i="71"/>
  <c r="AB51" i="71"/>
  <c r="AB91" i="71"/>
  <c r="AB127" i="71"/>
  <c r="AB171" i="71"/>
  <c r="AA64" i="71"/>
  <c r="AA112" i="71"/>
  <c r="AA152" i="71"/>
  <c r="AB70" i="71"/>
  <c r="AB106" i="71"/>
  <c r="AB142" i="71"/>
  <c r="AB178" i="71"/>
  <c r="AA134" i="71"/>
  <c r="AA167" i="71"/>
  <c r="AA84" i="71"/>
  <c r="AB164" i="71"/>
  <c r="AB90" i="71"/>
  <c r="AB158" i="71"/>
  <c r="AB32" i="71"/>
  <c r="AA110" i="71"/>
  <c r="AA151" i="71"/>
  <c r="AA180" i="71"/>
  <c r="AB180" i="71"/>
  <c r="AB94" i="71"/>
  <c r="AB112" i="71"/>
  <c r="AA57" i="71"/>
  <c r="AA181" i="71"/>
  <c r="AB57" i="71"/>
  <c r="AB137" i="71"/>
  <c r="AB181" i="71"/>
  <c r="AA42" i="71"/>
  <c r="AA86" i="71"/>
  <c r="AA126" i="71"/>
  <c r="AA166" i="71"/>
  <c r="AA63" i="71"/>
  <c r="AA131" i="71"/>
  <c r="AB95" i="71"/>
  <c r="AB175" i="71"/>
  <c r="AA68" i="71"/>
  <c r="AS68" i="71" s="1"/>
  <c r="BK68" i="71" s="1"/>
  <c r="AA160" i="71"/>
  <c r="AB30" i="71"/>
  <c r="AB110" i="71"/>
  <c r="AB146" i="71"/>
  <c r="AA136" i="71"/>
  <c r="AB135" i="71"/>
  <c r="AA161" i="71"/>
  <c r="AB117" i="71"/>
  <c r="AA98" i="71"/>
  <c r="AA111" i="71"/>
  <c r="AB144" i="71"/>
  <c r="AA121" i="71"/>
  <c r="AB37" i="71"/>
  <c r="AA48" i="71"/>
  <c r="AA171" i="71"/>
  <c r="AB56" i="71"/>
  <c r="AB108" i="71"/>
  <c r="AB140" i="71"/>
  <c r="AA56" i="71"/>
  <c r="AA117" i="71"/>
  <c r="AA100" i="71"/>
  <c r="AB85" i="71"/>
  <c r="AB169" i="71"/>
  <c r="AA29" i="71"/>
  <c r="AA30" i="71"/>
  <c r="AA106" i="71"/>
  <c r="AA104" i="71"/>
  <c r="AB74" i="71"/>
  <c r="AA143" i="71"/>
  <c r="AA108" i="71"/>
  <c r="AB79" i="71"/>
  <c r="AB68" i="71"/>
  <c r="AB120" i="71"/>
  <c r="AA65" i="71"/>
  <c r="AA105" i="71"/>
  <c r="AA153" i="71"/>
  <c r="AB65" i="71"/>
  <c r="AT65" i="71" s="1"/>
  <c r="BL65" i="71" s="1"/>
  <c r="AB109" i="71"/>
  <c r="AB141" i="71"/>
  <c r="AA90" i="71"/>
  <c r="AA130" i="71"/>
  <c r="AA170" i="71"/>
  <c r="AA31" i="71"/>
  <c r="AA71" i="71"/>
  <c r="AA103" i="71"/>
  <c r="AA135" i="71"/>
  <c r="AB59" i="71"/>
  <c r="AB99" i="71"/>
  <c r="AB147" i="71"/>
  <c r="AA32" i="71"/>
  <c r="AA72" i="71"/>
  <c r="AA120" i="71"/>
  <c r="AA164" i="71"/>
  <c r="AB152" i="71"/>
  <c r="AB38" i="71"/>
  <c r="AB82" i="71"/>
  <c r="AB114" i="71"/>
  <c r="AB150" i="71"/>
  <c r="AA50" i="71"/>
  <c r="AA40" i="71"/>
  <c r="AB132" i="71"/>
  <c r="AA58" i="71"/>
  <c r="AA43" i="71"/>
  <c r="AB107" i="71"/>
  <c r="AA44" i="71"/>
  <c r="AA102" i="71"/>
  <c r="AB126" i="71"/>
  <c r="AA163" i="71"/>
  <c r="AB121" i="71"/>
  <c r="AA83" i="71"/>
  <c r="AB115" i="71"/>
  <c r="AB72" i="71"/>
  <c r="AB124" i="71"/>
  <c r="AA33" i="71"/>
  <c r="AA73" i="71"/>
  <c r="AA109" i="71"/>
  <c r="AA157" i="71"/>
  <c r="AB69" i="71"/>
  <c r="AB113" i="71"/>
  <c r="AB145" i="71"/>
  <c r="AA54" i="71"/>
  <c r="AA94" i="71"/>
  <c r="AA138" i="71"/>
  <c r="AA39" i="71"/>
  <c r="AA75" i="71"/>
  <c r="AA107" i="71"/>
  <c r="AA139" i="71"/>
  <c r="AB63" i="71"/>
  <c r="AB103" i="71"/>
  <c r="AB151" i="71"/>
  <c r="AA36" i="71"/>
  <c r="AA76" i="71"/>
  <c r="AA124" i="71"/>
  <c r="AA168" i="71"/>
  <c r="AB156" i="71"/>
  <c r="AB45" i="71"/>
  <c r="AB42" i="71"/>
  <c r="AB86" i="71"/>
  <c r="AB118" i="71"/>
  <c r="AB154" i="71"/>
  <c r="AA155" i="71"/>
  <c r="BD97" i="12"/>
  <c r="BE117" i="12"/>
  <c r="BE161" i="12"/>
  <c r="BD149" i="12"/>
  <c r="BE245" i="12"/>
  <c r="BE243" i="12"/>
  <c r="EW6" i="12"/>
  <c r="BE304" i="12"/>
  <c r="BD226" i="12"/>
  <c r="H69" i="42" a="1"/>
  <c r="DI3" i="12"/>
  <c r="DG3" i="12"/>
  <c r="DH3" i="12"/>
  <c r="DE3" i="12"/>
  <c r="DD3" i="12"/>
  <c r="DC3" i="12"/>
  <c r="DB3" i="12"/>
  <c r="CV3" i="12"/>
  <c r="CX3" i="12"/>
  <c r="CW3" i="12"/>
  <c r="CU3" i="12"/>
  <c r="CS3" i="12"/>
  <c r="CR3" i="12"/>
  <c r="BJ308" i="12"/>
  <c r="BN310" i="12"/>
  <c r="BN312" i="12"/>
  <c r="BP307" i="12"/>
  <c r="BP308" i="12"/>
  <c r="BO305" i="12"/>
  <c r="BO308" i="12"/>
  <c r="BN307" i="12"/>
  <c r="BN316" i="12"/>
  <c r="BN314" i="12"/>
  <c r="BN311" i="12"/>
  <c r="BN309" i="12"/>
  <c r="BN313" i="12"/>
  <c r="BN308" i="12"/>
  <c r="BN306" i="12"/>
  <c r="BN315" i="12"/>
  <c r="BN317" i="12"/>
  <c r="BL306" i="12"/>
  <c r="BL311" i="12"/>
  <c r="BK309" i="12"/>
  <c r="BJ309" i="12"/>
  <c r="BL307" i="12"/>
  <c r="BI309" i="12"/>
  <c r="BL308" i="12"/>
  <c r="BJ311" i="12"/>
  <c r="BJ307" i="12"/>
  <c r="BL310" i="12"/>
  <c r="BJ310" i="12"/>
  <c r="BK307" i="12"/>
  <c r="BK311" i="12"/>
  <c r="BI306" i="12"/>
  <c r="BK306" i="12"/>
  <c r="BL309" i="12"/>
  <c r="BK308" i="12"/>
  <c r="BJ306" i="12"/>
  <c r="BK310" i="12"/>
  <c r="BI310" i="12"/>
  <c r="BI311" i="12"/>
  <c r="BI308" i="12"/>
  <c r="BI307" i="12"/>
  <c r="BH305" i="12"/>
  <c r="BH308" i="12"/>
  <c r="BH306" i="12"/>
  <c r="BH307" i="12"/>
  <c r="AY309" i="12"/>
  <c r="BD312" i="12"/>
  <c r="BE313" i="12"/>
  <c r="BB309" i="12"/>
  <c r="BB307" i="12"/>
  <c r="BB308" i="12"/>
  <c r="AY308" i="12"/>
  <c r="BD310" i="12"/>
  <c r="BE311" i="12"/>
  <c r="BD311" i="12"/>
  <c r="BE312" i="12"/>
  <c r="BE305" i="12"/>
  <c r="BE308" i="12"/>
  <c r="BE309" i="12"/>
  <c r="BE306" i="12"/>
  <c r="AZ314" i="12"/>
  <c r="AZ310" i="12"/>
  <c r="BE310" i="12"/>
  <c r="BE307" i="12"/>
  <c r="BD308" i="12"/>
  <c r="BD309" i="12"/>
  <c r="AZ308" i="12"/>
  <c r="AZ309" i="12"/>
  <c r="BD313" i="12"/>
  <c r="BD307" i="12"/>
  <c r="BD305" i="12"/>
  <c r="AY313" i="12"/>
  <c r="BB313" i="12"/>
  <c r="BD306" i="12"/>
  <c r="BB314" i="12"/>
  <c r="BB310" i="12"/>
  <c r="BB312" i="12"/>
  <c r="BB311" i="12"/>
  <c r="AZ307" i="12"/>
  <c r="AZ311" i="12"/>
  <c r="AZ312" i="12"/>
  <c r="AZ313" i="12"/>
  <c r="AY312" i="12"/>
  <c r="AY307" i="12"/>
  <c r="AY311" i="12"/>
  <c r="AY314" i="12"/>
  <c r="AY310" i="12"/>
  <c r="BE163" i="12"/>
  <c r="BE166" i="12"/>
  <c r="BE152" i="12"/>
  <c r="BM251" i="12"/>
  <c r="BM195" i="12"/>
  <c r="BM259" i="12"/>
  <c r="BE240" i="12"/>
  <c r="BE216" i="12"/>
  <c r="BE217" i="12"/>
  <c r="BE162" i="12"/>
  <c r="BE151" i="12"/>
  <c r="DW20" i="12"/>
  <c r="DX23" i="12"/>
  <c r="BM116" i="12"/>
  <c r="DR27" i="12"/>
  <c r="BG101" i="12"/>
  <c r="BG260" i="12"/>
  <c r="BF302" i="12"/>
  <c r="DW12" i="12"/>
  <c r="DX24" i="12"/>
  <c r="BM179" i="12"/>
  <c r="BM243" i="12"/>
  <c r="BF83" i="12"/>
  <c r="DX14" i="12"/>
  <c r="DR22" i="12"/>
  <c r="BE164" i="12"/>
  <c r="BE165" i="12"/>
  <c r="BD188" i="12"/>
  <c r="BD186" i="12"/>
  <c r="BD212" i="12"/>
  <c r="BD213" i="12"/>
  <c r="BE196" i="12"/>
  <c r="BE156" i="12"/>
  <c r="BE159" i="12"/>
  <c r="ED15" i="12"/>
  <c r="DR14" i="12"/>
  <c r="DW17" i="12"/>
  <c r="BF174" i="12"/>
  <c r="BG243" i="12"/>
  <c r="BG301" i="12"/>
  <c r="BM203" i="12"/>
  <c r="DX18" i="12"/>
  <c r="DR8" i="12"/>
  <c r="BM211" i="12"/>
  <c r="ED11" i="12"/>
  <c r="DR11" i="12"/>
  <c r="DR19" i="12"/>
  <c r="DW22" i="12"/>
  <c r="BM155" i="12"/>
  <c r="DW25" i="12"/>
  <c r="BF272" i="12"/>
  <c r="BF301" i="12"/>
  <c r="BF284" i="12"/>
  <c r="ED14" i="12"/>
  <c r="BE139" i="12"/>
  <c r="DW11" i="12"/>
  <c r="DW14" i="12"/>
  <c r="DR24" i="12"/>
  <c r="DW24" i="12"/>
  <c r="BD118" i="12"/>
  <c r="ED27" i="12"/>
  <c r="DX15" i="12"/>
  <c r="ED13" i="12"/>
  <c r="DW19" i="12"/>
  <c r="ED25" i="12"/>
  <c r="DX12" i="12"/>
  <c r="DX22" i="12"/>
  <c r="DR7" i="12"/>
  <c r="DR23" i="12"/>
  <c r="DW5" i="12"/>
  <c r="DW16" i="12"/>
  <c r="DX8" i="12"/>
  <c r="ED16" i="12"/>
  <c r="DX7" i="12"/>
  <c r="DW8" i="12"/>
  <c r="DW23" i="12"/>
  <c r="DR10" i="12"/>
  <c r="DX9" i="12"/>
  <c r="DR9" i="12"/>
  <c r="DW9" i="12"/>
  <c r="DX21" i="12"/>
  <c r="DW21" i="12"/>
  <c r="DR18" i="12"/>
  <c r="DX11" i="12"/>
  <c r="DX26" i="12"/>
  <c r="ED22" i="12"/>
  <c r="DW15" i="12"/>
  <c r="DW27" i="12"/>
  <c r="DR25" i="12"/>
  <c r="ED17" i="12"/>
  <c r="DX19" i="12"/>
  <c r="DX27" i="12"/>
  <c r="DR16" i="12"/>
  <c r="ED23" i="12"/>
  <c r="DX13" i="12"/>
  <c r="DR17" i="12"/>
  <c r="BE115" i="12"/>
  <c r="ED12" i="12"/>
  <c r="ED24" i="12"/>
  <c r="DR6" i="12"/>
  <c r="DR20" i="12"/>
  <c r="ED18" i="12"/>
  <c r="DX10" i="12"/>
  <c r="ED26" i="12"/>
  <c r="DW13" i="12"/>
  <c r="DW6" i="12"/>
  <c r="BG70" i="12"/>
  <c r="BG134" i="12"/>
  <c r="BG106" i="12"/>
  <c r="BG173" i="12"/>
  <c r="BF84" i="12"/>
  <c r="BG210" i="12"/>
  <c r="BG224" i="12"/>
  <c r="DX20" i="12"/>
  <c r="BE116" i="12"/>
  <c r="BD147" i="12"/>
  <c r="BE138" i="12"/>
  <c r="BD107" i="12"/>
  <c r="BD106" i="12"/>
  <c r="BD286" i="12"/>
  <c r="BD287" i="12"/>
  <c r="BD279" i="12"/>
  <c r="BD117" i="12"/>
  <c r="BD108" i="12"/>
  <c r="BD99" i="12"/>
  <c r="BD222" i="12"/>
  <c r="BP119" i="12"/>
  <c r="BE124" i="12"/>
  <c r="BP135" i="12"/>
  <c r="BH272" i="12"/>
  <c r="BO121" i="12"/>
  <c r="EG13" i="12"/>
  <c r="EG12" i="12"/>
  <c r="BF303" i="12"/>
  <c r="BG139" i="12"/>
  <c r="BG157" i="12"/>
  <c r="BG172" i="12"/>
  <c r="BG188" i="12"/>
  <c r="BG281" i="12"/>
  <c r="BG231" i="12"/>
  <c r="BF227" i="12"/>
  <c r="BF256" i="12"/>
  <c r="BF239" i="12"/>
  <c r="BF288" i="12"/>
  <c r="BG74" i="12"/>
  <c r="BG90" i="12"/>
  <c r="BG105" i="12"/>
  <c r="BG137" i="12"/>
  <c r="BG153" i="12"/>
  <c r="BF244" i="12"/>
  <c r="BF274" i="12"/>
  <c r="ED21" i="12"/>
  <c r="DR5" i="12"/>
  <c r="BF131" i="12"/>
  <c r="BG288" i="12"/>
  <c r="BG304" i="12"/>
  <c r="ED20" i="12"/>
  <c r="DR12" i="12"/>
  <c r="BG258" i="12"/>
  <c r="BG290" i="12"/>
  <c r="DR13" i="12"/>
  <c r="ED10" i="12"/>
  <c r="DR26" i="12"/>
  <c r="BM163" i="12"/>
  <c r="BG226" i="12"/>
  <c r="ED19" i="12"/>
  <c r="DR21" i="12"/>
  <c r="DX16" i="12"/>
  <c r="DU13" i="12"/>
  <c r="EG27" i="12"/>
  <c r="BG232" i="12"/>
  <c r="BF290" i="12"/>
  <c r="BE150" i="12"/>
  <c r="BG155" i="12"/>
  <c r="BG156" i="12"/>
  <c r="BG242" i="12"/>
  <c r="EF7" i="12"/>
  <c r="BG171" i="12"/>
  <c r="BF224" i="12"/>
  <c r="BF99" i="12"/>
  <c r="EF6" i="12"/>
  <c r="BM171" i="12"/>
  <c r="BM235" i="12"/>
  <c r="EG25" i="12"/>
  <c r="EG21" i="12"/>
  <c r="EF13" i="12"/>
  <c r="EG6" i="12"/>
  <c r="EF8" i="12"/>
  <c r="EG16" i="12"/>
  <c r="EG8" i="12"/>
  <c r="EG14" i="12"/>
  <c r="EF12" i="12"/>
  <c r="EG15" i="12"/>
  <c r="EG17" i="12"/>
  <c r="EG22" i="12"/>
  <c r="EG23" i="12"/>
  <c r="EG24" i="12"/>
  <c r="EG18" i="12"/>
  <c r="EG26" i="12"/>
  <c r="EG11" i="12"/>
  <c r="EG20" i="12"/>
  <c r="EG9" i="12"/>
  <c r="EG10" i="12"/>
  <c r="EG19" i="12"/>
  <c r="EG7" i="12"/>
  <c r="EF11" i="12"/>
  <c r="EG5" i="12"/>
  <c r="EF22" i="12"/>
  <c r="EF26" i="12"/>
  <c r="EF21" i="12"/>
  <c r="EF16" i="12"/>
  <c r="EF9" i="12"/>
  <c r="EF20" i="12"/>
  <c r="EF14" i="12"/>
  <c r="EF27" i="12"/>
  <c r="EF10" i="12"/>
  <c r="EF15" i="12"/>
  <c r="EF25" i="12"/>
  <c r="EF18" i="12"/>
  <c r="EF17" i="12"/>
  <c r="EF19" i="12"/>
  <c r="EF23" i="12"/>
  <c r="EF24" i="12"/>
  <c r="BO216" i="12"/>
  <c r="BO118" i="12"/>
  <c r="BH270" i="12"/>
  <c r="BP201" i="12"/>
  <c r="BP172" i="12"/>
  <c r="BP108" i="12"/>
  <c r="BP200" i="12"/>
  <c r="BO219" i="12"/>
  <c r="BP170" i="12"/>
  <c r="BP174" i="12"/>
  <c r="EF5" i="12"/>
  <c r="DU21" i="12"/>
  <c r="BO198" i="12"/>
  <c r="DV22" i="12"/>
  <c r="DV18" i="12"/>
  <c r="EA9" i="12"/>
  <c r="BD105" i="12"/>
  <c r="BD221" i="12"/>
  <c r="DS9" i="12"/>
  <c r="EA11" i="12"/>
  <c r="DZ25" i="12"/>
  <c r="EE9" i="12"/>
  <c r="DV16" i="12"/>
  <c r="EE13" i="12"/>
  <c r="EC7" i="12"/>
  <c r="BO58" i="12"/>
  <c r="EC13" i="12"/>
  <c r="EE5" i="12"/>
  <c r="DS14" i="12"/>
  <c r="DZ17" i="12"/>
  <c r="EA14" i="12"/>
  <c r="DU19" i="12"/>
  <c r="EB10" i="12"/>
  <c r="DT9" i="12"/>
  <c r="EC19" i="12"/>
  <c r="DP18" i="12"/>
  <c r="DY26" i="12"/>
  <c r="EC10" i="12"/>
  <c r="DT23" i="12"/>
  <c r="EE20" i="12"/>
  <c r="DZ23" i="12"/>
  <c r="EC21" i="12"/>
  <c r="DS20" i="12"/>
  <c r="DV26" i="12"/>
  <c r="DP12" i="12"/>
  <c r="DV27" i="12"/>
  <c r="DT22" i="12"/>
  <c r="DY21" i="12"/>
  <c r="EZ21" i="12" s="1"/>
  <c r="DT16" i="12"/>
  <c r="EA19" i="12"/>
  <c r="EC15" i="12"/>
  <c r="DT11" i="12"/>
  <c r="DZ19" i="12"/>
  <c r="DV10" i="12"/>
  <c r="DQ11" i="12"/>
  <c r="DQ26" i="12"/>
  <c r="DT6" i="12"/>
  <c r="EE11" i="12"/>
  <c r="EE26" i="12"/>
  <c r="BP101" i="12"/>
  <c r="BO201" i="12"/>
  <c r="DZ22" i="12"/>
  <c r="DQ15" i="12"/>
  <c r="EB7" i="12"/>
  <c r="DZ26" i="12"/>
  <c r="EC24" i="12"/>
  <c r="DS17" i="12"/>
  <c r="DQ13" i="12"/>
  <c r="EA27" i="12"/>
  <c r="BO106" i="12"/>
  <c r="BH281" i="12"/>
  <c r="EE17" i="12"/>
  <c r="DP26" i="12"/>
  <c r="DS6" i="12"/>
  <c r="DQ27" i="12"/>
  <c r="DV8" i="12"/>
  <c r="BP103" i="12"/>
  <c r="BP220" i="12"/>
  <c r="DT12" i="12"/>
  <c r="EB8" i="12"/>
  <c r="EC16" i="12"/>
  <c r="DZ18" i="12"/>
  <c r="DV14" i="12"/>
  <c r="EA25" i="12"/>
  <c r="EC11" i="12"/>
  <c r="EE21" i="12"/>
  <c r="DV23" i="12"/>
  <c r="DV7" i="12"/>
  <c r="EW7" i="12" s="1"/>
  <c r="DU8" i="12"/>
  <c r="DT24" i="12"/>
  <c r="DP17" i="12"/>
  <c r="DZ6" i="12"/>
  <c r="DT13" i="12"/>
  <c r="DY22" i="12"/>
  <c r="EA24" i="12"/>
  <c r="DS24" i="12"/>
  <c r="EA10" i="12"/>
  <c r="EB9" i="12"/>
  <c r="EA7" i="12"/>
  <c r="DZ8" i="12"/>
  <c r="EB15" i="12"/>
  <c r="DQ10" i="12"/>
  <c r="DV9" i="12"/>
  <c r="DU10" i="12"/>
  <c r="DZ21" i="12"/>
  <c r="EB12" i="12"/>
  <c r="BH227" i="12"/>
  <c r="EB25" i="12"/>
  <c r="DQ6" i="12"/>
  <c r="EA6" i="12"/>
  <c r="DU24" i="12"/>
  <c r="EE22" i="12"/>
  <c r="DU22" i="12"/>
  <c r="DU27" i="12"/>
  <c r="DS16" i="12"/>
  <c r="DP15" i="12"/>
  <c r="EB5" i="12"/>
  <c r="DZ24" i="12"/>
  <c r="EA23" i="12"/>
  <c r="EE25" i="12"/>
  <c r="DV19" i="12"/>
  <c r="EE19" i="12"/>
  <c r="EE27" i="12"/>
  <c r="EB21" i="12"/>
  <c r="EC12" i="12"/>
  <c r="DQ17" i="12"/>
  <c r="EA5" i="12"/>
  <c r="DU23" i="12"/>
  <c r="DQ22" i="12"/>
  <c r="DV11" i="12"/>
  <c r="DS22" i="12"/>
  <c r="DV17" i="12"/>
  <c r="EC18" i="12"/>
  <c r="DU16" i="12"/>
  <c r="DP8" i="12"/>
  <c r="DY25" i="12"/>
  <c r="DP14" i="12"/>
  <c r="EE24" i="12"/>
  <c r="DZ10" i="12"/>
  <c r="DZ16" i="12"/>
  <c r="DP23" i="12"/>
  <c r="DT8" i="12"/>
  <c r="DP11" i="12"/>
  <c r="DU14" i="12"/>
  <c r="DS15" i="12"/>
  <c r="DQ12" i="12"/>
  <c r="DP13" i="12"/>
  <c r="EA12" i="12"/>
  <c r="EB11" i="12"/>
  <c r="DZ12" i="12"/>
  <c r="BO154" i="12"/>
  <c r="DU17" i="12"/>
  <c r="EB17" i="12"/>
  <c r="EB22" i="12"/>
  <c r="EB24" i="12"/>
  <c r="DP6" i="12"/>
  <c r="DU7" i="12"/>
  <c r="DU26" i="12"/>
  <c r="DQ25" i="12"/>
  <c r="DS25" i="12"/>
  <c r="DP20" i="12"/>
  <c r="DT21" i="12"/>
  <c r="DP16" i="12"/>
  <c r="DP10" i="12"/>
  <c r="EC9" i="12"/>
  <c r="EE6" i="12"/>
  <c r="EE7" i="12"/>
  <c r="EC6" i="12"/>
  <c r="EC22" i="12"/>
  <c r="EB20" i="12"/>
  <c r="DU6" i="12"/>
  <c r="EC5" i="12"/>
  <c r="DT10" i="12"/>
  <c r="DY24" i="12"/>
  <c r="DT27" i="12"/>
  <c r="EA22" i="12"/>
  <c r="DQ19" i="12"/>
  <c r="DS11" i="12"/>
  <c r="DP9" i="12"/>
  <c r="DV20" i="12"/>
  <c r="DS27" i="12"/>
  <c r="DQ21" i="12"/>
  <c r="EA13" i="12"/>
  <c r="DZ11" i="12"/>
  <c r="EB18" i="12"/>
  <c r="DT15" i="12"/>
  <c r="DS13" i="12"/>
  <c r="DP19" i="12"/>
  <c r="EA18" i="12"/>
  <c r="DZ7" i="12"/>
  <c r="DT7" i="12"/>
  <c r="EE10" i="12"/>
  <c r="DS10" i="12"/>
  <c r="EE16" i="12"/>
  <c r="DS18" i="12"/>
  <c r="ET18" i="12" s="1"/>
  <c r="DZ9" i="12"/>
  <c r="DV13" i="12"/>
  <c r="EC25" i="12"/>
  <c r="DQ9" i="12"/>
  <c r="EE12" i="12"/>
  <c r="DU12" i="12"/>
  <c r="DZ15" i="12"/>
  <c r="EC27" i="12"/>
  <c r="DZ14" i="12"/>
  <c r="EC23" i="12"/>
  <c r="DV12" i="12"/>
  <c r="EC20" i="12"/>
  <c r="DU18" i="12"/>
  <c r="DT14" i="12"/>
  <c r="DS12" i="12"/>
  <c r="DP7" i="12"/>
  <c r="DV21" i="12"/>
  <c r="DQ8" i="12"/>
  <c r="EA16" i="12"/>
  <c r="EE8" i="12"/>
  <c r="DT26" i="12"/>
  <c r="DQ24" i="12"/>
  <c r="EA8" i="12"/>
  <c r="EC17" i="12"/>
  <c r="DZ20" i="12"/>
  <c r="DZ13" i="12"/>
  <c r="DU25" i="12"/>
  <c r="DS23" i="12"/>
  <c r="DQ20" i="12"/>
  <c r="DP21" i="12"/>
  <c r="EA20" i="12"/>
  <c r="EE23" i="12"/>
  <c r="DV25" i="12"/>
  <c r="DU11" i="12"/>
  <c r="DY23" i="12"/>
  <c r="EB27" i="12"/>
  <c r="DU20" i="12"/>
  <c r="DY27" i="12"/>
  <c r="DP22" i="12"/>
  <c r="DU9" i="12"/>
  <c r="DP27" i="12"/>
  <c r="EC8" i="12"/>
  <c r="EE18" i="12"/>
  <c r="DZ27" i="12"/>
  <c r="DQ7" i="12"/>
  <c r="EE15" i="12"/>
  <c r="DS26" i="12"/>
  <c r="DP24" i="12"/>
  <c r="DT25" i="12"/>
  <c r="DZ5" i="12"/>
  <c r="EB14" i="12"/>
  <c r="DU15" i="12"/>
  <c r="EE14" i="12"/>
  <c r="DV15" i="12"/>
  <c r="EB16" i="12"/>
  <c r="EB13" i="12"/>
  <c r="DT20" i="12"/>
  <c r="EA17" i="12"/>
  <c r="EB19" i="12"/>
  <c r="DV24" i="12"/>
  <c r="EA15" i="12"/>
  <c r="DT19" i="12"/>
  <c r="EU19" i="12" s="1"/>
  <c r="DS19" i="12"/>
  <c r="DQ16" i="12"/>
  <c r="EC26" i="12"/>
  <c r="DP25" i="12"/>
  <c r="EA21" i="12"/>
  <c r="DQ23" i="12"/>
  <c r="DS21" i="12"/>
  <c r="DQ18" i="12"/>
  <c r="EA26" i="12"/>
  <c r="EB23" i="12"/>
  <c r="DQ14" i="12"/>
  <c r="EB26" i="12"/>
  <c r="DS8" i="12"/>
  <c r="DS7" i="12"/>
  <c r="EB6" i="12"/>
  <c r="EC14" i="12"/>
  <c r="BH253" i="12"/>
  <c r="BO178" i="12"/>
  <c r="BH276" i="12"/>
  <c r="BP116" i="12"/>
  <c r="BP97" i="12"/>
  <c r="BO238" i="12"/>
  <c r="BP89" i="12"/>
  <c r="BO237" i="12"/>
  <c r="BO110" i="12"/>
  <c r="BH233" i="12"/>
  <c r="BP88" i="12"/>
  <c r="BO109" i="12"/>
  <c r="BH274" i="12"/>
  <c r="BP115" i="12"/>
  <c r="BO235" i="12"/>
  <c r="BP127" i="12"/>
  <c r="BP221" i="12"/>
  <c r="BO32" i="12"/>
  <c r="BO200" i="12"/>
  <c r="BO253" i="12"/>
  <c r="BO33" i="12"/>
  <c r="BO126" i="12"/>
  <c r="BO127" i="12"/>
  <c r="BO202" i="12"/>
  <c r="BP156" i="12"/>
  <c r="BP100" i="12"/>
  <c r="BP186" i="12"/>
  <c r="BP139" i="12"/>
  <c r="BO254" i="12"/>
  <c r="BO31" i="12"/>
  <c r="BE239" i="12"/>
  <c r="BE103" i="12"/>
  <c r="BO107" i="12"/>
  <c r="BP155" i="12"/>
  <c r="BO255" i="12"/>
  <c r="BO268" i="12"/>
  <c r="BO269" i="12"/>
  <c r="BP184" i="12"/>
  <c r="BP153" i="12"/>
  <c r="BP185" i="12"/>
  <c r="BH264" i="12"/>
  <c r="BH262" i="12"/>
  <c r="BH292" i="12"/>
  <c r="BD158" i="12"/>
  <c r="BH261" i="12"/>
  <c r="BO108" i="12"/>
  <c r="BP140" i="12"/>
  <c r="BP219" i="12"/>
  <c r="BO267" i="12"/>
  <c r="BP141" i="12"/>
  <c r="BE101" i="12"/>
  <c r="BP255" i="12"/>
  <c r="BP96" i="12"/>
  <c r="BO180" i="12"/>
  <c r="BH231" i="12"/>
  <c r="BO112" i="12"/>
  <c r="BO232" i="12"/>
  <c r="BO97" i="12"/>
  <c r="BP129" i="12"/>
  <c r="BH255" i="12"/>
  <c r="BO233" i="12"/>
  <c r="BP126" i="12"/>
  <c r="BD255" i="12"/>
  <c r="BH254" i="12"/>
  <c r="BO234" i="12"/>
  <c r="BP256" i="12"/>
  <c r="BO181" i="12"/>
  <c r="BP117" i="12"/>
  <c r="BD146" i="12"/>
  <c r="BH277" i="12"/>
  <c r="BP98" i="12"/>
  <c r="BH232" i="12"/>
  <c r="BP253" i="12"/>
  <c r="BO185" i="12"/>
  <c r="BO282" i="12"/>
  <c r="BP120" i="12"/>
  <c r="BP121" i="12"/>
  <c r="BP171" i="12"/>
  <c r="BO41" i="12"/>
  <c r="BO145" i="12"/>
  <c r="BP136" i="12"/>
  <c r="BP208" i="12"/>
  <c r="BO43" i="12"/>
  <c r="BO115" i="12"/>
  <c r="BP137" i="12"/>
  <c r="BO284" i="12"/>
  <c r="BP106" i="12"/>
  <c r="BP107" i="12"/>
  <c r="BO286" i="12"/>
  <c r="BO120" i="12"/>
  <c r="BH302" i="12"/>
  <c r="BO306" i="12"/>
  <c r="BO218" i="12"/>
  <c r="BP80" i="12"/>
  <c r="BH301" i="12"/>
  <c r="BO300" i="12"/>
  <c r="BO285" i="12"/>
  <c r="BP203" i="12"/>
  <c r="BO144" i="12"/>
  <c r="BH251" i="12"/>
  <c r="BE122" i="12"/>
  <c r="BP175" i="12"/>
  <c r="BO147" i="12"/>
  <c r="BO220" i="12"/>
  <c r="BH273" i="12"/>
  <c r="BO303" i="12"/>
  <c r="BP206" i="12"/>
  <c r="BE246" i="12"/>
  <c r="BD120" i="12"/>
  <c r="BO42" i="12"/>
  <c r="BP177" i="12"/>
  <c r="BH249" i="12"/>
  <c r="BD288" i="12"/>
  <c r="BO247" i="12"/>
  <c r="BP280" i="12"/>
  <c r="BP290" i="12"/>
  <c r="BO141" i="12"/>
  <c r="BP282" i="12"/>
  <c r="BD189" i="12"/>
  <c r="BO139" i="12"/>
  <c r="BO239" i="12"/>
  <c r="BO209" i="12"/>
  <c r="BH268" i="12"/>
  <c r="BO134" i="12"/>
  <c r="BP166" i="12"/>
  <c r="BP294" i="12"/>
  <c r="BH267" i="12"/>
  <c r="BO240" i="12"/>
  <c r="BP32" i="12"/>
  <c r="BO259" i="12"/>
  <c r="BP289" i="12"/>
  <c r="BH287" i="12"/>
  <c r="BO136" i="12"/>
  <c r="BP31" i="12"/>
  <c r="BP215" i="12"/>
  <c r="BO140" i="12"/>
  <c r="BH290" i="12"/>
  <c r="BD148" i="12"/>
  <c r="BO135" i="12"/>
  <c r="BP33" i="12"/>
  <c r="BE299" i="12"/>
  <c r="BP306" i="12"/>
  <c r="BO138" i="12"/>
  <c r="BP305" i="12"/>
  <c r="BO260" i="12"/>
  <c r="BD187" i="12"/>
  <c r="BH289" i="12"/>
  <c r="BP214" i="12"/>
  <c r="BH266" i="12"/>
  <c r="BO197" i="12"/>
  <c r="BO241" i="12"/>
  <c r="BP287" i="12"/>
  <c r="BP216" i="12"/>
  <c r="BO196" i="12"/>
  <c r="BP293" i="12"/>
  <c r="BO257" i="12"/>
  <c r="BP295" i="12"/>
  <c r="BP223" i="12"/>
  <c r="BH260" i="12"/>
  <c r="BH258" i="12"/>
  <c r="BO225" i="12"/>
  <c r="BP224" i="12"/>
  <c r="BP257" i="12"/>
  <c r="BP7" i="12"/>
  <c r="BH259" i="12"/>
  <c r="BO90" i="12"/>
  <c r="BO133" i="12"/>
  <c r="BO210" i="12"/>
  <c r="BP168" i="12"/>
  <c r="BO211" i="12"/>
  <c r="BP169" i="12"/>
  <c r="BP279" i="12"/>
  <c r="BO131" i="12"/>
  <c r="BP8" i="12"/>
  <c r="BO88" i="12"/>
  <c r="BP222" i="12"/>
  <c r="BO148" i="12"/>
  <c r="BO224" i="12"/>
  <c r="BP10" i="12"/>
  <c r="BP259" i="12"/>
  <c r="BO222" i="12"/>
  <c r="BD103" i="12"/>
  <c r="BP258" i="12"/>
  <c r="BO187" i="12"/>
  <c r="BH223" i="12"/>
  <c r="BP205" i="12"/>
  <c r="BP301" i="12"/>
  <c r="BP81" i="12"/>
  <c r="BP82" i="12"/>
  <c r="BO245" i="12"/>
  <c r="BP300" i="12"/>
  <c r="BP303" i="12"/>
  <c r="BO183" i="12"/>
  <c r="BH300" i="12"/>
  <c r="BO244" i="12"/>
  <c r="BH222" i="12"/>
  <c r="BO184" i="12"/>
  <c r="BO307" i="12"/>
  <c r="BO188" i="12"/>
  <c r="BO117" i="12"/>
  <c r="BO189" i="12"/>
  <c r="BO288" i="12"/>
  <c r="BO114" i="12"/>
  <c r="BP233" i="12"/>
  <c r="BP151" i="12"/>
  <c r="BD289" i="12"/>
  <c r="BH297" i="12"/>
  <c r="BO169" i="12"/>
  <c r="BO249" i="12"/>
  <c r="BP266" i="12"/>
  <c r="BP269" i="12"/>
  <c r="BO156" i="12"/>
  <c r="BP164" i="12"/>
  <c r="BP189" i="12"/>
  <c r="BH296" i="12"/>
  <c r="BP268" i="12"/>
  <c r="BH299" i="12"/>
  <c r="BE271" i="12"/>
  <c r="BP232" i="12"/>
  <c r="BO251" i="12"/>
  <c r="BP273" i="12"/>
  <c r="BP270" i="12"/>
  <c r="BP190" i="12"/>
  <c r="BP231" i="12"/>
  <c r="BP271" i="12"/>
  <c r="BO250" i="12"/>
  <c r="BO167" i="12"/>
  <c r="BP148" i="12"/>
  <c r="BP163" i="12"/>
  <c r="BO166" i="12"/>
  <c r="BP149" i="12"/>
  <c r="BE273" i="12"/>
  <c r="BP188" i="12"/>
  <c r="BP162" i="12"/>
  <c r="BO153" i="12"/>
  <c r="BE254" i="12"/>
  <c r="BO161" i="12"/>
  <c r="BO164" i="12"/>
  <c r="BP197" i="12"/>
  <c r="BP277" i="12"/>
  <c r="BP276" i="12"/>
  <c r="BO162" i="12"/>
  <c r="BP209" i="12"/>
  <c r="BP274" i="12"/>
  <c r="BO174" i="12"/>
  <c r="BO176" i="12"/>
  <c r="BH226" i="12"/>
  <c r="BO175" i="12"/>
  <c r="BO55" i="12"/>
  <c r="BH229" i="12"/>
  <c r="BP210" i="12"/>
  <c r="BH279" i="12"/>
  <c r="BE144" i="12"/>
  <c r="BP196" i="12"/>
  <c r="BE280" i="12"/>
  <c r="BP211" i="12"/>
  <c r="BH282" i="12"/>
  <c r="BO297" i="12"/>
  <c r="BP198" i="12"/>
  <c r="BO56" i="12"/>
  <c r="BO149" i="12"/>
  <c r="BO301" i="12"/>
  <c r="BP131" i="12"/>
  <c r="BH248" i="12"/>
  <c r="BH225" i="12"/>
  <c r="BO151" i="12"/>
  <c r="BP134" i="12"/>
  <c r="BH245" i="12"/>
  <c r="BH247" i="12"/>
  <c r="BP133" i="12"/>
  <c r="BD150" i="12"/>
  <c r="BH244" i="12"/>
  <c r="BO98" i="12"/>
  <c r="BO290" i="12"/>
  <c r="BH236" i="12"/>
  <c r="BD214" i="12"/>
  <c r="BO213" i="12"/>
  <c r="BH240" i="12"/>
  <c r="BO96" i="12"/>
  <c r="BO296" i="12"/>
  <c r="BH242" i="12"/>
  <c r="BH235" i="12"/>
  <c r="BO298" i="12"/>
  <c r="BP241" i="12"/>
  <c r="BO293" i="12"/>
  <c r="BP235" i="12"/>
  <c r="BO270" i="12"/>
  <c r="BP237" i="12"/>
  <c r="BP240" i="12"/>
  <c r="BH221" i="12"/>
  <c r="BP244" i="12"/>
  <c r="BO214" i="12"/>
  <c r="BP245" i="12"/>
  <c r="BH294" i="12"/>
  <c r="BO79" i="12"/>
  <c r="BP87" i="12"/>
  <c r="BH293" i="12"/>
  <c r="BH238" i="12"/>
  <c r="BO87" i="12"/>
  <c r="BO129" i="12"/>
  <c r="BP242" i="12"/>
  <c r="BP236" i="12"/>
  <c r="BO294" i="12"/>
  <c r="BP246" i="12"/>
  <c r="BO273" i="12"/>
  <c r="BD137" i="12"/>
  <c r="BO292" i="12"/>
  <c r="BH239" i="12"/>
  <c r="BO272" i="12"/>
  <c r="BH218" i="12"/>
  <c r="BO279" i="12"/>
  <c r="BO81" i="12"/>
  <c r="BO281" i="12"/>
  <c r="BO82" i="12"/>
  <c r="BH220" i="12"/>
  <c r="BO287" i="12"/>
  <c r="BD88" i="12"/>
  <c r="BM228" i="12"/>
  <c r="BF258" i="12"/>
  <c r="BF291" i="12"/>
  <c r="BM186" i="12"/>
  <c r="BF90" i="12"/>
  <c r="BF142" i="12"/>
  <c r="BF158" i="12"/>
  <c r="BG68" i="12"/>
  <c r="BG84" i="12"/>
  <c r="BG158" i="12"/>
  <c r="BG174" i="12"/>
  <c r="BG234" i="12"/>
  <c r="BF189" i="12"/>
  <c r="BF250" i="12"/>
  <c r="BF295" i="12"/>
  <c r="BF67" i="12"/>
  <c r="BF186" i="12"/>
  <c r="BF233" i="12"/>
  <c r="BD86" i="12"/>
  <c r="BE189" i="12"/>
  <c r="BE149" i="12"/>
  <c r="BD136" i="12"/>
  <c r="BE252" i="12"/>
  <c r="BE265" i="12"/>
  <c r="BE181" i="12"/>
  <c r="BD123" i="12"/>
  <c r="BD236" i="12"/>
  <c r="BE250" i="12"/>
  <c r="BD174" i="12"/>
  <c r="BE281" i="12"/>
  <c r="BD172" i="12"/>
  <c r="BE251" i="12"/>
  <c r="BE253" i="12"/>
  <c r="BE264" i="12"/>
  <c r="BE195" i="12"/>
  <c r="BE282" i="12"/>
  <c r="BF93" i="12"/>
  <c r="BF125" i="12"/>
  <c r="BG166" i="12"/>
  <c r="BG131" i="12"/>
  <c r="BG165" i="12"/>
  <c r="BG274" i="12"/>
  <c r="BG209" i="12"/>
  <c r="BG241" i="12"/>
  <c r="BG287" i="12"/>
  <c r="BF160" i="12"/>
  <c r="BF159" i="12"/>
  <c r="BM137" i="12"/>
  <c r="BG102" i="12"/>
  <c r="BG170" i="12"/>
  <c r="BG69" i="12"/>
  <c r="BG99" i="12"/>
  <c r="BG115" i="12"/>
  <c r="BF86" i="12"/>
  <c r="BF122" i="12"/>
  <c r="BF154" i="12"/>
  <c r="BF175" i="12"/>
  <c r="BF192" i="12"/>
  <c r="BF208" i="12"/>
  <c r="BF223" i="12"/>
  <c r="BF240" i="12"/>
  <c r="BF287" i="12"/>
  <c r="BG216" i="12"/>
  <c r="BG303" i="12"/>
  <c r="BF222" i="12"/>
  <c r="BF238" i="12"/>
  <c r="BF286" i="12"/>
  <c r="BG286" i="12"/>
  <c r="BG302" i="12"/>
  <c r="BM267" i="12"/>
  <c r="BF143" i="12"/>
  <c r="BF157" i="12"/>
  <c r="BG269" i="12"/>
  <c r="BF60" i="12"/>
  <c r="BG75" i="12"/>
  <c r="BG141" i="12"/>
  <c r="BF191" i="12"/>
  <c r="BF206" i="12"/>
  <c r="BF270" i="12"/>
  <c r="BG300" i="12"/>
  <c r="BG133" i="12"/>
  <c r="BM250" i="12"/>
  <c r="BG65" i="12"/>
  <c r="BG80" i="12"/>
  <c r="BF63" i="12"/>
  <c r="BF82" i="12"/>
  <c r="BF170" i="12"/>
  <c r="BG205" i="12"/>
  <c r="BG222" i="12"/>
  <c r="BG240" i="12"/>
  <c r="BF92" i="12"/>
  <c r="BF108" i="12"/>
  <c r="BF124" i="12"/>
  <c r="BF140" i="12"/>
  <c r="BF156" i="12"/>
  <c r="BF172" i="12"/>
  <c r="BF187" i="12"/>
  <c r="BF204" i="12"/>
  <c r="BF221" i="12"/>
  <c r="BF236" i="12"/>
  <c r="BF252" i="12"/>
  <c r="BF267" i="12"/>
  <c r="BF282" i="12"/>
  <c r="BF300" i="12"/>
  <c r="BG194" i="12"/>
  <c r="BG270" i="12"/>
  <c r="BG263" i="12"/>
  <c r="BG280" i="12"/>
  <c r="BG298" i="12"/>
  <c r="BF305" i="12"/>
  <c r="BG285" i="12"/>
  <c r="BG116" i="12"/>
  <c r="BF176" i="12"/>
  <c r="BF304" i="12"/>
  <c r="BE228" i="12"/>
  <c r="BM292" i="12"/>
  <c r="BM290" i="12"/>
  <c r="BE230" i="12"/>
  <c r="BM234" i="12"/>
  <c r="BG289" i="12"/>
  <c r="BM298" i="12"/>
  <c r="BM178" i="12"/>
  <c r="BG120" i="12"/>
  <c r="BG167" i="12"/>
  <c r="BG184" i="12"/>
  <c r="BG126" i="12"/>
  <c r="BG163" i="12"/>
  <c r="BG76" i="12"/>
  <c r="BG93" i="12"/>
  <c r="BG109" i="12"/>
  <c r="BF62" i="12"/>
  <c r="BF98" i="12"/>
  <c r="BF114" i="12"/>
  <c r="BF129" i="12"/>
  <c r="BF144" i="12"/>
  <c r="BF165" i="12"/>
  <c r="BF182" i="12"/>
  <c r="BF195" i="12"/>
  <c r="BF211" i="12"/>
  <c r="BF225" i="12"/>
  <c r="BG204" i="12"/>
  <c r="BG220" i="12"/>
  <c r="BG235" i="12"/>
  <c r="BG252" i="12"/>
  <c r="BF72" i="12"/>
  <c r="BF89" i="12"/>
  <c r="BF105" i="12"/>
  <c r="BF119" i="12"/>
  <c r="BF135" i="12"/>
  <c r="BF153" i="12"/>
  <c r="BF184" i="12"/>
  <c r="BF216" i="12"/>
  <c r="BF248" i="12"/>
  <c r="BF263" i="12"/>
  <c r="BF281" i="12"/>
  <c r="BG199" i="12"/>
  <c r="BF229" i="12"/>
  <c r="BG198" i="12"/>
  <c r="BG212" i="12"/>
  <c r="BG230" i="12"/>
  <c r="BG245" i="12"/>
  <c r="BG261" i="12"/>
  <c r="BG275" i="12"/>
  <c r="BG294" i="12"/>
  <c r="BF231" i="12"/>
  <c r="BF251" i="12"/>
  <c r="BF293" i="12"/>
  <c r="BF299" i="12"/>
  <c r="BG107" i="12"/>
  <c r="BG92" i="12"/>
  <c r="BF181" i="12"/>
  <c r="BG246" i="12"/>
  <c r="BG97" i="12"/>
  <c r="BG112" i="12"/>
  <c r="BF102" i="12"/>
  <c r="BF118" i="12"/>
  <c r="BF134" i="12"/>
  <c r="BF150" i="12"/>
  <c r="BF185" i="12"/>
  <c r="BF199" i="12"/>
  <c r="BF214" i="12"/>
  <c r="BF232" i="12"/>
  <c r="BF246" i="12"/>
  <c r="BF261" i="12"/>
  <c r="BF280" i="12"/>
  <c r="BF296" i="12"/>
  <c r="BG190" i="12"/>
  <c r="BG237" i="12"/>
  <c r="BF76" i="12"/>
  <c r="BG277" i="12"/>
  <c r="BG229" i="12"/>
  <c r="BF202" i="12"/>
  <c r="BF234" i="12"/>
  <c r="BF249" i="12"/>
  <c r="BF265" i="12"/>
  <c r="BF298" i="12"/>
  <c r="BG201" i="12"/>
  <c r="BG218" i="12"/>
  <c r="BG233" i="12"/>
  <c r="BG250" i="12"/>
  <c r="BG88" i="12"/>
  <c r="BF97" i="12"/>
  <c r="BG203" i="12"/>
  <c r="BM172" i="12"/>
  <c r="BF243" i="12"/>
  <c r="BG125" i="12"/>
  <c r="BG211" i="12"/>
  <c r="BF88" i="12"/>
  <c r="BG108" i="12"/>
  <c r="BF113" i="12"/>
  <c r="BF273" i="12"/>
  <c r="BG121" i="12"/>
  <c r="BF242" i="12"/>
  <c r="BM244" i="12"/>
  <c r="BG138" i="12"/>
  <c r="BG202" i="12"/>
  <c r="BG262" i="12"/>
  <c r="BF163" i="12"/>
  <c r="BF259" i="12"/>
  <c r="BF80" i="12"/>
  <c r="BF95" i="12"/>
  <c r="BF112" i="12"/>
  <c r="BF127" i="12"/>
  <c r="BF148" i="12"/>
  <c r="BF161" i="12"/>
  <c r="BF180" i="12"/>
  <c r="BG72" i="12"/>
  <c r="BG86" i="12"/>
  <c r="BG104" i="12"/>
  <c r="BG136" i="12"/>
  <c r="BG168" i="12"/>
  <c r="BG182" i="12"/>
  <c r="BG132" i="12"/>
  <c r="BG148" i="12"/>
  <c r="BG164" i="12"/>
  <c r="BG180" i="12"/>
  <c r="BG299" i="12"/>
  <c r="BG276" i="12"/>
  <c r="BG193" i="12"/>
  <c r="BG225" i="12"/>
  <c r="BG257" i="12"/>
  <c r="BG293" i="12"/>
  <c r="BG251" i="12"/>
  <c r="BF71" i="12"/>
  <c r="BM136" i="12"/>
  <c r="BF257" i="12"/>
  <c r="BM300" i="12"/>
  <c r="BG219" i="12"/>
  <c r="BF104" i="12"/>
  <c r="BF196" i="12"/>
  <c r="BF260" i="12"/>
  <c r="BG196" i="12"/>
  <c r="BF121" i="12"/>
  <c r="BF193" i="12"/>
  <c r="BG73" i="12"/>
  <c r="BG213" i="12"/>
  <c r="BM252" i="12"/>
  <c r="BG142" i="12"/>
  <c r="BF103" i="12"/>
  <c r="BA306" i="12"/>
  <c r="BM138" i="12"/>
  <c r="BG66" i="12"/>
  <c r="BG82" i="12"/>
  <c r="BG98" i="12"/>
  <c r="BG114" i="12"/>
  <c r="BG127" i="12"/>
  <c r="BG144" i="12"/>
  <c r="BG160" i="12"/>
  <c r="BG176" i="12"/>
  <c r="BG67" i="12"/>
  <c r="BG83" i="12"/>
  <c r="BG103" i="12"/>
  <c r="BG119" i="12"/>
  <c r="BG135" i="12"/>
  <c r="BG151" i="12"/>
  <c r="BG186" i="12"/>
  <c r="BF166" i="12"/>
  <c r="BG227" i="12"/>
  <c r="BF120" i="12"/>
  <c r="BF61" i="12"/>
  <c r="BF209" i="12"/>
  <c r="BF289" i="12"/>
  <c r="BG77" i="12"/>
  <c r="BF130" i="12"/>
  <c r="BF194" i="12"/>
  <c r="BM133" i="12"/>
  <c r="BM199" i="12"/>
  <c r="BM262" i="12"/>
  <c r="BG154" i="12"/>
  <c r="BG214" i="12"/>
  <c r="BF275" i="12"/>
  <c r="BG197" i="12"/>
  <c r="BM232" i="12"/>
  <c r="BM177" i="12"/>
  <c r="BM241" i="12"/>
  <c r="BM305" i="12"/>
  <c r="BM299" i="12"/>
  <c r="BM275" i="12"/>
  <c r="BM242" i="12"/>
  <c r="BF70" i="12"/>
  <c r="BF85" i="12"/>
  <c r="BF123" i="12"/>
  <c r="BF138" i="12"/>
  <c r="BF155" i="12"/>
  <c r="BF171" i="12"/>
  <c r="BM264" i="12"/>
  <c r="BG87" i="12"/>
  <c r="BF212" i="12"/>
  <c r="BF276" i="12"/>
  <c r="BG140" i="12"/>
  <c r="BG244" i="12"/>
  <c r="BF73" i="12"/>
  <c r="BF217" i="12"/>
  <c r="BG89" i="12"/>
  <c r="BF210" i="12"/>
  <c r="BM185" i="12"/>
  <c r="BM249" i="12"/>
  <c r="BM282" i="12"/>
  <c r="BF241" i="12"/>
  <c r="BG169" i="12"/>
  <c r="BF226" i="12"/>
  <c r="BF151" i="12"/>
  <c r="BM200" i="12"/>
  <c r="BM236" i="12"/>
  <c r="BG91" i="12"/>
  <c r="BF152" i="12"/>
  <c r="BG152" i="12"/>
  <c r="BM117" i="12"/>
  <c r="BM192" i="12"/>
  <c r="BM226" i="12"/>
  <c r="BM170" i="12"/>
  <c r="BD294" i="12"/>
  <c r="BD124" i="12"/>
  <c r="BE272" i="12"/>
  <c r="BD102" i="12"/>
  <c r="BD104" i="12"/>
  <c r="BD109" i="12"/>
  <c r="BD238" i="12"/>
  <c r="BD220" i="12"/>
  <c r="BD219" i="12"/>
  <c r="BD151" i="12"/>
  <c r="BE148" i="12"/>
  <c r="BE100" i="12"/>
  <c r="BD185" i="12"/>
  <c r="BE298" i="12"/>
  <c r="BD96" i="12"/>
  <c r="BD85" i="12"/>
  <c r="BD141" i="12"/>
  <c r="BD142" i="12"/>
  <c r="BD129" i="12"/>
  <c r="BD130" i="12"/>
  <c r="BD198" i="12"/>
  <c r="BD299" i="12"/>
  <c r="BD199" i="12"/>
  <c r="BG128" i="12"/>
  <c r="BF297" i="12"/>
  <c r="BG238" i="12"/>
  <c r="BG143" i="12"/>
  <c r="BG175" i="12"/>
  <c r="BF96" i="12"/>
  <c r="BF128" i="12"/>
  <c r="BF292" i="12"/>
  <c r="BG64" i="12"/>
  <c r="BG96" i="12"/>
  <c r="BF69" i="12"/>
  <c r="BF101" i="12"/>
  <c r="BF133" i="12"/>
  <c r="BF197" i="12"/>
  <c r="BG145" i="12"/>
  <c r="BG181" i="12"/>
  <c r="BG217" i="12"/>
  <c r="BG249" i="12"/>
  <c r="BF66" i="12"/>
  <c r="BF162" i="12"/>
  <c r="BF262" i="12"/>
  <c r="BF294" i="12"/>
  <c r="BG78" i="12"/>
  <c r="BG110" i="12"/>
  <c r="BG146" i="12"/>
  <c r="BG178" i="12"/>
  <c r="BF75" i="12"/>
  <c r="BF107" i="12"/>
  <c r="BF139" i="12"/>
  <c r="BF203" i="12"/>
  <c r="BF235" i="12"/>
  <c r="BF271" i="12"/>
  <c r="BF245" i="12"/>
  <c r="BF64" i="12"/>
  <c r="BG95" i="12"/>
  <c r="BG192" i="12"/>
  <c r="BF167" i="12"/>
  <c r="BG71" i="12"/>
  <c r="BG147" i="12"/>
  <c r="BG183" i="12"/>
  <c r="BG215" i="12"/>
  <c r="BG247" i="12"/>
  <c r="BG291" i="12"/>
  <c r="BF68" i="12"/>
  <c r="BF100" i="12"/>
  <c r="BF132" i="12"/>
  <c r="BF164" i="12"/>
  <c r="BF228" i="12"/>
  <c r="BF264" i="12"/>
  <c r="BG100" i="12"/>
  <c r="BG200" i="12"/>
  <c r="BG292" i="12"/>
  <c r="BF137" i="12"/>
  <c r="BF169" i="12"/>
  <c r="BF201" i="12"/>
  <c r="BG81" i="12"/>
  <c r="BG113" i="12"/>
  <c r="BG149" i="12"/>
  <c r="BG185" i="12"/>
  <c r="BG221" i="12"/>
  <c r="BG297" i="12"/>
  <c r="BF198" i="12"/>
  <c r="BF230" i="12"/>
  <c r="BF266" i="12"/>
  <c r="BG150" i="12"/>
  <c r="BF79" i="12"/>
  <c r="BF111" i="12"/>
  <c r="BF207" i="12"/>
  <c r="BG248" i="12"/>
  <c r="BG207" i="12"/>
  <c r="BG177" i="12"/>
  <c r="BF94" i="12"/>
  <c r="BG206" i="12"/>
  <c r="BG111" i="12"/>
  <c r="BG187" i="12"/>
  <c r="BG295" i="12"/>
  <c r="BF136" i="12"/>
  <c r="BF168" i="12"/>
  <c r="BF200" i="12"/>
  <c r="BF268" i="12"/>
  <c r="BF77" i="12"/>
  <c r="BF109" i="12"/>
  <c r="BF141" i="12"/>
  <c r="BF173" i="12"/>
  <c r="BF205" i="12"/>
  <c r="BG85" i="12"/>
  <c r="BG117" i="12"/>
  <c r="BG189" i="12"/>
  <c r="BF74" i="12"/>
  <c r="BF106" i="12"/>
  <c r="BG118" i="12"/>
  <c r="BF115" i="12"/>
  <c r="BF147" i="12"/>
  <c r="BF179" i="12"/>
  <c r="BF279" i="12"/>
  <c r="BF269" i="12"/>
  <c r="BG264" i="12"/>
  <c r="BG239" i="12"/>
  <c r="BF65" i="12"/>
  <c r="BF126" i="12"/>
  <c r="BF237" i="12"/>
  <c r="BG256" i="12"/>
  <c r="BG79" i="12"/>
  <c r="BG191" i="12"/>
  <c r="BG223" i="12"/>
  <c r="BG259" i="12"/>
  <c r="BG228" i="12"/>
  <c r="BF81" i="12"/>
  <c r="BF145" i="12"/>
  <c r="BF177" i="12"/>
  <c r="BG265" i="12"/>
  <c r="BF78" i="12"/>
  <c r="BF110" i="12"/>
  <c r="BF87" i="12"/>
  <c r="BF183" i="12"/>
  <c r="BF215" i="12"/>
  <c r="BF247" i="12"/>
  <c r="BF283" i="12"/>
  <c r="BG179" i="12"/>
  <c r="BF277" i="12"/>
  <c r="BG208" i="12"/>
  <c r="BG272" i="12"/>
  <c r="BG279" i="12"/>
  <c r="BF188" i="12"/>
  <c r="BF190" i="12"/>
  <c r="BG278" i="12"/>
  <c r="BG159" i="12"/>
  <c r="BG195" i="12"/>
  <c r="BG236" i="12"/>
  <c r="BF117" i="12"/>
  <c r="BF149" i="12"/>
  <c r="BF213" i="12"/>
  <c r="BG129" i="12"/>
  <c r="BG161" i="12"/>
  <c r="BG273" i="12"/>
  <c r="BF146" i="12"/>
  <c r="BF178" i="12"/>
  <c r="BF278" i="12"/>
  <c r="BG94" i="12"/>
  <c r="BG130" i="12"/>
  <c r="BG162" i="12"/>
  <c r="BF91" i="12"/>
  <c r="BF219" i="12"/>
  <c r="BF285" i="12"/>
  <c r="BG63" i="12"/>
  <c r="BF220" i="12"/>
  <c r="BG271" i="12"/>
  <c r="BF116" i="12"/>
  <c r="BG305" i="12"/>
  <c r="BE278" i="12"/>
  <c r="BD277" i="12"/>
  <c r="BE180" i="12"/>
  <c r="BD298" i="12"/>
  <c r="BD173" i="12"/>
  <c r="BD171" i="12"/>
  <c r="BE266" i="12"/>
  <c r="BE267" i="12"/>
  <c r="BE182" i="12"/>
  <c r="BD252" i="12"/>
  <c r="BK305" i="12"/>
  <c r="BI305" i="12"/>
  <c r="BL305" i="12"/>
  <c r="BJ305" i="12"/>
  <c r="BK303" i="12"/>
  <c r="BJ302" i="12"/>
  <c r="BJ304" i="12"/>
  <c r="BK304" i="12"/>
  <c r="BI303" i="12"/>
  <c r="BL304" i="12"/>
  <c r="BL302" i="12"/>
  <c r="BB306" i="12"/>
  <c r="BI302" i="12"/>
  <c r="BK302" i="12"/>
  <c r="BI304" i="12"/>
  <c r="BL303" i="12"/>
  <c r="BJ303" i="12"/>
  <c r="AZ306" i="12"/>
  <c r="BD280" i="12"/>
  <c r="AY306" i="12"/>
  <c r="BD272" i="12"/>
  <c r="BD119" i="12"/>
  <c r="BE168" i="12"/>
  <c r="BD122" i="12"/>
  <c r="BD278" i="12"/>
  <c r="BD121" i="12"/>
  <c r="BD276" i="12"/>
  <c r="BE303" i="12"/>
  <c r="BD274" i="12"/>
  <c r="BD275" i="12"/>
  <c r="BE102" i="12"/>
  <c r="BE176" i="12"/>
  <c r="BD139" i="12"/>
  <c r="BD138" i="12"/>
  <c r="BD140" i="12"/>
  <c r="BM217" i="12"/>
  <c r="BM162" i="12"/>
  <c r="BM165" i="12"/>
  <c r="BM182" i="12"/>
  <c r="BE93" i="12"/>
  <c r="BM127" i="12"/>
  <c r="BM191" i="12"/>
  <c r="BM144" i="12"/>
  <c r="BM208" i="12"/>
  <c r="BM272" i="12"/>
  <c r="BM225" i="12"/>
  <c r="BM289" i="12"/>
  <c r="BE104" i="12"/>
  <c r="BE113" i="12"/>
  <c r="BD254" i="12"/>
  <c r="BE108" i="12"/>
  <c r="BE171" i="12"/>
  <c r="BD256" i="12"/>
  <c r="BE133" i="12"/>
  <c r="BE136" i="12"/>
  <c r="BE213" i="12"/>
  <c r="BD232" i="12"/>
  <c r="BD304" i="12"/>
  <c r="BD125" i="12"/>
  <c r="BE279" i="12"/>
  <c r="BD229" i="12"/>
  <c r="BE277" i="12"/>
  <c r="BD197" i="12"/>
  <c r="BE123" i="12"/>
  <c r="BE212" i="12"/>
  <c r="BE214" i="12"/>
  <c r="BE160" i="12"/>
  <c r="BE157" i="12"/>
  <c r="BE158" i="12"/>
  <c r="BE233" i="12"/>
  <c r="BE258" i="12"/>
  <c r="BE287" i="12"/>
  <c r="BE215" i="12"/>
  <c r="BE232" i="12"/>
  <c r="BE190" i="12"/>
  <c r="BE188" i="12"/>
  <c r="BE242" i="12"/>
  <c r="BE174" i="12"/>
  <c r="BE234" i="12"/>
  <c r="BE236" i="12"/>
  <c r="BE91" i="12"/>
  <c r="BD110" i="12"/>
  <c r="BE231" i="12"/>
  <c r="BE241" i="12"/>
  <c r="BE244" i="12"/>
  <c r="BE114" i="12"/>
  <c r="BE126" i="12"/>
  <c r="BE125" i="12"/>
  <c r="BE229" i="12"/>
  <c r="BE220" i="12"/>
  <c r="BE112" i="12"/>
  <c r="BE145" i="12"/>
  <c r="BE147" i="12"/>
  <c r="BE167" i="12"/>
  <c r="BD303" i="12"/>
  <c r="BE140" i="12"/>
  <c r="BE169" i="12"/>
  <c r="BE96" i="12"/>
  <c r="BE170" i="12"/>
  <c r="BD293" i="12"/>
  <c r="BE146" i="12"/>
  <c r="BD101" i="12"/>
  <c r="BE137" i="12"/>
  <c r="BE135" i="12"/>
  <c r="BD100" i="12"/>
  <c r="BD98" i="12"/>
  <c r="BD134" i="12"/>
  <c r="K29" i="42"/>
  <c r="BD94" i="12"/>
  <c r="BD135" i="12"/>
  <c r="BD249" i="12"/>
  <c r="BE173" i="12"/>
  <c r="BE172" i="12"/>
  <c r="BE175" i="12"/>
  <c r="BD273" i="12"/>
  <c r="BM135" i="12"/>
  <c r="BM293" i="12"/>
  <c r="BM281" i="12"/>
  <c r="BM283" i="12"/>
  <c r="BM215" i="12"/>
  <c r="BM161" i="12"/>
  <c r="BM219" i="12"/>
  <c r="BM227" i="12"/>
  <c r="BM148" i="12"/>
  <c r="BM209" i="12"/>
  <c r="BM154" i="12"/>
  <c r="BE99" i="12"/>
  <c r="BD270" i="12"/>
  <c r="BE98" i="12"/>
  <c r="BD271" i="12"/>
  <c r="BM274" i="12"/>
  <c r="BM164" i="12"/>
  <c r="BM294" i="12"/>
  <c r="BM273" i="12"/>
  <c r="BM160" i="12"/>
  <c r="BM224" i="12"/>
  <c r="BM288" i="12"/>
  <c r="BM167" i="12"/>
  <c r="BM231" i="12"/>
  <c r="BM296" i="12"/>
  <c r="BM291" i="12"/>
  <c r="BM278" i="12"/>
  <c r="BM210" i="12"/>
  <c r="BM180" i="12"/>
  <c r="BM145" i="12"/>
  <c r="BM297" i="12"/>
  <c r="BM174" i="12"/>
  <c r="BM239" i="12"/>
  <c r="BM303" i="12"/>
  <c r="BM218" i="12"/>
  <c r="BM212" i="12"/>
  <c r="BM279" i="12"/>
  <c r="BM153" i="12"/>
  <c r="BM128" i="12"/>
  <c r="BM285" i="12"/>
  <c r="BM146" i="12"/>
  <c r="BM216" i="12"/>
  <c r="BM295" i="12"/>
  <c r="BM147" i="12"/>
  <c r="BM151" i="12"/>
  <c r="BM276" i="12"/>
  <c r="BM229" i="12"/>
  <c r="BM201" i="12"/>
  <c r="BM265" i="12"/>
  <c r="BD257" i="12"/>
  <c r="BD247" i="12"/>
  <c r="BD253" i="12"/>
  <c r="BD95" i="12"/>
  <c r="BD177" i="12"/>
  <c r="BD145" i="12"/>
  <c r="BD144" i="12"/>
  <c r="BE128" i="12"/>
  <c r="BE142" i="12"/>
  <c r="BD242" i="12"/>
  <c r="BD245" i="12"/>
  <c r="BE141" i="12"/>
  <c r="BE143" i="12"/>
  <c r="BD128" i="12"/>
  <c r="BD127" i="12"/>
  <c r="BD126" i="12"/>
  <c r="BD193" i="12"/>
  <c r="BD143" i="12"/>
  <c r="BE286" i="12"/>
  <c r="BE288" i="12"/>
  <c r="BE283" i="12"/>
  <c r="BE284" i="12"/>
  <c r="BE285" i="12"/>
  <c r="BA106" i="12"/>
  <c r="BA170" i="12"/>
  <c r="BA178" i="12"/>
  <c r="BA242" i="12"/>
  <c r="BM150" i="12"/>
  <c r="BA113" i="12"/>
  <c r="BA251" i="12"/>
  <c r="BM181" i="12"/>
  <c r="BM194" i="12"/>
  <c r="BM258" i="12"/>
  <c r="BM152" i="12"/>
  <c r="BM166" i="12"/>
  <c r="BM280" i="12"/>
  <c r="BM168" i="12"/>
  <c r="BM260" i="12"/>
  <c r="BM233" i="12"/>
  <c r="BM139" i="12"/>
  <c r="BA87" i="12"/>
  <c r="BA151" i="12"/>
  <c r="BA215" i="12"/>
  <c r="BA161" i="12"/>
  <c r="BA281" i="12"/>
  <c r="BM149" i="12"/>
  <c r="BM202" i="12"/>
  <c r="BM266" i="12"/>
  <c r="BA95" i="12"/>
  <c r="BA223" i="12"/>
  <c r="BA241" i="12"/>
  <c r="BM277" i="12"/>
  <c r="BM245" i="12"/>
  <c r="BM304" i="12"/>
  <c r="BM214" i="12"/>
  <c r="BM169" i="12"/>
  <c r="BM183" i="12"/>
  <c r="BM246" i="12"/>
  <c r="BM193" i="12"/>
  <c r="BM256" i="12"/>
  <c r="BM213" i="12"/>
  <c r="BM230" i="12"/>
  <c r="BA177" i="12"/>
  <c r="BA89" i="12"/>
  <c r="BA153" i="12"/>
  <c r="BA305" i="12"/>
  <c r="BA91" i="12"/>
  <c r="BA155" i="12"/>
  <c r="BA115" i="12"/>
  <c r="BA80" i="12"/>
  <c r="BA162" i="12"/>
  <c r="BM121" i="12"/>
  <c r="BE292" i="12"/>
  <c r="BD84" i="12"/>
  <c r="BD259" i="12"/>
  <c r="BE302" i="12"/>
  <c r="BE301" i="12"/>
  <c r="BD248" i="12"/>
  <c r="BD250" i="12"/>
  <c r="BD251" i="12"/>
  <c r="BE300" i="12"/>
  <c r="BE247" i="12"/>
  <c r="BE249" i="12"/>
  <c r="BE248" i="12"/>
  <c r="BE293" i="12"/>
  <c r="BE238" i="12"/>
  <c r="BE97" i="12"/>
  <c r="BE94" i="12"/>
  <c r="BE95" i="12"/>
  <c r="BD182" i="12"/>
  <c r="BD184" i="12"/>
  <c r="BE297" i="12"/>
  <c r="BD183" i="12"/>
  <c r="BE134" i="12"/>
  <c r="BM190" i="12"/>
  <c r="BG253" i="12"/>
  <c r="BM261" i="12"/>
  <c r="BM176" i="12"/>
  <c r="BM248" i="12"/>
  <c r="BM118" i="12"/>
  <c r="BM198" i="12"/>
  <c r="BM247" i="12"/>
  <c r="BM240" i="12"/>
  <c r="BM124" i="12"/>
  <c r="BM126" i="12"/>
  <c r="BM302" i="12"/>
  <c r="BM175" i="12"/>
  <c r="BM255" i="12"/>
  <c r="BA144" i="12"/>
  <c r="BA296" i="12"/>
  <c r="BM237" i="12"/>
  <c r="BM132" i="12"/>
  <c r="BF255" i="12"/>
  <c r="BM134" i="12"/>
  <c r="BM184" i="12"/>
  <c r="BM263" i="12"/>
  <c r="BA201" i="12"/>
  <c r="BA127" i="12"/>
  <c r="BM173" i="12"/>
  <c r="BM189" i="12"/>
  <c r="BM188" i="12"/>
  <c r="BM125" i="12"/>
  <c r="BM238" i="12"/>
  <c r="BA74" i="12"/>
  <c r="BA135" i="12"/>
  <c r="BM253" i="12"/>
  <c r="BM197" i="12"/>
  <c r="BM196" i="12"/>
  <c r="BM257" i="12"/>
  <c r="BA273" i="12"/>
  <c r="BM301" i="12"/>
  <c r="BM254" i="12"/>
  <c r="BM158" i="12"/>
  <c r="BM157" i="12"/>
  <c r="BM159" i="12"/>
  <c r="BA123" i="12"/>
  <c r="BA122" i="12"/>
  <c r="BA187" i="12"/>
  <c r="BA186" i="12"/>
  <c r="BM222" i="12"/>
  <c r="BM221" i="12"/>
  <c r="BM220" i="12"/>
  <c r="BM223" i="12"/>
  <c r="BA121" i="12"/>
  <c r="BA184" i="12"/>
  <c r="BA205" i="12"/>
  <c r="BE132" i="12"/>
  <c r="BA267" i="12"/>
  <c r="BM156" i="12"/>
  <c r="BD240" i="12"/>
  <c r="BD241" i="12"/>
  <c r="BM286" i="12"/>
  <c r="BM284" i="12"/>
  <c r="BM287" i="12"/>
  <c r="BM143" i="12"/>
  <c r="BM141" i="12"/>
  <c r="BM140" i="12"/>
  <c r="BM142" i="12"/>
  <c r="BM207" i="12"/>
  <c r="BM204" i="12"/>
  <c r="BM206" i="12"/>
  <c r="BM205" i="12"/>
  <c r="BM268" i="12"/>
  <c r="BM271" i="12"/>
  <c r="BM270" i="12"/>
  <c r="BM269" i="12"/>
  <c r="BD115" i="12"/>
  <c r="BD116" i="12"/>
  <c r="BA272" i="12"/>
  <c r="BA203" i="12"/>
  <c r="BD239" i="12"/>
  <c r="BA65" i="12"/>
  <c r="BA209" i="12"/>
  <c r="BA112" i="12"/>
  <c r="BA176" i="12"/>
  <c r="BA73" i="12"/>
  <c r="BA264" i="12"/>
  <c r="BA67" i="12"/>
  <c r="BA131" i="12"/>
  <c r="BA195" i="12"/>
  <c r="BA259" i="12"/>
  <c r="BA69" i="12"/>
  <c r="BA133" i="12"/>
  <c r="BA197" i="12"/>
  <c r="BA78" i="12"/>
  <c r="BA142" i="12"/>
  <c r="BA271" i="12"/>
  <c r="BG124" i="12"/>
  <c r="BA145" i="12"/>
  <c r="BG254" i="12"/>
  <c r="BA100" i="12"/>
  <c r="BA164" i="12"/>
  <c r="BA228" i="12"/>
  <c r="BA292" i="12"/>
  <c r="BA154" i="12"/>
  <c r="BA185" i="12"/>
  <c r="BA249" i="12"/>
  <c r="BA60" i="12"/>
  <c r="BA101" i="12"/>
  <c r="BA165" i="12"/>
  <c r="BA229" i="12"/>
  <c r="BA303" i="12"/>
  <c r="BA108" i="12"/>
  <c r="BA172" i="12"/>
  <c r="BA236" i="12"/>
  <c r="BA300" i="12"/>
  <c r="BA191" i="12"/>
  <c r="BA88" i="12"/>
  <c r="BA152" i="12"/>
  <c r="BA216" i="12"/>
  <c r="BA217" i="12"/>
  <c r="BA304" i="12"/>
  <c r="BA81" i="12"/>
  <c r="BG283" i="12"/>
  <c r="BD263" i="12"/>
  <c r="BD225" i="12"/>
  <c r="BD264" i="12"/>
  <c r="BD208" i="12"/>
  <c r="BD207" i="12"/>
  <c r="BD266" i="12"/>
  <c r="BD246" i="12"/>
  <c r="BD231" i="12"/>
  <c r="BE235" i="12"/>
  <c r="BD244" i="12"/>
  <c r="BE237" i="12"/>
  <c r="BD243" i="12"/>
  <c r="BD233" i="12"/>
  <c r="BD237" i="12"/>
  <c r="BD224" i="12"/>
  <c r="BD258" i="12"/>
  <c r="BD223" i="12"/>
  <c r="BD234" i="12"/>
  <c r="BD235" i="12"/>
  <c r="BD209" i="12"/>
  <c r="BD285" i="12"/>
  <c r="BD210" i="12"/>
  <c r="BD211" i="12"/>
  <c r="BD230" i="12"/>
  <c r="BD228" i="12"/>
  <c r="BD301" i="12"/>
  <c r="BD227" i="12"/>
  <c r="BD302" i="12"/>
  <c r="BD300" i="12"/>
  <c r="BE269" i="12"/>
  <c r="BD260" i="12"/>
  <c r="BD262" i="12"/>
  <c r="BD261" i="12"/>
  <c r="BE73" i="12"/>
  <c r="BE270" i="12"/>
  <c r="BD265" i="12"/>
  <c r="BE268" i="12"/>
  <c r="BC267" i="12"/>
  <c r="BB265" i="12"/>
  <c r="BE275" i="12"/>
  <c r="BD291" i="12"/>
  <c r="BD292" i="12"/>
  <c r="BD290" i="12"/>
  <c r="BC183" i="12"/>
  <c r="BC236" i="12"/>
  <c r="BD269" i="12"/>
  <c r="BD268" i="12"/>
  <c r="BD267" i="12"/>
  <c r="BC268" i="12"/>
  <c r="BD284" i="12"/>
  <c r="BB297" i="12"/>
  <c r="BC235" i="12"/>
  <c r="BE276" i="12"/>
  <c r="BE218" i="12"/>
  <c r="BE274" i="12"/>
  <c r="BD80" i="12"/>
  <c r="BD72" i="12"/>
  <c r="BE105" i="12"/>
  <c r="BD69" i="12"/>
  <c r="BC165" i="12"/>
  <c r="BC184" i="12"/>
  <c r="BC174" i="12"/>
  <c r="BC173" i="12"/>
  <c r="BC170" i="12"/>
  <c r="BC182" i="12"/>
  <c r="BC181" i="12"/>
  <c r="BC178" i="12"/>
  <c r="BC175" i="12"/>
  <c r="BC172" i="12"/>
  <c r="BC180" i="12"/>
  <c r="BC171" i="12"/>
  <c r="BC179" i="12"/>
  <c r="BE260" i="12"/>
  <c r="BE259" i="12"/>
  <c r="BD68" i="12"/>
  <c r="BD71" i="12"/>
  <c r="BD70" i="12"/>
  <c r="BD67" i="12"/>
  <c r="BE106" i="12"/>
  <c r="BE67" i="12"/>
  <c r="BE107" i="12"/>
  <c r="BE70" i="12"/>
  <c r="BE71" i="12"/>
  <c r="BE221" i="12"/>
  <c r="BE257" i="12"/>
  <c r="BE74" i="12"/>
  <c r="BE68" i="12"/>
  <c r="BE69" i="12"/>
  <c r="BE219" i="12"/>
  <c r="BE72" i="12"/>
  <c r="BE256" i="12"/>
  <c r="BE255" i="12"/>
  <c r="BB305" i="12"/>
  <c r="BD192" i="12"/>
  <c r="BD191" i="12"/>
  <c r="BD190" i="12"/>
  <c r="AY95" i="12"/>
  <c r="AY159" i="12"/>
  <c r="AZ106" i="12"/>
  <c r="AZ170" i="12"/>
  <c r="AZ234" i="12"/>
  <c r="AZ84" i="12"/>
  <c r="AZ148" i="12"/>
  <c r="AZ85" i="12"/>
  <c r="BC282" i="12"/>
  <c r="BB241" i="12"/>
  <c r="BL285" i="12"/>
  <c r="BN101" i="12"/>
  <c r="BN165" i="12"/>
  <c r="BN229" i="12"/>
  <c r="BN293" i="12"/>
  <c r="BC73" i="12"/>
  <c r="BC201" i="12"/>
  <c r="BK141" i="12"/>
  <c r="BK205" i="12"/>
  <c r="BB232" i="12"/>
  <c r="BB296" i="12"/>
  <c r="AZ149" i="12"/>
  <c r="AY191" i="12"/>
  <c r="BB127" i="12"/>
  <c r="BC243" i="12"/>
  <c r="BJ68" i="12"/>
  <c r="BL247" i="12"/>
  <c r="AZ107" i="12"/>
  <c r="AZ171" i="12"/>
  <c r="AZ235" i="12"/>
  <c r="BB231" i="12"/>
  <c r="BB295" i="12"/>
  <c r="BB256" i="12"/>
  <c r="BL183" i="12"/>
  <c r="BK299" i="12"/>
  <c r="BB233" i="12"/>
  <c r="AZ266" i="12"/>
  <c r="BB219" i="12"/>
  <c r="BC97" i="12"/>
  <c r="BC289" i="12"/>
  <c r="BB102" i="12"/>
  <c r="BB166" i="12"/>
  <c r="BI122" i="12"/>
  <c r="BI186" i="12"/>
  <c r="BK101" i="12"/>
  <c r="BK165" i="12"/>
  <c r="BK229" i="12"/>
  <c r="BJ118" i="12"/>
  <c r="BJ182" i="12"/>
  <c r="BB103" i="12"/>
  <c r="BB167" i="12"/>
  <c r="AY83" i="12"/>
  <c r="BJ160" i="12"/>
  <c r="BN69" i="12"/>
  <c r="BC87" i="12"/>
  <c r="BC266" i="12"/>
  <c r="BB264" i="12"/>
  <c r="BJ297" i="12"/>
  <c r="BJ96" i="12"/>
  <c r="BI248" i="12"/>
  <c r="BI258" i="12"/>
  <c r="BN261" i="12"/>
  <c r="BK207" i="12"/>
  <c r="BL253" i="12"/>
  <c r="BN197" i="12"/>
  <c r="AZ74" i="12"/>
  <c r="AZ138" i="12"/>
  <c r="AZ202" i="12"/>
  <c r="AZ116" i="12"/>
  <c r="AZ276" i="12"/>
  <c r="AY290" i="12"/>
  <c r="BB91" i="12"/>
  <c r="BI280" i="12"/>
  <c r="BI290" i="12"/>
  <c r="BK237" i="12"/>
  <c r="AY211" i="12"/>
  <c r="AY127" i="12"/>
  <c r="BN60" i="12"/>
  <c r="AY263" i="12"/>
  <c r="AZ70" i="12"/>
  <c r="BC297" i="12"/>
  <c r="BK109" i="12"/>
  <c r="BK173" i="12"/>
  <c r="AY147" i="12"/>
  <c r="BC250" i="12"/>
  <c r="BJ224" i="12"/>
  <c r="BN133" i="12"/>
  <c r="BK143" i="12"/>
  <c r="AY137" i="12"/>
  <c r="AY212" i="12"/>
  <c r="BB81" i="12"/>
  <c r="BB145" i="12"/>
  <c r="BB209" i="12"/>
  <c r="BI90" i="12"/>
  <c r="BI154" i="12"/>
  <c r="BI218" i="12"/>
  <c r="BK69" i="12"/>
  <c r="BK133" i="12"/>
  <c r="BK197" i="12"/>
  <c r="BJ86" i="12"/>
  <c r="BJ150" i="12"/>
  <c r="BJ214" i="12"/>
  <c r="BK75" i="12"/>
  <c r="BK139" i="12"/>
  <c r="BJ252" i="12"/>
  <c r="BN82" i="12"/>
  <c r="BN140" i="12"/>
  <c r="BC162" i="12"/>
  <c r="BL269" i="12"/>
  <c r="BN85" i="12"/>
  <c r="BN149" i="12"/>
  <c r="BN213" i="12"/>
  <c r="BN277" i="12"/>
  <c r="BL271" i="12"/>
  <c r="AY305" i="12"/>
  <c r="BC106" i="12"/>
  <c r="BL79" i="12"/>
  <c r="BL143" i="12"/>
  <c r="BL207" i="12"/>
  <c r="BI67" i="12"/>
  <c r="BI131" i="12"/>
  <c r="BI195" i="12"/>
  <c r="BN180" i="12"/>
  <c r="BK94" i="12"/>
  <c r="BK158" i="12"/>
  <c r="BK222" i="12"/>
  <c r="BE204" i="12"/>
  <c r="BL95" i="12"/>
  <c r="BI82" i="12"/>
  <c r="BI146" i="12"/>
  <c r="BI210" i="12"/>
  <c r="BC137" i="12"/>
  <c r="BA194" i="12"/>
  <c r="BA269" i="12"/>
  <c r="BA279" i="12"/>
  <c r="BJ126" i="12"/>
  <c r="BJ72" i="12"/>
  <c r="BL229" i="12"/>
  <c r="BN237" i="12"/>
  <c r="BD166" i="12"/>
  <c r="BA103" i="12"/>
  <c r="BA167" i="12"/>
  <c r="BA231" i="12"/>
  <c r="BA64" i="12"/>
  <c r="BA128" i="12"/>
  <c r="BA192" i="12"/>
  <c r="BA129" i="12"/>
  <c r="BA225" i="12"/>
  <c r="BA297" i="12"/>
  <c r="BA280" i="12"/>
  <c r="BA83" i="12"/>
  <c r="BA147" i="12"/>
  <c r="BA211" i="12"/>
  <c r="BA275" i="12"/>
  <c r="BA85" i="12"/>
  <c r="BA149" i="12"/>
  <c r="BA213" i="12"/>
  <c r="BA277" i="12"/>
  <c r="BA94" i="12"/>
  <c r="BA158" i="12"/>
  <c r="BA230" i="12"/>
  <c r="BA294" i="12"/>
  <c r="BA287" i="12"/>
  <c r="BG255" i="12"/>
  <c r="BA116" i="12"/>
  <c r="BA180" i="12"/>
  <c r="BA244" i="12"/>
  <c r="BG268" i="12"/>
  <c r="BG282" i="12"/>
  <c r="BC125" i="12"/>
  <c r="BA159" i="12"/>
  <c r="BA139" i="12"/>
  <c r="BN109" i="12"/>
  <c r="BA111" i="12"/>
  <c r="BA175" i="12"/>
  <c r="BA72" i="12"/>
  <c r="BA136" i="12"/>
  <c r="BA200" i="12"/>
  <c r="BA288" i="12"/>
  <c r="BA219" i="12"/>
  <c r="BA283" i="12"/>
  <c r="BA93" i="12"/>
  <c r="BA157" i="12"/>
  <c r="BA221" i="12"/>
  <c r="BA285" i="12"/>
  <c r="BA102" i="12"/>
  <c r="BA174" i="12"/>
  <c r="BA238" i="12"/>
  <c r="BA302" i="12"/>
  <c r="BA295" i="12"/>
  <c r="BG123" i="12"/>
  <c r="BA124" i="12"/>
  <c r="BA188" i="12"/>
  <c r="BA252" i="12"/>
  <c r="BF253" i="12"/>
  <c r="BM131" i="12"/>
  <c r="BM120" i="12"/>
  <c r="BM119" i="12"/>
  <c r="BM122" i="12"/>
  <c r="BA218" i="12"/>
  <c r="BA97" i="12"/>
  <c r="BA86" i="12"/>
  <c r="BI66" i="12"/>
  <c r="BJ190" i="12"/>
  <c r="BJ136" i="12"/>
  <c r="AY93" i="12"/>
  <c r="AY230" i="12"/>
  <c r="AY120" i="12"/>
  <c r="BC199" i="12"/>
  <c r="BB287" i="12"/>
  <c r="BC260" i="12"/>
  <c r="BC261" i="12"/>
  <c r="BB274" i="12"/>
  <c r="BC286" i="12"/>
  <c r="BA233" i="12"/>
  <c r="BA119" i="12"/>
  <c r="BA183" i="12"/>
  <c r="BA105" i="12"/>
  <c r="BA208" i="12"/>
  <c r="BA99" i="12"/>
  <c r="BA163" i="12"/>
  <c r="BA227" i="12"/>
  <c r="BA291" i="12"/>
  <c r="BA293" i="12"/>
  <c r="BA110" i="12"/>
  <c r="BA182" i="12"/>
  <c r="BA246" i="12"/>
  <c r="BA239" i="12"/>
  <c r="BL175" i="12"/>
  <c r="BI99" i="12"/>
  <c r="BI163" i="12"/>
  <c r="BI227" i="12"/>
  <c r="BK118" i="12"/>
  <c r="BK182" i="12"/>
  <c r="BI92" i="12"/>
  <c r="BI156" i="12"/>
  <c r="BI220" i="12"/>
  <c r="BL113" i="12"/>
  <c r="BL177" i="12"/>
  <c r="BK71" i="12"/>
  <c r="BK135" i="12"/>
  <c r="BK199" i="12"/>
  <c r="BI77" i="12"/>
  <c r="BI141" i="12"/>
  <c r="BI205" i="12"/>
  <c r="BI269" i="12"/>
  <c r="BJ114" i="12"/>
  <c r="BJ178" i="12"/>
  <c r="BJ242" i="12"/>
  <c r="BN114" i="12"/>
  <c r="BN242" i="12"/>
  <c r="BN63" i="12"/>
  <c r="BA68" i="12"/>
  <c r="BA132" i="12"/>
  <c r="BA196" i="12"/>
  <c r="BA260" i="12"/>
  <c r="BG284" i="12"/>
  <c r="BM130" i="12"/>
  <c r="BA82" i="12"/>
  <c r="BA266" i="12"/>
  <c r="BA289" i="12"/>
  <c r="BA77" i="12"/>
  <c r="BA222" i="12"/>
  <c r="BI130" i="12"/>
  <c r="BD91" i="12"/>
  <c r="BA202" i="12"/>
  <c r="AY221" i="12"/>
  <c r="AY166" i="12"/>
  <c r="AY304" i="12"/>
  <c r="AZ291" i="12"/>
  <c r="AZ257" i="12"/>
  <c r="AZ285" i="12"/>
  <c r="BC296" i="12"/>
  <c r="BC115" i="12"/>
  <c r="BB146" i="12"/>
  <c r="AY261" i="12"/>
  <c r="AZ137" i="12"/>
  <c r="AZ281" i="12"/>
  <c r="AY110" i="12"/>
  <c r="AY174" i="12"/>
  <c r="AZ156" i="12"/>
  <c r="AZ220" i="12"/>
  <c r="AZ129" i="12"/>
  <c r="AZ265" i="12"/>
  <c r="AY281" i="12"/>
  <c r="AZ157" i="12"/>
  <c r="AZ221" i="12"/>
  <c r="AZ293" i="12"/>
  <c r="AZ87" i="12"/>
  <c r="AZ200" i="12"/>
  <c r="AZ245" i="12"/>
  <c r="BA63" i="12"/>
  <c r="BA137" i="12"/>
  <c r="BA257" i="12"/>
  <c r="BA107" i="12"/>
  <c r="BA171" i="12"/>
  <c r="BA235" i="12"/>
  <c r="BA299" i="12"/>
  <c r="BA109" i="12"/>
  <c r="BA173" i="12"/>
  <c r="BA237" i="12"/>
  <c r="BA301" i="12"/>
  <c r="BA118" i="12"/>
  <c r="BA190" i="12"/>
  <c r="BA254" i="12"/>
  <c r="BA247" i="12"/>
  <c r="BA240" i="12"/>
  <c r="BK62" i="12"/>
  <c r="BG267" i="12"/>
  <c r="BA76" i="12"/>
  <c r="BA140" i="12"/>
  <c r="BA204" i="12"/>
  <c r="BA268" i="12"/>
  <c r="BA166" i="12"/>
  <c r="BA138" i="12"/>
  <c r="BA146" i="12"/>
  <c r="BA234" i="12"/>
  <c r="BA261" i="12"/>
  <c r="BA214" i="12"/>
  <c r="BC189" i="12"/>
  <c r="BA120" i="12"/>
  <c r="BA75" i="12"/>
  <c r="BA141" i="12"/>
  <c r="BA150" i="12"/>
  <c r="BI194" i="12"/>
  <c r="BJ62" i="12"/>
  <c r="BL293" i="12"/>
  <c r="BN173" i="12"/>
  <c r="BG266" i="12"/>
  <c r="BA98" i="12"/>
  <c r="AZ273" i="12"/>
  <c r="AY130" i="12"/>
  <c r="AZ192" i="12"/>
  <c r="BC71" i="12"/>
  <c r="BB82" i="12"/>
  <c r="BC94" i="12"/>
  <c r="AY269" i="12"/>
  <c r="AY74" i="12"/>
  <c r="AZ122" i="12"/>
  <c r="AZ186" i="12"/>
  <c r="AZ250" i="12"/>
  <c r="AZ115" i="12"/>
  <c r="AZ179" i="12"/>
  <c r="AZ100" i="12"/>
  <c r="AZ164" i="12"/>
  <c r="AZ228" i="12"/>
  <c r="AY274" i="12"/>
  <c r="AY289" i="12"/>
  <c r="AZ101" i="12"/>
  <c r="AZ165" i="12"/>
  <c r="AZ229" i="12"/>
  <c r="AZ80" i="12"/>
  <c r="AZ208" i="12"/>
  <c r="BC209" i="12"/>
  <c r="BC273" i="12"/>
  <c r="BB175" i="12"/>
  <c r="BB239" i="12"/>
  <c r="BB303" i="12"/>
  <c r="BA71" i="12"/>
  <c r="BA199" i="12"/>
  <c r="BA169" i="12"/>
  <c r="BA96" i="12"/>
  <c r="BA160" i="12"/>
  <c r="BA224" i="12"/>
  <c r="BA265" i="12"/>
  <c r="BA248" i="12"/>
  <c r="BE201" i="12"/>
  <c r="BA179" i="12"/>
  <c r="BA243" i="12"/>
  <c r="BA117" i="12"/>
  <c r="BA181" i="12"/>
  <c r="BA245" i="12"/>
  <c r="BA62" i="12"/>
  <c r="BA126" i="12"/>
  <c r="BA198" i="12"/>
  <c r="BA262" i="12"/>
  <c r="BA255" i="12"/>
  <c r="BL127" i="12"/>
  <c r="BL191" i="12"/>
  <c r="BJ230" i="12"/>
  <c r="BI264" i="12"/>
  <c r="BK243" i="12"/>
  <c r="BK269" i="12"/>
  <c r="BA90" i="12"/>
  <c r="BA84" i="12"/>
  <c r="BA148" i="12"/>
  <c r="BA212" i="12"/>
  <c r="BA276" i="12"/>
  <c r="BF254" i="12"/>
  <c r="BA210" i="12"/>
  <c r="BA258" i="12"/>
  <c r="BA290" i="12"/>
  <c r="BA226" i="12"/>
  <c r="BA114" i="12"/>
  <c r="BA282" i="12"/>
  <c r="BA278" i="12"/>
  <c r="BA286" i="12"/>
  <c r="BJ200" i="12"/>
  <c r="BN301" i="12"/>
  <c r="AY157" i="12"/>
  <c r="AY102" i="12"/>
  <c r="AY294" i="12"/>
  <c r="AY240" i="12"/>
  <c r="AY184" i="12"/>
  <c r="AZ212" i="12"/>
  <c r="AY194" i="12"/>
  <c r="AZ213" i="12"/>
  <c r="BC135" i="12"/>
  <c r="BC104" i="12"/>
  <c r="BB109" i="12"/>
  <c r="BB223" i="12"/>
  <c r="BB248" i="12"/>
  <c r="BB273" i="12"/>
  <c r="BB210" i="12"/>
  <c r="BC158" i="12"/>
  <c r="BL111" i="12"/>
  <c r="BA79" i="12"/>
  <c r="BA143" i="12"/>
  <c r="BA207" i="12"/>
  <c r="BA193" i="12"/>
  <c r="BA104" i="12"/>
  <c r="BA168" i="12"/>
  <c r="BA232" i="12"/>
  <c r="BA256" i="12"/>
  <c r="BA61" i="12"/>
  <c r="BA125" i="12"/>
  <c r="BA189" i="12"/>
  <c r="BA253" i="12"/>
  <c r="BA70" i="12"/>
  <c r="BA134" i="12"/>
  <c r="BA206" i="12"/>
  <c r="BA270" i="12"/>
  <c r="BA263" i="12"/>
  <c r="BA130" i="12"/>
  <c r="BA92" i="12"/>
  <c r="BA156" i="12"/>
  <c r="BA220" i="12"/>
  <c r="BA284" i="12"/>
  <c r="BA66" i="12"/>
  <c r="BG122" i="12"/>
  <c r="BA298" i="12"/>
  <c r="BM123" i="12"/>
  <c r="BA274" i="12"/>
  <c r="BA250" i="12"/>
  <c r="BM129" i="12"/>
  <c r="AY285" i="12"/>
  <c r="AZ67" i="12"/>
  <c r="AY105" i="12"/>
  <c r="AY169" i="12"/>
  <c r="AZ117" i="12"/>
  <c r="AY231" i="12"/>
  <c r="AY295" i="12"/>
  <c r="AY111" i="12"/>
  <c r="AY175" i="12"/>
  <c r="AY73" i="12"/>
  <c r="AY68" i="12"/>
  <c r="AY253" i="12"/>
  <c r="AZ121" i="12"/>
  <c r="AZ298" i="12"/>
  <c r="AY255" i="12"/>
  <c r="AZ99" i="12"/>
  <c r="AZ163" i="12"/>
  <c r="AZ227" i="12"/>
  <c r="AY258" i="12"/>
  <c r="AY273" i="12"/>
  <c r="AZ79" i="12"/>
  <c r="AZ143" i="12"/>
  <c r="AZ128" i="12"/>
  <c r="AZ175" i="12"/>
  <c r="AZ239" i="12"/>
  <c r="AZ303" i="12"/>
  <c r="AY140" i="12"/>
  <c r="AY204" i="12"/>
  <c r="BB123" i="12"/>
  <c r="BB187" i="12"/>
  <c r="BC85" i="12"/>
  <c r="BC149" i="12"/>
  <c r="BC213" i="12"/>
  <c r="BB173" i="12"/>
  <c r="BB237" i="12"/>
  <c r="BB301" i="12"/>
  <c r="BC129" i="12"/>
  <c r="BC193" i="12"/>
  <c r="BC257" i="12"/>
  <c r="BB70" i="12"/>
  <c r="BB134" i="12"/>
  <c r="BB198" i="12"/>
  <c r="BB262" i="12"/>
  <c r="BB275" i="12"/>
  <c r="BC303" i="12"/>
  <c r="BB292" i="12"/>
  <c r="BB204" i="12"/>
  <c r="BB140" i="12"/>
  <c r="AZ114" i="12"/>
  <c r="AZ178" i="12"/>
  <c r="AZ242" i="12"/>
  <c r="AY199" i="12"/>
  <c r="AZ299" i="12"/>
  <c r="AZ92" i="12"/>
  <c r="AY266" i="12"/>
  <c r="AZ93" i="12"/>
  <c r="AZ151" i="12"/>
  <c r="AY244" i="12"/>
  <c r="AZ183" i="12"/>
  <c r="AZ247" i="12"/>
  <c r="AY84" i="12"/>
  <c r="AY148" i="12"/>
  <c r="BC79" i="12"/>
  <c r="BC207" i="12"/>
  <c r="BC265" i="12"/>
  <c r="BB71" i="12"/>
  <c r="BB135" i="12"/>
  <c r="BC123" i="12"/>
  <c r="BC187" i="12"/>
  <c r="BC298" i="12"/>
  <c r="BC244" i="12"/>
  <c r="BJ80" i="12"/>
  <c r="BJ144" i="12"/>
  <c r="BJ208" i="12"/>
  <c r="BJ247" i="12"/>
  <c r="BI242" i="12"/>
  <c r="BN117" i="12"/>
  <c r="BN181" i="12"/>
  <c r="BN245" i="12"/>
  <c r="BE177" i="12"/>
  <c r="BE289" i="12"/>
  <c r="BL167" i="12"/>
  <c r="BK110" i="12"/>
  <c r="BK174" i="12"/>
  <c r="BJ63" i="12"/>
  <c r="BL169" i="12"/>
  <c r="BK127" i="12"/>
  <c r="BK191" i="12"/>
  <c r="BJ81" i="12"/>
  <c r="BJ145" i="12"/>
  <c r="BJ209" i="12"/>
  <c r="BJ273" i="12"/>
  <c r="BK283" i="12"/>
  <c r="BJ71" i="12"/>
  <c r="BJ135" i="12"/>
  <c r="BJ199" i="12"/>
  <c r="BI120" i="12"/>
  <c r="BI184" i="12"/>
  <c r="BL61" i="12"/>
  <c r="BL125" i="12"/>
  <c r="BL189" i="12"/>
  <c r="BK264" i="12"/>
  <c r="BJ89" i="12"/>
  <c r="BJ153" i="12"/>
  <c r="BJ217" i="12"/>
  <c r="BJ281" i="12"/>
  <c r="BK227" i="12"/>
  <c r="BK291" i="12"/>
  <c r="BJ124" i="12"/>
  <c r="BJ188" i="12"/>
  <c r="BK253" i="12"/>
  <c r="BL90" i="12"/>
  <c r="BL162" i="12"/>
  <c r="BL226" i="12"/>
  <c r="BL290" i="12"/>
  <c r="BI71" i="12"/>
  <c r="BI135" i="12"/>
  <c r="BI199" i="12"/>
  <c r="BI263" i="12"/>
  <c r="BL84" i="12"/>
  <c r="BL148" i="12"/>
  <c r="BL212" i="12"/>
  <c r="BL276" i="12"/>
  <c r="BK98" i="12"/>
  <c r="BK162" i="12"/>
  <c r="BK120" i="12"/>
  <c r="BK184" i="12"/>
  <c r="BK248" i="12"/>
  <c r="BK258" i="12"/>
  <c r="BJ107" i="12"/>
  <c r="BJ171" i="12"/>
  <c r="BJ243" i="12"/>
  <c r="BI62" i="12"/>
  <c r="BI126" i="12"/>
  <c r="BI190" i="12"/>
  <c r="BI254" i="12"/>
  <c r="BL75" i="12"/>
  <c r="BL139" i="12"/>
  <c r="BL203" i="12"/>
  <c r="BL267" i="12"/>
  <c r="BK89" i="12"/>
  <c r="BK153" i="12"/>
  <c r="BK217" i="12"/>
  <c r="BK281" i="12"/>
  <c r="BK254" i="12"/>
  <c r="BI236" i="12"/>
  <c r="BI300" i="12"/>
  <c r="BJ264" i="12"/>
  <c r="BN220" i="12"/>
  <c r="BN178" i="12"/>
  <c r="BN127" i="12"/>
  <c r="BN191" i="12"/>
  <c r="BN255" i="12"/>
  <c r="BN145" i="12"/>
  <c r="BN209" i="12"/>
  <c r="BN273" i="12"/>
  <c r="BN91" i="12"/>
  <c r="BN155" i="12"/>
  <c r="BN283" i="12"/>
  <c r="BI289" i="12"/>
  <c r="BL102" i="12"/>
  <c r="BK84" i="12"/>
  <c r="BK148" i="12"/>
  <c r="BK212" i="12"/>
  <c r="BJ109" i="12"/>
  <c r="BJ173" i="12"/>
  <c r="BJ237" i="12"/>
  <c r="BE109" i="12"/>
  <c r="BE202" i="12"/>
  <c r="BC251" i="12"/>
  <c r="BB89" i="12"/>
  <c r="BB153" i="12"/>
  <c r="BB217" i="12"/>
  <c r="BB281" i="12"/>
  <c r="BC269" i="12"/>
  <c r="BB90" i="12"/>
  <c r="BB154" i="12"/>
  <c r="BB218" i="12"/>
  <c r="BB282" i="12"/>
  <c r="BB283" i="12"/>
  <c r="BB156" i="12"/>
  <c r="BB84" i="12"/>
  <c r="BL119" i="12"/>
  <c r="BK77" i="12"/>
  <c r="BI107" i="12"/>
  <c r="BI171" i="12"/>
  <c r="BK126" i="12"/>
  <c r="BK190" i="12"/>
  <c r="BJ79" i="12"/>
  <c r="BJ143" i="12"/>
  <c r="BJ207" i="12"/>
  <c r="BI100" i="12"/>
  <c r="BI164" i="12"/>
  <c r="BI228" i="12"/>
  <c r="BL121" i="12"/>
  <c r="BL185" i="12"/>
  <c r="BK79" i="12"/>
  <c r="BL255" i="12"/>
  <c r="BJ97" i="12"/>
  <c r="BJ161" i="12"/>
  <c r="BJ225" i="12"/>
  <c r="BJ289" i="12"/>
  <c r="BK235" i="12"/>
  <c r="BL170" i="12"/>
  <c r="BL234" i="12"/>
  <c r="BL298" i="12"/>
  <c r="BN292" i="12"/>
  <c r="BN236" i="12"/>
  <c r="BN122" i="12"/>
  <c r="BN186" i="12"/>
  <c r="BN250" i="12"/>
  <c r="BN71" i="12"/>
  <c r="BN135" i="12"/>
  <c r="BN199" i="12"/>
  <c r="BN263" i="12"/>
  <c r="BE210" i="12"/>
  <c r="BE179" i="12"/>
  <c r="BD133" i="12"/>
  <c r="BD165" i="12"/>
  <c r="BC276" i="12"/>
  <c r="BB97" i="12"/>
  <c r="BB161" i="12"/>
  <c r="BC277" i="12"/>
  <c r="BB98" i="12"/>
  <c r="BB162" i="12"/>
  <c r="BC110" i="12"/>
  <c r="BJ61" i="12"/>
  <c r="BK85" i="12"/>
  <c r="BK149" i="12"/>
  <c r="BK213" i="12"/>
  <c r="BJ102" i="12"/>
  <c r="BJ166" i="12"/>
  <c r="BI115" i="12"/>
  <c r="BI179" i="12"/>
  <c r="BI108" i="12"/>
  <c r="BI172" i="12"/>
  <c r="BL65" i="12"/>
  <c r="BL129" i="12"/>
  <c r="BL193" i="12"/>
  <c r="BJ271" i="12"/>
  <c r="BI72" i="12"/>
  <c r="BI136" i="12"/>
  <c r="BI200" i="12"/>
  <c r="BL77" i="12"/>
  <c r="BL141" i="12"/>
  <c r="BL205" i="12"/>
  <c r="BK91" i="12"/>
  <c r="BK155" i="12"/>
  <c r="BI274" i="12"/>
  <c r="BJ233" i="12"/>
  <c r="BJ76" i="12"/>
  <c r="BJ140" i="12"/>
  <c r="BJ204" i="12"/>
  <c r="BI93" i="12"/>
  <c r="BI157" i="12"/>
  <c r="BI221" i="12"/>
  <c r="BI285" i="12"/>
  <c r="BL106" i="12"/>
  <c r="BL178" i="12"/>
  <c r="BL242" i="12"/>
  <c r="BK64" i="12"/>
  <c r="BI279" i="12"/>
  <c r="BL164" i="12"/>
  <c r="BL228" i="12"/>
  <c r="BL292" i="12"/>
  <c r="BK114" i="12"/>
  <c r="BK200" i="12"/>
  <c r="BJ130" i="12"/>
  <c r="BJ194" i="12"/>
  <c r="BJ258" i="12"/>
  <c r="BJ259" i="12"/>
  <c r="BI78" i="12"/>
  <c r="BI142" i="12"/>
  <c r="BI206" i="12"/>
  <c r="BI270" i="12"/>
  <c r="BL91" i="12"/>
  <c r="BL155" i="12"/>
  <c r="BL219" i="12"/>
  <c r="BL283" i="12"/>
  <c r="BK105" i="12"/>
  <c r="BK169" i="12"/>
  <c r="BK233" i="12"/>
  <c r="BK297" i="12"/>
  <c r="BK270" i="12"/>
  <c r="BJ288" i="12"/>
  <c r="BJ246" i="12"/>
  <c r="BN156" i="12"/>
  <c r="BN244" i="12"/>
  <c r="BN97" i="12"/>
  <c r="BN161" i="12"/>
  <c r="BN225" i="12"/>
  <c r="BN289" i="12"/>
  <c r="BN107" i="12"/>
  <c r="BN171" i="12"/>
  <c r="BN235" i="12"/>
  <c r="BN299" i="12"/>
  <c r="BI241" i="12"/>
  <c r="BK100" i="12"/>
  <c r="BK164" i="12"/>
  <c r="BK228" i="12"/>
  <c r="BJ125" i="12"/>
  <c r="BJ189" i="12"/>
  <c r="BJ253" i="12"/>
  <c r="BK93" i="12"/>
  <c r="BK157" i="12"/>
  <c r="BK221" i="12"/>
  <c r="BI116" i="12"/>
  <c r="BI180" i="12"/>
  <c r="BD90" i="12"/>
  <c r="BD194" i="12"/>
  <c r="BD164" i="12"/>
  <c r="BE224" i="12"/>
  <c r="BD83" i="12"/>
  <c r="BE223" i="12"/>
  <c r="BE296" i="12"/>
  <c r="BD180" i="12"/>
  <c r="BD297" i="12"/>
  <c r="AZ97" i="12"/>
  <c r="AZ256" i="12"/>
  <c r="BB120" i="12"/>
  <c r="BL136" i="12"/>
  <c r="BL289" i="12"/>
  <c r="BN78" i="12"/>
  <c r="BN144" i="12"/>
  <c r="BI97" i="12"/>
  <c r="BL262" i="12"/>
  <c r="AY155" i="12"/>
  <c r="AY192" i="12"/>
  <c r="AY138" i="12"/>
  <c r="AY217" i="12"/>
  <c r="AZ262" i="12"/>
  <c r="BC143" i="12"/>
  <c r="BC157" i="12"/>
  <c r="BB181" i="12"/>
  <c r="BB78" i="12"/>
  <c r="BB192" i="12"/>
  <c r="BC294" i="12"/>
  <c r="BB228" i="12"/>
  <c r="BJ158" i="12"/>
  <c r="AY163" i="12"/>
  <c r="AY237" i="12"/>
  <c r="AY246" i="12"/>
  <c r="AY207" i="12"/>
  <c r="AY89" i="12"/>
  <c r="AY146" i="12"/>
  <c r="AZ145" i="12"/>
  <c r="AZ95" i="12"/>
  <c r="AZ144" i="12"/>
  <c r="AZ272" i="12"/>
  <c r="AZ142" i="12"/>
  <c r="AY267" i="12"/>
  <c r="AZ191" i="12"/>
  <c r="AY92" i="12"/>
  <c r="BB75" i="12"/>
  <c r="BB203" i="12"/>
  <c r="BC151" i="12"/>
  <c r="BB189" i="12"/>
  <c r="BC81" i="12"/>
  <c r="BB86" i="12"/>
  <c r="BB278" i="12"/>
  <c r="BB79" i="12"/>
  <c r="BC90" i="12"/>
  <c r="BC131" i="12"/>
  <c r="BC259" i="12"/>
  <c r="BB136" i="12"/>
  <c r="BC84" i="12"/>
  <c r="BC212" i="12"/>
  <c r="BB289" i="12"/>
  <c r="BB226" i="12"/>
  <c r="BC238" i="12"/>
  <c r="BB291" i="12"/>
  <c r="BB188" i="12"/>
  <c r="BC271" i="12"/>
  <c r="BB260" i="12"/>
  <c r="BB212" i="12"/>
  <c r="BC138" i="12"/>
  <c r="BE88" i="12"/>
  <c r="BE87" i="12"/>
  <c r="BE86" i="12"/>
  <c r="BE85" i="12"/>
  <c r="BD218" i="12"/>
  <c r="BD216" i="12"/>
  <c r="BD215" i="12"/>
  <c r="BD217" i="12"/>
  <c r="BI106" i="12"/>
  <c r="BI170" i="12"/>
  <c r="BL63" i="12"/>
  <c r="BK70" i="12"/>
  <c r="BK134" i="12"/>
  <c r="BK198" i="12"/>
  <c r="BJ87" i="12"/>
  <c r="BJ151" i="12"/>
  <c r="BJ215" i="12"/>
  <c r="BK87" i="12"/>
  <c r="BK151" i="12"/>
  <c r="BK215" i="12"/>
  <c r="BJ112" i="12"/>
  <c r="BJ176" i="12"/>
  <c r="BL263" i="12"/>
  <c r="BK280" i="12"/>
  <c r="BJ105" i="12"/>
  <c r="BJ169" i="12"/>
  <c r="BK179" i="12"/>
  <c r="BJ268" i="12"/>
  <c r="BI87" i="12"/>
  <c r="BI151" i="12"/>
  <c r="BI215" i="12"/>
  <c r="BL100" i="12"/>
  <c r="BK178" i="12"/>
  <c r="BK242" i="12"/>
  <c r="BK136" i="12"/>
  <c r="BK274" i="12"/>
  <c r="BJ123" i="12"/>
  <c r="BJ187" i="12"/>
  <c r="BI267" i="12"/>
  <c r="BL88" i="12"/>
  <c r="BL152" i="12"/>
  <c r="BL216" i="12"/>
  <c r="BL280" i="12"/>
  <c r="BI252" i="12"/>
  <c r="BL241" i="12"/>
  <c r="BK295" i="12"/>
  <c r="BN76" i="12"/>
  <c r="BJ294" i="12"/>
  <c r="BN130" i="12"/>
  <c r="BN194" i="12"/>
  <c r="BN258" i="12"/>
  <c r="BJ277" i="12"/>
  <c r="BN79" i="12"/>
  <c r="BN143" i="12"/>
  <c r="BN207" i="12"/>
  <c r="BN271" i="12"/>
  <c r="BN94" i="12"/>
  <c r="BN158" i="12"/>
  <c r="BN222" i="12"/>
  <c r="BN286" i="12"/>
  <c r="BN96" i="12"/>
  <c r="BN160" i="12"/>
  <c r="BN224" i="12"/>
  <c r="BN288" i="12"/>
  <c r="BI113" i="12"/>
  <c r="BI177" i="12"/>
  <c r="BL118" i="12"/>
  <c r="BL150" i="12"/>
  <c r="BL214" i="12"/>
  <c r="BL278" i="12"/>
  <c r="BK292" i="12"/>
  <c r="BD114" i="12"/>
  <c r="BD112" i="12"/>
  <c r="BD111" i="12"/>
  <c r="BD178" i="12"/>
  <c r="BD175" i="12"/>
  <c r="BE194" i="12"/>
  <c r="BE192" i="12"/>
  <c r="BE193" i="12"/>
  <c r="BE191" i="12"/>
  <c r="AZ254" i="12"/>
  <c r="BB184" i="12"/>
  <c r="BK226" i="12"/>
  <c r="BL72" i="12"/>
  <c r="BN80" i="12"/>
  <c r="BI225" i="12"/>
  <c r="BE208" i="12"/>
  <c r="BE207" i="12"/>
  <c r="BE206" i="12"/>
  <c r="BD155" i="12"/>
  <c r="BD152" i="12"/>
  <c r="BD154" i="12"/>
  <c r="BD153" i="12"/>
  <c r="AY101" i="12"/>
  <c r="AZ113" i="12"/>
  <c r="AZ134" i="12"/>
  <c r="BB67" i="12"/>
  <c r="BC240" i="12"/>
  <c r="BB206" i="12"/>
  <c r="BC76" i="12"/>
  <c r="BC239" i="12"/>
  <c r="BJ279" i="12"/>
  <c r="BJ222" i="12"/>
  <c r="AZ153" i="12"/>
  <c r="AY143" i="12"/>
  <c r="AY136" i="12"/>
  <c r="AY153" i="12"/>
  <c r="AY210" i="12"/>
  <c r="AZ244" i="12"/>
  <c r="AY225" i="12"/>
  <c r="AZ301" i="12"/>
  <c r="AZ78" i="12"/>
  <c r="AZ206" i="12"/>
  <c r="AZ270" i="12"/>
  <c r="AY260" i="12"/>
  <c r="AZ255" i="12"/>
  <c r="AY156" i="12"/>
  <c r="AY228" i="12"/>
  <c r="BB139" i="12"/>
  <c r="BC101" i="12"/>
  <c r="BC248" i="12"/>
  <c r="BB125" i="12"/>
  <c r="BB253" i="12"/>
  <c r="BC145" i="12"/>
  <c r="BB150" i="12"/>
  <c r="BB214" i="12"/>
  <c r="BB143" i="12"/>
  <c r="BC195" i="12"/>
  <c r="BB72" i="12"/>
  <c r="BB200" i="12"/>
  <c r="BC148" i="12"/>
  <c r="BB225" i="12"/>
  <c r="BB290" i="12"/>
  <c r="BC302" i="12"/>
  <c r="BB116" i="12"/>
  <c r="AY72" i="12"/>
  <c r="AY107" i="12"/>
  <c r="AY171" i="12"/>
  <c r="AY235" i="12"/>
  <c r="AZ72" i="12"/>
  <c r="AY117" i="12"/>
  <c r="AY181" i="12"/>
  <c r="AY277" i="12"/>
  <c r="AZ169" i="12"/>
  <c r="AZ297" i="12"/>
  <c r="AY126" i="12"/>
  <c r="AY190" i="12"/>
  <c r="AY254" i="12"/>
  <c r="AZ130" i="12"/>
  <c r="AZ194" i="12"/>
  <c r="AZ258" i="12"/>
  <c r="AY87" i="12"/>
  <c r="AY151" i="12"/>
  <c r="AY215" i="12"/>
  <c r="AY279" i="12"/>
  <c r="AY264" i="12"/>
  <c r="AZ241" i="12"/>
  <c r="AZ123" i="12"/>
  <c r="AZ187" i="12"/>
  <c r="AZ251" i="12"/>
  <c r="AY80" i="12"/>
  <c r="AY144" i="12"/>
  <c r="AY208" i="12"/>
  <c r="AZ108" i="12"/>
  <c r="AZ172" i="12"/>
  <c r="AZ236" i="12"/>
  <c r="AY97" i="12"/>
  <c r="AY161" i="12"/>
  <c r="AY154" i="12"/>
  <c r="AY218" i="12"/>
  <c r="AY282" i="12"/>
  <c r="AZ161" i="12"/>
  <c r="AZ252" i="12"/>
  <c r="AY233" i="12"/>
  <c r="AY297" i="12"/>
  <c r="AZ109" i="12"/>
  <c r="AZ173" i="12"/>
  <c r="AZ237" i="12"/>
  <c r="AY82" i="12"/>
  <c r="AZ103" i="12"/>
  <c r="AZ88" i="12"/>
  <c r="AZ152" i="12"/>
  <c r="AZ216" i="12"/>
  <c r="AZ280" i="12"/>
  <c r="AZ86" i="12"/>
  <c r="AZ150" i="12"/>
  <c r="AZ214" i="12"/>
  <c r="AZ278" i="12"/>
  <c r="AY275" i="12"/>
  <c r="AY276" i="12"/>
  <c r="AZ199" i="12"/>
  <c r="AZ263" i="12"/>
  <c r="AY100" i="12"/>
  <c r="AY164" i="12"/>
  <c r="AY236" i="12"/>
  <c r="BB83" i="12"/>
  <c r="BB147" i="12"/>
  <c r="BB211" i="12"/>
  <c r="BC95" i="12"/>
  <c r="BC159" i="12"/>
  <c r="BC109" i="12"/>
  <c r="BC128" i="12"/>
  <c r="BC192" i="12"/>
  <c r="BC256" i="12"/>
  <c r="BB69" i="12"/>
  <c r="BB133" i="12"/>
  <c r="BB197" i="12"/>
  <c r="BB261" i="12"/>
  <c r="BC89" i="12"/>
  <c r="BC153" i="12"/>
  <c r="BC281" i="12"/>
  <c r="BB94" i="12"/>
  <c r="BB158" i="12"/>
  <c r="BB222" i="12"/>
  <c r="BB286" i="12"/>
  <c r="BC274" i="12"/>
  <c r="BB87" i="12"/>
  <c r="BB151" i="12"/>
  <c r="BC98" i="12"/>
  <c r="BB183" i="12"/>
  <c r="BB247" i="12"/>
  <c r="BC75" i="12"/>
  <c r="BC139" i="12"/>
  <c r="BC203" i="12"/>
  <c r="BB80" i="12"/>
  <c r="BB144" i="12"/>
  <c r="BB208" i="12"/>
  <c r="BB272" i="12"/>
  <c r="BC92" i="12"/>
  <c r="BC156" i="12"/>
  <c r="BC284" i="12"/>
  <c r="BB105" i="12"/>
  <c r="BB169" i="12"/>
  <c r="BC285" i="12"/>
  <c r="BB106" i="12"/>
  <c r="BB170" i="12"/>
  <c r="BB234" i="12"/>
  <c r="BB298" i="12"/>
  <c r="BC118" i="12"/>
  <c r="BC246" i="12"/>
  <c r="BB235" i="12"/>
  <c r="BB299" i="12"/>
  <c r="BB220" i="12"/>
  <c r="BB148" i="12"/>
  <c r="BC295" i="12"/>
  <c r="BB300" i="12"/>
  <c r="BB244" i="12"/>
  <c r="BC202" i="12"/>
  <c r="BD283" i="12"/>
  <c r="BD282" i="12"/>
  <c r="BD281" i="12"/>
  <c r="BD75" i="12"/>
  <c r="BD74" i="12"/>
  <c r="BE227" i="12"/>
  <c r="BE226" i="12"/>
  <c r="BJ69" i="12"/>
  <c r="BI114" i="12"/>
  <c r="BD73" i="12"/>
  <c r="AY301" i="12"/>
  <c r="BC132" i="12"/>
  <c r="AY165" i="12"/>
  <c r="AY81" i="12"/>
  <c r="AZ264" i="12"/>
  <c r="AY99" i="12"/>
  <c r="AY115" i="12"/>
  <c r="AY179" i="12"/>
  <c r="AY125" i="12"/>
  <c r="AY189" i="12"/>
  <c r="AY70" i="12"/>
  <c r="AZ185" i="12"/>
  <c r="AY134" i="12"/>
  <c r="AY262" i="12"/>
  <c r="AY223" i="12"/>
  <c r="AY287" i="12"/>
  <c r="AY272" i="12"/>
  <c r="AZ131" i="12"/>
  <c r="AZ195" i="12"/>
  <c r="AZ259" i="12"/>
  <c r="AY88" i="12"/>
  <c r="AY152" i="12"/>
  <c r="AY216" i="12"/>
  <c r="AZ180" i="12"/>
  <c r="AY162" i="12"/>
  <c r="AY226" i="12"/>
  <c r="AZ193" i="12"/>
  <c r="AZ260" i="12"/>
  <c r="AY241" i="12"/>
  <c r="AZ181" i="12"/>
  <c r="AZ253" i="12"/>
  <c r="AY90" i="12"/>
  <c r="AZ111" i="12"/>
  <c r="AZ96" i="12"/>
  <c r="AZ160" i="12"/>
  <c r="AZ224" i="12"/>
  <c r="AZ288" i="12"/>
  <c r="AZ94" i="12"/>
  <c r="AZ158" i="12"/>
  <c r="AZ222" i="12"/>
  <c r="AZ286" i="12"/>
  <c r="AY283" i="12"/>
  <c r="AY292" i="12"/>
  <c r="AZ207" i="12"/>
  <c r="AZ271" i="12"/>
  <c r="AY108" i="12"/>
  <c r="AY172" i="12"/>
  <c r="AY252" i="12"/>
  <c r="BB155" i="12"/>
  <c r="BC103" i="12"/>
  <c r="BC117" i="12"/>
  <c r="BC72" i="12"/>
  <c r="BC136" i="12"/>
  <c r="BC200" i="12"/>
  <c r="BC264" i="12"/>
  <c r="BB77" i="12"/>
  <c r="BB141" i="12"/>
  <c r="BB205" i="12"/>
  <c r="BB269" i="12"/>
  <c r="BC161" i="12"/>
  <c r="BB230" i="12"/>
  <c r="BB294" i="12"/>
  <c r="BB95" i="12"/>
  <c r="BB159" i="12"/>
  <c r="BB191" i="12"/>
  <c r="BB255" i="12"/>
  <c r="BC83" i="12"/>
  <c r="BC147" i="12"/>
  <c r="BC211" i="12"/>
  <c r="BC275" i="12"/>
  <c r="BB88" i="12"/>
  <c r="BB152" i="12"/>
  <c r="BB216" i="12"/>
  <c r="BB280" i="12"/>
  <c r="BC100" i="12"/>
  <c r="BC292" i="12"/>
  <c r="BB113" i="12"/>
  <c r="BB177" i="12"/>
  <c r="BC293" i="12"/>
  <c r="BB114" i="12"/>
  <c r="BB178" i="12"/>
  <c r="BB242" i="12"/>
  <c r="BC126" i="12"/>
  <c r="BC190" i="12"/>
  <c r="BC254" i="12"/>
  <c r="BB243" i="12"/>
  <c r="BB252" i="12"/>
  <c r="BB172" i="12"/>
  <c r="BB68" i="12"/>
  <c r="BB276" i="12"/>
  <c r="BD79" i="12"/>
  <c r="BD78" i="12"/>
  <c r="BD76" i="12"/>
  <c r="BI60" i="12"/>
  <c r="BE120" i="12"/>
  <c r="AY251" i="12"/>
  <c r="BC196" i="12"/>
  <c r="BD170" i="12"/>
  <c r="BD169" i="12"/>
  <c r="BL200" i="12"/>
  <c r="BK279" i="12"/>
  <c r="BN81" i="12"/>
  <c r="BN142" i="12"/>
  <c r="BN208" i="12"/>
  <c r="BN219" i="12"/>
  <c r="BK276" i="12"/>
  <c r="AY91" i="12"/>
  <c r="AY229" i="12"/>
  <c r="AY302" i="12"/>
  <c r="AY128" i="12"/>
  <c r="AY145" i="12"/>
  <c r="BB195" i="12"/>
  <c r="BB245" i="12"/>
  <c r="BB142" i="12"/>
  <c r="BC82" i="12"/>
  <c r="BC74" i="12"/>
  <c r="BI226" i="12"/>
  <c r="BJ94" i="12"/>
  <c r="AY109" i="12"/>
  <c r="AZ289" i="12"/>
  <c r="AY256" i="12"/>
  <c r="AY198" i="12"/>
  <c r="AY123" i="12"/>
  <c r="AY187" i="12"/>
  <c r="AY69" i="12"/>
  <c r="AY133" i="12"/>
  <c r="AY197" i="12"/>
  <c r="AZ73" i="12"/>
  <c r="AZ201" i="12"/>
  <c r="AY78" i="12"/>
  <c r="AY142" i="12"/>
  <c r="AY206" i="12"/>
  <c r="AY270" i="12"/>
  <c r="AZ82" i="12"/>
  <c r="AZ146" i="12"/>
  <c r="AZ210" i="12"/>
  <c r="AZ274" i="12"/>
  <c r="AY103" i="12"/>
  <c r="AY167" i="12"/>
  <c r="AY280" i="12"/>
  <c r="AZ75" i="12"/>
  <c r="AZ139" i="12"/>
  <c r="AZ203" i="12"/>
  <c r="AZ267" i="12"/>
  <c r="AY96" i="12"/>
  <c r="AY160" i="12"/>
  <c r="AY224" i="12"/>
  <c r="AZ124" i="12"/>
  <c r="AZ188" i="12"/>
  <c r="AZ284" i="12"/>
  <c r="AY113" i="12"/>
  <c r="AY177" i="12"/>
  <c r="AY170" i="12"/>
  <c r="AY234" i="12"/>
  <c r="AY298" i="12"/>
  <c r="AZ209" i="12"/>
  <c r="AZ268" i="12"/>
  <c r="AY249" i="12"/>
  <c r="AZ125" i="12"/>
  <c r="AZ189" i="12"/>
  <c r="AZ261" i="12"/>
  <c r="AY98" i="12"/>
  <c r="AZ119" i="12"/>
  <c r="AZ104" i="12"/>
  <c r="AZ168" i="12"/>
  <c r="AZ232" i="12"/>
  <c r="AZ296" i="12"/>
  <c r="AZ102" i="12"/>
  <c r="AZ166" i="12"/>
  <c r="AZ230" i="12"/>
  <c r="AZ294" i="12"/>
  <c r="AY291" i="12"/>
  <c r="AZ215" i="12"/>
  <c r="AZ279" i="12"/>
  <c r="AY116" i="12"/>
  <c r="AY180" i="12"/>
  <c r="AY268" i="12"/>
  <c r="BB99" i="12"/>
  <c r="BB163" i="12"/>
  <c r="BB227" i="12"/>
  <c r="BC80" i="12"/>
  <c r="BC144" i="12"/>
  <c r="BC208" i="12"/>
  <c r="BC272" i="12"/>
  <c r="BB85" i="12"/>
  <c r="BB149" i="12"/>
  <c r="BB213" i="12"/>
  <c r="BB277" i="12"/>
  <c r="BC105" i="12"/>
  <c r="BB110" i="12"/>
  <c r="BB174" i="12"/>
  <c r="BB238" i="12"/>
  <c r="BB302" i="12"/>
  <c r="BC290" i="12"/>
  <c r="BC114" i="12"/>
  <c r="BC186" i="12"/>
  <c r="BB199" i="12"/>
  <c r="BB263" i="12"/>
  <c r="BC91" i="12"/>
  <c r="BC155" i="12"/>
  <c r="BC283" i="12"/>
  <c r="BB96" i="12"/>
  <c r="BB160" i="12"/>
  <c r="BB224" i="12"/>
  <c r="BB288" i="12"/>
  <c r="BC108" i="12"/>
  <c r="BC300" i="12"/>
  <c r="BB121" i="12"/>
  <c r="BB185" i="12"/>
  <c r="BB249" i="12"/>
  <c r="BC237" i="12"/>
  <c r="BC301" i="12"/>
  <c r="BB122" i="12"/>
  <c r="BB186" i="12"/>
  <c r="BB250" i="12"/>
  <c r="BC70" i="12"/>
  <c r="BC134" i="12"/>
  <c r="BC198" i="12"/>
  <c r="BC262" i="12"/>
  <c r="BB251" i="12"/>
  <c r="BC247" i="12"/>
  <c r="BB284" i="12"/>
  <c r="BB196" i="12"/>
  <c r="BB100" i="12"/>
  <c r="BC279" i="12"/>
  <c r="BK60" i="12"/>
  <c r="BD167" i="12"/>
  <c r="BE187" i="12"/>
  <c r="AY209" i="12"/>
  <c r="AZ190" i="12"/>
  <c r="BC146" i="12"/>
  <c r="BC68" i="12"/>
  <c r="BB124" i="12"/>
  <c r="BJ67" i="12"/>
  <c r="BL264" i="12"/>
  <c r="BN270" i="12"/>
  <c r="BI161" i="12"/>
  <c r="BL198" i="12"/>
  <c r="AY219" i="12"/>
  <c r="AY238" i="12"/>
  <c r="AY135" i="12"/>
  <c r="AY259" i="12"/>
  <c r="AY220" i="12"/>
  <c r="BB117" i="12"/>
  <c r="BC258" i="12"/>
  <c r="BB128" i="12"/>
  <c r="BC204" i="12"/>
  <c r="BC102" i="12"/>
  <c r="BB180" i="12"/>
  <c r="BE92" i="12"/>
  <c r="BE89" i="12"/>
  <c r="BI162" i="12"/>
  <c r="AY173" i="12"/>
  <c r="AY118" i="12"/>
  <c r="AZ177" i="12"/>
  <c r="BC120" i="12"/>
  <c r="AZ305" i="12"/>
  <c r="AY67" i="12"/>
  <c r="AY131" i="12"/>
  <c r="AY195" i="12"/>
  <c r="AZ71" i="12"/>
  <c r="AY77" i="12"/>
  <c r="AY141" i="12"/>
  <c r="AY205" i="12"/>
  <c r="AY76" i="12"/>
  <c r="AZ89" i="12"/>
  <c r="AZ217" i="12"/>
  <c r="AY86" i="12"/>
  <c r="AY150" i="12"/>
  <c r="AY214" i="12"/>
  <c r="AY278" i="12"/>
  <c r="AZ90" i="12"/>
  <c r="AZ154" i="12"/>
  <c r="AZ218" i="12"/>
  <c r="AZ282" i="12"/>
  <c r="AY239" i="12"/>
  <c r="AY303" i="12"/>
  <c r="AY288" i="12"/>
  <c r="AZ83" i="12"/>
  <c r="AZ147" i="12"/>
  <c r="AZ211" i="12"/>
  <c r="AZ275" i="12"/>
  <c r="AY104" i="12"/>
  <c r="AY168" i="12"/>
  <c r="AZ68" i="12"/>
  <c r="AZ132" i="12"/>
  <c r="AZ196" i="12"/>
  <c r="AZ292" i="12"/>
  <c r="AY121" i="12"/>
  <c r="AY185" i="12"/>
  <c r="AY178" i="12"/>
  <c r="AY242" i="12"/>
  <c r="AZ225" i="12"/>
  <c r="AY193" i="12"/>
  <c r="AY257" i="12"/>
  <c r="AZ69" i="12"/>
  <c r="AZ133" i="12"/>
  <c r="AZ197" i="12"/>
  <c r="AZ269" i="12"/>
  <c r="AY106" i="12"/>
  <c r="AZ127" i="12"/>
  <c r="AZ112" i="12"/>
  <c r="AZ176" i="12"/>
  <c r="AZ240" i="12"/>
  <c r="AZ304" i="12"/>
  <c r="AZ110" i="12"/>
  <c r="AZ174" i="12"/>
  <c r="AZ238" i="12"/>
  <c r="AZ302" i="12"/>
  <c r="AY299" i="12"/>
  <c r="AZ159" i="12"/>
  <c r="AZ223" i="12"/>
  <c r="AZ287" i="12"/>
  <c r="AY124" i="12"/>
  <c r="AY188" i="12"/>
  <c r="AY284" i="12"/>
  <c r="BB107" i="12"/>
  <c r="BB171" i="12"/>
  <c r="BC119" i="12"/>
  <c r="BC69" i="12"/>
  <c r="BC133" i="12"/>
  <c r="BC197" i="12"/>
  <c r="BC88" i="12"/>
  <c r="BC152" i="12"/>
  <c r="BC280" i="12"/>
  <c r="BB93" i="12"/>
  <c r="BB157" i="12"/>
  <c r="BB221" i="12"/>
  <c r="BB285" i="12"/>
  <c r="BC113" i="12"/>
  <c r="BC241" i="12"/>
  <c r="BB118" i="12"/>
  <c r="BB182" i="12"/>
  <c r="BB246" i="12"/>
  <c r="BB111" i="12"/>
  <c r="BC67" i="12"/>
  <c r="BC122" i="12"/>
  <c r="BC194" i="12"/>
  <c r="BB207" i="12"/>
  <c r="BB271" i="12"/>
  <c r="BC99" i="12"/>
  <c r="BC291" i="12"/>
  <c r="BB104" i="12"/>
  <c r="BB168" i="12"/>
  <c r="BC116" i="12"/>
  <c r="BB129" i="12"/>
  <c r="BB193" i="12"/>
  <c r="BB257" i="12"/>
  <c r="BC245" i="12"/>
  <c r="BB130" i="12"/>
  <c r="BB194" i="12"/>
  <c r="BD77" i="12"/>
  <c r="AZ126" i="12"/>
  <c r="BI251" i="12"/>
  <c r="BN206" i="12"/>
  <c r="BN272" i="12"/>
  <c r="BD203" i="12"/>
  <c r="BD202" i="12"/>
  <c r="BD200" i="12"/>
  <c r="BD201" i="12"/>
  <c r="AY71" i="12"/>
  <c r="AY248" i="12"/>
  <c r="AY202" i="12"/>
  <c r="AZ136" i="12"/>
  <c r="AZ198" i="12"/>
  <c r="BB131" i="12"/>
  <c r="BC93" i="12"/>
  <c r="BC304" i="12"/>
  <c r="BB270" i="12"/>
  <c r="BC154" i="12"/>
  <c r="BC140" i="12"/>
  <c r="BI98" i="12"/>
  <c r="BE205" i="12"/>
  <c r="AY227" i="12"/>
  <c r="AY182" i="12"/>
  <c r="AY79" i="12"/>
  <c r="AY271" i="12"/>
  <c r="AZ243" i="12"/>
  <c r="AY200" i="12"/>
  <c r="AY75" i="12"/>
  <c r="AY139" i="12"/>
  <c r="AY203" i="12"/>
  <c r="AY85" i="12"/>
  <c r="AY149" i="12"/>
  <c r="AY213" i="12"/>
  <c r="AY245" i="12"/>
  <c r="AZ105" i="12"/>
  <c r="AZ233" i="12"/>
  <c r="AY94" i="12"/>
  <c r="AY158" i="12"/>
  <c r="AY222" i="12"/>
  <c r="AY286" i="12"/>
  <c r="AZ98" i="12"/>
  <c r="AZ162" i="12"/>
  <c r="AZ226" i="12"/>
  <c r="AZ290" i="12"/>
  <c r="AY119" i="12"/>
  <c r="AY183" i="12"/>
  <c r="AY247" i="12"/>
  <c r="AY232" i="12"/>
  <c r="AY296" i="12"/>
  <c r="AZ91" i="12"/>
  <c r="AZ155" i="12"/>
  <c r="AZ219" i="12"/>
  <c r="AZ283" i="12"/>
  <c r="AY112" i="12"/>
  <c r="AY176" i="12"/>
  <c r="AZ76" i="12"/>
  <c r="AZ140" i="12"/>
  <c r="AZ204" i="12"/>
  <c r="AZ300" i="12"/>
  <c r="AY129" i="12"/>
  <c r="AY122" i="12"/>
  <c r="AY186" i="12"/>
  <c r="AY250" i="12"/>
  <c r="AZ81" i="12"/>
  <c r="AZ249" i="12"/>
  <c r="AY201" i="12"/>
  <c r="AY265" i="12"/>
  <c r="AZ77" i="12"/>
  <c r="AZ141" i="12"/>
  <c r="AZ205" i="12"/>
  <c r="AZ277" i="12"/>
  <c r="AY114" i="12"/>
  <c r="AZ135" i="12"/>
  <c r="AZ120" i="12"/>
  <c r="AZ184" i="12"/>
  <c r="AZ248" i="12"/>
  <c r="AY293" i="12"/>
  <c r="AZ118" i="12"/>
  <c r="AZ182" i="12"/>
  <c r="AZ246" i="12"/>
  <c r="AY243" i="12"/>
  <c r="AZ167" i="12"/>
  <c r="AZ231" i="12"/>
  <c r="AZ295" i="12"/>
  <c r="AY132" i="12"/>
  <c r="AY196" i="12"/>
  <c r="AY300" i="12"/>
  <c r="BB115" i="12"/>
  <c r="BB179" i="12"/>
  <c r="BC127" i="12"/>
  <c r="BC191" i="12"/>
  <c r="BC77" i="12"/>
  <c r="BC141" i="12"/>
  <c r="BC205" i="12"/>
  <c r="BC96" i="12"/>
  <c r="BC160" i="12"/>
  <c r="BC288" i="12"/>
  <c r="BB101" i="12"/>
  <c r="BB165" i="12"/>
  <c r="BB229" i="12"/>
  <c r="BB293" i="12"/>
  <c r="BC121" i="12"/>
  <c r="BC185" i="12"/>
  <c r="BC249" i="12"/>
  <c r="BB126" i="12"/>
  <c r="BB190" i="12"/>
  <c r="BB254" i="12"/>
  <c r="BC242" i="12"/>
  <c r="BB119" i="12"/>
  <c r="BC130" i="12"/>
  <c r="BC210" i="12"/>
  <c r="BB215" i="12"/>
  <c r="BB279" i="12"/>
  <c r="BC107" i="12"/>
  <c r="BC299" i="12"/>
  <c r="BB112" i="12"/>
  <c r="BB176" i="12"/>
  <c r="BB240" i="12"/>
  <c r="BB304" i="12"/>
  <c r="BC124" i="12"/>
  <c r="BC188" i="12"/>
  <c r="BC252" i="12"/>
  <c r="BB73" i="12"/>
  <c r="BB137" i="12"/>
  <c r="BB201" i="12"/>
  <c r="BC253" i="12"/>
  <c r="BB74" i="12"/>
  <c r="BB138" i="12"/>
  <c r="BB202" i="12"/>
  <c r="BB266" i="12"/>
  <c r="BC86" i="12"/>
  <c r="BC150" i="12"/>
  <c r="BC214" i="12"/>
  <c r="BC278" i="12"/>
  <c r="BB267" i="12"/>
  <c r="BB92" i="12"/>
  <c r="BC263" i="12"/>
  <c r="BB268" i="12"/>
  <c r="BB164" i="12"/>
  <c r="BB108" i="12"/>
  <c r="BD162" i="12"/>
  <c r="BD160" i="12"/>
  <c r="BD161" i="12"/>
  <c r="BE199" i="12"/>
  <c r="BE90" i="12"/>
  <c r="BD113" i="12"/>
  <c r="BD176" i="12"/>
  <c r="BJ104" i="12"/>
  <c r="BJ168" i="12"/>
  <c r="BJ231" i="12"/>
  <c r="BI64" i="12"/>
  <c r="BI128" i="12"/>
  <c r="BI192" i="12"/>
  <c r="BI256" i="12"/>
  <c r="BL69" i="12"/>
  <c r="BL133" i="12"/>
  <c r="BL197" i="12"/>
  <c r="BL261" i="12"/>
  <c r="BK83" i="12"/>
  <c r="BK147" i="12"/>
  <c r="BI266" i="12"/>
  <c r="BK272" i="12"/>
  <c r="BJ287" i="12"/>
  <c r="BJ132" i="12"/>
  <c r="BJ196" i="12"/>
  <c r="BJ260" i="12"/>
  <c r="BK261" i="12"/>
  <c r="BI85" i="12"/>
  <c r="BI149" i="12"/>
  <c r="BI213" i="12"/>
  <c r="BI277" i="12"/>
  <c r="BL98" i="12"/>
  <c r="BI79" i="12"/>
  <c r="BI143" i="12"/>
  <c r="BI207" i="12"/>
  <c r="BI271" i="12"/>
  <c r="BL92" i="12"/>
  <c r="BL156" i="12"/>
  <c r="BL220" i="12"/>
  <c r="BL284" i="12"/>
  <c r="BK106" i="12"/>
  <c r="BK170" i="12"/>
  <c r="BK234" i="12"/>
  <c r="BK128" i="12"/>
  <c r="BK192" i="12"/>
  <c r="BK256" i="12"/>
  <c r="BJ122" i="12"/>
  <c r="BJ186" i="12"/>
  <c r="BJ250" i="12"/>
  <c r="BK266" i="12"/>
  <c r="BJ115" i="12"/>
  <c r="BJ179" i="12"/>
  <c r="BJ251" i="12"/>
  <c r="BI70" i="12"/>
  <c r="BI134" i="12"/>
  <c r="BI198" i="12"/>
  <c r="BI262" i="12"/>
  <c r="BL83" i="12"/>
  <c r="BL147" i="12"/>
  <c r="BL211" i="12"/>
  <c r="BL275" i="12"/>
  <c r="BK97" i="12"/>
  <c r="BK161" i="12"/>
  <c r="BK225" i="12"/>
  <c r="BK289" i="12"/>
  <c r="BI259" i="12"/>
  <c r="BL80" i="12"/>
  <c r="BL144" i="12"/>
  <c r="BL208" i="12"/>
  <c r="BL272" i="12"/>
  <c r="BK262" i="12"/>
  <c r="BI244" i="12"/>
  <c r="BL233" i="12"/>
  <c r="BL297" i="12"/>
  <c r="BK287" i="12"/>
  <c r="BJ272" i="12"/>
  <c r="BJ238" i="12"/>
  <c r="BN77" i="12"/>
  <c r="BN141" i="12"/>
  <c r="BN205" i="12"/>
  <c r="BN269" i="12"/>
  <c r="BN148" i="12"/>
  <c r="BJ286" i="12"/>
  <c r="BJ269" i="12"/>
  <c r="BN89" i="12"/>
  <c r="BN153" i="12"/>
  <c r="BN217" i="12"/>
  <c r="BN281" i="12"/>
  <c r="BN86" i="12"/>
  <c r="BN150" i="12"/>
  <c r="BN214" i="12"/>
  <c r="BN278" i="12"/>
  <c r="BN88" i="12"/>
  <c r="BN152" i="12"/>
  <c r="BN216" i="12"/>
  <c r="BN280" i="12"/>
  <c r="BN99" i="12"/>
  <c r="BN163" i="12"/>
  <c r="BN227" i="12"/>
  <c r="BN291" i="12"/>
  <c r="BI105" i="12"/>
  <c r="BI169" i="12"/>
  <c r="BI233" i="12"/>
  <c r="BI297" i="12"/>
  <c r="BL110" i="12"/>
  <c r="BL142" i="12"/>
  <c r="BL206" i="12"/>
  <c r="BL270" i="12"/>
  <c r="BK92" i="12"/>
  <c r="BK156" i="12"/>
  <c r="BK220" i="12"/>
  <c r="BK284" i="12"/>
  <c r="BJ117" i="12"/>
  <c r="BJ181" i="12"/>
  <c r="BJ245" i="12"/>
  <c r="BE186" i="12"/>
  <c r="BE209" i="12"/>
  <c r="BD295" i="12"/>
  <c r="BE183" i="12"/>
  <c r="BE263" i="12"/>
  <c r="BD204" i="12"/>
  <c r="BD81" i="12"/>
  <c r="BD132" i="12"/>
  <c r="BD93" i="12"/>
  <c r="BI178" i="12"/>
  <c r="BL71" i="12"/>
  <c r="BL135" i="12"/>
  <c r="BL199" i="12"/>
  <c r="BJ110" i="12"/>
  <c r="BJ174" i="12"/>
  <c r="BJ255" i="12"/>
  <c r="BI123" i="12"/>
  <c r="BI187" i="12"/>
  <c r="BK78" i="12"/>
  <c r="BK142" i="12"/>
  <c r="BK206" i="12"/>
  <c r="BJ95" i="12"/>
  <c r="BJ159" i="12"/>
  <c r="BJ223" i="12"/>
  <c r="BL73" i="12"/>
  <c r="BL137" i="12"/>
  <c r="BL201" i="12"/>
  <c r="BK95" i="12"/>
  <c r="BK159" i="12"/>
  <c r="BK223" i="12"/>
  <c r="BJ120" i="12"/>
  <c r="BJ184" i="12"/>
  <c r="BI61" i="12"/>
  <c r="BI80" i="12"/>
  <c r="BI144" i="12"/>
  <c r="BI208" i="12"/>
  <c r="BI272" i="12"/>
  <c r="BL85" i="12"/>
  <c r="BL149" i="12"/>
  <c r="BL213" i="12"/>
  <c r="BL277" i="12"/>
  <c r="BK99" i="12"/>
  <c r="BK163" i="12"/>
  <c r="BI282" i="12"/>
  <c r="BK288" i="12"/>
  <c r="BJ113" i="12"/>
  <c r="BJ177" i="12"/>
  <c r="BJ241" i="12"/>
  <c r="BK187" i="12"/>
  <c r="BK251" i="12"/>
  <c r="BJ84" i="12"/>
  <c r="BJ148" i="12"/>
  <c r="BJ212" i="12"/>
  <c r="BJ276" i="12"/>
  <c r="BK277" i="12"/>
  <c r="BI101" i="12"/>
  <c r="BI165" i="12"/>
  <c r="BI229" i="12"/>
  <c r="BI293" i="12"/>
  <c r="BL114" i="12"/>
  <c r="BL186" i="12"/>
  <c r="BL250" i="12"/>
  <c r="BK72" i="12"/>
  <c r="BI95" i="12"/>
  <c r="BI159" i="12"/>
  <c r="BI223" i="12"/>
  <c r="BI287" i="12"/>
  <c r="BL108" i="12"/>
  <c r="BL172" i="12"/>
  <c r="BL236" i="12"/>
  <c r="BL300" i="12"/>
  <c r="BK122" i="12"/>
  <c r="BK186" i="12"/>
  <c r="BK250" i="12"/>
  <c r="BK144" i="12"/>
  <c r="BK208" i="12"/>
  <c r="BJ74" i="12"/>
  <c r="BJ138" i="12"/>
  <c r="BJ202" i="12"/>
  <c r="BJ266" i="12"/>
  <c r="BK282" i="12"/>
  <c r="BJ131" i="12"/>
  <c r="BJ195" i="12"/>
  <c r="BJ267" i="12"/>
  <c r="BI86" i="12"/>
  <c r="BI150" i="12"/>
  <c r="BI214" i="12"/>
  <c r="BI278" i="12"/>
  <c r="BL99" i="12"/>
  <c r="BL163" i="12"/>
  <c r="BL227" i="12"/>
  <c r="BL291" i="12"/>
  <c r="BK113" i="12"/>
  <c r="BK177" i="12"/>
  <c r="BK241" i="12"/>
  <c r="BI275" i="12"/>
  <c r="BL96" i="12"/>
  <c r="BL160" i="12"/>
  <c r="BL224" i="12"/>
  <c r="BL288" i="12"/>
  <c r="BK278" i="12"/>
  <c r="BI260" i="12"/>
  <c r="BL249" i="12"/>
  <c r="BK231" i="12"/>
  <c r="BJ296" i="12"/>
  <c r="BJ254" i="12"/>
  <c r="BN93" i="12"/>
  <c r="BN157" i="12"/>
  <c r="BN221" i="12"/>
  <c r="BN285" i="12"/>
  <c r="BN84" i="12"/>
  <c r="BN172" i="12"/>
  <c r="BN252" i="12"/>
  <c r="BN138" i="12"/>
  <c r="BN202" i="12"/>
  <c r="BN266" i="12"/>
  <c r="BN68" i="12"/>
  <c r="BN87" i="12"/>
  <c r="BN151" i="12"/>
  <c r="BN215" i="12"/>
  <c r="BN279" i="12"/>
  <c r="BN105" i="12"/>
  <c r="BN169" i="12"/>
  <c r="BN233" i="12"/>
  <c r="BN297" i="12"/>
  <c r="BN102" i="12"/>
  <c r="BN166" i="12"/>
  <c r="BN230" i="12"/>
  <c r="BN294" i="12"/>
  <c r="BN104" i="12"/>
  <c r="BN168" i="12"/>
  <c r="BN232" i="12"/>
  <c r="BN296" i="12"/>
  <c r="BN115" i="12"/>
  <c r="BN179" i="12"/>
  <c r="BN243" i="12"/>
  <c r="BI121" i="12"/>
  <c r="BI185" i="12"/>
  <c r="BI249" i="12"/>
  <c r="BL62" i="12"/>
  <c r="BL126" i="12"/>
  <c r="BL158" i="12"/>
  <c r="BL222" i="12"/>
  <c r="BL286" i="12"/>
  <c r="BK108" i="12"/>
  <c r="BK172" i="12"/>
  <c r="BK236" i="12"/>
  <c r="BK300" i="12"/>
  <c r="BJ133" i="12"/>
  <c r="BJ197" i="12"/>
  <c r="BJ261" i="12"/>
  <c r="BE130" i="12"/>
  <c r="BD87" i="12"/>
  <c r="BD195" i="12"/>
  <c r="BE111" i="12"/>
  <c r="BD157" i="12"/>
  <c r="BJ239" i="12"/>
  <c r="BK86" i="12"/>
  <c r="BK150" i="12"/>
  <c r="BK214" i="12"/>
  <c r="BJ103" i="12"/>
  <c r="BJ167" i="12"/>
  <c r="BJ263" i="12"/>
  <c r="BI124" i="12"/>
  <c r="BI188" i="12"/>
  <c r="BL81" i="12"/>
  <c r="BL145" i="12"/>
  <c r="BL209" i="12"/>
  <c r="BK103" i="12"/>
  <c r="BK167" i="12"/>
  <c r="BJ64" i="12"/>
  <c r="BJ128" i="12"/>
  <c r="BJ192" i="12"/>
  <c r="BJ65" i="12"/>
  <c r="BI88" i="12"/>
  <c r="BI152" i="12"/>
  <c r="BI216" i="12"/>
  <c r="BL93" i="12"/>
  <c r="BL157" i="12"/>
  <c r="BL221" i="12"/>
  <c r="BK107" i="12"/>
  <c r="BK171" i="12"/>
  <c r="BL279" i="12"/>
  <c r="BK296" i="12"/>
  <c r="BJ121" i="12"/>
  <c r="BJ185" i="12"/>
  <c r="BJ249" i="12"/>
  <c r="BJ66" i="12"/>
  <c r="BK195" i="12"/>
  <c r="BK259" i="12"/>
  <c r="BJ92" i="12"/>
  <c r="BJ156" i="12"/>
  <c r="BJ220" i="12"/>
  <c r="BJ284" i="12"/>
  <c r="BK285" i="12"/>
  <c r="BI109" i="12"/>
  <c r="BI173" i="12"/>
  <c r="BI237" i="12"/>
  <c r="BI301" i="12"/>
  <c r="BL122" i="12"/>
  <c r="BL194" i="12"/>
  <c r="BL258" i="12"/>
  <c r="BK80" i="12"/>
  <c r="BI103" i="12"/>
  <c r="BI167" i="12"/>
  <c r="BI231" i="12"/>
  <c r="BI295" i="12"/>
  <c r="BL116" i="12"/>
  <c r="BL180" i="12"/>
  <c r="BL244" i="12"/>
  <c r="BK66" i="12"/>
  <c r="BK130" i="12"/>
  <c r="BK194" i="12"/>
  <c r="BK152" i="12"/>
  <c r="BK216" i="12"/>
  <c r="BJ82" i="12"/>
  <c r="BJ146" i="12"/>
  <c r="BJ210" i="12"/>
  <c r="BJ274" i="12"/>
  <c r="BJ75" i="12"/>
  <c r="BJ139" i="12"/>
  <c r="BJ203" i="12"/>
  <c r="BJ275" i="12"/>
  <c r="BI94" i="12"/>
  <c r="BI158" i="12"/>
  <c r="BI222" i="12"/>
  <c r="BI286" i="12"/>
  <c r="BL107" i="12"/>
  <c r="BL171" i="12"/>
  <c r="BL235" i="12"/>
  <c r="BL299" i="12"/>
  <c r="BK121" i="12"/>
  <c r="BK185" i="12"/>
  <c r="BK249" i="12"/>
  <c r="BI283" i="12"/>
  <c r="BL104" i="12"/>
  <c r="BL168" i="12"/>
  <c r="BL232" i="12"/>
  <c r="BL296" i="12"/>
  <c r="BK286" i="12"/>
  <c r="BI268" i="12"/>
  <c r="BL257" i="12"/>
  <c r="BK239" i="12"/>
  <c r="BJ232" i="12"/>
  <c r="BJ262" i="12"/>
  <c r="BN92" i="12"/>
  <c r="BN268" i="12"/>
  <c r="BN132" i="12"/>
  <c r="BN146" i="12"/>
  <c r="BN210" i="12"/>
  <c r="BN274" i="12"/>
  <c r="BN100" i="12"/>
  <c r="BN95" i="12"/>
  <c r="BN159" i="12"/>
  <c r="BN223" i="12"/>
  <c r="BN287" i="12"/>
  <c r="BN113" i="12"/>
  <c r="BN177" i="12"/>
  <c r="BN241" i="12"/>
  <c r="BN305" i="12"/>
  <c r="BN110" i="12"/>
  <c r="BN174" i="12"/>
  <c r="BN238" i="12"/>
  <c r="BN302" i="12"/>
  <c r="BN112" i="12"/>
  <c r="BN176" i="12"/>
  <c r="BN240" i="12"/>
  <c r="BN304" i="12"/>
  <c r="BN123" i="12"/>
  <c r="BN187" i="12"/>
  <c r="BN251" i="12"/>
  <c r="BI65" i="12"/>
  <c r="BI129" i="12"/>
  <c r="BI193" i="12"/>
  <c r="BI257" i="12"/>
  <c r="BL70" i="12"/>
  <c r="BL134" i="12"/>
  <c r="BL166" i="12"/>
  <c r="BL230" i="12"/>
  <c r="BL294" i="12"/>
  <c r="BK116" i="12"/>
  <c r="BK180" i="12"/>
  <c r="BK244" i="12"/>
  <c r="BJ77" i="12"/>
  <c r="BJ141" i="12"/>
  <c r="BJ205" i="12"/>
  <c r="BE225" i="12"/>
  <c r="BE121" i="12"/>
  <c r="BE153" i="12"/>
  <c r="BE185" i="12"/>
  <c r="BE178" i="12"/>
  <c r="BD163" i="12"/>
  <c r="BE119" i="12"/>
  <c r="BD181" i="12"/>
  <c r="BD205" i="12"/>
  <c r="BL87" i="12"/>
  <c r="BL151" i="12"/>
  <c r="BL215" i="12"/>
  <c r="BI75" i="12"/>
  <c r="BI139" i="12"/>
  <c r="BI203" i="12"/>
  <c r="BJ111" i="12"/>
  <c r="BJ175" i="12"/>
  <c r="BI68" i="12"/>
  <c r="BI132" i="12"/>
  <c r="BI196" i="12"/>
  <c r="BL89" i="12"/>
  <c r="BL153" i="12"/>
  <c r="BL217" i="12"/>
  <c r="BK111" i="12"/>
  <c r="BK175" i="12"/>
  <c r="BJ235" i="12"/>
  <c r="BI96" i="12"/>
  <c r="BI160" i="12"/>
  <c r="BI224" i="12"/>
  <c r="BI288" i="12"/>
  <c r="BL101" i="12"/>
  <c r="BL165" i="12"/>
  <c r="BK115" i="12"/>
  <c r="BI234" i="12"/>
  <c r="BI298" i="12"/>
  <c r="BL287" i="12"/>
  <c r="BJ129" i="12"/>
  <c r="BJ193" i="12"/>
  <c r="BJ257" i="12"/>
  <c r="BK255" i="12"/>
  <c r="BK203" i="12"/>
  <c r="BK267" i="12"/>
  <c r="BJ100" i="12"/>
  <c r="BJ164" i="12"/>
  <c r="BJ228" i="12"/>
  <c r="BJ292" i="12"/>
  <c r="BK293" i="12"/>
  <c r="BI117" i="12"/>
  <c r="BI181" i="12"/>
  <c r="BI245" i="12"/>
  <c r="BL66" i="12"/>
  <c r="BL130" i="12"/>
  <c r="BL202" i="12"/>
  <c r="BL266" i="12"/>
  <c r="BK88" i="12"/>
  <c r="BI111" i="12"/>
  <c r="BI175" i="12"/>
  <c r="BI239" i="12"/>
  <c r="BL124" i="12"/>
  <c r="BL188" i="12"/>
  <c r="BL252" i="12"/>
  <c r="BK74" i="12"/>
  <c r="BK138" i="12"/>
  <c r="BK202" i="12"/>
  <c r="BL138" i="12"/>
  <c r="BK160" i="12"/>
  <c r="BK224" i="12"/>
  <c r="BJ90" i="12"/>
  <c r="BJ154" i="12"/>
  <c r="BJ218" i="12"/>
  <c r="BJ282" i="12"/>
  <c r="BJ83" i="12"/>
  <c r="BJ147" i="12"/>
  <c r="BJ211" i="12"/>
  <c r="BJ283" i="12"/>
  <c r="BI102" i="12"/>
  <c r="BI166" i="12"/>
  <c r="BI230" i="12"/>
  <c r="BI294" i="12"/>
  <c r="BL115" i="12"/>
  <c r="BL179" i="12"/>
  <c r="BL243" i="12"/>
  <c r="BK65" i="12"/>
  <c r="BK129" i="12"/>
  <c r="BK193" i="12"/>
  <c r="BK257" i="12"/>
  <c r="BI291" i="12"/>
  <c r="BL112" i="12"/>
  <c r="BL176" i="12"/>
  <c r="BL240" i="12"/>
  <c r="BK294" i="12"/>
  <c r="BI276" i="12"/>
  <c r="BL265" i="12"/>
  <c r="BK247" i="12"/>
  <c r="BJ240" i="12"/>
  <c r="BJ293" i="12"/>
  <c r="BJ270" i="12"/>
  <c r="BN108" i="12"/>
  <c r="BN188" i="12"/>
  <c r="BN276" i="12"/>
  <c r="BN90" i="12"/>
  <c r="BN154" i="12"/>
  <c r="BN218" i="12"/>
  <c r="BN282" i="12"/>
  <c r="BN196" i="12"/>
  <c r="BN103" i="12"/>
  <c r="BN167" i="12"/>
  <c r="BN231" i="12"/>
  <c r="BN295" i="12"/>
  <c r="BN121" i="12"/>
  <c r="BN185" i="12"/>
  <c r="BN249" i="12"/>
  <c r="BN303" i="12"/>
  <c r="BN118" i="12"/>
  <c r="BN182" i="12"/>
  <c r="BN246" i="12"/>
  <c r="BN120" i="12"/>
  <c r="BN184" i="12"/>
  <c r="BN248" i="12"/>
  <c r="BN67" i="12"/>
  <c r="BN131" i="12"/>
  <c r="BN195" i="12"/>
  <c r="BN259" i="12"/>
  <c r="BI73" i="12"/>
  <c r="BI137" i="12"/>
  <c r="BI201" i="12"/>
  <c r="BI265" i="12"/>
  <c r="BL78" i="12"/>
  <c r="BL174" i="12"/>
  <c r="BL238" i="12"/>
  <c r="BK124" i="12"/>
  <c r="BK188" i="12"/>
  <c r="BK252" i="12"/>
  <c r="BJ85" i="12"/>
  <c r="BJ149" i="12"/>
  <c r="BJ213" i="12"/>
  <c r="BN164" i="12"/>
  <c r="BD92" i="12"/>
  <c r="BD168" i="12"/>
  <c r="BE261" i="12"/>
  <c r="BD206" i="12"/>
  <c r="BE110" i="12"/>
  <c r="BE222" i="12"/>
  <c r="BE127" i="12"/>
  <c r="BE203" i="12"/>
  <c r="BE291" i="12"/>
  <c r="BE184" i="12"/>
  <c r="BE295" i="12"/>
  <c r="BB258" i="12"/>
  <c r="BC78" i="12"/>
  <c r="BC142" i="12"/>
  <c r="BC206" i="12"/>
  <c r="BC270" i="12"/>
  <c r="BB259" i="12"/>
  <c r="BC287" i="12"/>
  <c r="BC255" i="12"/>
  <c r="BB236" i="12"/>
  <c r="BB132" i="12"/>
  <c r="BB76" i="12"/>
  <c r="BJ60" i="12"/>
  <c r="BI74" i="12"/>
  <c r="BI138" i="12"/>
  <c r="BI202" i="12"/>
  <c r="BL159" i="12"/>
  <c r="BL223" i="12"/>
  <c r="BK117" i="12"/>
  <c r="BK181" i="12"/>
  <c r="BJ70" i="12"/>
  <c r="BJ134" i="12"/>
  <c r="BJ198" i="12"/>
  <c r="BI83" i="12"/>
  <c r="BI147" i="12"/>
  <c r="BI211" i="12"/>
  <c r="BK102" i="12"/>
  <c r="BK166" i="12"/>
  <c r="BK230" i="12"/>
  <c r="BJ119" i="12"/>
  <c r="BJ183" i="12"/>
  <c r="BI76" i="12"/>
  <c r="BI140" i="12"/>
  <c r="BI204" i="12"/>
  <c r="BL97" i="12"/>
  <c r="BL161" i="12"/>
  <c r="BL225" i="12"/>
  <c r="BK119" i="12"/>
  <c r="BK183" i="12"/>
  <c r="BI104" i="12"/>
  <c r="BI168" i="12"/>
  <c r="BI232" i="12"/>
  <c r="BI296" i="12"/>
  <c r="BL109" i="12"/>
  <c r="BL173" i="12"/>
  <c r="BL237" i="12"/>
  <c r="BL301" i="12"/>
  <c r="BK123" i="12"/>
  <c r="BL231" i="12"/>
  <c r="BL295" i="12"/>
  <c r="BJ73" i="12"/>
  <c r="BJ137" i="12"/>
  <c r="BJ201" i="12"/>
  <c r="BJ265" i="12"/>
  <c r="BK290" i="12"/>
  <c r="BK211" i="12"/>
  <c r="BK275" i="12"/>
  <c r="BJ108" i="12"/>
  <c r="BJ172" i="12"/>
  <c r="BJ236" i="12"/>
  <c r="BJ300" i="12"/>
  <c r="BK301" i="12"/>
  <c r="BI125" i="12"/>
  <c r="BI189" i="12"/>
  <c r="BI253" i="12"/>
  <c r="BL74" i="12"/>
  <c r="BL146" i="12"/>
  <c r="BL210" i="12"/>
  <c r="BL274" i="12"/>
  <c r="BK96" i="12"/>
  <c r="BI119" i="12"/>
  <c r="BI183" i="12"/>
  <c r="BI247" i="12"/>
  <c r="BL68" i="12"/>
  <c r="BL132" i="12"/>
  <c r="BL196" i="12"/>
  <c r="BL260" i="12"/>
  <c r="BK82" i="12"/>
  <c r="BK146" i="12"/>
  <c r="BK210" i="12"/>
  <c r="BK104" i="12"/>
  <c r="BK168" i="12"/>
  <c r="BK232" i="12"/>
  <c r="BJ98" i="12"/>
  <c r="BJ162" i="12"/>
  <c r="BJ226" i="12"/>
  <c r="BJ290" i="12"/>
  <c r="BJ91" i="12"/>
  <c r="BJ155" i="12"/>
  <c r="BJ219" i="12"/>
  <c r="BJ291" i="12"/>
  <c r="BI110" i="12"/>
  <c r="BI174" i="12"/>
  <c r="BI238" i="12"/>
  <c r="BL123" i="12"/>
  <c r="BL187" i="12"/>
  <c r="BL251" i="12"/>
  <c r="BK73" i="12"/>
  <c r="BK137" i="12"/>
  <c r="BK201" i="12"/>
  <c r="BK265" i="12"/>
  <c r="BI235" i="12"/>
  <c r="BI299" i="12"/>
  <c r="BL120" i="12"/>
  <c r="BL184" i="12"/>
  <c r="BL248" i="12"/>
  <c r="BK238" i="12"/>
  <c r="BI284" i="12"/>
  <c r="BL273" i="12"/>
  <c r="BK263" i="12"/>
  <c r="BJ248" i="12"/>
  <c r="BJ301" i="12"/>
  <c r="BJ278" i="12"/>
  <c r="BN66" i="12"/>
  <c r="BN116" i="12"/>
  <c r="BN204" i="12"/>
  <c r="BN284" i="12"/>
  <c r="BN98" i="12"/>
  <c r="BN162" i="12"/>
  <c r="BN226" i="12"/>
  <c r="BN290" i="12"/>
  <c r="BN228" i="12"/>
  <c r="BN111" i="12"/>
  <c r="BN175" i="12"/>
  <c r="BN239" i="12"/>
  <c r="BN65" i="12"/>
  <c r="BN129" i="12"/>
  <c r="BN193" i="12"/>
  <c r="BN257" i="12"/>
  <c r="BN62" i="12"/>
  <c r="BN126" i="12"/>
  <c r="BN190" i="12"/>
  <c r="BN254" i="12"/>
  <c r="BN64" i="12"/>
  <c r="BN128" i="12"/>
  <c r="BN192" i="12"/>
  <c r="BN256" i="12"/>
  <c r="BN75" i="12"/>
  <c r="BN139" i="12"/>
  <c r="BN203" i="12"/>
  <c r="BN267" i="12"/>
  <c r="BI81" i="12"/>
  <c r="BI145" i="12"/>
  <c r="BI209" i="12"/>
  <c r="BI273" i="12"/>
  <c r="BL86" i="12"/>
  <c r="BL182" i="12"/>
  <c r="BL246" i="12"/>
  <c r="BK68" i="12"/>
  <c r="BK132" i="12"/>
  <c r="BK196" i="12"/>
  <c r="BK260" i="12"/>
  <c r="BJ93" i="12"/>
  <c r="BJ157" i="12"/>
  <c r="BJ221" i="12"/>
  <c r="BE129" i="12"/>
  <c r="BE154" i="12"/>
  <c r="BE290" i="12"/>
  <c r="BD131" i="12"/>
  <c r="BE131" i="12"/>
  <c r="BD196" i="12"/>
  <c r="BL60" i="12"/>
  <c r="BL103" i="12"/>
  <c r="BK61" i="12"/>
  <c r="BK125" i="12"/>
  <c r="BK189" i="12"/>
  <c r="BJ78" i="12"/>
  <c r="BJ142" i="12"/>
  <c r="BJ206" i="12"/>
  <c r="BI91" i="12"/>
  <c r="BI155" i="12"/>
  <c r="BI219" i="12"/>
  <c r="BJ127" i="12"/>
  <c r="BJ191" i="12"/>
  <c r="BI84" i="12"/>
  <c r="BI148" i="12"/>
  <c r="BI212" i="12"/>
  <c r="BL105" i="12"/>
  <c r="BK63" i="12"/>
  <c r="BJ88" i="12"/>
  <c r="BJ152" i="12"/>
  <c r="BJ216" i="12"/>
  <c r="BJ295" i="12"/>
  <c r="BI112" i="12"/>
  <c r="BI176" i="12"/>
  <c r="BI240" i="12"/>
  <c r="BL117" i="12"/>
  <c r="BL181" i="12"/>
  <c r="BL245" i="12"/>
  <c r="BK67" i="12"/>
  <c r="BK131" i="12"/>
  <c r="BI250" i="12"/>
  <c r="BL239" i="12"/>
  <c r="BK298" i="12"/>
  <c r="BK219" i="12"/>
  <c r="BJ116" i="12"/>
  <c r="BJ180" i="12"/>
  <c r="BJ244" i="12"/>
  <c r="BK245" i="12"/>
  <c r="BI69" i="12"/>
  <c r="BI133" i="12"/>
  <c r="BI197" i="12"/>
  <c r="BI261" i="12"/>
  <c r="BL82" i="12"/>
  <c r="BL154" i="12"/>
  <c r="BL218" i="12"/>
  <c r="BL282" i="12"/>
  <c r="BI63" i="12"/>
  <c r="BI127" i="12"/>
  <c r="BI191" i="12"/>
  <c r="BI255" i="12"/>
  <c r="BL76" i="12"/>
  <c r="BL140" i="12"/>
  <c r="BL204" i="12"/>
  <c r="BL268" i="12"/>
  <c r="BK90" i="12"/>
  <c r="BK154" i="12"/>
  <c r="BK218" i="12"/>
  <c r="BK112" i="12"/>
  <c r="BK176" i="12"/>
  <c r="BK240" i="12"/>
  <c r="BJ106" i="12"/>
  <c r="BJ170" i="12"/>
  <c r="BJ234" i="12"/>
  <c r="BJ298" i="12"/>
  <c r="BJ99" i="12"/>
  <c r="BJ163" i="12"/>
  <c r="BJ227" i="12"/>
  <c r="BJ299" i="12"/>
  <c r="BI118" i="12"/>
  <c r="BI182" i="12"/>
  <c r="BI246" i="12"/>
  <c r="BL67" i="12"/>
  <c r="BL131" i="12"/>
  <c r="BL195" i="12"/>
  <c r="BL259" i="12"/>
  <c r="BK81" i="12"/>
  <c r="BK145" i="12"/>
  <c r="BK209" i="12"/>
  <c r="BK273" i="12"/>
  <c r="BI243" i="12"/>
  <c r="BL64" i="12"/>
  <c r="BL128" i="12"/>
  <c r="BL192" i="12"/>
  <c r="BL256" i="12"/>
  <c r="BK246" i="12"/>
  <c r="BJ280" i="12"/>
  <c r="BI292" i="12"/>
  <c r="BL281" i="12"/>
  <c r="BK271" i="12"/>
  <c r="BJ256" i="12"/>
  <c r="BJ285" i="12"/>
  <c r="BN61" i="12"/>
  <c r="BN125" i="12"/>
  <c r="BN189" i="12"/>
  <c r="BN253" i="12"/>
  <c r="BN74" i="12"/>
  <c r="BN124" i="12"/>
  <c r="BN212" i="12"/>
  <c r="BN300" i="12"/>
  <c r="BN106" i="12"/>
  <c r="BN170" i="12"/>
  <c r="BN234" i="12"/>
  <c r="BN298" i="12"/>
  <c r="BN260" i="12"/>
  <c r="BN119" i="12"/>
  <c r="BN183" i="12"/>
  <c r="BN247" i="12"/>
  <c r="BN73" i="12"/>
  <c r="BN137" i="12"/>
  <c r="BN201" i="12"/>
  <c r="BN265" i="12"/>
  <c r="BN70" i="12"/>
  <c r="BN134" i="12"/>
  <c r="BN198" i="12"/>
  <c r="BN262" i="12"/>
  <c r="BN72" i="12"/>
  <c r="BN136" i="12"/>
  <c r="BN200" i="12"/>
  <c r="BN264" i="12"/>
  <c r="BN83" i="12"/>
  <c r="BN147" i="12"/>
  <c r="BN211" i="12"/>
  <c r="BN275" i="12"/>
  <c r="BI89" i="12"/>
  <c r="BI153" i="12"/>
  <c r="BI217" i="12"/>
  <c r="BI281" i="12"/>
  <c r="BL94" i="12"/>
  <c r="BE200" i="12"/>
  <c r="BL190" i="12"/>
  <c r="BL254" i="12"/>
  <c r="BK76" i="12"/>
  <c r="BK140" i="12"/>
  <c r="BK204" i="12"/>
  <c r="BK268" i="12"/>
  <c r="BJ101" i="12"/>
  <c r="BJ165" i="12"/>
  <c r="BJ229" i="12"/>
  <c r="BD159" i="12"/>
  <c r="BE197" i="12"/>
  <c r="BD82" i="12"/>
  <c r="BE118" i="12"/>
  <c r="BE198" i="12"/>
  <c r="BE262" i="12"/>
  <c r="BE294" i="12"/>
  <c r="BD179" i="12"/>
  <c r="BE155" i="12"/>
  <c r="BE211" i="12"/>
  <c r="BD156" i="12"/>
  <c r="BD89" i="12"/>
  <c r="BD296" i="12"/>
  <c r="AS182" i="71" l="1"/>
  <c r="BK182" i="71" s="1"/>
  <c r="B234" i="71"/>
  <c r="FG233" i="71"/>
  <c r="FH233" i="71"/>
  <c r="CC28" i="71"/>
  <c r="CC51" i="71"/>
  <c r="CC35" i="71"/>
  <c r="CC26" i="71"/>
  <c r="CC43" i="71"/>
  <c r="CC18" i="71"/>
  <c r="CC44" i="71"/>
  <c r="CC41" i="71"/>
  <c r="AT184" i="71"/>
  <c r="BL184" i="71" s="1"/>
  <c r="CC47" i="71"/>
  <c r="CC5" i="71"/>
  <c r="CC52" i="71"/>
  <c r="CC48" i="71"/>
  <c r="CC11" i="71"/>
  <c r="CC4" i="71"/>
  <c r="CC29" i="71"/>
  <c r="CC31" i="71"/>
  <c r="CC14" i="71"/>
  <c r="CC53" i="71"/>
  <c r="CC46" i="71"/>
  <c r="CC27" i="71"/>
  <c r="CC55" i="71"/>
  <c r="CC38" i="71"/>
  <c r="CC50" i="71"/>
  <c r="CC16" i="71"/>
  <c r="CC36" i="71"/>
  <c r="CC37" i="71"/>
  <c r="CC10" i="71"/>
  <c r="CC49" i="71"/>
  <c r="CC42" i="71"/>
  <c r="CC23" i="71"/>
  <c r="CC30" i="71"/>
  <c r="CC15" i="71"/>
  <c r="CC39" i="71"/>
  <c r="CC33" i="71"/>
  <c r="CC24" i="71"/>
  <c r="CC40" i="71"/>
  <c r="CC21" i="71"/>
  <c r="CC13" i="71"/>
  <c r="CC45" i="71"/>
  <c r="CC54" i="71"/>
  <c r="CC7" i="71"/>
  <c r="CC8" i="71"/>
  <c r="CC34" i="71"/>
  <c r="CC9" i="71"/>
  <c r="CC17" i="71"/>
  <c r="CC22" i="71"/>
  <c r="CC6" i="71"/>
  <c r="CC20" i="71"/>
  <c r="CC25" i="71"/>
  <c r="CC19" i="71"/>
  <c r="CC12" i="71"/>
  <c r="AS184" i="71"/>
  <c r="BK184" i="71" s="1"/>
  <c r="AS186" i="71"/>
  <c r="BK186" i="71" s="1"/>
  <c r="AT186" i="71"/>
  <c r="BL186" i="71" s="1"/>
  <c r="AT182" i="71"/>
  <c r="BL182" i="71" s="1"/>
  <c r="AS183" i="71"/>
  <c r="BK183" i="71" s="1"/>
  <c r="AT185" i="71"/>
  <c r="BL185" i="71" s="1"/>
  <c r="AS185" i="71"/>
  <c r="BK185" i="71" s="1"/>
  <c r="CK25" i="71"/>
  <c r="CM26" i="71"/>
  <c r="CM41" i="71"/>
  <c r="BA32" i="71"/>
  <c r="BS32" i="71" s="1"/>
  <c r="FB12" i="12"/>
  <c r="BA52" i="71"/>
  <c r="BS52" i="71" s="1"/>
  <c r="BA53" i="71"/>
  <c r="BS53" i="71" s="1"/>
  <c r="CL53" i="71" s="1"/>
  <c r="BA68" i="71"/>
  <c r="BS68" i="71" s="1"/>
  <c r="CL16" i="71" s="1"/>
  <c r="BA35" i="71"/>
  <c r="BS35" i="71" s="1"/>
  <c r="BA182" i="71"/>
  <c r="BS182" i="71" s="1"/>
  <c r="BA29" i="71"/>
  <c r="BS29" i="71" s="1"/>
  <c r="CL29" i="71" s="1"/>
  <c r="BA60" i="71"/>
  <c r="BS60" i="71" s="1"/>
  <c r="CL8" i="71" s="1"/>
  <c r="AV46" i="71"/>
  <c r="BN46" i="71" s="1"/>
  <c r="CG46" i="71" s="1"/>
  <c r="BA69" i="71"/>
  <c r="BS69" i="71" s="1"/>
  <c r="CL17" i="71" s="1"/>
  <c r="BA58" i="71"/>
  <c r="BS58" i="71" s="1"/>
  <c r="CL6" i="71" s="1"/>
  <c r="BA34" i="71"/>
  <c r="BS34" i="71" s="1"/>
  <c r="CL34" i="71" s="1"/>
  <c r="AV45" i="71"/>
  <c r="BN45" i="71" s="1"/>
  <c r="BA43" i="71"/>
  <c r="BS43" i="71" s="1"/>
  <c r="CL43" i="71" s="1"/>
  <c r="BA54" i="71"/>
  <c r="BS54" i="71" s="1"/>
  <c r="CL54" i="71" s="1"/>
  <c r="BA33" i="71"/>
  <c r="BS33" i="71" s="1"/>
  <c r="CL33" i="71" s="1"/>
  <c r="BA38" i="71"/>
  <c r="BS38" i="71" s="1"/>
  <c r="CL38" i="71" s="1"/>
  <c r="BA63" i="71"/>
  <c r="BS63" i="71" s="1"/>
  <c r="BA36" i="71"/>
  <c r="BS36" i="71" s="1"/>
  <c r="CL36" i="71" s="1"/>
  <c r="BA42" i="71"/>
  <c r="BS42" i="71" s="1"/>
  <c r="CL42" i="71" s="1"/>
  <c r="BA78" i="71"/>
  <c r="BS78" i="71" s="1"/>
  <c r="BA41" i="71"/>
  <c r="BS41" i="71" s="1"/>
  <c r="CL41" i="71" s="1"/>
  <c r="BA61" i="71"/>
  <c r="BS61" i="71" s="1"/>
  <c r="CL9" i="71" s="1"/>
  <c r="BA59" i="71"/>
  <c r="BS59" i="71" s="1"/>
  <c r="CL7" i="71" s="1"/>
  <c r="BA77" i="71"/>
  <c r="BS77" i="71" s="1"/>
  <c r="CL25" i="71" s="1"/>
  <c r="BA56" i="71"/>
  <c r="BS56" i="71" s="1"/>
  <c r="CL4" i="71" s="1"/>
  <c r="AU87" i="71"/>
  <c r="BM87" i="71" s="1"/>
  <c r="BA66" i="71"/>
  <c r="BS66" i="71" s="1"/>
  <c r="CL14" i="71" s="1"/>
  <c r="BA31" i="71"/>
  <c r="BS31" i="71" s="1"/>
  <c r="CL31" i="71" s="1"/>
  <c r="BA79" i="71"/>
  <c r="BS79" i="71" s="1"/>
  <c r="CL27" i="71" s="1"/>
  <c r="BA55" i="71"/>
  <c r="BS55" i="71" s="1"/>
  <c r="CL55" i="71" s="1"/>
  <c r="AV71" i="71"/>
  <c r="BN71" i="71" s="1"/>
  <c r="CG19" i="71" s="1"/>
  <c r="BA71" i="71"/>
  <c r="BS71" i="71" s="1"/>
  <c r="BA37" i="71"/>
  <c r="BS37" i="71" s="1"/>
  <c r="CL37" i="71" s="1"/>
  <c r="AU184" i="71"/>
  <c r="BM184" i="71" s="1"/>
  <c r="BA57" i="71"/>
  <c r="BS57" i="71" s="1"/>
  <c r="CL5" i="71" s="1"/>
  <c r="CH23" i="71"/>
  <c r="BA47" i="71"/>
  <c r="BS47" i="71" s="1"/>
  <c r="CL47" i="71" s="1"/>
  <c r="BA44" i="71"/>
  <c r="BS44" i="71" s="1"/>
  <c r="CL44" i="71" s="1"/>
  <c r="BA65" i="71"/>
  <c r="BS65" i="71" s="1"/>
  <c r="CL13" i="71" s="1"/>
  <c r="BA70" i="71"/>
  <c r="BS70" i="71" s="1"/>
  <c r="AV67" i="71"/>
  <c r="BN67" i="71" s="1"/>
  <c r="CG15" i="71" s="1"/>
  <c r="BA51" i="71"/>
  <c r="BS51" i="71" s="1"/>
  <c r="CL51" i="71" s="1"/>
  <c r="BA39" i="71"/>
  <c r="BS39" i="71" s="1"/>
  <c r="CL39" i="71" s="1"/>
  <c r="BA67" i="71"/>
  <c r="BS67" i="71" s="1"/>
  <c r="CL15" i="71" s="1"/>
  <c r="BA30" i="71"/>
  <c r="BS30" i="71" s="1"/>
  <c r="CL30" i="71" s="1"/>
  <c r="BA76" i="71"/>
  <c r="BS76" i="71" s="1"/>
  <c r="BA50" i="71"/>
  <c r="BS50" i="71" s="1"/>
  <c r="CL50" i="71" s="1"/>
  <c r="BA40" i="71"/>
  <c r="BS40" i="71" s="1"/>
  <c r="CL40" i="71" s="1"/>
  <c r="BA73" i="71"/>
  <c r="BS73" i="71" s="1"/>
  <c r="BA45" i="71"/>
  <c r="BS45" i="71" s="1"/>
  <c r="CL45" i="71" s="1"/>
  <c r="BA64" i="71"/>
  <c r="BS64" i="71" s="1"/>
  <c r="CL12" i="71" s="1"/>
  <c r="BA46" i="71"/>
  <c r="BS46" i="71" s="1"/>
  <c r="CL46" i="71" s="1"/>
  <c r="BA72" i="71"/>
  <c r="BS72" i="71" s="1"/>
  <c r="BA179" i="71"/>
  <c r="BS179" i="71" s="1"/>
  <c r="CL23" i="71" s="1"/>
  <c r="AU185" i="71"/>
  <c r="BM185" i="71" s="1"/>
  <c r="AS107" i="71"/>
  <c r="BK107" i="71" s="1"/>
  <c r="BA176" i="71"/>
  <c r="BS176" i="71" s="1"/>
  <c r="AV33" i="71"/>
  <c r="BN33" i="71" s="1"/>
  <c r="CG33" i="71" s="1"/>
  <c r="AV56" i="71"/>
  <c r="BN56" i="71" s="1"/>
  <c r="CG4" i="71" s="1"/>
  <c r="AV55" i="71"/>
  <c r="BN55" i="71" s="1"/>
  <c r="CG55" i="71" s="1"/>
  <c r="AV34" i="71"/>
  <c r="BN34" i="71" s="1"/>
  <c r="CG34" i="71" s="1"/>
  <c r="EQ19" i="12"/>
  <c r="AV61" i="71"/>
  <c r="BN61" i="71" s="1"/>
  <c r="CG9" i="71" s="1"/>
  <c r="AV31" i="71"/>
  <c r="BN31" i="71" s="1"/>
  <c r="CG31" i="71" s="1"/>
  <c r="GA18" i="71"/>
  <c r="GA21" i="71"/>
  <c r="GA9" i="71"/>
  <c r="GA23" i="71"/>
  <c r="GA22" i="71"/>
  <c r="GA11" i="71"/>
  <c r="GA27" i="71"/>
  <c r="GA16" i="71"/>
  <c r="GA5" i="71"/>
  <c r="GA36" i="71"/>
  <c r="GA25" i="71"/>
  <c r="GA10" i="71"/>
  <c r="GA12" i="71"/>
  <c r="GA17" i="71"/>
  <c r="GA20" i="71"/>
  <c r="GA15" i="71"/>
  <c r="GA14" i="71"/>
  <c r="GA8" i="71"/>
  <c r="GA6" i="71"/>
  <c r="CH7" i="71"/>
  <c r="GA28" i="71"/>
  <c r="GA19" i="71"/>
  <c r="GA26" i="71"/>
  <c r="GA35" i="71"/>
  <c r="GA24" i="71"/>
  <c r="GA13" i="71"/>
  <c r="GA40" i="71"/>
  <c r="GA7" i="71"/>
  <c r="GA4" i="71"/>
  <c r="AT178" i="71"/>
  <c r="BL178" i="71" s="1"/>
  <c r="AU175" i="71"/>
  <c r="BM175" i="71" s="1"/>
  <c r="BA174" i="71"/>
  <c r="BS174" i="71" s="1"/>
  <c r="CL18" i="71" s="1"/>
  <c r="BA175" i="71"/>
  <c r="BS175" i="71" s="1"/>
  <c r="FJ48" i="71"/>
  <c r="GA48" i="71" s="1"/>
  <c r="FJ33" i="71"/>
  <c r="GA33" i="71" s="1"/>
  <c r="FJ47" i="71"/>
  <c r="GA47" i="71" s="1"/>
  <c r="FJ32" i="71"/>
  <c r="GA32" i="71" s="1"/>
  <c r="FJ37" i="71"/>
  <c r="GA37" i="71" s="1"/>
  <c r="FJ29" i="71"/>
  <c r="GA29" i="71" s="1"/>
  <c r="FJ39" i="71"/>
  <c r="GA39" i="71" s="1"/>
  <c r="FJ34" i="71"/>
  <c r="GA34" i="71" s="1"/>
  <c r="FJ31" i="71"/>
  <c r="GA31" i="71" s="1"/>
  <c r="FJ38" i="71"/>
  <c r="GA38" i="71" s="1"/>
  <c r="FJ30" i="71"/>
  <c r="GA30" i="71" s="1"/>
  <c r="AL24" i="73"/>
  <c r="AL26" i="73" s="1"/>
  <c r="AS20" i="73" s="1"/>
  <c r="AJ24" i="73"/>
  <c r="AJ26" i="73" s="1"/>
  <c r="AQ18" i="73" s="1"/>
  <c r="AP11" i="73"/>
  <c r="AV11" i="73" s="1"/>
  <c r="AK24" i="73"/>
  <c r="AK26" i="73" s="1"/>
  <c r="AR21" i="73" s="1"/>
  <c r="FF14" i="12"/>
  <c r="AP14" i="73"/>
  <c r="AV14" i="73" s="1"/>
  <c r="AP12" i="73"/>
  <c r="AV12" i="73" s="1"/>
  <c r="AP13" i="73"/>
  <c r="AV13" i="73" s="1"/>
  <c r="CM33" i="71"/>
  <c r="AP17" i="73"/>
  <c r="AP29" i="73" s="1"/>
  <c r="AP18" i="73"/>
  <c r="AV18" i="73" s="1"/>
  <c r="AP16" i="73"/>
  <c r="AP28" i="73" s="1"/>
  <c r="AV28" i="73" s="1"/>
  <c r="AP20" i="73"/>
  <c r="AV20" i="73" s="1"/>
  <c r="AP21" i="73"/>
  <c r="AP15" i="73"/>
  <c r="AV22" i="73"/>
  <c r="AP34" i="73"/>
  <c r="AV34" i="73" s="1"/>
  <c r="AP19" i="73"/>
  <c r="AS120" i="71"/>
  <c r="BK120" i="71" s="1"/>
  <c r="CH15" i="71"/>
  <c r="AT100" i="71"/>
  <c r="BL100" i="71" s="1"/>
  <c r="CI11" i="71"/>
  <c r="CM25" i="71"/>
  <c r="CM13" i="71"/>
  <c r="EY26" i="12"/>
  <c r="EY25" i="12"/>
  <c r="CM50" i="71"/>
  <c r="AT33" i="71"/>
  <c r="BL33" i="71" s="1"/>
  <c r="EV20" i="12"/>
  <c r="CM29" i="71"/>
  <c r="EX27" i="12"/>
  <c r="CH51" i="71"/>
  <c r="AQ182" i="71"/>
  <c r="BI182" i="71" s="1"/>
  <c r="CB26" i="71" s="1"/>
  <c r="CB51" i="71"/>
  <c r="AT104" i="71"/>
  <c r="BL104" i="71" s="1"/>
  <c r="AV51" i="71"/>
  <c r="BN51" i="71" s="1"/>
  <c r="CG51" i="71" s="1"/>
  <c r="AQ184" i="71"/>
  <c r="BI184" i="71" s="1"/>
  <c r="CB28" i="71" s="1"/>
  <c r="CB44" i="71"/>
  <c r="AV40" i="71"/>
  <c r="BN40" i="71" s="1"/>
  <c r="CG40" i="71" s="1"/>
  <c r="AV39" i="71"/>
  <c r="BN39" i="71" s="1"/>
  <c r="CG39" i="71" s="1"/>
  <c r="AV64" i="71"/>
  <c r="BN64" i="71" s="1"/>
  <c r="CG12" i="71" s="1"/>
  <c r="AQ183" i="71"/>
  <c r="BI183" i="71" s="1"/>
  <c r="CB27" i="71" s="1"/>
  <c r="AV62" i="71"/>
  <c r="BN62" i="71" s="1"/>
  <c r="CG10" i="71" s="1"/>
  <c r="AV178" i="71"/>
  <c r="BN178" i="71" s="1"/>
  <c r="CG22" i="71" s="1"/>
  <c r="AV177" i="71"/>
  <c r="BN177" i="71" s="1"/>
  <c r="CG21" i="71" s="1"/>
  <c r="AU45" i="71"/>
  <c r="BM45" i="71" s="1"/>
  <c r="CF45" i="71" s="1"/>
  <c r="CG28" i="71"/>
  <c r="BA181" i="71"/>
  <c r="BS181" i="71" s="1"/>
  <c r="CB39" i="71"/>
  <c r="AV37" i="71"/>
  <c r="BN37" i="71" s="1"/>
  <c r="CG37" i="71" s="1"/>
  <c r="AU39" i="71"/>
  <c r="BM39" i="71" s="1"/>
  <c r="AS56" i="71"/>
  <c r="BK56" i="71" s="1"/>
  <c r="AV65" i="71"/>
  <c r="BN65" i="71" s="1"/>
  <c r="CG13" i="71" s="1"/>
  <c r="AU61" i="71"/>
  <c r="BM61" i="71" s="1"/>
  <c r="CF9" i="71" s="1"/>
  <c r="AU176" i="71"/>
  <c r="BM176" i="71" s="1"/>
  <c r="BA177" i="71"/>
  <c r="BS177" i="71" s="1"/>
  <c r="AV41" i="71"/>
  <c r="BN41" i="71" s="1"/>
  <c r="CG41" i="71" s="1"/>
  <c r="EX11" i="12"/>
  <c r="AV176" i="71"/>
  <c r="BN176" i="71" s="1"/>
  <c r="CG20" i="71" s="1"/>
  <c r="AU62" i="71"/>
  <c r="BM62" i="71" s="1"/>
  <c r="CF10" i="71" s="1"/>
  <c r="AV53" i="71"/>
  <c r="BN53" i="71" s="1"/>
  <c r="CG53" i="71" s="1"/>
  <c r="CG27" i="71"/>
  <c r="AV52" i="71"/>
  <c r="BN52" i="71" s="1"/>
  <c r="CG52" i="71" s="1"/>
  <c r="AV42" i="71"/>
  <c r="BN42" i="71" s="1"/>
  <c r="CG42" i="71" s="1"/>
  <c r="AU183" i="71"/>
  <c r="BM183" i="71" s="1"/>
  <c r="CL26" i="71"/>
  <c r="AU30" i="71"/>
  <c r="BM30" i="71" s="1"/>
  <c r="AU46" i="71"/>
  <c r="BM46" i="71" s="1"/>
  <c r="CF46" i="71" s="1"/>
  <c r="AV179" i="71"/>
  <c r="BN179" i="71" s="1"/>
  <c r="CG23" i="71" s="1"/>
  <c r="AU174" i="71"/>
  <c r="BM174" i="71" s="1"/>
  <c r="AU38" i="71"/>
  <c r="BM38" i="71" s="1"/>
  <c r="CB23" i="71"/>
  <c r="AU86" i="71"/>
  <c r="BM86" i="71" s="1"/>
  <c r="AV38" i="71"/>
  <c r="BN38" i="71" s="1"/>
  <c r="CG38" i="71" s="1"/>
  <c r="AT49" i="71"/>
  <c r="BL49" i="71" s="1"/>
  <c r="ES16" i="12"/>
  <c r="AV174" i="71"/>
  <c r="BN174" i="71" s="1"/>
  <c r="EX8" i="12"/>
  <c r="CB13" i="71"/>
  <c r="AU57" i="71"/>
  <c r="BM57" i="71" s="1"/>
  <c r="CF5" i="71" s="1"/>
  <c r="AU79" i="71"/>
  <c r="BM79" i="71" s="1"/>
  <c r="CF27" i="71" s="1"/>
  <c r="AU82" i="71"/>
  <c r="BM82" i="71" s="1"/>
  <c r="CB31" i="71"/>
  <c r="AU181" i="71"/>
  <c r="BM181" i="71" s="1"/>
  <c r="AU83" i="71"/>
  <c r="BM83" i="71" s="1"/>
  <c r="AU59" i="71"/>
  <c r="BM59" i="71" s="1"/>
  <c r="CF7" i="71" s="1"/>
  <c r="AU85" i="71"/>
  <c r="BM85" i="71" s="1"/>
  <c r="AU89" i="71"/>
  <c r="BM89" i="71" s="1"/>
  <c r="AU31" i="71"/>
  <c r="BM31" i="71" s="1"/>
  <c r="AU68" i="71"/>
  <c r="BM68" i="71" s="1"/>
  <c r="CF16" i="71" s="1"/>
  <c r="AV180" i="71"/>
  <c r="BN180" i="71" s="1"/>
  <c r="CG24" i="71" s="1"/>
  <c r="AU93" i="71"/>
  <c r="BM93" i="71" s="1"/>
  <c r="AU69" i="71"/>
  <c r="BM69" i="71" s="1"/>
  <c r="CF17" i="71" s="1"/>
  <c r="ES15" i="12"/>
  <c r="AU81" i="71"/>
  <c r="BM81" i="71" s="1"/>
  <c r="CG26" i="71"/>
  <c r="CB49" i="71"/>
  <c r="CB11" i="71"/>
  <c r="CB47" i="71"/>
  <c r="AU77" i="71"/>
  <c r="BM77" i="71" s="1"/>
  <c r="AU91" i="71"/>
  <c r="BM91" i="71" s="1"/>
  <c r="BA178" i="71"/>
  <c r="BS178" i="71" s="1"/>
  <c r="CL22" i="71" s="1"/>
  <c r="CB36" i="71"/>
  <c r="CB54" i="71"/>
  <c r="AU73" i="71"/>
  <c r="BM73" i="71" s="1"/>
  <c r="CB45" i="71"/>
  <c r="CB15" i="71"/>
  <c r="CB35" i="71"/>
  <c r="AV70" i="71"/>
  <c r="BN70" i="71" s="1"/>
  <c r="AV63" i="71"/>
  <c r="BN63" i="71" s="1"/>
  <c r="CG11" i="71" s="1"/>
  <c r="CB19" i="71"/>
  <c r="CB55" i="71"/>
  <c r="AU41" i="71"/>
  <c r="BM41" i="71" s="1"/>
  <c r="CL28" i="71"/>
  <c r="AU34" i="71"/>
  <c r="BM34" i="71" s="1"/>
  <c r="AV44" i="71"/>
  <c r="BN44" i="71" s="1"/>
  <c r="CG44" i="71" s="1"/>
  <c r="CB5" i="71"/>
  <c r="AV50" i="71"/>
  <c r="BN50" i="71" s="1"/>
  <c r="CG50" i="71" s="1"/>
  <c r="AV36" i="71"/>
  <c r="BN36" i="71" s="1"/>
  <c r="CG36" i="71" s="1"/>
  <c r="AV181" i="71"/>
  <c r="BN181" i="71" s="1"/>
  <c r="CG25" i="71" s="1"/>
  <c r="CL49" i="71"/>
  <c r="AU80" i="71"/>
  <c r="BM80" i="71" s="1"/>
  <c r="AU178" i="71"/>
  <c r="BM178" i="71" s="1"/>
  <c r="CF22" i="71" s="1"/>
  <c r="CG49" i="71"/>
  <c r="AU47" i="71"/>
  <c r="BM47" i="71" s="1"/>
  <c r="CF47" i="71" s="1"/>
  <c r="AU78" i="71"/>
  <c r="BM78" i="71" s="1"/>
  <c r="CB18" i="71"/>
  <c r="CB48" i="71"/>
  <c r="AU84" i="71"/>
  <c r="BM84" i="71" s="1"/>
  <c r="AU40" i="71"/>
  <c r="BM40" i="71" s="1"/>
  <c r="AU29" i="71"/>
  <c r="BM29" i="71" s="1"/>
  <c r="AU53" i="71"/>
  <c r="BM53" i="71" s="1"/>
  <c r="CF53" i="71" s="1"/>
  <c r="AV47" i="71"/>
  <c r="BN47" i="71" s="1"/>
  <c r="CG47" i="71" s="1"/>
  <c r="CB16" i="71"/>
  <c r="AU179" i="71"/>
  <c r="BM179" i="71" s="1"/>
  <c r="AU37" i="71"/>
  <c r="BM37" i="71" s="1"/>
  <c r="AU51" i="71"/>
  <c r="BM51" i="71" s="1"/>
  <c r="CF51" i="71" s="1"/>
  <c r="EY18" i="12"/>
  <c r="AU54" i="71"/>
  <c r="BM54" i="71" s="1"/>
  <c r="CF54" i="71" s="1"/>
  <c r="AV60" i="71"/>
  <c r="BN60" i="71" s="1"/>
  <c r="CG8" i="71" s="1"/>
  <c r="AU67" i="71"/>
  <c r="BM67" i="71" s="1"/>
  <c r="CF15" i="71" s="1"/>
  <c r="AU66" i="71"/>
  <c r="BM66" i="71" s="1"/>
  <c r="CF14" i="71" s="1"/>
  <c r="CB53" i="71"/>
  <c r="AU50" i="71"/>
  <c r="BM50" i="71" s="1"/>
  <c r="CF50" i="71" s="1"/>
  <c r="AU55" i="71"/>
  <c r="BM55" i="71" s="1"/>
  <c r="CF55" i="71" s="1"/>
  <c r="AV54" i="71"/>
  <c r="BN54" i="71" s="1"/>
  <c r="CG54" i="71" s="1"/>
  <c r="BA180" i="71"/>
  <c r="BS180" i="71" s="1"/>
  <c r="CB10" i="71"/>
  <c r="EY7" i="12"/>
  <c r="AU44" i="71"/>
  <c r="BM44" i="71" s="1"/>
  <c r="CF44" i="71" s="1"/>
  <c r="AV58" i="71"/>
  <c r="BN58" i="71" s="1"/>
  <c r="CG6" i="71" s="1"/>
  <c r="AU90" i="71"/>
  <c r="BM90" i="71" s="1"/>
  <c r="AU65" i="71"/>
  <c r="BM65" i="71" s="1"/>
  <c r="CF13" i="71" s="1"/>
  <c r="AU63" i="71"/>
  <c r="BM63" i="71" s="1"/>
  <c r="CF11" i="71" s="1"/>
  <c r="AU71" i="71"/>
  <c r="BM71" i="71" s="1"/>
  <c r="AU36" i="71"/>
  <c r="BM36" i="71" s="1"/>
  <c r="AU94" i="71"/>
  <c r="BM94" i="71" s="1"/>
  <c r="CF42" i="71" s="1"/>
  <c r="AQ185" i="71"/>
  <c r="BI185" i="71" s="1"/>
  <c r="CB29" i="71" s="1"/>
  <c r="CB24" i="71"/>
  <c r="CB20" i="71"/>
  <c r="AU49" i="71"/>
  <c r="BM49" i="71" s="1"/>
  <c r="CF49" i="71" s="1"/>
  <c r="AU64" i="71"/>
  <c r="BM64" i="71" s="1"/>
  <c r="CF12" i="71" s="1"/>
  <c r="CB8" i="71"/>
  <c r="CL32" i="71"/>
  <c r="CB30" i="71"/>
  <c r="CL10" i="71"/>
  <c r="AU177" i="71"/>
  <c r="BM177" i="71" s="1"/>
  <c r="AV29" i="71"/>
  <c r="BN29" i="71" s="1"/>
  <c r="CG29" i="71" s="1"/>
  <c r="AV35" i="71"/>
  <c r="BN35" i="71" s="1"/>
  <c r="CG35" i="71" s="1"/>
  <c r="AU182" i="71"/>
  <c r="BM182" i="71" s="1"/>
  <c r="CB43" i="71"/>
  <c r="CL48" i="71"/>
  <c r="AV69" i="71"/>
  <c r="BN69" i="71" s="1"/>
  <c r="CG17" i="71" s="1"/>
  <c r="AU58" i="71"/>
  <c r="BM58" i="71" s="1"/>
  <c r="CF6" i="71" s="1"/>
  <c r="CB7" i="71"/>
  <c r="AU95" i="71"/>
  <c r="BM95" i="71" s="1"/>
  <c r="CF43" i="71" s="1"/>
  <c r="AU92" i="71"/>
  <c r="BM92" i="71" s="1"/>
  <c r="CB33" i="71"/>
  <c r="CB21" i="71"/>
  <c r="AU180" i="71"/>
  <c r="BM180" i="71" s="1"/>
  <c r="AU35" i="71"/>
  <c r="BM35" i="71" s="1"/>
  <c r="AU76" i="71"/>
  <c r="BM76" i="71" s="1"/>
  <c r="AU88" i="71"/>
  <c r="BM88" i="71" s="1"/>
  <c r="AU60" i="71"/>
  <c r="BM60" i="71" s="1"/>
  <c r="CF8" i="71" s="1"/>
  <c r="AU72" i="71"/>
  <c r="BM72" i="71" s="1"/>
  <c r="AU33" i="71"/>
  <c r="BM33" i="71" s="1"/>
  <c r="AU70" i="71"/>
  <c r="BM70" i="71" s="1"/>
  <c r="AU52" i="71"/>
  <c r="BM52" i="71" s="1"/>
  <c r="CF52" i="71" s="1"/>
  <c r="AU32" i="71"/>
  <c r="BM32" i="71" s="1"/>
  <c r="AU56" i="71"/>
  <c r="BM56" i="71" s="1"/>
  <c r="CF4" i="71" s="1"/>
  <c r="AV32" i="71"/>
  <c r="BN32" i="71" s="1"/>
  <c r="CG32" i="71" s="1"/>
  <c r="AU48" i="71"/>
  <c r="BM48" i="71" s="1"/>
  <c r="CF48" i="71" s="1"/>
  <c r="AU75" i="71"/>
  <c r="BM75" i="71" s="1"/>
  <c r="AV30" i="71"/>
  <c r="BN30" i="71" s="1"/>
  <c r="CG30" i="71" s="1"/>
  <c r="AV59" i="71"/>
  <c r="BN59" i="71" s="1"/>
  <c r="CG7" i="71" s="1"/>
  <c r="AV68" i="71"/>
  <c r="BN68" i="71" s="1"/>
  <c r="CG16" i="71" s="1"/>
  <c r="CB17" i="71"/>
  <c r="CB6" i="71"/>
  <c r="EX19" i="12"/>
  <c r="AV66" i="71"/>
  <c r="BN66" i="71" s="1"/>
  <c r="CG14" i="71" s="1"/>
  <c r="CB34" i="71"/>
  <c r="AV43" i="71"/>
  <c r="BN43" i="71" s="1"/>
  <c r="CG43" i="71" s="1"/>
  <c r="AQ181" i="71"/>
  <c r="BI181" i="71" s="1"/>
  <c r="CB25" i="71" s="1"/>
  <c r="CL11" i="71"/>
  <c r="CB41" i="71"/>
  <c r="CL52" i="71"/>
  <c r="AV57" i="71"/>
  <c r="BN57" i="71" s="1"/>
  <c r="CG5" i="71" s="1"/>
  <c r="AS126" i="71"/>
  <c r="BK126" i="71" s="1"/>
  <c r="CM10" i="71"/>
  <c r="AS39" i="71"/>
  <c r="BK39" i="71" s="1"/>
  <c r="AS117" i="71"/>
  <c r="BK117" i="71" s="1"/>
  <c r="AT54" i="71"/>
  <c r="BL54" i="71" s="1"/>
  <c r="CK15" i="71"/>
  <c r="CM17" i="71"/>
  <c r="CM36" i="71"/>
  <c r="CK29" i="71"/>
  <c r="CH8" i="71"/>
  <c r="CI24" i="71"/>
  <c r="CK36" i="71"/>
  <c r="CJ25" i="71"/>
  <c r="CJ54" i="71"/>
  <c r="CH50" i="71"/>
  <c r="CK28" i="71"/>
  <c r="CI23" i="71"/>
  <c r="CK18" i="71"/>
  <c r="CM5" i="71"/>
  <c r="CM24" i="71"/>
  <c r="CB12" i="71"/>
  <c r="CG48" i="71"/>
  <c r="CL35" i="71"/>
  <c r="CH31" i="71"/>
  <c r="CB4" i="71"/>
  <c r="CB40" i="71"/>
  <c r="CJ41" i="71"/>
  <c r="CI18" i="71"/>
  <c r="CJ31" i="71"/>
  <c r="CB50" i="71"/>
  <c r="CM7" i="71"/>
  <c r="CG45" i="71"/>
  <c r="CM9" i="71"/>
  <c r="CB9" i="71"/>
  <c r="CB52" i="71"/>
  <c r="CB22" i="71"/>
  <c r="CI29" i="71"/>
  <c r="CI14" i="71"/>
  <c r="CB37" i="71"/>
  <c r="CB14" i="71"/>
  <c r="CI41" i="71"/>
  <c r="CB32" i="71"/>
  <c r="CB38" i="71"/>
  <c r="CB46" i="71"/>
  <c r="CB42" i="71"/>
  <c r="CJ24" i="71"/>
  <c r="CK7" i="71"/>
  <c r="CI55" i="71"/>
  <c r="CM19" i="71"/>
  <c r="CM44" i="71"/>
  <c r="CI45" i="71"/>
  <c r="CJ15" i="71"/>
  <c r="CM39" i="71"/>
  <c r="CH28" i="71"/>
  <c r="CI52" i="71"/>
  <c r="CK42" i="71"/>
  <c r="CJ4" i="71"/>
  <c r="CM45" i="71"/>
  <c r="CI47" i="71"/>
  <c r="CM30" i="71"/>
  <c r="CK23" i="71"/>
  <c r="CI35" i="71"/>
  <c r="CI31" i="71"/>
  <c r="CI39" i="71"/>
  <c r="CH43" i="71"/>
  <c r="CH45" i="71"/>
  <c r="CI32" i="71"/>
  <c r="CJ20" i="71"/>
  <c r="CM31" i="71"/>
  <c r="CM28" i="71"/>
  <c r="CA13" i="71"/>
  <c r="BZ51" i="71"/>
  <c r="CK48" i="71"/>
  <c r="CK52" i="71"/>
  <c r="CI28" i="71"/>
  <c r="CI20" i="71"/>
  <c r="CK13" i="71"/>
  <c r="CJ50" i="71"/>
  <c r="CI50" i="71"/>
  <c r="CK39" i="71"/>
  <c r="CK14" i="71"/>
  <c r="CK6" i="71"/>
  <c r="CK50" i="71"/>
  <c r="CM49" i="71"/>
  <c r="CM6" i="71"/>
  <c r="CJ23" i="71"/>
  <c r="CK34" i="71"/>
  <c r="CK22" i="71"/>
  <c r="CM27" i="71"/>
  <c r="CJ43" i="71"/>
  <c r="CJ5" i="71"/>
  <c r="CM52" i="71"/>
  <c r="CM23" i="71"/>
  <c r="CK10" i="71"/>
  <c r="CJ14" i="71"/>
  <c r="CI13" i="71"/>
  <c r="CK47" i="71"/>
  <c r="CJ26" i="71"/>
  <c r="CJ55" i="71"/>
  <c r="CK37" i="71"/>
  <c r="CJ13" i="71"/>
  <c r="CM22" i="71"/>
  <c r="CK27" i="71"/>
  <c r="CI34" i="71"/>
  <c r="CM34" i="71"/>
  <c r="CM12" i="71"/>
  <c r="BZ11" i="71"/>
  <c r="CJ27" i="71"/>
  <c r="CI30" i="71"/>
  <c r="CI26" i="71"/>
  <c r="CM38" i="71"/>
  <c r="CJ39" i="71"/>
  <c r="CM46" i="71"/>
  <c r="CA31" i="71"/>
  <c r="CI17" i="71"/>
  <c r="CJ42" i="71"/>
  <c r="CM8" i="71"/>
  <c r="CI12" i="71"/>
  <c r="CK40" i="71"/>
  <c r="CM15" i="71"/>
  <c r="CM35" i="71"/>
  <c r="CK8" i="71"/>
  <c r="CK44" i="71"/>
  <c r="CK30" i="71"/>
  <c r="CK49" i="71"/>
  <c r="CI42" i="71"/>
  <c r="CK24" i="71"/>
  <c r="CM51" i="71"/>
  <c r="CI38" i="71"/>
  <c r="CJ28" i="71"/>
  <c r="CK16" i="71"/>
  <c r="CJ49" i="71"/>
  <c r="CK20" i="71"/>
  <c r="CK51" i="71"/>
  <c r="CK12" i="71"/>
  <c r="CI51" i="71"/>
  <c r="CJ52" i="71"/>
  <c r="CK35" i="71"/>
  <c r="CJ36" i="71"/>
  <c r="CH21" i="71"/>
  <c r="CM53" i="71"/>
  <c r="CI8" i="71"/>
  <c r="CJ35" i="71"/>
  <c r="CK53" i="71"/>
  <c r="CJ7" i="71"/>
  <c r="CJ38" i="71"/>
  <c r="CI53" i="71"/>
  <c r="CI43" i="71"/>
  <c r="CK41" i="71"/>
  <c r="CJ45" i="71"/>
  <c r="CJ40" i="71"/>
  <c r="CJ11" i="71"/>
  <c r="CK33" i="71"/>
  <c r="CI33" i="71"/>
  <c r="CJ46" i="71"/>
  <c r="CI19" i="71"/>
  <c r="CM43" i="71"/>
  <c r="CI36" i="71"/>
  <c r="CK43" i="71"/>
  <c r="CH14" i="71"/>
  <c r="CH27" i="71"/>
  <c r="CI37" i="71"/>
  <c r="CK38" i="71"/>
  <c r="CJ53" i="71"/>
  <c r="CI6" i="71"/>
  <c r="CJ21" i="71"/>
  <c r="CJ47" i="71"/>
  <c r="CJ6" i="71"/>
  <c r="CI27" i="71"/>
  <c r="CM18" i="71"/>
  <c r="CJ10" i="71"/>
  <c r="CK17" i="71"/>
  <c r="CJ16" i="71"/>
  <c r="CI44" i="71"/>
  <c r="CK9" i="71"/>
  <c r="CK54" i="71"/>
  <c r="CM55" i="71"/>
  <c r="CI21" i="71"/>
  <c r="CK46" i="71"/>
  <c r="CM14" i="71"/>
  <c r="CM48" i="71"/>
  <c r="CJ22" i="71"/>
  <c r="CJ19" i="71"/>
  <c r="CJ29" i="71"/>
  <c r="CI54" i="71"/>
  <c r="CJ37" i="71"/>
  <c r="CM40" i="71"/>
  <c r="CI10" i="71"/>
  <c r="CK5" i="71"/>
  <c r="CK19" i="71"/>
  <c r="CJ18" i="71"/>
  <c r="CH53" i="71"/>
  <c r="CK11" i="71"/>
  <c r="CJ34" i="71"/>
  <c r="CH29" i="71"/>
  <c r="CI40" i="71"/>
  <c r="CJ9" i="71"/>
  <c r="CK21" i="71"/>
  <c r="CM47" i="71"/>
  <c r="CM20" i="71"/>
  <c r="CK31" i="71"/>
  <c r="CJ44" i="71"/>
  <c r="CJ33" i="71"/>
  <c r="CM42" i="71"/>
  <c r="CJ51" i="71"/>
  <c r="CI46" i="71"/>
  <c r="CI49" i="71"/>
  <c r="CM32" i="71"/>
  <c r="CJ32" i="71"/>
  <c r="CI5" i="71"/>
  <c r="CI22" i="71"/>
  <c r="CI16" i="71"/>
  <c r="CJ17" i="71"/>
  <c r="BZ55" i="71"/>
  <c r="CJ8" i="71"/>
  <c r="CI7" i="71"/>
  <c r="CK32" i="71"/>
  <c r="CI48" i="71"/>
  <c r="CJ12" i="71"/>
  <c r="CK45" i="71"/>
  <c r="CM11" i="71"/>
  <c r="CI15" i="71"/>
  <c r="CJ48" i="71"/>
  <c r="CM37" i="71"/>
  <c r="CI9" i="71"/>
  <c r="CK55" i="71"/>
  <c r="CJ30" i="71"/>
  <c r="CI25" i="71"/>
  <c r="CM16" i="71"/>
  <c r="CM21" i="71"/>
  <c r="CH24" i="71"/>
  <c r="CH5" i="71"/>
  <c r="CH35" i="71"/>
  <c r="CH44" i="71"/>
  <c r="CH49" i="71"/>
  <c r="CM4" i="71"/>
  <c r="CH33" i="71"/>
  <c r="CH18" i="71"/>
  <c r="CK4" i="71"/>
  <c r="CH54" i="71"/>
  <c r="CH41" i="71"/>
  <c r="CH12" i="71"/>
  <c r="CH36" i="71"/>
  <c r="CH20" i="71"/>
  <c r="CI4" i="71"/>
  <c r="CH30" i="71"/>
  <c r="CH10" i="71"/>
  <c r="CH55" i="71"/>
  <c r="CH25" i="71"/>
  <c r="CH46" i="71"/>
  <c r="CH16" i="71"/>
  <c r="CH4" i="71"/>
  <c r="CH22" i="71"/>
  <c r="CH34" i="71"/>
  <c r="CH19" i="71"/>
  <c r="CH6" i="71"/>
  <c r="CH26" i="71"/>
  <c r="CH37" i="71"/>
  <c r="CH42" i="71"/>
  <c r="CH17" i="71"/>
  <c r="CH9" i="71"/>
  <c r="CH39" i="71"/>
  <c r="CH32" i="71"/>
  <c r="CH11" i="71"/>
  <c r="CH47" i="71"/>
  <c r="CH13" i="71"/>
  <c r="CH38" i="71"/>
  <c r="CH52" i="71"/>
  <c r="CH40" i="71"/>
  <c r="CH48" i="71"/>
  <c r="CA55" i="71"/>
  <c r="AS118" i="71"/>
  <c r="BK118" i="71" s="1"/>
  <c r="BZ30" i="71"/>
  <c r="CA7" i="71"/>
  <c r="CA35" i="71"/>
  <c r="CA25" i="71"/>
  <c r="CA34" i="71"/>
  <c r="BZ13" i="71"/>
  <c r="BZ43" i="71"/>
  <c r="CA49" i="71"/>
  <c r="CA23" i="71"/>
  <c r="BZ46" i="71"/>
  <c r="CA47" i="71"/>
  <c r="BZ28" i="71"/>
  <c r="CA42" i="71"/>
  <c r="CA43" i="71"/>
  <c r="BZ22" i="71"/>
  <c r="CA46" i="71"/>
  <c r="CA21" i="71"/>
  <c r="CA24" i="71"/>
  <c r="BZ45" i="71"/>
  <c r="CA5" i="71"/>
  <c r="CA26" i="71"/>
  <c r="BZ50" i="71"/>
  <c r="CA40" i="71"/>
  <c r="CA33" i="71"/>
  <c r="BZ29" i="71"/>
  <c r="CA10" i="71"/>
  <c r="CA27" i="71"/>
  <c r="CA18" i="71"/>
  <c r="CA20" i="71"/>
  <c r="CA54" i="71"/>
  <c r="CA38" i="71"/>
  <c r="CA32" i="71"/>
  <c r="CA17" i="71"/>
  <c r="CA30" i="71"/>
  <c r="CA6" i="71"/>
  <c r="CA37" i="71"/>
  <c r="CA39" i="71"/>
  <c r="CA28" i="71"/>
  <c r="CA22" i="71"/>
  <c r="CA52" i="71"/>
  <c r="CA51" i="71"/>
  <c r="CA45" i="71"/>
  <c r="CA14" i="71"/>
  <c r="CA16" i="71"/>
  <c r="CA12" i="71"/>
  <c r="CA9" i="71"/>
  <c r="CA50" i="71"/>
  <c r="CA29" i="71"/>
  <c r="CA36" i="71"/>
  <c r="CA15" i="71"/>
  <c r="CA11" i="71"/>
  <c r="CA44" i="71"/>
  <c r="CA8" i="71"/>
  <c r="CA48" i="71"/>
  <c r="CA19" i="71"/>
  <c r="CA53" i="71"/>
  <c r="CA41" i="71"/>
  <c r="BZ53" i="71"/>
  <c r="CA4" i="71"/>
  <c r="BZ35" i="71"/>
  <c r="BZ25" i="71"/>
  <c r="BZ23" i="71"/>
  <c r="BZ15" i="71"/>
  <c r="BZ7" i="71"/>
  <c r="BZ19" i="71"/>
  <c r="BZ49" i="71"/>
  <c r="BZ38" i="71"/>
  <c r="BZ37" i="71"/>
  <c r="BZ42" i="71"/>
  <c r="BZ54" i="71"/>
  <c r="BZ31" i="71"/>
  <c r="BZ24" i="71"/>
  <c r="BZ48" i="71"/>
  <c r="BZ34" i="71"/>
  <c r="BZ8" i="71"/>
  <c r="BZ16" i="71"/>
  <c r="BZ20" i="71"/>
  <c r="BZ41" i="71"/>
  <c r="BZ21" i="71"/>
  <c r="BZ9" i="71"/>
  <c r="BZ26" i="71"/>
  <c r="BZ40" i="71"/>
  <c r="BZ5" i="71"/>
  <c r="BZ14" i="71"/>
  <c r="BZ33" i="71"/>
  <c r="BZ47" i="71"/>
  <c r="BZ6" i="71"/>
  <c r="BZ10" i="71"/>
  <c r="BZ52" i="71"/>
  <c r="BZ18" i="71"/>
  <c r="BZ12" i="71"/>
  <c r="BZ17" i="71"/>
  <c r="BZ39" i="71"/>
  <c r="BZ36" i="71"/>
  <c r="BZ32" i="71"/>
  <c r="BZ44" i="71"/>
  <c r="BZ4" i="71"/>
  <c r="AT154" i="71"/>
  <c r="BL154" i="71" s="1"/>
  <c r="AS153" i="71"/>
  <c r="BK153" i="71" s="1"/>
  <c r="AT126" i="71"/>
  <c r="BL126" i="71" s="1"/>
  <c r="AT158" i="71"/>
  <c r="BL158" i="71" s="1"/>
  <c r="AT133" i="71"/>
  <c r="BL133" i="71" s="1"/>
  <c r="AT124" i="71"/>
  <c r="BL124" i="71" s="1"/>
  <c r="AT77" i="71"/>
  <c r="BL77" i="71" s="1"/>
  <c r="AT72" i="71"/>
  <c r="BL72" i="71" s="1"/>
  <c r="AT38" i="71"/>
  <c r="BL38" i="71" s="1"/>
  <c r="AT79" i="71"/>
  <c r="BL79" i="71" s="1"/>
  <c r="AT115" i="71"/>
  <c r="BL115" i="71" s="1"/>
  <c r="AT169" i="71"/>
  <c r="BL169" i="71" s="1"/>
  <c r="AS161" i="71"/>
  <c r="BK161" i="71" s="1"/>
  <c r="AS177" i="71"/>
  <c r="BK177" i="71" s="1"/>
  <c r="AS45" i="71"/>
  <c r="BK45" i="71" s="1"/>
  <c r="AS147" i="71"/>
  <c r="BK147" i="71" s="1"/>
  <c r="AS130" i="71"/>
  <c r="BK130" i="71" s="1"/>
  <c r="AT164" i="71"/>
  <c r="BL164" i="71" s="1"/>
  <c r="AS136" i="71"/>
  <c r="BK136" i="71" s="1"/>
  <c r="AT127" i="71"/>
  <c r="BL127" i="71" s="1"/>
  <c r="AS121" i="71"/>
  <c r="BK121" i="71" s="1"/>
  <c r="AS115" i="71"/>
  <c r="BK115" i="71" s="1"/>
  <c r="AT51" i="71"/>
  <c r="BL51" i="71" s="1"/>
  <c r="AS65" i="71"/>
  <c r="BK65" i="71" s="1"/>
  <c r="AS127" i="71"/>
  <c r="BK127" i="71" s="1"/>
  <c r="AT42" i="71"/>
  <c r="BL42" i="71" s="1"/>
  <c r="AS54" i="71"/>
  <c r="BK54" i="71" s="1"/>
  <c r="AT147" i="71"/>
  <c r="BL147" i="71" s="1"/>
  <c r="AS181" i="71"/>
  <c r="BK181" i="71" s="1"/>
  <c r="AT181" i="71"/>
  <c r="BL181" i="71" s="1"/>
  <c r="AT56" i="71"/>
  <c r="BL56" i="71" s="1"/>
  <c r="AS52" i="71"/>
  <c r="BK52" i="71" s="1"/>
  <c r="AT175" i="71"/>
  <c r="BL175" i="71" s="1"/>
  <c r="AS158" i="71"/>
  <c r="BK158" i="71" s="1"/>
  <c r="AT83" i="71"/>
  <c r="BL83" i="71" s="1"/>
  <c r="AS109" i="71"/>
  <c r="BK109" i="71" s="1"/>
  <c r="AS163" i="71"/>
  <c r="BK163" i="71" s="1"/>
  <c r="AT91" i="71"/>
  <c r="BL91" i="71" s="1"/>
  <c r="AS36" i="71"/>
  <c r="BK36" i="71" s="1"/>
  <c r="AS50" i="71"/>
  <c r="BK50" i="71" s="1"/>
  <c r="AS105" i="71"/>
  <c r="BK105" i="71" s="1"/>
  <c r="AT60" i="71"/>
  <c r="BL60" i="71" s="1"/>
  <c r="AT151" i="71"/>
  <c r="BL151" i="71" s="1"/>
  <c r="AS139" i="71"/>
  <c r="BK139" i="71" s="1"/>
  <c r="AT113" i="71"/>
  <c r="BL113" i="71" s="1"/>
  <c r="AS43" i="71"/>
  <c r="BK43" i="71" s="1"/>
  <c r="AS91" i="71"/>
  <c r="BK91" i="71" s="1"/>
  <c r="AT95" i="71"/>
  <c r="BL95" i="71" s="1"/>
  <c r="AS124" i="71"/>
  <c r="BK124" i="71" s="1"/>
  <c r="AS76" i="71"/>
  <c r="BK76" i="71" s="1"/>
  <c r="AT74" i="71"/>
  <c r="BL74" i="71" s="1"/>
  <c r="CE22" i="71" s="1"/>
  <c r="AT32" i="71"/>
  <c r="BL32" i="71" s="1"/>
  <c r="AS31" i="71"/>
  <c r="BK31" i="71" s="1"/>
  <c r="AT110" i="71"/>
  <c r="BL110" i="71" s="1"/>
  <c r="AS80" i="71"/>
  <c r="BK80" i="71" s="1"/>
  <c r="AS60" i="71"/>
  <c r="BK60" i="71" s="1"/>
  <c r="AS34" i="71"/>
  <c r="BK34" i="71" s="1"/>
  <c r="AT107" i="71"/>
  <c r="BL107" i="71" s="1"/>
  <c r="AS94" i="71"/>
  <c r="BK94" i="71" s="1"/>
  <c r="AS149" i="71"/>
  <c r="BK149" i="71" s="1"/>
  <c r="AS144" i="71"/>
  <c r="BK144" i="71" s="1"/>
  <c r="AS175" i="71"/>
  <c r="BK175" i="71" s="1"/>
  <c r="AT63" i="71"/>
  <c r="BL63" i="71" s="1"/>
  <c r="AT68" i="71"/>
  <c r="BL68" i="71" s="1"/>
  <c r="AS84" i="71"/>
  <c r="BK84" i="71" s="1"/>
  <c r="AT130" i="71"/>
  <c r="BL130" i="71" s="1"/>
  <c r="AS168" i="71"/>
  <c r="BK168" i="71" s="1"/>
  <c r="AT69" i="71"/>
  <c r="BL69" i="71" s="1"/>
  <c r="AT152" i="71"/>
  <c r="BL152" i="71" s="1"/>
  <c r="AT132" i="71"/>
  <c r="BL132" i="71" s="1"/>
  <c r="AS164" i="71"/>
  <c r="BK164" i="71" s="1"/>
  <c r="AS143" i="71"/>
  <c r="BK143" i="71" s="1"/>
  <c r="AS100" i="71"/>
  <c r="BK100" i="71" s="1"/>
  <c r="AS131" i="71"/>
  <c r="BK131" i="71" s="1"/>
  <c r="AT142" i="71"/>
  <c r="BL142" i="71" s="1"/>
  <c r="AT171" i="71"/>
  <c r="BL171" i="71" s="1"/>
  <c r="AS157" i="71"/>
  <c r="BK157" i="71" s="1"/>
  <c r="AT159" i="71"/>
  <c r="BL159" i="71" s="1"/>
  <c r="AS63" i="71"/>
  <c r="BK63" i="71" s="1"/>
  <c r="AS96" i="71"/>
  <c r="BK96" i="71" s="1"/>
  <c r="AS138" i="71"/>
  <c r="BK138" i="71" s="1"/>
  <c r="AS73" i="71"/>
  <c r="BK73" i="71" s="1"/>
  <c r="AS166" i="71"/>
  <c r="BK166" i="71" s="1"/>
  <c r="AS57" i="71"/>
  <c r="BK57" i="71" s="1"/>
  <c r="AT177" i="71"/>
  <c r="BL177" i="71" s="1"/>
  <c r="AS47" i="71"/>
  <c r="BK47" i="71" s="1"/>
  <c r="AS146" i="71"/>
  <c r="BK146" i="71" s="1"/>
  <c r="AS87" i="71"/>
  <c r="BK87" i="71" s="1"/>
  <c r="AT166" i="71"/>
  <c r="BL166" i="71" s="1"/>
  <c r="AS44" i="71"/>
  <c r="BK44" i="71" s="1"/>
  <c r="AT108" i="71"/>
  <c r="BL108" i="71" s="1"/>
  <c r="AT94" i="71"/>
  <c r="BL94" i="71" s="1"/>
  <c r="AT45" i="71"/>
  <c r="BL45" i="71" s="1"/>
  <c r="AT82" i="71"/>
  <c r="BL82" i="71" s="1"/>
  <c r="AT99" i="71"/>
  <c r="BL99" i="71" s="1"/>
  <c r="AS90" i="71"/>
  <c r="BK90" i="71" s="1"/>
  <c r="AS42" i="71"/>
  <c r="BK42" i="71" s="1"/>
  <c r="AT180" i="71"/>
  <c r="BL180" i="71" s="1"/>
  <c r="AT136" i="71"/>
  <c r="BL136" i="71" s="1"/>
  <c r="AT174" i="71"/>
  <c r="BL174" i="71" s="1"/>
  <c r="AS123" i="71"/>
  <c r="BK123" i="71" s="1"/>
  <c r="AT93" i="71"/>
  <c r="BL93" i="71" s="1"/>
  <c r="AT48" i="71"/>
  <c r="BL48" i="71" s="1"/>
  <c r="AT122" i="71"/>
  <c r="BL122" i="71" s="1"/>
  <c r="AT163" i="71"/>
  <c r="BL163" i="71" s="1"/>
  <c r="AS172" i="71"/>
  <c r="BK172" i="71" s="1"/>
  <c r="AS102" i="71"/>
  <c r="BK102" i="71" s="1"/>
  <c r="AS171" i="71"/>
  <c r="BK171" i="71" s="1"/>
  <c r="AS64" i="71"/>
  <c r="BK64" i="71" s="1"/>
  <c r="AT172" i="71"/>
  <c r="BL172" i="71" s="1"/>
  <c r="AT101" i="71"/>
  <c r="BL101" i="71" s="1"/>
  <c r="AS78" i="71"/>
  <c r="BK78" i="71" s="1"/>
  <c r="AT160" i="71"/>
  <c r="BL160" i="71" s="1"/>
  <c r="AS135" i="71"/>
  <c r="BK135" i="71" s="1"/>
  <c r="AS40" i="71"/>
  <c r="BK40" i="71" s="1"/>
  <c r="AS71" i="71"/>
  <c r="BK71" i="71" s="1"/>
  <c r="AT146" i="71"/>
  <c r="BL146" i="71" s="1"/>
  <c r="AT81" i="71"/>
  <c r="BL81" i="71" s="1"/>
  <c r="AT71" i="71"/>
  <c r="BL71" i="71" s="1"/>
  <c r="AS93" i="71"/>
  <c r="BK93" i="71" s="1"/>
  <c r="AT67" i="71"/>
  <c r="BL67" i="71" s="1"/>
  <c r="AT98" i="71"/>
  <c r="BL98" i="71" s="1"/>
  <c r="AT89" i="71"/>
  <c r="BL89" i="71" s="1"/>
  <c r="AT40" i="71"/>
  <c r="BL40" i="71" s="1"/>
  <c r="AS156" i="71"/>
  <c r="BK156" i="71" s="1"/>
  <c r="AT44" i="71"/>
  <c r="BL44" i="71" s="1"/>
  <c r="AS113" i="71"/>
  <c r="BK113" i="71" s="1"/>
  <c r="AS141" i="71"/>
  <c r="BK141" i="71" s="1"/>
  <c r="AT105" i="71"/>
  <c r="BL105" i="71" s="1"/>
  <c r="AT87" i="71"/>
  <c r="BL87" i="71" s="1"/>
  <c r="AT36" i="71"/>
  <c r="BL36" i="71" s="1"/>
  <c r="AT118" i="71"/>
  <c r="BL118" i="71" s="1"/>
  <c r="AT144" i="71"/>
  <c r="BL144" i="71" s="1"/>
  <c r="AT106" i="71"/>
  <c r="BL106" i="71" s="1"/>
  <c r="AS142" i="71"/>
  <c r="BK142" i="71" s="1"/>
  <c r="AT58" i="71"/>
  <c r="BL58" i="71" s="1"/>
  <c r="AT41" i="71"/>
  <c r="BL41" i="71" s="1"/>
  <c r="AT139" i="71"/>
  <c r="BL139" i="71" s="1"/>
  <c r="AT76" i="71"/>
  <c r="BL76" i="71" s="1"/>
  <c r="AT64" i="71"/>
  <c r="BL64" i="71" s="1"/>
  <c r="AT47" i="71"/>
  <c r="BL47" i="71" s="1"/>
  <c r="AS38" i="71"/>
  <c r="BK38" i="71" s="1"/>
  <c r="AS70" i="71"/>
  <c r="BK70" i="71" s="1"/>
  <c r="AS83" i="71"/>
  <c r="BK83" i="71" s="1"/>
  <c r="AS58" i="71"/>
  <c r="BK58" i="71" s="1"/>
  <c r="AT109" i="71"/>
  <c r="BL109" i="71" s="1"/>
  <c r="AS108" i="71"/>
  <c r="BK108" i="71" s="1"/>
  <c r="AT85" i="71"/>
  <c r="BL85" i="71" s="1"/>
  <c r="AS48" i="71"/>
  <c r="BK48" i="71" s="1"/>
  <c r="AT135" i="71"/>
  <c r="BL135" i="71" s="1"/>
  <c r="AT137" i="71"/>
  <c r="BL137" i="71" s="1"/>
  <c r="AS151" i="71"/>
  <c r="BK151" i="71" s="1"/>
  <c r="AS134" i="71"/>
  <c r="BK134" i="71" s="1"/>
  <c r="AS122" i="71"/>
  <c r="BK122" i="71" s="1"/>
  <c r="AS97" i="71"/>
  <c r="BK97" i="71" s="1"/>
  <c r="AS66" i="71"/>
  <c r="BK66" i="71" s="1"/>
  <c r="AT52" i="71"/>
  <c r="BL52" i="71" s="1"/>
  <c r="AT102" i="71"/>
  <c r="BL102" i="71" s="1"/>
  <c r="AS55" i="71"/>
  <c r="BK55" i="71" s="1"/>
  <c r="AS173" i="71"/>
  <c r="BK173" i="71" s="1"/>
  <c r="AS88" i="71"/>
  <c r="BK88" i="71" s="1"/>
  <c r="AS128" i="71"/>
  <c r="BK128" i="71" s="1"/>
  <c r="AT170" i="71"/>
  <c r="BL170" i="71" s="1"/>
  <c r="AT43" i="71"/>
  <c r="BL43" i="71" s="1"/>
  <c r="AT161" i="71"/>
  <c r="BL161" i="71" s="1"/>
  <c r="AT148" i="71"/>
  <c r="BL148" i="71" s="1"/>
  <c r="AS162" i="71"/>
  <c r="BK162" i="71" s="1"/>
  <c r="AT128" i="71"/>
  <c r="BL128" i="71" s="1"/>
  <c r="AS178" i="71"/>
  <c r="BK178" i="71" s="1"/>
  <c r="AS46" i="71"/>
  <c r="BK46" i="71" s="1"/>
  <c r="AS116" i="71"/>
  <c r="BK116" i="71" s="1"/>
  <c r="AS148" i="71"/>
  <c r="BK148" i="71" s="1"/>
  <c r="AS137" i="71"/>
  <c r="BK137" i="71" s="1"/>
  <c r="AT116" i="71"/>
  <c r="BL116" i="71" s="1"/>
  <c r="AS155" i="71"/>
  <c r="BK155" i="71" s="1"/>
  <c r="AS75" i="71"/>
  <c r="BK75" i="71" s="1"/>
  <c r="AT121" i="71"/>
  <c r="BL121" i="71" s="1"/>
  <c r="AS103" i="71"/>
  <c r="BK103" i="71" s="1"/>
  <c r="AT37" i="71"/>
  <c r="BL37" i="71" s="1"/>
  <c r="AT57" i="71"/>
  <c r="BL57" i="71" s="1"/>
  <c r="AS110" i="71"/>
  <c r="BK110" i="71" s="1"/>
  <c r="AS82" i="71"/>
  <c r="BK82" i="71" s="1"/>
  <c r="AT176" i="71"/>
  <c r="BL176" i="71" s="1"/>
  <c r="AT165" i="71"/>
  <c r="BL165" i="71" s="1"/>
  <c r="AT66" i="71"/>
  <c r="BL66" i="71" s="1"/>
  <c r="AS154" i="71"/>
  <c r="BK154" i="71" s="1"/>
  <c r="AS129" i="71"/>
  <c r="BK129" i="71" s="1"/>
  <c r="AT39" i="71"/>
  <c r="BL39" i="71" s="1"/>
  <c r="AT155" i="71"/>
  <c r="BL155" i="71" s="1"/>
  <c r="AT134" i="71"/>
  <c r="BL134" i="71" s="1"/>
  <c r="AS159" i="71"/>
  <c r="BK159" i="71" s="1"/>
  <c r="AT125" i="71"/>
  <c r="BL125" i="71" s="1"/>
  <c r="AT92" i="71"/>
  <c r="BL92" i="71" s="1"/>
  <c r="AS62" i="71"/>
  <c r="BK62" i="71" s="1"/>
  <c r="AT84" i="71"/>
  <c r="BL84" i="71" s="1"/>
  <c r="AT73" i="71"/>
  <c r="BL73" i="71" s="1"/>
  <c r="AT78" i="71"/>
  <c r="BL78" i="71" s="1"/>
  <c r="AS53" i="71"/>
  <c r="BK53" i="71" s="1"/>
  <c r="AT179" i="71"/>
  <c r="BL179" i="71" s="1"/>
  <c r="AS79" i="71"/>
  <c r="BK79" i="71" s="1"/>
  <c r="AT80" i="71"/>
  <c r="BL80" i="71" s="1"/>
  <c r="AS119" i="71"/>
  <c r="BK119" i="71" s="1"/>
  <c r="AS72" i="71"/>
  <c r="BK72" i="71" s="1"/>
  <c r="AS104" i="71"/>
  <c r="BK104" i="71" s="1"/>
  <c r="AS49" i="71"/>
  <c r="BK49" i="71" s="1"/>
  <c r="AT157" i="71"/>
  <c r="BL157" i="71" s="1"/>
  <c r="AT55" i="71"/>
  <c r="BL55" i="71" s="1"/>
  <c r="AT86" i="71"/>
  <c r="BL86" i="71" s="1"/>
  <c r="AS33" i="71"/>
  <c r="BK33" i="71" s="1"/>
  <c r="AT150" i="71"/>
  <c r="BL150" i="71" s="1"/>
  <c r="AS32" i="71"/>
  <c r="BK32" i="71" s="1"/>
  <c r="AS170" i="71"/>
  <c r="BK170" i="71" s="1"/>
  <c r="AS106" i="71"/>
  <c r="BK106" i="71" s="1"/>
  <c r="AT140" i="71"/>
  <c r="BL140" i="71" s="1"/>
  <c r="AS111" i="71"/>
  <c r="BK111" i="71" s="1"/>
  <c r="AT30" i="71"/>
  <c r="BL30" i="71" s="1"/>
  <c r="AT112" i="71"/>
  <c r="BL112" i="71" s="1"/>
  <c r="AT90" i="71"/>
  <c r="BL90" i="71" s="1"/>
  <c r="AT70" i="71"/>
  <c r="BL70" i="71" s="1"/>
  <c r="AT143" i="71"/>
  <c r="BL143" i="71" s="1"/>
  <c r="AS85" i="71"/>
  <c r="BK85" i="71" s="1"/>
  <c r="AT123" i="71"/>
  <c r="BL123" i="71" s="1"/>
  <c r="AT173" i="71"/>
  <c r="BL173" i="71" s="1"/>
  <c r="AT168" i="71"/>
  <c r="BL168" i="71" s="1"/>
  <c r="AT153" i="71"/>
  <c r="BL153" i="71" s="1"/>
  <c r="AT149" i="71"/>
  <c r="BL149" i="71" s="1"/>
  <c r="AS51" i="71"/>
  <c r="BK51" i="71" s="1"/>
  <c r="AS169" i="71"/>
  <c r="BK169" i="71" s="1"/>
  <c r="AT35" i="71"/>
  <c r="BL35" i="71" s="1"/>
  <c r="AT61" i="71"/>
  <c r="BL61" i="71" s="1"/>
  <c r="AS165" i="71"/>
  <c r="BK165" i="71" s="1"/>
  <c r="AS132" i="71"/>
  <c r="BK132" i="71" s="1"/>
  <c r="AS101" i="71"/>
  <c r="BK101" i="71" s="1"/>
  <c r="AT131" i="71"/>
  <c r="BL131" i="71" s="1"/>
  <c r="AS37" i="71"/>
  <c r="BK37" i="71" s="1"/>
  <c r="AS176" i="71"/>
  <c r="BK176" i="71" s="1"/>
  <c r="AT103" i="71"/>
  <c r="BL103" i="71" s="1"/>
  <c r="AT114" i="71"/>
  <c r="BL114" i="71" s="1"/>
  <c r="AT120" i="71"/>
  <c r="BL120" i="71" s="1"/>
  <c r="AS30" i="71"/>
  <c r="BK30" i="71" s="1"/>
  <c r="AS98" i="71"/>
  <c r="BK98" i="71" s="1"/>
  <c r="AS160" i="71"/>
  <c r="BK160" i="71" s="1"/>
  <c r="AS86" i="71"/>
  <c r="BK86" i="71" s="1"/>
  <c r="AS152" i="71"/>
  <c r="BK152" i="71" s="1"/>
  <c r="AS95" i="71"/>
  <c r="BK95" i="71" s="1"/>
  <c r="AT97" i="71"/>
  <c r="BL97" i="71" s="1"/>
  <c r="AT75" i="71"/>
  <c r="BL75" i="71" s="1"/>
  <c r="AS81" i="71"/>
  <c r="BK81" i="71" s="1"/>
  <c r="AT111" i="71"/>
  <c r="BL111" i="71" s="1"/>
  <c r="AT129" i="71"/>
  <c r="BL129" i="71" s="1"/>
  <c r="AT96" i="71"/>
  <c r="BL96" i="71" s="1"/>
  <c r="AS92" i="71"/>
  <c r="BK92" i="71" s="1"/>
  <c r="AS150" i="71"/>
  <c r="BK150" i="71" s="1"/>
  <c r="AS125" i="71"/>
  <c r="BK125" i="71" s="1"/>
  <c r="AS35" i="71"/>
  <c r="BK35" i="71" s="1"/>
  <c r="AS145" i="71"/>
  <c r="BK145" i="71" s="1"/>
  <c r="AT88" i="71"/>
  <c r="BL88" i="71" s="1"/>
  <c r="AT34" i="71"/>
  <c r="BL34" i="71" s="1"/>
  <c r="AT167" i="71"/>
  <c r="BL167" i="71" s="1"/>
  <c r="AS140" i="71"/>
  <c r="BK140" i="71" s="1"/>
  <c r="AS77" i="71"/>
  <c r="BK77" i="71" s="1"/>
  <c r="AS61" i="71"/>
  <c r="BK61" i="71" s="1"/>
  <c r="AT145" i="71"/>
  <c r="BL145" i="71" s="1"/>
  <c r="AT117" i="71"/>
  <c r="BL117" i="71" s="1"/>
  <c r="AS112" i="71"/>
  <c r="BK112" i="71" s="1"/>
  <c r="AS59" i="71"/>
  <c r="BK59" i="71" s="1"/>
  <c r="AT53" i="71"/>
  <c r="BL53" i="71" s="1"/>
  <c r="AS67" i="71"/>
  <c r="BK67" i="71" s="1"/>
  <c r="AS41" i="71"/>
  <c r="BK41" i="71" s="1"/>
  <c r="AS114" i="71"/>
  <c r="BK114" i="71" s="1"/>
  <c r="AS89" i="71"/>
  <c r="BK89" i="71" s="1"/>
  <c r="AS69" i="71"/>
  <c r="BK69" i="71" s="1"/>
  <c r="AT31" i="71"/>
  <c r="BL31" i="71" s="1"/>
  <c r="AS99" i="71"/>
  <c r="BK99" i="71" s="1"/>
  <c r="AT119" i="71"/>
  <c r="BL119" i="71" s="1"/>
  <c r="AT156" i="71"/>
  <c r="BL156" i="71" s="1"/>
  <c r="AT59" i="71"/>
  <c r="BL59" i="71" s="1"/>
  <c r="AT141" i="71"/>
  <c r="BL141" i="71" s="1"/>
  <c r="AS180" i="71"/>
  <c r="BK180" i="71" s="1"/>
  <c r="AS167" i="71"/>
  <c r="BK167" i="71" s="1"/>
  <c r="AT62" i="71"/>
  <c r="BL62" i="71" s="1"/>
  <c r="AT138" i="71"/>
  <c r="BL138" i="71" s="1"/>
  <c r="AT50" i="71"/>
  <c r="BL50" i="71" s="1"/>
  <c r="AS179" i="71"/>
  <c r="BK179" i="71" s="1"/>
  <c r="AS74" i="71"/>
  <c r="BK74" i="71" s="1"/>
  <c r="AT46" i="71"/>
  <c r="BL46" i="71" s="1"/>
  <c r="AS174" i="71"/>
  <c r="BK174" i="71" s="1"/>
  <c r="AS133" i="71"/>
  <c r="BK133" i="71" s="1"/>
  <c r="AS29" i="71"/>
  <c r="BK29" i="71" s="1"/>
  <c r="AT29" i="71"/>
  <c r="BL29" i="71" s="1"/>
  <c r="FF27" i="12"/>
  <c r="FF8" i="12"/>
  <c r="ET25" i="12"/>
  <c r="BE30" i="69"/>
  <c r="BE29" i="69"/>
  <c r="BC29" i="69"/>
  <c r="BD29" i="69"/>
  <c r="BC30" i="69"/>
  <c r="BD30" i="69"/>
  <c r="BB29" i="69"/>
  <c r="BB30" i="69"/>
  <c r="BB27" i="69"/>
  <c r="BA30" i="69"/>
  <c r="BA29" i="69"/>
  <c r="AZ30" i="69"/>
  <c r="AZ29" i="69"/>
  <c r="AY30" i="69"/>
  <c r="AX30" i="69"/>
  <c r="AW30" i="69"/>
  <c r="AV30" i="69"/>
  <c r="AX29" i="69"/>
  <c r="AY29" i="69"/>
  <c r="AW29" i="69"/>
  <c r="AV29" i="69"/>
  <c r="H69" i="42"/>
  <c r="AU30" i="69"/>
  <c r="AU29" i="69"/>
  <c r="EV18" i="12"/>
  <c r="EA32" i="12"/>
  <c r="BQ63" i="42" s="1"/>
  <c r="BK23" i="69" s="1"/>
  <c r="EB32" i="12"/>
  <c r="BQ64" i="42" s="1"/>
  <c r="BK24" i="69" s="1"/>
  <c r="EC32" i="12"/>
  <c r="BQ65" i="42" s="1"/>
  <c r="BK25" i="69" s="1"/>
  <c r="FB20" i="12"/>
  <c r="DZ32" i="12"/>
  <c r="BQ62" i="42" s="1"/>
  <c r="BK22" i="69" s="1"/>
  <c r="DX32" i="12"/>
  <c r="BQ60" i="42" s="1"/>
  <c r="BK20" i="69" s="1"/>
  <c r="DW32" i="12"/>
  <c r="BQ59" i="42" s="1"/>
  <c r="BK19" i="69" s="1"/>
  <c r="DQ32" i="12"/>
  <c r="BQ52" i="42" s="1"/>
  <c r="BK11" i="69" s="1"/>
  <c r="DP32" i="12"/>
  <c r="BQ51" i="42" s="1"/>
  <c r="BK10" i="69" s="1"/>
  <c r="EG31" i="12"/>
  <c r="BP70" i="42" s="1"/>
  <c r="EF31" i="12"/>
  <c r="BP69" i="42" s="1"/>
  <c r="EE31" i="12"/>
  <c r="BP68" i="42" s="1"/>
  <c r="FE10" i="12"/>
  <c r="ED31" i="12"/>
  <c r="BP67" i="42" s="1"/>
  <c r="EC31" i="12"/>
  <c r="BP65" i="42" s="1"/>
  <c r="EB31" i="12"/>
  <c r="BP64" i="42" s="1"/>
  <c r="EA31" i="12"/>
  <c r="BP63" i="42" s="1"/>
  <c r="DZ31" i="12"/>
  <c r="BP62" i="42" s="1"/>
  <c r="DX31" i="12"/>
  <c r="BP60" i="42" s="1"/>
  <c r="DW31" i="12"/>
  <c r="BP59" i="42" s="1"/>
  <c r="DV31" i="12"/>
  <c r="BP57" i="42" s="1"/>
  <c r="EV6" i="12"/>
  <c r="DU31" i="12"/>
  <c r="BP56" i="42" s="1"/>
  <c r="BI15" i="69" s="1"/>
  <c r="EU6" i="12"/>
  <c r="DT31" i="12"/>
  <c r="ET6" i="12"/>
  <c r="DS31" i="12"/>
  <c r="BP55" i="42" s="1"/>
  <c r="BI14" i="69" s="1"/>
  <c r="DR31" i="12"/>
  <c r="BP54" i="42" s="1"/>
  <c r="DQ31" i="12"/>
  <c r="BP52" i="42" s="1"/>
  <c r="BI11" i="69" s="1"/>
  <c r="ER6" i="12"/>
  <c r="EQ6" i="12"/>
  <c r="DP31" i="12"/>
  <c r="BP51" i="42" s="1"/>
  <c r="FG9" i="12"/>
  <c r="EZ23" i="12"/>
  <c r="FA9" i="12"/>
  <c r="ER14" i="12"/>
  <c r="FD12" i="12"/>
  <c r="EW24" i="12"/>
  <c r="EX21" i="12"/>
  <c r="EY15" i="12"/>
  <c r="EX13" i="12"/>
  <c r="ES23" i="12"/>
  <c r="EY24" i="12"/>
  <c r="FC8" i="12"/>
  <c r="ES20" i="12"/>
  <c r="EY16" i="12"/>
  <c r="ES12" i="12"/>
  <c r="ET12" i="12"/>
  <c r="EQ21" i="12"/>
  <c r="FB10" i="12"/>
  <c r="FE23" i="12"/>
  <c r="FF23" i="12"/>
  <c r="FF18" i="12"/>
  <c r="EV11" i="12"/>
  <c r="ER16" i="12"/>
  <c r="FH9" i="12"/>
  <c r="EW17" i="12"/>
  <c r="ER12" i="12"/>
  <c r="EU24" i="12"/>
  <c r="FG15" i="12"/>
  <c r="ES13" i="12"/>
  <c r="EW19" i="12"/>
  <c r="FB15" i="12"/>
  <c r="EV25" i="12"/>
  <c r="EY20" i="12"/>
  <c r="EU13" i="12"/>
  <c r="FH19" i="12"/>
  <c r="FC18" i="12"/>
  <c r="FD8" i="12"/>
  <c r="FD23" i="12"/>
  <c r="FC11" i="12"/>
  <c r="EQ27" i="12"/>
  <c r="EX9" i="12"/>
  <c r="EW20" i="12"/>
  <c r="FE12" i="12"/>
  <c r="FB17" i="12"/>
  <c r="FA13" i="12"/>
  <c r="FD11" i="12"/>
  <c r="FD26" i="12"/>
  <c r="EY8" i="12"/>
  <c r="EW11" i="12"/>
  <c r="FA18" i="12"/>
  <c r="ER18" i="12"/>
  <c r="FF10" i="12"/>
  <c r="FF22" i="12"/>
  <c r="EW23" i="12"/>
  <c r="ET26" i="12"/>
  <c r="EV15" i="12"/>
  <c r="EV9" i="12"/>
  <c r="FD17" i="12"/>
  <c r="ER27" i="12"/>
  <c r="EQ22" i="12"/>
  <c r="FC9" i="12"/>
  <c r="FH15" i="12"/>
  <c r="ER20" i="12"/>
  <c r="ES21" i="12"/>
  <c r="EX23" i="12"/>
  <c r="ER23" i="12"/>
  <c r="FA27" i="12"/>
  <c r="EU7" i="12"/>
  <c r="FC19" i="12"/>
  <c r="FA24" i="12"/>
  <c r="EZ22" i="12"/>
  <c r="FF21" i="12"/>
  <c r="EX6" i="12"/>
  <c r="EQ9" i="12"/>
  <c r="FH10" i="12"/>
  <c r="EW21" i="12"/>
  <c r="FE18" i="12"/>
  <c r="FG12" i="12"/>
  <c r="FE20" i="12"/>
  <c r="FA20" i="12"/>
  <c r="ES26" i="12"/>
  <c r="EQ24" i="12"/>
  <c r="EQ13" i="12"/>
  <c r="EY13" i="12"/>
  <c r="FC16" i="12"/>
  <c r="FH20" i="12"/>
  <c r="EZ27" i="12"/>
  <c r="EU14" i="12"/>
  <c r="ET15" i="12"/>
  <c r="FA26" i="12"/>
  <c r="FG10" i="12"/>
  <c r="FC6" i="12"/>
  <c r="ER7" i="12"/>
  <c r="FH24" i="12"/>
  <c r="FG18" i="12"/>
  <c r="FH6" i="12"/>
  <c r="ES17" i="12"/>
  <c r="FG25" i="12"/>
  <c r="EU15" i="12"/>
  <c r="ET11" i="12"/>
  <c r="FG7" i="12"/>
  <c r="EV17" i="12"/>
  <c r="EV23" i="12"/>
  <c r="FH14" i="12"/>
  <c r="EY27" i="12"/>
  <c r="FB26" i="12"/>
  <c r="ET19" i="12"/>
  <c r="FB8" i="12"/>
  <c r="FA15" i="12"/>
  <c r="FF16" i="12"/>
  <c r="FC20" i="12"/>
  <c r="EU21" i="12"/>
  <c r="FC22" i="12"/>
  <c r="FF24" i="12"/>
  <c r="FF19" i="12"/>
  <c r="EV27" i="12"/>
  <c r="FC12" i="12"/>
  <c r="FD24" i="12"/>
  <c r="FF11" i="12"/>
  <c r="FB19" i="12"/>
  <c r="FD21" i="12"/>
  <c r="EU9" i="12"/>
  <c r="FG26" i="12"/>
  <c r="EV13" i="12"/>
  <c r="FE22" i="12"/>
  <c r="EY9" i="12"/>
  <c r="EX16" i="12"/>
  <c r="FE13" i="12"/>
  <c r="EX14" i="12"/>
  <c r="FD14" i="12"/>
  <c r="EW15" i="12"/>
  <c r="ET10" i="12"/>
  <c r="EQ14" i="12"/>
  <c r="EV22" i="12"/>
  <c r="FD16" i="12"/>
  <c r="FG22" i="12"/>
  <c r="FH11" i="12"/>
  <c r="EQ16" i="12"/>
  <c r="ET21" i="12"/>
  <c r="FA11" i="12"/>
  <c r="EY11" i="12"/>
  <c r="ES19" i="12"/>
  <c r="FE16" i="12"/>
  <c r="ET23" i="12"/>
  <c r="FD20" i="12"/>
  <c r="FB13" i="12"/>
  <c r="EW9" i="12"/>
  <c r="EU12" i="12"/>
  <c r="FG14" i="12"/>
  <c r="EY19" i="12"/>
  <c r="FE26" i="12"/>
  <c r="EQ7" i="12"/>
  <c r="ET8" i="12"/>
  <c r="FC14" i="12"/>
  <c r="FA7" i="12"/>
  <c r="FF6" i="12"/>
  <c r="EW27" i="12"/>
  <c r="FG19" i="12"/>
  <c r="FH7" i="12"/>
  <c r="FE17" i="12"/>
  <c r="ES9" i="12"/>
  <c r="FC26" i="12"/>
  <c r="EQ25" i="12"/>
  <c r="ES25" i="12"/>
  <c r="FH21" i="12"/>
  <c r="FF15" i="12"/>
  <c r="ER24" i="12"/>
  <c r="EV12" i="12"/>
  <c r="ER19" i="12"/>
  <c r="FD22" i="12"/>
  <c r="EQ20" i="12"/>
  <c r="FC17" i="12"/>
  <c r="ER22" i="12"/>
  <c r="FA21" i="12"/>
  <c r="EV8" i="12"/>
  <c r="EQ26" i="12"/>
  <c r="EU16" i="12"/>
  <c r="FA23" i="12"/>
  <c r="FC10" i="12"/>
  <c r="FD7" i="12"/>
  <c r="FH25" i="12"/>
  <c r="FE21" i="12"/>
  <c r="ES10" i="12"/>
  <c r="EX22" i="12"/>
  <c r="ES22" i="12"/>
  <c r="EU26" i="12"/>
  <c r="FF12" i="12"/>
  <c r="FB22" i="12"/>
  <c r="FD6" i="12"/>
  <c r="EV14" i="12"/>
  <c r="EZ25" i="12"/>
  <c r="FF25" i="12"/>
  <c r="EV10" i="12"/>
  <c r="ET24" i="12"/>
  <c r="FF17" i="12"/>
  <c r="FC7" i="12"/>
  <c r="ER26" i="12"/>
  <c r="FF20" i="12"/>
  <c r="EV19" i="12"/>
  <c r="FF13" i="12"/>
  <c r="FB9" i="12"/>
  <c r="FG24" i="12"/>
  <c r="FG27" i="12"/>
  <c r="FH26" i="12"/>
  <c r="ES6" i="12"/>
  <c r="FE27" i="12"/>
  <c r="ES27" i="12"/>
  <c r="EY14" i="12"/>
  <c r="ET7" i="12"/>
  <c r="FC27" i="12"/>
  <c r="ER9" i="12"/>
  <c r="EU27" i="12"/>
  <c r="FF7" i="12"/>
  <c r="ER25" i="12"/>
  <c r="EQ11" i="12"/>
  <c r="EQ8" i="12"/>
  <c r="FB23" i="12"/>
  <c r="EV24" i="12"/>
  <c r="FB24" i="12"/>
  <c r="ER15" i="12"/>
  <c r="ER11" i="12"/>
  <c r="EU22" i="12"/>
  <c r="EU23" i="12"/>
  <c r="FB14" i="12"/>
  <c r="EW16" i="12"/>
  <c r="EW18" i="12"/>
  <c r="FG23" i="12"/>
  <c r="FG11" i="12"/>
  <c r="FH18" i="12"/>
  <c r="FH8" i="12"/>
  <c r="FE19" i="12"/>
  <c r="FE24" i="12"/>
  <c r="ES18" i="12"/>
  <c r="ES7" i="12"/>
  <c r="FE14" i="12"/>
  <c r="ES11" i="12"/>
  <c r="EX20" i="12"/>
  <c r="EU17" i="12"/>
  <c r="FB21" i="12"/>
  <c r="FB16" i="12"/>
  <c r="EW12" i="12"/>
  <c r="FD25" i="12"/>
  <c r="ER21" i="12"/>
  <c r="EZ24" i="12"/>
  <c r="EV26" i="12"/>
  <c r="FA12" i="12"/>
  <c r="EU8" i="12"/>
  <c r="EV16" i="12"/>
  <c r="ER17" i="12"/>
  <c r="FB6" i="12"/>
  <c r="ER10" i="12"/>
  <c r="FA22" i="12"/>
  <c r="EW10" i="12"/>
  <c r="FD10" i="12"/>
  <c r="FA17" i="12"/>
  <c r="FF9" i="12"/>
  <c r="EW22" i="12"/>
  <c r="FG20" i="12"/>
  <c r="FH16" i="12"/>
  <c r="FG6" i="12"/>
  <c r="FH12" i="12"/>
  <c r="EY22" i="12"/>
  <c r="FE11" i="12"/>
  <c r="EX17" i="12"/>
  <c r="EX18" i="12"/>
  <c r="ER8" i="12"/>
  <c r="EW13" i="12"/>
  <c r="FB18" i="12"/>
  <c r="ET27" i="12"/>
  <c r="EU10" i="12"/>
  <c r="FD9" i="12"/>
  <c r="EV7" i="12"/>
  <c r="EQ23" i="12"/>
  <c r="FD18" i="12"/>
  <c r="FC15" i="12"/>
  <c r="FB27" i="12"/>
  <c r="FA19" i="12"/>
  <c r="EQ12" i="12"/>
  <c r="EZ26" i="12"/>
  <c r="ET14" i="12"/>
  <c r="FA25" i="12"/>
  <c r="FG17" i="12"/>
  <c r="FH23" i="12"/>
  <c r="FG8" i="12"/>
  <c r="FH13" i="12"/>
  <c r="EY21" i="12"/>
  <c r="EY12" i="12"/>
  <c r="ES14" i="12"/>
  <c r="EX10" i="12"/>
  <c r="EX12" i="12"/>
  <c r="EU20" i="12"/>
  <c r="EU25" i="12"/>
  <c r="EW25" i="12"/>
  <c r="FA14" i="12"/>
  <c r="EQ10" i="12"/>
  <c r="FA16" i="12"/>
  <c r="FC21" i="12"/>
  <c r="EQ15" i="12"/>
  <c r="FC25" i="12"/>
  <c r="FA8" i="12"/>
  <c r="FA6" i="12"/>
  <c r="FB25" i="12"/>
  <c r="EW8" i="12"/>
  <c r="ER13" i="12"/>
  <c r="EU11" i="12"/>
  <c r="EW26" i="12"/>
  <c r="EQ18" i="12"/>
  <c r="FB11" i="12"/>
  <c r="EV21" i="12"/>
  <c r="FG16" i="12"/>
  <c r="FH22" i="12"/>
  <c r="FE25" i="12"/>
  <c r="EX24" i="12"/>
  <c r="ES8" i="12"/>
  <c r="FE15" i="12"/>
  <c r="EY17" i="12"/>
  <c r="EY23" i="12"/>
  <c r="FC23" i="12"/>
  <c r="FC13" i="12"/>
  <c r="FD27" i="12"/>
  <c r="ET13" i="12"/>
  <c r="FC24" i="12"/>
  <c r="FA10" i="12"/>
  <c r="ET22" i="12"/>
  <c r="ET16" i="12"/>
  <c r="FB7" i="12"/>
  <c r="EQ17" i="12"/>
  <c r="EW14" i="12"/>
  <c r="ET17" i="12"/>
  <c r="FF26" i="12"/>
  <c r="FD15" i="12"/>
  <c r="ET20" i="12"/>
  <c r="FD19" i="12"/>
  <c r="FD13" i="12"/>
  <c r="ET9" i="12"/>
  <c r="FG21" i="12"/>
  <c r="FH17" i="12"/>
  <c r="FG13" i="12"/>
  <c r="FH27" i="12"/>
  <c r="EY10" i="12"/>
  <c r="EX15" i="12"/>
  <c r="ES24" i="12"/>
  <c r="EX25" i="12"/>
  <c r="EX7" i="12"/>
  <c r="EX26" i="12"/>
  <c r="AT30" i="69"/>
  <c r="AT29" i="69"/>
  <c r="AS30" i="69"/>
  <c r="AS29" i="69"/>
  <c r="BY78" i="12"/>
  <c r="BY86" i="12"/>
  <c r="BY299" i="12"/>
  <c r="BY191" i="12"/>
  <c r="BY7" i="12"/>
  <c r="BY241" i="12"/>
  <c r="BY237" i="12"/>
  <c r="BY83" i="12"/>
  <c r="BY239" i="12"/>
  <c r="BY157" i="12"/>
  <c r="BY187" i="12"/>
  <c r="BY129" i="12"/>
  <c r="BY209" i="12"/>
  <c r="BY125" i="12"/>
  <c r="BY171" i="12"/>
  <c r="BY48" i="12"/>
  <c r="BY154" i="12"/>
  <c r="BY198" i="12"/>
  <c r="BY256" i="12"/>
  <c r="BY104" i="12"/>
  <c r="BY199" i="12"/>
  <c r="BY201" i="12"/>
  <c r="BY15" i="12"/>
  <c r="BY255" i="12"/>
  <c r="BY263" i="12"/>
  <c r="BY188" i="12"/>
  <c r="BY288" i="12"/>
  <c r="BY116" i="12"/>
  <c r="BY122" i="12"/>
  <c r="BY133" i="12"/>
  <c r="BY279" i="12"/>
  <c r="BY134" i="12"/>
  <c r="BY283" i="12"/>
  <c r="BY196" i="12"/>
  <c r="BY98" i="12"/>
  <c r="BY281" i="12"/>
  <c r="BY192" i="12"/>
  <c r="BY148" i="12"/>
  <c r="BY131" i="12"/>
  <c r="BY135" i="12"/>
  <c r="BY94" i="12"/>
  <c r="BY189" i="12"/>
  <c r="BY266" i="12"/>
  <c r="BY289" i="12"/>
  <c r="BY73" i="12"/>
  <c r="BY62" i="12"/>
  <c r="BY46" i="12"/>
  <c r="BY173" i="12"/>
  <c r="BY228" i="12"/>
  <c r="BY28" i="12"/>
  <c r="BY59" i="12"/>
  <c r="BY226" i="12"/>
  <c r="BY26" i="12"/>
  <c r="BY57" i="12"/>
  <c r="BY224" i="12"/>
  <c r="BY32" i="12"/>
  <c r="BY167" i="12"/>
  <c r="BY140" i="12"/>
  <c r="BY262" i="12"/>
  <c r="BY117" i="12"/>
  <c r="BY271" i="12"/>
  <c r="BY303" i="12"/>
  <c r="BY235" i="12"/>
  <c r="BY44" i="12"/>
  <c r="BY9" i="12"/>
  <c r="BY145" i="12"/>
  <c r="BY276" i="12"/>
  <c r="BY282" i="12"/>
  <c r="BY40" i="12"/>
  <c r="BY287" i="12"/>
  <c r="BY124" i="12"/>
  <c r="BY249" i="12"/>
  <c r="BY160" i="12"/>
  <c r="BY304" i="12"/>
  <c r="BY67" i="12"/>
  <c r="BY69" i="12"/>
  <c r="BY120" i="12"/>
  <c r="BY102" i="12"/>
  <c r="BY68" i="12"/>
  <c r="BY70" i="12"/>
  <c r="BY155" i="12"/>
  <c r="BY272" i="12"/>
  <c r="BY285" i="12"/>
  <c r="BY153" i="12"/>
  <c r="BY128" i="12"/>
  <c r="BY240" i="12"/>
  <c r="BY238" i="12"/>
  <c r="BY90" i="12"/>
  <c r="BY110" i="12"/>
  <c r="BY251" i="12"/>
  <c r="BY158" i="12"/>
  <c r="BY87" i="12"/>
  <c r="BY97" i="12"/>
  <c r="BY182" i="12"/>
  <c r="BY268" i="12"/>
  <c r="BY64" i="12"/>
  <c r="BY38" i="12"/>
  <c r="BY165" i="12"/>
  <c r="BY220" i="12"/>
  <c r="BY20" i="12"/>
  <c r="BY51" i="12"/>
  <c r="BY218" i="12"/>
  <c r="BY18" i="12"/>
  <c r="BY49" i="12"/>
  <c r="BY216" i="12"/>
  <c r="BY24" i="12"/>
  <c r="BY111" i="12"/>
  <c r="BY60" i="12"/>
  <c r="BY166" i="12"/>
  <c r="BY23" i="12"/>
  <c r="BY290" i="12"/>
  <c r="BY132" i="12"/>
  <c r="BY76" i="12"/>
  <c r="BY123" i="12"/>
  <c r="BY181" i="12"/>
  <c r="BY36" i="12"/>
  <c r="BY234" i="12"/>
  <c r="BY232" i="12"/>
  <c r="BY210" i="12"/>
  <c r="BY185" i="12"/>
  <c r="BY96" i="12"/>
  <c r="BY93" i="12"/>
  <c r="BY119" i="12"/>
  <c r="BY204" i="12"/>
  <c r="BY146" i="12"/>
  <c r="BY300" i="12"/>
  <c r="BY91" i="12"/>
  <c r="BY208" i="12"/>
  <c r="BY293" i="12"/>
  <c r="BY264" i="12"/>
  <c r="BY89" i="12"/>
  <c r="BY109" i="12"/>
  <c r="BY248" i="12"/>
  <c r="BY294" i="12"/>
  <c r="BY265" i="12"/>
  <c r="BY213" i="12"/>
  <c r="BY71" i="12"/>
  <c r="BY286" i="12"/>
  <c r="BY65" i="12"/>
  <c r="BY30" i="12"/>
  <c r="BY53" i="12"/>
  <c r="BY180" i="12"/>
  <c r="BY12" i="12"/>
  <c r="BY43" i="12"/>
  <c r="BY178" i="12"/>
  <c r="BY10" i="12"/>
  <c r="BY41" i="12"/>
  <c r="BY176" i="12"/>
  <c r="BY16" i="12"/>
  <c r="BY55" i="12"/>
  <c r="BY63" i="12"/>
  <c r="BY92" i="12"/>
  <c r="BY221" i="12"/>
  <c r="BY215" i="12"/>
  <c r="BY107" i="12"/>
  <c r="BY197" i="12"/>
  <c r="BY103" i="12"/>
  <c r="BY151" i="12"/>
  <c r="BY54" i="12"/>
  <c r="BY13" i="12"/>
  <c r="BY163" i="12"/>
  <c r="BY169" i="12"/>
  <c r="BY270" i="12"/>
  <c r="BY278" i="12"/>
  <c r="BY253" i="12"/>
  <c r="BY130" i="12"/>
  <c r="BY121" i="12"/>
  <c r="BY205" i="12"/>
  <c r="BY291" i="12"/>
  <c r="BY108" i="12"/>
  <c r="BY144" i="12"/>
  <c r="BY275" i="12"/>
  <c r="BY200" i="12"/>
  <c r="BY202" i="12"/>
  <c r="BY246" i="12"/>
  <c r="BY203" i="12"/>
  <c r="BY274" i="12"/>
  <c r="BY159" i="12"/>
  <c r="BY195" i="12"/>
  <c r="BY101" i="12"/>
  <c r="BY138" i="12"/>
  <c r="BY207" i="12"/>
  <c r="BY149" i="12"/>
  <c r="BY250" i="12"/>
  <c r="BY230" i="12"/>
  <c r="BY22" i="12"/>
  <c r="BY45" i="12"/>
  <c r="BY172" i="12"/>
  <c r="BY227" i="12"/>
  <c r="BY35" i="12"/>
  <c r="BY170" i="12"/>
  <c r="BY233" i="12"/>
  <c r="BY33" i="12"/>
  <c r="BY168" i="12"/>
  <c r="BY8" i="12"/>
  <c r="BY47" i="12"/>
  <c r="BY61" i="12"/>
  <c r="BY88" i="12"/>
  <c r="BY114" i="12"/>
  <c r="BY82" i="12"/>
  <c r="BY100" i="12"/>
  <c r="BY115" i="12"/>
  <c r="BY183" i="12"/>
  <c r="BY21" i="12"/>
  <c r="BY42" i="12"/>
  <c r="BY252" i="12"/>
  <c r="BY113" i="12"/>
  <c r="BY259" i="12"/>
  <c r="BY297" i="12"/>
  <c r="BY243" i="12"/>
  <c r="BY34" i="12"/>
  <c r="BY206" i="12"/>
  <c r="BY214" i="12"/>
  <c r="BY141" i="12"/>
  <c r="BY245" i="12"/>
  <c r="BY99" i="12"/>
  <c r="BY280" i="12"/>
  <c r="BY258" i="12"/>
  <c r="BY247" i="12"/>
  <c r="BY105" i="12"/>
  <c r="BY80" i="12"/>
  <c r="BY254" i="12"/>
  <c r="BY211" i="12"/>
  <c r="BY136" i="12"/>
  <c r="BY118" i="12"/>
  <c r="BY284" i="12"/>
  <c r="BY139" i="12"/>
  <c r="BY95" i="12"/>
  <c r="BY212" i="12"/>
  <c r="BY277" i="12"/>
  <c r="BY269" i="12"/>
  <c r="BY244" i="12"/>
  <c r="BY79" i="12"/>
  <c r="BY257" i="12"/>
  <c r="BY85" i="12"/>
  <c r="BY261" i="12"/>
  <c r="BY137" i="12"/>
  <c r="BY106" i="12"/>
  <c r="BY162" i="12"/>
  <c r="BY267" i="12"/>
  <c r="BY222" i="12"/>
  <c r="BY14" i="12"/>
  <c r="BY37" i="12"/>
  <c r="BY164" i="12"/>
  <c r="BY219" i="12"/>
  <c r="BY27" i="12"/>
  <c r="BY58" i="12"/>
  <c r="BY225" i="12"/>
  <c r="BY25" i="12"/>
  <c r="BY112" i="12"/>
  <c r="BY231" i="12"/>
  <c r="BY39" i="12"/>
  <c r="BY66" i="12"/>
  <c r="BY126" i="12"/>
  <c r="BY295" i="12"/>
  <c r="BY11" i="12"/>
  <c r="BY177" i="12"/>
  <c r="BY127" i="12"/>
  <c r="BY194" i="12"/>
  <c r="BY143" i="12"/>
  <c r="BY296" i="12"/>
  <c r="BY175" i="12"/>
  <c r="BY142" i="12"/>
  <c r="BY150" i="12"/>
  <c r="BY242" i="12"/>
  <c r="BY77" i="12"/>
  <c r="BY152" i="12"/>
  <c r="BY301" i="12"/>
  <c r="BY186" i="12"/>
  <c r="BY74" i="12"/>
  <c r="BY190" i="12"/>
  <c r="BY292" i="12"/>
  <c r="BY147" i="12"/>
  <c r="BY161" i="12"/>
  <c r="BY72" i="12"/>
  <c r="BY156" i="12"/>
  <c r="BY75" i="12"/>
  <c r="BY302" i="12"/>
  <c r="BY84" i="12"/>
  <c r="BY81" i="12"/>
  <c r="BY298" i="12"/>
  <c r="BY193" i="12"/>
  <c r="BY273" i="12"/>
  <c r="BY260" i="12"/>
  <c r="BY184" i="12"/>
  <c r="BY236" i="12"/>
  <c r="BY174" i="12"/>
  <c r="BY229" i="12"/>
  <c r="BY29" i="12"/>
  <c r="BY52" i="12"/>
  <c r="BY179" i="12"/>
  <c r="BY19" i="12"/>
  <c r="BY50" i="12"/>
  <c r="BY217" i="12"/>
  <c r="BY17" i="12"/>
  <c r="BY56" i="12"/>
  <c r="BY223" i="12"/>
  <c r="BY31" i="12"/>
  <c r="BY6" i="12"/>
  <c r="B235" i="71" l="1"/>
  <c r="FG234" i="71"/>
  <c r="FH234" i="71"/>
  <c r="CE46" i="71"/>
  <c r="CE23" i="71"/>
  <c r="CE7" i="71"/>
  <c r="CD25" i="71"/>
  <c r="CE35" i="71"/>
  <c r="CE26" i="71"/>
  <c r="CD12" i="71"/>
  <c r="CE11" i="71"/>
  <c r="CE55" i="71"/>
  <c r="CE19" i="71"/>
  <c r="CE25" i="71"/>
  <c r="CE52" i="71"/>
  <c r="CE47" i="71"/>
  <c r="CE45" i="71"/>
  <c r="CE10" i="71"/>
  <c r="CE31" i="71"/>
  <c r="CE14" i="71"/>
  <c r="CE13" i="71"/>
  <c r="CE30" i="71"/>
  <c r="CD23" i="71"/>
  <c r="CE6" i="71"/>
  <c r="CD26" i="71"/>
  <c r="CE9" i="71"/>
  <c r="CE44" i="71"/>
  <c r="CE21" i="71"/>
  <c r="CE39" i="71"/>
  <c r="CE5" i="71"/>
  <c r="CE43" i="71"/>
  <c r="CE12" i="71"/>
  <c r="CE40" i="71"/>
  <c r="CE17" i="71"/>
  <c r="CE32" i="71"/>
  <c r="CE54" i="71"/>
  <c r="CE33" i="71"/>
  <c r="CE50" i="71"/>
  <c r="CE53" i="71"/>
  <c r="CE18" i="71"/>
  <c r="CE37" i="71"/>
  <c r="CE24" i="71"/>
  <c r="CE36" i="71"/>
  <c r="CE49" i="71"/>
  <c r="CE29" i="71"/>
  <c r="CE34" i="71"/>
  <c r="CE8" i="71"/>
  <c r="CE42" i="71"/>
  <c r="CE27" i="71"/>
  <c r="CE28" i="71"/>
  <c r="CE41" i="71"/>
  <c r="CE15" i="71"/>
  <c r="CE38" i="71"/>
  <c r="CE16" i="71"/>
  <c r="CE20" i="71"/>
  <c r="CE48" i="71"/>
  <c r="CE51" i="71"/>
  <c r="CD35" i="71"/>
  <c r="CE4" i="71"/>
  <c r="CD45" i="71"/>
  <c r="CD19" i="71"/>
  <c r="CD5" i="71"/>
  <c r="CD16" i="71"/>
  <c r="CD7" i="71"/>
  <c r="CD10" i="71"/>
  <c r="CD46" i="71"/>
  <c r="CD44" i="71"/>
  <c r="CD21" i="71"/>
  <c r="CD24" i="71"/>
  <c r="CD39" i="71"/>
  <c r="CD33" i="71"/>
  <c r="CD42" i="71"/>
  <c r="CD17" i="71"/>
  <c r="CD52" i="71"/>
  <c r="CD37" i="71"/>
  <c r="CD51" i="71"/>
  <c r="CD32" i="71"/>
  <c r="CD20" i="71"/>
  <c r="CD40" i="71"/>
  <c r="CD54" i="71"/>
  <c r="CD29" i="71"/>
  <c r="CD6" i="71"/>
  <c r="CD34" i="71"/>
  <c r="CD30" i="71"/>
  <c r="CD27" i="71"/>
  <c r="CD8" i="71"/>
  <c r="CD50" i="71"/>
  <c r="CD13" i="71"/>
  <c r="CD55" i="71"/>
  <c r="CD18" i="71"/>
  <c r="CD11" i="71"/>
  <c r="CD28" i="71"/>
  <c r="CD36" i="71"/>
  <c r="CD9" i="71"/>
  <c r="CD53" i="71"/>
  <c r="CD38" i="71"/>
  <c r="CD47" i="71"/>
  <c r="CD43" i="71"/>
  <c r="CD22" i="71"/>
  <c r="CD41" i="71"/>
  <c r="CD49" i="71"/>
  <c r="CD48" i="71"/>
  <c r="CD31" i="71"/>
  <c r="CD15" i="71"/>
  <c r="CD14" i="71"/>
  <c r="CD4" i="71"/>
  <c r="CL20" i="71"/>
  <c r="CF34" i="71"/>
  <c r="CF28" i="71"/>
  <c r="CF35" i="71"/>
  <c r="CL19" i="71"/>
  <c r="CF18" i="71"/>
  <c r="CF20" i="71"/>
  <c r="CL21" i="71"/>
  <c r="CL24" i="71"/>
  <c r="CF33" i="71"/>
  <c r="CF40" i="71"/>
  <c r="CF30" i="71"/>
  <c r="CF32" i="71"/>
  <c r="CF41" i="71"/>
  <c r="CF29" i="71"/>
  <c r="CF37" i="71"/>
  <c r="CF31" i="71"/>
  <c r="CF23" i="71"/>
  <c r="CF19" i="71"/>
  <c r="CF39" i="71"/>
  <c r="CF24" i="71"/>
  <c r="CF26" i="71"/>
  <c r="CF25" i="71"/>
  <c r="CF38" i="71"/>
  <c r="CF36" i="71"/>
  <c r="CF21" i="71"/>
  <c r="AP23" i="73"/>
  <c r="AP35" i="73" s="1"/>
  <c r="FJ50" i="71"/>
  <c r="GA50" i="71" s="1"/>
  <c r="FJ45" i="71"/>
  <c r="GA45" i="71" s="1"/>
  <c r="FJ46" i="71"/>
  <c r="GA46" i="71" s="1"/>
  <c r="FJ41" i="71"/>
  <c r="GA41" i="71" s="1"/>
  <c r="FJ44" i="71"/>
  <c r="GA44" i="71" s="1"/>
  <c r="FJ42" i="71"/>
  <c r="GA42" i="71" s="1"/>
  <c r="FJ43" i="71"/>
  <c r="GA43" i="71" s="1"/>
  <c r="FJ51" i="71"/>
  <c r="FJ49" i="71"/>
  <c r="GA49" i="71" s="1"/>
  <c r="AQ16" i="73"/>
  <c r="AQ28" i="73" s="1"/>
  <c r="AR33" i="73"/>
  <c r="AQ30" i="73"/>
  <c r="AS32" i="73"/>
  <c r="AS17" i="73"/>
  <c r="AS12" i="73"/>
  <c r="AQ17" i="73"/>
  <c r="AS19" i="73"/>
  <c r="AQ13" i="73"/>
  <c r="AS18" i="73"/>
  <c r="AS21" i="73"/>
  <c r="AQ11" i="73"/>
  <c r="AS14" i="73"/>
  <c r="AS15" i="73"/>
  <c r="AQ14" i="73"/>
  <c r="AS16" i="73"/>
  <c r="AS22" i="73"/>
  <c r="AQ20" i="73"/>
  <c r="AS13" i="73"/>
  <c r="AQ12" i="73"/>
  <c r="AQ15" i="73"/>
  <c r="AQ22" i="73"/>
  <c r="AS11" i="73"/>
  <c r="AQ19" i="73"/>
  <c r="AQ21" i="73"/>
  <c r="AR17" i="73"/>
  <c r="AR20" i="73"/>
  <c r="AR14" i="73"/>
  <c r="AR19" i="73"/>
  <c r="AR12" i="73"/>
  <c r="AR16" i="73"/>
  <c r="AR11" i="73"/>
  <c r="AR22" i="73"/>
  <c r="AR13" i="73"/>
  <c r="AR18" i="73"/>
  <c r="AR15" i="73"/>
  <c r="AV17" i="73"/>
  <c r="AP24" i="73"/>
  <c r="AP36" i="73" s="1"/>
  <c r="AP26" i="73"/>
  <c r="AP38" i="73" s="1"/>
  <c r="AV16" i="73"/>
  <c r="AP25" i="73"/>
  <c r="AP37" i="73" s="1"/>
  <c r="AP32" i="73"/>
  <c r="AP30" i="73"/>
  <c r="AV30" i="73" s="1"/>
  <c r="AP46" i="73"/>
  <c r="AP58" i="73" s="1"/>
  <c r="AP40" i="73"/>
  <c r="AV40" i="73" s="1"/>
  <c r="AP27" i="73"/>
  <c r="AV15" i="73"/>
  <c r="AV21" i="73"/>
  <c r="AP33" i="73"/>
  <c r="AP31" i="73"/>
  <c r="AV19" i="73"/>
  <c r="AP41" i="73"/>
  <c r="AV29" i="73"/>
  <c r="CG18" i="71"/>
  <c r="CG58" i="71" s="1"/>
  <c r="CB58" i="71"/>
  <c r="CB60" i="71" s="1"/>
  <c r="CJ58" i="71"/>
  <c r="CA58" i="71"/>
  <c r="CC58" i="71"/>
  <c r="CH58" i="71"/>
  <c r="CM58" i="71"/>
  <c r="BZ58" i="71"/>
  <c r="CK58" i="71"/>
  <c r="CI58" i="71"/>
  <c r="FD30" i="12"/>
  <c r="BS65" i="42" s="1"/>
  <c r="BM25" i="69" s="1"/>
  <c r="FC30" i="12"/>
  <c r="BS64" i="42" s="1"/>
  <c r="BM24" i="69" s="1"/>
  <c r="FB30" i="12"/>
  <c r="BS63" i="42" s="1"/>
  <c r="BM23" i="69" s="1"/>
  <c r="FA30" i="12"/>
  <c r="ES30" i="12"/>
  <c r="BS54" i="42" s="1"/>
  <c r="BM13" i="69" s="1"/>
  <c r="ER30" i="12"/>
  <c r="EQ30" i="12"/>
  <c r="FB31" i="12"/>
  <c r="BT63" i="42" s="1"/>
  <c r="BO23" i="69" s="1"/>
  <c r="FC31" i="12"/>
  <c r="BT64" i="42" s="1"/>
  <c r="BO24" i="69" s="1"/>
  <c r="FD31" i="12"/>
  <c r="BT65" i="42" s="1"/>
  <c r="BO25" i="69" s="1"/>
  <c r="FA31" i="12"/>
  <c r="BT62" i="42" s="1"/>
  <c r="BO22" i="69" s="1"/>
  <c r="EY31" i="12"/>
  <c r="BT60" i="42" s="1"/>
  <c r="BO20" i="69" s="1"/>
  <c r="EX31" i="12"/>
  <c r="BT59" i="42" s="1"/>
  <c r="BO19" i="69" s="1"/>
  <c r="ER31" i="12"/>
  <c r="BT52" i="42" s="1"/>
  <c r="BO11" i="69" s="1"/>
  <c r="EQ31" i="12"/>
  <c r="BT51" i="42" s="1"/>
  <c r="BO10" i="69" s="1"/>
  <c r="FH30" i="12"/>
  <c r="BS70" i="42" s="1"/>
  <c r="BM30" i="69" s="1"/>
  <c r="FG30" i="12"/>
  <c r="BS69" i="42" s="1"/>
  <c r="BM29" i="69" s="1"/>
  <c r="FE30" i="12"/>
  <c r="BS67" i="42" s="1"/>
  <c r="BM27" i="69" s="1"/>
  <c r="FF30" i="12"/>
  <c r="BS68" i="42" s="1"/>
  <c r="BM28" i="69" s="1"/>
  <c r="EY30" i="12"/>
  <c r="BS60" i="42" s="1"/>
  <c r="BM20" i="69" s="1"/>
  <c r="EX30" i="12"/>
  <c r="BS59" i="42" s="1"/>
  <c r="BM19" i="69" s="1"/>
  <c r="EW30" i="12"/>
  <c r="BS57" i="42" s="1"/>
  <c r="BM16" i="69" s="1"/>
  <c r="EU30" i="12"/>
  <c r="EV30" i="12"/>
  <c r="BS56" i="42" s="1"/>
  <c r="BM15" i="69" s="1"/>
  <c r="ET30" i="12"/>
  <c r="BI19" i="69"/>
  <c r="BI20" i="69"/>
  <c r="BI30" i="69"/>
  <c r="BI29" i="69"/>
  <c r="BI28" i="69"/>
  <c r="BI27" i="69"/>
  <c r="BI25" i="69"/>
  <c r="BI24" i="69"/>
  <c r="BI23" i="69"/>
  <c r="BI22" i="69"/>
  <c r="BI16" i="69"/>
  <c r="BI13" i="69"/>
  <c r="BI10" i="69"/>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4" i="71" s="1"/>
  <c r="D110" i="12"/>
  <c r="D5" i="71" s="1"/>
  <c r="D111" i="12"/>
  <c r="D6" i="71" s="1"/>
  <c r="D112" i="12"/>
  <c r="D7" i="71" s="1"/>
  <c r="D113" i="12"/>
  <c r="D8" i="71" s="1"/>
  <c r="D114" i="12"/>
  <c r="D9" i="71" s="1"/>
  <c r="D115" i="12"/>
  <c r="D10" i="71" s="1"/>
  <c r="D116" i="12"/>
  <c r="D11" i="71" s="1"/>
  <c r="D117" i="12"/>
  <c r="D12" i="71" s="1"/>
  <c r="D118" i="12"/>
  <c r="D13" i="71" s="1"/>
  <c r="D119" i="12"/>
  <c r="D14" i="71" s="1"/>
  <c r="D120" i="12"/>
  <c r="D15" i="71" s="1"/>
  <c r="D121" i="12"/>
  <c r="D16" i="71" s="1"/>
  <c r="D122" i="12"/>
  <c r="D17" i="71" s="1"/>
  <c r="D123" i="12"/>
  <c r="D18" i="71" s="1"/>
  <c r="D124" i="12"/>
  <c r="D19" i="71" s="1"/>
  <c r="D125" i="12"/>
  <c r="D20" i="71" s="1"/>
  <c r="D126" i="12"/>
  <c r="D21" i="71" s="1"/>
  <c r="D127" i="12"/>
  <c r="D22" i="71" s="1"/>
  <c r="D128" i="12"/>
  <c r="D23" i="71" s="1"/>
  <c r="D129" i="12"/>
  <c r="D24" i="71" s="1"/>
  <c r="D130" i="12"/>
  <c r="D25" i="71" s="1"/>
  <c r="D131" i="12"/>
  <c r="D26" i="71" s="1"/>
  <c r="D132" i="12"/>
  <c r="D27" i="71" s="1"/>
  <c r="D133" i="12"/>
  <c r="D28" i="71" s="1"/>
  <c r="D134" i="12"/>
  <c r="D29" i="71" s="1"/>
  <c r="D135" i="12"/>
  <c r="D30" i="71" s="1"/>
  <c r="D136" i="12"/>
  <c r="D31" i="71" s="1"/>
  <c r="D137" i="12"/>
  <c r="D32" i="71" s="1"/>
  <c r="D138" i="12"/>
  <c r="D33" i="71" s="1"/>
  <c r="D139" i="12"/>
  <c r="D34" i="71" s="1"/>
  <c r="D140" i="12"/>
  <c r="D35" i="71" s="1"/>
  <c r="D141" i="12"/>
  <c r="D36" i="71" s="1"/>
  <c r="D142" i="12"/>
  <c r="D37" i="71" s="1"/>
  <c r="D143" i="12"/>
  <c r="D38" i="71" s="1"/>
  <c r="D144" i="12"/>
  <c r="D39" i="71" s="1"/>
  <c r="D145" i="12"/>
  <c r="D40" i="71" s="1"/>
  <c r="D146" i="12"/>
  <c r="D41" i="71" s="1"/>
  <c r="D147" i="12"/>
  <c r="D42" i="71" s="1"/>
  <c r="D148" i="12"/>
  <c r="D43" i="71" s="1"/>
  <c r="D149" i="12"/>
  <c r="D44" i="71" s="1"/>
  <c r="D150" i="12"/>
  <c r="D45" i="71" s="1"/>
  <c r="D151" i="12"/>
  <c r="D46" i="71" s="1"/>
  <c r="D152" i="12"/>
  <c r="D47" i="71" s="1"/>
  <c r="D153" i="12"/>
  <c r="D48" i="71" s="1"/>
  <c r="D154" i="12"/>
  <c r="D49" i="71" s="1"/>
  <c r="D155" i="12"/>
  <c r="D50" i="71" s="1"/>
  <c r="D156" i="12"/>
  <c r="D51" i="71" s="1"/>
  <c r="D157" i="12"/>
  <c r="D52" i="71" s="1"/>
  <c r="D158" i="12"/>
  <c r="D53" i="71" s="1"/>
  <c r="D159" i="12"/>
  <c r="D54" i="71" s="1"/>
  <c r="D160" i="12"/>
  <c r="D55" i="71" s="1"/>
  <c r="D161" i="12"/>
  <c r="D162" i="12"/>
  <c r="D57" i="71" s="1"/>
  <c r="D163" i="12"/>
  <c r="D58" i="71" s="1"/>
  <c r="D164" i="12"/>
  <c r="D59" i="71" s="1"/>
  <c r="D165" i="12"/>
  <c r="D60" i="71" s="1"/>
  <c r="D166" i="12"/>
  <c r="D61" i="71" s="1"/>
  <c r="D167" i="12"/>
  <c r="D62" i="71" s="1"/>
  <c r="D168" i="12"/>
  <c r="D63" i="71" s="1"/>
  <c r="D169" i="12"/>
  <c r="D64" i="71" s="1"/>
  <c r="D170" i="12"/>
  <c r="D65" i="71" s="1"/>
  <c r="D171" i="12"/>
  <c r="D66" i="71" s="1"/>
  <c r="D172" i="12"/>
  <c r="D67" i="71" s="1"/>
  <c r="D173" i="12"/>
  <c r="D68" i="71" s="1"/>
  <c r="D174" i="12"/>
  <c r="D69" i="71" s="1"/>
  <c r="D175" i="12"/>
  <c r="D70" i="71" s="1"/>
  <c r="D176" i="12"/>
  <c r="D71" i="71" s="1"/>
  <c r="D177" i="12"/>
  <c r="D72" i="71" s="1"/>
  <c r="D178" i="12"/>
  <c r="D73" i="71" s="1"/>
  <c r="D179" i="12"/>
  <c r="D74" i="71" s="1"/>
  <c r="D180" i="12"/>
  <c r="D75" i="71" s="1"/>
  <c r="D181" i="12"/>
  <c r="D76" i="71" s="1"/>
  <c r="D182" i="12"/>
  <c r="D77" i="71" s="1"/>
  <c r="D183" i="12"/>
  <c r="D78" i="71" s="1"/>
  <c r="D184" i="12"/>
  <c r="D79" i="71" s="1"/>
  <c r="D185" i="12"/>
  <c r="D80" i="71" s="1"/>
  <c r="D186" i="12"/>
  <c r="D81" i="71" s="1"/>
  <c r="D187" i="12"/>
  <c r="D82" i="71" s="1"/>
  <c r="D188" i="12"/>
  <c r="D83" i="71" s="1"/>
  <c r="D189" i="12"/>
  <c r="D84" i="71" s="1"/>
  <c r="D190" i="12"/>
  <c r="D85" i="71" s="1"/>
  <c r="D191" i="12"/>
  <c r="D86" i="71" s="1"/>
  <c r="D192" i="12"/>
  <c r="D87" i="71" s="1"/>
  <c r="D193" i="12"/>
  <c r="D88" i="71" s="1"/>
  <c r="D194" i="12"/>
  <c r="D89" i="71" s="1"/>
  <c r="D196" i="12"/>
  <c r="D91" i="71" s="1"/>
  <c r="D197" i="12"/>
  <c r="D92" i="71" s="1"/>
  <c r="D198" i="12"/>
  <c r="D93" i="71" s="1"/>
  <c r="D199" i="12"/>
  <c r="D94" i="71" s="1"/>
  <c r="D200" i="12"/>
  <c r="D95" i="71" s="1"/>
  <c r="D201" i="12"/>
  <c r="D96" i="71" s="1"/>
  <c r="D202" i="12"/>
  <c r="D97" i="71" s="1"/>
  <c r="D203" i="12"/>
  <c r="D98" i="71" s="1"/>
  <c r="D204" i="12"/>
  <c r="D99" i="71" s="1"/>
  <c r="D205" i="12"/>
  <c r="D100" i="71" s="1"/>
  <c r="D206" i="12"/>
  <c r="D101" i="71" s="1"/>
  <c r="D207" i="12"/>
  <c r="D102" i="71" s="1"/>
  <c r="D208" i="12"/>
  <c r="D103" i="71" s="1"/>
  <c r="D209" i="12"/>
  <c r="D104" i="71" s="1"/>
  <c r="D210" i="12"/>
  <c r="D105" i="71" s="1"/>
  <c r="D211" i="12"/>
  <c r="D106" i="71" s="1"/>
  <c r="D212" i="12"/>
  <c r="D107" i="71" s="1"/>
  <c r="D213" i="12"/>
  <c r="D108" i="71" s="1"/>
  <c r="D214" i="12"/>
  <c r="D109" i="71" s="1"/>
  <c r="D215" i="12"/>
  <c r="D110" i="71" s="1"/>
  <c r="D216" i="12"/>
  <c r="D111" i="71" s="1"/>
  <c r="D217" i="12"/>
  <c r="D112" i="71" s="1"/>
  <c r="D218" i="12"/>
  <c r="D113" i="71" s="1"/>
  <c r="D219" i="12"/>
  <c r="D114" i="71" s="1"/>
  <c r="D220" i="12"/>
  <c r="D115" i="71" s="1"/>
  <c r="D221" i="12"/>
  <c r="D116" i="71" s="1"/>
  <c r="D222" i="12"/>
  <c r="D117" i="71" s="1"/>
  <c r="D223" i="12"/>
  <c r="D118" i="71" s="1"/>
  <c r="D224" i="12"/>
  <c r="D119" i="71" s="1"/>
  <c r="D225" i="12"/>
  <c r="D120" i="71" s="1"/>
  <c r="D226" i="12"/>
  <c r="D121" i="71" s="1"/>
  <c r="D227" i="12"/>
  <c r="D122" i="71" s="1"/>
  <c r="D228" i="12"/>
  <c r="D123" i="71" s="1"/>
  <c r="D229" i="12"/>
  <c r="D124" i="71" s="1"/>
  <c r="D230" i="12"/>
  <c r="D125" i="71" s="1"/>
  <c r="D231" i="12"/>
  <c r="D126" i="71" s="1"/>
  <c r="D232" i="12"/>
  <c r="D127" i="71" s="1"/>
  <c r="D233" i="12"/>
  <c r="D128" i="71" s="1"/>
  <c r="D234" i="12"/>
  <c r="D129" i="71" s="1"/>
  <c r="D235" i="12"/>
  <c r="D130" i="71" s="1"/>
  <c r="D236" i="12"/>
  <c r="D131" i="71" s="1"/>
  <c r="D237" i="12"/>
  <c r="D132" i="71" s="1"/>
  <c r="D238" i="12"/>
  <c r="D133" i="71" s="1"/>
  <c r="D239" i="12"/>
  <c r="D134" i="71" s="1"/>
  <c r="D240" i="12"/>
  <c r="D135" i="71" s="1"/>
  <c r="D241" i="12"/>
  <c r="D136" i="71" s="1"/>
  <c r="D242" i="12"/>
  <c r="D137" i="71" s="1"/>
  <c r="D243" i="12"/>
  <c r="D138" i="71" s="1"/>
  <c r="D244" i="12"/>
  <c r="D139" i="71" s="1"/>
  <c r="D245" i="12"/>
  <c r="D140" i="71" s="1"/>
  <c r="D246" i="12"/>
  <c r="D141" i="71" s="1"/>
  <c r="D247" i="12"/>
  <c r="D142" i="71" s="1"/>
  <c r="D248" i="12"/>
  <c r="D143" i="71" s="1"/>
  <c r="D249" i="12"/>
  <c r="D144" i="71" s="1"/>
  <c r="D250" i="12"/>
  <c r="D145" i="71" s="1"/>
  <c r="D251" i="12"/>
  <c r="D146" i="71" s="1"/>
  <c r="D252" i="12"/>
  <c r="D147" i="71" s="1"/>
  <c r="D253" i="12"/>
  <c r="D148" i="71" s="1"/>
  <c r="D254" i="12"/>
  <c r="D149" i="71" s="1"/>
  <c r="D255" i="12"/>
  <c r="D256" i="12"/>
  <c r="D257" i="12"/>
  <c r="D258" i="12"/>
  <c r="D259" i="12"/>
  <c r="D260" i="12"/>
  <c r="D261" i="12"/>
  <c r="D156" i="71" s="1"/>
  <c r="D262" i="12"/>
  <c r="D157" i="71" s="1"/>
  <c r="D263" i="12"/>
  <c r="D158" i="71" s="1"/>
  <c r="D264" i="12"/>
  <c r="D159" i="71" s="1"/>
  <c r="D265" i="12"/>
  <c r="D160" i="71" s="1"/>
  <c r="D266" i="12"/>
  <c r="D161" i="71" s="1"/>
  <c r="D267" i="12"/>
  <c r="D162" i="71" s="1"/>
  <c r="D268" i="12"/>
  <c r="D163" i="71" s="1"/>
  <c r="D269" i="12"/>
  <c r="D164" i="71" s="1"/>
  <c r="D270" i="12"/>
  <c r="D165" i="71" s="1"/>
  <c r="D271" i="12"/>
  <c r="D166" i="71" s="1"/>
  <c r="D272" i="12"/>
  <c r="D167" i="71" s="1"/>
  <c r="D273" i="12"/>
  <c r="D168" i="71" s="1"/>
  <c r="D274" i="12"/>
  <c r="D169" i="71" s="1"/>
  <c r="D275" i="12"/>
  <c r="D170" i="71" s="1"/>
  <c r="D276" i="12"/>
  <c r="D171" i="71" s="1"/>
  <c r="D277" i="12"/>
  <c r="D172" i="71" s="1"/>
  <c r="D278" i="12"/>
  <c r="D173" i="71" s="1"/>
  <c r="D279" i="12"/>
  <c r="D174" i="71" s="1"/>
  <c r="D280" i="12"/>
  <c r="D175" i="71" s="1"/>
  <c r="D281" i="12"/>
  <c r="D176" i="71" s="1"/>
  <c r="D282" i="12"/>
  <c r="D177" i="71" s="1"/>
  <c r="D283" i="12"/>
  <c r="D178" i="71" s="1"/>
  <c r="D284" i="12"/>
  <c r="D179" i="71" s="1"/>
  <c r="D285" i="12"/>
  <c r="D180" i="71" s="1"/>
  <c r="D286" i="12"/>
  <c r="D181" i="71" s="1"/>
  <c r="D287" i="12"/>
  <c r="D182" i="71" s="1"/>
  <c r="D288" i="12"/>
  <c r="D183" i="71" s="1"/>
  <c r="D289" i="12"/>
  <c r="D184" i="71" s="1"/>
  <c r="D290" i="12"/>
  <c r="D185" i="71" s="1"/>
  <c r="D291" i="12"/>
  <c r="D186" i="71" s="1"/>
  <c r="D292" i="12"/>
  <c r="D187" i="71" s="1"/>
  <c r="D293" i="12"/>
  <c r="D188" i="71" s="1"/>
  <c r="D294" i="12"/>
  <c r="D189" i="71" s="1"/>
  <c r="D295" i="12"/>
  <c r="D190" i="71" s="1"/>
  <c r="D296" i="12"/>
  <c r="D191" i="71" s="1"/>
  <c r="D297" i="12"/>
  <c r="D192" i="71" s="1"/>
  <c r="D298" i="12"/>
  <c r="D193" i="71" s="1"/>
  <c r="D299" i="12"/>
  <c r="D194" i="71" s="1"/>
  <c r="D300" i="12"/>
  <c r="D195" i="71" s="1"/>
  <c r="D301" i="12"/>
  <c r="D196" i="71" s="1"/>
  <c r="D302" i="12"/>
  <c r="D197" i="71" s="1"/>
  <c r="D303" i="12"/>
  <c r="D198" i="71" s="1"/>
  <c r="D304" i="12"/>
  <c r="D199" i="71" s="1"/>
  <c r="D305" i="12"/>
  <c r="D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4" i="71" s="1"/>
  <c r="C110" i="12"/>
  <c r="C5" i="71" s="1"/>
  <c r="C111" i="12"/>
  <c r="C6" i="71" s="1"/>
  <c r="C112" i="12"/>
  <c r="C7" i="71" s="1"/>
  <c r="C113" i="12"/>
  <c r="C8" i="71" s="1"/>
  <c r="C114" i="12"/>
  <c r="C9" i="71" s="1"/>
  <c r="C115" i="12"/>
  <c r="C10" i="71" s="1"/>
  <c r="C116" i="12"/>
  <c r="C11" i="71" s="1"/>
  <c r="C117" i="12"/>
  <c r="C12" i="71" s="1"/>
  <c r="C118" i="12"/>
  <c r="C13" i="71" s="1"/>
  <c r="C119" i="12"/>
  <c r="C14" i="71" s="1"/>
  <c r="C120" i="12"/>
  <c r="C15" i="71" s="1"/>
  <c r="C121" i="12"/>
  <c r="C16" i="71" s="1"/>
  <c r="C122" i="12"/>
  <c r="C17" i="71" s="1"/>
  <c r="C123" i="12"/>
  <c r="C18" i="71" s="1"/>
  <c r="C124" i="12"/>
  <c r="C19" i="71" s="1"/>
  <c r="C125" i="12"/>
  <c r="C20" i="71" s="1"/>
  <c r="C126" i="12"/>
  <c r="C21" i="71" s="1"/>
  <c r="C127" i="12"/>
  <c r="C22" i="71" s="1"/>
  <c r="C128" i="12"/>
  <c r="C23" i="71" s="1"/>
  <c r="C129" i="12"/>
  <c r="C24" i="71" s="1"/>
  <c r="C130" i="12"/>
  <c r="C25" i="71" s="1"/>
  <c r="C131" i="12"/>
  <c r="C26" i="71" s="1"/>
  <c r="C132" i="12"/>
  <c r="C27" i="71" s="1"/>
  <c r="C133" i="12"/>
  <c r="C28" i="71" s="1"/>
  <c r="C134" i="12"/>
  <c r="C29" i="71" s="1"/>
  <c r="C135" i="12"/>
  <c r="C30" i="71" s="1"/>
  <c r="C136" i="12"/>
  <c r="C31" i="71" s="1"/>
  <c r="C137" i="12"/>
  <c r="C32" i="71" s="1"/>
  <c r="C138" i="12"/>
  <c r="C33" i="71" s="1"/>
  <c r="C139" i="12"/>
  <c r="C34" i="71" s="1"/>
  <c r="C140" i="12"/>
  <c r="C35" i="71" s="1"/>
  <c r="C141" i="12"/>
  <c r="C36" i="71" s="1"/>
  <c r="C142" i="12"/>
  <c r="C37" i="71" s="1"/>
  <c r="C143" i="12"/>
  <c r="C38" i="71" s="1"/>
  <c r="C144" i="12"/>
  <c r="C39" i="71" s="1"/>
  <c r="C145" i="12"/>
  <c r="C40" i="71" s="1"/>
  <c r="C146" i="12"/>
  <c r="C41" i="71" s="1"/>
  <c r="C147" i="12"/>
  <c r="C42" i="71" s="1"/>
  <c r="C148" i="12"/>
  <c r="C43" i="71" s="1"/>
  <c r="C149" i="12"/>
  <c r="C44" i="71" s="1"/>
  <c r="C150" i="12"/>
  <c r="C45" i="71" s="1"/>
  <c r="C151" i="12"/>
  <c r="C46" i="71" s="1"/>
  <c r="C152" i="12"/>
  <c r="C47" i="71" s="1"/>
  <c r="C153" i="12"/>
  <c r="C48" i="71" s="1"/>
  <c r="C154" i="12"/>
  <c r="C49" i="71" s="1"/>
  <c r="C155" i="12"/>
  <c r="C50" i="71" s="1"/>
  <c r="C156" i="12"/>
  <c r="C51" i="71" s="1"/>
  <c r="C157" i="12"/>
  <c r="C52" i="71" s="1"/>
  <c r="C158" i="12"/>
  <c r="C53" i="71" s="1"/>
  <c r="C159" i="12"/>
  <c r="C54" i="71" s="1"/>
  <c r="C160" i="12"/>
  <c r="C55" i="71" s="1"/>
  <c r="C161" i="12"/>
  <c r="C162" i="12"/>
  <c r="C57" i="71" s="1"/>
  <c r="C163" i="12"/>
  <c r="C58" i="71" s="1"/>
  <c r="C164" i="12"/>
  <c r="C59" i="71" s="1"/>
  <c r="C165" i="12"/>
  <c r="C60" i="71" s="1"/>
  <c r="C166" i="12"/>
  <c r="C61" i="71" s="1"/>
  <c r="C167" i="12"/>
  <c r="C62" i="71" s="1"/>
  <c r="C168" i="12"/>
  <c r="C63" i="71" s="1"/>
  <c r="C169" i="12"/>
  <c r="C64" i="71" s="1"/>
  <c r="C170" i="12"/>
  <c r="C65" i="71" s="1"/>
  <c r="C171" i="12"/>
  <c r="C66" i="71" s="1"/>
  <c r="C172" i="12"/>
  <c r="C67" i="71" s="1"/>
  <c r="C173" i="12"/>
  <c r="C68" i="71" s="1"/>
  <c r="C174" i="12"/>
  <c r="C69" i="71" s="1"/>
  <c r="C175" i="12"/>
  <c r="C70" i="71" s="1"/>
  <c r="C176" i="12"/>
  <c r="C71" i="71" s="1"/>
  <c r="C177" i="12"/>
  <c r="C72" i="71" s="1"/>
  <c r="C178" i="12"/>
  <c r="C73" i="71" s="1"/>
  <c r="C179" i="12"/>
  <c r="C74" i="71" s="1"/>
  <c r="C180" i="12"/>
  <c r="C75" i="71" s="1"/>
  <c r="C181" i="12"/>
  <c r="C76" i="71" s="1"/>
  <c r="C182" i="12"/>
  <c r="C77" i="71" s="1"/>
  <c r="C183" i="12"/>
  <c r="C78" i="71" s="1"/>
  <c r="C184" i="12"/>
  <c r="C79" i="71" s="1"/>
  <c r="C185" i="12"/>
  <c r="C80" i="71" s="1"/>
  <c r="C186" i="12"/>
  <c r="C81" i="71" s="1"/>
  <c r="C187" i="12"/>
  <c r="C82" i="71" s="1"/>
  <c r="C188" i="12"/>
  <c r="C83" i="71" s="1"/>
  <c r="C189" i="12"/>
  <c r="C84" i="71" s="1"/>
  <c r="C190" i="12"/>
  <c r="C85" i="71" s="1"/>
  <c r="C191" i="12"/>
  <c r="C86" i="71" s="1"/>
  <c r="C192" i="12"/>
  <c r="C87" i="71" s="1"/>
  <c r="C193" i="12"/>
  <c r="C88" i="71" s="1"/>
  <c r="C194" i="12"/>
  <c r="C89" i="71" s="1"/>
  <c r="C196" i="12"/>
  <c r="C91" i="71" s="1"/>
  <c r="C197" i="12"/>
  <c r="C92" i="71" s="1"/>
  <c r="C198" i="12"/>
  <c r="C93" i="71" s="1"/>
  <c r="C199" i="12"/>
  <c r="C94" i="71" s="1"/>
  <c r="C200" i="12"/>
  <c r="C95" i="71" s="1"/>
  <c r="C201" i="12"/>
  <c r="C96" i="71" s="1"/>
  <c r="C202" i="12"/>
  <c r="C97" i="71" s="1"/>
  <c r="C203" i="12"/>
  <c r="C98" i="71" s="1"/>
  <c r="C204" i="12"/>
  <c r="C99" i="71" s="1"/>
  <c r="C205" i="12"/>
  <c r="C100" i="71" s="1"/>
  <c r="C206" i="12"/>
  <c r="C101" i="71" s="1"/>
  <c r="C207" i="12"/>
  <c r="C102" i="71" s="1"/>
  <c r="C208" i="12"/>
  <c r="C103" i="71" s="1"/>
  <c r="C209" i="12"/>
  <c r="C104" i="71" s="1"/>
  <c r="C210" i="12"/>
  <c r="C105" i="71" s="1"/>
  <c r="C211" i="12"/>
  <c r="C106" i="71" s="1"/>
  <c r="C212" i="12"/>
  <c r="C107" i="71" s="1"/>
  <c r="C213" i="12"/>
  <c r="C108" i="71" s="1"/>
  <c r="C214" i="12"/>
  <c r="C109" i="71" s="1"/>
  <c r="C215" i="12"/>
  <c r="C110" i="71" s="1"/>
  <c r="C216" i="12"/>
  <c r="C111" i="71" s="1"/>
  <c r="C217" i="12"/>
  <c r="C112" i="71" s="1"/>
  <c r="C218" i="12"/>
  <c r="C113" i="71" s="1"/>
  <c r="C219" i="12"/>
  <c r="C114" i="71" s="1"/>
  <c r="C220" i="12"/>
  <c r="C115" i="71" s="1"/>
  <c r="C221" i="12"/>
  <c r="C116" i="71" s="1"/>
  <c r="C222" i="12"/>
  <c r="C117" i="71" s="1"/>
  <c r="C223" i="12"/>
  <c r="C118" i="71" s="1"/>
  <c r="C224" i="12"/>
  <c r="C119" i="71" s="1"/>
  <c r="C225" i="12"/>
  <c r="C120" i="71" s="1"/>
  <c r="C226" i="12"/>
  <c r="C121" i="71" s="1"/>
  <c r="C227" i="12"/>
  <c r="C122" i="71" s="1"/>
  <c r="C228" i="12"/>
  <c r="C123" i="71" s="1"/>
  <c r="C229" i="12"/>
  <c r="C124" i="71" s="1"/>
  <c r="C230" i="12"/>
  <c r="C125" i="71" s="1"/>
  <c r="C231" i="12"/>
  <c r="C126" i="71" s="1"/>
  <c r="C232" i="12"/>
  <c r="C127" i="71" s="1"/>
  <c r="C233" i="12"/>
  <c r="C128" i="71" s="1"/>
  <c r="C234" i="12"/>
  <c r="C129" i="71" s="1"/>
  <c r="C235" i="12"/>
  <c r="C130" i="71" s="1"/>
  <c r="C236" i="12"/>
  <c r="C131" i="71" s="1"/>
  <c r="C237" i="12"/>
  <c r="C132" i="71" s="1"/>
  <c r="C238" i="12"/>
  <c r="C133" i="71" s="1"/>
  <c r="C239" i="12"/>
  <c r="C134" i="71" s="1"/>
  <c r="C240" i="12"/>
  <c r="C135" i="71" s="1"/>
  <c r="C241" i="12"/>
  <c r="C136" i="71" s="1"/>
  <c r="C242" i="12"/>
  <c r="C137" i="71" s="1"/>
  <c r="C243" i="12"/>
  <c r="C138" i="71" s="1"/>
  <c r="C244" i="12"/>
  <c r="C139" i="71" s="1"/>
  <c r="C245" i="12"/>
  <c r="C140" i="71" s="1"/>
  <c r="C246" i="12"/>
  <c r="C141" i="71" s="1"/>
  <c r="C247" i="12"/>
  <c r="C142" i="71" s="1"/>
  <c r="C248" i="12"/>
  <c r="C143" i="71" s="1"/>
  <c r="C249" i="12"/>
  <c r="C144" i="71" s="1"/>
  <c r="C250" i="12"/>
  <c r="C145" i="71" s="1"/>
  <c r="C251" i="12"/>
  <c r="C146" i="71" s="1"/>
  <c r="C252" i="12"/>
  <c r="C147" i="71" s="1"/>
  <c r="C253" i="12"/>
  <c r="C148" i="71" s="1"/>
  <c r="C254" i="12"/>
  <c r="C149" i="71" s="1"/>
  <c r="C255" i="12"/>
  <c r="C256" i="12"/>
  <c r="C257" i="12"/>
  <c r="C258" i="12"/>
  <c r="C259" i="12"/>
  <c r="C260" i="12"/>
  <c r="C261" i="12"/>
  <c r="C156" i="71" s="1"/>
  <c r="C262" i="12"/>
  <c r="C157" i="71" s="1"/>
  <c r="C263" i="12"/>
  <c r="C158" i="71" s="1"/>
  <c r="C264" i="12"/>
  <c r="C159" i="71" s="1"/>
  <c r="C265" i="12"/>
  <c r="C160" i="71" s="1"/>
  <c r="C266" i="12"/>
  <c r="C161" i="71" s="1"/>
  <c r="C267" i="12"/>
  <c r="C162" i="71" s="1"/>
  <c r="C268" i="12"/>
  <c r="C163" i="71" s="1"/>
  <c r="C269" i="12"/>
  <c r="C164" i="71" s="1"/>
  <c r="C270" i="12"/>
  <c r="C165" i="71" s="1"/>
  <c r="C271" i="12"/>
  <c r="C166" i="71" s="1"/>
  <c r="C272" i="12"/>
  <c r="C167" i="71" s="1"/>
  <c r="C273" i="12"/>
  <c r="C168" i="71" s="1"/>
  <c r="C274" i="12"/>
  <c r="C169" i="71" s="1"/>
  <c r="C275" i="12"/>
  <c r="C170" i="71" s="1"/>
  <c r="C276" i="12"/>
  <c r="C171" i="71" s="1"/>
  <c r="C277" i="12"/>
  <c r="C172" i="71" s="1"/>
  <c r="C278" i="12"/>
  <c r="C173" i="71" s="1"/>
  <c r="C279" i="12"/>
  <c r="C174" i="71" s="1"/>
  <c r="C280" i="12"/>
  <c r="C175" i="71" s="1"/>
  <c r="C281" i="12"/>
  <c r="C176" i="71" s="1"/>
  <c r="C282" i="12"/>
  <c r="C177" i="71" s="1"/>
  <c r="C283" i="12"/>
  <c r="C178" i="71" s="1"/>
  <c r="C284" i="12"/>
  <c r="C179" i="71" s="1"/>
  <c r="C285" i="12"/>
  <c r="C180" i="71" s="1"/>
  <c r="C286" i="12"/>
  <c r="C181" i="71" s="1"/>
  <c r="C287" i="12"/>
  <c r="C182" i="71" s="1"/>
  <c r="C288" i="12"/>
  <c r="C183" i="71" s="1"/>
  <c r="C289" i="12"/>
  <c r="C184" i="71" s="1"/>
  <c r="C290" i="12"/>
  <c r="C185" i="71" s="1"/>
  <c r="C291" i="12"/>
  <c r="C186" i="71" s="1"/>
  <c r="C292" i="12"/>
  <c r="C187" i="71" s="1"/>
  <c r="C293" i="12"/>
  <c r="C188" i="71" s="1"/>
  <c r="C294" i="12"/>
  <c r="C189" i="71" s="1"/>
  <c r="C295" i="12"/>
  <c r="C190" i="71" s="1"/>
  <c r="C296" i="12"/>
  <c r="C191" i="71" s="1"/>
  <c r="C297" i="12"/>
  <c r="C192" i="71" s="1"/>
  <c r="C298" i="12"/>
  <c r="C193" i="71" s="1"/>
  <c r="C299" i="12"/>
  <c r="C194" i="71" s="1"/>
  <c r="C300" i="12"/>
  <c r="C195" i="71" s="1"/>
  <c r="C301" i="12"/>
  <c r="C196" i="71" s="1"/>
  <c r="C302" i="12"/>
  <c r="C197" i="71" s="1"/>
  <c r="C303" i="12"/>
  <c r="C198" i="71" s="1"/>
  <c r="C304" i="12"/>
  <c r="C199" i="71" s="1"/>
  <c r="C305" i="12"/>
  <c r="C5" i="12"/>
  <c r="B6" i="12"/>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B159" i="12" s="1"/>
  <c r="B160" i="12" s="1"/>
  <c r="B161" i="12" s="1"/>
  <c r="B162" i="12" s="1"/>
  <c r="B163" i="12" s="1"/>
  <c r="B164" i="12" s="1"/>
  <c r="B165" i="12" s="1"/>
  <c r="B166" i="12" s="1"/>
  <c r="B167" i="12" s="1"/>
  <c r="B168" i="12" s="1"/>
  <c r="B169" i="12" s="1"/>
  <c r="B170" i="12" s="1"/>
  <c r="B171" i="12" s="1"/>
  <c r="B172" i="12" s="1"/>
  <c r="B173" i="12" s="1"/>
  <c r="B174" i="12" s="1"/>
  <c r="B175" i="12" s="1"/>
  <c r="B176" i="12" s="1"/>
  <c r="B177" i="12" s="1"/>
  <c r="B178" i="12" s="1"/>
  <c r="B179" i="12" s="1"/>
  <c r="B180" i="12" s="1"/>
  <c r="B181" i="12" s="1"/>
  <c r="B182" i="12" s="1"/>
  <c r="B183" i="12" s="1"/>
  <c r="B184" i="12" s="1"/>
  <c r="B185" i="12" s="1"/>
  <c r="B186" i="12" s="1"/>
  <c r="B187" i="12" s="1"/>
  <c r="B188" i="12" s="1"/>
  <c r="B189" i="12" s="1"/>
  <c r="B190" i="12" s="1"/>
  <c r="B191" i="12" s="1"/>
  <c r="B192" i="12" s="1"/>
  <c r="B193" i="12" s="1"/>
  <c r="B194" i="12" s="1"/>
  <c r="B195" i="12" s="1"/>
  <c r="B196" i="12" s="1"/>
  <c r="B197" i="12" s="1"/>
  <c r="B198" i="12" s="1"/>
  <c r="B199" i="12" s="1"/>
  <c r="B200" i="12" s="1"/>
  <c r="B201" i="12" s="1"/>
  <c r="B202" i="12" s="1"/>
  <c r="B203" i="12" s="1"/>
  <c r="B204" i="12" s="1"/>
  <c r="B205" i="12" s="1"/>
  <c r="B206" i="12" s="1"/>
  <c r="B207" i="12" s="1"/>
  <c r="B208" i="12" s="1"/>
  <c r="B209" i="12" s="1"/>
  <c r="B210" i="12" s="1"/>
  <c r="B211" i="12" s="1"/>
  <c r="B212" i="12" s="1"/>
  <c r="B213" i="12" s="1"/>
  <c r="B214" i="12" s="1"/>
  <c r="B215" i="12" s="1"/>
  <c r="B216" i="12" s="1"/>
  <c r="B217" i="12" s="1"/>
  <c r="B218" i="12" s="1"/>
  <c r="B219" i="12" s="1"/>
  <c r="B220" i="12" s="1"/>
  <c r="B221" i="12" s="1"/>
  <c r="B222" i="12" s="1"/>
  <c r="B223" i="12" s="1"/>
  <c r="B224" i="12" s="1"/>
  <c r="B225" i="12" s="1"/>
  <c r="B226" i="12" s="1"/>
  <c r="B227" i="12" s="1"/>
  <c r="B228" i="12" s="1"/>
  <c r="B229" i="12" s="1"/>
  <c r="B230" i="12" s="1"/>
  <c r="B231" i="12" s="1"/>
  <c r="B232" i="12" s="1"/>
  <c r="B233" i="12" s="1"/>
  <c r="B234" i="12" s="1"/>
  <c r="B235" i="12" s="1"/>
  <c r="B236" i="12" s="1"/>
  <c r="B237" i="12" s="1"/>
  <c r="B238" i="12" s="1"/>
  <c r="B239" i="12" s="1"/>
  <c r="B240" i="12" s="1"/>
  <c r="B241" i="12" s="1"/>
  <c r="B242" i="12" s="1"/>
  <c r="B243" i="12" s="1"/>
  <c r="B244" i="12" s="1"/>
  <c r="B245" i="12" s="1"/>
  <c r="B246" i="12" s="1"/>
  <c r="B247" i="12" s="1"/>
  <c r="B248" i="12" s="1"/>
  <c r="B249" i="12" s="1"/>
  <c r="B250" i="12" s="1"/>
  <c r="B251" i="12" s="1"/>
  <c r="B252" i="12" s="1"/>
  <c r="B253" i="12" s="1"/>
  <c r="B254" i="12" s="1"/>
  <c r="B255" i="12" s="1"/>
  <c r="B256" i="12" s="1"/>
  <c r="B257" i="12" s="1"/>
  <c r="B258" i="12" s="1"/>
  <c r="B259" i="12" s="1"/>
  <c r="B260" i="12" s="1"/>
  <c r="B261" i="12" s="1"/>
  <c r="B262" i="12" s="1"/>
  <c r="B263" i="12" s="1"/>
  <c r="B264" i="12" s="1"/>
  <c r="B265" i="12" s="1"/>
  <c r="B266" i="12" s="1"/>
  <c r="B267" i="12" s="1"/>
  <c r="B268" i="12" s="1"/>
  <c r="B269" i="12" s="1"/>
  <c r="B270" i="12" s="1"/>
  <c r="B271" i="12" s="1"/>
  <c r="B272" i="12" s="1"/>
  <c r="B273" i="12" s="1"/>
  <c r="B274" i="12" s="1"/>
  <c r="B275" i="12" s="1"/>
  <c r="B276" i="12" s="1"/>
  <c r="B277" i="12" s="1"/>
  <c r="B278" i="12" s="1"/>
  <c r="B279" i="12" s="1"/>
  <c r="B280" i="12" s="1"/>
  <c r="B281" i="12" s="1"/>
  <c r="B282" i="12" s="1"/>
  <c r="B283" i="12" s="1"/>
  <c r="B284" i="12" s="1"/>
  <c r="B285" i="12" s="1"/>
  <c r="B286" i="12" s="1"/>
  <c r="B287" i="12" s="1"/>
  <c r="B288" i="12" s="1"/>
  <c r="B289" i="12" s="1"/>
  <c r="B290" i="12" s="1"/>
  <c r="B291" i="12" s="1"/>
  <c r="B292" i="12" s="1"/>
  <c r="B293" i="12" s="1"/>
  <c r="B294" i="12" s="1"/>
  <c r="B295" i="12" s="1"/>
  <c r="B296" i="12" s="1"/>
  <c r="B297" i="12" s="1"/>
  <c r="B298" i="12" s="1"/>
  <c r="B299" i="12" s="1"/>
  <c r="B300" i="12" s="1"/>
  <c r="B301" i="12" s="1"/>
  <c r="B302" i="12" s="1"/>
  <c r="B303" i="12" s="1"/>
  <c r="B304" i="12" s="1"/>
  <c r="B305" i="12" s="1"/>
  <c r="B306" i="12" s="1"/>
  <c r="B307" i="12" s="1"/>
  <c r="B308" i="12" s="1"/>
  <c r="B309" i="12" s="1"/>
  <c r="B310" i="12" s="1"/>
  <c r="B311" i="12" s="1"/>
  <c r="B312" i="12" s="1"/>
  <c r="B313" i="12" s="1"/>
  <c r="B314" i="12" s="1"/>
  <c r="B315" i="12" s="1"/>
  <c r="B316" i="12" s="1"/>
  <c r="B317" i="12" s="1"/>
  <c r="B318" i="12" s="1"/>
  <c r="FH235" i="71" l="1"/>
  <c r="B236" i="71"/>
  <c r="FG235" i="71"/>
  <c r="ED51" i="71"/>
  <c r="EI51" i="71" s="1"/>
  <c r="EE51" i="71"/>
  <c r="EJ51" i="71" s="1"/>
  <c r="EF51" i="71"/>
  <c r="EK51" i="71" s="1"/>
  <c r="GA51" i="71"/>
  <c r="G37" i="43" s="1" a="1"/>
  <c r="AB26" i="77" s="1"/>
  <c r="EC51" i="71"/>
  <c r="EH51" i="71" s="1"/>
  <c r="CL58" i="71"/>
  <c r="CL60" i="71" s="1"/>
  <c r="AV23" i="73"/>
  <c r="AR30" i="73"/>
  <c r="AR32" i="73"/>
  <c r="AS25" i="73"/>
  <c r="AS33" i="73"/>
  <c r="AS44" i="73"/>
  <c r="AQ24" i="73"/>
  <c r="AR25" i="73"/>
  <c r="AR29" i="73"/>
  <c r="AQ32" i="73"/>
  <c r="AS30" i="73"/>
  <c r="AR26" i="73"/>
  <c r="AR34" i="73"/>
  <c r="AQ33" i="73"/>
  <c r="AS34" i="73"/>
  <c r="AQ25" i="73"/>
  <c r="AQ42" i="73"/>
  <c r="AQ31" i="73"/>
  <c r="AS28" i="73"/>
  <c r="AS31" i="73"/>
  <c r="AR28" i="73"/>
  <c r="AQ26" i="73"/>
  <c r="AQ29" i="73"/>
  <c r="AQ40" i="73"/>
  <c r="AR27" i="73"/>
  <c r="AR24" i="73"/>
  <c r="AQ34" i="73"/>
  <c r="AS27" i="73"/>
  <c r="AS24" i="73"/>
  <c r="AR31" i="73"/>
  <c r="AQ27" i="73"/>
  <c r="AS26" i="73"/>
  <c r="AS29" i="73"/>
  <c r="AR45" i="73"/>
  <c r="AR23" i="73"/>
  <c r="AS23" i="73"/>
  <c r="AQ23" i="73"/>
  <c r="AV26" i="73"/>
  <c r="AP42" i="73"/>
  <c r="AV42" i="73" s="1"/>
  <c r="AV24" i="73"/>
  <c r="AV25" i="73"/>
  <c r="AP52" i="73"/>
  <c r="AP64" i="73" s="1"/>
  <c r="AV46" i="73"/>
  <c r="AP44" i="73"/>
  <c r="AV32" i="73"/>
  <c r="AP45" i="73"/>
  <c r="AV33" i="73"/>
  <c r="AP39" i="73"/>
  <c r="AV27" i="73"/>
  <c r="AV31" i="73"/>
  <c r="AP43" i="73"/>
  <c r="AV37" i="73"/>
  <c r="AP49" i="73"/>
  <c r="AP47" i="73"/>
  <c r="AV35" i="73"/>
  <c r="AP50" i="73"/>
  <c r="AV38" i="73"/>
  <c r="AV58" i="73"/>
  <c r="AP70" i="73"/>
  <c r="AV41" i="73"/>
  <c r="AP53" i="73"/>
  <c r="AV36" i="73"/>
  <c r="AP48" i="73"/>
  <c r="CF58" i="71"/>
  <c r="CF60" i="71" s="1"/>
  <c r="CP74" i="12"/>
  <c r="C200" i="71"/>
  <c r="U117" i="71"/>
  <c r="CQ74" i="12"/>
  <c r="D200" i="71"/>
  <c r="V181" i="71" s="1"/>
  <c r="D152" i="71"/>
  <c r="AB309" i="12"/>
  <c r="V121" i="71"/>
  <c r="CU4" i="71"/>
  <c r="CU55" i="71"/>
  <c r="CU20" i="71"/>
  <c r="CU43" i="71"/>
  <c r="CU39" i="71"/>
  <c r="CU54" i="71"/>
  <c r="CU36" i="71"/>
  <c r="CU13" i="71"/>
  <c r="CU24" i="71"/>
  <c r="CU44" i="71"/>
  <c r="CU47" i="71"/>
  <c r="CU23" i="71"/>
  <c r="CU16" i="71"/>
  <c r="CU31" i="71"/>
  <c r="CU21" i="71"/>
  <c r="CU49" i="71"/>
  <c r="CU27" i="71"/>
  <c r="CU5" i="71"/>
  <c r="CU33" i="71"/>
  <c r="CU45" i="71"/>
  <c r="CU51" i="71"/>
  <c r="CU8" i="71"/>
  <c r="CU15" i="71"/>
  <c r="CU7" i="71"/>
  <c r="CU48" i="71"/>
  <c r="CU35" i="71"/>
  <c r="CU30" i="71"/>
  <c r="CU29" i="71"/>
  <c r="CU18" i="71"/>
  <c r="CU10" i="71"/>
  <c r="CU11" i="71"/>
  <c r="CU53" i="71"/>
  <c r="CU19" i="71"/>
  <c r="CU32" i="71"/>
  <c r="CU41" i="71"/>
  <c r="C155" i="71"/>
  <c r="AA312" i="12"/>
  <c r="U116" i="71"/>
  <c r="D151" i="71"/>
  <c r="AB308" i="12"/>
  <c r="V120" i="71"/>
  <c r="CU46" i="71"/>
  <c r="CU26" i="71"/>
  <c r="C154" i="71"/>
  <c r="AA311" i="12"/>
  <c r="U123" i="71"/>
  <c r="D150" i="71"/>
  <c r="AB307" i="12"/>
  <c r="V119" i="71"/>
  <c r="AN119" i="71" s="1"/>
  <c r="BF119" i="71" s="1"/>
  <c r="CU14" i="71"/>
  <c r="CU40" i="71"/>
  <c r="U122" i="71"/>
  <c r="C56" i="71"/>
  <c r="U48" i="71" s="1"/>
  <c r="BS312" i="12"/>
  <c r="BS309" i="12"/>
  <c r="BS310" i="12"/>
  <c r="BS311" i="12"/>
  <c r="BS307" i="12"/>
  <c r="BS308" i="12"/>
  <c r="V118" i="71"/>
  <c r="V29" i="71"/>
  <c r="CU42" i="71"/>
  <c r="CU22" i="71"/>
  <c r="C153" i="71"/>
  <c r="AA310" i="12"/>
  <c r="C152" i="71"/>
  <c r="AA309" i="12"/>
  <c r="U121" i="71"/>
  <c r="AM121" i="71" s="1"/>
  <c r="BE121" i="71" s="1"/>
  <c r="V117" i="71"/>
  <c r="CU52" i="71"/>
  <c r="CU17" i="71"/>
  <c r="C151" i="71"/>
  <c r="AA308" i="12"/>
  <c r="U120" i="71"/>
  <c r="D155" i="71"/>
  <c r="AB312" i="12"/>
  <c r="V116" i="71"/>
  <c r="CU34" i="71"/>
  <c r="CU37" i="71"/>
  <c r="CU9" i="71"/>
  <c r="U119" i="71"/>
  <c r="V123" i="71"/>
  <c r="CU12" i="71"/>
  <c r="CU38" i="71"/>
  <c r="CU25" i="71"/>
  <c r="C150" i="71"/>
  <c r="AA307" i="12"/>
  <c r="D154" i="71"/>
  <c r="AB311" i="12"/>
  <c r="U118" i="71"/>
  <c r="U29" i="71"/>
  <c r="D153" i="71"/>
  <c r="AB310" i="12"/>
  <c r="V122" i="71"/>
  <c r="D56" i="71"/>
  <c r="V57" i="71" s="1"/>
  <c r="BT309" i="12"/>
  <c r="BT311" i="12"/>
  <c r="BT312" i="12"/>
  <c r="BT310" i="12"/>
  <c r="BT308" i="12"/>
  <c r="BT307" i="12"/>
  <c r="CU50" i="71"/>
  <c r="CU6" i="71"/>
  <c r="CU28" i="71"/>
  <c r="CJ60" i="71"/>
  <c r="CK60" i="71"/>
  <c r="BZ60" i="71"/>
  <c r="CI60" i="71"/>
  <c r="CM60" i="71"/>
  <c r="CG60" i="71"/>
  <c r="CH60" i="71"/>
  <c r="CC60" i="71"/>
  <c r="CA60" i="71"/>
  <c r="CD58" i="71"/>
  <c r="CE58" i="71"/>
  <c r="BS62" i="42"/>
  <c r="BM22" i="69" s="1"/>
  <c r="BS55" i="42"/>
  <c r="BM14" i="69" s="1"/>
  <c r="BS52" i="42"/>
  <c r="BM11" i="69" s="1"/>
  <c r="BS51" i="42"/>
  <c r="BM10" i="69" s="1"/>
  <c r="CQ29" i="12"/>
  <c r="CQ18" i="12"/>
  <c r="CQ16" i="12"/>
  <c r="CQ7" i="12"/>
  <c r="CQ27" i="12"/>
  <c r="CQ25" i="12"/>
  <c r="CQ14" i="12"/>
  <c r="CP46" i="12"/>
  <c r="CP24" i="12"/>
  <c r="CP22" i="12"/>
  <c r="CP11" i="12"/>
  <c r="CQ73" i="12"/>
  <c r="CQ71" i="12"/>
  <c r="CQ60" i="12"/>
  <c r="CQ49" i="12"/>
  <c r="CQ47" i="12"/>
  <c r="CQ36" i="12"/>
  <c r="CQ34" i="12"/>
  <c r="CQ23" i="12"/>
  <c r="CQ12" i="12"/>
  <c r="CQ62" i="12"/>
  <c r="CQ5" i="12"/>
  <c r="C195" i="12"/>
  <c r="CQ31" i="12"/>
  <c r="CQ51" i="12"/>
  <c r="CQ69" i="12"/>
  <c r="CQ45" i="12"/>
  <c r="CQ32" i="12"/>
  <c r="CQ30" i="12"/>
  <c r="CQ21" i="12"/>
  <c r="CQ10" i="12"/>
  <c r="CQ8" i="12"/>
  <c r="CP66" i="12"/>
  <c r="CP55" i="12"/>
  <c r="CP40" i="12"/>
  <c r="CQ67" i="12"/>
  <c r="CQ65" i="12"/>
  <c r="CQ56" i="12"/>
  <c r="CQ54" i="12"/>
  <c r="CQ41" i="12"/>
  <c r="CQ39" i="12"/>
  <c r="CQ28" i="12"/>
  <c r="CQ19" i="12"/>
  <c r="CQ17" i="12"/>
  <c r="CQ6" i="12"/>
  <c r="D195" i="12"/>
  <c r="CQ37" i="12"/>
  <c r="CQ26" i="12"/>
  <c r="CQ15" i="12"/>
  <c r="CQ13" i="12"/>
  <c r="CP59" i="12"/>
  <c r="CQ43" i="12"/>
  <c r="CQ72" i="12"/>
  <c r="CQ61" i="12"/>
  <c r="CQ50" i="12"/>
  <c r="CQ46" i="12"/>
  <c r="CQ35" i="12"/>
  <c r="CQ24" i="12"/>
  <c r="CQ22" i="12"/>
  <c r="CQ11" i="12"/>
  <c r="CQ70" i="12"/>
  <c r="CQ68" i="12"/>
  <c r="CQ59" i="12"/>
  <c r="CQ57" i="12"/>
  <c r="CQ44" i="12"/>
  <c r="CQ42" i="12"/>
  <c r="CQ33" i="12"/>
  <c r="CQ20" i="12"/>
  <c r="CQ9" i="12"/>
  <c r="CP72" i="12"/>
  <c r="CQ58" i="12"/>
  <c r="CQ63" i="12"/>
  <c r="CQ52" i="12"/>
  <c r="CQ66" i="12"/>
  <c r="CQ55" i="12"/>
  <c r="CQ40" i="12"/>
  <c r="CP52" i="12"/>
  <c r="CQ64" i="12"/>
  <c r="CQ53" i="12"/>
  <c r="CQ38" i="12"/>
  <c r="CP61" i="12"/>
  <c r="CP50" i="12"/>
  <c r="CP35" i="12"/>
  <c r="CP70" i="12"/>
  <c r="CP68" i="12"/>
  <c r="CP57" i="12"/>
  <c r="CP44" i="12"/>
  <c r="CP42" i="12"/>
  <c r="CP33" i="12"/>
  <c r="CP64" i="12"/>
  <c r="CP62" i="12"/>
  <c r="CP53" i="12"/>
  <c r="CP51" i="12"/>
  <c r="CP38" i="12"/>
  <c r="CP73" i="12"/>
  <c r="CP71" i="12"/>
  <c r="CP60" i="12"/>
  <c r="CP49" i="12"/>
  <c r="CP47" i="12"/>
  <c r="CP36" i="12"/>
  <c r="CP34" i="12"/>
  <c r="CP69" i="12"/>
  <c r="CP58" i="12"/>
  <c r="CP45" i="12"/>
  <c r="CP43" i="12"/>
  <c r="CP32" i="12"/>
  <c r="CP67" i="12"/>
  <c r="CP65" i="12"/>
  <c r="CP56" i="12"/>
  <c r="CP54" i="12"/>
  <c r="CP41" i="12"/>
  <c r="CP39" i="12"/>
  <c r="CP63" i="12"/>
  <c r="CP37" i="12"/>
  <c r="CP31" i="12"/>
  <c r="CP20" i="12"/>
  <c r="CP9" i="12"/>
  <c r="CP29" i="12"/>
  <c r="CP7" i="12"/>
  <c r="BS301" i="12"/>
  <c r="BS293" i="12"/>
  <c r="BS285" i="12"/>
  <c r="BS277" i="12"/>
  <c r="BS269" i="12"/>
  <c r="BS261" i="12"/>
  <c r="BS253" i="12"/>
  <c r="BS245" i="12"/>
  <c r="BS205" i="12"/>
  <c r="CP27" i="12"/>
  <c r="CP25" i="12"/>
  <c r="CP14" i="12"/>
  <c r="BT305" i="12"/>
  <c r="BT297" i="12"/>
  <c r="BT289" i="12"/>
  <c r="BT281" i="12"/>
  <c r="BT273" i="12"/>
  <c r="BT265" i="12"/>
  <c r="BT249" i="12"/>
  <c r="BT241" i="12"/>
  <c r="BT233" i="12"/>
  <c r="CP16" i="12"/>
  <c r="CP23" i="12"/>
  <c r="CP12" i="12"/>
  <c r="CP30" i="12"/>
  <c r="CP21" i="12"/>
  <c r="CP10" i="12"/>
  <c r="CP8" i="12"/>
  <c r="CP18" i="12"/>
  <c r="CP5" i="12"/>
  <c r="CP28" i="12"/>
  <c r="CP19" i="12"/>
  <c r="CP17" i="12"/>
  <c r="CP6" i="12"/>
  <c r="CP26" i="12"/>
  <c r="CP15" i="12"/>
  <c r="CP13" i="12"/>
  <c r="BS229" i="12"/>
  <c r="BS180" i="12"/>
  <c r="BS140" i="12"/>
  <c r="BS108" i="12"/>
  <c r="BS60" i="12"/>
  <c r="BS28" i="12"/>
  <c r="BT225" i="12"/>
  <c r="BT192" i="12"/>
  <c r="BT160" i="12"/>
  <c r="BT128" i="12"/>
  <c r="BT96" i="12"/>
  <c r="BT64" i="12"/>
  <c r="BT8" i="12"/>
  <c r="BS300" i="12"/>
  <c r="BS292" i="12"/>
  <c r="BS284" i="12"/>
  <c r="BS276" i="12"/>
  <c r="BS268" i="12"/>
  <c r="BS260" i="12"/>
  <c r="BS252" i="12"/>
  <c r="BS244" i="12"/>
  <c r="BS236" i="12"/>
  <c r="BS228" i="12"/>
  <c r="BS220" i="12"/>
  <c r="BS212" i="12"/>
  <c r="BS204" i="12"/>
  <c r="BS196" i="12"/>
  <c r="BS187" i="12"/>
  <c r="BS179" i="12"/>
  <c r="BS171" i="12"/>
  <c r="BS163" i="12"/>
  <c r="BS155" i="12"/>
  <c r="BS147" i="12"/>
  <c r="BS139" i="12"/>
  <c r="BS131" i="12"/>
  <c r="BS123" i="12"/>
  <c r="BS115" i="12"/>
  <c r="BS107" i="12"/>
  <c r="BS99" i="12"/>
  <c r="BS91" i="12"/>
  <c r="BS83" i="12"/>
  <c r="BS75" i="12"/>
  <c r="BS67" i="12"/>
  <c r="BS59" i="12"/>
  <c r="BS51" i="12"/>
  <c r="BS43" i="12"/>
  <c r="BS35" i="12"/>
  <c r="BS27" i="12"/>
  <c r="BS19" i="12"/>
  <c r="BS11" i="12"/>
  <c r="BT304" i="12"/>
  <c r="BT296" i="12"/>
  <c r="BT288" i="12"/>
  <c r="BT280" i="12"/>
  <c r="BT272" i="12"/>
  <c r="BT264" i="12"/>
  <c r="BT256" i="12"/>
  <c r="BT248" i="12"/>
  <c r="BT240" i="12"/>
  <c r="BT232" i="12"/>
  <c r="BT224" i="12"/>
  <c r="BT216" i="12"/>
  <c r="BT208" i="12"/>
  <c r="BT200" i="12"/>
  <c r="BT191" i="12"/>
  <c r="BT183" i="12"/>
  <c r="BT175" i="12"/>
  <c r="BT167" i="12"/>
  <c r="BT159" i="12"/>
  <c r="BT151" i="12"/>
  <c r="BT143" i="12"/>
  <c r="BT135" i="12"/>
  <c r="BT127" i="12"/>
  <c r="BT119" i="12"/>
  <c r="BT111" i="12"/>
  <c r="BT103" i="12"/>
  <c r="BT95" i="12"/>
  <c r="BT87" i="12"/>
  <c r="BT79" i="12"/>
  <c r="BT71" i="12"/>
  <c r="BT63" i="12"/>
  <c r="BT55" i="12"/>
  <c r="BT47" i="12"/>
  <c r="BT39" i="12"/>
  <c r="BT31" i="12"/>
  <c r="BT23" i="12"/>
  <c r="BT15" i="12"/>
  <c r="BT7" i="12"/>
  <c r="BS299" i="12"/>
  <c r="BS291" i="12"/>
  <c r="BS283" i="12"/>
  <c r="BS275" i="12"/>
  <c r="BS267" i="12"/>
  <c r="BS259" i="12"/>
  <c r="BS251" i="12"/>
  <c r="BS243" i="12"/>
  <c r="BS235" i="12"/>
  <c r="BS227" i="12"/>
  <c r="BS219" i="12"/>
  <c r="BS211" i="12"/>
  <c r="BS203" i="12"/>
  <c r="BS194" i="12"/>
  <c r="BS186" i="12"/>
  <c r="BS178" i="12"/>
  <c r="BS170" i="12"/>
  <c r="BS162" i="12"/>
  <c r="BS154" i="12"/>
  <c r="BS146" i="12"/>
  <c r="BS138" i="12"/>
  <c r="BS130" i="12"/>
  <c r="BS122" i="12"/>
  <c r="BS114" i="12"/>
  <c r="BS106" i="12"/>
  <c r="BS98" i="12"/>
  <c r="BS90" i="12"/>
  <c r="BS82" i="12"/>
  <c r="BS74" i="12"/>
  <c r="BS66" i="12"/>
  <c r="BS58" i="12"/>
  <c r="BS50" i="12"/>
  <c r="BS42" i="12"/>
  <c r="BS34" i="12"/>
  <c r="BS26" i="12"/>
  <c r="BS18" i="12"/>
  <c r="BS10" i="12"/>
  <c r="BT303" i="12"/>
  <c r="BT295" i="12"/>
  <c r="BT287" i="12"/>
  <c r="BT279" i="12"/>
  <c r="BT271" i="12"/>
  <c r="BT263" i="12"/>
  <c r="BT255" i="12"/>
  <c r="BT247" i="12"/>
  <c r="BT239" i="12"/>
  <c r="BT231" i="12"/>
  <c r="BT223" i="12"/>
  <c r="BT215" i="12"/>
  <c r="BT207" i="12"/>
  <c r="BT199" i="12"/>
  <c r="BT190" i="12"/>
  <c r="BT182" i="12"/>
  <c r="BT174" i="12"/>
  <c r="BT166" i="12"/>
  <c r="BT158" i="12"/>
  <c r="BT150" i="12"/>
  <c r="BT142" i="12"/>
  <c r="BT134" i="12"/>
  <c r="BT126" i="12"/>
  <c r="BT118" i="12"/>
  <c r="BT110" i="12"/>
  <c r="BT102" i="12"/>
  <c r="BT94" i="12"/>
  <c r="BT86" i="12"/>
  <c r="BT78" i="12"/>
  <c r="BT70" i="12"/>
  <c r="BT62" i="12"/>
  <c r="BT54" i="12"/>
  <c r="BT46" i="12"/>
  <c r="BT38" i="12"/>
  <c r="BT30" i="12"/>
  <c r="BT22" i="12"/>
  <c r="BT14" i="12"/>
  <c r="BT6" i="12"/>
  <c r="BS221" i="12"/>
  <c r="BS164" i="12"/>
  <c r="BS92" i="12"/>
  <c r="BT201" i="12"/>
  <c r="BT168" i="12"/>
  <c r="BT136" i="12"/>
  <c r="BT104" i="12"/>
  <c r="BT72" i="12"/>
  <c r="BT16" i="12"/>
  <c r="BS5" i="12"/>
  <c r="BS298" i="12"/>
  <c r="BS290" i="12"/>
  <c r="BS282" i="12"/>
  <c r="BS274" i="12"/>
  <c r="BS266" i="12"/>
  <c r="BS258" i="12"/>
  <c r="BS250" i="12"/>
  <c r="BS242" i="12"/>
  <c r="BS234" i="12"/>
  <c r="BS226" i="12"/>
  <c r="BS218" i="12"/>
  <c r="BS210" i="12"/>
  <c r="BS202" i="12"/>
  <c r="BS193" i="12"/>
  <c r="BS185" i="12"/>
  <c r="BS177" i="12"/>
  <c r="BS169" i="12"/>
  <c r="BS161" i="12"/>
  <c r="BS306" i="12"/>
  <c r="BS153" i="12"/>
  <c r="BS145" i="12"/>
  <c r="BS137" i="12"/>
  <c r="BS129" i="12"/>
  <c r="BS121" i="12"/>
  <c r="BS113" i="12"/>
  <c r="BS105" i="12"/>
  <c r="BS97" i="12"/>
  <c r="BS89" i="12"/>
  <c r="BS81" i="12"/>
  <c r="BS73" i="12"/>
  <c r="BS65" i="12"/>
  <c r="BS57" i="12"/>
  <c r="BS49" i="12"/>
  <c r="BS41" i="12"/>
  <c r="BS33" i="12"/>
  <c r="BS25" i="12"/>
  <c r="BS17" i="12"/>
  <c r="BS9" i="12"/>
  <c r="BT302" i="12"/>
  <c r="BT294" i="12"/>
  <c r="BT286" i="12"/>
  <c r="BT278" i="12"/>
  <c r="BT270" i="12"/>
  <c r="BT262" i="12"/>
  <c r="BT254" i="12"/>
  <c r="AB306" i="12"/>
  <c r="BT246" i="12"/>
  <c r="BT238" i="12"/>
  <c r="BT230" i="12"/>
  <c r="BT222" i="12"/>
  <c r="BT214" i="12"/>
  <c r="BT206" i="12"/>
  <c r="BT198" i="12"/>
  <c r="BT189" i="12"/>
  <c r="BT181" i="12"/>
  <c r="BT173" i="12"/>
  <c r="BT165" i="12"/>
  <c r="BT157" i="12"/>
  <c r="BT149" i="12"/>
  <c r="BT141" i="12"/>
  <c r="BT133" i="12"/>
  <c r="BT125" i="12"/>
  <c r="BT117" i="12"/>
  <c r="BT109" i="12"/>
  <c r="BT101" i="12"/>
  <c r="BT93" i="12"/>
  <c r="BT85" i="12"/>
  <c r="BT77" i="12"/>
  <c r="BT69" i="12"/>
  <c r="BT61" i="12"/>
  <c r="BT53" i="12"/>
  <c r="BT45" i="12"/>
  <c r="BT37" i="12"/>
  <c r="BT29" i="12"/>
  <c r="BT21" i="12"/>
  <c r="BT13" i="12"/>
  <c r="BS237" i="12"/>
  <c r="BS172" i="12"/>
  <c r="BS132" i="12"/>
  <c r="BS100" i="12"/>
  <c r="BS68" i="12"/>
  <c r="BS36" i="12"/>
  <c r="BT217" i="12"/>
  <c r="BT184" i="12"/>
  <c r="BT152" i="12"/>
  <c r="BT120" i="12"/>
  <c r="BT88" i="12"/>
  <c r="BT56" i="12"/>
  <c r="BT32" i="12"/>
  <c r="BS305" i="12"/>
  <c r="BS289" i="12"/>
  <c r="BS273" i="12"/>
  <c r="BS265" i="12"/>
  <c r="BS257" i="12"/>
  <c r="BS249" i="12"/>
  <c r="BS241" i="12"/>
  <c r="BS233" i="12"/>
  <c r="BS225" i="12"/>
  <c r="BS217" i="12"/>
  <c r="BS209" i="12"/>
  <c r="BS201" i="12"/>
  <c r="BS192" i="12"/>
  <c r="BS184" i="12"/>
  <c r="BS176" i="12"/>
  <c r="BS168" i="12"/>
  <c r="BS160" i="12"/>
  <c r="BS152" i="12"/>
  <c r="BS144" i="12"/>
  <c r="BS136" i="12"/>
  <c r="BS128" i="12"/>
  <c r="BS120" i="12"/>
  <c r="BS112" i="12"/>
  <c r="BS104" i="12"/>
  <c r="BS96" i="12"/>
  <c r="BS88" i="12"/>
  <c r="BS80" i="12"/>
  <c r="BS72" i="12"/>
  <c r="BS64" i="12"/>
  <c r="BS56" i="12"/>
  <c r="BS48" i="12"/>
  <c r="BS40" i="12"/>
  <c r="BS32" i="12"/>
  <c r="BS24" i="12"/>
  <c r="BS16" i="12"/>
  <c r="BS8" i="12"/>
  <c r="BT301" i="12"/>
  <c r="BT293" i="12"/>
  <c r="BT285" i="12"/>
  <c r="BT277" i="12"/>
  <c r="BT269" i="12"/>
  <c r="BT261" i="12"/>
  <c r="BT253" i="12"/>
  <c r="BT245" i="12"/>
  <c r="BT237" i="12"/>
  <c r="BT229" i="12"/>
  <c r="BT221" i="12"/>
  <c r="BT213" i="12"/>
  <c r="BT205" i="12"/>
  <c r="BT197" i="12"/>
  <c r="BT188" i="12"/>
  <c r="BT180" i="12"/>
  <c r="BT172" i="12"/>
  <c r="BT164" i="12"/>
  <c r="BT156" i="12"/>
  <c r="BT148" i="12"/>
  <c r="BT140" i="12"/>
  <c r="BT132" i="12"/>
  <c r="BT124" i="12"/>
  <c r="BT116" i="12"/>
  <c r="BT108" i="12"/>
  <c r="BT100" i="12"/>
  <c r="BT92" i="12"/>
  <c r="BT84" i="12"/>
  <c r="BT76" i="12"/>
  <c r="BT68" i="12"/>
  <c r="BT60" i="12"/>
  <c r="BT52" i="12"/>
  <c r="BT44" i="12"/>
  <c r="BT36" i="12"/>
  <c r="BT28" i="12"/>
  <c r="BT20" i="12"/>
  <c r="BT12" i="12"/>
  <c r="BS188" i="12"/>
  <c r="BS148" i="12"/>
  <c r="BS124" i="12"/>
  <c r="BS84" i="12"/>
  <c r="BS52" i="12"/>
  <c r="BS20" i="12"/>
  <c r="BT257" i="12"/>
  <c r="BT209" i="12"/>
  <c r="BT176" i="12"/>
  <c r="BT144" i="12"/>
  <c r="BT112" i="12"/>
  <c r="BT80" i="12"/>
  <c r="BT24" i="12"/>
  <c r="BS297" i="12"/>
  <c r="BS281" i="12"/>
  <c r="BS304" i="12"/>
  <c r="BS296" i="12"/>
  <c r="BS288" i="12"/>
  <c r="BS280" i="12"/>
  <c r="BS272" i="12"/>
  <c r="BS264" i="12"/>
  <c r="BS256" i="12"/>
  <c r="BS248" i="12"/>
  <c r="BS240" i="12"/>
  <c r="BS232" i="12"/>
  <c r="BS224" i="12"/>
  <c r="BS216" i="12"/>
  <c r="BS208" i="12"/>
  <c r="BS200" i="12"/>
  <c r="BS191" i="12"/>
  <c r="BS183" i="12"/>
  <c r="BS175" i="12"/>
  <c r="BS167" i="12"/>
  <c r="BS159" i="12"/>
  <c r="BS151" i="12"/>
  <c r="BS143" i="12"/>
  <c r="BS135" i="12"/>
  <c r="BS127" i="12"/>
  <c r="BS119" i="12"/>
  <c r="BS111" i="12"/>
  <c r="BS103" i="12"/>
  <c r="BS95" i="12"/>
  <c r="BS87" i="12"/>
  <c r="BS79" i="12"/>
  <c r="BS71" i="12"/>
  <c r="BS63" i="12"/>
  <c r="BS55" i="12"/>
  <c r="BS47" i="12"/>
  <c r="BS39" i="12"/>
  <c r="BS31" i="12"/>
  <c r="BS23" i="12"/>
  <c r="BS15" i="12"/>
  <c r="BS7" i="12"/>
  <c r="BT300" i="12"/>
  <c r="BT292" i="12"/>
  <c r="BT284" i="12"/>
  <c r="BT276" i="12"/>
  <c r="BT268" i="12"/>
  <c r="BT260" i="12"/>
  <c r="BT252" i="12"/>
  <c r="AB244" i="12"/>
  <c r="BT244" i="12"/>
  <c r="AB236" i="12"/>
  <c r="BT236" i="12"/>
  <c r="AB228" i="12"/>
  <c r="BT228" i="12"/>
  <c r="AB220" i="12"/>
  <c r="BT220" i="12"/>
  <c r="BT212" i="12"/>
  <c r="BT204" i="12"/>
  <c r="BT196" i="12"/>
  <c r="BT187" i="12"/>
  <c r="BT179" i="12"/>
  <c r="BT171" i="12"/>
  <c r="BT163" i="12"/>
  <c r="BT155" i="12"/>
  <c r="BT147" i="12"/>
  <c r="BT139" i="12"/>
  <c r="BT131" i="12"/>
  <c r="BT123" i="12"/>
  <c r="BT115" i="12"/>
  <c r="BT107" i="12"/>
  <c r="BT99" i="12"/>
  <c r="BT91" i="12"/>
  <c r="BT83" i="12"/>
  <c r="BT75" i="12"/>
  <c r="BT67" i="12"/>
  <c r="BT59" i="12"/>
  <c r="BT51" i="12"/>
  <c r="BT43" i="12"/>
  <c r="BT35" i="12"/>
  <c r="BT27" i="12"/>
  <c r="BT19" i="12"/>
  <c r="BT11" i="12"/>
  <c r="BS197" i="12"/>
  <c r="BT48" i="12"/>
  <c r="BS303" i="12"/>
  <c r="BS295" i="12"/>
  <c r="BS287" i="12"/>
  <c r="BS279" i="12"/>
  <c r="BS271" i="12"/>
  <c r="BS263" i="12"/>
  <c r="BS255" i="12"/>
  <c r="BS247" i="12"/>
  <c r="BS239" i="12"/>
  <c r="BS231" i="12"/>
  <c r="BS223" i="12"/>
  <c r="BS215" i="12"/>
  <c r="BS207" i="12"/>
  <c r="BS199" i="12"/>
  <c r="BS190" i="12"/>
  <c r="BS182" i="12"/>
  <c r="BS174" i="12"/>
  <c r="BS166" i="12"/>
  <c r="BS158" i="12"/>
  <c r="BS150" i="12"/>
  <c r="BS142" i="12"/>
  <c r="BS134" i="12"/>
  <c r="BS126" i="12"/>
  <c r="BS118" i="12"/>
  <c r="BS110" i="12"/>
  <c r="BS102" i="12"/>
  <c r="BS94" i="12"/>
  <c r="BS86" i="12"/>
  <c r="BS78" i="12"/>
  <c r="BS70" i="12"/>
  <c r="BS62" i="12"/>
  <c r="BS54" i="12"/>
  <c r="BS46" i="12"/>
  <c r="BS38" i="12"/>
  <c r="BS30" i="12"/>
  <c r="BS22" i="12"/>
  <c r="BS14" i="12"/>
  <c r="BS6" i="12"/>
  <c r="BT299" i="12"/>
  <c r="BT291" i="12"/>
  <c r="BT283" i="12"/>
  <c r="BT275" i="12"/>
  <c r="BT267" i="12"/>
  <c r="BT259" i="12"/>
  <c r="BT251" i="12"/>
  <c r="BT243" i="12"/>
  <c r="BT235" i="12"/>
  <c r="BT227" i="12"/>
  <c r="BT219" i="12"/>
  <c r="BT211" i="12"/>
  <c r="BT203" i="12"/>
  <c r="BT194" i="12"/>
  <c r="BT186" i="12"/>
  <c r="BT178" i="12"/>
  <c r="BT170" i="12"/>
  <c r="BT162" i="12"/>
  <c r="BT154" i="12"/>
  <c r="BT146" i="12"/>
  <c r="BT138" i="12"/>
  <c r="BT130" i="12"/>
  <c r="BT122" i="12"/>
  <c r="BT114" i="12"/>
  <c r="BT106" i="12"/>
  <c r="BT98" i="12"/>
  <c r="BT90" i="12"/>
  <c r="BT82" i="12"/>
  <c r="BT74" i="12"/>
  <c r="BT66" i="12"/>
  <c r="BT58" i="12"/>
  <c r="BT50" i="12"/>
  <c r="BT42" i="12"/>
  <c r="BT34" i="12"/>
  <c r="BT26" i="12"/>
  <c r="BT18" i="12"/>
  <c r="BT10" i="12"/>
  <c r="BS213" i="12"/>
  <c r="BS156" i="12"/>
  <c r="BS116" i="12"/>
  <c r="BS76" i="12"/>
  <c r="BS44" i="12"/>
  <c r="BS12" i="12"/>
  <c r="BT40" i="12"/>
  <c r="BS302" i="12"/>
  <c r="BS294" i="12"/>
  <c r="BS286" i="12"/>
  <c r="BS278" i="12"/>
  <c r="BS270" i="12"/>
  <c r="BS262" i="12"/>
  <c r="BS254" i="12"/>
  <c r="AA306" i="12"/>
  <c r="BS246" i="12"/>
  <c r="BS238" i="12"/>
  <c r="BS230" i="12"/>
  <c r="BS222" i="12"/>
  <c r="BS214" i="12"/>
  <c r="BS206" i="12"/>
  <c r="BS198" i="12"/>
  <c r="BS189" i="12"/>
  <c r="BS181" i="12"/>
  <c r="BS173" i="12"/>
  <c r="BS165" i="12"/>
  <c r="BS157" i="12"/>
  <c r="BS149" i="12"/>
  <c r="BS141" i="12"/>
  <c r="BS133" i="12"/>
  <c r="BS125" i="12"/>
  <c r="BS117" i="12"/>
  <c r="BS109" i="12"/>
  <c r="BS101" i="12"/>
  <c r="BS93" i="12"/>
  <c r="BS85" i="12"/>
  <c r="BS77" i="12"/>
  <c r="BS69" i="12"/>
  <c r="BS61" i="12"/>
  <c r="BS53" i="12"/>
  <c r="BS45" i="12"/>
  <c r="BS37" i="12"/>
  <c r="BS29" i="12"/>
  <c r="BS21" i="12"/>
  <c r="BS13" i="12"/>
  <c r="BT5" i="12"/>
  <c r="BT298" i="12"/>
  <c r="BT290" i="12"/>
  <c r="BT282" i="12"/>
  <c r="BT274" i="12"/>
  <c r="BT266" i="12"/>
  <c r="BT258" i="12"/>
  <c r="BT250" i="12"/>
  <c r="BT242" i="12"/>
  <c r="BT234" i="12"/>
  <c r="BT226" i="12"/>
  <c r="BT218" i="12"/>
  <c r="BT210" i="12"/>
  <c r="BT202" i="12"/>
  <c r="BT193" i="12"/>
  <c r="BT185" i="12"/>
  <c r="BT177" i="12"/>
  <c r="BT169" i="12"/>
  <c r="BT161" i="12"/>
  <c r="BT306" i="12"/>
  <c r="BT153" i="12"/>
  <c r="BT145" i="12"/>
  <c r="BT137" i="12"/>
  <c r="BT129" i="12"/>
  <c r="BT121" i="12"/>
  <c r="BT113" i="12"/>
  <c r="BT105" i="12"/>
  <c r="BT97" i="12"/>
  <c r="BT89" i="12"/>
  <c r="BT81" i="12"/>
  <c r="BT73" i="12"/>
  <c r="BT65" i="12"/>
  <c r="BT57" i="12"/>
  <c r="BT49" i="12"/>
  <c r="BT41" i="12"/>
  <c r="BT33" i="12"/>
  <c r="BT25" i="12"/>
  <c r="BT17" i="12"/>
  <c r="BT9" i="12"/>
  <c r="AA302" i="12"/>
  <c r="AA294" i="12"/>
  <c r="AA286" i="12"/>
  <c r="AA278" i="12"/>
  <c r="AA270" i="12"/>
  <c r="AA262" i="12"/>
  <c r="AA254" i="12"/>
  <c r="AA189" i="12"/>
  <c r="AA181" i="12"/>
  <c r="AA173" i="12"/>
  <c r="AA165" i="12"/>
  <c r="AA157" i="12"/>
  <c r="AA149" i="12"/>
  <c r="AA141" i="12"/>
  <c r="AA133" i="12"/>
  <c r="AA125" i="12"/>
  <c r="AA117" i="12"/>
  <c r="AA109" i="12"/>
  <c r="AA101" i="12"/>
  <c r="AA93" i="12"/>
  <c r="AA85" i="12"/>
  <c r="AA77" i="12"/>
  <c r="AA69" i="12"/>
  <c r="AA61" i="12"/>
  <c r="AB298" i="12"/>
  <c r="AB290" i="12"/>
  <c r="AB282" i="12"/>
  <c r="AB274" i="12"/>
  <c r="AB266" i="12"/>
  <c r="AB258" i="12"/>
  <c r="AB250" i="12"/>
  <c r="AB193" i="12"/>
  <c r="AB185" i="12"/>
  <c r="AB177" i="12"/>
  <c r="AB169" i="12"/>
  <c r="AB161" i="12"/>
  <c r="AB153" i="12"/>
  <c r="AB145" i="12"/>
  <c r="AB137" i="12"/>
  <c r="AB129" i="12"/>
  <c r="AB121" i="12"/>
  <c r="AB113" i="12"/>
  <c r="AB105" i="12"/>
  <c r="AB97" i="12"/>
  <c r="AB89" i="12"/>
  <c r="AB81" i="12"/>
  <c r="AB73" i="12"/>
  <c r="AB65" i="12"/>
  <c r="E29" i="69"/>
  <c r="E30" i="69"/>
  <c r="G29" i="69"/>
  <c r="O29" i="69"/>
  <c r="W29" i="69"/>
  <c r="AE29" i="69"/>
  <c r="AM29" i="69"/>
  <c r="H30" i="69"/>
  <c r="P30" i="69"/>
  <c r="X30" i="69"/>
  <c r="AF30" i="69"/>
  <c r="AN30" i="69"/>
  <c r="H29" i="69"/>
  <c r="P29" i="69"/>
  <c r="X29" i="69"/>
  <c r="AF29" i="69"/>
  <c r="AN29" i="69"/>
  <c r="I30" i="69"/>
  <c r="Q30" i="69"/>
  <c r="Y30" i="69"/>
  <c r="AG30" i="69"/>
  <c r="AO30" i="69"/>
  <c r="I29" i="69"/>
  <c r="Q29" i="69"/>
  <c r="Y29" i="69"/>
  <c r="AG29" i="69"/>
  <c r="AO29" i="69"/>
  <c r="J30" i="69"/>
  <c r="R30" i="69"/>
  <c r="Z30" i="69"/>
  <c r="AH30" i="69"/>
  <c r="AP30" i="69"/>
  <c r="J29" i="69"/>
  <c r="R29" i="69"/>
  <c r="Z29" i="69"/>
  <c r="AH29" i="69"/>
  <c r="AP29" i="69"/>
  <c r="K30" i="69"/>
  <c r="S30" i="69"/>
  <c r="AA30" i="69"/>
  <c r="AI30" i="69"/>
  <c r="AQ30" i="69"/>
  <c r="K29" i="69"/>
  <c r="S29" i="69"/>
  <c r="AA29" i="69"/>
  <c r="AI29" i="69"/>
  <c r="AQ29" i="69"/>
  <c r="L30" i="69"/>
  <c r="T30" i="69"/>
  <c r="AB30" i="69"/>
  <c r="AJ30" i="69"/>
  <c r="AR30" i="69"/>
  <c r="L29" i="69"/>
  <c r="T29" i="69"/>
  <c r="AB29" i="69"/>
  <c r="AJ29" i="69"/>
  <c r="AR29" i="69"/>
  <c r="M30" i="69"/>
  <c r="U30" i="69"/>
  <c r="AC30" i="69"/>
  <c r="AK30" i="69"/>
  <c r="M29" i="69"/>
  <c r="U29" i="69"/>
  <c r="AC29" i="69"/>
  <c r="AK29" i="69"/>
  <c r="F30" i="69"/>
  <c r="N30" i="69"/>
  <c r="V30" i="69"/>
  <c r="AD30" i="69"/>
  <c r="AL30" i="69"/>
  <c r="F29" i="69"/>
  <c r="N29" i="69"/>
  <c r="V29" i="69"/>
  <c r="AD29" i="69"/>
  <c r="AL29" i="69"/>
  <c r="G30" i="69"/>
  <c r="O30" i="69"/>
  <c r="W30" i="69"/>
  <c r="AE30" i="69"/>
  <c r="AM30" i="69"/>
  <c r="AA191" i="12"/>
  <c r="AA175" i="12"/>
  <c r="AA159" i="12"/>
  <c r="AA143" i="12"/>
  <c r="AA135" i="12"/>
  <c r="AA127" i="12"/>
  <c r="AA111" i="12"/>
  <c r="AA103" i="12"/>
  <c r="AA95" i="12"/>
  <c r="AA87" i="12"/>
  <c r="AA79" i="12"/>
  <c r="AA71" i="12"/>
  <c r="AA63" i="12"/>
  <c r="AB300" i="12"/>
  <c r="AB292" i="12"/>
  <c r="AB284" i="12"/>
  <c r="AB276" i="12"/>
  <c r="AB268" i="12"/>
  <c r="AB260" i="12"/>
  <c r="AB252" i="12"/>
  <c r="AB212" i="12"/>
  <c r="AB204" i="12"/>
  <c r="AB196" i="12"/>
  <c r="AB187" i="12"/>
  <c r="AB179" i="12"/>
  <c r="AB171" i="12"/>
  <c r="AB163" i="12"/>
  <c r="AB155" i="12"/>
  <c r="AB147" i="12"/>
  <c r="AB139" i="12"/>
  <c r="AB131" i="12"/>
  <c r="AB123" i="12"/>
  <c r="AB115" i="12"/>
  <c r="AB107" i="12"/>
  <c r="AB99" i="12"/>
  <c r="AB91" i="12"/>
  <c r="AB83" i="12"/>
  <c r="AB75" i="12"/>
  <c r="AB67" i="12"/>
  <c r="AB59" i="12"/>
  <c r="AA183" i="12"/>
  <c r="AA167" i="12"/>
  <c r="AA151" i="12"/>
  <c r="AA119" i="12"/>
  <c r="AA239" i="12"/>
  <c r="AA231" i="12"/>
  <c r="AA223" i="12"/>
  <c r="AA215" i="12"/>
  <c r="AA207" i="12"/>
  <c r="AA199" i="12"/>
  <c r="AB243" i="12"/>
  <c r="AB235" i="12"/>
  <c r="AB227" i="12"/>
  <c r="AB219" i="12"/>
  <c r="AB211" i="12"/>
  <c r="AB203" i="12"/>
  <c r="AB188" i="12"/>
  <c r="AB180" i="12"/>
  <c r="AB172" i="12"/>
  <c r="AB164" i="12"/>
  <c r="AB156" i="12"/>
  <c r="AB148" i="12"/>
  <c r="AB140" i="12"/>
  <c r="AB132" i="12"/>
  <c r="AB124" i="12"/>
  <c r="AB116" i="12"/>
  <c r="AB108" i="12"/>
  <c r="AB100" i="12"/>
  <c r="AB92" i="12"/>
  <c r="AB84" i="12"/>
  <c r="AB76" i="12"/>
  <c r="AB68" i="12"/>
  <c r="AB60" i="12"/>
  <c r="AA303" i="12"/>
  <c r="AA295" i="12"/>
  <c r="AA287" i="12"/>
  <c r="AA279" i="12"/>
  <c r="AA271" i="12"/>
  <c r="AA263" i="12"/>
  <c r="AA255" i="12"/>
  <c r="AA190" i="12"/>
  <c r="AA182" i="12"/>
  <c r="AA174" i="12"/>
  <c r="AA166" i="12"/>
  <c r="AA158" i="12"/>
  <c r="AA150" i="12"/>
  <c r="AA142" i="12"/>
  <c r="AA134" i="12"/>
  <c r="AA126" i="12"/>
  <c r="AA118" i="12"/>
  <c r="AA110" i="12"/>
  <c r="AA102" i="12"/>
  <c r="AA94" i="12"/>
  <c r="AA86" i="12"/>
  <c r="AA78" i="12"/>
  <c r="AA70" i="12"/>
  <c r="AA62" i="12"/>
  <c r="AB299" i="12"/>
  <c r="AB291" i="12"/>
  <c r="AB283" i="12"/>
  <c r="AB275" i="12"/>
  <c r="AB267" i="12"/>
  <c r="AB259" i="12"/>
  <c r="AB251" i="12"/>
  <c r="AB194" i="12"/>
  <c r="AB186" i="12"/>
  <c r="AB178" i="12"/>
  <c r="AB170" i="12"/>
  <c r="AB162" i="12"/>
  <c r="AB154" i="12"/>
  <c r="AB146" i="12"/>
  <c r="AB138" i="12"/>
  <c r="AB130" i="12"/>
  <c r="AB122" i="12"/>
  <c r="AB114" i="12"/>
  <c r="AB106" i="12"/>
  <c r="AB98" i="12"/>
  <c r="AB90" i="12"/>
  <c r="AB82" i="12"/>
  <c r="AB74" i="12"/>
  <c r="AB66" i="12"/>
  <c r="AB58" i="12"/>
  <c r="AA230" i="12"/>
  <c r="AA214" i="12"/>
  <c r="AA198" i="12"/>
  <c r="AB234" i="12"/>
  <c r="AB218" i="12"/>
  <c r="AB210" i="12"/>
  <c r="AA237" i="12"/>
  <c r="AB241" i="12"/>
  <c r="AB201" i="12"/>
  <c r="AA246" i="12"/>
  <c r="AA238" i="12"/>
  <c r="AA222" i="12"/>
  <c r="AA206" i="12"/>
  <c r="AB242" i="12"/>
  <c r="AB226" i="12"/>
  <c r="AB202" i="12"/>
  <c r="AA245" i="12"/>
  <c r="AA229" i="12"/>
  <c r="AA221" i="12"/>
  <c r="AA213" i="12"/>
  <c r="AA205" i="12"/>
  <c r="AA197" i="12"/>
  <c r="AB233" i="12"/>
  <c r="AB225" i="12"/>
  <c r="AB217" i="12"/>
  <c r="AB209" i="12"/>
  <c r="AA285" i="12"/>
  <c r="AA269" i="12"/>
  <c r="AA253" i="12"/>
  <c r="AA188" i="12"/>
  <c r="AA164" i="12"/>
  <c r="AA140" i="12"/>
  <c r="AA116" i="12"/>
  <c r="AA92" i="12"/>
  <c r="AA68" i="12"/>
  <c r="AB297" i="12"/>
  <c r="AB281" i="12"/>
  <c r="AB273" i="12"/>
  <c r="AB265" i="12"/>
  <c r="AB257" i="12"/>
  <c r="AB249" i="12"/>
  <c r="AB192" i="12"/>
  <c r="AB184" i="12"/>
  <c r="AB176" i="12"/>
  <c r="AB168" i="12"/>
  <c r="AB160" i="12"/>
  <c r="AB152" i="12"/>
  <c r="AB144" i="12"/>
  <c r="AB136" i="12"/>
  <c r="AB128" i="12"/>
  <c r="AB120" i="12"/>
  <c r="AB112" i="12"/>
  <c r="AB104" i="12"/>
  <c r="AB96" i="12"/>
  <c r="AB88" i="12"/>
  <c r="AB80" i="12"/>
  <c r="AB72" i="12"/>
  <c r="AB64" i="12"/>
  <c r="AA301" i="12"/>
  <c r="AA277" i="12"/>
  <c r="AA172" i="12"/>
  <c r="AA156" i="12"/>
  <c r="AA132" i="12"/>
  <c r="AA108" i="12"/>
  <c r="AA84" i="12"/>
  <c r="AA60" i="12"/>
  <c r="AB305" i="12"/>
  <c r="AA300" i="12"/>
  <c r="AA284" i="12"/>
  <c r="AA268" i="12"/>
  <c r="AA252" i="12"/>
  <c r="AA244" i="12"/>
  <c r="AA228" i="12"/>
  <c r="AA220" i="12"/>
  <c r="AA212" i="12"/>
  <c r="AA196" i="12"/>
  <c r="AA99" i="12"/>
  <c r="AA91" i="12"/>
  <c r="AB304" i="12"/>
  <c r="AB296" i="12"/>
  <c r="AB288" i="12"/>
  <c r="AB280" i="12"/>
  <c r="AB272" i="12"/>
  <c r="AB264" i="12"/>
  <c r="AB256" i="12"/>
  <c r="AB248" i="12"/>
  <c r="AB240" i="12"/>
  <c r="AB232" i="12"/>
  <c r="AB224" i="12"/>
  <c r="AB216" i="12"/>
  <c r="AB208" i="12"/>
  <c r="AB200" i="12"/>
  <c r="AA293" i="12"/>
  <c r="AA261" i="12"/>
  <c r="AA180" i="12"/>
  <c r="AA148" i="12"/>
  <c r="AA124" i="12"/>
  <c r="AA100" i="12"/>
  <c r="AA76" i="12"/>
  <c r="AB289" i="12"/>
  <c r="AA292" i="12"/>
  <c r="AA276" i="12"/>
  <c r="AA260" i="12"/>
  <c r="AA236" i="12"/>
  <c r="AA204" i="12"/>
  <c r="AA107" i="12"/>
  <c r="AA283" i="12"/>
  <c r="AA259" i="12"/>
  <c r="AA235" i="12"/>
  <c r="AA179" i="12"/>
  <c r="AA139" i="12"/>
  <c r="AA131" i="12"/>
  <c r="AA83" i="12"/>
  <c r="AA59" i="12"/>
  <c r="AA299" i="12"/>
  <c r="AA275" i="12"/>
  <c r="AA243" i="12"/>
  <c r="AA219" i="12"/>
  <c r="AA203" i="12"/>
  <c r="AA171" i="12"/>
  <c r="AA155" i="12"/>
  <c r="AA123" i="12"/>
  <c r="AA75" i="12"/>
  <c r="AA291" i="12"/>
  <c r="AA267" i="12"/>
  <c r="AA251" i="12"/>
  <c r="AA227" i="12"/>
  <c r="AA211" i="12"/>
  <c r="AA187" i="12"/>
  <c r="AA163" i="12"/>
  <c r="AA147" i="12"/>
  <c r="AA115" i="12"/>
  <c r="AA67" i="12"/>
  <c r="AA304" i="12"/>
  <c r="AA296" i="12"/>
  <c r="AA288" i="12"/>
  <c r="AA280" i="12"/>
  <c r="AA272" i="12"/>
  <c r="AA264" i="12"/>
  <c r="AA256" i="12"/>
  <c r="AA248" i="12"/>
  <c r="AA240" i="12"/>
  <c r="AA232" i="12"/>
  <c r="AA224" i="12"/>
  <c r="AA216" i="12"/>
  <c r="AA208" i="12"/>
  <c r="AA200" i="12"/>
  <c r="AA192" i="12"/>
  <c r="AA184" i="12"/>
  <c r="AA176" i="12"/>
  <c r="AA168" i="12"/>
  <c r="AA160" i="12"/>
  <c r="AA152" i="12"/>
  <c r="AA144" i="12"/>
  <c r="AA136" i="12"/>
  <c r="AA128" i="12"/>
  <c r="AA120" i="12"/>
  <c r="AA112" i="12"/>
  <c r="AA104" i="12"/>
  <c r="AA96" i="12"/>
  <c r="AA88" i="12"/>
  <c r="AA80" i="12"/>
  <c r="AA72" i="12"/>
  <c r="AA64" i="12"/>
  <c r="AB301" i="12"/>
  <c r="AB293" i="12"/>
  <c r="AB285" i="12"/>
  <c r="AB277" i="12"/>
  <c r="AB269" i="12"/>
  <c r="AB261" i="12"/>
  <c r="AB253" i="12"/>
  <c r="AB245" i="12"/>
  <c r="AB237" i="12"/>
  <c r="AB229" i="12"/>
  <c r="AB221" i="12"/>
  <c r="AB213" i="12"/>
  <c r="AB205" i="12"/>
  <c r="AB197" i="12"/>
  <c r="AB189" i="12"/>
  <c r="AB181" i="12"/>
  <c r="AB173" i="12"/>
  <c r="AB165" i="12"/>
  <c r="AB157" i="12"/>
  <c r="AB149" i="12"/>
  <c r="AB141" i="12"/>
  <c r="AB133" i="12"/>
  <c r="AB125" i="12"/>
  <c r="AB117" i="12"/>
  <c r="AB109" i="12"/>
  <c r="AB101" i="12"/>
  <c r="AB93" i="12"/>
  <c r="AB85" i="12"/>
  <c r="AB77" i="12"/>
  <c r="AB69" i="12"/>
  <c r="AB61" i="12"/>
  <c r="AB57" i="12"/>
  <c r="AA290" i="12"/>
  <c r="AA266" i="12"/>
  <c r="AA258" i="12"/>
  <c r="AA250" i="12"/>
  <c r="AA242" i="12"/>
  <c r="AA234" i="12"/>
  <c r="AA226" i="12"/>
  <c r="AA218" i="12"/>
  <c r="AA210" i="12"/>
  <c r="AA202" i="12"/>
  <c r="AA194" i="12"/>
  <c r="AA186" i="12"/>
  <c r="AA178" i="12"/>
  <c r="AA170" i="12"/>
  <c r="AA162" i="12"/>
  <c r="AA154" i="12"/>
  <c r="AA146" i="12"/>
  <c r="AA138" i="12"/>
  <c r="AA130" i="12"/>
  <c r="AA122" i="12"/>
  <c r="AA114" i="12"/>
  <c r="AA106" i="12"/>
  <c r="AA98" i="12"/>
  <c r="AA90" i="12"/>
  <c r="AA82" i="12"/>
  <c r="AA74" i="12"/>
  <c r="AA66" i="12"/>
  <c r="AA58" i="12"/>
  <c r="AB303" i="12"/>
  <c r="AB295" i="12"/>
  <c r="AB287" i="12"/>
  <c r="AB279" i="12"/>
  <c r="AB271" i="12"/>
  <c r="AB263" i="12"/>
  <c r="AB255" i="12"/>
  <c r="AB239" i="12"/>
  <c r="AB231" i="12"/>
  <c r="AB223" i="12"/>
  <c r="AB215" i="12"/>
  <c r="AB207" i="12"/>
  <c r="AB199" i="12"/>
  <c r="AB191" i="12"/>
  <c r="AB183" i="12"/>
  <c r="AB175" i="12"/>
  <c r="AB167" i="12"/>
  <c r="AB159" i="12"/>
  <c r="AB151" i="12"/>
  <c r="AB143" i="12"/>
  <c r="AB135" i="12"/>
  <c r="AB127" i="12"/>
  <c r="AB119" i="12"/>
  <c r="AB111" i="12"/>
  <c r="AB103" i="12"/>
  <c r="AB95" i="12"/>
  <c r="AB87" i="12"/>
  <c r="AB79" i="12"/>
  <c r="AB71" i="12"/>
  <c r="AB63" i="12"/>
  <c r="AA274" i="12"/>
  <c r="AA305" i="12"/>
  <c r="AA297" i="12"/>
  <c r="AA289" i="12"/>
  <c r="AA281" i="12"/>
  <c r="AA273" i="12"/>
  <c r="AA265" i="12"/>
  <c r="AA257" i="12"/>
  <c r="AA249" i="12"/>
  <c r="AA241" i="12"/>
  <c r="AA233" i="12"/>
  <c r="AA225" i="12"/>
  <c r="AA217" i="12"/>
  <c r="AA209" i="12"/>
  <c r="AA201" i="12"/>
  <c r="AA193" i="12"/>
  <c r="AA185" i="12"/>
  <c r="AA177" i="12"/>
  <c r="AA169" i="12"/>
  <c r="AA161" i="12"/>
  <c r="AA153" i="12"/>
  <c r="AA145" i="12"/>
  <c r="AA137" i="12"/>
  <c r="AA129" i="12"/>
  <c r="AA121" i="12"/>
  <c r="AA113" i="12"/>
  <c r="AA105" i="12"/>
  <c r="AA97" i="12"/>
  <c r="AA89" i="12"/>
  <c r="AA81" i="12"/>
  <c r="AA73" i="12"/>
  <c r="AA65" i="12"/>
  <c r="AA57" i="12"/>
  <c r="AB302" i="12"/>
  <c r="AB294" i="12"/>
  <c r="AB286" i="12"/>
  <c r="AB278" i="12"/>
  <c r="AB270" i="12"/>
  <c r="AB262" i="12"/>
  <c r="AB254" i="12"/>
  <c r="AB246" i="12"/>
  <c r="AB238" i="12"/>
  <c r="AB230" i="12"/>
  <c r="AB222" i="12"/>
  <c r="AB214" i="12"/>
  <c r="AB206" i="12"/>
  <c r="AB198" i="12"/>
  <c r="AB190" i="12"/>
  <c r="AB182" i="12"/>
  <c r="AB174" i="12"/>
  <c r="AB166" i="12"/>
  <c r="AB158" i="12"/>
  <c r="AB150" i="12"/>
  <c r="AB142" i="12"/>
  <c r="AB134" i="12"/>
  <c r="AB126" i="12"/>
  <c r="AB118" i="12"/>
  <c r="AB110" i="12"/>
  <c r="AB102" i="12"/>
  <c r="AB94" i="12"/>
  <c r="AB86" i="12"/>
  <c r="AB78" i="12"/>
  <c r="AB70" i="12"/>
  <c r="AB62" i="12"/>
  <c r="AA298" i="12"/>
  <c r="AA282" i="12"/>
  <c r="DO38" i="44"/>
  <c r="DN38" i="44"/>
  <c r="DM38" i="44"/>
  <c r="DL38" i="44"/>
  <c r="DO33" i="44"/>
  <c r="DN33" i="44"/>
  <c r="DM33" i="44"/>
  <c r="DL33" i="44"/>
  <c r="DO14" i="44"/>
  <c r="DN14" i="44"/>
  <c r="DM14" i="44"/>
  <c r="DL14" i="44"/>
  <c r="DO12" i="44"/>
  <c r="DN12" i="44"/>
  <c r="DM12" i="44"/>
  <c r="DL12" i="44"/>
  <c r="DO10" i="44"/>
  <c r="DN10" i="44"/>
  <c r="DM10" i="44"/>
  <c r="DL10" i="44"/>
  <c r="DO9" i="44"/>
  <c r="DN9" i="44"/>
  <c r="DM9" i="44"/>
  <c r="DL9" i="44"/>
  <c r="DO8" i="44"/>
  <c r="DN8" i="44"/>
  <c r="DM8" i="44"/>
  <c r="DL8" i="44"/>
  <c r="DK14" i="44"/>
  <c r="DK9" i="44"/>
  <c r="EA35" i="42"/>
  <c r="EA34" i="42"/>
  <c r="EA33" i="42"/>
  <c r="EA32" i="42"/>
  <c r="EA31" i="42"/>
  <c r="EA30" i="42"/>
  <c r="EA28" i="42"/>
  <c r="EA27" i="42"/>
  <c r="EA26" i="42"/>
  <c r="EA25" i="42"/>
  <c r="EA24" i="42"/>
  <c r="EA23" i="42"/>
  <c r="EA22" i="42"/>
  <c r="EA21" i="42"/>
  <c r="EA20" i="42"/>
  <c r="DZ35" i="42"/>
  <c r="DO35" i="44" s="1"/>
  <c r="DZ34" i="42"/>
  <c r="DO31" i="44" s="1"/>
  <c r="DZ33" i="42"/>
  <c r="DO30" i="44" s="1"/>
  <c r="DZ32" i="42"/>
  <c r="DO29" i="44" s="1"/>
  <c r="DZ31" i="42"/>
  <c r="DO28" i="44" s="1"/>
  <c r="DZ30" i="42"/>
  <c r="DO27" i="44" s="1"/>
  <c r="DZ28" i="42"/>
  <c r="DO25" i="44" s="1"/>
  <c r="DZ27" i="42"/>
  <c r="DO24" i="44" s="1"/>
  <c r="DZ26" i="42"/>
  <c r="DO23" i="44" s="1"/>
  <c r="DZ25" i="42"/>
  <c r="DO22" i="44" s="1"/>
  <c r="DZ24" i="42"/>
  <c r="DO21" i="44" s="1"/>
  <c r="DZ23" i="42"/>
  <c r="DO18" i="44" s="1"/>
  <c r="DZ22" i="42"/>
  <c r="DO17" i="44" s="1"/>
  <c r="DZ21" i="42"/>
  <c r="DO16" i="44" s="1"/>
  <c r="DZ20" i="42"/>
  <c r="DO15" i="44" s="1"/>
  <c r="DY35" i="42"/>
  <c r="DN35" i="44" s="1"/>
  <c r="DY34" i="42"/>
  <c r="DN31" i="44" s="1"/>
  <c r="DY33" i="42"/>
  <c r="DN30" i="44" s="1"/>
  <c r="DY32" i="42"/>
  <c r="DN29" i="44" s="1"/>
  <c r="DY31" i="42"/>
  <c r="DN28" i="44" s="1"/>
  <c r="DY30" i="42"/>
  <c r="DN27" i="44" s="1"/>
  <c r="DY28" i="42"/>
  <c r="DN25" i="44" s="1"/>
  <c r="DY27" i="42"/>
  <c r="DN24" i="44" s="1"/>
  <c r="DY26" i="42"/>
  <c r="DN23" i="44" s="1"/>
  <c r="DY25" i="42"/>
  <c r="DN22" i="44" s="1"/>
  <c r="DY24" i="42"/>
  <c r="DN21" i="44" s="1"/>
  <c r="DY23" i="42"/>
  <c r="DN18" i="44" s="1"/>
  <c r="DY22" i="42"/>
  <c r="DN17" i="44" s="1"/>
  <c r="DY21" i="42"/>
  <c r="DN16" i="44" s="1"/>
  <c r="DY20" i="42"/>
  <c r="DN15" i="44" s="1"/>
  <c r="DX35" i="42"/>
  <c r="DM35" i="44" s="1"/>
  <c r="DX34" i="42"/>
  <c r="DM31" i="44" s="1"/>
  <c r="DX33" i="42"/>
  <c r="DM30" i="44" s="1"/>
  <c r="DX32" i="42"/>
  <c r="DM29" i="44" s="1"/>
  <c r="DX31" i="42"/>
  <c r="DM28" i="44" s="1"/>
  <c r="DX30" i="42"/>
  <c r="DM27" i="44" s="1"/>
  <c r="DX28" i="42"/>
  <c r="DM25" i="44" s="1"/>
  <c r="DX27" i="42"/>
  <c r="DM24" i="44" s="1"/>
  <c r="DX26" i="42"/>
  <c r="DM23" i="44" s="1"/>
  <c r="DX25" i="42"/>
  <c r="DM22" i="44" s="1"/>
  <c r="DX24" i="42"/>
  <c r="DM21" i="44" s="1"/>
  <c r="DX23" i="42"/>
  <c r="DM18" i="44" s="1"/>
  <c r="DX22" i="42"/>
  <c r="DM17" i="44" s="1"/>
  <c r="DX21" i="42"/>
  <c r="DM16" i="44" s="1"/>
  <c r="DX20" i="42"/>
  <c r="DM15" i="44" s="1"/>
  <c r="DW35" i="42"/>
  <c r="DL35" i="44" s="1"/>
  <c r="DW34" i="42"/>
  <c r="DL31" i="44" s="1"/>
  <c r="DW33" i="42"/>
  <c r="DL30" i="44" s="1"/>
  <c r="DW32" i="42"/>
  <c r="DL29" i="44" s="1"/>
  <c r="DW31" i="42"/>
  <c r="DL28" i="44" s="1"/>
  <c r="DW30" i="42"/>
  <c r="DL27" i="44" s="1"/>
  <c r="DW28" i="42"/>
  <c r="DL25" i="44" s="1"/>
  <c r="DW27" i="42"/>
  <c r="DL24" i="44" s="1"/>
  <c r="DW26" i="42"/>
  <c r="DL23" i="44" s="1"/>
  <c r="DW25" i="42"/>
  <c r="DL22" i="44" s="1"/>
  <c r="DW24" i="42"/>
  <c r="DL21" i="44" s="1"/>
  <c r="DW23" i="42"/>
  <c r="DL18" i="44" s="1"/>
  <c r="DW22" i="42"/>
  <c r="DL17" i="44" s="1"/>
  <c r="DW21" i="42"/>
  <c r="DL16" i="44" s="1"/>
  <c r="DW20" i="42"/>
  <c r="DL15" i="44" s="1"/>
  <c r="FG236" i="71" l="1"/>
  <c r="FH236" i="71"/>
  <c r="B237" i="71"/>
  <c r="T26" i="77"/>
  <c r="E26" i="77"/>
  <c r="K26" i="77"/>
  <c r="I26" i="77"/>
  <c r="V26" i="77"/>
  <c r="G26" i="77"/>
  <c r="X26" i="77"/>
  <c r="L26" i="77"/>
  <c r="Q26" i="77"/>
  <c r="M26" i="77"/>
  <c r="O26" i="77"/>
  <c r="Y26" i="77"/>
  <c r="U26" i="77"/>
  <c r="W26" i="77"/>
  <c r="J26" i="77"/>
  <c r="AA26" i="77"/>
  <c r="S26" i="77"/>
  <c r="R26" i="77"/>
  <c r="F26" i="77"/>
  <c r="H26" i="77"/>
  <c r="Z26" i="77"/>
  <c r="N26" i="77"/>
  <c r="P26" i="77"/>
  <c r="G37" i="43"/>
  <c r="AX308" i="12"/>
  <c r="AX309" i="12"/>
  <c r="AW310" i="12"/>
  <c r="AV52" i="73"/>
  <c r="AP54" i="73"/>
  <c r="AV54" i="73" s="1"/>
  <c r="AQ35" i="73"/>
  <c r="AS41" i="73"/>
  <c r="AS36" i="73"/>
  <c r="AR39" i="73"/>
  <c r="AR40" i="73"/>
  <c r="AQ54" i="73"/>
  <c r="AR46" i="73"/>
  <c r="AR41" i="73"/>
  <c r="AS45" i="73"/>
  <c r="AS35" i="73"/>
  <c r="AS38" i="73"/>
  <c r="AS39" i="73"/>
  <c r="AQ52" i="73"/>
  <c r="AS43" i="73"/>
  <c r="AQ37" i="73"/>
  <c r="AR38" i="73"/>
  <c r="AR37" i="73"/>
  <c r="AS37" i="73"/>
  <c r="AR35" i="73"/>
  <c r="AQ39" i="73"/>
  <c r="AQ46" i="73"/>
  <c r="AQ41" i="73"/>
  <c r="AS40" i="73"/>
  <c r="AS46" i="73"/>
  <c r="AS42" i="73"/>
  <c r="AQ36" i="73"/>
  <c r="AR44" i="73"/>
  <c r="AR57" i="73"/>
  <c r="AR43" i="73"/>
  <c r="AR36" i="73"/>
  <c r="AQ38" i="73"/>
  <c r="AQ43" i="73"/>
  <c r="AQ45" i="73"/>
  <c r="AQ44" i="73"/>
  <c r="AS56" i="73"/>
  <c r="AR42" i="73"/>
  <c r="AV44" i="73"/>
  <c r="AP56" i="73"/>
  <c r="AP51" i="73"/>
  <c r="AV39" i="73"/>
  <c r="AV45" i="73"/>
  <c r="AP57" i="73"/>
  <c r="AP55" i="73"/>
  <c r="AV43" i="73"/>
  <c r="AP60" i="73"/>
  <c r="AV48" i="73"/>
  <c r="AP82" i="73"/>
  <c r="AV70" i="73"/>
  <c r="AV53" i="73"/>
  <c r="AP65" i="73"/>
  <c r="AV50" i="73"/>
  <c r="AP62" i="73"/>
  <c r="AV64" i="73"/>
  <c r="AP76" i="73"/>
  <c r="AP61" i="73"/>
  <c r="AV49" i="73"/>
  <c r="AP59" i="73"/>
  <c r="AV47" i="73"/>
  <c r="AW309" i="12"/>
  <c r="AW308" i="12"/>
  <c r="AX307" i="12"/>
  <c r="AM116" i="71"/>
  <c r="BE116" i="71" s="1"/>
  <c r="AM118" i="71"/>
  <c r="BE118" i="71" s="1"/>
  <c r="U41" i="71"/>
  <c r="U30" i="71"/>
  <c r="AM29" i="71" s="1"/>
  <c r="BE29" i="71" s="1"/>
  <c r="AN122" i="71"/>
  <c r="BF122" i="71" s="1"/>
  <c r="U40" i="71"/>
  <c r="U33" i="71"/>
  <c r="U46" i="71"/>
  <c r="U31" i="71"/>
  <c r="U56" i="71"/>
  <c r="U49" i="71"/>
  <c r="AM48" i="71" s="1"/>
  <c r="BE48" i="71" s="1"/>
  <c r="U37" i="71"/>
  <c r="U54" i="71"/>
  <c r="U39" i="71"/>
  <c r="AM39" i="71" s="1"/>
  <c r="BE39" i="71" s="1"/>
  <c r="U45" i="71"/>
  <c r="U62" i="71"/>
  <c r="U55" i="71"/>
  <c r="U61" i="71"/>
  <c r="U63" i="71"/>
  <c r="U174" i="71"/>
  <c r="AM120" i="71"/>
  <c r="BE120" i="71" s="1"/>
  <c r="AN116" i="71"/>
  <c r="BF116" i="71" s="1"/>
  <c r="AN118" i="71"/>
  <c r="BF118" i="71" s="1"/>
  <c r="V41" i="71"/>
  <c r="V49" i="71"/>
  <c r="V138" i="71"/>
  <c r="V155" i="71"/>
  <c r="V33" i="71"/>
  <c r="V162" i="71"/>
  <c r="AN117" i="71"/>
  <c r="BF117" i="71" s="1"/>
  <c r="V170" i="71"/>
  <c r="U51" i="71"/>
  <c r="U126" i="71"/>
  <c r="V164" i="71"/>
  <c r="V124" i="71"/>
  <c r="V151" i="71"/>
  <c r="U134" i="71"/>
  <c r="U57" i="71"/>
  <c r="AM122" i="71"/>
  <c r="BE122" i="71" s="1"/>
  <c r="V130" i="71"/>
  <c r="U142" i="71"/>
  <c r="V125" i="71"/>
  <c r="U150" i="71"/>
  <c r="U32" i="71"/>
  <c r="V163" i="71"/>
  <c r="V146" i="71"/>
  <c r="U166" i="71"/>
  <c r="AN120" i="71"/>
  <c r="BF120" i="71" s="1"/>
  <c r="V154" i="71"/>
  <c r="U53" i="71"/>
  <c r="U47" i="71"/>
  <c r="AM47" i="71" s="1"/>
  <c r="BE47" i="71" s="1"/>
  <c r="V126" i="71"/>
  <c r="CU80" i="71"/>
  <c r="DM28" i="71"/>
  <c r="U175" i="71"/>
  <c r="V34" i="71"/>
  <c r="V35" i="71"/>
  <c r="V36" i="71"/>
  <c r="V157" i="71"/>
  <c r="U130" i="71"/>
  <c r="V38" i="71"/>
  <c r="CU78" i="71"/>
  <c r="DM26" i="71"/>
  <c r="V55" i="71"/>
  <c r="V168" i="71"/>
  <c r="U148" i="71"/>
  <c r="CU84" i="71"/>
  <c r="DM32" i="71"/>
  <c r="CU87" i="71"/>
  <c r="DM35" i="71"/>
  <c r="CU57" i="71"/>
  <c r="DM5" i="71"/>
  <c r="CU96" i="71"/>
  <c r="DM44" i="71"/>
  <c r="CU107" i="71"/>
  <c r="DM55" i="71"/>
  <c r="V56" i="71"/>
  <c r="AN56" i="71" s="1"/>
  <c r="BF56" i="71" s="1"/>
  <c r="V169" i="71"/>
  <c r="U145" i="71"/>
  <c r="CU58" i="71"/>
  <c r="DM6" i="71"/>
  <c r="V156" i="71"/>
  <c r="V180" i="71"/>
  <c r="AN180" i="71" s="1"/>
  <c r="BF180" i="71" s="1"/>
  <c r="U136" i="71"/>
  <c r="U168" i="71"/>
  <c r="AW312" i="12"/>
  <c r="U178" i="71"/>
  <c r="V45" i="71"/>
  <c r="V134" i="71"/>
  <c r="V166" i="71"/>
  <c r="U50" i="71"/>
  <c r="U147" i="71"/>
  <c r="CU98" i="71"/>
  <c r="DM46" i="71"/>
  <c r="V144" i="71"/>
  <c r="U180" i="71"/>
  <c r="CU71" i="71"/>
  <c r="DM19" i="71"/>
  <c r="CU100" i="71"/>
  <c r="DM48" i="71"/>
  <c r="CU79" i="71"/>
  <c r="DM27" i="71"/>
  <c r="CU76" i="71"/>
  <c r="DM24" i="71"/>
  <c r="CU56" i="71"/>
  <c r="CU2" i="71"/>
  <c r="DM4" i="71"/>
  <c r="V145" i="71"/>
  <c r="AX312" i="12"/>
  <c r="U60" i="71"/>
  <c r="U125" i="71"/>
  <c r="U157" i="71"/>
  <c r="AW307" i="12"/>
  <c r="CU102" i="71"/>
  <c r="DM50" i="71"/>
  <c r="V42" i="71"/>
  <c r="AM119" i="71"/>
  <c r="BE119" i="71" s="1"/>
  <c r="U154" i="71"/>
  <c r="V43" i="71"/>
  <c r="V132" i="71"/>
  <c r="V44" i="71"/>
  <c r="V133" i="71"/>
  <c r="V165" i="71"/>
  <c r="U177" i="71"/>
  <c r="U138" i="71"/>
  <c r="V46" i="71"/>
  <c r="V135" i="71"/>
  <c r="V167" i="71"/>
  <c r="U179" i="71"/>
  <c r="V31" i="71"/>
  <c r="V63" i="71"/>
  <c r="U59" i="71"/>
  <c r="U124" i="71"/>
  <c r="AM123" i="71" s="1"/>
  <c r="BE123" i="71" s="1"/>
  <c r="U156" i="71"/>
  <c r="U153" i="71"/>
  <c r="CU105" i="71"/>
  <c r="DM53" i="71"/>
  <c r="CU59" i="71"/>
  <c r="DM7" i="71"/>
  <c r="CU101" i="71"/>
  <c r="DM49" i="71"/>
  <c r="CU65" i="71"/>
  <c r="DM13" i="71"/>
  <c r="V32" i="71"/>
  <c r="AN121" i="71"/>
  <c r="BF121" i="71" s="1"/>
  <c r="V177" i="71"/>
  <c r="BS195" i="12"/>
  <c r="C90" i="71"/>
  <c r="U68" i="71" s="1"/>
  <c r="U127" i="71"/>
  <c r="U169" i="71"/>
  <c r="V131" i="71"/>
  <c r="U144" i="71"/>
  <c r="AW311" i="12"/>
  <c r="U129" i="71"/>
  <c r="CU74" i="71"/>
  <c r="DM22" i="71"/>
  <c r="V53" i="71"/>
  <c r="V142" i="71"/>
  <c r="V174" i="71"/>
  <c r="V143" i="71"/>
  <c r="U58" i="71"/>
  <c r="U155" i="71"/>
  <c r="V152" i="71"/>
  <c r="AX311" i="12"/>
  <c r="CU63" i="71"/>
  <c r="DM11" i="71"/>
  <c r="CU67" i="71"/>
  <c r="DM15" i="71"/>
  <c r="CU73" i="71"/>
  <c r="DM21" i="71"/>
  <c r="CU88" i="71"/>
  <c r="DM36" i="71"/>
  <c r="V153" i="71"/>
  <c r="U36" i="71"/>
  <c r="U133" i="71"/>
  <c r="U165" i="71"/>
  <c r="U151" i="71"/>
  <c r="CQ48" i="12"/>
  <c r="CQ3" i="12" s="1"/>
  <c r="D90" i="71"/>
  <c r="V66" i="71" s="1"/>
  <c r="V50" i="71"/>
  <c r="V147" i="71"/>
  <c r="U143" i="71"/>
  <c r="V51" i="71"/>
  <c r="U176" i="71"/>
  <c r="V52" i="71"/>
  <c r="V141" i="71"/>
  <c r="V173" i="71"/>
  <c r="CU94" i="71"/>
  <c r="DM42" i="71"/>
  <c r="CU92" i="71"/>
  <c r="DM40" i="71"/>
  <c r="V54" i="71"/>
  <c r="AX310" i="12"/>
  <c r="V39" i="71"/>
  <c r="V128" i="71"/>
  <c r="V176" i="71"/>
  <c r="U35" i="71"/>
  <c r="U132" i="71"/>
  <c r="U164" i="71"/>
  <c r="CU62" i="71"/>
  <c r="DM10" i="71"/>
  <c r="CU60" i="71"/>
  <c r="DM8" i="71"/>
  <c r="CU83" i="71"/>
  <c r="DM31" i="71"/>
  <c r="CU106" i="71"/>
  <c r="DM54" i="71"/>
  <c r="V40" i="71"/>
  <c r="U162" i="71"/>
  <c r="V179" i="71"/>
  <c r="U159" i="71"/>
  <c r="CU77" i="71"/>
  <c r="DM25" i="71"/>
  <c r="CU61" i="71"/>
  <c r="DM9" i="71"/>
  <c r="V140" i="71"/>
  <c r="U152" i="71"/>
  <c r="U137" i="71"/>
  <c r="V61" i="71"/>
  <c r="V150" i="71"/>
  <c r="CU66" i="71"/>
  <c r="DM14" i="71"/>
  <c r="V175" i="71"/>
  <c r="U34" i="71"/>
  <c r="U131" i="71"/>
  <c r="U163" i="71"/>
  <c r="U170" i="71"/>
  <c r="CU70" i="71"/>
  <c r="DM18" i="71"/>
  <c r="CU103" i="71"/>
  <c r="DM51" i="71"/>
  <c r="CU68" i="71"/>
  <c r="DM16" i="71"/>
  <c r="CU91" i="71"/>
  <c r="DM39" i="71"/>
  <c r="V129" i="71"/>
  <c r="V161" i="71"/>
  <c r="U44" i="71"/>
  <c r="U141" i="71"/>
  <c r="U173" i="71"/>
  <c r="U167" i="71"/>
  <c r="V178" i="71"/>
  <c r="CU90" i="71"/>
  <c r="DM38" i="71"/>
  <c r="V58" i="71"/>
  <c r="V171" i="71"/>
  <c r="CU89" i="71"/>
  <c r="DM37" i="71"/>
  <c r="V59" i="71"/>
  <c r="V172" i="71"/>
  <c r="CU69" i="71"/>
  <c r="DM17" i="71"/>
  <c r="V60" i="71"/>
  <c r="V149" i="71"/>
  <c r="U146" i="71"/>
  <c r="V30" i="71"/>
  <c r="V62" i="71"/>
  <c r="V47" i="71"/>
  <c r="V136" i="71"/>
  <c r="V160" i="71"/>
  <c r="U43" i="71"/>
  <c r="U140" i="71"/>
  <c r="U172" i="71"/>
  <c r="CU81" i="71"/>
  <c r="DM29" i="71"/>
  <c r="CU97" i="71"/>
  <c r="DM45" i="71"/>
  <c r="CU75" i="71"/>
  <c r="DM23" i="71"/>
  <c r="CU95" i="71"/>
  <c r="DM43" i="71"/>
  <c r="V48" i="71"/>
  <c r="U158" i="71"/>
  <c r="V139" i="71"/>
  <c r="CU64" i="71"/>
  <c r="DM12" i="71"/>
  <c r="CU86" i="71"/>
  <c r="DM34" i="71"/>
  <c r="V148" i="71"/>
  <c r="U128" i="71"/>
  <c r="U160" i="71"/>
  <c r="CU104" i="71"/>
  <c r="DM52" i="71"/>
  <c r="U161" i="71"/>
  <c r="V37" i="71"/>
  <c r="V158" i="71"/>
  <c r="V127" i="71"/>
  <c r="V159" i="71"/>
  <c r="U42" i="71"/>
  <c r="U139" i="71"/>
  <c r="U171" i="71"/>
  <c r="U135" i="71"/>
  <c r="CU93" i="71"/>
  <c r="DM41" i="71"/>
  <c r="CU82" i="71"/>
  <c r="DM30" i="71"/>
  <c r="CU85" i="71"/>
  <c r="DM33" i="71"/>
  <c r="CU99" i="71"/>
  <c r="DM47" i="71"/>
  <c r="CU72" i="71"/>
  <c r="DM20" i="71"/>
  <c r="V137" i="71"/>
  <c r="U52" i="71"/>
  <c r="AM117" i="71"/>
  <c r="BE117" i="71" s="1"/>
  <c r="U149" i="71"/>
  <c r="U181" i="71"/>
  <c r="U38" i="71"/>
  <c r="DB11" i="71"/>
  <c r="DB24" i="71"/>
  <c r="DB54" i="71"/>
  <c r="DB25" i="71"/>
  <c r="DB32" i="71"/>
  <c r="DB49" i="71"/>
  <c r="DB15" i="71"/>
  <c r="DB27" i="71"/>
  <c r="DB39" i="71"/>
  <c r="DB46" i="71"/>
  <c r="DB8" i="71"/>
  <c r="DB50" i="71"/>
  <c r="DB38" i="71"/>
  <c r="DB19" i="71"/>
  <c r="DB47" i="71"/>
  <c r="DB16" i="71"/>
  <c r="DB43" i="71"/>
  <c r="DB22" i="71"/>
  <c r="DB53" i="71"/>
  <c r="DB21" i="71"/>
  <c r="DB45" i="71"/>
  <c r="DB55" i="71"/>
  <c r="DB42" i="71"/>
  <c r="DB31" i="71"/>
  <c r="DB35" i="71"/>
  <c r="DB20" i="71"/>
  <c r="DB23" i="71"/>
  <c r="DB28" i="71"/>
  <c r="DB29" i="71"/>
  <c r="DB34" i="71"/>
  <c r="DB12" i="71"/>
  <c r="DB52" i="71"/>
  <c r="DB40" i="71"/>
  <c r="DB37" i="71"/>
  <c r="DB14" i="71"/>
  <c r="DB7" i="71"/>
  <c r="DB18" i="71"/>
  <c r="DB13" i="71"/>
  <c r="DB44" i="71"/>
  <c r="DB41" i="71"/>
  <c r="DB26" i="71"/>
  <c r="DB10" i="71"/>
  <c r="DB48" i="71"/>
  <c r="DB33" i="71"/>
  <c r="DB51" i="71"/>
  <c r="DB36" i="71"/>
  <c r="DB9" i="71"/>
  <c r="DB30" i="71"/>
  <c r="DB6" i="71"/>
  <c r="DB17" i="71"/>
  <c r="DB5" i="71"/>
  <c r="CY40" i="71"/>
  <c r="CY28" i="71"/>
  <c r="CY16" i="71"/>
  <c r="CY12" i="71"/>
  <c r="CY8" i="71"/>
  <c r="CY32" i="71"/>
  <c r="CY26" i="71"/>
  <c r="CY15" i="71"/>
  <c r="CY47" i="71"/>
  <c r="CY10" i="71"/>
  <c r="CY5" i="71"/>
  <c r="CY51" i="71"/>
  <c r="CY38" i="71"/>
  <c r="CY23" i="71"/>
  <c r="CY34" i="71"/>
  <c r="CY52" i="71"/>
  <c r="CY48" i="71"/>
  <c r="CY11" i="71"/>
  <c r="CY24" i="71"/>
  <c r="CY54" i="71"/>
  <c r="CY42" i="71"/>
  <c r="CY37" i="71"/>
  <c r="CY18" i="71"/>
  <c r="CY36" i="71"/>
  <c r="CY55" i="71"/>
  <c r="CY53" i="71"/>
  <c r="CY14" i="71"/>
  <c r="CY41" i="71"/>
  <c r="CY22" i="71"/>
  <c r="CY17" i="71"/>
  <c r="CY46" i="71"/>
  <c r="CY39" i="71"/>
  <c r="CY35" i="71"/>
  <c r="CY20" i="71"/>
  <c r="CY44" i="71"/>
  <c r="CY33" i="71"/>
  <c r="CY43" i="71"/>
  <c r="CY21" i="71"/>
  <c r="CY49" i="71"/>
  <c r="CY6" i="71"/>
  <c r="CY9" i="71"/>
  <c r="CY50" i="71"/>
  <c r="CY30" i="71"/>
  <c r="CY25" i="71"/>
  <c r="CY31" i="71"/>
  <c r="CY45" i="71"/>
  <c r="CY27" i="71"/>
  <c r="CY13" i="71"/>
  <c r="CY29" i="71"/>
  <c r="CY19" i="71"/>
  <c r="CY7" i="71"/>
  <c r="CS27" i="71"/>
  <c r="CS7" i="71"/>
  <c r="CS15" i="71"/>
  <c r="CS41" i="71"/>
  <c r="CS51" i="71"/>
  <c r="CS33" i="71"/>
  <c r="CS55" i="71"/>
  <c r="CS17" i="71"/>
  <c r="CS8" i="71"/>
  <c r="CS19" i="71"/>
  <c r="CS47" i="71"/>
  <c r="CS10" i="71"/>
  <c r="CS54" i="71"/>
  <c r="CS43" i="71"/>
  <c r="CS20" i="71"/>
  <c r="CS14" i="71"/>
  <c r="CS30" i="71"/>
  <c r="CS38" i="71"/>
  <c r="CS18" i="71"/>
  <c r="CS5" i="71"/>
  <c r="CS23" i="71"/>
  <c r="CS42" i="71"/>
  <c r="CS13" i="71"/>
  <c r="CS16" i="71"/>
  <c r="CS28" i="71"/>
  <c r="CS40" i="71"/>
  <c r="CS9" i="71"/>
  <c r="CS25" i="71"/>
  <c r="CS37" i="71"/>
  <c r="CS34" i="71"/>
  <c r="CS11" i="71"/>
  <c r="CS46" i="71"/>
  <c r="CS32" i="71"/>
  <c r="CS35" i="71"/>
  <c r="CS49" i="71"/>
  <c r="CS44" i="71"/>
  <c r="CS6" i="71"/>
  <c r="CS53" i="71"/>
  <c r="CS52" i="71"/>
  <c r="CS29" i="71"/>
  <c r="CS31" i="71"/>
  <c r="CS50" i="71"/>
  <c r="CS24" i="71"/>
  <c r="CS21" i="71"/>
  <c r="CS22" i="71"/>
  <c r="CS36" i="71"/>
  <c r="CS12" i="71"/>
  <c r="CS45" i="71"/>
  <c r="CS26" i="71"/>
  <c r="CS39" i="71"/>
  <c r="CS48" i="71"/>
  <c r="CT25" i="71"/>
  <c r="CT43" i="71"/>
  <c r="CT26" i="71"/>
  <c r="CT7" i="71"/>
  <c r="CT18" i="71"/>
  <c r="CT30" i="71"/>
  <c r="CT45" i="71"/>
  <c r="CT32" i="71"/>
  <c r="CT19" i="71"/>
  <c r="CT42" i="71"/>
  <c r="CT5" i="71"/>
  <c r="CT10" i="71"/>
  <c r="CT41" i="71"/>
  <c r="CT52" i="71"/>
  <c r="CT23" i="71"/>
  <c r="CT29" i="71"/>
  <c r="CT50" i="71"/>
  <c r="CT13" i="71"/>
  <c r="CT11" i="71"/>
  <c r="CT24" i="71"/>
  <c r="CT36" i="71"/>
  <c r="CT31" i="71"/>
  <c r="CT49" i="71"/>
  <c r="CT46" i="71"/>
  <c r="CT22" i="71"/>
  <c r="CT48" i="71"/>
  <c r="CT14" i="71"/>
  <c r="CT47" i="71"/>
  <c r="CT51" i="71"/>
  <c r="CT37" i="71"/>
  <c r="CT53" i="71"/>
  <c r="CT38" i="71"/>
  <c r="CT9" i="71"/>
  <c r="CT8" i="71"/>
  <c r="CT6" i="71"/>
  <c r="CT17" i="71"/>
  <c r="CT33" i="71"/>
  <c r="CT40" i="71"/>
  <c r="CT35" i="71"/>
  <c r="CT28" i="71"/>
  <c r="CT12" i="71"/>
  <c r="CT44" i="71"/>
  <c r="CT27" i="71"/>
  <c r="CT20" i="71"/>
  <c r="CT34" i="71"/>
  <c r="CT54" i="71"/>
  <c r="CT39" i="71"/>
  <c r="CT16" i="71"/>
  <c r="CT15" i="71"/>
  <c r="CT21" i="71"/>
  <c r="CT55" i="71"/>
  <c r="DD26" i="71"/>
  <c r="DD25" i="71"/>
  <c r="DD29" i="71"/>
  <c r="DD28" i="71"/>
  <c r="DD15" i="71"/>
  <c r="DD36" i="71"/>
  <c r="DD32" i="71"/>
  <c r="DD12" i="71"/>
  <c r="DD34" i="71"/>
  <c r="DD41" i="71"/>
  <c r="DD38" i="71"/>
  <c r="DD37" i="71"/>
  <c r="DD48" i="71"/>
  <c r="DD17" i="71"/>
  <c r="DD24" i="71"/>
  <c r="DD45" i="71"/>
  <c r="DD8" i="71"/>
  <c r="DD54" i="71"/>
  <c r="DD40" i="71"/>
  <c r="DD42" i="71"/>
  <c r="DD21" i="71"/>
  <c r="DD51" i="71"/>
  <c r="DD11" i="71"/>
  <c r="DD20" i="71"/>
  <c r="DD52" i="71"/>
  <c r="DD6" i="71"/>
  <c r="DD9" i="71"/>
  <c r="DD19" i="71"/>
  <c r="DD5" i="71"/>
  <c r="DD49" i="71"/>
  <c r="DD13" i="71"/>
  <c r="DD18" i="71"/>
  <c r="DD31" i="71"/>
  <c r="DD10" i="71"/>
  <c r="DD47" i="71"/>
  <c r="DD16" i="71"/>
  <c r="DD33" i="71"/>
  <c r="DD55" i="71"/>
  <c r="DD39" i="71"/>
  <c r="DD43" i="71"/>
  <c r="DD7" i="71"/>
  <c r="DD30" i="71"/>
  <c r="DD23" i="71"/>
  <c r="DD44" i="71"/>
  <c r="DD53" i="71"/>
  <c r="DD14" i="71"/>
  <c r="DD22" i="71"/>
  <c r="DD27" i="71"/>
  <c r="DD46" i="71"/>
  <c r="DD50" i="71"/>
  <c r="DD35" i="71"/>
  <c r="CV28" i="71"/>
  <c r="CV24" i="71"/>
  <c r="CV47" i="71"/>
  <c r="CV17" i="71"/>
  <c r="CV23" i="71"/>
  <c r="CV22" i="71"/>
  <c r="CV21" i="71"/>
  <c r="CV20" i="71"/>
  <c r="CV37" i="71"/>
  <c r="CV31" i="71"/>
  <c r="CV34" i="71"/>
  <c r="CV32" i="71"/>
  <c r="CV49" i="71"/>
  <c r="CV27" i="71"/>
  <c r="CV14" i="71"/>
  <c r="CV33" i="71"/>
  <c r="CV48" i="71"/>
  <c r="CV8" i="71"/>
  <c r="CV38" i="71"/>
  <c r="CV12" i="71"/>
  <c r="CV36" i="71"/>
  <c r="CV15" i="71"/>
  <c r="CV54" i="71"/>
  <c r="CV6" i="71"/>
  <c r="CV26" i="71"/>
  <c r="CV7" i="71"/>
  <c r="CV13" i="71"/>
  <c r="CV40" i="71"/>
  <c r="CV55" i="71"/>
  <c r="CV35" i="71"/>
  <c r="CV46" i="71"/>
  <c r="CV16" i="71"/>
  <c r="CV30" i="71"/>
  <c r="CV9" i="71"/>
  <c r="CV44" i="71"/>
  <c r="CV39" i="71"/>
  <c r="CV41" i="71"/>
  <c r="CV19" i="71"/>
  <c r="CV53" i="71"/>
  <c r="CV50" i="71"/>
  <c r="CV42" i="71"/>
  <c r="CV5" i="71"/>
  <c r="CV18" i="71"/>
  <c r="CV43" i="71"/>
  <c r="CV29" i="71"/>
  <c r="CV25" i="71"/>
  <c r="CV11" i="71"/>
  <c r="CV10" i="71"/>
  <c r="CV51" i="71"/>
  <c r="CV52" i="71"/>
  <c r="CV45" i="71"/>
  <c r="DC25" i="71"/>
  <c r="DC54" i="71"/>
  <c r="DC32" i="71"/>
  <c r="DC45" i="71"/>
  <c r="DC17" i="71"/>
  <c r="DC23" i="71"/>
  <c r="DC53" i="71"/>
  <c r="DC13" i="71"/>
  <c r="DC30" i="71"/>
  <c r="DC34" i="71"/>
  <c r="DC28" i="71"/>
  <c r="DC27" i="71"/>
  <c r="DC26" i="71"/>
  <c r="DC29" i="71"/>
  <c r="DC18" i="71"/>
  <c r="DC51" i="71"/>
  <c r="DC50" i="71"/>
  <c r="DC12" i="71"/>
  <c r="DC46" i="71"/>
  <c r="DC37" i="71"/>
  <c r="DC14" i="71"/>
  <c r="DC10" i="71"/>
  <c r="DC19" i="71"/>
  <c r="DC7" i="71"/>
  <c r="DC9" i="71"/>
  <c r="DC6" i="71"/>
  <c r="DC39" i="71"/>
  <c r="DC31" i="71"/>
  <c r="DC52" i="71"/>
  <c r="DC33" i="71"/>
  <c r="DC36" i="71"/>
  <c r="DC47" i="71"/>
  <c r="DC22" i="71"/>
  <c r="DC43" i="71"/>
  <c r="DC49" i="71"/>
  <c r="DC20" i="71"/>
  <c r="DC55" i="71"/>
  <c r="DC11" i="71"/>
  <c r="DC41" i="71"/>
  <c r="DC48" i="71"/>
  <c r="DC16" i="71"/>
  <c r="DC24" i="71"/>
  <c r="DC5" i="71"/>
  <c r="DC35" i="71"/>
  <c r="DC44" i="71"/>
  <c r="DC8" i="71"/>
  <c r="DC40" i="71"/>
  <c r="DC21" i="71"/>
  <c r="DC42" i="71"/>
  <c r="DC15" i="71"/>
  <c r="DC38" i="71"/>
  <c r="DA8" i="71"/>
  <c r="DA7" i="71"/>
  <c r="DA15" i="71"/>
  <c r="DA51" i="71"/>
  <c r="DA50" i="71"/>
  <c r="DA23" i="71"/>
  <c r="DA26" i="71"/>
  <c r="DA27" i="71"/>
  <c r="DA6" i="71"/>
  <c r="DA53" i="71"/>
  <c r="DA43" i="71"/>
  <c r="DA37" i="71"/>
  <c r="DA11" i="71"/>
  <c r="DA13" i="71"/>
  <c r="DA41" i="71"/>
  <c r="DA55" i="71"/>
  <c r="DA32" i="71"/>
  <c r="DA48" i="71"/>
  <c r="DA35" i="71"/>
  <c r="DA46" i="71"/>
  <c r="DA54" i="71"/>
  <c r="DA19" i="71"/>
  <c r="DA39" i="71"/>
  <c r="DA40" i="71"/>
  <c r="DA12" i="71"/>
  <c r="DA49" i="71"/>
  <c r="DA47" i="71"/>
  <c r="DA5" i="71"/>
  <c r="DA10" i="71"/>
  <c r="DA34" i="71"/>
  <c r="DA9" i="71"/>
  <c r="DA21" i="71"/>
  <c r="DA31" i="71"/>
  <c r="DA38" i="71"/>
  <c r="DA44" i="71"/>
  <c r="DA20" i="71"/>
  <c r="DA14" i="71"/>
  <c r="DA24" i="71"/>
  <c r="DA45" i="71"/>
  <c r="DA30" i="71"/>
  <c r="DA22" i="71"/>
  <c r="DA28" i="71"/>
  <c r="DA42" i="71"/>
  <c r="DA29" i="71"/>
  <c r="DA18" i="71"/>
  <c r="DA33" i="71"/>
  <c r="DA52" i="71"/>
  <c r="DA16" i="71"/>
  <c r="DA25" i="71"/>
  <c r="DA17" i="71"/>
  <c r="DA36" i="71"/>
  <c r="DE53" i="71"/>
  <c r="DE31" i="71"/>
  <c r="DE54" i="71"/>
  <c r="DE13" i="71"/>
  <c r="DE9" i="71"/>
  <c r="DE36" i="71"/>
  <c r="DE20" i="71"/>
  <c r="DE24" i="71"/>
  <c r="DE32" i="71"/>
  <c r="DE45" i="71"/>
  <c r="DE14" i="71"/>
  <c r="DE26" i="71"/>
  <c r="DE27" i="71"/>
  <c r="DE49" i="71"/>
  <c r="DE21" i="71"/>
  <c r="DE28" i="71"/>
  <c r="DE25" i="71"/>
  <c r="DE18" i="71"/>
  <c r="DE5" i="71"/>
  <c r="DE8" i="71"/>
  <c r="DE52" i="71"/>
  <c r="DE23" i="71"/>
  <c r="DE10" i="71"/>
  <c r="DE37" i="71"/>
  <c r="DE41" i="71"/>
  <c r="DE33" i="71"/>
  <c r="DE48" i="71"/>
  <c r="DE6" i="71"/>
  <c r="DE11" i="71"/>
  <c r="DE40" i="71"/>
  <c r="DE29" i="71"/>
  <c r="DE17" i="71"/>
  <c r="DE47" i="71"/>
  <c r="DE43" i="71"/>
  <c r="DE16" i="71"/>
  <c r="DE12" i="71"/>
  <c r="DE51" i="71"/>
  <c r="DE38" i="71"/>
  <c r="DE39" i="71"/>
  <c r="DE30" i="71"/>
  <c r="DE46" i="71"/>
  <c r="DE34" i="71"/>
  <c r="DE22" i="71"/>
  <c r="DE35" i="71"/>
  <c r="DE7" i="71"/>
  <c r="DE15" i="71"/>
  <c r="DE55" i="71"/>
  <c r="DE50" i="71"/>
  <c r="DE44" i="71"/>
  <c r="DE42" i="71"/>
  <c r="DE19" i="71"/>
  <c r="CZ36" i="71"/>
  <c r="CZ49" i="71"/>
  <c r="CZ44" i="71"/>
  <c r="CZ28" i="71"/>
  <c r="CZ16" i="71"/>
  <c r="CZ41" i="71"/>
  <c r="CZ34" i="71"/>
  <c r="CZ20" i="71"/>
  <c r="CZ37" i="71"/>
  <c r="CZ18" i="71"/>
  <c r="CZ38" i="71"/>
  <c r="CZ31" i="71"/>
  <c r="CZ23" i="71"/>
  <c r="CZ35" i="71"/>
  <c r="CZ14" i="71"/>
  <c r="CZ10" i="71"/>
  <c r="CZ17" i="71"/>
  <c r="CZ7" i="71"/>
  <c r="CZ24" i="71"/>
  <c r="CZ5" i="71"/>
  <c r="CZ46" i="71"/>
  <c r="CZ8" i="71"/>
  <c r="CZ52" i="71"/>
  <c r="CZ53" i="71"/>
  <c r="CZ43" i="71"/>
  <c r="CZ15" i="71"/>
  <c r="CZ19" i="71"/>
  <c r="CZ26" i="71"/>
  <c r="CZ25" i="71"/>
  <c r="CZ32" i="71"/>
  <c r="CZ22" i="71"/>
  <c r="CZ33" i="71"/>
  <c r="CZ13" i="71"/>
  <c r="CZ40" i="71"/>
  <c r="CZ39" i="71"/>
  <c r="CZ27" i="71"/>
  <c r="CZ12" i="71"/>
  <c r="CZ29" i="71"/>
  <c r="CZ47" i="71"/>
  <c r="CZ21" i="71"/>
  <c r="CZ30" i="71"/>
  <c r="CZ11" i="71"/>
  <c r="CZ9" i="71"/>
  <c r="CZ6" i="71"/>
  <c r="CZ51" i="71"/>
  <c r="CZ54" i="71"/>
  <c r="CZ45" i="71"/>
  <c r="CZ55" i="71"/>
  <c r="CZ50" i="71"/>
  <c r="CZ48" i="71"/>
  <c r="CZ42" i="71"/>
  <c r="DF10" i="71"/>
  <c r="DF25" i="71"/>
  <c r="DF26" i="71"/>
  <c r="DF50" i="71"/>
  <c r="DF29" i="71"/>
  <c r="DF13" i="71"/>
  <c r="DF17" i="71"/>
  <c r="DF41" i="71"/>
  <c r="DF36" i="71"/>
  <c r="DF54" i="71"/>
  <c r="DF33" i="71"/>
  <c r="DF51" i="71"/>
  <c r="DF47" i="71"/>
  <c r="DF24" i="71"/>
  <c r="DF35" i="71"/>
  <c r="DF20" i="71"/>
  <c r="DF15" i="71"/>
  <c r="DF19" i="71"/>
  <c r="DF55" i="71"/>
  <c r="DF53" i="71"/>
  <c r="DF9" i="71"/>
  <c r="DF23" i="71"/>
  <c r="DF52" i="71"/>
  <c r="DF5" i="71"/>
  <c r="DF45" i="71"/>
  <c r="DF46" i="71"/>
  <c r="DF28" i="71"/>
  <c r="DF6" i="71"/>
  <c r="DF49" i="71"/>
  <c r="DF34" i="71"/>
  <c r="DF12" i="71"/>
  <c r="DF44" i="71"/>
  <c r="DF42" i="71"/>
  <c r="DF18" i="71"/>
  <c r="DF37" i="71"/>
  <c r="DF48" i="71"/>
  <c r="DF8" i="71"/>
  <c r="DF31" i="71"/>
  <c r="DF27" i="71"/>
  <c r="DF38" i="71"/>
  <c r="DF40" i="71"/>
  <c r="DF30" i="71"/>
  <c r="DF11" i="71"/>
  <c r="DF32" i="71"/>
  <c r="DF7" i="71"/>
  <c r="DF21" i="71"/>
  <c r="DF16" i="71"/>
  <c r="DF22" i="71"/>
  <c r="DF14" i="71"/>
  <c r="DF39" i="71"/>
  <c r="DF43" i="71"/>
  <c r="DF4" i="71"/>
  <c r="DX4" i="71" s="1"/>
  <c r="CT4" i="71"/>
  <c r="DL4" i="71" s="1"/>
  <c r="CS4" i="71"/>
  <c r="DK4" i="71" s="1"/>
  <c r="DD4" i="71"/>
  <c r="DV4" i="71" s="1"/>
  <c r="CV4" i="71"/>
  <c r="DN4" i="71" s="1"/>
  <c r="DA4" i="71"/>
  <c r="DS4" i="71" s="1"/>
  <c r="DC4" i="71"/>
  <c r="DU4" i="71" s="1"/>
  <c r="CE60" i="71"/>
  <c r="DE4" i="71"/>
  <c r="DW4" i="71" s="1"/>
  <c r="CD60" i="71"/>
  <c r="CZ4" i="71"/>
  <c r="DR4" i="71" s="1"/>
  <c r="DB4" i="71"/>
  <c r="DT4" i="71" s="1"/>
  <c r="CY4" i="71"/>
  <c r="DQ4" i="71" s="1"/>
  <c r="DO16" i="12"/>
  <c r="DO13" i="12"/>
  <c r="DN11" i="12"/>
  <c r="DN25" i="12"/>
  <c r="DO18" i="12"/>
  <c r="DN21" i="12"/>
  <c r="DN6" i="12"/>
  <c r="DO5" i="12"/>
  <c r="DO22" i="12"/>
  <c r="DO11" i="12"/>
  <c r="DO15" i="12"/>
  <c r="DO8" i="12"/>
  <c r="DO24" i="12"/>
  <c r="DO27" i="12"/>
  <c r="CP48" i="12"/>
  <c r="CP3" i="12" s="1"/>
  <c r="DN14" i="12"/>
  <c r="DO10" i="12"/>
  <c r="DO7" i="12"/>
  <c r="DO14" i="12"/>
  <c r="BT195" i="12"/>
  <c r="DN7" i="12"/>
  <c r="DN27" i="12"/>
  <c r="DN13" i="12"/>
  <c r="DO23" i="12"/>
  <c r="DO6" i="12"/>
  <c r="DN5" i="12"/>
  <c r="DN16" i="12"/>
  <c r="DO21" i="12"/>
  <c r="DN23" i="12"/>
  <c r="DO25" i="12"/>
  <c r="DN17" i="12"/>
  <c r="DN18" i="12"/>
  <c r="DN10" i="12"/>
  <c r="DN22" i="12"/>
  <c r="DN26" i="12"/>
  <c r="DO9" i="12"/>
  <c r="DN12" i="12"/>
  <c r="DN24" i="12"/>
  <c r="DN15" i="12"/>
  <c r="DN20" i="12"/>
  <c r="DO20" i="12"/>
  <c r="DO12" i="12"/>
  <c r="DN8" i="12"/>
  <c r="DN9" i="12"/>
  <c r="DO26" i="12"/>
  <c r="DO17" i="12"/>
  <c r="AX229" i="12"/>
  <c r="AW240" i="12"/>
  <c r="AX306" i="12"/>
  <c r="AX116" i="12"/>
  <c r="AX180" i="12"/>
  <c r="AW306" i="12"/>
  <c r="AW176" i="12"/>
  <c r="AX124" i="12"/>
  <c r="AX284" i="12"/>
  <c r="AX236" i="12"/>
  <c r="AW103" i="12"/>
  <c r="AW86" i="12"/>
  <c r="AW95" i="12"/>
  <c r="AX220" i="12"/>
  <c r="AX204" i="12"/>
  <c r="AX196" i="12"/>
  <c r="AX285" i="12"/>
  <c r="AX108" i="12"/>
  <c r="AX293" i="12"/>
  <c r="AW112" i="12"/>
  <c r="AW279" i="12"/>
  <c r="AW159" i="12"/>
  <c r="AX99" i="12"/>
  <c r="AX163" i="12"/>
  <c r="AX60" i="12"/>
  <c r="AW294" i="12"/>
  <c r="AX292" i="12"/>
  <c r="AX228" i="12"/>
  <c r="AX188" i="12"/>
  <c r="AX123" i="12"/>
  <c r="AX187" i="12"/>
  <c r="AX105" i="12"/>
  <c r="AX169" i="12"/>
  <c r="AX106" i="12"/>
  <c r="AX170" i="12"/>
  <c r="AW152" i="12"/>
  <c r="AW190" i="12"/>
  <c r="AW127" i="12"/>
  <c r="AW87" i="12"/>
  <c r="AX172" i="12"/>
  <c r="AW69" i="12"/>
  <c r="AX237" i="12"/>
  <c r="AX301" i="12"/>
  <c r="AW120" i="12"/>
  <c r="AW184" i="12"/>
  <c r="AW287" i="12"/>
  <c r="AW175" i="12"/>
  <c r="AX107" i="12"/>
  <c r="AX171" i="12"/>
  <c r="AW119" i="12"/>
  <c r="AX115" i="12"/>
  <c r="AX179" i="12"/>
  <c r="AW215" i="12"/>
  <c r="AX268" i="12"/>
  <c r="AW167" i="12"/>
  <c r="AX244" i="12"/>
  <c r="AX76" i="12"/>
  <c r="AX140" i="12"/>
  <c r="AX68" i="12"/>
  <c r="AX132" i="12"/>
  <c r="AX203" i="12"/>
  <c r="AW63" i="12"/>
  <c r="AX67" i="12"/>
  <c r="AX131" i="12"/>
  <c r="AX195" i="12"/>
  <c r="AW191" i="12"/>
  <c r="AX84" i="12"/>
  <c r="AX148" i="12"/>
  <c r="AX111" i="12"/>
  <c r="AW239" i="12"/>
  <c r="AW151" i="12"/>
  <c r="AX235" i="12"/>
  <c r="AW111" i="12"/>
  <c r="AX83" i="12"/>
  <c r="AX147" i="12"/>
  <c r="AX300" i="12"/>
  <c r="AX100" i="12"/>
  <c r="AX164" i="12"/>
  <c r="AX227" i="12"/>
  <c r="AW183" i="12"/>
  <c r="AX91" i="12"/>
  <c r="AX155" i="12"/>
  <c r="AX75" i="12"/>
  <c r="AX139" i="12"/>
  <c r="AX92" i="12"/>
  <c r="AX156" i="12"/>
  <c r="AX221" i="12"/>
  <c r="AW230" i="12"/>
  <c r="AX243" i="12"/>
  <c r="AW135" i="12"/>
  <c r="AW71" i="12"/>
  <c r="AW305" i="12"/>
  <c r="AW70" i="12"/>
  <c r="AX252" i="12"/>
  <c r="AX212" i="12"/>
  <c r="AX81" i="12"/>
  <c r="AX145" i="12"/>
  <c r="AX82" i="12"/>
  <c r="AX146" i="12"/>
  <c r="AX260" i="12"/>
  <c r="AW143" i="12"/>
  <c r="AW150" i="12"/>
  <c r="AW79" i="12"/>
  <c r="AX275" i="12"/>
  <c r="AX225" i="12"/>
  <c r="AW225" i="12"/>
  <c r="AX226" i="12"/>
  <c r="AW109" i="12"/>
  <c r="AW126" i="12"/>
  <c r="AW110" i="12"/>
  <c r="AW223" i="12"/>
  <c r="AX276" i="12"/>
  <c r="AW169" i="12"/>
  <c r="AW207" i="12"/>
  <c r="AW231" i="12"/>
  <c r="AW229" i="12"/>
  <c r="AW247" i="12"/>
  <c r="AW248" i="12"/>
  <c r="AW68" i="12"/>
  <c r="AX245" i="12"/>
  <c r="AX211" i="12"/>
  <c r="AX219" i="12"/>
  <c r="AW214" i="12"/>
  <c r="AX274" i="12"/>
  <c r="AW213" i="12"/>
  <c r="AX209" i="12"/>
  <c r="AX273" i="12"/>
  <c r="AW84" i="12"/>
  <c r="AW212" i="12"/>
  <c r="AW276" i="12"/>
  <c r="AX210" i="12"/>
  <c r="AX282" i="12"/>
  <c r="AW221" i="12"/>
  <c r="AX120" i="12"/>
  <c r="AX184" i="12"/>
  <c r="AW278" i="12"/>
  <c r="AX259" i="12"/>
  <c r="AW302" i="12"/>
  <c r="AX73" i="12"/>
  <c r="AX137" i="12"/>
  <c r="AX74" i="12"/>
  <c r="AX138" i="12"/>
  <c r="AX175" i="12"/>
  <c r="AW195" i="12"/>
  <c r="AX89" i="12"/>
  <c r="AX153" i="12"/>
  <c r="AW284" i="12"/>
  <c r="AX90" i="12"/>
  <c r="AX154" i="12"/>
  <c r="AX290" i="12"/>
  <c r="AW101" i="12"/>
  <c r="AW286" i="12"/>
  <c r="AX267" i="12"/>
  <c r="AW303" i="12"/>
  <c r="AW67" i="12"/>
  <c r="AW259" i="12"/>
  <c r="AW173" i="12"/>
  <c r="AX72" i="12"/>
  <c r="AX136" i="12"/>
  <c r="AX200" i="12"/>
  <c r="AX264" i="12"/>
  <c r="AW166" i="12"/>
  <c r="AX283" i="12"/>
  <c r="AW241" i="12"/>
  <c r="AW131" i="12"/>
  <c r="AW290" i="12"/>
  <c r="AW263" i="12"/>
  <c r="AX217" i="12"/>
  <c r="AX281" i="12"/>
  <c r="AW92" i="12"/>
  <c r="AW156" i="12"/>
  <c r="AW220" i="12"/>
  <c r="AX218" i="12"/>
  <c r="AW165" i="12"/>
  <c r="AX64" i="12"/>
  <c r="AX128" i="12"/>
  <c r="AX192" i="12"/>
  <c r="AX256" i="12"/>
  <c r="AW75" i="12"/>
  <c r="AW139" i="12"/>
  <c r="AW203" i="12"/>
  <c r="AW267" i="12"/>
  <c r="AW78" i="12"/>
  <c r="AW288" i="12"/>
  <c r="AW145" i="12"/>
  <c r="AW62" i="12"/>
  <c r="AW144" i="12"/>
  <c r="AX233" i="12"/>
  <c r="AX234" i="12"/>
  <c r="AW245" i="12"/>
  <c r="AX143" i="12"/>
  <c r="AW153" i="12"/>
  <c r="AW217" i="12"/>
  <c r="AW194" i="12"/>
  <c r="AW249" i="12"/>
  <c r="AX98" i="12"/>
  <c r="AW94" i="12"/>
  <c r="AW271" i="12"/>
  <c r="AX70" i="12"/>
  <c r="AX161" i="12"/>
  <c r="AW292" i="12"/>
  <c r="AW82" i="12"/>
  <c r="AX299" i="12"/>
  <c r="AX94" i="12"/>
  <c r="AX158" i="12"/>
  <c r="AW233" i="12"/>
  <c r="AW102" i="12"/>
  <c r="AX134" i="12"/>
  <c r="AX298" i="12"/>
  <c r="AX102" i="12"/>
  <c r="AX166" i="12"/>
  <c r="AW222" i="12"/>
  <c r="AX198" i="12"/>
  <c r="AX97" i="12"/>
  <c r="AX162" i="12"/>
  <c r="AW210" i="12"/>
  <c r="AX110" i="12"/>
  <c r="AX174" i="12"/>
  <c r="AW185" i="12"/>
  <c r="AW246" i="12"/>
  <c r="AW256" i="12"/>
  <c r="AX254" i="12"/>
  <c r="AW164" i="12"/>
  <c r="AX262" i="12"/>
  <c r="AX199" i="12"/>
  <c r="AW108" i="12"/>
  <c r="AW117" i="12"/>
  <c r="AX208" i="12"/>
  <c r="AX63" i="12"/>
  <c r="AW154" i="12"/>
  <c r="AW285" i="12"/>
  <c r="AX113" i="12"/>
  <c r="AX177" i="12"/>
  <c r="AX241" i="12"/>
  <c r="AX305" i="12"/>
  <c r="AW116" i="12"/>
  <c r="AW180" i="12"/>
  <c r="AW244" i="12"/>
  <c r="AX114" i="12"/>
  <c r="AX178" i="12"/>
  <c r="AX242" i="12"/>
  <c r="AW61" i="12"/>
  <c r="AW125" i="12"/>
  <c r="AW189" i="12"/>
  <c r="AW253" i="12"/>
  <c r="AX88" i="12"/>
  <c r="AX152" i="12"/>
  <c r="AX216" i="12"/>
  <c r="AX280" i="12"/>
  <c r="AW99" i="12"/>
  <c r="AW163" i="12"/>
  <c r="AW227" i="12"/>
  <c r="AW291" i="12"/>
  <c r="AW174" i="12"/>
  <c r="AW134" i="12"/>
  <c r="AX71" i="12"/>
  <c r="AX135" i="12"/>
  <c r="AW295" i="12"/>
  <c r="AW257" i="12"/>
  <c r="AW72" i="12"/>
  <c r="AW64" i="12"/>
  <c r="AX85" i="12"/>
  <c r="AX149" i="12"/>
  <c r="AX214" i="12"/>
  <c r="AX278" i="12"/>
  <c r="AW97" i="12"/>
  <c r="AX215" i="12"/>
  <c r="AX279" i="12"/>
  <c r="AW98" i="12"/>
  <c r="AW162" i="12"/>
  <c r="AX125" i="12"/>
  <c r="AW137" i="12"/>
  <c r="AW74" i="12"/>
  <c r="AW147" i="12"/>
  <c r="AW275" i="12"/>
  <c r="AX119" i="12"/>
  <c r="AW273" i="12"/>
  <c r="AX133" i="12"/>
  <c r="AX142" i="12"/>
  <c r="AW236" i="12"/>
  <c r="AX80" i="12"/>
  <c r="AW91" i="12"/>
  <c r="AW283" i="12"/>
  <c r="AW158" i="12"/>
  <c r="AX127" i="12"/>
  <c r="AW198" i="12"/>
  <c r="AW199" i="12"/>
  <c r="AW201" i="12"/>
  <c r="AX77" i="12"/>
  <c r="AX206" i="12"/>
  <c r="AX86" i="12"/>
  <c r="AW90" i="12"/>
  <c r="AW301" i="12"/>
  <c r="AX121" i="12"/>
  <c r="AX185" i="12"/>
  <c r="AX249" i="12"/>
  <c r="AW60" i="12"/>
  <c r="AW124" i="12"/>
  <c r="AW188" i="12"/>
  <c r="AW252" i="12"/>
  <c r="AW277" i="12"/>
  <c r="AX122" i="12"/>
  <c r="AX186" i="12"/>
  <c r="AX258" i="12"/>
  <c r="AW133" i="12"/>
  <c r="AW197" i="12"/>
  <c r="AW261" i="12"/>
  <c r="AX96" i="12"/>
  <c r="AX160" i="12"/>
  <c r="AX224" i="12"/>
  <c r="AX288" i="12"/>
  <c r="AW107" i="12"/>
  <c r="AW171" i="12"/>
  <c r="AW235" i="12"/>
  <c r="AW299" i="12"/>
  <c r="AW206" i="12"/>
  <c r="AW142" i="12"/>
  <c r="AX79" i="12"/>
  <c r="AW264" i="12"/>
  <c r="AW289" i="12"/>
  <c r="AW280" i="12"/>
  <c r="AW265" i="12"/>
  <c r="AW104" i="12"/>
  <c r="AW226" i="12"/>
  <c r="AX253" i="12"/>
  <c r="AW96" i="12"/>
  <c r="AW193" i="12"/>
  <c r="AX93" i="12"/>
  <c r="AX157" i="12"/>
  <c r="AX222" i="12"/>
  <c r="AX286" i="12"/>
  <c r="AW105" i="12"/>
  <c r="AW258" i="12"/>
  <c r="AX223" i="12"/>
  <c r="AX287" i="12"/>
  <c r="AW106" i="12"/>
  <c r="AW170" i="12"/>
  <c r="AX251" i="12"/>
  <c r="AX250" i="12"/>
  <c r="AX61" i="12"/>
  <c r="AW73" i="12"/>
  <c r="AW138" i="12"/>
  <c r="AX289" i="12"/>
  <c r="AW228" i="12"/>
  <c r="AW237" i="12"/>
  <c r="AW211" i="12"/>
  <c r="AX197" i="12"/>
  <c r="AX78" i="12"/>
  <c r="AW146" i="12"/>
  <c r="AX297" i="12"/>
  <c r="AW300" i="12"/>
  <c r="AX272" i="12"/>
  <c r="AW219" i="12"/>
  <c r="AW281" i="12"/>
  <c r="AX270" i="12"/>
  <c r="AX271" i="12"/>
  <c r="AX65" i="12"/>
  <c r="AX129" i="12"/>
  <c r="AX193" i="12"/>
  <c r="AX257" i="12"/>
  <c r="AW132" i="12"/>
  <c r="AW196" i="12"/>
  <c r="AW260" i="12"/>
  <c r="AX66" i="12"/>
  <c r="AX130" i="12"/>
  <c r="AX194" i="12"/>
  <c r="AX266" i="12"/>
  <c r="AW77" i="12"/>
  <c r="AW141" i="12"/>
  <c r="AW205" i="12"/>
  <c r="AW269" i="12"/>
  <c r="AX104" i="12"/>
  <c r="AX168" i="12"/>
  <c r="AX232" i="12"/>
  <c r="AX296" i="12"/>
  <c r="AW115" i="12"/>
  <c r="AW179" i="12"/>
  <c r="AW243" i="12"/>
  <c r="AW254" i="12"/>
  <c r="AW182" i="12"/>
  <c r="AX87" i="12"/>
  <c r="AX151" i="12"/>
  <c r="AW296" i="12"/>
  <c r="AW161" i="12"/>
  <c r="AX291" i="12"/>
  <c r="AW304" i="12"/>
  <c r="AW297" i="12"/>
  <c r="AW216" i="12"/>
  <c r="AW136" i="12"/>
  <c r="AW274" i="12"/>
  <c r="AX261" i="12"/>
  <c r="AW128" i="12"/>
  <c r="AW234" i="12"/>
  <c r="AX101" i="12"/>
  <c r="AX165" i="12"/>
  <c r="AX230" i="12"/>
  <c r="AX294" i="12"/>
  <c r="AW113" i="12"/>
  <c r="AW298" i="12"/>
  <c r="AX231" i="12"/>
  <c r="AX295" i="12"/>
  <c r="AW114" i="12"/>
  <c r="AW178" i="12"/>
  <c r="AW266" i="12"/>
  <c r="AX189" i="12"/>
  <c r="AX255" i="12"/>
  <c r="AW100" i="12"/>
  <c r="AW83" i="12"/>
  <c r="AW272" i="12"/>
  <c r="AX69" i="12"/>
  <c r="AW81" i="12"/>
  <c r="AX263" i="12"/>
  <c r="AW172" i="12"/>
  <c r="AW181" i="12"/>
  <c r="AX144" i="12"/>
  <c r="AW155" i="12"/>
  <c r="AW208" i="12"/>
  <c r="AW200" i="12"/>
  <c r="AX141" i="12"/>
  <c r="AW89" i="12"/>
  <c r="AX150" i="12"/>
  <c r="AX207" i="12"/>
  <c r="AX201" i="12"/>
  <c r="AX265" i="12"/>
  <c r="AW76" i="12"/>
  <c r="AW140" i="12"/>
  <c r="AW204" i="12"/>
  <c r="AW268" i="12"/>
  <c r="AX202" i="12"/>
  <c r="AW85" i="12"/>
  <c r="AW149" i="12"/>
  <c r="AW293" i="12"/>
  <c r="AX112" i="12"/>
  <c r="AX176" i="12"/>
  <c r="AX240" i="12"/>
  <c r="AX304" i="12"/>
  <c r="AW123" i="12"/>
  <c r="AW187" i="12"/>
  <c r="AW250" i="12"/>
  <c r="AW251" i="12"/>
  <c r="AW270" i="12"/>
  <c r="AW238" i="12"/>
  <c r="AX95" i="12"/>
  <c r="AX159" i="12"/>
  <c r="AW80" i="12"/>
  <c r="AW202" i="12"/>
  <c r="AW88" i="12"/>
  <c r="AW177" i="12"/>
  <c r="AW224" i="12"/>
  <c r="AW168" i="12"/>
  <c r="AX205" i="12"/>
  <c r="AX269" i="12"/>
  <c r="AW160" i="12"/>
  <c r="AW282" i="12"/>
  <c r="AX109" i="12"/>
  <c r="AX173" i="12"/>
  <c r="AX238" i="12"/>
  <c r="AX302" i="12"/>
  <c r="AW121" i="12"/>
  <c r="AX191" i="12"/>
  <c r="AX118" i="12"/>
  <c r="AX182" i="12"/>
  <c r="AX239" i="12"/>
  <c r="AX303" i="12"/>
  <c r="AW122" i="12"/>
  <c r="AW186" i="12"/>
  <c r="AW148" i="12"/>
  <c r="AW93" i="12"/>
  <c r="AW157" i="12"/>
  <c r="AX248" i="12"/>
  <c r="AW118" i="12"/>
  <c r="AW262" i="12"/>
  <c r="AX103" i="12"/>
  <c r="AW242" i="12"/>
  <c r="AW255" i="12"/>
  <c r="AW218" i="12"/>
  <c r="AW232" i="12"/>
  <c r="AW209" i="12"/>
  <c r="AX213" i="12"/>
  <c r="AX277" i="12"/>
  <c r="AW192" i="12"/>
  <c r="AX183" i="12"/>
  <c r="AX117" i="12"/>
  <c r="AX181" i="12"/>
  <c r="AX246" i="12"/>
  <c r="AW65" i="12"/>
  <c r="AW129" i="12"/>
  <c r="AX62" i="12"/>
  <c r="AX126" i="12"/>
  <c r="AX190" i="12"/>
  <c r="AX247" i="12"/>
  <c r="AW66" i="12"/>
  <c r="AW130" i="12"/>
  <c r="AX167" i="12"/>
  <c r="DN34" i="44"/>
  <c r="DO34" i="44"/>
  <c r="DK38" i="44"/>
  <c r="DG9" i="44"/>
  <c r="DH9" i="44"/>
  <c r="DI9" i="44"/>
  <c r="DJ9" i="44"/>
  <c r="DJ38" i="44"/>
  <c r="DI38" i="44"/>
  <c r="DH38" i="44"/>
  <c r="DJ14" i="44"/>
  <c r="DI14" i="44"/>
  <c r="DH14" i="44"/>
  <c r="DK12" i="44"/>
  <c r="DJ12" i="44"/>
  <c r="DI12" i="44"/>
  <c r="DH12" i="44"/>
  <c r="DK10" i="44"/>
  <c r="DJ10" i="44"/>
  <c r="DI10" i="44"/>
  <c r="DH10" i="44"/>
  <c r="DK8" i="44"/>
  <c r="DJ8" i="44"/>
  <c r="DI8" i="44"/>
  <c r="DH8" i="44"/>
  <c r="DV35" i="42"/>
  <c r="DK35" i="44" s="1"/>
  <c r="DV34" i="42"/>
  <c r="DK31" i="44" s="1"/>
  <c r="DV33" i="42"/>
  <c r="DK30" i="44" s="1"/>
  <c r="DV32" i="42"/>
  <c r="DK29" i="44" s="1"/>
  <c r="DV31" i="42"/>
  <c r="DK28" i="44" s="1"/>
  <c r="DV30" i="42"/>
  <c r="DK27" i="44" s="1"/>
  <c r="DV28" i="42"/>
  <c r="DK25" i="44" s="1"/>
  <c r="DV27" i="42"/>
  <c r="DK24" i="44" s="1"/>
  <c r="DV26" i="42"/>
  <c r="DK23" i="44" s="1"/>
  <c r="DV25" i="42"/>
  <c r="DK22" i="44" s="1"/>
  <c r="DV24" i="42"/>
  <c r="DK21" i="44" s="1"/>
  <c r="DV23" i="42"/>
  <c r="DK18" i="44" s="1"/>
  <c r="DV22" i="42"/>
  <c r="DK17" i="44" s="1"/>
  <c r="DV21" i="42"/>
  <c r="DK16" i="44" s="1"/>
  <c r="DV20" i="42"/>
  <c r="DK15" i="44" s="1"/>
  <c r="DU35" i="42"/>
  <c r="DJ35" i="44" s="1"/>
  <c r="DU34" i="42"/>
  <c r="DJ31" i="44" s="1"/>
  <c r="DU33" i="42"/>
  <c r="DJ30" i="44" s="1"/>
  <c r="DU32" i="42"/>
  <c r="DJ29" i="44" s="1"/>
  <c r="DU31" i="42"/>
  <c r="DJ28" i="44" s="1"/>
  <c r="DU30" i="42"/>
  <c r="DJ27" i="44" s="1"/>
  <c r="DU28" i="42"/>
  <c r="DJ25" i="44" s="1"/>
  <c r="DU27" i="42"/>
  <c r="DJ24" i="44" s="1"/>
  <c r="DU26" i="42"/>
  <c r="DJ23" i="44" s="1"/>
  <c r="DU25" i="42"/>
  <c r="DJ22" i="44" s="1"/>
  <c r="DU24" i="42"/>
  <c r="DJ21" i="44" s="1"/>
  <c r="DU23" i="42"/>
  <c r="DJ18" i="44" s="1"/>
  <c r="DU22" i="42"/>
  <c r="DJ17" i="44" s="1"/>
  <c r="DU21" i="42"/>
  <c r="DJ16" i="44" s="1"/>
  <c r="DU20" i="42"/>
  <c r="DJ15" i="44" s="1"/>
  <c r="DT35" i="42"/>
  <c r="DI35" i="44" s="1"/>
  <c r="DT34" i="42"/>
  <c r="DI31" i="44" s="1"/>
  <c r="DT33" i="42"/>
  <c r="DI30" i="44" s="1"/>
  <c r="DT32" i="42"/>
  <c r="DI29" i="44" s="1"/>
  <c r="DT31" i="42"/>
  <c r="DI28" i="44" s="1"/>
  <c r="DT30" i="42"/>
  <c r="DI27" i="44" s="1"/>
  <c r="DT28" i="42"/>
  <c r="DI25" i="44" s="1"/>
  <c r="DT27" i="42"/>
  <c r="DI24" i="44" s="1"/>
  <c r="DT26" i="42"/>
  <c r="DI23" i="44" s="1"/>
  <c r="DT25" i="42"/>
  <c r="DI22" i="44" s="1"/>
  <c r="DT24" i="42"/>
  <c r="DI21" i="44" s="1"/>
  <c r="DT23" i="42"/>
  <c r="DI18" i="44" s="1"/>
  <c r="DT22" i="42"/>
  <c r="DI17" i="44" s="1"/>
  <c r="DT21" i="42"/>
  <c r="DI16" i="44" s="1"/>
  <c r="DT20" i="42"/>
  <c r="DI15" i="44" s="1"/>
  <c r="DS35" i="42"/>
  <c r="DH35" i="44" s="1"/>
  <c r="DS34" i="42"/>
  <c r="DH31" i="44" s="1"/>
  <c r="DS33" i="42"/>
  <c r="DH30" i="44" s="1"/>
  <c r="DS32" i="42"/>
  <c r="DH29" i="44" s="1"/>
  <c r="DS31" i="42"/>
  <c r="DH28" i="44" s="1"/>
  <c r="DS30" i="42"/>
  <c r="DH27" i="44" s="1"/>
  <c r="DS28" i="42"/>
  <c r="DH25" i="44" s="1"/>
  <c r="DS27" i="42"/>
  <c r="DH24" i="44" s="1"/>
  <c r="DS26" i="42"/>
  <c r="DH23" i="44" s="1"/>
  <c r="DS25" i="42"/>
  <c r="DH22" i="44" s="1"/>
  <c r="DS24" i="42"/>
  <c r="DH21" i="44" s="1"/>
  <c r="DS23" i="42"/>
  <c r="DH18" i="44" s="1"/>
  <c r="DS22" i="42"/>
  <c r="DH17" i="44" s="1"/>
  <c r="DS21" i="42"/>
  <c r="DH16" i="44" s="1"/>
  <c r="DS20" i="42"/>
  <c r="DH15" i="44" s="1"/>
  <c r="FG237" i="71" l="1"/>
  <c r="FH237" i="71"/>
  <c r="B238" i="71"/>
  <c r="AM38" i="71"/>
  <c r="BE38" i="71" s="1"/>
  <c r="AP66" i="73"/>
  <c r="AP78" i="73" s="1"/>
  <c r="DO19" i="12"/>
  <c r="EP20" i="12" s="1"/>
  <c r="AR54" i="73"/>
  <c r="AQ55" i="73"/>
  <c r="AR69" i="73"/>
  <c r="AS58" i="73"/>
  <c r="AQ51" i="73"/>
  <c r="AR50" i="73"/>
  <c r="AS51" i="73"/>
  <c r="AR53" i="73"/>
  <c r="AR51" i="73"/>
  <c r="AS68" i="73"/>
  <c r="AQ50" i="73"/>
  <c r="AR56" i="73"/>
  <c r="AS52" i="73"/>
  <c r="AR47" i="73"/>
  <c r="AQ49" i="73"/>
  <c r="AS50" i="73"/>
  <c r="AR58" i="73"/>
  <c r="AS48" i="73"/>
  <c r="AQ56" i="73"/>
  <c r="AR48" i="73"/>
  <c r="AQ48" i="73"/>
  <c r="AQ53" i="73"/>
  <c r="AS49" i="73"/>
  <c r="AS55" i="73"/>
  <c r="AS47" i="73"/>
  <c r="AQ66" i="73"/>
  <c r="AS53" i="73"/>
  <c r="AQ57" i="73"/>
  <c r="AR55" i="73"/>
  <c r="AS54" i="73"/>
  <c r="AQ58" i="73"/>
  <c r="AR49" i="73"/>
  <c r="AQ64" i="73"/>
  <c r="AS57" i="73"/>
  <c r="AR52" i="73"/>
  <c r="AQ47" i="73"/>
  <c r="AV56" i="73"/>
  <c r="AP68" i="73"/>
  <c r="AV57" i="73"/>
  <c r="AP69" i="73"/>
  <c r="AP63" i="73"/>
  <c r="AV51" i="73"/>
  <c r="AP67" i="73"/>
  <c r="AV55" i="73"/>
  <c r="AP73" i="73"/>
  <c r="AV61" i="73"/>
  <c r="AP77" i="73"/>
  <c r="AV65" i="73"/>
  <c r="AV76" i="73"/>
  <c r="AP88" i="73"/>
  <c r="AP71" i="73"/>
  <c r="AV59" i="73"/>
  <c r="AP94" i="73"/>
  <c r="AV82" i="73"/>
  <c r="AV62" i="73"/>
  <c r="AP74" i="73"/>
  <c r="AV60" i="73"/>
  <c r="AP72" i="73"/>
  <c r="AM49" i="71"/>
  <c r="BE49" i="71" s="1"/>
  <c r="AM62" i="71"/>
  <c r="BE62" i="71" s="1"/>
  <c r="AN62" i="71"/>
  <c r="BF62" i="71" s="1"/>
  <c r="AM30" i="71"/>
  <c r="BE30" i="71" s="1"/>
  <c r="AM54" i="71"/>
  <c r="BE54" i="71" s="1"/>
  <c r="AN151" i="71"/>
  <c r="BF151" i="71" s="1"/>
  <c r="AM40" i="71"/>
  <c r="BE40" i="71" s="1"/>
  <c r="AN179" i="71"/>
  <c r="BF179" i="71" s="1"/>
  <c r="AM53" i="71"/>
  <c r="BE53" i="71" s="1"/>
  <c r="AN48" i="71"/>
  <c r="BF48" i="71" s="1"/>
  <c r="AN133" i="71"/>
  <c r="BF133" i="71" s="1"/>
  <c r="AN160" i="71"/>
  <c r="BF160" i="71" s="1"/>
  <c r="AM32" i="71"/>
  <c r="BE32" i="71" s="1"/>
  <c r="AM45" i="71"/>
  <c r="BE45" i="71" s="1"/>
  <c r="AN173" i="71"/>
  <c r="BF173" i="71" s="1"/>
  <c r="AM163" i="71"/>
  <c r="BE163" i="71" s="1"/>
  <c r="AM61" i="71"/>
  <c r="BE61" i="71" s="1"/>
  <c r="AN129" i="71"/>
  <c r="BF129" i="71" s="1"/>
  <c r="AM56" i="71"/>
  <c r="BE56" i="71" s="1"/>
  <c r="AN41" i="71"/>
  <c r="BF41" i="71" s="1"/>
  <c r="AM55" i="71"/>
  <c r="BE55" i="71" s="1"/>
  <c r="U66" i="71"/>
  <c r="AM146" i="71"/>
  <c r="BE146" i="71" s="1"/>
  <c r="AN40" i="71"/>
  <c r="BF40" i="71" s="1"/>
  <c r="AM52" i="71"/>
  <c r="BE52" i="71" s="1"/>
  <c r="AM42" i="71"/>
  <c r="BE42" i="71" s="1"/>
  <c r="AN138" i="71"/>
  <c r="BF138" i="71" s="1"/>
  <c r="AN167" i="71"/>
  <c r="BF167" i="71" s="1"/>
  <c r="U75" i="71"/>
  <c r="AN137" i="71"/>
  <c r="BF137" i="71" s="1"/>
  <c r="AM171" i="71"/>
  <c r="BE171" i="71" s="1"/>
  <c r="U74" i="71"/>
  <c r="AM44" i="71"/>
  <c r="BE44" i="71" s="1"/>
  <c r="AM150" i="71"/>
  <c r="BE150" i="71" s="1"/>
  <c r="V80" i="71"/>
  <c r="V79" i="71"/>
  <c r="AN150" i="71"/>
  <c r="BF150" i="71" s="1"/>
  <c r="AN49" i="71"/>
  <c r="BF49" i="71" s="1"/>
  <c r="AM60" i="71"/>
  <c r="BE60" i="71" s="1"/>
  <c r="AM174" i="71"/>
  <c r="BE174" i="71" s="1"/>
  <c r="AM36" i="71"/>
  <c r="BE36" i="71" s="1"/>
  <c r="AM173" i="71"/>
  <c r="BE173" i="71" s="1"/>
  <c r="AM152" i="71"/>
  <c r="BE152" i="71" s="1"/>
  <c r="AM165" i="71"/>
  <c r="BE165" i="71" s="1"/>
  <c r="AN37" i="71"/>
  <c r="BF37" i="71" s="1"/>
  <c r="AM137" i="71"/>
  <c r="BE137" i="71" s="1"/>
  <c r="AM177" i="71"/>
  <c r="BE177" i="71" s="1"/>
  <c r="AN52" i="71"/>
  <c r="BF52" i="71" s="1"/>
  <c r="AN58" i="71"/>
  <c r="BF58" i="71" s="1"/>
  <c r="AN143" i="71"/>
  <c r="BF143" i="71" s="1"/>
  <c r="U76" i="71"/>
  <c r="AN141" i="71"/>
  <c r="BF141" i="71" s="1"/>
  <c r="AM176" i="71"/>
  <c r="BE176" i="71" s="1"/>
  <c r="AM129" i="71"/>
  <c r="BE129" i="71" s="1"/>
  <c r="AN155" i="71"/>
  <c r="BF155" i="71" s="1"/>
  <c r="AM135" i="71"/>
  <c r="BE135" i="71" s="1"/>
  <c r="AN172" i="71"/>
  <c r="BF172" i="71" s="1"/>
  <c r="AN178" i="71"/>
  <c r="BF178" i="71" s="1"/>
  <c r="U81" i="71"/>
  <c r="AN163" i="71"/>
  <c r="BF163" i="71" s="1"/>
  <c r="AM35" i="71"/>
  <c r="BE35" i="71" s="1"/>
  <c r="AN32" i="71"/>
  <c r="BF32" i="71" s="1"/>
  <c r="AN33" i="71"/>
  <c r="BF33" i="71" s="1"/>
  <c r="AN162" i="71"/>
  <c r="BF162" i="71" s="1"/>
  <c r="AM126" i="71"/>
  <c r="BE126" i="71" s="1"/>
  <c r="AM167" i="71"/>
  <c r="BE167" i="71" s="1"/>
  <c r="AM161" i="71"/>
  <c r="BE161" i="71" s="1"/>
  <c r="AM50" i="71"/>
  <c r="BE50" i="71" s="1"/>
  <c r="AN176" i="71"/>
  <c r="BF176" i="71" s="1"/>
  <c r="AM133" i="71"/>
  <c r="BE133" i="71" s="1"/>
  <c r="AM141" i="71"/>
  <c r="BE141" i="71" s="1"/>
  <c r="AM160" i="71"/>
  <c r="BE160" i="71" s="1"/>
  <c r="AN140" i="71"/>
  <c r="BF140" i="71" s="1"/>
  <c r="V81" i="71"/>
  <c r="AM144" i="71"/>
  <c r="BE144" i="71" s="1"/>
  <c r="AM128" i="71"/>
  <c r="BE128" i="71" s="1"/>
  <c r="AN161" i="71"/>
  <c r="BF161" i="71" s="1"/>
  <c r="V71" i="71"/>
  <c r="AM125" i="71"/>
  <c r="BE125" i="71" s="1"/>
  <c r="AN154" i="71"/>
  <c r="BF154" i="71" s="1"/>
  <c r="AN169" i="71"/>
  <c r="BF169" i="71" s="1"/>
  <c r="AM140" i="71"/>
  <c r="BE140" i="71" s="1"/>
  <c r="AM58" i="71"/>
  <c r="BE58" i="71" s="1"/>
  <c r="AN127" i="71"/>
  <c r="BF127" i="71" s="1"/>
  <c r="AN148" i="71"/>
  <c r="BF148" i="71" s="1"/>
  <c r="AN43" i="71"/>
  <c r="BF43" i="71" s="1"/>
  <c r="AM31" i="71"/>
  <c r="BE31" i="71" s="1"/>
  <c r="AN125" i="71"/>
  <c r="BF125" i="71" s="1"/>
  <c r="AN124" i="71"/>
  <c r="BF124" i="71" s="1"/>
  <c r="AN123" i="71"/>
  <c r="BF123" i="71" s="1"/>
  <c r="AN30" i="71"/>
  <c r="BF30" i="71" s="1"/>
  <c r="AN61" i="71"/>
  <c r="BF61" i="71" s="1"/>
  <c r="AM132" i="71"/>
  <c r="BE132" i="71" s="1"/>
  <c r="AN175" i="71"/>
  <c r="BF175" i="71" s="1"/>
  <c r="AM143" i="71"/>
  <c r="BE143" i="71" s="1"/>
  <c r="AN165" i="71"/>
  <c r="BF165" i="71" s="1"/>
  <c r="AN159" i="71"/>
  <c r="BF159" i="71" s="1"/>
  <c r="AM142" i="71"/>
  <c r="BE142" i="71" s="1"/>
  <c r="AM43" i="71"/>
  <c r="BE43" i="71" s="1"/>
  <c r="AM34" i="71"/>
  <c r="BE34" i="71" s="1"/>
  <c r="AM59" i="71"/>
  <c r="BE59" i="71" s="1"/>
  <c r="AN145" i="71"/>
  <c r="BF145" i="71" s="1"/>
  <c r="AN60" i="71"/>
  <c r="BF60" i="71" s="1"/>
  <c r="AN50" i="71"/>
  <c r="BF50" i="71" s="1"/>
  <c r="AM158" i="71"/>
  <c r="BE158" i="71" s="1"/>
  <c r="AN131" i="71"/>
  <c r="BF131" i="71" s="1"/>
  <c r="AN31" i="71"/>
  <c r="BF31" i="71" s="1"/>
  <c r="AM46" i="71"/>
  <c r="BE46" i="71" s="1"/>
  <c r="AN158" i="71"/>
  <c r="BF158" i="71" s="1"/>
  <c r="AN153" i="71"/>
  <c r="BF153" i="71" s="1"/>
  <c r="AM179" i="71"/>
  <c r="BE179" i="71" s="1"/>
  <c r="AN44" i="71"/>
  <c r="BF44" i="71" s="1"/>
  <c r="AM170" i="71"/>
  <c r="BE170" i="71" s="1"/>
  <c r="AN45" i="71"/>
  <c r="BF45" i="71" s="1"/>
  <c r="AM149" i="71"/>
  <c r="BE149" i="71" s="1"/>
  <c r="AM139" i="71"/>
  <c r="BE139" i="71" s="1"/>
  <c r="AN54" i="71"/>
  <c r="BF54" i="71" s="1"/>
  <c r="AM153" i="71"/>
  <c r="BE153" i="71" s="1"/>
  <c r="AN35" i="71"/>
  <c r="BF35" i="71" s="1"/>
  <c r="CU124" i="71"/>
  <c r="DM72" i="71"/>
  <c r="CU145" i="71"/>
  <c r="DM93" i="71"/>
  <c r="CU116" i="71"/>
  <c r="DM64" i="71"/>
  <c r="AM41" i="71"/>
  <c r="BE41" i="71" s="1"/>
  <c r="CU112" i="71"/>
  <c r="DM60" i="71"/>
  <c r="AN128" i="71"/>
  <c r="BF128" i="71" s="1"/>
  <c r="CU146" i="71"/>
  <c r="DM94" i="71"/>
  <c r="AN147" i="71"/>
  <c r="BF147" i="71" s="1"/>
  <c r="CU125" i="71"/>
  <c r="DM73" i="71"/>
  <c r="V77" i="71"/>
  <c r="AM157" i="71"/>
  <c r="BE157" i="71" s="1"/>
  <c r="CU108" i="71"/>
  <c r="DM56" i="71"/>
  <c r="CU123" i="71"/>
  <c r="DM71" i="71"/>
  <c r="V68" i="71"/>
  <c r="V67" i="71"/>
  <c r="AN57" i="71"/>
  <c r="BF57" i="71" s="1"/>
  <c r="AM148" i="71"/>
  <c r="BE148" i="71" s="1"/>
  <c r="AM130" i="71"/>
  <c r="BE130" i="71" s="1"/>
  <c r="CU133" i="71"/>
  <c r="DM81" i="71"/>
  <c r="AN47" i="71"/>
  <c r="BF47" i="71" s="1"/>
  <c r="CU155" i="71"/>
  <c r="DM103" i="71"/>
  <c r="AM162" i="71"/>
  <c r="BE162" i="71" s="1"/>
  <c r="CU126" i="71"/>
  <c r="DM74" i="71"/>
  <c r="AM169" i="71"/>
  <c r="BE169" i="71" s="1"/>
  <c r="CU111" i="71"/>
  <c r="DM59" i="71"/>
  <c r="AM154" i="71"/>
  <c r="BE154" i="71" s="1"/>
  <c r="AM180" i="71"/>
  <c r="BE180" i="71" s="1"/>
  <c r="AM57" i="71"/>
  <c r="BE57" i="71" s="1"/>
  <c r="CU148" i="71"/>
  <c r="DM96" i="71"/>
  <c r="AM51" i="71"/>
  <c r="BE51" i="71" s="1"/>
  <c r="V69" i="71"/>
  <c r="CU151" i="71"/>
  <c r="DM99" i="71"/>
  <c r="AN126" i="71"/>
  <c r="BF126" i="71" s="1"/>
  <c r="AN139" i="71"/>
  <c r="BF139" i="71" s="1"/>
  <c r="AM172" i="71"/>
  <c r="BE172" i="71" s="1"/>
  <c r="CU121" i="71"/>
  <c r="DM69" i="71"/>
  <c r="CU142" i="71"/>
  <c r="DM90" i="71"/>
  <c r="CU113" i="71"/>
  <c r="DM61" i="71"/>
  <c r="AM134" i="71"/>
  <c r="BE134" i="71" s="1"/>
  <c r="CU114" i="71"/>
  <c r="DM62" i="71"/>
  <c r="AN39" i="71"/>
  <c r="BF39" i="71" s="1"/>
  <c r="CU119" i="71"/>
  <c r="DM67" i="71"/>
  <c r="AM127" i="71"/>
  <c r="BE127" i="71" s="1"/>
  <c r="V64" i="71"/>
  <c r="CU128" i="71"/>
  <c r="DM76" i="71"/>
  <c r="AN166" i="71"/>
  <c r="BF166" i="71" s="1"/>
  <c r="AM168" i="71"/>
  <c r="BE168" i="71" s="1"/>
  <c r="CU110" i="71"/>
  <c r="DM58" i="71"/>
  <c r="AN168" i="71"/>
  <c r="BF168" i="71" s="1"/>
  <c r="AN157" i="71"/>
  <c r="BF157" i="71" s="1"/>
  <c r="CU132" i="71"/>
  <c r="DM80" i="71"/>
  <c r="CU147" i="71"/>
  <c r="DM95" i="71"/>
  <c r="CU122" i="71"/>
  <c r="DM70" i="71"/>
  <c r="AM37" i="71"/>
  <c r="BE37" i="71" s="1"/>
  <c r="AM164" i="71"/>
  <c r="BE164" i="71" s="1"/>
  <c r="V78" i="71"/>
  <c r="V76" i="71"/>
  <c r="U115" i="71"/>
  <c r="AM115" i="71" s="1"/>
  <c r="BE115" i="71" s="1"/>
  <c r="U102" i="71"/>
  <c r="U84" i="71"/>
  <c r="U106" i="71"/>
  <c r="U104" i="71"/>
  <c r="U72" i="71"/>
  <c r="U95" i="71"/>
  <c r="U109" i="71"/>
  <c r="U77" i="71"/>
  <c r="U107" i="71"/>
  <c r="U89" i="71"/>
  <c r="U94" i="71"/>
  <c r="U108" i="71"/>
  <c r="U98" i="71"/>
  <c r="U73" i="71"/>
  <c r="U88" i="71"/>
  <c r="U64" i="71"/>
  <c r="U87" i="71"/>
  <c r="U101" i="71"/>
  <c r="U69" i="71"/>
  <c r="U99" i="71"/>
  <c r="U113" i="71"/>
  <c r="U86" i="71"/>
  <c r="U100" i="71"/>
  <c r="U90" i="71"/>
  <c r="U65" i="71"/>
  <c r="U80" i="71"/>
  <c r="U112" i="71"/>
  <c r="U111" i="71"/>
  <c r="U79" i="71"/>
  <c r="U93" i="71"/>
  <c r="U91" i="71"/>
  <c r="U105" i="71"/>
  <c r="U110" i="71"/>
  <c r="U92" i="71"/>
  <c r="U114" i="71"/>
  <c r="U82" i="71"/>
  <c r="U96" i="71"/>
  <c r="U103" i="71"/>
  <c r="U71" i="71"/>
  <c r="U78" i="71"/>
  <c r="U85" i="71"/>
  <c r="U83" i="71"/>
  <c r="U97" i="71"/>
  <c r="CU157" i="71"/>
  <c r="DM105" i="71"/>
  <c r="AN42" i="71"/>
  <c r="BF42" i="71" s="1"/>
  <c r="AN144" i="71"/>
  <c r="BF144" i="71" s="1"/>
  <c r="AN134" i="71"/>
  <c r="BF134" i="71" s="1"/>
  <c r="AM136" i="71"/>
  <c r="BE136" i="71" s="1"/>
  <c r="AM145" i="71"/>
  <c r="BE145" i="71" s="1"/>
  <c r="CU109" i="71"/>
  <c r="DM57" i="71"/>
  <c r="AN55" i="71"/>
  <c r="BF55" i="71" s="1"/>
  <c r="AN36" i="71"/>
  <c r="BF36" i="71" s="1"/>
  <c r="CU137" i="71"/>
  <c r="DM85" i="71"/>
  <c r="AN59" i="71"/>
  <c r="BF59" i="71" s="1"/>
  <c r="CU129" i="71"/>
  <c r="DM77" i="71"/>
  <c r="AN146" i="71"/>
  <c r="BF146" i="71" s="1"/>
  <c r="CU158" i="71"/>
  <c r="DM106" i="71"/>
  <c r="V115" i="71"/>
  <c r="AN115" i="71" s="1"/>
  <c r="BF115" i="71" s="1"/>
  <c r="V111" i="71"/>
  <c r="V94" i="71"/>
  <c r="V92" i="71"/>
  <c r="V93" i="71"/>
  <c r="V91" i="71"/>
  <c r="V106" i="71"/>
  <c r="V89" i="71"/>
  <c r="V104" i="71"/>
  <c r="V103" i="71"/>
  <c r="V86" i="71"/>
  <c r="V84" i="71"/>
  <c r="V114" i="71"/>
  <c r="V113" i="71"/>
  <c r="V73" i="71"/>
  <c r="V85" i="71"/>
  <c r="V83" i="71"/>
  <c r="V98" i="71"/>
  <c r="V96" i="71"/>
  <c r="V95" i="71"/>
  <c r="V110" i="71"/>
  <c r="V109" i="71"/>
  <c r="V108" i="71"/>
  <c r="V107" i="71"/>
  <c r="V90" i="71"/>
  <c r="V105" i="71"/>
  <c r="V65" i="71"/>
  <c r="AN65" i="71" s="1"/>
  <c r="BF65" i="71" s="1"/>
  <c r="V82" i="71"/>
  <c r="V102" i="71"/>
  <c r="V101" i="71"/>
  <c r="V100" i="71"/>
  <c r="V99" i="71"/>
  <c r="V97" i="71"/>
  <c r="V112" i="71"/>
  <c r="V88" i="71"/>
  <c r="V87" i="71"/>
  <c r="CU115" i="71"/>
  <c r="DM63" i="71"/>
  <c r="AM33" i="71"/>
  <c r="BE33" i="71" s="1"/>
  <c r="AM166" i="71"/>
  <c r="BE166" i="71" s="1"/>
  <c r="CU131" i="71"/>
  <c r="DM79" i="71"/>
  <c r="U67" i="71"/>
  <c r="AM67" i="71" s="1"/>
  <c r="BE67" i="71" s="1"/>
  <c r="CU127" i="71"/>
  <c r="DM75" i="71"/>
  <c r="AN29" i="71"/>
  <c r="BF29" i="71" s="1"/>
  <c r="CU143" i="71"/>
  <c r="DM91" i="71"/>
  <c r="CU118" i="71"/>
  <c r="DM66" i="71"/>
  <c r="AM159" i="71"/>
  <c r="BE159" i="71" s="1"/>
  <c r="AN174" i="71"/>
  <c r="BF174" i="71" s="1"/>
  <c r="CU117" i="71"/>
  <c r="DM65" i="71"/>
  <c r="AM156" i="71"/>
  <c r="BE156" i="71" s="1"/>
  <c r="CU154" i="71"/>
  <c r="DM102" i="71"/>
  <c r="AM178" i="71"/>
  <c r="BE178" i="71" s="1"/>
  <c r="CU139" i="71"/>
  <c r="DM87" i="71"/>
  <c r="CU130" i="71"/>
  <c r="DM78" i="71"/>
  <c r="V74" i="71"/>
  <c r="AN164" i="71"/>
  <c r="BF164" i="71" s="1"/>
  <c r="CU134" i="71"/>
  <c r="DM82" i="71"/>
  <c r="CU156" i="71"/>
  <c r="DM104" i="71"/>
  <c r="CU138" i="71"/>
  <c r="DM86" i="71"/>
  <c r="CU141" i="71"/>
  <c r="DM89" i="71"/>
  <c r="AM131" i="71"/>
  <c r="BE131" i="71" s="1"/>
  <c r="CU135" i="71"/>
  <c r="DM83" i="71"/>
  <c r="CU144" i="71"/>
  <c r="DM92" i="71"/>
  <c r="AN51" i="71"/>
  <c r="BF51" i="71" s="1"/>
  <c r="CU140" i="71"/>
  <c r="DM88" i="71"/>
  <c r="AN152" i="71"/>
  <c r="BF152" i="71" s="1"/>
  <c r="AN142" i="71"/>
  <c r="BF142" i="71" s="1"/>
  <c r="AM124" i="71"/>
  <c r="BE124" i="71" s="1"/>
  <c r="AN46" i="71"/>
  <c r="BF46" i="71" s="1"/>
  <c r="AN132" i="71"/>
  <c r="BF132" i="71" s="1"/>
  <c r="CU152" i="71"/>
  <c r="DM100" i="71"/>
  <c r="CU150" i="71"/>
  <c r="DM98" i="71"/>
  <c r="V70" i="71"/>
  <c r="AN34" i="71"/>
  <c r="BF34" i="71" s="1"/>
  <c r="V72" i="71"/>
  <c r="CU149" i="71"/>
  <c r="DM97" i="71"/>
  <c r="AN135" i="71"/>
  <c r="BF135" i="71" s="1"/>
  <c r="AN136" i="71"/>
  <c r="BF136" i="71" s="1"/>
  <c r="AN149" i="71"/>
  <c r="BF149" i="71" s="1"/>
  <c r="AN171" i="71"/>
  <c r="BF171" i="71" s="1"/>
  <c r="CU120" i="71"/>
  <c r="DM68" i="71"/>
  <c r="AM151" i="71"/>
  <c r="BE151" i="71" s="1"/>
  <c r="AM155" i="71"/>
  <c r="BE155" i="71" s="1"/>
  <c r="AN53" i="71"/>
  <c r="BF53" i="71" s="1"/>
  <c r="AN170" i="71"/>
  <c r="BF170" i="71" s="1"/>
  <c r="AN177" i="71"/>
  <c r="BF177" i="71" s="1"/>
  <c r="CU153" i="71"/>
  <c r="DM101" i="71"/>
  <c r="AM138" i="71"/>
  <c r="BE138" i="71" s="1"/>
  <c r="V75" i="71"/>
  <c r="U70" i="71"/>
  <c r="AM147" i="71"/>
  <c r="BE147" i="71" s="1"/>
  <c r="AN156" i="71"/>
  <c r="BF156" i="71" s="1"/>
  <c r="AN130" i="71"/>
  <c r="BF130" i="71" s="1"/>
  <c r="CU159" i="71"/>
  <c r="DM107" i="71"/>
  <c r="CU136" i="71"/>
  <c r="DM84" i="71"/>
  <c r="AN38" i="71"/>
  <c r="BF38" i="71" s="1"/>
  <c r="AM175" i="71"/>
  <c r="BE175" i="71" s="1"/>
  <c r="DF91" i="71"/>
  <c r="DX39" i="71"/>
  <c r="DF82" i="71"/>
  <c r="DX30" i="71"/>
  <c r="DF70" i="71"/>
  <c r="DX18" i="71"/>
  <c r="DF98" i="71"/>
  <c r="DX46" i="71"/>
  <c r="DF71" i="71"/>
  <c r="DX19" i="71"/>
  <c r="DF106" i="71"/>
  <c r="DX54" i="71"/>
  <c r="DF77" i="71"/>
  <c r="DX25" i="71"/>
  <c r="CZ103" i="71"/>
  <c r="DR51" i="71"/>
  <c r="CZ64" i="71"/>
  <c r="DR12" i="71"/>
  <c r="CZ77" i="71"/>
  <c r="DR25" i="71"/>
  <c r="CZ98" i="71"/>
  <c r="DR46" i="71"/>
  <c r="CZ75" i="71"/>
  <c r="DR23" i="71"/>
  <c r="CZ68" i="71"/>
  <c r="DR16" i="71"/>
  <c r="DE102" i="71"/>
  <c r="DW50" i="71"/>
  <c r="DE82" i="71"/>
  <c r="DW30" i="71"/>
  <c r="DE69" i="71"/>
  <c r="DW17" i="71"/>
  <c r="DE89" i="71"/>
  <c r="DW37" i="71"/>
  <c r="DE80" i="71"/>
  <c r="DW28" i="71"/>
  <c r="DE76" i="71"/>
  <c r="DW24" i="71"/>
  <c r="DA88" i="71"/>
  <c r="DS36" i="71"/>
  <c r="DA94" i="71"/>
  <c r="DS42" i="71"/>
  <c r="DA96" i="71"/>
  <c r="DS44" i="71"/>
  <c r="DA99" i="71"/>
  <c r="DS47" i="71"/>
  <c r="DA87" i="71"/>
  <c r="DS35" i="71"/>
  <c r="DA95" i="71"/>
  <c r="DS43" i="71"/>
  <c r="DA67" i="71"/>
  <c r="DS15" i="71"/>
  <c r="DC60" i="71"/>
  <c r="DU8" i="71"/>
  <c r="DC63" i="71"/>
  <c r="DU11" i="71"/>
  <c r="DC85" i="71"/>
  <c r="DU33" i="71"/>
  <c r="DC62" i="71"/>
  <c r="DU10" i="71"/>
  <c r="DC81" i="71"/>
  <c r="DU29" i="71"/>
  <c r="DC75" i="71"/>
  <c r="DU23" i="71"/>
  <c r="CV103" i="71"/>
  <c r="DN51" i="71"/>
  <c r="CV94" i="71"/>
  <c r="DN42" i="71"/>
  <c r="CV82" i="71"/>
  <c r="DN30" i="71"/>
  <c r="CV78" i="71"/>
  <c r="DN26" i="71"/>
  <c r="CV100" i="71"/>
  <c r="DN48" i="71"/>
  <c r="CV89" i="71"/>
  <c r="DN37" i="71"/>
  <c r="CV80" i="71"/>
  <c r="DN28" i="71"/>
  <c r="DD96" i="71"/>
  <c r="DV44" i="71"/>
  <c r="DD68" i="71"/>
  <c r="DV16" i="71"/>
  <c r="DD71" i="71"/>
  <c r="DV19" i="71"/>
  <c r="DD94" i="71"/>
  <c r="DV42" i="71"/>
  <c r="DD89" i="71"/>
  <c r="DV37" i="71"/>
  <c r="DD80" i="71"/>
  <c r="DV28" i="71"/>
  <c r="CT91" i="71"/>
  <c r="DL39" i="71"/>
  <c r="CT87" i="71"/>
  <c r="DL35" i="71"/>
  <c r="CT105" i="71"/>
  <c r="DL53" i="71"/>
  <c r="CT101" i="71"/>
  <c r="DL49" i="71"/>
  <c r="CT75" i="71"/>
  <c r="DL23" i="71"/>
  <c r="CT97" i="71"/>
  <c r="DL45" i="71"/>
  <c r="CS91" i="71"/>
  <c r="DK39" i="71"/>
  <c r="CS102" i="71"/>
  <c r="DK50" i="71"/>
  <c r="CS87" i="71"/>
  <c r="DK35" i="71"/>
  <c r="CS92" i="71"/>
  <c r="DK40" i="71"/>
  <c r="CS90" i="71"/>
  <c r="DK38" i="71"/>
  <c r="CS71" i="71"/>
  <c r="DK19" i="71"/>
  <c r="CS59" i="71"/>
  <c r="DK7" i="71"/>
  <c r="CY83" i="71"/>
  <c r="DQ31" i="71"/>
  <c r="CY95" i="71"/>
  <c r="DQ43" i="71"/>
  <c r="CY74" i="71"/>
  <c r="DQ22" i="71"/>
  <c r="CY94" i="71"/>
  <c r="DQ42" i="71"/>
  <c r="CY90" i="71"/>
  <c r="DQ38" i="71"/>
  <c r="CY60" i="71"/>
  <c r="DQ8" i="71"/>
  <c r="DB82" i="71"/>
  <c r="DT30" i="71"/>
  <c r="DB93" i="71"/>
  <c r="DT41" i="71"/>
  <c r="DB104" i="71"/>
  <c r="DT52" i="71"/>
  <c r="DB83" i="71"/>
  <c r="DT31" i="71"/>
  <c r="DB68" i="71"/>
  <c r="DT16" i="71"/>
  <c r="DB79" i="71"/>
  <c r="DT27" i="71"/>
  <c r="DF66" i="71"/>
  <c r="DX14" i="71"/>
  <c r="DF92" i="71"/>
  <c r="DX40" i="71"/>
  <c r="DF94" i="71"/>
  <c r="DX42" i="71"/>
  <c r="DF97" i="71"/>
  <c r="DX45" i="71"/>
  <c r="DF67" i="71"/>
  <c r="DX15" i="71"/>
  <c r="DF88" i="71"/>
  <c r="DX36" i="71"/>
  <c r="DF62" i="71"/>
  <c r="DX10" i="71"/>
  <c r="CZ58" i="71"/>
  <c r="DR6" i="71"/>
  <c r="CZ79" i="71"/>
  <c r="DR27" i="71"/>
  <c r="CZ78" i="71"/>
  <c r="DR26" i="71"/>
  <c r="CZ57" i="71"/>
  <c r="DR5" i="71"/>
  <c r="CZ83" i="71"/>
  <c r="DR31" i="71"/>
  <c r="CZ80" i="71"/>
  <c r="DR28" i="71"/>
  <c r="DE107" i="71"/>
  <c r="DW55" i="71"/>
  <c r="DE91" i="71"/>
  <c r="DW39" i="71"/>
  <c r="DE81" i="71"/>
  <c r="DW29" i="71"/>
  <c r="DE62" i="71"/>
  <c r="DW10" i="71"/>
  <c r="DE73" i="71"/>
  <c r="DW21" i="71"/>
  <c r="DE72" i="71"/>
  <c r="DW20" i="71"/>
  <c r="DA69" i="71"/>
  <c r="DS17" i="71"/>
  <c r="DA80" i="71"/>
  <c r="DS28" i="71"/>
  <c r="DA90" i="71"/>
  <c r="DS38" i="71"/>
  <c r="DA101" i="71"/>
  <c r="DS49" i="71"/>
  <c r="DA100" i="71"/>
  <c r="DS48" i="71"/>
  <c r="DA105" i="71"/>
  <c r="DS53" i="71"/>
  <c r="DA59" i="71"/>
  <c r="DS7" i="71"/>
  <c r="DC96" i="71"/>
  <c r="DU44" i="71"/>
  <c r="DC107" i="71"/>
  <c r="DU55" i="71"/>
  <c r="DC104" i="71"/>
  <c r="DU52" i="71"/>
  <c r="DC66" i="71"/>
  <c r="DU14" i="71"/>
  <c r="DC78" i="71"/>
  <c r="DU26" i="71"/>
  <c r="DC69" i="71"/>
  <c r="DU17" i="71"/>
  <c r="CV62" i="71"/>
  <c r="DN10" i="71"/>
  <c r="CV102" i="71"/>
  <c r="DN50" i="71"/>
  <c r="CV68" i="71"/>
  <c r="DN16" i="71"/>
  <c r="CV58" i="71"/>
  <c r="DN6" i="71"/>
  <c r="CV85" i="71"/>
  <c r="DN33" i="71"/>
  <c r="CV72" i="71"/>
  <c r="DN20" i="71"/>
  <c r="DD87" i="71"/>
  <c r="DV35" i="71"/>
  <c r="DD75" i="71"/>
  <c r="DV23" i="71"/>
  <c r="DD99" i="71"/>
  <c r="DV47" i="71"/>
  <c r="DD61" i="71"/>
  <c r="DV9" i="71"/>
  <c r="DD92" i="71"/>
  <c r="DV40" i="71"/>
  <c r="DD90" i="71"/>
  <c r="DV38" i="71"/>
  <c r="DD81" i="71"/>
  <c r="DV29" i="71"/>
  <c r="CT106" i="71"/>
  <c r="DL54" i="71"/>
  <c r="CT92" i="71"/>
  <c r="DL40" i="71"/>
  <c r="CT89" i="71"/>
  <c r="DL37" i="71"/>
  <c r="CT83" i="71"/>
  <c r="DL31" i="71"/>
  <c r="CT104" i="71"/>
  <c r="DL52" i="71"/>
  <c r="CT82" i="71"/>
  <c r="DL30" i="71"/>
  <c r="CS78" i="71"/>
  <c r="DK26" i="71"/>
  <c r="CS83" i="71"/>
  <c r="DK31" i="71"/>
  <c r="CS84" i="71"/>
  <c r="DK32" i="71"/>
  <c r="CS80" i="71"/>
  <c r="DK28" i="71"/>
  <c r="CS82" i="71"/>
  <c r="DK30" i="71"/>
  <c r="CS60" i="71"/>
  <c r="DK8" i="71"/>
  <c r="CS79" i="71"/>
  <c r="DK27" i="71"/>
  <c r="CY77" i="71"/>
  <c r="DQ25" i="71"/>
  <c r="CY85" i="71"/>
  <c r="DQ33" i="71"/>
  <c r="CY93" i="71"/>
  <c r="DQ41" i="71"/>
  <c r="CY106" i="71"/>
  <c r="DQ54" i="71"/>
  <c r="CY103" i="71"/>
  <c r="DQ51" i="71"/>
  <c r="CY64" i="71"/>
  <c r="DQ12" i="71"/>
  <c r="DB61" i="71"/>
  <c r="DT9" i="71"/>
  <c r="DB96" i="71"/>
  <c r="DT44" i="71"/>
  <c r="DB64" i="71"/>
  <c r="DT12" i="71"/>
  <c r="DB94" i="71"/>
  <c r="DT42" i="71"/>
  <c r="DB99" i="71"/>
  <c r="DT47" i="71"/>
  <c r="DB67" i="71"/>
  <c r="DT15" i="71"/>
  <c r="DF74" i="71"/>
  <c r="DX22" i="71"/>
  <c r="DF90" i="71"/>
  <c r="DX38" i="71"/>
  <c r="DF96" i="71"/>
  <c r="DX44" i="71"/>
  <c r="DF57" i="71"/>
  <c r="DX5" i="71"/>
  <c r="DF72" i="71"/>
  <c r="DX20" i="71"/>
  <c r="DF93" i="71"/>
  <c r="DX41" i="71"/>
  <c r="CZ94" i="71"/>
  <c r="DR42" i="71"/>
  <c r="CZ61" i="71"/>
  <c r="DR9" i="71"/>
  <c r="CZ91" i="71"/>
  <c r="DR39" i="71"/>
  <c r="CZ71" i="71"/>
  <c r="DR19" i="71"/>
  <c r="CZ76" i="71"/>
  <c r="DR24" i="71"/>
  <c r="CZ90" i="71"/>
  <c r="DR38" i="71"/>
  <c r="CZ96" i="71"/>
  <c r="DR44" i="71"/>
  <c r="DE67" i="71"/>
  <c r="DW15" i="71"/>
  <c r="DE90" i="71"/>
  <c r="DW38" i="71"/>
  <c r="DE92" i="71"/>
  <c r="DW40" i="71"/>
  <c r="DE75" i="71"/>
  <c r="DW23" i="71"/>
  <c r="DE101" i="71"/>
  <c r="DW49" i="71"/>
  <c r="DE88" i="71"/>
  <c r="DW36" i="71"/>
  <c r="DA77" i="71"/>
  <c r="DS25" i="71"/>
  <c r="DA74" i="71"/>
  <c r="DS22" i="71"/>
  <c r="DA83" i="71"/>
  <c r="DS31" i="71"/>
  <c r="DA64" i="71"/>
  <c r="DS12" i="71"/>
  <c r="DA84" i="71"/>
  <c r="DS32" i="71"/>
  <c r="DA58" i="71"/>
  <c r="DS6" i="71"/>
  <c r="DA60" i="71"/>
  <c r="DS8" i="71"/>
  <c r="DC87" i="71"/>
  <c r="DU35" i="71"/>
  <c r="DC72" i="71"/>
  <c r="DU20" i="71"/>
  <c r="DC83" i="71"/>
  <c r="DU31" i="71"/>
  <c r="DC89" i="71"/>
  <c r="DU37" i="71"/>
  <c r="DC79" i="71"/>
  <c r="DU27" i="71"/>
  <c r="DC97" i="71"/>
  <c r="DU45" i="71"/>
  <c r="CV63" i="71"/>
  <c r="DN11" i="71"/>
  <c r="CV105" i="71"/>
  <c r="DN53" i="71"/>
  <c r="CV98" i="71"/>
  <c r="DN46" i="71"/>
  <c r="CV106" i="71"/>
  <c r="DN54" i="71"/>
  <c r="CV66" i="71"/>
  <c r="DN14" i="71"/>
  <c r="CV73" i="71"/>
  <c r="DN21" i="71"/>
  <c r="DD102" i="71"/>
  <c r="DV50" i="71"/>
  <c r="DD82" i="71"/>
  <c r="DV30" i="71"/>
  <c r="DD62" i="71"/>
  <c r="DV10" i="71"/>
  <c r="DD58" i="71"/>
  <c r="DV6" i="71"/>
  <c r="DD106" i="71"/>
  <c r="DV54" i="71"/>
  <c r="DD93" i="71"/>
  <c r="DV41" i="71"/>
  <c r="DD77" i="71"/>
  <c r="DV25" i="71"/>
  <c r="CT86" i="71"/>
  <c r="DL34" i="71"/>
  <c r="CT85" i="71"/>
  <c r="DL33" i="71"/>
  <c r="CT103" i="71"/>
  <c r="DL51" i="71"/>
  <c r="CT88" i="71"/>
  <c r="DL36" i="71"/>
  <c r="CT93" i="71"/>
  <c r="DL41" i="71"/>
  <c r="CT70" i="71"/>
  <c r="DL18" i="71"/>
  <c r="CS97" i="71"/>
  <c r="DK45" i="71"/>
  <c r="CS81" i="71"/>
  <c r="DK29" i="71"/>
  <c r="CS98" i="71"/>
  <c r="DK46" i="71"/>
  <c r="CS68" i="71"/>
  <c r="DK16" i="71"/>
  <c r="CS66" i="71"/>
  <c r="DK14" i="71"/>
  <c r="CS69" i="71"/>
  <c r="DK17" i="71"/>
  <c r="CY59" i="71"/>
  <c r="DQ7" i="71"/>
  <c r="CY82" i="71"/>
  <c r="DQ30" i="71"/>
  <c r="CY96" i="71"/>
  <c r="DQ44" i="71"/>
  <c r="CY66" i="71"/>
  <c r="DQ14" i="71"/>
  <c r="CY76" i="71"/>
  <c r="DQ24" i="71"/>
  <c r="CY57" i="71"/>
  <c r="DQ5" i="71"/>
  <c r="CY68" i="71"/>
  <c r="DQ16" i="71"/>
  <c r="DB88" i="71"/>
  <c r="DT36" i="71"/>
  <c r="DB65" i="71"/>
  <c r="DT13" i="71"/>
  <c r="DB86" i="71"/>
  <c r="DT34" i="71"/>
  <c r="DB107" i="71"/>
  <c r="DT55" i="71"/>
  <c r="DB71" i="71"/>
  <c r="DT19" i="71"/>
  <c r="DB101" i="71"/>
  <c r="DT49" i="71"/>
  <c r="DF68" i="71"/>
  <c r="DX16" i="71"/>
  <c r="DF79" i="71"/>
  <c r="DX27" i="71"/>
  <c r="DF64" i="71"/>
  <c r="DX12" i="71"/>
  <c r="DF104" i="71"/>
  <c r="DX52" i="71"/>
  <c r="DF87" i="71"/>
  <c r="DX35" i="71"/>
  <c r="DF69" i="71"/>
  <c r="DX17" i="71"/>
  <c r="CZ100" i="71"/>
  <c r="DR48" i="71"/>
  <c r="CZ63" i="71"/>
  <c r="DR11" i="71"/>
  <c r="CZ92" i="71"/>
  <c r="DR40" i="71"/>
  <c r="CZ67" i="71"/>
  <c r="DR15" i="71"/>
  <c r="CZ59" i="71"/>
  <c r="DR7" i="71"/>
  <c r="CZ70" i="71"/>
  <c r="DR18" i="71"/>
  <c r="CZ101" i="71"/>
  <c r="DR49" i="71"/>
  <c r="DE59" i="71"/>
  <c r="DW7" i="71"/>
  <c r="DE103" i="71"/>
  <c r="DW51" i="71"/>
  <c r="DE63" i="71"/>
  <c r="DW11" i="71"/>
  <c r="DE104" i="71"/>
  <c r="DW52" i="71"/>
  <c r="DE79" i="71"/>
  <c r="DW27" i="71"/>
  <c r="DE61" i="71"/>
  <c r="DW9" i="71"/>
  <c r="DA68" i="71"/>
  <c r="DS16" i="71"/>
  <c r="DA82" i="71"/>
  <c r="DS30" i="71"/>
  <c r="DA73" i="71"/>
  <c r="DS21" i="71"/>
  <c r="DA92" i="71"/>
  <c r="DS40" i="71"/>
  <c r="DA107" i="71"/>
  <c r="DS55" i="71"/>
  <c r="DA79" i="71"/>
  <c r="DS27" i="71"/>
  <c r="DC90" i="71"/>
  <c r="DU38" i="71"/>
  <c r="DC57" i="71"/>
  <c r="DU5" i="71"/>
  <c r="DC101" i="71"/>
  <c r="DU49" i="71"/>
  <c r="DC91" i="71"/>
  <c r="DU39" i="71"/>
  <c r="DC98" i="71"/>
  <c r="DU46" i="71"/>
  <c r="DC80" i="71"/>
  <c r="DU28" i="71"/>
  <c r="DC84" i="71"/>
  <c r="DU32" i="71"/>
  <c r="CV77" i="71"/>
  <c r="DN25" i="71"/>
  <c r="CV71" i="71"/>
  <c r="DN19" i="71"/>
  <c r="CV87" i="71"/>
  <c r="DN35" i="71"/>
  <c r="CV67" i="71"/>
  <c r="DN15" i="71"/>
  <c r="CV79" i="71"/>
  <c r="DN27" i="71"/>
  <c r="CV74" i="71"/>
  <c r="DN22" i="71"/>
  <c r="DD98" i="71"/>
  <c r="DV46" i="71"/>
  <c r="DD59" i="71"/>
  <c r="DV7" i="71"/>
  <c r="DD83" i="71"/>
  <c r="DV31" i="71"/>
  <c r="DD104" i="71"/>
  <c r="DV52" i="71"/>
  <c r="DD60" i="71"/>
  <c r="DV8" i="71"/>
  <c r="DD86" i="71"/>
  <c r="DV34" i="71"/>
  <c r="DD78" i="71"/>
  <c r="DV26" i="71"/>
  <c r="CT72" i="71"/>
  <c r="DL20" i="71"/>
  <c r="CT69" i="71"/>
  <c r="DL17" i="71"/>
  <c r="CT99" i="71"/>
  <c r="DL47" i="71"/>
  <c r="CT76" i="71"/>
  <c r="DL24" i="71"/>
  <c r="CT62" i="71"/>
  <c r="DL10" i="71"/>
  <c r="CT59" i="71"/>
  <c r="DL7" i="71"/>
  <c r="CS64" i="71"/>
  <c r="DK12" i="71"/>
  <c r="CS104" i="71"/>
  <c r="DK52" i="71"/>
  <c r="CS63" i="71"/>
  <c r="DK11" i="71"/>
  <c r="CS65" i="71"/>
  <c r="DK13" i="71"/>
  <c r="CS72" i="71"/>
  <c r="DK20" i="71"/>
  <c r="CS107" i="71"/>
  <c r="DK55" i="71"/>
  <c r="CY71" i="71"/>
  <c r="DQ19" i="71"/>
  <c r="CY102" i="71"/>
  <c r="DQ50" i="71"/>
  <c r="CY72" i="71"/>
  <c r="DQ20" i="71"/>
  <c r="CY105" i="71"/>
  <c r="DQ53" i="71"/>
  <c r="CY63" i="71"/>
  <c r="DQ11" i="71"/>
  <c r="CY62" i="71"/>
  <c r="DQ10" i="71"/>
  <c r="CY80" i="71"/>
  <c r="DQ28" i="71"/>
  <c r="DB103" i="71"/>
  <c r="DT51" i="71"/>
  <c r="DB70" i="71"/>
  <c r="DT18" i="71"/>
  <c r="DB81" i="71"/>
  <c r="DT29" i="71"/>
  <c r="DB97" i="71"/>
  <c r="DT45" i="71"/>
  <c r="DB90" i="71"/>
  <c r="DT38" i="71"/>
  <c r="DB84" i="71"/>
  <c r="DT32" i="71"/>
  <c r="DF73" i="71"/>
  <c r="DX21" i="71"/>
  <c r="DF83" i="71"/>
  <c r="DX31" i="71"/>
  <c r="DF86" i="71"/>
  <c r="DX34" i="71"/>
  <c r="DF75" i="71"/>
  <c r="DX23" i="71"/>
  <c r="DF76" i="71"/>
  <c r="DX24" i="71"/>
  <c r="DF65" i="71"/>
  <c r="DX13" i="71"/>
  <c r="CZ102" i="71"/>
  <c r="DR50" i="71"/>
  <c r="CZ82" i="71"/>
  <c r="DR30" i="71"/>
  <c r="CZ65" i="71"/>
  <c r="DR13" i="71"/>
  <c r="CZ95" i="71"/>
  <c r="DR43" i="71"/>
  <c r="CZ69" i="71"/>
  <c r="DR17" i="71"/>
  <c r="CZ89" i="71"/>
  <c r="DR37" i="71"/>
  <c r="CZ88" i="71"/>
  <c r="DR36" i="71"/>
  <c r="DE87" i="71"/>
  <c r="DW35" i="71"/>
  <c r="DE64" i="71"/>
  <c r="DW12" i="71"/>
  <c r="DE58" i="71"/>
  <c r="DW6" i="71"/>
  <c r="DE60" i="71"/>
  <c r="DW8" i="71"/>
  <c r="DE78" i="71"/>
  <c r="DW26" i="71"/>
  <c r="DE65" i="71"/>
  <c r="DW13" i="71"/>
  <c r="DA104" i="71"/>
  <c r="DS52" i="71"/>
  <c r="DA97" i="71"/>
  <c r="DS45" i="71"/>
  <c r="DA61" i="71"/>
  <c r="DS9" i="71"/>
  <c r="DA91" i="71"/>
  <c r="DS39" i="71"/>
  <c r="DA93" i="71"/>
  <c r="DS41" i="71"/>
  <c r="DA78" i="71"/>
  <c r="DS26" i="71"/>
  <c r="DC67" i="71"/>
  <c r="DU15" i="71"/>
  <c r="DC76" i="71"/>
  <c r="DU24" i="71"/>
  <c r="DC95" i="71"/>
  <c r="DU43" i="71"/>
  <c r="DC58" i="71"/>
  <c r="DU6" i="71"/>
  <c r="DC64" i="71"/>
  <c r="DU12" i="71"/>
  <c r="DC86" i="71"/>
  <c r="DU34" i="71"/>
  <c r="DC106" i="71"/>
  <c r="DU54" i="71"/>
  <c r="CV81" i="71"/>
  <c r="DN29" i="71"/>
  <c r="CV93" i="71"/>
  <c r="DN41" i="71"/>
  <c r="CV107" i="71"/>
  <c r="DN55" i="71"/>
  <c r="CV88" i="71"/>
  <c r="DN36" i="71"/>
  <c r="CV101" i="71"/>
  <c r="DN49" i="71"/>
  <c r="CV75" i="71"/>
  <c r="DN23" i="71"/>
  <c r="DD79" i="71"/>
  <c r="DV27" i="71"/>
  <c r="DD95" i="71"/>
  <c r="DV43" i="71"/>
  <c r="DD70" i="71"/>
  <c r="DV18" i="71"/>
  <c r="DD72" i="71"/>
  <c r="DV20" i="71"/>
  <c r="DD97" i="71"/>
  <c r="DV45" i="71"/>
  <c r="DD64" i="71"/>
  <c r="DV12" i="71"/>
  <c r="CT107" i="71"/>
  <c r="DL55" i="71"/>
  <c r="CT79" i="71"/>
  <c r="DL27" i="71"/>
  <c r="CT58" i="71"/>
  <c r="DL6" i="71"/>
  <c r="CT66" i="71"/>
  <c r="DL14" i="71"/>
  <c r="CT63" i="71"/>
  <c r="DL11" i="71"/>
  <c r="CT57" i="71"/>
  <c r="DL5" i="71"/>
  <c r="CT78" i="71"/>
  <c r="DL26" i="71"/>
  <c r="CS88" i="71"/>
  <c r="DK36" i="71"/>
  <c r="CS105" i="71"/>
  <c r="DK53" i="71"/>
  <c r="CS86" i="71"/>
  <c r="DK34" i="71"/>
  <c r="CS94" i="71"/>
  <c r="DK42" i="71"/>
  <c r="CS95" i="71"/>
  <c r="DK43" i="71"/>
  <c r="CS85" i="71"/>
  <c r="DK33" i="71"/>
  <c r="CY81" i="71"/>
  <c r="DQ29" i="71"/>
  <c r="CY61" i="71"/>
  <c r="DQ9" i="71"/>
  <c r="CY87" i="71"/>
  <c r="DQ35" i="71"/>
  <c r="CY107" i="71"/>
  <c r="DQ55" i="71"/>
  <c r="CY100" i="71"/>
  <c r="DQ48" i="71"/>
  <c r="CY99" i="71"/>
  <c r="DQ47" i="71"/>
  <c r="CY92" i="71"/>
  <c r="DQ40" i="71"/>
  <c r="DB85" i="71"/>
  <c r="DT33" i="71"/>
  <c r="DB59" i="71"/>
  <c r="DT7" i="71"/>
  <c r="DB80" i="71"/>
  <c r="DT28" i="71"/>
  <c r="DB73" i="71"/>
  <c r="DT21" i="71"/>
  <c r="DB102" i="71"/>
  <c r="DT50" i="71"/>
  <c r="DB77" i="71"/>
  <c r="DT25" i="71"/>
  <c r="DF59" i="71"/>
  <c r="DX7" i="71"/>
  <c r="DF60" i="71"/>
  <c r="DX8" i="71"/>
  <c r="DF101" i="71"/>
  <c r="DX49" i="71"/>
  <c r="DF61" i="71"/>
  <c r="DX9" i="71"/>
  <c r="DF99" i="71"/>
  <c r="DX47" i="71"/>
  <c r="DF81" i="71"/>
  <c r="DX29" i="71"/>
  <c r="CZ107" i="71"/>
  <c r="DR55" i="71"/>
  <c r="CZ73" i="71"/>
  <c r="DR21" i="71"/>
  <c r="CZ85" i="71"/>
  <c r="DR33" i="71"/>
  <c r="CZ105" i="71"/>
  <c r="DR53" i="71"/>
  <c r="CZ62" i="71"/>
  <c r="DR10" i="71"/>
  <c r="CZ72" i="71"/>
  <c r="DR20" i="71"/>
  <c r="DE71" i="71"/>
  <c r="DW19" i="71"/>
  <c r="DE74" i="71"/>
  <c r="DW22" i="71"/>
  <c r="DE68" i="71"/>
  <c r="DW16" i="71"/>
  <c r="DE100" i="71"/>
  <c r="DW48" i="71"/>
  <c r="DE57" i="71"/>
  <c r="DW5" i="71"/>
  <c r="DE66" i="71"/>
  <c r="DW14" i="71"/>
  <c r="DE106" i="71"/>
  <c r="DW54" i="71"/>
  <c r="DA85" i="71"/>
  <c r="DS33" i="71"/>
  <c r="DA76" i="71"/>
  <c r="DS24" i="71"/>
  <c r="DA86" i="71"/>
  <c r="DS34" i="71"/>
  <c r="DA71" i="71"/>
  <c r="DS19" i="71"/>
  <c r="DA65" i="71"/>
  <c r="DS13" i="71"/>
  <c r="DA75" i="71"/>
  <c r="DS23" i="71"/>
  <c r="DC94" i="71"/>
  <c r="DU42" i="71"/>
  <c r="DC68" i="71"/>
  <c r="DU16" i="71"/>
  <c r="DC74" i="71"/>
  <c r="DU22" i="71"/>
  <c r="DC61" i="71"/>
  <c r="DU9" i="71"/>
  <c r="DC102" i="71"/>
  <c r="DU50" i="71"/>
  <c r="DC82" i="71"/>
  <c r="DU30" i="71"/>
  <c r="DC77" i="71"/>
  <c r="DU25" i="71"/>
  <c r="CV95" i="71"/>
  <c r="DN43" i="71"/>
  <c r="CV91" i="71"/>
  <c r="DN39" i="71"/>
  <c r="CV92" i="71"/>
  <c r="DN40" i="71"/>
  <c r="CV64" i="71"/>
  <c r="DN12" i="71"/>
  <c r="CV84" i="71"/>
  <c r="DN32" i="71"/>
  <c r="CV69" i="71"/>
  <c r="DN17" i="71"/>
  <c r="DD74" i="71"/>
  <c r="DV22" i="71"/>
  <c r="DD91" i="71"/>
  <c r="DV39" i="71"/>
  <c r="DD65" i="71"/>
  <c r="DV13" i="71"/>
  <c r="DD63" i="71"/>
  <c r="DV11" i="71"/>
  <c r="DD76" i="71"/>
  <c r="DV24" i="71"/>
  <c r="DD84" i="71"/>
  <c r="DV32" i="71"/>
  <c r="CT73" i="71"/>
  <c r="DL21" i="71"/>
  <c r="CT96" i="71"/>
  <c r="DL44" i="71"/>
  <c r="CT60" i="71"/>
  <c r="DL8" i="71"/>
  <c r="CT100" i="71"/>
  <c r="DL48" i="71"/>
  <c r="CT65" i="71"/>
  <c r="DL13" i="71"/>
  <c r="CT94" i="71"/>
  <c r="DL42" i="71"/>
  <c r="CT95" i="71"/>
  <c r="DL43" i="71"/>
  <c r="CS74" i="71"/>
  <c r="DK22" i="71"/>
  <c r="CS58" i="71"/>
  <c r="DK6" i="71"/>
  <c r="CS89" i="71"/>
  <c r="DK37" i="71"/>
  <c r="CS75" i="71"/>
  <c r="DK23" i="71"/>
  <c r="CS106" i="71"/>
  <c r="DK54" i="71"/>
  <c r="CS103" i="71"/>
  <c r="DK51" i="71"/>
  <c r="CY65" i="71"/>
  <c r="DQ13" i="71"/>
  <c r="CY58" i="71"/>
  <c r="DQ6" i="71"/>
  <c r="CY91" i="71"/>
  <c r="DQ39" i="71"/>
  <c r="CY88" i="71"/>
  <c r="DQ36" i="71"/>
  <c r="CY104" i="71"/>
  <c r="DQ52" i="71"/>
  <c r="CY67" i="71"/>
  <c r="DQ15" i="71"/>
  <c r="DB57" i="71"/>
  <c r="DT5" i="71"/>
  <c r="DB100" i="71"/>
  <c r="DT48" i="71"/>
  <c r="DB66" i="71"/>
  <c r="DT14" i="71"/>
  <c r="DB75" i="71"/>
  <c r="DT23" i="71"/>
  <c r="DB105" i="71"/>
  <c r="DT53" i="71"/>
  <c r="DB60" i="71"/>
  <c r="DT8" i="71"/>
  <c r="DB106" i="71"/>
  <c r="DT54" i="71"/>
  <c r="DF84" i="71"/>
  <c r="DX32" i="71"/>
  <c r="DF100" i="71"/>
  <c r="DX48" i="71"/>
  <c r="DF58" i="71"/>
  <c r="DX6" i="71"/>
  <c r="DF105" i="71"/>
  <c r="DX53" i="71"/>
  <c r="DF103" i="71"/>
  <c r="DX51" i="71"/>
  <c r="DF102" i="71"/>
  <c r="DX50" i="71"/>
  <c r="CZ97" i="71"/>
  <c r="DR45" i="71"/>
  <c r="CZ99" i="71"/>
  <c r="DR47" i="71"/>
  <c r="CZ74" i="71"/>
  <c r="DR22" i="71"/>
  <c r="CZ104" i="71"/>
  <c r="DR52" i="71"/>
  <c r="CZ66" i="71"/>
  <c r="DR14" i="71"/>
  <c r="CZ86" i="71"/>
  <c r="DR34" i="71"/>
  <c r="DE94" i="71"/>
  <c r="DW42" i="71"/>
  <c r="DE86" i="71"/>
  <c r="DW34" i="71"/>
  <c r="DE95" i="71"/>
  <c r="DW43" i="71"/>
  <c r="DE85" i="71"/>
  <c r="DW33" i="71"/>
  <c r="DE70" i="71"/>
  <c r="DW18" i="71"/>
  <c r="DE97" i="71"/>
  <c r="DW45" i="71"/>
  <c r="DE83" i="71"/>
  <c r="DW31" i="71"/>
  <c r="DA70" i="71"/>
  <c r="DS18" i="71"/>
  <c r="DA66" i="71"/>
  <c r="DS14" i="71"/>
  <c r="DA62" i="71"/>
  <c r="DS10" i="71"/>
  <c r="DA106" i="71"/>
  <c r="DS54" i="71"/>
  <c r="DA63" i="71"/>
  <c r="DS11" i="71"/>
  <c r="DA102" i="71"/>
  <c r="DS50" i="71"/>
  <c r="DC73" i="71"/>
  <c r="DU21" i="71"/>
  <c r="DC100" i="71"/>
  <c r="DU48" i="71"/>
  <c r="DC99" i="71"/>
  <c r="DU47" i="71"/>
  <c r="DC59" i="71"/>
  <c r="DU7" i="71"/>
  <c r="DC103" i="71"/>
  <c r="DU51" i="71"/>
  <c r="DC65" i="71"/>
  <c r="DU13" i="71"/>
  <c r="CV97" i="71"/>
  <c r="DN45" i="71"/>
  <c r="CV70" i="71"/>
  <c r="DN18" i="71"/>
  <c r="CV96" i="71"/>
  <c r="DN44" i="71"/>
  <c r="CV65" i="71"/>
  <c r="DN13" i="71"/>
  <c r="CV90" i="71"/>
  <c r="DN38" i="71"/>
  <c r="CV86" i="71"/>
  <c r="DN34" i="71"/>
  <c r="CV99" i="71"/>
  <c r="DN47" i="71"/>
  <c r="DD66" i="71"/>
  <c r="DV14" i="71"/>
  <c r="DD107" i="71"/>
  <c r="DV55" i="71"/>
  <c r="DD101" i="71"/>
  <c r="DV49" i="71"/>
  <c r="DD103" i="71"/>
  <c r="DV51" i="71"/>
  <c r="DD69" i="71"/>
  <c r="DV17" i="71"/>
  <c r="DD88" i="71"/>
  <c r="DV36" i="71"/>
  <c r="CT67" i="71"/>
  <c r="DL15" i="71"/>
  <c r="CT64" i="71"/>
  <c r="DL12" i="71"/>
  <c r="CT61" i="71"/>
  <c r="DL9" i="71"/>
  <c r="CT74" i="71"/>
  <c r="DL22" i="71"/>
  <c r="CT102" i="71"/>
  <c r="DL50" i="71"/>
  <c r="CT71" i="71"/>
  <c r="DL19" i="71"/>
  <c r="CT77" i="71"/>
  <c r="DL25" i="71"/>
  <c r="CS73" i="71"/>
  <c r="DK21" i="71"/>
  <c r="CS96" i="71"/>
  <c r="DK44" i="71"/>
  <c r="CS77" i="71"/>
  <c r="DK25" i="71"/>
  <c r="CS57" i="71"/>
  <c r="DK5" i="71"/>
  <c r="CS62" i="71"/>
  <c r="DK10" i="71"/>
  <c r="CS93" i="71"/>
  <c r="DK41" i="71"/>
  <c r="CY79" i="71"/>
  <c r="DQ27" i="71"/>
  <c r="CY101" i="71"/>
  <c r="DQ49" i="71"/>
  <c r="CY98" i="71"/>
  <c r="DQ46" i="71"/>
  <c r="CY70" i="71"/>
  <c r="DQ18" i="71"/>
  <c r="CY86" i="71"/>
  <c r="DQ34" i="71"/>
  <c r="CY78" i="71"/>
  <c r="DQ26" i="71"/>
  <c r="DB69" i="71"/>
  <c r="DT17" i="71"/>
  <c r="DB62" i="71"/>
  <c r="DT10" i="71"/>
  <c r="DB89" i="71"/>
  <c r="DT37" i="71"/>
  <c r="DB72" i="71"/>
  <c r="DT20" i="71"/>
  <c r="DB74" i="71"/>
  <c r="DT22" i="71"/>
  <c r="DB98" i="71"/>
  <c r="DT46" i="71"/>
  <c r="DB76" i="71"/>
  <c r="DT24" i="71"/>
  <c r="DF95" i="71"/>
  <c r="DX43" i="71"/>
  <c r="DF63" i="71"/>
  <c r="DX11" i="71"/>
  <c r="DF89" i="71"/>
  <c r="DX37" i="71"/>
  <c r="DF80" i="71"/>
  <c r="DX28" i="71"/>
  <c r="DF107" i="71"/>
  <c r="DX55" i="71"/>
  <c r="DF85" i="71"/>
  <c r="DX33" i="71"/>
  <c r="DF78" i="71"/>
  <c r="DX26" i="71"/>
  <c r="CZ106" i="71"/>
  <c r="DR54" i="71"/>
  <c r="CZ81" i="71"/>
  <c r="DR29" i="71"/>
  <c r="CZ84" i="71"/>
  <c r="DR32" i="71"/>
  <c r="CZ60" i="71"/>
  <c r="DR8" i="71"/>
  <c r="CZ87" i="71"/>
  <c r="DR35" i="71"/>
  <c r="CZ93" i="71"/>
  <c r="DR41" i="71"/>
  <c r="DE96" i="71"/>
  <c r="DW44" i="71"/>
  <c r="DE98" i="71"/>
  <c r="DW46" i="71"/>
  <c r="DE99" i="71"/>
  <c r="DW47" i="71"/>
  <c r="DE93" i="71"/>
  <c r="DW41" i="71"/>
  <c r="DE77" i="71"/>
  <c r="DW25" i="71"/>
  <c r="DE84" i="71"/>
  <c r="DW32" i="71"/>
  <c r="DE105" i="71"/>
  <c r="DW53" i="71"/>
  <c r="DA81" i="71"/>
  <c r="DS29" i="71"/>
  <c r="DA72" i="71"/>
  <c r="DS20" i="71"/>
  <c r="DA57" i="71"/>
  <c r="DS5" i="71"/>
  <c r="DA98" i="71"/>
  <c r="DS46" i="71"/>
  <c r="DA89" i="71"/>
  <c r="DS37" i="71"/>
  <c r="DA103" i="71"/>
  <c r="DS51" i="71"/>
  <c r="DC92" i="71"/>
  <c r="DU40" i="71"/>
  <c r="DC93" i="71"/>
  <c r="DU41" i="71"/>
  <c r="DC88" i="71"/>
  <c r="DU36" i="71"/>
  <c r="DC71" i="71"/>
  <c r="DU19" i="71"/>
  <c r="DC70" i="71"/>
  <c r="DU18" i="71"/>
  <c r="DC105" i="71"/>
  <c r="DU53" i="71"/>
  <c r="CV104" i="71"/>
  <c r="DN52" i="71"/>
  <c r="CV57" i="71"/>
  <c r="DN5" i="71"/>
  <c r="CV61" i="71"/>
  <c r="DN9" i="71"/>
  <c r="CV59" i="71"/>
  <c r="DN7" i="71"/>
  <c r="CV60" i="71"/>
  <c r="DN8" i="71"/>
  <c r="CV83" i="71"/>
  <c r="DN31" i="71"/>
  <c r="CV76" i="71"/>
  <c r="DN24" i="71"/>
  <c r="DD105" i="71"/>
  <c r="DV53" i="71"/>
  <c r="DD85" i="71"/>
  <c r="DV33" i="71"/>
  <c r="DD57" i="71"/>
  <c r="DV5" i="71"/>
  <c r="DD73" i="71"/>
  <c r="DV21" i="71"/>
  <c r="DD100" i="71"/>
  <c r="DV48" i="71"/>
  <c r="DD67" i="71"/>
  <c r="DV15" i="71"/>
  <c r="CT68" i="71"/>
  <c r="DL16" i="71"/>
  <c r="CT80" i="71"/>
  <c r="DL28" i="71"/>
  <c r="CT90" i="71"/>
  <c r="DL38" i="71"/>
  <c r="CT98" i="71"/>
  <c r="DL46" i="71"/>
  <c r="CT81" i="71"/>
  <c r="DL29" i="71"/>
  <c r="CT84" i="71"/>
  <c r="DL32" i="71"/>
  <c r="CS100" i="71"/>
  <c r="DK48" i="71"/>
  <c r="CS76" i="71"/>
  <c r="DK24" i="71"/>
  <c r="CS101" i="71"/>
  <c r="DK49" i="71"/>
  <c r="CS61" i="71"/>
  <c r="DK9" i="71"/>
  <c r="CS70" i="71"/>
  <c r="DK18" i="71"/>
  <c r="CS99" i="71"/>
  <c r="DK47" i="71"/>
  <c r="CS67" i="71"/>
  <c r="DK15" i="71"/>
  <c r="CY97" i="71"/>
  <c r="DQ45" i="71"/>
  <c r="CY73" i="71"/>
  <c r="DQ21" i="71"/>
  <c r="CY69" i="71"/>
  <c r="DQ17" i="71"/>
  <c r="CY89" i="71"/>
  <c r="DQ37" i="71"/>
  <c r="CY75" i="71"/>
  <c r="DQ23" i="71"/>
  <c r="CY84" i="71"/>
  <c r="DQ32" i="71"/>
  <c r="DB58" i="71"/>
  <c r="DT6" i="71"/>
  <c r="DB78" i="71"/>
  <c r="DT26" i="71"/>
  <c r="DB92" i="71"/>
  <c r="DT40" i="71"/>
  <c r="DB87" i="71"/>
  <c r="DT35" i="71"/>
  <c r="DB95" i="71"/>
  <c r="DT43" i="71"/>
  <c r="DB91" i="71"/>
  <c r="DT39" i="71"/>
  <c r="DB63" i="71"/>
  <c r="DT11" i="71"/>
  <c r="CY56" i="71"/>
  <c r="CV56" i="71"/>
  <c r="DB56" i="71"/>
  <c r="DD56" i="71"/>
  <c r="CT56" i="71"/>
  <c r="CZ56" i="71"/>
  <c r="CS56" i="71"/>
  <c r="DE56" i="71"/>
  <c r="DF56" i="71"/>
  <c r="DA56" i="71"/>
  <c r="DC2" i="71"/>
  <c r="DC56" i="71"/>
  <c r="CY2" i="71"/>
  <c r="CV2" i="71"/>
  <c r="DB2" i="71"/>
  <c r="DD2" i="71"/>
  <c r="DA2" i="71"/>
  <c r="CZ2" i="71"/>
  <c r="CS2" i="71"/>
  <c r="CT2" i="71"/>
  <c r="DE2" i="71"/>
  <c r="DF2" i="71"/>
  <c r="CW16" i="71"/>
  <c r="CW34" i="71"/>
  <c r="CW52" i="71"/>
  <c r="CW20" i="71"/>
  <c r="CW22" i="71"/>
  <c r="CW45" i="71"/>
  <c r="CW23" i="71"/>
  <c r="CW31" i="71"/>
  <c r="CW11" i="71"/>
  <c r="CW42" i="71"/>
  <c r="CW24" i="71"/>
  <c r="CW15" i="71"/>
  <c r="CW14" i="71"/>
  <c r="CW26" i="71"/>
  <c r="CW21" i="71"/>
  <c r="CW7" i="71"/>
  <c r="CW47" i="71"/>
  <c r="CW8" i="71"/>
  <c r="CW46" i="71"/>
  <c r="CW6" i="71"/>
  <c r="CW40" i="71"/>
  <c r="CW49" i="71"/>
  <c r="CW54" i="71"/>
  <c r="CW37" i="71"/>
  <c r="CW9" i="71"/>
  <c r="CW39" i="71"/>
  <c r="CW35" i="71"/>
  <c r="CW33" i="71"/>
  <c r="CW12" i="71"/>
  <c r="CW30" i="71"/>
  <c r="CW55" i="71"/>
  <c r="CW13" i="71"/>
  <c r="CW51" i="71"/>
  <c r="CW29" i="71"/>
  <c r="CW28" i="71"/>
  <c r="CW43" i="71"/>
  <c r="CW10" i="71"/>
  <c r="CW50" i="71"/>
  <c r="CW53" i="71"/>
  <c r="CW41" i="71"/>
  <c r="CW18" i="71"/>
  <c r="CW44" i="71"/>
  <c r="CW5" i="71"/>
  <c r="CW48" i="71"/>
  <c r="CW38" i="71"/>
  <c r="CW19" i="71"/>
  <c r="CW36" i="71"/>
  <c r="CW25" i="71"/>
  <c r="CW27" i="71"/>
  <c r="CW17" i="71"/>
  <c r="CW32" i="71"/>
  <c r="CX22" i="71"/>
  <c r="CX43" i="71"/>
  <c r="CX23" i="71"/>
  <c r="CX45" i="71"/>
  <c r="CX36" i="71"/>
  <c r="CX5" i="71"/>
  <c r="CX6" i="71"/>
  <c r="CX21" i="71"/>
  <c r="CX47" i="71"/>
  <c r="CX28" i="71"/>
  <c r="CX55" i="71"/>
  <c r="CX16" i="71"/>
  <c r="CX14" i="71"/>
  <c r="CX35" i="71"/>
  <c r="CX29" i="71"/>
  <c r="CX50" i="71"/>
  <c r="CX34" i="71"/>
  <c r="CX12" i="71"/>
  <c r="CX8" i="71"/>
  <c r="CX46" i="71"/>
  <c r="CX48" i="71"/>
  <c r="CX51" i="71"/>
  <c r="CX37" i="71"/>
  <c r="CX7" i="71"/>
  <c r="CX25" i="71"/>
  <c r="CX33" i="71"/>
  <c r="CX41" i="71"/>
  <c r="CX40" i="71"/>
  <c r="CX19" i="71"/>
  <c r="CX11" i="71"/>
  <c r="CX13" i="71"/>
  <c r="CX30" i="71"/>
  <c r="CX53" i="71"/>
  <c r="CX24" i="71"/>
  <c r="CX39" i="71"/>
  <c r="CX17" i="71"/>
  <c r="CX49" i="71"/>
  <c r="CX26" i="71"/>
  <c r="CX54" i="71"/>
  <c r="CX20" i="71"/>
  <c r="CX32" i="71"/>
  <c r="CX18" i="71"/>
  <c r="CX52" i="71"/>
  <c r="CX10" i="71"/>
  <c r="CX9" i="71"/>
  <c r="CX27" i="71"/>
  <c r="CX42" i="71"/>
  <c r="CX38" i="71"/>
  <c r="CX15" i="71"/>
  <c r="CX31" i="71"/>
  <c r="CX44" i="71"/>
  <c r="CX4" i="71"/>
  <c r="DP4" i="71" s="1"/>
  <c r="CW4" i="71"/>
  <c r="DO4" i="71" s="1"/>
  <c r="EP12" i="12"/>
  <c r="EP14" i="12"/>
  <c r="EP17" i="12"/>
  <c r="EO12" i="12"/>
  <c r="EP9" i="12"/>
  <c r="EP6" i="12"/>
  <c r="EO7" i="12"/>
  <c r="EO18" i="12"/>
  <c r="EO26" i="12"/>
  <c r="EO15" i="12"/>
  <c r="EO27" i="12"/>
  <c r="EO23" i="12"/>
  <c r="EP24" i="12"/>
  <c r="EP23" i="12"/>
  <c r="EP7" i="12"/>
  <c r="EO24" i="12"/>
  <c r="EP25" i="12"/>
  <c r="EP27" i="12"/>
  <c r="EO21" i="12"/>
  <c r="EO16" i="12"/>
  <c r="EP11" i="12"/>
  <c r="EO9" i="12"/>
  <c r="EP21" i="12"/>
  <c r="EP8" i="12"/>
  <c r="EO8" i="12"/>
  <c r="EP15" i="12"/>
  <c r="EP18" i="12"/>
  <c r="EO22" i="12"/>
  <c r="EO25" i="12"/>
  <c r="EO10" i="12"/>
  <c r="EP10" i="12"/>
  <c r="EP22" i="12"/>
  <c r="EO11" i="12"/>
  <c r="EP26" i="12"/>
  <c r="EO14" i="12"/>
  <c r="EP13" i="12"/>
  <c r="EO17" i="12"/>
  <c r="EO13" i="12"/>
  <c r="EO6" i="12"/>
  <c r="EP16" i="12"/>
  <c r="DN19" i="12"/>
  <c r="EO20" i="12" s="1"/>
  <c r="DL34" i="44"/>
  <c r="DJ34" i="44"/>
  <c r="FG238" i="71" l="1"/>
  <c r="B239" i="71"/>
  <c r="FH238" i="71"/>
  <c r="EE8" i="71"/>
  <c r="EJ8" i="71" s="1"/>
  <c r="EF14" i="71"/>
  <c r="EK14" i="71" s="1"/>
  <c r="EF12" i="71"/>
  <c r="EK12" i="71" s="1"/>
  <c r="EF11" i="71"/>
  <c r="EK11" i="71" s="1"/>
  <c r="ED6" i="71"/>
  <c r="EI6" i="71" s="1"/>
  <c r="EE7" i="71"/>
  <c r="EJ7" i="71" s="1"/>
  <c r="EF8" i="71"/>
  <c r="EK8" i="71" s="1"/>
  <c r="EE10" i="71"/>
  <c r="EJ10" i="71" s="1"/>
  <c r="EE4" i="71"/>
  <c r="EJ4" i="71" s="1"/>
  <c r="ED12" i="71"/>
  <c r="EI12" i="71" s="1"/>
  <c r="ED9" i="71"/>
  <c r="EI9" i="71" s="1"/>
  <c r="EF4" i="71"/>
  <c r="EK4" i="71" s="1"/>
  <c r="ED7" i="71"/>
  <c r="EI7" i="71" s="1"/>
  <c r="ED8" i="71"/>
  <c r="EI8" i="71" s="1"/>
  <c r="EF13" i="71"/>
  <c r="EK13" i="71" s="1"/>
  <c r="EE13" i="71"/>
  <c r="EJ13" i="71" s="1"/>
  <c r="EF15" i="71"/>
  <c r="EK15" i="71" s="1"/>
  <c r="EF10" i="71"/>
  <c r="EK10" i="71" s="1"/>
  <c r="EF5" i="71"/>
  <c r="EK5" i="71" s="1"/>
  <c r="ED10" i="71"/>
  <c r="EI10" i="71" s="1"/>
  <c r="EE9" i="71"/>
  <c r="EJ9" i="71" s="1"/>
  <c r="ED13" i="71"/>
  <c r="EI13" i="71" s="1"/>
  <c r="EF7" i="71"/>
  <c r="EK7" i="71" s="1"/>
  <c r="EE6" i="71"/>
  <c r="EJ6" i="71" s="1"/>
  <c r="EE14" i="71"/>
  <c r="EJ14" i="71" s="1"/>
  <c r="ED14" i="71"/>
  <c r="EI14" i="71" s="1"/>
  <c r="EF6" i="71"/>
  <c r="EK6" i="71" s="1"/>
  <c r="EE5" i="71"/>
  <c r="EJ5" i="71" s="1"/>
  <c r="EE11" i="71"/>
  <c r="EJ11" i="71" s="1"/>
  <c r="EF9" i="71"/>
  <c r="EK9" i="71" s="1"/>
  <c r="EE12" i="71"/>
  <c r="EJ12" i="71" s="1"/>
  <c r="ED11" i="71"/>
  <c r="EI11" i="71" s="1"/>
  <c r="ED5" i="71"/>
  <c r="EI5" i="71" s="1"/>
  <c r="EE15" i="71"/>
  <c r="EJ15" i="71" s="1"/>
  <c r="ED15" i="71"/>
  <c r="EI15" i="71" s="1"/>
  <c r="ED4" i="71"/>
  <c r="EI4" i="71" s="1"/>
  <c r="EC9" i="71"/>
  <c r="EH9" i="71" s="1"/>
  <c r="EC6" i="71"/>
  <c r="EH6" i="71" s="1"/>
  <c r="EC5" i="71"/>
  <c r="EH5" i="71" s="1"/>
  <c r="EC14" i="71"/>
  <c r="EH14" i="71" s="1"/>
  <c r="EC7" i="71"/>
  <c r="EH7" i="71" s="1"/>
  <c r="EC11" i="71"/>
  <c r="EH11" i="71" s="1"/>
  <c r="EC15" i="71"/>
  <c r="EH15" i="71" s="1"/>
  <c r="EC8" i="71"/>
  <c r="EH8" i="71" s="1"/>
  <c r="EC13" i="71"/>
  <c r="EH13" i="71" s="1"/>
  <c r="EC12" i="71"/>
  <c r="EH12" i="71" s="1"/>
  <c r="EC10" i="71"/>
  <c r="EH10" i="71" s="1"/>
  <c r="EC4" i="71"/>
  <c r="EH4" i="71" s="1"/>
  <c r="AM83" i="71"/>
  <c r="BE83" i="71" s="1"/>
  <c r="BX31" i="71" s="1"/>
  <c r="EP19" i="12"/>
  <c r="EP30" i="12" s="1"/>
  <c r="DO31" i="12"/>
  <c r="BP50" i="42" s="1"/>
  <c r="BI9" i="69" s="1"/>
  <c r="DO32" i="12"/>
  <c r="BQ50" i="42" s="1"/>
  <c r="BK9" i="69" s="1"/>
  <c r="AV66" i="73"/>
  <c r="AQ59" i="73"/>
  <c r="AR61" i="73"/>
  <c r="AQ69" i="73"/>
  <c r="AS67" i="73"/>
  <c r="AR60" i="73"/>
  <c r="AS62" i="73"/>
  <c r="AR68" i="73"/>
  <c r="AR65" i="73"/>
  <c r="AS70" i="73"/>
  <c r="AR64" i="73"/>
  <c r="AQ70" i="73"/>
  <c r="AS65" i="73"/>
  <c r="AS61" i="73"/>
  <c r="AQ68" i="73"/>
  <c r="AQ61" i="73"/>
  <c r="AQ62" i="73"/>
  <c r="AS63" i="73"/>
  <c r="AR81" i="73"/>
  <c r="AS69" i="73"/>
  <c r="AS66" i="73"/>
  <c r="AQ78" i="73"/>
  <c r="AQ65" i="73"/>
  <c r="AS60" i="73"/>
  <c r="AR59" i="73"/>
  <c r="AS80" i="73"/>
  <c r="AR62" i="73"/>
  <c r="AQ67" i="73"/>
  <c r="AQ76" i="73"/>
  <c r="AR67" i="73"/>
  <c r="AS59" i="73"/>
  <c r="AQ60" i="73"/>
  <c r="AR70" i="73"/>
  <c r="AS64" i="73"/>
  <c r="AR63" i="73"/>
  <c r="AQ63" i="73"/>
  <c r="AR66" i="73"/>
  <c r="AV68" i="73"/>
  <c r="AP80" i="73"/>
  <c r="AP75" i="73"/>
  <c r="AV63" i="73"/>
  <c r="AV69" i="73"/>
  <c r="AP81" i="73"/>
  <c r="AP79" i="73"/>
  <c r="AV67" i="73"/>
  <c r="AP84" i="73"/>
  <c r="AV72" i="73"/>
  <c r="AV78" i="73"/>
  <c r="AP90" i="73"/>
  <c r="AP86" i="73"/>
  <c r="AV74" i="73"/>
  <c r="AV88" i="73"/>
  <c r="AP100" i="73"/>
  <c r="AV77" i="73"/>
  <c r="AP89" i="73"/>
  <c r="AV94" i="73"/>
  <c r="AP106" i="73"/>
  <c r="AP83" i="73"/>
  <c r="AV71" i="73"/>
  <c r="AP85" i="73"/>
  <c r="AV73" i="73"/>
  <c r="AM75" i="71"/>
  <c r="BE75" i="71" s="1"/>
  <c r="BX23" i="71" s="1"/>
  <c r="AM74" i="71"/>
  <c r="BE74" i="71" s="1"/>
  <c r="BX22" i="71" s="1"/>
  <c r="AN79" i="71"/>
  <c r="BF79" i="71" s="1"/>
  <c r="BY27" i="71" s="1"/>
  <c r="AN80" i="71"/>
  <c r="BF80" i="71" s="1"/>
  <c r="BX15" i="71"/>
  <c r="AM65" i="71"/>
  <c r="BE65" i="71" s="1"/>
  <c r="BX13" i="71" s="1"/>
  <c r="AM73" i="71"/>
  <c r="BE73" i="71" s="1"/>
  <c r="BX21" i="71" s="1"/>
  <c r="AN78" i="71"/>
  <c r="BF78" i="71" s="1"/>
  <c r="BY26" i="71" s="1"/>
  <c r="AM81" i="71"/>
  <c r="BE81" i="71" s="1"/>
  <c r="BX29" i="71" s="1"/>
  <c r="AM80" i="71"/>
  <c r="BE80" i="71" s="1"/>
  <c r="BX28" i="71" s="1"/>
  <c r="AM76" i="71"/>
  <c r="BE76" i="71" s="1"/>
  <c r="BX24" i="71" s="1"/>
  <c r="AN76" i="71"/>
  <c r="BF76" i="71" s="1"/>
  <c r="BY24" i="71" s="1"/>
  <c r="AM66" i="71"/>
  <c r="BE66" i="71" s="1"/>
  <c r="BX14" i="71" s="1"/>
  <c r="AN91" i="71"/>
  <c r="BF91" i="71" s="1"/>
  <c r="BY39" i="71" s="1"/>
  <c r="AM96" i="71"/>
  <c r="BE96" i="71" s="1"/>
  <c r="BX44" i="71" s="1"/>
  <c r="AM79" i="71"/>
  <c r="BE79" i="71" s="1"/>
  <c r="BX27" i="71" s="1"/>
  <c r="AM113" i="71"/>
  <c r="BE113" i="71" s="1"/>
  <c r="BX9" i="71" s="1"/>
  <c r="AN81" i="71"/>
  <c r="BF81" i="71" s="1"/>
  <c r="BY29" i="71" s="1"/>
  <c r="BY28" i="71"/>
  <c r="BY13" i="71"/>
  <c r="AM105" i="71"/>
  <c r="BE105" i="71" s="1"/>
  <c r="BX53" i="71" s="1"/>
  <c r="AN70" i="71"/>
  <c r="BF70" i="71" s="1"/>
  <c r="BY18" i="71" s="1"/>
  <c r="AN99" i="71"/>
  <c r="BF99" i="71" s="1"/>
  <c r="BY47" i="71" s="1"/>
  <c r="AN107" i="71"/>
  <c r="BF107" i="71" s="1"/>
  <c r="BY55" i="71" s="1"/>
  <c r="AM100" i="71"/>
  <c r="BE100" i="71" s="1"/>
  <c r="BX48" i="71" s="1"/>
  <c r="AM88" i="71"/>
  <c r="BE88" i="71" s="1"/>
  <c r="BX36" i="71" s="1"/>
  <c r="AM103" i="71"/>
  <c r="BE103" i="71" s="1"/>
  <c r="BX51" i="71" s="1"/>
  <c r="AM93" i="71"/>
  <c r="BE93" i="71" s="1"/>
  <c r="BX41" i="71" s="1"/>
  <c r="AM86" i="71"/>
  <c r="BE86" i="71" s="1"/>
  <c r="BX34" i="71" s="1"/>
  <c r="AN85" i="71"/>
  <c r="BF85" i="71" s="1"/>
  <c r="BY33" i="71" s="1"/>
  <c r="AM98" i="71"/>
  <c r="BE98" i="71" s="1"/>
  <c r="BX46" i="71" s="1"/>
  <c r="AN67" i="71"/>
  <c r="BF67" i="71" s="1"/>
  <c r="BY15" i="71" s="1"/>
  <c r="AM70" i="71"/>
  <c r="BE70" i="71" s="1"/>
  <c r="BX18" i="71" s="1"/>
  <c r="AN75" i="71"/>
  <c r="BF75" i="71" s="1"/>
  <c r="BY23" i="71" s="1"/>
  <c r="AM114" i="71"/>
  <c r="BE114" i="71" s="1"/>
  <c r="BX10" i="71" s="1"/>
  <c r="AN72" i="71"/>
  <c r="BF72" i="71" s="1"/>
  <c r="BY20" i="71" s="1"/>
  <c r="AN105" i="71"/>
  <c r="BF105" i="71" s="1"/>
  <c r="BY53" i="71" s="1"/>
  <c r="AN103" i="71"/>
  <c r="BF103" i="71" s="1"/>
  <c r="BY51" i="71" s="1"/>
  <c r="AM85" i="71"/>
  <c r="BE85" i="71" s="1"/>
  <c r="BX33" i="71" s="1"/>
  <c r="AN82" i="71"/>
  <c r="BF82" i="71" s="1"/>
  <c r="BY30" i="71" s="1"/>
  <c r="AN92" i="71"/>
  <c r="BF92" i="71" s="1"/>
  <c r="BY40" i="71" s="1"/>
  <c r="AN88" i="71"/>
  <c r="BF88" i="71" s="1"/>
  <c r="BY36" i="71" s="1"/>
  <c r="AN96" i="71"/>
  <c r="BF96" i="71" s="1"/>
  <c r="BY44" i="71" s="1"/>
  <c r="AN86" i="71"/>
  <c r="BF86" i="71" s="1"/>
  <c r="BY34" i="71" s="1"/>
  <c r="AN94" i="71"/>
  <c r="BF94" i="71" s="1"/>
  <c r="BY42" i="71" s="1"/>
  <c r="AM89" i="71"/>
  <c r="BE89" i="71" s="1"/>
  <c r="BX37" i="71" s="1"/>
  <c r="AM110" i="71"/>
  <c r="BE110" i="71" s="1"/>
  <c r="BX6" i="71" s="1"/>
  <c r="AM87" i="71"/>
  <c r="BE87" i="71" s="1"/>
  <c r="BX35" i="71" s="1"/>
  <c r="AM107" i="71"/>
  <c r="BE107" i="71" s="1"/>
  <c r="BX55" i="71" s="1"/>
  <c r="AN89" i="71"/>
  <c r="BF89" i="71" s="1"/>
  <c r="BY37" i="71" s="1"/>
  <c r="AM71" i="71"/>
  <c r="BE71" i="71" s="1"/>
  <c r="BX19" i="71" s="1"/>
  <c r="AN101" i="71"/>
  <c r="BF101" i="71" s="1"/>
  <c r="BY49" i="71" s="1"/>
  <c r="AN109" i="71"/>
  <c r="BF109" i="71" s="1"/>
  <c r="BY5" i="71" s="1"/>
  <c r="AN113" i="71"/>
  <c r="BF113" i="71" s="1"/>
  <c r="BY9" i="71" s="1"/>
  <c r="CU211" i="71"/>
  <c r="DM159" i="71"/>
  <c r="CU193" i="71"/>
  <c r="DM141" i="71"/>
  <c r="CU169" i="71"/>
  <c r="DM117" i="71"/>
  <c r="CU179" i="71"/>
  <c r="DM127" i="71"/>
  <c r="CU167" i="71"/>
  <c r="DM115" i="71"/>
  <c r="AN102" i="71"/>
  <c r="BF102" i="71" s="1"/>
  <c r="BY50" i="71" s="1"/>
  <c r="AN110" i="71"/>
  <c r="BF110" i="71" s="1"/>
  <c r="BY6" i="71" s="1"/>
  <c r="AN114" i="71"/>
  <c r="BF114" i="71" s="1"/>
  <c r="BY10" i="71" s="1"/>
  <c r="AN93" i="71"/>
  <c r="BF93" i="71" s="1"/>
  <c r="BY41" i="71" s="1"/>
  <c r="CU210" i="71"/>
  <c r="DM158" i="71"/>
  <c r="AM82" i="71"/>
  <c r="BE82" i="71" s="1"/>
  <c r="BX30" i="71" s="1"/>
  <c r="AM111" i="71"/>
  <c r="BE111" i="71" s="1"/>
  <c r="BX7" i="71" s="1"/>
  <c r="AM99" i="71"/>
  <c r="BE99" i="71" s="1"/>
  <c r="BX47" i="71" s="1"/>
  <c r="AM108" i="71"/>
  <c r="BE108" i="71" s="1"/>
  <c r="BX4" i="71" s="1"/>
  <c r="AM104" i="71"/>
  <c r="BE104" i="71" s="1"/>
  <c r="BX52" i="71" s="1"/>
  <c r="CU171" i="71"/>
  <c r="DM119" i="71"/>
  <c r="AN71" i="71"/>
  <c r="BF71" i="71" s="1"/>
  <c r="BY19" i="71" s="1"/>
  <c r="CU204" i="71"/>
  <c r="DM152" i="71"/>
  <c r="CU196" i="71"/>
  <c r="DM144" i="71"/>
  <c r="CU170" i="71"/>
  <c r="DM118" i="71"/>
  <c r="AN87" i="71"/>
  <c r="BF87" i="71" s="1"/>
  <c r="BY35" i="71" s="1"/>
  <c r="AN95" i="71"/>
  <c r="BF95" i="71" s="1"/>
  <c r="BY43" i="71" s="1"/>
  <c r="AN84" i="71"/>
  <c r="BF84" i="71" s="1"/>
  <c r="BY32" i="71" s="1"/>
  <c r="AM97" i="71"/>
  <c r="BE97" i="71" s="1"/>
  <c r="BX45" i="71" s="1"/>
  <c r="AM112" i="71"/>
  <c r="BE112" i="71" s="1"/>
  <c r="BX8" i="71" s="1"/>
  <c r="AM69" i="71"/>
  <c r="BE69" i="71" s="1"/>
  <c r="BX17" i="71" s="1"/>
  <c r="AM94" i="71"/>
  <c r="BE94" i="71" s="1"/>
  <c r="BX42" i="71" s="1"/>
  <c r="AM106" i="71"/>
  <c r="BE106" i="71" s="1"/>
  <c r="BX54" i="71" s="1"/>
  <c r="CU174" i="71"/>
  <c r="DM122" i="71"/>
  <c r="CU184" i="71"/>
  <c r="DM132" i="71"/>
  <c r="AM68" i="71"/>
  <c r="BE68" i="71" s="1"/>
  <c r="BX16" i="71" s="1"/>
  <c r="CU165" i="71"/>
  <c r="DM113" i="71"/>
  <c r="CU200" i="71"/>
  <c r="DM148" i="71"/>
  <c r="CU163" i="71"/>
  <c r="DM111" i="71"/>
  <c r="CU160" i="71"/>
  <c r="DM108" i="71"/>
  <c r="CU177" i="71"/>
  <c r="DM125" i="71"/>
  <c r="CU168" i="71"/>
  <c r="DM116" i="71"/>
  <c r="CU205" i="71"/>
  <c r="DM153" i="71"/>
  <c r="CU192" i="71"/>
  <c r="DM140" i="71"/>
  <c r="AN74" i="71"/>
  <c r="BF74" i="71" s="1"/>
  <c r="BY22" i="71" s="1"/>
  <c r="CU183" i="71"/>
  <c r="DM131" i="71"/>
  <c r="AM92" i="71"/>
  <c r="BE92" i="71" s="1"/>
  <c r="BX40" i="71" s="1"/>
  <c r="AM101" i="71"/>
  <c r="BE101" i="71" s="1"/>
  <c r="BX49" i="71" s="1"/>
  <c r="AM84" i="71"/>
  <c r="BE84" i="71" s="1"/>
  <c r="BX32" i="71" s="1"/>
  <c r="CU180" i="71"/>
  <c r="DM128" i="71"/>
  <c r="CU187" i="71"/>
  <c r="DM135" i="71"/>
  <c r="CU190" i="71"/>
  <c r="DM138" i="71"/>
  <c r="CU195" i="71"/>
  <c r="DM143" i="71"/>
  <c r="AN112" i="71"/>
  <c r="BF112" i="71" s="1"/>
  <c r="BY8" i="71" s="1"/>
  <c r="AN98" i="71"/>
  <c r="BF98" i="71" s="1"/>
  <c r="BY46" i="71" s="1"/>
  <c r="AN111" i="71"/>
  <c r="BF111" i="71" s="1"/>
  <c r="BY7" i="71" s="1"/>
  <c r="CU181" i="71"/>
  <c r="DM129" i="71"/>
  <c r="CU189" i="71"/>
  <c r="DM137" i="71"/>
  <c r="AM102" i="71"/>
  <c r="BE102" i="71" s="1"/>
  <c r="BX50" i="71" s="1"/>
  <c r="CU185" i="71"/>
  <c r="DM133" i="71"/>
  <c r="CU182" i="71"/>
  <c r="DM130" i="71"/>
  <c r="CU206" i="71"/>
  <c r="DM154" i="71"/>
  <c r="AN97" i="71"/>
  <c r="BF97" i="71" s="1"/>
  <c r="BY45" i="71" s="1"/>
  <c r="AN90" i="71"/>
  <c r="BF90" i="71" s="1"/>
  <c r="BY38" i="71" s="1"/>
  <c r="AN83" i="71"/>
  <c r="BF83" i="71" s="1"/>
  <c r="BY31" i="71" s="1"/>
  <c r="AN104" i="71"/>
  <c r="BF104" i="71" s="1"/>
  <c r="BY52" i="71" s="1"/>
  <c r="AM78" i="71"/>
  <c r="BE78" i="71" s="1"/>
  <c r="BX26" i="71" s="1"/>
  <c r="AM90" i="71"/>
  <c r="BE90" i="71" s="1"/>
  <c r="BX38" i="71" s="1"/>
  <c r="AM64" i="71"/>
  <c r="BE64" i="71" s="1"/>
  <c r="BX12" i="71" s="1"/>
  <c r="AM63" i="71"/>
  <c r="BE63" i="71" s="1"/>
  <c r="BX11" i="71" s="1"/>
  <c r="AM77" i="71"/>
  <c r="BE77" i="71" s="1"/>
  <c r="BX25" i="71" s="1"/>
  <c r="CU194" i="71"/>
  <c r="DM142" i="71"/>
  <c r="CU203" i="71"/>
  <c r="DM151" i="71"/>
  <c r="CU178" i="71"/>
  <c r="DM126" i="71"/>
  <c r="AN68" i="71"/>
  <c r="BF68" i="71" s="1"/>
  <c r="BY16" i="71" s="1"/>
  <c r="AN77" i="71"/>
  <c r="BF77" i="71" s="1"/>
  <c r="BY25" i="71" s="1"/>
  <c r="CU198" i="71"/>
  <c r="DM146" i="71"/>
  <c r="CU197" i="71"/>
  <c r="DM145" i="71"/>
  <c r="CU201" i="71"/>
  <c r="DM149" i="71"/>
  <c r="CU208" i="71"/>
  <c r="DM156" i="71"/>
  <c r="AM91" i="71"/>
  <c r="BE91" i="71" s="1"/>
  <c r="BX39" i="71" s="1"/>
  <c r="AM109" i="71"/>
  <c r="BE109" i="71" s="1"/>
  <c r="BX5" i="71" s="1"/>
  <c r="CU199" i="71"/>
  <c r="DM147" i="71"/>
  <c r="AN64" i="71"/>
  <c r="BF64" i="71" s="1"/>
  <c r="BY12" i="71" s="1"/>
  <c r="CU166" i="71"/>
  <c r="DM114" i="71"/>
  <c r="CU207" i="71"/>
  <c r="DM155" i="71"/>
  <c r="AN63" i="71"/>
  <c r="BF63" i="71" s="1"/>
  <c r="BY11" i="71" s="1"/>
  <c r="CU188" i="71"/>
  <c r="DM136" i="71"/>
  <c r="CU191" i="71"/>
  <c r="DM139" i="71"/>
  <c r="AN100" i="71"/>
  <c r="BF100" i="71" s="1"/>
  <c r="BY48" i="71" s="1"/>
  <c r="AN108" i="71"/>
  <c r="BF108" i="71" s="1"/>
  <c r="BY4" i="71" s="1"/>
  <c r="AN73" i="71"/>
  <c r="BF73" i="71" s="1"/>
  <c r="BY21" i="71" s="1"/>
  <c r="AN106" i="71"/>
  <c r="BF106" i="71" s="1"/>
  <c r="BY54" i="71" s="1"/>
  <c r="AM95" i="71"/>
  <c r="BE95" i="71" s="1"/>
  <c r="BX43" i="71" s="1"/>
  <c r="CU162" i="71"/>
  <c r="DM110" i="71"/>
  <c r="CU173" i="71"/>
  <c r="DM121" i="71"/>
  <c r="AN69" i="71"/>
  <c r="BF69" i="71" s="1"/>
  <c r="BY17" i="71" s="1"/>
  <c r="CU176" i="71"/>
  <c r="DM124" i="71"/>
  <c r="CU172" i="71"/>
  <c r="DM120" i="71"/>
  <c r="CU202" i="71"/>
  <c r="DM150" i="71"/>
  <c r="CU186" i="71"/>
  <c r="DM134" i="71"/>
  <c r="CU161" i="71"/>
  <c r="DM109" i="71"/>
  <c r="CU209" i="71"/>
  <c r="DM157" i="71"/>
  <c r="AM72" i="71"/>
  <c r="BE72" i="71" s="1"/>
  <c r="BX20" i="71" s="1"/>
  <c r="CU175" i="71"/>
  <c r="DM123" i="71"/>
  <c r="CU164" i="71"/>
  <c r="DM112" i="71"/>
  <c r="AN66" i="71"/>
  <c r="BF66" i="71" s="1"/>
  <c r="BY14" i="71" s="1"/>
  <c r="CX66" i="71"/>
  <c r="DP14" i="71"/>
  <c r="CW83" i="71"/>
  <c r="DO31" i="71"/>
  <c r="CX62" i="71"/>
  <c r="DP10" i="71"/>
  <c r="CX69" i="71"/>
  <c r="DP17" i="71"/>
  <c r="CX92" i="71"/>
  <c r="DP40" i="71"/>
  <c r="CX98" i="71"/>
  <c r="DP46" i="71"/>
  <c r="CX68" i="71"/>
  <c r="DP16" i="71"/>
  <c r="CX97" i="71"/>
  <c r="DP45" i="71"/>
  <c r="CW88" i="71"/>
  <c r="DO36" i="71"/>
  <c r="CW105" i="71"/>
  <c r="DO53" i="71"/>
  <c r="CW107" i="71"/>
  <c r="DO55" i="71"/>
  <c r="CW106" i="71"/>
  <c r="DO54" i="71"/>
  <c r="CW73" i="71"/>
  <c r="DO21" i="71"/>
  <c r="CW75" i="71"/>
  <c r="DO23" i="71"/>
  <c r="CT108" i="71"/>
  <c r="DL56" i="71"/>
  <c r="DB143" i="71"/>
  <c r="DT91" i="71"/>
  <c r="DB130" i="71"/>
  <c r="DT78" i="71"/>
  <c r="CY141" i="71"/>
  <c r="DQ89" i="71"/>
  <c r="CS119" i="71"/>
  <c r="DK67" i="71"/>
  <c r="CS153" i="71"/>
  <c r="DK101" i="71"/>
  <c r="CT133" i="71"/>
  <c r="DL81" i="71"/>
  <c r="CT120" i="71"/>
  <c r="DL68" i="71"/>
  <c r="DD109" i="71"/>
  <c r="DV57" i="71"/>
  <c r="CV135" i="71"/>
  <c r="DN83" i="71"/>
  <c r="CV109" i="71"/>
  <c r="DN57" i="71"/>
  <c r="DC123" i="71"/>
  <c r="DU71" i="71"/>
  <c r="DA155" i="71"/>
  <c r="DS103" i="71"/>
  <c r="DA124" i="71"/>
  <c r="DS72" i="71"/>
  <c r="DE129" i="71"/>
  <c r="DW77" i="71"/>
  <c r="DE148" i="71"/>
  <c r="DW96" i="71"/>
  <c r="CZ136" i="71"/>
  <c r="DR84" i="71"/>
  <c r="DF137" i="71"/>
  <c r="DX85" i="71"/>
  <c r="DF115" i="71"/>
  <c r="DX63" i="71"/>
  <c r="DB126" i="71"/>
  <c r="DT74" i="71"/>
  <c r="DB121" i="71"/>
  <c r="DT69" i="71"/>
  <c r="CY150" i="71"/>
  <c r="DQ98" i="71"/>
  <c r="CS114" i="71"/>
  <c r="DK62" i="71"/>
  <c r="CS125" i="71"/>
  <c r="DK73" i="71"/>
  <c r="CT126" i="71"/>
  <c r="DL74" i="71"/>
  <c r="DD140" i="71"/>
  <c r="DV88" i="71"/>
  <c r="DD159" i="71"/>
  <c r="DV107" i="71"/>
  <c r="CV142" i="71"/>
  <c r="DN90" i="71"/>
  <c r="CV149" i="71"/>
  <c r="DN97" i="71"/>
  <c r="DC151" i="71"/>
  <c r="DU99" i="71"/>
  <c r="DA115" i="71"/>
  <c r="DS63" i="71"/>
  <c r="DA122" i="71"/>
  <c r="DS70" i="71"/>
  <c r="DE137" i="71"/>
  <c r="DW85" i="71"/>
  <c r="CZ138" i="71"/>
  <c r="DR86" i="71"/>
  <c r="CZ151" i="71"/>
  <c r="DR99" i="71"/>
  <c r="DF157" i="71"/>
  <c r="DX105" i="71"/>
  <c r="DB158" i="71"/>
  <c r="DT106" i="71"/>
  <c r="DB118" i="71"/>
  <c r="DT66" i="71"/>
  <c r="CY156" i="71"/>
  <c r="DQ104" i="71"/>
  <c r="CY117" i="71"/>
  <c r="DQ65" i="71"/>
  <c r="CS141" i="71"/>
  <c r="DK89" i="71"/>
  <c r="CT146" i="71"/>
  <c r="DL94" i="71"/>
  <c r="CT148" i="71"/>
  <c r="DL96" i="71"/>
  <c r="DD115" i="71"/>
  <c r="DV63" i="71"/>
  <c r="CV121" i="71"/>
  <c r="DN69" i="71"/>
  <c r="CV143" i="71"/>
  <c r="DN91" i="71"/>
  <c r="DC154" i="71"/>
  <c r="DU102" i="71"/>
  <c r="DC146" i="71"/>
  <c r="DU94" i="71"/>
  <c r="DA138" i="71"/>
  <c r="DS86" i="71"/>
  <c r="DE118" i="71"/>
  <c r="DW66" i="71"/>
  <c r="DE126" i="71"/>
  <c r="DW74" i="71"/>
  <c r="CZ157" i="71"/>
  <c r="DR105" i="71"/>
  <c r="DF133" i="71"/>
  <c r="DX81" i="71"/>
  <c r="DF112" i="71"/>
  <c r="DX60" i="71"/>
  <c r="DB125" i="71"/>
  <c r="DT73" i="71"/>
  <c r="CY144" i="71"/>
  <c r="DQ92" i="71"/>
  <c r="CY139" i="71"/>
  <c r="DQ87" i="71"/>
  <c r="CS147" i="71"/>
  <c r="DK95" i="71"/>
  <c r="CS140" i="71"/>
  <c r="DK88" i="71"/>
  <c r="CT118" i="71"/>
  <c r="DL66" i="71"/>
  <c r="DD116" i="71"/>
  <c r="DV64" i="71"/>
  <c r="DD147" i="71"/>
  <c r="DV95" i="71"/>
  <c r="CV140" i="71"/>
  <c r="DN88" i="71"/>
  <c r="DC158" i="71"/>
  <c r="DU106" i="71"/>
  <c r="DC147" i="71"/>
  <c r="DU95" i="71"/>
  <c r="DA145" i="71"/>
  <c r="DS93" i="71"/>
  <c r="DA156" i="71"/>
  <c r="DS104" i="71"/>
  <c r="DE110" i="71"/>
  <c r="DW58" i="71"/>
  <c r="CZ141" i="71"/>
  <c r="DR89" i="71"/>
  <c r="CZ134" i="71"/>
  <c r="DR82" i="71"/>
  <c r="DF127" i="71"/>
  <c r="DX75" i="71"/>
  <c r="DB136" i="71"/>
  <c r="DT84" i="71"/>
  <c r="DB122" i="71"/>
  <c r="DT70" i="71"/>
  <c r="CY115" i="71"/>
  <c r="DQ63" i="71"/>
  <c r="CY123" i="71"/>
  <c r="DQ71" i="71"/>
  <c r="CS115" i="71"/>
  <c r="DK63" i="71"/>
  <c r="CT114" i="71"/>
  <c r="DL62" i="71"/>
  <c r="CT124" i="71"/>
  <c r="DL72" i="71"/>
  <c r="DD156" i="71"/>
  <c r="DV104" i="71"/>
  <c r="CV126" i="71"/>
  <c r="DN74" i="71"/>
  <c r="CV123" i="71"/>
  <c r="DN71" i="71"/>
  <c r="DC150" i="71"/>
  <c r="DU98" i="71"/>
  <c r="DC142" i="71"/>
  <c r="DU90" i="71"/>
  <c r="DA125" i="71"/>
  <c r="DS73" i="71"/>
  <c r="DE131" i="71"/>
  <c r="DW79" i="71"/>
  <c r="DE111" i="71"/>
  <c r="DW59" i="71"/>
  <c r="CZ119" i="71"/>
  <c r="DR67" i="71"/>
  <c r="DF121" i="71"/>
  <c r="DX69" i="71"/>
  <c r="DF131" i="71"/>
  <c r="DX79" i="71"/>
  <c r="DB159" i="71"/>
  <c r="DT107" i="71"/>
  <c r="CY120" i="71"/>
  <c r="DQ68" i="71"/>
  <c r="CY148" i="71"/>
  <c r="DQ96" i="71"/>
  <c r="CS118" i="71"/>
  <c r="DK66" i="71"/>
  <c r="CS149" i="71"/>
  <c r="DK97" i="71"/>
  <c r="CT155" i="71"/>
  <c r="DL103" i="71"/>
  <c r="DD145" i="71"/>
  <c r="DV93" i="71"/>
  <c r="DD134" i="71"/>
  <c r="DV82" i="71"/>
  <c r="CV158" i="71"/>
  <c r="DN106" i="71"/>
  <c r="DC149" i="71"/>
  <c r="DU97" i="71"/>
  <c r="DC124" i="71"/>
  <c r="DU72" i="71"/>
  <c r="DA136" i="71"/>
  <c r="DS84" i="71"/>
  <c r="DA129" i="71"/>
  <c r="DS77" i="71"/>
  <c r="DE144" i="71"/>
  <c r="DW92" i="71"/>
  <c r="CZ142" i="71"/>
  <c r="DR90" i="71"/>
  <c r="CZ113" i="71"/>
  <c r="DR61" i="71"/>
  <c r="DF109" i="71"/>
  <c r="DX57" i="71"/>
  <c r="DB119" i="71"/>
  <c r="DT67" i="71"/>
  <c r="DB148" i="71"/>
  <c r="DT96" i="71"/>
  <c r="CY158" i="71"/>
  <c r="DQ106" i="71"/>
  <c r="CS131" i="71"/>
  <c r="DK79" i="71"/>
  <c r="CS136" i="71"/>
  <c r="DK84" i="71"/>
  <c r="CT156" i="71"/>
  <c r="DL104" i="71"/>
  <c r="CT158" i="71"/>
  <c r="DL106" i="71"/>
  <c r="DD113" i="71"/>
  <c r="DV61" i="71"/>
  <c r="CV124" i="71"/>
  <c r="DN72" i="71"/>
  <c r="CV154" i="71"/>
  <c r="DN102" i="71"/>
  <c r="DC118" i="71"/>
  <c r="DU66" i="71"/>
  <c r="DA111" i="71"/>
  <c r="DS59" i="71"/>
  <c r="DA142" i="71"/>
  <c r="DS90" i="71"/>
  <c r="DE125" i="71"/>
  <c r="DW73" i="71"/>
  <c r="DE159" i="71"/>
  <c r="DW107" i="71"/>
  <c r="CZ130" i="71"/>
  <c r="DR78" i="71"/>
  <c r="DF140" i="71"/>
  <c r="DX88" i="71"/>
  <c r="DF144" i="71"/>
  <c r="DX92" i="71"/>
  <c r="DB135" i="71"/>
  <c r="DT83" i="71"/>
  <c r="CY112" i="71"/>
  <c r="DQ60" i="71"/>
  <c r="CY147" i="71"/>
  <c r="DQ95" i="71"/>
  <c r="CS142" i="71"/>
  <c r="DK90" i="71"/>
  <c r="CS143" i="71"/>
  <c r="DK91" i="71"/>
  <c r="CT157" i="71"/>
  <c r="DL105" i="71"/>
  <c r="DD141" i="71"/>
  <c r="DV89" i="71"/>
  <c r="DD148" i="71"/>
  <c r="DV96" i="71"/>
  <c r="CV130" i="71"/>
  <c r="DN78" i="71"/>
  <c r="DC127" i="71"/>
  <c r="DU75" i="71"/>
  <c r="DC115" i="71"/>
  <c r="DU63" i="71"/>
  <c r="DA139" i="71"/>
  <c r="DS87" i="71"/>
  <c r="DA140" i="71"/>
  <c r="DS88" i="71"/>
  <c r="DE121" i="71"/>
  <c r="DW69" i="71"/>
  <c r="CZ127" i="71"/>
  <c r="DR75" i="71"/>
  <c r="CZ155" i="71"/>
  <c r="DR103" i="71"/>
  <c r="DF150" i="71"/>
  <c r="DX98" i="71"/>
  <c r="CX88" i="71"/>
  <c r="DP36" i="71"/>
  <c r="CW59" i="71"/>
  <c r="DO7" i="71"/>
  <c r="CX96" i="71"/>
  <c r="DP44" i="71"/>
  <c r="CX104" i="71"/>
  <c r="DP52" i="71"/>
  <c r="CX91" i="71"/>
  <c r="DP39" i="71"/>
  <c r="CX93" i="71"/>
  <c r="DP41" i="71"/>
  <c r="CX60" i="71"/>
  <c r="DP8" i="71"/>
  <c r="CX107" i="71"/>
  <c r="DP55" i="71"/>
  <c r="CX75" i="71"/>
  <c r="DP23" i="71"/>
  <c r="CW71" i="71"/>
  <c r="DO19" i="71"/>
  <c r="CW102" i="71"/>
  <c r="DO50" i="71"/>
  <c r="CW82" i="71"/>
  <c r="DO30" i="71"/>
  <c r="CW101" i="71"/>
  <c r="DO49" i="71"/>
  <c r="CW78" i="71"/>
  <c r="DO26" i="71"/>
  <c r="CW97" i="71"/>
  <c r="DO45" i="71"/>
  <c r="DC108" i="71"/>
  <c r="DU56" i="71"/>
  <c r="DD108" i="71"/>
  <c r="DV56" i="71"/>
  <c r="CX71" i="71"/>
  <c r="DP19" i="71"/>
  <c r="CX83" i="71"/>
  <c r="DP31" i="71"/>
  <c r="CX70" i="71"/>
  <c r="DP18" i="71"/>
  <c r="CX76" i="71"/>
  <c r="DP24" i="71"/>
  <c r="CX85" i="71"/>
  <c r="DP33" i="71"/>
  <c r="CX64" i="71"/>
  <c r="DP12" i="71"/>
  <c r="CX80" i="71"/>
  <c r="DP28" i="71"/>
  <c r="CX95" i="71"/>
  <c r="DP43" i="71"/>
  <c r="CW90" i="71"/>
  <c r="DO38" i="71"/>
  <c r="CW62" i="71"/>
  <c r="DO10" i="71"/>
  <c r="CW64" i="71"/>
  <c r="DO12" i="71"/>
  <c r="CW92" i="71"/>
  <c r="DO40" i="71"/>
  <c r="CW66" i="71"/>
  <c r="DO14" i="71"/>
  <c r="CW74" i="71"/>
  <c r="DO22" i="71"/>
  <c r="DB108" i="71"/>
  <c r="DT56" i="71"/>
  <c r="DB147" i="71"/>
  <c r="DT95" i="71"/>
  <c r="DB110" i="71"/>
  <c r="DT58" i="71"/>
  <c r="CY121" i="71"/>
  <c r="DQ69" i="71"/>
  <c r="CS151" i="71"/>
  <c r="DK99" i="71"/>
  <c r="CS128" i="71"/>
  <c r="DK76" i="71"/>
  <c r="CT150" i="71"/>
  <c r="DL98" i="71"/>
  <c r="DD119" i="71"/>
  <c r="DV67" i="71"/>
  <c r="DD137" i="71"/>
  <c r="DV85" i="71"/>
  <c r="CV112" i="71"/>
  <c r="DN60" i="71"/>
  <c r="CV156" i="71"/>
  <c r="DN104" i="71"/>
  <c r="DC140" i="71"/>
  <c r="DU88" i="71"/>
  <c r="DA141" i="71"/>
  <c r="DS89" i="71"/>
  <c r="DA133" i="71"/>
  <c r="DS81" i="71"/>
  <c r="DE145" i="71"/>
  <c r="DW93" i="71"/>
  <c r="CZ145" i="71"/>
  <c r="DR93" i="71"/>
  <c r="CZ133" i="71"/>
  <c r="DR81" i="71"/>
  <c r="DF159" i="71"/>
  <c r="DX107" i="71"/>
  <c r="DF147" i="71"/>
  <c r="DX95" i="71"/>
  <c r="DB124" i="71"/>
  <c r="DT72" i="71"/>
  <c r="CY130" i="71"/>
  <c r="DQ78" i="71"/>
  <c r="CY153" i="71"/>
  <c r="DQ101" i="71"/>
  <c r="CS109" i="71"/>
  <c r="DK57" i="71"/>
  <c r="CT129" i="71"/>
  <c r="DL77" i="71"/>
  <c r="CT113" i="71"/>
  <c r="DL61" i="71"/>
  <c r="DD121" i="71"/>
  <c r="DV69" i="71"/>
  <c r="DD118" i="71"/>
  <c r="DV66" i="71"/>
  <c r="CV117" i="71"/>
  <c r="DN65" i="71"/>
  <c r="DC117" i="71"/>
  <c r="DU65" i="71"/>
  <c r="DC152" i="71"/>
  <c r="DU100" i="71"/>
  <c r="DA158" i="71"/>
  <c r="DS106" i="71"/>
  <c r="DE135" i="71"/>
  <c r="DW83" i="71"/>
  <c r="DE147" i="71"/>
  <c r="DW95" i="71"/>
  <c r="CZ118" i="71"/>
  <c r="DR66" i="71"/>
  <c r="CZ149" i="71"/>
  <c r="DR97" i="71"/>
  <c r="DF110" i="71"/>
  <c r="DX58" i="71"/>
  <c r="DB112" i="71"/>
  <c r="DT60" i="71"/>
  <c r="DB152" i="71"/>
  <c r="DT100" i="71"/>
  <c r="CY140" i="71"/>
  <c r="DQ88" i="71"/>
  <c r="CS155" i="71"/>
  <c r="DK103" i="71"/>
  <c r="CS110" i="71"/>
  <c r="DK58" i="71"/>
  <c r="CT117" i="71"/>
  <c r="DL65" i="71"/>
  <c r="CT125" i="71"/>
  <c r="DL73" i="71"/>
  <c r="DD117" i="71"/>
  <c r="DV65" i="71"/>
  <c r="CV136" i="71"/>
  <c r="DN84" i="71"/>
  <c r="CV147" i="71"/>
  <c r="DN95" i="71"/>
  <c r="DC113" i="71"/>
  <c r="DU61" i="71"/>
  <c r="DA127" i="71"/>
  <c r="DS75" i="71"/>
  <c r="DA128" i="71"/>
  <c r="DS76" i="71"/>
  <c r="DE109" i="71"/>
  <c r="DW57" i="71"/>
  <c r="DE123" i="71"/>
  <c r="DW71" i="71"/>
  <c r="CZ137" i="71"/>
  <c r="DR85" i="71"/>
  <c r="DF151" i="71"/>
  <c r="DX99" i="71"/>
  <c r="DF111" i="71"/>
  <c r="DX59" i="71"/>
  <c r="DB132" i="71"/>
  <c r="DT80" i="71"/>
  <c r="CY151" i="71"/>
  <c r="DQ99" i="71"/>
  <c r="CY113" i="71"/>
  <c r="DQ61" i="71"/>
  <c r="CS146" i="71"/>
  <c r="DK94" i="71"/>
  <c r="CT130" i="71"/>
  <c r="DL78" i="71"/>
  <c r="CT110" i="71"/>
  <c r="DL58" i="71"/>
  <c r="DD149" i="71"/>
  <c r="DV97" i="71"/>
  <c r="DD131" i="71"/>
  <c r="DV79" i="71"/>
  <c r="CV159" i="71"/>
  <c r="DN107" i="71"/>
  <c r="DC138" i="71"/>
  <c r="DU86" i="71"/>
  <c r="DC128" i="71"/>
  <c r="DU76" i="71"/>
  <c r="DA143" i="71"/>
  <c r="DS91" i="71"/>
  <c r="DE117" i="71"/>
  <c r="DW65" i="71"/>
  <c r="DE116" i="71"/>
  <c r="DW64" i="71"/>
  <c r="CZ121" i="71"/>
  <c r="DR69" i="71"/>
  <c r="CZ154" i="71"/>
  <c r="DR102" i="71"/>
  <c r="DF138" i="71"/>
  <c r="DX86" i="71"/>
  <c r="DB142" i="71"/>
  <c r="DT90" i="71"/>
  <c r="DB155" i="71"/>
  <c r="DT103" i="71"/>
  <c r="CY157" i="71"/>
  <c r="DQ105" i="71"/>
  <c r="CS159" i="71"/>
  <c r="DK107" i="71"/>
  <c r="CS156" i="71"/>
  <c r="DK104" i="71"/>
  <c r="CT128" i="71"/>
  <c r="DL76" i="71"/>
  <c r="DD130" i="71"/>
  <c r="DV78" i="71"/>
  <c r="DD135" i="71"/>
  <c r="DV83" i="71"/>
  <c r="CV131" i="71"/>
  <c r="DN79" i="71"/>
  <c r="CV129" i="71"/>
  <c r="DN77" i="71"/>
  <c r="DC143" i="71"/>
  <c r="DU91" i="71"/>
  <c r="DA131" i="71"/>
  <c r="DS79" i="71"/>
  <c r="DA134" i="71"/>
  <c r="DS82" i="71"/>
  <c r="DE156" i="71"/>
  <c r="DW104" i="71"/>
  <c r="CZ153" i="71"/>
  <c r="DR101" i="71"/>
  <c r="CZ144" i="71"/>
  <c r="DR92" i="71"/>
  <c r="DF139" i="71"/>
  <c r="DX87" i="71"/>
  <c r="DF120" i="71"/>
  <c r="DX68" i="71"/>
  <c r="DB138" i="71"/>
  <c r="DT86" i="71"/>
  <c r="CY109" i="71"/>
  <c r="DQ57" i="71"/>
  <c r="CY134" i="71"/>
  <c r="DQ82" i="71"/>
  <c r="CS120" i="71"/>
  <c r="DK68" i="71"/>
  <c r="CT122" i="71"/>
  <c r="DL70" i="71"/>
  <c r="CT137" i="71"/>
  <c r="DL85" i="71"/>
  <c r="DD158" i="71"/>
  <c r="DV106" i="71"/>
  <c r="DD154" i="71"/>
  <c r="DV102" i="71"/>
  <c r="CV150" i="71"/>
  <c r="DN98" i="71"/>
  <c r="DC131" i="71"/>
  <c r="DU79" i="71"/>
  <c r="DC139" i="71"/>
  <c r="DU87" i="71"/>
  <c r="DA116" i="71"/>
  <c r="DS64" i="71"/>
  <c r="DE140" i="71"/>
  <c r="DW88" i="71"/>
  <c r="DE142" i="71"/>
  <c r="DW90" i="71"/>
  <c r="CZ128" i="71"/>
  <c r="DR76" i="71"/>
  <c r="CZ146" i="71"/>
  <c r="DR94" i="71"/>
  <c r="DF148" i="71"/>
  <c r="DX96" i="71"/>
  <c r="DB151" i="71"/>
  <c r="DT99" i="71"/>
  <c r="DB113" i="71"/>
  <c r="DT61" i="71"/>
  <c r="CY145" i="71"/>
  <c r="DQ93" i="71"/>
  <c r="CS112" i="71"/>
  <c r="DK60" i="71"/>
  <c r="CS135" i="71"/>
  <c r="DK83" i="71"/>
  <c r="CT135" i="71"/>
  <c r="DL83" i="71"/>
  <c r="DD133" i="71"/>
  <c r="DV81" i="71"/>
  <c r="DD151" i="71"/>
  <c r="DV99" i="71"/>
  <c r="CV137" i="71"/>
  <c r="DN85" i="71"/>
  <c r="CV114" i="71"/>
  <c r="DN62" i="71"/>
  <c r="DC156" i="71"/>
  <c r="DU104" i="71"/>
  <c r="DA157" i="71"/>
  <c r="DS105" i="71"/>
  <c r="DA132" i="71"/>
  <c r="DS80" i="71"/>
  <c r="DE114" i="71"/>
  <c r="DW62" i="71"/>
  <c r="CZ132" i="71"/>
  <c r="DR80" i="71"/>
  <c r="CZ131" i="71"/>
  <c r="DR79" i="71"/>
  <c r="DF119" i="71"/>
  <c r="DX67" i="71"/>
  <c r="DF118" i="71"/>
  <c r="DX66" i="71"/>
  <c r="DB156" i="71"/>
  <c r="DT104" i="71"/>
  <c r="CY142" i="71"/>
  <c r="DQ90" i="71"/>
  <c r="CY135" i="71"/>
  <c r="DQ83" i="71"/>
  <c r="CS144" i="71"/>
  <c r="DK92" i="71"/>
  <c r="CT149" i="71"/>
  <c r="DL97" i="71"/>
  <c r="CT139" i="71"/>
  <c r="DL87" i="71"/>
  <c r="DD146" i="71"/>
  <c r="DV94" i="71"/>
  <c r="CV132" i="71"/>
  <c r="DN80" i="71"/>
  <c r="CV134" i="71"/>
  <c r="DN82" i="71"/>
  <c r="DC133" i="71"/>
  <c r="DU81" i="71"/>
  <c r="DC112" i="71"/>
  <c r="DU60" i="71"/>
  <c r="DA151" i="71"/>
  <c r="DS99" i="71"/>
  <c r="DE128" i="71"/>
  <c r="DW76" i="71"/>
  <c r="DE134" i="71"/>
  <c r="DW82" i="71"/>
  <c r="CZ150" i="71"/>
  <c r="DR98" i="71"/>
  <c r="DF129" i="71"/>
  <c r="DX77" i="71"/>
  <c r="DF122" i="71"/>
  <c r="DX70" i="71"/>
  <c r="CX84" i="71"/>
  <c r="DP32" i="71"/>
  <c r="CX105" i="71"/>
  <c r="DP53" i="71"/>
  <c r="CX77" i="71"/>
  <c r="DP25" i="71"/>
  <c r="CX86" i="71"/>
  <c r="DP34" i="71"/>
  <c r="CX99" i="71"/>
  <c r="DP47" i="71"/>
  <c r="CX74" i="71"/>
  <c r="DP22" i="71"/>
  <c r="CW85" i="71"/>
  <c r="DO33" i="71"/>
  <c r="CW67" i="71"/>
  <c r="DO15" i="71"/>
  <c r="CW72" i="71"/>
  <c r="DO20" i="71"/>
  <c r="DA108" i="71"/>
  <c r="DS56" i="71"/>
  <c r="CV108" i="71"/>
  <c r="DN56" i="71"/>
  <c r="CX61" i="71"/>
  <c r="DP9" i="71"/>
  <c r="CW65" i="71"/>
  <c r="DO13" i="71"/>
  <c r="CZ108" i="71"/>
  <c r="DR56" i="71"/>
  <c r="CW100" i="71"/>
  <c r="DO48" i="71"/>
  <c r="CX90" i="71"/>
  <c r="DP38" i="71"/>
  <c r="CX72" i="71"/>
  <c r="DP20" i="71"/>
  <c r="CX82" i="71"/>
  <c r="DP30" i="71"/>
  <c r="CX59" i="71"/>
  <c r="DP7" i="71"/>
  <c r="CX102" i="71"/>
  <c r="DP50" i="71"/>
  <c r="CX73" i="71"/>
  <c r="DP21" i="71"/>
  <c r="CW84" i="71"/>
  <c r="DO32" i="71"/>
  <c r="CW57" i="71"/>
  <c r="DO5" i="71"/>
  <c r="CW80" i="71"/>
  <c r="DO28" i="71"/>
  <c r="CW87" i="71"/>
  <c r="DO35" i="71"/>
  <c r="CW98" i="71"/>
  <c r="DO46" i="71"/>
  <c r="CW76" i="71"/>
  <c r="DO24" i="71"/>
  <c r="CW104" i="71"/>
  <c r="DO52" i="71"/>
  <c r="DF108" i="71"/>
  <c r="DX56" i="71"/>
  <c r="CY108" i="71"/>
  <c r="DQ56" i="71"/>
  <c r="DB139" i="71"/>
  <c r="DT87" i="71"/>
  <c r="CY136" i="71"/>
  <c r="DQ84" i="71"/>
  <c r="CY125" i="71"/>
  <c r="DQ73" i="71"/>
  <c r="CS122" i="71"/>
  <c r="DK70" i="71"/>
  <c r="CS152" i="71"/>
  <c r="DK100" i="71"/>
  <c r="CT142" i="71"/>
  <c r="DL90" i="71"/>
  <c r="DD152" i="71"/>
  <c r="DV100" i="71"/>
  <c r="DD157" i="71"/>
  <c r="DV105" i="71"/>
  <c r="CV111" i="71"/>
  <c r="DN59" i="71"/>
  <c r="DC157" i="71"/>
  <c r="DU105" i="71"/>
  <c r="DC145" i="71"/>
  <c r="DU93" i="71"/>
  <c r="DA150" i="71"/>
  <c r="DS98" i="71"/>
  <c r="DE157" i="71"/>
  <c r="DW105" i="71"/>
  <c r="DE151" i="71"/>
  <c r="DW99" i="71"/>
  <c r="CZ139" i="71"/>
  <c r="DR87" i="71"/>
  <c r="CZ158" i="71"/>
  <c r="DR106" i="71"/>
  <c r="DF132" i="71"/>
  <c r="DX80" i="71"/>
  <c r="DB128" i="71"/>
  <c r="DT76" i="71"/>
  <c r="DB141" i="71"/>
  <c r="DT89" i="71"/>
  <c r="CY138" i="71"/>
  <c r="DQ86" i="71"/>
  <c r="CY131" i="71"/>
  <c r="DQ79" i="71"/>
  <c r="CS129" i="71"/>
  <c r="DK77" i="71"/>
  <c r="CT123" i="71"/>
  <c r="DL71" i="71"/>
  <c r="CT116" i="71"/>
  <c r="DL64" i="71"/>
  <c r="DD155" i="71"/>
  <c r="DV103" i="71"/>
  <c r="CV151" i="71"/>
  <c r="DN99" i="71"/>
  <c r="CV148" i="71"/>
  <c r="DN96" i="71"/>
  <c r="DC155" i="71"/>
  <c r="DU103" i="71"/>
  <c r="DC125" i="71"/>
  <c r="DU73" i="71"/>
  <c r="DA114" i="71"/>
  <c r="DS62" i="71"/>
  <c r="DE149" i="71"/>
  <c r="DW97" i="71"/>
  <c r="DE138" i="71"/>
  <c r="DW86" i="71"/>
  <c r="CZ156" i="71"/>
  <c r="DR104" i="71"/>
  <c r="DF154" i="71"/>
  <c r="DX102" i="71"/>
  <c r="DF152" i="71"/>
  <c r="DX100" i="71"/>
  <c r="DB157" i="71"/>
  <c r="DT105" i="71"/>
  <c r="DB109" i="71"/>
  <c r="DT57" i="71"/>
  <c r="CY143" i="71"/>
  <c r="DQ91" i="71"/>
  <c r="CS158" i="71"/>
  <c r="DK106" i="71"/>
  <c r="CS126" i="71"/>
  <c r="DK74" i="71"/>
  <c r="CT152" i="71"/>
  <c r="DL100" i="71"/>
  <c r="DD136" i="71"/>
  <c r="DV84" i="71"/>
  <c r="DD143" i="71"/>
  <c r="DV91" i="71"/>
  <c r="CV116" i="71"/>
  <c r="DN64" i="71"/>
  <c r="DC129" i="71"/>
  <c r="DU77" i="71"/>
  <c r="DC126" i="71"/>
  <c r="DU74" i="71"/>
  <c r="DA117" i="71"/>
  <c r="DS65" i="71"/>
  <c r="DA137" i="71"/>
  <c r="DS85" i="71"/>
  <c r="DE152" i="71"/>
  <c r="DW100" i="71"/>
  <c r="CZ124" i="71"/>
  <c r="DR72" i="71"/>
  <c r="CZ125" i="71"/>
  <c r="DR73" i="71"/>
  <c r="DF113" i="71"/>
  <c r="DX61" i="71"/>
  <c r="DB129" i="71"/>
  <c r="DT77" i="71"/>
  <c r="DB111" i="71"/>
  <c r="DT59" i="71"/>
  <c r="CY152" i="71"/>
  <c r="DQ100" i="71"/>
  <c r="CY133" i="71"/>
  <c r="DQ81" i="71"/>
  <c r="CS138" i="71"/>
  <c r="DK86" i="71"/>
  <c r="CT109" i="71"/>
  <c r="DL57" i="71"/>
  <c r="CT131" i="71"/>
  <c r="DL79" i="71"/>
  <c r="DD124" i="71"/>
  <c r="DV72" i="71"/>
  <c r="CV127" i="71"/>
  <c r="DN75" i="71"/>
  <c r="CV145" i="71"/>
  <c r="DN93" i="71"/>
  <c r="DC116" i="71"/>
  <c r="DU64" i="71"/>
  <c r="DC119" i="71"/>
  <c r="DU67" i="71"/>
  <c r="DA113" i="71"/>
  <c r="DS61" i="71"/>
  <c r="DE130" i="71"/>
  <c r="DW78" i="71"/>
  <c r="DE139" i="71"/>
  <c r="DW87" i="71"/>
  <c r="CZ147" i="71"/>
  <c r="DR95" i="71"/>
  <c r="DF117" i="71"/>
  <c r="DX65" i="71"/>
  <c r="DF135" i="71"/>
  <c r="DX83" i="71"/>
  <c r="DB149" i="71"/>
  <c r="DT97" i="71"/>
  <c r="CY132" i="71"/>
  <c r="DQ80" i="71"/>
  <c r="CY124" i="71"/>
  <c r="DQ72" i="71"/>
  <c r="CS124" i="71"/>
  <c r="DK72" i="71"/>
  <c r="CS116" i="71"/>
  <c r="DK64" i="71"/>
  <c r="CT151" i="71"/>
  <c r="DL99" i="71"/>
  <c r="DD138" i="71"/>
  <c r="DV86" i="71"/>
  <c r="DD111" i="71"/>
  <c r="DV59" i="71"/>
  <c r="CV119" i="71"/>
  <c r="DN67" i="71"/>
  <c r="DC136" i="71"/>
  <c r="DU84" i="71"/>
  <c r="DC153" i="71"/>
  <c r="DU101" i="71"/>
  <c r="DA159" i="71"/>
  <c r="DS107" i="71"/>
  <c r="DA120" i="71"/>
  <c r="DS68" i="71"/>
  <c r="DE115" i="71"/>
  <c r="DW63" i="71"/>
  <c r="CZ122" i="71"/>
  <c r="DR70" i="71"/>
  <c r="CZ115" i="71"/>
  <c r="DR63" i="71"/>
  <c r="DF156" i="71"/>
  <c r="DX104" i="71"/>
  <c r="DB153" i="71"/>
  <c r="DT101" i="71"/>
  <c r="DB117" i="71"/>
  <c r="DT65" i="71"/>
  <c r="CY128" i="71"/>
  <c r="DQ76" i="71"/>
  <c r="CY111" i="71"/>
  <c r="DQ59" i="71"/>
  <c r="CS150" i="71"/>
  <c r="DK98" i="71"/>
  <c r="CT145" i="71"/>
  <c r="DL93" i="71"/>
  <c r="CT138" i="71"/>
  <c r="DL86" i="71"/>
  <c r="DD110" i="71"/>
  <c r="DV58" i="71"/>
  <c r="CV125" i="71"/>
  <c r="DN73" i="71"/>
  <c r="CV157" i="71"/>
  <c r="DN105" i="71"/>
  <c r="DC141" i="71"/>
  <c r="DU89" i="71"/>
  <c r="DA112" i="71"/>
  <c r="DS60" i="71"/>
  <c r="DA135" i="71"/>
  <c r="DS83" i="71"/>
  <c r="DE153" i="71"/>
  <c r="DW101" i="71"/>
  <c r="DE119" i="71"/>
  <c r="DW67" i="71"/>
  <c r="CZ123" i="71"/>
  <c r="DR71" i="71"/>
  <c r="DF145" i="71"/>
  <c r="DX93" i="71"/>
  <c r="DF142" i="71"/>
  <c r="DX90" i="71"/>
  <c r="DB146" i="71"/>
  <c r="DT94" i="71"/>
  <c r="CY116" i="71"/>
  <c r="DQ64" i="71"/>
  <c r="CY137" i="71"/>
  <c r="DQ85" i="71"/>
  <c r="CS134" i="71"/>
  <c r="DK82" i="71"/>
  <c r="CS130" i="71"/>
  <c r="DK78" i="71"/>
  <c r="CT141" i="71"/>
  <c r="DL89" i="71"/>
  <c r="DD142" i="71"/>
  <c r="DV90" i="71"/>
  <c r="DD127" i="71"/>
  <c r="DV75" i="71"/>
  <c r="CV110" i="71"/>
  <c r="DN58" i="71"/>
  <c r="DC121" i="71"/>
  <c r="DU69" i="71"/>
  <c r="DC159" i="71"/>
  <c r="DU107" i="71"/>
  <c r="DA152" i="71"/>
  <c r="DS100" i="71"/>
  <c r="DA121" i="71"/>
  <c r="DS69" i="71"/>
  <c r="DE133" i="71"/>
  <c r="DW81" i="71"/>
  <c r="CZ135" i="71"/>
  <c r="DR83" i="71"/>
  <c r="CZ110" i="71"/>
  <c r="DR58" i="71"/>
  <c r="DF149" i="71"/>
  <c r="DX97" i="71"/>
  <c r="DB131" i="71"/>
  <c r="DT79" i="71"/>
  <c r="DB145" i="71"/>
  <c r="DT93" i="71"/>
  <c r="CY146" i="71"/>
  <c r="DQ94" i="71"/>
  <c r="CS111" i="71"/>
  <c r="DK59" i="71"/>
  <c r="CS139" i="71"/>
  <c r="DK87" i="71"/>
  <c r="CT127" i="71"/>
  <c r="DL75" i="71"/>
  <c r="CT143" i="71"/>
  <c r="DL91" i="71"/>
  <c r="DD123" i="71"/>
  <c r="DV71" i="71"/>
  <c r="CV141" i="71"/>
  <c r="DN89" i="71"/>
  <c r="CV146" i="71"/>
  <c r="DN94" i="71"/>
  <c r="DC114" i="71"/>
  <c r="DU62" i="71"/>
  <c r="DA119" i="71"/>
  <c r="DS67" i="71"/>
  <c r="DA148" i="71"/>
  <c r="DS96" i="71"/>
  <c r="DE132" i="71"/>
  <c r="DW80" i="71"/>
  <c r="DE154" i="71"/>
  <c r="DW102" i="71"/>
  <c r="CZ129" i="71"/>
  <c r="DR77" i="71"/>
  <c r="DF158" i="71"/>
  <c r="DX106" i="71"/>
  <c r="DF134" i="71"/>
  <c r="DX82" i="71"/>
  <c r="CX101" i="71"/>
  <c r="DP49" i="71"/>
  <c r="CW93" i="71"/>
  <c r="DO41" i="71"/>
  <c r="CW95" i="71"/>
  <c r="DO43" i="71"/>
  <c r="CX94" i="71"/>
  <c r="DP42" i="71"/>
  <c r="CX106" i="71"/>
  <c r="DP54" i="71"/>
  <c r="CX65" i="71"/>
  <c r="DP13" i="71"/>
  <c r="CX89" i="71"/>
  <c r="DP37" i="71"/>
  <c r="CX81" i="71"/>
  <c r="DP29" i="71"/>
  <c r="CX58" i="71"/>
  <c r="DP6" i="71"/>
  <c r="CW69" i="71"/>
  <c r="DO17" i="71"/>
  <c r="CW96" i="71"/>
  <c r="DO44" i="71"/>
  <c r="CW81" i="71"/>
  <c r="DO29" i="71"/>
  <c r="CW91" i="71"/>
  <c r="DO39" i="71"/>
  <c r="CW60" i="71"/>
  <c r="DO8" i="71"/>
  <c r="CW94" i="71"/>
  <c r="DO42" i="71"/>
  <c r="CW86" i="71"/>
  <c r="DO34" i="71"/>
  <c r="DE108" i="71"/>
  <c r="DW56" i="71"/>
  <c r="CX100" i="71"/>
  <c r="DP48" i="71"/>
  <c r="CW77" i="71"/>
  <c r="DO25" i="71"/>
  <c r="CW89" i="71"/>
  <c r="DO37" i="71"/>
  <c r="CX67" i="71"/>
  <c r="DP15" i="71"/>
  <c r="CW58" i="71"/>
  <c r="DO6" i="71"/>
  <c r="CX79" i="71"/>
  <c r="DP27" i="71"/>
  <c r="CX78" i="71"/>
  <c r="DP26" i="71"/>
  <c r="CX63" i="71"/>
  <c r="DP11" i="71"/>
  <c r="CX103" i="71"/>
  <c r="DP51" i="71"/>
  <c r="CX87" i="71"/>
  <c r="DP35" i="71"/>
  <c r="CX57" i="71"/>
  <c r="DP5" i="71"/>
  <c r="CW79" i="71"/>
  <c r="DO27" i="71"/>
  <c r="CW70" i="71"/>
  <c r="DO18" i="71"/>
  <c r="CW103" i="71"/>
  <c r="DO51" i="71"/>
  <c r="CW61" i="71"/>
  <c r="DO9" i="71"/>
  <c r="CW99" i="71"/>
  <c r="DO47" i="71"/>
  <c r="CW63" i="71"/>
  <c r="DO11" i="71"/>
  <c r="CW68" i="71"/>
  <c r="DO16" i="71"/>
  <c r="CS108" i="71"/>
  <c r="DK56" i="71"/>
  <c r="DB115" i="71"/>
  <c r="DT63" i="71"/>
  <c r="DB144" i="71"/>
  <c r="DT92" i="71"/>
  <c r="CY127" i="71"/>
  <c r="DQ75" i="71"/>
  <c r="CY149" i="71"/>
  <c r="DQ97" i="71"/>
  <c r="CS113" i="71"/>
  <c r="DK61" i="71"/>
  <c r="CT136" i="71"/>
  <c r="DL84" i="71"/>
  <c r="CT132" i="71"/>
  <c r="DL80" i="71"/>
  <c r="DD125" i="71"/>
  <c r="DV73" i="71"/>
  <c r="CV128" i="71"/>
  <c r="DN76" i="71"/>
  <c r="CV113" i="71"/>
  <c r="DN61" i="71"/>
  <c r="DC122" i="71"/>
  <c r="DU70" i="71"/>
  <c r="DC144" i="71"/>
  <c r="DU92" i="71"/>
  <c r="DA109" i="71"/>
  <c r="DS57" i="71"/>
  <c r="DE136" i="71"/>
  <c r="DW84" i="71"/>
  <c r="DE150" i="71"/>
  <c r="DW98" i="71"/>
  <c r="CZ112" i="71"/>
  <c r="DR60" i="71"/>
  <c r="DF130" i="71"/>
  <c r="DX78" i="71"/>
  <c r="DF141" i="71"/>
  <c r="DX89" i="71"/>
  <c r="DB150" i="71"/>
  <c r="DT98" i="71"/>
  <c r="DB114" i="71"/>
  <c r="DT62" i="71"/>
  <c r="CY122" i="71"/>
  <c r="DQ70" i="71"/>
  <c r="CS145" i="71"/>
  <c r="DK93" i="71"/>
  <c r="CS148" i="71"/>
  <c r="DK96" i="71"/>
  <c r="CT154" i="71"/>
  <c r="DL102" i="71"/>
  <c r="CT119" i="71"/>
  <c r="DL67" i="71"/>
  <c r="DD153" i="71"/>
  <c r="DV101" i="71"/>
  <c r="CV138" i="71"/>
  <c r="DN86" i="71"/>
  <c r="CV122" i="71"/>
  <c r="DN70" i="71"/>
  <c r="DC111" i="71"/>
  <c r="DU59" i="71"/>
  <c r="DA154" i="71"/>
  <c r="DS102" i="71"/>
  <c r="DA118" i="71"/>
  <c r="DS66" i="71"/>
  <c r="DE122" i="71"/>
  <c r="DW70" i="71"/>
  <c r="DE146" i="71"/>
  <c r="DW94" i="71"/>
  <c r="CZ126" i="71"/>
  <c r="DR74" i="71"/>
  <c r="DF155" i="71"/>
  <c r="DX103" i="71"/>
  <c r="DF136" i="71"/>
  <c r="DX84" i="71"/>
  <c r="DB127" i="71"/>
  <c r="DT75" i="71"/>
  <c r="CY119" i="71"/>
  <c r="DQ67" i="71"/>
  <c r="CY110" i="71"/>
  <c r="DQ58" i="71"/>
  <c r="CS127" i="71"/>
  <c r="DK75" i="71"/>
  <c r="CT147" i="71"/>
  <c r="DL95" i="71"/>
  <c r="CT112" i="71"/>
  <c r="DL60" i="71"/>
  <c r="DD128" i="71"/>
  <c r="DV76" i="71"/>
  <c r="DD126" i="71"/>
  <c r="DV74" i="71"/>
  <c r="CV144" i="71"/>
  <c r="DN92" i="71"/>
  <c r="DC134" i="71"/>
  <c r="DU82" i="71"/>
  <c r="DC120" i="71"/>
  <c r="DU68" i="71"/>
  <c r="DA123" i="71"/>
  <c r="DS71" i="71"/>
  <c r="DE158" i="71"/>
  <c r="DW106" i="71"/>
  <c r="DE120" i="71"/>
  <c r="DW68" i="71"/>
  <c r="CZ114" i="71"/>
  <c r="DR62" i="71"/>
  <c r="CZ159" i="71"/>
  <c r="DR107" i="71"/>
  <c r="DF153" i="71"/>
  <c r="DX101" i="71"/>
  <c r="DB154" i="71"/>
  <c r="DT102" i="71"/>
  <c r="DB137" i="71"/>
  <c r="DT85" i="71"/>
  <c r="CY159" i="71"/>
  <c r="DQ107" i="71"/>
  <c r="CS137" i="71"/>
  <c r="DK85" i="71"/>
  <c r="CS157" i="71"/>
  <c r="DK105" i="71"/>
  <c r="CT115" i="71"/>
  <c r="DL63" i="71"/>
  <c r="CT159" i="71"/>
  <c r="DL107" i="71"/>
  <c r="DD122" i="71"/>
  <c r="DV70" i="71"/>
  <c r="CV153" i="71"/>
  <c r="DN101" i="71"/>
  <c r="CV133" i="71"/>
  <c r="DN81" i="71"/>
  <c r="DC110" i="71"/>
  <c r="DU58" i="71"/>
  <c r="DA130" i="71"/>
  <c r="DS78" i="71"/>
  <c r="DA149" i="71"/>
  <c r="DS97" i="71"/>
  <c r="DE112" i="71"/>
  <c r="DW60" i="71"/>
  <c r="CZ140" i="71"/>
  <c r="DR88" i="71"/>
  <c r="CZ117" i="71"/>
  <c r="DR65" i="71"/>
  <c r="DF128" i="71"/>
  <c r="DX76" i="71"/>
  <c r="DF125" i="71"/>
  <c r="DX73" i="71"/>
  <c r="DB133" i="71"/>
  <c r="DT81" i="71"/>
  <c r="CY114" i="71"/>
  <c r="DQ62" i="71"/>
  <c r="CY154" i="71"/>
  <c r="DQ102" i="71"/>
  <c r="CS117" i="71"/>
  <c r="DK65" i="71"/>
  <c r="CT111" i="71"/>
  <c r="DL59" i="71"/>
  <c r="CT121" i="71"/>
  <c r="DL69" i="71"/>
  <c r="DD112" i="71"/>
  <c r="DV60" i="71"/>
  <c r="DD150" i="71"/>
  <c r="DV98" i="71"/>
  <c r="CV139" i="71"/>
  <c r="DN87" i="71"/>
  <c r="DC132" i="71"/>
  <c r="DU80" i="71"/>
  <c r="DC109" i="71"/>
  <c r="DU57" i="71"/>
  <c r="DA144" i="71"/>
  <c r="DS92" i="71"/>
  <c r="DE113" i="71"/>
  <c r="DW61" i="71"/>
  <c r="DE155" i="71"/>
  <c r="DW103" i="71"/>
  <c r="CZ111" i="71"/>
  <c r="DR59" i="71"/>
  <c r="CZ152" i="71"/>
  <c r="DR100" i="71"/>
  <c r="DF116" i="71"/>
  <c r="DX64" i="71"/>
  <c r="DB123" i="71"/>
  <c r="DT71" i="71"/>
  <c r="DB140" i="71"/>
  <c r="DT88" i="71"/>
  <c r="CY118" i="71"/>
  <c r="DQ66" i="71"/>
  <c r="CS121" i="71"/>
  <c r="DK69" i="71"/>
  <c r="CS133" i="71"/>
  <c r="DK81" i="71"/>
  <c r="CT140" i="71"/>
  <c r="DL88" i="71"/>
  <c r="DD129" i="71"/>
  <c r="DV77" i="71"/>
  <c r="DD114" i="71"/>
  <c r="DV62" i="71"/>
  <c r="CV118" i="71"/>
  <c r="DN66" i="71"/>
  <c r="CV115" i="71"/>
  <c r="DN63" i="71"/>
  <c r="DC135" i="71"/>
  <c r="DU83" i="71"/>
  <c r="DA110" i="71"/>
  <c r="DS58" i="71"/>
  <c r="DA126" i="71"/>
  <c r="DS74" i="71"/>
  <c r="DE127" i="71"/>
  <c r="DW75" i="71"/>
  <c r="CZ148" i="71"/>
  <c r="DR96" i="71"/>
  <c r="CZ143" i="71"/>
  <c r="DR91" i="71"/>
  <c r="DF124" i="71"/>
  <c r="DX72" i="71"/>
  <c r="DF126" i="71"/>
  <c r="DX74" i="71"/>
  <c r="DB116" i="71"/>
  <c r="DT64" i="71"/>
  <c r="CY155" i="71"/>
  <c r="DQ103" i="71"/>
  <c r="CY129" i="71"/>
  <c r="DQ77" i="71"/>
  <c r="CS132" i="71"/>
  <c r="DK80" i="71"/>
  <c r="CT134" i="71"/>
  <c r="DL82" i="71"/>
  <c r="CT144" i="71"/>
  <c r="DL92" i="71"/>
  <c r="DD144" i="71"/>
  <c r="DV92" i="71"/>
  <c r="DD139" i="71"/>
  <c r="DV87" i="71"/>
  <c r="CV120" i="71"/>
  <c r="DN68" i="71"/>
  <c r="DC130" i="71"/>
  <c r="DU78" i="71"/>
  <c r="DC148" i="71"/>
  <c r="DU96" i="71"/>
  <c r="DA153" i="71"/>
  <c r="DS101" i="71"/>
  <c r="DE124" i="71"/>
  <c r="DW72" i="71"/>
  <c r="DE143" i="71"/>
  <c r="DW91" i="71"/>
  <c r="CZ109" i="71"/>
  <c r="DR57" i="71"/>
  <c r="DF114" i="71"/>
  <c r="DX62" i="71"/>
  <c r="DF146" i="71"/>
  <c r="DX94" i="71"/>
  <c r="DB120" i="71"/>
  <c r="DT68" i="71"/>
  <c r="DB134" i="71"/>
  <c r="DT82" i="71"/>
  <c r="CY126" i="71"/>
  <c r="DQ74" i="71"/>
  <c r="CS123" i="71"/>
  <c r="DK71" i="71"/>
  <c r="CS154" i="71"/>
  <c r="DK102" i="71"/>
  <c r="CT153" i="71"/>
  <c r="DL101" i="71"/>
  <c r="DD132" i="71"/>
  <c r="DV80" i="71"/>
  <c r="DD120" i="71"/>
  <c r="DV68" i="71"/>
  <c r="CV152" i="71"/>
  <c r="DN100" i="71"/>
  <c r="CV155" i="71"/>
  <c r="DN103" i="71"/>
  <c r="DC137" i="71"/>
  <c r="DU85" i="71"/>
  <c r="DA147" i="71"/>
  <c r="DS95" i="71"/>
  <c r="DA146" i="71"/>
  <c r="DS94" i="71"/>
  <c r="DE141" i="71"/>
  <c r="DW89" i="71"/>
  <c r="CZ120" i="71"/>
  <c r="DR68" i="71"/>
  <c r="CZ116" i="71"/>
  <c r="DR64" i="71"/>
  <c r="DF123" i="71"/>
  <c r="DX71" i="71"/>
  <c r="DF143" i="71"/>
  <c r="DX91" i="71"/>
  <c r="CW56" i="71"/>
  <c r="CX56" i="71"/>
  <c r="CW2" i="71"/>
  <c r="CX2" i="71"/>
  <c r="DN32" i="12"/>
  <c r="BQ49" i="42" s="1"/>
  <c r="BK8" i="69" s="1"/>
  <c r="DN31" i="12"/>
  <c r="BP49" i="42" s="1"/>
  <c r="BI8" i="69" s="1"/>
  <c r="EO19" i="12"/>
  <c r="EO30" i="12" s="1"/>
  <c r="DM34" i="44"/>
  <c r="DK34" i="44"/>
  <c r="DI34" i="44"/>
  <c r="FH239" i="71" l="1"/>
  <c r="FG239" i="71"/>
  <c r="B240" i="71"/>
  <c r="ED18" i="71"/>
  <c r="EI18" i="71" s="1"/>
  <c r="EF18" i="71"/>
  <c r="EK18" i="71" s="1"/>
  <c r="ED23" i="71"/>
  <c r="EI23" i="71" s="1"/>
  <c r="ED22" i="71"/>
  <c r="EI22" i="71" s="1"/>
  <c r="EE23" i="71"/>
  <c r="EJ23" i="71" s="1"/>
  <c r="EE20" i="71"/>
  <c r="EJ20" i="71" s="1"/>
  <c r="EF20" i="71"/>
  <c r="EK20" i="71" s="1"/>
  <c r="EE17" i="71"/>
  <c r="EJ17" i="71" s="1"/>
  <c r="ED20" i="71"/>
  <c r="EI20" i="71" s="1"/>
  <c r="EF24" i="71"/>
  <c r="EK24" i="71" s="1"/>
  <c r="EE24" i="71"/>
  <c r="EJ24" i="71" s="1"/>
  <c r="EF21" i="71"/>
  <c r="EK21" i="71" s="1"/>
  <c r="ED26" i="71"/>
  <c r="EI26" i="71" s="1"/>
  <c r="EE26" i="71"/>
  <c r="EJ26" i="71" s="1"/>
  <c r="EF19" i="71"/>
  <c r="EK19" i="71" s="1"/>
  <c r="ED25" i="71"/>
  <c r="EI25" i="71" s="1"/>
  <c r="EF16" i="71"/>
  <c r="EK16" i="71" s="1"/>
  <c r="EF17" i="71"/>
  <c r="EK17" i="71" s="1"/>
  <c r="EF25" i="71"/>
  <c r="EK25" i="71" s="1"/>
  <c r="ED24" i="71"/>
  <c r="EI24" i="71" s="1"/>
  <c r="ED17" i="71"/>
  <c r="EI17" i="71" s="1"/>
  <c r="EE19" i="71"/>
  <c r="EJ19" i="71" s="1"/>
  <c r="EF26" i="71"/>
  <c r="EK26" i="71" s="1"/>
  <c r="EE21" i="71"/>
  <c r="EJ21" i="71" s="1"/>
  <c r="EF27" i="71"/>
  <c r="EK27" i="71" s="1"/>
  <c r="EF23" i="71"/>
  <c r="EK23" i="71" s="1"/>
  <c r="EE27" i="71"/>
  <c r="EJ27" i="71" s="1"/>
  <c r="EE18" i="71"/>
  <c r="EJ18" i="71" s="1"/>
  <c r="ED16" i="71"/>
  <c r="EI16" i="71" s="1"/>
  <c r="EE16" i="71"/>
  <c r="EJ16" i="71" s="1"/>
  <c r="EF22" i="71"/>
  <c r="EK22" i="71" s="1"/>
  <c r="EE25" i="71"/>
  <c r="EJ25" i="71" s="1"/>
  <c r="ED19" i="71"/>
  <c r="EI19" i="71" s="1"/>
  <c r="ED21" i="71"/>
  <c r="EI21" i="71" s="1"/>
  <c r="EE22" i="71"/>
  <c r="EJ22" i="71" s="1"/>
  <c r="ED27" i="71"/>
  <c r="EI27" i="71" s="1"/>
  <c r="EP31" i="12"/>
  <c r="BT50" i="42" s="1"/>
  <c r="BO9" i="69" s="1"/>
  <c r="EC26" i="71"/>
  <c r="EH26" i="71" s="1"/>
  <c r="EC25" i="71"/>
  <c r="EH25" i="71" s="1"/>
  <c r="EC21" i="71"/>
  <c r="EH21" i="71" s="1"/>
  <c r="EC17" i="71"/>
  <c r="EH17" i="71" s="1"/>
  <c r="EC23" i="71"/>
  <c r="EH23" i="71" s="1"/>
  <c r="EC16" i="71"/>
  <c r="EH16" i="71" s="1"/>
  <c r="EC27" i="71"/>
  <c r="EH27" i="71" s="1"/>
  <c r="EC18" i="71"/>
  <c r="EH18" i="71" s="1"/>
  <c r="EC19" i="71"/>
  <c r="EH19" i="71" s="1"/>
  <c r="EC24" i="71"/>
  <c r="EH24" i="71" s="1"/>
  <c r="EC22" i="71"/>
  <c r="EH22" i="71" s="1"/>
  <c r="EC20" i="71"/>
  <c r="EH20" i="71" s="1"/>
  <c r="AR78" i="73"/>
  <c r="AR82" i="73"/>
  <c r="AQ88" i="73"/>
  <c r="AR71" i="73"/>
  <c r="AS78" i="73"/>
  <c r="AQ74" i="73"/>
  <c r="AS77" i="73"/>
  <c r="AR77" i="73"/>
  <c r="AS79" i="73"/>
  <c r="AQ75" i="73"/>
  <c r="AQ72" i="73"/>
  <c r="AQ79" i="73"/>
  <c r="AS72" i="73"/>
  <c r="AS81" i="73"/>
  <c r="AQ73" i="73"/>
  <c r="AQ82" i="73"/>
  <c r="AR80" i="73"/>
  <c r="AQ81" i="73"/>
  <c r="AR75" i="73"/>
  <c r="AS71" i="73"/>
  <c r="AR74" i="73"/>
  <c r="AQ77" i="73"/>
  <c r="AR93" i="73"/>
  <c r="AQ80" i="73"/>
  <c r="AR76" i="73"/>
  <c r="AS74" i="73"/>
  <c r="AR73" i="73"/>
  <c r="AS76" i="73"/>
  <c r="AR79" i="73"/>
  <c r="AS92" i="73"/>
  <c r="AQ90" i="73"/>
  <c r="AS75" i="73"/>
  <c r="AS73" i="73"/>
  <c r="AS82" i="73"/>
  <c r="AR72" i="73"/>
  <c r="AQ71" i="73"/>
  <c r="AP92" i="73"/>
  <c r="AV80" i="73"/>
  <c r="AP93" i="73"/>
  <c r="AV81" i="73"/>
  <c r="AP87" i="73"/>
  <c r="AV75" i="73"/>
  <c r="AP91" i="73"/>
  <c r="AV79" i="73"/>
  <c r="AP102" i="73"/>
  <c r="AV90" i="73"/>
  <c r="AP95" i="73"/>
  <c r="AV83" i="73"/>
  <c r="AV86" i="73"/>
  <c r="AP98" i="73"/>
  <c r="AP118" i="73"/>
  <c r="AV106" i="73"/>
  <c r="AP97" i="73"/>
  <c r="AV85" i="73"/>
  <c r="AP101" i="73"/>
  <c r="AV89" i="73"/>
  <c r="AV100" i="73"/>
  <c r="AP112" i="73"/>
  <c r="AV84" i="73"/>
  <c r="AP96" i="73"/>
  <c r="CU240" i="71"/>
  <c r="DM188" i="71"/>
  <c r="CU253" i="71"/>
  <c r="DM201" i="71"/>
  <c r="CU250" i="71"/>
  <c r="DM198" i="71"/>
  <c r="CU258" i="71"/>
  <c r="DM206" i="71"/>
  <c r="CU241" i="71"/>
  <c r="DM189" i="71"/>
  <c r="CU247" i="71"/>
  <c r="DM195" i="71"/>
  <c r="CU220" i="71"/>
  <c r="DM168" i="71"/>
  <c r="CU256" i="71"/>
  <c r="DM204" i="71"/>
  <c r="CU223" i="71"/>
  <c r="DM171" i="71"/>
  <c r="CU243" i="71"/>
  <c r="DM191" i="71"/>
  <c r="CU246" i="71"/>
  <c r="DM194" i="71"/>
  <c r="CU215" i="71"/>
  <c r="DM163" i="71"/>
  <c r="CU236" i="71"/>
  <c r="DM184" i="71"/>
  <c r="CU222" i="71"/>
  <c r="DM170" i="71"/>
  <c r="CU219" i="71"/>
  <c r="DM167" i="71"/>
  <c r="CU245" i="71"/>
  <c r="DM193" i="71"/>
  <c r="CU228" i="71"/>
  <c r="DM176" i="71"/>
  <c r="CU225" i="71"/>
  <c r="DM173" i="71"/>
  <c r="CU218" i="71"/>
  <c r="DM166" i="71"/>
  <c r="CU234" i="71"/>
  <c r="DM182" i="71"/>
  <c r="CU233" i="71"/>
  <c r="DM181" i="71"/>
  <c r="CU235" i="71"/>
  <c r="DM183" i="71"/>
  <c r="CU229" i="71"/>
  <c r="DM177" i="71"/>
  <c r="CU261" i="71"/>
  <c r="DM209" i="71"/>
  <c r="CU254" i="71"/>
  <c r="DM202" i="71"/>
  <c r="CU244" i="71"/>
  <c r="DM192" i="71"/>
  <c r="CU252" i="71"/>
  <c r="DM200" i="71"/>
  <c r="CU226" i="71"/>
  <c r="DM174" i="71"/>
  <c r="CU262" i="71"/>
  <c r="DM210" i="71"/>
  <c r="CU216" i="71"/>
  <c r="DM164" i="71"/>
  <c r="CU214" i="71"/>
  <c r="DM162" i="71"/>
  <c r="CU212" i="71"/>
  <c r="DM212" i="71" s="1"/>
  <c r="DM160" i="71"/>
  <c r="ER69" i="71" s="1"/>
  <c r="CU231" i="71"/>
  <c r="DM179" i="71"/>
  <c r="CU213" i="71"/>
  <c r="DM161" i="71"/>
  <c r="CU259" i="71"/>
  <c r="DM207" i="71"/>
  <c r="CU260" i="71"/>
  <c r="DM208" i="71"/>
  <c r="CU230" i="71"/>
  <c r="DM178" i="71"/>
  <c r="CU237" i="71"/>
  <c r="DM185" i="71"/>
  <c r="CU242" i="71"/>
  <c r="DM190" i="71"/>
  <c r="CU217" i="71"/>
  <c r="DM165" i="71"/>
  <c r="CU248" i="71"/>
  <c r="DM196" i="71"/>
  <c r="BX58" i="71"/>
  <c r="BX60" i="71" s="1"/>
  <c r="CQ5" i="71" s="1"/>
  <c r="CU224" i="71"/>
  <c r="DM172" i="71"/>
  <c r="BY58" i="71"/>
  <c r="BY60" i="71" s="1"/>
  <c r="CR42" i="71" s="1"/>
  <c r="CU251" i="71"/>
  <c r="DM199" i="71"/>
  <c r="CU249" i="71"/>
  <c r="DM197" i="71"/>
  <c r="CU257" i="71"/>
  <c r="DM205" i="71"/>
  <c r="CU263" i="71"/>
  <c r="DM211" i="71"/>
  <c r="CU227" i="71"/>
  <c r="DM175" i="71"/>
  <c r="CU238" i="71"/>
  <c r="DM186" i="71"/>
  <c r="CU255" i="71"/>
  <c r="DM203" i="71"/>
  <c r="CU239" i="71"/>
  <c r="DM187" i="71"/>
  <c r="CU232" i="71"/>
  <c r="DM180" i="71"/>
  <c r="CU221" i="71"/>
  <c r="DM169" i="71"/>
  <c r="DF198" i="71"/>
  <c r="DX146" i="71"/>
  <c r="DC187" i="71"/>
  <c r="DU135" i="71"/>
  <c r="DE164" i="71"/>
  <c r="DW112" i="71"/>
  <c r="CY162" i="71"/>
  <c r="DQ110" i="71"/>
  <c r="DC174" i="71"/>
  <c r="DU122" i="71"/>
  <c r="CW146" i="71"/>
  <c r="DO94" i="71"/>
  <c r="DE185" i="71"/>
  <c r="DW133" i="71"/>
  <c r="DF208" i="71"/>
  <c r="DX156" i="71"/>
  <c r="CY204" i="71"/>
  <c r="DQ152" i="71"/>
  <c r="DB193" i="71"/>
  <c r="DT141" i="71"/>
  <c r="CW139" i="71"/>
  <c r="DO87" i="71"/>
  <c r="DE186" i="71"/>
  <c r="DW134" i="71"/>
  <c r="CS164" i="71"/>
  <c r="DK112" i="71"/>
  <c r="CY209" i="71"/>
  <c r="DQ157" i="71"/>
  <c r="CV199" i="71"/>
  <c r="DN147" i="71"/>
  <c r="DA185" i="71"/>
  <c r="DS133" i="71"/>
  <c r="CW153" i="71"/>
  <c r="DO101" i="71"/>
  <c r="CZ182" i="71"/>
  <c r="DR130" i="71"/>
  <c r="DC202" i="71"/>
  <c r="DU150" i="71"/>
  <c r="CX121" i="71"/>
  <c r="DP69" i="71"/>
  <c r="DE176" i="71"/>
  <c r="DW124" i="71"/>
  <c r="CY170" i="71"/>
  <c r="DQ118" i="71"/>
  <c r="CT167" i="71"/>
  <c r="DL115" i="71"/>
  <c r="DB202" i="71"/>
  <c r="DT150" i="71"/>
  <c r="DF210" i="71"/>
  <c r="DX158" i="71"/>
  <c r="CT183" i="71"/>
  <c r="DL131" i="71"/>
  <c r="DD203" i="71"/>
  <c r="DV151" i="71"/>
  <c r="CV187" i="71"/>
  <c r="DN135" i="71"/>
  <c r="CX108" i="71"/>
  <c r="DP56" i="71"/>
  <c r="CW108" i="71"/>
  <c r="DO56" i="71"/>
  <c r="CZ172" i="71"/>
  <c r="DR120" i="71"/>
  <c r="DC189" i="71"/>
  <c r="DU137" i="71"/>
  <c r="DD184" i="71"/>
  <c r="DV132" i="71"/>
  <c r="CY178" i="71"/>
  <c r="DQ126" i="71"/>
  <c r="DF166" i="71"/>
  <c r="DX114" i="71"/>
  <c r="DA205" i="71"/>
  <c r="DS153" i="71"/>
  <c r="DD191" i="71"/>
  <c r="DV139" i="71"/>
  <c r="CS184" i="71"/>
  <c r="DK132" i="71"/>
  <c r="DF178" i="71"/>
  <c r="DX126" i="71"/>
  <c r="DE179" i="71"/>
  <c r="DW127" i="71"/>
  <c r="CV167" i="71"/>
  <c r="DN115" i="71"/>
  <c r="CT192" i="71"/>
  <c r="DL140" i="71"/>
  <c r="DB192" i="71"/>
  <c r="DT140" i="71"/>
  <c r="CZ163" i="71"/>
  <c r="DR111" i="71"/>
  <c r="DC161" i="71"/>
  <c r="DU109" i="71"/>
  <c r="DD164" i="71"/>
  <c r="DV112" i="71"/>
  <c r="CY206" i="71"/>
  <c r="DQ154" i="71"/>
  <c r="DF180" i="71"/>
  <c r="DX128" i="71"/>
  <c r="DA201" i="71"/>
  <c r="DS149" i="71"/>
  <c r="CV205" i="71"/>
  <c r="DN153" i="71"/>
  <c r="CS209" i="71"/>
  <c r="DK157" i="71"/>
  <c r="DB206" i="71"/>
  <c r="DT154" i="71"/>
  <c r="DE172" i="71"/>
  <c r="DW120" i="71"/>
  <c r="DC186" i="71"/>
  <c r="DU134" i="71"/>
  <c r="CT164" i="71"/>
  <c r="DL112" i="71"/>
  <c r="CY171" i="71"/>
  <c r="DQ119" i="71"/>
  <c r="CZ178" i="71"/>
  <c r="DR126" i="71"/>
  <c r="DA206" i="71"/>
  <c r="DS154" i="71"/>
  <c r="DD205" i="71"/>
  <c r="DV153" i="71"/>
  <c r="CS197" i="71"/>
  <c r="DK145" i="71"/>
  <c r="DF193" i="71"/>
  <c r="DX141" i="71"/>
  <c r="DE188" i="71"/>
  <c r="DW136" i="71"/>
  <c r="CV165" i="71"/>
  <c r="DN113" i="71"/>
  <c r="CT188" i="71"/>
  <c r="DL136" i="71"/>
  <c r="DB196" i="71"/>
  <c r="DT144" i="71"/>
  <c r="CW115" i="71"/>
  <c r="DO63" i="71"/>
  <c r="CW122" i="71"/>
  <c r="DO70" i="71"/>
  <c r="CX155" i="71"/>
  <c r="DP103" i="71"/>
  <c r="CW110" i="71"/>
  <c r="DO58" i="71"/>
  <c r="CX152" i="71"/>
  <c r="DP100" i="71"/>
  <c r="CW112" i="71"/>
  <c r="DO60" i="71"/>
  <c r="CW121" i="71"/>
  <c r="DO69" i="71"/>
  <c r="CX117" i="71"/>
  <c r="DP65" i="71"/>
  <c r="CW145" i="71"/>
  <c r="DO93" i="71"/>
  <c r="CZ181" i="71"/>
  <c r="DR129" i="71"/>
  <c r="DA171" i="71"/>
  <c r="DS119" i="71"/>
  <c r="DD175" i="71"/>
  <c r="DV123" i="71"/>
  <c r="CS163" i="71"/>
  <c r="DK111" i="71"/>
  <c r="DF201" i="71"/>
  <c r="DX149" i="71"/>
  <c r="DA173" i="71"/>
  <c r="DS121" i="71"/>
  <c r="CV162" i="71"/>
  <c r="DN110" i="71"/>
  <c r="CS182" i="71"/>
  <c r="DK130" i="71"/>
  <c r="DB198" i="71"/>
  <c r="DT146" i="71"/>
  <c r="DE171" i="71"/>
  <c r="DW119" i="71"/>
  <c r="DC193" i="71"/>
  <c r="DU141" i="71"/>
  <c r="CT190" i="71"/>
  <c r="DL138" i="71"/>
  <c r="CY180" i="71"/>
  <c r="DQ128" i="71"/>
  <c r="CZ167" i="71"/>
  <c r="DR115" i="71"/>
  <c r="DA211" i="71"/>
  <c r="DS159" i="71"/>
  <c r="DD163" i="71"/>
  <c r="DV111" i="71"/>
  <c r="CS176" i="71"/>
  <c r="DK124" i="71"/>
  <c r="DF187" i="71"/>
  <c r="DX135" i="71"/>
  <c r="DE182" i="71"/>
  <c r="DW130" i="71"/>
  <c r="CV197" i="71"/>
  <c r="DN145" i="71"/>
  <c r="CT161" i="71"/>
  <c r="DL109" i="71"/>
  <c r="DB163" i="71"/>
  <c r="DT111" i="71"/>
  <c r="CZ176" i="71"/>
  <c r="DR124" i="71"/>
  <c r="DC178" i="71"/>
  <c r="DU126" i="71"/>
  <c r="DD188" i="71"/>
  <c r="DV136" i="71"/>
  <c r="CY195" i="71"/>
  <c r="DQ143" i="71"/>
  <c r="DF206" i="71"/>
  <c r="DX154" i="71"/>
  <c r="DA166" i="71"/>
  <c r="DS114" i="71"/>
  <c r="CV203" i="71"/>
  <c r="DN151" i="71"/>
  <c r="CS181" i="71"/>
  <c r="DK129" i="71"/>
  <c r="DB180" i="71"/>
  <c r="DT128" i="71"/>
  <c r="DE203" i="71"/>
  <c r="DW151" i="71"/>
  <c r="DC209" i="71"/>
  <c r="DU157" i="71"/>
  <c r="CT194" i="71"/>
  <c r="DL142" i="71"/>
  <c r="CY188" i="71"/>
  <c r="DQ136" i="71"/>
  <c r="CW156" i="71"/>
  <c r="DO104" i="71"/>
  <c r="CW132" i="71"/>
  <c r="DO80" i="71"/>
  <c r="CX154" i="71"/>
  <c r="DP102" i="71"/>
  <c r="CX142" i="71"/>
  <c r="DP90" i="71"/>
  <c r="CX113" i="71"/>
  <c r="DP61" i="71"/>
  <c r="CW119" i="71"/>
  <c r="DO67" i="71"/>
  <c r="CX138" i="71"/>
  <c r="DP86" i="71"/>
  <c r="DF174" i="71"/>
  <c r="DX122" i="71"/>
  <c r="DE180" i="71"/>
  <c r="DW128" i="71"/>
  <c r="CV186" i="71"/>
  <c r="DN134" i="71"/>
  <c r="CT201" i="71"/>
  <c r="DL149" i="71"/>
  <c r="DB208" i="71"/>
  <c r="DT156" i="71"/>
  <c r="CZ184" i="71"/>
  <c r="DR132" i="71"/>
  <c r="DC208" i="71"/>
  <c r="DU156" i="71"/>
  <c r="DD185" i="71"/>
  <c r="DV133" i="71"/>
  <c r="CY197" i="71"/>
  <c r="DQ145" i="71"/>
  <c r="CZ198" i="71"/>
  <c r="DR146" i="71"/>
  <c r="DA168" i="71"/>
  <c r="DS116" i="71"/>
  <c r="DD206" i="71"/>
  <c r="DV154" i="71"/>
  <c r="CS172" i="71"/>
  <c r="DK120" i="71"/>
  <c r="DF172" i="71"/>
  <c r="DX120" i="71"/>
  <c r="DE208" i="71"/>
  <c r="DW156" i="71"/>
  <c r="CV181" i="71"/>
  <c r="DN129" i="71"/>
  <c r="CT180" i="71"/>
  <c r="DL128" i="71"/>
  <c r="DB207" i="71"/>
  <c r="DT155" i="71"/>
  <c r="CZ173" i="71"/>
  <c r="DR121" i="71"/>
  <c r="DC180" i="71"/>
  <c r="DU128" i="71"/>
  <c r="DD201" i="71"/>
  <c r="DV149" i="71"/>
  <c r="CY165" i="71"/>
  <c r="DQ113" i="71"/>
  <c r="DF203" i="71"/>
  <c r="DX151" i="71"/>
  <c r="DA180" i="71"/>
  <c r="DS128" i="71"/>
  <c r="CV188" i="71"/>
  <c r="DN136" i="71"/>
  <c r="CS162" i="71"/>
  <c r="DK110" i="71"/>
  <c r="DB164" i="71"/>
  <c r="DT112" i="71"/>
  <c r="DE199" i="71"/>
  <c r="DW147" i="71"/>
  <c r="DC169" i="71"/>
  <c r="DU117" i="71"/>
  <c r="CT165" i="71"/>
  <c r="DL113" i="71"/>
  <c r="CY182" i="71"/>
  <c r="DQ130" i="71"/>
  <c r="CZ185" i="71"/>
  <c r="DR133" i="71"/>
  <c r="DA193" i="71"/>
  <c r="DS141" i="71"/>
  <c r="DD189" i="71"/>
  <c r="DV137" i="71"/>
  <c r="CS203" i="71"/>
  <c r="DK151" i="71"/>
  <c r="DB160" i="71"/>
  <c r="DT108" i="71"/>
  <c r="CW116" i="71"/>
  <c r="DO64" i="71"/>
  <c r="CX132" i="71"/>
  <c r="DP80" i="71"/>
  <c r="CX122" i="71"/>
  <c r="DP70" i="71"/>
  <c r="DC160" i="71"/>
  <c r="DU108" i="71"/>
  <c r="CW134" i="71"/>
  <c r="DO82" i="71"/>
  <c r="CX159" i="71"/>
  <c r="DP107" i="71"/>
  <c r="CX156" i="71"/>
  <c r="DP104" i="71"/>
  <c r="DF202" i="71"/>
  <c r="DX150" i="71"/>
  <c r="DA192" i="71"/>
  <c r="DS140" i="71"/>
  <c r="CV182" i="71"/>
  <c r="DN130" i="71"/>
  <c r="CS195" i="71"/>
  <c r="DK143" i="71"/>
  <c r="DB187" i="71"/>
  <c r="DT135" i="71"/>
  <c r="DE211" i="71"/>
  <c r="DW159" i="71"/>
  <c r="DC170" i="71"/>
  <c r="DU118" i="71"/>
  <c r="CT210" i="71"/>
  <c r="DL158" i="71"/>
  <c r="CY210" i="71"/>
  <c r="DQ158" i="71"/>
  <c r="CZ165" i="71"/>
  <c r="DR113" i="71"/>
  <c r="DA188" i="71"/>
  <c r="DS136" i="71"/>
  <c r="DD186" i="71"/>
  <c r="DV134" i="71"/>
  <c r="CS170" i="71"/>
  <c r="DK118" i="71"/>
  <c r="DF183" i="71"/>
  <c r="DX131" i="71"/>
  <c r="DE183" i="71"/>
  <c r="DW131" i="71"/>
  <c r="CV175" i="71"/>
  <c r="DN123" i="71"/>
  <c r="CT166" i="71"/>
  <c r="DL114" i="71"/>
  <c r="DB174" i="71"/>
  <c r="DT122" i="71"/>
  <c r="CZ193" i="71"/>
  <c r="DR141" i="71"/>
  <c r="DC199" i="71"/>
  <c r="DU147" i="71"/>
  <c r="DD168" i="71"/>
  <c r="DV116" i="71"/>
  <c r="CY191" i="71"/>
  <c r="DQ139" i="71"/>
  <c r="DF185" i="71"/>
  <c r="DX133" i="71"/>
  <c r="DA190" i="71"/>
  <c r="DS138" i="71"/>
  <c r="CV173" i="71"/>
  <c r="DN121" i="71"/>
  <c r="CS193" i="71"/>
  <c r="DK141" i="71"/>
  <c r="DB210" i="71"/>
  <c r="DT158" i="71"/>
  <c r="DE189" i="71"/>
  <c r="DW137" i="71"/>
  <c r="CV201" i="71"/>
  <c r="DN149" i="71"/>
  <c r="CT178" i="71"/>
  <c r="DL126" i="71"/>
  <c r="DB173" i="71"/>
  <c r="DT121" i="71"/>
  <c r="CZ188" i="71"/>
  <c r="DR136" i="71"/>
  <c r="DA207" i="71"/>
  <c r="DS155" i="71"/>
  <c r="DD161" i="71"/>
  <c r="DV109" i="71"/>
  <c r="CS171" i="71"/>
  <c r="DK119" i="71"/>
  <c r="CT160" i="71"/>
  <c r="DL108" i="71"/>
  <c r="CW159" i="71"/>
  <c r="DO107" i="71"/>
  <c r="CX120" i="71"/>
  <c r="DP68" i="71"/>
  <c r="CX114" i="71"/>
  <c r="DP62" i="71"/>
  <c r="CZ168" i="71"/>
  <c r="DR116" i="71"/>
  <c r="CV172" i="71"/>
  <c r="DN120" i="71"/>
  <c r="CZ204" i="71"/>
  <c r="DR152" i="71"/>
  <c r="CV185" i="71"/>
  <c r="DN133" i="71"/>
  <c r="DD180" i="71"/>
  <c r="DV128" i="71"/>
  <c r="CS200" i="71"/>
  <c r="DK148" i="71"/>
  <c r="CW155" i="71"/>
  <c r="DO103" i="71"/>
  <c r="CW147" i="71"/>
  <c r="DO95" i="71"/>
  <c r="DC173" i="71"/>
  <c r="DU121" i="71"/>
  <c r="DD162" i="71"/>
  <c r="DV110" i="71"/>
  <c r="DB201" i="71"/>
  <c r="DT149" i="71"/>
  <c r="DD195" i="71"/>
  <c r="DV143" i="71"/>
  <c r="CT175" i="71"/>
  <c r="DL123" i="71"/>
  <c r="DD204" i="71"/>
  <c r="DV152" i="71"/>
  <c r="CX124" i="71"/>
  <c r="DP72" i="71"/>
  <c r="CX136" i="71"/>
  <c r="DP84" i="71"/>
  <c r="DA209" i="71"/>
  <c r="DS157" i="71"/>
  <c r="CT174" i="71"/>
  <c r="DL122" i="71"/>
  <c r="DD182" i="71"/>
  <c r="DV130" i="71"/>
  <c r="CS198" i="71"/>
  <c r="DK146" i="71"/>
  <c r="CZ170" i="71"/>
  <c r="DR118" i="71"/>
  <c r="DF211" i="71"/>
  <c r="DX159" i="71"/>
  <c r="CW144" i="71"/>
  <c r="DO92" i="71"/>
  <c r="CX143" i="71"/>
  <c r="DP91" i="71"/>
  <c r="CT209" i="71"/>
  <c r="DL157" i="71"/>
  <c r="CS183" i="71"/>
  <c r="DK131" i="71"/>
  <c r="DA181" i="71"/>
  <c r="DS129" i="71"/>
  <c r="DB211" i="71"/>
  <c r="DT159" i="71"/>
  <c r="CY167" i="71"/>
  <c r="DQ115" i="71"/>
  <c r="DD199" i="71"/>
  <c r="DV147" i="71"/>
  <c r="DF164" i="71"/>
  <c r="DX112" i="71"/>
  <c r="CV195" i="71"/>
  <c r="DN143" i="71"/>
  <c r="DB170" i="71"/>
  <c r="DT118" i="71"/>
  <c r="DC203" i="71"/>
  <c r="DU151" i="71"/>
  <c r="CY202" i="71"/>
  <c r="DQ150" i="71"/>
  <c r="DA176" i="71"/>
  <c r="DS124" i="71"/>
  <c r="DB195" i="71"/>
  <c r="DT143" i="71"/>
  <c r="DD172" i="71"/>
  <c r="DV120" i="71"/>
  <c r="DB168" i="71"/>
  <c r="DT116" i="71"/>
  <c r="DA196" i="71"/>
  <c r="DS144" i="71"/>
  <c r="DF177" i="71"/>
  <c r="DX125" i="71"/>
  <c r="DC172" i="71"/>
  <c r="DU120" i="71"/>
  <c r="CV190" i="71"/>
  <c r="DN138" i="71"/>
  <c r="CT184" i="71"/>
  <c r="DL132" i="71"/>
  <c r="CX139" i="71"/>
  <c r="DP87" i="71"/>
  <c r="CW148" i="71"/>
  <c r="DO96" i="71"/>
  <c r="DA200" i="71"/>
  <c r="DS148" i="71"/>
  <c r="DB183" i="71"/>
  <c r="DT131" i="71"/>
  <c r="CY168" i="71"/>
  <c r="DQ116" i="71"/>
  <c r="CY163" i="71"/>
  <c r="DQ111" i="71"/>
  <c r="DA172" i="71"/>
  <c r="DS120" i="71"/>
  <c r="DE191" i="71"/>
  <c r="DW139" i="71"/>
  <c r="DA169" i="71"/>
  <c r="DS117" i="71"/>
  <c r="DF204" i="71"/>
  <c r="DX152" i="71"/>
  <c r="CZ191" i="71"/>
  <c r="DR139" i="71"/>
  <c r="DF160" i="71"/>
  <c r="DX108" i="71"/>
  <c r="CW124" i="71"/>
  <c r="DO72" i="71"/>
  <c r="DC185" i="71"/>
  <c r="DU133" i="71"/>
  <c r="CZ183" i="71"/>
  <c r="DR131" i="71"/>
  <c r="DF200" i="71"/>
  <c r="DX148" i="71"/>
  <c r="DB190" i="71"/>
  <c r="DT138" i="71"/>
  <c r="CZ206" i="71"/>
  <c r="DR154" i="71"/>
  <c r="DF163" i="71"/>
  <c r="DX111" i="71"/>
  <c r="DB204" i="71"/>
  <c r="DT152" i="71"/>
  <c r="CY205" i="71"/>
  <c r="DQ153" i="71"/>
  <c r="DB199" i="71"/>
  <c r="DT147" i="71"/>
  <c r="DD160" i="71"/>
  <c r="DV108" i="71"/>
  <c r="CX140" i="71"/>
  <c r="DP88" i="71"/>
  <c r="CY164" i="71"/>
  <c r="DQ112" i="71"/>
  <c r="DF161" i="71"/>
  <c r="DX109" i="71"/>
  <c r="CT176" i="71"/>
  <c r="DL124" i="71"/>
  <c r="CS205" i="71"/>
  <c r="DK153" i="71"/>
  <c r="DF195" i="71"/>
  <c r="DX143" i="71"/>
  <c r="DE193" i="71"/>
  <c r="DW141" i="71"/>
  <c r="CV207" i="71"/>
  <c r="DN207" i="71" s="1"/>
  <c r="DN155" i="71"/>
  <c r="CT205" i="71"/>
  <c r="DL153" i="71"/>
  <c r="DB186" i="71"/>
  <c r="DT134" i="71"/>
  <c r="CZ161" i="71"/>
  <c r="DR109" i="71"/>
  <c r="DC200" i="71"/>
  <c r="DU148" i="71"/>
  <c r="DD196" i="71"/>
  <c r="DV144" i="71"/>
  <c r="CY181" i="71"/>
  <c r="DQ129" i="71"/>
  <c r="DF176" i="71"/>
  <c r="DX124" i="71"/>
  <c r="DA178" i="71"/>
  <c r="DS126" i="71"/>
  <c r="CV170" i="71"/>
  <c r="DN118" i="71"/>
  <c r="CS185" i="71"/>
  <c r="DK133" i="71"/>
  <c r="DB175" i="71"/>
  <c r="DT123" i="71"/>
  <c r="DE207" i="71"/>
  <c r="DW207" i="71" s="1"/>
  <c r="DW155" i="71"/>
  <c r="DC184" i="71"/>
  <c r="DU132" i="71"/>
  <c r="CT173" i="71"/>
  <c r="DL121" i="71"/>
  <c r="CY166" i="71"/>
  <c r="DQ114" i="71"/>
  <c r="CZ169" i="71"/>
  <c r="DR117" i="71"/>
  <c r="DA182" i="71"/>
  <c r="DS130" i="71"/>
  <c r="DD174" i="71"/>
  <c r="DV122" i="71"/>
  <c r="CS189" i="71"/>
  <c r="DK137" i="71"/>
  <c r="DF205" i="71"/>
  <c r="DX153" i="71"/>
  <c r="DE210" i="71"/>
  <c r="DW158" i="71"/>
  <c r="CV196" i="71"/>
  <c r="DN144" i="71"/>
  <c r="CT199" i="71"/>
  <c r="DL147" i="71"/>
  <c r="DB179" i="71"/>
  <c r="DT127" i="71"/>
  <c r="DE198" i="71"/>
  <c r="DW146" i="71"/>
  <c r="DC163" i="71"/>
  <c r="DU111" i="71"/>
  <c r="CT171" i="71"/>
  <c r="DL119" i="71"/>
  <c r="CY174" i="71"/>
  <c r="DQ122" i="71"/>
  <c r="DF182" i="71"/>
  <c r="DX130" i="71"/>
  <c r="DA161" i="71"/>
  <c r="DS109" i="71"/>
  <c r="CV180" i="71"/>
  <c r="DN128" i="71"/>
  <c r="CS165" i="71"/>
  <c r="DK113" i="71"/>
  <c r="DB167" i="71"/>
  <c r="DT115" i="71"/>
  <c r="CW151" i="71"/>
  <c r="DO99" i="71"/>
  <c r="CW131" i="71"/>
  <c r="DO79" i="71"/>
  <c r="CX115" i="71"/>
  <c r="DP63" i="71"/>
  <c r="CX119" i="71"/>
  <c r="DP67" i="71"/>
  <c r="DE160" i="71"/>
  <c r="DW108" i="71"/>
  <c r="CW143" i="71"/>
  <c r="DO91" i="71"/>
  <c r="CX110" i="71"/>
  <c r="DP58" i="71"/>
  <c r="CX158" i="71"/>
  <c r="DP106" i="71"/>
  <c r="CX153" i="71"/>
  <c r="DP101" i="71"/>
  <c r="DE206" i="71"/>
  <c r="DW154" i="71"/>
  <c r="DC166" i="71"/>
  <c r="DU114" i="71"/>
  <c r="CT195" i="71"/>
  <c r="DL143" i="71"/>
  <c r="CY198" i="71"/>
  <c r="DQ146" i="71"/>
  <c r="CZ162" i="71"/>
  <c r="DR110" i="71"/>
  <c r="DA204" i="71"/>
  <c r="DS152" i="71"/>
  <c r="DD179" i="71"/>
  <c r="DV127" i="71"/>
  <c r="CS186" i="71"/>
  <c r="DK134" i="71"/>
  <c r="DF194" i="71"/>
  <c r="DX142" i="71"/>
  <c r="DE205" i="71"/>
  <c r="DW153" i="71"/>
  <c r="CV209" i="71"/>
  <c r="DN157" i="71"/>
  <c r="CT197" i="71"/>
  <c r="DL145" i="71"/>
  <c r="DB169" i="71"/>
  <c r="DT117" i="71"/>
  <c r="CZ174" i="71"/>
  <c r="DR122" i="71"/>
  <c r="DC205" i="71"/>
  <c r="DU153" i="71"/>
  <c r="DD190" i="71"/>
  <c r="DV138" i="71"/>
  <c r="CY176" i="71"/>
  <c r="DQ124" i="71"/>
  <c r="DF169" i="71"/>
  <c r="DX117" i="71"/>
  <c r="DA165" i="71"/>
  <c r="DS113" i="71"/>
  <c r="CV179" i="71"/>
  <c r="DN127" i="71"/>
  <c r="CS190" i="71"/>
  <c r="DK138" i="71"/>
  <c r="DB181" i="71"/>
  <c r="DT129" i="71"/>
  <c r="DE204" i="71"/>
  <c r="DW152" i="71"/>
  <c r="DC181" i="71"/>
  <c r="DU129" i="71"/>
  <c r="CT204" i="71"/>
  <c r="DL152" i="71"/>
  <c r="DB161" i="71"/>
  <c r="DT109" i="71"/>
  <c r="CZ208" i="71"/>
  <c r="DR156" i="71"/>
  <c r="DC177" i="71"/>
  <c r="DU125" i="71"/>
  <c r="DD207" i="71"/>
  <c r="DV155" i="71"/>
  <c r="CY183" i="71"/>
  <c r="DQ131" i="71"/>
  <c r="DF184" i="71"/>
  <c r="DX132" i="71"/>
  <c r="DE209" i="71"/>
  <c r="DW157" i="71"/>
  <c r="CV163" i="71"/>
  <c r="DN111" i="71"/>
  <c r="CS204" i="71"/>
  <c r="DK152" i="71"/>
  <c r="DB191" i="71"/>
  <c r="DT139" i="71"/>
  <c r="CW128" i="71"/>
  <c r="DO76" i="71"/>
  <c r="CW109" i="71"/>
  <c r="DO57" i="71"/>
  <c r="CX111" i="71"/>
  <c r="DP59" i="71"/>
  <c r="CW152" i="71"/>
  <c r="DO100" i="71"/>
  <c r="CV160" i="71"/>
  <c r="DN108" i="71"/>
  <c r="CW137" i="71"/>
  <c r="DO85" i="71"/>
  <c r="CX129" i="71"/>
  <c r="DP77" i="71"/>
  <c r="DF181" i="71"/>
  <c r="DX129" i="71"/>
  <c r="DA203" i="71"/>
  <c r="DS151" i="71"/>
  <c r="CV184" i="71"/>
  <c r="DN132" i="71"/>
  <c r="CS196" i="71"/>
  <c r="DK144" i="71"/>
  <c r="DF170" i="71"/>
  <c r="DX118" i="71"/>
  <c r="DE166" i="71"/>
  <c r="DW114" i="71"/>
  <c r="CV166" i="71"/>
  <c r="DN114" i="71"/>
  <c r="CT187" i="71"/>
  <c r="DL135" i="71"/>
  <c r="DB165" i="71"/>
  <c r="DT113" i="71"/>
  <c r="CZ180" i="71"/>
  <c r="DR128" i="71"/>
  <c r="DC191" i="71"/>
  <c r="DU139" i="71"/>
  <c r="DD210" i="71"/>
  <c r="DV158" i="71"/>
  <c r="CY186" i="71"/>
  <c r="DQ134" i="71"/>
  <c r="DF191" i="71"/>
  <c r="DX139" i="71"/>
  <c r="DA186" i="71"/>
  <c r="DS134" i="71"/>
  <c r="CV183" i="71"/>
  <c r="DN131" i="71"/>
  <c r="CS208" i="71"/>
  <c r="DK156" i="71"/>
  <c r="DB194" i="71"/>
  <c r="DT142" i="71"/>
  <c r="DE168" i="71"/>
  <c r="DW116" i="71"/>
  <c r="DC190" i="71"/>
  <c r="DU138" i="71"/>
  <c r="CT162" i="71"/>
  <c r="DL110" i="71"/>
  <c r="CY203" i="71"/>
  <c r="DQ151" i="71"/>
  <c r="CZ189" i="71"/>
  <c r="DR137" i="71"/>
  <c r="DA179" i="71"/>
  <c r="DS127" i="71"/>
  <c r="DD169" i="71"/>
  <c r="DV117" i="71"/>
  <c r="CS207" i="71"/>
  <c r="DK207" i="71" s="1"/>
  <c r="DK155" i="71"/>
  <c r="DF162" i="71"/>
  <c r="DX110" i="71"/>
  <c r="DE187" i="71"/>
  <c r="DW135" i="71"/>
  <c r="CV169" i="71"/>
  <c r="DN117" i="71"/>
  <c r="CT181" i="71"/>
  <c r="DL129" i="71"/>
  <c r="DB176" i="71"/>
  <c r="DT124" i="71"/>
  <c r="CZ197" i="71"/>
  <c r="DR145" i="71"/>
  <c r="DC192" i="71"/>
  <c r="DU140" i="71"/>
  <c r="DD171" i="71"/>
  <c r="DV119" i="71"/>
  <c r="CY173" i="71"/>
  <c r="DQ121" i="71"/>
  <c r="CW126" i="71"/>
  <c r="DO74" i="71"/>
  <c r="CW114" i="71"/>
  <c r="DO62" i="71"/>
  <c r="CX116" i="71"/>
  <c r="DP64" i="71"/>
  <c r="CX135" i="71"/>
  <c r="DP83" i="71"/>
  <c r="CW149" i="71"/>
  <c r="DO97" i="71"/>
  <c r="CW154" i="71"/>
  <c r="DO102" i="71"/>
  <c r="CX112" i="71"/>
  <c r="DP60" i="71"/>
  <c r="CX148" i="71"/>
  <c r="DP96" i="71"/>
  <c r="CZ207" i="71"/>
  <c r="DR207" i="71" s="1"/>
  <c r="DR155" i="71"/>
  <c r="DA191" i="71"/>
  <c r="DS139" i="71"/>
  <c r="DD200" i="71"/>
  <c r="DV148" i="71"/>
  <c r="CS194" i="71"/>
  <c r="DK142" i="71"/>
  <c r="DF196" i="71"/>
  <c r="DX144" i="71"/>
  <c r="DE177" i="71"/>
  <c r="DW125" i="71"/>
  <c r="CV206" i="71"/>
  <c r="DN154" i="71"/>
  <c r="CT208" i="71"/>
  <c r="DL156" i="71"/>
  <c r="DB200" i="71"/>
  <c r="DT148" i="71"/>
  <c r="CZ194" i="71"/>
  <c r="DR142" i="71"/>
  <c r="DC176" i="71"/>
  <c r="DU124" i="71"/>
  <c r="DD197" i="71"/>
  <c r="DV145" i="71"/>
  <c r="CY200" i="71"/>
  <c r="DQ148" i="71"/>
  <c r="DF173" i="71"/>
  <c r="DX121" i="71"/>
  <c r="DA177" i="71"/>
  <c r="DS125" i="71"/>
  <c r="CV178" i="71"/>
  <c r="DN126" i="71"/>
  <c r="CS167" i="71"/>
  <c r="DK115" i="71"/>
  <c r="DB188" i="71"/>
  <c r="DT136" i="71"/>
  <c r="DE162" i="71"/>
  <c r="DW110" i="71"/>
  <c r="DC210" i="71"/>
  <c r="DU158" i="71"/>
  <c r="CT170" i="71"/>
  <c r="DL118" i="71"/>
  <c r="CY196" i="71"/>
  <c r="DQ144" i="71"/>
  <c r="CZ209" i="71"/>
  <c r="DR157" i="71"/>
  <c r="DC198" i="71"/>
  <c r="DU146" i="71"/>
  <c r="DD167" i="71"/>
  <c r="DV115" i="71"/>
  <c r="CY169" i="71"/>
  <c r="DQ117" i="71"/>
  <c r="DF209" i="71"/>
  <c r="DX157" i="71"/>
  <c r="DA174" i="71"/>
  <c r="DS122" i="71"/>
  <c r="CV194" i="71"/>
  <c r="DN142" i="71"/>
  <c r="CS177" i="71"/>
  <c r="DK125" i="71"/>
  <c r="DB178" i="71"/>
  <c r="DT126" i="71"/>
  <c r="DE200" i="71"/>
  <c r="DW148" i="71"/>
  <c r="DC175" i="71"/>
  <c r="DU123" i="71"/>
  <c r="CT172" i="71"/>
  <c r="DL120" i="71"/>
  <c r="CY193" i="71"/>
  <c r="DQ141" i="71"/>
  <c r="CW127" i="71"/>
  <c r="DO75" i="71"/>
  <c r="CW157" i="71"/>
  <c r="DO105" i="71"/>
  <c r="CX150" i="71"/>
  <c r="DP98" i="71"/>
  <c r="CW135" i="71"/>
  <c r="DO83" i="71"/>
  <c r="CS175" i="71"/>
  <c r="DK123" i="71"/>
  <c r="CZ200" i="71"/>
  <c r="DR148" i="71"/>
  <c r="DD202" i="71"/>
  <c r="DV150" i="71"/>
  <c r="CZ166" i="71"/>
  <c r="DR114" i="71"/>
  <c r="DA170" i="71"/>
  <c r="DS118" i="71"/>
  <c r="CY179" i="71"/>
  <c r="DQ127" i="71"/>
  <c r="CW129" i="71"/>
  <c r="DO77" i="71"/>
  <c r="CV193" i="71"/>
  <c r="DN141" i="71"/>
  <c r="CZ175" i="71"/>
  <c r="DR123" i="71"/>
  <c r="CS168" i="71"/>
  <c r="DK116" i="71"/>
  <c r="CZ177" i="71"/>
  <c r="DR125" i="71"/>
  <c r="CV200" i="71"/>
  <c r="DN148" i="71"/>
  <c r="CY177" i="71"/>
  <c r="DQ125" i="71"/>
  <c r="CW117" i="71"/>
  <c r="DO65" i="71"/>
  <c r="CT191" i="71"/>
  <c r="DL139" i="71"/>
  <c r="DE192" i="71"/>
  <c r="DW140" i="71"/>
  <c r="DC195" i="71"/>
  <c r="DU143" i="71"/>
  <c r="DD183" i="71"/>
  <c r="DV131" i="71"/>
  <c r="CT169" i="71"/>
  <c r="DL117" i="71"/>
  <c r="DD173" i="71"/>
  <c r="DV121" i="71"/>
  <c r="CS180" i="71"/>
  <c r="DK128" i="71"/>
  <c r="CX147" i="71"/>
  <c r="DP95" i="71"/>
  <c r="CX127" i="71"/>
  <c r="DP75" i="71"/>
  <c r="DC179" i="71"/>
  <c r="DU127" i="71"/>
  <c r="DD165" i="71"/>
  <c r="DV113" i="71"/>
  <c r="CS201" i="71"/>
  <c r="DK149" i="71"/>
  <c r="DE163" i="71"/>
  <c r="DW111" i="71"/>
  <c r="CZ186" i="71"/>
  <c r="DR134" i="71"/>
  <c r="CS199" i="71"/>
  <c r="DK147" i="71"/>
  <c r="DE170" i="71"/>
  <c r="DW118" i="71"/>
  <c r="CT198" i="71"/>
  <c r="DL146" i="71"/>
  <c r="CZ190" i="71"/>
  <c r="DR138" i="71"/>
  <c r="DD192" i="71"/>
  <c r="DV140" i="71"/>
  <c r="DF189" i="71"/>
  <c r="DX137" i="71"/>
  <c r="CX149" i="71"/>
  <c r="DP97" i="71"/>
  <c r="DA199" i="71"/>
  <c r="DS147" i="71"/>
  <c r="CT186" i="71"/>
  <c r="DL134" i="71"/>
  <c r="DD181" i="71"/>
  <c r="DV129" i="71"/>
  <c r="CS169" i="71"/>
  <c r="DK117" i="71"/>
  <c r="DB189" i="71"/>
  <c r="DT137" i="71"/>
  <c r="DF207" i="71"/>
  <c r="DX207" i="71" s="1"/>
  <c r="DX155" i="71"/>
  <c r="DE202" i="71"/>
  <c r="DW150" i="71"/>
  <c r="CW120" i="71"/>
  <c r="DO68" i="71"/>
  <c r="CX131" i="71"/>
  <c r="DP79" i="71"/>
  <c r="CX141" i="71"/>
  <c r="DP89" i="71"/>
  <c r="CS191" i="71"/>
  <c r="DK139" i="71"/>
  <c r="CT193" i="71"/>
  <c r="DL141" i="71"/>
  <c r="DA164" i="71"/>
  <c r="DS112" i="71"/>
  <c r="CV171" i="71"/>
  <c r="DN119" i="71"/>
  <c r="DC168" i="71"/>
  <c r="DU116" i="71"/>
  <c r="CS210" i="71"/>
  <c r="DK158" i="71"/>
  <c r="DE201" i="71"/>
  <c r="DW149" i="71"/>
  <c r="DC197" i="71"/>
  <c r="DU145" i="71"/>
  <c r="CX125" i="71"/>
  <c r="DP73" i="71"/>
  <c r="CX151" i="71"/>
  <c r="DP99" i="71"/>
  <c r="CY194" i="71"/>
  <c r="DQ142" i="71"/>
  <c r="CV202" i="71"/>
  <c r="DN150" i="71"/>
  <c r="CZ205" i="71"/>
  <c r="DR153" i="71"/>
  <c r="DA195" i="71"/>
  <c r="DS143" i="71"/>
  <c r="DE161" i="71"/>
  <c r="DW109" i="71"/>
  <c r="DC204" i="71"/>
  <c r="DU152" i="71"/>
  <c r="CV164" i="71"/>
  <c r="DN112" i="71"/>
  <c r="CX128" i="71"/>
  <c r="DP76" i="71"/>
  <c r="DE173" i="71"/>
  <c r="DW121" i="71"/>
  <c r="DA163" i="71"/>
  <c r="DS111" i="71"/>
  <c r="CV210" i="71"/>
  <c r="DN210" i="71" s="1"/>
  <c r="DN158" i="71"/>
  <c r="DA197" i="71"/>
  <c r="DS145" i="71"/>
  <c r="CW158" i="71"/>
  <c r="DO106" i="71"/>
  <c r="DF175" i="71"/>
  <c r="DX123" i="71"/>
  <c r="DA198" i="71"/>
  <c r="DS146" i="71"/>
  <c r="CV204" i="71"/>
  <c r="DN152" i="71"/>
  <c r="CS206" i="71"/>
  <c r="DK154" i="71"/>
  <c r="DB172" i="71"/>
  <c r="DT120" i="71"/>
  <c r="DE195" i="71"/>
  <c r="DW143" i="71"/>
  <c r="DC182" i="71"/>
  <c r="DU130" i="71"/>
  <c r="CT196" i="71"/>
  <c r="DL144" i="71"/>
  <c r="CY207" i="71"/>
  <c r="DQ207" i="71" s="1"/>
  <c r="DQ155" i="71"/>
  <c r="CZ195" i="71"/>
  <c r="DR143" i="71"/>
  <c r="DA162" i="71"/>
  <c r="DS110" i="71"/>
  <c r="DD166" i="71"/>
  <c r="DV114" i="71"/>
  <c r="CS173" i="71"/>
  <c r="DK121" i="71"/>
  <c r="DF168" i="71"/>
  <c r="DX116" i="71"/>
  <c r="DE165" i="71"/>
  <c r="DW113" i="71"/>
  <c r="CV191" i="71"/>
  <c r="DN139" i="71"/>
  <c r="CT163" i="71"/>
  <c r="DL111" i="71"/>
  <c r="DB185" i="71"/>
  <c r="DT133" i="71"/>
  <c r="CZ192" i="71"/>
  <c r="DR140" i="71"/>
  <c r="DC162" i="71"/>
  <c r="DU110" i="71"/>
  <c r="CT211" i="71"/>
  <c r="DL159" i="71"/>
  <c r="CY211" i="71"/>
  <c r="DQ211" i="71" s="1"/>
  <c r="DQ159" i="71"/>
  <c r="CZ211" i="71"/>
  <c r="DR159" i="71"/>
  <c r="DA175" i="71"/>
  <c r="DS123" i="71"/>
  <c r="DD178" i="71"/>
  <c r="DV126" i="71"/>
  <c r="CS179" i="71"/>
  <c r="DK127" i="71"/>
  <c r="DF188" i="71"/>
  <c r="DX136" i="71"/>
  <c r="DE174" i="71"/>
  <c r="DW122" i="71"/>
  <c r="CV174" i="71"/>
  <c r="DN122" i="71"/>
  <c r="CT206" i="71"/>
  <c r="DL154" i="71"/>
  <c r="DB166" i="71"/>
  <c r="DT114" i="71"/>
  <c r="CZ164" i="71"/>
  <c r="DR112" i="71"/>
  <c r="DC196" i="71"/>
  <c r="DU144" i="71"/>
  <c r="DD177" i="71"/>
  <c r="DV125" i="71"/>
  <c r="CY201" i="71"/>
  <c r="DQ149" i="71"/>
  <c r="CS160" i="71"/>
  <c r="DK108" i="71"/>
  <c r="CW113" i="71"/>
  <c r="DO61" i="71"/>
  <c r="CX109" i="71"/>
  <c r="DP57" i="71"/>
  <c r="CX130" i="71"/>
  <c r="DP78" i="71"/>
  <c r="CW141" i="71"/>
  <c r="DO89" i="71"/>
  <c r="CW138" i="71"/>
  <c r="DO86" i="71"/>
  <c r="CW133" i="71"/>
  <c r="DO81" i="71"/>
  <c r="CX133" i="71"/>
  <c r="DP81" i="71"/>
  <c r="CX146" i="71"/>
  <c r="DP94" i="71"/>
  <c r="DF186" i="71"/>
  <c r="DX134" i="71"/>
  <c r="DE184" i="71"/>
  <c r="DW132" i="71"/>
  <c r="CV198" i="71"/>
  <c r="DN146" i="71"/>
  <c r="CT179" i="71"/>
  <c r="DL127" i="71"/>
  <c r="DB197" i="71"/>
  <c r="DT145" i="71"/>
  <c r="CZ187" i="71"/>
  <c r="DR135" i="71"/>
  <c r="DC211" i="71"/>
  <c r="DU159" i="71"/>
  <c r="DD194" i="71"/>
  <c r="DV142" i="71"/>
  <c r="CY189" i="71"/>
  <c r="DQ137" i="71"/>
  <c r="DF197" i="71"/>
  <c r="DX145" i="71"/>
  <c r="DA187" i="71"/>
  <c r="DS135" i="71"/>
  <c r="CV177" i="71"/>
  <c r="DN125" i="71"/>
  <c r="CS202" i="71"/>
  <c r="DK150" i="71"/>
  <c r="DB205" i="71"/>
  <c r="DT153" i="71"/>
  <c r="DE167" i="71"/>
  <c r="DW115" i="71"/>
  <c r="DC188" i="71"/>
  <c r="DU136" i="71"/>
  <c r="CT203" i="71"/>
  <c r="DL151" i="71"/>
  <c r="CY184" i="71"/>
  <c r="DQ132" i="71"/>
  <c r="CZ199" i="71"/>
  <c r="DR147" i="71"/>
  <c r="DC171" i="71"/>
  <c r="DU119" i="71"/>
  <c r="DD176" i="71"/>
  <c r="DV124" i="71"/>
  <c r="CY185" i="71"/>
  <c r="DQ133" i="71"/>
  <c r="DF165" i="71"/>
  <c r="DX113" i="71"/>
  <c r="DA189" i="71"/>
  <c r="DS137" i="71"/>
  <c r="CV168" i="71"/>
  <c r="DN116" i="71"/>
  <c r="CS178" i="71"/>
  <c r="DK126" i="71"/>
  <c r="DB209" i="71"/>
  <c r="DT157" i="71"/>
  <c r="DE190" i="71"/>
  <c r="DW138" i="71"/>
  <c r="DC207" i="71"/>
  <c r="DU155" i="71"/>
  <c r="CT168" i="71"/>
  <c r="DL116" i="71"/>
  <c r="CY190" i="71"/>
  <c r="DQ138" i="71"/>
  <c r="CZ210" i="71"/>
  <c r="DR158" i="71"/>
  <c r="DA202" i="71"/>
  <c r="DS150" i="71"/>
  <c r="DD209" i="71"/>
  <c r="DV157" i="71"/>
  <c r="CS174" i="71"/>
  <c r="DK122" i="71"/>
  <c r="CY160" i="71"/>
  <c r="DQ108" i="71"/>
  <c r="CW150" i="71"/>
  <c r="DO98" i="71"/>
  <c r="CW136" i="71"/>
  <c r="DO84" i="71"/>
  <c r="CX134" i="71"/>
  <c r="DP82" i="71"/>
  <c r="CZ160" i="71"/>
  <c r="DR108" i="71"/>
  <c r="DA160" i="71"/>
  <c r="DS108" i="71"/>
  <c r="CX126" i="71"/>
  <c r="DP74" i="71"/>
  <c r="CX157" i="71"/>
  <c r="DP105" i="71"/>
  <c r="CZ202" i="71"/>
  <c r="DR150" i="71"/>
  <c r="DC164" i="71"/>
  <c r="DU112" i="71"/>
  <c r="DD198" i="71"/>
  <c r="DV146" i="71"/>
  <c r="CY187" i="71"/>
  <c r="DQ135" i="71"/>
  <c r="DF171" i="71"/>
  <c r="DX119" i="71"/>
  <c r="DA184" i="71"/>
  <c r="DS132" i="71"/>
  <c r="CV189" i="71"/>
  <c r="DN137" i="71"/>
  <c r="CS187" i="71"/>
  <c r="DK135" i="71"/>
  <c r="DB203" i="71"/>
  <c r="DT151" i="71"/>
  <c r="DE194" i="71"/>
  <c r="DW142" i="71"/>
  <c r="DC183" i="71"/>
  <c r="DU131" i="71"/>
  <c r="CT189" i="71"/>
  <c r="DL137" i="71"/>
  <c r="CY161" i="71"/>
  <c r="DQ109" i="71"/>
  <c r="CZ196" i="71"/>
  <c r="DR144" i="71"/>
  <c r="DA183" i="71"/>
  <c r="DS131" i="71"/>
  <c r="DD187" i="71"/>
  <c r="DV135" i="71"/>
  <c r="CS211" i="71"/>
  <c r="DK159" i="71"/>
  <c r="DF190" i="71"/>
  <c r="DX138" i="71"/>
  <c r="DE169" i="71"/>
  <c r="DW117" i="71"/>
  <c r="CV211" i="71"/>
  <c r="DN211" i="71" s="1"/>
  <c r="DN159" i="71"/>
  <c r="CT182" i="71"/>
  <c r="DL130" i="71"/>
  <c r="DB184" i="71"/>
  <c r="DT132" i="71"/>
  <c r="DE175" i="71"/>
  <c r="DW123" i="71"/>
  <c r="DC165" i="71"/>
  <c r="DU113" i="71"/>
  <c r="CT177" i="71"/>
  <c r="DL125" i="71"/>
  <c r="CY192" i="71"/>
  <c r="DQ140" i="71"/>
  <c r="CZ201" i="71"/>
  <c r="DR149" i="71"/>
  <c r="DA210" i="71"/>
  <c r="DS158" i="71"/>
  <c r="DD170" i="71"/>
  <c r="DV118" i="71"/>
  <c r="CS161" i="71"/>
  <c r="DK109" i="71"/>
  <c r="DF199" i="71"/>
  <c r="DX147" i="71"/>
  <c r="DE197" i="71"/>
  <c r="DW145" i="71"/>
  <c r="CV208" i="71"/>
  <c r="DN156" i="71"/>
  <c r="CT202" i="71"/>
  <c r="DL150" i="71"/>
  <c r="DB162" i="71"/>
  <c r="DT110" i="71"/>
  <c r="CW118" i="71"/>
  <c r="DO66" i="71"/>
  <c r="CW142" i="71"/>
  <c r="DO90" i="71"/>
  <c r="CX137" i="71"/>
  <c r="DP85" i="71"/>
  <c r="CX123" i="71"/>
  <c r="DP71" i="71"/>
  <c r="CW130" i="71"/>
  <c r="DO78" i="71"/>
  <c r="CW123" i="71"/>
  <c r="DO71" i="71"/>
  <c r="CX145" i="71"/>
  <c r="DP93" i="71"/>
  <c r="CW111" i="71"/>
  <c r="DO59" i="71"/>
  <c r="CZ179" i="71"/>
  <c r="DR127" i="71"/>
  <c r="DC167" i="71"/>
  <c r="DU115" i="71"/>
  <c r="DD193" i="71"/>
  <c r="DV141" i="71"/>
  <c r="CY199" i="71"/>
  <c r="DQ147" i="71"/>
  <c r="DF192" i="71"/>
  <c r="DX140" i="71"/>
  <c r="DA194" i="71"/>
  <c r="DS142" i="71"/>
  <c r="CV176" i="71"/>
  <c r="DN124" i="71"/>
  <c r="CS188" i="71"/>
  <c r="DK136" i="71"/>
  <c r="DB171" i="71"/>
  <c r="DT119" i="71"/>
  <c r="DE196" i="71"/>
  <c r="DW144" i="71"/>
  <c r="DC201" i="71"/>
  <c r="DU149" i="71"/>
  <c r="CT207" i="71"/>
  <c r="DL207" i="71" s="1"/>
  <c r="DL155" i="71"/>
  <c r="CY172" i="71"/>
  <c r="DQ120" i="71"/>
  <c r="CZ171" i="71"/>
  <c r="DR119" i="71"/>
  <c r="DC194" i="71"/>
  <c r="DU142" i="71"/>
  <c r="DD208" i="71"/>
  <c r="DV156" i="71"/>
  <c r="CY175" i="71"/>
  <c r="DQ123" i="71"/>
  <c r="DF179" i="71"/>
  <c r="DX127" i="71"/>
  <c r="DA208" i="71"/>
  <c r="DS156" i="71"/>
  <c r="CV192" i="71"/>
  <c r="DN140" i="71"/>
  <c r="CS192" i="71"/>
  <c r="DK140" i="71"/>
  <c r="DB177" i="71"/>
  <c r="DT125" i="71"/>
  <c r="DE178" i="71"/>
  <c r="DW126" i="71"/>
  <c r="DC206" i="71"/>
  <c r="DU154" i="71"/>
  <c r="CT200" i="71"/>
  <c r="DL148" i="71"/>
  <c r="CY208" i="71"/>
  <c r="DQ156" i="71"/>
  <c r="CZ203" i="71"/>
  <c r="DR151" i="71"/>
  <c r="DA167" i="71"/>
  <c r="DS115" i="71"/>
  <c r="DD211" i="71"/>
  <c r="DV159" i="71"/>
  <c r="CS166" i="71"/>
  <c r="DK114" i="71"/>
  <c r="DF167" i="71"/>
  <c r="DX115" i="71"/>
  <c r="DE181" i="71"/>
  <c r="DW129" i="71"/>
  <c r="CV161" i="71"/>
  <c r="DN109" i="71"/>
  <c r="CT185" i="71"/>
  <c r="DL133" i="71"/>
  <c r="DB182" i="71"/>
  <c r="DT130" i="71"/>
  <c r="CW125" i="71"/>
  <c r="DO73" i="71"/>
  <c r="CW140" i="71"/>
  <c r="DO88" i="71"/>
  <c r="CX144" i="71"/>
  <c r="DP92" i="71"/>
  <c r="CX118" i="71"/>
  <c r="DP66" i="71"/>
  <c r="BS49" i="42"/>
  <c r="BM8" i="69" s="1"/>
  <c r="BS50" i="42"/>
  <c r="BM9" i="69" s="1"/>
  <c r="EO31" i="12"/>
  <c r="BT49" i="42" s="1"/>
  <c r="BO8" i="69" s="1"/>
  <c r="DG38" i="44"/>
  <c r="DF38" i="44"/>
  <c r="DE38" i="44"/>
  <c r="DD38" i="44"/>
  <c r="DG14" i="44"/>
  <c r="DF14" i="44"/>
  <c r="DE14" i="44"/>
  <c r="DD14" i="44"/>
  <c r="DG12" i="44"/>
  <c r="DF12" i="44"/>
  <c r="DE12" i="44"/>
  <c r="DD12" i="44"/>
  <c r="DG10" i="44"/>
  <c r="DF10" i="44"/>
  <c r="DE10" i="44"/>
  <c r="DD10" i="44"/>
  <c r="DF9" i="44"/>
  <c r="DE9" i="44"/>
  <c r="DD9" i="44"/>
  <c r="DG8" i="44"/>
  <c r="DF8" i="44"/>
  <c r="DE8" i="44"/>
  <c r="DD8" i="44"/>
  <c r="DC9" i="44"/>
  <c r="DR35" i="42"/>
  <c r="DG35" i="44" s="1"/>
  <c r="DR34" i="42"/>
  <c r="DG31" i="44" s="1"/>
  <c r="DR33" i="42"/>
  <c r="DG30" i="44" s="1"/>
  <c r="DR32" i="42"/>
  <c r="DG29" i="44" s="1"/>
  <c r="DR31" i="42"/>
  <c r="DG28" i="44" s="1"/>
  <c r="DR30" i="42"/>
  <c r="DG27" i="44" s="1"/>
  <c r="DR28" i="42"/>
  <c r="DG25" i="44" s="1"/>
  <c r="DR27" i="42"/>
  <c r="DG24" i="44" s="1"/>
  <c r="DR26" i="42"/>
  <c r="DG23" i="44" s="1"/>
  <c r="DR25" i="42"/>
  <c r="DG22" i="44" s="1"/>
  <c r="DR24" i="42"/>
  <c r="DG21" i="44" s="1"/>
  <c r="DR23" i="42"/>
  <c r="DG18" i="44" s="1"/>
  <c r="DR22" i="42"/>
  <c r="DG17" i="44" s="1"/>
  <c r="DR21" i="42"/>
  <c r="DG16" i="44" s="1"/>
  <c r="DR20" i="42"/>
  <c r="DG15" i="44" s="1"/>
  <c r="DQ35" i="42"/>
  <c r="DF35" i="44" s="1"/>
  <c r="DQ34" i="42"/>
  <c r="DF31" i="44" s="1"/>
  <c r="DQ33" i="42"/>
  <c r="DF30" i="44" s="1"/>
  <c r="DQ32" i="42"/>
  <c r="DF29" i="44" s="1"/>
  <c r="DQ31" i="42"/>
  <c r="DF28" i="44" s="1"/>
  <c r="DQ30" i="42"/>
  <c r="DF27" i="44" s="1"/>
  <c r="DQ28" i="42"/>
  <c r="DF25" i="44" s="1"/>
  <c r="DQ27" i="42"/>
  <c r="DF24" i="44" s="1"/>
  <c r="DQ26" i="42"/>
  <c r="DF23" i="44" s="1"/>
  <c r="DQ25" i="42"/>
  <c r="DF22" i="44" s="1"/>
  <c r="DQ24" i="42"/>
  <c r="DF21" i="44" s="1"/>
  <c r="DQ23" i="42"/>
  <c r="DF18" i="44" s="1"/>
  <c r="DQ22" i="42"/>
  <c r="DF17" i="44" s="1"/>
  <c r="DQ21" i="42"/>
  <c r="DF16" i="44" s="1"/>
  <c r="DQ20" i="42"/>
  <c r="DF15" i="44" s="1"/>
  <c r="DP35" i="42"/>
  <c r="DE35" i="44" s="1"/>
  <c r="DP34" i="42"/>
  <c r="DE31" i="44" s="1"/>
  <c r="DP33" i="42"/>
  <c r="DE30" i="44" s="1"/>
  <c r="DP32" i="42"/>
  <c r="DE29" i="44" s="1"/>
  <c r="DP31" i="42"/>
  <c r="DE28" i="44" s="1"/>
  <c r="DP30" i="42"/>
  <c r="DE27" i="44" s="1"/>
  <c r="DP28" i="42"/>
  <c r="DE25" i="44" s="1"/>
  <c r="DP27" i="42"/>
  <c r="DE24" i="44" s="1"/>
  <c r="DP26" i="42"/>
  <c r="DE23" i="44" s="1"/>
  <c r="DP25" i="42"/>
  <c r="DE22" i="44" s="1"/>
  <c r="DP24" i="42"/>
  <c r="DE21" i="44" s="1"/>
  <c r="DP23" i="42"/>
  <c r="DE18" i="44" s="1"/>
  <c r="DP22" i="42"/>
  <c r="DE17" i="44" s="1"/>
  <c r="DP21" i="42"/>
  <c r="DE16" i="44" s="1"/>
  <c r="DP20" i="42"/>
  <c r="DE15" i="44" s="1"/>
  <c r="DO35" i="42"/>
  <c r="DD35" i="44" s="1"/>
  <c r="DO34" i="42"/>
  <c r="DD31" i="44" s="1"/>
  <c r="DO33" i="42"/>
  <c r="DD30" i="44" s="1"/>
  <c r="DO32" i="42"/>
  <c r="DD29" i="44" s="1"/>
  <c r="DO31" i="42"/>
  <c r="DD28" i="44" s="1"/>
  <c r="DO30" i="42"/>
  <c r="DD27" i="44" s="1"/>
  <c r="DO28" i="42"/>
  <c r="DD25" i="44" s="1"/>
  <c r="DO27" i="42"/>
  <c r="DD24" i="44" s="1"/>
  <c r="DO26" i="42"/>
  <c r="DD23" i="44" s="1"/>
  <c r="DO25" i="42"/>
  <c r="DD22" i="44" s="1"/>
  <c r="DO24" i="42"/>
  <c r="DD21" i="44" s="1"/>
  <c r="DO23" i="42"/>
  <c r="DD18" i="44" s="1"/>
  <c r="DO22" i="42"/>
  <c r="DD17" i="44" s="1"/>
  <c r="DO21" i="42"/>
  <c r="DD16" i="44" s="1"/>
  <c r="DO20" i="42"/>
  <c r="DD15" i="44" s="1"/>
  <c r="B241" i="71" l="1"/>
  <c r="FG240" i="71"/>
  <c r="FH240" i="71"/>
  <c r="ED33" i="71"/>
  <c r="EI33" i="71" s="1"/>
  <c r="EF32" i="71"/>
  <c r="EK32" i="71" s="1"/>
  <c r="EF29" i="71"/>
  <c r="EK29" i="71" s="1"/>
  <c r="ED32" i="71"/>
  <c r="EI32" i="71" s="1"/>
  <c r="EF37" i="71"/>
  <c r="EK37" i="71" s="1"/>
  <c r="EF28" i="71"/>
  <c r="EK28" i="71" s="1"/>
  <c r="ED34" i="71"/>
  <c r="EI34" i="71" s="1"/>
  <c r="EF34" i="71"/>
  <c r="EK34" i="71" s="1"/>
  <c r="EF31" i="71"/>
  <c r="EK31" i="71" s="1"/>
  <c r="EE31" i="71"/>
  <c r="EJ31" i="71" s="1"/>
  <c r="EE33" i="71"/>
  <c r="EJ33" i="71" s="1"/>
  <c r="ED29" i="71"/>
  <c r="EI29" i="71" s="1"/>
  <c r="ED35" i="71"/>
  <c r="EI35" i="71" s="1"/>
  <c r="ED38" i="71"/>
  <c r="EI38" i="71" s="1"/>
  <c r="EF36" i="71"/>
  <c r="EK36" i="71" s="1"/>
  <c r="ED31" i="71"/>
  <c r="EI31" i="71" s="1"/>
  <c r="EE32" i="71"/>
  <c r="EJ32" i="71" s="1"/>
  <c r="EE34" i="71"/>
  <c r="EJ34" i="71" s="1"/>
  <c r="ED36" i="71"/>
  <c r="EI36" i="71" s="1"/>
  <c r="EE29" i="71"/>
  <c r="EJ29" i="71" s="1"/>
  <c r="EF30" i="71"/>
  <c r="EK30" i="71" s="1"/>
  <c r="EE37" i="71"/>
  <c r="EJ37" i="71" s="1"/>
  <c r="EF33" i="71"/>
  <c r="EK33" i="71" s="1"/>
  <c r="EE30" i="71"/>
  <c r="EJ30" i="71" s="1"/>
  <c r="EF35" i="71"/>
  <c r="EK35" i="71" s="1"/>
  <c r="ED37" i="71"/>
  <c r="EI37" i="71" s="1"/>
  <c r="EE38" i="71"/>
  <c r="EJ38" i="71" s="1"/>
  <c r="EE36" i="71"/>
  <c r="EJ36" i="71" s="1"/>
  <c r="EE35" i="71"/>
  <c r="EJ35" i="71" s="1"/>
  <c r="ED30" i="71"/>
  <c r="EI30" i="71" s="1"/>
  <c r="EF38" i="71"/>
  <c r="EK38" i="71" s="1"/>
  <c r="EE28" i="71"/>
  <c r="EJ28" i="71" s="1"/>
  <c r="ED28" i="71"/>
  <c r="EI28" i="71" s="1"/>
  <c r="EC38" i="71"/>
  <c r="EH38" i="71" s="1"/>
  <c r="EC32" i="71"/>
  <c r="EH32" i="71" s="1"/>
  <c r="EC37" i="71"/>
  <c r="EH37" i="71" s="1"/>
  <c r="EC28" i="71"/>
  <c r="EH28" i="71" s="1"/>
  <c r="EC34" i="71"/>
  <c r="EH34" i="71" s="1"/>
  <c r="EC31" i="71"/>
  <c r="EH31" i="71" s="1"/>
  <c r="EC30" i="71"/>
  <c r="EH30" i="71" s="1"/>
  <c r="EC36" i="71"/>
  <c r="EH36" i="71" s="1"/>
  <c r="EC35" i="71"/>
  <c r="EH35" i="71" s="1"/>
  <c r="EC29" i="71"/>
  <c r="EH29" i="71" s="1"/>
  <c r="EC33" i="71"/>
  <c r="EH33" i="71" s="1"/>
  <c r="AQ83" i="73"/>
  <c r="AS87" i="73"/>
  <c r="AS88" i="73"/>
  <c r="AQ92" i="73"/>
  <c r="AS83" i="73"/>
  <c r="AQ94" i="73"/>
  <c r="AQ91" i="73"/>
  <c r="AR89" i="73"/>
  <c r="AR83" i="73"/>
  <c r="AR84" i="73"/>
  <c r="AQ102" i="73"/>
  <c r="AR85" i="73"/>
  <c r="AR105" i="73"/>
  <c r="AR87" i="73"/>
  <c r="AQ85" i="73"/>
  <c r="AQ84" i="73"/>
  <c r="AS89" i="73"/>
  <c r="AQ100" i="73"/>
  <c r="AS94" i="73"/>
  <c r="AS104" i="73"/>
  <c r="AS86" i="73"/>
  <c r="AQ89" i="73"/>
  <c r="AQ93" i="73"/>
  <c r="AS93" i="73"/>
  <c r="AQ87" i="73"/>
  <c r="AQ86" i="73"/>
  <c r="AR94" i="73"/>
  <c r="AS85" i="73"/>
  <c r="AR91" i="73"/>
  <c r="AR88" i="73"/>
  <c r="AR86" i="73"/>
  <c r="AR92" i="73"/>
  <c r="AS84" i="73"/>
  <c r="AS91" i="73"/>
  <c r="AS90" i="73"/>
  <c r="AR90" i="73"/>
  <c r="AV92" i="73"/>
  <c r="AP104" i="73"/>
  <c r="AP99" i="73"/>
  <c r="AV87" i="73"/>
  <c r="AV93" i="73"/>
  <c r="AP105" i="73"/>
  <c r="AV91" i="73"/>
  <c r="AP103" i="73"/>
  <c r="AP107" i="73"/>
  <c r="AV95" i="73"/>
  <c r="AP124" i="73"/>
  <c r="AV112" i="73"/>
  <c r="AP109" i="73"/>
  <c r="AV97" i="73"/>
  <c r="AP108" i="73"/>
  <c r="AV96" i="73"/>
  <c r="AV101" i="73"/>
  <c r="AP113" i="73"/>
  <c r="AV118" i="73"/>
  <c r="AP130" i="73"/>
  <c r="AV102" i="73"/>
  <c r="AP114" i="73"/>
  <c r="AP110" i="73"/>
  <c r="AV98" i="73"/>
  <c r="ER71" i="71"/>
  <c r="ER54" i="71"/>
  <c r="ER154" i="71"/>
  <c r="ER211" i="71"/>
  <c r="ER39" i="71"/>
  <c r="ER134" i="71"/>
  <c r="ER65" i="71"/>
  <c r="ER205" i="71"/>
  <c r="ER196" i="71"/>
  <c r="ER10" i="71"/>
  <c r="ER15" i="71"/>
  <c r="ER24" i="71"/>
  <c r="ER180" i="71"/>
  <c r="ER135" i="71"/>
  <c r="ER119" i="71"/>
  <c r="ER74" i="71"/>
  <c r="ER34" i="71"/>
  <c r="ER19" i="71"/>
  <c r="ER48" i="71"/>
  <c r="ER43" i="71"/>
  <c r="ER91" i="71"/>
  <c r="ER116" i="71"/>
  <c r="ER97" i="71"/>
  <c r="ER27" i="71"/>
  <c r="ER146" i="71"/>
  <c r="ER197" i="71"/>
  <c r="ER136" i="71"/>
  <c r="ER88" i="71"/>
  <c r="ER36" i="71"/>
  <c r="ER208" i="71"/>
  <c r="CQ7" i="71"/>
  <c r="CQ59" i="71" s="1"/>
  <c r="CQ43" i="71"/>
  <c r="DI43" i="71" s="1"/>
  <c r="CQ17" i="71"/>
  <c r="DI17" i="71" s="1"/>
  <c r="CQ8" i="71"/>
  <c r="DI8" i="71" s="1"/>
  <c r="ER73" i="71"/>
  <c r="ER203" i="71"/>
  <c r="ER21" i="71"/>
  <c r="ER117" i="71"/>
  <c r="ER77" i="71"/>
  <c r="ER172" i="71"/>
  <c r="ER178" i="71"/>
  <c r="ER152" i="71"/>
  <c r="ER187" i="71"/>
  <c r="ER186" i="71"/>
  <c r="ER61" i="71"/>
  <c r="ER128" i="71"/>
  <c r="ER55" i="71"/>
  <c r="ER143" i="71"/>
  <c r="ER149" i="71"/>
  <c r="ER106" i="71"/>
  <c r="ER79" i="71"/>
  <c r="ER50" i="71"/>
  <c r="ER199" i="71"/>
  <c r="ER123" i="71"/>
  <c r="ER190" i="71"/>
  <c r="ER169" i="71"/>
  <c r="ER76" i="71"/>
  <c r="ER137" i="71"/>
  <c r="ER28" i="71"/>
  <c r="ER175" i="71"/>
  <c r="ER9" i="71"/>
  <c r="ER147" i="71"/>
  <c r="ER96" i="71"/>
  <c r="CR6" i="71"/>
  <c r="CR58" i="71" s="1"/>
  <c r="CR50" i="71"/>
  <c r="CR102" i="71" s="1"/>
  <c r="CR48" i="71"/>
  <c r="CR100" i="71" s="1"/>
  <c r="CR52" i="71"/>
  <c r="CR104" i="71" s="1"/>
  <c r="CR47" i="71"/>
  <c r="CR99" i="71" s="1"/>
  <c r="CR10" i="71"/>
  <c r="DJ10" i="71" s="1"/>
  <c r="CQ37" i="71"/>
  <c r="DI37" i="71" s="1"/>
  <c r="CQ47" i="71"/>
  <c r="CQ99" i="71" s="1"/>
  <c r="CR8" i="71"/>
  <c r="CR60" i="71" s="1"/>
  <c r="CR41" i="71"/>
  <c r="DJ41" i="71" s="1"/>
  <c r="CQ41" i="71"/>
  <c r="CQ93" i="71" s="1"/>
  <c r="CQ42" i="71"/>
  <c r="DI42" i="71" s="1"/>
  <c r="DI5" i="71"/>
  <c r="CQ57" i="71"/>
  <c r="CR94" i="71"/>
  <c r="DJ42" i="71"/>
  <c r="ER44" i="71"/>
  <c r="CQ55" i="71"/>
  <c r="ER12" i="71"/>
  <c r="CR26" i="71"/>
  <c r="ER101" i="71"/>
  <c r="CR22" i="71"/>
  <c r="ER126" i="71"/>
  <c r="ER162" i="71"/>
  <c r="ER8" i="71"/>
  <c r="ER45" i="71"/>
  <c r="ER53" i="71"/>
  <c r="ER110" i="71"/>
  <c r="ER112" i="71"/>
  <c r="ER148" i="71"/>
  <c r="ER181" i="71"/>
  <c r="CR16" i="71"/>
  <c r="ER176" i="71"/>
  <c r="ER193" i="71"/>
  <c r="ER131" i="71"/>
  <c r="ER194" i="71"/>
  <c r="ER105" i="71"/>
  <c r="CQ30" i="71"/>
  <c r="ER132" i="71"/>
  <c r="ER189" i="71"/>
  <c r="ER198" i="71"/>
  <c r="CR17" i="71"/>
  <c r="ER14" i="71"/>
  <c r="CQ20" i="71"/>
  <c r="ER64" i="71"/>
  <c r="ER153" i="71"/>
  <c r="ER185" i="71"/>
  <c r="ER145" i="71"/>
  <c r="CR21" i="71"/>
  <c r="ER22" i="71"/>
  <c r="ER144" i="71"/>
  <c r="ER138" i="71"/>
  <c r="ER84" i="71"/>
  <c r="ER100" i="71"/>
  <c r="CR32" i="71"/>
  <c r="CQ40" i="71"/>
  <c r="ER103" i="71"/>
  <c r="ER29" i="71"/>
  <c r="ER92" i="71"/>
  <c r="ER177" i="71"/>
  <c r="CQ39" i="71"/>
  <c r="CQ45" i="71"/>
  <c r="CQ49" i="71"/>
  <c r="ER121" i="71"/>
  <c r="ER171" i="71"/>
  <c r="ER111" i="71"/>
  <c r="ER107" i="71"/>
  <c r="ER25" i="71"/>
  <c r="ER20" i="71"/>
  <c r="CR43" i="71"/>
  <c r="CQ50" i="71"/>
  <c r="ER156" i="71"/>
  <c r="ER60" i="71"/>
  <c r="ER127" i="71"/>
  <c r="ER174" i="71"/>
  <c r="ER6" i="71"/>
  <c r="ER87" i="71"/>
  <c r="ER202" i="71"/>
  <c r="ER35" i="71"/>
  <c r="ER90" i="71"/>
  <c r="ER166" i="71"/>
  <c r="ER150" i="71"/>
  <c r="ER167" i="71"/>
  <c r="ER184" i="71"/>
  <c r="ER51" i="71"/>
  <c r="CR25" i="71"/>
  <c r="ER124" i="71"/>
  <c r="ER168" i="71"/>
  <c r="CR38" i="71"/>
  <c r="ER201" i="71"/>
  <c r="ER89" i="71"/>
  <c r="CQ25" i="71"/>
  <c r="ER151" i="71"/>
  <c r="ER68" i="71"/>
  <c r="ER159" i="71"/>
  <c r="ER85" i="71"/>
  <c r="ER32" i="71"/>
  <c r="ER7" i="71"/>
  <c r="ER179" i="71"/>
  <c r="CQ54" i="71"/>
  <c r="ER133" i="71"/>
  <c r="ER41" i="71"/>
  <c r="ER210" i="71"/>
  <c r="ER78" i="71"/>
  <c r="CQ19" i="71"/>
  <c r="ER158" i="71"/>
  <c r="ER140" i="71"/>
  <c r="ER94" i="71"/>
  <c r="ER63" i="71"/>
  <c r="ER40" i="71"/>
  <c r="ER31" i="71"/>
  <c r="CQ27" i="71"/>
  <c r="ER56" i="71"/>
  <c r="ER206" i="71"/>
  <c r="ER38" i="71"/>
  <c r="CR4" i="71"/>
  <c r="CR28" i="71"/>
  <c r="CR37" i="71"/>
  <c r="CR13" i="71"/>
  <c r="CR24" i="71"/>
  <c r="CR33" i="71"/>
  <c r="CR30" i="71"/>
  <c r="CR34" i="71"/>
  <c r="CR40" i="71"/>
  <c r="CR23" i="71"/>
  <c r="CR53" i="71"/>
  <c r="CR44" i="71"/>
  <c r="CR27" i="71"/>
  <c r="CR20" i="71"/>
  <c r="CR51" i="71"/>
  <c r="CR49" i="71"/>
  <c r="CR9" i="71"/>
  <c r="CR36" i="71"/>
  <c r="CR18" i="71"/>
  <c r="CR29" i="71"/>
  <c r="CR5" i="71"/>
  <c r="ER66" i="71"/>
  <c r="CR35" i="71"/>
  <c r="ER18" i="71"/>
  <c r="ER37" i="71"/>
  <c r="CR55" i="71"/>
  <c r="ER120" i="71"/>
  <c r="ER113" i="71"/>
  <c r="CR46" i="71"/>
  <c r="ER58" i="71"/>
  <c r="ER75" i="71"/>
  <c r="ER200" i="71"/>
  <c r="CR39" i="71"/>
  <c r="CR12" i="71"/>
  <c r="ER26" i="71"/>
  <c r="ER70" i="71"/>
  <c r="ER183" i="71"/>
  <c r="ER182" i="71"/>
  <c r="ER82" i="71"/>
  <c r="ER157" i="71"/>
  <c r="ER23" i="71"/>
  <c r="ER163" i="71"/>
  <c r="ER129" i="71"/>
  <c r="ER114" i="71"/>
  <c r="CQ51" i="71"/>
  <c r="ER204" i="71"/>
  <c r="ER86" i="71"/>
  <c r="CR45" i="71"/>
  <c r="ER160" i="71"/>
  <c r="ER33" i="71"/>
  <c r="ER30" i="71"/>
  <c r="ER155" i="71"/>
  <c r="ER109" i="71"/>
  <c r="ER11" i="71"/>
  <c r="CR15" i="71"/>
  <c r="CR11" i="71"/>
  <c r="ER209" i="71"/>
  <c r="CR19" i="71"/>
  <c r="ER57" i="71"/>
  <c r="ER67" i="71"/>
  <c r="ER80" i="71"/>
  <c r="ER99" i="71"/>
  <c r="ER72" i="71"/>
  <c r="ER4" i="71"/>
  <c r="CQ32" i="71"/>
  <c r="CR31" i="71"/>
  <c r="ER188" i="71"/>
  <c r="ER47" i="71"/>
  <c r="CQ16" i="71"/>
  <c r="CQ4" i="71"/>
  <c r="ER165" i="71"/>
  <c r="ER95" i="71"/>
  <c r="ER207" i="71"/>
  <c r="ER161" i="71"/>
  <c r="CQ52" i="71"/>
  <c r="ER212" i="71"/>
  <c r="CQ26" i="71"/>
  <c r="ER98" i="71"/>
  <c r="ER164" i="71"/>
  <c r="ER59" i="71"/>
  <c r="ER108" i="71"/>
  <c r="ER104" i="71"/>
  <c r="ER49" i="71"/>
  <c r="ER46" i="71"/>
  <c r="ER81" i="71"/>
  <c r="CQ38" i="71"/>
  <c r="ER173" i="71"/>
  <c r="CR14" i="71"/>
  <c r="ER17" i="71"/>
  <c r="ER125" i="71"/>
  <c r="ER93" i="71"/>
  <c r="ER191" i="71"/>
  <c r="ER141" i="71"/>
  <c r="ER118" i="71"/>
  <c r="ER195" i="71"/>
  <c r="CQ11" i="71"/>
  <c r="CQ33" i="71"/>
  <c r="CQ34" i="71"/>
  <c r="CQ15" i="71"/>
  <c r="CQ46" i="71"/>
  <c r="CQ29" i="71"/>
  <c r="CQ24" i="71"/>
  <c r="CQ13" i="71"/>
  <c r="CQ35" i="71"/>
  <c r="CQ23" i="71"/>
  <c r="CQ44" i="71"/>
  <c r="CQ36" i="71"/>
  <c r="CQ31" i="71"/>
  <c r="CQ53" i="71"/>
  <c r="CQ18" i="71"/>
  <c r="CQ22" i="71"/>
  <c r="CQ28" i="71"/>
  <c r="CQ6" i="71"/>
  <c r="CQ14" i="71"/>
  <c r="CQ48" i="71"/>
  <c r="CQ21" i="71"/>
  <c r="CQ9" i="71"/>
  <c r="ER5" i="71"/>
  <c r="CR54" i="71"/>
  <c r="ER42" i="71"/>
  <c r="ER192" i="71"/>
  <c r="ER13" i="71"/>
  <c r="CR7" i="71"/>
  <c r="CQ12" i="71"/>
  <c r="ER122" i="71"/>
  <c r="ER102" i="71"/>
  <c r="ER62" i="71"/>
  <c r="ER16" i="71"/>
  <c r="ER170" i="71"/>
  <c r="ER83" i="71"/>
  <c r="ER130" i="71"/>
  <c r="ER115" i="71"/>
  <c r="CQ10" i="71"/>
  <c r="ER142" i="71"/>
  <c r="ER139" i="71"/>
  <c r="ER52" i="71"/>
  <c r="DA260" i="71"/>
  <c r="CT263" i="71"/>
  <c r="DC262" i="71"/>
  <c r="CT260" i="71"/>
  <c r="DL208" i="71"/>
  <c r="DF263" i="71"/>
  <c r="DX211" i="71"/>
  <c r="CY262" i="71"/>
  <c r="DQ210" i="71"/>
  <c r="DF260" i="71"/>
  <c r="DX208" i="71"/>
  <c r="CY260" i="71"/>
  <c r="DQ208" i="71"/>
  <c r="CV260" i="71"/>
  <c r="DN208" i="71"/>
  <c r="CS263" i="71"/>
  <c r="CZ262" i="71"/>
  <c r="DF261" i="71"/>
  <c r="DX209" i="71"/>
  <c r="CZ261" i="71"/>
  <c r="DE261" i="71"/>
  <c r="DW209" i="71"/>
  <c r="CT261" i="71"/>
  <c r="DL209" i="71"/>
  <c r="DA261" i="71"/>
  <c r="CT262" i="71"/>
  <c r="DE260" i="71"/>
  <c r="DW208" i="71"/>
  <c r="DC260" i="71"/>
  <c r="DC261" i="71"/>
  <c r="CS261" i="71"/>
  <c r="DK209" i="71"/>
  <c r="DD263" i="71"/>
  <c r="DA262" i="71"/>
  <c r="CV263" i="71"/>
  <c r="DB261" i="71"/>
  <c r="DC263" i="71"/>
  <c r="CZ263" i="71"/>
  <c r="CS262" i="71"/>
  <c r="CS260" i="71"/>
  <c r="DK208" i="71"/>
  <c r="CZ260" i="71"/>
  <c r="DR208" i="71"/>
  <c r="CV261" i="71"/>
  <c r="DN209" i="71"/>
  <c r="DE262" i="71"/>
  <c r="DB263" i="71"/>
  <c r="DB262" i="71"/>
  <c r="CY261" i="71"/>
  <c r="DQ209" i="71"/>
  <c r="DD260" i="71"/>
  <c r="DD261" i="71"/>
  <c r="CY263" i="71"/>
  <c r="CV262" i="71"/>
  <c r="DD262" i="71"/>
  <c r="DE263" i="71"/>
  <c r="DB260" i="71"/>
  <c r="DA263" i="71"/>
  <c r="DF262" i="71"/>
  <c r="DX210" i="71"/>
  <c r="CX170" i="71"/>
  <c r="DP118" i="71"/>
  <c r="DB234" i="71"/>
  <c r="DT182" i="71"/>
  <c r="DF219" i="71"/>
  <c r="DX167" i="71"/>
  <c r="CZ255" i="71"/>
  <c r="DR203" i="71"/>
  <c r="DE230" i="71"/>
  <c r="DW178" i="71"/>
  <c r="DC246" i="71"/>
  <c r="DU194" i="71"/>
  <c r="DC253" i="71"/>
  <c r="DU201" i="71"/>
  <c r="CV228" i="71"/>
  <c r="DN176" i="71"/>
  <c r="DD245" i="71"/>
  <c r="DV193" i="71"/>
  <c r="CX197" i="71"/>
  <c r="DP145" i="71"/>
  <c r="CX189" i="71"/>
  <c r="DP137" i="71"/>
  <c r="CT254" i="71"/>
  <c r="DL202" i="71"/>
  <c r="CS213" i="71"/>
  <c r="DK161" i="71"/>
  <c r="CY244" i="71"/>
  <c r="DQ192" i="71"/>
  <c r="DB236" i="71"/>
  <c r="DT184" i="71"/>
  <c r="DF242" i="71"/>
  <c r="DX190" i="71"/>
  <c r="CZ248" i="71"/>
  <c r="DR196" i="71"/>
  <c r="DE246" i="71"/>
  <c r="DW194" i="71"/>
  <c r="DA236" i="71"/>
  <c r="DS184" i="71"/>
  <c r="DC216" i="71"/>
  <c r="DU164" i="71"/>
  <c r="DA212" i="71"/>
  <c r="DS160" i="71"/>
  <c r="EX64" i="71" s="1"/>
  <c r="CW202" i="71"/>
  <c r="DO150" i="71"/>
  <c r="DA254" i="71"/>
  <c r="DS202" i="71"/>
  <c r="DC259" i="71"/>
  <c r="CV220" i="71"/>
  <c r="DN168" i="71"/>
  <c r="DD228" i="71"/>
  <c r="DV176" i="71"/>
  <c r="CT255" i="71"/>
  <c r="DL203" i="71"/>
  <c r="CS254" i="71"/>
  <c r="DK202" i="71"/>
  <c r="CY241" i="71"/>
  <c r="DQ189" i="71"/>
  <c r="DB249" i="71"/>
  <c r="DT197" i="71"/>
  <c r="DF238" i="71"/>
  <c r="DX186" i="71"/>
  <c r="CW190" i="71"/>
  <c r="DO138" i="71"/>
  <c r="CW165" i="71"/>
  <c r="DO113" i="71"/>
  <c r="DC248" i="71"/>
  <c r="DU196" i="71"/>
  <c r="CV226" i="71"/>
  <c r="DN174" i="71"/>
  <c r="DD230" i="71"/>
  <c r="DV178" i="71"/>
  <c r="CT215" i="71"/>
  <c r="DL163" i="71"/>
  <c r="CS225" i="71"/>
  <c r="DK173" i="71"/>
  <c r="CY259" i="71"/>
  <c r="DB224" i="71"/>
  <c r="DT172" i="71"/>
  <c r="DF227" i="71"/>
  <c r="DX175" i="71"/>
  <c r="DA215" i="71"/>
  <c r="DS163" i="71"/>
  <c r="DC256" i="71"/>
  <c r="DU204" i="71"/>
  <c r="CV254" i="71"/>
  <c r="DN202" i="71"/>
  <c r="DC249" i="71"/>
  <c r="DU197" i="71"/>
  <c r="CV223" i="71"/>
  <c r="DN171" i="71"/>
  <c r="CX193" i="71"/>
  <c r="DP141" i="71"/>
  <c r="DF259" i="71"/>
  <c r="CT238" i="71"/>
  <c r="DL186" i="71"/>
  <c r="DD244" i="71"/>
  <c r="DV192" i="71"/>
  <c r="CS251" i="71"/>
  <c r="DK199" i="71"/>
  <c r="DD217" i="71"/>
  <c r="DV165" i="71"/>
  <c r="CS232" i="71"/>
  <c r="DK180" i="71"/>
  <c r="DC247" i="71"/>
  <c r="DU195" i="71"/>
  <c r="CY229" i="71"/>
  <c r="DQ177" i="71"/>
  <c r="CZ227" i="71"/>
  <c r="DR175" i="71"/>
  <c r="DA222" i="71"/>
  <c r="DS170" i="71"/>
  <c r="CS227" i="71"/>
  <c r="DK175" i="71"/>
  <c r="CW179" i="71"/>
  <c r="DO127" i="71"/>
  <c r="DE252" i="71"/>
  <c r="DW200" i="71"/>
  <c r="DA226" i="71"/>
  <c r="DS174" i="71"/>
  <c r="DC250" i="71"/>
  <c r="DU198" i="71"/>
  <c r="CV230" i="71"/>
  <c r="DN178" i="71"/>
  <c r="DD249" i="71"/>
  <c r="DV197" i="71"/>
  <c r="CS246" i="71"/>
  <c r="DK194" i="71"/>
  <c r="CX200" i="71"/>
  <c r="DP148" i="71"/>
  <c r="CX187" i="71"/>
  <c r="DP135" i="71"/>
  <c r="CY225" i="71"/>
  <c r="DQ173" i="71"/>
  <c r="DB228" i="71"/>
  <c r="DT176" i="71"/>
  <c r="DF214" i="71"/>
  <c r="DX162" i="71"/>
  <c r="CZ241" i="71"/>
  <c r="DR189" i="71"/>
  <c r="DE220" i="71"/>
  <c r="DW168" i="71"/>
  <c r="DA238" i="71"/>
  <c r="DS186" i="71"/>
  <c r="DC243" i="71"/>
  <c r="DU191" i="71"/>
  <c r="CV218" i="71"/>
  <c r="DN166" i="71"/>
  <c r="CV236" i="71"/>
  <c r="DN184" i="71"/>
  <c r="CW189" i="71"/>
  <c r="DO137" i="71"/>
  <c r="CW161" i="71"/>
  <c r="DO109" i="71"/>
  <c r="CV215" i="71"/>
  <c r="DN163" i="71"/>
  <c r="DD259" i="71"/>
  <c r="CT256" i="71"/>
  <c r="DL204" i="71"/>
  <c r="CS242" i="71"/>
  <c r="DK190" i="71"/>
  <c r="CY228" i="71"/>
  <c r="DQ176" i="71"/>
  <c r="DB221" i="71"/>
  <c r="DT169" i="71"/>
  <c r="DF246" i="71"/>
  <c r="DX194" i="71"/>
  <c r="CZ214" i="71"/>
  <c r="DR162" i="71"/>
  <c r="DE258" i="71"/>
  <c r="DW206" i="71"/>
  <c r="CW195" i="71"/>
  <c r="DO143" i="71"/>
  <c r="CW183" i="71"/>
  <c r="DO131" i="71"/>
  <c r="CV232" i="71"/>
  <c r="DN180" i="71"/>
  <c r="CT223" i="71"/>
  <c r="DL171" i="71"/>
  <c r="CT251" i="71"/>
  <c r="DL199" i="71"/>
  <c r="CS241" i="71"/>
  <c r="DK189" i="71"/>
  <c r="CY218" i="71"/>
  <c r="DQ166" i="71"/>
  <c r="DB227" i="71"/>
  <c r="DT175" i="71"/>
  <c r="DF228" i="71"/>
  <c r="DX176" i="71"/>
  <c r="CZ213" i="71"/>
  <c r="DR161" i="71"/>
  <c r="DE245" i="71"/>
  <c r="DW193" i="71"/>
  <c r="DF213" i="71"/>
  <c r="DX161" i="71"/>
  <c r="DB251" i="71"/>
  <c r="DT199" i="71"/>
  <c r="CZ258" i="71"/>
  <c r="DR206" i="71"/>
  <c r="DC237" i="71"/>
  <c r="DU185" i="71"/>
  <c r="DF256" i="71"/>
  <c r="DX204" i="71"/>
  <c r="CY215" i="71"/>
  <c r="DQ163" i="71"/>
  <c r="CW200" i="71"/>
  <c r="DO148" i="71"/>
  <c r="DC224" i="71"/>
  <c r="DU172" i="71"/>
  <c r="DD224" i="71"/>
  <c r="DV172" i="71"/>
  <c r="DC255" i="71"/>
  <c r="DU203" i="71"/>
  <c r="DD251" i="71"/>
  <c r="DV199" i="71"/>
  <c r="CS235" i="71"/>
  <c r="DK183" i="71"/>
  <c r="CT226" i="71"/>
  <c r="DL174" i="71"/>
  <c r="DD256" i="71"/>
  <c r="DV204" i="71"/>
  <c r="DD214" i="71"/>
  <c r="DV162" i="71"/>
  <c r="CS252" i="71"/>
  <c r="DK200" i="71"/>
  <c r="CV224" i="71"/>
  <c r="DN172" i="71"/>
  <c r="CW211" i="71"/>
  <c r="DO211" i="71" s="1"/>
  <c r="DO159" i="71"/>
  <c r="DA259" i="71"/>
  <c r="CV253" i="71"/>
  <c r="DN201" i="71"/>
  <c r="CV225" i="71"/>
  <c r="DN173" i="71"/>
  <c r="DD220" i="71"/>
  <c r="DV168" i="71"/>
  <c r="CT218" i="71"/>
  <c r="DL166" i="71"/>
  <c r="CS222" i="71"/>
  <c r="DK170" i="71"/>
  <c r="DB239" i="71"/>
  <c r="DT187" i="71"/>
  <c r="DF254" i="71"/>
  <c r="DX202" i="71"/>
  <c r="DC212" i="71"/>
  <c r="DU160" i="71"/>
  <c r="EZ138" i="71" s="1"/>
  <c r="DB212" i="71"/>
  <c r="DT160" i="71"/>
  <c r="EY127" i="71" s="1"/>
  <c r="CZ237" i="71"/>
  <c r="DR185" i="71"/>
  <c r="DE251" i="71"/>
  <c r="DW199" i="71"/>
  <c r="DA232" i="71"/>
  <c r="DS180" i="71"/>
  <c r="DC232" i="71"/>
  <c r="DU180" i="71"/>
  <c r="CV233" i="71"/>
  <c r="DN181" i="71"/>
  <c r="DD258" i="71"/>
  <c r="DV206" i="71"/>
  <c r="DD237" i="71"/>
  <c r="DV185" i="71"/>
  <c r="CT253" i="71"/>
  <c r="DL201" i="71"/>
  <c r="CX190" i="71"/>
  <c r="DP138" i="71"/>
  <c r="CX206" i="71"/>
  <c r="DP154" i="71"/>
  <c r="CT246" i="71"/>
  <c r="DL194" i="71"/>
  <c r="CS233" i="71"/>
  <c r="DK181" i="71"/>
  <c r="CY247" i="71"/>
  <c r="DQ195" i="71"/>
  <c r="DB215" i="71"/>
  <c r="DT163" i="71"/>
  <c r="DF239" i="71"/>
  <c r="DX187" i="71"/>
  <c r="CZ219" i="71"/>
  <c r="DR167" i="71"/>
  <c r="DE223" i="71"/>
  <c r="DW171" i="71"/>
  <c r="DA225" i="71"/>
  <c r="DS173" i="71"/>
  <c r="DA223" i="71"/>
  <c r="DS171" i="71"/>
  <c r="CW173" i="71"/>
  <c r="DO121" i="71"/>
  <c r="CX207" i="71"/>
  <c r="DP207" i="71" s="1"/>
  <c r="DP155" i="71"/>
  <c r="CT240" i="71"/>
  <c r="DL188" i="71"/>
  <c r="CS249" i="71"/>
  <c r="DK197" i="71"/>
  <c r="CY223" i="71"/>
  <c r="DQ171" i="71"/>
  <c r="DB258" i="71"/>
  <c r="DT206" i="71"/>
  <c r="DF232" i="71"/>
  <c r="DX180" i="71"/>
  <c r="CZ215" i="71"/>
  <c r="DR163" i="71"/>
  <c r="DE231" i="71"/>
  <c r="DW179" i="71"/>
  <c r="DA257" i="71"/>
  <c r="DS205" i="71"/>
  <c r="DC241" i="71"/>
  <c r="DU189" i="71"/>
  <c r="CV239" i="71"/>
  <c r="DN187" i="71"/>
  <c r="DB254" i="71"/>
  <c r="DT202" i="71"/>
  <c r="CX173" i="71"/>
  <c r="DP121" i="71"/>
  <c r="DA237" i="71"/>
  <c r="DS185" i="71"/>
  <c r="DE238" i="71"/>
  <c r="DW186" i="71"/>
  <c r="CY214" i="71"/>
  <c r="DQ162" i="71"/>
  <c r="CX196" i="71"/>
  <c r="DP144" i="71"/>
  <c r="CT237" i="71"/>
  <c r="DL185" i="71"/>
  <c r="CS218" i="71"/>
  <c r="DK166" i="71"/>
  <c r="DB229" i="71"/>
  <c r="DT177" i="71"/>
  <c r="DF231" i="71"/>
  <c r="DX179" i="71"/>
  <c r="CZ223" i="71"/>
  <c r="DR171" i="71"/>
  <c r="DE248" i="71"/>
  <c r="DW196" i="71"/>
  <c r="DA246" i="71"/>
  <c r="DS194" i="71"/>
  <c r="DC219" i="71"/>
  <c r="DU167" i="71"/>
  <c r="CW175" i="71"/>
  <c r="DO123" i="71"/>
  <c r="CW194" i="71"/>
  <c r="DO142" i="71"/>
  <c r="DD222" i="71"/>
  <c r="DV170" i="71"/>
  <c r="CT229" i="71"/>
  <c r="DL177" i="71"/>
  <c r="CT234" i="71"/>
  <c r="DL182" i="71"/>
  <c r="CY213" i="71"/>
  <c r="DQ161" i="71"/>
  <c r="DB255" i="71"/>
  <c r="DT203" i="71"/>
  <c r="DF223" i="71"/>
  <c r="DX171" i="71"/>
  <c r="CZ254" i="71"/>
  <c r="DR202" i="71"/>
  <c r="CZ212" i="71"/>
  <c r="DR160" i="71"/>
  <c r="CY212" i="71"/>
  <c r="DQ212" i="71" s="1"/>
  <c r="DQ160" i="71"/>
  <c r="EV97" i="71" s="1"/>
  <c r="DE242" i="71"/>
  <c r="DW190" i="71"/>
  <c r="DA241" i="71"/>
  <c r="DS189" i="71"/>
  <c r="DC223" i="71"/>
  <c r="DU171" i="71"/>
  <c r="DC240" i="71"/>
  <c r="DU188" i="71"/>
  <c r="CV229" i="71"/>
  <c r="DN177" i="71"/>
  <c r="DD246" i="71"/>
  <c r="DV194" i="71"/>
  <c r="CT231" i="71"/>
  <c r="DL179" i="71"/>
  <c r="CX198" i="71"/>
  <c r="DP146" i="71"/>
  <c r="CW193" i="71"/>
  <c r="DO141" i="71"/>
  <c r="CS212" i="71"/>
  <c r="DK160" i="71"/>
  <c r="EP113" i="71" s="1"/>
  <c r="CZ216" i="71"/>
  <c r="DR164" i="71"/>
  <c r="DE226" i="71"/>
  <c r="DW174" i="71"/>
  <c r="DA227" i="71"/>
  <c r="DS175" i="71"/>
  <c r="DC214" i="71"/>
  <c r="DU162" i="71"/>
  <c r="CV243" i="71"/>
  <c r="DN191" i="71"/>
  <c r="DD218" i="71"/>
  <c r="DV166" i="71"/>
  <c r="CT248" i="71"/>
  <c r="DL196" i="71"/>
  <c r="CS258" i="71"/>
  <c r="DK206" i="71"/>
  <c r="CW210" i="71"/>
  <c r="DO210" i="71" s="1"/>
  <c r="DO158" i="71"/>
  <c r="DE225" i="71"/>
  <c r="DW173" i="71"/>
  <c r="DE213" i="71"/>
  <c r="DW161" i="71"/>
  <c r="CY246" i="71"/>
  <c r="DQ194" i="71"/>
  <c r="DE253" i="71"/>
  <c r="DW201" i="71"/>
  <c r="DA216" i="71"/>
  <c r="DS164" i="71"/>
  <c r="CX183" i="71"/>
  <c r="DP131" i="71"/>
  <c r="DB241" i="71"/>
  <c r="DT189" i="71"/>
  <c r="DA251" i="71"/>
  <c r="DS199" i="71"/>
  <c r="CZ242" i="71"/>
  <c r="DR190" i="71"/>
  <c r="CZ238" i="71"/>
  <c r="DR186" i="71"/>
  <c r="DC231" i="71"/>
  <c r="DU179" i="71"/>
  <c r="DD225" i="71"/>
  <c r="DV173" i="71"/>
  <c r="DE244" i="71"/>
  <c r="DW192" i="71"/>
  <c r="CV252" i="71"/>
  <c r="DN200" i="71"/>
  <c r="CV245" i="71"/>
  <c r="DN193" i="71"/>
  <c r="CZ218" i="71"/>
  <c r="DR166" i="71"/>
  <c r="CW187" i="71"/>
  <c r="DO135" i="71"/>
  <c r="CY245" i="71"/>
  <c r="DQ193" i="71"/>
  <c r="DB230" i="71"/>
  <c r="DT178" i="71"/>
  <c r="DE214" i="71"/>
  <c r="DW162" i="71"/>
  <c r="DA229" i="71"/>
  <c r="DS177" i="71"/>
  <c r="DC228" i="71"/>
  <c r="DU176" i="71"/>
  <c r="CV258" i="71"/>
  <c r="DN206" i="71"/>
  <c r="DD252" i="71"/>
  <c r="DV200" i="71"/>
  <c r="CX164" i="71"/>
  <c r="DP112" i="71"/>
  <c r="CX168" i="71"/>
  <c r="DP116" i="71"/>
  <c r="DD223" i="71"/>
  <c r="DV171" i="71"/>
  <c r="CT233" i="71"/>
  <c r="DL181" i="71"/>
  <c r="CS259" i="71"/>
  <c r="CY255" i="71"/>
  <c r="DQ203" i="71"/>
  <c r="DB246" i="71"/>
  <c r="DT194" i="71"/>
  <c r="DF243" i="71"/>
  <c r="DX191" i="71"/>
  <c r="CZ232" i="71"/>
  <c r="DR180" i="71"/>
  <c r="DE218" i="71"/>
  <c r="DW166" i="71"/>
  <c r="DA255" i="71"/>
  <c r="DS203" i="71"/>
  <c r="EX203" i="71" s="1"/>
  <c r="CV212" i="71"/>
  <c r="DN212" i="71" s="1"/>
  <c r="DN160" i="71"/>
  <c r="ES138" i="71" s="1"/>
  <c r="CW180" i="71"/>
  <c r="DO128" i="71"/>
  <c r="DC229" i="71"/>
  <c r="DU177" i="71"/>
  <c r="DC233" i="71"/>
  <c r="DU181" i="71"/>
  <c r="CV231" i="71"/>
  <c r="DN179" i="71"/>
  <c r="DD242" i="71"/>
  <c r="DV190" i="71"/>
  <c r="CT249" i="71"/>
  <c r="DL197" i="71"/>
  <c r="CS238" i="71"/>
  <c r="DK186" i="71"/>
  <c r="CY250" i="71"/>
  <c r="DQ198" i="71"/>
  <c r="CX205" i="71"/>
  <c r="DP153" i="71"/>
  <c r="DE212" i="71"/>
  <c r="DW160" i="71"/>
  <c r="FB117" i="71" s="1"/>
  <c r="CW203" i="71"/>
  <c r="DO151" i="71"/>
  <c r="DA213" i="71"/>
  <c r="DS161" i="71"/>
  <c r="DC215" i="71"/>
  <c r="DU163" i="71"/>
  <c r="CV248" i="71"/>
  <c r="DN196" i="71"/>
  <c r="DD226" i="71"/>
  <c r="DV174" i="71"/>
  <c r="CT225" i="71"/>
  <c r="DL173" i="71"/>
  <c r="CS237" i="71"/>
  <c r="DK185" i="71"/>
  <c r="CY233" i="71"/>
  <c r="DQ181" i="71"/>
  <c r="DB238" i="71"/>
  <c r="DT186" i="71"/>
  <c r="DF247" i="71"/>
  <c r="DX195" i="71"/>
  <c r="CY216" i="71"/>
  <c r="DQ164" i="71"/>
  <c r="CY257" i="71"/>
  <c r="DQ205" i="71"/>
  <c r="DB242" i="71"/>
  <c r="DT190" i="71"/>
  <c r="CW176" i="71"/>
  <c r="DO124" i="71"/>
  <c r="DA221" i="71"/>
  <c r="DS169" i="71"/>
  <c r="CY220" i="71"/>
  <c r="DQ168" i="71"/>
  <c r="CX191" i="71"/>
  <c r="DP139" i="71"/>
  <c r="DF229" i="71"/>
  <c r="DX177" i="71"/>
  <c r="DB247" i="71"/>
  <c r="DT195" i="71"/>
  <c r="DB222" i="71"/>
  <c r="DT170" i="71"/>
  <c r="CY219" i="71"/>
  <c r="DQ167" i="71"/>
  <c r="CZ222" i="71"/>
  <c r="DR170" i="71"/>
  <c r="CT227" i="71"/>
  <c r="DL175" i="71"/>
  <c r="DC225" i="71"/>
  <c r="DU173" i="71"/>
  <c r="DD232" i="71"/>
  <c r="DV180" i="71"/>
  <c r="CZ220" i="71"/>
  <c r="DR168" i="71"/>
  <c r="CT212" i="71"/>
  <c r="DL160" i="71"/>
  <c r="EQ120" i="71" s="1"/>
  <c r="CZ240" i="71"/>
  <c r="DR188" i="71"/>
  <c r="DE241" i="71"/>
  <c r="DW189" i="71"/>
  <c r="DA242" i="71"/>
  <c r="DS190" i="71"/>
  <c r="DC251" i="71"/>
  <c r="DU199" i="71"/>
  <c r="CV227" i="71"/>
  <c r="DN175" i="71"/>
  <c r="DD238" i="71"/>
  <c r="DV186" i="71"/>
  <c r="CS247" i="71"/>
  <c r="DK195" i="71"/>
  <c r="CX208" i="71"/>
  <c r="DP156" i="71"/>
  <c r="CX174" i="71"/>
  <c r="DP122" i="71"/>
  <c r="CS255" i="71"/>
  <c r="DK203" i="71"/>
  <c r="CY234" i="71"/>
  <c r="DQ182" i="71"/>
  <c r="DB216" i="71"/>
  <c r="DT164" i="71"/>
  <c r="DF255" i="71"/>
  <c r="DX203" i="71"/>
  <c r="CZ225" i="71"/>
  <c r="DR173" i="71"/>
  <c r="DA220" i="71"/>
  <c r="DS168" i="71"/>
  <c r="CV238" i="71"/>
  <c r="DN186" i="71"/>
  <c r="CW171" i="71"/>
  <c r="DO119" i="71"/>
  <c r="CW184" i="71"/>
  <c r="DO132" i="71"/>
  <c r="CV255" i="71"/>
  <c r="DN203" i="71"/>
  <c r="DD240" i="71"/>
  <c r="DV188" i="71"/>
  <c r="CT213" i="71"/>
  <c r="DL161" i="71"/>
  <c r="CS228" i="71"/>
  <c r="DK176" i="71"/>
  <c r="CY232" i="71"/>
  <c r="DQ180" i="71"/>
  <c r="DB250" i="71"/>
  <c r="DT198" i="71"/>
  <c r="DF253" i="71"/>
  <c r="DX201" i="71"/>
  <c r="CZ233" i="71"/>
  <c r="DR181" i="71"/>
  <c r="CW164" i="71"/>
  <c r="DO112" i="71"/>
  <c r="CW174" i="71"/>
  <c r="DO122" i="71"/>
  <c r="CV217" i="71"/>
  <c r="DN165" i="71"/>
  <c r="DD257" i="71"/>
  <c r="DV205" i="71"/>
  <c r="CT216" i="71"/>
  <c r="DL164" i="71"/>
  <c r="CY258" i="71"/>
  <c r="DQ206" i="71"/>
  <c r="DB244" i="71"/>
  <c r="DT192" i="71"/>
  <c r="DF230" i="71"/>
  <c r="DX178" i="71"/>
  <c r="DF218" i="71"/>
  <c r="DX166" i="71"/>
  <c r="CZ224" i="71"/>
  <c r="DR172" i="71"/>
  <c r="DD255" i="71"/>
  <c r="DV203" i="71"/>
  <c r="CT219" i="71"/>
  <c r="DL167" i="71"/>
  <c r="DC254" i="71"/>
  <c r="DU202" i="71"/>
  <c r="CV251" i="71"/>
  <c r="DN199" i="71"/>
  <c r="CW191" i="71"/>
  <c r="DO139" i="71"/>
  <c r="DE237" i="71"/>
  <c r="DW185" i="71"/>
  <c r="DE216" i="71"/>
  <c r="DW164" i="71"/>
  <c r="CW192" i="71"/>
  <c r="DO140" i="71"/>
  <c r="CV213" i="71"/>
  <c r="DN213" i="71" s="1"/>
  <c r="DN161" i="71"/>
  <c r="CT252" i="71"/>
  <c r="DL200" i="71"/>
  <c r="CS244" i="71"/>
  <c r="DK192" i="71"/>
  <c r="CY227" i="71"/>
  <c r="DQ175" i="71"/>
  <c r="CY224" i="71"/>
  <c r="DQ172" i="71"/>
  <c r="DB223" i="71"/>
  <c r="DT171" i="71"/>
  <c r="DF244" i="71"/>
  <c r="DX192" i="71"/>
  <c r="CZ231" i="71"/>
  <c r="DR179" i="71"/>
  <c r="CW182" i="71"/>
  <c r="DO130" i="71"/>
  <c r="CW170" i="71"/>
  <c r="DO118" i="71"/>
  <c r="DE249" i="71"/>
  <c r="DW197" i="71"/>
  <c r="DC217" i="71"/>
  <c r="DU165" i="71"/>
  <c r="DD239" i="71"/>
  <c r="DV187" i="71"/>
  <c r="CT241" i="71"/>
  <c r="DL189" i="71"/>
  <c r="CS239" i="71"/>
  <c r="DK187" i="71"/>
  <c r="CY239" i="71"/>
  <c r="DQ187" i="71"/>
  <c r="CX209" i="71"/>
  <c r="DP209" i="71" s="1"/>
  <c r="DP157" i="71"/>
  <c r="CX186" i="71"/>
  <c r="DP134" i="71"/>
  <c r="CS226" i="71"/>
  <c r="DK174" i="71"/>
  <c r="CY242" i="71"/>
  <c r="DQ190" i="71"/>
  <c r="DF217" i="71"/>
  <c r="DX165" i="71"/>
  <c r="CZ251" i="71"/>
  <c r="DR199" i="71"/>
  <c r="DE219" i="71"/>
  <c r="DW167" i="71"/>
  <c r="DA239" i="71"/>
  <c r="DS187" i="71"/>
  <c r="CV250" i="71"/>
  <c r="DN198" i="71"/>
  <c r="CX185" i="71"/>
  <c r="DP133" i="71"/>
  <c r="CX182" i="71"/>
  <c r="DP130" i="71"/>
  <c r="CY253" i="71"/>
  <c r="DQ201" i="71"/>
  <c r="DB218" i="71"/>
  <c r="DT166" i="71"/>
  <c r="DF240" i="71"/>
  <c r="DX188" i="71"/>
  <c r="CZ244" i="71"/>
  <c r="DR192" i="71"/>
  <c r="DE217" i="71"/>
  <c r="DW165" i="71"/>
  <c r="DA214" i="71"/>
  <c r="DS162" i="71"/>
  <c r="DC234" i="71"/>
  <c r="DU182" i="71"/>
  <c r="CV256" i="71"/>
  <c r="DN204" i="71"/>
  <c r="ES204" i="71" s="1"/>
  <c r="DA249" i="71"/>
  <c r="DS197" i="71"/>
  <c r="CX180" i="71"/>
  <c r="DP128" i="71"/>
  <c r="DA247" i="71"/>
  <c r="DS195" i="71"/>
  <c r="CX203" i="71"/>
  <c r="DP151" i="71"/>
  <c r="CT245" i="71"/>
  <c r="DL193" i="71"/>
  <c r="CW172" i="71"/>
  <c r="DO120" i="71"/>
  <c r="CS221" i="71"/>
  <c r="DK169" i="71"/>
  <c r="CX201" i="71"/>
  <c r="DP149" i="71"/>
  <c r="CT250" i="71"/>
  <c r="DL198" i="71"/>
  <c r="DE215" i="71"/>
  <c r="DW163" i="71"/>
  <c r="CX179" i="71"/>
  <c r="DP127" i="71"/>
  <c r="CT221" i="71"/>
  <c r="DL169" i="71"/>
  <c r="CT243" i="71"/>
  <c r="DL191" i="71"/>
  <c r="CZ229" i="71"/>
  <c r="DR177" i="71"/>
  <c r="CW181" i="71"/>
  <c r="DO129" i="71"/>
  <c r="DD254" i="71"/>
  <c r="DV202" i="71"/>
  <c r="CX202" i="71"/>
  <c r="DP150" i="71"/>
  <c r="CT224" i="71"/>
  <c r="DL172" i="71"/>
  <c r="CS229" i="71"/>
  <c r="DK177" i="71"/>
  <c r="CY221" i="71"/>
  <c r="DQ169" i="71"/>
  <c r="CY248" i="71"/>
  <c r="DQ196" i="71"/>
  <c r="DB240" i="71"/>
  <c r="DT188" i="71"/>
  <c r="DF225" i="71"/>
  <c r="DX173" i="71"/>
  <c r="CZ246" i="71"/>
  <c r="DR194" i="71"/>
  <c r="DE229" i="71"/>
  <c r="DW177" i="71"/>
  <c r="DA243" i="71"/>
  <c r="DS191" i="71"/>
  <c r="CW206" i="71"/>
  <c r="DO154" i="71"/>
  <c r="CW166" i="71"/>
  <c r="DO114" i="71"/>
  <c r="DC244" i="71"/>
  <c r="DU192" i="71"/>
  <c r="CV221" i="71"/>
  <c r="DN169" i="71"/>
  <c r="DD221" i="71"/>
  <c r="DV169" i="71"/>
  <c r="CT214" i="71"/>
  <c r="DL162" i="71"/>
  <c r="CY238" i="71"/>
  <c r="DQ186" i="71"/>
  <c r="DB217" i="71"/>
  <c r="DT165" i="71"/>
  <c r="DF222" i="71"/>
  <c r="DX170" i="71"/>
  <c r="DF233" i="71"/>
  <c r="DX181" i="71"/>
  <c r="CW204" i="71"/>
  <c r="DO152" i="71"/>
  <c r="DB243" i="71"/>
  <c r="DT191" i="71"/>
  <c r="DF236" i="71"/>
  <c r="DX184" i="71"/>
  <c r="DE256" i="71"/>
  <c r="DW204" i="71"/>
  <c r="DA217" i="71"/>
  <c r="DS165" i="71"/>
  <c r="DC257" i="71"/>
  <c r="DU205" i="71"/>
  <c r="DD231" i="71"/>
  <c r="DV179" i="71"/>
  <c r="CT247" i="71"/>
  <c r="DL195" i="71"/>
  <c r="CX210" i="71"/>
  <c r="DP210" i="71" s="1"/>
  <c r="DP158" i="71"/>
  <c r="CX171" i="71"/>
  <c r="DP119" i="71"/>
  <c r="DB219" i="71"/>
  <c r="DT167" i="71"/>
  <c r="DF234" i="71"/>
  <c r="DX182" i="71"/>
  <c r="DE250" i="71"/>
  <c r="DW198" i="71"/>
  <c r="DA234" i="71"/>
  <c r="DS182" i="71"/>
  <c r="DC236" i="71"/>
  <c r="DU184" i="71"/>
  <c r="CV222" i="71"/>
  <c r="DN170" i="71"/>
  <c r="ES170" i="71" s="1"/>
  <c r="DD248" i="71"/>
  <c r="DV196" i="71"/>
  <c r="CT257" i="71"/>
  <c r="DL205" i="71"/>
  <c r="CS257" i="71"/>
  <c r="DK205" i="71"/>
  <c r="CX192" i="71"/>
  <c r="DP140" i="71"/>
  <c r="DB256" i="71"/>
  <c r="DT204" i="71"/>
  <c r="DF252" i="71"/>
  <c r="DX200" i="71"/>
  <c r="DF212" i="71"/>
  <c r="DX160" i="71"/>
  <c r="FC144" i="71" s="1"/>
  <c r="DE243" i="71"/>
  <c r="DW191" i="71"/>
  <c r="DB235" i="71"/>
  <c r="DT183" i="71"/>
  <c r="CT236" i="71"/>
  <c r="DL184" i="71"/>
  <c r="DA248" i="71"/>
  <c r="DS196" i="71"/>
  <c r="EX196" i="71" s="1"/>
  <c r="DA228" i="71"/>
  <c r="DS176" i="71"/>
  <c r="CV247" i="71"/>
  <c r="DN195" i="71"/>
  <c r="CX195" i="71"/>
  <c r="DP143" i="71"/>
  <c r="CS250" i="71"/>
  <c r="DK198" i="71"/>
  <c r="CX188" i="71"/>
  <c r="DP136" i="71"/>
  <c r="DD247" i="71"/>
  <c r="DV195" i="71"/>
  <c r="CW199" i="71"/>
  <c r="DO147" i="71"/>
  <c r="CV237" i="71"/>
  <c r="DN185" i="71"/>
  <c r="CX166" i="71"/>
  <c r="DP114" i="71"/>
  <c r="CS223" i="71"/>
  <c r="DK171" i="71"/>
  <c r="DB225" i="71"/>
  <c r="DT173" i="71"/>
  <c r="DF237" i="71"/>
  <c r="DX185" i="71"/>
  <c r="CZ245" i="71"/>
  <c r="DR193" i="71"/>
  <c r="DE235" i="71"/>
  <c r="DW183" i="71"/>
  <c r="DA240" i="71"/>
  <c r="DS188" i="71"/>
  <c r="DC222" i="71"/>
  <c r="DU170" i="71"/>
  <c r="CV234" i="71"/>
  <c r="DN182" i="71"/>
  <c r="ES182" i="71" s="1"/>
  <c r="CX211" i="71"/>
  <c r="DP211" i="71" s="1"/>
  <c r="DP159" i="71"/>
  <c r="CX184" i="71"/>
  <c r="DP132" i="71"/>
  <c r="DD241" i="71"/>
  <c r="DV189" i="71"/>
  <c r="CT217" i="71"/>
  <c r="DL165" i="71"/>
  <c r="CS214" i="71"/>
  <c r="DK162" i="71"/>
  <c r="CY217" i="71"/>
  <c r="DQ165" i="71"/>
  <c r="DB259" i="71"/>
  <c r="DF224" i="71"/>
  <c r="DX172" i="71"/>
  <c r="CZ250" i="71"/>
  <c r="DR198" i="71"/>
  <c r="EW198" i="71" s="1"/>
  <c r="CZ236" i="71"/>
  <c r="DR184" i="71"/>
  <c r="DE232" i="71"/>
  <c r="DW180" i="71"/>
  <c r="CX165" i="71"/>
  <c r="DP113" i="71"/>
  <c r="CW208" i="71"/>
  <c r="DO156" i="71"/>
  <c r="DE255" i="71"/>
  <c r="DW203" i="71"/>
  <c r="DA218" i="71"/>
  <c r="DS166" i="71"/>
  <c r="DC230" i="71"/>
  <c r="DU178" i="71"/>
  <c r="CV249" i="71"/>
  <c r="DN197" i="71"/>
  <c r="DD215" i="71"/>
  <c r="DV163" i="71"/>
  <c r="CT242" i="71"/>
  <c r="DL190" i="71"/>
  <c r="CS234" i="71"/>
  <c r="DK182" i="71"/>
  <c r="EP182" i="71" s="1"/>
  <c r="CS215" i="71"/>
  <c r="DK163" i="71"/>
  <c r="CW197" i="71"/>
  <c r="DO145" i="71"/>
  <c r="CX204" i="71"/>
  <c r="DP152" i="71"/>
  <c r="CW167" i="71"/>
  <c r="DO115" i="71"/>
  <c r="DE240" i="71"/>
  <c r="DW188" i="71"/>
  <c r="DA258" i="71"/>
  <c r="DS206" i="71"/>
  <c r="DC238" i="71"/>
  <c r="DU186" i="71"/>
  <c r="CV257" i="71"/>
  <c r="DN205" i="71"/>
  <c r="DD216" i="71"/>
  <c r="DV164" i="71"/>
  <c r="CT244" i="71"/>
  <c r="DL192" i="71"/>
  <c r="CS236" i="71"/>
  <c r="DK184" i="71"/>
  <c r="CY230" i="71"/>
  <c r="DQ178" i="71"/>
  <c r="CW160" i="71"/>
  <c r="DO108" i="71"/>
  <c r="CT235" i="71"/>
  <c r="DL183" i="71"/>
  <c r="CY222" i="71"/>
  <c r="DQ170" i="71"/>
  <c r="CZ234" i="71"/>
  <c r="DR182" i="71"/>
  <c r="DB245" i="71"/>
  <c r="DT193" i="71"/>
  <c r="CW198" i="71"/>
  <c r="DO146" i="71"/>
  <c r="DC239" i="71"/>
  <c r="DU187" i="71"/>
  <c r="CW177" i="71"/>
  <c r="DO125" i="71"/>
  <c r="DE233" i="71"/>
  <c r="DW181" i="71"/>
  <c r="DA219" i="71"/>
  <c r="DS167" i="71"/>
  <c r="DC258" i="71"/>
  <c r="DU206" i="71"/>
  <c r="CV244" i="71"/>
  <c r="DN192" i="71"/>
  <c r="CT259" i="71"/>
  <c r="CS240" i="71"/>
  <c r="DK188" i="71"/>
  <c r="CY251" i="71"/>
  <c r="DQ199" i="71"/>
  <c r="CW163" i="71"/>
  <c r="DO111" i="71"/>
  <c r="CX175" i="71"/>
  <c r="DP123" i="71"/>
  <c r="DB214" i="71"/>
  <c r="DT162" i="71"/>
  <c r="DF251" i="71"/>
  <c r="DX199" i="71"/>
  <c r="CZ253" i="71"/>
  <c r="DR201" i="71"/>
  <c r="DE227" i="71"/>
  <c r="DW175" i="71"/>
  <c r="DE221" i="71"/>
  <c r="DW169" i="71"/>
  <c r="DA235" i="71"/>
  <c r="DS183" i="71"/>
  <c r="DC235" i="71"/>
  <c r="DU183" i="71"/>
  <c r="CV241" i="71"/>
  <c r="DN189" i="71"/>
  <c r="ES189" i="71" s="1"/>
  <c r="DD250" i="71"/>
  <c r="DV198" i="71"/>
  <c r="CX178" i="71"/>
  <c r="DP126" i="71"/>
  <c r="CW188" i="71"/>
  <c r="DO136" i="71"/>
  <c r="CT220" i="71"/>
  <c r="DL168" i="71"/>
  <c r="CS230" i="71"/>
  <c r="DK178" i="71"/>
  <c r="CY237" i="71"/>
  <c r="DQ185" i="71"/>
  <c r="CY236" i="71"/>
  <c r="DQ184" i="71"/>
  <c r="DB257" i="71"/>
  <c r="DT205" i="71"/>
  <c r="DF249" i="71"/>
  <c r="DX197" i="71"/>
  <c r="CZ239" i="71"/>
  <c r="DR187" i="71"/>
  <c r="DE236" i="71"/>
  <c r="DW184" i="71"/>
  <c r="CW185" i="71"/>
  <c r="DO133" i="71"/>
  <c r="CX161" i="71"/>
  <c r="DP109" i="71"/>
  <c r="DD229" i="71"/>
  <c r="DV177" i="71"/>
  <c r="CT258" i="71"/>
  <c r="DL206" i="71"/>
  <c r="CS231" i="71"/>
  <c r="DK179" i="71"/>
  <c r="DB237" i="71"/>
  <c r="DT185" i="71"/>
  <c r="DF220" i="71"/>
  <c r="DX168" i="71"/>
  <c r="CZ247" i="71"/>
  <c r="DR195" i="71"/>
  <c r="DE247" i="71"/>
  <c r="DW195" i="71"/>
  <c r="DA250" i="71"/>
  <c r="DS198" i="71"/>
  <c r="CV216" i="71"/>
  <c r="DN164" i="71"/>
  <c r="CZ257" i="71"/>
  <c r="DR205" i="71"/>
  <c r="CX177" i="71"/>
  <c r="DP125" i="71"/>
  <c r="DC220" i="71"/>
  <c r="DU168" i="71"/>
  <c r="CS243" i="71"/>
  <c r="DK191" i="71"/>
  <c r="DE254" i="71"/>
  <c r="DW202" i="71"/>
  <c r="DD233" i="71"/>
  <c r="DV181" i="71"/>
  <c r="DF241" i="71"/>
  <c r="DX189" i="71"/>
  <c r="DE222" i="71"/>
  <c r="DW170" i="71"/>
  <c r="FB170" i="71" s="1"/>
  <c r="CS253" i="71"/>
  <c r="DK201" i="71"/>
  <c r="CX199" i="71"/>
  <c r="DP147" i="71"/>
  <c r="DD235" i="71"/>
  <c r="DV183" i="71"/>
  <c r="CW169" i="71"/>
  <c r="DO117" i="71"/>
  <c r="CS220" i="71"/>
  <c r="DK168" i="71"/>
  <c r="CY231" i="71"/>
  <c r="DQ179" i="71"/>
  <c r="CZ252" i="71"/>
  <c r="DR200" i="71"/>
  <c r="CW209" i="71"/>
  <c r="DO209" i="71" s="1"/>
  <c r="DO157" i="71"/>
  <c r="DC227" i="71"/>
  <c r="DU175" i="71"/>
  <c r="CV246" i="71"/>
  <c r="DN194" i="71"/>
  <c r="ES194" i="71" s="1"/>
  <c r="DD219" i="71"/>
  <c r="DV167" i="71"/>
  <c r="CT222" i="71"/>
  <c r="DL170" i="71"/>
  <c r="CS219" i="71"/>
  <c r="DK167" i="71"/>
  <c r="CY252" i="71"/>
  <c r="DQ200" i="71"/>
  <c r="DB252" i="71"/>
  <c r="DT200" i="71"/>
  <c r="DF248" i="71"/>
  <c r="DX196" i="71"/>
  <c r="CZ259" i="71"/>
  <c r="CW201" i="71"/>
  <c r="DO149" i="71"/>
  <c r="CW178" i="71"/>
  <c r="DO126" i="71"/>
  <c r="CZ249" i="71"/>
  <c r="DR197" i="71"/>
  <c r="DE239" i="71"/>
  <c r="DW187" i="71"/>
  <c r="DA231" i="71"/>
  <c r="DS179" i="71"/>
  <c r="DC242" i="71"/>
  <c r="DU190" i="71"/>
  <c r="EZ190" i="71" s="1"/>
  <c r="CV235" i="71"/>
  <c r="DN183" i="71"/>
  <c r="CT239" i="71"/>
  <c r="DL187" i="71"/>
  <c r="CS248" i="71"/>
  <c r="DK196" i="71"/>
  <c r="EP196" i="71" s="1"/>
  <c r="CX181" i="71"/>
  <c r="DP129" i="71"/>
  <c r="CX163" i="71"/>
  <c r="DP111" i="71"/>
  <c r="CS256" i="71"/>
  <c r="DK204" i="71"/>
  <c r="CY235" i="71"/>
  <c r="DQ183" i="71"/>
  <c r="DB213" i="71"/>
  <c r="DT161" i="71"/>
  <c r="DB233" i="71"/>
  <c r="DT181" i="71"/>
  <c r="EY181" i="71" s="1"/>
  <c r="DF221" i="71"/>
  <c r="DX169" i="71"/>
  <c r="CZ226" i="71"/>
  <c r="DR174" i="71"/>
  <c r="DE257" i="71"/>
  <c r="DW205" i="71"/>
  <c r="DA256" i="71"/>
  <c r="DS204" i="71"/>
  <c r="DC218" i="71"/>
  <c r="DU166" i="71"/>
  <c r="CX162" i="71"/>
  <c r="DP110" i="71"/>
  <c r="CX167" i="71"/>
  <c r="DP115" i="71"/>
  <c r="CS217" i="71"/>
  <c r="DK165" i="71"/>
  <c r="CY226" i="71"/>
  <c r="DQ174" i="71"/>
  <c r="DB231" i="71"/>
  <c r="DT179" i="71"/>
  <c r="DF257" i="71"/>
  <c r="DX205" i="71"/>
  <c r="CZ221" i="71"/>
  <c r="DR169" i="71"/>
  <c r="DE259" i="71"/>
  <c r="DA230" i="71"/>
  <c r="DS178" i="71"/>
  <c r="DC252" i="71"/>
  <c r="DU200" i="71"/>
  <c r="CV259" i="71"/>
  <c r="CT228" i="71"/>
  <c r="DL176" i="71"/>
  <c r="DD212" i="71"/>
  <c r="DV160" i="71"/>
  <c r="FA115" i="71" s="1"/>
  <c r="DF215" i="71"/>
  <c r="DX163" i="71"/>
  <c r="CZ235" i="71"/>
  <c r="DR183" i="71"/>
  <c r="EW183" i="71" s="1"/>
  <c r="CZ243" i="71"/>
  <c r="DR191" i="71"/>
  <c r="DA224" i="71"/>
  <c r="DS172" i="71"/>
  <c r="DA252" i="71"/>
  <c r="DS200" i="71"/>
  <c r="CV242" i="71"/>
  <c r="DN190" i="71"/>
  <c r="DB220" i="71"/>
  <c r="DT168" i="71"/>
  <c r="EY168" i="71" s="1"/>
  <c r="CY254" i="71"/>
  <c r="DQ202" i="71"/>
  <c r="DF216" i="71"/>
  <c r="DX164" i="71"/>
  <c r="DA233" i="71"/>
  <c r="DS181" i="71"/>
  <c r="CW196" i="71"/>
  <c r="DO144" i="71"/>
  <c r="DD234" i="71"/>
  <c r="DV182" i="71"/>
  <c r="CX176" i="71"/>
  <c r="DP124" i="71"/>
  <c r="DB253" i="71"/>
  <c r="DT201" i="71"/>
  <c r="CW207" i="71"/>
  <c r="DO207" i="71" s="1"/>
  <c r="DO155" i="71"/>
  <c r="CZ256" i="71"/>
  <c r="DR204" i="71"/>
  <c r="CX172" i="71"/>
  <c r="DP120" i="71"/>
  <c r="DD213" i="71"/>
  <c r="DV161" i="71"/>
  <c r="CT230" i="71"/>
  <c r="DL178" i="71"/>
  <c r="CS245" i="71"/>
  <c r="DK193" i="71"/>
  <c r="CY243" i="71"/>
  <c r="DQ191" i="71"/>
  <c r="DB226" i="71"/>
  <c r="DT174" i="71"/>
  <c r="DF235" i="71"/>
  <c r="DX183" i="71"/>
  <c r="CZ217" i="71"/>
  <c r="DR165" i="71"/>
  <c r="DA244" i="71"/>
  <c r="DS192" i="71"/>
  <c r="CW186" i="71"/>
  <c r="DO134" i="71"/>
  <c r="CW168" i="71"/>
  <c r="DO116" i="71"/>
  <c r="DA245" i="71"/>
  <c r="DS193" i="71"/>
  <c r="DC221" i="71"/>
  <c r="DU169" i="71"/>
  <c r="CV240" i="71"/>
  <c r="DN188" i="71"/>
  <c r="DD253" i="71"/>
  <c r="DV201" i="71"/>
  <c r="CT232" i="71"/>
  <c r="DL180" i="71"/>
  <c r="CS224" i="71"/>
  <c r="DK172" i="71"/>
  <c r="EP172" i="71" s="1"/>
  <c r="CY249" i="71"/>
  <c r="DQ197" i="71"/>
  <c r="DF226" i="71"/>
  <c r="DX174" i="71"/>
  <c r="CX194" i="71"/>
  <c r="DP142" i="71"/>
  <c r="CY240" i="71"/>
  <c r="DQ188" i="71"/>
  <c r="DB232" i="71"/>
  <c r="DT180" i="71"/>
  <c r="DF258" i="71"/>
  <c r="DX206" i="71"/>
  <c r="CZ228" i="71"/>
  <c r="DR176" i="71"/>
  <c r="DE234" i="71"/>
  <c r="DW182" i="71"/>
  <c r="DC245" i="71"/>
  <c r="DU193" i="71"/>
  <c r="EZ193" i="71" s="1"/>
  <c r="CV214" i="71"/>
  <c r="DN214" i="71" s="1"/>
  <c r="DN162" i="71"/>
  <c r="DD227" i="71"/>
  <c r="DV175" i="71"/>
  <c r="CX169" i="71"/>
  <c r="DP117" i="71"/>
  <c r="CW162" i="71"/>
  <c r="DO110" i="71"/>
  <c r="DB248" i="71"/>
  <c r="DT196" i="71"/>
  <c r="EY196" i="71" s="1"/>
  <c r="DF245" i="71"/>
  <c r="DX193" i="71"/>
  <c r="CZ230" i="71"/>
  <c r="DR178" i="71"/>
  <c r="DE224" i="71"/>
  <c r="DW172" i="71"/>
  <c r="DA253" i="71"/>
  <c r="DS201" i="71"/>
  <c r="DC213" i="71"/>
  <c r="DU161" i="71"/>
  <c r="CV219" i="71"/>
  <c r="DN167" i="71"/>
  <c r="DD243" i="71"/>
  <c r="DV191" i="71"/>
  <c r="DD236" i="71"/>
  <c r="DV184" i="71"/>
  <c r="CX160" i="71"/>
  <c r="DP108" i="71"/>
  <c r="DE228" i="71"/>
  <c r="DW176" i="71"/>
  <c r="CW205" i="71"/>
  <c r="DO153" i="71"/>
  <c r="CS216" i="71"/>
  <c r="DK164" i="71"/>
  <c r="CY256" i="71"/>
  <c r="DQ204" i="71"/>
  <c r="DC226" i="71"/>
  <c r="DU174" i="71"/>
  <c r="DF250" i="71"/>
  <c r="DX198" i="71"/>
  <c r="CY38" i="44"/>
  <c r="CZ38" i="44"/>
  <c r="DA38" i="44"/>
  <c r="DB38" i="44"/>
  <c r="DC38" i="44"/>
  <c r="CY9" i="44"/>
  <c r="CZ9" i="44"/>
  <c r="DA9" i="44"/>
  <c r="DB9" i="44"/>
  <c r="DC14" i="44"/>
  <c r="DB14" i="44"/>
  <c r="DA14" i="44"/>
  <c r="CZ14" i="44"/>
  <c r="DC12" i="44"/>
  <c r="DB12" i="44"/>
  <c r="DA12" i="44"/>
  <c r="CZ12" i="44"/>
  <c r="DC10" i="44"/>
  <c r="DB10" i="44"/>
  <c r="DA10" i="44"/>
  <c r="CZ10" i="44"/>
  <c r="DC8" i="44"/>
  <c r="DB8" i="44"/>
  <c r="DA8" i="44"/>
  <c r="CZ8" i="44"/>
  <c r="DN35" i="42"/>
  <c r="DC35" i="44" s="1"/>
  <c r="DN34" i="42"/>
  <c r="DC31" i="44" s="1"/>
  <c r="DN33" i="42"/>
  <c r="DC30" i="44" s="1"/>
  <c r="DN32" i="42"/>
  <c r="DC29" i="44" s="1"/>
  <c r="DN31" i="42"/>
  <c r="DC28" i="44" s="1"/>
  <c r="DN30" i="42"/>
  <c r="DC27" i="44" s="1"/>
  <c r="DN28" i="42"/>
  <c r="DC25" i="44" s="1"/>
  <c r="DN27" i="42"/>
  <c r="DC24" i="44" s="1"/>
  <c r="DN26" i="42"/>
  <c r="DC23" i="44" s="1"/>
  <c r="DN25" i="42"/>
  <c r="DC22" i="44" s="1"/>
  <c r="DN24" i="42"/>
  <c r="DC21" i="44" s="1"/>
  <c r="DN23" i="42"/>
  <c r="DC18" i="44" s="1"/>
  <c r="DN22" i="42"/>
  <c r="DC17" i="44" s="1"/>
  <c r="DN21" i="42"/>
  <c r="DC16" i="44" s="1"/>
  <c r="DN20" i="42"/>
  <c r="DC15" i="44" s="1"/>
  <c r="DM35" i="42"/>
  <c r="DB35" i="44" s="1"/>
  <c r="DM34" i="42"/>
  <c r="DB31" i="44" s="1"/>
  <c r="DM33" i="42"/>
  <c r="DB30" i="44" s="1"/>
  <c r="DM32" i="42"/>
  <c r="DB29" i="44" s="1"/>
  <c r="DM31" i="42"/>
  <c r="DB28" i="44" s="1"/>
  <c r="DM30" i="42"/>
  <c r="DB27" i="44" s="1"/>
  <c r="DM28" i="42"/>
  <c r="DB25" i="44" s="1"/>
  <c r="DM27" i="42"/>
  <c r="DB24" i="44" s="1"/>
  <c r="DM26" i="42"/>
  <c r="DB23" i="44" s="1"/>
  <c r="DM25" i="42"/>
  <c r="DB22" i="44" s="1"/>
  <c r="DM24" i="42"/>
  <c r="DB21" i="44" s="1"/>
  <c r="DM23" i="42"/>
  <c r="DB18" i="44" s="1"/>
  <c r="DM22" i="42"/>
  <c r="DB17" i="44" s="1"/>
  <c r="DM21" i="42"/>
  <c r="DB16" i="44" s="1"/>
  <c r="DM20" i="42"/>
  <c r="DB15" i="44" s="1"/>
  <c r="DL35" i="42"/>
  <c r="DA35" i="44" s="1"/>
  <c r="DL34" i="42"/>
  <c r="DA31" i="44" s="1"/>
  <c r="DL33" i="42"/>
  <c r="DA30" i="44" s="1"/>
  <c r="DL32" i="42"/>
  <c r="DA29" i="44" s="1"/>
  <c r="DL31" i="42"/>
  <c r="DA28" i="44" s="1"/>
  <c r="DL30" i="42"/>
  <c r="DA27" i="44" s="1"/>
  <c r="DL28" i="42"/>
  <c r="DA25" i="44" s="1"/>
  <c r="DL27" i="42"/>
  <c r="DA24" i="44" s="1"/>
  <c r="DL26" i="42"/>
  <c r="DA23" i="44" s="1"/>
  <c r="DL25" i="42"/>
  <c r="DA22" i="44" s="1"/>
  <c r="DL24" i="42"/>
  <c r="DA21" i="44" s="1"/>
  <c r="DL23" i="42"/>
  <c r="DA18" i="44" s="1"/>
  <c r="DL22" i="42"/>
  <c r="DA17" i="44" s="1"/>
  <c r="DL21" i="42"/>
  <c r="DA16" i="44" s="1"/>
  <c r="DL20" i="42"/>
  <c r="DA15" i="44" s="1"/>
  <c r="DK35" i="42"/>
  <c r="CZ35" i="44" s="1"/>
  <c r="DK34" i="42"/>
  <c r="CZ31" i="44" s="1"/>
  <c r="DK33" i="42"/>
  <c r="CZ30" i="44" s="1"/>
  <c r="DK32" i="42"/>
  <c r="CZ29" i="44" s="1"/>
  <c r="DK31" i="42"/>
  <c r="CZ28" i="44" s="1"/>
  <c r="DK30" i="42"/>
  <c r="CZ27" i="44" s="1"/>
  <c r="DK28" i="42"/>
  <c r="CZ25" i="44" s="1"/>
  <c r="DK27" i="42"/>
  <c r="CZ24" i="44" s="1"/>
  <c r="DK26" i="42"/>
  <c r="CZ23" i="44" s="1"/>
  <c r="DK25" i="42"/>
  <c r="CZ22" i="44" s="1"/>
  <c r="DK24" i="42"/>
  <c r="CZ21" i="44" s="1"/>
  <c r="DK23" i="42"/>
  <c r="CZ18" i="44" s="1"/>
  <c r="DK22" i="42"/>
  <c r="CZ17" i="44" s="1"/>
  <c r="DK21" i="42"/>
  <c r="CZ16" i="44" s="1"/>
  <c r="DK20" i="42"/>
  <c r="CZ15" i="44" s="1"/>
  <c r="EY203" i="71" l="1"/>
  <c r="EY177" i="71"/>
  <c r="ES213" i="71"/>
  <c r="ES214" i="71"/>
  <c r="B242" i="71"/>
  <c r="FG241" i="71"/>
  <c r="FH241" i="71"/>
  <c r="ES212" i="71"/>
  <c r="ES211" i="71"/>
  <c r="ES210" i="71"/>
  <c r="EE43" i="71"/>
  <c r="EJ43" i="71" s="1"/>
  <c r="EF47" i="71"/>
  <c r="EK47" i="71" s="1"/>
  <c r="EF40" i="71"/>
  <c r="EK40" i="71" s="1"/>
  <c r="ED40" i="71"/>
  <c r="EI40" i="71" s="1"/>
  <c r="EY202" i="71"/>
  <c r="EE49" i="71"/>
  <c r="EJ49" i="71" s="1"/>
  <c r="EE44" i="71"/>
  <c r="EJ44" i="71" s="1"/>
  <c r="ED43" i="71"/>
  <c r="EI43" i="71" s="1"/>
  <c r="EF49" i="71"/>
  <c r="EK49" i="71" s="1"/>
  <c r="EF41" i="71"/>
  <c r="EK41" i="71" s="1"/>
  <c r="EF50" i="71"/>
  <c r="EK50" i="71" s="1"/>
  <c r="ED42" i="71"/>
  <c r="EI42" i="71" s="1"/>
  <c r="EE50" i="71"/>
  <c r="EJ50" i="71" s="1"/>
  <c r="ED39" i="71"/>
  <c r="EI39" i="71" s="1"/>
  <c r="FV38" i="71" s="1"/>
  <c r="EE40" i="71"/>
  <c r="EJ40" i="71" s="1"/>
  <c r="ED41" i="71"/>
  <c r="EI41" i="71" s="1"/>
  <c r="EE42" i="71"/>
  <c r="EJ42" i="71" s="1"/>
  <c r="ED44" i="71"/>
  <c r="EI44" i="71" s="1"/>
  <c r="EE39" i="71"/>
  <c r="EJ39" i="71" s="1"/>
  <c r="FW19" i="71" s="1"/>
  <c r="ED45" i="71"/>
  <c r="EI45" i="71" s="1"/>
  <c r="EF42" i="71"/>
  <c r="EK42" i="71" s="1"/>
  <c r="EE45" i="71"/>
  <c r="EJ45" i="71" s="1"/>
  <c r="EF43" i="71"/>
  <c r="EK43" i="71" s="1"/>
  <c r="EF39" i="71"/>
  <c r="EK39" i="71" s="1"/>
  <c r="FX14" i="71" s="1"/>
  <c r="EF45" i="71"/>
  <c r="EK45" i="71" s="1"/>
  <c r="EE46" i="71"/>
  <c r="EJ46" i="71" s="1"/>
  <c r="ED46" i="71"/>
  <c r="EI46" i="71" s="1"/>
  <c r="EE47" i="71"/>
  <c r="EJ47" i="71" s="1"/>
  <c r="EE48" i="71"/>
  <c r="EJ48" i="71" s="1"/>
  <c r="ED47" i="71"/>
  <c r="EI47" i="71" s="1"/>
  <c r="EF46" i="71"/>
  <c r="EK46" i="71" s="1"/>
  <c r="EF44" i="71"/>
  <c r="EK44" i="71" s="1"/>
  <c r="ED49" i="71"/>
  <c r="EI49" i="71" s="1"/>
  <c r="EF48" i="71"/>
  <c r="EK48" i="71" s="1"/>
  <c r="ED50" i="71"/>
  <c r="EI50" i="71" s="1"/>
  <c r="EE41" i="71"/>
  <c r="EJ41" i="71" s="1"/>
  <c r="ED48" i="71"/>
  <c r="EI48" i="71" s="1"/>
  <c r="EX163" i="71"/>
  <c r="CQ69" i="71"/>
  <c r="DI69" i="71" s="1"/>
  <c r="EC46" i="71"/>
  <c r="EH46" i="71" s="1"/>
  <c r="EC41" i="71"/>
  <c r="EH41" i="71" s="1"/>
  <c r="EC42" i="71"/>
  <c r="EH42" i="71" s="1"/>
  <c r="EC40" i="71"/>
  <c r="EH40" i="71" s="1"/>
  <c r="EC45" i="71"/>
  <c r="EH45" i="71" s="1"/>
  <c r="EC47" i="71"/>
  <c r="EH47" i="71" s="1"/>
  <c r="EC39" i="71"/>
  <c r="EC50" i="71"/>
  <c r="EH50" i="71" s="1"/>
  <c r="EC43" i="71"/>
  <c r="EH43" i="71" s="1"/>
  <c r="EC49" i="71"/>
  <c r="EH49" i="71" s="1"/>
  <c r="EX178" i="71"/>
  <c r="EC44" i="71"/>
  <c r="EH44" i="71" s="1"/>
  <c r="EX195" i="71"/>
  <c r="EC48" i="71"/>
  <c r="EH48" i="71" s="1"/>
  <c r="FO42" i="71"/>
  <c r="FO41" i="71"/>
  <c r="EV212" i="71"/>
  <c r="EV211" i="71"/>
  <c r="FO10" i="71"/>
  <c r="CQ60" i="71"/>
  <c r="CQ112" i="71" s="1"/>
  <c r="FO15" i="71"/>
  <c r="FO20" i="71"/>
  <c r="FO14" i="71"/>
  <c r="FO33" i="71"/>
  <c r="FO27" i="71"/>
  <c r="DJ47" i="71"/>
  <c r="FO7" i="71"/>
  <c r="FO19" i="71"/>
  <c r="FB163" i="71"/>
  <c r="FA175" i="71"/>
  <c r="FA182" i="71"/>
  <c r="FO47" i="71"/>
  <c r="FO43" i="71"/>
  <c r="FO45" i="71"/>
  <c r="FO44" i="71"/>
  <c r="FO46" i="71"/>
  <c r="FO38" i="71"/>
  <c r="FO22" i="71"/>
  <c r="FO11" i="71"/>
  <c r="FO6" i="71"/>
  <c r="FO48" i="71"/>
  <c r="FO51" i="71"/>
  <c r="FO50" i="71"/>
  <c r="FO49" i="71"/>
  <c r="FO16" i="71"/>
  <c r="FO36" i="71"/>
  <c r="FO40" i="71"/>
  <c r="FO21" i="71"/>
  <c r="FO39" i="71"/>
  <c r="FO31" i="71"/>
  <c r="FO18" i="71"/>
  <c r="FO28" i="71"/>
  <c r="FO29" i="71"/>
  <c r="FO32" i="71"/>
  <c r="FO30" i="71"/>
  <c r="FO34" i="71"/>
  <c r="FO35" i="71"/>
  <c r="FO25" i="71"/>
  <c r="FO4" i="71"/>
  <c r="FO9" i="71"/>
  <c r="FO26" i="71"/>
  <c r="FO37" i="71"/>
  <c r="FO5" i="71"/>
  <c r="FO17" i="71"/>
  <c r="FO8" i="71"/>
  <c r="FO24" i="71"/>
  <c r="FO12" i="71"/>
  <c r="FO23" i="71"/>
  <c r="FO13" i="71"/>
  <c r="AR102" i="73"/>
  <c r="AR104" i="73"/>
  <c r="AS97" i="73"/>
  <c r="AS105" i="73"/>
  <c r="AS116" i="73"/>
  <c r="AQ96" i="73"/>
  <c r="AR97" i="73"/>
  <c r="AR101" i="73"/>
  <c r="AQ104" i="73"/>
  <c r="AS102" i="73"/>
  <c r="AR98" i="73"/>
  <c r="AR106" i="73"/>
  <c r="AQ105" i="73"/>
  <c r="AS106" i="73"/>
  <c r="AQ97" i="73"/>
  <c r="AQ114" i="73"/>
  <c r="AQ103" i="73"/>
  <c r="AS100" i="73"/>
  <c r="AS103" i="73"/>
  <c r="AR100" i="73"/>
  <c r="AQ98" i="73"/>
  <c r="AQ101" i="73"/>
  <c r="AQ112" i="73"/>
  <c r="AR99" i="73"/>
  <c r="AR96" i="73"/>
  <c r="AQ106" i="73"/>
  <c r="AS99" i="73"/>
  <c r="AS96" i="73"/>
  <c r="AR103" i="73"/>
  <c r="AQ99" i="73"/>
  <c r="AS98" i="73"/>
  <c r="AS101" i="73"/>
  <c r="AR117" i="73"/>
  <c r="AR95" i="73"/>
  <c r="AS95" i="73"/>
  <c r="AQ95" i="73"/>
  <c r="EW166" i="71"/>
  <c r="EZ171" i="71"/>
  <c r="ES203" i="71"/>
  <c r="FC185" i="71"/>
  <c r="AP116" i="73"/>
  <c r="AV104" i="73"/>
  <c r="AP117" i="73"/>
  <c r="AV105" i="73"/>
  <c r="AP111" i="73"/>
  <c r="AV99" i="73"/>
  <c r="AP115" i="73"/>
  <c r="AV103" i="73"/>
  <c r="AP142" i="73"/>
  <c r="AV130" i="73"/>
  <c r="AV109" i="73"/>
  <c r="AP121" i="73"/>
  <c r="AP125" i="73"/>
  <c r="AV113" i="73"/>
  <c r="AV124" i="73"/>
  <c r="AP136" i="73"/>
  <c r="AP122" i="73"/>
  <c r="AV110" i="73"/>
  <c r="AV108" i="73"/>
  <c r="AP120" i="73"/>
  <c r="AP119" i="73"/>
  <c r="AV107" i="73"/>
  <c r="AV114" i="73"/>
  <c r="AP126" i="73"/>
  <c r="EW164" i="71"/>
  <c r="ES179" i="71"/>
  <c r="EQ193" i="71"/>
  <c r="EQ191" i="71"/>
  <c r="EQ198" i="71"/>
  <c r="EV200" i="71"/>
  <c r="EV188" i="71"/>
  <c r="EV191" i="71"/>
  <c r="EV183" i="71"/>
  <c r="EV178" i="71"/>
  <c r="EV186" i="71"/>
  <c r="EV196" i="71"/>
  <c r="EV201" i="71"/>
  <c r="EV190" i="71"/>
  <c r="EV187" i="71"/>
  <c r="EV175" i="71"/>
  <c r="EV206" i="71"/>
  <c r="EV164" i="71"/>
  <c r="EV209" i="71"/>
  <c r="EV16" i="71"/>
  <c r="EV80" i="71"/>
  <c r="EV115" i="71"/>
  <c r="EV142" i="71"/>
  <c r="EV109" i="71"/>
  <c r="EV37" i="71"/>
  <c r="EV7" i="71"/>
  <c r="EV149" i="71"/>
  <c r="EV28" i="71"/>
  <c r="EV158" i="71"/>
  <c r="EV140" i="71"/>
  <c r="EV71" i="71"/>
  <c r="EV31" i="71"/>
  <c r="EV93" i="71"/>
  <c r="EV145" i="71"/>
  <c r="EV132" i="71"/>
  <c r="EV88" i="71"/>
  <c r="EV77" i="71"/>
  <c r="EV197" i="71"/>
  <c r="EV161" i="71"/>
  <c r="EV173" i="71"/>
  <c r="EV210" i="71"/>
  <c r="EV18" i="71"/>
  <c r="EV17" i="71"/>
  <c r="EV116" i="71"/>
  <c r="EV53" i="71"/>
  <c r="EV156" i="71"/>
  <c r="EV76" i="71"/>
  <c r="EV78" i="71"/>
  <c r="EV86" i="71"/>
  <c r="EV104" i="71"/>
  <c r="EV111" i="71"/>
  <c r="EV90" i="71"/>
  <c r="EV85" i="71"/>
  <c r="EV123" i="71"/>
  <c r="EV41" i="71"/>
  <c r="EV139" i="71"/>
  <c r="EV133" i="71"/>
  <c r="EV73" i="71"/>
  <c r="EV69" i="71"/>
  <c r="EV179" i="71"/>
  <c r="EV169" i="71"/>
  <c r="EV180" i="71"/>
  <c r="EV182" i="71"/>
  <c r="EV198" i="71"/>
  <c r="EV163" i="71"/>
  <c r="EV192" i="71"/>
  <c r="EV58" i="71"/>
  <c r="EV94" i="71"/>
  <c r="EV153" i="71"/>
  <c r="EV39" i="71"/>
  <c r="EV74" i="71"/>
  <c r="EV40" i="71"/>
  <c r="EV51" i="71"/>
  <c r="EV50" i="71"/>
  <c r="EV35" i="71"/>
  <c r="EV114" i="71"/>
  <c r="EV96" i="71"/>
  <c r="EV84" i="71"/>
  <c r="EV68" i="71"/>
  <c r="EV23" i="71"/>
  <c r="EV150" i="71"/>
  <c r="EV147" i="71"/>
  <c r="EV21" i="71"/>
  <c r="EV5" i="71"/>
  <c r="EV194" i="71"/>
  <c r="EV177" i="71"/>
  <c r="EV101" i="71"/>
  <c r="EV65" i="71"/>
  <c r="EV112" i="71"/>
  <c r="EV33" i="71"/>
  <c r="EV120" i="71"/>
  <c r="EV83" i="71"/>
  <c r="EV25" i="71"/>
  <c r="EV64" i="71"/>
  <c r="EV79" i="71"/>
  <c r="EV124" i="71"/>
  <c r="EV138" i="71"/>
  <c r="EV46" i="71"/>
  <c r="EV103" i="71"/>
  <c r="EV12" i="71"/>
  <c r="EV122" i="71"/>
  <c r="EV14" i="71"/>
  <c r="EV20" i="71"/>
  <c r="EV157" i="71"/>
  <c r="EV184" i="71"/>
  <c r="EV167" i="71"/>
  <c r="EV176" i="71"/>
  <c r="EV55" i="71"/>
  <c r="EV52" i="71"/>
  <c r="EV129" i="71"/>
  <c r="EV8" i="71"/>
  <c r="EV47" i="71"/>
  <c r="EV45" i="71"/>
  <c r="EV62" i="71"/>
  <c r="EV63" i="71"/>
  <c r="EV42" i="71"/>
  <c r="EV121" i="71"/>
  <c r="EV95" i="71"/>
  <c r="EV15" i="71"/>
  <c r="EV100" i="71"/>
  <c r="EV99" i="71"/>
  <c r="EV131" i="71"/>
  <c r="EV126" i="71"/>
  <c r="EV9" i="71"/>
  <c r="EV117" i="71"/>
  <c r="EV204" i="71"/>
  <c r="EV202" i="71"/>
  <c r="EV174" i="71"/>
  <c r="EV170" i="71"/>
  <c r="EV193" i="71"/>
  <c r="EV195" i="71"/>
  <c r="EV189" i="71"/>
  <c r="EV208" i="71"/>
  <c r="EV49" i="71"/>
  <c r="EV154" i="71"/>
  <c r="EV146" i="71"/>
  <c r="EV22" i="71"/>
  <c r="EV75" i="71"/>
  <c r="EV72" i="71"/>
  <c r="EV13" i="71"/>
  <c r="EV56" i="71"/>
  <c r="EV110" i="71"/>
  <c r="EV125" i="71"/>
  <c r="EV44" i="71"/>
  <c r="EV107" i="71"/>
  <c r="EV24" i="71"/>
  <c r="EV10" i="71"/>
  <c r="EV148" i="71"/>
  <c r="EV113" i="71"/>
  <c r="EV61" i="71"/>
  <c r="EV135" i="71"/>
  <c r="EV185" i="71"/>
  <c r="EV199" i="71"/>
  <c r="EV165" i="71"/>
  <c r="EV172" i="71"/>
  <c r="EV168" i="71"/>
  <c r="EV205" i="71"/>
  <c r="EV181" i="71"/>
  <c r="EV203" i="71"/>
  <c r="EV166" i="71"/>
  <c r="EV67" i="71"/>
  <c r="EV128" i="71"/>
  <c r="EV151" i="71"/>
  <c r="EV6" i="71"/>
  <c r="EV60" i="71"/>
  <c r="EV89" i="71"/>
  <c r="EV118" i="71"/>
  <c r="EV19" i="71"/>
  <c r="EV119" i="71"/>
  <c r="EV155" i="71"/>
  <c r="EV59" i="71"/>
  <c r="EV82" i="71"/>
  <c r="EV54" i="71"/>
  <c r="EV152" i="71"/>
  <c r="EV127" i="71"/>
  <c r="EV144" i="71"/>
  <c r="EV26" i="71"/>
  <c r="EV160" i="71"/>
  <c r="EV38" i="71"/>
  <c r="EV92" i="71"/>
  <c r="EV105" i="71"/>
  <c r="EV106" i="71"/>
  <c r="EV43" i="71"/>
  <c r="EV34" i="71"/>
  <c r="EV70" i="71"/>
  <c r="EV102" i="71"/>
  <c r="EV66" i="71"/>
  <c r="EV30" i="71"/>
  <c r="EV36" i="71"/>
  <c r="EV11" i="71"/>
  <c r="EV162" i="71"/>
  <c r="EV171" i="71"/>
  <c r="EV87" i="71"/>
  <c r="EV130" i="71"/>
  <c r="EV141" i="71"/>
  <c r="EV108" i="71"/>
  <c r="EV81" i="71"/>
  <c r="EV207" i="71"/>
  <c r="EV134" i="71"/>
  <c r="EV91" i="71"/>
  <c r="EV143" i="71"/>
  <c r="EV137" i="71"/>
  <c r="EV98" i="71"/>
  <c r="EV48" i="71"/>
  <c r="EV57" i="71"/>
  <c r="EV136" i="71"/>
  <c r="EV159" i="71"/>
  <c r="EV27" i="71"/>
  <c r="EV29" i="71"/>
  <c r="EV32" i="71"/>
  <c r="EV4" i="71"/>
  <c r="H54" i="42" a="1"/>
  <c r="CR93" i="71"/>
  <c r="CR145" i="71" s="1"/>
  <c r="DI7" i="71"/>
  <c r="CR62" i="71"/>
  <c r="DJ62" i="71" s="1"/>
  <c r="EQ178" i="71"/>
  <c r="EP206" i="71"/>
  <c r="FA184" i="71"/>
  <c r="FA201" i="71"/>
  <c r="FA191" i="71"/>
  <c r="FA161" i="71"/>
  <c r="FA181" i="71"/>
  <c r="CQ95" i="71"/>
  <c r="DI95" i="71" s="1"/>
  <c r="DJ8" i="71"/>
  <c r="DJ6" i="71"/>
  <c r="DJ52" i="71"/>
  <c r="DJ48" i="71"/>
  <c r="DI41" i="71"/>
  <c r="DJ50" i="71"/>
  <c r="EQ169" i="71"/>
  <c r="EQ162" i="71"/>
  <c r="CQ89" i="71"/>
  <c r="DI89" i="71" s="1"/>
  <c r="EQ195" i="71"/>
  <c r="EQ206" i="71"/>
  <c r="EQ180" i="71"/>
  <c r="EQ168" i="71"/>
  <c r="EQ165" i="71"/>
  <c r="EQ170" i="71"/>
  <c r="EQ184" i="71"/>
  <c r="EQ205" i="71"/>
  <c r="EQ172" i="71"/>
  <c r="EQ176" i="71"/>
  <c r="EQ183" i="71"/>
  <c r="EQ192" i="71"/>
  <c r="EX176" i="71"/>
  <c r="FB195" i="71"/>
  <c r="FB175" i="71"/>
  <c r="FB191" i="71"/>
  <c r="FB204" i="71"/>
  <c r="FB176" i="71"/>
  <c r="FB182" i="71"/>
  <c r="FB167" i="71"/>
  <c r="FB197" i="71"/>
  <c r="FB164" i="71"/>
  <c r="DI47" i="71"/>
  <c r="CQ94" i="71"/>
  <c r="DI94" i="71" s="1"/>
  <c r="EQ164" i="71"/>
  <c r="EQ187" i="71"/>
  <c r="DI48" i="71"/>
  <c r="CQ100" i="71"/>
  <c r="DI36" i="71"/>
  <c r="CQ88" i="71"/>
  <c r="DI15" i="71"/>
  <c r="CQ67" i="71"/>
  <c r="CR154" i="71"/>
  <c r="DJ102" i="71"/>
  <c r="DI32" i="71"/>
  <c r="CQ84" i="71"/>
  <c r="CR70" i="71"/>
  <c r="DJ18" i="71"/>
  <c r="CR105" i="71"/>
  <c r="DJ53" i="71"/>
  <c r="CR89" i="71"/>
  <c r="DJ37" i="71"/>
  <c r="DI27" i="71"/>
  <c r="CQ79" i="71"/>
  <c r="DI45" i="71"/>
  <c r="CQ97" i="71"/>
  <c r="DI30" i="71"/>
  <c r="CQ82" i="71"/>
  <c r="CR74" i="71"/>
  <c r="DJ22" i="71"/>
  <c r="DI14" i="71"/>
  <c r="CQ66" i="71"/>
  <c r="DI44" i="71"/>
  <c r="CQ96" i="71"/>
  <c r="DI34" i="71"/>
  <c r="CQ86" i="71"/>
  <c r="DI11" i="71"/>
  <c r="CQ63" i="71"/>
  <c r="CR66" i="71"/>
  <c r="DJ14" i="71"/>
  <c r="CR63" i="71"/>
  <c r="DJ11" i="71"/>
  <c r="DI60" i="71"/>
  <c r="CR64" i="71"/>
  <c r="DJ12" i="71"/>
  <c r="CR107" i="71"/>
  <c r="DJ55" i="71"/>
  <c r="CR88" i="71"/>
  <c r="DJ36" i="71"/>
  <c r="CR75" i="71"/>
  <c r="DJ23" i="71"/>
  <c r="CR80" i="71"/>
  <c r="DJ28" i="71"/>
  <c r="CR90" i="71"/>
  <c r="DJ38" i="71"/>
  <c r="DI39" i="71"/>
  <c r="CQ91" i="71"/>
  <c r="CR106" i="71"/>
  <c r="DJ54" i="71"/>
  <c r="DI6" i="71"/>
  <c r="CQ58" i="71"/>
  <c r="CQ75" i="71"/>
  <c r="DI23" i="71"/>
  <c r="CQ85" i="71"/>
  <c r="DI33" i="71"/>
  <c r="CR67" i="71"/>
  <c r="DJ15" i="71"/>
  <c r="CR91" i="71"/>
  <c r="DJ39" i="71"/>
  <c r="CR61" i="71"/>
  <c r="DJ9" i="71"/>
  <c r="CR92" i="71"/>
  <c r="DJ40" i="71"/>
  <c r="CR2" i="71"/>
  <c r="CR56" i="71"/>
  <c r="DJ4" i="71"/>
  <c r="CR156" i="71"/>
  <c r="DJ104" i="71"/>
  <c r="DI20" i="71"/>
  <c r="CQ72" i="71"/>
  <c r="CR78" i="71"/>
  <c r="DJ26" i="71"/>
  <c r="DI59" i="71"/>
  <c r="CQ111" i="71"/>
  <c r="DI28" i="71"/>
  <c r="CQ80" i="71"/>
  <c r="DI35" i="71"/>
  <c r="CQ87" i="71"/>
  <c r="DI38" i="71"/>
  <c r="CQ90" i="71"/>
  <c r="DI4" i="71"/>
  <c r="CQ56" i="71"/>
  <c r="CQ2" i="71"/>
  <c r="CR97" i="71"/>
  <c r="DJ45" i="71"/>
  <c r="CR101" i="71"/>
  <c r="DJ49" i="71"/>
  <c r="CR86" i="71"/>
  <c r="DJ34" i="71"/>
  <c r="DI50" i="71"/>
  <c r="CQ102" i="71"/>
  <c r="DI10" i="71"/>
  <c r="CQ62" i="71"/>
  <c r="DI22" i="71"/>
  <c r="CQ74" i="71"/>
  <c r="DI13" i="71"/>
  <c r="CQ65" i="71"/>
  <c r="CR151" i="71"/>
  <c r="DJ99" i="71"/>
  <c r="DI26" i="71"/>
  <c r="CQ78" i="71"/>
  <c r="DI16" i="71"/>
  <c r="CQ68" i="71"/>
  <c r="CR87" i="71"/>
  <c r="DJ35" i="71"/>
  <c r="CR103" i="71"/>
  <c r="DJ51" i="71"/>
  <c r="CR82" i="71"/>
  <c r="DJ30" i="71"/>
  <c r="DI54" i="71"/>
  <c r="CQ106" i="71"/>
  <c r="CR77" i="71"/>
  <c r="DJ25" i="71"/>
  <c r="CR95" i="71"/>
  <c r="DJ43" i="71"/>
  <c r="CR69" i="71"/>
  <c r="DJ17" i="71"/>
  <c r="DI55" i="71"/>
  <c r="CQ107" i="71"/>
  <c r="DI12" i="71"/>
  <c r="CQ64" i="71"/>
  <c r="CR112" i="71"/>
  <c r="DJ60" i="71"/>
  <c r="DI18" i="71"/>
  <c r="CQ70" i="71"/>
  <c r="DI24" i="71"/>
  <c r="CQ76" i="71"/>
  <c r="CR72" i="71"/>
  <c r="DJ20" i="71"/>
  <c r="CR85" i="71"/>
  <c r="DJ33" i="71"/>
  <c r="CR152" i="71"/>
  <c r="DJ100" i="71"/>
  <c r="CR73" i="71"/>
  <c r="DJ21" i="71"/>
  <c r="CR146" i="71"/>
  <c r="DJ94" i="71"/>
  <c r="CR59" i="71"/>
  <c r="DJ7" i="71"/>
  <c r="DI9" i="71"/>
  <c r="CQ61" i="71"/>
  <c r="DI53" i="71"/>
  <c r="CQ105" i="71"/>
  <c r="DI29" i="71"/>
  <c r="CQ81" i="71"/>
  <c r="CR110" i="71"/>
  <c r="DJ58" i="71"/>
  <c r="DI52" i="71"/>
  <c r="CQ104" i="71"/>
  <c r="DI51" i="71"/>
  <c r="CQ103" i="71"/>
  <c r="CR98" i="71"/>
  <c r="DJ46" i="71"/>
  <c r="CR57" i="71"/>
  <c r="DJ5" i="71"/>
  <c r="CR79" i="71"/>
  <c r="DJ27" i="71"/>
  <c r="CR76" i="71"/>
  <c r="DJ24" i="71"/>
  <c r="DI25" i="71"/>
  <c r="CQ77" i="71"/>
  <c r="DI40" i="71"/>
  <c r="CQ92" i="71"/>
  <c r="CR68" i="71"/>
  <c r="DJ16" i="71"/>
  <c r="DI57" i="71"/>
  <c r="CQ109" i="71"/>
  <c r="DI21" i="71"/>
  <c r="CQ73" i="71"/>
  <c r="DI31" i="71"/>
  <c r="CQ83" i="71"/>
  <c r="DI46" i="71"/>
  <c r="CQ98" i="71"/>
  <c r="CR83" i="71"/>
  <c r="DJ31" i="71"/>
  <c r="CR71" i="71"/>
  <c r="DJ19" i="71"/>
  <c r="CR81" i="71"/>
  <c r="DJ29" i="71"/>
  <c r="CR96" i="71"/>
  <c r="DJ44" i="71"/>
  <c r="CR65" i="71"/>
  <c r="DJ13" i="71"/>
  <c r="DI19" i="71"/>
  <c r="CQ71" i="71"/>
  <c r="DI93" i="71"/>
  <c r="CQ145" i="71"/>
  <c r="DI49" i="71"/>
  <c r="CQ101" i="71"/>
  <c r="CR84" i="71"/>
  <c r="DJ32" i="71"/>
  <c r="DI99" i="71"/>
  <c r="CQ151" i="71"/>
  <c r="FA167" i="71"/>
  <c r="FA183" i="71"/>
  <c r="EX201" i="71"/>
  <c r="EX168" i="71"/>
  <c r="EX190" i="71"/>
  <c r="EX161" i="71"/>
  <c r="EQ209" i="71"/>
  <c r="EQ208" i="71"/>
  <c r="EP209" i="71"/>
  <c r="EQ189" i="71"/>
  <c r="EQ200" i="71"/>
  <c r="EQ167" i="71"/>
  <c r="EP208" i="71"/>
  <c r="FB209" i="71"/>
  <c r="FB208" i="71"/>
  <c r="EX192" i="71"/>
  <c r="EX200" i="71"/>
  <c r="EX179" i="71"/>
  <c r="EQ190" i="71"/>
  <c r="EQ161" i="71"/>
  <c r="FC174" i="71"/>
  <c r="EX204" i="71"/>
  <c r="EX167" i="71"/>
  <c r="EX206" i="71"/>
  <c r="EX177" i="71"/>
  <c r="EX164" i="71"/>
  <c r="EX194" i="71"/>
  <c r="EX170" i="71"/>
  <c r="FC206" i="71"/>
  <c r="FC183" i="71"/>
  <c r="EQ181" i="71"/>
  <c r="FC164" i="71"/>
  <c r="FC163" i="71"/>
  <c r="EX189" i="71"/>
  <c r="EX185" i="71"/>
  <c r="EX173" i="71"/>
  <c r="FC193" i="71"/>
  <c r="EX193" i="71"/>
  <c r="EX172" i="71"/>
  <c r="EX166" i="71"/>
  <c r="EX175" i="71"/>
  <c r="EX205" i="71"/>
  <c r="FC196" i="71"/>
  <c r="FC168" i="71"/>
  <c r="EX183" i="71"/>
  <c r="FC199" i="71"/>
  <c r="EX188" i="71"/>
  <c r="FC200" i="71"/>
  <c r="EX182" i="71"/>
  <c r="EX191" i="71"/>
  <c r="EX162" i="71"/>
  <c r="EX186" i="71"/>
  <c r="EX174" i="71"/>
  <c r="FC189" i="71"/>
  <c r="EX198" i="71"/>
  <c r="FC197" i="71"/>
  <c r="EX165" i="71"/>
  <c r="EX197" i="71"/>
  <c r="EX187" i="71"/>
  <c r="EX169" i="71"/>
  <c r="FC198" i="71"/>
  <c r="EX181" i="71"/>
  <c r="FC205" i="71"/>
  <c r="EX199" i="71"/>
  <c r="EX171" i="71"/>
  <c r="EX180" i="71"/>
  <c r="FB202" i="71"/>
  <c r="FB184" i="71"/>
  <c r="FB185" i="71"/>
  <c r="FB189" i="71"/>
  <c r="FB187" i="71"/>
  <c r="FB180" i="71"/>
  <c r="FB161" i="71"/>
  <c r="EQ196" i="71"/>
  <c r="FB190" i="71"/>
  <c r="ES162" i="71"/>
  <c r="FB203" i="71"/>
  <c r="FB192" i="71"/>
  <c r="FB173" i="71"/>
  <c r="FB174" i="71"/>
  <c r="FB179" i="71"/>
  <c r="FB169" i="71"/>
  <c r="FB183" i="71"/>
  <c r="FB198" i="71"/>
  <c r="FB177" i="71"/>
  <c r="FB165" i="71"/>
  <c r="FB172" i="71"/>
  <c r="ES188" i="71"/>
  <c r="FB205" i="71"/>
  <c r="FB181" i="71"/>
  <c r="FB188" i="71"/>
  <c r="FB162" i="71"/>
  <c r="FB201" i="71"/>
  <c r="EQ179" i="71"/>
  <c r="FB196" i="71"/>
  <c r="FB186" i="71"/>
  <c r="ES192" i="71"/>
  <c r="ES205" i="71"/>
  <c r="ES206" i="71"/>
  <c r="ES193" i="71"/>
  <c r="ES208" i="71"/>
  <c r="ES167" i="71"/>
  <c r="ES185" i="71"/>
  <c r="ES200" i="71"/>
  <c r="ES177" i="71"/>
  <c r="ES209" i="71"/>
  <c r="ES164" i="71"/>
  <c r="FA177" i="71"/>
  <c r="ES169" i="71"/>
  <c r="ES198" i="71"/>
  <c r="ES161" i="71"/>
  <c r="ES165" i="71"/>
  <c r="ES175" i="71"/>
  <c r="ES196" i="71"/>
  <c r="ES183" i="71"/>
  <c r="EW208" i="71"/>
  <c r="FA198" i="71"/>
  <c r="FA195" i="71"/>
  <c r="ES195" i="71"/>
  <c r="FA196" i="71"/>
  <c r="ES199" i="71"/>
  <c r="ES186" i="71"/>
  <c r="ES190" i="71"/>
  <c r="ES197" i="71"/>
  <c r="ES191" i="71"/>
  <c r="EW143" i="71"/>
  <c r="ES187" i="71"/>
  <c r="EY185" i="71"/>
  <c r="EY162" i="71"/>
  <c r="EY183" i="71"/>
  <c r="EY204" i="71"/>
  <c r="EY198" i="71"/>
  <c r="EY164" i="71"/>
  <c r="EY195" i="71"/>
  <c r="EY161" i="71"/>
  <c r="EY193" i="71"/>
  <c r="EY200" i="71"/>
  <c r="EY180" i="71"/>
  <c r="EY174" i="71"/>
  <c r="EY205" i="71"/>
  <c r="EY179" i="71"/>
  <c r="FC172" i="71"/>
  <c r="EY178" i="71"/>
  <c r="EY189" i="71"/>
  <c r="EQ182" i="71"/>
  <c r="EQ185" i="71"/>
  <c r="EY163" i="71"/>
  <c r="FA81" i="71"/>
  <c r="EY167" i="71"/>
  <c r="EY171" i="71"/>
  <c r="EY190" i="71"/>
  <c r="EY186" i="71"/>
  <c r="FC153" i="71"/>
  <c r="EY201" i="71"/>
  <c r="EX14" i="71"/>
  <c r="EY173" i="71"/>
  <c r="EY191" i="71"/>
  <c r="EY165" i="71"/>
  <c r="EY188" i="71"/>
  <c r="EY166" i="71"/>
  <c r="EY192" i="71"/>
  <c r="EY170" i="71"/>
  <c r="EX90" i="71"/>
  <c r="EW193" i="71"/>
  <c r="EW194" i="71"/>
  <c r="EW192" i="71"/>
  <c r="EZ202" i="71"/>
  <c r="EZ203" i="71"/>
  <c r="FC146" i="71"/>
  <c r="EY122" i="71"/>
  <c r="FA79" i="71"/>
  <c r="FC137" i="71"/>
  <c r="ES155" i="71"/>
  <c r="EX71" i="71"/>
  <c r="EX63" i="71"/>
  <c r="EZ200" i="71"/>
  <c r="EW178" i="71"/>
  <c r="EW174" i="71"/>
  <c r="EW182" i="71"/>
  <c r="EZ178" i="71"/>
  <c r="FA171" i="71"/>
  <c r="EZ179" i="71"/>
  <c r="EZ162" i="71"/>
  <c r="FA194" i="71"/>
  <c r="EW202" i="71"/>
  <c r="EW171" i="71"/>
  <c r="EZ189" i="71"/>
  <c r="FC180" i="71"/>
  <c r="EQ188" i="71"/>
  <c r="FA206" i="71"/>
  <c r="FB199" i="71"/>
  <c r="FC202" i="71"/>
  <c r="FA168" i="71"/>
  <c r="ES163" i="71"/>
  <c r="ES166" i="71"/>
  <c r="EW189" i="71"/>
  <c r="ES178" i="71"/>
  <c r="EZ196" i="71"/>
  <c r="EY197" i="71"/>
  <c r="FA176" i="71"/>
  <c r="FC211" i="71"/>
  <c r="FA132" i="71"/>
  <c r="EY116" i="71"/>
  <c r="FA16" i="71"/>
  <c r="EQ154" i="71"/>
  <c r="EX99" i="71"/>
  <c r="EX35" i="71"/>
  <c r="EZ117" i="71"/>
  <c r="EZ174" i="71"/>
  <c r="EZ175" i="71"/>
  <c r="EW205" i="71"/>
  <c r="EW195" i="71"/>
  <c r="EZ183" i="71"/>
  <c r="EW201" i="71"/>
  <c r="FA189" i="71"/>
  <c r="EZ170" i="71"/>
  <c r="EZ184" i="71"/>
  <c r="EZ182" i="71"/>
  <c r="EW199" i="71"/>
  <c r="EW181" i="71"/>
  <c r="EW173" i="71"/>
  <c r="EZ181" i="71"/>
  <c r="EY194" i="71"/>
  <c r="EY141" i="71"/>
  <c r="FA95" i="71"/>
  <c r="FA107" i="71"/>
  <c r="FA146" i="71"/>
  <c r="EX106" i="71"/>
  <c r="EX86" i="71"/>
  <c r="EZ169" i="71"/>
  <c r="EZ161" i="71"/>
  <c r="EW176" i="71"/>
  <c r="EW165" i="71"/>
  <c r="EW204" i="71"/>
  <c r="EZ206" i="71"/>
  <c r="EZ187" i="71"/>
  <c r="EZ186" i="71"/>
  <c r="EZ176" i="71"/>
  <c r="EW186" i="71"/>
  <c r="EZ167" i="71"/>
  <c r="EQ140" i="71"/>
  <c r="FA89" i="71"/>
  <c r="FA56" i="71"/>
  <c r="ES140" i="71"/>
  <c r="FA129" i="71"/>
  <c r="EX89" i="71"/>
  <c r="EX27" i="71"/>
  <c r="EW187" i="71"/>
  <c r="EZ205" i="71"/>
  <c r="EW177" i="71"/>
  <c r="EW188" i="71"/>
  <c r="EZ173" i="71"/>
  <c r="EZ177" i="71"/>
  <c r="EZ172" i="71"/>
  <c r="FC210" i="71"/>
  <c r="ES147" i="71"/>
  <c r="FA52" i="71"/>
  <c r="FA54" i="71"/>
  <c r="EZ112" i="71"/>
  <c r="FA125" i="71"/>
  <c r="EX18" i="71"/>
  <c r="FB152" i="71"/>
  <c r="EW191" i="71"/>
  <c r="EW169" i="71"/>
  <c r="EW197" i="71"/>
  <c r="EW184" i="71"/>
  <c r="EW190" i="71"/>
  <c r="EZ188" i="71"/>
  <c r="EZ180" i="71"/>
  <c r="FC209" i="71"/>
  <c r="FC208" i="71"/>
  <c r="FA64" i="71"/>
  <c r="FA88" i="71"/>
  <c r="FA123" i="71"/>
  <c r="EX131" i="71"/>
  <c r="EX5" i="71"/>
  <c r="EX139" i="71"/>
  <c r="EW200" i="71"/>
  <c r="EZ168" i="71"/>
  <c r="EZ192" i="71"/>
  <c r="EZ165" i="71"/>
  <c r="EW179" i="71"/>
  <c r="EW172" i="71"/>
  <c r="EZ199" i="71"/>
  <c r="EZ163" i="71"/>
  <c r="EY150" i="71"/>
  <c r="FA23" i="71"/>
  <c r="FA29" i="71"/>
  <c r="EW123" i="71"/>
  <c r="EQ146" i="71"/>
  <c r="EP198" i="71"/>
  <c r="FC4" i="71"/>
  <c r="FC160" i="71"/>
  <c r="FC115" i="71"/>
  <c r="FC109" i="71"/>
  <c r="FC143" i="71"/>
  <c r="FC108" i="71"/>
  <c r="FC48" i="71"/>
  <c r="FC64" i="71"/>
  <c r="FC24" i="71"/>
  <c r="FC11" i="71"/>
  <c r="FC13" i="71"/>
  <c r="FC54" i="71"/>
  <c r="FC103" i="71"/>
  <c r="FC19" i="71"/>
  <c r="FC29" i="71"/>
  <c r="FC75" i="71"/>
  <c r="FC102" i="71"/>
  <c r="FC23" i="71"/>
  <c r="FC155" i="71"/>
  <c r="FC15" i="71"/>
  <c r="FC39" i="71"/>
  <c r="FC82" i="71"/>
  <c r="FC96" i="71"/>
  <c r="FC47" i="71"/>
  <c r="FC85" i="71"/>
  <c r="FC5" i="71"/>
  <c r="FC57" i="71"/>
  <c r="FC89" i="71"/>
  <c r="FC20" i="71"/>
  <c r="FC73" i="71"/>
  <c r="FC79" i="71"/>
  <c r="FC44" i="71"/>
  <c r="FC133" i="71"/>
  <c r="FC110" i="71"/>
  <c r="FC142" i="71"/>
  <c r="FC118" i="71"/>
  <c r="FC95" i="71"/>
  <c r="FC49" i="71"/>
  <c r="FC60" i="71"/>
  <c r="FC68" i="71"/>
  <c r="FC50" i="71"/>
  <c r="FC71" i="71"/>
  <c r="FC18" i="71"/>
  <c r="FC37" i="71"/>
  <c r="FC83" i="71"/>
  <c r="FC10" i="71"/>
  <c r="FC33" i="71"/>
  <c r="FC65" i="71"/>
  <c r="FC31" i="71"/>
  <c r="FC150" i="71"/>
  <c r="FC119" i="71"/>
  <c r="FC139" i="71"/>
  <c r="FC121" i="71"/>
  <c r="FC84" i="71"/>
  <c r="FC74" i="71"/>
  <c r="FC21" i="71"/>
  <c r="FC98" i="71"/>
  <c r="FC42" i="71"/>
  <c r="FC86" i="71"/>
  <c r="FC97" i="71"/>
  <c r="FC53" i="71"/>
  <c r="FC27" i="71"/>
  <c r="FC25" i="71"/>
  <c r="FC38" i="71"/>
  <c r="FC101" i="71"/>
  <c r="FC51" i="71"/>
  <c r="FC152" i="71"/>
  <c r="FC159" i="71"/>
  <c r="FC135" i="71"/>
  <c r="FC127" i="71"/>
  <c r="FC140" i="71"/>
  <c r="FC104" i="71"/>
  <c r="FC70" i="71"/>
  <c r="FC55" i="71"/>
  <c r="FC91" i="71"/>
  <c r="FC34" i="71"/>
  <c r="FC107" i="71"/>
  <c r="FC69" i="71"/>
  <c r="FC45" i="71"/>
  <c r="FC63" i="71"/>
  <c r="FC43" i="71"/>
  <c r="FC8" i="71"/>
  <c r="FC67" i="71"/>
  <c r="FC81" i="71"/>
  <c r="FC136" i="71"/>
  <c r="FC124" i="71"/>
  <c r="FC207" i="71"/>
  <c r="FC149" i="71"/>
  <c r="FC138" i="71"/>
  <c r="FC113" i="71"/>
  <c r="FC32" i="71"/>
  <c r="FC62" i="71"/>
  <c r="FC16" i="71"/>
  <c r="FC87" i="71"/>
  <c r="FC99" i="71"/>
  <c r="FC56" i="71"/>
  <c r="FC78" i="71"/>
  <c r="FC22" i="71"/>
  <c r="FC106" i="71"/>
  <c r="FC76" i="71"/>
  <c r="FC17" i="71"/>
  <c r="FC94" i="71"/>
  <c r="FC72" i="71"/>
  <c r="FC157" i="71"/>
  <c r="FC151" i="71"/>
  <c r="FC12" i="71"/>
  <c r="FC66" i="71"/>
  <c r="FC30" i="71"/>
  <c r="FC61" i="71"/>
  <c r="FC90" i="71"/>
  <c r="FC46" i="71"/>
  <c r="FC93" i="71"/>
  <c r="FC14" i="71"/>
  <c r="FC59" i="71"/>
  <c r="FC58" i="71"/>
  <c r="FC28" i="71"/>
  <c r="FC41" i="71"/>
  <c r="FC80" i="71"/>
  <c r="FC120" i="71"/>
  <c r="FC125" i="71"/>
  <c r="FC148" i="71"/>
  <c r="FC7" i="71"/>
  <c r="FC88" i="71"/>
  <c r="FC36" i="71"/>
  <c r="FC100" i="71"/>
  <c r="FC92" i="71"/>
  <c r="FC35" i="71"/>
  <c r="FC9" i="71"/>
  <c r="FC52" i="71"/>
  <c r="FC40" i="71"/>
  <c r="FC77" i="71"/>
  <c r="FC6" i="71"/>
  <c r="FC26" i="71"/>
  <c r="FC105" i="71"/>
  <c r="EP205" i="71"/>
  <c r="FA179" i="71"/>
  <c r="FC184" i="71"/>
  <c r="FC170" i="71"/>
  <c r="FA169" i="71"/>
  <c r="FC173" i="71"/>
  <c r="EP177" i="71"/>
  <c r="EP169" i="71"/>
  <c r="FC188" i="71"/>
  <c r="FC178" i="71"/>
  <c r="FA205" i="71"/>
  <c r="EP176" i="71"/>
  <c r="EP203" i="71"/>
  <c r="FA186" i="71"/>
  <c r="FA180" i="71"/>
  <c r="FA174" i="71"/>
  <c r="EP186" i="71"/>
  <c r="ES172" i="71"/>
  <c r="EQ174" i="71"/>
  <c r="FA172" i="71"/>
  <c r="FC204" i="71"/>
  <c r="FC161" i="71"/>
  <c r="EY175" i="71"/>
  <c r="EQ171" i="71"/>
  <c r="FB206" i="71"/>
  <c r="ES171" i="71"/>
  <c r="EX4" i="71"/>
  <c r="EX160" i="71"/>
  <c r="EX128" i="71"/>
  <c r="EX119" i="71"/>
  <c r="EX111" i="71"/>
  <c r="EX122" i="71"/>
  <c r="EX116" i="71"/>
  <c r="EX142" i="71"/>
  <c r="EX135" i="71"/>
  <c r="EX132" i="71"/>
  <c r="EX158" i="71"/>
  <c r="EX155" i="71"/>
  <c r="EX134" i="71"/>
  <c r="EX138" i="71"/>
  <c r="EX144" i="71"/>
  <c r="EX109" i="71"/>
  <c r="EX117" i="71"/>
  <c r="EX157" i="71"/>
  <c r="EX124" i="71"/>
  <c r="EX136" i="71"/>
  <c r="EX137" i="71"/>
  <c r="EX150" i="71"/>
  <c r="EX147" i="71"/>
  <c r="EX125" i="71"/>
  <c r="EX113" i="71"/>
  <c r="EX114" i="71"/>
  <c r="EX151" i="71"/>
  <c r="EX123" i="71"/>
  <c r="EX145" i="71"/>
  <c r="EX121" i="71"/>
  <c r="EX112" i="71"/>
  <c r="EX130" i="71"/>
  <c r="EW196" i="71"/>
  <c r="EP161" i="71"/>
  <c r="FA193" i="71"/>
  <c r="FB178" i="71"/>
  <c r="EZ4" i="71"/>
  <c r="EZ122" i="71"/>
  <c r="FA139" i="71"/>
  <c r="FA112" i="71"/>
  <c r="EZ150" i="71"/>
  <c r="EP157" i="71"/>
  <c r="ES135" i="71"/>
  <c r="EP145" i="71"/>
  <c r="ES207" i="71"/>
  <c r="EP141" i="71"/>
  <c r="EX148" i="71"/>
  <c r="FA8" i="71"/>
  <c r="FA105" i="71"/>
  <c r="FA10" i="71"/>
  <c r="FA85" i="71"/>
  <c r="FA38" i="71"/>
  <c r="FA27" i="71"/>
  <c r="FA20" i="71"/>
  <c r="FA26" i="71"/>
  <c r="FA30" i="71"/>
  <c r="FA78" i="71"/>
  <c r="FA25" i="71"/>
  <c r="FA98" i="71"/>
  <c r="FA33" i="71"/>
  <c r="EP144" i="71"/>
  <c r="FB150" i="71"/>
  <c r="EZ131" i="71"/>
  <c r="EX115" i="71"/>
  <c r="EP109" i="71"/>
  <c r="ES110" i="71"/>
  <c r="EX141" i="71"/>
  <c r="EX126" i="71"/>
  <c r="EP139" i="71"/>
  <c r="FB132" i="71"/>
  <c r="FB123" i="71"/>
  <c r="EQ111" i="71"/>
  <c r="EX46" i="71"/>
  <c r="EX36" i="71"/>
  <c r="EX92" i="71"/>
  <c r="EX34" i="71"/>
  <c r="EX81" i="71"/>
  <c r="EX72" i="71"/>
  <c r="EX47" i="71"/>
  <c r="EX20" i="71"/>
  <c r="EX49" i="71"/>
  <c r="EX61" i="71"/>
  <c r="EX26" i="71"/>
  <c r="EX107" i="71"/>
  <c r="EX43" i="71"/>
  <c r="FC132" i="71"/>
  <c r="EW142" i="71"/>
  <c r="EP117" i="71"/>
  <c r="EP173" i="71"/>
  <c r="EP115" i="71"/>
  <c r="EP167" i="71"/>
  <c r="EP168" i="71"/>
  <c r="EP201" i="71"/>
  <c r="EP193" i="71"/>
  <c r="FA4" i="71"/>
  <c r="FA160" i="71"/>
  <c r="FA120" i="71"/>
  <c r="FA136" i="71"/>
  <c r="FA155" i="71"/>
  <c r="FA135" i="71"/>
  <c r="FA127" i="71"/>
  <c r="FA111" i="71"/>
  <c r="FA113" i="71"/>
  <c r="FA141" i="71"/>
  <c r="FA148" i="71"/>
  <c r="FA138" i="71"/>
  <c r="FA159" i="71"/>
  <c r="FA137" i="71"/>
  <c r="FA145" i="71"/>
  <c r="FA147" i="71"/>
  <c r="FA119" i="71"/>
  <c r="FA153" i="71"/>
  <c r="FA144" i="71"/>
  <c r="FA143" i="71"/>
  <c r="FA154" i="71"/>
  <c r="FA114" i="71"/>
  <c r="FA133" i="71"/>
  <c r="FA118" i="71"/>
  <c r="FA122" i="71"/>
  <c r="FA124" i="71"/>
  <c r="FA140" i="71"/>
  <c r="FA152" i="71"/>
  <c r="FA116" i="71"/>
  <c r="FA134" i="71"/>
  <c r="FA110" i="71"/>
  <c r="FA142" i="71"/>
  <c r="FA128" i="71"/>
  <c r="FA126" i="71"/>
  <c r="FA121" i="71"/>
  <c r="FA150" i="71"/>
  <c r="FC169" i="71"/>
  <c r="EP204" i="71"/>
  <c r="EP184" i="71"/>
  <c r="FC171" i="71"/>
  <c r="EQ177" i="71"/>
  <c r="FC179" i="71"/>
  <c r="EY206" i="71"/>
  <c r="FB171" i="71"/>
  <c r="ES181" i="71"/>
  <c r="EW185" i="71"/>
  <c r="EY187" i="71"/>
  <c r="ES173" i="71"/>
  <c r="EZ191" i="71"/>
  <c r="FC162" i="71"/>
  <c r="EZ198" i="71"/>
  <c r="EP175" i="71"/>
  <c r="EZ195" i="71"/>
  <c r="FA192" i="71"/>
  <c r="EQ163" i="71"/>
  <c r="ES168" i="71"/>
  <c r="ES115" i="71"/>
  <c r="EW130" i="71"/>
  <c r="ES153" i="71"/>
  <c r="EQ115" i="71"/>
  <c r="EQ112" i="71"/>
  <c r="EZ137" i="71"/>
  <c r="FB207" i="71"/>
  <c r="FA109" i="71"/>
  <c r="EW139" i="71"/>
  <c r="FA49" i="71"/>
  <c r="FA103" i="71"/>
  <c r="FA53" i="71"/>
  <c r="FA84" i="71"/>
  <c r="FA94" i="71"/>
  <c r="FA6" i="71"/>
  <c r="FA104" i="71"/>
  <c r="FA40" i="71"/>
  <c r="FA61" i="71"/>
  <c r="FA57" i="71"/>
  <c r="FA69" i="71"/>
  <c r="FA34" i="71"/>
  <c r="FA46" i="71"/>
  <c r="FA158" i="71"/>
  <c r="ES142" i="71"/>
  <c r="EZ116" i="71"/>
  <c r="EX156" i="71"/>
  <c r="EZ141" i="71"/>
  <c r="EY156" i="71"/>
  <c r="EW117" i="71"/>
  <c r="EQ118" i="71"/>
  <c r="EY153" i="71"/>
  <c r="FC147" i="71"/>
  <c r="EX42" i="71"/>
  <c r="EX30" i="71"/>
  <c r="EX95" i="71"/>
  <c r="EX40" i="71"/>
  <c r="EX68" i="71"/>
  <c r="EX84" i="71"/>
  <c r="EX28" i="71"/>
  <c r="EX88" i="71"/>
  <c r="EX22" i="71"/>
  <c r="EX62" i="71"/>
  <c r="EX25" i="71"/>
  <c r="EX79" i="71"/>
  <c r="EX58" i="71"/>
  <c r="EY136" i="71"/>
  <c r="EP158" i="71"/>
  <c r="EP4" i="71"/>
  <c r="EP191" i="71"/>
  <c r="FC165" i="71"/>
  <c r="FA187" i="71"/>
  <c r="FA203" i="71"/>
  <c r="FC201" i="71"/>
  <c r="FC203" i="71"/>
  <c r="FB4" i="71"/>
  <c r="FB160" i="71"/>
  <c r="FB154" i="71"/>
  <c r="FB156" i="71"/>
  <c r="FB138" i="71"/>
  <c r="FB58" i="71"/>
  <c r="FB93" i="71"/>
  <c r="FB7" i="71"/>
  <c r="FB78" i="71"/>
  <c r="FB44" i="71"/>
  <c r="FB21" i="71"/>
  <c r="FB69" i="71"/>
  <c r="FB12" i="71"/>
  <c r="FB82" i="71"/>
  <c r="FB31" i="71"/>
  <c r="FB45" i="71"/>
  <c r="FB49" i="71"/>
  <c r="FB13" i="71"/>
  <c r="FB139" i="71"/>
  <c r="FB122" i="71"/>
  <c r="FB56" i="71"/>
  <c r="FB59" i="71"/>
  <c r="FB47" i="71"/>
  <c r="FB104" i="71"/>
  <c r="FB42" i="71"/>
  <c r="FB25" i="71"/>
  <c r="FB72" i="71"/>
  <c r="FB29" i="71"/>
  <c r="FB64" i="71"/>
  <c r="FB77" i="71"/>
  <c r="FB50" i="71"/>
  <c r="FB68" i="71"/>
  <c r="FB54" i="71"/>
  <c r="FB128" i="71"/>
  <c r="FB148" i="71"/>
  <c r="FB137" i="71"/>
  <c r="FB109" i="71"/>
  <c r="FB108" i="71"/>
  <c r="FB32" i="71"/>
  <c r="FB99" i="71"/>
  <c r="FB8" i="71"/>
  <c r="FB103" i="71"/>
  <c r="FB84" i="71"/>
  <c r="FB33" i="71"/>
  <c r="FB81" i="71"/>
  <c r="FB101" i="71"/>
  <c r="FB36" i="71"/>
  <c r="FB63" i="71"/>
  <c r="FB40" i="71"/>
  <c r="FB76" i="71"/>
  <c r="FB140" i="71"/>
  <c r="FB126" i="71"/>
  <c r="FB149" i="71"/>
  <c r="FB70" i="71"/>
  <c r="FB39" i="71"/>
  <c r="FB75" i="71"/>
  <c r="FB46" i="71"/>
  <c r="FB19" i="71"/>
  <c r="FB73" i="71"/>
  <c r="FB100" i="71"/>
  <c r="FB106" i="71"/>
  <c r="FB96" i="71"/>
  <c r="FB34" i="71"/>
  <c r="FB92" i="71"/>
  <c r="FB11" i="71"/>
  <c r="FB95" i="71"/>
  <c r="FB131" i="71"/>
  <c r="FB142" i="71"/>
  <c r="FB116" i="71"/>
  <c r="FB114" i="71"/>
  <c r="FB80" i="71"/>
  <c r="FB26" i="71"/>
  <c r="FB62" i="71"/>
  <c r="FB61" i="71"/>
  <c r="FB22" i="71"/>
  <c r="FB89" i="71"/>
  <c r="FB85" i="71"/>
  <c r="FB52" i="71"/>
  <c r="FB74" i="71"/>
  <c r="FB37" i="71"/>
  <c r="FB87" i="71"/>
  <c r="FB51" i="71"/>
  <c r="FB79" i="71"/>
  <c r="FB113" i="71"/>
  <c r="FB111" i="71"/>
  <c r="FB125" i="71"/>
  <c r="FB151" i="71"/>
  <c r="FB144" i="71"/>
  <c r="FB121" i="71"/>
  <c r="FB71" i="71"/>
  <c r="FB18" i="71"/>
  <c r="FB94" i="71"/>
  <c r="FB60" i="71"/>
  <c r="FB10" i="71"/>
  <c r="FB14" i="71"/>
  <c r="FB86" i="71"/>
  <c r="FB38" i="71"/>
  <c r="FB16" i="71"/>
  <c r="FB53" i="71"/>
  <c r="FB107" i="71"/>
  <c r="FB98" i="71"/>
  <c r="FB28" i="71"/>
  <c r="FB146" i="71"/>
  <c r="FB119" i="71"/>
  <c r="FB57" i="71"/>
  <c r="FB5" i="71"/>
  <c r="FB6" i="71"/>
  <c r="FB66" i="71"/>
  <c r="FB43" i="71"/>
  <c r="FB27" i="71"/>
  <c r="FB90" i="71"/>
  <c r="FB48" i="71"/>
  <c r="FB91" i="71"/>
  <c r="FB15" i="71"/>
  <c r="FB102" i="71"/>
  <c r="FB88" i="71"/>
  <c r="FB35" i="71"/>
  <c r="FB145" i="71"/>
  <c r="FB115" i="71"/>
  <c r="FB158" i="71"/>
  <c r="FB141" i="71"/>
  <c r="FB147" i="71"/>
  <c r="FB110" i="71"/>
  <c r="FB157" i="71"/>
  <c r="FB67" i="71"/>
  <c r="FB105" i="71"/>
  <c r="FB20" i="71"/>
  <c r="FB55" i="71"/>
  <c r="FB17" i="71"/>
  <c r="FB41" i="71"/>
  <c r="FB65" i="71"/>
  <c r="FB30" i="71"/>
  <c r="FB9" i="71"/>
  <c r="FB23" i="71"/>
  <c r="FB83" i="71"/>
  <c r="FB97" i="71"/>
  <c r="FB24" i="71"/>
  <c r="FB136" i="71"/>
  <c r="EQ197" i="71"/>
  <c r="FB166" i="71"/>
  <c r="EP200" i="71"/>
  <c r="EP183" i="71"/>
  <c r="EZ185" i="71"/>
  <c r="FB193" i="71"/>
  <c r="ES180" i="71"/>
  <c r="EW162" i="71"/>
  <c r="EP190" i="71"/>
  <c r="EZ197" i="71"/>
  <c r="FC175" i="71"/>
  <c r="EZ164" i="71"/>
  <c r="FC190" i="71"/>
  <c r="EQ202" i="71"/>
  <c r="ES176" i="71"/>
  <c r="EW203" i="71"/>
  <c r="EP112" i="71"/>
  <c r="EZ109" i="71"/>
  <c r="EZ134" i="71"/>
  <c r="FA151" i="71"/>
  <c r="EX153" i="71"/>
  <c r="EW207" i="71"/>
  <c r="EW152" i="71"/>
  <c r="EW131" i="71"/>
  <c r="FA36" i="71"/>
  <c r="FA92" i="71"/>
  <c r="FA100" i="71"/>
  <c r="FA77" i="71"/>
  <c r="FA67" i="71"/>
  <c r="FA13" i="71"/>
  <c r="FA65" i="71"/>
  <c r="FA45" i="71"/>
  <c r="FA21" i="71"/>
  <c r="FA93" i="71"/>
  <c r="FA91" i="71"/>
  <c r="FA96" i="71"/>
  <c r="FA62" i="71"/>
  <c r="EX127" i="71"/>
  <c r="ES112" i="71"/>
  <c r="EW135" i="71"/>
  <c r="EW149" i="71"/>
  <c r="EX118" i="71"/>
  <c r="EX159" i="71"/>
  <c r="FA130" i="71"/>
  <c r="EQ135" i="71"/>
  <c r="EZ123" i="71"/>
  <c r="EW153" i="71"/>
  <c r="EX87" i="71"/>
  <c r="EX13" i="71"/>
  <c r="EX41" i="71"/>
  <c r="EX97" i="71"/>
  <c r="EX8" i="71"/>
  <c r="EX52" i="71"/>
  <c r="EX76" i="71"/>
  <c r="EX67" i="71"/>
  <c r="EX37" i="71"/>
  <c r="EX102" i="71"/>
  <c r="EX29" i="71"/>
  <c r="EX80" i="71"/>
  <c r="EX108" i="71"/>
  <c r="FC129" i="71"/>
  <c r="EX143" i="71"/>
  <c r="EP199" i="71"/>
  <c r="EP164" i="71"/>
  <c r="EP165" i="71"/>
  <c r="FA163" i="71"/>
  <c r="FA166" i="71"/>
  <c r="FA170" i="71"/>
  <c r="EW167" i="71"/>
  <c r="EP181" i="71"/>
  <c r="EQ201" i="71"/>
  <c r="EY4" i="71"/>
  <c r="EY160" i="71"/>
  <c r="EY89" i="71"/>
  <c r="EY78" i="71"/>
  <c r="EY47" i="71"/>
  <c r="EY19" i="71"/>
  <c r="EY99" i="71"/>
  <c r="EY30" i="71"/>
  <c r="EY58" i="71"/>
  <c r="EY68" i="71"/>
  <c r="EY55" i="71"/>
  <c r="EY31" i="71"/>
  <c r="EY85" i="71"/>
  <c r="EY105" i="71"/>
  <c r="EY9" i="71"/>
  <c r="EY132" i="71"/>
  <c r="EY137" i="71"/>
  <c r="EY118" i="71"/>
  <c r="EY143" i="71"/>
  <c r="EY158" i="71"/>
  <c r="EY147" i="71"/>
  <c r="EY56" i="71"/>
  <c r="EY104" i="71"/>
  <c r="EY46" i="71"/>
  <c r="EY41" i="71"/>
  <c r="EY81" i="71"/>
  <c r="EY106" i="71"/>
  <c r="EY49" i="71"/>
  <c r="EY67" i="71"/>
  <c r="EY11" i="71"/>
  <c r="EY17" i="71"/>
  <c r="EY87" i="71"/>
  <c r="EY79" i="71"/>
  <c r="EY52" i="71"/>
  <c r="EY123" i="71"/>
  <c r="EY131" i="71"/>
  <c r="EY135" i="71"/>
  <c r="EY22" i="71"/>
  <c r="EY6" i="71"/>
  <c r="EY72" i="71"/>
  <c r="EY25" i="71"/>
  <c r="EY93" i="71"/>
  <c r="EY16" i="71"/>
  <c r="EY29" i="71"/>
  <c r="EY20" i="71"/>
  <c r="EY83" i="71"/>
  <c r="EY21" i="71"/>
  <c r="EY96" i="71"/>
  <c r="EY100" i="71"/>
  <c r="EY102" i="71"/>
  <c r="EY151" i="71"/>
  <c r="EY138" i="71"/>
  <c r="EY114" i="71"/>
  <c r="EY124" i="71"/>
  <c r="EY42" i="71"/>
  <c r="EY13" i="71"/>
  <c r="EY62" i="71"/>
  <c r="EY45" i="71"/>
  <c r="EY86" i="71"/>
  <c r="EY82" i="71"/>
  <c r="EY27" i="71"/>
  <c r="EY94" i="71"/>
  <c r="EY75" i="71"/>
  <c r="EY48" i="71"/>
  <c r="EY65" i="71"/>
  <c r="EY95" i="71"/>
  <c r="EY71" i="71"/>
  <c r="EY111" i="71"/>
  <c r="EY126" i="71"/>
  <c r="EY139" i="71"/>
  <c r="EY34" i="71"/>
  <c r="EY10" i="71"/>
  <c r="EY97" i="71"/>
  <c r="EY70" i="71"/>
  <c r="EY43" i="71"/>
  <c r="EY51" i="71"/>
  <c r="EY12" i="71"/>
  <c r="EY103" i="71"/>
  <c r="EY63" i="71"/>
  <c r="EY39" i="71"/>
  <c r="EY69" i="71"/>
  <c r="EY84" i="71"/>
  <c r="EY142" i="71"/>
  <c r="EY146" i="71"/>
  <c r="EY115" i="71"/>
  <c r="EY108" i="71"/>
  <c r="EY35" i="71"/>
  <c r="EY38" i="71"/>
  <c r="EY88" i="71"/>
  <c r="EY76" i="71"/>
  <c r="EY33" i="71"/>
  <c r="EY8" i="71"/>
  <c r="EY15" i="71"/>
  <c r="EY50" i="71"/>
  <c r="EY66" i="71"/>
  <c r="EY24" i="71"/>
  <c r="EY91" i="71"/>
  <c r="EY28" i="71"/>
  <c r="EY64" i="71"/>
  <c r="EY112" i="71"/>
  <c r="EY155" i="71"/>
  <c r="EY101" i="71"/>
  <c r="EY37" i="71"/>
  <c r="EY5" i="71"/>
  <c r="EY44" i="71"/>
  <c r="EY57" i="71"/>
  <c r="EY14" i="71"/>
  <c r="EY74" i="71"/>
  <c r="EY61" i="71"/>
  <c r="EY26" i="71"/>
  <c r="EY98" i="71"/>
  <c r="EY92" i="71"/>
  <c r="EY80" i="71"/>
  <c r="EY54" i="71"/>
  <c r="EY130" i="71"/>
  <c r="EY145" i="71"/>
  <c r="EY134" i="71"/>
  <c r="EY152" i="71"/>
  <c r="EY159" i="71"/>
  <c r="EY120" i="71"/>
  <c r="EY117" i="71"/>
  <c r="EY107" i="71"/>
  <c r="EY77" i="71"/>
  <c r="EY7" i="71"/>
  <c r="EY23" i="71"/>
  <c r="EY53" i="71"/>
  <c r="EY40" i="71"/>
  <c r="EY73" i="71"/>
  <c r="EY90" i="71"/>
  <c r="EY36" i="71"/>
  <c r="EY60" i="71"/>
  <c r="EY59" i="71"/>
  <c r="EY18" i="71"/>
  <c r="EY32" i="71"/>
  <c r="EY125" i="71"/>
  <c r="EY121" i="71"/>
  <c r="EY119" i="71"/>
  <c r="EY157" i="71"/>
  <c r="EP170" i="71"/>
  <c r="ES201" i="71"/>
  <c r="EY176" i="71"/>
  <c r="EP194" i="71"/>
  <c r="EP180" i="71"/>
  <c r="EQ186" i="71"/>
  <c r="FA178" i="71"/>
  <c r="EP202" i="71"/>
  <c r="EX149" i="71"/>
  <c r="EQ131" i="71"/>
  <c r="EX154" i="71"/>
  <c r="EW120" i="71"/>
  <c r="FC156" i="71"/>
  <c r="FB127" i="71"/>
  <c r="EQ207" i="71"/>
  <c r="EY149" i="71"/>
  <c r="FA106" i="71"/>
  <c r="FA50" i="71"/>
  <c r="FA80" i="71"/>
  <c r="FA66" i="71"/>
  <c r="FA24" i="71"/>
  <c r="FA71" i="71"/>
  <c r="FA35" i="71"/>
  <c r="FA5" i="71"/>
  <c r="FA39" i="71"/>
  <c r="FA75" i="71"/>
  <c r="FA83" i="71"/>
  <c r="FA97" i="71"/>
  <c r="FA108" i="71"/>
  <c r="EX152" i="71"/>
  <c r="EW145" i="71"/>
  <c r="EX146" i="71"/>
  <c r="FC145" i="71"/>
  <c r="EY110" i="71"/>
  <c r="FC123" i="71"/>
  <c r="FC141" i="71"/>
  <c r="FB130" i="71"/>
  <c r="EP120" i="71"/>
  <c r="FB159" i="71"/>
  <c r="FC112" i="71"/>
  <c r="ES131" i="71"/>
  <c r="EW148" i="71"/>
  <c r="ES158" i="71"/>
  <c r="EQ116" i="71"/>
  <c r="EX101" i="71"/>
  <c r="EX69" i="71"/>
  <c r="EX23" i="71"/>
  <c r="EX65" i="71"/>
  <c r="EX9" i="71"/>
  <c r="EX19" i="71"/>
  <c r="EX48" i="71"/>
  <c r="EX100" i="71"/>
  <c r="EX96" i="71"/>
  <c r="EX38" i="71"/>
  <c r="EX66" i="71"/>
  <c r="EX70" i="71"/>
  <c r="EX10" i="71"/>
  <c r="EW144" i="71"/>
  <c r="EY113" i="71"/>
  <c r="ES152" i="71"/>
  <c r="EP160" i="71"/>
  <c r="EP128" i="71"/>
  <c r="EP148" i="71"/>
  <c r="EP118" i="71"/>
  <c r="EP71" i="71"/>
  <c r="EP24" i="71"/>
  <c r="EP61" i="71"/>
  <c r="EP13" i="71"/>
  <c r="EP86" i="71"/>
  <c r="EP28" i="71"/>
  <c r="EP56" i="71"/>
  <c r="EP91" i="71"/>
  <c r="EP98" i="71"/>
  <c r="EP34" i="71"/>
  <c r="EP106" i="71"/>
  <c r="EP21" i="71"/>
  <c r="EP92" i="71"/>
  <c r="EP143" i="71"/>
  <c r="EP121" i="71"/>
  <c r="EP146" i="71"/>
  <c r="EP129" i="71"/>
  <c r="EP159" i="71"/>
  <c r="EP108" i="71"/>
  <c r="EP95" i="71"/>
  <c r="EP47" i="71"/>
  <c r="EP90" i="71"/>
  <c r="EP25" i="71"/>
  <c r="EP67" i="71"/>
  <c r="EP70" i="71"/>
  <c r="EP14" i="71"/>
  <c r="EP103" i="71"/>
  <c r="EP64" i="71"/>
  <c r="EP32" i="71"/>
  <c r="EP105" i="71"/>
  <c r="EP41" i="71"/>
  <c r="EP207" i="71"/>
  <c r="EP135" i="71"/>
  <c r="EP125" i="71"/>
  <c r="EP150" i="71"/>
  <c r="EP8" i="71"/>
  <c r="EP77" i="71"/>
  <c r="EP53" i="71"/>
  <c r="EP81" i="71"/>
  <c r="EP83" i="71"/>
  <c r="EP73" i="71"/>
  <c r="EP79" i="71"/>
  <c r="EP52" i="71"/>
  <c r="EP36" i="71"/>
  <c r="EP58" i="71"/>
  <c r="EP46" i="71"/>
  <c r="EP99" i="71"/>
  <c r="EP43" i="71"/>
  <c r="EP134" i="71"/>
  <c r="EP124" i="71"/>
  <c r="EP140" i="71"/>
  <c r="EP130" i="71"/>
  <c r="EP142" i="71"/>
  <c r="EP131" i="71"/>
  <c r="EP22" i="71"/>
  <c r="EP68" i="71"/>
  <c r="EP35" i="71"/>
  <c r="EP100" i="71"/>
  <c r="EP107" i="71"/>
  <c r="EP19" i="71"/>
  <c r="EP87" i="71"/>
  <c r="EP15" i="71"/>
  <c r="EP49" i="71"/>
  <c r="EP66" i="71"/>
  <c r="EP29" i="71"/>
  <c r="EP63" i="71"/>
  <c r="EP57" i="71"/>
  <c r="EP155" i="71"/>
  <c r="EP151" i="71"/>
  <c r="EP147" i="71"/>
  <c r="EP110" i="71"/>
  <c r="EP111" i="71"/>
  <c r="EP137" i="71"/>
  <c r="EP51" i="71"/>
  <c r="EP80" i="71"/>
  <c r="EP88" i="71"/>
  <c r="EP54" i="71"/>
  <c r="EP44" i="71"/>
  <c r="EP27" i="71"/>
  <c r="EP85" i="71"/>
  <c r="EP38" i="71"/>
  <c r="EP40" i="71"/>
  <c r="EP59" i="71"/>
  <c r="EP74" i="71"/>
  <c r="EP75" i="71"/>
  <c r="EP97" i="71"/>
  <c r="EP154" i="71"/>
  <c r="EP123" i="71"/>
  <c r="EP153" i="71"/>
  <c r="EP37" i="71"/>
  <c r="EP69" i="71"/>
  <c r="EP17" i="71"/>
  <c r="EP45" i="71"/>
  <c r="EP96" i="71"/>
  <c r="EP9" i="71"/>
  <c r="EP104" i="71"/>
  <c r="EP7" i="71"/>
  <c r="EP10" i="71"/>
  <c r="EP101" i="71"/>
  <c r="EP39" i="71"/>
  <c r="EP6" i="71"/>
  <c r="EP30" i="71"/>
  <c r="EP133" i="71"/>
  <c r="EP138" i="71"/>
  <c r="EP23" i="71"/>
  <c r="EP48" i="71"/>
  <c r="EP65" i="71"/>
  <c r="EP42" i="71"/>
  <c r="EP93" i="71"/>
  <c r="EP33" i="71"/>
  <c r="EP82" i="71"/>
  <c r="EP84" i="71"/>
  <c r="EP5" i="71"/>
  <c r="EP11" i="71"/>
  <c r="EP60" i="71"/>
  <c r="EP31" i="71"/>
  <c r="EP94" i="71"/>
  <c r="EP114" i="71"/>
  <c r="EP119" i="71"/>
  <c r="EP122" i="71"/>
  <c r="EP16" i="71"/>
  <c r="EP50" i="71"/>
  <c r="EP72" i="71"/>
  <c r="EP12" i="71"/>
  <c r="EP89" i="71"/>
  <c r="EP26" i="71"/>
  <c r="EP62" i="71"/>
  <c r="EP102" i="71"/>
  <c r="EP18" i="71"/>
  <c r="EP55" i="71"/>
  <c r="EP76" i="71"/>
  <c r="EP20" i="71"/>
  <c r="EP78" i="71"/>
  <c r="EP178" i="71"/>
  <c r="EP188" i="71"/>
  <c r="EP162" i="71"/>
  <c r="EP171" i="71"/>
  <c r="FA188" i="71"/>
  <c r="EQ4" i="71"/>
  <c r="EQ160" i="71"/>
  <c r="EQ142" i="71"/>
  <c r="EQ156" i="71"/>
  <c r="EQ125" i="71"/>
  <c r="EQ77" i="71"/>
  <c r="EQ32" i="71"/>
  <c r="EQ36" i="71"/>
  <c r="EQ54" i="71"/>
  <c r="EQ51" i="71"/>
  <c r="EQ57" i="71"/>
  <c r="EQ21" i="71"/>
  <c r="EQ53" i="71"/>
  <c r="EQ89" i="71"/>
  <c r="EQ49" i="71"/>
  <c r="EQ27" i="71"/>
  <c r="EQ41" i="71"/>
  <c r="EQ33" i="71"/>
  <c r="EQ144" i="71"/>
  <c r="EQ145" i="71"/>
  <c r="EQ110" i="71"/>
  <c r="EQ108" i="71"/>
  <c r="EQ95" i="71"/>
  <c r="EQ102" i="71"/>
  <c r="EQ8" i="71"/>
  <c r="EQ90" i="71"/>
  <c r="EQ6" i="71"/>
  <c r="EQ83" i="71"/>
  <c r="EQ71" i="71"/>
  <c r="EQ13" i="71"/>
  <c r="EQ7" i="71"/>
  <c r="EQ39" i="71"/>
  <c r="EQ5" i="71"/>
  <c r="EQ91" i="71"/>
  <c r="EQ109" i="71"/>
  <c r="EQ129" i="71"/>
  <c r="EQ141" i="71"/>
  <c r="EQ143" i="71"/>
  <c r="EQ138" i="71"/>
  <c r="EQ119" i="71"/>
  <c r="EQ133" i="71"/>
  <c r="EQ157" i="71"/>
  <c r="EQ103" i="71"/>
  <c r="EQ43" i="71"/>
  <c r="EQ75" i="71"/>
  <c r="EQ44" i="71"/>
  <c r="EQ88" i="71"/>
  <c r="EQ14" i="71"/>
  <c r="EQ69" i="71"/>
  <c r="EQ84" i="71"/>
  <c r="EQ29" i="71"/>
  <c r="EQ63" i="71"/>
  <c r="EQ23" i="71"/>
  <c r="EQ96" i="71"/>
  <c r="EQ58" i="71"/>
  <c r="EQ132" i="71"/>
  <c r="EQ113" i="71"/>
  <c r="EQ150" i="71"/>
  <c r="EQ147" i="71"/>
  <c r="EQ136" i="71"/>
  <c r="EQ159" i="71"/>
  <c r="EQ85" i="71"/>
  <c r="EQ46" i="71"/>
  <c r="EQ65" i="71"/>
  <c r="EQ24" i="71"/>
  <c r="EQ66" i="71"/>
  <c r="EQ30" i="71"/>
  <c r="EQ56" i="71"/>
  <c r="EQ76" i="71"/>
  <c r="EQ40" i="71"/>
  <c r="EQ104" i="71"/>
  <c r="EQ78" i="71"/>
  <c r="EQ48" i="71"/>
  <c r="EQ17" i="71"/>
  <c r="EQ127" i="71"/>
  <c r="EQ153" i="71"/>
  <c r="EQ80" i="71"/>
  <c r="EQ55" i="71"/>
  <c r="EQ61" i="71"/>
  <c r="EQ16" i="71"/>
  <c r="EQ67" i="71"/>
  <c r="EQ59" i="71"/>
  <c r="EQ34" i="71"/>
  <c r="EQ37" i="71"/>
  <c r="EQ94" i="71"/>
  <c r="EQ93" i="71"/>
  <c r="EQ92" i="71"/>
  <c r="EQ19" i="71"/>
  <c r="EQ35" i="71"/>
  <c r="EQ137" i="71"/>
  <c r="EQ122" i="71"/>
  <c r="EQ149" i="71"/>
  <c r="EQ123" i="71"/>
  <c r="EQ70" i="71"/>
  <c r="EQ26" i="71"/>
  <c r="EQ62" i="71"/>
  <c r="EQ10" i="71"/>
  <c r="EQ38" i="71"/>
  <c r="EQ98" i="71"/>
  <c r="EQ22" i="71"/>
  <c r="EQ11" i="71"/>
  <c r="EQ9" i="71"/>
  <c r="EQ74" i="71"/>
  <c r="EQ105" i="71"/>
  <c r="EQ18" i="71"/>
  <c r="EQ25" i="71"/>
  <c r="EQ130" i="71"/>
  <c r="EQ148" i="71"/>
  <c r="EQ152" i="71"/>
  <c r="EQ121" i="71"/>
  <c r="EQ97" i="71"/>
  <c r="EQ45" i="71"/>
  <c r="EQ60" i="71"/>
  <c r="EQ42" i="71"/>
  <c r="EQ50" i="71"/>
  <c r="EQ72" i="71"/>
  <c r="EQ20" i="71"/>
  <c r="EQ101" i="71"/>
  <c r="EQ107" i="71"/>
  <c r="EQ47" i="71"/>
  <c r="EQ87" i="71"/>
  <c r="EQ99" i="71"/>
  <c r="EQ81" i="71"/>
  <c r="EQ151" i="71"/>
  <c r="EQ134" i="71"/>
  <c r="EQ114" i="71"/>
  <c r="EQ106" i="71"/>
  <c r="EQ31" i="71"/>
  <c r="EQ86" i="71"/>
  <c r="EQ73" i="71"/>
  <c r="EQ52" i="71"/>
  <c r="EQ82" i="71"/>
  <c r="EQ15" i="71"/>
  <c r="EQ100" i="71"/>
  <c r="EQ64" i="71"/>
  <c r="EQ28" i="71"/>
  <c r="EQ68" i="71"/>
  <c r="EQ79" i="71"/>
  <c r="EQ12" i="71"/>
  <c r="EQ158" i="71"/>
  <c r="EQ175" i="71"/>
  <c r="EP185" i="71"/>
  <c r="FA190" i="71"/>
  <c r="EW180" i="71"/>
  <c r="FA162" i="71"/>
  <c r="FA199" i="71"/>
  <c r="EW206" i="71"/>
  <c r="EW161" i="71"/>
  <c r="EP189" i="71"/>
  <c r="FC194" i="71"/>
  <c r="EQ204" i="71"/>
  <c r="ES202" i="71"/>
  <c r="EY172" i="71"/>
  <c r="EX202" i="71"/>
  <c r="EX184" i="71"/>
  <c r="EY184" i="71"/>
  <c r="EZ201" i="71"/>
  <c r="FC167" i="71"/>
  <c r="FB124" i="71"/>
  <c r="FB120" i="71"/>
  <c r="FB112" i="71"/>
  <c r="FC114" i="71"/>
  <c r="FB134" i="71"/>
  <c r="EW111" i="71"/>
  <c r="FC122" i="71"/>
  <c r="FA102" i="71"/>
  <c r="FA12" i="71"/>
  <c r="FA18" i="71"/>
  <c r="FA63" i="71"/>
  <c r="FA11" i="71"/>
  <c r="FA60" i="71"/>
  <c r="FA17" i="71"/>
  <c r="FA59" i="71"/>
  <c r="FA76" i="71"/>
  <c r="FA32" i="71"/>
  <c r="FA7" i="71"/>
  <c r="FA72" i="71"/>
  <c r="FA99" i="71"/>
  <c r="EQ124" i="71"/>
  <c r="EW122" i="71"/>
  <c r="FB143" i="71"/>
  <c r="ES122" i="71"/>
  <c r="EY144" i="71"/>
  <c r="EW124" i="71"/>
  <c r="EQ128" i="71"/>
  <c r="FC131" i="71"/>
  <c r="EZ114" i="71"/>
  <c r="EP116" i="71"/>
  <c r="EQ155" i="71"/>
  <c r="EX104" i="71"/>
  <c r="EX91" i="71"/>
  <c r="EX55" i="71"/>
  <c r="EX77" i="71"/>
  <c r="EX54" i="71"/>
  <c r="EX16" i="71"/>
  <c r="EX94" i="71"/>
  <c r="EX75" i="71"/>
  <c r="EX60" i="71"/>
  <c r="EX7" i="71"/>
  <c r="EX59" i="71"/>
  <c r="EX103" i="71"/>
  <c r="EX17" i="71"/>
  <c r="EP156" i="71"/>
  <c r="EX110" i="71"/>
  <c r="FA164" i="71"/>
  <c r="EP163" i="71"/>
  <c r="FA200" i="71"/>
  <c r="FA173" i="71"/>
  <c r="EW4" i="71"/>
  <c r="EW160" i="71"/>
  <c r="EW37" i="71"/>
  <c r="EW58" i="71"/>
  <c r="EW101" i="71"/>
  <c r="EW15" i="71"/>
  <c r="EW63" i="71"/>
  <c r="EW102" i="71"/>
  <c r="EW97" i="71"/>
  <c r="EW72" i="71"/>
  <c r="EW27" i="71"/>
  <c r="EW104" i="71"/>
  <c r="EW71" i="71"/>
  <c r="EW91" i="71"/>
  <c r="EW35" i="71"/>
  <c r="EW116" i="71"/>
  <c r="EW119" i="71"/>
  <c r="EW132" i="71"/>
  <c r="EW127" i="71"/>
  <c r="EW147" i="71"/>
  <c r="EW25" i="71"/>
  <c r="EW99" i="71"/>
  <c r="EW85" i="71"/>
  <c r="EW38" i="71"/>
  <c r="EW93" i="71"/>
  <c r="EW81" i="71"/>
  <c r="EW31" i="71"/>
  <c r="EW70" i="71"/>
  <c r="EW22" i="71"/>
  <c r="EW107" i="71"/>
  <c r="EW94" i="71"/>
  <c r="EW47" i="71"/>
  <c r="EW68" i="71"/>
  <c r="EW138" i="71"/>
  <c r="EW136" i="71"/>
  <c r="EW114" i="71"/>
  <c r="EW151" i="71"/>
  <c r="EW154" i="71"/>
  <c r="EW16" i="71"/>
  <c r="EW32" i="71"/>
  <c r="EW49" i="71"/>
  <c r="EW12" i="71"/>
  <c r="EW34" i="71"/>
  <c r="EW89" i="71"/>
  <c r="EW53" i="71"/>
  <c r="EW105" i="71"/>
  <c r="EW55" i="71"/>
  <c r="EW106" i="71"/>
  <c r="EW69" i="71"/>
  <c r="EW52" i="71"/>
  <c r="EW90" i="71"/>
  <c r="EW141" i="71"/>
  <c r="EW54" i="71"/>
  <c r="EW40" i="71"/>
  <c r="EW60" i="71"/>
  <c r="EW33" i="71"/>
  <c r="EW39" i="71"/>
  <c r="EW9" i="71"/>
  <c r="EW42" i="71"/>
  <c r="EW65" i="71"/>
  <c r="EW87" i="71"/>
  <c r="EW44" i="71"/>
  <c r="EW18" i="71"/>
  <c r="EW20" i="71"/>
  <c r="EW84" i="71"/>
  <c r="EW118" i="71"/>
  <c r="EW159" i="71"/>
  <c r="EW108" i="71"/>
  <c r="EW23" i="71"/>
  <c r="EW5" i="71"/>
  <c r="EW83" i="71"/>
  <c r="EW66" i="71"/>
  <c r="EW41" i="71"/>
  <c r="EW59" i="71"/>
  <c r="EW8" i="71"/>
  <c r="EW75" i="71"/>
  <c r="EW82" i="71"/>
  <c r="EW24" i="71"/>
  <c r="EW103" i="71"/>
  <c r="EW43" i="71"/>
  <c r="EW158" i="71"/>
  <c r="EW157" i="71"/>
  <c r="EW156" i="71"/>
  <c r="EW115" i="71"/>
  <c r="EW46" i="71"/>
  <c r="EW96" i="71"/>
  <c r="EW45" i="71"/>
  <c r="EW67" i="71"/>
  <c r="EW80" i="71"/>
  <c r="EW50" i="71"/>
  <c r="EW77" i="71"/>
  <c r="EW11" i="71"/>
  <c r="EW48" i="71"/>
  <c r="EW36" i="71"/>
  <c r="EW17" i="71"/>
  <c r="EW64" i="71"/>
  <c r="EW13" i="71"/>
  <c r="EW128" i="71"/>
  <c r="EW112" i="71"/>
  <c r="EW109" i="71"/>
  <c r="EW133" i="71"/>
  <c r="EW95" i="71"/>
  <c r="EW73" i="71"/>
  <c r="EW29" i="71"/>
  <c r="EW51" i="71"/>
  <c r="EW61" i="71"/>
  <c r="EW26" i="71"/>
  <c r="EW88" i="71"/>
  <c r="EW7" i="71"/>
  <c r="EW30" i="71"/>
  <c r="EW76" i="71"/>
  <c r="EW21" i="71"/>
  <c r="EW86" i="71"/>
  <c r="EW62" i="71"/>
  <c r="EW129" i="71"/>
  <c r="EW137" i="71"/>
  <c r="EW134" i="71"/>
  <c r="EW125" i="71"/>
  <c r="EW110" i="71"/>
  <c r="EW56" i="71"/>
  <c r="EW78" i="71"/>
  <c r="EW14" i="71"/>
  <c r="EW6" i="71"/>
  <c r="EW74" i="71"/>
  <c r="EW19" i="71"/>
  <c r="EW98" i="71"/>
  <c r="EW100" i="71"/>
  <c r="EW28" i="71"/>
  <c r="EW57" i="71"/>
  <c r="EW10" i="71"/>
  <c r="EW92" i="71"/>
  <c r="EW79" i="71"/>
  <c r="EW121" i="71"/>
  <c r="EW150" i="71"/>
  <c r="EW146" i="71"/>
  <c r="EP166" i="71"/>
  <c r="EW163" i="71"/>
  <c r="EP197" i="71"/>
  <c r="FC187" i="71"/>
  <c r="EQ194" i="71"/>
  <c r="FA185" i="71"/>
  <c r="EZ160" i="71"/>
  <c r="EZ65" i="71"/>
  <c r="EZ82" i="71"/>
  <c r="EZ93" i="71"/>
  <c r="EZ106" i="71"/>
  <c r="EZ21" i="71"/>
  <c r="EZ57" i="71"/>
  <c r="EZ105" i="71"/>
  <c r="EZ53" i="71"/>
  <c r="EZ75" i="71"/>
  <c r="EZ71" i="71"/>
  <c r="EZ16" i="71"/>
  <c r="EZ97" i="71"/>
  <c r="EZ47" i="71"/>
  <c r="EZ124" i="71"/>
  <c r="EZ129" i="71"/>
  <c r="EZ132" i="71"/>
  <c r="EZ151" i="71"/>
  <c r="EZ42" i="71"/>
  <c r="EZ27" i="71"/>
  <c r="EZ20" i="71"/>
  <c r="EZ68" i="71"/>
  <c r="EZ52" i="71"/>
  <c r="EZ104" i="71"/>
  <c r="EZ73" i="71"/>
  <c r="EZ41" i="71"/>
  <c r="EZ6" i="71"/>
  <c r="EZ102" i="71"/>
  <c r="EZ46" i="71"/>
  <c r="EZ60" i="71"/>
  <c r="EZ66" i="71"/>
  <c r="EZ128" i="71"/>
  <c r="EZ119" i="71"/>
  <c r="EZ9" i="71"/>
  <c r="EZ80" i="71"/>
  <c r="EZ8" i="71"/>
  <c r="EZ10" i="71"/>
  <c r="EZ90" i="71"/>
  <c r="EZ12" i="71"/>
  <c r="EZ88" i="71"/>
  <c r="EZ31" i="71"/>
  <c r="EZ7" i="71"/>
  <c r="EZ78" i="71"/>
  <c r="EZ44" i="71"/>
  <c r="EZ76" i="71"/>
  <c r="EZ74" i="71"/>
  <c r="EZ110" i="71"/>
  <c r="EZ127" i="71"/>
  <c r="EZ156" i="71"/>
  <c r="EZ133" i="71"/>
  <c r="EZ30" i="71"/>
  <c r="EZ72" i="71"/>
  <c r="EZ28" i="71"/>
  <c r="EZ98" i="71"/>
  <c r="EZ92" i="71"/>
  <c r="EZ49" i="71"/>
  <c r="EZ43" i="71"/>
  <c r="EZ36" i="71"/>
  <c r="EZ17" i="71"/>
  <c r="EZ63" i="71"/>
  <c r="EZ85" i="71"/>
  <c r="EZ101" i="71"/>
  <c r="EZ111" i="71"/>
  <c r="EZ149" i="71"/>
  <c r="EZ108" i="71"/>
  <c r="EZ54" i="71"/>
  <c r="EZ62" i="71"/>
  <c r="EZ19" i="71"/>
  <c r="EZ29" i="71"/>
  <c r="EZ67" i="71"/>
  <c r="EZ34" i="71"/>
  <c r="EZ58" i="71"/>
  <c r="EZ18" i="71"/>
  <c r="EZ40" i="71"/>
  <c r="EZ89" i="71"/>
  <c r="EZ59" i="71"/>
  <c r="EZ14" i="71"/>
  <c r="EZ99" i="71"/>
  <c r="EZ152" i="71"/>
  <c r="EZ147" i="71"/>
  <c r="EZ103" i="71"/>
  <c r="EZ39" i="71"/>
  <c r="EZ61" i="71"/>
  <c r="EZ35" i="71"/>
  <c r="EZ15" i="71"/>
  <c r="EZ81" i="71"/>
  <c r="EZ55" i="71"/>
  <c r="EZ107" i="71"/>
  <c r="EZ95" i="71"/>
  <c r="EZ13" i="71"/>
  <c r="EZ56" i="71"/>
  <c r="EZ87" i="71"/>
  <c r="EZ37" i="71"/>
  <c r="EZ158" i="71"/>
  <c r="EZ130" i="71"/>
  <c r="EZ118" i="71"/>
  <c r="EZ144" i="71"/>
  <c r="EZ145" i="71"/>
  <c r="EZ69" i="71"/>
  <c r="EZ38" i="71"/>
  <c r="EZ83" i="71"/>
  <c r="EZ45" i="71"/>
  <c r="EZ11" i="71"/>
  <c r="EZ70" i="71"/>
  <c r="EZ25" i="71"/>
  <c r="EZ91" i="71"/>
  <c r="EZ96" i="71"/>
  <c r="EZ33" i="71"/>
  <c r="EZ24" i="71"/>
  <c r="EZ86" i="71"/>
  <c r="EZ5" i="71"/>
  <c r="EZ143" i="71"/>
  <c r="EZ115" i="71"/>
  <c r="EZ136" i="71"/>
  <c r="EZ121" i="71"/>
  <c r="EZ157" i="71"/>
  <c r="EZ125" i="71"/>
  <c r="EZ153" i="71"/>
  <c r="EZ126" i="71"/>
  <c r="EZ120" i="71"/>
  <c r="EZ100" i="71"/>
  <c r="EZ51" i="71"/>
  <c r="EZ84" i="71"/>
  <c r="EZ77" i="71"/>
  <c r="EZ48" i="71"/>
  <c r="EZ64" i="71"/>
  <c r="EZ22" i="71"/>
  <c r="EZ32" i="71"/>
  <c r="EZ79" i="71"/>
  <c r="EZ94" i="71"/>
  <c r="EZ23" i="71"/>
  <c r="EZ26" i="71"/>
  <c r="EZ50" i="71"/>
  <c r="EZ146" i="71"/>
  <c r="EZ139" i="71"/>
  <c r="EZ113" i="71"/>
  <c r="EZ159" i="71"/>
  <c r="EQ166" i="71"/>
  <c r="ES184" i="71"/>
  <c r="FB168" i="71"/>
  <c r="FA197" i="71"/>
  <c r="FB200" i="71"/>
  <c r="EW175" i="71"/>
  <c r="FA165" i="71"/>
  <c r="ES174" i="71"/>
  <c r="FC186" i="71"/>
  <c r="EQ203" i="71"/>
  <c r="FC158" i="71"/>
  <c r="EW126" i="71"/>
  <c r="EZ135" i="71"/>
  <c r="FB133" i="71"/>
  <c r="FC126" i="71"/>
  <c r="EX133" i="71"/>
  <c r="FC128" i="71"/>
  <c r="EX140" i="71"/>
  <c r="EX129" i="71"/>
  <c r="FA87" i="71"/>
  <c r="FA22" i="71"/>
  <c r="FA9" i="71"/>
  <c r="FA70" i="71"/>
  <c r="FA28" i="71"/>
  <c r="FA55" i="71"/>
  <c r="FA48" i="71"/>
  <c r="FA101" i="71"/>
  <c r="FA90" i="71"/>
  <c r="FA19" i="71"/>
  <c r="FA47" i="71"/>
  <c r="FA68" i="71"/>
  <c r="FA14" i="71"/>
  <c r="EZ148" i="71"/>
  <c r="EY129" i="71"/>
  <c r="EW155" i="71"/>
  <c r="FA131" i="71"/>
  <c r="FC116" i="71"/>
  <c r="EP126" i="71"/>
  <c r="EP136" i="71"/>
  <c r="FC134" i="71"/>
  <c r="FC154" i="71"/>
  <c r="FA149" i="71"/>
  <c r="EX120" i="71"/>
  <c r="FB153" i="71"/>
  <c r="FB135" i="71"/>
  <c r="EY133" i="71"/>
  <c r="EZ154" i="71"/>
  <c r="EX12" i="71"/>
  <c r="EX93" i="71"/>
  <c r="EX24" i="71"/>
  <c r="EX105" i="71"/>
  <c r="EX21" i="71"/>
  <c r="EX39" i="71"/>
  <c r="EX51" i="71"/>
  <c r="EX82" i="71"/>
  <c r="EX98" i="71"/>
  <c r="EX32" i="71"/>
  <c r="EX44" i="71"/>
  <c r="EX74" i="71"/>
  <c r="EX45" i="71"/>
  <c r="EZ142" i="71"/>
  <c r="FA117" i="71"/>
  <c r="EQ139" i="71"/>
  <c r="EW140" i="71"/>
  <c r="EP152" i="71"/>
  <c r="EP179" i="71"/>
  <c r="FC182" i="71"/>
  <c r="FC181" i="71"/>
  <c r="FA202" i="71"/>
  <c r="EP174" i="71"/>
  <c r="EP187" i="71"/>
  <c r="FC192" i="71"/>
  <c r="EP192" i="71"/>
  <c r="FC166" i="71"/>
  <c r="EP195" i="71"/>
  <c r="EW168" i="71"/>
  <c r="EW170" i="71"/>
  <c r="FC177" i="71"/>
  <c r="FC195" i="71"/>
  <c r="EQ173" i="71"/>
  <c r="ES4" i="71"/>
  <c r="ES160" i="71"/>
  <c r="ES88" i="71"/>
  <c r="ES30" i="71"/>
  <c r="ES82" i="71"/>
  <c r="ES104" i="71"/>
  <c r="ES13" i="71"/>
  <c r="ES91" i="71"/>
  <c r="ES23" i="71"/>
  <c r="ES37" i="71"/>
  <c r="ES107" i="71"/>
  <c r="ES24" i="71"/>
  <c r="ES95" i="71"/>
  <c r="ES20" i="71"/>
  <c r="ES52" i="71"/>
  <c r="ES148" i="71"/>
  <c r="ES128" i="71"/>
  <c r="ES120" i="71"/>
  <c r="ES12" i="71"/>
  <c r="ES85" i="71"/>
  <c r="ES56" i="71"/>
  <c r="ES87" i="71"/>
  <c r="ES42" i="71"/>
  <c r="ES77" i="71"/>
  <c r="ES34" i="71"/>
  <c r="ES5" i="71"/>
  <c r="ES55" i="71"/>
  <c r="ES8" i="71"/>
  <c r="ES106" i="71"/>
  <c r="ES80" i="71"/>
  <c r="ES7" i="71"/>
  <c r="ES113" i="71"/>
  <c r="ES150" i="71"/>
  <c r="ES118" i="71"/>
  <c r="ES129" i="71"/>
  <c r="ES33" i="71"/>
  <c r="ES70" i="71"/>
  <c r="ES53" i="71"/>
  <c r="ES94" i="71"/>
  <c r="ES43" i="71"/>
  <c r="ES78" i="71"/>
  <c r="ES100" i="71"/>
  <c r="ES51" i="71"/>
  <c r="ES86" i="71"/>
  <c r="ES45" i="71"/>
  <c r="ES101" i="71"/>
  <c r="ES79" i="71"/>
  <c r="ES22" i="71"/>
  <c r="ES125" i="71"/>
  <c r="ES146" i="71"/>
  <c r="ES116" i="71"/>
  <c r="ES71" i="71"/>
  <c r="ES17" i="71"/>
  <c r="ES14" i="71"/>
  <c r="ES81" i="71"/>
  <c r="ES15" i="71"/>
  <c r="ES105" i="71"/>
  <c r="ES58" i="71"/>
  <c r="ES102" i="71"/>
  <c r="ES60" i="71"/>
  <c r="ES39" i="71"/>
  <c r="ES66" i="71"/>
  <c r="ES19" i="71"/>
  <c r="ES25" i="71"/>
  <c r="ES134" i="71"/>
  <c r="ES111" i="71"/>
  <c r="ES159" i="71"/>
  <c r="ES149" i="71"/>
  <c r="ES114" i="71"/>
  <c r="ES141" i="71"/>
  <c r="ES26" i="71"/>
  <c r="ES67" i="71"/>
  <c r="ES47" i="71"/>
  <c r="ES98" i="71"/>
  <c r="ES62" i="71"/>
  <c r="ES21" i="71"/>
  <c r="ES84" i="71"/>
  <c r="ES76" i="71"/>
  <c r="ES61" i="71"/>
  <c r="ES74" i="71"/>
  <c r="ES49" i="71"/>
  <c r="ES57" i="71"/>
  <c r="ES32" i="71"/>
  <c r="ES126" i="71"/>
  <c r="ES133" i="71"/>
  <c r="ES109" i="71"/>
  <c r="ES132" i="71"/>
  <c r="ES121" i="71"/>
  <c r="ES6" i="71"/>
  <c r="ES38" i="71"/>
  <c r="ES28" i="71"/>
  <c r="ES103" i="71"/>
  <c r="ES64" i="71"/>
  <c r="ES29" i="71"/>
  <c r="ES68" i="71"/>
  <c r="ES27" i="71"/>
  <c r="ES93" i="71"/>
  <c r="ES9" i="71"/>
  <c r="ES36" i="71"/>
  <c r="ES73" i="71"/>
  <c r="ES65" i="71"/>
  <c r="ES144" i="71"/>
  <c r="ES123" i="71"/>
  <c r="ES143" i="71"/>
  <c r="ES46" i="71"/>
  <c r="ES63" i="71"/>
  <c r="ES41" i="71"/>
  <c r="ES50" i="71"/>
  <c r="ES72" i="71"/>
  <c r="ES31" i="71"/>
  <c r="ES44" i="71"/>
  <c r="ES97" i="71"/>
  <c r="ES59" i="71"/>
  <c r="ES48" i="71"/>
  <c r="ES11" i="71"/>
  <c r="ES99" i="71"/>
  <c r="ES92" i="71"/>
  <c r="ES154" i="71"/>
  <c r="ES130" i="71"/>
  <c r="ES124" i="71"/>
  <c r="ES156" i="71"/>
  <c r="ES108" i="71"/>
  <c r="ES10" i="71"/>
  <c r="ES69" i="71"/>
  <c r="ES90" i="71"/>
  <c r="ES40" i="71"/>
  <c r="ES96" i="71"/>
  <c r="ES16" i="71"/>
  <c r="ES35" i="71"/>
  <c r="ES83" i="71"/>
  <c r="ES18" i="71"/>
  <c r="ES89" i="71"/>
  <c r="ES54" i="71"/>
  <c r="ES75" i="71"/>
  <c r="ES151" i="71"/>
  <c r="ES139" i="71"/>
  <c r="ES127" i="71"/>
  <c r="ES117" i="71"/>
  <c r="ES157" i="71"/>
  <c r="ES145" i="71"/>
  <c r="ES119" i="71"/>
  <c r="FC191" i="71"/>
  <c r="FA204" i="71"/>
  <c r="EY199" i="71"/>
  <c r="FC176" i="71"/>
  <c r="EQ199" i="71"/>
  <c r="EY169" i="71"/>
  <c r="EZ204" i="71"/>
  <c r="FB194" i="71"/>
  <c r="EZ194" i="71"/>
  <c r="EY182" i="71"/>
  <c r="EP132" i="71"/>
  <c r="EY140" i="71"/>
  <c r="EY154" i="71"/>
  <c r="EW113" i="71"/>
  <c r="FA58" i="71"/>
  <c r="FA74" i="71"/>
  <c r="FA41" i="71"/>
  <c r="FA86" i="71"/>
  <c r="FA43" i="71"/>
  <c r="FA82" i="71"/>
  <c r="FA44" i="71"/>
  <c r="FA37" i="71"/>
  <c r="FA73" i="71"/>
  <c r="FA15" i="71"/>
  <c r="FA51" i="71"/>
  <c r="FA42" i="71"/>
  <c r="FA31" i="71"/>
  <c r="FB155" i="71"/>
  <c r="EY109" i="71"/>
  <c r="EY148" i="71"/>
  <c r="EP149" i="71"/>
  <c r="FA157" i="71"/>
  <c r="FA156" i="71"/>
  <c r="EZ155" i="71"/>
  <c r="EY128" i="71"/>
  <c r="ES136" i="71"/>
  <c r="EQ126" i="71"/>
  <c r="FC111" i="71"/>
  <c r="FC117" i="71"/>
  <c r="FB118" i="71"/>
  <c r="EP127" i="71"/>
  <c r="ES137" i="71"/>
  <c r="FB129" i="71"/>
  <c r="EX11" i="71"/>
  <c r="EX83" i="71"/>
  <c r="EX53" i="71"/>
  <c r="EX85" i="71"/>
  <c r="EX73" i="71"/>
  <c r="EX33" i="71"/>
  <c r="EX31" i="71"/>
  <c r="EX78" i="71"/>
  <c r="EX6" i="71"/>
  <c r="EX56" i="71"/>
  <c r="EX15" i="71"/>
  <c r="EX57" i="71"/>
  <c r="EX50" i="71"/>
  <c r="FC130" i="71"/>
  <c r="EZ140" i="71"/>
  <c r="EQ117" i="71"/>
  <c r="CW261" i="71"/>
  <c r="CX261" i="71"/>
  <c r="CX263" i="71"/>
  <c r="CX262" i="71"/>
  <c r="CX260" i="71"/>
  <c r="DP208" i="71"/>
  <c r="CW260" i="71"/>
  <c r="DO208" i="71"/>
  <c r="CW262" i="71"/>
  <c r="CW263" i="71"/>
  <c r="CX256" i="71"/>
  <c r="DP204" i="71"/>
  <c r="CW258" i="71"/>
  <c r="DO206" i="71"/>
  <c r="CX231" i="71"/>
  <c r="DP179" i="71"/>
  <c r="CX237" i="71"/>
  <c r="DP185" i="71"/>
  <c r="CX238" i="71"/>
  <c r="DP186" i="71"/>
  <c r="CW222" i="71"/>
  <c r="DO170" i="71"/>
  <c r="CW236" i="71"/>
  <c r="DO184" i="71"/>
  <c r="CX243" i="71"/>
  <c r="DP191" i="71"/>
  <c r="CW255" i="71"/>
  <c r="DO203" i="71"/>
  <c r="CW227" i="71"/>
  <c r="DO175" i="71"/>
  <c r="CX258" i="71"/>
  <c r="DP206" i="71"/>
  <c r="CW247" i="71"/>
  <c r="DO195" i="71"/>
  <c r="CW242" i="71"/>
  <c r="DO190" i="71"/>
  <c r="CW238" i="71"/>
  <c r="DO186" i="71"/>
  <c r="CX215" i="71"/>
  <c r="DP163" i="71"/>
  <c r="CX230" i="71"/>
  <c r="DP178" i="71"/>
  <c r="CX221" i="71"/>
  <c r="DP169" i="71"/>
  <c r="CX224" i="71"/>
  <c r="DP172" i="71"/>
  <c r="CX228" i="71"/>
  <c r="DP176" i="71"/>
  <c r="CX219" i="71"/>
  <c r="DP167" i="71"/>
  <c r="CX233" i="71"/>
  <c r="DP181" i="71"/>
  <c r="CW230" i="71"/>
  <c r="DO178" i="71"/>
  <c r="CX213" i="71"/>
  <c r="DP213" i="71" s="1"/>
  <c r="DP161" i="71"/>
  <c r="CW250" i="71"/>
  <c r="DO198" i="71"/>
  <c r="CW249" i="71"/>
  <c r="DO197" i="71"/>
  <c r="CX236" i="71"/>
  <c r="DP184" i="71"/>
  <c r="CW251" i="71"/>
  <c r="DO199" i="71"/>
  <c r="CX247" i="71"/>
  <c r="DP195" i="71"/>
  <c r="CX223" i="71"/>
  <c r="DP171" i="71"/>
  <c r="CW224" i="71"/>
  <c r="DO172" i="71"/>
  <c r="CX232" i="71"/>
  <c r="DP180" i="71"/>
  <c r="CW234" i="71"/>
  <c r="DO182" i="71"/>
  <c r="CW243" i="71"/>
  <c r="DO191" i="71"/>
  <c r="CW223" i="71"/>
  <c r="DO171" i="71"/>
  <c r="CX226" i="71"/>
  <c r="DP174" i="71"/>
  <c r="CX220" i="71"/>
  <c r="DP168" i="71"/>
  <c r="CX235" i="71"/>
  <c r="DP183" i="71"/>
  <c r="CW245" i="71"/>
  <c r="DO193" i="71"/>
  <c r="CX248" i="71"/>
  <c r="DP196" i="71"/>
  <c r="CX225" i="71"/>
  <c r="DP173" i="71"/>
  <c r="CX259" i="71"/>
  <c r="CX242" i="71"/>
  <c r="DP190" i="71"/>
  <c r="CX239" i="71"/>
  <c r="DP187" i="71"/>
  <c r="CW231" i="71"/>
  <c r="DO179" i="71"/>
  <c r="CX245" i="71"/>
  <c r="DP193" i="71"/>
  <c r="CX241" i="71"/>
  <c r="DP189" i="71"/>
  <c r="CW257" i="71"/>
  <c r="DO205" i="71"/>
  <c r="CW221" i="71"/>
  <c r="DO169" i="71"/>
  <c r="CX212" i="71"/>
  <c r="DP212" i="71" s="1"/>
  <c r="DP160" i="71"/>
  <c r="EU59" i="71" s="1"/>
  <c r="CX246" i="71"/>
  <c r="DP194" i="71"/>
  <c r="CX214" i="71"/>
  <c r="DP162" i="71"/>
  <c r="CW253" i="71"/>
  <c r="DO201" i="71"/>
  <c r="CX251" i="71"/>
  <c r="DP199" i="71"/>
  <c r="CX229" i="71"/>
  <c r="DP177" i="71"/>
  <c r="CW237" i="71"/>
  <c r="DO185" i="71"/>
  <c r="CX227" i="71"/>
  <c r="DP175" i="71"/>
  <c r="CW212" i="71"/>
  <c r="DO212" i="71" s="1"/>
  <c r="DO160" i="71"/>
  <c r="ET154" i="71" s="1"/>
  <c r="CW256" i="71"/>
  <c r="DO204" i="71"/>
  <c r="CX254" i="71"/>
  <c r="DP202" i="71"/>
  <c r="CW244" i="71"/>
  <c r="DO192" i="71"/>
  <c r="CW226" i="71"/>
  <c r="DO174" i="71"/>
  <c r="CX257" i="71"/>
  <c r="DP205" i="71"/>
  <c r="CW232" i="71"/>
  <c r="DO180" i="71"/>
  <c r="CX216" i="71"/>
  <c r="DP164" i="71"/>
  <c r="CW239" i="71"/>
  <c r="DO187" i="71"/>
  <c r="CX250" i="71"/>
  <c r="DP198" i="71"/>
  <c r="CW225" i="71"/>
  <c r="DO173" i="71"/>
  <c r="CW213" i="71"/>
  <c r="DO213" i="71" s="1"/>
  <c r="DO161" i="71"/>
  <c r="CX252" i="71"/>
  <c r="DP200" i="71"/>
  <c r="CW254" i="71"/>
  <c r="DO202" i="71"/>
  <c r="CX249" i="71"/>
  <c r="DP197" i="71"/>
  <c r="CW214" i="71"/>
  <c r="DO162" i="71"/>
  <c r="CW233" i="71"/>
  <c r="DO181" i="71"/>
  <c r="ET181" i="71" s="1"/>
  <c r="CW220" i="71"/>
  <c r="DO168" i="71"/>
  <c r="CW259" i="71"/>
  <c r="CW248" i="71"/>
  <c r="DO196" i="71"/>
  <c r="CW240" i="71"/>
  <c r="DO188" i="71"/>
  <c r="CW215" i="71"/>
  <c r="DO163" i="71"/>
  <c r="CW229" i="71"/>
  <c r="DO177" i="71"/>
  <c r="CW219" i="71"/>
  <c r="DO167" i="71"/>
  <c r="CX217" i="71"/>
  <c r="DP165" i="71"/>
  <c r="CX218" i="71"/>
  <c r="DP166" i="71"/>
  <c r="CX240" i="71"/>
  <c r="DP188" i="71"/>
  <c r="CX244" i="71"/>
  <c r="DP192" i="71"/>
  <c r="CW218" i="71"/>
  <c r="DO166" i="71"/>
  <c r="CX253" i="71"/>
  <c r="DP201" i="71"/>
  <c r="CX255" i="71"/>
  <c r="DP203" i="71"/>
  <c r="CX234" i="71"/>
  <c r="DP182" i="71"/>
  <c r="CW216" i="71"/>
  <c r="DO164" i="71"/>
  <c r="CW228" i="71"/>
  <c r="DO176" i="71"/>
  <c r="CW246" i="71"/>
  <c r="DO194" i="71"/>
  <c r="CW252" i="71"/>
  <c r="DO200" i="71"/>
  <c r="CW235" i="71"/>
  <c r="DO183" i="71"/>
  <c r="CW241" i="71"/>
  <c r="DO189" i="71"/>
  <c r="CW217" i="71"/>
  <c r="DO165" i="71"/>
  <c r="CX222" i="71"/>
  <c r="DP170" i="71"/>
  <c r="DF34" i="44"/>
  <c r="DH34" i="44"/>
  <c r="DG34" i="44"/>
  <c r="FP36" i="71" l="1"/>
  <c r="B243" i="71"/>
  <c r="FG242" i="71"/>
  <c r="FH242" i="71"/>
  <c r="FP46" i="71"/>
  <c r="FP35" i="71"/>
  <c r="FP43" i="71"/>
  <c r="FP50" i="71"/>
  <c r="FP18" i="71"/>
  <c r="FP48" i="71"/>
  <c r="FP47" i="71"/>
  <c r="FP51" i="71"/>
  <c r="FP28" i="71"/>
  <c r="FP45" i="71"/>
  <c r="FP23" i="71"/>
  <c r="FP27" i="71"/>
  <c r="FP41" i="71"/>
  <c r="FP49" i="71"/>
  <c r="FP12" i="71"/>
  <c r="FP7" i="71"/>
  <c r="FP16" i="71"/>
  <c r="FP25" i="71"/>
  <c r="FP22" i="71"/>
  <c r="FP40" i="71"/>
  <c r="FP19" i="71"/>
  <c r="FP20" i="71"/>
  <c r="FP32" i="71"/>
  <c r="FP8" i="71"/>
  <c r="FP10" i="71"/>
  <c r="FP38" i="71"/>
  <c r="FP44" i="71"/>
  <c r="FP42" i="71"/>
  <c r="FP30" i="71"/>
  <c r="FP14" i="71"/>
  <c r="FP5" i="71"/>
  <c r="FP26" i="71"/>
  <c r="FP39" i="71"/>
  <c r="FP34" i="71"/>
  <c r="FP21" i="71"/>
  <c r="FP11" i="71"/>
  <c r="FP31" i="71"/>
  <c r="FP13" i="71"/>
  <c r="FP29" i="71"/>
  <c r="FP37" i="71"/>
  <c r="FP24" i="71"/>
  <c r="FP33" i="71"/>
  <c r="FP17" i="71"/>
  <c r="FP9" i="71"/>
  <c r="FP15" i="71"/>
  <c r="FP6" i="71"/>
  <c r="FP4" i="71"/>
  <c r="EU212" i="71"/>
  <c r="EU210" i="71"/>
  <c r="EU213" i="71"/>
  <c r="EU211" i="71"/>
  <c r="ET212" i="71"/>
  <c r="EU209" i="71"/>
  <c r="ET211" i="71"/>
  <c r="ET213" i="71"/>
  <c r="ET210" i="71"/>
  <c r="ET209" i="71"/>
  <c r="CQ121" i="71"/>
  <c r="FV47" i="71"/>
  <c r="FV48" i="71"/>
  <c r="FV50" i="71"/>
  <c r="FV46" i="71"/>
  <c r="FV49" i="71"/>
  <c r="FV45" i="71"/>
  <c r="FX44" i="71"/>
  <c r="FV44" i="71"/>
  <c r="FX46" i="71"/>
  <c r="FX48" i="71"/>
  <c r="FX45" i="71"/>
  <c r="FX6" i="71"/>
  <c r="FX43" i="71"/>
  <c r="FV10" i="71"/>
  <c r="FV51" i="71"/>
  <c r="FV18" i="71"/>
  <c r="FX33" i="71"/>
  <c r="FW42" i="71"/>
  <c r="FX9" i="71"/>
  <c r="FX37" i="71"/>
  <c r="FW40" i="71"/>
  <c r="FW44" i="71"/>
  <c r="FV33" i="71"/>
  <c r="FV21" i="71"/>
  <c r="FW45" i="71"/>
  <c r="FX18" i="71"/>
  <c r="FW48" i="71"/>
  <c r="FW34" i="71"/>
  <c r="FW7" i="71"/>
  <c r="FW46" i="71"/>
  <c r="FW41" i="71"/>
  <c r="FW47" i="71"/>
  <c r="FV4" i="71"/>
  <c r="FV39" i="71"/>
  <c r="FW49" i="71"/>
  <c r="FV7" i="71"/>
  <c r="FX31" i="71"/>
  <c r="FW21" i="71"/>
  <c r="FV37" i="71"/>
  <c r="FX7" i="71"/>
  <c r="FW10" i="71"/>
  <c r="FV5" i="71"/>
  <c r="FX12" i="71"/>
  <c r="FV35" i="71"/>
  <c r="FX8" i="71"/>
  <c r="FW37" i="71"/>
  <c r="FV15" i="71"/>
  <c r="FX38" i="71"/>
  <c r="FX42" i="71"/>
  <c r="FW50" i="71"/>
  <c r="FX24" i="71"/>
  <c r="FW32" i="71"/>
  <c r="FX16" i="71"/>
  <c r="FW6" i="71"/>
  <c r="FW51" i="71"/>
  <c r="FX25" i="71"/>
  <c r="FV32" i="71"/>
  <c r="FW9" i="71"/>
  <c r="FX30" i="71"/>
  <c r="FV14" i="71"/>
  <c r="FV30" i="71"/>
  <c r="FX20" i="71"/>
  <c r="FV16" i="71"/>
  <c r="FV42" i="71"/>
  <c r="FV40" i="71"/>
  <c r="FW25" i="71"/>
  <c r="FX35" i="71"/>
  <c r="FV8" i="71"/>
  <c r="FW15" i="71"/>
  <c r="FW23" i="71"/>
  <c r="FV22" i="71"/>
  <c r="FV29" i="71"/>
  <c r="FW8" i="71"/>
  <c r="FW35" i="71"/>
  <c r="FX19" i="71"/>
  <c r="FV9" i="71"/>
  <c r="FV31" i="71"/>
  <c r="FW4" i="71"/>
  <c r="FW39" i="71"/>
  <c r="FX50" i="71"/>
  <c r="FX40" i="71"/>
  <c r="FV19" i="71"/>
  <c r="FV28" i="71"/>
  <c r="FW14" i="71"/>
  <c r="FW27" i="71"/>
  <c r="FX29" i="71"/>
  <c r="FX5" i="71"/>
  <c r="FW29" i="71"/>
  <c r="FX26" i="71"/>
  <c r="FX17" i="71"/>
  <c r="FW16" i="71"/>
  <c r="FW26" i="71"/>
  <c r="FX51" i="71"/>
  <c r="FV6" i="71"/>
  <c r="FX41" i="71"/>
  <c r="FX47" i="71"/>
  <c r="FX11" i="71"/>
  <c r="FX15" i="71"/>
  <c r="FV26" i="71"/>
  <c r="FW18" i="71"/>
  <c r="FW33" i="71"/>
  <c r="FW17" i="71"/>
  <c r="FW36" i="71"/>
  <c r="FX10" i="71"/>
  <c r="FW30" i="71"/>
  <c r="FX27" i="71"/>
  <c r="FX34" i="71"/>
  <c r="FV13" i="71"/>
  <c r="FW24" i="71"/>
  <c r="FX49" i="71"/>
  <c r="FW43" i="71"/>
  <c r="FW20" i="71"/>
  <c r="FW22" i="71"/>
  <c r="FX32" i="71"/>
  <c r="FV12" i="71"/>
  <c r="FV36" i="71"/>
  <c r="FX22" i="71"/>
  <c r="FW11" i="71"/>
  <c r="FW12" i="71"/>
  <c r="FV27" i="71"/>
  <c r="FW5" i="71"/>
  <c r="FV24" i="71"/>
  <c r="FV34" i="71"/>
  <c r="FX4" i="71"/>
  <c r="FX39" i="71"/>
  <c r="FV41" i="71"/>
  <c r="FV43" i="71"/>
  <c r="FX13" i="71"/>
  <c r="FV17" i="71"/>
  <c r="FV11" i="71"/>
  <c r="FW31" i="71"/>
  <c r="FV25" i="71"/>
  <c r="FW38" i="71"/>
  <c r="FV20" i="71"/>
  <c r="FW28" i="71"/>
  <c r="FW13" i="71"/>
  <c r="FV23" i="71"/>
  <c r="FX28" i="71"/>
  <c r="FX23" i="71"/>
  <c r="FX36" i="71"/>
  <c r="FX21" i="71"/>
  <c r="EH39" i="71"/>
  <c r="FU35" i="71" s="1"/>
  <c r="FS13" i="71"/>
  <c r="FS38" i="71"/>
  <c r="FS12" i="71"/>
  <c r="FS29" i="71"/>
  <c r="FS14" i="71"/>
  <c r="FS10" i="71"/>
  <c r="FS22" i="71"/>
  <c r="FS4" i="71"/>
  <c r="FS48" i="71"/>
  <c r="FS32" i="71"/>
  <c r="FS8" i="71"/>
  <c r="FS7" i="71"/>
  <c r="FS19" i="71"/>
  <c r="FS33" i="71"/>
  <c r="FS41" i="71"/>
  <c r="FS20" i="71"/>
  <c r="FS27" i="71"/>
  <c r="FS44" i="71"/>
  <c r="FS36" i="71"/>
  <c r="FS23" i="71"/>
  <c r="FS9" i="71"/>
  <c r="FS24" i="71"/>
  <c r="FS11" i="71"/>
  <c r="FS43" i="71"/>
  <c r="FS26" i="71"/>
  <c r="FS18" i="71"/>
  <c r="FS35" i="71"/>
  <c r="FS21" i="71"/>
  <c r="FS47" i="71"/>
  <c r="FS34" i="71"/>
  <c r="FS45" i="71"/>
  <c r="FS40" i="71"/>
  <c r="FS46" i="71"/>
  <c r="FS17" i="71"/>
  <c r="FS50" i="71"/>
  <c r="FS25" i="71"/>
  <c r="FS39" i="71"/>
  <c r="FS49" i="71"/>
  <c r="FS16" i="71"/>
  <c r="FS51" i="71"/>
  <c r="FS30" i="71"/>
  <c r="FS31" i="71"/>
  <c r="FS15" i="71"/>
  <c r="FS42" i="71"/>
  <c r="FS28" i="71"/>
  <c r="FS37" i="71"/>
  <c r="FS6" i="71"/>
  <c r="FS5" i="71"/>
  <c r="FZ50" i="71"/>
  <c r="FZ37" i="71"/>
  <c r="FZ47" i="71"/>
  <c r="FY49" i="71"/>
  <c r="FZ5" i="71"/>
  <c r="FZ30" i="71"/>
  <c r="FZ42" i="71"/>
  <c r="FZ15" i="71"/>
  <c r="FN35" i="71"/>
  <c r="FZ24" i="71"/>
  <c r="FZ38" i="71"/>
  <c r="FZ9" i="71"/>
  <c r="FZ17" i="71"/>
  <c r="FZ6" i="71"/>
  <c r="FZ34" i="71"/>
  <c r="FZ19" i="71"/>
  <c r="FZ26" i="71"/>
  <c r="FY30" i="71"/>
  <c r="FZ45" i="71"/>
  <c r="FZ29" i="71"/>
  <c r="FZ43" i="71"/>
  <c r="FZ21" i="71"/>
  <c r="FZ13" i="71"/>
  <c r="FZ41" i="71"/>
  <c r="FZ44" i="71"/>
  <c r="FZ16" i="71"/>
  <c r="FZ27" i="71"/>
  <c r="FZ8" i="71"/>
  <c r="FZ18" i="71"/>
  <c r="FY18" i="71"/>
  <c r="FZ14" i="71"/>
  <c r="FZ48" i="71"/>
  <c r="FZ32" i="71"/>
  <c r="FZ23" i="71"/>
  <c r="FZ20" i="71"/>
  <c r="FZ22" i="71"/>
  <c r="FZ28" i="71"/>
  <c r="FZ33" i="71"/>
  <c r="FZ7" i="71"/>
  <c r="FZ31" i="71"/>
  <c r="FZ25" i="71"/>
  <c r="FZ12" i="71"/>
  <c r="FZ36" i="71"/>
  <c r="FZ49" i="71"/>
  <c r="FZ46" i="71"/>
  <c r="FZ39" i="71"/>
  <c r="FZ40" i="71"/>
  <c r="FZ10" i="71"/>
  <c r="FZ11" i="71"/>
  <c r="FZ35" i="71"/>
  <c r="FZ51" i="71"/>
  <c r="FY5" i="71"/>
  <c r="FY13" i="71"/>
  <c r="FZ4" i="71"/>
  <c r="FY10" i="71"/>
  <c r="FY7" i="71"/>
  <c r="FY24" i="71"/>
  <c r="FY43" i="71"/>
  <c r="FY36" i="71"/>
  <c r="FY14" i="71"/>
  <c r="FY9" i="71"/>
  <c r="FY44" i="71"/>
  <c r="FY46" i="71"/>
  <c r="FY51" i="71"/>
  <c r="FY15" i="71"/>
  <c r="FY28" i="71"/>
  <c r="FY22" i="71"/>
  <c r="FY16" i="71"/>
  <c r="FY48" i="71"/>
  <c r="FY29" i="71"/>
  <c r="FY26" i="71"/>
  <c r="FY32" i="71"/>
  <c r="FY19" i="71"/>
  <c r="FY39" i="71"/>
  <c r="FY20" i="71"/>
  <c r="FY37" i="71"/>
  <c r="FY35" i="71"/>
  <c r="FY8" i="71"/>
  <c r="FY42" i="71"/>
  <c r="FY17" i="71"/>
  <c r="FY25" i="71"/>
  <c r="FY6" i="71"/>
  <c r="FY40" i="71"/>
  <c r="FY45" i="71"/>
  <c r="FY31" i="71"/>
  <c r="FY23" i="71"/>
  <c r="FY21" i="71"/>
  <c r="FY34" i="71"/>
  <c r="FY33" i="71"/>
  <c r="FY27" i="71"/>
  <c r="FY50" i="71"/>
  <c r="FY11" i="71"/>
  <c r="FY12" i="71"/>
  <c r="FY38" i="71"/>
  <c r="FY41" i="71"/>
  <c r="FY47" i="71"/>
  <c r="FY4" i="71"/>
  <c r="FN51" i="71"/>
  <c r="FM18" i="71"/>
  <c r="FN30" i="71"/>
  <c r="FN7" i="71"/>
  <c r="FN20" i="71"/>
  <c r="FN24" i="71"/>
  <c r="FN26" i="71"/>
  <c r="FM9" i="71"/>
  <c r="FM51" i="71"/>
  <c r="FN32" i="71"/>
  <c r="FM46" i="71"/>
  <c r="FM43" i="71"/>
  <c r="FN15" i="71"/>
  <c r="FN33" i="71"/>
  <c r="FM48" i="71"/>
  <c r="FN23" i="71"/>
  <c r="FN14" i="71"/>
  <c r="FN29" i="71"/>
  <c r="FN19" i="71"/>
  <c r="FN21" i="71"/>
  <c r="FN18" i="71"/>
  <c r="FN12" i="71"/>
  <c r="FN43" i="71"/>
  <c r="FN40" i="71"/>
  <c r="FN42" i="71"/>
  <c r="FN44" i="71"/>
  <c r="FM38" i="71"/>
  <c r="FN50" i="71"/>
  <c r="FN9" i="71"/>
  <c r="FN17" i="71"/>
  <c r="FN27" i="71"/>
  <c r="FN25" i="71"/>
  <c r="FN49" i="71"/>
  <c r="FN41" i="71"/>
  <c r="FN31" i="71"/>
  <c r="FN5" i="71"/>
  <c r="FN36" i="71"/>
  <c r="FN6" i="71"/>
  <c r="FN28" i="71"/>
  <c r="FN47" i="71"/>
  <c r="FN34" i="71"/>
  <c r="FN38" i="71"/>
  <c r="FN45" i="71"/>
  <c r="FN22" i="71"/>
  <c r="FN37" i="71"/>
  <c r="FN16" i="71"/>
  <c r="FN13" i="71"/>
  <c r="FN8" i="71"/>
  <c r="FN39" i="71"/>
  <c r="FN46" i="71"/>
  <c r="FN11" i="71"/>
  <c r="FN10" i="71"/>
  <c r="FN48" i="71"/>
  <c r="FN4" i="71"/>
  <c r="FM45" i="71"/>
  <c r="FM26" i="71"/>
  <c r="FM49" i="71"/>
  <c r="FM27" i="71"/>
  <c r="FM29" i="71"/>
  <c r="FM11" i="71"/>
  <c r="FM34" i="71"/>
  <c r="FM20" i="71"/>
  <c r="FM30" i="71"/>
  <c r="FM13" i="71"/>
  <c r="FM24" i="71"/>
  <c r="FM41" i="71"/>
  <c r="FM47" i="71"/>
  <c r="FM22" i="71"/>
  <c r="FM5" i="71"/>
  <c r="FM31" i="71"/>
  <c r="FM16" i="71"/>
  <c r="FM37" i="71"/>
  <c r="FM42" i="71"/>
  <c r="FM32" i="71"/>
  <c r="FM44" i="71"/>
  <c r="FM10" i="71"/>
  <c r="FM36" i="71"/>
  <c r="FM35" i="71"/>
  <c r="FM39" i="71"/>
  <c r="FM21" i="71"/>
  <c r="FM23" i="71"/>
  <c r="FM50" i="71"/>
  <c r="FM14" i="71"/>
  <c r="FM12" i="71"/>
  <c r="FM7" i="71"/>
  <c r="FM33" i="71"/>
  <c r="FM25" i="71"/>
  <c r="FM8" i="71"/>
  <c r="FM6" i="71"/>
  <c r="FM19" i="71"/>
  <c r="FM15" i="71"/>
  <c r="FM28" i="71"/>
  <c r="FM17" i="71"/>
  <c r="FM40" i="71"/>
  <c r="FM4" i="71"/>
  <c r="CR114" i="71"/>
  <c r="DJ114" i="71" s="1"/>
  <c r="G19" i="43" a="1"/>
  <c r="AQ107" i="73"/>
  <c r="AS113" i="73"/>
  <c r="AS108" i="73"/>
  <c r="AR111" i="73"/>
  <c r="AR112" i="73"/>
  <c r="AQ126" i="73"/>
  <c r="AW114" i="73"/>
  <c r="AR118" i="73"/>
  <c r="AR113" i="73"/>
  <c r="AS117" i="73"/>
  <c r="AS107" i="73"/>
  <c r="AS110" i="73"/>
  <c r="AS111" i="73"/>
  <c r="AQ124" i="73"/>
  <c r="AW112" i="73"/>
  <c r="AS115" i="73"/>
  <c r="AQ109" i="73"/>
  <c r="AR110" i="73"/>
  <c r="AR109" i="73"/>
  <c r="AS109" i="73"/>
  <c r="AR107" i="73"/>
  <c r="AQ111" i="73"/>
  <c r="AQ118" i="73"/>
  <c r="AQ113" i="73"/>
  <c r="AS112" i="73"/>
  <c r="AS118" i="73"/>
  <c r="AS114" i="73"/>
  <c r="AQ108" i="73"/>
  <c r="AR116" i="73"/>
  <c r="AR129" i="73"/>
  <c r="AR115" i="73"/>
  <c r="AR108" i="73"/>
  <c r="AQ110" i="73"/>
  <c r="AQ115" i="73"/>
  <c r="AQ117" i="73"/>
  <c r="AQ116" i="73"/>
  <c r="AS128" i="73"/>
  <c r="AR114" i="73"/>
  <c r="AV116" i="73"/>
  <c r="AP128" i="73"/>
  <c r="AP123" i="73"/>
  <c r="AV111" i="73"/>
  <c r="AV117" i="73"/>
  <c r="AP129" i="73"/>
  <c r="AP127" i="73"/>
  <c r="AV115" i="73"/>
  <c r="AP132" i="73"/>
  <c r="AV120" i="73"/>
  <c r="AV125" i="73"/>
  <c r="AP137" i="73"/>
  <c r="AP133" i="73"/>
  <c r="AV121" i="73"/>
  <c r="AV122" i="73"/>
  <c r="AP134" i="73"/>
  <c r="AP138" i="73"/>
  <c r="AV126" i="73"/>
  <c r="AP148" i="73"/>
  <c r="AV136" i="73"/>
  <c r="AP154" i="73"/>
  <c r="AV142" i="73"/>
  <c r="AP131" i="73"/>
  <c r="AV119" i="73"/>
  <c r="ET187" i="71"/>
  <c r="ET174" i="71"/>
  <c r="FT10" i="71"/>
  <c r="FT32" i="71"/>
  <c r="FT29" i="71"/>
  <c r="FT9" i="71"/>
  <c r="FT26" i="71"/>
  <c r="FT31" i="71"/>
  <c r="FT18" i="71"/>
  <c r="FT27" i="71"/>
  <c r="FT40" i="71"/>
  <c r="FT8" i="71"/>
  <c r="FT20" i="71"/>
  <c r="FT7" i="71"/>
  <c r="FT33" i="71"/>
  <c r="FT25" i="71"/>
  <c r="FT24" i="71"/>
  <c r="FT35" i="71"/>
  <c r="FT48" i="71"/>
  <c r="FT51" i="71"/>
  <c r="FT50" i="71"/>
  <c r="FT49" i="71"/>
  <c r="FT34" i="71"/>
  <c r="FT14" i="71"/>
  <c r="FT22" i="71"/>
  <c r="FT23" i="71"/>
  <c r="FT41" i="71"/>
  <c r="FT28" i="71"/>
  <c r="FT38" i="71"/>
  <c r="FT39" i="71"/>
  <c r="FT11" i="71"/>
  <c r="FT17" i="71"/>
  <c r="FT5" i="71"/>
  <c r="FT15" i="71"/>
  <c r="FT30" i="71"/>
  <c r="FT44" i="71"/>
  <c r="FT43" i="71"/>
  <c r="FT47" i="71"/>
  <c r="FT46" i="71"/>
  <c r="FT45" i="71"/>
  <c r="FT36" i="71"/>
  <c r="FU51" i="71"/>
  <c r="FT21" i="71"/>
  <c r="FT6" i="71"/>
  <c r="FT12" i="71"/>
  <c r="FT19" i="71"/>
  <c r="FT16" i="71"/>
  <c r="FT13" i="71"/>
  <c r="FT37" i="71"/>
  <c r="FT42" i="71"/>
  <c r="FT4" i="71"/>
  <c r="EZ166" i="71"/>
  <c r="DJ93" i="71"/>
  <c r="H54" i="42"/>
  <c r="E13" i="69" s="1"/>
  <c r="BC13" i="69"/>
  <c r="BD13" i="69"/>
  <c r="AS13" i="69"/>
  <c r="BB13" i="69"/>
  <c r="AZ13" i="69"/>
  <c r="AU13" i="69"/>
  <c r="AY13" i="69"/>
  <c r="AT13" i="69"/>
  <c r="AX13" i="69"/>
  <c r="AW13" i="69"/>
  <c r="BA13" i="69"/>
  <c r="AV13" i="69"/>
  <c r="AQ13" i="69"/>
  <c r="R13" i="69"/>
  <c r="AF13" i="69"/>
  <c r="G13" i="69"/>
  <c r="U13" i="69"/>
  <c r="W13" i="69"/>
  <c r="AI13" i="69"/>
  <c r="J13" i="69"/>
  <c r="X13" i="69"/>
  <c r="AL13" i="69"/>
  <c r="M13" i="69"/>
  <c r="S13" i="69"/>
  <c r="V13" i="69"/>
  <c r="I13" i="69"/>
  <c r="AA13" i="69"/>
  <c r="AO13" i="69"/>
  <c r="P13" i="69"/>
  <c r="AD13" i="69"/>
  <c r="AR13" i="69"/>
  <c r="H13" i="69"/>
  <c r="AH13" i="69"/>
  <c r="AG13" i="69"/>
  <c r="AN13" i="69"/>
  <c r="AJ13" i="69"/>
  <c r="K13" i="69"/>
  <c r="Y13" i="69"/>
  <c r="AM13" i="69"/>
  <c r="N13" i="69"/>
  <c r="AK13" i="69"/>
  <c r="L13" i="69"/>
  <c r="AC13" i="69"/>
  <c r="AB13" i="69"/>
  <c r="AP13" i="69"/>
  <c r="Q13" i="69"/>
  <c r="AE13" i="69"/>
  <c r="F13" i="69"/>
  <c r="Z13" i="69"/>
  <c r="O13" i="69"/>
  <c r="T13" i="69"/>
  <c r="H68" i="42" a="1"/>
  <c r="H67" i="42" a="1"/>
  <c r="H60" i="42" a="1"/>
  <c r="H59" i="42" a="1"/>
  <c r="H55" i="42" a="1"/>
  <c r="H51" i="42" a="1"/>
  <c r="CQ147" i="71"/>
  <c r="CQ199" i="71" s="1"/>
  <c r="CQ141" i="71"/>
  <c r="DI141" i="71" s="1"/>
  <c r="CQ146" i="71"/>
  <c r="DI146" i="71" s="1"/>
  <c r="CR136" i="71"/>
  <c r="DJ84" i="71"/>
  <c r="CR117" i="71"/>
  <c r="DJ65" i="71"/>
  <c r="CR123" i="71"/>
  <c r="DJ71" i="71"/>
  <c r="DI73" i="71"/>
  <c r="CQ125" i="71"/>
  <c r="CR109" i="71"/>
  <c r="DJ57" i="71"/>
  <c r="CR204" i="71"/>
  <c r="DJ152" i="71"/>
  <c r="DI107" i="71"/>
  <c r="CQ159" i="71"/>
  <c r="CR203" i="71"/>
  <c r="DJ151" i="71"/>
  <c r="CR153" i="71"/>
  <c r="DJ101" i="71"/>
  <c r="DI90" i="71"/>
  <c r="CQ142" i="71"/>
  <c r="CR108" i="71"/>
  <c r="DJ56" i="71"/>
  <c r="DI75" i="71"/>
  <c r="CQ127" i="71"/>
  <c r="CR140" i="71"/>
  <c r="DJ88" i="71"/>
  <c r="DI96" i="71"/>
  <c r="CQ148" i="71"/>
  <c r="DI82" i="71"/>
  <c r="CQ134" i="71"/>
  <c r="CR141" i="71"/>
  <c r="DJ89" i="71"/>
  <c r="DI101" i="71"/>
  <c r="CQ153" i="71"/>
  <c r="DI77" i="71"/>
  <c r="CQ129" i="71"/>
  <c r="DI70" i="71"/>
  <c r="CQ122" i="71"/>
  <c r="DI106" i="71"/>
  <c r="CQ158" i="71"/>
  <c r="CR139" i="71"/>
  <c r="DJ87" i="71"/>
  <c r="DI65" i="71"/>
  <c r="CQ117" i="71"/>
  <c r="DI102" i="71"/>
  <c r="CQ154" i="71"/>
  <c r="DI58" i="71"/>
  <c r="CQ110" i="71"/>
  <c r="CR115" i="71"/>
  <c r="DJ63" i="71"/>
  <c r="CR206" i="71"/>
  <c r="DJ154" i="71"/>
  <c r="CR148" i="71"/>
  <c r="DJ96" i="71"/>
  <c r="CR135" i="71"/>
  <c r="DJ83" i="71"/>
  <c r="DI109" i="71"/>
  <c r="CQ161" i="71"/>
  <c r="CR150" i="71"/>
  <c r="DJ98" i="71"/>
  <c r="CR162" i="71"/>
  <c r="DJ110" i="71"/>
  <c r="CR111" i="71"/>
  <c r="DJ59" i="71"/>
  <c r="CR137" i="71"/>
  <c r="DJ85" i="71"/>
  <c r="CR149" i="71"/>
  <c r="DJ97" i="71"/>
  <c r="CR130" i="71"/>
  <c r="DJ78" i="71"/>
  <c r="CR197" i="71"/>
  <c r="DJ145" i="71"/>
  <c r="CR142" i="71"/>
  <c r="DJ90" i="71"/>
  <c r="CR159" i="71"/>
  <c r="DJ107" i="71"/>
  <c r="DI66" i="71"/>
  <c r="CQ118" i="71"/>
  <c r="DI97" i="71"/>
  <c r="CQ149" i="71"/>
  <c r="CR157" i="71"/>
  <c r="DJ105" i="71"/>
  <c r="DI67" i="71"/>
  <c r="CQ119" i="71"/>
  <c r="DI145" i="71"/>
  <c r="CQ197" i="71"/>
  <c r="DI103" i="71"/>
  <c r="CQ155" i="71"/>
  <c r="DI81" i="71"/>
  <c r="CQ133" i="71"/>
  <c r="CR121" i="71"/>
  <c r="DJ69" i="71"/>
  <c r="DI68" i="71"/>
  <c r="CQ120" i="71"/>
  <c r="DI74" i="71"/>
  <c r="CQ126" i="71"/>
  <c r="DI87" i="71"/>
  <c r="CQ139" i="71"/>
  <c r="DI72" i="71"/>
  <c r="CQ124" i="71"/>
  <c r="CR144" i="71"/>
  <c r="DJ92" i="71"/>
  <c r="CR118" i="71"/>
  <c r="DJ66" i="71"/>
  <c r="CR133" i="71"/>
  <c r="DJ81" i="71"/>
  <c r="DI98" i="71"/>
  <c r="CQ150" i="71"/>
  <c r="CR128" i="71"/>
  <c r="DJ76" i="71"/>
  <c r="CR198" i="71"/>
  <c r="DJ146" i="71"/>
  <c r="CR124" i="71"/>
  <c r="DJ72" i="71"/>
  <c r="CR164" i="71"/>
  <c r="DJ112" i="71"/>
  <c r="CR119" i="71"/>
  <c r="DJ67" i="71"/>
  <c r="CR158" i="71"/>
  <c r="DJ106" i="71"/>
  <c r="CR132" i="71"/>
  <c r="DJ80" i="71"/>
  <c r="CR116" i="71"/>
  <c r="DJ64" i="71"/>
  <c r="DI63" i="71"/>
  <c r="CQ115" i="71"/>
  <c r="CR122" i="71"/>
  <c r="DJ70" i="71"/>
  <c r="DI88" i="71"/>
  <c r="CQ140" i="71"/>
  <c r="DI151" i="71"/>
  <c r="CQ203" i="71"/>
  <c r="DI71" i="71"/>
  <c r="CQ123" i="71"/>
  <c r="DI121" i="71"/>
  <c r="CQ173" i="71"/>
  <c r="DI105" i="71"/>
  <c r="CQ157" i="71"/>
  <c r="DI64" i="71"/>
  <c r="CQ116" i="71"/>
  <c r="CR147" i="71"/>
  <c r="DJ95" i="71"/>
  <c r="CR134" i="71"/>
  <c r="DJ82" i="71"/>
  <c r="DI78" i="71"/>
  <c r="CQ130" i="71"/>
  <c r="DI80" i="71"/>
  <c r="CQ132" i="71"/>
  <c r="CR113" i="71"/>
  <c r="DJ61" i="71"/>
  <c r="DI112" i="71"/>
  <c r="CQ164" i="71"/>
  <c r="DI79" i="71"/>
  <c r="CQ131" i="71"/>
  <c r="DI83" i="71"/>
  <c r="CQ135" i="71"/>
  <c r="CR120" i="71"/>
  <c r="DJ68" i="71"/>
  <c r="CR131" i="71"/>
  <c r="DJ79" i="71"/>
  <c r="CR125" i="71"/>
  <c r="DJ73" i="71"/>
  <c r="DI62" i="71"/>
  <c r="CQ114" i="71"/>
  <c r="CR138" i="71"/>
  <c r="DJ86" i="71"/>
  <c r="DI56" i="71"/>
  <c r="CQ108" i="71"/>
  <c r="CR208" i="71"/>
  <c r="CR260" i="71" s="1"/>
  <c r="DJ156" i="71"/>
  <c r="DI85" i="71"/>
  <c r="CQ137" i="71"/>
  <c r="DI91" i="71"/>
  <c r="CQ143" i="71"/>
  <c r="CR127" i="71"/>
  <c r="DJ75" i="71"/>
  <c r="DI86" i="71"/>
  <c r="CQ138" i="71"/>
  <c r="DI84" i="71"/>
  <c r="CQ136" i="71"/>
  <c r="DI100" i="71"/>
  <c r="CQ152" i="71"/>
  <c r="DI92" i="71"/>
  <c r="CQ144" i="71"/>
  <c r="DI104" i="71"/>
  <c r="CQ156" i="71"/>
  <c r="DI61" i="71"/>
  <c r="CQ113" i="71"/>
  <c r="DI76" i="71"/>
  <c r="CQ128" i="71"/>
  <c r="CR129" i="71"/>
  <c r="DJ77" i="71"/>
  <c r="CR155" i="71"/>
  <c r="DJ103" i="71"/>
  <c r="DI111" i="71"/>
  <c r="CQ163" i="71"/>
  <c r="CR143" i="71"/>
  <c r="DJ91" i="71"/>
  <c r="CR126" i="71"/>
  <c r="DJ74" i="71"/>
  <c r="EU200" i="71"/>
  <c r="EU199" i="71"/>
  <c r="EU208" i="71"/>
  <c r="ET162" i="71"/>
  <c r="EU164" i="71"/>
  <c r="EU175" i="71"/>
  <c r="ET169" i="71"/>
  <c r="ET161" i="71"/>
  <c r="ET192" i="71"/>
  <c r="ET201" i="71"/>
  <c r="ET179" i="71"/>
  <c r="ET208" i="71"/>
  <c r="EU76" i="71"/>
  <c r="ET112" i="71"/>
  <c r="ET22" i="71"/>
  <c r="ET159" i="71"/>
  <c r="ET96" i="71"/>
  <c r="ET125" i="71"/>
  <c r="EU141" i="71"/>
  <c r="ET82" i="71"/>
  <c r="ET183" i="71"/>
  <c r="ET164" i="71"/>
  <c r="ET166" i="71"/>
  <c r="EU165" i="71"/>
  <c r="ET67" i="71"/>
  <c r="EU46" i="71"/>
  <c r="EU88" i="71"/>
  <c r="EU123" i="71"/>
  <c r="EU41" i="71"/>
  <c r="ET68" i="71"/>
  <c r="ET128" i="71"/>
  <c r="EU135" i="71"/>
  <c r="ET45" i="71"/>
  <c r="EU101" i="71"/>
  <c r="EU6" i="71"/>
  <c r="ET69" i="71"/>
  <c r="ET9" i="71"/>
  <c r="EU137" i="71"/>
  <c r="ET131" i="71"/>
  <c r="EU54" i="71"/>
  <c r="EU84" i="71"/>
  <c r="EU115" i="71"/>
  <c r="EU158" i="71"/>
  <c r="ET138" i="71"/>
  <c r="EU64" i="71"/>
  <c r="ET27" i="71"/>
  <c r="ET156" i="71"/>
  <c r="EU37" i="71"/>
  <c r="EU44" i="71"/>
  <c r="EU72" i="71"/>
  <c r="ET28" i="71"/>
  <c r="EU149" i="71"/>
  <c r="EU32" i="71"/>
  <c r="ET146" i="71"/>
  <c r="ET132" i="71"/>
  <c r="ET40" i="71"/>
  <c r="ET74" i="71"/>
  <c r="ET92" i="71"/>
  <c r="ET105" i="71"/>
  <c r="ET24" i="71"/>
  <c r="EU170" i="71"/>
  <c r="ET196" i="71"/>
  <c r="EU180" i="71"/>
  <c r="EU163" i="71"/>
  <c r="EU179" i="71"/>
  <c r="ET38" i="71"/>
  <c r="ET94" i="71"/>
  <c r="ET133" i="71"/>
  <c r="ET127" i="71"/>
  <c r="EU38" i="71"/>
  <c r="ET102" i="71"/>
  <c r="ET86" i="71"/>
  <c r="ET99" i="71"/>
  <c r="ET25" i="71"/>
  <c r="ET134" i="71"/>
  <c r="EU113" i="71"/>
  <c r="ET41" i="71"/>
  <c r="ET149" i="71"/>
  <c r="ET14" i="71"/>
  <c r="EU35" i="71"/>
  <c r="EU111" i="71"/>
  <c r="EU124" i="71"/>
  <c r="ET37" i="71"/>
  <c r="ET19" i="71"/>
  <c r="ET119" i="71"/>
  <c r="EU128" i="71"/>
  <c r="ET117" i="71"/>
  <c r="ET64" i="71"/>
  <c r="EU17" i="71"/>
  <c r="ET113" i="71"/>
  <c r="ET141" i="71"/>
  <c r="EU60" i="71"/>
  <c r="EU75" i="71"/>
  <c r="EU61" i="71"/>
  <c r="EU78" i="71"/>
  <c r="EU94" i="71"/>
  <c r="EU154" i="71"/>
  <c r="EU57" i="71"/>
  <c r="EU22" i="71"/>
  <c r="EU118" i="71"/>
  <c r="ET151" i="71"/>
  <c r="EU127" i="71"/>
  <c r="EU182" i="71"/>
  <c r="EU196" i="71"/>
  <c r="EU161" i="71"/>
  <c r="ET184" i="71"/>
  <c r="ET173" i="71"/>
  <c r="EU202" i="71"/>
  <c r="ET205" i="71"/>
  <c r="EU21" i="71"/>
  <c r="ET143" i="71"/>
  <c r="ET124" i="71"/>
  <c r="ET114" i="71"/>
  <c r="ET29" i="71"/>
  <c r="ET78" i="71"/>
  <c r="ET104" i="71"/>
  <c r="ET83" i="71"/>
  <c r="ET88" i="71"/>
  <c r="ET110" i="71"/>
  <c r="EU117" i="71"/>
  <c r="ET10" i="71"/>
  <c r="EU153" i="71"/>
  <c r="EU156" i="71"/>
  <c r="EU159" i="71"/>
  <c r="ET43" i="71"/>
  <c r="EU146" i="71"/>
  <c r="EU71" i="71"/>
  <c r="EU58" i="71"/>
  <c r="EU23" i="71"/>
  <c r="ET120" i="71"/>
  <c r="ET157" i="71"/>
  <c r="EU63" i="71"/>
  <c r="EU24" i="71"/>
  <c r="ET109" i="71"/>
  <c r="EU155" i="71"/>
  <c r="EU131" i="71"/>
  <c r="EU102" i="71"/>
  <c r="EU92" i="71"/>
  <c r="EU106" i="71"/>
  <c r="EU104" i="71"/>
  <c r="EU108" i="71"/>
  <c r="ET123" i="71"/>
  <c r="ET103" i="71"/>
  <c r="EU18" i="71"/>
  <c r="ET47" i="71"/>
  <c r="ET129" i="71"/>
  <c r="ET111" i="71"/>
  <c r="ET200" i="71"/>
  <c r="ET167" i="71"/>
  <c r="ET199" i="71"/>
  <c r="EU206" i="71"/>
  <c r="EU197" i="71"/>
  <c r="ET180" i="71"/>
  <c r="ET185" i="71"/>
  <c r="EU162" i="71"/>
  <c r="EU187" i="71"/>
  <c r="ET11" i="71"/>
  <c r="ET165" i="71"/>
  <c r="ET194" i="71"/>
  <c r="EU203" i="71"/>
  <c r="EU188" i="71"/>
  <c r="ET177" i="71"/>
  <c r="ET193" i="71"/>
  <c r="ET171" i="71"/>
  <c r="ET172" i="71"/>
  <c r="EU184" i="71"/>
  <c r="ET178" i="71"/>
  <c r="EU172" i="71"/>
  <c r="ET186" i="71"/>
  <c r="ET175" i="71"/>
  <c r="ET170" i="71"/>
  <c r="ET206" i="71"/>
  <c r="EU31" i="71"/>
  <c r="EU145" i="71"/>
  <c r="EU125" i="71"/>
  <c r="ET51" i="71"/>
  <c r="EU39" i="71"/>
  <c r="ET57" i="71"/>
  <c r="ET76" i="71"/>
  <c r="ET95" i="71"/>
  <c r="ET71" i="71"/>
  <c r="ET70" i="71"/>
  <c r="ET153" i="71"/>
  <c r="ET32" i="71"/>
  <c r="EU50" i="71"/>
  <c r="ET5" i="71"/>
  <c r="EU14" i="71"/>
  <c r="ET144" i="71"/>
  <c r="EU30" i="71"/>
  <c r="ET15" i="71"/>
  <c r="ET55" i="71"/>
  <c r="EU119" i="71"/>
  <c r="EU25" i="71"/>
  <c r="ET100" i="71"/>
  <c r="ET18" i="71"/>
  <c r="ET33" i="71"/>
  <c r="EU116" i="71"/>
  <c r="EU96" i="71"/>
  <c r="EU85" i="71"/>
  <c r="EU105" i="71"/>
  <c r="EU83" i="71"/>
  <c r="EU120" i="71"/>
  <c r="ET21" i="71"/>
  <c r="EU139" i="71"/>
  <c r="ET136" i="71"/>
  <c r="EU192" i="71"/>
  <c r="EU174" i="71"/>
  <c r="EU176" i="71"/>
  <c r="ET168" i="71"/>
  <c r="ET202" i="71"/>
  <c r="EU198" i="71"/>
  <c r="EU205" i="71"/>
  <c r="ET204" i="71"/>
  <c r="EU177" i="71"/>
  <c r="EU194" i="71"/>
  <c r="EU189" i="71"/>
  <c r="EU190" i="71"/>
  <c r="EU65" i="71"/>
  <c r="EU49" i="71"/>
  <c r="ET87" i="71"/>
  <c r="ET26" i="71"/>
  <c r="EU147" i="71"/>
  <c r="EU74" i="71"/>
  <c r="ET8" i="71"/>
  <c r="ET142" i="71"/>
  <c r="ET61" i="71"/>
  <c r="ET80" i="71"/>
  <c r="ET90" i="71"/>
  <c r="ET107" i="71"/>
  <c r="ET79" i="71"/>
  <c r="EU9" i="71"/>
  <c r="ET84" i="71"/>
  <c r="ET59" i="71"/>
  <c r="ET50" i="71"/>
  <c r="EU12" i="71"/>
  <c r="ET148" i="71"/>
  <c r="ET122" i="71"/>
  <c r="ET34" i="71"/>
  <c r="EU47" i="71"/>
  <c r="ET101" i="71"/>
  <c r="ET135" i="71"/>
  <c r="ET155" i="71"/>
  <c r="EU33" i="71"/>
  <c r="ET44" i="71"/>
  <c r="ET139" i="71"/>
  <c r="EU143" i="71"/>
  <c r="EU13" i="71"/>
  <c r="EU73" i="71"/>
  <c r="EU42" i="71"/>
  <c r="ET7" i="71"/>
  <c r="EU121" i="71"/>
  <c r="EU152" i="71"/>
  <c r="EU87" i="71"/>
  <c r="EU79" i="71"/>
  <c r="EU89" i="71"/>
  <c r="EU80" i="71"/>
  <c r="EU90" i="71"/>
  <c r="ET20" i="71"/>
  <c r="ET118" i="71"/>
  <c r="EU110" i="71"/>
  <c r="ET189" i="71"/>
  <c r="ET176" i="71"/>
  <c r="EU201" i="71"/>
  <c r="EU166" i="71"/>
  <c r="ET163" i="71"/>
  <c r="EU183" i="71"/>
  <c r="ET191" i="71"/>
  <c r="EU171" i="71"/>
  <c r="ET197" i="71"/>
  <c r="EU181" i="71"/>
  <c r="EU169" i="71"/>
  <c r="ET190" i="71"/>
  <c r="ET203" i="71"/>
  <c r="EU186" i="71"/>
  <c r="EU204" i="71"/>
  <c r="ET42" i="71"/>
  <c r="ET39" i="71"/>
  <c r="EU56" i="71"/>
  <c r="EU140" i="71"/>
  <c r="ET207" i="71"/>
  <c r="ET58" i="71"/>
  <c r="EU15" i="71"/>
  <c r="ET158" i="71"/>
  <c r="ET60" i="71"/>
  <c r="ET85" i="71"/>
  <c r="ET91" i="71"/>
  <c r="ET66" i="71"/>
  <c r="ET108" i="71"/>
  <c r="EU40" i="71"/>
  <c r="EU93" i="71"/>
  <c r="EU53" i="71"/>
  <c r="EU20" i="71"/>
  <c r="ET140" i="71"/>
  <c r="EU11" i="71"/>
  <c r="ET48" i="71"/>
  <c r="EU112" i="71"/>
  <c r="ET116" i="71"/>
  <c r="ET12" i="71"/>
  <c r="ET6" i="71"/>
  <c r="ET130" i="71"/>
  <c r="ET147" i="71"/>
  <c r="ET16" i="71"/>
  <c r="ET73" i="71"/>
  <c r="ET52" i="71"/>
  <c r="EU52" i="71"/>
  <c r="EU144" i="71"/>
  <c r="EU142" i="71"/>
  <c r="EU86" i="71"/>
  <c r="EU67" i="71"/>
  <c r="EU66" i="71"/>
  <c r="EU98" i="71"/>
  <c r="EU55" i="71"/>
  <c r="EU8" i="71"/>
  <c r="EU134" i="71"/>
  <c r="ET4" i="71"/>
  <c r="ET160" i="71"/>
  <c r="EU4" i="71"/>
  <c r="EU160" i="71"/>
  <c r="EU193" i="71"/>
  <c r="ET97" i="71"/>
  <c r="ET31" i="71"/>
  <c r="EU45" i="71"/>
  <c r="ET150" i="71"/>
  <c r="EU130" i="71"/>
  <c r="EU136" i="71"/>
  <c r="EU95" i="71"/>
  <c r="ET35" i="71"/>
  <c r="EU28" i="71"/>
  <c r="ET63" i="71"/>
  <c r="ET93" i="71"/>
  <c r="ET75" i="71"/>
  <c r="ET106" i="71"/>
  <c r="ET126" i="71"/>
  <c r="ET13" i="71"/>
  <c r="ET30" i="71"/>
  <c r="ET56" i="71"/>
  <c r="EU150" i="71"/>
  <c r="EU109" i="71"/>
  <c r="EU29" i="71"/>
  <c r="ET137" i="71"/>
  <c r="EU19" i="71"/>
  <c r="EU207" i="71"/>
  <c r="EU132" i="71"/>
  <c r="EU77" i="71"/>
  <c r="ET81" i="71"/>
  <c r="EU10" i="71"/>
  <c r="ET46" i="71"/>
  <c r="EU107" i="71"/>
  <c r="EU100" i="71"/>
  <c r="EU97" i="71"/>
  <c r="EU70" i="71"/>
  <c r="EU99" i="71"/>
  <c r="EU68" i="71"/>
  <c r="EU5" i="71"/>
  <c r="EU133" i="71"/>
  <c r="ET54" i="71"/>
  <c r="ET188" i="71"/>
  <c r="EU173" i="71"/>
  <c r="EU168" i="71"/>
  <c r="ET182" i="71"/>
  <c r="EU195" i="71"/>
  <c r="ET198" i="71"/>
  <c r="EU167" i="71"/>
  <c r="EU178" i="71"/>
  <c r="ET195" i="71"/>
  <c r="EU191" i="71"/>
  <c r="EU185" i="71"/>
  <c r="EU69" i="71"/>
  <c r="EU36" i="71"/>
  <c r="ET49" i="71"/>
  <c r="EU151" i="71"/>
  <c r="EU114" i="71"/>
  <c r="EU48" i="71"/>
  <c r="EU7" i="71"/>
  <c r="ET23" i="71"/>
  <c r="ET62" i="71"/>
  <c r="ET89" i="71"/>
  <c r="ET72" i="71"/>
  <c r="ET98" i="71"/>
  <c r="EU129" i="71"/>
  <c r="ET53" i="71"/>
  <c r="ET65" i="71"/>
  <c r="EU16" i="71"/>
  <c r="ET36" i="71"/>
  <c r="ET152" i="71"/>
  <c r="EU26" i="71"/>
  <c r="EU34" i="71"/>
  <c r="ET121" i="71"/>
  <c r="ET145" i="71"/>
  <c r="EU51" i="71"/>
  <c r="EU122" i="71"/>
  <c r="EU157" i="71"/>
  <c r="EU126" i="71"/>
  <c r="ET115" i="71"/>
  <c r="EU27" i="71"/>
  <c r="EU148" i="71"/>
  <c r="EU138" i="71"/>
  <c r="EU91" i="71"/>
  <c r="EU62" i="71"/>
  <c r="EU82" i="71"/>
  <c r="EU103" i="71"/>
  <c r="EU81" i="71"/>
  <c r="EU43" i="71"/>
  <c r="ET17" i="71"/>
  <c r="ET77" i="71"/>
  <c r="DA34" i="44"/>
  <c r="DC34" i="44"/>
  <c r="DD34" i="44"/>
  <c r="DE34" i="44"/>
  <c r="DB34" i="44"/>
  <c r="FR32" i="71" l="1"/>
  <c r="G20" i="43" a="1"/>
  <c r="AB13" i="77" s="1"/>
  <c r="FR15" i="71"/>
  <c r="FR47" i="71"/>
  <c r="FR40" i="71"/>
  <c r="FR7" i="71"/>
  <c r="FR49" i="71"/>
  <c r="FR9" i="71"/>
  <c r="FR34" i="71"/>
  <c r="FR18" i="71"/>
  <c r="FR43" i="71"/>
  <c r="FR33" i="71"/>
  <c r="FR22" i="71"/>
  <c r="FR19" i="71"/>
  <c r="FR20" i="71"/>
  <c r="FR30" i="71"/>
  <c r="FR41" i="71"/>
  <c r="FR12" i="71"/>
  <c r="FR42" i="71"/>
  <c r="FR6" i="71"/>
  <c r="FR5" i="71"/>
  <c r="FR45" i="71"/>
  <c r="FR21" i="71"/>
  <c r="FQ38" i="71"/>
  <c r="FR24" i="71"/>
  <c r="FR25" i="71"/>
  <c r="FR16" i="71"/>
  <c r="FR36" i="71"/>
  <c r="FR8" i="71"/>
  <c r="FR17" i="71"/>
  <c r="FR48" i="71"/>
  <c r="FR14" i="71"/>
  <c r="FQ48" i="71"/>
  <c r="FR26" i="71"/>
  <c r="FQ12" i="71"/>
  <c r="FR23" i="71"/>
  <c r="FQ9" i="71"/>
  <c r="FR10" i="71"/>
  <c r="FR28" i="71"/>
  <c r="FQ7" i="71"/>
  <c r="FQ31" i="71"/>
  <c r="FR44" i="71"/>
  <c r="FR38" i="71"/>
  <c r="FR35" i="71"/>
  <c r="FR46" i="71"/>
  <c r="FR27" i="71"/>
  <c r="FR29" i="71"/>
  <c r="FQ51" i="71"/>
  <c r="FR37" i="71"/>
  <c r="FR13" i="71"/>
  <c r="FR11" i="71"/>
  <c r="FQ4" i="71"/>
  <c r="FR50" i="71"/>
  <c r="FR31" i="71"/>
  <c r="FR39" i="71"/>
  <c r="FR51" i="71"/>
  <c r="FQ14" i="71"/>
  <c r="FQ36" i="71"/>
  <c r="FQ30" i="71"/>
  <c r="FQ39" i="71"/>
  <c r="FQ42" i="71"/>
  <c r="FQ46" i="71"/>
  <c r="FR4" i="71"/>
  <c r="FQ50" i="71"/>
  <c r="FQ17" i="71"/>
  <c r="FQ26" i="71"/>
  <c r="FQ29" i="71"/>
  <c r="FQ45" i="71"/>
  <c r="FQ16" i="71"/>
  <c r="FQ15" i="71"/>
  <c r="FQ28" i="71"/>
  <c r="FQ40" i="71"/>
  <c r="FQ43" i="71"/>
  <c r="FQ20" i="71"/>
  <c r="FQ18" i="71"/>
  <c r="FQ6" i="71"/>
  <c r="FQ24" i="71"/>
  <c r="FQ11" i="71"/>
  <c r="FQ41" i="71"/>
  <c r="FQ10" i="71"/>
  <c r="FQ32" i="71"/>
  <c r="FQ35" i="71"/>
  <c r="FQ13" i="71"/>
  <c r="FQ5" i="71"/>
  <c r="FQ44" i="71"/>
  <c r="FQ33" i="71"/>
  <c r="FQ37" i="71"/>
  <c r="FQ23" i="71"/>
  <c r="FQ25" i="71"/>
  <c r="FQ49" i="71"/>
  <c r="FQ27" i="71"/>
  <c r="FQ19" i="71"/>
  <c r="FQ22" i="71"/>
  <c r="FQ47" i="71"/>
  <c r="FQ8" i="71"/>
  <c r="FQ21" i="71"/>
  <c r="FQ34" i="71"/>
  <c r="FH243" i="71"/>
  <c r="B244" i="71"/>
  <c r="FG243" i="71"/>
  <c r="FU20" i="71"/>
  <c r="FU14" i="71"/>
  <c r="FU24" i="71"/>
  <c r="FU10" i="71"/>
  <c r="FU33" i="71"/>
  <c r="FU22" i="71"/>
  <c r="FU38" i="71"/>
  <c r="FU29" i="71"/>
  <c r="FU18" i="71"/>
  <c r="FU13" i="71"/>
  <c r="FU7" i="71"/>
  <c r="FU31" i="71"/>
  <c r="FU39" i="71"/>
  <c r="FU25" i="71"/>
  <c r="FU23" i="71"/>
  <c r="FU4" i="71"/>
  <c r="FU17" i="71"/>
  <c r="FU42" i="71"/>
  <c r="FU34" i="71"/>
  <c r="FU28" i="71"/>
  <c r="FU49" i="71"/>
  <c r="FU12" i="71"/>
  <c r="FU15" i="71"/>
  <c r="FU5" i="71"/>
  <c r="FU45" i="71"/>
  <c r="FU37" i="71"/>
  <c r="FU19" i="71"/>
  <c r="FU27" i="71"/>
  <c r="FU26" i="71"/>
  <c r="FU44" i="71"/>
  <c r="FU40" i="71"/>
  <c r="FU11" i="71"/>
  <c r="FU47" i="71"/>
  <c r="FU6" i="71"/>
  <c r="FU21" i="71"/>
  <c r="FU8" i="71"/>
  <c r="FU46" i="71"/>
  <c r="FU48" i="71"/>
  <c r="FU16" i="71"/>
  <c r="FU41" i="71"/>
  <c r="FU50" i="71"/>
  <c r="FU30" i="71"/>
  <c r="FU9" i="71"/>
  <c r="FU36" i="71"/>
  <c r="FU32" i="71"/>
  <c r="FU43" i="71"/>
  <c r="CR166" i="71"/>
  <c r="CR218" i="71" s="1"/>
  <c r="G26" i="43" a="1"/>
  <c r="G26" i="43" s="1"/>
  <c r="G35" i="43" a="1"/>
  <c r="G16" i="43" a="1"/>
  <c r="G19" i="43"/>
  <c r="Y12" i="77"/>
  <c r="Q12" i="77"/>
  <c r="I12" i="77"/>
  <c r="X12" i="77"/>
  <c r="P12" i="77"/>
  <c r="H12" i="77"/>
  <c r="K12" i="77"/>
  <c r="W12" i="77"/>
  <c r="O12" i="77"/>
  <c r="G12" i="77"/>
  <c r="AA12" i="77"/>
  <c r="V12" i="77"/>
  <c r="N12" i="77"/>
  <c r="F12" i="77"/>
  <c r="U12" i="77"/>
  <c r="M12" i="77"/>
  <c r="E12" i="77"/>
  <c r="S12" i="77"/>
  <c r="AB12" i="77"/>
  <c r="T12" i="77"/>
  <c r="L12" i="77"/>
  <c r="Z12" i="77"/>
  <c r="R12" i="77"/>
  <c r="J12" i="77"/>
  <c r="AR126" i="73"/>
  <c r="AQ127" i="73"/>
  <c r="AW115" i="73"/>
  <c r="AR141" i="73"/>
  <c r="AX129" i="73"/>
  <c r="AS130" i="73"/>
  <c r="AQ123" i="73"/>
  <c r="AW111" i="73"/>
  <c r="AR122" i="73"/>
  <c r="AS123" i="73"/>
  <c r="AR125" i="73"/>
  <c r="AR123" i="73"/>
  <c r="AS140" i="73"/>
  <c r="AY128" i="73"/>
  <c r="AQ122" i="73"/>
  <c r="AW110" i="73"/>
  <c r="AR128" i="73"/>
  <c r="AS124" i="73"/>
  <c r="AR119" i="73"/>
  <c r="AQ121" i="73"/>
  <c r="AW109" i="73"/>
  <c r="AS122" i="73"/>
  <c r="AR130" i="73"/>
  <c r="AS120" i="73"/>
  <c r="AQ128" i="73"/>
  <c r="AW116" i="73"/>
  <c r="AR120" i="73"/>
  <c r="AQ120" i="73"/>
  <c r="AW108" i="73"/>
  <c r="AQ125" i="73"/>
  <c r="AW113" i="73"/>
  <c r="AS121" i="73"/>
  <c r="AS127" i="73"/>
  <c r="AS119" i="73"/>
  <c r="AQ138" i="73"/>
  <c r="AW126" i="73"/>
  <c r="AS125" i="73"/>
  <c r="AQ129" i="73"/>
  <c r="AW117" i="73"/>
  <c r="AR127" i="73"/>
  <c r="AS126" i="73"/>
  <c r="AQ130" i="73"/>
  <c r="AW118" i="73"/>
  <c r="AR121" i="73"/>
  <c r="AQ136" i="73"/>
  <c r="AW124" i="73"/>
  <c r="AS129" i="73"/>
  <c r="AR124" i="73"/>
  <c r="AQ119" i="73"/>
  <c r="AW107" i="73"/>
  <c r="AP140" i="73"/>
  <c r="AV128" i="73"/>
  <c r="AP141" i="73"/>
  <c r="AV129" i="73"/>
  <c r="AP135" i="73"/>
  <c r="AV123" i="73"/>
  <c r="AP139" i="73"/>
  <c r="AV127" i="73"/>
  <c r="AV148" i="73"/>
  <c r="AP160" i="73"/>
  <c r="AV133" i="73"/>
  <c r="AP145" i="73"/>
  <c r="AP149" i="73"/>
  <c r="AV137" i="73"/>
  <c r="AP150" i="73"/>
  <c r="AV138" i="73"/>
  <c r="AV134" i="73"/>
  <c r="AP146" i="73"/>
  <c r="AP143" i="73"/>
  <c r="AV131" i="73"/>
  <c r="AP166" i="73"/>
  <c r="AV154" i="73"/>
  <c r="AV132" i="73"/>
  <c r="AP144" i="73"/>
  <c r="H62" i="42" a="1"/>
  <c r="AT24" i="69" s="1"/>
  <c r="BA19" i="69"/>
  <c r="BB19" i="69"/>
  <c r="H68" i="42"/>
  <c r="E28" i="69" s="1"/>
  <c r="AT28" i="69"/>
  <c r="AZ28" i="69"/>
  <c r="AU28" i="69"/>
  <c r="BB28" i="69"/>
  <c r="AY28" i="69"/>
  <c r="AS28" i="69"/>
  <c r="AX28" i="69"/>
  <c r="BA28" i="69"/>
  <c r="AW28" i="69"/>
  <c r="AV28" i="69"/>
  <c r="AD28" i="69"/>
  <c r="AM28" i="69"/>
  <c r="AC28" i="69"/>
  <c r="L28" i="69"/>
  <c r="V28" i="69"/>
  <c r="AK28" i="69"/>
  <c r="AL28" i="69"/>
  <c r="J28" i="69"/>
  <c r="K28" i="69"/>
  <c r="T28" i="69"/>
  <c r="AF28" i="69"/>
  <c r="AE28" i="69"/>
  <c r="I28" i="69"/>
  <c r="R28" i="69"/>
  <c r="S28" i="69"/>
  <c r="AB28" i="69"/>
  <c r="H28" i="69"/>
  <c r="Q28" i="69"/>
  <c r="Z28" i="69"/>
  <c r="AA28" i="69"/>
  <c r="AJ28" i="69"/>
  <c r="G28" i="69"/>
  <c r="P28" i="69"/>
  <c r="Y28" i="69"/>
  <c r="AH28" i="69"/>
  <c r="AI28" i="69"/>
  <c r="AR28" i="69"/>
  <c r="N28" i="69"/>
  <c r="U28" i="69"/>
  <c r="AN28" i="69"/>
  <c r="F28" i="69"/>
  <c r="O28" i="69"/>
  <c r="X28" i="69"/>
  <c r="AG28" i="69"/>
  <c r="AP28" i="69"/>
  <c r="AQ28" i="69"/>
  <c r="W28" i="69"/>
  <c r="AO28" i="69"/>
  <c r="M28" i="69"/>
  <c r="H67" i="42"/>
  <c r="E27" i="69" s="1"/>
  <c r="AU27" i="69"/>
  <c r="AY27" i="69"/>
  <c r="AS27" i="69"/>
  <c r="AW27" i="69"/>
  <c r="AT27" i="69"/>
  <c r="AZ27" i="69"/>
  <c r="AV27" i="69"/>
  <c r="BA27" i="69"/>
  <c r="AX27" i="69"/>
  <c r="H27" i="69"/>
  <c r="Y27" i="69"/>
  <c r="AD27" i="69"/>
  <c r="AB27" i="69"/>
  <c r="N27" i="69"/>
  <c r="AN27" i="69"/>
  <c r="P27" i="69"/>
  <c r="AG27" i="69"/>
  <c r="K27" i="69"/>
  <c r="AJ27" i="69"/>
  <c r="AI27" i="69"/>
  <c r="F27" i="69"/>
  <c r="X27" i="69"/>
  <c r="AO27" i="69"/>
  <c r="S27" i="69"/>
  <c r="AR27" i="69"/>
  <c r="O27" i="69"/>
  <c r="M27" i="69"/>
  <c r="G27" i="69"/>
  <c r="AF27" i="69"/>
  <c r="J27" i="69"/>
  <c r="AA27" i="69"/>
  <c r="V27" i="69"/>
  <c r="R27" i="69"/>
  <c r="W27" i="69"/>
  <c r="AL27" i="69"/>
  <c r="Z27" i="69"/>
  <c r="AQ27" i="69"/>
  <c r="U27" i="69"/>
  <c r="AM27" i="69"/>
  <c r="AP27" i="69"/>
  <c r="AK27" i="69"/>
  <c r="AE27" i="69"/>
  <c r="I27" i="69"/>
  <c r="AH27" i="69"/>
  <c r="L27" i="69"/>
  <c r="AC27" i="69"/>
  <c r="Q27" i="69"/>
  <c r="T27" i="69"/>
  <c r="H60" i="42"/>
  <c r="E20" i="69" s="1"/>
  <c r="AW20" i="69"/>
  <c r="AU20" i="69"/>
  <c r="AS20" i="69"/>
  <c r="AY20" i="69"/>
  <c r="AX20" i="69"/>
  <c r="AR20" i="69"/>
  <c r="AZ20" i="69"/>
  <c r="AT20" i="69"/>
  <c r="AV20" i="69"/>
  <c r="AI20" i="69"/>
  <c r="J20" i="69"/>
  <c r="X20" i="69"/>
  <c r="AL20" i="69"/>
  <c r="M20" i="69"/>
  <c r="AF20" i="69"/>
  <c r="AA20" i="69"/>
  <c r="AO20" i="69"/>
  <c r="P20" i="69"/>
  <c r="AD20" i="69"/>
  <c r="U20" i="69"/>
  <c r="S20" i="69"/>
  <c r="AG20" i="69"/>
  <c r="H20" i="69"/>
  <c r="V20" i="69"/>
  <c r="R20" i="69"/>
  <c r="AJ20" i="69"/>
  <c r="K20" i="69"/>
  <c r="Y20" i="69"/>
  <c r="AM20" i="69"/>
  <c r="N20" i="69"/>
  <c r="AB20" i="69"/>
  <c r="AP20" i="69"/>
  <c r="Q20" i="69"/>
  <c r="AE20" i="69"/>
  <c r="F20" i="69"/>
  <c r="G20" i="69"/>
  <c r="T20" i="69"/>
  <c r="AH20" i="69"/>
  <c r="I20" i="69"/>
  <c r="W20" i="69"/>
  <c r="AK20" i="69"/>
  <c r="L20" i="69"/>
  <c r="Z20" i="69"/>
  <c r="AN20" i="69"/>
  <c r="O20" i="69"/>
  <c r="AC20" i="69"/>
  <c r="AQ20" i="69"/>
  <c r="H59" i="42"/>
  <c r="E19" i="69" s="1"/>
  <c r="AX19" i="69"/>
  <c r="AU19" i="69"/>
  <c r="AR19" i="69"/>
  <c r="AW19" i="69"/>
  <c r="AV19" i="69"/>
  <c r="AY19" i="69"/>
  <c r="AT19" i="69"/>
  <c r="AS19" i="69"/>
  <c r="AZ19" i="69"/>
  <c r="O19" i="69"/>
  <c r="AH19" i="69"/>
  <c r="S19" i="69"/>
  <c r="W19" i="69"/>
  <c r="H19" i="69"/>
  <c r="AP19" i="69"/>
  <c r="AA19" i="69"/>
  <c r="L19" i="69"/>
  <c r="Z19" i="69"/>
  <c r="AE19" i="69"/>
  <c r="P19" i="69"/>
  <c r="AI19" i="69"/>
  <c r="T19" i="69"/>
  <c r="M19" i="69"/>
  <c r="AM19" i="69"/>
  <c r="X19" i="69"/>
  <c r="I19" i="69"/>
  <c r="AQ19" i="69"/>
  <c r="AB19" i="69"/>
  <c r="U19" i="69"/>
  <c r="AF19" i="69"/>
  <c r="Q19" i="69"/>
  <c r="AJ19" i="69"/>
  <c r="AC19" i="69"/>
  <c r="N19" i="69"/>
  <c r="G19" i="69"/>
  <c r="AL19" i="69"/>
  <c r="AN19" i="69"/>
  <c r="Y19" i="69"/>
  <c r="J19" i="69"/>
  <c r="AK19" i="69"/>
  <c r="V19" i="69"/>
  <c r="K19" i="69"/>
  <c r="AG19" i="69"/>
  <c r="R19" i="69"/>
  <c r="F19" i="69"/>
  <c r="AD19" i="69"/>
  <c r="AO19" i="69"/>
  <c r="H56" i="42" a="1"/>
  <c r="H55" i="42"/>
  <c r="E14" i="69" s="1"/>
  <c r="AX14" i="69"/>
  <c r="AV14" i="69"/>
  <c r="AS14" i="69"/>
  <c r="AU14" i="69"/>
  <c r="AY14" i="69"/>
  <c r="AT14" i="69"/>
  <c r="AZ14" i="69"/>
  <c r="AW14" i="69"/>
  <c r="BA14" i="69"/>
  <c r="R14" i="69"/>
  <c r="AG14" i="69"/>
  <c r="N14" i="69"/>
  <c r="AC14" i="69"/>
  <c r="K14" i="69"/>
  <c r="AK14" i="69"/>
  <c r="AR14" i="69"/>
  <c r="J14" i="69"/>
  <c r="Y14" i="69"/>
  <c r="AN14" i="69"/>
  <c r="F14" i="69"/>
  <c r="U14" i="69"/>
  <c r="Z14" i="69"/>
  <c r="AJ14" i="69"/>
  <c r="Q14" i="69"/>
  <c r="AF14" i="69"/>
  <c r="M14" i="69"/>
  <c r="AO14" i="69"/>
  <c r="AB14" i="69"/>
  <c r="AQ14" i="69"/>
  <c r="I14" i="69"/>
  <c r="X14" i="69"/>
  <c r="AM14" i="69"/>
  <c r="V14" i="69"/>
  <c r="T14" i="69"/>
  <c r="AI14" i="69"/>
  <c r="P14" i="69"/>
  <c r="AE14" i="69"/>
  <c r="L14" i="69"/>
  <c r="AA14" i="69"/>
  <c r="AP14" i="69"/>
  <c r="H14" i="69"/>
  <c r="W14" i="69"/>
  <c r="AL14" i="69"/>
  <c r="G14" i="69"/>
  <c r="S14" i="69"/>
  <c r="AH14" i="69"/>
  <c r="O14" i="69"/>
  <c r="AD14" i="69"/>
  <c r="H51" i="42"/>
  <c r="E10" i="69" s="1"/>
  <c r="BA10" i="69"/>
  <c r="AW10" i="69"/>
  <c r="AZ10" i="69"/>
  <c r="AV10" i="69"/>
  <c r="AY11" i="69"/>
  <c r="AU11" i="69"/>
  <c r="AY10" i="69"/>
  <c r="AU10" i="69"/>
  <c r="AX11" i="69"/>
  <c r="AT10" i="69"/>
  <c r="AZ11" i="69"/>
  <c r="AW11" i="69"/>
  <c r="AT11" i="69"/>
  <c r="BA11" i="69"/>
  <c r="AV11" i="69"/>
  <c r="AX10" i="69"/>
  <c r="AS11" i="69"/>
  <c r="AS10" i="69"/>
  <c r="AC11" i="69"/>
  <c r="AD11" i="69"/>
  <c r="AE11" i="69"/>
  <c r="AF11" i="69"/>
  <c r="AG11" i="69"/>
  <c r="AQ10" i="69"/>
  <c r="L10" i="69"/>
  <c r="Q10" i="69"/>
  <c r="AN10" i="69"/>
  <c r="N10" i="69"/>
  <c r="AE10" i="69"/>
  <c r="AA10" i="69"/>
  <c r="AK11" i="69"/>
  <c r="AL11" i="69"/>
  <c r="AM11" i="69"/>
  <c r="AN11" i="69"/>
  <c r="AO11" i="69"/>
  <c r="T10" i="69"/>
  <c r="Y10" i="69"/>
  <c r="M10" i="69"/>
  <c r="V10" i="69"/>
  <c r="AM10" i="69"/>
  <c r="P11" i="69"/>
  <c r="H10" i="69"/>
  <c r="O10" i="69"/>
  <c r="AP11" i="69"/>
  <c r="AH11" i="69"/>
  <c r="Z11" i="69"/>
  <c r="R11" i="69"/>
  <c r="J11" i="69"/>
  <c r="J10" i="69"/>
  <c r="AB10" i="69"/>
  <c r="AG10" i="69"/>
  <c r="U10" i="69"/>
  <c r="AD10" i="69"/>
  <c r="Q11" i="69"/>
  <c r="K11" i="69"/>
  <c r="AQ11" i="69"/>
  <c r="AI11" i="69"/>
  <c r="S11" i="69"/>
  <c r="AA11" i="69"/>
  <c r="R10" i="69"/>
  <c r="AJ10" i="69"/>
  <c r="AO10" i="69"/>
  <c r="AC10" i="69"/>
  <c r="AL10" i="69"/>
  <c r="O11" i="69"/>
  <c r="AJ11" i="69"/>
  <c r="AB11" i="69"/>
  <c r="T11" i="69"/>
  <c r="L11" i="69"/>
  <c r="AR11" i="69"/>
  <c r="Z10" i="69"/>
  <c r="K10" i="69"/>
  <c r="AR10" i="69"/>
  <c r="AK10" i="69"/>
  <c r="M11" i="69"/>
  <c r="AF10" i="69"/>
  <c r="E11" i="69"/>
  <c r="F11" i="69"/>
  <c r="G11" i="69"/>
  <c r="H11" i="69"/>
  <c r="I11" i="69"/>
  <c r="AH10" i="69"/>
  <c r="S10" i="69"/>
  <c r="P10" i="69"/>
  <c r="G10" i="69"/>
  <c r="AP10" i="69"/>
  <c r="U11" i="69"/>
  <c r="V11" i="69"/>
  <c r="W11" i="69"/>
  <c r="X11" i="69"/>
  <c r="Y11" i="69"/>
  <c r="AI10" i="69"/>
  <c r="I10" i="69"/>
  <c r="X10" i="69"/>
  <c r="F10" i="69"/>
  <c r="W10" i="69"/>
  <c r="N11" i="69"/>
  <c r="DI147" i="71"/>
  <c r="CQ193" i="71"/>
  <c r="DI193" i="71" s="1"/>
  <c r="CQ198" i="71"/>
  <c r="DI198" i="71" s="1"/>
  <c r="DI131" i="71"/>
  <c r="CQ183" i="71"/>
  <c r="CR210" i="71"/>
  <c r="CR262" i="71" s="1"/>
  <c r="DJ158" i="71"/>
  <c r="CR170" i="71"/>
  <c r="DJ118" i="71"/>
  <c r="DI133" i="71"/>
  <c r="CQ185" i="71"/>
  <c r="CR249" i="71"/>
  <c r="DJ197" i="71"/>
  <c r="CR214" i="71"/>
  <c r="DJ162" i="71"/>
  <c r="DI158" i="71"/>
  <c r="CQ210" i="71"/>
  <c r="CQ262" i="71" s="1"/>
  <c r="DI125" i="71"/>
  <c r="CQ177" i="71"/>
  <c r="DI113" i="71"/>
  <c r="CQ165" i="71"/>
  <c r="DI137" i="71"/>
  <c r="CQ189" i="71"/>
  <c r="CR172" i="71"/>
  <c r="DJ120" i="71"/>
  <c r="CR165" i="71"/>
  <c r="DJ113" i="71"/>
  <c r="CR186" i="71"/>
  <c r="DJ134" i="71"/>
  <c r="DI203" i="71"/>
  <c r="CQ255" i="71"/>
  <c r="DI115" i="71"/>
  <c r="CQ167" i="71"/>
  <c r="CR250" i="71"/>
  <c r="DJ198" i="71"/>
  <c r="CR185" i="71"/>
  <c r="DJ133" i="71"/>
  <c r="DI139" i="71"/>
  <c r="CQ191" i="71"/>
  <c r="DI120" i="71"/>
  <c r="CQ172" i="71"/>
  <c r="DI119" i="71"/>
  <c r="CQ171" i="71"/>
  <c r="CR200" i="71"/>
  <c r="DJ148" i="71"/>
  <c r="CR167" i="71"/>
  <c r="DJ115" i="71"/>
  <c r="DI129" i="71"/>
  <c r="CQ181" i="71"/>
  <c r="CR192" i="71"/>
  <c r="DJ140" i="71"/>
  <c r="CR195" i="71"/>
  <c r="DJ143" i="71"/>
  <c r="DI138" i="71"/>
  <c r="CQ190" i="71"/>
  <c r="CR190" i="71"/>
  <c r="DJ138" i="71"/>
  <c r="CR177" i="71"/>
  <c r="DJ125" i="71"/>
  <c r="DI135" i="71"/>
  <c r="CQ187" i="71"/>
  <c r="CR171" i="71"/>
  <c r="DJ119" i="71"/>
  <c r="DI155" i="71"/>
  <c r="CQ207" i="71"/>
  <c r="CR202" i="71"/>
  <c r="DJ150" i="71"/>
  <c r="DI154" i="71"/>
  <c r="CQ206" i="71"/>
  <c r="CR193" i="71"/>
  <c r="DJ141" i="71"/>
  <c r="DI127" i="71"/>
  <c r="CQ179" i="71"/>
  <c r="CR205" i="71"/>
  <c r="DJ153" i="71"/>
  <c r="CR256" i="71"/>
  <c r="DJ204" i="71"/>
  <c r="CR207" i="71"/>
  <c r="DJ155" i="71"/>
  <c r="DI156" i="71"/>
  <c r="CQ208" i="71"/>
  <c r="CQ260" i="71" s="1"/>
  <c r="DI114" i="71"/>
  <c r="CQ166" i="71"/>
  <c r="DI132" i="71"/>
  <c r="CQ184" i="71"/>
  <c r="CR199" i="71"/>
  <c r="DJ147" i="71"/>
  <c r="DI140" i="71"/>
  <c r="CQ192" i="71"/>
  <c r="CR211" i="71"/>
  <c r="CR263" i="71" s="1"/>
  <c r="DJ159" i="71"/>
  <c r="CR182" i="71"/>
  <c r="DJ130" i="71"/>
  <c r="DI122" i="71"/>
  <c r="CQ174" i="71"/>
  <c r="DI134" i="71"/>
  <c r="CQ186" i="71"/>
  <c r="CR175" i="71"/>
  <c r="DJ123" i="71"/>
  <c r="CR178" i="71"/>
  <c r="DJ126" i="71"/>
  <c r="DI163" i="71"/>
  <c r="CQ215" i="71"/>
  <c r="DI152" i="71"/>
  <c r="CQ204" i="71"/>
  <c r="DI164" i="71"/>
  <c r="CQ216" i="71"/>
  <c r="DI116" i="71"/>
  <c r="CQ168" i="71"/>
  <c r="CR168" i="71"/>
  <c r="DJ116" i="71"/>
  <c r="CR173" i="71"/>
  <c r="DJ121" i="71"/>
  <c r="CR209" i="71"/>
  <c r="CR261" i="71" s="1"/>
  <c r="DJ157" i="71"/>
  <c r="CR189" i="71"/>
  <c r="DJ137" i="71"/>
  <c r="DI161" i="71"/>
  <c r="CQ213" i="71"/>
  <c r="CR258" i="71"/>
  <c r="DJ206" i="71"/>
  <c r="DI110" i="71"/>
  <c r="CQ162" i="71"/>
  <c r="DI117" i="71"/>
  <c r="CQ169" i="71"/>
  <c r="CR255" i="71"/>
  <c r="DJ203" i="71"/>
  <c r="CR181" i="71"/>
  <c r="DJ129" i="71"/>
  <c r="DI173" i="71"/>
  <c r="CQ225" i="71"/>
  <c r="CR216" i="71"/>
  <c r="DJ164" i="71"/>
  <c r="CR180" i="71"/>
  <c r="DJ128" i="71"/>
  <c r="DI199" i="71"/>
  <c r="CQ251" i="71"/>
  <c r="DI149" i="71"/>
  <c r="CQ201" i="71"/>
  <c r="CR194" i="71"/>
  <c r="DJ142" i="71"/>
  <c r="CR201" i="71"/>
  <c r="DJ149" i="71"/>
  <c r="DI148" i="71"/>
  <c r="CQ200" i="71"/>
  <c r="CR160" i="71"/>
  <c r="DJ108" i="71"/>
  <c r="CR169" i="71"/>
  <c r="DJ117" i="71"/>
  <c r="DI128" i="71"/>
  <c r="CQ180" i="71"/>
  <c r="DI144" i="71"/>
  <c r="CQ196" i="71"/>
  <c r="DI136" i="71"/>
  <c r="CQ188" i="71"/>
  <c r="CR179" i="71"/>
  <c r="DJ127" i="71"/>
  <c r="DI130" i="71"/>
  <c r="CQ182" i="71"/>
  <c r="CR174" i="71"/>
  <c r="DJ122" i="71"/>
  <c r="CR184" i="71"/>
  <c r="DJ132" i="71"/>
  <c r="DI150" i="71"/>
  <c r="CQ202" i="71"/>
  <c r="CR196" i="71"/>
  <c r="DJ144" i="71"/>
  <c r="CR163" i="71"/>
  <c r="DJ111" i="71"/>
  <c r="DI153" i="71"/>
  <c r="CQ205" i="71"/>
  <c r="DI159" i="71"/>
  <c r="CQ211" i="71"/>
  <c r="CQ263" i="71" s="1"/>
  <c r="CR161" i="71"/>
  <c r="DJ109" i="71"/>
  <c r="DI143" i="71"/>
  <c r="CQ195" i="71"/>
  <c r="DI108" i="71"/>
  <c r="CQ160" i="71"/>
  <c r="CR183" i="71"/>
  <c r="DJ131" i="71"/>
  <c r="DI157" i="71"/>
  <c r="CQ209" i="71"/>
  <c r="CQ261" i="71" s="1"/>
  <c r="DI123" i="71"/>
  <c r="CQ175" i="71"/>
  <c r="CR176" i="71"/>
  <c r="DJ124" i="71"/>
  <c r="DI124" i="71"/>
  <c r="CQ176" i="71"/>
  <c r="DI126" i="71"/>
  <c r="CQ178" i="71"/>
  <c r="DI197" i="71"/>
  <c r="CQ249" i="71"/>
  <c r="DI118" i="71"/>
  <c r="CQ170" i="71"/>
  <c r="CR187" i="71"/>
  <c r="DJ135" i="71"/>
  <c r="CR191" i="71"/>
  <c r="DJ139" i="71"/>
  <c r="DI142" i="71"/>
  <c r="CQ194" i="71"/>
  <c r="CR188" i="71"/>
  <c r="DJ136" i="71"/>
  <c r="CX38" i="44"/>
  <c r="CY14" i="44"/>
  <c r="CX14" i="44"/>
  <c r="CY12" i="44"/>
  <c r="CX12" i="44"/>
  <c r="CY10" i="44"/>
  <c r="CX10" i="44"/>
  <c r="CX9" i="44"/>
  <c r="CY8" i="44"/>
  <c r="CX8" i="44"/>
  <c r="CW38" i="44"/>
  <c r="CV38" i="44"/>
  <c r="CU38" i="44"/>
  <c r="CW14" i="44"/>
  <c r="CV14" i="44"/>
  <c r="CU14" i="44"/>
  <c r="CW12" i="44"/>
  <c r="CV12" i="44"/>
  <c r="CU12" i="44"/>
  <c r="CW10" i="44"/>
  <c r="CV10" i="44"/>
  <c r="CU10" i="44"/>
  <c r="CW9" i="44"/>
  <c r="CV9" i="44"/>
  <c r="CU9" i="44"/>
  <c r="CW8" i="44"/>
  <c r="CV8" i="44"/>
  <c r="CU8" i="44"/>
  <c r="CT38" i="44"/>
  <c r="CT9" i="44"/>
  <c r="DH40" i="42"/>
  <c r="DI42" i="42"/>
  <c r="DI40" i="42" s="1"/>
  <c r="DJ35" i="42"/>
  <c r="CY35" i="44" s="1"/>
  <c r="DJ34" i="42"/>
  <c r="CY31" i="44" s="1"/>
  <c r="DJ33" i="42"/>
  <c r="CY30" i="44" s="1"/>
  <c r="DJ32" i="42"/>
  <c r="CY29" i="44" s="1"/>
  <c r="DJ31" i="42"/>
  <c r="CY28" i="44" s="1"/>
  <c r="DJ30" i="42"/>
  <c r="CY27" i="44" s="1"/>
  <c r="DJ28" i="42"/>
  <c r="CY25" i="44" s="1"/>
  <c r="DJ27" i="42"/>
  <c r="CY24" i="44" s="1"/>
  <c r="DJ26" i="42"/>
  <c r="CY23" i="44" s="1"/>
  <c r="DJ25" i="42"/>
  <c r="CY22" i="44" s="1"/>
  <c r="DJ24" i="42"/>
  <c r="CY21" i="44" s="1"/>
  <c r="DJ23" i="42"/>
  <c r="CY18" i="44" s="1"/>
  <c r="DJ22" i="42"/>
  <c r="CY17" i="44" s="1"/>
  <c r="DJ21" i="42"/>
  <c r="CY16" i="44" s="1"/>
  <c r="DJ20" i="42"/>
  <c r="CY15" i="44" s="1"/>
  <c r="DI20" i="42"/>
  <c r="CX15" i="44" s="1"/>
  <c r="DI35" i="42"/>
  <c r="CX35" i="44" s="1"/>
  <c r="DI34" i="42"/>
  <c r="CX31" i="44" s="1"/>
  <c r="DI33" i="42"/>
  <c r="CX30" i="44" s="1"/>
  <c r="DI32" i="42"/>
  <c r="CX29" i="44" s="1"/>
  <c r="DI31" i="42"/>
  <c r="CX28" i="44" s="1"/>
  <c r="DI30" i="42"/>
  <c r="CX27" i="44" s="1"/>
  <c r="DI28" i="42"/>
  <c r="CX25" i="44" s="1"/>
  <c r="DI27" i="42"/>
  <c r="CX24" i="44" s="1"/>
  <c r="DI26" i="42"/>
  <c r="CX23" i="44" s="1"/>
  <c r="DI25" i="42"/>
  <c r="CX22" i="44" s="1"/>
  <c r="DI24" i="42"/>
  <c r="CX21" i="44" s="1"/>
  <c r="DI23" i="42"/>
  <c r="CX18" i="44" s="1"/>
  <c r="DI22" i="42"/>
  <c r="CX17" i="44" s="1"/>
  <c r="DI21" i="42"/>
  <c r="CX16" i="44" s="1"/>
  <c r="DH20" i="42"/>
  <c r="CW15" i="44" s="1"/>
  <c r="DH35" i="42"/>
  <c r="CW35" i="44" s="1"/>
  <c r="DH34" i="42"/>
  <c r="CW31" i="44" s="1"/>
  <c r="DH33" i="42"/>
  <c r="CW30" i="44" s="1"/>
  <c r="DH32" i="42"/>
  <c r="CW29" i="44" s="1"/>
  <c r="DH31" i="42"/>
  <c r="CW28" i="44" s="1"/>
  <c r="DH30" i="42"/>
  <c r="CW27" i="44" s="1"/>
  <c r="DH28" i="42"/>
  <c r="CW25" i="44" s="1"/>
  <c r="DH27" i="42"/>
  <c r="CW24" i="44" s="1"/>
  <c r="DH26" i="42"/>
  <c r="CW23" i="44" s="1"/>
  <c r="DH25" i="42"/>
  <c r="CW22" i="44" s="1"/>
  <c r="DH24" i="42"/>
  <c r="CW21" i="44" s="1"/>
  <c r="DH23" i="42"/>
  <c r="CW18" i="44" s="1"/>
  <c r="DH22" i="42"/>
  <c r="CW17" i="44" s="1"/>
  <c r="DH21" i="42"/>
  <c r="CW16" i="44" s="1"/>
  <c r="DG20" i="42"/>
  <c r="CV15" i="44" s="1"/>
  <c r="DG35" i="42"/>
  <c r="CV35" i="44" s="1"/>
  <c r="DG34" i="42"/>
  <c r="CV31" i="44" s="1"/>
  <c r="DG33" i="42"/>
  <c r="CV30" i="44" s="1"/>
  <c r="DG32" i="42"/>
  <c r="CV29" i="44" s="1"/>
  <c r="DG31" i="42"/>
  <c r="CV28" i="44" s="1"/>
  <c r="DG30" i="42"/>
  <c r="CV27" i="44" s="1"/>
  <c r="DG28" i="42"/>
  <c r="CV25" i="44" s="1"/>
  <c r="DG27" i="42"/>
  <c r="CV24" i="44" s="1"/>
  <c r="DG26" i="42"/>
  <c r="CV23" i="44" s="1"/>
  <c r="DG25" i="42"/>
  <c r="CV22" i="44" s="1"/>
  <c r="DG24" i="42"/>
  <c r="CV21" i="44" s="1"/>
  <c r="DG23" i="42"/>
  <c r="CV18" i="44" s="1"/>
  <c r="DG22" i="42"/>
  <c r="CV17" i="44" s="1"/>
  <c r="DG21" i="42"/>
  <c r="CV16" i="44" s="1"/>
  <c r="DF20" i="42"/>
  <c r="CU15" i="44" s="1"/>
  <c r="DF35" i="42"/>
  <c r="CU35" i="44" s="1"/>
  <c r="DF34" i="42"/>
  <c r="CU31" i="44" s="1"/>
  <c r="DF33" i="42"/>
  <c r="CU30" i="44" s="1"/>
  <c r="DF32" i="42"/>
  <c r="CU29" i="44" s="1"/>
  <c r="DF31" i="42"/>
  <c r="CU28" i="44" s="1"/>
  <c r="DF30" i="42"/>
  <c r="CU27" i="44" s="1"/>
  <c r="DF28" i="42"/>
  <c r="CU25" i="44" s="1"/>
  <c r="DF27" i="42"/>
  <c r="CU24" i="44" s="1"/>
  <c r="DF26" i="42"/>
  <c r="CU23" i="44" s="1"/>
  <c r="DF25" i="42"/>
  <c r="CU22" i="44" s="1"/>
  <c r="DF24" i="42"/>
  <c r="CU21" i="44" s="1"/>
  <c r="DF23" i="42"/>
  <c r="CU18" i="44" s="1"/>
  <c r="DF22" i="42"/>
  <c r="CU17" i="44" s="1"/>
  <c r="DF21" i="42"/>
  <c r="CU16" i="44" s="1"/>
  <c r="G21" i="43" l="1" a="1"/>
  <c r="G20" i="43"/>
  <c r="FG244" i="71"/>
  <c r="FH244" i="71"/>
  <c r="B245" i="71"/>
  <c r="DJ166" i="71"/>
  <c r="G28" i="43" a="1"/>
  <c r="AB18" i="77"/>
  <c r="G35" i="43"/>
  <c r="AB24" i="77"/>
  <c r="AB25" i="77"/>
  <c r="G16" i="43"/>
  <c r="AB10" i="77"/>
  <c r="AB11" i="77"/>
  <c r="Y25" i="77"/>
  <c r="Q25" i="77"/>
  <c r="I25" i="77"/>
  <c r="X24" i="77"/>
  <c r="P24" i="77"/>
  <c r="H24" i="77"/>
  <c r="R25" i="77"/>
  <c r="X25" i="77"/>
  <c r="P25" i="77"/>
  <c r="H25" i="77"/>
  <c r="W24" i="77"/>
  <c r="O24" i="77"/>
  <c r="G24" i="77"/>
  <c r="Z25" i="77"/>
  <c r="I24" i="77"/>
  <c r="W25" i="77"/>
  <c r="O25" i="77"/>
  <c r="G25" i="77"/>
  <c r="V24" i="77"/>
  <c r="N24" i="77"/>
  <c r="F24" i="77"/>
  <c r="J25" i="77"/>
  <c r="V25" i="77"/>
  <c r="N25" i="77"/>
  <c r="F25" i="77"/>
  <c r="U24" i="77"/>
  <c r="M24" i="77"/>
  <c r="E24" i="77"/>
  <c r="Q24" i="77"/>
  <c r="U25" i="77"/>
  <c r="M25" i="77"/>
  <c r="E25" i="77"/>
  <c r="T24" i="77"/>
  <c r="L24" i="77"/>
  <c r="T25" i="77"/>
  <c r="L25" i="77"/>
  <c r="AA24" i="77"/>
  <c r="S24" i="77"/>
  <c r="K24" i="77"/>
  <c r="AA25" i="77"/>
  <c r="S25" i="77"/>
  <c r="K25" i="77"/>
  <c r="Z24" i="77"/>
  <c r="R24" i="77"/>
  <c r="J24" i="77"/>
  <c r="Y24" i="77"/>
  <c r="F18" i="77"/>
  <c r="N18" i="77"/>
  <c r="V18" i="77"/>
  <c r="R18" i="77"/>
  <c r="AA18" i="77"/>
  <c r="G18" i="77"/>
  <c r="O18" i="77"/>
  <c r="W18" i="77"/>
  <c r="J18" i="77"/>
  <c r="H18" i="77"/>
  <c r="P18" i="77"/>
  <c r="X18" i="77"/>
  <c r="Z18" i="77"/>
  <c r="I18" i="77"/>
  <c r="Q18" i="77"/>
  <c r="Y18" i="77"/>
  <c r="L18" i="77"/>
  <c r="T18" i="77"/>
  <c r="S18" i="77"/>
  <c r="M18" i="77"/>
  <c r="U18" i="77"/>
  <c r="K18" i="77"/>
  <c r="E18" i="77"/>
  <c r="AQ131" i="73"/>
  <c r="AW119" i="73"/>
  <c r="AR133" i="73"/>
  <c r="AX121" i="73"/>
  <c r="AQ141" i="73"/>
  <c r="AW129" i="73"/>
  <c r="AS139" i="73"/>
  <c r="AY127" i="73"/>
  <c r="AR132" i="73"/>
  <c r="AX120" i="73"/>
  <c r="AS134" i="73"/>
  <c r="AY122" i="73"/>
  <c r="AR140" i="73"/>
  <c r="AX128" i="73"/>
  <c r="AR137" i="73"/>
  <c r="AX125" i="73"/>
  <c r="AS142" i="73"/>
  <c r="AY130" i="73"/>
  <c r="AR136" i="73"/>
  <c r="AX124" i="73"/>
  <c r="AQ142" i="73"/>
  <c r="AW130" i="73"/>
  <c r="AS137" i="73"/>
  <c r="AY125" i="73"/>
  <c r="AS133" i="73"/>
  <c r="AY121" i="73"/>
  <c r="AQ140" i="73"/>
  <c r="AW128" i="73"/>
  <c r="AQ133" i="73"/>
  <c r="AW121" i="73"/>
  <c r="AQ134" i="73"/>
  <c r="AW122" i="73"/>
  <c r="AS135" i="73"/>
  <c r="AY123" i="73"/>
  <c r="AR153" i="73"/>
  <c r="AX141" i="73"/>
  <c r="AS141" i="73"/>
  <c r="AY129" i="73"/>
  <c r="AS138" i="73"/>
  <c r="AY126" i="73"/>
  <c r="AQ150" i="73"/>
  <c r="AW138" i="73"/>
  <c r="AQ137" i="73"/>
  <c r="AW125" i="73"/>
  <c r="AS132" i="73"/>
  <c r="AY120" i="73"/>
  <c r="AR131" i="73"/>
  <c r="AX119" i="73"/>
  <c r="AS152" i="73"/>
  <c r="AY140" i="73"/>
  <c r="AR134" i="73"/>
  <c r="AX122" i="73"/>
  <c r="AQ139" i="73"/>
  <c r="AW127" i="73"/>
  <c r="AQ148" i="73"/>
  <c r="AW136" i="73"/>
  <c r="AR139" i="73"/>
  <c r="AX127" i="73"/>
  <c r="AS131" i="73"/>
  <c r="AY119" i="73"/>
  <c r="AQ132" i="73"/>
  <c r="AW120" i="73"/>
  <c r="AR142" i="73"/>
  <c r="AX130" i="73"/>
  <c r="AS136" i="73"/>
  <c r="AY124" i="73"/>
  <c r="AR135" i="73"/>
  <c r="AX123" i="73"/>
  <c r="AQ135" i="73"/>
  <c r="AW123" i="73"/>
  <c r="AR138" i="73"/>
  <c r="AX126" i="73"/>
  <c r="AV140" i="73"/>
  <c r="AP152" i="73"/>
  <c r="AP147" i="73"/>
  <c r="AV135" i="73"/>
  <c r="AV141" i="73"/>
  <c r="AP153" i="73"/>
  <c r="AP151" i="73"/>
  <c r="AV139" i="73"/>
  <c r="AP155" i="73"/>
  <c r="AV143" i="73"/>
  <c r="AV149" i="73"/>
  <c r="AP161" i="73"/>
  <c r="AV146" i="73"/>
  <c r="AP158" i="73"/>
  <c r="AP157" i="73"/>
  <c r="AV145" i="73"/>
  <c r="AV166" i="73"/>
  <c r="AP178" i="73"/>
  <c r="AP156" i="73"/>
  <c r="AV144" i="73"/>
  <c r="AP172" i="73"/>
  <c r="AV160" i="73"/>
  <c r="AV150" i="73"/>
  <c r="AP162" i="73"/>
  <c r="K25" i="69"/>
  <c r="H22" i="69"/>
  <c r="AE25" i="69"/>
  <c r="G22" i="69"/>
  <c r="T25" i="69"/>
  <c r="AE23" i="69"/>
  <c r="Z22" i="69"/>
  <c r="P25" i="69"/>
  <c r="U23" i="69"/>
  <c r="Q25" i="69"/>
  <c r="N23" i="69"/>
  <c r="S22" i="69"/>
  <c r="O24" i="69"/>
  <c r="AG24" i="69"/>
  <c r="AK24" i="69"/>
  <c r="AB25" i="69"/>
  <c r="AD22" i="69"/>
  <c r="R23" i="69"/>
  <c r="Q24" i="69"/>
  <c r="AX24" i="69"/>
  <c r="AV23" i="69"/>
  <c r="AO25" i="69"/>
  <c r="AV22" i="69"/>
  <c r="AX22" i="69"/>
  <c r="F22" i="69"/>
  <c r="AM23" i="69"/>
  <c r="Z23" i="69"/>
  <c r="AL24" i="69"/>
  <c r="V25" i="69"/>
  <c r="I22" i="69"/>
  <c r="X23" i="69"/>
  <c r="AL25" i="69"/>
  <c r="Y23" i="69"/>
  <c r="S25" i="69"/>
  <c r="J22" i="69"/>
  <c r="AJ24" i="69"/>
  <c r="E23" i="69"/>
  <c r="I23" i="69"/>
  <c r="W24" i="69"/>
  <c r="AB22" i="69"/>
  <c r="T24" i="69"/>
  <c r="AQ23" i="69"/>
  <c r="AP24" i="69"/>
  <c r="AQ25" i="69"/>
  <c r="AS25" i="69"/>
  <c r="AW25" i="69"/>
  <c r="H62" i="42"/>
  <c r="E22" i="69" s="1"/>
  <c r="Y22" i="69"/>
  <c r="P22" i="69"/>
  <c r="J25" i="69"/>
  <c r="AD25" i="69"/>
  <c r="AN25" i="69"/>
  <c r="AG25" i="69"/>
  <c r="AD23" i="69"/>
  <c r="AJ22" i="69"/>
  <c r="O25" i="69"/>
  <c r="AA22" i="69"/>
  <c r="AE24" i="69"/>
  <c r="E25" i="69"/>
  <c r="AN22" i="69"/>
  <c r="H23" i="69"/>
  <c r="K22" i="69"/>
  <c r="S23" i="69"/>
  <c r="Y24" i="69"/>
  <c r="X22" i="69"/>
  <c r="AI23" i="69"/>
  <c r="AW22" i="69"/>
  <c r="AT23" i="69"/>
  <c r="AP22" i="69"/>
  <c r="AU25" i="69"/>
  <c r="AR22" i="69"/>
  <c r="AN23" i="69"/>
  <c r="W25" i="69"/>
  <c r="M25" i="69"/>
  <c r="F25" i="69"/>
  <c r="Q23" i="69"/>
  <c r="F24" i="69"/>
  <c r="N22" i="69"/>
  <c r="K23" i="69"/>
  <c r="AU23" i="69"/>
  <c r="AT25" i="69"/>
  <c r="U24" i="69"/>
  <c r="J23" i="69"/>
  <c r="AL23" i="69"/>
  <c r="X24" i="69"/>
  <c r="E24" i="69"/>
  <c r="H24" i="69"/>
  <c r="AF24" i="69"/>
  <c r="W23" i="69"/>
  <c r="R22" i="69"/>
  <c r="H25" i="69"/>
  <c r="M23" i="69"/>
  <c r="AE22" i="69"/>
  <c r="AI24" i="69"/>
  <c r="U22" i="69"/>
  <c r="AB24" i="69"/>
  <c r="AL22" i="69"/>
  <c r="O22" i="69"/>
  <c r="S24" i="69"/>
  <c r="AX23" i="69"/>
  <c r="AW24" i="69"/>
  <c r="AO23" i="69"/>
  <c r="AW23" i="69"/>
  <c r="AT22" i="69"/>
  <c r="AK22" i="69"/>
  <c r="V22" i="69"/>
  <c r="AI22" i="69"/>
  <c r="V24" i="69"/>
  <c r="J24" i="69"/>
  <c r="AM24" i="69"/>
  <c r="Z24" i="69"/>
  <c r="AJ25" i="69"/>
  <c r="AU22" i="69"/>
  <c r="AQ22" i="69"/>
  <c r="AV24" i="69"/>
  <c r="AK25" i="69"/>
  <c r="M24" i="69"/>
  <c r="P24" i="69"/>
  <c r="T22" i="69"/>
  <c r="AA25" i="69"/>
  <c r="U25" i="69"/>
  <c r="AD24" i="69"/>
  <c r="N25" i="69"/>
  <c r="M22" i="69"/>
  <c r="P23" i="69"/>
  <c r="AG22" i="69"/>
  <c r="G24" i="69"/>
  <c r="G23" i="69"/>
  <c r="AF22" i="69"/>
  <c r="AJ23" i="69"/>
  <c r="L25" i="69"/>
  <c r="Z25" i="69"/>
  <c r="AA23" i="69"/>
  <c r="AR24" i="69"/>
  <c r="AO24" i="69"/>
  <c r="AS22" i="69"/>
  <c r="AX25" i="69"/>
  <c r="AO22" i="69"/>
  <c r="AC22" i="69"/>
  <c r="L23" i="69"/>
  <c r="AC25" i="69"/>
  <c r="AH22" i="69"/>
  <c r="X25" i="69"/>
  <c r="AC23" i="69"/>
  <c r="Y25" i="69"/>
  <c r="V23" i="69"/>
  <c r="AM22" i="69"/>
  <c r="G25" i="69"/>
  <c r="R25" i="69"/>
  <c r="N24" i="69"/>
  <c r="AH24" i="69"/>
  <c r="W22" i="69"/>
  <c r="AA24" i="69"/>
  <c r="AM25" i="69"/>
  <c r="AH23" i="69"/>
  <c r="R24" i="69"/>
  <c r="AR23" i="69"/>
  <c r="AR25" i="69"/>
  <c r="AU24" i="69"/>
  <c r="AQ24" i="69"/>
  <c r="AP25" i="69"/>
  <c r="L22" i="69"/>
  <c r="AF25" i="69"/>
  <c r="AK23" i="69"/>
  <c r="Q22" i="69"/>
  <c r="AF23" i="69"/>
  <c r="K24" i="69"/>
  <c r="AG23" i="69"/>
  <c r="AI25" i="69"/>
  <c r="AB23" i="69"/>
  <c r="O23" i="69"/>
  <c r="L24" i="69"/>
  <c r="I25" i="69"/>
  <c r="F23" i="69"/>
  <c r="AH25" i="69"/>
  <c r="T23" i="69"/>
  <c r="I24" i="69"/>
  <c r="AC24" i="69"/>
  <c r="AN24" i="69"/>
  <c r="AS23" i="69"/>
  <c r="AS24" i="69"/>
  <c r="AV25" i="69"/>
  <c r="AP23" i="69"/>
  <c r="H56" i="42"/>
  <c r="E15" i="69" s="1"/>
  <c r="AV16" i="69"/>
  <c r="AS16" i="69"/>
  <c r="AY15" i="69"/>
  <c r="AT15" i="69"/>
  <c r="AX16" i="69"/>
  <c r="AZ16" i="69"/>
  <c r="AX15" i="69"/>
  <c r="AS15" i="69"/>
  <c r="AZ15" i="69"/>
  <c r="AW15" i="69"/>
  <c r="AU15" i="69"/>
  <c r="AY16" i="69"/>
  <c r="AU16" i="69"/>
  <c r="AW16" i="69"/>
  <c r="AV15" i="69"/>
  <c r="AT16" i="69"/>
  <c r="AJ16" i="69"/>
  <c r="K16" i="69"/>
  <c r="Y16" i="69"/>
  <c r="U16" i="69"/>
  <c r="AL16" i="69"/>
  <c r="AR15" i="69"/>
  <c r="S15" i="69"/>
  <c r="AG15" i="69"/>
  <c r="H15" i="69"/>
  <c r="V15" i="69"/>
  <c r="G15" i="69"/>
  <c r="AB16" i="69"/>
  <c r="AP16" i="69"/>
  <c r="Q16" i="69"/>
  <c r="AM16" i="69"/>
  <c r="AD16" i="69"/>
  <c r="AJ15" i="69"/>
  <c r="K15" i="69"/>
  <c r="Y15" i="69"/>
  <c r="AM15" i="69"/>
  <c r="N15" i="69"/>
  <c r="R15" i="69"/>
  <c r="T16" i="69"/>
  <c r="AH16" i="69"/>
  <c r="I16" i="69"/>
  <c r="AE16" i="69"/>
  <c r="V16" i="69"/>
  <c r="AB15" i="69"/>
  <c r="AP15" i="69"/>
  <c r="Q15" i="69"/>
  <c r="AE15" i="69"/>
  <c r="F15" i="69"/>
  <c r="J16" i="69"/>
  <c r="L16" i="69"/>
  <c r="Z16" i="69"/>
  <c r="AN16" i="69"/>
  <c r="W16" i="69"/>
  <c r="N16" i="69"/>
  <c r="T15" i="69"/>
  <c r="AH15" i="69"/>
  <c r="I15" i="69"/>
  <c r="W15" i="69"/>
  <c r="AK15" i="69"/>
  <c r="AI16" i="69"/>
  <c r="U15" i="69"/>
  <c r="AQ16" i="69"/>
  <c r="R16" i="69"/>
  <c r="AF16" i="69"/>
  <c r="O16" i="69"/>
  <c r="F16" i="69"/>
  <c r="L15" i="69"/>
  <c r="Z15" i="69"/>
  <c r="AN15" i="69"/>
  <c r="O15" i="69"/>
  <c r="AC15" i="69"/>
  <c r="AK16" i="69"/>
  <c r="AA16" i="69"/>
  <c r="AO16" i="69"/>
  <c r="P16" i="69"/>
  <c r="AC16" i="69"/>
  <c r="E16" i="69"/>
  <c r="AI15" i="69"/>
  <c r="J15" i="69"/>
  <c r="X15" i="69"/>
  <c r="AL15" i="69"/>
  <c r="M15" i="69"/>
  <c r="X16" i="69"/>
  <c r="AF15" i="69"/>
  <c r="AR16" i="69"/>
  <c r="S16" i="69"/>
  <c r="AG16" i="69"/>
  <c r="H16" i="69"/>
  <c r="M16" i="69"/>
  <c r="AA15" i="69"/>
  <c r="AO15" i="69"/>
  <c r="P15" i="69"/>
  <c r="AD15" i="69"/>
  <c r="G16" i="69"/>
  <c r="AQ15" i="69"/>
  <c r="CQ250" i="71"/>
  <c r="CQ245" i="71"/>
  <c r="DI178" i="71"/>
  <c r="CQ230" i="71"/>
  <c r="DI195" i="71"/>
  <c r="CQ247" i="71"/>
  <c r="DI202" i="71"/>
  <c r="CQ254" i="71"/>
  <c r="CR212" i="71"/>
  <c r="DJ160" i="71"/>
  <c r="EO31" i="71" s="1"/>
  <c r="CR230" i="71"/>
  <c r="DJ178" i="71"/>
  <c r="CR257" i="71"/>
  <c r="DJ205" i="71"/>
  <c r="DI190" i="71"/>
  <c r="CQ242" i="71"/>
  <c r="DI171" i="71"/>
  <c r="CQ223" i="71"/>
  <c r="DI165" i="71"/>
  <c r="CQ217" i="71"/>
  <c r="CR213" i="71"/>
  <c r="DJ161" i="71"/>
  <c r="DI200" i="71"/>
  <c r="CQ252" i="71"/>
  <c r="DI204" i="71"/>
  <c r="CQ256" i="71"/>
  <c r="DI174" i="71"/>
  <c r="CQ226" i="71"/>
  <c r="CR234" i="71"/>
  <c r="DJ182" i="71"/>
  <c r="DI166" i="71"/>
  <c r="CQ218" i="71"/>
  <c r="CR259" i="71"/>
  <c r="DJ207" i="71"/>
  <c r="DI179" i="71"/>
  <c r="CQ231" i="71"/>
  <c r="DI207" i="71"/>
  <c r="CQ259" i="71"/>
  <c r="DI187" i="71"/>
  <c r="CQ239" i="71"/>
  <c r="CR219" i="71"/>
  <c r="DJ167" i="71"/>
  <c r="CR237" i="71"/>
  <c r="DJ185" i="71"/>
  <c r="CR224" i="71"/>
  <c r="DJ172" i="71"/>
  <c r="CR240" i="71"/>
  <c r="DJ188" i="71"/>
  <c r="DI176" i="71"/>
  <c r="CQ228" i="71"/>
  <c r="DI182" i="71"/>
  <c r="CQ234" i="71"/>
  <c r="CR231" i="71"/>
  <c r="DJ179" i="71"/>
  <c r="CR233" i="71"/>
  <c r="DJ181" i="71"/>
  <c r="CR227" i="71"/>
  <c r="DJ175" i="71"/>
  <c r="CR223" i="71"/>
  <c r="DJ171" i="71"/>
  <c r="CR244" i="71"/>
  <c r="DJ192" i="71"/>
  <c r="CR243" i="71"/>
  <c r="DJ191" i="71"/>
  <c r="DI170" i="71"/>
  <c r="CQ222" i="71"/>
  <c r="DI188" i="71"/>
  <c r="CQ240" i="71"/>
  <c r="CR253" i="71"/>
  <c r="DJ201" i="71"/>
  <c r="CR251" i="71"/>
  <c r="DJ199" i="71"/>
  <c r="CR252" i="71"/>
  <c r="DJ200" i="71"/>
  <c r="DI172" i="71"/>
  <c r="CQ224" i="71"/>
  <c r="DI175" i="71"/>
  <c r="CQ227" i="71"/>
  <c r="CR235" i="71"/>
  <c r="DJ183" i="71"/>
  <c r="CR221" i="71"/>
  <c r="DJ169" i="71"/>
  <c r="DI169" i="71"/>
  <c r="CQ221" i="71"/>
  <c r="CR225" i="71"/>
  <c r="DJ173" i="71"/>
  <c r="CR220" i="71"/>
  <c r="DJ168" i="71"/>
  <c r="DI184" i="71"/>
  <c r="CQ236" i="71"/>
  <c r="CR245" i="71"/>
  <c r="DJ193" i="71"/>
  <c r="CR254" i="71"/>
  <c r="DJ202" i="71"/>
  <c r="CR229" i="71"/>
  <c r="DJ177" i="71"/>
  <c r="DI181" i="71"/>
  <c r="CQ233" i="71"/>
  <c r="CR238" i="71"/>
  <c r="DJ186" i="71"/>
  <c r="DI189" i="71"/>
  <c r="CQ241" i="71"/>
  <c r="DI177" i="71"/>
  <c r="CQ229" i="71"/>
  <c r="CR222" i="71"/>
  <c r="DJ170" i="71"/>
  <c r="DI194" i="71"/>
  <c r="CQ246" i="71"/>
  <c r="CR236" i="71"/>
  <c r="DJ184" i="71"/>
  <c r="DI196" i="71"/>
  <c r="CQ248" i="71"/>
  <c r="CR246" i="71"/>
  <c r="DJ194" i="71"/>
  <c r="CR241" i="71"/>
  <c r="DJ189" i="71"/>
  <c r="CR247" i="71"/>
  <c r="DJ195" i="71"/>
  <c r="DI191" i="71"/>
  <c r="CQ243" i="71"/>
  <c r="DI160" i="71"/>
  <c r="EN128" i="71" s="1"/>
  <c r="CQ212" i="71"/>
  <c r="DI205" i="71"/>
  <c r="CQ257" i="71"/>
  <c r="CR215" i="71"/>
  <c r="DJ163" i="71"/>
  <c r="CR248" i="71"/>
  <c r="DJ196" i="71"/>
  <c r="EN58" i="71"/>
  <c r="DI201" i="71"/>
  <c r="CQ253" i="71"/>
  <c r="DI162" i="71"/>
  <c r="CQ214" i="71"/>
  <c r="DI186" i="71"/>
  <c r="CQ238" i="71"/>
  <c r="CR242" i="71"/>
  <c r="DJ190" i="71"/>
  <c r="DI167" i="71"/>
  <c r="CQ219" i="71"/>
  <c r="CR217" i="71"/>
  <c r="DJ165" i="71"/>
  <c r="CR239" i="71"/>
  <c r="DJ187" i="71"/>
  <c r="CR228" i="71"/>
  <c r="DJ176" i="71"/>
  <c r="CR226" i="71"/>
  <c r="DJ174" i="71"/>
  <c r="DI180" i="71"/>
  <c r="CQ232" i="71"/>
  <c r="CR232" i="71"/>
  <c r="DJ180" i="71"/>
  <c r="DI168" i="71"/>
  <c r="CQ220" i="71"/>
  <c r="DI192" i="71"/>
  <c r="CQ244" i="71"/>
  <c r="DI206" i="71"/>
  <c r="CQ258" i="71"/>
  <c r="DI185" i="71"/>
  <c r="CQ237" i="71"/>
  <c r="DI183" i="71"/>
  <c r="CQ235" i="71"/>
  <c r="DJ42" i="42"/>
  <c r="G21" i="43" l="1"/>
  <c r="AB14" i="77"/>
  <c r="AB15" i="77"/>
  <c r="FG245" i="71"/>
  <c r="FH245" i="71"/>
  <c r="B246" i="71"/>
  <c r="F20" i="77"/>
  <c r="N20" i="77"/>
  <c r="V20" i="77"/>
  <c r="H20" i="77"/>
  <c r="P20" i="77"/>
  <c r="X20" i="77"/>
  <c r="I20" i="77"/>
  <c r="Q20" i="77"/>
  <c r="Y20" i="77"/>
  <c r="G20" i="77"/>
  <c r="O20" i="77"/>
  <c r="W20" i="77"/>
  <c r="J20" i="77"/>
  <c r="R20" i="77"/>
  <c r="Z20" i="77"/>
  <c r="K20" i="77"/>
  <c r="S20" i="77"/>
  <c r="AA20" i="77"/>
  <c r="M20" i="77"/>
  <c r="U20" i="77"/>
  <c r="L20" i="77"/>
  <c r="T20" i="77"/>
  <c r="E20" i="77"/>
  <c r="G28" i="43"/>
  <c r="AA15" i="77"/>
  <c r="S15" i="77"/>
  <c r="K15" i="77"/>
  <c r="Z14" i="77"/>
  <c r="R14" i="77"/>
  <c r="J14" i="77"/>
  <c r="Y13" i="77"/>
  <c r="Q13" i="77"/>
  <c r="I13" i="77"/>
  <c r="R13" i="77"/>
  <c r="J13" i="77"/>
  <c r="Z15" i="77"/>
  <c r="R15" i="77"/>
  <c r="J15" i="77"/>
  <c r="Y14" i="77"/>
  <c r="Q14" i="77"/>
  <c r="I14" i="77"/>
  <c r="X13" i="77"/>
  <c r="P13" i="77"/>
  <c r="H13" i="77"/>
  <c r="L15" i="77"/>
  <c r="Y15" i="77"/>
  <c r="Q15" i="77"/>
  <c r="I15" i="77"/>
  <c r="X14" i="77"/>
  <c r="P14" i="77"/>
  <c r="H14" i="77"/>
  <c r="W13" i="77"/>
  <c r="O13" i="77"/>
  <c r="G13" i="77"/>
  <c r="Z13" i="77"/>
  <c r="X15" i="77"/>
  <c r="P15" i="77"/>
  <c r="H15" i="77"/>
  <c r="W14" i="77"/>
  <c r="O14" i="77"/>
  <c r="G14" i="77"/>
  <c r="V13" i="77"/>
  <c r="N13" i="77"/>
  <c r="F13" i="77"/>
  <c r="K14" i="77"/>
  <c r="W15" i="77"/>
  <c r="O15" i="77"/>
  <c r="G15" i="77"/>
  <c r="V14" i="77"/>
  <c r="N14" i="77"/>
  <c r="F14" i="77"/>
  <c r="U13" i="77"/>
  <c r="M13" i="77"/>
  <c r="E13" i="77"/>
  <c r="S14" i="77"/>
  <c r="V15" i="77"/>
  <c r="N15" i="77"/>
  <c r="F15" i="77"/>
  <c r="U14" i="77"/>
  <c r="M14" i="77"/>
  <c r="E14" i="77"/>
  <c r="T13" i="77"/>
  <c r="L13" i="77"/>
  <c r="T15" i="77"/>
  <c r="U15" i="77"/>
  <c r="M15" i="77"/>
  <c r="E15" i="77"/>
  <c r="T14" i="77"/>
  <c r="L14" i="77"/>
  <c r="AA13" i="77"/>
  <c r="S13" i="77"/>
  <c r="K13" i="77"/>
  <c r="AA14" i="77"/>
  <c r="AR150" i="73"/>
  <c r="AX138" i="73"/>
  <c r="AR154" i="73"/>
  <c r="AX142" i="73"/>
  <c r="AQ160" i="73"/>
  <c r="AW148" i="73"/>
  <c r="AR143" i="73"/>
  <c r="AX131" i="73"/>
  <c r="AS150" i="73"/>
  <c r="AY138" i="73"/>
  <c r="AQ146" i="73"/>
  <c r="AW134" i="73"/>
  <c r="AS149" i="73"/>
  <c r="AY137" i="73"/>
  <c r="AR149" i="73"/>
  <c r="AX137" i="73"/>
  <c r="AS151" i="73"/>
  <c r="AY139" i="73"/>
  <c r="AQ147" i="73"/>
  <c r="AW135" i="73"/>
  <c r="AQ144" i="73"/>
  <c r="AW132" i="73"/>
  <c r="AQ151" i="73"/>
  <c r="AW139" i="73"/>
  <c r="AS144" i="73"/>
  <c r="AY132" i="73"/>
  <c r="AS153" i="73"/>
  <c r="AY141" i="73"/>
  <c r="AQ145" i="73"/>
  <c r="AW133" i="73"/>
  <c r="AQ154" i="73"/>
  <c r="AW142" i="73"/>
  <c r="AR152" i="73"/>
  <c r="AX140" i="73"/>
  <c r="AQ153" i="73"/>
  <c r="AW141" i="73"/>
  <c r="AR147" i="73"/>
  <c r="AX135" i="73"/>
  <c r="AS143" i="73"/>
  <c r="AY131" i="73"/>
  <c r="AR146" i="73"/>
  <c r="AX134" i="73"/>
  <c r="AQ149" i="73"/>
  <c r="AW137" i="73"/>
  <c r="AR165" i="73"/>
  <c r="AX153" i="73"/>
  <c r="AQ152" i="73"/>
  <c r="AW140" i="73"/>
  <c r="AR148" i="73"/>
  <c r="AX136" i="73"/>
  <c r="AS146" i="73"/>
  <c r="AY134" i="73"/>
  <c r="AR145" i="73"/>
  <c r="AX133" i="73"/>
  <c r="AS148" i="73"/>
  <c r="AY136" i="73"/>
  <c r="AR151" i="73"/>
  <c r="AX139" i="73"/>
  <c r="AS164" i="73"/>
  <c r="AY152" i="73"/>
  <c r="AQ162" i="73"/>
  <c r="AW150" i="73"/>
  <c r="AS147" i="73"/>
  <c r="AY135" i="73"/>
  <c r="AS145" i="73"/>
  <c r="AY133" i="73"/>
  <c r="AS154" i="73"/>
  <c r="AY142" i="73"/>
  <c r="AR144" i="73"/>
  <c r="AX132" i="73"/>
  <c r="AQ143" i="73"/>
  <c r="AW131" i="73"/>
  <c r="AV152" i="73"/>
  <c r="AP164" i="73"/>
  <c r="AV153" i="73"/>
  <c r="AP165" i="73"/>
  <c r="AV147" i="73"/>
  <c r="AP159" i="73"/>
  <c r="AV151" i="73"/>
  <c r="AP163" i="73"/>
  <c r="AV157" i="73"/>
  <c r="AP169" i="73"/>
  <c r="AP170" i="73"/>
  <c r="AV158" i="73"/>
  <c r="AV172" i="73"/>
  <c r="AP184" i="73"/>
  <c r="AP173" i="73"/>
  <c r="AV161" i="73"/>
  <c r="AV156" i="73"/>
  <c r="AP168" i="73"/>
  <c r="AP174" i="73"/>
  <c r="AV162" i="73"/>
  <c r="AP190" i="73"/>
  <c r="AV178" i="73"/>
  <c r="AP167" i="73"/>
  <c r="AV155" i="73"/>
  <c r="EN153" i="71"/>
  <c r="EN115" i="71"/>
  <c r="EN5" i="71"/>
  <c r="EN192" i="71"/>
  <c r="EN85" i="71"/>
  <c r="EN163" i="71"/>
  <c r="EN183" i="71"/>
  <c r="EN29" i="71"/>
  <c r="EN31" i="71"/>
  <c r="EN106" i="71"/>
  <c r="EN62" i="71"/>
  <c r="EN139" i="71"/>
  <c r="EN180" i="71"/>
  <c r="EN27" i="71"/>
  <c r="EN73" i="71"/>
  <c r="EN149" i="71"/>
  <c r="EN110" i="71"/>
  <c r="EN32" i="71"/>
  <c r="EN145" i="71"/>
  <c r="EN162" i="71"/>
  <c r="EN48" i="71"/>
  <c r="EN156" i="71"/>
  <c r="EN100" i="71"/>
  <c r="EN34" i="71"/>
  <c r="EN173" i="71"/>
  <c r="EN134" i="71"/>
  <c r="EN185" i="71"/>
  <c r="EN83" i="71"/>
  <c r="EN14" i="71"/>
  <c r="EN108" i="71"/>
  <c r="EN55" i="71"/>
  <c r="EN205" i="71"/>
  <c r="EN142" i="71"/>
  <c r="EN22" i="71"/>
  <c r="EN206" i="71"/>
  <c r="EN90" i="71"/>
  <c r="EN64" i="71"/>
  <c r="EN79" i="71"/>
  <c r="EN50" i="71"/>
  <c r="EN157" i="71"/>
  <c r="EO64" i="71"/>
  <c r="EN10" i="71"/>
  <c r="EN39" i="71"/>
  <c r="EO27" i="71"/>
  <c r="EO184" i="71"/>
  <c r="EO149" i="71"/>
  <c r="EN132" i="71"/>
  <c r="EN24" i="71"/>
  <c r="EN91" i="71"/>
  <c r="EO74" i="71"/>
  <c r="EO131" i="71"/>
  <c r="EO129" i="71"/>
  <c r="EO85" i="71"/>
  <c r="EN186" i="71"/>
  <c r="EN42" i="71"/>
  <c r="EO189" i="71"/>
  <c r="EO102" i="71"/>
  <c r="EO113" i="71"/>
  <c r="EO193" i="71"/>
  <c r="EO147" i="71"/>
  <c r="EO107" i="71"/>
  <c r="EO170" i="71"/>
  <c r="EO98" i="71"/>
  <c r="EO66" i="71"/>
  <c r="EO80" i="71"/>
  <c r="EO161" i="71"/>
  <c r="EO22" i="71"/>
  <c r="EO100" i="71"/>
  <c r="EN168" i="71"/>
  <c r="EN23" i="71"/>
  <c r="EN93" i="71"/>
  <c r="EN46" i="71"/>
  <c r="EN144" i="71"/>
  <c r="EO93" i="71"/>
  <c r="EO97" i="71"/>
  <c r="EO62" i="71"/>
  <c r="EO187" i="71"/>
  <c r="EN167" i="71"/>
  <c r="EN11" i="71"/>
  <c r="EO124" i="71"/>
  <c r="EO151" i="71"/>
  <c r="EO207" i="71"/>
  <c r="EO165" i="71"/>
  <c r="EO28" i="71"/>
  <c r="EO23" i="71"/>
  <c r="EO198" i="71"/>
  <c r="EO172" i="71"/>
  <c r="EO60" i="71"/>
  <c r="EO76" i="71"/>
  <c r="EO14" i="71"/>
  <c r="EO108" i="71"/>
  <c r="EO11" i="71"/>
  <c r="EO204" i="71"/>
  <c r="EO8" i="71"/>
  <c r="EO144" i="71"/>
  <c r="EO71" i="71"/>
  <c r="EO168" i="71"/>
  <c r="EO65" i="71"/>
  <c r="EO132" i="71"/>
  <c r="EO118" i="71"/>
  <c r="EO199" i="71"/>
  <c r="EO148" i="71"/>
  <c r="EO175" i="71"/>
  <c r="EO179" i="71"/>
  <c r="EO119" i="71"/>
  <c r="EO123" i="71"/>
  <c r="EO59" i="71"/>
  <c r="EO106" i="71"/>
  <c r="EO120" i="71"/>
  <c r="EO30" i="71"/>
  <c r="EO157" i="71"/>
  <c r="EO67" i="71"/>
  <c r="EO200" i="71"/>
  <c r="EO126" i="71"/>
  <c r="EO45" i="71"/>
  <c r="EO153" i="71"/>
  <c r="EO156" i="71"/>
  <c r="EO84" i="71"/>
  <c r="EO61" i="71"/>
  <c r="EO95" i="71"/>
  <c r="EO6" i="71"/>
  <c r="EO35" i="71"/>
  <c r="EO32" i="71"/>
  <c r="EO194" i="71"/>
  <c r="EO111" i="71"/>
  <c r="EO143" i="71"/>
  <c r="EO70" i="71"/>
  <c r="EO83" i="71"/>
  <c r="EO197" i="71"/>
  <c r="EO89" i="71"/>
  <c r="EO44" i="71"/>
  <c r="EO191" i="71"/>
  <c r="EO192" i="71"/>
  <c r="EO145" i="71"/>
  <c r="EO185" i="71"/>
  <c r="EO58" i="71"/>
  <c r="EO133" i="71"/>
  <c r="EO205" i="71"/>
  <c r="EO206" i="71"/>
  <c r="EO37" i="71"/>
  <c r="EO135" i="71"/>
  <c r="EO201" i="71"/>
  <c r="EO152" i="71"/>
  <c r="EO146" i="71"/>
  <c r="EO203" i="71"/>
  <c r="EO17" i="71"/>
  <c r="EO49" i="71"/>
  <c r="EO177" i="71"/>
  <c r="EO173" i="71"/>
  <c r="EO92" i="71"/>
  <c r="EO183" i="71"/>
  <c r="EO91" i="71"/>
  <c r="EO103" i="71"/>
  <c r="EO116" i="71"/>
  <c r="EO117" i="71"/>
  <c r="EO24" i="71"/>
  <c r="EO139" i="71"/>
  <c r="EO16" i="71"/>
  <c r="EO136" i="71"/>
  <c r="EO48" i="71"/>
  <c r="EO42" i="71"/>
  <c r="EO69" i="71"/>
  <c r="EO10" i="71"/>
  <c r="EO39" i="71"/>
  <c r="EO96" i="71"/>
  <c r="EO180" i="71"/>
  <c r="EO176" i="71"/>
  <c r="EO78" i="71"/>
  <c r="EO75" i="71"/>
  <c r="EO79" i="71"/>
  <c r="EO82" i="71"/>
  <c r="EO195" i="71"/>
  <c r="EO9" i="71"/>
  <c r="EO57" i="71"/>
  <c r="EO25" i="71"/>
  <c r="EO43" i="71"/>
  <c r="EO142" i="71"/>
  <c r="EO86" i="71"/>
  <c r="EO125" i="71"/>
  <c r="EO121" i="71"/>
  <c r="EO46" i="71"/>
  <c r="EO171" i="71"/>
  <c r="EO47" i="71"/>
  <c r="EO188" i="71"/>
  <c r="EO167" i="71"/>
  <c r="EO55" i="71"/>
  <c r="EO54" i="71"/>
  <c r="EO112" i="71"/>
  <c r="EO127" i="71"/>
  <c r="EO158" i="71"/>
  <c r="EO155" i="71"/>
  <c r="EO5" i="71"/>
  <c r="EO163" i="71"/>
  <c r="EO26" i="71"/>
  <c r="EO36" i="71"/>
  <c r="EO13" i="71"/>
  <c r="EO51" i="71"/>
  <c r="EO19" i="71"/>
  <c r="EO104" i="71"/>
  <c r="EO18" i="71"/>
  <c r="EO174" i="71"/>
  <c r="EO63" i="71"/>
  <c r="EO40" i="71"/>
  <c r="EO122" i="71"/>
  <c r="EO81" i="71"/>
  <c r="EO154" i="71"/>
  <c r="EO186" i="71"/>
  <c r="EO202" i="71"/>
  <c r="EO105" i="71"/>
  <c r="EO137" i="71"/>
  <c r="EO33" i="71"/>
  <c r="EO134" i="71"/>
  <c r="EO150" i="71"/>
  <c r="EO50" i="71"/>
  <c r="EO99" i="71"/>
  <c r="EO181" i="71"/>
  <c r="EO72" i="71"/>
  <c r="EO182" i="71"/>
  <c r="EO56" i="71"/>
  <c r="EO21" i="71"/>
  <c r="EO162" i="71"/>
  <c r="EO115" i="71"/>
  <c r="EO130" i="71"/>
  <c r="EO34" i="71"/>
  <c r="EO12" i="71"/>
  <c r="EO190" i="71"/>
  <c r="EO77" i="71"/>
  <c r="EO159" i="71"/>
  <c r="EO90" i="71"/>
  <c r="EO53" i="71"/>
  <c r="EO94" i="71"/>
  <c r="EO15" i="71"/>
  <c r="EO128" i="71"/>
  <c r="EO196" i="71"/>
  <c r="EN137" i="71"/>
  <c r="EO138" i="71"/>
  <c r="EO114" i="71"/>
  <c r="EO38" i="71"/>
  <c r="EO169" i="71"/>
  <c r="EO141" i="71"/>
  <c r="EO166" i="71"/>
  <c r="EO20" i="71"/>
  <c r="EO73" i="71"/>
  <c r="EO4" i="71"/>
  <c r="EO29" i="71"/>
  <c r="EO68" i="71"/>
  <c r="EO140" i="71"/>
  <c r="EO52" i="71"/>
  <c r="EO87" i="71"/>
  <c r="EO88" i="71"/>
  <c r="EO101" i="71"/>
  <c r="EO178" i="71"/>
  <c r="EO164" i="71"/>
  <c r="EN8" i="71"/>
  <c r="EN189" i="71"/>
  <c r="EN76" i="71"/>
  <c r="EN107" i="71"/>
  <c r="EN63" i="71"/>
  <c r="EN51" i="71"/>
  <c r="EN70" i="71"/>
  <c r="EN92" i="71"/>
  <c r="EN37" i="71"/>
  <c r="EN15" i="71"/>
  <c r="EN82" i="71"/>
  <c r="EN36" i="71"/>
  <c r="EN112" i="71"/>
  <c r="EN150" i="71"/>
  <c r="EN126" i="71"/>
  <c r="EN160" i="71"/>
  <c r="EN40" i="71"/>
  <c r="EN78" i="71"/>
  <c r="EN95" i="71"/>
  <c r="EN101" i="71"/>
  <c r="EN191" i="71"/>
  <c r="EN18" i="71"/>
  <c r="EN75" i="71"/>
  <c r="EN52" i="71"/>
  <c r="EN196" i="71"/>
  <c r="EN105" i="71"/>
  <c r="EN169" i="71"/>
  <c r="EN17" i="71"/>
  <c r="EN68" i="71"/>
  <c r="EN102" i="71"/>
  <c r="EN12" i="71"/>
  <c r="EN74" i="71"/>
  <c r="EN119" i="71"/>
  <c r="EN166" i="71"/>
  <c r="EN97" i="71"/>
  <c r="EN13" i="71"/>
  <c r="EN28" i="71"/>
  <c r="EN195" i="71"/>
  <c r="EN66" i="71"/>
  <c r="EN77" i="71"/>
  <c r="EN26" i="71"/>
  <c r="EN99" i="71"/>
  <c r="EN123" i="71"/>
  <c r="EN86" i="71"/>
  <c r="EN69" i="71"/>
  <c r="EN136" i="71"/>
  <c r="EN7" i="71"/>
  <c r="EN172" i="71"/>
  <c r="EN9" i="71"/>
  <c r="EN111" i="71"/>
  <c r="EN193" i="71"/>
  <c r="EN141" i="71"/>
  <c r="EN81" i="71"/>
  <c r="EN155" i="71"/>
  <c r="EN122" i="71"/>
  <c r="EN176" i="71"/>
  <c r="EN207" i="71"/>
  <c r="EN204" i="71"/>
  <c r="EN60" i="71"/>
  <c r="EN121" i="71"/>
  <c r="EN25" i="71"/>
  <c r="EN201" i="71"/>
  <c r="EN197" i="71"/>
  <c r="EN38" i="71"/>
  <c r="EN129" i="71"/>
  <c r="EN88" i="71"/>
  <c r="EN45" i="71"/>
  <c r="EN98" i="71"/>
  <c r="EN16" i="71"/>
  <c r="EN151" i="71"/>
  <c r="EN71" i="71"/>
  <c r="EN104" i="71"/>
  <c r="EN188" i="71"/>
  <c r="EN124" i="71"/>
  <c r="EN72" i="71"/>
  <c r="EN49" i="71"/>
  <c r="EN113" i="71"/>
  <c r="EN80" i="71"/>
  <c r="EN165" i="71"/>
  <c r="EN190" i="71"/>
  <c r="EN53" i="71"/>
  <c r="EN116" i="71"/>
  <c r="EN178" i="71"/>
  <c r="EN125" i="71"/>
  <c r="EN146" i="71"/>
  <c r="EN44" i="71"/>
  <c r="EN158" i="71"/>
  <c r="EN120" i="71"/>
  <c r="EN87" i="71"/>
  <c r="EN184" i="71"/>
  <c r="EN175" i="71"/>
  <c r="EN164" i="71"/>
  <c r="EN130" i="71"/>
  <c r="EN54" i="71"/>
  <c r="EN127" i="71"/>
  <c r="EN19" i="71"/>
  <c r="EN182" i="71"/>
  <c r="EN200" i="71"/>
  <c r="EN47" i="71"/>
  <c r="EN89" i="71"/>
  <c r="EN140" i="71"/>
  <c r="EN57" i="71"/>
  <c r="EN202" i="71"/>
  <c r="EN43" i="71"/>
  <c r="EN147" i="71"/>
  <c r="EN199" i="71"/>
  <c r="EN170" i="71"/>
  <c r="EN152" i="71"/>
  <c r="EN35" i="71"/>
  <c r="EN138" i="71"/>
  <c r="EN179" i="71"/>
  <c r="EN4" i="71"/>
  <c r="EN143" i="71"/>
  <c r="EN131" i="71"/>
  <c r="EN198" i="71"/>
  <c r="EN109" i="71"/>
  <c r="EN6" i="71"/>
  <c r="EN65" i="71"/>
  <c r="EN194" i="71"/>
  <c r="EN177" i="71"/>
  <c r="EN118" i="71"/>
  <c r="EN30" i="71"/>
  <c r="EN61" i="71"/>
  <c r="EN114" i="71"/>
  <c r="EN20" i="71"/>
  <c r="EN203" i="71"/>
  <c r="EN33" i="71"/>
  <c r="EN67" i="71"/>
  <c r="EO160" i="71"/>
  <c r="EO110" i="71"/>
  <c r="EO7" i="71"/>
  <c r="EN94" i="71"/>
  <c r="EN103" i="71"/>
  <c r="EN117" i="71"/>
  <c r="EN96" i="71"/>
  <c r="EN56" i="71"/>
  <c r="EN181" i="71"/>
  <c r="EN59" i="71"/>
  <c r="EN161" i="71"/>
  <c r="EN159" i="71"/>
  <c r="EN135" i="71"/>
  <c r="EN148" i="71"/>
  <c r="FK37" i="71" s="1"/>
  <c r="EN41" i="71"/>
  <c r="EN187" i="71"/>
  <c r="EN174" i="71"/>
  <c r="EN133" i="71"/>
  <c r="EN171" i="71"/>
  <c r="EN154" i="71"/>
  <c r="EN21" i="71"/>
  <c r="EO41" i="71"/>
  <c r="EO109" i="71"/>
  <c r="EN84" i="71"/>
  <c r="CV34" i="44"/>
  <c r="CZ34" i="44"/>
  <c r="DJ40" i="42"/>
  <c r="DK42" i="42"/>
  <c r="CX34" i="44"/>
  <c r="CY34" i="44"/>
  <c r="CW34" i="44"/>
  <c r="FG246" i="71" l="1"/>
  <c r="B247" i="71"/>
  <c r="FH246" i="71"/>
  <c r="FK30" i="71"/>
  <c r="FK41" i="71"/>
  <c r="FK18" i="71"/>
  <c r="FL20" i="71"/>
  <c r="FL30" i="71"/>
  <c r="FK40" i="71"/>
  <c r="FK25" i="71"/>
  <c r="FK22" i="71"/>
  <c r="FL15" i="71"/>
  <c r="FL11" i="71"/>
  <c r="FL13" i="71"/>
  <c r="FL21" i="71"/>
  <c r="FL14" i="71"/>
  <c r="FL24" i="71"/>
  <c r="FL25" i="71"/>
  <c r="FK17" i="71"/>
  <c r="FL33" i="71"/>
  <c r="FL8" i="71"/>
  <c r="FL27" i="71"/>
  <c r="FK11" i="71"/>
  <c r="FK36" i="71"/>
  <c r="FK27" i="71"/>
  <c r="FK10" i="71"/>
  <c r="FK47" i="71"/>
  <c r="FK44" i="71"/>
  <c r="FK45" i="71"/>
  <c r="FK43" i="71"/>
  <c r="FK46" i="71"/>
  <c r="FK48" i="71"/>
  <c r="FK51" i="71"/>
  <c r="FK50" i="71"/>
  <c r="FK49" i="71"/>
  <c r="FK21" i="71"/>
  <c r="FL38" i="71"/>
  <c r="FL17" i="71"/>
  <c r="FK26" i="71"/>
  <c r="FK20" i="71"/>
  <c r="FK23" i="71"/>
  <c r="FK5" i="71"/>
  <c r="FK9" i="71"/>
  <c r="FL36" i="71"/>
  <c r="FL10" i="71"/>
  <c r="FL37" i="71"/>
  <c r="FK28" i="71"/>
  <c r="FK39" i="71"/>
  <c r="FK16" i="71"/>
  <c r="FK4" i="71"/>
  <c r="FK13" i="71"/>
  <c r="FK15" i="71"/>
  <c r="FL5" i="71"/>
  <c r="FL35" i="71"/>
  <c r="FL39" i="71"/>
  <c r="FL48" i="71"/>
  <c r="FL51" i="71"/>
  <c r="FL50" i="71"/>
  <c r="FL49" i="71"/>
  <c r="FK14" i="71"/>
  <c r="FK32" i="71"/>
  <c r="FL4" i="71"/>
  <c r="FL34" i="71"/>
  <c r="FL6" i="71"/>
  <c r="FL31" i="71"/>
  <c r="FL42" i="71"/>
  <c r="FL12" i="71"/>
  <c r="FL26" i="71"/>
  <c r="FK35" i="71"/>
  <c r="FK42" i="71"/>
  <c r="FL16" i="71"/>
  <c r="FL22" i="71"/>
  <c r="FL28" i="71"/>
  <c r="FL41" i="71"/>
  <c r="FK12" i="71"/>
  <c r="FK33" i="71"/>
  <c r="FK29" i="71"/>
  <c r="FK19" i="71"/>
  <c r="FL9" i="71"/>
  <c r="FL19" i="71"/>
  <c r="FL7" i="71"/>
  <c r="FL32" i="71"/>
  <c r="FL18" i="71"/>
  <c r="FL40" i="71"/>
  <c r="FL29" i="71"/>
  <c r="FK34" i="71"/>
  <c r="FK8" i="71"/>
  <c r="FK38" i="71"/>
  <c r="FK31" i="71"/>
  <c r="FK6" i="71"/>
  <c r="FK7" i="71"/>
  <c r="FL23" i="71"/>
  <c r="FL47" i="71"/>
  <c r="FL45" i="71"/>
  <c r="FL43" i="71"/>
  <c r="FL44" i="71"/>
  <c r="FL46" i="71"/>
  <c r="FK24" i="71"/>
  <c r="AQ155" i="73"/>
  <c r="AW143" i="73"/>
  <c r="AS159" i="73"/>
  <c r="AY147" i="73"/>
  <c r="AS160" i="73"/>
  <c r="AY148" i="73"/>
  <c r="AQ164" i="73"/>
  <c r="AW152" i="73"/>
  <c r="AS155" i="73"/>
  <c r="AY143" i="73"/>
  <c r="AQ166" i="73"/>
  <c r="AW154" i="73"/>
  <c r="AQ163" i="73"/>
  <c r="AW151" i="73"/>
  <c r="AR161" i="73"/>
  <c r="AX149" i="73"/>
  <c r="AR155" i="73"/>
  <c r="AX143" i="73"/>
  <c r="AR156" i="73"/>
  <c r="AX144" i="73"/>
  <c r="AQ174" i="73"/>
  <c r="AW162" i="73"/>
  <c r="AR157" i="73"/>
  <c r="AX145" i="73"/>
  <c r="AR177" i="73"/>
  <c r="AX165" i="73"/>
  <c r="BC165" i="73" s="1"/>
  <c r="AR159" i="73"/>
  <c r="AX147" i="73"/>
  <c r="AQ157" i="73"/>
  <c r="AW145" i="73"/>
  <c r="AQ156" i="73"/>
  <c r="AW144" i="73"/>
  <c r="AS161" i="73"/>
  <c r="AY149" i="73"/>
  <c r="AQ172" i="73"/>
  <c r="AW160" i="73"/>
  <c r="AS166" i="73"/>
  <c r="AY154" i="73"/>
  <c r="AS176" i="73"/>
  <c r="AY164" i="73"/>
  <c r="AS158" i="73"/>
  <c r="AY146" i="73"/>
  <c r="AQ161" i="73"/>
  <c r="AW149" i="73"/>
  <c r="AQ165" i="73"/>
  <c r="AW153" i="73"/>
  <c r="AS165" i="73"/>
  <c r="AY153" i="73"/>
  <c r="AQ159" i="73"/>
  <c r="AW147" i="73"/>
  <c r="AQ158" i="73"/>
  <c r="AW146" i="73"/>
  <c r="AR166" i="73"/>
  <c r="AX154" i="73"/>
  <c r="AS157" i="73"/>
  <c r="AY145" i="73"/>
  <c r="AR163" i="73"/>
  <c r="AX151" i="73"/>
  <c r="AR160" i="73"/>
  <c r="AX148" i="73"/>
  <c r="AR158" i="73"/>
  <c r="AX146" i="73"/>
  <c r="AR164" i="73"/>
  <c r="AX152" i="73"/>
  <c r="AS156" i="73"/>
  <c r="AY144" i="73"/>
  <c r="AS163" i="73"/>
  <c r="AY151" i="73"/>
  <c r="AS162" i="73"/>
  <c r="AY150" i="73"/>
  <c r="AR162" i="73"/>
  <c r="AX150" i="73"/>
  <c r="AV164" i="73"/>
  <c r="AP176" i="73"/>
  <c r="AP171" i="73"/>
  <c r="AV159" i="73"/>
  <c r="AV165" i="73"/>
  <c r="AP177" i="73"/>
  <c r="AV163" i="73"/>
  <c r="AP175" i="73"/>
  <c r="AP179" i="73"/>
  <c r="AV167" i="73"/>
  <c r="AV173" i="73"/>
  <c r="AP185" i="73"/>
  <c r="AV170" i="73"/>
  <c r="AP182" i="73"/>
  <c r="AP202" i="73"/>
  <c r="AV190" i="73"/>
  <c r="AP196" i="73"/>
  <c r="AV196" i="73" s="1"/>
  <c r="AV184" i="73"/>
  <c r="AP186" i="73"/>
  <c r="AV174" i="73"/>
  <c r="AV168" i="73"/>
  <c r="AP180" i="73"/>
  <c r="AP181" i="73"/>
  <c r="AV169" i="73"/>
  <c r="H49" i="42" a="1"/>
  <c r="H49" i="42" s="1"/>
  <c r="DK40" i="42"/>
  <c r="DL42" i="42"/>
  <c r="DE35" i="42"/>
  <c r="CT35" i="44" s="1"/>
  <c r="DD35" i="42"/>
  <c r="CS35" i="44" s="1"/>
  <c r="DC35" i="42"/>
  <c r="CR35" i="44" s="1"/>
  <c r="DB35" i="42"/>
  <c r="CQ35" i="44" s="1"/>
  <c r="DA35" i="42"/>
  <c r="CP35" i="44" s="1"/>
  <c r="CZ35" i="42"/>
  <c r="CY35" i="42"/>
  <c r="CX35" i="42"/>
  <c r="CW35" i="42"/>
  <c r="CV35" i="42"/>
  <c r="CU35" i="42"/>
  <c r="CT35" i="42"/>
  <c r="CS35" i="42"/>
  <c r="CR35" i="42"/>
  <c r="CQ35" i="42"/>
  <c r="CP35" i="42"/>
  <c r="CO35" i="42"/>
  <c r="CN35" i="42"/>
  <c r="CM35" i="42"/>
  <c r="CL35" i="42"/>
  <c r="CK35" i="42"/>
  <c r="CJ35" i="42"/>
  <c r="CI35" i="42"/>
  <c r="CH35" i="42"/>
  <c r="CG35" i="42"/>
  <c r="CF35" i="42"/>
  <c r="CE35" i="42"/>
  <c r="CD35" i="42"/>
  <c r="CC35" i="42"/>
  <c r="CB35" i="42"/>
  <c r="CA35" i="42"/>
  <c r="BZ35" i="42"/>
  <c r="BY35" i="42"/>
  <c r="BX35" i="42"/>
  <c r="BW35" i="42"/>
  <c r="BV35" i="42"/>
  <c r="BU35" i="42"/>
  <c r="BT35" i="42"/>
  <c r="BS35" i="42"/>
  <c r="BR35" i="42"/>
  <c r="BQ35" i="42"/>
  <c r="BP35" i="42"/>
  <c r="BO35" i="42"/>
  <c r="BN35" i="42"/>
  <c r="BM35" i="42"/>
  <c r="BL35" i="42"/>
  <c r="BK35" i="42"/>
  <c r="BJ35" i="42"/>
  <c r="BI35" i="42"/>
  <c r="BH35" i="42"/>
  <c r="BG35" i="42"/>
  <c r="BF35" i="42"/>
  <c r="BE35" i="42"/>
  <c r="BD35" i="42"/>
  <c r="BC35" i="42"/>
  <c r="BB35" i="42"/>
  <c r="BA35" i="42"/>
  <c r="AZ35" i="42"/>
  <c r="AY35" i="42"/>
  <c r="AX35" i="42"/>
  <c r="AW35" i="42"/>
  <c r="AV35" i="42"/>
  <c r="AU35" i="42"/>
  <c r="AT35" i="42"/>
  <c r="AS35" i="42"/>
  <c r="AR35" i="42"/>
  <c r="AQ35" i="42"/>
  <c r="AP35" i="42"/>
  <c r="AO35" i="42"/>
  <c r="AN35" i="42"/>
  <c r="AM35" i="42"/>
  <c r="AL35" i="42"/>
  <c r="AK35" i="42"/>
  <c r="AJ35" i="42"/>
  <c r="AI35" i="42"/>
  <c r="AH35" i="42"/>
  <c r="AG35" i="42"/>
  <c r="AF35" i="42"/>
  <c r="AE35" i="42"/>
  <c r="AD35" i="42"/>
  <c r="AC35" i="42"/>
  <c r="AB35" i="42"/>
  <c r="AA35" i="42"/>
  <c r="Z35" i="42"/>
  <c r="Y35" i="42"/>
  <c r="X35" i="42"/>
  <c r="W35" i="42"/>
  <c r="V35" i="42"/>
  <c r="U35" i="42"/>
  <c r="T35" i="42"/>
  <c r="S35" i="42"/>
  <c r="R35" i="42"/>
  <c r="Q35" i="42"/>
  <c r="P35" i="42"/>
  <c r="CS38" i="44"/>
  <c r="CT14" i="44"/>
  <c r="CS14" i="44"/>
  <c r="CT12" i="44"/>
  <c r="CS12" i="44"/>
  <c r="CT10" i="44"/>
  <c r="CS10" i="44"/>
  <c r="CS9" i="44"/>
  <c r="CT8" i="44"/>
  <c r="CS8" i="44"/>
  <c r="CR38" i="44"/>
  <c r="CQ38" i="44"/>
  <c r="CP38" i="44"/>
  <c r="CR14" i="44"/>
  <c r="CQ14" i="44"/>
  <c r="CP14" i="44"/>
  <c r="CR12" i="44"/>
  <c r="CQ12" i="44"/>
  <c r="CP12" i="44"/>
  <c r="CR10" i="44"/>
  <c r="CQ10" i="44"/>
  <c r="CP10" i="44"/>
  <c r="CR9" i="44"/>
  <c r="CQ9" i="44"/>
  <c r="CP9" i="44"/>
  <c r="CR8" i="44"/>
  <c r="CQ8" i="44"/>
  <c r="CP8" i="44"/>
  <c r="DE34" i="42"/>
  <c r="CT31" i="44" s="1"/>
  <c r="DD34" i="42"/>
  <c r="CS31" i="44" s="1"/>
  <c r="DC34" i="42"/>
  <c r="CR31" i="44" s="1"/>
  <c r="DB34" i="42"/>
  <c r="CQ31" i="44" s="1"/>
  <c r="DA34" i="42"/>
  <c r="CP31" i="44" s="1"/>
  <c r="CZ34" i="42"/>
  <c r="CY34" i="42"/>
  <c r="CX34" i="42"/>
  <c r="CW34" i="42"/>
  <c r="CV34" i="42"/>
  <c r="CU34" i="42"/>
  <c r="CT34" i="42"/>
  <c r="CS34" i="42"/>
  <c r="CR34" i="42"/>
  <c r="CQ34" i="42"/>
  <c r="CP34" i="42"/>
  <c r="CO34" i="42"/>
  <c r="CN34" i="42"/>
  <c r="CM34" i="42"/>
  <c r="CL34" i="42"/>
  <c r="CK34" i="42"/>
  <c r="CJ34" i="42"/>
  <c r="CI34" i="42"/>
  <c r="CH34" i="42"/>
  <c r="CG34" i="42"/>
  <c r="CF34" i="42"/>
  <c r="CE34" i="42"/>
  <c r="CD34" i="42"/>
  <c r="CC34" i="42"/>
  <c r="CB34" i="42"/>
  <c r="CA34" i="42"/>
  <c r="BZ34" i="42"/>
  <c r="BY34" i="42"/>
  <c r="BX34" i="42"/>
  <c r="BW34" i="42"/>
  <c r="BV34" i="42"/>
  <c r="BU34" i="42"/>
  <c r="BT34" i="42"/>
  <c r="BS34" i="42"/>
  <c r="BR34" i="42"/>
  <c r="BQ34" i="42"/>
  <c r="BP34" i="42"/>
  <c r="BO34" i="42"/>
  <c r="BN34" i="42"/>
  <c r="BM34" i="42"/>
  <c r="BL34" i="42"/>
  <c r="BK34" i="42"/>
  <c r="BJ34" i="42"/>
  <c r="BI34" i="42"/>
  <c r="BH34" i="42"/>
  <c r="BG34" i="42"/>
  <c r="BF34" i="42"/>
  <c r="BE34" i="42"/>
  <c r="BD34" i="42"/>
  <c r="BC34" i="42"/>
  <c r="BB34" i="42"/>
  <c r="BA34" i="42"/>
  <c r="AZ34" i="42"/>
  <c r="AY34" i="42"/>
  <c r="AX34" i="42"/>
  <c r="AW34" i="42"/>
  <c r="AV34" i="42"/>
  <c r="AU34" i="42"/>
  <c r="AT34" i="42"/>
  <c r="AS34" i="42"/>
  <c r="AR34" i="42"/>
  <c r="AQ34" i="42"/>
  <c r="AP34" i="42"/>
  <c r="AO34" i="42"/>
  <c r="AN34" i="42"/>
  <c r="AM34" i="42"/>
  <c r="AL34" i="42"/>
  <c r="AK34" i="42"/>
  <c r="AJ34" i="42"/>
  <c r="AI34" i="42"/>
  <c r="AH34" i="42"/>
  <c r="AG34" i="42"/>
  <c r="AF34" i="42"/>
  <c r="AE34" i="42"/>
  <c r="AD34" i="42"/>
  <c r="AC34" i="42"/>
  <c r="AB34" i="42"/>
  <c r="AA34" i="42"/>
  <c r="Z34" i="42"/>
  <c r="Y34" i="42"/>
  <c r="X34" i="42"/>
  <c r="W34" i="42"/>
  <c r="V34" i="42"/>
  <c r="U34" i="42"/>
  <c r="T34" i="42"/>
  <c r="S34" i="42"/>
  <c r="R34" i="42"/>
  <c r="Q34" i="42"/>
  <c r="P34" i="42"/>
  <c r="DE33" i="42"/>
  <c r="CT30" i="44" s="1"/>
  <c r="DD33" i="42"/>
  <c r="CS30" i="44" s="1"/>
  <c r="DC33" i="42"/>
  <c r="CR30" i="44" s="1"/>
  <c r="DB33" i="42"/>
  <c r="CQ30" i="44" s="1"/>
  <c r="DA33" i="42"/>
  <c r="CP30" i="44" s="1"/>
  <c r="CZ33" i="42"/>
  <c r="CY33" i="42"/>
  <c r="CX33" i="42"/>
  <c r="CW33" i="42"/>
  <c r="CV33" i="42"/>
  <c r="CU33" i="42"/>
  <c r="CT33" i="42"/>
  <c r="CS33" i="42"/>
  <c r="CR33" i="42"/>
  <c r="CQ33" i="42"/>
  <c r="CP33" i="42"/>
  <c r="CO33" i="42"/>
  <c r="CN33" i="42"/>
  <c r="CM33" i="42"/>
  <c r="CL33" i="42"/>
  <c r="CK33" i="42"/>
  <c r="CJ33" i="42"/>
  <c r="CI33" i="42"/>
  <c r="CH33" i="42"/>
  <c r="CG33" i="42"/>
  <c r="CF33" i="42"/>
  <c r="CE33" i="42"/>
  <c r="CD33" i="42"/>
  <c r="CC33" i="42"/>
  <c r="CB33" i="42"/>
  <c r="CA33" i="42"/>
  <c r="BZ33" i="42"/>
  <c r="BY33" i="42"/>
  <c r="BX33" i="42"/>
  <c r="BW33" i="42"/>
  <c r="BV33" i="42"/>
  <c r="BU33" i="42"/>
  <c r="BT33" i="42"/>
  <c r="BS33" i="42"/>
  <c r="BR33" i="42"/>
  <c r="BQ33" i="42"/>
  <c r="BP33" i="42"/>
  <c r="BO33" i="42"/>
  <c r="BN33" i="42"/>
  <c r="BM33" i="42"/>
  <c r="BL33" i="42"/>
  <c r="BK33" i="42"/>
  <c r="BJ33" i="42"/>
  <c r="BI33" i="42"/>
  <c r="BH33" i="42"/>
  <c r="BG33" i="42"/>
  <c r="BF33" i="42"/>
  <c r="BE33" i="42"/>
  <c r="BD33" i="42"/>
  <c r="BC33" i="42"/>
  <c r="BB33" i="42"/>
  <c r="BA33" i="42"/>
  <c r="AZ33" i="42"/>
  <c r="AY33" i="42"/>
  <c r="AX33" i="42"/>
  <c r="AW33" i="42"/>
  <c r="AV33" i="42"/>
  <c r="AU33" i="42"/>
  <c r="AT33" i="42"/>
  <c r="AS33" i="42"/>
  <c r="AR33" i="42"/>
  <c r="AQ33" i="42"/>
  <c r="AP33" i="42"/>
  <c r="AO33" i="42"/>
  <c r="AN33" i="42"/>
  <c r="AM33" i="42"/>
  <c r="AL33" i="42"/>
  <c r="AK33" i="42"/>
  <c r="AJ33" i="42"/>
  <c r="AI33" i="42"/>
  <c r="AH33" i="42"/>
  <c r="AG33" i="42"/>
  <c r="AF33" i="42"/>
  <c r="AE33" i="42"/>
  <c r="AD33" i="42"/>
  <c r="AC33" i="42"/>
  <c r="AB33" i="42"/>
  <c r="AA33" i="42"/>
  <c r="Z33" i="42"/>
  <c r="Y33" i="42"/>
  <c r="X33" i="42"/>
  <c r="W33" i="42"/>
  <c r="V33" i="42"/>
  <c r="U33" i="42"/>
  <c r="T33" i="42"/>
  <c r="S33" i="42"/>
  <c r="R33" i="42"/>
  <c r="Q33" i="42"/>
  <c r="P33" i="42"/>
  <c r="DE32" i="42"/>
  <c r="CT29" i="44" s="1"/>
  <c r="DD32" i="42"/>
  <c r="CS29" i="44" s="1"/>
  <c r="DC32" i="42"/>
  <c r="CR29" i="44" s="1"/>
  <c r="DB32" i="42"/>
  <c r="CQ29" i="44" s="1"/>
  <c r="DA32" i="42"/>
  <c r="CP29" i="44" s="1"/>
  <c r="CZ32" i="42"/>
  <c r="CY32" i="42"/>
  <c r="CX32" i="42"/>
  <c r="CW32" i="42"/>
  <c r="CV32" i="42"/>
  <c r="CU32" i="42"/>
  <c r="CT32" i="42"/>
  <c r="CS32" i="42"/>
  <c r="CR32" i="42"/>
  <c r="CQ32" i="42"/>
  <c r="CP32" i="42"/>
  <c r="CO32" i="42"/>
  <c r="CN32" i="42"/>
  <c r="CM32" i="42"/>
  <c r="CL32" i="42"/>
  <c r="CK32" i="42"/>
  <c r="CJ32" i="42"/>
  <c r="CI32" i="42"/>
  <c r="CH32" i="42"/>
  <c r="CG32" i="42"/>
  <c r="CF32" i="42"/>
  <c r="CE32" i="42"/>
  <c r="CD32" i="42"/>
  <c r="CC32" i="42"/>
  <c r="CB32" i="42"/>
  <c r="CA32" i="42"/>
  <c r="BZ32" i="42"/>
  <c r="BY32" i="42"/>
  <c r="BX32" i="42"/>
  <c r="BW32" i="42"/>
  <c r="BV32" i="42"/>
  <c r="BU32" i="42"/>
  <c r="BT32" i="42"/>
  <c r="BS32" i="42"/>
  <c r="BR32" i="42"/>
  <c r="BQ32" i="42"/>
  <c r="BP32" i="42"/>
  <c r="BO32" i="42"/>
  <c r="BN32" i="42"/>
  <c r="BM32" i="42"/>
  <c r="BL32" i="42"/>
  <c r="BK32" i="42"/>
  <c r="BJ32" i="42"/>
  <c r="BI32" i="42"/>
  <c r="BH32" i="42"/>
  <c r="BG32" i="42"/>
  <c r="BF32" i="42"/>
  <c r="BE32" i="42"/>
  <c r="BD32" i="42"/>
  <c r="BC32" i="42"/>
  <c r="BB32" i="42"/>
  <c r="BA32" i="42"/>
  <c r="AZ32" i="42"/>
  <c r="AY32" i="42"/>
  <c r="AX32" i="42"/>
  <c r="AW32" i="42"/>
  <c r="AV32" i="42"/>
  <c r="AU32" i="42"/>
  <c r="AT32" i="42"/>
  <c r="AS32" i="42"/>
  <c r="AR32" i="42"/>
  <c r="AQ32" i="42"/>
  <c r="AP32" i="42"/>
  <c r="AO32" i="42"/>
  <c r="AN32" i="42"/>
  <c r="AM32" i="42"/>
  <c r="AL32" i="42"/>
  <c r="AK32" i="42"/>
  <c r="AJ32" i="42"/>
  <c r="AI32" i="42"/>
  <c r="AH32" i="42"/>
  <c r="AG32" i="42"/>
  <c r="AF32" i="42"/>
  <c r="AE32" i="42"/>
  <c r="AD32" i="42"/>
  <c r="AC32" i="42"/>
  <c r="AB32" i="42"/>
  <c r="AA32" i="42"/>
  <c r="Z32" i="42"/>
  <c r="Y32" i="42"/>
  <c r="X32" i="42"/>
  <c r="W32" i="42"/>
  <c r="V32" i="42"/>
  <c r="U32" i="42"/>
  <c r="T32" i="42"/>
  <c r="S32" i="42"/>
  <c r="R32" i="42"/>
  <c r="Q32" i="42"/>
  <c r="P32" i="42"/>
  <c r="DE31" i="42"/>
  <c r="CT28" i="44" s="1"/>
  <c r="DD31" i="42"/>
  <c r="CS28" i="44" s="1"/>
  <c r="DC31" i="42"/>
  <c r="CR28" i="44" s="1"/>
  <c r="DB31" i="42"/>
  <c r="CQ28" i="44" s="1"/>
  <c r="DA31" i="42"/>
  <c r="CP28" i="44" s="1"/>
  <c r="CZ31" i="42"/>
  <c r="CY31" i="42"/>
  <c r="CX31" i="42"/>
  <c r="CW31" i="42"/>
  <c r="CV31" i="42"/>
  <c r="CU31" i="42"/>
  <c r="CT31" i="42"/>
  <c r="CS31" i="42"/>
  <c r="CR31" i="42"/>
  <c r="CQ31" i="42"/>
  <c r="CP31" i="42"/>
  <c r="CO31" i="42"/>
  <c r="CN31" i="42"/>
  <c r="CM31" i="42"/>
  <c r="CL31" i="42"/>
  <c r="CK31" i="42"/>
  <c r="CJ31" i="42"/>
  <c r="CI31" i="42"/>
  <c r="CH31" i="42"/>
  <c r="CG31" i="42"/>
  <c r="CF31" i="42"/>
  <c r="CE31" i="42"/>
  <c r="CD31" i="42"/>
  <c r="CC31" i="42"/>
  <c r="CB31" i="42"/>
  <c r="CA31" i="42"/>
  <c r="BZ31" i="42"/>
  <c r="BY31" i="42"/>
  <c r="BX31" i="42"/>
  <c r="BW31" i="42"/>
  <c r="BV31" i="42"/>
  <c r="BU31" i="42"/>
  <c r="BT31" i="42"/>
  <c r="BS31" i="42"/>
  <c r="BR31" i="42"/>
  <c r="BQ31" i="42"/>
  <c r="BP31" i="42"/>
  <c r="BO31" i="42"/>
  <c r="BN31" i="42"/>
  <c r="BM31" i="42"/>
  <c r="BL31" i="42"/>
  <c r="BK31" i="42"/>
  <c r="BJ31" i="42"/>
  <c r="BI31" i="42"/>
  <c r="BH31" i="42"/>
  <c r="BG31" i="42"/>
  <c r="BF31" i="42"/>
  <c r="BE31" i="42"/>
  <c r="BD31" i="42"/>
  <c r="BC31" i="42"/>
  <c r="BB31" i="42"/>
  <c r="BA31" i="42"/>
  <c r="AZ31" i="42"/>
  <c r="AY31" i="42"/>
  <c r="AX31" i="42"/>
  <c r="AW31" i="42"/>
  <c r="AV31" i="42"/>
  <c r="AU31" i="42"/>
  <c r="AT31" i="42"/>
  <c r="AS31" i="42"/>
  <c r="AR31" i="42"/>
  <c r="AQ31" i="42"/>
  <c r="AP31" i="42"/>
  <c r="AO31" i="42"/>
  <c r="AN31" i="42"/>
  <c r="AM31" i="42"/>
  <c r="AL31" i="42"/>
  <c r="AK31" i="42"/>
  <c r="AJ31" i="42"/>
  <c r="AI31" i="42"/>
  <c r="AH31" i="42"/>
  <c r="AG31" i="42"/>
  <c r="AF31" i="42"/>
  <c r="AE31" i="42"/>
  <c r="AD31" i="42"/>
  <c r="AC31" i="42"/>
  <c r="AB31" i="42"/>
  <c r="AA31" i="42"/>
  <c r="Z31" i="42"/>
  <c r="Y31" i="42"/>
  <c r="X31" i="42"/>
  <c r="W31" i="42"/>
  <c r="V31" i="42"/>
  <c r="U31" i="42"/>
  <c r="T31" i="42"/>
  <c r="S31" i="42"/>
  <c r="R31" i="42"/>
  <c r="Q31" i="42"/>
  <c r="P31" i="42"/>
  <c r="DE30" i="42"/>
  <c r="CT27" i="44" s="1"/>
  <c r="DD30" i="42"/>
  <c r="CS27" i="44" s="1"/>
  <c r="DC30" i="42"/>
  <c r="CR27" i="44" s="1"/>
  <c r="DB30" i="42"/>
  <c r="CQ27" i="44" s="1"/>
  <c r="DA30" i="42"/>
  <c r="CP27" i="44" s="1"/>
  <c r="CZ30" i="42"/>
  <c r="CY30" i="42"/>
  <c r="CX30" i="42"/>
  <c r="CW30" i="42"/>
  <c r="CV30" i="42"/>
  <c r="CU30" i="42"/>
  <c r="CT30" i="42"/>
  <c r="CS30" i="42"/>
  <c r="CR30" i="42"/>
  <c r="CQ30" i="42"/>
  <c r="CP30" i="42"/>
  <c r="CO30" i="42"/>
  <c r="CN30" i="42"/>
  <c r="CM30" i="42"/>
  <c r="CL30" i="42"/>
  <c r="CK30" i="42"/>
  <c r="CJ30" i="42"/>
  <c r="CI30" i="42"/>
  <c r="CH30" i="42"/>
  <c r="CG30" i="42"/>
  <c r="CF30" i="42"/>
  <c r="CE30" i="42"/>
  <c r="CD30" i="42"/>
  <c r="CC30" i="42"/>
  <c r="CB30" i="42"/>
  <c r="CA30" i="42"/>
  <c r="BZ30" i="42"/>
  <c r="BY30" i="42"/>
  <c r="BX30" i="42"/>
  <c r="BW30" i="42"/>
  <c r="BV30" i="42"/>
  <c r="BU30" i="42"/>
  <c r="BT30" i="42"/>
  <c r="BS30" i="42"/>
  <c r="BR30" i="42"/>
  <c r="BQ30" i="42"/>
  <c r="BP30" i="42"/>
  <c r="BO30" i="42"/>
  <c r="BN30" i="42"/>
  <c r="BM30" i="42"/>
  <c r="BL30" i="42"/>
  <c r="BK30" i="42"/>
  <c r="BJ30" i="42"/>
  <c r="BI30" i="42"/>
  <c r="BH30" i="42"/>
  <c r="BG30" i="42"/>
  <c r="BF30" i="42"/>
  <c r="BE30" i="42"/>
  <c r="BD30" i="42"/>
  <c r="BC30" i="42"/>
  <c r="BB30" i="42"/>
  <c r="BA30" i="42"/>
  <c r="AZ30" i="42"/>
  <c r="AY30" i="42"/>
  <c r="AX30" i="42"/>
  <c r="AW30" i="42"/>
  <c r="AV30" i="42"/>
  <c r="AU30" i="42"/>
  <c r="AT30" i="42"/>
  <c r="AS30" i="42"/>
  <c r="AR30" i="42"/>
  <c r="AQ30" i="42"/>
  <c r="AP30" i="42"/>
  <c r="AO30" i="42"/>
  <c r="AN30" i="42"/>
  <c r="AM30" i="42"/>
  <c r="AL30" i="42"/>
  <c r="AK30" i="42"/>
  <c r="AJ30" i="42"/>
  <c r="AI30" i="42"/>
  <c r="AH30" i="42"/>
  <c r="AG30" i="42"/>
  <c r="AF30" i="42"/>
  <c r="AE30" i="42"/>
  <c r="AD30" i="42"/>
  <c r="AC30" i="42"/>
  <c r="AB30" i="42"/>
  <c r="AA30" i="42"/>
  <c r="Z30" i="42"/>
  <c r="Y30" i="42"/>
  <c r="X30" i="42"/>
  <c r="W30" i="42"/>
  <c r="V30" i="42"/>
  <c r="U30" i="42"/>
  <c r="T30" i="42"/>
  <c r="S30" i="42"/>
  <c r="R30" i="42"/>
  <c r="Q30" i="42"/>
  <c r="P30" i="42"/>
  <c r="DE28" i="42"/>
  <c r="CT25" i="44" s="1"/>
  <c r="DD28" i="42"/>
  <c r="CS25" i="44" s="1"/>
  <c r="DC28" i="42"/>
  <c r="CR25" i="44" s="1"/>
  <c r="DB28" i="42"/>
  <c r="CQ25" i="44" s="1"/>
  <c r="DA28" i="42"/>
  <c r="CP25" i="44" s="1"/>
  <c r="CZ28" i="42"/>
  <c r="CY28" i="42"/>
  <c r="CX28" i="42"/>
  <c r="CW28" i="42"/>
  <c r="CV28" i="42"/>
  <c r="CU28" i="42"/>
  <c r="CT28" i="42"/>
  <c r="CS28" i="42"/>
  <c r="CR28" i="42"/>
  <c r="CQ28" i="42"/>
  <c r="CP28" i="42"/>
  <c r="CO28" i="42"/>
  <c r="CN28" i="42"/>
  <c r="CM28" i="42"/>
  <c r="CL28" i="42"/>
  <c r="CK28" i="42"/>
  <c r="CJ28" i="42"/>
  <c r="CI28" i="42"/>
  <c r="CH28" i="42"/>
  <c r="CG28" i="42"/>
  <c r="CF28" i="42"/>
  <c r="CE28" i="42"/>
  <c r="CD28" i="42"/>
  <c r="CC28" i="42"/>
  <c r="CB28" i="42"/>
  <c r="CA28" i="42"/>
  <c r="BZ28" i="42"/>
  <c r="BY28" i="42"/>
  <c r="BX28" i="42"/>
  <c r="BW28" i="42"/>
  <c r="BV28" i="42"/>
  <c r="BU28" i="42"/>
  <c r="BT28" i="42"/>
  <c r="BS28" i="42"/>
  <c r="BR28" i="42"/>
  <c r="BQ28" i="42"/>
  <c r="BP28" i="42"/>
  <c r="BO28" i="42"/>
  <c r="BN28" i="42"/>
  <c r="BM28" i="42"/>
  <c r="BL28" i="42"/>
  <c r="BK28" i="42"/>
  <c r="BJ28" i="42"/>
  <c r="BI28" i="42"/>
  <c r="BH28" i="42"/>
  <c r="BG28" i="42"/>
  <c r="BF28" i="42"/>
  <c r="BE28" i="42"/>
  <c r="BD28" i="42"/>
  <c r="BC28" i="42"/>
  <c r="BB28" i="42"/>
  <c r="BA28" i="42"/>
  <c r="AZ28" i="42"/>
  <c r="AY28" i="42"/>
  <c r="AX28" i="42"/>
  <c r="AW28" i="42"/>
  <c r="AV28" i="42"/>
  <c r="AU28" i="42"/>
  <c r="AT28" i="42"/>
  <c r="AS28" i="42"/>
  <c r="AR28" i="42"/>
  <c r="AQ28" i="42"/>
  <c r="AP28" i="42"/>
  <c r="AO28" i="42"/>
  <c r="AN28" i="42"/>
  <c r="AM28" i="42"/>
  <c r="AL28" i="42"/>
  <c r="AK28" i="42"/>
  <c r="AJ28" i="42"/>
  <c r="AI28" i="42"/>
  <c r="AH28" i="42"/>
  <c r="AG28" i="42"/>
  <c r="AF28" i="42"/>
  <c r="AE28" i="42"/>
  <c r="AD28" i="42"/>
  <c r="AC28" i="42"/>
  <c r="AB28" i="42"/>
  <c r="AA28" i="42"/>
  <c r="Z28" i="42"/>
  <c r="Y28" i="42"/>
  <c r="X28" i="42"/>
  <c r="W28" i="42"/>
  <c r="V28" i="42"/>
  <c r="U28" i="42"/>
  <c r="T28" i="42"/>
  <c r="S28" i="42"/>
  <c r="R28" i="42"/>
  <c r="Q28" i="42"/>
  <c r="P28" i="42"/>
  <c r="DE27" i="42"/>
  <c r="CT24" i="44" s="1"/>
  <c r="DD27" i="42"/>
  <c r="CS24" i="44" s="1"/>
  <c r="DC27" i="42"/>
  <c r="CR24" i="44" s="1"/>
  <c r="DB27" i="42"/>
  <c r="CQ24" i="44" s="1"/>
  <c r="DA27" i="42"/>
  <c r="CP24" i="44" s="1"/>
  <c r="CZ27" i="42"/>
  <c r="CY27" i="42"/>
  <c r="CX27" i="42"/>
  <c r="CW27" i="42"/>
  <c r="CV27" i="42"/>
  <c r="CU27" i="42"/>
  <c r="CT27" i="42"/>
  <c r="CS27" i="42"/>
  <c r="CR27" i="42"/>
  <c r="CQ27" i="42"/>
  <c r="CP27" i="42"/>
  <c r="CO27" i="42"/>
  <c r="CN27" i="42"/>
  <c r="CM27" i="42"/>
  <c r="CL27" i="42"/>
  <c r="CK27" i="42"/>
  <c r="CJ27" i="42"/>
  <c r="CI27" i="42"/>
  <c r="CH27" i="42"/>
  <c r="CG27" i="42"/>
  <c r="CF27" i="42"/>
  <c r="CE27" i="42"/>
  <c r="CD27" i="42"/>
  <c r="CC27" i="42"/>
  <c r="CB27" i="42"/>
  <c r="CA27" i="42"/>
  <c r="BZ27" i="42"/>
  <c r="BY27" i="42"/>
  <c r="BX27" i="42"/>
  <c r="BW27" i="42"/>
  <c r="BV27" i="42"/>
  <c r="BU27" i="42"/>
  <c r="BT27" i="42"/>
  <c r="BS27" i="42"/>
  <c r="BR27" i="42"/>
  <c r="BQ27" i="42"/>
  <c r="BP27" i="42"/>
  <c r="BO27" i="42"/>
  <c r="BN27" i="42"/>
  <c r="BM27" i="42"/>
  <c r="BL27" i="42"/>
  <c r="BK27" i="42"/>
  <c r="BJ27" i="42"/>
  <c r="BI27" i="42"/>
  <c r="BH27" i="42"/>
  <c r="BG27" i="42"/>
  <c r="BF27" i="42"/>
  <c r="BE27" i="42"/>
  <c r="BD27" i="42"/>
  <c r="BC27" i="42"/>
  <c r="BB27" i="42"/>
  <c r="BA27" i="42"/>
  <c r="AZ27" i="42"/>
  <c r="AY27" i="42"/>
  <c r="AX27" i="42"/>
  <c r="AW27" i="42"/>
  <c r="AV27" i="42"/>
  <c r="AU27" i="42"/>
  <c r="AT27" i="42"/>
  <c r="AS27" i="42"/>
  <c r="AR27" i="42"/>
  <c r="AQ27" i="42"/>
  <c r="AP27" i="42"/>
  <c r="AO27" i="42"/>
  <c r="AN27" i="42"/>
  <c r="AM27" i="42"/>
  <c r="AL27" i="42"/>
  <c r="AK27" i="42"/>
  <c r="AJ27" i="42"/>
  <c r="AI27" i="42"/>
  <c r="AH27" i="42"/>
  <c r="AG27" i="42"/>
  <c r="AF27" i="42"/>
  <c r="AE27" i="42"/>
  <c r="AD27" i="42"/>
  <c r="AC27" i="42"/>
  <c r="AB27" i="42"/>
  <c r="AA27" i="42"/>
  <c r="Z27" i="42"/>
  <c r="Y27" i="42"/>
  <c r="X27" i="42"/>
  <c r="W27" i="42"/>
  <c r="V27" i="42"/>
  <c r="U27" i="42"/>
  <c r="T27" i="42"/>
  <c r="S27" i="42"/>
  <c r="R27" i="42"/>
  <c r="Q27" i="42"/>
  <c r="P27" i="42"/>
  <c r="DE26" i="42"/>
  <c r="CT23" i="44" s="1"/>
  <c r="DD26" i="42"/>
  <c r="CS23" i="44" s="1"/>
  <c r="DC26" i="42"/>
  <c r="CR23" i="44" s="1"/>
  <c r="DB26" i="42"/>
  <c r="CQ23" i="44" s="1"/>
  <c r="DA26" i="42"/>
  <c r="CP23" i="44" s="1"/>
  <c r="CZ26" i="42"/>
  <c r="CY26" i="42"/>
  <c r="CX26" i="42"/>
  <c r="CW26" i="42"/>
  <c r="CV26" i="42"/>
  <c r="CU26" i="42"/>
  <c r="CT26" i="42"/>
  <c r="CS26" i="42"/>
  <c r="CR26" i="42"/>
  <c r="CQ26" i="42"/>
  <c r="CP26" i="42"/>
  <c r="CO26" i="42"/>
  <c r="CN26" i="42"/>
  <c r="CM26" i="42"/>
  <c r="CL26" i="42"/>
  <c r="CK26" i="42"/>
  <c r="CJ26" i="42"/>
  <c r="CI26" i="42"/>
  <c r="CH26" i="42"/>
  <c r="CG26" i="42"/>
  <c r="CF26" i="42"/>
  <c r="CE26" i="42"/>
  <c r="CD26" i="42"/>
  <c r="CC26" i="42"/>
  <c r="CB26" i="42"/>
  <c r="CA26" i="42"/>
  <c r="BZ26" i="42"/>
  <c r="BY26" i="42"/>
  <c r="BX26" i="42"/>
  <c r="BW26" i="42"/>
  <c r="BV26" i="42"/>
  <c r="BU26" i="42"/>
  <c r="BT26" i="42"/>
  <c r="BS26" i="42"/>
  <c r="BR26" i="42"/>
  <c r="BQ26" i="42"/>
  <c r="BP26" i="42"/>
  <c r="BO26" i="42"/>
  <c r="BN26" i="42"/>
  <c r="BM26" i="42"/>
  <c r="BL26" i="42"/>
  <c r="BK26" i="42"/>
  <c r="BJ26" i="42"/>
  <c r="BI26" i="42"/>
  <c r="BH26" i="42"/>
  <c r="BG26" i="42"/>
  <c r="BF26" i="42"/>
  <c r="BE26" i="42"/>
  <c r="BD26" i="42"/>
  <c r="BC26" i="42"/>
  <c r="BB26" i="42"/>
  <c r="BA26" i="42"/>
  <c r="AZ26" i="42"/>
  <c r="AY26" i="42"/>
  <c r="AX26" i="42"/>
  <c r="AW26" i="42"/>
  <c r="AV26" i="42"/>
  <c r="AU26" i="42"/>
  <c r="AT26" i="42"/>
  <c r="AS26" i="42"/>
  <c r="AR26" i="42"/>
  <c r="AQ26" i="42"/>
  <c r="AP26" i="42"/>
  <c r="AO26" i="42"/>
  <c r="AN26" i="42"/>
  <c r="AM26" i="42"/>
  <c r="AL26" i="42"/>
  <c r="AK26" i="42"/>
  <c r="AJ26" i="42"/>
  <c r="AI26" i="42"/>
  <c r="AH26" i="42"/>
  <c r="AG26" i="42"/>
  <c r="AF26" i="42"/>
  <c r="AE26" i="42"/>
  <c r="AD26" i="42"/>
  <c r="AC26" i="42"/>
  <c r="AB26" i="42"/>
  <c r="AA26" i="42"/>
  <c r="Z26" i="42"/>
  <c r="Y26" i="42"/>
  <c r="X26" i="42"/>
  <c r="W26" i="42"/>
  <c r="V26" i="42"/>
  <c r="U26" i="42"/>
  <c r="T26" i="42"/>
  <c r="S26" i="42"/>
  <c r="R26" i="42"/>
  <c r="Q26" i="42"/>
  <c r="P26" i="42"/>
  <c r="DE25" i="42"/>
  <c r="CT22" i="44" s="1"/>
  <c r="DD25" i="42"/>
  <c r="CS22" i="44" s="1"/>
  <c r="DC25" i="42"/>
  <c r="CR22" i="44" s="1"/>
  <c r="DB25" i="42"/>
  <c r="CQ22" i="44" s="1"/>
  <c r="DA25" i="42"/>
  <c r="CP22" i="44" s="1"/>
  <c r="CZ25" i="42"/>
  <c r="CY25" i="42"/>
  <c r="CX25" i="42"/>
  <c r="CW25" i="42"/>
  <c r="CV25" i="42"/>
  <c r="CU25" i="42"/>
  <c r="CT25" i="42"/>
  <c r="CS25" i="42"/>
  <c r="CR25" i="42"/>
  <c r="CQ25" i="42"/>
  <c r="CP25" i="42"/>
  <c r="CO25" i="42"/>
  <c r="CN25" i="42"/>
  <c r="CM25" i="42"/>
  <c r="CL25" i="42"/>
  <c r="CK25" i="42"/>
  <c r="CJ25" i="42"/>
  <c r="CI25" i="42"/>
  <c r="CH25" i="42"/>
  <c r="CG25" i="42"/>
  <c r="CF25" i="42"/>
  <c r="CE25" i="42"/>
  <c r="CD25" i="42"/>
  <c r="CC25" i="42"/>
  <c r="CB25" i="42"/>
  <c r="CA25" i="42"/>
  <c r="BZ25" i="42"/>
  <c r="BY25" i="42"/>
  <c r="BX25" i="42"/>
  <c r="BW25" i="42"/>
  <c r="BV25" i="42"/>
  <c r="BU25" i="42"/>
  <c r="BT25" i="42"/>
  <c r="BS25" i="42"/>
  <c r="BR25" i="42"/>
  <c r="BQ25" i="42"/>
  <c r="BP25" i="42"/>
  <c r="BO25" i="42"/>
  <c r="BN25" i="42"/>
  <c r="BM25" i="42"/>
  <c r="BL25" i="42"/>
  <c r="BK25" i="42"/>
  <c r="BJ25" i="42"/>
  <c r="BI25" i="42"/>
  <c r="BH25" i="42"/>
  <c r="BG25" i="42"/>
  <c r="BF25" i="42"/>
  <c r="BE25" i="42"/>
  <c r="BD25" i="42"/>
  <c r="BC25" i="42"/>
  <c r="BB25" i="42"/>
  <c r="BA25" i="42"/>
  <c r="AZ25" i="42"/>
  <c r="AY25" i="42"/>
  <c r="AX25" i="42"/>
  <c r="AW25" i="42"/>
  <c r="AV25" i="42"/>
  <c r="AU25" i="42"/>
  <c r="AT25" i="42"/>
  <c r="AS25" i="42"/>
  <c r="AR25" i="42"/>
  <c r="AQ25" i="42"/>
  <c r="AP25" i="42"/>
  <c r="AO25" i="42"/>
  <c r="AN25" i="42"/>
  <c r="AM25" i="42"/>
  <c r="AL25" i="42"/>
  <c r="AK25" i="42"/>
  <c r="AJ25" i="42"/>
  <c r="AI25" i="42"/>
  <c r="AH25" i="42"/>
  <c r="AG25" i="42"/>
  <c r="AF25" i="42"/>
  <c r="AE25" i="42"/>
  <c r="AD25" i="42"/>
  <c r="AC25" i="42"/>
  <c r="AB25" i="42"/>
  <c r="AA25" i="42"/>
  <c r="Z25" i="42"/>
  <c r="Y25" i="42"/>
  <c r="X25" i="42"/>
  <c r="W25" i="42"/>
  <c r="V25" i="42"/>
  <c r="U25" i="42"/>
  <c r="T25" i="42"/>
  <c r="S25" i="42"/>
  <c r="R25" i="42"/>
  <c r="Q25" i="42"/>
  <c r="P25" i="42"/>
  <c r="DE24" i="42"/>
  <c r="CT21" i="44" s="1"/>
  <c r="DD24" i="42"/>
  <c r="CS21" i="44" s="1"/>
  <c r="DC24" i="42"/>
  <c r="CR21" i="44" s="1"/>
  <c r="DB24" i="42"/>
  <c r="CQ21" i="44" s="1"/>
  <c r="DA24" i="42"/>
  <c r="CP21" i="44" s="1"/>
  <c r="CZ24" i="42"/>
  <c r="CY24" i="42"/>
  <c r="CX24" i="42"/>
  <c r="CW24" i="42"/>
  <c r="CV24" i="42"/>
  <c r="CU24" i="42"/>
  <c r="CT24" i="42"/>
  <c r="CS24" i="42"/>
  <c r="CR24" i="42"/>
  <c r="CQ24" i="42"/>
  <c r="CP24" i="42"/>
  <c r="CO24" i="42"/>
  <c r="CN24" i="42"/>
  <c r="CM24" i="42"/>
  <c r="CL24" i="42"/>
  <c r="CK24" i="42"/>
  <c r="CJ24" i="42"/>
  <c r="CI24" i="42"/>
  <c r="CH24" i="42"/>
  <c r="CG24" i="42"/>
  <c r="CF24" i="42"/>
  <c r="CE24" i="42"/>
  <c r="CD24" i="42"/>
  <c r="CC24" i="42"/>
  <c r="CB24" i="42"/>
  <c r="CA24" i="42"/>
  <c r="BZ24" i="42"/>
  <c r="BY24" i="42"/>
  <c r="BX24" i="42"/>
  <c r="BW24" i="42"/>
  <c r="BV24" i="42"/>
  <c r="BU24" i="42"/>
  <c r="BT24" i="42"/>
  <c r="BS24" i="42"/>
  <c r="BR24" i="42"/>
  <c r="BQ24" i="42"/>
  <c r="BP24" i="42"/>
  <c r="BO24" i="42"/>
  <c r="BN24" i="42"/>
  <c r="BM24" i="42"/>
  <c r="BL24" i="42"/>
  <c r="BK24" i="42"/>
  <c r="BJ24" i="42"/>
  <c r="BI24" i="42"/>
  <c r="BH24" i="42"/>
  <c r="BG24" i="42"/>
  <c r="BF24" i="42"/>
  <c r="BE24" i="42"/>
  <c r="BD24" i="42"/>
  <c r="BC24" i="42"/>
  <c r="BB24" i="42"/>
  <c r="BA24" i="42"/>
  <c r="AZ24" i="42"/>
  <c r="AY24" i="42"/>
  <c r="AX24" i="42"/>
  <c r="AW24" i="42"/>
  <c r="AV24" i="42"/>
  <c r="AU24" i="42"/>
  <c r="AT24" i="42"/>
  <c r="AS24" i="42"/>
  <c r="AR24" i="42"/>
  <c r="AQ24" i="42"/>
  <c r="AP24" i="42"/>
  <c r="AO24" i="42"/>
  <c r="AN24" i="42"/>
  <c r="AM24" i="42"/>
  <c r="AL24" i="42"/>
  <c r="AK24" i="42"/>
  <c r="AJ24" i="42"/>
  <c r="AI24" i="42"/>
  <c r="AH24" i="42"/>
  <c r="AG24" i="42"/>
  <c r="AF24" i="42"/>
  <c r="AE24" i="42"/>
  <c r="AD24" i="42"/>
  <c r="AC24" i="42"/>
  <c r="AB24" i="42"/>
  <c r="AA24" i="42"/>
  <c r="Z24" i="42"/>
  <c r="Y24" i="42"/>
  <c r="X24" i="42"/>
  <c r="W24" i="42"/>
  <c r="V24" i="42"/>
  <c r="U24" i="42"/>
  <c r="T24" i="42"/>
  <c r="S24" i="42"/>
  <c r="R24" i="42"/>
  <c r="Q24" i="42"/>
  <c r="P24" i="42"/>
  <c r="DE23" i="42"/>
  <c r="CT18" i="44" s="1"/>
  <c r="DD23" i="42"/>
  <c r="CS18" i="44" s="1"/>
  <c r="DC23" i="42"/>
  <c r="CR18" i="44" s="1"/>
  <c r="DB23" i="42"/>
  <c r="CQ18" i="44" s="1"/>
  <c r="DA23" i="42"/>
  <c r="CP18" i="44" s="1"/>
  <c r="CZ23" i="42"/>
  <c r="CY23" i="42"/>
  <c r="CX23" i="42"/>
  <c r="CW23" i="42"/>
  <c r="CV23" i="42"/>
  <c r="CU23" i="42"/>
  <c r="CT23" i="42"/>
  <c r="CS23" i="42"/>
  <c r="CR23" i="42"/>
  <c r="CQ23" i="42"/>
  <c r="CP23" i="42"/>
  <c r="CO23" i="42"/>
  <c r="CN23" i="42"/>
  <c r="CM23" i="42"/>
  <c r="CL23" i="42"/>
  <c r="CK23" i="42"/>
  <c r="CJ23" i="42"/>
  <c r="CI23" i="42"/>
  <c r="CH23" i="42"/>
  <c r="CG23" i="42"/>
  <c r="CF23" i="42"/>
  <c r="CE23" i="42"/>
  <c r="CD23" i="42"/>
  <c r="CC23" i="42"/>
  <c r="CB23" i="42"/>
  <c r="CA23" i="42"/>
  <c r="BZ23" i="42"/>
  <c r="BY23" i="42"/>
  <c r="BX23" i="42"/>
  <c r="BW23" i="42"/>
  <c r="BV23" i="42"/>
  <c r="BU23" i="42"/>
  <c r="BT23" i="42"/>
  <c r="BS23" i="42"/>
  <c r="BR23" i="42"/>
  <c r="BQ23" i="42"/>
  <c r="BP23" i="42"/>
  <c r="BO23" i="42"/>
  <c r="BN23" i="42"/>
  <c r="BM23" i="42"/>
  <c r="BL23" i="42"/>
  <c r="BK23" i="42"/>
  <c r="BJ23" i="42"/>
  <c r="BI23" i="42"/>
  <c r="BH23" i="42"/>
  <c r="BG23" i="42"/>
  <c r="BF23" i="42"/>
  <c r="BE23" i="42"/>
  <c r="BD23" i="42"/>
  <c r="BC23" i="42"/>
  <c r="BB23" i="42"/>
  <c r="BA23" i="42"/>
  <c r="AZ23" i="42"/>
  <c r="AY23" i="42"/>
  <c r="AX23" i="42"/>
  <c r="AW23" i="42"/>
  <c r="AV23" i="42"/>
  <c r="AU23" i="42"/>
  <c r="AT23" i="42"/>
  <c r="AS23" i="42"/>
  <c r="AR23" i="42"/>
  <c r="AQ23" i="42"/>
  <c r="AP23" i="42"/>
  <c r="AO23" i="42"/>
  <c r="AN23" i="42"/>
  <c r="AM23" i="42"/>
  <c r="AL23" i="42"/>
  <c r="AK23" i="42"/>
  <c r="AJ23" i="42"/>
  <c r="AI23" i="42"/>
  <c r="AH23" i="42"/>
  <c r="AG23" i="42"/>
  <c r="AF23" i="42"/>
  <c r="AE23" i="42"/>
  <c r="AD23" i="42"/>
  <c r="AC23" i="42"/>
  <c r="AB23" i="42"/>
  <c r="AA23" i="42"/>
  <c r="Z23" i="42"/>
  <c r="Y23" i="42"/>
  <c r="X23" i="42"/>
  <c r="W23" i="42"/>
  <c r="V23" i="42"/>
  <c r="U23" i="42"/>
  <c r="T23" i="42"/>
  <c r="S23" i="42"/>
  <c r="R23" i="42"/>
  <c r="Q23" i="42"/>
  <c r="P23" i="42"/>
  <c r="DE22" i="42"/>
  <c r="CT17" i="44" s="1"/>
  <c r="DD22" i="42"/>
  <c r="CS17" i="44" s="1"/>
  <c r="DC22" i="42"/>
  <c r="CR17" i="44" s="1"/>
  <c r="DB22" i="42"/>
  <c r="CQ17" i="44" s="1"/>
  <c r="DA22" i="42"/>
  <c r="CP17" i="44" s="1"/>
  <c r="CZ22" i="42"/>
  <c r="CY22" i="42"/>
  <c r="CX22" i="42"/>
  <c r="CW22" i="42"/>
  <c r="CV22" i="42"/>
  <c r="CU22" i="42"/>
  <c r="CT22" i="42"/>
  <c r="CS22" i="42"/>
  <c r="CR22" i="42"/>
  <c r="CQ22" i="42"/>
  <c r="CP22" i="42"/>
  <c r="CO22" i="42"/>
  <c r="CN22" i="42"/>
  <c r="CM22" i="42"/>
  <c r="CL22" i="42"/>
  <c r="CK22" i="42"/>
  <c r="CJ22" i="42"/>
  <c r="CI22" i="42"/>
  <c r="CH22" i="42"/>
  <c r="CG22" i="42"/>
  <c r="CF22" i="42"/>
  <c r="CE22" i="42"/>
  <c r="CD22" i="42"/>
  <c r="CC22" i="42"/>
  <c r="CB22" i="42"/>
  <c r="CA22" i="42"/>
  <c r="BZ22" i="42"/>
  <c r="BY22" i="42"/>
  <c r="BX22" i="42"/>
  <c r="BW22" i="42"/>
  <c r="BV22" i="42"/>
  <c r="BU22" i="42"/>
  <c r="BT22" i="42"/>
  <c r="BS22" i="42"/>
  <c r="BR22" i="42"/>
  <c r="BQ22" i="42"/>
  <c r="BP22" i="42"/>
  <c r="BO22" i="42"/>
  <c r="BN22" i="42"/>
  <c r="BM22" i="42"/>
  <c r="BL22" i="42"/>
  <c r="BK22" i="42"/>
  <c r="BJ22" i="42"/>
  <c r="BI22" i="42"/>
  <c r="BH22" i="42"/>
  <c r="BG22" i="42"/>
  <c r="BF22" i="42"/>
  <c r="BE22" i="42"/>
  <c r="BD22" i="42"/>
  <c r="BC22" i="42"/>
  <c r="BB22" i="42"/>
  <c r="BA22" i="42"/>
  <c r="AZ22" i="42"/>
  <c r="AY22" i="42"/>
  <c r="AX22" i="42"/>
  <c r="AW22" i="42"/>
  <c r="AV22" i="42"/>
  <c r="AU22" i="42"/>
  <c r="AT22" i="42"/>
  <c r="AS22" i="42"/>
  <c r="AR22" i="42"/>
  <c r="AQ22" i="42"/>
  <c r="AP22" i="42"/>
  <c r="AO22" i="42"/>
  <c r="AN22" i="42"/>
  <c r="AM22" i="42"/>
  <c r="AL22" i="42"/>
  <c r="AK22" i="42"/>
  <c r="AJ22" i="42"/>
  <c r="AI22" i="42"/>
  <c r="AH22" i="42"/>
  <c r="AG22" i="42"/>
  <c r="AF22" i="42"/>
  <c r="AE22" i="42"/>
  <c r="AD22" i="42"/>
  <c r="AC22" i="42"/>
  <c r="AB22" i="42"/>
  <c r="AA22" i="42"/>
  <c r="Z22" i="42"/>
  <c r="Y22" i="42"/>
  <c r="X22" i="42"/>
  <c r="W22" i="42"/>
  <c r="V22" i="42"/>
  <c r="U22" i="42"/>
  <c r="T22" i="42"/>
  <c r="S22" i="42"/>
  <c r="R22" i="42"/>
  <c r="Q22" i="42"/>
  <c r="P22" i="42"/>
  <c r="DE21" i="42"/>
  <c r="CT16" i="44" s="1"/>
  <c r="DD21" i="42"/>
  <c r="CS16" i="44" s="1"/>
  <c r="DC21" i="42"/>
  <c r="CR16" i="44" s="1"/>
  <c r="DB21" i="42"/>
  <c r="CQ16" i="44" s="1"/>
  <c r="DA21" i="42"/>
  <c r="CP16" i="44" s="1"/>
  <c r="CZ21" i="42"/>
  <c r="CY21" i="42"/>
  <c r="CX21" i="42"/>
  <c r="CW21" i="42"/>
  <c r="CV21" i="42"/>
  <c r="CU21" i="42"/>
  <c r="CT21" i="42"/>
  <c r="CS21" i="42"/>
  <c r="CR21" i="42"/>
  <c r="CQ21" i="42"/>
  <c r="CP21" i="42"/>
  <c r="CO21" i="42"/>
  <c r="CN21" i="42"/>
  <c r="CM21" i="42"/>
  <c r="CL21" i="42"/>
  <c r="CK21" i="42"/>
  <c r="CJ21" i="42"/>
  <c r="CI21" i="42"/>
  <c r="CH21" i="42"/>
  <c r="CG21" i="42"/>
  <c r="CF21" i="42"/>
  <c r="CE21" i="42"/>
  <c r="CD21" i="42"/>
  <c r="CC21" i="42"/>
  <c r="CB21" i="42"/>
  <c r="CA21" i="42"/>
  <c r="BZ21" i="42"/>
  <c r="BY21" i="42"/>
  <c r="BX21" i="42"/>
  <c r="BW21" i="42"/>
  <c r="BV21" i="42"/>
  <c r="BU21" i="42"/>
  <c r="BT21" i="42"/>
  <c r="BS21" i="42"/>
  <c r="BR21" i="42"/>
  <c r="BQ21" i="42"/>
  <c r="BP21" i="42"/>
  <c r="BO21" i="42"/>
  <c r="BN21" i="42"/>
  <c r="BM21" i="42"/>
  <c r="BL21" i="42"/>
  <c r="BK21" i="42"/>
  <c r="BJ21" i="42"/>
  <c r="BI21" i="42"/>
  <c r="BH21" i="42"/>
  <c r="BG21" i="42"/>
  <c r="BF21" i="42"/>
  <c r="BE21" i="42"/>
  <c r="BD21" i="42"/>
  <c r="BC21" i="42"/>
  <c r="BB21" i="42"/>
  <c r="BA21" i="42"/>
  <c r="AZ21" i="42"/>
  <c r="AY21" i="42"/>
  <c r="AX21" i="42"/>
  <c r="AW21" i="42"/>
  <c r="AV21" i="42"/>
  <c r="AU21" i="42"/>
  <c r="AT21" i="42"/>
  <c r="AS21" i="42"/>
  <c r="AR21" i="42"/>
  <c r="AQ21" i="42"/>
  <c r="AP21" i="42"/>
  <c r="AO21" i="42"/>
  <c r="AN21" i="42"/>
  <c r="AM21" i="42"/>
  <c r="AL21" i="42"/>
  <c r="AK21" i="42"/>
  <c r="AJ21" i="42"/>
  <c r="AI21" i="42"/>
  <c r="AH21" i="42"/>
  <c r="AG21" i="42"/>
  <c r="AF21" i="42"/>
  <c r="AE21" i="42"/>
  <c r="AD21" i="42"/>
  <c r="AC21" i="42"/>
  <c r="AB21" i="42"/>
  <c r="AA21" i="42"/>
  <c r="Z21" i="42"/>
  <c r="Y21" i="42"/>
  <c r="X21" i="42"/>
  <c r="W21" i="42"/>
  <c r="V21" i="42"/>
  <c r="U21" i="42"/>
  <c r="T21" i="42"/>
  <c r="S21" i="42"/>
  <c r="R21" i="42"/>
  <c r="Q21" i="42"/>
  <c r="P21" i="42"/>
  <c r="DE20" i="42"/>
  <c r="CT15" i="44" s="1"/>
  <c r="DD20" i="42"/>
  <c r="CS15" i="44" s="1"/>
  <c r="DC20" i="42"/>
  <c r="CR15" i="44" s="1"/>
  <c r="DB20" i="42"/>
  <c r="CQ15" i="44" s="1"/>
  <c r="DA20" i="42"/>
  <c r="CP15" i="44" s="1"/>
  <c r="CZ20" i="42"/>
  <c r="CO15" i="44" s="1"/>
  <c r="CY20" i="42"/>
  <c r="CN15" i="44" s="1"/>
  <c r="CX20" i="42"/>
  <c r="CM15" i="44" s="1"/>
  <c r="CW20" i="42"/>
  <c r="CL15" i="44" s="1"/>
  <c r="CV20" i="42"/>
  <c r="CK15" i="44" s="1"/>
  <c r="CU20" i="42"/>
  <c r="CJ15" i="44" s="1"/>
  <c r="CT20" i="42"/>
  <c r="CI15" i="44" s="1"/>
  <c r="CS20" i="42"/>
  <c r="CH15" i="44" s="1"/>
  <c r="CR20" i="42"/>
  <c r="CG15" i="44" s="1"/>
  <c r="CQ20" i="42"/>
  <c r="CF15" i="44" s="1"/>
  <c r="CP20" i="42"/>
  <c r="CE15" i="44" s="1"/>
  <c r="CO20" i="42"/>
  <c r="CD15" i="44" s="1"/>
  <c r="CN20" i="42"/>
  <c r="CC15" i="44" s="1"/>
  <c r="CM20" i="42"/>
  <c r="CB15" i="44" s="1"/>
  <c r="CL20" i="42"/>
  <c r="CA15" i="44" s="1"/>
  <c r="CK20" i="42"/>
  <c r="BZ15" i="44" s="1"/>
  <c r="CJ20" i="42"/>
  <c r="BY15" i="44" s="1"/>
  <c r="CI20" i="42"/>
  <c r="BX15" i="44" s="1"/>
  <c r="CH20" i="42"/>
  <c r="BW15" i="44" s="1"/>
  <c r="CG20" i="42"/>
  <c r="BV15" i="44" s="1"/>
  <c r="CE20" i="42"/>
  <c r="BT15" i="44" s="1"/>
  <c r="CF20" i="42"/>
  <c r="BU15" i="44" s="1"/>
  <c r="CD20" i="42"/>
  <c r="BS15" i="44" s="1"/>
  <c r="CC20" i="42"/>
  <c r="BR15" i="44" s="1"/>
  <c r="CB20" i="42"/>
  <c r="BQ15" i="44" s="1"/>
  <c r="CA20" i="42"/>
  <c r="BP15" i="44" s="1"/>
  <c r="BZ20" i="42"/>
  <c r="BO15" i="44" s="1"/>
  <c r="BG20" i="42"/>
  <c r="AV15" i="44" s="1"/>
  <c r="BY20" i="42"/>
  <c r="BN15" i="44" s="1"/>
  <c r="BX20" i="42"/>
  <c r="BM15" i="44" s="1"/>
  <c r="BW20" i="42"/>
  <c r="BL15" i="44" s="1"/>
  <c r="BV20" i="42"/>
  <c r="BK15" i="44" s="1"/>
  <c r="BU20" i="42"/>
  <c r="BJ15" i="44" s="1"/>
  <c r="BT20" i="42"/>
  <c r="BI15" i="44" s="1"/>
  <c r="BS20" i="42"/>
  <c r="BH15" i="44" s="1"/>
  <c r="BR20" i="42"/>
  <c r="BG15" i="44" s="1"/>
  <c r="BQ20" i="42"/>
  <c r="BF15" i="44" s="1"/>
  <c r="BP20" i="42"/>
  <c r="BE15" i="44" s="1"/>
  <c r="BO20" i="42"/>
  <c r="BD15" i="44" s="1"/>
  <c r="BN20" i="42"/>
  <c r="BC15" i="44" s="1"/>
  <c r="BM20" i="42"/>
  <c r="BB15" i="44" s="1"/>
  <c r="BL20" i="42"/>
  <c r="BA15" i="44" s="1"/>
  <c r="BK20" i="42"/>
  <c r="AZ15" i="44" s="1"/>
  <c r="BJ20" i="42"/>
  <c r="AY15" i="44" s="1"/>
  <c r="BI20" i="42"/>
  <c r="AX15" i="44" s="1"/>
  <c r="BH20" i="42"/>
  <c r="AW15" i="44" s="1"/>
  <c r="BF20" i="42"/>
  <c r="BE20" i="42"/>
  <c r="BD20" i="42"/>
  <c r="BC20" i="42"/>
  <c r="BB20" i="42"/>
  <c r="BA20" i="42"/>
  <c r="AZ20" i="42"/>
  <c r="AY20" i="42"/>
  <c r="AX20" i="42"/>
  <c r="AW20" i="42"/>
  <c r="AV20" i="42"/>
  <c r="AU20" i="42"/>
  <c r="AT20" i="42"/>
  <c r="AS20" i="42"/>
  <c r="AR20" i="42"/>
  <c r="AQ20" i="42"/>
  <c r="AP20" i="42"/>
  <c r="AO20" i="42"/>
  <c r="AN20" i="42"/>
  <c r="AM20" i="42"/>
  <c r="AL20" i="42"/>
  <c r="AK20" i="42"/>
  <c r="AJ20" i="42"/>
  <c r="AI20" i="42"/>
  <c r="AH20" i="42"/>
  <c r="AG20" i="42"/>
  <c r="AF20" i="42"/>
  <c r="AE20" i="42"/>
  <c r="AD20" i="42"/>
  <c r="AC20" i="42"/>
  <c r="AB20" i="42"/>
  <c r="AA20" i="42"/>
  <c r="Z20" i="42"/>
  <c r="Y20" i="42"/>
  <c r="X20" i="42"/>
  <c r="W20" i="42"/>
  <c r="V20" i="42"/>
  <c r="U20" i="42"/>
  <c r="T20" i="42"/>
  <c r="S20" i="42"/>
  <c r="R20" i="42"/>
  <c r="P20" i="42"/>
  <c r="FH247" i="71" l="1"/>
  <c r="FG247" i="71"/>
  <c r="B248" i="71"/>
  <c r="T8" i="69"/>
  <c r="H8" i="69"/>
  <c r="AG72" i="42"/>
  <c r="L72" i="42"/>
  <c r="X8" i="69"/>
  <c r="J72" i="42"/>
  <c r="M9" i="69"/>
  <c r="M72" i="42"/>
  <c r="I72" i="42"/>
  <c r="AK72" i="42"/>
  <c r="AT72" i="42"/>
  <c r="AG8" i="69"/>
  <c r="E9" i="69"/>
  <c r="S72" i="42"/>
  <c r="AM72" i="42"/>
  <c r="AQ8" i="69"/>
  <c r="N72" i="42"/>
  <c r="AO72" i="42"/>
  <c r="AM8" i="69"/>
  <c r="AO8" i="69"/>
  <c r="P8" i="69"/>
  <c r="Z72" i="42"/>
  <c r="AQ9" i="69"/>
  <c r="G8" i="69"/>
  <c r="AP8" i="69"/>
  <c r="AK9" i="69"/>
  <c r="AD8" i="69"/>
  <c r="AB9" i="69"/>
  <c r="F8" i="69"/>
  <c r="T9" i="69"/>
  <c r="AI72" i="42"/>
  <c r="AG9" i="69"/>
  <c r="AJ72" i="42"/>
  <c r="S9" i="69"/>
  <c r="K9" i="69"/>
  <c r="U72" i="42"/>
  <c r="AA8" i="69"/>
  <c r="AD9" i="69"/>
  <c r="AN9" i="69"/>
  <c r="V8" i="69"/>
  <c r="P9" i="69"/>
  <c r="J9" i="69"/>
  <c r="L8" i="69"/>
  <c r="AR72" i="42"/>
  <c r="R72" i="42"/>
  <c r="R9" i="69"/>
  <c r="O8" i="69"/>
  <c r="AA9" i="69"/>
  <c r="AC8" i="69"/>
  <c r="U9" i="69"/>
  <c r="Y72" i="42"/>
  <c r="AP72" i="42"/>
  <c r="AS72" i="42"/>
  <c r="AH8" i="69"/>
  <c r="X9" i="69"/>
  <c r="W8" i="69"/>
  <c r="W9" i="69"/>
  <c r="O9" i="69"/>
  <c r="AR9" i="69"/>
  <c r="N8" i="69"/>
  <c r="Q72" i="42"/>
  <c r="AV9" i="69"/>
  <c r="AV72" i="42"/>
  <c r="G14" i="43" a="1"/>
  <c r="G14" i="43" s="1"/>
  <c r="AH72" i="42"/>
  <c r="AE9" i="69"/>
  <c r="T72" i="42"/>
  <c r="AO9" i="69"/>
  <c r="AL72" i="42"/>
  <c r="AF72" i="42"/>
  <c r="O72" i="42"/>
  <c r="P72" i="42"/>
  <c r="L9" i="69"/>
  <c r="AQ72" i="42"/>
  <c r="AJ9" i="69"/>
  <c r="M8" i="69"/>
  <c r="V9" i="69"/>
  <c r="AE72" i="42"/>
  <c r="AF9" i="69"/>
  <c r="U8" i="69"/>
  <c r="AR8" i="69"/>
  <c r="X72" i="42"/>
  <c r="AL9" i="69"/>
  <c r="AC72" i="42"/>
  <c r="AM9" i="69"/>
  <c r="Y8" i="69"/>
  <c r="AF8" i="69"/>
  <c r="AD72" i="42"/>
  <c r="W72" i="42"/>
  <c r="AP9" i="69"/>
  <c r="Y9" i="69"/>
  <c r="Q9" i="69"/>
  <c r="N9" i="69"/>
  <c r="I8" i="69"/>
  <c r="K72" i="42"/>
  <c r="AA72" i="42"/>
  <c r="AX9" i="69"/>
  <c r="Q8" i="69"/>
  <c r="AB8" i="69"/>
  <c r="AI8" i="69"/>
  <c r="F9" i="69"/>
  <c r="AK8" i="69"/>
  <c r="AN72" i="42"/>
  <c r="AJ8" i="69"/>
  <c r="AC9" i="69"/>
  <c r="AY8" i="69"/>
  <c r="AL8" i="69"/>
  <c r="K8" i="69"/>
  <c r="Z8" i="69"/>
  <c r="I9" i="69"/>
  <c r="AE8" i="69"/>
  <c r="V72" i="42"/>
  <c r="S8" i="69"/>
  <c r="AS8" i="69"/>
  <c r="AT8" i="69"/>
  <c r="AI9" i="69"/>
  <c r="AB72" i="42"/>
  <c r="AH9" i="69"/>
  <c r="R8" i="69"/>
  <c r="J8" i="69"/>
  <c r="AW9" i="69"/>
  <c r="BB72" i="42"/>
  <c r="AN8" i="69"/>
  <c r="AZ72" i="42"/>
  <c r="AW72" i="42"/>
  <c r="G9" i="69"/>
  <c r="AU72" i="42"/>
  <c r="Z9" i="69"/>
  <c r="AW8" i="69"/>
  <c r="AR174" i="73"/>
  <c r="AX162" i="73"/>
  <c r="BC162" i="73" s="1"/>
  <c r="AR176" i="73"/>
  <c r="AX164" i="73"/>
  <c r="BC164" i="73" s="1"/>
  <c r="AS169" i="73"/>
  <c r="AY157" i="73"/>
  <c r="AS177" i="73"/>
  <c r="AY165" i="73"/>
  <c r="AS188" i="73"/>
  <c r="AY176" i="73"/>
  <c r="AQ168" i="73"/>
  <c r="AW156" i="73"/>
  <c r="AR169" i="73"/>
  <c r="AX157" i="73"/>
  <c r="BC157" i="73" s="1"/>
  <c r="AR173" i="73"/>
  <c r="AX161" i="73"/>
  <c r="BC161" i="73" s="1"/>
  <c r="AQ176" i="73"/>
  <c r="AW164" i="73"/>
  <c r="AS174" i="73"/>
  <c r="AY162" i="73"/>
  <c r="AR170" i="73"/>
  <c r="AX158" i="73"/>
  <c r="BC158" i="73" s="1"/>
  <c r="AR178" i="73"/>
  <c r="AX166" i="73"/>
  <c r="BC166" i="73" s="1"/>
  <c r="AQ177" i="73"/>
  <c r="AW165" i="73"/>
  <c r="AS178" i="73"/>
  <c r="AY166" i="73"/>
  <c r="AQ169" i="73"/>
  <c r="AW157" i="73"/>
  <c r="AQ186" i="73"/>
  <c r="AW174" i="73"/>
  <c r="AQ175" i="73"/>
  <c r="AW163" i="73"/>
  <c r="AS172" i="73"/>
  <c r="AY160" i="73"/>
  <c r="AS175" i="73"/>
  <c r="AY163" i="73"/>
  <c r="AR172" i="73"/>
  <c r="AX160" i="73"/>
  <c r="BC160" i="73" s="1"/>
  <c r="AQ170" i="73"/>
  <c r="AW158" i="73"/>
  <c r="AQ173" i="73"/>
  <c r="AW161" i="73"/>
  <c r="AQ184" i="73"/>
  <c r="AW172" i="73"/>
  <c r="AR171" i="73"/>
  <c r="AX159" i="73"/>
  <c r="BC159" i="73" s="1"/>
  <c r="AR168" i="73"/>
  <c r="AX156" i="73"/>
  <c r="BC156" i="73" s="1"/>
  <c r="AQ178" i="73"/>
  <c r="AW166" i="73"/>
  <c r="AS171" i="73"/>
  <c r="AY159" i="73"/>
  <c r="AS168" i="73"/>
  <c r="AY156" i="73"/>
  <c r="AR175" i="73"/>
  <c r="AX163" i="73"/>
  <c r="BC163" i="73" s="1"/>
  <c r="AQ171" i="73"/>
  <c r="AW159" i="73"/>
  <c r="AS170" i="73"/>
  <c r="AY158" i="73"/>
  <c r="AS173" i="73"/>
  <c r="AY161" i="73"/>
  <c r="AR189" i="73"/>
  <c r="AX177" i="73"/>
  <c r="BC177" i="73" s="1"/>
  <c r="AR167" i="73"/>
  <c r="AX155" i="73"/>
  <c r="BC155" i="73" s="1"/>
  <c r="AS167" i="73"/>
  <c r="AY155" i="73"/>
  <c r="AQ167" i="73"/>
  <c r="AW155" i="73"/>
  <c r="AV176" i="73"/>
  <c r="AP188" i="73"/>
  <c r="AV177" i="73"/>
  <c r="AP189" i="73"/>
  <c r="AP183" i="73"/>
  <c r="AV171" i="73"/>
  <c r="AV175" i="73"/>
  <c r="AP187" i="73"/>
  <c r="AV182" i="73"/>
  <c r="AP194" i="73"/>
  <c r="AV194" i="73" s="1"/>
  <c r="AP198" i="73"/>
  <c r="AV198" i="73" s="1"/>
  <c r="AV186" i="73"/>
  <c r="AP197" i="73"/>
  <c r="AV197" i="73" s="1"/>
  <c r="AV185" i="73"/>
  <c r="AV181" i="73"/>
  <c r="AP193" i="73"/>
  <c r="AV193" i="73" s="1"/>
  <c r="AV180" i="73"/>
  <c r="AP192" i="73"/>
  <c r="AV192" i="73" s="1"/>
  <c r="AP191" i="73"/>
  <c r="AV179" i="73"/>
  <c r="AX8" i="69"/>
  <c r="AU9" i="69"/>
  <c r="AV8" i="69"/>
  <c r="AT9" i="69"/>
  <c r="AY9" i="69"/>
  <c r="AS9" i="69"/>
  <c r="AY72" i="42"/>
  <c r="BA72" i="42"/>
  <c r="H9" i="69"/>
  <c r="AX72" i="42"/>
  <c r="AU8" i="69"/>
  <c r="E8" i="69"/>
  <c r="H72" i="42"/>
  <c r="DL40" i="42"/>
  <c r="DM42" i="42"/>
  <c r="Q20" i="42"/>
  <c r="CO38" i="44"/>
  <c r="CO14" i="44"/>
  <c r="CO12" i="44"/>
  <c r="CO10" i="44"/>
  <c r="CO9" i="44"/>
  <c r="CO8" i="44"/>
  <c r="CO35" i="44"/>
  <c r="CO31" i="44"/>
  <c r="CO30" i="44"/>
  <c r="CO29" i="44"/>
  <c r="CO28" i="44"/>
  <c r="CO27" i="44"/>
  <c r="CO25" i="44"/>
  <c r="CO24" i="44"/>
  <c r="CO23" i="44"/>
  <c r="CO22" i="44"/>
  <c r="CO21" i="44"/>
  <c r="CO18" i="44"/>
  <c r="CO17" i="44"/>
  <c r="CO16" i="44"/>
  <c r="CN38" i="44"/>
  <c r="B249" i="71" l="1"/>
  <c r="FG248" i="71"/>
  <c r="FH248" i="71"/>
  <c r="E11" i="77"/>
  <c r="F11" i="77"/>
  <c r="N11" i="77"/>
  <c r="V11" i="77"/>
  <c r="G11" i="77"/>
  <c r="O11" i="77"/>
  <c r="W11" i="77"/>
  <c r="H11" i="77"/>
  <c r="P11" i="77"/>
  <c r="X11" i="77"/>
  <c r="I11" i="77"/>
  <c r="Q11" i="77"/>
  <c r="Y11" i="77"/>
  <c r="J11" i="77"/>
  <c r="R11" i="77"/>
  <c r="Z11" i="77"/>
  <c r="K11" i="77"/>
  <c r="S11" i="77"/>
  <c r="AA11" i="77"/>
  <c r="M11" i="77"/>
  <c r="L11" i="77"/>
  <c r="T11" i="77"/>
  <c r="U11" i="77"/>
  <c r="E8" i="77"/>
  <c r="M8" i="77"/>
  <c r="U8" i="77"/>
  <c r="F10" i="77"/>
  <c r="N10" i="77"/>
  <c r="V10" i="77"/>
  <c r="F8" i="77"/>
  <c r="N8" i="77"/>
  <c r="V8" i="77"/>
  <c r="G10" i="77"/>
  <c r="O10" i="77"/>
  <c r="W10" i="77"/>
  <c r="M10" i="77"/>
  <c r="G8" i="77"/>
  <c r="O8" i="77"/>
  <c r="W8" i="77"/>
  <c r="H10" i="77"/>
  <c r="P10" i="77"/>
  <c r="X10" i="77"/>
  <c r="H8" i="77"/>
  <c r="P8" i="77"/>
  <c r="X8" i="77"/>
  <c r="I10" i="77"/>
  <c r="Q10" i="77"/>
  <c r="Y10" i="77"/>
  <c r="U10" i="77"/>
  <c r="I8" i="77"/>
  <c r="Q8" i="77"/>
  <c r="Y8" i="77"/>
  <c r="J10" i="77"/>
  <c r="R10" i="77"/>
  <c r="Z10" i="77"/>
  <c r="T8" i="77"/>
  <c r="J8" i="77"/>
  <c r="R8" i="77"/>
  <c r="Z8" i="77"/>
  <c r="K10" i="77"/>
  <c r="S10" i="77"/>
  <c r="AA10" i="77"/>
  <c r="E10" i="77"/>
  <c r="K8" i="77"/>
  <c r="S8" i="77"/>
  <c r="AA8" i="77"/>
  <c r="L10" i="77"/>
  <c r="T10" i="77"/>
  <c r="L8" i="77"/>
  <c r="F7" i="77"/>
  <c r="N7" i="77"/>
  <c r="V7" i="77"/>
  <c r="G7" i="77"/>
  <c r="O7" i="77"/>
  <c r="W7" i="77"/>
  <c r="H7" i="77"/>
  <c r="P7" i="77"/>
  <c r="X7" i="77"/>
  <c r="I7" i="77"/>
  <c r="Q7" i="77"/>
  <c r="Y7" i="77"/>
  <c r="J7" i="77"/>
  <c r="R7" i="77"/>
  <c r="Z7" i="77"/>
  <c r="K7" i="77"/>
  <c r="S7" i="77"/>
  <c r="AA7" i="77"/>
  <c r="M7" i="77"/>
  <c r="L7" i="77"/>
  <c r="T7" i="77"/>
  <c r="U7" i="77"/>
  <c r="E7" i="77"/>
  <c r="AQ179" i="73"/>
  <c r="AW167" i="73"/>
  <c r="AS185" i="73"/>
  <c r="AY173" i="73"/>
  <c r="AS180" i="73"/>
  <c r="AY168" i="73"/>
  <c r="AR183" i="73"/>
  <c r="AX171" i="73"/>
  <c r="BC171" i="73" s="1"/>
  <c r="AR184" i="73"/>
  <c r="AX172" i="73"/>
  <c r="BC172" i="73" s="1"/>
  <c r="AQ198" i="73"/>
  <c r="AW198" i="73" s="1"/>
  <c r="AW186" i="73"/>
  <c r="AR190" i="73"/>
  <c r="AX178" i="73"/>
  <c r="BC178" i="73" s="1"/>
  <c r="AR185" i="73"/>
  <c r="AX173" i="73"/>
  <c r="BC173" i="73" s="1"/>
  <c r="AS189" i="73"/>
  <c r="AY177" i="73"/>
  <c r="AS179" i="73"/>
  <c r="AY167" i="73"/>
  <c r="AS182" i="73"/>
  <c r="AY170" i="73"/>
  <c r="AS183" i="73"/>
  <c r="AY171" i="73"/>
  <c r="AQ196" i="73"/>
  <c r="AW196" i="73" s="1"/>
  <c r="AW184" i="73"/>
  <c r="AS187" i="73"/>
  <c r="AY175" i="73"/>
  <c r="AQ181" i="73"/>
  <c r="AW169" i="73"/>
  <c r="AR182" i="73"/>
  <c r="AX170" i="73"/>
  <c r="BC170" i="73" s="1"/>
  <c r="AR181" i="73"/>
  <c r="AX169" i="73"/>
  <c r="BC169" i="73" s="1"/>
  <c r="AS181" i="73"/>
  <c r="AY169" i="73"/>
  <c r="AR179" i="73"/>
  <c r="AX167" i="73"/>
  <c r="BC167" i="73" s="1"/>
  <c r="AQ183" i="73"/>
  <c r="AW171" i="73"/>
  <c r="AQ190" i="73"/>
  <c r="AW178" i="73"/>
  <c r="AQ185" i="73"/>
  <c r="AW173" i="73"/>
  <c r="AS184" i="73"/>
  <c r="AY172" i="73"/>
  <c r="AS190" i="73"/>
  <c r="AY178" i="73"/>
  <c r="AS186" i="73"/>
  <c r="AY174" i="73"/>
  <c r="AQ180" i="73"/>
  <c r="AW168" i="73"/>
  <c r="AR188" i="73"/>
  <c r="AX176" i="73"/>
  <c r="BC176" i="73" s="1"/>
  <c r="AR201" i="73"/>
  <c r="AX201" i="73" s="1"/>
  <c r="BC201" i="73" s="1"/>
  <c r="AX189" i="73"/>
  <c r="BC189" i="73" s="1"/>
  <c r="AR187" i="73"/>
  <c r="AX175" i="73"/>
  <c r="BC175" i="73" s="1"/>
  <c r="AR180" i="73"/>
  <c r="AX168" i="73"/>
  <c r="BC168" i="73" s="1"/>
  <c r="AQ182" i="73"/>
  <c r="AW170" i="73"/>
  <c r="AQ187" i="73"/>
  <c r="AW175" i="73"/>
  <c r="AQ189" i="73"/>
  <c r="AW177" i="73"/>
  <c r="AQ188" i="73"/>
  <c r="AW176" i="73"/>
  <c r="AS200" i="73"/>
  <c r="AY200" i="73" s="1"/>
  <c r="AY188" i="73"/>
  <c r="AR186" i="73"/>
  <c r="AX174" i="73"/>
  <c r="BC174" i="73" s="1"/>
  <c r="AV188" i="73"/>
  <c r="AP200" i="73"/>
  <c r="AV200" i="73" s="1"/>
  <c r="AP195" i="73"/>
  <c r="AV195" i="73" s="1"/>
  <c r="AV183" i="73"/>
  <c r="AV189" i="73"/>
  <c r="AP201" i="73"/>
  <c r="AV201" i="73" s="1"/>
  <c r="AV187" i="73"/>
  <c r="AP199" i="73"/>
  <c r="AV199" i="73" s="1"/>
  <c r="AP203" i="73"/>
  <c r="AV191" i="73"/>
  <c r="DN42" i="42"/>
  <c r="DM40" i="42"/>
  <c r="CU34" i="44"/>
  <c r="CQ34" i="44"/>
  <c r="CP34" i="44"/>
  <c r="CS34" i="44"/>
  <c r="CT34" i="44"/>
  <c r="CR34" i="44"/>
  <c r="CN14" i="44"/>
  <c r="CN12" i="44"/>
  <c r="CN10" i="44"/>
  <c r="CN9" i="44"/>
  <c r="CN8" i="44"/>
  <c r="CN35" i="44"/>
  <c r="CN31" i="44"/>
  <c r="CN30" i="44"/>
  <c r="CN29" i="44"/>
  <c r="CN28" i="44"/>
  <c r="CN27" i="44"/>
  <c r="CN25" i="44"/>
  <c r="CN24" i="44"/>
  <c r="CN23" i="44"/>
  <c r="CN22" i="44"/>
  <c r="CN21" i="44"/>
  <c r="CN18" i="44"/>
  <c r="CN17" i="44"/>
  <c r="CN16" i="44"/>
  <c r="CM38" i="44"/>
  <c r="CM14" i="44"/>
  <c r="CM12" i="44"/>
  <c r="CM10" i="44"/>
  <c r="CM9" i="44"/>
  <c r="CM8" i="44"/>
  <c r="CM35" i="44"/>
  <c r="CM31" i="44"/>
  <c r="CM30" i="44"/>
  <c r="CM29" i="44"/>
  <c r="CM28" i="44"/>
  <c r="CM27" i="44"/>
  <c r="CM25" i="44"/>
  <c r="CM24" i="44"/>
  <c r="CM23" i="44"/>
  <c r="CM22" i="44"/>
  <c r="CM21" i="44"/>
  <c r="CM18" i="44"/>
  <c r="CM17" i="44"/>
  <c r="CM16" i="44"/>
  <c r="CL38" i="44"/>
  <c r="CL9" i="44"/>
  <c r="B250" i="71" l="1"/>
  <c r="FG249" i="71"/>
  <c r="FH249" i="71"/>
  <c r="AR198" i="73"/>
  <c r="AX198" i="73" s="1"/>
  <c r="BC198" i="73" s="1"/>
  <c r="AX186" i="73"/>
  <c r="BC186" i="73" s="1"/>
  <c r="AQ199" i="73"/>
  <c r="AW199" i="73" s="1"/>
  <c r="AW187" i="73"/>
  <c r="AS202" i="73"/>
  <c r="AY202" i="73" s="1"/>
  <c r="AY190" i="73"/>
  <c r="AQ195" i="73"/>
  <c r="AW195" i="73" s="1"/>
  <c r="AW183" i="73"/>
  <c r="AR194" i="73"/>
  <c r="AX194" i="73" s="1"/>
  <c r="BC194" i="73" s="1"/>
  <c r="AX182" i="73"/>
  <c r="BC182" i="73" s="1"/>
  <c r="AS195" i="73"/>
  <c r="AY195" i="73" s="1"/>
  <c r="AY183" i="73"/>
  <c r="AR197" i="73"/>
  <c r="AX197" i="73" s="1"/>
  <c r="BC197" i="73" s="1"/>
  <c r="AX185" i="73"/>
  <c r="BC185" i="73" s="1"/>
  <c r="AR195" i="73"/>
  <c r="AX195" i="73" s="1"/>
  <c r="BC195" i="73" s="1"/>
  <c r="AX183" i="73"/>
  <c r="BC183" i="73" s="1"/>
  <c r="AQ194" i="73"/>
  <c r="AW194" i="73" s="1"/>
  <c r="AW182" i="73"/>
  <c r="AR200" i="73"/>
  <c r="AX200" i="73" s="1"/>
  <c r="BC200" i="73" s="1"/>
  <c r="AX188" i="73"/>
  <c r="BC188" i="73" s="1"/>
  <c r="AS196" i="73"/>
  <c r="AY196" i="73" s="1"/>
  <c r="AY184" i="73"/>
  <c r="AR191" i="73"/>
  <c r="AX179" i="73"/>
  <c r="BC179" i="73" s="1"/>
  <c r="AQ193" i="73"/>
  <c r="AW193" i="73" s="1"/>
  <c r="AW181" i="73"/>
  <c r="AS194" i="73"/>
  <c r="AY194" i="73" s="1"/>
  <c r="AY182" i="73"/>
  <c r="AR202" i="73"/>
  <c r="AX202" i="73" s="1"/>
  <c r="BC202" i="73" s="1"/>
  <c r="AX190" i="73"/>
  <c r="BC190" i="73" s="1"/>
  <c r="AS192" i="73"/>
  <c r="AY192" i="73" s="1"/>
  <c r="AY180" i="73"/>
  <c r="AQ200" i="73"/>
  <c r="AW200" i="73" s="1"/>
  <c r="AW188" i="73"/>
  <c r="AR192" i="73"/>
  <c r="AX192" i="73" s="1"/>
  <c r="BC192" i="73" s="1"/>
  <c r="AX180" i="73"/>
  <c r="BC180" i="73" s="1"/>
  <c r="AQ192" i="73"/>
  <c r="AW192" i="73" s="1"/>
  <c r="AW180" i="73"/>
  <c r="AQ197" i="73"/>
  <c r="AW197" i="73" s="1"/>
  <c r="AW185" i="73"/>
  <c r="AS193" i="73"/>
  <c r="AY193" i="73" s="1"/>
  <c r="AY181" i="73"/>
  <c r="AS199" i="73"/>
  <c r="AY199" i="73" s="1"/>
  <c r="AY187" i="73"/>
  <c r="AS191" i="73"/>
  <c r="AY179" i="73"/>
  <c r="AS197" i="73"/>
  <c r="AY197" i="73" s="1"/>
  <c r="AY185" i="73"/>
  <c r="AQ201" i="73"/>
  <c r="AW201" i="73" s="1"/>
  <c r="AW189" i="73"/>
  <c r="AR199" i="73"/>
  <c r="AX199" i="73" s="1"/>
  <c r="BC199" i="73" s="1"/>
  <c r="AX187" i="73"/>
  <c r="BC187" i="73" s="1"/>
  <c r="AS198" i="73"/>
  <c r="AY198" i="73" s="1"/>
  <c r="AY186" i="73"/>
  <c r="AQ202" i="73"/>
  <c r="AW190" i="73"/>
  <c r="AR193" i="73"/>
  <c r="AX193" i="73" s="1"/>
  <c r="BC193" i="73" s="1"/>
  <c r="AX181" i="73"/>
  <c r="BC181" i="73" s="1"/>
  <c r="AS201" i="73"/>
  <c r="AY201" i="73" s="1"/>
  <c r="AY189" i="73"/>
  <c r="AR196" i="73"/>
  <c r="AX196" i="73" s="1"/>
  <c r="BC196" i="73" s="1"/>
  <c r="AX184" i="73"/>
  <c r="BC184" i="73" s="1"/>
  <c r="AQ191" i="73"/>
  <c r="AW179" i="73"/>
  <c r="BH105" i="73"/>
  <c r="BH125" i="73"/>
  <c r="BH42" i="73"/>
  <c r="BH54" i="73"/>
  <c r="BH122" i="73"/>
  <c r="BH129" i="73"/>
  <c r="BH11" i="73"/>
  <c r="BH127" i="73"/>
  <c r="BH114" i="73"/>
  <c r="BH181" i="73"/>
  <c r="BH21" i="73"/>
  <c r="BH62" i="73"/>
  <c r="BH161" i="73"/>
  <c r="BH18" i="73"/>
  <c r="BH104" i="73"/>
  <c r="BH50" i="73"/>
  <c r="BH73" i="73"/>
  <c r="BH148" i="73"/>
  <c r="BH59" i="73"/>
  <c r="BH49" i="73"/>
  <c r="BH79" i="73"/>
  <c r="BH72" i="73"/>
  <c r="BH176" i="73"/>
  <c r="BH15" i="73"/>
  <c r="BH75" i="73"/>
  <c r="BH14" i="73"/>
  <c r="BH164" i="73"/>
  <c r="BH97" i="73"/>
  <c r="BH12" i="73"/>
  <c r="BH88" i="73"/>
  <c r="BH137" i="73"/>
  <c r="BH46" i="73"/>
  <c r="BH86" i="73"/>
  <c r="BH183" i="73"/>
  <c r="BH82" i="73"/>
  <c r="BH37" i="73"/>
  <c r="BH201" i="73"/>
  <c r="BH169" i="73"/>
  <c r="BH19" i="73"/>
  <c r="BH151" i="73"/>
  <c r="BH40" i="73"/>
  <c r="BH191" i="73"/>
  <c r="BH154" i="73"/>
  <c r="BH78" i="73"/>
  <c r="BH159" i="73"/>
  <c r="BH45" i="73"/>
  <c r="BH155" i="73"/>
  <c r="BH34" i="73"/>
  <c r="BH85" i="73"/>
  <c r="BH146" i="73"/>
  <c r="BH43" i="73"/>
  <c r="BH98" i="73"/>
  <c r="BH188" i="73"/>
  <c r="BH119" i="73"/>
  <c r="BH70" i="73"/>
  <c r="BH141" i="73"/>
  <c r="BH31" i="73"/>
  <c r="BH25" i="73"/>
  <c r="BH106" i="73"/>
  <c r="BH177" i="73"/>
  <c r="BH55" i="73"/>
  <c r="BH117" i="73"/>
  <c r="BH171" i="73"/>
  <c r="BH170" i="73"/>
  <c r="BH68" i="73"/>
  <c r="BH51" i="73"/>
  <c r="BH101" i="73"/>
  <c r="BH158" i="73"/>
  <c r="BH67" i="73"/>
  <c r="BH124" i="73"/>
  <c r="BH193" i="73"/>
  <c r="BH196" i="73"/>
  <c r="BH91" i="73"/>
  <c r="BH118" i="73"/>
  <c r="BH168" i="73"/>
  <c r="BH135" i="73"/>
  <c r="BH56" i="73"/>
  <c r="BH144" i="73"/>
  <c r="BH136" i="73"/>
  <c r="BH83" i="73"/>
  <c r="BH60" i="73"/>
  <c r="BH23" i="73"/>
  <c r="BH134" i="73"/>
  <c r="BH131" i="73"/>
  <c r="BH26" i="73"/>
  <c r="BH165" i="73"/>
  <c r="BH173" i="73"/>
  <c r="BH111" i="73"/>
  <c r="BH150" i="73"/>
  <c r="BH53" i="73"/>
  <c r="BH162" i="73"/>
  <c r="BH190" i="73"/>
  <c r="BH140" i="73"/>
  <c r="BH103" i="73"/>
  <c r="BH182" i="73"/>
  <c r="BH192" i="73"/>
  <c r="BH24" i="73"/>
  <c r="BH110" i="73"/>
  <c r="BH180" i="73"/>
  <c r="BH130" i="73"/>
  <c r="BH35" i="73"/>
  <c r="BH96" i="73"/>
  <c r="BH174" i="73"/>
  <c r="BH99" i="73"/>
  <c r="BH38" i="73"/>
  <c r="BH195" i="73"/>
  <c r="BH28" i="73"/>
  <c r="BH94" i="73"/>
  <c r="BH163" i="73"/>
  <c r="BH81" i="73"/>
  <c r="BH179" i="73"/>
  <c r="BH120" i="73"/>
  <c r="BH167" i="73"/>
  <c r="BH63" i="73"/>
  <c r="BH107" i="73"/>
  <c r="BH194" i="73"/>
  <c r="BH115" i="73"/>
  <c r="BH64" i="73"/>
  <c r="BH197" i="73"/>
  <c r="BH44" i="73"/>
  <c r="BH100" i="73"/>
  <c r="BH166" i="73"/>
  <c r="BH71" i="73"/>
  <c r="BH33" i="73"/>
  <c r="BH138" i="73"/>
  <c r="BH199" i="73"/>
  <c r="BH61" i="73"/>
  <c r="BH121" i="73"/>
  <c r="BH32" i="73"/>
  <c r="BH153" i="73"/>
  <c r="BH89" i="73"/>
  <c r="BH92" i="73"/>
  <c r="BH41" i="73"/>
  <c r="BH116" i="73"/>
  <c r="BH178" i="73"/>
  <c r="BH113" i="73"/>
  <c r="BH36" i="73"/>
  <c r="BH20" i="73"/>
  <c r="BH185" i="73"/>
  <c r="BH22" i="73"/>
  <c r="BH93" i="73"/>
  <c r="BH147" i="73"/>
  <c r="BH30" i="73"/>
  <c r="BH143" i="73"/>
  <c r="BH112" i="73"/>
  <c r="BH128" i="73"/>
  <c r="BH47" i="73"/>
  <c r="BH109" i="73"/>
  <c r="BH198" i="73"/>
  <c r="BH126" i="73"/>
  <c r="BH80" i="73"/>
  <c r="BH58" i="73"/>
  <c r="BH187" i="73"/>
  <c r="BH27" i="73"/>
  <c r="BH74" i="73"/>
  <c r="BH149" i="73"/>
  <c r="BH57" i="73"/>
  <c r="BH189" i="73"/>
  <c r="BH123" i="73"/>
  <c r="BH156" i="73"/>
  <c r="BH69" i="73"/>
  <c r="BH142" i="73"/>
  <c r="BH200" i="73"/>
  <c r="BH152" i="73"/>
  <c r="BH77" i="73"/>
  <c r="BH65" i="73"/>
  <c r="BH29" i="73"/>
  <c r="BH90" i="73"/>
  <c r="BH145" i="73"/>
  <c r="BH48" i="73"/>
  <c r="BH186" i="73"/>
  <c r="BH132" i="73"/>
  <c r="BH184" i="73"/>
  <c r="BH76" i="73"/>
  <c r="BH139" i="73"/>
  <c r="BH17" i="73"/>
  <c r="BH172" i="73"/>
  <c r="BH84" i="73"/>
  <c r="BH102" i="73"/>
  <c r="BH39" i="73"/>
  <c r="BH95" i="73"/>
  <c r="BH157" i="73"/>
  <c r="BH66" i="73"/>
  <c r="BH13" i="73"/>
  <c r="BH160" i="73"/>
  <c r="BH16" i="73"/>
  <c r="BH87" i="73"/>
  <c r="BH133" i="73"/>
  <c r="BH52" i="73"/>
  <c r="BH175" i="73"/>
  <c r="BH108" i="73"/>
  <c r="DN40" i="42"/>
  <c r="DO42" i="42"/>
  <c r="CL14" i="44"/>
  <c r="CL12" i="44"/>
  <c r="CL10" i="44"/>
  <c r="CL8" i="44"/>
  <c r="CL35" i="44"/>
  <c r="CL31" i="44"/>
  <c r="CL30" i="44"/>
  <c r="CL29" i="44"/>
  <c r="CL28" i="44"/>
  <c r="CL27" i="44"/>
  <c r="CL25" i="44"/>
  <c r="CL24" i="44"/>
  <c r="CL23" i="44"/>
  <c r="CL22" i="44"/>
  <c r="CL21" i="44"/>
  <c r="CL18" i="44"/>
  <c r="CL17" i="44"/>
  <c r="CL16" i="44"/>
  <c r="CK38" i="44"/>
  <c r="CK14" i="44"/>
  <c r="CK12" i="44"/>
  <c r="CK10" i="44"/>
  <c r="CK9" i="44"/>
  <c r="CK8" i="44"/>
  <c r="CK35" i="44"/>
  <c r="CK31" i="44"/>
  <c r="CK30" i="44"/>
  <c r="CK29" i="44"/>
  <c r="CK28" i="44"/>
  <c r="CK27" i="44"/>
  <c r="CK25" i="44"/>
  <c r="CK24" i="44"/>
  <c r="CK23" i="44"/>
  <c r="CK22" i="44"/>
  <c r="CK21" i="44"/>
  <c r="CK18" i="44"/>
  <c r="CK17" i="44"/>
  <c r="CK16" i="44"/>
  <c r="CJ8" i="44"/>
  <c r="CJ9" i="44"/>
  <c r="CJ10" i="44"/>
  <c r="CJ12" i="44"/>
  <c r="CJ14" i="44"/>
  <c r="CJ38" i="44"/>
  <c r="CJ35" i="44"/>
  <c r="CJ31" i="44"/>
  <c r="CJ30" i="44"/>
  <c r="CJ29" i="44"/>
  <c r="CJ28" i="44"/>
  <c r="CJ27" i="44"/>
  <c r="CJ25" i="44"/>
  <c r="CJ24" i="44"/>
  <c r="CJ23" i="44"/>
  <c r="CJ22" i="44"/>
  <c r="CJ21" i="44"/>
  <c r="CJ18" i="44"/>
  <c r="CJ17" i="44"/>
  <c r="CJ16" i="44"/>
  <c r="B251" i="71" l="1"/>
  <c r="FG250" i="71"/>
  <c r="FH250" i="71"/>
  <c r="BJ184" i="73"/>
  <c r="BJ154" i="73"/>
  <c r="BJ170" i="73"/>
  <c r="BJ157" i="73"/>
  <c r="BJ185" i="73"/>
  <c r="BJ176" i="73"/>
  <c r="BJ196" i="73"/>
  <c r="BJ202" i="73"/>
  <c r="BJ197" i="73"/>
  <c r="BJ160" i="73"/>
  <c r="BJ168" i="73"/>
  <c r="BJ127" i="73"/>
  <c r="BJ141" i="73"/>
  <c r="BJ124" i="73"/>
  <c r="BJ201" i="73"/>
  <c r="BJ132" i="73"/>
  <c r="BJ187" i="73"/>
  <c r="BJ180" i="73"/>
  <c r="BJ188" i="73"/>
  <c r="BJ172" i="73"/>
  <c r="BJ159" i="73"/>
  <c r="BJ146" i="73"/>
  <c r="BJ150" i="73"/>
  <c r="BJ133" i="73"/>
  <c r="BJ129" i="73"/>
  <c r="BJ162" i="73"/>
  <c r="BJ135" i="73"/>
  <c r="BJ199" i="73"/>
  <c r="BJ192" i="73"/>
  <c r="BJ200" i="73"/>
  <c r="BJ169" i="73"/>
  <c r="BJ189" i="73"/>
  <c r="BJ138" i="73"/>
  <c r="BJ142" i="73"/>
  <c r="BJ125" i="73"/>
  <c r="BJ152" i="73"/>
  <c r="BJ171" i="73"/>
  <c r="BJ149" i="73"/>
  <c r="BJ181" i="73"/>
  <c r="BJ182" i="73"/>
  <c r="BJ186" i="73"/>
  <c r="BJ175" i="73"/>
  <c r="BJ177" i="73"/>
  <c r="BJ130" i="73"/>
  <c r="BJ134" i="73"/>
  <c r="BJ153" i="73"/>
  <c r="BJ147" i="73"/>
  <c r="BJ173" i="73"/>
  <c r="BJ144" i="73"/>
  <c r="BJ193" i="73"/>
  <c r="BJ194" i="73"/>
  <c r="BJ198" i="73"/>
  <c r="BJ155" i="73"/>
  <c r="BJ178" i="73"/>
  <c r="BJ167" i="73"/>
  <c r="BJ126" i="73"/>
  <c r="BJ136" i="73"/>
  <c r="BJ139" i="73"/>
  <c r="BJ67" i="73"/>
  <c r="BJ179" i="73"/>
  <c r="BJ183" i="73"/>
  <c r="BJ158" i="73"/>
  <c r="BJ166" i="73"/>
  <c r="BJ165" i="73"/>
  <c r="BJ151" i="73"/>
  <c r="BJ145" i="73"/>
  <c r="BJ148" i="73"/>
  <c r="BJ131" i="73"/>
  <c r="BJ174" i="73"/>
  <c r="BJ190" i="73"/>
  <c r="BJ161" i="73"/>
  <c r="BJ195" i="73"/>
  <c r="BJ163" i="73"/>
  <c r="BJ164" i="73"/>
  <c r="BJ137" i="73"/>
  <c r="BJ143" i="73"/>
  <c r="BJ128" i="73"/>
  <c r="BJ140" i="73"/>
  <c r="BJ123" i="73"/>
  <c r="BJ156" i="73"/>
  <c r="BJ86" i="73"/>
  <c r="BJ22" i="73"/>
  <c r="BJ109" i="73"/>
  <c r="BJ45" i="73"/>
  <c r="BJ50" i="73"/>
  <c r="BJ112" i="73"/>
  <c r="BJ63" i="73"/>
  <c r="BJ76" i="73"/>
  <c r="BJ12" i="73"/>
  <c r="BJ97" i="73"/>
  <c r="BJ80" i="73"/>
  <c r="BJ55" i="73"/>
  <c r="BJ122" i="73"/>
  <c r="BJ41" i="73"/>
  <c r="BJ78" i="73"/>
  <c r="BJ14" i="73"/>
  <c r="BJ101" i="73"/>
  <c r="BJ37" i="73"/>
  <c r="BJ18" i="73"/>
  <c r="BJ96" i="73"/>
  <c r="BJ47" i="73"/>
  <c r="BJ68" i="73"/>
  <c r="BJ114" i="73"/>
  <c r="BJ81" i="73"/>
  <c r="BJ72" i="73"/>
  <c r="BJ23" i="73"/>
  <c r="BJ59" i="73"/>
  <c r="BJ40" i="73"/>
  <c r="BJ70" i="73"/>
  <c r="BJ106" i="73"/>
  <c r="BJ93" i="73"/>
  <c r="BJ29" i="73"/>
  <c r="BJ121" i="73"/>
  <c r="BJ64" i="73"/>
  <c r="BJ31" i="73"/>
  <c r="BJ60" i="73"/>
  <c r="BJ90" i="73"/>
  <c r="BJ65" i="73"/>
  <c r="BJ48" i="73"/>
  <c r="BJ115" i="73"/>
  <c r="BJ51" i="73"/>
  <c r="BJ15" i="73"/>
  <c r="BJ62" i="73"/>
  <c r="BJ34" i="73"/>
  <c r="BJ85" i="73"/>
  <c r="BJ21" i="73"/>
  <c r="BJ105" i="73"/>
  <c r="BJ56" i="73"/>
  <c r="BJ116" i="73"/>
  <c r="BJ52" i="73"/>
  <c r="BJ74" i="73"/>
  <c r="BJ57" i="73"/>
  <c r="BJ24" i="73"/>
  <c r="BJ107" i="73"/>
  <c r="BJ43" i="73"/>
  <c r="BJ118" i="73"/>
  <c r="BJ54" i="73"/>
  <c r="BJ33" i="73"/>
  <c r="BJ77" i="73"/>
  <c r="BJ13" i="73"/>
  <c r="BJ89" i="73"/>
  <c r="BJ16" i="73"/>
  <c r="BJ108" i="73"/>
  <c r="BJ44" i="73"/>
  <c r="BJ58" i="73"/>
  <c r="BJ25" i="73"/>
  <c r="BJ119" i="73"/>
  <c r="BJ99" i="73"/>
  <c r="BJ35" i="73"/>
  <c r="BJ110" i="73"/>
  <c r="BJ46" i="73"/>
  <c r="BJ32" i="73"/>
  <c r="BJ69" i="73"/>
  <c r="BJ98" i="73"/>
  <c r="BJ73" i="73"/>
  <c r="BJ111" i="73"/>
  <c r="BJ100" i="73"/>
  <c r="BJ36" i="73"/>
  <c r="BJ42" i="73"/>
  <c r="BJ120" i="73"/>
  <c r="BJ103" i="73"/>
  <c r="BJ91" i="73"/>
  <c r="BJ27" i="73"/>
  <c r="BJ102" i="73"/>
  <c r="BJ38" i="73"/>
  <c r="BJ39" i="73"/>
  <c r="BJ61" i="73"/>
  <c r="BJ82" i="73"/>
  <c r="BJ49" i="73"/>
  <c r="BJ95" i="73"/>
  <c r="BJ92" i="73"/>
  <c r="BJ28" i="73"/>
  <c r="BJ26" i="73"/>
  <c r="BJ104" i="73"/>
  <c r="BJ87" i="73"/>
  <c r="BJ83" i="73"/>
  <c r="BJ19" i="73"/>
  <c r="BJ94" i="73"/>
  <c r="BJ30" i="73"/>
  <c r="BJ117" i="73"/>
  <c r="BJ53" i="73"/>
  <c r="BJ66" i="73"/>
  <c r="BJ17" i="73"/>
  <c r="BJ79" i="73"/>
  <c r="BJ84" i="73"/>
  <c r="BJ20" i="73"/>
  <c r="BJ113" i="73"/>
  <c r="BJ88" i="73"/>
  <c r="BJ71" i="73"/>
  <c r="BJ75" i="73"/>
  <c r="BJ11" i="73"/>
  <c r="BK202" i="73"/>
  <c r="BK186" i="73"/>
  <c r="BK52" i="73"/>
  <c r="BK198" i="73"/>
  <c r="BK197" i="73"/>
  <c r="BK201" i="73"/>
  <c r="BK199" i="73"/>
  <c r="BK192" i="73"/>
  <c r="BK158" i="73"/>
  <c r="BK160" i="73"/>
  <c r="BK177" i="73"/>
  <c r="BK149" i="73"/>
  <c r="BK151" i="73"/>
  <c r="BK134" i="73"/>
  <c r="BK124" i="73"/>
  <c r="BK120" i="73"/>
  <c r="BK113" i="73"/>
  <c r="BK49" i="73"/>
  <c r="BK90" i="73"/>
  <c r="BK112" i="73"/>
  <c r="BK48" i="73"/>
  <c r="BK111" i="73"/>
  <c r="BK94" i="73"/>
  <c r="BK30" i="73"/>
  <c r="BK55" i="73"/>
  <c r="BK77" i="73"/>
  <c r="BK13" i="73"/>
  <c r="BK116" i="73"/>
  <c r="BK11" i="73"/>
  <c r="BK179" i="73"/>
  <c r="BK184" i="73"/>
  <c r="BK190" i="73"/>
  <c r="BK200" i="73"/>
  <c r="BK163" i="73"/>
  <c r="BK174" i="73"/>
  <c r="BK148" i="73"/>
  <c r="BK138" i="73"/>
  <c r="BK136" i="73"/>
  <c r="BK127" i="73"/>
  <c r="BK128" i="73"/>
  <c r="BK105" i="73"/>
  <c r="BK41" i="73"/>
  <c r="BK74" i="73"/>
  <c r="BK104" i="73"/>
  <c r="BK40" i="73"/>
  <c r="BK95" i="73"/>
  <c r="BK86" i="73"/>
  <c r="BK22" i="73"/>
  <c r="BK47" i="73"/>
  <c r="BK69" i="73"/>
  <c r="BK107" i="73"/>
  <c r="BK108" i="73"/>
  <c r="BK44" i="73"/>
  <c r="BK196" i="73"/>
  <c r="BK162" i="73"/>
  <c r="BK176" i="73"/>
  <c r="BK165" i="73"/>
  <c r="BK146" i="73"/>
  <c r="BK139" i="73"/>
  <c r="BK152" i="73"/>
  <c r="BK122" i="73"/>
  <c r="BK91" i="73"/>
  <c r="BK97" i="73"/>
  <c r="BK33" i="73"/>
  <c r="BK66" i="73"/>
  <c r="BK96" i="73"/>
  <c r="BK32" i="73"/>
  <c r="BK71" i="73"/>
  <c r="BK78" i="73"/>
  <c r="BK14" i="73"/>
  <c r="BK15" i="73"/>
  <c r="BK61" i="73"/>
  <c r="BK67" i="73"/>
  <c r="BK100" i="73"/>
  <c r="BK36" i="73"/>
  <c r="BK189" i="73"/>
  <c r="BK187" i="73"/>
  <c r="BK182" i="73"/>
  <c r="BK183" i="73"/>
  <c r="BK159" i="73"/>
  <c r="BK157" i="73"/>
  <c r="BK155" i="73"/>
  <c r="BK154" i="73"/>
  <c r="BK132" i="73"/>
  <c r="BK135" i="73"/>
  <c r="BK125" i="73"/>
  <c r="BK51" i="73"/>
  <c r="BK89" i="73"/>
  <c r="BK25" i="73"/>
  <c r="BK58" i="73"/>
  <c r="BK88" i="73"/>
  <c r="BK24" i="73"/>
  <c r="BK39" i="73"/>
  <c r="BK70" i="73"/>
  <c r="BK99" i="73"/>
  <c r="BK117" i="73"/>
  <c r="BK53" i="73"/>
  <c r="BK35" i="73"/>
  <c r="BK92" i="73"/>
  <c r="BK28" i="73"/>
  <c r="BK194" i="73"/>
  <c r="BK195" i="73"/>
  <c r="BK168" i="73"/>
  <c r="BK171" i="73"/>
  <c r="BK173" i="73"/>
  <c r="BK144" i="73"/>
  <c r="BK133" i="73"/>
  <c r="BK142" i="73"/>
  <c r="BK119" i="73"/>
  <c r="BK114" i="73"/>
  <c r="BK81" i="73"/>
  <c r="BK17" i="73"/>
  <c r="BK50" i="73"/>
  <c r="BK80" i="73"/>
  <c r="BK16" i="73"/>
  <c r="BK23" i="73"/>
  <c r="BK62" i="73"/>
  <c r="BK59" i="73"/>
  <c r="BK109" i="73"/>
  <c r="BK45" i="73"/>
  <c r="BK167" i="73"/>
  <c r="BK84" i="73"/>
  <c r="BK20" i="73"/>
  <c r="BK181" i="73"/>
  <c r="BK170" i="73"/>
  <c r="BK178" i="73"/>
  <c r="BK153" i="73"/>
  <c r="BK150" i="73"/>
  <c r="BK137" i="73"/>
  <c r="BK121" i="73"/>
  <c r="BK126" i="73"/>
  <c r="BK98" i="73"/>
  <c r="BK73" i="73"/>
  <c r="BK83" i="73"/>
  <c r="BK42" i="73"/>
  <c r="BK72" i="73"/>
  <c r="BK115" i="73"/>
  <c r="BK118" i="73"/>
  <c r="BK54" i="73"/>
  <c r="BK43" i="73"/>
  <c r="BK101" i="73"/>
  <c r="BK37" i="73"/>
  <c r="BK87" i="73"/>
  <c r="BK76" i="73"/>
  <c r="BK12" i="73"/>
  <c r="BK193" i="73"/>
  <c r="BK172" i="73"/>
  <c r="BK161" i="73"/>
  <c r="BK145" i="73"/>
  <c r="BK147" i="73"/>
  <c r="BK141" i="73"/>
  <c r="BK123" i="73"/>
  <c r="BK129" i="73"/>
  <c r="BK82" i="73"/>
  <c r="BK65" i="73"/>
  <c r="BK27" i="73"/>
  <c r="BK34" i="73"/>
  <c r="BK64" i="73"/>
  <c r="BK75" i="73"/>
  <c r="BK110" i="73"/>
  <c r="BK46" i="73"/>
  <c r="BK103" i="73"/>
  <c r="BK93" i="73"/>
  <c r="BK29" i="73"/>
  <c r="BK63" i="73"/>
  <c r="BK68" i="73"/>
  <c r="BK175" i="73"/>
  <c r="BK185" i="73"/>
  <c r="BK180" i="73"/>
  <c r="BK166" i="73"/>
  <c r="BK188" i="73"/>
  <c r="BK156" i="73"/>
  <c r="BK143" i="73"/>
  <c r="BK164" i="73"/>
  <c r="BK131" i="73"/>
  <c r="BK140" i="73"/>
  <c r="BK130" i="73"/>
  <c r="BK18" i="73"/>
  <c r="BK57" i="73"/>
  <c r="BK106" i="73"/>
  <c r="BK26" i="73"/>
  <c r="BK56" i="73"/>
  <c r="BK19" i="73"/>
  <c r="BK102" i="73"/>
  <c r="BK38" i="73"/>
  <c r="BK79" i="73"/>
  <c r="BK85" i="73"/>
  <c r="BK21" i="73"/>
  <c r="BK31" i="73"/>
  <c r="BK60" i="73"/>
  <c r="BK169" i="73"/>
  <c r="BI20" i="73"/>
  <c r="BI197" i="73"/>
  <c r="BI187" i="73"/>
  <c r="BI199" i="73"/>
  <c r="BI158" i="73"/>
  <c r="BI149" i="73"/>
  <c r="BI135" i="73"/>
  <c r="BI141" i="73"/>
  <c r="BI128" i="73"/>
  <c r="BI126" i="73"/>
  <c r="BI124" i="73"/>
  <c r="BI81" i="73"/>
  <c r="BI14" i="73"/>
  <c r="BI43" i="73"/>
  <c r="BI96" i="73"/>
  <c r="BI32" i="73"/>
  <c r="BI77" i="73"/>
  <c r="BI13" i="73"/>
  <c r="BI74" i="73"/>
  <c r="BI86" i="73"/>
  <c r="BI71" i="73"/>
  <c r="BI100" i="73"/>
  <c r="BI36" i="73"/>
  <c r="BI178" i="73"/>
  <c r="BI189" i="73"/>
  <c r="BI188" i="73"/>
  <c r="BI181" i="73"/>
  <c r="BI182" i="73"/>
  <c r="BI169" i="73"/>
  <c r="BI171" i="73"/>
  <c r="BI159" i="73"/>
  <c r="BI152" i="73"/>
  <c r="BI162" i="73"/>
  <c r="BI139" i="73"/>
  <c r="BI123" i="73"/>
  <c r="BI119" i="73"/>
  <c r="BI117" i="73"/>
  <c r="BI114" i="73"/>
  <c r="BI73" i="73"/>
  <c r="BI99" i="73"/>
  <c r="BI35" i="73"/>
  <c r="BI88" i="73"/>
  <c r="BI24" i="73"/>
  <c r="BI69" i="73"/>
  <c r="BI70" i="73"/>
  <c r="BI66" i="73"/>
  <c r="BI62" i="73"/>
  <c r="BI63" i="73"/>
  <c r="BI92" i="73"/>
  <c r="BI28" i="73"/>
  <c r="BI201" i="73"/>
  <c r="BI200" i="73"/>
  <c r="BI193" i="73"/>
  <c r="BI194" i="73"/>
  <c r="BI153" i="73"/>
  <c r="BI143" i="73"/>
  <c r="BI150" i="73"/>
  <c r="BI125" i="73"/>
  <c r="BI138" i="73"/>
  <c r="BI111" i="73"/>
  <c r="BI112" i="73"/>
  <c r="BI41" i="73"/>
  <c r="BI91" i="73"/>
  <c r="BI27" i="73"/>
  <c r="BI80" i="73"/>
  <c r="BI16" i="73"/>
  <c r="BI61" i="73"/>
  <c r="BI46" i="73"/>
  <c r="BI58" i="73"/>
  <c r="BI30" i="73"/>
  <c r="BI55" i="73"/>
  <c r="BI84" i="73"/>
  <c r="BI11" i="73"/>
  <c r="BI179" i="73"/>
  <c r="BI161" i="73"/>
  <c r="BI190" i="73"/>
  <c r="BI185" i="73"/>
  <c r="BI183" i="73"/>
  <c r="BI174" i="73"/>
  <c r="BI172" i="73"/>
  <c r="BI154" i="73"/>
  <c r="BI145" i="73"/>
  <c r="BI142" i="73"/>
  <c r="BI130" i="73"/>
  <c r="BI120" i="73"/>
  <c r="BI109" i="73"/>
  <c r="BI89" i="73"/>
  <c r="BI57" i="73"/>
  <c r="BI83" i="73"/>
  <c r="BI19" i="73"/>
  <c r="BI72" i="73"/>
  <c r="BI102" i="73"/>
  <c r="BI53" i="73"/>
  <c r="BI50" i="73"/>
  <c r="BI167" i="73"/>
  <c r="BI47" i="73"/>
  <c r="BI76" i="73"/>
  <c r="BI12" i="73"/>
  <c r="BI177" i="73"/>
  <c r="BI173" i="73"/>
  <c r="BI156" i="73"/>
  <c r="BI155" i="73"/>
  <c r="BI175" i="73"/>
  <c r="BI196" i="73"/>
  <c r="BI144" i="73"/>
  <c r="BI160" i="73"/>
  <c r="BI134" i="73"/>
  <c r="BI136" i="73"/>
  <c r="BI127" i="73"/>
  <c r="BI110" i="73"/>
  <c r="BI49" i="73"/>
  <c r="BI17" i="73"/>
  <c r="BI75" i="73"/>
  <c r="BI94" i="73"/>
  <c r="BI64" i="73"/>
  <c r="BI22" i="73"/>
  <c r="BI45" i="73"/>
  <c r="BI106" i="73"/>
  <c r="BI42" i="73"/>
  <c r="BI103" i="73"/>
  <c r="BI39" i="73"/>
  <c r="BI68" i="73"/>
  <c r="BI176" i="73"/>
  <c r="BI195" i="73"/>
  <c r="BI180" i="73"/>
  <c r="BI163" i="73"/>
  <c r="BI146" i="73"/>
  <c r="BI131" i="73"/>
  <c r="BI148" i="73"/>
  <c r="BI122" i="73"/>
  <c r="BI115" i="73"/>
  <c r="BI108" i="73"/>
  <c r="BI65" i="73"/>
  <c r="BI97" i="73"/>
  <c r="BI67" i="73"/>
  <c r="BI78" i="73"/>
  <c r="BI56" i="73"/>
  <c r="BI101" i="73"/>
  <c r="BI37" i="73"/>
  <c r="BI98" i="73"/>
  <c r="BI34" i="73"/>
  <c r="BI95" i="73"/>
  <c r="BI31" i="73"/>
  <c r="BI60" i="73"/>
  <c r="BI157" i="73"/>
  <c r="BI192" i="73"/>
  <c r="BI170" i="73"/>
  <c r="BI186" i="73"/>
  <c r="BI147" i="73"/>
  <c r="BI132" i="73"/>
  <c r="BI137" i="73"/>
  <c r="BI121" i="73"/>
  <c r="BI118" i="73"/>
  <c r="BI116" i="73"/>
  <c r="BI25" i="73"/>
  <c r="BI33" i="73"/>
  <c r="BI59" i="73"/>
  <c r="BI38" i="73"/>
  <c r="BI48" i="73"/>
  <c r="BI93" i="73"/>
  <c r="BI29" i="73"/>
  <c r="BI90" i="73"/>
  <c r="BI26" i="73"/>
  <c r="BI87" i="73"/>
  <c r="BI23" i="73"/>
  <c r="BI52" i="73"/>
  <c r="BI184" i="73"/>
  <c r="BI198" i="73"/>
  <c r="BI168" i="73"/>
  <c r="BI166" i="73"/>
  <c r="BI151" i="73"/>
  <c r="BI133" i="73"/>
  <c r="BI140" i="73"/>
  <c r="BI129" i="73"/>
  <c r="BI113" i="73"/>
  <c r="BI107" i="73"/>
  <c r="BI105" i="73"/>
  <c r="BI54" i="73"/>
  <c r="BI51" i="73"/>
  <c r="BI104" i="73"/>
  <c r="BI40" i="73"/>
  <c r="BI85" i="73"/>
  <c r="BI21" i="73"/>
  <c r="BI82" i="73"/>
  <c r="BI18" i="73"/>
  <c r="BI79" i="73"/>
  <c r="BI15" i="73"/>
  <c r="BI44" i="73"/>
  <c r="BI164" i="73"/>
  <c r="BI165" i="73"/>
  <c r="AQ203" i="73"/>
  <c r="AW191" i="73"/>
  <c r="BI191" i="73" s="1"/>
  <c r="AR203" i="73"/>
  <c r="AX191" i="73"/>
  <c r="AS203" i="73"/>
  <c r="AY191" i="73"/>
  <c r="BK191" i="73" s="1"/>
  <c r="DO40" i="42"/>
  <c r="DP42" i="42"/>
  <c r="CO34" i="44"/>
  <c r="CN34" i="44"/>
  <c r="CI38" i="44"/>
  <c r="FH251" i="71" l="1"/>
  <c r="B252" i="71"/>
  <c r="FG251" i="71"/>
  <c r="BC191" i="73"/>
  <c r="BJ191" i="73" s="1"/>
  <c r="G32" i="43" s="1" a="1"/>
  <c r="DP40" i="42"/>
  <c r="DQ42" i="42"/>
  <c r="CL34" i="44"/>
  <c r="CM34" i="44"/>
  <c r="CI25" i="44"/>
  <c r="CI24" i="44"/>
  <c r="CI23" i="44"/>
  <c r="CI31" i="44"/>
  <c r="CI14" i="44"/>
  <c r="CI12" i="44"/>
  <c r="CI10" i="44"/>
  <c r="CI9" i="44"/>
  <c r="CI8" i="44"/>
  <c r="CI35" i="44"/>
  <c r="CI30" i="44"/>
  <c r="CI29" i="44"/>
  <c r="CI28" i="44"/>
  <c r="CI27" i="44"/>
  <c r="CI22" i="44"/>
  <c r="CI21" i="44"/>
  <c r="CI18" i="44"/>
  <c r="CI17" i="44"/>
  <c r="CI16" i="44"/>
  <c r="AM11" i="56"/>
  <c r="AM12" i="56"/>
  <c r="FG252" i="71" l="1"/>
  <c r="FH252" i="71"/>
  <c r="B253" i="71"/>
  <c r="E21" i="77"/>
  <c r="G21" i="77"/>
  <c r="O21" i="77"/>
  <c r="W21" i="77"/>
  <c r="Q21" i="77"/>
  <c r="Z21" i="77"/>
  <c r="K21" i="77"/>
  <c r="L21" i="77"/>
  <c r="AB21" i="77"/>
  <c r="N21" i="77"/>
  <c r="H21" i="77"/>
  <c r="P21" i="77"/>
  <c r="X21" i="77"/>
  <c r="I21" i="77"/>
  <c r="Y21" i="77"/>
  <c r="R21" i="77"/>
  <c r="S21" i="77"/>
  <c r="AA21" i="77"/>
  <c r="T21" i="77"/>
  <c r="V21" i="77"/>
  <c r="J21" i="77"/>
  <c r="M21" i="77"/>
  <c r="U21" i="77"/>
  <c r="F21" i="77"/>
  <c r="E22" i="77"/>
  <c r="F22" i="77"/>
  <c r="N22" i="77"/>
  <c r="V22" i="77"/>
  <c r="H22" i="77"/>
  <c r="T22" i="77"/>
  <c r="G22" i="77"/>
  <c r="O22" i="77"/>
  <c r="W22" i="77"/>
  <c r="P22" i="77"/>
  <c r="X22" i="77"/>
  <c r="I22" i="77"/>
  <c r="Q22" i="77"/>
  <c r="Y22" i="77"/>
  <c r="L22" i="77"/>
  <c r="M22" i="77"/>
  <c r="U22" i="77"/>
  <c r="J22" i="77"/>
  <c r="R22" i="77"/>
  <c r="Z22" i="77"/>
  <c r="K22" i="77"/>
  <c r="S22" i="77"/>
  <c r="AA22" i="77"/>
  <c r="AB22" i="77"/>
  <c r="G32" i="43"/>
  <c r="DQ40" i="42"/>
  <c r="DR42" i="42"/>
  <c r="CK34" i="44"/>
  <c r="AM13" i="56"/>
  <c r="AL11" i="56"/>
  <c r="FG253" i="71" l="1"/>
  <c r="FH253" i="71"/>
  <c r="B254" i="71"/>
  <c r="DR40" i="42"/>
  <c r="DS42" i="42"/>
  <c r="CI34" i="44"/>
  <c r="CJ34" i="44"/>
  <c r="CH8" i="44"/>
  <c r="CH9" i="44"/>
  <c r="CH10" i="44"/>
  <c r="CH12" i="44"/>
  <c r="CH14" i="44"/>
  <c r="CH38" i="44"/>
  <c r="CH35" i="44"/>
  <c r="CH30" i="44"/>
  <c r="CH29" i="44"/>
  <c r="CH28" i="44"/>
  <c r="CH27" i="44"/>
  <c r="CH31" i="44"/>
  <c r="CH22" i="44"/>
  <c r="CH21" i="44"/>
  <c r="CH23" i="44"/>
  <c r="CH24" i="44"/>
  <c r="CH25" i="44"/>
  <c r="CH18" i="44"/>
  <c r="CH17" i="44"/>
  <c r="CH16" i="44"/>
  <c r="FG254" i="71" l="1"/>
  <c r="B255" i="71"/>
  <c r="FH254" i="71"/>
  <c r="DS40" i="42"/>
  <c r="DT42" i="42"/>
  <c r="AJ11" i="56"/>
  <c r="AK11" i="56"/>
  <c r="AJ12" i="56"/>
  <c r="AK12" i="56"/>
  <c r="AL12" i="56"/>
  <c r="AL13" i="56" s="1"/>
  <c r="CG38" i="44"/>
  <c r="CG31" i="44"/>
  <c r="CG9" i="44"/>
  <c r="CG14" i="44"/>
  <c r="CG12" i="44"/>
  <c r="CG10" i="44"/>
  <c r="CG8" i="44"/>
  <c r="CG35" i="44"/>
  <c r="CG30" i="44"/>
  <c r="CG29" i="44"/>
  <c r="CG28" i="44"/>
  <c r="CG27" i="44"/>
  <c r="CG25" i="44"/>
  <c r="CG24" i="44"/>
  <c r="CG23" i="44"/>
  <c r="CG22" i="44"/>
  <c r="CG21" i="44"/>
  <c r="CG18" i="44"/>
  <c r="CG17" i="44"/>
  <c r="CG16" i="44"/>
  <c r="CF38" i="44"/>
  <c r="CF9" i="44"/>
  <c r="FH255" i="71" l="1"/>
  <c r="FG255" i="71"/>
  <c r="B256" i="71"/>
  <c r="DT40" i="42"/>
  <c r="DU42" i="42"/>
  <c r="AK13" i="56"/>
  <c r="AJ13" i="56"/>
  <c r="CF14" i="44"/>
  <c r="CF12" i="44"/>
  <c r="CF10" i="44"/>
  <c r="CF8" i="44"/>
  <c r="CF31" i="44"/>
  <c r="CF30" i="44"/>
  <c r="CF29" i="44"/>
  <c r="CF28" i="44"/>
  <c r="CF27" i="44"/>
  <c r="CF35" i="44"/>
  <c r="CF25" i="44"/>
  <c r="CF24" i="44"/>
  <c r="CF23" i="44"/>
  <c r="CF22" i="44"/>
  <c r="CF21" i="44"/>
  <c r="CF18" i="44"/>
  <c r="CF17" i="44"/>
  <c r="CF16" i="44"/>
  <c r="B257" i="71" l="1"/>
  <c r="FG256" i="71"/>
  <c r="FH256" i="71"/>
  <c r="DU40" i="42"/>
  <c r="DV42" i="42"/>
  <c r="DV40" i="42" s="1"/>
  <c r="CH34" i="44"/>
  <c r="CE31" i="44"/>
  <c r="CE30" i="44"/>
  <c r="CE29" i="44"/>
  <c r="CE28" i="44"/>
  <c r="CE27" i="44"/>
  <c r="CE38" i="44"/>
  <c r="CE14" i="44"/>
  <c r="CE12" i="44"/>
  <c r="CE10" i="44"/>
  <c r="CE9" i="44"/>
  <c r="CE8" i="44"/>
  <c r="CE35" i="44"/>
  <c r="CE25" i="44"/>
  <c r="CE24" i="44"/>
  <c r="CE23" i="44"/>
  <c r="CE22" i="44"/>
  <c r="CE21" i="44"/>
  <c r="CE18" i="44"/>
  <c r="CE17" i="44"/>
  <c r="CE16" i="44"/>
  <c r="CD8" i="44"/>
  <c r="CD9" i="44"/>
  <c r="CD10" i="44"/>
  <c r="CD12" i="44"/>
  <c r="CD14" i="44"/>
  <c r="CD38" i="44"/>
  <c r="CD35" i="44"/>
  <c r="CD31" i="44"/>
  <c r="CD30" i="44"/>
  <c r="CD29" i="44"/>
  <c r="CD28" i="44"/>
  <c r="CD27" i="44"/>
  <c r="CD25" i="44"/>
  <c r="CD24" i="44"/>
  <c r="CD23" i="44"/>
  <c r="CD22" i="44"/>
  <c r="CD21" i="44"/>
  <c r="CD18" i="44"/>
  <c r="CD17" i="44"/>
  <c r="CD16" i="44"/>
  <c r="B258" i="71" l="1"/>
  <c r="FG257" i="71"/>
  <c r="FH257" i="71"/>
  <c r="CC38" i="44"/>
  <c r="CC9" i="44"/>
  <c r="B259" i="71" l="1"/>
  <c r="FG258" i="71"/>
  <c r="FH258" i="71"/>
  <c r="CG34" i="44"/>
  <c r="CF34" i="44"/>
  <c r="CE34" i="44"/>
  <c r="AI11" i="56"/>
  <c r="AI12" i="56"/>
  <c r="CC14" i="44"/>
  <c r="CC12" i="44"/>
  <c r="CC10" i="44"/>
  <c r="CC8" i="44"/>
  <c r="CC35" i="44"/>
  <c r="CC31" i="44"/>
  <c r="CC30" i="44"/>
  <c r="CC29" i="44"/>
  <c r="CC28" i="44"/>
  <c r="CC27" i="44"/>
  <c r="CC25" i="44"/>
  <c r="CC24" i="44"/>
  <c r="CC23" i="44"/>
  <c r="CC22" i="44"/>
  <c r="CC21" i="44"/>
  <c r="CC18" i="44"/>
  <c r="CC17" i="44"/>
  <c r="CC16" i="44"/>
  <c r="CB38" i="44"/>
  <c r="CB14" i="44"/>
  <c r="CB12" i="44"/>
  <c r="CB10" i="44"/>
  <c r="CB9" i="44"/>
  <c r="CB8" i="44"/>
  <c r="CB23" i="44"/>
  <c r="CB22" i="44"/>
  <c r="CB21" i="44"/>
  <c r="CB35" i="44"/>
  <c r="CB31" i="44"/>
  <c r="CB30" i="44"/>
  <c r="CB29" i="44"/>
  <c r="CB28" i="44"/>
  <c r="CB27" i="44"/>
  <c r="CB25" i="44"/>
  <c r="CB24" i="44"/>
  <c r="CB18" i="44"/>
  <c r="CB17" i="44"/>
  <c r="CB16" i="44"/>
  <c r="CA38" i="44"/>
  <c r="CA14" i="44"/>
  <c r="CA8" i="44"/>
  <c r="CA9" i="44"/>
  <c r="CA10" i="44"/>
  <c r="CA12" i="44"/>
  <c r="CA35" i="44"/>
  <c r="CA31" i="44"/>
  <c r="CA30" i="44"/>
  <c r="CA29" i="44"/>
  <c r="CA28" i="44"/>
  <c r="CA27" i="44"/>
  <c r="CA25" i="44"/>
  <c r="CA24" i="44"/>
  <c r="CA23" i="44"/>
  <c r="CA22" i="44"/>
  <c r="CA21" i="44"/>
  <c r="CA18" i="44"/>
  <c r="CA17" i="44"/>
  <c r="CA16" i="44"/>
  <c r="FH259" i="71" l="1"/>
  <c r="FG259" i="71"/>
  <c r="B260" i="71"/>
  <c r="B261" i="71" s="1"/>
  <c r="B262" i="71" s="1"/>
  <c r="B263" i="71" s="1"/>
  <c r="AI13" i="56"/>
  <c r="CC34" i="44" l="1"/>
  <c r="CD34" i="44"/>
  <c r="BZ38" i="44"/>
  <c r="BZ14" i="44"/>
  <c r="BZ12" i="44"/>
  <c r="BZ10" i="44"/>
  <c r="BZ9" i="44"/>
  <c r="BZ8" i="44"/>
  <c r="BZ35" i="44"/>
  <c r="BZ31" i="44"/>
  <c r="BZ30" i="44"/>
  <c r="BZ29" i="44"/>
  <c r="BZ28" i="44"/>
  <c r="BZ27" i="44"/>
  <c r="BZ25" i="44"/>
  <c r="BZ24" i="44"/>
  <c r="BZ23" i="44"/>
  <c r="BZ22" i="44"/>
  <c r="BZ21" i="44"/>
  <c r="BZ18" i="44"/>
  <c r="BZ17" i="44"/>
  <c r="BZ16" i="44"/>
  <c r="BY38" i="44"/>
  <c r="BY9" i="44"/>
  <c r="CB34" i="44" l="1"/>
  <c r="AH11" i="56"/>
  <c r="AH12" i="56"/>
  <c r="AH13" i="56" l="1"/>
  <c r="AG11" i="56"/>
  <c r="AG12" i="56"/>
  <c r="BY14" i="44"/>
  <c r="BY12" i="44"/>
  <c r="BY10" i="44"/>
  <c r="BY8" i="44"/>
  <c r="BY35" i="44"/>
  <c r="BY31" i="44"/>
  <c r="BY30" i="44"/>
  <c r="BY29" i="44"/>
  <c r="BY28" i="44"/>
  <c r="BY27" i="44"/>
  <c r="BY25" i="44"/>
  <c r="BY24" i="44"/>
  <c r="BY23" i="44"/>
  <c r="BY22" i="44"/>
  <c r="BY21" i="44"/>
  <c r="BY18" i="44"/>
  <c r="BY17" i="44"/>
  <c r="BY16" i="44"/>
  <c r="BX9" i="44"/>
  <c r="AG13" i="56" l="1"/>
  <c r="BH40" i="42" l="1"/>
  <c r="BI42" i="42"/>
  <c r="BJ42" i="42" s="1"/>
  <c r="I42" i="42"/>
  <c r="J42" i="42" s="1"/>
  <c r="H40" i="42"/>
  <c r="O39" i="42"/>
  <c r="AN39" i="42"/>
  <c r="I40" i="42" l="1"/>
  <c r="BI40" i="42"/>
  <c r="K42" i="42"/>
  <c r="J40" i="42"/>
  <c r="BJ40" i="42"/>
  <c r="BK42" i="42"/>
  <c r="BX38" i="44"/>
  <c r="BL42" i="42" l="1"/>
  <c r="BK40" i="42"/>
  <c r="L42" i="42"/>
  <c r="K40" i="42"/>
  <c r="BX14" i="44"/>
  <c r="BX12" i="44"/>
  <c r="BX10" i="44"/>
  <c r="BX8" i="44"/>
  <c r="BX35" i="44"/>
  <c r="BX31" i="44"/>
  <c r="BX30" i="44"/>
  <c r="BX29" i="44"/>
  <c r="BX28" i="44"/>
  <c r="BX27" i="44"/>
  <c r="BX25" i="44"/>
  <c r="BX24" i="44"/>
  <c r="BX23" i="44"/>
  <c r="BX22" i="44"/>
  <c r="BX21" i="44"/>
  <c r="BX18" i="44"/>
  <c r="BX17" i="44"/>
  <c r="BX16" i="44"/>
  <c r="CA34" i="44" l="1"/>
  <c r="BZ34" i="44"/>
  <c r="M42" i="42"/>
  <c r="L40" i="42"/>
  <c r="BM42" i="42"/>
  <c r="BL40" i="42"/>
  <c r="BW9" i="44"/>
  <c r="BW38" i="44"/>
  <c r="BY34" i="44" l="1"/>
  <c r="BN42" i="42"/>
  <c r="BM40" i="42"/>
  <c r="N42" i="42"/>
  <c r="M40" i="42"/>
  <c r="O42" i="42" l="1"/>
  <c r="N40" i="42"/>
  <c r="BO42" i="42"/>
  <c r="BN40" i="42"/>
  <c r="BP42" i="42" l="1"/>
  <c r="BO40" i="42"/>
  <c r="P42" i="42"/>
  <c r="O40" i="42"/>
  <c r="O41" i="42" s="1"/>
  <c r="Q42" i="42" l="1"/>
  <c r="P40" i="42"/>
  <c r="BQ42" i="42"/>
  <c r="BP40" i="42"/>
  <c r="BW14" i="44"/>
  <c r="BW12" i="44"/>
  <c r="BW10" i="44"/>
  <c r="BW8" i="44"/>
  <c r="BW35" i="44"/>
  <c r="BW31" i="44"/>
  <c r="BW30" i="44"/>
  <c r="BW29" i="44"/>
  <c r="BW28" i="44"/>
  <c r="BW27" i="44"/>
  <c r="BW25" i="44"/>
  <c r="BW24" i="44"/>
  <c r="BW23" i="44"/>
  <c r="BW22" i="44"/>
  <c r="BW21" i="44"/>
  <c r="BW18" i="44"/>
  <c r="BW17" i="44"/>
  <c r="BW16" i="44"/>
  <c r="BR42" i="42" l="1"/>
  <c r="BQ40" i="42"/>
  <c r="R42" i="42"/>
  <c r="Q40" i="42"/>
  <c r="BV38" i="44"/>
  <c r="BV14" i="44"/>
  <c r="BV12" i="44"/>
  <c r="BV10" i="44"/>
  <c r="BV9" i="44"/>
  <c r="BV8" i="44"/>
  <c r="BV35" i="44"/>
  <c r="BV31" i="44"/>
  <c r="BV30" i="44"/>
  <c r="BV29" i="44"/>
  <c r="BV28" i="44"/>
  <c r="BV27" i="44"/>
  <c r="BV25" i="44"/>
  <c r="BV24" i="44"/>
  <c r="BV23" i="44"/>
  <c r="BV22" i="44"/>
  <c r="BV21" i="44"/>
  <c r="BV18" i="44"/>
  <c r="BV17" i="44"/>
  <c r="BV16" i="44"/>
  <c r="S42" i="42" l="1"/>
  <c r="R40" i="42"/>
  <c r="BS42" i="42"/>
  <c r="BR40" i="42"/>
  <c r="BU12" i="44"/>
  <c r="BU14" i="44"/>
  <c r="BU38" i="44"/>
  <c r="BU8" i="44"/>
  <c r="BU9" i="44"/>
  <c r="BU10" i="44"/>
  <c r="BU35" i="44"/>
  <c r="BU31" i="44"/>
  <c r="BU30" i="44"/>
  <c r="BU29" i="44"/>
  <c r="BU28" i="44"/>
  <c r="BU27" i="44"/>
  <c r="BU25" i="44"/>
  <c r="BU24" i="44"/>
  <c r="BU23" i="44"/>
  <c r="BU22" i="44"/>
  <c r="BU21" i="44"/>
  <c r="BU18" i="44"/>
  <c r="BU17" i="44"/>
  <c r="BU16" i="44"/>
  <c r="BX34" i="44" l="1"/>
  <c r="BT42" i="42"/>
  <c r="BS40" i="42"/>
  <c r="T42" i="42"/>
  <c r="S40" i="42"/>
  <c r="BW34" i="44"/>
  <c r="BV34" i="44"/>
  <c r="AE11" i="56"/>
  <c r="AF11" i="56"/>
  <c r="AE12" i="56"/>
  <c r="AF12" i="56"/>
  <c r="AF13" i="56" l="1"/>
  <c r="U42" i="42"/>
  <c r="T40" i="42"/>
  <c r="BU42" i="42"/>
  <c r="BT40" i="42"/>
  <c r="AE13" i="56"/>
  <c r="BT38" i="44"/>
  <c r="BV42" i="42" l="1"/>
  <c r="BU40" i="42"/>
  <c r="V42" i="42"/>
  <c r="U40" i="42"/>
  <c r="BS12" i="44"/>
  <c r="BT12" i="44"/>
  <c r="BT14" i="44"/>
  <c r="BT10" i="44"/>
  <c r="BT9" i="44"/>
  <c r="BT8" i="44"/>
  <c r="BT35" i="44"/>
  <c r="BT31" i="44"/>
  <c r="BT30" i="44"/>
  <c r="BT29" i="44"/>
  <c r="BT28" i="44"/>
  <c r="BT27" i="44"/>
  <c r="BT25" i="44"/>
  <c r="BT24" i="44"/>
  <c r="BT23" i="44"/>
  <c r="BT22" i="44"/>
  <c r="BT21" i="44"/>
  <c r="BT18" i="44"/>
  <c r="BT17" i="44"/>
  <c r="BT16" i="44"/>
  <c r="W42" i="42" l="1"/>
  <c r="V40" i="42"/>
  <c r="BW42" i="42"/>
  <c r="BV40" i="42"/>
  <c r="BS14" i="44"/>
  <c r="BS38" i="44"/>
  <c r="BS8" i="44"/>
  <c r="BS9" i="44"/>
  <c r="BS10" i="44"/>
  <c r="BS35" i="44"/>
  <c r="BS31" i="44"/>
  <c r="BS30" i="44"/>
  <c r="BS29" i="44"/>
  <c r="BS28" i="44"/>
  <c r="BS27" i="44"/>
  <c r="BS25" i="44"/>
  <c r="BS24" i="44"/>
  <c r="BS23" i="44"/>
  <c r="BS22" i="44"/>
  <c r="BS21" i="44"/>
  <c r="BS18" i="44"/>
  <c r="BS17" i="44"/>
  <c r="BS16" i="44"/>
  <c r="BX42" i="42" l="1"/>
  <c r="BW40" i="42"/>
  <c r="X42" i="42"/>
  <c r="W40" i="42"/>
  <c r="BR9" i="44"/>
  <c r="AC11" i="56"/>
  <c r="AD11" i="56"/>
  <c r="AC12" i="56"/>
  <c r="AD12" i="56"/>
  <c r="Y42" i="42" l="1"/>
  <c r="X40" i="42"/>
  <c r="AD13" i="56"/>
  <c r="BY42" i="42"/>
  <c r="BX40" i="42"/>
  <c r="BU34" i="44"/>
  <c r="AC13" i="56"/>
  <c r="BZ42" i="42" l="1"/>
  <c r="BY40" i="42"/>
  <c r="Z42" i="42"/>
  <c r="Y40" i="42"/>
  <c r="BR38" i="44"/>
  <c r="BR14" i="44"/>
  <c r="BR12" i="44"/>
  <c r="BR10" i="44"/>
  <c r="BR8" i="44"/>
  <c r="BR31" i="44"/>
  <c r="BR30" i="44"/>
  <c r="BR29" i="44"/>
  <c r="BR28" i="44"/>
  <c r="BR27" i="44"/>
  <c r="BR35" i="44"/>
  <c r="BR25" i="44"/>
  <c r="BR24" i="44"/>
  <c r="BR23" i="44"/>
  <c r="BR22" i="44"/>
  <c r="BR21" i="44"/>
  <c r="BR18" i="44"/>
  <c r="BR17" i="44"/>
  <c r="BR16" i="44"/>
  <c r="BT34" i="44" l="1"/>
  <c r="CA42" i="42"/>
  <c r="BZ40" i="42"/>
  <c r="AA42" i="42"/>
  <c r="Z40" i="42"/>
  <c r="BZ14" i="42"/>
  <c r="BQ38" i="44"/>
  <c r="BQ12" i="44"/>
  <c r="BQ14" i="44"/>
  <c r="BQ8" i="44"/>
  <c r="BQ9" i="44"/>
  <c r="BQ10" i="44"/>
  <c r="CB42" i="42" l="1"/>
  <c r="CA40" i="42"/>
  <c r="AB42" i="42"/>
  <c r="AA40" i="42"/>
  <c r="BQ35" i="44"/>
  <c r="BQ31" i="44"/>
  <c r="BQ30" i="44"/>
  <c r="BQ29" i="44"/>
  <c r="BQ28" i="44"/>
  <c r="BQ27" i="44"/>
  <c r="BQ25" i="44"/>
  <c r="BQ24" i="44"/>
  <c r="BQ23" i="44"/>
  <c r="BQ22" i="44"/>
  <c r="BQ21" i="44"/>
  <c r="BQ18" i="44"/>
  <c r="BQ17" i="44"/>
  <c r="BQ16" i="44"/>
  <c r="AC42" i="42" l="1"/>
  <c r="AB40" i="42"/>
  <c r="CC42" i="42"/>
  <c r="CB40" i="42"/>
  <c r="BP38" i="44"/>
  <c r="BP9" i="44"/>
  <c r="CD42" i="42" l="1"/>
  <c r="CC40" i="42"/>
  <c r="AD42" i="42"/>
  <c r="AC40" i="42"/>
  <c r="BR34" i="44"/>
  <c r="BS34" i="44"/>
  <c r="AB11" i="56"/>
  <c r="AE42" i="42" l="1"/>
  <c r="AD40" i="42"/>
  <c r="CE42" i="42"/>
  <c r="CD40" i="42"/>
  <c r="CF42" i="42" l="1"/>
  <c r="CE40" i="42"/>
  <c r="AF42" i="42"/>
  <c r="AE40" i="42"/>
  <c r="BP14" i="44"/>
  <c r="BP12" i="44"/>
  <c r="BP10" i="44"/>
  <c r="BP8" i="44"/>
  <c r="BO38" i="44"/>
  <c r="BO14" i="44"/>
  <c r="BO12" i="44"/>
  <c r="BO10" i="44"/>
  <c r="BO9" i="44"/>
  <c r="BO8" i="44"/>
  <c r="BP35" i="44"/>
  <c r="BP31" i="44"/>
  <c r="BP30" i="44"/>
  <c r="BP29" i="44"/>
  <c r="BP28" i="44"/>
  <c r="BP27" i="44"/>
  <c r="BP25" i="44"/>
  <c r="BP24" i="44"/>
  <c r="BP23" i="44"/>
  <c r="BP22" i="44"/>
  <c r="BP21" i="44"/>
  <c r="BP18" i="44"/>
  <c r="BP17" i="44"/>
  <c r="BP16" i="44"/>
  <c r="AG42" i="42" l="1"/>
  <c r="AF40" i="42"/>
  <c r="CG42" i="42"/>
  <c r="CF40" i="42"/>
  <c r="BO35" i="44"/>
  <c r="BO31" i="44"/>
  <c r="BO30" i="44"/>
  <c r="BO29" i="44"/>
  <c r="BO28" i="44"/>
  <c r="BO27" i="44"/>
  <c r="BO25" i="44"/>
  <c r="BO24" i="44"/>
  <c r="BO23" i="44"/>
  <c r="BO22" i="44"/>
  <c r="BO21" i="44"/>
  <c r="BO18" i="44"/>
  <c r="BO17" i="44"/>
  <c r="BO16" i="44"/>
  <c r="CH42" i="42" l="1"/>
  <c r="CG40" i="42"/>
  <c r="AH42" i="42"/>
  <c r="AG40" i="42"/>
  <c r="BQ34" i="44"/>
  <c r="AI42" i="42" l="1"/>
  <c r="AH40" i="42"/>
  <c r="CI42" i="42"/>
  <c r="CH40" i="42"/>
  <c r="BN38" i="44"/>
  <c r="BM38" i="44"/>
  <c r="BN12" i="44"/>
  <c r="BN14" i="44"/>
  <c r="BN8" i="44"/>
  <c r="BN9" i="44"/>
  <c r="BN10" i="44"/>
  <c r="BN35" i="44"/>
  <c r="BN31" i="44"/>
  <c r="BN30" i="44"/>
  <c r="BN29" i="44"/>
  <c r="BN28" i="44"/>
  <c r="BN27" i="44"/>
  <c r="BN25" i="44"/>
  <c r="BN24" i="44"/>
  <c r="BN23" i="44"/>
  <c r="BN22" i="44"/>
  <c r="BN21" i="44"/>
  <c r="BN18" i="44"/>
  <c r="BN17" i="44"/>
  <c r="BN16" i="44"/>
  <c r="CJ42" i="42" l="1"/>
  <c r="CI40" i="42"/>
  <c r="AJ42" i="42"/>
  <c r="AI40" i="42"/>
  <c r="BM9" i="44"/>
  <c r="CJ40" i="42" l="1"/>
  <c r="CK42" i="42"/>
  <c r="AK42" i="42"/>
  <c r="AJ40" i="42"/>
  <c r="BP34" i="44"/>
  <c r="BO34" i="44"/>
  <c r="AB12" i="56"/>
  <c r="AB13" i="56" s="1"/>
  <c r="CL42" i="42" l="1"/>
  <c r="CK40" i="42"/>
  <c r="AL42" i="42"/>
  <c r="AK40" i="42"/>
  <c r="BM14" i="44"/>
  <c r="BM12" i="44"/>
  <c r="BM10" i="44"/>
  <c r="BM8" i="44"/>
  <c r="BM35" i="44"/>
  <c r="BM31" i="44"/>
  <c r="BM30" i="44"/>
  <c r="BM29" i="44"/>
  <c r="BM28" i="44"/>
  <c r="BM27" i="44"/>
  <c r="BM25" i="44"/>
  <c r="BM24" i="44"/>
  <c r="BM23" i="44"/>
  <c r="BM22" i="44"/>
  <c r="BM21" i="44"/>
  <c r="BM18" i="44"/>
  <c r="BM17" i="44"/>
  <c r="BM16" i="44"/>
  <c r="CL40" i="42" l="1"/>
  <c r="CM42" i="42"/>
  <c r="AM42" i="42"/>
  <c r="AL40" i="42"/>
  <c r="BL38" i="44"/>
  <c r="BL12" i="44"/>
  <c r="BL14" i="44"/>
  <c r="BL8" i="44"/>
  <c r="BL9" i="44"/>
  <c r="BL10" i="44"/>
  <c r="BL35" i="44"/>
  <c r="BL31" i="44"/>
  <c r="BL30" i="44"/>
  <c r="BL29" i="44"/>
  <c r="BL28" i="44"/>
  <c r="BL27" i="44"/>
  <c r="BL25" i="44"/>
  <c r="BL24" i="44"/>
  <c r="BL23" i="44"/>
  <c r="BL22" i="44"/>
  <c r="BL21" i="44"/>
  <c r="BL18" i="44"/>
  <c r="BL17" i="44"/>
  <c r="BL16" i="44"/>
  <c r="CN42" i="42" l="1"/>
  <c r="CM40" i="42"/>
  <c r="AN42" i="42"/>
  <c r="AM40" i="42"/>
  <c r="CN40" i="42" l="1"/>
  <c r="CO42" i="42"/>
  <c r="AO42" i="42"/>
  <c r="AN40" i="42"/>
  <c r="AN41" i="42" s="1"/>
  <c r="AC33" i="44" s="1"/>
  <c r="BN34" i="44"/>
  <c r="BM34" i="44"/>
  <c r="BK9" i="44"/>
  <c r="CP42" i="42" l="1"/>
  <c r="CO40" i="42"/>
  <c r="AP42" i="42"/>
  <c r="AO40" i="42"/>
  <c r="BK38" i="44"/>
  <c r="CP40" i="42" l="1"/>
  <c r="CQ42" i="42"/>
  <c r="AQ42" i="42"/>
  <c r="AP40" i="42"/>
  <c r="CQ40" i="42" l="1"/>
  <c r="CR42" i="42"/>
  <c r="AR42" i="42"/>
  <c r="AQ40" i="42"/>
  <c r="AA11" i="56"/>
  <c r="AA12" i="56"/>
  <c r="CS42" i="42" l="1"/>
  <c r="CR40" i="42"/>
  <c r="AS42" i="42"/>
  <c r="AR40" i="42"/>
  <c r="AA13" i="56"/>
  <c r="CS40" i="42" l="1"/>
  <c r="CT42" i="42"/>
  <c r="AT42" i="42"/>
  <c r="AS40" i="42"/>
  <c r="CU42" i="42" l="1"/>
  <c r="CT40" i="42"/>
  <c r="AU42" i="42"/>
  <c r="AT40" i="42"/>
  <c r="S12" i="46"/>
  <c r="R12" i="46"/>
  <c r="Q12" i="46"/>
  <c r="P12" i="46"/>
  <c r="O12" i="46"/>
  <c r="S11" i="46"/>
  <c r="R11" i="46"/>
  <c r="Q11" i="46"/>
  <c r="P11" i="46"/>
  <c r="O11" i="46"/>
  <c r="S10" i="46"/>
  <c r="R10" i="46"/>
  <c r="Q10" i="46"/>
  <c r="P10" i="46"/>
  <c r="O10" i="46"/>
  <c r="S9" i="46"/>
  <c r="R9" i="46"/>
  <c r="Q9" i="46"/>
  <c r="P9" i="46"/>
  <c r="O9" i="46"/>
  <c r="R8" i="46"/>
  <c r="Q8" i="46"/>
  <c r="P8" i="46"/>
  <c r="O8" i="46"/>
  <c r="R7" i="46"/>
  <c r="Q7" i="46"/>
  <c r="P7" i="46"/>
  <c r="O7" i="46"/>
  <c r="R6" i="46"/>
  <c r="Q6" i="46"/>
  <c r="P6" i="46"/>
  <c r="O6" i="46"/>
  <c r="R5" i="46"/>
  <c r="Q5" i="46"/>
  <c r="P5" i="46"/>
  <c r="O5" i="46"/>
  <c r="N5" i="46"/>
  <c r="N6" i="46"/>
  <c r="N7" i="46"/>
  <c r="CU40" i="42" l="1"/>
  <c r="CV42" i="42"/>
  <c r="AV42" i="42"/>
  <c r="AU40" i="42"/>
  <c r="BK14" i="44"/>
  <c r="BK12" i="44"/>
  <c r="BK10" i="44"/>
  <c r="BK8" i="44"/>
  <c r="CV40" i="42" l="1"/>
  <c r="CW42" i="42"/>
  <c r="AW42" i="42"/>
  <c r="AV40" i="42"/>
  <c r="BK35" i="44"/>
  <c r="BK31" i="44"/>
  <c r="BK30" i="44"/>
  <c r="BK29" i="44"/>
  <c r="BK28" i="44"/>
  <c r="BK27" i="44"/>
  <c r="BK25" i="44"/>
  <c r="BK24" i="44"/>
  <c r="BK23" i="44"/>
  <c r="BK22" i="44"/>
  <c r="BK21" i="44"/>
  <c r="BK18" i="44"/>
  <c r="BK17" i="44"/>
  <c r="BK16" i="44"/>
  <c r="CW40" i="42" l="1"/>
  <c r="CX42" i="42"/>
  <c r="AX42" i="42"/>
  <c r="AW40" i="42"/>
  <c r="BL34" i="44"/>
  <c r="BJ38" i="44"/>
  <c r="BI38" i="44"/>
  <c r="BJ14" i="44"/>
  <c r="BJ12" i="44"/>
  <c r="BJ8" i="44"/>
  <c r="BJ9" i="44"/>
  <c r="BJ10" i="44"/>
  <c r="BI9" i="44"/>
  <c r="BJ35" i="44"/>
  <c r="BJ31" i="44"/>
  <c r="BJ30" i="44"/>
  <c r="BJ29" i="44"/>
  <c r="BJ28" i="44"/>
  <c r="BJ27" i="44"/>
  <c r="BJ25" i="44"/>
  <c r="BJ24" i="44"/>
  <c r="BJ23" i="44"/>
  <c r="BJ22" i="44"/>
  <c r="BJ21" i="44"/>
  <c r="BJ18" i="44"/>
  <c r="BJ17" i="44"/>
  <c r="BJ16" i="44"/>
  <c r="CX40" i="42" l="1"/>
  <c r="CY42" i="42"/>
  <c r="AY42" i="42"/>
  <c r="AX40" i="42"/>
  <c r="CY40" i="42" l="1"/>
  <c r="CZ42" i="42"/>
  <c r="AZ42" i="42"/>
  <c r="AY40" i="42"/>
  <c r="CZ40" i="42" l="1"/>
  <c r="DA42" i="42"/>
  <c r="BA42" i="42"/>
  <c r="AZ40" i="42"/>
  <c r="BI19" i="44"/>
  <c r="BI14" i="44"/>
  <c r="BI12" i="44"/>
  <c r="BI10" i="44"/>
  <c r="BI8" i="44"/>
  <c r="Z11" i="56"/>
  <c r="Z12" i="56"/>
  <c r="BI35" i="44"/>
  <c r="BI31" i="44"/>
  <c r="BI30" i="44"/>
  <c r="BI29" i="44"/>
  <c r="BI28" i="44"/>
  <c r="BI27" i="44"/>
  <c r="BI25" i="44"/>
  <c r="BI24" i="44"/>
  <c r="BI23" i="44"/>
  <c r="BI22" i="44"/>
  <c r="BI21" i="44"/>
  <c r="BI18" i="44"/>
  <c r="BI17" i="44"/>
  <c r="BI16" i="44"/>
  <c r="DA40" i="42" l="1"/>
  <c r="DB42" i="42"/>
  <c r="BB42" i="42"/>
  <c r="BA40" i="42"/>
  <c r="Z13" i="56"/>
  <c r="BH38" i="44"/>
  <c r="BQ12" i="42"/>
  <c r="DB40" i="42" l="1"/>
  <c r="DC42" i="42"/>
  <c r="BC42" i="42"/>
  <c r="BB40" i="42"/>
  <c r="BK34" i="44"/>
  <c r="BJ34" i="44"/>
  <c r="BI34" i="44"/>
  <c r="BH8" i="44"/>
  <c r="BH9" i="44"/>
  <c r="BH10" i="44"/>
  <c r="BH12" i="44"/>
  <c r="BH14" i="44"/>
  <c r="BH19" i="44"/>
  <c r="BH35" i="44"/>
  <c r="BH31" i="44"/>
  <c r="BH30" i="44"/>
  <c r="BH29" i="44"/>
  <c r="BH28" i="44"/>
  <c r="BH27" i="44"/>
  <c r="BH25" i="44"/>
  <c r="BH24" i="44"/>
  <c r="BH23" i="44"/>
  <c r="BH22" i="44"/>
  <c r="BH21" i="44"/>
  <c r="BH18" i="44"/>
  <c r="BH17" i="44"/>
  <c r="BH16" i="44"/>
  <c r="DD42" i="42" l="1"/>
  <c r="DC40" i="42"/>
  <c r="BD42" i="42"/>
  <c r="BC40" i="42"/>
  <c r="DE42" i="42" l="1"/>
  <c r="DD40" i="42"/>
  <c r="BE42" i="42"/>
  <c r="BD40" i="42"/>
  <c r="Y11" i="56"/>
  <c r="Y12" i="56"/>
  <c r="DE40" i="42" l="1"/>
  <c r="DF42" i="42"/>
  <c r="BF42" i="42"/>
  <c r="BE40" i="42"/>
  <c r="Y13" i="56"/>
  <c r="BG38" i="44"/>
  <c r="BG19" i="44"/>
  <c r="BG14" i="44"/>
  <c r="BG12" i="44"/>
  <c r="BG10" i="44"/>
  <c r="BG9" i="44"/>
  <c r="BG8" i="44"/>
  <c r="DF40" i="42" l="1"/>
  <c r="DG42" i="42"/>
  <c r="DG40" i="42" s="1"/>
  <c r="BG42" i="42"/>
  <c r="BG40" i="42" s="1"/>
  <c r="BF40" i="42"/>
  <c r="BF14" i="44"/>
  <c r="BG35" i="44"/>
  <c r="BG31" i="44"/>
  <c r="BG30" i="44"/>
  <c r="BG29" i="44"/>
  <c r="BG28" i="44"/>
  <c r="BG27" i="44"/>
  <c r="BG25" i="44"/>
  <c r="BG24" i="44"/>
  <c r="BG23" i="44"/>
  <c r="BG22" i="44"/>
  <c r="BG21" i="44"/>
  <c r="BG18" i="44"/>
  <c r="BG17" i="44"/>
  <c r="BG16" i="44"/>
  <c r="BF38" i="44" l="1"/>
  <c r="BF9" i="44"/>
  <c r="BH34" i="44" l="1"/>
  <c r="BF19" i="44"/>
  <c r="BF12" i="44"/>
  <c r="BF10" i="44"/>
  <c r="BF8" i="44"/>
  <c r="BF35" i="44"/>
  <c r="BF31" i="44"/>
  <c r="BF30" i="44"/>
  <c r="BF29" i="44"/>
  <c r="BF28" i="44"/>
  <c r="BF27" i="44"/>
  <c r="BF25" i="44"/>
  <c r="BF24" i="44"/>
  <c r="BF23" i="44"/>
  <c r="BF22" i="44"/>
  <c r="BF21" i="44"/>
  <c r="BF18" i="44"/>
  <c r="BF17" i="44"/>
  <c r="BF16" i="44"/>
  <c r="X11" i="56" l="1"/>
  <c r="X12" i="56"/>
  <c r="BE38" i="44"/>
  <c r="BE19" i="44"/>
  <c r="BE14" i="44"/>
  <c r="BE12" i="44"/>
  <c r="BE10" i="44"/>
  <c r="BE9" i="44"/>
  <c r="BE8" i="44"/>
  <c r="BE35" i="44"/>
  <c r="BE31" i="44"/>
  <c r="BE30" i="44"/>
  <c r="BE29" i="44"/>
  <c r="BE28" i="44"/>
  <c r="BE27" i="44"/>
  <c r="BE25" i="44"/>
  <c r="BE24" i="44"/>
  <c r="BE23" i="44"/>
  <c r="BE22" i="44"/>
  <c r="BE21" i="44"/>
  <c r="BE18" i="44"/>
  <c r="BE17" i="44"/>
  <c r="BE16" i="44"/>
  <c r="X13" i="56" l="1"/>
  <c r="BD38" i="44"/>
  <c r="BC38" i="44"/>
  <c r="BD8" i="44"/>
  <c r="BD9" i="44"/>
  <c r="BD10" i="44"/>
  <c r="BD12" i="44"/>
  <c r="BD14" i="44"/>
  <c r="BD19" i="44"/>
  <c r="BD35" i="44"/>
  <c r="BD31" i="44"/>
  <c r="BD30" i="44"/>
  <c r="BD29" i="44"/>
  <c r="BD28" i="44"/>
  <c r="BD27" i="44"/>
  <c r="BD25" i="44"/>
  <c r="BD24" i="44"/>
  <c r="BD23" i="44"/>
  <c r="BD22" i="44"/>
  <c r="BD21" i="44"/>
  <c r="BD18" i="44"/>
  <c r="BD17" i="44"/>
  <c r="BD16" i="44"/>
  <c r="BG34" i="44" l="1"/>
  <c r="BC9" i="44"/>
  <c r="BF34" i="44" l="1"/>
  <c r="W11" i="56"/>
  <c r="W12" i="56"/>
  <c r="W13" i="56" l="1"/>
  <c r="BC19" i="44"/>
  <c r="BC14" i="44"/>
  <c r="BC12" i="44"/>
  <c r="BC10" i="44"/>
  <c r="BC8" i="44"/>
  <c r="BC35" i="44"/>
  <c r="BC31" i="44"/>
  <c r="BC30" i="44"/>
  <c r="BC29" i="44"/>
  <c r="BC28" i="44"/>
  <c r="BC27" i="44"/>
  <c r="BC25" i="44"/>
  <c r="BC24" i="44"/>
  <c r="BC23" i="44"/>
  <c r="BC22" i="44"/>
  <c r="BC21" i="44"/>
  <c r="BC18" i="44"/>
  <c r="BC17" i="44"/>
  <c r="BC16" i="44"/>
  <c r="BB38" i="44" l="1"/>
  <c r="BB9" i="44"/>
  <c r="BE34" i="44" l="1"/>
  <c r="BD34" i="44"/>
  <c r="BC34" i="44"/>
  <c r="BB19" i="44"/>
  <c r="BB14" i="44"/>
  <c r="BB12" i="44"/>
  <c r="BB10" i="44"/>
  <c r="BB8" i="44"/>
  <c r="BB35" i="44"/>
  <c r="BB31" i="44"/>
  <c r="BB30" i="44"/>
  <c r="BB29" i="44"/>
  <c r="BB28" i="44"/>
  <c r="BB27" i="44"/>
  <c r="BB25" i="44"/>
  <c r="BB24" i="44"/>
  <c r="BB23" i="44"/>
  <c r="BB22" i="44"/>
  <c r="BB21" i="44"/>
  <c r="BB18" i="44"/>
  <c r="BB17" i="44"/>
  <c r="BB16" i="44"/>
  <c r="V11" i="56" l="1"/>
  <c r="V12" i="56"/>
  <c r="BA12" i="44"/>
  <c r="BA38" i="44"/>
  <c r="BA9" i="44"/>
  <c r="V13" i="56" l="1"/>
  <c r="BB34" i="44"/>
  <c r="BA19" i="44"/>
  <c r="BA14" i="44"/>
  <c r="BA10" i="44"/>
  <c r="BA8" i="44"/>
  <c r="BA35" i="44"/>
  <c r="BA31" i="44"/>
  <c r="BA30" i="44"/>
  <c r="BA29" i="44"/>
  <c r="BA28" i="44"/>
  <c r="BA27" i="44"/>
  <c r="BA25" i="44"/>
  <c r="BA24" i="44"/>
  <c r="BA23" i="44"/>
  <c r="BA22" i="44"/>
  <c r="BA21" i="44"/>
  <c r="BA18" i="44"/>
  <c r="BA17" i="44"/>
  <c r="BA16" i="44"/>
  <c r="L28" i="44"/>
  <c r="AZ38" i="44" l="1"/>
  <c r="AZ31" i="44"/>
  <c r="AZ30" i="44"/>
  <c r="AZ29" i="44"/>
  <c r="AZ28" i="44"/>
  <c r="AZ27" i="44"/>
  <c r="AZ19" i="44" l="1"/>
  <c r="AZ14" i="44"/>
  <c r="AZ12" i="44"/>
  <c r="AZ10" i="44"/>
  <c r="AZ9" i="44"/>
  <c r="AZ8" i="44"/>
  <c r="AZ35" i="44"/>
  <c r="AZ25" i="44"/>
  <c r="AZ24" i="44"/>
  <c r="AZ23" i="44"/>
  <c r="AZ22" i="44"/>
  <c r="AZ21" i="44"/>
  <c r="AZ18" i="44"/>
  <c r="AZ17" i="44"/>
  <c r="AZ16" i="44"/>
  <c r="AY38" i="44" l="1"/>
  <c r="BA34" i="44" l="1"/>
  <c r="U11" i="56"/>
  <c r="U12" i="56"/>
  <c r="U13" i="56" l="1"/>
  <c r="AY19" i="44"/>
  <c r="AY14" i="44"/>
  <c r="AY12" i="44"/>
  <c r="AY10" i="44"/>
  <c r="AY9" i="44"/>
  <c r="AY8" i="44"/>
  <c r="AY35" i="44"/>
  <c r="AY28" i="44"/>
  <c r="AY29" i="44"/>
  <c r="AY30" i="44"/>
  <c r="AY31" i="44"/>
  <c r="AY27" i="44"/>
  <c r="AY25" i="44"/>
  <c r="AY24" i="44"/>
  <c r="AY23" i="44"/>
  <c r="AY22" i="44"/>
  <c r="AY21" i="44"/>
  <c r="AY18" i="44"/>
  <c r="AY17" i="44"/>
  <c r="AY16" i="44"/>
  <c r="AZ34" i="44" l="1"/>
  <c r="AK29" i="44"/>
  <c r="N30" i="44"/>
  <c r="AW31" i="44"/>
  <c r="E28" i="44"/>
  <c r="F28" i="44"/>
  <c r="G28" i="44"/>
  <c r="H28" i="44"/>
  <c r="I28" i="44"/>
  <c r="J28" i="44"/>
  <c r="K28" i="44"/>
  <c r="M28" i="44"/>
  <c r="N28" i="44"/>
  <c r="O28" i="44"/>
  <c r="P28" i="44"/>
  <c r="Q28" i="44"/>
  <c r="R28" i="44"/>
  <c r="S28" i="44"/>
  <c r="T28" i="44"/>
  <c r="U28" i="44"/>
  <c r="V28" i="44"/>
  <c r="W28" i="44"/>
  <c r="X28" i="44"/>
  <c r="Y28" i="44"/>
  <c r="Z28" i="44"/>
  <c r="AA28" i="44"/>
  <c r="AB28" i="44"/>
  <c r="AC28" i="44"/>
  <c r="AD28" i="44"/>
  <c r="AE28" i="44"/>
  <c r="AF28" i="44"/>
  <c r="AG28" i="44"/>
  <c r="AH28" i="44"/>
  <c r="AI28" i="44"/>
  <c r="AJ28" i="44"/>
  <c r="AK28" i="44"/>
  <c r="AL28" i="44"/>
  <c r="AM28" i="44"/>
  <c r="AN28" i="44"/>
  <c r="AO28" i="44"/>
  <c r="AP28" i="44"/>
  <c r="AQ28" i="44"/>
  <c r="AR28" i="44"/>
  <c r="AS28" i="44"/>
  <c r="AT28" i="44"/>
  <c r="AU28" i="44"/>
  <c r="AV28" i="44"/>
  <c r="AW28" i="44"/>
  <c r="AX28" i="44"/>
  <c r="E29" i="44"/>
  <c r="F29" i="44"/>
  <c r="G29" i="44"/>
  <c r="H29" i="44"/>
  <c r="I29" i="44"/>
  <c r="J29" i="44"/>
  <c r="K29" i="44"/>
  <c r="L29" i="44"/>
  <c r="M29" i="44"/>
  <c r="N29" i="44"/>
  <c r="O29" i="44"/>
  <c r="P29" i="44"/>
  <c r="Q29" i="44"/>
  <c r="R29" i="44"/>
  <c r="S29" i="44"/>
  <c r="T29" i="44"/>
  <c r="U29" i="44"/>
  <c r="V29" i="44"/>
  <c r="W29" i="44"/>
  <c r="X29" i="44"/>
  <c r="Y29" i="44"/>
  <c r="Z29" i="44"/>
  <c r="AA29" i="44"/>
  <c r="AB29" i="44"/>
  <c r="AC29" i="44"/>
  <c r="AD29" i="44"/>
  <c r="AE29" i="44"/>
  <c r="AF29" i="44"/>
  <c r="AG29" i="44"/>
  <c r="AH29" i="44"/>
  <c r="AI29" i="44"/>
  <c r="AJ29" i="44"/>
  <c r="AL29" i="44"/>
  <c r="AM29" i="44"/>
  <c r="AN29" i="44"/>
  <c r="AO29" i="44"/>
  <c r="AP29" i="44"/>
  <c r="AQ29" i="44"/>
  <c r="AR29" i="44"/>
  <c r="AS29" i="44"/>
  <c r="AT29" i="44"/>
  <c r="AU29" i="44"/>
  <c r="AV29" i="44"/>
  <c r="AW29" i="44"/>
  <c r="AX29" i="44"/>
  <c r="E30" i="44"/>
  <c r="F30" i="44"/>
  <c r="G30" i="44"/>
  <c r="H30" i="44"/>
  <c r="I30" i="44"/>
  <c r="J30" i="44"/>
  <c r="K30" i="44"/>
  <c r="L30" i="44"/>
  <c r="M30" i="44"/>
  <c r="O30" i="44"/>
  <c r="P30" i="44"/>
  <c r="Q30" i="44"/>
  <c r="R30" i="44"/>
  <c r="S30" i="44"/>
  <c r="T30" i="44"/>
  <c r="U30" i="44"/>
  <c r="V30" i="44"/>
  <c r="W30" i="44"/>
  <c r="X30" i="44"/>
  <c r="Y30" i="44"/>
  <c r="Z30" i="44"/>
  <c r="AA30" i="44"/>
  <c r="AB30" i="44"/>
  <c r="AC30" i="44"/>
  <c r="AD30" i="44"/>
  <c r="AE30" i="44"/>
  <c r="AF30" i="44"/>
  <c r="AG30" i="44"/>
  <c r="AH30" i="44"/>
  <c r="AI30" i="44"/>
  <c r="AJ30" i="44"/>
  <c r="AK30" i="44"/>
  <c r="AL30" i="44"/>
  <c r="AM30" i="44"/>
  <c r="AN30" i="44"/>
  <c r="AO30" i="44"/>
  <c r="AP30" i="44"/>
  <c r="AQ30" i="44"/>
  <c r="AR30" i="44"/>
  <c r="AS30" i="44"/>
  <c r="AT30" i="44"/>
  <c r="AU30" i="44"/>
  <c r="AV30" i="44"/>
  <c r="AW30" i="44"/>
  <c r="AX30" i="44"/>
  <c r="E31" i="44"/>
  <c r="F31" i="44"/>
  <c r="G31" i="44"/>
  <c r="H31" i="44"/>
  <c r="I31" i="44"/>
  <c r="J31" i="44"/>
  <c r="K31" i="44"/>
  <c r="L31" i="44"/>
  <c r="M31" i="44"/>
  <c r="N31" i="44"/>
  <c r="O31" i="44"/>
  <c r="P31" i="44"/>
  <c r="Q31" i="44"/>
  <c r="R31" i="44"/>
  <c r="S31" i="44"/>
  <c r="T31" i="44"/>
  <c r="U31" i="44"/>
  <c r="V31" i="44"/>
  <c r="W31" i="44"/>
  <c r="X31" i="44"/>
  <c r="Y31" i="44"/>
  <c r="Z31" i="44"/>
  <c r="AA31" i="44"/>
  <c r="AB31" i="44"/>
  <c r="AC31" i="44"/>
  <c r="AD31" i="44"/>
  <c r="AE31" i="44"/>
  <c r="AF31" i="44"/>
  <c r="AG31" i="44"/>
  <c r="AH31" i="44"/>
  <c r="AI31" i="44"/>
  <c r="AJ31" i="44"/>
  <c r="AK31" i="44"/>
  <c r="AL31" i="44"/>
  <c r="AM31" i="44"/>
  <c r="AN31" i="44"/>
  <c r="AO31" i="44"/>
  <c r="AP31" i="44"/>
  <c r="AQ31" i="44"/>
  <c r="AR31" i="44"/>
  <c r="AS31" i="44"/>
  <c r="AT31" i="44"/>
  <c r="AU31" i="44"/>
  <c r="AV31" i="44"/>
  <c r="AX31" i="44"/>
  <c r="AX27" i="44"/>
  <c r="AW27" i="44"/>
  <c r="AV27" i="44"/>
  <c r="AU27" i="44"/>
  <c r="AT27" i="44"/>
  <c r="AS27" i="44"/>
  <c r="AR27" i="44"/>
  <c r="AQ27" i="44"/>
  <c r="AP27" i="44"/>
  <c r="AO27" i="44"/>
  <c r="AN27" i="44"/>
  <c r="AM27" i="44"/>
  <c r="AL27" i="44"/>
  <c r="AK27" i="44"/>
  <c r="AJ27" i="44"/>
  <c r="AI27" i="44"/>
  <c r="AH27" i="44"/>
  <c r="AG27" i="44"/>
  <c r="AF27" i="44"/>
  <c r="AE27" i="44"/>
  <c r="AD27" i="44"/>
  <c r="AC27" i="44"/>
  <c r="AB27" i="44"/>
  <c r="AA27" i="44"/>
  <c r="Z27" i="44"/>
  <c r="Y27" i="44"/>
  <c r="X27" i="44"/>
  <c r="W27" i="44"/>
  <c r="V27" i="44"/>
  <c r="U27" i="44"/>
  <c r="T27" i="44"/>
  <c r="S27" i="44"/>
  <c r="R27" i="44"/>
  <c r="Q27" i="44"/>
  <c r="P27" i="44"/>
  <c r="N27" i="44"/>
  <c r="O27" i="44"/>
  <c r="M27" i="44"/>
  <c r="L27" i="44"/>
  <c r="K27" i="44"/>
  <c r="J27" i="44"/>
  <c r="I27" i="44"/>
  <c r="H27" i="44"/>
  <c r="G27" i="44"/>
  <c r="F27" i="44"/>
  <c r="E27" i="44"/>
  <c r="AX38" i="44" l="1"/>
  <c r="F12" i="56" l="1"/>
  <c r="G12" i="56"/>
  <c r="H12" i="56"/>
  <c r="I12" i="56"/>
  <c r="J12" i="56"/>
  <c r="K12" i="56"/>
  <c r="L12" i="56"/>
  <c r="M12" i="56"/>
  <c r="N12" i="56"/>
  <c r="O12" i="56"/>
  <c r="P12" i="56"/>
  <c r="Q12" i="56"/>
  <c r="R12" i="56"/>
  <c r="S12" i="56"/>
  <c r="T12" i="56"/>
  <c r="E12" i="56"/>
  <c r="G10" i="56"/>
  <c r="H10" i="56" s="1"/>
  <c r="I10" i="56" s="1"/>
  <c r="J10" i="56" s="1"/>
  <c r="K10" i="56" s="1"/>
  <c r="L10" i="56" s="1"/>
  <c r="M10" i="56" s="1"/>
  <c r="N10" i="56" s="1"/>
  <c r="O10" i="56" s="1"/>
  <c r="P10" i="56" s="1"/>
  <c r="Q10" i="56" s="1"/>
  <c r="R10" i="56" s="1"/>
  <c r="S10" i="56" s="1"/>
  <c r="T10" i="56" s="1"/>
  <c r="U10" i="56" s="1"/>
  <c r="V10" i="56" s="1"/>
  <c r="W10" i="56" s="1"/>
  <c r="X10" i="56" s="1"/>
  <c r="Y10" i="56" s="1"/>
  <c r="Z10" i="56" s="1"/>
  <c r="AA10" i="56" s="1"/>
  <c r="AB10" i="56" s="1"/>
  <c r="AC10" i="56" s="1"/>
  <c r="AD10" i="56" s="1"/>
  <c r="AE10" i="56" s="1"/>
  <c r="AF10" i="56" s="1"/>
  <c r="AG10" i="56" s="1"/>
  <c r="AH10" i="56" s="1"/>
  <c r="AI10" i="56" s="1"/>
  <c r="AJ10" i="56" s="1"/>
  <c r="AK10" i="56" s="1"/>
  <c r="AL10" i="56" s="1"/>
  <c r="AM10" i="56" s="1"/>
  <c r="AN10" i="56" s="1"/>
  <c r="E8" i="56" l="1"/>
  <c r="F8" i="56" l="1"/>
  <c r="B11" i="56" l="1"/>
  <c r="C11" i="56"/>
  <c r="D11" i="56"/>
  <c r="E11" i="56"/>
  <c r="E13" i="56" s="1"/>
  <c r="F11" i="56"/>
  <c r="F13" i="56" s="1"/>
  <c r="G11" i="56"/>
  <c r="G13" i="56" s="1"/>
  <c r="H11" i="56"/>
  <c r="H13" i="56" s="1"/>
  <c r="I11" i="56"/>
  <c r="I13" i="56" s="1"/>
  <c r="J11" i="56"/>
  <c r="J13" i="56" s="1"/>
  <c r="K11" i="56"/>
  <c r="K13" i="56" s="1"/>
  <c r="L11" i="56"/>
  <c r="L13" i="56" s="1"/>
  <c r="M11" i="56"/>
  <c r="M13" i="56" s="1"/>
  <c r="N11" i="56"/>
  <c r="N13" i="56" s="1"/>
  <c r="O11" i="56"/>
  <c r="O13" i="56" s="1"/>
  <c r="P11" i="56"/>
  <c r="P13" i="56" s="1"/>
  <c r="Q11" i="56"/>
  <c r="Q13" i="56" s="1"/>
  <c r="R11" i="56"/>
  <c r="R13" i="56" s="1"/>
  <c r="S11" i="56"/>
  <c r="S13" i="56" s="1"/>
  <c r="T11" i="56"/>
  <c r="T13" i="56" s="1"/>
  <c r="AW9" i="44" l="1"/>
  <c r="AX9" i="44"/>
  <c r="AX19" i="44"/>
  <c r="AX14" i="44"/>
  <c r="AX12" i="44"/>
  <c r="AX10" i="44"/>
  <c r="AX8" i="44"/>
  <c r="AX35" i="44"/>
  <c r="AX25" i="44"/>
  <c r="AX24" i="44"/>
  <c r="AX23" i="44"/>
  <c r="AX22" i="44"/>
  <c r="AX21" i="44"/>
  <c r="AX18" i="44"/>
  <c r="AX17" i="44"/>
  <c r="AX16" i="44"/>
  <c r="AW38" i="44" l="1"/>
  <c r="AY34" i="44" l="1"/>
  <c r="AX34" i="44"/>
  <c r="AV38" i="44" l="1"/>
  <c r="AU38" i="44"/>
  <c r="AW19" i="44"/>
  <c r="AW14" i="44"/>
  <c r="AW12" i="44"/>
  <c r="AW10" i="44"/>
  <c r="AW8" i="44"/>
  <c r="H36" i="42" a="1"/>
  <c r="H36" i="42" s="1"/>
  <c r="AW35" i="44"/>
  <c r="AW25" i="44"/>
  <c r="AW24" i="44"/>
  <c r="AW23" i="44"/>
  <c r="AW22" i="44"/>
  <c r="AW21" i="44"/>
  <c r="AW18" i="44"/>
  <c r="AW17" i="44"/>
  <c r="AW16" i="44"/>
  <c r="BC36" i="42" l="1"/>
  <c r="AL36" i="42"/>
  <c r="V36" i="42"/>
  <c r="AE36" i="42"/>
  <c r="BG36" i="42"/>
  <c r="AI36" i="42"/>
  <c r="S36" i="42"/>
  <c r="AP36" i="42"/>
  <c r="AH36" i="42"/>
  <c r="R36" i="42"/>
  <c r="J36" i="42"/>
  <c r="AU36" i="42"/>
  <c r="W36" i="42"/>
  <c r="AT36" i="42"/>
  <c r="N36" i="42"/>
  <c r="BA36" i="42"/>
  <c r="AK36" i="42"/>
  <c r="AC36" i="42"/>
  <c r="M36" i="42"/>
  <c r="AZ36" i="42"/>
  <c r="AR36" i="42"/>
  <c r="AJ36" i="42"/>
  <c r="AB36" i="42"/>
  <c r="T36" i="42"/>
  <c r="L36" i="42"/>
  <c r="AY36" i="42"/>
  <c r="AQ36" i="42"/>
  <c r="AA36" i="42"/>
  <c r="BF36" i="42"/>
  <c r="BE36" i="42"/>
  <c r="AG36" i="42"/>
  <c r="I36" i="42"/>
  <c r="AM36" i="42"/>
  <c r="O36" i="42"/>
  <c r="BB36" i="42"/>
  <c r="AD36" i="42"/>
  <c r="AS36" i="42"/>
  <c r="U36" i="42"/>
  <c r="K36" i="42"/>
  <c r="AX36" i="42"/>
  <c r="Z36" i="42"/>
  <c r="AW36" i="42"/>
  <c r="AO36" i="42"/>
  <c r="Y36" i="42"/>
  <c r="Q36" i="42"/>
  <c r="BD36" i="42"/>
  <c r="AV36" i="42"/>
  <c r="AN36" i="42"/>
  <c r="AF36" i="42"/>
  <c r="X36" i="42"/>
  <c r="P36" i="42"/>
  <c r="AW34" i="44"/>
  <c r="AV9" i="44"/>
  <c r="AV14" i="44" l="1"/>
  <c r="AV19" i="44"/>
  <c r="AU12" i="44"/>
  <c r="AV12" i="44"/>
  <c r="AU8" i="44"/>
  <c r="AV8" i="44"/>
  <c r="AU9" i="44"/>
  <c r="AU10" i="44"/>
  <c r="AV10" i="44"/>
  <c r="AV35" i="44"/>
  <c r="AU35" i="44"/>
  <c r="AV25" i="44"/>
  <c r="AV24" i="44"/>
  <c r="AV23" i="44"/>
  <c r="AV22" i="44"/>
  <c r="AV21" i="44"/>
  <c r="AV18" i="44"/>
  <c r="AV17" i="44"/>
  <c r="AV16" i="44"/>
  <c r="AV37" i="44" l="1"/>
  <c r="AU37" i="44"/>
  <c r="AU14" i="44"/>
  <c r="AU17" i="44"/>
  <c r="AU18" i="44"/>
  <c r="AU19" i="44"/>
  <c r="AT8" i="44"/>
  <c r="AT9" i="44"/>
  <c r="AT10" i="44"/>
  <c r="AT12" i="44"/>
  <c r="AT14" i="44"/>
  <c r="AT19" i="44"/>
  <c r="AT38" i="44"/>
  <c r="AT35" i="44"/>
  <c r="AU25" i="44"/>
  <c r="AT25" i="44"/>
  <c r="AU24" i="44"/>
  <c r="AT24" i="44"/>
  <c r="AU23" i="44"/>
  <c r="AT23" i="44"/>
  <c r="AU22" i="44"/>
  <c r="AT22" i="44"/>
  <c r="AU21" i="44"/>
  <c r="AT21" i="44"/>
  <c r="AT18" i="44"/>
  <c r="AT17" i="44"/>
  <c r="AU16" i="44"/>
  <c r="AT16" i="44"/>
  <c r="AU15" i="44"/>
  <c r="AT15" i="44"/>
  <c r="AT37" i="44" l="1"/>
  <c r="AS38" i="44" l="1"/>
  <c r="AS9" i="44"/>
  <c r="AT34" i="44" l="1"/>
  <c r="AU34" i="44"/>
  <c r="AV34" i="44"/>
  <c r="AS35" i="44"/>
  <c r="AS25" i="44"/>
  <c r="AS24" i="44"/>
  <c r="AS23" i="44"/>
  <c r="AS22" i="44"/>
  <c r="AS21" i="44"/>
  <c r="AS18" i="44"/>
  <c r="AS17" i="44"/>
  <c r="AS16" i="44"/>
  <c r="AS15" i="44"/>
  <c r="AS19" i="44"/>
  <c r="AS14" i="44"/>
  <c r="AS12" i="44"/>
  <c r="AS10" i="44"/>
  <c r="AS8" i="44"/>
  <c r="AR9" i="44"/>
  <c r="AS37" i="44" l="1"/>
  <c r="AR38" i="44"/>
  <c r="AS34" i="44" l="1"/>
  <c r="AQ14" i="44" l="1"/>
  <c r="AR19" i="44" l="1"/>
  <c r="AR14" i="44"/>
  <c r="AR12" i="44"/>
  <c r="AR10" i="44"/>
  <c r="AR8" i="44"/>
  <c r="AR35" i="44"/>
  <c r="AR25" i="44"/>
  <c r="AR24" i="44"/>
  <c r="AR23" i="44"/>
  <c r="AR22" i="44"/>
  <c r="AR21" i="44"/>
  <c r="AR18" i="44"/>
  <c r="AR17" i="44"/>
  <c r="AR16" i="44"/>
  <c r="AR15" i="44"/>
  <c r="AR37" i="44" l="1"/>
  <c r="AQ38" i="44"/>
  <c r="AQ9" i="44"/>
  <c r="AR34" i="44" l="1"/>
  <c r="H9" i="44"/>
  <c r="I9" i="44"/>
  <c r="J9" i="44"/>
  <c r="K9" i="44"/>
  <c r="L9" i="44"/>
  <c r="M9" i="44"/>
  <c r="N9" i="44"/>
  <c r="O9" i="44"/>
  <c r="P9" i="44"/>
  <c r="Q9" i="44"/>
  <c r="R9" i="44"/>
  <c r="S9" i="44"/>
  <c r="T9" i="44"/>
  <c r="U9" i="44"/>
  <c r="V9" i="44"/>
  <c r="W9" i="44"/>
  <c r="X9" i="44"/>
  <c r="Y9" i="44"/>
  <c r="Z9" i="44"/>
  <c r="AA9" i="44"/>
  <c r="AB9" i="44"/>
  <c r="AC9" i="44"/>
  <c r="AD9" i="44"/>
  <c r="AE9" i="44"/>
  <c r="AF9" i="44"/>
  <c r="AG9" i="44"/>
  <c r="AH9" i="44"/>
  <c r="AI9" i="44"/>
  <c r="AJ9" i="44"/>
  <c r="AK9" i="44"/>
  <c r="AL9" i="44"/>
  <c r="AM9" i="44"/>
  <c r="AN9" i="44"/>
  <c r="AO9" i="44"/>
  <c r="AP9" i="44"/>
  <c r="L11" i="46" l="1"/>
  <c r="M11" i="46"/>
  <c r="N11" i="46"/>
  <c r="L12" i="46"/>
  <c r="M12" i="46"/>
  <c r="N12" i="46"/>
  <c r="L8" i="46"/>
  <c r="M8" i="46"/>
  <c r="N8" i="46"/>
  <c r="L9" i="46"/>
  <c r="M9" i="46"/>
  <c r="N9" i="46"/>
  <c r="K5" i="46"/>
  <c r="L5" i="46"/>
  <c r="M5" i="46"/>
  <c r="K6" i="46"/>
  <c r="L6" i="46"/>
  <c r="M6" i="46"/>
  <c r="K7" i="46"/>
  <c r="L7" i="46"/>
  <c r="M7" i="46"/>
  <c r="N10" i="46"/>
  <c r="M10" i="46"/>
  <c r="AQ19" i="44"/>
  <c r="AQ12" i="44"/>
  <c r="AQ10" i="44"/>
  <c r="AQ8" i="44"/>
  <c r="AQ37" i="44" l="1"/>
  <c r="AP38" i="44"/>
  <c r="AQ21" i="44"/>
  <c r="AQ35" i="44"/>
  <c r="AQ25" i="44"/>
  <c r="AQ24" i="44"/>
  <c r="AQ23" i="44"/>
  <c r="AQ22" i="44"/>
  <c r="AQ18" i="44"/>
  <c r="AQ17" i="44"/>
  <c r="AQ16" i="44"/>
  <c r="AQ15" i="44"/>
  <c r="AQ34" i="44" l="1"/>
  <c r="AP37" i="44" l="1"/>
  <c r="AP35" i="44" l="1"/>
  <c r="AP25" i="44"/>
  <c r="AP24" i="44"/>
  <c r="AP23" i="44"/>
  <c r="AP22" i="44"/>
  <c r="AP21" i="44"/>
  <c r="AP18" i="44"/>
  <c r="AP17" i="44"/>
  <c r="AP16" i="44"/>
  <c r="AP15" i="44"/>
  <c r="AP19" i="44"/>
  <c r="AP14" i="44"/>
  <c r="AP12" i="44"/>
  <c r="AP10" i="44"/>
  <c r="AP8" i="44"/>
  <c r="AP34" i="44" l="1"/>
  <c r="AO38" i="44"/>
  <c r="AO8" i="44" l="1"/>
  <c r="AO10" i="44"/>
  <c r="AO12" i="44"/>
  <c r="AO14" i="44"/>
  <c r="AO19" i="44"/>
  <c r="AO35" i="44"/>
  <c r="AO25" i="44"/>
  <c r="AO24" i="44"/>
  <c r="AO23" i="44"/>
  <c r="AO22" i="44"/>
  <c r="AO21" i="44"/>
  <c r="AO18" i="44"/>
  <c r="AO17" i="44"/>
  <c r="AO16" i="44"/>
  <c r="AO15" i="44"/>
  <c r="AN38" i="44"/>
  <c r="AN19" i="44"/>
  <c r="AN14" i="44"/>
  <c r="AN12" i="44"/>
  <c r="AN10" i="44"/>
  <c r="AN8" i="44"/>
  <c r="AO37" i="44" l="1"/>
  <c r="AM15" i="44"/>
  <c r="AN25" i="44"/>
  <c r="AN21" i="44"/>
  <c r="AN18" i="44"/>
  <c r="AN17" i="44"/>
  <c r="AO34" i="44" l="1"/>
  <c r="AN35" i="44"/>
  <c r="AN23" i="44"/>
  <c r="AN22" i="44"/>
  <c r="AN24" i="44"/>
  <c r="AN16" i="44"/>
  <c r="AN15" i="44"/>
  <c r="AN37" i="44" l="1"/>
  <c r="AM38" i="44" l="1"/>
  <c r="AM21" i="44"/>
  <c r="AM19" i="44"/>
  <c r="AM14" i="44"/>
  <c r="AM12" i="44"/>
  <c r="AM10" i="44"/>
  <c r="AM8" i="44"/>
  <c r="AM35" i="44"/>
  <c r="AM25" i="44"/>
  <c r="AM24" i="44"/>
  <c r="AM23" i="44"/>
  <c r="AM22" i="44"/>
  <c r="AM18" i="44"/>
  <c r="AM17" i="44"/>
  <c r="AM16" i="44"/>
  <c r="AM37" i="44" l="1"/>
  <c r="F12" i="44"/>
  <c r="G12" i="44"/>
  <c r="H12" i="44"/>
  <c r="I12" i="44"/>
  <c r="J12" i="44"/>
  <c r="K12" i="44"/>
  <c r="L12" i="44"/>
  <c r="M12" i="44"/>
  <c r="N12" i="44"/>
  <c r="O12" i="44"/>
  <c r="P12" i="44"/>
  <c r="Q12" i="44"/>
  <c r="R12" i="44"/>
  <c r="S12" i="44"/>
  <c r="T12" i="44"/>
  <c r="U12" i="44"/>
  <c r="V12" i="44"/>
  <c r="W12" i="44"/>
  <c r="X12" i="44"/>
  <c r="Y12" i="44"/>
  <c r="Z12" i="44"/>
  <c r="AA12" i="44"/>
  <c r="AB12" i="44"/>
  <c r="AC12" i="44"/>
  <c r="AD12" i="44"/>
  <c r="AE12" i="44"/>
  <c r="AF12" i="44"/>
  <c r="AG12" i="44"/>
  <c r="AH12" i="44"/>
  <c r="AI12" i="44"/>
  <c r="AJ12" i="44"/>
  <c r="AK12" i="44"/>
  <c r="AL12" i="44"/>
  <c r="E12" i="44"/>
  <c r="AN34" i="44" l="1"/>
  <c r="AL8" i="44" l="1"/>
  <c r="AL10" i="44"/>
  <c r="AL14" i="44"/>
  <c r="AL19" i="44"/>
  <c r="AL38" i="44"/>
  <c r="AL35" i="44" l="1"/>
  <c r="AL25" i="44"/>
  <c r="AL24" i="44"/>
  <c r="AL23" i="44"/>
  <c r="AL22" i="44"/>
  <c r="AL21" i="44"/>
  <c r="AL18" i="44"/>
  <c r="AL17" i="44"/>
  <c r="AL16" i="44"/>
  <c r="AL15" i="44"/>
  <c r="AL37" i="44" l="1"/>
  <c r="AK38" i="44"/>
  <c r="AM34" i="44" l="1"/>
  <c r="AL34" i="44"/>
  <c r="AK19" i="44"/>
  <c r="AK14" i="44"/>
  <c r="AK10" i="44"/>
  <c r="AK8" i="44"/>
  <c r="AK35" i="44"/>
  <c r="AK25" i="44"/>
  <c r="AK24" i="44"/>
  <c r="AK23" i="44"/>
  <c r="AK22" i="44"/>
  <c r="AK21" i="44"/>
  <c r="AK18" i="44"/>
  <c r="AK17" i="44"/>
  <c r="AK16" i="44"/>
  <c r="AK15" i="44"/>
  <c r="AK37" i="44" l="1"/>
  <c r="AK34" i="44" l="1"/>
  <c r="AJ8" i="44"/>
  <c r="AJ10" i="44"/>
  <c r="AJ14" i="44"/>
  <c r="AJ19" i="44"/>
  <c r="AJ38" i="44"/>
  <c r="AJ35" i="44" l="1"/>
  <c r="AJ25" i="44"/>
  <c r="AJ24" i="44"/>
  <c r="AJ23" i="44"/>
  <c r="AJ22" i="44"/>
  <c r="AJ21" i="44"/>
  <c r="AJ18" i="44"/>
  <c r="AJ17" i="44"/>
  <c r="AJ16" i="44"/>
  <c r="AJ15" i="44"/>
  <c r="AI15" i="44"/>
  <c r="AJ37" i="44" l="1"/>
  <c r="AJ34" i="44" l="1"/>
  <c r="AI38" i="44"/>
  <c r="AI37" i="44" l="1"/>
  <c r="AI17" i="44"/>
  <c r="AH17" i="44"/>
  <c r="AG17" i="44"/>
  <c r="AI16" i="44"/>
  <c r="AH16" i="44"/>
  <c r="AG16" i="44"/>
  <c r="AH15" i="44"/>
  <c r="AG15" i="44"/>
  <c r="AI35" i="44" l="1"/>
  <c r="AI25" i="44"/>
  <c r="AI24" i="44"/>
  <c r="AI23" i="44"/>
  <c r="AI22" i="44"/>
  <c r="AI21" i="44"/>
  <c r="AI18" i="44"/>
  <c r="AI19" i="44"/>
  <c r="AI14" i="44"/>
  <c r="AI10" i="44"/>
  <c r="AI8" i="44"/>
  <c r="AH38" i="44" l="1"/>
  <c r="AH14" i="44"/>
  <c r="AH19" i="44"/>
  <c r="AH8" i="44"/>
  <c r="AH10" i="44"/>
  <c r="AH35" i="44"/>
  <c r="AH25" i="44"/>
  <c r="AH24" i="44"/>
  <c r="AH23" i="44"/>
  <c r="AH22" i="44"/>
  <c r="AH21" i="44"/>
  <c r="AH18" i="44"/>
  <c r="AI34" i="44" l="1"/>
  <c r="AH37" i="44"/>
  <c r="F38" i="44"/>
  <c r="G38" i="44"/>
  <c r="H38" i="44"/>
  <c r="I38" i="44"/>
  <c r="J38" i="44"/>
  <c r="K38" i="44"/>
  <c r="L38" i="44"/>
  <c r="M38" i="44"/>
  <c r="N38" i="44"/>
  <c r="O38" i="44"/>
  <c r="P38" i="44"/>
  <c r="Q38" i="44"/>
  <c r="R38" i="44"/>
  <c r="S38" i="44"/>
  <c r="T38" i="44"/>
  <c r="U38" i="44"/>
  <c r="V38" i="44"/>
  <c r="W38" i="44"/>
  <c r="X38" i="44"/>
  <c r="Y38" i="44"/>
  <c r="Z38" i="44"/>
  <c r="AA38" i="44"/>
  <c r="AB38" i="44"/>
  <c r="AC38" i="44"/>
  <c r="AD38" i="44"/>
  <c r="AE38" i="44"/>
  <c r="AF38" i="44"/>
  <c r="AG38" i="44"/>
  <c r="E38" i="44"/>
  <c r="AH34" i="44" l="1"/>
  <c r="AG18" i="44"/>
  <c r="AF15" i="44"/>
  <c r="AG37" i="44" l="1"/>
  <c r="AG19" i="44"/>
  <c r="AG14" i="44"/>
  <c r="AG10" i="44"/>
  <c r="AG8" i="44"/>
  <c r="AG25" i="44"/>
  <c r="AG24" i="44"/>
  <c r="AG23" i="44"/>
  <c r="AG22" i="44"/>
  <c r="AG21" i="44"/>
  <c r="AF19" i="44" l="1"/>
  <c r="AF14" i="44"/>
  <c r="AF10" i="44"/>
  <c r="AF8" i="44"/>
  <c r="AF35" i="44"/>
  <c r="AG35" i="44"/>
  <c r="AF25" i="44"/>
  <c r="AF24" i="44"/>
  <c r="AF23" i="44"/>
  <c r="AF22" i="44"/>
  <c r="AF21" i="44"/>
  <c r="AF17" i="44"/>
  <c r="AF16" i="44"/>
  <c r="AF18" i="44"/>
  <c r="AF37" i="44" l="1"/>
  <c r="AE14" i="44"/>
  <c r="AE19" i="44"/>
  <c r="AE8" i="44"/>
  <c r="AE10" i="44"/>
  <c r="AG34" i="44" l="1"/>
  <c r="AF34" i="44"/>
  <c r="AE35" i="44" l="1"/>
  <c r="AE25" i="44"/>
  <c r="AE24" i="44"/>
  <c r="AE23" i="44"/>
  <c r="AE22" i="44"/>
  <c r="AE21" i="44"/>
  <c r="AE18" i="44"/>
  <c r="AE17" i="44"/>
  <c r="AE16" i="44"/>
  <c r="AE15" i="44"/>
  <c r="AD15" i="44"/>
  <c r="AE37" i="44" l="1"/>
  <c r="L10" i="46"/>
  <c r="J11" i="46"/>
  <c r="K11" i="46"/>
  <c r="J12" i="46"/>
  <c r="K12" i="46"/>
  <c r="I5" i="46"/>
  <c r="J5" i="46"/>
  <c r="I6" i="46"/>
  <c r="J6" i="46"/>
  <c r="I7" i="46"/>
  <c r="J7" i="46"/>
  <c r="J8" i="46"/>
  <c r="K8" i="46"/>
  <c r="J9" i="46"/>
  <c r="K9" i="46"/>
  <c r="K10" i="46"/>
  <c r="AD19" i="44"/>
  <c r="AD14" i="44"/>
  <c r="AD10" i="44"/>
  <c r="AD8" i="44"/>
  <c r="AD37" i="44" l="1"/>
  <c r="AD35" i="44"/>
  <c r="AD25" i="44"/>
  <c r="AD24" i="44"/>
  <c r="AD23" i="44"/>
  <c r="AD22" i="44"/>
  <c r="AD21" i="44"/>
  <c r="AD18" i="44"/>
  <c r="AD17" i="44"/>
  <c r="AD16" i="44"/>
  <c r="AC15" i="44"/>
  <c r="AO19" i="42"/>
  <c r="AP19" i="42" l="1"/>
  <c r="AO39" i="42"/>
  <c r="AO41" i="42" s="1"/>
  <c r="AD33" i="44" s="1"/>
  <c r="AE34" i="44"/>
  <c r="AD34" i="44"/>
  <c r="AC37" i="44"/>
  <c r="AC14" i="44"/>
  <c r="AC19" i="44"/>
  <c r="AC8" i="44"/>
  <c r="AC10" i="44"/>
  <c r="AQ19" i="42" l="1"/>
  <c r="AP39" i="42"/>
  <c r="AP41" i="42" s="1"/>
  <c r="AE33" i="44" s="1"/>
  <c r="AC35" i="44"/>
  <c r="AC25" i="44"/>
  <c r="AC24" i="44"/>
  <c r="AC23" i="44"/>
  <c r="AC22" i="44"/>
  <c r="AC21" i="44"/>
  <c r="AC18" i="44"/>
  <c r="AC17" i="44"/>
  <c r="AC16" i="44"/>
  <c r="AB15" i="44"/>
  <c r="AR19" i="42" l="1"/>
  <c r="AQ39" i="42"/>
  <c r="AQ41" i="42" s="1"/>
  <c r="AF33" i="44" s="1"/>
  <c r="AB24" i="44"/>
  <c r="AB19" i="44"/>
  <c r="AB17" i="44"/>
  <c r="AB16" i="44"/>
  <c r="AB14" i="44"/>
  <c r="AB10" i="44"/>
  <c r="AB8" i="44"/>
  <c r="AB35" i="44"/>
  <c r="AB25" i="44"/>
  <c r="AB23" i="44"/>
  <c r="AB22" i="44"/>
  <c r="AB21" i="44"/>
  <c r="AB18" i="44"/>
  <c r="AS19" i="42" l="1"/>
  <c r="AR39" i="42"/>
  <c r="AR41" i="42" s="1"/>
  <c r="AG33" i="44" s="1"/>
  <c r="AB37" i="44"/>
  <c r="AA19" i="44"/>
  <c r="AA14" i="44"/>
  <c r="AA10" i="44"/>
  <c r="AA8" i="44"/>
  <c r="AA35" i="44"/>
  <c r="AA25" i="44"/>
  <c r="AA24" i="44"/>
  <c r="AA23" i="44"/>
  <c r="AA22" i="44"/>
  <c r="AA21" i="44"/>
  <c r="AA18" i="44"/>
  <c r="AA17" i="44"/>
  <c r="AA16" i="44"/>
  <c r="AA15" i="44"/>
  <c r="AT19" i="42" l="1"/>
  <c r="AS39" i="42"/>
  <c r="AS41" i="42" s="1"/>
  <c r="AH33" i="44" s="1"/>
  <c r="AC34" i="44"/>
  <c r="U37" i="44"/>
  <c r="X37" i="44"/>
  <c r="W37" i="44"/>
  <c r="AA37" i="44"/>
  <c r="Z37" i="44"/>
  <c r="Y37" i="44"/>
  <c r="V37" i="44"/>
  <c r="AU19" i="42" l="1"/>
  <c r="AT39" i="42"/>
  <c r="AT41" i="42" s="1"/>
  <c r="AI33" i="44" s="1"/>
  <c r="AB34" i="44"/>
  <c r="AA34" i="44"/>
  <c r="AC14" i="42"/>
  <c r="AC15" i="42" s="1"/>
  <c r="AC16" i="42" s="1"/>
  <c r="AV19" i="42" l="1"/>
  <c r="AU39" i="42"/>
  <c r="AU41" i="42" s="1"/>
  <c r="AJ33" i="44" s="1"/>
  <c r="Z14" i="44"/>
  <c r="Z19" i="44"/>
  <c r="Z8" i="44"/>
  <c r="Z10" i="44"/>
  <c r="Z35" i="44"/>
  <c r="Z25" i="44"/>
  <c r="Z24" i="44"/>
  <c r="Z23" i="44"/>
  <c r="Z22" i="44"/>
  <c r="Z21" i="44"/>
  <c r="Z18" i="44"/>
  <c r="Z17" i="44"/>
  <c r="Z16" i="44"/>
  <c r="Z15" i="44"/>
  <c r="Y15" i="44"/>
  <c r="AW19" i="42" l="1"/>
  <c r="AV39" i="42"/>
  <c r="AV41" i="42" s="1"/>
  <c r="AK33" i="44" s="1"/>
  <c r="AX19" i="42" l="1"/>
  <c r="AW39" i="42"/>
  <c r="AW41" i="42" s="1"/>
  <c r="AL33" i="44" s="1"/>
  <c r="Z34" i="44"/>
  <c r="O14" i="44"/>
  <c r="Z12" i="42"/>
  <c r="Y14" i="44"/>
  <c r="Y19" i="44"/>
  <c r="Y8" i="44"/>
  <c r="Y10" i="44"/>
  <c r="AY19" i="42" l="1"/>
  <c r="AX39" i="42"/>
  <c r="AX41" i="42" s="1"/>
  <c r="AM33" i="44" s="1"/>
  <c r="Y35" i="44"/>
  <c r="Y25" i="44"/>
  <c r="Y24" i="44"/>
  <c r="Y23" i="44"/>
  <c r="Y22" i="44"/>
  <c r="Y21" i="44"/>
  <c r="Y18" i="44"/>
  <c r="Y17" i="44"/>
  <c r="Y16" i="44"/>
  <c r="X15" i="44"/>
  <c r="AZ19" i="42" l="1"/>
  <c r="AY39" i="42"/>
  <c r="AY41" i="42" s="1"/>
  <c r="AN33" i="44" s="1"/>
  <c r="N19" i="42"/>
  <c r="X25" i="44"/>
  <c r="X19" i="44"/>
  <c r="X14" i="44"/>
  <c r="X10" i="44"/>
  <c r="X8" i="44"/>
  <c r="X35" i="44"/>
  <c r="X24" i="44"/>
  <c r="X23" i="44"/>
  <c r="X22" i="44"/>
  <c r="X21" i="44"/>
  <c r="X18" i="44"/>
  <c r="X17" i="44"/>
  <c r="X16" i="44"/>
  <c r="M19" i="42" l="1"/>
  <c r="N39" i="42"/>
  <c r="N41" i="42" s="1"/>
  <c r="BA19" i="42"/>
  <c r="AZ39" i="42"/>
  <c r="AZ41" i="42" s="1"/>
  <c r="AO33" i="44" s="1"/>
  <c r="BB19" i="42" l="1"/>
  <c r="BA39" i="42"/>
  <c r="BA41" i="42" s="1"/>
  <c r="AP33" i="44" s="1"/>
  <c r="L19" i="42"/>
  <c r="M39" i="42"/>
  <c r="M41" i="42" s="1"/>
  <c r="Y34" i="44"/>
  <c r="X34" i="44"/>
  <c r="K19" i="42" l="1"/>
  <c r="L39" i="42"/>
  <c r="L41" i="42" s="1"/>
  <c r="BC19" i="42"/>
  <c r="BB39" i="42"/>
  <c r="BB41" i="42" s="1"/>
  <c r="AQ33" i="44" s="1"/>
  <c r="W35" i="44"/>
  <c r="W25" i="44"/>
  <c r="W24" i="44"/>
  <c r="W23" i="44"/>
  <c r="W22" i="44"/>
  <c r="W21" i="44"/>
  <c r="W18" i="44"/>
  <c r="W17" i="44"/>
  <c r="W16" i="44"/>
  <c r="W15" i="44"/>
  <c r="V15" i="44"/>
  <c r="W19" i="44"/>
  <c r="W14" i="44"/>
  <c r="W10" i="44"/>
  <c r="W8" i="44"/>
  <c r="BD19" i="42" l="1"/>
  <c r="BC39" i="42"/>
  <c r="BC41" i="42" s="1"/>
  <c r="AR33" i="44" s="1"/>
  <c r="J19" i="42"/>
  <c r="K39" i="42"/>
  <c r="K41" i="42" s="1"/>
  <c r="I19" i="42" l="1"/>
  <c r="J39" i="42"/>
  <c r="J41" i="42" s="1"/>
  <c r="BE19" i="42"/>
  <c r="BD39" i="42"/>
  <c r="BD41" i="42" s="1"/>
  <c r="AS33" i="44" s="1"/>
  <c r="BF19" i="42" l="1"/>
  <c r="BE39" i="42"/>
  <c r="BE41" i="42" s="1"/>
  <c r="AT33" i="44" s="1"/>
  <c r="H19" i="42"/>
  <c r="H39" i="42" s="1"/>
  <c r="H41" i="42" s="1"/>
  <c r="I39" i="42"/>
  <c r="I41" i="42" s="1"/>
  <c r="F6" i="44"/>
  <c r="V19" i="44"/>
  <c r="V14" i="44"/>
  <c r="V10" i="44"/>
  <c r="V8" i="44"/>
  <c r="V35" i="44"/>
  <c r="V25" i="44"/>
  <c r="V24" i="44"/>
  <c r="V23" i="44"/>
  <c r="V22" i="44"/>
  <c r="V21" i="44"/>
  <c r="V18" i="44"/>
  <c r="V17" i="44"/>
  <c r="V16" i="44"/>
  <c r="BG19" i="42" l="1"/>
  <c r="BF39" i="42"/>
  <c r="BF41" i="42" s="1"/>
  <c r="AU33" i="44" s="1"/>
  <c r="BH19" i="42" l="1"/>
  <c r="BG39" i="42"/>
  <c r="BG41" i="42" s="1"/>
  <c r="AV33" i="44" s="1"/>
  <c r="W34" i="44"/>
  <c r="BI19" i="42" l="1"/>
  <c r="BH39" i="42"/>
  <c r="BH41" i="42" s="1"/>
  <c r="AW33" i="44" s="1"/>
  <c r="BJ19" i="42" l="1"/>
  <c r="BI39" i="42"/>
  <c r="BI41" i="42" s="1"/>
  <c r="AX33" i="44" s="1"/>
  <c r="U21" i="44"/>
  <c r="U25" i="44"/>
  <c r="U24" i="44"/>
  <c r="U23" i="44"/>
  <c r="U22" i="44"/>
  <c r="BK19" i="42" l="1"/>
  <c r="BJ39" i="42"/>
  <c r="BJ41" i="42" s="1"/>
  <c r="AY33" i="44" s="1"/>
  <c r="U19" i="44"/>
  <c r="U14" i="44"/>
  <c r="U10" i="44"/>
  <c r="U8" i="44"/>
  <c r="U18" i="44"/>
  <c r="U17" i="44"/>
  <c r="U16" i="44"/>
  <c r="U15" i="44"/>
  <c r="BL19" i="42" l="1"/>
  <c r="BK39" i="42"/>
  <c r="BK41" i="42" s="1"/>
  <c r="AZ33" i="44" s="1"/>
  <c r="BM19" i="42" l="1"/>
  <c r="BL39" i="42"/>
  <c r="BL41" i="42" s="1"/>
  <c r="BA33" i="44" s="1"/>
  <c r="V34" i="44"/>
  <c r="BN19" i="42" l="1"/>
  <c r="BM39" i="42"/>
  <c r="BM41" i="42" s="1"/>
  <c r="BB33" i="44" s="1"/>
  <c r="U35" i="44"/>
  <c r="BO19" i="42" l="1"/>
  <c r="BN39" i="42"/>
  <c r="BN41" i="42" s="1"/>
  <c r="BC33" i="44" s="1"/>
  <c r="T18" i="44"/>
  <c r="T17" i="44"/>
  <c r="T16" i="44"/>
  <c r="T15" i="44"/>
  <c r="BP19" i="42" l="1"/>
  <c r="BO39" i="42"/>
  <c r="BO41" i="42" s="1"/>
  <c r="BD33" i="44" s="1"/>
  <c r="T37" i="44"/>
  <c r="BQ19" i="42" l="1"/>
  <c r="BP39" i="42"/>
  <c r="BP41" i="42" s="1"/>
  <c r="BE33" i="44" s="1"/>
  <c r="BR19" i="42" l="1"/>
  <c r="BQ39" i="42"/>
  <c r="BQ41" i="42" s="1"/>
  <c r="BF33" i="44" s="1"/>
  <c r="BS19" i="42" l="1"/>
  <c r="BR39" i="42"/>
  <c r="BR41" i="42" s="1"/>
  <c r="BG33" i="44" s="1"/>
  <c r="U34" i="44"/>
  <c r="T35" i="44"/>
  <c r="T19" i="44"/>
  <c r="T14" i="44"/>
  <c r="T10" i="44"/>
  <c r="T8" i="44"/>
  <c r="I11" i="46"/>
  <c r="I12" i="46"/>
  <c r="H5" i="46"/>
  <c r="H6" i="46"/>
  <c r="H7" i="46"/>
  <c r="I8" i="46"/>
  <c r="I9" i="46"/>
  <c r="J10" i="46"/>
  <c r="BT19" i="42" l="1"/>
  <c r="BS39" i="42"/>
  <c r="BS41" i="42" s="1"/>
  <c r="BH33" i="44" s="1"/>
  <c r="S19" i="44"/>
  <c r="S14" i="44"/>
  <c r="S10" i="44"/>
  <c r="S8" i="44"/>
  <c r="BU19" i="42" l="1"/>
  <c r="BT39" i="42"/>
  <c r="BT41" i="42" s="1"/>
  <c r="BI33" i="44" s="1"/>
  <c r="T23" i="44"/>
  <c r="T24" i="44"/>
  <c r="S18" i="44"/>
  <c r="S17" i="44"/>
  <c r="S16" i="44"/>
  <c r="S15" i="44"/>
  <c r="BV19" i="42" l="1"/>
  <c r="BU39" i="42"/>
  <c r="BU41" i="42" s="1"/>
  <c r="BJ33" i="44" s="1"/>
  <c r="T25" i="44"/>
  <c r="T22" i="44"/>
  <c r="T21" i="44"/>
  <c r="S37" i="44"/>
  <c r="BW19" i="42" l="1"/>
  <c r="BV39" i="42"/>
  <c r="BV41" i="42" s="1"/>
  <c r="BK33" i="44" s="1"/>
  <c r="T34" i="44"/>
  <c r="S35" i="44"/>
  <c r="BX19" i="42" l="1"/>
  <c r="BW39" i="42"/>
  <c r="BW41" i="42" s="1"/>
  <c r="BL33" i="44" s="1"/>
  <c r="R37" i="44"/>
  <c r="BY19" i="42" l="1"/>
  <c r="BX39" i="42"/>
  <c r="BX41" i="42" s="1"/>
  <c r="BM33" i="44" s="1"/>
  <c r="R18" i="44"/>
  <c r="R17" i="44"/>
  <c r="R16" i="44"/>
  <c r="R15" i="44"/>
  <c r="S21" i="44"/>
  <c r="S22" i="44"/>
  <c r="S23" i="44"/>
  <c r="S24" i="44"/>
  <c r="S25" i="44"/>
  <c r="BZ19" i="42" l="1"/>
  <c r="BY39" i="42"/>
  <c r="BY41" i="42" s="1"/>
  <c r="BN33" i="44" s="1"/>
  <c r="E22" i="44"/>
  <c r="E23" i="44"/>
  <c r="F25" i="44"/>
  <c r="F24" i="44"/>
  <c r="E21" i="44"/>
  <c r="F23" i="44"/>
  <c r="F22" i="44"/>
  <c r="E25" i="44"/>
  <c r="F21" i="44"/>
  <c r="E24" i="44"/>
  <c r="R19" i="44"/>
  <c r="R14" i="44"/>
  <c r="R10" i="44"/>
  <c r="R8" i="44"/>
  <c r="CA19" i="42" l="1"/>
  <c r="BZ39" i="42"/>
  <c r="BZ41" i="42" s="1"/>
  <c r="BO33" i="44" s="1"/>
  <c r="CB19" i="42" l="1"/>
  <c r="CA39" i="42"/>
  <c r="CA41" i="42" s="1"/>
  <c r="BP33" i="44" s="1"/>
  <c r="S34" i="44"/>
  <c r="R35" i="44"/>
  <c r="CC19" i="42" l="1"/>
  <c r="CB39" i="42"/>
  <c r="CB41" i="42" s="1"/>
  <c r="BQ33" i="44" s="1"/>
  <c r="R21" i="44"/>
  <c r="R22" i="44"/>
  <c r="R23" i="44"/>
  <c r="R24" i="44"/>
  <c r="R25" i="44"/>
  <c r="CD19" i="42" l="1"/>
  <c r="CC39" i="42"/>
  <c r="CC41" i="42" s="1"/>
  <c r="BR33" i="44" s="1"/>
  <c r="Q18" i="44"/>
  <c r="Q17" i="44"/>
  <c r="Q16" i="44"/>
  <c r="Q15" i="44"/>
  <c r="P15" i="44"/>
  <c r="CE19" i="42" l="1"/>
  <c r="CD39" i="42"/>
  <c r="CD41" i="42" s="1"/>
  <c r="BS33" i="44" s="1"/>
  <c r="Q37" i="44"/>
  <c r="CF19" i="42" l="1"/>
  <c r="CE39" i="42"/>
  <c r="CE41" i="42" s="1"/>
  <c r="BT33" i="44" s="1"/>
  <c r="Q19" i="44"/>
  <c r="Q14" i="44"/>
  <c r="Q10" i="44"/>
  <c r="Q8" i="44"/>
  <c r="Q25" i="44"/>
  <c r="Q24" i="44"/>
  <c r="Q23" i="44"/>
  <c r="Q22" i="44"/>
  <c r="Q21" i="44"/>
  <c r="CG19" i="42" l="1"/>
  <c r="CF39" i="42"/>
  <c r="CF41" i="42" s="1"/>
  <c r="BU33" i="44" s="1"/>
  <c r="CH19" i="42" l="1"/>
  <c r="CG39" i="42"/>
  <c r="CG41" i="42" s="1"/>
  <c r="BV33" i="44" s="1"/>
  <c r="R34" i="44"/>
  <c r="Q35" i="44"/>
  <c r="CH39" i="42" l="1"/>
  <c r="CH41" i="42" s="1"/>
  <c r="BW33" i="44" s="1"/>
  <c r="CI19" i="42"/>
  <c r="CI39" i="42" s="1"/>
  <c r="CJ19" i="42" l="1"/>
  <c r="CI41" i="42"/>
  <c r="BX33" i="44" s="1"/>
  <c r="I37" i="44"/>
  <c r="L37" i="44"/>
  <c r="P37" i="44"/>
  <c r="O37" i="44"/>
  <c r="G37" i="44"/>
  <c r="E37" i="44"/>
  <c r="J37" i="44"/>
  <c r="M37" i="44"/>
  <c r="H37" i="44"/>
  <c r="K37" i="44"/>
  <c r="N37" i="44"/>
  <c r="F37" i="44"/>
  <c r="CJ39" i="42" l="1"/>
  <c r="CJ41" i="42" s="1"/>
  <c r="BY33" i="44" s="1"/>
  <c r="CK19" i="42"/>
  <c r="P18" i="44"/>
  <c r="O18" i="44"/>
  <c r="N18" i="44"/>
  <c r="M18" i="44"/>
  <c r="L18" i="44"/>
  <c r="K18" i="44"/>
  <c r="J18" i="44"/>
  <c r="I18" i="44"/>
  <c r="H18" i="44"/>
  <c r="G18" i="44"/>
  <c r="F18" i="44"/>
  <c r="E18" i="44"/>
  <c r="P17" i="44"/>
  <c r="O17" i="44"/>
  <c r="N17" i="44"/>
  <c r="M17" i="44"/>
  <c r="L17" i="44"/>
  <c r="K17" i="44"/>
  <c r="J17" i="44"/>
  <c r="I17" i="44"/>
  <c r="H17" i="44"/>
  <c r="G17" i="44"/>
  <c r="F17" i="44"/>
  <c r="E17" i="44"/>
  <c r="P16" i="44"/>
  <c r="O16" i="44"/>
  <c r="N16" i="44"/>
  <c r="M16" i="44"/>
  <c r="L16" i="44"/>
  <c r="K16" i="44"/>
  <c r="J16" i="44"/>
  <c r="I16" i="44"/>
  <c r="H16" i="44"/>
  <c r="G16" i="44"/>
  <c r="F16" i="44"/>
  <c r="E16" i="44"/>
  <c r="O15" i="44"/>
  <c r="N15" i="44"/>
  <c r="M15" i="44"/>
  <c r="L15" i="44"/>
  <c r="K15" i="44"/>
  <c r="J15" i="44"/>
  <c r="I15" i="44"/>
  <c r="H15" i="44"/>
  <c r="G15" i="44"/>
  <c r="F15" i="44"/>
  <c r="E15" i="44"/>
  <c r="CL19" i="42" l="1"/>
  <c r="CK39" i="42"/>
  <c r="CK41" i="42" s="1"/>
  <c r="BZ33" i="44" s="1"/>
  <c r="F11" i="46"/>
  <c r="G11" i="46"/>
  <c r="H11" i="46"/>
  <c r="F12" i="46"/>
  <c r="G12" i="46"/>
  <c r="H12" i="46"/>
  <c r="E12" i="46"/>
  <c r="E11" i="46"/>
  <c r="H9" i="46"/>
  <c r="G9" i="46"/>
  <c r="F9" i="46"/>
  <c r="E9" i="46"/>
  <c r="I10" i="46"/>
  <c r="E10" i="46"/>
  <c r="F10" i="46"/>
  <c r="G10" i="46"/>
  <c r="H10" i="46"/>
  <c r="H8" i="46"/>
  <c r="E8" i="46"/>
  <c r="F8" i="46"/>
  <c r="G8" i="46"/>
  <c r="E7" i="46"/>
  <c r="F7" i="46"/>
  <c r="G7" i="46"/>
  <c r="E6" i="46"/>
  <c r="F6" i="46"/>
  <c r="G6" i="46"/>
  <c r="F5" i="46"/>
  <c r="G5" i="46"/>
  <c r="E5" i="46"/>
  <c r="CL39" i="42" l="1"/>
  <c r="CL41" i="42" s="1"/>
  <c r="CA33" i="44" s="1"/>
  <c r="CM19" i="42"/>
  <c r="P19" i="42"/>
  <c r="P19" i="44"/>
  <c r="P14" i="44"/>
  <c r="P10" i="44"/>
  <c r="P8" i="44"/>
  <c r="CM39" i="42" l="1"/>
  <c r="CM41" i="42" s="1"/>
  <c r="CB33" i="44" s="1"/>
  <c r="CN19" i="42"/>
  <c r="Q19" i="42"/>
  <c r="P39" i="42"/>
  <c r="P41" i="42" s="1"/>
  <c r="E33" i="44" s="1"/>
  <c r="N23" i="44"/>
  <c r="H22" i="44"/>
  <c r="L22" i="44"/>
  <c r="J22" i="44"/>
  <c r="M22" i="44"/>
  <c r="P23" i="44"/>
  <c r="H23" i="44"/>
  <c r="O23" i="44"/>
  <c r="K22" i="44"/>
  <c r="N22" i="44"/>
  <c r="G23" i="44"/>
  <c r="I23" i="44"/>
  <c r="I22" i="44"/>
  <c r="J23" i="44"/>
  <c r="G22" i="44"/>
  <c r="P22" i="44"/>
  <c r="K23" i="44"/>
  <c r="O22" i="44"/>
  <c r="L23" i="44"/>
  <c r="M23" i="44"/>
  <c r="CO19" i="42" l="1"/>
  <c r="CN39" i="42"/>
  <c r="CN41" i="42" s="1"/>
  <c r="CC33" i="44" s="1"/>
  <c r="R19" i="42"/>
  <c r="Q39" i="42"/>
  <c r="Q41" i="42" s="1"/>
  <c r="F33" i="44" s="1"/>
  <c r="P25" i="44"/>
  <c r="P24" i="44"/>
  <c r="P21" i="44"/>
  <c r="CO39" i="42" l="1"/>
  <c r="CO41" i="42" s="1"/>
  <c r="CD33" i="44" s="1"/>
  <c r="CP19" i="42"/>
  <c r="S19" i="42"/>
  <c r="R39" i="42"/>
  <c r="R41" i="42" s="1"/>
  <c r="G33" i="44" s="1"/>
  <c r="Q34" i="44"/>
  <c r="P34" i="44"/>
  <c r="P35" i="44"/>
  <c r="CP39" i="42" l="1"/>
  <c r="CP41" i="42" s="1"/>
  <c r="CE33" i="44" s="1"/>
  <c r="CQ19" i="42"/>
  <c r="T19" i="42"/>
  <c r="S39" i="42"/>
  <c r="S41" i="42" s="1"/>
  <c r="H33" i="44" s="1"/>
  <c r="I35" i="44"/>
  <c r="L35" i="44"/>
  <c r="K35" i="44"/>
  <c r="J35" i="44"/>
  <c r="G35" i="44"/>
  <c r="N35" i="44"/>
  <c r="O35" i="44"/>
  <c r="H35" i="44"/>
  <c r="M35" i="44"/>
  <c r="F35" i="44"/>
  <c r="E35" i="44"/>
  <c r="CQ39" i="42" l="1"/>
  <c r="CQ41" i="42" s="1"/>
  <c r="CF33" i="44" s="1"/>
  <c r="CR19" i="42"/>
  <c r="U19" i="42"/>
  <c r="T39" i="42"/>
  <c r="T41" i="42" s="1"/>
  <c r="I33" i="44" s="1"/>
  <c r="E10" i="44"/>
  <c r="F10" i="44"/>
  <c r="G10" i="44"/>
  <c r="H10" i="44"/>
  <c r="I10" i="44"/>
  <c r="J10" i="44"/>
  <c r="K10" i="44"/>
  <c r="L10" i="44"/>
  <c r="M10" i="44"/>
  <c r="N10" i="44"/>
  <c r="O10" i="44"/>
  <c r="E8" i="44"/>
  <c r="F8" i="44"/>
  <c r="G8" i="44"/>
  <c r="H8" i="44"/>
  <c r="I8" i="44"/>
  <c r="J8" i="44"/>
  <c r="K8" i="44"/>
  <c r="L8" i="44"/>
  <c r="M8" i="44"/>
  <c r="N8" i="44"/>
  <c r="O8" i="44"/>
  <c r="E19" i="44"/>
  <c r="F19" i="44"/>
  <c r="G19" i="44"/>
  <c r="H19" i="44"/>
  <c r="I19" i="44"/>
  <c r="J19" i="44"/>
  <c r="K19" i="44"/>
  <c r="L19" i="44"/>
  <c r="M19" i="44"/>
  <c r="N19" i="44"/>
  <c r="O19" i="44"/>
  <c r="E14" i="44"/>
  <c r="F14" i="44"/>
  <c r="G14" i="44"/>
  <c r="H14" i="44"/>
  <c r="I14" i="44"/>
  <c r="J14" i="44"/>
  <c r="K14" i="44"/>
  <c r="L14" i="44"/>
  <c r="M14" i="44"/>
  <c r="N14" i="44"/>
  <c r="G6" i="44"/>
  <c r="H6" i="44" s="1"/>
  <c r="I6" i="44" s="1"/>
  <c r="J6" i="44" s="1"/>
  <c r="K6" i="44" s="1"/>
  <c r="L6" i="44" s="1"/>
  <c r="M6" i="44" s="1"/>
  <c r="N6" i="44" s="1"/>
  <c r="O6" i="44" s="1"/>
  <c r="P6" i="44" s="1"/>
  <c r="Q6" i="44" s="1"/>
  <c r="R6" i="44" s="1"/>
  <c r="S6" i="44" s="1"/>
  <c r="T6" i="44" s="1"/>
  <c r="U6" i="44" s="1"/>
  <c r="V6" i="44" s="1"/>
  <c r="W6" i="44" s="1"/>
  <c r="X6" i="44" s="1"/>
  <c r="Y6" i="44" s="1"/>
  <c r="Z6" i="44" s="1"/>
  <c r="AA6" i="44" s="1"/>
  <c r="AB6" i="44" s="1"/>
  <c r="AC6" i="44" s="1"/>
  <c r="AD6" i="44" s="1"/>
  <c r="AE6" i="44" s="1"/>
  <c r="AF6" i="44" s="1"/>
  <c r="AG6" i="44" s="1"/>
  <c r="AH6" i="44" s="1"/>
  <c r="AI6" i="44" s="1"/>
  <c r="AJ6" i="44" s="1"/>
  <c r="AK6" i="44" s="1"/>
  <c r="AL6" i="44" s="1"/>
  <c r="AM6" i="44" s="1"/>
  <c r="AN6" i="44" s="1"/>
  <c r="AO6" i="44" s="1"/>
  <c r="AP6" i="44" s="1"/>
  <c r="AQ6" i="44" s="1"/>
  <c r="AR6" i="44" s="1"/>
  <c r="AS6" i="44" s="1"/>
  <c r="AT6" i="44" s="1"/>
  <c r="AU6" i="44" s="1"/>
  <c r="AV6" i="44" s="1"/>
  <c r="AW6" i="44" s="1"/>
  <c r="AX6" i="44" s="1"/>
  <c r="AY6" i="44" s="1"/>
  <c r="AZ6" i="44" s="1"/>
  <c r="BA6" i="44" s="1"/>
  <c r="BB6" i="44" s="1"/>
  <c r="BC6" i="44" s="1"/>
  <c r="CS19" i="42" l="1"/>
  <c r="CR39" i="42"/>
  <c r="CR41" i="42" s="1"/>
  <c r="CG33" i="44" s="1"/>
  <c r="V19" i="42"/>
  <c r="U39" i="42"/>
  <c r="U41" i="42" s="1"/>
  <c r="J33" i="44" s="1"/>
  <c r="CS39" i="42" l="1"/>
  <c r="CS41" i="42" s="1"/>
  <c r="CH33" i="44" s="1"/>
  <c r="CT19" i="42"/>
  <c r="W19" i="42"/>
  <c r="V39" i="42"/>
  <c r="V41" i="42" s="1"/>
  <c r="K33" i="44" s="1"/>
  <c r="O25" i="44"/>
  <c r="G25" i="44"/>
  <c r="N24" i="44"/>
  <c r="H25" i="44"/>
  <c r="O21" i="44"/>
  <c r="G24" i="44"/>
  <c r="H24" i="44"/>
  <c r="I25" i="44"/>
  <c r="O24" i="44"/>
  <c r="I24" i="44"/>
  <c r="J25" i="44"/>
  <c r="J24" i="44"/>
  <c r="K25" i="44"/>
  <c r="K24" i="44"/>
  <c r="L25" i="44"/>
  <c r="M25" i="44"/>
  <c r="L24" i="44"/>
  <c r="M24" i="44"/>
  <c r="N25" i="44"/>
  <c r="CU19" i="42" l="1"/>
  <c r="CT39" i="42"/>
  <c r="CT41" i="42" s="1"/>
  <c r="CI33" i="44" s="1"/>
  <c r="X19" i="42"/>
  <c r="W39" i="42"/>
  <c r="W41" i="42" s="1"/>
  <c r="L33" i="44" s="1"/>
  <c r="CU39" i="42" l="1"/>
  <c r="CU41" i="42" s="1"/>
  <c r="CJ33" i="44" s="1"/>
  <c r="CV19" i="42"/>
  <c r="Y19" i="42"/>
  <c r="X39" i="42"/>
  <c r="X41" i="42" s="1"/>
  <c r="M33" i="44" s="1"/>
  <c r="CW19" i="42" l="1"/>
  <c r="CV39" i="42"/>
  <c r="CV41" i="42" s="1"/>
  <c r="CK33" i="44" s="1"/>
  <c r="Z19" i="42"/>
  <c r="Y39" i="42"/>
  <c r="Y41" i="42" s="1"/>
  <c r="N33" i="44" s="1"/>
  <c r="M21" i="44"/>
  <c r="CW39" i="42" l="1"/>
  <c r="CW41" i="42" s="1"/>
  <c r="CL33" i="44" s="1"/>
  <c r="CX19" i="42"/>
  <c r="AA19" i="42"/>
  <c r="Z39" i="42"/>
  <c r="Z41" i="42" s="1"/>
  <c r="O33" i="44" s="1"/>
  <c r="N21" i="44"/>
  <c r="CX39" i="42" l="1"/>
  <c r="CX41" i="42" s="1"/>
  <c r="CM33" i="44" s="1"/>
  <c r="CY19" i="42"/>
  <c r="AB19" i="42"/>
  <c r="AA39" i="42"/>
  <c r="AA41" i="42" s="1"/>
  <c r="P33" i="44" s="1"/>
  <c r="O34" i="44"/>
  <c r="CY39" i="42" l="1"/>
  <c r="CY41" i="42" s="1"/>
  <c r="CN33" i="44" s="1"/>
  <c r="CZ19" i="42"/>
  <c r="AC19" i="42"/>
  <c r="AB39" i="42"/>
  <c r="AB41" i="42" s="1"/>
  <c r="Q33" i="44" s="1"/>
  <c r="CZ39" i="42" l="1"/>
  <c r="CZ41" i="42" s="1"/>
  <c r="CO33" i="44" s="1"/>
  <c r="DA19" i="42"/>
  <c r="AD19" i="42"/>
  <c r="AC39" i="42"/>
  <c r="AC41" i="42" s="1"/>
  <c r="R33" i="44" s="1"/>
  <c r="N34" i="44"/>
  <c r="DB19" i="42" l="1"/>
  <c r="DA39" i="42"/>
  <c r="DA41" i="42" s="1"/>
  <c r="CP33" i="44" s="1"/>
  <c r="AE19" i="42"/>
  <c r="AD39" i="42"/>
  <c r="AD41" i="42" s="1"/>
  <c r="S33" i="44" s="1"/>
  <c r="DC19" i="42" l="1"/>
  <c r="DB39" i="42"/>
  <c r="DB41" i="42" s="1"/>
  <c r="CQ33" i="44" s="1"/>
  <c r="AF19" i="42"/>
  <c r="AE39" i="42"/>
  <c r="AE41" i="42" s="1"/>
  <c r="T33" i="44" s="1"/>
  <c r="DD19" i="42" l="1"/>
  <c r="DC39" i="42"/>
  <c r="DC41" i="42" s="1"/>
  <c r="CR33" i="44" s="1"/>
  <c r="AG19" i="42"/>
  <c r="AF39" i="42"/>
  <c r="AF41" i="42" s="1"/>
  <c r="U33" i="44" s="1"/>
  <c r="DE19" i="42" l="1"/>
  <c r="DD39" i="42"/>
  <c r="DD41" i="42" s="1"/>
  <c r="CS33" i="44" s="1"/>
  <c r="AH19" i="42"/>
  <c r="AG39" i="42"/>
  <c r="AG41" i="42" s="1"/>
  <c r="V33" i="44" s="1"/>
  <c r="DE39" i="42" l="1"/>
  <c r="DE41" i="42" s="1"/>
  <c r="CT33" i="44" s="1"/>
  <c r="DF19" i="42"/>
  <c r="AI19" i="42"/>
  <c r="AH39" i="42"/>
  <c r="AH41" i="42" s="1"/>
  <c r="W33" i="44" s="1"/>
  <c r="DF39" i="42" l="1"/>
  <c r="DF41" i="42" s="1"/>
  <c r="CU33" i="44" s="1"/>
  <c r="DG19" i="42"/>
  <c r="AJ19" i="42"/>
  <c r="AI39" i="42"/>
  <c r="AI41" i="42" s="1"/>
  <c r="X33" i="44" s="1"/>
  <c r="L34" i="44"/>
  <c r="K34" i="44"/>
  <c r="H34" i="44"/>
  <c r="E34" i="44"/>
  <c r="F34" i="44"/>
  <c r="G34" i="44"/>
  <c r="I34" i="44"/>
  <c r="M34" i="44"/>
  <c r="J34" i="44"/>
  <c r="DH19" i="42" l="1"/>
  <c r="DG39" i="42"/>
  <c r="DG41" i="42" s="1"/>
  <c r="CV33" i="44" s="1"/>
  <c r="AK19" i="42"/>
  <c r="AJ39" i="42"/>
  <c r="AJ41" i="42" s="1"/>
  <c r="Y33" i="44" s="1"/>
  <c r="DI19" i="42" l="1"/>
  <c r="DH39" i="42"/>
  <c r="DH41" i="42" s="1"/>
  <c r="CW33" i="44" s="1"/>
  <c r="AL19" i="42"/>
  <c r="AK39" i="42"/>
  <c r="AK41" i="42" s="1"/>
  <c r="Z33" i="44" s="1"/>
  <c r="L21" i="44"/>
  <c r="DJ19" i="42" l="1"/>
  <c r="DI39" i="42"/>
  <c r="DI41" i="42" s="1"/>
  <c r="CX33" i="44" s="1"/>
  <c r="AM19" i="42"/>
  <c r="AM39" i="42" s="1"/>
  <c r="AM41" i="42" s="1"/>
  <c r="AB33" i="44" s="1"/>
  <c r="AL39" i="42"/>
  <c r="AL41" i="42" s="1"/>
  <c r="AA33" i="44" s="1"/>
  <c r="G21" i="44"/>
  <c r="I21" i="44"/>
  <c r="H21" i="44"/>
  <c r="J21" i="44"/>
  <c r="K21" i="44"/>
  <c r="DJ39" i="42" l="1"/>
  <c r="DJ41" i="42" s="1"/>
  <c r="CY33" i="44" s="1"/>
  <c r="DK19" i="42"/>
  <c r="DL19" i="42" l="1"/>
  <c r="DK39" i="42"/>
  <c r="DK41" i="42" s="1"/>
  <c r="CZ33" i="44" s="1"/>
  <c r="DM19" i="42" l="1"/>
  <c r="DL39" i="42"/>
  <c r="DL41" i="42" s="1"/>
  <c r="DA33" i="44" s="1"/>
  <c r="DN19" i="42" l="1"/>
  <c r="DM39" i="42"/>
  <c r="DM41" i="42" s="1"/>
  <c r="DB33" i="44" s="1"/>
  <c r="DN39" i="42" l="1"/>
  <c r="DN41" i="42" s="1"/>
  <c r="DC33" i="44" s="1"/>
  <c r="DO19" i="42"/>
  <c r="DO39" i="42" l="1"/>
  <c r="DO41" i="42" s="1"/>
  <c r="DD33" i="44" s="1"/>
  <c r="DP19" i="42"/>
  <c r="DP39" i="42" l="1"/>
  <c r="DP41" i="42" s="1"/>
  <c r="DE33" i="44" s="1"/>
  <c r="DQ19" i="42"/>
  <c r="DR19" i="42" l="1"/>
  <c r="DQ39" i="42"/>
  <c r="DQ41" i="42" s="1"/>
  <c r="DF33" i="44" s="1"/>
  <c r="DR39" i="42" l="1"/>
  <c r="DR41" i="42" s="1"/>
  <c r="DG33" i="44" s="1"/>
  <c r="DS19" i="42"/>
  <c r="DS39" i="42" l="1"/>
  <c r="DS41" i="42" s="1"/>
  <c r="DH33" i="44" s="1"/>
  <c r="DT19" i="42"/>
  <c r="DU19" i="42" l="1"/>
  <c r="DT39" i="42"/>
  <c r="DT41" i="42" s="1"/>
  <c r="DI33" i="44" s="1"/>
  <c r="DV19" i="42" l="1"/>
  <c r="DU39" i="42"/>
  <c r="DU41" i="42" s="1"/>
  <c r="DJ33" i="44" s="1"/>
  <c r="DV39" i="42" l="1"/>
  <c r="DV41" i="42" s="1"/>
  <c r="DK33" i="44" s="1"/>
  <c r="DW19" i="42"/>
  <c r="DX19" i="42" s="1"/>
  <c r="DY19" i="42" s="1"/>
  <c r="DZ19" i="42" s="1"/>
  <c r="EA19"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Edward Allenby</author>
  </authors>
  <commentList>
    <comment ref="A2" authorId="0" shapeId="0" xr:uid="{337E1843-E249-40D8-A3C3-284816D21C17}">
      <text>
        <r>
          <rPr>
            <sz val="9"/>
            <color indexed="81"/>
            <rFont val="Tahoma"/>
            <family val="2"/>
          </rPr>
          <t>DLX ERROR: code/database not found.</t>
        </r>
      </text>
    </comment>
    <comment ref="A3" authorId="0" shapeId="0" xr:uid="{DADA2749-84F2-4759-92B6-452854E7DC9D}">
      <text>
        <r>
          <rPr>
            <sz val="9"/>
            <color indexed="81"/>
            <rFont val="Tahoma"/>
            <family val="2"/>
          </rPr>
          <t>DLX ERROR: code/database not found.</t>
        </r>
      </text>
    </comment>
    <comment ref="A4" authorId="0" shapeId="0" xr:uid="{337DC8C0-7510-4419-96BC-EE1E5CC15B34}">
      <text>
        <r>
          <rPr>
            <sz val="9"/>
            <color indexed="81"/>
            <rFont val="Tahoma"/>
            <family val="2"/>
          </rPr>
          <t>DLX ERROR: code/database not found.</t>
        </r>
      </text>
    </comment>
    <comment ref="A5" authorId="0" shapeId="0" xr:uid="{4E1ADE0F-5AB3-49EF-9B2D-198F38994A7A}">
      <text>
        <r>
          <rPr>
            <sz val="9"/>
            <color indexed="81"/>
            <rFont val="Tahoma"/>
            <family val="2"/>
          </rPr>
          <t>DLX ERROR: code/database not found.</t>
        </r>
      </text>
    </comment>
    <comment ref="A6" authorId="0" shapeId="0" xr:uid="{63165CC1-8F32-4FD0-95A4-928F182AB42C}">
      <text>
        <r>
          <rPr>
            <sz val="9"/>
            <color indexed="81"/>
            <rFont val="Tahoma"/>
            <family val="2"/>
          </rPr>
          <t>DLX ERROR: code/database not found.</t>
        </r>
      </text>
    </comment>
    <comment ref="A7" authorId="0" shapeId="0" xr:uid="{EC5B7422-6905-44D3-839C-45F3F06CDF4A}">
      <text>
        <r>
          <rPr>
            <sz val="9"/>
            <color indexed="81"/>
            <rFont val="Tahoma"/>
            <family val="2"/>
          </rPr>
          <t>DLX ERROR: code/database not found.</t>
        </r>
      </text>
    </comment>
    <comment ref="A8" authorId="0" shapeId="0" xr:uid="{56510DA5-0FAF-474B-93A3-364ABF9A4F2B}">
      <text>
        <r>
          <rPr>
            <sz val="9"/>
            <color indexed="81"/>
            <rFont val="Tahoma"/>
            <family val="2"/>
          </rPr>
          <t>DLX ERROR: code/database not found.</t>
        </r>
      </text>
    </comment>
    <comment ref="A10" authorId="0" shapeId="0" xr:uid="{932D07C8-94DA-4960-9EE5-3895065B7028}">
      <text>
        <r>
          <rPr>
            <sz val="9"/>
            <color indexed="81"/>
            <rFont val="Tahoma"/>
            <family val="2"/>
          </rPr>
          <t>DLX ERROR: code/database not found.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Edward Allenby</author>
  </authors>
  <commentList>
    <comment ref="B1" authorId="0" shapeId="0" xr:uid="{A328282A-33C7-4235-A7B9-1B5374E0E0D1}">
      <text>
        <r>
          <rPr>
            <sz val="9"/>
            <color indexed="81"/>
            <rFont val="Tahoma"/>
            <family val="2"/>
          </rPr>
          <t>DLX ERROR: code/database not found.</t>
        </r>
      </text>
    </comment>
    <comment ref="C1" authorId="0" shapeId="0" xr:uid="{94BD6E56-90E7-45A1-983D-10FAA51F06FF}">
      <text>
        <r>
          <rPr>
            <sz val="9"/>
            <color indexed="81"/>
            <rFont val="Tahoma"/>
            <family val="2"/>
          </rPr>
          <t>DLX ERROR: code/database not found.</t>
        </r>
      </text>
    </comment>
    <comment ref="D1" authorId="0" shapeId="0" xr:uid="{61212520-DC4F-4589-9B11-FA388F03A44E}">
      <text>
        <r>
          <rPr>
            <sz val="9"/>
            <color indexed="81"/>
            <rFont val="Tahoma"/>
            <family val="2"/>
          </rPr>
          <t>DLX ERROR: code/database not found.</t>
        </r>
      </text>
    </comment>
    <comment ref="E1" authorId="0" shapeId="0" xr:uid="{C713CB8A-A748-49BB-9523-93C84A843F1B}">
      <text>
        <r>
          <rPr>
            <sz val="9"/>
            <color indexed="81"/>
            <rFont val="Tahoma"/>
            <family val="2"/>
          </rPr>
          <t>DLX ERROR: code/database not found.</t>
        </r>
      </text>
    </comment>
    <comment ref="F1" authorId="0" shapeId="0" xr:uid="{F76DED12-AB80-4C20-B0DA-C341D857E9E0}">
      <text>
        <r>
          <rPr>
            <sz val="9"/>
            <color indexed="81"/>
            <rFont val="Tahoma"/>
            <family val="2"/>
          </rPr>
          <t>DLX ERROR: code/database not found.</t>
        </r>
      </text>
    </comment>
    <comment ref="G1" authorId="0" shapeId="0" xr:uid="{4512AA30-2CA5-4A86-B648-01C8DDF47486}">
      <text>
        <r>
          <rPr>
            <sz val="9"/>
            <color indexed="81"/>
            <rFont val="Tahoma"/>
            <family val="2"/>
          </rPr>
          <t>DLX ERROR: code/database not found.</t>
        </r>
      </text>
    </comment>
    <comment ref="H1" authorId="0" shapeId="0" xr:uid="{8C8C95DE-BF94-4AB1-A59B-37AC3D0CBA85}">
      <text>
        <r>
          <rPr>
            <sz val="9"/>
            <color indexed="81"/>
            <rFont val="Tahoma"/>
            <family val="2"/>
          </rPr>
          <t>DLX ERROR: code/database not found.</t>
        </r>
      </text>
    </comment>
    <comment ref="I1" authorId="0" shapeId="0" xr:uid="{84CEEAA1-DBEC-444E-81F6-4333F8745C11}">
      <text>
        <r>
          <rPr>
            <sz val="9"/>
            <color indexed="81"/>
            <rFont val="Tahoma"/>
            <family val="2"/>
          </rPr>
          <t>DLX ERROR: code/database not found.</t>
        </r>
      </text>
    </comment>
    <comment ref="J1" authorId="0" shapeId="0" xr:uid="{FF4F983B-C788-444D-9345-353D74A9B62F}">
      <text>
        <r>
          <rPr>
            <sz val="9"/>
            <color indexed="81"/>
            <rFont val="Tahoma"/>
            <family val="2"/>
          </rPr>
          <t>DLX ERROR: code/database not found.</t>
        </r>
      </text>
    </comment>
    <comment ref="K1" authorId="0" shapeId="0" xr:uid="{35BC5B23-4669-4DB6-B8E8-8B9D1E0836C2}">
      <text>
        <r>
          <rPr>
            <sz val="9"/>
            <color indexed="81"/>
            <rFont val="Tahoma"/>
            <family val="2"/>
          </rPr>
          <t>DLX ERROR: code/database not found.</t>
        </r>
      </text>
    </comment>
    <comment ref="L1" authorId="0" shapeId="0" xr:uid="{217EA400-0820-45C7-B80C-66EBC97935F1}">
      <text>
        <r>
          <rPr>
            <sz val="9"/>
            <color indexed="81"/>
            <rFont val="Tahoma"/>
            <family val="2"/>
          </rPr>
          <t>DLX ERROR: code/database not found.</t>
        </r>
      </text>
    </comment>
    <comment ref="M1" authorId="0" shapeId="0" xr:uid="{677D84D5-5254-4E91-9FC5-0210820F00B1}">
      <text>
        <r>
          <rPr>
            <sz val="9"/>
            <color indexed="81"/>
            <rFont val="Tahoma"/>
            <family val="2"/>
          </rPr>
          <t>DLX ERROR: code/database not found.</t>
        </r>
      </text>
    </comment>
    <comment ref="N1" authorId="0" shapeId="0" xr:uid="{618B359C-1A58-435A-BF2C-AFD16D5C8E67}">
      <text>
        <r>
          <rPr>
            <sz val="9"/>
            <color indexed="81"/>
            <rFont val="Tahoma"/>
            <family val="2"/>
          </rPr>
          <t>DLX ERROR: code/database not found.</t>
        </r>
      </text>
    </comment>
    <comment ref="O1" authorId="0" shapeId="0" xr:uid="{E11D0BB0-7365-46D1-800B-104BB1245741}">
      <text>
        <r>
          <rPr>
            <sz val="9"/>
            <color indexed="81"/>
            <rFont val="Tahoma"/>
            <family val="2"/>
          </rPr>
          <t>DLX ERROR: code/database not found.</t>
        </r>
      </text>
    </comment>
    <comment ref="P1" authorId="0" shapeId="0" xr:uid="{5444FF52-6264-4670-943C-CB373856A6AC}">
      <text>
        <r>
          <rPr>
            <sz val="9"/>
            <color indexed="81"/>
            <rFont val="Tahoma"/>
            <family val="2"/>
          </rPr>
          <t>DLX ERROR: code/database not found.</t>
        </r>
      </text>
    </comment>
    <comment ref="Q1" authorId="0" shapeId="0" xr:uid="{46A4EA5C-2145-456D-BEAD-2767662408E7}">
      <text>
        <r>
          <rPr>
            <sz val="9"/>
            <color indexed="81"/>
            <rFont val="Tahoma"/>
            <family val="2"/>
          </rPr>
          <t>DLX ERROR: code/database not found.</t>
        </r>
      </text>
    </comment>
    <comment ref="R1" authorId="0" shapeId="0" xr:uid="{F226BE10-FD81-4CEF-A543-AEC06BFCEB1F}">
      <text>
        <r>
          <rPr>
            <sz val="9"/>
            <color indexed="81"/>
            <rFont val="Tahoma"/>
            <family val="2"/>
          </rPr>
          <t>DLX ERROR: code/database not found.</t>
        </r>
      </text>
    </comment>
    <comment ref="S1" authorId="0" shapeId="0" xr:uid="{5543A20B-75EC-4824-A8ED-05C18D618B1E}">
      <text>
        <r>
          <rPr>
            <sz val="9"/>
            <color indexed="81"/>
            <rFont val="Tahoma"/>
            <family val="2"/>
          </rPr>
          <t>DLX ERROR: code/database not found.</t>
        </r>
      </text>
    </comment>
    <comment ref="T1" authorId="0" shapeId="0" xr:uid="{C9C25562-1963-47D1-8EE1-00DBE4EFBE33}">
      <text>
        <r>
          <rPr>
            <sz val="9"/>
            <color indexed="81"/>
            <rFont val="Tahoma"/>
            <family val="2"/>
          </rPr>
          <t>DLX ERROR: code/database not found.</t>
        </r>
      </text>
    </comment>
    <comment ref="AK1" authorId="0" shapeId="0" xr:uid="{0D3D0B6D-E3CA-49A7-A39C-E2AAAE90E2B9}">
      <text>
        <r>
          <rPr>
            <sz val="9"/>
            <color indexed="81"/>
            <rFont val="Tahoma"/>
            <family val="2"/>
          </rPr>
          <t>DLX ERROR: code/database not found.</t>
        </r>
      </text>
    </comment>
    <comment ref="AL1" authorId="0" shapeId="0" xr:uid="{5C508268-2D86-4166-AB5A-A709A303BC1E}">
      <text>
        <r>
          <rPr>
            <sz val="9"/>
            <color indexed="81"/>
            <rFont val="Tahoma"/>
            <family val="2"/>
          </rPr>
          <t>DLX ERROR: code/database not found.</t>
        </r>
      </text>
    </comment>
    <comment ref="AM1" authorId="0" shapeId="0" xr:uid="{0998C1B4-BB6F-4282-A66D-E77598096604}">
      <text>
        <r>
          <rPr>
            <sz val="9"/>
            <color indexed="81"/>
            <rFont val="Tahoma"/>
            <family val="2"/>
          </rPr>
          <t>DLX ERROR: code/database not found.</t>
        </r>
      </text>
    </comment>
    <comment ref="AN1" authorId="0" shapeId="0" xr:uid="{4C74988E-E7C4-4311-B955-0743B0727906}">
      <text>
        <r>
          <rPr>
            <sz val="9"/>
            <color indexed="81"/>
            <rFont val="Tahoma"/>
            <family val="2"/>
          </rPr>
          <t>DLX ERROR: code/database not found.</t>
        </r>
      </text>
    </comment>
    <comment ref="AO1" authorId="0" shapeId="0" xr:uid="{32EB2035-2F36-40D9-A276-584543C54C5A}">
      <text>
        <r>
          <rPr>
            <sz val="9"/>
            <color indexed="81"/>
            <rFont val="Tahoma"/>
            <family val="2"/>
          </rPr>
          <t>DLX ERROR: code/database not found.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<sst xmlns="http://schemas.openxmlformats.org/spreadsheetml/2006/main" count="13710" uniqueCount="3651">
  <si>
    <t>Date</t>
  </si>
  <si>
    <t>Berlin</t>
  </si>
  <si>
    <t>Boston</t>
  </si>
  <si>
    <t>Chicago</t>
  </si>
  <si>
    <t>Hamburg</t>
  </si>
  <si>
    <t>London</t>
  </si>
  <si>
    <t>Los Angeles</t>
  </si>
  <si>
    <t>Mexico City</t>
  </si>
  <si>
    <t>MontrÃ©al</t>
  </si>
  <si>
    <t>Philadelphia</t>
  </si>
  <si>
    <t>San Francisco</t>
  </si>
  <si>
    <t>Seattle</t>
  </si>
  <si>
    <t>Toronto</t>
  </si>
  <si>
    <t>Vancouver</t>
  </si>
  <si>
    <t>https://citymapper.com/cmi/about</t>
  </si>
  <si>
    <t>Type</t>
  </si>
  <si>
    <t>Name</t>
  </si>
  <si>
    <t>country</t>
  </si>
  <si>
    <t>Global</t>
  </si>
  <si>
    <t>Australia</t>
  </si>
  <si>
    <t>Canada</t>
  </si>
  <si>
    <t>Germany</t>
  </si>
  <si>
    <t>Ireland</t>
  </si>
  <si>
    <t>Mexico</t>
  </si>
  <si>
    <t>United Kingdom</t>
  </si>
  <si>
    <t>United States</t>
  </si>
  <si>
    <t>state</t>
  </si>
  <si>
    <t>Alabama</t>
  </si>
  <si>
    <t>Alberta</t>
  </si>
  <si>
    <t>Arizona</t>
  </si>
  <si>
    <t>Baja California Sur</t>
  </si>
  <si>
    <t>British Columbia</t>
  </si>
  <si>
    <t>California</t>
  </si>
  <si>
    <t>Colorado</t>
  </si>
  <si>
    <t>Connecticut</t>
  </si>
  <si>
    <t>District of Columbia</t>
  </si>
  <si>
    <t>Florida</t>
  </si>
  <si>
    <t>Georgia</t>
  </si>
  <si>
    <t>Hawaii</t>
  </si>
  <si>
    <t>Illinois</t>
  </si>
  <si>
    <t>Indiana</t>
  </si>
  <si>
    <t>Jalisco</t>
  </si>
  <si>
    <t>Kansas</t>
  </si>
  <si>
    <t>Kentucky</t>
  </si>
  <si>
    <t>Louisiana</t>
  </si>
  <si>
    <t>Maryland</t>
  </si>
  <si>
    <t>Massachusetts</t>
  </si>
  <si>
    <t>Michigan</t>
  </si>
  <si>
    <t>Minnesota</t>
  </si>
  <si>
    <t>Missouri</t>
  </si>
  <si>
    <t>Nebraska</t>
  </si>
  <si>
    <t>Nevada</t>
  </si>
  <si>
    <t>New Jersey</t>
  </si>
  <si>
    <t>New Mexico</t>
  </si>
  <si>
    <t>New South Wales</t>
  </si>
  <si>
    <t>New York</t>
  </si>
  <si>
    <t>North Carolina</t>
  </si>
  <si>
    <t>Nuevo Leon</t>
  </si>
  <si>
    <t>Ohio</t>
  </si>
  <si>
    <t>Oklahoma</t>
  </si>
  <si>
    <t>Ontario</t>
  </si>
  <si>
    <t>Oregon</t>
  </si>
  <si>
    <t>Pennsylvania</t>
  </si>
  <si>
    <t>Quebec</t>
  </si>
  <si>
    <t>Queensland</t>
  </si>
  <si>
    <t>Quintana Roo</t>
  </si>
  <si>
    <t>Rhode Island</t>
  </si>
  <si>
    <t>South Carolina</t>
  </si>
  <si>
    <t>Tennessee</t>
  </si>
  <si>
    <t>Texas</t>
  </si>
  <si>
    <t>Utah</t>
  </si>
  <si>
    <t>Victoria</t>
  </si>
  <si>
    <t>Virginia</t>
  </si>
  <si>
    <t>Washington</t>
  </si>
  <si>
    <t>Wisconsin</t>
  </si>
  <si>
    <t>city</t>
  </si>
  <si>
    <t>Atlanta</t>
  </si>
  <si>
    <t>Austin</t>
  </si>
  <si>
    <t>Baltimore</t>
  </si>
  <si>
    <t>Calgary</t>
  </si>
  <si>
    <t>Charlotte</t>
  </si>
  <si>
    <t>Cincinnati</t>
  </si>
  <si>
    <t>Ciudad de MÃ©xico</t>
  </si>
  <si>
    <t>Columbus</t>
  </si>
  <si>
    <t>Dallas</t>
  </si>
  <si>
    <t>Denver</t>
  </si>
  <si>
    <t>Dublin</t>
  </si>
  <si>
    <t>Fort Lauderdale</t>
  </si>
  <si>
    <t>Honolulu</t>
  </si>
  <si>
    <t>Houston</t>
  </si>
  <si>
    <t>Indianapolis</t>
  </si>
  <si>
    <t>Las Vegas</t>
  </si>
  <si>
    <t>Louisville</t>
  </si>
  <si>
    <t>Miami</t>
  </si>
  <si>
    <t>Miami Beach</t>
  </si>
  <si>
    <t>Minneapolis</t>
  </si>
  <si>
    <t>MÃ¼nchen</t>
  </si>
  <si>
    <t>Nashville</t>
  </si>
  <si>
    <t>New Orleans</t>
  </si>
  <si>
    <t>Orlando</t>
  </si>
  <si>
    <t>Phoenix</t>
  </si>
  <si>
    <t>Pittsburgh</t>
  </si>
  <si>
    <t>Portland</t>
  </si>
  <si>
    <t>Raleigh</t>
  </si>
  <si>
    <t>San Antonio</t>
  </si>
  <si>
    <t>San Diego</t>
  </si>
  <si>
    <t>San Pedro Garza GarcÃ­a</t>
  </si>
  <si>
    <t>Scottsdale</t>
  </si>
  <si>
    <t>Tampa</t>
  </si>
  <si>
    <t>https://www.opentable.com/state-of-industry</t>
  </si>
  <si>
    <t>Manitoba</t>
  </si>
  <si>
    <t>Baden-WÃ¼rttemberg</t>
  </si>
  <si>
    <t>Bavaria</t>
  </si>
  <si>
    <t>Hesse</t>
  </si>
  <si>
    <t>Lower Saxony</t>
  </si>
  <si>
    <t>North Rhine-Westphalia</t>
  </si>
  <si>
    <t>Rhineland-Palatinate</t>
  </si>
  <si>
    <t>Saxony</t>
  </si>
  <si>
    <t>Delaware</t>
  </si>
  <si>
    <t>Maine</t>
  </si>
  <si>
    <t>St. Louis</t>
  </si>
  <si>
    <t>New Hampshire</t>
  </si>
  <si>
    <t>https://www.google.com/covid19/mobility/</t>
  </si>
  <si>
    <t>https://www.apple.com/covid19/mobility</t>
  </si>
  <si>
    <t>https://www.gov.uk/government/collections/slides-and-datasets-to-accompany-coronavirus-press-conferences</t>
  </si>
  <si>
    <t>https://www.gov.uk/government/statistics/universal-credit-29-april-2013-to-12-march-2020</t>
  </si>
  <si>
    <t>Week commencing</t>
  </si>
  <si>
    <t>x</t>
  </si>
  <si>
    <t>https://www.ons.gov.uk/releases/researchoutputeconomicactivityfasterindicatorsukmarch2020</t>
  </si>
  <si>
    <t>https://trends.google.com/trends/explore?date=2019-12-25%202020-04-27&amp;geo=GB&amp;q=Universal%20Credit</t>
  </si>
  <si>
    <t>HDR</t>
  </si>
  <si>
    <t>DAILY ENERGY VOLUME DATA</t>
  </si>
  <si>
    <t>INDOD</t>
  </si>
  <si>
    <t>https://www.bmreports.com/bmrs/?q=generation/dailyenergytransmitted/historic</t>
  </si>
  <si>
    <t>Outturn</t>
  </si>
  <si>
    <t>Normal</t>
  </si>
  <si>
    <t>High</t>
  </si>
  <si>
    <t>Low</t>
  </si>
  <si>
    <t>Sunday</t>
  </si>
  <si>
    <t>Monday</t>
  </si>
  <si>
    <t>Tuesday</t>
  </si>
  <si>
    <t>Wednesday</t>
  </si>
  <si>
    <t>Thursday</t>
  </si>
  <si>
    <t>Friday</t>
  </si>
  <si>
    <t>Saturday</t>
  </si>
  <si>
    <t>Cleveland</t>
  </si>
  <si>
    <t>Kansas City</t>
  </si>
  <si>
    <t>Milwaukee</t>
  </si>
  <si>
    <t>Tucson</t>
  </si>
  <si>
    <t>Sources</t>
  </si>
  <si>
    <t>Google</t>
  </si>
  <si>
    <t>GBGE@TRANSPRT</t>
  </si>
  <si>
    <t>GBGG@TRANSPRT</t>
  </si>
  <si>
    <t>GBGP@TRANSPRT</t>
  </si>
  <si>
    <t>GBGT@TRANSPRT</t>
  </si>
  <si>
    <t>GBGW@TRANSPRT</t>
  </si>
  <si>
    <t>GBGR@TRANSPRT</t>
  </si>
  <si>
    <t>GBDR@TRANSPRT</t>
  </si>
  <si>
    <t>GBTR@TRANSPRT</t>
  </si>
  <si>
    <t>GBWK@TRANSPRT</t>
  </si>
  <si>
    <t>GBLDNTR@TRANSPRT</t>
  </si>
  <si>
    <t>GBBIRTR@TRANSPRT</t>
  </si>
  <si>
    <t>GBMANTR@TRANSPRT</t>
  </si>
  <si>
    <t>GBLEETR@TRANSPRT</t>
  </si>
  <si>
    <t>20200101</t>
  </si>
  <si>
    <t>.DTLM</t>
  </si>
  <si>
    <t>.SOURCE</t>
  </si>
  <si>
    <t>.TN</t>
  </si>
  <si>
    <t>.T1</t>
  </si>
  <si>
    <t>.DESC</t>
  </si>
  <si>
    <t>GOOGLE</t>
  </si>
  <si>
    <t>United Kingdom: Change in Visits Relative to Baseline: Workplaces (%)</t>
  </si>
  <si>
    <t>United Kingdom: Change in Visits Relative to Baseline: Residential (%)</t>
  </si>
  <si>
    <t>13-Jan-2020</t>
  </si>
  <si>
    <t>02-Mar-2020</t>
  </si>
  <si>
    <t>24-Feb-2020</t>
  </si>
  <si>
    <t>20200102</t>
  </si>
  <si>
    <t>20200103</t>
  </si>
  <si>
    <t>20200106</t>
  </si>
  <si>
    <t>20200107</t>
  </si>
  <si>
    <t>20200108</t>
  </si>
  <si>
    <t>20200109</t>
  </si>
  <si>
    <t>20200110</t>
  </si>
  <si>
    <t>20200113</t>
  </si>
  <si>
    <t>20200114</t>
  </si>
  <si>
    <t>20200115</t>
  </si>
  <si>
    <t>20200116</t>
  </si>
  <si>
    <t>20200117</t>
  </si>
  <si>
    <t>20200120</t>
  </si>
  <si>
    <t>20200121</t>
  </si>
  <si>
    <t>20200122</t>
  </si>
  <si>
    <t>20200123</t>
  </si>
  <si>
    <t>20200124</t>
  </si>
  <si>
    <t>20200127</t>
  </si>
  <si>
    <t>20200128</t>
  </si>
  <si>
    <t>20200129</t>
  </si>
  <si>
    <t>20200130</t>
  </si>
  <si>
    <t>20200131</t>
  </si>
  <si>
    <t>20200203</t>
  </si>
  <si>
    <t>20200204</t>
  </si>
  <si>
    <t>20200205</t>
  </si>
  <si>
    <t>20200206</t>
  </si>
  <si>
    <t>20200207</t>
  </si>
  <si>
    <t>20200210</t>
  </si>
  <si>
    <t>20200211</t>
  </si>
  <si>
    <t>20200212</t>
  </si>
  <si>
    <t>20200213</t>
  </si>
  <si>
    <t>20200214</t>
  </si>
  <si>
    <t>20200217</t>
  </si>
  <si>
    <t>20200218</t>
  </si>
  <si>
    <t>20200219</t>
  </si>
  <si>
    <t>20200220</t>
  </si>
  <si>
    <t>20200221</t>
  </si>
  <si>
    <t>20200224</t>
  </si>
  <si>
    <t>20200225</t>
  </si>
  <si>
    <t>20200226</t>
  </si>
  <si>
    <t>20200227</t>
  </si>
  <si>
    <t>20200228</t>
  </si>
  <si>
    <t>20200302</t>
  </si>
  <si>
    <t>20200303</t>
  </si>
  <si>
    <t>20200304</t>
  </si>
  <si>
    <t>20200305</t>
  </si>
  <si>
    <t>20200306</t>
  </si>
  <si>
    <t>20200309</t>
  </si>
  <si>
    <t>20200310</t>
  </si>
  <si>
    <t>20200311</t>
  </si>
  <si>
    <t>20200312</t>
  </si>
  <si>
    <t>20200313</t>
  </si>
  <si>
    <t>20200316</t>
  </si>
  <si>
    <t>20200317</t>
  </si>
  <si>
    <t>20200318</t>
  </si>
  <si>
    <t>20200319</t>
  </si>
  <si>
    <t>20200320</t>
  </si>
  <si>
    <t>20200323</t>
  </si>
  <si>
    <t>20200324</t>
  </si>
  <si>
    <t>20200325</t>
  </si>
  <si>
    <t>20200326</t>
  </si>
  <si>
    <t>20200327</t>
  </si>
  <si>
    <t>20200330</t>
  </si>
  <si>
    <t>20200331</t>
  </si>
  <si>
    <t>20200401</t>
  </si>
  <si>
    <t>20200402</t>
  </si>
  <si>
    <t>20200403</t>
  </si>
  <si>
    <t>20200406</t>
  </si>
  <si>
    <t>20200407</t>
  </si>
  <si>
    <t>20200408</t>
  </si>
  <si>
    <t>20200409</t>
  </si>
  <si>
    <t>20200410</t>
  </si>
  <si>
    <t>20200413</t>
  </si>
  <si>
    <t>20200414</t>
  </si>
  <si>
    <t>20200415</t>
  </si>
  <si>
    <t>20200416</t>
  </si>
  <si>
    <t>20200417</t>
  </si>
  <si>
    <t>20200420</t>
  </si>
  <si>
    <t>20200421</t>
  </si>
  <si>
    <t>20200422</t>
  </si>
  <si>
    <t>20200423</t>
  </si>
  <si>
    <t>20200424</t>
  </si>
  <si>
    <t>20200427</t>
  </si>
  <si>
    <t>20200428</t>
  </si>
  <si>
    <t>20200429</t>
  </si>
  <si>
    <t>Apple</t>
  </si>
  <si>
    <t>UKXXDA@TRANSPRT</t>
  </si>
  <si>
    <t>UKGIDA@TRANSPRT</t>
  </si>
  <si>
    <t>UKLODA@TRANSPRT</t>
  </si>
  <si>
    <t>UKSODA@TRANSPRT</t>
  </si>
  <si>
    <t>UKLIDA@TRANSPRT</t>
  </si>
  <si>
    <t>UKPMDA@TRANSPRT</t>
  </si>
  <si>
    <t>ONS</t>
  </si>
  <si>
    <t>UKXXWA@TRANSPRT</t>
  </si>
  <si>
    <t>UKXXWS@TRANSPRT</t>
  </si>
  <si>
    <t>20190101W !W</t>
  </si>
  <si>
    <t>20181231W</t>
  </si>
  <si>
    <t>20190107W</t>
  </si>
  <si>
    <t>20190114W</t>
  </si>
  <si>
    <t>20190121W</t>
  </si>
  <si>
    <t>20190128W</t>
  </si>
  <si>
    <t>20190204W</t>
  </si>
  <si>
    <t>20190211W</t>
  </si>
  <si>
    <t>20190218W</t>
  </si>
  <si>
    <t>20190225W</t>
  </si>
  <si>
    <t>20190304W</t>
  </si>
  <si>
    <t>20190311W</t>
  </si>
  <si>
    <t>20190318W</t>
  </si>
  <si>
    <t>20190325W</t>
  </si>
  <si>
    <t>20190401W</t>
  </si>
  <si>
    <t>20190408W</t>
  </si>
  <si>
    <t>20190415W</t>
  </si>
  <si>
    <t>20190422W</t>
  </si>
  <si>
    <t>20190429W</t>
  </si>
  <si>
    <t>20190506W</t>
  </si>
  <si>
    <t>20190513W</t>
  </si>
  <si>
    <t>20190520W</t>
  </si>
  <si>
    <t>20190527W</t>
  </si>
  <si>
    <t>20190603W</t>
  </si>
  <si>
    <t>20190610W</t>
  </si>
  <si>
    <t>20190617W</t>
  </si>
  <si>
    <t>20190624W</t>
  </si>
  <si>
    <t>20190701W</t>
  </si>
  <si>
    <t>20190708W</t>
  </si>
  <si>
    <t>20190715W</t>
  </si>
  <si>
    <t>20190722W</t>
  </si>
  <si>
    <t>20190729W</t>
  </si>
  <si>
    <t>20190805W</t>
  </si>
  <si>
    <t>20190812W</t>
  </si>
  <si>
    <t>20190819W</t>
  </si>
  <si>
    <t>20190826W</t>
  </si>
  <si>
    <t>20190902W</t>
  </si>
  <si>
    <t>20190909W</t>
  </si>
  <si>
    <t>20190916W</t>
  </si>
  <si>
    <t>20190923W</t>
  </si>
  <si>
    <t>20190930W</t>
  </si>
  <si>
    <t>20191007W</t>
  </si>
  <si>
    <t>20191014W</t>
  </si>
  <si>
    <t>20191021W</t>
  </si>
  <si>
    <t>20191028W</t>
  </si>
  <si>
    <t>20191104W</t>
  </si>
  <si>
    <t>20191111W</t>
  </si>
  <si>
    <t>20191118W</t>
  </si>
  <si>
    <t>20191125W</t>
  </si>
  <si>
    <t>20191202W</t>
  </si>
  <si>
    <t>20191209W</t>
  </si>
  <si>
    <t>20191216W</t>
  </si>
  <si>
    <t>20191223W</t>
  </si>
  <si>
    <t>20191230W</t>
  </si>
  <si>
    <t>20200106W</t>
  </si>
  <si>
    <t>20200113W</t>
  </si>
  <si>
    <t>20200120W</t>
  </si>
  <si>
    <t>20200127W</t>
  </si>
  <si>
    <t>20200203W</t>
  </si>
  <si>
    <t>20200210W</t>
  </si>
  <si>
    <t>20200217W</t>
  </si>
  <si>
    <t>20200224W</t>
  </si>
  <si>
    <t>20200302W</t>
  </si>
  <si>
    <t>20200309W</t>
  </si>
  <si>
    <t>20200316W</t>
  </si>
  <si>
    <t>20200323W</t>
  </si>
  <si>
    <t>20200330W</t>
  </si>
  <si>
    <t>20200406W</t>
  </si>
  <si>
    <t>20200413W</t>
  </si>
  <si>
    <t>20200420W</t>
  </si>
  <si>
    <t>ONS shipping data</t>
  </si>
  <si>
    <t>Citymapper</t>
  </si>
  <si>
    <t>DfT transport data</t>
  </si>
  <si>
    <t>Elexon electricity transmission</t>
  </si>
  <si>
    <t>OpenTable</t>
  </si>
  <si>
    <t>Haver?</t>
  </si>
  <si>
    <t>Y</t>
  </si>
  <si>
    <t>N</t>
  </si>
  <si>
    <t>Google trends - universal credit</t>
  </si>
  <si>
    <t>Universal credit applications</t>
  </si>
  <si>
    <t>20200430</t>
  </si>
  <si>
    <t>20200501</t>
  </si>
  <si>
    <t>20200504</t>
  </si>
  <si>
    <t>20200505</t>
  </si>
  <si>
    <t>20200506</t>
  </si>
  <si>
    <t>20200507</t>
  </si>
  <si>
    <t>20200508</t>
  </si>
  <si>
    <t>20200427W</t>
  </si>
  <si>
    <t>20200511</t>
  </si>
  <si>
    <t>20200512</t>
  </si>
  <si>
    <t>20200513</t>
  </si>
  <si>
    <t>20200504W</t>
  </si>
  <si>
    <t>20200514</t>
  </si>
  <si>
    <t>20200515</t>
  </si>
  <si>
    <t>20200518</t>
  </si>
  <si>
    <t>20200519</t>
  </si>
  <si>
    <t>20200520</t>
  </si>
  <si>
    <t>20200511W</t>
  </si>
  <si>
    <t>20200101W !W</t>
  </si>
  <si>
    <t>ECY2@UK</t>
  </si>
  <si>
    <t>J5EK@UK</t>
  </si>
  <si>
    <t>202001</t>
  </si>
  <si>
    <t>Jan-1997</t>
  </si>
  <si>
    <t>Jan-1996</t>
  </si>
  <si>
    <t>Jan-2005</t>
  </si>
  <si>
    <t>202002</t>
  </si>
  <si>
    <t>202003</t>
  </si>
  <si>
    <t>202004</t>
  </si>
  <si>
    <t>ECY4@UK</t>
  </si>
  <si>
    <t>ECYC@UK</t>
  </si>
  <si>
    <t>yryr%(GBNTAHPW@TRANSPRT)</t>
  </si>
  <si>
    <t>UK: Heathrow Airport [London]: Passengers from All Airports (NSA, Number) % Change - Year to Year</t>
  </si>
  <si>
    <t>yryr%(GBNTAHCT@TRANSPRT)</t>
  </si>
  <si>
    <t>UK: Heathrow Airport [London]: Cargo (NSA, Metric Tons) % Change - Year to Year</t>
  </si>
  <si>
    <t>yryr%(UNCREG@UK)</t>
  </si>
  <si>
    <t>SMMT/A</t>
  </si>
  <si>
    <t>Jan-1990</t>
  </si>
  <si>
    <t>UK: New Car Registrations (NSA, Units) % Change - Year to Year</t>
  </si>
  <si>
    <t>diff(GBNCONW@GLSECTOR)</t>
  </si>
  <si>
    <t>diff(GBNDTHW@GLSECTOR)</t>
  </si>
  <si>
    <t>JHU</t>
  </si>
  <si>
    <t>24-Jan-2020W</t>
  </si>
  <si>
    <t>UK: Cumulative Confirmed Coronavirus [COVID-19] Cases (Number) Change - Period to Period</t>
  </si>
  <si>
    <t>UK: Cumulative Confirmed Coronavirus [COVID-19] Deaths (Number) Change - Period to Period</t>
  </si>
  <si>
    <t>Coronavirus impact: Weekly indicators</t>
  </si>
  <si>
    <t>Blavatnik lockdown stringency index</t>
  </si>
  <si>
    <t>UGFCIL@UK</t>
  </si>
  <si>
    <t>GfK/EC</t>
  </si>
  <si>
    <t>Jan-1974</t>
  </si>
  <si>
    <t>UK: GfK Consumer Confidence Barometer [Latest incl COVID19 Flash] (NSA, % Bal)</t>
  </si>
  <si>
    <t>202005</t>
  </si>
  <si>
    <t>Apple mobility score*</t>
  </si>
  <si>
    <t>* Apple score is an average of the driving, transit and walking indices</t>
  </si>
  <si>
    <t>Electricity transmission</t>
  </si>
  <si>
    <t>20200521</t>
  </si>
  <si>
    <t>20200522</t>
  </si>
  <si>
    <t>20200525</t>
  </si>
  <si>
    <t>20200526</t>
  </si>
  <si>
    <t>20200527</t>
  </si>
  <si>
    <t>20200518W</t>
  </si>
  <si>
    <t>Jan</t>
  </si>
  <si>
    <t>Feb</t>
  </si>
  <si>
    <t>Mar</t>
  </si>
  <si>
    <t>Apr</t>
  </si>
  <si>
    <t>May</t>
  </si>
  <si>
    <t>Coronavirus impact: Monthly indicators</t>
  </si>
  <si>
    <t>GDP</t>
  </si>
  <si>
    <t>Industrial production</t>
  </si>
  <si>
    <t>Services output</t>
  </si>
  <si>
    <t>Retail sales</t>
  </si>
  <si>
    <t>Consumer confidence</t>
  </si>
  <si>
    <t>New car registrations</t>
  </si>
  <si>
    <t>Heathrow Airport - passengers</t>
  </si>
  <si>
    <t>Heathrow Airport - cargo</t>
  </si>
  <si>
    <t>Sources: ONS, SMMT, GfK, Heathrow Airport</t>
  </si>
  <si>
    <t>Google mobility - retail &amp; recreation</t>
  </si>
  <si>
    <t>Google mobility - grocery &amp; pharmacy</t>
  </si>
  <si>
    <t>Google mobility - transit</t>
  </si>
  <si>
    <t>Google mobility - workplaces</t>
  </si>
  <si>
    <t>Citymapper mobility score**</t>
  </si>
  <si>
    <t>** Citymapper score is an average of the London, Birmingham and Manchester indices</t>
  </si>
  <si>
    <t>Road traffic - cars</t>
  </si>
  <si>
    <t>Road traffic - light goods vehicles</t>
  </si>
  <si>
    <t>Road traffic - heavy goods vehicles</t>
  </si>
  <si>
    <t>Rail passenger journeys</t>
  </si>
  <si>
    <t>Tube entries</t>
  </si>
  <si>
    <t>Public health indicators</t>
  </si>
  <si>
    <t>Lockdown stringency</t>
  </si>
  <si>
    <t>Mobility scores</t>
  </si>
  <si>
    <t>Transport usage</t>
  </si>
  <si>
    <t>20200528</t>
  </si>
  <si>
    <t>E112UID@INTDAILY</t>
  </si>
  <si>
    <t>E112UHD@INTDAILY</t>
  </si>
  <si>
    <t>20200529</t>
  </si>
  <si>
    <t>Other activity indicators</t>
  </si>
  <si>
    <t>Labour market indicators</t>
  </si>
  <si>
    <t>20200601</t>
  </si>
  <si>
    <t>20200602</t>
  </si>
  <si>
    <t>20200603</t>
  </si>
  <si>
    <t>20200525W</t>
  </si>
  <si>
    <t>20200604</t>
  </si>
  <si>
    <t>20200605</t>
  </si>
  <si>
    <t>20200608</t>
  </si>
  <si>
    <t>20200609</t>
  </si>
  <si>
    <t>20200610</t>
  </si>
  <si>
    <t>20200601W</t>
  </si>
  <si>
    <t>20200611</t>
  </si>
  <si>
    <t>20200612</t>
  </si>
  <si>
    <t>20200615</t>
  </si>
  <si>
    <t>20200616</t>
  </si>
  <si>
    <t>20200617</t>
  </si>
  <si>
    <t>20200618</t>
  </si>
  <si>
    <t>20200619</t>
  </si>
  <si>
    <t>20200622</t>
  </si>
  <si>
    <t>20200608W</t>
  </si>
  <si>
    <t>202006</t>
  </si>
  <si>
    <t>Jun</t>
  </si>
  <si>
    <t>23-Jun-2020</t>
  </si>
  <si>
    <t>20200623</t>
  </si>
  <si>
    <t>20200624</t>
  </si>
  <si>
    <t>GBDCAR@TRANSPRT</t>
  </si>
  <si>
    <t>Jun-30-2020 09:38</t>
  </si>
  <si>
    <t>DfT</t>
  </si>
  <si>
    <t>Great Britain: Transport Use: Cars (Feb.2.20-Feb.9.20=100)</t>
  </si>
  <si>
    <t>20200625</t>
  </si>
  <si>
    <t>20200626</t>
  </si>
  <si>
    <t>20200629</t>
  </si>
  <si>
    <t>20200615W</t>
  </si>
  <si>
    <t>GBDLCV@TRANSPRT</t>
  </si>
  <si>
    <t>GBDHGV@TRANSPRT</t>
  </si>
  <si>
    <t>Great Britain: Transport Use: Light Commercial Vehicles (Feb.2.20-Feb.9.20=100)</t>
  </si>
  <si>
    <t>Great Britain: Transport Use: Heavy Goods Vehicles (Feb.2.20-Feb.9.20=100)</t>
  </si>
  <si>
    <t>GBDTLT@TRANSPRT</t>
  </si>
  <si>
    <t>GBDNAR@TRANSPRT</t>
  </si>
  <si>
    <t>UKRY@INTDAILY</t>
  </si>
  <si>
    <t>GLRY@INTDAILY</t>
  </si>
  <si>
    <t>OPENTAB</t>
  </si>
  <si>
    <t>20200630</t>
  </si>
  <si>
    <t>20200701</t>
  </si>
  <si>
    <t>20200702</t>
  </si>
  <si>
    <t>20200703</t>
  </si>
  <si>
    <t>20200706</t>
  </si>
  <si>
    <t>20200707</t>
  </si>
  <si>
    <t>20200708</t>
  </si>
  <si>
    <t>20200622W</t>
  </si>
  <si>
    <t>20200629W</t>
  </si>
  <si>
    <t>20200709</t>
  </si>
  <si>
    <t>20200710</t>
  </si>
  <si>
    <t>20200713</t>
  </si>
  <si>
    <t>20200714</t>
  </si>
  <si>
    <t>20200715</t>
  </si>
  <si>
    <t>20200706W</t>
  </si>
  <si>
    <t>20200716</t>
  </si>
  <si>
    <t>20200717</t>
  </si>
  <si>
    <t>20200720</t>
  </si>
  <si>
    <t>20200721</t>
  </si>
  <si>
    <t>20200722</t>
  </si>
  <si>
    <t>20200723</t>
  </si>
  <si>
    <t>20200724</t>
  </si>
  <si>
    <t>20200727</t>
  </si>
  <si>
    <t>20200728</t>
  </si>
  <si>
    <t>20200729</t>
  </si>
  <si>
    <t>20200730</t>
  </si>
  <si>
    <t>20200713W</t>
  </si>
  <si>
    <t>20200720W</t>
  </si>
  <si>
    <t>20200727W</t>
  </si>
  <si>
    <t>20200731</t>
  </si>
  <si>
    <t>20200803</t>
  </si>
  <si>
    <t>20200804</t>
  </si>
  <si>
    <t>20200805</t>
  </si>
  <si>
    <t>DISC</t>
  </si>
  <si>
    <t>Great Britain: Universal Credit Declarations: Individuals[DISC](Number)</t>
  </si>
  <si>
    <t>Great Britain: Universal Credit Declarations: Households[DISC](Number)</t>
  </si>
  <si>
    <t>20200806</t>
  </si>
  <si>
    <t>20200807</t>
  </si>
  <si>
    <t>20200810</t>
  </si>
  <si>
    <t>20200811</t>
  </si>
  <si>
    <t>202007</t>
  </si>
  <si>
    <t>Burning glass job vacancies (paste in latest spreadsheet and correct formulae)</t>
  </si>
  <si>
    <t>Burning Glass - job postings</t>
  </si>
  <si>
    <t>Adzuna - online job adverts</t>
  </si>
  <si>
    <t>20200812</t>
  </si>
  <si>
    <t>20200803W</t>
  </si>
  <si>
    <t>20200813</t>
  </si>
  <si>
    <t>20200814</t>
  </si>
  <si>
    <t>20200817</t>
  </si>
  <si>
    <t>20200818</t>
  </si>
  <si>
    <t>20200819</t>
  </si>
  <si>
    <t>20200820</t>
  </si>
  <si>
    <t>20200821</t>
  </si>
  <si>
    <t>20200824</t>
  </si>
  <si>
    <t>20200825</t>
  </si>
  <si>
    <t>20200810W</t>
  </si>
  <si>
    <t>20200817W</t>
  </si>
  <si>
    <t>20200826</t>
  </si>
  <si>
    <t>20200827</t>
  </si>
  <si>
    <t>20200828</t>
  </si>
  <si>
    <t>20200831</t>
  </si>
  <si>
    <t>20200901</t>
  </si>
  <si>
    <t>20200824W</t>
  </si>
  <si>
    <t>202008</t>
  </si>
  <si>
    <t>UKLODCI@TRANSPRT</t>
  </si>
  <si>
    <t>20200902</t>
  </si>
  <si>
    <t>UKBKDCI@TRANSPRT</t>
  </si>
  <si>
    <t>UKMNDCI@TRANSPRT</t>
  </si>
  <si>
    <t>FRPRDCI@TRANSPRT</t>
  </si>
  <si>
    <t>DEBBDCI@TRANSPRT</t>
  </si>
  <si>
    <t>ITRODCI@TRANSPRT</t>
  </si>
  <si>
    <t>Jul</t>
  </si>
  <si>
    <t>Aug</t>
  </si>
  <si>
    <t>20200903</t>
  </si>
  <si>
    <t>20200904</t>
  </si>
  <si>
    <t>20200907</t>
  </si>
  <si>
    <t>20200908</t>
  </si>
  <si>
    <t>20200909</t>
  </si>
  <si>
    <t>20200910</t>
  </si>
  <si>
    <t>20200831W</t>
  </si>
  <si>
    <t>20200911</t>
  </si>
  <si>
    <t>20200914</t>
  </si>
  <si>
    <t>20200915</t>
  </si>
  <si>
    <t>20200916</t>
  </si>
  <si>
    <t>20200907W</t>
  </si>
  <si>
    <t>20200917</t>
  </si>
  <si>
    <t>20200918</t>
  </si>
  <si>
    <t>20200921</t>
  </si>
  <si>
    <t>20200922</t>
  </si>
  <si>
    <t>20200923</t>
  </si>
  <si>
    <t>20200924</t>
  </si>
  <si>
    <t>20200914W</t>
  </si>
  <si>
    <t>202009</t>
  </si>
  <si>
    <t>E112VAI@INTWKLY</t>
  </si>
  <si>
    <t>20200925</t>
  </si>
  <si>
    <t>20200928</t>
  </si>
  <si>
    <t>20200929</t>
  </si>
  <si>
    <t>20200930</t>
  </si>
  <si>
    <t>20200921W</t>
  </si>
  <si>
    <t>ONS/A</t>
  </si>
  <si>
    <t>20201001</t>
  </si>
  <si>
    <t>20201002</t>
  </si>
  <si>
    <t>20201005</t>
  </si>
  <si>
    <t>United Kingdom: Change in Visits Relative to Baseline: Retail &amp; Recreation (%)</t>
  </si>
  <si>
    <t>United Kingdom: Change in Visits Relative to Baseline: Grocery &amp; Pharmacy (%)</t>
  </si>
  <si>
    <t>United Kingdom: Change in Visits Relative to Baseline: Transit Stations (%)</t>
  </si>
  <si>
    <t>United Kingdom: Change in Visits Relative to Baseline: Parks (%)</t>
  </si>
  <si>
    <t>20201006</t>
  </si>
  <si>
    <t>20201007</t>
  </si>
  <si>
    <t>20200928W</t>
  </si>
  <si>
    <t>20201008</t>
  </si>
  <si>
    <t>20201009</t>
  </si>
  <si>
    <t>20201012</t>
  </si>
  <si>
    <t>20201013</t>
  </si>
  <si>
    <t>20201014</t>
  </si>
  <si>
    <t>20201005W</t>
  </si>
  <si>
    <t>20201015</t>
  </si>
  <si>
    <t>20201016</t>
  </si>
  <si>
    <t>20201019</t>
  </si>
  <si>
    <t>20201020</t>
  </si>
  <si>
    <t>20201021</t>
  </si>
  <si>
    <t>20201012W</t>
  </si>
  <si>
    <t>20201022</t>
  </si>
  <si>
    <t>20201023</t>
  </si>
  <si>
    <t>20201026</t>
  </si>
  <si>
    <t>20201027</t>
  </si>
  <si>
    <t>20201028</t>
  </si>
  <si>
    <t>20201019W</t>
  </si>
  <si>
    <t>20201029</t>
  </si>
  <si>
    <t>20201030</t>
  </si>
  <si>
    <t>202010</t>
  </si>
  <si>
    <t>Oxford</t>
  </si>
  <si>
    <t>20201102</t>
  </si>
  <si>
    <t>20201103</t>
  </si>
  <si>
    <t>20201104</t>
  </si>
  <si>
    <t>20201026W</t>
  </si>
  <si>
    <t>20201105</t>
  </si>
  <si>
    <t>20201106</t>
  </si>
  <si>
    <t>20201109</t>
  </si>
  <si>
    <t>20201110</t>
  </si>
  <si>
    <t>20201111</t>
  </si>
  <si>
    <t>20201112</t>
  </si>
  <si>
    <t>20201102W</t>
  </si>
  <si>
    <t>09-Feb-2018W</t>
  </si>
  <si>
    <t>20201113</t>
  </si>
  <si>
    <t>20201116</t>
  </si>
  <si>
    <t>20201117</t>
  </si>
  <si>
    <t>20201118</t>
  </si>
  <si>
    <t>20201119</t>
  </si>
  <si>
    <t>20201109W</t>
  </si>
  <si>
    <t>202011</t>
  </si>
  <si>
    <t>Beverly Hills</t>
  </si>
  <si>
    <t>Boca Raton</t>
  </si>
  <si>
    <t>Brooklyn</t>
  </si>
  <si>
    <t>Frankfurt am Main</t>
  </si>
  <si>
    <t>20201120</t>
  </si>
  <si>
    <t>20201123</t>
  </si>
  <si>
    <t>20201124</t>
  </si>
  <si>
    <t>20201125</t>
  </si>
  <si>
    <t>20201126</t>
  </si>
  <si>
    <t>20201116W</t>
  </si>
  <si>
    <t>20201127</t>
  </si>
  <si>
    <t>Sep</t>
  </si>
  <si>
    <t>Oct</t>
  </si>
  <si>
    <t>GBNA@GLSECTOR</t>
  </si>
  <si>
    <t>PHE</t>
  </si>
  <si>
    <t>United Kingdom: New COVID Hospital Admissions (Number)</t>
  </si>
  <si>
    <t>Confirmed cases</t>
  </si>
  <si>
    <t>New hospital admissions</t>
  </si>
  <si>
    <t>Confirmed deaths</t>
  </si>
  <si>
    <t>20201130</t>
  </si>
  <si>
    <t>20201201</t>
  </si>
  <si>
    <t>20201202</t>
  </si>
  <si>
    <t>20201123W</t>
  </si>
  <si>
    <t>20201203</t>
  </si>
  <si>
    <t>20201204</t>
  </si>
  <si>
    <t>20201207</t>
  </si>
  <si>
    <t>20201208</t>
  </si>
  <si>
    <t>20201209</t>
  </si>
  <si>
    <t>20201130W</t>
  </si>
  <si>
    <t>20201210</t>
  </si>
  <si>
    <t>20201211</t>
  </si>
  <si>
    <t>20201214</t>
  </si>
  <si>
    <t>20201215</t>
  </si>
  <si>
    <t>20201216</t>
  </si>
  <si>
    <t>20201217</t>
  </si>
  <si>
    <t>20201218</t>
  </si>
  <si>
    <t>20201221</t>
  </si>
  <si>
    <t>20201222</t>
  </si>
  <si>
    <t>20201223</t>
  </si>
  <si>
    <t>20201224</t>
  </si>
  <si>
    <t>20201225</t>
  </si>
  <si>
    <t>20201228</t>
  </si>
  <si>
    <t>20201229</t>
  </si>
  <si>
    <t>20201230</t>
  </si>
  <si>
    <t>20201207W</t>
  </si>
  <si>
    <t>20201214W</t>
  </si>
  <si>
    <t>202012</t>
  </si>
  <si>
    <t>20201231</t>
  </si>
  <si>
    <t>20210101</t>
  </si>
  <si>
    <t>20210104</t>
  </si>
  <si>
    <t>20210105</t>
  </si>
  <si>
    <t>20210106</t>
  </si>
  <si>
    <t>20201221W</t>
  </si>
  <si>
    <t>20201228W</t>
  </si>
  <si>
    <t>20210107</t>
  </si>
  <si>
    <t>20210108</t>
  </si>
  <si>
    <t>Nov</t>
  </si>
  <si>
    <t>Dec</t>
  </si>
  <si>
    <t>20210111</t>
  </si>
  <si>
    <t>20210112</t>
  </si>
  <si>
    <t>20210113</t>
  </si>
  <si>
    <t>20210104W</t>
  </si>
  <si>
    <t>20210114</t>
  </si>
  <si>
    <t>20210115</t>
  </si>
  <si>
    <t>20210118</t>
  </si>
  <si>
    <t>20210119</t>
  </si>
  <si>
    <t>Cambridge (US)</t>
  </si>
  <si>
    <t>Edmonton (CA)</t>
  </si>
  <si>
    <t>Manchester (UK)</t>
  </si>
  <si>
    <t>Naples (US)</t>
  </si>
  <si>
    <t>Trading status</t>
  </si>
  <si>
    <t>6-19 Apr</t>
  </si>
  <si>
    <t>20 Apr-3 May</t>
  </si>
  <si>
    <t>4-17 May</t>
  </si>
  <si>
    <t>18-31 May</t>
  </si>
  <si>
    <t>1-14 Jun</t>
  </si>
  <si>
    <t>15-28 Jun</t>
  </si>
  <si>
    <t>29 Jun-12 Jul</t>
  </si>
  <si>
    <t>13-26 Jul</t>
  </si>
  <si>
    <t>27 Jul-9 Aug</t>
  </si>
  <si>
    <t>10-23 Aug</t>
  </si>
  <si>
    <t>24 Aug-6 Sep</t>
  </si>
  <si>
    <t>7-20 Sep</t>
  </si>
  <si>
    <t>21 Sep-4 Oct</t>
  </si>
  <si>
    <t>5-18 Oct</t>
  </si>
  <si>
    <t>19 Oct-1 Nov</t>
  </si>
  <si>
    <t>2 Nov - 15 Nov</t>
  </si>
  <si>
    <t>16 Nov - 29 Nov</t>
  </si>
  <si>
    <t>30 Nov - 13 Dec</t>
  </si>
  <si>
    <t>14 Dec - 27 Dec</t>
  </si>
  <si>
    <t>Currently trading and has been for more than the last two weeks</t>
  </si>
  <si>
    <t>Started trading within the last two weeks after a pause in trading</t>
  </si>
  <si>
    <t>Wave</t>
  </si>
  <si>
    <t>Paused trading but intends to restart in the next two weeks</t>
  </si>
  <si>
    <t>Paused trading and does not intend to restart in the next two weeks</t>
  </si>
  <si>
    <t xml:space="preserve">Has permanently ceased trading </t>
  </si>
  <si>
    <t>Weighted from wave 7 onwards</t>
  </si>
  <si>
    <t>Paused trading</t>
  </si>
  <si>
    <t>Currently trading</t>
  </si>
  <si>
    <t>Ceased trading</t>
  </si>
  <si>
    <t>Aggregate</t>
  </si>
  <si>
    <t>Delayable</t>
  </si>
  <si>
    <t>Social</t>
  </si>
  <si>
    <t>Staple</t>
  </si>
  <si>
    <t>Dec 28 - Jan 10</t>
  </si>
  <si>
    <t>20210120</t>
  </si>
  <si>
    <t>20210111W</t>
  </si>
  <si>
    <t>CHAPS - Delayable</t>
  </si>
  <si>
    <t>CHAPS - Social</t>
  </si>
  <si>
    <t>CHAPS - Staple</t>
  </si>
  <si>
    <t>CHAPS - Work Related</t>
  </si>
  <si>
    <t>CHAPS - Aggregate</t>
  </si>
  <si>
    <t>Work-related</t>
  </si>
  <si>
    <t>CHAPS consumer card payments</t>
  </si>
  <si>
    <t>20210121</t>
  </si>
  <si>
    <t>20210122</t>
  </si>
  <si>
    <t>20210125</t>
  </si>
  <si>
    <t>20210126</t>
  </si>
  <si>
    <t>202101</t>
  </si>
  <si>
    <t>20210127</t>
  </si>
  <si>
    <t>20210118W</t>
  </si>
  <si>
    <t>20210128</t>
  </si>
  <si>
    <t>20210129</t>
  </si>
  <si>
    <t>20210201</t>
  </si>
  <si>
    <t>20210202</t>
  </si>
  <si>
    <t>20210203</t>
  </si>
  <si>
    <t>20210204</t>
  </si>
  <si>
    <t>20210125W</t>
  </si>
  <si>
    <t>F112CAW@INTDAILY</t>
  </si>
  <si>
    <t>F112CAD@INTDAILY</t>
  </si>
  <si>
    <t>F112CAS@INTDAILY</t>
  </si>
  <si>
    <t>F112CAP@INTDAILY</t>
  </si>
  <si>
    <t>20210205</t>
  </si>
  <si>
    <t>F112CAG@INTDAILY</t>
  </si>
  <si>
    <t>20210208</t>
  </si>
  <si>
    <t>20210209</t>
  </si>
  <si>
    <t>20210210</t>
  </si>
  <si>
    <t>20210201W</t>
  </si>
  <si>
    <t>Jan 11 - Jan 24</t>
  </si>
  <si>
    <t>Jan 25 - 7 Feb</t>
  </si>
  <si>
    <t>20210211</t>
  </si>
  <si>
    <t>20210212</t>
  </si>
  <si>
    <t>20210215</t>
  </si>
  <si>
    <t>UK: Aggregate Spending on Credit and Debit Cards (Feb-20=100)</t>
  </si>
  <si>
    <t>UK: Delayable Spending on Credit and Debit Cards (Feb-20=100)</t>
  </si>
  <si>
    <t>UK: Social Spending on Credit and Debit Cards (Feb-20=100)</t>
  </si>
  <si>
    <t>UK: Staple Spending on Credit and Debit Cards (Feb-20=100)</t>
  </si>
  <si>
    <t>UK: Work Related Spending on Credit and Debit Cards (Feb-20=100)</t>
  </si>
  <si>
    <t>20210216</t>
  </si>
  <si>
    <t>20210217</t>
  </si>
  <si>
    <t>20210208W</t>
  </si>
  <si>
    <t>20210218</t>
  </si>
  <si>
    <t>20210219</t>
  </si>
  <si>
    <t>20210222</t>
  </si>
  <si>
    <t>20210223</t>
  </si>
  <si>
    <t>20210224</t>
  </si>
  <si>
    <t>20210215W</t>
  </si>
  <si>
    <t>202102</t>
  </si>
  <si>
    <t>20210225</t>
  </si>
  <si>
    <t>GBOWVAC@GLSECTOR</t>
  </si>
  <si>
    <t>GBOWNVC@GLSECTOR</t>
  </si>
  <si>
    <t>GBOWPVC@GLSECTOR</t>
  </si>
  <si>
    <t>GBOWPFV@GLSECTOR</t>
  </si>
  <si>
    <t>11-Jan-2021</t>
  </si>
  <si>
    <t>United Kingdom: Cumulative COVID-19 Vaccination Doses Administered (Number)</t>
  </si>
  <si>
    <t>United Kingdom: New COVID-19 Vaccinations (Number)</t>
  </si>
  <si>
    <t>United Kingdom: People Vaccinated for COVID-19 With At Least 1 Dose (Persons)</t>
  </si>
  <si>
    <t>United Kingdom: People Fully Vaccinated For COVID-19 (Persons)</t>
  </si>
  <si>
    <t>20210226</t>
  </si>
  <si>
    <t>20210301</t>
  </si>
  <si>
    <t>20210302</t>
  </si>
  <si>
    <t>20210303</t>
  </si>
  <si>
    <t>20210304</t>
  </si>
  <si>
    <t>20210305</t>
  </si>
  <si>
    <t>20210308</t>
  </si>
  <si>
    <t>20210309</t>
  </si>
  <si>
    <t>20210310</t>
  </si>
  <si>
    <t>20210222W</t>
  </si>
  <si>
    <t>GBTTCSY@GLSECTOR</t>
  </si>
  <si>
    <t>United Kingdom: Stringency Index, Smoothed (100=Most Strict)</t>
  </si>
  <si>
    <t>Feb 8 - Feb21</t>
  </si>
  <si>
    <t>20210301W</t>
  </si>
  <si>
    <t>20210311</t>
  </si>
  <si>
    <t>20210312</t>
  </si>
  <si>
    <t>20210315</t>
  </si>
  <si>
    <t>20210316</t>
  </si>
  <si>
    <t>20210317</t>
  </si>
  <si>
    <t>20210318</t>
  </si>
  <si>
    <t>20210319</t>
  </si>
  <si>
    <t>20210308W</t>
  </si>
  <si>
    <t>202103</t>
  </si>
  <si>
    <t>20210322</t>
  </si>
  <si>
    <t>20210323</t>
  </si>
  <si>
    <t>Feb 22 - Mar 7</t>
  </si>
  <si>
    <t>20210324</t>
  </si>
  <si>
    <t>20210325</t>
  </si>
  <si>
    <t>20210326</t>
  </si>
  <si>
    <t>20210329</t>
  </si>
  <si>
    <t>20210330</t>
  </si>
  <si>
    <t>20210315W</t>
  </si>
  <si>
    <t>20210331</t>
  </si>
  <si>
    <t>20210401</t>
  </si>
  <si>
    <t>20210402</t>
  </si>
  <si>
    <t>20210405</t>
  </si>
  <si>
    <t>20210406</t>
  </si>
  <si>
    <t>20210407</t>
  </si>
  <si>
    <t>20210322W</t>
  </si>
  <si>
    <t>20210329W</t>
  </si>
  <si>
    <t>Mar 8 - Mar 21</t>
  </si>
  <si>
    <t>20210408</t>
  </si>
  <si>
    <t>20210409</t>
  </si>
  <si>
    <t>20210412</t>
  </si>
  <si>
    <t>20210413</t>
  </si>
  <si>
    <t>20210414</t>
  </si>
  <si>
    <t>United Kingdom: Adzuna Job Advertisements: All Industries (NSA, Feb 2020=100)</t>
  </si>
  <si>
    <t>20210405W</t>
  </si>
  <si>
    <t>20210415</t>
  </si>
  <si>
    <t>20210416</t>
  </si>
  <si>
    <t>20210419</t>
  </si>
  <si>
    <t>20210420</t>
  </si>
  <si>
    <t>2020</t>
  </si>
  <si>
    <t>Mar 22 - Apr 4</t>
  </si>
  <si>
    <t>20210421</t>
  </si>
  <si>
    <t>20210412W</t>
  </si>
  <si>
    <t>20210422</t>
  </si>
  <si>
    <t>202104</t>
  </si>
  <si>
    <t>20210423</t>
  </si>
  <si>
    <t>20210426</t>
  </si>
  <si>
    <t>20210427</t>
  </si>
  <si>
    <t>20210428</t>
  </si>
  <si>
    <t>20210429</t>
  </si>
  <si>
    <t>20210419W</t>
  </si>
  <si>
    <t>20210430</t>
  </si>
  <si>
    <t>20210503</t>
  </si>
  <si>
    <t>20210504</t>
  </si>
  <si>
    <t>20210505</t>
  </si>
  <si>
    <t>20210426W</t>
  </si>
  <si>
    <t>20210506</t>
  </si>
  <si>
    <t>20210507</t>
  </si>
  <si>
    <t>20210510</t>
  </si>
  <si>
    <t>20210511</t>
  </si>
  <si>
    <t>20210512</t>
  </si>
  <si>
    <t>20210503W</t>
  </si>
  <si>
    <t>20210513</t>
  </si>
  <si>
    <t>20210514</t>
  </si>
  <si>
    <t>20210517</t>
  </si>
  <si>
    <t>20210518</t>
  </si>
  <si>
    <t>20210519</t>
  </si>
  <si>
    <t>20210520</t>
  </si>
  <si>
    <t>20210510W</t>
  </si>
  <si>
    <t>20210521</t>
  </si>
  <si>
    <t>202105</t>
  </si>
  <si>
    <t>20210524</t>
  </si>
  <si>
    <t>20210525</t>
  </si>
  <si>
    <t>20210526</t>
  </si>
  <si>
    <t>20210517W</t>
  </si>
  <si>
    <t>20210527</t>
  </si>
  <si>
    <t>20210528</t>
  </si>
  <si>
    <t>20210531</t>
  </si>
  <si>
    <t>20210601</t>
  </si>
  <si>
    <t>20210602</t>
  </si>
  <si>
    <t>20210603</t>
  </si>
  <si>
    <t>20210604</t>
  </si>
  <si>
    <t>20210607</t>
  </si>
  <si>
    <t>20210608</t>
  </si>
  <si>
    <t>20210609</t>
  </si>
  <si>
    <t>20210524W</t>
  </si>
  <si>
    <t>20210531W</t>
  </si>
  <si>
    <t>Apr 19 - May 2</t>
  </si>
  <si>
    <t>Apr 5 - Apr 18</t>
  </si>
  <si>
    <t>May 3 - May 16</t>
  </si>
  <si>
    <t>May 17 - May 30</t>
  </si>
  <si>
    <t>20210607W</t>
  </si>
  <si>
    <t>20210610</t>
  </si>
  <si>
    <t>20210611</t>
  </si>
  <si>
    <t>20210614</t>
  </si>
  <si>
    <t>20210615</t>
  </si>
  <si>
    <t>20210616</t>
  </si>
  <si>
    <t>20210617</t>
  </si>
  <si>
    <t>20210618</t>
  </si>
  <si>
    <t>20210621</t>
  </si>
  <si>
    <t>20210622</t>
  </si>
  <si>
    <t>20210623</t>
  </si>
  <si>
    <t>20210624</t>
  </si>
  <si>
    <t>202106</t>
  </si>
  <si>
    <t>Jun 1 - Jun 13</t>
  </si>
  <si>
    <t>20210625</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</si>
  <si>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</si>
  <si>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</si>
  <si>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</si>
  <si>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</si>
  <si>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</si>
  <si>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</si>
  <si>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</si>
  <si>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</si>
  <si>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</si>
  <si>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</si>
  <si>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</si>
  <si>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</si>
  <si>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</si>
  <si>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</si>
  <si>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</si>
  <si>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</si>
  <si>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</si>
  <si>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Google mobility - r&amp;r</t>
  </si>
  <si>
    <t>Google mobility - g&amp;p</t>
  </si>
  <si>
    <t>DfT - car journeys</t>
  </si>
  <si>
    <t>DfT - light goods vehicle journeys</t>
  </si>
  <si>
    <t>DfT - national rail journeys</t>
  </si>
  <si>
    <t>DfT - tube entries</t>
  </si>
  <si>
    <t>Electricity transmission (add weeks manually to Chart Data sheet using daily data)</t>
  </si>
  <si>
    <t>20210721</t>
  </si>
  <si>
    <t>Number of flights</t>
  </si>
  <si>
    <t>Seven-day average</t>
  </si>
  <si>
    <t xml:space="preserve"> </t>
  </si>
  <si>
    <t>https://www.ons.gov.uk/economy/economicoutputandproductivity/output/datasets/dailyukflights</t>
  </si>
  <si>
    <t>Eurocontrol UK flights</t>
  </si>
  <si>
    <t>Flights per week</t>
  </si>
  <si>
    <t>2019 level</t>
  </si>
  <si>
    <t>% change vs 2019</t>
  </si>
  <si>
    <t>Equivalent week in 2019</t>
  </si>
  <si>
    <t>EUROCONTROL UK flights</t>
  </si>
  <si>
    <t>20210722</t>
  </si>
  <si>
    <t>202107</t>
  </si>
  <si>
    <t>20210723</t>
  </si>
  <si>
    <t>20210726</t>
  </si>
  <si>
    <t>Jun 14 - Jun 27</t>
  </si>
  <si>
    <t>Jun 28 - Jul 11</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</si>
  <si>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</si>
  <si>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</si>
  <si>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</si>
  <si>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</si>
  <si>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</si>
  <si>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</si>
  <si>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</si>
  <si>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</si>
  <si>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</si>
  <si>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</si>
  <si>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</si>
  <si>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</si>
  <si>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</si>
  <si>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</si>
  <si>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</si>
  <si>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</si>
  <si>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</si>
  <si>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20210614W</t>
  </si>
  <si>
    <t>20210621W</t>
  </si>
  <si>
    <t>20210628W</t>
  </si>
  <si>
    <t>20210705W</t>
  </si>
  <si>
    <t>20210712W</t>
  </si>
  <si>
    <t>20210719W</t>
  </si>
  <si>
    <t>20210726W</t>
  </si>
  <si>
    <t>20210802W</t>
  </si>
  <si>
    <t>20210809W</t>
  </si>
  <si>
    <t>20210819</t>
  </si>
  <si>
    <t>20210820</t>
  </si>
  <si>
    <t>202108</t>
  </si>
  <si>
    <t>Jul 12 - Jul 25</t>
  </si>
  <si>
    <t>20210823</t>
  </si>
  <si>
    <t>20210824</t>
  </si>
  <si>
    <t>20210825</t>
  </si>
  <si>
    <t>20210816W</t>
  </si>
  <si>
    <t>Sep-02-2021 08:04</t>
  </si>
  <si>
    <t>01-Sep-2021</t>
  </si>
  <si>
    <t>20210826</t>
  </si>
  <si>
    <t>20210827</t>
  </si>
  <si>
    <t>20210830</t>
  </si>
  <si>
    <t>20210831</t>
  </si>
  <si>
    <t>20210901</t>
  </si>
  <si>
    <t>20210823W</t>
  </si>
  <si>
    <t>UK:London:Citymapper Mobility Idx Relative to Baseline Period[DISC](%)</t>
  </si>
  <si>
    <t>UK:Birmingham:Citymapper Mobility Idx Relative to Baseline Period[DISC](%)</t>
  </si>
  <si>
    <t>UK:Manchester:Citymapper Mobility Idx Relative to Baseline Period[DISC](%)</t>
  </si>
  <si>
    <t>France:Paris:Citymapper Mobility Idx Relative to Baseline Period[DISC](%)</t>
  </si>
  <si>
    <t>Germany:Berlin:Citymapper Mobility Idx Relative to Baseline Period[DISC](%)</t>
  </si>
  <si>
    <t>Italy:Rome:Citymapper Mobility Idx Relative to Baseline Period[DISC](%)</t>
  </si>
  <si>
    <t>20210902</t>
  </si>
  <si>
    <t>20210903</t>
  </si>
  <si>
    <t>20210906</t>
  </si>
  <si>
    <t>20210907</t>
  </si>
  <si>
    <t>20210830W</t>
  </si>
  <si>
    <t>20210908</t>
  </si>
  <si>
    <t>20210909</t>
  </si>
  <si>
    <t>20210910</t>
  </si>
  <si>
    <t>20210913</t>
  </si>
  <si>
    <t>DfT - heavy goods vehicle journeys</t>
  </si>
  <si>
    <t>20210914</t>
  </si>
  <si>
    <t>20210915</t>
  </si>
  <si>
    <t>20210906W</t>
  </si>
  <si>
    <t>20210916</t>
  </si>
  <si>
    <t>20210917</t>
  </si>
  <si>
    <t>20210920</t>
  </si>
  <si>
    <t>20210921</t>
  </si>
  <si>
    <t>20210913W</t>
  </si>
  <si>
    <t>Jul 26 - Aug 8</t>
  </si>
  <si>
    <t>Aug 9 - Aug 22</t>
  </si>
  <si>
    <t>Aug 23 - Sep 5</t>
  </si>
  <si>
    <t>20210922</t>
  </si>
  <si>
    <t>20210923</t>
  </si>
  <si>
    <t>20210924</t>
  </si>
  <si>
    <t>20210927</t>
  </si>
  <si>
    <t>20210928</t>
  </si>
  <si>
    <t>20210929</t>
  </si>
  <si>
    <t>20210920W</t>
  </si>
  <si>
    <t>Sep 6 - Sep 19</t>
  </si>
  <si>
    <t>20210930</t>
  </si>
  <si>
    <t>20211001</t>
  </si>
  <si>
    <t>202109</t>
  </si>
  <si>
    <t>20211004</t>
  </si>
  <si>
    <t>20211005</t>
  </si>
  <si>
    <t>20211006</t>
  </si>
  <si>
    <t>20211007</t>
  </si>
  <si>
    <t>20211008</t>
  </si>
  <si>
    <t>20211011</t>
  </si>
  <si>
    <t>20211012</t>
  </si>
  <si>
    <t>20210927W</t>
  </si>
  <si>
    <t>20211004W</t>
  </si>
  <si>
    <t>20211013</t>
  </si>
  <si>
    <t>20211014</t>
  </si>
  <si>
    <t>20211015</t>
  </si>
  <si>
    <t>20211018</t>
  </si>
  <si>
    <t>20211019</t>
  </si>
  <si>
    <t>20211020</t>
  </si>
  <si>
    <t>20211011W</t>
  </si>
  <si>
    <t>20211021</t>
  </si>
  <si>
    <t>20211022</t>
  </si>
  <si>
    <t>202110</t>
  </si>
  <si>
    <t>20211025</t>
  </si>
  <si>
    <t>20211026</t>
  </si>
  <si>
    <t>20211027</t>
  </si>
  <si>
    <t>20211018W</t>
  </si>
  <si>
    <t>20211028</t>
  </si>
  <si>
    <t>20211029</t>
  </si>
  <si>
    <t>20211101</t>
  </si>
  <si>
    <t>20211102</t>
  </si>
  <si>
    <t>20211103</t>
  </si>
  <si>
    <t>20211025W</t>
  </si>
  <si>
    <t>20211104</t>
  </si>
  <si>
    <t>20211105</t>
  </si>
  <si>
    <t>20211108</t>
  </si>
  <si>
    <t>20211109</t>
  </si>
  <si>
    <t>20211101W</t>
  </si>
  <si>
    <t>20211110</t>
  </si>
  <si>
    <t>20211111</t>
  </si>
  <si>
    <t>20211112</t>
  </si>
  <si>
    <t>20211115</t>
  </si>
  <si>
    <t>20211116</t>
  </si>
  <si>
    <t>20211117</t>
  </si>
  <si>
    <t>20211108W</t>
  </si>
  <si>
    <t>202111</t>
  </si>
  <si>
    <t>20211118</t>
  </si>
  <si>
    <t>20211119</t>
  </si>
  <si>
    <t>20211122</t>
  </si>
  <si>
    <t>20211123</t>
  </si>
  <si>
    <t>20211124</t>
  </si>
  <si>
    <t>20211125</t>
  </si>
  <si>
    <t>20211126</t>
  </si>
  <si>
    <t>20211129</t>
  </si>
  <si>
    <t>20211130</t>
  </si>
  <si>
    <t>20211201</t>
  </si>
  <si>
    <t>20211202</t>
  </si>
  <si>
    <t>20211203</t>
  </si>
  <si>
    <t>20211206</t>
  </si>
  <si>
    <t>20211207</t>
  </si>
  <si>
    <t>20211115W</t>
  </si>
  <si>
    <t>20211122W</t>
  </si>
  <si>
    <t>20211129W</t>
  </si>
  <si>
    <t>20211208</t>
  </si>
  <si>
    <t>20211209</t>
  </si>
  <si>
    <t>20211210</t>
  </si>
  <si>
    <t>20211213</t>
  </si>
  <si>
    <t>20211214</t>
  </si>
  <si>
    <t>20211215</t>
  </si>
  <si>
    <t>20211216</t>
  </si>
  <si>
    <t>20211217</t>
  </si>
  <si>
    <t>20211206W</t>
  </si>
  <si>
    <t>202112</t>
  </si>
  <si>
    <t>20200101 !D NA_</t>
  </si>
  <si>
    <t>OpenTable seated diners</t>
  </si>
  <si>
    <t>UKLONRY@INTDAILY</t>
  </si>
  <si>
    <t>20211220</t>
  </si>
  <si>
    <t>20211221</t>
  </si>
  <si>
    <t>20211222</t>
  </si>
  <si>
    <t>20211223</t>
  </si>
  <si>
    <t>20211224</t>
  </si>
  <si>
    <t>20211227</t>
  </si>
  <si>
    <t>20211228</t>
  </si>
  <si>
    <t>20211229</t>
  </si>
  <si>
    <t>20211230</t>
  </si>
  <si>
    <t>20211231</t>
  </si>
  <si>
    <t>20220103</t>
  </si>
  <si>
    <t>20220104</t>
  </si>
  <si>
    <t>20211213W</t>
  </si>
  <si>
    <t>20211220W</t>
  </si>
  <si>
    <t>20210717</t>
  </si>
  <si>
    <t>20210718</t>
  </si>
  <si>
    <t>20210724</t>
  </si>
  <si>
    <t>20210725</t>
  </si>
  <si>
    <t>20210731</t>
  </si>
  <si>
    <t>20210801</t>
  </si>
  <si>
    <t>20210807</t>
  </si>
  <si>
    <t>20210808</t>
  </si>
  <si>
    <t>20210814</t>
  </si>
  <si>
    <t>20210815</t>
  </si>
  <si>
    <t>20210821</t>
  </si>
  <si>
    <t>20210822</t>
  </si>
  <si>
    <t>20210828</t>
  </si>
  <si>
    <t>20210829</t>
  </si>
  <si>
    <t>20210904</t>
  </si>
  <si>
    <t>20210905</t>
  </si>
  <si>
    <t>20210911</t>
  </si>
  <si>
    <t>20210912</t>
  </si>
  <si>
    <t>20210918</t>
  </si>
  <si>
    <t>20210919</t>
  </si>
  <si>
    <t>20210925</t>
  </si>
  <si>
    <t>20210926</t>
  </si>
  <si>
    <t>20211002</t>
  </si>
  <si>
    <t>20211003</t>
  </si>
  <si>
    <t>20211009</t>
  </si>
  <si>
    <t>20211010</t>
  </si>
  <si>
    <t>20211016</t>
  </si>
  <si>
    <t>20211017</t>
  </si>
  <si>
    <t>20211023</t>
  </si>
  <si>
    <t>20211024</t>
  </si>
  <si>
    <t>20211030</t>
  </si>
  <si>
    <t>20211031</t>
  </si>
  <si>
    <t>20211106</t>
  </si>
  <si>
    <t>20211107</t>
  </si>
  <si>
    <t>20211113</t>
  </si>
  <si>
    <t>20211114</t>
  </si>
  <si>
    <t>20211120</t>
  </si>
  <si>
    <t>20211121</t>
  </si>
  <si>
    <t>20211127</t>
  </si>
  <si>
    <t>20211128</t>
  </si>
  <si>
    <t>20211204</t>
  </si>
  <si>
    <t>20211205</t>
  </si>
  <si>
    <t>20211211</t>
  </si>
  <si>
    <t>20211212</t>
  </si>
  <si>
    <t>20211218</t>
  </si>
  <si>
    <t>20211219</t>
  </si>
  <si>
    <t>20211225</t>
  </si>
  <si>
    <t>20211226</t>
  </si>
  <si>
    <t>20220101</t>
  </si>
  <si>
    <t>20220102</t>
  </si>
  <si>
    <t>20220105</t>
  </si>
  <si>
    <t>20220106</t>
  </si>
  <si>
    <t>20220107</t>
  </si>
  <si>
    <t>20220108</t>
  </si>
  <si>
    <t>20220109</t>
  </si>
  <si>
    <t>20220110</t>
  </si>
  <si>
    <t>20220111</t>
  </si>
  <si>
    <t>20211227W</t>
  </si>
  <si>
    <t>20220103W</t>
  </si>
  <si>
    <t>25-Mar-2020W &lt;- 23-Mar-2020</t>
  </si>
  <si>
    <t>01-Jan-2020W &lt;- 01-Jan-2020</t>
  </si>
  <si>
    <t>15-Jan-2020W &lt;- 13-Jan-2020</t>
  </si>
  <si>
    <t>20220112</t>
  </si>
  <si>
    <t>20220113</t>
  </si>
  <si>
    <t>20220114</t>
  </si>
  <si>
    <t>20220115</t>
  </si>
  <si>
    <t>20220116</t>
  </si>
  <si>
    <t>20220117</t>
  </si>
  <si>
    <t>20220118</t>
  </si>
  <si>
    <t>20220119</t>
  </si>
  <si>
    <t>20220120</t>
  </si>
  <si>
    <t>20220110W</t>
  </si>
  <si>
    <t>202201</t>
  </si>
  <si>
    <t>20220121</t>
  </si>
  <si>
    <t>20220122</t>
  </si>
  <si>
    <t>20220123</t>
  </si>
  <si>
    <t>20220124</t>
  </si>
  <si>
    <t>20220125</t>
  </si>
  <si>
    <t>20220126</t>
  </si>
  <si>
    <t>20220127</t>
  </si>
  <si>
    <t>20220128</t>
  </si>
  <si>
    <t>20220129</t>
  </si>
  <si>
    <t>20220130</t>
  </si>
  <si>
    <t>20220131</t>
  </si>
  <si>
    <t>20220201</t>
  </si>
  <si>
    <t>20220202</t>
  </si>
  <si>
    <t>20220203</t>
  </si>
  <si>
    <t>20220204</t>
  </si>
  <si>
    <t>20220205</t>
  </si>
  <si>
    <t>20220117W</t>
  </si>
  <si>
    <t>20220124W</t>
  </si>
  <si>
    <t>20220206</t>
  </si>
  <si>
    <t>20220207</t>
  </si>
  <si>
    <t>20220208</t>
  </si>
  <si>
    <t>20220209</t>
  </si>
  <si>
    <t>20220131W</t>
  </si>
  <si>
    <t>20220210</t>
  </si>
  <si>
    <t>20220211</t>
  </si>
  <si>
    <t>20220212</t>
  </si>
  <si>
    <t>20220213</t>
  </si>
  <si>
    <t>20220214</t>
  </si>
  <si>
    <t>20220215</t>
  </si>
  <si>
    <t>20220216</t>
  </si>
  <si>
    <t>20220217</t>
  </si>
  <si>
    <t>20220218</t>
  </si>
  <si>
    <t>20220219</t>
  </si>
  <si>
    <t>20220220</t>
  </si>
  <si>
    <t>20220221</t>
  </si>
  <si>
    <t>20220222</t>
  </si>
  <si>
    <t>20220207W</t>
  </si>
  <si>
    <t>20220223</t>
  </si>
  <si>
    <t>15-Feb-2020</t>
  </si>
  <si>
    <t>Sep-06-2021 08:08</t>
  </si>
  <si>
    <t>05-Sep-2021</t>
  </si>
  <si>
    <t>Jan-25-2021 08:19</t>
  </si>
  <si>
    <t>24-Jan-2021</t>
  </si>
  <si>
    <t>01-Mar-2020</t>
  </si>
  <si>
    <t>10-Jan-2021</t>
  </si>
  <si>
    <t>20200104</t>
  </si>
  <si>
    <t>20200105</t>
  </si>
  <si>
    <t>20200111</t>
  </si>
  <si>
    <t>20200112</t>
  </si>
  <si>
    <t>20200118</t>
  </si>
  <si>
    <t>20200119</t>
  </si>
  <si>
    <t>20200125</t>
  </si>
  <si>
    <t>20200126</t>
  </si>
  <si>
    <t>20200201</t>
  </si>
  <si>
    <t>20200202</t>
  </si>
  <si>
    <t>20200208</t>
  </si>
  <si>
    <t>20200209</t>
  </si>
  <si>
    <t>20200215</t>
  </si>
  <si>
    <t>20200216</t>
  </si>
  <si>
    <t>20200222</t>
  </si>
  <si>
    <t>20200223</t>
  </si>
  <si>
    <t>20200229</t>
  </si>
  <si>
    <t>20200301</t>
  </si>
  <si>
    <t>20200307</t>
  </si>
  <si>
    <t>20200308</t>
  </si>
  <si>
    <t>20200314</t>
  </si>
  <si>
    <t>20200315</t>
  </si>
  <si>
    <t>20200321</t>
  </si>
  <si>
    <t>20200322</t>
  </si>
  <si>
    <t>20200328</t>
  </si>
  <si>
    <t>20200329</t>
  </si>
  <si>
    <t>20200404</t>
  </si>
  <si>
    <t>20200405</t>
  </si>
  <si>
    <t>20200411</t>
  </si>
  <si>
    <t>20200412</t>
  </si>
  <si>
    <t>20200418</t>
  </si>
  <si>
    <t>20200419</t>
  </si>
  <si>
    <t>20200425</t>
  </si>
  <si>
    <t>20200426</t>
  </si>
  <si>
    <t>20200502</t>
  </si>
  <si>
    <t>20200503</t>
  </si>
  <si>
    <t>20200509</t>
  </si>
  <si>
    <t>20200510</t>
  </si>
  <si>
    <t>20200516</t>
  </si>
  <si>
    <t>20200517</t>
  </si>
  <si>
    <t>20200523</t>
  </si>
  <si>
    <t>20200524</t>
  </si>
  <si>
    <t>20200530</t>
  </si>
  <si>
    <t>20200531</t>
  </si>
  <si>
    <t>20200606</t>
  </si>
  <si>
    <t>20200607</t>
  </si>
  <si>
    <t>20200613</t>
  </si>
  <si>
    <t>20200614</t>
  </si>
  <si>
    <t>20200620</t>
  </si>
  <si>
    <t>20200621</t>
  </si>
  <si>
    <t>20200627</t>
  </si>
  <si>
    <t>20200628</t>
  </si>
  <si>
    <t>20200704</t>
  </si>
  <si>
    <t>20200705</t>
  </si>
  <si>
    <t>20200711</t>
  </si>
  <si>
    <t>20200712</t>
  </si>
  <si>
    <t>20200718</t>
  </si>
  <si>
    <t>20200719</t>
  </si>
  <si>
    <t>20200725</t>
  </si>
  <si>
    <t>20200726</t>
  </si>
  <si>
    <t>20200801</t>
  </si>
  <si>
    <t>20200802</t>
  </si>
  <si>
    <t>20200808</t>
  </si>
  <si>
    <t>20200809</t>
  </si>
  <si>
    <t>20200815</t>
  </si>
  <si>
    <t>20200816</t>
  </si>
  <si>
    <t>20200822</t>
  </si>
  <si>
    <t>20200823</t>
  </si>
  <si>
    <t>20200829</t>
  </si>
  <si>
    <t>20200830</t>
  </si>
  <si>
    <t>20200905</t>
  </si>
  <si>
    <t>20200906</t>
  </si>
  <si>
    <t>20200912</t>
  </si>
  <si>
    <t>20200913</t>
  </si>
  <si>
    <t>20200919</t>
  </si>
  <si>
    <t>20200920</t>
  </si>
  <si>
    <t>20200926</t>
  </si>
  <si>
    <t>20200927</t>
  </si>
  <si>
    <t>20201003</t>
  </si>
  <si>
    <t>20201004</t>
  </si>
  <si>
    <t>20201010</t>
  </si>
  <si>
    <t>20201011</t>
  </si>
  <si>
    <t>20201017</t>
  </si>
  <si>
    <t>20201018</t>
  </si>
  <si>
    <t>20201024</t>
  </si>
  <si>
    <t>20201025</t>
  </si>
  <si>
    <t>20201031</t>
  </si>
  <si>
    <t>20201101</t>
  </si>
  <si>
    <t>20201107</t>
  </si>
  <si>
    <t>20201108</t>
  </si>
  <si>
    <t>20201114</t>
  </si>
  <si>
    <t>20201115</t>
  </si>
  <si>
    <t>20201121</t>
  </si>
  <si>
    <t>20201122</t>
  </si>
  <si>
    <t>20201128</t>
  </si>
  <si>
    <t>20201129</t>
  </si>
  <si>
    <t>20201205</t>
  </si>
  <si>
    <t>20201206</t>
  </si>
  <si>
    <t>20201212</t>
  </si>
  <si>
    <t>20201213</t>
  </si>
  <si>
    <t>20201219</t>
  </si>
  <si>
    <t>20201220</t>
  </si>
  <si>
    <t>20201226</t>
  </si>
  <si>
    <t>20201227</t>
  </si>
  <si>
    <t>20210102</t>
  </si>
  <si>
    <t>20210103</t>
  </si>
  <si>
    <t>20210109</t>
  </si>
  <si>
    <t>20210110</t>
  </si>
  <si>
    <t>20210116</t>
  </si>
  <si>
    <t>20210117</t>
  </si>
  <si>
    <t>20210123</t>
  </si>
  <si>
    <t>20210124</t>
  </si>
  <si>
    <t>20210130</t>
  </si>
  <si>
    <t>20210131</t>
  </si>
  <si>
    <t>20210206</t>
  </si>
  <si>
    <t>20210207</t>
  </si>
  <si>
    <t>20210213</t>
  </si>
  <si>
    <t>20210214</t>
  </si>
  <si>
    <t>20210220</t>
  </si>
  <si>
    <t>20210221</t>
  </si>
  <si>
    <t>20210227</t>
  </si>
  <si>
    <t>20210228</t>
  </si>
  <si>
    <t>20210306</t>
  </si>
  <si>
    <t>20210307</t>
  </si>
  <si>
    <t>20210313</t>
  </si>
  <si>
    <t>20210314</t>
  </si>
  <si>
    <t>20210320</t>
  </si>
  <si>
    <t>20210321</t>
  </si>
  <si>
    <t>20210327</t>
  </si>
  <si>
    <t>20210328</t>
  </si>
  <si>
    <t>20210403</t>
  </si>
  <si>
    <t>20210404</t>
  </si>
  <si>
    <t>20210410</t>
  </si>
  <si>
    <t>20210411</t>
  </si>
  <si>
    <t>20210417</t>
  </si>
  <si>
    <t>20210418</t>
  </si>
  <si>
    <t>20210424</t>
  </si>
  <si>
    <t>20210425</t>
  </si>
  <si>
    <t>20210501</t>
  </si>
  <si>
    <t>20210502</t>
  </si>
  <si>
    <t>20210508</t>
  </si>
  <si>
    <t>20210509</t>
  </si>
  <si>
    <t>20210515</t>
  </si>
  <si>
    <t>20210516</t>
  </si>
  <si>
    <t>20210522</t>
  </si>
  <si>
    <t>20210523</t>
  </si>
  <si>
    <t>20210529</t>
  </si>
  <si>
    <t>20210530</t>
  </si>
  <si>
    <t>20210605</t>
  </si>
  <si>
    <t>20210606</t>
  </si>
  <si>
    <t>20210612</t>
  </si>
  <si>
    <t>20210613</t>
  </si>
  <si>
    <t>20210619</t>
  </si>
  <si>
    <t>20210620</t>
  </si>
  <si>
    <t>20210626</t>
  </si>
  <si>
    <t>20210627</t>
  </si>
  <si>
    <t>20210703</t>
  </si>
  <si>
    <t>20210704</t>
  </si>
  <si>
    <t>20210710</t>
  </si>
  <si>
    <t>20210711</t>
  </si>
  <si>
    <t>20220224</t>
  </si>
  <si>
    <t>20220225</t>
  </si>
  <si>
    <t>20220226</t>
  </si>
  <si>
    <t>20220227</t>
  </si>
  <si>
    <t>20220228</t>
  </si>
  <si>
    <t>20220301</t>
  </si>
  <si>
    <t>20220214W</t>
  </si>
  <si>
    <t>20220221W</t>
  </si>
  <si>
    <t>202202</t>
  </si>
  <si>
    <t>20220302</t>
  </si>
  <si>
    <t>20220303</t>
  </si>
  <si>
    <t>20220304</t>
  </si>
  <si>
    <t>20220305</t>
  </si>
  <si>
    <t>20220306</t>
  </si>
  <si>
    <t>20220307</t>
  </si>
  <si>
    <t>20220308</t>
  </si>
  <si>
    <t>20220309</t>
  </si>
  <si>
    <t>20220310</t>
  </si>
  <si>
    <t>20220311</t>
  </si>
  <si>
    <t>20220228W</t>
  </si>
  <si>
    <t>20220312</t>
  </si>
  <si>
    <t>20220313</t>
  </si>
  <si>
    <t>20220314</t>
  </si>
  <si>
    <t>20220315</t>
  </si>
  <si>
    <t>20220316</t>
  </si>
  <si>
    <t>20220317</t>
  </si>
  <si>
    <t>20220318</t>
  </si>
  <si>
    <t>20220319</t>
  </si>
  <si>
    <t>20220320</t>
  </si>
  <si>
    <t>20220307W</t>
  </si>
  <si>
    <t>20220321</t>
  </si>
  <si>
    <t>20220322</t>
  </si>
  <si>
    <t>20220323</t>
  </si>
  <si>
    <t>20220324</t>
  </si>
  <si>
    <t>20220325</t>
  </si>
  <si>
    <t>20220326</t>
  </si>
  <si>
    <t>20220327</t>
  </si>
  <si>
    <t>20220328</t>
  </si>
  <si>
    <t>20220329</t>
  </si>
  <si>
    <t>20220330</t>
  </si>
  <si>
    <t>20220331</t>
  </si>
  <si>
    <t>20220401</t>
  </si>
  <si>
    <t>20220402</t>
  </si>
  <si>
    <t>20220403</t>
  </si>
  <si>
    <t>20220404</t>
  </si>
  <si>
    <t>20220405</t>
  </si>
  <si>
    <t>20220406</t>
  </si>
  <si>
    <t>20220407</t>
  </si>
  <si>
    <t>20220408</t>
  </si>
  <si>
    <t>Apr-13-2022 14:04</t>
  </si>
  <si>
    <t>MoT</t>
  </si>
  <si>
    <t>12-Apr-2022</t>
  </si>
  <si>
    <t>UK: Apple Mobility Trends Index: Driving[DISC](Jan-13-20=100)</t>
  </si>
  <si>
    <t>UK: Apple Mobility Trends Index: Transit[DISC](Jan-13-20=100)</t>
  </si>
  <si>
    <t>UK: Apple Mobility Trends Index: Walking[DISC](Jan-13-20=100)</t>
  </si>
  <si>
    <t>UK: London: Apple Mobility Trends Index: Transit[DISC](Jan-13-20=100)</t>
  </si>
  <si>
    <t>UK: Birmingham-UK: Apple Mobility Trends Index: Transit[DISC](Jan-13-20=100)</t>
  </si>
  <si>
    <t>UK: Manchester: Apple Mobility Trends Index: Transit[DISC](Jan-13-20=100)</t>
  </si>
  <si>
    <t>UK: Leeds: Apple Mobility Trends Index: Transit[DISC](Jan-13-20=100)</t>
  </si>
  <si>
    <t>20220409</t>
  </si>
  <si>
    <t>20220410</t>
  </si>
  <si>
    <t>20220411</t>
  </si>
  <si>
    <t>20220412</t>
  </si>
  <si>
    <t>20220413</t>
  </si>
  <si>
    <t>20220414</t>
  </si>
  <si>
    <t>20220415</t>
  </si>
  <si>
    <t>20220416</t>
  </si>
  <si>
    <t>20220417</t>
  </si>
  <si>
    <t>20220418</t>
  </si>
  <si>
    <t>20220314W</t>
  </si>
  <si>
    <t>20220321W</t>
  </si>
  <si>
    <t>20220328W</t>
  </si>
  <si>
    <t>20220404W</t>
  </si>
  <si>
    <t>06-Apr-2022W &lt;- 12-Apr-2022</t>
  </si>
  <si>
    <t>202203</t>
  </si>
  <si>
    <t>Source: EUROCONTROL</t>
  </si>
  <si>
    <t>* Seven-day average adjusted for unusual events (e.g. Christmas Day, storms etc.)</t>
  </si>
  <si>
    <t>20220419</t>
  </si>
  <si>
    <t>20220411W</t>
  </si>
  <si>
    <t>20220420</t>
  </si>
  <si>
    <t>20220421</t>
  </si>
  <si>
    <t>20220422</t>
  </si>
  <si>
    <t>20220423</t>
  </si>
  <si>
    <t>20220424</t>
  </si>
  <si>
    <t>20220425</t>
  </si>
  <si>
    <t>20220426</t>
  </si>
  <si>
    <t>20220427</t>
  </si>
  <si>
    <t>20220428</t>
  </si>
  <si>
    <t>20220429</t>
  </si>
  <si>
    <t>20220430</t>
  </si>
  <si>
    <t>20220501</t>
  </si>
  <si>
    <t>20220502</t>
  </si>
  <si>
    <t>20220503</t>
  </si>
  <si>
    <t>20220504</t>
  </si>
  <si>
    <t>20220505</t>
  </si>
  <si>
    <t>20220506</t>
  </si>
  <si>
    <t>20220507</t>
  </si>
  <si>
    <t>20220508</t>
  </si>
  <si>
    <t>20220509</t>
  </si>
  <si>
    <t>20220510</t>
  </si>
  <si>
    <t>20220511</t>
  </si>
  <si>
    <t>20220512</t>
  </si>
  <si>
    <t>20220513</t>
  </si>
  <si>
    <t>20220514</t>
  </si>
  <si>
    <t>20220515</t>
  </si>
  <si>
    <t>20220516</t>
  </si>
  <si>
    <t>20220517</t>
  </si>
  <si>
    <t>20220518</t>
  </si>
  <si>
    <t>20220519</t>
  </si>
  <si>
    <t>20220520</t>
  </si>
  <si>
    <t>20220521</t>
  </si>
  <si>
    <t>20220522</t>
  </si>
  <si>
    <t>20220418W</t>
  </si>
  <si>
    <t>20220425W</t>
  </si>
  <si>
    <t>20220502W</t>
  </si>
  <si>
    <t>May-22-2022 00:28</t>
  </si>
  <si>
    <t>20-May-2022W</t>
  </si>
  <si>
    <t>May-20-2022 16:54</t>
  </si>
  <si>
    <t>11-May-2022W &lt;- 15-May-2022</t>
  </si>
  <si>
    <t>May-23-2022 14:55</t>
  </si>
  <si>
    <t>18-May-2022W &lt;- 23-May-2022</t>
  </si>
  <si>
    <t>May-19-2022 09:44</t>
  </si>
  <si>
    <t>13-May-2022W</t>
  </si>
  <si>
    <t>202204</t>
  </si>
  <si>
    <t>202205</t>
  </si>
  <si>
    <t>Sources: Johns Hopkins University, Public Health England, University of Oxford Blavatnik School of Government, Google, Department for Transport, Bank of England, EUROCONTROL, ONS, Elexon, OpenTable, Adzuna</t>
  </si>
  <si>
    <t>20220523</t>
  </si>
  <si>
    <t>20220524</t>
  </si>
  <si>
    <t>20220525</t>
  </si>
  <si>
    <t>20220526</t>
  </si>
  <si>
    <t>20220527</t>
  </si>
  <si>
    <t>20220528</t>
  </si>
  <si>
    <t>20220529</t>
  </si>
  <si>
    <t>20220530</t>
  </si>
  <si>
    <t>20220531</t>
  </si>
  <si>
    <t>20220601</t>
  </si>
  <si>
    <t>20220602</t>
  </si>
  <si>
    <t>20220603</t>
  </si>
  <si>
    <t>20220604</t>
  </si>
  <si>
    <t>20220605</t>
  </si>
  <si>
    <t>20220606</t>
  </si>
  <si>
    <t>20220607</t>
  </si>
  <si>
    <t>20220608</t>
  </si>
  <si>
    <t>20220609</t>
  </si>
  <si>
    <t>20220610</t>
  </si>
  <si>
    <t>20220611</t>
  </si>
  <si>
    <t>20220612</t>
  </si>
  <si>
    <t>20220613</t>
  </si>
  <si>
    <t>20220614</t>
  </si>
  <si>
    <t>20220615</t>
  </si>
  <si>
    <t>20220616</t>
  </si>
  <si>
    <t>20220617</t>
  </si>
  <si>
    <t>20220618</t>
  </si>
  <si>
    <t>20220619</t>
  </si>
  <si>
    <t>20220620</t>
  </si>
  <si>
    <t>20220621</t>
  </si>
  <si>
    <t>20220622</t>
  </si>
  <si>
    <t>20220623</t>
  </si>
  <si>
    <t>20220624</t>
  </si>
  <si>
    <t>20220625</t>
  </si>
  <si>
    <t>20220626</t>
  </si>
  <si>
    <t>20220627</t>
  </si>
  <si>
    <t>20220628</t>
  </si>
  <si>
    <t>20220629</t>
  </si>
  <si>
    <t>20220630</t>
  </si>
  <si>
    <t>20220701</t>
  </si>
  <si>
    <t>20220702</t>
  </si>
  <si>
    <t>20220703</t>
  </si>
  <si>
    <t>20220704</t>
  </si>
  <si>
    <t>20220705</t>
  </si>
  <si>
    <t>20220706</t>
  </si>
  <si>
    <t>20220707</t>
  </si>
  <si>
    <t>20220708</t>
  </si>
  <si>
    <t>20220709</t>
  </si>
  <si>
    <t>Aug-10-2022 17:55</t>
  </si>
  <si>
    <t>07-Aug-2022</t>
  </si>
  <si>
    <t>Aug-04-2022 09:40</t>
  </si>
  <si>
    <t>28-Jul-2022</t>
  </si>
  <si>
    <t>20220710</t>
  </si>
  <si>
    <t>20220711</t>
  </si>
  <si>
    <t>20220712</t>
  </si>
  <si>
    <t>20220713</t>
  </si>
  <si>
    <t>20220714</t>
  </si>
  <si>
    <t>20220715</t>
  </si>
  <si>
    <t>20220716</t>
  </si>
  <si>
    <t>20220717</t>
  </si>
  <si>
    <t>20220718</t>
  </si>
  <si>
    <t>20220719</t>
  </si>
  <si>
    <t>20220720</t>
  </si>
  <si>
    <t>20220721</t>
  </si>
  <si>
    <t>20220722</t>
  </si>
  <si>
    <t>20220723</t>
  </si>
  <si>
    <t>20220724</t>
  </si>
  <si>
    <t>20220725</t>
  </si>
  <si>
    <t>20220726</t>
  </si>
  <si>
    <t>20220727</t>
  </si>
  <si>
    <t>20220728</t>
  </si>
  <si>
    <t>20220729</t>
  </si>
  <si>
    <t>20220730</t>
  </si>
  <si>
    <t>20220731</t>
  </si>
  <si>
    <t>20220801</t>
  </si>
  <si>
    <t>20220802</t>
  </si>
  <si>
    <t>20220803</t>
  </si>
  <si>
    <t>20220804</t>
  </si>
  <si>
    <t>20220805</t>
  </si>
  <si>
    <t>20220806</t>
  </si>
  <si>
    <t>20220807</t>
  </si>
  <si>
    <t>20220808</t>
  </si>
  <si>
    <t>20220809</t>
  </si>
  <si>
    <t>E112RPT@INTWKLY</t>
  </si>
  <si>
    <t>J112PI@INTDAILY</t>
  </si>
  <si>
    <t>J112NPI@INTDAILY</t>
  </si>
  <si>
    <t>N112TDS@INTDAILY</t>
  </si>
  <si>
    <t>N112TES@INTDAILY</t>
  </si>
  <si>
    <t>N112TGS@INTDAILY</t>
  </si>
  <si>
    <t>N112THS@INTDAILY</t>
  </si>
  <si>
    <t>N112TRS@INTDAILY</t>
  </si>
  <si>
    <t>N112TSS@INTDAILY</t>
  </si>
  <si>
    <t>N112TPS@INTDAILY</t>
  </si>
  <si>
    <t>N112TAS@INTDAILY</t>
  </si>
  <si>
    <t>N112TTS@INTDAILY</t>
  </si>
  <si>
    <t>N112TUS@INTDAILY</t>
  </si>
  <si>
    <t>DGBFFL@TRANSPRT</t>
  </si>
  <si>
    <t>31-Dec-2018W</t>
  </si>
  <si>
    <t>UK: Port Traffic: Unique Ships(Number of Ships)</t>
  </si>
  <si>
    <t>UK: All Ship Visits to Port(Number of Visits)</t>
  </si>
  <si>
    <t>07-Apr-2019W</t>
  </si>
  <si>
    <t>UK: Potential Redundancies (Number)</t>
  </si>
  <si>
    <t>Indeed</t>
  </si>
  <si>
    <t>28-Jan-2020W &lt;- 01-Feb-2020</t>
  </si>
  <si>
    <t>United Kingdom: Total Job Postings Index (SA, Feb-01-20=100)</t>
  </si>
  <si>
    <t>United Kingdom: New Job Postings Index (SA, Feb-01-20=100)</t>
  </si>
  <si>
    <t>ONS/RVT</t>
  </si>
  <si>
    <t>31-Dec-2019W &lt;- 01-Jan-2020</t>
  </si>
  <si>
    <t>UK: Revolut Debit Card Spending (NSA, 2023=100)</t>
  </si>
  <si>
    <t>UK: Revolut Debit Card Spending by Sector: Entertainment (NSA, 2023=100)</t>
  </si>
  <si>
    <t>UK: Revolut Debit Card Spending by Sector: Groceries (NSA, 2023=100)</t>
  </si>
  <si>
    <t>UK: Revolut Debit Card Spending by Sector: Health (NSA, 2023=100)</t>
  </si>
  <si>
    <t>UK: Revolut Debit Card Spending by Sector: Restaurants (NSA, 2023=100)</t>
  </si>
  <si>
    <t>UK: Revolut Debit Card Spending by Sector: Services (NSA, 2023=100)</t>
  </si>
  <si>
    <t>UK: Revolut Debit Card Spending by Sector: Shopping (NSA, 2023=100)</t>
  </si>
  <si>
    <t>UK: Revolut Debit Card Spending by Sector: Transport (NSA, 2023=100)</t>
  </si>
  <si>
    <t>UK: Revolut Debit Card Spending by Sector: Travel (NSA, 2023=100)</t>
  </si>
  <si>
    <t>UK: Revolut Debit Card Spending by Sector: Utilities (NSA, 2023=100)</t>
  </si>
  <si>
    <t>ECONTROL</t>
  </si>
  <si>
    <t>25-Dec-2018W &lt;- 30-Dec-2018</t>
  </si>
  <si>
    <t>United Kingdom: IFR Flights [Intl &amp; Domestic Arrivals &amp; Departures](Flights)</t>
  </si>
  <si>
    <t>20220509W</t>
  </si>
  <si>
    <t>20220516W</t>
  </si>
  <si>
    <t>20220523W</t>
  </si>
  <si>
    <t>20220530W</t>
  </si>
  <si>
    <t>20220606W</t>
  </si>
  <si>
    <t>20220613W</t>
  </si>
  <si>
    <t>20220620W</t>
  </si>
  <si>
    <t>20220627W</t>
  </si>
  <si>
    <t>20220704W</t>
  </si>
  <si>
    <t>20220711W</t>
  </si>
  <si>
    <t>20220718W</t>
  </si>
  <si>
    <t>20220725W</t>
  </si>
  <si>
    <t>20220801W</t>
  </si>
  <si>
    <t>20220808W</t>
  </si>
  <si>
    <t>20220815W</t>
  </si>
  <si>
    <t>20220822W</t>
  </si>
  <si>
    <t>20220829W</t>
  </si>
  <si>
    <t>20220905W</t>
  </si>
  <si>
    <t>20220912W</t>
  </si>
  <si>
    <t>20220919W</t>
  </si>
  <si>
    <t>20220926W</t>
  </si>
  <si>
    <t>20221003W</t>
  </si>
  <si>
    <t>20221010W</t>
  </si>
  <si>
    <t>20221017W</t>
  </si>
  <si>
    <t>20221024W</t>
  </si>
  <si>
    <t>20221031W</t>
  </si>
  <si>
    <t>20221107W</t>
  </si>
  <si>
    <t>20221114W</t>
  </si>
  <si>
    <t>20221121W</t>
  </si>
  <si>
    <t>20221128W</t>
  </si>
  <si>
    <t>20221205W</t>
  </si>
  <si>
    <t>20221212W</t>
  </si>
  <si>
    <t>20221219W</t>
  </si>
  <si>
    <t>20221226W</t>
  </si>
  <si>
    <t>20230102W</t>
  </si>
  <si>
    <t>20230109W</t>
  </si>
  <si>
    <t>20230116W</t>
  </si>
  <si>
    <t>20230123W</t>
  </si>
  <si>
    <t>20230130W</t>
  </si>
  <si>
    <t>20230206W</t>
  </si>
  <si>
    <t>20230213W</t>
  </si>
  <si>
    <t>20230220W</t>
  </si>
  <si>
    <t>20230227W</t>
  </si>
  <si>
    <t>20230306W</t>
  </si>
  <si>
    <t>20230313W</t>
  </si>
  <si>
    <t>20230320W</t>
  </si>
  <si>
    <t>20230327W</t>
  </si>
  <si>
    <t>20230403W</t>
  </si>
  <si>
    <t>20230410W</t>
  </si>
  <si>
    <t>20230417W</t>
  </si>
  <si>
    <t>20230424W</t>
  </si>
  <si>
    <t>20230501W</t>
  </si>
  <si>
    <t>20230508W</t>
  </si>
  <si>
    <t>20230515W</t>
  </si>
  <si>
    <t>20230522W</t>
  </si>
  <si>
    <t>20230529W</t>
  </si>
  <si>
    <t>20230605W</t>
  </si>
  <si>
    <t>20230612W</t>
  </si>
  <si>
    <t>20230619W</t>
  </si>
  <si>
    <t>20230626W</t>
  </si>
  <si>
    <t>20230703W</t>
  </si>
  <si>
    <t>20230710W</t>
  </si>
  <si>
    <t>20230717W</t>
  </si>
  <si>
    <t>20230724W</t>
  </si>
  <si>
    <t>20230731W</t>
  </si>
  <si>
    <t>20230807W</t>
  </si>
  <si>
    <t>20230814W</t>
  </si>
  <si>
    <t>20230821W</t>
  </si>
  <si>
    <t>20230828W</t>
  </si>
  <si>
    <t>20230904W</t>
  </si>
  <si>
    <t>20230911W</t>
  </si>
  <si>
    <t>20230918W</t>
  </si>
  <si>
    <t>20230925W</t>
  </si>
  <si>
    <t>20231002W</t>
  </si>
  <si>
    <t>20231009W</t>
  </si>
  <si>
    <t>20231016W</t>
  </si>
  <si>
    <t>20231023W</t>
  </si>
  <si>
    <t>20231030W</t>
  </si>
  <si>
    <t>20231106W</t>
  </si>
  <si>
    <t>20231113W</t>
  </si>
  <si>
    <t>20231120W</t>
  </si>
  <si>
    <t>20231127W</t>
  </si>
  <si>
    <t>20231204W</t>
  </si>
  <si>
    <t>20231211W</t>
  </si>
  <si>
    <t>20231218W</t>
  </si>
  <si>
    <t>20231225W</t>
  </si>
  <si>
    <t>20240101W</t>
  </si>
  <si>
    <t>20240108W</t>
  </si>
  <si>
    <t>20240115W</t>
  </si>
  <si>
    <t>20240122W</t>
  </si>
  <si>
    <t>20240129W</t>
  </si>
  <si>
    <t>20240205W</t>
  </si>
  <si>
    <t>20240212W</t>
  </si>
  <si>
    <t>20240219W</t>
  </si>
  <si>
    <t>20240226W</t>
  </si>
  <si>
    <t>20240304W</t>
  </si>
  <si>
    <t>20240311W</t>
  </si>
  <si>
    <t>20240318W</t>
  </si>
  <si>
    <t>20240325W</t>
  </si>
  <si>
    <t>20240401W</t>
  </si>
  <si>
    <t>20240408W</t>
  </si>
  <si>
    <t>20240415W</t>
  </si>
  <si>
    <t>20240422W</t>
  </si>
  <si>
    <t>20240429W</t>
  </si>
  <si>
    <t>20240506W</t>
  </si>
  <si>
    <t>20240513W</t>
  </si>
  <si>
    <t>20240520W</t>
  </si>
  <si>
    <t>20240527W</t>
  </si>
  <si>
    <t>20240603W</t>
  </si>
  <si>
    <t>20240610W</t>
  </si>
  <si>
    <t>20240617W</t>
  </si>
  <si>
    <t>20240624W</t>
  </si>
  <si>
    <t>20240701W</t>
  </si>
  <si>
    <t>20240708W</t>
  </si>
  <si>
    <t>20240715W</t>
  </si>
  <si>
    <t>20240722W</t>
  </si>
  <si>
    <t>20240729W</t>
  </si>
  <si>
    <t>20240805W</t>
  </si>
  <si>
    <t>20240812W</t>
  </si>
  <si>
    <t>20240819W</t>
  </si>
  <si>
    <t>20240826W</t>
  </si>
  <si>
    <t>20240902W</t>
  </si>
  <si>
    <t>20240909W</t>
  </si>
  <si>
    <t>20240916W</t>
  </si>
  <si>
    <t>20240923W</t>
  </si>
  <si>
    <t>20240930W</t>
  </si>
  <si>
    <t>20241007W</t>
  </si>
  <si>
    <t>20241014W</t>
  </si>
  <si>
    <t>20241021W</t>
  </si>
  <si>
    <t>20241028W</t>
  </si>
  <si>
    <t>20241104W</t>
  </si>
  <si>
    <t>20241111W</t>
  </si>
  <si>
    <t>20241118W</t>
  </si>
  <si>
    <t>20241125W</t>
  </si>
  <si>
    <t>20241202W</t>
  </si>
  <si>
    <t>20241209W</t>
  </si>
  <si>
    <t>20241216W</t>
  </si>
  <si>
    <t>20241223W</t>
  </si>
  <si>
    <t>20241230W</t>
  </si>
  <si>
    <t>20250106W</t>
  </si>
  <si>
    <t>20250113W</t>
  </si>
  <si>
    <t>20250120W</t>
  </si>
  <si>
    <t>20250127W</t>
  </si>
  <si>
    <t>20250203W</t>
  </si>
  <si>
    <t>20250210W</t>
  </si>
  <si>
    <t>20250217W</t>
  </si>
  <si>
    <t>20250224W</t>
  </si>
  <si>
    <t>20250303W</t>
  </si>
  <si>
    <t>20250310W</t>
  </si>
  <si>
    <t>20250317W</t>
  </si>
  <si>
    <t>20250324W</t>
  </si>
  <si>
    <t>20250331W</t>
  </si>
  <si>
    <t>20250407W</t>
  </si>
  <si>
    <t>20250414W</t>
  </si>
  <si>
    <t>20250421W</t>
  </si>
  <si>
    <t>20250428W</t>
  </si>
  <si>
    <t>20250505W</t>
  </si>
  <si>
    <t>20250512W</t>
  </si>
  <si>
    <t>20250519W</t>
  </si>
  <si>
    <t>20250526W</t>
  </si>
  <si>
    <t>20250602W</t>
  </si>
  <si>
    <t>20250609W</t>
  </si>
  <si>
    <t>20250616W</t>
  </si>
  <si>
    <t>20250623W</t>
  </si>
  <si>
    <t>20250630W</t>
  </si>
  <si>
    <t>20250707W</t>
  </si>
  <si>
    <t>20250714W</t>
  </si>
  <si>
    <t>20250721W</t>
  </si>
  <si>
    <t>20250728W</t>
  </si>
  <si>
    <t>20250804W</t>
  </si>
  <si>
    <t>20250811W</t>
  </si>
  <si>
    <t>20250818W</t>
  </si>
  <si>
    <t>20250825W</t>
  </si>
  <si>
    <t>20250901W</t>
  </si>
  <si>
    <t>20250908W</t>
  </si>
  <si>
    <t>20250915W</t>
  </si>
  <si>
    <t>20250922W</t>
  </si>
  <si>
    <t>20250929W</t>
  </si>
  <si>
    <t>20251006W</t>
  </si>
  <si>
    <t>Week</t>
  </si>
  <si>
    <t>Cargo &amp; Tanker ship visit</t>
  </si>
  <si>
    <t>Other ship visits</t>
  </si>
  <si>
    <t>Heavy goods vehicle travel</t>
  </si>
  <si>
    <t>Light Commercial Vehicles</t>
  </si>
  <si>
    <t>UKXXWC@TRANSPRT</t>
  </si>
  <si>
    <t>UK: Cargo &amp; Tanker Port Traffic: Unique Ships(Number of Ships)</t>
  </si>
  <si>
    <t>GBDTLB@TRANSPRT</t>
  </si>
  <si>
    <t>GBDBXL@TRANSPRT</t>
  </si>
  <si>
    <t>V112EPU@INTDAILY</t>
  </si>
  <si>
    <t>Oct-15-2025 11:46</t>
  </si>
  <si>
    <t>01-Jan-2024</t>
  </si>
  <si>
    <t>United Kingdom: OpenTable Seated Diners at Restaurants (Y/Y %Chg)</t>
  </si>
  <si>
    <t>01-Jan-2020</t>
  </si>
  <si>
    <t>05-Oct-2025</t>
  </si>
  <si>
    <t>Great Britain: Trans Use: National Rail(Equivalent Week of 2019=100)</t>
  </si>
  <si>
    <t>Great Britain: London: Transport for London Tube(Equivalent Day of 2019=100)</t>
  </si>
  <si>
    <t>Great Britain: London: Transport for London Bus (Equivalent Day of 2019=100)</t>
  </si>
  <si>
    <t>09-Mar-2020</t>
  </si>
  <si>
    <t>Great Britain: Transport Use: Bus [excl. London] (Jan.12.20-Jan.19.20=100)</t>
  </si>
  <si>
    <t>PU</t>
  </si>
  <si>
    <t>01-Jan-2001</t>
  </si>
  <si>
    <t>United Kingdom: Economic Policy Uncertainty Index (2015=Mthly UK EPU 2015 Mean)</t>
  </si>
  <si>
    <t>20220810</t>
  </si>
  <si>
    <t>20220811</t>
  </si>
  <si>
    <t>20220812</t>
  </si>
  <si>
    <t>20220813</t>
  </si>
  <si>
    <t>20220814</t>
  </si>
  <si>
    <t>20220815</t>
  </si>
  <si>
    <t>20220816</t>
  </si>
  <si>
    <t>20220817</t>
  </si>
  <si>
    <t>20220818</t>
  </si>
  <si>
    <t>20220819</t>
  </si>
  <si>
    <t>20220820</t>
  </si>
  <si>
    <t>20220821</t>
  </si>
  <si>
    <t>20220822</t>
  </si>
  <si>
    <t>20220823</t>
  </si>
  <si>
    <t>20220824</t>
  </si>
  <si>
    <t>20220825</t>
  </si>
  <si>
    <t>20220826</t>
  </si>
  <si>
    <t>20220827</t>
  </si>
  <si>
    <t>20220828</t>
  </si>
  <si>
    <t>20220829</t>
  </si>
  <si>
    <t>20220830</t>
  </si>
  <si>
    <t>20220831</t>
  </si>
  <si>
    <t>20220901</t>
  </si>
  <si>
    <t>20220902</t>
  </si>
  <si>
    <t>20220903</t>
  </si>
  <si>
    <t>20220904</t>
  </si>
  <si>
    <t>20220905</t>
  </si>
  <si>
    <t>20220906</t>
  </si>
  <si>
    <t>20220907</t>
  </si>
  <si>
    <t>20220908</t>
  </si>
  <si>
    <t>20220909</t>
  </si>
  <si>
    <t>20220910</t>
  </si>
  <si>
    <t>20220911</t>
  </si>
  <si>
    <t>20220912</t>
  </si>
  <si>
    <t>20220913</t>
  </si>
  <si>
    <t>20220914</t>
  </si>
  <si>
    <t>20220915</t>
  </si>
  <si>
    <t>20220916</t>
  </si>
  <si>
    <t>20220917</t>
  </si>
  <si>
    <t>20220918</t>
  </si>
  <si>
    <t>20220919</t>
  </si>
  <si>
    <t>20220920</t>
  </si>
  <si>
    <t>20220921</t>
  </si>
  <si>
    <t>20220922</t>
  </si>
  <si>
    <t>20220923</t>
  </si>
  <si>
    <t>20220924</t>
  </si>
  <si>
    <t>20220925</t>
  </si>
  <si>
    <t>20220926</t>
  </si>
  <si>
    <t>20220927</t>
  </si>
  <si>
    <t>20220928</t>
  </si>
  <si>
    <t>20220929</t>
  </si>
  <si>
    <t>20220930</t>
  </si>
  <si>
    <t>20221001</t>
  </si>
  <si>
    <t>20221002</t>
  </si>
  <si>
    <t>20221003</t>
  </si>
  <si>
    <t>20221004</t>
  </si>
  <si>
    <t>20221005</t>
  </si>
  <si>
    <t>20221006</t>
  </si>
  <si>
    <t>20221007</t>
  </si>
  <si>
    <t>20221008</t>
  </si>
  <si>
    <t>20221009</t>
  </si>
  <si>
    <t>20221010</t>
  </si>
  <si>
    <t>20221011</t>
  </si>
  <si>
    <t>20221012</t>
  </si>
  <si>
    <t>20221013</t>
  </si>
  <si>
    <t>20221014</t>
  </si>
  <si>
    <t>20221015</t>
  </si>
  <si>
    <t>20221016</t>
  </si>
  <si>
    <t>20221017</t>
  </si>
  <si>
    <t>20221018</t>
  </si>
  <si>
    <t>20221019</t>
  </si>
  <si>
    <t>20221020</t>
  </si>
  <si>
    <t>20221021</t>
  </si>
  <si>
    <t>20221022</t>
  </si>
  <si>
    <t>20221023</t>
  </si>
  <si>
    <t>20221024</t>
  </si>
  <si>
    <t>20221025</t>
  </si>
  <si>
    <t>20221026</t>
  </si>
  <si>
    <t>20221027</t>
  </si>
  <si>
    <t>20221028</t>
  </si>
  <si>
    <t>20221029</t>
  </si>
  <si>
    <t>20221030</t>
  </si>
  <si>
    <t>20221031</t>
  </si>
  <si>
    <t>20221101</t>
  </si>
  <si>
    <t>20221102</t>
  </si>
  <si>
    <t>20221103</t>
  </si>
  <si>
    <t>20221104</t>
  </si>
  <si>
    <t>20221105</t>
  </si>
  <si>
    <t>20221106</t>
  </si>
  <si>
    <t>20221107</t>
  </si>
  <si>
    <t>20221108</t>
  </si>
  <si>
    <t>20221109</t>
  </si>
  <si>
    <t>20221110</t>
  </si>
  <si>
    <t>20221111</t>
  </si>
  <si>
    <t>20221112</t>
  </si>
  <si>
    <t>20221113</t>
  </si>
  <si>
    <t>20221114</t>
  </si>
  <si>
    <t>20221115</t>
  </si>
  <si>
    <t>20221116</t>
  </si>
  <si>
    <t>20221117</t>
  </si>
  <si>
    <t>20221118</t>
  </si>
  <si>
    <t>20221119</t>
  </si>
  <si>
    <t>20221120</t>
  </si>
  <si>
    <t>20221121</t>
  </si>
  <si>
    <t>20221122</t>
  </si>
  <si>
    <t>20221123</t>
  </si>
  <si>
    <t>20221124</t>
  </si>
  <si>
    <t>20221125</t>
  </si>
  <si>
    <t>20221126</t>
  </si>
  <si>
    <t>20221127</t>
  </si>
  <si>
    <t>20221128</t>
  </si>
  <si>
    <t>20221129</t>
  </si>
  <si>
    <t>20221130</t>
  </si>
  <si>
    <t>20221201</t>
  </si>
  <si>
    <t>20221202</t>
  </si>
  <si>
    <t>20221203</t>
  </si>
  <si>
    <t>20221204</t>
  </si>
  <si>
    <t>20221205</t>
  </si>
  <si>
    <t>20221206</t>
  </si>
  <si>
    <t>20221207</t>
  </si>
  <si>
    <t>20221208</t>
  </si>
  <si>
    <t>20221209</t>
  </si>
  <si>
    <t>20221210</t>
  </si>
  <si>
    <t>20221211</t>
  </si>
  <si>
    <t>20221212</t>
  </si>
  <si>
    <t>20221213</t>
  </si>
  <si>
    <t>20221214</t>
  </si>
  <si>
    <t>20221215</t>
  </si>
  <si>
    <t>20221216</t>
  </si>
  <si>
    <t>20221217</t>
  </si>
  <si>
    <t>20221218</t>
  </si>
  <si>
    <t>20221219</t>
  </si>
  <si>
    <t>20221220</t>
  </si>
  <si>
    <t>20221221</t>
  </si>
  <si>
    <t>20221222</t>
  </si>
  <si>
    <t>20221223</t>
  </si>
  <si>
    <t>20221224</t>
  </si>
  <si>
    <t>20221225</t>
  </si>
  <si>
    <t>20221226</t>
  </si>
  <si>
    <t>20221227</t>
  </si>
  <si>
    <t>20221228</t>
  </si>
  <si>
    <t>20221229</t>
  </si>
  <si>
    <t>20221230</t>
  </si>
  <si>
    <t>20221231</t>
  </si>
  <si>
    <t>20230101</t>
  </si>
  <si>
    <t>20230102</t>
  </si>
  <si>
    <t>20230103</t>
  </si>
  <si>
    <t>20230104</t>
  </si>
  <si>
    <t>20230105</t>
  </si>
  <si>
    <t>20230106</t>
  </si>
  <si>
    <t>20230107</t>
  </si>
  <si>
    <t>20230108</t>
  </si>
  <si>
    <t>20230109</t>
  </si>
  <si>
    <t>20230110</t>
  </si>
  <si>
    <t>20230111</t>
  </si>
  <si>
    <t>20230112</t>
  </si>
  <si>
    <t>20230113</t>
  </si>
  <si>
    <t>20230114</t>
  </si>
  <si>
    <t>20230115</t>
  </si>
  <si>
    <t>20230116</t>
  </si>
  <si>
    <t>20230117</t>
  </si>
  <si>
    <t>20230118</t>
  </si>
  <si>
    <t>20230119</t>
  </si>
  <si>
    <t>20230120</t>
  </si>
  <si>
    <t>20230121</t>
  </si>
  <si>
    <t>20230122</t>
  </si>
  <si>
    <t>20230123</t>
  </si>
  <si>
    <t>20230124</t>
  </si>
  <si>
    <t>20230125</t>
  </si>
  <si>
    <t>20230126</t>
  </si>
  <si>
    <t>20230127</t>
  </si>
  <si>
    <t>20230128</t>
  </si>
  <si>
    <t>20230129</t>
  </si>
  <si>
    <t>20230130</t>
  </si>
  <si>
    <t>20230131</t>
  </si>
  <si>
    <t>20230201</t>
  </si>
  <si>
    <t>20230202</t>
  </si>
  <si>
    <t>20230203</t>
  </si>
  <si>
    <t>20230204</t>
  </si>
  <si>
    <t>20230205</t>
  </si>
  <si>
    <t>20230206</t>
  </si>
  <si>
    <t>20230207</t>
  </si>
  <si>
    <t>20230208</t>
  </si>
  <si>
    <t>20230209</t>
  </si>
  <si>
    <t>20230210</t>
  </si>
  <si>
    <t>20230211</t>
  </si>
  <si>
    <t>20230212</t>
  </si>
  <si>
    <t>20230213</t>
  </si>
  <si>
    <t>20230214</t>
  </si>
  <si>
    <t>20230215</t>
  </si>
  <si>
    <t>20230216</t>
  </si>
  <si>
    <t>20230217</t>
  </si>
  <si>
    <t>20230218</t>
  </si>
  <si>
    <t>20230219</t>
  </si>
  <si>
    <t>20230220</t>
  </si>
  <si>
    <t>20230221</t>
  </si>
  <si>
    <t>20230222</t>
  </si>
  <si>
    <t>20230223</t>
  </si>
  <si>
    <t>20230224</t>
  </si>
  <si>
    <t>20230225</t>
  </si>
  <si>
    <t>20230226</t>
  </si>
  <si>
    <t>20230227</t>
  </si>
  <si>
    <t>20230228</t>
  </si>
  <si>
    <t>20230301</t>
  </si>
  <si>
    <t>20230302</t>
  </si>
  <si>
    <t>20230303</t>
  </si>
  <si>
    <t>20230304</t>
  </si>
  <si>
    <t>20230305</t>
  </si>
  <si>
    <t>20230306</t>
  </si>
  <si>
    <t>20230307</t>
  </si>
  <si>
    <t>20230308</t>
  </si>
  <si>
    <t>20230309</t>
  </si>
  <si>
    <t>20230310</t>
  </si>
  <si>
    <t>20230311</t>
  </si>
  <si>
    <t>20230312</t>
  </si>
  <si>
    <t>20230313</t>
  </si>
  <si>
    <t>20230314</t>
  </si>
  <si>
    <t>20230315</t>
  </si>
  <si>
    <t>20230316</t>
  </si>
  <si>
    <t>20230317</t>
  </si>
  <si>
    <t>20230318</t>
  </si>
  <si>
    <t>20230319</t>
  </si>
  <si>
    <t>20230320</t>
  </si>
  <si>
    <t>20230321</t>
  </si>
  <si>
    <t>20230322</t>
  </si>
  <si>
    <t>20230323</t>
  </si>
  <si>
    <t>20230324</t>
  </si>
  <si>
    <t>20230325</t>
  </si>
  <si>
    <t>20230326</t>
  </si>
  <si>
    <t>20230327</t>
  </si>
  <si>
    <t>20230328</t>
  </si>
  <si>
    <t>20230329</t>
  </si>
  <si>
    <t>20230330</t>
  </si>
  <si>
    <t>20230331</t>
  </si>
  <si>
    <t>20230401</t>
  </si>
  <si>
    <t>20230402</t>
  </si>
  <si>
    <t>20230403</t>
  </si>
  <si>
    <t>20230404</t>
  </si>
  <si>
    <t>20230405</t>
  </si>
  <si>
    <t>20230406</t>
  </si>
  <si>
    <t>20230407</t>
  </si>
  <si>
    <t>20230408</t>
  </si>
  <si>
    <t>20230409</t>
  </si>
  <si>
    <t>20230410</t>
  </si>
  <si>
    <t>20230411</t>
  </si>
  <si>
    <t>20230412</t>
  </si>
  <si>
    <t>20230413</t>
  </si>
  <si>
    <t>20230414</t>
  </si>
  <si>
    <t>20230415</t>
  </si>
  <si>
    <t>20230416</t>
  </si>
  <si>
    <t>20230417</t>
  </si>
  <si>
    <t>20230418</t>
  </si>
  <si>
    <t>20230419</t>
  </si>
  <si>
    <t>20230420</t>
  </si>
  <si>
    <t>20230421</t>
  </si>
  <si>
    <t>20230422</t>
  </si>
  <si>
    <t>20230423</t>
  </si>
  <si>
    <t>20230424</t>
  </si>
  <si>
    <t>20230425</t>
  </si>
  <si>
    <t>20230426</t>
  </si>
  <si>
    <t>20230427</t>
  </si>
  <si>
    <t>20230428</t>
  </si>
  <si>
    <t>20230429</t>
  </si>
  <si>
    <t>20230430</t>
  </si>
  <si>
    <t>20230501</t>
  </si>
  <si>
    <t>20230502</t>
  </si>
  <si>
    <t>20230503</t>
  </si>
  <si>
    <t>20230504</t>
  </si>
  <si>
    <t>20230505</t>
  </si>
  <si>
    <t>20230506</t>
  </si>
  <si>
    <t>20230507</t>
  </si>
  <si>
    <t>20230508</t>
  </si>
  <si>
    <t>20230509</t>
  </si>
  <si>
    <t>20230510</t>
  </si>
  <si>
    <t>20230511</t>
  </si>
  <si>
    <t>20230512</t>
  </si>
  <si>
    <t>20230513</t>
  </si>
  <si>
    <t>20230514</t>
  </si>
  <si>
    <t>20230515</t>
  </si>
  <si>
    <t>20230516</t>
  </si>
  <si>
    <t>20230517</t>
  </si>
  <si>
    <t>20230518</t>
  </si>
  <si>
    <t>20230519</t>
  </si>
  <si>
    <t>20230520</t>
  </si>
  <si>
    <t>20230521</t>
  </si>
  <si>
    <t>20230522</t>
  </si>
  <si>
    <t>20230523</t>
  </si>
  <si>
    <t>20230524</t>
  </si>
  <si>
    <t>20230525</t>
  </si>
  <si>
    <t>20230526</t>
  </si>
  <si>
    <t>20230527</t>
  </si>
  <si>
    <t>20230528</t>
  </si>
  <si>
    <t>20230529</t>
  </si>
  <si>
    <t>20230530</t>
  </si>
  <si>
    <t>20230531</t>
  </si>
  <si>
    <t>20230601</t>
  </si>
  <si>
    <t>20230602</t>
  </si>
  <si>
    <t>20230603</t>
  </si>
  <si>
    <t>20230604</t>
  </si>
  <si>
    <t>20230605</t>
  </si>
  <si>
    <t>20230606</t>
  </si>
  <si>
    <t>20230607</t>
  </si>
  <si>
    <t>20230608</t>
  </si>
  <si>
    <t>20230609</t>
  </si>
  <si>
    <t>20230610</t>
  </si>
  <si>
    <t>20230611</t>
  </si>
  <si>
    <t>20230612</t>
  </si>
  <si>
    <t>20230613</t>
  </si>
  <si>
    <t>20230614</t>
  </si>
  <si>
    <t>20230615</t>
  </si>
  <si>
    <t>20230616</t>
  </si>
  <si>
    <t>20230617</t>
  </si>
  <si>
    <t>20230618</t>
  </si>
  <si>
    <t>20230619</t>
  </si>
  <si>
    <t>20230620</t>
  </si>
  <si>
    <t>20230621</t>
  </si>
  <si>
    <t>20230622</t>
  </si>
  <si>
    <t>20230623</t>
  </si>
  <si>
    <t>20230624</t>
  </si>
  <si>
    <t>20230625</t>
  </si>
  <si>
    <t>20230626</t>
  </si>
  <si>
    <t>20230627</t>
  </si>
  <si>
    <t>20230628</t>
  </si>
  <si>
    <t>20230629</t>
  </si>
  <si>
    <t>20230630</t>
  </si>
  <si>
    <t>20230701</t>
  </si>
  <si>
    <t>20230702</t>
  </si>
  <si>
    <t>20230703</t>
  </si>
  <si>
    <t>20230704</t>
  </si>
  <si>
    <t>20230705</t>
  </si>
  <si>
    <t>20230706</t>
  </si>
  <si>
    <t>20230707</t>
  </si>
  <si>
    <t>20230708</t>
  </si>
  <si>
    <t>20230709</t>
  </si>
  <si>
    <t>20230710</t>
  </si>
  <si>
    <t>20230711</t>
  </si>
  <si>
    <t>20230712</t>
  </si>
  <si>
    <t>20230713</t>
  </si>
  <si>
    <t>20230714</t>
  </si>
  <si>
    <t>20230715</t>
  </si>
  <si>
    <t>20230716</t>
  </si>
  <si>
    <t>20230717</t>
  </si>
  <si>
    <t>20230718</t>
  </si>
  <si>
    <t>20230719</t>
  </si>
  <si>
    <t>20230720</t>
  </si>
  <si>
    <t>20230721</t>
  </si>
  <si>
    <t>20230722</t>
  </si>
  <si>
    <t>20230723</t>
  </si>
  <si>
    <t>20230724</t>
  </si>
  <si>
    <t>20230725</t>
  </si>
  <si>
    <t>20230726</t>
  </si>
  <si>
    <t>20230727</t>
  </si>
  <si>
    <t>20230728</t>
  </si>
  <si>
    <t>20230729</t>
  </si>
  <si>
    <t>20230730</t>
  </si>
  <si>
    <t>20230731</t>
  </si>
  <si>
    <t>20230801</t>
  </si>
  <si>
    <t>20230802</t>
  </si>
  <si>
    <t>20230803</t>
  </si>
  <si>
    <t>20230804</t>
  </si>
  <si>
    <t>20230805</t>
  </si>
  <si>
    <t>20230806</t>
  </si>
  <si>
    <t>20230807</t>
  </si>
  <si>
    <t>20230808</t>
  </si>
  <si>
    <t>20230809</t>
  </si>
  <si>
    <t>20230810</t>
  </si>
  <si>
    <t>20230811</t>
  </si>
  <si>
    <t>20230812</t>
  </si>
  <si>
    <t>20230813</t>
  </si>
  <si>
    <t>20230814</t>
  </si>
  <si>
    <t>20230815</t>
  </si>
  <si>
    <t>20230816</t>
  </si>
  <si>
    <t>20230817</t>
  </si>
  <si>
    <t>20230818</t>
  </si>
  <si>
    <t>20230819</t>
  </si>
  <si>
    <t>20230820</t>
  </si>
  <si>
    <t>20230821</t>
  </si>
  <si>
    <t>20230822</t>
  </si>
  <si>
    <t>20230823</t>
  </si>
  <si>
    <t>20230824</t>
  </si>
  <si>
    <t>20230825</t>
  </si>
  <si>
    <t>20230826</t>
  </si>
  <si>
    <t>20230827</t>
  </si>
  <si>
    <t>20230828</t>
  </si>
  <si>
    <t>20230829</t>
  </si>
  <si>
    <t>20230830</t>
  </si>
  <si>
    <t>20230831</t>
  </si>
  <si>
    <t>20230901</t>
  </si>
  <si>
    <t>20230902</t>
  </si>
  <si>
    <t>20230903</t>
  </si>
  <si>
    <t>20230904</t>
  </si>
  <si>
    <t>20230905</t>
  </si>
  <si>
    <t>20230906</t>
  </si>
  <si>
    <t>20230907</t>
  </si>
  <si>
    <t>20230908</t>
  </si>
  <si>
    <t>20230909</t>
  </si>
  <si>
    <t>20230910</t>
  </si>
  <si>
    <t>20230911</t>
  </si>
  <si>
    <t>20230912</t>
  </si>
  <si>
    <t>20230913</t>
  </si>
  <si>
    <t>20230914</t>
  </si>
  <si>
    <t>20230915</t>
  </si>
  <si>
    <t>20230916</t>
  </si>
  <si>
    <t>20230917</t>
  </si>
  <si>
    <t>20230918</t>
  </si>
  <si>
    <t>20230919</t>
  </si>
  <si>
    <t>20230920</t>
  </si>
  <si>
    <t>20230921</t>
  </si>
  <si>
    <t>20230922</t>
  </si>
  <si>
    <t>20230923</t>
  </si>
  <si>
    <t>20230924</t>
  </si>
  <si>
    <t>20230925</t>
  </si>
  <si>
    <t>20230926</t>
  </si>
  <si>
    <t>20230927</t>
  </si>
  <si>
    <t>20230928</t>
  </si>
  <si>
    <t>20230929</t>
  </si>
  <si>
    <t>20230930</t>
  </si>
  <si>
    <t>20231001</t>
  </si>
  <si>
    <t>20231002</t>
  </si>
  <si>
    <t>20231003</t>
  </si>
  <si>
    <t>20231004</t>
  </si>
  <si>
    <t>20231005</t>
  </si>
  <si>
    <t>20231006</t>
  </si>
  <si>
    <t>20231007</t>
  </si>
  <si>
    <t>20231008</t>
  </si>
  <si>
    <t>20231009</t>
  </si>
  <si>
    <t>20231010</t>
  </si>
  <si>
    <t>20231011</t>
  </si>
  <si>
    <t>20231012</t>
  </si>
  <si>
    <t>20231013</t>
  </si>
  <si>
    <t>20231014</t>
  </si>
  <si>
    <t>20231015</t>
  </si>
  <si>
    <t>20231016</t>
  </si>
  <si>
    <t>20231017</t>
  </si>
  <si>
    <t>20231018</t>
  </si>
  <si>
    <t>20231019</t>
  </si>
  <si>
    <t>20231020</t>
  </si>
  <si>
    <t>20231021</t>
  </si>
  <si>
    <t>20231022</t>
  </si>
  <si>
    <t>20231023</t>
  </si>
  <si>
    <t>20231024</t>
  </si>
  <si>
    <t>20231025</t>
  </si>
  <si>
    <t>20231026</t>
  </si>
  <si>
    <t>20231027</t>
  </si>
  <si>
    <t>20231028</t>
  </si>
  <si>
    <t>20231029</t>
  </si>
  <si>
    <t>20231030</t>
  </si>
  <si>
    <t>20231031</t>
  </si>
  <si>
    <t>20231101</t>
  </si>
  <si>
    <t>20231102</t>
  </si>
  <si>
    <t>20231103</t>
  </si>
  <si>
    <t>20231104</t>
  </si>
  <si>
    <t>20231105</t>
  </si>
  <si>
    <t>20231106</t>
  </si>
  <si>
    <t>20231107</t>
  </si>
  <si>
    <t>20231108</t>
  </si>
  <si>
    <t>20231109</t>
  </si>
  <si>
    <t>20231110</t>
  </si>
  <si>
    <t>20231111</t>
  </si>
  <si>
    <t>20231112</t>
  </si>
  <si>
    <t>20231113</t>
  </si>
  <si>
    <t>20231114</t>
  </si>
  <si>
    <t>20231115</t>
  </si>
  <si>
    <t>20231116</t>
  </si>
  <si>
    <t>20231117</t>
  </si>
  <si>
    <t>20231118</t>
  </si>
  <si>
    <t>20231119</t>
  </si>
  <si>
    <t>20231120</t>
  </si>
  <si>
    <t>20231121</t>
  </si>
  <si>
    <t>20231122</t>
  </si>
  <si>
    <t>20231123</t>
  </si>
  <si>
    <t>20231124</t>
  </si>
  <si>
    <t>20231125</t>
  </si>
  <si>
    <t>20231126</t>
  </si>
  <si>
    <t>20231127</t>
  </si>
  <si>
    <t>20231128</t>
  </si>
  <si>
    <t>20231129</t>
  </si>
  <si>
    <t>20231130</t>
  </si>
  <si>
    <t>20231201</t>
  </si>
  <si>
    <t>20231202</t>
  </si>
  <si>
    <t>20231203</t>
  </si>
  <si>
    <t>20231204</t>
  </si>
  <si>
    <t>20231205</t>
  </si>
  <si>
    <t>20231206</t>
  </si>
  <si>
    <t>20231207</t>
  </si>
  <si>
    <t>20231208</t>
  </si>
  <si>
    <t>20231209</t>
  </si>
  <si>
    <t>20231210</t>
  </si>
  <si>
    <t>20231211</t>
  </si>
  <si>
    <t>20231212</t>
  </si>
  <si>
    <t>20231213</t>
  </si>
  <si>
    <t>20231214</t>
  </si>
  <si>
    <t>20231215</t>
  </si>
  <si>
    <t>20231216</t>
  </si>
  <si>
    <t>20231217</t>
  </si>
  <si>
    <t>20231218</t>
  </si>
  <si>
    <t>20231219</t>
  </si>
  <si>
    <t>20231220</t>
  </si>
  <si>
    <t>20231221</t>
  </si>
  <si>
    <t>20231222</t>
  </si>
  <si>
    <t>20231223</t>
  </si>
  <si>
    <t>20231224</t>
  </si>
  <si>
    <t>20231225</t>
  </si>
  <si>
    <t>20231226</t>
  </si>
  <si>
    <t>20231227</t>
  </si>
  <si>
    <t>20231228</t>
  </si>
  <si>
    <t>20231229</t>
  </si>
  <si>
    <t>20231230</t>
  </si>
  <si>
    <t>20231231</t>
  </si>
  <si>
    <t>20240101</t>
  </si>
  <si>
    <t>20240102</t>
  </si>
  <si>
    <t>20240103</t>
  </si>
  <si>
    <t>20240104</t>
  </si>
  <si>
    <t>20240105</t>
  </si>
  <si>
    <t>20240106</t>
  </si>
  <si>
    <t>20240107</t>
  </si>
  <si>
    <t>20240108</t>
  </si>
  <si>
    <t>20240109</t>
  </si>
  <si>
    <t>20240110</t>
  </si>
  <si>
    <t>20240111</t>
  </si>
  <si>
    <t>20240112</t>
  </si>
  <si>
    <t>20240113</t>
  </si>
  <si>
    <t>20240114</t>
  </si>
  <si>
    <t>20240115</t>
  </si>
  <si>
    <t>20240116</t>
  </si>
  <si>
    <t>20240117</t>
  </si>
  <si>
    <t>20240118</t>
  </si>
  <si>
    <t>20240119</t>
  </si>
  <si>
    <t>20240120</t>
  </si>
  <si>
    <t>20240121</t>
  </si>
  <si>
    <t>20240122</t>
  </si>
  <si>
    <t>20240123</t>
  </si>
  <si>
    <t>20240124</t>
  </si>
  <si>
    <t>20240125</t>
  </si>
  <si>
    <t>20240126</t>
  </si>
  <si>
    <t>20240127</t>
  </si>
  <si>
    <t>20240128</t>
  </si>
  <si>
    <t>20240129</t>
  </si>
  <si>
    <t>20240130</t>
  </si>
  <si>
    <t>20240131</t>
  </si>
  <si>
    <t>20240201</t>
  </si>
  <si>
    <t>20240202</t>
  </si>
  <si>
    <t>20240203</t>
  </si>
  <si>
    <t>20240204</t>
  </si>
  <si>
    <t>20240205</t>
  </si>
  <si>
    <t>20240206</t>
  </si>
  <si>
    <t>20240207</t>
  </si>
  <si>
    <t>20240208</t>
  </si>
  <si>
    <t>20240209</t>
  </si>
  <si>
    <t>20240210</t>
  </si>
  <si>
    <t>20240211</t>
  </si>
  <si>
    <t>20240212</t>
  </si>
  <si>
    <t>20240213</t>
  </si>
  <si>
    <t>20240214</t>
  </si>
  <si>
    <t>20240215</t>
  </si>
  <si>
    <t>20240216</t>
  </si>
  <si>
    <t>20240217</t>
  </si>
  <si>
    <t>20240218</t>
  </si>
  <si>
    <t>20240219</t>
  </si>
  <si>
    <t>20240220</t>
  </si>
  <si>
    <t>20240221</t>
  </si>
  <si>
    <t>20240222</t>
  </si>
  <si>
    <t>20240223</t>
  </si>
  <si>
    <t>20240224</t>
  </si>
  <si>
    <t>20240225</t>
  </si>
  <si>
    <t>20240226</t>
  </si>
  <si>
    <t>20240227</t>
  </si>
  <si>
    <t>20240228</t>
  </si>
  <si>
    <t>20240229</t>
  </si>
  <si>
    <t>20240301</t>
  </si>
  <si>
    <t>20240302</t>
  </si>
  <si>
    <t>20240303</t>
  </si>
  <si>
    <t>20240304</t>
  </si>
  <si>
    <t>20240305</t>
  </si>
  <si>
    <t>20240306</t>
  </si>
  <si>
    <t>20240307</t>
  </si>
  <si>
    <t>20240308</t>
  </si>
  <si>
    <t>20240309</t>
  </si>
  <si>
    <t>20240310</t>
  </si>
  <si>
    <t>20240311</t>
  </si>
  <si>
    <t>20240312</t>
  </si>
  <si>
    <t>20240313</t>
  </si>
  <si>
    <t>20240314</t>
  </si>
  <si>
    <t>20240315</t>
  </si>
  <si>
    <t>20240316</t>
  </si>
  <si>
    <t>20240317</t>
  </si>
  <si>
    <t>20240318</t>
  </si>
  <si>
    <t>20240319</t>
  </si>
  <si>
    <t>20240320</t>
  </si>
  <si>
    <t>20240321</t>
  </si>
  <si>
    <t>20240322</t>
  </si>
  <si>
    <t>20240323</t>
  </si>
  <si>
    <t>20240324</t>
  </si>
  <si>
    <t>20240325</t>
  </si>
  <si>
    <t>20240326</t>
  </si>
  <si>
    <t>20240327</t>
  </si>
  <si>
    <t>20240328</t>
  </si>
  <si>
    <t>20240329</t>
  </si>
  <si>
    <t>20240330</t>
  </si>
  <si>
    <t>20240331</t>
  </si>
  <si>
    <t>20240401</t>
  </si>
  <si>
    <t>20240402</t>
  </si>
  <si>
    <t>20240403</t>
  </si>
  <si>
    <t>20240404</t>
  </si>
  <si>
    <t>20240405</t>
  </si>
  <si>
    <t>20240406</t>
  </si>
  <si>
    <t>20240407</t>
  </si>
  <si>
    <t>20240408</t>
  </si>
  <si>
    <t>20240409</t>
  </si>
  <si>
    <t>20240410</t>
  </si>
  <si>
    <t>20240411</t>
  </si>
  <si>
    <t>20240412</t>
  </si>
  <si>
    <t>20240413</t>
  </si>
  <si>
    <t>20240414</t>
  </si>
  <si>
    <t>20240415</t>
  </si>
  <si>
    <t>20240416</t>
  </si>
  <si>
    <t>20240417</t>
  </si>
  <si>
    <t>20240418</t>
  </si>
  <si>
    <t>20240419</t>
  </si>
  <si>
    <t>20240420</t>
  </si>
  <si>
    <t>20240421</t>
  </si>
  <si>
    <t>20240422</t>
  </si>
  <si>
    <t>20240423</t>
  </si>
  <si>
    <t>20240424</t>
  </si>
  <si>
    <t>20240425</t>
  </si>
  <si>
    <t>20240426</t>
  </si>
  <si>
    <t>20240427</t>
  </si>
  <si>
    <t>20240428</t>
  </si>
  <si>
    <t>20240429</t>
  </si>
  <si>
    <t>20240430</t>
  </si>
  <si>
    <t>20240501</t>
  </si>
  <si>
    <t>20240502</t>
  </si>
  <si>
    <t>20240503</t>
  </si>
  <si>
    <t>20240504</t>
  </si>
  <si>
    <t>20240505</t>
  </si>
  <si>
    <t>20240506</t>
  </si>
  <si>
    <t>20240507</t>
  </si>
  <si>
    <t>20240508</t>
  </si>
  <si>
    <t>20240509</t>
  </si>
  <si>
    <t>20240510</t>
  </si>
  <si>
    <t>20240511</t>
  </si>
  <si>
    <t>20240512</t>
  </si>
  <si>
    <t>20240513</t>
  </si>
  <si>
    <t>20240514</t>
  </si>
  <si>
    <t>20240515</t>
  </si>
  <si>
    <t>20240516</t>
  </si>
  <si>
    <t>20240517</t>
  </si>
  <si>
    <t>20240518</t>
  </si>
  <si>
    <t>20240519</t>
  </si>
  <si>
    <t>20240520</t>
  </si>
  <si>
    <t>20240521</t>
  </si>
  <si>
    <t>20240522</t>
  </si>
  <si>
    <t>20240523</t>
  </si>
  <si>
    <t>20240524</t>
  </si>
  <si>
    <t>20240525</t>
  </si>
  <si>
    <t>20240526</t>
  </si>
  <si>
    <t>20240527</t>
  </si>
  <si>
    <t>20240528</t>
  </si>
  <si>
    <t>20240529</t>
  </si>
  <si>
    <t>20240530</t>
  </si>
  <si>
    <t>20240531</t>
  </si>
  <si>
    <t>20240601</t>
  </si>
  <si>
    <t>20240602</t>
  </si>
  <si>
    <t>20240603</t>
  </si>
  <si>
    <t>20240604</t>
  </si>
  <si>
    <t>20240605</t>
  </si>
  <si>
    <t>20240606</t>
  </si>
  <si>
    <t>20240607</t>
  </si>
  <si>
    <t>20240608</t>
  </si>
  <si>
    <t>20240609</t>
  </si>
  <si>
    <t>20240610</t>
  </si>
  <si>
    <t>20240611</t>
  </si>
  <si>
    <t>20240612</t>
  </si>
  <si>
    <t>20240613</t>
  </si>
  <si>
    <t>20240614</t>
  </si>
  <si>
    <t>20240615</t>
  </si>
  <si>
    <t>20240616</t>
  </si>
  <si>
    <t>20240617</t>
  </si>
  <si>
    <t>20240618</t>
  </si>
  <si>
    <t>20240619</t>
  </si>
  <si>
    <t>20240620</t>
  </si>
  <si>
    <t>20240621</t>
  </si>
  <si>
    <t>20240622</t>
  </si>
  <si>
    <t>20240623</t>
  </si>
  <si>
    <t>20240624</t>
  </si>
  <si>
    <t>20240625</t>
  </si>
  <si>
    <t>20240626</t>
  </si>
  <si>
    <t>20240627</t>
  </si>
  <si>
    <t>20240628</t>
  </si>
  <si>
    <t>20240629</t>
  </si>
  <si>
    <t>20240630</t>
  </si>
  <si>
    <t>20240701</t>
  </si>
  <si>
    <t>20240702</t>
  </si>
  <si>
    <t>20240703</t>
  </si>
  <si>
    <t>20240704</t>
  </si>
  <si>
    <t>20240705</t>
  </si>
  <si>
    <t>20240706</t>
  </si>
  <si>
    <t>20240707</t>
  </si>
  <si>
    <t>20240708</t>
  </si>
  <si>
    <t>20240709</t>
  </si>
  <si>
    <t>20240710</t>
  </si>
  <si>
    <t>20240711</t>
  </si>
  <si>
    <t>20240712</t>
  </si>
  <si>
    <t>20240713</t>
  </si>
  <si>
    <t>20240714</t>
  </si>
  <si>
    <t>20240715</t>
  </si>
  <si>
    <t>20240716</t>
  </si>
  <si>
    <t>20240717</t>
  </si>
  <si>
    <t>20240718</t>
  </si>
  <si>
    <t>20240719</t>
  </si>
  <si>
    <t>20240720</t>
  </si>
  <si>
    <t>20240721</t>
  </si>
  <si>
    <t>20240722</t>
  </si>
  <si>
    <t>20240723</t>
  </si>
  <si>
    <t>20240724</t>
  </si>
  <si>
    <t>20240725</t>
  </si>
  <si>
    <t>20240726</t>
  </si>
  <si>
    <t>20240727</t>
  </si>
  <si>
    <t>20240728</t>
  </si>
  <si>
    <t>20240729</t>
  </si>
  <si>
    <t>20240730</t>
  </si>
  <si>
    <t>20240731</t>
  </si>
  <si>
    <t>20240801</t>
  </si>
  <si>
    <t>20240802</t>
  </si>
  <si>
    <t>20240803</t>
  </si>
  <si>
    <t>20240804</t>
  </si>
  <si>
    <t>20240805</t>
  </si>
  <si>
    <t>20240806</t>
  </si>
  <si>
    <t>20240807</t>
  </si>
  <si>
    <t>20240808</t>
  </si>
  <si>
    <t>20240809</t>
  </si>
  <si>
    <t>20240810</t>
  </si>
  <si>
    <t>20240811</t>
  </si>
  <si>
    <t>20240812</t>
  </si>
  <si>
    <t>20240813</t>
  </si>
  <si>
    <t>20240814</t>
  </si>
  <si>
    <t>20240815</t>
  </si>
  <si>
    <t>20240816</t>
  </si>
  <si>
    <t>20240817</t>
  </si>
  <si>
    <t>20240818</t>
  </si>
  <si>
    <t>20240819</t>
  </si>
  <si>
    <t>20240820</t>
  </si>
  <si>
    <t>20240821</t>
  </si>
  <si>
    <t>20240822</t>
  </si>
  <si>
    <t>20240823</t>
  </si>
  <si>
    <t>20240824</t>
  </si>
  <si>
    <t>20240825</t>
  </si>
  <si>
    <t>20240826</t>
  </si>
  <si>
    <t>20240827</t>
  </si>
  <si>
    <t>20240828</t>
  </si>
  <si>
    <t>20240829</t>
  </si>
  <si>
    <t>20240830</t>
  </si>
  <si>
    <t>20240831</t>
  </si>
  <si>
    <t>20240901</t>
  </si>
  <si>
    <t>20240902</t>
  </si>
  <si>
    <t>20240903</t>
  </si>
  <si>
    <t>20240904</t>
  </si>
  <si>
    <t>20240905</t>
  </si>
  <si>
    <t>20240906</t>
  </si>
  <si>
    <t>20240907</t>
  </si>
  <si>
    <t>20240908</t>
  </si>
  <si>
    <t>20240909</t>
  </si>
  <si>
    <t>20240910</t>
  </si>
  <si>
    <t>20240911</t>
  </si>
  <si>
    <t>20240912</t>
  </si>
  <si>
    <t>20240913</t>
  </si>
  <si>
    <t>20240914</t>
  </si>
  <si>
    <t>20240915</t>
  </si>
  <si>
    <t>20240916</t>
  </si>
  <si>
    <t>20240917</t>
  </si>
  <si>
    <t>20240918</t>
  </si>
  <si>
    <t>20240919</t>
  </si>
  <si>
    <t>20240920</t>
  </si>
  <si>
    <t>20240921</t>
  </si>
  <si>
    <t>20240922</t>
  </si>
  <si>
    <t>20240923</t>
  </si>
  <si>
    <t>20240924</t>
  </si>
  <si>
    <t>20240925</t>
  </si>
  <si>
    <t>20240926</t>
  </si>
  <si>
    <t>20240927</t>
  </si>
  <si>
    <t>20240928</t>
  </si>
  <si>
    <t>20240929</t>
  </si>
  <si>
    <t>20240930</t>
  </si>
  <si>
    <t>20241001</t>
  </si>
  <si>
    <t>20241002</t>
  </si>
  <si>
    <t>20241003</t>
  </si>
  <si>
    <t>20241004</t>
  </si>
  <si>
    <t>20241005</t>
  </si>
  <si>
    <t>20241006</t>
  </si>
  <si>
    <t>20241007</t>
  </si>
  <si>
    <t>20241008</t>
  </si>
  <si>
    <t>20241009</t>
  </si>
  <si>
    <t>20241010</t>
  </si>
  <si>
    <t>20241011</t>
  </si>
  <si>
    <t>20241012</t>
  </si>
  <si>
    <t>20241013</t>
  </si>
  <si>
    <t>20241014</t>
  </si>
  <si>
    <t>20241015</t>
  </si>
  <si>
    <t>20241016</t>
  </si>
  <si>
    <t>20241017</t>
  </si>
  <si>
    <t>20241018</t>
  </si>
  <si>
    <t>20241019</t>
  </si>
  <si>
    <t>20241020</t>
  </si>
  <si>
    <t>20241021</t>
  </si>
  <si>
    <t>20241022</t>
  </si>
  <si>
    <t>20241023</t>
  </si>
  <si>
    <t>20241024</t>
  </si>
  <si>
    <t>20241025</t>
  </si>
  <si>
    <t>20241026</t>
  </si>
  <si>
    <t>20241027</t>
  </si>
  <si>
    <t>20241028</t>
  </si>
  <si>
    <t>20241029</t>
  </si>
  <si>
    <t>20241030</t>
  </si>
  <si>
    <t>20241031</t>
  </si>
  <si>
    <t>20241101</t>
  </si>
  <si>
    <t>20241102</t>
  </si>
  <si>
    <t>20241103</t>
  </si>
  <si>
    <t>20241104</t>
  </si>
  <si>
    <t>20241105</t>
  </si>
  <si>
    <t>20241106</t>
  </si>
  <si>
    <t>20241107</t>
  </si>
  <si>
    <t>20241108</t>
  </si>
  <si>
    <t>20241109</t>
  </si>
  <si>
    <t>20241110</t>
  </si>
  <si>
    <t>20241111</t>
  </si>
  <si>
    <t>20241112</t>
  </si>
  <si>
    <t>20241113</t>
  </si>
  <si>
    <t>20241114</t>
  </si>
  <si>
    <t>20241115</t>
  </si>
  <si>
    <t>20241116</t>
  </si>
  <si>
    <t>20241117</t>
  </si>
  <si>
    <t>20241118</t>
  </si>
  <si>
    <t>20241119</t>
  </si>
  <si>
    <t>20241120</t>
  </si>
  <si>
    <t>20241121</t>
  </si>
  <si>
    <t>20241122</t>
  </si>
  <si>
    <t>20241123</t>
  </si>
  <si>
    <t>20241124</t>
  </si>
  <si>
    <t>20241125</t>
  </si>
  <si>
    <t>20241126</t>
  </si>
  <si>
    <t>20241127</t>
  </si>
  <si>
    <t>20241128</t>
  </si>
  <si>
    <t>20241129</t>
  </si>
  <si>
    <t>20241130</t>
  </si>
  <si>
    <t>20241201</t>
  </si>
  <si>
    <t>20241202</t>
  </si>
  <si>
    <t>20241203</t>
  </si>
  <si>
    <t>20241204</t>
  </si>
  <si>
    <t>20241205</t>
  </si>
  <si>
    <t>20241206</t>
  </si>
  <si>
    <t>20241207</t>
  </si>
  <si>
    <t>20241208</t>
  </si>
  <si>
    <t>20241209</t>
  </si>
  <si>
    <t>20241210</t>
  </si>
  <si>
    <t>20241211</t>
  </si>
  <si>
    <t>20241212</t>
  </si>
  <si>
    <t>20241213</t>
  </si>
  <si>
    <t>20241214</t>
  </si>
  <si>
    <t>20241215</t>
  </si>
  <si>
    <t>20241216</t>
  </si>
  <si>
    <t>20241217</t>
  </si>
  <si>
    <t>20241218</t>
  </si>
  <si>
    <t>20241219</t>
  </si>
  <si>
    <t>20241220</t>
  </si>
  <si>
    <t>20241221</t>
  </si>
  <si>
    <t>20241222</t>
  </si>
  <si>
    <t>20241223</t>
  </si>
  <si>
    <t>20241224</t>
  </si>
  <si>
    <t>20241225</t>
  </si>
  <si>
    <t>20241226</t>
  </si>
  <si>
    <t>20241227</t>
  </si>
  <si>
    <t>20241228</t>
  </si>
  <si>
    <t>20241229</t>
  </si>
  <si>
    <t>20241230</t>
  </si>
  <si>
    <t>20241231</t>
  </si>
  <si>
    <t>20250101</t>
  </si>
  <si>
    <t>20250102</t>
  </si>
  <si>
    <t>20250103</t>
  </si>
  <si>
    <t>20250104</t>
  </si>
  <si>
    <t>20250105</t>
  </si>
  <si>
    <t>20250106</t>
  </si>
  <si>
    <t>20250107</t>
  </si>
  <si>
    <t>20250108</t>
  </si>
  <si>
    <t>20250109</t>
  </si>
  <si>
    <t>20250110</t>
  </si>
  <si>
    <t>20250111</t>
  </si>
  <si>
    <t>20250112</t>
  </si>
  <si>
    <t>20250113</t>
  </si>
  <si>
    <t>20250114</t>
  </si>
  <si>
    <t>20250115</t>
  </si>
  <si>
    <t>20250116</t>
  </si>
  <si>
    <t>20250117</t>
  </si>
  <si>
    <t>20250118</t>
  </si>
  <si>
    <t>20250119</t>
  </si>
  <si>
    <t>20250120</t>
  </si>
  <si>
    <t>20250121</t>
  </si>
  <si>
    <t>20250122</t>
  </si>
  <si>
    <t>20250123</t>
  </si>
  <si>
    <t>20250124</t>
  </si>
  <si>
    <t>20250125</t>
  </si>
  <si>
    <t>20250126</t>
  </si>
  <si>
    <t>20250127</t>
  </si>
  <si>
    <t>20250128</t>
  </si>
  <si>
    <t>20250129</t>
  </si>
  <si>
    <t>20250130</t>
  </si>
  <si>
    <t>20250131</t>
  </si>
  <si>
    <t>20250201</t>
  </si>
  <si>
    <t>20250202</t>
  </si>
  <si>
    <t>20250203</t>
  </si>
  <si>
    <t>20250204</t>
  </si>
  <si>
    <t>20250205</t>
  </si>
  <si>
    <t>20250206</t>
  </si>
  <si>
    <t>20250207</t>
  </si>
  <si>
    <t>20250208</t>
  </si>
  <si>
    <t>20250209</t>
  </si>
  <si>
    <t>20250210</t>
  </si>
  <si>
    <t>20250211</t>
  </si>
  <si>
    <t>20250212</t>
  </si>
  <si>
    <t>20250213</t>
  </si>
  <si>
    <t>20250214</t>
  </si>
  <si>
    <t>20250215</t>
  </si>
  <si>
    <t>20250216</t>
  </si>
  <si>
    <t>20250217</t>
  </si>
  <si>
    <t>20250218</t>
  </si>
  <si>
    <t>20250219</t>
  </si>
  <si>
    <t>20250220</t>
  </si>
  <si>
    <t>20250221</t>
  </si>
  <si>
    <t>20250222</t>
  </si>
  <si>
    <t>20250223</t>
  </si>
  <si>
    <t>20250224</t>
  </si>
  <si>
    <t>20250225</t>
  </si>
  <si>
    <t>20250226</t>
  </si>
  <si>
    <t>20250227</t>
  </si>
  <si>
    <t>20250228</t>
  </si>
  <si>
    <t>20250301</t>
  </si>
  <si>
    <t>20250302</t>
  </si>
  <si>
    <t>20250303</t>
  </si>
  <si>
    <t>20250304</t>
  </si>
  <si>
    <t>20250305</t>
  </si>
  <si>
    <t>20250306</t>
  </si>
  <si>
    <t>20250307</t>
  </si>
  <si>
    <t>20250308</t>
  </si>
  <si>
    <t>20250309</t>
  </si>
  <si>
    <t>20250310</t>
  </si>
  <si>
    <t>20250311</t>
  </si>
  <si>
    <t>20250312</t>
  </si>
  <si>
    <t>20250313</t>
  </si>
  <si>
    <t>20250314</t>
  </si>
  <si>
    <t>20250315</t>
  </si>
  <si>
    <t>20250316</t>
  </si>
  <si>
    <t>20250317</t>
  </si>
  <si>
    <t>20250318</t>
  </si>
  <si>
    <t>20250319</t>
  </si>
  <si>
    <t>20250320</t>
  </si>
  <si>
    <t>20250321</t>
  </si>
  <si>
    <t>20250322</t>
  </si>
  <si>
    <t>20250323</t>
  </si>
  <si>
    <t>20250324</t>
  </si>
  <si>
    <t>20250325</t>
  </si>
  <si>
    <t>20250326</t>
  </si>
  <si>
    <t>20250327</t>
  </si>
  <si>
    <t>20250328</t>
  </si>
  <si>
    <t>20250329</t>
  </si>
  <si>
    <t>20250330</t>
  </si>
  <si>
    <t>20250331</t>
  </si>
  <si>
    <t>20250401</t>
  </si>
  <si>
    <t>20250402</t>
  </si>
  <si>
    <t>20250403</t>
  </si>
  <si>
    <t>20250404</t>
  </si>
  <si>
    <t>20250405</t>
  </si>
  <si>
    <t>20250406</t>
  </si>
  <si>
    <t>20250407</t>
  </si>
  <si>
    <t>20250408</t>
  </si>
  <si>
    <t>20250409</t>
  </si>
  <si>
    <t>20250410</t>
  </si>
  <si>
    <t>20250411</t>
  </si>
  <si>
    <t>20250412</t>
  </si>
  <si>
    <t>20250413</t>
  </si>
  <si>
    <t>20250414</t>
  </si>
  <si>
    <t>20250415</t>
  </si>
  <si>
    <t>20250416</t>
  </si>
  <si>
    <t>20250417</t>
  </si>
  <si>
    <t>20250418</t>
  </si>
  <si>
    <t>20250419</t>
  </si>
  <si>
    <t>20250420</t>
  </si>
  <si>
    <t>20250421</t>
  </si>
  <si>
    <t>20250422</t>
  </si>
  <si>
    <t>20250423</t>
  </si>
  <si>
    <t>20250424</t>
  </si>
  <si>
    <t>20250425</t>
  </si>
  <si>
    <t>20250426</t>
  </si>
  <si>
    <t>20250427</t>
  </si>
  <si>
    <t>20250428</t>
  </si>
  <si>
    <t>20250429</t>
  </si>
  <si>
    <t>20250430</t>
  </si>
  <si>
    <t>20250501</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</si>
  <si>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</si>
  <si>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</si>
  <si>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</si>
  <si>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</si>
  <si>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</si>
  <si>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</si>
  <si>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</si>
  <si>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</si>
  <si>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</si>
  <si>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</si>
  <si>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</si>
  <si>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</si>
  <si>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</si>
  <si>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</si>
  <si>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</si>
  <si>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</si>
  <si>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</si>
  <si>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</si>
  <si>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</si>
  <si>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</si>
  <si>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</si>
  <si>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</si>
  <si>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</si>
  <si>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</si>
  <si>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</si>
  <si>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</si>
  <si>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</si>
  <si>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</si>
  <si>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</si>
  <si>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</si>
  <si>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</si>
  <si>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</si>
  <si>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</si>
  <si>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</si>
  <si>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</si>
  <si>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</si>
  <si>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</si>
  <si>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</si>
  <si>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</si>
  <si>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</si>
  <si>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</si>
  <si>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</si>
  <si>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</si>
  <si>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</si>
  <si>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</si>
  <si>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</si>
  <si>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</si>
  <si>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</si>
  <si>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</si>
  <si>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</si>
  <si>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</si>
  <si>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</si>
  <si>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</si>
  <si>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</si>
  <si>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</si>
  <si>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</si>
  <si>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</si>
  <si>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</si>
  <si>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</si>
  <si>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</si>
  <si>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</si>
  <si>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</si>
  <si>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</si>
  <si>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</si>
  <si>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</si>
  <si>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</si>
  <si>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</si>
  <si>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</si>
  <si>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</si>
  <si>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</si>
  <si>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</si>
  <si>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</si>
  <si>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</si>
  <si>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</si>
  <si>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</si>
  <si>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</si>
  <si>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</si>
  <si>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</si>
  <si>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</si>
  <si>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</si>
  <si>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</si>
  <si>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</si>
  <si>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</si>
  <si>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</si>
  <si>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</si>
  <si>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</si>
  <si>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</si>
  <si>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</si>
  <si>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</si>
  <si>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</si>
  <si>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</si>
  <si>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</si>
  <si>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</si>
  <si>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</si>
  <si>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</si>
  <si>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</si>
  <si>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</si>
  <si>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</si>
  <si>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</si>
  <si>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</si>
  <si>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</si>
  <si>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</si>
  <si>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</si>
  <si>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</si>
  <si>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</si>
  <si>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</si>
  <si>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</si>
  <si>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</si>
  <si>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</si>
  <si>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</si>
  <si>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</si>
  <si>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</si>
  <si>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</si>
  <si>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</si>
  <si>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</si>
  <si>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</si>
  <si>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</si>
  <si>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</si>
  <si>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</si>
  <si>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</si>
  <si>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</si>
  <si>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</si>
  <si>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</si>
  <si>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</si>
  <si>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</si>
  <si>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</si>
  <si>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</si>
  <si>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</si>
  <si>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</si>
  <si>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</si>
  <si>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</si>
  <si>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</si>
  <si>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</si>
  <si>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</si>
  <si>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</si>
  <si>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</si>
  <si>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</si>
  <si>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</si>
  <si>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</si>
  <si>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</si>
  <si>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</si>
  <si>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</si>
  <si>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</si>
  <si>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</si>
  <si>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</si>
  <si>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</si>
  <si>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</si>
  <si>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</si>
  <si>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</si>
  <si>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</si>
  <si>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</si>
  <si>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</si>
  <si>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</si>
  <si>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</si>
  <si>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</si>
  <si>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</si>
  <si>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</si>
  <si>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</si>
  <si>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</si>
  <si>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</si>
  <si>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</si>
  <si>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</si>
  <si>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</si>
  <si>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</si>
  <si>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</si>
  <si>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</si>
  <si>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</si>
  <si>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</si>
  <si>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</si>
  <si>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</si>
  <si>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</si>
  <si>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Haver</t>
  </si>
  <si>
    <t>Trade &gt;&gt;&gt;</t>
  </si>
  <si>
    <t>Car useage</t>
  </si>
  <si>
    <t>National rail usage</t>
  </si>
  <si>
    <t>London tube usage</t>
  </si>
  <si>
    <t>London bus usage</t>
  </si>
  <si>
    <t>Transport &gt;&gt;&gt;</t>
  </si>
  <si>
    <t>Labour market &gt;&gt;&gt;</t>
  </si>
  <si>
    <t>Potential redundancies (HR1)</t>
  </si>
  <si>
    <t>Indeed new job postings</t>
  </si>
  <si>
    <t>Consumer spending &gt;&gt;&gt;</t>
  </si>
  <si>
    <t xml:space="preserve">Open table </t>
  </si>
  <si>
    <t>Revolut - Travel and transport</t>
  </si>
  <si>
    <t>Miscellaneous &gt;&gt;&gt;</t>
  </si>
  <si>
    <t>Fuel demand</t>
  </si>
  <si>
    <t>Economic policy uncertainty</t>
  </si>
  <si>
    <t>Financial stress</t>
  </si>
  <si>
    <t>Revolut - Groceries and restaurants</t>
  </si>
  <si>
    <t>Revolut - Services, entertainment and shopping</t>
  </si>
  <si>
    <t>Air traffic (y/y)</t>
  </si>
  <si>
    <t>Revolut - aggregate spending</t>
  </si>
  <si>
    <t>Automotive fuel spending insights</t>
  </si>
  <si>
    <t>Automotive fuel and experimental demand indicators, UK, index: 100 = equivalent week of the previous year, non-seasonally adjusted</t>
  </si>
  <si>
    <t>This worksheet contains one table. Some cells may refer to notes, which can be found on the notes worksheet.</t>
  </si>
  <si>
    <t>Some shorthand is used in this table, [x] = Data are unavailable.</t>
  </si>
  <si>
    <t>Source: Aggregated anonymised card spending data; Office for National Statistics calculations; Department for Energy Security and Net Zero - Road fuel price statistics; Experimental statistics on average road fuel sales and stock levels</t>
  </si>
  <si>
    <t>Week ending</t>
  </si>
  <si>
    <t>Average fuel price</t>
  </si>
  <si>
    <t>Estimated  quantity demand per transaction</t>
  </si>
  <si>
    <t xml:space="preserve">Average road fuel sales </t>
  </si>
  <si>
    <t>[x]</t>
  </si>
  <si>
    <t>Link</t>
  </si>
  <si>
    <t>V112CSS@INTDAILY</t>
  </si>
  <si>
    <t>ECB</t>
  </si>
  <si>
    <t>02-Jan-1980</t>
  </si>
  <si>
    <t>UK: Composite Indicator of Systemic Stress (0=No Stress, 1=High Stress)</t>
  </si>
  <si>
    <t>y/y % changes &gt;&gt;&gt;</t>
  </si>
  <si>
    <t>Raw &gt;&gt;&gt;</t>
  </si>
  <si>
    <t>Z-scores &gt;&gt;&gt;</t>
  </si>
  <si>
    <t>4-week moving average &gt;&gt;&gt;</t>
  </si>
  <si>
    <t>Financial stress (x10,000)</t>
  </si>
  <si>
    <t>Trade indicators</t>
  </si>
  <si>
    <t>Transport indicators</t>
  </si>
  <si>
    <t>Air traffic</t>
  </si>
  <si>
    <t>Car journeys</t>
  </si>
  <si>
    <t>London bus journeys</t>
  </si>
  <si>
    <t>Potential redundancies</t>
  </si>
  <si>
    <t>Aggregate index</t>
  </si>
  <si>
    <t>Services, entertainment and shopping</t>
  </si>
  <si>
    <t>Groceries and restaurants</t>
  </si>
  <si>
    <t>Travel and transport</t>
  </si>
  <si>
    <t>Miscellaneous</t>
  </si>
  <si>
    <t>20251013W</t>
  </si>
  <si>
    <t>20251020</t>
  </si>
  <si>
    <t>* Need to figure out what is the best way of conditional formatting the data. AG appears to have just done it based on within the sample, but this wouldn't work for data relative to 2022-2024 or z-scores</t>
  </si>
  <si>
    <t>* Ideally, we want the 3-value conditional formatting to be on the z-scores where 0 is yellow, below is increasingly red, above is increasingly green.</t>
  </si>
  <si>
    <t>* The solution appears to be add a 3-colour scale rule for each column where the midpoint has a value of zero. Might need to swap some of the orders for specific variables (e.g. a high economic uncertainty/financial stress score is bad), or could enter them as negatives?</t>
  </si>
  <si>
    <t>(inverted)</t>
  </si>
  <si>
    <t>Light goods vehicle travel</t>
  </si>
  <si>
    <t>Weekly economic activity indicators</t>
  </si>
  <si>
    <t>20251021</t>
  </si>
  <si>
    <t>20251022</t>
  </si>
  <si>
    <t>20251020W</t>
  </si>
  <si>
    <t>Month</t>
  </si>
  <si>
    <t>Quarter</t>
  </si>
  <si>
    <t>201801 !M</t>
  </si>
  <si>
    <t>201801</t>
  </si>
  <si>
    <t>.FRQ</t>
  </si>
  <si>
    <t>.LSOURCE</t>
  </si>
  <si>
    <t>Monthly</t>
  </si>
  <si>
    <t>Office for National Statistics</t>
  </si>
  <si>
    <t>UK: Gross Value Added Chained Volume Index (SA, 2023=100)</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</si>
  <si>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</si>
  <si>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</si>
  <si>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</si>
  <si>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</si>
  <si>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</si>
  <si>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</si>
  <si>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</si>
  <si>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</si>
  <si>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</si>
  <si>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</si>
  <si>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</si>
  <si>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</si>
  <si>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</si>
  <si>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</si>
  <si>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</si>
  <si>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</si>
  <si>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</si>
  <si>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</si>
  <si>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</si>
  <si>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</si>
  <si>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</si>
  <si>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</si>
  <si>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</si>
  <si>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</si>
  <si>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</si>
  <si>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</si>
  <si>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</si>
  <si>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</si>
  <si>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</si>
  <si>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</si>
  <si>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</si>
  <si>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</si>
  <si>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</si>
  <si>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</si>
  <si>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</si>
  <si>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</si>
  <si>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</si>
  <si>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</si>
  <si>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</si>
  <si>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</si>
  <si>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</si>
  <si>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</si>
  <si>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</si>
  <si>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</si>
  <si>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</si>
  <si>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</si>
  <si>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</si>
  <si>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</si>
  <si>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</si>
  <si>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</si>
  <si>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</si>
  <si>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</si>
  <si>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</si>
  <si>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</si>
  <si>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</si>
  <si>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</si>
  <si>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</si>
  <si>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</si>
  <si>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</si>
  <si>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</si>
  <si>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</si>
  <si>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</si>
  <si>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20181 !Q</t>
  </si>
  <si>
    <t>20181</t>
  </si>
  <si>
    <t>Quarterly &lt;- Monthly</t>
  </si>
  <si>
    <t>Q1-1997 &lt;- Jan-1997</t>
  </si>
  <si>
    <t>20182</t>
  </si>
  <si>
    <t>20183</t>
  </si>
  <si>
    <t>20184</t>
  </si>
  <si>
    <t>20191</t>
  </si>
  <si>
    <t>20192</t>
  </si>
  <si>
    <t>20193</t>
  </si>
  <si>
    <t>20194</t>
  </si>
  <si>
    <t>20201</t>
  </si>
  <si>
    <t>20202</t>
  </si>
  <si>
    <t>20203</t>
  </si>
  <si>
    <t>20204</t>
  </si>
  <si>
    <t>20211</t>
  </si>
  <si>
    <t>20212</t>
  </si>
  <si>
    <t>20213</t>
  </si>
  <si>
    <t>20214</t>
  </si>
  <si>
    <t>20221</t>
  </si>
  <si>
    <t>20222</t>
  </si>
  <si>
    <t>20223</t>
  </si>
  <si>
    <t>20224</t>
  </si>
  <si>
    <t>20231</t>
  </si>
  <si>
    <t>20232</t>
  </si>
  <si>
    <t>20233</t>
  </si>
  <si>
    <t>20234</t>
  </si>
  <si>
    <t>20241</t>
  </si>
  <si>
    <t>20242</t>
  </si>
  <si>
    <t>20243</t>
  </si>
  <si>
    <t>20244</t>
  </si>
  <si>
    <t>20251</t>
  </si>
  <si>
    <t>20252</t>
  </si>
  <si>
    <t>(monthly)</t>
  </si>
  <si>
    <t>(quarter)</t>
  </si>
  <si>
    <t>a</t>
  </si>
  <si>
    <t>Monthly &gt;&gt;&gt;</t>
  </si>
  <si>
    <t>Quarterly &gt;&gt;&gt;</t>
  </si>
  <si>
    <t>RSQ:</t>
  </si>
  <si>
    <t>R^2 on levels</t>
  </si>
  <si>
    <t>ABJQQ@UK</t>
  </si>
  <si>
    <t>UKSEPEP@UK</t>
  </si>
  <si>
    <t>Quarterly</t>
  </si>
  <si>
    <t>Q1-1955</t>
  </si>
  <si>
    <t>UK: GDP: Household Final Consumption Expenditure (SA, Mil.Pounds)</t>
  </si>
  <si>
    <t>Jul-2014</t>
  </si>
  <si>
    <t>UK: Paid Employees: PAYE Real Time Information [RTI] (SA, Number)</t>
  </si>
  <si>
    <t>202509</t>
  </si>
  <si>
    <t>Q3-2014 &lt;- Jul-2014</t>
  </si>
  <si>
    <t>20253</t>
  </si>
  <si>
    <t>C!</t>
  </si>
  <si>
    <t>Payrolls</t>
  </si>
  <si>
    <t>XG</t>
  </si>
  <si>
    <t>MG</t>
  </si>
  <si>
    <t>BQKQQ@UK</t>
  </si>
  <si>
    <t>BQKOQ@UK</t>
  </si>
  <si>
    <t>UK: Exports: Goods (SA, Mil.Chn.2023.Pounds)</t>
  </si>
  <si>
    <t>UK: Imports: Goods (SA, Mil.Chn.2023.Pounds)</t>
  </si>
  <si>
    <t>GDP Quarterly R2</t>
  </si>
  <si>
    <t>Relevant</t>
  </si>
  <si>
    <t>GDP RSQ:</t>
  </si>
  <si>
    <t>Rel</t>
  </si>
  <si>
    <t>Net XG</t>
  </si>
  <si>
    <t>Real GDP</t>
  </si>
  <si>
    <t>q/q &gt;&gt;&gt;</t>
  </si>
  <si>
    <t>GDP RSQ</t>
  </si>
  <si>
    <t>Other RSQ</t>
  </si>
  <si>
    <t>R^2 on q/q %</t>
  </si>
  <si>
    <t>GDP q/q</t>
  </si>
  <si>
    <t xml:space="preserve">other </t>
  </si>
  <si>
    <t>Dec-10-2025 10:47</t>
  </si>
  <si>
    <t>08-Dec-2025</t>
  </si>
  <si>
    <t>Nov-27-2025 09:42</t>
  </si>
  <si>
    <t>23-Nov-2025</t>
  </si>
  <si>
    <t>05-Dec-2025</t>
  </si>
  <si>
    <t>20251023</t>
  </si>
  <si>
    <t>20251024</t>
  </si>
  <si>
    <t>20251025</t>
  </si>
  <si>
    <t>20251026</t>
  </si>
  <si>
    <t>20251027</t>
  </si>
  <si>
    <t>20251028</t>
  </si>
  <si>
    <t>20251029</t>
  </si>
  <si>
    <t>20251030</t>
  </si>
  <si>
    <t>20251031</t>
  </si>
  <si>
    <t>20251101</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</si>
  <si>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</si>
  <si>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</si>
  <si>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</si>
  <si>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</si>
  <si>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</si>
  <si>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</si>
  <si>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</si>
  <si>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</si>
  <si>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</si>
  <si>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</si>
  <si>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</si>
  <si>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</si>
  <si>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</si>
  <si>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</si>
  <si>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</si>
  <si>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</si>
  <si>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</si>
  <si>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</si>
  <si>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</si>
  <si>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</si>
  <si>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</si>
  <si>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</si>
  <si>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</si>
  <si>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</si>
  <si>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</si>
  <si>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</si>
  <si>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</si>
  <si>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</si>
  <si>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</si>
  <si>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</si>
  <si>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</si>
  <si>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</si>
  <si>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</si>
  <si>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</si>
  <si>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</si>
  <si>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</si>
  <si>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</si>
  <si>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</si>
  <si>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</si>
  <si>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</si>
  <si>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</si>
  <si>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</si>
  <si>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</si>
  <si>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</si>
  <si>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</si>
  <si>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</si>
  <si>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</si>
  <si>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</si>
  <si>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</si>
  <si>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</si>
  <si>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</si>
  <si>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</si>
  <si>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</si>
  <si>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</si>
  <si>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</si>
  <si>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</si>
  <si>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</si>
  <si>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</si>
  <si>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</si>
  <si>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</si>
  <si>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</si>
  <si>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</si>
  <si>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</si>
  <si>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</si>
  <si>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</si>
  <si>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</si>
  <si>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</si>
  <si>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Dec-04-2025 10:14</t>
  </si>
  <si>
    <t>24-Nov-2025W</t>
  </si>
  <si>
    <t>Jan-08-2026 10:53</t>
  </si>
  <si>
    <t>21-Dec-2025W</t>
  </si>
  <si>
    <t>Dec-16-2025 18:52</t>
  </si>
  <si>
    <t>02-Dec-2025W &lt;- 12-Dec-2025</t>
  </si>
  <si>
    <t>18-Nov-2025W &lt;- 23-Nov-2025</t>
  </si>
  <si>
    <t>20251027W</t>
  </si>
  <si>
    <t>20251103W</t>
  </si>
  <si>
    <t>20251110W</t>
  </si>
  <si>
    <t>20251117W</t>
  </si>
  <si>
    <t>20251124W</t>
  </si>
  <si>
    <t>20251201W</t>
  </si>
  <si>
    <t>20251208W</t>
  </si>
  <si>
    <t>20251215W</t>
  </si>
  <si>
    <t>20251222W</t>
  </si>
  <si>
    <t>20251229W</t>
  </si>
  <si>
    <t>https://bmrs.elexon.co.uk/daily-energy-transmitted</t>
  </si>
  <si>
    <t>20260105W</t>
  </si>
  <si>
    <t>Dec-12-2025 07:02</t>
  </si>
  <si>
    <t>Oct-2025</t>
  </si>
  <si>
    <t>Dec-16-2025 07:03</t>
  </si>
  <si>
    <t>Nov-2025</t>
  </si>
  <si>
    <t>202510</t>
  </si>
  <si>
    <t>202511</t>
  </si>
  <si>
    <t>Q3-2025 &lt;- Oct-2025</t>
  </si>
  <si>
    <t>Dec-22-2025 07:03</t>
  </si>
  <si>
    <t>Q3-2025</t>
  </si>
  <si>
    <t>Q3-2025 &lt;- Nov-2025</t>
  </si>
  <si>
    <t>seas</t>
  </si>
  <si>
    <t>Raw levels &gt;&gt;&gt;</t>
  </si>
  <si>
    <t>Moving average &gt;&gt;&gt;</t>
  </si>
  <si>
    <t>Centering MA &gt;&gt;&gt;</t>
  </si>
  <si>
    <t>Seasonal ratios &gt;&gt;&gt;</t>
  </si>
  <si>
    <t>Averaging ratios by week &gt;&gt;&gt;</t>
  </si>
  <si>
    <t>Col E</t>
  </si>
  <si>
    <t>Col D</t>
  </si>
  <si>
    <t>Col C</t>
  </si>
  <si>
    <t>Col B</t>
  </si>
  <si>
    <t>Col F</t>
  </si>
  <si>
    <t>check:</t>
  </si>
  <si>
    <t>Adjust</t>
  </si>
  <si>
    <t>Col G</t>
  </si>
  <si>
    <t>De-seasonalising (divide original data by season index for that week) &gt;&gt;&gt;</t>
  </si>
  <si>
    <t>Normalising data by an adjustment factor &gt;&gt;&gt;</t>
  </si>
  <si>
    <t>Calculating Z-scores of seasonally adjusted series &gt;&gt;&gt;</t>
  </si>
  <si>
    <t>Back to Notes</t>
  </si>
  <si>
    <t>Back to Contents</t>
  </si>
  <si>
    <t>(invert)</t>
  </si>
  <si>
    <t>Sources: Office for National Statistics, Department for Transport, Insolvency Service, Indeed, Revolut, EUROCONTROL, Elexon, PolicyUncertainty.com, and European Central Bank</t>
  </si>
  <si>
    <t>Revolut debit card spending</t>
  </si>
  <si>
    <t>Year</t>
  </si>
  <si>
    <t>Ideas for monthly series</t>
  </si>
  <si>
    <t>Textkernel New online job adverts</t>
  </si>
  <si>
    <t>HMRC potential redundancies</t>
  </si>
  <si>
    <t>Revolut debit card spending (aggregate index)</t>
  </si>
  <si>
    <t>Consumer health</t>
  </si>
  <si>
    <t>GfK consumer confidence (£50k+)</t>
  </si>
  <si>
    <t>GfK consumer confidence (£25k-£49k)</t>
  </si>
  <si>
    <t>Asda household income tracker</t>
  </si>
  <si>
    <t>Direct debit transaction amount</t>
  </si>
  <si>
    <t>Direct debit failure rate</t>
  </si>
  <si>
    <t>Need to add from Haver, but is NSA</t>
  </si>
  <si>
    <t>Need to add from ONS, but already SA</t>
  </si>
  <si>
    <t>Need to add from ONS, but is NSA</t>
  </si>
  <si>
    <t>Convert to monthly</t>
  </si>
  <si>
    <t>(already SA)</t>
  </si>
  <si>
    <t>(doesn't need adjusting)</t>
  </si>
  <si>
    <t>UKNYUST@UK</t>
  </si>
  <si>
    <t>NSA</t>
  </si>
  <si>
    <t>201001 !M</t>
  </si>
  <si>
    <t>201001</t>
  </si>
  <si>
    <t>Monthly &lt;- Daily (7)</t>
  </si>
  <si>
    <t>Indeed Hiring Lab</t>
  </si>
  <si>
    <t>Feb-2020 &lt;- 01-Feb-2020</t>
  </si>
  <si>
    <t>Monthly &lt;- Daily</t>
  </si>
  <si>
    <t>European Central Bank</t>
  </si>
  <si>
    <t>Jan-1980 &lt;- 02-Jan-1980</t>
  </si>
  <si>
    <t>Jan-05-2026 13:40</t>
  </si>
  <si>
    <t>Centre for Economics &amp; Business Research</t>
  </si>
  <si>
    <t>Jan-2009</t>
  </si>
  <si>
    <t>UK: Asda Household Income Tracker, Average per Week (NSA, Pounds)</t>
  </si>
  <si>
    <t>Dec-19-2025 07:01</t>
  </si>
  <si>
    <t>GfK NOP/ European Commission</t>
  </si>
  <si>
    <t>Dec-2025</t>
  </si>
  <si>
    <t>201002</t>
  </si>
  <si>
    <t>201003</t>
  </si>
  <si>
    <t>201004</t>
  </si>
  <si>
    <t>201005</t>
  </si>
  <si>
    <t>201006</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</si>
  <si>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</si>
  <si>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</si>
  <si>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</si>
  <si>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</si>
  <si>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</si>
  <si>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</si>
  <si>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</si>
  <si>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</si>
  <si>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</si>
  <si>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</si>
  <si>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</si>
  <si>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</si>
  <si>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</si>
  <si>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</si>
  <si>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</si>
  <si>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</si>
  <si>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</si>
  <si>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</si>
  <si>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</si>
  <si>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</si>
  <si>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</si>
  <si>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</si>
  <si>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</si>
  <si>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</si>
  <si>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</si>
  <si>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</si>
  <si>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</si>
  <si>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</si>
  <si>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</si>
  <si>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</si>
  <si>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</si>
  <si>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</si>
  <si>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</si>
  <si>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</si>
  <si>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</si>
  <si>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</si>
  <si>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</si>
  <si>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</si>
  <si>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</si>
  <si>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</si>
  <si>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</si>
  <si>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</si>
  <si>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</si>
  <si>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</si>
  <si>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</si>
  <si>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</si>
  <si>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</si>
  <si>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</si>
  <si>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</si>
  <si>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</si>
  <si>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</si>
  <si>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</si>
  <si>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</si>
  <si>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</si>
  <si>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</si>
  <si>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</si>
  <si>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</si>
  <si>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</si>
  <si>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</si>
  <si>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</si>
  <si>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</si>
  <si>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</si>
  <si>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</si>
  <si>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</si>
  <si>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</si>
  <si>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</si>
  <si>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</si>
  <si>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</si>
  <si>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</si>
  <si>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</si>
  <si>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</si>
  <si>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</si>
  <si>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</si>
  <si>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</si>
  <si>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</si>
  <si>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</si>
  <si>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</si>
  <si>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</si>
  <si>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</si>
  <si>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</si>
  <si>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</si>
  <si>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</si>
  <si>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</si>
  <si>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</si>
  <si>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</si>
  <si>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</si>
  <si>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</si>
  <si>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</si>
  <si>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</si>
  <si>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</si>
  <si>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202512</t>
  </si>
  <si>
    <t>A</t>
  </si>
  <si>
    <t>C</t>
  </si>
  <si>
    <t>D</t>
  </si>
  <si>
    <t>E</t>
  </si>
  <si>
    <t>F</t>
  </si>
  <si>
    <t>Table 1: New online job adverts in the UK, split by region, non-seasonally adjusted</t>
  </si>
  <si>
    <t>This worksheet contains one table. See Notes worksheet for notes related to this table.</t>
  </si>
  <si>
    <t>Total UK</t>
  </si>
  <si>
    <t>East Midlands</t>
  </si>
  <si>
    <t>East of England</t>
  </si>
  <si>
    <t>North East</t>
  </si>
  <si>
    <t>North West</t>
  </si>
  <si>
    <t>South East</t>
  </si>
  <si>
    <t>South West</t>
  </si>
  <si>
    <t>West Midlands</t>
  </si>
  <si>
    <t>Yorkshire and The Humber</t>
  </si>
  <si>
    <t>England</t>
  </si>
  <si>
    <t>Scotland</t>
  </si>
  <si>
    <t>Wales</t>
  </si>
  <si>
    <t>Northern Ireland</t>
  </si>
  <si>
    <t>Unknown</t>
  </si>
  <si>
    <t>New Online Job Adverts</t>
  </si>
  <si>
    <t>This workbook contains 3 data tables</t>
  </si>
  <si>
    <t>Source: Textkernel</t>
  </si>
  <si>
    <t>Data coverage: Jan 2018 - Nov 2025</t>
  </si>
  <si>
    <t>Date of publication: 18 December 2025</t>
  </si>
  <si>
    <t>Date of next publication: to be confirmed</t>
  </si>
  <si>
    <t>This dataset is part of 'Economic activity and social change in the UK, real-time indicators: 18 December 2025'</t>
  </si>
  <si>
    <t>Latest release (opens in new browser window)</t>
  </si>
  <si>
    <t>Contact details</t>
  </si>
  <si>
    <t>Skills and Human Development team</t>
  </si>
  <si>
    <t>Economic.Wellbeing@ons.gov.uk</t>
  </si>
  <si>
    <t>Introductory information</t>
  </si>
  <si>
    <t>This dataset measures New Online Job Adverts which represent the total number of adverts that have gone online in the month. This metric is calculated by counting the number of adverts that appear for the first time across the calendar month.  Data are available for both UK country and regional splits, as well as by occupation (2-digit and 4-digit Standard Occupational Classifications (SOC)). These are official statistics in development.
Textkernel online job advert data is collected using comprehensive web-scraping software which downloads job advert information from approximately 90,000 job boards and recruitment pages. The scraped data includes job titles, descriptions, posting dates and expiration dates. Additionally, Textkernel provide variables which are derived from the scraped data using data science and natural language processing methods. These describe location, salary, seniority, skill requirements, home/office working, and more. Textkernel perform some proprietary data cleaning to identify duplicate job adverts, which ONS have removed in this release. Duplication can occur when the same job is posted on multiple job boards, or when multiple recruiters advertise the job at the same time. 
The scope of online job adverts does not fully capture the scope of UK economic activity because of differing advertising methods, for example, casual work may be advertised by word-of-mouth or in shop windows as opposed to online.</t>
  </si>
  <si>
    <t>Quality and methodology</t>
  </si>
  <si>
    <t>These data are part of early experimental data on economic activity and social change in the UK. Currently these data are official statistics in development. Following an internal investigation, minor revisions will correct a previous error due to time zone discrepancies. This is a one-time adjustment, and the back series will now be in line with the February 2025 release. The methodolody and data used to compile this series are regularly reviewed and therefore subject to revisions.</t>
  </si>
  <si>
    <t>Further methodology information is available here -</t>
  </si>
  <si>
    <t>Economic activity and social change in the UK, real-time indicators methodology</t>
  </si>
  <si>
    <t>Measuring labour demand volumes across the UK using Textkernel data user guide</t>
  </si>
  <si>
    <t>Guide to the Standard Occupational Classification 2020</t>
  </si>
  <si>
    <t>Guide to official statistics in development</t>
  </si>
  <si>
    <t>Other related releases</t>
  </si>
  <si>
    <t>Labour demand volumes by Standard Occupation Classification (SOC 2020), UK</t>
  </si>
  <si>
    <t>Table 1: Monthly Direct Debit failure rates, UK, failure rate percentage, seasonally adjusted</t>
  </si>
  <si>
    <t>Total</t>
  </si>
  <si>
    <t>Table 3: Monthly average transaction amounts, UK, index: 2023 average = 100, seasonally adjusted</t>
  </si>
  <si>
    <t>Update link</t>
  </si>
  <si>
    <t>Asda Household income tracker</t>
  </si>
  <si>
    <t>Moving avg</t>
  </si>
  <si>
    <t>Centered moving avg</t>
  </si>
  <si>
    <t>Normalising by adjustment factor</t>
  </si>
  <si>
    <t>Seasonal ratios</t>
  </si>
  <si>
    <t>De-seasonalising</t>
  </si>
  <si>
    <t>Indeed total job postings</t>
  </si>
  <si>
    <t>Financial stress indicator (inverted)</t>
  </si>
  <si>
    <t>Textkernal new online job adverts</t>
  </si>
  <si>
    <t>Direct debit average transaction amounts</t>
  </si>
  <si>
    <t>drag down</t>
  </si>
  <si>
    <t>UK: Gross Value Added Chained Volume Index: Production Industries (SA, 2023=100)</t>
  </si>
  <si>
    <t>UK: Gross Value Added Chained Volume Index: Service Industries (SA, 2023=100)</t>
  </si>
  <si>
    <t>Dec-19-2025 07:02</t>
  </si>
  <si>
    <t>Great Britain: Retail Sales Volume: Retailing including Auto Fuel(SA,2023=100)</t>
  </si>
  <si>
    <t>Jan-06-2026 09:10</t>
  </si>
  <si>
    <t>Dec-19-2025 00:11</t>
  </si>
  <si>
    <t>Jan-12-2026 07:00</t>
  </si>
  <si>
    <t>HEATHROW</t>
  </si>
  <si>
    <t>202201 !M</t>
  </si>
  <si>
    <t>Alternative economic activity indicators</t>
  </si>
  <si>
    <t>UGFCCF@UK</t>
  </si>
  <si>
    <t>UGFCS@UK</t>
  </si>
  <si>
    <t>Jan-13-2026 16:16</t>
  </si>
  <si>
    <t>Dec-2025 &lt;- 09-Jan-2026</t>
  </si>
  <si>
    <t>UK: GfK Consumer Survey: Current Financial Situation of Households (NSA, % Bal)</t>
  </si>
  <si>
    <t>Dec-19-2025 00:17</t>
  </si>
  <si>
    <t>UK: GfK Consumer Survey: Savings at Present (NSA, % Bal)</t>
  </si>
  <si>
    <t>GfK financial situation of households</t>
  </si>
  <si>
    <t>GfK household saving conditions</t>
  </si>
  <si>
    <t>Apr-05-2024 11:52</t>
  </si>
  <si>
    <t>31-Mar-2024</t>
  </si>
  <si>
    <t>01-Jan-2019</t>
  </si>
  <si>
    <t>UK: All Ship Visits to Port[DISC](NSA, Number)</t>
  </si>
  <si>
    <t>UK: Port of Grimsby: All Ship Visits to Port[DISC](NSA, Number)</t>
  </si>
  <si>
    <t>UK: Port of London: All Ship Visits to Port[DISC](NSA, Number)</t>
  </si>
  <si>
    <t>02-Jan-2019</t>
  </si>
  <si>
    <t>UK: Port of Southampton: All Ship Visits to Port[DISC](NSA, Number)</t>
  </si>
  <si>
    <t>UK: Port of Liverpool: All Ship Visits to Port[DISC](NSA, Number)</t>
  </si>
  <si>
    <t>UK: Port of Portsmouth: All Ship Visits to Port[DISC](NSA, Number)</t>
  </si>
  <si>
    <t>Jan-13-2026 13:53</t>
  </si>
  <si>
    <t>11-Jan-2026</t>
  </si>
  <si>
    <t>United Kingdom:London:OpenTable Seated Diners at Restaurants(Y/Y %Chg)</t>
  </si>
  <si>
    <t>Global: OpenTable Seated Diners at Restaurants (Y/Y %Chg)</t>
  </si>
  <si>
    <t>Aug-28-2024 20:49</t>
  </si>
  <si>
    <t>04-Sep-2022</t>
  </si>
  <si>
    <t>Jul-06-2023 10:51</t>
  </si>
  <si>
    <t>Oct-05-2025 15:06</t>
  </si>
  <si>
    <t>20260108</t>
  </si>
  <si>
    <t>20260109</t>
  </si>
  <si>
    <t>20260110</t>
  </si>
  <si>
    <t>20260111</t>
  </si>
  <si>
    <t>30-Dec-2025W &lt;- 09-Jan-2026</t>
  </si>
  <si>
    <t>Jan-13-2026 17:01</t>
  </si>
  <si>
    <t>06-Jan-2026W &lt;- 12-Jan-2026</t>
  </si>
  <si>
    <t>HR1 potential redundancies</t>
  </si>
  <si>
    <t>J</t>
  </si>
  <si>
    <t>M</t>
  </si>
  <si>
    <t>S</t>
  </si>
  <si>
    <t>O</t>
  </si>
  <si>
    <t>Sources: ONS, DfT, Insolvency Service, exactEarth, DESNZ, Indeed, Revolut, GfK, Vocalink, EUROCONTROL, Elexon, and ECB</t>
  </si>
  <si>
    <t>Jan-13-2026 21:04</t>
  </si>
  <si>
    <t>Jan-14-2026 10:20</t>
  </si>
  <si>
    <t>12-Jan-2026</t>
  </si>
  <si>
    <t>24-Dec-2025</t>
  </si>
  <si>
    <t>09-Jan-2026</t>
  </si>
  <si>
    <t>20260112</t>
  </si>
  <si>
    <t>20260113</t>
  </si>
  <si>
    <t>20260114</t>
  </si>
  <si>
    <t>London underground journeys</t>
  </si>
  <si>
    <t>STDEV</t>
  </si>
  <si>
    <t>LT AVG</t>
  </si>
  <si>
    <t>UGFCM@UK</t>
  </si>
  <si>
    <t>UK: GfK Consumer Survey: Major Purchases at Present (NSA, % Bal)</t>
  </si>
  <si>
    <t>GfK major purchases</t>
  </si>
  <si>
    <t>Financial situation (LHS)</t>
  </si>
  <si>
    <t>Savings at present (RHS)</t>
  </si>
  <si>
    <t>Major purchases at present (LHS)</t>
  </si>
  <si>
    <t>ZEROLINE</t>
  </si>
  <si>
    <t>20191 !Q</t>
  </si>
  <si>
    <t>ABJRQ@UK</t>
  </si>
  <si>
    <t>UK: Household Final Consumption Expenditure (SA, Mil.Chn.2023.GBP)</t>
  </si>
  <si>
    <t>PC calc</t>
  </si>
  <si>
    <t>Monthly interpolation</t>
  </si>
  <si>
    <t>PC</t>
  </si>
  <si>
    <t>Consumption deflator</t>
  </si>
  <si>
    <t>Inflation-adjusted direct debit transaction amounts</t>
  </si>
  <si>
    <t>Real</t>
  </si>
  <si>
    <t>Revolut debit card spending (aggregate)</t>
  </si>
  <si>
    <t>Revolut spending (services and entertainment)</t>
  </si>
  <si>
    <t>Revolut spending (Groceries and restaurants)</t>
  </si>
  <si>
    <t>Revolut spending (Travel and transport)</t>
  </si>
  <si>
    <t>Jan-21-2026 17:11</t>
  </si>
  <si>
    <t>13-Jan-2026W &lt;- 20-Jan-2026</t>
  </si>
  <si>
    <t>20260112W</t>
  </si>
  <si>
    <t>Jan-22-2026 09:47</t>
  </si>
  <si>
    <t>11-Jan-2026W</t>
  </si>
  <si>
    <t>Jan-22-2026 13:53</t>
  </si>
  <si>
    <t>20-Jan-2026</t>
  </si>
  <si>
    <t>Jan-22-2026 01:48</t>
  </si>
  <si>
    <t>21-Jan-2026</t>
  </si>
  <si>
    <t>Jan-21-2026 12:20</t>
  </si>
  <si>
    <t>20260115</t>
  </si>
  <si>
    <t>20260116</t>
  </si>
  <si>
    <t>20260117</t>
  </si>
  <si>
    <t>20260118</t>
  </si>
  <si>
    <t>20260119</t>
  </si>
  <si>
    <t>20260120</t>
  </si>
  <si>
    <t>20260121</t>
  </si>
  <si>
    <t>Dec-2025 &lt;- 20-Jan-2026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</si>
</sst>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3" formatCode="_-* #,##0.00_-;\-* #,##0.00_-;_-* &quot;-&quot;??_-;_-@_-"/>
    <numFmt numFmtId="164" formatCode="0.0"/>
    <numFmt numFmtId="165" formatCode=";;;"/>
    <numFmt numFmtId="166" formatCode="dd\-mm"/>
    <numFmt numFmtId="167" formatCode="0.0000000"/>
    <numFmt numFmtId="168" formatCode="0.0000"/>
    <numFmt numFmtId="169" formatCode="d\ mmm\ yyyy"/>
    <numFmt numFmtId="170" formatCode="0.00000"/>
    <numFmt numFmtId="171" formatCode="mmm\ yyyy"/>
    <numFmt numFmtId="172" formatCode="_-* #,##0_-;\-* #,##0_-;_-* &quot;-&quot;??_-;_-@_-"/>
    <numFmt numFmtId="173" formatCode="[$-F800]dddd\,\ mmmm\ dd\,\ yyyy"/>
    <numFmt numFmtId="174" formatCode="mmmm\ yyyy"/>
  </numFmts>
  <fonts count="96" x14ac:knownFonts="1">
    <font>
      <sz val="11"/>
      <color theme="1"/>
      <name val="Calibri"/>
      <family val="2"/>
      <scheme val="minor"/>
    </font>
    <font>
      <sz val="11"/>
      <name val="Aptos Narrow"/>
      <family val="2"/>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1"/>
      <color theme="1"/>
      <name val="Arial"/>
      <family val="2"/>
    </font>
    <font>
      <sz val="10"/>
      <color rgb="FF000000"/>
      <name val="Arial"/>
      <family val="2"/>
    </font>
    <font>
      <u/>
      <sz val="10"/>
      <color rgb="FF0000FF"/>
      <name val="Arial"/>
      <family val="2"/>
    </font>
    <font>
      <sz val="11"/>
      <color rgb="FF000000"/>
      <name val="Arial"/>
      <family val="2"/>
    </font>
    <font>
      <sz val="10"/>
      <name val="Arial"/>
      <family val="2"/>
    </font>
    <font>
      <b/>
      <sz val="14"/>
      <name val="Arial"/>
      <family val="2"/>
    </font>
    <font>
      <b/>
      <sz val="10"/>
      <name val="Arial"/>
      <family val="2"/>
    </font>
    <font>
      <sz val="11"/>
      <name val="Calibri"/>
      <family val="2"/>
      <scheme val="minor"/>
    </font>
    <font>
      <sz val="11"/>
      <color rgb="FF000000"/>
      <name val="Calibri"/>
      <family val="2"/>
    </font>
    <font>
      <sz val="11"/>
      <color rgb="FFFFFFFF"/>
      <name val="Calibri"/>
      <family val="2"/>
    </font>
    <font>
      <sz val="11"/>
      <color rgb="FF9C0006"/>
      <name val="Calibri"/>
      <family val="2"/>
    </font>
    <font>
      <b/>
      <sz val="11"/>
      <color rgb="FFFA7D00"/>
      <name val="Calibri"/>
      <family val="2"/>
    </font>
    <font>
      <b/>
      <sz val="11"/>
      <color rgb="FFFFFFFF"/>
      <name val="Calibri"/>
      <family val="2"/>
    </font>
    <font>
      <i/>
      <sz val="11"/>
      <color rgb="FF7F7F7F"/>
      <name val="Calibri"/>
      <family val="2"/>
    </font>
    <font>
      <u/>
      <sz val="11"/>
      <color rgb="FF004488"/>
      <name val="Calibri"/>
      <family val="2"/>
    </font>
    <font>
      <sz val="11"/>
      <color rgb="FF006100"/>
      <name val="Calibri"/>
      <family val="2"/>
    </font>
    <font>
      <b/>
      <sz val="15"/>
      <color rgb="FF44546A"/>
      <name val="Calibri"/>
      <family val="2"/>
    </font>
    <font>
      <b/>
      <sz val="13"/>
      <color rgb="FF44546A"/>
      <name val="Calibri"/>
      <family val="2"/>
    </font>
    <font>
      <b/>
      <sz val="11"/>
      <color rgb="FF44546A"/>
      <name val="Calibri"/>
      <family val="2"/>
    </font>
    <font>
      <u/>
      <sz val="10"/>
      <color rgb="FF0000FF"/>
      <name val="MS Sans Serif"/>
    </font>
    <font>
      <u/>
      <sz val="11"/>
      <color rgb="FF0066AA"/>
      <name val="Calibri"/>
      <family val="2"/>
    </font>
    <font>
      <sz val="11"/>
      <color rgb="FF3F3F76"/>
      <name val="Calibri"/>
      <family val="2"/>
    </font>
    <font>
      <sz val="11"/>
      <color rgb="FFFA7D00"/>
      <name val="Calibri"/>
      <family val="2"/>
    </font>
    <font>
      <sz val="11"/>
      <color rgb="FF9C6500"/>
      <name val="Calibri"/>
      <family val="2"/>
    </font>
    <font>
      <b/>
      <sz val="11"/>
      <color rgb="FF3F3F3F"/>
      <name val="Calibri"/>
      <family val="2"/>
    </font>
    <font>
      <sz val="18"/>
      <color rgb="FF44546A"/>
      <name val="Calibri Light"/>
      <family val="2"/>
    </font>
    <font>
      <b/>
      <sz val="11"/>
      <color rgb="FF000000"/>
      <name val="Calibri"/>
      <family val="2"/>
    </font>
    <font>
      <sz val="11"/>
      <color rgb="FFFF0000"/>
      <name val="Calibri"/>
      <family val="2"/>
    </font>
    <font>
      <sz val="9"/>
      <name val="Times New Roman"/>
      <family val="1"/>
    </font>
    <font>
      <sz val="14"/>
      <color indexed="9"/>
      <name val="Arial Black"/>
      <family val="2"/>
    </font>
    <font>
      <b/>
      <sz val="12"/>
      <color indexed="9"/>
      <name val="Arial"/>
      <family val="2"/>
    </font>
    <font>
      <b/>
      <sz val="12"/>
      <name val="Arial"/>
      <family val="2"/>
    </font>
    <font>
      <sz val="11"/>
      <name val="Arial"/>
      <family val="2"/>
    </font>
    <font>
      <i/>
      <sz val="10"/>
      <name val="Arial"/>
      <family val="2"/>
    </font>
    <font>
      <u/>
      <sz val="10"/>
      <color rgb="FF0000EE"/>
      <name val="Arial"/>
      <family val="2"/>
    </font>
    <font>
      <sz val="8"/>
      <name val="Arial"/>
      <family val="2"/>
    </font>
    <font>
      <b/>
      <sz val="8"/>
      <name val="Arial"/>
      <family val="2"/>
    </font>
    <font>
      <sz val="8"/>
      <name val="Calibri"/>
      <family val="2"/>
      <scheme val="minor"/>
    </font>
    <font>
      <sz val="11"/>
      <color rgb="FF000000"/>
      <name val="Calibri"/>
      <family val="2"/>
      <scheme val="minor"/>
    </font>
    <font>
      <b/>
      <sz val="11"/>
      <name val="Calibri"/>
      <family val="2"/>
      <scheme val="minor"/>
    </font>
    <font>
      <i/>
      <sz val="11"/>
      <name val="Calibri"/>
      <family val="2"/>
      <scheme val="minor"/>
    </font>
    <font>
      <b/>
      <sz val="12"/>
      <color rgb="FF495057"/>
      <name val="Segoe UI"/>
      <family val="2"/>
    </font>
    <font>
      <sz val="9"/>
      <color rgb="FF495057"/>
      <name val="Segoe UI"/>
      <family val="2"/>
    </font>
    <font>
      <b/>
      <sz val="11"/>
      <color rgb="FF495057"/>
      <name val="Segoe UI"/>
      <family val="2"/>
    </font>
    <font>
      <b/>
      <sz val="10"/>
      <color rgb="FF495057"/>
      <name val="Segoe UI"/>
      <family val="2"/>
    </font>
    <font>
      <sz val="10"/>
      <color rgb="FF495057"/>
      <name val="Segoe UI"/>
      <family val="2"/>
    </font>
    <font>
      <sz val="11"/>
      <color rgb="FF495057"/>
      <name val="Segoe UI"/>
      <family val="2"/>
    </font>
    <font>
      <i/>
      <sz val="10"/>
      <color rgb="FF495057"/>
      <name val="Segoe UI"/>
      <family val="2"/>
    </font>
    <font>
      <sz val="14"/>
      <color indexed="9"/>
      <name val="Segoe UI Black"/>
      <family val="2"/>
    </font>
    <font>
      <i/>
      <sz val="11"/>
      <color theme="1"/>
      <name val="Calibri"/>
      <family val="2"/>
      <scheme val="minor"/>
    </font>
    <font>
      <b/>
      <sz val="16"/>
      <name val="Arial"/>
      <family val="2"/>
    </font>
    <font>
      <sz val="14"/>
      <name val="Arial"/>
      <family val="2"/>
    </font>
    <font>
      <sz val="12"/>
      <name val="Arial"/>
      <family val="2"/>
    </font>
    <font>
      <sz val="12"/>
      <color rgb="FF000000"/>
      <name val="Arial"/>
      <family val="2"/>
    </font>
    <font>
      <sz val="12"/>
      <color theme="1"/>
      <name val="Arial"/>
      <family val="2"/>
    </font>
    <font>
      <sz val="7"/>
      <color rgb="FF333333"/>
      <name val="Arial"/>
      <family val="2"/>
    </font>
    <font>
      <u/>
      <sz val="12"/>
      <color theme="10"/>
      <name val="Arial"/>
      <family val="2"/>
    </font>
    <font>
      <b/>
      <sz val="16"/>
      <color rgb="FF000000"/>
      <name val="Arial"/>
      <family val="2"/>
    </font>
    <font>
      <sz val="12"/>
      <color rgb="FF000000"/>
      <name val="Calibri"/>
      <family val="2"/>
      <scheme val="minor"/>
    </font>
    <font>
      <b/>
      <sz val="12"/>
      <color rgb="FF000000"/>
      <name val="Arial"/>
      <family val="2"/>
    </font>
    <font>
      <b/>
      <sz val="14"/>
      <color rgb="FF000000"/>
      <name val="Arial"/>
      <family val="2"/>
    </font>
    <font>
      <sz val="14"/>
      <color theme="1"/>
      <name val="Arial"/>
      <family val="2"/>
    </font>
    <font>
      <sz val="8"/>
      <color theme="1"/>
      <name val="Calibri"/>
      <family val="2"/>
      <scheme val="minor"/>
    </font>
    <font>
      <sz val="8"/>
      <color rgb="FF000000"/>
      <name val="Arial"/>
      <family val="2"/>
    </font>
    <font>
      <sz val="8"/>
      <color theme="1"/>
      <name val="Arial"/>
      <family val="2"/>
    </font>
    <font>
      <u/>
      <sz val="8"/>
      <color theme="10"/>
      <name val="Arial"/>
      <family val="2"/>
    </font>
    <font>
      <sz val="9"/>
      <color indexed="81"/>
      <name val="Tahoma"/>
      <family val="2"/>
    </font>
    <font>
      <sz val="11"/>
      <color theme="1"/>
      <name val="Segoe UI"/>
      <family val="2"/>
    </font>
    <font>
      <sz val="10"/>
      <color theme="1"/>
      <name val="Segoe UI"/>
      <family val="2"/>
    </font>
    <font>
      <b/>
      <sz val="10"/>
      <color indexed="9"/>
      <name val="Segoe UI"/>
      <family val="2"/>
    </font>
    <font>
      <b/>
      <sz val="10"/>
      <name val="Segoe UI"/>
      <family val="2"/>
    </font>
    <font>
      <b/>
      <sz val="11"/>
      <name val="Segoe UI"/>
      <family val="2"/>
    </font>
    <font>
      <sz val="11"/>
      <name val="Segoe UI"/>
      <family val="2"/>
    </font>
    <font>
      <sz val="10"/>
      <name val="Segoe UI"/>
      <family val="2"/>
    </font>
    <font>
      <sz val="9"/>
      <name val="Segoe UI"/>
      <family val="2"/>
    </font>
    <font>
      <b/>
      <sz val="14"/>
      <color indexed="9"/>
      <name val="Segoe UI"/>
      <family val="2"/>
    </font>
  </fonts>
  <fills count="7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44"/>
        <bgColor indexed="64"/>
      </patternFill>
    </fill>
    <fill>
      <patternFill patternType="solid">
        <fgColor indexed="43"/>
        <bgColor indexed="64"/>
      </patternFill>
    </fill>
    <fill>
      <patternFill patternType="solid">
        <fgColor rgb="FFDDEBF7"/>
        <bgColor rgb="FFDDEBF7"/>
      </patternFill>
    </fill>
    <fill>
      <patternFill patternType="solid">
        <fgColor rgb="FFFCE4D6"/>
        <bgColor rgb="FFFCE4D6"/>
      </patternFill>
    </fill>
    <fill>
      <patternFill patternType="solid">
        <fgColor rgb="FFEDEDED"/>
        <bgColor rgb="FFEDEDED"/>
      </patternFill>
    </fill>
    <fill>
      <patternFill patternType="solid">
        <fgColor rgb="FFFFF2CC"/>
        <bgColor rgb="FFFFF2CC"/>
      </patternFill>
    </fill>
    <fill>
      <patternFill patternType="solid">
        <fgColor rgb="FFD9E1F2"/>
        <bgColor rgb="FFD9E1F2"/>
      </patternFill>
    </fill>
    <fill>
      <patternFill patternType="solid">
        <fgColor rgb="FFE2EFDA"/>
        <bgColor rgb="FFE2EFDA"/>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6E7"/>
        <bgColor rgb="FFB4C6E7"/>
      </patternFill>
    </fill>
    <fill>
      <patternFill patternType="solid">
        <fgColor rgb="FFC6E0B4"/>
        <bgColor rgb="FFC6E0B4"/>
      </patternFill>
    </fill>
    <fill>
      <patternFill patternType="solid">
        <fgColor rgb="FF9BC2E6"/>
        <bgColor rgb="FF9BC2E6"/>
      </patternFill>
    </fill>
    <fill>
      <patternFill patternType="solid">
        <fgColor rgb="FFF4B084"/>
        <bgColor rgb="FFF4B084"/>
      </patternFill>
    </fill>
    <fill>
      <patternFill patternType="solid">
        <fgColor rgb="FFC9C9C9"/>
        <bgColor rgb="FFC9C9C9"/>
      </patternFill>
    </fill>
    <fill>
      <patternFill patternType="solid">
        <fgColor rgb="FFFFD966"/>
        <bgColor rgb="FFFFD966"/>
      </patternFill>
    </fill>
    <fill>
      <patternFill patternType="solid">
        <fgColor rgb="FF8EA9DB"/>
        <bgColor rgb="FF8EA9DB"/>
      </patternFill>
    </fill>
    <fill>
      <patternFill patternType="solid">
        <fgColor rgb="FFA9D08E"/>
        <bgColor rgb="FFA9D0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indexed="65"/>
        <bgColor indexed="64"/>
      </patternFill>
    </fill>
    <fill>
      <patternFill patternType="solid">
        <fgColor indexed="9"/>
        <bgColor indexed="64"/>
      </patternFill>
    </fill>
    <fill>
      <patternFill patternType="solid">
        <fgColor rgb="FF003C5C"/>
        <bgColor indexed="64"/>
      </patternFill>
    </fill>
    <fill>
      <patternFill patternType="solid">
        <fgColor rgb="FFE8ECF4"/>
        <bgColor indexed="64"/>
      </patternFill>
    </fill>
    <fill>
      <patternFill patternType="solid">
        <fgColor rgb="FFFFFF00"/>
        <bgColor indexed="64"/>
      </patternFill>
    </fill>
    <fill>
      <patternFill patternType="solid">
        <fgColor indexed="10"/>
      </patternFill>
    </fill>
  </fills>
  <borders count="6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right/>
      <top/>
      <bottom style="thick">
        <color rgb="FF5B9BD5"/>
      </bottom>
      <diagonal/>
    </border>
    <border>
      <left/>
      <right/>
      <top/>
      <bottom style="thick">
        <color rgb="FFACCCEA"/>
      </bottom>
      <diagonal/>
    </border>
    <border>
      <left/>
      <right/>
      <top/>
      <bottom style="medium">
        <color rgb="FF9BC2E6"/>
      </bottom>
      <diagonal/>
    </border>
    <border>
      <left/>
      <right/>
      <top style="thin">
        <color rgb="FF5B9BD5"/>
      </top>
      <bottom style="double">
        <color rgb="FF5B9BD5"/>
      </bottom>
      <diagonal/>
    </border>
    <border>
      <left/>
      <right style="thin">
        <color indexed="64"/>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64"/>
      </left>
      <right/>
      <top/>
      <bottom style="thin">
        <color indexed="64"/>
      </bottom>
      <diagonal/>
    </border>
    <border>
      <left/>
      <right/>
      <top/>
      <bottom style="thin">
        <color indexed="64"/>
      </bottom>
      <diagonal/>
    </border>
    <border>
      <left/>
      <right style="thin">
        <color indexed="8"/>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8"/>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top/>
      <bottom style="thin">
        <color indexed="8"/>
      </bottom>
      <diagonal/>
    </border>
    <border>
      <left/>
      <right style="thin">
        <color auto="1"/>
      </right>
      <top/>
      <bottom/>
      <diagonal/>
    </border>
    <border>
      <left style="thin">
        <color rgb="FF495057"/>
      </left>
      <right/>
      <top/>
      <bottom style="thin">
        <color indexed="64"/>
      </bottom>
      <diagonal/>
    </border>
    <border>
      <left/>
      <right style="thin">
        <color rgb="FF495057"/>
      </right>
      <top/>
      <bottom style="thin">
        <color indexed="64"/>
      </bottom>
      <diagonal/>
    </border>
    <border>
      <left style="thin">
        <color rgb="FF495057"/>
      </left>
      <right/>
      <top/>
      <bottom/>
      <diagonal/>
    </border>
    <border>
      <left/>
      <right style="thin">
        <color rgb="FF495057"/>
      </right>
      <top style="thin">
        <color indexed="64"/>
      </top>
      <bottom/>
      <diagonal/>
    </border>
    <border>
      <left style="thin">
        <color rgb="FF495057"/>
      </left>
      <right/>
      <top/>
      <bottom style="thin">
        <color indexed="8"/>
      </bottom>
      <diagonal/>
    </border>
    <border>
      <left style="thin">
        <color rgb="FF495057"/>
      </left>
      <right/>
      <top style="thin">
        <color indexed="8"/>
      </top>
      <bottom/>
      <diagonal/>
    </border>
    <border>
      <left/>
      <right style="thin">
        <color rgb="FF495057"/>
      </right>
      <top/>
      <bottom/>
      <diagonal/>
    </border>
    <border>
      <left style="thin">
        <color rgb="FF495057"/>
      </left>
      <right/>
      <top style="thin">
        <color indexed="64"/>
      </top>
      <bottom/>
      <diagonal/>
    </border>
    <border>
      <left style="thin">
        <color rgb="FF495057"/>
      </left>
      <right/>
      <top/>
      <bottom style="thin">
        <color rgb="FF495057"/>
      </bottom>
      <diagonal/>
    </border>
    <border>
      <left/>
      <right/>
      <top/>
      <bottom style="thin">
        <color rgb="FF495057"/>
      </bottom>
      <diagonal/>
    </border>
    <border>
      <left style="thin">
        <color indexed="64"/>
      </left>
      <right/>
      <top/>
      <bottom style="thin">
        <color rgb="FF495057"/>
      </bottom>
      <diagonal/>
    </border>
    <border>
      <left/>
      <right style="thin">
        <color indexed="64"/>
      </right>
      <top/>
      <bottom style="thin">
        <color rgb="FF495057"/>
      </bottom>
      <diagonal/>
    </border>
    <border>
      <left/>
      <right style="thin">
        <color rgb="FF495057"/>
      </right>
      <top/>
      <bottom style="thin">
        <color rgb="FF495057"/>
      </bottom>
      <diagonal/>
    </border>
    <border>
      <left/>
      <right style="thin">
        <color rgb="FF495057"/>
      </right>
      <top/>
      <bottom style="thin">
        <color indexed="8"/>
      </bottom>
      <diagonal/>
    </border>
    <border>
      <left/>
      <right style="thin">
        <color rgb="FF495057"/>
      </right>
      <top style="thin">
        <color indexed="8"/>
      </top>
      <bottom/>
      <diagonal/>
    </border>
    <border>
      <left/>
      <right/>
      <top style="thin">
        <color rgb="FF495057"/>
      </top>
      <bottom/>
      <diagonal/>
    </border>
    <border>
      <left/>
      <right style="thin">
        <color rgb="FF495057"/>
      </right>
      <top style="thin">
        <color indexed="64"/>
      </top>
      <bottom style="thin">
        <color indexed="8"/>
      </bottom>
      <diagonal/>
    </border>
    <border>
      <left/>
      <right style="thin">
        <color auto="1"/>
      </right>
      <top/>
      <bottom/>
      <diagonal/>
    </border>
    <border>
      <left/>
      <right style="thin">
        <color auto="1"/>
      </right>
      <top/>
      <bottom/>
      <diagonal/>
    </border>
    <border>
      <left style="thin">
        <color rgb="FF495057"/>
      </left>
      <right/>
      <top style="thin">
        <color rgb="FF495057"/>
      </top>
      <bottom/>
      <diagonal/>
    </border>
    <border>
      <left/>
      <right style="thin">
        <color rgb="FF495057"/>
      </right>
      <top style="thin">
        <color rgb="FF495057"/>
      </top>
      <bottom/>
      <diagonal/>
    </border>
    <border>
      <left/>
      <right/>
      <top style="thin">
        <color indexed="64"/>
      </top>
      <bottom style="thin">
        <color indexed="8"/>
      </bottom>
      <diagonal/>
    </border>
    <border>
      <left style="thin">
        <color auto="1"/>
      </left>
      <right/>
      <top style="thin">
        <color rgb="FF495057"/>
      </top>
      <bottom/>
      <diagonal/>
    </border>
    <border>
      <left style="thin">
        <color rgb="FF495057"/>
      </left>
      <right/>
      <top style="thin">
        <color indexed="64"/>
      </top>
      <bottom style="thin">
        <color indexed="8"/>
      </bottom>
      <diagonal/>
    </border>
    <border>
      <left/>
      <right style="thin">
        <color auto="1"/>
      </right>
      <top style="thin">
        <color rgb="FF495057"/>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8"/>
      </left>
      <right/>
      <top/>
      <bottom/>
      <diagonal/>
    </border>
  </borders>
  <cellStyleXfs count="107">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9" fillId="0" borderId="0" applyNumberFormat="0" applyFill="0" applyBorder="0" applyAlignment="0" applyProtection="0"/>
    <xf numFmtId="0" fontId="20" fillId="0" borderId="0"/>
    <xf numFmtId="0" fontId="21" fillId="0" borderId="0">
      <alignment vertical="center"/>
    </xf>
    <xf numFmtId="0" fontId="22" fillId="0" borderId="0" applyNumberFormat="0" applyFill="0" applyBorder="0" applyAlignment="0" applyProtection="0">
      <alignment vertical="center"/>
    </xf>
    <xf numFmtId="0" fontId="24" fillId="0" borderId="0">
      <protection locked="0"/>
    </xf>
    <xf numFmtId="0" fontId="25" fillId="0" borderId="0">
      <protection locked="0"/>
    </xf>
    <xf numFmtId="0" fontId="24" fillId="34" borderId="10">
      <alignment horizontal="center" vertical="center"/>
      <protection locked="0"/>
    </xf>
    <xf numFmtId="0" fontId="24" fillId="35" borderId="0">
      <protection locked="0"/>
    </xf>
    <xf numFmtId="9" fontId="21" fillId="0" borderId="0" applyFont="0" applyFill="0" applyBorder="0" applyAlignment="0" applyProtection="0">
      <alignment vertical="center"/>
    </xf>
    <xf numFmtId="0" fontId="45" fillId="0" borderId="0" applyNumberFormat="0" applyFill="0" applyBorder="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8" fillId="0" borderId="13" applyNumberFormat="0" applyFill="0" applyAlignment="0" applyProtection="0">
      <alignment vertical="center"/>
    </xf>
    <xf numFmtId="0" fontId="38" fillId="0" borderId="0" applyNumberFormat="0" applyFill="0" applyBorder="0" applyAlignment="0" applyProtection="0">
      <alignment vertical="center"/>
    </xf>
    <xf numFmtId="0" fontId="35" fillId="62" borderId="0" applyNumberFormat="0" applyBorder="0" applyAlignment="0" applyProtection="0">
      <alignment vertical="center"/>
    </xf>
    <xf numFmtId="0" fontId="30" fillId="60" borderId="0" applyNumberFormat="0" applyBorder="0" applyAlignment="0" applyProtection="0">
      <alignment vertical="center"/>
    </xf>
    <xf numFmtId="0" fontId="43" fillId="64" borderId="0" applyNumberFormat="0" applyBorder="0" applyAlignment="0" applyProtection="0">
      <alignment vertical="center"/>
    </xf>
    <xf numFmtId="0" fontId="41" fillId="63" borderId="4" applyNumberFormat="0" applyAlignment="0" applyProtection="0">
      <alignment vertical="center"/>
    </xf>
    <xf numFmtId="0" fontId="44" fillId="61" borderId="5" applyNumberFormat="0" applyAlignment="0" applyProtection="0">
      <alignment vertical="center"/>
    </xf>
    <xf numFmtId="0" fontId="31" fillId="61" borderId="4" applyNumberFormat="0" applyAlignment="0" applyProtection="0">
      <alignment vertical="center"/>
    </xf>
    <xf numFmtId="0" fontId="42" fillId="0" borderId="6" applyNumberFormat="0" applyFill="0" applyAlignment="0" applyProtection="0">
      <alignment vertical="center"/>
    </xf>
    <xf numFmtId="0" fontId="32" fillId="56" borderId="7" applyNumberFormat="0" applyAlignment="0" applyProtection="0">
      <alignment vertical="center"/>
    </xf>
    <xf numFmtId="0" fontId="47" fillId="0" borderId="0" applyNumberFormat="0" applyFill="0" applyBorder="0" applyAlignment="0" applyProtection="0">
      <alignment vertical="center"/>
    </xf>
    <xf numFmtId="0" fontId="21" fillId="65" borderId="8" applyNumberFormat="0" applyFont="0" applyAlignment="0" applyProtection="0">
      <alignment vertical="center"/>
    </xf>
    <xf numFmtId="0" fontId="33" fillId="0" borderId="0" applyNumberFormat="0" applyFill="0" applyBorder="0" applyAlignment="0" applyProtection="0">
      <alignment vertical="center"/>
    </xf>
    <xf numFmtId="0" fontId="46" fillId="0" borderId="14" applyNumberFormat="0" applyFill="0" applyAlignment="0" applyProtection="0">
      <alignment vertical="center"/>
    </xf>
    <xf numFmtId="0" fontId="29" fillId="54" borderId="0" applyNumberFormat="0" applyBorder="0" applyAlignment="0" applyProtection="0">
      <alignment vertical="center"/>
    </xf>
    <xf numFmtId="0" fontId="28" fillId="36" borderId="0" applyNumberFormat="0" applyBorder="0" applyAlignment="0" applyProtection="0">
      <alignment vertical="center"/>
    </xf>
    <xf numFmtId="0" fontId="28" fillId="42" borderId="0" applyNumberFormat="0" applyBorder="0" applyAlignment="0" applyProtection="0">
      <alignment vertical="center"/>
    </xf>
    <xf numFmtId="0" fontId="29" fillId="48" borderId="0" applyNumberFormat="0" applyBorder="0" applyAlignment="0" applyProtection="0">
      <alignment vertical="center"/>
    </xf>
    <xf numFmtId="0" fontId="29" fillId="55" borderId="0" applyNumberFormat="0" applyBorder="0" applyAlignment="0" applyProtection="0">
      <alignment vertical="center"/>
    </xf>
    <xf numFmtId="0" fontId="28" fillId="37" borderId="0" applyNumberFormat="0" applyBorder="0" applyAlignment="0" applyProtection="0">
      <alignment vertical="center"/>
    </xf>
    <xf numFmtId="0" fontId="28" fillId="43" borderId="0" applyNumberFormat="0" applyBorder="0" applyAlignment="0" applyProtection="0">
      <alignment vertical="center"/>
    </xf>
    <xf numFmtId="0" fontId="29" fillId="49" borderId="0" applyNumberFormat="0" applyBorder="0" applyAlignment="0" applyProtection="0">
      <alignment vertical="center"/>
    </xf>
    <xf numFmtId="0" fontId="29" fillId="56" borderId="0" applyNumberFormat="0" applyBorder="0" applyAlignment="0" applyProtection="0">
      <alignment vertical="center"/>
    </xf>
    <xf numFmtId="0" fontId="28" fillId="38" borderId="0" applyNumberFormat="0" applyBorder="0" applyAlignment="0" applyProtection="0">
      <alignment vertical="center"/>
    </xf>
    <xf numFmtId="0" fontId="28" fillId="44" borderId="0" applyNumberFormat="0" applyBorder="0" applyAlignment="0" applyProtection="0">
      <alignment vertical="center"/>
    </xf>
    <xf numFmtId="0" fontId="29" fillId="50" borderId="0" applyNumberFormat="0" applyBorder="0" applyAlignment="0" applyProtection="0">
      <alignment vertical="center"/>
    </xf>
    <xf numFmtId="0" fontId="29" fillId="57" borderId="0" applyNumberFormat="0" applyBorder="0" applyAlignment="0" applyProtection="0">
      <alignment vertical="center"/>
    </xf>
    <xf numFmtId="0" fontId="28" fillId="39" borderId="0" applyNumberFormat="0" applyBorder="0" applyAlignment="0" applyProtection="0">
      <alignment vertical="center"/>
    </xf>
    <xf numFmtId="0" fontId="28" fillId="45" borderId="0" applyNumberFormat="0" applyBorder="0" applyAlignment="0" applyProtection="0">
      <alignment vertical="center"/>
    </xf>
    <xf numFmtId="0" fontId="29" fillId="51" borderId="0" applyNumberFormat="0" applyBorder="0" applyAlignment="0" applyProtection="0">
      <alignment vertical="center"/>
    </xf>
    <xf numFmtId="0" fontId="29" fillId="58" borderId="0" applyNumberFormat="0" applyBorder="0" applyAlignment="0" applyProtection="0">
      <alignment vertical="center"/>
    </xf>
    <xf numFmtId="0" fontId="28" fillId="40" borderId="0" applyNumberFormat="0" applyBorder="0" applyAlignment="0" applyProtection="0">
      <alignment vertical="center"/>
    </xf>
    <xf numFmtId="0" fontId="28" fillId="46" borderId="0" applyNumberFormat="0" applyBorder="0" applyAlignment="0" applyProtection="0">
      <alignment vertical="center"/>
    </xf>
    <xf numFmtId="0" fontId="29" fillId="52" borderId="0" applyNumberFormat="0" applyBorder="0" applyAlignment="0" applyProtection="0">
      <alignment vertical="center"/>
    </xf>
    <xf numFmtId="0" fontId="29" fillId="59" borderId="0" applyNumberFormat="0" applyBorder="0" applyAlignment="0" applyProtection="0">
      <alignment vertical="center"/>
    </xf>
    <xf numFmtId="0" fontId="28" fillId="41" borderId="0" applyNumberFormat="0" applyBorder="0" applyAlignment="0" applyProtection="0">
      <alignment vertical="center"/>
    </xf>
    <xf numFmtId="0" fontId="28" fillId="47" borderId="0" applyNumberFormat="0" applyBorder="0" applyAlignment="0" applyProtection="0">
      <alignment vertical="center"/>
    </xf>
    <xf numFmtId="0" fontId="29" fillId="53" borderId="0" applyNumberFormat="0" applyBorder="0" applyAlignment="0" applyProtection="0">
      <alignment vertical="center"/>
    </xf>
    <xf numFmtId="0" fontId="34"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21" fillId="0" borderId="0" applyNumberFormat="0" applyFont="0" applyBorder="0" applyProtection="0"/>
    <xf numFmtId="0" fontId="21" fillId="0" borderId="0" applyNumberFormat="0" applyFont="0" applyBorder="0" applyProtection="0"/>
    <xf numFmtId="0" fontId="2" fillId="0" borderId="0"/>
    <xf numFmtId="0" fontId="23" fillId="0" borderId="0"/>
    <xf numFmtId="0" fontId="54" fillId="0" borderId="0" applyNumberFormat="0" applyBorder="0" applyProtection="0"/>
    <xf numFmtId="0" fontId="58" fillId="0" borderId="0"/>
    <xf numFmtId="9" fontId="2" fillId="0" borderId="0" applyFont="0" applyFill="0" applyBorder="0" applyAlignment="0" applyProtection="0"/>
    <xf numFmtId="0" fontId="58" fillId="0" borderId="0"/>
    <xf numFmtId="0" fontId="2" fillId="0" borderId="0"/>
    <xf numFmtId="9" fontId="58" fillId="0" borderId="0" applyFont="0" applyFill="0" applyBorder="0" applyAlignment="0" applyProtection="0"/>
    <xf numFmtId="0" fontId="1" fillId="0" borderId="0"/>
    <xf numFmtId="43" fontId="2" fillId="0" borderId="0" applyFont="0" applyFill="0" applyBorder="0" applyAlignment="0" applyProtection="0"/>
  </cellStyleXfs>
  <cellXfs count="382">
    <xf numFmtId="0" fontId="0" fillId="0" borderId="0" xfId="0"/>
    <xf numFmtId="0" fontId="19" fillId="0" borderId="0" xfId="42"/>
    <xf numFmtId="16" fontId="0" fillId="0" borderId="0" xfId="0" applyNumberFormat="1"/>
    <xf numFmtId="0" fontId="17" fillId="0" borderId="0" xfId="0" applyFont="1"/>
    <xf numFmtId="164" fontId="0" fillId="0" borderId="0" xfId="0" applyNumberFormat="1"/>
    <xf numFmtId="1" fontId="0" fillId="0" borderId="0" xfId="0" applyNumberFormat="1"/>
    <xf numFmtId="0" fontId="0" fillId="0" borderId="0" xfId="0" quotePrefix="1"/>
    <xf numFmtId="2" fontId="0" fillId="0" borderId="0" xfId="0" applyNumberFormat="1"/>
    <xf numFmtId="0" fontId="0" fillId="0" borderId="0" xfId="0" applyAlignment="1">
      <alignment wrapText="1"/>
    </xf>
    <xf numFmtId="0" fontId="0" fillId="0" borderId="0" xfId="0" applyFill="1"/>
    <xf numFmtId="0" fontId="0" fillId="66" borderId="0" xfId="0" applyFill="1"/>
    <xf numFmtId="0" fontId="48" fillId="67" borderId="0" xfId="0" applyFont="1" applyFill="1"/>
    <xf numFmtId="0" fontId="0" fillId="66" borderId="15" xfId="0" applyFill="1" applyBorder="1"/>
    <xf numFmtId="0" fontId="0" fillId="67" borderId="0" xfId="0" applyFill="1"/>
    <xf numFmtId="0" fontId="24" fillId="67" borderId="0" xfId="0" applyFont="1" applyFill="1"/>
    <xf numFmtId="0" fontId="53" fillId="67" borderId="0" xfId="0" applyFont="1" applyFill="1"/>
    <xf numFmtId="165" fontId="24" fillId="67" borderId="21" xfId="0" applyNumberFormat="1" applyFont="1" applyFill="1" applyBorder="1" applyAlignment="1">
      <alignment horizontal="right" vertical="top" wrapText="1"/>
    </xf>
    <xf numFmtId="165" fontId="24" fillId="67" borderId="0" xfId="0" applyNumberFormat="1" applyFont="1" applyFill="1" applyBorder="1" applyAlignment="1">
      <alignment horizontal="right" vertical="top" wrapText="1"/>
    </xf>
    <xf numFmtId="164" fontId="0" fillId="66" borderId="15" xfId="0" applyNumberFormat="1" applyFill="1" applyBorder="1"/>
    <xf numFmtId="164" fontId="52" fillId="67" borderId="20" xfId="0" applyNumberFormat="1" applyFont="1" applyFill="1" applyBorder="1"/>
    <xf numFmtId="164" fontId="26" fillId="67" borderId="21" xfId="0" applyNumberFormat="1" applyFont="1" applyFill="1" applyBorder="1" applyAlignment="1">
      <alignment vertical="top" wrapText="1"/>
    </xf>
    <xf numFmtId="164" fontId="52" fillId="67" borderId="23" xfId="0" applyNumberFormat="1" applyFont="1" applyFill="1" applyBorder="1"/>
    <xf numFmtId="165" fontId="0" fillId="0" borderId="0" xfId="0" applyNumberFormat="1"/>
    <xf numFmtId="165" fontId="52" fillId="67" borderId="22" xfId="0" applyNumberFormat="1" applyFont="1" applyFill="1" applyBorder="1"/>
    <xf numFmtId="165" fontId="52" fillId="67" borderId="19" xfId="0" applyNumberFormat="1" applyFont="1" applyFill="1" applyBorder="1" applyAlignment="1">
      <alignment horizontal="right"/>
    </xf>
    <xf numFmtId="165" fontId="52" fillId="67" borderId="19" xfId="0" applyNumberFormat="1" applyFont="1" applyFill="1" applyBorder="1"/>
    <xf numFmtId="165" fontId="52" fillId="67" borderId="22" xfId="0" applyNumberFormat="1" applyFont="1" applyFill="1" applyBorder="1" applyAlignment="1">
      <alignment horizontal="right"/>
    </xf>
    <xf numFmtId="0" fontId="50" fillId="69" borderId="16" xfId="0" applyFont="1" applyFill="1" applyBorder="1" applyAlignment="1">
      <alignment horizontal="center" vertical="top" wrapText="1"/>
    </xf>
    <xf numFmtId="0" fontId="51" fillId="69" borderId="17" xfId="0" applyFont="1" applyFill="1" applyBorder="1" applyAlignment="1">
      <alignment horizontal="right" vertical="top" wrapText="1"/>
    </xf>
    <xf numFmtId="16" fontId="51" fillId="69" borderId="17" xfId="0" applyNumberFormat="1" applyFont="1" applyFill="1" applyBorder="1" applyAlignment="1">
      <alignment horizontal="right" vertical="top" wrapText="1"/>
    </xf>
    <xf numFmtId="0" fontId="51" fillId="69" borderId="18" xfId="0" applyFont="1" applyFill="1" applyBorder="1" applyAlignment="1">
      <alignment horizontal="center" vertical="top" wrapText="1"/>
    </xf>
    <xf numFmtId="164" fontId="52" fillId="67" borderId="24" xfId="0" applyNumberFormat="1" applyFont="1" applyFill="1" applyBorder="1"/>
    <xf numFmtId="164" fontId="26" fillId="67" borderId="25" xfId="0" applyNumberFormat="1" applyFont="1" applyFill="1" applyBorder="1" applyAlignment="1">
      <alignment vertical="top" wrapText="1"/>
    </xf>
    <xf numFmtId="165" fontId="24" fillId="67" borderId="25" xfId="0" applyNumberFormat="1" applyFont="1" applyFill="1" applyBorder="1" applyAlignment="1">
      <alignment horizontal="right" vertical="top" wrapText="1"/>
    </xf>
    <xf numFmtId="165" fontId="52" fillId="67" borderId="26" xfId="0" applyNumberFormat="1" applyFont="1" applyFill="1" applyBorder="1"/>
    <xf numFmtId="164" fontId="26" fillId="67" borderId="0" xfId="0" applyNumberFormat="1" applyFont="1" applyFill="1" applyBorder="1" applyAlignment="1">
      <alignment vertical="top" wrapText="1"/>
    </xf>
    <xf numFmtId="165" fontId="52" fillId="67" borderId="26" xfId="0" applyNumberFormat="1" applyFont="1" applyFill="1" applyBorder="1" applyAlignment="1">
      <alignment horizontal="right"/>
    </xf>
    <xf numFmtId="164" fontId="0" fillId="66" borderId="0" xfId="0" applyNumberFormat="1" applyFill="1" applyBorder="1"/>
    <xf numFmtId="165" fontId="48" fillId="67" borderId="0" xfId="0" applyNumberFormat="1" applyFont="1" applyFill="1"/>
    <xf numFmtId="165" fontId="52" fillId="67" borderId="27" xfId="0" applyNumberFormat="1" applyFont="1" applyFill="1" applyBorder="1" applyAlignment="1">
      <alignment horizontal="right"/>
    </xf>
    <xf numFmtId="165" fontId="52" fillId="67" borderId="28" xfId="0" applyNumberFormat="1" applyFont="1" applyFill="1" applyBorder="1" applyAlignment="1">
      <alignment horizontal="right"/>
    </xf>
    <xf numFmtId="14" fontId="0" fillId="0" borderId="0" xfId="0" applyNumberFormat="1"/>
    <xf numFmtId="165" fontId="55" fillId="67" borderId="0" xfId="0" applyNumberFormat="1" applyFont="1" applyFill="1" applyBorder="1" applyAlignment="1">
      <alignment horizontal="right" vertical="top" wrapText="1"/>
    </xf>
    <xf numFmtId="0" fontId="0" fillId="0" borderId="0" xfId="0" applyAlignment="1">
      <alignment horizontal="center"/>
    </xf>
    <xf numFmtId="0" fontId="0" fillId="0" borderId="0" xfId="0" applyAlignment="1"/>
    <xf numFmtId="164" fontId="19" fillId="0" borderId="0" xfId="42" applyNumberFormat="1"/>
    <xf numFmtId="2" fontId="19" fillId="0" borderId="0" xfId="42" applyNumberFormat="1"/>
    <xf numFmtId="1" fontId="19" fillId="0" borderId="0" xfId="42" applyNumberFormat="1"/>
    <xf numFmtId="165" fontId="55" fillId="67" borderId="29" xfId="0" applyNumberFormat="1" applyFont="1" applyFill="1" applyBorder="1" applyAlignment="1">
      <alignment horizontal="right" vertical="top" wrapText="1"/>
    </xf>
    <xf numFmtId="165" fontId="51" fillId="33" borderId="0" xfId="0" applyNumberFormat="1" applyFont="1" applyFill="1" applyBorder="1" applyAlignment="1">
      <alignment horizontal="center" vertical="top" wrapText="1"/>
    </xf>
    <xf numFmtId="165" fontId="56" fillId="33" borderId="0" xfId="0" applyNumberFormat="1" applyFont="1" applyFill="1" applyBorder="1" applyAlignment="1">
      <alignment horizontal="right" vertical="top" wrapText="1"/>
    </xf>
    <xf numFmtId="165" fontId="17" fillId="0" borderId="0" xfId="0" applyNumberFormat="1" applyFont="1"/>
    <xf numFmtId="0" fontId="0" fillId="0" borderId="0" xfId="0" applyFont="1"/>
    <xf numFmtId="17" fontId="0" fillId="0" borderId="0" xfId="0" applyNumberFormat="1"/>
    <xf numFmtId="9" fontId="0" fillId="0" borderId="0" xfId="0" applyNumberFormat="1"/>
    <xf numFmtId="10" fontId="0" fillId="0" borderId="0" xfId="0" applyNumberFormat="1"/>
    <xf numFmtId="0" fontId="0" fillId="0" borderId="0" xfId="0"/>
    <xf numFmtId="1" fontId="0" fillId="0" borderId="0" xfId="0" applyNumberFormat="1"/>
    <xf numFmtId="2" fontId="0" fillId="0" borderId="0" xfId="0" applyNumberFormat="1"/>
    <xf numFmtId="0" fontId="48" fillId="67" borderId="0" xfId="0" applyFont="1" applyFill="1" applyBorder="1"/>
    <xf numFmtId="0" fontId="0" fillId="67" borderId="0" xfId="0" applyFill="1" applyBorder="1"/>
    <xf numFmtId="0" fontId="59" fillId="0" borderId="0" xfId="0" applyFont="1" applyAlignment="1">
      <alignment horizontal="center" vertical="top" wrapText="1"/>
    </xf>
    <xf numFmtId="9" fontId="0" fillId="0" borderId="0" xfId="101" applyFont="1"/>
    <xf numFmtId="165" fontId="51" fillId="69" borderId="30" xfId="0" applyNumberFormat="1" applyFont="1" applyFill="1" applyBorder="1" applyAlignment="1">
      <alignment horizontal="center" vertical="top" wrapText="1"/>
    </xf>
    <xf numFmtId="165" fontId="0" fillId="0" borderId="0" xfId="0" applyNumberFormat="1" applyAlignment="1">
      <alignment horizontal="center"/>
    </xf>
    <xf numFmtId="0" fontId="0" fillId="0" borderId="0" xfId="0"/>
    <xf numFmtId="0" fontId="0" fillId="0" borderId="0" xfId="0"/>
    <xf numFmtId="0" fontId="59" fillId="0" borderId="0" xfId="0" applyFont="1" applyAlignment="1">
      <alignment horizontal="center" vertical="top" wrapText="1"/>
    </xf>
    <xf numFmtId="14" fontId="27" fillId="0" borderId="0" xfId="0" applyNumberFormat="1" applyFont="1"/>
    <xf numFmtId="0" fontId="27" fillId="0" borderId="0" xfId="0" applyFont="1"/>
    <xf numFmtId="1" fontId="60" fillId="0" borderId="0" xfId="0" applyNumberFormat="1" applyFont="1"/>
    <xf numFmtId="1" fontId="60" fillId="0" borderId="0" xfId="101" applyNumberFormat="1" applyFont="1"/>
    <xf numFmtId="1" fontId="27" fillId="0" borderId="0" xfId="0" applyNumberFormat="1" applyFont="1"/>
    <xf numFmtId="0" fontId="0" fillId="0" borderId="0" xfId="0"/>
    <xf numFmtId="2" fontId="0" fillId="0" borderId="0" xfId="0" applyNumberFormat="1"/>
    <xf numFmtId="1" fontId="59" fillId="0" borderId="0" xfId="0" applyNumberFormat="1" applyFont="1" applyAlignment="1">
      <alignment horizontal="center" vertical="top" wrapText="1"/>
    </xf>
    <xf numFmtId="1" fontId="27" fillId="0" borderId="0" xfId="0" applyNumberFormat="1" applyFont="1" applyAlignment="1">
      <alignment horizontal="right"/>
    </xf>
    <xf numFmtId="0" fontId="61" fillId="69" borderId="25" xfId="0" applyFont="1" applyFill="1" applyBorder="1" applyAlignment="1">
      <alignment horizontal="left" vertical="top"/>
    </xf>
    <xf numFmtId="0" fontId="61" fillId="69" borderId="29" xfId="0" applyFont="1" applyFill="1" applyBorder="1" applyAlignment="1">
      <alignment horizontal="left" vertical="top"/>
    </xf>
    <xf numFmtId="0" fontId="62" fillId="67" borderId="0" xfId="0" applyFont="1" applyFill="1"/>
    <xf numFmtId="0" fontId="65" fillId="67" borderId="0" xfId="0" applyFont="1" applyFill="1"/>
    <xf numFmtId="0" fontId="66" fillId="67" borderId="0" xfId="0" applyFont="1" applyFill="1"/>
    <xf numFmtId="0" fontId="0" fillId="66" borderId="0" xfId="0" applyFill="1" applyBorder="1"/>
    <xf numFmtId="0" fontId="0" fillId="66" borderId="0" xfId="0" applyFill="1" applyBorder="1" applyAlignment="1"/>
    <xf numFmtId="0" fontId="0" fillId="66" borderId="0" xfId="0" applyFill="1" applyBorder="1" applyAlignment="1">
      <alignment horizontal="center"/>
    </xf>
    <xf numFmtId="0" fontId="61" fillId="69" borderId="34" xfId="0" applyFont="1" applyFill="1" applyBorder="1" applyAlignment="1">
      <alignment vertical="top"/>
    </xf>
    <xf numFmtId="0" fontId="61" fillId="69" borderId="33" xfId="0" applyFont="1" applyFill="1" applyBorder="1" applyAlignment="1">
      <alignment horizontal="left" vertical="top"/>
    </xf>
    <xf numFmtId="0" fontId="50" fillId="69" borderId="36" xfId="0" applyFont="1" applyFill="1" applyBorder="1" applyAlignment="1">
      <alignment horizontal="center" vertical="top" wrapText="1"/>
    </xf>
    <xf numFmtId="165" fontId="51" fillId="69" borderId="33" xfId="0" applyNumberFormat="1" applyFont="1" applyFill="1" applyBorder="1" applyAlignment="1">
      <alignment horizontal="center" vertical="top" wrapText="1"/>
    </xf>
    <xf numFmtId="0" fontId="50" fillId="33" borderId="37" xfId="0" applyFont="1" applyFill="1" applyBorder="1" applyAlignment="1">
      <alignment horizontal="center" vertical="top" wrapText="1"/>
    </xf>
    <xf numFmtId="165" fontId="51" fillId="33" borderId="35" xfId="0" applyNumberFormat="1" applyFont="1" applyFill="1" applyBorder="1" applyAlignment="1">
      <alignment horizontal="center" vertical="top" wrapText="1"/>
    </xf>
    <xf numFmtId="164" fontId="52" fillId="67" borderId="34" xfId="0" applyNumberFormat="1" applyFont="1" applyFill="1" applyBorder="1"/>
    <xf numFmtId="165" fontId="55" fillId="67" borderId="38" xfId="0" applyNumberFormat="1" applyFont="1" applyFill="1" applyBorder="1" applyAlignment="1">
      <alignment horizontal="right" vertical="top" wrapText="1"/>
    </xf>
    <xf numFmtId="164" fontId="52" fillId="67" borderId="32" xfId="0" applyNumberFormat="1" applyFont="1" applyFill="1" applyBorder="1"/>
    <xf numFmtId="165" fontId="55" fillId="67" borderId="33" xfId="0" applyNumberFormat="1" applyFont="1" applyFill="1" applyBorder="1" applyAlignment="1">
      <alignment horizontal="right" vertical="top" wrapText="1"/>
    </xf>
    <xf numFmtId="0" fontId="50" fillId="33" borderId="39" xfId="0" applyFont="1" applyFill="1" applyBorder="1" applyAlignment="1">
      <alignment horizontal="center" vertical="top" wrapText="1"/>
    </xf>
    <xf numFmtId="165" fontId="56" fillId="33" borderId="38" xfId="0" applyNumberFormat="1" applyFont="1" applyFill="1" applyBorder="1" applyAlignment="1">
      <alignment horizontal="right" vertical="top" wrapText="1"/>
    </xf>
    <xf numFmtId="164" fontId="52" fillId="67" borderId="40" xfId="0" applyNumberFormat="1" applyFont="1" applyFill="1" applyBorder="1"/>
    <xf numFmtId="165" fontId="55" fillId="67" borderId="42" xfId="0" applyNumberFormat="1" applyFont="1" applyFill="1" applyBorder="1" applyAlignment="1">
      <alignment horizontal="right" vertical="top" wrapText="1"/>
    </xf>
    <xf numFmtId="165" fontId="55" fillId="67" borderId="41" xfId="0" applyNumberFormat="1" applyFont="1" applyFill="1" applyBorder="1" applyAlignment="1">
      <alignment horizontal="right" vertical="top" wrapText="1"/>
    </xf>
    <xf numFmtId="165" fontId="55" fillId="67" borderId="43" xfId="0" applyNumberFormat="1" applyFont="1" applyFill="1" applyBorder="1" applyAlignment="1">
      <alignment horizontal="right" vertical="top" wrapText="1"/>
    </xf>
    <xf numFmtId="165" fontId="55" fillId="67" borderId="44" xfId="0" applyNumberFormat="1" applyFont="1" applyFill="1" applyBorder="1" applyAlignment="1">
      <alignment horizontal="right" vertical="top" wrapText="1"/>
    </xf>
    <xf numFmtId="0" fontId="61" fillId="69" borderId="35" xfId="0" applyFont="1" applyFill="1" applyBorder="1" applyAlignment="1">
      <alignment vertical="top"/>
    </xf>
    <xf numFmtId="0" fontId="61" fillId="69" borderId="38" xfId="0" applyFont="1" applyFill="1" applyBorder="1" applyAlignment="1">
      <alignment vertical="top"/>
    </xf>
    <xf numFmtId="0" fontId="61" fillId="69" borderId="45" xfId="0" applyFont="1" applyFill="1" applyBorder="1" applyAlignment="1">
      <alignment horizontal="right" vertical="top" wrapText="1"/>
    </xf>
    <xf numFmtId="0" fontId="63" fillId="33" borderId="46" xfId="0" applyFont="1" applyFill="1" applyBorder="1" applyAlignment="1">
      <alignment horizontal="left" vertical="top" wrapText="1"/>
    </xf>
    <xf numFmtId="164" fontId="64" fillId="67" borderId="38" xfId="0" applyNumberFormat="1" applyFont="1" applyFill="1" applyBorder="1" applyAlignment="1">
      <alignment vertical="top" wrapText="1"/>
    </xf>
    <xf numFmtId="164" fontId="64" fillId="67" borderId="33" xfId="0" applyNumberFormat="1" applyFont="1" applyFill="1" applyBorder="1" applyAlignment="1">
      <alignment vertical="top" wrapText="1"/>
    </xf>
    <xf numFmtId="0" fontId="63" fillId="33" borderId="35" xfId="0" applyFont="1" applyFill="1" applyBorder="1" applyAlignment="1">
      <alignment horizontal="left" vertical="top" wrapText="1"/>
    </xf>
    <xf numFmtId="164" fontId="64" fillId="67" borderId="44" xfId="0" applyNumberFormat="1" applyFont="1" applyFill="1" applyBorder="1" applyAlignment="1">
      <alignment vertical="top" wrapText="1"/>
    </xf>
    <xf numFmtId="165" fontId="51" fillId="69" borderId="45" xfId="0" applyNumberFormat="1" applyFont="1" applyFill="1" applyBorder="1" applyAlignment="1">
      <alignment horizontal="center" vertical="top" wrapText="1"/>
    </xf>
    <xf numFmtId="165" fontId="51" fillId="33" borderId="38" xfId="0" applyNumberFormat="1" applyFont="1" applyFill="1" applyBorder="1" applyAlignment="1">
      <alignment horizontal="center" vertical="top" wrapText="1"/>
    </xf>
    <xf numFmtId="1" fontId="69" fillId="0" borderId="0" xfId="0" applyNumberFormat="1" applyFont="1"/>
    <xf numFmtId="0" fontId="69" fillId="0" borderId="0" xfId="0" applyFont="1"/>
    <xf numFmtId="168" fontId="0" fillId="0" borderId="0" xfId="0" applyNumberFormat="1"/>
    <xf numFmtId="0" fontId="70" fillId="0" borderId="0" xfId="0" applyFont="1"/>
    <xf numFmtId="0" fontId="71" fillId="0" borderId="0" xfId="0" applyFont="1"/>
    <xf numFmtId="0" fontId="72" fillId="0" borderId="0" xfId="0" applyFont="1"/>
    <xf numFmtId="0" fontId="51" fillId="0" borderId="29" xfId="0" applyFont="1" applyBorder="1" applyAlignment="1">
      <alignment horizontal="left" vertical="top" wrapText="1"/>
    </xf>
    <xf numFmtId="0" fontId="51" fillId="0" borderId="29" xfId="0" applyFont="1" applyBorder="1" applyAlignment="1">
      <alignment horizontal="right" vertical="top" wrapText="1"/>
    </xf>
    <xf numFmtId="0" fontId="18" fillId="0" borderId="0" xfId="0" applyFont="1"/>
    <xf numFmtId="1" fontId="72" fillId="0" borderId="0" xfId="97" applyNumberFormat="1" applyFont="1"/>
    <xf numFmtId="167" fontId="1" fillId="0" borderId="0" xfId="105" applyNumberFormat="1"/>
    <xf numFmtId="1" fontId="73" fillId="0" borderId="0" xfId="97" applyNumberFormat="1" applyFont="1" applyAlignment="1">
      <alignment horizontal="right"/>
    </xf>
    <xf numFmtId="1" fontId="74" fillId="0" borderId="0" xfId="0" applyNumberFormat="1" applyFont="1"/>
    <xf numFmtId="1" fontId="73" fillId="0" borderId="0" xfId="0" applyNumberFormat="1" applyFont="1" applyAlignment="1">
      <alignment horizontal="right"/>
    </xf>
    <xf numFmtId="0" fontId="67" fillId="67" borderId="0" xfId="0" applyFont="1" applyFill="1" applyAlignment="1">
      <alignment horizontal="left" wrapText="1"/>
    </xf>
    <xf numFmtId="165" fontId="55" fillId="67" borderId="40" xfId="0" applyNumberFormat="1" applyFont="1" applyFill="1" applyBorder="1" applyAlignment="1">
      <alignment horizontal="right" vertical="top" wrapText="1"/>
    </xf>
    <xf numFmtId="0" fontId="61" fillId="69" borderId="0" xfId="0" applyFont="1" applyFill="1" applyBorder="1" applyAlignment="1">
      <alignment vertical="top"/>
    </xf>
    <xf numFmtId="165" fontId="51" fillId="69" borderId="36" xfId="0" applyNumberFormat="1" applyFont="1" applyFill="1" applyBorder="1" applyAlignment="1">
      <alignment horizontal="center" vertical="top" wrapText="1"/>
    </xf>
    <xf numFmtId="165" fontId="55" fillId="67" borderId="34" xfId="0" applyNumberFormat="1" applyFont="1" applyFill="1" applyBorder="1" applyAlignment="1">
      <alignment horizontal="right" vertical="top" wrapText="1"/>
    </xf>
    <xf numFmtId="165" fontId="55" fillId="67" borderId="32" xfId="0" applyNumberFormat="1" applyFont="1" applyFill="1" applyBorder="1" applyAlignment="1">
      <alignment horizontal="right" vertical="top" wrapText="1"/>
    </xf>
    <xf numFmtId="165" fontId="56" fillId="33" borderId="34" xfId="0" applyNumberFormat="1" applyFont="1" applyFill="1" applyBorder="1" applyAlignment="1">
      <alignment horizontal="right" vertical="top" wrapText="1"/>
    </xf>
    <xf numFmtId="165" fontId="51" fillId="33" borderId="34" xfId="0" applyNumberFormat="1" applyFont="1" applyFill="1" applyBorder="1" applyAlignment="1">
      <alignment horizontal="center" vertical="top" wrapText="1"/>
    </xf>
    <xf numFmtId="165" fontId="51" fillId="69" borderId="53" xfId="0" applyNumberFormat="1" applyFont="1" applyFill="1" applyBorder="1" applyAlignment="1">
      <alignment horizontal="center" vertical="top" wrapText="1"/>
    </xf>
    <xf numFmtId="0" fontId="61" fillId="69" borderId="0" xfId="0" quotePrefix="1" applyFont="1" applyFill="1" applyBorder="1" applyAlignment="1">
      <alignment vertical="top"/>
    </xf>
    <xf numFmtId="0" fontId="68" fillId="68" borderId="41" xfId="0" applyFont="1" applyFill="1" applyBorder="1" applyAlignment="1">
      <alignment vertical="top" wrapText="1"/>
    </xf>
    <xf numFmtId="164" fontId="51" fillId="69" borderId="30" xfId="0" applyNumberFormat="1" applyFont="1" applyFill="1" applyBorder="1" applyAlignment="1">
      <alignment horizontal="center" vertical="top" wrapText="1"/>
    </xf>
    <xf numFmtId="164" fontId="51" fillId="69" borderId="45" xfId="0" applyNumberFormat="1" applyFont="1" applyFill="1" applyBorder="1" applyAlignment="1">
      <alignment horizontal="center" vertical="top" wrapText="1"/>
    </xf>
    <xf numFmtId="164" fontId="51" fillId="69" borderId="48" xfId="0" applyNumberFormat="1" applyFont="1" applyFill="1" applyBorder="1" applyAlignment="1">
      <alignment horizontal="center" vertical="top" wrapText="1"/>
    </xf>
    <xf numFmtId="164" fontId="51" fillId="69" borderId="38" xfId="0" applyNumberFormat="1" applyFont="1" applyFill="1" applyBorder="1" applyAlignment="1">
      <alignment horizontal="center" vertical="top" wrapText="1"/>
    </xf>
    <xf numFmtId="164" fontId="51" fillId="69" borderId="0" xfId="0" applyNumberFormat="1" applyFont="1" applyFill="1" applyBorder="1" applyAlignment="1">
      <alignment horizontal="center" vertical="top" wrapText="1"/>
    </xf>
    <xf numFmtId="164" fontId="51" fillId="69" borderId="23" xfId="0" applyNumberFormat="1" applyFont="1" applyFill="1" applyBorder="1" applyAlignment="1">
      <alignment horizontal="center" vertical="top" wrapText="1"/>
    </xf>
    <xf numFmtId="164" fontId="51" fillId="69" borderId="31" xfId="0" applyNumberFormat="1" applyFont="1" applyFill="1" applyBorder="1" applyAlignment="1">
      <alignment horizontal="center" vertical="top" wrapText="1"/>
    </xf>
    <xf numFmtId="164" fontId="51" fillId="69" borderId="49" xfId="0" applyNumberFormat="1" applyFont="1" applyFill="1" applyBorder="1" applyAlignment="1">
      <alignment horizontal="center" vertical="top" wrapText="1"/>
    </xf>
    <xf numFmtId="164" fontId="51" fillId="69" borderId="50" xfId="0" applyNumberFormat="1" applyFont="1" applyFill="1" applyBorder="1" applyAlignment="1">
      <alignment horizontal="center" vertical="top" wrapText="1"/>
    </xf>
    <xf numFmtId="164" fontId="51" fillId="69" borderId="33" xfId="0" applyNumberFormat="1" applyFont="1" applyFill="1" applyBorder="1" applyAlignment="1">
      <alignment horizontal="center" vertical="top" wrapText="1"/>
    </xf>
    <xf numFmtId="164" fontId="0" fillId="0" borderId="0" xfId="0" applyNumberFormat="1" applyAlignment="1">
      <alignment horizontal="center"/>
    </xf>
    <xf numFmtId="164" fontId="51" fillId="33" borderId="17" xfId="0" applyNumberFormat="1" applyFont="1" applyFill="1" applyBorder="1" applyAlignment="1">
      <alignment horizontal="right" vertical="top" wrapText="1"/>
    </xf>
    <xf numFmtId="164" fontId="51" fillId="33" borderId="46" xfId="0" applyNumberFormat="1" applyFont="1" applyFill="1" applyBorder="1" applyAlignment="1">
      <alignment horizontal="right" vertical="top" wrapText="1"/>
    </xf>
    <xf numFmtId="164" fontId="51" fillId="33" borderId="17" xfId="0" applyNumberFormat="1" applyFont="1" applyFill="1" applyBorder="1" applyAlignment="1">
      <alignment horizontal="center" vertical="top" wrapText="1"/>
    </xf>
    <xf numFmtId="164" fontId="51" fillId="33" borderId="46" xfId="0" applyNumberFormat="1" applyFont="1" applyFill="1" applyBorder="1" applyAlignment="1">
      <alignment horizontal="center" vertical="top" wrapText="1"/>
    </xf>
    <xf numFmtId="164" fontId="51" fillId="33" borderId="0" xfId="0" applyNumberFormat="1" applyFont="1" applyFill="1" applyBorder="1" applyAlignment="1">
      <alignment horizontal="center" vertical="top" wrapText="1"/>
    </xf>
    <xf numFmtId="164" fontId="51" fillId="33" borderId="38" xfId="0" applyNumberFormat="1" applyFont="1" applyFill="1" applyBorder="1" applyAlignment="1">
      <alignment horizontal="center" vertical="top" wrapText="1"/>
    </xf>
    <xf numFmtId="164" fontId="51" fillId="33" borderId="31" xfId="0" applyNumberFormat="1" applyFont="1" applyFill="1" applyBorder="1" applyAlignment="1">
      <alignment horizontal="center" vertical="top" wrapText="1"/>
    </xf>
    <xf numFmtId="164" fontId="51" fillId="33" borderId="23" xfId="0" applyNumberFormat="1" applyFont="1" applyFill="1" applyBorder="1" applyAlignment="1">
      <alignment horizontal="center" vertical="top" wrapText="1"/>
    </xf>
    <xf numFmtId="164" fontId="51" fillId="33" borderId="49" xfId="0" applyNumberFormat="1" applyFont="1" applyFill="1" applyBorder="1" applyAlignment="1">
      <alignment horizontal="center" vertical="top" wrapText="1"/>
    </xf>
    <xf numFmtId="164" fontId="51" fillId="33" borderId="50" xfId="0" applyNumberFormat="1" applyFont="1" applyFill="1" applyBorder="1" applyAlignment="1">
      <alignment horizontal="center" vertical="top" wrapText="1"/>
    </xf>
    <xf numFmtId="164" fontId="51" fillId="33" borderId="35" xfId="0" applyNumberFormat="1" applyFont="1" applyFill="1" applyBorder="1" applyAlignment="1">
      <alignment horizontal="center" vertical="top" wrapText="1"/>
    </xf>
    <xf numFmtId="164" fontId="55" fillId="67" borderId="0" xfId="0" applyNumberFormat="1" applyFont="1" applyFill="1" applyBorder="1" applyAlignment="1">
      <alignment horizontal="right" vertical="top" wrapText="1"/>
    </xf>
    <xf numFmtId="164" fontId="55" fillId="67" borderId="38" xfId="0" applyNumberFormat="1" applyFont="1" applyFill="1" applyBorder="1" applyAlignment="1">
      <alignment horizontal="right" vertical="top" wrapText="1"/>
    </xf>
    <xf numFmtId="164" fontId="55" fillId="67" borderId="31" xfId="0" applyNumberFormat="1" applyFont="1" applyFill="1" applyBorder="1" applyAlignment="1">
      <alignment horizontal="right" vertical="top" wrapText="1"/>
    </xf>
    <xf numFmtId="164" fontId="55" fillId="67" borderId="23" xfId="0" applyNumberFormat="1" applyFont="1" applyFill="1" applyBorder="1" applyAlignment="1">
      <alignment horizontal="right" vertical="top" wrapText="1"/>
    </xf>
    <xf numFmtId="164" fontId="55" fillId="67" borderId="49" xfId="0" applyNumberFormat="1" applyFont="1" applyFill="1" applyBorder="1" applyAlignment="1">
      <alignment horizontal="right" vertical="top" wrapText="1"/>
    </xf>
    <xf numFmtId="164" fontId="55" fillId="67" borderId="50" xfId="0" applyNumberFormat="1" applyFont="1" applyFill="1" applyBorder="1" applyAlignment="1">
      <alignment horizontal="right" vertical="top" wrapText="1"/>
    </xf>
    <xf numFmtId="164" fontId="17" fillId="0" borderId="0" xfId="0" applyNumberFormat="1" applyFont="1"/>
    <xf numFmtId="164" fontId="55" fillId="67" borderId="29" xfId="0" applyNumberFormat="1" applyFont="1" applyFill="1" applyBorder="1" applyAlignment="1">
      <alignment horizontal="right" vertical="top" wrapText="1"/>
    </xf>
    <xf numFmtId="164" fontId="55" fillId="67" borderId="33" xfId="0" applyNumberFormat="1" applyFont="1" applyFill="1" applyBorder="1" applyAlignment="1">
      <alignment horizontal="right" vertical="top" wrapText="1"/>
    </xf>
    <xf numFmtId="164" fontId="55" fillId="67" borderId="28" xfId="0" applyNumberFormat="1" applyFont="1" applyFill="1" applyBorder="1" applyAlignment="1">
      <alignment horizontal="right" vertical="top" wrapText="1"/>
    </xf>
    <xf numFmtId="164" fontId="55" fillId="67" borderId="20" xfId="0" applyNumberFormat="1" applyFont="1" applyFill="1" applyBorder="1" applyAlignment="1">
      <alignment horizontal="right" vertical="top" wrapText="1"/>
    </xf>
    <xf numFmtId="164" fontId="56" fillId="33" borderId="25" xfId="0" applyNumberFormat="1" applyFont="1" applyFill="1" applyBorder="1" applyAlignment="1">
      <alignment horizontal="right" vertical="top" wrapText="1"/>
    </xf>
    <xf numFmtId="164" fontId="56" fillId="33" borderId="35" xfId="0" applyNumberFormat="1" applyFont="1" applyFill="1" applyBorder="1" applyAlignment="1">
      <alignment horizontal="right" vertical="top" wrapText="1"/>
    </xf>
    <xf numFmtId="164" fontId="56" fillId="33" borderId="0" xfId="0" applyNumberFormat="1" applyFont="1" applyFill="1" applyBorder="1" applyAlignment="1">
      <alignment horizontal="right" vertical="top" wrapText="1"/>
    </xf>
    <xf numFmtId="164" fontId="56" fillId="33" borderId="38" xfId="0" applyNumberFormat="1" applyFont="1" applyFill="1" applyBorder="1" applyAlignment="1">
      <alignment horizontal="right" vertical="top" wrapText="1"/>
    </xf>
    <xf numFmtId="164" fontId="56" fillId="33" borderId="31" xfId="0" applyNumberFormat="1" applyFont="1" applyFill="1" applyBorder="1" applyAlignment="1">
      <alignment horizontal="right" vertical="top" wrapText="1"/>
    </xf>
    <xf numFmtId="164" fontId="56" fillId="33" borderId="23" xfId="0" applyNumberFormat="1" applyFont="1" applyFill="1" applyBorder="1" applyAlignment="1">
      <alignment horizontal="right" vertical="top" wrapText="1"/>
    </xf>
    <xf numFmtId="164" fontId="56" fillId="33" borderId="49" xfId="0" applyNumberFormat="1" applyFont="1" applyFill="1" applyBorder="1" applyAlignment="1">
      <alignment horizontal="right" vertical="top" wrapText="1"/>
    </xf>
    <xf numFmtId="164" fontId="56" fillId="33" borderId="50" xfId="0" applyNumberFormat="1" applyFont="1" applyFill="1" applyBorder="1" applyAlignment="1">
      <alignment horizontal="right" vertical="top" wrapText="1"/>
    </xf>
    <xf numFmtId="0" fontId="67" fillId="67" borderId="0" xfId="0" applyFont="1" applyFill="1" applyAlignment="1">
      <alignment wrapText="1"/>
    </xf>
    <xf numFmtId="0" fontId="61" fillId="69" borderId="34" xfId="0" applyFont="1" applyFill="1" applyBorder="1" applyAlignment="1">
      <alignment horizontal="left" vertical="top"/>
    </xf>
    <xf numFmtId="0" fontId="61" fillId="69" borderId="38" xfId="0" applyFont="1" applyFill="1" applyBorder="1" applyAlignment="1">
      <alignment horizontal="left" vertical="top"/>
    </xf>
    <xf numFmtId="0" fontId="61" fillId="69" borderId="0" xfId="0" applyNumberFormat="1" applyFont="1" applyFill="1" applyBorder="1" applyAlignment="1">
      <alignment horizontal="left" vertical="top"/>
    </xf>
    <xf numFmtId="166" fontId="61" fillId="69" borderId="0" xfId="0" applyNumberFormat="1" applyFont="1" applyFill="1" applyBorder="1" applyAlignment="1">
      <alignment horizontal="left" vertical="top"/>
    </xf>
    <xf numFmtId="0" fontId="61" fillId="69" borderId="0" xfId="0" applyFont="1" applyFill="1" applyBorder="1" applyAlignment="1">
      <alignment horizontal="left" vertical="top"/>
    </xf>
    <xf numFmtId="0" fontId="50" fillId="69" borderId="36" xfId="0" applyFont="1" applyFill="1" applyBorder="1" applyAlignment="1">
      <alignment horizontal="left" vertical="top" wrapText="1"/>
    </xf>
    <xf numFmtId="0" fontId="61" fillId="69" borderId="45" xfId="0" applyFont="1" applyFill="1" applyBorder="1" applyAlignment="1">
      <alignment horizontal="left" vertical="top" wrapText="1"/>
    </xf>
    <xf numFmtId="165" fontId="51" fillId="69" borderId="36" xfId="0" applyNumberFormat="1" applyFont="1" applyFill="1" applyBorder="1" applyAlignment="1">
      <alignment horizontal="left" vertical="top" wrapText="1"/>
    </xf>
    <xf numFmtId="165" fontId="51" fillId="69" borderId="30" xfId="0" applyNumberFormat="1" applyFont="1" applyFill="1" applyBorder="1" applyAlignment="1">
      <alignment horizontal="left" vertical="top" wrapText="1"/>
    </xf>
    <xf numFmtId="165" fontId="51" fillId="69" borderId="45" xfId="0" applyNumberFormat="1" applyFont="1" applyFill="1" applyBorder="1" applyAlignment="1">
      <alignment horizontal="left" vertical="top" wrapText="1"/>
    </xf>
    <xf numFmtId="165" fontId="51" fillId="69" borderId="33" xfId="0" applyNumberFormat="1" applyFont="1" applyFill="1" applyBorder="1" applyAlignment="1">
      <alignment horizontal="left" vertical="top" wrapText="1"/>
    </xf>
    <xf numFmtId="0" fontId="50" fillId="33" borderId="37" xfId="0" applyFont="1" applyFill="1" applyBorder="1" applyAlignment="1">
      <alignment horizontal="left" vertical="top" wrapText="1"/>
    </xf>
    <xf numFmtId="165" fontId="51" fillId="33" borderId="37" xfId="0" applyNumberFormat="1" applyFont="1" applyFill="1" applyBorder="1" applyAlignment="1">
      <alignment horizontal="left" vertical="top" wrapText="1"/>
    </xf>
    <xf numFmtId="165" fontId="51" fillId="33" borderId="17" xfId="0" applyNumberFormat="1" applyFont="1" applyFill="1" applyBorder="1" applyAlignment="1">
      <alignment horizontal="left" vertical="top" wrapText="1"/>
    </xf>
    <xf numFmtId="165" fontId="51" fillId="33" borderId="46" xfId="0" applyNumberFormat="1" applyFont="1" applyFill="1" applyBorder="1" applyAlignment="1">
      <alignment horizontal="left" vertical="top" wrapText="1"/>
    </xf>
    <xf numFmtId="165" fontId="51" fillId="33" borderId="34" xfId="0" applyNumberFormat="1" applyFont="1" applyFill="1" applyBorder="1" applyAlignment="1">
      <alignment horizontal="left" vertical="top" wrapText="1"/>
    </xf>
    <xf numFmtId="165" fontId="51" fillId="33" borderId="0" xfId="0" applyNumberFormat="1" applyFont="1" applyFill="1" applyBorder="1" applyAlignment="1">
      <alignment horizontal="left" vertical="top" wrapText="1"/>
    </xf>
    <xf numFmtId="165" fontId="51" fillId="33" borderId="35" xfId="0" applyNumberFormat="1" applyFont="1" applyFill="1" applyBorder="1" applyAlignment="1">
      <alignment horizontal="left" vertical="top" wrapText="1"/>
    </xf>
    <xf numFmtId="164" fontId="52" fillId="67" borderId="34" xfId="0" applyNumberFormat="1" applyFont="1" applyFill="1" applyBorder="1" applyAlignment="1">
      <alignment horizontal="left"/>
    </xf>
    <xf numFmtId="164" fontId="64" fillId="67" borderId="38" xfId="0" applyNumberFormat="1" applyFont="1" applyFill="1" applyBorder="1" applyAlignment="1">
      <alignment horizontal="left" vertical="top" wrapText="1"/>
    </xf>
    <xf numFmtId="165" fontId="55" fillId="67" borderId="34" xfId="0" applyNumberFormat="1" applyFont="1" applyFill="1" applyBorder="1" applyAlignment="1">
      <alignment horizontal="left" vertical="top" wrapText="1"/>
    </xf>
    <xf numFmtId="165" fontId="55" fillId="67" borderId="0" xfId="0" applyNumberFormat="1" applyFont="1" applyFill="1" applyBorder="1" applyAlignment="1">
      <alignment horizontal="left" vertical="top" wrapText="1"/>
    </xf>
    <xf numFmtId="165" fontId="55" fillId="67" borderId="38" xfId="0" applyNumberFormat="1" applyFont="1" applyFill="1" applyBorder="1" applyAlignment="1">
      <alignment horizontal="left" vertical="top" wrapText="1"/>
    </xf>
    <xf numFmtId="164" fontId="52" fillId="67" borderId="32" xfId="0" applyNumberFormat="1" applyFont="1" applyFill="1" applyBorder="1" applyAlignment="1">
      <alignment horizontal="left"/>
    </xf>
    <xf numFmtId="164" fontId="64" fillId="67" borderId="33" xfId="0" applyNumberFormat="1" applyFont="1" applyFill="1" applyBorder="1" applyAlignment="1">
      <alignment horizontal="left" vertical="top" wrapText="1"/>
    </xf>
    <xf numFmtId="165" fontId="55" fillId="67" borderId="33" xfId="0" applyNumberFormat="1" applyFont="1" applyFill="1" applyBorder="1" applyAlignment="1">
      <alignment horizontal="left" vertical="top" wrapText="1"/>
    </xf>
    <xf numFmtId="0" fontId="50" fillId="33" borderId="39" xfId="0" applyFont="1" applyFill="1" applyBorder="1" applyAlignment="1">
      <alignment horizontal="left" vertical="top" wrapText="1"/>
    </xf>
    <xf numFmtId="165" fontId="56" fillId="33" borderId="39" xfId="0" applyNumberFormat="1" applyFont="1" applyFill="1" applyBorder="1" applyAlignment="1">
      <alignment horizontal="left" vertical="top" wrapText="1"/>
    </xf>
    <xf numFmtId="165" fontId="56" fillId="33" borderId="25" xfId="0" applyNumberFormat="1" applyFont="1" applyFill="1" applyBorder="1" applyAlignment="1">
      <alignment horizontal="left" vertical="top" wrapText="1"/>
    </xf>
    <xf numFmtId="165" fontId="56" fillId="33" borderId="35" xfId="0" applyNumberFormat="1" applyFont="1" applyFill="1" applyBorder="1" applyAlignment="1">
      <alignment horizontal="left" vertical="top" wrapText="1"/>
    </xf>
    <xf numFmtId="165" fontId="56" fillId="33" borderId="38" xfId="0" applyNumberFormat="1" applyFont="1" applyFill="1" applyBorder="1" applyAlignment="1">
      <alignment horizontal="left" vertical="top" wrapText="1"/>
    </xf>
    <xf numFmtId="165" fontId="56" fillId="33" borderId="51" xfId="0" applyNumberFormat="1" applyFont="1" applyFill="1" applyBorder="1" applyAlignment="1">
      <alignment horizontal="left" vertical="top" wrapText="1"/>
    </xf>
    <xf numFmtId="165" fontId="56" fillId="33" borderId="47" xfId="0" applyNumberFormat="1" applyFont="1" applyFill="1" applyBorder="1" applyAlignment="1">
      <alignment horizontal="left" vertical="top" wrapText="1"/>
    </xf>
    <xf numFmtId="165" fontId="56" fillId="33" borderId="52" xfId="0" applyNumberFormat="1" applyFont="1" applyFill="1" applyBorder="1" applyAlignment="1">
      <alignment horizontal="left" vertical="top" wrapText="1"/>
    </xf>
    <xf numFmtId="165" fontId="55" fillId="67" borderId="29" xfId="0" applyNumberFormat="1" applyFont="1" applyFill="1" applyBorder="1" applyAlignment="1">
      <alignment horizontal="left" vertical="top" wrapText="1"/>
    </xf>
    <xf numFmtId="165" fontId="55" fillId="67" borderId="32" xfId="0" applyNumberFormat="1" applyFont="1" applyFill="1" applyBorder="1" applyAlignment="1">
      <alignment horizontal="left" vertical="top" wrapText="1"/>
    </xf>
    <xf numFmtId="165" fontId="55" fillId="67" borderId="40" xfId="0" applyNumberFormat="1" applyFont="1" applyFill="1" applyBorder="1" applyAlignment="1">
      <alignment horizontal="left" vertical="top" wrapText="1"/>
    </xf>
    <xf numFmtId="165" fontId="55" fillId="67" borderId="41" xfId="0" applyNumberFormat="1" applyFont="1" applyFill="1" applyBorder="1" applyAlignment="1">
      <alignment horizontal="left" vertical="top" wrapText="1"/>
    </xf>
    <xf numFmtId="165" fontId="55" fillId="67" borderId="44" xfId="0" applyNumberFormat="1" applyFont="1" applyFill="1" applyBorder="1" applyAlignment="1">
      <alignment horizontal="left" vertical="top" wrapText="1"/>
    </xf>
    <xf numFmtId="165" fontId="56" fillId="33" borderId="34" xfId="0" applyNumberFormat="1" applyFont="1" applyFill="1" applyBorder="1" applyAlignment="1">
      <alignment horizontal="left" vertical="top" wrapText="1"/>
    </xf>
    <xf numFmtId="165" fontId="56" fillId="33" borderId="0" xfId="0" applyNumberFormat="1" applyFont="1" applyFill="1" applyBorder="1" applyAlignment="1">
      <alignment horizontal="left" vertical="top" wrapText="1"/>
    </xf>
    <xf numFmtId="0" fontId="48" fillId="67" borderId="0" xfId="0" applyFont="1" applyFill="1" applyAlignment="1">
      <alignment horizontal="left"/>
    </xf>
    <xf numFmtId="0" fontId="62" fillId="67" borderId="0" xfId="0" applyFont="1" applyFill="1" applyAlignment="1">
      <alignment horizontal="left"/>
    </xf>
    <xf numFmtId="0" fontId="65" fillId="67" borderId="0" xfId="0" applyFont="1" applyFill="1" applyAlignment="1">
      <alignment horizontal="left"/>
    </xf>
    <xf numFmtId="0" fontId="17" fillId="0" borderId="0" xfId="0" applyFont="1" applyAlignment="1"/>
    <xf numFmtId="1" fontId="15" fillId="0" borderId="0" xfId="0" applyNumberFormat="1" applyFont="1"/>
    <xf numFmtId="0" fontId="0" fillId="0" borderId="0" xfId="0" applyNumberFormat="1"/>
    <xf numFmtId="2" fontId="64" fillId="67" borderId="34" xfId="0" applyNumberFormat="1" applyFont="1" applyFill="1" applyBorder="1" applyAlignment="1">
      <alignment horizontal="center" vertical="top" wrapText="1"/>
    </xf>
    <xf numFmtId="2" fontId="64" fillId="67" borderId="38" xfId="0" applyNumberFormat="1" applyFont="1" applyFill="1" applyBorder="1" applyAlignment="1">
      <alignment horizontal="center" vertical="top" wrapText="1"/>
    </xf>
    <xf numFmtId="165" fontId="51" fillId="69" borderId="55" xfId="0" applyNumberFormat="1" applyFont="1" applyFill="1" applyBorder="1" applyAlignment="1">
      <alignment horizontal="center" vertical="top" wrapText="1"/>
    </xf>
    <xf numFmtId="0" fontId="75" fillId="0" borderId="0" xfId="0" applyFont="1"/>
    <xf numFmtId="0" fontId="19" fillId="0" borderId="0" xfId="42" applyFill="1"/>
    <xf numFmtId="169" fontId="72" fillId="0" borderId="50" xfId="0" applyNumberFormat="1" applyFont="1" applyBorder="1" applyAlignment="1">
      <alignment horizontal="left" wrapText="1"/>
    </xf>
    <xf numFmtId="165" fontId="56" fillId="33" borderId="27" xfId="0" applyNumberFormat="1" applyFont="1" applyFill="1" applyBorder="1" applyAlignment="1">
      <alignment horizontal="left" vertical="top" wrapText="1"/>
    </xf>
    <xf numFmtId="165" fontId="56" fillId="33" borderId="24" xfId="0" applyNumberFormat="1" applyFont="1" applyFill="1" applyBorder="1" applyAlignment="1">
      <alignment horizontal="right" vertical="top" wrapText="1"/>
    </xf>
    <xf numFmtId="165" fontId="56" fillId="33" borderId="25" xfId="0" applyNumberFormat="1" applyFont="1" applyFill="1" applyBorder="1" applyAlignment="1">
      <alignment horizontal="right" vertical="top" wrapText="1"/>
    </xf>
    <xf numFmtId="165" fontId="56" fillId="33" borderId="35" xfId="0" applyNumberFormat="1" applyFont="1" applyFill="1" applyBorder="1" applyAlignment="1">
      <alignment horizontal="right" vertical="top" wrapText="1"/>
    </xf>
    <xf numFmtId="165" fontId="56" fillId="33" borderId="39" xfId="0" applyNumberFormat="1" applyFont="1" applyFill="1" applyBorder="1" applyAlignment="1">
      <alignment horizontal="right" vertical="top" wrapText="1"/>
    </xf>
    <xf numFmtId="165" fontId="56" fillId="33" borderId="51" xfId="0" applyNumberFormat="1" applyFont="1" applyFill="1" applyBorder="1" applyAlignment="1">
      <alignment horizontal="right" vertical="top" wrapText="1"/>
    </xf>
    <xf numFmtId="165" fontId="56" fillId="33" borderId="47" xfId="0" applyNumberFormat="1" applyFont="1" applyFill="1" applyBorder="1" applyAlignment="1">
      <alignment horizontal="right" vertical="top" wrapText="1"/>
    </xf>
    <xf numFmtId="165" fontId="56" fillId="33" borderId="52" xfId="0" applyNumberFormat="1" applyFont="1" applyFill="1" applyBorder="1" applyAlignment="1">
      <alignment horizontal="right" vertical="top" wrapText="1"/>
    </xf>
    <xf numFmtId="165" fontId="51" fillId="69" borderId="0" xfId="0" applyNumberFormat="1" applyFont="1" applyFill="1" applyBorder="1" applyAlignment="1">
      <alignment horizontal="center" vertical="top" wrapText="1"/>
    </xf>
    <xf numFmtId="1" fontId="17" fillId="0" borderId="0" xfId="0" applyNumberFormat="1" applyFont="1"/>
    <xf numFmtId="1" fontId="18" fillId="0" borderId="0" xfId="0" applyNumberFormat="1" applyFont="1"/>
    <xf numFmtId="170" fontId="0" fillId="0" borderId="0" xfId="0" applyNumberFormat="1"/>
    <xf numFmtId="2" fontId="15" fillId="0" borderId="0" xfId="0" applyNumberFormat="1" applyFont="1"/>
    <xf numFmtId="0" fontId="78" fillId="0" borderId="0" xfId="0" applyFont="1"/>
    <xf numFmtId="0" fontId="79" fillId="0" borderId="58" xfId="0" applyFont="1" applyBorder="1" applyAlignment="1">
      <alignment horizontal="right" vertical="top" wrapText="1"/>
    </xf>
    <xf numFmtId="172" fontId="73" fillId="33" borderId="0" xfId="106" applyNumberFormat="1" applyFont="1" applyFill="1" applyAlignment="1">
      <alignment horizontal="right" wrapText="1"/>
    </xf>
    <xf numFmtId="0" fontId="77" fillId="33" borderId="0" xfId="0" applyFont="1" applyFill="1" applyAlignment="1">
      <alignment vertical="center" wrapText="1"/>
    </xf>
    <xf numFmtId="0" fontId="73" fillId="33" borderId="0" xfId="0" applyFont="1" applyFill="1" applyAlignment="1">
      <alignment wrapText="1"/>
    </xf>
    <xf numFmtId="0" fontId="72" fillId="33" borderId="0" xfId="0" applyFont="1" applyFill="1" applyAlignment="1">
      <alignment vertical="top"/>
    </xf>
    <xf numFmtId="0" fontId="74" fillId="33" borderId="0" xfId="0" applyFont="1" applyFill="1" applyAlignment="1">
      <alignment vertical="center" wrapText="1"/>
    </xf>
    <xf numFmtId="0" fontId="74" fillId="33" borderId="0" xfId="0" applyFont="1" applyFill="1" applyAlignment="1">
      <alignment vertical="top"/>
    </xf>
    <xf numFmtId="0" fontId="76" fillId="33" borderId="0" xfId="42" applyFont="1" applyFill="1" applyBorder="1" applyAlignment="1"/>
    <xf numFmtId="0" fontId="25" fillId="33" borderId="0" xfId="0" applyFont="1" applyFill="1"/>
    <xf numFmtId="0" fontId="76" fillId="33" borderId="0" xfId="42" applyFont="1" applyFill="1" applyAlignment="1">
      <alignment wrapText="1"/>
    </xf>
    <xf numFmtId="0" fontId="80" fillId="33" borderId="0" xfId="0" applyFont="1" applyFill="1"/>
    <xf numFmtId="0" fontId="73" fillId="33" borderId="0" xfId="0" applyFont="1" applyFill="1" applyAlignment="1">
      <alignment vertical="top" wrapText="1"/>
    </xf>
    <xf numFmtId="0" fontId="76" fillId="33" borderId="0" xfId="42" applyFont="1" applyFill="1"/>
    <xf numFmtId="0" fontId="80" fillId="33" borderId="0" xfId="0" applyFont="1" applyFill="1" applyAlignment="1">
      <alignment wrapText="1"/>
    </xf>
    <xf numFmtId="0" fontId="0" fillId="33" borderId="0" xfId="0" applyFill="1"/>
    <xf numFmtId="0" fontId="77" fillId="0" borderId="23" xfId="0" applyFont="1" applyBorder="1"/>
    <xf numFmtId="0" fontId="73" fillId="0" borderId="23" xfId="0" applyFont="1" applyBorder="1"/>
    <xf numFmtId="0" fontId="76" fillId="33" borderId="23" xfId="0" applyFont="1" applyFill="1" applyBorder="1"/>
    <xf numFmtId="0" fontId="79" fillId="0" borderId="59" xfId="0" applyFont="1" applyBorder="1" applyAlignment="1">
      <alignment horizontal="left" vertical="top" wrapText="1"/>
    </xf>
    <xf numFmtId="171" fontId="73" fillId="33" borderId="10" xfId="43" applyNumberFormat="1" applyFont="1" applyFill="1" applyBorder="1" applyAlignment="1">
      <alignment wrapText="1"/>
    </xf>
    <xf numFmtId="0" fontId="0" fillId="0" borderId="23" xfId="0" applyBorder="1"/>
    <xf numFmtId="0" fontId="81" fillId="33" borderId="0" xfId="0" applyFont="1" applyFill="1"/>
    <xf numFmtId="173" fontId="51" fillId="33" borderId="57" xfId="0" applyNumberFormat="1" applyFont="1" applyFill="1" applyBorder="1" applyAlignment="1">
      <alignment horizontal="left" vertical="center" wrapText="1"/>
    </xf>
    <xf numFmtId="174" fontId="0" fillId="33" borderId="0" xfId="0" applyNumberFormat="1" applyFill="1" applyAlignment="1">
      <alignment horizontal="left"/>
    </xf>
    <xf numFmtId="173" fontId="0" fillId="33" borderId="0" xfId="0" applyNumberFormat="1" applyFill="1"/>
    <xf numFmtId="0" fontId="51" fillId="33" borderId="59" xfId="0" applyFont="1" applyFill="1" applyBorder="1" applyAlignment="1">
      <alignment horizontal="right" vertical="center" wrapText="1"/>
    </xf>
    <xf numFmtId="10" fontId="0" fillId="33" borderId="60" xfId="0" applyNumberFormat="1" applyFill="1" applyBorder="1" applyAlignment="1">
      <alignment horizontal="right"/>
    </xf>
    <xf numFmtId="10" fontId="0" fillId="33" borderId="10" xfId="0" applyNumberFormat="1" applyFill="1" applyBorder="1" applyAlignment="1">
      <alignment horizontal="right"/>
    </xf>
    <xf numFmtId="173" fontId="51" fillId="33" borderId="59" xfId="0" applyNumberFormat="1" applyFont="1" applyFill="1" applyBorder="1" applyAlignment="1">
      <alignment horizontal="left" vertical="center" wrapText="1"/>
    </xf>
    <xf numFmtId="174" fontId="0" fillId="33" borderId="10" xfId="0" applyNumberFormat="1" applyFill="1" applyBorder="1" applyAlignment="1">
      <alignment horizontal="left"/>
    </xf>
    <xf numFmtId="2" fontId="0" fillId="33" borderId="60" xfId="0" applyNumberFormat="1" applyFill="1" applyBorder="1" applyAlignment="1">
      <alignment horizontal="right"/>
    </xf>
    <xf numFmtId="2" fontId="0" fillId="33" borderId="10" xfId="0" applyNumberFormat="1" applyFill="1" applyBorder="1" applyAlignment="1">
      <alignment horizontal="right"/>
    </xf>
    <xf numFmtId="174" fontId="0" fillId="33" borderId="60" xfId="0" applyNumberFormat="1" applyFill="1" applyBorder="1" applyAlignment="1">
      <alignment horizontal="left"/>
    </xf>
    <xf numFmtId="0" fontId="56" fillId="33" borderId="0" xfId="0" applyFont="1" applyFill="1"/>
    <xf numFmtId="0" fontId="82" fillId="33" borderId="0" xfId="0" applyFont="1" applyFill="1"/>
    <xf numFmtId="0" fontId="82" fillId="0" borderId="0" xfId="0" applyFont="1"/>
    <xf numFmtId="0" fontId="83" fillId="33" borderId="0" xfId="0" applyFont="1" applyFill="1"/>
    <xf numFmtId="0" fontId="84" fillId="33" borderId="0" xfId="0" applyFont="1" applyFill="1"/>
    <xf numFmtId="0" fontId="85" fillId="33" borderId="0" xfId="0" applyFont="1" applyFill="1"/>
    <xf numFmtId="0" fontId="15" fillId="0" borderId="0" xfId="0" applyFont="1"/>
    <xf numFmtId="1" fontId="0" fillId="70" borderId="0" xfId="0" applyNumberFormat="1" applyFill="1"/>
    <xf numFmtId="0" fontId="0" fillId="71" borderId="0" xfId="0" applyFill="1"/>
    <xf numFmtId="0" fontId="0" fillId="71" borderId="0" xfId="0" quotePrefix="1" applyFill="1"/>
    <xf numFmtId="0" fontId="87" fillId="66" borderId="15" xfId="0" applyFont="1" applyFill="1" applyBorder="1"/>
    <xf numFmtId="0" fontId="87" fillId="0" borderId="0" xfId="0" applyFont="1"/>
    <xf numFmtId="0" fontId="88" fillId="66" borderId="15" xfId="0" applyFont="1" applyFill="1" applyBorder="1"/>
    <xf numFmtId="0" fontId="89" fillId="69" borderId="16" xfId="0" applyFont="1" applyFill="1" applyBorder="1" applyAlignment="1">
      <alignment horizontal="center" vertical="top" wrapText="1"/>
    </xf>
    <xf numFmtId="0" fontId="90" fillId="69" borderId="17" xfId="0" applyFont="1" applyFill="1" applyBorder="1" applyAlignment="1">
      <alignment horizontal="right" vertical="top" wrapText="1"/>
    </xf>
    <xf numFmtId="16" fontId="91" fillId="69" borderId="17" xfId="0" applyNumberFormat="1" applyFont="1" applyFill="1" applyBorder="1" applyAlignment="1">
      <alignment horizontal="center" vertical="top" wrapText="1"/>
    </xf>
    <xf numFmtId="0" fontId="90" fillId="69" borderId="18" xfId="0" applyFont="1" applyFill="1" applyBorder="1" applyAlignment="1">
      <alignment horizontal="center" vertical="top" wrapText="1"/>
    </xf>
    <xf numFmtId="0" fontId="88" fillId="0" borderId="0" xfId="0" applyFont="1"/>
    <xf numFmtId="0" fontId="89" fillId="69" borderId="61" xfId="0" applyFont="1" applyFill="1" applyBorder="1" applyAlignment="1">
      <alignment horizontal="center" vertical="top" wrapText="1"/>
    </xf>
    <xf numFmtId="0" fontId="90" fillId="69" borderId="0" xfId="0" applyFont="1" applyFill="1" applyBorder="1" applyAlignment="1">
      <alignment horizontal="right" vertical="top" wrapText="1"/>
    </xf>
    <xf numFmtId="16" fontId="91" fillId="69" borderId="30" xfId="0" applyNumberFormat="1" applyFont="1" applyFill="1" applyBorder="1" applyAlignment="1">
      <alignment horizontal="center" vertical="top" wrapText="1"/>
    </xf>
    <xf numFmtId="0" fontId="90" fillId="69" borderId="19" xfId="0" applyFont="1" applyFill="1" applyBorder="1" applyAlignment="1">
      <alignment horizontal="center" vertical="top" wrapText="1"/>
    </xf>
    <xf numFmtId="0" fontId="88" fillId="0" borderId="0" xfId="0" applyFont="1" applyBorder="1"/>
    <xf numFmtId="164" fontId="87" fillId="66" borderId="15" xfId="0" applyNumberFormat="1" applyFont="1" applyFill="1" applyBorder="1"/>
    <xf numFmtId="164" fontId="92" fillId="67" borderId="24" xfId="0" applyNumberFormat="1" applyFont="1" applyFill="1" applyBorder="1"/>
    <xf numFmtId="164" fontId="90" fillId="67" borderId="25" xfId="0" applyNumberFormat="1" applyFont="1" applyFill="1" applyBorder="1" applyAlignment="1">
      <alignment vertical="center" wrapText="1"/>
    </xf>
    <xf numFmtId="165" fontId="93" fillId="67" borderId="0" xfId="0" applyNumberFormat="1" applyFont="1" applyFill="1" applyBorder="1" applyAlignment="1">
      <alignment horizontal="right" vertical="top" wrapText="1"/>
    </xf>
    <xf numFmtId="165" fontId="93" fillId="67" borderId="25" xfId="0" applyNumberFormat="1" applyFont="1" applyFill="1" applyBorder="1" applyAlignment="1">
      <alignment horizontal="right" vertical="top" wrapText="1"/>
    </xf>
    <xf numFmtId="165" fontId="92" fillId="67" borderId="26" xfId="0" applyNumberFormat="1" applyFont="1" applyFill="1" applyBorder="1"/>
    <xf numFmtId="165" fontId="87" fillId="0" borderId="0" xfId="0" applyNumberFormat="1" applyFont="1"/>
    <xf numFmtId="164" fontId="87" fillId="0" borderId="0" xfId="0" applyNumberFormat="1" applyFont="1"/>
    <xf numFmtId="164" fontId="92" fillId="67" borderId="23" xfId="0" applyNumberFormat="1" applyFont="1" applyFill="1" applyBorder="1"/>
    <xf numFmtId="164" fontId="93" fillId="67" borderId="0" xfId="0" applyNumberFormat="1" applyFont="1" applyFill="1" applyBorder="1" applyAlignment="1">
      <alignment vertical="center" wrapText="1"/>
    </xf>
    <xf numFmtId="165" fontId="92" fillId="67" borderId="19" xfId="0" applyNumberFormat="1" applyFont="1" applyFill="1" applyBorder="1"/>
    <xf numFmtId="165" fontId="92" fillId="67" borderId="26" xfId="0" applyNumberFormat="1" applyFont="1" applyFill="1" applyBorder="1" applyAlignment="1">
      <alignment horizontal="right"/>
    </xf>
    <xf numFmtId="165" fontId="92" fillId="67" borderId="19" xfId="0" applyNumberFormat="1" applyFont="1" applyFill="1" applyBorder="1" applyAlignment="1">
      <alignment horizontal="right"/>
    </xf>
    <xf numFmtId="164" fontId="92" fillId="67" borderId="20" xfId="0" applyNumberFormat="1" applyFont="1" applyFill="1" applyBorder="1"/>
    <xf numFmtId="164" fontId="93" fillId="67" borderId="21" xfId="0" applyNumberFormat="1" applyFont="1" applyFill="1" applyBorder="1" applyAlignment="1">
      <alignment vertical="center" wrapText="1"/>
    </xf>
    <xf numFmtId="165" fontId="93" fillId="67" borderId="21" xfId="0" applyNumberFormat="1" applyFont="1" applyFill="1" applyBorder="1" applyAlignment="1">
      <alignment horizontal="right" vertical="top" wrapText="1"/>
    </xf>
    <xf numFmtId="165" fontId="92" fillId="67" borderId="22" xfId="0" applyNumberFormat="1" applyFont="1" applyFill="1" applyBorder="1" applyAlignment="1">
      <alignment horizontal="right"/>
    </xf>
    <xf numFmtId="164" fontId="87" fillId="66" borderId="0" xfId="0" applyNumberFormat="1" applyFont="1" applyFill="1" applyBorder="1"/>
    <xf numFmtId="165" fontId="92" fillId="67" borderId="27" xfId="0" applyNumberFormat="1" applyFont="1" applyFill="1" applyBorder="1" applyAlignment="1">
      <alignment horizontal="right"/>
    </xf>
    <xf numFmtId="165" fontId="92" fillId="67" borderId="28" xfId="0" applyNumberFormat="1" applyFont="1" applyFill="1" applyBorder="1" applyAlignment="1">
      <alignment horizontal="right"/>
    </xf>
    <xf numFmtId="0" fontId="87" fillId="66" borderId="0" xfId="0" applyFont="1" applyFill="1"/>
    <xf numFmtId="0" fontId="94" fillId="67" borderId="0" xfId="0" applyFont="1" applyFill="1"/>
    <xf numFmtId="0" fontId="93" fillId="67" borderId="0" xfId="0" applyFont="1" applyFill="1"/>
    <xf numFmtId="165" fontId="94" fillId="67" borderId="0" xfId="0" applyNumberFormat="1" applyFont="1" applyFill="1"/>
    <xf numFmtId="0" fontId="87" fillId="33" borderId="0" xfId="0" applyFont="1" applyFill="1"/>
    <xf numFmtId="0" fontId="88" fillId="33" borderId="0" xfId="0" applyFont="1" applyFill="1"/>
    <xf numFmtId="0" fontId="88" fillId="33" borderId="0" xfId="0" applyFont="1" applyFill="1" applyBorder="1"/>
    <xf numFmtId="165" fontId="87" fillId="33" borderId="0" xfId="0" applyNumberFormat="1" applyFont="1" applyFill="1"/>
    <xf numFmtId="165" fontId="94" fillId="33" borderId="0" xfId="0" applyNumberFormat="1" applyFont="1" applyFill="1"/>
    <xf numFmtId="0" fontId="67" fillId="33" borderId="0" xfId="0" applyFont="1" applyFill="1" applyAlignment="1">
      <alignment wrapText="1"/>
    </xf>
    <xf numFmtId="0" fontId="0" fillId="70" borderId="0" xfId="0" applyFill="1"/>
    <xf numFmtId="0" fontId="0" fillId="70" borderId="0" xfId="0" applyFill="1" applyAlignment="1">
      <alignment wrapText="1"/>
    </xf>
    <xf numFmtId="0" fontId="61" fillId="69" borderId="25" xfId="0" applyFont="1" applyFill="1" applyBorder="1" applyAlignment="1">
      <alignment horizontal="center" vertical="top"/>
    </xf>
    <xf numFmtId="166" fontId="61" fillId="69" borderId="25" xfId="0" applyNumberFormat="1" applyFont="1" applyFill="1" applyBorder="1" applyAlignment="1">
      <alignment horizontal="center" vertical="top"/>
    </xf>
    <xf numFmtId="0" fontId="61" fillId="69" borderId="47" xfId="0" applyFont="1" applyFill="1" applyBorder="1" applyAlignment="1">
      <alignment horizontal="center" vertical="top"/>
    </xf>
    <xf numFmtId="0" fontId="61" fillId="69" borderId="25" xfId="0" quotePrefix="1" applyFont="1" applyFill="1" applyBorder="1" applyAlignment="1">
      <alignment horizontal="center" vertical="top"/>
    </xf>
    <xf numFmtId="0" fontId="68" fillId="68" borderId="32" xfId="0" applyFont="1" applyFill="1" applyBorder="1" applyAlignment="1">
      <alignment horizontal="center" vertical="top" wrapText="1"/>
    </xf>
    <xf numFmtId="0" fontId="68" fillId="68" borderId="29" xfId="0" applyFont="1" applyFill="1" applyBorder="1" applyAlignment="1">
      <alignment horizontal="center" vertical="top" wrapText="1"/>
    </xf>
    <xf numFmtId="0" fontId="68" fillId="68" borderId="0" xfId="0" applyFont="1" applyFill="1" applyBorder="1" applyAlignment="1">
      <alignment horizontal="center" vertical="top" wrapText="1"/>
    </xf>
    <xf numFmtId="0" fontId="68" fillId="68" borderId="33" xfId="0" applyFont="1" applyFill="1" applyBorder="1" applyAlignment="1">
      <alignment horizontal="center" vertical="top" wrapText="1"/>
    </xf>
    <xf numFmtId="166" fontId="61" fillId="69" borderId="0" xfId="0" quotePrefix="1" applyNumberFormat="1" applyFont="1" applyFill="1" applyBorder="1" applyAlignment="1">
      <alignment horizontal="center" vertical="top"/>
    </xf>
    <xf numFmtId="166" fontId="61" fillId="69" borderId="0" xfId="0" applyNumberFormat="1" applyFont="1" applyFill="1" applyBorder="1" applyAlignment="1">
      <alignment horizontal="center" vertical="top"/>
    </xf>
    <xf numFmtId="166" fontId="61" fillId="69" borderId="38" xfId="0" applyNumberFormat="1" applyFont="1" applyFill="1" applyBorder="1" applyAlignment="1">
      <alignment horizontal="center" vertical="top"/>
    </xf>
    <xf numFmtId="0" fontId="61" fillId="69" borderId="0" xfId="0" applyFont="1" applyFill="1" applyBorder="1" applyAlignment="1">
      <alignment horizontal="center" vertical="top"/>
    </xf>
    <xf numFmtId="0" fontId="61" fillId="69" borderId="38" xfId="0" applyFont="1" applyFill="1" applyBorder="1" applyAlignment="1">
      <alignment horizontal="center" vertical="top"/>
    </xf>
    <xf numFmtId="0" fontId="61" fillId="69" borderId="29" xfId="0" applyFont="1" applyFill="1" applyBorder="1" applyAlignment="1">
      <alignment horizontal="center" vertical="top"/>
    </xf>
    <xf numFmtId="0" fontId="61" fillId="69" borderId="33" xfId="0" applyFont="1" applyFill="1" applyBorder="1" applyAlignment="1">
      <alignment horizontal="center" vertical="top"/>
    </xf>
    <xf numFmtId="0" fontId="61" fillId="69" borderId="29" xfId="0" quotePrefix="1" applyFont="1" applyFill="1" applyBorder="1" applyAlignment="1">
      <alignment horizontal="center" vertical="top"/>
    </xf>
    <xf numFmtId="166" fontId="61" fillId="69" borderId="25" xfId="0" quotePrefix="1" applyNumberFormat="1" applyFont="1" applyFill="1" applyBorder="1" applyAlignment="1">
      <alignment horizontal="center" vertical="top"/>
    </xf>
    <xf numFmtId="0" fontId="67" fillId="67" borderId="0" xfId="0" applyFont="1" applyFill="1" applyAlignment="1">
      <alignment horizontal="left" wrapText="1"/>
    </xf>
    <xf numFmtId="0" fontId="61" fillId="69" borderId="28" xfId="0" applyFont="1" applyFill="1" applyBorder="1" applyAlignment="1">
      <alignment horizontal="center" vertical="top"/>
    </xf>
    <xf numFmtId="0" fontId="61" fillId="69" borderId="32" xfId="0" applyFont="1" applyFill="1" applyBorder="1" applyAlignment="1">
      <alignment horizontal="center" vertical="top"/>
    </xf>
    <xf numFmtId="0" fontId="61" fillId="69" borderId="20" xfId="0" applyFont="1" applyFill="1" applyBorder="1" applyAlignment="1">
      <alignment horizontal="center" vertical="top"/>
    </xf>
    <xf numFmtId="0" fontId="61" fillId="69" borderId="35" xfId="0" applyFont="1" applyFill="1" applyBorder="1" applyAlignment="1">
      <alignment horizontal="center" vertical="top"/>
    </xf>
    <xf numFmtId="0" fontId="49" fillId="68" borderId="16" xfId="0" applyFont="1" applyFill="1" applyBorder="1" applyAlignment="1">
      <alignment horizontal="center" vertical="top" wrapText="1"/>
    </xf>
    <xf numFmtId="0" fontId="49" fillId="68" borderId="17" xfId="0" applyFont="1" applyFill="1" applyBorder="1" applyAlignment="1">
      <alignment horizontal="center" vertical="top" wrapText="1"/>
    </xf>
    <xf numFmtId="0" fontId="49" fillId="68" borderId="18" xfId="0" applyFont="1" applyFill="1" applyBorder="1" applyAlignment="1">
      <alignment horizontal="center" vertical="top" wrapText="1"/>
    </xf>
    <xf numFmtId="0" fontId="61" fillId="69" borderId="32" xfId="0" quotePrefix="1" applyFont="1" applyFill="1" applyBorder="1" applyAlignment="1">
      <alignment horizontal="center" vertical="top"/>
    </xf>
    <xf numFmtId="0" fontId="61" fillId="69" borderId="33" xfId="0" quotePrefix="1" applyFont="1" applyFill="1" applyBorder="1" applyAlignment="1">
      <alignment horizontal="center" vertical="top"/>
    </xf>
    <xf numFmtId="0" fontId="61" fillId="69" borderId="47" xfId="0" quotePrefix="1" applyNumberFormat="1" applyFont="1" applyFill="1" applyBorder="1" applyAlignment="1">
      <alignment horizontal="center" vertical="top"/>
    </xf>
    <xf numFmtId="0" fontId="61" fillId="69" borderId="56" xfId="0" quotePrefix="1" applyNumberFormat="1" applyFont="1" applyFill="1" applyBorder="1" applyAlignment="1">
      <alignment horizontal="center" vertical="top"/>
    </xf>
    <xf numFmtId="0" fontId="68" fillId="68" borderId="40" xfId="0" applyFont="1" applyFill="1" applyBorder="1" applyAlignment="1">
      <alignment horizontal="center" vertical="top" wrapText="1"/>
    </xf>
    <xf numFmtId="0" fontId="68" fillId="68" borderId="41" xfId="0" applyFont="1" applyFill="1" applyBorder="1" applyAlignment="1">
      <alignment horizontal="center" vertical="top" wrapText="1"/>
    </xf>
    <xf numFmtId="2" fontId="64" fillId="67" borderId="40" xfId="0" applyNumberFormat="1" applyFont="1" applyFill="1" applyBorder="1" applyAlignment="1">
      <alignment horizontal="center" vertical="top" wrapText="1"/>
    </xf>
    <xf numFmtId="2" fontId="64" fillId="67" borderId="44" xfId="0" applyNumberFormat="1" applyFont="1" applyFill="1" applyBorder="1" applyAlignment="1">
      <alignment horizontal="center" vertical="top" wrapText="1"/>
    </xf>
    <xf numFmtId="2" fontId="64" fillId="67" borderId="41" xfId="0" applyNumberFormat="1" applyFont="1" applyFill="1" applyBorder="1" applyAlignment="1">
      <alignment horizontal="center" vertical="top" wrapText="1"/>
    </xf>
    <xf numFmtId="2" fontId="64" fillId="67" borderId="34" xfId="0" applyNumberFormat="1" applyFont="1" applyFill="1" applyBorder="1" applyAlignment="1">
      <alignment horizontal="center" vertical="top" wrapText="1"/>
    </xf>
    <xf numFmtId="2" fontId="64" fillId="67" borderId="38" xfId="0" applyNumberFormat="1" applyFont="1" applyFill="1" applyBorder="1" applyAlignment="1">
      <alignment horizontal="center" vertical="top" wrapText="1"/>
    </xf>
    <xf numFmtId="2" fontId="64" fillId="67" borderId="0" xfId="0" applyNumberFormat="1" applyFont="1" applyFill="1" applyBorder="1" applyAlignment="1">
      <alignment horizontal="center" vertical="top" wrapText="1"/>
    </xf>
    <xf numFmtId="0" fontId="61" fillId="69" borderId="54" xfId="0" applyFont="1" applyFill="1" applyBorder="1" applyAlignment="1">
      <alignment horizontal="center" vertical="top"/>
    </xf>
    <xf numFmtId="0" fontId="61" fillId="69" borderId="52" xfId="0" applyFont="1" applyFill="1" applyBorder="1" applyAlignment="1">
      <alignment horizontal="center" vertical="top"/>
    </xf>
    <xf numFmtId="0" fontId="61" fillId="69" borderId="51" xfId="0" quotePrefix="1" applyNumberFormat="1" applyFont="1" applyFill="1" applyBorder="1" applyAlignment="1">
      <alignment horizontal="center" vertical="top"/>
    </xf>
    <xf numFmtId="166" fontId="61" fillId="69" borderId="34" xfId="0" quotePrefix="1" applyNumberFormat="1" applyFont="1" applyFill="1" applyBorder="1" applyAlignment="1">
      <alignment horizontal="center" vertical="top"/>
    </xf>
    <xf numFmtId="166" fontId="61" fillId="69" borderId="38" xfId="0" quotePrefix="1" applyNumberFormat="1" applyFont="1" applyFill="1" applyBorder="1" applyAlignment="1">
      <alignment horizontal="center" vertical="top"/>
    </xf>
    <xf numFmtId="166" fontId="61" fillId="69" borderId="34" xfId="0" applyNumberFormat="1" applyFont="1" applyFill="1" applyBorder="1" applyAlignment="1">
      <alignment horizontal="center" vertical="top"/>
    </xf>
    <xf numFmtId="0" fontId="61" fillId="69" borderId="34" xfId="0" applyFont="1" applyFill="1" applyBorder="1" applyAlignment="1">
      <alignment horizontal="center" vertical="top"/>
    </xf>
    <xf numFmtId="0" fontId="95" fillId="68" borderId="16" xfId="0" applyFont="1" applyFill="1" applyBorder="1" applyAlignment="1">
      <alignment horizontal="center" vertical="top" wrapText="1"/>
    </xf>
    <xf numFmtId="0" fontId="95" fillId="68" borderId="17" xfId="0" applyFont="1" applyFill="1" applyBorder="1" applyAlignment="1">
      <alignment horizontal="center" vertical="top" wrapText="1"/>
    </xf>
    <xf numFmtId="0" fontId="95" fillId="68" borderId="18" xfId="0" applyFont="1" applyFill="1" applyBorder="1" applyAlignment="1">
      <alignment horizontal="center" vertical="top" wrapText="1"/>
    </xf>
    <xf numFmtId="0" fontId="91" fillId="69" borderId="17" xfId="0" applyNumberFormat="1" applyFont="1" applyFill="1" applyBorder="1" applyAlignment="1">
      <alignment horizontal="center" vertical="top" wrapText="1"/>
    </xf>
  </cellXfs>
  <cellStyles count="107">
    <cellStyle name="20% - Accent1" xfId="19" builtinId="30" customBuiltin="1"/>
    <cellStyle name="20% - Accent1 2" xfId="69" xr:uid="{88BAB88F-F05C-46C0-AA74-5AB997BA106B}"/>
    <cellStyle name="20% - Accent2" xfId="23" builtinId="34" customBuiltin="1"/>
    <cellStyle name="20% - Accent2 2" xfId="73" xr:uid="{4500FB32-31C7-473F-970B-A2E65AEC7874}"/>
    <cellStyle name="20% - Accent3" xfId="27" builtinId="38" customBuiltin="1"/>
    <cellStyle name="20% - Accent3 2" xfId="77" xr:uid="{52A22A6D-FBD4-430A-B084-8AC5A06566B2}"/>
    <cellStyle name="20% - Accent4" xfId="31" builtinId="42" customBuiltin="1"/>
    <cellStyle name="20% - Accent4 2" xfId="81" xr:uid="{41C9591C-69FA-46FA-976D-474D4A65E17A}"/>
    <cellStyle name="20% - Accent5" xfId="35" builtinId="46" customBuiltin="1"/>
    <cellStyle name="20% - Accent5 2" xfId="85" xr:uid="{6A3A5569-6D5D-49C1-AE9A-9495FB97465E}"/>
    <cellStyle name="20% - Accent6" xfId="39" builtinId="50" customBuiltin="1"/>
    <cellStyle name="20% - Accent6 2" xfId="89" xr:uid="{F3B3765A-AD7A-4746-8F7E-50A2E79A97F0}"/>
    <cellStyle name="40% - Accent1" xfId="20" builtinId="31" customBuiltin="1"/>
    <cellStyle name="40% - Accent1 2" xfId="70" xr:uid="{1F5EAA22-2755-49DF-BF57-5AE881AF1AC9}"/>
    <cellStyle name="40% - Accent2" xfId="24" builtinId="35" customBuiltin="1"/>
    <cellStyle name="40% - Accent2 2" xfId="74" xr:uid="{1CE74834-54E0-48E4-B378-8B1D7F2FAC15}"/>
    <cellStyle name="40% - Accent3" xfId="28" builtinId="39" customBuiltin="1"/>
    <cellStyle name="40% - Accent3 2" xfId="78" xr:uid="{4384AF5E-6811-4241-8099-F87F40AEA081}"/>
    <cellStyle name="40% - Accent4" xfId="32" builtinId="43" customBuiltin="1"/>
    <cellStyle name="40% - Accent4 2" xfId="82" xr:uid="{802F305A-4938-4908-BE47-E6455DECF02F}"/>
    <cellStyle name="40% - Accent5" xfId="36" builtinId="47" customBuiltin="1"/>
    <cellStyle name="40% - Accent5 2" xfId="86" xr:uid="{2B4CD89A-3107-430F-9319-79EC397DC0A1}"/>
    <cellStyle name="40% - Accent6" xfId="40" builtinId="51" customBuiltin="1"/>
    <cellStyle name="40% - Accent6 2" xfId="90" xr:uid="{3F4B8936-C92F-4A3E-BBD7-DB1A5C15F2B2}"/>
    <cellStyle name="60% - Accent1" xfId="21" builtinId="32" customBuiltin="1"/>
    <cellStyle name="60% - Accent1 2" xfId="71" xr:uid="{843AE30B-0CCB-422F-BF82-58F3C1FD7FAD}"/>
    <cellStyle name="60% - Accent2" xfId="25" builtinId="36" customBuiltin="1"/>
    <cellStyle name="60% - Accent2 2" xfId="75" xr:uid="{967EBB54-2830-4064-AE47-30592B5635C8}"/>
    <cellStyle name="60% - Accent3" xfId="29" builtinId="40" customBuiltin="1"/>
    <cellStyle name="60% - Accent3 2" xfId="79" xr:uid="{2EB56A75-83F6-4287-9688-D99C423EDCFE}"/>
    <cellStyle name="60% - Accent4" xfId="33" builtinId="44" customBuiltin="1"/>
    <cellStyle name="60% - Accent4 2" xfId="83" xr:uid="{DB5C0A43-E9FD-46D6-89EA-67A3F32CF5F5}"/>
    <cellStyle name="60% - Accent5" xfId="37" builtinId="48" customBuiltin="1"/>
    <cellStyle name="60% - Accent5 2" xfId="87" xr:uid="{D96324C3-AA4C-4184-9E92-5630244B5C2F}"/>
    <cellStyle name="60% - Accent6" xfId="41" builtinId="52" customBuiltin="1"/>
    <cellStyle name="60% - Accent6 2" xfId="91" xr:uid="{675A63ED-F19C-4E02-BF67-DBBC26C5645F}"/>
    <cellStyle name="Accent1" xfId="18" builtinId="29" customBuiltin="1"/>
    <cellStyle name="Accent1 2" xfId="68" xr:uid="{D0A155A4-3CE3-4D80-B25D-6038F72A64E2}"/>
    <cellStyle name="Accent2" xfId="22" builtinId="33" customBuiltin="1"/>
    <cellStyle name="Accent2 2" xfId="72" xr:uid="{F41332EE-A527-4E12-87CA-123D8C2424D5}"/>
    <cellStyle name="Accent3" xfId="26" builtinId="37" customBuiltin="1"/>
    <cellStyle name="Accent3 2" xfId="76" xr:uid="{968B6D3A-A810-408E-8A33-6215C0A5460C}"/>
    <cellStyle name="Accent4" xfId="30" builtinId="41" customBuiltin="1"/>
    <cellStyle name="Accent4 2" xfId="80" xr:uid="{86F791D8-46F1-45CD-903C-8C5D46D2250F}"/>
    <cellStyle name="Accent5" xfId="34" builtinId="45" customBuiltin="1"/>
    <cellStyle name="Accent5 2" xfId="84" xr:uid="{9AF8CF8D-1A11-472A-B158-4378B7421C61}"/>
    <cellStyle name="Accent6" xfId="38" builtinId="49" customBuiltin="1"/>
    <cellStyle name="Accent6 2" xfId="88" xr:uid="{B130AC16-8F71-4592-B220-1515D6D13A9B}"/>
    <cellStyle name="Bad" xfId="7" builtinId="27" customBuiltin="1"/>
    <cellStyle name="Bad 2" xfId="57" xr:uid="{BC73F3CB-51E8-4355-9418-C46ACE98B84E}"/>
    <cellStyle name="Calculation" xfId="11" builtinId="22" customBuiltin="1"/>
    <cellStyle name="Calculation 2" xfId="61" xr:uid="{B26F8C0D-D7E6-4231-A964-57FE2D799A87}"/>
    <cellStyle name="cells" xfId="49" xr:uid="{69E8BC97-EF49-4D6F-94F8-E697FB232474}"/>
    <cellStyle name="Check Cell" xfId="13" builtinId="23" customBuiltin="1"/>
    <cellStyle name="Check Cell 2" xfId="63" xr:uid="{6933986A-8F59-43F9-901A-8ED522258B30}"/>
    <cellStyle name="column field" xfId="48" xr:uid="{6500CCD3-7BDD-4013-9DEF-4AC890A6034E}"/>
    <cellStyle name="Comma" xfId="106" builtinId="3"/>
    <cellStyle name="Explanatory Text" xfId="16" builtinId="53" customBuiltin="1"/>
    <cellStyle name="Explanatory Text 2" xfId="66" xr:uid="{47BB466E-B3B0-4887-898E-EEFD91675760}"/>
    <cellStyle name="Followed Hyperlink 2" xfId="92" xr:uid="{1D134421-EB03-478B-9045-CC66D76C95E7}"/>
    <cellStyle name="Good" xfId="6" builtinId="26" customBuiltin="1"/>
    <cellStyle name="Good 2" xfId="56" xr:uid="{4EB290A6-2DF9-44FB-B3BE-9C2223C73466}"/>
    <cellStyle name="heading" xfId="47" xr:uid="{C3DF6941-4665-4E5B-9868-E5F889F08A1D}"/>
    <cellStyle name="Heading 1" xfId="2" builtinId="16" customBuiltin="1"/>
    <cellStyle name="Heading 1 2" xfId="52" xr:uid="{416A72B8-D01C-4B68-8558-8B375C4E5EED}"/>
    <cellStyle name="Heading 2" xfId="3" builtinId="17" customBuiltin="1"/>
    <cellStyle name="Heading 2 2" xfId="53" xr:uid="{0BE204AB-4C28-401E-AAFE-2E0994E62F1A}"/>
    <cellStyle name="Heading 3" xfId="4" builtinId="18" customBuiltin="1"/>
    <cellStyle name="Heading 3 2" xfId="54" xr:uid="{5A415AA1-196A-4277-AA81-37CF2938B533}"/>
    <cellStyle name="Heading 4" xfId="5" builtinId="19" customBuiltin="1"/>
    <cellStyle name="Heading 4 2" xfId="55" xr:uid="{F940A82C-0473-4172-89B2-490E5C63E9C0}"/>
    <cellStyle name="Hyperlink" xfId="42" builtinId="8"/>
    <cellStyle name="Hyperlink 2" xfId="94" xr:uid="{A30FBD56-6873-4D55-891D-4248546E7036}"/>
    <cellStyle name="Hyperlink 3" xfId="45" xr:uid="{0D9A16E0-F726-458F-A3F8-A4DDFEF89FD4}"/>
    <cellStyle name="Hyperlink 4" xfId="93" xr:uid="{6DF96F7D-4FDF-4344-8083-2D32F932BD8B}"/>
    <cellStyle name="Hyperlink 5" xfId="99" xr:uid="{9407458D-901D-4B9E-9AAB-9A52E1B5AEAC}"/>
    <cellStyle name="Input" xfId="9" builtinId="20" customBuiltin="1"/>
    <cellStyle name="Input 2" xfId="59" xr:uid="{B672A3C0-C698-4DDF-B3DA-710C0DE63669}"/>
    <cellStyle name="Linked Cell" xfId="12" builtinId="24" customBuiltin="1"/>
    <cellStyle name="Linked Cell 2" xfId="62" xr:uid="{0716AA6A-4E4B-40B2-A496-54BFF1D7DC6D}"/>
    <cellStyle name="Neutral" xfId="8" builtinId="28" customBuiltin="1"/>
    <cellStyle name="Neutral 2" xfId="58" xr:uid="{BBBFA858-2828-48B2-890A-02D2A67FBFAB}"/>
    <cellStyle name="Normal" xfId="0" builtinId="0"/>
    <cellStyle name="Normal 11" xfId="102" xr:uid="{BCE8E1C1-5444-47F1-BF56-D346580644D2}"/>
    <cellStyle name="Normal 15" xfId="105" xr:uid="{21BBD92C-5D6B-463C-95CF-C13A8C699550}"/>
    <cellStyle name="Normal 2" xfId="43" xr:uid="{E42F5FA3-441B-4BE9-829D-BCC53892BCD9}"/>
    <cellStyle name="Normal 2 2" xfId="95" xr:uid="{24F58F00-B8F8-4676-A4C2-45FDCEC31957}"/>
    <cellStyle name="Normal 2 3" xfId="100" xr:uid="{6A6B4543-62CB-486E-BA47-7A7DB49D187A}"/>
    <cellStyle name="Normal 3" xfId="44" xr:uid="{5E87C9B7-FE36-46AB-89BF-7993E4990716}"/>
    <cellStyle name="Normal 4" xfId="46" xr:uid="{68D77C05-03B3-43C4-BD6C-BDE8D987E8FC}"/>
    <cellStyle name="Normal 4 2" xfId="96" xr:uid="{5867EC68-DBF4-4B6F-8B6A-37EBABB53D3C}"/>
    <cellStyle name="Normal 4 3" xfId="103" xr:uid="{774F8BBD-FE95-48FE-916E-75F21023E16C}"/>
    <cellStyle name="Normal 5" xfId="97" xr:uid="{ECF9896C-5B2D-4F7D-8F9B-10393BB3BAD6}"/>
    <cellStyle name="Normal 6" xfId="98" xr:uid="{253756D1-BEF5-4D89-91FF-317DFD35149A}"/>
    <cellStyle name="Note" xfId="15" builtinId="10" customBuiltin="1"/>
    <cellStyle name="Note 2" xfId="65" xr:uid="{70B1E2D1-D4E8-4878-A36C-6B14C1ABDB72}"/>
    <cellStyle name="Output" xfId="10" builtinId="21" customBuiltin="1"/>
    <cellStyle name="Output 2" xfId="60" xr:uid="{B2241A46-D32C-46DD-AEA8-F2D3FC97C0EB}"/>
    <cellStyle name="Percent" xfId="101" builtinId="5"/>
    <cellStyle name="Percent 2" xfId="50" xr:uid="{69584D2C-D115-43A0-BB9D-043DB819D30C}"/>
    <cellStyle name="Percent 2 2" xfId="104" xr:uid="{68C0FBE4-F149-48C1-A5C6-7D641333E994}"/>
    <cellStyle name="Title" xfId="1" builtinId="15" customBuiltin="1"/>
    <cellStyle name="Title 2" xfId="51" xr:uid="{DD52A260-B38D-4013-A069-D08B9101C485}"/>
    <cellStyle name="Total" xfId="17" builtinId="25" customBuiltin="1"/>
    <cellStyle name="Total 2" xfId="67" xr:uid="{9C2470A0-6ABE-44FD-B668-3EAB24DDF6F1}"/>
    <cellStyle name="Warning Text" xfId="14" builtinId="11" customBuiltin="1"/>
    <cellStyle name="Warning Text 2" xfId="64" xr:uid="{8A7D01CB-0D55-4624-A9FE-B3ED3AFB0E0D}"/>
  </cellStyles>
  <dxfs count="43">
    <dxf>
      <font>
        <color rgb="FF9C0006"/>
      </font>
      <fill>
        <patternFill>
          <bgColor rgb="FFFFC7CE"/>
        </patternFill>
      </fill>
    </dxf>
    <dxf>
      <font>
        <sz val="12"/>
        <color rgb="FF000000"/>
        <name val="Arial"/>
        <family val="2"/>
        <scheme val="none"/>
      </font>
      <numFmt numFmtId="1" formatCode="0"/>
      <alignment horizontal="right" vertical="bottom" textRotation="0" wrapText="0" indent="0" justifyLastLine="0" shrinkToFit="0" readingOrder="0"/>
    </dxf>
    <dxf>
      <font>
        <sz val="12"/>
        <name val="Arial"/>
        <family val="2"/>
        <scheme val="none"/>
      </font>
      <numFmt numFmtId="1" formatCode="0"/>
    </dxf>
    <dxf>
      <font>
        <sz val="12"/>
        <name val="Arial"/>
        <family val="2"/>
        <scheme val="none"/>
      </font>
      <numFmt numFmtId="1" formatCode="0"/>
    </dxf>
    <dxf>
      <font>
        <b val="0"/>
        <i val="0"/>
        <strike val="0"/>
        <condense val="0"/>
        <extend val="0"/>
        <outline val="0"/>
        <shadow val="0"/>
        <u val="none"/>
        <vertAlign val="baseline"/>
        <sz val="12"/>
        <color auto="1"/>
        <name val="Arial"/>
        <family val="2"/>
        <scheme val="none"/>
      </font>
      <numFmt numFmtId="169" formatCode="d\ mmm\ yyyy"/>
      <alignment horizontal="left" vertical="bottom" textRotation="0" wrapText="1"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alignment horizontal="right" vertical="bottom" textRotation="0" wrapText="1" indent="0" justifyLastLine="0" shrinkToFit="0" readingOrder="0"/>
    </dxf>
    <dxf>
      <font>
        <b val="0"/>
        <i val="0"/>
        <strike val="0"/>
        <condense val="0"/>
        <extend val="0"/>
        <outline val="0"/>
        <shadow val="0"/>
        <u val="none"/>
        <vertAlign val="baseline"/>
        <sz val="12"/>
        <color rgb="FF000000"/>
        <name val="Arial"/>
        <family val="2"/>
        <scheme val="none"/>
      </font>
      <numFmt numFmtId="172" formatCode="_-* #,##0_-;\-* #,##0_-;_-* &quot;-&quot;??_-;_-@_-"/>
      <fill>
        <patternFill patternType="solid">
          <fgColor indexed="64"/>
          <bgColor theme="0"/>
        </patternFill>
      </fill>
      <alignment horizontal="right" vertical="bottom" textRotation="0" wrapText="1" indent="0" justifyLastLine="0" shrinkToFit="0" readingOrder="0"/>
    </dxf>
    <dxf>
      <numFmt numFmtId="171" formatCode="mmm\ yyyy"/>
      <alignment horizontal="left" vertical="bottom" textRotation="0" wrapText="1" indent="0" justifyLastLine="0" shrinkToFit="0" readingOrder="0"/>
    </dxf>
    <dxf>
      <font>
        <sz val="12"/>
        <name val="Arial"/>
        <family val="2"/>
        <scheme val="none"/>
      </font>
      <numFmt numFmtId="171" formatCode="mmm\ yyyy"/>
      <fill>
        <patternFill patternType="solid">
          <fgColor indexed="64"/>
          <bgColor theme="0"/>
        </patternFill>
      </fill>
      <alignment horizontal="general" vertical="bottom" textRotation="0" wrapText="1" indent="0" justifyLastLine="0" shrinkToFit="0" readingOrder="0"/>
      <border diagonalUp="0" diagonalDown="0">
        <left style="thin">
          <color auto="1"/>
        </left>
        <right style="thin">
          <color indexed="64"/>
        </right>
        <top/>
        <bottom/>
        <vertical/>
        <horizontal/>
      </border>
    </dxf>
    <dxf>
      <font>
        <b val="0"/>
        <i val="0"/>
        <strike val="0"/>
        <condense val="0"/>
        <extend val="0"/>
        <outline val="0"/>
        <shadow val="0"/>
        <u val="none"/>
        <vertAlign val="baseline"/>
        <sz val="12"/>
        <color rgb="FF000000"/>
        <name val="Arial"/>
        <family val="2"/>
        <scheme val="none"/>
      </font>
      <fill>
        <patternFill patternType="solid">
          <fgColor indexed="64"/>
          <bgColor theme="0"/>
        </patternFill>
      </fill>
      <alignment horizontal="right" vertical="bottom" textRotation="0" wrapText="1" indent="0" justifyLastLine="0" shrinkToFit="0" readingOrder="0"/>
    </dxf>
    <dxf>
      <border>
        <bottom style="thin">
          <color indexed="64"/>
        </bottom>
      </border>
    </dxf>
    <dxf>
      <font>
        <strike val="0"/>
        <outline val="0"/>
        <shadow val="0"/>
        <u val="none"/>
        <vertAlign val="baseline"/>
        <sz val="12"/>
        <color rgb="FF000000"/>
      </font>
      <alignment vertical="top" textRotation="0" indent="0" justifyLastLine="0" shrinkToFit="0" readingOrder="0"/>
    </dxf>
    <dxf>
      <border>
        <right style="thin">
          <color auto="1"/>
        </right>
      </border>
    </dxf>
    <dxf>
      <font>
        <b/>
        <i val="0"/>
      </font>
      <border>
        <top style="thin">
          <color auto="1"/>
        </top>
        <bottom style="thin">
          <color auto="1"/>
        </bottom>
      </border>
    </dxf>
    <dxf>
      <border>
        <top style="thin">
          <color auto="1"/>
        </top>
        <bottom style="thin">
          <color auto="1"/>
        </bottom>
      </border>
    </dxf>
  </dxfs>
  <tableStyles count="1" defaultTableStyle="TableStyleMedium2" defaultPivotStyle="PivotStyleLight16">
    <tableStyle name="Table Style 1" pivot="0" count="3" xr9:uid="{C90B5103-054C-4076-91AB-4475654918ED}">
      <tableStyleElement type="wholeTable" dxfId="42"/>
      <tableStyleElement type="headerRow" dxfId="41"/>
      <tableStyleElement type="firstColumn" dxfId="40"/>
    </tableStyle>
  </tableStyles>
  <colors>
    <mruColors>
      <color rgb="FF63BE7B"/>
      <color rgb="FFFFEB84"/>
      <color rgb="FFF8696B"/>
      <color rgb="FF4950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5.xml"/><Relationship Id="rId3" Type="http://schemas.openxmlformats.org/officeDocument/2006/relationships/worksheet" Target="worksheets/sheet2.xml"/><Relationship Id="rId21" Type="http://schemas.openxmlformats.org/officeDocument/2006/relationships/worksheet" Target="worksheets/sheet20.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4.xml"/><Relationship Id="rId33" Type="http://schemas.microsoft.com/office/2006/relationships/vbaProject" Target="vbaProject.bin"/><Relationship Id="rId2" Type="http://schemas.openxmlformats.org/officeDocument/2006/relationships/worksheet" Target="worksheets/sheet1.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sharedStrings" Target="sharedStrings.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worksheet" Target="worksheets/sheet23.xml"/><Relationship Id="rId32" Type="http://schemas.openxmlformats.org/officeDocument/2006/relationships/calcChain" Target="calcChain.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worksheet" Target="worksheets/sheet22.xml"/><Relationship Id="rId28" Type="http://schemas.openxmlformats.org/officeDocument/2006/relationships/styles" Target="styles.xml"/><Relationship Id="rId10" Type="http://schemas.openxmlformats.org/officeDocument/2006/relationships/worksheet" Target="worksheets/sheet9.xml"/><Relationship Id="rId19" Type="http://schemas.openxmlformats.org/officeDocument/2006/relationships/worksheet" Target="worksheets/sheet18.xml"/><Relationship Id="rId31" Type="http://schemas.microsoft.com/office/2017/10/relationships/person" Target="persons/person.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theme" Target="theme/theme1.xml"/><Relationship Id="rId30" Type="http://schemas.openxmlformats.org/officeDocument/2006/relationships/sheetMetadata" Target="metadata.xml"/><Relationship Id="rId8" Type="http://schemas.openxmlformats.org/officeDocument/2006/relationships/worksheet" Target="worksheets/sheet7.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1617676749682306E-2"/>
          <c:y val="0.14739606745754133"/>
          <c:w val="0.87670740252491064"/>
          <c:h val="0.72709360999062267"/>
        </c:manualLayout>
      </c:layout>
      <c:lineChart>
        <c:grouping val="standard"/>
        <c:varyColors val="0"/>
        <c:ser>
          <c:idx val="0"/>
          <c:order val="0"/>
          <c:tx>
            <c:strRef>
              <c:f>'HAVERM (new)'!$BQ$1</c:f>
              <c:strCache>
                <c:ptCount val="1"/>
                <c:pt idx="0">
                  <c:v>Financial situation (LHS)</c:v>
                </c:pt>
              </c:strCache>
            </c:strRef>
          </c:tx>
          <c:spPr>
            <a:ln w="38100">
              <a:solidFill>
                <a:srgbClr val="BD1B21"/>
              </a:solidFill>
            </a:ln>
          </c:spPr>
          <c:marker>
            <c:symbol val="none"/>
          </c:marker>
          <c:cat>
            <c:numRef>
              <c:f>'HAVERM (new)'!$B$119:$B$202</c:f>
              <c:numCache>
                <c:formatCode>mmm\-yy</c:formatCode>
                <c:ptCount val="84"/>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pt idx="60">
                  <c:v>45292</c:v>
                </c:pt>
                <c:pt idx="61">
                  <c:v>45323</c:v>
                </c:pt>
                <c:pt idx="62">
                  <c:v>45352</c:v>
                </c:pt>
                <c:pt idx="63">
                  <c:v>45383</c:v>
                </c:pt>
                <c:pt idx="64">
                  <c:v>45413</c:v>
                </c:pt>
                <c:pt idx="65">
                  <c:v>45444</c:v>
                </c:pt>
                <c:pt idx="66">
                  <c:v>45474</c:v>
                </c:pt>
                <c:pt idx="67">
                  <c:v>45505</c:v>
                </c:pt>
                <c:pt idx="68">
                  <c:v>45536</c:v>
                </c:pt>
                <c:pt idx="69">
                  <c:v>45566</c:v>
                </c:pt>
                <c:pt idx="70">
                  <c:v>45597</c:v>
                </c:pt>
                <c:pt idx="71">
                  <c:v>45627</c:v>
                </c:pt>
                <c:pt idx="72">
                  <c:v>45658</c:v>
                </c:pt>
                <c:pt idx="73">
                  <c:v>45689</c:v>
                </c:pt>
                <c:pt idx="74">
                  <c:v>45717</c:v>
                </c:pt>
                <c:pt idx="75">
                  <c:v>45748</c:v>
                </c:pt>
                <c:pt idx="76">
                  <c:v>45778</c:v>
                </c:pt>
                <c:pt idx="77">
                  <c:v>45809</c:v>
                </c:pt>
                <c:pt idx="78">
                  <c:v>45839</c:v>
                </c:pt>
                <c:pt idx="79">
                  <c:v>45870</c:v>
                </c:pt>
                <c:pt idx="80">
                  <c:v>45901</c:v>
                </c:pt>
                <c:pt idx="81">
                  <c:v>45931</c:v>
                </c:pt>
                <c:pt idx="82">
                  <c:v>45962</c:v>
                </c:pt>
                <c:pt idx="83">
                  <c:v>45992</c:v>
                </c:pt>
              </c:numCache>
            </c:numRef>
          </c:cat>
          <c:val>
            <c:numRef>
              <c:f>'HAVERM (new)'!$BQ$119:$BQ$202</c:f>
              <c:numCache>
                <c:formatCode>0.0</c:formatCode>
                <c:ptCount val="84"/>
                <c:pt idx="0">
                  <c:v>0.80468784166440743</c:v>
                </c:pt>
                <c:pt idx="1">
                  <c:v>2.0921883883274592</c:v>
                </c:pt>
                <c:pt idx="2">
                  <c:v>2.0921883883274592</c:v>
                </c:pt>
                <c:pt idx="3">
                  <c:v>1.4484381149959333</c:v>
                </c:pt>
                <c:pt idx="4">
                  <c:v>1.7703132516616964</c:v>
                </c:pt>
                <c:pt idx="5">
                  <c:v>2.0921883883274592</c:v>
                </c:pt>
                <c:pt idx="6">
                  <c:v>1.7703132516616964</c:v>
                </c:pt>
                <c:pt idx="7">
                  <c:v>1.1265629783301705</c:v>
                </c:pt>
                <c:pt idx="8">
                  <c:v>1.7703132516616964</c:v>
                </c:pt>
                <c:pt idx="9">
                  <c:v>2.0921883883274592</c:v>
                </c:pt>
                <c:pt idx="10">
                  <c:v>1.1265629783301705</c:v>
                </c:pt>
                <c:pt idx="11">
                  <c:v>0.1609375683328815</c:v>
                </c:pt>
                <c:pt idx="12">
                  <c:v>1.7703132516616964</c:v>
                </c:pt>
                <c:pt idx="13">
                  <c:v>1.1265629783301705</c:v>
                </c:pt>
                <c:pt idx="14">
                  <c:v>2.0921883883274592</c:v>
                </c:pt>
                <c:pt idx="15">
                  <c:v>1.1265629783301705</c:v>
                </c:pt>
                <c:pt idx="16">
                  <c:v>2.0921883883274592</c:v>
                </c:pt>
                <c:pt idx="17">
                  <c:v>2.0921883883274592</c:v>
                </c:pt>
                <c:pt idx="18">
                  <c:v>3.0578137983247484</c:v>
                </c:pt>
                <c:pt idx="19">
                  <c:v>3.0578137983247484</c:v>
                </c:pt>
                <c:pt idx="20">
                  <c:v>1.7703132516616964</c:v>
                </c:pt>
                <c:pt idx="21">
                  <c:v>1.1265629783301705</c:v>
                </c:pt>
                <c:pt idx="22">
                  <c:v>0.48281270499864448</c:v>
                </c:pt>
                <c:pt idx="23">
                  <c:v>1.4484381149959333</c:v>
                </c:pt>
                <c:pt idx="24">
                  <c:v>2.4140635249932223</c:v>
                </c:pt>
                <c:pt idx="25">
                  <c:v>2.7359386616589854</c:v>
                </c:pt>
                <c:pt idx="26">
                  <c:v>3.3796889349905115</c:v>
                </c:pt>
                <c:pt idx="27">
                  <c:v>3.3796889349905115</c:v>
                </c:pt>
                <c:pt idx="28">
                  <c:v>3.3796889349905115</c:v>
                </c:pt>
                <c:pt idx="29">
                  <c:v>3.7015640716562741</c:v>
                </c:pt>
                <c:pt idx="30">
                  <c:v>3.7015640716562741</c:v>
                </c:pt>
                <c:pt idx="31">
                  <c:v>3.0578137983247484</c:v>
                </c:pt>
                <c:pt idx="32">
                  <c:v>2.4140635249932223</c:v>
                </c:pt>
                <c:pt idx="33">
                  <c:v>1.7703132516616964</c:v>
                </c:pt>
                <c:pt idx="34">
                  <c:v>1.4484381149959333</c:v>
                </c:pt>
                <c:pt idx="35">
                  <c:v>1.1265629783301705</c:v>
                </c:pt>
                <c:pt idx="36">
                  <c:v>1.7703132516616964</c:v>
                </c:pt>
                <c:pt idx="37">
                  <c:v>0.48281270499864448</c:v>
                </c:pt>
                <c:pt idx="38">
                  <c:v>-0.48281270499864448</c:v>
                </c:pt>
                <c:pt idx="39">
                  <c:v>-1.4484381149959333</c:v>
                </c:pt>
                <c:pt idx="40">
                  <c:v>-1.1265629783301705</c:v>
                </c:pt>
                <c:pt idx="41">
                  <c:v>-1.7703132516616964</c:v>
                </c:pt>
                <c:pt idx="42">
                  <c:v>-1.4484381149959333</c:v>
                </c:pt>
                <c:pt idx="43">
                  <c:v>-0.48281270499864448</c:v>
                </c:pt>
                <c:pt idx="44">
                  <c:v>-2.7359386616589854</c:v>
                </c:pt>
                <c:pt idx="45">
                  <c:v>-3.0578137983247484</c:v>
                </c:pt>
                <c:pt idx="46">
                  <c:v>-1.4484381149959333</c:v>
                </c:pt>
                <c:pt idx="47">
                  <c:v>-1.1265629783301705</c:v>
                </c:pt>
                <c:pt idx="48">
                  <c:v>-1.7703132516616964</c:v>
                </c:pt>
                <c:pt idx="49">
                  <c:v>-1.1265629783301705</c:v>
                </c:pt>
                <c:pt idx="50">
                  <c:v>-2.0921883883274592</c:v>
                </c:pt>
                <c:pt idx="51">
                  <c:v>-0.80468784166440743</c:v>
                </c:pt>
                <c:pt idx="52">
                  <c:v>-0.48281270499864448</c:v>
                </c:pt>
                <c:pt idx="53">
                  <c:v>0.48281270499864448</c:v>
                </c:pt>
                <c:pt idx="54">
                  <c:v>-0.48281270499864448</c:v>
                </c:pt>
                <c:pt idx="55">
                  <c:v>0.48281270499864448</c:v>
                </c:pt>
                <c:pt idx="56">
                  <c:v>-1.1265629783301705</c:v>
                </c:pt>
                <c:pt idx="57">
                  <c:v>-1.1265629783301705</c:v>
                </c:pt>
                <c:pt idx="58">
                  <c:v>-0.1609375683328815</c:v>
                </c:pt>
                <c:pt idx="59">
                  <c:v>0.1609375683328815</c:v>
                </c:pt>
                <c:pt idx="60">
                  <c:v>0.80468784166440743</c:v>
                </c:pt>
                <c:pt idx="61">
                  <c:v>0.48281270499864448</c:v>
                </c:pt>
                <c:pt idx="62">
                  <c:v>0.48281270499864448</c:v>
                </c:pt>
                <c:pt idx="63">
                  <c:v>0.48281270499864448</c:v>
                </c:pt>
                <c:pt idx="64">
                  <c:v>0.80468784166440743</c:v>
                </c:pt>
                <c:pt idx="65">
                  <c:v>-0.1609375683328815</c:v>
                </c:pt>
                <c:pt idx="66">
                  <c:v>0.80468784166440743</c:v>
                </c:pt>
                <c:pt idx="67">
                  <c:v>1.7703132516616964</c:v>
                </c:pt>
                <c:pt idx="68">
                  <c:v>0.48281270499864448</c:v>
                </c:pt>
                <c:pt idx="69">
                  <c:v>-0.48281270499864448</c:v>
                </c:pt>
                <c:pt idx="70">
                  <c:v>1.7703132516616964</c:v>
                </c:pt>
                <c:pt idx="71">
                  <c:v>0.80468784166440743</c:v>
                </c:pt>
                <c:pt idx="72">
                  <c:v>0.48281270499864448</c:v>
                </c:pt>
                <c:pt idx="73">
                  <c:v>1.4484381149959333</c:v>
                </c:pt>
                <c:pt idx="74">
                  <c:v>0.48281270499864448</c:v>
                </c:pt>
                <c:pt idx="75">
                  <c:v>1.1265629783301705</c:v>
                </c:pt>
                <c:pt idx="76">
                  <c:v>2.7359386616589854</c:v>
                </c:pt>
                <c:pt idx="77">
                  <c:v>0.48281270499864448</c:v>
                </c:pt>
                <c:pt idx="78">
                  <c:v>1.4484381149959333</c:v>
                </c:pt>
                <c:pt idx="79">
                  <c:v>2.7359386616589854</c:v>
                </c:pt>
                <c:pt idx="80">
                  <c:v>0.80468784166440743</c:v>
                </c:pt>
                <c:pt idx="81">
                  <c:v>2.0921883883274592</c:v>
                </c:pt>
                <c:pt idx="82">
                  <c:v>2.4140635249932223</c:v>
                </c:pt>
                <c:pt idx="83">
                  <c:v>1.1265629783301705</c:v>
                </c:pt>
              </c:numCache>
            </c:numRef>
          </c:val>
          <c:smooth val="0"/>
          <c:extLst>
            <c:ext xmlns:c16="http://schemas.microsoft.com/office/drawing/2014/chart" uri="{C3380CC4-5D6E-409C-BE32-E72D297353CC}">
              <c16:uniqueId val="{00000000-E850-417B-95DA-4ED900504230}"/>
            </c:ext>
          </c:extLst>
        </c:ser>
        <c:ser>
          <c:idx val="1"/>
          <c:order val="1"/>
          <c:tx>
            <c:strRef>
              <c:f>'HAVERM (new)'!$BR$1</c:f>
              <c:strCache>
                <c:ptCount val="1"/>
                <c:pt idx="0">
                  <c:v>Major purchases at present (LHS)</c:v>
                </c:pt>
              </c:strCache>
            </c:strRef>
          </c:tx>
          <c:spPr>
            <a:ln w="38100">
              <a:solidFill>
                <a:srgbClr val="003469"/>
              </a:solidFill>
            </a:ln>
          </c:spPr>
          <c:marker>
            <c:symbol val="none"/>
          </c:marker>
          <c:cat>
            <c:numRef>
              <c:f>'HAVERM (new)'!$B$119:$B$202</c:f>
              <c:numCache>
                <c:formatCode>mmm\-yy</c:formatCode>
                <c:ptCount val="84"/>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pt idx="60">
                  <c:v>45292</c:v>
                </c:pt>
                <c:pt idx="61">
                  <c:v>45323</c:v>
                </c:pt>
                <c:pt idx="62">
                  <c:v>45352</c:v>
                </c:pt>
                <c:pt idx="63">
                  <c:v>45383</c:v>
                </c:pt>
                <c:pt idx="64">
                  <c:v>45413</c:v>
                </c:pt>
                <c:pt idx="65">
                  <c:v>45444</c:v>
                </c:pt>
                <c:pt idx="66">
                  <c:v>45474</c:v>
                </c:pt>
                <c:pt idx="67">
                  <c:v>45505</c:v>
                </c:pt>
                <c:pt idx="68">
                  <c:v>45536</c:v>
                </c:pt>
                <c:pt idx="69">
                  <c:v>45566</c:v>
                </c:pt>
                <c:pt idx="70">
                  <c:v>45597</c:v>
                </c:pt>
                <c:pt idx="71">
                  <c:v>45627</c:v>
                </c:pt>
                <c:pt idx="72">
                  <c:v>45658</c:v>
                </c:pt>
                <c:pt idx="73">
                  <c:v>45689</c:v>
                </c:pt>
                <c:pt idx="74">
                  <c:v>45717</c:v>
                </c:pt>
                <c:pt idx="75">
                  <c:v>45748</c:v>
                </c:pt>
                <c:pt idx="76">
                  <c:v>45778</c:v>
                </c:pt>
                <c:pt idx="77">
                  <c:v>45809</c:v>
                </c:pt>
                <c:pt idx="78">
                  <c:v>45839</c:v>
                </c:pt>
                <c:pt idx="79">
                  <c:v>45870</c:v>
                </c:pt>
                <c:pt idx="80">
                  <c:v>45901</c:v>
                </c:pt>
                <c:pt idx="81">
                  <c:v>45931</c:v>
                </c:pt>
                <c:pt idx="82">
                  <c:v>45962</c:v>
                </c:pt>
                <c:pt idx="83">
                  <c:v>45992</c:v>
                </c:pt>
              </c:numCache>
            </c:numRef>
          </c:cat>
          <c:val>
            <c:numRef>
              <c:f>'HAVERM (new)'!$BR$119:$BR$202</c:f>
              <c:numCache>
                <c:formatCode>0.0</c:formatCode>
                <c:ptCount val="84"/>
                <c:pt idx="0">
                  <c:v>4.0560670647840631</c:v>
                </c:pt>
                <c:pt idx="1">
                  <c:v>4.5046643438385221</c:v>
                </c:pt>
                <c:pt idx="2">
                  <c:v>3.9065346384325772</c:v>
                </c:pt>
                <c:pt idx="3">
                  <c:v>3.6074697857296045</c:v>
                </c:pt>
                <c:pt idx="4">
                  <c:v>3.9065346384325772</c:v>
                </c:pt>
                <c:pt idx="5">
                  <c:v>3.4579373593781186</c:v>
                </c:pt>
                <c:pt idx="6">
                  <c:v>4.3551319174870358</c:v>
                </c:pt>
                <c:pt idx="7">
                  <c:v>3.9065346384325772</c:v>
                </c:pt>
                <c:pt idx="8">
                  <c:v>4.2055994911355494</c:v>
                </c:pt>
                <c:pt idx="9">
                  <c:v>3.9065346384325772</c:v>
                </c:pt>
                <c:pt idx="10">
                  <c:v>3.7570022120810909</c:v>
                </c:pt>
                <c:pt idx="11">
                  <c:v>4.2055994911355494</c:v>
                </c:pt>
                <c:pt idx="12">
                  <c:v>3.9065346384325772</c:v>
                </c:pt>
                <c:pt idx="13">
                  <c:v>4.6541967701900084</c:v>
                </c:pt>
                <c:pt idx="14">
                  <c:v>3.4579373593781186</c:v>
                </c:pt>
                <c:pt idx="15">
                  <c:v>-4.018683958196192</c:v>
                </c:pt>
                <c:pt idx="16">
                  <c:v>-3.2710218264387607</c:v>
                </c:pt>
                <c:pt idx="17">
                  <c:v>-1.0280354311664677</c:v>
                </c:pt>
                <c:pt idx="18">
                  <c:v>-0.13084087305755043</c:v>
                </c:pt>
                <c:pt idx="19">
                  <c:v>1.8691553293935775E-2</c:v>
                </c:pt>
                <c:pt idx="20">
                  <c:v>0.61682125869988058</c:v>
                </c:pt>
                <c:pt idx="21">
                  <c:v>-0.28037329940903666</c:v>
                </c:pt>
                <c:pt idx="22">
                  <c:v>-0.42990572576052283</c:v>
                </c:pt>
                <c:pt idx="23">
                  <c:v>0.46728883234839441</c:v>
                </c:pt>
                <c:pt idx="24">
                  <c:v>0.16822397964542199</c:v>
                </c:pt>
                <c:pt idx="25">
                  <c:v>0.91588611140285303</c:v>
                </c:pt>
                <c:pt idx="26">
                  <c:v>2.1121455222147425</c:v>
                </c:pt>
                <c:pt idx="27">
                  <c:v>1.9626130958632564</c:v>
                </c:pt>
                <c:pt idx="28">
                  <c:v>2.7102752276206874</c:v>
                </c:pt>
                <c:pt idx="29">
                  <c:v>3.0093400803236596</c:v>
                </c:pt>
                <c:pt idx="30">
                  <c:v>4.0560670647840631</c:v>
                </c:pt>
                <c:pt idx="31">
                  <c:v>3.3084049330266323</c:v>
                </c:pt>
                <c:pt idx="32">
                  <c:v>2.8598076539721737</c:v>
                </c:pt>
                <c:pt idx="33">
                  <c:v>2.2616779485662288</c:v>
                </c:pt>
                <c:pt idx="34">
                  <c:v>3.3084049330266323</c:v>
                </c:pt>
                <c:pt idx="35">
                  <c:v>2.8598076539721737</c:v>
                </c:pt>
                <c:pt idx="36">
                  <c:v>2.2616779485662288</c:v>
                </c:pt>
                <c:pt idx="37">
                  <c:v>1.5140158168087978</c:v>
                </c:pt>
                <c:pt idx="38">
                  <c:v>0.16822397964542199</c:v>
                </c:pt>
                <c:pt idx="39">
                  <c:v>-1.0280354311664677</c:v>
                </c:pt>
                <c:pt idx="40">
                  <c:v>-1.4766327102209262</c:v>
                </c:pt>
                <c:pt idx="41">
                  <c:v>-1.4766327102209262</c:v>
                </c:pt>
                <c:pt idx="42">
                  <c:v>-1.3271002838694401</c:v>
                </c:pt>
                <c:pt idx="43">
                  <c:v>-1.9252299892753848</c:v>
                </c:pt>
                <c:pt idx="44">
                  <c:v>-1.9252299892753848</c:v>
                </c:pt>
                <c:pt idx="45">
                  <c:v>-2.3738272683298436</c:v>
                </c:pt>
                <c:pt idx="46">
                  <c:v>-1.9252299892753848</c:v>
                </c:pt>
                <c:pt idx="47">
                  <c:v>-1.3271002838694401</c:v>
                </c:pt>
                <c:pt idx="48">
                  <c:v>-2.2242948419783573</c:v>
                </c:pt>
                <c:pt idx="49">
                  <c:v>-1.7756975629238987</c:v>
                </c:pt>
                <c:pt idx="50">
                  <c:v>-1.1775678575179538</c:v>
                </c:pt>
                <c:pt idx="51">
                  <c:v>-0.42990572576052283</c:v>
                </c:pt>
                <c:pt idx="52">
                  <c:v>0.16822397964542199</c:v>
                </c:pt>
                <c:pt idx="53">
                  <c:v>1.8691553293935775E-2</c:v>
                </c:pt>
                <c:pt idx="54">
                  <c:v>-1.0280354311664677</c:v>
                </c:pt>
                <c:pt idx="55">
                  <c:v>0.16822397964542199</c:v>
                </c:pt>
                <c:pt idx="56">
                  <c:v>-0.42990572576052283</c:v>
                </c:pt>
                <c:pt idx="57">
                  <c:v>-1.3271002838694401</c:v>
                </c:pt>
                <c:pt idx="58">
                  <c:v>0.16822397964542199</c:v>
                </c:pt>
                <c:pt idx="59">
                  <c:v>0.31775640599690819</c:v>
                </c:pt>
                <c:pt idx="60">
                  <c:v>0.76635368505136681</c:v>
                </c:pt>
                <c:pt idx="61">
                  <c:v>1.8691553293935775E-2</c:v>
                </c:pt>
                <c:pt idx="62">
                  <c:v>-0.28037329940903666</c:v>
                </c:pt>
                <c:pt idx="63">
                  <c:v>1.8691553293935775E-2</c:v>
                </c:pt>
                <c:pt idx="64">
                  <c:v>-0.13084087305755043</c:v>
                </c:pt>
                <c:pt idx="65">
                  <c:v>0.31775640599690819</c:v>
                </c:pt>
                <c:pt idx="66">
                  <c:v>1.3644833904573117</c:v>
                </c:pt>
                <c:pt idx="67">
                  <c:v>1.8130806695117703</c:v>
                </c:pt>
                <c:pt idx="68">
                  <c:v>0.31775640599690819</c:v>
                </c:pt>
                <c:pt idx="69">
                  <c:v>0.61682125869988058</c:v>
                </c:pt>
                <c:pt idx="70">
                  <c:v>1.3644833904573117</c:v>
                </c:pt>
                <c:pt idx="71">
                  <c:v>1.3644833904573117</c:v>
                </c:pt>
                <c:pt idx="72">
                  <c:v>0.76635368505136681</c:v>
                </c:pt>
                <c:pt idx="73">
                  <c:v>1.2149509641058254</c:v>
                </c:pt>
                <c:pt idx="74">
                  <c:v>1.2149509641058254</c:v>
                </c:pt>
                <c:pt idx="75">
                  <c:v>0.91588611140285303</c:v>
                </c:pt>
                <c:pt idx="76">
                  <c:v>1.3644833904573117</c:v>
                </c:pt>
                <c:pt idx="77">
                  <c:v>1.3644833904573117</c:v>
                </c:pt>
                <c:pt idx="78">
                  <c:v>1.5140158168087978</c:v>
                </c:pt>
                <c:pt idx="79">
                  <c:v>1.8130806695117703</c:v>
                </c:pt>
                <c:pt idx="80">
                  <c:v>1.3644833904573117</c:v>
                </c:pt>
                <c:pt idx="81">
                  <c:v>1.9626130958632564</c:v>
                </c:pt>
                <c:pt idx="82">
                  <c:v>1.5140158168087978</c:v>
                </c:pt>
                <c:pt idx="83">
                  <c:v>2.1121455222147425</c:v>
                </c:pt>
              </c:numCache>
            </c:numRef>
          </c:val>
          <c:smooth val="0"/>
          <c:extLst>
            <c:ext xmlns:c16="http://schemas.microsoft.com/office/drawing/2014/chart" uri="{C3380CC4-5D6E-409C-BE32-E72D297353CC}">
              <c16:uniqueId val="{00000001-E850-417B-95DA-4ED900504230}"/>
            </c:ext>
          </c:extLst>
        </c:ser>
        <c:ser>
          <c:idx val="3"/>
          <c:order val="3"/>
          <c:tx>
            <c:strRef>
              <c:f>'HAVERM (new)'!$BT$1</c:f>
              <c:strCache>
                <c:ptCount val="1"/>
                <c:pt idx="0">
                  <c:v>ZEROLINE</c:v>
                </c:pt>
              </c:strCache>
            </c:strRef>
          </c:tx>
          <c:spPr>
            <a:ln w="12700">
              <a:solidFill>
                <a:sysClr val="windowText" lastClr="000000"/>
              </a:solidFill>
            </a:ln>
          </c:spPr>
          <c:marker>
            <c:symbol val="none"/>
          </c:marker>
          <c:cat>
            <c:numRef>
              <c:f>'HAVERM (new)'!$B$119:$B$202</c:f>
              <c:numCache>
                <c:formatCode>mmm\-yy</c:formatCode>
                <c:ptCount val="84"/>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pt idx="60">
                  <c:v>45292</c:v>
                </c:pt>
                <c:pt idx="61">
                  <c:v>45323</c:v>
                </c:pt>
                <c:pt idx="62">
                  <c:v>45352</c:v>
                </c:pt>
                <c:pt idx="63">
                  <c:v>45383</c:v>
                </c:pt>
                <c:pt idx="64">
                  <c:v>45413</c:v>
                </c:pt>
                <c:pt idx="65">
                  <c:v>45444</c:v>
                </c:pt>
                <c:pt idx="66">
                  <c:v>45474</c:v>
                </c:pt>
                <c:pt idx="67">
                  <c:v>45505</c:v>
                </c:pt>
                <c:pt idx="68">
                  <c:v>45536</c:v>
                </c:pt>
                <c:pt idx="69">
                  <c:v>45566</c:v>
                </c:pt>
                <c:pt idx="70">
                  <c:v>45597</c:v>
                </c:pt>
                <c:pt idx="71">
                  <c:v>45627</c:v>
                </c:pt>
                <c:pt idx="72">
                  <c:v>45658</c:v>
                </c:pt>
                <c:pt idx="73">
                  <c:v>45689</c:v>
                </c:pt>
                <c:pt idx="74">
                  <c:v>45717</c:v>
                </c:pt>
                <c:pt idx="75">
                  <c:v>45748</c:v>
                </c:pt>
                <c:pt idx="76">
                  <c:v>45778</c:v>
                </c:pt>
                <c:pt idx="77">
                  <c:v>45809</c:v>
                </c:pt>
                <c:pt idx="78">
                  <c:v>45839</c:v>
                </c:pt>
                <c:pt idx="79">
                  <c:v>45870</c:v>
                </c:pt>
                <c:pt idx="80">
                  <c:v>45901</c:v>
                </c:pt>
                <c:pt idx="81">
                  <c:v>45931</c:v>
                </c:pt>
                <c:pt idx="82">
                  <c:v>45962</c:v>
                </c:pt>
                <c:pt idx="83">
                  <c:v>45992</c:v>
                </c:pt>
              </c:numCache>
            </c:numRef>
          </c:cat>
          <c:val>
            <c:numRef>
              <c:f>'HAVERM (new)'!$BT$119:$BT$202</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mooth val="0"/>
          <c:extLst>
            <c:ext xmlns:c16="http://schemas.microsoft.com/office/drawing/2014/chart" uri="{C3380CC4-5D6E-409C-BE32-E72D297353CC}">
              <c16:uniqueId val="{00000003-E850-417B-95DA-4ED900504230}"/>
            </c:ext>
          </c:extLst>
        </c:ser>
        <c:dLbls>
          <c:showLegendKey val="0"/>
          <c:showVal val="0"/>
          <c:showCatName val="0"/>
          <c:showSerName val="0"/>
          <c:showPercent val="0"/>
          <c:showBubbleSize val="0"/>
        </c:dLbls>
        <c:marker val="1"/>
        <c:smooth val="0"/>
        <c:axId val="263607040"/>
        <c:axId val="263608576"/>
      </c:lineChart>
      <c:lineChart>
        <c:grouping val="standard"/>
        <c:varyColors val="0"/>
        <c:ser>
          <c:idx val="2"/>
          <c:order val="2"/>
          <c:tx>
            <c:strRef>
              <c:f>'HAVERM (new)'!$BS$1</c:f>
              <c:strCache>
                <c:ptCount val="1"/>
                <c:pt idx="0">
                  <c:v>Savings at present (RHS)</c:v>
                </c:pt>
              </c:strCache>
            </c:strRef>
          </c:tx>
          <c:spPr>
            <a:ln w="38100">
              <a:solidFill>
                <a:srgbClr val="D1A21E"/>
              </a:solidFill>
            </a:ln>
          </c:spPr>
          <c:marker>
            <c:symbol val="none"/>
          </c:marker>
          <c:cat>
            <c:numRef>
              <c:f>'HAVERM (new)'!$B$119:$B$202</c:f>
              <c:numCache>
                <c:formatCode>mmm\-yy</c:formatCode>
                <c:ptCount val="84"/>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pt idx="60">
                  <c:v>45292</c:v>
                </c:pt>
                <c:pt idx="61">
                  <c:v>45323</c:v>
                </c:pt>
                <c:pt idx="62">
                  <c:v>45352</c:v>
                </c:pt>
                <c:pt idx="63">
                  <c:v>45383</c:v>
                </c:pt>
                <c:pt idx="64">
                  <c:v>45413</c:v>
                </c:pt>
                <c:pt idx="65">
                  <c:v>45444</c:v>
                </c:pt>
                <c:pt idx="66">
                  <c:v>45474</c:v>
                </c:pt>
                <c:pt idx="67">
                  <c:v>45505</c:v>
                </c:pt>
                <c:pt idx="68">
                  <c:v>45536</c:v>
                </c:pt>
                <c:pt idx="69">
                  <c:v>45566</c:v>
                </c:pt>
                <c:pt idx="70">
                  <c:v>45597</c:v>
                </c:pt>
                <c:pt idx="71">
                  <c:v>45627</c:v>
                </c:pt>
                <c:pt idx="72">
                  <c:v>45658</c:v>
                </c:pt>
                <c:pt idx="73">
                  <c:v>45689</c:v>
                </c:pt>
                <c:pt idx="74">
                  <c:v>45717</c:v>
                </c:pt>
                <c:pt idx="75">
                  <c:v>45748</c:v>
                </c:pt>
                <c:pt idx="76">
                  <c:v>45778</c:v>
                </c:pt>
                <c:pt idx="77">
                  <c:v>45809</c:v>
                </c:pt>
                <c:pt idx="78">
                  <c:v>45839</c:v>
                </c:pt>
                <c:pt idx="79">
                  <c:v>45870</c:v>
                </c:pt>
                <c:pt idx="80">
                  <c:v>45901</c:v>
                </c:pt>
                <c:pt idx="81">
                  <c:v>45931</c:v>
                </c:pt>
                <c:pt idx="82">
                  <c:v>45962</c:v>
                </c:pt>
                <c:pt idx="83">
                  <c:v>45992</c:v>
                </c:pt>
              </c:numCache>
            </c:numRef>
          </c:cat>
          <c:val>
            <c:numRef>
              <c:f>'HAVERM (new)'!$BS$119:$BS$202</c:f>
              <c:numCache>
                <c:formatCode>0.0</c:formatCode>
                <c:ptCount val="84"/>
                <c:pt idx="0">
                  <c:v>-2.514298402550879</c:v>
                </c:pt>
                <c:pt idx="1">
                  <c:v>-1.5449303437360822</c:v>
                </c:pt>
                <c:pt idx="2">
                  <c:v>-1.0602463143286838</c:v>
                </c:pt>
                <c:pt idx="3">
                  <c:v>-2.9989824319582774</c:v>
                </c:pt>
                <c:pt idx="4">
                  <c:v>-2.0296143731434806</c:v>
                </c:pt>
                <c:pt idx="5">
                  <c:v>-1.302588329032383</c:v>
                </c:pt>
                <c:pt idx="6">
                  <c:v>0.15146375918981198</c:v>
                </c:pt>
                <c:pt idx="7">
                  <c:v>-0.81790429962498468</c:v>
                </c:pt>
                <c:pt idx="8">
                  <c:v>-0.33322027021758638</c:v>
                </c:pt>
                <c:pt idx="9">
                  <c:v>-0.81790429962498468</c:v>
                </c:pt>
                <c:pt idx="10">
                  <c:v>-1.5449303437360822</c:v>
                </c:pt>
                <c:pt idx="11">
                  <c:v>-1.5449303437360822</c:v>
                </c:pt>
                <c:pt idx="12">
                  <c:v>-1.0602463143286838</c:v>
                </c:pt>
                <c:pt idx="13">
                  <c:v>-1.0602463143286838</c:v>
                </c:pt>
                <c:pt idx="14">
                  <c:v>-3.4836664613656758</c:v>
                </c:pt>
                <c:pt idx="15">
                  <c:v>-4.6953765348841712</c:v>
                </c:pt>
                <c:pt idx="16">
                  <c:v>-2.514298402550879</c:v>
                </c:pt>
                <c:pt idx="17">
                  <c:v>-2.0296143731434806</c:v>
                </c:pt>
                <c:pt idx="18">
                  <c:v>-0.81790429962498468</c:v>
                </c:pt>
                <c:pt idx="19">
                  <c:v>-0.81790429962498468</c:v>
                </c:pt>
                <c:pt idx="20">
                  <c:v>-1.0602463143286838</c:v>
                </c:pt>
                <c:pt idx="21">
                  <c:v>-2.514298402550879</c:v>
                </c:pt>
                <c:pt idx="22">
                  <c:v>-3.2413244466619764</c:v>
                </c:pt>
                <c:pt idx="23">
                  <c:v>-1.7872723584397814</c:v>
                </c:pt>
                <c:pt idx="24">
                  <c:v>-1.5449303437360822</c:v>
                </c:pt>
                <c:pt idx="25">
                  <c:v>-1.302588329032383</c:v>
                </c:pt>
                <c:pt idx="26">
                  <c:v>-0.81790429962498468</c:v>
                </c:pt>
                <c:pt idx="27">
                  <c:v>-0.57556228492128558</c:v>
                </c:pt>
                <c:pt idx="28">
                  <c:v>-0.57556228492128558</c:v>
                </c:pt>
                <c:pt idx="29">
                  <c:v>-0.81790429962498468</c:v>
                </c:pt>
                <c:pt idx="30">
                  <c:v>-1.0602463143286838</c:v>
                </c:pt>
                <c:pt idx="31">
                  <c:v>0.15146375918981198</c:v>
                </c:pt>
                <c:pt idx="32">
                  <c:v>-0.57556228492128558</c:v>
                </c:pt>
                <c:pt idx="33">
                  <c:v>-0.57556228492128558</c:v>
                </c:pt>
                <c:pt idx="34">
                  <c:v>-2.2719563878471796</c:v>
                </c:pt>
                <c:pt idx="35">
                  <c:v>-2.514298402550879</c:v>
                </c:pt>
                <c:pt idx="36">
                  <c:v>-2.2719563878471796</c:v>
                </c:pt>
                <c:pt idx="37">
                  <c:v>-2.514298402550879</c:v>
                </c:pt>
                <c:pt idx="38">
                  <c:v>-1.5449303437360822</c:v>
                </c:pt>
                <c:pt idx="39">
                  <c:v>-3.4836664613656758</c:v>
                </c:pt>
                <c:pt idx="40">
                  <c:v>-3.4836664613656758</c:v>
                </c:pt>
                <c:pt idx="41">
                  <c:v>-3.7260084760693748</c:v>
                </c:pt>
                <c:pt idx="42">
                  <c:v>-2.756640417254578</c:v>
                </c:pt>
                <c:pt idx="43">
                  <c:v>-1.5449303437360822</c:v>
                </c:pt>
                <c:pt idx="44">
                  <c:v>-3.2413244466619764</c:v>
                </c:pt>
                <c:pt idx="45">
                  <c:v>-2.756640417254578</c:v>
                </c:pt>
                <c:pt idx="46">
                  <c:v>-0.81790429962498468</c:v>
                </c:pt>
                <c:pt idx="47">
                  <c:v>-1.0602463143286838</c:v>
                </c:pt>
                <c:pt idx="48">
                  <c:v>-2.514298402550879</c:v>
                </c:pt>
                <c:pt idx="49">
                  <c:v>-1.302588329032383</c:v>
                </c:pt>
                <c:pt idx="50">
                  <c:v>-0.81790429962498468</c:v>
                </c:pt>
                <c:pt idx="51">
                  <c:v>-1.302588329032383</c:v>
                </c:pt>
                <c:pt idx="52">
                  <c:v>-1.302588329032383</c:v>
                </c:pt>
                <c:pt idx="53">
                  <c:v>0.15146375918981198</c:v>
                </c:pt>
                <c:pt idx="54">
                  <c:v>0.39380577389351118</c:v>
                </c:pt>
                <c:pt idx="55">
                  <c:v>0.63614778859721033</c:v>
                </c:pt>
                <c:pt idx="56">
                  <c:v>-0.33322027021758638</c:v>
                </c:pt>
                <c:pt idx="57">
                  <c:v>0.15146375918981198</c:v>
                </c:pt>
                <c:pt idx="58">
                  <c:v>1.1208318180046086</c:v>
                </c:pt>
                <c:pt idx="59">
                  <c:v>0.63614778859721033</c:v>
                </c:pt>
                <c:pt idx="60">
                  <c:v>0.63614778859721033</c:v>
                </c:pt>
                <c:pt idx="61">
                  <c:v>1.1208318180046086</c:v>
                </c:pt>
                <c:pt idx="62">
                  <c:v>0.15146375918981198</c:v>
                </c:pt>
                <c:pt idx="63">
                  <c:v>0.39380577389351118</c:v>
                </c:pt>
                <c:pt idx="64">
                  <c:v>0.63614778859721033</c:v>
                </c:pt>
                <c:pt idx="65">
                  <c:v>-0.57556228492128558</c:v>
                </c:pt>
                <c:pt idx="66">
                  <c:v>0.63614778859721033</c:v>
                </c:pt>
                <c:pt idx="67">
                  <c:v>2.0901998768194052</c:v>
                </c:pt>
                <c:pt idx="68">
                  <c:v>-0.33322027021758638</c:v>
                </c:pt>
                <c:pt idx="69">
                  <c:v>0.63614778859721033</c:v>
                </c:pt>
                <c:pt idx="70">
                  <c:v>-9.0878255513887188E-2</c:v>
                </c:pt>
                <c:pt idx="71">
                  <c:v>-0.81790429962498468</c:v>
                </c:pt>
                <c:pt idx="72">
                  <c:v>1.3631738327083078</c:v>
                </c:pt>
                <c:pt idx="73">
                  <c:v>1.3631738327083078</c:v>
                </c:pt>
                <c:pt idx="74">
                  <c:v>0.15146375918981198</c:v>
                </c:pt>
                <c:pt idx="75">
                  <c:v>1.3631738327083078</c:v>
                </c:pt>
                <c:pt idx="76">
                  <c:v>0.87848980330090953</c:v>
                </c:pt>
                <c:pt idx="77">
                  <c:v>0.63614778859721033</c:v>
                </c:pt>
                <c:pt idx="78">
                  <c:v>2.3325418915231046</c:v>
                </c:pt>
                <c:pt idx="79">
                  <c:v>1.3631738327083078</c:v>
                </c:pt>
                <c:pt idx="80">
                  <c:v>-0.57556228492128558</c:v>
                </c:pt>
                <c:pt idx="81">
                  <c:v>1.1208318180046086</c:v>
                </c:pt>
                <c:pt idx="82">
                  <c:v>-9.0878255513887188E-2</c:v>
                </c:pt>
                <c:pt idx="83">
                  <c:v>-9.0878255513887188E-2</c:v>
                </c:pt>
              </c:numCache>
            </c:numRef>
          </c:val>
          <c:smooth val="0"/>
          <c:extLst>
            <c:ext xmlns:c16="http://schemas.microsoft.com/office/drawing/2014/chart" uri="{C3380CC4-5D6E-409C-BE32-E72D297353CC}">
              <c16:uniqueId val="{00000002-E850-417B-95DA-4ED900504230}"/>
            </c:ext>
          </c:extLst>
        </c:ser>
        <c:dLbls>
          <c:showLegendKey val="0"/>
          <c:showVal val="0"/>
          <c:showCatName val="0"/>
          <c:showSerName val="0"/>
          <c:showPercent val="0"/>
          <c:showBubbleSize val="0"/>
        </c:dLbls>
        <c:marker val="1"/>
        <c:smooth val="0"/>
        <c:axId val="701786960"/>
        <c:axId val="701792240"/>
      </c:lineChart>
      <c:catAx>
        <c:axId val="263607040"/>
        <c:scaling>
          <c:orientation val="minMax"/>
        </c:scaling>
        <c:delete val="0"/>
        <c:axPos val="b"/>
        <c:numFmt formatCode="yyyy" sourceLinked="0"/>
        <c:majorTickMark val="out"/>
        <c:minorTickMark val="none"/>
        <c:tickLblPos val="low"/>
        <c:spPr>
          <a:ln>
            <a:solidFill>
              <a:srgbClr val="495057"/>
            </a:solidFill>
          </a:ln>
        </c:spPr>
        <c:txPr>
          <a:bodyPr rot="0" vert="horz"/>
          <a:lstStyle/>
          <a:p>
            <a:pPr>
              <a:defRPr sz="1800" b="0" i="0" u="none" strike="noStrike" baseline="0">
                <a:solidFill>
                  <a:srgbClr val="495057"/>
                </a:solidFill>
                <a:latin typeface="Segoe UI"/>
                <a:ea typeface="Segoe UI"/>
                <a:cs typeface="Segoe UI"/>
              </a:defRPr>
            </a:pPr>
            <a:endParaRPr lang="en-US"/>
          </a:p>
        </c:txPr>
        <c:crossAx val="263608576"/>
        <c:crossesAt val="-5000000"/>
        <c:auto val="0"/>
        <c:lblAlgn val="ctr"/>
        <c:lblOffset val="100"/>
        <c:tickLblSkip val="12"/>
        <c:tickMarkSkip val="12"/>
        <c:noMultiLvlLbl val="0"/>
      </c:catAx>
      <c:valAx>
        <c:axId val="263608576"/>
        <c:scaling>
          <c:orientation val="minMax"/>
          <c:max val="6"/>
          <c:min val="-6"/>
        </c:scaling>
        <c:delete val="0"/>
        <c:axPos val="l"/>
        <c:numFmt formatCode="General" sourceLinked="0"/>
        <c:majorTickMark val="out"/>
        <c:minorTickMark val="none"/>
        <c:tickLblPos val="nextTo"/>
        <c:spPr>
          <a:ln>
            <a:solidFill>
              <a:srgbClr val="495057"/>
            </a:solidFill>
          </a:ln>
        </c:spPr>
        <c:txPr>
          <a:bodyPr rot="0" vert="horz"/>
          <a:lstStyle/>
          <a:p>
            <a:pPr>
              <a:defRPr sz="1800" b="0" i="0" u="none" strike="noStrike" baseline="0">
                <a:solidFill>
                  <a:srgbClr val="495057"/>
                </a:solidFill>
                <a:latin typeface="Segoe UI"/>
                <a:ea typeface="Segoe UI"/>
                <a:cs typeface="Segoe UI"/>
              </a:defRPr>
            </a:pPr>
            <a:endParaRPr lang="en-US"/>
          </a:p>
        </c:txPr>
        <c:crossAx val="263607040"/>
        <c:crosses val="autoZero"/>
        <c:crossBetween val="midCat"/>
        <c:majorUnit val="1"/>
      </c:valAx>
      <c:valAx>
        <c:axId val="701792240"/>
        <c:scaling>
          <c:orientation val="maxMin"/>
          <c:max val="6"/>
          <c:min val="-6"/>
        </c:scaling>
        <c:delete val="0"/>
        <c:axPos val="r"/>
        <c:numFmt formatCode="0" sourceLinked="0"/>
        <c:majorTickMark val="out"/>
        <c:minorTickMark val="none"/>
        <c:tickLblPos val="nextTo"/>
        <c:txPr>
          <a:bodyPr/>
          <a:lstStyle/>
          <a:p>
            <a:pPr algn="ctr">
              <a:defRPr lang="en-US" sz="1800" b="0" i="0" u="none" strike="noStrike" kern="1200" baseline="0">
                <a:solidFill>
                  <a:srgbClr val="495057"/>
                </a:solidFill>
                <a:latin typeface="Segoe UI"/>
                <a:ea typeface="Segoe UI"/>
                <a:cs typeface="Segoe UI"/>
              </a:defRPr>
            </a:pPr>
            <a:endParaRPr lang="en-US"/>
          </a:p>
        </c:txPr>
        <c:crossAx val="701786960"/>
        <c:crosses val="max"/>
        <c:crossBetween val="between"/>
        <c:majorUnit val="1"/>
      </c:valAx>
      <c:dateAx>
        <c:axId val="701786960"/>
        <c:scaling>
          <c:orientation val="minMax"/>
        </c:scaling>
        <c:delete val="1"/>
        <c:axPos val="t"/>
        <c:numFmt formatCode="mmm\-yy" sourceLinked="1"/>
        <c:majorTickMark val="out"/>
        <c:minorTickMark val="none"/>
        <c:tickLblPos val="nextTo"/>
        <c:crossAx val="701792240"/>
        <c:crosses val="autoZero"/>
        <c:auto val="1"/>
        <c:lblOffset val="100"/>
        <c:baseTimeUnit val="months"/>
      </c:dateAx>
      <c:spPr>
        <a:noFill/>
        <a:ln w="25400">
          <a:noFill/>
        </a:ln>
      </c:spPr>
    </c:plotArea>
    <c:legend>
      <c:legendPos val="t"/>
      <c:legendEntry>
        <c:idx val="2"/>
        <c:delete val="1"/>
      </c:legendEntry>
      <c:layout>
        <c:manualLayout>
          <c:xMode val="edge"/>
          <c:yMode val="edge"/>
          <c:x val="0.47060129927198019"/>
          <c:y val="0.13695056785198634"/>
          <c:w val="0.45398391943088562"/>
          <c:h val="0.13026658529687571"/>
        </c:manualLayout>
      </c:layout>
      <c:overlay val="1"/>
      <c:txPr>
        <a:bodyPr/>
        <a:lstStyle/>
        <a:p>
          <a:pPr>
            <a:defRPr sz="1800">
              <a:solidFill>
                <a:srgbClr val="495057"/>
              </a:solidFill>
              <a:latin typeface="Segoe UI"/>
              <a:ea typeface="Segoe UI"/>
              <a:cs typeface="Segoe UI"/>
            </a:defRPr>
          </a:pPr>
          <a:endParaRPr lang="en-US"/>
        </a:p>
      </c:txPr>
    </c:legend>
    <c:plotVisOnly val="1"/>
    <c:dispBlanksAs val="gap"/>
    <c:showDLblsOverMax val="0"/>
  </c:chart>
  <c:spPr>
    <a:solidFill>
      <a:srgbClr val="FFFFFF"/>
    </a:solidFill>
    <a:ln w="28575">
      <a:noFill/>
    </a:ln>
  </c:spPr>
  <c:txPr>
    <a:bodyPr/>
    <a:lstStyle/>
    <a:p>
      <a:pPr>
        <a:defRPr sz="2000" b="0" i="0" u="none" strike="noStrike" baseline="0">
          <a:solidFill>
            <a:srgbClr val="000000"/>
          </a:solidFill>
          <a:latin typeface="Arial"/>
          <a:ea typeface="Arial"/>
          <a:cs typeface="Arial"/>
        </a:defRPr>
      </a:pPr>
      <a:endParaRPr lang="en-US"/>
    </a:p>
  </c:txPr>
  <c:userShapes r:id="rId2"/>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UK: High</a:t>
            </a:r>
            <a:r>
              <a:rPr lang="en-GB" b="1" baseline="0"/>
              <a:t>-frequency indicators (SA, z-scores)</a:t>
            </a:r>
            <a:endParaRPr lang="en-GB" b="1"/>
          </a:p>
        </c:rich>
      </c:tx>
      <c:layout>
        <c:manualLayout>
          <c:xMode val="edge"/>
          <c:yMode val="edge"/>
          <c:x val="2.2162183838690883E-3"/>
          <c:y val="2.24613977887019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8.5708263816159438E-2"/>
          <c:y val="0.13884887399715901"/>
          <c:w val="0.87616166345076874"/>
          <c:h val="0.67138798173729186"/>
        </c:manualLayout>
      </c:layout>
      <c:lineChart>
        <c:grouping val="standard"/>
        <c:varyColors val="0"/>
        <c:ser>
          <c:idx val="0"/>
          <c:order val="0"/>
          <c:spPr>
            <a:ln w="28575" cap="rnd">
              <a:solidFill>
                <a:schemeClr val="accent1"/>
              </a:solidFill>
              <a:round/>
            </a:ln>
            <a:effectLst/>
          </c:spPr>
          <c:marker>
            <c:symbol val="none"/>
          </c:marker>
          <c:cat>
            <c:numRef>
              <c:f>Seasonality!$B$161:$B$212</c:f>
              <c:numCache>
                <c:formatCode>m/d/yyyy</c:formatCode>
                <c:ptCount val="52"/>
                <c:pt idx="0">
                  <c:v>45663</c:v>
                </c:pt>
                <c:pt idx="1">
                  <c:v>45670</c:v>
                </c:pt>
                <c:pt idx="2">
                  <c:v>45677</c:v>
                </c:pt>
                <c:pt idx="3">
                  <c:v>45684</c:v>
                </c:pt>
                <c:pt idx="4">
                  <c:v>45691</c:v>
                </c:pt>
                <c:pt idx="5">
                  <c:v>45698</c:v>
                </c:pt>
                <c:pt idx="6">
                  <c:v>45705</c:v>
                </c:pt>
                <c:pt idx="7">
                  <c:v>45712</c:v>
                </c:pt>
                <c:pt idx="8">
                  <c:v>45719</c:v>
                </c:pt>
                <c:pt idx="9">
                  <c:v>45726</c:v>
                </c:pt>
                <c:pt idx="10">
                  <c:v>45733</c:v>
                </c:pt>
                <c:pt idx="11">
                  <c:v>45740</c:v>
                </c:pt>
                <c:pt idx="12">
                  <c:v>45747</c:v>
                </c:pt>
                <c:pt idx="13">
                  <c:v>45754</c:v>
                </c:pt>
                <c:pt idx="14">
                  <c:v>45761</c:v>
                </c:pt>
                <c:pt idx="15">
                  <c:v>45768</c:v>
                </c:pt>
                <c:pt idx="16">
                  <c:v>45775</c:v>
                </c:pt>
                <c:pt idx="17">
                  <c:v>45782</c:v>
                </c:pt>
                <c:pt idx="18">
                  <c:v>45789</c:v>
                </c:pt>
                <c:pt idx="19">
                  <c:v>45796</c:v>
                </c:pt>
                <c:pt idx="20">
                  <c:v>45803</c:v>
                </c:pt>
                <c:pt idx="21">
                  <c:v>45810</c:v>
                </c:pt>
                <c:pt idx="22">
                  <c:v>45817</c:v>
                </c:pt>
                <c:pt idx="23">
                  <c:v>45824</c:v>
                </c:pt>
                <c:pt idx="24">
                  <c:v>45831</c:v>
                </c:pt>
                <c:pt idx="25">
                  <c:v>45838</c:v>
                </c:pt>
                <c:pt idx="26">
                  <c:v>45845</c:v>
                </c:pt>
                <c:pt idx="27">
                  <c:v>45852</c:v>
                </c:pt>
                <c:pt idx="28">
                  <c:v>45859</c:v>
                </c:pt>
                <c:pt idx="29">
                  <c:v>45866</c:v>
                </c:pt>
                <c:pt idx="30">
                  <c:v>45873</c:v>
                </c:pt>
                <c:pt idx="31">
                  <c:v>45880</c:v>
                </c:pt>
                <c:pt idx="32">
                  <c:v>45887</c:v>
                </c:pt>
                <c:pt idx="33">
                  <c:v>45894</c:v>
                </c:pt>
                <c:pt idx="34">
                  <c:v>45901</c:v>
                </c:pt>
                <c:pt idx="35">
                  <c:v>45908</c:v>
                </c:pt>
                <c:pt idx="36">
                  <c:v>45915</c:v>
                </c:pt>
                <c:pt idx="37">
                  <c:v>45922</c:v>
                </c:pt>
                <c:pt idx="38">
                  <c:v>45929</c:v>
                </c:pt>
                <c:pt idx="39">
                  <c:v>45936</c:v>
                </c:pt>
                <c:pt idx="40">
                  <c:v>45943</c:v>
                </c:pt>
                <c:pt idx="41">
                  <c:v>45950</c:v>
                </c:pt>
                <c:pt idx="42">
                  <c:v>45957</c:v>
                </c:pt>
                <c:pt idx="43">
                  <c:v>45964</c:v>
                </c:pt>
                <c:pt idx="44">
                  <c:v>45971</c:v>
                </c:pt>
                <c:pt idx="45">
                  <c:v>45978</c:v>
                </c:pt>
                <c:pt idx="46">
                  <c:v>45985</c:v>
                </c:pt>
                <c:pt idx="47">
                  <c:v>45992</c:v>
                </c:pt>
                <c:pt idx="48">
                  <c:v>45999</c:v>
                </c:pt>
                <c:pt idx="49">
                  <c:v>46006</c:v>
                </c:pt>
                <c:pt idx="50">
                  <c:v>46013</c:v>
                </c:pt>
                <c:pt idx="51">
                  <c:v>46020</c:v>
                </c:pt>
              </c:numCache>
            </c:numRef>
          </c:cat>
          <c:val>
            <c:numRef>
              <c:f>Seasonality!$EV$161:$EV$212</c:f>
              <c:numCache>
                <c:formatCode>0.00</c:formatCode>
                <c:ptCount val="52"/>
                <c:pt idx="0">
                  <c:v>1.1011917173403578</c:v>
                </c:pt>
                <c:pt idx="1">
                  <c:v>-0.13663284227997027</c:v>
                </c:pt>
                <c:pt idx="2">
                  <c:v>0.91992373998647003</c:v>
                </c:pt>
                <c:pt idx="3">
                  <c:v>-0.26212453866661772</c:v>
                </c:pt>
                <c:pt idx="4">
                  <c:v>0.86581834204503649</c:v>
                </c:pt>
                <c:pt idx="5">
                  <c:v>-0.85389764026194004</c:v>
                </c:pt>
                <c:pt idx="6">
                  <c:v>0.39683340233388836</c:v>
                </c:pt>
                <c:pt idx="7">
                  <c:v>0.82083365387327467</c:v>
                </c:pt>
                <c:pt idx="8">
                  <c:v>-0.71442522911474371</c:v>
                </c:pt>
                <c:pt idx="9">
                  <c:v>-0.32519073399635451</c:v>
                </c:pt>
                <c:pt idx="10">
                  <c:v>0.11698940343400532</c:v>
                </c:pt>
                <c:pt idx="11">
                  <c:v>-1.7932340372489195</c:v>
                </c:pt>
                <c:pt idx="12">
                  <c:v>-1.0674699949322866</c:v>
                </c:pt>
                <c:pt idx="13">
                  <c:v>-1.3791178540787361</c:v>
                </c:pt>
                <c:pt idx="14">
                  <c:v>-0.91639917936695603</c:v>
                </c:pt>
                <c:pt idx="15">
                  <c:v>1.1573713330216828</c:v>
                </c:pt>
                <c:pt idx="16">
                  <c:v>-0.90145075386010998</c:v>
                </c:pt>
                <c:pt idx="17">
                  <c:v>-0.52113160812829673</c:v>
                </c:pt>
                <c:pt idx="18">
                  <c:v>-0.83477005337793619</c:v>
                </c:pt>
                <c:pt idx="19">
                  <c:v>0.23397013493550869</c:v>
                </c:pt>
                <c:pt idx="20">
                  <c:v>-0.16183381836592961</c:v>
                </c:pt>
                <c:pt idx="21">
                  <c:v>-1.6247010059359128E-2</c:v>
                </c:pt>
                <c:pt idx="22">
                  <c:v>-1.9825179201945151</c:v>
                </c:pt>
                <c:pt idx="23">
                  <c:v>-0.78613392503813828</c:v>
                </c:pt>
                <c:pt idx="24">
                  <c:v>-1.6876433793609749</c:v>
                </c:pt>
                <c:pt idx="25">
                  <c:v>-0.60251183937486463</c:v>
                </c:pt>
                <c:pt idx="26">
                  <c:v>0.18781042292047054</c:v>
                </c:pt>
                <c:pt idx="27">
                  <c:v>0.54162542991735252</c:v>
                </c:pt>
                <c:pt idx="28">
                  <c:v>-1.2461385014028004</c:v>
                </c:pt>
                <c:pt idx="29">
                  <c:v>-0.29906683266421946</c:v>
                </c:pt>
                <c:pt idx="30">
                  <c:v>-1.1949496800361732</c:v>
                </c:pt>
                <c:pt idx="31">
                  <c:v>0.49553371088771031</c:v>
                </c:pt>
                <c:pt idx="32">
                  <c:v>-1.4658692810237286</c:v>
                </c:pt>
                <c:pt idx="33">
                  <c:v>-0.38586136122651443</c:v>
                </c:pt>
                <c:pt idx="34">
                  <c:v>-2.5405903816357629</c:v>
                </c:pt>
                <c:pt idx="35">
                  <c:v>-2.8031089669012754</c:v>
                </c:pt>
                <c:pt idx="36">
                  <c:v>0.16165810811993264</c:v>
                </c:pt>
                <c:pt idx="37">
                  <c:v>0.66738864267780218</c:v>
                </c:pt>
                <c:pt idx="38">
                  <c:v>-1.4935171812338846E-2</c:v>
                </c:pt>
                <c:pt idx="39">
                  <c:v>-0.32121371026573331</c:v>
                </c:pt>
                <c:pt idx="40">
                  <c:v>-1.3982205015291218</c:v>
                </c:pt>
                <c:pt idx="41">
                  <c:v>-0.58043196324253266</c:v>
                </c:pt>
                <c:pt idx="42">
                  <c:v>-1.0777678946937883</c:v>
                </c:pt>
                <c:pt idx="43">
                  <c:v>-0.8630822411771224</c:v>
                </c:pt>
                <c:pt idx="44">
                  <c:v>0.38653163934625123</c:v>
                </c:pt>
                <c:pt idx="45">
                  <c:v>0.31043253769610563</c:v>
                </c:pt>
                <c:pt idx="46">
                  <c:v>-5.5732806828721086</c:v>
                </c:pt>
                <c:pt idx="47">
                  <c:v>-4.3468157986555536</c:v>
                </c:pt>
                <c:pt idx="48">
                  <c:v>-0.97636431243531396</c:v>
                </c:pt>
                <c:pt idx="49">
                  <c:v>1.6812383213103113</c:v>
                </c:pt>
                <c:pt idx="50">
                  <c:v>-2.0795598806508639</c:v>
                </c:pt>
                <c:pt idx="51">
                  <c:v>2.0508868388435544</c:v>
                </c:pt>
              </c:numCache>
            </c:numRef>
          </c:val>
          <c:smooth val="0"/>
          <c:extLst>
            <c:ext xmlns:c16="http://schemas.microsoft.com/office/drawing/2014/chart" uri="{C3380CC4-5D6E-409C-BE32-E72D297353CC}">
              <c16:uniqueId val="{00000000-CEEF-4758-9FE2-8A345B21AEE5}"/>
            </c:ext>
          </c:extLst>
        </c:ser>
        <c:dLbls>
          <c:showLegendKey val="0"/>
          <c:showVal val="0"/>
          <c:showCatName val="0"/>
          <c:showSerName val="0"/>
          <c:showPercent val="0"/>
          <c:showBubbleSize val="0"/>
        </c:dLbls>
        <c:smooth val="0"/>
        <c:axId val="132869631"/>
        <c:axId val="132860991"/>
      </c:lineChart>
      <c:dateAx>
        <c:axId val="132869631"/>
        <c:scaling>
          <c:orientation val="minMax"/>
        </c:scaling>
        <c:delete val="0"/>
        <c:axPos val="b"/>
        <c:numFmt formatCode="m/d/yyyy"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60991"/>
        <c:crosses val="autoZero"/>
        <c:auto val="1"/>
        <c:lblOffset val="100"/>
        <c:baseTimeUnit val="days"/>
      </c:dateAx>
      <c:valAx>
        <c:axId val="1328609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696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Seasonality!$FU$3</c:f>
              <c:strCache>
                <c:ptCount val="1"/>
                <c:pt idx="0">
                  <c:v>Revolut - aggregate spending</c:v>
                </c:pt>
              </c:strCache>
            </c:strRef>
          </c:tx>
          <c:spPr>
            <a:ln w="28575" cap="rnd">
              <a:solidFill>
                <a:schemeClr val="accent1"/>
              </a:solidFill>
              <a:round/>
            </a:ln>
            <a:effectLst/>
          </c:spPr>
          <c:marker>
            <c:symbol val="none"/>
          </c:marker>
          <c:val>
            <c:numRef>
              <c:f>Seasonality!$FU$4:$FU$50</c:f>
              <c:numCache>
                <c:formatCode>0.0</c:formatCode>
                <c:ptCount val="47"/>
                <c:pt idx="0">
                  <c:v>-5.2050064742465159</c:v>
                </c:pt>
                <c:pt idx="1">
                  <c:v>-4.2858693244318786</c:v>
                </c:pt>
                <c:pt idx="2">
                  <c:v>-4.0584394129501193</c:v>
                </c:pt>
                <c:pt idx="3">
                  <c:v>-2.8198399238500094</c:v>
                </c:pt>
                <c:pt idx="4">
                  <c:v>-3.5057445246117975</c:v>
                </c:pt>
                <c:pt idx="5">
                  <c:v>-3.6496173128688305</c:v>
                </c:pt>
                <c:pt idx="6">
                  <c:v>-3.6631362962428691</c:v>
                </c:pt>
                <c:pt idx="7">
                  <c:v>-2.9216931816281204</c:v>
                </c:pt>
                <c:pt idx="8">
                  <c:v>-3.1478046165007769</c:v>
                </c:pt>
                <c:pt idx="9">
                  <c:v>-2.2650071156999405</c:v>
                </c:pt>
                <c:pt idx="10">
                  <c:v>-1.3942909966933306</c:v>
                </c:pt>
                <c:pt idx="11">
                  <c:v>0.24473819524042129</c:v>
                </c:pt>
                <c:pt idx="12">
                  <c:v>1.4475263861024672</c:v>
                </c:pt>
                <c:pt idx="13">
                  <c:v>1.4844560384392431</c:v>
                </c:pt>
                <c:pt idx="14">
                  <c:v>0.99877874132204181</c:v>
                </c:pt>
                <c:pt idx="15">
                  <c:v>0.77498783842914043</c:v>
                </c:pt>
                <c:pt idx="16">
                  <c:v>0.61885419652183982</c:v>
                </c:pt>
                <c:pt idx="17">
                  <c:v>0.29380435843786595</c:v>
                </c:pt>
                <c:pt idx="18">
                  <c:v>0.89931493193042611</c:v>
                </c:pt>
                <c:pt idx="19">
                  <c:v>0.17689759361842383</c:v>
                </c:pt>
                <c:pt idx="20">
                  <c:v>0.40405934783023084</c:v>
                </c:pt>
                <c:pt idx="21">
                  <c:v>-0.28136354570293298</c:v>
                </c:pt>
                <c:pt idx="22">
                  <c:v>-0.15080257430875188</c:v>
                </c:pt>
                <c:pt idx="23">
                  <c:v>-1.8428091708453789</c:v>
                </c:pt>
                <c:pt idx="24">
                  <c:v>-1.4797235141423548</c:v>
                </c:pt>
                <c:pt idx="25">
                  <c:v>-1.296810159396665</c:v>
                </c:pt>
                <c:pt idx="26">
                  <c:v>-0.21797716377620405</c:v>
                </c:pt>
                <c:pt idx="27">
                  <c:v>-0.92244750109602569</c:v>
                </c:pt>
                <c:pt idx="28">
                  <c:v>-0.76375715550291312</c:v>
                </c:pt>
                <c:pt idx="29">
                  <c:v>-0.12512063005835974</c:v>
                </c:pt>
                <c:pt idx="30">
                  <c:v>4.2834223916505688E-2</c:v>
                </c:pt>
                <c:pt idx="31">
                  <c:v>0.55905981646101444</c:v>
                </c:pt>
                <c:pt idx="32">
                  <c:v>1.0130879324498707</c:v>
                </c:pt>
                <c:pt idx="33">
                  <c:v>0.98588216849979526</c:v>
                </c:pt>
                <c:pt idx="34">
                  <c:v>0.40648090156997047</c:v>
                </c:pt>
                <c:pt idx="35">
                  <c:v>0.38934685645345346</c:v>
                </c:pt>
                <c:pt idx="36">
                  <c:v>-0.30915343935123468</c:v>
                </c:pt>
                <c:pt idx="37">
                  <c:v>-0.22621908755312231</c:v>
                </c:pt>
                <c:pt idx="38">
                  <c:v>-0.18424791162057519</c:v>
                </c:pt>
                <c:pt idx="39">
                  <c:v>1.9311858362964001</c:v>
                </c:pt>
                <c:pt idx="40">
                  <c:v>2.3509207304727302</c:v>
                </c:pt>
                <c:pt idx="41">
                  <c:v>3.5170924146091171</c:v>
                </c:pt>
                <c:pt idx="42">
                  <c:v>3.3019172470713261</c:v>
                </c:pt>
                <c:pt idx="43">
                  <c:v>3.9073038815290904</c:v>
                </c:pt>
                <c:pt idx="44">
                  <c:v>5.3175888703116811</c:v>
                </c:pt>
                <c:pt idx="45">
                  <c:v>6.785104725674528</c:v>
                </c:pt>
                <c:pt idx="46">
                  <c:v>6.4870601799330601</c:v>
                </c:pt>
              </c:numCache>
            </c:numRef>
          </c:val>
          <c:smooth val="0"/>
          <c:extLst>
            <c:ext xmlns:c16="http://schemas.microsoft.com/office/drawing/2014/chart" uri="{C3380CC4-5D6E-409C-BE32-E72D297353CC}">
              <c16:uniqueId val="{00000000-A460-4A4F-9B09-63785A409688}"/>
            </c:ext>
          </c:extLst>
        </c:ser>
        <c:ser>
          <c:idx val="1"/>
          <c:order val="1"/>
          <c:tx>
            <c:strRef>
              <c:f>Seasonality!$FV$3</c:f>
              <c:strCache>
                <c:ptCount val="1"/>
                <c:pt idx="0">
                  <c:v>Revolut - Services, entertainment and shopping</c:v>
                </c:pt>
              </c:strCache>
            </c:strRef>
          </c:tx>
          <c:spPr>
            <a:ln w="28575" cap="rnd">
              <a:solidFill>
                <a:schemeClr val="accent2"/>
              </a:solidFill>
              <a:round/>
            </a:ln>
            <a:effectLst/>
          </c:spPr>
          <c:marker>
            <c:symbol val="none"/>
          </c:marker>
          <c:val>
            <c:numRef>
              <c:f>Seasonality!$FV$4:$FV$50</c:f>
              <c:numCache>
                <c:formatCode>0.0</c:formatCode>
                <c:ptCount val="47"/>
                <c:pt idx="0">
                  <c:v>-5.5480190835516643</c:v>
                </c:pt>
                <c:pt idx="1">
                  <c:v>-3.9678337399740844</c:v>
                </c:pt>
                <c:pt idx="2">
                  <c:v>-2.7433874152585149</c:v>
                </c:pt>
                <c:pt idx="3">
                  <c:v>-3.436612774989781</c:v>
                </c:pt>
                <c:pt idx="4">
                  <c:v>-3.6340227324733001</c:v>
                </c:pt>
                <c:pt idx="5">
                  <c:v>-3.1341041318828893</c:v>
                </c:pt>
                <c:pt idx="6">
                  <c:v>-3.8478091956382801</c:v>
                </c:pt>
                <c:pt idx="7">
                  <c:v>-3.1766687164625176</c:v>
                </c:pt>
                <c:pt idx="8">
                  <c:v>-2.8704065445485187</c:v>
                </c:pt>
                <c:pt idx="9">
                  <c:v>-2.0195927143936174</c:v>
                </c:pt>
                <c:pt idx="10">
                  <c:v>-1.7920476828817917</c:v>
                </c:pt>
                <c:pt idx="11">
                  <c:v>-0.89126120341291937</c:v>
                </c:pt>
                <c:pt idx="12">
                  <c:v>2.4942269685429067E-2</c:v>
                </c:pt>
                <c:pt idx="13">
                  <c:v>0.44892723050844036</c:v>
                </c:pt>
                <c:pt idx="14">
                  <c:v>1.4705481678954009E-2</c:v>
                </c:pt>
                <c:pt idx="15">
                  <c:v>-0.65049272485508669</c:v>
                </c:pt>
                <c:pt idx="16">
                  <c:v>-0.22009792757846239</c:v>
                </c:pt>
                <c:pt idx="17">
                  <c:v>-0.55061059453053407</c:v>
                </c:pt>
                <c:pt idx="18">
                  <c:v>0.86735714172860723</c:v>
                </c:pt>
                <c:pt idx="19">
                  <c:v>-0.46797730432482987</c:v>
                </c:pt>
                <c:pt idx="20">
                  <c:v>-0.34162046471670582</c:v>
                </c:pt>
                <c:pt idx="21">
                  <c:v>-0.92360915867117377</c:v>
                </c:pt>
                <c:pt idx="22">
                  <c:v>-0.34849026465275557</c:v>
                </c:pt>
                <c:pt idx="23">
                  <c:v>-0.99987459471820073</c:v>
                </c:pt>
                <c:pt idx="24">
                  <c:v>-0.62879022411221219</c:v>
                </c:pt>
                <c:pt idx="25">
                  <c:v>-0.724198643297432</c:v>
                </c:pt>
                <c:pt idx="26">
                  <c:v>0.45525344112569782</c:v>
                </c:pt>
                <c:pt idx="27">
                  <c:v>0.17964775537660987</c:v>
                </c:pt>
                <c:pt idx="28">
                  <c:v>-0.25306417125515035</c:v>
                </c:pt>
                <c:pt idx="29">
                  <c:v>0.58225222028617074</c:v>
                </c:pt>
                <c:pt idx="30">
                  <c:v>0.51689490852937336</c:v>
                </c:pt>
                <c:pt idx="31">
                  <c:v>1.559012007804051</c:v>
                </c:pt>
                <c:pt idx="32">
                  <c:v>1.6251916454751316</c:v>
                </c:pt>
                <c:pt idx="33">
                  <c:v>1.775466884224371</c:v>
                </c:pt>
                <c:pt idx="34">
                  <c:v>1.44379799275109</c:v>
                </c:pt>
                <c:pt idx="35">
                  <c:v>1.318278694226894</c:v>
                </c:pt>
                <c:pt idx="36">
                  <c:v>0.67601398453206951</c:v>
                </c:pt>
                <c:pt idx="37">
                  <c:v>0.85966063605422749</c:v>
                </c:pt>
                <c:pt idx="38">
                  <c:v>0.84669390599226702</c:v>
                </c:pt>
                <c:pt idx="39">
                  <c:v>2.992191135610812</c:v>
                </c:pt>
                <c:pt idx="40">
                  <c:v>3.5154398934858402</c:v>
                </c:pt>
                <c:pt idx="41">
                  <c:v>4.0540188272932518</c:v>
                </c:pt>
                <c:pt idx="42">
                  <c:v>3.7108617317949997</c:v>
                </c:pt>
                <c:pt idx="43">
                  <c:v>4.7062111214413482</c:v>
                </c:pt>
                <c:pt idx="44">
                  <c:v>6.3280203133794553</c:v>
                </c:pt>
                <c:pt idx="45">
                  <c:v>7.822864356123187</c:v>
                </c:pt>
                <c:pt idx="46">
                  <c:v>7.1579920131339438</c:v>
                </c:pt>
              </c:numCache>
            </c:numRef>
          </c:val>
          <c:smooth val="0"/>
          <c:extLst>
            <c:ext xmlns:c16="http://schemas.microsoft.com/office/drawing/2014/chart" uri="{C3380CC4-5D6E-409C-BE32-E72D297353CC}">
              <c16:uniqueId val="{00000001-A460-4A4F-9B09-63785A409688}"/>
            </c:ext>
          </c:extLst>
        </c:ser>
        <c:ser>
          <c:idx val="2"/>
          <c:order val="2"/>
          <c:tx>
            <c:strRef>
              <c:f>Seasonality!$FW$3</c:f>
              <c:strCache>
                <c:ptCount val="1"/>
                <c:pt idx="0">
                  <c:v>Revolut - Groceries and restaurants</c:v>
                </c:pt>
              </c:strCache>
            </c:strRef>
          </c:tx>
          <c:spPr>
            <a:ln w="28575" cap="rnd">
              <a:solidFill>
                <a:schemeClr val="accent3"/>
              </a:solidFill>
              <a:round/>
            </a:ln>
            <a:effectLst/>
          </c:spPr>
          <c:marker>
            <c:symbol val="none"/>
          </c:marker>
          <c:val>
            <c:numRef>
              <c:f>Seasonality!$FW$4:$FW$50</c:f>
              <c:numCache>
                <c:formatCode>0.0</c:formatCode>
                <c:ptCount val="47"/>
                <c:pt idx="0">
                  <c:v>-8.797156658340807</c:v>
                </c:pt>
                <c:pt idx="1">
                  <c:v>-5.1605902624701585</c:v>
                </c:pt>
                <c:pt idx="2">
                  <c:v>-3.6494338360883707</c:v>
                </c:pt>
                <c:pt idx="3">
                  <c:v>-3.2073464540965579</c:v>
                </c:pt>
                <c:pt idx="4">
                  <c:v>-4.283472681759898</c:v>
                </c:pt>
                <c:pt idx="5">
                  <c:v>-4.2198292758007776</c:v>
                </c:pt>
                <c:pt idx="6">
                  <c:v>-3.4617445684621853</c:v>
                </c:pt>
                <c:pt idx="7">
                  <c:v>-2.7702687037820684</c:v>
                </c:pt>
                <c:pt idx="8">
                  <c:v>-3.610067641649386</c:v>
                </c:pt>
                <c:pt idx="9">
                  <c:v>-2.8831314041215523</c:v>
                </c:pt>
                <c:pt idx="10">
                  <c:v>-1.6160963946500095</c:v>
                </c:pt>
                <c:pt idx="11">
                  <c:v>0.41114059421865745</c:v>
                </c:pt>
                <c:pt idx="12">
                  <c:v>1.195712307074944</c:v>
                </c:pt>
                <c:pt idx="13">
                  <c:v>1.505806505177345</c:v>
                </c:pt>
                <c:pt idx="14">
                  <c:v>1.1020294662812313</c:v>
                </c:pt>
                <c:pt idx="15">
                  <c:v>0.87755559157867769</c:v>
                </c:pt>
                <c:pt idx="16">
                  <c:v>0.77853333105126954</c:v>
                </c:pt>
                <c:pt idx="17">
                  <c:v>0.10255999641183632</c:v>
                </c:pt>
                <c:pt idx="18">
                  <c:v>0.2065910368967275</c:v>
                </c:pt>
                <c:pt idx="19">
                  <c:v>2.235464652823517E-2</c:v>
                </c:pt>
                <c:pt idx="20">
                  <c:v>0.73316381033476186</c:v>
                </c:pt>
                <c:pt idx="21">
                  <c:v>-2.0510716507185126E-2</c:v>
                </c:pt>
                <c:pt idx="22">
                  <c:v>-0.20260277612410113</c:v>
                </c:pt>
                <c:pt idx="23">
                  <c:v>-1.3272838202682649</c:v>
                </c:pt>
                <c:pt idx="24">
                  <c:v>-0.90259889110580915</c:v>
                </c:pt>
                <c:pt idx="25">
                  <c:v>-0.88541997913675896</c:v>
                </c:pt>
                <c:pt idx="26">
                  <c:v>-0.29299643536004943</c:v>
                </c:pt>
                <c:pt idx="27">
                  <c:v>-1.3861963501300687</c:v>
                </c:pt>
                <c:pt idx="28">
                  <c:v>-0.42946040234835559</c:v>
                </c:pt>
                <c:pt idx="29">
                  <c:v>0.31030228128210202</c:v>
                </c:pt>
                <c:pt idx="30">
                  <c:v>0.18422657433537504</c:v>
                </c:pt>
                <c:pt idx="31">
                  <c:v>0.35733424512156198</c:v>
                </c:pt>
                <c:pt idx="32">
                  <c:v>0.82864935805263507</c:v>
                </c:pt>
                <c:pt idx="33">
                  <c:v>1.1202428537170606</c:v>
                </c:pt>
                <c:pt idx="34">
                  <c:v>0.43095964656375674</c:v>
                </c:pt>
                <c:pt idx="35">
                  <c:v>-0.2208650748739984</c:v>
                </c:pt>
                <c:pt idx="36">
                  <c:v>-1.1881249752677194</c:v>
                </c:pt>
                <c:pt idx="37">
                  <c:v>-0.90723163084111291</c:v>
                </c:pt>
                <c:pt idx="38">
                  <c:v>-0.63290907497976157</c:v>
                </c:pt>
                <c:pt idx="39">
                  <c:v>2.1422128712439634</c:v>
                </c:pt>
                <c:pt idx="40">
                  <c:v>1.7405798813975562</c:v>
                </c:pt>
                <c:pt idx="41">
                  <c:v>3.1639173286997657</c:v>
                </c:pt>
                <c:pt idx="42">
                  <c:v>3.0831354597897667</c:v>
                </c:pt>
                <c:pt idx="43">
                  <c:v>3.4513861482199979</c:v>
                </c:pt>
                <c:pt idx="44">
                  <c:v>4.4728396917053921</c:v>
                </c:pt>
                <c:pt idx="45">
                  <c:v>5.8806693641410304</c:v>
                </c:pt>
                <c:pt idx="46">
                  <c:v>6.7110843709030457</c:v>
                </c:pt>
              </c:numCache>
            </c:numRef>
          </c:val>
          <c:smooth val="0"/>
          <c:extLst>
            <c:ext xmlns:c16="http://schemas.microsoft.com/office/drawing/2014/chart" uri="{C3380CC4-5D6E-409C-BE32-E72D297353CC}">
              <c16:uniqueId val="{00000002-A460-4A4F-9B09-63785A409688}"/>
            </c:ext>
          </c:extLst>
        </c:ser>
        <c:ser>
          <c:idx val="3"/>
          <c:order val="3"/>
          <c:tx>
            <c:strRef>
              <c:f>Seasonality!$FX$3</c:f>
              <c:strCache>
                <c:ptCount val="1"/>
                <c:pt idx="0">
                  <c:v>Revolut - Travel and transport</c:v>
                </c:pt>
              </c:strCache>
            </c:strRef>
          </c:tx>
          <c:spPr>
            <a:ln w="28575" cap="rnd">
              <a:solidFill>
                <a:schemeClr val="accent4"/>
              </a:solidFill>
              <a:round/>
            </a:ln>
            <a:effectLst/>
          </c:spPr>
          <c:marker>
            <c:symbol val="none"/>
          </c:marker>
          <c:val>
            <c:numRef>
              <c:f>Seasonality!$FX$4:$FX$50</c:f>
              <c:numCache>
                <c:formatCode>0.0</c:formatCode>
                <c:ptCount val="47"/>
                <c:pt idx="0">
                  <c:v>-11.135577786290453</c:v>
                </c:pt>
                <c:pt idx="1">
                  <c:v>-5.7105994649286966</c:v>
                </c:pt>
                <c:pt idx="2">
                  <c:v>-4.0715060171038537</c:v>
                </c:pt>
                <c:pt idx="3">
                  <c:v>-1.9555862954706684</c:v>
                </c:pt>
                <c:pt idx="4">
                  <c:v>-2.6430323085160157</c:v>
                </c:pt>
                <c:pt idx="5">
                  <c:v>-0.21714247366911182</c:v>
                </c:pt>
                <c:pt idx="6">
                  <c:v>-0.86311270625067826</c:v>
                </c:pt>
                <c:pt idx="7">
                  <c:v>-0.26763647241451849</c:v>
                </c:pt>
                <c:pt idx="8">
                  <c:v>-1.6011149168938623</c:v>
                </c:pt>
                <c:pt idx="9">
                  <c:v>-0.85207850237838212</c:v>
                </c:pt>
                <c:pt idx="10">
                  <c:v>-0.70884234402357782</c:v>
                </c:pt>
                <c:pt idx="11">
                  <c:v>1.6834824687438386</c:v>
                </c:pt>
                <c:pt idx="12">
                  <c:v>1.5308397451411322</c:v>
                </c:pt>
                <c:pt idx="13">
                  <c:v>1.7718797460542148</c:v>
                </c:pt>
                <c:pt idx="14">
                  <c:v>1.5400875472854674</c:v>
                </c:pt>
                <c:pt idx="15">
                  <c:v>1.6286708563853176</c:v>
                </c:pt>
                <c:pt idx="16">
                  <c:v>0.41202479839307865</c:v>
                </c:pt>
                <c:pt idx="17">
                  <c:v>0.12811599686462932</c:v>
                </c:pt>
                <c:pt idx="18">
                  <c:v>-1.4519453819243511E-2</c:v>
                </c:pt>
                <c:pt idx="19">
                  <c:v>0.11240079648991011</c:v>
                </c:pt>
                <c:pt idx="20">
                  <c:v>0.72496774480667947</c:v>
                </c:pt>
                <c:pt idx="21">
                  <c:v>-0.16340940763515016</c:v>
                </c:pt>
                <c:pt idx="22">
                  <c:v>0.20993301871424866</c:v>
                </c:pt>
                <c:pt idx="23">
                  <c:v>-1.532224748110929</c:v>
                </c:pt>
                <c:pt idx="24">
                  <c:v>-1.11844802989661</c:v>
                </c:pt>
                <c:pt idx="25">
                  <c:v>-1.2676132187936473</c:v>
                </c:pt>
                <c:pt idx="26">
                  <c:v>-0.75960962049284197</c:v>
                </c:pt>
                <c:pt idx="27">
                  <c:v>-1.3875701733559085</c:v>
                </c:pt>
                <c:pt idx="28">
                  <c:v>-0.54927640367303854</c:v>
                </c:pt>
                <c:pt idx="29">
                  <c:v>-0.44130080974343633</c:v>
                </c:pt>
                <c:pt idx="30">
                  <c:v>-0.95110591221581775</c:v>
                </c:pt>
                <c:pt idx="31">
                  <c:v>-0.75091768281817373</c:v>
                </c:pt>
                <c:pt idx="32">
                  <c:v>0.37370979387951031</c:v>
                </c:pt>
                <c:pt idx="33">
                  <c:v>0.56423229689903676</c:v>
                </c:pt>
                <c:pt idx="34">
                  <c:v>0.40171189433013699</c:v>
                </c:pt>
                <c:pt idx="35">
                  <c:v>-0.58514039703067533</c:v>
                </c:pt>
                <c:pt idx="36">
                  <c:v>0.10054387708733385</c:v>
                </c:pt>
                <c:pt idx="37">
                  <c:v>-0.35277485536663222</c:v>
                </c:pt>
                <c:pt idx="38">
                  <c:v>-0.43649385283235131</c:v>
                </c:pt>
                <c:pt idx="39">
                  <c:v>1.4853515263016901</c:v>
                </c:pt>
                <c:pt idx="40">
                  <c:v>1.9753816249642977</c:v>
                </c:pt>
                <c:pt idx="41">
                  <c:v>2.7757565137899993</c:v>
                </c:pt>
                <c:pt idx="42">
                  <c:v>1.7409478461680834</c:v>
                </c:pt>
                <c:pt idx="43">
                  <c:v>1.9398201298605153</c:v>
                </c:pt>
                <c:pt idx="44">
                  <c:v>3.7563031957019528</c:v>
                </c:pt>
                <c:pt idx="45">
                  <c:v>5.1685555533338094</c:v>
                </c:pt>
                <c:pt idx="46">
                  <c:v>6.3401945493338943</c:v>
                </c:pt>
              </c:numCache>
            </c:numRef>
          </c:val>
          <c:smooth val="0"/>
          <c:extLst>
            <c:ext xmlns:c16="http://schemas.microsoft.com/office/drawing/2014/chart" uri="{C3380CC4-5D6E-409C-BE32-E72D297353CC}">
              <c16:uniqueId val="{00000003-A460-4A4F-9B09-63785A409688}"/>
            </c:ext>
          </c:extLst>
        </c:ser>
        <c:dLbls>
          <c:showLegendKey val="0"/>
          <c:showVal val="0"/>
          <c:showCatName val="0"/>
          <c:showSerName val="0"/>
          <c:showPercent val="0"/>
          <c:showBubbleSize val="0"/>
        </c:dLbls>
        <c:smooth val="0"/>
        <c:axId val="118780863"/>
        <c:axId val="118781823"/>
      </c:lineChart>
      <c:catAx>
        <c:axId val="118780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81823"/>
        <c:crosses val="autoZero"/>
        <c:auto val="1"/>
        <c:lblAlgn val="ctr"/>
        <c:lblOffset val="100"/>
        <c:noMultiLvlLbl val="0"/>
      </c:catAx>
      <c:valAx>
        <c:axId val="1187818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808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'Chart Data'!$V$5:$V$305</c:f>
              <c:numCache>
                <c:formatCode>0.0</c:formatCode>
                <c:ptCount val="301"/>
                <c:pt idx="0">
                  <c:v>-111</c:v>
                </c:pt>
                <c:pt idx="1">
                  <c:v>-56.800000000000004</c:v>
                </c:pt>
                <c:pt idx="2">
                  <c:v>-27.2</c:v>
                </c:pt>
                <c:pt idx="3">
                  <c:v>-98.399999999999977</c:v>
                </c:pt>
                <c:pt idx="4">
                  <c:v>-231</c:v>
                </c:pt>
                <c:pt idx="5">
                  <c:v>-172.39999999999998</c:v>
                </c:pt>
                <c:pt idx="6">
                  <c:v>-114.4</c:v>
                </c:pt>
                <c:pt idx="7">
                  <c:v>-689.59999999999991</c:v>
                </c:pt>
                <c:pt idx="8">
                  <c:v>-1815.8000000000002</c:v>
                </c:pt>
                <c:pt idx="9">
                  <c:v>-3889.6</c:v>
                </c:pt>
                <c:pt idx="10">
                  <c:v>-5480.4000000000005</c:v>
                </c:pt>
                <c:pt idx="11">
                  <c:v>-5867.7999999999993</c:v>
                </c:pt>
                <c:pt idx="12">
                  <c:v>-5942.2</c:v>
                </c:pt>
                <c:pt idx="13">
                  <c:v>-5778.6</c:v>
                </c:pt>
                <c:pt idx="14">
                  <c:v>-5075.9999999999991</c:v>
                </c:pt>
                <c:pt idx="15">
                  <c:v>-4515</c:v>
                </c:pt>
                <c:pt idx="16">
                  <c:v>-3752.8</c:v>
                </c:pt>
                <c:pt idx="17">
                  <c:v>-3858.8000000000006</c:v>
                </c:pt>
                <c:pt idx="18">
                  <c:v>-3616.7999999999993</c:v>
                </c:pt>
                <c:pt idx="19">
                  <c:v>-3321.7999999999997</c:v>
                </c:pt>
                <c:pt idx="20">
                  <c:v>-3013.5999999999995</c:v>
                </c:pt>
                <c:pt idx="21">
                  <c:v>-2789.2</c:v>
                </c:pt>
                <c:pt idx="22">
                  <c:v>-2640.0000000000005</c:v>
                </c:pt>
                <c:pt idx="23">
                  <c:v>-2571.2000000000003</c:v>
                </c:pt>
                <c:pt idx="24">
                  <c:v>-2433.2000000000003</c:v>
                </c:pt>
                <c:pt idx="25">
                  <c:v>-2318.8000000000002</c:v>
                </c:pt>
                <c:pt idx="26">
                  <c:v>-1912.6000000000001</c:v>
                </c:pt>
                <c:pt idx="27">
                  <c:v>-1629.6000000000001</c:v>
                </c:pt>
                <c:pt idx="28">
                  <c:v>-1502.6000000000001</c:v>
                </c:pt>
                <c:pt idx="29">
                  <c:v>-1373.4</c:v>
                </c:pt>
                <c:pt idx="30">
                  <c:v>-1304.0000000000002</c:v>
                </c:pt>
                <c:pt idx="31">
                  <c:v>-1047.3999999999999</c:v>
                </c:pt>
                <c:pt idx="32">
                  <c:v>-959.4</c:v>
                </c:pt>
                <c:pt idx="33">
                  <c:v>-758.00000000000011</c:v>
                </c:pt>
                <c:pt idx="34">
                  <c:v>-663.4</c:v>
                </c:pt>
                <c:pt idx="35">
                  <c:v>-1123.2</c:v>
                </c:pt>
                <c:pt idx="36">
                  <c:v>-1359</c:v>
                </c:pt>
                <c:pt idx="37">
                  <c:v>-1650.9999999999998</c:v>
                </c:pt>
                <c:pt idx="38">
                  <c:v>-1705.2</c:v>
                </c:pt>
                <c:pt idx="39">
                  <c:v>-1286</c:v>
                </c:pt>
                <c:pt idx="40">
                  <c:v>-1062.2</c:v>
                </c:pt>
                <c:pt idx="41">
                  <c:v>-1192.8000000000002</c:v>
                </c:pt>
                <c:pt idx="42">
                  <c:v>-1370</c:v>
                </c:pt>
                <c:pt idx="43">
                  <c:v>-1130.3999999999999</c:v>
                </c:pt>
                <c:pt idx="44">
                  <c:v>-1336.6</c:v>
                </c:pt>
                <c:pt idx="45">
                  <c:v>-1273.0000000000002</c:v>
                </c:pt>
                <c:pt idx="46">
                  <c:v>-757.79999999999984</c:v>
                </c:pt>
                <c:pt idx="47">
                  <c:v>-548.20000000000005</c:v>
                </c:pt>
                <c:pt idx="48">
                  <c:v>-611.6</c:v>
                </c:pt>
                <c:pt idx="49">
                  <c:v>-762</c:v>
                </c:pt>
                <c:pt idx="50">
                  <c:v>-1123</c:v>
                </c:pt>
                <c:pt idx="51">
                  <c:v>-1150</c:v>
                </c:pt>
                <c:pt idx="52">
                  <c:v>-852</c:v>
                </c:pt>
                <c:pt idx="53">
                  <c:v>-785.6</c:v>
                </c:pt>
                <c:pt idx="54">
                  <c:v>-566.99999999999989</c:v>
                </c:pt>
                <c:pt idx="55">
                  <c:v>-423</c:v>
                </c:pt>
                <c:pt idx="56">
                  <c:v>-345.40000000000003</c:v>
                </c:pt>
                <c:pt idx="57">
                  <c:v>-189.2</c:v>
                </c:pt>
                <c:pt idx="58">
                  <c:v>-214.20000000000002</c:v>
                </c:pt>
                <c:pt idx="59">
                  <c:v>-289</c:v>
                </c:pt>
                <c:pt idx="60">
                  <c:v>-494</c:v>
                </c:pt>
                <c:pt idx="61">
                  <c:v>-439.80000000000007</c:v>
                </c:pt>
                <c:pt idx="62">
                  <c:v>-320.99999999999994</c:v>
                </c:pt>
                <c:pt idx="63">
                  <c:v>-169.00000000000003</c:v>
                </c:pt>
                <c:pt idx="64">
                  <c:v>-64.599999999999994</c:v>
                </c:pt>
                <c:pt idx="65">
                  <c:v>-51.8</c:v>
                </c:pt>
                <c:pt idx="66">
                  <c:v>-41.800000000000004</c:v>
                </c:pt>
                <c:pt idx="67">
                  <c:v>-120.80000000000001</c:v>
                </c:pt>
                <c:pt idx="68">
                  <c:v>-61.999999999999986</c:v>
                </c:pt>
                <c:pt idx="69">
                  <c:v>-54</c:v>
                </c:pt>
                <c:pt idx="70">
                  <c:v>-240.8</c:v>
                </c:pt>
                <c:pt idx="71">
                  <c:v>-149</c:v>
                </c:pt>
                <c:pt idx="72">
                  <c:v>-62.79999999999999</c:v>
                </c:pt>
                <c:pt idx="73">
                  <c:v>-45.199999999999996</c:v>
                </c:pt>
                <c:pt idx="74">
                  <c:v>-46.800000000000004</c:v>
                </c:pt>
                <c:pt idx="75">
                  <c:v>-107</c:v>
                </c:pt>
                <c:pt idx="76">
                  <c:v>-207.20000000000002</c:v>
                </c:pt>
                <c:pt idx="77">
                  <c:v>-134.39999999999998</c:v>
                </c:pt>
                <c:pt idx="78">
                  <c:v>-203.6</c:v>
                </c:pt>
                <c:pt idx="79">
                  <c:v>-211.39999999999998</c:v>
                </c:pt>
                <c:pt idx="80">
                  <c:v>-640.00000000000011</c:v>
                </c:pt>
                <c:pt idx="81">
                  <c:v>-406.20000000000005</c:v>
                </c:pt>
                <c:pt idx="82">
                  <c:v>-212.8</c:v>
                </c:pt>
                <c:pt idx="83">
                  <c:v>-68</c:v>
                </c:pt>
                <c:pt idx="84">
                  <c:v>-109.4</c:v>
                </c:pt>
                <c:pt idx="85">
                  <c:v>-82.4</c:v>
                </c:pt>
                <c:pt idx="86">
                  <c:v>-9.7999999999999989</c:v>
                </c:pt>
                <c:pt idx="87">
                  <c:v>-23.799999999999997</c:v>
                </c:pt>
                <c:pt idx="88">
                  <c:v>-33</c:v>
                </c:pt>
                <c:pt idx="89">
                  <c:v>-231.99999999999997</c:v>
                </c:pt>
                <c:pt idx="90">
                  <c:v>-336.8</c:v>
                </c:pt>
                <c:pt idx="91">
                  <c:v>-314</c:v>
                </c:pt>
                <c:pt idx="92">
                  <c:v>-152.20000000000002</c:v>
                </c:pt>
                <c:pt idx="93">
                  <c:v>-59.800000000000004</c:v>
                </c:pt>
                <c:pt idx="94">
                  <c:v>-39.6</c:v>
                </c:pt>
                <c:pt idx="95">
                  <c:v>-81.999999999999986</c:v>
                </c:pt>
                <c:pt idx="96">
                  <c:v>-168.60000000000002</c:v>
                </c:pt>
                <c:pt idx="97">
                  <c:v>-61.2</c:v>
                </c:pt>
                <c:pt idx="98">
                  <c:v>-95.600000000000009</c:v>
                </c:pt>
                <c:pt idx="99">
                  <c:v>-403.8</c:v>
                </c:pt>
                <c:pt idx="100">
                  <c:v>-220</c:v>
                </c:pt>
                <c:pt idx="101">
                  <c:v>-125.19999999999997</c:v>
                </c:pt>
                <c:pt idx="102">
                  <c:v>-120.39999999999999</c:v>
                </c:pt>
                <c:pt idx="103">
                  <c:v>-81.800000000000011</c:v>
                </c:pt>
                <c:pt idx="104">
                  <c:v>-257.40000000000003</c:v>
                </c:pt>
                <c:pt idx="105">
                  <c:v>-184</c:v>
                </c:pt>
                <c:pt idx="106">
                  <c:v>-120.80000000000003</c:v>
                </c:pt>
                <c:pt idx="107">
                  <c:v>-285</c:v>
                </c:pt>
                <c:pt idx="108">
                  <c:v>-248.99999999999997</c:v>
                </c:pt>
                <c:pt idx="109">
                  <c:v>-259</c:v>
                </c:pt>
                <c:pt idx="110">
                  <c:v>-250.4</c:v>
                </c:pt>
                <c:pt idx="111">
                  <c:v>-342.59999999999997</c:v>
                </c:pt>
                <c:pt idx="112">
                  <c:v>-1383.3999999999999</c:v>
                </c:pt>
                <c:pt idx="113">
                  <c:v>-2923.2000000000003</c:v>
                </c:pt>
                <c:pt idx="114">
                  <c:v>-3008.2</c:v>
                </c:pt>
                <c:pt idx="115">
                  <c:v>-2457.3999999999996</c:v>
                </c:pt>
                <c:pt idx="116">
                  <c:v>-1768.8000000000002</c:v>
                </c:pt>
                <c:pt idx="117">
                  <c:v>-1194</c:v>
                </c:pt>
                <c:pt idx="118">
                  <c:v>-775</c:v>
                </c:pt>
                <c:pt idx="119">
                  <c:v>-586</c:v>
                </c:pt>
                <c:pt idx="120">
                  <c:v>-1701</c:v>
                </c:pt>
                <c:pt idx="121">
                  <c:v>-1670.4000000000003</c:v>
                </c:pt>
                <c:pt idx="122">
                  <c:v>-2658.2</c:v>
                </c:pt>
                <c:pt idx="123">
                  <c:v>-3614.0000000000005</c:v>
                </c:pt>
                <c:pt idx="124">
                  <c:v>-3953.2000000000003</c:v>
                </c:pt>
                <c:pt idx="125">
                  <c:v>-3255.5999999999995</c:v>
                </c:pt>
                <c:pt idx="126">
                  <c:v>-2599.2000000000003</c:v>
                </c:pt>
                <c:pt idx="127">
                  <c:v>-4468.4000000000005</c:v>
                </c:pt>
                <c:pt idx="128">
                  <c:v>-5159.5999999999995</c:v>
                </c:pt>
                <c:pt idx="129">
                  <c:v>-4845.8000000000011</c:v>
                </c:pt>
                <c:pt idx="130">
                  <c:v>-5160.3999999999996</c:v>
                </c:pt>
                <c:pt idx="131">
                  <c:v>-4602.2</c:v>
                </c:pt>
                <c:pt idx="132">
                  <c:v>-4517.2000000000007</c:v>
                </c:pt>
                <c:pt idx="133">
                  <c:v>-3646.5999999999995</c:v>
                </c:pt>
                <c:pt idx="134">
                  <c:v>-2915.4</c:v>
                </c:pt>
                <c:pt idx="135">
                  <c:v>-2168.6</c:v>
                </c:pt>
                <c:pt idx="136">
                  <c:v>-1528.2</c:v>
                </c:pt>
                <c:pt idx="137">
                  <c:v>-1369.4</c:v>
                </c:pt>
                <c:pt idx="138">
                  <c:v>-1596.0000000000002</c:v>
                </c:pt>
                <c:pt idx="139">
                  <c:v>-2408.1999999999998</c:v>
                </c:pt>
                <c:pt idx="140">
                  <c:v>-3013.7999999999997</c:v>
                </c:pt>
                <c:pt idx="141">
                  <c:v>-3531.9999999999995</c:v>
                </c:pt>
                <c:pt idx="142">
                  <c:v>-6346.2</c:v>
                </c:pt>
                <c:pt idx="143">
                  <c:v>-6833.4</c:v>
                </c:pt>
                <c:pt idx="144">
                  <c:v>-6904.4</c:v>
                </c:pt>
                <c:pt idx="145">
                  <c:v>-6435.7999999999993</c:v>
                </c:pt>
                <c:pt idx="146">
                  <c:v>-5765.5999999999995</c:v>
                </c:pt>
                <c:pt idx="147">
                  <c:v>-5384.6</c:v>
                </c:pt>
                <c:pt idx="148">
                  <c:v>-5223.4000000000005</c:v>
                </c:pt>
                <c:pt idx="149">
                  <c:v>-4511.2000000000007</c:v>
                </c:pt>
                <c:pt idx="150">
                  <c:v>-3415.6000000000004</c:v>
                </c:pt>
                <c:pt idx="151">
                  <c:v>-2864.3999999999996</c:v>
                </c:pt>
                <c:pt idx="152">
                  <c:v>-2369.3999999999996</c:v>
                </c:pt>
                <c:pt idx="153">
                  <c:v>-1931.4</c:v>
                </c:pt>
                <c:pt idx="154">
                  <c:v>-1910.4</c:v>
                </c:pt>
                <c:pt idx="155">
                  <c:v>-1542.2</c:v>
                </c:pt>
                <c:pt idx="156">
                  <c:v>-1133.9999999999998</c:v>
                </c:pt>
                <c:pt idx="157">
                  <c:v>-1093</c:v>
                </c:pt>
                <c:pt idx="158">
                  <c:v>-796.99999999999989</c:v>
                </c:pt>
                <c:pt idx="159">
                  <c:v>-685</c:v>
                </c:pt>
                <c:pt idx="160">
                  <c:v>-515.19999999999993</c:v>
                </c:pt>
                <c:pt idx="161">
                  <c:v>-679.59999999999991</c:v>
                </c:pt>
                <c:pt idx="162">
                  <c:v>-674.59999999999991</c:v>
                </c:pt>
                <c:pt idx="163">
                  <c:v>-651</c:v>
                </c:pt>
                <c:pt idx="164">
                  <c:v>-775</c:v>
                </c:pt>
                <c:pt idx="165">
                  <c:v>-657.8</c:v>
                </c:pt>
                <c:pt idx="166">
                  <c:v>-2286.6</c:v>
                </c:pt>
                <c:pt idx="167">
                  <c:v>-3676.1999999999994</c:v>
                </c:pt>
                <c:pt idx="168">
                  <c:v>-3737.9999999999995</c:v>
                </c:pt>
                <c:pt idx="169">
                  <c:v>-2527.6</c:v>
                </c:pt>
                <c:pt idx="170">
                  <c:v>-1511.9999999999998</c:v>
                </c:pt>
                <c:pt idx="171">
                  <c:v>-967.2</c:v>
                </c:pt>
                <c:pt idx="172">
                  <c:v>-665.8</c:v>
                </c:pt>
                <c:pt idx="173">
                  <c:v>-584.6</c:v>
                </c:pt>
                <c:pt idx="174">
                  <c:v>-500.59999999999991</c:v>
                </c:pt>
                <c:pt idx="175">
                  <c:v>-460.79999999999995</c:v>
                </c:pt>
                <c:pt idx="176">
                  <c:v>-353.20000000000005</c:v>
                </c:pt>
                <c:pt idx="177">
                  <c:v>-585.79999999999995</c:v>
                </c:pt>
                <c:pt idx="178">
                  <c:v>-551.6</c:v>
                </c:pt>
                <c:pt idx="179">
                  <c:v>-368.2</c:v>
                </c:pt>
                <c:pt idx="180">
                  <c:v>-589.40000000000009</c:v>
                </c:pt>
                <c:pt idx="181">
                  <c:v>-838.4</c:v>
                </c:pt>
                <c:pt idx="182">
                  <c:v>-851.59999999999991</c:v>
                </c:pt>
                <c:pt idx="183">
                  <c:v>-1228.5999999999999</c:v>
                </c:pt>
                <c:pt idx="184">
                  <c:v>-1587.2</c:v>
                </c:pt>
                <c:pt idx="185">
                  <c:v>-1251.5999999999999</c:v>
                </c:pt>
                <c:pt idx="186">
                  <c:v>-827.40000000000009</c:v>
                </c:pt>
                <c:pt idx="187">
                  <c:v>-713.6</c:v>
                </c:pt>
                <c:pt idx="188">
                  <c:v>-715.40000000000009</c:v>
                </c:pt>
                <c:pt idx="189">
                  <c:v>-813.4</c:v>
                </c:pt>
                <c:pt idx="190">
                  <c:v>-577.19999999999993</c:v>
                </c:pt>
                <c:pt idx="191">
                  <c:v>-541.20000000000005</c:v>
                </c:pt>
                <c:pt idx="192">
                  <c:v>-443.40000000000003</c:v>
                </c:pt>
                <c:pt idx="193">
                  <c:v>-391.6</c:v>
                </c:pt>
                <c:pt idx="194">
                  <c:v>-598</c:v>
                </c:pt>
                <c:pt idx="195">
                  <c:v>-696.19999999999982</c:v>
                </c:pt>
                <c:pt idx="196">
                  <c:v>-785.8</c:v>
                </c:pt>
                <c:pt idx="197">
                  <c:v>-978.59999999999991</c:v>
                </c:pt>
                <c:pt idx="198">
                  <c:v>-1195.8</c:v>
                </c:pt>
                <c:pt idx="199">
                  <c:v>-850.6</c:v>
                </c:pt>
                <c:pt idx="200">
                  <c:v>-828.19999999999993</c:v>
                </c:pt>
                <c:pt idx="201">
                  <c:v>-858.8</c:v>
                </c:pt>
                <c:pt idx="202">
                  <c:v>-834.8</c:v>
                </c:pt>
                <c:pt idx="203">
                  <c:v>-639.4</c:v>
                </c:pt>
                <c:pt idx="204">
                  <c:v>-471.8</c:v>
                </c:pt>
                <c:pt idx="205">
                  <c:v>-471.40000000000003</c:v>
                </c:pt>
                <c:pt idx="206">
                  <c:v>-382.6</c:v>
                </c:pt>
                <c:pt idx="207">
                  <c:v>-326.20000000000005</c:v>
                </c:pt>
                <c:pt idx="208">
                  <c:v>-280.00000000000006</c:v>
                </c:pt>
                <c:pt idx="209">
                  <c:v>-224.39999999999998</c:v>
                </c:pt>
                <c:pt idx="210">
                  <c:v>-330.4</c:v>
                </c:pt>
                <c:pt idx="211">
                  <c:v>-331.2</c:v>
                </c:pt>
                <c:pt idx="212">
                  <c:v>-248.4</c:v>
                </c:pt>
                <c:pt idx="213">
                  <c:v>-228.8</c:v>
                </c:pt>
                <c:pt idx="214">
                  <c:v>-234.8</c:v>
                </c:pt>
                <c:pt idx="215">
                  <c:v>-100.8</c:v>
                </c:pt>
                <c:pt idx="216">
                  <c:v>-73.8</c:v>
                </c:pt>
                <c:pt idx="217">
                  <c:v>-64.199999999999989</c:v>
                </c:pt>
                <c:pt idx="218">
                  <c:v>-45.8</c:v>
                </c:pt>
                <c:pt idx="219">
                  <c:v>-41.599999999999994</c:v>
                </c:pt>
                <c:pt idx="220">
                  <c:v>-29.4</c:v>
                </c:pt>
                <c:pt idx="221">
                  <c:v>-31.8</c:v>
                </c:pt>
                <c:pt idx="222">
                  <c:v>-41.199999999999996</c:v>
                </c:pt>
                <c:pt idx="223">
                  <c:v>-75.800000000000011</c:v>
                </c:pt>
                <c:pt idx="224">
                  <c:v>-88.600000000000009</c:v>
                </c:pt>
                <c:pt idx="225">
                  <c:v>-62.000000000000007</c:v>
                </c:pt>
                <c:pt idx="226">
                  <c:v>-63</c:v>
                </c:pt>
                <c:pt idx="227">
                  <c:v>-61.000000000000007</c:v>
                </c:pt>
                <c:pt idx="228">
                  <c:v>-52.4</c:v>
                </c:pt>
                <c:pt idx="229">
                  <c:v>-44.199999999999996</c:v>
                </c:pt>
                <c:pt idx="230">
                  <c:v>-33.4</c:v>
                </c:pt>
                <c:pt idx="231">
                  <c:v>-53.999999999999993</c:v>
                </c:pt>
                <c:pt idx="232">
                  <c:v>-79.8</c:v>
                </c:pt>
                <c:pt idx="233">
                  <c:v>-43.2</c:v>
                </c:pt>
                <c:pt idx="234">
                  <c:v>-25.4</c:v>
                </c:pt>
                <c:pt idx="235">
                  <c:v>-15</c:v>
                </c:pt>
                <c:pt idx="236">
                  <c:v>-15.800000000000002</c:v>
                </c:pt>
                <c:pt idx="237">
                  <c:v>-29.599999999999998</c:v>
                </c:pt>
                <c:pt idx="238">
                  <c:v>-157.60000000000002</c:v>
                </c:pt>
                <c:pt idx="239">
                  <c:v>-802.8</c:v>
                </c:pt>
                <c:pt idx="240">
                  <c:v>-609.19999999999993</c:v>
                </c:pt>
                <c:pt idx="241">
                  <c:v>-312.59999999999997</c:v>
                </c:pt>
                <c:pt idx="242">
                  <c:v>-103.8</c:v>
                </c:pt>
                <c:pt idx="243">
                  <c:v>-64.2</c:v>
                </c:pt>
                <c:pt idx="244">
                  <c:v>-57.999999999999993</c:v>
                </c:pt>
                <c:pt idx="245">
                  <c:v>-32.4</c:v>
                </c:pt>
                <c:pt idx="246">
                  <c:v>-33.799999999999997</c:v>
                </c:pt>
                <c:pt idx="247">
                  <c:v>-68</c:v>
                </c:pt>
                <c:pt idx="248">
                  <c:v>-104.8</c:v>
                </c:pt>
                <c:pt idx="249">
                  <c:v>-59.6</c:v>
                </c:pt>
                <c:pt idx="250">
                  <c:v>-25.4</c:v>
                </c:pt>
                <c:pt idx="251">
                  <c:v>-69.999999999999986</c:v>
                </c:pt>
                <c:pt idx="252">
                  <c:v>-141.6</c:v>
                </c:pt>
                <c:pt idx="253">
                  <c:v>-222.6</c:v>
                </c:pt>
                <c:pt idx="254">
                  <c:v>-136.40000000000003</c:v>
                </c:pt>
                <c:pt idx="255">
                  <c:v>-44.8</c:v>
                </c:pt>
                <c:pt idx="256">
                  <c:v>-32.200000000000003</c:v>
                </c:pt>
                <c:pt idx="257">
                  <c:v>-19.400000000000002</c:v>
                </c:pt>
                <c:pt idx="258">
                  <c:v>-73.2</c:v>
                </c:pt>
                <c:pt idx="259">
                  <c:v>-81.399999999999991</c:v>
                </c:pt>
                <c:pt idx="260">
                  <c:v>-43.800000000000004</c:v>
                </c:pt>
                <c:pt idx="261">
                  <c:v>-94.4</c:v>
                </c:pt>
                <c:pt idx="262">
                  <c:v>-193.6</c:v>
                </c:pt>
                <c:pt idx="263">
                  <c:v>-171.2</c:v>
                </c:pt>
                <c:pt idx="264">
                  <c:v>-123.6</c:v>
                </c:pt>
                <c:pt idx="265">
                  <c:v>-99.6</c:v>
                </c:pt>
                <c:pt idx="266">
                  <c:v>-64.600000000000009</c:v>
                </c:pt>
                <c:pt idx="267">
                  <c:v>-24.400000000000002</c:v>
                </c:pt>
                <c:pt idx="268">
                  <c:v>-13.799999999999997</c:v>
                </c:pt>
                <c:pt idx="269">
                  <c:v>-205</c:v>
                </c:pt>
                <c:pt idx="270">
                  <c:v>-272</c:v>
                </c:pt>
                <c:pt idx="271">
                  <c:v>-128.19999999999999</c:v>
                </c:pt>
                <c:pt idx="272">
                  <c:v>-58.2</c:v>
                </c:pt>
                <c:pt idx="273">
                  <c:v>-417.2</c:v>
                </c:pt>
                <c:pt idx="274">
                  <c:v>-2489.4</c:v>
                </c:pt>
                <c:pt idx="275">
                  <c:v>-2481.1999999999998</c:v>
                </c:pt>
                <c:pt idx="276">
                  <c:v>-1770</c:v>
                </c:pt>
                <c:pt idx="277">
                  <c:v>-1001</c:v>
                </c:pt>
                <c:pt idx="278">
                  <c:v>-506.59999999999997</c:v>
                </c:pt>
                <c:pt idx="279">
                  <c:v>-351.59999999999997</c:v>
                </c:pt>
                <c:pt idx="280">
                  <c:v>-149.19999999999999</c:v>
                </c:pt>
                <c:pt idx="281">
                  <c:v>-91.399999999999991</c:v>
                </c:pt>
                <c:pt idx="282">
                  <c:v>-31.000000000000004</c:v>
                </c:pt>
                <c:pt idx="283">
                  <c:v>-25</c:v>
                </c:pt>
                <c:pt idx="284">
                  <c:v>-33.799999999999997</c:v>
                </c:pt>
                <c:pt idx="285">
                  <c:v>-45</c:v>
                </c:pt>
                <c:pt idx="286">
                  <c:v>-52.6</c:v>
                </c:pt>
                <c:pt idx="287">
                  <c:v>-36.6</c:v>
                </c:pt>
                <c:pt idx="288">
                  <c:v>-15.400000000000002</c:v>
                </c:pt>
                <c:pt idx="289">
                  <c:v>-8.2000000000000011</c:v>
                </c:pt>
                <c:pt idx="290">
                  <c:v>-19.8</c:v>
                </c:pt>
                <c:pt idx="291">
                  <c:v>-37.6</c:v>
                </c:pt>
                <c:pt idx="292">
                  <c:v>-17</c:v>
                </c:pt>
                <c:pt idx="293">
                  <c:v>-4.8</c:v>
                </c:pt>
                <c:pt idx="294">
                  <c:v>-1.7999999999999998</c:v>
                </c:pt>
                <c:pt idx="295">
                  <c:v>-50.6</c:v>
                </c:pt>
                <c:pt idx="296">
                  <c:v>-18.400000000000002</c:v>
                </c:pt>
                <c:pt idx="297">
                  <c:v>-10.999999999999998</c:v>
                </c:pt>
                <c:pt idx="298">
                  <c:v>-7.1999999999999993</c:v>
                </c:pt>
                <c:pt idx="299">
                  <c:v>-2.8000000000000003</c:v>
                </c:pt>
                <c:pt idx="300">
                  <c:v>-25.4</c:v>
                </c:pt>
              </c:numCache>
            </c:numRef>
          </c:val>
          <c:smooth val="0"/>
          <c:extLst>
            <c:ext xmlns:c16="http://schemas.microsoft.com/office/drawing/2014/chart" uri="{C3380CC4-5D6E-409C-BE32-E72D297353CC}">
              <c16:uniqueId val="{00000000-F5B9-4C1F-AA12-F3106C1F27F4}"/>
            </c:ext>
          </c:extLst>
        </c:ser>
        <c:dLbls>
          <c:showLegendKey val="0"/>
          <c:showVal val="0"/>
          <c:showCatName val="0"/>
          <c:showSerName val="0"/>
          <c:showPercent val="0"/>
          <c:showBubbleSize val="0"/>
        </c:dLbls>
        <c:smooth val="0"/>
        <c:axId val="714117807"/>
        <c:axId val="714117327"/>
      </c:lineChart>
      <c:catAx>
        <c:axId val="714117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117327"/>
        <c:crosses val="autoZero"/>
        <c:auto val="1"/>
        <c:lblAlgn val="ctr"/>
        <c:lblOffset val="100"/>
        <c:noMultiLvlLbl val="0"/>
      </c:catAx>
      <c:valAx>
        <c:axId val="71411732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1178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UK: Weekly</a:t>
            </a:r>
            <a:r>
              <a:rPr lang="en-US" b="1" baseline="0"/>
              <a:t> alternative activity indicators</a:t>
            </a:r>
            <a:endParaRPr lang="en-US" b="1"/>
          </a:p>
        </c:rich>
      </c:tx>
      <c:layout>
        <c:manualLayout>
          <c:xMode val="edge"/>
          <c:yMode val="edge"/>
          <c:x val="8.6090699024235339E-3"/>
          <c:y val="2.32288037166085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627010973513486E-2"/>
          <c:y val="0.17208468438616836"/>
          <c:w val="0.89900620139741894"/>
          <c:h val="0.73866778019342472"/>
        </c:manualLayout>
      </c:layout>
      <c:lineChart>
        <c:grouping val="standard"/>
        <c:varyColors val="0"/>
        <c:ser>
          <c:idx val="0"/>
          <c:order val="0"/>
          <c:tx>
            <c:strRef>
              <c:f>'Chart Data'!$BS$4</c:f>
              <c:strCache>
                <c:ptCount val="1"/>
                <c:pt idx="0">
                  <c:v>Cargo &amp; Tanker ship visit</c:v>
                </c:pt>
              </c:strCache>
            </c:strRef>
          </c:tx>
          <c:spPr>
            <a:ln w="28575" cap="rnd">
              <a:solidFill>
                <a:schemeClr val="accent1"/>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Data'!$BS$213:$BS$318</c:f>
              <c:numCache>
                <c:formatCode>0.00</c:formatCode>
                <c:ptCount val="106"/>
                <c:pt idx="0">
                  <c:v>-1.2489626477684601</c:v>
                </c:pt>
                <c:pt idx="1">
                  <c:v>0.51477753261630599</c:v>
                </c:pt>
                <c:pt idx="2">
                  <c:v>-0.62430466721552214</c:v>
                </c:pt>
                <c:pt idx="3">
                  <c:v>-0.25685879630202924</c:v>
                </c:pt>
                <c:pt idx="4">
                  <c:v>1.4333922099000385</c:v>
                </c:pt>
                <c:pt idx="5">
                  <c:v>-0.99175053812901515</c:v>
                </c:pt>
                <c:pt idx="6">
                  <c:v>0.11058707461146375</c:v>
                </c:pt>
                <c:pt idx="7">
                  <c:v>-0.58756008012417293</c:v>
                </c:pt>
                <c:pt idx="8">
                  <c:v>-0.55081549303282362</c:v>
                </c:pt>
                <c:pt idx="9">
                  <c:v>-0.58756008012417293</c:v>
                </c:pt>
                <c:pt idx="10">
                  <c:v>0.95571257771249751</c:v>
                </c:pt>
                <c:pt idx="11">
                  <c:v>3.7097900428765151E-2</c:v>
                </c:pt>
                <c:pt idx="12">
                  <c:v>-0.77128301558091938</c:v>
                </c:pt>
                <c:pt idx="13">
                  <c:v>-0.91826136394631652</c:v>
                </c:pt>
                <c:pt idx="14">
                  <c:v>0.22082083588551163</c:v>
                </c:pt>
                <c:pt idx="15">
                  <c:v>-0.58756008012417293</c:v>
                </c:pt>
                <c:pt idx="16">
                  <c:v>1.0292017518951961</c:v>
                </c:pt>
                <c:pt idx="17">
                  <c:v>-0.58756008012417293</c:v>
                </c:pt>
                <c:pt idx="18">
                  <c:v>0.40454377134225811</c:v>
                </c:pt>
                <c:pt idx="19">
                  <c:v>0.40454377134225811</c:v>
                </c:pt>
                <c:pt idx="20">
                  <c:v>-0.8447721897636179</c:v>
                </c:pt>
                <c:pt idx="21">
                  <c:v>0.77198964225575106</c:v>
                </c:pt>
                <c:pt idx="22">
                  <c:v>-0.62430466721552214</c:v>
                </c:pt>
                <c:pt idx="23">
                  <c:v>-1.3591964090425082</c:v>
                </c:pt>
                <c:pt idx="24">
                  <c:v>0.73524505516440175</c:v>
                </c:pt>
                <c:pt idx="25">
                  <c:v>0.62501129389035393</c:v>
                </c:pt>
                <c:pt idx="26">
                  <c:v>-0.55081549303282362</c:v>
                </c:pt>
                <c:pt idx="27">
                  <c:v>3.7097900428765151E-2</c:v>
                </c:pt>
                <c:pt idx="28">
                  <c:v>0.99245716480384683</c:v>
                </c:pt>
                <c:pt idx="29">
                  <c:v>0.40454377134225811</c:v>
                </c:pt>
                <c:pt idx="30">
                  <c:v>-0.77128301558091938</c:v>
                </c:pt>
                <c:pt idx="31">
                  <c:v>-0.73453842848957007</c:v>
                </c:pt>
                <c:pt idx="32">
                  <c:v>3.5331333741585617E-4</c:v>
                </c:pt>
                <c:pt idx="33">
                  <c:v>-0.477326318850125</c:v>
                </c:pt>
                <c:pt idx="34">
                  <c:v>7.384248752011445E-2</c:v>
                </c:pt>
                <c:pt idx="35">
                  <c:v>-0.88151677685496721</c:v>
                </c:pt>
                <c:pt idx="36">
                  <c:v>-0.66104925430687145</c:v>
                </c:pt>
                <c:pt idx="37">
                  <c:v>-0.477326318850125</c:v>
                </c:pt>
                <c:pt idx="38">
                  <c:v>-1.2122180606771109</c:v>
                </c:pt>
                <c:pt idx="39">
                  <c:v>0.47803294552495668</c:v>
                </c:pt>
                <c:pt idx="40">
                  <c:v>-1.2857072348598095</c:v>
                </c:pt>
                <c:pt idx="41">
                  <c:v>-0.18336962211933061</c:v>
                </c:pt>
                <c:pt idx="42">
                  <c:v>0.44128835843360742</c:v>
                </c:pt>
                <c:pt idx="43">
                  <c:v>-0.14662503502798133</c:v>
                </c:pt>
                <c:pt idx="44">
                  <c:v>0.18407624879416234</c:v>
                </c:pt>
                <c:pt idx="45">
                  <c:v>0.36779918425090879</c:v>
                </c:pt>
                <c:pt idx="46">
                  <c:v>-2.4982786088743363</c:v>
                </c:pt>
                <c:pt idx="47">
                  <c:v>0.36779918425090879</c:v>
                </c:pt>
                <c:pt idx="48">
                  <c:v>-2.975958241061877</c:v>
                </c:pt>
                <c:pt idx="49">
                  <c:v>0.9189679906211482</c:v>
                </c:pt>
                <c:pt idx="50">
                  <c:v>-1.3224518219511587</c:v>
                </c:pt>
                <c:pt idx="51">
                  <c:v>-3.4903824603407672</c:v>
                </c:pt>
                <c:pt idx="52">
                  <c:v>-2.5350231959656857</c:v>
                </c:pt>
                <c:pt idx="53">
                  <c:v>-0.95500595103766583</c:v>
                </c:pt>
                <c:pt idx="54">
                  <c:v>-0.25685879630202924</c:v>
                </c:pt>
                <c:pt idx="55">
                  <c:v>-2.094088150869494</c:v>
                </c:pt>
                <c:pt idx="56">
                  <c:v>-1.1754734735857617</c:v>
                </c:pt>
                <c:pt idx="57">
                  <c:v>-0.29360338339337849</c:v>
                </c:pt>
                <c:pt idx="58">
                  <c:v>-0.29360338339337849</c:v>
                </c:pt>
                <c:pt idx="59">
                  <c:v>-0.3303479704847278</c:v>
                </c:pt>
                <c:pt idx="60">
                  <c:v>-0.8447721897636179</c:v>
                </c:pt>
                <c:pt idx="61">
                  <c:v>-0.25685879630202924</c:v>
                </c:pt>
                <c:pt idx="62">
                  <c:v>-0.77128301558091938</c:v>
                </c:pt>
                <c:pt idx="63">
                  <c:v>-0.8447721897636179</c:v>
                </c:pt>
                <c:pt idx="64">
                  <c:v>0.25756542297686091</c:v>
                </c:pt>
                <c:pt idx="65">
                  <c:v>0.51477753261630599</c:v>
                </c:pt>
                <c:pt idx="66">
                  <c:v>3.5331333741585617E-4</c:v>
                </c:pt>
                <c:pt idx="67">
                  <c:v>-1.0652397123117137</c:v>
                </c:pt>
                <c:pt idx="68">
                  <c:v>-1.4326855832252068</c:v>
                </c:pt>
                <c:pt idx="69">
                  <c:v>-1.2857072348598095</c:v>
                </c:pt>
                <c:pt idx="70">
                  <c:v>-1.2489626477684601</c:v>
                </c:pt>
                <c:pt idx="71">
                  <c:v>-0.51407090594147431</c:v>
                </c:pt>
                <c:pt idx="72">
                  <c:v>-0.95500595103766583</c:v>
                </c:pt>
                <c:pt idx="73">
                  <c:v>-1.3959409961338574</c:v>
                </c:pt>
                <c:pt idx="74">
                  <c:v>-0.36709255757607712</c:v>
                </c:pt>
                <c:pt idx="75">
                  <c:v>-0.8080276026722687</c:v>
                </c:pt>
                <c:pt idx="76">
                  <c:v>-0.14662503502798133</c:v>
                </c:pt>
                <c:pt idx="77">
                  <c:v>-0.62430466721552214</c:v>
                </c:pt>
                <c:pt idx="78">
                  <c:v>-0.66104925430687145</c:v>
                </c:pt>
                <c:pt idx="79">
                  <c:v>-0.8080276026722687</c:v>
                </c:pt>
                <c:pt idx="80">
                  <c:v>-1.5061747574079052</c:v>
                </c:pt>
                <c:pt idx="81">
                  <c:v>-0.91826136394631652</c:v>
                </c:pt>
                <c:pt idx="82">
                  <c:v>-1.1019842994030631</c:v>
                </c:pt>
                <c:pt idx="83">
                  <c:v>-1.1019842994030631</c:v>
                </c:pt>
                <c:pt idx="84">
                  <c:v>-2.1675773250521928</c:v>
                </c:pt>
                <c:pt idx="85">
                  <c:v>-1.9103652154127475</c:v>
                </c:pt>
                <c:pt idx="86">
                  <c:v>-1.6164085186819532</c:v>
                </c:pt>
                <c:pt idx="87">
                  <c:v>-2.2778110863262406</c:v>
                </c:pt>
                <c:pt idx="88">
                  <c:v>-2.351300260508939</c:v>
                </c:pt>
                <c:pt idx="89">
                  <c:v>-2.2410664992348912</c:v>
                </c:pt>
                <c:pt idx="90">
                  <c:v>-1.0284951252203645</c:v>
                </c:pt>
                <c:pt idx="91">
                  <c:v>-3.0861920023359248</c:v>
                </c:pt>
                <c:pt idx="92">
                  <c:v>-1.1754734735857617</c:v>
                </c:pt>
                <c:pt idx="93">
                  <c:v>-1.1387288864944123</c:v>
                </c:pt>
                <c:pt idx="94">
                  <c:v>-3.0494474152445759</c:v>
                </c:pt>
                <c:pt idx="95">
                  <c:v>-2.3145556734175896</c:v>
                </c:pt>
                <c:pt idx="96">
                  <c:v>-0.8447721897636179</c:v>
                </c:pt>
                <c:pt idx="97">
                  <c:v>-2.351300260508939</c:v>
                </c:pt>
                <c:pt idx="98">
                  <c:v>-2.4615340217829869</c:v>
                </c:pt>
                <c:pt idx="99">
                  <c:v>-2.0573435637781445</c:v>
                </c:pt>
              </c:numCache>
            </c:numRef>
          </c:val>
          <c:smooth val="0"/>
          <c:extLst>
            <c:ext xmlns:c16="http://schemas.microsoft.com/office/drawing/2014/chart" uri="{C3380CC4-5D6E-409C-BE32-E72D297353CC}">
              <c16:uniqueId val="{00000000-E2C3-4933-8B2C-BEE1A7FD9104}"/>
            </c:ext>
          </c:extLst>
        </c:ser>
        <c:ser>
          <c:idx val="1"/>
          <c:order val="1"/>
          <c:tx>
            <c:strRef>
              <c:f>'Chart Data'!$BT$4</c:f>
              <c:strCache>
                <c:ptCount val="1"/>
                <c:pt idx="0">
                  <c:v>Other ship visits</c:v>
                </c:pt>
              </c:strCache>
            </c:strRef>
          </c:tx>
          <c:spPr>
            <a:ln w="28575" cap="rnd">
              <a:solidFill>
                <a:schemeClr val="accent2"/>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Data'!$BT$213:$BT$318</c:f>
              <c:numCache>
                <c:formatCode>0.00</c:formatCode>
                <c:ptCount val="106"/>
                <c:pt idx="0">
                  <c:v>-0.9302197171268608</c:v>
                </c:pt>
                <c:pt idx="1">
                  <c:v>-1.0960172331186235</c:v>
                </c:pt>
                <c:pt idx="2">
                  <c:v>-1.3447135071062675</c:v>
                </c:pt>
                <c:pt idx="3">
                  <c:v>-1.4276122651021488</c:v>
                </c:pt>
                <c:pt idx="4">
                  <c:v>-1.4276122651021488</c:v>
                </c:pt>
                <c:pt idx="5">
                  <c:v>-1.2618147491103862</c:v>
                </c:pt>
                <c:pt idx="6">
                  <c:v>-1.2618147491103862</c:v>
                </c:pt>
                <c:pt idx="7">
                  <c:v>-0.76442220113509818</c:v>
                </c:pt>
                <c:pt idx="8">
                  <c:v>-0.84732095913097949</c:v>
                </c:pt>
                <c:pt idx="9">
                  <c:v>-1.1789159911145048</c:v>
                </c:pt>
                <c:pt idx="10">
                  <c:v>-0.59862468514333544</c:v>
                </c:pt>
                <c:pt idx="11">
                  <c:v>-0.76442220113509818</c:v>
                </c:pt>
                <c:pt idx="12">
                  <c:v>-0.68152344313921687</c:v>
                </c:pt>
                <c:pt idx="13">
                  <c:v>-0.34992841115569145</c:v>
                </c:pt>
                <c:pt idx="14">
                  <c:v>-0.68152344313921687</c:v>
                </c:pt>
                <c:pt idx="15">
                  <c:v>6.4565378823715228E-2</c:v>
                </c:pt>
                <c:pt idx="16">
                  <c:v>0.64485668479488456</c:v>
                </c:pt>
                <c:pt idx="17">
                  <c:v>0.56195792679900325</c:v>
                </c:pt>
                <c:pt idx="18">
                  <c:v>1.5567430227495793</c:v>
                </c:pt>
                <c:pt idx="19">
                  <c:v>1.2251479907660541</c:v>
                </c:pt>
                <c:pt idx="20">
                  <c:v>1.8054392967372233</c:v>
                </c:pt>
                <c:pt idx="21">
                  <c:v>1.2251479907660541</c:v>
                </c:pt>
                <c:pt idx="22">
                  <c:v>1.3909455067578167</c:v>
                </c:pt>
                <c:pt idx="23">
                  <c:v>1.1422492327701725</c:v>
                </c:pt>
                <c:pt idx="24">
                  <c:v>1.0593504747742912</c:v>
                </c:pt>
                <c:pt idx="25">
                  <c:v>1.7225405387413419</c:v>
                </c:pt>
                <c:pt idx="26">
                  <c:v>0.72775544279076598</c:v>
                </c:pt>
                <c:pt idx="27">
                  <c:v>1.1422492327701725</c:v>
                </c:pt>
                <c:pt idx="28">
                  <c:v>0.56195792679900325</c:v>
                </c:pt>
                <c:pt idx="29">
                  <c:v>1.3080467487619354</c:v>
                </c:pt>
                <c:pt idx="30">
                  <c:v>0.89355295878252861</c:v>
                </c:pt>
                <c:pt idx="31">
                  <c:v>0.64485668479488456</c:v>
                </c:pt>
                <c:pt idx="32">
                  <c:v>1.1422492327701725</c:v>
                </c:pt>
                <c:pt idx="33">
                  <c:v>1.473844264753698</c:v>
                </c:pt>
                <c:pt idx="34">
                  <c:v>1.3909455067578167</c:v>
                </c:pt>
                <c:pt idx="35">
                  <c:v>1.3909455067578167</c:v>
                </c:pt>
                <c:pt idx="36">
                  <c:v>0.89355295878252861</c:v>
                </c:pt>
                <c:pt idx="37">
                  <c:v>0.56195792679900325</c:v>
                </c:pt>
                <c:pt idx="38">
                  <c:v>-0.10123213716804745</c:v>
                </c:pt>
                <c:pt idx="39">
                  <c:v>0.64485668479488456</c:v>
                </c:pt>
                <c:pt idx="40">
                  <c:v>-0.18413089516392878</c:v>
                </c:pt>
                <c:pt idx="41">
                  <c:v>0.23036289481547792</c:v>
                </c:pt>
                <c:pt idx="42">
                  <c:v>-0.10123213716804745</c:v>
                </c:pt>
                <c:pt idx="43">
                  <c:v>-0.34992841115569145</c:v>
                </c:pt>
                <c:pt idx="44">
                  <c:v>-0.26702965315981014</c:v>
                </c:pt>
                <c:pt idx="45">
                  <c:v>-1.0960172331186235</c:v>
                </c:pt>
                <c:pt idx="46">
                  <c:v>-0.9302197171268608</c:v>
                </c:pt>
                <c:pt idx="47">
                  <c:v>-1.0960172331186235</c:v>
                </c:pt>
                <c:pt idx="48">
                  <c:v>-0.76442220113509818</c:v>
                </c:pt>
                <c:pt idx="49">
                  <c:v>-0.76442220113509818</c:v>
                </c:pt>
                <c:pt idx="50">
                  <c:v>-1.0960172331186235</c:v>
                </c:pt>
                <c:pt idx="51">
                  <c:v>-1.4276122651021488</c:v>
                </c:pt>
                <c:pt idx="52">
                  <c:v>-1.1789159911145048</c:v>
                </c:pt>
                <c:pt idx="53">
                  <c:v>-1.3447135071062675</c:v>
                </c:pt>
                <c:pt idx="54">
                  <c:v>-1.3447135071062675</c:v>
                </c:pt>
                <c:pt idx="55">
                  <c:v>-1.5105110230980303</c:v>
                </c:pt>
                <c:pt idx="56">
                  <c:v>-1.6763085390897929</c:v>
                </c:pt>
                <c:pt idx="57">
                  <c:v>-1.3447135071062675</c:v>
                </c:pt>
                <c:pt idx="58">
                  <c:v>-0.84732095913097949</c:v>
                </c:pt>
                <c:pt idx="59">
                  <c:v>-0.9302197171268608</c:v>
                </c:pt>
                <c:pt idx="60">
                  <c:v>-0.84732095913097949</c:v>
                </c:pt>
                <c:pt idx="61">
                  <c:v>-1.4276122651021488</c:v>
                </c:pt>
                <c:pt idx="62">
                  <c:v>-1.0960172331186235</c:v>
                </c:pt>
                <c:pt idx="63">
                  <c:v>-1.1789159911145048</c:v>
                </c:pt>
                <c:pt idx="64">
                  <c:v>-1.1789159911145048</c:v>
                </c:pt>
                <c:pt idx="65">
                  <c:v>-0.76442220113509818</c:v>
                </c:pt>
                <c:pt idx="66">
                  <c:v>-0.59862468514333544</c:v>
                </c:pt>
                <c:pt idx="67">
                  <c:v>-0.59862468514333544</c:v>
                </c:pt>
                <c:pt idx="68">
                  <c:v>0.14746413681959658</c:v>
                </c:pt>
                <c:pt idx="69">
                  <c:v>0.72775544279076598</c:v>
                </c:pt>
                <c:pt idx="70">
                  <c:v>0.89355295878252861</c:v>
                </c:pt>
                <c:pt idx="71">
                  <c:v>1.3909455067578167</c:v>
                </c:pt>
                <c:pt idx="72">
                  <c:v>0.81065420078664729</c:v>
                </c:pt>
                <c:pt idx="73">
                  <c:v>0.81065420078664729</c:v>
                </c:pt>
                <c:pt idx="74">
                  <c:v>0.39616041080724057</c:v>
                </c:pt>
                <c:pt idx="75">
                  <c:v>0.64485668479488456</c:v>
                </c:pt>
                <c:pt idx="76">
                  <c:v>0.14746413681959658</c:v>
                </c:pt>
                <c:pt idx="77">
                  <c:v>0.56195792679900325</c:v>
                </c:pt>
                <c:pt idx="78">
                  <c:v>-0.26702965315981014</c:v>
                </c:pt>
                <c:pt idx="79">
                  <c:v>0.47905916880312194</c:v>
                </c:pt>
                <c:pt idx="80">
                  <c:v>0.39616041080724057</c:v>
                </c:pt>
                <c:pt idx="81">
                  <c:v>0.31326165281135926</c:v>
                </c:pt>
                <c:pt idx="82">
                  <c:v>0.72775544279076598</c:v>
                </c:pt>
                <c:pt idx="83">
                  <c:v>0.89355295878252861</c:v>
                </c:pt>
                <c:pt idx="84">
                  <c:v>0.31326165281135926</c:v>
                </c:pt>
                <c:pt idx="85">
                  <c:v>0.47905916880312194</c:v>
                </c:pt>
                <c:pt idx="86">
                  <c:v>1.0593504747742912</c:v>
                </c:pt>
                <c:pt idx="87">
                  <c:v>0.81065420078664729</c:v>
                </c:pt>
                <c:pt idx="88">
                  <c:v>0.81065420078664729</c:v>
                </c:pt>
                <c:pt idx="89">
                  <c:v>0.31326165281135926</c:v>
                </c:pt>
                <c:pt idx="90">
                  <c:v>-1.8333379172166112E-2</c:v>
                </c:pt>
                <c:pt idx="91">
                  <c:v>6.4565378823715228E-2</c:v>
                </c:pt>
                <c:pt idx="92">
                  <c:v>-0.18413089516392878</c:v>
                </c:pt>
                <c:pt idx="93">
                  <c:v>-0.18413089516392878</c:v>
                </c:pt>
                <c:pt idx="94">
                  <c:v>0.23036289481547792</c:v>
                </c:pt>
                <c:pt idx="95">
                  <c:v>-0.76442220113509818</c:v>
                </c:pt>
                <c:pt idx="96">
                  <c:v>-0.68152344313921687</c:v>
                </c:pt>
                <c:pt idx="97">
                  <c:v>-0.76442220113509818</c:v>
                </c:pt>
                <c:pt idx="98">
                  <c:v>-0.68152344313921687</c:v>
                </c:pt>
                <c:pt idx="99">
                  <c:v>-0.84732095913097949</c:v>
                </c:pt>
              </c:numCache>
            </c:numRef>
          </c:val>
          <c:smooth val="0"/>
          <c:extLst>
            <c:ext xmlns:c16="http://schemas.microsoft.com/office/drawing/2014/chart" uri="{C3380CC4-5D6E-409C-BE32-E72D297353CC}">
              <c16:uniqueId val="{00000001-E2C3-4933-8B2C-BEE1A7FD9104}"/>
            </c:ext>
          </c:extLst>
        </c:ser>
        <c:ser>
          <c:idx val="2"/>
          <c:order val="2"/>
          <c:tx>
            <c:strRef>
              <c:f>'Chart Data'!$BU$4</c:f>
              <c:strCache>
                <c:ptCount val="1"/>
                <c:pt idx="0">
                  <c:v>Heavy goods vehicle travel</c:v>
                </c:pt>
              </c:strCache>
            </c:strRef>
          </c:tx>
          <c:spPr>
            <a:ln w="28575" cap="rnd">
              <a:solidFill>
                <a:schemeClr val="accent3"/>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Data'!$BU$213:$BU$318</c:f>
              <c:numCache>
                <c:formatCode>0.00</c:formatCode>
                <c:ptCount val="106"/>
                <c:pt idx="0">
                  <c:v>-2.9756690430626773</c:v>
                </c:pt>
                <c:pt idx="1">
                  <c:v>-0.51975312310511723</c:v>
                </c:pt>
                <c:pt idx="2">
                  <c:v>-0.51975312310511723</c:v>
                </c:pt>
                <c:pt idx="3">
                  <c:v>-0.10768669358203704</c:v>
                </c:pt>
                <c:pt idx="4">
                  <c:v>-0.25603060821034668</c:v>
                </c:pt>
                <c:pt idx="5">
                  <c:v>-0.20658263666757681</c:v>
                </c:pt>
                <c:pt idx="6">
                  <c:v>-0.20658263666757681</c:v>
                </c:pt>
                <c:pt idx="7">
                  <c:v>-0.22306529384849955</c:v>
                </c:pt>
                <c:pt idx="8">
                  <c:v>-5.8238722039267152E-2</c:v>
                </c:pt>
                <c:pt idx="9">
                  <c:v>0.27141442157919599</c:v>
                </c:pt>
                <c:pt idx="10">
                  <c:v>-7.4721379220191536E-2</c:v>
                </c:pt>
                <c:pt idx="11">
                  <c:v>0.25493176439827325</c:v>
                </c:pt>
                <c:pt idx="12">
                  <c:v>-0.66809703773342688</c:v>
                </c:pt>
                <c:pt idx="13">
                  <c:v>-0.9812675241709673</c:v>
                </c:pt>
                <c:pt idx="14">
                  <c:v>0.10658784976996361</c:v>
                </c:pt>
                <c:pt idx="15">
                  <c:v>0.50217162211212107</c:v>
                </c:pt>
                <c:pt idx="16">
                  <c:v>0.41975833620750569</c:v>
                </c:pt>
                <c:pt idx="17">
                  <c:v>0.41975833620750569</c:v>
                </c:pt>
                <c:pt idx="18">
                  <c:v>-4.1756064858344405E-2</c:v>
                </c:pt>
                <c:pt idx="19">
                  <c:v>0.61755022237858359</c:v>
                </c:pt>
                <c:pt idx="20">
                  <c:v>0.69996350828320053</c:v>
                </c:pt>
                <c:pt idx="21">
                  <c:v>-0.12416935076296143</c:v>
                </c:pt>
                <c:pt idx="22">
                  <c:v>0.73292882264504611</c:v>
                </c:pt>
                <c:pt idx="23">
                  <c:v>0.65051553674043072</c:v>
                </c:pt>
                <c:pt idx="24">
                  <c:v>0.78237679418781592</c:v>
                </c:pt>
                <c:pt idx="25">
                  <c:v>0.83182476573058584</c:v>
                </c:pt>
                <c:pt idx="26">
                  <c:v>0.6669981939213534</c:v>
                </c:pt>
                <c:pt idx="27">
                  <c:v>0.63403287955950793</c:v>
                </c:pt>
                <c:pt idx="28">
                  <c:v>0.74941147982597045</c:v>
                </c:pt>
                <c:pt idx="29">
                  <c:v>0.55161959365489088</c:v>
                </c:pt>
                <c:pt idx="30">
                  <c:v>0.3867930218456585</c:v>
                </c:pt>
                <c:pt idx="31">
                  <c:v>0.27141442157919599</c:v>
                </c:pt>
                <c:pt idx="32">
                  <c:v>0.48568896493119829</c:v>
                </c:pt>
                <c:pt idx="33">
                  <c:v>0.32086239312196591</c:v>
                </c:pt>
                <c:pt idx="34">
                  <c:v>0.10658784976996361</c:v>
                </c:pt>
                <c:pt idx="35">
                  <c:v>0.7988594513687387</c:v>
                </c:pt>
                <c:pt idx="36">
                  <c:v>1.0955472806253581</c:v>
                </c:pt>
                <c:pt idx="37">
                  <c:v>0.96368602317797114</c:v>
                </c:pt>
                <c:pt idx="38">
                  <c:v>0.89775539445427843</c:v>
                </c:pt>
                <c:pt idx="39">
                  <c:v>0.7988594513687387</c:v>
                </c:pt>
                <c:pt idx="40">
                  <c:v>0.81534210854966305</c:v>
                </c:pt>
                <c:pt idx="41">
                  <c:v>0.69996350828320053</c:v>
                </c:pt>
                <c:pt idx="42">
                  <c:v>0.84830742291150862</c:v>
                </c:pt>
                <c:pt idx="43">
                  <c:v>0.6669981939213534</c:v>
                </c:pt>
                <c:pt idx="44">
                  <c:v>0.7988594513687387</c:v>
                </c:pt>
                <c:pt idx="45">
                  <c:v>0.93072070881612556</c:v>
                </c:pt>
                <c:pt idx="46">
                  <c:v>0.30437973594104317</c:v>
                </c:pt>
                <c:pt idx="47">
                  <c:v>1.0955472806253581</c:v>
                </c:pt>
                <c:pt idx="48">
                  <c:v>0.56810225083581367</c:v>
                </c:pt>
                <c:pt idx="49">
                  <c:v>1.1614779093490506</c:v>
                </c:pt>
                <c:pt idx="50">
                  <c:v>0.6669981939213534</c:v>
                </c:pt>
                <c:pt idx="51">
                  <c:v>-3.8657325308325303</c:v>
                </c:pt>
                <c:pt idx="52">
                  <c:v>-4.0635244170036096</c:v>
                </c:pt>
                <c:pt idx="53">
                  <c:v>-0.63513172337157975</c:v>
                </c:pt>
                <c:pt idx="54">
                  <c:v>0.28789707876012038</c:v>
                </c:pt>
                <c:pt idx="55">
                  <c:v>0.25493176439827325</c:v>
                </c:pt>
                <c:pt idx="56">
                  <c:v>0.51865427929304542</c:v>
                </c:pt>
                <c:pt idx="57">
                  <c:v>0.58458490801673801</c:v>
                </c:pt>
                <c:pt idx="58">
                  <c:v>0.61755022237858359</c:v>
                </c:pt>
                <c:pt idx="59">
                  <c:v>0.6010675651976608</c:v>
                </c:pt>
                <c:pt idx="60">
                  <c:v>0.86479008009243297</c:v>
                </c:pt>
                <c:pt idx="61">
                  <c:v>1.0131339947207409</c:v>
                </c:pt>
                <c:pt idx="62">
                  <c:v>0.98016868035889548</c:v>
                </c:pt>
                <c:pt idx="63">
                  <c:v>1.1120299378062808</c:v>
                </c:pt>
                <c:pt idx="64">
                  <c:v>1.5405790245102837</c:v>
                </c:pt>
                <c:pt idx="65">
                  <c:v>1.293339166796436</c:v>
                </c:pt>
                <c:pt idx="66">
                  <c:v>0.96368602317797114</c:v>
                </c:pt>
                <c:pt idx="67">
                  <c:v>2.4174563865348227E-2</c:v>
                </c:pt>
                <c:pt idx="68">
                  <c:v>0.51865427929304542</c:v>
                </c:pt>
                <c:pt idx="69">
                  <c:v>1.4746483957865928</c:v>
                </c:pt>
                <c:pt idx="70">
                  <c:v>0.91423805163520122</c:v>
                </c:pt>
                <c:pt idx="71">
                  <c:v>1.6394749675958236</c:v>
                </c:pt>
                <c:pt idx="72">
                  <c:v>1.4746483957865928</c:v>
                </c:pt>
                <c:pt idx="73">
                  <c:v>0.56810225083581367</c:v>
                </c:pt>
                <c:pt idx="74">
                  <c:v>1.4911310529675155</c:v>
                </c:pt>
                <c:pt idx="75">
                  <c:v>1.7218882535004405</c:v>
                </c:pt>
                <c:pt idx="76">
                  <c:v>1.8702321681287486</c:v>
                </c:pt>
                <c:pt idx="77">
                  <c:v>1.8537495109478257</c:v>
                </c:pt>
                <c:pt idx="78">
                  <c:v>1.7383709106813632</c:v>
                </c:pt>
                <c:pt idx="79">
                  <c:v>1.7218882535004405</c:v>
                </c:pt>
                <c:pt idx="80">
                  <c:v>1.3922351098819756</c:v>
                </c:pt>
                <c:pt idx="81">
                  <c:v>1.3263044811582814</c:v>
                </c:pt>
                <c:pt idx="82">
                  <c:v>1.2274085380727433</c:v>
                </c:pt>
                <c:pt idx="83">
                  <c:v>1.0790646234444337</c:v>
                </c:pt>
                <c:pt idx="84">
                  <c:v>1.293339166796436</c:v>
                </c:pt>
                <c:pt idx="85">
                  <c:v>1.2768565096155131</c:v>
                </c:pt>
                <c:pt idx="86">
                  <c:v>0.65051553674043072</c:v>
                </c:pt>
                <c:pt idx="87">
                  <c:v>1.524096367329361</c:v>
                </c:pt>
                <c:pt idx="88">
                  <c:v>1.1285125949872035</c:v>
                </c:pt>
                <c:pt idx="89">
                  <c:v>1.0131339947207409</c:v>
                </c:pt>
                <c:pt idx="90">
                  <c:v>1.0460993090825881</c:v>
                </c:pt>
                <c:pt idx="91">
                  <c:v>0.84830742291150862</c:v>
                </c:pt>
                <c:pt idx="92">
                  <c:v>0.96368602317797114</c:v>
                </c:pt>
                <c:pt idx="93">
                  <c:v>0.84830742291150862</c:v>
                </c:pt>
                <c:pt idx="94">
                  <c:v>0.71644616546412332</c:v>
                </c:pt>
                <c:pt idx="95">
                  <c:v>0.6010675651976608</c:v>
                </c:pt>
                <c:pt idx="96">
                  <c:v>0.78237679418781592</c:v>
                </c:pt>
                <c:pt idx="97">
                  <c:v>0.83182476573058584</c:v>
                </c:pt>
                <c:pt idx="98">
                  <c:v>0.83182476573058584</c:v>
                </c:pt>
                <c:pt idx="99">
                  <c:v>0.98016868035889548</c:v>
                </c:pt>
                <c:pt idx="100">
                  <c:v>0.65051553674043072</c:v>
                </c:pt>
                <c:pt idx="101">
                  <c:v>0.99665133753981827</c:v>
                </c:pt>
              </c:numCache>
            </c:numRef>
          </c:val>
          <c:smooth val="0"/>
          <c:extLst>
            <c:ext xmlns:c16="http://schemas.microsoft.com/office/drawing/2014/chart" uri="{C3380CC4-5D6E-409C-BE32-E72D297353CC}">
              <c16:uniqueId val="{00000002-E2C3-4933-8B2C-BEE1A7FD9104}"/>
            </c:ext>
          </c:extLst>
        </c:ser>
        <c:ser>
          <c:idx val="3"/>
          <c:order val="3"/>
          <c:tx>
            <c:strRef>
              <c:f>'Chart Data'!$BV$4</c:f>
              <c:strCache>
                <c:ptCount val="1"/>
                <c:pt idx="0">
                  <c:v>Light Commercial Vehicles</c:v>
                </c:pt>
              </c:strCache>
            </c:strRef>
          </c:tx>
          <c:spPr>
            <a:ln w="28575" cap="rnd">
              <a:solidFill>
                <a:schemeClr val="accent4"/>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Data'!$BV$213:$BV$318</c:f>
              <c:numCache>
                <c:formatCode>0.00</c:formatCode>
                <c:ptCount val="106"/>
                <c:pt idx="0">
                  <c:v>-2.6321279860187685</c:v>
                </c:pt>
                <c:pt idx="1">
                  <c:v>-0.44336883417929113</c:v>
                </c:pt>
                <c:pt idx="2">
                  <c:v>-0.49579420308562572</c:v>
                </c:pt>
                <c:pt idx="3">
                  <c:v>-0.36473078081978988</c:v>
                </c:pt>
                <c:pt idx="4">
                  <c:v>-0.29919906968687066</c:v>
                </c:pt>
                <c:pt idx="5">
                  <c:v>-0.10260393628811562</c:v>
                </c:pt>
                <c:pt idx="6">
                  <c:v>-0.22056101632736813</c:v>
                </c:pt>
                <c:pt idx="7">
                  <c:v>-0.12881662074128225</c:v>
                </c:pt>
                <c:pt idx="8">
                  <c:v>1.5353143751138191E-2</c:v>
                </c:pt>
                <c:pt idx="9">
                  <c:v>0.12020388156380737</c:v>
                </c:pt>
                <c:pt idx="10">
                  <c:v>0.12020388156380737</c:v>
                </c:pt>
                <c:pt idx="11">
                  <c:v>0.39543706832206493</c:v>
                </c:pt>
                <c:pt idx="12">
                  <c:v>-1.0200478921489742</c:v>
                </c:pt>
                <c:pt idx="13">
                  <c:v>-0.71860202093754866</c:v>
                </c:pt>
                <c:pt idx="14">
                  <c:v>0.17262925047014197</c:v>
                </c:pt>
                <c:pt idx="15">
                  <c:v>0.32990535718914704</c:v>
                </c:pt>
                <c:pt idx="16">
                  <c:v>0.30369267273597911</c:v>
                </c:pt>
                <c:pt idx="17">
                  <c:v>0.22505461937647656</c:v>
                </c:pt>
                <c:pt idx="18">
                  <c:v>-0.25988004300711937</c:v>
                </c:pt>
                <c:pt idx="19">
                  <c:v>0.60513854394740463</c:v>
                </c:pt>
                <c:pt idx="20">
                  <c:v>0.47407512168156751</c:v>
                </c:pt>
                <c:pt idx="21">
                  <c:v>-0.19434833187420147</c:v>
                </c:pt>
                <c:pt idx="22">
                  <c:v>0.67067025508032252</c:v>
                </c:pt>
                <c:pt idx="23">
                  <c:v>0.52650049058790205</c:v>
                </c:pt>
                <c:pt idx="24">
                  <c:v>0.64445757062715459</c:v>
                </c:pt>
                <c:pt idx="25">
                  <c:v>0.65756391285373927</c:v>
                </c:pt>
                <c:pt idx="26">
                  <c:v>0.55271317504106876</c:v>
                </c:pt>
                <c:pt idx="27">
                  <c:v>0.47407512168156751</c:v>
                </c:pt>
                <c:pt idx="28">
                  <c:v>0.5133941483613188</c:v>
                </c:pt>
                <c:pt idx="29">
                  <c:v>0.55271317504106876</c:v>
                </c:pt>
                <c:pt idx="30">
                  <c:v>0.42164975277523292</c:v>
                </c:pt>
                <c:pt idx="31">
                  <c:v>0.34301169941573034</c:v>
                </c:pt>
                <c:pt idx="32">
                  <c:v>0.369224383868897</c:v>
                </c:pt>
                <c:pt idx="33">
                  <c:v>0.1333102237903907</c:v>
                </c:pt>
                <c:pt idx="34">
                  <c:v>-0.2074546741007848</c:v>
                </c:pt>
                <c:pt idx="35">
                  <c:v>0.59203220172082005</c:v>
                </c:pt>
                <c:pt idx="36">
                  <c:v>0.60513854394740463</c:v>
                </c:pt>
                <c:pt idx="37">
                  <c:v>0.65756391285373927</c:v>
                </c:pt>
                <c:pt idx="38">
                  <c:v>0.57892585949423669</c:v>
                </c:pt>
                <c:pt idx="39">
                  <c:v>0.55271317504106876</c:v>
                </c:pt>
                <c:pt idx="40">
                  <c:v>0.55271317504106876</c:v>
                </c:pt>
                <c:pt idx="41">
                  <c:v>0.47407512168156751</c:v>
                </c:pt>
                <c:pt idx="42">
                  <c:v>0.5396068328144854</c:v>
                </c:pt>
                <c:pt idx="43">
                  <c:v>0.32990535718914704</c:v>
                </c:pt>
                <c:pt idx="44">
                  <c:v>0.44786243722839952</c:v>
                </c:pt>
                <c:pt idx="45">
                  <c:v>0.5396068328144854</c:v>
                </c:pt>
                <c:pt idx="46">
                  <c:v>0.27747998828281117</c:v>
                </c:pt>
                <c:pt idx="47">
                  <c:v>0.60513854394740463</c:v>
                </c:pt>
                <c:pt idx="48">
                  <c:v>0.47407512168156751</c:v>
                </c:pt>
                <c:pt idx="49">
                  <c:v>0.60513854394740463</c:v>
                </c:pt>
                <c:pt idx="50">
                  <c:v>0.23816096160306119</c:v>
                </c:pt>
                <c:pt idx="51">
                  <c:v>-4.8339934800848292</c:v>
                </c:pt>
                <c:pt idx="52">
                  <c:v>-4.0214002620366402</c:v>
                </c:pt>
                <c:pt idx="53">
                  <c:v>-0.62685762535146283</c:v>
                </c:pt>
                <c:pt idx="54">
                  <c:v>-0.18124198964761815</c:v>
                </c:pt>
                <c:pt idx="55">
                  <c:v>-0.22056101632736813</c:v>
                </c:pt>
                <c:pt idx="56">
                  <c:v>-0.12881662074128225</c:v>
                </c:pt>
                <c:pt idx="57">
                  <c:v>1.5353143751138191E-2</c:v>
                </c:pt>
                <c:pt idx="58">
                  <c:v>-2.396588292861308E-2</c:v>
                </c:pt>
                <c:pt idx="59">
                  <c:v>-5.0178567381781024E-2</c:v>
                </c:pt>
                <c:pt idx="60">
                  <c:v>0.15952290824355864</c:v>
                </c:pt>
                <c:pt idx="61">
                  <c:v>0.25126730382964452</c:v>
                </c:pt>
                <c:pt idx="62">
                  <c:v>0.26437364605622782</c:v>
                </c:pt>
                <c:pt idx="63">
                  <c:v>0.46096877945498288</c:v>
                </c:pt>
                <c:pt idx="64">
                  <c:v>0.5396068328144854</c:v>
                </c:pt>
                <c:pt idx="65">
                  <c:v>0.55271317504106876</c:v>
                </c:pt>
                <c:pt idx="66">
                  <c:v>0.3561180416423137</c:v>
                </c:pt>
                <c:pt idx="67">
                  <c:v>-1.1642176566413946</c:v>
                </c:pt>
                <c:pt idx="68">
                  <c:v>-0.48268786085904236</c:v>
                </c:pt>
                <c:pt idx="69">
                  <c:v>0.3561180416423137</c:v>
                </c:pt>
                <c:pt idx="70">
                  <c:v>-0.12881662074128225</c:v>
                </c:pt>
                <c:pt idx="71">
                  <c:v>0.7493083084398251</c:v>
                </c:pt>
                <c:pt idx="72">
                  <c:v>0.46096877945498288</c:v>
                </c:pt>
                <c:pt idx="73">
                  <c:v>-0.29919906968687066</c:v>
                </c:pt>
                <c:pt idx="74">
                  <c:v>0.5133941483613188</c:v>
                </c:pt>
                <c:pt idx="75">
                  <c:v>0.44786243722839952</c:v>
                </c:pt>
                <c:pt idx="76">
                  <c:v>0.63135122840057123</c:v>
                </c:pt>
                <c:pt idx="77">
                  <c:v>0.7755209928929917</c:v>
                </c:pt>
                <c:pt idx="78">
                  <c:v>0.67067025508032252</c:v>
                </c:pt>
                <c:pt idx="79">
                  <c:v>0.60513854394740463</c:v>
                </c:pt>
                <c:pt idx="80">
                  <c:v>0.63135122840057123</c:v>
                </c:pt>
                <c:pt idx="81">
                  <c:v>0.46096877945498288</c:v>
                </c:pt>
                <c:pt idx="82">
                  <c:v>0.3561180416423137</c:v>
                </c:pt>
                <c:pt idx="83">
                  <c:v>0.30369267273597911</c:v>
                </c:pt>
                <c:pt idx="84">
                  <c:v>0.23816096160306119</c:v>
                </c:pt>
                <c:pt idx="85">
                  <c:v>0.1333102237903907</c:v>
                </c:pt>
                <c:pt idx="86">
                  <c:v>-0.37783712304637318</c:v>
                </c:pt>
                <c:pt idx="87">
                  <c:v>0.38233072609548163</c:v>
                </c:pt>
                <c:pt idx="88">
                  <c:v>0.38233072609548163</c:v>
                </c:pt>
                <c:pt idx="89">
                  <c:v>0.27747998828281117</c:v>
                </c:pt>
                <c:pt idx="90">
                  <c:v>0.39543706832206493</c:v>
                </c:pt>
                <c:pt idx="91">
                  <c:v>0.10709753933722405</c:v>
                </c:pt>
                <c:pt idx="92">
                  <c:v>0.26437364605622782</c:v>
                </c:pt>
                <c:pt idx="93">
                  <c:v>0.10709753933722405</c:v>
                </c:pt>
                <c:pt idx="94">
                  <c:v>1.5353143751138191E-2</c:v>
                </c:pt>
                <c:pt idx="95">
                  <c:v>2.2468015245535647E-3</c:v>
                </c:pt>
                <c:pt idx="96">
                  <c:v>0.26437364605622782</c:v>
                </c:pt>
                <c:pt idx="97">
                  <c:v>0.19884193492330993</c:v>
                </c:pt>
                <c:pt idx="98">
                  <c:v>0.3561180416423137</c:v>
                </c:pt>
                <c:pt idx="99">
                  <c:v>0.34301169941573034</c:v>
                </c:pt>
                <c:pt idx="100">
                  <c:v>0.12020388156380737</c:v>
                </c:pt>
                <c:pt idx="101">
                  <c:v>0.22505461937647656</c:v>
                </c:pt>
              </c:numCache>
            </c:numRef>
          </c:val>
          <c:smooth val="0"/>
          <c:extLst>
            <c:ext xmlns:c16="http://schemas.microsoft.com/office/drawing/2014/chart" uri="{C3380CC4-5D6E-409C-BE32-E72D297353CC}">
              <c16:uniqueId val="{00000003-E2C3-4933-8B2C-BEE1A7FD9104}"/>
            </c:ext>
          </c:extLst>
        </c:ser>
        <c:ser>
          <c:idx val="20"/>
          <c:order val="20"/>
          <c:tx>
            <c:strRef>
              <c:f>'Chart Data'!$CM$4</c:f>
              <c:strCache>
                <c:ptCount val="1"/>
                <c:pt idx="0">
                  <c:v>a</c:v>
                </c:pt>
              </c:strCache>
            </c:strRef>
          </c:tx>
          <c:spPr>
            <a:ln w="28575" cap="rnd">
              <a:solidFill>
                <a:schemeClr val="accent3">
                  <a:lumMod val="8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Data'!$CM$213:$CM$318</c:f>
              <c:numCache>
                <c:formatCode>General</c:formatCode>
                <c:ptCount val="106"/>
              </c:numCache>
            </c:numRef>
          </c:val>
          <c:smooth val="0"/>
          <c:extLst>
            <c:ext xmlns:c16="http://schemas.microsoft.com/office/drawing/2014/chart" uri="{C3380CC4-5D6E-409C-BE32-E72D297353CC}">
              <c16:uniqueId val="{00000000-B59D-46BB-A1F5-F47E18BB301D}"/>
            </c:ext>
          </c:extLst>
        </c:ser>
        <c:dLbls>
          <c:showLegendKey val="0"/>
          <c:showVal val="0"/>
          <c:showCatName val="0"/>
          <c:showSerName val="0"/>
          <c:showPercent val="0"/>
          <c:showBubbleSize val="0"/>
        </c:dLbls>
        <c:smooth val="0"/>
        <c:axId val="504837664"/>
        <c:axId val="504836224"/>
        <c:extLst>
          <c:ext xmlns:c15="http://schemas.microsoft.com/office/drawing/2012/chart" uri="{02D57815-91ED-43cb-92C2-25804820EDAC}">
            <c15:filteredLineSeries>
              <c15:ser>
                <c:idx val="4"/>
                <c:order val="4"/>
                <c:tx>
                  <c:strRef>
                    <c:extLst>
                      <c:ext uri="{02D57815-91ED-43cb-92C2-25804820EDAC}">
                        <c15:formulaRef>
                          <c15:sqref>'Chart Data'!$BW$4</c15:sqref>
                        </c15:formulaRef>
                      </c:ext>
                    </c:extLst>
                    <c:strCache>
                      <c:ptCount val="1"/>
                      <c:pt idx="0">
                        <c:v>Air traffic (y/y)</c:v>
                      </c:pt>
                    </c:strCache>
                  </c:strRef>
                </c:tx>
                <c:spPr>
                  <a:ln w="28575" cap="rnd">
                    <a:solidFill>
                      <a:schemeClr val="accent5"/>
                    </a:solidFill>
                    <a:round/>
                  </a:ln>
                  <a:effectLst/>
                </c:spPr>
                <c:marker>
                  <c:symbol val="none"/>
                </c:marker>
                <c:cat>
                  <c:numRef>
                    <c:extLst>
                      <c:ex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c:ext uri="{02D57815-91ED-43cb-92C2-25804820EDAC}">
                        <c15:formulaRef>
                          <c15:sqref>'Chart Data'!$BW$213:$BW$318</c15:sqref>
                        </c15:formulaRef>
                      </c:ext>
                    </c:extLst>
                    <c:numCache>
                      <c:formatCode>0.00</c:formatCode>
                      <c:ptCount val="106"/>
                      <c:pt idx="0">
                        <c:v>-0.87243957392663529</c:v>
                      </c:pt>
                      <c:pt idx="1">
                        <c:v>-1.5172016374957409</c:v>
                      </c:pt>
                      <c:pt idx="2">
                        <c:v>-1.7998824938078843</c:v>
                      </c:pt>
                      <c:pt idx="3">
                        <c:v>-1.6184517164646868</c:v>
                      </c:pt>
                      <c:pt idx="4">
                        <c:v>-1.4547738431410924</c:v>
                      </c:pt>
                      <c:pt idx="5">
                        <c:v>-0.98519977747971943</c:v>
                      </c:pt>
                      <c:pt idx="6">
                        <c:v>-0.79030800697880066</c:v>
                      </c:pt>
                      <c:pt idx="7">
                        <c:v>-0.91848007226318873</c:v>
                      </c:pt>
                      <c:pt idx="8">
                        <c:v>-0.85800314648212284</c:v>
                      </c:pt>
                      <c:pt idx="9">
                        <c:v>-0.76026463094562602</c:v>
                      </c:pt>
                      <c:pt idx="10">
                        <c:v>-0.66993941598874374</c:v>
                      </c:pt>
                      <c:pt idx="11">
                        <c:v>-0.68749723315098865</c:v>
                      </c:pt>
                      <c:pt idx="12">
                        <c:v>-0.4688048660523601</c:v>
                      </c:pt>
                      <c:pt idx="13">
                        <c:v>-2.1571032513613584E-3</c:v>
                      </c:pt>
                      <c:pt idx="14">
                        <c:v>0.1427924317658385</c:v>
                      </c:pt>
                      <c:pt idx="15">
                        <c:v>0.14591382148357093</c:v>
                      </c:pt>
                      <c:pt idx="16">
                        <c:v>0.11879674831077042</c:v>
                      </c:pt>
                      <c:pt idx="17">
                        <c:v>0.43815393380626994</c:v>
                      </c:pt>
                      <c:pt idx="18">
                        <c:v>0.63343587802190526</c:v>
                      </c:pt>
                      <c:pt idx="19">
                        <c:v>0.71829866097275585</c:v>
                      </c:pt>
                      <c:pt idx="20">
                        <c:v>0.98147083154907155</c:v>
                      </c:pt>
                      <c:pt idx="21">
                        <c:v>1.1806545129118724</c:v>
                      </c:pt>
                      <c:pt idx="22">
                        <c:v>1.1558784820273713</c:v>
                      </c:pt>
                      <c:pt idx="23">
                        <c:v>1.2095273678008975</c:v>
                      </c:pt>
                      <c:pt idx="24">
                        <c:v>1.2044551095095823</c:v>
                      </c:pt>
                      <c:pt idx="25">
                        <c:v>1.140271533438709</c:v>
                      </c:pt>
                      <c:pt idx="26">
                        <c:v>1.2005533723624167</c:v>
                      </c:pt>
                      <c:pt idx="27">
                        <c:v>1.2895129793177911</c:v>
                      </c:pt>
                      <c:pt idx="28">
                        <c:v>1.2263048375337093</c:v>
                      </c:pt>
                      <c:pt idx="29">
                        <c:v>1.2875621107442083</c:v>
                      </c:pt>
                      <c:pt idx="30">
                        <c:v>1.1262252797089132</c:v>
                      </c:pt>
                      <c:pt idx="31">
                        <c:v>1.1472946603036072</c:v>
                      </c:pt>
                      <c:pt idx="32">
                        <c:v>1.1203726739881648</c:v>
                      </c:pt>
                      <c:pt idx="33">
                        <c:v>1.1730461254748996</c:v>
                      </c:pt>
                      <c:pt idx="34">
                        <c:v>1.2750765518732785</c:v>
                      </c:pt>
                      <c:pt idx="35">
                        <c:v>1.210697888945047</c:v>
                      </c:pt>
                      <c:pt idx="36">
                        <c:v>1.2239637952454099</c:v>
                      </c:pt>
                      <c:pt idx="37">
                        <c:v>1.216160320951079</c:v>
                      </c:pt>
                      <c:pt idx="38">
                        <c:v>1.0838914316621671</c:v>
                      </c:pt>
                      <c:pt idx="39">
                        <c:v>0.92821211949026194</c:v>
                      </c:pt>
                      <c:pt idx="40">
                        <c:v>0.77701980503759716</c:v>
                      </c:pt>
                      <c:pt idx="41">
                        <c:v>0.65021334775471706</c:v>
                      </c:pt>
                      <c:pt idx="42">
                        <c:v>0.67167290206412755</c:v>
                      </c:pt>
                      <c:pt idx="43">
                        <c:v>0.10611610258248241</c:v>
                      </c:pt>
                      <c:pt idx="44">
                        <c:v>-0.75031520122035389</c:v>
                      </c:pt>
                      <c:pt idx="45">
                        <c:v>-0.93740349742694151</c:v>
                      </c:pt>
                      <c:pt idx="46">
                        <c:v>-1.1051781947550599</c:v>
                      </c:pt>
                      <c:pt idx="47">
                        <c:v>-0.99436885977555844</c:v>
                      </c:pt>
                      <c:pt idx="48">
                        <c:v>-0.9945639466329167</c:v>
                      </c:pt>
                      <c:pt idx="49">
                        <c:v>-0.43661553458824437</c:v>
                      </c:pt>
                      <c:pt idx="50">
                        <c:v>-0.35077731735060247</c:v>
                      </c:pt>
                      <c:pt idx="51">
                        <c:v>-1.4097087790913303</c:v>
                      </c:pt>
                      <c:pt idx="52">
                        <c:v>-0.74309698749809761</c:v>
                      </c:pt>
                      <c:pt idx="53">
                        <c:v>-1.3158720007019991</c:v>
                      </c:pt>
                      <c:pt idx="54">
                        <c:v>-1.5546583141085302</c:v>
                      </c:pt>
                      <c:pt idx="55">
                        <c:v>-1.6047956364496074</c:v>
                      </c:pt>
                      <c:pt idx="56">
                        <c:v>-1.3234803881389718</c:v>
                      </c:pt>
                      <c:pt idx="57">
                        <c:v>-1.0129021112245948</c:v>
                      </c:pt>
                      <c:pt idx="58">
                        <c:v>-0.56790898959036484</c:v>
                      </c:pt>
                      <c:pt idx="59">
                        <c:v>-0.38686838596188372</c:v>
                      </c:pt>
                      <c:pt idx="60">
                        <c:v>-0.57766333245827872</c:v>
                      </c:pt>
                      <c:pt idx="61">
                        <c:v>-0.4713409951980177</c:v>
                      </c:pt>
                      <c:pt idx="62">
                        <c:v>-0.49436124436629436</c:v>
                      </c:pt>
                      <c:pt idx="63">
                        <c:v>-0.70583539774266668</c:v>
                      </c:pt>
                      <c:pt idx="64">
                        <c:v>-0.43173836315428743</c:v>
                      </c:pt>
                      <c:pt idx="65">
                        <c:v>0.30510469708792498</c:v>
                      </c:pt>
                      <c:pt idx="66">
                        <c:v>0.35953393029088432</c:v>
                      </c:pt>
                      <c:pt idx="67">
                        <c:v>0.30100787308340121</c:v>
                      </c:pt>
                      <c:pt idx="68">
                        <c:v>0.38313944003123585</c:v>
                      </c:pt>
                      <c:pt idx="69">
                        <c:v>0.55247483221822036</c:v>
                      </c:pt>
                      <c:pt idx="70">
                        <c:v>0.77916576046853825</c:v>
                      </c:pt>
                      <c:pt idx="71">
                        <c:v>0.89446209316727998</c:v>
                      </c:pt>
                      <c:pt idx="72">
                        <c:v>1.2153799735216457</c:v>
                      </c:pt>
                      <c:pt idx="73">
                        <c:v>1.1956762009284598</c:v>
                      </c:pt>
                      <c:pt idx="74">
                        <c:v>1.2670779907215892</c:v>
                      </c:pt>
                      <c:pt idx="75">
                        <c:v>1.2532268238491515</c:v>
                      </c:pt>
                      <c:pt idx="76">
                        <c:v>1.3053150147638115</c:v>
                      </c:pt>
                      <c:pt idx="77">
                        <c:v>1.3076560570521107</c:v>
                      </c:pt>
                      <c:pt idx="78">
                        <c:v>1.3098020124830518</c:v>
                      </c:pt>
                      <c:pt idx="79">
                        <c:v>1.5185449498564083</c:v>
                      </c:pt>
                      <c:pt idx="80">
                        <c:v>1.4319263851893334</c:v>
                      </c:pt>
                      <c:pt idx="81">
                        <c:v>1.4057847463033242</c:v>
                      </c:pt>
                      <c:pt idx="82">
                        <c:v>1.3107774467698432</c:v>
                      </c:pt>
                      <c:pt idx="83">
                        <c:v>1.2465938706989701</c:v>
                      </c:pt>
                      <c:pt idx="84">
                        <c:v>1.2783930284483693</c:v>
                      </c:pt>
                      <c:pt idx="85">
                        <c:v>1.3291156113615212</c:v>
                      </c:pt>
                      <c:pt idx="86">
                        <c:v>1.400712488012009</c:v>
                      </c:pt>
                      <c:pt idx="87">
                        <c:v>1.2975115404694804</c:v>
                      </c:pt>
                      <c:pt idx="88">
                        <c:v>1.3224826582113398</c:v>
                      </c:pt>
                      <c:pt idx="89">
                        <c:v>1.2741011175864871</c:v>
                      </c:pt>
                      <c:pt idx="90">
                        <c:v>1.192359724353369</c:v>
                      </c:pt>
                      <c:pt idx="91">
                        <c:v>0.99746795385245024</c:v>
                      </c:pt>
                      <c:pt idx="92">
                        <c:v>0.92431038234309637</c:v>
                      </c:pt>
                      <c:pt idx="93">
                        <c:v>0.90519187032198523</c:v>
                      </c:pt>
                      <c:pt idx="94">
                        <c:v>0.75946198787535224</c:v>
                      </c:pt>
                      <c:pt idx="95">
                        <c:v>0.32305268796488651</c:v>
                      </c:pt>
                      <c:pt idx="96">
                        <c:v>-0.5491806512839702</c:v>
                      </c:pt>
                      <c:pt idx="97">
                        <c:v>-0.80201321842029727</c:v>
                      </c:pt>
                      <c:pt idx="98">
                        <c:v>-0.87653639793115912</c:v>
                      </c:pt>
                      <c:pt idx="99">
                        <c:v>-0.8866809145137895</c:v>
                      </c:pt>
                      <c:pt idx="100">
                        <c:v>-0.66993941598874374</c:v>
                      </c:pt>
                      <c:pt idx="101">
                        <c:v>-0.36853022137020569</c:v>
                      </c:pt>
                      <c:pt idx="102">
                        <c:v>-0.20251130575831189</c:v>
                      </c:pt>
                      <c:pt idx="103">
                        <c:v>-1.0909368541679056</c:v>
                      </c:pt>
                      <c:pt idx="104">
                        <c:v>-0.56985985816394757</c:v>
                      </c:pt>
                    </c:numCache>
                  </c:numRef>
                </c:val>
                <c:smooth val="0"/>
                <c:extLst>
                  <c:ext xmlns:c16="http://schemas.microsoft.com/office/drawing/2014/chart" uri="{C3380CC4-5D6E-409C-BE32-E72D297353CC}">
                    <c16:uniqueId val="{00000004-E2C3-4933-8B2C-BEE1A7FD910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'Chart Data'!$BX$4</c15:sqref>
                        </c15:formulaRef>
                      </c:ext>
                    </c:extLst>
                    <c:strCache>
                      <c:ptCount val="1"/>
                      <c:pt idx="0">
                        <c:v>Car useage</c:v>
                      </c:pt>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Data'!$BX$213:$BX$318</c15:sqref>
                        </c15:formulaRef>
                      </c:ext>
                    </c:extLst>
                    <c:numCache>
                      <c:formatCode>0.00</c:formatCode>
                      <c:ptCount val="106"/>
                      <c:pt idx="0">
                        <c:v>-3.1532435797822611</c:v>
                      </c:pt>
                      <c:pt idx="1">
                        <c:v>-1.0456068120458502</c:v>
                      </c:pt>
                      <c:pt idx="2">
                        <c:v>-1.2919539667163409</c:v>
                      </c:pt>
                      <c:pt idx="3">
                        <c:v>-0.58028440877936938</c:v>
                      </c:pt>
                      <c:pt idx="4">
                        <c:v>-0.58028440877936938</c:v>
                      </c:pt>
                      <c:pt idx="5">
                        <c:v>-0.47079678448137441</c:v>
                      </c:pt>
                      <c:pt idx="6">
                        <c:v>-0.33393725410888131</c:v>
                      </c:pt>
                      <c:pt idx="7">
                        <c:v>-0.16970581766188747</c:v>
                      </c:pt>
                      <c:pt idx="8">
                        <c:v>-3.2846287289394413E-2</c:v>
                      </c:pt>
                      <c:pt idx="9">
                        <c:v>0.3777323038280902</c:v>
                      </c:pt>
                      <c:pt idx="10">
                        <c:v>-0.16970581766188747</c:v>
                      </c:pt>
                      <c:pt idx="11">
                        <c:v>0.21350086738109636</c:v>
                      </c:pt>
                      <c:pt idx="12">
                        <c:v>-0.30656534803438057</c:v>
                      </c:pt>
                      <c:pt idx="13">
                        <c:v>-0.60765631485387017</c:v>
                      </c:pt>
                      <c:pt idx="14">
                        <c:v>0.13138514915759944</c:v>
                      </c:pt>
                      <c:pt idx="15">
                        <c:v>0.43247611597708635</c:v>
                      </c:pt>
                      <c:pt idx="16">
                        <c:v>0.48721992812608522</c:v>
                      </c:pt>
                      <c:pt idx="17">
                        <c:v>0.62407945849857827</c:v>
                      </c:pt>
                      <c:pt idx="18">
                        <c:v>0.56933564634958211</c:v>
                      </c:pt>
                      <c:pt idx="19">
                        <c:v>0.81568280102007018</c:v>
                      </c:pt>
                      <c:pt idx="20">
                        <c:v>0.67882327064757719</c:v>
                      </c:pt>
                      <c:pt idx="21">
                        <c:v>0.35036039775358946</c:v>
                      </c:pt>
                      <c:pt idx="22">
                        <c:v>0.76093898887107403</c:v>
                      </c:pt>
                      <c:pt idx="23">
                        <c:v>0.73356708279657323</c:v>
                      </c:pt>
                      <c:pt idx="24">
                        <c:v>0.84305470709457098</c:v>
                      </c:pt>
                      <c:pt idx="25">
                        <c:v>0.87042661316906911</c:v>
                      </c:pt>
                      <c:pt idx="26">
                        <c:v>0.54196374027508132</c:v>
                      </c:pt>
                      <c:pt idx="27">
                        <c:v>0.54196374027508132</c:v>
                      </c:pt>
                      <c:pt idx="28">
                        <c:v>0.70619517672207521</c:v>
                      </c:pt>
                      <c:pt idx="29">
                        <c:v>0.62407945849857827</c:v>
                      </c:pt>
                      <c:pt idx="30">
                        <c:v>0.48721992812608522</c:v>
                      </c:pt>
                      <c:pt idx="31">
                        <c:v>0.40510420990258827</c:v>
                      </c:pt>
                      <c:pt idx="32">
                        <c:v>0.59670755242408025</c:v>
                      </c:pt>
                      <c:pt idx="33">
                        <c:v>0.3777323038280902</c:v>
                      </c:pt>
                      <c:pt idx="34">
                        <c:v>0.54196374027508132</c:v>
                      </c:pt>
                      <c:pt idx="35">
                        <c:v>0.40510420990258827</c:v>
                      </c:pt>
                      <c:pt idx="36">
                        <c:v>0.73356708279657323</c:v>
                      </c:pt>
                      <c:pt idx="37">
                        <c:v>0.70619517672207521</c:v>
                      </c:pt>
                      <c:pt idx="38">
                        <c:v>0.59670755242408025</c:v>
                      </c:pt>
                      <c:pt idx="39">
                        <c:v>0.48721992812608522</c:v>
                      </c:pt>
                      <c:pt idx="40">
                        <c:v>0.35036039775358946</c:v>
                      </c:pt>
                      <c:pt idx="41">
                        <c:v>0.15875705523209752</c:v>
                      </c:pt>
                      <c:pt idx="42">
                        <c:v>0.43247611597708635</c:v>
                      </c:pt>
                      <c:pt idx="43">
                        <c:v>0.29561658560459331</c:v>
                      </c:pt>
                      <c:pt idx="44">
                        <c:v>4.9269430934102514E-2</c:v>
                      </c:pt>
                      <c:pt idx="45">
                        <c:v>0.13138514915759944</c:v>
                      </c:pt>
                      <c:pt idx="46">
                        <c:v>-1.0456068120458502</c:v>
                      </c:pt>
                      <c:pt idx="47">
                        <c:v>0.26824467953009523</c:v>
                      </c:pt>
                      <c:pt idx="48">
                        <c:v>-0.44342487840687633</c:v>
                      </c:pt>
                      <c:pt idx="49">
                        <c:v>0.29561658560459331</c:v>
                      </c:pt>
                      <c:pt idx="50">
                        <c:v>0.21350086738109636</c:v>
                      </c:pt>
                      <c:pt idx="51">
                        <c:v>-3.20798739193126</c:v>
                      </c:pt>
                      <c:pt idx="52">
                        <c:v>-4.5765826956562021</c:v>
                      </c:pt>
                      <c:pt idx="53">
                        <c:v>-2.3594583036217958</c:v>
                      </c:pt>
                      <c:pt idx="54">
                        <c:v>-0.990862999896854</c:v>
                      </c:pt>
                      <c:pt idx="55">
                        <c:v>-1.1824663424183459</c:v>
                      </c:pt>
                      <c:pt idx="56">
                        <c:v>-0.60765631485387017</c:v>
                      </c:pt>
                      <c:pt idx="57">
                        <c:v>-0.6350282209283683</c:v>
                      </c:pt>
                      <c:pt idx="58">
                        <c:v>-0.52554059663037322</c:v>
                      </c:pt>
                      <c:pt idx="59">
                        <c:v>-0.49816869055587248</c:v>
                      </c:pt>
                      <c:pt idx="60">
                        <c:v>0.10401324308310138</c:v>
                      </c:pt>
                      <c:pt idx="61">
                        <c:v>0.26824467953009523</c:v>
                      </c:pt>
                      <c:pt idx="62">
                        <c:v>0.10401324308310138</c:v>
                      </c:pt>
                      <c:pt idx="63">
                        <c:v>0.24087277345559444</c:v>
                      </c:pt>
                      <c:pt idx="64">
                        <c:v>0.92517042531806515</c:v>
                      </c:pt>
                      <c:pt idx="65">
                        <c:v>0.73356708279657323</c:v>
                      </c:pt>
                      <c:pt idx="66">
                        <c:v>0.43247611597708635</c:v>
                      </c:pt>
                      <c:pt idx="67">
                        <c:v>-0.16970581766188747</c:v>
                      </c:pt>
                      <c:pt idx="68">
                        <c:v>0.21350086738109636</c:v>
                      </c:pt>
                      <c:pt idx="69">
                        <c:v>0.92517042531806515</c:v>
                      </c:pt>
                      <c:pt idx="70">
                        <c:v>0.48721992812608522</c:v>
                      </c:pt>
                      <c:pt idx="71">
                        <c:v>0.95254233139256594</c:v>
                      </c:pt>
                      <c:pt idx="72">
                        <c:v>0.84305470709457098</c:v>
                      </c:pt>
                      <c:pt idx="73">
                        <c:v>0.29561658560459331</c:v>
                      </c:pt>
                      <c:pt idx="74">
                        <c:v>0.73356708279657323</c:v>
                      </c:pt>
                      <c:pt idx="75">
                        <c:v>1.0894018617650592</c:v>
                      </c:pt>
                      <c:pt idx="76">
                        <c:v>1.171517579988556</c:v>
                      </c:pt>
                      <c:pt idx="77">
                        <c:v>1.1441456739140579</c:v>
                      </c:pt>
                      <c:pt idx="78">
                        <c:v>1.0346580496160629</c:v>
                      </c:pt>
                      <c:pt idx="79">
                        <c:v>1.1988894860630541</c:v>
                      </c:pt>
                      <c:pt idx="80">
                        <c:v>0.73356708279657323</c:v>
                      </c:pt>
                      <c:pt idx="81">
                        <c:v>0.67882327064757719</c:v>
                      </c:pt>
                      <c:pt idx="82">
                        <c:v>0.62407945849857827</c:v>
                      </c:pt>
                      <c:pt idx="83">
                        <c:v>0.54196374027508132</c:v>
                      </c:pt>
                      <c:pt idx="84">
                        <c:v>0.84305470709457098</c:v>
                      </c:pt>
                      <c:pt idx="85">
                        <c:v>0.70619517672207521</c:v>
                      </c:pt>
                      <c:pt idx="86">
                        <c:v>0.35036039775358946</c:v>
                      </c:pt>
                      <c:pt idx="87">
                        <c:v>0.62407945849857827</c:v>
                      </c:pt>
                      <c:pt idx="88">
                        <c:v>0.78831089494557216</c:v>
                      </c:pt>
                      <c:pt idx="89">
                        <c:v>0.70619517672207521</c:v>
                      </c:pt>
                      <c:pt idx="90">
                        <c:v>0.81568280102007018</c:v>
                      </c:pt>
                      <c:pt idx="91">
                        <c:v>0.35036039775358946</c:v>
                      </c:pt>
                      <c:pt idx="92">
                        <c:v>0.59670755242408025</c:v>
                      </c:pt>
                      <c:pt idx="93">
                        <c:v>0.35036039775358946</c:v>
                      </c:pt>
                      <c:pt idx="94">
                        <c:v>0.43247611597708635</c:v>
                      </c:pt>
                      <c:pt idx="95">
                        <c:v>0.45984802205158715</c:v>
                      </c:pt>
                      <c:pt idx="96">
                        <c:v>0.29561658560459331</c:v>
                      </c:pt>
                      <c:pt idx="97">
                        <c:v>4.9269430934102514E-2</c:v>
                      </c:pt>
                      <c:pt idx="98">
                        <c:v>-6.0218193363892482E-2</c:v>
                      </c:pt>
                      <c:pt idx="99">
                        <c:v>0.35036039775358946</c:v>
                      </c:pt>
                      <c:pt idx="100">
                        <c:v>0.18612896130659831</c:v>
                      </c:pt>
                      <c:pt idx="101">
                        <c:v>0.48721992812608522</c:v>
                      </c:pt>
                    </c:numCache>
                  </c:numRef>
                </c:val>
                <c:smooth val="0"/>
                <c:extLst xmlns:c15="http://schemas.microsoft.com/office/drawing/2012/chart">
                  <c:ext xmlns:c16="http://schemas.microsoft.com/office/drawing/2014/chart" uri="{C3380CC4-5D6E-409C-BE32-E72D297353CC}">
                    <c16:uniqueId val="{00000005-E2C3-4933-8B2C-BEE1A7FD910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'Chart Data'!$BY$4</c15:sqref>
                        </c15:formulaRef>
                      </c:ext>
                    </c:extLst>
                    <c:strCache>
                      <c:ptCount val="1"/>
                      <c:pt idx="0">
                        <c:v>National rail usage</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Data'!$BY$213:$BY$318</c15:sqref>
                        </c15:formulaRef>
                      </c:ext>
                    </c:extLst>
                    <c:numCache>
                      <c:formatCode>0.00</c:formatCode>
                      <c:ptCount val="106"/>
                      <c:pt idx="0">
                        <c:v>3.9398821483478121</c:v>
                      </c:pt>
                      <c:pt idx="1">
                        <c:v>3.9466341568969603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0.9858995521718138</c:v>
                      </c:pt>
                      <c:pt idx="22">
                        <c:v>0.62925084489587058</c:v>
                      </c:pt>
                      <c:pt idx="23">
                        <c:v>0.13772167850483311</c:v>
                      </c:pt>
                      <c:pt idx="24">
                        <c:v>-0.11184586608955011</c:v>
                      </c:pt>
                      <c:pt idx="25">
                        <c:v>-0.55972820469393048</c:v>
                      </c:pt>
                      <c:pt idx="26">
                        <c:v>-0.84800383890993758</c:v>
                      </c:pt>
                      <c:pt idx="27">
                        <c:v>-0.80959595598424394</c:v>
                      </c:pt>
                      <c:pt idx="28">
                        <c:v>-0.48593527891560284</c:v>
                      </c:pt>
                      <c:pt idx="29">
                        <c:v>-5.8194823780957493E-2</c:v>
                      </c:pt>
                      <c:pt idx="30">
                        <c:v>0.20425135798300836</c:v>
                      </c:pt>
                      <c:pt idx="31">
                        <c:v>0.20779052156511696</c:v>
                      </c:pt>
                      <c:pt idx="32">
                        <c:v>-7.3546332525370142E-2</c:v>
                      </c:pt>
                      <c:pt idx="33">
                        <c:v>-0.40717266778874045</c:v>
                      </c:pt>
                      <c:pt idx="34">
                        <c:v>-0.35150739077378979</c:v>
                      </c:pt>
                      <c:pt idx="35">
                        <c:v>-0.2338700817623954</c:v>
                      </c:pt>
                      <c:pt idx="36">
                        <c:v>-0.3340263599059714</c:v>
                      </c:pt>
                      <c:pt idx="37">
                        <c:v>-0.37169752696023584</c:v>
                      </c:pt>
                      <c:pt idx="38">
                        <c:v>-0.61629599511971489</c:v>
                      </c:pt>
                      <c:pt idx="39">
                        <c:v>-0.47515347502195598</c:v>
                      </c:pt>
                      <c:pt idx="40">
                        <c:v>-0.21040399494183015</c:v>
                      </c:pt>
                      <c:pt idx="41">
                        <c:v>-0.17247847161331925</c:v>
                      </c:pt>
                      <c:pt idx="42">
                        <c:v>-9.5157217872266345E-2</c:v>
                      </c:pt>
                      <c:pt idx="43">
                        <c:v>-0.33366253177838395</c:v>
                      </c:pt>
                      <c:pt idx="44">
                        <c:v>-0.53682283212351956</c:v>
                      </c:pt>
                      <c:pt idx="45">
                        <c:v>-0.59915122372239304</c:v>
                      </c:pt>
                      <c:pt idx="46">
                        <c:v>-0.71608892940317526</c:v>
                      </c:pt>
                      <c:pt idx="47">
                        <c:v>-0.78962760125127429</c:v>
                      </c:pt>
                      <c:pt idx="48">
                        <c:v>-0.54872415977905253</c:v>
                      </c:pt>
                      <c:pt idx="49">
                        <c:v>-0.62104554069165985</c:v>
                      </c:pt>
                      <c:pt idx="50">
                        <c:v>-0.48803708084466396</c:v>
                      </c:pt>
                      <c:pt idx="51">
                        <c:v>-0.35384774285079024</c:v>
                      </c:pt>
                      <c:pt idx="52">
                        <c:v>-0.58981769642341497</c:v>
                      </c:pt>
                      <c:pt idx="53">
                        <c:v>-0.15545540497479607</c:v>
                      </c:pt>
                      <c:pt idx="54">
                        <c:v>-0.44881996356178827</c:v>
                      </c:pt>
                      <c:pt idx="55">
                        <c:v>-0.58300102409450161</c:v>
                      </c:pt>
                      <c:pt idx="56">
                        <c:v>-0.65513705063852501</c:v>
                      </c:pt>
                      <c:pt idx="57">
                        <c:v>-0.78907041688374568</c:v>
                      </c:pt>
                      <c:pt idx="58">
                        <c:v>-0.75348199855820619</c:v>
                      </c:pt>
                      <c:pt idx="59">
                        <c:v>-0.62708669206472678</c:v>
                      </c:pt>
                      <c:pt idx="60">
                        <c:v>-0.43852832662347629</c:v>
                      </c:pt>
                      <c:pt idx="61">
                        <c:v>-0.34961827404548074</c:v>
                      </c:pt>
                      <c:pt idx="62">
                        <c:v>-0.31786816144928337</c:v>
                      </c:pt>
                      <c:pt idx="63">
                        <c:v>-0.39884872188713777</c:v>
                      </c:pt>
                      <c:pt idx="64">
                        <c:v>-0.56507317374649668</c:v>
                      </c:pt>
                      <c:pt idx="65">
                        <c:v>-0.73938214096759824</c:v>
                      </c:pt>
                      <c:pt idx="66">
                        <c:v>-0.39846883769715347</c:v>
                      </c:pt>
                      <c:pt idx="67">
                        <c:v>-0.38766423593513838</c:v>
                      </c:pt>
                      <c:pt idx="68">
                        <c:v>-0.26979371901604937</c:v>
                      </c:pt>
                      <c:pt idx="69">
                        <c:v>-0.13142763944870087</c:v>
                      </c:pt>
                      <c:pt idx="70">
                        <c:v>-0.23955256719622275</c:v>
                      </c:pt>
                      <c:pt idx="71">
                        <c:v>-0.26153783073788339</c:v>
                      </c:pt>
                      <c:pt idx="72">
                        <c:v>-0.34987722016949357</c:v>
                      </c:pt>
                      <c:pt idx="73">
                        <c:v>-0.37788911003975217</c:v>
                      </c:pt>
                      <c:pt idx="74">
                        <c:v>-0.63305700521216413</c:v>
                      </c:pt>
                      <c:pt idx="75">
                        <c:v>-0.62284945098899658</c:v>
                      </c:pt>
                      <c:pt idx="76">
                        <c:v>-0.62052667448396936</c:v>
                      </c:pt>
                      <c:pt idx="77">
                        <c:v>-0.65133146705898326</c:v>
                      </c:pt>
                      <c:pt idx="78">
                        <c:v>-0.61736679347361312</c:v>
                      </c:pt>
                      <c:pt idx="79">
                        <c:v>-0.53280218806216062</c:v>
                      </c:pt>
                      <c:pt idx="80">
                        <c:v>-0.51090598897749828</c:v>
                      </c:pt>
                      <c:pt idx="81">
                        <c:v>-0.53356861681427503</c:v>
                      </c:pt>
                      <c:pt idx="82">
                        <c:v>-0.57744091797352459</c:v>
                      </c:pt>
                      <c:pt idx="83">
                        <c:v>-0.60311667404981184</c:v>
                      </c:pt>
                      <c:pt idx="84">
                        <c:v>-0.61087643855670848</c:v>
                      </c:pt>
                      <c:pt idx="85">
                        <c:v>-0.63232490362334892</c:v>
                      </c:pt>
                      <c:pt idx="86">
                        <c:v>-0.6486824641848794</c:v>
                      </c:pt>
                      <c:pt idx="87">
                        <c:v>-0.69192045884058984</c:v>
                      </c:pt>
                      <c:pt idx="88">
                        <c:v>-0.77530440383979249</c:v>
                      </c:pt>
                      <c:pt idx="89">
                        <c:v>-0.85941449177416251</c:v>
                      </c:pt>
                      <c:pt idx="90">
                        <c:v>-0.81646079797778393</c:v>
                      </c:pt>
                      <c:pt idx="91">
                        <c:v>-0.76649331084767292</c:v>
                      </c:pt>
                    </c:numCache>
                  </c:numRef>
                </c:val>
                <c:smooth val="0"/>
                <c:extLst xmlns:c15="http://schemas.microsoft.com/office/drawing/2012/chart">
                  <c:ext xmlns:c16="http://schemas.microsoft.com/office/drawing/2014/chart" uri="{C3380CC4-5D6E-409C-BE32-E72D297353CC}">
                    <c16:uniqueId val="{00000006-E2C3-4933-8B2C-BEE1A7FD910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'Chart Data'!$BZ$4</c15:sqref>
                        </c15:formulaRef>
                      </c:ext>
                    </c:extLst>
                    <c:strCache>
                      <c:ptCount val="1"/>
                      <c:pt idx="0">
                        <c:v>London tube usage</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Data'!$BZ$213:$BZ$318</c15:sqref>
                        </c15:formulaRef>
                      </c:ext>
                    </c:extLst>
                    <c:numCache>
                      <c:formatCode>0.00</c:formatCode>
                      <c:ptCount val="106"/>
                      <c:pt idx="0">
                        <c:v>-3.5701574402874907E-2</c:v>
                      </c:pt>
                      <c:pt idx="1">
                        <c:v>-0.63784938834738569</c:v>
                      </c:pt>
                      <c:pt idx="2">
                        <c:v>-0.74411076727877035</c:v>
                      </c:pt>
                      <c:pt idx="3">
                        <c:v>-0.46074709012841358</c:v>
                      </c:pt>
                      <c:pt idx="4">
                        <c:v>-0.70869030763497665</c:v>
                      </c:pt>
                      <c:pt idx="5">
                        <c:v>1.6999009481430665</c:v>
                      </c:pt>
                      <c:pt idx="6">
                        <c:v>1.6644804884992692</c:v>
                      </c:pt>
                      <c:pt idx="7">
                        <c:v>1.3456963517051186</c:v>
                      </c:pt>
                      <c:pt idx="8">
                        <c:v>0.31850302203506925</c:v>
                      </c:pt>
                      <c:pt idx="9">
                        <c:v>-0.60242892870359199</c:v>
                      </c:pt>
                      <c:pt idx="10">
                        <c:v>-0.46074709012841358</c:v>
                      </c:pt>
                      <c:pt idx="11">
                        <c:v>-0.56700846905979818</c:v>
                      </c:pt>
                      <c:pt idx="12">
                        <c:v>0.46018486061025116</c:v>
                      </c:pt>
                      <c:pt idx="13">
                        <c:v>-0.31906525155323517</c:v>
                      </c:pt>
                      <c:pt idx="14">
                        <c:v>-0.95663352514153965</c:v>
                      </c:pt>
                      <c:pt idx="15">
                        <c:v>0.3893439413226602</c:v>
                      </c:pt>
                      <c:pt idx="16">
                        <c:v>0.49560532025404491</c:v>
                      </c:pt>
                      <c:pt idx="17">
                        <c:v>-0.21280387262185052</c:v>
                      </c:pt>
                      <c:pt idx="18">
                        <c:v>0.95607129562337723</c:v>
                      </c:pt>
                      <c:pt idx="19">
                        <c:v>0.81438945704819532</c:v>
                      </c:pt>
                      <c:pt idx="20">
                        <c:v>0.81438945704819532</c:v>
                      </c:pt>
                      <c:pt idx="21">
                        <c:v>0.21224164310368812</c:v>
                      </c:pt>
                      <c:pt idx="22">
                        <c:v>-2.8111475908119542E-4</c:v>
                      </c:pt>
                      <c:pt idx="23">
                        <c:v>-0.35448571119702893</c:v>
                      </c:pt>
                      <c:pt idx="24">
                        <c:v>0.24766210274748185</c:v>
                      </c:pt>
                      <c:pt idx="25">
                        <c:v>-0.38990617084082263</c:v>
                      </c:pt>
                      <c:pt idx="26">
                        <c:v>-0.10654249369046587</c:v>
                      </c:pt>
                      <c:pt idx="27">
                        <c:v>0.63728715882922327</c:v>
                      </c:pt>
                      <c:pt idx="28">
                        <c:v>-0.67326984799118295</c:v>
                      </c:pt>
                      <c:pt idx="29">
                        <c:v>0.84980991669199257</c:v>
                      </c:pt>
                      <c:pt idx="30">
                        <c:v>-0.95663352514153965</c:v>
                      </c:pt>
                      <c:pt idx="31">
                        <c:v>-0.14196295333425957</c:v>
                      </c:pt>
                      <c:pt idx="32">
                        <c:v>0.28308256239127555</c:v>
                      </c:pt>
                      <c:pt idx="33">
                        <c:v>7.0559804528506229E-2</c:v>
                      </c:pt>
                      <c:pt idx="34">
                        <c:v>0.70812807811681422</c:v>
                      </c:pt>
                      <c:pt idx="35">
                        <c:v>0.1768211834598909</c:v>
                      </c:pt>
                      <c:pt idx="36">
                        <c:v>-0.21280387262185052</c:v>
                      </c:pt>
                      <c:pt idx="37">
                        <c:v>-3.5701574402874907E-2</c:v>
                      </c:pt>
                      <c:pt idx="38">
                        <c:v>0.53102577989783861</c:v>
                      </c:pt>
                      <c:pt idx="39">
                        <c:v>0.24766210274748185</c:v>
                      </c:pt>
                      <c:pt idx="40">
                        <c:v>0.1768211834598909</c:v>
                      </c:pt>
                      <c:pt idx="41">
                        <c:v>-0.10654249369046587</c:v>
                      </c:pt>
                      <c:pt idx="42">
                        <c:v>0.28308256239127555</c:v>
                      </c:pt>
                      <c:pt idx="43">
                        <c:v>0.49560532025404491</c:v>
                      </c:pt>
                      <c:pt idx="44">
                        <c:v>-0.28364479190943798</c:v>
                      </c:pt>
                      <c:pt idx="45">
                        <c:v>1.168594053486143</c:v>
                      </c:pt>
                      <c:pt idx="46">
                        <c:v>0.10598026417230347</c:v>
                      </c:pt>
                      <c:pt idx="47">
                        <c:v>1.0269122149109646</c:v>
                      </c:pt>
                      <c:pt idx="48">
                        <c:v>0.81438945704819532</c:v>
                      </c:pt>
                      <c:pt idx="49">
                        <c:v>1.3811168113489125</c:v>
                      </c:pt>
                      <c:pt idx="50">
                        <c:v>0.56644623954163231</c:v>
                      </c:pt>
                      <c:pt idx="51">
                        <c:v>2.8274522468038623</c:v>
                      </c:pt>
                      <c:pt idx="52">
                        <c:v>1.3811168113489125</c:v>
                      </c:pt>
                      <c:pt idx="53">
                        <c:v>-0.42532663048461988</c:v>
                      </c:pt>
                      <c:pt idx="54">
                        <c:v>-0.70869030763497665</c:v>
                      </c:pt>
                      <c:pt idx="55">
                        <c:v>-0.38990617084082263</c:v>
                      </c:pt>
                      <c:pt idx="56">
                        <c:v>0.77896899740440162</c:v>
                      </c:pt>
                      <c:pt idx="57">
                        <c:v>1.4519577306365035</c:v>
                      </c:pt>
                      <c:pt idx="58">
                        <c:v>2.1957873831561927</c:v>
                      </c:pt>
                      <c:pt idx="59">
                        <c:v>1.4519577306365035</c:v>
                      </c:pt>
                      <c:pt idx="60">
                        <c:v>0.70812807811681422</c:v>
                      </c:pt>
                      <c:pt idx="61">
                        <c:v>-7.1122034046672153E-2</c:v>
                      </c:pt>
                      <c:pt idx="62">
                        <c:v>0.3539234816788665</c:v>
                      </c:pt>
                      <c:pt idx="63">
                        <c:v>-0.46074709012841358</c:v>
                      </c:pt>
                      <c:pt idx="64">
                        <c:v>0.28308256239127555</c:v>
                      </c:pt>
                      <c:pt idx="65">
                        <c:v>0.53102577989783861</c:v>
                      </c:pt>
                      <c:pt idx="66">
                        <c:v>0.49560532025404491</c:v>
                      </c:pt>
                      <c:pt idx="67">
                        <c:v>0.10598026417230347</c:v>
                      </c:pt>
                      <c:pt idx="68">
                        <c:v>1.8770032463620385</c:v>
                      </c:pt>
                      <c:pt idx="69">
                        <c:v>0.42476440096645396</c:v>
                      </c:pt>
                      <c:pt idx="70">
                        <c:v>1.3811168113489125</c:v>
                      </c:pt>
                      <c:pt idx="71">
                        <c:v>0.67270761847301697</c:v>
                      </c:pt>
                      <c:pt idx="72">
                        <c:v>0.53102577989783861</c:v>
                      </c:pt>
                      <c:pt idx="73">
                        <c:v>-0.17738341297805682</c:v>
                      </c:pt>
                      <c:pt idx="74">
                        <c:v>0.46018486061025116</c:v>
                      </c:pt>
                      <c:pt idx="75">
                        <c:v>0.46018486061025116</c:v>
                      </c:pt>
                      <c:pt idx="76">
                        <c:v>-0.17738341297805682</c:v>
                      </c:pt>
                      <c:pt idx="77">
                        <c:v>0.21224164310368812</c:v>
                      </c:pt>
                      <c:pt idx="78">
                        <c:v>0.49560532025404491</c:v>
                      </c:pt>
                      <c:pt idx="79">
                        <c:v>0.60186669918542957</c:v>
                      </c:pt>
                      <c:pt idx="80">
                        <c:v>-7.1122034046672153E-2</c:v>
                      </c:pt>
                      <c:pt idx="81">
                        <c:v>1.2394349727737339</c:v>
                      </c:pt>
                      <c:pt idx="82">
                        <c:v>0.24766210274748185</c:v>
                      </c:pt>
                      <c:pt idx="83">
                        <c:v>0.74354853776060792</c:v>
                      </c:pt>
                      <c:pt idx="84">
                        <c:v>7.0559804528506229E-2</c:v>
                      </c:pt>
                      <c:pt idx="85">
                        <c:v>0.49560532025404491</c:v>
                      </c:pt>
                      <c:pt idx="86">
                        <c:v>1.6644804884992692</c:v>
                      </c:pt>
                      <c:pt idx="87">
                        <c:v>-0.49616754977220728</c:v>
                      </c:pt>
                      <c:pt idx="88">
                        <c:v>-10.768100846472677</c:v>
                      </c:pt>
                      <c:pt idx="89">
                        <c:v>0.1414007238160972</c:v>
                      </c:pt>
                      <c:pt idx="90">
                        <c:v>0.56644623954163231</c:v>
                      </c:pt>
                      <c:pt idx="91">
                        <c:v>-0.21280387262185052</c:v>
                      </c:pt>
                      <c:pt idx="92">
                        <c:v>0.1768211834598909</c:v>
                      </c:pt>
                      <c:pt idx="93">
                        <c:v>0.21224164310368812</c:v>
                      </c:pt>
                      <c:pt idx="94">
                        <c:v>-0.42532663048461988</c:v>
                      </c:pt>
                      <c:pt idx="95">
                        <c:v>7.0559804528506229E-2</c:v>
                      </c:pt>
                      <c:pt idx="96">
                        <c:v>7.0559804528506229E-2</c:v>
                      </c:pt>
                      <c:pt idx="97">
                        <c:v>1.1331735938423493</c:v>
                      </c:pt>
                      <c:pt idx="98">
                        <c:v>0.63728715882922327</c:v>
                      </c:pt>
                      <c:pt idx="99">
                        <c:v>1.2748554324175276</c:v>
                      </c:pt>
                      <c:pt idx="100">
                        <c:v>1.2394349727737339</c:v>
                      </c:pt>
                    </c:numCache>
                  </c:numRef>
                </c:val>
                <c:smooth val="0"/>
                <c:extLst xmlns:c15="http://schemas.microsoft.com/office/drawing/2012/chart">
                  <c:ext xmlns:c16="http://schemas.microsoft.com/office/drawing/2014/chart" uri="{C3380CC4-5D6E-409C-BE32-E72D297353CC}">
                    <c16:uniqueId val="{00000007-E2C3-4933-8B2C-BEE1A7FD9104}"/>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'Chart Data'!$CA$4</c15:sqref>
                        </c15:formulaRef>
                      </c:ext>
                    </c:extLst>
                    <c:strCache>
                      <c:ptCount val="1"/>
                      <c:pt idx="0">
                        <c:v>London bus usage</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Data'!$CA$213:$CA$318</c15:sqref>
                        </c15:formulaRef>
                      </c:ext>
                    </c:extLst>
                    <c:numCache>
                      <c:formatCode>0.00</c:formatCode>
                      <c:ptCount val="106"/>
                      <c:pt idx="0">
                        <c:v>0.69724811651590701</c:v>
                      </c:pt>
                      <c:pt idx="1">
                        <c:v>-0.16387077275552847</c:v>
                      </c:pt>
                      <c:pt idx="2">
                        <c:v>-0.54659027909839231</c:v>
                      </c:pt>
                      <c:pt idx="3">
                        <c:v>-2.0350957876959858E-2</c:v>
                      </c:pt>
                      <c:pt idx="4">
                        <c:v>-0.45091040251267522</c:v>
                      </c:pt>
                      <c:pt idx="5">
                        <c:v>1.2713273760301957</c:v>
                      </c:pt>
                      <c:pt idx="6">
                        <c:v>-0.64227015568410473</c:v>
                      </c:pt>
                      <c:pt idx="7">
                        <c:v>3.2806047843302131</c:v>
                      </c:pt>
                      <c:pt idx="8">
                        <c:v>0.5058883633444774</c:v>
                      </c:pt>
                      <c:pt idx="9">
                        <c:v>-6.8190896169816065E-2</c:v>
                      </c:pt>
                      <c:pt idx="10">
                        <c:v>-2.0350957876959858E-2</c:v>
                      </c:pt>
                      <c:pt idx="11">
                        <c:v>2.7488980415901105E-2</c:v>
                      </c:pt>
                      <c:pt idx="12">
                        <c:v>0.88860786968733652</c:v>
                      </c:pt>
                      <c:pt idx="13">
                        <c:v>-1.3598692300769717</c:v>
                      </c:pt>
                      <c:pt idx="14">
                        <c:v>0.26668867188018686</c:v>
                      </c:pt>
                      <c:pt idx="15">
                        <c:v>3.3762846609159305</c:v>
                      </c:pt>
                      <c:pt idx="16">
                        <c:v>1.1756474994444832</c:v>
                      </c:pt>
                      <c:pt idx="17">
                        <c:v>-2.0350957876959858E-2</c:v>
                      </c:pt>
                      <c:pt idx="18">
                        <c:v>1.1756474994444832</c:v>
                      </c:pt>
                      <c:pt idx="19">
                        <c:v>0.41020848675876026</c:v>
                      </c:pt>
                      <c:pt idx="20">
                        <c:v>0.12316885700161351</c:v>
                      </c:pt>
                      <c:pt idx="21">
                        <c:v>0.45804842505161641</c:v>
                      </c:pt>
                      <c:pt idx="22">
                        <c:v>0.26668867188018686</c:v>
                      </c:pt>
                      <c:pt idx="23">
                        <c:v>0.12316885700161351</c:v>
                      </c:pt>
                      <c:pt idx="24">
                        <c:v>-0.16387077275552847</c:v>
                      </c:pt>
                      <c:pt idx="25">
                        <c:v>-0.59443021739124857</c:v>
                      </c:pt>
                      <c:pt idx="26">
                        <c:v>-1.0249896620269687</c:v>
                      </c:pt>
                      <c:pt idx="27">
                        <c:v>0.21884873358733067</c:v>
                      </c:pt>
                      <c:pt idx="28">
                        <c:v>-2.0350957876959858E-2</c:v>
                      </c:pt>
                      <c:pt idx="29">
                        <c:v>1.3191673143230518</c:v>
                      </c:pt>
                      <c:pt idx="30">
                        <c:v>0.45804842505161641</c:v>
                      </c:pt>
                      <c:pt idx="31">
                        <c:v>-0.30739058763410182</c:v>
                      </c:pt>
                      <c:pt idx="32">
                        <c:v>0.60156823993018982</c:v>
                      </c:pt>
                      <c:pt idx="33">
                        <c:v>2.7488980415901105E-2</c:v>
                      </c:pt>
                      <c:pt idx="34">
                        <c:v>1.079967622858766</c:v>
                      </c:pt>
                      <c:pt idx="35">
                        <c:v>-0.11603083446267226</c:v>
                      </c:pt>
                      <c:pt idx="36">
                        <c:v>0.12316885700161351</c:v>
                      </c:pt>
                      <c:pt idx="37">
                        <c:v>-0.11603083446267226</c:v>
                      </c:pt>
                      <c:pt idx="38">
                        <c:v>2.7488980415901105E-2</c:v>
                      </c:pt>
                      <c:pt idx="39">
                        <c:v>-1.0249896620269687</c:v>
                      </c:pt>
                      <c:pt idx="40">
                        <c:v>-0.11603083446267226</c:v>
                      </c:pt>
                      <c:pt idx="41">
                        <c:v>-0.97714972373410769</c:v>
                      </c:pt>
                      <c:pt idx="42">
                        <c:v>-1.2163494151983982</c:v>
                      </c:pt>
                      <c:pt idx="43">
                        <c:v>0.31452861017304307</c:v>
                      </c:pt>
                      <c:pt idx="44">
                        <c:v>-1.455549106662684</c:v>
                      </c:pt>
                      <c:pt idx="45">
                        <c:v>-1.2163494151983982</c:v>
                      </c:pt>
                      <c:pt idx="46">
                        <c:v>-1.5990689215412575</c:v>
                      </c:pt>
                      <c:pt idx="47">
                        <c:v>-1.1685094769055373</c:v>
                      </c:pt>
                      <c:pt idx="48">
                        <c:v>-1.455549106662684</c:v>
                      </c:pt>
                      <c:pt idx="49">
                        <c:v>-0.69011009397696577</c:v>
                      </c:pt>
                      <c:pt idx="50">
                        <c:v>-0.64227015568410473</c:v>
                      </c:pt>
                      <c:pt idx="51">
                        <c:v>1.3032206682254364</c:v>
                      </c:pt>
                      <c:pt idx="52">
                        <c:v>0.60156823993018982</c:v>
                      </c:pt>
                      <c:pt idx="53">
                        <c:v>-1.9817884278841165</c:v>
                      </c:pt>
                      <c:pt idx="54">
                        <c:v>-1.7425887364198307</c:v>
                      </c:pt>
                      <c:pt idx="55">
                        <c:v>-1.2163494151983982</c:v>
                      </c:pt>
                      <c:pt idx="56">
                        <c:v>-1.5990689215412575</c:v>
                      </c:pt>
                      <c:pt idx="57">
                        <c:v>-0.64227015568410473</c:v>
                      </c:pt>
                      <c:pt idx="58">
                        <c:v>-2.0350957876959858E-2</c:v>
                      </c:pt>
                      <c:pt idx="59">
                        <c:v>-0.59443021739124857</c:v>
                      </c:pt>
                      <c:pt idx="60">
                        <c:v>-0.40307046421981901</c:v>
                      </c:pt>
                      <c:pt idx="61">
                        <c:v>-0.97714972373410769</c:v>
                      </c:pt>
                      <c:pt idx="62">
                        <c:v>-1.0249896620269687</c:v>
                      </c:pt>
                      <c:pt idx="63">
                        <c:v>-1.3120292917841105</c:v>
                      </c:pt>
                      <c:pt idx="64">
                        <c:v>-0.92930978544125153</c:v>
                      </c:pt>
                      <c:pt idx="65">
                        <c:v>-0.88146984714839527</c:v>
                      </c:pt>
                      <c:pt idx="66">
                        <c:v>-0.69011009397696577</c:v>
                      </c:pt>
                      <c:pt idx="67">
                        <c:v>-6.8190896169816065E-2</c:v>
                      </c:pt>
                      <c:pt idx="68">
                        <c:v>-0.69011009397696577</c:v>
                      </c:pt>
                      <c:pt idx="69">
                        <c:v>-0.92930978544125153</c:v>
                      </c:pt>
                      <c:pt idx="70">
                        <c:v>-0.3552305259269628</c:v>
                      </c:pt>
                      <c:pt idx="71">
                        <c:v>-0.73795003226982192</c:v>
                      </c:pt>
                      <c:pt idx="72">
                        <c:v>-0.83362990885553434</c:v>
                      </c:pt>
                      <c:pt idx="73">
                        <c:v>-6.8190896169816065E-2</c:v>
                      </c:pt>
                      <c:pt idx="74">
                        <c:v>-0.88146984714839527</c:v>
                      </c:pt>
                      <c:pt idx="75">
                        <c:v>-0.64227015568410473</c:v>
                      </c:pt>
                      <c:pt idx="76">
                        <c:v>-1.2641893534912545</c:v>
                      </c:pt>
                      <c:pt idx="77">
                        <c:v>-1.4077091683698277</c:v>
                      </c:pt>
                      <c:pt idx="78">
                        <c:v>-1.7425887364198307</c:v>
                      </c:pt>
                      <c:pt idx="79">
                        <c:v>-1.455549106662684</c:v>
                      </c:pt>
                      <c:pt idx="80">
                        <c:v>-1.3120292917841105</c:v>
                      </c:pt>
                      <c:pt idx="81">
                        <c:v>2.7488980415901105E-2</c:v>
                      </c:pt>
                      <c:pt idx="82">
                        <c:v>-0.25955064934124561</c:v>
                      </c:pt>
                      <c:pt idx="83">
                        <c:v>-0.45091040251267522</c:v>
                      </c:pt>
                      <c:pt idx="84">
                        <c:v>-0.30739058763410182</c:v>
                      </c:pt>
                      <c:pt idx="85">
                        <c:v>-0.78578997056267808</c:v>
                      </c:pt>
                      <c:pt idx="86">
                        <c:v>-0.3552305259269628</c:v>
                      </c:pt>
                      <c:pt idx="87">
                        <c:v>-0.83362990885553434</c:v>
                      </c:pt>
                      <c:pt idx="88">
                        <c:v>0.45804842505161641</c:v>
                      </c:pt>
                      <c:pt idx="89">
                        <c:v>-1.1685094769055373</c:v>
                      </c:pt>
                      <c:pt idx="90">
                        <c:v>-0.64227015568410473</c:v>
                      </c:pt>
                      <c:pt idx="91">
                        <c:v>-1.3120292917841105</c:v>
                      </c:pt>
                      <c:pt idx="92">
                        <c:v>-0.59443021739124857</c:v>
                      </c:pt>
                      <c:pt idx="93">
                        <c:v>-1.1685094769055373</c:v>
                      </c:pt>
                      <c:pt idx="94">
                        <c:v>-1.5033890449555403</c:v>
                      </c:pt>
                      <c:pt idx="95">
                        <c:v>-2.8429073171555519</c:v>
                      </c:pt>
                      <c:pt idx="96">
                        <c:v>-1.3120292917841105</c:v>
                      </c:pt>
                      <c:pt idx="97">
                        <c:v>-1.0728296003198248</c:v>
                      </c:pt>
                      <c:pt idx="98">
                        <c:v>-1.2641893534912545</c:v>
                      </c:pt>
                      <c:pt idx="99">
                        <c:v>-1.120669538612681</c:v>
                      </c:pt>
                      <c:pt idx="100">
                        <c:v>-1.2641893534912545</c:v>
                      </c:pt>
                    </c:numCache>
                  </c:numRef>
                </c:val>
                <c:smooth val="0"/>
                <c:extLst xmlns:c15="http://schemas.microsoft.com/office/drawing/2012/chart">
                  <c:ext xmlns:c16="http://schemas.microsoft.com/office/drawing/2014/chart" uri="{C3380CC4-5D6E-409C-BE32-E72D297353CC}">
                    <c16:uniqueId val="{00000008-E2C3-4933-8B2C-BEE1A7FD910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'Chart Data'!$CB$4</c15:sqref>
                        </c15:formulaRef>
                      </c:ext>
                    </c:extLst>
                    <c:strCache>
                      <c:ptCount val="1"/>
                      <c:pt idx="0">
                        <c:v>Potential redundancies (HR1)</c:v>
                      </c:pt>
                    </c:strCache>
                  </c:strRef>
                </c:tx>
                <c:spPr>
                  <a:ln w="28575" cap="rnd">
                    <a:solidFill>
                      <a:schemeClr val="accent4">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Data'!$CB$213:$CB$318</c15:sqref>
                        </c15:formulaRef>
                      </c:ext>
                    </c:extLst>
                    <c:numCache>
                      <c:formatCode>0.00</c:formatCode>
                      <c:ptCount val="106"/>
                      <c:pt idx="0">
                        <c:v>-1.2501871536323852</c:v>
                      </c:pt>
                      <c:pt idx="1">
                        <c:v>-0.26471192654983527</c:v>
                      </c:pt>
                      <c:pt idx="2">
                        <c:v>0.53585073032958719</c:v>
                      </c:pt>
                      <c:pt idx="3">
                        <c:v>1.0736199933203296</c:v>
                      </c:pt>
                      <c:pt idx="4">
                        <c:v>0.23259411519645809</c:v>
                      </c:pt>
                      <c:pt idx="5">
                        <c:v>1.3472905972209583</c:v>
                      </c:pt>
                      <c:pt idx="6">
                        <c:v>0.43055933741392399</c:v>
                      </c:pt>
                      <c:pt idx="7">
                        <c:v>0.21258004877447254</c:v>
                      </c:pt>
                      <c:pt idx="8">
                        <c:v>0.84171787586558389</c:v>
                      </c:pt>
                      <c:pt idx="9">
                        <c:v>0.5058296306966088</c:v>
                      </c:pt>
                      <c:pt idx="10">
                        <c:v>1.0762305237231973</c:v>
                      </c:pt>
                      <c:pt idx="11">
                        <c:v>8.2488617031566402E-2</c:v>
                      </c:pt>
                      <c:pt idx="12">
                        <c:v>-0.4983543976064928</c:v>
                      </c:pt>
                      <c:pt idx="13">
                        <c:v>-0.33824186623060831</c:v>
                      </c:pt>
                      <c:pt idx="14">
                        <c:v>-0.67151958099671571</c:v>
                      </c:pt>
                      <c:pt idx="15">
                        <c:v>-0.63975812776182561</c:v>
                      </c:pt>
                      <c:pt idx="16">
                        <c:v>-0.2120662300920037</c:v>
                      </c:pt>
                      <c:pt idx="17">
                        <c:v>-0.18030477685711357</c:v>
                      </c:pt>
                      <c:pt idx="18">
                        <c:v>-0.14201699761505424</c:v>
                      </c:pt>
                      <c:pt idx="19">
                        <c:v>0.14035537429513334</c:v>
                      </c:pt>
                      <c:pt idx="20">
                        <c:v>1.3272765307989727</c:v>
                      </c:pt>
                      <c:pt idx="21">
                        <c:v>-0.77942150431524659</c:v>
                      </c:pt>
                      <c:pt idx="22">
                        <c:v>-0.36608752386119692</c:v>
                      </c:pt>
                      <c:pt idx="23">
                        <c:v>-0.63801777415991379</c:v>
                      </c:pt>
                      <c:pt idx="24">
                        <c:v>-0.3251892142162699</c:v>
                      </c:pt>
                      <c:pt idx="25">
                        <c:v>-0.57405977928965557</c:v>
                      </c:pt>
                      <c:pt idx="26">
                        <c:v>-0.50662107721557381</c:v>
                      </c:pt>
                      <c:pt idx="27">
                        <c:v>0.45013831543543159</c:v>
                      </c:pt>
                      <c:pt idx="28">
                        <c:v>-0.16420650603942955</c:v>
                      </c:pt>
                      <c:pt idx="29">
                        <c:v>-0.76158287989565077</c:v>
                      </c:pt>
                      <c:pt idx="30">
                        <c:v>-0.54316850285572138</c:v>
                      </c:pt>
                      <c:pt idx="31">
                        <c:v>-0.48704209919406621</c:v>
                      </c:pt>
                      <c:pt idx="32">
                        <c:v>-0.79464959833197468</c:v>
                      </c:pt>
                      <c:pt idx="33">
                        <c:v>-1.0883342686545889</c:v>
                      </c:pt>
                      <c:pt idx="34">
                        <c:v>-1.0061025609642569</c:v>
                      </c:pt>
                      <c:pt idx="35">
                        <c:v>-0.79726012873484242</c:v>
                      </c:pt>
                      <c:pt idx="36">
                        <c:v>-1.3437311597351438</c:v>
                      </c:pt>
                      <c:pt idx="37">
                        <c:v>0.57500868637260238</c:v>
                      </c:pt>
                      <c:pt idx="38">
                        <c:v>0.80473536182495842</c:v>
                      </c:pt>
                      <c:pt idx="39">
                        <c:v>-0.16638194804181927</c:v>
                      </c:pt>
                      <c:pt idx="40">
                        <c:v>-0.49400351360171335</c:v>
                      </c:pt>
                      <c:pt idx="41">
                        <c:v>-0.24469786012784972</c:v>
                      </c:pt>
                      <c:pt idx="42">
                        <c:v>-0.27732949016369574</c:v>
                      </c:pt>
                      <c:pt idx="43">
                        <c:v>-0.54534394485811111</c:v>
                      </c:pt>
                      <c:pt idx="44">
                        <c:v>-2.8023836689832132E-2</c:v>
                      </c:pt>
                      <c:pt idx="45">
                        <c:v>0.26348539163039236</c:v>
                      </c:pt>
                      <c:pt idx="46">
                        <c:v>1.431262658513202</c:v>
                      </c:pt>
                      <c:pt idx="47">
                        <c:v>-0.7250354542555032</c:v>
                      </c:pt>
                      <c:pt idx="48">
                        <c:v>-0.40698583350612394</c:v>
                      </c:pt>
                      <c:pt idx="49">
                        <c:v>2.4397975708210833</c:v>
                      </c:pt>
                      <c:pt idx="50">
                        <c:v>-0.60364579052215595</c:v>
                      </c:pt>
                      <c:pt idx="51">
                        <c:v>-1.8714933895148935</c:v>
                      </c:pt>
                      <c:pt idx="52">
                        <c:v>-1.5273384647368373</c:v>
                      </c:pt>
                      <c:pt idx="53">
                        <c:v>-0.76680394070138613</c:v>
                      </c:pt>
                      <c:pt idx="54">
                        <c:v>0.12599745707936111</c:v>
                      </c:pt>
                      <c:pt idx="55">
                        <c:v>0.56239112275874192</c:v>
                      </c:pt>
                      <c:pt idx="56">
                        <c:v>0.53802617233197692</c:v>
                      </c:pt>
                      <c:pt idx="57">
                        <c:v>0.96745842360371059</c:v>
                      </c:pt>
                      <c:pt idx="58">
                        <c:v>1.6461963283493077</c:v>
                      </c:pt>
                      <c:pt idx="59">
                        <c:v>5.2032428998110107E-2</c:v>
                      </c:pt>
                      <c:pt idx="60">
                        <c:v>0.21997655158259763</c:v>
                      </c:pt>
                      <c:pt idx="61">
                        <c:v>0.45622955304212287</c:v>
                      </c:pt>
                      <c:pt idx="62">
                        <c:v>0.71771768172936901</c:v>
                      </c:pt>
                      <c:pt idx="63">
                        <c:v>0.44709269663208595</c:v>
                      </c:pt>
                      <c:pt idx="64">
                        <c:v>1.6562033615603007</c:v>
                      </c:pt>
                      <c:pt idx="65">
                        <c:v>0.41794177380006353</c:v>
                      </c:pt>
                      <c:pt idx="66">
                        <c:v>0.46928220505646123</c:v>
                      </c:pt>
                      <c:pt idx="67">
                        <c:v>0.20300810396395771</c:v>
                      </c:pt>
                      <c:pt idx="68">
                        <c:v>-0.73982845987175339</c:v>
                      </c:pt>
                      <c:pt idx="69">
                        <c:v>0.1407904626956113</c:v>
                      </c:pt>
                      <c:pt idx="70">
                        <c:v>-0.15071876562461317</c:v>
                      </c:pt>
                      <c:pt idx="71">
                        <c:v>0.82474942824694397</c:v>
                      </c:pt>
                      <c:pt idx="72">
                        <c:v>0.39531717697521029</c:v>
                      </c:pt>
                      <c:pt idx="73">
                        <c:v>-0.80639698514487923</c:v>
                      </c:pt>
                      <c:pt idx="74">
                        <c:v>0.15688873351329533</c:v>
                      </c:pt>
                      <c:pt idx="75">
                        <c:v>1.6892700799966245</c:v>
                      </c:pt>
                      <c:pt idx="76">
                        <c:v>-0.30648041299571821</c:v>
                      </c:pt>
                      <c:pt idx="77">
                        <c:v>0.55629988515205064</c:v>
                      </c:pt>
                      <c:pt idx="78">
                        <c:v>0.34658727612168022</c:v>
                      </c:pt>
                      <c:pt idx="79">
                        <c:v>-5.4999317519464845E-2</c:v>
                      </c:pt>
                      <c:pt idx="80">
                        <c:v>-0.22250835170347444</c:v>
                      </c:pt>
                      <c:pt idx="81">
                        <c:v>-5.8480024723288421E-2</c:v>
                      </c:pt>
                      <c:pt idx="82">
                        <c:v>2.2011329365131768E-2</c:v>
                      </c:pt>
                      <c:pt idx="83">
                        <c:v>-0.12461346159593636</c:v>
                      </c:pt>
                      <c:pt idx="84">
                        <c:v>0.64810353765289741</c:v>
                      </c:pt>
                      <c:pt idx="85">
                        <c:v>1.0699030952705147E-2</c:v>
                      </c:pt>
                      <c:pt idx="86">
                        <c:v>-1.0087130913671245</c:v>
                      </c:pt>
                      <c:pt idx="87">
                        <c:v>1.1284411317805509</c:v>
                      </c:pt>
                      <c:pt idx="88">
                        <c:v>0.18299403754197216</c:v>
                      </c:pt>
                      <c:pt idx="89">
                        <c:v>-0.27210842935796037</c:v>
                      </c:pt>
                      <c:pt idx="90">
                        <c:v>-0.28559616977277674</c:v>
                      </c:pt>
                      <c:pt idx="91">
                        <c:v>-1.4834442606773677E-3</c:v>
                      </c:pt>
                      <c:pt idx="92">
                        <c:v>-1.9185326611553147E-3</c:v>
                      </c:pt>
                      <c:pt idx="93">
                        <c:v>0.32091706049348134</c:v>
                      </c:pt>
                      <c:pt idx="94">
                        <c:v>-0.30865585499810794</c:v>
                      </c:pt>
                      <c:pt idx="95">
                        <c:v>0.5053945422961309</c:v>
                      </c:pt>
                      <c:pt idx="96">
                        <c:v>0.53149984632480762</c:v>
                      </c:pt>
                      <c:pt idx="97">
                        <c:v>0.64853862605337542</c:v>
                      </c:pt>
                      <c:pt idx="98">
                        <c:v>1.4216907137026871</c:v>
                      </c:pt>
                      <c:pt idx="99">
                        <c:v>1.6009471346996014</c:v>
                      </c:pt>
                      <c:pt idx="100">
                        <c:v>1.4042871776835693</c:v>
                      </c:pt>
                      <c:pt idx="101">
                        <c:v>1.3677397520434218</c:v>
                      </c:pt>
                      <c:pt idx="102">
                        <c:v>-1.1314080203019057</c:v>
                      </c:pt>
                    </c:numCache>
                  </c:numRef>
                </c:val>
                <c:smooth val="0"/>
                <c:extLst xmlns:c15="http://schemas.microsoft.com/office/drawing/2012/chart">
                  <c:ext xmlns:c16="http://schemas.microsoft.com/office/drawing/2014/chart" uri="{C3380CC4-5D6E-409C-BE32-E72D297353CC}">
                    <c16:uniqueId val="{00000009-E2C3-4933-8B2C-BEE1A7FD910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'Chart Data'!$CC$4</c15:sqref>
                        </c15:formulaRef>
                      </c:ext>
                    </c:extLst>
                    <c:strCache>
                      <c:ptCount val="1"/>
                      <c:pt idx="0">
                        <c:v>Indeed new job postings</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Data'!$CC$213:$CC$318</c15:sqref>
                        </c15:formulaRef>
                      </c:ext>
                    </c:extLst>
                    <c:numCache>
                      <c:formatCode>0.00</c:formatCode>
                      <c:ptCount val="106"/>
                      <c:pt idx="0">
                        <c:v>-9.3123389846364757E-2</c:v>
                      </c:pt>
                      <c:pt idx="1">
                        <c:v>0.24099510083785899</c:v>
                      </c:pt>
                      <c:pt idx="2">
                        <c:v>-0.24933463224418653</c:v>
                      </c:pt>
                      <c:pt idx="3">
                        <c:v>-0.3274402534430948</c:v>
                      </c:pt>
                      <c:pt idx="4">
                        <c:v>-0.39860315275765645</c:v>
                      </c:pt>
                      <c:pt idx="5">
                        <c:v>-0.30921560849668273</c:v>
                      </c:pt>
                      <c:pt idx="6">
                        <c:v>-0.3335151350918994</c:v>
                      </c:pt>
                      <c:pt idx="7">
                        <c:v>-0.38732122969559363</c:v>
                      </c:pt>
                      <c:pt idx="8">
                        <c:v>-0.2649557564839673</c:v>
                      </c:pt>
                      <c:pt idx="9">
                        <c:v>-0.22329942517788318</c:v>
                      </c:pt>
                      <c:pt idx="10">
                        <c:v>-0.29012312331472778</c:v>
                      </c:pt>
                      <c:pt idx="11">
                        <c:v>-0.19986773881821027</c:v>
                      </c:pt>
                      <c:pt idx="12">
                        <c:v>-0.44893788641917737</c:v>
                      </c:pt>
                      <c:pt idx="13">
                        <c:v>-1.0946110216634966</c:v>
                      </c:pt>
                      <c:pt idx="14">
                        <c:v>-0.95575658397654573</c:v>
                      </c:pt>
                      <c:pt idx="15">
                        <c:v>-0.51489374432047819</c:v>
                      </c:pt>
                      <c:pt idx="16">
                        <c:v>-0.32917593391418232</c:v>
                      </c:pt>
                      <c:pt idx="17">
                        <c:v>-0.5938672057549319</c:v>
                      </c:pt>
                      <c:pt idx="18">
                        <c:v>-0.6910653121357978</c:v>
                      </c:pt>
                      <c:pt idx="19">
                        <c:v>-0.90715753078611405</c:v>
                      </c:pt>
                      <c:pt idx="20">
                        <c:v>-0.78999909898774945</c:v>
                      </c:pt>
                      <c:pt idx="21">
                        <c:v>-0.92191081479035197</c:v>
                      </c:pt>
                      <c:pt idx="22">
                        <c:v>-0.78305637710340115</c:v>
                      </c:pt>
                      <c:pt idx="23">
                        <c:v>-0.63639137729655981</c:v>
                      </c:pt>
                      <c:pt idx="24">
                        <c:v>-0.88719720536861446</c:v>
                      </c:pt>
                      <c:pt idx="25">
                        <c:v>-0.85421927641796358</c:v>
                      </c:pt>
                      <c:pt idx="26">
                        <c:v>-0.85074791547579032</c:v>
                      </c:pt>
                      <c:pt idx="27">
                        <c:v>-0.90108264913730951</c:v>
                      </c:pt>
                      <c:pt idx="28">
                        <c:v>-1.1458135955605613</c:v>
                      </c:pt>
                      <c:pt idx="29">
                        <c:v>-1.1180427080231694</c:v>
                      </c:pt>
                      <c:pt idx="30">
                        <c:v>-1.0711793353038237</c:v>
                      </c:pt>
                      <c:pt idx="31">
                        <c:v>-1.2204478558172962</c:v>
                      </c:pt>
                      <c:pt idx="32">
                        <c:v>-1.2603685066522945</c:v>
                      </c:pt>
                      <c:pt idx="33">
                        <c:v>-1.2907429148963141</c:v>
                      </c:pt>
                      <c:pt idx="34">
                        <c:v>-1.2499544238257729</c:v>
                      </c:pt>
                      <c:pt idx="35">
                        <c:v>-1.0173732407001304</c:v>
                      </c:pt>
                      <c:pt idx="36">
                        <c:v>-1.1536241576804507</c:v>
                      </c:pt>
                      <c:pt idx="37">
                        <c:v>-1.1466814357961024</c:v>
                      </c:pt>
                      <c:pt idx="38">
                        <c:v>-0.97745258986513195</c:v>
                      </c:pt>
                      <c:pt idx="39">
                        <c:v>-1.0711793353038228</c:v>
                      </c:pt>
                      <c:pt idx="40">
                        <c:v>-1.032994364939912</c:v>
                      </c:pt>
                      <c:pt idx="41">
                        <c:v>-1.0312586844688252</c:v>
                      </c:pt>
                      <c:pt idx="42">
                        <c:v>-1.2169764948751221</c:v>
                      </c:pt>
                      <c:pt idx="43">
                        <c:v>-0.97745258986513195</c:v>
                      </c:pt>
                      <c:pt idx="44">
                        <c:v>-1.2343332995859913</c:v>
                      </c:pt>
                      <c:pt idx="45">
                        <c:v>-1.5198527370797825</c:v>
                      </c:pt>
                      <c:pt idx="46">
                        <c:v>-1.4634431217694586</c:v>
                      </c:pt>
                      <c:pt idx="47">
                        <c:v>-1.5432844234394554</c:v>
                      </c:pt>
                      <c:pt idx="48">
                        <c:v>-1.6057689203985828</c:v>
                      </c:pt>
                      <c:pt idx="49">
                        <c:v>-1.6639142161799934</c:v>
                      </c:pt>
                      <c:pt idx="50">
                        <c:v>-1.577998032861192</c:v>
                      </c:pt>
                      <c:pt idx="51">
                        <c:v>-1.3636414946819633</c:v>
                      </c:pt>
                      <c:pt idx="52">
                        <c:v>-1.4217867904633736</c:v>
                      </c:pt>
                      <c:pt idx="53">
                        <c:v>-1.729870074081294</c:v>
                      </c:pt>
                      <c:pt idx="54">
                        <c:v>-1.8661209910616146</c:v>
                      </c:pt>
                      <c:pt idx="55">
                        <c:v>-1.7298700740812949</c:v>
                      </c:pt>
                      <c:pt idx="56">
                        <c:v>-1.8591782691772678</c:v>
                      </c:pt>
                      <c:pt idx="57">
                        <c:v>-1.7880153698627061</c:v>
                      </c:pt>
                      <c:pt idx="58">
                        <c:v>-1.8235968195199865</c:v>
                      </c:pt>
                      <c:pt idx="59">
                        <c:v>-1.7480947190277079</c:v>
                      </c:pt>
                      <c:pt idx="60">
                        <c:v>-2.061385044058889</c:v>
                      </c:pt>
                      <c:pt idx="61">
                        <c:v>-2.0058432689841093</c:v>
                      </c:pt>
                      <c:pt idx="62">
                        <c:v>-1.858310428941724</c:v>
                      </c:pt>
                      <c:pt idx="63">
                        <c:v>-1.7454911983210766</c:v>
                      </c:pt>
                      <c:pt idx="64">
                        <c:v>-1.7828083284494454</c:v>
                      </c:pt>
                      <c:pt idx="65">
                        <c:v>-1.5979583582786916</c:v>
                      </c:pt>
                      <c:pt idx="66">
                        <c:v>-1.4773285655381536</c:v>
                      </c:pt>
                      <c:pt idx="67">
                        <c:v>-2.0041075885130226</c:v>
                      </c:pt>
                      <c:pt idx="68">
                        <c:v>-2.9266217588956995</c:v>
                      </c:pt>
                      <c:pt idx="69">
                        <c:v>-2.7556572324936415</c:v>
                      </c:pt>
                      <c:pt idx="70">
                        <c:v>-2.2167284462211647</c:v>
                      </c:pt>
                      <c:pt idx="71">
                        <c:v>-2.2175962864567094</c:v>
                      </c:pt>
                      <c:pt idx="72">
                        <c:v>-2.4024462566274614</c:v>
                      </c:pt>
                      <c:pt idx="73">
                        <c:v>-2.6098600729223431</c:v>
                      </c:pt>
                      <c:pt idx="74">
                        <c:v>-2.0613850440588899</c:v>
                      </c:pt>
                      <c:pt idx="75">
                        <c:v>-2.0631207245299774</c:v>
                      </c:pt>
                      <c:pt idx="76">
                        <c:v>-2.3286798366062693</c:v>
                      </c:pt>
                      <c:pt idx="77">
                        <c:v>-2.2323495704609471</c:v>
                      </c:pt>
                      <c:pt idx="78">
                        <c:v>-2.2375566118742087</c:v>
                      </c:pt>
                      <c:pt idx="79">
                        <c:v>-2.2774772627092053</c:v>
                      </c:pt>
                      <c:pt idx="80">
                        <c:v>-2.2019751622169275</c:v>
                      </c:pt>
                      <c:pt idx="81">
                        <c:v>-2.1438298664355155</c:v>
                      </c:pt>
                      <c:pt idx="82">
                        <c:v>-2.2418958130519249</c:v>
                      </c:pt>
                      <c:pt idx="83">
                        <c:v>-2.38422161168105</c:v>
                      </c:pt>
                      <c:pt idx="84">
                        <c:v>-2.3868251323876803</c:v>
                      </c:pt>
                      <c:pt idx="85">
                        <c:v>-2.376411049561157</c:v>
                      </c:pt>
                      <c:pt idx="86">
                        <c:v>-2.4623272328799599</c:v>
                      </c:pt>
                      <c:pt idx="87">
                        <c:v>-1.9719974997979146</c:v>
                      </c:pt>
                      <c:pt idx="88">
                        <c:v>-2.288759185771271</c:v>
                      </c:pt>
                      <c:pt idx="89">
                        <c:v>-2.388560812858767</c:v>
                      </c:pt>
                      <c:pt idx="90">
                        <c:v>-2.0466317600546513</c:v>
                      </c:pt>
                      <c:pt idx="91">
                        <c:v>-1.9164557247231362</c:v>
                      </c:pt>
                      <c:pt idx="92">
                        <c:v>-1.9268698075496562</c:v>
                      </c:pt>
                      <c:pt idx="93">
                        <c:v>-2.0414247186413914</c:v>
                      </c:pt>
                      <c:pt idx="94">
                        <c:v>-1.8878169969502017</c:v>
                      </c:pt>
                      <c:pt idx="95">
                        <c:v>-1.8583104289417249</c:v>
                      </c:pt>
                      <c:pt idx="96">
                        <c:v>-2.0483674405257379</c:v>
                      </c:pt>
                      <c:pt idx="97">
                        <c:v>-1.6873459025396671</c:v>
                      </c:pt>
                      <c:pt idx="98">
                        <c:v>-1.498156731191197</c:v>
                      </c:pt>
                      <c:pt idx="99">
                        <c:v>-1.6014297192208666</c:v>
                      </c:pt>
                      <c:pt idx="100">
                        <c:v>-1.5797337133322804</c:v>
                      </c:pt>
                    </c:numCache>
                  </c:numRef>
                </c:val>
                <c:smooth val="0"/>
                <c:extLst xmlns:c15="http://schemas.microsoft.com/office/drawing/2012/chart">
                  <c:ext xmlns:c16="http://schemas.microsoft.com/office/drawing/2014/chart" uri="{C3380CC4-5D6E-409C-BE32-E72D297353CC}">
                    <c16:uniqueId val="{0000000A-E2C3-4933-8B2C-BEE1A7FD9104}"/>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'Chart Data'!$CD$4</c15:sqref>
                        </c15:formulaRef>
                      </c:ext>
                    </c:extLst>
                    <c:strCache>
                      <c:ptCount val="1"/>
                      <c:pt idx="0">
                        <c:v>Open table </c:v>
                      </c:pt>
                    </c:strCache>
                  </c:strRef>
                </c:tx>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Data'!$CD$213:$CD$318</c15:sqref>
                        </c15:formulaRef>
                      </c:ext>
                    </c:extLst>
                    <c:numCache>
                      <c:formatCode>0.00</c:formatCode>
                      <c:ptCount val="106"/>
                      <c:pt idx="0">
                        <c:v>0.86569124115817797</c:v>
                      </c:pt>
                      <c:pt idx="1">
                        <c:v>-1.0531541467453176</c:v>
                      </c:pt>
                      <c:pt idx="2">
                        <c:v>-0.40502312112040773</c:v>
                      </c:pt>
                      <c:pt idx="3">
                        <c:v>-0.31315212137163401</c:v>
                      </c:pt>
                      <c:pt idx="4">
                        <c:v>6.6539394028434617E-2</c:v>
                      </c:pt>
                      <c:pt idx="5">
                        <c:v>-0.52055404957160523</c:v>
                      </c:pt>
                      <c:pt idx="6">
                        <c:v>0.72033370045977596</c:v>
                      </c:pt>
                      <c:pt idx="7">
                        <c:v>-0.59442840142438624</c:v>
                      </c:pt>
                      <c:pt idx="8">
                        <c:v>-0.28697517897746294</c:v>
                      </c:pt>
                      <c:pt idx="9">
                        <c:v>1.8105781810400856</c:v>
                      </c:pt>
                      <c:pt idx="10">
                        <c:v>-0.66440138205495913</c:v>
                      </c:pt>
                      <c:pt idx="11">
                        <c:v>-0.60437060550678778</c:v>
                      </c:pt>
                      <c:pt idx="12">
                        <c:v>1.2485290236729307</c:v>
                      </c:pt>
                      <c:pt idx="13">
                        <c:v>-0.68340483542765051</c:v>
                      </c:pt>
                      <c:pt idx="14">
                        <c:v>-0.96921174012554767</c:v>
                      </c:pt>
                      <c:pt idx="15">
                        <c:v>-0.48946893047852702</c:v>
                      </c:pt>
                      <c:pt idx="16">
                        <c:v>-0.93636471144824651</c:v>
                      </c:pt>
                      <c:pt idx="17">
                        <c:v>2.7330969426425937E-3</c:v>
                      </c:pt>
                      <c:pt idx="18">
                        <c:v>3.3818216035720834E-2</c:v>
                      </c:pt>
                      <c:pt idx="19">
                        <c:v>-0.37897202941082392</c:v>
                      </c:pt>
                      <c:pt idx="20">
                        <c:v>-8.1083458992539992E-2</c:v>
                      </c:pt>
                      <c:pt idx="21">
                        <c:v>0.39425457669392316</c:v>
                      </c:pt>
                      <c:pt idx="22">
                        <c:v>0.23807387712100808</c:v>
                      </c:pt>
                      <c:pt idx="23">
                        <c:v>0.23190719357622722</c:v>
                      </c:pt>
                      <c:pt idx="24">
                        <c:v>6.7420348820546289E-2</c:v>
                      </c:pt>
                      <c:pt idx="25">
                        <c:v>-0.44781235388011054</c:v>
                      </c:pt>
                      <c:pt idx="26">
                        <c:v>-0.62828223557838636</c:v>
                      </c:pt>
                      <c:pt idx="27">
                        <c:v>-0.36789716916713616</c:v>
                      </c:pt>
                      <c:pt idx="28">
                        <c:v>0.23945823465146884</c:v>
                      </c:pt>
                      <c:pt idx="29">
                        <c:v>-5.8052783713052884E-2</c:v>
                      </c:pt>
                      <c:pt idx="30">
                        <c:v>-0.28974389403838496</c:v>
                      </c:pt>
                      <c:pt idx="31">
                        <c:v>-0.67673474914452036</c:v>
                      </c:pt>
                      <c:pt idx="32">
                        <c:v>-0.13041692735078553</c:v>
                      </c:pt>
                      <c:pt idx="33">
                        <c:v>-0.11707675478452527</c:v>
                      </c:pt>
                      <c:pt idx="34">
                        <c:v>6.2763873490813804E-2</c:v>
                      </c:pt>
                      <c:pt idx="35">
                        <c:v>-0.1495462314080645</c:v>
                      </c:pt>
                      <c:pt idx="36">
                        <c:v>-0.47977842776530016</c:v>
                      </c:pt>
                      <c:pt idx="37">
                        <c:v>-0.36550600615997625</c:v>
                      </c:pt>
                      <c:pt idx="38">
                        <c:v>-0.39633942388387972</c:v>
                      </c:pt>
                      <c:pt idx="39">
                        <c:v>-6.3841915204071509E-2</c:v>
                      </c:pt>
                      <c:pt idx="40">
                        <c:v>-0.41370681835693557</c:v>
                      </c:pt>
                      <c:pt idx="41">
                        <c:v>-9.0773961705766834E-2</c:v>
                      </c:pt>
                      <c:pt idx="42">
                        <c:v>-0.93246334022603827</c:v>
                      </c:pt>
                      <c:pt idx="43">
                        <c:v>1.148981132164328</c:v>
                      </c:pt>
                      <c:pt idx="44">
                        <c:v>-0.40099589921361212</c:v>
                      </c:pt>
                      <c:pt idx="45">
                        <c:v>-6.8246689164629212E-2</c:v>
                      </c:pt>
                      <c:pt idx="46">
                        <c:v>-0.55591809194065378</c:v>
                      </c:pt>
                      <c:pt idx="47">
                        <c:v>-8.0705906938777897E-2</c:v>
                      </c:pt>
                      <c:pt idx="48">
                        <c:v>-0.34662840347187213</c:v>
                      </c:pt>
                      <c:pt idx="49">
                        <c:v>-0.3137813747945708</c:v>
                      </c:pt>
                      <c:pt idx="50">
                        <c:v>-0.1310461807737224</c:v>
                      </c:pt>
                      <c:pt idx="51">
                        <c:v>3.8955464725988991</c:v>
                      </c:pt>
                      <c:pt idx="52">
                        <c:v>4.4592316888656889</c:v>
                      </c:pt>
                      <c:pt idx="53">
                        <c:v>-1.2327430736514824</c:v>
                      </c:pt>
                      <c:pt idx="54">
                        <c:v>-0.77426902969972533</c:v>
                      </c:pt>
                      <c:pt idx="55">
                        <c:v>-0.78194592145955444</c:v>
                      </c:pt>
                      <c:pt idx="56">
                        <c:v>6.7797900874308231E-2</c:v>
                      </c:pt>
                      <c:pt idx="57">
                        <c:v>-0.67446943682194793</c:v>
                      </c:pt>
                      <c:pt idx="58">
                        <c:v>-1.1291679602360838</c:v>
                      </c:pt>
                      <c:pt idx="59">
                        <c:v>1.3717368438839572</c:v>
                      </c:pt>
                      <c:pt idx="60">
                        <c:v>-1.3375790684539516E-2</c:v>
                      </c:pt>
                      <c:pt idx="61">
                        <c:v>-1.3135392131565677</c:v>
                      </c:pt>
                      <c:pt idx="62">
                        <c:v>-0.63558157528445336</c:v>
                      </c:pt>
                      <c:pt idx="63">
                        <c:v>-0.32586304051495751</c:v>
                      </c:pt>
                      <c:pt idx="64">
                        <c:v>0.35788372884817571</c:v>
                      </c:pt>
                      <c:pt idx="65">
                        <c:v>-1.2231784216228427</c:v>
                      </c:pt>
                      <c:pt idx="66">
                        <c:v>-0.4836797989875084</c:v>
                      </c:pt>
                      <c:pt idx="67">
                        <c:v>2.1187865075945327</c:v>
                      </c:pt>
                      <c:pt idx="68">
                        <c:v>0.18546829096349074</c:v>
                      </c:pt>
                      <c:pt idx="69">
                        <c:v>-0.69762596278602229</c:v>
                      </c:pt>
                      <c:pt idx="70">
                        <c:v>-0.5901494781484159</c:v>
                      </c:pt>
                      <c:pt idx="71">
                        <c:v>-0.57001336861443808</c:v>
                      </c:pt>
                      <c:pt idx="72">
                        <c:v>-0.62538766983287708</c:v>
                      </c:pt>
                      <c:pt idx="73">
                        <c:v>-0.44919671141057144</c:v>
                      </c:pt>
                      <c:pt idx="74">
                        <c:v>-0.28231870364773054</c:v>
                      </c:pt>
                      <c:pt idx="75">
                        <c:v>-0.27111799271945547</c:v>
                      </c:pt>
                      <c:pt idx="76">
                        <c:v>-0.63784688760702579</c:v>
                      </c:pt>
                      <c:pt idx="77">
                        <c:v>-0.22253962846873396</c:v>
                      </c:pt>
                      <c:pt idx="78">
                        <c:v>3.0042695498099854E-2</c:v>
                      </c:pt>
                      <c:pt idx="79">
                        <c:v>-0.11657335204617601</c:v>
                      </c:pt>
                      <c:pt idx="80">
                        <c:v>-0.19674023812832495</c:v>
                      </c:pt>
                      <c:pt idx="81">
                        <c:v>-0.10851890823258473</c:v>
                      </c:pt>
                      <c:pt idx="82">
                        <c:v>9.8127915859862108E-2</c:v>
                      </c:pt>
                      <c:pt idx="83">
                        <c:v>0.13235930206762445</c:v>
                      </c:pt>
                      <c:pt idx="84">
                        <c:v>-0.47877162228860126</c:v>
                      </c:pt>
                      <c:pt idx="85">
                        <c:v>-0.50595537015947134</c:v>
                      </c:pt>
                      <c:pt idx="86">
                        <c:v>-0.33869981034286839</c:v>
                      </c:pt>
                      <c:pt idx="87">
                        <c:v>-0.33668619938947053</c:v>
                      </c:pt>
                      <c:pt idx="88">
                        <c:v>-0.74406486539875871</c:v>
                      </c:pt>
                      <c:pt idx="89">
                        <c:v>-0.2344954435045333</c:v>
                      </c:pt>
                      <c:pt idx="90">
                        <c:v>-0.30270651455088293</c:v>
                      </c:pt>
                      <c:pt idx="91">
                        <c:v>-0.24670295990950727</c:v>
                      </c:pt>
                      <c:pt idx="92">
                        <c:v>-0.16867553546534331</c:v>
                      </c:pt>
                      <c:pt idx="93">
                        <c:v>-0.29414866799894251</c:v>
                      </c:pt>
                      <c:pt idx="94">
                        <c:v>-0.18302251350830256</c:v>
                      </c:pt>
                      <c:pt idx="95">
                        <c:v>-0.26646151738972307</c:v>
                      </c:pt>
                      <c:pt idx="96">
                        <c:v>-0.15483196016073372</c:v>
                      </c:pt>
                      <c:pt idx="97">
                        <c:v>-0.35103317743242973</c:v>
                      </c:pt>
                      <c:pt idx="98">
                        <c:v>-0.11002911644763304</c:v>
                      </c:pt>
                      <c:pt idx="99">
                        <c:v>-0.18704973541509809</c:v>
                      </c:pt>
                      <c:pt idx="100">
                        <c:v>-0.20026405729677105</c:v>
                      </c:pt>
                      <c:pt idx="101">
                        <c:v>-0.2667132187588977</c:v>
                      </c:pt>
                      <c:pt idx="102">
                        <c:v>-0.2076892476874253</c:v>
                      </c:pt>
                      <c:pt idx="103">
                        <c:v>2.8639484110362989</c:v>
                      </c:pt>
                      <c:pt idx="104">
                        <c:v>1.7083874251551485</c:v>
                      </c:pt>
                      <c:pt idx="105">
                        <c:v>-0.40980544713472733</c:v>
                      </c:pt>
                    </c:numCache>
                  </c:numRef>
                </c:val>
                <c:smooth val="0"/>
                <c:extLst xmlns:c15="http://schemas.microsoft.com/office/drawing/2012/chart">
                  <c:ext xmlns:c16="http://schemas.microsoft.com/office/drawing/2014/chart" uri="{C3380CC4-5D6E-409C-BE32-E72D297353CC}">
                    <c16:uniqueId val="{0000000B-E2C3-4933-8B2C-BEE1A7FD910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'Chart Data'!$CE$4</c15:sqref>
                        </c15:formulaRef>
                      </c:ext>
                    </c:extLst>
                    <c:strCache>
                      <c:ptCount val="1"/>
                      <c:pt idx="0">
                        <c:v>Revolut - aggregate spending</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Data'!$CE$213:$CE$318</c15:sqref>
                        </c15:formulaRef>
                      </c:ext>
                    </c:extLst>
                    <c:numCache>
                      <c:formatCode>0.00</c:formatCode>
                      <c:ptCount val="106"/>
                      <c:pt idx="0">
                        <c:v>-0.85387768913208206</c:v>
                      </c:pt>
                      <c:pt idx="1">
                        <c:v>-1.7552585687559468</c:v>
                      </c:pt>
                      <c:pt idx="2">
                        <c:v>-2.251645255944434</c:v>
                      </c:pt>
                      <c:pt idx="3">
                        <c:v>-2.0433241281983614</c:v>
                      </c:pt>
                      <c:pt idx="4">
                        <c:v>-0.75531715557480228</c:v>
                      </c:pt>
                      <c:pt idx="5">
                        <c:v>-1.1661353795385594</c:v>
                      </c:pt>
                      <c:pt idx="6">
                        <c:v>-0.82498153270278718</c:v>
                      </c:pt>
                      <c:pt idx="7">
                        <c:v>-1.3943926152087189</c:v>
                      </c:pt>
                      <c:pt idx="8">
                        <c:v>-0.63390849832924046</c:v>
                      </c:pt>
                      <c:pt idx="9">
                        <c:v>-8.2865515258987471E-2</c:v>
                      </c:pt>
                      <c:pt idx="10">
                        <c:v>-1.0738468799349259</c:v>
                      </c:pt>
                      <c:pt idx="11">
                        <c:v>-1.2284077166497502</c:v>
                      </c:pt>
                      <c:pt idx="12">
                        <c:v>2.7029479657448446E-3</c:v>
                      </c:pt>
                      <c:pt idx="13">
                        <c:v>1.1012048947041715</c:v>
                      </c:pt>
                      <c:pt idx="14">
                        <c:v>0.33624075357208766</c:v>
                      </c:pt>
                      <c:pt idx="15">
                        <c:v>-0.86104572793624967</c:v>
                      </c:pt>
                      <c:pt idx="16">
                        <c:v>-1.0070945185711275</c:v>
                      </c:pt>
                      <c:pt idx="17">
                        <c:v>0.43972931380723695</c:v>
                      </c:pt>
                      <c:pt idx="18">
                        <c:v>-0.14267383903124461</c:v>
                      </c:pt>
                      <c:pt idx="19">
                        <c:v>-0.66907668871217929</c:v>
                      </c:pt>
                      <c:pt idx="20">
                        <c:v>-0.54901203874240101</c:v>
                      </c:pt>
                      <c:pt idx="21">
                        <c:v>0.74101094479483198</c:v>
                      </c:pt>
                      <c:pt idx="22">
                        <c:v>0.87406766509716449</c:v>
                      </c:pt>
                      <c:pt idx="23">
                        <c:v>4.4815175940220428E-2</c:v>
                      </c:pt>
                      <c:pt idx="24">
                        <c:v>-0.12184172625663664</c:v>
                      </c:pt>
                      <c:pt idx="25">
                        <c:v>0.60862622813039446</c:v>
                      </c:pt>
                      <c:pt idx="26">
                        <c:v>1.6392558074418748</c:v>
                      </c:pt>
                      <c:pt idx="27">
                        <c:v>0.93163597674311893</c:v>
                      </c:pt>
                      <c:pt idx="28">
                        <c:v>0.96232414287345691</c:v>
                      </c:pt>
                      <c:pt idx="29">
                        <c:v>0.99144430051538057</c:v>
                      </c:pt>
                      <c:pt idx="30">
                        <c:v>2.2176269384530105</c:v>
                      </c:pt>
                      <c:pt idx="31">
                        <c:v>2.1325064776535401</c:v>
                      </c:pt>
                      <c:pt idx="32">
                        <c:v>1.3599262952920335</c:v>
                      </c:pt>
                      <c:pt idx="33">
                        <c:v>1.3173660648923027</c:v>
                      </c:pt>
                      <c:pt idx="34">
                        <c:v>1.8110647375292233</c:v>
                      </c:pt>
                      <c:pt idx="35">
                        <c:v>1.5837035067095877</c:v>
                      </c:pt>
                      <c:pt idx="36">
                        <c:v>0.4522733817145248</c:v>
                      </c:pt>
                      <c:pt idx="37">
                        <c:v>0.13553566705544198</c:v>
                      </c:pt>
                      <c:pt idx="38">
                        <c:v>0.46548945325970542</c:v>
                      </c:pt>
                      <c:pt idx="39">
                        <c:v>1.3585822880162546</c:v>
                      </c:pt>
                      <c:pt idx="40">
                        <c:v>0.10798351790193268</c:v>
                      </c:pt>
                      <c:pt idx="41">
                        <c:v>-0.43118740089892305</c:v>
                      </c:pt>
                      <c:pt idx="42">
                        <c:v>-0.39781122021702725</c:v>
                      </c:pt>
                      <c:pt idx="43">
                        <c:v>0.69173067801619093</c:v>
                      </c:pt>
                      <c:pt idx="44">
                        <c:v>-8.6673535873700011E-2</c:v>
                      </c:pt>
                      <c:pt idx="45">
                        <c:v>-0.62226043527247188</c:v>
                      </c:pt>
                      <c:pt idx="46">
                        <c:v>-0.48651570041857928</c:v>
                      </c:pt>
                      <c:pt idx="47">
                        <c:v>0.79230722248714469</c:v>
                      </c:pt>
                      <c:pt idx="48">
                        <c:v>1.825848817562816</c:v>
                      </c:pt>
                      <c:pt idx="49">
                        <c:v>5.8703251123289432E-2</c:v>
                      </c:pt>
                      <c:pt idx="50">
                        <c:v>0.96770017197658154</c:v>
                      </c:pt>
                      <c:pt idx="51">
                        <c:v>1.3039259921344868</c:v>
                      </c:pt>
                      <c:pt idx="52">
                        <c:v>-0.3220988103480249</c:v>
                      </c:pt>
                      <c:pt idx="53">
                        <c:v>-0.89307790134236209</c:v>
                      </c:pt>
                      <c:pt idx="54">
                        <c:v>-1.201751572346758</c:v>
                      </c:pt>
                      <c:pt idx="55">
                        <c:v>-1.0236706083057634</c:v>
                      </c:pt>
                      <c:pt idx="56">
                        <c:v>-0.13953782205442486</c:v>
                      </c:pt>
                      <c:pt idx="57">
                        <c:v>0.25044828913472889</c:v>
                      </c:pt>
                      <c:pt idx="58">
                        <c:v>-0.44888349669670463</c:v>
                      </c:pt>
                      <c:pt idx="59">
                        <c:v>-0.30126669757341695</c:v>
                      </c:pt>
                      <c:pt idx="60">
                        <c:v>-2.4490799247510846E-3</c:v>
                      </c:pt>
                      <c:pt idx="61">
                        <c:v>0.84113948684052608</c:v>
                      </c:pt>
                      <c:pt idx="62">
                        <c:v>-0.22465828285389533</c:v>
                      </c:pt>
                      <c:pt idx="63">
                        <c:v>-0.57566818304539324</c:v>
                      </c:pt>
                      <c:pt idx="64">
                        <c:v>-2.9329225440372041E-2</c:v>
                      </c:pt>
                      <c:pt idx="65">
                        <c:v>1.7651444889400396</c:v>
                      </c:pt>
                      <c:pt idx="66">
                        <c:v>1.8861051437603373</c:v>
                      </c:pt>
                      <c:pt idx="67">
                        <c:v>1.1789333154868433</c:v>
                      </c:pt>
                      <c:pt idx="68">
                        <c:v>0.33220873174474641</c:v>
                      </c:pt>
                      <c:pt idx="69">
                        <c:v>1.7819445798872997</c:v>
                      </c:pt>
                      <c:pt idx="70">
                        <c:v>1.5449512969245671</c:v>
                      </c:pt>
                      <c:pt idx="71">
                        <c:v>0.91886790762319792</c:v>
                      </c:pt>
                      <c:pt idx="72">
                        <c:v>1.0667087079591211</c:v>
                      </c:pt>
                      <c:pt idx="73">
                        <c:v>2.4181080237570209</c:v>
                      </c:pt>
                      <c:pt idx="74">
                        <c:v>2.760381876655948</c:v>
                      </c:pt>
                      <c:pt idx="75">
                        <c:v>1.7434163713149102</c:v>
                      </c:pt>
                      <c:pt idx="76">
                        <c:v>1.6954801118120504</c:v>
                      </c:pt>
                      <c:pt idx="77">
                        <c:v>2.267803210082171</c:v>
                      </c:pt>
                      <c:pt idx="78">
                        <c:v>3.7318751358330573</c:v>
                      </c:pt>
                      <c:pt idx="79">
                        <c:v>2.9830390820103498</c:v>
                      </c:pt>
                      <c:pt idx="80">
                        <c:v>2.8313902610597186</c:v>
                      </c:pt>
                      <c:pt idx="81">
                        <c:v>2.8558063932364037</c:v>
                      </c:pt>
                      <c:pt idx="82">
                        <c:v>4.0815410287487781</c:v>
                      </c:pt>
                      <c:pt idx="83">
                        <c:v>4.1039411500117939</c:v>
                      </c:pt>
                      <c:pt idx="84">
                        <c:v>3.395873316887783</c:v>
                      </c:pt>
                      <c:pt idx="85">
                        <c:v>3.2195843625478271</c:v>
                      </c:pt>
                      <c:pt idx="86">
                        <c:v>3.5804503160950549</c:v>
                      </c:pt>
                      <c:pt idx="87">
                        <c:v>3.6814748629912684</c:v>
                      </c:pt>
                      <c:pt idx="88">
                        <c:v>2.4275160746874933</c:v>
                      </c:pt>
                      <c:pt idx="89">
                        <c:v>2.187386774747937</c:v>
                      </c:pt>
                      <c:pt idx="90">
                        <c:v>2.4862043923966026</c:v>
                      </c:pt>
                      <c:pt idx="91">
                        <c:v>3.7029789794037646</c:v>
                      </c:pt>
                      <c:pt idx="92">
                        <c:v>2.8264622343818533</c:v>
                      </c:pt>
                      <c:pt idx="93">
                        <c:v>2.0617220944624028</c:v>
                      </c:pt>
                      <c:pt idx="94">
                        <c:v>1.9154493026148964</c:v>
                      </c:pt>
                      <c:pt idx="95">
                        <c:v>2.8905265811940852</c:v>
                      </c:pt>
                      <c:pt idx="96">
                        <c:v>2.6777254291954113</c:v>
                      </c:pt>
                      <c:pt idx="97">
                        <c:v>1.5680234218254756</c:v>
                      </c:pt>
                      <c:pt idx="98">
                        <c:v>1.5285992084025601</c:v>
                      </c:pt>
                    </c:numCache>
                  </c:numRef>
                </c:val>
                <c:smooth val="0"/>
                <c:extLst xmlns:c15="http://schemas.microsoft.com/office/drawing/2012/chart">
                  <c:ext xmlns:c16="http://schemas.microsoft.com/office/drawing/2014/chart" uri="{C3380CC4-5D6E-409C-BE32-E72D297353CC}">
                    <c16:uniqueId val="{0000000C-E2C3-4933-8B2C-BEE1A7FD910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'Chart Data'!$CF$4</c15:sqref>
                        </c15:formulaRef>
                      </c:ext>
                    </c:extLst>
                    <c:strCache>
                      <c:ptCount val="1"/>
                      <c:pt idx="0">
                        <c:v>Revolut - Services, entertainment and shopping</c:v>
                      </c:pt>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Data'!$CF$213:$CF$318</c15:sqref>
                        </c15:formulaRef>
                      </c:ext>
                    </c:extLst>
                    <c:numCache>
                      <c:formatCode>0.00</c:formatCode>
                      <c:ptCount val="106"/>
                      <c:pt idx="0">
                        <c:v>-0.14890174529419134</c:v>
                      </c:pt>
                      <c:pt idx="1">
                        <c:v>-0.75993955773130717</c:v>
                      </c:pt>
                      <c:pt idx="2">
                        <c:v>-1.3017628884949348</c:v>
                      </c:pt>
                      <c:pt idx="3">
                        <c:v>-0.97917821231048963</c:v>
                      </c:pt>
                      <c:pt idx="4">
                        <c:v>0.7718173562799947</c:v>
                      </c:pt>
                      <c:pt idx="5">
                        <c:v>-0.20277487278232151</c:v>
                      </c:pt>
                      <c:pt idx="6">
                        <c:v>-0.15948609042983022</c:v>
                      </c:pt>
                      <c:pt idx="7">
                        <c:v>-1.1473979448313738</c:v>
                      </c:pt>
                      <c:pt idx="8">
                        <c:v>-0.26574578007804844</c:v>
                      </c:pt>
                      <c:pt idx="9">
                        <c:v>0.2244640024960651</c:v>
                      </c:pt>
                      <c:pt idx="10">
                        <c:v>-1.0797889537121659</c:v>
                      </c:pt>
                      <c:pt idx="11">
                        <c:v>-1.0044498228871508</c:v>
                      </c:pt>
                      <c:pt idx="12">
                        <c:v>0.53438314208561699</c:v>
                      </c:pt>
                      <c:pt idx="13">
                        <c:v>2.2753889916716799</c:v>
                      </c:pt>
                      <c:pt idx="14">
                        <c:v>1.1657571682103096</c:v>
                      </c:pt>
                      <c:pt idx="15">
                        <c:v>-0.68573021655560562</c:v>
                      </c:pt>
                      <c:pt idx="16">
                        <c:v>-0.98898954347554746</c:v>
                      </c:pt>
                      <c:pt idx="17">
                        <c:v>0.69772694033053662</c:v>
                      </c:pt>
                      <c:pt idx="18">
                        <c:v>-0.44853385281371666</c:v>
                      </c:pt>
                      <c:pt idx="19">
                        <c:v>-1.1091040219810904</c:v>
                      </c:pt>
                      <c:pt idx="20">
                        <c:v>-1.1212343950578898</c:v>
                      </c:pt>
                      <c:pt idx="21">
                        <c:v>0.33999985979124708</c:v>
                      </c:pt>
                      <c:pt idx="22">
                        <c:v>0.44084845164541031</c:v>
                      </c:pt>
                      <c:pt idx="23">
                        <c:v>-0.67770276378419514</c:v>
                      </c:pt>
                      <c:pt idx="24">
                        <c:v>-0.8732752983409966</c:v>
                      </c:pt>
                      <c:pt idx="25">
                        <c:v>-0.1443231240838303</c:v>
                      </c:pt>
                      <c:pt idx="26">
                        <c:v>1.3185760839327103</c:v>
                      </c:pt>
                      <c:pt idx="27">
                        <c:v>0.31508502489331641</c:v>
                      </c:pt>
                      <c:pt idx="28">
                        <c:v>0.11969087817588195</c:v>
                      </c:pt>
                      <c:pt idx="29">
                        <c:v>0.36979062896514758</c:v>
                      </c:pt>
                      <c:pt idx="30">
                        <c:v>1.7977258204662145</c:v>
                      </c:pt>
                      <c:pt idx="31">
                        <c:v>1.8859088757254809</c:v>
                      </c:pt>
                      <c:pt idx="32">
                        <c:v>0.68048278252528238</c:v>
                      </c:pt>
                      <c:pt idx="33">
                        <c:v>0.74166981142736543</c:v>
                      </c:pt>
                      <c:pt idx="34">
                        <c:v>1.2971100805958273</c:v>
                      </c:pt>
                      <c:pt idx="35">
                        <c:v>1.5724219793486378</c:v>
                      </c:pt>
                      <c:pt idx="36">
                        <c:v>0.13324835396759446</c:v>
                      </c:pt>
                      <c:pt idx="37">
                        <c:v>-0.11946775179902137</c:v>
                      </c:pt>
                      <c:pt idx="38">
                        <c:v>0.83615590367752024</c:v>
                      </c:pt>
                      <c:pt idx="39">
                        <c:v>2.0404522072284088</c:v>
                      </c:pt>
                      <c:pt idx="40">
                        <c:v>0.52076620368078275</c:v>
                      </c:pt>
                      <c:pt idx="41">
                        <c:v>2.4907472860118355E-2</c:v>
                      </c:pt>
                      <c:pt idx="42">
                        <c:v>0.10750104248596273</c:v>
                      </c:pt>
                      <c:pt idx="43">
                        <c:v>1.5666541058758452</c:v>
                      </c:pt>
                      <c:pt idx="44">
                        <c:v>0.55364902873700217</c:v>
                      </c:pt>
                      <c:pt idx="45">
                        <c:v>-0.16370793596145897</c:v>
                      </c:pt>
                      <c:pt idx="46">
                        <c:v>0.38852135209844046</c:v>
                      </c:pt>
                      <c:pt idx="47">
                        <c:v>1.9040449727275579</c:v>
                      </c:pt>
                      <c:pt idx="48">
                        <c:v>3.0573818168332756</c:v>
                      </c:pt>
                      <c:pt idx="49">
                        <c:v>0.6082357075825916</c:v>
                      </c:pt>
                      <c:pt idx="50">
                        <c:v>1.5439393876634107</c:v>
                      </c:pt>
                      <c:pt idx="51">
                        <c:v>1.8688431057595953</c:v>
                      </c:pt>
                      <c:pt idx="52">
                        <c:v>0.69957028133730403</c:v>
                      </c:pt>
                      <c:pt idx="53">
                        <c:v>0.31157673071914699</c:v>
                      </c:pt>
                      <c:pt idx="54">
                        <c:v>-3.7052570012542259E-2</c:v>
                      </c:pt>
                      <c:pt idx="55">
                        <c:v>-0.10269929489874112</c:v>
                      </c:pt>
                      <c:pt idx="56">
                        <c:v>1.3672165014661455</c:v>
                      </c:pt>
                      <c:pt idx="57">
                        <c:v>1.4185921992031689</c:v>
                      </c:pt>
                      <c:pt idx="58">
                        <c:v>0.28957556386416816</c:v>
                      </c:pt>
                      <c:pt idx="59">
                        <c:v>0.36283350322992697</c:v>
                      </c:pt>
                      <c:pt idx="60">
                        <c:v>0.50191655532124813</c:v>
                      </c:pt>
                      <c:pt idx="61">
                        <c:v>1.3722708235814769</c:v>
                      </c:pt>
                      <c:pt idx="62">
                        <c:v>-3.4792990713926171E-2</c:v>
                      </c:pt>
                      <c:pt idx="63">
                        <c:v>-0.60129330592299568</c:v>
                      </c:pt>
                      <c:pt idx="64">
                        <c:v>0.36289296584305047</c:v>
                      </c:pt>
                      <c:pt idx="65">
                        <c:v>3.0472731726026105</c:v>
                      </c:pt>
                      <c:pt idx="66">
                        <c:v>3.0786694323307948</c:v>
                      </c:pt>
                      <c:pt idx="67">
                        <c:v>1.1671842709252265</c:v>
                      </c:pt>
                      <c:pt idx="68">
                        <c:v>0.42889646640797813</c:v>
                      </c:pt>
                      <c:pt idx="69">
                        <c:v>2.2372734566607622</c:v>
                      </c:pt>
                      <c:pt idx="70">
                        <c:v>1.7355873897541885</c:v>
                      </c:pt>
                      <c:pt idx="71">
                        <c:v>0.74969726419877769</c:v>
                      </c:pt>
                      <c:pt idx="72">
                        <c:v>0.65984925577210396</c:v>
                      </c:pt>
                      <c:pt idx="73">
                        <c:v>2.3556040567726613</c:v>
                      </c:pt>
                      <c:pt idx="74">
                        <c:v>2.6792590599932944</c:v>
                      </c:pt>
                      <c:pt idx="75">
                        <c:v>1.2242089169087991</c:v>
                      </c:pt>
                      <c:pt idx="76">
                        <c:v>0.80279737771632498</c:v>
                      </c:pt>
                      <c:pt idx="77">
                        <c:v>1.4520696503906059</c:v>
                      </c:pt>
                      <c:pt idx="78">
                        <c:v>3.2203093767863376</c:v>
                      </c:pt>
                      <c:pt idx="79">
                        <c:v>2.4951033471558346</c:v>
                      </c:pt>
                      <c:pt idx="80">
                        <c:v>2.0563881875449863</c:v>
                      </c:pt>
                      <c:pt idx="81">
                        <c:v>2.1649669191049514</c:v>
                      </c:pt>
                      <c:pt idx="82">
                        <c:v>3.6870908897905625</c:v>
                      </c:pt>
                      <c:pt idx="83">
                        <c:v>3.7861556032510748</c:v>
                      </c:pt>
                      <c:pt idx="84">
                        <c:v>2.619201820740523</c:v>
                      </c:pt>
                      <c:pt idx="85">
                        <c:v>2.5860811452318146</c:v>
                      </c:pt>
                      <c:pt idx="86">
                        <c:v>3.2787611254848303</c:v>
                      </c:pt>
                      <c:pt idx="87">
                        <c:v>3.8407422820966661</c:v>
                      </c:pt>
                      <c:pt idx="88">
                        <c:v>2.5666368707410663</c:v>
                      </c:pt>
                      <c:pt idx="89">
                        <c:v>2.5888758880485283</c:v>
                      </c:pt>
                      <c:pt idx="90">
                        <c:v>3.0883023756564838</c:v>
                      </c:pt>
                      <c:pt idx="91">
                        <c:v>4.7741863828788613</c:v>
                      </c:pt>
                      <c:pt idx="92">
                        <c:v>3.8471642443137943</c:v>
                      </c:pt>
                      <c:pt idx="93">
                        <c:v>2.9962542505443142</c:v>
                      </c:pt>
                      <c:pt idx="94">
                        <c:v>2.8954651213032743</c:v>
                      </c:pt>
                      <c:pt idx="95">
                        <c:v>4.150542496459976</c:v>
                      </c:pt>
                      <c:pt idx="96">
                        <c:v>3.8416936839066067</c:v>
                      </c:pt>
                      <c:pt idx="97">
                        <c:v>2.2197319857899025</c:v>
                      </c:pt>
                      <c:pt idx="98">
                        <c:v>2.3008389900877084</c:v>
                      </c:pt>
                    </c:numCache>
                  </c:numRef>
                </c:val>
                <c:smooth val="0"/>
                <c:extLst xmlns:c15="http://schemas.microsoft.com/office/drawing/2012/chart">
                  <c:ext xmlns:c16="http://schemas.microsoft.com/office/drawing/2014/chart" uri="{C3380CC4-5D6E-409C-BE32-E72D297353CC}">
                    <c16:uniqueId val="{0000000D-E2C3-4933-8B2C-BEE1A7FD910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'Chart Data'!$CG$4</c15:sqref>
                        </c15:formulaRef>
                      </c:ext>
                    </c:extLst>
                    <c:strCache>
                      <c:ptCount val="1"/>
                      <c:pt idx="0">
                        <c:v>Revolut - Groceries and restaurants</c:v>
                      </c:pt>
                    </c:strCache>
                  </c:strRef>
                </c:tx>
                <c:spPr>
                  <a:ln w="28575" cap="rnd">
                    <a:solidFill>
                      <a:schemeClr val="accent3">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Data'!$CG$213:$CG$318</c15:sqref>
                        </c15:formulaRef>
                      </c:ext>
                    </c:extLst>
                    <c:numCache>
                      <c:formatCode>0.00</c:formatCode>
                      <c:ptCount val="106"/>
                      <c:pt idx="0">
                        <c:v>-0.64706501312922782</c:v>
                      </c:pt>
                      <c:pt idx="1">
                        <c:v>-1.9863653221107196</c:v>
                      </c:pt>
                      <c:pt idx="2">
                        <c:v>-2.0316157828372639</c:v>
                      </c:pt>
                      <c:pt idx="3">
                        <c:v>-1.8149964037599304</c:v>
                      </c:pt>
                      <c:pt idx="4">
                        <c:v>-1.265919704103146</c:v>
                      </c:pt>
                      <c:pt idx="5">
                        <c:v>-1.0764991708292473</c:v>
                      </c:pt>
                      <c:pt idx="6">
                        <c:v>-0.34399215989098397</c:v>
                      </c:pt>
                      <c:pt idx="7">
                        <c:v>-0.90763966979960597</c:v>
                      </c:pt>
                      <c:pt idx="8">
                        <c:v>-0.86530337112343281</c:v>
                      </c:pt>
                      <c:pt idx="9">
                        <c:v>-0.51681815926695862</c:v>
                      </c:pt>
                      <c:pt idx="10">
                        <c:v>-0.74315141184551647</c:v>
                      </c:pt>
                      <c:pt idx="11">
                        <c:v>-0.86595096269017846</c:v>
                      </c:pt>
                      <c:pt idx="12">
                        <c:v>-0.35241085025871377</c:v>
                      </c:pt>
                      <c:pt idx="13">
                        <c:v>0.38867674893896531</c:v>
                      </c:pt>
                      <c:pt idx="14">
                        <c:v>-0.1017119649812461</c:v>
                      </c:pt>
                      <c:pt idx="15">
                        <c:v>-0.60165265451099437</c:v>
                      </c:pt>
                      <c:pt idx="16">
                        <c:v>-0.72089045173854271</c:v>
                      </c:pt>
                      <c:pt idx="17">
                        <c:v>-7.1113263452385569E-2</c:v>
                      </c:pt>
                      <c:pt idx="18">
                        <c:v>0.42874647713152125</c:v>
                      </c:pt>
                      <c:pt idx="19">
                        <c:v>-7.5403557582092676E-2</c:v>
                      </c:pt>
                      <c:pt idx="20">
                        <c:v>1.4935465979303369E-2</c:v>
                      </c:pt>
                      <c:pt idx="21">
                        <c:v>0.9629285707530898</c:v>
                      </c:pt>
                      <c:pt idx="22">
                        <c:v>0.78994067348543073</c:v>
                      </c:pt>
                      <c:pt idx="23">
                        <c:v>0.55170792586786932</c:v>
                      </c:pt>
                      <c:pt idx="24">
                        <c:v>0.78977877559374143</c:v>
                      </c:pt>
                      <c:pt idx="25">
                        <c:v>1.1370497532625623</c:v>
                      </c:pt>
                      <c:pt idx="26">
                        <c:v>1.3353746705792522</c:v>
                      </c:pt>
                      <c:pt idx="27">
                        <c:v>1.261873027753311</c:v>
                      </c:pt>
                      <c:pt idx="28">
                        <c:v>1.430246835107891</c:v>
                      </c:pt>
                      <c:pt idx="29">
                        <c:v>1.4045050703296418</c:v>
                      </c:pt>
                      <c:pt idx="30">
                        <c:v>2.1616205608043453</c:v>
                      </c:pt>
                      <c:pt idx="31">
                        <c:v>2.173681953735032</c:v>
                      </c:pt>
                      <c:pt idx="32">
                        <c:v>2.0147791730441491</c:v>
                      </c:pt>
                      <c:pt idx="33">
                        <c:v>1.7540426184820814</c:v>
                      </c:pt>
                      <c:pt idx="34">
                        <c:v>1.8825895444816345</c:v>
                      </c:pt>
                      <c:pt idx="35">
                        <c:v>1.2077991319298202</c:v>
                      </c:pt>
                      <c:pt idx="36">
                        <c:v>0.66681732685739348</c:v>
                      </c:pt>
                      <c:pt idx="37">
                        <c:v>0.51973309225966791</c:v>
                      </c:pt>
                      <c:pt idx="38">
                        <c:v>0.35767330268088487</c:v>
                      </c:pt>
                      <c:pt idx="39">
                        <c:v>0.5223234585266604</c:v>
                      </c:pt>
                      <c:pt idx="40">
                        <c:v>9.0217985613805451E-2</c:v>
                      </c:pt>
                      <c:pt idx="41">
                        <c:v>-0.15902381863847831</c:v>
                      </c:pt>
                      <c:pt idx="42">
                        <c:v>-0.14833855778712965</c:v>
                      </c:pt>
                      <c:pt idx="43">
                        <c:v>0.31250379090018687</c:v>
                      </c:pt>
                      <c:pt idx="44">
                        <c:v>-0.35022522872093792</c:v>
                      </c:pt>
                      <c:pt idx="45">
                        <c:v>-0.74978922540468873</c:v>
                      </c:pt>
                      <c:pt idx="46">
                        <c:v>-0.88562155653016128</c:v>
                      </c:pt>
                      <c:pt idx="47">
                        <c:v>-0.7272044695143397</c:v>
                      </c:pt>
                      <c:pt idx="48">
                        <c:v>-0.36212472375993826</c:v>
                      </c:pt>
                      <c:pt idx="49">
                        <c:v>-0.62593733826405951</c:v>
                      </c:pt>
                      <c:pt idx="50">
                        <c:v>-7.2489395531724857E-2</c:v>
                      </c:pt>
                      <c:pt idx="51">
                        <c:v>0.78063154471342133</c:v>
                      </c:pt>
                      <c:pt idx="52">
                        <c:v>-8.7545899458625273E-2</c:v>
                      </c:pt>
                      <c:pt idx="53">
                        <c:v>-1.5848585507267252</c:v>
                      </c:pt>
                      <c:pt idx="54">
                        <c:v>-1.7056343779252958</c:v>
                      </c:pt>
                      <c:pt idx="55">
                        <c:v>-1.5188042109183895</c:v>
                      </c:pt>
                      <c:pt idx="56">
                        <c:v>-1.14206781696252</c:v>
                      </c:pt>
                      <c:pt idx="57">
                        <c:v>-0.68462532400063425</c:v>
                      </c:pt>
                      <c:pt idx="58">
                        <c:v>-0.50451391949874003</c:v>
                      </c:pt>
                      <c:pt idx="59">
                        <c:v>-9.1917142534177002E-2</c:v>
                      </c:pt>
                      <c:pt idx="60">
                        <c:v>-0.36091048957228661</c:v>
                      </c:pt>
                      <c:pt idx="61">
                        <c:v>-4.4885804999075171E-2</c:v>
                      </c:pt>
                      <c:pt idx="62">
                        <c:v>-0.28821833620477866</c:v>
                      </c:pt>
                      <c:pt idx="63">
                        <c:v>-0.24523444596185651</c:v>
                      </c:pt>
                      <c:pt idx="64">
                        <c:v>-0.33856858051946659</c:v>
                      </c:pt>
                      <c:pt idx="65">
                        <c:v>0.47415883574975154</c:v>
                      </c:pt>
                      <c:pt idx="66">
                        <c:v>0.79989739382418423</c:v>
                      </c:pt>
                      <c:pt idx="67">
                        <c:v>1.1759861962133065</c:v>
                      </c:pt>
                      <c:pt idx="68">
                        <c:v>0.68478799283466163</c:v>
                      </c:pt>
                      <c:pt idx="69">
                        <c:v>0.85526647278116963</c:v>
                      </c:pt>
                      <c:pt idx="70">
                        <c:v>1.2622777724825291</c:v>
                      </c:pt>
                      <c:pt idx="71">
                        <c:v>0.863604214203058</c:v>
                      </c:pt>
                      <c:pt idx="72">
                        <c:v>1.0474392702137534</c:v>
                      </c:pt>
                      <c:pt idx="73">
                        <c:v>1.9807806157898578</c:v>
                      </c:pt>
                      <c:pt idx="74">
                        <c:v>1.8562001881366381</c:v>
                      </c:pt>
                      <c:pt idx="75">
                        <c:v>1.7008591610628703</c:v>
                      </c:pt>
                      <c:pt idx="76">
                        <c:v>1.948967680073344</c:v>
                      </c:pt>
                      <c:pt idx="77">
                        <c:v>2.0733862098348759</c:v>
                      </c:pt>
                      <c:pt idx="78">
                        <c:v>2.7243776323086863</c:v>
                      </c:pt>
                      <c:pt idx="79">
                        <c:v>2.6435905843568253</c:v>
                      </c:pt>
                      <c:pt idx="80">
                        <c:v>2.8345491476017513</c:v>
                      </c:pt>
                      <c:pt idx="81">
                        <c:v>2.6394621881188045</c:v>
                      </c:pt>
                      <c:pt idx="82">
                        <c:v>3.2326560632603214</c:v>
                      </c:pt>
                      <c:pt idx="83">
                        <c:v>3.4177863024045148</c:v>
                      </c:pt>
                      <c:pt idx="84">
                        <c:v>3.3469559747914106</c:v>
                      </c:pt>
                      <c:pt idx="85">
                        <c:v>3.1981718123309686</c:v>
                      </c:pt>
                      <c:pt idx="86">
                        <c:v>3.200438382814589</c:v>
                      </c:pt>
                      <c:pt idx="87">
                        <c:v>2.3865776813035624</c:v>
                      </c:pt>
                      <c:pt idx="88">
                        <c:v>1.875951730922464</c:v>
                      </c:pt>
                      <c:pt idx="89">
                        <c:v>1.6698557148047899</c:v>
                      </c:pt>
                      <c:pt idx="90">
                        <c:v>1.7889316141406491</c:v>
                      </c:pt>
                      <c:pt idx="91">
                        <c:v>2.0201218034698201</c:v>
                      </c:pt>
                      <c:pt idx="92">
                        <c:v>1.6318906592041684</c:v>
                      </c:pt>
                      <c:pt idx="93">
                        <c:v>1.3063139990214185</c:v>
                      </c:pt>
                      <c:pt idx="94">
                        <c:v>1.1831906523933831</c:v>
                      </c:pt>
                      <c:pt idx="95">
                        <c:v>1.7040971188966103</c:v>
                      </c:pt>
                      <c:pt idx="96">
                        <c:v>1.3142469957140872</c:v>
                      </c:pt>
                      <c:pt idx="97">
                        <c:v>0.74274743805864285</c:v>
                      </c:pt>
                      <c:pt idx="98">
                        <c:v>0.56700727663230033</c:v>
                      </c:pt>
                    </c:numCache>
                  </c:numRef>
                </c:val>
                <c:smooth val="0"/>
                <c:extLst xmlns:c15="http://schemas.microsoft.com/office/drawing/2012/chart">
                  <c:ext xmlns:c16="http://schemas.microsoft.com/office/drawing/2014/chart" uri="{C3380CC4-5D6E-409C-BE32-E72D297353CC}">
                    <c16:uniqueId val="{0000000E-E2C3-4933-8B2C-BEE1A7FD9104}"/>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'Chart Data'!$CH$4</c15:sqref>
                        </c15:formulaRef>
                      </c:ext>
                    </c:extLst>
                    <c:strCache>
                      <c:ptCount val="1"/>
                      <c:pt idx="0">
                        <c:v>Revolut - Travel and transport</c:v>
                      </c:pt>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Data'!$CH$213:$CH$318</c15:sqref>
                        </c15:formulaRef>
                      </c:ext>
                    </c:extLst>
                    <c:numCache>
                      <c:formatCode>0.00</c:formatCode>
                      <c:ptCount val="106"/>
                      <c:pt idx="0">
                        <c:v>-0.57379427620318701</c:v>
                      </c:pt>
                      <c:pt idx="1">
                        <c:v>-1.1889771017417974</c:v>
                      </c:pt>
                      <c:pt idx="2">
                        <c:v>-1.5281594060853541</c:v>
                      </c:pt>
                      <c:pt idx="3">
                        <c:v>-1.4580268458043235</c:v>
                      </c:pt>
                      <c:pt idx="4">
                        <c:v>-0.86236867513236837</c:v>
                      </c:pt>
                      <c:pt idx="5">
                        <c:v>-0.78270808327641006</c:v>
                      </c:pt>
                      <c:pt idx="6">
                        <c:v>-0.28865621653053469</c:v>
                      </c:pt>
                      <c:pt idx="7">
                        <c:v>-0.40463266643847534</c:v>
                      </c:pt>
                      <c:pt idx="8">
                        <c:v>-0.50452080073628991</c:v>
                      </c:pt>
                      <c:pt idx="9">
                        <c:v>-0.30302636251239545</c:v>
                      </c:pt>
                      <c:pt idx="10">
                        <c:v>-0.76950941658655037</c:v>
                      </c:pt>
                      <c:pt idx="11">
                        <c:v>-0.79864020164760241</c:v>
                      </c:pt>
                      <c:pt idx="12">
                        <c:v>-5.8109091865055945E-2</c:v>
                      </c:pt>
                      <c:pt idx="13">
                        <c:v>0.56394641218661878</c:v>
                      </c:pt>
                      <c:pt idx="14">
                        <c:v>8.6451452767667678E-2</c:v>
                      </c:pt>
                      <c:pt idx="15">
                        <c:v>-0.54630356215093423</c:v>
                      </c:pt>
                      <c:pt idx="16">
                        <c:v>-0.67243283258953446</c:v>
                      </c:pt>
                      <c:pt idx="17">
                        <c:v>7.957877425460641E-2</c:v>
                      </c:pt>
                      <c:pt idx="18">
                        <c:v>-9.340966786396955E-2</c:v>
                      </c:pt>
                      <c:pt idx="19">
                        <c:v>-0.28561037037133619</c:v>
                      </c:pt>
                      <c:pt idx="20">
                        <c:v>-3.8896831476266824E-2</c:v>
                      </c:pt>
                      <c:pt idx="21">
                        <c:v>0.74013689770332547</c:v>
                      </c:pt>
                      <c:pt idx="22">
                        <c:v>0.78418451908250408</c:v>
                      </c:pt>
                      <c:pt idx="23">
                        <c:v>0.36198338224592153</c:v>
                      </c:pt>
                      <c:pt idx="24">
                        <c:v>0.34097485360940094</c:v>
                      </c:pt>
                      <c:pt idx="25">
                        <c:v>0.78933902796729849</c:v>
                      </c:pt>
                      <c:pt idx="26">
                        <c:v>1.3718766305688617</c:v>
                      </c:pt>
                      <c:pt idx="27">
                        <c:v>1.3215030210128877</c:v>
                      </c:pt>
                      <c:pt idx="28">
                        <c:v>1.5208887965111848</c:v>
                      </c:pt>
                      <c:pt idx="29">
                        <c:v>1.6581861695335118</c:v>
                      </c:pt>
                      <c:pt idx="30">
                        <c:v>2.1579392355004505</c:v>
                      </c:pt>
                      <c:pt idx="31">
                        <c:v>2.0514908171674393</c:v>
                      </c:pt>
                      <c:pt idx="32">
                        <c:v>1.8576500436512735</c:v>
                      </c:pt>
                      <c:pt idx="33">
                        <c:v>1.6821624457097664</c:v>
                      </c:pt>
                      <c:pt idx="34">
                        <c:v>1.7762712821670514</c:v>
                      </c:pt>
                      <c:pt idx="35">
                        <c:v>1.2790173720230453</c:v>
                      </c:pt>
                      <c:pt idx="36">
                        <c:v>0.43313122458002079</c:v>
                      </c:pt>
                      <c:pt idx="37">
                        <c:v>0.18430902295935092</c:v>
                      </c:pt>
                      <c:pt idx="38">
                        <c:v>0.15822408405749744</c:v>
                      </c:pt>
                      <c:pt idx="39">
                        <c:v>0.42149453027949263</c:v>
                      </c:pt>
                      <c:pt idx="40">
                        <c:v>-0.29084297787560137</c:v>
                      </c:pt>
                      <c:pt idx="41">
                        <c:v>-0.5658282170175909</c:v>
                      </c:pt>
                      <c:pt idx="42">
                        <c:v>-0.55911173574346185</c:v>
                      </c:pt>
                      <c:pt idx="43">
                        <c:v>-0.1608087764636707</c:v>
                      </c:pt>
                      <c:pt idx="44">
                        <c:v>-0.76677596490521782</c:v>
                      </c:pt>
                      <c:pt idx="45">
                        <c:v>-1.135948139123957</c:v>
                      </c:pt>
                      <c:pt idx="46">
                        <c:v>-1.1907733699895289</c:v>
                      </c:pt>
                      <c:pt idx="47">
                        <c:v>-0.89173375605182181</c:v>
                      </c:pt>
                      <c:pt idx="48">
                        <c:v>-0.50647326622295508</c:v>
                      </c:pt>
                      <c:pt idx="49">
                        <c:v>-1.1548480050348833</c:v>
                      </c:pt>
                      <c:pt idx="50">
                        <c:v>-0.7200729904641775</c:v>
                      </c:pt>
                      <c:pt idx="51">
                        <c:v>-0.66618494303220521</c:v>
                      </c:pt>
                      <c:pt idx="52">
                        <c:v>-0.47648339634776965</c:v>
                      </c:pt>
                      <c:pt idx="53">
                        <c:v>-0.46867353440110882</c:v>
                      </c:pt>
                      <c:pt idx="54">
                        <c:v>-0.83136352320411877</c:v>
                      </c:pt>
                      <c:pt idx="55">
                        <c:v>-0.80574717601906198</c:v>
                      </c:pt>
                      <c:pt idx="56">
                        <c:v>-0.44493155408325263</c:v>
                      </c:pt>
                      <c:pt idx="57">
                        <c:v>-9.6689809881569513E-2</c:v>
                      </c:pt>
                      <c:pt idx="58">
                        <c:v>-9.3722062341837109E-2</c:v>
                      </c:pt>
                      <c:pt idx="59">
                        <c:v>0.31848245120301344</c:v>
                      </c:pt>
                      <c:pt idx="60">
                        <c:v>0.30668955966355299</c:v>
                      </c:pt>
                      <c:pt idx="61">
                        <c:v>0.35893753608672452</c:v>
                      </c:pt>
                      <c:pt idx="62">
                        <c:v>-6.9511490307184259E-2</c:v>
                      </c:pt>
                      <c:pt idx="63">
                        <c:v>-0.13066270934955146</c:v>
                      </c:pt>
                      <c:pt idx="64">
                        <c:v>-1.3670977388545216E-2</c:v>
                      </c:pt>
                      <c:pt idx="65">
                        <c:v>0.89164821946858119</c:v>
                      </c:pt>
                      <c:pt idx="66">
                        <c:v>1.076039060029284</c:v>
                      </c:pt>
                      <c:pt idx="67">
                        <c:v>0.98005585670480289</c:v>
                      </c:pt>
                      <c:pt idx="68">
                        <c:v>0.49982744560451919</c:v>
                      </c:pt>
                      <c:pt idx="69">
                        <c:v>0.97943106774906774</c:v>
                      </c:pt>
                      <c:pt idx="70">
                        <c:v>0.94303711107762078</c:v>
                      </c:pt>
                      <c:pt idx="71">
                        <c:v>0.77653085437477554</c:v>
                      </c:pt>
                      <c:pt idx="72">
                        <c:v>1.0562020106847612</c:v>
                      </c:pt>
                      <c:pt idx="73">
                        <c:v>1.8165701698118288</c:v>
                      </c:pt>
                      <c:pt idx="74">
                        <c:v>2.0268116534159852</c:v>
                      </c:pt>
                      <c:pt idx="75">
                        <c:v>1.6416292622065876</c:v>
                      </c:pt>
                      <c:pt idx="76">
                        <c:v>1.657639479197246</c:v>
                      </c:pt>
                      <c:pt idx="77">
                        <c:v>2.0642989907599669</c:v>
                      </c:pt>
                      <c:pt idx="78">
                        <c:v>2.9448609252461715</c:v>
                      </c:pt>
                      <c:pt idx="79">
                        <c:v>2.6852611141391098</c:v>
                      </c:pt>
                      <c:pt idx="80">
                        <c:v>2.8140457376395749</c:v>
                      </c:pt>
                      <c:pt idx="81">
                        <c:v>2.926429651052048</c:v>
                      </c:pt>
                      <c:pt idx="82">
                        <c:v>3.4328991982931174</c:v>
                      </c:pt>
                      <c:pt idx="83">
                        <c:v>3.4870215415834895</c:v>
                      </c:pt>
                      <c:pt idx="84">
                        <c:v>3.2638156871478721</c:v>
                      </c:pt>
                      <c:pt idx="85">
                        <c:v>3.085907032002897</c:v>
                      </c:pt>
                      <c:pt idx="86">
                        <c:v>2.7933496034809204</c:v>
                      </c:pt>
                      <c:pt idx="87">
                        <c:v>2.5016512597730713</c:v>
                      </c:pt>
                      <c:pt idx="88">
                        <c:v>1.6907532938510961</c:v>
                      </c:pt>
                      <c:pt idx="89">
                        <c:v>1.4478665873098895</c:v>
                      </c:pt>
                      <c:pt idx="90">
                        <c:v>1.5106578773610559</c:v>
                      </c:pt>
                      <c:pt idx="91">
                        <c:v>1.8539794085363446</c:v>
                      </c:pt>
                      <c:pt idx="92">
                        <c:v>1.2672244804835848</c:v>
                      </c:pt>
                      <c:pt idx="93">
                        <c:v>0.81073804970115582</c:v>
                      </c:pt>
                      <c:pt idx="94">
                        <c:v>0.8814953989379184</c:v>
                      </c:pt>
                      <c:pt idx="95">
                        <c:v>1.3093977349955612</c:v>
                      </c:pt>
                      <c:pt idx="96">
                        <c:v>0.97872818017386654</c:v>
                      </c:pt>
                      <c:pt idx="97">
                        <c:v>0.39439430932457192</c:v>
                      </c:pt>
                      <c:pt idx="98">
                        <c:v>0.20547374883480524</c:v>
                      </c:pt>
                    </c:numCache>
                  </c:numRef>
                </c:val>
                <c:smooth val="0"/>
                <c:extLst xmlns:c15="http://schemas.microsoft.com/office/drawing/2012/chart">
                  <c:ext xmlns:c16="http://schemas.microsoft.com/office/drawing/2014/chart" uri="{C3380CC4-5D6E-409C-BE32-E72D297353CC}">
                    <c16:uniqueId val="{0000000F-E2C3-4933-8B2C-BEE1A7FD9104}"/>
                  </c:ext>
                </c:extLst>
              </c15:ser>
            </c15:filteredLineSeries>
            <c15:filteredLineSeries>
              <c15:ser>
                <c:idx val="16"/>
                <c:order val="16"/>
                <c:tx>
                  <c:strRef>
                    <c:extLst xmlns:c15="http://schemas.microsoft.com/office/drawing/2012/chart">
                      <c:ext xmlns:c15="http://schemas.microsoft.com/office/drawing/2012/chart" uri="{02D57815-91ED-43cb-92C2-25804820EDAC}">
                        <c15:formulaRef>
                          <c15:sqref>'Chart Data'!$CI$4</c15:sqref>
                        </c15:formulaRef>
                      </c:ext>
                    </c:extLst>
                    <c:strCache>
                      <c:ptCount val="1"/>
                      <c:pt idx="0">
                        <c:v>Fuel demand</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Data'!$CI$213:$CI$318</c15:sqref>
                        </c15:formulaRef>
                      </c:ext>
                    </c:extLst>
                    <c:numCache>
                      <c:formatCode>0.00</c:formatCode>
                      <c:ptCount val="106"/>
                      <c:pt idx="0">
                        <c:v>8.4728620764764964E-2</c:v>
                      </c:pt>
                      <c:pt idx="1">
                        <c:v>0.28286693845002681</c:v>
                      </c:pt>
                      <c:pt idx="2">
                        <c:v>0.48825245159803909</c:v>
                      </c:pt>
                      <c:pt idx="3">
                        <c:v>4.5023794909465634E-2</c:v>
                      </c:pt>
                      <c:pt idx="4">
                        <c:v>-7.9891188925752712E-2</c:v>
                      </c:pt>
                      <c:pt idx="5">
                        <c:v>7.5830943053136868E-2</c:v>
                      </c:pt>
                      <c:pt idx="6">
                        <c:v>6.5767751133149225E-3</c:v>
                      </c:pt>
                      <c:pt idx="7">
                        <c:v>-6.0302310343342956E-2</c:v>
                      </c:pt>
                      <c:pt idx="8">
                        <c:v>-0.40402508172119017</c:v>
                      </c:pt>
                      <c:pt idx="9">
                        <c:v>-0.57665705642340936</c:v>
                      </c:pt>
                      <c:pt idx="10">
                        <c:v>-0.9365513456850153</c:v>
                      </c:pt>
                      <c:pt idx="11">
                        <c:v>-0.90355320578637899</c:v>
                      </c:pt>
                      <c:pt idx="12">
                        <c:v>-0.78046871975867282</c:v>
                      </c:pt>
                      <c:pt idx="13">
                        <c:v>-0.47916141129145762</c:v>
                      </c:pt>
                      <c:pt idx="14">
                        <c:v>-1.1152891465590329</c:v>
                      </c:pt>
                      <c:pt idx="15">
                        <c:v>-0.89570006624466258</c:v>
                      </c:pt>
                      <c:pt idx="16">
                        <c:v>-0.88591988576503411</c:v>
                      </c:pt>
                      <c:pt idx="17">
                        <c:v>-1.2429491952079732</c:v>
                      </c:pt>
                      <c:pt idx="18">
                        <c:v>-1.0015160009878488</c:v>
                      </c:pt>
                      <c:pt idx="19">
                        <c:v>-1.3032426127861381</c:v>
                      </c:pt>
                      <c:pt idx="20">
                        <c:v>-1.0913659441794195</c:v>
                      </c:pt>
                      <c:pt idx="21">
                        <c:v>-0.80588141650493095</c:v>
                      </c:pt>
                      <c:pt idx="22">
                        <c:v>-0.97682110724417914</c:v>
                      </c:pt>
                      <c:pt idx="23">
                        <c:v>-0.95929887072615394</c:v>
                      </c:pt>
                      <c:pt idx="24">
                        <c:v>-0.37386777967531326</c:v>
                      </c:pt>
                      <c:pt idx="25">
                        <c:v>-1.052551095235382</c:v>
                      </c:pt>
                      <c:pt idx="26">
                        <c:v>-0.81963883938404936</c:v>
                      </c:pt>
                      <c:pt idx="27">
                        <c:v>-0.74073167939504259</c:v>
                      </c:pt>
                      <c:pt idx="28">
                        <c:v>-0.86334639346382813</c:v>
                      </c:pt>
                      <c:pt idx="29">
                        <c:v>-1.0300049495428674</c:v>
                      </c:pt>
                      <c:pt idx="30">
                        <c:v>-1.1418459681258968</c:v>
                      </c:pt>
                      <c:pt idx="31">
                        <c:v>-1.3057454877660097</c:v>
                      </c:pt>
                      <c:pt idx="32">
                        <c:v>-0.55407588902090132</c:v>
                      </c:pt>
                      <c:pt idx="33">
                        <c:v>-0.33996134016543444</c:v>
                      </c:pt>
                      <c:pt idx="34">
                        <c:v>0.21607667256924498</c:v>
                      </c:pt>
                      <c:pt idx="35">
                        <c:v>-7.1746367823567303E-2</c:v>
                      </c:pt>
                      <c:pt idx="36">
                        <c:v>0.80774016765870749</c:v>
                      </c:pt>
                      <c:pt idx="37">
                        <c:v>1.2122794354147</c:v>
                      </c:pt>
                      <c:pt idx="38">
                        <c:v>0.43427125352440776</c:v>
                      </c:pt>
                      <c:pt idx="39">
                        <c:v>1.2590366059972671</c:v>
                      </c:pt>
                      <c:pt idx="40">
                        <c:v>1.4873864127324361</c:v>
                      </c:pt>
                      <c:pt idx="41">
                        <c:v>1.4516264387420577</c:v>
                      </c:pt>
                      <c:pt idx="42">
                        <c:v>0.80875059086264989</c:v>
                      </c:pt>
                      <c:pt idx="43">
                        <c:v>0.73405426259337714</c:v>
                      </c:pt>
                      <c:pt idx="44">
                        <c:v>0.5740228060779079</c:v>
                      </c:pt>
                      <c:pt idx="45">
                        <c:v>0.39475463868218658</c:v>
                      </c:pt>
                      <c:pt idx="46">
                        <c:v>0.46062412863422364</c:v>
                      </c:pt>
                      <c:pt idx="47">
                        <c:v>0.87583947569141918</c:v>
                      </c:pt>
                      <c:pt idx="48">
                        <c:v>1.0065380772892447E-2</c:v>
                      </c:pt>
                      <c:pt idx="49">
                        <c:v>-0.42006098447177281</c:v>
                      </c:pt>
                      <c:pt idx="50">
                        <c:v>-0.22808249228645247</c:v>
                      </c:pt>
                      <c:pt idx="51">
                        <c:v>-0.57948154003245922</c:v>
                      </c:pt>
                      <c:pt idx="52">
                        <c:v>-0.51669610330278037</c:v>
                      </c:pt>
                      <c:pt idx="53">
                        <c:v>-0.13724721220452407</c:v>
                      </c:pt>
                      <c:pt idx="54">
                        <c:v>-0.53751829412949115</c:v>
                      </c:pt>
                      <c:pt idx="55">
                        <c:v>-0.90598668709688224</c:v>
                      </c:pt>
                      <c:pt idx="56">
                        <c:v>-0.29786071442178447</c:v>
                      </c:pt>
                      <c:pt idx="57">
                        <c:v>-0.47390532028502447</c:v>
                      </c:pt>
                      <c:pt idx="58">
                        <c:v>-0.27248090261519448</c:v>
                      </c:pt>
                      <c:pt idx="59">
                        <c:v>5.0306282813767644E-2</c:v>
                      </c:pt>
                      <c:pt idx="60">
                        <c:v>0.13519430988766398</c:v>
                      </c:pt>
                      <c:pt idx="61">
                        <c:v>-0.17255846091439569</c:v>
                      </c:pt>
                      <c:pt idx="62">
                        <c:v>-0.20082577448599903</c:v>
                      </c:pt>
                      <c:pt idx="63">
                        <c:v>7.6713136089214207E-2</c:v>
                      </c:pt>
                      <c:pt idx="64">
                        <c:v>-8.5781640875717352E-2</c:v>
                      </c:pt>
                      <c:pt idx="65">
                        <c:v>-0.52839127131330565</c:v>
                      </c:pt>
                      <c:pt idx="66">
                        <c:v>0.37924717527968221</c:v>
                      </c:pt>
                      <c:pt idx="67">
                        <c:v>0.47713986060723873</c:v>
                      </c:pt>
                      <c:pt idx="68">
                        <c:v>0.85096361073578397</c:v>
                      </c:pt>
                      <c:pt idx="69">
                        <c:v>0.87882870519269751</c:v>
                      </c:pt>
                      <c:pt idx="70">
                        <c:v>0.24819299224383135</c:v>
                      </c:pt>
                      <c:pt idx="71">
                        <c:v>1.2260190147029761</c:v>
                      </c:pt>
                      <c:pt idx="72">
                        <c:v>0.84609899535296884</c:v>
                      </c:pt>
                      <c:pt idx="73">
                        <c:v>0.95194597661605473</c:v>
                      </c:pt>
                      <c:pt idx="74">
                        <c:v>0.83586933224215854</c:v>
                      </c:pt>
                      <c:pt idx="75">
                        <c:v>1.1499403861975126</c:v>
                      </c:pt>
                      <c:pt idx="76">
                        <c:v>0.78048321053729086</c:v>
                      </c:pt>
                      <c:pt idx="77">
                        <c:v>0.80176039510951169</c:v>
                      </c:pt>
                      <c:pt idx="78">
                        <c:v>0.87254600255364478</c:v>
                      </c:pt>
                      <c:pt idx="79">
                        <c:v>0.10424200216801716</c:v>
                      </c:pt>
                      <c:pt idx="80">
                        <c:v>-0.21175980713960635</c:v>
                      </c:pt>
                      <c:pt idx="81">
                        <c:v>0.49432075927532687</c:v>
                      </c:pt>
                      <c:pt idx="82">
                        <c:v>0.30448951813300784</c:v>
                      </c:pt>
                      <c:pt idx="83">
                        <c:v>0.65431182060334303</c:v>
                      </c:pt>
                      <c:pt idx="84">
                        <c:v>0.23657501977338821</c:v>
                      </c:pt>
                      <c:pt idx="85">
                        <c:v>-0.10809697692101125</c:v>
                      </c:pt>
                      <c:pt idx="86">
                        <c:v>-0.25686763651347183</c:v>
                      </c:pt>
                      <c:pt idx="87">
                        <c:v>0.11652903112866574</c:v>
                      </c:pt>
                      <c:pt idx="88">
                        <c:v>0.14366814175785367</c:v>
                      </c:pt>
                      <c:pt idx="89">
                        <c:v>-0.23628865969996937</c:v>
                      </c:pt>
                      <c:pt idx="90">
                        <c:v>-4.7180411118995388E-2</c:v>
                      </c:pt>
                      <c:pt idx="91">
                        <c:v>-0.66092172762254586</c:v>
                      </c:pt>
                      <c:pt idx="92">
                        <c:v>-0.79151836262020414</c:v>
                      </c:pt>
                      <c:pt idx="93">
                        <c:v>-0.89905768667205044</c:v>
                      </c:pt>
                      <c:pt idx="94">
                        <c:v>-0.65931987489998911</c:v>
                      </c:pt>
                      <c:pt idx="95">
                        <c:v>-0.3580276847585947</c:v>
                      </c:pt>
                      <c:pt idx="96">
                        <c:v>-0.2444606539401887</c:v>
                      </c:pt>
                      <c:pt idx="97">
                        <c:v>-0.270720794277092</c:v>
                      </c:pt>
                      <c:pt idx="98">
                        <c:v>-0.17208773309778799</c:v>
                      </c:pt>
                      <c:pt idx="99">
                        <c:v>-0.38245838258974635</c:v>
                      </c:pt>
                      <c:pt idx="100">
                        <c:v>-0.44621717998650123</c:v>
                      </c:pt>
                      <c:pt idx="101">
                        <c:v>-0.39681471006319569</c:v>
                      </c:pt>
                      <c:pt idx="102">
                        <c:v>-0.75401881125551407</c:v>
                      </c:pt>
                    </c:numCache>
                  </c:numRef>
                </c:val>
                <c:smooth val="0"/>
                <c:extLst xmlns:c15="http://schemas.microsoft.com/office/drawing/2012/chart">
                  <c:ext xmlns:c16="http://schemas.microsoft.com/office/drawing/2014/chart" uri="{C3380CC4-5D6E-409C-BE32-E72D297353CC}">
                    <c16:uniqueId val="{00000010-E2C3-4933-8B2C-BEE1A7FD9104}"/>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'Chart Data'!$CJ$4</c15:sqref>
                        </c15:formulaRef>
                      </c:ext>
                    </c:extLst>
                    <c:strCache>
                      <c:ptCount val="1"/>
                      <c:pt idx="0">
                        <c:v>Electricity transmission</c:v>
                      </c:pt>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Data'!$CJ$213:$CJ$318</c15:sqref>
                        </c15:formulaRef>
                      </c:ext>
                    </c:extLst>
                    <c:numCache>
                      <c:formatCode>0.00</c:formatCode>
                      <c:ptCount val="106"/>
                      <c:pt idx="0">
                        <c:v>1.7692656076431561</c:v>
                      </c:pt>
                      <c:pt idx="1">
                        <c:v>2.1853619822849919</c:v>
                      </c:pt>
                      <c:pt idx="2">
                        <c:v>1.4690458657205685</c:v>
                      </c:pt>
                      <c:pt idx="3">
                        <c:v>1.0181372448050563</c:v>
                      </c:pt>
                      <c:pt idx="4">
                        <c:v>0.71915217634710371</c:v>
                      </c:pt>
                      <c:pt idx="5">
                        <c:v>1.1140144508091698</c:v>
                      </c:pt>
                      <c:pt idx="6">
                        <c:v>0.49483304783305376</c:v>
                      </c:pt>
                      <c:pt idx="7">
                        <c:v>1.1688277548065207</c:v>
                      </c:pt>
                      <c:pt idx="8">
                        <c:v>1.1582555574514808</c:v>
                      </c:pt>
                      <c:pt idx="9">
                        <c:v>0.80826395892809155</c:v>
                      </c:pt>
                      <c:pt idx="10">
                        <c:v>0.31391179454623486</c:v>
                      </c:pt>
                      <c:pt idx="11">
                        <c:v>7.6712591593315851E-2</c:v>
                      </c:pt>
                      <c:pt idx="12">
                        <c:v>-0.27690310790552902</c:v>
                      </c:pt>
                      <c:pt idx="13">
                        <c:v>-0.39858613102649676</c:v>
                      </c:pt>
                      <c:pt idx="14">
                        <c:v>-0.63314473115346459</c:v>
                      </c:pt>
                      <c:pt idx="15">
                        <c:v>-2.0960354813128058E-2</c:v>
                      </c:pt>
                      <c:pt idx="16">
                        <c:v>-0.10531774750057413</c:v>
                      </c:pt>
                      <c:pt idx="17">
                        <c:v>-0.63726465872502147</c:v>
                      </c:pt>
                      <c:pt idx="18">
                        <c:v>-0.993687323920876</c:v>
                      </c:pt>
                      <c:pt idx="19">
                        <c:v>-0.78297569965445157</c:v>
                      </c:pt>
                      <c:pt idx="20">
                        <c:v>-1.0456414699479428</c:v>
                      </c:pt>
                      <c:pt idx="21">
                        <c:v>-1.1613256436594948</c:v>
                      </c:pt>
                      <c:pt idx="22">
                        <c:v>-1.0764414352136906</c:v>
                      </c:pt>
                      <c:pt idx="23">
                        <c:v>-0.96598627488076549</c:v>
                      </c:pt>
                      <c:pt idx="24">
                        <c:v>-1.0119709296521322</c:v>
                      </c:pt>
                      <c:pt idx="25">
                        <c:v>-1.1395549416701281</c:v>
                      </c:pt>
                      <c:pt idx="26">
                        <c:v>-1.0390782915837524</c:v>
                      </c:pt>
                      <c:pt idx="27">
                        <c:v>-0.77098452486977709</c:v>
                      </c:pt>
                      <c:pt idx="28">
                        <c:v>-0.89217009038610395</c:v>
                      </c:pt>
                      <c:pt idx="29">
                        <c:v>-1.0962598199809064</c:v>
                      </c:pt>
                      <c:pt idx="30">
                        <c:v>-1.1025555129445674</c:v>
                      </c:pt>
                      <c:pt idx="31">
                        <c:v>-1.1807672654540133</c:v>
                      </c:pt>
                      <c:pt idx="32">
                        <c:v>-1.295484251101459</c:v>
                      </c:pt>
                      <c:pt idx="33">
                        <c:v>-1.3876068754469335</c:v>
                      </c:pt>
                      <c:pt idx="34">
                        <c:v>-0.75419166094390655</c:v>
                      </c:pt>
                      <c:pt idx="35">
                        <c:v>-0.6547066640497361</c:v>
                      </c:pt>
                      <c:pt idx="36">
                        <c:v>-0.75342182491311738</c:v>
                      </c:pt>
                      <c:pt idx="37">
                        <c:v>-0.32013788227877688</c:v>
                      </c:pt>
                      <c:pt idx="38">
                        <c:v>-0.14248353909719455</c:v>
                      </c:pt>
                      <c:pt idx="39">
                        <c:v>-9.0279848763538117E-2</c:v>
                      </c:pt>
                      <c:pt idx="40">
                        <c:v>0.35669314854541684</c:v>
                      </c:pt>
                      <c:pt idx="41">
                        <c:v>-6.8473264586295823E-2</c:v>
                      </c:pt>
                      <c:pt idx="42">
                        <c:v>0.31410914657955136</c:v>
                      </c:pt>
                      <c:pt idx="43">
                        <c:v>0.75724764281141588</c:v>
                      </c:pt>
                      <c:pt idx="44">
                        <c:v>1.0195284950895132</c:v>
                      </c:pt>
                      <c:pt idx="45">
                        <c:v>1.351603464803103</c:v>
                      </c:pt>
                      <c:pt idx="46">
                        <c:v>1.4398165616786571</c:v>
                      </c:pt>
                      <c:pt idx="47">
                        <c:v>1.3671176180337634</c:v>
                      </c:pt>
                      <c:pt idx="48">
                        <c:v>1.4547647549460034</c:v>
                      </c:pt>
                      <c:pt idx="49">
                        <c:v>1.3015527057419944</c:v>
                      </c:pt>
                      <c:pt idx="50">
                        <c:v>0.57140074373437388</c:v>
                      </c:pt>
                      <c:pt idx="51">
                        <c:v>7.0483769979785865E-2</c:v>
                      </c:pt>
                      <c:pt idx="52">
                        <c:v>1.9690820948636587</c:v>
                      </c:pt>
                      <c:pt idx="53">
                        <c:v>2.4134014412783444</c:v>
                      </c:pt>
                      <c:pt idx="54">
                        <c:v>2.1318763192390446</c:v>
                      </c:pt>
                      <c:pt idx="55">
                        <c:v>1.4823483713712482</c:v>
                      </c:pt>
                      <c:pt idx="56">
                        <c:v>1.4864960260879814</c:v>
                      </c:pt>
                      <c:pt idx="57">
                        <c:v>2.0196547766575077</c:v>
                      </c:pt>
                      <c:pt idx="58">
                        <c:v>1.950012343016216</c:v>
                      </c:pt>
                      <c:pt idx="59">
                        <c:v>0.63054274439637692</c:v>
                      </c:pt>
                      <c:pt idx="60">
                        <c:v>0.75771574226234095</c:v>
                      </c:pt>
                      <c:pt idx="61">
                        <c:v>0.33048284131069067</c:v>
                      </c:pt>
                      <c:pt idx="62">
                        <c:v>0.9475847083985508</c:v>
                      </c:pt>
                      <c:pt idx="63">
                        <c:v>0.17596924729191438</c:v>
                      </c:pt>
                      <c:pt idx="64">
                        <c:v>-0.62487388684809519</c:v>
                      </c:pt>
                      <c:pt idx="65">
                        <c:v>-0.67971981101624246</c:v>
                      </c:pt>
                      <c:pt idx="66">
                        <c:v>-0.57933449740809617</c:v>
                      </c:pt>
                      <c:pt idx="67">
                        <c:v>-0.77574217678039947</c:v>
                      </c:pt>
                      <c:pt idx="68">
                        <c:v>-0.85330804990808196</c:v>
                      </c:pt>
                      <c:pt idx="69">
                        <c:v>-1.0768622354169615</c:v>
                      </c:pt>
                      <c:pt idx="70">
                        <c:v>-1.1797266820056156</c:v>
                      </c:pt>
                      <c:pt idx="71">
                        <c:v>-1.1860843532937901</c:v>
                      </c:pt>
                      <c:pt idx="72">
                        <c:v>-1.3946348912449691</c:v>
                      </c:pt>
                      <c:pt idx="73">
                        <c:v>-1.486658024069516</c:v>
                      </c:pt>
                      <c:pt idx="74">
                        <c:v>-1.0669766926571809</c:v>
                      </c:pt>
                      <c:pt idx="75">
                        <c:v>-1.2253688249836225</c:v>
                      </c:pt>
                      <c:pt idx="76">
                        <c:v>-1.0415019702739079</c:v>
                      </c:pt>
                      <c:pt idx="77">
                        <c:v>-0.97881252603782187</c:v>
                      </c:pt>
                      <c:pt idx="78">
                        <c:v>-1.3147578790163783</c:v>
                      </c:pt>
                      <c:pt idx="79">
                        <c:v>-0.99723639850349988</c:v>
                      </c:pt>
                      <c:pt idx="80">
                        <c:v>-0.70769650049958055</c:v>
                      </c:pt>
                      <c:pt idx="81">
                        <c:v>-1.03961326238481</c:v>
                      </c:pt>
                      <c:pt idx="82">
                        <c:v>-1.3590430228892643</c:v>
                      </c:pt>
                      <c:pt idx="83">
                        <c:v>-1.19708387488626</c:v>
                      </c:pt>
                      <c:pt idx="84">
                        <c:v>-0.89829778947016425</c:v>
                      </c:pt>
                      <c:pt idx="85">
                        <c:v>-1.1935853615683703</c:v>
                      </c:pt>
                      <c:pt idx="86">
                        <c:v>-1.0828415127238993</c:v>
                      </c:pt>
                      <c:pt idx="87">
                        <c:v>-0.96026306591457711</c:v>
                      </c:pt>
                      <c:pt idx="88">
                        <c:v>-0.91397504355480663</c:v>
                      </c:pt>
                      <c:pt idx="89">
                        <c:v>-0.53723490497855464</c:v>
                      </c:pt>
                      <c:pt idx="90">
                        <c:v>-0.30427469322059802</c:v>
                      </c:pt>
                      <c:pt idx="91">
                        <c:v>-0.50130704886364841</c:v>
                      </c:pt>
                      <c:pt idx="92">
                        <c:v>0.28124921752802567</c:v>
                      </c:pt>
                      <c:pt idx="93">
                        <c:v>0.34516028716042974</c:v>
                      </c:pt>
                      <c:pt idx="94">
                        <c:v>0.20319404183840042</c:v>
                      </c:pt>
                      <c:pt idx="95">
                        <c:v>0.17683531282655299</c:v>
                      </c:pt>
                      <c:pt idx="96">
                        <c:v>0.5491130120378882</c:v>
                      </c:pt>
                      <c:pt idx="97">
                        <c:v>1.0742113184036788</c:v>
                      </c:pt>
                      <c:pt idx="98">
                        <c:v>1.9114846592888541</c:v>
                      </c:pt>
                      <c:pt idx="99">
                        <c:v>1.2178183583167546</c:v>
                      </c:pt>
                      <c:pt idx="100">
                        <c:v>1.271613912985265</c:v>
                      </c:pt>
                      <c:pt idx="101">
                        <c:v>1.140185613838941</c:v>
                      </c:pt>
                      <c:pt idx="102">
                        <c:v>1.0177833159519176</c:v>
                      </c:pt>
                      <c:pt idx="103">
                        <c:v>0.6355417855708908</c:v>
                      </c:pt>
                      <c:pt idx="104">
                        <c:v>1.8872413483531383</c:v>
                      </c:pt>
                    </c:numCache>
                  </c:numRef>
                </c:val>
                <c:smooth val="0"/>
                <c:extLst xmlns:c15="http://schemas.microsoft.com/office/drawing/2012/chart">
                  <c:ext xmlns:c16="http://schemas.microsoft.com/office/drawing/2014/chart" uri="{C3380CC4-5D6E-409C-BE32-E72D297353CC}">
                    <c16:uniqueId val="{00000011-E2C3-4933-8B2C-BEE1A7FD9104}"/>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'Chart Data'!$CK$4</c15:sqref>
                        </c15:formulaRef>
                      </c:ext>
                    </c:extLst>
                    <c:strCache>
                      <c:ptCount val="1"/>
                      <c:pt idx="0">
                        <c:v>Economic policy uncertainty</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Data'!$CK$213:$CK$318</c15:sqref>
                        </c15:formulaRef>
                      </c:ext>
                    </c:extLst>
                    <c:numCache>
                      <c:formatCode>0.00</c:formatCode>
                      <c:ptCount val="106"/>
                      <c:pt idx="0">
                        <c:v>0.77492304340880191</c:v>
                      </c:pt>
                      <c:pt idx="1">
                        <c:v>-0.17334792831113108</c:v>
                      </c:pt>
                      <c:pt idx="2">
                        <c:v>-0.38880972645001577</c:v>
                      </c:pt>
                      <c:pt idx="3">
                        <c:v>0.43026023090303345</c:v>
                      </c:pt>
                      <c:pt idx="4">
                        <c:v>0.36361322601515456</c:v>
                      </c:pt>
                      <c:pt idx="5">
                        <c:v>-0.7710339216018337</c:v>
                      </c:pt>
                      <c:pt idx="6">
                        <c:v>-0.59358627108785589</c:v>
                      </c:pt>
                      <c:pt idx="7">
                        <c:v>0.42165769630473399</c:v>
                      </c:pt>
                      <c:pt idx="8">
                        <c:v>0.48316129103278749</c:v>
                      </c:pt>
                      <c:pt idx="9">
                        <c:v>-0.67544617926535966</c:v>
                      </c:pt>
                      <c:pt idx="10">
                        <c:v>0.57691986285467589</c:v>
                      </c:pt>
                      <c:pt idx="11">
                        <c:v>0.51950926353549731</c:v>
                      </c:pt>
                      <c:pt idx="12">
                        <c:v>0.92151023296382739</c:v>
                      </c:pt>
                      <c:pt idx="13">
                        <c:v>1.0213720767007204</c:v>
                      </c:pt>
                      <c:pt idx="14">
                        <c:v>0.19308382437812452</c:v>
                      </c:pt>
                      <c:pt idx="15">
                        <c:v>0.6124166371971338</c:v>
                      </c:pt>
                      <c:pt idx="16">
                        <c:v>0.35874147484264385</c:v>
                      </c:pt>
                      <c:pt idx="17">
                        <c:v>1.0285800951641377</c:v>
                      </c:pt>
                      <c:pt idx="18">
                        <c:v>0.61315917176246015</c:v>
                      </c:pt>
                      <c:pt idx="19">
                        <c:v>0.33992456232131035</c:v>
                      </c:pt>
                      <c:pt idx="20">
                        <c:v>-1.8353213915043087</c:v>
                      </c:pt>
                      <c:pt idx="21">
                        <c:v>0.43431700511360027</c:v>
                      </c:pt>
                      <c:pt idx="22">
                        <c:v>0.65687815812097683</c:v>
                      </c:pt>
                      <c:pt idx="23">
                        <c:v>0.30844834099111057</c:v>
                      </c:pt>
                      <c:pt idx="24">
                        <c:v>-0.7296330919350702</c:v>
                      </c:pt>
                      <c:pt idx="25">
                        <c:v>-1.2995012049247454</c:v>
                      </c:pt>
                      <c:pt idx="26">
                        <c:v>2.0899879798010761</c:v>
                      </c:pt>
                      <c:pt idx="27">
                        <c:v>2.4787138800492929</c:v>
                      </c:pt>
                      <c:pt idx="28">
                        <c:v>1.2667888058408425</c:v>
                      </c:pt>
                      <c:pt idx="29">
                        <c:v>0.70633820441141104</c:v>
                      </c:pt>
                      <c:pt idx="30">
                        <c:v>0.71921484041012873</c:v>
                      </c:pt>
                      <c:pt idx="31">
                        <c:v>-0.49330788357041389</c:v>
                      </c:pt>
                      <c:pt idx="32">
                        <c:v>0.43949663647173409</c:v>
                      </c:pt>
                      <c:pt idx="33">
                        <c:v>1.5400958576786101</c:v>
                      </c:pt>
                      <c:pt idx="34">
                        <c:v>0.70659175279957154</c:v>
                      </c:pt>
                      <c:pt idx="35">
                        <c:v>4.7420275379968582E-2</c:v>
                      </c:pt>
                      <c:pt idx="36">
                        <c:v>0.15463502237351365</c:v>
                      </c:pt>
                      <c:pt idx="37">
                        <c:v>6.4389906787562248E-2</c:v>
                      </c:pt>
                      <c:pt idx="38">
                        <c:v>-0.20701553213900226</c:v>
                      </c:pt>
                      <c:pt idx="39">
                        <c:v>-1.1724553518572254</c:v>
                      </c:pt>
                      <c:pt idx="40">
                        <c:v>-0.19672871181935178</c:v>
                      </c:pt>
                      <c:pt idx="41">
                        <c:v>-2.4362491820436349</c:v>
                      </c:pt>
                      <c:pt idx="42">
                        <c:v>-1.0819023560856509</c:v>
                      </c:pt>
                      <c:pt idx="43">
                        <c:v>-2.2433713010501801</c:v>
                      </c:pt>
                      <c:pt idx="44">
                        <c:v>-3.7620899249327251</c:v>
                      </c:pt>
                      <c:pt idx="45">
                        <c:v>-2.096295125317988</c:v>
                      </c:pt>
                      <c:pt idx="46">
                        <c:v>-0.79128157145635836</c:v>
                      </c:pt>
                      <c:pt idx="47">
                        <c:v>-0.94360982094330192</c:v>
                      </c:pt>
                      <c:pt idx="48">
                        <c:v>-0.97736797776694506</c:v>
                      </c:pt>
                      <c:pt idx="49">
                        <c:v>-1.905825954012057</c:v>
                      </c:pt>
                      <c:pt idx="50">
                        <c:v>-1.7542221284912871</c:v>
                      </c:pt>
                      <c:pt idx="51">
                        <c:v>-1.2499143844402307</c:v>
                      </c:pt>
                      <c:pt idx="52">
                        <c:v>-3.6314219520343429</c:v>
                      </c:pt>
                      <c:pt idx="53">
                        <c:v>-1.4062088551419698</c:v>
                      </c:pt>
                      <c:pt idx="54">
                        <c:v>-0.98202240174960365</c:v>
                      </c:pt>
                      <c:pt idx="55">
                        <c:v>-0.74835945146063165</c:v>
                      </c:pt>
                      <c:pt idx="56">
                        <c:v>-0.64911336809498521</c:v>
                      </c:pt>
                      <c:pt idx="57">
                        <c:v>-1.68246793464189</c:v>
                      </c:pt>
                      <c:pt idx="58">
                        <c:v>-1.8435617141195211</c:v>
                      </c:pt>
                      <c:pt idx="59">
                        <c:v>-2.1504639273885435</c:v>
                      </c:pt>
                      <c:pt idx="60">
                        <c:v>-1.7887952622768748</c:v>
                      </c:pt>
                      <c:pt idx="61">
                        <c:v>-2.5534247585720533</c:v>
                      </c:pt>
                      <c:pt idx="62">
                        <c:v>-2.425237937757811</c:v>
                      </c:pt>
                      <c:pt idx="63">
                        <c:v>-4.2724828302996318</c:v>
                      </c:pt>
                      <c:pt idx="64">
                        <c:v>-6.4420420559907949</c:v>
                      </c:pt>
                      <c:pt idx="65">
                        <c:v>-6.0486979529582277</c:v>
                      </c:pt>
                      <c:pt idx="66">
                        <c:v>-6.9153444542896647</c:v>
                      </c:pt>
                      <c:pt idx="67">
                        <c:v>-5.4712233883237404</c:v>
                      </c:pt>
                      <c:pt idx="68">
                        <c:v>-2.9208525942147952</c:v>
                      </c:pt>
                      <c:pt idx="69">
                        <c:v>-2.90274199506048</c:v>
                      </c:pt>
                      <c:pt idx="70">
                        <c:v>-3.4796551311211847</c:v>
                      </c:pt>
                      <c:pt idx="71">
                        <c:v>-2.140720425043523</c:v>
                      </c:pt>
                      <c:pt idx="72">
                        <c:v>-0.56611249217075998</c:v>
                      </c:pt>
                      <c:pt idx="73">
                        <c:v>-1.5919511600686238</c:v>
                      </c:pt>
                      <c:pt idx="74">
                        <c:v>-1.7479196399855852</c:v>
                      </c:pt>
                      <c:pt idx="75">
                        <c:v>-2.160388535725108</c:v>
                      </c:pt>
                      <c:pt idx="76">
                        <c:v>-2.5700321779965596</c:v>
                      </c:pt>
                      <c:pt idx="77">
                        <c:v>-0.75022484317352611</c:v>
                      </c:pt>
                      <c:pt idx="78">
                        <c:v>-1.5479605147227931</c:v>
                      </c:pt>
                      <c:pt idx="79">
                        <c:v>-1.8532146634687723</c:v>
                      </c:pt>
                      <c:pt idx="80">
                        <c:v>-0.6599072851909572</c:v>
                      </c:pt>
                      <c:pt idx="81">
                        <c:v>-3.3861138864891469</c:v>
                      </c:pt>
                      <c:pt idx="82">
                        <c:v>-1.7749406539238222</c:v>
                      </c:pt>
                      <c:pt idx="83">
                        <c:v>-1.5225332335101347</c:v>
                      </c:pt>
                      <c:pt idx="84">
                        <c:v>-2.3535018545075688</c:v>
                      </c:pt>
                      <c:pt idx="85">
                        <c:v>-0.18872382699314438</c:v>
                      </c:pt>
                      <c:pt idx="86">
                        <c:v>-0.53392995747354222</c:v>
                      </c:pt>
                      <c:pt idx="87">
                        <c:v>-1.4578965051283848</c:v>
                      </c:pt>
                      <c:pt idx="88">
                        <c:v>-1.8031750780053999</c:v>
                      </c:pt>
                      <c:pt idx="89">
                        <c:v>-0.61642373662144789</c:v>
                      </c:pt>
                      <c:pt idx="90">
                        <c:v>-2.2282308401571722</c:v>
                      </c:pt>
                      <c:pt idx="91">
                        <c:v>-1.6822506074520389</c:v>
                      </c:pt>
                      <c:pt idx="92">
                        <c:v>-2.1039196875619548</c:v>
                      </c:pt>
                      <c:pt idx="93">
                        <c:v>-2.1135545263120501</c:v>
                      </c:pt>
                      <c:pt idx="94">
                        <c:v>-0.54450654737966275</c:v>
                      </c:pt>
                      <c:pt idx="95">
                        <c:v>-5.107888548089873</c:v>
                      </c:pt>
                      <c:pt idx="96">
                        <c:v>-2.0926005630905076</c:v>
                      </c:pt>
                      <c:pt idx="97">
                        <c:v>-2.2228338816091866</c:v>
                      </c:pt>
                      <c:pt idx="98">
                        <c:v>-3.0197002443990462</c:v>
                      </c:pt>
                      <c:pt idx="99">
                        <c:v>-3.31015803363595</c:v>
                      </c:pt>
                      <c:pt idx="100">
                        <c:v>-1.5858478881536204</c:v>
                      </c:pt>
                      <c:pt idx="101">
                        <c:v>-1.9252948481029455</c:v>
                      </c:pt>
                      <c:pt idx="102">
                        <c:v>-1.223835121658017</c:v>
                      </c:pt>
                      <c:pt idx="103">
                        <c:v>-2.9999596913208433</c:v>
                      </c:pt>
                      <c:pt idx="104">
                        <c:v>-1.5274955376784167</c:v>
                      </c:pt>
                      <c:pt idx="105">
                        <c:v>-0.99053438335213173</c:v>
                      </c:pt>
                    </c:numCache>
                  </c:numRef>
                </c:val>
                <c:smooth val="0"/>
                <c:extLst xmlns:c15="http://schemas.microsoft.com/office/drawing/2012/chart">
                  <c:ext xmlns:c16="http://schemas.microsoft.com/office/drawing/2014/chart" uri="{C3380CC4-5D6E-409C-BE32-E72D297353CC}">
                    <c16:uniqueId val="{00000012-E2C3-4933-8B2C-BEE1A7FD9104}"/>
                  </c:ext>
                </c:extLst>
              </c15:ser>
            </c15:filteredLineSeries>
            <c15:filteredLineSeries>
              <c15:ser>
                <c:idx val="19"/>
                <c:order val="19"/>
                <c:tx>
                  <c:strRef>
                    <c:extLst xmlns:c15="http://schemas.microsoft.com/office/drawing/2012/chart">
                      <c:ext xmlns:c15="http://schemas.microsoft.com/office/drawing/2012/chart" uri="{02D57815-91ED-43cb-92C2-25804820EDAC}">
                        <c15:formulaRef>
                          <c15:sqref>'Chart Data'!$CL$4</c15:sqref>
                        </c15:formulaRef>
                      </c:ext>
                    </c:extLst>
                    <c:strCache>
                      <c:ptCount val="1"/>
                      <c:pt idx="0">
                        <c:v>Financial stress</c:v>
                      </c:pt>
                    </c:strCache>
                  </c:strRef>
                </c:tx>
                <c:spPr>
                  <a:ln w="28575" cap="rnd">
                    <a:solidFill>
                      <a:schemeClr val="accent2">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Data'!$CL$213:$CL$318</c15:sqref>
                        </c15:formulaRef>
                      </c:ext>
                    </c:extLst>
                    <c:numCache>
                      <c:formatCode>0.00</c:formatCode>
                      <c:ptCount val="106"/>
                      <c:pt idx="0">
                        <c:v>0.36444637847293332</c:v>
                      </c:pt>
                      <c:pt idx="1">
                        <c:v>0.45066934643877005</c:v>
                      </c:pt>
                      <c:pt idx="2">
                        <c:v>0.2862874290938297</c:v>
                      </c:pt>
                      <c:pt idx="3">
                        <c:v>0.28504681084971695</c:v>
                      </c:pt>
                      <c:pt idx="4">
                        <c:v>0.41345079911538735</c:v>
                      </c:pt>
                      <c:pt idx="5">
                        <c:v>0.4438459460961498</c:v>
                      </c:pt>
                      <c:pt idx="6">
                        <c:v>0.43454130926530415</c:v>
                      </c:pt>
                      <c:pt idx="7">
                        <c:v>0.64234486515419098</c:v>
                      </c:pt>
                      <c:pt idx="8">
                        <c:v>0.68421573089299648</c:v>
                      </c:pt>
                      <c:pt idx="9">
                        <c:v>0.69910314982234967</c:v>
                      </c:pt>
                      <c:pt idx="10">
                        <c:v>0.72763736943694302</c:v>
                      </c:pt>
                      <c:pt idx="11">
                        <c:v>0.73415061521853497</c:v>
                      </c:pt>
                      <c:pt idx="12">
                        <c:v>0.75307004344125461</c:v>
                      </c:pt>
                      <c:pt idx="13">
                        <c:v>0.74934818870891629</c:v>
                      </c:pt>
                      <c:pt idx="14">
                        <c:v>0.73477092434059144</c:v>
                      </c:pt>
                      <c:pt idx="15">
                        <c:v>0.68111418528271461</c:v>
                      </c:pt>
                      <c:pt idx="16">
                        <c:v>0.66126429337691051</c:v>
                      </c:pt>
                      <c:pt idx="17">
                        <c:v>0.70251484999365965</c:v>
                      </c:pt>
                      <c:pt idx="18">
                        <c:v>0.70096407718851872</c:v>
                      </c:pt>
                      <c:pt idx="19">
                        <c:v>0.70406562279880058</c:v>
                      </c:pt>
                      <c:pt idx="20">
                        <c:v>0.71740226892301284</c:v>
                      </c:pt>
                      <c:pt idx="21">
                        <c:v>0.73011860592516853</c:v>
                      </c:pt>
                      <c:pt idx="22">
                        <c:v>0.74686695222069077</c:v>
                      </c:pt>
                      <c:pt idx="23">
                        <c:v>0.71492103243478722</c:v>
                      </c:pt>
                      <c:pt idx="24">
                        <c:v>0.67491109406215077</c:v>
                      </c:pt>
                      <c:pt idx="25">
                        <c:v>0.73166937873030946</c:v>
                      </c:pt>
                      <c:pt idx="26">
                        <c:v>0.75927313466181834</c:v>
                      </c:pt>
                      <c:pt idx="27">
                        <c:v>0.77540117183528412</c:v>
                      </c:pt>
                      <c:pt idx="28">
                        <c:v>0.77416055359117142</c:v>
                      </c:pt>
                      <c:pt idx="29">
                        <c:v>0.75275988888022627</c:v>
                      </c:pt>
                      <c:pt idx="30">
                        <c:v>0.5542609698221852</c:v>
                      </c:pt>
                      <c:pt idx="31">
                        <c:v>-0.44629764405475331</c:v>
                      </c:pt>
                      <c:pt idx="32">
                        <c:v>-0.14606802897946602</c:v>
                      </c:pt>
                      <c:pt idx="33">
                        <c:v>0.31389118502533858</c:v>
                      </c:pt>
                      <c:pt idx="34">
                        <c:v>0.63769254673876807</c:v>
                      </c:pt>
                      <c:pt idx="35">
                        <c:v>0.69910314982234967</c:v>
                      </c:pt>
                      <c:pt idx="36">
                        <c:v>0.70871794121422349</c:v>
                      </c:pt>
                      <c:pt idx="37">
                        <c:v>0.7484177250258317</c:v>
                      </c:pt>
                      <c:pt idx="38">
                        <c:v>0.74624664309863431</c:v>
                      </c:pt>
                      <c:pt idx="39">
                        <c:v>0.69321021316281406</c:v>
                      </c:pt>
                      <c:pt idx="40">
                        <c:v>0.63614177393362714</c:v>
                      </c:pt>
                      <c:pt idx="41">
                        <c:v>0.70623670472599798</c:v>
                      </c:pt>
                      <c:pt idx="42">
                        <c:v>0.75927313466181834</c:v>
                      </c:pt>
                      <c:pt idx="43">
                        <c:v>0.69010866755253208</c:v>
                      </c:pt>
                      <c:pt idx="44">
                        <c:v>0.57907333470444033</c:v>
                      </c:pt>
                      <c:pt idx="45">
                        <c:v>0.45346073748802368</c:v>
                      </c:pt>
                      <c:pt idx="46">
                        <c:v>0.58713735329117323</c:v>
                      </c:pt>
                      <c:pt idx="47">
                        <c:v>0.72918814224208395</c:v>
                      </c:pt>
                      <c:pt idx="48">
                        <c:v>0.74872787958685993</c:v>
                      </c:pt>
                      <c:pt idx="49">
                        <c:v>0.76857777149266404</c:v>
                      </c:pt>
                      <c:pt idx="50">
                        <c:v>0.68514619457608106</c:v>
                      </c:pt>
                      <c:pt idx="51">
                        <c:v>0.67242985757392537</c:v>
                      </c:pt>
                      <c:pt idx="52">
                        <c:v>0.73073891504722488</c:v>
                      </c:pt>
                      <c:pt idx="53">
                        <c:v>0.65226981110709303</c:v>
                      </c:pt>
                      <c:pt idx="54">
                        <c:v>0.4984331488371111</c:v>
                      </c:pt>
                      <c:pt idx="55">
                        <c:v>0.53317045967226839</c:v>
                      </c:pt>
                      <c:pt idx="56">
                        <c:v>0.60698724519697733</c:v>
                      </c:pt>
                      <c:pt idx="57">
                        <c:v>0.64420579252036003</c:v>
                      </c:pt>
                      <c:pt idx="58">
                        <c:v>0.69848284070029321</c:v>
                      </c:pt>
                      <c:pt idx="59">
                        <c:v>0.76082390746695927</c:v>
                      </c:pt>
                      <c:pt idx="60">
                        <c:v>0.77726209920145328</c:v>
                      </c:pt>
                      <c:pt idx="61">
                        <c:v>0.48075433885850438</c:v>
                      </c:pt>
                      <c:pt idx="62">
                        <c:v>0.37685256091406094</c:v>
                      </c:pt>
                      <c:pt idx="63">
                        <c:v>0.59985369029332902</c:v>
                      </c:pt>
                      <c:pt idx="64">
                        <c:v>0.70840778665319526</c:v>
                      </c:pt>
                      <c:pt idx="65">
                        <c:v>0.15168034960759558</c:v>
                      </c:pt>
                      <c:pt idx="66">
                        <c:v>-3.0618310572054734</c:v>
                      </c:pt>
                      <c:pt idx="67">
                        <c:v>-3.0491147202033173</c:v>
                      </c:pt>
                      <c:pt idx="68">
                        <c:v>-1.9462051011870767</c:v>
                      </c:pt>
                      <c:pt idx="69">
                        <c:v>-0.7536608140336889</c:v>
                      </c:pt>
                      <c:pt idx="70">
                        <c:v>1.3041260827995007E-2</c:v>
                      </c:pt>
                      <c:pt idx="71">
                        <c:v>0.25341104562484168</c:v>
                      </c:pt>
                      <c:pt idx="72">
                        <c:v>0.56728746138536923</c:v>
                      </c:pt>
                      <c:pt idx="73">
                        <c:v>0.65692212952251594</c:v>
                      </c:pt>
                      <c:pt idx="74">
                        <c:v>0.75058880695302899</c:v>
                      </c:pt>
                      <c:pt idx="75">
                        <c:v>0.75989344378387469</c:v>
                      </c:pt>
                      <c:pt idx="76">
                        <c:v>0.74624664309863431</c:v>
                      </c:pt>
                      <c:pt idx="77">
                        <c:v>0.72887798768105583</c:v>
                      </c:pt>
                      <c:pt idx="78">
                        <c:v>0.7170921143619845</c:v>
                      </c:pt>
                      <c:pt idx="79">
                        <c:v>0.74190447924423975</c:v>
                      </c:pt>
                      <c:pt idx="80">
                        <c:v>0.77478086271322777</c:v>
                      </c:pt>
                      <c:pt idx="81">
                        <c:v>0.78594642691024263</c:v>
                      </c:pt>
                      <c:pt idx="82">
                        <c:v>0.76795746237060758</c:v>
                      </c:pt>
                      <c:pt idx="83">
                        <c:v>0.7403537064390987</c:v>
                      </c:pt>
                      <c:pt idx="84">
                        <c:v>0.77229962622500226</c:v>
                      </c:pt>
                      <c:pt idx="85">
                        <c:v>0.79121905444772178</c:v>
                      </c:pt>
                      <c:pt idx="86">
                        <c:v>0.79587137286314469</c:v>
                      </c:pt>
                      <c:pt idx="87">
                        <c:v>0.72019365997226648</c:v>
                      </c:pt>
                      <c:pt idx="88">
                        <c:v>0.77012854429780497</c:v>
                      </c:pt>
                      <c:pt idx="89">
                        <c:v>0.78160426305584796</c:v>
                      </c:pt>
                      <c:pt idx="90">
                        <c:v>0.78749719971538357</c:v>
                      </c:pt>
                      <c:pt idx="91">
                        <c:v>0.79432060005800376</c:v>
                      </c:pt>
                      <c:pt idx="92">
                        <c:v>0.75927313466181834</c:v>
                      </c:pt>
                      <c:pt idx="93">
                        <c:v>0.72267489646049199</c:v>
                      </c:pt>
                      <c:pt idx="94">
                        <c:v>0.73290999697442227</c:v>
                      </c:pt>
                      <c:pt idx="95">
                        <c:v>0.74872787958685993</c:v>
                      </c:pt>
                      <c:pt idx="96">
                        <c:v>0.77167931710294591</c:v>
                      </c:pt>
                      <c:pt idx="97">
                        <c:v>0.72701706031488667</c:v>
                      </c:pt>
                      <c:pt idx="98">
                        <c:v>0.60109430853744183</c:v>
                      </c:pt>
                      <c:pt idx="99">
                        <c:v>0.7053062410429134</c:v>
                      </c:pt>
                      <c:pt idx="100">
                        <c:v>0.7518294251971418</c:v>
                      </c:pt>
                      <c:pt idx="101">
                        <c:v>0.77819256288453786</c:v>
                      </c:pt>
                      <c:pt idx="102">
                        <c:v>0.77664179007939693</c:v>
                      </c:pt>
                      <c:pt idx="103">
                        <c:v>0.78842766339846804</c:v>
                      </c:pt>
                      <c:pt idx="104">
                        <c:v>0.7775722537624814</c:v>
                      </c:pt>
                      <c:pt idx="105">
                        <c:v>0.78687689059332711</c:v>
                      </c:pt>
                    </c:numCache>
                  </c:numRef>
                </c:val>
                <c:smooth val="0"/>
                <c:extLst xmlns:c15="http://schemas.microsoft.com/office/drawing/2012/chart">
                  <c:ext xmlns:c16="http://schemas.microsoft.com/office/drawing/2014/chart" uri="{C3380CC4-5D6E-409C-BE32-E72D297353CC}">
                    <c16:uniqueId val="{00000013-E2C3-4933-8B2C-BEE1A7FD9104}"/>
                  </c:ext>
                </c:extLst>
              </c15:ser>
            </c15:filteredLineSeries>
          </c:ext>
        </c:extLst>
      </c:lineChart>
      <c:dateAx>
        <c:axId val="504837664"/>
        <c:scaling>
          <c:orientation val="minMax"/>
        </c:scaling>
        <c:delete val="0"/>
        <c:axPos val="b"/>
        <c:numFmt formatCode="mmm\-yy" sourceLinked="0"/>
        <c:majorTickMark val="none"/>
        <c:minorTickMark val="none"/>
        <c:tickLblPos val="low"/>
        <c:spPr>
          <a:noFill/>
          <a:ln w="9525" cap="flat" cmpd="sng" algn="ctr">
            <a:solidFill>
              <a:srgbClr val="495057"/>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6224"/>
        <c:crosses val="autoZero"/>
        <c:auto val="1"/>
        <c:lblOffset val="100"/>
        <c:baseTimeUnit val="days"/>
      </c:dateAx>
      <c:valAx>
        <c:axId val="504836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7664"/>
        <c:crosses val="autoZero"/>
        <c:crossBetween val="between"/>
      </c:valAx>
      <c:spPr>
        <a:noFill/>
        <a:ln>
          <a:noFill/>
        </a:ln>
        <a:effectLst/>
      </c:spPr>
    </c:plotArea>
    <c:legend>
      <c:legendPos val="b"/>
      <c:legendEntry>
        <c:idx val="4"/>
        <c:delete val="1"/>
      </c:legendEntry>
      <c:layout>
        <c:manualLayout>
          <c:xMode val="edge"/>
          <c:yMode val="edge"/>
          <c:x val="0.14506451241173501"/>
          <c:y val="5.1834945767408602E-2"/>
          <c:w val="0.78994894566088691"/>
          <c:h val="0.1839446158138073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UK: Weekly</a:t>
            </a:r>
            <a:r>
              <a:rPr lang="en-US" b="1" baseline="0"/>
              <a:t> alternative activity indicators</a:t>
            </a:r>
            <a:endParaRPr lang="en-US" b="1"/>
          </a:p>
        </c:rich>
      </c:tx>
      <c:layout>
        <c:manualLayout>
          <c:xMode val="edge"/>
          <c:yMode val="edge"/>
          <c:x val="8.6090699024235339E-3"/>
          <c:y val="2.32288037166085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627010973513486E-2"/>
          <c:y val="0.17208468438616836"/>
          <c:w val="0.89900620139741894"/>
          <c:h val="0.73866778019342472"/>
        </c:manualLayout>
      </c:layout>
      <c:lineChart>
        <c:grouping val="standard"/>
        <c:varyColors val="0"/>
        <c:ser>
          <c:idx val="3"/>
          <c:order val="3"/>
          <c:tx>
            <c:strRef>
              <c:f>'Chart Data'!$BW$4</c:f>
              <c:strCache>
                <c:ptCount val="1"/>
                <c:pt idx="0">
                  <c:v>Air traffic (y/y)</c:v>
                </c:pt>
              </c:strCache>
            </c:strRef>
          </c:tx>
          <c:spPr>
            <a:ln w="28575" cap="rnd">
              <a:solidFill>
                <a:schemeClr val="accent4"/>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Data'!$BW$213:$BW$318</c:f>
              <c:numCache>
                <c:formatCode>0.00</c:formatCode>
                <c:ptCount val="106"/>
                <c:pt idx="0">
                  <c:v>-0.87243957392663529</c:v>
                </c:pt>
                <c:pt idx="1">
                  <c:v>-1.5172016374957409</c:v>
                </c:pt>
                <c:pt idx="2">
                  <c:v>-1.7998824938078843</c:v>
                </c:pt>
                <c:pt idx="3">
                  <c:v>-1.6184517164646868</c:v>
                </c:pt>
                <c:pt idx="4">
                  <c:v>-1.4547738431410924</c:v>
                </c:pt>
                <c:pt idx="5">
                  <c:v>-0.98519977747971943</c:v>
                </c:pt>
                <c:pt idx="6">
                  <c:v>-0.79030800697880066</c:v>
                </c:pt>
                <c:pt idx="7">
                  <c:v>-0.91848007226318873</c:v>
                </c:pt>
                <c:pt idx="8">
                  <c:v>-0.85800314648212284</c:v>
                </c:pt>
                <c:pt idx="9">
                  <c:v>-0.76026463094562602</c:v>
                </c:pt>
                <c:pt idx="10">
                  <c:v>-0.66993941598874374</c:v>
                </c:pt>
                <c:pt idx="11">
                  <c:v>-0.68749723315098865</c:v>
                </c:pt>
                <c:pt idx="12">
                  <c:v>-0.4688048660523601</c:v>
                </c:pt>
                <c:pt idx="13">
                  <c:v>-2.1571032513613584E-3</c:v>
                </c:pt>
                <c:pt idx="14">
                  <c:v>0.1427924317658385</c:v>
                </c:pt>
                <c:pt idx="15">
                  <c:v>0.14591382148357093</c:v>
                </c:pt>
                <c:pt idx="16">
                  <c:v>0.11879674831077042</c:v>
                </c:pt>
                <c:pt idx="17">
                  <c:v>0.43815393380626994</c:v>
                </c:pt>
                <c:pt idx="18">
                  <c:v>0.63343587802190526</c:v>
                </c:pt>
                <c:pt idx="19">
                  <c:v>0.71829866097275585</c:v>
                </c:pt>
                <c:pt idx="20">
                  <c:v>0.98147083154907155</c:v>
                </c:pt>
                <c:pt idx="21">
                  <c:v>1.1806545129118724</c:v>
                </c:pt>
                <c:pt idx="22">
                  <c:v>1.1558784820273713</c:v>
                </c:pt>
                <c:pt idx="23">
                  <c:v>1.2095273678008975</c:v>
                </c:pt>
                <c:pt idx="24">
                  <c:v>1.2044551095095823</c:v>
                </c:pt>
                <c:pt idx="25">
                  <c:v>1.140271533438709</c:v>
                </c:pt>
                <c:pt idx="26">
                  <c:v>1.2005533723624167</c:v>
                </c:pt>
                <c:pt idx="27">
                  <c:v>1.2895129793177911</c:v>
                </c:pt>
                <c:pt idx="28">
                  <c:v>1.2263048375337093</c:v>
                </c:pt>
                <c:pt idx="29">
                  <c:v>1.2875621107442083</c:v>
                </c:pt>
                <c:pt idx="30">
                  <c:v>1.1262252797089132</c:v>
                </c:pt>
                <c:pt idx="31">
                  <c:v>1.1472946603036072</c:v>
                </c:pt>
                <c:pt idx="32">
                  <c:v>1.1203726739881648</c:v>
                </c:pt>
                <c:pt idx="33">
                  <c:v>1.1730461254748996</c:v>
                </c:pt>
                <c:pt idx="34">
                  <c:v>1.2750765518732785</c:v>
                </c:pt>
                <c:pt idx="35">
                  <c:v>1.210697888945047</c:v>
                </c:pt>
                <c:pt idx="36">
                  <c:v>1.2239637952454099</c:v>
                </c:pt>
                <c:pt idx="37">
                  <c:v>1.216160320951079</c:v>
                </c:pt>
                <c:pt idx="38">
                  <c:v>1.0838914316621671</c:v>
                </c:pt>
                <c:pt idx="39">
                  <c:v>0.92821211949026194</c:v>
                </c:pt>
                <c:pt idx="40">
                  <c:v>0.77701980503759716</c:v>
                </c:pt>
                <c:pt idx="41">
                  <c:v>0.65021334775471706</c:v>
                </c:pt>
                <c:pt idx="42">
                  <c:v>0.67167290206412755</c:v>
                </c:pt>
                <c:pt idx="43">
                  <c:v>0.10611610258248241</c:v>
                </c:pt>
                <c:pt idx="44">
                  <c:v>-0.75031520122035389</c:v>
                </c:pt>
                <c:pt idx="45">
                  <c:v>-0.93740349742694151</c:v>
                </c:pt>
                <c:pt idx="46">
                  <c:v>-1.1051781947550599</c:v>
                </c:pt>
                <c:pt idx="47">
                  <c:v>-0.99436885977555844</c:v>
                </c:pt>
                <c:pt idx="48">
                  <c:v>-0.9945639466329167</c:v>
                </c:pt>
                <c:pt idx="49">
                  <c:v>-0.43661553458824437</c:v>
                </c:pt>
                <c:pt idx="50">
                  <c:v>-0.35077731735060247</c:v>
                </c:pt>
                <c:pt idx="51">
                  <c:v>-1.4097087790913303</c:v>
                </c:pt>
                <c:pt idx="52">
                  <c:v>-0.74309698749809761</c:v>
                </c:pt>
                <c:pt idx="53">
                  <c:v>-1.3158720007019991</c:v>
                </c:pt>
                <c:pt idx="54">
                  <c:v>-1.5546583141085302</c:v>
                </c:pt>
                <c:pt idx="55">
                  <c:v>-1.6047956364496074</c:v>
                </c:pt>
                <c:pt idx="56">
                  <c:v>-1.3234803881389718</c:v>
                </c:pt>
                <c:pt idx="57">
                  <c:v>-1.0129021112245948</c:v>
                </c:pt>
                <c:pt idx="58">
                  <c:v>-0.56790898959036484</c:v>
                </c:pt>
                <c:pt idx="59">
                  <c:v>-0.38686838596188372</c:v>
                </c:pt>
                <c:pt idx="60">
                  <c:v>-0.57766333245827872</c:v>
                </c:pt>
                <c:pt idx="61">
                  <c:v>-0.4713409951980177</c:v>
                </c:pt>
                <c:pt idx="62">
                  <c:v>-0.49436124436629436</c:v>
                </c:pt>
                <c:pt idx="63">
                  <c:v>-0.70583539774266668</c:v>
                </c:pt>
                <c:pt idx="64">
                  <c:v>-0.43173836315428743</c:v>
                </c:pt>
                <c:pt idx="65">
                  <c:v>0.30510469708792498</c:v>
                </c:pt>
                <c:pt idx="66">
                  <c:v>0.35953393029088432</c:v>
                </c:pt>
                <c:pt idx="67">
                  <c:v>0.30100787308340121</c:v>
                </c:pt>
                <c:pt idx="68">
                  <c:v>0.38313944003123585</c:v>
                </c:pt>
                <c:pt idx="69">
                  <c:v>0.55247483221822036</c:v>
                </c:pt>
                <c:pt idx="70">
                  <c:v>0.77916576046853825</c:v>
                </c:pt>
                <c:pt idx="71">
                  <c:v>0.89446209316727998</c:v>
                </c:pt>
                <c:pt idx="72">
                  <c:v>1.2153799735216457</c:v>
                </c:pt>
                <c:pt idx="73">
                  <c:v>1.1956762009284598</c:v>
                </c:pt>
                <c:pt idx="74">
                  <c:v>1.2670779907215892</c:v>
                </c:pt>
                <c:pt idx="75">
                  <c:v>1.2532268238491515</c:v>
                </c:pt>
                <c:pt idx="76">
                  <c:v>1.3053150147638115</c:v>
                </c:pt>
                <c:pt idx="77">
                  <c:v>1.3076560570521107</c:v>
                </c:pt>
                <c:pt idx="78">
                  <c:v>1.3098020124830518</c:v>
                </c:pt>
                <c:pt idx="79">
                  <c:v>1.5185449498564083</c:v>
                </c:pt>
                <c:pt idx="80">
                  <c:v>1.4319263851893334</c:v>
                </c:pt>
                <c:pt idx="81">
                  <c:v>1.4057847463033242</c:v>
                </c:pt>
                <c:pt idx="82">
                  <c:v>1.3107774467698432</c:v>
                </c:pt>
                <c:pt idx="83">
                  <c:v>1.2465938706989701</c:v>
                </c:pt>
                <c:pt idx="84">
                  <c:v>1.2783930284483693</c:v>
                </c:pt>
                <c:pt idx="85">
                  <c:v>1.3291156113615212</c:v>
                </c:pt>
                <c:pt idx="86">
                  <c:v>1.400712488012009</c:v>
                </c:pt>
                <c:pt idx="87">
                  <c:v>1.2975115404694804</c:v>
                </c:pt>
                <c:pt idx="88">
                  <c:v>1.3224826582113398</c:v>
                </c:pt>
                <c:pt idx="89">
                  <c:v>1.2741011175864871</c:v>
                </c:pt>
                <c:pt idx="90">
                  <c:v>1.192359724353369</c:v>
                </c:pt>
                <c:pt idx="91">
                  <c:v>0.99746795385245024</c:v>
                </c:pt>
                <c:pt idx="92">
                  <c:v>0.92431038234309637</c:v>
                </c:pt>
                <c:pt idx="93">
                  <c:v>0.90519187032198523</c:v>
                </c:pt>
                <c:pt idx="94">
                  <c:v>0.75946198787535224</c:v>
                </c:pt>
                <c:pt idx="95">
                  <c:v>0.32305268796488651</c:v>
                </c:pt>
                <c:pt idx="96">
                  <c:v>-0.5491806512839702</c:v>
                </c:pt>
                <c:pt idx="97">
                  <c:v>-0.80201321842029727</c:v>
                </c:pt>
                <c:pt idx="98">
                  <c:v>-0.87653639793115912</c:v>
                </c:pt>
                <c:pt idx="99">
                  <c:v>-0.8866809145137895</c:v>
                </c:pt>
                <c:pt idx="100">
                  <c:v>-0.66993941598874374</c:v>
                </c:pt>
                <c:pt idx="101">
                  <c:v>-0.36853022137020569</c:v>
                </c:pt>
                <c:pt idx="102">
                  <c:v>-0.20251130575831189</c:v>
                </c:pt>
                <c:pt idx="103">
                  <c:v>-1.0909368541679056</c:v>
                </c:pt>
                <c:pt idx="104">
                  <c:v>-0.56985985816394757</c:v>
                </c:pt>
              </c:numCache>
            </c:numRef>
          </c:val>
          <c:smooth val="0"/>
          <c:extLst xmlns:c15="http://schemas.microsoft.com/office/drawing/2012/chart">
            <c:ext xmlns:c16="http://schemas.microsoft.com/office/drawing/2014/chart" uri="{C3380CC4-5D6E-409C-BE32-E72D297353CC}">
              <c16:uniqueId val="{00000003-CBB6-4FBD-ABF3-30F69A270F39}"/>
            </c:ext>
          </c:extLst>
        </c:ser>
        <c:ser>
          <c:idx val="4"/>
          <c:order val="4"/>
          <c:tx>
            <c:strRef>
              <c:f>'Chart Data'!$BX$4</c:f>
              <c:strCache>
                <c:ptCount val="1"/>
                <c:pt idx="0">
                  <c:v>Car useage</c:v>
                </c:pt>
              </c:strCache>
            </c:strRef>
          </c:tx>
          <c:spPr>
            <a:ln w="28575" cap="rnd">
              <a:solidFill>
                <a:schemeClr val="accent5"/>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Data'!$BX$213:$BX$318</c:f>
              <c:numCache>
                <c:formatCode>0.00</c:formatCode>
                <c:ptCount val="106"/>
                <c:pt idx="0">
                  <c:v>-3.1532435797822611</c:v>
                </c:pt>
                <c:pt idx="1">
                  <c:v>-1.0456068120458502</c:v>
                </c:pt>
                <c:pt idx="2">
                  <c:v>-1.2919539667163409</c:v>
                </c:pt>
                <c:pt idx="3">
                  <c:v>-0.58028440877936938</c:v>
                </c:pt>
                <c:pt idx="4">
                  <c:v>-0.58028440877936938</c:v>
                </c:pt>
                <c:pt idx="5">
                  <c:v>-0.47079678448137441</c:v>
                </c:pt>
                <c:pt idx="6">
                  <c:v>-0.33393725410888131</c:v>
                </c:pt>
                <c:pt idx="7">
                  <c:v>-0.16970581766188747</c:v>
                </c:pt>
                <c:pt idx="8">
                  <c:v>-3.2846287289394413E-2</c:v>
                </c:pt>
                <c:pt idx="9">
                  <c:v>0.3777323038280902</c:v>
                </c:pt>
                <c:pt idx="10">
                  <c:v>-0.16970581766188747</c:v>
                </c:pt>
                <c:pt idx="11">
                  <c:v>0.21350086738109636</c:v>
                </c:pt>
                <c:pt idx="12">
                  <c:v>-0.30656534803438057</c:v>
                </c:pt>
                <c:pt idx="13">
                  <c:v>-0.60765631485387017</c:v>
                </c:pt>
                <c:pt idx="14">
                  <c:v>0.13138514915759944</c:v>
                </c:pt>
                <c:pt idx="15">
                  <c:v>0.43247611597708635</c:v>
                </c:pt>
                <c:pt idx="16">
                  <c:v>0.48721992812608522</c:v>
                </c:pt>
                <c:pt idx="17">
                  <c:v>0.62407945849857827</c:v>
                </c:pt>
                <c:pt idx="18">
                  <c:v>0.56933564634958211</c:v>
                </c:pt>
                <c:pt idx="19">
                  <c:v>0.81568280102007018</c:v>
                </c:pt>
                <c:pt idx="20">
                  <c:v>0.67882327064757719</c:v>
                </c:pt>
                <c:pt idx="21">
                  <c:v>0.35036039775358946</c:v>
                </c:pt>
                <c:pt idx="22">
                  <c:v>0.76093898887107403</c:v>
                </c:pt>
                <c:pt idx="23">
                  <c:v>0.73356708279657323</c:v>
                </c:pt>
                <c:pt idx="24">
                  <c:v>0.84305470709457098</c:v>
                </c:pt>
                <c:pt idx="25">
                  <c:v>0.87042661316906911</c:v>
                </c:pt>
                <c:pt idx="26">
                  <c:v>0.54196374027508132</c:v>
                </c:pt>
                <c:pt idx="27">
                  <c:v>0.54196374027508132</c:v>
                </c:pt>
                <c:pt idx="28">
                  <c:v>0.70619517672207521</c:v>
                </c:pt>
                <c:pt idx="29">
                  <c:v>0.62407945849857827</c:v>
                </c:pt>
                <c:pt idx="30">
                  <c:v>0.48721992812608522</c:v>
                </c:pt>
                <c:pt idx="31">
                  <c:v>0.40510420990258827</c:v>
                </c:pt>
                <c:pt idx="32">
                  <c:v>0.59670755242408025</c:v>
                </c:pt>
                <c:pt idx="33">
                  <c:v>0.3777323038280902</c:v>
                </c:pt>
                <c:pt idx="34">
                  <c:v>0.54196374027508132</c:v>
                </c:pt>
                <c:pt idx="35">
                  <c:v>0.40510420990258827</c:v>
                </c:pt>
                <c:pt idx="36">
                  <c:v>0.73356708279657323</c:v>
                </c:pt>
                <c:pt idx="37">
                  <c:v>0.70619517672207521</c:v>
                </c:pt>
                <c:pt idx="38">
                  <c:v>0.59670755242408025</c:v>
                </c:pt>
                <c:pt idx="39">
                  <c:v>0.48721992812608522</c:v>
                </c:pt>
                <c:pt idx="40">
                  <c:v>0.35036039775358946</c:v>
                </c:pt>
                <c:pt idx="41">
                  <c:v>0.15875705523209752</c:v>
                </c:pt>
                <c:pt idx="42">
                  <c:v>0.43247611597708635</c:v>
                </c:pt>
                <c:pt idx="43">
                  <c:v>0.29561658560459331</c:v>
                </c:pt>
                <c:pt idx="44">
                  <c:v>4.9269430934102514E-2</c:v>
                </c:pt>
                <c:pt idx="45">
                  <c:v>0.13138514915759944</c:v>
                </c:pt>
                <c:pt idx="46">
                  <c:v>-1.0456068120458502</c:v>
                </c:pt>
                <c:pt idx="47">
                  <c:v>0.26824467953009523</c:v>
                </c:pt>
                <c:pt idx="48">
                  <c:v>-0.44342487840687633</c:v>
                </c:pt>
                <c:pt idx="49">
                  <c:v>0.29561658560459331</c:v>
                </c:pt>
                <c:pt idx="50">
                  <c:v>0.21350086738109636</c:v>
                </c:pt>
                <c:pt idx="51">
                  <c:v>-3.20798739193126</c:v>
                </c:pt>
                <c:pt idx="52">
                  <c:v>-4.5765826956562021</c:v>
                </c:pt>
                <c:pt idx="53">
                  <c:v>-2.3594583036217958</c:v>
                </c:pt>
                <c:pt idx="54">
                  <c:v>-0.990862999896854</c:v>
                </c:pt>
                <c:pt idx="55">
                  <c:v>-1.1824663424183459</c:v>
                </c:pt>
                <c:pt idx="56">
                  <c:v>-0.60765631485387017</c:v>
                </c:pt>
                <c:pt idx="57">
                  <c:v>-0.6350282209283683</c:v>
                </c:pt>
                <c:pt idx="58">
                  <c:v>-0.52554059663037322</c:v>
                </c:pt>
                <c:pt idx="59">
                  <c:v>-0.49816869055587248</c:v>
                </c:pt>
                <c:pt idx="60">
                  <c:v>0.10401324308310138</c:v>
                </c:pt>
                <c:pt idx="61">
                  <c:v>0.26824467953009523</c:v>
                </c:pt>
                <c:pt idx="62">
                  <c:v>0.10401324308310138</c:v>
                </c:pt>
                <c:pt idx="63">
                  <c:v>0.24087277345559444</c:v>
                </c:pt>
                <c:pt idx="64">
                  <c:v>0.92517042531806515</c:v>
                </c:pt>
                <c:pt idx="65">
                  <c:v>0.73356708279657323</c:v>
                </c:pt>
                <c:pt idx="66">
                  <c:v>0.43247611597708635</c:v>
                </c:pt>
                <c:pt idx="67">
                  <c:v>-0.16970581766188747</c:v>
                </c:pt>
                <c:pt idx="68">
                  <c:v>0.21350086738109636</c:v>
                </c:pt>
                <c:pt idx="69">
                  <c:v>0.92517042531806515</c:v>
                </c:pt>
                <c:pt idx="70">
                  <c:v>0.48721992812608522</c:v>
                </c:pt>
                <c:pt idx="71">
                  <c:v>0.95254233139256594</c:v>
                </c:pt>
                <c:pt idx="72">
                  <c:v>0.84305470709457098</c:v>
                </c:pt>
                <c:pt idx="73">
                  <c:v>0.29561658560459331</c:v>
                </c:pt>
                <c:pt idx="74">
                  <c:v>0.73356708279657323</c:v>
                </c:pt>
                <c:pt idx="75">
                  <c:v>1.0894018617650592</c:v>
                </c:pt>
                <c:pt idx="76">
                  <c:v>1.171517579988556</c:v>
                </c:pt>
                <c:pt idx="77">
                  <c:v>1.1441456739140579</c:v>
                </c:pt>
                <c:pt idx="78">
                  <c:v>1.0346580496160629</c:v>
                </c:pt>
                <c:pt idx="79">
                  <c:v>1.1988894860630541</c:v>
                </c:pt>
                <c:pt idx="80">
                  <c:v>0.73356708279657323</c:v>
                </c:pt>
                <c:pt idx="81">
                  <c:v>0.67882327064757719</c:v>
                </c:pt>
                <c:pt idx="82">
                  <c:v>0.62407945849857827</c:v>
                </c:pt>
                <c:pt idx="83">
                  <c:v>0.54196374027508132</c:v>
                </c:pt>
                <c:pt idx="84">
                  <c:v>0.84305470709457098</c:v>
                </c:pt>
                <c:pt idx="85">
                  <c:v>0.70619517672207521</c:v>
                </c:pt>
                <c:pt idx="86">
                  <c:v>0.35036039775358946</c:v>
                </c:pt>
                <c:pt idx="87">
                  <c:v>0.62407945849857827</c:v>
                </c:pt>
                <c:pt idx="88">
                  <c:v>0.78831089494557216</c:v>
                </c:pt>
                <c:pt idx="89">
                  <c:v>0.70619517672207521</c:v>
                </c:pt>
                <c:pt idx="90">
                  <c:v>0.81568280102007018</c:v>
                </c:pt>
                <c:pt idx="91">
                  <c:v>0.35036039775358946</c:v>
                </c:pt>
                <c:pt idx="92">
                  <c:v>0.59670755242408025</c:v>
                </c:pt>
                <c:pt idx="93">
                  <c:v>0.35036039775358946</c:v>
                </c:pt>
                <c:pt idx="94">
                  <c:v>0.43247611597708635</c:v>
                </c:pt>
                <c:pt idx="95">
                  <c:v>0.45984802205158715</c:v>
                </c:pt>
                <c:pt idx="96">
                  <c:v>0.29561658560459331</c:v>
                </c:pt>
                <c:pt idx="97">
                  <c:v>4.9269430934102514E-2</c:v>
                </c:pt>
                <c:pt idx="98">
                  <c:v>-6.0218193363892482E-2</c:v>
                </c:pt>
                <c:pt idx="99">
                  <c:v>0.35036039775358946</c:v>
                </c:pt>
                <c:pt idx="100">
                  <c:v>0.18612896130659831</c:v>
                </c:pt>
                <c:pt idx="101">
                  <c:v>0.48721992812608522</c:v>
                </c:pt>
              </c:numCache>
            </c:numRef>
          </c:val>
          <c:smooth val="0"/>
          <c:extLst>
            <c:ext xmlns:c16="http://schemas.microsoft.com/office/drawing/2014/chart" uri="{C3380CC4-5D6E-409C-BE32-E72D297353CC}">
              <c16:uniqueId val="{00000004-CBB6-4FBD-ABF3-30F69A270F39}"/>
            </c:ext>
          </c:extLst>
        </c:ser>
        <c:ser>
          <c:idx val="6"/>
          <c:order val="6"/>
          <c:tx>
            <c:strRef>
              <c:f>'Chart Data'!$BZ$4</c:f>
              <c:strCache>
                <c:ptCount val="1"/>
                <c:pt idx="0">
                  <c:v>London tube usage</c:v>
                </c:pt>
              </c:strCache>
            </c:strRef>
          </c:tx>
          <c:spPr>
            <a:ln w="28575" cap="rnd">
              <a:solidFill>
                <a:schemeClr val="accent1">
                  <a:lumMod val="6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Data'!$BZ$213:$BZ$318</c:f>
              <c:numCache>
                <c:formatCode>0.00</c:formatCode>
                <c:ptCount val="106"/>
                <c:pt idx="0">
                  <c:v>-3.5701574402874907E-2</c:v>
                </c:pt>
                <c:pt idx="1">
                  <c:v>-0.63784938834738569</c:v>
                </c:pt>
                <c:pt idx="2">
                  <c:v>-0.74411076727877035</c:v>
                </c:pt>
                <c:pt idx="3">
                  <c:v>-0.46074709012841358</c:v>
                </c:pt>
                <c:pt idx="4">
                  <c:v>-0.70869030763497665</c:v>
                </c:pt>
                <c:pt idx="5">
                  <c:v>1.6999009481430665</c:v>
                </c:pt>
                <c:pt idx="6">
                  <c:v>1.6644804884992692</c:v>
                </c:pt>
                <c:pt idx="7">
                  <c:v>1.3456963517051186</c:v>
                </c:pt>
                <c:pt idx="8">
                  <c:v>0.31850302203506925</c:v>
                </c:pt>
                <c:pt idx="9">
                  <c:v>-0.60242892870359199</c:v>
                </c:pt>
                <c:pt idx="10">
                  <c:v>-0.46074709012841358</c:v>
                </c:pt>
                <c:pt idx="11">
                  <c:v>-0.56700846905979818</c:v>
                </c:pt>
                <c:pt idx="12">
                  <c:v>0.46018486061025116</c:v>
                </c:pt>
                <c:pt idx="13">
                  <c:v>-0.31906525155323517</c:v>
                </c:pt>
                <c:pt idx="14">
                  <c:v>-0.95663352514153965</c:v>
                </c:pt>
                <c:pt idx="15">
                  <c:v>0.3893439413226602</c:v>
                </c:pt>
                <c:pt idx="16">
                  <c:v>0.49560532025404491</c:v>
                </c:pt>
                <c:pt idx="17">
                  <c:v>-0.21280387262185052</c:v>
                </c:pt>
                <c:pt idx="18">
                  <c:v>0.95607129562337723</c:v>
                </c:pt>
                <c:pt idx="19">
                  <c:v>0.81438945704819532</c:v>
                </c:pt>
                <c:pt idx="20">
                  <c:v>0.81438945704819532</c:v>
                </c:pt>
                <c:pt idx="21">
                  <c:v>0.21224164310368812</c:v>
                </c:pt>
                <c:pt idx="22">
                  <c:v>-2.8111475908119542E-4</c:v>
                </c:pt>
                <c:pt idx="23">
                  <c:v>-0.35448571119702893</c:v>
                </c:pt>
                <c:pt idx="24">
                  <c:v>0.24766210274748185</c:v>
                </c:pt>
                <c:pt idx="25">
                  <c:v>-0.38990617084082263</c:v>
                </c:pt>
                <c:pt idx="26">
                  <c:v>-0.10654249369046587</c:v>
                </c:pt>
                <c:pt idx="27">
                  <c:v>0.63728715882922327</c:v>
                </c:pt>
                <c:pt idx="28">
                  <c:v>-0.67326984799118295</c:v>
                </c:pt>
                <c:pt idx="29">
                  <c:v>0.84980991669199257</c:v>
                </c:pt>
                <c:pt idx="30">
                  <c:v>-0.95663352514153965</c:v>
                </c:pt>
                <c:pt idx="31">
                  <c:v>-0.14196295333425957</c:v>
                </c:pt>
                <c:pt idx="32">
                  <c:v>0.28308256239127555</c:v>
                </c:pt>
                <c:pt idx="33">
                  <c:v>7.0559804528506229E-2</c:v>
                </c:pt>
                <c:pt idx="34">
                  <c:v>0.70812807811681422</c:v>
                </c:pt>
                <c:pt idx="35">
                  <c:v>0.1768211834598909</c:v>
                </c:pt>
                <c:pt idx="36">
                  <c:v>-0.21280387262185052</c:v>
                </c:pt>
                <c:pt idx="37">
                  <c:v>-3.5701574402874907E-2</c:v>
                </c:pt>
                <c:pt idx="38">
                  <c:v>0.53102577989783861</c:v>
                </c:pt>
                <c:pt idx="39">
                  <c:v>0.24766210274748185</c:v>
                </c:pt>
                <c:pt idx="40">
                  <c:v>0.1768211834598909</c:v>
                </c:pt>
                <c:pt idx="41">
                  <c:v>-0.10654249369046587</c:v>
                </c:pt>
                <c:pt idx="42">
                  <c:v>0.28308256239127555</c:v>
                </c:pt>
                <c:pt idx="43">
                  <c:v>0.49560532025404491</c:v>
                </c:pt>
                <c:pt idx="44">
                  <c:v>-0.28364479190943798</c:v>
                </c:pt>
                <c:pt idx="45">
                  <c:v>1.168594053486143</c:v>
                </c:pt>
                <c:pt idx="46">
                  <c:v>0.10598026417230347</c:v>
                </c:pt>
                <c:pt idx="47">
                  <c:v>1.0269122149109646</c:v>
                </c:pt>
                <c:pt idx="48">
                  <c:v>0.81438945704819532</c:v>
                </c:pt>
                <c:pt idx="49">
                  <c:v>1.3811168113489125</c:v>
                </c:pt>
                <c:pt idx="50">
                  <c:v>0.56644623954163231</c:v>
                </c:pt>
                <c:pt idx="51">
                  <c:v>2.8274522468038623</c:v>
                </c:pt>
                <c:pt idx="52">
                  <c:v>1.3811168113489125</c:v>
                </c:pt>
                <c:pt idx="53">
                  <c:v>-0.42532663048461988</c:v>
                </c:pt>
                <c:pt idx="54">
                  <c:v>-0.70869030763497665</c:v>
                </c:pt>
                <c:pt idx="55">
                  <c:v>-0.38990617084082263</c:v>
                </c:pt>
                <c:pt idx="56">
                  <c:v>0.77896899740440162</c:v>
                </c:pt>
                <c:pt idx="57">
                  <c:v>1.4519577306365035</c:v>
                </c:pt>
                <c:pt idx="58">
                  <c:v>2.1957873831561927</c:v>
                </c:pt>
                <c:pt idx="59">
                  <c:v>1.4519577306365035</c:v>
                </c:pt>
                <c:pt idx="60">
                  <c:v>0.70812807811681422</c:v>
                </c:pt>
                <c:pt idx="61">
                  <c:v>-7.1122034046672153E-2</c:v>
                </c:pt>
                <c:pt idx="62">
                  <c:v>0.3539234816788665</c:v>
                </c:pt>
                <c:pt idx="63">
                  <c:v>-0.46074709012841358</c:v>
                </c:pt>
                <c:pt idx="64">
                  <c:v>0.28308256239127555</c:v>
                </c:pt>
                <c:pt idx="65">
                  <c:v>0.53102577989783861</c:v>
                </c:pt>
                <c:pt idx="66">
                  <c:v>0.49560532025404491</c:v>
                </c:pt>
                <c:pt idx="67">
                  <c:v>0.10598026417230347</c:v>
                </c:pt>
                <c:pt idx="68">
                  <c:v>1.8770032463620385</c:v>
                </c:pt>
                <c:pt idx="69">
                  <c:v>0.42476440096645396</c:v>
                </c:pt>
                <c:pt idx="70">
                  <c:v>1.3811168113489125</c:v>
                </c:pt>
                <c:pt idx="71">
                  <c:v>0.67270761847301697</c:v>
                </c:pt>
                <c:pt idx="72">
                  <c:v>0.53102577989783861</c:v>
                </c:pt>
                <c:pt idx="73">
                  <c:v>-0.17738341297805682</c:v>
                </c:pt>
                <c:pt idx="74">
                  <c:v>0.46018486061025116</c:v>
                </c:pt>
                <c:pt idx="75">
                  <c:v>0.46018486061025116</c:v>
                </c:pt>
                <c:pt idx="76">
                  <c:v>-0.17738341297805682</c:v>
                </c:pt>
                <c:pt idx="77">
                  <c:v>0.21224164310368812</c:v>
                </c:pt>
                <c:pt idx="78">
                  <c:v>0.49560532025404491</c:v>
                </c:pt>
                <c:pt idx="79">
                  <c:v>0.60186669918542957</c:v>
                </c:pt>
                <c:pt idx="80">
                  <c:v>-7.1122034046672153E-2</c:v>
                </c:pt>
                <c:pt idx="81">
                  <c:v>1.2394349727737339</c:v>
                </c:pt>
                <c:pt idx="82">
                  <c:v>0.24766210274748185</c:v>
                </c:pt>
                <c:pt idx="83">
                  <c:v>0.74354853776060792</c:v>
                </c:pt>
                <c:pt idx="84">
                  <c:v>7.0559804528506229E-2</c:v>
                </c:pt>
                <c:pt idx="85">
                  <c:v>0.49560532025404491</c:v>
                </c:pt>
                <c:pt idx="86">
                  <c:v>1.6644804884992692</c:v>
                </c:pt>
                <c:pt idx="87">
                  <c:v>-0.49616754977220728</c:v>
                </c:pt>
                <c:pt idx="88">
                  <c:v>-10.768100846472677</c:v>
                </c:pt>
                <c:pt idx="89">
                  <c:v>0.1414007238160972</c:v>
                </c:pt>
                <c:pt idx="90">
                  <c:v>0.56644623954163231</c:v>
                </c:pt>
                <c:pt idx="91">
                  <c:v>-0.21280387262185052</c:v>
                </c:pt>
                <c:pt idx="92">
                  <c:v>0.1768211834598909</c:v>
                </c:pt>
                <c:pt idx="93">
                  <c:v>0.21224164310368812</c:v>
                </c:pt>
                <c:pt idx="94">
                  <c:v>-0.42532663048461988</c:v>
                </c:pt>
                <c:pt idx="95">
                  <c:v>7.0559804528506229E-2</c:v>
                </c:pt>
                <c:pt idx="96">
                  <c:v>7.0559804528506229E-2</c:v>
                </c:pt>
                <c:pt idx="97">
                  <c:v>1.1331735938423493</c:v>
                </c:pt>
                <c:pt idx="98">
                  <c:v>0.63728715882922327</c:v>
                </c:pt>
                <c:pt idx="99">
                  <c:v>1.2748554324175276</c:v>
                </c:pt>
                <c:pt idx="100">
                  <c:v>1.2394349727737339</c:v>
                </c:pt>
              </c:numCache>
            </c:numRef>
          </c:val>
          <c:smooth val="0"/>
          <c:extLst>
            <c:ext xmlns:c16="http://schemas.microsoft.com/office/drawing/2014/chart" uri="{C3380CC4-5D6E-409C-BE32-E72D297353CC}">
              <c16:uniqueId val="{00000006-CBB6-4FBD-ABF3-30F69A270F39}"/>
            </c:ext>
          </c:extLst>
        </c:ser>
        <c:ser>
          <c:idx val="7"/>
          <c:order val="7"/>
          <c:tx>
            <c:strRef>
              <c:f>'Chart Data'!$CA$4</c:f>
              <c:strCache>
                <c:ptCount val="1"/>
                <c:pt idx="0">
                  <c:v>London bus usage</c:v>
                </c:pt>
              </c:strCache>
            </c:strRef>
          </c:tx>
          <c:spPr>
            <a:ln w="28575" cap="rnd">
              <a:solidFill>
                <a:schemeClr val="accent2">
                  <a:lumMod val="6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Data'!$CA$213:$CA$318</c:f>
              <c:numCache>
                <c:formatCode>0.00</c:formatCode>
                <c:ptCount val="106"/>
                <c:pt idx="0">
                  <c:v>0.69724811651590701</c:v>
                </c:pt>
                <c:pt idx="1">
                  <c:v>-0.16387077275552847</c:v>
                </c:pt>
                <c:pt idx="2">
                  <c:v>-0.54659027909839231</c:v>
                </c:pt>
                <c:pt idx="3">
                  <c:v>-2.0350957876959858E-2</c:v>
                </c:pt>
                <c:pt idx="4">
                  <c:v>-0.45091040251267522</c:v>
                </c:pt>
                <c:pt idx="5">
                  <c:v>1.2713273760301957</c:v>
                </c:pt>
                <c:pt idx="6">
                  <c:v>-0.64227015568410473</c:v>
                </c:pt>
                <c:pt idx="7">
                  <c:v>3.2806047843302131</c:v>
                </c:pt>
                <c:pt idx="8">
                  <c:v>0.5058883633444774</c:v>
                </c:pt>
                <c:pt idx="9">
                  <c:v>-6.8190896169816065E-2</c:v>
                </c:pt>
                <c:pt idx="10">
                  <c:v>-2.0350957876959858E-2</c:v>
                </c:pt>
                <c:pt idx="11">
                  <c:v>2.7488980415901105E-2</c:v>
                </c:pt>
                <c:pt idx="12">
                  <c:v>0.88860786968733652</c:v>
                </c:pt>
                <c:pt idx="13">
                  <c:v>-1.3598692300769717</c:v>
                </c:pt>
                <c:pt idx="14">
                  <c:v>0.26668867188018686</c:v>
                </c:pt>
                <c:pt idx="15">
                  <c:v>3.3762846609159305</c:v>
                </c:pt>
                <c:pt idx="16">
                  <c:v>1.1756474994444832</c:v>
                </c:pt>
                <c:pt idx="17">
                  <c:v>-2.0350957876959858E-2</c:v>
                </c:pt>
                <c:pt idx="18">
                  <c:v>1.1756474994444832</c:v>
                </c:pt>
                <c:pt idx="19">
                  <c:v>0.41020848675876026</c:v>
                </c:pt>
                <c:pt idx="20">
                  <c:v>0.12316885700161351</c:v>
                </c:pt>
                <c:pt idx="21">
                  <c:v>0.45804842505161641</c:v>
                </c:pt>
                <c:pt idx="22">
                  <c:v>0.26668867188018686</c:v>
                </c:pt>
                <c:pt idx="23">
                  <c:v>0.12316885700161351</c:v>
                </c:pt>
                <c:pt idx="24">
                  <c:v>-0.16387077275552847</c:v>
                </c:pt>
                <c:pt idx="25">
                  <c:v>-0.59443021739124857</c:v>
                </c:pt>
                <c:pt idx="26">
                  <c:v>-1.0249896620269687</c:v>
                </c:pt>
                <c:pt idx="27">
                  <c:v>0.21884873358733067</c:v>
                </c:pt>
                <c:pt idx="28">
                  <c:v>-2.0350957876959858E-2</c:v>
                </c:pt>
                <c:pt idx="29">
                  <c:v>1.3191673143230518</c:v>
                </c:pt>
                <c:pt idx="30">
                  <c:v>0.45804842505161641</c:v>
                </c:pt>
                <c:pt idx="31">
                  <c:v>-0.30739058763410182</c:v>
                </c:pt>
                <c:pt idx="32">
                  <c:v>0.60156823993018982</c:v>
                </c:pt>
                <c:pt idx="33">
                  <c:v>2.7488980415901105E-2</c:v>
                </c:pt>
                <c:pt idx="34">
                  <c:v>1.079967622858766</c:v>
                </c:pt>
                <c:pt idx="35">
                  <c:v>-0.11603083446267226</c:v>
                </c:pt>
                <c:pt idx="36">
                  <c:v>0.12316885700161351</c:v>
                </c:pt>
                <c:pt idx="37">
                  <c:v>-0.11603083446267226</c:v>
                </c:pt>
                <c:pt idx="38">
                  <c:v>2.7488980415901105E-2</c:v>
                </c:pt>
                <c:pt idx="39">
                  <c:v>-1.0249896620269687</c:v>
                </c:pt>
                <c:pt idx="40">
                  <c:v>-0.11603083446267226</c:v>
                </c:pt>
                <c:pt idx="41">
                  <c:v>-0.97714972373410769</c:v>
                </c:pt>
                <c:pt idx="42">
                  <c:v>-1.2163494151983982</c:v>
                </c:pt>
                <c:pt idx="43">
                  <c:v>0.31452861017304307</c:v>
                </c:pt>
                <c:pt idx="44">
                  <c:v>-1.455549106662684</c:v>
                </c:pt>
                <c:pt idx="45">
                  <c:v>-1.2163494151983982</c:v>
                </c:pt>
                <c:pt idx="46">
                  <c:v>-1.5990689215412575</c:v>
                </c:pt>
                <c:pt idx="47">
                  <c:v>-1.1685094769055373</c:v>
                </c:pt>
                <c:pt idx="48">
                  <c:v>-1.455549106662684</c:v>
                </c:pt>
                <c:pt idx="49">
                  <c:v>-0.69011009397696577</c:v>
                </c:pt>
                <c:pt idx="50">
                  <c:v>-0.64227015568410473</c:v>
                </c:pt>
                <c:pt idx="51">
                  <c:v>1.3032206682254364</c:v>
                </c:pt>
                <c:pt idx="52">
                  <c:v>0.60156823993018982</c:v>
                </c:pt>
                <c:pt idx="53">
                  <c:v>-1.9817884278841165</c:v>
                </c:pt>
                <c:pt idx="54">
                  <c:v>-1.7425887364198307</c:v>
                </c:pt>
                <c:pt idx="55">
                  <c:v>-1.2163494151983982</c:v>
                </c:pt>
                <c:pt idx="56">
                  <c:v>-1.5990689215412575</c:v>
                </c:pt>
                <c:pt idx="57">
                  <c:v>-0.64227015568410473</c:v>
                </c:pt>
                <c:pt idx="58">
                  <c:v>-2.0350957876959858E-2</c:v>
                </c:pt>
                <c:pt idx="59">
                  <c:v>-0.59443021739124857</c:v>
                </c:pt>
                <c:pt idx="60">
                  <c:v>-0.40307046421981901</c:v>
                </c:pt>
                <c:pt idx="61">
                  <c:v>-0.97714972373410769</c:v>
                </c:pt>
                <c:pt idx="62">
                  <c:v>-1.0249896620269687</c:v>
                </c:pt>
                <c:pt idx="63">
                  <c:v>-1.3120292917841105</c:v>
                </c:pt>
                <c:pt idx="64">
                  <c:v>-0.92930978544125153</c:v>
                </c:pt>
                <c:pt idx="65">
                  <c:v>-0.88146984714839527</c:v>
                </c:pt>
                <c:pt idx="66">
                  <c:v>-0.69011009397696577</c:v>
                </c:pt>
                <c:pt idx="67">
                  <c:v>-6.8190896169816065E-2</c:v>
                </c:pt>
                <c:pt idx="68">
                  <c:v>-0.69011009397696577</c:v>
                </c:pt>
                <c:pt idx="69">
                  <c:v>-0.92930978544125153</c:v>
                </c:pt>
                <c:pt idx="70">
                  <c:v>-0.3552305259269628</c:v>
                </c:pt>
                <c:pt idx="71">
                  <c:v>-0.73795003226982192</c:v>
                </c:pt>
                <c:pt idx="72">
                  <c:v>-0.83362990885553434</c:v>
                </c:pt>
                <c:pt idx="73">
                  <c:v>-6.8190896169816065E-2</c:v>
                </c:pt>
                <c:pt idx="74">
                  <c:v>-0.88146984714839527</c:v>
                </c:pt>
                <c:pt idx="75">
                  <c:v>-0.64227015568410473</c:v>
                </c:pt>
                <c:pt idx="76">
                  <c:v>-1.2641893534912545</c:v>
                </c:pt>
                <c:pt idx="77">
                  <c:v>-1.4077091683698277</c:v>
                </c:pt>
                <c:pt idx="78">
                  <c:v>-1.7425887364198307</c:v>
                </c:pt>
                <c:pt idx="79">
                  <c:v>-1.455549106662684</c:v>
                </c:pt>
                <c:pt idx="80">
                  <c:v>-1.3120292917841105</c:v>
                </c:pt>
                <c:pt idx="81">
                  <c:v>2.7488980415901105E-2</c:v>
                </c:pt>
                <c:pt idx="82">
                  <c:v>-0.25955064934124561</c:v>
                </c:pt>
                <c:pt idx="83">
                  <c:v>-0.45091040251267522</c:v>
                </c:pt>
                <c:pt idx="84">
                  <c:v>-0.30739058763410182</c:v>
                </c:pt>
                <c:pt idx="85">
                  <c:v>-0.78578997056267808</c:v>
                </c:pt>
                <c:pt idx="86">
                  <c:v>-0.3552305259269628</c:v>
                </c:pt>
                <c:pt idx="87">
                  <c:v>-0.83362990885553434</c:v>
                </c:pt>
                <c:pt idx="88">
                  <c:v>0.45804842505161641</c:v>
                </c:pt>
                <c:pt idx="89">
                  <c:v>-1.1685094769055373</c:v>
                </c:pt>
                <c:pt idx="90">
                  <c:v>-0.64227015568410473</c:v>
                </c:pt>
                <c:pt idx="91">
                  <c:v>-1.3120292917841105</c:v>
                </c:pt>
                <c:pt idx="92">
                  <c:v>-0.59443021739124857</c:v>
                </c:pt>
                <c:pt idx="93">
                  <c:v>-1.1685094769055373</c:v>
                </c:pt>
                <c:pt idx="94">
                  <c:v>-1.5033890449555403</c:v>
                </c:pt>
                <c:pt idx="95">
                  <c:v>-2.8429073171555519</c:v>
                </c:pt>
                <c:pt idx="96">
                  <c:v>-1.3120292917841105</c:v>
                </c:pt>
                <c:pt idx="97">
                  <c:v>-1.0728296003198248</c:v>
                </c:pt>
                <c:pt idx="98">
                  <c:v>-1.2641893534912545</c:v>
                </c:pt>
                <c:pt idx="99">
                  <c:v>-1.120669538612681</c:v>
                </c:pt>
                <c:pt idx="100">
                  <c:v>-1.2641893534912545</c:v>
                </c:pt>
              </c:numCache>
            </c:numRef>
          </c:val>
          <c:smooth val="0"/>
          <c:extLst>
            <c:ext xmlns:c16="http://schemas.microsoft.com/office/drawing/2014/chart" uri="{C3380CC4-5D6E-409C-BE32-E72D297353CC}">
              <c16:uniqueId val="{00000007-CBB6-4FBD-ABF3-30F69A270F39}"/>
            </c:ext>
          </c:extLst>
        </c:ser>
        <c:dLbls>
          <c:showLegendKey val="0"/>
          <c:showVal val="0"/>
          <c:showCatName val="0"/>
          <c:showSerName val="0"/>
          <c:showPercent val="0"/>
          <c:showBubbleSize val="0"/>
        </c:dLbls>
        <c:smooth val="0"/>
        <c:axId val="504837664"/>
        <c:axId val="504836224"/>
        <c:extLst>
          <c:ext xmlns:c15="http://schemas.microsoft.com/office/drawing/2012/chart" uri="{02D57815-91ED-43cb-92C2-25804820EDAC}">
            <c15:filteredLineSeries>
              <c15:ser>
                <c:idx val="0"/>
                <c:order val="0"/>
                <c:tx>
                  <c:strRef>
                    <c:extLst>
                      <c:ext uri="{02D57815-91ED-43cb-92C2-25804820EDAC}">
                        <c15:formulaRef>
                          <c15:sqref>'Chart Data'!$BT$4</c15:sqref>
                        </c15:formulaRef>
                      </c:ext>
                    </c:extLst>
                    <c:strCache>
                      <c:ptCount val="1"/>
                      <c:pt idx="0">
                        <c:v>Other ship visits</c:v>
                      </c:pt>
                    </c:strCache>
                  </c:strRef>
                </c:tx>
                <c:spPr>
                  <a:ln w="28575" cap="rnd">
                    <a:solidFill>
                      <a:schemeClr val="accent1"/>
                    </a:solidFill>
                    <a:round/>
                  </a:ln>
                  <a:effectLst/>
                </c:spPr>
                <c:marker>
                  <c:symbol val="none"/>
                </c:marker>
                <c:cat>
                  <c:numRef>
                    <c:extLst>
                      <c:ex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c:ext uri="{02D57815-91ED-43cb-92C2-25804820EDAC}">
                        <c15:formulaRef>
                          <c15:sqref>'Chart Data'!$BT$213:$BT$318</c15:sqref>
                        </c15:formulaRef>
                      </c:ext>
                    </c:extLst>
                    <c:numCache>
                      <c:formatCode>0.00</c:formatCode>
                      <c:ptCount val="106"/>
                      <c:pt idx="0">
                        <c:v>-0.9302197171268608</c:v>
                      </c:pt>
                      <c:pt idx="1">
                        <c:v>-1.0960172331186235</c:v>
                      </c:pt>
                      <c:pt idx="2">
                        <c:v>-1.3447135071062675</c:v>
                      </c:pt>
                      <c:pt idx="3">
                        <c:v>-1.4276122651021488</c:v>
                      </c:pt>
                      <c:pt idx="4">
                        <c:v>-1.4276122651021488</c:v>
                      </c:pt>
                      <c:pt idx="5">
                        <c:v>-1.2618147491103862</c:v>
                      </c:pt>
                      <c:pt idx="6">
                        <c:v>-1.2618147491103862</c:v>
                      </c:pt>
                      <c:pt idx="7">
                        <c:v>-0.76442220113509818</c:v>
                      </c:pt>
                      <c:pt idx="8">
                        <c:v>-0.84732095913097949</c:v>
                      </c:pt>
                      <c:pt idx="9">
                        <c:v>-1.1789159911145048</c:v>
                      </c:pt>
                      <c:pt idx="10">
                        <c:v>-0.59862468514333544</c:v>
                      </c:pt>
                      <c:pt idx="11">
                        <c:v>-0.76442220113509818</c:v>
                      </c:pt>
                      <c:pt idx="12">
                        <c:v>-0.68152344313921687</c:v>
                      </c:pt>
                      <c:pt idx="13">
                        <c:v>-0.34992841115569145</c:v>
                      </c:pt>
                      <c:pt idx="14">
                        <c:v>-0.68152344313921687</c:v>
                      </c:pt>
                      <c:pt idx="15">
                        <c:v>6.4565378823715228E-2</c:v>
                      </c:pt>
                      <c:pt idx="16">
                        <c:v>0.64485668479488456</c:v>
                      </c:pt>
                      <c:pt idx="17">
                        <c:v>0.56195792679900325</c:v>
                      </c:pt>
                      <c:pt idx="18">
                        <c:v>1.5567430227495793</c:v>
                      </c:pt>
                      <c:pt idx="19">
                        <c:v>1.2251479907660541</c:v>
                      </c:pt>
                      <c:pt idx="20">
                        <c:v>1.8054392967372233</c:v>
                      </c:pt>
                      <c:pt idx="21">
                        <c:v>1.2251479907660541</c:v>
                      </c:pt>
                      <c:pt idx="22">
                        <c:v>1.3909455067578167</c:v>
                      </c:pt>
                      <c:pt idx="23">
                        <c:v>1.1422492327701725</c:v>
                      </c:pt>
                      <c:pt idx="24">
                        <c:v>1.0593504747742912</c:v>
                      </c:pt>
                      <c:pt idx="25">
                        <c:v>1.7225405387413419</c:v>
                      </c:pt>
                      <c:pt idx="26">
                        <c:v>0.72775544279076598</c:v>
                      </c:pt>
                      <c:pt idx="27">
                        <c:v>1.1422492327701725</c:v>
                      </c:pt>
                      <c:pt idx="28">
                        <c:v>0.56195792679900325</c:v>
                      </c:pt>
                      <c:pt idx="29">
                        <c:v>1.3080467487619354</c:v>
                      </c:pt>
                      <c:pt idx="30">
                        <c:v>0.89355295878252861</c:v>
                      </c:pt>
                      <c:pt idx="31">
                        <c:v>0.64485668479488456</c:v>
                      </c:pt>
                      <c:pt idx="32">
                        <c:v>1.1422492327701725</c:v>
                      </c:pt>
                      <c:pt idx="33">
                        <c:v>1.473844264753698</c:v>
                      </c:pt>
                      <c:pt idx="34">
                        <c:v>1.3909455067578167</c:v>
                      </c:pt>
                      <c:pt idx="35">
                        <c:v>1.3909455067578167</c:v>
                      </c:pt>
                      <c:pt idx="36">
                        <c:v>0.89355295878252861</c:v>
                      </c:pt>
                      <c:pt idx="37">
                        <c:v>0.56195792679900325</c:v>
                      </c:pt>
                      <c:pt idx="38">
                        <c:v>-0.10123213716804745</c:v>
                      </c:pt>
                      <c:pt idx="39">
                        <c:v>0.64485668479488456</c:v>
                      </c:pt>
                      <c:pt idx="40">
                        <c:v>-0.18413089516392878</c:v>
                      </c:pt>
                      <c:pt idx="41">
                        <c:v>0.23036289481547792</c:v>
                      </c:pt>
                      <c:pt idx="42">
                        <c:v>-0.10123213716804745</c:v>
                      </c:pt>
                      <c:pt idx="43">
                        <c:v>-0.34992841115569145</c:v>
                      </c:pt>
                      <c:pt idx="44">
                        <c:v>-0.26702965315981014</c:v>
                      </c:pt>
                      <c:pt idx="45">
                        <c:v>-1.0960172331186235</c:v>
                      </c:pt>
                      <c:pt idx="46">
                        <c:v>-0.9302197171268608</c:v>
                      </c:pt>
                      <c:pt idx="47">
                        <c:v>-1.0960172331186235</c:v>
                      </c:pt>
                      <c:pt idx="48">
                        <c:v>-0.76442220113509818</c:v>
                      </c:pt>
                      <c:pt idx="49">
                        <c:v>-0.76442220113509818</c:v>
                      </c:pt>
                      <c:pt idx="50">
                        <c:v>-1.0960172331186235</c:v>
                      </c:pt>
                      <c:pt idx="51">
                        <c:v>-1.4276122651021488</c:v>
                      </c:pt>
                      <c:pt idx="52">
                        <c:v>-1.1789159911145048</c:v>
                      </c:pt>
                      <c:pt idx="53">
                        <c:v>-1.3447135071062675</c:v>
                      </c:pt>
                      <c:pt idx="54">
                        <c:v>-1.3447135071062675</c:v>
                      </c:pt>
                      <c:pt idx="55">
                        <c:v>-1.5105110230980303</c:v>
                      </c:pt>
                      <c:pt idx="56">
                        <c:v>-1.6763085390897929</c:v>
                      </c:pt>
                      <c:pt idx="57">
                        <c:v>-1.3447135071062675</c:v>
                      </c:pt>
                      <c:pt idx="58">
                        <c:v>-0.84732095913097949</c:v>
                      </c:pt>
                      <c:pt idx="59">
                        <c:v>-0.9302197171268608</c:v>
                      </c:pt>
                      <c:pt idx="60">
                        <c:v>-0.84732095913097949</c:v>
                      </c:pt>
                      <c:pt idx="61">
                        <c:v>-1.4276122651021488</c:v>
                      </c:pt>
                      <c:pt idx="62">
                        <c:v>-1.0960172331186235</c:v>
                      </c:pt>
                      <c:pt idx="63">
                        <c:v>-1.1789159911145048</c:v>
                      </c:pt>
                      <c:pt idx="64">
                        <c:v>-1.1789159911145048</c:v>
                      </c:pt>
                      <c:pt idx="65">
                        <c:v>-0.76442220113509818</c:v>
                      </c:pt>
                      <c:pt idx="66">
                        <c:v>-0.59862468514333544</c:v>
                      </c:pt>
                      <c:pt idx="67">
                        <c:v>-0.59862468514333544</c:v>
                      </c:pt>
                      <c:pt idx="68">
                        <c:v>0.14746413681959658</c:v>
                      </c:pt>
                      <c:pt idx="69">
                        <c:v>0.72775544279076598</c:v>
                      </c:pt>
                      <c:pt idx="70">
                        <c:v>0.89355295878252861</c:v>
                      </c:pt>
                      <c:pt idx="71">
                        <c:v>1.3909455067578167</c:v>
                      </c:pt>
                      <c:pt idx="72">
                        <c:v>0.81065420078664729</c:v>
                      </c:pt>
                      <c:pt idx="73">
                        <c:v>0.81065420078664729</c:v>
                      </c:pt>
                      <c:pt idx="74">
                        <c:v>0.39616041080724057</c:v>
                      </c:pt>
                      <c:pt idx="75">
                        <c:v>0.64485668479488456</c:v>
                      </c:pt>
                      <c:pt idx="76">
                        <c:v>0.14746413681959658</c:v>
                      </c:pt>
                      <c:pt idx="77">
                        <c:v>0.56195792679900325</c:v>
                      </c:pt>
                      <c:pt idx="78">
                        <c:v>-0.26702965315981014</c:v>
                      </c:pt>
                      <c:pt idx="79">
                        <c:v>0.47905916880312194</c:v>
                      </c:pt>
                      <c:pt idx="80">
                        <c:v>0.39616041080724057</c:v>
                      </c:pt>
                      <c:pt idx="81">
                        <c:v>0.31326165281135926</c:v>
                      </c:pt>
                      <c:pt idx="82">
                        <c:v>0.72775544279076598</c:v>
                      </c:pt>
                      <c:pt idx="83">
                        <c:v>0.89355295878252861</c:v>
                      </c:pt>
                      <c:pt idx="84">
                        <c:v>0.31326165281135926</c:v>
                      </c:pt>
                      <c:pt idx="85">
                        <c:v>0.47905916880312194</c:v>
                      </c:pt>
                      <c:pt idx="86">
                        <c:v>1.0593504747742912</c:v>
                      </c:pt>
                      <c:pt idx="87">
                        <c:v>0.81065420078664729</c:v>
                      </c:pt>
                      <c:pt idx="88">
                        <c:v>0.81065420078664729</c:v>
                      </c:pt>
                      <c:pt idx="89">
                        <c:v>0.31326165281135926</c:v>
                      </c:pt>
                      <c:pt idx="90">
                        <c:v>-1.8333379172166112E-2</c:v>
                      </c:pt>
                      <c:pt idx="91">
                        <c:v>6.4565378823715228E-2</c:v>
                      </c:pt>
                      <c:pt idx="92">
                        <c:v>-0.18413089516392878</c:v>
                      </c:pt>
                      <c:pt idx="93">
                        <c:v>-0.18413089516392878</c:v>
                      </c:pt>
                      <c:pt idx="94">
                        <c:v>0.23036289481547792</c:v>
                      </c:pt>
                      <c:pt idx="95">
                        <c:v>-0.76442220113509818</c:v>
                      </c:pt>
                      <c:pt idx="96">
                        <c:v>-0.68152344313921687</c:v>
                      </c:pt>
                      <c:pt idx="97">
                        <c:v>-0.76442220113509818</c:v>
                      </c:pt>
                      <c:pt idx="98">
                        <c:v>-0.68152344313921687</c:v>
                      </c:pt>
                      <c:pt idx="99">
                        <c:v>-0.84732095913097949</c:v>
                      </c:pt>
                    </c:numCache>
                  </c:numRef>
                </c:val>
                <c:smooth val="0"/>
                <c:extLst>
                  <c:ext xmlns:c16="http://schemas.microsoft.com/office/drawing/2014/chart" uri="{C3380CC4-5D6E-409C-BE32-E72D297353CC}">
                    <c16:uniqueId val="{00000000-CBB6-4FBD-ABF3-30F69A270F39}"/>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'Chart Data'!$BU$4</c15:sqref>
                        </c15:formulaRef>
                      </c:ext>
                    </c:extLst>
                    <c:strCache>
                      <c:ptCount val="1"/>
                      <c:pt idx="0">
                        <c:v>Heavy goods vehicle travel</c:v>
                      </c:pt>
                    </c:strCache>
                  </c:strRef>
                </c:tx>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Data'!$BU$213:$BU$318</c15:sqref>
                        </c15:formulaRef>
                      </c:ext>
                    </c:extLst>
                    <c:numCache>
                      <c:formatCode>0.00</c:formatCode>
                      <c:ptCount val="106"/>
                      <c:pt idx="0">
                        <c:v>-2.9756690430626773</c:v>
                      </c:pt>
                      <c:pt idx="1">
                        <c:v>-0.51975312310511723</c:v>
                      </c:pt>
                      <c:pt idx="2">
                        <c:v>-0.51975312310511723</c:v>
                      </c:pt>
                      <c:pt idx="3">
                        <c:v>-0.10768669358203704</c:v>
                      </c:pt>
                      <c:pt idx="4">
                        <c:v>-0.25603060821034668</c:v>
                      </c:pt>
                      <c:pt idx="5">
                        <c:v>-0.20658263666757681</c:v>
                      </c:pt>
                      <c:pt idx="6">
                        <c:v>-0.20658263666757681</c:v>
                      </c:pt>
                      <c:pt idx="7">
                        <c:v>-0.22306529384849955</c:v>
                      </c:pt>
                      <c:pt idx="8">
                        <c:v>-5.8238722039267152E-2</c:v>
                      </c:pt>
                      <c:pt idx="9">
                        <c:v>0.27141442157919599</c:v>
                      </c:pt>
                      <c:pt idx="10">
                        <c:v>-7.4721379220191536E-2</c:v>
                      </c:pt>
                      <c:pt idx="11">
                        <c:v>0.25493176439827325</c:v>
                      </c:pt>
                      <c:pt idx="12">
                        <c:v>-0.66809703773342688</c:v>
                      </c:pt>
                      <c:pt idx="13">
                        <c:v>-0.9812675241709673</c:v>
                      </c:pt>
                      <c:pt idx="14">
                        <c:v>0.10658784976996361</c:v>
                      </c:pt>
                      <c:pt idx="15">
                        <c:v>0.50217162211212107</c:v>
                      </c:pt>
                      <c:pt idx="16">
                        <c:v>0.41975833620750569</c:v>
                      </c:pt>
                      <c:pt idx="17">
                        <c:v>0.41975833620750569</c:v>
                      </c:pt>
                      <c:pt idx="18">
                        <c:v>-4.1756064858344405E-2</c:v>
                      </c:pt>
                      <c:pt idx="19">
                        <c:v>0.61755022237858359</c:v>
                      </c:pt>
                      <c:pt idx="20">
                        <c:v>0.69996350828320053</c:v>
                      </c:pt>
                      <c:pt idx="21">
                        <c:v>-0.12416935076296143</c:v>
                      </c:pt>
                      <c:pt idx="22">
                        <c:v>0.73292882264504611</c:v>
                      </c:pt>
                      <c:pt idx="23">
                        <c:v>0.65051553674043072</c:v>
                      </c:pt>
                      <c:pt idx="24">
                        <c:v>0.78237679418781592</c:v>
                      </c:pt>
                      <c:pt idx="25">
                        <c:v>0.83182476573058584</c:v>
                      </c:pt>
                      <c:pt idx="26">
                        <c:v>0.6669981939213534</c:v>
                      </c:pt>
                      <c:pt idx="27">
                        <c:v>0.63403287955950793</c:v>
                      </c:pt>
                      <c:pt idx="28">
                        <c:v>0.74941147982597045</c:v>
                      </c:pt>
                      <c:pt idx="29">
                        <c:v>0.55161959365489088</c:v>
                      </c:pt>
                      <c:pt idx="30">
                        <c:v>0.3867930218456585</c:v>
                      </c:pt>
                      <c:pt idx="31">
                        <c:v>0.27141442157919599</c:v>
                      </c:pt>
                      <c:pt idx="32">
                        <c:v>0.48568896493119829</c:v>
                      </c:pt>
                      <c:pt idx="33">
                        <c:v>0.32086239312196591</c:v>
                      </c:pt>
                      <c:pt idx="34">
                        <c:v>0.10658784976996361</c:v>
                      </c:pt>
                      <c:pt idx="35">
                        <c:v>0.7988594513687387</c:v>
                      </c:pt>
                      <c:pt idx="36">
                        <c:v>1.0955472806253581</c:v>
                      </c:pt>
                      <c:pt idx="37">
                        <c:v>0.96368602317797114</c:v>
                      </c:pt>
                      <c:pt idx="38">
                        <c:v>0.89775539445427843</c:v>
                      </c:pt>
                      <c:pt idx="39">
                        <c:v>0.7988594513687387</c:v>
                      </c:pt>
                      <c:pt idx="40">
                        <c:v>0.81534210854966305</c:v>
                      </c:pt>
                      <c:pt idx="41">
                        <c:v>0.69996350828320053</c:v>
                      </c:pt>
                      <c:pt idx="42">
                        <c:v>0.84830742291150862</c:v>
                      </c:pt>
                      <c:pt idx="43">
                        <c:v>0.6669981939213534</c:v>
                      </c:pt>
                      <c:pt idx="44">
                        <c:v>0.7988594513687387</c:v>
                      </c:pt>
                      <c:pt idx="45">
                        <c:v>0.93072070881612556</c:v>
                      </c:pt>
                      <c:pt idx="46">
                        <c:v>0.30437973594104317</c:v>
                      </c:pt>
                      <c:pt idx="47">
                        <c:v>1.0955472806253581</c:v>
                      </c:pt>
                      <c:pt idx="48">
                        <c:v>0.56810225083581367</c:v>
                      </c:pt>
                      <c:pt idx="49">
                        <c:v>1.1614779093490506</c:v>
                      </c:pt>
                      <c:pt idx="50">
                        <c:v>0.6669981939213534</c:v>
                      </c:pt>
                      <c:pt idx="51">
                        <c:v>-3.8657325308325303</c:v>
                      </c:pt>
                      <c:pt idx="52">
                        <c:v>-4.0635244170036096</c:v>
                      </c:pt>
                      <c:pt idx="53">
                        <c:v>-0.63513172337157975</c:v>
                      </c:pt>
                      <c:pt idx="54">
                        <c:v>0.28789707876012038</c:v>
                      </c:pt>
                      <c:pt idx="55">
                        <c:v>0.25493176439827325</c:v>
                      </c:pt>
                      <c:pt idx="56">
                        <c:v>0.51865427929304542</c:v>
                      </c:pt>
                      <c:pt idx="57">
                        <c:v>0.58458490801673801</c:v>
                      </c:pt>
                      <c:pt idx="58">
                        <c:v>0.61755022237858359</c:v>
                      </c:pt>
                      <c:pt idx="59">
                        <c:v>0.6010675651976608</c:v>
                      </c:pt>
                      <c:pt idx="60">
                        <c:v>0.86479008009243297</c:v>
                      </c:pt>
                      <c:pt idx="61">
                        <c:v>1.0131339947207409</c:v>
                      </c:pt>
                      <c:pt idx="62">
                        <c:v>0.98016868035889548</c:v>
                      </c:pt>
                      <c:pt idx="63">
                        <c:v>1.1120299378062808</c:v>
                      </c:pt>
                      <c:pt idx="64">
                        <c:v>1.5405790245102837</c:v>
                      </c:pt>
                      <c:pt idx="65">
                        <c:v>1.293339166796436</c:v>
                      </c:pt>
                      <c:pt idx="66">
                        <c:v>0.96368602317797114</c:v>
                      </c:pt>
                      <c:pt idx="67">
                        <c:v>2.4174563865348227E-2</c:v>
                      </c:pt>
                      <c:pt idx="68">
                        <c:v>0.51865427929304542</c:v>
                      </c:pt>
                      <c:pt idx="69">
                        <c:v>1.4746483957865928</c:v>
                      </c:pt>
                      <c:pt idx="70">
                        <c:v>0.91423805163520122</c:v>
                      </c:pt>
                      <c:pt idx="71">
                        <c:v>1.6394749675958236</c:v>
                      </c:pt>
                      <c:pt idx="72">
                        <c:v>1.4746483957865928</c:v>
                      </c:pt>
                      <c:pt idx="73">
                        <c:v>0.56810225083581367</c:v>
                      </c:pt>
                      <c:pt idx="74">
                        <c:v>1.4911310529675155</c:v>
                      </c:pt>
                      <c:pt idx="75">
                        <c:v>1.7218882535004405</c:v>
                      </c:pt>
                      <c:pt idx="76">
                        <c:v>1.8702321681287486</c:v>
                      </c:pt>
                      <c:pt idx="77">
                        <c:v>1.8537495109478257</c:v>
                      </c:pt>
                      <c:pt idx="78">
                        <c:v>1.7383709106813632</c:v>
                      </c:pt>
                      <c:pt idx="79">
                        <c:v>1.7218882535004405</c:v>
                      </c:pt>
                      <c:pt idx="80">
                        <c:v>1.3922351098819756</c:v>
                      </c:pt>
                      <c:pt idx="81">
                        <c:v>1.3263044811582814</c:v>
                      </c:pt>
                      <c:pt idx="82">
                        <c:v>1.2274085380727433</c:v>
                      </c:pt>
                      <c:pt idx="83">
                        <c:v>1.0790646234444337</c:v>
                      </c:pt>
                      <c:pt idx="84">
                        <c:v>1.293339166796436</c:v>
                      </c:pt>
                      <c:pt idx="85">
                        <c:v>1.2768565096155131</c:v>
                      </c:pt>
                      <c:pt idx="86">
                        <c:v>0.65051553674043072</c:v>
                      </c:pt>
                      <c:pt idx="87">
                        <c:v>1.524096367329361</c:v>
                      </c:pt>
                      <c:pt idx="88">
                        <c:v>1.1285125949872035</c:v>
                      </c:pt>
                      <c:pt idx="89">
                        <c:v>1.0131339947207409</c:v>
                      </c:pt>
                      <c:pt idx="90">
                        <c:v>1.0460993090825881</c:v>
                      </c:pt>
                      <c:pt idx="91">
                        <c:v>0.84830742291150862</c:v>
                      </c:pt>
                      <c:pt idx="92">
                        <c:v>0.96368602317797114</c:v>
                      </c:pt>
                      <c:pt idx="93">
                        <c:v>0.84830742291150862</c:v>
                      </c:pt>
                      <c:pt idx="94">
                        <c:v>0.71644616546412332</c:v>
                      </c:pt>
                      <c:pt idx="95">
                        <c:v>0.6010675651976608</c:v>
                      </c:pt>
                      <c:pt idx="96">
                        <c:v>0.78237679418781592</c:v>
                      </c:pt>
                      <c:pt idx="97">
                        <c:v>0.83182476573058584</c:v>
                      </c:pt>
                      <c:pt idx="98">
                        <c:v>0.83182476573058584</c:v>
                      </c:pt>
                      <c:pt idx="99">
                        <c:v>0.98016868035889548</c:v>
                      </c:pt>
                      <c:pt idx="100">
                        <c:v>0.65051553674043072</c:v>
                      </c:pt>
                      <c:pt idx="101">
                        <c:v>0.99665133753981827</c:v>
                      </c:pt>
                    </c:numCache>
                  </c:numRef>
                </c:val>
                <c:smooth val="0"/>
                <c:extLst xmlns:c15="http://schemas.microsoft.com/office/drawing/2012/chart">
                  <c:ext xmlns:c16="http://schemas.microsoft.com/office/drawing/2014/chart" uri="{C3380CC4-5D6E-409C-BE32-E72D297353CC}">
                    <c16:uniqueId val="{00000001-CBB6-4FBD-ABF3-30F69A270F39}"/>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'Chart Data'!$BV$4</c15:sqref>
                        </c15:formulaRef>
                      </c:ext>
                    </c:extLst>
                    <c:strCache>
                      <c:ptCount val="1"/>
                      <c:pt idx="0">
                        <c:v>Light Commercial Vehicles</c:v>
                      </c:pt>
                    </c:strCache>
                  </c:strRef>
                </c:tx>
                <c:spPr>
                  <a:ln w="28575"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Data'!$BV$213:$BV$318</c15:sqref>
                        </c15:formulaRef>
                      </c:ext>
                    </c:extLst>
                    <c:numCache>
                      <c:formatCode>0.00</c:formatCode>
                      <c:ptCount val="106"/>
                      <c:pt idx="0">
                        <c:v>-2.6321279860187685</c:v>
                      </c:pt>
                      <c:pt idx="1">
                        <c:v>-0.44336883417929113</c:v>
                      </c:pt>
                      <c:pt idx="2">
                        <c:v>-0.49579420308562572</c:v>
                      </c:pt>
                      <c:pt idx="3">
                        <c:v>-0.36473078081978988</c:v>
                      </c:pt>
                      <c:pt idx="4">
                        <c:v>-0.29919906968687066</c:v>
                      </c:pt>
                      <c:pt idx="5">
                        <c:v>-0.10260393628811562</c:v>
                      </c:pt>
                      <c:pt idx="6">
                        <c:v>-0.22056101632736813</c:v>
                      </c:pt>
                      <c:pt idx="7">
                        <c:v>-0.12881662074128225</c:v>
                      </c:pt>
                      <c:pt idx="8">
                        <c:v>1.5353143751138191E-2</c:v>
                      </c:pt>
                      <c:pt idx="9">
                        <c:v>0.12020388156380737</c:v>
                      </c:pt>
                      <c:pt idx="10">
                        <c:v>0.12020388156380737</c:v>
                      </c:pt>
                      <c:pt idx="11">
                        <c:v>0.39543706832206493</c:v>
                      </c:pt>
                      <c:pt idx="12">
                        <c:v>-1.0200478921489742</c:v>
                      </c:pt>
                      <c:pt idx="13">
                        <c:v>-0.71860202093754866</c:v>
                      </c:pt>
                      <c:pt idx="14">
                        <c:v>0.17262925047014197</c:v>
                      </c:pt>
                      <c:pt idx="15">
                        <c:v>0.32990535718914704</c:v>
                      </c:pt>
                      <c:pt idx="16">
                        <c:v>0.30369267273597911</c:v>
                      </c:pt>
                      <c:pt idx="17">
                        <c:v>0.22505461937647656</c:v>
                      </c:pt>
                      <c:pt idx="18">
                        <c:v>-0.25988004300711937</c:v>
                      </c:pt>
                      <c:pt idx="19">
                        <c:v>0.60513854394740463</c:v>
                      </c:pt>
                      <c:pt idx="20">
                        <c:v>0.47407512168156751</c:v>
                      </c:pt>
                      <c:pt idx="21">
                        <c:v>-0.19434833187420147</c:v>
                      </c:pt>
                      <c:pt idx="22">
                        <c:v>0.67067025508032252</c:v>
                      </c:pt>
                      <c:pt idx="23">
                        <c:v>0.52650049058790205</c:v>
                      </c:pt>
                      <c:pt idx="24">
                        <c:v>0.64445757062715459</c:v>
                      </c:pt>
                      <c:pt idx="25">
                        <c:v>0.65756391285373927</c:v>
                      </c:pt>
                      <c:pt idx="26">
                        <c:v>0.55271317504106876</c:v>
                      </c:pt>
                      <c:pt idx="27">
                        <c:v>0.47407512168156751</c:v>
                      </c:pt>
                      <c:pt idx="28">
                        <c:v>0.5133941483613188</c:v>
                      </c:pt>
                      <c:pt idx="29">
                        <c:v>0.55271317504106876</c:v>
                      </c:pt>
                      <c:pt idx="30">
                        <c:v>0.42164975277523292</c:v>
                      </c:pt>
                      <c:pt idx="31">
                        <c:v>0.34301169941573034</c:v>
                      </c:pt>
                      <c:pt idx="32">
                        <c:v>0.369224383868897</c:v>
                      </c:pt>
                      <c:pt idx="33">
                        <c:v>0.1333102237903907</c:v>
                      </c:pt>
                      <c:pt idx="34">
                        <c:v>-0.2074546741007848</c:v>
                      </c:pt>
                      <c:pt idx="35">
                        <c:v>0.59203220172082005</c:v>
                      </c:pt>
                      <c:pt idx="36">
                        <c:v>0.60513854394740463</c:v>
                      </c:pt>
                      <c:pt idx="37">
                        <c:v>0.65756391285373927</c:v>
                      </c:pt>
                      <c:pt idx="38">
                        <c:v>0.57892585949423669</c:v>
                      </c:pt>
                      <c:pt idx="39">
                        <c:v>0.55271317504106876</c:v>
                      </c:pt>
                      <c:pt idx="40">
                        <c:v>0.55271317504106876</c:v>
                      </c:pt>
                      <c:pt idx="41">
                        <c:v>0.47407512168156751</c:v>
                      </c:pt>
                      <c:pt idx="42">
                        <c:v>0.5396068328144854</c:v>
                      </c:pt>
                      <c:pt idx="43">
                        <c:v>0.32990535718914704</c:v>
                      </c:pt>
                      <c:pt idx="44">
                        <c:v>0.44786243722839952</c:v>
                      </c:pt>
                      <c:pt idx="45">
                        <c:v>0.5396068328144854</c:v>
                      </c:pt>
                      <c:pt idx="46">
                        <c:v>0.27747998828281117</c:v>
                      </c:pt>
                      <c:pt idx="47">
                        <c:v>0.60513854394740463</c:v>
                      </c:pt>
                      <c:pt idx="48">
                        <c:v>0.47407512168156751</c:v>
                      </c:pt>
                      <c:pt idx="49">
                        <c:v>0.60513854394740463</c:v>
                      </c:pt>
                      <c:pt idx="50">
                        <c:v>0.23816096160306119</c:v>
                      </c:pt>
                      <c:pt idx="51">
                        <c:v>-4.8339934800848292</c:v>
                      </c:pt>
                      <c:pt idx="52">
                        <c:v>-4.0214002620366402</c:v>
                      </c:pt>
                      <c:pt idx="53">
                        <c:v>-0.62685762535146283</c:v>
                      </c:pt>
                      <c:pt idx="54">
                        <c:v>-0.18124198964761815</c:v>
                      </c:pt>
                      <c:pt idx="55">
                        <c:v>-0.22056101632736813</c:v>
                      </c:pt>
                      <c:pt idx="56">
                        <c:v>-0.12881662074128225</c:v>
                      </c:pt>
                      <c:pt idx="57">
                        <c:v>1.5353143751138191E-2</c:v>
                      </c:pt>
                      <c:pt idx="58">
                        <c:v>-2.396588292861308E-2</c:v>
                      </c:pt>
                      <c:pt idx="59">
                        <c:v>-5.0178567381781024E-2</c:v>
                      </c:pt>
                      <c:pt idx="60">
                        <c:v>0.15952290824355864</c:v>
                      </c:pt>
                      <c:pt idx="61">
                        <c:v>0.25126730382964452</c:v>
                      </c:pt>
                      <c:pt idx="62">
                        <c:v>0.26437364605622782</c:v>
                      </c:pt>
                      <c:pt idx="63">
                        <c:v>0.46096877945498288</c:v>
                      </c:pt>
                      <c:pt idx="64">
                        <c:v>0.5396068328144854</c:v>
                      </c:pt>
                      <c:pt idx="65">
                        <c:v>0.55271317504106876</c:v>
                      </c:pt>
                      <c:pt idx="66">
                        <c:v>0.3561180416423137</c:v>
                      </c:pt>
                      <c:pt idx="67">
                        <c:v>-1.1642176566413946</c:v>
                      </c:pt>
                      <c:pt idx="68">
                        <c:v>-0.48268786085904236</c:v>
                      </c:pt>
                      <c:pt idx="69">
                        <c:v>0.3561180416423137</c:v>
                      </c:pt>
                      <c:pt idx="70">
                        <c:v>-0.12881662074128225</c:v>
                      </c:pt>
                      <c:pt idx="71">
                        <c:v>0.7493083084398251</c:v>
                      </c:pt>
                      <c:pt idx="72">
                        <c:v>0.46096877945498288</c:v>
                      </c:pt>
                      <c:pt idx="73">
                        <c:v>-0.29919906968687066</c:v>
                      </c:pt>
                      <c:pt idx="74">
                        <c:v>0.5133941483613188</c:v>
                      </c:pt>
                      <c:pt idx="75">
                        <c:v>0.44786243722839952</c:v>
                      </c:pt>
                      <c:pt idx="76">
                        <c:v>0.63135122840057123</c:v>
                      </c:pt>
                      <c:pt idx="77">
                        <c:v>0.7755209928929917</c:v>
                      </c:pt>
                      <c:pt idx="78">
                        <c:v>0.67067025508032252</c:v>
                      </c:pt>
                      <c:pt idx="79">
                        <c:v>0.60513854394740463</c:v>
                      </c:pt>
                      <c:pt idx="80">
                        <c:v>0.63135122840057123</c:v>
                      </c:pt>
                      <c:pt idx="81">
                        <c:v>0.46096877945498288</c:v>
                      </c:pt>
                      <c:pt idx="82">
                        <c:v>0.3561180416423137</c:v>
                      </c:pt>
                      <c:pt idx="83">
                        <c:v>0.30369267273597911</c:v>
                      </c:pt>
                      <c:pt idx="84">
                        <c:v>0.23816096160306119</c:v>
                      </c:pt>
                      <c:pt idx="85">
                        <c:v>0.1333102237903907</c:v>
                      </c:pt>
                      <c:pt idx="86">
                        <c:v>-0.37783712304637318</c:v>
                      </c:pt>
                      <c:pt idx="87">
                        <c:v>0.38233072609548163</c:v>
                      </c:pt>
                      <c:pt idx="88">
                        <c:v>0.38233072609548163</c:v>
                      </c:pt>
                      <c:pt idx="89">
                        <c:v>0.27747998828281117</c:v>
                      </c:pt>
                      <c:pt idx="90">
                        <c:v>0.39543706832206493</c:v>
                      </c:pt>
                      <c:pt idx="91">
                        <c:v>0.10709753933722405</c:v>
                      </c:pt>
                      <c:pt idx="92">
                        <c:v>0.26437364605622782</c:v>
                      </c:pt>
                      <c:pt idx="93">
                        <c:v>0.10709753933722405</c:v>
                      </c:pt>
                      <c:pt idx="94">
                        <c:v>1.5353143751138191E-2</c:v>
                      </c:pt>
                      <c:pt idx="95">
                        <c:v>2.2468015245535647E-3</c:v>
                      </c:pt>
                      <c:pt idx="96">
                        <c:v>0.26437364605622782</c:v>
                      </c:pt>
                      <c:pt idx="97">
                        <c:v>0.19884193492330993</c:v>
                      </c:pt>
                      <c:pt idx="98">
                        <c:v>0.3561180416423137</c:v>
                      </c:pt>
                      <c:pt idx="99">
                        <c:v>0.34301169941573034</c:v>
                      </c:pt>
                      <c:pt idx="100">
                        <c:v>0.12020388156380737</c:v>
                      </c:pt>
                      <c:pt idx="101">
                        <c:v>0.22505461937647656</c:v>
                      </c:pt>
                    </c:numCache>
                  </c:numRef>
                </c:val>
                <c:smooth val="0"/>
                <c:extLst xmlns:c15="http://schemas.microsoft.com/office/drawing/2012/chart">
                  <c:ext xmlns:c16="http://schemas.microsoft.com/office/drawing/2014/chart" uri="{C3380CC4-5D6E-409C-BE32-E72D297353CC}">
                    <c16:uniqueId val="{00000002-CBB6-4FBD-ABF3-30F69A270F39}"/>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'Chart Data'!$BY$4</c15:sqref>
                        </c15:formulaRef>
                      </c:ext>
                    </c:extLst>
                    <c:strCache>
                      <c:ptCount val="1"/>
                      <c:pt idx="0">
                        <c:v>National rail usage</c:v>
                      </c:pt>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Data'!$BY$213:$BY$318</c15:sqref>
                        </c15:formulaRef>
                      </c:ext>
                    </c:extLst>
                    <c:numCache>
                      <c:formatCode>0.00</c:formatCode>
                      <c:ptCount val="106"/>
                      <c:pt idx="0">
                        <c:v>3.9398821483478121</c:v>
                      </c:pt>
                      <c:pt idx="1">
                        <c:v>3.9466341568969603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0.9858995521718138</c:v>
                      </c:pt>
                      <c:pt idx="22">
                        <c:v>0.62925084489587058</c:v>
                      </c:pt>
                      <c:pt idx="23">
                        <c:v>0.13772167850483311</c:v>
                      </c:pt>
                      <c:pt idx="24">
                        <c:v>-0.11184586608955011</c:v>
                      </c:pt>
                      <c:pt idx="25">
                        <c:v>-0.55972820469393048</c:v>
                      </c:pt>
                      <c:pt idx="26">
                        <c:v>-0.84800383890993758</c:v>
                      </c:pt>
                      <c:pt idx="27">
                        <c:v>-0.80959595598424394</c:v>
                      </c:pt>
                      <c:pt idx="28">
                        <c:v>-0.48593527891560284</c:v>
                      </c:pt>
                      <c:pt idx="29">
                        <c:v>-5.8194823780957493E-2</c:v>
                      </c:pt>
                      <c:pt idx="30">
                        <c:v>0.20425135798300836</c:v>
                      </c:pt>
                      <c:pt idx="31">
                        <c:v>0.20779052156511696</c:v>
                      </c:pt>
                      <c:pt idx="32">
                        <c:v>-7.3546332525370142E-2</c:v>
                      </c:pt>
                      <c:pt idx="33">
                        <c:v>-0.40717266778874045</c:v>
                      </c:pt>
                      <c:pt idx="34">
                        <c:v>-0.35150739077378979</c:v>
                      </c:pt>
                      <c:pt idx="35">
                        <c:v>-0.2338700817623954</c:v>
                      </c:pt>
                      <c:pt idx="36">
                        <c:v>-0.3340263599059714</c:v>
                      </c:pt>
                      <c:pt idx="37">
                        <c:v>-0.37169752696023584</c:v>
                      </c:pt>
                      <c:pt idx="38">
                        <c:v>-0.61629599511971489</c:v>
                      </c:pt>
                      <c:pt idx="39">
                        <c:v>-0.47515347502195598</c:v>
                      </c:pt>
                      <c:pt idx="40">
                        <c:v>-0.21040399494183015</c:v>
                      </c:pt>
                      <c:pt idx="41">
                        <c:v>-0.17247847161331925</c:v>
                      </c:pt>
                      <c:pt idx="42">
                        <c:v>-9.5157217872266345E-2</c:v>
                      </c:pt>
                      <c:pt idx="43">
                        <c:v>-0.33366253177838395</c:v>
                      </c:pt>
                      <c:pt idx="44">
                        <c:v>-0.53682283212351956</c:v>
                      </c:pt>
                      <c:pt idx="45">
                        <c:v>-0.59915122372239304</c:v>
                      </c:pt>
                      <c:pt idx="46">
                        <c:v>-0.71608892940317526</c:v>
                      </c:pt>
                      <c:pt idx="47">
                        <c:v>-0.78962760125127429</c:v>
                      </c:pt>
                      <c:pt idx="48">
                        <c:v>-0.54872415977905253</c:v>
                      </c:pt>
                      <c:pt idx="49">
                        <c:v>-0.62104554069165985</c:v>
                      </c:pt>
                      <c:pt idx="50">
                        <c:v>-0.48803708084466396</c:v>
                      </c:pt>
                      <c:pt idx="51">
                        <c:v>-0.35384774285079024</c:v>
                      </c:pt>
                      <c:pt idx="52">
                        <c:v>-0.58981769642341497</c:v>
                      </c:pt>
                      <c:pt idx="53">
                        <c:v>-0.15545540497479607</c:v>
                      </c:pt>
                      <c:pt idx="54">
                        <c:v>-0.44881996356178827</c:v>
                      </c:pt>
                      <c:pt idx="55">
                        <c:v>-0.58300102409450161</c:v>
                      </c:pt>
                      <c:pt idx="56">
                        <c:v>-0.65513705063852501</c:v>
                      </c:pt>
                      <c:pt idx="57">
                        <c:v>-0.78907041688374568</c:v>
                      </c:pt>
                      <c:pt idx="58">
                        <c:v>-0.75348199855820619</c:v>
                      </c:pt>
                      <c:pt idx="59">
                        <c:v>-0.62708669206472678</c:v>
                      </c:pt>
                      <c:pt idx="60">
                        <c:v>-0.43852832662347629</c:v>
                      </c:pt>
                      <c:pt idx="61">
                        <c:v>-0.34961827404548074</c:v>
                      </c:pt>
                      <c:pt idx="62">
                        <c:v>-0.31786816144928337</c:v>
                      </c:pt>
                      <c:pt idx="63">
                        <c:v>-0.39884872188713777</c:v>
                      </c:pt>
                      <c:pt idx="64">
                        <c:v>-0.56507317374649668</c:v>
                      </c:pt>
                      <c:pt idx="65">
                        <c:v>-0.73938214096759824</c:v>
                      </c:pt>
                      <c:pt idx="66">
                        <c:v>-0.39846883769715347</c:v>
                      </c:pt>
                      <c:pt idx="67">
                        <c:v>-0.38766423593513838</c:v>
                      </c:pt>
                      <c:pt idx="68">
                        <c:v>-0.26979371901604937</c:v>
                      </c:pt>
                      <c:pt idx="69">
                        <c:v>-0.13142763944870087</c:v>
                      </c:pt>
                      <c:pt idx="70">
                        <c:v>-0.23955256719622275</c:v>
                      </c:pt>
                      <c:pt idx="71">
                        <c:v>-0.26153783073788339</c:v>
                      </c:pt>
                      <c:pt idx="72">
                        <c:v>-0.34987722016949357</c:v>
                      </c:pt>
                      <c:pt idx="73">
                        <c:v>-0.37788911003975217</c:v>
                      </c:pt>
                      <c:pt idx="74">
                        <c:v>-0.63305700521216413</c:v>
                      </c:pt>
                      <c:pt idx="75">
                        <c:v>-0.62284945098899658</c:v>
                      </c:pt>
                      <c:pt idx="76">
                        <c:v>-0.62052667448396936</c:v>
                      </c:pt>
                      <c:pt idx="77">
                        <c:v>-0.65133146705898326</c:v>
                      </c:pt>
                      <c:pt idx="78">
                        <c:v>-0.61736679347361312</c:v>
                      </c:pt>
                      <c:pt idx="79">
                        <c:v>-0.53280218806216062</c:v>
                      </c:pt>
                      <c:pt idx="80">
                        <c:v>-0.51090598897749828</c:v>
                      </c:pt>
                      <c:pt idx="81">
                        <c:v>-0.53356861681427503</c:v>
                      </c:pt>
                      <c:pt idx="82">
                        <c:v>-0.57744091797352459</c:v>
                      </c:pt>
                      <c:pt idx="83">
                        <c:v>-0.60311667404981184</c:v>
                      </c:pt>
                      <c:pt idx="84">
                        <c:v>-0.61087643855670848</c:v>
                      </c:pt>
                      <c:pt idx="85">
                        <c:v>-0.63232490362334892</c:v>
                      </c:pt>
                      <c:pt idx="86">
                        <c:v>-0.6486824641848794</c:v>
                      </c:pt>
                      <c:pt idx="87">
                        <c:v>-0.69192045884058984</c:v>
                      </c:pt>
                      <c:pt idx="88">
                        <c:v>-0.77530440383979249</c:v>
                      </c:pt>
                      <c:pt idx="89">
                        <c:v>-0.85941449177416251</c:v>
                      </c:pt>
                      <c:pt idx="90">
                        <c:v>-0.81646079797778393</c:v>
                      </c:pt>
                      <c:pt idx="91">
                        <c:v>-0.76649331084767292</c:v>
                      </c:pt>
                    </c:numCache>
                  </c:numRef>
                </c:val>
                <c:smooth val="0"/>
                <c:extLst xmlns:c15="http://schemas.microsoft.com/office/drawing/2012/chart">
                  <c:ext xmlns:c16="http://schemas.microsoft.com/office/drawing/2014/chart" uri="{C3380CC4-5D6E-409C-BE32-E72D297353CC}">
                    <c16:uniqueId val="{00000005-CBB6-4FBD-ABF3-30F69A270F39}"/>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'Chart Data'!$CB$4</c15:sqref>
                        </c15:formulaRef>
                      </c:ext>
                    </c:extLst>
                    <c:strCache>
                      <c:ptCount val="1"/>
                      <c:pt idx="0">
                        <c:v>Potential redundancies (HR1)</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Data'!$CB$213:$CB$318</c15:sqref>
                        </c15:formulaRef>
                      </c:ext>
                    </c:extLst>
                    <c:numCache>
                      <c:formatCode>0.00</c:formatCode>
                      <c:ptCount val="106"/>
                      <c:pt idx="0">
                        <c:v>-1.2501871536323852</c:v>
                      </c:pt>
                      <c:pt idx="1">
                        <c:v>-0.26471192654983527</c:v>
                      </c:pt>
                      <c:pt idx="2">
                        <c:v>0.53585073032958719</c:v>
                      </c:pt>
                      <c:pt idx="3">
                        <c:v>1.0736199933203296</c:v>
                      </c:pt>
                      <c:pt idx="4">
                        <c:v>0.23259411519645809</c:v>
                      </c:pt>
                      <c:pt idx="5">
                        <c:v>1.3472905972209583</c:v>
                      </c:pt>
                      <c:pt idx="6">
                        <c:v>0.43055933741392399</c:v>
                      </c:pt>
                      <c:pt idx="7">
                        <c:v>0.21258004877447254</c:v>
                      </c:pt>
                      <c:pt idx="8">
                        <c:v>0.84171787586558389</c:v>
                      </c:pt>
                      <c:pt idx="9">
                        <c:v>0.5058296306966088</c:v>
                      </c:pt>
                      <c:pt idx="10">
                        <c:v>1.0762305237231973</c:v>
                      </c:pt>
                      <c:pt idx="11">
                        <c:v>8.2488617031566402E-2</c:v>
                      </c:pt>
                      <c:pt idx="12">
                        <c:v>-0.4983543976064928</c:v>
                      </c:pt>
                      <c:pt idx="13">
                        <c:v>-0.33824186623060831</c:v>
                      </c:pt>
                      <c:pt idx="14">
                        <c:v>-0.67151958099671571</c:v>
                      </c:pt>
                      <c:pt idx="15">
                        <c:v>-0.63975812776182561</c:v>
                      </c:pt>
                      <c:pt idx="16">
                        <c:v>-0.2120662300920037</c:v>
                      </c:pt>
                      <c:pt idx="17">
                        <c:v>-0.18030477685711357</c:v>
                      </c:pt>
                      <c:pt idx="18">
                        <c:v>-0.14201699761505424</c:v>
                      </c:pt>
                      <c:pt idx="19">
                        <c:v>0.14035537429513334</c:v>
                      </c:pt>
                      <c:pt idx="20">
                        <c:v>1.3272765307989727</c:v>
                      </c:pt>
                      <c:pt idx="21">
                        <c:v>-0.77942150431524659</c:v>
                      </c:pt>
                      <c:pt idx="22">
                        <c:v>-0.36608752386119692</c:v>
                      </c:pt>
                      <c:pt idx="23">
                        <c:v>-0.63801777415991379</c:v>
                      </c:pt>
                      <c:pt idx="24">
                        <c:v>-0.3251892142162699</c:v>
                      </c:pt>
                      <c:pt idx="25">
                        <c:v>-0.57405977928965557</c:v>
                      </c:pt>
                      <c:pt idx="26">
                        <c:v>-0.50662107721557381</c:v>
                      </c:pt>
                      <c:pt idx="27">
                        <c:v>0.45013831543543159</c:v>
                      </c:pt>
                      <c:pt idx="28">
                        <c:v>-0.16420650603942955</c:v>
                      </c:pt>
                      <c:pt idx="29">
                        <c:v>-0.76158287989565077</c:v>
                      </c:pt>
                      <c:pt idx="30">
                        <c:v>-0.54316850285572138</c:v>
                      </c:pt>
                      <c:pt idx="31">
                        <c:v>-0.48704209919406621</c:v>
                      </c:pt>
                      <c:pt idx="32">
                        <c:v>-0.79464959833197468</c:v>
                      </c:pt>
                      <c:pt idx="33">
                        <c:v>-1.0883342686545889</c:v>
                      </c:pt>
                      <c:pt idx="34">
                        <c:v>-1.0061025609642569</c:v>
                      </c:pt>
                      <c:pt idx="35">
                        <c:v>-0.79726012873484242</c:v>
                      </c:pt>
                      <c:pt idx="36">
                        <c:v>-1.3437311597351438</c:v>
                      </c:pt>
                      <c:pt idx="37">
                        <c:v>0.57500868637260238</c:v>
                      </c:pt>
                      <c:pt idx="38">
                        <c:v>0.80473536182495842</c:v>
                      </c:pt>
                      <c:pt idx="39">
                        <c:v>-0.16638194804181927</c:v>
                      </c:pt>
                      <c:pt idx="40">
                        <c:v>-0.49400351360171335</c:v>
                      </c:pt>
                      <c:pt idx="41">
                        <c:v>-0.24469786012784972</c:v>
                      </c:pt>
                      <c:pt idx="42">
                        <c:v>-0.27732949016369574</c:v>
                      </c:pt>
                      <c:pt idx="43">
                        <c:v>-0.54534394485811111</c:v>
                      </c:pt>
                      <c:pt idx="44">
                        <c:v>-2.8023836689832132E-2</c:v>
                      </c:pt>
                      <c:pt idx="45">
                        <c:v>0.26348539163039236</c:v>
                      </c:pt>
                      <c:pt idx="46">
                        <c:v>1.431262658513202</c:v>
                      </c:pt>
                      <c:pt idx="47">
                        <c:v>-0.7250354542555032</c:v>
                      </c:pt>
                      <c:pt idx="48">
                        <c:v>-0.40698583350612394</c:v>
                      </c:pt>
                      <c:pt idx="49">
                        <c:v>2.4397975708210833</c:v>
                      </c:pt>
                      <c:pt idx="50">
                        <c:v>-0.60364579052215595</c:v>
                      </c:pt>
                      <c:pt idx="51">
                        <c:v>-1.8714933895148935</c:v>
                      </c:pt>
                      <c:pt idx="52">
                        <c:v>-1.5273384647368373</c:v>
                      </c:pt>
                      <c:pt idx="53">
                        <c:v>-0.76680394070138613</c:v>
                      </c:pt>
                      <c:pt idx="54">
                        <c:v>0.12599745707936111</c:v>
                      </c:pt>
                      <c:pt idx="55">
                        <c:v>0.56239112275874192</c:v>
                      </c:pt>
                      <c:pt idx="56">
                        <c:v>0.53802617233197692</c:v>
                      </c:pt>
                      <c:pt idx="57">
                        <c:v>0.96745842360371059</c:v>
                      </c:pt>
                      <c:pt idx="58">
                        <c:v>1.6461963283493077</c:v>
                      </c:pt>
                      <c:pt idx="59">
                        <c:v>5.2032428998110107E-2</c:v>
                      </c:pt>
                      <c:pt idx="60">
                        <c:v>0.21997655158259763</c:v>
                      </c:pt>
                      <c:pt idx="61">
                        <c:v>0.45622955304212287</c:v>
                      </c:pt>
                      <c:pt idx="62">
                        <c:v>0.71771768172936901</c:v>
                      </c:pt>
                      <c:pt idx="63">
                        <c:v>0.44709269663208595</c:v>
                      </c:pt>
                      <c:pt idx="64">
                        <c:v>1.6562033615603007</c:v>
                      </c:pt>
                      <c:pt idx="65">
                        <c:v>0.41794177380006353</c:v>
                      </c:pt>
                      <c:pt idx="66">
                        <c:v>0.46928220505646123</c:v>
                      </c:pt>
                      <c:pt idx="67">
                        <c:v>0.20300810396395771</c:v>
                      </c:pt>
                      <c:pt idx="68">
                        <c:v>-0.73982845987175339</c:v>
                      </c:pt>
                      <c:pt idx="69">
                        <c:v>0.1407904626956113</c:v>
                      </c:pt>
                      <c:pt idx="70">
                        <c:v>-0.15071876562461317</c:v>
                      </c:pt>
                      <c:pt idx="71">
                        <c:v>0.82474942824694397</c:v>
                      </c:pt>
                      <c:pt idx="72">
                        <c:v>0.39531717697521029</c:v>
                      </c:pt>
                      <c:pt idx="73">
                        <c:v>-0.80639698514487923</c:v>
                      </c:pt>
                      <c:pt idx="74">
                        <c:v>0.15688873351329533</c:v>
                      </c:pt>
                      <c:pt idx="75">
                        <c:v>1.6892700799966245</c:v>
                      </c:pt>
                      <c:pt idx="76">
                        <c:v>-0.30648041299571821</c:v>
                      </c:pt>
                      <c:pt idx="77">
                        <c:v>0.55629988515205064</c:v>
                      </c:pt>
                      <c:pt idx="78">
                        <c:v>0.34658727612168022</c:v>
                      </c:pt>
                      <c:pt idx="79">
                        <c:v>-5.4999317519464845E-2</c:v>
                      </c:pt>
                      <c:pt idx="80">
                        <c:v>-0.22250835170347444</c:v>
                      </c:pt>
                      <c:pt idx="81">
                        <c:v>-5.8480024723288421E-2</c:v>
                      </c:pt>
                      <c:pt idx="82">
                        <c:v>2.2011329365131768E-2</c:v>
                      </c:pt>
                      <c:pt idx="83">
                        <c:v>-0.12461346159593636</c:v>
                      </c:pt>
                      <c:pt idx="84">
                        <c:v>0.64810353765289741</c:v>
                      </c:pt>
                      <c:pt idx="85">
                        <c:v>1.0699030952705147E-2</c:v>
                      </c:pt>
                      <c:pt idx="86">
                        <c:v>-1.0087130913671245</c:v>
                      </c:pt>
                      <c:pt idx="87">
                        <c:v>1.1284411317805509</c:v>
                      </c:pt>
                      <c:pt idx="88">
                        <c:v>0.18299403754197216</c:v>
                      </c:pt>
                      <c:pt idx="89">
                        <c:v>-0.27210842935796037</c:v>
                      </c:pt>
                      <c:pt idx="90">
                        <c:v>-0.28559616977277674</c:v>
                      </c:pt>
                      <c:pt idx="91">
                        <c:v>-1.4834442606773677E-3</c:v>
                      </c:pt>
                      <c:pt idx="92">
                        <c:v>-1.9185326611553147E-3</c:v>
                      </c:pt>
                      <c:pt idx="93">
                        <c:v>0.32091706049348134</c:v>
                      </c:pt>
                      <c:pt idx="94">
                        <c:v>-0.30865585499810794</c:v>
                      </c:pt>
                      <c:pt idx="95">
                        <c:v>0.5053945422961309</c:v>
                      </c:pt>
                      <c:pt idx="96">
                        <c:v>0.53149984632480762</c:v>
                      </c:pt>
                      <c:pt idx="97">
                        <c:v>0.64853862605337542</c:v>
                      </c:pt>
                      <c:pt idx="98">
                        <c:v>1.4216907137026871</c:v>
                      </c:pt>
                      <c:pt idx="99">
                        <c:v>1.6009471346996014</c:v>
                      </c:pt>
                      <c:pt idx="100">
                        <c:v>1.4042871776835693</c:v>
                      </c:pt>
                      <c:pt idx="101">
                        <c:v>1.3677397520434218</c:v>
                      </c:pt>
                      <c:pt idx="102">
                        <c:v>-1.1314080203019057</c:v>
                      </c:pt>
                    </c:numCache>
                  </c:numRef>
                </c:val>
                <c:smooth val="0"/>
                <c:extLst xmlns:c15="http://schemas.microsoft.com/office/drawing/2012/chart">
                  <c:ext xmlns:c16="http://schemas.microsoft.com/office/drawing/2014/chart" uri="{C3380CC4-5D6E-409C-BE32-E72D297353CC}">
                    <c16:uniqueId val="{00000008-CBB6-4FBD-ABF3-30F69A270F39}"/>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'Chart Data'!$CC$4</c15:sqref>
                        </c15:formulaRef>
                      </c:ext>
                    </c:extLst>
                    <c:strCache>
                      <c:ptCount val="1"/>
                      <c:pt idx="0">
                        <c:v>Indeed new job postings</c:v>
                      </c:pt>
                    </c:strCache>
                  </c:strRef>
                </c:tx>
                <c:spPr>
                  <a:ln w="28575" cap="rnd">
                    <a:solidFill>
                      <a:schemeClr val="accent4">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Data'!$CC$213:$CC$318</c15:sqref>
                        </c15:formulaRef>
                      </c:ext>
                    </c:extLst>
                    <c:numCache>
                      <c:formatCode>0.00</c:formatCode>
                      <c:ptCount val="106"/>
                      <c:pt idx="0">
                        <c:v>-9.3123389846364757E-2</c:v>
                      </c:pt>
                      <c:pt idx="1">
                        <c:v>0.24099510083785899</c:v>
                      </c:pt>
                      <c:pt idx="2">
                        <c:v>-0.24933463224418653</c:v>
                      </c:pt>
                      <c:pt idx="3">
                        <c:v>-0.3274402534430948</c:v>
                      </c:pt>
                      <c:pt idx="4">
                        <c:v>-0.39860315275765645</c:v>
                      </c:pt>
                      <c:pt idx="5">
                        <c:v>-0.30921560849668273</c:v>
                      </c:pt>
                      <c:pt idx="6">
                        <c:v>-0.3335151350918994</c:v>
                      </c:pt>
                      <c:pt idx="7">
                        <c:v>-0.38732122969559363</c:v>
                      </c:pt>
                      <c:pt idx="8">
                        <c:v>-0.2649557564839673</c:v>
                      </c:pt>
                      <c:pt idx="9">
                        <c:v>-0.22329942517788318</c:v>
                      </c:pt>
                      <c:pt idx="10">
                        <c:v>-0.29012312331472778</c:v>
                      </c:pt>
                      <c:pt idx="11">
                        <c:v>-0.19986773881821027</c:v>
                      </c:pt>
                      <c:pt idx="12">
                        <c:v>-0.44893788641917737</c:v>
                      </c:pt>
                      <c:pt idx="13">
                        <c:v>-1.0946110216634966</c:v>
                      </c:pt>
                      <c:pt idx="14">
                        <c:v>-0.95575658397654573</c:v>
                      </c:pt>
                      <c:pt idx="15">
                        <c:v>-0.51489374432047819</c:v>
                      </c:pt>
                      <c:pt idx="16">
                        <c:v>-0.32917593391418232</c:v>
                      </c:pt>
                      <c:pt idx="17">
                        <c:v>-0.5938672057549319</c:v>
                      </c:pt>
                      <c:pt idx="18">
                        <c:v>-0.6910653121357978</c:v>
                      </c:pt>
                      <c:pt idx="19">
                        <c:v>-0.90715753078611405</c:v>
                      </c:pt>
                      <c:pt idx="20">
                        <c:v>-0.78999909898774945</c:v>
                      </c:pt>
                      <c:pt idx="21">
                        <c:v>-0.92191081479035197</c:v>
                      </c:pt>
                      <c:pt idx="22">
                        <c:v>-0.78305637710340115</c:v>
                      </c:pt>
                      <c:pt idx="23">
                        <c:v>-0.63639137729655981</c:v>
                      </c:pt>
                      <c:pt idx="24">
                        <c:v>-0.88719720536861446</c:v>
                      </c:pt>
                      <c:pt idx="25">
                        <c:v>-0.85421927641796358</c:v>
                      </c:pt>
                      <c:pt idx="26">
                        <c:v>-0.85074791547579032</c:v>
                      </c:pt>
                      <c:pt idx="27">
                        <c:v>-0.90108264913730951</c:v>
                      </c:pt>
                      <c:pt idx="28">
                        <c:v>-1.1458135955605613</c:v>
                      </c:pt>
                      <c:pt idx="29">
                        <c:v>-1.1180427080231694</c:v>
                      </c:pt>
                      <c:pt idx="30">
                        <c:v>-1.0711793353038237</c:v>
                      </c:pt>
                      <c:pt idx="31">
                        <c:v>-1.2204478558172962</c:v>
                      </c:pt>
                      <c:pt idx="32">
                        <c:v>-1.2603685066522945</c:v>
                      </c:pt>
                      <c:pt idx="33">
                        <c:v>-1.2907429148963141</c:v>
                      </c:pt>
                      <c:pt idx="34">
                        <c:v>-1.2499544238257729</c:v>
                      </c:pt>
                      <c:pt idx="35">
                        <c:v>-1.0173732407001304</c:v>
                      </c:pt>
                      <c:pt idx="36">
                        <c:v>-1.1536241576804507</c:v>
                      </c:pt>
                      <c:pt idx="37">
                        <c:v>-1.1466814357961024</c:v>
                      </c:pt>
                      <c:pt idx="38">
                        <c:v>-0.97745258986513195</c:v>
                      </c:pt>
                      <c:pt idx="39">
                        <c:v>-1.0711793353038228</c:v>
                      </c:pt>
                      <c:pt idx="40">
                        <c:v>-1.032994364939912</c:v>
                      </c:pt>
                      <c:pt idx="41">
                        <c:v>-1.0312586844688252</c:v>
                      </c:pt>
                      <c:pt idx="42">
                        <c:v>-1.2169764948751221</c:v>
                      </c:pt>
                      <c:pt idx="43">
                        <c:v>-0.97745258986513195</c:v>
                      </c:pt>
                      <c:pt idx="44">
                        <c:v>-1.2343332995859913</c:v>
                      </c:pt>
                      <c:pt idx="45">
                        <c:v>-1.5198527370797825</c:v>
                      </c:pt>
                      <c:pt idx="46">
                        <c:v>-1.4634431217694586</c:v>
                      </c:pt>
                      <c:pt idx="47">
                        <c:v>-1.5432844234394554</c:v>
                      </c:pt>
                      <c:pt idx="48">
                        <c:v>-1.6057689203985828</c:v>
                      </c:pt>
                      <c:pt idx="49">
                        <c:v>-1.6639142161799934</c:v>
                      </c:pt>
                      <c:pt idx="50">
                        <c:v>-1.577998032861192</c:v>
                      </c:pt>
                      <c:pt idx="51">
                        <c:v>-1.3636414946819633</c:v>
                      </c:pt>
                      <c:pt idx="52">
                        <c:v>-1.4217867904633736</c:v>
                      </c:pt>
                      <c:pt idx="53">
                        <c:v>-1.729870074081294</c:v>
                      </c:pt>
                      <c:pt idx="54">
                        <c:v>-1.8661209910616146</c:v>
                      </c:pt>
                      <c:pt idx="55">
                        <c:v>-1.7298700740812949</c:v>
                      </c:pt>
                      <c:pt idx="56">
                        <c:v>-1.8591782691772678</c:v>
                      </c:pt>
                      <c:pt idx="57">
                        <c:v>-1.7880153698627061</c:v>
                      </c:pt>
                      <c:pt idx="58">
                        <c:v>-1.8235968195199865</c:v>
                      </c:pt>
                      <c:pt idx="59">
                        <c:v>-1.7480947190277079</c:v>
                      </c:pt>
                      <c:pt idx="60">
                        <c:v>-2.061385044058889</c:v>
                      </c:pt>
                      <c:pt idx="61">
                        <c:v>-2.0058432689841093</c:v>
                      </c:pt>
                      <c:pt idx="62">
                        <c:v>-1.858310428941724</c:v>
                      </c:pt>
                      <c:pt idx="63">
                        <c:v>-1.7454911983210766</c:v>
                      </c:pt>
                      <c:pt idx="64">
                        <c:v>-1.7828083284494454</c:v>
                      </c:pt>
                      <c:pt idx="65">
                        <c:v>-1.5979583582786916</c:v>
                      </c:pt>
                      <c:pt idx="66">
                        <c:v>-1.4773285655381536</c:v>
                      </c:pt>
                      <c:pt idx="67">
                        <c:v>-2.0041075885130226</c:v>
                      </c:pt>
                      <c:pt idx="68">
                        <c:v>-2.9266217588956995</c:v>
                      </c:pt>
                      <c:pt idx="69">
                        <c:v>-2.7556572324936415</c:v>
                      </c:pt>
                      <c:pt idx="70">
                        <c:v>-2.2167284462211647</c:v>
                      </c:pt>
                      <c:pt idx="71">
                        <c:v>-2.2175962864567094</c:v>
                      </c:pt>
                      <c:pt idx="72">
                        <c:v>-2.4024462566274614</c:v>
                      </c:pt>
                      <c:pt idx="73">
                        <c:v>-2.6098600729223431</c:v>
                      </c:pt>
                      <c:pt idx="74">
                        <c:v>-2.0613850440588899</c:v>
                      </c:pt>
                      <c:pt idx="75">
                        <c:v>-2.0631207245299774</c:v>
                      </c:pt>
                      <c:pt idx="76">
                        <c:v>-2.3286798366062693</c:v>
                      </c:pt>
                      <c:pt idx="77">
                        <c:v>-2.2323495704609471</c:v>
                      </c:pt>
                      <c:pt idx="78">
                        <c:v>-2.2375566118742087</c:v>
                      </c:pt>
                      <c:pt idx="79">
                        <c:v>-2.2774772627092053</c:v>
                      </c:pt>
                      <c:pt idx="80">
                        <c:v>-2.2019751622169275</c:v>
                      </c:pt>
                      <c:pt idx="81">
                        <c:v>-2.1438298664355155</c:v>
                      </c:pt>
                      <c:pt idx="82">
                        <c:v>-2.2418958130519249</c:v>
                      </c:pt>
                      <c:pt idx="83">
                        <c:v>-2.38422161168105</c:v>
                      </c:pt>
                      <c:pt idx="84">
                        <c:v>-2.3868251323876803</c:v>
                      </c:pt>
                      <c:pt idx="85">
                        <c:v>-2.376411049561157</c:v>
                      </c:pt>
                      <c:pt idx="86">
                        <c:v>-2.4623272328799599</c:v>
                      </c:pt>
                      <c:pt idx="87">
                        <c:v>-1.9719974997979146</c:v>
                      </c:pt>
                      <c:pt idx="88">
                        <c:v>-2.288759185771271</c:v>
                      </c:pt>
                      <c:pt idx="89">
                        <c:v>-2.388560812858767</c:v>
                      </c:pt>
                      <c:pt idx="90">
                        <c:v>-2.0466317600546513</c:v>
                      </c:pt>
                      <c:pt idx="91">
                        <c:v>-1.9164557247231362</c:v>
                      </c:pt>
                      <c:pt idx="92">
                        <c:v>-1.9268698075496562</c:v>
                      </c:pt>
                      <c:pt idx="93">
                        <c:v>-2.0414247186413914</c:v>
                      </c:pt>
                      <c:pt idx="94">
                        <c:v>-1.8878169969502017</c:v>
                      </c:pt>
                      <c:pt idx="95">
                        <c:v>-1.8583104289417249</c:v>
                      </c:pt>
                      <c:pt idx="96">
                        <c:v>-2.0483674405257379</c:v>
                      </c:pt>
                      <c:pt idx="97">
                        <c:v>-1.6873459025396671</c:v>
                      </c:pt>
                      <c:pt idx="98">
                        <c:v>-1.498156731191197</c:v>
                      </c:pt>
                      <c:pt idx="99">
                        <c:v>-1.6014297192208666</c:v>
                      </c:pt>
                      <c:pt idx="100">
                        <c:v>-1.5797337133322804</c:v>
                      </c:pt>
                    </c:numCache>
                  </c:numRef>
                </c:val>
                <c:smooth val="0"/>
                <c:extLst xmlns:c15="http://schemas.microsoft.com/office/drawing/2012/chart">
                  <c:ext xmlns:c16="http://schemas.microsoft.com/office/drawing/2014/chart" uri="{C3380CC4-5D6E-409C-BE32-E72D297353CC}">
                    <c16:uniqueId val="{00000009-CBB6-4FBD-ABF3-30F69A270F39}"/>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'Chart Data'!$CD$4</c15:sqref>
                        </c15:formulaRef>
                      </c:ext>
                    </c:extLst>
                    <c:strCache>
                      <c:ptCount val="1"/>
                      <c:pt idx="0">
                        <c:v>Open table </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Data'!$CD$213:$CD$318</c15:sqref>
                        </c15:formulaRef>
                      </c:ext>
                    </c:extLst>
                    <c:numCache>
                      <c:formatCode>0.00</c:formatCode>
                      <c:ptCount val="106"/>
                      <c:pt idx="0">
                        <c:v>0.86569124115817797</c:v>
                      </c:pt>
                      <c:pt idx="1">
                        <c:v>-1.0531541467453176</c:v>
                      </c:pt>
                      <c:pt idx="2">
                        <c:v>-0.40502312112040773</c:v>
                      </c:pt>
                      <c:pt idx="3">
                        <c:v>-0.31315212137163401</c:v>
                      </c:pt>
                      <c:pt idx="4">
                        <c:v>6.6539394028434617E-2</c:v>
                      </c:pt>
                      <c:pt idx="5">
                        <c:v>-0.52055404957160523</c:v>
                      </c:pt>
                      <c:pt idx="6">
                        <c:v>0.72033370045977596</c:v>
                      </c:pt>
                      <c:pt idx="7">
                        <c:v>-0.59442840142438624</c:v>
                      </c:pt>
                      <c:pt idx="8">
                        <c:v>-0.28697517897746294</c:v>
                      </c:pt>
                      <c:pt idx="9">
                        <c:v>1.8105781810400856</c:v>
                      </c:pt>
                      <c:pt idx="10">
                        <c:v>-0.66440138205495913</c:v>
                      </c:pt>
                      <c:pt idx="11">
                        <c:v>-0.60437060550678778</c:v>
                      </c:pt>
                      <c:pt idx="12">
                        <c:v>1.2485290236729307</c:v>
                      </c:pt>
                      <c:pt idx="13">
                        <c:v>-0.68340483542765051</c:v>
                      </c:pt>
                      <c:pt idx="14">
                        <c:v>-0.96921174012554767</c:v>
                      </c:pt>
                      <c:pt idx="15">
                        <c:v>-0.48946893047852702</c:v>
                      </c:pt>
                      <c:pt idx="16">
                        <c:v>-0.93636471144824651</c:v>
                      </c:pt>
                      <c:pt idx="17">
                        <c:v>2.7330969426425937E-3</c:v>
                      </c:pt>
                      <c:pt idx="18">
                        <c:v>3.3818216035720834E-2</c:v>
                      </c:pt>
                      <c:pt idx="19">
                        <c:v>-0.37897202941082392</c:v>
                      </c:pt>
                      <c:pt idx="20">
                        <c:v>-8.1083458992539992E-2</c:v>
                      </c:pt>
                      <c:pt idx="21">
                        <c:v>0.39425457669392316</c:v>
                      </c:pt>
                      <c:pt idx="22">
                        <c:v>0.23807387712100808</c:v>
                      </c:pt>
                      <c:pt idx="23">
                        <c:v>0.23190719357622722</c:v>
                      </c:pt>
                      <c:pt idx="24">
                        <c:v>6.7420348820546289E-2</c:v>
                      </c:pt>
                      <c:pt idx="25">
                        <c:v>-0.44781235388011054</c:v>
                      </c:pt>
                      <c:pt idx="26">
                        <c:v>-0.62828223557838636</c:v>
                      </c:pt>
                      <c:pt idx="27">
                        <c:v>-0.36789716916713616</c:v>
                      </c:pt>
                      <c:pt idx="28">
                        <c:v>0.23945823465146884</c:v>
                      </c:pt>
                      <c:pt idx="29">
                        <c:v>-5.8052783713052884E-2</c:v>
                      </c:pt>
                      <c:pt idx="30">
                        <c:v>-0.28974389403838496</c:v>
                      </c:pt>
                      <c:pt idx="31">
                        <c:v>-0.67673474914452036</c:v>
                      </c:pt>
                      <c:pt idx="32">
                        <c:v>-0.13041692735078553</c:v>
                      </c:pt>
                      <c:pt idx="33">
                        <c:v>-0.11707675478452527</c:v>
                      </c:pt>
                      <c:pt idx="34">
                        <c:v>6.2763873490813804E-2</c:v>
                      </c:pt>
                      <c:pt idx="35">
                        <c:v>-0.1495462314080645</c:v>
                      </c:pt>
                      <c:pt idx="36">
                        <c:v>-0.47977842776530016</c:v>
                      </c:pt>
                      <c:pt idx="37">
                        <c:v>-0.36550600615997625</c:v>
                      </c:pt>
                      <c:pt idx="38">
                        <c:v>-0.39633942388387972</c:v>
                      </c:pt>
                      <c:pt idx="39">
                        <c:v>-6.3841915204071509E-2</c:v>
                      </c:pt>
                      <c:pt idx="40">
                        <c:v>-0.41370681835693557</c:v>
                      </c:pt>
                      <c:pt idx="41">
                        <c:v>-9.0773961705766834E-2</c:v>
                      </c:pt>
                      <c:pt idx="42">
                        <c:v>-0.93246334022603827</c:v>
                      </c:pt>
                      <c:pt idx="43">
                        <c:v>1.148981132164328</c:v>
                      </c:pt>
                      <c:pt idx="44">
                        <c:v>-0.40099589921361212</c:v>
                      </c:pt>
                      <c:pt idx="45">
                        <c:v>-6.8246689164629212E-2</c:v>
                      </c:pt>
                      <c:pt idx="46">
                        <c:v>-0.55591809194065378</c:v>
                      </c:pt>
                      <c:pt idx="47">
                        <c:v>-8.0705906938777897E-2</c:v>
                      </c:pt>
                      <c:pt idx="48">
                        <c:v>-0.34662840347187213</c:v>
                      </c:pt>
                      <c:pt idx="49">
                        <c:v>-0.3137813747945708</c:v>
                      </c:pt>
                      <c:pt idx="50">
                        <c:v>-0.1310461807737224</c:v>
                      </c:pt>
                      <c:pt idx="51">
                        <c:v>3.8955464725988991</c:v>
                      </c:pt>
                      <c:pt idx="52">
                        <c:v>4.4592316888656889</c:v>
                      </c:pt>
                      <c:pt idx="53">
                        <c:v>-1.2327430736514824</c:v>
                      </c:pt>
                      <c:pt idx="54">
                        <c:v>-0.77426902969972533</c:v>
                      </c:pt>
                      <c:pt idx="55">
                        <c:v>-0.78194592145955444</c:v>
                      </c:pt>
                      <c:pt idx="56">
                        <c:v>6.7797900874308231E-2</c:v>
                      </c:pt>
                      <c:pt idx="57">
                        <c:v>-0.67446943682194793</c:v>
                      </c:pt>
                      <c:pt idx="58">
                        <c:v>-1.1291679602360838</c:v>
                      </c:pt>
                      <c:pt idx="59">
                        <c:v>1.3717368438839572</c:v>
                      </c:pt>
                      <c:pt idx="60">
                        <c:v>-1.3375790684539516E-2</c:v>
                      </c:pt>
                      <c:pt idx="61">
                        <c:v>-1.3135392131565677</c:v>
                      </c:pt>
                      <c:pt idx="62">
                        <c:v>-0.63558157528445336</c:v>
                      </c:pt>
                      <c:pt idx="63">
                        <c:v>-0.32586304051495751</c:v>
                      </c:pt>
                      <c:pt idx="64">
                        <c:v>0.35788372884817571</c:v>
                      </c:pt>
                      <c:pt idx="65">
                        <c:v>-1.2231784216228427</c:v>
                      </c:pt>
                      <c:pt idx="66">
                        <c:v>-0.4836797989875084</c:v>
                      </c:pt>
                      <c:pt idx="67">
                        <c:v>2.1187865075945327</c:v>
                      </c:pt>
                      <c:pt idx="68">
                        <c:v>0.18546829096349074</c:v>
                      </c:pt>
                      <c:pt idx="69">
                        <c:v>-0.69762596278602229</c:v>
                      </c:pt>
                      <c:pt idx="70">
                        <c:v>-0.5901494781484159</c:v>
                      </c:pt>
                      <c:pt idx="71">
                        <c:v>-0.57001336861443808</c:v>
                      </c:pt>
                      <c:pt idx="72">
                        <c:v>-0.62538766983287708</c:v>
                      </c:pt>
                      <c:pt idx="73">
                        <c:v>-0.44919671141057144</c:v>
                      </c:pt>
                      <c:pt idx="74">
                        <c:v>-0.28231870364773054</c:v>
                      </c:pt>
                      <c:pt idx="75">
                        <c:v>-0.27111799271945547</c:v>
                      </c:pt>
                      <c:pt idx="76">
                        <c:v>-0.63784688760702579</c:v>
                      </c:pt>
                      <c:pt idx="77">
                        <c:v>-0.22253962846873396</c:v>
                      </c:pt>
                      <c:pt idx="78">
                        <c:v>3.0042695498099854E-2</c:v>
                      </c:pt>
                      <c:pt idx="79">
                        <c:v>-0.11657335204617601</c:v>
                      </c:pt>
                      <c:pt idx="80">
                        <c:v>-0.19674023812832495</c:v>
                      </c:pt>
                      <c:pt idx="81">
                        <c:v>-0.10851890823258473</c:v>
                      </c:pt>
                      <c:pt idx="82">
                        <c:v>9.8127915859862108E-2</c:v>
                      </c:pt>
                      <c:pt idx="83">
                        <c:v>0.13235930206762445</c:v>
                      </c:pt>
                      <c:pt idx="84">
                        <c:v>-0.47877162228860126</c:v>
                      </c:pt>
                      <c:pt idx="85">
                        <c:v>-0.50595537015947134</c:v>
                      </c:pt>
                      <c:pt idx="86">
                        <c:v>-0.33869981034286839</c:v>
                      </c:pt>
                      <c:pt idx="87">
                        <c:v>-0.33668619938947053</c:v>
                      </c:pt>
                      <c:pt idx="88">
                        <c:v>-0.74406486539875871</c:v>
                      </c:pt>
                      <c:pt idx="89">
                        <c:v>-0.2344954435045333</c:v>
                      </c:pt>
                      <c:pt idx="90">
                        <c:v>-0.30270651455088293</c:v>
                      </c:pt>
                      <c:pt idx="91">
                        <c:v>-0.24670295990950727</c:v>
                      </c:pt>
                      <c:pt idx="92">
                        <c:v>-0.16867553546534331</c:v>
                      </c:pt>
                      <c:pt idx="93">
                        <c:v>-0.29414866799894251</c:v>
                      </c:pt>
                      <c:pt idx="94">
                        <c:v>-0.18302251350830256</c:v>
                      </c:pt>
                      <c:pt idx="95">
                        <c:v>-0.26646151738972307</c:v>
                      </c:pt>
                      <c:pt idx="96">
                        <c:v>-0.15483196016073372</c:v>
                      </c:pt>
                      <c:pt idx="97">
                        <c:v>-0.35103317743242973</c:v>
                      </c:pt>
                      <c:pt idx="98">
                        <c:v>-0.11002911644763304</c:v>
                      </c:pt>
                      <c:pt idx="99">
                        <c:v>-0.18704973541509809</c:v>
                      </c:pt>
                      <c:pt idx="100">
                        <c:v>-0.20026405729677105</c:v>
                      </c:pt>
                      <c:pt idx="101">
                        <c:v>-0.2667132187588977</c:v>
                      </c:pt>
                      <c:pt idx="102">
                        <c:v>-0.2076892476874253</c:v>
                      </c:pt>
                      <c:pt idx="103">
                        <c:v>2.8639484110362989</c:v>
                      </c:pt>
                      <c:pt idx="104">
                        <c:v>1.7083874251551485</c:v>
                      </c:pt>
                      <c:pt idx="105">
                        <c:v>-0.40980544713472733</c:v>
                      </c:pt>
                    </c:numCache>
                  </c:numRef>
                </c:val>
                <c:smooth val="0"/>
                <c:extLst xmlns:c15="http://schemas.microsoft.com/office/drawing/2012/chart">
                  <c:ext xmlns:c16="http://schemas.microsoft.com/office/drawing/2014/chart" uri="{C3380CC4-5D6E-409C-BE32-E72D297353CC}">
                    <c16:uniqueId val="{0000000A-CBB6-4FBD-ABF3-30F69A270F39}"/>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'Chart Data'!$CE$4</c15:sqref>
                        </c15:formulaRef>
                      </c:ext>
                    </c:extLst>
                    <c:strCache>
                      <c:ptCount val="1"/>
                      <c:pt idx="0">
                        <c:v>Revolut - aggregate spending</c:v>
                      </c:pt>
                    </c:strCache>
                  </c:strRef>
                </c:tx>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Data'!$CE$213:$CE$318</c15:sqref>
                        </c15:formulaRef>
                      </c:ext>
                    </c:extLst>
                    <c:numCache>
                      <c:formatCode>0.00</c:formatCode>
                      <c:ptCount val="106"/>
                      <c:pt idx="0">
                        <c:v>-0.85387768913208206</c:v>
                      </c:pt>
                      <c:pt idx="1">
                        <c:v>-1.7552585687559468</c:v>
                      </c:pt>
                      <c:pt idx="2">
                        <c:v>-2.251645255944434</c:v>
                      </c:pt>
                      <c:pt idx="3">
                        <c:v>-2.0433241281983614</c:v>
                      </c:pt>
                      <c:pt idx="4">
                        <c:v>-0.75531715557480228</c:v>
                      </c:pt>
                      <c:pt idx="5">
                        <c:v>-1.1661353795385594</c:v>
                      </c:pt>
                      <c:pt idx="6">
                        <c:v>-0.82498153270278718</c:v>
                      </c:pt>
                      <c:pt idx="7">
                        <c:v>-1.3943926152087189</c:v>
                      </c:pt>
                      <c:pt idx="8">
                        <c:v>-0.63390849832924046</c:v>
                      </c:pt>
                      <c:pt idx="9">
                        <c:v>-8.2865515258987471E-2</c:v>
                      </c:pt>
                      <c:pt idx="10">
                        <c:v>-1.0738468799349259</c:v>
                      </c:pt>
                      <c:pt idx="11">
                        <c:v>-1.2284077166497502</c:v>
                      </c:pt>
                      <c:pt idx="12">
                        <c:v>2.7029479657448446E-3</c:v>
                      </c:pt>
                      <c:pt idx="13">
                        <c:v>1.1012048947041715</c:v>
                      </c:pt>
                      <c:pt idx="14">
                        <c:v>0.33624075357208766</c:v>
                      </c:pt>
                      <c:pt idx="15">
                        <c:v>-0.86104572793624967</c:v>
                      </c:pt>
                      <c:pt idx="16">
                        <c:v>-1.0070945185711275</c:v>
                      </c:pt>
                      <c:pt idx="17">
                        <c:v>0.43972931380723695</c:v>
                      </c:pt>
                      <c:pt idx="18">
                        <c:v>-0.14267383903124461</c:v>
                      </c:pt>
                      <c:pt idx="19">
                        <c:v>-0.66907668871217929</c:v>
                      </c:pt>
                      <c:pt idx="20">
                        <c:v>-0.54901203874240101</c:v>
                      </c:pt>
                      <c:pt idx="21">
                        <c:v>0.74101094479483198</c:v>
                      </c:pt>
                      <c:pt idx="22">
                        <c:v>0.87406766509716449</c:v>
                      </c:pt>
                      <c:pt idx="23">
                        <c:v>4.4815175940220428E-2</c:v>
                      </c:pt>
                      <c:pt idx="24">
                        <c:v>-0.12184172625663664</c:v>
                      </c:pt>
                      <c:pt idx="25">
                        <c:v>0.60862622813039446</c:v>
                      </c:pt>
                      <c:pt idx="26">
                        <c:v>1.6392558074418748</c:v>
                      </c:pt>
                      <c:pt idx="27">
                        <c:v>0.93163597674311893</c:v>
                      </c:pt>
                      <c:pt idx="28">
                        <c:v>0.96232414287345691</c:v>
                      </c:pt>
                      <c:pt idx="29">
                        <c:v>0.99144430051538057</c:v>
                      </c:pt>
                      <c:pt idx="30">
                        <c:v>2.2176269384530105</c:v>
                      </c:pt>
                      <c:pt idx="31">
                        <c:v>2.1325064776535401</c:v>
                      </c:pt>
                      <c:pt idx="32">
                        <c:v>1.3599262952920335</c:v>
                      </c:pt>
                      <c:pt idx="33">
                        <c:v>1.3173660648923027</c:v>
                      </c:pt>
                      <c:pt idx="34">
                        <c:v>1.8110647375292233</c:v>
                      </c:pt>
                      <c:pt idx="35">
                        <c:v>1.5837035067095877</c:v>
                      </c:pt>
                      <c:pt idx="36">
                        <c:v>0.4522733817145248</c:v>
                      </c:pt>
                      <c:pt idx="37">
                        <c:v>0.13553566705544198</c:v>
                      </c:pt>
                      <c:pt idx="38">
                        <c:v>0.46548945325970542</c:v>
                      </c:pt>
                      <c:pt idx="39">
                        <c:v>1.3585822880162546</c:v>
                      </c:pt>
                      <c:pt idx="40">
                        <c:v>0.10798351790193268</c:v>
                      </c:pt>
                      <c:pt idx="41">
                        <c:v>-0.43118740089892305</c:v>
                      </c:pt>
                      <c:pt idx="42">
                        <c:v>-0.39781122021702725</c:v>
                      </c:pt>
                      <c:pt idx="43">
                        <c:v>0.69173067801619093</c:v>
                      </c:pt>
                      <c:pt idx="44">
                        <c:v>-8.6673535873700011E-2</c:v>
                      </c:pt>
                      <c:pt idx="45">
                        <c:v>-0.62226043527247188</c:v>
                      </c:pt>
                      <c:pt idx="46">
                        <c:v>-0.48651570041857928</c:v>
                      </c:pt>
                      <c:pt idx="47">
                        <c:v>0.79230722248714469</c:v>
                      </c:pt>
                      <c:pt idx="48">
                        <c:v>1.825848817562816</c:v>
                      </c:pt>
                      <c:pt idx="49">
                        <c:v>5.8703251123289432E-2</c:v>
                      </c:pt>
                      <c:pt idx="50">
                        <c:v>0.96770017197658154</c:v>
                      </c:pt>
                      <c:pt idx="51">
                        <c:v>1.3039259921344868</c:v>
                      </c:pt>
                      <c:pt idx="52">
                        <c:v>-0.3220988103480249</c:v>
                      </c:pt>
                      <c:pt idx="53">
                        <c:v>-0.89307790134236209</c:v>
                      </c:pt>
                      <c:pt idx="54">
                        <c:v>-1.201751572346758</c:v>
                      </c:pt>
                      <c:pt idx="55">
                        <c:v>-1.0236706083057634</c:v>
                      </c:pt>
                      <c:pt idx="56">
                        <c:v>-0.13953782205442486</c:v>
                      </c:pt>
                      <c:pt idx="57">
                        <c:v>0.25044828913472889</c:v>
                      </c:pt>
                      <c:pt idx="58">
                        <c:v>-0.44888349669670463</c:v>
                      </c:pt>
                      <c:pt idx="59">
                        <c:v>-0.30126669757341695</c:v>
                      </c:pt>
                      <c:pt idx="60">
                        <c:v>-2.4490799247510846E-3</c:v>
                      </c:pt>
                      <c:pt idx="61">
                        <c:v>0.84113948684052608</c:v>
                      </c:pt>
                      <c:pt idx="62">
                        <c:v>-0.22465828285389533</c:v>
                      </c:pt>
                      <c:pt idx="63">
                        <c:v>-0.57566818304539324</c:v>
                      </c:pt>
                      <c:pt idx="64">
                        <c:v>-2.9329225440372041E-2</c:v>
                      </c:pt>
                      <c:pt idx="65">
                        <c:v>1.7651444889400396</c:v>
                      </c:pt>
                      <c:pt idx="66">
                        <c:v>1.8861051437603373</c:v>
                      </c:pt>
                      <c:pt idx="67">
                        <c:v>1.1789333154868433</c:v>
                      </c:pt>
                      <c:pt idx="68">
                        <c:v>0.33220873174474641</c:v>
                      </c:pt>
                      <c:pt idx="69">
                        <c:v>1.7819445798872997</c:v>
                      </c:pt>
                      <c:pt idx="70">
                        <c:v>1.5449512969245671</c:v>
                      </c:pt>
                      <c:pt idx="71">
                        <c:v>0.91886790762319792</c:v>
                      </c:pt>
                      <c:pt idx="72">
                        <c:v>1.0667087079591211</c:v>
                      </c:pt>
                      <c:pt idx="73">
                        <c:v>2.4181080237570209</c:v>
                      </c:pt>
                      <c:pt idx="74">
                        <c:v>2.760381876655948</c:v>
                      </c:pt>
                      <c:pt idx="75">
                        <c:v>1.7434163713149102</c:v>
                      </c:pt>
                      <c:pt idx="76">
                        <c:v>1.6954801118120504</c:v>
                      </c:pt>
                      <c:pt idx="77">
                        <c:v>2.267803210082171</c:v>
                      </c:pt>
                      <c:pt idx="78">
                        <c:v>3.7318751358330573</c:v>
                      </c:pt>
                      <c:pt idx="79">
                        <c:v>2.9830390820103498</c:v>
                      </c:pt>
                      <c:pt idx="80">
                        <c:v>2.8313902610597186</c:v>
                      </c:pt>
                      <c:pt idx="81">
                        <c:v>2.8558063932364037</c:v>
                      </c:pt>
                      <c:pt idx="82">
                        <c:v>4.0815410287487781</c:v>
                      </c:pt>
                      <c:pt idx="83">
                        <c:v>4.1039411500117939</c:v>
                      </c:pt>
                      <c:pt idx="84">
                        <c:v>3.395873316887783</c:v>
                      </c:pt>
                      <c:pt idx="85">
                        <c:v>3.2195843625478271</c:v>
                      </c:pt>
                      <c:pt idx="86">
                        <c:v>3.5804503160950549</c:v>
                      </c:pt>
                      <c:pt idx="87">
                        <c:v>3.6814748629912684</c:v>
                      </c:pt>
                      <c:pt idx="88">
                        <c:v>2.4275160746874933</c:v>
                      </c:pt>
                      <c:pt idx="89">
                        <c:v>2.187386774747937</c:v>
                      </c:pt>
                      <c:pt idx="90">
                        <c:v>2.4862043923966026</c:v>
                      </c:pt>
                      <c:pt idx="91">
                        <c:v>3.7029789794037646</c:v>
                      </c:pt>
                      <c:pt idx="92">
                        <c:v>2.8264622343818533</c:v>
                      </c:pt>
                      <c:pt idx="93">
                        <c:v>2.0617220944624028</c:v>
                      </c:pt>
                      <c:pt idx="94">
                        <c:v>1.9154493026148964</c:v>
                      </c:pt>
                      <c:pt idx="95">
                        <c:v>2.8905265811940852</c:v>
                      </c:pt>
                      <c:pt idx="96">
                        <c:v>2.6777254291954113</c:v>
                      </c:pt>
                      <c:pt idx="97">
                        <c:v>1.5680234218254756</c:v>
                      </c:pt>
                      <c:pt idx="98">
                        <c:v>1.5285992084025601</c:v>
                      </c:pt>
                    </c:numCache>
                  </c:numRef>
                </c:val>
                <c:smooth val="0"/>
                <c:extLst xmlns:c15="http://schemas.microsoft.com/office/drawing/2012/chart">
                  <c:ext xmlns:c16="http://schemas.microsoft.com/office/drawing/2014/chart" uri="{C3380CC4-5D6E-409C-BE32-E72D297353CC}">
                    <c16:uniqueId val="{0000000B-CBB6-4FBD-ABF3-30F69A270F39}"/>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'Chart Data'!$CF$4</c15:sqref>
                        </c15:formulaRef>
                      </c:ext>
                    </c:extLst>
                    <c:strCache>
                      <c:ptCount val="1"/>
                      <c:pt idx="0">
                        <c:v>Revolut - Services, entertainment and shopping</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Data'!$CF$213:$CF$318</c15:sqref>
                        </c15:formulaRef>
                      </c:ext>
                    </c:extLst>
                    <c:numCache>
                      <c:formatCode>0.00</c:formatCode>
                      <c:ptCount val="106"/>
                      <c:pt idx="0">
                        <c:v>-0.14890174529419134</c:v>
                      </c:pt>
                      <c:pt idx="1">
                        <c:v>-0.75993955773130717</c:v>
                      </c:pt>
                      <c:pt idx="2">
                        <c:v>-1.3017628884949348</c:v>
                      </c:pt>
                      <c:pt idx="3">
                        <c:v>-0.97917821231048963</c:v>
                      </c:pt>
                      <c:pt idx="4">
                        <c:v>0.7718173562799947</c:v>
                      </c:pt>
                      <c:pt idx="5">
                        <c:v>-0.20277487278232151</c:v>
                      </c:pt>
                      <c:pt idx="6">
                        <c:v>-0.15948609042983022</c:v>
                      </c:pt>
                      <c:pt idx="7">
                        <c:v>-1.1473979448313738</c:v>
                      </c:pt>
                      <c:pt idx="8">
                        <c:v>-0.26574578007804844</c:v>
                      </c:pt>
                      <c:pt idx="9">
                        <c:v>0.2244640024960651</c:v>
                      </c:pt>
                      <c:pt idx="10">
                        <c:v>-1.0797889537121659</c:v>
                      </c:pt>
                      <c:pt idx="11">
                        <c:v>-1.0044498228871508</c:v>
                      </c:pt>
                      <c:pt idx="12">
                        <c:v>0.53438314208561699</c:v>
                      </c:pt>
                      <c:pt idx="13">
                        <c:v>2.2753889916716799</c:v>
                      </c:pt>
                      <c:pt idx="14">
                        <c:v>1.1657571682103096</c:v>
                      </c:pt>
                      <c:pt idx="15">
                        <c:v>-0.68573021655560562</c:v>
                      </c:pt>
                      <c:pt idx="16">
                        <c:v>-0.98898954347554746</c:v>
                      </c:pt>
                      <c:pt idx="17">
                        <c:v>0.69772694033053662</c:v>
                      </c:pt>
                      <c:pt idx="18">
                        <c:v>-0.44853385281371666</c:v>
                      </c:pt>
                      <c:pt idx="19">
                        <c:v>-1.1091040219810904</c:v>
                      </c:pt>
                      <c:pt idx="20">
                        <c:v>-1.1212343950578898</c:v>
                      </c:pt>
                      <c:pt idx="21">
                        <c:v>0.33999985979124708</c:v>
                      </c:pt>
                      <c:pt idx="22">
                        <c:v>0.44084845164541031</c:v>
                      </c:pt>
                      <c:pt idx="23">
                        <c:v>-0.67770276378419514</c:v>
                      </c:pt>
                      <c:pt idx="24">
                        <c:v>-0.8732752983409966</c:v>
                      </c:pt>
                      <c:pt idx="25">
                        <c:v>-0.1443231240838303</c:v>
                      </c:pt>
                      <c:pt idx="26">
                        <c:v>1.3185760839327103</c:v>
                      </c:pt>
                      <c:pt idx="27">
                        <c:v>0.31508502489331641</c:v>
                      </c:pt>
                      <c:pt idx="28">
                        <c:v>0.11969087817588195</c:v>
                      </c:pt>
                      <c:pt idx="29">
                        <c:v>0.36979062896514758</c:v>
                      </c:pt>
                      <c:pt idx="30">
                        <c:v>1.7977258204662145</c:v>
                      </c:pt>
                      <c:pt idx="31">
                        <c:v>1.8859088757254809</c:v>
                      </c:pt>
                      <c:pt idx="32">
                        <c:v>0.68048278252528238</c:v>
                      </c:pt>
                      <c:pt idx="33">
                        <c:v>0.74166981142736543</c:v>
                      </c:pt>
                      <c:pt idx="34">
                        <c:v>1.2971100805958273</c:v>
                      </c:pt>
                      <c:pt idx="35">
                        <c:v>1.5724219793486378</c:v>
                      </c:pt>
                      <c:pt idx="36">
                        <c:v>0.13324835396759446</c:v>
                      </c:pt>
                      <c:pt idx="37">
                        <c:v>-0.11946775179902137</c:v>
                      </c:pt>
                      <c:pt idx="38">
                        <c:v>0.83615590367752024</c:v>
                      </c:pt>
                      <c:pt idx="39">
                        <c:v>2.0404522072284088</c:v>
                      </c:pt>
                      <c:pt idx="40">
                        <c:v>0.52076620368078275</c:v>
                      </c:pt>
                      <c:pt idx="41">
                        <c:v>2.4907472860118355E-2</c:v>
                      </c:pt>
                      <c:pt idx="42">
                        <c:v>0.10750104248596273</c:v>
                      </c:pt>
                      <c:pt idx="43">
                        <c:v>1.5666541058758452</c:v>
                      </c:pt>
                      <c:pt idx="44">
                        <c:v>0.55364902873700217</c:v>
                      </c:pt>
                      <c:pt idx="45">
                        <c:v>-0.16370793596145897</c:v>
                      </c:pt>
                      <c:pt idx="46">
                        <c:v>0.38852135209844046</c:v>
                      </c:pt>
                      <c:pt idx="47">
                        <c:v>1.9040449727275579</c:v>
                      </c:pt>
                      <c:pt idx="48">
                        <c:v>3.0573818168332756</c:v>
                      </c:pt>
                      <c:pt idx="49">
                        <c:v>0.6082357075825916</c:v>
                      </c:pt>
                      <c:pt idx="50">
                        <c:v>1.5439393876634107</c:v>
                      </c:pt>
                      <c:pt idx="51">
                        <c:v>1.8688431057595953</c:v>
                      </c:pt>
                      <c:pt idx="52">
                        <c:v>0.69957028133730403</c:v>
                      </c:pt>
                      <c:pt idx="53">
                        <c:v>0.31157673071914699</c:v>
                      </c:pt>
                      <c:pt idx="54">
                        <c:v>-3.7052570012542259E-2</c:v>
                      </c:pt>
                      <c:pt idx="55">
                        <c:v>-0.10269929489874112</c:v>
                      </c:pt>
                      <c:pt idx="56">
                        <c:v>1.3672165014661455</c:v>
                      </c:pt>
                      <c:pt idx="57">
                        <c:v>1.4185921992031689</c:v>
                      </c:pt>
                      <c:pt idx="58">
                        <c:v>0.28957556386416816</c:v>
                      </c:pt>
                      <c:pt idx="59">
                        <c:v>0.36283350322992697</c:v>
                      </c:pt>
                      <c:pt idx="60">
                        <c:v>0.50191655532124813</c:v>
                      </c:pt>
                      <c:pt idx="61">
                        <c:v>1.3722708235814769</c:v>
                      </c:pt>
                      <c:pt idx="62">
                        <c:v>-3.4792990713926171E-2</c:v>
                      </c:pt>
                      <c:pt idx="63">
                        <c:v>-0.60129330592299568</c:v>
                      </c:pt>
                      <c:pt idx="64">
                        <c:v>0.36289296584305047</c:v>
                      </c:pt>
                      <c:pt idx="65">
                        <c:v>3.0472731726026105</c:v>
                      </c:pt>
                      <c:pt idx="66">
                        <c:v>3.0786694323307948</c:v>
                      </c:pt>
                      <c:pt idx="67">
                        <c:v>1.1671842709252265</c:v>
                      </c:pt>
                      <c:pt idx="68">
                        <c:v>0.42889646640797813</c:v>
                      </c:pt>
                      <c:pt idx="69">
                        <c:v>2.2372734566607622</c:v>
                      </c:pt>
                      <c:pt idx="70">
                        <c:v>1.7355873897541885</c:v>
                      </c:pt>
                      <c:pt idx="71">
                        <c:v>0.74969726419877769</c:v>
                      </c:pt>
                      <c:pt idx="72">
                        <c:v>0.65984925577210396</c:v>
                      </c:pt>
                      <c:pt idx="73">
                        <c:v>2.3556040567726613</c:v>
                      </c:pt>
                      <c:pt idx="74">
                        <c:v>2.6792590599932944</c:v>
                      </c:pt>
                      <c:pt idx="75">
                        <c:v>1.2242089169087991</c:v>
                      </c:pt>
                      <c:pt idx="76">
                        <c:v>0.80279737771632498</c:v>
                      </c:pt>
                      <c:pt idx="77">
                        <c:v>1.4520696503906059</c:v>
                      </c:pt>
                      <c:pt idx="78">
                        <c:v>3.2203093767863376</c:v>
                      </c:pt>
                      <c:pt idx="79">
                        <c:v>2.4951033471558346</c:v>
                      </c:pt>
                      <c:pt idx="80">
                        <c:v>2.0563881875449863</c:v>
                      </c:pt>
                      <c:pt idx="81">
                        <c:v>2.1649669191049514</c:v>
                      </c:pt>
                      <c:pt idx="82">
                        <c:v>3.6870908897905625</c:v>
                      </c:pt>
                      <c:pt idx="83">
                        <c:v>3.7861556032510748</c:v>
                      </c:pt>
                      <c:pt idx="84">
                        <c:v>2.619201820740523</c:v>
                      </c:pt>
                      <c:pt idx="85">
                        <c:v>2.5860811452318146</c:v>
                      </c:pt>
                      <c:pt idx="86">
                        <c:v>3.2787611254848303</c:v>
                      </c:pt>
                      <c:pt idx="87">
                        <c:v>3.8407422820966661</c:v>
                      </c:pt>
                      <c:pt idx="88">
                        <c:v>2.5666368707410663</c:v>
                      </c:pt>
                      <c:pt idx="89">
                        <c:v>2.5888758880485283</c:v>
                      </c:pt>
                      <c:pt idx="90">
                        <c:v>3.0883023756564838</c:v>
                      </c:pt>
                      <c:pt idx="91">
                        <c:v>4.7741863828788613</c:v>
                      </c:pt>
                      <c:pt idx="92">
                        <c:v>3.8471642443137943</c:v>
                      </c:pt>
                      <c:pt idx="93">
                        <c:v>2.9962542505443142</c:v>
                      </c:pt>
                      <c:pt idx="94">
                        <c:v>2.8954651213032743</c:v>
                      </c:pt>
                      <c:pt idx="95">
                        <c:v>4.150542496459976</c:v>
                      </c:pt>
                      <c:pt idx="96">
                        <c:v>3.8416936839066067</c:v>
                      </c:pt>
                      <c:pt idx="97">
                        <c:v>2.2197319857899025</c:v>
                      </c:pt>
                      <c:pt idx="98">
                        <c:v>2.3008389900877084</c:v>
                      </c:pt>
                    </c:numCache>
                  </c:numRef>
                </c:val>
                <c:smooth val="0"/>
                <c:extLst xmlns:c15="http://schemas.microsoft.com/office/drawing/2012/chart">
                  <c:ext xmlns:c16="http://schemas.microsoft.com/office/drawing/2014/chart" uri="{C3380CC4-5D6E-409C-BE32-E72D297353CC}">
                    <c16:uniqueId val="{0000000C-CBB6-4FBD-ABF3-30F69A270F39}"/>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'Chart Data'!$CG$4</c15:sqref>
                        </c15:formulaRef>
                      </c:ext>
                    </c:extLst>
                    <c:strCache>
                      <c:ptCount val="1"/>
                      <c:pt idx="0">
                        <c:v>Revolut - Groceries and restaurants</c:v>
                      </c:pt>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Data'!$CG$213:$CG$318</c15:sqref>
                        </c15:formulaRef>
                      </c:ext>
                    </c:extLst>
                    <c:numCache>
                      <c:formatCode>0.00</c:formatCode>
                      <c:ptCount val="106"/>
                      <c:pt idx="0">
                        <c:v>-0.64706501312922782</c:v>
                      </c:pt>
                      <c:pt idx="1">
                        <c:v>-1.9863653221107196</c:v>
                      </c:pt>
                      <c:pt idx="2">
                        <c:v>-2.0316157828372639</c:v>
                      </c:pt>
                      <c:pt idx="3">
                        <c:v>-1.8149964037599304</c:v>
                      </c:pt>
                      <c:pt idx="4">
                        <c:v>-1.265919704103146</c:v>
                      </c:pt>
                      <c:pt idx="5">
                        <c:v>-1.0764991708292473</c:v>
                      </c:pt>
                      <c:pt idx="6">
                        <c:v>-0.34399215989098397</c:v>
                      </c:pt>
                      <c:pt idx="7">
                        <c:v>-0.90763966979960597</c:v>
                      </c:pt>
                      <c:pt idx="8">
                        <c:v>-0.86530337112343281</c:v>
                      </c:pt>
                      <c:pt idx="9">
                        <c:v>-0.51681815926695862</c:v>
                      </c:pt>
                      <c:pt idx="10">
                        <c:v>-0.74315141184551647</c:v>
                      </c:pt>
                      <c:pt idx="11">
                        <c:v>-0.86595096269017846</c:v>
                      </c:pt>
                      <c:pt idx="12">
                        <c:v>-0.35241085025871377</c:v>
                      </c:pt>
                      <c:pt idx="13">
                        <c:v>0.38867674893896531</c:v>
                      </c:pt>
                      <c:pt idx="14">
                        <c:v>-0.1017119649812461</c:v>
                      </c:pt>
                      <c:pt idx="15">
                        <c:v>-0.60165265451099437</c:v>
                      </c:pt>
                      <c:pt idx="16">
                        <c:v>-0.72089045173854271</c:v>
                      </c:pt>
                      <c:pt idx="17">
                        <c:v>-7.1113263452385569E-2</c:v>
                      </c:pt>
                      <c:pt idx="18">
                        <c:v>0.42874647713152125</c:v>
                      </c:pt>
                      <c:pt idx="19">
                        <c:v>-7.5403557582092676E-2</c:v>
                      </c:pt>
                      <c:pt idx="20">
                        <c:v>1.4935465979303369E-2</c:v>
                      </c:pt>
                      <c:pt idx="21">
                        <c:v>0.9629285707530898</c:v>
                      </c:pt>
                      <c:pt idx="22">
                        <c:v>0.78994067348543073</c:v>
                      </c:pt>
                      <c:pt idx="23">
                        <c:v>0.55170792586786932</c:v>
                      </c:pt>
                      <c:pt idx="24">
                        <c:v>0.78977877559374143</c:v>
                      </c:pt>
                      <c:pt idx="25">
                        <c:v>1.1370497532625623</c:v>
                      </c:pt>
                      <c:pt idx="26">
                        <c:v>1.3353746705792522</c:v>
                      </c:pt>
                      <c:pt idx="27">
                        <c:v>1.261873027753311</c:v>
                      </c:pt>
                      <c:pt idx="28">
                        <c:v>1.430246835107891</c:v>
                      </c:pt>
                      <c:pt idx="29">
                        <c:v>1.4045050703296418</c:v>
                      </c:pt>
                      <c:pt idx="30">
                        <c:v>2.1616205608043453</c:v>
                      </c:pt>
                      <c:pt idx="31">
                        <c:v>2.173681953735032</c:v>
                      </c:pt>
                      <c:pt idx="32">
                        <c:v>2.0147791730441491</c:v>
                      </c:pt>
                      <c:pt idx="33">
                        <c:v>1.7540426184820814</c:v>
                      </c:pt>
                      <c:pt idx="34">
                        <c:v>1.8825895444816345</c:v>
                      </c:pt>
                      <c:pt idx="35">
                        <c:v>1.2077991319298202</c:v>
                      </c:pt>
                      <c:pt idx="36">
                        <c:v>0.66681732685739348</c:v>
                      </c:pt>
                      <c:pt idx="37">
                        <c:v>0.51973309225966791</c:v>
                      </c:pt>
                      <c:pt idx="38">
                        <c:v>0.35767330268088487</c:v>
                      </c:pt>
                      <c:pt idx="39">
                        <c:v>0.5223234585266604</c:v>
                      </c:pt>
                      <c:pt idx="40">
                        <c:v>9.0217985613805451E-2</c:v>
                      </c:pt>
                      <c:pt idx="41">
                        <c:v>-0.15902381863847831</c:v>
                      </c:pt>
                      <c:pt idx="42">
                        <c:v>-0.14833855778712965</c:v>
                      </c:pt>
                      <c:pt idx="43">
                        <c:v>0.31250379090018687</c:v>
                      </c:pt>
                      <c:pt idx="44">
                        <c:v>-0.35022522872093792</c:v>
                      </c:pt>
                      <c:pt idx="45">
                        <c:v>-0.74978922540468873</c:v>
                      </c:pt>
                      <c:pt idx="46">
                        <c:v>-0.88562155653016128</c:v>
                      </c:pt>
                      <c:pt idx="47">
                        <c:v>-0.7272044695143397</c:v>
                      </c:pt>
                      <c:pt idx="48">
                        <c:v>-0.36212472375993826</c:v>
                      </c:pt>
                      <c:pt idx="49">
                        <c:v>-0.62593733826405951</c:v>
                      </c:pt>
                      <c:pt idx="50">
                        <c:v>-7.2489395531724857E-2</c:v>
                      </c:pt>
                      <c:pt idx="51">
                        <c:v>0.78063154471342133</c:v>
                      </c:pt>
                      <c:pt idx="52">
                        <c:v>-8.7545899458625273E-2</c:v>
                      </c:pt>
                      <c:pt idx="53">
                        <c:v>-1.5848585507267252</c:v>
                      </c:pt>
                      <c:pt idx="54">
                        <c:v>-1.7056343779252958</c:v>
                      </c:pt>
                      <c:pt idx="55">
                        <c:v>-1.5188042109183895</c:v>
                      </c:pt>
                      <c:pt idx="56">
                        <c:v>-1.14206781696252</c:v>
                      </c:pt>
                      <c:pt idx="57">
                        <c:v>-0.68462532400063425</c:v>
                      </c:pt>
                      <c:pt idx="58">
                        <c:v>-0.50451391949874003</c:v>
                      </c:pt>
                      <c:pt idx="59">
                        <c:v>-9.1917142534177002E-2</c:v>
                      </c:pt>
                      <c:pt idx="60">
                        <c:v>-0.36091048957228661</c:v>
                      </c:pt>
                      <c:pt idx="61">
                        <c:v>-4.4885804999075171E-2</c:v>
                      </c:pt>
                      <c:pt idx="62">
                        <c:v>-0.28821833620477866</c:v>
                      </c:pt>
                      <c:pt idx="63">
                        <c:v>-0.24523444596185651</c:v>
                      </c:pt>
                      <c:pt idx="64">
                        <c:v>-0.33856858051946659</c:v>
                      </c:pt>
                      <c:pt idx="65">
                        <c:v>0.47415883574975154</c:v>
                      </c:pt>
                      <c:pt idx="66">
                        <c:v>0.79989739382418423</c:v>
                      </c:pt>
                      <c:pt idx="67">
                        <c:v>1.1759861962133065</c:v>
                      </c:pt>
                      <c:pt idx="68">
                        <c:v>0.68478799283466163</c:v>
                      </c:pt>
                      <c:pt idx="69">
                        <c:v>0.85526647278116963</c:v>
                      </c:pt>
                      <c:pt idx="70">
                        <c:v>1.2622777724825291</c:v>
                      </c:pt>
                      <c:pt idx="71">
                        <c:v>0.863604214203058</c:v>
                      </c:pt>
                      <c:pt idx="72">
                        <c:v>1.0474392702137534</c:v>
                      </c:pt>
                      <c:pt idx="73">
                        <c:v>1.9807806157898578</c:v>
                      </c:pt>
                      <c:pt idx="74">
                        <c:v>1.8562001881366381</c:v>
                      </c:pt>
                      <c:pt idx="75">
                        <c:v>1.7008591610628703</c:v>
                      </c:pt>
                      <c:pt idx="76">
                        <c:v>1.948967680073344</c:v>
                      </c:pt>
                      <c:pt idx="77">
                        <c:v>2.0733862098348759</c:v>
                      </c:pt>
                      <c:pt idx="78">
                        <c:v>2.7243776323086863</c:v>
                      </c:pt>
                      <c:pt idx="79">
                        <c:v>2.6435905843568253</c:v>
                      </c:pt>
                      <c:pt idx="80">
                        <c:v>2.8345491476017513</c:v>
                      </c:pt>
                      <c:pt idx="81">
                        <c:v>2.6394621881188045</c:v>
                      </c:pt>
                      <c:pt idx="82">
                        <c:v>3.2326560632603214</c:v>
                      </c:pt>
                      <c:pt idx="83">
                        <c:v>3.4177863024045148</c:v>
                      </c:pt>
                      <c:pt idx="84">
                        <c:v>3.3469559747914106</c:v>
                      </c:pt>
                      <c:pt idx="85">
                        <c:v>3.1981718123309686</c:v>
                      </c:pt>
                      <c:pt idx="86">
                        <c:v>3.200438382814589</c:v>
                      </c:pt>
                      <c:pt idx="87">
                        <c:v>2.3865776813035624</c:v>
                      </c:pt>
                      <c:pt idx="88">
                        <c:v>1.875951730922464</c:v>
                      </c:pt>
                      <c:pt idx="89">
                        <c:v>1.6698557148047899</c:v>
                      </c:pt>
                      <c:pt idx="90">
                        <c:v>1.7889316141406491</c:v>
                      </c:pt>
                      <c:pt idx="91">
                        <c:v>2.0201218034698201</c:v>
                      </c:pt>
                      <c:pt idx="92">
                        <c:v>1.6318906592041684</c:v>
                      </c:pt>
                      <c:pt idx="93">
                        <c:v>1.3063139990214185</c:v>
                      </c:pt>
                      <c:pt idx="94">
                        <c:v>1.1831906523933831</c:v>
                      </c:pt>
                      <c:pt idx="95">
                        <c:v>1.7040971188966103</c:v>
                      </c:pt>
                      <c:pt idx="96">
                        <c:v>1.3142469957140872</c:v>
                      </c:pt>
                      <c:pt idx="97">
                        <c:v>0.74274743805864285</c:v>
                      </c:pt>
                      <c:pt idx="98">
                        <c:v>0.56700727663230033</c:v>
                      </c:pt>
                    </c:numCache>
                  </c:numRef>
                </c:val>
                <c:smooth val="0"/>
                <c:extLst xmlns:c15="http://schemas.microsoft.com/office/drawing/2012/chart">
                  <c:ext xmlns:c16="http://schemas.microsoft.com/office/drawing/2014/chart" uri="{C3380CC4-5D6E-409C-BE32-E72D297353CC}">
                    <c16:uniqueId val="{0000000D-CBB6-4FBD-ABF3-30F69A270F39}"/>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'Chart Data'!$CH$4</c15:sqref>
                        </c15:formulaRef>
                      </c:ext>
                    </c:extLst>
                    <c:strCache>
                      <c:ptCount val="1"/>
                      <c:pt idx="0">
                        <c:v>Revolut - Travel and transport</c:v>
                      </c:pt>
                    </c:strCache>
                  </c:strRef>
                </c:tx>
                <c:spPr>
                  <a:ln w="28575" cap="rnd">
                    <a:solidFill>
                      <a:schemeClr val="accent3">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Data'!$CH$213:$CH$318</c15:sqref>
                        </c15:formulaRef>
                      </c:ext>
                    </c:extLst>
                    <c:numCache>
                      <c:formatCode>0.00</c:formatCode>
                      <c:ptCount val="106"/>
                      <c:pt idx="0">
                        <c:v>-0.57379427620318701</c:v>
                      </c:pt>
                      <c:pt idx="1">
                        <c:v>-1.1889771017417974</c:v>
                      </c:pt>
                      <c:pt idx="2">
                        <c:v>-1.5281594060853541</c:v>
                      </c:pt>
                      <c:pt idx="3">
                        <c:v>-1.4580268458043235</c:v>
                      </c:pt>
                      <c:pt idx="4">
                        <c:v>-0.86236867513236837</c:v>
                      </c:pt>
                      <c:pt idx="5">
                        <c:v>-0.78270808327641006</c:v>
                      </c:pt>
                      <c:pt idx="6">
                        <c:v>-0.28865621653053469</c:v>
                      </c:pt>
                      <c:pt idx="7">
                        <c:v>-0.40463266643847534</c:v>
                      </c:pt>
                      <c:pt idx="8">
                        <c:v>-0.50452080073628991</c:v>
                      </c:pt>
                      <c:pt idx="9">
                        <c:v>-0.30302636251239545</c:v>
                      </c:pt>
                      <c:pt idx="10">
                        <c:v>-0.76950941658655037</c:v>
                      </c:pt>
                      <c:pt idx="11">
                        <c:v>-0.79864020164760241</c:v>
                      </c:pt>
                      <c:pt idx="12">
                        <c:v>-5.8109091865055945E-2</c:v>
                      </c:pt>
                      <c:pt idx="13">
                        <c:v>0.56394641218661878</c:v>
                      </c:pt>
                      <c:pt idx="14">
                        <c:v>8.6451452767667678E-2</c:v>
                      </c:pt>
                      <c:pt idx="15">
                        <c:v>-0.54630356215093423</c:v>
                      </c:pt>
                      <c:pt idx="16">
                        <c:v>-0.67243283258953446</c:v>
                      </c:pt>
                      <c:pt idx="17">
                        <c:v>7.957877425460641E-2</c:v>
                      </c:pt>
                      <c:pt idx="18">
                        <c:v>-9.340966786396955E-2</c:v>
                      </c:pt>
                      <c:pt idx="19">
                        <c:v>-0.28561037037133619</c:v>
                      </c:pt>
                      <c:pt idx="20">
                        <c:v>-3.8896831476266824E-2</c:v>
                      </c:pt>
                      <c:pt idx="21">
                        <c:v>0.74013689770332547</c:v>
                      </c:pt>
                      <c:pt idx="22">
                        <c:v>0.78418451908250408</c:v>
                      </c:pt>
                      <c:pt idx="23">
                        <c:v>0.36198338224592153</c:v>
                      </c:pt>
                      <c:pt idx="24">
                        <c:v>0.34097485360940094</c:v>
                      </c:pt>
                      <c:pt idx="25">
                        <c:v>0.78933902796729849</c:v>
                      </c:pt>
                      <c:pt idx="26">
                        <c:v>1.3718766305688617</c:v>
                      </c:pt>
                      <c:pt idx="27">
                        <c:v>1.3215030210128877</c:v>
                      </c:pt>
                      <c:pt idx="28">
                        <c:v>1.5208887965111848</c:v>
                      </c:pt>
                      <c:pt idx="29">
                        <c:v>1.6581861695335118</c:v>
                      </c:pt>
                      <c:pt idx="30">
                        <c:v>2.1579392355004505</c:v>
                      </c:pt>
                      <c:pt idx="31">
                        <c:v>2.0514908171674393</c:v>
                      </c:pt>
                      <c:pt idx="32">
                        <c:v>1.8576500436512735</c:v>
                      </c:pt>
                      <c:pt idx="33">
                        <c:v>1.6821624457097664</c:v>
                      </c:pt>
                      <c:pt idx="34">
                        <c:v>1.7762712821670514</c:v>
                      </c:pt>
                      <c:pt idx="35">
                        <c:v>1.2790173720230453</c:v>
                      </c:pt>
                      <c:pt idx="36">
                        <c:v>0.43313122458002079</c:v>
                      </c:pt>
                      <c:pt idx="37">
                        <c:v>0.18430902295935092</c:v>
                      </c:pt>
                      <c:pt idx="38">
                        <c:v>0.15822408405749744</c:v>
                      </c:pt>
                      <c:pt idx="39">
                        <c:v>0.42149453027949263</c:v>
                      </c:pt>
                      <c:pt idx="40">
                        <c:v>-0.29084297787560137</c:v>
                      </c:pt>
                      <c:pt idx="41">
                        <c:v>-0.5658282170175909</c:v>
                      </c:pt>
                      <c:pt idx="42">
                        <c:v>-0.55911173574346185</c:v>
                      </c:pt>
                      <c:pt idx="43">
                        <c:v>-0.1608087764636707</c:v>
                      </c:pt>
                      <c:pt idx="44">
                        <c:v>-0.76677596490521782</c:v>
                      </c:pt>
                      <c:pt idx="45">
                        <c:v>-1.135948139123957</c:v>
                      </c:pt>
                      <c:pt idx="46">
                        <c:v>-1.1907733699895289</c:v>
                      </c:pt>
                      <c:pt idx="47">
                        <c:v>-0.89173375605182181</c:v>
                      </c:pt>
                      <c:pt idx="48">
                        <c:v>-0.50647326622295508</c:v>
                      </c:pt>
                      <c:pt idx="49">
                        <c:v>-1.1548480050348833</c:v>
                      </c:pt>
                      <c:pt idx="50">
                        <c:v>-0.7200729904641775</c:v>
                      </c:pt>
                      <c:pt idx="51">
                        <c:v>-0.66618494303220521</c:v>
                      </c:pt>
                      <c:pt idx="52">
                        <c:v>-0.47648339634776965</c:v>
                      </c:pt>
                      <c:pt idx="53">
                        <c:v>-0.46867353440110882</c:v>
                      </c:pt>
                      <c:pt idx="54">
                        <c:v>-0.83136352320411877</c:v>
                      </c:pt>
                      <c:pt idx="55">
                        <c:v>-0.80574717601906198</c:v>
                      </c:pt>
                      <c:pt idx="56">
                        <c:v>-0.44493155408325263</c:v>
                      </c:pt>
                      <c:pt idx="57">
                        <c:v>-9.6689809881569513E-2</c:v>
                      </c:pt>
                      <c:pt idx="58">
                        <c:v>-9.3722062341837109E-2</c:v>
                      </c:pt>
                      <c:pt idx="59">
                        <c:v>0.31848245120301344</c:v>
                      </c:pt>
                      <c:pt idx="60">
                        <c:v>0.30668955966355299</c:v>
                      </c:pt>
                      <c:pt idx="61">
                        <c:v>0.35893753608672452</c:v>
                      </c:pt>
                      <c:pt idx="62">
                        <c:v>-6.9511490307184259E-2</c:v>
                      </c:pt>
                      <c:pt idx="63">
                        <c:v>-0.13066270934955146</c:v>
                      </c:pt>
                      <c:pt idx="64">
                        <c:v>-1.3670977388545216E-2</c:v>
                      </c:pt>
                      <c:pt idx="65">
                        <c:v>0.89164821946858119</c:v>
                      </c:pt>
                      <c:pt idx="66">
                        <c:v>1.076039060029284</c:v>
                      </c:pt>
                      <c:pt idx="67">
                        <c:v>0.98005585670480289</c:v>
                      </c:pt>
                      <c:pt idx="68">
                        <c:v>0.49982744560451919</c:v>
                      </c:pt>
                      <c:pt idx="69">
                        <c:v>0.97943106774906774</c:v>
                      </c:pt>
                      <c:pt idx="70">
                        <c:v>0.94303711107762078</c:v>
                      </c:pt>
                      <c:pt idx="71">
                        <c:v>0.77653085437477554</c:v>
                      </c:pt>
                      <c:pt idx="72">
                        <c:v>1.0562020106847612</c:v>
                      </c:pt>
                      <c:pt idx="73">
                        <c:v>1.8165701698118288</c:v>
                      </c:pt>
                      <c:pt idx="74">
                        <c:v>2.0268116534159852</c:v>
                      </c:pt>
                      <c:pt idx="75">
                        <c:v>1.6416292622065876</c:v>
                      </c:pt>
                      <c:pt idx="76">
                        <c:v>1.657639479197246</c:v>
                      </c:pt>
                      <c:pt idx="77">
                        <c:v>2.0642989907599669</c:v>
                      </c:pt>
                      <c:pt idx="78">
                        <c:v>2.9448609252461715</c:v>
                      </c:pt>
                      <c:pt idx="79">
                        <c:v>2.6852611141391098</c:v>
                      </c:pt>
                      <c:pt idx="80">
                        <c:v>2.8140457376395749</c:v>
                      </c:pt>
                      <c:pt idx="81">
                        <c:v>2.926429651052048</c:v>
                      </c:pt>
                      <c:pt idx="82">
                        <c:v>3.4328991982931174</c:v>
                      </c:pt>
                      <c:pt idx="83">
                        <c:v>3.4870215415834895</c:v>
                      </c:pt>
                      <c:pt idx="84">
                        <c:v>3.2638156871478721</c:v>
                      </c:pt>
                      <c:pt idx="85">
                        <c:v>3.085907032002897</c:v>
                      </c:pt>
                      <c:pt idx="86">
                        <c:v>2.7933496034809204</c:v>
                      </c:pt>
                      <c:pt idx="87">
                        <c:v>2.5016512597730713</c:v>
                      </c:pt>
                      <c:pt idx="88">
                        <c:v>1.6907532938510961</c:v>
                      </c:pt>
                      <c:pt idx="89">
                        <c:v>1.4478665873098895</c:v>
                      </c:pt>
                      <c:pt idx="90">
                        <c:v>1.5106578773610559</c:v>
                      </c:pt>
                      <c:pt idx="91">
                        <c:v>1.8539794085363446</c:v>
                      </c:pt>
                      <c:pt idx="92">
                        <c:v>1.2672244804835848</c:v>
                      </c:pt>
                      <c:pt idx="93">
                        <c:v>0.81073804970115582</c:v>
                      </c:pt>
                      <c:pt idx="94">
                        <c:v>0.8814953989379184</c:v>
                      </c:pt>
                      <c:pt idx="95">
                        <c:v>1.3093977349955612</c:v>
                      </c:pt>
                      <c:pt idx="96">
                        <c:v>0.97872818017386654</c:v>
                      </c:pt>
                      <c:pt idx="97">
                        <c:v>0.39439430932457192</c:v>
                      </c:pt>
                      <c:pt idx="98">
                        <c:v>0.20547374883480524</c:v>
                      </c:pt>
                    </c:numCache>
                  </c:numRef>
                </c:val>
                <c:smooth val="0"/>
                <c:extLst xmlns:c15="http://schemas.microsoft.com/office/drawing/2012/chart">
                  <c:ext xmlns:c16="http://schemas.microsoft.com/office/drawing/2014/chart" uri="{C3380CC4-5D6E-409C-BE32-E72D297353CC}">
                    <c16:uniqueId val="{0000000E-CBB6-4FBD-ABF3-30F69A270F39}"/>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'Chart Data'!$CI$4</c15:sqref>
                        </c15:formulaRef>
                      </c:ext>
                    </c:extLst>
                    <c:strCache>
                      <c:ptCount val="1"/>
                      <c:pt idx="0">
                        <c:v>Fuel demand</c:v>
                      </c:pt>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Data'!$CI$213:$CI$318</c15:sqref>
                        </c15:formulaRef>
                      </c:ext>
                    </c:extLst>
                    <c:numCache>
                      <c:formatCode>0.00</c:formatCode>
                      <c:ptCount val="106"/>
                      <c:pt idx="0">
                        <c:v>8.4728620764764964E-2</c:v>
                      </c:pt>
                      <c:pt idx="1">
                        <c:v>0.28286693845002681</c:v>
                      </c:pt>
                      <c:pt idx="2">
                        <c:v>0.48825245159803909</c:v>
                      </c:pt>
                      <c:pt idx="3">
                        <c:v>4.5023794909465634E-2</c:v>
                      </c:pt>
                      <c:pt idx="4">
                        <c:v>-7.9891188925752712E-2</c:v>
                      </c:pt>
                      <c:pt idx="5">
                        <c:v>7.5830943053136868E-2</c:v>
                      </c:pt>
                      <c:pt idx="6">
                        <c:v>6.5767751133149225E-3</c:v>
                      </c:pt>
                      <c:pt idx="7">
                        <c:v>-6.0302310343342956E-2</c:v>
                      </c:pt>
                      <c:pt idx="8">
                        <c:v>-0.40402508172119017</c:v>
                      </c:pt>
                      <c:pt idx="9">
                        <c:v>-0.57665705642340936</c:v>
                      </c:pt>
                      <c:pt idx="10">
                        <c:v>-0.9365513456850153</c:v>
                      </c:pt>
                      <c:pt idx="11">
                        <c:v>-0.90355320578637899</c:v>
                      </c:pt>
                      <c:pt idx="12">
                        <c:v>-0.78046871975867282</c:v>
                      </c:pt>
                      <c:pt idx="13">
                        <c:v>-0.47916141129145762</c:v>
                      </c:pt>
                      <c:pt idx="14">
                        <c:v>-1.1152891465590329</c:v>
                      </c:pt>
                      <c:pt idx="15">
                        <c:v>-0.89570006624466258</c:v>
                      </c:pt>
                      <c:pt idx="16">
                        <c:v>-0.88591988576503411</c:v>
                      </c:pt>
                      <c:pt idx="17">
                        <c:v>-1.2429491952079732</c:v>
                      </c:pt>
                      <c:pt idx="18">
                        <c:v>-1.0015160009878488</c:v>
                      </c:pt>
                      <c:pt idx="19">
                        <c:v>-1.3032426127861381</c:v>
                      </c:pt>
                      <c:pt idx="20">
                        <c:v>-1.0913659441794195</c:v>
                      </c:pt>
                      <c:pt idx="21">
                        <c:v>-0.80588141650493095</c:v>
                      </c:pt>
                      <c:pt idx="22">
                        <c:v>-0.97682110724417914</c:v>
                      </c:pt>
                      <c:pt idx="23">
                        <c:v>-0.95929887072615394</c:v>
                      </c:pt>
                      <c:pt idx="24">
                        <c:v>-0.37386777967531326</c:v>
                      </c:pt>
                      <c:pt idx="25">
                        <c:v>-1.052551095235382</c:v>
                      </c:pt>
                      <c:pt idx="26">
                        <c:v>-0.81963883938404936</c:v>
                      </c:pt>
                      <c:pt idx="27">
                        <c:v>-0.74073167939504259</c:v>
                      </c:pt>
                      <c:pt idx="28">
                        <c:v>-0.86334639346382813</c:v>
                      </c:pt>
                      <c:pt idx="29">
                        <c:v>-1.0300049495428674</c:v>
                      </c:pt>
                      <c:pt idx="30">
                        <c:v>-1.1418459681258968</c:v>
                      </c:pt>
                      <c:pt idx="31">
                        <c:v>-1.3057454877660097</c:v>
                      </c:pt>
                      <c:pt idx="32">
                        <c:v>-0.55407588902090132</c:v>
                      </c:pt>
                      <c:pt idx="33">
                        <c:v>-0.33996134016543444</c:v>
                      </c:pt>
                      <c:pt idx="34">
                        <c:v>0.21607667256924498</c:v>
                      </c:pt>
                      <c:pt idx="35">
                        <c:v>-7.1746367823567303E-2</c:v>
                      </c:pt>
                      <c:pt idx="36">
                        <c:v>0.80774016765870749</c:v>
                      </c:pt>
                      <c:pt idx="37">
                        <c:v>1.2122794354147</c:v>
                      </c:pt>
                      <c:pt idx="38">
                        <c:v>0.43427125352440776</c:v>
                      </c:pt>
                      <c:pt idx="39">
                        <c:v>1.2590366059972671</c:v>
                      </c:pt>
                      <c:pt idx="40">
                        <c:v>1.4873864127324361</c:v>
                      </c:pt>
                      <c:pt idx="41">
                        <c:v>1.4516264387420577</c:v>
                      </c:pt>
                      <c:pt idx="42">
                        <c:v>0.80875059086264989</c:v>
                      </c:pt>
                      <c:pt idx="43">
                        <c:v>0.73405426259337714</c:v>
                      </c:pt>
                      <c:pt idx="44">
                        <c:v>0.5740228060779079</c:v>
                      </c:pt>
                      <c:pt idx="45">
                        <c:v>0.39475463868218658</c:v>
                      </c:pt>
                      <c:pt idx="46">
                        <c:v>0.46062412863422364</c:v>
                      </c:pt>
                      <c:pt idx="47">
                        <c:v>0.87583947569141918</c:v>
                      </c:pt>
                      <c:pt idx="48">
                        <c:v>1.0065380772892447E-2</c:v>
                      </c:pt>
                      <c:pt idx="49">
                        <c:v>-0.42006098447177281</c:v>
                      </c:pt>
                      <c:pt idx="50">
                        <c:v>-0.22808249228645247</c:v>
                      </c:pt>
                      <c:pt idx="51">
                        <c:v>-0.57948154003245922</c:v>
                      </c:pt>
                      <c:pt idx="52">
                        <c:v>-0.51669610330278037</c:v>
                      </c:pt>
                      <c:pt idx="53">
                        <c:v>-0.13724721220452407</c:v>
                      </c:pt>
                      <c:pt idx="54">
                        <c:v>-0.53751829412949115</c:v>
                      </c:pt>
                      <c:pt idx="55">
                        <c:v>-0.90598668709688224</c:v>
                      </c:pt>
                      <c:pt idx="56">
                        <c:v>-0.29786071442178447</c:v>
                      </c:pt>
                      <c:pt idx="57">
                        <c:v>-0.47390532028502447</c:v>
                      </c:pt>
                      <c:pt idx="58">
                        <c:v>-0.27248090261519448</c:v>
                      </c:pt>
                      <c:pt idx="59">
                        <c:v>5.0306282813767644E-2</c:v>
                      </c:pt>
                      <c:pt idx="60">
                        <c:v>0.13519430988766398</c:v>
                      </c:pt>
                      <c:pt idx="61">
                        <c:v>-0.17255846091439569</c:v>
                      </c:pt>
                      <c:pt idx="62">
                        <c:v>-0.20082577448599903</c:v>
                      </c:pt>
                      <c:pt idx="63">
                        <c:v>7.6713136089214207E-2</c:v>
                      </c:pt>
                      <c:pt idx="64">
                        <c:v>-8.5781640875717352E-2</c:v>
                      </c:pt>
                      <c:pt idx="65">
                        <c:v>-0.52839127131330565</c:v>
                      </c:pt>
                      <c:pt idx="66">
                        <c:v>0.37924717527968221</c:v>
                      </c:pt>
                      <c:pt idx="67">
                        <c:v>0.47713986060723873</c:v>
                      </c:pt>
                      <c:pt idx="68">
                        <c:v>0.85096361073578397</c:v>
                      </c:pt>
                      <c:pt idx="69">
                        <c:v>0.87882870519269751</c:v>
                      </c:pt>
                      <c:pt idx="70">
                        <c:v>0.24819299224383135</c:v>
                      </c:pt>
                      <c:pt idx="71">
                        <c:v>1.2260190147029761</c:v>
                      </c:pt>
                      <c:pt idx="72">
                        <c:v>0.84609899535296884</c:v>
                      </c:pt>
                      <c:pt idx="73">
                        <c:v>0.95194597661605473</c:v>
                      </c:pt>
                      <c:pt idx="74">
                        <c:v>0.83586933224215854</c:v>
                      </c:pt>
                      <c:pt idx="75">
                        <c:v>1.1499403861975126</c:v>
                      </c:pt>
                      <c:pt idx="76">
                        <c:v>0.78048321053729086</c:v>
                      </c:pt>
                      <c:pt idx="77">
                        <c:v>0.80176039510951169</c:v>
                      </c:pt>
                      <c:pt idx="78">
                        <c:v>0.87254600255364478</c:v>
                      </c:pt>
                      <c:pt idx="79">
                        <c:v>0.10424200216801716</c:v>
                      </c:pt>
                      <c:pt idx="80">
                        <c:v>-0.21175980713960635</c:v>
                      </c:pt>
                      <c:pt idx="81">
                        <c:v>0.49432075927532687</c:v>
                      </c:pt>
                      <c:pt idx="82">
                        <c:v>0.30448951813300784</c:v>
                      </c:pt>
                      <c:pt idx="83">
                        <c:v>0.65431182060334303</c:v>
                      </c:pt>
                      <c:pt idx="84">
                        <c:v>0.23657501977338821</c:v>
                      </c:pt>
                      <c:pt idx="85">
                        <c:v>-0.10809697692101125</c:v>
                      </c:pt>
                      <c:pt idx="86">
                        <c:v>-0.25686763651347183</c:v>
                      </c:pt>
                      <c:pt idx="87">
                        <c:v>0.11652903112866574</c:v>
                      </c:pt>
                      <c:pt idx="88">
                        <c:v>0.14366814175785367</c:v>
                      </c:pt>
                      <c:pt idx="89">
                        <c:v>-0.23628865969996937</c:v>
                      </c:pt>
                      <c:pt idx="90">
                        <c:v>-4.7180411118995388E-2</c:v>
                      </c:pt>
                      <c:pt idx="91">
                        <c:v>-0.66092172762254586</c:v>
                      </c:pt>
                      <c:pt idx="92">
                        <c:v>-0.79151836262020414</c:v>
                      </c:pt>
                      <c:pt idx="93">
                        <c:v>-0.89905768667205044</c:v>
                      </c:pt>
                      <c:pt idx="94">
                        <c:v>-0.65931987489998911</c:v>
                      </c:pt>
                      <c:pt idx="95">
                        <c:v>-0.3580276847585947</c:v>
                      </c:pt>
                      <c:pt idx="96">
                        <c:v>-0.2444606539401887</c:v>
                      </c:pt>
                      <c:pt idx="97">
                        <c:v>-0.270720794277092</c:v>
                      </c:pt>
                      <c:pt idx="98">
                        <c:v>-0.17208773309778799</c:v>
                      </c:pt>
                      <c:pt idx="99">
                        <c:v>-0.38245838258974635</c:v>
                      </c:pt>
                      <c:pt idx="100">
                        <c:v>-0.44621717998650123</c:v>
                      </c:pt>
                      <c:pt idx="101">
                        <c:v>-0.39681471006319569</c:v>
                      </c:pt>
                      <c:pt idx="102">
                        <c:v>-0.75401881125551407</c:v>
                      </c:pt>
                    </c:numCache>
                  </c:numRef>
                </c:val>
                <c:smooth val="0"/>
                <c:extLst xmlns:c15="http://schemas.microsoft.com/office/drawing/2012/chart">
                  <c:ext xmlns:c16="http://schemas.microsoft.com/office/drawing/2014/chart" uri="{C3380CC4-5D6E-409C-BE32-E72D297353CC}">
                    <c16:uniqueId val="{0000000F-CBB6-4FBD-ABF3-30F69A270F39}"/>
                  </c:ext>
                </c:extLst>
              </c15:ser>
            </c15:filteredLineSeries>
            <c15:filteredLineSeries>
              <c15:ser>
                <c:idx val="16"/>
                <c:order val="16"/>
                <c:tx>
                  <c:strRef>
                    <c:extLst xmlns:c15="http://schemas.microsoft.com/office/drawing/2012/chart">
                      <c:ext xmlns:c15="http://schemas.microsoft.com/office/drawing/2012/chart" uri="{02D57815-91ED-43cb-92C2-25804820EDAC}">
                        <c15:formulaRef>
                          <c15:sqref>'Chart Data'!$CJ$4</c15:sqref>
                        </c15:formulaRef>
                      </c:ext>
                    </c:extLst>
                    <c:strCache>
                      <c:ptCount val="1"/>
                      <c:pt idx="0">
                        <c:v>Electricity transmission</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Data'!$CJ$213:$CJ$318</c15:sqref>
                        </c15:formulaRef>
                      </c:ext>
                    </c:extLst>
                    <c:numCache>
                      <c:formatCode>0.00</c:formatCode>
                      <c:ptCount val="106"/>
                      <c:pt idx="0">
                        <c:v>1.7692656076431561</c:v>
                      </c:pt>
                      <c:pt idx="1">
                        <c:v>2.1853619822849919</c:v>
                      </c:pt>
                      <c:pt idx="2">
                        <c:v>1.4690458657205685</c:v>
                      </c:pt>
                      <c:pt idx="3">
                        <c:v>1.0181372448050563</c:v>
                      </c:pt>
                      <c:pt idx="4">
                        <c:v>0.71915217634710371</c:v>
                      </c:pt>
                      <c:pt idx="5">
                        <c:v>1.1140144508091698</c:v>
                      </c:pt>
                      <c:pt idx="6">
                        <c:v>0.49483304783305376</c:v>
                      </c:pt>
                      <c:pt idx="7">
                        <c:v>1.1688277548065207</c:v>
                      </c:pt>
                      <c:pt idx="8">
                        <c:v>1.1582555574514808</c:v>
                      </c:pt>
                      <c:pt idx="9">
                        <c:v>0.80826395892809155</c:v>
                      </c:pt>
                      <c:pt idx="10">
                        <c:v>0.31391179454623486</c:v>
                      </c:pt>
                      <c:pt idx="11">
                        <c:v>7.6712591593315851E-2</c:v>
                      </c:pt>
                      <c:pt idx="12">
                        <c:v>-0.27690310790552902</c:v>
                      </c:pt>
                      <c:pt idx="13">
                        <c:v>-0.39858613102649676</c:v>
                      </c:pt>
                      <c:pt idx="14">
                        <c:v>-0.63314473115346459</c:v>
                      </c:pt>
                      <c:pt idx="15">
                        <c:v>-2.0960354813128058E-2</c:v>
                      </c:pt>
                      <c:pt idx="16">
                        <c:v>-0.10531774750057413</c:v>
                      </c:pt>
                      <c:pt idx="17">
                        <c:v>-0.63726465872502147</c:v>
                      </c:pt>
                      <c:pt idx="18">
                        <c:v>-0.993687323920876</c:v>
                      </c:pt>
                      <c:pt idx="19">
                        <c:v>-0.78297569965445157</c:v>
                      </c:pt>
                      <c:pt idx="20">
                        <c:v>-1.0456414699479428</c:v>
                      </c:pt>
                      <c:pt idx="21">
                        <c:v>-1.1613256436594948</c:v>
                      </c:pt>
                      <c:pt idx="22">
                        <c:v>-1.0764414352136906</c:v>
                      </c:pt>
                      <c:pt idx="23">
                        <c:v>-0.96598627488076549</c:v>
                      </c:pt>
                      <c:pt idx="24">
                        <c:v>-1.0119709296521322</c:v>
                      </c:pt>
                      <c:pt idx="25">
                        <c:v>-1.1395549416701281</c:v>
                      </c:pt>
                      <c:pt idx="26">
                        <c:v>-1.0390782915837524</c:v>
                      </c:pt>
                      <c:pt idx="27">
                        <c:v>-0.77098452486977709</c:v>
                      </c:pt>
                      <c:pt idx="28">
                        <c:v>-0.89217009038610395</c:v>
                      </c:pt>
                      <c:pt idx="29">
                        <c:v>-1.0962598199809064</c:v>
                      </c:pt>
                      <c:pt idx="30">
                        <c:v>-1.1025555129445674</c:v>
                      </c:pt>
                      <c:pt idx="31">
                        <c:v>-1.1807672654540133</c:v>
                      </c:pt>
                      <c:pt idx="32">
                        <c:v>-1.295484251101459</c:v>
                      </c:pt>
                      <c:pt idx="33">
                        <c:v>-1.3876068754469335</c:v>
                      </c:pt>
                      <c:pt idx="34">
                        <c:v>-0.75419166094390655</c:v>
                      </c:pt>
                      <c:pt idx="35">
                        <c:v>-0.6547066640497361</c:v>
                      </c:pt>
                      <c:pt idx="36">
                        <c:v>-0.75342182491311738</c:v>
                      </c:pt>
                      <c:pt idx="37">
                        <c:v>-0.32013788227877688</c:v>
                      </c:pt>
                      <c:pt idx="38">
                        <c:v>-0.14248353909719455</c:v>
                      </c:pt>
                      <c:pt idx="39">
                        <c:v>-9.0279848763538117E-2</c:v>
                      </c:pt>
                      <c:pt idx="40">
                        <c:v>0.35669314854541684</c:v>
                      </c:pt>
                      <c:pt idx="41">
                        <c:v>-6.8473264586295823E-2</c:v>
                      </c:pt>
                      <c:pt idx="42">
                        <c:v>0.31410914657955136</c:v>
                      </c:pt>
                      <c:pt idx="43">
                        <c:v>0.75724764281141588</c:v>
                      </c:pt>
                      <c:pt idx="44">
                        <c:v>1.0195284950895132</c:v>
                      </c:pt>
                      <c:pt idx="45">
                        <c:v>1.351603464803103</c:v>
                      </c:pt>
                      <c:pt idx="46">
                        <c:v>1.4398165616786571</c:v>
                      </c:pt>
                      <c:pt idx="47">
                        <c:v>1.3671176180337634</c:v>
                      </c:pt>
                      <c:pt idx="48">
                        <c:v>1.4547647549460034</c:v>
                      </c:pt>
                      <c:pt idx="49">
                        <c:v>1.3015527057419944</c:v>
                      </c:pt>
                      <c:pt idx="50">
                        <c:v>0.57140074373437388</c:v>
                      </c:pt>
                      <c:pt idx="51">
                        <c:v>7.0483769979785865E-2</c:v>
                      </c:pt>
                      <c:pt idx="52">
                        <c:v>1.9690820948636587</c:v>
                      </c:pt>
                      <c:pt idx="53">
                        <c:v>2.4134014412783444</c:v>
                      </c:pt>
                      <c:pt idx="54">
                        <c:v>2.1318763192390446</c:v>
                      </c:pt>
                      <c:pt idx="55">
                        <c:v>1.4823483713712482</c:v>
                      </c:pt>
                      <c:pt idx="56">
                        <c:v>1.4864960260879814</c:v>
                      </c:pt>
                      <c:pt idx="57">
                        <c:v>2.0196547766575077</c:v>
                      </c:pt>
                      <c:pt idx="58">
                        <c:v>1.950012343016216</c:v>
                      </c:pt>
                      <c:pt idx="59">
                        <c:v>0.63054274439637692</c:v>
                      </c:pt>
                      <c:pt idx="60">
                        <c:v>0.75771574226234095</c:v>
                      </c:pt>
                      <c:pt idx="61">
                        <c:v>0.33048284131069067</c:v>
                      </c:pt>
                      <c:pt idx="62">
                        <c:v>0.9475847083985508</c:v>
                      </c:pt>
                      <c:pt idx="63">
                        <c:v>0.17596924729191438</c:v>
                      </c:pt>
                      <c:pt idx="64">
                        <c:v>-0.62487388684809519</c:v>
                      </c:pt>
                      <c:pt idx="65">
                        <c:v>-0.67971981101624246</c:v>
                      </c:pt>
                      <c:pt idx="66">
                        <c:v>-0.57933449740809617</c:v>
                      </c:pt>
                      <c:pt idx="67">
                        <c:v>-0.77574217678039947</c:v>
                      </c:pt>
                      <c:pt idx="68">
                        <c:v>-0.85330804990808196</c:v>
                      </c:pt>
                      <c:pt idx="69">
                        <c:v>-1.0768622354169615</c:v>
                      </c:pt>
                      <c:pt idx="70">
                        <c:v>-1.1797266820056156</c:v>
                      </c:pt>
                      <c:pt idx="71">
                        <c:v>-1.1860843532937901</c:v>
                      </c:pt>
                      <c:pt idx="72">
                        <c:v>-1.3946348912449691</c:v>
                      </c:pt>
                      <c:pt idx="73">
                        <c:v>-1.486658024069516</c:v>
                      </c:pt>
                      <c:pt idx="74">
                        <c:v>-1.0669766926571809</c:v>
                      </c:pt>
                      <c:pt idx="75">
                        <c:v>-1.2253688249836225</c:v>
                      </c:pt>
                      <c:pt idx="76">
                        <c:v>-1.0415019702739079</c:v>
                      </c:pt>
                      <c:pt idx="77">
                        <c:v>-0.97881252603782187</c:v>
                      </c:pt>
                      <c:pt idx="78">
                        <c:v>-1.3147578790163783</c:v>
                      </c:pt>
                      <c:pt idx="79">
                        <c:v>-0.99723639850349988</c:v>
                      </c:pt>
                      <c:pt idx="80">
                        <c:v>-0.70769650049958055</c:v>
                      </c:pt>
                      <c:pt idx="81">
                        <c:v>-1.03961326238481</c:v>
                      </c:pt>
                      <c:pt idx="82">
                        <c:v>-1.3590430228892643</c:v>
                      </c:pt>
                      <c:pt idx="83">
                        <c:v>-1.19708387488626</c:v>
                      </c:pt>
                      <c:pt idx="84">
                        <c:v>-0.89829778947016425</c:v>
                      </c:pt>
                      <c:pt idx="85">
                        <c:v>-1.1935853615683703</c:v>
                      </c:pt>
                      <c:pt idx="86">
                        <c:v>-1.0828415127238993</c:v>
                      </c:pt>
                      <c:pt idx="87">
                        <c:v>-0.96026306591457711</c:v>
                      </c:pt>
                      <c:pt idx="88">
                        <c:v>-0.91397504355480663</c:v>
                      </c:pt>
                      <c:pt idx="89">
                        <c:v>-0.53723490497855464</c:v>
                      </c:pt>
                      <c:pt idx="90">
                        <c:v>-0.30427469322059802</c:v>
                      </c:pt>
                      <c:pt idx="91">
                        <c:v>-0.50130704886364841</c:v>
                      </c:pt>
                      <c:pt idx="92">
                        <c:v>0.28124921752802567</c:v>
                      </c:pt>
                      <c:pt idx="93">
                        <c:v>0.34516028716042974</c:v>
                      </c:pt>
                      <c:pt idx="94">
                        <c:v>0.20319404183840042</c:v>
                      </c:pt>
                      <c:pt idx="95">
                        <c:v>0.17683531282655299</c:v>
                      </c:pt>
                      <c:pt idx="96">
                        <c:v>0.5491130120378882</c:v>
                      </c:pt>
                      <c:pt idx="97">
                        <c:v>1.0742113184036788</c:v>
                      </c:pt>
                      <c:pt idx="98">
                        <c:v>1.9114846592888541</c:v>
                      </c:pt>
                      <c:pt idx="99">
                        <c:v>1.2178183583167546</c:v>
                      </c:pt>
                      <c:pt idx="100">
                        <c:v>1.271613912985265</c:v>
                      </c:pt>
                      <c:pt idx="101">
                        <c:v>1.140185613838941</c:v>
                      </c:pt>
                      <c:pt idx="102">
                        <c:v>1.0177833159519176</c:v>
                      </c:pt>
                      <c:pt idx="103">
                        <c:v>0.6355417855708908</c:v>
                      </c:pt>
                      <c:pt idx="104">
                        <c:v>1.8872413483531383</c:v>
                      </c:pt>
                    </c:numCache>
                  </c:numRef>
                </c:val>
                <c:smooth val="0"/>
                <c:extLst xmlns:c15="http://schemas.microsoft.com/office/drawing/2012/chart">
                  <c:ext xmlns:c16="http://schemas.microsoft.com/office/drawing/2014/chart" uri="{C3380CC4-5D6E-409C-BE32-E72D297353CC}">
                    <c16:uniqueId val="{00000010-CBB6-4FBD-ABF3-30F69A270F39}"/>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'Chart Data'!$CK$4</c15:sqref>
                        </c15:formulaRef>
                      </c:ext>
                    </c:extLst>
                    <c:strCache>
                      <c:ptCount val="1"/>
                      <c:pt idx="0">
                        <c:v>Economic policy uncertainty</c:v>
                      </c:pt>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Data'!$CK$213:$CK$318</c15:sqref>
                        </c15:formulaRef>
                      </c:ext>
                    </c:extLst>
                    <c:numCache>
                      <c:formatCode>0.00</c:formatCode>
                      <c:ptCount val="106"/>
                      <c:pt idx="0">
                        <c:v>0.77492304340880191</c:v>
                      </c:pt>
                      <c:pt idx="1">
                        <c:v>-0.17334792831113108</c:v>
                      </c:pt>
                      <c:pt idx="2">
                        <c:v>-0.38880972645001577</c:v>
                      </c:pt>
                      <c:pt idx="3">
                        <c:v>0.43026023090303345</c:v>
                      </c:pt>
                      <c:pt idx="4">
                        <c:v>0.36361322601515456</c:v>
                      </c:pt>
                      <c:pt idx="5">
                        <c:v>-0.7710339216018337</c:v>
                      </c:pt>
                      <c:pt idx="6">
                        <c:v>-0.59358627108785589</c:v>
                      </c:pt>
                      <c:pt idx="7">
                        <c:v>0.42165769630473399</c:v>
                      </c:pt>
                      <c:pt idx="8">
                        <c:v>0.48316129103278749</c:v>
                      </c:pt>
                      <c:pt idx="9">
                        <c:v>-0.67544617926535966</c:v>
                      </c:pt>
                      <c:pt idx="10">
                        <c:v>0.57691986285467589</c:v>
                      </c:pt>
                      <c:pt idx="11">
                        <c:v>0.51950926353549731</c:v>
                      </c:pt>
                      <c:pt idx="12">
                        <c:v>0.92151023296382739</c:v>
                      </c:pt>
                      <c:pt idx="13">
                        <c:v>1.0213720767007204</c:v>
                      </c:pt>
                      <c:pt idx="14">
                        <c:v>0.19308382437812452</c:v>
                      </c:pt>
                      <c:pt idx="15">
                        <c:v>0.6124166371971338</c:v>
                      </c:pt>
                      <c:pt idx="16">
                        <c:v>0.35874147484264385</c:v>
                      </c:pt>
                      <c:pt idx="17">
                        <c:v>1.0285800951641377</c:v>
                      </c:pt>
                      <c:pt idx="18">
                        <c:v>0.61315917176246015</c:v>
                      </c:pt>
                      <c:pt idx="19">
                        <c:v>0.33992456232131035</c:v>
                      </c:pt>
                      <c:pt idx="20">
                        <c:v>-1.8353213915043087</c:v>
                      </c:pt>
                      <c:pt idx="21">
                        <c:v>0.43431700511360027</c:v>
                      </c:pt>
                      <c:pt idx="22">
                        <c:v>0.65687815812097683</c:v>
                      </c:pt>
                      <c:pt idx="23">
                        <c:v>0.30844834099111057</c:v>
                      </c:pt>
                      <c:pt idx="24">
                        <c:v>-0.7296330919350702</c:v>
                      </c:pt>
                      <c:pt idx="25">
                        <c:v>-1.2995012049247454</c:v>
                      </c:pt>
                      <c:pt idx="26">
                        <c:v>2.0899879798010761</c:v>
                      </c:pt>
                      <c:pt idx="27">
                        <c:v>2.4787138800492929</c:v>
                      </c:pt>
                      <c:pt idx="28">
                        <c:v>1.2667888058408425</c:v>
                      </c:pt>
                      <c:pt idx="29">
                        <c:v>0.70633820441141104</c:v>
                      </c:pt>
                      <c:pt idx="30">
                        <c:v>0.71921484041012873</c:v>
                      </c:pt>
                      <c:pt idx="31">
                        <c:v>-0.49330788357041389</c:v>
                      </c:pt>
                      <c:pt idx="32">
                        <c:v>0.43949663647173409</c:v>
                      </c:pt>
                      <c:pt idx="33">
                        <c:v>1.5400958576786101</c:v>
                      </c:pt>
                      <c:pt idx="34">
                        <c:v>0.70659175279957154</c:v>
                      </c:pt>
                      <c:pt idx="35">
                        <c:v>4.7420275379968582E-2</c:v>
                      </c:pt>
                      <c:pt idx="36">
                        <c:v>0.15463502237351365</c:v>
                      </c:pt>
                      <c:pt idx="37">
                        <c:v>6.4389906787562248E-2</c:v>
                      </c:pt>
                      <c:pt idx="38">
                        <c:v>-0.20701553213900226</c:v>
                      </c:pt>
                      <c:pt idx="39">
                        <c:v>-1.1724553518572254</c:v>
                      </c:pt>
                      <c:pt idx="40">
                        <c:v>-0.19672871181935178</c:v>
                      </c:pt>
                      <c:pt idx="41">
                        <c:v>-2.4362491820436349</c:v>
                      </c:pt>
                      <c:pt idx="42">
                        <c:v>-1.0819023560856509</c:v>
                      </c:pt>
                      <c:pt idx="43">
                        <c:v>-2.2433713010501801</c:v>
                      </c:pt>
                      <c:pt idx="44">
                        <c:v>-3.7620899249327251</c:v>
                      </c:pt>
                      <c:pt idx="45">
                        <c:v>-2.096295125317988</c:v>
                      </c:pt>
                      <c:pt idx="46">
                        <c:v>-0.79128157145635836</c:v>
                      </c:pt>
                      <c:pt idx="47">
                        <c:v>-0.94360982094330192</c:v>
                      </c:pt>
                      <c:pt idx="48">
                        <c:v>-0.97736797776694506</c:v>
                      </c:pt>
                      <c:pt idx="49">
                        <c:v>-1.905825954012057</c:v>
                      </c:pt>
                      <c:pt idx="50">
                        <c:v>-1.7542221284912871</c:v>
                      </c:pt>
                      <c:pt idx="51">
                        <c:v>-1.2499143844402307</c:v>
                      </c:pt>
                      <c:pt idx="52">
                        <c:v>-3.6314219520343429</c:v>
                      </c:pt>
                      <c:pt idx="53">
                        <c:v>-1.4062088551419698</c:v>
                      </c:pt>
                      <c:pt idx="54">
                        <c:v>-0.98202240174960365</c:v>
                      </c:pt>
                      <c:pt idx="55">
                        <c:v>-0.74835945146063165</c:v>
                      </c:pt>
                      <c:pt idx="56">
                        <c:v>-0.64911336809498521</c:v>
                      </c:pt>
                      <c:pt idx="57">
                        <c:v>-1.68246793464189</c:v>
                      </c:pt>
                      <c:pt idx="58">
                        <c:v>-1.8435617141195211</c:v>
                      </c:pt>
                      <c:pt idx="59">
                        <c:v>-2.1504639273885435</c:v>
                      </c:pt>
                      <c:pt idx="60">
                        <c:v>-1.7887952622768748</c:v>
                      </c:pt>
                      <c:pt idx="61">
                        <c:v>-2.5534247585720533</c:v>
                      </c:pt>
                      <c:pt idx="62">
                        <c:v>-2.425237937757811</c:v>
                      </c:pt>
                      <c:pt idx="63">
                        <c:v>-4.2724828302996318</c:v>
                      </c:pt>
                      <c:pt idx="64">
                        <c:v>-6.4420420559907949</c:v>
                      </c:pt>
                      <c:pt idx="65">
                        <c:v>-6.0486979529582277</c:v>
                      </c:pt>
                      <c:pt idx="66">
                        <c:v>-6.9153444542896647</c:v>
                      </c:pt>
                      <c:pt idx="67">
                        <c:v>-5.4712233883237404</c:v>
                      </c:pt>
                      <c:pt idx="68">
                        <c:v>-2.9208525942147952</c:v>
                      </c:pt>
                      <c:pt idx="69">
                        <c:v>-2.90274199506048</c:v>
                      </c:pt>
                      <c:pt idx="70">
                        <c:v>-3.4796551311211847</c:v>
                      </c:pt>
                      <c:pt idx="71">
                        <c:v>-2.140720425043523</c:v>
                      </c:pt>
                      <c:pt idx="72">
                        <c:v>-0.56611249217075998</c:v>
                      </c:pt>
                      <c:pt idx="73">
                        <c:v>-1.5919511600686238</c:v>
                      </c:pt>
                      <c:pt idx="74">
                        <c:v>-1.7479196399855852</c:v>
                      </c:pt>
                      <c:pt idx="75">
                        <c:v>-2.160388535725108</c:v>
                      </c:pt>
                      <c:pt idx="76">
                        <c:v>-2.5700321779965596</c:v>
                      </c:pt>
                      <c:pt idx="77">
                        <c:v>-0.75022484317352611</c:v>
                      </c:pt>
                      <c:pt idx="78">
                        <c:v>-1.5479605147227931</c:v>
                      </c:pt>
                      <c:pt idx="79">
                        <c:v>-1.8532146634687723</c:v>
                      </c:pt>
                      <c:pt idx="80">
                        <c:v>-0.6599072851909572</c:v>
                      </c:pt>
                      <c:pt idx="81">
                        <c:v>-3.3861138864891469</c:v>
                      </c:pt>
                      <c:pt idx="82">
                        <c:v>-1.7749406539238222</c:v>
                      </c:pt>
                      <c:pt idx="83">
                        <c:v>-1.5225332335101347</c:v>
                      </c:pt>
                      <c:pt idx="84">
                        <c:v>-2.3535018545075688</c:v>
                      </c:pt>
                      <c:pt idx="85">
                        <c:v>-0.18872382699314438</c:v>
                      </c:pt>
                      <c:pt idx="86">
                        <c:v>-0.53392995747354222</c:v>
                      </c:pt>
                      <c:pt idx="87">
                        <c:v>-1.4578965051283848</c:v>
                      </c:pt>
                      <c:pt idx="88">
                        <c:v>-1.8031750780053999</c:v>
                      </c:pt>
                      <c:pt idx="89">
                        <c:v>-0.61642373662144789</c:v>
                      </c:pt>
                      <c:pt idx="90">
                        <c:v>-2.2282308401571722</c:v>
                      </c:pt>
                      <c:pt idx="91">
                        <c:v>-1.6822506074520389</c:v>
                      </c:pt>
                      <c:pt idx="92">
                        <c:v>-2.1039196875619548</c:v>
                      </c:pt>
                      <c:pt idx="93">
                        <c:v>-2.1135545263120501</c:v>
                      </c:pt>
                      <c:pt idx="94">
                        <c:v>-0.54450654737966275</c:v>
                      </c:pt>
                      <c:pt idx="95">
                        <c:v>-5.107888548089873</c:v>
                      </c:pt>
                      <c:pt idx="96">
                        <c:v>-2.0926005630905076</c:v>
                      </c:pt>
                      <c:pt idx="97">
                        <c:v>-2.2228338816091866</c:v>
                      </c:pt>
                      <c:pt idx="98">
                        <c:v>-3.0197002443990462</c:v>
                      </c:pt>
                      <c:pt idx="99">
                        <c:v>-3.31015803363595</c:v>
                      </c:pt>
                      <c:pt idx="100">
                        <c:v>-1.5858478881536204</c:v>
                      </c:pt>
                      <c:pt idx="101">
                        <c:v>-1.9252948481029455</c:v>
                      </c:pt>
                      <c:pt idx="102">
                        <c:v>-1.223835121658017</c:v>
                      </c:pt>
                      <c:pt idx="103">
                        <c:v>-2.9999596913208433</c:v>
                      </c:pt>
                      <c:pt idx="104">
                        <c:v>-1.5274955376784167</c:v>
                      </c:pt>
                      <c:pt idx="105">
                        <c:v>-0.99053438335213173</c:v>
                      </c:pt>
                    </c:numCache>
                  </c:numRef>
                </c:val>
                <c:smooth val="0"/>
                <c:extLst xmlns:c15="http://schemas.microsoft.com/office/drawing/2012/chart">
                  <c:ext xmlns:c16="http://schemas.microsoft.com/office/drawing/2014/chart" uri="{C3380CC4-5D6E-409C-BE32-E72D297353CC}">
                    <c16:uniqueId val="{00000011-CBB6-4FBD-ABF3-30F69A270F39}"/>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'Chart Data'!$CL$4</c15:sqref>
                        </c15:formulaRef>
                      </c:ext>
                    </c:extLst>
                    <c:strCache>
                      <c:ptCount val="1"/>
                      <c:pt idx="0">
                        <c:v>Financial stress</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Data'!$CL$213:$CL$318</c15:sqref>
                        </c15:formulaRef>
                      </c:ext>
                    </c:extLst>
                    <c:numCache>
                      <c:formatCode>0.00</c:formatCode>
                      <c:ptCount val="106"/>
                      <c:pt idx="0">
                        <c:v>0.36444637847293332</c:v>
                      </c:pt>
                      <c:pt idx="1">
                        <c:v>0.45066934643877005</c:v>
                      </c:pt>
                      <c:pt idx="2">
                        <c:v>0.2862874290938297</c:v>
                      </c:pt>
                      <c:pt idx="3">
                        <c:v>0.28504681084971695</c:v>
                      </c:pt>
                      <c:pt idx="4">
                        <c:v>0.41345079911538735</c:v>
                      </c:pt>
                      <c:pt idx="5">
                        <c:v>0.4438459460961498</c:v>
                      </c:pt>
                      <c:pt idx="6">
                        <c:v>0.43454130926530415</c:v>
                      </c:pt>
                      <c:pt idx="7">
                        <c:v>0.64234486515419098</c:v>
                      </c:pt>
                      <c:pt idx="8">
                        <c:v>0.68421573089299648</c:v>
                      </c:pt>
                      <c:pt idx="9">
                        <c:v>0.69910314982234967</c:v>
                      </c:pt>
                      <c:pt idx="10">
                        <c:v>0.72763736943694302</c:v>
                      </c:pt>
                      <c:pt idx="11">
                        <c:v>0.73415061521853497</c:v>
                      </c:pt>
                      <c:pt idx="12">
                        <c:v>0.75307004344125461</c:v>
                      </c:pt>
                      <c:pt idx="13">
                        <c:v>0.74934818870891629</c:v>
                      </c:pt>
                      <c:pt idx="14">
                        <c:v>0.73477092434059144</c:v>
                      </c:pt>
                      <c:pt idx="15">
                        <c:v>0.68111418528271461</c:v>
                      </c:pt>
                      <c:pt idx="16">
                        <c:v>0.66126429337691051</c:v>
                      </c:pt>
                      <c:pt idx="17">
                        <c:v>0.70251484999365965</c:v>
                      </c:pt>
                      <c:pt idx="18">
                        <c:v>0.70096407718851872</c:v>
                      </c:pt>
                      <c:pt idx="19">
                        <c:v>0.70406562279880058</c:v>
                      </c:pt>
                      <c:pt idx="20">
                        <c:v>0.71740226892301284</c:v>
                      </c:pt>
                      <c:pt idx="21">
                        <c:v>0.73011860592516853</c:v>
                      </c:pt>
                      <c:pt idx="22">
                        <c:v>0.74686695222069077</c:v>
                      </c:pt>
                      <c:pt idx="23">
                        <c:v>0.71492103243478722</c:v>
                      </c:pt>
                      <c:pt idx="24">
                        <c:v>0.67491109406215077</c:v>
                      </c:pt>
                      <c:pt idx="25">
                        <c:v>0.73166937873030946</c:v>
                      </c:pt>
                      <c:pt idx="26">
                        <c:v>0.75927313466181834</c:v>
                      </c:pt>
                      <c:pt idx="27">
                        <c:v>0.77540117183528412</c:v>
                      </c:pt>
                      <c:pt idx="28">
                        <c:v>0.77416055359117142</c:v>
                      </c:pt>
                      <c:pt idx="29">
                        <c:v>0.75275988888022627</c:v>
                      </c:pt>
                      <c:pt idx="30">
                        <c:v>0.5542609698221852</c:v>
                      </c:pt>
                      <c:pt idx="31">
                        <c:v>-0.44629764405475331</c:v>
                      </c:pt>
                      <c:pt idx="32">
                        <c:v>-0.14606802897946602</c:v>
                      </c:pt>
                      <c:pt idx="33">
                        <c:v>0.31389118502533858</c:v>
                      </c:pt>
                      <c:pt idx="34">
                        <c:v>0.63769254673876807</c:v>
                      </c:pt>
                      <c:pt idx="35">
                        <c:v>0.69910314982234967</c:v>
                      </c:pt>
                      <c:pt idx="36">
                        <c:v>0.70871794121422349</c:v>
                      </c:pt>
                      <c:pt idx="37">
                        <c:v>0.7484177250258317</c:v>
                      </c:pt>
                      <c:pt idx="38">
                        <c:v>0.74624664309863431</c:v>
                      </c:pt>
                      <c:pt idx="39">
                        <c:v>0.69321021316281406</c:v>
                      </c:pt>
                      <c:pt idx="40">
                        <c:v>0.63614177393362714</c:v>
                      </c:pt>
                      <c:pt idx="41">
                        <c:v>0.70623670472599798</c:v>
                      </c:pt>
                      <c:pt idx="42">
                        <c:v>0.75927313466181834</c:v>
                      </c:pt>
                      <c:pt idx="43">
                        <c:v>0.69010866755253208</c:v>
                      </c:pt>
                      <c:pt idx="44">
                        <c:v>0.57907333470444033</c:v>
                      </c:pt>
                      <c:pt idx="45">
                        <c:v>0.45346073748802368</c:v>
                      </c:pt>
                      <c:pt idx="46">
                        <c:v>0.58713735329117323</c:v>
                      </c:pt>
                      <c:pt idx="47">
                        <c:v>0.72918814224208395</c:v>
                      </c:pt>
                      <c:pt idx="48">
                        <c:v>0.74872787958685993</c:v>
                      </c:pt>
                      <c:pt idx="49">
                        <c:v>0.76857777149266404</c:v>
                      </c:pt>
                      <c:pt idx="50">
                        <c:v>0.68514619457608106</c:v>
                      </c:pt>
                      <c:pt idx="51">
                        <c:v>0.67242985757392537</c:v>
                      </c:pt>
                      <c:pt idx="52">
                        <c:v>0.73073891504722488</c:v>
                      </c:pt>
                      <c:pt idx="53">
                        <c:v>0.65226981110709303</c:v>
                      </c:pt>
                      <c:pt idx="54">
                        <c:v>0.4984331488371111</c:v>
                      </c:pt>
                      <c:pt idx="55">
                        <c:v>0.53317045967226839</c:v>
                      </c:pt>
                      <c:pt idx="56">
                        <c:v>0.60698724519697733</c:v>
                      </c:pt>
                      <c:pt idx="57">
                        <c:v>0.64420579252036003</c:v>
                      </c:pt>
                      <c:pt idx="58">
                        <c:v>0.69848284070029321</c:v>
                      </c:pt>
                      <c:pt idx="59">
                        <c:v>0.76082390746695927</c:v>
                      </c:pt>
                      <c:pt idx="60">
                        <c:v>0.77726209920145328</c:v>
                      </c:pt>
                      <c:pt idx="61">
                        <c:v>0.48075433885850438</c:v>
                      </c:pt>
                      <c:pt idx="62">
                        <c:v>0.37685256091406094</c:v>
                      </c:pt>
                      <c:pt idx="63">
                        <c:v>0.59985369029332902</c:v>
                      </c:pt>
                      <c:pt idx="64">
                        <c:v>0.70840778665319526</c:v>
                      </c:pt>
                      <c:pt idx="65">
                        <c:v>0.15168034960759558</c:v>
                      </c:pt>
                      <c:pt idx="66">
                        <c:v>-3.0618310572054734</c:v>
                      </c:pt>
                      <c:pt idx="67">
                        <c:v>-3.0491147202033173</c:v>
                      </c:pt>
                      <c:pt idx="68">
                        <c:v>-1.9462051011870767</c:v>
                      </c:pt>
                      <c:pt idx="69">
                        <c:v>-0.7536608140336889</c:v>
                      </c:pt>
                      <c:pt idx="70">
                        <c:v>1.3041260827995007E-2</c:v>
                      </c:pt>
                      <c:pt idx="71">
                        <c:v>0.25341104562484168</c:v>
                      </c:pt>
                      <c:pt idx="72">
                        <c:v>0.56728746138536923</c:v>
                      </c:pt>
                      <c:pt idx="73">
                        <c:v>0.65692212952251594</c:v>
                      </c:pt>
                      <c:pt idx="74">
                        <c:v>0.75058880695302899</c:v>
                      </c:pt>
                      <c:pt idx="75">
                        <c:v>0.75989344378387469</c:v>
                      </c:pt>
                      <c:pt idx="76">
                        <c:v>0.74624664309863431</c:v>
                      </c:pt>
                      <c:pt idx="77">
                        <c:v>0.72887798768105583</c:v>
                      </c:pt>
                      <c:pt idx="78">
                        <c:v>0.7170921143619845</c:v>
                      </c:pt>
                      <c:pt idx="79">
                        <c:v>0.74190447924423975</c:v>
                      </c:pt>
                      <c:pt idx="80">
                        <c:v>0.77478086271322777</c:v>
                      </c:pt>
                      <c:pt idx="81">
                        <c:v>0.78594642691024263</c:v>
                      </c:pt>
                      <c:pt idx="82">
                        <c:v>0.76795746237060758</c:v>
                      </c:pt>
                      <c:pt idx="83">
                        <c:v>0.7403537064390987</c:v>
                      </c:pt>
                      <c:pt idx="84">
                        <c:v>0.77229962622500226</c:v>
                      </c:pt>
                      <c:pt idx="85">
                        <c:v>0.79121905444772178</c:v>
                      </c:pt>
                      <c:pt idx="86">
                        <c:v>0.79587137286314469</c:v>
                      </c:pt>
                      <c:pt idx="87">
                        <c:v>0.72019365997226648</c:v>
                      </c:pt>
                      <c:pt idx="88">
                        <c:v>0.77012854429780497</c:v>
                      </c:pt>
                      <c:pt idx="89">
                        <c:v>0.78160426305584796</c:v>
                      </c:pt>
                      <c:pt idx="90">
                        <c:v>0.78749719971538357</c:v>
                      </c:pt>
                      <c:pt idx="91">
                        <c:v>0.79432060005800376</c:v>
                      </c:pt>
                      <c:pt idx="92">
                        <c:v>0.75927313466181834</c:v>
                      </c:pt>
                      <c:pt idx="93">
                        <c:v>0.72267489646049199</c:v>
                      </c:pt>
                      <c:pt idx="94">
                        <c:v>0.73290999697442227</c:v>
                      </c:pt>
                      <c:pt idx="95">
                        <c:v>0.74872787958685993</c:v>
                      </c:pt>
                      <c:pt idx="96">
                        <c:v>0.77167931710294591</c:v>
                      </c:pt>
                      <c:pt idx="97">
                        <c:v>0.72701706031488667</c:v>
                      </c:pt>
                      <c:pt idx="98">
                        <c:v>0.60109430853744183</c:v>
                      </c:pt>
                      <c:pt idx="99">
                        <c:v>0.7053062410429134</c:v>
                      </c:pt>
                      <c:pt idx="100">
                        <c:v>0.7518294251971418</c:v>
                      </c:pt>
                      <c:pt idx="101">
                        <c:v>0.77819256288453786</c:v>
                      </c:pt>
                      <c:pt idx="102">
                        <c:v>0.77664179007939693</c:v>
                      </c:pt>
                      <c:pt idx="103">
                        <c:v>0.78842766339846804</c:v>
                      </c:pt>
                      <c:pt idx="104">
                        <c:v>0.7775722537624814</c:v>
                      </c:pt>
                      <c:pt idx="105">
                        <c:v>0.78687689059332711</c:v>
                      </c:pt>
                    </c:numCache>
                  </c:numRef>
                </c:val>
                <c:smooth val="0"/>
                <c:extLst xmlns:c15="http://schemas.microsoft.com/office/drawing/2012/chart">
                  <c:ext xmlns:c16="http://schemas.microsoft.com/office/drawing/2014/chart" uri="{C3380CC4-5D6E-409C-BE32-E72D297353CC}">
                    <c16:uniqueId val="{00000012-CBB6-4FBD-ABF3-30F69A270F39}"/>
                  </c:ext>
                </c:extLst>
              </c15:ser>
            </c15:filteredLineSeries>
          </c:ext>
        </c:extLst>
      </c:lineChart>
      <c:dateAx>
        <c:axId val="504837664"/>
        <c:scaling>
          <c:orientation val="minMax"/>
        </c:scaling>
        <c:delete val="0"/>
        <c:axPos val="b"/>
        <c:numFmt formatCode="mmm\-yy" sourceLinked="0"/>
        <c:majorTickMark val="none"/>
        <c:minorTickMark val="none"/>
        <c:tickLblPos val="low"/>
        <c:spPr>
          <a:noFill/>
          <a:ln w="9525" cap="flat" cmpd="sng" algn="ctr">
            <a:solidFill>
              <a:srgbClr val="495057"/>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6224"/>
        <c:crosses val="autoZero"/>
        <c:auto val="1"/>
        <c:lblOffset val="100"/>
        <c:baseTimeUnit val="days"/>
      </c:dateAx>
      <c:valAx>
        <c:axId val="504836224"/>
        <c:scaling>
          <c:orientation val="minMax"/>
          <c:max val="4"/>
          <c:min val="-4"/>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7664"/>
        <c:crosses val="autoZero"/>
        <c:crossBetween val="between"/>
      </c:valAx>
      <c:spPr>
        <a:noFill/>
        <a:ln>
          <a:noFill/>
        </a:ln>
        <a:effectLst/>
      </c:spPr>
    </c:plotArea>
    <c:legend>
      <c:legendPos val="b"/>
      <c:layout>
        <c:manualLayout>
          <c:xMode val="edge"/>
          <c:yMode val="edge"/>
          <c:x val="5.9985100715002744E-2"/>
          <c:y val="0.11809146089986949"/>
          <c:w val="0.90442389280480395"/>
          <c:h val="0.143243949734012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UK: Weekly</a:t>
            </a:r>
            <a:r>
              <a:rPr lang="en-US" b="1" baseline="0"/>
              <a:t> alternative activity indicators</a:t>
            </a:r>
            <a:endParaRPr lang="en-US" b="1"/>
          </a:p>
        </c:rich>
      </c:tx>
      <c:layout>
        <c:manualLayout>
          <c:xMode val="edge"/>
          <c:yMode val="edge"/>
          <c:x val="8.6090699024235339E-3"/>
          <c:y val="2.32288037166085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627010973513486E-2"/>
          <c:y val="0.17208468438616836"/>
          <c:w val="0.89900620139741894"/>
          <c:h val="0.73866778019342472"/>
        </c:manualLayout>
      </c:layout>
      <c:lineChart>
        <c:grouping val="standard"/>
        <c:varyColors val="0"/>
        <c:ser>
          <c:idx val="9"/>
          <c:order val="9"/>
          <c:tx>
            <c:strRef>
              <c:f>'Chart Data'!$CB$4</c:f>
              <c:strCache>
                <c:ptCount val="1"/>
                <c:pt idx="0">
                  <c:v>Potential redundancies (HR1)</c:v>
                </c:pt>
              </c:strCache>
            </c:strRef>
          </c:tx>
          <c:spPr>
            <a:ln w="28575" cap="rnd">
              <a:solidFill>
                <a:schemeClr val="accent4">
                  <a:lumMod val="6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Data'!$CB$213:$CB$318</c:f>
              <c:numCache>
                <c:formatCode>0.00</c:formatCode>
                <c:ptCount val="106"/>
                <c:pt idx="0">
                  <c:v>-1.2501871536323852</c:v>
                </c:pt>
                <c:pt idx="1">
                  <c:v>-0.26471192654983527</c:v>
                </c:pt>
                <c:pt idx="2">
                  <c:v>0.53585073032958719</c:v>
                </c:pt>
                <c:pt idx="3">
                  <c:v>1.0736199933203296</c:v>
                </c:pt>
                <c:pt idx="4">
                  <c:v>0.23259411519645809</c:v>
                </c:pt>
                <c:pt idx="5">
                  <c:v>1.3472905972209583</c:v>
                </c:pt>
                <c:pt idx="6">
                  <c:v>0.43055933741392399</c:v>
                </c:pt>
                <c:pt idx="7">
                  <c:v>0.21258004877447254</c:v>
                </c:pt>
                <c:pt idx="8">
                  <c:v>0.84171787586558389</c:v>
                </c:pt>
                <c:pt idx="9">
                  <c:v>0.5058296306966088</c:v>
                </c:pt>
                <c:pt idx="10">
                  <c:v>1.0762305237231973</c:v>
                </c:pt>
                <c:pt idx="11">
                  <c:v>8.2488617031566402E-2</c:v>
                </c:pt>
                <c:pt idx="12">
                  <c:v>-0.4983543976064928</c:v>
                </c:pt>
                <c:pt idx="13">
                  <c:v>-0.33824186623060831</c:v>
                </c:pt>
                <c:pt idx="14">
                  <c:v>-0.67151958099671571</c:v>
                </c:pt>
                <c:pt idx="15">
                  <c:v>-0.63975812776182561</c:v>
                </c:pt>
                <c:pt idx="16">
                  <c:v>-0.2120662300920037</c:v>
                </c:pt>
                <c:pt idx="17">
                  <c:v>-0.18030477685711357</c:v>
                </c:pt>
                <c:pt idx="18">
                  <c:v>-0.14201699761505424</c:v>
                </c:pt>
                <c:pt idx="19">
                  <c:v>0.14035537429513334</c:v>
                </c:pt>
                <c:pt idx="20">
                  <c:v>1.3272765307989727</c:v>
                </c:pt>
                <c:pt idx="21">
                  <c:v>-0.77942150431524659</c:v>
                </c:pt>
                <c:pt idx="22">
                  <c:v>-0.36608752386119692</c:v>
                </c:pt>
                <c:pt idx="23">
                  <c:v>-0.63801777415991379</c:v>
                </c:pt>
                <c:pt idx="24">
                  <c:v>-0.3251892142162699</c:v>
                </c:pt>
                <c:pt idx="25">
                  <c:v>-0.57405977928965557</c:v>
                </c:pt>
                <c:pt idx="26">
                  <c:v>-0.50662107721557381</c:v>
                </c:pt>
                <c:pt idx="27">
                  <c:v>0.45013831543543159</c:v>
                </c:pt>
                <c:pt idx="28">
                  <c:v>-0.16420650603942955</c:v>
                </c:pt>
                <c:pt idx="29">
                  <c:v>-0.76158287989565077</c:v>
                </c:pt>
                <c:pt idx="30">
                  <c:v>-0.54316850285572138</c:v>
                </c:pt>
                <c:pt idx="31">
                  <c:v>-0.48704209919406621</c:v>
                </c:pt>
                <c:pt idx="32">
                  <c:v>-0.79464959833197468</c:v>
                </c:pt>
                <c:pt idx="33">
                  <c:v>-1.0883342686545889</c:v>
                </c:pt>
                <c:pt idx="34">
                  <c:v>-1.0061025609642569</c:v>
                </c:pt>
                <c:pt idx="35">
                  <c:v>-0.79726012873484242</c:v>
                </c:pt>
                <c:pt idx="36">
                  <c:v>-1.3437311597351438</c:v>
                </c:pt>
                <c:pt idx="37">
                  <c:v>0.57500868637260238</c:v>
                </c:pt>
                <c:pt idx="38">
                  <c:v>0.80473536182495842</c:v>
                </c:pt>
                <c:pt idx="39">
                  <c:v>-0.16638194804181927</c:v>
                </c:pt>
                <c:pt idx="40">
                  <c:v>-0.49400351360171335</c:v>
                </c:pt>
                <c:pt idx="41">
                  <c:v>-0.24469786012784972</c:v>
                </c:pt>
                <c:pt idx="42">
                  <c:v>-0.27732949016369574</c:v>
                </c:pt>
                <c:pt idx="43">
                  <c:v>-0.54534394485811111</c:v>
                </c:pt>
                <c:pt idx="44">
                  <c:v>-2.8023836689832132E-2</c:v>
                </c:pt>
                <c:pt idx="45">
                  <c:v>0.26348539163039236</c:v>
                </c:pt>
                <c:pt idx="46">
                  <c:v>1.431262658513202</c:v>
                </c:pt>
                <c:pt idx="47">
                  <c:v>-0.7250354542555032</c:v>
                </c:pt>
                <c:pt idx="48">
                  <c:v>-0.40698583350612394</c:v>
                </c:pt>
                <c:pt idx="49">
                  <c:v>2.4397975708210833</c:v>
                </c:pt>
                <c:pt idx="50">
                  <c:v>-0.60364579052215595</c:v>
                </c:pt>
                <c:pt idx="51">
                  <c:v>-1.8714933895148935</c:v>
                </c:pt>
                <c:pt idx="52">
                  <c:v>-1.5273384647368373</c:v>
                </c:pt>
                <c:pt idx="53">
                  <c:v>-0.76680394070138613</c:v>
                </c:pt>
                <c:pt idx="54">
                  <c:v>0.12599745707936111</c:v>
                </c:pt>
                <c:pt idx="55">
                  <c:v>0.56239112275874192</c:v>
                </c:pt>
                <c:pt idx="56">
                  <c:v>0.53802617233197692</c:v>
                </c:pt>
                <c:pt idx="57">
                  <c:v>0.96745842360371059</c:v>
                </c:pt>
                <c:pt idx="58">
                  <c:v>1.6461963283493077</c:v>
                </c:pt>
                <c:pt idx="59">
                  <c:v>5.2032428998110107E-2</c:v>
                </c:pt>
                <c:pt idx="60">
                  <c:v>0.21997655158259763</c:v>
                </c:pt>
                <c:pt idx="61">
                  <c:v>0.45622955304212287</c:v>
                </c:pt>
                <c:pt idx="62">
                  <c:v>0.71771768172936901</c:v>
                </c:pt>
                <c:pt idx="63">
                  <c:v>0.44709269663208595</c:v>
                </c:pt>
                <c:pt idx="64">
                  <c:v>1.6562033615603007</c:v>
                </c:pt>
                <c:pt idx="65">
                  <c:v>0.41794177380006353</c:v>
                </c:pt>
                <c:pt idx="66">
                  <c:v>0.46928220505646123</c:v>
                </c:pt>
                <c:pt idx="67">
                  <c:v>0.20300810396395771</c:v>
                </c:pt>
                <c:pt idx="68">
                  <c:v>-0.73982845987175339</c:v>
                </c:pt>
                <c:pt idx="69">
                  <c:v>0.1407904626956113</c:v>
                </c:pt>
                <c:pt idx="70">
                  <c:v>-0.15071876562461317</c:v>
                </c:pt>
                <c:pt idx="71">
                  <c:v>0.82474942824694397</c:v>
                </c:pt>
                <c:pt idx="72">
                  <c:v>0.39531717697521029</c:v>
                </c:pt>
                <c:pt idx="73">
                  <c:v>-0.80639698514487923</c:v>
                </c:pt>
                <c:pt idx="74">
                  <c:v>0.15688873351329533</c:v>
                </c:pt>
                <c:pt idx="75">
                  <c:v>1.6892700799966245</c:v>
                </c:pt>
                <c:pt idx="76">
                  <c:v>-0.30648041299571821</c:v>
                </c:pt>
                <c:pt idx="77">
                  <c:v>0.55629988515205064</c:v>
                </c:pt>
                <c:pt idx="78">
                  <c:v>0.34658727612168022</c:v>
                </c:pt>
                <c:pt idx="79">
                  <c:v>-5.4999317519464845E-2</c:v>
                </c:pt>
                <c:pt idx="80">
                  <c:v>-0.22250835170347444</c:v>
                </c:pt>
                <c:pt idx="81">
                  <c:v>-5.8480024723288421E-2</c:v>
                </c:pt>
                <c:pt idx="82">
                  <c:v>2.2011329365131768E-2</c:v>
                </c:pt>
                <c:pt idx="83">
                  <c:v>-0.12461346159593636</c:v>
                </c:pt>
                <c:pt idx="84">
                  <c:v>0.64810353765289741</c:v>
                </c:pt>
                <c:pt idx="85">
                  <c:v>1.0699030952705147E-2</c:v>
                </c:pt>
                <c:pt idx="86">
                  <c:v>-1.0087130913671245</c:v>
                </c:pt>
                <c:pt idx="87">
                  <c:v>1.1284411317805509</c:v>
                </c:pt>
                <c:pt idx="88">
                  <c:v>0.18299403754197216</c:v>
                </c:pt>
                <c:pt idx="89">
                  <c:v>-0.27210842935796037</c:v>
                </c:pt>
                <c:pt idx="90">
                  <c:v>-0.28559616977277674</c:v>
                </c:pt>
                <c:pt idx="91">
                  <c:v>-1.4834442606773677E-3</c:v>
                </c:pt>
                <c:pt idx="92">
                  <c:v>-1.9185326611553147E-3</c:v>
                </c:pt>
                <c:pt idx="93">
                  <c:v>0.32091706049348134</c:v>
                </c:pt>
                <c:pt idx="94">
                  <c:v>-0.30865585499810794</c:v>
                </c:pt>
                <c:pt idx="95">
                  <c:v>0.5053945422961309</c:v>
                </c:pt>
                <c:pt idx="96">
                  <c:v>0.53149984632480762</c:v>
                </c:pt>
                <c:pt idx="97">
                  <c:v>0.64853862605337542</c:v>
                </c:pt>
                <c:pt idx="98">
                  <c:v>1.4216907137026871</c:v>
                </c:pt>
                <c:pt idx="99">
                  <c:v>1.6009471346996014</c:v>
                </c:pt>
                <c:pt idx="100">
                  <c:v>1.4042871776835693</c:v>
                </c:pt>
                <c:pt idx="101">
                  <c:v>1.3677397520434218</c:v>
                </c:pt>
                <c:pt idx="102">
                  <c:v>-1.1314080203019057</c:v>
                </c:pt>
              </c:numCache>
            </c:numRef>
          </c:val>
          <c:smooth val="0"/>
          <c:extLst>
            <c:ext xmlns:c16="http://schemas.microsoft.com/office/drawing/2014/chart" uri="{C3380CC4-5D6E-409C-BE32-E72D297353CC}">
              <c16:uniqueId val="{00000009-C740-44AD-A817-637D10CA4BF8}"/>
            </c:ext>
          </c:extLst>
        </c:ser>
        <c:ser>
          <c:idx val="10"/>
          <c:order val="10"/>
          <c:tx>
            <c:strRef>
              <c:f>'Chart Data'!$CC$4</c:f>
              <c:strCache>
                <c:ptCount val="1"/>
                <c:pt idx="0">
                  <c:v>Indeed new job postings</c:v>
                </c:pt>
              </c:strCache>
            </c:strRef>
          </c:tx>
          <c:spPr>
            <a:ln w="28575" cap="rnd">
              <a:solidFill>
                <a:schemeClr val="accent5">
                  <a:lumMod val="6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Data'!$CC$213:$CC$318</c:f>
              <c:numCache>
                <c:formatCode>0.00</c:formatCode>
                <c:ptCount val="106"/>
                <c:pt idx="0">
                  <c:v>-9.3123389846364757E-2</c:v>
                </c:pt>
                <c:pt idx="1">
                  <c:v>0.24099510083785899</c:v>
                </c:pt>
                <c:pt idx="2">
                  <c:v>-0.24933463224418653</c:v>
                </c:pt>
                <c:pt idx="3">
                  <c:v>-0.3274402534430948</c:v>
                </c:pt>
                <c:pt idx="4">
                  <c:v>-0.39860315275765645</c:v>
                </c:pt>
                <c:pt idx="5">
                  <c:v>-0.30921560849668273</c:v>
                </c:pt>
                <c:pt idx="6">
                  <c:v>-0.3335151350918994</c:v>
                </c:pt>
                <c:pt idx="7">
                  <c:v>-0.38732122969559363</c:v>
                </c:pt>
                <c:pt idx="8">
                  <c:v>-0.2649557564839673</c:v>
                </c:pt>
                <c:pt idx="9">
                  <c:v>-0.22329942517788318</c:v>
                </c:pt>
                <c:pt idx="10">
                  <c:v>-0.29012312331472778</c:v>
                </c:pt>
                <c:pt idx="11">
                  <c:v>-0.19986773881821027</c:v>
                </c:pt>
                <c:pt idx="12">
                  <c:v>-0.44893788641917737</c:v>
                </c:pt>
                <c:pt idx="13">
                  <c:v>-1.0946110216634966</c:v>
                </c:pt>
                <c:pt idx="14">
                  <c:v>-0.95575658397654573</c:v>
                </c:pt>
                <c:pt idx="15">
                  <c:v>-0.51489374432047819</c:v>
                </c:pt>
                <c:pt idx="16">
                  <c:v>-0.32917593391418232</c:v>
                </c:pt>
                <c:pt idx="17">
                  <c:v>-0.5938672057549319</c:v>
                </c:pt>
                <c:pt idx="18">
                  <c:v>-0.6910653121357978</c:v>
                </c:pt>
                <c:pt idx="19">
                  <c:v>-0.90715753078611405</c:v>
                </c:pt>
                <c:pt idx="20">
                  <c:v>-0.78999909898774945</c:v>
                </c:pt>
                <c:pt idx="21">
                  <c:v>-0.92191081479035197</c:v>
                </c:pt>
                <c:pt idx="22">
                  <c:v>-0.78305637710340115</c:v>
                </c:pt>
                <c:pt idx="23">
                  <c:v>-0.63639137729655981</c:v>
                </c:pt>
                <c:pt idx="24">
                  <c:v>-0.88719720536861446</c:v>
                </c:pt>
                <c:pt idx="25">
                  <c:v>-0.85421927641796358</c:v>
                </c:pt>
                <c:pt idx="26">
                  <c:v>-0.85074791547579032</c:v>
                </c:pt>
                <c:pt idx="27">
                  <c:v>-0.90108264913730951</c:v>
                </c:pt>
                <c:pt idx="28">
                  <c:v>-1.1458135955605613</c:v>
                </c:pt>
                <c:pt idx="29">
                  <c:v>-1.1180427080231694</c:v>
                </c:pt>
                <c:pt idx="30">
                  <c:v>-1.0711793353038237</c:v>
                </c:pt>
                <c:pt idx="31">
                  <c:v>-1.2204478558172962</c:v>
                </c:pt>
                <c:pt idx="32">
                  <c:v>-1.2603685066522945</c:v>
                </c:pt>
                <c:pt idx="33">
                  <c:v>-1.2907429148963141</c:v>
                </c:pt>
                <c:pt idx="34">
                  <c:v>-1.2499544238257729</c:v>
                </c:pt>
                <c:pt idx="35">
                  <c:v>-1.0173732407001304</c:v>
                </c:pt>
                <c:pt idx="36">
                  <c:v>-1.1536241576804507</c:v>
                </c:pt>
                <c:pt idx="37">
                  <c:v>-1.1466814357961024</c:v>
                </c:pt>
                <c:pt idx="38">
                  <c:v>-0.97745258986513195</c:v>
                </c:pt>
                <c:pt idx="39">
                  <c:v>-1.0711793353038228</c:v>
                </c:pt>
                <c:pt idx="40">
                  <c:v>-1.032994364939912</c:v>
                </c:pt>
                <c:pt idx="41">
                  <c:v>-1.0312586844688252</c:v>
                </c:pt>
                <c:pt idx="42">
                  <c:v>-1.2169764948751221</c:v>
                </c:pt>
                <c:pt idx="43">
                  <c:v>-0.97745258986513195</c:v>
                </c:pt>
                <c:pt idx="44">
                  <c:v>-1.2343332995859913</c:v>
                </c:pt>
                <c:pt idx="45">
                  <c:v>-1.5198527370797825</c:v>
                </c:pt>
                <c:pt idx="46">
                  <c:v>-1.4634431217694586</c:v>
                </c:pt>
                <c:pt idx="47">
                  <c:v>-1.5432844234394554</c:v>
                </c:pt>
                <c:pt idx="48">
                  <c:v>-1.6057689203985828</c:v>
                </c:pt>
                <c:pt idx="49">
                  <c:v>-1.6639142161799934</c:v>
                </c:pt>
                <c:pt idx="50">
                  <c:v>-1.577998032861192</c:v>
                </c:pt>
                <c:pt idx="51">
                  <c:v>-1.3636414946819633</c:v>
                </c:pt>
                <c:pt idx="52">
                  <c:v>-1.4217867904633736</c:v>
                </c:pt>
                <c:pt idx="53">
                  <c:v>-1.729870074081294</c:v>
                </c:pt>
                <c:pt idx="54">
                  <c:v>-1.8661209910616146</c:v>
                </c:pt>
                <c:pt idx="55">
                  <c:v>-1.7298700740812949</c:v>
                </c:pt>
                <c:pt idx="56">
                  <c:v>-1.8591782691772678</c:v>
                </c:pt>
                <c:pt idx="57">
                  <c:v>-1.7880153698627061</c:v>
                </c:pt>
                <c:pt idx="58">
                  <c:v>-1.8235968195199865</c:v>
                </c:pt>
                <c:pt idx="59">
                  <c:v>-1.7480947190277079</c:v>
                </c:pt>
                <c:pt idx="60">
                  <c:v>-2.061385044058889</c:v>
                </c:pt>
                <c:pt idx="61">
                  <c:v>-2.0058432689841093</c:v>
                </c:pt>
                <c:pt idx="62">
                  <c:v>-1.858310428941724</c:v>
                </c:pt>
                <c:pt idx="63">
                  <c:v>-1.7454911983210766</c:v>
                </c:pt>
                <c:pt idx="64">
                  <c:v>-1.7828083284494454</c:v>
                </c:pt>
                <c:pt idx="65">
                  <c:v>-1.5979583582786916</c:v>
                </c:pt>
                <c:pt idx="66">
                  <c:v>-1.4773285655381536</c:v>
                </c:pt>
                <c:pt idx="67">
                  <c:v>-2.0041075885130226</c:v>
                </c:pt>
                <c:pt idx="68">
                  <c:v>-2.9266217588956995</c:v>
                </c:pt>
                <c:pt idx="69">
                  <c:v>-2.7556572324936415</c:v>
                </c:pt>
                <c:pt idx="70">
                  <c:v>-2.2167284462211647</c:v>
                </c:pt>
                <c:pt idx="71">
                  <c:v>-2.2175962864567094</c:v>
                </c:pt>
                <c:pt idx="72">
                  <c:v>-2.4024462566274614</c:v>
                </c:pt>
                <c:pt idx="73">
                  <c:v>-2.6098600729223431</c:v>
                </c:pt>
                <c:pt idx="74">
                  <c:v>-2.0613850440588899</c:v>
                </c:pt>
                <c:pt idx="75">
                  <c:v>-2.0631207245299774</c:v>
                </c:pt>
                <c:pt idx="76">
                  <c:v>-2.3286798366062693</c:v>
                </c:pt>
                <c:pt idx="77">
                  <c:v>-2.2323495704609471</c:v>
                </c:pt>
                <c:pt idx="78">
                  <c:v>-2.2375566118742087</c:v>
                </c:pt>
                <c:pt idx="79">
                  <c:v>-2.2774772627092053</c:v>
                </c:pt>
                <c:pt idx="80">
                  <c:v>-2.2019751622169275</c:v>
                </c:pt>
                <c:pt idx="81">
                  <c:v>-2.1438298664355155</c:v>
                </c:pt>
                <c:pt idx="82">
                  <c:v>-2.2418958130519249</c:v>
                </c:pt>
                <c:pt idx="83">
                  <c:v>-2.38422161168105</c:v>
                </c:pt>
                <c:pt idx="84">
                  <c:v>-2.3868251323876803</c:v>
                </c:pt>
                <c:pt idx="85">
                  <c:v>-2.376411049561157</c:v>
                </c:pt>
                <c:pt idx="86">
                  <c:v>-2.4623272328799599</c:v>
                </c:pt>
                <c:pt idx="87">
                  <c:v>-1.9719974997979146</c:v>
                </c:pt>
                <c:pt idx="88">
                  <c:v>-2.288759185771271</c:v>
                </c:pt>
                <c:pt idx="89">
                  <c:v>-2.388560812858767</c:v>
                </c:pt>
                <c:pt idx="90">
                  <c:v>-2.0466317600546513</c:v>
                </c:pt>
                <c:pt idx="91">
                  <c:v>-1.9164557247231362</c:v>
                </c:pt>
                <c:pt idx="92">
                  <c:v>-1.9268698075496562</c:v>
                </c:pt>
                <c:pt idx="93">
                  <c:v>-2.0414247186413914</c:v>
                </c:pt>
                <c:pt idx="94">
                  <c:v>-1.8878169969502017</c:v>
                </c:pt>
                <c:pt idx="95">
                  <c:v>-1.8583104289417249</c:v>
                </c:pt>
                <c:pt idx="96">
                  <c:v>-2.0483674405257379</c:v>
                </c:pt>
                <c:pt idx="97">
                  <c:v>-1.6873459025396671</c:v>
                </c:pt>
                <c:pt idx="98">
                  <c:v>-1.498156731191197</c:v>
                </c:pt>
                <c:pt idx="99">
                  <c:v>-1.6014297192208666</c:v>
                </c:pt>
                <c:pt idx="100">
                  <c:v>-1.5797337133322804</c:v>
                </c:pt>
              </c:numCache>
            </c:numRef>
          </c:val>
          <c:smooth val="0"/>
          <c:extLst>
            <c:ext xmlns:c16="http://schemas.microsoft.com/office/drawing/2014/chart" uri="{C3380CC4-5D6E-409C-BE32-E72D297353CC}">
              <c16:uniqueId val="{0000000A-C740-44AD-A817-637D10CA4BF8}"/>
            </c:ext>
          </c:extLst>
        </c:ser>
        <c:dLbls>
          <c:showLegendKey val="0"/>
          <c:showVal val="0"/>
          <c:showCatName val="0"/>
          <c:showSerName val="0"/>
          <c:showPercent val="0"/>
          <c:showBubbleSize val="0"/>
        </c:dLbls>
        <c:smooth val="0"/>
        <c:axId val="504837664"/>
        <c:axId val="504836224"/>
        <c:extLst>
          <c:ext xmlns:c15="http://schemas.microsoft.com/office/drawing/2012/chart" uri="{02D57815-91ED-43cb-92C2-25804820EDAC}">
            <c15:filteredLineSeries>
              <c15:ser>
                <c:idx val="0"/>
                <c:order val="0"/>
                <c:tx>
                  <c:strRef>
                    <c:extLst>
                      <c:ext uri="{02D57815-91ED-43cb-92C2-25804820EDAC}">
                        <c15:formulaRef>
                          <c15:sqref>'Chart Data'!$BS$4</c15:sqref>
                        </c15:formulaRef>
                      </c:ext>
                    </c:extLst>
                    <c:strCache>
                      <c:ptCount val="1"/>
                      <c:pt idx="0">
                        <c:v>Cargo &amp; Tanker ship visit</c:v>
                      </c:pt>
                    </c:strCache>
                  </c:strRef>
                </c:tx>
                <c:spPr>
                  <a:ln w="28575" cap="rnd">
                    <a:solidFill>
                      <a:schemeClr val="accent1"/>
                    </a:solidFill>
                    <a:round/>
                  </a:ln>
                  <a:effectLst/>
                </c:spPr>
                <c:marker>
                  <c:symbol val="none"/>
                </c:marker>
                <c:cat>
                  <c:numRef>
                    <c:extLst>
                      <c:ex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c:ext uri="{02D57815-91ED-43cb-92C2-25804820EDAC}">
                        <c15:formulaRef>
                          <c15:sqref>'Chart Data'!$BS$213:$BS$318</c15:sqref>
                        </c15:formulaRef>
                      </c:ext>
                    </c:extLst>
                    <c:numCache>
                      <c:formatCode>0.00</c:formatCode>
                      <c:ptCount val="106"/>
                      <c:pt idx="0">
                        <c:v>-1.2489626477684601</c:v>
                      </c:pt>
                      <c:pt idx="1">
                        <c:v>0.51477753261630599</c:v>
                      </c:pt>
                      <c:pt idx="2">
                        <c:v>-0.62430466721552214</c:v>
                      </c:pt>
                      <c:pt idx="3">
                        <c:v>-0.25685879630202924</c:v>
                      </c:pt>
                      <c:pt idx="4">
                        <c:v>1.4333922099000385</c:v>
                      </c:pt>
                      <c:pt idx="5">
                        <c:v>-0.99175053812901515</c:v>
                      </c:pt>
                      <c:pt idx="6">
                        <c:v>0.11058707461146375</c:v>
                      </c:pt>
                      <c:pt idx="7">
                        <c:v>-0.58756008012417293</c:v>
                      </c:pt>
                      <c:pt idx="8">
                        <c:v>-0.55081549303282362</c:v>
                      </c:pt>
                      <c:pt idx="9">
                        <c:v>-0.58756008012417293</c:v>
                      </c:pt>
                      <c:pt idx="10">
                        <c:v>0.95571257771249751</c:v>
                      </c:pt>
                      <c:pt idx="11">
                        <c:v>3.7097900428765151E-2</c:v>
                      </c:pt>
                      <c:pt idx="12">
                        <c:v>-0.77128301558091938</c:v>
                      </c:pt>
                      <c:pt idx="13">
                        <c:v>-0.91826136394631652</c:v>
                      </c:pt>
                      <c:pt idx="14">
                        <c:v>0.22082083588551163</c:v>
                      </c:pt>
                      <c:pt idx="15">
                        <c:v>-0.58756008012417293</c:v>
                      </c:pt>
                      <c:pt idx="16">
                        <c:v>1.0292017518951961</c:v>
                      </c:pt>
                      <c:pt idx="17">
                        <c:v>-0.58756008012417293</c:v>
                      </c:pt>
                      <c:pt idx="18">
                        <c:v>0.40454377134225811</c:v>
                      </c:pt>
                      <c:pt idx="19">
                        <c:v>0.40454377134225811</c:v>
                      </c:pt>
                      <c:pt idx="20">
                        <c:v>-0.8447721897636179</c:v>
                      </c:pt>
                      <c:pt idx="21">
                        <c:v>0.77198964225575106</c:v>
                      </c:pt>
                      <c:pt idx="22">
                        <c:v>-0.62430466721552214</c:v>
                      </c:pt>
                      <c:pt idx="23">
                        <c:v>-1.3591964090425082</c:v>
                      </c:pt>
                      <c:pt idx="24">
                        <c:v>0.73524505516440175</c:v>
                      </c:pt>
                      <c:pt idx="25">
                        <c:v>0.62501129389035393</c:v>
                      </c:pt>
                      <c:pt idx="26">
                        <c:v>-0.55081549303282362</c:v>
                      </c:pt>
                      <c:pt idx="27">
                        <c:v>3.7097900428765151E-2</c:v>
                      </c:pt>
                      <c:pt idx="28">
                        <c:v>0.99245716480384683</c:v>
                      </c:pt>
                      <c:pt idx="29">
                        <c:v>0.40454377134225811</c:v>
                      </c:pt>
                      <c:pt idx="30">
                        <c:v>-0.77128301558091938</c:v>
                      </c:pt>
                      <c:pt idx="31">
                        <c:v>-0.73453842848957007</c:v>
                      </c:pt>
                      <c:pt idx="32">
                        <c:v>3.5331333741585617E-4</c:v>
                      </c:pt>
                      <c:pt idx="33">
                        <c:v>-0.477326318850125</c:v>
                      </c:pt>
                      <c:pt idx="34">
                        <c:v>7.384248752011445E-2</c:v>
                      </c:pt>
                      <c:pt idx="35">
                        <c:v>-0.88151677685496721</c:v>
                      </c:pt>
                      <c:pt idx="36">
                        <c:v>-0.66104925430687145</c:v>
                      </c:pt>
                      <c:pt idx="37">
                        <c:v>-0.477326318850125</c:v>
                      </c:pt>
                      <c:pt idx="38">
                        <c:v>-1.2122180606771109</c:v>
                      </c:pt>
                      <c:pt idx="39">
                        <c:v>0.47803294552495668</c:v>
                      </c:pt>
                      <c:pt idx="40">
                        <c:v>-1.2857072348598095</c:v>
                      </c:pt>
                      <c:pt idx="41">
                        <c:v>-0.18336962211933061</c:v>
                      </c:pt>
                      <c:pt idx="42">
                        <c:v>0.44128835843360742</c:v>
                      </c:pt>
                      <c:pt idx="43">
                        <c:v>-0.14662503502798133</c:v>
                      </c:pt>
                      <c:pt idx="44">
                        <c:v>0.18407624879416234</c:v>
                      </c:pt>
                      <c:pt idx="45">
                        <c:v>0.36779918425090879</c:v>
                      </c:pt>
                      <c:pt idx="46">
                        <c:v>-2.4982786088743363</c:v>
                      </c:pt>
                      <c:pt idx="47">
                        <c:v>0.36779918425090879</c:v>
                      </c:pt>
                      <c:pt idx="48">
                        <c:v>-2.975958241061877</c:v>
                      </c:pt>
                      <c:pt idx="49">
                        <c:v>0.9189679906211482</c:v>
                      </c:pt>
                      <c:pt idx="50">
                        <c:v>-1.3224518219511587</c:v>
                      </c:pt>
                      <c:pt idx="51">
                        <c:v>-3.4903824603407672</c:v>
                      </c:pt>
                      <c:pt idx="52">
                        <c:v>-2.5350231959656857</c:v>
                      </c:pt>
                      <c:pt idx="53">
                        <c:v>-0.95500595103766583</c:v>
                      </c:pt>
                      <c:pt idx="54">
                        <c:v>-0.25685879630202924</c:v>
                      </c:pt>
                      <c:pt idx="55">
                        <c:v>-2.094088150869494</c:v>
                      </c:pt>
                      <c:pt idx="56">
                        <c:v>-1.1754734735857617</c:v>
                      </c:pt>
                      <c:pt idx="57">
                        <c:v>-0.29360338339337849</c:v>
                      </c:pt>
                      <c:pt idx="58">
                        <c:v>-0.29360338339337849</c:v>
                      </c:pt>
                      <c:pt idx="59">
                        <c:v>-0.3303479704847278</c:v>
                      </c:pt>
                      <c:pt idx="60">
                        <c:v>-0.8447721897636179</c:v>
                      </c:pt>
                      <c:pt idx="61">
                        <c:v>-0.25685879630202924</c:v>
                      </c:pt>
                      <c:pt idx="62">
                        <c:v>-0.77128301558091938</c:v>
                      </c:pt>
                      <c:pt idx="63">
                        <c:v>-0.8447721897636179</c:v>
                      </c:pt>
                      <c:pt idx="64">
                        <c:v>0.25756542297686091</c:v>
                      </c:pt>
                      <c:pt idx="65">
                        <c:v>0.51477753261630599</c:v>
                      </c:pt>
                      <c:pt idx="66">
                        <c:v>3.5331333741585617E-4</c:v>
                      </c:pt>
                      <c:pt idx="67">
                        <c:v>-1.0652397123117137</c:v>
                      </c:pt>
                      <c:pt idx="68">
                        <c:v>-1.4326855832252068</c:v>
                      </c:pt>
                      <c:pt idx="69">
                        <c:v>-1.2857072348598095</c:v>
                      </c:pt>
                      <c:pt idx="70">
                        <c:v>-1.2489626477684601</c:v>
                      </c:pt>
                      <c:pt idx="71">
                        <c:v>-0.51407090594147431</c:v>
                      </c:pt>
                      <c:pt idx="72">
                        <c:v>-0.95500595103766583</c:v>
                      </c:pt>
                      <c:pt idx="73">
                        <c:v>-1.3959409961338574</c:v>
                      </c:pt>
                      <c:pt idx="74">
                        <c:v>-0.36709255757607712</c:v>
                      </c:pt>
                      <c:pt idx="75">
                        <c:v>-0.8080276026722687</c:v>
                      </c:pt>
                      <c:pt idx="76">
                        <c:v>-0.14662503502798133</c:v>
                      </c:pt>
                      <c:pt idx="77">
                        <c:v>-0.62430466721552214</c:v>
                      </c:pt>
                      <c:pt idx="78">
                        <c:v>-0.66104925430687145</c:v>
                      </c:pt>
                      <c:pt idx="79">
                        <c:v>-0.8080276026722687</c:v>
                      </c:pt>
                      <c:pt idx="80">
                        <c:v>-1.5061747574079052</c:v>
                      </c:pt>
                      <c:pt idx="81">
                        <c:v>-0.91826136394631652</c:v>
                      </c:pt>
                      <c:pt idx="82">
                        <c:v>-1.1019842994030631</c:v>
                      </c:pt>
                      <c:pt idx="83">
                        <c:v>-1.1019842994030631</c:v>
                      </c:pt>
                      <c:pt idx="84">
                        <c:v>-2.1675773250521928</c:v>
                      </c:pt>
                      <c:pt idx="85">
                        <c:v>-1.9103652154127475</c:v>
                      </c:pt>
                      <c:pt idx="86">
                        <c:v>-1.6164085186819532</c:v>
                      </c:pt>
                      <c:pt idx="87">
                        <c:v>-2.2778110863262406</c:v>
                      </c:pt>
                      <c:pt idx="88">
                        <c:v>-2.351300260508939</c:v>
                      </c:pt>
                      <c:pt idx="89">
                        <c:v>-2.2410664992348912</c:v>
                      </c:pt>
                      <c:pt idx="90">
                        <c:v>-1.0284951252203645</c:v>
                      </c:pt>
                      <c:pt idx="91">
                        <c:v>-3.0861920023359248</c:v>
                      </c:pt>
                      <c:pt idx="92">
                        <c:v>-1.1754734735857617</c:v>
                      </c:pt>
                      <c:pt idx="93">
                        <c:v>-1.1387288864944123</c:v>
                      </c:pt>
                      <c:pt idx="94">
                        <c:v>-3.0494474152445759</c:v>
                      </c:pt>
                      <c:pt idx="95">
                        <c:v>-2.3145556734175896</c:v>
                      </c:pt>
                      <c:pt idx="96">
                        <c:v>-0.8447721897636179</c:v>
                      </c:pt>
                      <c:pt idx="97">
                        <c:v>-2.351300260508939</c:v>
                      </c:pt>
                      <c:pt idx="98">
                        <c:v>-2.4615340217829869</c:v>
                      </c:pt>
                      <c:pt idx="99">
                        <c:v>-2.0573435637781445</c:v>
                      </c:pt>
                    </c:numCache>
                  </c:numRef>
                </c:val>
                <c:smooth val="0"/>
                <c:extLst>
                  <c:ext xmlns:c16="http://schemas.microsoft.com/office/drawing/2014/chart" uri="{C3380CC4-5D6E-409C-BE32-E72D297353CC}">
                    <c16:uniqueId val="{00000004-C740-44AD-A817-637D10CA4BF8}"/>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'Chart Data'!$BT$4</c15:sqref>
                        </c15:formulaRef>
                      </c:ext>
                    </c:extLst>
                    <c:strCache>
                      <c:ptCount val="1"/>
                      <c:pt idx="0">
                        <c:v>Other ship visits</c:v>
                      </c:pt>
                    </c:strCache>
                  </c:strRef>
                </c:tx>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Data'!$BT$213:$BT$318</c15:sqref>
                        </c15:formulaRef>
                      </c:ext>
                    </c:extLst>
                    <c:numCache>
                      <c:formatCode>0.00</c:formatCode>
                      <c:ptCount val="106"/>
                      <c:pt idx="0">
                        <c:v>-0.9302197171268608</c:v>
                      </c:pt>
                      <c:pt idx="1">
                        <c:v>-1.0960172331186235</c:v>
                      </c:pt>
                      <c:pt idx="2">
                        <c:v>-1.3447135071062675</c:v>
                      </c:pt>
                      <c:pt idx="3">
                        <c:v>-1.4276122651021488</c:v>
                      </c:pt>
                      <c:pt idx="4">
                        <c:v>-1.4276122651021488</c:v>
                      </c:pt>
                      <c:pt idx="5">
                        <c:v>-1.2618147491103862</c:v>
                      </c:pt>
                      <c:pt idx="6">
                        <c:v>-1.2618147491103862</c:v>
                      </c:pt>
                      <c:pt idx="7">
                        <c:v>-0.76442220113509818</c:v>
                      </c:pt>
                      <c:pt idx="8">
                        <c:v>-0.84732095913097949</c:v>
                      </c:pt>
                      <c:pt idx="9">
                        <c:v>-1.1789159911145048</c:v>
                      </c:pt>
                      <c:pt idx="10">
                        <c:v>-0.59862468514333544</c:v>
                      </c:pt>
                      <c:pt idx="11">
                        <c:v>-0.76442220113509818</c:v>
                      </c:pt>
                      <c:pt idx="12">
                        <c:v>-0.68152344313921687</c:v>
                      </c:pt>
                      <c:pt idx="13">
                        <c:v>-0.34992841115569145</c:v>
                      </c:pt>
                      <c:pt idx="14">
                        <c:v>-0.68152344313921687</c:v>
                      </c:pt>
                      <c:pt idx="15">
                        <c:v>6.4565378823715228E-2</c:v>
                      </c:pt>
                      <c:pt idx="16">
                        <c:v>0.64485668479488456</c:v>
                      </c:pt>
                      <c:pt idx="17">
                        <c:v>0.56195792679900325</c:v>
                      </c:pt>
                      <c:pt idx="18">
                        <c:v>1.5567430227495793</c:v>
                      </c:pt>
                      <c:pt idx="19">
                        <c:v>1.2251479907660541</c:v>
                      </c:pt>
                      <c:pt idx="20">
                        <c:v>1.8054392967372233</c:v>
                      </c:pt>
                      <c:pt idx="21">
                        <c:v>1.2251479907660541</c:v>
                      </c:pt>
                      <c:pt idx="22">
                        <c:v>1.3909455067578167</c:v>
                      </c:pt>
                      <c:pt idx="23">
                        <c:v>1.1422492327701725</c:v>
                      </c:pt>
                      <c:pt idx="24">
                        <c:v>1.0593504747742912</c:v>
                      </c:pt>
                      <c:pt idx="25">
                        <c:v>1.7225405387413419</c:v>
                      </c:pt>
                      <c:pt idx="26">
                        <c:v>0.72775544279076598</c:v>
                      </c:pt>
                      <c:pt idx="27">
                        <c:v>1.1422492327701725</c:v>
                      </c:pt>
                      <c:pt idx="28">
                        <c:v>0.56195792679900325</c:v>
                      </c:pt>
                      <c:pt idx="29">
                        <c:v>1.3080467487619354</c:v>
                      </c:pt>
                      <c:pt idx="30">
                        <c:v>0.89355295878252861</c:v>
                      </c:pt>
                      <c:pt idx="31">
                        <c:v>0.64485668479488456</c:v>
                      </c:pt>
                      <c:pt idx="32">
                        <c:v>1.1422492327701725</c:v>
                      </c:pt>
                      <c:pt idx="33">
                        <c:v>1.473844264753698</c:v>
                      </c:pt>
                      <c:pt idx="34">
                        <c:v>1.3909455067578167</c:v>
                      </c:pt>
                      <c:pt idx="35">
                        <c:v>1.3909455067578167</c:v>
                      </c:pt>
                      <c:pt idx="36">
                        <c:v>0.89355295878252861</c:v>
                      </c:pt>
                      <c:pt idx="37">
                        <c:v>0.56195792679900325</c:v>
                      </c:pt>
                      <c:pt idx="38">
                        <c:v>-0.10123213716804745</c:v>
                      </c:pt>
                      <c:pt idx="39">
                        <c:v>0.64485668479488456</c:v>
                      </c:pt>
                      <c:pt idx="40">
                        <c:v>-0.18413089516392878</c:v>
                      </c:pt>
                      <c:pt idx="41">
                        <c:v>0.23036289481547792</c:v>
                      </c:pt>
                      <c:pt idx="42">
                        <c:v>-0.10123213716804745</c:v>
                      </c:pt>
                      <c:pt idx="43">
                        <c:v>-0.34992841115569145</c:v>
                      </c:pt>
                      <c:pt idx="44">
                        <c:v>-0.26702965315981014</c:v>
                      </c:pt>
                      <c:pt idx="45">
                        <c:v>-1.0960172331186235</c:v>
                      </c:pt>
                      <c:pt idx="46">
                        <c:v>-0.9302197171268608</c:v>
                      </c:pt>
                      <c:pt idx="47">
                        <c:v>-1.0960172331186235</c:v>
                      </c:pt>
                      <c:pt idx="48">
                        <c:v>-0.76442220113509818</c:v>
                      </c:pt>
                      <c:pt idx="49">
                        <c:v>-0.76442220113509818</c:v>
                      </c:pt>
                      <c:pt idx="50">
                        <c:v>-1.0960172331186235</c:v>
                      </c:pt>
                      <c:pt idx="51">
                        <c:v>-1.4276122651021488</c:v>
                      </c:pt>
                      <c:pt idx="52">
                        <c:v>-1.1789159911145048</c:v>
                      </c:pt>
                      <c:pt idx="53">
                        <c:v>-1.3447135071062675</c:v>
                      </c:pt>
                      <c:pt idx="54">
                        <c:v>-1.3447135071062675</c:v>
                      </c:pt>
                      <c:pt idx="55">
                        <c:v>-1.5105110230980303</c:v>
                      </c:pt>
                      <c:pt idx="56">
                        <c:v>-1.6763085390897929</c:v>
                      </c:pt>
                      <c:pt idx="57">
                        <c:v>-1.3447135071062675</c:v>
                      </c:pt>
                      <c:pt idx="58">
                        <c:v>-0.84732095913097949</c:v>
                      </c:pt>
                      <c:pt idx="59">
                        <c:v>-0.9302197171268608</c:v>
                      </c:pt>
                      <c:pt idx="60">
                        <c:v>-0.84732095913097949</c:v>
                      </c:pt>
                      <c:pt idx="61">
                        <c:v>-1.4276122651021488</c:v>
                      </c:pt>
                      <c:pt idx="62">
                        <c:v>-1.0960172331186235</c:v>
                      </c:pt>
                      <c:pt idx="63">
                        <c:v>-1.1789159911145048</c:v>
                      </c:pt>
                      <c:pt idx="64">
                        <c:v>-1.1789159911145048</c:v>
                      </c:pt>
                      <c:pt idx="65">
                        <c:v>-0.76442220113509818</c:v>
                      </c:pt>
                      <c:pt idx="66">
                        <c:v>-0.59862468514333544</c:v>
                      </c:pt>
                      <c:pt idx="67">
                        <c:v>-0.59862468514333544</c:v>
                      </c:pt>
                      <c:pt idx="68">
                        <c:v>0.14746413681959658</c:v>
                      </c:pt>
                      <c:pt idx="69">
                        <c:v>0.72775544279076598</c:v>
                      </c:pt>
                      <c:pt idx="70">
                        <c:v>0.89355295878252861</c:v>
                      </c:pt>
                      <c:pt idx="71">
                        <c:v>1.3909455067578167</c:v>
                      </c:pt>
                      <c:pt idx="72">
                        <c:v>0.81065420078664729</c:v>
                      </c:pt>
                      <c:pt idx="73">
                        <c:v>0.81065420078664729</c:v>
                      </c:pt>
                      <c:pt idx="74">
                        <c:v>0.39616041080724057</c:v>
                      </c:pt>
                      <c:pt idx="75">
                        <c:v>0.64485668479488456</c:v>
                      </c:pt>
                      <c:pt idx="76">
                        <c:v>0.14746413681959658</c:v>
                      </c:pt>
                      <c:pt idx="77">
                        <c:v>0.56195792679900325</c:v>
                      </c:pt>
                      <c:pt idx="78">
                        <c:v>-0.26702965315981014</c:v>
                      </c:pt>
                      <c:pt idx="79">
                        <c:v>0.47905916880312194</c:v>
                      </c:pt>
                      <c:pt idx="80">
                        <c:v>0.39616041080724057</c:v>
                      </c:pt>
                      <c:pt idx="81">
                        <c:v>0.31326165281135926</c:v>
                      </c:pt>
                      <c:pt idx="82">
                        <c:v>0.72775544279076598</c:v>
                      </c:pt>
                      <c:pt idx="83">
                        <c:v>0.89355295878252861</c:v>
                      </c:pt>
                      <c:pt idx="84">
                        <c:v>0.31326165281135926</c:v>
                      </c:pt>
                      <c:pt idx="85">
                        <c:v>0.47905916880312194</c:v>
                      </c:pt>
                      <c:pt idx="86">
                        <c:v>1.0593504747742912</c:v>
                      </c:pt>
                      <c:pt idx="87">
                        <c:v>0.81065420078664729</c:v>
                      </c:pt>
                      <c:pt idx="88">
                        <c:v>0.81065420078664729</c:v>
                      </c:pt>
                      <c:pt idx="89">
                        <c:v>0.31326165281135926</c:v>
                      </c:pt>
                      <c:pt idx="90">
                        <c:v>-1.8333379172166112E-2</c:v>
                      </c:pt>
                      <c:pt idx="91">
                        <c:v>6.4565378823715228E-2</c:v>
                      </c:pt>
                      <c:pt idx="92">
                        <c:v>-0.18413089516392878</c:v>
                      </c:pt>
                      <c:pt idx="93">
                        <c:v>-0.18413089516392878</c:v>
                      </c:pt>
                      <c:pt idx="94">
                        <c:v>0.23036289481547792</c:v>
                      </c:pt>
                      <c:pt idx="95">
                        <c:v>-0.76442220113509818</c:v>
                      </c:pt>
                      <c:pt idx="96">
                        <c:v>-0.68152344313921687</c:v>
                      </c:pt>
                      <c:pt idx="97">
                        <c:v>-0.76442220113509818</c:v>
                      </c:pt>
                      <c:pt idx="98">
                        <c:v>-0.68152344313921687</c:v>
                      </c:pt>
                      <c:pt idx="99">
                        <c:v>-0.84732095913097949</c:v>
                      </c:pt>
                    </c:numCache>
                  </c:numRef>
                </c:val>
                <c:smooth val="0"/>
                <c:extLst xmlns:c15="http://schemas.microsoft.com/office/drawing/2012/chart">
                  <c:ext xmlns:c16="http://schemas.microsoft.com/office/drawing/2014/chart" uri="{C3380CC4-5D6E-409C-BE32-E72D297353CC}">
                    <c16:uniqueId val="{00000005-C740-44AD-A817-637D10CA4BF8}"/>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'Chart Data'!$BU$4</c15:sqref>
                        </c15:formulaRef>
                      </c:ext>
                    </c:extLst>
                    <c:strCache>
                      <c:ptCount val="1"/>
                      <c:pt idx="0">
                        <c:v>Heavy goods vehicle travel</c:v>
                      </c:pt>
                    </c:strCache>
                  </c:strRef>
                </c:tx>
                <c:spPr>
                  <a:ln w="28575"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Data'!$BU$213:$BU$318</c15:sqref>
                        </c15:formulaRef>
                      </c:ext>
                    </c:extLst>
                    <c:numCache>
                      <c:formatCode>0.00</c:formatCode>
                      <c:ptCount val="106"/>
                      <c:pt idx="0">
                        <c:v>-2.9756690430626773</c:v>
                      </c:pt>
                      <c:pt idx="1">
                        <c:v>-0.51975312310511723</c:v>
                      </c:pt>
                      <c:pt idx="2">
                        <c:v>-0.51975312310511723</c:v>
                      </c:pt>
                      <c:pt idx="3">
                        <c:v>-0.10768669358203704</c:v>
                      </c:pt>
                      <c:pt idx="4">
                        <c:v>-0.25603060821034668</c:v>
                      </c:pt>
                      <c:pt idx="5">
                        <c:v>-0.20658263666757681</c:v>
                      </c:pt>
                      <c:pt idx="6">
                        <c:v>-0.20658263666757681</c:v>
                      </c:pt>
                      <c:pt idx="7">
                        <c:v>-0.22306529384849955</c:v>
                      </c:pt>
                      <c:pt idx="8">
                        <c:v>-5.8238722039267152E-2</c:v>
                      </c:pt>
                      <c:pt idx="9">
                        <c:v>0.27141442157919599</c:v>
                      </c:pt>
                      <c:pt idx="10">
                        <c:v>-7.4721379220191536E-2</c:v>
                      </c:pt>
                      <c:pt idx="11">
                        <c:v>0.25493176439827325</c:v>
                      </c:pt>
                      <c:pt idx="12">
                        <c:v>-0.66809703773342688</c:v>
                      </c:pt>
                      <c:pt idx="13">
                        <c:v>-0.9812675241709673</c:v>
                      </c:pt>
                      <c:pt idx="14">
                        <c:v>0.10658784976996361</c:v>
                      </c:pt>
                      <c:pt idx="15">
                        <c:v>0.50217162211212107</c:v>
                      </c:pt>
                      <c:pt idx="16">
                        <c:v>0.41975833620750569</c:v>
                      </c:pt>
                      <c:pt idx="17">
                        <c:v>0.41975833620750569</c:v>
                      </c:pt>
                      <c:pt idx="18">
                        <c:v>-4.1756064858344405E-2</c:v>
                      </c:pt>
                      <c:pt idx="19">
                        <c:v>0.61755022237858359</c:v>
                      </c:pt>
                      <c:pt idx="20">
                        <c:v>0.69996350828320053</c:v>
                      </c:pt>
                      <c:pt idx="21">
                        <c:v>-0.12416935076296143</c:v>
                      </c:pt>
                      <c:pt idx="22">
                        <c:v>0.73292882264504611</c:v>
                      </c:pt>
                      <c:pt idx="23">
                        <c:v>0.65051553674043072</c:v>
                      </c:pt>
                      <c:pt idx="24">
                        <c:v>0.78237679418781592</c:v>
                      </c:pt>
                      <c:pt idx="25">
                        <c:v>0.83182476573058584</c:v>
                      </c:pt>
                      <c:pt idx="26">
                        <c:v>0.6669981939213534</c:v>
                      </c:pt>
                      <c:pt idx="27">
                        <c:v>0.63403287955950793</c:v>
                      </c:pt>
                      <c:pt idx="28">
                        <c:v>0.74941147982597045</c:v>
                      </c:pt>
                      <c:pt idx="29">
                        <c:v>0.55161959365489088</c:v>
                      </c:pt>
                      <c:pt idx="30">
                        <c:v>0.3867930218456585</c:v>
                      </c:pt>
                      <c:pt idx="31">
                        <c:v>0.27141442157919599</c:v>
                      </c:pt>
                      <c:pt idx="32">
                        <c:v>0.48568896493119829</c:v>
                      </c:pt>
                      <c:pt idx="33">
                        <c:v>0.32086239312196591</c:v>
                      </c:pt>
                      <c:pt idx="34">
                        <c:v>0.10658784976996361</c:v>
                      </c:pt>
                      <c:pt idx="35">
                        <c:v>0.7988594513687387</c:v>
                      </c:pt>
                      <c:pt idx="36">
                        <c:v>1.0955472806253581</c:v>
                      </c:pt>
                      <c:pt idx="37">
                        <c:v>0.96368602317797114</c:v>
                      </c:pt>
                      <c:pt idx="38">
                        <c:v>0.89775539445427843</c:v>
                      </c:pt>
                      <c:pt idx="39">
                        <c:v>0.7988594513687387</c:v>
                      </c:pt>
                      <c:pt idx="40">
                        <c:v>0.81534210854966305</c:v>
                      </c:pt>
                      <c:pt idx="41">
                        <c:v>0.69996350828320053</c:v>
                      </c:pt>
                      <c:pt idx="42">
                        <c:v>0.84830742291150862</c:v>
                      </c:pt>
                      <c:pt idx="43">
                        <c:v>0.6669981939213534</c:v>
                      </c:pt>
                      <c:pt idx="44">
                        <c:v>0.7988594513687387</c:v>
                      </c:pt>
                      <c:pt idx="45">
                        <c:v>0.93072070881612556</c:v>
                      </c:pt>
                      <c:pt idx="46">
                        <c:v>0.30437973594104317</c:v>
                      </c:pt>
                      <c:pt idx="47">
                        <c:v>1.0955472806253581</c:v>
                      </c:pt>
                      <c:pt idx="48">
                        <c:v>0.56810225083581367</c:v>
                      </c:pt>
                      <c:pt idx="49">
                        <c:v>1.1614779093490506</c:v>
                      </c:pt>
                      <c:pt idx="50">
                        <c:v>0.6669981939213534</c:v>
                      </c:pt>
                      <c:pt idx="51">
                        <c:v>-3.8657325308325303</c:v>
                      </c:pt>
                      <c:pt idx="52">
                        <c:v>-4.0635244170036096</c:v>
                      </c:pt>
                      <c:pt idx="53">
                        <c:v>-0.63513172337157975</c:v>
                      </c:pt>
                      <c:pt idx="54">
                        <c:v>0.28789707876012038</c:v>
                      </c:pt>
                      <c:pt idx="55">
                        <c:v>0.25493176439827325</c:v>
                      </c:pt>
                      <c:pt idx="56">
                        <c:v>0.51865427929304542</c:v>
                      </c:pt>
                      <c:pt idx="57">
                        <c:v>0.58458490801673801</c:v>
                      </c:pt>
                      <c:pt idx="58">
                        <c:v>0.61755022237858359</c:v>
                      </c:pt>
                      <c:pt idx="59">
                        <c:v>0.6010675651976608</c:v>
                      </c:pt>
                      <c:pt idx="60">
                        <c:v>0.86479008009243297</c:v>
                      </c:pt>
                      <c:pt idx="61">
                        <c:v>1.0131339947207409</c:v>
                      </c:pt>
                      <c:pt idx="62">
                        <c:v>0.98016868035889548</c:v>
                      </c:pt>
                      <c:pt idx="63">
                        <c:v>1.1120299378062808</c:v>
                      </c:pt>
                      <c:pt idx="64">
                        <c:v>1.5405790245102837</c:v>
                      </c:pt>
                      <c:pt idx="65">
                        <c:v>1.293339166796436</c:v>
                      </c:pt>
                      <c:pt idx="66">
                        <c:v>0.96368602317797114</c:v>
                      </c:pt>
                      <c:pt idx="67">
                        <c:v>2.4174563865348227E-2</c:v>
                      </c:pt>
                      <c:pt idx="68">
                        <c:v>0.51865427929304542</c:v>
                      </c:pt>
                      <c:pt idx="69">
                        <c:v>1.4746483957865928</c:v>
                      </c:pt>
                      <c:pt idx="70">
                        <c:v>0.91423805163520122</c:v>
                      </c:pt>
                      <c:pt idx="71">
                        <c:v>1.6394749675958236</c:v>
                      </c:pt>
                      <c:pt idx="72">
                        <c:v>1.4746483957865928</c:v>
                      </c:pt>
                      <c:pt idx="73">
                        <c:v>0.56810225083581367</c:v>
                      </c:pt>
                      <c:pt idx="74">
                        <c:v>1.4911310529675155</c:v>
                      </c:pt>
                      <c:pt idx="75">
                        <c:v>1.7218882535004405</c:v>
                      </c:pt>
                      <c:pt idx="76">
                        <c:v>1.8702321681287486</c:v>
                      </c:pt>
                      <c:pt idx="77">
                        <c:v>1.8537495109478257</c:v>
                      </c:pt>
                      <c:pt idx="78">
                        <c:v>1.7383709106813632</c:v>
                      </c:pt>
                      <c:pt idx="79">
                        <c:v>1.7218882535004405</c:v>
                      </c:pt>
                      <c:pt idx="80">
                        <c:v>1.3922351098819756</c:v>
                      </c:pt>
                      <c:pt idx="81">
                        <c:v>1.3263044811582814</c:v>
                      </c:pt>
                      <c:pt idx="82">
                        <c:v>1.2274085380727433</c:v>
                      </c:pt>
                      <c:pt idx="83">
                        <c:v>1.0790646234444337</c:v>
                      </c:pt>
                      <c:pt idx="84">
                        <c:v>1.293339166796436</c:v>
                      </c:pt>
                      <c:pt idx="85">
                        <c:v>1.2768565096155131</c:v>
                      </c:pt>
                      <c:pt idx="86">
                        <c:v>0.65051553674043072</c:v>
                      </c:pt>
                      <c:pt idx="87">
                        <c:v>1.524096367329361</c:v>
                      </c:pt>
                      <c:pt idx="88">
                        <c:v>1.1285125949872035</c:v>
                      </c:pt>
                      <c:pt idx="89">
                        <c:v>1.0131339947207409</c:v>
                      </c:pt>
                      <c:pt idx="90">
                        <c:v>1.0460993090825881</c:v>
                      </c:pt>
                      <c:pt idx="91">
                        <c:v>0.84830742291150862</c:v>
                      </c:pt>
                      <c:pt idx="92">
                        <c:v>0.96368602317797114</c:v>
                      </c:pt>
                      <c:pt idx="93">
                        <c:v>0.84830742291150862</c:v>
                      </c:pt>
                      <c:pt idx="94">
                        <c:v>0.71644616546412332</c:v>
                      </c:pt>
                      <c:pt idx="95">
                        <c:v>0.6010675651976608</c:v>
                      </c:pt>
                      <c:pt idx="96">
                        <c:v>0.78237679418781592</c:v>
                      </c:pt>
                      <c:pt idx="97">
                        <c:v>0.83182476573058584</c:v>
                      </c:pt>
                      <c:pt idx="98">
                        <c:v>0.83182476573058584</c:v>
                      </c:pt>
                      <c:pt idx="99">
                        <c:v>0.98016868035889548</c:v>
                      </c:pt>
                      <c:pt idx="100">
                        <c:v>0.65051553674043072</c:v>
                      </c:pt>
                      <c:pt idx="101">
                        <c:v>0.99665133753981827</c:v>
                      </c:pt>
                    </c:numCache>
                  </c:numRef>
                </c:val>
                <c:smooth val="0"/>
                <c:extLst xmlns:c15="http://schemas.microsoft.com/office/drawing/2012/chart">
                  <c:ext xmlns:c16="http://schemas.microsoft.com/office/drawing/2014/chart" uri="{C3380CC4-5D6E-409C-BE32-E72D297353CC}">
                    <c16:uniqueId val="{00000006-C740-44AD-A817-637D10CA4BF8}"/>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'Chart Data'!$BV$4</c15:sqref>
                        </c15:formulaRef>
                      </c:ext>
                    </c:extLst>
                    <c:strCache>
                      <c:ptCount val="1"/>
                      <c:pt idx="0">
                        <c:v>Light Commercial Vehicles</c:v>
                      </c:pt>
                    </c:strCache>
                  </c:strRef>
                </c:tx>
                <c:spPr>
                  <a:ln w="28575" cap="rnd">
                    <a:solidFill>
                      <a:schemeClr val="accent4"/>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Data'!$BV$213:$BV$318</c15:sqref>
                        </c15:formulaRef>
                      </c:ext>
                    </c:extLst>
                    <c:numCache>
                      <c:formatCode>0.00</c:formatCode>
                      <c:ptCount val="106"/>
                      <c:pt idx="0">
                        <c:v>-2.6321279860187685</c:v>
                      </c:pt>
                      <c:pt idx="1">
                        <c:v>-0.44336883417929113</c:v>
                      </c:pt>
                      <c:pt idx="2">
                        <c:v>-0.49579420308562572</c:v>
                      </c:pt>
                      <c:pt idx="3">
                        <c:v>-0.36473078081978988</c:v>
                      </c:pt>
                      <c:pt idx="4">
                        <c:v>-0.29919906968687066</c:v>
                      </c:pt>
                      <c:pt idx="5">
                        <c:v>-0.10260393628811562</c:v>
                      </c:pt>
                      <c:pt idx="6">
                        <c:v>-0.22056101632736813</c:v>
                      </c:pt>
                      <c:pt idx="7">
                        <c:v>-0.12881662074128225</c:v>
                      </c:pt>
                      <c:pt idx="8">
                        <c:v>1.5353143751138191E-2</c:v>
                      </c:pt>
                      <c:pt idx="9">
                        <c:v>0.12020388156380737</c:v>
                      </c:pt>
                      <c:pt idx="10">
                        <c:v>0.12020388156380737</c:v>
                      </c:pt>
                      <c:pt idx="11">
                        <c:v>0.39543706832206493</c:v>
                      </c:pt>
                      <c:pt idx="12">
                        <c:v>-1.0200478921489742</c:v>
                      </c:pt>
                      <c:pt idx="13">
                        <c:v>-0.71860202093754866</c:v>
                      </c:pt>
                      <c:pt idx="14">
                        <c:v>0.17262925047014197</c:v>
                      </c:pt>
                      <c:pt idx="15">
                        <c:v>0.32990535718914704</c:v>
                      </c:pt>
                      <c:pt idx="16">
                        <c:v>0.30369267273597911</c:v>
                      </c:pt>
                      <c:pt idx="17">
                        <c:v>0.22505461937647656</c:v>
                      </c:pt>
                      <c:pt idx="18">
                        <c:v>-0.25988004300711937</c:v>
                      </c:pt>
                      <c:pt idx="19">
                        <c:v>0.60513854394740463</c:v>
                      </c:pt>
                      <c:pt idx="20">
                        <c:v>0.47407512168156751</c:v>
                      </c:pt>
                      <c:pt idx="21">
                        <c:v>-0.19434833187420147</c:v>
                      </c:pt>
                      <c:pt idx="22">
                        <c:v>0.67067025508032252</c:v>
                      </c:pt>
                      <c:pt idx="23">
                        <c:v>0.52650049058790205</c:v>
                      </c:pt>
                      <c:pt idx="24">
                        <c:v>0.64445757062715459</c:v>
                      </c:pt>
                      <c:pt idx="25">
                        <c:v>0.65756391285373927</c:v>
                      </c:pt>
                      <c:pt idx="26">
                        <c:v>0.55271317504106876</c:v>
                      </c:pt>
                      <c:pt idx="27">
                        <c:v>0.47407512168156751</c:v>
                      </c:pt>
                      <c:pt idx="28">
                        <c:v>0.5133941483613188</c:v>
                      </c:pt>
                      <c:pt idx="29">
                        <c:v>0.55271317504106876</c:v>
                      </c:pt>
                      <c:pt idx="30">
                        <c:v>0.42164975277523292</c:v>
                      </c:pt>
                      <c:pt idx="31">
                        <c:v>0.34301169941573034</c:v>
                      </c:pt>
                      <c:pt idx="32">
                        <c:v>0.369224383868897</c:v>
                      </c:pt>
                      <c:pt idx="33">
                        <c:v>0.1333102237903907</c:v>
                      </c:pt>
                      <c:pt idx="34">
                        <c:v>-0.2074546741007848</c:v>
                      </c:pt>
                      <c:pt idx="35">
                        <c:v>0.59203220172082005</c:v>
                      </c:pt>
                      <c:pt idx="36">
                        <c:v>0.60513854394740463</c:v>
                      </c:pt>
                      <c:pt idx="37">
                        <c:v>0.65756391285373927</c:v>
                      </c:pt>
                      <c:pt idx="38">
                        <c:v>0.57892585949423669</c:v>
                      </c:pt>
                      <c:pt idx="39">
                        <c:v>0.55271317504106876</c:v>
                      </c:pt>
                      <c:pt idx="40">
                        <c:v>0.55271317504106876</c:v>
                      </c:pt>
                      <c:pt idx="41">
                        <c:v>0.47407512168156751</c:v>
                      </c:pt>
                      <c:pt idx="42">
                        <c:v>0.5396068328144854</c:v>
                      </c:pt>
                      <c:pt idx="43">
                        <c:v>0.32990535718914704</c:v>
                      </c:pt>
                      <c:pt idx="44">
                        <c:v>0.44786243722839952</c:v>
                      </c:pt>
                      <c:pt idx="45">
                        <c:v>0.5396068328144854</c:v>
                      </c:pt>
                      <c:pt idx="46">
                        <c:v>0.27747998828281117</c:v>
                      </c:pt>
                      <c:pt idx="47">
                        <c:v>0.60513854394740463</c:v>
                      </c:pt>
                      <c:pt idx="48">
                        <c:v>0.47407512168156751</c:v>
                      </c:pt>
                      <c:pt idx="49">
                        <c:v>0.60513854394740463</c:v>
                      </c:pt>
                      <c:pt idx="50">
                        <c:v>0.23816096160306119</c:v>
                      </c:pt>
                      <c:pt idx="51">
                        <c:v>-4.8339934800848292</c:v>
                      </c:pt>
                      <c:pt idx="52">
                        <c:v>-4.0214002620366402</c:v>
                      </c:pt>
                      <c:pt idx="53">
                        <c:v>-0.62685762535146283</c:v>
                      </c:pt>
                      <c:pt idx="54">
                        <c:v>-0.18124198964761815</c:v>
                      </c:pt>
                      <c:pt idx="55">
                        <c:v>-0.22056101632736813</c:v>
                      </c:pt>
                      <c:pt idx="56">
                        <c:v>-0.12881662074128225</c:v>
                      </c:pt>
                      <c:pt idx="57">
                        <c:v>1.5353143751138191E-2</c:v>
                      </c:pt>
                      <c:pt idx="58">
                        <c:v>-2.396588292861308E-2</c:v>
                      </c:pt>
                      <c:pt idx="59">
                        <c:v>-5.0178567381781024E-2</c:v>
                      </c:pt>
                      <c:pt idx="60">
                        <c:v>0.15952290824355864</c:v>
                      </c:pt>
                      <c:pt idx="61">
                        <c:v>0.25126730382964452</c:v>
                      </c:pt>
                      <c:pt idx="62">
                        <c:v>0.26437364605622782</c:v>
                      </c:pt>
                      <c:pt idx="63">
                        <c:v>0.46096877945498288</c:v>
                      </c:pt>
                      <c:pt idx="64">
                        <c:v>0.5396068328144854</c:v>
                      </c:pt>
                      <c:pt idx="65">
                        <c:v>0.55271317504106876</c:v>
                      </c:pt>
                      <c:pt idx="66">
                        <c:v>0.3561180416423137</c:v>
                      </c:pt>
                      <c:pt idx="67">
                        <c:v>-1.1642176566413946</c:v>
                      </c:pt>
                      <c:pt idx="68">
                        <c:v>-0.48268786085904236</c:v>
                      </c:pt>
                      <c:pt idx="69">
                        <c:v>0.3561180416423137</c:v>
                      </c:pt>
                      <c:pt idx="70">
                        <c:v>-0.12881662074128225</c:v>
                      </c:pt>
                      <c:pt idx="71">
                        <c:v>0.7493083084398251</c:v>
                      </c:pt>
                      <c:pt idx="72">
                        <c:v>0.46096877945498288</c:v>
                      </c:pt>
                      <c:pt idx="73">
                        <c:v>-0.29919906968687066</c:v>
                      </c:pt>
                      <c:pt idx="74">
                        <c:v>0.5133941483613188</c:v>
                      </c:pt>
                      <c:pt idx="75">
                        <c:v>0.44786243722839952</c:v>
                      </c:pt>
                      <c:pt idx="76">
                        <c:v>0.63135122840057123</c:v>
                      </c:pt>
                      <c:pt idx="77">
                        <c:v>0.7755209928929917</c:v>
                      </c:pt>
                      <c:pt idx="78">
                        <c:v>0.67067025508032252</c:v>
                      </c:pt>
                      <c:pt idx="79">
                        <c:v>0.60513854394740463</c:v>
                      </c:pt>
                      <c:pt idx="80">
                        <c:v>0.63135122840057123</c:v>
                      </c:pt>
                      <c:pt idx="81">
                        <c:v>0.46096877945498288</c:v>
                      </c:pt>
                      <c:pt idx="82">
                        <c:v>0.3561180416423137</c:v>
                      </c:pt>
                      <c:pt idx="83">
                        <c:v>0.30369267273597911</c:v>
                      </c:pt>
                      <c:pt idx="84">
                        <c:v>0.23816096160306119</c:v>
                      </c:pt>
                      <c:pt idx="85">
                        <c:v>0.1333102237903907</c:v>
                      </c:pt>
                      <c:pt idx="86">
                        <c:v>-0.37783712304637318</c:v>
                      </c:pt>
                      <c:pt idx="87">
                        <c:v>0.38233072609548163</c:v>
                      </c:pt>
                      <c:pt idx="88">
                        <c:v>0.38233072609548163</c:v>
                      </c:pt>
                      <c:pt idx="89">
                        <c:v>0.27747998828281117</c:v>
                      </c:pt>
                      <c:pt idx="90">
                        <c:v>0.39543706832206493</c:v>
                      </c:pt>
                      <c:pt idx="91">
                        <c:v>0.10709753933722405</c:v>
                      </c:pt>
                      <c:pt idx="92">
                        <c:v>0.26437364605622782</c:v>
                      </c:pt>
                      <c:pt idx="93">
                        <c:v>0.10709753933722405</c:v>
                      </c:pt>
                      <c:pt idx="94">
                        <c:v>1.5353143751138191E-2</c:v>
                      </c:pt>
                      <c:pt idx="95">
                        <c:v>2.2468015245535647E-3</c:v>
                      </c:pt>
                      <c:pt idx="96">
                        <c:v>0.26437364605622782</c:v>
                      </c:pt>
                      <c:pt idx="97">
                        <c:v>0.19884193492330993</c:v>
                      </c:pt>
                      <c:pt idx="98">
                        <c:v>0.3561180416423137</c:v>
                      </c:pt>
                      <c:pt idx="99">
                        <c:v>0.34301169941573034</c:v>
                      </c:pt>
                      <c:pt idx="100">
                        <c:v>0.12020388156380737</c:v>
                      </c:pt>
                      <c:pt idx="101">
                        <c:v>0.22505461937647656</c:v>
                      </c:pt>
                    </c:numCache>
                  </c:numRef>
                </c:val>
                <c:smooth val="0"/>
                <c:extLst xmlns:c15="http://schemas.microsoft.com/office/drawing/2012/chart">
                  <c:ext xmlns:c16="http://schemas.microsoft.com/office/drawing/2014/chart" uri="{C3380CC4-5D6E-409C-BE32-E72D297353CC}">
                    <c16:uniqueId val="{00000007-C740-44AD-A817-637D10CA4BF8}"/>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'Chart Data'!$BW$4</c15:sqref>
                        </c15:formulaRef>
                      </c:ext>
                    </c:extLst>
                    <c:strCache>
                      <c:ptCount val="1"/>
                      <c:pt idx="0">
                        <c:v>Air traffic (y/y)</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Data'!$BW$213:$BW$318</c15:sqref>
                        </c15:formulaRef>
                      </c:ext>
                    </c:extLst>
                    <c:numCache>
                      <c:formatCode>0.00</c:formatCode>
                      <c:ptCount val="106"/>
                      <c:pt idx="0">
                        <c:v>-0.87243957392663529</c:v>
                      </c:pt>
                      <c:pt idx="1">
                        <c:v>-1.5172016374957409</c:v>
                      </c:pt>
                      <c:pt idx="2">
                        <c:v>-1.7998824938078843</c:v>
                      </c:pt>
                      <c:pt idx="3">
                        <c:v>-1.6184517164646868</c:v>
                      </c:pt>
                      <c:pt idx="4">
                        <c:v>-1.4547738431410924</c:v>
                      </c:pt>
                      <c:pt idx="5">
                        <c:v>-0.98519977747971943</c:v>
                      </c:pt>
                      <c:pt idx="6">
                        <c:v>-0.79030800697880066</c:v>
                      </c:pt>
                      <c:pt idx="7">
                        <c:v>-0.91848007226318873</c:v>
                      </c:pt>
                      <c:pt idx="8">
                        <c:v>-0.85800314648212284</c:v>
                      </c:pt>
                      <c:pt idx="9">
                        <c:v>-0.76026463094562602</c:v>
                      </c:pt>
                      <c:pt idx="10">
                        <c:v>-0.66993941598874374</c:v>
                      </c:pt>
                      <c:pt idx="11">
                        <c:v>-0.68749723315098865</c:v>
                      </c:pt>
                      <c:pt idx="12">
                        <c:v>-0.4688048660523601</c:v>
                      </c:pt>
                      <c:pt idx="13">
                        <c:v>-2.1571032513613584E-3</c:v>
                      </c:pt>
                      <c:pt idx="14">
                        <c:v>0.1427924317658385</c:v>
                      </c:pt>
                      <c:pt idx="15">
                        <c:v>0.14591382148357093</c:v>
                      </c:pt>
                      <c:pt idx="16">
                        <c:v>0.11879674831077042</c:v>
                      </c:pt>
                      <c:pt idx="17">
                        <c:v>0.43815393380626994</c:v>
                      </c:pt>
                      <c:pt idx="18">
                        <c:v>0.63343587802190526</c:v>
                      </c:pt>
                      <c:pt idx="19">
                        <c:v>0.71829866097275585</c:v>
                      </c:pt>
                      <c:pt idx="20">
                        <c:v>0.98147083154907155</c:v>
                      </c:pt>
                      <c:pt idx="21">
                        <c:v>1.1806545129118724</c:v>
                      </c:pt>
                      <c:pt idx="22">
                        <c:v>1.1558784820273713</c:v>
                      </c:pt>
                      <c:pt idx="23">
                        <c:v>1.2095273678008975</c:v>
                      </c:pt>
                      <c:pt idx="24">
                        <c:v>1.2044551095095823</c:v>
                      </c:pt>
                      <c:pt idx="25">
                        <c:v>1.140271533438709</c:v>
                      </c:pt>
                      <c:pt idx="26">
                        <c:v>1.2005533723624167</c:v>
                      </c:pt>
                      <c:pt idx="27">
                        <c:v>1.2895129793177911</c:v>
                      </c:pt>
                      <c:pt idx="28">
                        <c:v>1.2263048375337093</c:v>
                      </c:pt>
                      <c:pt idx="29">
                        <c:v>1.2875621107442083</c:v>
                      </c:pt>
                      <c:pt idx="30">
                        <c:v>1.1262252797089132</c:v>
                      </c:pt>
                      <c:pt idx="31">
                        <c:v>1.1472946603036072</c:v>
                      </c:pt>
                      <c:pt idx="32">
                        <c:v>1.1203726739881648</c:v>
                      </c:pt>
                      <c:pt idx="33">
                        <c:v>1.1730461254748996</c:v>
                      </c:pt>
                      <c:pt idx="34">
                        <c:v>1.2750765518732785</c:v>
                      </c:pt>
                      <c:pt idx="35">
                        <c:v>1.210697888945047</c:v>
                      </c:pt>
                      <c:pt idx="36">
                        <c:v>1.2239637952454099</c:v>
                      </c:pt>
                      <c:pt idx="37">
                        <c:v>1.216160320951079</c:v>
                      </c:pt>
                      <c:pt idx="38">
                        <c:v>1.0838914316621671</c:v>
                      </c:pt>
                      <c:pt idx="39">
                        <c:v>0.92821211949026194</c:v>
                      </c:pt>
                      <c:pt idx="40">
                        <c:v>0.77701980503759716</c:v>
                      </c:pt>
                      <c:pt idx="41">
                        <c:v>0.65021334775471706</c:v>
                      </c:pt>
                      <c:pt idx="42">
                        <c:v>0.67167290206412755</c:v>
                      </c:pt>
                      <c:pt idx="43">
                        <c:v>0.10611610258248241</c:v>
                      </c:pt>
                      <c:pt idx="44">
                        <c:v>-0.75031520122035389</c:v>
                      </c:pt>
                      <c:pt idx="45">
                        <c:v>-0.93740349742694151</c:v>
                      </c:pt>
                      <c:pt idx="46">
                        <c:v>-1.1051781947550599</c:v>
                      </c:pt>
                      <c:pt idx="47">
                        <c:v>-0.99436885977555844</c:v>
                      </c:pt>
                      <c:pt idx="48">
                        <c:v>-0.9945639466329167</c:v>
                      </c:pt>
                      <c:pt idx="49">
                        <c:v>-0.43661553458824437</c:v>
                      </c:pt>
                      <c:pt idx="50">
                        <c:v>-0.35077731735060247</c:v>
                      </c:pt>
                      <c:pt idx="51">
                        <c:v>-1.4097087790913303</c:v>
                      </c:pt>
                      <c:pt idx="52">
                        <c:v>-0.74309698749809761</c:v>
                      </c:pt>
                      <c:pt idx="53">
                        <c:v>-1.3158720007019991</c:v>
                      </c:pt>
                      <c:pt idx="54">
                        <c:v>-1.5546583141085302</c:v>
                      </c:pt>
                      <c:pt idx="55">
                        <c:v>-1.6047956364496074</c:v>
                      </c:pt>
                      <c:pt idx="56">
                        <c:v>-1.3234803881389718</c:v>
                      </c:pt>
                      <c:pt idx="57">
                        <c:v>-1.0129021112245948</c:v>
                      </c:pt>
                      <c:pt idx="58">
                        <c:v>-0.56790898959036484</c:v>
                      </c:pt>
                      <c:pt idx="59">
                        <c:v>-0.38686838596188372</c:v>
                      </c:pt>
                      <c:pt idx="60">
                        <c:v>-0.57766333245827872</c:v>
                      </c:pt>
                      <c:pt idx="61">
                        <c:v>-0.4713409951980177</c:v>
                      </c:pt>
                      <c:pt idx="62">
                        <c:v>-0.49436124436629436</c:v>
                      </c:pt>
                      <c:pt idx="63">
                        <c:v>-0.70583539774266668</c:v>
                      </c:pt>
                      <c:pt idx="64">
                        <c:v>-0.43173836315428743</c:v>
                      </c:pt>
                      <c:pt idx="65">
                        <c:v>0.30510469708792498</c:v>
                      </c:pt>
                      <c:pt idx="66">
                        <c:v>0.35953393029088432</c:v>
                      </c:pt>
                      <c:pt idx="67">
                        <c:v>0.30100787308340121</c:v>
                      </c:pt>
                      <c:pt idx="68">
                        <c:v>0.38313944003123585</c:v>
                      </c:pt>
                      <c:pt idx="69">
                        <c:v>0.55247483221822036</c:v>
                      </c:pt>
                      <c:pt idx="70">
                        <c:v>0.77916576046853825</c:v>
                      </c:pt>
                      <c:pt idx="71">
                        <c:v>0.89446209316727998</c:v>
                      </c:pt>
                      <c:pt idx="72">
                        <c:v>1.2153799735216457</c:v>
                      </c:pt>
                      <c:pt idx="73">
                        <c:v>1.1956762009284598</c:v>
                      </c:pt>
                      <c:pt idx="74">
                        <c:v>1.2670779907215892</c:v>
                      </c:pt>
                      <c:pt idx="75">
                        <c:v>1.2532268238491515</c:v>
                      </c:pt>
                      <c:pt idx="76">
                        <c:v>1.3053150147638115</c:v>
                      </c:pt>
                      <c:pt idx="77">
                        <c:v>1.3076560570521107</c:v>
                      </c:pt>
                      <c:pt idx="78">
                        <c:v>1.3098020124830518</c:v>
                      </c:pt>
                      <c:pt idx="79">
                        <c:v>1.5185449498564083</c:v>
                      </c:pt>
                      <c:pt idx="80">
                        <c:v>1.4319263851893334</c:v>
                      </c:pt>
                      <c:pt idx="81">
                        <c:v>1.4057847463033242</c:v>
                      </c:pt>
                      <c:pt idx="82">
                        <c:v>1.3107774467698432</c:v>
                      </c:pt>
                      <c:pt idx="83">
                        <c:v>1.2465938706989701</c:v>
                      </c:pt>
                      <c:pt idx="84">
                        <c:v>1.2783930284483693</c:v>
                      </c:pt>
                      <c:pt idx="85">
                        <c:v>1.3291156113615212</c:v>
                      </c:pt>
                      <c:pt idx="86">
                        <c:v>1.400712488012009</c:v>
                      </c:pt>
                      <c:pt idx="87">
                        <c:v>1.2975115404694804</c:v>
                      </c:pt>
                      <c:pt idx="88">
                        <c:v>1.3224826582113398</c:v>
                      </c:pt>
                      <c:pt idx="89">
                        <c:v>1.2741011175864871</c:v>
                      </c:pt>
                      <c:pt idx="90">
                        <c:v>1.192359724353369</c:v>
                      </c:pt>
                      <c:pt idx="91">
                        <c:v>0.99746795385245024</c:v>
                      </c:pt>
                      <c:pt idx="92">
                        <c:v>0.92431038234309637</c:v>
                      </c:pt>
                      <c:pt idx="93">
                        <c:v>0.90519187032198523</c:v>
                      </c:pt>
                      <c:pt idx="94">
                        <c:v>0.75946198787535224</c:v>
                      </c:pt>
                      <c:pt idx="95">
                        <c:v>0.32305268796488651</c:v>
                      </c:pt>
                      <c:pt idx="96">
                        <c:v>-0.5491806512839702</c:v>
                      </c:pt>
                      <c:pt idx="97">
                        <c:v>-0.80201321842029727</c:v>
                      </c:pt>
                      <c:pt idx="98">
                        <c:v>-0.87653639793115912</c:v>
                      </c:pt>
                      <c:pt idx="99">
                        <c:v>-0.8866809145137895</c:v>
                      </c:pt>
                      <c:pt idx="100">
                        <c:v>-0.66993941598874374</c:v>
                      </c:pt>
                      <c:pt idx="101">
                        <c:v>-0.36853022137020569</c:v>
                      </c:pt>
                      <c:pt idx="102">
                        <c:v>-0.20251130575831189</c:v>
                      </c:pt>
                      <c:pt idx="103">
                        <c:v>-1.0909368541679056</c:v>
                      </c:pt>
                      <c:pt idx="104">
                        <c:v>-0.56985985816394757</c:v>
                      </c:pt>
                    </c:numCache>
                  </c:numRef>
                </c:val>
                <c:smooth val="0"/>
                <c:extLst xmlns:c15="http://schemas.microsoft.com/office/drawing/2012/chart">
                  <c:ext xmlns:c16="http://schemas.microsoft.com/office/drawing/2014/chart" uri="{C3380CC4-5D6E-409C-BE32-E72D297353CC}">
                    <c16:uniqueId val="{00000000-C740-44AD-A817-637D10CA4BF8}"/>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'Chart Data'!$BX$4</c15:sqref>
                        </c15:formulaRef>
                      </c:ext>
                    </c:extLst>
                    <c:strCache>
                      <c:ptCount val="1"/>
                      <c:pt idx="0">
                        <c:v>Car useage</c:v>
                      </c:pt>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Data'!$BX$213:$BX$318</c15:sqref>
                        </c15:formulaRef>
                      </c:ext>
                    </c:extLst>
                    <c:numCache>
                      <c:formatCode>0.00</c:formatCode>
                      <c:ptCount val="106"/>
                      <c:pt idx="0">
                        <c:v>-3.1532435797822611</c:v>
                      </c:pt>
                      <c:pt idx="1">
                        <c:v>-1.0456068120458502</c:v>
                      </c:pt>
                      <c:pt idx="2">
                        <c:v>-1.2919539667163409</c:v>
                      </c:pt>
                      <c:pt idx="3">
                        <c:v>-0.58028440877936938</c:v>
                      </c:pt>
                      <c:pt idx="4">
                        <c:v>-0.58028440877936938</c:v>
                      </c:pt>
                      <c:pt idx="5">
                        <c:v>-0.47079678448137441</c:v>
                      </c:pt>
                      <c:pt idx="6">
                        <c:v>-0.33393725410888131</c:v>
                      </c:pt>
                      <c:pt idx="7">
                        <c:v>-0.16970581766188747</c:v>
                      </c:pt>
                      <c:pt idx="8">
                        <c:v>-3.2846287289394413E-2</c:v>
                      </c:pt>
                      <c:pt idx="9">
                        <c:v>0.3777323038280902</c:v>
                      </c:pt>
                      <c:pt idx="10">
                        <c:v>-0.16970581766188747</c:v>
                      </c:pt>
                      <c:pt idx="11">
                        <c:v>0.21350086738109636</c:v>
                      </c:pt>
                      <c:pt idx="12">
                        <c:v>-0.30656534803438057</c:v>
                      </c:pt>
                      <c:pt idx="13">
                        <c:v>-0.60765631485387017</c:v>
                      </c:pt>
                      <c:pt idx="14">
                        <c:v>0.13138514915759944</c:v>
                      </c:pt>
                      <c:pt idx="15">
                        <c:v>0.43247611597708635</c:v>
                      </c:pt>
                      <c:pt idx="16">
                        <c:v>0.48721992812608522</c:v>
                      </c:pt>
                      <c:pt idx="17">
                        <c:v>0.62407945849857827</c:v>
                      </c:pt>
                      <c:pt idx="18">
                        <c:v>0.56933564634958211</c:v>
                      </c:pt>
                      <c:pt idx="19">
                        <c:v>0.81568280102007018</c:v>
                      </c:pt>
                      <c:pt idx="20">
                        <c:v>0.67882327064757719</c:v>
                      </c:pt>
                      <c:pt idx="21">
                        <c:v>0.35036039775358946</c:v>
                      </c:pt>
                      <c:pt idx="22">
                        <c:v>0.76093898887107403</c:v>
                      </c:pt>
                      <c:pt idx="23">
                        <c:v>0.73356708279657323</c:v>
                      </c:pt>
                      <c:pt idx="24">
                        <c:v>0.84305470709457098</c:v>
                      </c:pt>
                      <c:pt idx="25">
                        <c:v>0.87042661316906911</c:v>
                      </c:pt>
                      <c:pt idx="26">
                        <c:v>0.54196374027508132</c:v>
                      </c:pt>
                      <c:pt idx="27">
                        <c:v>0.54196374027508132</c:v>
                      </c:pt>
                      <c:pt idx="28">
                        <c:v>0.70619517672207521</c:v>
                      </c:pt>
                      <c:pt idx="29">
                        <c:v>0.62407945849857827</c:v>
                      </c:pt>
                      <c:pt idx="30">
                        <c:v>0.48721992812608522</c:v>
                      </c:pt>
                      <c:pt idx="31">
                        <c:v>0.40510420990258827</c:v>
                      </c:pt>
                      <c:pt idx="32">
                        <c:v>0.59670755242408025</c:v>
                      </c:pt>
                      <c:pt idx="33">
                        <c:v>0.3777323038280902</c:v>
                      </c:pt>
                      <c:pt idx="34">
                        <c:v>0.54196374027508132</c:v>
                      </c:pt>
                      <c:pt idx="35">
                        <c:v>0.40510420990258827</c:v>
                      </c:pt>
                      <c:pt idx="36">
                        <c:v>0.73356708279657323</c:v>
                      </c:pt>
                      <c:pt idx="37">
                        <c:v>0.70619517672207521</c:v>
                      </c:pt>
                      <c:pt idx="38">
                        <c:v>0.59670755242408025</c:v>
                      </c:pt>
                      <c:pt idx="39">
                        <c:v>0.48721992812608522</c:v>
                      </c:pt>
                      <c:pt idx="40">
                        <c:v>0.35036039775358946</c:v>
                      </c:pt>
                      <c:pt idx="41">
                        <c:v>0.15875705523209752</c:v>
                      </c:pt>
                      <c:pt idx="42">
                        <c:v>0.43247611597708635</c:v>
                      </c:pt>
                      <c:pt idx="43">
                        <c:v>0.29561658560459331</c:v>
                      </c:pt>
                      <c:pt idx="44">
                        <c:v>4.9269430934102514E-2</c:v>
                      </c:pt>
                      <c:pt idx="45">
                        <c:v>0.13138514915759944</c:v>
                      </c:pt>
                      <c:pt idx="46">
                        <c:v>-1.0456068120458502</c:v>
                      </c:pt>
                      <c:pt idx="47">
                        <c:v>0.26824467953009523</c:v>
                      </c:pt>
                      <c:pt idx="48">
                        <c:v>-0.44342487840687633</c:v>
                      </c:pt>
                      <c:pt idx="49">
                        <c:v>0.29561658560459331</c:v>
                      </c:pt>
                      <c:pt idx="50">
                        <c:v>0.21350086738109636</c:v>
                      </c:pt>
                      <c:pt idx="51">
                        <c:v>-3.20798739193126</c:v>
                      </c:pt>
                      <c:pt idx="52">
                        <c:v>-4.5765826956562021</c:v>
                      </c:pt>
                      <c:pt idx="53">
                        <c:v>-2.3594583036217958</c:v>
                      </c:pt>
                      <c:pt idx="54">
                        <c:v>-0.990862999896854</c:v>
                      </c:pt>
                      <c:pt idx="55">
                        <c:v>-1.1824663424183459</c:v>
                      </c:pt>
                      <c:pt idx="56">
                        <c:v>-0.60765631485387017</c:v>
                      </c:pt>
                      <c:pt idx="57">
                        <c:v>-0.6350282209283683</c:v>
                      </c:pt>
                      <c:pt idx="58">
                        <c:v>-0.52554059663037322</c:v>
                      </c:pt>
                      <c:pt idx="59">
                        <c:v>-0.49816869055587248</c:v>
                      </c:pt>
                      <c:pt idx="60">
                        <c:v>0.10401324308310138</c:v>
                      </c:pt>
                      <c:pt idx="61">
                        <c:v>0.26824467953009523</c:v>
                      </c:pt>
                      <c:pt idx="62">
                        <c:v>0.10401324308310138</c:v>
                      </c:pt>
                      <c:pt idx="63">
                        <c:v>0.24087277345559444</c:v>
                      </c:pt>
                      <c:pt idx="64">
                        <c:v>0.92517042531806515</c:v>
                      </c:pt>
                      <c:pt idx="65">
                        <c:v>0.73356708279657323</c:v>
                      </c:pt>
                      <c:pt idx="66">
                        <c:v>0.43247611597708635</c:v>
                      </c:pt>
                      <c:pt idx="67">
                        <c:v>-0.16970581766188747</c:v>
                      </c:pt>
                      <c:pt idx="68">
                        <c:v>0.21350086738109636</c:v>
                      </c:pt>
                      <c:pt idx="69">
                        <c:v>0.92517042531806515</c:v>
                      </c:pt>
                      <c:pt idx="70">
                        <c:v>0.48721992812608522</c:v>
                      </c:pt>
                      <c:pt idx="71">
                        <c:v>0.95254233139256594</c:v>
                      </c:pt>
                      <c:pt idx="72">
                        <c:v>0.84305470709457098</c:v>
                      </c:pt>
                      <c:pt idx="73">
                        <c:v>0.29561658560459331</c:v>
                      </c:pt>
                      <c:pt idx="74">
                        <c:v>0.73356708279657323</c:v>
                      </c:pt>
                      <c:pt idx="75">
                        <c:v>1.0894018617650592</c:v>
                      </c:pt>
                      <c:pt idx="76">
                        <c:v>1.171517579988556</c:v>
                      </c:pt>
                      <c:pt idx="77">
                        <c:v>1.1441456739140579</c:v>
                      </c:pt>
                      <c:pt idx="78">
                        <c:v>1.0346580496160629</c:v>
                      </c:pt>
                      <c:pt idx="79">
                        <c:v>1.1988894860630541</c:v>
                      </c:pt>
                      <c:pt idx="80">
                        <c:v>0.73356708279657323</c:v>
                      </c:pt>
                      <c:pt idx="81">
                        <c:v>0.67882327064757719</c:v>
                      </c:pt>
                      <c:pt idx="82">
                        <c:v>0.62407945849857827</c:v>
                      </c:pt>
                      <c:pt idx="83">
                        <c:v>0.54196374027508132</c:v>
                      </c:pt>
                      <c:pt idx="84">
                        <c:v>0.84305470709457098</c:v>
                      </c:pt>
                      <c:pt idx="85">
                        <c:v>0.70619517672207521</c:v>
                      </c:pt>
                      <c:pt idx="86">
                        <c:v>0.35036039775358946</c:v>
                      </c:pt>
                      <c:pt idx="87">
                        <c:v>0.62407945849857827</c:v>
                      </c:pt>
                      <c:pt idx="88">
                        <c:v>0.78831089494557216</c:v>
                      </c:pt>
                      <c:pt idx="89">
                        <c:v>0.70619517672207521</c:v>
                      </c:pt>
                      <c:pt idx="90">
                        <c:v>0.81568280102007018</c:v>
                      </c:pt>
                      <c:pt idx="91">
                        <c:v>0.35036039775358946</c:v>
                      </c:pt>
                      <c:pt idx="92">
                        <c:v>0.59670755242408025</c:v>
                      </c:pt>
                      <c:pt idx="93">
                        <c:v>0.35036039775358946</c:v>
                      </c:pt>
                      <c:pt idx="94">
                        <c:v>0.43247611597708635</c:v>
                      </c:pt>
                      <c:pt idx="95">
                        <c:v>0.45984802205158715</c:v>
                      </c:pt>
                      <c:pt idx="96">
                        <c:v>0.29561658560459331</c:v>
                      </c:pt>
                      <c:pt idx="97">
                        <c:v>4.9269430934102514E-2</c:v>
                      </c:pt>
                      <c:pt idx="98">
                        <c:v>-6.0218193363892482E-2</c:v>
                      </c:pt>
                      <c:pt idx="99">
                        <c:v>0.35036039775358946</c:v>
                      </c:pt>
                      <c:pt idx="100">
                        <c:v>0.18612896130659831</c:v>
                      </c:pt>
                      <c:pt idx="101">
                        <c:v>0.48721992812608522</c:v>
                      </c:pt>
                    </c:numCache>
                  </c:numRef>
                </c:val>
                <c:smooth val="0"/>
                <c:extLst xmlns:c15="http://schemas.microsoft.com/office/drawing/2012/chart">
                  <c:ext xmlns:c16="http://schemas.microsoft.com/office/drawing/2014/chart" uri="{C3380CC4-5D6E-409C-BE32-E72D297353CC}">
                    <c16:uniqueId val="{00000008-C740-44AD-A817-637D10CA4BF8}"/>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'Chart Data'!$BY$4</c15:sqref>
                        </c15:formulaRef>
                      </c:ext>
                    </c:extLst>
                    <c:strCache>
                      <c:ptCount val="1"/>
                      <c:pt idx="0">
                        <c:v>National rail usage</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Data'!$BY$213:$BY$318</c15:sqref>
                        </c15:formulaRef>
                      </c:ext>
                    </c:extLst>
                    <c:numCache>
                      <c:formatCode>0.00</c:formatCode>
                      <c:ptCount val="106"/>
                      <c:pt idx="0">
                        <c:v>3.9398821483478121</c:v>
                      </c:pt>
                      <c:pt idx="1">
                        <c:v>3.9466341568969603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0.9858995521718138</c:v>
                      </c:pt>
                      <c:pt idx="22">
                        <c:v>0.62925084489587058</c:v>
                      </c:pt>
                      <c:pt idx="23">
                        <c:v>0.13772167850483311</c:v>
                      </c:pt>
                      <c:pt idx="24">
                        <c:v>-0.11184586608955011</c:v>
                      </c:pt>
                      <c:pt idx="25">
                        <c:v>-0.55972820469393048</c:v>
                      </c:pt>
                      <c:pt idx="26">
                        <c:v>-0.84800383890993758</c:v>
                      </c:pt>
                      <c:pt idx="27">
                        <c:v>-0.80959595598424394</c:v>
                      </c:pt>
                      <c:pt idx="28">
                        <c:v>-0.48593527891560284</c:v>
                      </c:pt>
                      <c:pt idx="29">
                        <c:v>-5.8194823780957493E-2</c:v>
                      </c:pt>
                      <c:pt idx="30">
                        <c:v>0.20425135798300836</c:v>
                      </c:pt>
                      <c:pt idx="31">
                        <c:v>0.20779052156511696</c:v>
                      </c:pt>
                      <c:pt idx="32">
                        <c:v>-7.3546332525370142E-2</c:v>
                      </c:pt>
                      <c:pt idx="33">
                        <c:v>-0.40717266778874045</c:v>
                      </c:pt>
                      <c:pt idx="34">
                        <c:v>-0.35150739077378979</c:v>
                      </c:pt>
                      <c:pt idx="35">
                        <c:v>-0.2338700817623954</c:v>
                      </c:pt>
                      <c:pt idx="36">
                        <c:v>-0.3340263599059714</c:v>
                      </c:pt>
                      <c:pt idx="37">
                        <c:v>-0.37169752696023584</c:v>
                      </c:pt>
                      <c:pt idx="38">
                        <c:v>-0.61629599511971489</c:v>
                      </c:pt>
                      <c:pt idx="39">
                        <c:v>-0.47515347502195598</c:v>
                      </c:pt>
                      <c:pt idx="40">
                        <c:v>-0.21040399494183015</c:v>
                      </c:pt>
                      <c:pt idx="41">
                        <c:v>-0.17247847161331925</c:v>
                      </c:pt>
                      <c:pt idx="42">
                        <c:v>-9.5157217872266345E-2</c:v>
                      </c:pt>
                      <c:pt idx="43">
                        <c:v>-0.33366253177838395</c:v>
                      </c:pt>
                      <c:pt idx="44">
                        <c:v>-0.53682283212351956</c:v>
                      </c:pt>
                      <c:pt idx="45">
                        <c:v>-0.59915122372239304</c:v>
                      </c:pt>
                      <c:pt idx="46">
                        <c:v>-0.71608892940317526</c:v>
                      </c:pt>
                      <c:pt idx="47">
                        <c:v>-0.78962760125127429</c:v>
                      </c:pt>
                      <c:pt idx="48">
                        <c:v>-0.54872415977905253</c:v>
                      </c:pt>
                      <c:pt idx="49">
                        <c:v>-0.62104554069165985</c:v>
                      </c:pt>
                      <c:pt idx="50">
                        <c:v>-0.48803708084466396</c:v>
                      </c:pt>
                      <c:pt idx="51">
                        <c:v>-0.35384774285079024</c:v>
                      </c:pt>
                      <c:pt idx="52">
                        <c:v>-0.58981769642341497</c:v>
                      </c:pt>
                      <c:pt idx="53">
                        <c:v>-0.15545540497479607</c:v>
                      </c:pt>
                      <c:pt idx="54">
                        <c:v>-0.44881996356178827</c:v>
                      </c:pt>
                      <c:pt idx="55">
                        <c:v>-0.58300102409450161</c:v>
                      </c:pt>
                      <c:pt idx="56">
                        <c:v>-0.65513705063852501</c:v>
                      </c:pt>
                      <c:pt idx="57">
                        <c:v>-0.78907041688374568</c:v>
                      </c:pt>
                      <c:pt idx="58">
                        <c:v>-0.75348199855820619</c:v>
                      </c:pt>
                      <c:pt idx="59">
                        <c:v>-0.62708669206472678</c:v>
                      </c:pt>
                      <c:pt idx="60">
                        <c:v>-0.43852832662347629</c:v>
                      </c:pt>
                      <c:pt idx="61">
                        <c:v>-0.34961827404548074</c:v>
                      </c:pt>
                      <c:pt idx="62">
                        <c:v>-0.31786816144928337</c:v>
                      </c:pt>
                      <c:pt idx="63">
                        <c:v>-0.39884872188713777</c:v>
                      </c:pt>
                      <c:pt idx="64">
                        <c:v>-0.56507317374649668</c:v>
                      </c:pt>
                      <c:pt idx="65">
                        <c:v>-0.73938214096759824</c:v>
                      </c:pt>
                      <c:pt idx="66">
                        <c:v>-0.39846883769715347</c:v>
                      </c:pt>
                      <c:pt idx="67">
                        <c:v>-0.38766423593513838</c:v>
                      </c:pt>
                      <c:pt idx="68">
                        <c:v>-0.26979371901604937</c:v>
                      </c:pt>
                      <c:pt idx="69">
                        <c:v>-0.13142763944870087</c:v>
                      </c:pt>
                      <c:pt idx="70">
                        <c:v>-0.23955256719622275</c:v>
                      </c:pt>
                      <c:pt idx="71">
                        <c:v>-0.26153783073788339</c:v>
                      </c:pt>
                      <c:pt idx="72">
                        <c:v>-0.34987722016949357</c:v>
                      </c:pt>
                      <c:pt idx="73">
                        <c:v>-0.37788911003975217</c:v>
                      </c:pt>
                      <c:pt idx="74">
                        <c:v>-0.63305700521216413</c:v>
                      </c:pt>
                      <c:pt idx="75">
                        <c:v>-0.62284945098899658</c:v>
                      </c:pt>
                      <c:pt idx="76">
                        <c:v>-0.62052667448396936</c:v>
                      </c:pt>
                      <c:pt idx="77">
                        <c:v>-0.65133146705898326</c:v>
                      </c:pt>
                      <c:pt idx="78">
                        <c:v>-0.61736679347361312</c:v>
                      </c:pt>
                      <c:pt idx="79">
                        <c:v>-0.53280218806216062</c:v>
                      </c:pt>
                      <c:pt idx="80">
                        <c:v>-0.51090598897749828</c:v>
                      </c:pt>
                      <c:pt idx="81">
                        <c:v>-0.53356861681427503</c:v>
                      </c:pt>
                      <c:pt idx="82">
                        <c:v>-0.57744091797352459</c:v>
                      </c:pt>
                      <c:pt idx="83">
                        <c:v>-0.60311667404981184</c:v>
                      </c:pt>
                      <c:pt idx="84">
                        <c:v>-0.61087643855670848</c:v>
                      </c:pt>
                      <c:pt idx="85">
                        <c:v>-0.63232490362334892</c:v>
                      </c:pt>
                      <c:pt idx="86">
                        <c:v>-0.6486824641848794</c:v>
                      </c:pt>
                      <c:pt idx="87">
                        <c:v>-0.69192045884058984</c:v>
                      </c:pt>
                      <c:pt idx="88">
                        <c:v>-0.77530440383979249</c:v>
                      </c:pt>
                      <c:pt idx="89">
                        <c:v>-0.85941449177416251</c:v>
                      </c:pt>
                      <c:pt idx="90">
                        <c:v>-0.81646079797778393</c:v>
                      </c:pt>
                      <c:pt idx="91">
                        <c:v>-0.76649331084767292</c:v>
                      </c:pt>
                    </c:numCache>
                  </c:numRef>
                </c:val>
                <c:smooth val="0"/>
                <c:extLst xmlns:c15="http://schemas.microsoft.com/office/drawing/2012/chart">
                  <c:ext xmlns:c16="http://schemas.microsoft.com/office/drawing/2014/chart" uri="{C3380CC4-5D6E-409C-BE32-E72D297353CC}">
                    <c16:uniqueId val="{00000001-C740-44AD-A817-637D10CA4BF8}"/>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'Chart Data'!$BZ$4</c15:sqref>
                        </c15:formulaRef>
                      </c:ext>
                    </c:extLst>
                    <c:strCache>
                      <c:ptCount val="1"/>
                      <c:pt idx="0">
                        <c:v>London tube usage</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Data'!$BZ$213:$BZ$318</c15:sqref>
                        </c15:formulaRef>
                      </c:ext>
                    </c:extLst>
                    <c:numCache>
                      <c:formatCode>0.00</c:formatCode>
                      <c:ptCount val="106"/>
                      <c:pt idx="0">
                        <c:v>-3.5701574402874907E-2</c:v>
                      </c:pt>
                      <c:pt idx="1">
                        <c:v>-0.63784938834738569</c:v>
                      </c:pt>
                      <c:pt idx="2">
                        <c:v>-0.74411076727877035</c:v>
                      </c:pt>
                      <c:pt idx="3">
                        <c:v>-0.46074709012841358</c:v>
                      </c:pt>
                      <c:pt idx="4">
                        <c:v>-0.70869030763497665</c:v>
                      </c:pt>
                      <c:pt idx="5">
                        <c:v>1.6999009481430665</c:v>
                      </c:pt>
                      <c:pt idx="6">
                        <c:v>1.6644804884992692</c:v>
                      </c:pt>
                      <c:pt idx="7">
                        <c:v>1.3456963517051186</c:v>
                      </c:pt>
                      <c:pt idx="8">
                        <c:v>0.31850302203506925</c:v>
                      </c:pt>
                      <c:pt idx="9">
                        <c:v>-0.60242892870359199</c:v>
                      </c:pt>
                      <c:pt idx="10">
                        <c:v>-0.46074709012841358</c:v>
                      </c:pt>
                      <c:pt idx="11">
                        <c:v>-0.56700846905979818</c:v>
                      </c:pt>
                      <c:pt idx="12">
                        <c:v>0.46018486061025116</c:v>
                      </c:pt>
                      <c:pt idx="13">
                        <c:v>-0.31906525155323517</c:v>
                      </c:pt>
                      <c:pt idx="14">
                        <c:v>-0.95663352514153965</c:v>
                      </c:pt>
                      <c:pt idx="15">
                        <c:v>0.3893439413226602</c:v>
                      </c:pt>
                      <c:pt idx="16">
                        <c:v>0.49560532025404491</c:v>
                      </c:pt>
                      <c:pt idx="17">
                        <c:v>-0.21280387262185052</c:v>
                      </c:pt>
                      <c:pt idx="18">
                        <c:v>0.95607129562337723</c:v>
                      </c:pt>
                      <c:pt idx="19">
                        <c:v>0.81438945704819532</c:v>
                      </c:pt>
                      <c:pt idx="20">
                        <c:v>0.81438945704819532</c:v>
                      </c:pt>
                      <c:pt idx="21">
                        <c:v>0.21224164310368812</c:v>
                      </c:pt>
                      <c:pt idx="22">
                        <c:v>-2.8111475908119542E-4</c:v>
                      </c:pt>
                      <c:pt idx="23">
                        <c:v>-0.35448571119702893</c:v>
                      </c:pt>
                      <c:pt idx="24">
                        <c:v>0.24766210274748185</c:v>
                      </c:pt>
                      <c:pt idx="25">
                        <c:v>-0.38990617084082263</c:v>
                      </c:pt>
                      <c:pt idx="26">
                        <c:v>-0.10654249369046587</c:v>
                      </c:pt>
                      <c:pt idx="27">
                        <c:v>0.63728715882922327</c:v>
                      </c:pt>
                      <c:pt idx="28">
                        <c:v>-0.67326984799118295</c:v>
                      </c:pt>
                      <c:pt idx="29">
                        <c:v>0.84980991669199257</c:v>
                      </c:pt>
                      <c:pt idx="30">
                        <c:v>-0.95663352514153965</c:v>
                      </c:pt>
                      <c:pt idx="31">
                        <c:v>-0.14196295333425957</c:v>
                      </c:pt>
                      <c:pt idx="32">
                        <c:v>0.28308256239127555</c:v>
                      </c:pt>
                      <c:pt idx="33">
                        <c:v>7.0559804528506229E-2</c:v>
                      </c:pt>
                      <c:pt idx="34">
                        <c:v>0.70812807811681422</c:v>
                      </c:pt>
                      <c:pt idx="35">
                        <c:v>0.1768211834598909</c:v>
                      </c:pt>
                      <c:pt idx="36">
                        <c:v>-0.21280387262185052</c:v>
                      </c:pt>
                      <c:pt idx="37">
                        <c:v>-3.5701574402874907E-2</c:v>
                      </c:pt>
                      <c:pt idx="38">
                        <c:v>0.53102577989783861</c:v>
                      </c:pt>
                      <c:pt idx="39">
                        <c:v>0.24766210274748185</c:v>
                      </c:pt>
                      <c:pt idx="40">
                        <c:v>0.1768211834598909</c:v>
                      </c:pt>
                      <c:pt idx="41">
                        <c:v>-0.10654249369046587</c:v>
                      </c:pt>
                      <c:pt idx="42">
                        <c:v>0.28308256239127555</c:v>
                      </c:pt>
                      <c:pt idx="43">
                        <c:v>0.49560532025404491</c:v>
                      </c:pt>
                      <c:pt idx="44">
                        <c:v>-0.28364479190943798</c:v>
                      </c:pt>
                      <c:pt idx="45">
                        <c:v>1.168594053486143</c:v>
                      </c:pt>
                      <c:pt idx="46">
                        <c:v>0.10598026417230347</c:v>
                      </c:pt>
                      <c:pt idx="47">
                        <c:v>1.0269122149109646</c:v>
                      </c:pt>
                      <c:pt idx="48">
                        <c:v>0.81438945704819532</c:v>
                      </c:pt>
                      <c:pt idx="49">
                        <c:v>1.3811168113489125</c:v>
                      </c:pt>
                      <c:pt idx="50">
                        <c:v>0.56644623954163231</c:v>
                      </c:pt>
                      <c:pt idx="51">
                        <c:v>2.8274522468038623</c:v>
                      </c:pt>
                      <c:pt idx="52">
                        <c:v>1.3811168113489125</c:v>
                      </c:pt>
                      <c:pt idx="53">
                        <c:v>-0.42532663048461988</c:v>
                      </c:pt>
                      <c:pt idx="54">
                        <c:v>-0.70869030763497665</c:v>
                      </c:pt>
                      <c:pt idx="55">
                        <c:v>-0.38990617084082263</c:v>
                      </c:pt>
                      <c:pt idx="56">
                        <c:v>0.77896899740440162</c:v>
                      </c:pt>
                      <c:pt idx="57">
                        <c:v>1.4519577306365035</c:v>
                      </c:pt>
                      <c:pt idx="58">
                        <c:v>2.1957873831561927</c:v>
                      </c:pt>
                      <c:pt idx="59">
                        <c:v>1.4519577306365035</c:v>
                      </c:pt>
                      <c:pt idx="60">
                        <c:v>0.70812807811681422</c:v>
                      </c:pt>
                      <c:pt idx="61">
                        <c:v>-7.1122034046672153E-2</c:v>
                      </c:pt>
                      <c:pt idx="62">
                        <c:v>0.3539234816788665</c:v>
                      </c:pt>
                      <c:pt idx="63">
                        <c:v>-0.46074709012841358</c:v>
                      </c:pt>
                      <c:pt idx="64">
                        <c:v>0.28308256239127555</c:v>
                      </c:pt>
                      <c:pt idx="65">
                        <c:v>0.53102577989783861</c:v>
                      </c:pt>
                      <c:pt idx="66">
                        <c:v>0.49560532025404491</c:v>
                      </c:pt>
                      <c:pt idx="67">
                        <c:v>0.10598026417230347</c:v>
                      </c:pt>
                      <c:pt idx="68">
                        <c:v>1.8770032463620385</c:v>
                      </c:pt>
                      <c:pt idx="69">
                        <c:v>0.42476440096645396</c:v>
                      </c:pt>
                      <c:pt idx="70">
                        <c:v>1.3811168113489125</c:v>
                      </c:pt>
                      <c:pt idx="71">
                        <c:v>0.67270761847301697</c:v>
                      </c:pt>
                      <c:pt idx="72">
                        <c:v>0.53102577989783861</c:v>
                      </c:pt>
                      <c:pt idx="73">
                        <c:v>-0.17738341297805682</c:v>
                      </c:pt>
                      <c:pt idx="74">
                        <c:v>0.46018486061025116</c:v>
                      </c:pt>
                      <c:pt idx="75">
                        <c:v>0.46018486061025116</c:v>
                      </c:pt>
                      <c:pt idx="76">
                        <c:v>-0.17738341297805682</c:v>
                      </c:pt>
                      <c:pt idx="77">
                        <c:v>0.21224164310368812</c:v>
                      </c:pt>
                      <c:pt idx="78">
                        <c:v>0.49560532025404491</c:v>
                      </c:pt>
                      <c:pt idx="79">
                        <c:v>0.60186669918542957</c:v>
                      </c:pt>
                      <c:pt idx="80">
                        <c:v>-7.1122034046672153E-2</c:v>
                      </c:pt>
                      <c:pt idx="81">
                        <c:v>1.2394349727737339</c:v>
                      </c:pt>
                      <c:pt idx="82">
                        <c:v>0.24766210274748185</c:v>
                      </c:pt>
                      <c:pt idx="83">
                        <c:v>0.74354853776060792</c:v>
                      </c:pt>
                      <c:pt idx="84">
                        <c:v>7.0559804528506229E-2</c:v>
                      </c:pt>
                      <c:pt idx="85">
                        <c:v>0.49560532025404491</c:v>
                      </c:pt>
                      <c:pt idx="86">
                        <c:v>1.6644804884992692</c:v>
                      </c:pt>
                      <c:pt idx="87">
                        <c:v>-0.49616754977220728</c:v>
                      </c:pt>
                      <c:pt idx="88">
                        <c:v>-10.768100846472677</c:v>
                      </c:pt>
                      <c:pt idx="89">
                        <c:v>0.1414007238160972</c:v>
                      </c:pt>
                      <c:pt idx="90">
                        <c:v>0.56644623954163231</c:v>
                      </c:pt>
                      <c:pt idx="91">
                        <c:v>-0.21280387262185052</c:v>
                      </c:pt>
                      <c:pt idx="92">
                        <c:v>0.1768211834598909</c:v>
                      </c:pt>
                      <c:pt idx="93">
                        <c:v>0.21224164310368812</c:v>
                      </c:pt>
                      <c:pt idx="94">
                        <c:v>-0.42532663048461988</c:v>
                      </c:pt>
                      <c:pt idx="95">
                        <c:v>7.0559804528506229E-2</c:v>
                      </c:pt>
                      <c:pt idx="96">
                        <c:v>7.0559804528506229E-2</c:v>
                      </c:pt>
                      <c:pt idx="97">
                        <c:v>1.1331735938423493</c:v>
                      </c:pt>
                      <c:pt idx="98">
                        <c:v>0.63728715882922327</c:v>
                      </c:pt>
                      <c:pt idx="99">
                        <c:v>1.2748554324175276</c:v>
                      </c:pt>
                      <c:pt idx="100">
                        <c:v>1.2394349727737339</c:v>
                      </c:pt>
                    </c:numCache>
                  </c:numRef>
                </c:val>
                <c:smooth val="0"/>
                <c:extLst xmlns:c15="http://schemas.microsoft.com/office/drawing/2012/chart">
                  <c:ext xmlns:c16="http://schemas.microsoft.com/office/drawing/2014/chart" uri="{C3380CC4-5D6E-409C-BE32-E72D297353CC}">
                    <c16:uniqueId val="{00000002-C740-44AD-A817-637D10CA4BF8}"/>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'Chart Data'!$CA$4</c15:sqref>
                        </c15:formulaRef>
                      </c:ext>
                    </c:extLst>
                    <c:strCache>
                      <c:ptCount val="1"/>
                      <c:pt idx="0">
                        <c:v>London bus usage</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Data'!$CA$213:$CA$318</c15:sqref>
                        </c15:formulaRef>
                      </c:ext>
                    </c:extLst>
                    <c:numCache>
                      <c:formatCode>0.00</c:formatCode>
                      <c:ptCount val="106"/>
                      <c:pt idx="0">
                        <c:v>0.69724811651590701</c:v>
                      </c:pt>
                      <c:pt idx="1">
                        <c:v>-0.16387077275552847</c:v>
                      </c:pt>
                      <c:pt idx="2">
                        <c:v>-0.54659027909839231</c:v>
                      </c:pt>
                      <c:pt idx="3">
                        <c:v>-2.0350957876959858E-2</c:v>
                      </c:pt>
                      <c:pt idx="4">
                        <c:v>-0.45091040251267522</c:v>
                      </c:pt>
                      <c:pt idx="5">
                        <c:v>1.2713273760301957</c:v>
                      </c:pt>
                      <c:pt idx="6">
                        <c:v>-0.64227015568410473</c:v>
                      </c:pt>
                      <c:pt idx="7">
                        <c:v>3.2806047843302131</c:v>
                      </c:pt>
                      <c:pt idx="8">
                        <c:v>0.5058883633444774</c:v>
                      </c:pt>
                      <c:pt idx="9">
                        <c:v>-6.8190896169816065E-2</c:v>
                      </c:pt>
                      <c:pt idx="10">
                        <c:v>-2.0350957876959858E-2</c:v>
                      </c:pt>
                      <c:pt idx="11">
                        <c:v>2.7488980415901105E-2</c:v>
                      </c:pt>
                      <c:pt idx="12">
                        <c:v>0.88860786968733652</c:v>
                      </c:pt>
                      <c:pt idx="13">
                        <c:v>-1.3598692300769717</c:v>
                      </c:pt>
                      <c:pt idx="14">
                        <c:v>0.26668867188018686</c:v>
                      </c:pt>
                      <c:pt idx="15">
                        <c:v>3.3762846609159305</c:v>
                      </c:pt>
                      <c:pt idx="16">
                        <c:v>1.1756474994444832</c:v>
                      </c:pt>
                      <c:pt idx="17">
                        <c:v>-2.0350957876959858E-2</c:v>
                      </c:pt>
                      <c:pt idx="18">
                        <c:v>1.1756474994444832</c:v>
                      </c:pt>
                      <c:pt idx="19">
                        <c:v>0.41020848675876026</c:v>
                      </c:pt>
                      <c:pt idx="20">
                        <c:v>0.12316885700161351</c:v>
                      </c:pt>
                      <c:pt idx="21">
                        <c:v>0.45804842505161641</c:v>
                      </c:pt>
                      <c:pt idx="22">
                        <c:v>0.26668867188018686</c:v>
                      </c:pt>
                      <c:pt idx="23">
                        <c:v>0.12316885700161351</c:v>
                      </c:pt>
                      <c:pt idx="24">
                        <c:v>-0.16387077275552847</c:v>
                      </c:pt>
                      <c:pt idx="25">
                        <c:v>-0.59443021739124857</c:v>
                      </c:pt>
                      <c:pt idx="26">
                        <c:v>-1.0249896620269687</c:v>
                      </c:pt>
                      <c:pt idx="27">
                        <c:v>0.21884873358733067</c:v>
                      </c:pt>
                      <c:pt idx="28">
                        <c:v>-2.0350957876959858E-2</c:v>
                      </c:pt>
                      <c:pt idx="29">
                        <c:v>1.3191673143230518</c:v>
                      </c:pt>
                      <c:pt idx="30">
                        <c:v>0.45804842505161641</c:v>
                      </c:pt>
                      <c:pt idx="31">
                        <c:v>-0.30739058763410182</c:v>
                      </c:pt>
                      <c:pt idx="32">
                        <c:v>0.60156823993018982</c:v>
                      </c:pt>
                      <c:pt idx="33">
                        <c:v>2.7488980415901105E-2</c:v>
                      </c:pt>
                      <c:pt idx="34">
                        <c:v>1.079967622858766</c:v>
                      </c:pt>
                      <c:pt idx="35">
                        <c:v>-0.11603083446267226</c:v>
                      </c:pt>
                      <c:pt idx="36">
                        <c:v>0.12316885700161351</c:v>
                      </c:pt>
                      <c:pt idx="37">
                        <c:v>-0.11603083446267226</c:v>
                      </c:pt>
                      <c:pt idx="38">
                        <c:v>2.7488980415901105E-2</c:v>
                      </c:pt>
                      <c:pt idx="39">
                        <c:v>-1.0249896620269687</c:v>
                      </c:pt>
                      <c:pt idx="40">
                        <c:v>-0.11603083446267226</c:v>
                      </c:pt>
                      <c:pt idx="41">
                        <c:v>-0.97714972373410769</c:v>
                      </c:pt>
                      <c:pt idx="42">
                        <c:v>-1.2163494151983982</c:v>
                      </c:pt>
                      <c:pt idx="43">
                        <c:v>0.31452861017304307</c:v>
                      </c:pt>
                      <c:pt idx="44">
                        <c:v>-1.455549106662684</c:v>
                      </c:pt>
                      <c:pt idx="45">
                        <c:v>-1.2163494151983982</c:v>
                      </c:pt>
                      <c:pt idx="46">
                        <c:v>-1.5990689215412575</c:v>
                      </c:pt>
                      <c:pt idx="47">
                        <c:v>-1.1685094769055373</c:v>
                      </c:pt>
                      <c:pt idx="48">
                        <c:v>-1.455549106662684</c:v>
                      </c:pt>
                      <c:pt idx="49">
                        <c:v>-0.69011009397696577</c:v>
                      </c:pt>
                      <c:pt idx="50">
                        <c:v>-0.64227015568410473</c:v>
                      </c:pt>
                      <c:pt idx="51">
                        <c:v>1.3032206682254364</c:v>
                      </c:pt>
                      <c:pt idx="52">
                        <c:v>0.60156823993018982</c:v>
                      </c:pt>
                      <c:pt idx="53">
                        <c:v>-1.9817884278841165</c:v>
                      </c:pt>
                      <c:pt idx="54">
                        <c:v>-1.7425887364198307</c:v>
                      </c:pt>
                      <c:pt idx="55">
                        <c:v>-1.2163494151983982</c:v>
                      </c:pt>
                      <c:pt idx="56">
                        <c:v>-1.5990689215412575</c:v>
                      </c:pt>
                      <c:pt idx="57">
                        <c:v>-0.64227015568410473</c:v>
                      </c:pt>
                      <c:pt idx="58">
                        <c:v>-2.0350957876959858E-2</c:v>
                      </c:pt>
                      <c:pt idx="59">
                        <c:v>-0.59443021739124857</c:v>
                      </c:pt>
                      <c:pt idx="60">
                        <c:v>-0.40307046421981901</c:v>
                      </c:pt>
                      <c:pt idx="61">
                        <c:v>-0.97714972373410769</c:v>
                      </c:pt>
                      <c:pt idx="62">
                        <c:v>-1.0249896620269687</c:v>
                      </c:pt>
                      <c:pt idx="63">
                        <c:v>-1.3120292917841105</c:v>
                      </c:pt>
                      <c:pt idx="64">
                        <c:v>-0.92930978544125153</c:v>
                      </c:pt>
                      <c:pt idx="65">
                        <c:v>-0.88146984714839527</c:v>
                      </c:pt>
                      <c:pt idx="66">
                        <c:v>-0.69011009397696577</c:v>
                      </c:pt>
                      <c:pt idx="67">
                        <c:v>-6.8190896169816065E-2</c:v>
                      </c:pt>
                      <c:pt idx="68">
                        <c:v>-0.69011009397696577</c:v>
                      </c:pt>
                      <c:pt idx="69">
                        <c:v>-0.92930978544125153</c:v>
                      </c:pt>
                      <c:pt idx="70">
                        <c:v>-0.3552305259269628</c:v>
                      </c:pt>
                      <c:pt idx="71">
                        <c:v>-0.73795003226982192</c:v>
                      </c:pt>
                      <c:pt idx="72">
                        <c:v>-0.83362990885553434</c:v>
                      </c:pt>
                      <c:pt idx="73">
                        <c:v>-6.8190896169816065E-2</c:v>
                      </c:pt>
                      <c:pt idx="74">
                        <c:v>-0.88146984714839527</c:v>
                      </c:pt>
                      <c:pt idx="75">
                        <c:v>-0.64227015568410473</c:v>
                      </c:pt>
                      <c:pt idx="76">
                        <c:v>-1.2641893534912545</c:v>
                      </c:pt>
                      <c:pt idx="77">
                        <c:v>-1.4077091683698277</c:v>
                      </c:pt>
                      <c:pt idx="78">
                        <c:v>-1.7425887364198307</c:v>
                      </c:pt>
                      <c:pt idx="79">
                        <c:v>-1.455549106662684</c:v>
                      </c:pt>
                      <c:pt idx="80">
                        <c:v>-1.3120292917841105</c:v>
                      </c:pt>
                      <c:pt idx="81">
                        <c:v>2.7488980415901105E-2</c:v>
                      </c:pt>
                      <c:pt idx="82">
                        <c:v>-0.25955064934124561</c:v>
                      </c:pt>
                      <c:pt idx="83">
                        <c:v>-0.45091040251267522</c:v>
                      </c:pt>
                      <c:pt idx="84">
                        <c:v>-0.30739058763410182</c:v>
                      </c:pt>
                      <c:pt idx="85">
                        <c:v>-0.78578997056267808</c:v>
                      </c:pt>
                      <c:pt idx="86">
                        <c:v>-0.3552305259269628</c:v>
                      </c:pt>
                      <c:pt idx="87">
                        <c:v>-0.83362990885553434</c:v>
                      </c:pt>
                      <c:pt idx="88">
                        <c:v>0.45804842505161641</c:v>
                      </c:pt>
                      <c:pt idx="89">
                        <c:v>-1.1685094769055373</c:v>
                      </c:pt>
                      <c:pt idx="90">
                        <c:v>-0.64227015568410473</c:v>
                      </c:pt>
                      <c:pt idx="91">
                        <c:v>-1.3120292917841105</c:v>
                      </c:pt>
                      <c:pt idx="92">
                        <c:v>-0.59443021739124857</c:v>
                      </c:pt>
                      <c:pt idx="93">
                        <c:v>-1.1685094769055373</c:v>
                      </c:pt>
                      <c:pt idx="94">
                        <c:v>-1.5033890449555403</c:v>
                      </c:pt>
                      <c:pt idx="95">
                        <c:v>-2.8429073171555519</c:v>
                      </c:pt>
                      <c:pt idx="96">
                        <c:v>-1.3120292917841105</c:v>
                      </c:pt>
                      <c:pt idx="97">
                        <c:v>-1.0728296003198248</c:v>
                      </c:pt>
                      <c:pt idx="98">
                        <c:v>-1.2641893534912545</c:v>
                      </c:pt>
                      <c:pt idx="99">
                        <c:v>-1.120669538612681</c:v>
                      </c:pt>
                      <c:pt idx="100">
                        <c:v>-1.2641893534912545</c:v>
                      </c:pt>
                    </c:numCache>
                  </c:numRef>
                </c:val>
                <c:smooth val="0"/>
                <c:extLst xmlns:c15="http://schemas.microsoft.com/office/drawing/2012/chart">
                  <c:ext xmlns:c16="http://schemas.microsoft.com/office/drawing/2014/chart" uri="{C3380CC4-5D6E-409C-BE32-E72D297353CC}">
                    <c16:uniqueId val="{00000003-C740-44AD-A817-637D10CA4BF8}"/>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'Chart Data'!$CD$4</c15:sqref>
                        </c15:formulaRef>
                      </c:ext>
                    </c:extLst>
                    <c:strCache>
                      <c:ptCount val="1"/>
                      <c:pt idx="0">
                        <c:v>Open table </c:v>
                      </c:pt>
                    </c:strCache>
                  </c:strRef>
                </c:tx>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Data'!$CD$213:$CD$318</c15:sqref>
                        </c15:formulaRef>
                      </c:ext>
                    </c:extLst>
                    <c:numCache>
                      <c:formatCode>0.00</c:formatCode>
                      <c:ptCount val="106"/>
                      <c:pt idx="0">
                        <c:v>0.86569124115817797</c:v>
                      </c:pt>
                      <c:pt idx="1">
                        <c:v>-1.0531541467453176</c:v>
                      </c:pt>
                      <c:pt idx="2">
                        <c:v>-0.40502312112040773</c:v>
                      </c:pt>
                      <c:pt idx="3">
                        <c:v>-0.31315212137163401</c:v>
                      </c:pt>
                      <c:pt idx="4">
                        <c:v>6.6539394028434617E-2</c:v>
                      </c:pt>
                      <c:pt idx="5">
                        <c:v>-0.52055404957160523</c:v>
                      </c:pt>
                      <c:pt idx="6">
                        <c:v>0.72033370045977596</c:v>
                      </c:pt>
                      <c:pt idx="7">
                        <c:v>-0.59442840142438624</c:v>
                      </c:pt>
                      <c:pt idx="8">
                        <c:v>-0.28697517897746294</c:v>
                      </c:pt>
                      <c:pt idx="9">
                        <c:v>1.8105781810400856</c:v>
                      </c:pt>
                      <c:pt idx="10">
                        <c:v>-0.66440138205495913</c:v>
                      </c:pt>
                      <c:pt idx="11">
                        <c:v>-0.60437060550678778</c:v>
                      </c:pt>
                      <c:pt idx="12">
                        <c:v>1.2485290236729307</c:v>
                      </c:pt>
                      <c:pt idx="13">
                        <c:v>-0.68340483542765051</c:v>
                      </c:pt>
                      <c:pt idx="14">
                        <c:v>-0.96921174012554767</c:v>
                      </c:pt>
                      <c:pt idx="15">
                        <c:v>-0.48946893047852702</c:v>
                      </c:pt>
                      <c:pt idx="16">
                        <c:v>-0.93636471144824651</c:v>
                      </c:pt>
                      <c:pt idx="17">
                        <c:v>2.7330969426425937E-3</c:v>
                      </c:pt>
                      <c:pt idx="18">
                        <c:v>3.3818216035720834E-2</c:v>
                      </c:pt>
                      <c:pt idx="19">
                        <c:v>-0.37897202941082392</c:v>
                      </c:pt>
                      <c:pt idx="20">
                        <c:v>-8.1083458992539992E-2</c:v>
                      </c:pt>
                      <c:pt idx="21">
                        <c:v>0.39425457669392316</c:v>
                      </c:pt>
                      <c:pt idx="22">
                        <c:v>0.23807387712100808</c:v>
                      </c:pt>
                      <c:pt idx="23">
                        <c:v>0.23190719357622722</c:v>
                      </c:pt>
                      <c:pt idx="24">
                        <c:v>6.7420348820546289E-2</c:v>
                      </c:pt>
                      <c:pt idx="25">
                        <c:v>-0.44781235388011054</c:v>
                      </c:pt>
                      <c:pt idx="26">
                        <c:v>-0.62828223557838636</c:v>
                      </c:pt>
                      <c:pt idx="27">
                        <c:v>-0.36789716916713616</c:v>
                      </c:pt>
                      <c:pt idx="28">
                        <c:v>0.23945823465146884</c:v>
                      </c:pt>
                      <c:pt idx="29">
                        <c:v>-5.8052783713052884E-2</c:v>
                      </c:pt>
                      <c:pt idx="30">
                        <c:v>-0.28974389403838496</c:v>
                      </c:pt>
                      <c:pt idx="31">
                        <c:v>-0.67673474914452036</c:v>
                      </c:pt>
                      <c:pt idx="32">
                        <c:v>-0.13041692735078553</c:v>
                      </c:pt>
                      <c:pt idx="33">
                        <c:v>-0.11707675478452527</c:v>
                      </c:pt>
                      <c:pt idx="34">
                        <c:v>6.2763873490813804E-2</c:v>
                      </c:pt>
                      <c:pt idx="35">
                        <c:v>-0.1495462314080645</c:v>
                      </c:pt>
                      <c:pt idx="36">
                        <c:v>-0.47977842776530016</c:v>
                      </c:pt>
                      <c:pt idx="37">
                        <c:v>-0.36550600615997625</c:v>
                      </c:pt>
                      <c:pt idx="38">
                        <c:v>-0.39633942388387972</c:v>
                      </c:pt>
                      <c:pt idx="39">
                        <c:v>-6.3841915204071509E-2</c:v>
                      </c:pt>
                      <c:pt idx="40">
                        <c:v>-0.41370681835693557</c:v>
                      </c:pt>
                      <c:pt idx="41">
                        <c:v>-9.0773961705766834E-2</c:v>
                      </c:pt>
                      <c:pt idx="42">
                        <c:v>-0.93246334022603827</c:v>
                      </c:pt>
                      <c:pt idx="43">
                        <c:v>1.148981132164328</c:v>
                      </c:pt>
                      <c:pt idx="44">
                        <c:v>-0.40099589921361212</c:v>
                      </c:pt>
                      <c:pt idx="45">
                        <c:v>-6.8246689164629212E-2</c:v>
                      </c:pt>
                      <c:pt idx="46">
                        <c:v>-0.55591809194065378</c:v>
                      </c:pt>
                      <c:pt idx="47">
                        <c:v>-8.0705906938777897E-2</c:v>
                      </c:pt>
                      <c:pt idx="48">
                        <c:v>-0.34662840347187213</c:v>
                      </c:pt>
                      <c:pt idx="49">
                        <c:v>-0.3137813747945708</c:v>
                      </c:pt>
                      <c:pt idx="50">
                        <c:v>-0.1310461807737224</c:v>
                      </c:pt>
                      <c:pt idx="51">
                        <c:v>3.8955464725988991</c:v>
                      </c:pt>
                      <c:pt idx="52">
                        <c:v>4.4592316888656889</c:v>
                      </c:pt>
                      <c:pt idx="53">
                        <c:v>-1.2327430736514824</c:v>
                      </c:pt>
                      <c:pt idx="54">
                        <c:v>-0.77426902969972533</c:v>
                      </c:pt>
                      <c:pt idx="55">
                        <c:v>-0.78194592145955444</c:v>
                      </c:pt>
                      <c:pt idx="56">
                        <c:v>6.7797900874308231E-2</c:v>
                      </c:pt>
                      <c:pt idx="57">
                        <c:v>-0.67446943682194793</c:v>
                      </c:pt>
                      <c:pt idx="58">
                        <c:v>-1.1291679602360838</c:v>
                      </c:pt>
                      <c:pt idx="59">
                        <c:v>1.3717368438839572</c:v>
                      </c:pt>
                      <c:pt idx="60">
                        <c:v>-1.3375790684539516E-2</c:v>
                      </c:pt>
                      <c:pt idx="61">
                        <c:v>-1.3135392131565677</c:v>
                      </c:pt>
                      <c:pt idx="62">
                        <c:v>-0.63558157528445336</c:v>
                      </c:pt>
                      <c:pt idx="63">
                        <c:v>-0.32586304051495751</c:v>
                      </c:pt>
                      <c:pt idx="64">
                        <c:v>0.35788372884817571</c:v>
                      </c:pt>
                      <c:pt idx="65">
                        <c:v>-1.2231784216228427</c:v>
                      </c:pt>
                      <c:pt idx="66">
                        <c:v>-0.4836797989875084</c:v>
                      </c:pt>
                      <c:pt idx="67">
                        <c:v>2.1187865075945327</c:v>
                      </c:pt>
                      <c:pt idx="68">
                        <c:v>0.18546829096349074</c:v>
                      </c:pt>
                      <c:pt idx="69">
                        <c:v>-0.69762596278602229</c:v>
                      </c:pt>
                      <c:pt idx="70">
                        <c:v>-0.5901494781484159</c:v>
                      </c:pt>
                      <c:pt idx="71">
                        <c:v>-0.57001336861443808</c:v>
                      </c:pt>
                      <c:pt idx="72">
                        <c:v>-0.62538766983287708</c:v>
                      </c:pt>
                      <c:pt idx="73">
                        <c:v>-0.44919671141057144</c:v>
                      </c:pt>
                      <c:pt idx="74">
                        <c:v>-0.28231870364773054</c:v>
                      </c:pt>
                      <c:pt idx="75">
                        <c:v>-0.27111799271945547</c:v>
                      </c:pt>
                      <c:pt idx="76">
                        <c:v>-0.63784688760702579</c:v>
                      </c:pt>
                      <c:pt idx="77">
                        <c:v>-0.22253962846873396</c:v>
                      </c:pt>
                      <c:pt idx="78">
                        <c:v>3.0042695498099854E-2</c:v>
                      </c:pt>
                      <c:pt idx="79">
                        <c:v>-0.11657335204617601</c:v>
                      </c:pt>
                      <c:pt idx="80">
                        <c:v>-0.19674023812832495</c:v>
                      </c:pt>
                      <c:pt idx="81">
                        <c:v>-0.10851890823258473</c:v>
                      </c:pt>
                      <c:pt idx="82">
                        <c:v>9.8127915859862108E-2</c:v>
                      </c:pt>
                      <c:pt idx="83">
                        <c:v>0.13235930206762445</c:v>
                      </c:pt>
                      <c:pt idx="84">
                        <c:v>-0.47877162228860126</c:v>
                      </c:pt>
                      <c:pt idx="85">
                        <c:v>-0.50595537015947134</c:v>
                      </c:pt>
                      <c:pt idx="86">
                        <c:v>-0.33869981034286839</c:v>
                      </c:pt>
                      <c:pt idx="87">
                        <c:v>-0.33668619938947053</c:v>
                      </c:pt>
                      <c:pt idx="88">
                        <c:v>-0.74406486539875871</c:v>
                      </c:pt>
                      <c:pt idx="89">
                        <c:v>-0.2344954435045333</c:v>
                      </c:pt>
                      <c:pt idx="90">
                        <c:v>-0.30270651455088293</c:v>
                      </c:pt>
                      <c:pt idx="91">
                        <c:v>-0.24670295990950727</c:v>
                      </c:pt>
                      <c:pt idx="92">
                        <c:v>-0.16867553546534331</c:v>
                      </c:pt>
                      <c:pt idx="93">
                        <c:v>-0.29414866799894251</c:v>
                      </c:pt>
                      <c:pt idx="94">
                        <c:v>-0.18302251350830256</c:v>
                      </c:pt>
                      <c:pt idx="95">
                        <c:v>-0.26646151738972307</c:v>
                      </c:pt>
                      <c:pt idx="96">
                        <c:v>-0.15483196016073372</c:v>
                      </c:pt>
                      <c:pt idx="97">
                        <c:v>-0.35103317743242973</c:v>
                      </c:pt>
                      <c:pt idx="98">
                        <c:v>-0.11002911644763304</c:v>
                      </c:pt>
                      <c:pt idx="99">
                        <c:v>-0.18704973541509809</c:v>
                      </c:pt>
                      <c:pt idx="100">
                        <c:v>-0.20026405729677105</c:v>
                      </c:pt>
                      <c:pt idx="101">
                        <c:v>-0.2667132187588977</c:v>
                      </c:pt>
                      <c:pt idx="102">
                        <c:v>-0.2076892476874253</c:v>
                      </c:pt>
                      <c:pt idx="103">
                        <c:v>2.8639484110362989</c:v>
                      </c:pt>
                      <c:pt idx="104">
                        <c:v>1.7083874251551485</c:v>
                      </c:pt>
                      <c:pt idx="105">
                        <c:v>-0.40980544713472733</c:v>
                      </c:pt>
                    </c:numCache>
                  </c:numRef>
                </c:val>
                <c:smooth val="0"/>
                <c:extLst xmlns:c15="http://schemas.microsoft.com/office/drawing/2012/chart">
                  <c:ext xmlns:c16="http://schemas.microsoft.com/office/drawing/2014/chart" uri="{C3380CC4-5D6E-409C-BE32-E72D297353CC}">
                    <c16:uniqueId val="{0000000B-C740-44AD-A817-637D10CA4BF8}"/>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'Chart Data'!$CE$4</c15:sqref>
                        </c15:formulaRef>
                      </c:ext>
                    </c:extLst>
                    <c:strCache>
                      <c:ptCount val="1"/>
                      <c:pt idx="0">
                        <c:v>Revolut - aggregate spending</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Data'!$CE$213:$CE$318</c15:sqref>
                        </c15:formulaRef>
                      </c:ext>
                    </c:extLst>
                    <c:numCache>
                      <c:formatCode>0.00</c:formatCode>
                      <c:ptCount val="106"/>
                      <c:pt idx="0">
                        <c:v>-0.85387768913208206</c:v>
                      </c:pt>
                      <c:pt idx="1">
                        <c:v>-1.7552585687559468</c:v>
                      </c:pt>
                      <c:pt idx="2">
                        <c:v>-2.251645255944434</c:v>
                      </c:pt>
                      <c:pt idx="3">
                        <c:v>-2.0433241281983614</c:v>
                      </c:pt>
                      <c:pt idx="4">
                        <c:v>-0.75531715557480228</c:v>
                      </c:pt>
                      <c:pt idx="5">
                        <c:v>-1.1661353795385594</c:v>
                      </c:pt>
                      <c:pt idx="6">
                        <c:v>-0.82498153270278718</c:v>
                      </c:pt>
                      <c:pt idx="7">
                        <c:v>-1.3943926152087189</c:v>
                      </c:pt>
                      <c:pt idx="8">
                        <c:v>-0.63390849832924046</c:v>
                      </c:pt>
                      <c:pt idx="9">
                        <c:v>-8.2865515258987471E-2</c:v>
                      </c:pt>
                      <c:pt idx="10">
                        <c:v>-1.0738468799349259</c:v>
                      </c:pt>
                      <c:pt idx="11">
                        <c:v>-1.2284077166497502</c:v>
                      </c:pt>
                      <c:pt idx="12">
                        <c:v>2.7029479657448446E-3</c:v>
                      </c:pt>
                      <c:pt idx="13">
                        <c:v>1.1012048947041715</c:v>
                      </c:pt>
                      <c:pt idx="14">
                        <c:v>0.33624075357208766</c:v>
                      </c:pt>
                      <c:pt idx="15">
                        <c:v>-0.86104572793624967</c:v>
                      </c:pt>
                      <c:pt idx="16">
                        <c:v>-1.0070945185711275</c:v>
                      </c:pt>
                      <c:pt idx="17">
                        <c:v>0.43972931380723695</c:v>
                      </c:pt>
                      <c:pt idx="18">
                        <c:v>-0.14267383903124461</c:v>
                      </c:pt>
                      <c:pt idx="19">
                        <c:v>-0.66907668871217929</c:v>
                      </c:pt>
                      <c:pt idx="20">
                        <c:v>-0.54901203874240101</c:v>
                      </c:pt>
                      <c:pt idx="21">
                        <c:v>0.74101094479483198</c:v>
                      </c:pt>
                      <c:pt idx="22">
                        <c:v>0.87406766509716449</c:v>
                      </c:pt>
                      <c:pt idx="23">
                        <c:v>4.4815175940220428E-2</c:v>
                      </c:pt>
                      <c:pt idx="24">
                        <c:v>-0.12184172625663664</c:v>
                      </c:pt>
                      <c:pt idx="25">
                        <c:v>0.60862622813039446</c:v>
                      </c:pt>
                      <c:pt idx="26">
                        <c:v>1.6392558074418748</c:v>
                      </c:pt>
                      <c:pt idx="27">
                        <c:v>0.93163597674311893</c:v>
                      </c:pt>
                      <c:pt idx="28">
                        <c:v>0.96232414287345691</c:v>
                      </c:pt>
                      <c:pt idx="29">
                        <c:v>0.99144430051538057</c:v>
                      </c:pt>
                      <c:pt idx="30">
                        <c:v>2.2176269384530105</c:v>
                      </c:pt>
                      <c:pt idx="31">
                        <c:v>2.1325064776535401</c:v>
                      </c:pt>
                      <c:pt idx="32">
                        <c:v>1.3599262952920335</c:v>
                      </c:pt>
                      <c:pt idx="33">
                        <c:v>1.3173660648923027</c:v>
                      </c:pt>
                      <c:pt idx="34">
                        <c:v>1.8110647375292233</c:v>
                      </c:pt>
                      <c:pt idx="35">
                        <c:v>1.5837035067095877</c:v>
                      </c:pt>
                      <c:pt idx="36">
                        <c:v>0.4522733817145248</c:v>
                      </c:pt>
                      <c:pt idx="37">
                        <c:v>0.13553566705544198</c:v>
                      </c:pt>
                      <c:pt idx="38">
                        <c:v>0.46548945325970542</c:v>
                      </c:pt>
                      <c:pt idx="39">
                        <c:v>1.3585822880162546</c:v>
                      </c:pt>
                      <c:pt idx="40">
                        <c:v>0.10798351790193268</c:v>
                      </c:pt>
                      <c:pt idx="41">
                        <c:v>-0.43118740089892305</c:v>
                      </c:pt>
                      <c:pt idx="42">
                        <c:v>-0.39781122021702725</c:v>
                      </c:pt>
                      <c:pt idx="43">
                        <c:v>0.69173067801619093</c:v>
                      </c:pt>
                      <c:pt idx="44">
                        <c:v>-8.6673535873700011E-2</c:v>
                      </c:pt>
                      <c:pt idx="45">
                        <c:v>-0.62226043527247188</c:v>
                      </c:pt>
                      <c:pt idx="46">
                        <c:v>-0.48651570041857928</c:v>
                      </c:pt>
                      <c:pt idx="47">
                        <c:v>0.79230722248714469</c:v>
                      </c:pt>
                      <c:pt idx="48">
                        <c:v>1.825848817562816</c:v>
                      </c:pt>
                      <c:pt idx="49">
                        <c:v>5.8703251123289432E-2</c:v>
                      </c:pt>
                      <c:pt idx="50">
                        <c:v>0.96770017197658154</c:v>
                      </c:pt>
                      <c:pt idx="51">
                        <c:v>1.3039259921344868</c:v>
                      </c:pt>
                      <c:pt idx="52">
                        <c:v>-0.3220988103480249</c:v>
                      </c:pt>
                      <c:pt idx="53">
                        <c:v>-0.89307790134236209</c:v>
                      </c:pt>
                      <c:pt idx="54">
                        <c:v>-1.201751572346758</c:v>
                      </c:pt>
                      <c:pt idx="55">
                        <c:v>-1.0236706083057634</c:v>
                      </c:pt>
                      <c:pt idx="56">
                        <c:v>-0.13953782205442486</c:v>
                      </c:pt>
                      <c:pt idx="57">
                        <c:v>0.25044828913472889</c:v>
                      </c:pt>
                      <c:pt idx="58">
                        <c:v>-0.44888349669670463</c:v>
                      </c:pt>
                      <c:pt idx="59">
                        <c:v>-0.30126669757341695</c:v>
                      </c:pt>
                      <c:pt idx="60">
                        <c:v>-2.4490799247510846E-3</c:v>
                      </c:pt>
                      <c:pt idx="61">
                        <c:v>0.84113948684052608</c:v>
                      </c:pt>
                      <c:pt idx="62">
                        <c:v>-0.22465828285389533</c:v>
                      </c:pt>
                      <c:pt idx="63">
                        <c:v>-0.57566818304539324</c:v>
                      </c:pt>
                      <c:pt idx="64">
                        <c:v>-2.9329225440372041E-2</c:v>
                      </c:pt>
                      <c:pt idx="65">
                        <c:v>1.7651444889400396</c:v>
                      </c:pt>
                      <c:pt idx="66">
                        <c:v>1.8861051437603373</c:v>
                      </c:pt>
                      <c:pt idx="67">
                        <c:v>1.1789333154868433</c:v>
                      </c:pt>
                      <c:pt idx="68">
                        <c:v>0.33220873174474641</c:v>
                      </c:pt>
                      <c:pt idx="69">
                        <c:v>1.7819445798872997</c:v>
                      </c:pt>
                      <c:pt idx="70">
                        <c:v>1.5449512969245671</c:v>
                      </c:pt>
                      <c:pt idx="71">
                        <c:v>0.91886790762319792</c:v>
                      </c:pt>
                      <c:pt idx="72">
                        <c:v>1.0667087079591211</c:v>
                      </c:pt>
                      <c:pt idx="73">
                        <c:v>2.4181080237570209</c:v>
                      </c:pt>
                      <c:pt idx="74">
                        <c:v>2.760381876655948</c:v>
                      </c:pt>
                      <c:pt idx="75">
                        <c:v>1.7434163713149102</c:v>
                      </c:pt>
                      <c:pt idx="76">
                        <c:v>1.6954801118120504</c:v>
                      </c:pt>
                      <c:pt idx="77">
                        <c:v>2.267803210082171</c:v>
                      </c:pt>
                      <c:pt idx="78">
                        <c:v>3.7318751358330573</c:v>
                      </c:pt>
                      <c:pt idx="79">
                        <c:v>2.9830390820103498</c:v>
                      </c:pt>
                      <c:pt idx="80">
                        <c:v>2.8313902610597186</c:v>
                      </c:pt>
                      <c:pt idx="81">
                        <c:v>2.8558063932364037</c:v>
                      </c:pt>
                      <c:pt idx="82">
                        <c:v>4.0815410287487781</c:v>
                      </c:pt>
                      <c:pt idx="83">
                        <c:v>4.1039411500117939</c:v>
                      </c:pt>
                      <c:pt idx="84">
                        <c:v>3.395873316887783</c:v>
                      </c:pt>
                      <c:pt idx="85">
                        <c:v>3.2195843625478271</c:v>
                      </c:pt>
                      <c:pt idx="86">
                        <c:v>3.5804503160950549</c:v>
                      </c:pt>
                      <c:pt idx="87">
                        <c:v>3.6814748629912684</c:v>
                      </c:pt>
                      <c:pt idx="88">
                        <c:v>2.4275160746874933</c:v>
                      </c:pt>
                      <c:pt idx="89">
                        <c:v>2.187386774747937</c:v>
                      </c:pt>
                      <c:pt idx="90">
                        <c:v>2.4862043923966026</c:v>
                      </c:pt>
                      <c:pt idx="91">
                        <c:v>3.7029789794037646</c:v>
                      </c:pt>
                      <c:pt idx="92">
                        <c:v>2.8264622343818533</c:v>
                      </c:pt>
                      <c:pt idx="93">
                        <c:v>2.0617220944624028</c:v>
                      </c:pt>
                      <c:pt idx="94">
                        <c:v>1.9154493026148964</c:v>
                      </c:pt>
                      <c:pt idx="95">
                        <c:v>2.8905265811940852</c:v>
                      </c:pt>
                      <c:pt idx="96">
                        <c:v>2.6777254291954113</c:v>
                      </c:pt>
                      <c:pt idx="97">
                        <c:v>1.5680234218254756</c:v>
                      </c:pt>
                      <c:pt idx="98">
                        <c:v>1.5285992084025601</c:v>
                      </c:pt>
                    </c:numCache>
                  </c:numRef>
                </c:val>
                <c:smooth val="0"/>
                <c:extLst xmlns:c15="http://schemas.microsoft.com/office/drawing/2012/chart">
                  <c:ext xmlns:c16="http://schemas.microsoft.com/office/drawing/2014/chart" uri="{C3380CC4-5D6E-409C-BE32-E72D297353CC}">
                    <c16:uniqueId val="{0000000C-C740-44AD-A817-637D10CA4BF8}"/>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'Chart Data'!$CF$4</c15:sqref>
                        </c15:formulaRef>
                      </c:ext>
                    </c:extLst>
                    <c:strCache>
                      <c:ptCount val="1"/>
                      <c:pt idx="0">
                        <c:v>Revolut - Services, entertainment and shopping</c:v>
                      </c:pt>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Data'!$CF$213:$CF$318</c15:sqref>
                        </c15:formulaRef>
                      </c:ext>
                    </c:extLst>
                    <c:numCache>
                      <c:formatCode>0.00</c:formatCode>
                      <c:ptCount val="106"/>
                      <c:pt idx="0">
                        <c:v>-0.14890174529419134</c:v>
                      </c:pt>
                      <c:pt idx="1">
                        <c:v>-0.75993955773130717</c:v>
                      </c:pt>
                      <c:pt idx="2">
                        <c:v>-1.3017628884949348</c:v>
                      </c:pt>
                      <c:pt idx="3">
                        <c:v>-0.97917821231048963</c:v>
                      </c:pt>
                      <c:pt idx="4">
                        <c:v>0.7718173562799947</c:v>
                      </c:pt>
                      <c:pt idx="5">
                        <c:v>-0.20277487278232151</c:v>
                      </c:pt>
                      <c:pt idx="6">
                        <c:v>-0.15948609042983022</c:v>
                      </c:pt>
                      <c:pt idx="7">
                        <c:v>-1.1473979448313738</c:v>
                      </c:pt>
                      <c:pt idx="8">
                        <c:v>-0.26574578007804844</c:v>
                      </c:pt>
                      <c:pt idx="9">
                        <c:v>0.2244640024960651</c:v>
                      </c:pt>
                      <c:pt idx="10">
                        <c:v>-1.0797889537121659</c:v>
                      </c:pt>
                      <c:pt idx="11">
                        <c:v>-1.0044498228871508</c:v>
                      </c:pt>
                      <c:pt idx="12">
                        <c:v>0.53438314208561699</c:v>
                      </c:pt>
                      <c:pt idx="13">
                        <c:v>2.2753889916716799</c:v>
                      </c:pt>
                      <c:pt idx="14">
                        <c:v>1.1657571682103096</c:v>
                      </c:pt>
                      <c:pt idx="15">
                        <c:v>-0.68573021655560562</c:v>
                      </c:pt>
                      <c:pt idx="16">
                        <c:v>-0.98898954347554746</c:v>
                      </c:pt>
                      <c:pt idx="17">
                        <c:v>0.69772694033053662</c:v>
                      </c:pt>
                      <c:pt idx="18">
                        <c:v>-0.44853385281371666</c:v>
                      </c:pt>
                      <c:pt idx="19">
                        <c:v>-1.1091040219810904</c:v>
                      </c:pt>
                      <c:pt idx="20">
                        <c:v>-1.1212343950578898</c:v>
                      </c:pt>
                      <c:pt idx="21">
                        <c:v>0.33999985979124708</c:v>
                      </c:pt>
                      <c:pt idx="22">
                        <c:v>0.44084845164541031</c:v>
                      </c:pt>
                      <c:pt idx="23">
                        <c:v>-0.67770276378419514</c:v>
                      </c:pt>
                      <c:pt idx="24">
                        <c:v>-0.8732752983409966</c:v>
                      </c:pt>
                      <c:pt idx="25">
                        <c:v>-0.1443231240838303</c:v>
                      </c:pt>
                      <c:pt idx="26">
                        <c:v>1.3185760839327103</c:v>
                      </c:pt>
                      <c:pt idx="27">
                        <c:v>0.31508502489331641</c:v>
                      </c:pt>
                      <c:pt idx="28">
                        <c:v>0.11969087817588195</c:v>
                      </c:pt>
                      <c:pt idx="29">
                        <c:v>0.36979062896514758</c:v>
                      </c:pt>
                      <c:pt idx="30">
                        <c:v>1.7977258204662145</c:v>
                      </c:pt>
                      <c:pt idx="31">
                        <c:v>1.8859088757254809</c:v>
                      </c:pt>
                      <c:pt idx="32">
                        <c:v>0.68048278252528238</c:v>
                      </c:pt>
                      <c:pt idx="33">
                        <c:v>0.74166981142736543</c:v>
                      </c:pt>
                      <c:pt idx="34">
                        <c:v>1.2971100805958273</c:v>
                      </c:pt>
                      <c:pt idx="35">
                        <c:v>1.5724219793486378</c:v>
                      </c:pt>
                      <c:pt idx="36">
                        <c:v>0.13324835396759446</c:v>
                      </c:pt>
                      <c:pt idx="37">
                        <c:v>-0.11946775179902137</c:v>
                      </c:pt>
                      <c:pt idx="38">
                        <c:v>0.83615590367752024</c:v>
                      </c:pt>
                      <c:pt idx="39">
                        <c:v>2.0404522072284088</c:v>
                      </c:pt>
                      <c:pt idx="40">
                        <c:v>0.52076620368078275</c:v>
                      </c:pt>
                      <c:pt idx="41">
                        <c:v>2.4907472860118355E-2</c:v>
                      </c:pt>
                      <c:pt idx="42">
                        <c:v>0.10750104248596273</c:v>
                      </c:pt>
                      <c:pt idx="43">
                        <c:v>1.5666541058758452</c:v>
                      </c:pt>
                      <c:pt idx="44">
                        <c:v>0.55364902873700217</c:v>
                      </c:pt>
                      <c:pt idx="45">
                        <c:v>-0.16370793596145897</c:v>
                      </c:pt>
                      <c:pt idx="46">
                        <c:v>0.38852135209844046</c:v>
                      </c:pt>
                      <c:pt idx="47">
                        <c:v>1.9040449727275579</c:v>
                      </c:pt>
                      <c:pt idx="48">
                        <c:v>3.0573818168332756</c:v>
                      </c:pt>
                      <c:pt idx="49">
                        <c:v>0.6082357075825916</c:v>
                      </c:pt>
                      <c:pt idx="50">
                        <c:v>1.5439393876634107</c:v>
                      </c:pt>
                      <c:pt idx="51">
                        <c:v>1.8688431057595953</c:v>
                      </c:pt>
                      <c:pt idx="52">
                        <c:v>0.69957028133730403</c:v>
                      </c:pt>
                      <c:pt idx="53">
                        <c:v>0.31157673071914699</c:v>
                      </c:pt>
                      <c:pt idx="54">
                        <c:v>-3.7052570012542259E-2</c:v>
                      </c:pt>
                      <c:pt idx="55">
                        <c:v>-0.10269929489874112</c:v>
                      </c:pt>
                      <c:pt idx="56">
                        <c:v>1.3672165014661455</c:v>
                      </c:pt>
                      <c:pt idx="57">
                        <c:v>1.4185921992031689</c:v>
                      </c:pt>
                      <c:pt idx="58">
                        <c:v>0.28957556386416816</c:v>
                      </c:pt>
                      <c:pt idx="59">
                        <c:v>0.36283350322992697</c:v>
                      </c:pt>
                      <c:pt idx="60">
                        <c:v>0.50191655532124813</c:v>
                      </c:pt>
                      <c:pt idx="61">
                        <c:v>1.3722708235814769</c:v>
                      </c:pt>
                      <c:pt idx="62">
                        <c:v>-3.4792990713926171E-2</c:v>
                      </c:pt>
                      <c:pt idx="63">
                        <c:v>-0.60129330592299568</c:v>
                      </c:pt>
                      <c:pt idx="64">
                        <c:v>0.36289296584305047</c:v>
                      </c:pt>
                      <c:pt idx="65">
                        <c:v>3.0472731726026105</c:v>
                      </c:pt>
                      <c:pt idx="66">
                        <c:v>3.0786694323307948</c:v>
                      </c:pt>
                      <c:pt idx="67">
                        <c:v>1.1671842709252265</c:v>
                      </c:pt>
                      <c:pt idx="68">
                        <c:v>0.42889646640797813</c:v>
                      </c:pt>
                      <c:pt idx="69">
                        <c:v>2.2372734566607622</c:v>
                      </c:pt>
                      <c:pt idx="70">
                        <c:v>1.7355873897541885</c:v>
                      </c:pt>
                      <c:pt idx="71">
                        <c:v>0.74969726419877769</c:v>
                      </c:pt>
                      <c:pt idx="72">
                        <c:v>0.65984925577210396</c:v>
                      </c:pt>
                      <c:pt idx="73">
                        <c:v>2.3556040567726613</c:v>
                      </c:pt>
                      <c:pt idx="74">
                        <c:v>2.6792590599932944</c:v>
                      </c:pt>
                      <c:pt idx="75">
                        <c:v>1.2242089169087991</c:v>
                      </c:pt>
                      <c:pt idx="76">
                        <c:v>0.80279737771632498</c:v>
                      </c:pt>
                      <c:pt idx="77">
                        <c:v>1.4520696503906059</c:v>
                      </c:pt>
                      <c:pt idx="78">
                        <c:v>3.2203093767863376</c:v>
                      </c:pt>
                      <c:pt idx="79">
                        <c:v>2.4951033471558346</c:v>
                      </c:pt>
                      <c:pt idx="80">
                        <c:v>2.0563881875449863</c:v>
                      </c:pt>
                      <c:pt idx="81">
                        <c:v>2.1649669191049514</c:v>
                      </c:pt>
                      <c:pt idx="82">
                        <c:v>3.6870908897905625</c:v>
                      </c:pt>
                      <c:pt idx="83">
                        <c:v>3.7861556032510748</c:v>
                      </c:pt>
                      <c:pt idx="84">
                        <c:v>2.619201820740523</c:v>
                      </c:pt>
                      <c:pt idx="85">
                        <c:v>2.5860811452318146</c:v>
                      </c:pt>
                      <c:pt idx="86">
                        <c:v>3.2787611254848303</c:v>
                      </c:pt>
                      <c:pt idx="87">
                        <c:v>3.8407422820966661</c:v>
                      </c:pt>
                      <c:pt idx="88">
                        <c:v>2.5666368707410663</c:v>
                      </c:pt>
                      <c:pt idx="89">
                        <c:v>2.5888758880485283</c:v>
                      </c:pt>
                      <c:pt idx="90">
                        <c:v>3.0883023756564838</c:v>
                      </c:pt>
                      <c:pt idx="91">
                        <c:v>4.7741863828788613</c:v>
                      </c:pt>
                      <c:pt idx="92">
                        <c:v>3.8471642443137943</c:v>
                      </c:pt>
                      <c:pt idx="93">
                        <c:v>2.9962542505443142</c:v>
                      </c:pt>
                      <c:pt idx="94">
                        <c:v>2.8954651213032743</c:v>
                      </c:pt>
                      <c:pt idx="95">
                        <c:v>4.150542496459976</c:v>
                      </c:pt>
                      <c:pt idx="96">
                        <c:v>3.8416936839066067</c:v>
                      </c:pt>
                      <c:pt idx="97">
                        <c:v>2.2197319857899025</c:v>
                      </c:pt>
                      <c:pt idx="98">
                        <c:v>2.3008389900877084</c:v>
                      </c:pt>
                    </c:numCache>
                  </c:numRef>
                </c:val>
                <c:smooth val="0"/>
                <c:extLst xmlns:c15="http://schemas.microsoft.com/office/drawing/2012/chart">
                  <c:ext xmlns:c16="http://schemas.microsoft.com/office/drawing/2014/chart" uri="{C3380CC4-5D6E-409C-BE32-E72D297353CC}">
                    <c16:uniqueId val="{0000000D-C740-44AD-A817-637D10CA4BF8}"/>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'Chart Data'!$CG$4</c15:sqref>
                        </c15:formulaRef>
                      </c:ext>
                    </c:extLst>
                    <c:strCache>
                      <c:ptCount val="1"/>
                      <c:pt idx="0">
                        <c:v>Revolut - Groceries and restaurants</c:v>
                      </c:pt>
                    </c:strCache>
                  </c:strRef>
                </c:tx>
                <c:spPr>
                  <a:ln w="28575" cap="rnd">
                    <a:solidFill>
                      <a:schemeClr val="accent3">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Data'!$CG$213:$CG$318</c15:sqref>
                        </c15:formulaRef>
                      </c:ext>
                    </c:extLst>
                    <c:numCache>
                      <c:formatCode>0.00</c:formatCode>
                      <c:ptCount val="106"/>
                      <c:pt idx="0">
                        <c:v>-0.64706501312922782</c:v>
                      </c:pt>
                      <c:pt idx="1">
                        <c:v>-1.9863653221107196</c:v>
                      </c:pt>
                      <c:pt idx="2">
                        <c:v>-2.0316157828372639</c:v>
                      </c:pt>
                      <c:pt idx="3">
                        <c:v>-1.8149964037599304</c:v>
                      </c:pt>
                      <c:pt idx="4">
                        <c:v>-1.265919704103146</c:v>
                      </c:pt>
                      <c:pt idx="5">
                        <c:v>-1.0764991708292473</c:v>
                      </c:pt>
                      <c:pt idx="6">
                        <c:v>-0.34399215989098397</c:v>
                      </c:pt>
                      <c:pt idx="7">
                        <c:v>-0.90763966979960597</c:v>
                      </c:pt>
                      <c:pt idx="8">
                        <c:v>-0.86530337112343281</c:v>
                      </c:pt>
                      <c:pt idx="9">
                        <c:v>-0.51681815926695862</c:v>
                      </c:pt>
                      <c:pt idx="10">
                        <c:v>-0.74315141184551647</c:v>
                      </c:pt>
                      <c:pt idx="11">
                        <c:v>-0.86595096269017846</c:v>
                      </c:pt>
                      <c:pt idx="12">
                        <c:v>-0.35241085025871377</c:v>
                      </c:pt>
                      <c:pt idx="13">
                        <c:v>0.38867674893896531</c:v>
                      </c:pt>
                      <c:pt idx="14">
                        <c:v>-0.1017119649812461</c:v>
                      </c:pt>
                      <c:pt idx="15">
                        <c:v>-0.60165265451099437</c:v>
                      </c:pt>
                      <c:pt idx="16">
                        <c:v>-0.72089045173854271</c:v>
                      </c:pt>
                      <c:pt idx="17">
                        <c:v>-7.1113263452385569E-2</c:v>
                      </c:pt>
                      <c:pt idx="18">
                        <c:v>0.42874647713152125</c:v>
                      </c:pt>
                      <c:pt idx="19">
                        <c:v>-7.5403557582092676E-2</c:v>
                      </c:pt>
                      <c:pt idx="20">
                        <c:v>1.4935465979303369E-2</c:v>
                      </c:pt>
                      <c:pt idx="21">
                        <c:v>0.9629285707530898</c:v>
                      </c:pt>
                      <c:pt idx="22">
                        <c:v>0.78994067348543073</c:v>
                      </c:pt>
                      <c:pt idx="23">
                        <c:v>0.55170792586786932</c:v>
                      </c:pt>
                      <c:pt idx="24">
                        <c:v>0.78977877559374143</c:v>
                      </c:pt>
                      <c:pt idx="25">
                        <c:v>1.1370497532625623</c:v>
                      </c:pt>
                      <c:pt idx="26">
                        <c:v>1.3353746705792522</c:v>
                      </c:pt>
                      <c:pt idx="27">
                        <c:v>1.261873027753311</c:v>
                      </c:pt>
                      <c:pt idx="28">
                        <c:v>1.430246835107891</c:v>
                      </c:pt>
                      <c:pt idx="29">
                        <c:v>1.4045050703296418</c:v>
                      </c:pt>
                      <c:pt idx="30">
                        <c:v>2.1616205608043453</c:v>
                      </c:pt>
                      <c:pt idx="31">
                        <c:v>2.173681953735032</c:v>
                      </c:pt>
                      <c:pt idx="32">
                        <c:v>2.0147791730441491</c:v>
                      </c:pt>
                      <c:pt idx="33">
                        <c:v>1.7540426184820814</c:v>
                      </c:pt>
                      <c:pt idx="34">
                        <c:v>1.8825895444816345</c:v>
                      </c:pt>
                      <c:pt idx="35">
                        <c:v>1.2077991319298202</c:v>
                      </c:pt>
                      <c:pt idx="36">
                        <c:v>0.66681732685739348</c:v>
                      </c:pt>
                      <c:pt idx="37">
                        <c:v>0.51973309225966791</c:v>
                      </c:pt>
                      <c:pt idx="38">
                        <c:v>0.35767330268088487</c:v>
                      </c:pt>
                      <c:pt idx="39">
                        <c:v>0.5223234585266604</c:v>
                      </c:pt>
                      <c:pt idx="40">
                        <c:v>9.0217985613805451E-2</c:v>
                      </c:pt>
                      <c:pt idx="41">
                        <c:v>-0.15902381863847831</c:v>
                      </c:pt>
                      <c:pt idx="42">
                        <c:v>-0.14833855778712965</c:v>
                      </c:pt>
                      <c:pt idx="43">
                        <c:v>0.31250379090018687</c:v>
                      </c:pt>
                      <c:pt idx="44">
                        <c:v>-0.35022522872093792</c:v>
                      </c:pt>
                      <c:pt idx="45">
                        <c:v>-0.74978922540468873</c:v>
                      </c:pt>
                      <c:pt idx="46">
                        <c:v>-0.88562155653016128</c:v>
                      </c:pt>
                      <c:pt idx="47">
                        <c:v>-0.7272044695143397</c:v>
                      </c:pt>
                      <c:pt idx="48">
                        <c:v>-0.36212472375993826</c:v>
                      </c:pt>
                      <c:pt idx="49">
                        <c:v>-0.62593733826405951</c:v>
                      </c:pt>
                      <c:pt idx="50">
                        <c:v>-7.2489395531724857E-2</c:v>
                      </c:pt>
                      <c:pt idx="51">
                        <c:v>0.78063154471342133</c:v>
                      </c:pt>
                      <c:pt idx="52">
                        <c:v>-8.7545899458625273E-2</c:v>
                      </c:pt>
                      <c:pt idx="53">
                        <c:v>-1.5848585507267252</c:v>
                      </c:pt>
                      <c:pt idx="54">
                        <c:v>-1.7056343779252958</c:v>
                      </c:pt>
                      <c:pt idx="55">
                        <c:v>-1.5188042109183895</c:v>
                      </c:pt>
                      <c:pt idx="56">
                        <c:v>-1.14206781696252</c:v>
                      </c:pt>
                      <c:pt idx="57">
                        <c:v>-0.68462532400063425</c:v>
                      </c:pt>
                      <c:pt idx="58">
                        <c:v>-0.50451391949874003</c:v>
                      </c:pt>
                      <c:pt idx="59">
                        <c:v>-9.1917142534177002E-2</c:v>
                      </c:pt>
                      <c:pt idx="60">
                        <c:v>-0.36091048957228661</c:v>
                      </c:pt>
                      <c:pt idx="61">
                        <c:v>-4.4885804999075171E-2</c:v>
                      </c:pt>
                      <c:pt idx="62">
                        <c:v>-0.28821833620477866</c:v>
                      </c:pt>
                      <c:pt idx="63">
                        <c:v>-0.24523444596185651</c:v>
                      </c:pt>
                      <c:pt idx="64">
                        <c:v>-0.33856858051946659</c:v>
                      </c:pt>
                      <c:pt idx="65">
                        <c:v>0.47415883574975154</c:v>
                      </c:pt>
                      <c:pt idx="66">
                        <c:v>0.79989739382418423</c:v>
                      </c:pt>
                      <c:pt idx="67">
                        <c:v>1.1759861962133065</c:v>
                      </c:pt>
                      <c:pt idx="68">
                        <c:v>0.68478799283466163</c:v>
                      </c:pt>
                      <c:pt idx="69">
                        <c:v>0.85526647278116963</c:v>
                      </c:pt>
                      <c:pt idx="70">
                        <c:v>1.2622777724825291</c:v>
                      </c:pt>
                      <c:pt idx="71">
                        <c:v>0.863604214203058</c:v>
                      </c:pt>
                      <c:pt idx="72">
                        <c:v>1.0474392702137534</c:v>
                      </c:pt>
                      <c:pt idx="73">
                        <c:v>1.9807806157898578</c:v>
                      </c:pt>
                      <c:pt idx="74">
                        <c:v>1.8562001881366381</c:v>
                      </c:pt>
                      <c:pt idx="75">
                        <c:v>1.7008591610628703</c:v>
                      </c:pt>
                      <c:pt idx="76">
                        <c:v>1.948967680073344</c:v>
                      </c:pt>
                      <c:pt idx="77">
                        <c:v>2.0733862098348759</c:v>
                      </c:pt>
                      <c:pt idx="78">
                        <c:v>2.7243776323086863</c:v>
                      </c:pt>
                      <c:pt idx="79">
                        <c:v>2.6435905843568253</c:v>
                      </c:pt>
                      <c:pt idx="80">
                        <c:v>2.8345491476017513</c:v>
                      </c:pt>
                      <c:pt idx="81">
                        <c:v>2.6394621881188045</c:v>
                      </c:pt>
                      <c:pt idx="82">
                        <c:v>3.2326560632603214</c:v>
                      </c:pt>
                      <c:pt idx="83">
                        <c:v>3.4177863024045148</c:v>
                      </c:pt>
                      <c:pt idx="84">
                        <c:v>3.3469559747914106</c:v>
                      </c:pt>
                      <c:pt idx="85">
                        <c:v>3.1981718123309686</c:v>
                      </c:pt>
                      <c:pt idx="86">
                        <c:v>3.200438382814589</c:v>
                      </c:pt>
                      <c:pt idx="87">
                        <c:v>2.3865776813035624</c:v>
                      </c:pt>
                      <c:pt idx="88">
                        <c:v>1.875951730922464</c:v>
                      </c:pt>
                      <c:pt idx="89">
                        <c:v>1.6698557148047899</c:v>
                      </c:pt>
                      <c:pt idx="90">
                        <c:v>1.7889316141406491</c:v>
                      </c:pt>
                      <c:pt idx="91">
                        <c:v>2.0201218034698201</c:v>
                      </c:pt>
                      <c:pt idx="92">
                        <c:v>1.6318906592041684</c:v>
                      </c:pt>
                      <c:pt idx="93">
                        <c:v>1.3063139990214185</c:v>
                      </c:pt>
                      <c:pt idx="94">
                        <c:v>1.1831906523933831</c:v>
                      </c:pt>
                      <c:pt idx="95">
                        <c:v>1.7040971188966103</c:v>
                      </c:pt>
                      <c:pt idx="96">
                        <c:v>1.3142469957140872</c:v>
                      </c:pt>
                      <c:pt idx="97">
                        <c:v>0.74274743805864285</c:v>
                      </c:pt>
                      <c:pt idx="98">
                        <c:v>0.56700727663230033</c:v>
                      </c:pt>
                    </c:numCache>
                  </c:numRef>
                </c:val>
                <c:smooth val="0"/>
                <c:extLst xmlns:c15="http://schemas.microsoft.com/office/drawing/2012/chart">
                  <c:ext xmlns:c16="http://schemas.microsoft.com/office/drawing/2014/chart" uri="{C3380CC4-5D6E-409C-BE32-E72D297353CC}">
                    <c16:uniqueId val="{0000000E-C740-44AD-A817-637D10CA4BF8}"/>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'Chart Data'!$CH$4</c15:sqref>
                        </c15:formulaRef>
                      </c:ext>
                    </c:extLst>
                    <c:strCache>
                      <c:ptCount val="1"/>
                      <c:pt idx="0">
                        <c:v>Revolut - Travel and transport</c:v>
                      </c:pt>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Data'!$CH$213:$CH$318</c15:sqref>
                        </c15:formulaRef>
                      </c:ext>
                    </c:extLst>
                    <c:numCache>
                      <c:formatCode>0.00</c:formatCode>
                      <c:ptCount val="106"/>
                      <c:pt idx="0">
                        <c:v>-0.57379427620318701</c:v>
                      </c:pt>
                      <c:pt idx="1">
                        <c:v>-1.1889771017417974</c:v>
                      </c:pt>
                      <c:pt idx="2">
                        <c:v>-1.5281594060853541</c:v>
                      </c:pt>
                      <c:pt idx="3">
                        <c:v>-1.4580268458043235</c:v>
                      </c:pt>
                      <c:pt idx="4">
                        <c:v>-0.86236867513236837</c:v>
                      </c:pt>
                      <c:pt idx="5">
                        <c:v>-0.78270808327641006</c:v>
                      </c:pt>
                      <c:pt idx="6">
                        <c:v>-0.28865621653053469</c:v>
                      </c:pt>
                      <c:pt idx="7">
                        <c:v>-0.40463266643847534</c:v>
                      </c:pt>
                      <c:pt idx="8">
                        <c:v>-0.50452080073628991</c:v>
                      </c:pt>
                      <c:pt idx="9">
                        <c:v>-0.30302636251239545</c:v>
                      </c:pt>
                      <c:pt idx="10">
                        <c:v>-0.76950941658655037</c:v>
                      </c:pt>
                      <c:pt idx="11">
                        <c:v>-0.79864020164760241</c:v>
                      </c:pt>
                      <c:pt idx="12">
                        <c:v>-5.8109091865055945E-2</c:v>
                      </c:pt>
                      <c:pt idx="13">
                        <c:v>0.56394641218661878</c:v>
                      </c:pt>
                      <c:pt idx="14">
                        <c:v>8.6451452767667678E-2</c:v>
                      </c:pt>
                      <c:pt idx="15">
                        <c:v>-0.54630356215093423</c:v>
                      </c:pt>
                      <c:pt idx="16">
                        <c:v>-0.67243283258953446</c:v>
                      </c:pt>
                      <c:pt idx="17">
                        <c:v>7.957877425460641E-2</c:v>
                      </c:pt>
                      <c:pt idx="18">
                        <c:v>-9.340966786396955E-2</c:v>
                      </c:pt>
                      <c:pt idx="19">
                        <c:v>-0.28561037037133619</c:v>
                      </c:pt>
                      <c:pt idx="20">
                        <c:v>-3.8896831476266824E-2</c:v>
                      </c:pt>
                      <c:pt idx="21">
                        <c:v>0.74013689770332547</c:v>
                      </c:pt>
                      <c:pt idx="22">
                        <c:v>0.78418451908250408</c:v>
                      </c:pt>
                      <c:pt idx="23">
                        <c:v>0.36198338224592153</c:v>
                      </c:pt>
                      <c:pt idx="24">
                        <c:v>0.34097485360940094</c:v>
                      </c:pt>
                      <c:pt idx="25">
                        <c:v>0.78933902796729849</c:v>
                      </c:pt>
                      <c:pt idx="26">
                        <c:v>1.3718766305688617</c:v>
                      </c:pt>
                      <c:pt idx="27">
                        <c:v>1.3215030210128877</c:v>
                      </c:pt>
                      <c:pt idx="28">
                        <c:v>1.5208887965111848</c:v>
                      </c:pt>
                      <c:pt idx="29">
                        <c:v>1.6581861695335118</c:v>
                      </c:pt>
                      <c:pt idx="30">
                        <c:v>2.1579392355004505</c:v>
                      </c:pt>
                      <c:pt idx="31">
                        <c:v>2.0514908171674393</c:v>
                      </c:pt>
                      <c:pt idx="32">
                        <c:v>1.8576500436512735</c:v>
                      </c:pt>
                      <c:pt idx="33">
                        <c:v>1.6821624457097664</c:v>
                      </c:pt>
                      <c:pt idx="34">
                        <c:v>1.7762712821670514</c:v>
                      </c:pt>
                      <c:pt idx="35">
                        <c:v>1.2790173720230453</c:v>
                      </c:pt>
                      <c:pt idx="36">
                        <c:v>0.43313122458002079</c:v>
                      </c:pt>
                      <c:pt idx="37">
                        <c:v>0.18430902295935092</c:v>
                      </c:pt>
                      <c:pt idx="38">
                        <c:v>0.15822408405749744</c:v>
                      </c:pt>
                      <c:pt idx="39">
                        <c:v>0.42149453027949263</c:v>
                      </c:pt>
                      <c:pt idx="40">
                        <c:v>-0.29084297787560137</c:v>
                      </c:pt>
                      <c:pt idx="41">
                        <c:v>-0.5658282170175909</c:v>
                      </c:pt>
                      <c:pt idx="42">
                        <c:v>-0.55911173574346185</c:v>
                      </c:pt>
                      <c:pt idx="43">
                        <c:v>-0.1608087764636707</c:v>
                      </c:pt>
                      <c:pt idx="44">
                        <c:v>-0.76677596490521782</c:v>
                      </c:pt>
                      <c:pt idx="45">
                        <c:v>-1.135948139123957</c:v>
                      </c:pt>
                      <c:pt idx="46">
                        <c:v>-1.1907733699895289</c:v>
                      </c:pt>
                      <c:pt idx="47">
                        <c:v>-0.89173375605182181</c:v>
                      </c:pt>
                      <c:pt idx="48">
                        <c:v>-0.50647326622295508</c:v>
                      </c:pt>
                      <c:pt idx="49">
                        <c:v>-1.1548480050348833</c:v>
                      </c:pt>
                      <c:pt idx="50">
                        <c:v>-0.7200729904641775</c:v>
                      </c:pt>
                      <c:pt idx="51">
                        <c:v>-0.66618494303220521</c:v>
                      </c:pt>
                      <c:pt idx="52">
                        <c:v>-0.47648339634776965</c:v>
                      </c:pt>
                      <c:pt idx="53">
                        <c:v>-0.46867353440110882</c:v>
                      </c:pt>
                      <c:pt idx="54">
                        <c:v>-0.83136352320411877</c:v>
                      </c:pt>
                      <c:pt idx="55">
                        <c:v>-0.80574717601906198</c:v>
                      </c:pt>
                      <c:pt idx="56">
                        <c:v>-0.44493155408325263</c:v>
                      </c:pt>
                      <c:pt idx="57">
                        <c:v>-9.6689809881569513E-2</c:v>
                      </c:pt>
                      <c:pt idx="58">
                        <c:v>-9.3722062341837109E-2</c:v>
                      </c:pt>
                      <c:pt idx="59">
                        <c:v>0.31848245120301344</c:v>
                      </c:pt>
                      <c:pt idx="60">
                        <c:v>0.30668955966355299</c:v>
                      </c:pt>
                      <c:pt idx="61">
                        <c:v>0.35893753608672452</c:v>
                      </c:pt>
                      <c:pt idx="62">
                        <c:v>-6.9511490307184259E-2</c:v>
                      </c:pt>
                      <c:pt idx="63">
                        <c:v>-0.13066270934955146</c:v>
                      </c:pt>
                      <c:pt idx="64">
                        <c:v>-1.3670977388545216E-2</c:v>
                      </c:pt>
                      <c:pt idx="65">
                        <c:v>0.89164821946858119</c:v>
                      </c:pt>
                      <c:pt idx="66">
                        <c:v>1.076039060029284</c:v>
                      </c:pt>
                      <c:pt idx="67">
                        <c:v>0.98005585670480289</c:v>
                      </c:pt>
                      <c:pt idx="68">
                        <c:v>0.49982744560451919</c:v>
                      </c:pt>
                      <c:pt idx="69">
                        <c:v>0.97943106774906774</c:v>
                      </c:pt>
                      <c:pt idx="70">
                        <c:v>0.94303711107762078</c:v>
                      </c:pt>
                      <c:pt idx="71">
                        <c:v>0.77653085437477554</c:v>
                      </c:pt>
                      <c:pt idx="72">
                        <c:v>1.0562020106847612</c:v>
                      </c:pt>
                      <c:pt idx="73">
                        <c:v>1.8165701698118288</c:v>
                      </c:pt>
                      <c:pt idx="74">
                        <c:v>2.0268116534159852</c:v>
                      </c:pt>
                      <c:pt idx="75">
                        <c:v>1.6416292622065876</c:v>
                      </c:pt>
                      <c:pt idx="76">
                        <c:v>1.657639479197246</c:v>
                      </c:pt>
                      <c:pt idx="77">
                        <c:v>2.0642989907599669</c:v>
                      </c:pt>
                      <c:pt idx="78">
                        <c:v>2.9448609252461715</c:v>
                      </c:pt>
                      <c:pt idx="79">
                        <c:v>2.6852611141391098</c:v>
                      </c:pt>
                      <c:pt idx="80">
                        <c:v>2.8140457376395749</c:v>
                      </c:pt>
                      <c:pt idx="81">
                        <c:v>2.926429651052048</c:v>
                      </c:pt>
                      <c:pt idx="82">
                        <c:v>3.4328991982931174</c:v>
                      </c:pt>
                      <c:pt idx="83">
                        <c:v>3.4870215415834895</c:v>
                      </c:pt>
                      <c:pt idx="84">
                        <c:v>3.2638156871478721</c:v>
                      </c:pt>
                      <c:pt idx="85">
                        <c:v>3.085907032002897</c:v>
                      </c:pt>
                      <c:pt idx="86">
                        <c:v>2.7933496034809204</c:v>
                      </c:pt>
                      <c:pt idx="87">
                        <c:v>2.5016512597730713</c:v>
                      </c:pt>
                      <c:pt idx="88">
                        <c:v>1.6907532938510961</c:v>
                      </c:pt>
                      <c:pt idx="89">
                        <c:v>1.4478665873098895</c:v>
                      </c:pt>
                      <c:pt idx="90">
                        <c:v>1.5106578773610559</c:v>
                      </c:pt>
                      <c:pt idx="91">
                        <c:v>1.8539794085363446</c:v>
                      </c:pt>
                      <c:pt idx="92">
                        <c:v>1.2672244804835848</c:v>
                      </c:pt>
                      <c:pt idx="93">
                        <c:v>0.81073804970115582</c:v>
                      </c:pt>
                      <c:pt idx="94">
                        <c:v>0.8814953989379184</c:v>
                      </c:pt>
                      <c:pt idx="95">
                        <c:v>1.3093977349955612</c:v>
                      </c:pt>
                      <c:pt idx="96">
                        <c:v>0.97872818017386654</c:v>
                      </c:pt>
                      <c:pt idx="97">
                        <c:v>0.39439430932457192</c:v>
                      </c:pt>
                      <c:pt idx="98">
                        <c:v>0.20547374883480524</c:v>
                      </c:pt>
                    </c:numCache>
                  </c:numRef>
                </c:val>
                <c:smooth val="0"/>
                <c:extLst xmlns:c15="http://schemas.microsoft.com/office/drawing/2012/chart">
                  <c:ext xmlns:c16="http://schemas.microsoft.com/office/drawing/2014/chart" uri="{C3380CC4-5D6E-409C-BE32-E72D297353CC}">
                    <c16:uniqueId val="{0000000F-C740-44AD-A817-637D10CA4BF8}"/>
                  </c:ext>
                </c:extLst>
              </c15:ser>
            </c15:filteredLineSeries>
            <c15:filteredLineSeries>
              <c15:ser>
                <c:idx val="16"/>
                <c:order val="16"/>
                <c:tx>
                  <c:strRef>
                    <c:extLst xmlns:c15="http://schemas.microsoft.com/office/drawing/2012/chart">
                      <c:ext xmlns:c15="http://schemas.microsoft.com/office/drawing/2012/chart" uri="{02D57815-91ED-43cb-92C2-25804820EDAC}">
                        <c15:formulaRef>
                          <c15:sqref>'Chart Data'!$CI$4</c15:sqref>
                        </c15:formulaRef>
                      </c:ext>
                    </c:extLst>
                    <c:strCache>
                      <c:ptCount val="1"/>
                      <c:pt idx="0">
                        <c:v>Fuel demand</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Data'!$CI$213:$CI$318</c15:sqref>
                        </c15:formulaRef>
                      </c:ext>
                    </c:extLst>
                    <c:numCache>
                      <c:formatCode>0.00</c:formatCode>
                      <c:ptCount val="106"/>
                      <c:pt idx="0">
                        <c:v>8.4728620764764964E-2</c:v>
                      </c:pt>
                      <c:pt idx="1">
                        <c:v>0.28286693845002681</c:v>
                      </c:pt>
                      <c:pt idx="2">
                        <c:v>0.48825245159803909</c:v>
                      </c:pt>
                      <c:pt idx="3">
                        <c:v>4.5023794909465634E-2</c:v>
                      </c:pt>
                      <c:pt idx="4">
                        <c:v>-7.9891188925752712E-2</c:v>
                      </c:pt>
                      <c:pt idx="5">
                        <c:v>7.5830943053136868E-2</c:v>
                      </c:pt>
                      <c:pt idx="6">
                        <c:v>6.5767751133149225E-3</c:v>
                      </c:pt>
                      <c:pt idx="7">
                        <c:v>-6.0302310343342956E-2</c:v>
                      </c:pt>
                      <c:pt idx="8">
                        <c:v>-0.40402508172119017</c:v>
                      </c:pt>
                      <c:pt idx="9">
                        <c:v>-0.57665705642340936</c:v>
                      </c:pt>
                      <c:pt idx="10">
                        <c:v>-0.9365513456850153</c:v>
                      </c:pt>
                      <c:pt idx="11">
                        <c:v>-0.90355320578637899</c:v>
                      </c:pt>
                      <c:pt idx="12">
                        <c:v>-0.78046871975867282</c:v>
                      </c:pt>
                      <c:pt idx="13">
                        <c:v>-0.47916141129145762</c:v>
                      </c:pt>
                      <c:pt idx="14">
                        <c:v>-1.1152891465590329</c:v>
                      </c:pt>
                      <c:pt idx="15">
                        <c:v>-0.89570006624466258</c:v>
                      </c:pt>
                      <c:pt idx="16">
                        <c:v>-0.88591988576503411</c:v>
                      </c:pt>
                      <c:pt idx="17">
                        <c:v>-1.2429491952079732</c:v>
                      </c:pt>
                      <c:pt idx="18">
                        <c:v>-1.0015160009878488</c:v>
                      </c:pt>
                      <c:pt idx="19">
                        <c:v>-1.3032426127861381</c:v>
                      </c:pt>
                      <c:pt idx="20">
                        <c:v>-1.0913659441794195</c:v>
                      </c:pt>
                      <c:pt idx="21">
                        <c:v>-0.80588141650493095</c:v>
                      </c:pt>
                      <c:pt idx="22">
                        <c:v>-0.97682110724417914</c:v>
                      </c:pt>
                      <c:pt idx="23">
                        <c:v>-0.95929887072615394</c:v>
                      </c:pt>
                      <c:pt idx="24">
                        <c:v>-0.37386777967531326</c:v>
                      </c:pt>
                      <c:pt idx="25">
                        <c:v>-1.052551095235382</c:v>
                      </c:pt>
                      <c:pt idx="26">
                        <c:v>-0.81963883938404936</c:v>
                      </c:pt>
                      <c:pt idx="27">
                        <c:v>-0.74073167939504259</c:v>
                      </c:pt>
                      <c:pt idx="28">
                        <c:v>-0.86334639346382813</c:v>
                      </c:pt>
                      <c:pt idx="29">
                        <c:v>-1.0300049495428674</c:v>
                      </c:pt>
                      <c:pt idx="30">
                        <c:v>-1.1418459681258968</c:v>
                      </c:pt>
                      <c:pt idx="31">
                        <c:v>-1.3057454877660097</c:v>
                      </c:pt>
                      <c:pt idx="32">
                        <c:v>-0.55407588902090132</c:v>
                      </c:pt>
                      <c:pt idx="33">
                        <c:v>-0.33996134016543444</c:v>
                      </c:pt>
                      <c:pt idx="34">
                        <c:v>0.21607667256924498</c:v>
                      </c:pt>
                      <c:pt idx="35">
                        <c:v>-7.1746367823567303E-2</c:v>
                      </c:pt>
                      <c:pt idx="36">
                        <c:v>0.80774016765870749</c:v>
                      </c:pt>
                      <c:pt idx="37">
                        <c:v>1.2122794354147</c:v>
                      </c:pt>
                      <c:pt idx="38">
                        <c:v>0.43427125352440776</c:v>
                      </c:pt>
                      <c:pt idx="39">
                        <c:v>1.2590366059972671</c:v>
                      </c:pt>
                      <c:pt idx="40">
                        <c:v>1.4873864127324361</c:v>
                      </c:pt>
                      <c:pt idx="41">
                        <c:v>1.4516264387420577</c:v>
                      </c:pt>
                      <c:pt idx="42">
                        <c:v>0.80875059086264989</c:v>
                      </c:pt>
                      <c:pt idx="43">
                        <c:v>0.73405426259337714</c:v>
                      </c:pt>
                      <c:pt idx="44">
                        <c:v>0.5740228060779079</c:v>
                      </c:pt>
                      <c:pt idx="45">
                        <c:v>0.39475463868218658</c:v>
                      </c:pt>
                      <c:pt idx="46">
                        <c:v>0.46062412863422364</c:v>
                      </c:pt>
                      <c:pt idx="47">
                        <c:v>0.87583947569141918</c:v>
                      </c:pt>
                      <c:pt idx="48">
                        <c:v>1.0065380772892447E-2</c:v>
                      </c:pt>
                      <c:pt idx="49">
                        <c:v>-0.42006098447177281</c:v>
                      </c:pt>
                      <c:pt idx="50">
                        <c:v>-0.22808249228645247</c:v>
                      </c:pt>
                      <c:pt idx="51">
                        <c:v>-0.57948154003245922</c:v>
                      </c:pt>
                      <c:pt idx="52">
                        <c:v>-0.51669610330278037</c:v>
                      </c:pt>
                      <c:pt idx="53">
                        <c:v>-0.13724721220452407</c:v>
                      </c:pt>
                      <c:pt idx="54">
                        <c:v>-0.53751829412949115</c:v>
                      </c:pt>
                      <c:pt idx="55">
                        <c:v>-0.90598668709688224</c:v>
                      </c:pt>
                      <c:pt idx="56">
                        <c:v>-0.29786071442178447</c:v>
                      </c:pt>
                      <c:pt idx="57">
                        <c:v>-0.47390532028502447</c:v>
                      </c:pt>
                      <c:pt idx="58">
                        <c:v>-0.27248090261519448</c:v>
                      </c:pt>
                      <c:pt idx="59">
                        <c:v>5.0306282813767644E-2</c:v>
                      </c:pt>
                      <c:pt idx="60">
                        <c:v>0.13519430988766398</c:v>
                      </c:pt>
                      <c:pt idx="61">
                        <c:v>-0.17255846091439569</c:v>
                      </c:pt>
                      <c:pt idx="62">
                        <c:v>-0.20082577448599903</c:v>
                      </c:pt>
                      <c:pt idx="63">
                        <c:v>7.6713136089214207E-2</c:v>
                      </c:pt>
                      <c:pt idx="64">
                        <c:v>-8.5781640875717352E-2</c:v>
                      </c:pt>
                      <c:pt idx="65">
                        <c:v>-0.52839127131330565</c:v>
                      </c:pt>
                      <c:pt idx="66">
                        <c:v>0.37924717527968221</c:v>
                      </c:pt>
                      <c:pt idx="67">
                        <c:v>0.47713986060723873</c:v>
                      </c:pt>
                      <c:pt idx="68">
                        <c:v>0.85096361073578397</c:v>
                      </c:pt>
                      <c:pt idx="69">
                        <c:v>0.87882870519269751</c:v>
                      </c:pt>
                      <c:pt idx="70">
                        <c:v>0.24819299224383135</c:v>
                      </c:pt>
                      <c:pt idx="71">
                        <c:v>1.2260190147029761</c:v>
                      </c:pt>
                      <c:pt idx="72">
                        <c:v>0.84609899535296884</c:v>
                      </c:pt>
                      <c:pt idx="73">
                        <c:v>0.95194597661605473</c:v>
                      </c:pt>
                      <c:pt idx="74">
                        <c:v>0.83586933224215854</c:v>
                      </c:pt>
                      <c:pt idx="75">
                        <c:v>1.1499403861975126</c:v>
                      </c:pt>
                      <c:pt idx="76">
                        <c:v>0.78048321053729086</c:v>
                      </c:pt>
                      <c:pt idx="77">
                        <c:v>0.80176039510951169</c:v>
                      </c:pt>
                      <c:pt idx="78">
                        <c:v>0.87254600255364478</c:v>
                      </c:pt>
                      <c:pt idx="79">
                        <c:v>0.10424200216801716</c:v>
                      </c:pt>
                      <c:pt idx="80">
                        <c:v>-0.21175980713960635</c:v>
                      </c:pt>
                      <c:pt idx="81">
                        <c:v>0.49432075927532687</c:v>
                      </c:pt>
                      <c:pt idx="82">
                        <c:v>0.30448951813300784</c:v>
                      </c:pt>
                      <c:pt idx="83">
                        <c:v>0.65431182060334303</c:v>
                      </c:pt>
                      <c:pt idx="84">
                        <c:v>0.23657501977338821</c:v>
                      </c:pt>
                      <c:pt idx="85">
                        <c:v>-0.10809697692101125</c:v>
                      </c:pt>
                      <c:pt idx="86">
                        <c:v>-0.25686763651347183</c:v>
                      </c:pt>
                      <c:pt idx="87">
                        <c:v>0.11652903112866574</c:v>
                      </c:pt>
                      <c:pt idx="88">
                        <c:v>0.14366814175785367</c:v>
                      </c:pt>
                      <c:pt idx="89">
                        <c:v>-0.23628865969996937</c:v>
                      </c:pt>
                      <c:pt idx="90">
                        <c:v>-4.7180411118995388E-2</c:v>
                      </c:pt>
                      <c:pt idx="91">
                        <c:v>-0.66092172762254586</c:v>
                      </c:pt>
                      <c:pt idx="92">
                        <c:v>-0.79151836262020414</c:v>
                      </c:pt>
                      <c:pt idx="93">
                        <c:v>-0.89905768667205044</c:v>
                      </c:pt>
                      <c:pt idx="94">
                        <c:v>-0.65931987489998911</c:v>
                      </c:pt>
                      <c:pt idx="95">
                        <c:v>-0.3580276847585947</c:v>
                      </c:pt>
                      <c:pt idx="96">
                        <c:v>-0.2444606539401887</c:v>
                      </c:pt>
                      <c:pt idx="97">
                        <c:v>-0.270720794277092</c:v>
                      </c:pt>
                      <c:pt idx="98">
                        <c:v>-0.17208773309778799</c:v>
                      </c:pt>
                      <c:pt idx="99">
                        <c:v>-0.38245838258974635</c:v>
                      </c:pt>
                      <c:pt idx="100">
                        <c:v>-0.44621717998650123</c:v>
                      </c:pt>
                      <c:pt idx="101">
                        <c:v>-0.39681471006319569</c:v>
                      </c:pt>
                      <c:pt idx="102">
                        <c:v>-0.75401881125551407</c:v>
                      </c:pt>
                    </c:numCache>
                  </c:numRef>
                </c:val>
                <c:smooth val="0"/>
                <c:extLst xmlns:c15="http://schemas.microsoft.com/office/drawing/2012/chart">
                  <c:ext xmlns:c16="http://schemas.microsoft.com/office/drawing/2014/chart" uri="{C3380CC4-5D6E-409C-BE32-E72D297353CC}">
                    <c16:uniqueId val="{00000010-C740-44AD-A817-637D10CA4BF8}"/>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'Chart Data'!$CJ$4</c15:sqref>
                        </c15:formulaRef>
                      </c:ext>
                    </c:extLst>
                    <c:strCache>
                      <c:ptCount val="1"/>
                      <c:pt idx="0">
                        <c:v>Electricity transmission</c:v>
                      </c:pt>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Data'!$CJ$213:$CJ$318</c15:sqref>
                        </c15:formulaRef>
                      </c:ext>
                    </c:extLst>
                    <c:numCache>
                      <c:formatCode>0.00</c:formatCode>
                      <c:ptCount val="106"/>
                      <c:pt idx="0">
                        <c:v>1.7692656076431561</c:v>
                      </c:pt>
                      <c:pt idx="1">
                        <c:v>2.1853619822849919</c:v>
                      </c:pt>
                      <c:pt idx="2">
                        <c:v>1.4690458657205685</c:v>
                      </c:pt>
                      <c:pt idx="3">
                        <c:v>1.0181372448050563</c:v>
                      </c:pt>
                      <c:pt idx="4">
                        <c:v>0.71915217634710371</c:v>
                      </c:pt>
                      <c:pt idx="5">
                        <c:v>1.1140144508091698</c:v>
                      </c:pt>
                      <c:pt idx="6">
                        <c:v>0.49483304783305376</c:v>
                      </c:pt>
                      <c:pt idx="7">
                        <c:v>1.1688277548065207</c:v>
                      </c:pt>
                      <c:pt idx="8">
                        <c:v>1.1582555574514808</c:v>
                      </c:pt>
                      <c:pt idx="9">
                        <c:v>0.80826395892809155</c:v>
                      </c:pt>
                      <c:pt idx="10">
                        <c:v>0.31391179454623486</c:v>
                      </c:pt>
                      <c:pt idx="11">
                        <c:v>7.6712591593315851E-2</c:v>
                      </c:pt>
                      <c:pt idx="12">
                        <c:v>-0.27690310790552902</c:v>
                      </c:pt>
                      <c:pt idx="13">
                        <c:v>-0.39858613102649676</c:v>
                      </c:pt>
                      <c:pt idx="14">
                        <c:v>-0.63314473115346459</c:v>
                      </c:pt>
                      <c:pt idx="15">
                        <c:v>-2.0960354813128058E-2</c:v>
                      </c:pt>
                      <c:pt idx="16">
                        <c:v>-0.10531774750057413</c:v>
                      </c:pt>
                      <c:pt idx="17">
                        <c:v>-0.63726465872502147</c:v>
                      </c:pt>
                      <c:pt idx="18">
                        <c:v>-0.993687323920876</c:v>
                      </c:pt>
                      <c:pt idx="19">
                        <c:v>-0.78297569965445157</c:v>
                      </c:pt>
                      <c:pt idx="20">
                        <c:v>-1.0456414699479428</c:v>
                      </c:pt>
                      <c:pt idx="21">
                        <c:v>-1.1613256436594948</c:v>
                      </c:pt>
                      <c:pt idx="22">
                        <c:v>-1.0764414352136906</c:v>
                      </c:pt>
                      <c:pt idx="23">
                        <c:v>-0.96598627488076549</c:v>
                      </c:pt>
                      <c:pt idx="24">
                        <c:v>-1.0119709296521322</c:v>
                      </c:pt>
                      <c:pt idx="25">
                        <c:v>-1.1395549416701281</c:v>
                      </c:pt>
                      <c:pt idx="26">
                        <c:v>-1.0390782915837524</c:v>
                      </c:pt>
                      <c:pt idx="27">
                        <c:v>-0.77098452486977709</c:v>
                      </c:pt>
                      <c:pt idx="28">
                        <c:v>-0.89217009038610395</c:v>
                      </c:pt>
                      <c:pt idx="29">
                        <c:v>-1.0962598199809064</c:v>
                      </c:pt>
                      <c:pt idx="30">
                        <c:v>-1.1025555129445674</c:v>
                      </c:pt>
                      <c:pt idx="31">
                        <c:v>-1.1807672654540133</c:v>
                      </c:pt>
                      <c:pt idx="32">
                        <c:v>-1.295484251101459</c:v>
                      </c:pt>
                      <c:pt idx="33">
                        <c:v>-1.3876068754469335</c:v>
                      </c:pt>
                      <c:pt idx="34">
                        <c:v>-0.75419166094390655</c:v>
                      </c:pt>
                      <c:pt idx="35">
                        <c:v>-0.6547066640497361</c:v>
                      </c:pt>
                      <c:pt idx="36">
                        <c:v>-0.75342182491311738</c:v>
                      </c:pt>
                      <c:pt idx="37">
                        <c:v>-0.32013788227877688</c:v>
                      </c:pt>
                      <c:pt idx="38">
                        <c:v>-0.14248353909719455</c:v>
                      </c:pt>
                      <c:pt idx="39">
                        <c:v>-9.0279848763538117E-2</c:v>
                      </c:pt>
                      <c:pt idx="40">
                        <c:v>0.35669314854541684</c:v>
                      </c:pt>
                      <c:pt idx="41">
                        <c:v>-6.8473264586295823E-2</c:v>
                      </c:pt>
                      <c:pt idx="42">
                        <c:v>0.31410914657955136</c:v>
                      </c:pt>
                      <c:pt idx="43">
                        <c:v>0.75724764281141588</c:v>
                      </c:pt>
                      <c:pt idx="44">
                        <c:v>1.0195284950895132</c:v>
                      </c:pt>
                      <c:pt idx="45">
                        <c:v>1.351603464803103</c:v>
                      </c:pt>
                      <c:pt idx="46">
                        <c:v>1.4398165616786571</c:v>
                      </c:pt>
                      <c:pt idx="47">
                        <c:v>1.3671176180337634</c:v>
                      </c:pt>
                      <c:pt idx="48">
                        <c:v>1.4547647549460034</c:v>
                      </c:pt>
                      <c:pt idx="49">
                        <c:v>1.3015527057419944</c:v>
                      </c:pt>
                      <c:pt idx="50">
                        <c:v>0.57140074373437388</c:v>
                      </c:pt>
                      <c:pt idx="51">
                        <c:v>7.0483769979785865E-2</c:v>
                      </c:pt>
                      <c:pt idx="52">
                        <c:v>1.9690820948636587</c:v>
                      </c:pt>
                      <c:pt idx="53">
                        <c:v>2.4134014412783444</c:v>
                      </c:pt>
                      <c:pt idx="54">
                        <c:v>2.1318763192390446</c:v>
                      </c:pt>
                      <c:pt idx="55">
                        <c:v>1.4823483713712482</c:v>
                      </c:pt>
                      <c:pt idx="56">
                        <c:v>1.4864960260879814</c:v>
                      </c:pt>
                      <c:pt idx="57">
                        <c:v>2.0196547766575077</c:v>
                      </c:pt>
                      <c:pt idx="58">
                        <c:v>1.950012343016216</c:v>
                      </c:pt>
                      <c:pt idx="59">
                        <c:v>0.63054274439637692</c:v>
                      </c:pt>
                      <c:pt idx="60">
                        <c:v>0.75771574226234095</c:v>
                      </c:pt>
                      <c:pt idx="61">
                        <c:v>0.33048284131069067</c:v>
                      </c:pt>
                      <c:pt idx="62">
                        <c:v>0.9475847083985508</c:v>
                      </c:pt>
                      <c:pt idx="63">
                        <c:v>0.17596924729191438</c:v>
                      </c:pt>
                      <c:pt idx="64">
                        <c:v>-0.62487388684809519</c:v>
                      </c:pt>
                      <c:pt idx="65">
                        <c:v>-0.67971981101624246</c:v>
                      </c:pt>
                      <c:pt idx="66">
                        <c:v>-0.57933449740809617</c:v>
                      </c:pt>
                      <c:pt idx="67">
                        <c:v>-0.77574217678039947</c:v>
                      </c:pt>
                      <c:pt idx="68">
                        <c:v>-0.85330804990808196</c:v>
                      </c:pt>
                      <c:pt idx="69">
                        <c:v>-1.0768622354169615</c:v>
                      </c:pt>
                      <c:pt idx="70">
                        <c:v>-1.1797266820056156</c:v>
                      </c:pt>
                      <c:pt idx="71">
                        <c:v>-1.1860843532937901</c:v>
                      </c:pt>
                      <c:pt idx="72">
                        <c:v>-1.3946348912449691</c:v>
                      </c:pt>
                      <c:pt idx="73">
                        <c:v>-1.486658024069516</c:v>
                      </c:pt>
                      <c:pt idx="74">
                        <c:v>-1.0669766926571809</c:v>
                      </c:pt>
                      <c:pt idx="75">
                        <c:v>-1.2253688249836225</c:v>
                      </c:pt>
                      <c:pt idx="76">
                        <c:v>-1.0415019702739079</c:v>
                      </c:pt>
                      <c:pt idx="77">
                        <c:v>-0.97881252603782187</c:v>
                      </c:pt>
                      <c:pt idx="78">
                        <c:v>-1.3147578790163783</c:v>
                      </c:pt>
                      <c:pt idx="79">
                        <c:v>-0.99723639850349988</c:v>
                      </c:pt>
                      <c:pt idx="80">
                        <c:v>-0.70769650049958055</c:v>
                      </c:pt>
                      <c:pt idx="81">
                        <c:v>-1.03961326238481</c:v>
                      </c:pt>
                      <c:pt idx="82">
                        <c:v>-1.3590430228892643</c:v>
                      </c:pt>
                      <c:pt idx="83">
                        <c:v>-1.19708387488626</c:v>
                      </c:pt>
                      <c:pt idx="84">
                        <c:v>-0.89829778947016425</c:v>
                      </c:pt>
                      <c:pt idx="85">
                        <c:v>-1.1935853615683703</c:v>
                      </c:pt>
                      <c:pt idx="86">
                        <c:v>-1.0828415127238993</c:v>
                      </c:pt>
                      <c:pt idx="87">
                        <c:v>-0.96026306591457711</c:v>
                      </c:pt>
                      <c:pt idx="88">
                        <c:v>-0.91397504355480663</c:v>
                      </c:pt>
                      <c:pt idx="89">
                        <c:v>-0.53723490497855464</c:v>
                      </c:pt>
                      <c:pt idx="90">
                        <c:v>-0.30427469322059802</c:v>
                      </c:pt>
                      <c:pt idx="91">
                        <c:v>-0.50130704886364841</c:v>
                      </c:pt>
                      <c:pt idx="92">
                        <c:v>0.28124921752802567</c:v>
                      </c:pt>
                      <c:pt idx="93">
                        <c:v>0.34516028716042974</c:v>
                      </c:pt>
                      <c:pt idx="94">
                        <c:v>0.20319404183840042</c:v>
                      </c:pt>
                      <c:pt idx="95">
                        <c:v>0.17683531282655299</c:v>
                      </c:pt>
                      <c:pt idx="96">
                        <c:v>0.5491130120378882</c:v>
                      </c:pt>
                      <c:pt idx="97">
                        <c:v>1.0742113184036788</c:v>
                      </c:pt>
                      <c:pt idx="98">
                        <c:v>1.9114846592888541</c:v>
                      </c:pt>
                      <c:pt idx="99">
                        <c:v>1.2178183583167546</c:v>
                      </c:pt>
                      <c:pt idx="100">
                        <c:v>1.271613912985265</c:v>
                      </c:pt>
                      <c:pt idx="101">
                        <c:v>1.140185613838941</c:v>
                      </c:pt>
                      <c:pt idx="102">
                        <c:v>1.0177833159519176</c:v>
                      </c:pt>
                      <c:pt idx="103">
                        <c:v>0.6355417855708908</c:v>
                      </c:pt>
                      <c:pt idx="104">
                        <c:v>1.8872413483531383</c:v>
                      </c:pt>
                    </c:numCache>
                  </c:numRef>
                </c:val>
                <c:smooth val="0"/>
                <c:extLst xmlns:c15="http://schemas.microsoft.com/office/drawing/2012/chart">
                  <c:ext xmlns:c16="http://schemas.microsoft.com/office/drawing/2014/chart" uri="{C3380CC4-5D6E-409C-BE32-E72D297353CC}">
                    <c16:uniqueId val="{00000011-C740-44AD-A817-637D10CA4BF8}"/>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'Chart Data'!$CK$4</c15:sqref>
                        </c15:formulaRef>
                      </c:ext>
                    </c:extLst>
                    <c:strCache>
                      <c:ptCount val="1"/>
                      <c:pt idx="0">
                        <c:v>Economic policy uncertainty</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Data'!$CK$213:$CK$318</c15:sqref>
                        </c15:formulaRef>
                      </c:ext>
                    </c:extLst>
                    <c:numCache>
                      <c:formatCode>0.00</c:formatCode>
                      <c:ptCount val="106"/>
                      <c:pt idx="0">
                        <c:v>0.77492304340880191</c:v>
                      </c:pt>
                      <c:pt idx="1">
                        <c:v>-0.17334792831113108</c:v>
                      </c:pt>
                      <c:pt idx="2">
                        <c:v>-0.38880972645001577</c:v>
                      </c:pt>
                      <c:pt idx="3">
                        <c:v>0.43026023090303345</c:v>
                      </c:pt>
                      <c:pt idx="4">
                        <c:v>0.36361322601515456</c:v>
                      </c:pt>
                      <c:pt idx="5">
                        <c:v>-0.7710339216018337</c:v>
                      </c:pt>
                      <c:pt idx="6">
                        <c:v>-0.59358627108785589</c:v>
                      </c:pt>
                      <c:pt idx="7">
                        <c:v>0.42165769630473399</c:v>
                      </c:pt>
                      <c:pt idx="8">
                        <c:v>0.48316129103278749</c:v>
                      </c:pt>
                      <c:pt idx="9">
                        <c:v>-0.67544617926535966</c:v>
                      </c:pt>
                      <c:pt idx="10">
                        <c:v>0.57691986285467589</c:v>
                      </c:pt>
                      <c:pt idx="11">
                        <c:v>0.51950926353549731</c:v>
                      </c:pt>
                      <c:pt idx="12">
                        <c:v>0.92151023296382739</c:v>
                      </c:pt>
                      <c:pt idx="13">
                        <c:v>1.0213720767007204</c:v>
                      </c:pt>
                      <c:pt idx="14">
                        <c:v>0.19308382437812452</c:v>
                      </c:pt>
                      <c:pt idx="15">
                        <c:v>0.6124166371971338</c:v>
                      </c:pt>
                      <c:pt idx="16">
                        <c:v>0.35874147484264385</c:v>
                      </c:pt>
                      <c:pt idx="17">
                        <c:v>1.0285800951641377</c:v>
                      </c:pt>
                      <c:pt idx="18">
                        <c:v>0.61315917176246015</c:v>
                      </c:pt>
                      <c:pt idx="19">
                        <c:v>0.33992456232131035</c:v>
                      </c:pt>
                      <c:pt idx="20">
                        <c:v>-1.8353213915043087</c:v>
                      </c:pt>
                      <c:pt idx="21">
                        <c:v>0.43431700511360027</c:v>
                      </c:pt>
                      <c:pt idx="22">
                        <c:v>0.65687815812097683</c:v>
                      </c:pt>
                      <c:pt idx="23">
                        <c:v>0.30844834099111057</c:v>
                      </c:pt>
                      <c:pt idx="24">
                        <c:v>-0.7296330919350702</c:v>
                      </c:pt>
                      <c:pt idx="25">
                        <c:v>-1.2995012049247454</c:v>
                      </c:pt>
                      <c:pt idx="26">
                        <c:v>2.0899879798010761</c:v>
                      </c:pt>
                      <c:pt idx="27">
                        <c:v>2.4787138800492929</c:v>
                      </c:pt>
                      <c:pt idx="28">
                        <c:v>1.2667888058408425</c:v>
                      </c:pt>
                      <c:pt idx="29">
                        <c:v>0.70633820441141104</c:v>
                      </c:pt>
                      <c:pt idx="30">
                        <c:v>0.71921484041012873</c:v>
                      </c:pt>
                      <c:pt idx="31">
                        <c:v>-0.49330788357041389</c:v>
                      </c:pt>
                      <c:pt idx="32">
                        <c:v>0.43949663647173409</c:v>
                      </c:pt>
                      <c:pt idx="33">
                        <c:v>1.5400958576786101</c:v>
                      </c:pt>
                      <c:pt idx="34">
                        <c:v>0.70659175279957154</c:v>
                      </c:pt>
                      <c:pt idx="35">
                        <c:v>4.7420275379968582E-2</c:v>
                      </c:pt>
                      <c:pt idx="36">
                        <c:v>0.15463502237351365</c:v>
                      </c:pt>
                      <c:pt idx="37">
                        <c:v>6.4389906787562248E-2</c:v>
                      </c:pt>
                      <c:pt idx="38">
                        <c:v>-0.20701553213900226</c:v>
                      </c:pt>
                      <c:pt idx="39">
                        <c:v>-1.1724553518572254</c:v>
                      </c:pt>
                      <c:pt idx="40">
                        <c:v>-0.19672871181935178</c:v>
                      </c:pt>
                      <c:pt idx="41">
                        <c:v>-2.4362491820436349</c:v>
                      </c:pt>
                      <c:pt idx="42">
                        <c:v>-1.0819023560856509</c:v>
                      </c:pt>
                      <c:pt idx="43">
                        <c:v>-2.2433713010501801</c:v>
                      </c:pt>
                      <c:pt idx="44">
                        <c:v>-3.7620899249327251</c:v>
                      </c:pt>
                      <c:pt idx="45">
                        <c:v>-2.096295125317988</c:v>
                      </c:pt>
                      <c:pt idx="46">
                        <c:v>-0.79128157145635836</c:v>
                      </c:pt>
                      <c:pt idx="47">
                        <c:v>-0.94360982094330192</c:v>
                      </c:pt>
                      <c:pt idx="48">
                        <c:v>-0.97736797776694506</c:v>
                      </c:pt>
                      <c:pt idx="49">
                        <c:v>-1.905825954012057</c:v>
                      </c:pt>
                      <c:pt idx="50">
                        <c:v>-1.7542221284912871</c:v>
                      </c:pt>
                      <c:pt idx="51">
                        <c:v>-1.2499143844402307</c:v>
                      </c:pt>
                      <c:pt idx="52">
                        <c:v>-3.6314219520343429</c:v>
                      </c:pt>
                      <c:pt idx="53">
                        <c:v>-1.4062088551419698</c:v>
                      </c:pt>
                      <c:pt idx="54">
                        <c:v>-0.98202240174960365</c:v>
                      </c:pt>
                      <c:pt idx="55">
                        <c:v>-0.74835945146063165</c:v>
                      </c:pt>
                      <c:pt idx="56">
                        <c:v>-0.64911336809498521</c:v>
                      </c:pt>
                      <c:pt idx="57">
                        <c:v>-1.68246793464189</c:v>
                      </c:pt>
                      <c:pt idx="58">
                        <c:v>-1.8435617141195211</c:v>
                      </c:pt>
                      <c:pt idx="59">
                        <c:v>-2.1504639273885435</c:v>
                      </c:pt>
                      <c:pt idx="60">
                        <c:v>-1.7887952622768748</c:v>
                      </c:pt>
                      <c:pt idx="61">
                        <c:v>-2.5534247585720533</c:v>
                      </c:pt>
                      <c:pt idx="62">
                        <c:v>-2.425237937757811</c:v>
                      </c:pt>
                      <c:pt idx="63">
                        <c:v>-4.2724828302996318</c:v>
                      </c:pt>
                      <c:pt idx="64">
                        <c:v>-6.4420420559907949</c:v>
                      </c:pt>
                      <c:pt idx="65">
                        <c:v>-6.0486979529582277</c:v>
                      </c:pt>
                      <c:pt idx="66">
                        <c:v>-6.9153444542896647</c:v>
                      </c:pt>
                      <c:pt idx="67">
                        <c:v>-5.4712233883237404</c:v>
                      </c:pt>
                      <c:pt idx="68">
                        <c:v>-2.9208525942147952</c:v>
                      </c:pt>
                      <c:pt idx="69">
                        <c:v>-2.90274199506048</c:v>
                      </c:pt>
                      <c:pt idx="70">
                        <c:v>-3.4796551311211847</c:v>
                      </c:pt>
                      <c:pt idx="71">
                        <c:v>-2.140720425043523</c:v>
                      </c:pt>
                      <c:pt idx="72">
                        <c:v>-0.56611249217075998</c:v>
                      </c:pt>
                      <c:pt idx="73">
                        <c:v>-1.5919511600686238</c:v>
                      </c:pt>
                      <c:pt idx="74">
                        <c:v>-1.7479196399855852</c:v>
                      </c:pt>
                      <c:pt idx="75">
                        <c:v>-2.160388535725108</c:v>
                      </c:pt>
                      <c:pt idx="76">
                        <c:v>-2.5700321779965596</c:v>
                      </c:pt>
                      <c:pt idx="77">
                        <c:v>-0.75022484317352611</c:v>
                      </c:pt>
                      <c:pt idx="78">
                        <c:v>-1.5479605147227931</c:v>
                      </c:pt>
                      <c:pt idx="79">
                        <c:v>-1.8532146634687723</c:v>
                      </c:pt>
                      <c:pt idx="80">
                        <c:v>-0.6599072851909572</c:v>
                      </c:pt>
                      <c:pt idx="81">
                        <c:v>-3.3861138864891469</c:v>
                      </c:pt>
                      <c:pt idx="82">
                        <c:v>-1.7749406539238222</c:v>
                      </c:pt>
                      <c:pt idx="83">
                        <c:v>-1.5225332335101347</c:v>
                      </c:pt>
                      <c:pt idx="84">
                        <c:v>-2.3535018545075688</c:v>
                      </c:pt>
                      <c:pt idx="85">
                        <c:v>-0.18872382699314438</c:v>
                      </c:pt>
                      <c:pt idx="86">
                        <c:v>-0.53392995747354222</c:v>
                      </c:pt>
                      <c:pt idx="87">
                        <c:v>-1.4578965051283848</c:v>
                      </c:pt>
                      <c:pt idx="88">
                        <c:v>-1.8031750780053999</c:v>
                      </c:pt>
                      <c:pt idx="89">
                        <c:v>-0.61642373662144789</c:v>
                      </c:pt>
                      <c:pt idx="90">
                        <c:v>-2.2282308401571722</c:v>
                      </c:pt>
                      <c:pt idx="91">
                        <c:v>-1.6822506074520389</c:v>
                      </c:pt>
                      <c:pt idx="92">
                        <c:v>-2.1039196875619548</c:v>
                      </c:pt>
                      <c:pt idx="93">
                        <c:v>-2.1135545263120501</c:v>
                      </c:pt>
                      <c:pt idx="94">
                        <c:v>-0.54450654737966275</c:v>
                      </c:pt>
                      <c:pt idx="95">
                        <c:v>-5.107888548089873</c:v>
                      </c:pt>
                      <c:pt idx="96">
                        <c:v>-2.0926005630905076</c:v>
                      </c:pt>
                      <c:pt idx="97">
                        <c:v>-2.2228338816091866</c:v>
                      </c:pt>
                      <c:pt idx="98">
                        <c:v>-3.0197002443990462</c:v>
                      </c:pt>
                      <c:pt idx="99">
                        <c:v>-3.31015803363595</c:v>
                      </c:pt>
                      <c:pt idx="100">
                        <c:v>-1.5858478881536204</c:v>
                      </c:pt>
                      <c:pt idx="101">
                        <c:v>-1.9252948481029455</c:v>
                      </c:pt>
                      <c:pt idx="102">
                        <c:v>-1.223835121658017</c:v>
                      </c:pt>
                      <c:pt idx="103">
                        <c:v>-2.9999596913208433</c:v>
                      </c:pt>
                      <c:pt idx="104">
                        <c:v>-1.5274955376784167</c:v>
                      </c:pt>
                      <c:pt idx="105">
                        <c:v>-0.99053438335213173</c:v>
                      </c:pt>
                    </c:numCache>
                  </c:numRef>
                </c:val>
                <c:smooth val="0"/>
                <c:extLst xmlns:c15="http://schemas.microsoft.com/office/drawing/2012/chart">
                  <c:ext xmlns:c16="http://schemas.microsoft.com/office/drawing/2014/chart" uri="{C3380CC4-5D6E-409C-BE32-E72D297353CC}">
                    <c16:uniqueId val="{00000012-C740-44AD-A817-637D10CA4BF8}"/>
                  </c:ext>
                </c:extLst>
              </c15:ser>
            </c15:filteredLineSeries>
            <c15:filteredLineSeries>
              <c15:ser>
                <c:idx val="19"/>
                <c:order val="19"/>
                <c:tx>
                  <c:strRef>
                    <c:extLst xmlns:c15="http://schemas.microsoft.com/office/drawing/2012/chart">
                      <c:ext xmlns:c15="http://schemas.microsoft.com/office/drawing/2012/chart" uri="{02D57815-91ED-43cb-92C2-25804820EDAC}">
                        <c15:formulaRef>
                          <c15:sqref>'Chart Data'!$CL$4</c15:sqref>
                        </c15:formulaRef>
                      </c:ext>
                    </c:extLst>
                    <c:strCache>
                      <c:ptCount val="1"/>
                      <c:pt idx="0">
                        <c:v>Financial stress</c:v>
                      </c:pt>
                    </c:strCache>
                  </c:strRef>
                </c:tx>
                <c:spPr>
                  <a:ln w="28575" cap="rnd">
                    <a:solidFill>
                      <a:schemeClr val="accent2">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Data'!$CL$213:$CL$318</c15:sqref>
                        </c15:formulaRef>
                      </c:ext>
                    </c:extLst>
                    <c:numCache>
                      <c:formatCode>0.00</c:formatCode>
                      <c:ptCount val="106"/>
                      <c:pt idx="0">
                        <c:v>0.36444637847293332</c:v>
                      </c:pt>
                      <c:pt idx="1">
                        <c:v>0.45066934643877005</c:v>
                      </c:pt>
                      <c:pt idx="2">
                        <c:v>0.2862874290938297</c:v>
                      </c:pt>
                      <c:pt idx="3">
                        <c:v>0.28504681084971695</c:v>
                      </c:pt>
                      <c:pt idx="4">
                        <c:v>0.41345079911538735</c:v>
                      </c:pt>
                      <c:pt idx="5">
                        <c:v>0.4438459460961498</c:v>
                      </c:pt>
                      <c:pt idx="6">
                        <c:v>0.43454130926530415</c:v>
                      </c:pt>
                      <c:pt idx="7">
                        <c:v>0.64234486515419098</c:v>
                      </c:pt>
                      <c:pt idx="8">
                        <c:v>0.68421573089299648</c:v>
                      </c:pt>
                      <c:pt idx="9">
                        <c:v>0.69910314982234967</c:v>
                      </c:pt>
                      <c:pt idx="10">
                        <c:v>0.72763736943694302</c:v>
                      </c:pt>
                      <c:pt idx="11">
                        <c:v>0.73415061521853497</c:v>
                      </c:pt>
                      <c:pt idx="12">
                        <c:v>0.75307004344125461</c:v>
                      </c:pt>
                      <c:pt idx="13">
                        <c:v>0.74934818870891629</c:v>
                      </c:pt>
                      <c:pt idx="14">
                        <c:v>0.73477092434059144</c:v>
                      </c:pt>
                      <c:pt idx="15">
                        <c:v>0.68111418528271461</c:v>
                      </c:pt>
                      <c:pt idx="16">
                        <c:v>0.66126429337691051</c:v>
                      </c:pt>
                      <c:pt idx="17">
                        <c:v>0.70251484999365965</c:v>
                      </c:pt>
                      <c:pt idx="18">
                        <c:v>0.70096407718851872</c:v>
                      </c:pt>
                      <c:pt idx="19">
                        <c:v>0.70406562279880058</c:v>
                      </c:pt>
                      <c:pt idx="20">
                        <c:v>0.71740226892301284</c:v>
                      </c:pt>
                      <c:pt idx="21">
                        <c:v>0.73011860592516853</c:v>
                      </c:pt>
                      <c:pt idx="22">
                        <c:v>0.74686695222069077</c:v>
                      </c:pt>
                      <c:pt idx="23">
                        <c:v>0.71492103243478722</c:v>
                      </c:pt>
                      <c:pt idx="24">
                        <c:v>0.67491109406215077</c:v>
                      </c:pt>
                      <c:pt idx="25">
                        <c:v>0.73166937873030946</c:v>
                      </c:pt>
                      <c:pt idx="26">
                        <c:v>0.75927313466181834</c:v>
                      </c:pt>
                      <c:pt idx="27">
                        <c:v>0.77540117183528412</c:v>
                      </c:pt>
                      <c:pt idx="28">
                        <c:v>0.77416055359117142</c:v>
                      </c:pt>
                      <c:pt idx="29">
                        <c:v>0.75275988888022627</c:v>
                      </c:pt>
                      <c:pt idx="30">
                        <c:v>0.5542609698221852</c:v>
                      </c:pt>
                      <c:pt idx="31">
                        <c:v>-0.44629764405475331</c:v>
                      </c:pt>
                      <c:pt idx="32">
                        <c:v>-0.14606802897946602</c:v>
                      </c:pt>
                      <c:pt idx="33">
                        <c:v>0.31389118502533858</c:v>
                      </c:pt>
                      <c:pt idx="34">
                        <c:v>0.63769254673876807</c:v>
                      </c:pt>
                      <c:pt idx="35">
                        <c:v>0.69910314982234967</c:v>
                      </c:pt>
                      <c:pt idx="36">
                        <c:v>0.70871794121422349</c:v>
                      </c:pt>
                      <c:pt idx="37">
                        <c:v>0.7484177250258317</c:v>
                      </c:pt>
                      <c:pt idx="38">
                        <c:v>0.74624664309863431</c:v>
                      </c:pt>
                      <c:pt idx="39">
                        <c:v>0.69321021316281406</c:v>
                      </c:pt>
                      <c:pt idx="40">
                        <c:v>0.63614177393362714</c:v>
                      </c:pt>
                      <c:pt idx="41">
                        <c:v>0.70623670472599798</c:v>
                      </c:pt>
                      <c:pt idx="42">
                        <c:v>0.75927313466181834</c:v>
                      </c:pt>
                      <c:pt idx="43">
                        <c:v>0.69010866755253208</c:v>
                      </c:pt>
                      <c:pt idx="44">
                        <c:v>0.57907333470444033</c:v>
                      </c:pt>
                      <c:pt idx="45">
                        <c:v>0.45346073748802368</c:v>
                      </c:pt>
                      <c:pt idx="46">
                        <c:v>0.58713735329117323</c:v>
                      </c:pt>
                      <c:pt idx="47">
                        <c:v>0.72918814224208395</c:v>
                      </c:pt>
                      <c:pt idx="48">
                        <c:v>0.74872787958685993</c:v>
                      </c:pt>
                      <c:pt idx="49">
                        <c:v>0.76857777149266404</c:v>
                      </c:pt>
                      <c:pt idx="50">
                        <c:v>0.68514619457608106</c:v>
                      </c:pt>
                      <c:pt idx="51">
                        <c:v>0.67242985757392537</c:v>
                      </c:pt>
                      <c:pt idx="52">
                        <c:v>0.73073891504722488</c:v>
                      </c:pt>
                      <c:pt idx="53">
                        <c:v>0.65226981110709303</c:v>
                      </c:pt>
                      <c:pt idx="54">
                        <c:v>0.4984331488371111</c:v>
                      </c:pt>
                      <c:pt idx="55">
                        <c:v>0.53317045967226839</c:v>
                      </c:pt>
                      <c:pt idx="56">
                        <c:v>0.60698724519697733</c:v>
                      </c:pt>
                      <c:pt idx="57">
                        <c:v>0.64420579252036003</c:v>
                      </c:pt>
                      <c:pt idx="58">
                        <c:v>0.69848284070029321</c:v>
                      </c:pt>
                      <c:pt idx="59">
                        <c:v>0.76082390746695927</c:v>
                      </c:pt>
                      <c:pt idx="60">
                        <c:v>0.77726209920145328</c:v>
                      </c:pt>
                      <c:pt idx="61">
                        <c:v>0.48075433885850438</c:v>
                      </c:pt>
                      <c:pt idx="62">
                        <c:v>0.37685256091406094</c:v>
                      </c:pt>
                      <c:pt idx="63">
                        <c:v>0.59985369029332902</c:v>
                      </c:pt>
                      <c:pt idx="64">
                        <c:v>0.70840778665319526</c:v>
                      </c:pt>
                      <c:pt idx="65">
                        <c:v>0.15168034960759558</c:v>
                      </c:pt>
                      <c:pt idx="66">
                        <c:v>-3.0618310572054734</c:v>
                      </c:pt>
                      <c:pt idx="67">
                        <c:v>-3.0491147202033173</c:v>
                      </c:pt>
                      <c:pt idx="68">
                        <c:v>-1.9462051011870767</c:v>
                      </c:pt>
                      <c:pt idx="69">
                        <c:v>-0.7536608140336889</c:v>
                      </c:pt>
                      <c:pt idx="70">
                        <c:v>1.3041260827995007E-2</c:v>
                      </c:pt>
                      <c:pt idx="71">
                        <c:v>0.25341104562484168</c:v>
                      </c:pt>
                      <c:pt idx="72">
                        <c:v>0.56728746138536923</c:v>
                      </c:pt>
                      <c:pt idx="73">
                        <c:v>0.65692212952251594</c:v>
                      </c:pt>
                      <c:pt idx="74">
                        <c:v>0.75058880695302899</c:v>
                      </c:pt>
                      <c:pt idx="75">
                        <c:v>0.75989344378387469</c:v>
                      </c:pt>
                      <c:pt idx="76">
                        <c:v>0.74624664309863431</c:v>
                      </c:pt>
                      <c:pt idx="77">
                        <c:v>0.72887798768105583</c:v>
                      </c:pt>
                      <c:pt idx="78">
                        <c:v>0.7170921143619845</c:v>
                      </c:pt>
                      <c:pt idx="79">
                        <c:v>0.74190447924423975</c:v>
                      </c:pt>
                      <c:pt idx="80">
                        <c:v>0.77478086271322777</c:v>
                      </c:pt>
                      <c:pt idx="81">
                        <c:v>0.78594642691024263</c:v>
                      </c:pt>
                      <c:pt idx="82">
                        <c:v>0.76795746237060758</c:v>
                      </c:pt>
                      <c:pt idx="83">
                        <c:v>0.7403537064390987</c:v>
                      </c:pt>
                      <c:pt idx="84">
                        <c:v>0.77229962622500226</c:v>
                      </c:pt>
                      <c:pt idx="85">
                        <c:v>0.79121905444772178</c:v>
                      </c:pt>
                      <c:pt idx="86">
                        <c:v>0.79587137286314469</c:v>
                      </c:pt>
                      <c:pt idx="87">
                        <c:v>0.72019365997226648</c:v>
                      </c:pt>
                      <c:pt idx="88">
                        <c:v>0.77012854429780497</c:v>
                      </c:pt>
                      <c:pt idx="89">
                        <c:v>0.78160426305584796</c:v>
                      </c:pt>
                      <c:pt idx="90">
                        <c:v>0.78749719971538357</c:v>
                      </c:pt>
                      <c:pt idx="91">
                        <c:v>0.79432060005800376</c:v>
                      </c:pt>
                      <c:pt idx="92">
                        <c:v>0.75927313466181834</c:v>
                      </c:pt>
                      <c:pt idx="93">
                        <c:v>0.72267489646049199</c:v>
                      </c:pt>
                      <c:pt idx="94">
                        <c:v>0.73290999697442227</c:v>
                      </c:pt>
                      <c:pt idx="95">
                        <c:v>0.74872787958685993</c:v>
                      </c:pt>
                      <c:pt idx="96">
                        <c:v>0.77167931710294591</c:v>
                      </c:pt>
                      <c:pt idx="97">
                        <c:v>0.72701706031488667</c:v>
                      </c:pt>
                      <c:pt idx="98">
                        <c:v>0.60109430853744183</c:v>
                      </c:pt>
                      <c:pt idx="99">
                        <c:v>0.7053062410429134</c:v>
                      </c:pt>
                      <c:pt idx="100">
                        <c:v>0.7518294251971418</c:v>
                      </c:pt>
                      <c:pt idx="101">
                        <c:v>0.77819256288453786</c:v>
                      </c:pt>
                      <c:pt idx="102">
                        <c:v>0.77664179007939693</c:v>
                      </c:pt>
                      <c:pt idx="103">
                        <c:v>0.78842766339846804</c:v>
                      </c:pt>
                      <c:pt idx="104">
                        <c:v>0.7775722537624814</c:v>
                      </c:pt>
                      <c:pt idx="105">
                        <c:v>0.78687689059332711</c:v>
                      </c:pt>
                    </c:numCache>
                  </c:numRef>
                </c:val>
                <c:smooth val="0"/>
                <c:extLst xmlns:c15="http://schemas.microsoft.com/office/drawing/2012/chart">
                  <c:ext xmlns:c16="http://schemas.microsoft.com/office/drawing/2014/chart" uri="{C3380CC4-5D6E-409C-BE32-E72D297353CC}">
                    <c16:uniqueId val="{00000013-C740-44AD-A817-637D10CA4BF8}"/>
                  </c:ext>
                </c:extLst>
              </c15:ser>
            </c15:filteredLineSeries>
          </c:ext>
        </c:extLst>
      </c:lineChart>
      <c:dateAx>
        <c:axId val="504837664"/>
        <c:scaling>
          <c:orientation val="minMax"/>
        </c:scaling>
        <c:delete val="0"/>
        <c:axPos val="b"/>
        <c:numFmt formatCode="mmm\-yy" sourceLinked="0"/>
        <c:majorTickMark val="none"/>
        <c:minorTickMark val="none"/>
        <c:tickLblPos val="low"/>
        <c:spPr>
          <a:noFill/>
          <a:ln w="9525" cap="flat" cmpd="sng" algn="ctr">
            <a:solidFill>
              <a:srgbClr val="495057"/>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6224"/>
        <c:crosses val="autoZero"/>
        <c:auto val="1"/>
        <c:lblOffset val="100"/>
        <c:baseTimeUnit val="days"/>
      </c:dateAx>
      <c:valAx>
        <c:axId val="504836224"/>
        <c:scaling>
          <c:orientation val="minMax"/>
          <c:max val="2"/>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7664"/>
        <c:crosses val="autoZero"/>
        <c:crossBetween val="between"/>
      </c:valAx>
      <c:spPr>
        <a:noFill/>
        <a:ln>
          <a:noFill/>
        </a:ln>
        <a:effectLst/>
      </c:spPr>
    </c:plotArea>
    <c:legend>
      <c:legendPos val="b"/>
      <c:layout>
        <c:manualLayout>
          <c:xMode val="edge"/>
          <c:yMode val="edge"/>
          <c:x val="0.1496523651030866"/>
          <c:y val="9.019397681204501E-2"/>
          <c:w val="0.8101583071660492"/>
          <c:h val="0.1240477824700683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UK: Weekly</a:t>
            </a:r>
            <a:r>
              <a:rPr lang="en-US" b="1" baseline="0"/>
              <a:t> alternative activity indicators</a:t>
            </a:r>
            <a:endParaRPr lang="en-US" b="1"/>
          </a:p>
        </c:rich>
      </c:tx>
      <c:layout>
        <c:manualLayout>
          <c:xMode val="edge"/>
          <c:yMode val="edge"/>
          <c:x val="8.6090699024235339E-3"/>
          <c:y val="2.32288037166085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627010973513486E-2"/>
          <c:y val="0.17208468438616836"/>
          <c:w val="0.89900620139741894"/>
          <c:h val="0.73866778019342472"/>
        </c:manualLayout>
      </c:layout>
      <c:lineChart>
        <c:grouping val="standard"/>
        <c:varyColors val="0"/>
        <c:ser>
          <c:idx val="12"/>
          <c:order val="12"/>
          <c:tx>
            <c:strRef>
              <c:f>'Chart Data'!$CE$4</c:f>
              <c:strCache>
                <c:ptCount val="1"/>
                <c:pt idx="0">
                  <c:v>Revolut - aggregate spending</c:v>
                </c:pt>
              </c:strCache>
            </c:strRef>
          </c:tx>
          <c:spPr>
            <a:ln w="28575" cap="rnd">
              <a:solidFill>
                <a:schemeClr val="accent1">
                  <a:lumMod val="80000"/>
                  <a:lumOff val="2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Data'!$CE$213:$CE$318</c:f>
              <c:numCache>
                <c:formatCode>0.00</c:formatCode>
                <c:ptCount val="106"/>
                <c:pt idx="0">
                  <c:v>-0.85387768913208206</c:v>
                </c:pt>
                <c:pt idx="1">
                  <c:v>-1.7552585687559468</c:v>
                </c:pt>
                <c:pt idx="2">
                  <c:v>-2.251645255944434</c:v>
                </c:pt>
                <c:pt idx="3">
                  <c:v>-2.0433241281983614</c:v>
                </c:pt>
                <c:pt idx="4">
                  <c:v>-0.75531715557480228</c:v>
                </c:pt>
                <c:pt idx="5">
                  <c:v>-1.1661353795385594</c:v>
                </c:pt>
                <c:pt idx="6">
                  <c:v>-0.82498153270278718</c:v>
                </c:pt>
                <c:pt idx="7">
                  <c:v>-1.3943926152087189</c:v>
                </c:pt>
                <c:pt idx="8">
                  <c:v>-0.63390849832924046</c:v>
                </c:pt>
                <c:pt idx="9">
                  <c:v>-8.2865515258987471E-2</c:v>
                </c:pt>
                <c:pt idx="10">
                  <c:v>-1.0738468799349259</c:v>
                </c:pt>
                <c:pt idx="11">
                  <c:v>-1.2284077166497502</c:v>
                </c:pt>
                <c:pt idx="12">
                  <c:v>2.7029479657448446E-3</c:v>
                </c:pt>
                <c:pt idx="13">
                  <c:v>1.1012048947041715</c:v>
                </c:pt>
                <c:pt idx="14">
                  <c:v>0.33624075357208766</c:v>
                </c:pt>
                <c:pt idx="15">
                  <c:v>-0.86104572793624967</c:v>
                </c:pt>
                <c:pt idx="16">
                  <c:v>-1.0070945185711275</c:v>
                </c:pt>
                <c:pt idx="17">
                  <c:v>0.43972931380723695</c:v>
                </c:pt>
                <c:pt idx="18">
                  <c:v>-0.14267383903124461</c:v>
                </c:pt>
                <c:pt idx="19">
                  <c:v>-0.66907668871217929</c:v>
                </c:pt>
                <c:pt idx="20">
                  <c:v>-0.54901203874240101</c:v>
                </c:pt>
                <c:pt idx="21">
                  <c:v>0.74101094479483198</c:v>
                </c:pt>
                <c:pt idx="22">
                  <c:v>0.87406766509716449</c:v>
                </c:pt>
                <c:pt idx="23">
                  <c:v>4.4815175940220428E-2</c:v>
                </c:pt>
                <c:pt idx="24">
                  <c:v>-0.12184172625663664</c:v>
                </c:pt>
                <c:pt idx="25">
                  <c:v>0.60862622813039446</c:v>
                </c:pt>
                <c:pt idx="26">
                  <c:v>1.6392558074418748</c:v>
                </c:pt>
                <c:pt idx="27">
                  <c:v>0.93163597674311893</c:v>
                </c:pt>
                <c:pt idx="28">
                  <c:v>0.96232414287345691</c:v>
                </c:pt>
                <c:pt idx="29">
                  <c:v>0.99144430051538057</c:v>
                </c:pt>
                <c:pt idx="30">
                  <c:v>2.2176269384530105</c:v>
                </c:pt>
                <c:pt idx="31">
                  <c:v>2.1325064776535401</c:v>
                </c:pt>
                <c:pt idx="32">
                  <c:v>1.3599262952920335</c:v>
                </c:pt>
                <c:pt idx="33">
                  <c:v>1.3173660648923027</c:v>
                </c:pt>
                <c:pt idx="34">
                  <c:v>1.8110647375292233</c:v>
                </c:pt>
                <c:pt idx="35">
                  <c:v>1.5837035067095877</c:v>
                </c:pt>
                <c:pt idx="36">
                  <c:v>0.4522733817145248</c:v>
                </c:pt>
                <c:pt idx="37">
                  <c:v>0.13553566705544198</c:v>
                </c:pt>
                <c:pt idx="38">
                  <c:v>0.46548945325970542</c:v>
                </c:pt>
                <c:pt idx="39">
                  <c:v>1.3585822880162546</c:v>
                </c:pt>
                <c:pt idx="40">
                  <c:v>0.10798351790193268</c:v>
                </c:pt>
                <c:pt idx="41">
                  <c:v>-0.43118740089892305</c:v>
                </c:pt>
                <c:pt idx="42">
                  <c:v>-0.39781122021702725</c:v>
                </c:pt>
                <c:pt idx="43">
                  <c:v>0.69173067801619093</c:v>
                </c:pt>
                <c:pt idx="44">
                  <c:v>-8.6673535873700011E-2</c:v>
                </c:pt>
                <c:pt idx="45">
                  <c:v>-0.62226043527247188</c:v>
                </c:pt>
                <c:pt idx="46">
                  <c:v>-0.48651570041857928</c:v>
                </c:pt>
                <c:pt idx="47">
                  <c:v>0.79230722248714469</c:v>
                </c:pt>
                <c:pt idx="48">
                  <c:v>1.825848817562816</c:v>
                </c:pt>
                <c:pt idx="49">
                  <c:v>5.8703251123289432E-2</c:v>
                </c:pt>
                <c:pt idx="50">
                  <c:v>0.96770017197658154</c:v>
                </c:pt>
                <c:pt idx="51">
                  <c:v>1.3039259921344868</c:v>
                </c:pt>
                <c:pt idx="52">
                  <c:v>-0.3220988103480249</c:v>
                </c:pt>
                <c:pt idx="53">
                  <c:v>-0.89307790134236209</c:v>
                </c:pt>
                <c:pt idx="54">
                  <c:v>-1.201751572346758</c:v>
                </c:pt>
                <c:pt idx="55">
                  <c:v>-1.0236706083057634</c:v>
                </c:pt>
                <c:pt idx="56">
                  <c:v>-0.13953782205442486</c:v>
                </c:pt>
                <c:pt idx="57">
                  <c:v>0.25044828913472889</c:v>
                </c:pt>
                <c:pt idx="58">
                  <c:v>-0.44888349669670463</c:v>
                </c:pt>
                <c:pt idx="59">
                  <c:v>-0.30126669757341695</c:v>
                </c:pt>
                <c:pt idx="60">
                  <c:v>-2.4490799247510846E-3</c:v>
                </c:pt>
                <c:pt idx="61">
                  <c:v>0.84113948684052608</c:v>
                </c:pt>
                <c:pt idx="62">
                  <c:v>-0.22465828285389533</c:v>
                </c:pt>
                <c:pt idx="63">
                  <c:v>-0.57566818304539324</c:v>
                </c:pt>
                <c:pt idx="64">
                  <c:v>-2.9329225440372041E-2</c:v>
                </c:pt>
                <c:pt idx="65">
                  <c:v>1.7651444889400396</c:v>
                </c:pt>
                <c:pt idx="66">
                  <c:v>1.8861051437603373</c:v>
                </c:pt>
                <c:pt idx="67">
                  <c:v>1.1789333154868433</c:v>
                </c:pt>
                <c:pt idx="68">
                  <c:v>0.33220873174474641</c:v>
                </c:pt>
                <c:pt idx="69">
                  <c:v>1.7819445798872997</c:v>
                </c:pt>
                <c:pt idx="70">
                  <c:v>1.5449512969245671</c:v>
                </c:pt>
                <c:pt idx="71">
                  <c:v>0.91886790762319792</c:v>
                </c:pt>
                <c:pt idx="72">
                  <c:v>1.0667087079591211</c:v>
                </c:pt>
                <c:pt idx="73">
                  <c:v>2.4181080237570209</c:v>
                </c:pt>
                <c:pt idx="74">
                  <c:v>2.760381876655948</c:v>
                </c:pt>
                <c:pt idx="75">
                  <c:v>1.7434163713149102</c:v>
                </c:pt>
                <c:pt idx="76">
                  <c:v>1.6954801118120504</c:v>
                </c:pt>
                <c:pt idx="77">
                  <c:v>2.267803210082171</c:v>
                </c:pt>
                <c:pt idx="78">
                  <c:v>3.7318751358330573</c:v>
                </c:pt>
                <c:pt idx="79">
                  <c:v>2.9830390820103498</c:v>
                </c:pt>
                <c:pt idx="80">
                  <c:v>2.8313902610597186</c:v>
                </c:pt>
                <c:pt idx="81">
                  <c:v>2.8558063932364037</c:v>
                </c:pt>
                <c:pt idx="82">
                  <c:v>4.0815410287487781</c:v>
                </c:pt>
                <c:pt idx="83">
                  <c:v>4.1039411500117939</c:v>
                </c:pt>
                <c:pt idx="84">
                  <c:v>3.395873316887783</c:v>
                </c:pt>
                <c:pt idx="85">
                  <c:v>3.2195843625478271</c:v>
                </c:pt>
                <c:pt idx="86">
                  <c:v>3.5804503160950549</c:v>
                </c:pt>
                <c:pt idx="87">
                  <c:v>3.6814748629912684</c:v>
                </c:pt>
                <c:pt idx="88">
                  <c:v>2.4275160746874933</c:v>
                </c:pt>
                <c:pt idx="89">
                  <c:v>2.187386774747937</c:v>
                </c:pt>
                <c:pt idx="90">
                  <c:v>2.4862043923966026</c:v>
                </c:pt>
                <c:pt idx="91">
                  <c:v>3.7029789794037646</c:v>
                </c:pt>
                <c:pt idx="92">
                  <c:v>2.8264622343818533</c:v>
                </c:pt>
                <c:pt idx="93">
                  <c:v>2.0617220944624028</c:v>
                </c:pt>
                <c:pt idx="94">
                  <c:v>1.9154493026148964</c:v>
                </c:pt>
                <c:pt idx="95">
                  <c:v>2.8905265811940852</c:v>
                </c:pt>
                <c:pt idx="96">
                  <c:v>2.6777254291954113</c:v>
                </c:pt>
                <c:pt idx="97">
                  <c:v>1.5680234218254756</c:v>
                </c:pt>
                <c:pt idx="98">
                  <c:v>1.5285992084025601</c:v>
                </c:pt>
              </c:numCache>
            </c:numRef>
          </c:val>
          <c:smooth val="0"/>
          <c:extLst>
            <c:ext xmlns:c16="http://schemas.microsoft.com/office/drawing/2014/chart" uri="{C3380CC4-5D6E-409C-BE32-E72D297353CC}">
              <c16:uniqueId val="{0000000C-A840-4806-BC8D-49A0A03C7574}"/>
            </c:ext>
          </c:extLst>
        </c:ser>
        <c:ser>
          <c:idx val="13"/>
          <c:order val="13"/>
          <c:tx>
            <c:strRef>
              <c:f>'Chart Data'!$CF$4</c:f>
              <c:strCache>
                <c:ptCount val="1"/>
                <c:pt idx="0">
                  <c:v>Revolut - Services, entertainment and shopping</c:v>
                </c:pt>
              </c:strCache>
            </c:strRef>
          </c:tx>
          <c:spPr>
            <a:ln w="28575" cap="rnd">
              <a:solidFill>
                <a:schemeClr val="accent2">
                  <a:lumMod val="80000"/>
                  <a:lumOff val="2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Data'!$CF$213:$CF$318</c:f>
              <c:numCache>
                <c:formatCode>0.00</c:formatCode>
                <c:ptCount val="106"/>
                <c:pt idx="0">
                  <c:v>-0.14890174529419134</c:v>
                </c:pt>
                <c:pt idx="1">
                  <c:v>-0.75993955773130717</c:v>
                </c:pt>
                <c:pt idx="2">
                  <c:v>-1.3017628884949348</c:v>
                </c:pt>
                <c:pt idx="3">
                  <c:v>-0.97917821231048963</c:v>
                </c:pt>
                <c:pt idx="4">
                  <c:v>0.7718173562799947</c:v>
                </c:pt>
                <c:pt idx="5">
                  <c:v>-0.20277487278232151</c:v>
                </c:pt>
                <c:pt idx="6">
                  <c:v>-0.15948609042983022</c:v>
                </c:pt>
                <c:pt idx="7">
                  <c:v>-1.1473979448313738</c:v>
                </c:pt>
                <c:pt idx="8">
                  <c:v>-0.26574578007804844</c:v>
                </c:pt>
                <c:pt idx="9">
                  <c:v>0.2244640024960651</c:v>
                </c:pt>
                <c:pt idx="10">
                  <c:v>-1.0797889537121659</c:v>
                </c:pt>
                <c:pt idx="11">
                  <c:v>-1.0044498228871508</c:v>
                </c:pt>
                <c:pt idx="12">
                  <c:v>0.53438314208561699</c:v>
                </c:pt>
                <c:pt idx="13">
                  <c:v>2.2753889916716799</c:v>
                </c:pt>
                <c:pt idx="14">
                  <c:v>1.1657571682103096</c:v>
                </c:pt>
                <c:pt idx="15">
                  <c:v>-0.68573021655560562</c:v>
                </c:pt>
                <c:pt idx="16">
                  <c:v>-0.98898954347554746</c:v>
                </c:pt>
                <c:pt idx="17">
                  <c:v>0.69772694033053662</c:v>
                </c:pt>
                <c:pt idx="18">
                  <c:v>-0.44853385281371666</c:v>
                </c:pt>
                <c:pt idx="19">
                  <c:v>-1.1091040219810904</c:v>
                </c:pt>
                <c:pt idx="20">
                  <c:v>-1.1212343950578898</c:v>
                </c:pt>
                <c:pt idx="21">
                  <c:v>0.33999985979124708</c:v>
                </c:pt>
                <c:pt idx="22">
                  <c:v>0.44084845164541031</c:v>
                </c:pt>
                <c:pt idx="23">
                  <c:v>-0.67770276378419514</c:v>
                </c:pt>
                <c:pt idx="24">
                  <c:v>-0.8732752983409966</c:v>
                </c:pt>
                <c:pt idx="25">
                  <c:v>-0.1443231240838303</c:v>
                </c:pt>
                <c:pt idx="26">
                  <c:v>1.3185760839327103</c:v>
                </c:pt>
                <c:pt idx="27">
                  <c:v>0.31508502489331641</c:v>
                </c:pt>
                <c:pt idx="28">
                  <c:v>0.11969087817588195</c:v>
                </c:pt>
                <c:pt idx="29">
                  <c:v>0.36979062896514758</c:v>
                </c:pt>
                <c:pt idx="30">
                  <c:v>1.7977258204662145</c:v>
                </c:pt>
                <c:pt idx="31">
                  <c:v>1.8859088757254809</c:v>
                </c:pt>
                <c:pt idx="32">
                  <c:v>0.68048278252528238</c:v>
                </c:pt>
                <c:pt idx="33">
                  <c:v>0.74166981142736543</c:v>
                </c:pt>
                <c:pt idx="34">
                  <c:v>1.2971100805958273</c:v>
                </c:pt>
                <c:pt idx="35">
                  <c:v>1.5724219793486378</c:v>
                </c:pt>
                <c:pt idx="36">
                  <c:v>0.13324835396759446</c:v>
                </c:pt>
                <c:pt idx="37">
                  <c:v>-0.11946775179902137</c:v>
                </c:pt>
                <c:pt idx="38">
                  <c:v>0.83615590367752024</c:v>
                </c:pt>
                <c:pt idx="39">
                  <c:v>2.0404522072284088</c:v>
                </c:pt>
                <c:pt idx="40">
                  <c:v>0.52076620368078275</c:v>
                </c:pt>
                <c:pt idx="41">
                  <c:v>2.4907472860118355E-2</c:v>
                </c:pt>
                <c:pt idx="42">
                  <c:v>0.10750104248596273</c:v>
                </c:pt>
                <c:pt idx="43">
                  <c:v>1.5666541058758452</c:v>
                </c:pt>
                <c:pt idx="44">
                  <c:v>0.55364902873700217</c:v>
                </c:pt>
                <c:pt idx="45">
                  <c:v>-0.16370793596145897</c:v>
                </c:pt>
                <c:pt idx="46">
                  <c:v>0.38852135209844046</c:v>
                </c:pt>
                <c:pt idx="47">
                  <c:v>1.9040449727275579</c:v>
                </c:pt>
                <c:pt idx="48">
                  <c:v>3.0573818168332756</c:v>
                </c:pt>
                <c:pt idx="49">
                  <c:v>0.6082357075825916</c:v>
                </c:pt>
                <c:pt idx="50">
                  <c:v>1.5439393876634107</c:v>
                </c:pt>
                <c:pt idx="51">
                  <c:v>1.8688431057595953</c:v>
                </c:pt>
                <c:pt idx="52">
                  <c:v>0.69957028133730403</c:v>
                </c:pt>
                <c:pt idx="53">
                  <c:v>0.31157673071914699</c:v>
                </c:pt>
                <c:pt idx="54">
                  <c:v>-3.7052570012542259E-2</c:v>
                </c:pt>
                <c:pt idx="55">
                  <c:v>-0.10269929489874112</c:v>
                </c:pt>
                <c:pt idx="56">
                  <c:v>1.3672165014661455</c:v>
                </c:pt>
                <c:pt idx="57">
                  <c:v>1.4185921992031689</c:v>
                </c:pt>
                <c:pt idx="58">
                  <c:v>0.28957556386416816</c:v>
                </c:pt>
                <c:pt idx="59">
                  <c:v>0.36283350322992697</c:v>
                </c:pt>
                <c:pt idx="60">
                  <c:v>0.50191655532124813</c:v>
                </c:pt>
                <c:pt idx="61">
                  <c:v>1.3722708235814769</c:v>
                </c:pt>
                <c:pt idx="62">
                  <c:v>-3.4792990713926171E-2</c:v>
                </c:pt>
                <c:pt idx="63">
                  <c:v>-0.60129330592299568</c:v>
                </c:pt>
                <c:pt idx="64">
                  <c:v>0.36289296584305047</c:v>
                </c:pt>
                <c:pt idx="65">
                  <c:v>3.0472731726026105</c:v>
                </c:pt>
                <c:pt idx="66">
                  <c:v>3.0786694323307948</c:v>
                </c:pt>
                <c:pt idx="67">
                  <c:v>1.1671842709252265</c:v>
                </c:pt>
                <c:pt idx="68">
                  <c:v>0.42889646640797813</c:v>
                </c:pt>
                <c:pt idx="69">
                  <c:v>2.2372734566607622</c:v>
                </c:pt>
                <c:pt idx="70">
                  <c:v>1.7355873897541885</c:v>
                </c:pt>
                <c:pt idx="71">
                  <c:v>0.74969726419877769</c:v>
                </c:pt>
                <c:pt idx="72">
                  <c:v>0.65984925577210396</c:v>
                </c:pt>
                <c:pt idx="73">
                  <c:v>2.3556040567726613</c:v>
                </c:pt>
                <c:pt idx="74">
                  <c:v>2.6792590599932944</c:v>
                </c:pt>
                <c:pt idx="75">
                  <c:v>1.2242089169087991</c:v>
                </c:pt>
                <c:pt idx="76">
                  <c:v>0.80279737771632498</c:v>
                </c:pt>
                <c:pt idx="77">
                  <c:v>1.4520696503906059</c:v>
                </c:pt>
                <c:pt idx="78">
                  <c:v>3.2203093767863376</c:v>
                </c:pt>
                <c:pt idx="79">
                  <c:v>2.4951033471558346</c:v>
                </c:pt>
                <c:pt idx="80">
                  <c:v>2.0563881875449863</c:v>
                </c:pt>
                <c:pt idx="81">
                  <c:v>2.1649669191049514</c:v>
                </c:pt>
                <c:pt idx="82">
                  <c:v>3.6870908897905625</c:v>
                </c:pt>
                <c:pt idx="83">
                  <c:v>3.7861556032510748</c:v>
                </c:pt>
                <c:pt idx="84">
                  <c:v>2.619201820740523</c:v>
                </c:pt>
                <c:pt idx="85">
                  <c:v>2.5860811452318146</c:v>
                </c:pt>
                <c:pt idx="86">
                  <c:v>3.2787611254848303</c:v>
                </c:pt>
                <c:pt idx="87">
                  <c:v>3.8407422820966661</c:v>
                </c:pt>
                <c:pt idx="88">
                  <c:v>2.5666368707410663</c:v>
                </c:pt>
                <c:pt idx="89">
                  <c:v>2.5888758880485283</c:v>
                </c:pt>
                <c:pt idx="90">
                  <c:v>3.0883023756564838</c:v>
                </c:pt>
                <c:pt idx="91">
                  <c:v>4.7741863828788613</c:v>
                </c:pt>
                <c:pt idx="92">
                  <c:v>3.8471642443137943</c:v>
                </c:pt>
                <c:pt idx="93">
                  <c:v>2.9962542505443142</c:v>
                </c:pt>
                <c:pt idx="94">
                  <c:v>2.8954651213032743</c:v>
                </c:pt>
                <c:pt idx="95">
                  <c:v>4.150542496459976</c:v>
                </c:pt>
                <c:pt idx="96">
                  <c:v>3.8416936839066067</c:v>
                </c:pt>
                <c:pt idx="97">
                  <c:v>2.2197319857899025</c:v>
                </c:pt>
                <c:pt idx="98">
                  <c:v>2.3008389900877084</c:v>
                </c:pt>
              </c:numCache>
            </c:numRef>
          </c:val>
          <c:smooth val="0"/>
          <c:extLst>
            <c:ext xmlns:c16="http://schemas.microsoft.com/office/drawing/2014/chart" uri="{C3380CC4-5D6E-409C-BE32-E72D297353CC}">
              <c16:uniqueId val="{0000000D-A840-4806-BC8D-49A0A03C7574}"/>
            </c:ext>
          </c:extLst>
        </c:ser>
        <c:ser>
          <c:idx val="14"/>
          <c:order val="14"/>
          <c:tx>
            <c:strRef>
              <c:f>'Chart Data'!$CG$4</c:f>
              <c:strCache>
                <c:ptCount val="1"/>
                <c:pt idx="0">
                  <c:v>Revolut - Groceries and restaurants</c:v>
                </c:pt>
              </c:strCache>
            </c:strRef>
          </c:tx>
          <c:spPr>
            <a:ln w="28575" cap="rnd">
              <a:solidFill>
                <a:schemeClr val="accent3">
                  <a:lumMod val="80000"/>
                  <a:lumOff val="2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Data'!$CG$213:$CG$318</c:f>
              <c:numCache>
                <c:formatCode>0.00</c:formatCode>
                <c:ptCount val="106"/>
                <c:pt idx="0">
                  <c:v>-0.64706501312922782</c:v>
                </c:pt>
                <c:pt idx="1">
                  <c:v>-1.9863653221107196</c:v>
                </c:pt>
                <c:pt idx="2">
                  <c:v>-2.0316157828372639</c:v>
                </c:pt>
                <c:pt idx="3">
                  <c:v>-1.8149964037599304</c:v>
                </c:pt>
                <c:pt idx="4">
                  <c:v>-1.265919704103146</c:v>
                </c:pt>
                <c:pt idx="5">
                  <c:v>-1.0764991708292473</c:v>
                </c:pt>
                <c:pt idx="6">
                  <c:v>-0.34399215989098397</c:v>
                </c:pt>
                <c:pt idx="7">
                  <c:v>-0.90763966979960597</c:v>
                </c:pt>
                <c:pt idx="8">
                  <c:v>-0.86530337112343281</c:v>
                </c:pt>
                <c:pt idx="9">
                  <c:v>-0.51681815926695862</c:v>
                </c:pt>
                <c:pt idx="10">
                  <c:v>-0.74315141184551647</c:v>
                </c:pt>
                <c:pt idx="11">
                  <c:v>-0.86595096269017846</c:v>
                </c:pt>
                <c:pt idx="12">
                  <c:v>-0.35241085025871377</c:v>
                </c:pt>
                <c:pt idx="13">
                  <c:v>0.38867674893896531</c:v>
                </c:pt>
                <c:pt idx="14">
                  <c:v>-0.1017119649812461</c:v>
                </c:pt>
                <c:pt idx="15">
                  <c:v>-0.60165265451099437</c:v>
                </c:pt>
                <c:pt idx="16">
                  <c:v>-0.72089045173854271</c:v>
                </c:pt>
                <c:pt idx="17">
                  <c:v>-7.1113263452385569E-2</c:v>
                </c:pt>
                <c:pt idx="18">
                  <c:v>0.42874647713152125</c:v>
                </c:pt>
                <c:pt idx="19">
                  <c:v>-7.5403557582092676E-2</c:v>
                </c:pt>
                <c:pt idx="20">
                  <c:v>1.4935465979303369E-2</c:v>
                </c:pt>
                <c:pt idx="21">
                  <c:v>0.9629285707530898</c:v>
                </c:pt>
                <c:pt idx="22">
                  <c:v>0.78994067348543073</c:v>
                </c:pt>
                <c:pt idx="23">
                  <c:v>0.55170792586786932</c:v>
                </c:pt>
                <c:pt idx="24">
                  <c:v>0.78977877559374143</c:v>
                </c:pt>
                <c:pt idx="25">
                  <c:v>1.1370497532625623</c:v>
                </c:pt>
                <c:pt idx="26">
                  <c:v>1.3353746705792522</c:v>
                </c:pt>
                <c:pt idx="27">
                  <c:v>1.261873027753311</c:v>
                </c:pt>
                <c:pt idx="28">
                  <c:v>1.430246835107891</c:v>
                </c:pt>
                <c:pt idx="29">
                  <c:v>1.4045050703296418</c:v>
                </c:pt>
                <c:pt idx="30">
                  <c:v>2.1616205608043453</c:v>
                </c:pt>
                <c:pt idx="31">
                  <c:v>2.173681953735032</c:v>
                </c:pt>
                <c:pt idx="32">
                  <c:v>2.0147791730441491</c:v>
                </c:pt>
                <c:pt idx="33">
                  <c:v>1.7540426184820814</c:v>
                </c:pt>
                <c:pt idx="34">
                  <c:v>1.8825895444816345</c:v>
                </c:pt>
                <c:pt idx="35">
                  <c:v>1.2077991319298202</c:v>
                </c:pt>
                <c:pt idx="36">
                  <c:v>0.66681732685739348</c:v>
                </c:pt>
                <c:pt idx="37">
                  <c:v>0.51973309225966791</c:v>
                </c:pt>
                <c:pt idx="38">
                  <c:v>0.35767330268088487</c:v>
                </c:pt>
                <c:pt idx="39">
                  <c:v>0.5223234585266604</c:v>
                </c:pt>
                <c:pt idx="40">
                  <c:v>9.0217985613805451E-2</c:v>
                </c:pt>
                <c:pt idx="41">
                  <c:v>-0.15902381863847831</c:v>
                </c:pt>
                <c:pt idx="42">
                  <c:v>-0.14833855778712965</c:v>
                </c:pt>
                <c:pt idx="43">
                  <c:v>0.31250379090018687</c:v>
                </c:pt>
                <c:pt idx="44">
                  <c:v>-0.35022522872093792</c:v>
                </c:pt>
                <c:pt idx="45">
                  <c:v>-0.74978922540468873</c:v>
                </c:pt>
                <c:pt idx="46">
                  <c:v>-0.88562155653016128</c:v>
                </c:pt>
                <c:pt idx="47">
                  <c:v>-0.7272044695143397</c:v>
                </c:pt>
                <c:pt idx="48">
                  <c:v>-0.36212472375993826</c:v>
                </c:pt>
                <c:pt idx="49">
                  <c:v>-0.62593733826405951</c:v>
                </c:pt>
                <c:pt idx="50">
                  <c:v>-7.2489395531724857E-2</c:v>
                </c:pt>
                <c:pt idx="51">
                  <c:v>0.78063154471342133</c:v>
                </c:pt>
                <c:pt idx="52">
                  <c:v>-8.7545899458625273E-2</c:v>
                </c:pt>
                <c:pt idx="53">
                  <c:v>-1.5848585507267252</c:v>
                </c:pt>
                <c:pt idx="54">
                  <c:v>-1.7056343779252958</c:v>
                </c:pt>
                <c:pt idx="55">
                  <c:v>-1.5188042109183895</c:v>
                </c:pt>
                <c:pt idx="56">
                  <c:v>-1.14206781696252</c:v>
                </c:pt>
                <c:pt idx="57">
                  <c:v>-0.68462532400063425</c:v>
                </c:pt>
                <c:pt idx="58">
                  <c:v>-0.50451391949874003</c:v>
                </c:pt>
                <c:pt idx="59">
                  <c:v>-9.1917142534177002E-2</c:v>
                </c:pt>
                <c:pt idx="60">
                  <c:v>-0.36091048957228661</c:v>
                </c:pt>
                <c:pt idx="61">
                  <c:v>-4.4885804999075171E-2</c:v>
                </c:pt>
                <c:pt idx="62">
                  <c:v>-0.28821833620477866</c:v>
                </c:pt>
                <c:pt idx="63">
                  <c:v>-0.24523444596185651</c:v>
                </c:pt>
                <c:pt idx="64">
                  <c:v>-0.33856858051946659</c:v>
                </c:pt>
                <c:pt idx="65">
                  <c:v>0.47415883574975154</c:v>
                </c:pt>
                <c:pt idx="66">
                  <c:v>0.79989739382418423</c:v>
                </c:pt>
                <c:pt idx="67">
                  <c:v>1.1759861962133065</c:v>
                </c:pt>
                <c:pt idx="68">
                  <c:v>0.68478799283466163</c:v>
                </c:pt>
                <c:pt idx="69">
                  <c:v>0.85526647278116963</c:v>
                </c:pt>
                <c:pt idx="70">
                  <c:v>1.2622777724825291</c:v>
                </c:pt>
                <c:pt idx="71">
                  <c:v>0.863604214203058</c:v>
                </c:pt>
                <c:pt idx="72">
                  <c:v>1.0474392702137534</c:v>
                </c:pt>
                <c:pt idx="73">
                  <c:v>1.9807806157898578</c:v>
                </c:pt>
                <c:pt idx="74">
                  <c:v>1.8562001881366381</c:v>
                </c:pt>
                <c:pt idx="75">
                  <c:v>1.7008591610628703</c:v>
                </c:pt>
                <c:pt idx="76">
                  <c:v>1.948967680073344</c:v>
                </c:pt>
                <c:pt idx="77">
                  <c:v>2.0733862098348759</c:v>
                </c:pt>
                <c:pt idx="78">
                  <c:v>2.7243776323086863</c:v>
                </c:pt>
                <c:pt idx="79">
                  <c:v>2.6435905843568253</c:v>
                </c:pt>
                <c:pt idx="80">
                  <c:v>2.8345491476017513</c:v>
                </c:pt>
                <c:pt idx="81">
                  <c:v>2.6394621881188045</c:v>
                </c:pt>
                <c:pt idx="82">
                  <c:v>3.2326560632603214</c:v>
                </c:pt>
                <c:pt idx="83">
                  <c:v>3.4177863024045148</c:v>
                </c:pt>
                <c:pt idx="84">
                  <c:v>3.3469559747914106</c:v>
                </c:pt>
                <c:pt idx="85">
                  <c:v>3.1981718123309686</c:v>
                </c:pt>
                <c:pt idx="86">
                  <c:v>3.200438382814589</c:v>
                </c:pt>
                <c:pt idx="87">
                  <c:v>2.3865776813035624</c:v>
                </c:pt>
                <c:pt idx="88">
                  <c:v>1.875951730922464</c:v>
                </c:pt>
                <c:pt idx="89">
                  <c:v>1.6698557148047899</c:v>
                </c:pt>
                <c:pt idx="90">
                  <c:v>1.7889316141406491</c:v>
                </c:pt>
                <c:pt idx="91">
                  <c:v>2.0201218034698201</c:v>
                </c:pt>
                <c:pt idx="92">
                  <c:v>1.6318906592041684</c:v>
                </c:pt>
                <c:pt idx="93">
                  <c:v>1.3063139990214185</c:v>
                </c:pt>
                <c:pt idx="94">
                  <c:v>1.1831906523933831</c:v>
                </c:pt>
                <c:pt idx="95">
                  <c:v>1.7040971188966103</c:v>
                </c:pt>
                <c:pt idx="96">
                  <c:v>1.3142469957140872</c:v>
                </c:pt>
                <c:pt idx="97">
                  <c:v>0.74274743805864285</c:v>
                </c:pt>
                <c:pt idx="98">
                  <c:v>0.56700727663230033</c:v>
                </c:pt>
              </c:numCache>
            </c:numRef>
          </c:val>
          <c:smooth val="0"/>
          <c:extLst>
            <c:ext xmlns:c16="http://schemas.microsoft.com/office/drawing/2014/chart" uri="{C3380CC4-5D6E-409C-BE32-E72D297353CC}">
              <c16:uniqueId val="{0000000E-A840-4806-BC8D-49A0A03C7574}"/>
            </c:ext>
          </c:extLst>
        </c:ser>
        <c:ser>
          <c:idx val="15"/>
          <c:order val="15"/>
          <c:tx>
            <c:strRef>
              <c:f>'Chart Data'!$CH$4</c:f>
              <c:strCache>
                <c:ptCount val="1"/>
                <c:pt idx="0">
                  <c:v>Revolut - Travel and transport</c:v>
                </c:pt>
              </c:strCache>
            </c:strRef>
          </c:tx>
          <c:spPr>
            <a:ln w="28575" cap="rnd">
              <a:solidFill>
                <a:schemeClr val="accent4">
                  <a:lumMod val="80000"/>
                  <a:lumOff val="2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Data'!$CH$213:$CH$318</c:f>
              <c:numCache>
                <c:formatCode>0.00</c:formatCode>
                <c:ptCount val="106"/>
                <c:pt idx="0">
                  <c:v>-0.57379427620318701</c:v>
                </c:pt>
                <c:pt idx="1">
                  <c:v>-1.1889771017417974</c:v>
                </c:pt>
                <c:pt idx="2">
                  <c:v>-1.5281594060853541</c:v>
                </c:pt>
                <c:pt idx="3">
                  <c:v>-1.4580268458043235</c:v>
                </c:pt>
                <c:pt idx="4">
                  <c:v>-0.86236867513236837</c:v>
                </c:pt>
                <c:pt idx="5">
                  <c:v>-0.78270808327641006</c:v>
                </c:pt>
                <c:pt idx="6">
                  <c:v>-0.28865621653053469</c:v>
                </c:pt>
                <c:pt idx="7">
                  <c:v>-0.40463266643847534</c:v>
                </c:pt>
                <c:pt idx="8">
                  <c:v>-0.50452080073628991</c:v>
                </c:pt>
                <c:pt idx="9">
                  <c:v>-0.30302636251239545</c:v>
                </c:pt>
                <c:pt idx="10">
                  <c:v>-0.76950941658655037</c:v>
                </c:pt>
                <c:pt idx="11">
                  <c:v>-0.79864020164760241</c:v>
                </c:pt>
                <c:pt idx="12">
                  <c:v>-5.8109091865055945E-2</c:v>
                </c:pt>
                <c:pt idx="13">
                  <c:v>0.56394641218661878</c:v>
                </c:pt>
                <c:pt idx="14">
                  <c:v>8.6451452767667678E-2</c:v>
                </c:pt>
                <c:pt idx="15">
                  <c:v>-0.54630356215093423</c:v>
                </c:pt>
                <c:pt idx="16">
                  <c:v>-0.67243283258953446</c:v>
                </c:pt>
                <c:pt idx="17">
                  <c:v>7.957877425460641E-2</c:v>
                </c:pt>
                <c:pt idx="18">
                  <c:v>-9.340966786396955E-2</c:v>
                </c:pt>
                <c:pt idx="19">
                  <c:v>-0.28561037037133619</c:v>
                </c:pt>
                <c:pt idx="20">
                  <c:v>-3.8896831476266824E-2</c:v>
                </c:pt>
                <c:pt idx="21">
                  <c:v>0.74013689770332547</c:v>
                </c:pt>
                <c:pt idx="22">
                  <c:v>0.78418451908250408</c:v>
                </c:pt>
                <c:pt idx="23">
                  <c:v>0.36198338224592153</c:v>
                </c:pt>
                <c:pt idx="24">
                  <c:v>0.34097485360940094</c:v>
                </c:pt>
                <c:pt idx="25">
                  <c:v>0.78933902796729849</c:v>
                </c:pt>
                <c:pt idx="26">
                  <c:v>1.3718766305688617</c:v>
                </c:pt>
                <c:pt idx="27">
                  <c:v>1.3215030210128877</c:v>
                </c:pt>
                <c:pt idx="28">
                  <c:v>1.5208887965111848</c:v>
                </c:pt>
                <c:pt idx="29">
                  <c:v>1.6581861695335118</c:v>
                </c:pt>
                <c:pt idx="30">
                  <c:v>2.1579392355004505</c:v>
                </c:pt>
                <c:pt idx="31">
                  <c:v>2.0514908171674393</c:v>
                </c:pt>
                <c:pt idx="32">
                  <c:v>1.8576500436512735</c:v>
                </c:pt>
                <c:pt idx="33">
                  <c:v>1.6821624457097664</c:v>
                </c:pt>
                <c:pt idx="34">
                  <c:v>1.7762712821670514</c:v>
                </c:pt>
                <c:pt idx="35">
                  <c:v>1.2790173720230453</c:v>
                </c:pt>
                <c:pt idx="36">
                  <c:v>0.43313122458002079</c:v>
                </c:pt>
                <c:pt idx="37">
                  <c:v>0.18430902295935092</c:v>
                </c:pt>
                <c:pt idx="38">
                  <c:v>0.15822408405749744</c:v>
                </c:pt>
                <c:pt idx="39">
                  <c:v>0.42149453027949263</c:v>
                </c:pt>
                <c:pt idx="40">
                  <c:v>-0.29084297787560137</c:v>
                </c:pt>
                <c:pt idx="41">
                  <c:v>-0.5658282170175909</c:v>
                </c:pt>
                <c:pt idx="42">
                  <c:v>-0.55911173574346185</c:v>
                </c:pt>
                <c:pt idx="43">
                  <c:v>-0.1608087764636707</c:v>
                </c:pt>
                <c:pt idx="44">
                  <c:v>-0.76677596490521782</c:v>
                </c:pt>
                <c:pt idx="45">
                  <c:v>-1.135948139123957</c:v>
                </c:pt>
                <c:pt idx="46">
                  <c:v>-1.1907733699895289</c:v>
                </c:pt>
                <c:pt idx="47">
                  <c:v>-0.89173375605182181</c:v>
                </c:pt>
                <c:pt idx="48">
                  <c:v>-0.50647326622295508</c:v>
                </c:pt>
                <c:pt idx="49">
                  <c:v>-1.1548480050348833</c:v>
                </c:pt>
                <c:pt idx="50">
                  <c:v>-0.7200729904641775</c:v>
                </c:pt>
                <c:pt idx="51">
                  <c:v>-0.66618494303220521</c:v>
                </c:pt>
                <c:pt idx="52">
                  <c:v>-0.47648339634776965</c:v>
                </c:pt>
                <c:pt idx="53">
                  <c:v>-0.46867353440110882</c:v>
                </c:pt>
                <c:pt idx="54">
                  <c:v>-0.83136352320411877</c:v>
                </c:pt>
                <c:pt idx="55">
                  <c:v>-0.80574717601906198</c:v>
                </c:pt>
                <c:pt idx="56">
                  <c:v>-0.44493155408325263</c:v>
                </c:pt>
                <c:pt idx="57">
                  <c:v>-9.6689809881569513E-2</c:v>
                </c:pt>
                <c:pt idx="58">
                  <c:v>-9.3722062341837109E-2</c:v>
                </c:pt>
                <c:pt idx="59">
                  <c:v>0.31848245120301344</c:v>
                </c:pt>
                <c:pt idx="60">
                  <c:v>0.30668955966355299</c:v>
                </c:pt>
                <c:pt idx="61">
                  <c:v>0.35893753608672452</c:v>
                </c:pt>
                <c:pt idx="62">
                  <c:v>-6.9511490307184259E-2</c:v>
                </c:pt>
                <c:pt idx="63">
                  <c:v>-0.13066270934955146</c:v>
                </c:pt>
                <c:pt idx="64">
                  <c:v>-1.3670977388545216E-2</c:v>
                </c:pt>
                <c:pt idx="65">
                  <c:v>0.89164821946858119</c:v>
                </c:pt>
                <c:pt idx="66">
                  <c:v>1.076039060029284</c:v>
                </c:pt>
                <c:pt idx="67">
                  <c:v>0.98005585670480289</c:v>
                </c:pt>
                <c:pt idx="68">
                  <c:v>0.49982744560451919</c:v>
                </c:pt>
                <c:pt idx="69">
                  <c:v>0.97943106774906774</c:v>
                </c:pt>
                <c:pt idx="70">
                  <c:v>0.94303711107762078</c:v>
                </c:pt>
                <c:pt idx="71">
                  <c:v>0.77653085437477554</c:v>
                </c:pt>
                <c:pt idx="72">
                  <c:v>1.0562020106847612</c:v>
                </c:pt>
                <c:pt idx="73">
                  <c:v>1.8165701698118288</c:v>
                </c:pt>
                <c:pt idx="74">
                  <c:v>2.0268116534159852</c:v>
                </c:pt>
                <c:pt idx="75">
                  <c:v>1.6416292622065876</c:v>
                </c:pt>
                <c:pt idx="76">
                  <c:v>1.657639479197246</c:v>
                </c:pt>
                <c:pt idx="77">
                  <c:v>2.0642989907599669</c:v>
                </c:pt>
                <c:pt idx="78">
                  <c:v>2.9448609252461715</c:v>
                </c:pt>
                <c:pt idx="79">
                  <c:v>2.6852611141391098</c:v>
                </c:pt>
                <c:pt idx="80">
                  <c:v>2.8140457376395749</c:v>
                </c:pt>
                <c:pt idx="81">
                  <c:v>2.926429651052048</c:v>
                </c:pt>
                <c:pt idx="82">
                  <c:v>3.4328991982931174</c:v>
                </c:pt>
                <c:pt idx="83">
                  <c:v>3.4870215415834895</c:v>
                </c:pt>
                <c:pt idx="84">
                  <c:v>3.2638156871478721</c:v>
                </c:pt>
                <c:pt idx="85">
                  <c:v>3.085907032002897</c:v>
                </c:pt>
                <c:pt idx="86">
                  <c:v>2.7933496034809204</c:v>
                </c:pt>
                <c:pt idx="87">
                  <c:v>2.5016512597730713</c:v>
                </c:pt>
                <c:pt idx="88">
                  <c:v>1.6907532938510961</c:v>
                </c:pt>
                <c:pt idx="89">
                  <c:v>1.4478665873098895</c:v>
                </c:pt>
                <c:pt idx="90">
                  <c:v>1.5106578773610559</c:v>
                </c:pt>
                <c:pt idx="91">
                  <c:v>1.8539794085363446</c:v>
                </c:pt>
                <c:pt idx="92">
                  <c:v>1.2672244804835848</c:v>
                </c:pt>
                <c:pt idx="93">
                  <c:v>0.81073804970115582</c:v>
                </c:pt>
                <c:pt idx="94">
                  <c:v>0.8814953989379184</c:v>
                </c:pt>
                <c:pt idx="95">
                  <c:v>1.3093977349955612</c:v>
                </c:pt>
                <c:pt idx="96">
                  <c:v>0.97872818017386654</c:v>
                </c:pt>
                <c:pt idx="97">
                  <c:v>0.39439430932457192</c:v>
                </c:pt>
                <c:pt idx="98">
                  <c:v>0.20547374883480524</c:v>
                </c:pt>
              </c:numCache>
            </c:numRef>
          </c:val>
          <c:smooth val="0"/>
          <c:extLst>
            <c:ext xmlns:c16="http://schemas.microsoft.com/office/drawing/2014/chart" uri="{C3380CC4-5D6E-409C-BE32-E72D297353CC}">
              <c16:uniqueId val="{0000000F-A840-4806-BC8D-49A0A03C7574}"/>
            </c:ext>
          </c:extLst>
        </c:ser>
        <c:dLbls>
          <c:showLegendKey val="0"/>
          <c:showVal val="0"/>
          <c:showCatName val="0"/>
          <c:showSerName val="0"/>
          <c:showPercent val="0"/>
          <c:showBubbleSize val="0"/>
        </c:dLbls>
        <c:smooth val="0"/>
        <c:axId val="504837664"/>
        <c:axId val="504836224"/>
        <c:extLst>
          <c:ext xmlns:c15="http://schemas.microsoft.com/office/drawing/2012/chart" uri="{02D57815-91ED-43cb-92C2-25804820EDAC}">
            <c15:filteredLineSeries>
              <c15:ser>
                <c:idx val="0"/>
                <c:order val="0"/>
                <c:tx>
                  <c:strRef>
                    <c:extLst>
                      <c:ext uri="{02D57815-91ED-43cb-92C2-25804820EDAC}">
                        <c15:formulaRef>
                          <c15:sqref>'Chart Data'!$BS$4</c15:sqref>
                        </c15:formulaRef>
                      </c:ext>
                    </c:extLst>
                    <c:strCache>
                      <c:ptCount val="1"/>
                      <c:pt idx="0">
                        <c:v>Cargo &amp; Tanker ship visit</c:v>
                      </c:pt>
                    </c:strCache>
                  </c:strRef>
                </c:tx>
                <c:spPr>
                  <a:ln w="28575" cap="rnd">
                    <a:solidFill>
                      <a:schemeClr val="accent1"/>
                    </a:solidFill>
                    <a:round/>
                  </a:ln>
                  <a:effectLst/>
                </c:spPr>
                <c:marker>
                  <c:symbol val="none"/>
                </c:marker>
                <c:cat>
                  <c:numRef>
                    <c:extLst>
                      <c:ex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c:ext uri="{02D57815-91ED-43cb-92C2-25804820EDAC}">
                        <c15:formulaRef>
                          <c15:sqref>'Chart Data'!$BS$213:$BS$318</c15:sqref>
                        </c15:formulaRef>
                      </c:ext>
                    </c:extLst>
                    <c:numCache>
                      <c:formatCode>0.00</c:formatCode>
                      <c:ptCount val="106"/>
                      <c:pt idx="0">
                        <c:v>-1.2489626477684601</c:v>
                      </c:pt>
                      <c:pt idx="1">
                        <c:v>0.51477753261630599</c:v>
                      </c:pt>
                      <c:pt idx="2">
                        <c:v>-0.62430466721552214</c:v>
                      </c:pt>
                      <c:pt idx="3">
                        <c:v>-0.25685879630202924</c:v>
                      </c:pt>
                      <c:pt idx="4">
                        <c:v>1.4333922099000385</c:v>
                      </c:pt>
                      <c:pt idx="5">
                        <c:v>-0.99175053812901515</c:v>
                      </c:pt>
                      <c:pt idx="6">
                        <c:v>0.11058707461146375</c:v>
                      </c:pt>
                      <c:pt idx="7">
                        <c:v>-0.58756008012417293</c:v>
                      </c:pt>
                      <c:pt idx="8">
                        <c:v>-0.55081549303282362</c:v>
                      </c:pt>
                      <c:pt idx="9">
                        <c:v>-0.58756008012417293</c:v>
                      </c:pt>
                      <c:pt idx="10">
                        <c:v>0.95571257771249751</c:v>
                      </c:pt>
                      <c:pt idx="11">
                        <c:v>3.7097900428765151E-2</c:v>
                      </c:pt>
                      <c:pt idx="12">
                        <c:v>-0.77128301558091938</c:v>
                      </c:pt>
                      <c:pt idx="13">
                        <c:v>-0.91826136394631652</c:v>
                      </c:pt>
                      <c:pt idx="14">
                        <c:v>0.22082083588551163</c:v>
                      </c:pt>
                      <c:pt idx="15">
                        <c:v>-0.58756008012417293</c:v>
                      </c:pt>
                      <c:pt idx="16">
                        <c:v>1.0292017518951961</c:v>
                      </c:pt>
                      <c:pt idx="17">
                        <c:v>-0.58756008012417293</c:v>
                      </c:pt>
                      <c:pt idx="18">
                        <c:v>0.40454377134225811</c:v>
                      </c:pt>
                      <c:pt idx="19">
                        <c:v>0.40454377134225811</c:v>
                      </c:pt>
                      <c:pt idx="20">
                        <c:v>-0.8447721897636179</c:v>
                      </c:pt>
                      <c:pt idx="21">
                        <c:v>0.77198964225575106</c:v>
                      </c:pt>
                      <c:pt idx="22">
                        <c:v>-0.62430466721552214</c:v>
                      </c:pt>
                      <c:pt idx="23">
                        <c:v>-1.3591964090425082</c:v>
                      </c:pt>
                      <c:pt idx="24">
                        <c:v>0.73524505516440175</c:v>
                      </c:pt>
                      <c:pt idx="25">
                        <c:v>0.62501129389035393</c:v>
                      </c:pt>
                      <c:pt idx="26">
                        <c:v>-0.55081549303282362</c:v>
                      </c:pt>
                      <c:pt idx="27">
                        <c:v>3.7097900428765151E-2</c:v>
                      </c:pt>
                      <c:pt idx="28">
                        <c:v>0.99245716480384683</c:v>
                      </c:pt>
                      <c:pt idx="29">
                        <c:v>0.40454377134225811</c:v>
                      </c:pt>
                      <c:pt idx="30">
                        <c:v>-0.77128301558091938</c:v>
                      </c:pt>
                      <c:pt idx="31">
                        <c:v>-0.73453842848957007</c:v>
                      </c:pt>
                      <c:pt idx="32">
                        <c:v>3.5331333741585617E-4</c:v>
                      </c:pt>
                      <c:pt idx="33">
                        <c:v>-0.477326318850125</c:v>
                      </c:pt>
                      <c:pt idx="34">
                        <c:v>7.384248752011445E-2</c:v>
                      </c:pt>
                      <c:pt idx="35">
                        <c:v>-0.88151677685496721</c:v>
                      </c:pt>
                      <c:pt idx="36">
                        <c:v>-0.66104925430687145</c:v>
                      </c:pt>
                      <c:pt idx="37">
                        <c:v>-0.477326318850125</c:v>
                      </c:pt>
                      <c:pt idx="38">
                        <c:v>-1.2122180606771109</c:v>
                      </c:pt>
                      <c:pt idx="39">
                        <c:v>0.47803294552495668</c:v>
                      </c:pt>
                      <c:pt idx="40">
                        <c:v>-1.2857072348598095</c:v>
                      </c:pt>
                      <c:pt idx="41">
                        <c:v>-0.18336962211933061</c:v>
                      </c:pt>
                      <c:pt idx="42">
                        <c:v>0.44128835843360742</c:v>
                      </c:pt>
                      <c:pt idx="43">
                        <c:v>-0.14662503502798133</c:v>
                      </c:pt>
                      <c:pt idx="44">
                        <c:v>0.18407624879416234</c:v>
                      </c:pt>
                      <c:pt idx="45">
                        <c:v>0.36779918425090879</c:v>
                      </c:pt>
                      <c:pt idx="46">
                        <c:v>-2.4982786088743363</c:v>
                      </c:pt>
                      <c:pt idx="47">
                        <c:v>0.36779918425090879</c:v>
                      </c:pt>
                      <c:pt idx="48">
                        <c:v>-2.975958241061877</c:v>
                      </c:pt>
                      <c:pt idx="49">
                        <c:v>0.9189679906211482</c:v>
                      </c:pt>
                      <c:pt idx="50">
                        <c:v>-1.3224518219511587</c:v>
                      </c:pt>
                      <c:pt idx="51">
                        <c:v>-3.4903824603407672</c:v>
                      </c:pt>
                      <c:pt idx="52">
                        <c:v>-2.5350231959656857</c:v>
                      </c:pt>
                      <c:pt idx="53">
                        <c:v>-0.95500595103766583</c:v>
                      </c:pt>
                      <c:pt idx="54">
                        <c:v>-0.25685879630202924</c:v>
                      </c:pt>
                      <c:pt idx="55">
                        <c:v>-2.094088150869494</c:v>
                      </c:pt>
                      <c:pt idx="56">
                        <c:v>-1.1754734735857617</c:v>
                      </c:pt>
                      <c:pt idx="57">
                        <c:v>-0.29360338339337849</c:v>
                      </c:pt>
                      <c:pt idx="58">
                        <c:v>-0.29360338339337849</c:v>
                      </c:pt>
                      <c:pt idx="59">
                        <c:v>-0.3303479704847278</c:v>
                      </c:pt>
                      <c:pt idx="60">
                        <c:v>-0.8447721897636179</c:v>
                      </c:pt>
                      <c:pt idx="61">
                        <c:v>-0.25685879630202924</c:v>
                      </c:pt>
                      <c:pt idx="62">
                        <c:v>-0.77128301558091938</c:v>
                      </c:pt>
                      <c:pt idx="63">
                        <c:v>-0.8447721897636179</c:v>
                      </c:pt>
                      <c:pt idx="64">
                        <c:v>0.25756542297686091</c:v>
                      </c:pt>
                      <c:pt idx="65">
                        <c:v>0.51477753261630599</c:v>
                      </c:pt>
                      <c:pt idx="66">
                        <c:v>3.5331333741585617E-4</c:v>
                      </c:pt>
                      <c:pt idx="67">
                        <c:v>-1.0652397123117137</c:v>
                      </c:pt>
                      <c:pt idx="68">
                        <c:v>-1.4326855832252068</c:v>
                      </c:pt>
                      <c:pt idx="69">
                        <c:v>-1.2857072348598095</c:v>
                      </c:pt>
                      <c:pt idx="70">
                        <c:v>-1.2489626477684601</c:v>
                      </c:pt>
                      <c:pt idx="71">
                        <c:v>-0.51407090594147431</c:v>
                      </c:pt>
                      <c:pt idx="72">
                        <c:v>-0.95500595103766583</c:v>
                      </c:pt>
                      <c:pt idx="73">
                        <c:v>-1.3959409961338574</c:v>
                      </c:pt>
                      <c:pt idx="74">
                        <c:v>-0.36709255757607712</c:v>
                      </c:pt>
                      <c:pt idx="75">
                        <c:v>-0.8080276026722687</c:v>
                      </c:pt>
                      <c:pt idx="76">
                        <c:v>-0.14662503502798133</c:v>
                      </c:pt>
                      <c:pt idx="77">
                        <c:v>-0.62430466721552214</c:v>
                      </c:pt>
                      <c:pt idx="78">
                        <c:v>-0.66104925430687145</c:v>
                      </c:pt>
                      <c:pt idx="79">
                        <c:v>-0.8080276026722687</c:v>
                      </c:pt>
                      <c:pt idx="80">
                        <c:v>-1.5061747574079052</c:v>
                      </c:pt>
                      <c:pt idx="81">
                        <c:v>-0.91826136394631652</c:v>
                      </c:pt>
                      <c:pt idx="82">
                        <c:v>-1.1019842994030631</c:v>
                      </c:pt>
                      <c:pt idx="83">
                        <c:v>-1.1019842994030631</c:v>
                      </c:pt>
                      <c:pt idx="84">
                        <c:v>-2.1675773250521928</c:v>
                      </c:pt>
                      <c:pt idx="85">
                        <c:v>-1.9103652154127475</c:v>
                      </c:pt>
                      <c:pt idx="86">
                        <c:v>-1.6164085186819532</c:v>
                      </c:pt>
                      <c:pt idx="87">
                        <c:v>-2.2778110863262406</c:v>
                      </c:pt>
                      <c:pt idx="88">
                        <c:v>-2.351300260508939</c:v>
                      </c:pt>
                      <c:pt idx="89">
                        <c:v>-2.2410664992348912</c:v>
                      </c:pt>
                      <c:pt idx="90">
                        <c:v>-1.0284951252203645</c:v>
                      </c:pt>
                      <c:pt idx="91">
                        <c:v>-3.0861920023359248</c:v>
                      </c:pt>
                      <c:pt idx="92">
                        <c:v>-1.1754734735857617</c:v>
                      </c:pt>
                      <c:pt idx="93">
                        <c:v>-1.1387288864944123</c:v>
                      </c:pt>
                      <c:pt idx="94">
                        <c:v>-3.0494474152445759</c:v>
                      </c:pt>
                      <c:pt idx="95">
                        <c:v>-2.3145556734175896</c:v>
                      </c:pt>
                      <c:pt idx="96">
                        <c:v>-0.8447721897636179</c:v>
                      </c:pt>
                      <c:pt idx="97">
                        <c:v>-2.351300260508939</c:v>
                      </c:pt>
                      <c:pt idx="98">
                        <c:v>-2.4615340217829869</c:v>
                      </c:pt>
                      <c:pt idx="99">
                        <c:v>-2.0573435637781445</c:v>
                      </c:pt>
                    </c:numCache>
                  </c:numRef>
                </c:val>
                <c:smooth val="0"/>
                <c:extLst>
                  <c:ext xmlns:c16="http://schemas.microsoft.com/office/drawing/2014/chart" uri="{C3380CC4-5D6E-409C-BE32-E72D297353CC}">
                    <c16:uniqueId val="{00000002-A840-4806-BC8D-49A0A03C757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'Chart Data'!$BT$4</c15:sqref>
                        </c15:formulaRef>
                      </c:ext>
                    </c:extLst>
                    <c:strCache>
                      <c:ptCount val="1"/>
                      <c:pt idx="0">
                        <c:v>Other ship visits</c:v>
                      </c:pt>
                    </c:strCache>
                  </c:strRef>
                </c:tx>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Data'!$BT$213:$BT$318</c15:sqref>
                        </c15:formulaRef>
                      </c:ext>
                    </c:extLst>
                    <c:numCache>
                      <c:formatCode>0.00</c:formatCode>
                      <c:ptCount val="106"/>
                      <c:pt idx="0">
                        <c:v>-0.9302197171268608</c:v>
                      </c:pt>
                      <c:pt idx="1">
                        <c:v>-1.0960172331186235</c:v>
                      </c:pt>
                      <c:pt idx="2">
                        <c:v>-1.3447135071062675</c:v>
                      </c:pt>
                      <c:pt idx="3">
                        <c:v>-1.4276122651021488</c:v>
                      </c:pt>
                      <c:pt idx="4">
                        <c:v>-1.4276122651021488</c:v>
                      </c:pt>
                      <c:pt idx="5">
                        <c:v>-1.2618147491103862</c:v>
                      </c:pt>
                      <c:pt idx="6">
                        <c:v>-1.2618147491103862</c:v>
                      </c:pt>
                      <c:pt idx="7">
                        <c:v>-0.76442220113509818</c:v>
                      </c:pt>
                      <c:pt idx="8">
                        <c:v>-0.84732095913097949</c:v>
                      </c:pt>
                      <c:pt idx="9">
                        <c:v>-1.1789159911145048</c:v>
                      </c:pt>
                      <c:pt idx="10">
                        <c:v>-0.59862468514333544</c:v>
                      </c:pt>
                      <c:pt idx="11">
                        <c:v>-0.76442220113509818</c:v>
                      </c:pt>
                      <c:pt idx="12">
                        <c:v>-0.68152344313921687</c:v>
                      </c:pt>
                      <c:pt idx="13">
                        <c:v>-0.34992841115569145</c:v>
                      </c:pt>
                      <c:pt idx="14">
                        <c:v>-0.68152344313921687</c:v>
                      </c:pt>
                      <c:pt idx="15">
                        <c:v>6.4565378823715228E-2</c:v>
                      </c:pt>
                      <c:pt idx="16">
                        <c:v>0.64485668479488456</c:v>
                      </c:pt>
                      <c:pt idx="17">
                        <c:v>0.56195792679900325</c:v>
                      </c:pt>
                      <c:pt idx="18">
                        <c:v>1.5567430227495793</c:v>
                      </c:pt>
                      <c:pt idx="19">
                        <c:v>1.2251479907660541</c:v>
                      </c:pt>
                      <c:pt idx="20">
                        <c:v>1.8054392967372233</c:v>
                      </c:pt>
                      <c:pt idx="21">
                        <c:v>1.2251479907660541</c:v>
                      </c:pt>
                      <c:pt idx="22">
                        <c:v>1.3909455067578167</c:v>
                      </c:pt>
                      <c:pt idx="23">
                        <c:v>1.1422492327701725</c:v>
                      </c:pt>
                      <c:pt idx="24">
                        <c:v>1.0593504747742912</c:v>
                      </c:pt>
                      <c:pt idx="25">
                        <c:v>1.7225405387413419</c:v>
                      </c:pt>
                      <c:pt idx="26">
                        <c:v>0.72775544279076598</c:v>
                      </c:pt>
                      <c:pt idx="27">
                        <c:v>1.1422492327701725</c:v>
                      </c:pt>
                      <c:pt idx="28">
                        <c:v>0.56195792679900325</c:v>
                      </c:pt>
                      <c:pt idx="29">
                        <c:v>1.3080467487619354</c:v>
                      </c:pt>
                      <c:pt idx="30">
                        <c:v>0.89355295878252861</c:v>
                      </c:pt>
                      <c:pt idx="31">
                        <c:v>0.64485668479488456</c:v>
                      </c:pt>
                      <c:pt idx="32">
                        <c:v>1.1422492327701725</c:v>
                      </c:pt>
                      <c:pt idx="33">
                        <c:v>1.473844264753698</c:v>
                      </c:pt>
                      <c:pt idx="34">
                        <c:v>1.3909455067578167</c:v>
                      </c:pt>
                      <c:pt idx="35">
                        <c:v>1.3909455067578167</c:v>
                      </c:pt>
                      <c:pt idx="36">
                        <c:v>0.89355295878252861</c:v>
                      </c:pt>
                      <c:pt idx="37">
                        <c:v>0.56195792679900325</c:v>
                      </c:pt>
                      <c:pt idx="38">
                        <c:v>-0.10123213716804745</c:v>
                      </c:pt>
                      <c:pt idx="39">
                        <c:v>0.64485668479488456</c:v>
                      </c:pt>
                      <c:pt idx="40">
                        <c:v>-0.18413089516392878</c:v>
                      </c:pt>
                      <c:pt idx="41">
                        <c:v>0.23036289481547792</c:v>
                      </c:pt>
                      <c:pt idx="42">
                        <c:v>-0.10123213716804745</c:v>
                      </c:pt>
                      <c:pt idx="43">
                        <c:v>-0.34992841115569145</c:v>
                      </c:pt>
                      <c:pt idx="44">
                        <c:v>-0.26702965315981014</c:v>
                      </c:pt>
                      <c:pt idx="45">
                        <c:v>-1.0960172331186235</c:v>
                      </c:pt>
                      <c:pt idx="46">
                        <c:v>-0.9302197171268608</c:v>
                      </c:pt>
                      <c:pt idx="47">
                        <c:v>-1.0960172331186235</c:v>
                      </c:pt>
                      <c:pt idx="48">
                        <c:v>-0.76442220113509818</c:v>
                      </c:pt>
                      <c:pt idx="49">
                        <c:v>-0.76442220113509818</c:v>
                      </c:pt>
                      <c:pt idx="50">
                        <c:v>-1.0960172331186235</c:v>
                      </c:pt>
                      <c:pt idx="51">
                        <c:v>-1.4276122651021488</c:v>
                      </c:pt>
                      <c:pt idx="52">
                        <c:v>-1.1789159911145048</c:v>
                      </c:pt>
                      <c:pt idx="53">
                        <c:v>-1.3447135071062675</c:v>
                      </c:pt>
                      <c:pt idx="54">
                        <c:v>-1.3447135071062675</c:v>
                      </c:pt>
                      <c:pt idx="55">
                        <c:v>-1.5105110230980303</c:v>
                      </c:pt>
                      <c:pt idx="56">
                        <c:v>-1.6763085390897929</c:v>
                      </c:pt>
                      <c:pt idx="57">
                        <c:v>-1.3447135071062675</c:v>
                      </c:pt>
                      <c:pt idx="58">
                        <c:v>-0.84732095913097949</c:v>
                      </c:pt>
                      <c:pt idx="59">
                        <c:v>-0.9302197171268608</c:v>
                      </c:pt>
                      <c:pt idx="60">
                        <c:v>-0.84732095913097949</c:v>
                      </c:pt>
                      <c:pt idx="61">
                        <c:v>-1.4276122651021488</c:v>
                      </c:pt>
                      <c:pt idx="62">
                        <c:v>-1.0960172331186235</c:v>
                      </c:pt>
                      <c:pt idx="63">
                        <c:v>-1.1789159911145048</c:v>
                      </c:pt>
                      <c:pt idx="64">
                        <c:v>-1.1789159911145048</c:v>
                      </c:pt>
                      <c:pt idx="65">
                        <c:v>-0.76442220113509818</c:v>
                      </c:pt>
                      <c:pt idx="66">
                        <c:v>-0.59862468514333544</c:v>
                      </c:pt>
                      <c:pt idx="67">
                        <c:v>-0.59862468514333544</c:v>
                      </c:pt>
                      <c:pt idx="68">
                        <c:v>0.14746413681959658</c:v>
                      </c:pt>
                      <c:pt idx="69">
                        <c:v>0.72775544279076598</c:v>
                      </c:pt>
                      <c:pt idx="70">
                        <c:v>0.89355295878252861</c:v>
                      </c:pt>
                      <c:pt idx="71">
                        <c:v>1.3909455067578167</c:v>
                      </c:pt>
                      <c:pt idx="72">
                        <c:v>0.81065420078664729</c:v>
                      </c:pt>
                      <c:pt idx="73">
                        <c:v>0.81065420078664729</c:v>
                      </c:pt>
                      <c:pt idx="74">
                        <c:v>0.39616041080724057</c:v>
                      </c:pt>
                      <c:pt idx="75">
                        <c:v>0.64485668479488456</c:v>
                      </c:pt>
                      <c:pt idx="76">
                        <c:v>0.14746413681959658</c:v>
                      </c:pt>
                      <c:pt idx="77">
                        <c:v>0.56195792679900325</c:v>
                      </c:pt>
                      <c:pt idx="78">
                        <c:v>-0.26702965315981014</c:v>
                      </c:pt>
                      <c:pt idx="79">
                        <c:v>0.47905916880312194</c:v>
                      </c:pt>
                      <c:pt idx="80">
                        <c:v>0.39616041080724057</c:v>
                      </c:pt>
                      <c:pt idx="81">
                        <c:v>0.31326165281135926</c:v>
                      </c:pt>
                      <c:pt idx="82">
                        <c:v>0.72775544279076598</c:v>
                      </c:pt>
                      <c:pt idx="83">
                        <c:v>0.89355295878252861</c:v>
                      </c:pt>
                      <c:pt idx="84">
                        <c:v>0.31326165281135926</c:v>
                      </c:pt>
                      <c:pt idx="85">
                        <c:v>0.47905916880312194</c:v>
                      </c:pt>
                      <c:pt idx="86">
                        <c:v>1.0593504747742912</c:v>
                      </c:pt>
                      <c:pt idx="87">
                        <c:v>0.81065420078664729</c:v>
                      </c:pt>
                      <c:pt idx="88">
                        <c:v>0.81065420078664729</c:v>
                      </c:pt>
                      <c:pt idx="89">
                        <c:v>0.31326165281135926</c:v>
                      </c:pt>
                      <c:pt idx="90">
                        <c:v>-1.8333379172166112E-2</c:v>
                      </c:pt>
                      <c:pt idx="91">
                        <c:v>6.4565378823715228E-2</c:v>
                      </c:pt>
                      <c:pt idx="92">
                        <c:v>-0.18413089516392878</c:v>
                      </c:pt>
                      <c:pt idx="93">
                        <c:v>-0.18413089516392878</c:v>
                      </c:pt>
                      <c:pt idx="94">
                        <c:v>0.23036289481547792</c:v>
                      </c:pt>
                      <c:pt idx="95">
                        <c:v>-0.76442220113509818</c:v>
                      </c:pt>
                      <c:pt idx="96">
                        <c:v>-0.68152344313921687</c:v>
                      </c:pt>
                      <c:pt idx="97">
                        <c:v>-0.76442220113509818</c:v>
                      </c:pt>
                      <c:pt idx="98">
                        <c:v>-0.68152344313921687</c:v>
                      </c:pt>
                      <c:pt idx="99">
                        <c:v>-0.84732095913097949</c:v>
                      </c:pt>
                    </c:numCache>
                  </c:numRef>
                </c:val>
                <c:smooth val="0"/>
                <c:extLst xmlns:c15="http://schemas.microsoft.com/office/drawing/2012/chart">
                  <c:ext xmlns:c16="http://schemas.microsoft.com/office/drawing/2014/chart" uri="{C3380CC4-5D6E-409C-BE32-E72D297353CC}">
                    <c16:uniqueId val="{00000003-A840-4806-BC8D-49A0A03C757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'Chart Data'!$BU$4</c15:sqref>
                        </c15:formulaRef>
                      </c:ext>
                    </c:extLst>
                    <c:strCache>
                      <c:ptCount val="1"/>
                      <c:pt idx="0">
                        <c:v>Heavy goods vehicle travel</c:v>
                      </c:pt>
                    </c:strCache>
                  </c:strRef>
                </c:tx>
                <c:spPr>
                  <a:ln w="28575"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Data'!$BU$213:$BU$318</c15:sqref>
                        </c15:formulaRef>
                      </c:ext>
                    </c:extLst>
                    <c:numCache>
                      <c:formatCode>0.00</c:formatCode>
                      <c:ptCount val="106"/>
                      <c:pt idx="0">
                        <c:v>-2.9756690430626773</c:v>
                      </c:pt>
                      <c:pt idx="1">
                        <c:v>-0.51975312310511723</c:v>
                      </c:pt>
                      <c:pt idx="2">
                        <c:v>-0.51975312310511723</c:v>
                      </c:pt>
                      <c:pt idx="3">
                        <c:v>-0.10768669358203704</c:v>
                      </c:pt>
                      <c:pt idx="4">
                        <c:v>-0.25603060821034668</c:v>
                      </c:pt>
                      <c:pt idx="5">
                        <c:v>-0.20658263666757681</c:v>
                      </c:pt>
                      <c:pt idx="6">
                        <c:v>-0.20658263666757681</c:v>
                      </c:pt>
                      <c:pt idx="7">
                        <c:v>-0.22306529384849955</c:v>
                      </c:pt>
                      <c:pt idx="8">
                        <c:v>-5.8238722039267152E-2</c:v>
                      </c:pt>
                      <c:pt idx="9">
                        <c:v>0.27141442157919599</c:v>
                      </c:pt>
                      <c:pt idx="10">
                        <c:v>-7.4721379220191536E-2</c:v>
                      </c:pt>
                      <c:pt idx="11">
                        <c:v>0.25493176439827325</c:v>
                      </c:pt>
                      <c:pt idx="12">
                        <c:v>-0.66809703773342688</c:v>
                      </c:pt>
                      <c:pt idx="13">
                        <c:v>-0.9812675241709673</c:v>
                      </c:pt>
                      <c:pt idx="14">
                        <c:v>0.10658784976996361</c:v>
                      </c:pt>
                      <c:pt idx="15">
                        <c:v>0.50217162211212107</c:v>
                      </c:pt>
                      <c:pt idx="16">
                        <c:v>0.41975833620750569</c:v>
                      </c:pt>
                      <c:pt idx="17">
                        <c:v>0.41975833620750569</c:v>
                      </c:pt>
                      <c:pt idx="18">
                        <c:v>-4.1756064858344405E-2</c:v>
                      </c:pt>
                      <c:pt idx="19">
                        <c:v>0.61755022237858359</c:v>
                      </c:pt>
                      <c:pt idx="20">
                        <c:v>0.69996350828320053</c:v>
                      </c:pt>
                      <c:pt idx="21">
                        <c:v>-0.12416935076296143</c:v>
                      </c:pt>
                      <c:pt idx="22">
                        <c:v>0.73292882264504611</c:v>
                      </c:pt>
                      <c:pt idx="23">
                        <c:v>0.65051553674043072</c:v>
                      </c:pt>
                      <c:pt idx="24">
                        <c:v>0.78237679418781592</c:v>
                      </c:pt>
                      <c:pt idx="25">
                        <c:v>0.83182476573058584</c:v>
                      </c:pt>
                      <c:pt idx="26">
                        <c:v>0.6669981939213534</c:v>
                      </c:pt>
                      <c:pt idx="27">
                        <c:v>0.63403287955950793</c:v>
                      </c:pt>
                      <c:pt idx="28">
                        <c:v>0.74941147982597045</c:v>
                      </c:pt>
                      <c:pt idx="29">
                        <c:v>0.55161959365489088</c:v>
                      </c:pt>
                      <c:pt idx="30">
                        <c:v>0.3867930218456585</c:v>
                      </c:pt>
                      <c:pt idx="31">
                        <c:v>0.27141442157919599</c:v>
                      </c:pt>
                      <c:pt idx="32">
                        <c:v>0.48568896493119829</c:v>
                      </c:pt>
                      <c:pt idx="33">
                        <c:v>0.32086239312196591</c:v>
                      </c:pt>
                      <c:pt idx="34">
                        <c:v>0.10658784976996361</c:v>
                      </c:pt>
                      <c:pt idx="35">
                        <c:v>0.7988594513687387</c:v>
                      </c:pt>
                      <c:pt idx="36">
                        <c:v>1.0955472806253581</c:v>
                      </c:pt>
                      <c:pt idx="37">
                        <c:v>0.96368602317797114</c:v>
                      </c:pt>
                      <c:pt idx="38">
                        <c:v>0.89775539445427843</c:v>
                      </c:pt>
                      <c:pt idx="39">
                        <c:v>0.7988594513687387</c:v>
                      </c:pt>
                      <c:pt idx="40">
                        <c:v>0.81534210854966305</c:v>
                      </c:pt>
                      <c:pt idx="41">
                        <c:v>0.69996350828320053</c:v>
                      </c:pt>
                      <c:pt idx="42">
                        <c:v>0.84830742291150862</c:v>
                      </c:pt>
                      <c:pt idx="43">
                        <c:v>0.6669981939213534</c:v>
                      </c:pt>
                      <c:pt idx="44">
                        <c:v>0.7988594513687387</c:v>
                      </c:pt>
                      <c:pt idx="45">
                        <c:v>0.93072070881612556</c:v>
                      </c:pt>
                      <c:pt idx="46">
                        <c:v>0.30437973594104317</c:v>
                      </c:pt>
                      <c:pt idx="47">
                        <c:v>1.0955472806253581</c:v>
                      </c:pt>
                      <c:pt idx="48">
                        <c:v>0.56810225083581367</c:v>
                      </c:pt>
                      <c:pt idx="49">
                        <c:v>1.1614779093490506</c:v>
                      </c:pt>
                      <c:pt idx="50">
                        <c:v>0.6669981939213534</c:v>
                      </c:pt>
                      <c:pt idx="51">
                        <c:v>-3.8657325308325303</c:v>
                      </c:pt>
                      <c:pt idx="52">
                        <c:v>-4.0635244170036096</c:v>
                      </c:pt>
                      <c:pt idx="53">
                        <c:v>-0.63513172337157975</c:v>
                      </c:pt>
                      <c:pt idx="54">
                        <c:v>0.28789707876012038</c:v>
                      </c:pt>
                      <c:pt idx="55">
                        <c:v>0.25493176439827325</c:v>
                      </c:pt>
                      <c:pt idx="56">
                        <c:v>0.51865427929304542</c:v>
                      </c:pt>
                      <c:pt idx="57">
                        <c:v>0.58458490801673801</c:v>
                      </c:pt>
                      <c:pt idx="58">
                        <c:v>0.61755022237858359</c:v>
                      </c:pt>
                      <c:pt idx="59">
                        <c:v>0.6010675651976608</c:v>
                      </c:pt>
                      <c:pt idx="60">
                        <c:v>0.86479008009243297</c:v>
                      </c:pt>
                      <c:pt idx="61">
                        <c:v>1.0131339947207409</c:v>
                      </c:pt>
                      <c:pt idx="62">
                        <c:v>0.98016868035889548</c:v>
                      </c:pt>
                      <c:pt idx="63">
                        <c:v>1.1120299378062808</c:v>
                      </c:pt>
                      <c:pt idx="64">
                        <c:v>1.5405790245102837</c:v>
                      </c:pt>
                      <c:pt idx="65">
                        <c:v>1.293339166796436</c:v>
                      </c:pt>
                      <c:pt idx="66">
                        <c:v>0.96368602317797114</c:v>
                      </c:pt>
                      <c:pt idx="67">
                        <c:v>2.4174563865348227E-2</c:v>
                      </c:pt>
                      <c:pt idx="68">
                        <c:v>0.51865427929304542</c:v>
                      </c:pt>
                      <c:pt idx="69">
                        <c:v>1.4746483957865928</c:v>
                      </c:pt>
                      <c:pt idx="70">
                        <c:v>0.91423805163520122</c:v>
                      </c:pt>
                      <c:pt idx="71">
                        <c:v>1.6394749675958236</c:v>
                      </c:pt>
                      <c:pt idx="72">
                        <c:v>1.4746483957865928</c:v>
                      </c:pt>
                      <c:pt idx="73">
                        <c:v>0.56810225083581367</c:v>
                      </c:pt>
                      <c:pt idx="74">
                        <c:v>1.4911310529675155</c:v>
                      </c:pt>
                      <c:pt idx="75">
                        <c:v>1.7218882535004405</c:v>
                      </c:pt>
                      <c:pt idx="76">
                        <c:v>1.8702321681287486</c:v>
                      </c:pt>
                      <c:pt idx="77">
                        <c:v>1.8537495109478257</c:v>
                      </c:pt>
                      <c:pt idx="78">
                        <c:v>1.7383709106813632</c:v>
                      </c:pt>
                      <c:pt idx="79">
                        <c:v>1.7218882535004405</c:v>
                      </c:pt>
                      <c:pt idx="80">
                        <c:v>1.3922351098819756</c:v>
                      </c:pt>
                      <c:pt idx="81">
                        <c:v>1.3263044811582814</c:v>
                      </c:pt>
                      <c:pt idx="82">
                        <c:v>1.2274085380727433</c:v>
                      </c:pt>
                      <c:pt idx="83">
                        <c:v>1.0790646234444337</c:v>
                      </c:pt>
                      <c:pt idx="84">
                        <c:v>1.293339166796436</c:v>
                      </c:pt>
                      <c:pt idx="85">
                        <c:v>1.2768565096155131</c:v>
                      </c:pt>
                      <c:pt idx="86">
                        <c:v>0.65051553674043072</c:v>
                      </c:pt>
                      <c:pt idx="87">
                        <c:v>1.524096367329361</c:v>
                      </c:pt>
                      <c:pt idx="88">
                        <c:v>1.1285125949872035</c:v>
                      </c:pt>
                      <c:pt idx="89">
                        <c:v>1.0131339947207409</c:v>
                      </c:pt>
                      <c:pt idx="90">
                        <c:v>1.0460993090825881</c:v>
                      </c:pt>
                      <c:pt idx="91">
                        <c:v>0.84830742291150862</c:v>
                      </c:pt>
                      <c:pt idx="92">
                        <c:v>0.96368602317797114</c:v>
                      </c:pt>
                      <c:pt idx="93">
                        <c:v>0.84830742291150862</c:v>
                      </c:pt>
                      <c:pt idx="94">
                        <c:v>0.71644616546412332</c:v>
                      </c:pt>
                      <c:pt idx="95">
                        <c:v>0.6010675651976608</c:v>
                      </c:pt>
                      <c:pt idx="96">
                        <c:v>0.78237679418781592</c:v>
                      </c:pt>
                      <c:pt idx="97">
                        <c:v>0.83182476573058584</c:v>
                      </c:pt>
                      <c:pt idx="98">
                        <c:v>0.83182476573058584</c:v>
                      </c:pt>
                      <c:pt idx="99">
                        <c:v>0.98016868035889548</c:v>
                      </c:pt>
                      <c:pt idx="100">
                        <c:v>0.65051553674043072</c:v>
                      </c:pt>
                      <c:pt idx="101">
                        <c:v>0.99665133753981827</c:v>
                      </c:pt>
                    </c:numCache>
                  </c:numRef>
                </c:val>
                <c:smooth val="0"/>
                <c:extLst xmlns:c15="http://schemas.microsoft.com/office/drawing/2012/chart">
                  <c:ext xmlns:c16="http://schemas.microsoft.com/office/drawing/2014/chart" uri="{C3380CC4-5D6E-409C-BE32-E72D297353CC}">
                    <c16:uniqueId val="{00000004-A840-4806-BC8D-49A0A03C757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'Chart Data'!$BV$4</c15:sqref>
                        </c15:formulaRef>
                      </c:ext>
                    </c:extLst>
                    <c:strCache>
                      <c:ptCount val="1"/>
                      <c:pt idx="0">
                        <c:v>Light Commercial Vehicles</c:v>
                      </c:pt>
                    </c:strCache>
                  </c:strRef>
                </c:tx>
                <c:spPr>
                  <a:ln w="28575" cap="rnd">
                    <a:solidFill>
                      <a:schemeClr val="accent4"/>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Data'!$BV$213:$BV$318</c15:sqref>
                        </c15:formulaRef>
                      </c:ext>
                    </c:extLst>
                    <c:numCache>
                      <c:formatCode>0.00</c:formatCode>
                      <c:ptCount val="106"/>
                      <c:pt idx="0">
                        <c:v>-2.6321279860187685</c:v>
                      </c:pt>
                      <c:pt idx="1">
                        <c:v>-0.44336883417929113</c:v>
                      </c:pt>
                      <c:pt idx="2">
                        <c:v>-0.49579420308562572</c:v>
                      </c:pt>
                      <c:pt idx="3">
                        <c:v>-0.36473078081978988</c:v>
                      </c:pt>
                      <c:pt idx="4">
                        <c:v>-0.29919906968687066</c:v>
                      </c:pt>
                      <c:pt idx="5">
                        <c:v>-0.10260393628811562</c:v>
                      </c:pt>
                      <c:pt idx="6">
                        <c:v>-0.22056101632736813</c:v>
                      </c:pt>
                      <c:pt idx="7">
                        <c:v>-0.12881662074128225</c:v>
                      </c:pt>
                      <c:pt idx="8">
                        <c:v>1.5353143751138191E-2</c:v>
                      </c:pt>
                      <c:pt idx="9">
                        <c:v>0.12020388156380737</c:v>
                      </c:pt>
                      <c:pt idx="10">
                        <c:v>0.12020388156380737</c:v>
                      </c:pt>
                      <c:pt idx="11">
                        <c:v>0.39543706832206493</c:v>
                      </c:pt>
                      <c:pt idx="12">
                        <c:v>-1.0200478921489742</c:v>
                      </c:pt>
                      <c:pt idx="13">
                        <c:v>-0.71860202093754866</c:v>
                      </c:pt>
                      <c:pt idx="14">
                        <c:v>0.17262925047014197</c:v>
                      </c:pt>
                      <c:pt idx="15">
                        <c:v>0.32990535718914704</c:v>
                      </c:pt>
                      <c:pt idx="16">
                        <c:v>0.30369267273597911</c:v>
                      </c:pt>
                      <c:pt idx="17">
                        <c:v>0.22505461937647656</c:v>
                      </c:pt>
                      <c:pt idx="18">
                        <c:v>-0.25988004300711937</c:v>
                      </c:pt>
                      <c:pt idx="19">
                        <c:v>0.60513854394740463</c:v>
                      </c:pt>
                      <c:pt idx="20">
                        <c:v>0.47407512168156751</c:v>
                      </c:pt>
                      <c:pt idx="21">
                        <c:v>-0.19434833187420147</c:v>
                      </c:pt>
                      <c:pt idx="22">
                        <c:v>0.67067025508032252</c:v>
                      </c:pt>
                      <c:pt idx="23">
                        <c:v>0.52650049058790205</c:v>
                      </c:pt>
                      <c:pt idx="24">
                        <c:v>0.64445757062715459</c:v>
                      </c:pt>
                      <c:pt idx="25">
                        <c:v>0.65756391285373927</c:v>
                      </c:pt>
                      <c:pt idx="26">
                        <c:v>0.55271317504106876</c:v>
                      </c:pt>
                      <c:pt idx="27">
                        <c:v>0.47407512168156751</c:v>
                      </c:pt>
                      <c:pt idx="28">
                        <c:v>0.5133941483613188</c:v>
                      </c:pt>
                      <c:pt idx="29">
                        <c:v>0.55271317504106876</c:v>
                      </c:pt>
                      <c:pt idx="30">
                        <c:v>0.42164975277523292</c:v>
                      </c:pt>
                      <c:pt idx="31">
                        <c:v>0.34301169941573034</c:v>
                      </c:pt>
                      <c:pt idx="32">
                        <c:v>0.369224383868897</c:v>
                      </c:pt>
                      <c:pt idx="33">
                        <c:v>0.1333102237903907</c:v>
                      </c:pt>
                      <c:pt idx="34">
                        <c:v>-0.2074546741007848</c:v>
                      </c:pt>
                      <c:pt idx="35">
                        <c:v>0.59203220172082005</c:v>
                      </c:pt>
                      <c:pt idx="36">
                        <c:v>0.60513854394740463</c:v>
                      </c:pt>
                      <c:pt idx="37">
                        <c:v>0.65756391285373927</c:v>
                      </c:pt>
                      <c:pt idx="38">
                        <c:v>0.57892585949423669</c:v>
                      </c:pt>
                      <c:pt idx="39">
                        <c:v>0.55271317504106876</c:v>
                      </c:pt>
                      <c:pt idx="40">
                        <c:v>0.55271317504106876</c:v>
                      </c:pt>
                      <c:pt idx="41">
                        <c:v>0.47407512168156751</c:v>
                      </c:pt>
                      <c:pt idx="42">
                        <c:v>0.5396068328144854</c:v>
                      </c:pt>
                      <c:pt idx="43">
                        <c:v>0.32990535718914704</c:v>
                      </c:pt>
                      <c:pt idx="44">
                        <c:v>0.44786243722839952</c:v>
                      </c:pt>
                      <c:pt idx="45">
                        <c:v>0.5396068328144854</c:v>
                      </c:pt>
                      <c:pt idx="46">
                        <c:v>0.27747998828281117</c:v>
                      </c:pt>
                      <c:pt idx="47">
                        <c:v>0.60513854394740463</c:v>
                      </c:pt>
                      <c:pt idx="48">
                        <c:v>0.47407512168156751</c:v>
                      </c:pt>
                      <c:pt idx="49">
                        <c:v>0.60513854394740463</c:v>
                      </c:pt>
                      <c:pt idx="50">
                        <c:v>0.23816096160306119</c:v>
                      </c:pt>
                      <c:pt idx="51">
                        <c:v>-4.8339934800848292</c:v>
                      </c:pt>
                      <c:pt idx="52">
                        <c:v>-4.0214002620366402</c:v>
                      </c:pt>
                      <c:pt idx="53">
                        <c:v>-0.62685762535146283</c:v>
                      </c:pt>
                      <c:pt idx="54">
                        <c:v>-0.18124198964761815</c:v>
                      </c:pt>
                      <c:pt idx="55">
                        <c:v>-0.22056101632736813</c:v>
                      </c:pt>
                      <c:pt idx="56">
                        <c:v>-0.12881662074128225</c:v>
                      </c:pt>
                      <c:pt idx="57">
                        <c:v>1.5353143751138191E-2</c:v>
                      </c:pt>
                      <c:pt idx="58">
                        <c:v>-2.396588292861308E-2</c:v>
                      </c:pt>
                      <c:pt idx="59">
                        <c:v>-5.0178567381781024E-2</c:v>
                      </c:pt>
                      <c:pt idx="60">
                        <c:v>0.15952290824355864</c:v>
                      </c:pt>
                      <c:pt idx="61">
                        <c:v>0.25126730382964452</c:v>
                      </c:pt>
                      <c:pt idx="62">
                        <c:v>0.26437364605622782</c:v>
                      </c:pt>
                      <c:pt idx="63">
                        <c:v>0.46096877945498288</c:v>
                      </c:pt>
                      <c:pt idx="64">
                        <c:v>0.5396068328144854</c:v>
                      </c:pt>
                      <c:pt idx="65">
                        <c:v>0.55271317504106876</c:v>
                      </c:pt>
                      <c:pt idx="66">
                        <c:v>0.3561180416423137</c:v>
                      </c:pt>
                      <c:pt idx="67">
                        <c:v>-1.1642176566413946</c:v>
                      </c:pt>
                      <c:pt idx="68">
                        <c:v>-0.48268786085904236</c:v>
                      </c:pt>
                      <c:pt idx="69">
                        <c:v>0.3561180416423137</c:v>
                      </c:pt>
                      <c:pt idx="70">
                        <c:v>-0.12881662074128225</c:v>
                      </c:pt>
                      <c:pt idx="71">
                        <c:v>0.7493083084398251</c:v>
                      </c:pt>
                      <c:pt idx="72">
                        <c:v>0.46096877945498288</c:v>
                      </c:pt>
                      <c:pt idx="73">
                        <c:v>-0.29919906968687066</c:v>
                      </c:pt>
                      <c:pt idx="74">
                        <c:v>0.5133941483613188</c:v>
                      </c:pt>
                      <c:pt idx="75">
                        <c:v>0.44786243722839952</c:v>
                      </c:pt>
                      <c:pt idx="76">
                        <c:v>0.63135122840057123</c:v>
                      </c:pt>
                      <c:pt idx="77">
                        <c:v>0.7755209928929917</c:v>
                      </c:pt>
                      <c:pt idx="78">
                        <c:v>0.67067025508032252</c:v>
                      </c:pt>
                      <c:pt idx="79">
                        <c:v>0.60513854394740463</c:v>
                      </c:pt>
                      <c:pt idx="80">
                        <c:v>0.63135122840057123</c:v>
                      </c:pt>
                      <c:pt idx="81">
                        <c:v>0.46096877945498288</c:v>
                      </c:pt>
                      <c:pt idx="82">
                        <c:v>0.3561180416423137</c:v>
                      </c:pt>
                      <c:pt idx="83">
                        <c:v>0.30369267273597911</c:v>
                      </c:pt>
                      <c:pt idx="84">
                        <c:v>0.23816096160306119</c:v>
                      </c:pt>
                      <c:pt idx="85">
                        <c:v>0.1333102237903907</c:v>
                      </c:pt>
                      <c:pt idx="86">
                        <c:v>-0.37783712304637318</c:v>
                      </c:pt>
                      <c:pt idx="87">
                        <c:v>0.38233072609548163</c:v>
                      </c:pt>
                      <c:pt idx="88">
                        <c:v>0.38233072609548163</c:v>
                      </c:pt>
                      <c:pt idx="89">
                        <c:v>0.27747998828281117</c:v>
                      </c:pt>
                      <c:pt idx="90">
                        <c:v>0.39543706832206493</c:v>
                      </c:pt>
                      <c:pt idx="91">
                        <c:v>0.10709753933722405</c:v>
                      </c:pt>
                      <c:pt idx="92">
                        <c:v>0.26437364605622782</c:v>
                      </c:pt>
                      <c:pt idx="93">
                        <c:v>0.10709753933722405</c:v>
                      </c:pt>
                      <c:pt idx="94">
                        <c:v>1.5353143751138191E-2</c:v>
                      </c:pt>
                      <c:pt idx="95">
                        <c:v>2.2468015245535647E-3</c:v>
                      </c:pt>
                      <c:pt idx="96">
                        <c:v>0.26437364605622782</c:v>
                      </c:pt>
                      <c:pt idx="97">
                        <c:v>0.19884193492330993</c:v>
                      </c:pt>
                      <c:pt idx="98">
                        <c:v>0.3561180416423137</c:v>
                      </c:pt>
                      <c:pt idx="99">
                        <c:v>0.34301169941573034</c:v>
                      </c:pt>
                      <c:pt idx="100">
                        <c:v>0.12020388156380737</c:v>
                      </c:pt>
                      <c:pt idx="101">
                        <c:v>0.22505461937647656</c:v>
                      </c:pt>
                    </c:numCache>
                  </c:numRef>
                </c:val>
                <c:smooth val="0"/>
                <c:extLst xmlns:c15="http://schemas.microsoft.com/office/drawing/2012/chart">
                  <c:ext xmlns:c16="http://schemas.microsoft.com/office/drawing/2014/chart" uri="{C3380CC4-5D6E-409C-BE32-E72D297353CC}">
                    <c16:uniqueId val="{00000005-A840-4806-BC8D-49A0A03C757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'Chart Data'!$BW$4</c15:sqref>
                        </c15:formulaRef>
                      </c:ext>
                    </c:extLst>
                    <c:strCache>
                      <c:ptCount val="1"/>
                      <c:pt idx="0">
                        <c:v>Air traffic (y/y)</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Data'!$BW$213:$BW$318</c15:sqref>
                        </c15:formulaRef>
                      </c:ext>
                    </c:extLst>
                    <c:numCache>
                      <c:formatCode>0.00</c:formatCode>
                      <c:ptCount val="106"/>
                      <c:pt idx="0">
                        <c:v>-0.87243957392663529</c:v>
                      </c:pt>
                      <c:pt idx="1">
                        <c:v>-1.5172016374957409</c:v>
                      </c:pt>
                      <c:pt idx="2">
                        <c:v>-1.7998824938078843</c:v>
                      </c:pt>
                      <c:pt idx="3">
                        <c:v>-1.6184517164646868</c:v>
                      </c:pt>
                      <c:pt idx="4">
                        <c:v>-1.4547738431410924</c:v>
                      </c:pt>
                      <c:pt idx="5">
                        <c:v>-0.98519977747971943</c:v>
                      </c:pt>
                      <c:pt idx="6">
                        <c:v>-0.79030800697880066</c:v>
                      </c:pt>
                      <c:pt idx="7">
                        <c:v>-0.91848007226318873</c:v>
                      </c:pt>
                      <c:pt idx="8">
                        <c:v>-0.85800314648212284</c:v>
                      </c:pt>
                      <c:pt idx="9">
                        <c:v>-0.76026463094562602</c:v>
                      </c:pt>
                      <c:pt idx="10">
                        <c:v>-0.66993941598874374</c:v>
                      </c:pt>
                      <c:pt idx="11">
                        <c:v>-0.68749723315098865</c:v>
                      </c:pt>
                      <c:pt idx="12">
                        <c:v>-0.4688048660523601</c:v>
                      </c:pt>
                      <c:pt idx="13">
                        <c:v>-2.1571032513613584E-3</c:v>
                      </c:pt>
                      <c:pt idx="14">
                        <c:v>0.1427924317658385</c:v>
                      </c:pt>
                      <c:pt idx="15">
                        <c:v>0.14591382148357093</c:v>
                      </c:pt>
                      <c:pt idx="16">
                        <c:v>0.11879674831077042</c:v>
                      </c:pt>
                      <c:pt idx="17">
                        <c:v>0.43815393380626994</c:v>
                      </c:pt>
                      <c:pt idx="18">
                        <c:v>0.63343587802190526</c:v>
                      </c:pt>
                      <c:pt idx="19">
                        <c:v>0.71829866097275585</c:v>
                      </c:pt>
                      <c:pt idx="20">
                        <c:v>0.98147083154907155</c:v>
                      </c:pt>
                      <c:pt idx="21">
                        <c:v>1.1806545129118724</c:v>
                      </c:pt>
                      <c:pt idx="22">
                        <c:v>1.1558784820273713</c:v>
                      </c:pt>
                      <c:pt idx="23">
                        <c:v>1.2095273678008975</c:v>
                      </c:pt>
                      <c:pt idx="24">
                        <c:v>1.2044551095095823</c:v>
                      </c:pt>
                      <c:pt idx="25">
                        <c:v>1.140271533438709</c:v>
                      </c:pt>
                      <c:pt idx="26">
                        <c:v>1.2005533723624167</c:v>
                      </c:pt>
                      <c:pt idx="27">
                        <c:v>1.2895129793177911</c:v>
                      </c:pt>
                      <c:pt idx="28">
                        <c:v>1.2263048375337093</c:v>
                      </c:pt>
                      <c:pt idx="29">
                        <c:v>1.2875621107442083</c:v>
                      </c:pt>
                      <c:pt idx="30">
                        <c:v>1.1262252797089132</c:v>
                      </c:pt>
                      <c:pt idx="31">
                        <c:v>1.1472946603036072</c:v>
                      </c:pt>
                      <c:pt idx="32">
                        <c:v>1.1203726739881648</c:v>
                      </c:pt>
                      <c:pt idx="33">
                        <c:v>1.1730461254748996</c:v>
                      </c:pt>
                      <c:pt idx="34">
                        <c:v>1.2750765518732785</c:v>
                      </c:pt>
                      <c:pt idx="35">
                        <c:v>1.210697888945047</c:v>
                      </c:pt>
                      <c:pt idx="36">
                        <c:v>1.2239637952454099</c:v>
                      </c:pt>
                      <c:pt idx="37">
                        <c:v>1.216160320951079</c:v>
                      </c:pt>
                      <c:pt idx="38">
                        <c:v>1.0838914316621671</c:v>
                      </c:pt>
                      <c:pt idx="39">
                        <c:v>0.92821211949026194</c:v>
                      </c:pt>
                      <c:pt idx="40">
                        <c:v>0.77701980503759716</c:v>
                      </c:pt>
                      <c:pt idx="41">
                        <c:v>0.65021334775471706</c:v>
                      </c:pt>
                      <c:pt idx="42">
                        <c:v>0.67167290206412755</c:v>
                      </c:pt>
                      <c:pt idx="43">
                        <c:v>0.10611610258248241</c:v>
                      </c:pt>
                      <c:pt idx="44">
                        <c:v>-0.75031520122035389</c:v>
                      </c:pt>
                      <c:pt idx="45">
                        <c:v>-0.93740349742694151</c:v>
                      </c:pt>
                      <c:pt idx="46">
                        <c:v>-1.1051781947550599</c:v>
                      </c:pt>
                      <c:pt idx="47">
                        <c:v>-0.99436885977555844</c:v>
                      </c:pt>
                      <c:pt idx="48">
                        <c:v>-0.9945639466329167</c:v>
                      </c:pt>
                      <c:pt idx="49">
                        <c:v>-0.43661553458824437</c:v>
                      </c:pt>
                      <c:pt idx="50">
                        <c:v>-0.35077731735060247</c:v>
                      </c:pt>
                      <c:pt idx="51">
                        <c:v>-1.4097087790913303</c:v>
                      </c:pt>
                      <c:pt idx="52">
                        <c:v>-0.74309698749809761</c:v>
                      </c:pt>
                      <c:pt idx="53">
                        <c:v>-1.3158720007019991</c:v>
                      </c:pt>
                      <c:pt idx="54">
                        <c:v>-1.5546583141085302</c:v>
                      </c:pt>
                      <c:pt idx="55">
                        <c:v>-1.6047956364496074</c:v>
                      </c:pt>
                      <c:pt idx="56">
                        <c:v>-1.3234803881389718</c:v>
                      </c:pt>
                      <c:pt idx="57">
                        <c:v>-1.0129021112245948</c:v>
                      </c:pt>
                      <c:pt idx="58">
                        <c:v>-0.56790898959036484</c:v>
                      </c:pt>
                      <c:pt idx="59">
                        <c:v>-0.38686838596188372</c:v>
                      </c:pt>
                      <c:pt idx="60">
                        <c:v>-0.57766333245827872</c:v>
                      </c:pt>
                      <c:pt idx="61">
                        <c:v>-0.4713409951980177</c:v>
                      </c:pt>
                      <c:pt idx="62">
                        <c:v>-0.49436124436629436</c:v>
                      </c:pt>
                      <c:pt idx="63">
                        <c:v>-0.70583539774266668</c:v>
                      </c:pt>
                      <c:pt idx="64">
                        <c:v>-0.43173836315428743</c:v>
                      </c:pt>
                      <c:pt idx="65">
                        <c:v>0.30510469708792498</c:v>
                      </c:pt>
                      <c:pt idx="66">
                        <c:v>0.35953393029088432</c:v>
                      </c:pt>
                      <c:pt idx="67">
                        <c:v>0.30100787308340121</c:v>
                      </c:pt>
                      <c:pt idx="68">
                        <c:v>0.38313944003123585</c:v>
                      </c:pt>
                      <c:pt idx="69">
                        <c:v>0.55247483221822036</c:v>
                      </c:pt>
                      <c:pt idx="70">
                        <c:v>0.77916576046853825</c:v>
                      </c:pt>
                      <c:pt idx="71">
                        <c:v>0.89446209316727998</c:v>
                      </c:pt>
                      <c:pt idx="72">
                        <c:v>1.2153799735216457</c:v>
                      </c:pt>
                      <c:pt idx="73">
                        <c:v>1.1956762009284598</c:v>
                      </c:pt>
                      <c:pt idx="74">
                        <c:v>1.2670779907215892</c:v>
                      </c:pt>
                      <c:pt idx="75">
                        <c:v>1.2532268238491515</c:v>
                      </c:pt>
                      <c:pt idx="76">
                        <c:v>1.3053150147638115</c:v>
                      </c:pt>
                      <c:pt idx="77">
                        <c:v>1.3076560570521107</c:v>
                      </c:pt>
                      <c:pt idx="78">
                        <c:v>1.3098020124830518</c:v>
                      </c:pt>
                      <c:pt idx="79">
                        <c:v>1.5185449498564083</c:v>
                      </c:pt>
                      <c:pt idx="80">
                        <c:v>1.4319263851893334</c:v>
                      </c:pt>
                      <c:pt idx="81">
                        <c:v>1.4057847463033242</c:v>
                      </c:pt>
                      <c:pt idx="82">
                        <c:v>1.3107774467698432</c:v>
                      </c:pt>
                      <c:pt idx="83">
                        <c:v>1.2465938706989701</c:v>
                      </c:pt>
                      <c:pt idx="84">
                        <c:v>1.2783930284483693</c:v>
                      </c:pt>
                      <c:pt idx="85">
                        <c:v>1.3291156113615212</c:v>
                      </c:pt>
                      <c:pt idx="86">
                        <c:v>1.400712488012009</c:v>
                      </c:pt>
                      <c:pt idx="87">
                        <c:v>1.2975115404694804</c:v>
                      </c:pt>
                      <c:pt idx="88">
                        <c:v>1.3224826582113398</c:v>
                      </c:pt>
                      <c:pt idx="89">
                        <c:v>1.2741011175864871</c:v>
                      </c:pt>
                      <c:pt idx="90">
                        <c:v>1.192359724353369</c:v>
                      </c:pt>
                      <c:pt idx="91">
                        <c:v>0.99746795385245024</c:v>
                      </c:pt>
                      <c:pt idx="92">
                        <c:v>0.92431038234309637</c:v>
                      </c:pt>
                      <c:pt idx="93">
                        <c:v>0.90519187032198523</c:v>
                      </c:pt>
                      <c:pt idx="94">
                        <c:v>0.75946198787535224</c:v>
                      </c:pt>
                      <c:pt idx="95">
                        <c:v>0.32305268796488651</c:v>
                      </c:pt>
                      <c:pt idx="96">
                        <c:v>-0.5491806512839702</c:v>
                      </c:pt>
                      <c:pt idx="97">
                        <c:v>-0.80201321842029727</c:v>
                      </c:pt>
                      <c:pt idx="98">
                        <c:v>-0.87653639793115912</c:v>
                      </c:pt>
                      <c:pt idx="99">
                        <c:v>-0.8866809145137895</c:v>
                      </c:pt>
                      <c:pt idx="100">
                        <c:v>-0.66993941598874374</c:v>
                      </c:pt>
                      <c:pt idx="101">
                        <c:v>-0.36853022137020569</c:v>
                      </c:pt>
                      <c:pt idx="102">
                        <c:v>-0.20251130575831189</c:v>
                      </c:pt>
                      <c:pt idx="103">
                        <c:v>-1.0909368541679056</c:v>
                      </c:pt>
                      <c:pt idx="104">
                        <c:v>-0.56985985816394757</c:v>
                      </c:pt>
                    </c:numCache>
                  </c:numRef>
                </c:val>
                <c:smooth val="0"/>
                <c:extLst xmlns:c15="http://schemas.microsoft.com/office/drawing/2012/chart">
                  <c:ext xmlns:c16="http://schemas.microsoft.com/office/drawing/2014/chart" uri="{C3380CC4-5D6E-409C-BE32-E72D297353CC}">
                    <c16:uniqueId val="{00000006-A840-4806-BC8D-49A0A03C757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'Chart Data'!$BX$4</c15:sqref>
                        </c15:formulaRef>
                      </c:ext>
                    </c:extLst>
                    <c:strCache>
                      <c:ptCount val="1"/>
                      <c:pt idx="0">
                        <c:v>Car useage</c:v>
                      </c:pt>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Data'!$BX$213:$BX$318</c15:sqref>
                        </c15:formulaRef>
                      </c:ext>
                    </c:extLst>
                    <c:numCache>
                      <c:formatCode>0.00</c:formatCode>
                      <c:ptCount val="106"/>
                      <c:pt idx="0">
                        <c:v>-3.1532435797822611</c:v>
                      </c:pt>
                      <c:pt idx="1">
                        <c:v>-1.0456068120458502</c:v>
                      </c:pt>
                      <c:pt idx="2">
                        <c:v>-1.2919539667163409</c:v>
                      </c:pt>
                      <c:pt idx="3">
                        <c:v>-0.58028440877936938</c:v>
                      </c:pt>
                      <c:pt idx="4">
                        <c:v>-0.58028440877936938</c:v>
                      </c:pt>
                      <c:pt idx="5">
                        <c:v>-0.47079678448137441</c:v>
                      </c:pt>
                      <c:pt idx="6">
                        <c:v>-0.33393725410888131</c:v>
                      </c:pt>
                      <c:pt idx="7">
                        <c:v>-0.16970581766188747</c:v>
                      </c:pt>
                      <c:pt idx="8">
                        <c:v>-3.2846287289394413E-2</c:v>
                      </c:pt>
                      <c:pt idx="9">
                        <c:v>0.3777323038280902</c:v>
                      </c:pt>
                      <c:pt idx="10">
                        <c:v>-0.16970581766188747</c:v>
                      </c:pt>
                      <c:pt idx="11">
                        <c:v>0.21350086738109636</c:v>
                      </c:pt>
                      <c:pt idx="12">
                        <c:v>-0.30656534803438057</c:v>
                      </c:pt>
                      <c:pt idx="13">
                        <c:v>-0.60765631485387017</c:v>
                      </c:pt>
                      <c:pt idx="14">
                        <c:v>0.13138514915759944</c:v>
                      </c:pt>
                      <c:pt idx="15">
                        <c:v>0.43247611597708635</c:v>
                      </c:pt>
                      <c:pt idx="16">
                        <c:v>0.48721992812608522</c:v>
                      </c:pt>
                      <c:pt idx="17">
                        <c:v>0.62407945849857827</c:v>
                      </c:pt>
                      <c:pt idx="18">
                        <c:v>0.56933564634958211</c:v>
                      </c:pt>
                      <c:pt idx="19">
                        <c:v>0.81568280102007018</c:v>
                      </c:pt>
                      <c:pt idx="20">
                        <c:v>0.67882327064757719</c:v>
                      </c:pt>
                      <c:pt idx="21">
                        <c:v>0.35036039775358946</c:v>
                      </c:pt>
                      <c:pt idx="22">
                        <c:v>0.76093898887107403</c:v>
                      </c:pt>
                      <c:pt idx="23">
                        <c:v>0.73356708279657323</c:v>
                      </c:pt>
                      <c:pt idx="24">
                        <c:v>0.84305470709457098</c:v>
                      </c:pt>
                      <c:pt idx="25">
                        <c:v>0.87042661316906911</c:v>
                      </c:pt>
                      <c:pt idx="26">
                        <c:v>0.54196374027508132</c:v>
                      </c:pt>
                      <c:pt idx="27">
                        <c:v>0.54196374027508132</c:v>
                      </c:pt>
                      <c:pt idx="28">
                        <c:v>0.70619517672207521</c:v>
                      </c:pt>
                      <c:pt idx="29">
                        <c:v>0.62407945849857827</c:v>
                      </c:pt>
                      <c:pt idx="30">
                        <c:v>0.48721992812608522</c:v>
                      </c:pt>
                      <c:pt idx="31">
                        <c:v>0.40510420990258827</c:v>
                      </c:pt>
                      <c:pt idx="32">
                        <c:v>0.59670755242408025</c:v>
                      </c:pt>
                      <c:pt idx="33">
                        <c:v>0.3777323038280902</c:v>
                      </c:pt>
                      <c:pt idx="34">
                        <c:v>0.54196374027508132</c:v>
                      </c:pt>
                      <c:pt idx="35">
                        <c:v>0.40510420990258827</c:v>
                      </c:pt>
                      <c:pt idx="36">
                        <c:v>0.73356708279657323</c:v>
                      </c:pt>
                      <c:pt idx="37">
                        <c:v>0.70619517672207521</c:v>
                      </c:pt>
                      <c:pt idx="38">
                        <c:v>0.59670755242408025</c:v>
                      </c:pt>
                      <c:pt idx="39">
                        <c:v>0.48721992812608522</c:v>
                      </c:pt>
                      <c:pt idx="40">
                        <c:v>0.35036039775358946</c:v>
                      </c:pt>
                      <c:pt idx="41">
                        <c:v>0.15875705523209752</c:v>
                      </c:pt>
                      <c:pt idx="42">
                        <c:v>0.43247611597708635</c:v>
                      </c:pt>
                      <c:pt idx="43">
                        <c:v>0.29561658560459331</c:v>
                      </c:pt>
                      <c:pt idx="44">
                        <c:v>4.9269430934102514E-2</c:v>
                      </c:pt>
                      <c:pt idx="45">
                        <c:v>0.13138514915759944</c:v>
                      </c:pt>
                      <c:pt idx="46">
                        <c:v>-1.0456068120458502</c:v>
                      </c:pt>
                      <c:pt idx="47">
                        <c:v>0.26824467953009523</c:v>
                      </c:pt>
                      <c:pt idx="48">
                        <c:v>-0.44342487840687633</c:v>
                      </c:pt>
                      <c:pt idx="49">
                        <c:v>0.29561658560459331</c:v>
                      </c:pt>
                      <c:pt idx="50">
                        <c:v>0.21350086738109636</c:v>
                      </c:pt>
                      <c:pt idx="51">
                        <c:v>-3.20798739193126</c:v>
                      </c:pt>
                      <c:pt idx="52">
                        <c:v>-4.5765826956562021</c:v>
                      </c:pt>
                      <c:pt idx="53">
                        <c:v>-2.3594583036217958</c:v>
                      </c:pt>
                      <c:pt idx="54">
                        <c:v>-0.990862999896854</c:v>
                      </c:pt>
                      <c:pt idx="55">
                        <c:v>-1.1824663424183459</c:v>
                      </c:pt>
                      <c:pt idx="56">
                        <c:v>-0.60765631485387017</c:v>
                      </c:pt>
                      <c:pt idx="57">
                        <c:v>-0.6350282209283683</c:v>
                      </c:pt>
                      <c:pt idx="58">
                        <c:v>-0.52554059663037322</c:v>
                      </c:pt>
                      <c:pt idx="59">
                        <c:v>-0.49816869055587248</c:v>
                      </c:pt>
                      <c:pt idx="60">
                        <c:v>0.10401324308310138</c:v>
                      </c:pt>
                      <c:pt idx="61">
                        <c:v>0.26824467953009523</c:v>
                      </c:pt>
                      <c:pt idx="62">
                        <c:v>0.10401324308310138</c:v>
                      </c:pt>
                      <c:pt idx="63">
                        <c:v>0.24087277345559444</c:v>
                      </c:pt>
                      <c:pt idx="64">
                        <c:v>0.92517042531806515</c:v>
                      </c:pt>
                      <c:pt idx="65">
                        <c:v>0.73356708279657323</c:v>
                      </c:pt>
                      <c:pt idx="66">
                        <c:v>0.43247611597708635</c:v>
                      </c:pt>
                      <c:pt idx="67">
                        <c:v>-0.16970581766188747</c:v>
                      </c:pt>
                      <c:pt idx="68">
                        <c:v>0.21350086738109636</c:v>
                      </c:pt>
                      <c:pt idx="69">
                        <c:v>0.92517042531806515</c:v>
                      </c:pt>
                      <c:pt idx="70">
                        <c:v>0.48721992812608522</c:v>
                      </c:pt>
                      <c:pt idx="71">
                        <c:v>0.95254233139256594</c:v>
                      </c:pt>
                      <c:pt idx="72">
                        <c:v>0.84305470709457098</c:v>
                      </c:pt>
                      <c:pt idx="73">
                        <c:v>0.29561658560459331</c:v>
                      </c:pt>
                      <c:pt idx="74">
                        <c:v>0.73356708279657323</c:v>
                      </c:pt>
                      <c:pt idx="75">
                        <c:v>1.0894018617650592</c:v>
                      </c:pt>
                      <c:pt idx="76">
                        <c:v>1.171517579988556</c:v>
                      </c:pt>
                      <c:pt idx="77">
                        <c:v>1.1441456739140579</c:v>
                      </c:pt>
                      <c:pt idx="78">
                        <c:v>1.0346580496160629</c:v>
                      </c:pt>
                      <c:pt idx="79">
                        <c:v>1.1988894860630541</c:v>
                      </c:pt>
                      <c:pt idx="80">
                        <c:v>0.73356708279657323</c:v>
                      </c:pt>
                      <c:pt idx="81">
                        <c:v>0.67882327064757719</c:v>
                      </c:pt>
                      <c:pt idx="82">
                        <c:v>0.62407945849857827</c:v>
                      </c:pt>
                      <c:pt idx="83">
                        <c:v>0.54196374027508132</c:v>
                      </c:pt>
                      <c:pt idx="84">
                        <c:v>0.84305470709457098</c:v>
                      </c:pt>
                      <c:pt idx="85">
                        <c:v>0.70619517672207521</c:v>
                      </c:pt>
                      <c:pt idx="86">
                        <c:v>0.35036039775358946</c:v>
                      </c:pt>
                      <c:pt idx="87">
                        <c:v>0.62407945849857827</c:v>
                      </c:pt>
                      <c:pt idx="88">
                        <c:v>0.78831089494557216</c:v>
                      </c:pt>
                      <c:pt idx="89">
                        <c:v>0.70619517672207521</c:v>
                      </c:pt>
                      <c:pt idx="90">
                        <c:v>0.81568280102007018</c:v>
                      </c:pt>
                      <c:pt idx="91">
                        <c:v>0.35036039775358946</c:v>
                      </c:pt>
                      <c:pt idx="92">
                        <c:v>0.59670755242408025</c:v>
                      </c:pt>
                      <c:pt idx="93">
                        <c:v>0.35036039775358946</c:v>
                      </c:pt>
                      <c:pt idx="94">
                        <c:v>0.43247611597708635</c:v>
                      </c:pt>
                      <c:pt idx="95">
                        <c:v>0.45984802205158715</c:v>
                      </c:pt>
                      <c:pt idx="96">
                        <c:v>0.29561658560459331</c:v>
                      </c:pt>
                      <c:pt idx="97">
                        <c:v>4.9269430934102514E-2</c:v>
                      </c:pt>
                      <c:pt idx="98">
                        <c:v>-6.0218193363892482E-2</c:v>
                      </c:pt>
                      <c:pt idx="99">
                        <c:v>0.35036039775358946</c:v>
                      </c:pt>
                      <c:pt idx="100">
                        <c:v>0.18612896130659831</c:v>
                      </c:pt>
                      <c:pt idx="101">
                        <c:v>0.48721992812608522</c:v>
                      </c:pt>
                    </c:numCache>
                  </c:numRef>
                </c:val>
                <c:smooth val="0"/>
                <c:extLst xmlns:c15="http://schemas.microsoft.com/office/drawing/2012/chart">
                  <c:ext xmlns:c16="http://schemas.microsoft.com/office/drawing/2014/chart" uri="{C3380CC4-5D6E-409C-BE32-E72D297353CC}">
                    <c16:uniqueId val="{00000007-A840-4806-BC8D-49A0A03C757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'Chart Data'!$BY$4</c15:sqref>
                        </c15:formulaRef>
                      </c:ext>
                    </c:extLst>
                    <c:strCache>
                      <c:ptCount val="1"/>
                      <c:pt idx="0">
                        <c:v>National rail usage</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Data'!$BY$213:$BY$318</c15:sqref>
                        </c15:formulaRef>
                      </c:ext>
                    </c:extLst>
                    <c:numCache>
                      <c:formatCode>0.00</c:formatCode>
                      <c:ptCount val="106"/>
                      <c:pt idx="0">
                        <c:v>3.9398821483478121</c:v>
                      </c:pt>
                      <c:pt idx="1">
                        <c:v>3.9466341568969603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0.9858995521718138</c:v>
                      </c:pt>
                      <c:pt idx="22">
                        <c:v>0.62925084489587058</c:v>
                      </c:pt>
                      <c:pt idx="23">
                        <c:v>0.13772167850483311</c:v>
                      </c:pt>
                      <c:pt idx="24">
                        <c:v>-0.11184586608955011</c:v>
                      </c:pt>
                      <c:pt idx="25">
                        <c:v>-0.55972820469393048</c:v>
                      </c:pt>
                      <c:pt idx="26">
                        <c:v>-0.84800383890993758</c:v>
                      </c:pt>
                      <c:pt idx="27">
                        <c:v>-0.80959595598424394</c:v>
                      </c:pt>
                      <c:pt idx="28">
                        <c:v>-0.48593527891560284</c:v>
                      </c:pt>
                      <c:pt idx="29">
                        <c:v>-5.8194823780957493E-2</c:v>
                      </c:pt>
                      <c:pt idx="30">
                        <c:v>0.20425135798300836</c:v>
                      </c:pt>
                      <c:pt idx="31">
                        <c:v>0.20779052156511696</c:v>
                      </c:pt>
                      <c:pt idx="32">
                        <c:v>-7.3546332525370142E-2</c:v>
                      </c:pt>
                      <c:pt idx="33">
                        <c:v>-0.40717266778874045</c:v>
                      </c:pt>
                      <c:pt idx="34">
                        <c:v>-0.35150739077378979</c:v>
                      </c:pt>
                      <c:pt idx="35">
                        <c:v>-0.2338700817623954</c:v>
                      </c:pt>
                      <c:pt idx="36">
                        <c:v>-0.3340263599059714</c:v>
                      </c:pt>
                      <c:pt idx="37">
                        <c:v>-0.37169752696023584</c:v>
                      </c:pt>
                      <c:pt idx="38">
                        <c:v>-0.61629599511971489</c:v>
                      </c:pt>
                      <c:pt idx="39">
                        <c:v>-0.47515347502195598</c:v>
                      </c:pt>
                      <c:pt idx="40">
                        <c:v>-0.21040399494183015</c:v>
                      </c:pt>
                      <c:pt idx="41">
                        <c:v>-0.17247847161331925</c:v>
                      </c:pt>
                      <c:pt idx="42">
                        <c:v>-9.5157217872266345E-2</c:v>
                      </c:pt>
                      <c:pt idx="43">
                        <c:v>-0.33366253177838395</c:v>
                      </c:pt>
                      <c:pt idx="44">
                        <c:v>-0.53682283212351956</c:v>
                      </c:pt>
                      <c:pt idx="45">
                        <c:v>-0.59915122372239304</c:v>
                      </c:pt>
                      <c:pt idx="46">
                        <c:v>-0.71608892940317526</c:v>
                      </c:pt>
                      <c:pt idx="47">
                        <c:v>-0.78962760125127429</c:v>
                      </c:pt>
                      <c:pt idx="48">
                        <c:v>-0.54872415977905253</c:v>
                      </c:pt>
                      <c:pt idx="49">
                        <c:v>-0.62104554069165985</c:v>
                      </c:pt>
                      <c:pt idx="50">
                        <c:v>-0.48803708084466396</c:v>
                      </c:pt>
                      <c:pt idx="51">
                        <c:v>-0.35384774285079024</c:v>
                      </c:pt>
                      <c:pt idx="52">
                        <c:v>-0.58981769642341497</c:v>
                      </c:pt>
                      <c:pt idx="53">
                        <c:v>-0.15545540497479607</c:v>
                      </c:pt>
                      <c:pt idx="54">
                        <c:v>-0.44881996356178827</c:v>
                      </c:pt>
                      <c:pt idx="55">
                        <c:v>-0.58300102409450161</c:v>
                      </c:pt>
                      <c:pt idx="56">
                        <c:v>-0.65513705063852501</c:v>
                      </c:pt>
                      <c:pt idx="57">
                        <c:v>-0.78907041688374568</c:v>
                      </c:pt>
                      <c:pt idx="58">
                        <c:v>-0.75348199855820619</c:v>
                      </c:pt>
                      <c:pt idx="59">
                        <c:v>-0.62708669206472678</c:v>
                      </c:pt>
                      <c:pt idx="60">
                        <c:v>-0.43852832662347629</c:v>
                      </c:pt>
                      <c:pt idx="61">
                        <c:v>-0.34961827404548074</c:v>
                      </c:pt>
                      <c:pt idx="62">
                        <c:v>-0.31786816144928337</c:v>
                      </c:pt>
                      <c:pt idx="63">
                        <c:v>-0.39884872188713777</c:v>
                      </c:pt>
                      <c:pt idx="64">
                        <c:v>-0.56507317374649668</c:v>
                      </c:pt>
                      <c:pt idx="65">
                        <c:v>-0.73938214096759824</c:v>
                      </c:pt>
                      <c:pt idx="66">
                        <c:v>-0.39846883769715347</c:v>
                      </c:pt>
                      <c:pt idx="67">
                        <c:v>-0.38766423593513838</c:v>
                      </c:pt>
                      <c:pt idx="68">
                        <c:v>-0.26979371901604937</c:v>
                      </c:pt>
                      <c:pt idx="69">
                        <c:v>-0.13142763944870087</c:v>
                      </c:pt>
                      <c:pt idx="70">
                        <c:v>-0.23955256719622275</c:v>
                      </c:pt>
                      <c:pt idx="71">
                        <c:v>-0.26153783073788339</c:v>
                      </c:pt>
                      <c:pt idx="72">
                        <c:v>-0.34987722016949357</c:v>
                      </c:pt>
                      <c:pt idx="73">
                        <c:v>-0.37788911003975217</c:v>
                      </c:pt>
                      <c:pt idx="74">
                        <c:v>-0.63305700521216413</c:v>
                      </c:pt>
                      <c:pt idx="75">
                        <c:v>-0.62284945098899658</c:v>
                      </c:pt>
                      <c:pt idx="76">
                        <c:v>-0.62052667448396936</c:v>
                      </c:pt>
                      <c:pt idx="77">
                        <c:v>-0.65133146705898326</c:v>
                      </c:pt>
                      <c:pt idx="78">
                        <c:v>-0.61736679347361312</c:v>
                      </c:pt>
                      <c:pt idx="79">
                        <c:v>-0.53280218806216062</c:v>
                      </c:pt>
                      <c:pt idx="80">
                        <c:v>-0.51090598897749828</c:v>
                      </c:pt>
                      <c:pt idx="81">
                        <c:v>-0.53356861681427503</c:v>
                      </c:pt>
                      <c:pt idx="82">
                        <c:v>-0.57744091797352459</c:v>
                      </c:pt>
                      <c:pt idx="83">
                        <c:v>-0.60311667404981184</c:v>
                      </c:pt>
                      <c:pt idx="84">
                        <c:v>-0.61087643855670848</c:v>
                      </c:pt>
                      <c:pt idx="85">
                        <c:v>-0.63232490362334892</c:v>
                      </c:pt>
                      <c:pt idx="86">
                        <c:v>-0.6486824641848794</c:v>
                      </c:pt>
                      <c:pt idx="87">
                        <c:v>-0.69192045884058984</c:v>
                      </c:pt>
                      <c:pt idx="88">
                        <c:v>-0.77530440383979249</c:v>
                      </c:pt>
                      <c:pt idx="89">
                        <c:v>-0.85941449177416251</c:v>
                      </c:pt>
                      <c:pt idx="90">
                        <c:v>-0.81646079797778393</c:v>
                      </c:pt>
                      <c:pt idx="91">
                        <c:v>-0.76649331084767292</c:v>
                      </c:pt>
                    </c:numCache>
                  </c:numRef>
                </c:val>
                <c:smooth val="0"/>
                <c:extLst xmlns:c15="http://schemas.microsoft.com/office/drawing/2012/chart">
                  <c:ext xmlns:c16="http://schemas.microsoft.com/office/drawing/2014/chart" uri="{C3380CC4-5D6E-409C-BE32-E72D297353CC}">
                    <c16:uniqueId val="{00000008-A840-4806-BC8D-49A0A03C757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'Chart Data'!$BZ$4</c15:sqref>
                        </c15:formulaRef>
                      </c:ext>
                    </c:extLst>
                    <c:strCache>
                      <c:ptCount val="1"/>
                      <c:pt idx="0">
                        <c:v>London tube usage</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Data'!$BZ$213:$BZ$318</c15:sqref>
                        </c15:formulaRef>
                      </c:ext>
                    </c:extLst>
                    <c:numCache>
                      <c:formatCode>0.00</c:formatCode>
                      <c:ptCount val="106"/>
                      <c:pt idx="0">
                        <c:v>-3.5701574402874907E-2</c:v>
                      </c:pt>
                      <c:pt idx="1">
                        <c:v>-0.63784938834738569</c:v>
                      </c:pt>
                      <c:pt idx="2">
                        <c:v>-0.74411076727877035</c:v>
                      </c:pt>
                      <c:pt idx="3">
                        <c:v>-0.46074709012841358</c:v>
                      </c:pt>
                      <c:pt idx="4">
                        <c:v>-0.70869030763497665</c:v>
                      </c:pt>
                      <c:pt idx="5">
                        <c:v>1.6999009481430665</c:v>
                      </c:pt>
                      <c:pt idx="6">
                        <c:v>1.6644804884992692</c:v>
                      </c:pt>
                      <c:pt idx="7">
                        <c:v>1.3456963517051186</c:v>
                      </c:pt>
                      <c:pt idx="8">
                        <c:v>0.31850302203506925</c:v>
                      </c:pt>
                      <c:pt idx="9">
                        <c:v>-0.60242892870359199</c:v>
                      </c:pt>
                      <c:pt idx="10">
                        <c:v>-0.46074709012841358</c:v>
                      </c:pt>
                      <c:pt idx="11">
                        <c:v>-0.56700846905979818</c:v>
                      </c:pt>
                      <c:pt idx="12">
                        <c:v>0.46018486061025116</c:v>
                      </c:pt>
                      <c:pt idx="13">
                        <c:v>-0.31906525155323517</c:v>
                      </c:pt>
                      <c:pt idx="14">
                        <c:v>-0.95663352514153965</c:v>
                      </c:pt>
                      <c:pt idx="15">
                        <c:v>0.3893439413226602</c:v>
                      </c:pt>
                      <c:pt idx="16">
                        <c:v>0.49560532025404491</c:v>
                      </c:pt>
                      <c:pt idx="17">
                        <c:v>-0.21280387262185052</c:v>
                      </c:pt>
                      <c:pt idx="18">
                        <c:v>0.95607129562337723</c:v>
                      </c:pt>
                      <c:pt idx="19">
                        <c:v>0.81438945704819532</c:v>
                      </c:pt>
                      <c:pt idx="20">
                        <c:v>0.81438945704819532</c:v>
                      </c:pt>
                      <c:pt idx="21">
                        <c:v>0.21224164310368812</c:v>
                      </c:pt>
                      <c:pt idx="22">
                        <c:v>-2.8111475908119542E-4</c:v>
                      </c:pt>
                      <c:pt idx="23">
                        <c:v>-0.35448571119702893</c:v>
                      </c:pt>
                      <c:pt idx="24">
                        <c:v>0.24766210274748185</c:v>
                      </c:pt>
                      <c:pt idx="25">
                        <c:v>-0.38990617084082263</c:v>
                      </c:pt>
                      <c:pt idx="26">
                        <c:v>-0.10654249369046587</c:v>
                      </c:pt>
                      <c:pt idx="27">
                        <c:v>0.63728715882922327</c:v>
                      </c:pt>
                      <c:pt idx="28">
                        <c:v>-0.67326984799118295</c:v>
                      </c:pt>
                      <c:pt idx="29">
                        <c:v>0.84980991669199257</c:v>
                      </c:pt>
                      <c:pt idx="30">
                        <c:v>-0.95663352514153965</c:v>
                      </c:pt>
                      <c:pt idx="31">
                        <c:v>-0.14196295333425957</c:v>
                      </c:pt>
                      <c:pt idx="32">
                        <c:v>0.28308256239127555</c:v>
                      </c:pt>
                      <c:pt idx="33">
                        <c:v>7.0559804528506229E-2</c:v>
                      </c:pt>
                      <c:pt idx="34">
                        <c:v>0.70812807811681422</c:v>
                      </c:pt>
                      <c:pt idx="35">
                        <c:v>0.1768211834598909</c:v>
                      </c:pt>
                      <c:pt idx="36">
                        <c:v>-0.21280387262185052</c:v>
                      </c:pt>
                      <c:pt idx="37">
                        <c:v>-3.5701574402874907E-2</c:v>
                      </c:pt>
                      <c:pt idx="38">
                        <c:v>0.53102577989783861</c:v>
                      </c:pt>
                      <c:pt idx="39">
                        <c:v>0.24766210274748185</c:v>
                      </c:pt>
                      <c:pt idx="40">
                        <c:v>0.1768211834598909</c:v>
                      </c:pt>
                      <c:pt idx="41">
                        <c:v>-0.10654249369046587</c:v>
                      </c:pt>
                      <c:pt idx="42">
                        <c:v>0.28308256239127555</c:v>
                      </c:pt>
                      <c:pt idx="43">
                        <c:v>0.49560532025404491</c:v>
                      </c:pt>
                      <c:pt idx="44">
                        <c:v>-0.28364479190943798</c:v>
                      </c:pt>
                      <c:pt idx="45">
                        <c:v>1.168594053486143</c:v>
                      </c:pt>
                      <c:pt idx="46">
                        <c:v>0.10598026417230347</c:v>
                      </c:pt>
                      <c:pt idx="47">
                        <c:v>1.0269122149109646</c:v>
                      </c:pt>
                      <c:pt idx="48">
                        <c:v>0.81438945704819532</c:v>
                      </c:pt>
                      <c:pt idx="49">
                        <c:v>1.3811168113489125</c:v>
                      </c:pt>
                      <c:pt idx="50">
                        <c:v>0.56644623954163231</c:v>
                      </c:pt>
                      <c:pt idx="51">
                        <c:v>2.8274522468038623</c:v>
                      </c:pt>
                      <c:pt idx="52">
                        <c:v>1.3811168113489125</c:v>
                      </c:pt>
                      <c:pt idx="53">
                        <c:v>-0.42532663048461988</c:v>
                      </c:pt>
                      <c:pt idx="54">
                        <c:v>-0.70869030763497665</c:v>
                      </c:pt>
                      <c:pt idx="55">
                        <c:v>-0.38990617084082263</c:v>
                      </c:pt>
                      <c:pt idx="56">
                        <c:v>0.77896899740440162</c:v>
                      </c:pt>
                      <c:pt idx="57">
                        <c:v>1.4519577306365035</c:v>
                      </c:pt>
                      <c:pt idx="58">
                        <c:v>2.1957873831561927</c:v>
                      </c:pt>
                      <c:pt idx="59">
                        <c:v>1.4519577306365035</c:v>
                      </c:pt>
                      <c:pt idx="60">
                        <c:v>0.70812807811681422</c:v>
                      </c:pt>
                      <c:pt idx="61">
                        <c:v>-7.1122034046672153E-2</c:v>
                      </c:pt>
                      <c:pt idx="62">
                        <c:v>0.3539234816788665</c:v>
                      </c:pt>
                      <c:pt idx="63">
                        <c:v>-0.46074709012841358</c:v>
                      </c:pt>
                      <c:pt idx="64">
                        <c:v>0.28308256239127555</c:v>
                      </c:pt>
                      <c:pt idx="65">
                        <c:v>0.53102577989783861</c:v>
                      </c:pt>
                      <c:pt idx="66">
                        <c:v>0.49560532025404491</c:v>
                      </c:pt>
                      <c:pt idx="67">
                        <c:v>0.10598026417230347</c:v>
                      </c:pt>
                      <c:pt idx="68">
                        <c:v>1.8770032463620385</c:v>
                      </c:pt>
                      <c:pt idx="69">
                        <c:v>0.42476440096645396</c:v>
                      </c:pt>
                      <c:pt idx="70">
                        <c:v>1.3811168113489125</c:v>
                      </c:pt>
                      <c:pt idx="71">
                        <c:v>0.67270761847301697</c:v>
                      </c:pt>
                      <c:pt idx="72">
                        <c:v>0.53102577989783861</c:v>
                      </c:pt>
                      <c:pt idx="73">
                        <c:v>-0.17738341297805682</c:v>
                      </c:pt>
                      <c:pt idx="74">
                        <c:v>0.46018486061025116</c:v>
                      </c:pt>
                      <c:pt idx="75">
                        <c:v>0.46018486061025116</c:v>
                      </c:pt>
                      <c:pt idx="76">
                        <c:v>-0.17738341297805682</c:v>
                      </c:pt>
                      <c:pt idx="77">
                        <c:v>0.21224164310368812</c:v>
                      </c:pt>
                      <c:pt idx="78">
                        <c:v>0.49560532025404491</c:v>
                      </c:pt>
                      <c:pt idx="79">
                        <c:v>0.60186669918542957</c:v>
                      </c:pt>
                      <c:pt idx="80">
                        <c:v>-7.1122034046672153E-2</c:v>
                      </c:pt>
                      <c:pt idx="81">
                        <c:v>1.2394349727737339</c:v>
                      </c:pt>
                      <c:pt idx="82">
                        <c:v>0.24766210274748185</c:v>
                      </c:pt>
                      <c:pt idx="83">
                        <c:v>0.74354853776060792</c:v>
                      </c:pt>
                      <c:pt idx="84">
                        <c:v>7.0559804528506229E-2</c:v>
                      </c:pt>
                      <c:pt idx="85">
                        <c:v>0.49560532025404491</c:v>
                      </c:pt>
                      <c:pt idx="86">
                        <c:v>1.6644804884992692</c:v>
                      </c:pt>
                      <c:pt idx="87">
                        <c:v>-0.49616754977220728</c:v>
                      </c:pt>
                      <c:pt idx="88">
                        <c:v>-10.768100846472677</c:v>
                      </c:pt>
                      <c:pt idx="89">
                        <c:v>0.1414007238160972</c:v>
                      </c:pt>
                      <c:pt idx="90">
                        <c:v>0.56644623954163231</c:v>
                      </c:pt>
                      <c:pt idx="91">
                        <c:v>-0.21280387262185052</c:v>
                      </c:pt>
                      <c:pt idx="92">
                        <c:v>0.1768211834598909</c:v>
                      </c:pt>
                      <c:pt idx="93">
                        <c:v>0.21224164310368812</c:v>
                      </c:pt>
                      <c:pt idx="94">
                        <c:v>-0.42532663048461988</c:v>
                      </c:pt>
                      <c:pt idx="95">
                        <c:v>7.0559804528506229E-2</c:v>
                      </c:pt>
                      <c:pt idx="96">
                        <c:v>7.0559804528506229E-2</c:v>
                      </c:pt>
                      <c:pt idx="97">
                        <c:v>1.1331735938423493</c:v>
                      </c:pt>
                      <c:pt idx="98">
                        <c:v>0.63728715882922327</c:v>
                      </c:pt>
                      <c:pt idx="99">
                        <c:v>1.2748554324175276</c:v>
                      </c:pt>
                      <c:pt idx="100">
                        <c:v>1.2394349727737339</c:v>
                      </c:pt>
                    </c:numCache>
                  </c:numRef>
                </c:val>
                <c:smooth val="0"/>
                <c:extLst xmlns:c15="http://schemas.microsoft.com/office/drawing/2012/chart">
                  <c:ext xmlns:c16="http://schemas.microsoft.com/office/drawing/2014/chart" uri="{C3380CC4-5D6E-409C-BE32-E72D297353CC}">
                    <c16:uniqueId val="{00000009-A840-4806-BC8D-49A0A03C7574}"/>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'Chart Data'!$CA$4</c15:sqref>
                        </c15:formulaRef>
                      </c:ext>
                    </c:extLst>
                    <c:strCache>
                      <c:ptCount val="1"/>
                      <c:pt idx="0">
                        <c:v>London bus usage</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Data'!$CA$213:$CA$318</c15:sqref>
                        </c15:formulaRef>
                      </c:ext>
                    </c:extLst>
                    <c:numCache>
                      <c:formatCode>0.00</c:formatCode>
                      <c:ptCount val="106"/>
                      <c:pt idx="0">
                        <c:v>0.69724811651590701</c:v>
                      </c:pt>
                      <c:pt idx="1">
                        <c:v>-0.16387077275552847</c:v>
                      </c:pt>
                      <c:pt idx="2">
                        <c:v>-0.54659027909839231</c:v>
                      </c:pt>
                      <c:pt idx="3">
                        <c:v>-2.0350957876959858E-2</c:v>
                      </c:pt>
                      <c:pt idx="4">
                        <c:v>-0.45091040251267522</c:v>
                      </c:pt>
                      <c:pt idx="5">
                        <c:v>1.2713273760301957</c:v>
                      </c:pt>
                      <c:pt idx="6">
                        <c:v>-0.64227015568410473</c:v>
                      </c:pt>
                      <c:pt idx="7">
                        <c:v>3.2806047843302131</c:v>
                      </c:pt>
                      <c:pt idx="8">
                        <c:v>0.5058883633444774</c:v>
                      </c:pt>
                      <c:pt idx="9">
                        <c:v>-6.8190896169816065E-2</c:v>
                      </c:pt>
                      <c:pt idx="10">
                        <c:v>-2.0350957876959858E-2</c:v>
                      </c:pt>
                      <c:pt idx="11">
                        <c:v>2.7488980415901105E-2</c:v>
                      </c:pt>
                      <c:pt idx="12">
                        <c:v>0.88860786968733652</c:v>
                      </c:pt>
                      <c:pt idx="13">
                        <c:v>-1.3598692300769717</c:v>
                      </c:pt>
                      <c:pt idx="14">
                        <c:v>0.26668867188018686</c:v>
                      </c:pt>
                      <c:pt idx="15">
                        <c:v>3.3762846609159305</c:v>
                      </c:pt>
                      <c:pt idx="16">
                        <c:v>1.1756474994444832</c:v>
                      </c:pt>
                      <c:pt idx="17">
                        <c:v>-2.0350957876959858E-2</c:v>
                      </c:pt>
                      <c:pt idx="18">
                        <c:v>1.1756474994444832</c:v>
                      </c:pt>
                      <c:pt idx="19">
                        <c:v>0.41020848675876026</c:v>
                      </c:pt>
                      <c:pt idx="20">
                        <c:v>0.12316885700161351</c:v>
                      </c:pt>
                      <c:pt idx="21">
                        <c:v>0.45804842505161641</c:v>
                      </c:pt>
                      <c:pt idx="22">
                        <c:v>0.26668867188018686</c:v>
                      </c:pt>
                      <c:pt idx="23">
                        <c:v>0.12316885700161351</c:v>
                      </c:pt>
                      <c:pt idx="24">
                        <c:v>-0.16387077275552847</c:v>
                      </c:pt>
                      <c:pt idx="25">
                        <c:v>-0.59443021739124857</c:v>
                      </c:pt>
                      <c:pt idx="26">
                        <c:v>-1.0249896620269687</c:v>
                      </c:pt>
                      <c:pt idx="27">
                        <c:v>0.21884873358733067</c:v>
                      </c:pt>
                      <c:pt idx="28">
                        <c:v>-2.0350957876959858E-2</c:v>
                      </c:pt>
                      <c:pt idx="29">
                        <c:v>1.3191673143230518</c:v>
                      </c:pt>
                      <c:pt idx="30">
                        <c:v>0.45804842505161641</c:v>
                      </c:pt>
                      <c:pt idx="31">
                        <c:v>-0.30739058763410182</c:v>
                      </c:pt>
                      <c:pt idx="32">
                        <c:v>0.60156823993018982</c:v>
                      </c:pt>
                      <c:pt idx="33">
                        <c:v>2.7488980415901105E-2</c:v>
                      </c:pt>
                      <c:pt idx="34">
                        <c:v>1.079967622858766</c:v>
                      </c:pt>
                      <c:pt idx="35">
                        <c:v>-0.11603083446267226</c:v>
                      </c:pt>
                      <c:pt idx="36">
                        <c:v>0.12316885700161351</c:v>
                      </c:pt>
                      <c:pt idx="37">
                        <c:v>-0.11603083446267226</c:v>
                      </c:pt>
                      <c:pt idx="38">
                        <c:v>2.7488980415901105E-2</c:v>
                      </c:pt>
                      <c:pt idx="39">
                        <c:v>-1.0249896620269687</c:v>
                      </c:pt>
                      <c:pt idx="40">
                        <c:v>-0.11603083446267226</c:v>
                      </c:pt>
                      <c:pt idx="41">
                        <c:v>-0.97714972373410769</c:v>
                      </c:pt>
                      <c:pt idx="42">
                        <c:v>-1.2163494151983982</c:v>
                      </c:pt>
                      <c:pt idx="43">
                        <c:v>0.31452861017304307</c:v>
                      </c:pt>
                      <c:pt idx="44">
                        <c:v>-1.455549106662684</c:v>
                      </c:pt>
                      <c:pt idx="45">
                        <c:v>-1.2163494151983982</c:v>
                      </c:pt>
                      <c:pt idx="46">
                        <c:v>-1.5990689215412575</c:v>
                      </c:pt>
                      <c:pt idx="47">
                        <c:v>-1.1685094769055373</c:v>
                      </c:pt>
                      <c:pt idx="48">
                        <c:v>-1.455549106662684</c:v>
                      </c:pt>
                      <c:pt idx="49">
                        <c:v>-0.69011009397696577</c:v>
                      </c:pt>
                      <c:pt idx="50">
                        <c:v>-0.64227015568410473</c:v>
                      </c:pt>
                      <c:pt idx="51">
                        <c:v>1.3032206682254364</c:v>
                      </c:pt>
                      <c:pt idx="52">
                        <c:v>0.60156823993018982</c:v>
                      </c:pt>
                      <c:pt idx="53">
                        <c:v>-1.9817884278841165</c:v>
                      </c:pt>
                      <c:pt idx="54">
                        <c:v>-1.7425887364198307</c:v>
                      </c:pt>
                      <c:pt idx="55">
                        <c:v>-1.2163494151983982</c:v>
                      </c:pt>
                      <c:pt idx="56">
                        <c:v>-1.5990689215412575</c:v>
                      </c:pt>
                      <c:pt idx="57">
                        <c:v>-0.64227015568410473</c:v>
                      </c:pt>
                      <c:pt idx="58">
                        <c:v>-2.0350957876959858E-2</c:v>
                      </c:pt>
                      <c:pt idx="59">
                        <c:v>-0.59443021739124857</c:v>
                      </c:pt>
                      <c:pt idx="60">
                        <c:v>-0.40307046421981901</c:v>
                      </c:pt>
                      <c:pt idx="61">
                        <c:v>-0.97714972373410769</c:v>
                      </c:pt>
                      <c:pt idx="62">
                        <c:v>-1.0249896620269687</c:v>
                      </c:pt>
                      <c:pt idx="63">
                        <c:v>-1.3120292917841105</c:v>
                      </c:pt>
                      <c:pt idx="64">
                        <c:v>-0.92930978544125153</c:v>
                      </c:pt>
                      <c:pt idx="65">
                        <c:v>-0.88146984714839527</c:v>
                      </c:pt>
                      <c:pt idx="66">
                        <c:v>-0.69011009397696577</c:v>
                      </c:pt>
                      <c:pt idx="67">
                        <c:v>-6.8190896169816065E-2</c:v>
                      </c:pt>
                      <c:pt idx="68">
                        <c:v>-0.69011009397696577</c:v>
                      </c:pt>
                      <c:pt idx="69">
                        <c:v>-0.92930978544125153</c:v>
                      </c:pt>
                      <c:pt idx="70">
                        <c:v>-0.3552305259269628</c:v>
                      </c:pt>
                      <c:pt idx="71">
                        <c:v>-0.73795003226982192</c:v>
                      </c:pt>
                      <c:pt idx="72">
                        <c:v>-0.83362990885553434</c:v>
                      </c:pt>
                      <c:pt idx="73">
                        <c:v>-6.8190896169816065E-2</c:v>
                      </c:pt>
                      <c:pt idx="74">
                        <c:v>-0.88146984714839527</c:v>
                      </c:pt>
                      <c:pt idx="75">
                        <c:v>-0.64227015568410473</c:v>
                      </c:pt>
                      <c:pt idx="76">
                        <c:v>-1.2641893534912545</c:v>
                      </c:pt>
                      <c:pt idx="77">
                        <c:v>-1.4077091683698277</c:v>
                      </c:pt>
                      <c:pt idx="78">
                        <c:v>-1.7425887364198307</c:v>
                      </c:pt>
                      <c:pt idx="79">
                        <c:v>-1.455549106662684</c:v>
                      </c:pt>
                      <c:pt idx="80">
                        <c:v>-1.3120292917841105</c:v>
                      </c:pt>
                      <c:pt idx="81">
                        <c:v>2.7488980415901105E-2</c:v>
                      </c:pt>
                      <c:pt idx="82">
                        <c:v>-0.25955064934124561</c:v>
                      </c:pt>
                      <c:pt idx="83">
                        <c:v>-0.45091040251267522</c:v>
                      </c:pt>
                      <c:pt idx="84">
                        <c:v>-0.30739058763410182</c:v>
                      </c:pt>
                      <c:pt idx="85">
                        <c:v>-0.78578997056267808</c:v>
                      </c:pt>
                      <c:pt idx="86">
                        <c:v>-0.3552305259269628</c:v>
                      </c:pt>
                      <c:pt idx="87">
                        <c:v>-0.83362990885553434</c:v>
                      </c:pt>
                      <c:pt idx="88">
                        <c:v>0.45804842505161641</c:v>
                      </c:pt>
                      <c:pt idx="89">
                        <c:v>-1.1685094769055373</c:v>
                      </c:pt>
                      <c:pt idx="90">
                        <c:v>-0.64227015568410473</c:v>
                      </c:pt>
                      <c:pt idx="91">
                        <c:v>-1.3120292917841105</c:v>
                      </c:pt>
                      <c:pt idx="92">
                        <c:v>-0.59443021739124857</c:v>
                      </c:pt>
                      <c:pt idx="93">
                        <c:v>-1.1685094769055373</c:v>
                      </c:pt>
                      <c:pt idx="94">
                        <c:v>-1.5033890449555403</c:v>
                      </c:pt>
                      <c:pt idx="95">
                        <c:v>-2.8429073171555519</c:v>
                      </c:pt>
                      <c:pt idx="96">
                        <c:v>-1.3120292917841105</c:v>
                      </c:pt>
                      <c:pt idx="97">
                        <c:v>-1.0728296003198248</c:v>
                      </c:pt>
                      <c:pt idx="98">
                        <c:v>-1.2641893534912545</c:v>
                      </c:pt>
                      <c:pt idx="99">
                        <c:v>-1.120669538612681</c:v>
                      </c:pt>
                      <c:pt idx="100">
                        <c:v>-1.2641893534912545</c:v>
                      </c:pt>
                    </c:numCache>
                  </c:numRef>
                </c:val>
                <c:smooth val="0"/>
                <c:extLst xmlns:c15="http://schemas.microsoft.com/office/drawing/2012/chart">
                  <c:ext xmlns:c16="http://schemas.microsoft.com/office/drawing/2014/chart" uri="{C3380CC4-5D6E-409C-BE32-E72D297353CC}">
                    <c16:uniqueId val="{0000000A-A840-4806-BC8D-49A0A03C757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'Chart Data'!$CB$4</c15:sqref>
                        </c15:formulaRef>
                      </c:ext>
                    </c:extLst>
                    <c:strCache>
                      <c:ptCount val="1"/>
                      <c:pt idx="0">
                        <c:v>Potential redundancies (HR1)</c:v>
                      </c:pt>
                    </c:strCache>
                  </c:strRef>
                </c:tx>
                <c:spPr>
                  <a:ln w="28575" cap="rnd">
                    <a:solidFill>
                      <a:schemeClr val="accent4">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Data'!$CB$213:$CB$318</c15:sqref>
                        </c15:formulaRef>
                      </c:ext>
                    </c:extLst>
                    <c:numCache>
                      <c:formatCode>0.00</c:formatCode>
                      <c:ptCount val="106"/>
                      <c:pt idx="0">
                        <c:v>-1.2501871536323852</c:v>
                      </c:pt>
                      <c:pt idx="1">
                        <c:v>-0.26471192654983527</c:v>
                      </c:pt>
                      <c:pt idx="2">
                        <c:v>0.53585073032958719</c:v>
                      </c:pt>
                      <c:pt idx="3">
                        <c:v>1.0736199933203296</c:v>
                      </c:pt>
                      <c:pt idx="4">
                        <c:v>0.23259411519645809</c:v>
                      </c:pt>
                      <c:pt idx="5">
                        <c:v>1.3472905972209583</c:v>
                      </c:pt>
                      <c:pt idx="6">
                        <c:v>0.43055933741392399</c:v>
                      </c:pt>
                      <c:pt idx="7">
                        <c:v>0.21258004877447254</c:v>
                      </c:pt>
                      <c:pt idx="8">
                        <c:v>0.84171787586558389</c:v>
                      </c:pt>
                      <c:pt idx="9">
                        <c:v>0.5058296306966088</c:v>
                      </c:pt>
                      <c:pt idx="10">
                        <c:v>1.0762305237231973</c:v>
                      </c:pt>
                      <c:pt idx="11">
                        <c:v>8.2488617031566402E-2</c:v>
                      </c:pt>
                      <c:pt idx="12">
                        <c:v>-0.4983543976064928</c:v>
                      </c:pt>
                      <c:pt idx="13">
                        <c:v>-0.33824186623060831</c:v>
                      </c:pt>
                      <c:pt idx="14">
                        <c:v>-0.67151958099671571</c:v>
                      </c:pt>
                      <c:pt idx="15">
                        <c:v>-0.63975812776182561</c:v>
                      </c:pt>
                      <c:pt idx="16">
                        <c:v>-0.2120662300920037</c:v>
                      </c:pt>
                      <c:pt idx="17">
                        <c:v>-0.18030477685711357</c:v>
                      </c:pt>
                      <c:pt idx="18">
                        <c:v>-0.14201699761505424</c:v>
                      </c:pt>
                      <c:pt idx="19">
                        <c:v>0.14035537429513334</c:v>
                      </c:pt>
                      <c:pt idx="20">
                        <c:v>1.3272765307989727</c:v>
                      </c:pt>
                      <c:pt idx="21">
                        <c:v>-0.77942150431524659</c:v>
                      </c:pt>
                      <c:pt idx="22">
                        <c:v>-0.36608752386119692</c:v>
                      </c:pt>
                      <c:pt idx="23">
                        <c:v>-0.63801777415991379</c:v>
                      </c:pt>
                      <c:pt idx="24">
                        <c:v>-0.3251892142162699</c:v>
                      </c:pt>
                      <c:pt idx="25">
                        <c:v>-0.57405977928965557</c:v>
                      </c:pt>
                      <c:pt idx="26">
                        <c:v>-0.50662107721557381</c:v>
                      </c:pt>
                      <c:pt idx="27">
                        <c:v>0.45013831543543159</c:v>
                      </c:pt>
                      <c:pt idx="28">
                        <c:v>-0.16420650603942955</c:v>
                      </c:pt>
                      <c:pt idx="29">
                        <c:v>-0.76158287989565077</c:v>
                      </c:pt>
                      <c:pt idx="30">
                        <c:v>-0.54316850285572138</c:v>
                      </c:pt>
                      <c:pt idx="31">
                        <c:v>-0.48704209919406621</c:v>
                      </c:pt>
                      <c:pt idx="32">
                        <c:v>-0.79464959833197468</c:v>
                      </c:pt>
                      <c:pt idx="33">
                        <c:v>-1.0883342686545889</c:v>
                      </c:pt>
                      <c:pt idx="34">
                        <c:v>-1.0061025609642569</c:v>
                      </c:pt>
                      <c:pt idx="35">
                        <c:v>-0.79726012873484242</c:v>
                      </c:pt>
                      <c:pt idx="36">
                        <c:v>-1.3437311597351438</c:v>
                      </c:pt>
                      <c:pt idx="37">
                        <c:v>0.57500868637260238</c:v>
                      </c:pt>
                      <c:pt idx="38">
                        <c:v>0.80473536182495842</c:v>
                      </c:pt>
                      <c:pt idx="39">
                        <c:v>-0.16638194804181927</c:v>
                      </c:pt>
                      <c:pt idx="40">
                        <c:v>-0.49400351360171335</c:v>
                      </c:pt>
                      <c:pt idx="41">
                        <c:v>-0.24469786012784972</c:v>
                      </c:pt>
                      <c:pt idx="42">
                        <c:v>-0.27732949016369574</c:v>
                      </c:pt>
                      <c:pt idx="43">
                        <c:v>-0.54534394485811111</c:v>
                      </c:pt>
                      <c:pt idx="44">
                        <c:v>-2.8023836689832132E-2</c:v>
                      </c:pt>
                      <c:pt idx="45">
                        <c:v>0.26348539163039236</c:v>
                      </c:pt>
                      <c:pt idx="46">
                        <c:v>1.431262658513202</c:v>
                      </c:pt>
                      <c:pt idx="47">
                        <c:v>-0.7250354542555032</c:v>
                      </c:pt>
                      <c:pt idx="48">
                        <c:v>-0.40698583350612394</c:v>
                      </c:pt>
                      <c:pt idx="49">
                        <c:v>2.4397975708210833</c:v>
                      </c:pt>
                      <c:pt idx="50">
                        <c:v>-0.60364579052215595</c:v>
                      </c:pt>
                      <c:pt idx="51">
                        <c:v>-1.8714933895148935</c:v>
                      </c:pt>
                      <c:pt idx="52">
                        <c:v>-1.5273384647368373</c:v>
                      </c:pt>
                      <c:pt idx="53">
                        <c:v>-0.76680394070138613</c:v>
                      </c:pt>
                      <c:pt idx="54">
                        <c:v>0.12599745707936111</c:v>
                      </c:pt>
                      <c:pt idx="55">
                        <c:v>0.56239112275874192</c:v>
                      </c:pt>
                      <c:pt idx="56">
                        <c:v>0.53802617233197692</c:v>
                      </c:pt>
                      <c:pt idx="57">
                        <c:v>0.96745842360371059</c:v>
                      </c:pt>
                      <c:pt idx="58">
                        <c:v>1.6461963283493077</c:v>
                      </c:pt>
                      <c:pt idx="59">
                        <c:v>5.2032428998110107E-2</c:v>
                      </c:pt>
                      <c:pt idx="60">
                        <c:v>0.21997655158259763</c:v>
                      </c:pt>
                      <c:pt idx="61">
                        <c:v>0.45622955304212287</c:v>
                      </c:pt>
                      <c:pt idx="62">
                        <c:v>0.71771768172936901</c:v>
                      </c:pt>
                      <c:pt idx="63">
                        <c:v>0.44709269663208595</c:v>
                      </c:pt>
                      <c:pt idx="64">
                        <c:v>1.6562033615603007</c:v>
                      </c:pt>
                      <c:pt idx="65">
                        <c:v>0.41794177380006353</c:v>
                      </c:pt>
                      <c:pt idx="66">
                        <c:v>0.46928220505646123</c:v>
                      </c:pt>
                      <c:pt idx="67">
                        <c:v>0.20300810396395771</c:v>
                      </c:pt>
                      <c:pt idx="68">
                        <c:v>-0.73982845987175339</c:v>
                      </c:pt>
                      <c:pt idx="69">
                        <c:v>0.1407904626956113</c:v>
                      </c:pt>
                      <c:pt idx="70">
                        <c:v>-0.15071876562461317</c:v>
                      </c:pt>
                      <c:pt idx="71">
                        <c:v>0.82474942824694397</c:v>
                      </c:pt>
                      <c:pt idx="72">
                        <c:v>0.39531717697521029</c:v>
                      </c:pt>
                      <c:pt idx="73">
                        <c:v>-0.80639698514487923</c:v>
                      </c:pt>
                      <c:pt idx="74">
                        <c:v>0.15688873351329533</c:v>
                      </c:pt>
                      <c:pt idx="75">
                        <c:v>1.6892700799966245</c:v>
                      </c:pt>
                      <c:pt idx="76">
                        <c:v>-0.30648041299571821</c:v>
                      </c:pt>
                      <c:pt idx="77">
                        <c:v>0.55629988515205064</c:v>
                      </c:pt>
                      <c:pt idx="78">
                        <c:v>0.34658727612168022</c:v>
                      </c:pt>
                      <c:pt idx="79">
                        <c:v>-5.4999317519464845E-2</c:v>
                      </c:pt>
                      <c:pt idx="80">
                        <c:v>-0.22250835170347444</c:v>
                      </c:pt>
                      <c:pt idx="81">
                        <c:v>-5.8480024723288421E-2</c:v>
                      </c:pt>
                      <c:pt idx="82">
                        <c:v>2.2011329365131768E-2</c:v>
                      </c:pt>
                      <c:pt idx="83">
                        <c:v>-0.12461346159593636</c:v>
                      </c:pt>
                      <c:pt idx="84">
                        <c:v>0.64810353765289741</c:v>
                      </c:pt>
                      <c:pt idx="85">
                        <c:v>1.0699030952705147E-2</c:v>
                      </c:pt>
                      <c:pt idx="86">
                        <c:v>-1.0087130913671245</c:v>
                      </c:pt>
                      <c:pt idx="87">
                        <c:v>1.1284411317805509</c:v>
                      </c:pt>
                      <c:pt idx="88">
                        <c:v>0.18299403754197216</c:v>
                      </c:pt>
                      <c:pt idx="89">
                        <c:v>-0.27210842935796037</c:v>
                      </c:pt>
                      <c:pt idx="90">
                        <c:v>-0.28559616977277674</c:v>
                      </c:pt>
                      <c:pt idx="91">
                        <c:v>-1.4834442606773677E-3</c:v>
                      </c:pt>
                      <c:pt idx="92">
                        <c:v>-1.9185326611553147E-3</c:v>
                      </c:pt>
                      <c:pt idx="93">
                        <c:v>0.32091706049348134</c:v>
                      </c:pt>
                      <c:pt idx="94">
                        <c:v>-0.30865585499810794</c:v>
                      </c:pt>
                      <c:pt idx="95">
                        <c:v>0.5053945422961309</c:v>
                      </c:pt>
                      <c:pt idx="96">
                        <c:v>0.53149984632480762</c:v>
                      </c:pt>
                      <c:pt idx="97">
                        <c:v>0.64853862605337542</c:v>
                      </c:pt>
                      <c:pt idx="98">
                        <c:v>1.4216907137026871</c:v>
                      </c:pt>
                      <c:pt idx="99">
                        <c:v>1.6009471346996014</c:v>
                      </c:pt>
                      <c:pt idx="100">
                        <c:v>1.4042871776835693</c:v>
                      </c:pt>
                      <c:pt idx="101">
                        <c:v>1.3677397520434218</c:v>
                      </c:pt>
                      <c:pt idx="102">
                        <c:v>-1.1314080203019057</c:v>
                      </c:pt>
                    </c:numCache>
                  </c:numRef>
                </c:val>
                <c:smooth val="0"/>
                <c:extLst xmlns:c15="http://schemas.microsoft.com/office/drawing/2012/chart">
                  <c:ext xmlns:c16="http://schemas.microsoft.com/office/drawing/2014/chart" uri="{C3380CC4-5D6E-409C-BE32-E72D297353CC}">
                    <c16:uniqueId val="{00000000-A840-4806-BC8D-49A0A03C757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'Chart Data'!$CC$4</c15:sqref>
                        </c15:formulaRef>
                      </c:ext>
                    </c:extLst>
                    <c:strCache>
                      <c:ptCount val="1"/>
                      <c:pt idx="0">
                        <c:v>Indeed new job postings</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Data'!$CC$213:$CC$318</c15:sqref>
                        </c15:formulaRef>
                      </c:ext>
                    </c:extLst>
                    <c:numCache>
                      <c:formatCode>0.00</c:formatCode>
                      <c:ptCount val="106"/>
                      <c:pt idx="0">
                        <c:v>-9.3123389846364757E-2</c:v>
                      </c:pt>
                      <c:pt idx="1">
                        <c:v>0.24099510083785899</c:v>
                      </c:pt>
                      <c:pt idx="2">
                        <c:v>-0.24933463224418653</c:v>
                      </c:pt>
                      <c:pt idx="3">
                        <c:v>-0.3274402534430948</c:v>
                      </c:pt>
                      <c:pt idx="4">
                        <c:v>-0.39860315275765645</c:v>
                      </c:pt>
                      <c:pt idx="5">
                        <c:v>-0.30921560849668273</c:v>
                      </c:pt>
                      <c:pt idx="6">
                        <c:v>-0.3335151350918994</c:v>
                      </c:pt>
                      <c:pt idx="7">
                        <c:v>-0.38732122969559363</c:v>
                      </c:pt>
                      <c:pt idx="8">
                        <c:v>-0.2649557564839673</c:v>
                      </c:pt>
                      <c:pt idx="9">
                        <c:v>-0.22329942517788318</c:v>
                      </c:pt>
                      <c:pt idx="10">
                        <c:v>-0.29012312331472778</c:v>
                      </c:pt>
                      <c:pt idx="11">
                        <c:v>-0.19986773881821027</c:v>
                      </c:pt>
                      <c:pt idx="12">
                        <c:v>-0.44893788641917737</c:v>
                      </c:pt>
                      <c:pt idx="13">
                        <c:v>-1.0946110216634966</c:v>
                      </c:pt>
                      <c:pt idx="14">
                        <c:v>-0.95575658397654573</c:v>
                      </c:pt>
                      <c:pt idx="15">
                        <c:v>-0.51489374432047819</c:v>
                      </c:pt>
                      <c:pt idx="16">
                        <c:v>-0.32917593391418232</c:v>
                      </c:pt>
                      <c:pt idx="17">
                        <c:v>-0.5938672057549319</c:v>
                      </c:pt>
                      <c:pt idx="18">
                        <c:v>-0.6910653121357978</c:v>
                      </c:pt>
                      <c:pt idx="19">
                        <c:v>-0.90715753078611405</c:v>
                      </c:pt>
                      <c:pt idx="20">
                        <c:v>-0.78999909898774945</c:v>
                      </c:pt>
                      <c:pt idx="21">
                        <c:v>-0.92191081479035197</c:v>
                      </c:pt>
                      <c:pt idx="22">
                        <c:v>-0.78305637710340115</c:v>
                      </c:pt>
                      <c:pt idx="23">
                        <c:v>-0.63639137729655981</c:v>
                      </c:pt>
                      <c:pt idx="24">
                        <c:v>-0.88719720536861446</c:v>
                      </c:pt>
                      <c:pt idx="25">
                        <c:v>-0.85421927641796358</c:v>
                      </c:pt>
                      <c:pt idx="26">
                        <c:v>-0.85074791547579032</c:v>
                      </c:pt>
                      <c:pt idx="27">
                        <c:v>-0.90108264913730951</c:v>
                      </c:pt>
                      <c:pt idx="28">
                        <c:v>-1.1458135955605613</c:v>
                      </c:pt>
                      <c:pt idx="29">
                        <c:v>-1.1180427080231694</c:v>
                      </c:pt>
                      <c:pt idx="30">
                        <c:v>-1.0711793353038237</c:v>
                      </c:pt>
                      <c:pt idx="31">
                        <c:v>-1.2204478558172962</c:v>
                      </c:pt>
                      <c:pt idx="32">
                        <c:v>-1.2603685066522945</c:v>
                      </c:pt>
                      <c:pt idx="33">
                        <c:v>-1.2907429148963141</c:v>
                      </c:pt>
                      <c:pt idx="34">
                        <c:v>-1.2499544238257729</c:v>
                      </c:pt>
                      <c:pt idx="35">
                        <c:v>-1.0173732407001304</c:v>
                      </c:pt>
                      <c:pt idx="36">
                        <c:v>-1.1536241576804507</c:v>
                      </c:pt>
                      <c:pt idx="37">
                        <c:v>-1.1466814357961024</c:v>
                      </c:pt>
                      <c:pt idx="38">
                        <c:v>-0.97745258986513195</c:v>
                      </c:pt>
                      <c:pt idx="39">
                        <c:v>-1.0711793353038228</c:v>
                      </c:pt>
                      <c:pt idx="40">
                        <c:v>-1.032994364939912</c:v>
                      </c:pt>
                      <c:pt idx="41">
                        <c:v>-1.0312586844688252</c:v>
                      </c:pt>
                      <c:pt idx="42">
                        <c:v>-1.2169764948751221</c:v>
                      </c:pt>
                      <c:pt idx="43">
                        <c:v>-0.97745258986513195</c:v>
                      </c:pt>
                      <c:pt idx="44">
                        <c:v>-1.2343332995859913</c:v>
                      </c:pt>
                      <c:pt idx="45">
                        <c:v>-1.5198527370797825</c:v>
                      </c:pt>
                      <c:pt idx="46">
                        <c:v>-1.4634431217694586</c:v>
                      </c:pt>
                      <c:pt idx="47">
                        <c:v>-1.5432844234394554</c:v>
                      </c:pt>
                      <c:pt idx="48">
                        <c:v>-1.6057689203985828</c:v>
                      </c:pt>
                      <c:pt idx="49">
                        <c:v>-1.6639142161799934</c:v>
                      </c:pt>
                      <c:pt idx="50">
                        <c:v>-1.577998032861192</c:v>
                      </c:pt>
                      <c:pt idx="51">
                        <c:v>-1.3636414946819633</c:v>
                      </c:pt>
                      <c:pt idx="52">
                        <c:v>-1.4217867904633736</c:v>
                      </c:pt>
                      <c:pt idx="53">
                        <c:v>-1.729870074081294</c:v>
                      </c:pt>
                      <c:pt idx="54">
                        <c:v>-1.8661209910616146</c:v>
                      </c:pt>
                      <c:pt idx="55">
                        <c:v>-1.7298700740812949</c:v>
                      </c:pt>
                      <c:pt idx="56">
                        <c:v>-1.8591782691772678</c:v>
                      </c:pt>
                      <c:pt idx="57">
                        <c:v>-1.7880153698627061</c:v>
                      </c:pt>
                      <c:pt idx="58">
                        <c:v>-1.8235968195199865</c:v>
                      </c:pt>
                      <c:pt idx="59">
                        <c:v>-1.7480947190277079</c:v>
                      </c:pt>
                      <c:pt idx="60">
                        <c:v>-2.061385044058889</c:v>
                      </c:pt>
                      <c:pt idx="61">
                        <c:v>-2.0058432689841093</c:v>
                      </c:pt>
                      <c:pt idx="62">
                        <c:v>-1.858310428941724</c:v>
                      </c:pt>
                      <c:pt idx="63">
                        <c:v>-1.7454911983210766</c:v>
                      </c:pt>
                      <c:pt idx="64">
                        <c:v>-1.7828083284494454</c:v>
                      </c:pt>
                      <c:pt idx="65">
                        <c:v>-1.5979583582786916</c:v>
                      </c:pt>
                      <c:pt idx="66">
                        <c:v>-1.4773285655381536</c:v>
                      </c:pt>
                      <c:pt idx="67">
                        <c:v>-2.0041075885130226</c:v>
                      </c:pt>
                      <c:pt idx="68">
                        <c:v>-2.9266217588956995</c:v>
                      </c:pt>
                      <c:pt idx="69">
                        <c:v>-2.7556572324936415</c:v>
                      </c:pt>
                      <c:pt idx="70">
                        <c:v>-2.2167284462211647</c:v>
                      </c:pt>
                      <c:pt idx="71">
                        <c:v>-2.2175962864567094</c:v>
                      </c:pt>
                      <c:pt idx="72">
                        <c:v>-2.4024462566274614</c:v>
                      </c:pt>
                      <c:pt idx="73">
                        <c:v>-2.6098600729223431</c:v>
                      </c:pt>
                      <c:pt idx="74">
                        <c:v>-2.0613850440588899</c:v>
                      </c:pt>
                      <c:pt idx="75">
                        <c:v>-2.0631207245299774</c:v>
                      </c:pt>
                      <c:pt idx="76">
                        <c:v>-2.3286798366062693</c:v>
                      </c:pt>
                      <c:pt idx="77">
                        <c:v>-2.2323495704609471</c:v>
                      </c:pt>
                      <c:pt idx="78">
                        <c:v>-2.2375566118742087</c:v>
                      </c:pt>
                      <c:pt idx="79">
                        <c:v>-2.2774772627092053</c:v>
                      </c:pt>
                      <c:pt idx="80">
                        <c:v>-2.2019751622169275</c:v>
                      </c:pt>
                      <c:pt idx="81">
                        <c:v>-2.1438298664355155</c:v>
                      </c:pt>
                      <c:pt idx="82">
                        <c:v>-2.2418958130519249</c:v>
                      </c:pt>
                      <c:pt idx="83">
                        <c:v>-2.38422161168105</c:v>
                      </c:pt>
                      <c:pt idx="84">
                        <c:v>-2.3868251323876803</c:v>
                      </c:pt>
                      <c:pt idx="85">
                        <c:v>-2.376411049561157</c:v>
                      </c:pt>
                      <c:pt idx="86">
                        <c:v>-2.4623272328799599</c:v>
                      </c:pt>
                      <c:pt idx="87">
                        <c:v>-1.9719974997979146</c:v>
                      </c:pt>
                      <c:pt idx="88">
                        <c:v>-2.288759185771271</c:v>
                      </c:pt>
                      <c:pt idx="89">
                        <c:v>-2.388560812858767</c:v>
                      </c:pt>
                      <c:pt idx="90">
                        <c:v>-2.0466317600546513</c:v>
                      </c:pt>
                      <c:pt idx="91">
                        <c:v>-1.9164557247231362</c:v>
                      </c:pt>
                      <c:pt idx="92">
                        <c:v>-1.9268698075496562</c:v>
                      </c:pt>
                      <c:pt idx="93">
                        <c:v>-2.0414247186413914</c:v>
                      </c:pt>
                      <c:pt idx="94">
                        <c:v>-1.8878169969502017</c:v>
                      </c:pt>
                      <c:pt idx="95">
                        <c:v>-1.8583104289417249</c:v>
                      </c:pt>
                      <c:pt idx="96">
                        <c:v>-2.0483674405257379</c:v>
                      </c:pt>
                      <c:pt idx="97">
                        <c:v>-1.6873459025396671</c:v>
                      </c:pt>
                      <c:pt idx="98">
                        <c:v>-1.498156731191197</c:v>
                      </c:pt>
                      <c:pt idx="99">
                        <c:v>-1.6014297192208666</c:v>
                      </c:pt>
                      <c:pt idx="100">
                        <c:v>-1.5797337133322804</c:v>
                      </c:pt>
                    </c:numCache>
                  </c:numRef>
                </c:val>
                <c:smooth val="0"/>
                <c:extLst xmlns:c15="http://schemas.microsoft.com/office/drawing/2012/chart">
                  <c:ext xmlns:c16="http://schemas.microsoft.com/office/drawing/2014/chart" uri="{C3380CC4-5D6E-409C-BE32-E72D297353CC}">
                    <c16:uniqueId val="{00000001-A840-4806-BC8D-49A0A03C7574}"/>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'Chart Data'!$CD$4</c15:sqref>
                        </c15:formulaRef>
                      </c:ext>
                    </c:extLst>
                    <c:strCache>
                      <c:ptCount val="1"/>
                      <c:pt idx="0">
                        <c:v>Open table </c:v>
                      </c:pt>
                    </c:strCache>
                  </c:strRef>
                </c:tx>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Data'!$CD$213:$CD$318</c15:sqref>
                        </c15:formulaRef>
                      </c:ext>
                    </c:extLst>
                    <c:numCache>
                      <c:formatCode>0.00</c:formatCode>
                      <c:ptCount val="106"/>
                      <c:pt idx="0">
                        <c:v>0.86569124115817797</c:v>
                      </c:pt>
                      <c:pt idx="1">
                        <c:v>-1.0531541467453176</c:v>
                      </c:pt>
                      <c:pt idx="2">
                        <c:v>-0.40502312112040773</c:v>
                      </c:pt>
                      <c:pt idx="3">
                        <c:v>-0.31315212137163401</c:v>
                      </c:pt>
                      <c:pt idx="4">
                        <c:v>6.6539394028434617E-2</c:v>
                      </c:pt>
                      <c:pt idx="5">
                        <c:v>-0.52055404957160523</c:v>
                      </c:pt>
                      <c:pt idx="6">
                        <c:v>0.72033370045977596</c:v>
                      </c:pt>
                      <c:pt idx="7">
                        <c:v>-0.59442840142438624</c:v>
                      </c:pt>
                      <c:pt idx="8">
                        <c:v>-0.28697517897746294</c:v>
                      </c:pt>
                      <c:pt idx="9">
                        <c:v>1.8105781810400856</c:v>
                      </c:pt>
                      <c:pt idx="10">
                        <c:v>-0.66440138205495913</c:v>
                      </c:pt>
                      <c:pt idx="11">
                        <c:v>-0.60437060550678778</c:v>
                      </c:pt>
                      <c:pt idx="12">
                        <c:v>1.2485290236729307</c:v>
                      </c:pt>
                      <c:pt idx="13">
                        <c:v>-0.68340483542765051</c:v>
                      </c:pt>
                      <c:pt idx="14">
                        <c:v>-0.96921174012554767</c:v>
                      </c:pt>
                      <c:pt idx="15">
                        <c:v>-0.48946893047852702</c:v>
                      </c:pt>
                      <c:pt idx="16">
                        <c:v>-0.93636471144824651</c:v>
                      </c:pt>
                      <c:pt idx="17">
                        <c:v>2.7330969426425937E-3</c:v>
                      </c:pt>
                      <c:pt idx="18">
                        <c:v>3.3818216035720834E-2</c:v>
                      </c:pt>
                      <c:pt idx="19">
                        <c:v>-0.37897202941082392</c:v>
                      </c:pt>
                      <c:pt idx="20">
                        <c:v>-8.1083458992539992E-2</c:v>
                      </c:pt>
                      <c:pt idx="21">
                        <c:v>0.39425457669392316</c:v>
                      </c:pt>
                      <c:pt idx="22">
                        <c:v>0.23807387712100808</c:v>
                      </c:pt>
                      <c:pt idx="23">
                        <c:v>0.23190719357622722</c:v>
                      </c:pt>
                      <c:pt idx="24">
                        <c:v>6.7420348820546289E-2</c:v>
                      </c:pt>
                      <c:pt idx="25">
                        <c:v>-0.44781235388011054</c:v>
                      </c:pt>
                      <c:pt idx="26">
                        <c:v>-0.62828223557838636</c:v>
                      </c:pt>
                      <c:pt idx="27">
                        <c:v>-0.36789716916713616</c:v>
                      </c:pt>
                      <c:pt idx="28">
                        <c:v>0.23945823465146884</c:v>
                      </c:pt>
                      <c:pt idx="29">
                        <c:v>-5.8052783713052884E-2</c:v>
                      </c:pt>
                      <c:pt idx="30">
                        <c:v>-0.28974389403838496</c:v>
                      </c:pt>
                      <c:pt idx="31">
                        <c:v>-0.67673474914452036</c:v>
                      </c:pt>
                      <c:pt idx="32">
                        <c:v>-0.13041692735078553</c:v>
                      </c:pt>
                      <c:pt idx="33">
                        <c:v>-0.11707675478452527</c:v>
                      </c:pt>
                      <c:pt idx="34">
                        <c:v>6.2763873490813804E-2</c:v>
                      </c:pt>
                      <c:pt idx="35">
                        <c:v>-0.1495462314080645</c:v>
                      </c:pt>
                      <c:pt idx="36">
                        <c:v>-0.47977842776530016</c:v>
                      </c:pt>
                      <c:pt idx="37">
                        <c:v>-0.36550600615997625</c:v>
                      </c:pt>
                      <c:pt idx="38">
                        <c:v>-0.39633942388387972</c:v>
                      </c:pt>
                      <c:pt idx="39">
                        <c:v>-6.3841915204071509E-2</c:v>
                      </c:pt>
                      <c:pt idx="40">
                        <c:v>-0.41370681835693557</c:v>
                      </c:pt>
                      <c:pt idx="41">
                        <c:v>-9.0773961705766834E-2</c:v>
                      </c:pt>
                      <c:pt idx="42">
                        <c:v>-0.93246334022603827</c:v>
                      </c:pt>
                      <c:pt idx="43">
                        <c:v>1.148981132164328</c:v>
                      </c:pt>
                      <c:pt idx="44">
                        <c:v>-0.40099589921361212</c:v>
                      </c:pt>
                      <c:pt idx="45">
                        <c:v>-6.8246689164629212E-2</c:v>
                      </c:pt>
                      <c:pt idx="46">
                        <c:v>-0.55591809194065378</c:v>
                      </c:pt>
                      <c:pt idx="47">
                        <c:v>-8.0705906938777897E-2</c:v>
                      </c:pt>
                      <c:pt idx="48">
                        <c:v>-0.34662840347187213</c:v>
                      </c:pt>
                      <c:pt idx="49">
                        <c:v>-0.3137813747945708</c:v>
                      </c:pt>
                      <c:pt idx="50">
                        <c:v>-0.1310461807737224</c:v>
                      </c:pt>
                      <c:pt idx="51">
                        <c:v>3.8955464725988991</c:v>
                      </c:pt>
                      <c:pt idx="52">
                        <c:v>4.4592316888656889</c:v>
                      </c:pt>
                      <c:pt idx="53">
                        <c:v>-1.2327430736514824</c:v>
                      </c:pt>
                      <c:pt idx="54">
                        <c:v>-0.77426902969972533</c:v>
                      </c:pt>
                      <c:pt idx="55">
                        <c:v>-0.78194592145955444</c:v>
                      </c:pt>
                      <c:pt idx="56">
                        <c:v>6.7797900874308231E-2</c:v>
                      </c:pt>
                      <c:pt idx="57">
                        <c:v>-0.67446943682194793</c:v>
                      </c:pt>
                      <c:pt idx="58">
                        <c:v>-1.1291679602360838</c:v>
                      </c:pt>
                      <c:pt idx="59">
                        <c:v>1.3717368438839572</c:v>
                      </c:pt>
                      <c:pt idx="60">
                        <c:v>-1.3375790684539516E-2</c:v>
                      </c:pt>
                      <c:pt idx="61">
                        <c:v>-1.3135392131565677</c:v>
                      </c:pt>
                      <c:pt idx="62">
                        <c:v>-0.63558157528445336</c:v>
                      </c:pt>
                      <c:pt idx="63">
                        <c:v>-0.32586304051495751</c:v>
                      </c:pt>
                      <c:pt idx="64">
                        <c:v>0.35788372884817571</c:v>
                      </c:pt>
                      <c:pt idx="65">
                        <c:v>-1.2231784216228427</c:v>
                      </c:pt>
                      <c:pt idx="66">
                        <c:v>-0.4836797989875084</c:v>
                      </c:pt>
                      <c:pt idx="67">
                        <c:v>2.1187865075945327</c:v>
                      </c:pt>
                      <c:pt idx="68">
                        <c:v>0.18546829096349074</c:v>
                      </c:pt>
                      <c:pt idx="69">
                        <c:v>-0.69762596278602229</c:v>
                      </c:pt>
                      <c:pt idx="70">
                        <c:v>-0.5901494781484159</c:v>
                      </c:pt>
                      <c:pt idx="71">
                        <c:v>-0.57001336861443808</c:v>
                      </c:pt>
                      <c:pt idx="72">
                        <c:v>-0.62538766983287708</c:v>
                      </c:pt>
                      <c:pt idx="73">
                        <c:v>-0.44919671141057144</c:v>
                      </c:pt>
                      <c:pt idx="74">
                        <c:v>-0.28231870364773054</c:v>
                      </c:pt>
                      <c:pt idx="75">
                        <c:v>-0.27111799271945547</c:v>
                      </c:pt>
                      <c:pt idx="76">
                        <c:v>-0.63784688760702579</c:v>
                      </c:pt>
                      <c:pt idx="77">
                        <c:v>-0.22253962846873396</c:v>
                      </c:pt>
                      <c:pt idx="78">
                        <c:v>3.0042695498099854E-2</c:v>
                      </c:pt>
                      <c:pt idx="79">
                        <c:v>-0.11657335204617601</c:v>
                      </c:pt>
                      <c:pt idx="80">
                        <c:v>-0.19674023812832495</c:v>
                      </c:pt>
                      <c:pt idx="81">
                        <c:v>-0.10851890823258473</c:v>
                      </c:pt>
                      <c:pt idx="82">
                        <c:v>9.8127915859862108E-2</c:v>
                      </c:pt>
                      <c:pt idx="83">
                        <c:v>0.13235930206762445</c:v>
                      </c:pt>
                      <c:pt idx="84">
                        <c:v>-0.47877162228860126</c:v>
                      </c:pt>
                      <c:pt idx="85">
                        <c:v>-0.50595537015947134</c:v>
                      </c:pt>
                      <c:pt idx="86">
                        <c:v>-0.33869981034286839</c:v>
                      </c:pt>
                      <c:pt idx="87">
                        <c:v>-0.33668619938947053</c:v>
                      </c:pt>
                      <c:pt idx="88">
                        <c:v>-0.74406486539875871</c:v>
                      </c:pt>
                      <c:pt idx="89">
                        <c:v>-0.2344954435045333</c:v>
                      </c:pt>
                      <c:pt idx="90">
                        <c:v>-0.30270651455088293</c:v>
                      </c:pt>
                      <c:pt idx="91">
                        <c:v>-0.24670295990950727</c:v>
                      </c:pt>
                      <c:pt idx="92">
                        <c:v>-0.16867553546534331</c:v>
                      </c:pt>
                      <c:pt idx="93">
                        <c:v>-0.29414866799894251</c:v>
                      </c:pt>
                      <c:pt idx="94">
                        <c:v>-0.18302251350830256</c:v>
                      </c:pt>
                      <c:pt idx="95">
                        <c:v>-0.26646151738972307</c:v>
                      </c:pt>
                      <c:pt idx="96">
                        <c:v>-0.15483196016073372</c:v>
                      </c:pt>
                      <c:pt idx="97">
                        <c:v>-0.35103317743242973</c:v>
                      </c:pt>
                      <c:pt idx="98">
                        <c:v>-0.11002911644763304</c:v>
                      </c:pt>
                      <c:pt idx="99">
                        <c:v>-0.18704973541509809</c:v>
                      </c:pt>
                      <c:pt idx="100">
                        <c:v>-0.20026405729677105</c:v>
                      </c:pt>
                      <c:pt idx="101">
                        <c:v>-0.2667132187588977</c:v>
                      </c:pt>
                      <c:pt idx="102">
                        <c:v>-0.2076892476874253</c:v>
                      </c:pt>
                      <c:pt idx="103">
                        <c:v>2.8639484110362989</c:v>
                      </c:pt>
                      <c:pt idx="104">
                        <c:v>1.7083874251551485</c:v>
                      </c:pt>
                      <c:pt idx="105">
                        <c:v>-0.40980544713472733</c:v>
                      </c:pt>
                    </c:numCache>
                  </c:numRef>
                </c:val>
                <c:smooth val="0"/>
                <c:extLst xmlns:c15="http://schemas.microsoft.com/office/drawing/2012/chart">
                  <c:ext xmlns:c16="http://schemas.microsoft.com/office/drawing/2014/chart" uri="{C3380CC4-5D6E-409C-BE32-E72D297353CC}">
                    <c16:uniqueId val="{0000000B-A840-4806-BC8D-49A0A03C7574}"/>
                  </c:ext>
                </c:extLst>
              </c15:ser>
            </c15:filteredLineSeries>
            <c15:filteredLineSeries>
              <c15:ser>
                <c:idx val="16"/>
                <c:order val="16"/>
                <c:tx>
                  <c:strRef>
                    <c:extLst xmlns:c15="http://schemas.microsoft.com/office/drawing/2012/chart">
                      <c:ext xmlns:c15="http://schemas.microsoft.com/office/drawing/2012/chart" uri="{02D57815-91ED-43cb-92C2-25804820EDAC}">
                        <c15:formulaRef>
                          <c15:sqref>'Chart Data'!$CI$4</c15:sqref>
                        </c15:formulaRef>
                      </c:ext>
                    </c:extLst>
                    <c:strCache>
                      <c:ptCount val="1"/>
                      <c:pt idx="0">
                        <c:v>Fuel demand</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Data'!$CI$213:$CI$318</c15:sqref>
                        </c15:formulaRef>
                      </c:ext>
                    </c:extLst>
                    <c:numCache>
                      <c:formatCode>0.00</c:formatCode>
                      <c:ptCount val="106"/>
                      <c:pt idx="0">
                        <c:v>8.4728620764764964E-2</c:v>
                      </c:pt>
                      <c:pt idx="1">
                        <c:v>0.28286693845002681</c:v>
                      </c:pt>
                      <c:pt idx="2">
                        <c:v>0.48825245159803909</c:v>
                      </c:pt>
                      <c:pt idx="3">
                        <c:v>4.5023794909465634E-2</c:v>
                      </c:pt>
                      <c:pt idx="4">
                        <c:v>-7.9891188925752712E-2</c:v>
                      </c:pt>
                      <c:pt idx="5">
                        <c:v>7.5830943053136868E-2</c:v>
                      </c:pt>
                      <c:pt idx="6">
                        <c:v>6.5767751133149225E-3</c:v>
                      </c:pt>
                      <c:pt idx="7">
                        <c:v>-6.0302310343342956E-2</c:v>
                      </c:pt>
                      <c:pt idx="8">
                        <c:v>-0.40402508172119017</c:v>
                      </c:pt>
                      <c:pt idx="9">
                        <c:v>-0.57665705642340936</c:v>
                      </c:pt>
                      <c:pt idx="10">
                        <c:v>-0.9365513456850153</c:v>
                      </c:pt>
                      <c:pt idx="11">
                        <c:v>-0.90355320578637899</c:v>
                      </c:pt>
                      <c:pt idx="12">
                        <c:v>-0.78046871975867282</c:v>
                      </c:pt>
                      <c:pt idx="13">
                        <c:v>-0.47916141129145762</c:v>
                      </c:pt>
                      <c:pt idx="14">
                        <c:v>-1.1152891465590329</c:v>
                      </c:pt>
                      <c:pt idx="15">
                        <c:v>-0.89570006624466258</c:v>
                      </c:pt>
                      <c:pt idx="16">
                        <c:v>-0.88591988576503411</c:v>
                      </c:pt>
                      <c:pt idx="17">
                        <c:v>-1.2429491952079732</c:v>
                      </c:pt>
                      <c:pt idx="18">
                        <c:v>-1.0015160009878488</c:v>
                      </c:pt>
                      <c:pt idx="19">
                        <c:v>-1.3032426127861381</c:v>
                      </c:pt>
                      <c:pt idx="20">
                        <c:v>-1.0913659441794195</c:v>
                      </c:pt>
                      <c:pt idx="21">
                        <c:v>-0.80588141650493095</c:v>
                      </c:pt>
                      <c:pt idx="22">
                        <c:v>-0.97682110724417914</c:v>
                      </c:pt>
                      <c:pt idx="23">
                        <c:v>-0.95929887072615394</c:v>
                      </c:pt>
                      <c:pt idx="24">
                        <c:v>-0.37386777967531326</c:v>
                      </c:pt>
                      <c:pt idx="25">
                        <c:v>-1.052551095235382</c:v>
                      </c:pt>
                      <c:pt idx="26">
                        <c:v>-0.81963883938404936</c:v>
                      </c:pt>
                      <c:pt idx="27">
                        <c:v>-0.74073167939504259</c:v>
                      </c:pt>
                      <c:pt idx="28">
                        <c:v>-0.86334639346382813</c:v>
                      </c:pt>
                      <c:pt idx="29">
                        <c:v>-1.0300049495428674</c:v>
                      </c:pt>
                      <c:pt idx="30">
                        <c:v>-1.1418459681258968</c:v>
                      </c:pt>
                      <c:pt idx="31">
                        <c:v>-1.3057454877660097</c:v>
                      </c:pt>
                      <c:pt idx="32">
                        <c:v>-0.55407588902090132</c:v>
                      </c:pt>
                      <c:pt idx="33">
                        <c:v>-0.33996134016543444</c:v>
                      </c:pt>
                      <c:pt idx="34">
                        <c:v>0.21607667256924498</c:v>
                      </c:pt>
                      <c:pt idx="35">
                        <c:v>-7.1746367823567303E-2</c:v>
                      </c:pt>
                      <c:pt idx="36">
                        <c:v>0.80774016765870749</c:v>
                      </c:pt>
                      <c:pt idx="37">
                        <c:v>1.2122794354147</c:v>
                      </c:pt>
                      <c:pt idx="38">
                        <c:v>0.43427125352440776</c:v>
                      </c:pt>
                      <c:pt idx="39">
                        <c:v>1.2590366059972671</c:v>
                      </c:pt>
                      <c:pt idx="40">
                        <c:v>1.4873864127324361</c:v>
                      </c:pt>
                      <c:pt idx="41">
                        <c:v>1.4516264387420577</c:v>
                      </c:pt>
                      <c:pt idx="42">
                        <c:v>0.80875059086264989</c:v>
                      </c:pt>
                      <c:pt idx="43">
                        <c:v>0.73405426259337714</c:v>
                      </c:pt>
                      <c:pt idx="44">
                        <c:v>0.5740228060779079</c:v>
                      </c:pt>
                      <c:pt idx="45">
                        <c:v>0.39475463868218658</c:v>
                      </c:pt>
                      <c:pt idx="46">
                        <c:v>0.46062412863422364</c:v>
                      </c:pt>
                      <c:pt idx="47">
                        <c:v>0.87583947569141918</c:v>
                      </c:pt>
                      <c:pt idx="48">
                        <c:v>1.0065380772892447E-2</c:v>
                      </c:pt>
                      <c:pt idx="49">
                        <c:v>-0.42006098447177281</c:v>
                      </c:pt>
                      <c:pt idx="50">
                        <c:v>-0.22808249228645247</c:v>
                      </c:pt>
                      <c:pt idx="51">
                        <c:v>-0.57948154003245922</c:v>
                      </c:pt>
                      <c:pt idx="52">
                        <c:v>-0.51669610330278037</c:v>
                      </c:pt>
                      <c:pt idx="53">
                        <c:v>-0.13724721220452407</c:v>
                      </c:pt>
                      <c:pt idx="54">
                        <c:v>-0.53751829412949115</c:v>
                      </c:pt>
                      <c:pt idx="55">
                        <c:v>-0.90598668709688224</c:v>
                      </c:pt>
                      <c:pt idx="56">
                        <c:v>-0.29786071442178447</c:v>
                      </c:pt>
                      <c:pt idx="57">
                        <c:v>-0.47390532028502447</c:v>
                      </c:pt>
                      <c:pt idx="58">
                        <c:v>-0.27248090261519448</c:v>
                      </c:pt>
                      <c:pt idx="59">
                        <c:v>5.0306282813767644E-2</c:v>
                      </c:pt>
                      <c:pt idx="60">
                        <c:v>0.13519430988766398</c:v>
                      </c:pt>
                      <c:pt idx="61">
                        <c:v>-0.17255846091439569</c:v>
                      </c:pt>
                      <c:pt idx="62">
                        <c:v>-0.20082577448599903</c:v>
                      </c:pt>
                      <c:pt idx="63">
                        <c:v>7.6713136089214207E-2</c:v>
                      </c:pt>
                      <c:pt idx="64">
                        <c:v>-8.5781640875717352E-2</c:v>
                      </c:pt>
                      <c:pt idx="65">
                        <c:v>-0.52839127131330565</c:v>
                      </c:pt>
                      <c:pt idx="66">
                        <c:v>0.37924717527968221</c:v>
                      </c:pt>
                      <c:pt idx="67">
                        <c:v>0.47713986060723873</c:v>
                      </c:pt>
                      <c:pt idx="68">
                        <c:v>0.85096361073578397</c:v>
                      </c:pt>
                      <c:pt idx="69">
                        <c:v>0.87882870519269751</c:v>
                      </c:pt>
                      <c:pt idx="70">
                        <c:v>0.24819299224383135</c:v>
                      </c:pt>
                      <c:pt idx="71">
                        <c:v>1.2260190147029761</c:v>
                      </c:pt>
                      <c:pt idx="72">
                        <c:v>0.84609899535296884</c:v>
                      </c:pt>
                      <c:pt idx="73">
                        <c:v>0.95194597661605473</c:v>
                      </c:pt>
                      <c:pt idx="74">
                        <c:v>0.83586933224215854</c:v>
                      </c:pt>
                      <c:pt idx="75">
                        <c:v>1.1499403861975126</c:v>
                      </c:pt>
                      <c:pt idx="76">
                        <c:v>0.78048321053729086</c:v>
                      </c:pt>
                      <c:pt idx="77">
                        <c:v>0.80176039510951169</c:v>
                      </c:pt>
                      <c:pt idx="78">
                        <c:v>0.87254600255364478</c:v>
                      </c:pt>
                      <c:pt idx="79">
                        <c:v>0.10424200216801716</c:v>
                      </c:pt>
                      <c:pt idx="80">
                        <c:v>-0.21175980713960635</c:v>
                      </c:pt>
                      <c:pt idx="81">
                        <c:v>0.49432075927532687</c:v>
                      </c:pt>
                      <c:pt idx="82">
                        <c:v>0.30448951813300784</c:v>
                      </c:pt>
                      <c:pt idx="83">
                        <c:v>0.65431182060334303</c:v>
                      </c:pt>
                      <c:pt idx="84">
                        <c:v>0.23657501977338821</c:v>
                      </c:pt>
                      <c:pt idx="85">
                        <c:v>-0.10809697692101125</c:v>
                      </c:pt>
                      <c:pt idx="86">
                        <c:v>-0.25686763651347183</c:v>
                      </c:pt>
                      <c:pt idx="87">
                        <c:v>0.11652903112866574</c:v>
                      </c:pt>
                      <c:pt idx="88">
                        <c:v>0.14366814175785367</c:v>
                      </c:pt>
                      <c:pt idx="89">
                        <c:v>-0.23628865969996937</c:v>
                      </c:pt>
                      <c:pt idx="90">
                        <c:v>-4.7180411118995388E-2</c:v>
                      </c:pt>
                      <c:pt idx="91">
                        <c:v>-0.66092172762254586</c:v>
                      </c:pt>
                      <c:pt idx="92">
                        <c:v>-0.79151836262020414</c:v>
                      </c:pt>
                      <c:pt idx="93">
                        <c:v>-0.89905768667205044</c:v>
                      </c:pt>
                      <c:pt idx="94">
                        <c:v>-0.65931987489998911</c:v>
                      </c:pt>
                      <c:pt idx="95">
                        <c:v>-0.3580276847585947</c:v>
                      </c:pt>
                      <c:pt idx="96">
                        <c:v>-0.2444606539401887</c:v>
                      </c:pt>
                      <c:pt idx="97">
                        <c:v>-0.270720794277092</c:v>
                      </c:pt>
                      <c:pt idx="98">
                        <c:v>-0.17208773309778799</c:v>
                      </c:pt>
                      <c:pt idx="99">
                        <c:v>-0.38245838258974635</c:v>
                      </c:pt>
                      <c:pt idx="100">
                        <c:v>-0.44621717998650123</c:v>
                      </c:pt>
                      <c:pt idx="101">
                        <c:v>-0.39681471006319569</c:v>
                      </c:pt>
                      <c:pt idx="102">
                        <c:v>-0.75401881125551407</c:v>
                      </c:pt>
                    </c:numCache>
                  </c:numRef>
                </c:val>
                <c:smooth val="0"/>
                <c:extLst xmlns:c15="http://schemas.microsoft.com/office/drawing/2012/chart">
                  <c:ext xmlns:c16="http://schemas.microsoft.com/office/drawing/2014/chart" uri="{C3380CC4-5D6E-409C-BE32-E72D297353CC}">
                    <c16:uniqueId val="{00000010-A840-4806-BC8D-49A0A03C7574}"/>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'Chart Data'!$CJ$4</c15:sqref>
                        </c15:formulaRef>
                      </c:ext>
                    </c:extLst>
                    <c:strCache>
                      <c:ptCount val="1"/>
                      <c:pt idx="0">
                        <c:v>Electricity transmission</c:v>
                      </c:pt>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Data'!$CJ$213:$CJ$318</c15:sqref>
                        </c15:formulaRef>
                      </c:ext>
                    </c:extLst>
                    <c:numCache>
                      <c:formatCode>0.00</c:formatCode>
                      <c:ptCount val="106"/>
                      <c:pt idx="0">
                        <c:v>1.7692656076431561</c:v>
                      </c:pt>
                      <c:pt idx="1">
                        <c:v>2.1853619822849919</c:v>
                      </c:pt>
                      <c:pt idx="2">
                        <c:v>1.4690458657205685</c:v>
                      </c:pt>
                      <c:pt idx="3">
                        <c:v>1.0181372448050563</c:v>
                      </c:pt>
                      <c:pt idx="4">
                        <c:v>0.71915217634710371</c:v>
                      </c:pt>
                      <c:pt idx="5">
                        <c:v>1.1140144508091698</c:v>
                      </c:pt>
                      <c:pt idx="6">
                        <c:v>0.49483304783305376</c:v>
                      </c:pt>
                      <c:pt idx="7">
                        <c:v>1.1688277548065207</c:v>
                      </c:pt>
                      <c:pt idx="8">
                        <c:v>1.1582555574514808</c:v>
                      </c:pt>
                      <c:pt idx="9">
                        <c:v>0.80826395892809155</c:v>
                      </c:pt>
                      <c:pt idx="10">
                        <c:v>0.31391179454623486</c:v>
                      </c:pt>
                      <c:pt idx="11">
                        <c:v>7.6712591593315851E-2</c:v>
                      </c:pt>
                      <c:pt idx="12">
                        <c:v>-0.27690310790552902</c:v>
                      </c:pt>
                      <c:pt idx="13">
                        <c:v>-0.39858613102649676</c:v>
                      </c:pt>
                      <c:pt idx="14">
                        <c:v>-0.63314473115346459</c:v>
                      </c:pt>
                      <c:pt idx="15">
                        <c:v>-2.0960354813128058E-2</c:v>
                      </c:pt>
                      <c:pt idx="16">
                        <c:v>-0.10531774750057413</c:v>
                      </c:pt>
                      <c:pt idx="17">
                        <c:v>-0.63726465872502147</c:v>
                      </c:pt>
                      <c:pt idx="18">
                        <c:v>-0.993687323920876</c:v>
                      </c:pt>
                      <c:pt idx="19">
                        <c:v>-0.78297569965445157</c:v>
                      </c:pt>
                      <c:pt idx="20">
                        <c:v>-1.0456414699479428</c:v>
                      </c:pt>
                      <c:pt idx="21">
                        <c:v>-1.1613256436594948</c:v>
                      </c:pt>
                      <c:pt idx="22">
                        <c:v>-1.0764414352136906</c:v>
                      </c:pt>
                      <c:pt idx="23">
                        <c:v>-0.96598627488076549</c:v>
                      </c:pt>
                      <c:pt idx="24">
                        <c:v>-1.0119709296521322</c:v>
                      </c:pt>
                      <c:pt idx="25">
                        <c:v>-1.1395549416701281</c:v>
                      </c:pt>
                      <c:pt idx="26">
                        <c:v>-1.0390782915837524</c:v>
                      </c:pt>
                      <c:pt idx="27">
                        <c:v>-0.77098452486977709</c:v>
                      </c:pt>
                      <c:pt idx="28">
                        <c:v>-0.89217009038610395</c:v>
                      </c:pt>
                      <c:pt idx="29">
                        <c:v>-1.0962598199809064</c:v>
                      </c:pt>
                      <c:pt idx="30">
                        <c:v>-1.1025555129445674</c:v>
                      </c:pt>
                      <c:pt idx="31">
                        <c:v>-1.1807672654540133</c:v>
                      </c:pt>
                      <c:pt idx="32">
                        <c:v>-1.295484251101459</c:v>
                      </c:pt>
                      <c:pt idx="33">
                        <c:v>-1.3876068754469335</c:v>
                      </c:pt>
                      <c:pt idx="34">
                        <c:v>-0.75419166094390655</c:v>
                      </c:pt>
                      <c:pt idx="35">
                        <c:v>-0.6547066640497361</c:v>
                      </c:pt>
                      <c:pt idx="36">
                        <c:v>-0.75342182491311738</c:v>
                      </c:pt>
                      <c:pt idx="37">
                        <c:v>-0.32013788227877688</c:v>
                      </c:pt>
                      <c:pt idx="38">
                        <c:v>-0.14248353909719455</c:v>
                      </c:pt>
                      <c:pt idx="39">
                        <c:v>-9.0279848763538117E-2</c:v>
                      </c:pt>
                      <c:pt idx="40">
                        <c:v>0.35669314854541684</c:v>
                      </c:pt>
                      <c:pt idx="41">
                        <c:v>-6.8473264586295823E-2</c:v>
                      </c:pt>
                      <c:pt idx="42">
                        <c:v>0.31410914657955136</c:v>
                      </c:pt>
                      <c:pt idx="43">
                        <c:v>0.75724764281141588</c:v>
                      </c:pt>
                      <c:pt idx="44">
                        <c:v>1.0195284950895132</c:v>
                      </c:pt>
                      <c:pt idx="45">
                        <c:v>1.351603464803103</c:v>
                      </c:pt>
                      <c:pt idx="46">
                        <c:v>1.4398165616786571</c:v>
                      </c:pt>
                      <c:pt idx="47">
                        <c:v>1.3671176180337634</c:v>
                      </c:pt>
                      <c:pt idx="48">
                        <c:v>1.4547647549460034</c:v>
                      </c:pt>
                      <c:pt idx="49">
                        <c:v>1.3015527057419944</c:v>
                      </c:pt>
                      <c:pt idx="50">
                        <c:v>0.57140074373437388</c:v>
                      </c:pt>
                      <c:pt idx="51">
                        <c:v>7.0483769979785865E-2</c:v>
                      </c:pt>
                      <c:pt idx="52">
                        <c:v>1.9690820948636587</c:v>
                      </c:pt>
                      <c:pt idx="53">
                        <c:v>2.4134014412783444</c:v>
                      </c:pt>
                      <c:pt idx="54">
                        <c:v>2.1318763192390446</c:v>
                      </c:pt>
                      <c:pt idx="55">
                        <c:v>1.4823483713712482</c:v>
                      </c:pt>
                      <c:pt idx="56">
                        <c:v>1.4864960260879814</c:v>
                      </c:pt>
                      <c:pt idx="57">
                        <c:v>2.0196547766575077</c:v>
                      </c:pt>
                      <c:pt idx="58">
                        <c:v>1.950012343016216</c:v>
                      </c:pt>
                      <c:pt idx="59">
                        <c:v>0.63054274439637692</c:v>
                      </c:pt>
                      <c:pt idx="60">
                        <c:v>0.75771574226234095</c:v>
                      </c:pt>
                      <c:pt idx="61">
                        <c:v>0.33048284131069067</c:v>
                      </c:pt>
                      <c:pt idx="62">
                        <c:v>0.9475847083985508</c:v>
                      </c:pt>
                      <c:pt idx="63">
                        <c:v>0.17596924729191438</c:v>
                      </c:pt>
                      <c:pt idx="64">
                        <c:v>-0.62487388684809519</c:v>
                      </c:pt>
                      <c:pt idx="65">
                        <c:v>-0.67971981101624246</c:v>
                      </c:pt>
                      <c:pt idx="66">
                        <c:v>-0.57933449740809617</c:v>
                      </c:pt>
                      <c:pt idx="67">
                        <c:v>-0.77574217678039947</c:v>
                      </c:pt>
                      <c:pt idx="68">
                        <c:v>-0.85330804990808196</c:v>
                      </c:pt>
                      <c:pt idx="69">
                        <c:v>-1.0768622354169615</c:v>
                      </c:pt>
                      <c:pt idx="70">
                        <c:v>-1.1797266820056156</c:v>
                      </c:pt>
                      <c:pt idx="71">
                        <c:v>-1.1860843532937901</c:v>
                      </c:pt>
                      <c:pt idx="72">
                        <c:v>-1.3946348912449691</c:v>
                      </c:pt>
                      <c:pt idx="73">
                        <c:v>-1.486658024069516</c:v>
                      </c:pt>
                      <c:pt idx="74">
                        <c:v>-1.0669766926571809</c:v>
                      </c:pt>
                      <c:pt idx="75">
                        <c:v>-1.2253688249836225</c:v>
                      </c:pt>
                      <c:pt idx="76">
                        <c:v>-1.0415019702739079</c:v>
                      </c:pt>
                      <c:pt idx="77">
                        <c:v>-0.97881252603782187</c:v>
                      </c:pt>
                      <c:pt idx="78">
                        <c:v>-1.3147578790163783</c:v>
                      </c:pt>
                      <c:pt idx="79">
                        <c:v>-0.99723639850349988</c:v>
                      </c:pt>
                      <c:pt idx="80">
                        <c:v>-0.70769650049958055</c:v>
                      </c:pt>
                      <c:pt idx="81">
                        <c:v>-1.03961326238481</c:v>
                      </c:pt>
                      <c:pt idx="82">
                        <c:v>-1.3590430228892643</c:v>
                      </c:pt>
                      <c:pt idx="83">
                        <c:v>-1.19708387488626</c:v>
                      </c:pt>
                      <c:pt idx="84">
                        <c:v>-0.89829778947016425</c:v>
                      </c:pt>
                      <c:pt idx="85">
                        <c:v>-1.1935853615683703</c:v>
                      </c:pt>
                      <c:pt idx="86">
                        <c:v>-1.0828415127238993</c:v>
                      </c:pt>
                      <c:pt idx="87">
                        <c:v>-0.96026306591457711</c:v>
                      </c:pt>
                      <c:pt idx="88">
                        <c:v>-0.91397504355480663</c:v>
                      </c:pt>
                      <c:pt idx="89">
                        <c:v>-0.53723490497855464</c:v>
                      </c:pt>
                      <c:pt idx="90">
                        <c:v>-0.30427469322059802</c:v>
                      </c:pt>
                      <c:pt idx="91">
                        <c:v>-0.50130704886364841</c:v>
                      </c:pt>
                      <c:pt idx="92">
                        <c:v>0.28124921752802567</c:v>
                      </c:pt>
                      <c:pt idx="93">
                        <c:v>0.34516028716042974</c:v>
                      </c:pt>
                      <c:pt idx="94">
                        <c:v>0.20319404183840042</c:v>
                      </c:pt>
                      <c:pt idx="95">
                        <c:v>0.17683531282655299</c:v>
                      </c:pt>
                      <c:pt idx="96">
                        <c:v>0.5491130120378882</c:v>
                      </c:pt>
                      <c:pt idx="97">
                        <c:v>1.0742113184036788</c:v>
                      </c:pt>
                      <c:pt idx="98">
                        <c:v>1.9114846592888541</c:v>
                      </c:pt>
                      <c:pt idx="99">
                        <c:v>1.2178183583167546</c:v>
                      </c:pt>
                      <c:pt idx="100">
                        <c:v>1.271613912985265</c:v>
                      </c:pt>
                      <c:pt idx="101">
                        <c:v>1.140185613838941</c:v>
                      </c:pt>
                      <c:pt idx="102">
                        <c:v>1.0177833159519176</c:v>
                      </c:pt>
                      <c:pt idx="103">
                        <c:v>0.6355417855708908</c:v>
                      </c:pt>
                      <c:pt idx="104">
                        <c:v>1.8872413483531383</c:v>
                      </c:pt>
                    </c:numCache>
                  </c:numRef>
                </c:val>
                <c:smooth val="0"/>
                <c:extLst xmlns:c15="http://schemas.microsoft.com/office/drawing/2012/chart">
                  <c:ext xmlns:c16="http://schemas.microsoft.com/office/drawing/2014/chart" uri="{C3380CC4-5D6E-409C-BE32-E72D297353CC}">
                    <c16:uniqueId val="{00000011-A840-4806-BC8D-49A0A03C7574}"/>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'Chart Data'!$CK$4</c15:sqref>
                        </c15:formulaRef>
                      </c:ext>
                    </c:extLst>
                    <c:strCache>
                      <c:ptCount val="1"/>
                      <c:pt idx="0">
                        <c:v>Economic policy uncertainty</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Data'!$CK$213:$CK$318</c15:sqref>
                        </c15:formulaRef>
                      </c:ext>
                    </c:extLst>
                    <c:numCache>
                      <c:formatCode>0.00</c:formatCode>
                      <c:ptCount val="106"/>
                      <c:pt idx="0">
                        <c:v>0.77492304340880191</c:v>
                      </c:pt>
                      <c:pt idx="1">
                        <c:v>-0.17334792831113108</c:v>
                      </c:pt>
                      <c:pt idx="2">
                        <c:v>-0.38880972645001577</c:v>
                      </c:pt>
                      <c:pt idx="3">
                        <c:v>0.43026023090303345</c:v>
                      </c:pt>
                      <c:pt idx="4">
                        <c:v>0.36361322601515456</c:v>
                      </c:pt>
                      <c:pt idx="5">
                        <c:v>-0.7710339216018337</c:v>
                      </c:pt>
                      <c:pt idx="6">
                        <c:v>-0.59358627108785589</c:v>
                      </c:pt>
                      <c:pt idx="7">
                        <c:v>0.42165769630473399</c:v>
                      </c:pt>
                      <c:pt idx="8">
                        <c:v>0.48316129103278749</c:v>
                      </c:pt>
                      <c:pt idx="9">
                        <c:v>-0.67544617926535966</c:v>
                      </c:pt>
                      <c:pt idx="10">
                        <c:v>0.57691986285467589</c:v>
                      </c:pt>
                      <c:pt idx="11">
                        <c:v>0.51950926353549731</c:v>
                      </c:pt>
                      <c:pt idx="12">
                        <c:v>0.92151023296382739</c:v>
                      </c:pt>
                      <c:pt idx="13">
                        <c:v>1.0213720767007204</c:v>
                      </c:pt>
                      <c:pt idx="14">
                        <c:v>0.19308382437812452</c:v>
                      </c:pt>
                      <c:pt idx="15">
                        <c:v>0.6124166371971338</c:v>
                      </c:pt>
                      <c:pt idx="16">
                        <c:v>0.35874147484264385</c:v>
                      </c:pt>
                      <c:pt idx="17">
                        <c:v>1.0285800951641377</c:v>
                      </c:pt>
                      <c:pt idx="18">
                        <c:v>0.61315917176246015</c:v>
                      </c:pt>
                      <c:pt idx="19">
                        <c:v>0.33992456232131035</c:v>
                      </c:pt>
                      <c:pt idx="20">
                        <c:v>-1.8353213915043087</c:v>
                      </c:pt>
                      <c:pt idx="21">
                        <c:v>0.43431700511360027</c:v>
                      </c:pt>
                      <c:pt idx="22">
                        <c:v>0.65687815812097683</c:v>
                      </c:pt>
                      <c:pt idx="23">
                        <c:v>0.30844834099111057</c:v>
                      </c:pt>
                      <c:pt idx="24">
                        <c:v>-0.7296330919350702</c:v>
                      </c:pt>
                      <c:pt idx="25">
                        <c:v>-1.2995012049247454</c:v>
                      </c:pt>
                      <c:pt idx="26">
                        <c:v>2.0899879798010761</c:v>
                      </c:pt>
                      <c:pt idx="27">
                        <c:v>2.4787138800492929</c:v>
                      </c:pt>
                      <c:pt idx="28">
                        <c:v>1.2667888058408425</c:v>
                      </c:pt>
                      <c:pt idx="29">
                        <c:v>0.70633820441141104</c:v>
                      </c:pt>
                      <c:pt idx="30">
                        <c:v>0.71921484041012873</c:v>
                      </c:pt>
                      <c:pt idx="31">
                        <c:v>-0.49330788357041389</c:v>
                      </c:pt>
                      <c:pt idx="32">
                        <c:v>0.43949663647173409</c:v>
                      </c:pt>
                      <c:pt idx="33">
                        <c:v>1.5400958576786101</c:v>
                      </c:pt>
                      <c:pt idx="34">
                        <c:v>0.70659175279957154</c:v>
                      </c:pt>
                      <c:pt idx="35">
                        <c:v>4.7420275379968582E-2</c:v>
                      </c:pt>
                      <c:pt idx="36">
                        <c:v>0.15463502237351365</c:v>
                      </c:pt>
                      <c:pt idx="37">
                        <c:v>6.4389906787562248E-2</c:v>
                      </c:pt>
                      <c:pt idx="38">
                        <c:v>-0.20701553213900226</c:v>
                      </c:pt>
                      <c:pt idx="39">
                        <c:v>-1.1724553518572254</c:v>
                      </c:pt>
                      <c:pt idx="40">
                        <c:v>-0.19672871181935178</c:v>
                      </c:pt>
                      <c:pt idx="41">
                        <c:v>-2.4362491820436349</c:v>
                      </c:pt>
                      <c:pt idx="42">
                        <c:v>-1.0819023560856509</c:v>
                      </c:pt>
                      <c:pt idx="43">
                        <c:v>-2.2433713010501801</c:v>
                      </c:pt>
                      <c:pt idx="44">
                        <c:v>-3.7620899249327251</c:v>
                      </c:pt>
                      <c:pt idx="45">
                        <c:v>-2.096295125317988</c:v>
                      </c:pt>
                      <c:pt idx="46">
                        <c:v>-0.79128157145635836</c:v>
                      </c:pt>
                      <c:pt idx="47">
                        <c:v>-0.94360982094330192</c:v>
                      </c:pt>
                      <c:pt idx="48">
                        <c:v>-0.97736797776694506</c:v>
                      </c:pt>
                      <c:pt idx="49">
                        <c:v>-1.905825954012057</c:v>
                      </c:pt>
                      <c:pt idx="50">
                        <c:v>-1.7542221284912871</c:v>
                      </c:pt>
                      <c:pt idx="51">
                        <c:v>-1.2499143844402307</c:v>
                      </c:pt>
                      <c:pt idx="52">
                        <c:v>-3.6314219520343429</c:v>
                      </c:pt>
                      <c:pt idx="53">
                        <c:v>-1.4062088551419698</c:v>
                      </c:pt>
                      <c:pt idx="54">
                        <c:v>-0.98202240174960365</c:v>
                      </c:pt>
                      <c:pt idx="55">
                        <c:v>-0.74835945146063165</c:v>
                      </c:pt>
                      <c:pt idx="56">
                        <c:v>-0.64911336809498521</c:v>
                      </c:pt>
                      <c:pt idx="57">
                        <c:v>-1.68246793464189</c:v>
                      </c:pt>
                      <c:pt idx="58">
                        <c:v>-1.8435617141195211</c:v>
                      </c:pt>
                      <c:pt idx="59">
                        <c:v>-2.1504639273885435</c:v>
                      </c:pt>
                      <c:pt idx="60">
                        <c:v>-1.7887952622768748</c:v>
                      </c:pt>
                      <c:pt idx="61">
                        <c:v>-2.5534247585720533</c:v>
                      </c:pt>
                      <c:pt idx="62">
                        <c:v>-2.425237937757811</c:v>
                      </c:pt>
                      <c:pt idx="63">
                        <c:v>-4.2724828302996318</c:v>
                      </c:pt>
                      <c:pt idx="64">
                        <c:v>-6.4420420559907949</c:v>
                      </c:pt>
                      <c:pt idx="65">
                        <c:v>-6.0486979529582277</c:v>
                      </c:pt>
                      <c:pt idx="66">
                        <c:v>-6.9153444542896647</c:v>
                      </c:pt>
                      <c:pt idx="67">
                        <c:v>-5.4712233883237404</c:v>
                      </c:pt>
                      <c:pt idx="68">
                        <c:v>-2.9208525942147952</c:v>
                      </c:pt>
                      <c:pt idx="69">
                        <c:v>-2.90274199506048</c:v>
                      </c:pt>
                      <c:pt idx="70">
                        <c:v>-3.4796551311211847</c:v>
                      </c:pt>
                      <c:pt idx="71">
                        <c:v>-2.140720425043523</c:v>
                      </c:pt>
                      <c:pt idx="72">
                        <c:v>-0.56611249217075998</c:v>
                      </c:pt>
                      <c:pt idx="73">
                        <c:v>-1.5919511600686238</c:v>
                      </c:pt>
                      <c:pt idx="74">
                        <c:v>-1.7479196399855852</c:v>
                      </c:pt>
                      <c:pt idx="75">
                        <c:v>-2.160388535725108</c:v>
                      </c:pt>
                      <c:pt idx="76">
                        <c:v>-2.5700321779965596</c:v>
                      </c:pt>
                      <c:pt idx="77">
                        <c:v>-0.75022484317352611</c:v>
                      </c:pt>
                      <c:pt idx="78">
                        <c:v>-1.5479605147227931</c:v>
                      </c:pt>
                      <c:pt idx="79">
                        <c:v>-1.8532146634687723</c:v>
                      </c:pt>
                      <c:pt idx="80">
                        <c:v>-0.6599072851909572</c:v>
                      </c:pt>
                      <c:pt idx="81">
                        <c:v>-3.3861138864891469</c:v>
                      </c:pt>
                      <c:pt idx="82">
                        <c:v>-1.7749406539238222</c:v>
                      </c:pt>
                      <c:pt idx="83">
                        <c:v>-1.5225332335101347</c:v>
                      </c:pt>
                      <c:pt idx="84">
                        <c:v>-2.3535018545075688</c:v>
                      </c:pt>
                      <c:pt idx="85">
                        <c:v>-0.18872382699314438</c:v>
                      </c:pt>
                      <c:pt idx="86">
                        <c:v>-0.53392995747354222</c:v>
                      </c:pt>
                      <c:pt idx="87">
                        <c:v>-1.4578965051283848</c:v>
                      </c:pt>
                      <c:pt idx="88">
                        <c:v>-1.8031750780053999</c:v>
                      </c:pt>
                      <c:pt idx="89">
                        <c:v>-0.61642373662144789</c:v>
                      </c:pt>
                      <c:pt idx="90">
                        <c:v>-2.2282308401571722</c:v>
                      </c:pt>
                      <c:pt idx="91">
                        <c:v>-1.6822506074520389</c:v>
                      </c:pt>
                      <c:pt idx="92">
                        <c:v>-2.1039196875619548</c:v>
                      </c:pt>
                      <c:pt idx="93">
                        <c:v>-2.1135545263120501</c:v>
                      </c:pt>
                      <c:pt idx="94">
                        <c:v>-0.54450654737966275</c:v>
                      </c:pt>
                      <c:pt idx="95">
                        <c:v>-5.107888548089873</c:v>
                      </c:pt>
                      <c:pt idx="96">
                        <c:v>-2.0926005630905076</c:v>
                      </c:pt>
                      <c:pt idx="97">
                        <c:v>-2.2228338816091866</c:v>
                      </c:pt>
                      <c:pt idx="98">
                        <c:v>-3.0197002443990462</c:v>
                      </c:pt>
                      <c:pt idx="99">
                        <c:v>-3.31015803363595</c:v>
                      </c:pt>
                      <c:pt idx="100">
                        <c:v>-1.5858478881536204</c:v>
                      </c:pt>
                      <c:pt idx="101">
                        <c:v>-1.9252948481029455</c:v>
                      </c:pt>
                      <c:pt idx="102">
                        <c:v>-1.223835121658017</c:v>
                      </c:pt>
                      <c:pt idx="103">
                        <c:v>-2.9999596913208433</c:v>
                      </c:pt>
                      <c:pt idx="104">
                        <c:v>-1.5274955376784167</c:v>
                      </c:pt>
                      <c:pt idx="105">
                        <c:v>-0.99053438335213173</c:v>
                      </c:pt>
                    </c:numCache>
                  </c:numRef>
                </c:val>
                <c:smooth val="0"/>
                <c:extLst xmlns:c15="http://schemas.microsoft.com/office/drawing/2012/chart">
                  <c:ext xmlns:c16="http://schemas.microsoft.com/office/drawing/2014/chart" uri="{C3380CC4-5D6E-409C-BE32-E72D297353CC}">
                    <c16:uniqueId val="{00000012-A840-4806-BC8D-49A0A03C7574}"/>
                  </c:ext>
                </c:extLst>
              </c15:ser>
            </c15:filteredLineSeries>
            <c15:filteredLineSeries>
              <c15:ser>
                <c:idx val="19"/>
                <c:order val="19"/>
                <c:tx>
                  <c:strRef>
                    <c:extLst xmlns:c15="http://schemas.microsoft.com/office/drawing/2012/chart">
                      <c:ext xmlns:c15="http://schemas.microsoft.com/office/drawing/2012/chart" uri="{02D57815-91ED-43cb-92C2-25804820EDAC}">
                        <c15:formulaRef>
                          <c15:sqref>'Chart Data'!$CL$4</c15:sqref>
                        </c15:formulaRef>
                      </c:ext>
                    </c:extLst>
                    <c:strCache>
                      <c:ptCount val="1"/>
                      <c:pt idx="0">
                        <c:v>Financial stress</c:v>
                      </c:pt>
                    </c:strCache>
                  </c:strRef>
                </c:tx>
                <c:spPr>
                  <a:ln w="28575" cap="rnd">
                    <a:solidFill>
                      <a:schemeClr val="accent2">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Data'!$CL$213:$CL$318</c15:sqref>
                        </c15:formulaRef>
                      </c:ext>
                    </c:extLst>
                    <c:numCache>
                      <c:formatCode>0.00</c:formatCode>
                      <c:ptCount val="106"/>
                      <c:pt idx="0">
                        <c:v>0.36444637847293332</c:v>
                      </c:pt>
                      <c:pt idx="1">
                        <c:v>0.45066934643877005</c:v>
                      </c:pt>
                      <c:pt idx="2">
                        <c:v>0.2862874290938297</c:v>
                      </c:pt>
                      <c:pt idx="3">
                        <c:v>0.28504681084971695</c:v>
                      </c:pt>
                      <c:pt idx="4">
                        <c:v>0.41345079911538735</c:v>
                      </c:pt>
                      <c:pt idx="5">
                        <c:v>0.4438459460961498</c:v>
                      </c:pt>
                      <c:pt idx="6">
                        <c:v>0.43454130926530415</c:v>
                      </c:pt>
                      <c:pt idx="7">
                        <c:v>0.64234486515419098</c:v>
                      </c:pt>
                      <c:pt idx="8">
                        <c:v>0.68421573089299648</c:v>
                      </c:pt>
                      <c:pt idx="9">
                        <c:v>0.69910314982234967</c:v>
                      </c:pt>
                      <c:pt idx="10">
                        <c:v>0.72763736943694302</c:v>
                      </c:pt>
                      <c:pt idx="11">
                        <c:v>0.73415061521853497</c:v>
                      </c:pt>
                      <c:pt idx="12">
                        <c:v>0.75307004344125461</c:v>
                      </c:pt>
                      <c:pt idx="13">
                        <c:v>0.74934818870891629</c:v>
                      </c:pt>
                      <c:pt idx="14">
                        <c:v>0.73477092434059144</c:v>
                      </c:pt>
                      <c:pt idx="15">
                        <c:v>0.68111418528271461</c:v>
                      </c:pt>
                      <c:pt idx="16">
                        <c:v>0.66126429337691051</c:v>
                      </c:pt>
                      <c:pt idx="17">
                        <c:v>0.70251484999365965</c:v>
                      </c:pt>
                      <c:pt idx="18">
                        <c:v>0.70096407718851872</c:v>
                      </c:pt>
                      <c:pt idx="19">
                        <c:v>0.70406562279880058</c:v>
                      </c:pt>
                      <c:pt idx="20">
                        <c:v>0.71740226892301284</c:v>
                      </c:pt>
                      <c:pt idx="21">
                        <c:v>0.73011860592516853</c:v>
                      </c:pt>
                      <c:pt idx="22">
                        <c:v>0.74686695222069077</c:v>
                      </c:pt>
                      <c:pt idx="23">
                        <c:v>0.71492103243478722</c:v>
                      </c:pt>
                      <c:pt idx="24">
                        <c:v>0.67491109406215077</c:v>
                      </c:pt>
                      <c:pt idx="25">
                        <c:v>0.73166937873030946</c:v>
                      </c:pt>
                      <c:pt idx="26">
                        <c:v>0.75927313466181834</c:v>
                      </c:pt>
                      <c:pt idx="27">
                        <c:v>0.77540117183528412</c:v>
                      </c:pt>
                      <c:pt idx="28">
                        <c:v>0.77416055359117142</c:v>
                      </c:pt>
                      <c:pt idx="29">
                        <c:v>0.75275988888022627</c:v>
                      </c:pt>
                      <c:pt idx="30">
                        <c:v>0.5542609698221852</c:v>
                      </c:pt>
                      <c:pt idx="31">
                        <c:v>-0.44629764405475331</c:v>
                      </c:pt>
                      <c:pt idx="32">
                        <c:v>-0.14606802897946602</c:v>
                      </c:pt>
                      <c:pt idx="33">
                        <c:v>0.31389118502533858</c:v>
                      </c:pt>
                      <c:pt idx="34">
                        <c:v>0.63769254673876807</c:v>
                      </c:pt>
                      <c:pt idx="35">
                        <c:v>0.69910314982234967</c:v>
                      </c:pt>
                      <c:pt idx="36">
                        <c:v>0.70871794121422349</c:v>
                      </c:pt>
                      <c:pt idx="37">
                        <c:v>0.7484177250258317</c:v>
                      </c:pt>
                      <c:pt idx="38">
                        <c:v>0.74624664309863431</c:v>
                      </c:pt>
                      <c:pt idx="39">
                        <c:v>0.69321021316281406</c:v>
                      </c:pt>
                      <c:pt idx="40">
                        <c:v>0.63614177393362714</c:v>
                      </c:pt>
                      <c:pt idx="41">
                        <c:v>0.70623670472599798</c:v>
                      </c:pt>
                      <c:pt idx="42">
                        <c:v>0.75927313466181834</c:v>
                      </c:pt>
                      <c:pt idx="43">
                        <c:v>0.69010866755253208</c:v>
                      </c:pt>
                      <c:pt idx="44">
                        <c:v>0.57907333470444033</c:v>
                      </c:pt>
                      <c:pt idx="45">
                        <c:v>0.45346073748802368</c:v>
                      </c:pt>
                      <c:pt idx="46">
                        <c:v>0.58713735329117323</c:v>
                      </c:pt>
                      <c:pt idx="47">
                        <c:v>0.72918814224208395</c:v>
                      </c:pt>
                      <c:pt idx="48">
                        <c:v>0.74872787958685993</c:v>
                      </c:pt>
                      <c:pt idx="49">
                        <c:v>0.76857777149266404</c:v>
                      </c:pt>
                      <c:pt idx="50">
                        <c:v>0.68514619457608106</c:v>
                      </c:pt>
                      <c:pt idx="51">
                        <c:v>0.67242985757392537</c:v>
                      </c:pt>
                      <c:pt idx="52">
                        <c:v>0.73073891504722488</c:v>
                      </c:pt>
                      <c:pt idx="53">
                        <c:v>0.65226981110709303</c:v>
                      </c:pt>
                      <c:pt idx="54">
                        <c:v>0.4984331488371111</c:v>
                      </c:pt>
                      <c:pt idx="55">
                        <c:v>0.53317045967226839</c:v>
                      </c:pt>
                      <c:pt idx="56">
                        <c:v>0.60698724519697733</c:v>
                      </c:pt>
                      <c:pt idx="57">
                        <c:v>0.64420579252036003</c:v>
                      </c:pt>
                      <c:pt idx="58">
                        <c:v>0.69848284070029321</c:v>
                      </c:pt>
                      <c:pt idx="59">
                        <c:v>0.76082390746695927</c:v>
                      </c:pt>
                      <c:pt idx="60">
                        <c:v>0.77726209920145328</c:v>
                      </c:pt>
                      <c:pt idx="61">
                        <c:v>0.48075433885850438</c:v>
                      </c:pt>
                      <c:pt idx="62">
                        <c:v>0.37685256091406094</c:v>
                      </c:pt>
                      <c:pt idx="63">
                        <c:v>0.59985369029332902</c:v>
                      </c:pt>
                      <c:pt idx="64">
                        <c:v>0.70840778665319526</c:v>
                      </c:pt>
                      <c:pt idx="65">
                        <c:v>0.15168034960759558</c:v>
                      </c:pt>
                      <c:pt idx="66">
                        <c:v>-3.0618310572054734</c:v>
                      </c:pt>
                      <c:pt idx="67">
                        <c:v>-3.0491147202033173</c:v>
                      </c:pt>
                      <c:pt idx="68">
                        <c:v>-1.9462051011870767</c:v>
                      </c:pt>
                      <c:pt idx="69">
                        <c:v>-0.7536608140336889</c:v>
                      </c:pt>
                      <c:pt idx="70">
                        <c:v>1.3041260827995007E-2</c:v>
                      </c:pt>
                      <c:pt idx="71">
                        <c:v>0.25341104562484168</c:v>
                      </c:pt>
                      <c:pt idx="72">
                        <c:v>0.56728746138536923</c:v>
                      </c:pt>
                      <c:pt idx="73">
                        <c:v>0.65692212952251594</c:v>
                      </c:pt>
                      <c:pt idx="74">
                        <c:v>0.75058880695302899</c:v>
                      </c:pt>
                      <c:pt idx="75">
                        <c:v>0.75989344378387469</c:v>
                      </c:pt>
                      <c:pt idx="76">
                        <c:v>0.74624664309863431</c:v>
                      </c:pt>
                      <c:pt idx="77">
                        <c:v>0.72887798768105583</c:v>
                      </c:pt>
                      <c:pt idx="78">
                        <c:v>0.7170921143619845</c:v>
                      </c:pt>
                      <c:pt idx="79">
                        <c:v>0.74190447924423975</c:v>
                      </c:pt>
                      <c:pt idx="80">
                        <c:v>0.77478086271322777</c:v>
                      </c:pt>
                      <c:pt idx="81">
                        <c:v>0.78594642691024263</c:v>
                      </c:pt>
                      <c:pt idx="82">
                        <c:v>0.76795746237060758</c:v>
                      </c:pt>
                      <c:pt idx="83">
                        <c:v>0.7403537064390987</c:v>
                      </c:pt>
                      <c:pt idx="84">
                        <c:v>0.77229962622500226</c:v>
                      </c:pt>
                      <c:pt idx="85">
                        <c:v>0.79121905444772178</c:v>
                      </c:pt>
                      <c:pt idx="86">
                        <c:v>0.79587137286314469</c:v>
                      </c:pt>
                      <c:pt idx="87">
                        <c:v>0.72019365997226648</c:v>
                      </c:pt>
                      <c:pt idx="88">
                        <c:v>0.77012854429780497</c:v>
                      </c:pt>
                      <c:pt idx="89">
                        <c:v>0.78160426305584796</c:v>
                      </c:pt>
                      <c:pt idx="90">
                        <c:v>0.78749719971538357</c:v>
                      </c:pt>
                      <c:pt idx="91">
                        <c:v>0.79432060005800376</c:v>
                      </c:pt>
                      <c:pt idx="92">
                        <c:v>0.75927313466181834</c:v>
                      </c:pt>
                      <c:pt idx="93">
                        <c:v>0.72267489646049199</c:v>
                      </c:pt>
                      <c:pt idx="94">
                        <c:v>0.73290999697442227</c:v>
                      </c:pt>
                      <c:pt idx="95">
                        <c:v>0.74872787958685993</c:v>
                      </c:pt>
                      <c:pt idx="96">
                        <c:v>0.77167931710294591</c:v>
                      </c:pt>
                      <c:pt idx="97">
                        <c:v>0.72701706031488667</c:v>
                      </c:pt>
                      <c:pt idx="98">
                        <c:v>0.60109430853744183</c:v>
                      </c:pt>
                      <c:pt idx="99">
                        <c:v>0.7053062410429134</c:v>
                      </c:pt>
                      <c:pt idx="100">
                        <c:v>0.7518294251971418</c:v>
                      </c:pt>
                      <c:pt idx="101">
                        <c:v>0.77819256288453786</c:v>
                      </c:pt>
                      <c:pt idx="102">
                        <c:v>0.77664179007939693</c:v>
                      </c:pt>
                      <c:pt idx="103">
                        <c:v>0.78842766339846804</c:v>
                      </c:pt>
                      <c:pt idx="104">
                        <c:v>0.7775722537624814</c:v>
                      </c:pt>
                      <c:pt idx="105">
                        <c:v>0.78687689059332711</c:v>
                      </c:pt>
                    </c:numCache>
                  </c:numRef>
                </c:val>
                <c:smooth val="0"/>
                <c:extLst xmlns:c15="http://schemas.microsoft.com/office/drawing/2012/chart">
                  <c:ext xmlns:c16="http://schemas.microsoft.com/office/drawing/2014/chart" uri="{C3380CC4-5D6E-409C-BE32-E72D297353CC}">
                    <c16:uniqueId val="{00000013-A840-4806-BC8D-49A0A03C7574}"/>
                  </c:ext>
                </c:extLst>
              </c15:ser>
            </c15:filteredLineSeries>
          </c:ext>
        </c:extLst>
      </c:lineChart>
      <c:dateAx>
        <c:axId val="504837664"/>
        <c:scaling>
          <c:orientation val="minMax"/>
        </c:scaling>
        <c:delete val="0"/>
        <c:axPos val="b"/>
        <c:numFmt formatCode="mmm\-yy" sourceLinked="0"/>
        <c:majorTickMark val="none"/>
        <c:minorTickMark val="none"/>
        <c:tickLblPos val="low"/>
        <c:spPr>
          <a:noFill/>
          <a:ln w="9525" cap="flat" cmpd="sng" algn="ctr">
            <a:solidFill>
              <a:srgbClr val="495057"/>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6224"/>
        <c:crosses val="autoZero"/>
        <c:auto val="1"/>
        <c:lblOffset val="100"/>
        <c:baseTimeUnit val="days"/>
      </c:dateAx>
      <c:valAx>
        <c:axId val="5048362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7664"/>
        <c:crosses val="autoZero"/>
        <c:crossBetween val="between"/>
      </c:valAx>
      <c:spPr>
        <a:noFill/>
        <a:ln>
          <a:noFill/>
        </a:ln>
        <a:effectLst/>
      </c:spPr>
    </c:plotArea>
    <c:legend>
      <c:legendPos val="b"/>
      <c:layout>
        <c:manualLayout>
          <c:xMode val="edge"/>
          <c:yMode val="edge"/>
          <c:x val="9.6832338626481773E-2"/>
          <c:y val="9.019397681204501E-2"/>
          <c:w val="0.86297837021177715"/>
          <c:h val="0.223974592319639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UK: Weekly</a:t>
            </a:r>
            <a:r>
              <a:rPr lang="en-US" b="1" baseline="0"/>
              <a:t> alternative activity indicators</a:t>
            </a:r>
            <a:endParaRPr lang="en-US" b="1"/>
          </a:p>
        </c:rich>
      </c:tx>
      <c:layout>
        <c:manualLayout>
          <c:xMode val="edge"/>
          <c:yMode val="edge"/>
          <c:x val="8.6090699024235339E-3"/>
          <c:y val="2.32288037166085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627010973513486E-2"/>
          <c:y val="0.17208468438616836"/>
          <c:w val="0.89900620139741894"/>
          <c:h val="0.73866778019342472"/>
        </c:manualLayout>
      </c:layout>
      <c:lineChart>
        <c:grouping val="standard"/>
        <c:varyColors val="0"/>
        <c:ser>
          <c:idx val="16"/>
          <c:order val="16"/>
          <c:tx>
            <c:strRef>
              <c:f>'Chart Data'!$CI$4</c:f>
              <c:strCache>
                <c:ptCount val="1"/>
                <c:pt idx="0">
                  <c:v>Fuel demand</c:v>
                </c:pt>
              </c:strCache>
            </c:strRef>
          </c:tx>
          <c:spPr>
            <a:ln w="28575" cap="rnd">
              <a:solidFill>
                <a:schemeClr val="accent5">
                  <a:lumMod val="80000"/>
                  <a:lumOff val="2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Data'!$CI$213:$CI$318</c:f>
              <c:numCache>
                <c:formatCode>0.00</c:formatCode>
                <c:ptCount val="106"/>
                <c:pt idx="0">
                  <c:v>8.4728620764764964E-2</c:v>
                </c:pt>
                <c:pt idx="1">
                  <c:v>0.28286693845002681</c:v>
                </c:pt>
                <c:pt idx="2">
                  <c:v>0.48825245159803909</c:v>
                </c:pt>
                <c:pt idx="3">
                  <c:v>4.5023794909465634E-2</c:v>
                </c:pt>
                <c:pt idx="4">
                  <c:v>-7.9891188925752712E-2</c:v>
                </c:pt>
                <c:pt idx="5">
                  <c:v>7.5830943053136868E-2</c:v>
                </c:pt>
                <c:pt idx="6">
                  <c:v>6.5767751133149225E-3</c:v>
                </c:pt>
                <c:pt idx="7">
                  <c:v>-6.0302310343342956E-2</c:v>
                </c:pt>
                <c:pt idx="8">
                  <c:v>-0.40402508172119017</c:v>
                </c:pt>
                <c:pt idx="9">
                  <c:v>-0.57665705642340936</c:v>
                </c:pt>
                <c:pt idx="10">
                  <c:v>-0.9365513456850153</c:v>
                </c:pt>
                <c:pt idx="11">
                  <c:v>-0.90355320578637899</c:v>
                </c:pt>
                <c:pt idx="12">
                  <c:v>-0.78046871975867282</c:v>
                </c:pt>
                <c:pt idx="13">
                  <c:v>-0.47916141129145762</c:v>
                </c:pt>
                <c:pt idx="14">
                  <c:v>-1.1152891465590329</c:v>
                </c:pt>
                <c:pt idx="15">
                  <c:v>-0.89570006624466258</c:v>
                </c:pt>
                <c:pt idx="16">
                  <c:v>-0.88591988576503411</c:v>
                </c:pt>
                <c:pt idx="17">
                  <c:v>-1.2429491952079732</c:v>
                </c:pt>
                <c:pt idx="18">
                  <c:v>-1.0015160009878488</c:v>
                </c:pt>
                <c:pt idx="19">
                  <c:v>-1.3032426127861381</c:v>
                </c:pt>
                <c:pt idx="20">
                  <c:v>-1.0913659441794195</c:v>
                </c:pt>
                <c:pt idx="21">
                  <c:v>-0.80588141650493095</c:v>
                </c:pt>
                <c:pt idx="22">
                  <c:v>-0.97682110724417914</c:v>
                </c:pt>
                <c:pt idx="23">
                  <c:v>-0.95929887072615394</c:v>
                </c:pt>
                <c:pt idx="24">
                  <c:v>-0.37386777967531326</c:v>
                </c:pt>
                <c:pt idx="25">
                  <c:v>-1.052551095235382</c:v>
                </c:pt>
                <c:pt idx="26">
                  <c:v>-0.81963883938404936</c:v>
                </c:pt>
                <c:pt idx="27">
                  <c:v>-0.74073167939504259</c:v>
                </c:pt>
                <c:pt idx="28">
                  <c:v>-0.86334639346382813</c:v>
                </c:pt>
                <c:pt idx="29">
                  <c:v>-1.0300049495428674</c:v>
                </c:pt>
                <c:pt idx="30">
                  <c:v>-1.1418459681258968</c:v>
                </c:pt>
                <c:pt idx="31">
                  <c:v>-1.3057454877660097</c:v>
                </c:pt>
                <c:pt idx="32">
                  <c:v>-0.55407588902090132</c:v>
                </c:pt>
                <c:pt idx="33">
                  <c:v>-0.33996134016543444</c:v>
                </c:pt>
                <c:pt idx="34">
                  <c:v>0.21607667256924498</c:v>
                </c:pt>
                <c:pt idx="35">
                  <c:v>-7.1746367823567303E-2</c:v>
                </c:pt>
                <c:pt idx="36">
                  <c:v>0.80774016765870749</c:v>
                </c:pt>
                <c:pt idx="37">
                  <c:v>1.2122794354147</c:v>
                </c:pt>
                <c:pt idx="38">
                  <c:v>0.43427125352440776</c:v>
                </c:pt>
                <c:pt idx="39">
                  <c:v>1.2590366059972671</c:v>
                </c:pt>
                <c:pt idx="40">
                  <c:v>1.4873864127324361</c:v>
                </c:pt>
                <c:pt idx="41">
                  <c:v>1.4516264387420577</c:v>
                </c:pt>
                <c:pt idx="42">
                  <c:v>0.80875059086264989</c:v>
                </c:pt>
                <c:pt idx="43">
                  <c:v>0.73405426259337714</c:v>
                </c:pt>
                <c:pt idx="44">
                  <c:v>0.5740228060779079</c:v>
                </c:pt>
                <c:pt idx="45">
                  <c:v>0.39475463868218658</c:v>
                </c:pt>
                <c:pt idx="46">
                  <c:v>0.46062412863422364</c:v>
                </c:pt>
                <c:pt idx="47">
                  <c:v>0.87583947569141918</c:v>
                </c:pt>
                <c:pt idx="48">
                  <c:v>1.0065380772892447E-2</c:v>
                </c:pt>
                <c:pt idx="49">
                  <c:v>-0.42006098447177281</c:v>
                </c:pt>
                <c:pt idx="50">
                  <c:v>-0.22808249228645247</c:v>
                </c:pt>
                <c:pt idx="51">
                  <c:v>-0.57948154003245922</c:v>
                </c:pt>
                <c:pt idx="52">
                  <c:v>-0.51669610330278037</c:v>
                </c:pt>
                <c:pt idx="53">
                  <c:v>-0.13724721220452407</c:v>
                </c:pt>
                <c:pt idx="54">
                  <c:v>-0.53751829412949115</c:v>
                </c:pt>
                <c:pt idx="55">
                  <c:v>-0.90598668709688224</c:v>
                </c:pt>
                <c:pt idx="56">
                  <c:v>-0.29786071442178447</c:v>
                </c:pt>
                <c:pt idx="57">
                  <c:v>-0.47390532028502447</c:v>
                </c:pt>
                <c:pt idx="58">
                  <c:v>-0.27248090261519448</c:v>
                </c:pt>
                <c:pt idx="59">
                  <c:v>5.0306282813767644E-2</c:v>
                </c:pt>
                <c:pt idx="60">
                  <c:v>0.13519430988766398</c:v>
                </c:pt>
                <c:pt idx="61">
                  <c:v>-0.17255846091439569</c:v>
                </c:pt>
                <c:pt idx="62">
                  <c:v>-0.20082577448599903</c:v>
                </c:pt>
                <c:pt idx="63">
                  <c:v>7.6713136089214207E-2</c:v>
                </c:pt>
                <c:pt idx="64">
                  <c:v>-8.5781640875717352E-2</c:v>
                </c:pt>
                <c:pt idx="65">
                  <c:v>-0.52839127131330565</c:v>
                </c:pt>
                <c:pt idx="66">
                  <c:v>0.37924717527968221</c:v>
                </c:pt>
                <c:pt idx="67">
                  <c:v>0.47713986060723873</c:v>
                </c:pt>
                <c:pt idx="68">
                  <c:v>0.85096361073578397</c:v>
                </c:pt>
                <c:pt idx="69">
                  <c:v>0.87882870519269751</c:v>
                </c:pt>
                <c:pt idx="70">
                  <c:v>0.24819299224383135</c:v>
                </c:pt>
                <c:pt idx="71">
                  <c:v>1.2260190147029761</c:v>
                </c:pt>
                <c:pt idx="72">
                  <c:v>0.84609899535296884</c:v>
                </c:pt>
                <c:pt idx="73">
                  <c:v>0.95194597661605473</c:v>
                </c:pt>
                <c:pt idx="74">
                  <c:v>0.83586933224215854</c:v>
                </c:pt>
                <c:pt idx="75">
                  <c:v>1.1499403861975126</c:v>
                </c:pt>
                <c:pt idx="76">
                  <c:v>0.78048321053729086</c:v>
                </c:pt>
                <c:pt idx="77">
                  <c:v>0.80176039510951169</c:v>
                </c:pt>
                <c:pt idx="78">
                  <c:v>0.87254600255364478</c:v>
                </c:pt>
                <c:pt idx="79">
                  <c:v>0.10424200216801716</c:v>
                </c:pt>
                <c:pt idx="80">
                  <c:v>-0.21175980713960635</c:v>
                </c:pt>
                <c:pt idx="81">
                  <c:v>0.49432075927532687</c:v>
                </c:pt>
                <c:pt idx="82">
                  <c:v>0.30448951813300784</c:v>
                </c:pt>
                <c:pt idx="83">
                  <c:v>0.65431182060334303</c:v>
                </c:pt>
                <c:pt idx="84">
                  <c:v>0.23657501977338821</c:v>
                </c:pt>
                <c:pt idx="85">
                  <c:v>-0.10809697692101125</c:v>
                </c:pt>
                <c:pt idx="86">
                  <c:v>-0.25686763651347183</c:v>
                </c:pt>
                <c:pt idx="87">
                  <c:v>0.11652903112866574</c:v>
                </c:pt>
                <c:pt idx="88">
                  <c:v>0.14366814175785367</c:v>
                </c:pt>
                <c:pt idx="89">
                  <c:v>-0.23628865969996937</c:v>
                </c:pt>
                <c:pt idx="90">
                  <c:v>-4.7180411118995388E-2</c:v>
                </c:pt>
                <c:pt idx="91">
                  <c:v>-0.66092172762254586</c:v>
                </c:pt>
                <c:pt idx="92">
                  <c:v>-0.79151836262020414</c:v>
                </c:pt>
                <c:pt idx="93">
                  <c:v>-0.89905768667205044</c:v>
                </c:pt>
                <c:pt idx="94">
                  <c:v>-0.65931987489998911</c:v>
                </c:pt>
                <c:pt idx="95">
                  <c:v>-0.3580276847585947</c:v>
                </c:pt>
                <c:pt idx="96">
                  <c:v>-0.2444606539401887</c:v>
                </c:pt>
                <c:pt idx="97">
                  <c:v>-0.270720794277092</c:v>
                </c:pt>
                <c:pt idx="98">
                  <c:v>-0.17208773309778799</c:v>
                </c:pt>
                <c:pt idx="99">
                  <c:v>-0.38245838258974635</c:v>
                </c:pt>
                <c:pt idx="100">
                  <c:v>-0.44621717998650123</c:v>
                </c:pt>
                <c:pt idx="101">
                  <c:v>-0.39681471006319569</c:v>
                </c:pt>
                <c:pt idx="102">
                  <c:v>-0.75401881125551407</c:v>
                </c:pt>
              </c:numCache>
            </c:numRef>
          </c:val>
          <c:smooth val="0"/>
          <c:extLst>
            <c:ext xmlns:c16="http://schemas.microsoft.com/office/drawing/2014/chart" uri="{C3380CC4-5D6E-409C-BE32-E72D297353CC}">
              <c16:uniqueId val="{00000010-317F-49F5-A91A-0123C454B0AE}"/>
            </c:ext>
          </c:extLst>
        </c:ser>
        <c:ser>
          <c:idx val="17"/>
          <c:order val="17"/>
          <c:tx>
            <c:strRef>
              <c:f>'Chart Data'!$CJ$4</c:f>
              <c:strCache>
                <c:ptCount val="1"/>
                <c:pt idx="0">
                  <c:v>Electricity transmission</c:v>
                </c:pt>
              </c:strCache>
            </c:strRef>
          </c:tx>
          <c:spPr>
            <a:ln w="28575" cap="rnd">
              <a:solidFill>
                <a:schemeClr val="accent6">
                  <a:lumMod val="80000"/>
                  <a:lumOff val="2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Data'!$CJ$213:$CJ$318</c:f>
              <c:numCache>
                <c:formatCode>0.00</c:formatCode>
                <c:ptCount val="106"/>
                <c:pt idx="0">
                  <c:v>1.7692656076431561</c:v>
                </c:pt>
                <c:pt idx="1">
                  <c:v>2.1853619822849919</c:v>
                </c:pt>
                <c:pt idx="2">
                  <c:v>1.4690458657205685</c:v>
                </c:pt>
                <c:pt idx="3">
                  <c:v>1.0181372448050563</c:v>
                </c:pt>
                <c:pt idx="4">
                  <c:v>0.71915217634710371</c:v>
                </c:pt>
                <c:pt idx="5">
                  <c:v>1.1140144508091698</c:v>
                </c:pt>
                <c:pt idx="6">
                  <c:v>0.49483304783305376</c:v>
                </c:pt>
                <c:pt idx="7">
                  <c:v>1.1688277548065207</c:v>
                </c:pt>
                <c:pt idx="8">
                  <c:v>1.1582555574514808</c:v>
                </c:pt>
                <c:pt idx="9">
                  <c:v>0.80826395892809155</c:v>
                </c:pt>
                <c:pt idx="10">
                  <c:v>0.31391179454623486</c:v>
                </c:pt>
                <c:pt idx="11">
                  <c:v>7.6712591593315851E-2</c:v>
                </c:pt>
                <c:pt idx="12">
                  <c:v>-0.27690310790552902</c:v>
                </c:pt>
                <c:pt idx="13">
                  <c:v>-0.39858613102649676</c:v>
                </c:pt>
                <c:pt idx="14">
                  <c:v>-0.63314473115346459</c:v>
                </c:pt>
                <c:pt idx="15">
                  <c:v>-2.0960354813128058E-2</c:v>
                </c:pt>
                <c:pt idx="16">
                  <c:v>-0.10531774750057413</c:v>
                </c:pt>
                <c:pt idx="17">
                  <c:v>-0.63726465872502147</c:v>
                </c:pt>
                <c:pt idx="18">
                  <c:v>-0.993687323920876</c:v>
                </c:pt>
                <c:pt idx="19">
                  <c:v>-0.78297569965445157</c:v>
                </c:pt>
                <c:pt idx="20">
                  <c:v>-1.0456414699479428</c:v>
                </c:pt>
                <c:pt idx="21">
                  <c:v>-1.1613256436594948</c:v>
                </c:pt>
                <c:pt idx="22">
                  <c:v>-1.0764414352136906</c:v>
                </c:pt>
                <c:pt idx="23">
                  <c:v>-0.96598627488076549</c:v>
                </c:pt>
                <c:pt idx="24">
                  <c:v>-1.0119709296521322</c:v>
                </c:pt>
                <c:pt idx="25">
                  <c:v>-1.1395549416701281</c:v>
                </c:pt>
                <c:pt idx="26">
                  <c:v>-1.0390782915837524</c:v>
                </c:pt>
                <c:pt idx="27">
                  <c:v>-0.77098452486977709</c:v>
                </c:pt>
                <c:pt idx="28">
                  <c:v>-0.89217009038610395</c:v>
                </c:pt>
                <c:pt idx="29">
                  <c:v>-1.0962598199809064</c:v>
                </c:pt>
                <c:pt idx="30">
                  <c:v>-1.1025555129445674</c:v>
                </c:pt>
                <c:pt idx="31">
                  <c:v>-1.1807672654540133</c:v>
                </c:pt>
                <c:pt idx="32">
                  <c:v>-1.295484251101459</c:v>
                </c:pt>
                <c:pt idx="33">
                  <c:v>-1.3876068754469335</c:v>
                </c:pt>
                <c:pt idx="34">
                  <c:v>-0.75419166094390655</c:v>
                </c:pt>
                <c:pt idx="35">
                  <c:v>-0.6547066640497361</c:v>
                </c:pt>
                <c:pt idx="36">
                  <c:v>-0.75342182491311738</c:v>
                </c:pt>
                <c:pt idx="37">
                  <c:v>-0.32013788227877688</c:v>
                </c:pt>
                <c:pt idx="38">
                  <c:v>-0.14248353909719455</c:v>
                </c:pt>
                <c:pt idx="39">
                  <c:v>-9.0279848763538117E-2</c:v>
                </c:pt>
                <c:pt idx="40">
                  <c:v>0.35669314854541684</c:v>
                </c:pt>
                <c:pt idx="41">
                  <c:v>-6.8473264586295823E-2</c:v>
                </c:pt>
                <c:pt idx="42">
                  <c:v>0.31410914657955136</c:v>
                </c:pt>
                <c:pt idx="43">
                  <c:v>0.75724764281141588</c:v>
                </c:pt>
                <c:pt idx="44">
                  <c:v>1.0195284950895132</c:v>
                </c:pt>
                <c:pt idx="45">
                  <c:v>1.351603464803103</c:v>
                </c:pt>
                <c:pt idx="46">
                  <c:v>1.4398165616786571</c:v>
                </c:pt>
                <c:pt idx="47">
                  <c:v>1.3671176180337634</c:v>
                </c:pt>
                <c:pt idx="48">
                  <c:v>1.4547647549460034</c:v>
                </c:pt>
                <c:pt idx="49">
                  <c:v>1.3015527057419944</c:v>
                </c:pt>
                <c:pt idx="50">
                  <c:v>0.57140074373437388</c:v>
                </c:pt>
                <c:pt idx="51">
                  <c:v>7.0483769979785865E-2</c:v>
                </c:pt>
                <c:pt idx="52">
                  <c:v>1.9690820948636587</c:v>
                </c:pt>
                <c:pt idx="53">
                  <c:v>2.4134014412783444</c:v>
                </c:pt>
                <c:pt idx="54">
                  <c:v>2.1318763192390446</c:v>
                </c:pt>
                <c:pt idx="55">
                  <c:v>1.4823483713712482</c:v>
                </c:pt>
                <c:pt idx="56">
                  <c:v>1.4864960260879814</c:v>
                </c:pt>
                <c:pt idx="57">
                  <c:v>2.0196547766575077</c:v>
                </c:pt>
                <c:pt idx="58">
                  <c:v>1.950012343016216</c:v>
                </c:pt>
                <c:pt idx="59">
                  <c:v>0.63054274439637692</c:v>
                </c:pt>
                <c:pt idx="60">
                  <c:v>0.75771574226234095</c:v>
                </c:pt>
                <c:pt idx="61">
                  <c:v>0.33048284131069067</c:v>
                </c:pt>
                <c:pt idx="62">
                  <c:v>0.9475847083985508</c:v>
                </c:pt>
                <c:pt idx="63">
                  <c:v>0.17596924729191438</c:v>
                </c:pt>
                <c:pt idx="64">
                  <c:v>-0.62487388684809519</c:v>
                </c:pt>
                <c:pt idx="65">
                  <c:v>-0.67971981101624246</c:v>
                </c:pt>
                <c:pt idx="66">
                  <c:v>-0.57933449740809617</c:v>
                </c:pt>
                <c:pt idx="67">
                  <c:v>-0.77574217678039947</c:v>
                </c:pt>
                <c:pt idx="68">
                  <c:v>-0.85330804990808196</c:v>
                </c:pt>
                <c:pt idx="69">
                  <c:v>-1.0768622354169615</c:v>
                </c:pt>
                <c:pt idx="70">
                  <c:v>-1.1797266820056156</c:v>
                </c:pt>
                <c:pt idx="71">
                  <c:v>-1.1860843532937901</c:v>
                </c:pt>
                <c:pt idx="72">
                  <c:v>-1.3946348912449691</c:v>
                </c:pt>
                <c:pt idx="73">
                  <c:v>-1.486658024069516</c:v>
                </c:pt>
                <c:pt idx="74">
                  <c:v>-1.0669766926571809</c:v>
                </c:pt>
                <c:pt idx="75">
                  <c:v>-1.2253688249836225</c:v>
                </c:pt>
                <c:pt idx="76">
                  <c:v>-1.0415019702739079</c:v>
                </c:pt>
                <c:pt idx="77">
                  <c:v>-0.97881252603782187</c:v>
                </c:pt>
                <c:pt idx="78">
                  <c:v>-1.3147578790163783</c:v>
                </c:pt>
                <c:pt idx="79">
                  <c:v>-0.99723639850349988</c:v>
                </c:pt>
                <c:pt idx="80">
                  <c:v>-0.70769650049958055</c:v>
                </c:pt>
                <c:pt idx="81">
                  <c:v>-1.03961326238481</c:v>
                </c:pt>
                <c:pt idx="82">
                  <c:v>-1.3590430228892643</c:v>
                </c:pt>
                <c:pt idx="83">
                  <c:v>-1.19708387488626</c:v>
                </c:pt>
                <c:pt idx="84">
                  <c:v>-0.89829778947016425</c:v>
                </c:pt>
                <c:pt idx="85">
                  <c:v>-1.1935853615683703</c:v>
                </c:pt>
                <c:pt idx="86">
                  <c:v>-1.0828415127238993</c:v>
                </c:pt>
                <c:pt idx="87">
                  <c:v>-0.96026306591457711</c:v>
                </c:pt>
                <c:pt idx="88">
                  <c:v>-0.91397504355480663</c:v>
                </c:pt>
                <c:pt idx="89">
                  <c:v>-0.53723490497855464</c:v>
                </c:pt>
                <c:pt idx="90">
                  <c:v>-0.30427469322059802</c:v>
                </c:pt>
                <c:pt idx="91">
                  <c:v>-0.50130704886364841</c:v>
                </c:pt>
                <c:pt idx="92">
                  <c:v>0.28124921752802567</c:v>
                </c:pt>
                <c:pt idx="93">
                  <c:v>0.34516028716042974</c:v>
                </c:pt>
                <c:pt idx="94">
                  <c:v>0.20319404183840042</c:v>
                </c:pt>
                <c:pt idx="95">
                  <c:v>0.17683531282655299</c:v>
                </c:pt>
                <c:pt idx="96">
                  <c:v>0.5491130120378882</c:v>
                </c:pt>
                <c:pt idx="97">
                  <c:v>1.0742113184036788</c:v>
                </c:pt>
                <c:pt idx="98">
                  <c:v>1.9114846592888541</c:v>
                </c:pt>
                <c:pt idx="99">
                  <c:v>1.2178183583167546</c:v>
                </c:pt>
                <c:pt idx="100">
                  <c:v>1.271613912985265</c:v>
                </c:pt>
                <c:pt idx="101">
                  <c:v>1.140185613838941</c:v>
                </c:pt>
                <c:pt idx="102">
                  <c:v>1.0177833159519176</c:v>
                </c:pt>
                <c:pt idx="103">
                  <c:v>0.6355417855708908</c:v>
                </c:pt>
                <c:pt idx="104">
                  <c:v>1.8872413483531383</c:v>
                </c:pt>
              </c:numCache>
            </c:numRef>
          </c:val>
          <c:smooth val="0"/>
          <c:extLst>
            <c:ext xmlns:c16="http://schemas.microsoft.com/office/drawing/2014/chart" uri="{C3380CC4-5D6E-409C-BE32-E72D297353CC}">
              <c16:uniqueId val="{00000011-317F-49F5-A91A-0123C454B0AE}"/>
            </c:ext>
          </c:extLst>
        </c:ser>
        <c:dLbls>
          <c:showLegendKey val="0"/>
          <c:showVal val="0"/>
          <c:showCatName val="0"/>
          <c:showSerName val="0"/>
          <c:showPercent val="0"/>
          <c:showBubbleSize val="0"/>
        </c:dLbls>
        <c:smooth val="0"/>
        <c:axId val="504837664"/>
        <c:axId val="504836224"/>
        <c:extLst>
          <c:ext xmlns:c15="http://schemas.microsoft.com/office/drawing/2012/chart" uri="{02D57815-91ED-43cb-92C2-25804820EDAC}">
            <c15:filteredLineSeries>
              <c15:ser>
                <c:idx val="0"/>
                <c:order val="0"/>
                <c:tx>
                  <c:strRef>
                    <c:extLst>
                      <c:ext uri="{02D57815-91ED-43cb-92C2-25804820EDAC}">
                        <c15:formulaRef>
                          <c15:sqref>'Chart Data'!$BS$4</c15:sqref>
                        </c15:formulaRef>
                      </c:ext>
                    </c:extLst>
                    <c:strCache>
                      <c:ptCount val="1"/>
                      <c:pt idx="0">
                        <c:v>Cargo &amp; Tanker ship visit</c:v>
                      </c:pt>
                    </c:strCache>
                  </c:strRef>
                </c:tx>
                <c:spPr>
                  <a:ln w="28575" cap="rnd">
                    <a:solidFill>
                      <a:schemeClr val="accent1"/>
                    </a:solidFill>
                    <a:round/>
                  </a:ln>
                  <a:effectLst/>
                </c:spPr>
                <c:marker>
                  <c:symbol val="none"/>
                </c:marker>
                <c:cat>
                  <c:numRef>
                    <c:extLst>
                      <c:ex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c:ext uri="{02D57815-91ED-43cb-92C2-25804820EDAC}">
                        <c15:formulaRef>
                          <c15:sqref>'Chart Data'!$BS$213:$BS$318</c15:sqref>
                        </c15:formulaRef>
                      </c:ext>
                    </c:extLst>
                    <c:numCache>
                      <c:formatCode>0.00</c:formatCode>
                      <c:ptCount val="106"/>
                      <c:pt idx="0">
                        <c:v>-1.2489626477684601</c:v>
                      </c:pt>
                      <c:pt idx="1">
                        <c:v>0.51477753261630599</c:v>
                      </c:pt>
                      <c:pt idx="2">
                        <c:v>-0.62430466721552214</c:v>
                      </c:pt>
                      <c:pt idx="3">
                        <c:v>-0.25685879630202924</c:v>
                      </c:pt>
                      <c:pt idx="4">
                        <c:v>1.4333922099000385</c:v>
                      </c:pt>
                      <c:pt idx="5">
                        <c:v>-0.99175053812901515</c:v>
                      </c:pt>
                      <c:pt idx="6">
                        <c:v>0.11058707461146375</c:v>
                      </c:pt>
                      <c:pt idx="7">
                        <c:v>-0.58756008012417293</c:v>
                      </c:pt>
                      <c:pt idx="8">
                        <c:v>-0.55081549303282362</c:v>
                      </c:pt>
                      <c:pt idx="9">
                        <c:v>-0.58756008012417293</c:v>
                      </c:pt>
                      <c:pt idx="10">
                        <c:v>0.95571257771249751</c:v>
                      </c:pt>
                      <c:pt idx="11">
                        <c:v>3.7097900428765151E-2</c:v>
                      </c:pt>
                      <c:pt idx="12">
                        <c:v>-0.77128301558091938</c:v>
                      </c:pt>
                      <c:pt idx="13">
                        <c:v>-0.91826136394631652</c:v>
                      </c:pt>
                      <c:pt idx="14">
                        <c:v>0.22082083588551163</c:v>
                      </c:pt>
                      <c:pt idx="15">
                        <c:v>-0.58756008012417293</c:v>
                      </c:pt>
                      <c:pt idx="16">
                        <c:v>1.0292017518951961</c:v>
                      </c:pt>
                      <c:pt idx="17">
                        <c:v>-0.58756008012417293</c:v>
                      </c:pt>
                      <c:pt idx="18">
                        <c:v>0.40454377134225811</c:v>
                      </c:pt>
                      <c:pt idx="19">
                        <c:v>0.40454377134225811</c:v>
                      </c:pt>
                      <c:pt idx="20">
                        <c:v>-0.8447721897636179</c:v>
                      </c:pt>
                      <c:pt idx="21">
                        <c:v>0.77198964225575106</c:v>
                      </c:pt>
                      <c:pt idx="22">
                        <c:v>-0.62430466721552214</c:v>
                      </c:pt>
                      <c:pt idx="23">
                        <c:v>-1.3591964090425082</c:v>
                      </c:pt>
                      <c:pt idx="24">
                        <c:v>0.73524505516440175</c:v>
                      </c:pt>
                      <c:pt idx="25">
                        <c:v>0.62501129389035393</c:v>
                      </c:pt>
                      <c:pt idx="26">
                        <c:v>-0.55081549303282362</c:v>
                      </c:pt>
                      <c:pt idx="27">
                        <c:v>3.7097900428765151E-2</c:v>
                      </c:pt>
                      <c:pt idx="28">
                        <c:v>0.99245716480384683</c:v>
                      </c:pt>
                      <c:pt idx="29">
                        <c:v>0.40454377134225811</c:v>
                      </c:pt>
                      <c:pt idx="30">
                        <c:v>-0.77128301558091938</c:v>
                      </c:pt>
                      <c:pt idx="31">
                        <c:v>-0.73453842848957007</c:v>
                      </c:pt>
                      <c:pt idx="32">
                        <c:v>3.5331333741585617E-4</c:v>
                      </c:pt>
                      <c:pt idx="33">
                        <c:v>-0.477326318850125</c:v>
                      </c:pt>
                      <c:pt idx="34">
                        <c:v>7.384248752011445E-2</c:v>
                      </c:pt>
                      <c:pt idx="35">
                        <c:v>-0.88151677685496721</c:v>
                      </c:pt>
                      <c:pt idx="36">
                        <c:v>-0.66104925430687145</c:v>
                      </c:pt>
                      <c:pt idx="37">
                        <c:v>-0.477326318850125</c:v>
                      </c:pt>
                      <c:pt idx="38">
                        <c:v>-1.2122180606771109</c:v>
                      </c:pt>
                      <c:pt idx="39">
                        <c:v>0.47803294552495668</c:v>
                      </c:pt>
                      <c:pt idx="40">
                        <c:v>-1.2857072348598095</c:v>
                      </c:pt>
                      <c:pt idx="41">
                        <c:v>-0.18336962211933061</c:v>
                      </c:pt>
                      <c:pt idx="42">
                        <c:v>0.44128835843360742</c:v>
                      </c:pt>
                      <c:pt idx="43">
                        <c:v>-0.14662503502798133</c:v>
                      </c:pt>
                      <c:pt idx="44">
                        <c:v>0.18407624879416234</c:v>
                      </c:pt>
                      <c:pt idx="45">
                        <c:v>0.36779918425090879</c:v>
                      </c:pt>
                      <c:pt idx="46">
                        <c:v>-2.4982786088743363</c:v>
                      </c:pt>
                      <c:pt idx="47">
                        <c:v>0.36779918425090879</c:v>
                      </c:pt>
                      <c:pt idx="48">
                        <c:v>-2.975958241061877</c:v>
                      </c:pt>
                      <c:pt idx="49">
                        <c:v>0.9189679906211482</c:v>
                      </c:pt>
                      <c:pt idx="50">
                        <c:v>-1.3224518219511587</c:v>
                      </c:pt>
                      <c:pt idx="51">
                        <c:v>-3.4903824603407672</c:v>
                      </c:pt>
                      <c:pt idx="52">
                        <c:v>-2.5350231959656857</c:v>
                      </c:pt>
                      <c:pt idx="53">
                        <c:v>-0.95500595103766583</c:v>
                      </c:pt>
                      <c:pt idx="54">
                        <c:v>-0.25685879630202924</c:v>
                      </c:pt>
                      <c:pt idx="55">
                        <c:v>-2.094088150869494</c:v>
                      </c:pt>
                      <c:pt idx="56">
                        <c:v>-1.1754734735857617</c:v>
                      </c:pt>
                      <c:pt idx="57">
                        <c:v>-0.29360338339337849</c:v>
                      </c:pt>
                      <c:pt idx="58">
                        <c:v>-0.29360338339337849</c:v>
                      </c:pt>
                      <c:pt idx="59">
                        <c:v>-0.3303479704847278</c:v>
                      </c:pt>
                      <c:pt idx="60">
                        <c:v>-0.8447721897636179</c:v>
                      </c:pt>
                      <c:pt idx="61">
                        <c:v>-0.25685879630202924</c:v>
                      </c:pt>
                      <c:pt idx="62">
                        <c:v>-0.77128301558091938</c:v>
                      </c:pt>
                      <c:pt idx="63">
                        <c:v>-0.8447721897636179</c:v>
                      </c:pt>
                      <c:pt idx="64">
                        <c:v>0.25756542297686091</c:v>
                      </c:pt>
                      <c:pt idx="65">
                        <c:v>0.51477753261630599</c:v>
                      </c:pt>
                      <c:pt idx="66">
                        <c:v>3.5331333741585617E-4</c:v>
                      </c:pt>
                      <c:pt idx="67">
                        <c:v>-1.0652397123117137</c:v>
                      </c:pt>
                      <c:pt idx="68">
                        <c:v>-1.4326855832252068</c:v>
                      </c:pt>
                      <c:pt idx="69">
                        <c:v>-1.2857072348598095</c:v>
                      </c:pt>
                      <c:pt idx="70">
                        <c:v>-1.2489626477684601</c:v>
                      </c:pt>
                      <c:pt idx="71">
                        <c:v>-0.51407090594147431</c:v>
                      </c:pt>
                      <c:pt idx="72">
                        <c:v>-0.95500595103766583</c:v>
                      </c:pt>
                      <c:pt idx="73">
                        <c:v>-1.3959409961338574</c:v>
                      </c:pt>
                      <c:pt idx="74">
                        <c:v>-0.36709255757607712</c:v>
                      </c:pt>
                      <c:pt idx="75">
                        <c:v>-0.8080276026722687</c:v>
                      </c:pt>
                      <c:pt idx="76">
                        <c:v>-0.14662503502798133</c:v>
                      </c:pt>
                      <c:pt idx="77">
                        <c:v>-0.62430466721552214</c:v>
                      </c:pt>
                      <c:pt idx="78">
                        <c:v>-0.66104925430687145</c:v>
                      </c:pt>
                      <c:pt idx="79">
                        <c:v>-0.8080276026722687</c:v>
                      </c:pt>
                      <c:pt idx="80">
                        <c:v>-1.5061747574079052</c:v>
                      </c:pt>
                      <c:pt idx="81">
                        <c:v>-0.91826136394631652</c:v>
                      </c:pt>
                      <c:pt idx="82">
                        <c:v>-1.1019842994030631</c:v>
                      </c:pt>
                      <c:pt idx="83">
                        <c:v>-1.1019842994030631</c:v>
                      </c:pt>
                      <c:pt idx="84">
                        <c:v>-2.1675773250521928</c:v>
                      </c:pt>
                      <c:pt idx="85">
                        <c:v>-1.9103652154127475</c:v>
                      </c:pt>
                      <c:pt idx="86">
                        <c:v>-1.6164085186819532</c:v>
                      </c:pt>
                      <c:pt idx="87">
                        <c:v>-2.2778110863262406</c:v>
                      </c:pt>
                      <c:pt idx="88">
                        <c:v>-2.351300260508939</c:v>
                      </c:pt>
                      <c:pt idx="89">
                        <c:v>-2.2410664992348912</c:v>
                      </c:pt>
                      <c:pt idx="90">
                        <c:v>-1.0284951252203645</c:v>
                      </c:pt>
                      <c:pt idx="91">
                        <c:v>-3.0861920023359248</c:v>
                      </c:pt>
                      <c:pt idx="92">
                        <c:v>-1.1754734735857617</c:v>
                      </c:pt>
                      <c:pt idx="93">
                        <c:v>-1.1387288864944123</c:v>
                      </c:pt>
                      <c:pt idx="94">
                        <c:v>-3.0494474152445759</c:v>
                      </c:pt>
                      <c:pt idx="95">
                        <c:v>-2.3145556734175896</c:v>
                      </c:pt>
                      <c:pt idx="96">
                        <c:v>-0.8447721897636179</c:v>
                      </c:pt>
                      <c:pt idx="97">
                        <c:v>-2.351300260508939</c:v>
                      </c:pt>
                      <c:pt idx="98">
                        <c:v>-2.4615340217829869</c:v>
                      </c:pt>
                      <c:pt idx="99">
                        <c:v>-2.0573435637781445</c:v>
                      </c:pt>
                    </c:numCache>
                  </c:numRef>
                </c:val>
                <c:smooth val="0"/>
                <c:extLst>
                  <c:ext xmlns:c16="http://schemas.microsoft.com/office/drawing/2014/chart" uri="{C3380CC4-5D6E-409C-BE32-E72D297353CC}">
                    <c16:uniqueId val="{00000005-317F-49F5-A91A-0123C454B0AE}"/>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'Chart Data'!$BT$4</c15:sqref>
                        </c15:formulaRef>
                      </c:ext>
                    </c:extLst>
                    <c:strCache>
                      <c:ptCount val="1"/>
                      <c:pt idx="0">
                        <c:v>Other ship visits</c:v>
                      </c:pt>
                    </c:strCache>
                  </c:strRef>
                </c:tx>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Data'!$BT$213:$BT$318</c15:sqref>
                        </c15:formulaRef>
                      </c:ext>
                    </c:extLst>
                    <c:numCache>
                      <c:formatCode>0.00</c:formatCode>
                      <c:ptCount val="106"/>
                      <c:pt idx="0">
                        <c:v>-0.9302197171268608</c:v>
                      </c:pt>
                      <c:pt idx="1">
                        <c:v>-1.0960172331186235</c:v>
                      </c:pt>
                      <c:pt idx="2">
                        <c:v>-1.3447135071062675</c:v>
                      </c:pt>
                      <c:pt idx="3">
                        <c:v>-1.4276122651021488</c:v>
                      </c:pt>
                      <c:pt idx="4">
                        <c:v>-1.4276122651021488</c:v>
                      </c:pt>
                      <c:pt idx="5">
                        <c:v>-1.2618147491103862</c:v>
                      </c:pt>
                      <c:pt idx="6">
                        <c:v>-1.2618147491103862</c:v>
                      </c:pt>
                      <c:pt idx="7">
                        <c:v>-0.76442220113509818</c:v>
                      </c:pt>
                      <c:pt idx="8">
                        <c:v>-0.84732095913097949</c:v>
                      </c:pt>
                      <c:pt idx="9">
                        <c:v>-1.1789159911145048</c:v>
                      </c:pt>
                      <c:pt idx="10">
                        <c:v>-0.59862468514333544</c:v>
                      </c:pt>
                      <c:pt idx="11">
                        <c:v>-0.76442220113509818</c:v>
                      </c:pt>
                      <c:pt idx="12">
                        <c:v>-0.68152344313921687</c:v>
                      </c:pt>
                      <c:pt idx="13">
                        <c:v>-0.34992841115569145</c:v>
                      </c:pt>
                      <c:pt idx="14">
                        <c:v>-0.68152344313921687</c:v>
                      </c:pt>
                      <c:pt idx="15">
                        <c:v>6.4565378823715228E-2</c:v>
                      </c:pt>
                      <c:pt idx="16">
                        <c:v>0.64485668479488456</c:v>
                      </c:pt>
                      <c:pt idx="17">
                        <c:v>0.56195792679900325</c:v>
                      </c:pt>
                      <c:pt idx="18">
                        <c:v>1.5567430227495793</c:v>
                      </c:pt>
                      <c:pt idx="19">
                        <c:v>1.2251479907660541</c:v>
                      </c:pt>
                      <c:pt idx="20">
                        <c:v>1.8054392967372233</c:v>
                      </c:pt>
                      <c:pt idx="21">
                        <c:v>1.2251479907660541</c:v>
                      </c:pt>
                      <c:pt idx="22">
                        <c:v>1.3909455067578167</c:v>
                      </c:pt>
                      <c:pt idx="23">
                        <c:v>1.1422492327701725</c:v>
                      </c:pt>
                      <c:pt idx="24">
                        <c:v>1.0593504747742912</c:v>
                      </c:pt>
                      <c:pt idx="25">
                        <c:v>1.7225405387413419</c:v>
                      </c:pt>
                      <c:pt idx="26">
                        <c:v>0.72775544279076598</c:v>
                      </c:pt>
                      <c:pt idx="27">
                        <c:v>1.1422492327701725</c:v>
                      </c:pt>
                      <c:pt idx="28">
                        <c:v>0.56195792679900325</c:v>
                      </c:pt>
                      <c:pt idx="29">
                        <c:v>1.3080467487619354</c:v>
                      </c:pt>
                      <c:pt idx="30">
                        <c:v>0.89355295878252861</c:v>
                      </c:pt>
                      <c:pt idx="31">
                        <c:v>0.64485668479488456</c:v>
                      </c:pt>
                      <c:pt idx="32">
                        <c:v>1.1422492327701725</c:v>
                      </c:pt>
                      <c:pt idx="33">
                        <c:v>1.473844264753698</c:v>
                      </c:pt>
                      <c:pt idx="34">
                        <c:v>1.3909455067578167</c:v>
                      </c:pt>
                      <c:pt idx="35">
                        <c:v>1.3909455067578167</c:v>
                      </c:pt>
                      <c:pt idx="36">
                        <c:v>0.89355295878252861</c:v>
                      </c:pt>
                      <c:pt idx="37">
                        <c:v>0.56195792679900325</c:v>
                      </c:pt>
                      <c:pt idx="38">
                        <c:v>-0.10123213716804745</c:v>
                      </c:pt>
                      <c:pt idx="39">
                        <c:v>0.64485668479488456</c:v>
                      </c:pt>
                      <c:pt idx="40">
                        <c:v>-0.18413089516392878</c:v>
                      </c:pt>
                      <c:pt idx="41">
                        <c:v>0.23036289481547792</c:v>
                      </c:pt>
                      <c:pt idx="42">
                        <c:v>-0.10123213716804745</c:v>
                      </c:pt>
                      <c:pt idx="43">
                        <c:v>-0.34992841115569145</c:v>
                      </c:pt>
                      <c:pt idx="44">
                        <c:v>-0.26702965315981014</c:v>
                      </c:pt>
                      <c:pt idx="45">
                        <c:v>-1.0960172331186235</c:v>
                      </c:pt>
                      <c:pt idx="46">
                        <c:v>-0.9302197171268608</c:v>
                      </c:pt>
                      <c:pt idx="47">
                        <c:v>-1.0960172331186235</c:v>
                      </c:pt>
                      <c:pt idx="48">
                        <c:v>-0.76442220113509818</c:v>
                      </c:pt>
                      <c:pt idx="49">
                        <c:v>-0.76442220113509818</c:v>
                      </c:pt>
                      <c:pt idx="50">
                        <c:v>-1.0960172331186235</c:v>
                      </c:pt>
                      <c:pt idx="51">
                        <c:v>-1.4276122651021488</c:v>
                      </c:pt>
                      <c:pt idx="52">
                        <c:v>-1.1789159911145048</c:v>
                      </c:pt>
                      <c:pt idx="53">
                        <c:v>-1.3447135071062675</c:v>
                      </c:pt>
                      <c:pt idx="54">
                        <c:v>-1.3447135071062675</c:v>
                      </c:pt>
                      <c:pt idx="55">
                        <c:v>-1.5105110230980303</c:v>
                      </c:pt>
                      <c:pt idx="56">
                        <c:v>-1.6763085390897929</c:v>
                      </c:pt>
                      <c:pt idx="57">
                        <c:v>-1.3447135071062675</c:v>
                      </c:pt>
                      <c:pt idx="58">
                        <c:v>-0.84732095913097949</c:v>
                      </c:pt>
                      <c:pt idx="59">
                        <c:v>-0.9302197171268608</c:v>
                      </c:pt>
                      <c:pt idx="60">
                        <c:v>-0.84732095913097949</c:v>
                      </c:pt>
                      <c:pt idx="61">
                        <c:v>-1.4276122651021488</c:v>
                      </c:pt>
                      <c:pt idx="62">
                        <c:v>-1.0960172331186235</c:v>
                      </c:pt>
                      <c:pt idx="63">
                        <c:v>-1.1789159911145048</c:v>
                      </c:pt>
                      <c:pt idx="64">
                        <c:v>-1.1789159911145048</c:v>
                      </c:pt>
                      <c:pt idx="65">
                        <c:v>-0.76442220113509818</c:v>
                      </c:pt>
                      <c:pt idx="66">
                        <c:v>-0.59862468514333544</c:v>
                      </c:pt>
                      <c:pt idx="67">
                        <c:v>-0.59862468514333544</c:v>
                      </c:pt>
                      <c:pt idx="68">
                        <c:v>0.14746413681959658</c:v>
                      </c:pt>
                      <c:pt idx="69">
                        <c:v>0.72775544279076598</c:v>
                      </c:pt>
                      <c:pt idx="70">
                        <c:v>0.89355295878252861</c:v>
                      </c:pt>
                      <c:pt idx="71">
                        <c:v>1.3909455067578167</c:v>
                      </c:pt>
                      <c:pt idx="72">
                        <c:v>0.81065420078664729</c:v>
                      </c:pt>
                      <c:pt idx="73">
                        <c:v>0.81065420078664729</c:v>
                      </c:pt>
                      <c:pt idx="74">
                        <c:v>0.39616041080724057</c:v>
                      </c:pt>
                      <c:pt idx="75">
                        <c:v>0.64485668479488456</c:v>
                      </c:pt>
                      <c:pt idx="76">
                        <c:v>0.14746413681959658</c:v>
                      </c:pt>
                      <c:pt idx="77">
                        <c:v>0.56195792679900325</c:v>
                      </c:pt>
                      <c:pt idx="78">
                        <c:v>-0.26702965315981014</c:v>
                      </c:pt>
                      <c:pt idx="79">
                        <c:v>0.47905916880312194</c:v>
                      </c:pt>
                      <c:pt idx="80">
                        <c:v>0.39616041080724057</c:v>
                      </c:pt>
                      <c:pt idx="81">
                        <c:v>0.31326165281135926</c:v>
                      </c:pt>
                      <c:pt idx="82">
                        <c:v>0.72775544279076598</c:v>
                      </c:pt>
                      <c:pt idx="83">
                        <c:v>0.89355295878252861</c:v>
                      </c:pt>
                      <c:pt idx="84">
                        <c:v>0.31326165281135926</c:v>
                      </c:pt>
                      <c:pt idx="85">
                        <c:v>0.47905916880312194</c:v>
                      </c:pt>
                      <c:pt idx="86">
                        <c:v>1.0593504747742912</c:v>
                      </c:pt>
                      <c:pt idx="87">
                        <c:v>0.81065420078664729</c:v>
                      </c:pt>
                      <c:pt idx="88">
                        <c:v>0.81065420078664729</c:v>
                      </c:pt>
                      <c:pt idx="89">
                        <c:v>0.31326165281135926</c:v>
                      </c:pt>
                      <c:pt idx="90">
                        <c:v>-1.8333379172166112E-2</c:v>
                      </c:pt>
                      <c:pt idx="91">
                        <c:v>6.4565378823715228E-2</c:v>
                      </c:pt>
                      <c:pt idx="92">
                        <c:v>-0.18413089516392878</c:v>
                      </c:pt>
                      <c:pt idx="93">
                        <c:v>-0.18413089516392878</c:v>
                      </c:pt>
                      <c:pt idx="94">
                        <c:v>0.23036289481547792</c:v>
                      </c:pt>
                      <c:pt idx="95">
                        <c:v>-0.76442220113509818</c:v>
                      </c:pt>
                      <c:pt idx="96">
                        <c:v>-0.68152344313921687</c:v>
                      </c:pt>
                      <c:pt idx="97">
                        <c:v>-0.76442220113509818</c:v>
                      </c:pt>
                      <c:pt idx="98">
                        <c:v>-0.68152344313921687</c:v>
                      </c:pt>
                      <c:pt idx="99">
                        <c:v>-0.84732095913097949</c:v>
                      </c:pt>
                    </c:numCache>
                  </c:numRef>
                </c:val>
                <c:smooth val="0"/>
                <c:extLst xmlns:c15="http://schemas.microsoft.com/office/drawing/2012/chart">
                  <c:ext xmlns:c16="http://schemas.microsoft.com/office/drawing/2014/chart" uri="{C3380CC4-5D6E-409C-BE32-E72D297353CC}">
                    <c16:uniqueId val="{00000006-317F-49F5-A91A-0123C454B0AE}"/>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'Chart Data'!$BU$4</c15:sqref>
                        </c15:formulaRef>
                      </c:ext>
                    </c:extLst>
                    <c:strCache>
                      <c:ptCount val="1"/>
                      <c:pt idx="0">
                        <c:v>Heavy goods vehicle travel</c:v>
                      </c:pt>
                    </c:strCache>
                  </c:strRef>
                </c:tx>
                <c:spPr>
                  <a:ln w="28575"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Data'!$BU$213:$BU$318</c15:sqref>
                        </c15:formulaRef>
                      </c:ext>
                    </c:extLst>
                    <c:numCache>
                      <c:formatCode>0.00</c:formatCode>
                      <c:ptCount val="106"/>
                      <c:pt idx="0">
                        <c:v>-2.9756690430626773</c:v>
                      </c:pt>
                      <c:pt idx="1">
                        <c:v>-0.51975312310511723</c:v>
                      </c:pt>
                      <c:pt idx="2">
                        <c:v>-0.51975312310511723</c:v>
                      </c:pt>
                      <c:pt idx="3">
                        <c:v>-0.10768669358203704</c:v>
                      </c:pt>
                      <c:pt idx="4">
                        <c:v>-0.25603060821034668</c:v>
                      </c:pt>
                      <c:pt idx="5">
                        <c:v>-0.20658263666757681</c:v>
                      </c:pt>
                      <c:pt idx="6">
                        <c:v>-0.20658263666757681</c:v>
                      </c:pt>
                      <c:pt idx="7">
                        <c:v>-0.22306529384849955</c:v>
                      </c:pt>
                      <c:pt idx="8">
                        <c:v>-5.8238722039267152E-2</c:v>
                      </c:pt>
                      <c:pt idx="9">
                        <c:v>0.27141442157919599</c:v>
                      </c:pt>
                      <c:pt idx="10">
                        <c:v>-7.4721379220191536E-2</c:v>
                      </c:pt>
                      <c:pt idx="11">
                        <c:v>0.25493176439827325</c:v>
                      </c:pt>
                      <c:pt idx="12">
                        <c:v>-0.66809703773342688</c:v>
                      </c:pt>
                      <c:pt idx="13">
                        <c:v>-0.9812675241709673</c:v>
                      </c:pt>
                      <c:pt idx="14">
                        <c:v>0.10658784976996361</c:v>
                      </c:pt>
                      <c:pt idx="15">
                        <c:v>0.50217162211212107</c:v>
                      </c:pt>
                      <c:pt idx="16">
                        <c:v>0.41975833620750569</c:v>
                      </c:pt>
                      <c:pt idx="17">
                        <c:v>0.41975833620750569</c:v>
                      </c:pt>
                      <c:pt idx="18">
                        <c:v>-4.1756064858344405E-2</c:v>
                      </c:pt>
                      <c:pt idx="19">
                        <c:v>0.61755022237858359</c:v>
                      </c:pt>
                      <c:pt idx="20">
                        <c:v>0.69996350828320053</c:v>
                      </c:pt>
                      <c:pt idx="21">
                        <c:v>-0.12416935076296143</c:v>
                      </c:pt>
                      <c:pt idx="22">
                        <c:v>0.73292882264504611</c:v>
                      </c:pt>
                      <c:pt idx="23">
                        <c:v>0.65051553674043072</c:v>
                      </c:pt>
                      <c:pt idx="24">
                        <c:v>0.78237679418781592</c:v>
                      </c:pt>
                      <c:pt idx="25">
                        <c:v>0.83182476573058584</c:v>
                      </c:pt>
                      <c:pt idx="26">
                        <c:v>0.6669981939213534</c:v>
                      </c:pt>
                      <c:pt idx="27">
                        <c:v>0.63403287955950793</c:v>
                      </c:pt>
                      <c:pt idx="28">
                        <c:v>0.74941147982597045</c:v>
                      </c:pt>
                      <c:pt idx="29">
                        <c:v>0.55161959365489088</c:v>
                      </c:pt>
                      <c:pt idx="30">
                        <c:v>0.3867930218456585</c:v>
                      </c:pt>
                      <c:pt idx="31">
                        <c:v>0.27141442157919599</c:v>
                      </c:pt>
                      <c:pt idx="32">
                        <c:v>0.48568896493119829</c:v>
                      </c:pt>
                      <c:pt idx="33">
                        <c:v>0.32086239312196591</c:v>
                      </c:pt>
                      <c:pt idx="34">
                        <c:v>0.10658784976996361</c:v>
                      </c:pt>
                      <c:pt idx="35">
                        <c:v>0.7988594513687387</c:v>
                      </c:pt>
                      <c:pt idx="36">
                        <c:v>1.0955472806253581</c:v>
                      </c:pt>
                      <c:pt idx="37">
                        <c:v>0.96368602317797114</c:v>
                      </c:pt>
                      <c:pt idx="38">
                        <c:v>0.89775539445427843</c:v>
                      </c:pt>
                      <c:pt idx="39">
                        <c:v>0.7988594513687387</c:v>
                      </c:pt>
                      <c:pt idx="40">
                        <c:v>0.81534210854966305</c:v>
                      </c:pt>
                      <c:pt idx="41">
                        <c:v>0.69996350828320053</c:v>
                      </c:pt>
                      <c:pt idx="42">
                        <c:v>0.84830742291150862</c:v>
                      </c:pt>
                      <c:pt idx="43">
                        <c:v>0.6669981939213534</c:v>
                      </c:pt>
                      <c:pt idx="44">
                        <c:v>0.7988594513687387</c:v>
                      </c:pt>
                      <c:pt idx="45">
                        <c:v>0.93072070881612556</c:v>
                      </c:pt>
                      <c:pt idx="46">
                        <c:v>0.30437973594104317</c:v>
                      </c:pt>
                      <c:pt idx="47">
                        <c:v>1.0955472806253581</c:v>
                      </c:pt>
                      <c:pt idx="48">
                        <c:v>0.56810225083581367</c:v>
                      </c:pt>
                      <c:pt idx="49">
                        <c:v>1.1614779093490506</c:v>
                      </c:pt>
                      <c:pt idx="50">
                        <c:v>0.6669981939213534</c:v>
                      </c:pt>
                      <c:pt idx="51">
                        <c:v>-3.8657325308325303</c:v>
                      </c:pt>
                      <c:pt idx="52">
                        <c:v>-4.0635244170036096</c:v>
                      </c:pt>
                      <c:pt idx="53">
                        <c:v>-0.63513172337157975</c:v>
                      </c:pt>
                      <c:pt idx="54">
                        <c:v>0.28789707876012038</c:v>
                      </c:pt>
                      <c:pt idx="55">
                        <c:v>0.25493176439827325</c:v>
                      </c:pt>
                      <c:pt idx="56">
                        <c:v>0.51865427929304542</c:v>
                      </c:pt>
                      <c:pt idx="57">
                        <c:v>0.58458490801673801</c:v>
                      </c:pt>
                      <c:pt idx="58">
                        <c:v>0.61755022237858359</c:v>
                      </c:pt>
                      <c:pt idx="59">
                        <c:v>0.6010675651976608</c:v>
                      </c:pt>
                      <c:pt idx="60">
                        <c:v>0.86479008009243297</c:v>
                      </c:pt>
                      <c:pt idx="61">
                        <c:v>1.0131339947207409</c:v>
                      </c:pt>
                      <c:pt idx="62">
                        <c:v>0.98016868035889548</c:v>
                      </c:pt>
                      <c:pt idx="63">
                        <c:v>1.1120299378062808</c:v>
                      </c:pt>
                      <c:pt idx="64">
                        <c:v>1.5405790245102837</c:v>
                      </c:pt>
                      <c:pt idx="65">
                        <c:v>1.293339166796436</c:v>
                      </c:pt>
                      <c:pt idx="66">
                        <c:v>0.96368602317797114</c:v>
                      </c:pt>
                      <c:pt idx="67">
                        <c:v>2.4174563865348227E-2</c:v>
                      </c:pt>
                      <c:pt idx="68">
                        <c:v>0.51865427929304542</c:v>
                      </c:pt>
                      <c:pt idx="69">
                        <c:v>1.4746483957865928</c:v>
                      </c:pt>
                      <c:pt idx="70">
                        <c:v>0.91423805163520122</c:v>
                      </c:pt>
                      <c:pt idx="71">
                        <c:v>1.6394749675958236</c:v>
                      </c:pt>
                      <c:pt idx="72">
                        <c:v>1.4746483957865928</c:v>
                      </c:pt>
                      <c:pt idx="73">
                        <c:v>0.56810225083581367</c:v>
                      </c:pt>
                      <c:pt idx="74">
                        <c:v>1.4911310529675155</c:v>
                      </c:pt>
                      <c:pt idx="75">
                        <c:v>1.7218882535004405</c:v>
                      </c:pt>
                      <c:pt idx="76">
                        <c:v>1.8702321681287486</c:v>
                      </c:pt>
                      <c:pt idx="77">
                        <c:v>1.8537495109478257</c:v>
                      </c:pt>
                      <c:pt idx="78">
                        <c:v>1.7383709106813632</c:v>
                      </c:pt>
                      <c:pt idx="79">
                        <c:v>1.7218882535004405</c:v>
                      </c:pt>
                      <c:pt idx="80">
                        <c:v>1.3922351098819756</c:v>
                      </c:pt>
                      <c:pt idx="81">
                        <c:v>1.3263044811582814</c:v>
                      </c:pt>
                      <c:pt idx="82">
                        <c:v>1.2274085380727433</c:v>
                      </c:pt>
                      <c:pt idx="83">
                        <c:v>1.0790646234444337</c:v>
                      </c:pt>
                      <c:pt idx="84">
                        <c:v>1.293339166796436</c:v>
                      </c:pt>
                      <c:pt idx="85">
                        <c:v>1.2768565096155131</c:v>
                      </c:pt>
                      <c:pt idx="86">
                        <c:v>0.65051553674043072</c:v>
                      </c:pt>
                      <c:pt idx="87">
                        <c:v>1.524096367329361</c:v>
                      </c:pt>
                      <c:pt idx="88">
                        <c:v>1.1285125949872035</c:v>
                      </c:pt>
                      <c:pt idx="89">
                        <c:v>1.0131339947207409</c:v>
                      </c:pt>
                      <c:pt idx="90">
                        <c:v>1.0460993090825881</c:v>
                      </c:pt>
                      <c:pt idx="91">
                        <c:v>0.84830742291150862</c:v>
                      </c:pt>
                      <c:pt idx="92">
                        <c:v>0.96368602317797114</c:v>
                      </c:pt>
                      <c:pt idx="93">
                        <c:v>0.84830742291150862</c:v>
                      </c:pt>
                      <c:pt idx="94">
                        <c:v>0.71644616546412332</c:v>
                      </c:pt>
                      <c:pt idx="95">
                        <c:v>0.6010675651976608</c:v>
                      </c:pt>
                      <c:pt idx="96">
                        <c:v>0.78237679418781592</c:v>
                      </c:pt>
                      <c:pt idx="97">
                        <c:v>0.83182476573058584</c:v>
                      </c:pt>
                      <c:pt idx="98">
                        <c:v>0.83182476573058584</c:v>
                      </c:pt>
                      <c:pt idx="99">
                        <c:v>0.98016868035889548</c:v>
                      </c:pt>
                      <c:pt idx="100">
                        <c:v>0.65051553674043072</c:v>
                      </c:pt>
                      <c:pt idx="101">
                        <c:v>0.99665133753981827</c:v>
                      </c:pt>
                    </c:numCache>
                  </c:numRef>
                </c:val>
                <c:smooth val="0"/>
                <c:extLst xmlns:c15="http://schemas.microsoft.com/office/drawing/2012/chart">
                  <c:ext xmlns:c16="http://schemas.microsoft.com/office/drawing/2014/chart" uri="{C3380CC4-5D6E-409C-BE32-E72D297353CC}">
                    <c16:uniqueId val="{00000007-317F-49F5-A91A-0123C454B0AE}"/>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'Chart Data'!$BV$4</c15:sqref>
                        </c15:formulaRef>
                      </c:ext>
                    </c:extLst>
                    <c:strCache>
                      <c:ptCount val="1"/>
                      <c:pt idx="0">
                        <c:v>Light Commercial Vehicles</c:v>
                      </c:pt>
                    </c:strCache>
                  </c:strRef>
                </c:tx>
                <c:spPr>
                  <a:ln w="28575" cap="rnd">
                    <a:solidFill>
                      <a:schemeClr val="accent4"/>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Data'!$BV$213:$BV$318</c15:sqref>
                        </c15:formulaRef>
                      </c:ext>
                    </c:extLst>
                    <c:numCache>
                      <c:formatCode>0.00</c:formatCode>
                      <c:ptCount val="106"/>
                      <c:pt idx="0">
                        <c:v>-2.6321279860187685</c:v>
                      </c:pt>
                      <c:pt idx="1">
                        <c:v>-0.44336883417929113</c:v>
                      </c:pt>
                      <c:pt idx="2">
                        <c:v>-0.49579420308562572</c:v>
                      </c:pt>
                      <c:pt idx="3">
                        <c:v>-0.36473078081978988</c:v>
                      </c:pt>
                      <c:pt idx="4">
                        <c:v>-0.29919906968687066</c:v>
                      </c:pt>
                      <c:pt idx="5">
                        <c:v>-0.10260393628811562</c:v>
                      </c:pt>
                      <c:pt idx="6">
                        <c:v>-0.22056101632736813</c:v>
                      </c:pt>
                      <c:pt idx="7">
                        <c:v>-0.12881662074128225</c:v>
                      </c:pt>
                      <c:pt idx="8">
                        <c:v>1.5353143751138191E-2</c:v>
                      </c:pt>
                      <c:pt idx="9">
                        <c:v>0.12020388156380737</c:v>
                      </c:pt>
                      <c:pt idx="10">
                        <c:v>0.12020388156380737</c:v>
                      </c:pt>
                      <c:pt idx="11">
                        <c:v>0.39543706832206493</c:v>
                      </c:pt>
                      <c:pt idx="12">
                        <c:v>-1.0200478921489742</c:v>
                      </c:pt>
                      <c:pt idx="13">
                        <c:v>-0.71860202093754866</c:v>
                      </c:pt>
                      <c:pt idx="14">
                        <c:v>0.17262925047014197</c:v>
                      </c:pt>
                      <c:pt idx="15">
                        <c:v>0.32990535718914704</c:v>
                      </c:pt>
                      <c:pt idx="16">
                        <c:v>0.30369267273597911</c:v>
                      </c:pt>
                      <c:pt idx="17">
                        <c:v>0.22505461937647656</c:v>
                      </c:pt>
                      <c:pt idx="18">
                        <c:v>-0.25988004300711937</c:v>
                      </c:pt>
                      <c:pt idx="19">
                        <c:v>0.60513854394740463</c:v>
                      </c:pt>
                      <c:pt idx="20">
                        <c:v>0.47407512168156751</c:v>
                      </c:pt>
                      <c:pt idx="21">
                        <c:v>-0.19434833187420147</c:v>
                      </c:pt>
                      <c:pt idx="22">
                        <c:v>0.67067025508032252</c:v>
                      </c:pt>
                      <c:pt idx="23">
                        <c:v>0.52650049058790205</c:v>
                      </c:pt>
                      <c:pt idx="24">
                        <c:v>0.64445757062715459</c:v>
                      </c:pt>
                      <c:pt idx="25">
                        <c:v>0.65756391285373927</c:v>
                      </c:pt>
                      <c:pt idx="26">
                        <c:v>0.55271317504106876</c:v>
                      </c:pt>
                      <c:pt idx="27">
                        <c:v>0.47407512168156751</c:v>
                      </c:pt>
                      <c:pt idx="28">
                        <c:v>0.5133941483613188</c:v>
                      </c:pt>
                      <c:pt idx="29">
                        <c:v>0.55271317504106876</c:v>
                      </c:pt>
                      <c:pt idx="30">
                        <c:v>0.42164975277523292</c:v>
                      </c:pt>
                      <c:pt idx="31">
                        <c:v>0.34301169941573034</c:v>
                      </c:pt>
                      <c:pt idx="32">
                        <c:v>0.369224383868897</c:v>
                      </c:pt>
                      <c:pt idx="33">
                        <c:v>0.1333102237903907</c:v>
                      </c:pt>
                      <c:pt idx="34">
                        <c:v>-0.2074546741007848</c:v>
                      </c:pt>
                      <c:pt idx="35">
                        <c:v>0.59203220172082005</c:v>
                      </c:pt>
                      <c:pt idx="36">
                        <c:v>0.60513854394740463</c:v>
                      </c:pt>
                      <c:pt idx="37">
                        <c:v>0.65756391285373927</c:v>
                      </c:pt>
                      <c:pt idx="38">
                        <c:v>0.57892585949423669</c:v>
                      </c:pt>
                      <c:pt idx="39">
                        <c:v>0.55271317504106876</c:v>
                      </c:pt>
                      <c:pt idx="40">
                        <c:v>0.55271317504106876</c:v>
                      </c:pt>
                      <c:pt idx="41">
                        <c:v>0.47407512168156751</c:v>
                      </c:pt>
                      <c:pt idx="42">
                        <c:v>0.5396068328144854</c:v>
                      </c:pt>
                      <c:pt idx="43">
                        <c:v>0.32990535718914704</c:v>
                      </c:pt>
                      <c:pt idx="44">
                        <c:v>0.44786243722839952</c:v>
                      </c:pt>
                      <c:pt idx="45">
                        <c:v>0.5396068328144854</c:v>
                      </c:pt>
                      <c:pt idx="46">
                        <c:v>0.27747998828281117</c:v>
                      </c:pt>
                      <c:pt idx="47">
                        <c:v>0.60513854394740463</c:v>
                      </c:pt>
                      <c:pt idx="48">
                        <c:v>0.47407512168156751</c:v>
                      </c:pt>
                      <c:pt idx="49">
                        <c:v>0.60513854394740463</c:v>
                      </c:pt>
                      <c:pt idx="50">
                        <c:v>0.23816096160306119</c:v>
                      </c:pt>
                      <c:pt idx="51">
                        <c:v>-4.8339934800848292</c:v>
                      </c:pt>
                      <c:pt idx="52">
                        <c:v>-4.0214002620366402</c:v>
                      </c:pt>
                      <c:pt idx="53">
                        <c:v>-0.62685762535146283</c:v>
                      </c:pt>
                      <c:pt idx="54">
                        <c:v>-0.18124198964761815</c:v>
                      </c:pt>
                      <c:pt idx="55">
                        <c:v>-0.22056101632736813</c:v>
                      </c:pt>
                      <c:pt idx="56">
                        <c:v>-0.12881662074128225</c:v>
                      </c:pt>
                      <c:pt idx="57">
                        <c:v>1.5353143751138191E-2</c:v>
                      </c:pt>
                      <c:pt idx="58">
                        <c:v>-2.396588292861308E-2</c:v>
                      </c:pt>
                      <c:pt idx="59">
                        <c:v>-5.0178567381781024E-2</c:v>
                      </c:pt>
                      <c:pt idx="60">
                        <c:v>0.15952290824355864</c:v>
                      </c:pt>
                      <c:pt idx="61">
                        <c:v>0.25126730382964452</c:v>
                      </c:pt>
                      <c:pt idx="62">
                        <c:v>0.26437364605622782</c:v>
                      </c:pt>
                      <c:pt idx="63">
                        <c:v>0.46096877945498288</c:v>
                      </c:pt>
                      <c:pt idx="64">
                        <c:v>0.5396068328144854</c:v>
                      </c:pt>
                      <c:pt idx="65">
                        <c:v>0.55271317504106876</c:v>
                      </c:pt>
                      <c:pt idx="66">
                        <c:v>0.3561180416423137</c:v>
                      </c:pt>
                      <c:pt idx="67">
                        <c:v>-1.1642176566413946</c:v>
                      </c:pt>
                      <c:pt idx="68">
                        <c:v>-0.48268786085904236</c:v>
                      </c:pt>
                      <c:pt idx="69">
                        <c:v>0.3561180416423137</c:v>
                      </c:pt>
                      <c:pt idx="70">
                        <c:v>-0.12881662074128225</c:v>
                      </c:pt>
                      <c:pt idx="71">
                        <c:v>0.7493083084398251</c:v>
                      </c:pt>
                      <c:pt idx="72">
                        <c:v>0.46096877945498288</c:v>
                      </c:pt>
                      <c:pt idx="73">
                        <c:v>-0.29919906968687066</c:v>
                      </c:pt>
                      <c:pt idx="74">
                        <c:v>0.5133941483613188</c:v>
                      </c:pt>
                      <c:pt idx="75">
                        <c:v>0.44786243722839952</c:v>
                      </c:pt>
                      <c:pt idx="76">
                        <c:v>0.63135122840057123</c:v>
                      </c:pt>
                      <c:pt idx="77">
                        <c:v>0.7755209928929917</c:v>
                      </c:pt>
                      <c:pt idx="78">
                        <c:v>0.67067025508032252</c:v>
                      </c:pt>
                      <c:pt idx="79">
                        <c:v>0.60513854394740463</c:v>
                      </c:pt>
                      <c:pt idx="80">
                        <c:v>0.63135122840057123</c:v>
                      </c:pt>
                      <c:pt idx="81">
                        <c:v>0.46096877945498288</c:v>
                      </c:pt>
                      <c:pt idx="82">
                        <c:v>0.3561180416423137</c:v>
                      </c:pt>
                      <c:pt idx="83">
                        <c:v>0.30369267273597911</c:v>
                      </c:pt>
                      <c:pt idx="84">
                        <c:v>0.23816096160306119</c:v>
                      </c:pt>
                      <c:pt idx="85">
                        <c:v>0.1333102237903907</c:v>
                      </c:pt>
                      <c:pt idx="86">
                        <c:v>-0.37783712304637318</c:v>
                      </c:pt>
                      <c:pt idx="87">
                        <c:v>0.38233072609548163</c:v>
                      </c:pt>
                      <c:pt idx="88">
                        <c:v>0.38233072609548163</c:v>
                      </c:pt>
                      <c:pt idx="89">
                        <c:v>0.27747998828281117</c:v>
                      </c:pt>
                      <c:pt idx="90">
                        <c:v>0.39543706832206493</c:v>
                      </c:pt>
                      <c:pt idx="91">
                        <c:v>0.10709753933722405</c:v>
                      </c:pt>
                      <c:pt idx="92">
                        <c:v>0.26437364605622782</c:v>
                      </c:pt>
                      <c:pt idx="93">
                        <c:v>0.10709753933722405</c:v>
                      </c:pt>
                      <c:pt idx="94">
                        <c:v>1.5353143751138191E-2</c:v>
                      </c:pt>
                      <c:pt idx="95">
                        <c:v>2.2468015245535647E-3</c:v>
                      </c:pt>
                      <c:pt idx="96">
                        <c:v>0.26437364605622782</c:v>
                      </c:pt>
                      <c:pt idx="97">
                        <c:v>0.19884193492330993</c:v>
                      </c:pt>
                      <c:pt idx="98">
                        <c:v>0.3561180416423137</c:v>
                      </c:pt>
                      <c:pt idx="99">
                        <c:v>0.34301169941573034</c:v>
                      </c:pt>
                      <c:pt idx="100">
                        <c:v>0.12020388156380737</c:v>
                      </c:pt>
                      <c:pt idx="101">
                        <c:v>0.22505461937647656</c:v>
                      </c:pt>
                    </c:numCache>
                  </c:numRef>
                </c:val>
                <c:smooth val="0"/>
                <c:extLst xmlns:c15="http://schemas.microsoft.com/office/drawing/2012/chart">
                  <c:ext xmlns:c16="http://schemas.microsoft.com/office/drawing/2014/chart" uri="{C3380CC4-5D6E-409C-BE32-E72D297353CC}">
                    <c16:uniqueId val="{00000008-317F-49F5-A91A-0123C454B0AE}"/>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'Chart Data'!$BW$4</c15:sqref>
                        </c15:formulaRef>
                      </c:ext>
                    </c:extLst>
                    <c:strCache>
                      <c:ptCount val="1"/>
                      <c:pt idx="0">
                        <c:v>Air traffic (y/y)</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Data'!$BW$213:$BW$318</c15:sqref>
                        </c15:formulaRef>
                      </c:ext>
                    </c:extLst>
                    <c:numCache>
                      <c:formatCode>0.00</c:formatCode>
                      <c:ptCount val="106"/>
                      <c:pt idx="0">
                        <c:v>-0.87243957392663529</c:v>
                      </c:pt>
                      <c:pt idx="1">
                        <c:v>-1.5172016374957409</c:v>
                      </c:pt>
                      <c:pt idx="2">
                        <c:v>-1.7998824938078843</c:v>
                      </c:pt>
                      <c:pt idx="3">
                        <c:v>-1.6184517164646868</c:v>
                      </c:pt>
                      <c:pt idx="4">
                        <c:v>-1.4547738431410924</c:v>
                      </c:pt>
                      <c:pt idx="5">
                        <c:v>-0.98519977747971943</c:v>
                      </c:pt>
                      <c:pt idx="6">
                        <c:v>-0.79030800697880066</c:v>
                      </c:pt>
                      <c:pt idx="7">
                        <c:v>-0.91848007226318873</c:v>
                      </c:pt>
                      <c:pt idx="8">
                        <c:v>-0.85800314648212284</c:v>
                      </c:pt>
                      <c:pt idx="9">
                        <c:v>-0.76026463094562602</c:v>
                      </c:pt>
                      <c:pt idx="10">
                        <c:v>-0.66993941598874374</c:v>
                      </c:pt>
                      <c:pt idx="11">
                        <c:v>-0.68749723315098865</c:v>
                      </c:pt>
                      <c:pt idx="12">
                        <c:v>-0.4688048660523601</c:v>
                      </c:pt>
                      <c:pt idx="13">
                        <c:v>-2.1571032513613584E-3</c:v>
                      </c:pt>
                      <c:pt idx="14">
                        <c:v>0.1427924317658385</c:v>
                      </c:pt>
                      <c:pt idx="15">
                        <c:v>0.14591382148357093</c:v>
                      </c:pt>
                      <c:pt idx="16">
                        <c:v>0.11879674831077042</c:v>
                      </c:pt>
                      <c:pt idx="17">
                        <c:v>0.43815393380626994</c:v>
                      </c:pt>
                      <c:pt idx="18">
                        <c:v>0.63343587802190526</c:v>
                      </c:pt>
                      <c:pt idx="19">
                        <c:v>0.71829866097275585</c:v>
                      </c:pt>
                      <c:pt idx="20">
                        <c:v>0.98147083154907155</c:v>
                      </c:pt>
                      <c:pt idx="21">
                        <c:v>1.1806545129118724</c:v>
                      </c:pt>
                      <c:pt idx="22">
                        <c:v>1.1558784820273713</c:v>
                      </c:pt>
                      <c:pt idx="23">
                        <c:v>1.2095273678008975</c:v>
                      </c:pt>
                      <c:pt idx="24">
                        <c:v>1.2044551095095823</c:v>
                      </c:pt>
                      <c:pt idx="25">
                        <c:v>1.140271533438709</c:v>
                      </c:pt>
                      <c:pt idx="26">
                        <c:v>1.2005533723624167</c:v>
                      </c:pt>
                      <c:pt idx="27">
                        <c:v>1.2895129793177911</c:v>
                      </c:pt>
                      <c:pt idx="28">
                        <c:v>1.2263048375337093</c:v>
                      </c:pt>
                      <c:pt idx="29">
                        <c:v>1.2875621107442083</c:v>
                      </c:pt>
                      <c:pt idx="30">
                        <c:v>1.1262252797089132</c:v>
                      </c:pt>
                      <c:pt idx="31">
                        <c:v>1.1472946603036072</c:v>
                      </c:pt>
                      <c:pt idx="32">
                        <c:v>1.1203726739881648</c:v>
                      </c:pt>
                      <c:pt idx="33">
                        <c:v>1.1730461254748996</c:v>
                      </c:pt>
                      <c:pt idx="34">
                        <c:v>1.2750765518732785</c:v>
                      </c:pt>
                      <c:pt idx="35">
                        <c:v>1.210697888945047</c:v>
                      </c:pt>
                      <c:pt idx="36">
                        <c:v>1.2239637952454099</c:v>
                      </c:pt>
                      <c:pt idx="37">
                        <c:v>1.216160320951079</c:v>
                      </c:pt>
                      <c:pt idx="38">
                        <c:v>1.0838914316621671</c:v>
                      </c:pt>
                      <c:pt idx="39">
                        <c:v>0.92821211949026194</c:v>
                      </c:pt>
                      <c:pt idx="40">
                        <c:v>0.77701980503759716</c:v>
                      </c:pt>
                      <c:pt idx="41">
                        <c:v>0.65021334775471706</c:v>
                      </c:pt>
                      <c:pt idx="42">
                        <c:v>0.67167290206412755</c:v>
                      </c:pt>
                      <c:pt idx="43">
                        <c:v>0.10611610258248241</c:v>
                      </c:pt>
                      <c:pt idx="44">
                        <c:v>-0.75031520122035389</c:v>
                      </c:pt>
                      <c:pt idx="45">
                        <c:v>-0.93740349742694151</c:v>
                      </c:pt>
                      <c:pt idx="46">
                        <c:v>-1.1051781947550599</c:v>
                      </c:pt>
                      <c:pt idx="47">
                        <c:v>-0.99436885977555844</c:v>
                      </c:pt>
                      <c:pt idx="48">
                        <c:v>-0.9945639466329167</c:v>
                      </c:pt>
                      <c:pt idx="49">
                        <c:v>-0.43661553458824437</c:v>
                      </c:pt>
                      <c:pt idx="50">
                        <c:v>-0.35077731735060247</c:v>
                      </c:pt>
                      <c:pt idx="51">
                        <c:v>-1.4097087790913303</c:v>
                      </c:pt>
                      <c:pt idx="52">
                        <c:v>-0.74309698749809761</c:v>
                      </c:pt>
                      <c:pt idx="53">
                        <c:v>-1.3158720007019991</c:v>
                      </c:pt>
                      <c:pt idx="54">
                        <c:v>-1.5546583141085302</c:v>
                      </c:pt>
                      <c:pt idx="55">
                        <c:v>-1.6047956364496074</c:v>
                      </c:pt>
                      <c:pt idx="56">
                        <c:v>-1.3234803881389718</c:v>
                      </c:pt>
                      <c:pt idx="57">
                        <c:v>-1.0129021112245948</c:v>
                      </c:pt>
                      <c:pt idx="58">
                        <c:v>-0.56790898959036484</c:v>
                      </c:pt>
                      <c:pt idx="59">
                        <c:v>-0.38686838596188372</c:v>
                      </c:pt>
                      <c:pt idx="60">
                        <c:v>-0.57766333245827872</c:v>
                      </c:pt>
                      <c:pt idx="61">
                        <c:v>-0.4713409951980177</c:v>
                      </c:pt>
                      <c:pt idx="62">
                        <c:v>-0.49436124436629436</c:v>
                      </c:pt>
                      <c:pt idx="63">
                        <c:v>-0.70583539774266668</c:v>
                      </c:pt>
                      <c:pt idx="64">
                        <c:v>-0.43173836315428743</c:v>
                      </c:pt>
                      <c:pt idx="65">
                        <c:v>0.30510469708792498</c:v>
                      </c:pt>
                      <c:pt idx="66">
                        <c:v>0.35953393029088432</c:v>
                      </c:pt>
                      <c:pt idx="67">
                        <c:v>0.30100787308340121</c:v>
                      </c:pt>
                      <c:pt idx="68">
                        <c:v>0.38313944003123585</c:v>
                      </c:pt>
                      <c:pt idx="69">
                        <c:v>0.55247483221822036</c:v>
                      </c:pt>
                      <c:pt idx="70">
                        <c:v>0.77916576046853825</c:v>
                      </c:pt>
                      <c:pt idx="71">
                        <c:v>0.89446209316727998</c:v>
                      </c:pt>
                      <c:pt idx="72">
                        <c:v>1.2153799735216457</c:v>
                      </c:pt>
                      <c:pt idx="73">
                        <c:v>1.1956762009284598</c:v>
                      </c:pt>
                      <c:pt idx="74">
                        <c:v>1.2670779907215892</c:v>
                      </c:pt>
                      <c:pt idx="75">
                        <c:v>1.2532268238491515</c:v>
                      </c:pt>
                      <c:pt idx="76">
                        <c:v>1.3053150147638115</c:v>
                      </c:pt>
                      <c:pt idx="77">
                        <c:v>1.3076560570521107</c:v>
                      </c:pt>
                      <c:pt idx="78">
                        <c:v>1.3098020124830518</c:v>
                      </c:pt>
                      <c:pt idx="79">
                        <c:v>1.5185449498564083</c:v>
                      </c:pt>
                      <c:pt idx="80">
                        <c:v>1.4319263851893334</c:v>
                      </c:pt>
                      <c:pt idx="81">
                        <c:v>1.4057847463033242</c:v>
                      </c:pt>
                      <c:pt idx="82">
                        <c:v>1.3107774467698432</c:v>
                      </c:pt>
                      <c:pt idx="83">
                        <c:v>1.2465938706989701</c:v>
                      </c:pt>
                      <c:pt idx="84">
                        <c:v>1.2783930284483693</c:v>
                      </c:pt>
                      <c:pt idx="85">
                        <c:v>1.3291156113615212</c:v>
                      </c:pt>
                      <c:pt idx="86">
                        <c:v>1.400712488012009</c:v>
                      </c:pt>
                      <c:pt idx="87">
                        <c:v>1.2975115404694804</c:v>
                      </c:pt>
                      <c:pt idx="88">
                        <c:v>1.3224826582113398</c:v>
                      </c:pt>
                      <c:pt idx="89">
                        <c:v>1.2741011175864871</c:v>
                      </c:pt>
                      <c:pt idx="90">
                        <c:v>1.192359724353369</c:v>
                      </c:pt>
                      <c:pt idx="91">
                        <c:v>0.99746795385245024</c:v>
                      </c:pt>
                      <c:pt idx="92">
                        <c:v>0.92431038234309637</c:v>
                      </c:pt>
                      <c:pt idx="93">
                        <c:v>0.90519187032198523</c:v>
                      </c:pt>
                      <c:pt idx="94">
                        <c:v>0.75946198787535224</c:v>
                      </c:pt>
                      <c:pt idx="95">
                        <c:v>0.32305268796488651</c:v>
                      </c:pt>
                      <c:pt idx="96">
                        <c:v>-0.5491806512839702</c:v>
                      </c:pt>
                      <c:pt idx="97">
                        <c:v>-0.80201321842029727</c:v>
                      </c:pt>
                      <c:pt idx="98">
                        <c:v>-0.87653639793115912</c:v>
                      </c:pt>
                      <c:pt idx="99">
                        <c:v>-0.8866809145137895</c:v>
                      </c:pt>
                      <c:pt idx="100">
                        <c:v>-0.66993941598874374</c:v>
                      </c:pt>
                      <c:pt idx="101">
                        <c:v>-0.36853022137020569</c:v>
                      </c:pt>
                      <c:pt idx="102">
                        <c:v>-0.20251130575831189</c:v>
                      </c:pt>
                      <c:pt idx="103">
                        <c:v>-1.0909368541679056</c:v>
                      </c:pt>
                      <c:pt idx="104">
                        <c:v>-0.56985985816394757</c:v>
                      </c:pt>
                    </c:numCache>
                  </c:numRef>
                </c:val>
                <c:smooth val="0"/>
                <c:extLst xmlns:c15="http://schemas.microsoft.com/office/drawing/2012/chart">
                  <c:ext xmlns:c16="http://schemas.microsoft.com/office/drawing/2014/chart" uri="{C3380CC4-5D6E-409C-BE32-E72D297353CC}">
                    <c16:uniqueId val="{00000009-317F-49F5-A91A-0123C454B0AE}"/>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'Chart Data'!$BX$4</c15:sqref>
                        </c15:formulaRef>
                      </c:ext>
                    </c:extLst>
                    <c:strCache>
                      <c:ptCount val="1"/>
                      <c:pt idx="0">
                        <c:v>Car useage</c:v>
                      </c:pt>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Data'!$BX$213:$BX$318</c15:sqref>
                        </c15:formulaRef>
                      </c:ext>
                    </c:extLst>
                    <c:numCache>
                      <c:formatCode>0.00</c:formatCode>
                      <c:ptCount val="106"/>
                      <c:pt idx="0">
                        <c:v>-3.1532435797822611</c:v>
                      </c:pt>
                      <c:pt idx="1">
                        <c:v>-1.0456068120458502</c:v>
                      </c:pt>
                      <c:pt idx="2">
                        <c:v>-1.2919539667163409</c:v>
                      </c:pt>
                      <c:pt idx="3">
                        <c:v>-0.58028440877936938</c:v>
                      </c:pt>
                      <c:pt idx="4">
                        <c:v>-0.58028440877936938</c:v>
                      </c:pt>
                      <c:pt idx="5">
                        <c:v>-0.47079678448137441</c:v>
                      </c:pt>
                      <c:pt idx="6">
                        <c:v>-0.33393725410888131</c:v>
                      </c:pt>
                      <c:pt idx="7">
                        <c:v>-0.16970581766188747</c:v>
                      </c:pt>
                      <c:pt idx="8">
                        <c:v>-3.2846287289394413E-2</c:v>
                      </c:pt>
                      <c:pt idx="9">
                        <c:v>0.3777323038280902</c:v>
                      </c:pt>
                      <c:pt idx="10">
                        <c:v>-0.16970581766188747</c:v>
                      </c:pt>
                      <c:pt idx="11">
                        <c:v>0.21350086738109636</c:v>
                      </c:pt>
                      <c:pt idx="12">
                        <c:v>-0.30656534803438057</c:v>
                      </c:pt>
                      <c:pt idx="13">
                        <c:v>-0.60765631485387017</c:v>
                      </c:pt>
                      <c:pt idx="14">
                        <c:v>0.13138514915759944</c:v>
                      </c:pt>
                      <c:pt idx="15">
                        <c:v>0.43247611597708635</c:v>
                      </c:pt>
                      <c:pt idx="16">
                        <c:v>0.48721992812608522</c:v>
                      </c:pt>
                      <c:pt idx="17">
                        <c:v>0.62407945849857827</c:v>
                      </c:pt>
                      <c:pt idx="18">
                        <c:v>0.56933564634958211</c:v>
                      </c:pt>
                      <c:pt idx="19">
                        <c:v>0.81568280102007018</c:v>
                      </c:pt>
                      <c:pt idx="20">
                        <c:v>0.67882327064757719</c:v>
                      </c:pt>
                      <c:pt idx="21">
                        <c:v>0.35036039775358946</c:v>
                      </c:pt>
                      <c:pt idx="22">
                        <c:v>0.76093898887107403</c:v>
                      </c:pt>
                      <c:pt idx="23">
                        <c:v>0.73356708279657323</c:v>
                      </c:pt>
                      <c:pt idx="24">
                        <c:v>0.84305470709457098</c:v>
                      </c:pt>
                      <c:pt idx="25">
                        <c:v>0.87042661316906911</c:v>
                      </c:pt>
                      <c:pt idx="26">
                        <c:v>0.54196374027508132</c:v>
                      </c:pt>
                      <c:pt idx="27">
                        <c:v>0.54196374027508132</c:v>
                      </c:pt>
                      <c:pt idx="28">
                        <c:v>0.70619517672207521</c:v>
                      </c:pt>
                      <c:pt idx="29">
                        <c:v>0.62407945849857827</c:v>
                      </c:pt>
                      <c:pt idx="30">
                        <c:v>0.48721992812608522</c:v>
                      </c:pt>
                      <c:pt idx="31">
                        <c:v>0.40510420990258827</c:v>
                      </c:pt>
                      <c:pt idx="32">
                        <c:v>0.59670755242408025</c:v>
                      </c:pt>
                      <c:pt idx="33">
                        <c:v>0.3777323038280902</c:v>
                      </c:pt>
                      <c:pt idx="34">
                        <c:v>0.54196374027508132</c:v>
                      </c:pt>
                      <c:pt idx="35">
                        <c:v>0.40510420990258827</c:v>
                      </c:pt>
                      <c:pt idx="36">
                        <c:v>0.73356708279657323</c:v>
                      </c:pt>
                      <c:pt idx="37">
                        <c:v>0.70619517672207521</c:v>
                      </c:pt>
                      <c:pt idx="38">
                        <c:v>0.59670755242408025</c:v>
                      </c:pt>
                      <c:pt idx="39">
                        <c:v>0.48721992812608522</c:v>
                      </c:pt>
                      <c:pt idx="40">
                        <c:v>0.35036039775358946</c:v>
                      </c:pt>
                      <c:pt idx="41">
                        <c:v>0.15875705523209752</c:v>
                      </c:pt>
                      <c:pt idx="42">
                        <c:v>0.43247611597708635</c:v>
                      </c:pt>
                      <c:pt idx="43">
                        <c:v>0.29561658560459331</c:v>
                      </c:pt>
                      <c:pt idx="44">
                        <c:v>4.9269430934102514E-2</c:v>
                      </c:pt>
                      <c:pt idx="45">
                        <c:v>0.13138514915759944</c:v>
                      </c:pt>
                      <c:pt idx="46">
                        <c:v>-1.0456068120458502</c:v>
                      </c:pt>
                      <c:pt idx="47">
                        <c:v>0.26824467953009523</c:v>
                      </c:pt>
                      <c:pt idx="48">
                        <c:v>-0.44342487840687633</c:v>
                      </c:pt>
                      <c:pt idx="49">
                        <c:v>0.29561658560459331</c:v>
                      </c:pt>
                      <c:pt idx="50">
                        <c:v>0.21350086738109636</c:v>
                      </c:pt>
                      <c:pt idx="51">
                        <c:v>-3.20798739193126</c:v>
                      </c:pt>
                      <c:pt idx="52">
                        <c:v>-4.5765826956562021</c:v>
                      </c:pt>
                      <c:pt idx="53">
                        <c:v>-2.3594583036217958</c:v>
                      </c:pt>
                      <c:pt idx="54">
                        <c:v>-0.990862999896854</c:v>
                      </c:pt>
                      <c:pt idx="55">
                        <c:v>-1.1824663424183459</c:v>
                      </c:pt>
                      <c:pt idx="56">
                        <c:v>-0.60765631485387017</c:v>
                      </c:pt>
                      <c:pt idx="57">
                        <c:v>-0.6350282209283683</c:v>
                      </c:pt>
                      <c:pt idx="58">
                        <c:v>-0.52554059663037322</c:v>
                      </c:pt>
                      <c:pt idx="59">
                        <c:v>-0.49816869055587248</c:v>
                      </c:pt>
                      <c:pt idx="60">
                        <c:v>0.10401324308310138</c:v>
                      </c:pt>
                      <c:pt idx="61">
                        <c:v>0.26824467953009523</c:v>
                      </c:pt>
                      <c:pt idx="62">
                        <c:v>0.10401324308310138</c:v>
                      </c:pt>
                      <c:pt idx="63">
                        <c:v>0.24087277345559444</c:v>
                      </c:pt>
                      <c:pt idx="64">
                        <c:v>0.92517042531806515</c:v>
                      </c:pt>
                      <c:pt idx="65">
                        <c:v>0.73356708279657323</c:v>
                      </c:pt>
                      <c:pt idx="66">
                        <c:v>0.43247611597708635</c:v>
                      </c:pt>
                      <c:pt idx="67">
                        <c:v>-0.16970581766188747</c:v>
                      </c:pt>
                      <c:pt idx="68">
                        <c:v>0.21350086738109636</c:v>
                      </c:pt>
                      <c:pt idx="69">
                        <c:v>0.92517042531806515</c:v>
                      </c:pt>
                      <c:pt idx="70">
                        <c:v>0.48721992812608522</c:v>
                      </c:pt>
                      <c:pt idx="71">
                        <c:v>0.95254233139256594</c:v>
                      </c:pt>
                      <c:pt idx="72">
                        <c:v>0.84305470709457098</c:v>
                      </c:pt>
                      <c:pt idx="73">
                        <c:v>0.29561658560459331</c:v>
                      </c:pt>
                      <c:pt idx="74">
                        <c:v>0.73356708279657323</c:v>
                      </c:pt>
                      <c:pt idx="75">
                        <c:v>1.0894018617650592</c:v>
                      </c:pt>
                      <c:pt idx="76">
                        <c:v>1.171517579988556</c:v>
                      </c:pt>
                      <c:pt idx="77">
                        <c:v>1.1441456739140579</c:v>
                      </c:pt>
                      <c:pt idx="78">
                        <c:v>1.0346580496160629</c:v>
                      </c:pt>
                      <c:pt idx="79">
                        <c:v>1.1988894860630541</c:v>
                      </c:pt>
                      <c:pt idx="80">
                        <c:v>0.73356708279657323</c:v>
                      </c:pt>
                      <c:pt idx="81">
                        <c:v>0.67882327064757719</c:v>
                      </c:pt>
                      <c:pt idx="82">
                        <c:v>0.62407945849857827</c:v>
                      </c:pt>
                      <c:pt idx="83">
                        <c:v>0.54196374027508132</c:v>
                      </c:pt>
                      <c:pt idx="84">
                        <c:v>0.84305470709457098</c:v>
                      </c:pt>
                      <c:pt idx="85">
                        <c:v>0.70619517672207521</c:v>
                      </c:pt>
                      <c:pt idx="86">
                        <c:v>0.35036039775358946</c:v>
                      </c:pt>
                      <c:pt idx="87">
                        <c:v>0.62407945849857827</c:v>
                      </c:pt>
                      <c:pt idx="88">
                        <c:v>0.78831089494557216</c:v>
                      </c:pt>
                      <c:pt idx="89">
                        <c:v>0.70619517672207521</c:v>
                      </c:pt>
                      <c:pt idx="90">
                        <c:v>0.81568280102007018</c:v>
                      </c:pt>
                      <c:pt idx="91">
                        <c:v>0.35036039775358946</c:v>
                      </c:pt>
                      <c:pt idx="92">
                        <c:v>0.59670755242408025</c:v>
                      </c:pt>
                      <c:pt idx="93">
                        <c:v>0.35036039775358946</c:v>
                      </c:pt>
                      <c:pt idx="94">
                        <c:v>0.43247611597708635</c:v>
                      </c:pt>
                      <c:pt idx="95">
                        <c:v>0.45984802205158715</c:v>
                      </c:pt>
                      <c:pt idx="96">
                        <c:v>0.29561658560459331</c:v>
                      </c:pt>
                      <c:pt idx="97">
                        <c:v>4.9269430934102514E-2</c:v>
                      </c:pt>
                      <c:pt idx="98">
                        <c:v>-6.0218193363892482E-2</c:v>
                      </c:pt>
                      <c:pt idx="99">
                        <c:v>0.35036039775358946</c:v>
                      </c:pt>
                      <c:pt idx="100">
                        <c:v>0.18612896130659831</c:v>
                      </c:pt>
                      <c:pt idx="101">
                        <c:v>0.48721992812608522</c:v>
                      </c:pt>
                    </c:numCache>
                  </c:numRef>
                </c:val>
                <c:smooth val="0"/>
                <c:extLst xmlns:c15="http://schemas.microsoft.com/office/drawing/2012/chart">
                  <c:ext xmlns:c16="http://schemas.microsoft.com/office/drawing/2014/chart" uri="{C3380CC4-5D6E-409C-BE32-E72D297353CC}">
                    <c16:uniqueId val="{0000000A-317F-49F5-A91A-0123C454B0AE}"/>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'Chart Data'!$BY$4</c15:sqref>
                        </c15:formulaRef>
                      </c:ext>
                    </c:extLst>
                    <c:strCache>
                      <c:ptCount val="1"/>
                      <c:pt idx="0">
                        <c:v>National rail usage</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Data'!$BY$213:$BY$318</c15:sqref>
                        </c15:formulaRef>
                      </c:ext>
                    </c:extLst>
                    <c:numCache>
                      <c:formatCode>0.00</c:formatCode>
                      <c:ptCount val="106"/>
                      <c:pt idx="0">
                        <c:v>3.9398821483478121</c:v>
                      </c:pt>
                      <c:pt idx="1">
                        <c:v>3.9466341568969603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0.9858995521718138</c:v>
                      </c:pt>
                      <c:pt idx="22">
                        <c:v>0.62925084489587058</c:v>
                      </c:pt>
                      <c:pt idx="23">
                        <c:v>0.13772167850483311</c:v>
                      </c:pt>
                      <c:pt idx="24">
                        <c:v>-0.11184586608955011</c:v>
                      </c:pt>
                      <c:pt idx="25">
                        <c:v>-0.55972820469393048</c:v>
                      </c:pt>
                      <c:pt idx="26">
                        <c:v>-0.84800383890993758</c:v>
                      </c:pt>
                      <c:pt idx="27">
                        <c:v>-0.80959595598424394</c:v>
                      </c:pt>
                      <c:pt idx="28">
                        <c:v>-0.48593527891560284</c:v>
                      </c:pt>
                      <c:pt idx="29">
                        <c:v>-5.8194823780957493E-2</c:v>
                      </c:pt>
                      <c:pt idx="30">
                        <c:v>0.20425135798300836</c:v>
                      </c:pt>
                      <c:pt idx="31">
                        <c:v>0.20779052156511696</c:v>
                      </c:pt>
                      <c:pt idx="32">
                        <c:v>-7.3546332525370142E-2</c:v>
                      </c:pt>
                      <c:pt idx="33">
                        <c:v>-0.40717266778874045</c:v>
                      </c:pt>
                      <c:pt idx="34">
                        <c:v>-0.35150739077378979</c:v>
                      </c:pt>
                      <c:pt idx="35">
                        <c:v>-0.2338700817623954</c:v>
                      </c:pt>
                      <c:pt idx="36">
                        <c:v>-0.3340263599059714</c:v>
                      </c:pt>
                      <c:pt idx="37">
                        <c:v>-0.37169752696023584</c:v>
                      </c:pt>
                      <c:pt idx="38">
                        <c:v>-0.61629599511971489</c:v>
                      </c:pt>
                      <c:pt idx="39">
                        <c:v>-0.47515347502195598</c:v>
                      </c:pt>
                      <c:pt idx="40">
                        <c:v>-0.21040399494183015</c:v>
                      </c:pt>
                      <c:pt idx="41">
                        <c:v>-0.17247847161331925</c:v>
                      </c:pt>
                      <c:pt idx="42">
                        <c:v>-9.5157217872266345E-2</c:v>
                      </c:pt>
                      <c:pt idx="43">
                        <c:v>-0.33366253177838395</c:v>
                      </c:pt>
                      <c:pt idx="44">
                        <c:v>-0.53682283212351956</c:v>
                      </c:pt>
                      <c:pt idx="45">
                        <c:v>-0.59915122372239304</c:v>
                      </c:pt>
                      <c:pt idx="46">
                        <c:v>-0.71608892940317526</c:v>
                      </c:pt>
                      <c:pt idx="47">
                        <c:v>-0.78962760125127429</c:v>
                      </c:pt>
                      <c:pt idx="48">
                        <c:v>-0.54872415977905253</c:v>
                      </c:pt>
                      <c:pt idx="49">
                        <c:v>-0.62104554069165985</c:v>
                      </c:pt>
                      <c:pt idx="50">
                        <c:v>-0.48803708084466396</c:v>
                      </c:pt>
                      <c:pt idx="51">
                        <c:v>-0.35384774285079024</c:v>
                      </c:pt>
                      <c:pt idx="52">
                        <c:v>-0.58981769642341497</c:v>
                      </c:pt>
                      <c:pt idx="53">
                        <c:v>-0.15545540497479607</c:v>
                      </c:pt>
                      <c:pt idx="54">
                        <c:v>-0.44881996356178827</c:v>
                      </c:pt>
                      <c:pt idx="55">
                        <c:v>-0.58300102409450161</c:v>
                      </c:pt>
                      <c:pt idx="56">
                        <c:v>-0.65513705063852501</c:v>
                      </c:pt>
                      <c:pt idx="57">
                        <c:v>-0.78907041688374568</c:v>
                      </c:pt>
                      <c:pt idx="58">
                        <c:v>-0.75348199855820619</c:v>
                      </c:pt>
                      <c:pt idx="59">
                        <c:v>-0.62708669206472678</c:v>
                      </c:pt>
                      <c:pt idx="60">
                        <c:v>-0.43852832662347629</c:v>
                      </c:pt>
                      <c:pt idx="61">
                        <c:v>-0.34961827404548074</c:v>
                      </c:pt>
                      <c:pt idx="62">
                        <c:v>-0.31786816144928337</c:v>
                      </c:pt>
                      <c:pt idx="63">
                        <c:v>-0.39884872188713777</c:v>
                      </c:pt>
                      <c:pt idx="64">
                        <c:v>-0.56507317374649668</c:v>
                      </c:pt>
                      <c:pt idx="65">
                        <c:v>-0.73938214096759824</c:v>
                      </c:pt>
                      <c:pt idx="66">
                        <c:v>-0.39846883769715347</c:v>
                      </c:pt>
                      <c:pt idx="67">
                        <c:v>-0.38766423593513838</c:v>
                      </c:pt>
                      <c:pt idx="68">
                        <c:v>-0.26979371901604937</c:v>
                      </c:pt>
                      <c:pt idx="69">
                        <c:v>-0.13142763944870087</c:v>
                      </c:pt>
                      <c:pt idx="70">
                        <c:v>-0.23955256719622275</c:v>
                      </c:pt>
                      <c:pt idx="71">
                        <c:v>-0.26153783073788339</c:v>
                      </c:pt>
                      <c:pt idx="72">
                        <c:v>-0.34987722016949357</c:v>
                      </c:pt>
                      <c:pt idx="73">
                        <c:v>-0.37788911003975217</c:v>
                      </c:pt>
                      <c:pt idx="74">
                        <c:v>-0.63305700521216413</c:v>
                      </c:pt>
                      <c:pt idx="75">
                        <c:v>-0.62284945098899658</c:v>
                      </c:pt>
                      <c:pt idx="76">
                        <c:v>-0.62052667448396936</c:v>
                      </c:pt>
                      <c:pt idx="77">
                        <c:v>-0.65133146705898326</c:v>
                      </c:pt>
                      <c:pt idx="78">
                        <c:v>-0.61736679347361312</c:v>
                      </c:pt>
                      <c:pt idx="79">
                        <c:v>-0.53280218806216062</c:v>
                      </c:pt>
                      <c:pt idx="80">
                        <c:v>-0.51090598897749828</c:v>
                      </c:pt>
                      <c:pt idx="81">
                        <c:v>-0.53356861681427503</c:v>
                      </c:pt>
                      <c:pt idx="82">
                        <c:v>-0.57744091797352459</c:v>
                      </c:pt>
                      <c:pt idx="83">
                        <c:v>-0.60311667404981184</c:v>
                      </c:pt>
                      <c:pt idx="84">
                        <c:v>-0.61087643855670848</c:v>
                      </c:pt>
                      <c:pt idx="85">
                        <c:v>-0.63232490362334892</c:v>
                      </c:pt>
                      <c:pt idx="86">
                        <c:v>-0.6486824641848794</c:v>
                      </c:pt>
                      <c:pt idx="87">
                        <c:v>-0.69192045884058984</c:v>
                      </c:pt>
                      <c:pt idx="88">
                        <c:v>-0.77530440383979249</c:v>
                      </c:pt>
                      <c:pt idx="89">
                        <c:v>-0.85941449177416251</c:v>
                      </c:pt>
                      <c:pt idx="90">
                        <c:v>-0.81646079797778393</c:v>
                      </c:pt>
                      <c:pt idx="91">
                        <c:v>-0.76649331084767292</c:v>
                      </c:pt>
                    </c:numCache>
                  </c:numRef>
                </c:val>
                <c:smooth val="0"/>
                <c:extLst xmlns:c15="http://schemas.microsoft.com/office/drawing/2012/chart">
                  <c:ext xmlns:c16="http://schemas.microsoft.com/office/drawing/2014/chart" uri="{C3380CC4-5D6E-409C-BE32-E72D297353CC}">
                    <c16:uniqueId val="{0000000B-317F-49F5-A91A-0123C454B0AE}"/>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'Chart Data'!$BZ$4</c15:sqref>
                        </c15:formulaRef>
                      </c:ext>
                    </c:extLst>
                    <c:strCache>
                      <c:ptCount val="1"/>
                      <c:pt idx="0">
                        <c:v>London tube usage</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Data'!$BZ$213:$BZ$318</c15:sqref>
                        </c15:formulaRef>
                      </c:ext>
                    </c:extLst>
                    <c:numCache>
                      <c:formatCode>0.00</c:formatCode>
                      <c:ptCount val="106"/>
                      <c:pt idx="0">
                        <c:v>-3.5701574402874907E-2</c:v>
                      </c:pt>
                      <c:pt idx="1">
                        <c:v>-0.63784938834738569</c:v>
                      </c:pt>
                      <c:pt idx="2">
                        <c:v>-0.74411076727877035</c:v>
                      </c:pt>
                      <c:pt idx="3">
                        <c:v>-0.46074709012841358</c:v>
                      </c:pt>
                      <c:pt idx="4">
                        <c:v>-0.70869030763497665</c:v>
                      </c:pt>
                      <c:pt idx="5">
                        <c:v>1.6999009481430665</c:v>
                      </c:pt>
                      <c:pt idx="6">
                        <c:v>1.6644804884992692</c:v>
                      </c:pt>
                      <c:pt idx="7">
                        <c:v>1.3456963517051186</c:v>
                      </c:pt>
                      <c:pt idx="8">
                        <c:v>0.31850302203506925</c:v>
                      </c:pt>
                      <c:pt idx="9">
                        <c:v>-0.60242892870359199</c:v>
                      </c:pt>
                      <c:pt idx="10">
                        <c:v>-0.46074709012841358</c:v>
                      </c:pt>
                      <c:pt idx="11">
                        <c:v>-0.56700846905979818</c:v>
                      </c:pt>
                      <c:pt idx="12">
                        <c:v>0.46018486061025116</c:v>
                      </c:pt>
                      <c:pt idx="13">
                        <c:v>-0.31906525155323517</c:v>
                      </c:pt>
                      <c:pt idx="14">
                        <c:v>-0.95663352514153965</c:v>
                      </c:pt>
                      <c:pt idx="15">
                        <c:v>0.3893439413226602</c:v>
                      </c:pt>
                      <c:pt idx="16">
                        <c:v>0.49560532025404491</c:v>
                      </c:pt>
                      <c:pt idx="17">
                        <c:v>-0.21280387262185052</c:v>
                      </c:pt>
                      <c:pt idx="18">
                        <c:v>0.95607129562337723</c:v>
                      </c:pt>
                      <c:pt idx="19">
                        <c:v>0.81438945704819532</c:v>
                      </c:pt>
                      <c:pt idx="20">
                        <c:v>0.81438945704819532</c:v>
                      </c:pt>
                      <c:pt idx="21">
                        <c:v>0.21224164310368812</c:v>
                      </c:pt>
                      <c:pt idx="22">
                        <c:v>-2.8111475908119542E-4</c:v>
                      </c:pt>
                      <c:pt idx="23">
                        <c:v>-0.35448571119702893</c:v>
                      </c:pt>
                      <c:pt idx="24">
                        <c:v>0.24766210274748185</c:v>
                      </c:pt>
                      <c:pt idx="25">
                        <c:v>-0.38990617084082263</c:v>
                      </c:pt>
                      <c:pt idx="26">
                        <c:v>-0.10654249369046587</c:v>
                      </c:pt>
                      <c:pt idx="27">
                        <c:v>0.63728715882922327</c:v>
                      </c:pt>
                      <c:pt idx="28">
                        <c:v>-0.67326984799118295</c:v>
                      </c:pt>
                      <c:pt idx="29">
                        <c:v>0.84980991669199257</c:v>
                      </c:pt>
                      <c:pt idx="30">
                        <c:v>-0.95663352514153965</c:v>
                      </c:pt>
                      <c:pt idx="31">
                        <c:v>-0.14196295333425957</c:v>
                      </c:pt>
                      <c:pt idx="32">
                        <c:v>0.28308256239127555</c:v>
                      </c:pt>
                      <c:pt idx="33">
                        <c:v>7.0559804528506229E-2</c:v>
                      </c:pt>
                      <c:pt idx="34">
                        <c:v>0.70812807811681422</c:v>
                      </c:pt>
                      <c:pt idx="35">
                        <c:v>0.1768211834598909</c:v>
                      </c:pt>
                      <c:pt idx="36">
                        <c:v>-0.21280387262185052</c:v>
                      </c:pt>
                      <c:pt idx="37">
                        <c:v>-3.5701574402874907E-2</c:v>
                      </c:pt>
                      <c:pt idx="38">
                        <c:v>0.53102577989783861</c:v>
                      </c:pt>
                      <c:pt idx="39">
                        <c:v>0.24766210274748185</c:v>
                      </c:pt>
                      <c:pt idx="40">
                        <c:v>0.1768211834598909</c:v>
                      </c:pt>
                      <c:pt idx="41">
                        <c:v>-0.10654249369046587</c:v>
                      </c:pt>
                      <c:pt idx="42">
                        <c:v>0.28308256239127555</c:v>
                      </c:pt>
                      <c:pt idx="43">
                        <c:v>0.49560532025404491</c:v>
                      </c:pt>
                      <c:pt idx="44">
                        <c:v>-0.28364479190943798</c:v>
                      </c:pt>
                      <c:pt idx="45">
                        <c:v>1.168594053486143</c:v>
                      </c:pt>
                      <c:pt idx="46">
                        <c:v>0.10598026417230347</c:v>
                      </c:pt>
                      <c:pt idx="47">
                        <c:v>1.0269122149109646</c:v>
                      </c:pt>
                      <c:pt idx="48">
                        <c:v>0.81438945704819532</c:v>
                      </c:pt>
                      <c:pt idx="49">
                        <c:v>1.3811168113489125</c:v>
                      </c:pt>
                      <c:pt idx="50">
                        <c:v>0.56644623954163231</c:v>
                      </c:pt>
                      <c:pt idx="51">
                        <c:v>2.8274522468038623</c:v>
                      </c:pt>
                      <c:pt idx="52">
                        <c:v>1.3811168113489125</c:v>
                      </c:pt>
                      <c:pt idx="53">
                        <c:v>-0.42532663048461988</c:v>
                      </c:pt>
                      <c:pt idx="54">
                        <c:v>-0.70869030763497665</c:v>
                      </c:pt>
                      <c:pt idx="55">
                        <c:v>-0.38990617084082263</c:v>
                      </c:pt>
                      <c:pt idx="56">
                        <c:v>0.77896899740440162</c:v>
                      </c:pt>
                      <c:pt idx="57">
                        <c:v>1.4519577306365035</c:v>
                      </c:pt>
                      <c:pt idx="58">
                        <c:v>2.1957873831561927</c:v>
                      </c:pt>
                      <c:pt idx="59">
                        <c:v>1.4519577306365035</c:v>
                      </c:pt>
                      <c:pt idx="60">
                        <c:v>0.70812807811681422</c:v>
                      </c:pt>
                      <c:pt idx="61">
                        <c:v>-7.1122034046672153E-2</c:v>
                      </c:pt>
                      <c:pt idx="62">
                        <c:v>0.3539234816788665</c:v>
                      </c:pt>
                      <c:pt idx="63">
                        <c:v>-0.46074709012841358</c:v>
                      </c:pt>
                      <c:pt idx="64">
                        <c:v>0.28308256239127555</c:v>
                      </c:pt>
                      <c:pt idx="65">
                        <c:v>0.53102577989783861</c:v>
                      </c:pt>
                      <c:pt idx="66">
                        <c:v>0.49560532025404491</c:v>
                      </c:pt>
                      <c:pt idx="67">
                        <c:v>0.10598026417230347</c:v>
                      </c:pt>
                      <c:pt idx="68">
                        <c:v>1.8770032463620385</c:v>
                      </c:pt>
                      <c:pt idx="69">
                        <c:v>0.42476440096645396</c:v>
                      </c:pt>
                      <c:pt idx="70">
                        <c:v>1.3811168113489125</c:v>
                      </c:pt>
                      <c:pt idx="71">
                        <c:v>0.67270761847301697</c:v>
                      </c:pt>
                      <c:pt idx="72">
                        <c:v>0.53102577989783861</c:v>
                      </c:pt>
                      <c:pt idx="73">
                        <c:v>-0.17738341297805682</c:v>
                      </c:pt>
                      <c:pt idx="74">
                        <c:v>0.46018486061025116</c:v>
                      </c:pt>
                      <c:pt idx="75">
                        <c:v>0.46018486061025116</c:v>
                      </c:pt>
                      <c:pt idx="76">
                        <c:v>-0.17738341297805682</c:v>
                      </c:pt>
                      <c:pt idx="77">
                        <c:v>0.21224164310368812</c:v>
                      </c:pt>
                      <c:pt idx="78">
                        <c:v>0.49560532025404491</c:v>
                      </c:pt>
                      <c:pt idx="79">
                        <c:v>0.60186669918542957</c:v>
                      </c:pt>
                      <c:pt idx="80">
                        <c:v>-7.1122034046672153E-2</c:v>
                      </c:pt>
                      <c:pt idx="81">
                        <c:v>1.2394349727737339</c:v>
                      </c:pt>
                      <c:pt idx="82">
                        <c:v>0.24766210274748185</c:v>
                      </c:pt>
                      <c:pt idx="83">
                        <c:v>0.74354853776060792</c:v>
                      </c:pt>
                      <c:pt idx="84">
                        <c:v>7.0559804528506229E-2</c:v>
                      </c:pt>
                      <c:pt idx="85">
                        <c:v>0.49560532025404491</c:v>
                      </c:pt>
                      <c:pt idx="86">
                        <c:v>1.6644804884992692</c:v>
                      </c:pt>
                      <c:pt idx="87">
                        <c:v>-0.49616754977220728</c:v>
                      </c:pt>
                      <c:pt idx="88">
                        <c:v>-10.768100846472677</c:v>
                      </c:pt>
                      <c:pt idx="89">
                        <c:v>0.1414007238160972</c:v>
                      </c:pt>
                      <c:pt idx="90">
                        <c:v>0.56644623954163231</c:v>
                      </c:pt>
                      <c:pt idx="91">
                        <c:v>-0.21280387262185052</c:v>
                      </c:pt>
                      <c:pt idx="92">
                        <c:v>0.1768211834598909</c:v>
                      </c:pt>
                      <c:pt idx="93">
                        <c:v>0.21224164310368812</c:v>
                      </c:pt>
                      <c:pt idx="94">
                        <c:v>-0.42532663048461988</c:v>
                      </c:pt>
                      <c:pt idx="95">
                        <c:v>7.0559804528506229E-2</c:v>
                      </c:pt>
                      <c:pt idx="96">
                        <c:v>7.0559804528506229E-2</c:v>
                      </c:pt>
                      <c:pt idx="97">
                        <c:v>1.1331735938423493</c:v>
                      </c:pt>
                      <c:pt idx="98">
                        <c:v>0.63728715882922327</c:v>
                      </c:pt>
                      <c:pt idx="99">
                        <c:v>1.2748554324175276</c:v>
                      </c:pt>
                      <c:pt idx="100">
                        <c:v>1.2394349727737339</c:v>
                      </c:pt>
                    </c:numCache>
                  </c:numRef>
                </c:val>
                <c:smooth val="0"/>
                <c:extLst xmlns:c15="http://schemas.microsoft.com/office/drawing/2012/chart">
                  <c:ext xmlns:c16="http://schemas.microsoft.com/office/drawing/2014/chart" uri="{C3380CC4-5D6E-409C-BE32-E72D297353CC}">
                    <c16:uniqueId val="{0000000C-317F-49F5-A91A-0123C454B0AE}"/>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'Chart Data'!$CA$4</c15:sqref>
                        </c15:formulaRef>
                      </c:ext>
                    </c:extLst>
                    <c:strCache>
                      <c:ptCount val="1"/>
                      <c:pt idx="0">
                        <c:v>London bus usage</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Data'!$CA$213:$CA$318</c15:sqref>
                        </c15:formulaRef>
                      </c:ext>
                    </c:extLst>
                    <c:numCache>
                      <c:formatCode>0.00</c:formatCode>
                      <c:ptCount val="106"/>
                      <c:pt idx="0">
                        <c:v>0.69724811651590701</c:v>
                      </c:pt>
                      <c:pt idx="1">
                        <c:v>-0.16387077275552847</c:v>
                      </c:pt>
                      <c:pt idx="2">
                        <c:v>-0.54659027909839231</c:v>
                      </c:pt>
                      <c:pt idx="3">
                        <c:v>-2.0350957876959858E-2</c:v>
                      </c:pt>
                      <c:pt idx="4">
                        <c:v>-0.45091040251267522</c:v>
                      </c:pt>
                      <c:pt idx="5">
                        <c:v>1.2713273760301957</c:v>
                      </c:pt>
                      <c:pt idx="6">
                        <c:v>-0.64227015568410473</c:v>
                      </c:pt>
                      <c:pt idx="7">
                        <c:v>3.2806047843302131</c:v>
                      </c:pt>
                      <c:pt idx="8">
                        <c:v>0.5058883633444774</c:v>
                      </c:pt>
                      <c:pt idx="9">
                        <c:v>-6.8190896169816065E-2</c:v>
                      </c:pt>
                      <c:pt idx="10">
                        <c:v>-2.0350957876959858E-2</c:v>
                      </c:pt>
                      <c:pt idx="11">
                        <c:v>2.7488980415901105E-2</c:v>
                      </c:pt>
                      <c:pt idx="12">
                        <c:v>0.88860786968733652</c:v>
                      </c:pt>
                      <c:pt idx="13">
                        <c:v>-1.3598692300769717</c:v>
                      </c:pt>
                      <c:pt idx="14">
                        <c:v>0.26668867188018686</c:v>
                      </c:pt>
                      <c:pt idx="15">
                        <c:v>3.3762846609159305</c:v>
                      </c:pt>
                      <c:pt idx="16">
                        <c:v>1.1756474994444832</c:v>
                      </c:pt>
                      <c:pt idx="17">
                        <c:v>-2.0350957876959858E-2</c:v>
                      </c:pt>
                      <c:pt idx="18">
                        <c:v>1.1756474994444832</c:v>
                      </c:pt>
                      <c:pt idx="19">
                        <c:v>0.41020848675876026</c:v>
                      </c:pt>
                      <c:pt idx="20">
                        <c:v>0.12316885700161351</c:v>
                      </c:pt>
                      <c:pt idx="21">
                        <c:v>0.45804842505161641</c:v>
                      </c:pt>
                      <c:pt idx="22">
                        <c:v>0.26668867188018686</c:v>
                      </c:pt>
                      <c:pt idx="23">
                        <c:v>0.12316885700161351</c:v>
                      </c:pt>
                      <c:pt idx="24">
                        <c:v>-0.16387077275552847</c:v>
                      </c:pt>
                      <c:pt idx="25">
                        <c:v>-0.59443021739124857</c:v>
                      </c:pt>
                      <c:pt idx="26">
                        <c:v>-1.0249896620269687</c:v>
                      </c:pt>
                      <c:pt idx="27">
                        <c:v>0.21884873358733067</c:v>
                      </c:pt>
                      <c:pt idx="28">
                        <c:v>-2.0350957876959858E-2</c:v>
                      </c:pt>
                      <c:pt idx="29">
                        <c:v>1.3191673143230518</c:v>
                      </c:pt>
                      <c:pt idx="30">
                        <c:v>0.45804842505161641</c:v>
                      </c:pt>
                      <c:pt idx="31">
                        <c:v>-0.30739058763410182</c:v>
                      </c:pt>
                      <c:pt idx="32">
                        <c:v>0.60156823993018982</c:v>
                      </c:pt>
                      <c:pt idx="33">
                        <c:v>2.7488980415901105E-2</c:v>
                      </c:pt>
                      <c:pt idx="34">
                        <c:v>1.079967622858766</c:v>
                      </c:pt>
                      <c:pt idx="35">
                        <c:v>-0.11603083446267226</c:v>
                      </c:pt>
                      <c:pt idx="36">
                        <c:v>0.12316885700161351</c:v>
                      </c:pt>
                      <c:pt idx="37">
                        <c:v>-0.11603083446267226</c:v>
                      </c:pt>
                      <c:pt idx="38">
                        <c:v>2.7488980415901105E-2</c:v>
                      </c:pt>
                      <c:pt idx="39">
                        <c:v>-1.0249896620269687</c:v>
                      </c:pt>
                      <c:pt idx="40">
                        <c:v>-0.11603083446267226</c:v>
                      </c:pt>
                      <c:pt idx="41">
                        <c:v>-0.97714972373410769</c:v>
                      </c:pt>
                      <c:pt idx="42">
                        <c:v>-1.2163494151983982</c:v>
                      </c:pt>
                      <c:pt idx="43">
                        <c:v>0.31452861017304307</c:v>
                      </c:pt>
                      <c:pt idx="44">
                        <c:v>-1.455549106662684</c:v>
                      </c:pt>
                      <c:pt idx="45">
                        <c:v>-1.2163494151983982</c:v>
                      </c:pt>
                      <c:pt idx="46">
                        <c:v>-1.5990689215412575</c:v>
                      </c:pt>
                      <c:pt idx="47">
                        <c:v>-1.1685094769055373</c:v>
                      </c:pt>
                      <c:pt idx="48">
                        <c:v>-1.455549106662684</c:v>
                      </c:pt>
                      <c:pt idx="49">
                        <c:v>-0.69011009397696577</c:v>
                      </c:pt>
                      <c:pt idx="50">
                        <c:v>-0.64227015568410473</c:v>
                      </c:pt>
                      <c:pt idx="51">
                        <c:v>1.3032206682254364</c:v>
                      </c:pt>
                      <c:pt idx="52">
                        <c:v>0.60156823993018982</c:v>
                      </c:pt>
                      <c:pt idx="53">
                        <c:v>-1.9817884278841165</c:v>
                      </c:pt>
                      <c:pt idx="54">
                        <c:v>-1.7425887364198307</c:v>
                      </c:pt>
                      <c:pt idx="55">
                        <c:v>-1.2163494151983982</c:v>
                      </c:pt>
                      <c:pt idx="56">
                        <c:v>-1.5990689215412575</c:v>
                      </c:pt>
                      <c:pt idx="57">
                        <c:v>-0.64227015568410473</c:v>
                      </c:pt>
                      <c:pt idx="58">
                        <c:v>-2.0350957876959858E-2</c:v>
                      </c:pt>
                      <c:pt idx="59">
                        <c:v>-0.59443021739124857</c:v>
                      </c:pt>
                      <c:pt idx="60">
                        <c:v>-0.40307046421981901</c:v>
                      </c:pt>
                      <c:pt idx="61">
                        <c:v>-0.97714972373410769</c:v>
                      </c:pt>
                      <c:pt idx="62">
                        <c:v>-1.0249896620269687</c:v>
                      </c:pt>
                      <c:pt idx="63">
                        <c:v>-1.3120292917841105</c:v>
                      </c:pt>
                      <c:pt idx="64">
                        <c:v>-0.92930978544125153</c:v>
                      </c:pt>
                      <c:pt idx="65">
                        <c:v>-0.88146984714839527</c:v>
                      </c:pt>
                      <c:pt idx="66">
                        <c:v>-0.69011009397696577</c:v>
                      </c:pt>
                      <c:pt idx="67">
                        <c:v>-6.8190896169816065E-2</c:v>
                      </c:pt>
                      <c:pt idx="68">
                        <c:v>-0.69011009397696577</c:v>
                      </c:pt>
                      <c:pt idx="69">
                        <c:v>-0.92930978544125153</c:v>
                      </c:pt>
                      <c:pt idx="70">
                        <c:v>-0.3552305259269628</c:v>
                      </c:pt>
                      <c:pt idx="71">
                        <c:v>-0.73795003226982192</c:v>
                      </c:pt>
                      <c:pt idx="72">
                        <c:v>-0.83362990885553434</c:v>
                      </c:pt>
                      <c:pt idx="73">
                        <c:v>-6.8190896169816065E-2</c:v>
                      </c:pt>
                      <c:pt idx="74">
                        <c:v>-0.88146984714839527</c:v>
                      </c:pt>
                      <c:pt idx="75">
                        <c:v>-0.64227015568410473</c:v>
                      </c:pt>
                      <c:pt idx="76">
                        <c:v>-1.2641893534912545</c:v>
                      </c:pt>
                      <c:pt idx="77">
                        <c:v>-1.4077091683698277</c:v>
                      </c:pt>
                      <c:pt idx="78">
                        <c:v>-1.7425887364198307</c:v>
                      </c:pt>
                      <c:pt idx="79">
                        <c:v>-1.455549106662684</c:v>
                      </c:pt>
                      <c:pt idx="80">
                        <c:v>-1.3120292917841105</c:v>
                      </c:pt>
                      <c:pt idx="81">
                        <c:v>2.7488980415901105E-2</c:v>
                      </c:pt>
                      <c:pt idx="82">
                        <c:v>-0.25955064934124561</c:v>
                      </c:pt>
                      <c:pt idx="83">
                        <c:v>-0.45091040251267522</c:v>
                      </c:pt>
                      <c:pt idx="84">
                        <c:v>-0.30739058763410182</c:v>
                      </c:pt>
                      <c:pt idx="85">
                        <c:v>-0.78578997056267808</c:v>
                      </c:pt>
                      <c:pt idx="86">
                        <c:v>-0.3552305259269628</c:v>
                      </c:pt>
                      <c:pt idx="87">
                        <c:v>-0.83362990885553434</c:v>
                      </c:pt>
                      <c:pt idx="88">
                        <c:v>0.45804842505161641</c:v>
                      </c:pt>
                      <c:pt idx="89">
                        <c:v>-1.1685094769055373</c:v>
                      </c:pt>
                      <c:pt idx="90">
                        <c:v>-0.64227015568410473</c:v>
                      </c:pt>
                      <c:pt idx="91">
                        <c:v>-1.3120292917841105</c:v>
                      </c:pt>
                      <c:pt idx="92">
                        <c:v>-0.59443021739124857</c:v>
                      </c:pt>
                      <c:pt idx="93">
                        <c:v>-1.1685094769055373</c:v>
                      </c:pt>
                      <c:pt idx="94">
                        <c:v>-1.5033890449555403</c:v>
                      </c:pt>
                      <c:pt idx="95">
                        <c:v>-2.8429073171555519</c:v>
                      </c:pt>
                      <c:pt idx="96">
                        <c:v>-1.3120292917841105</c:v>
                      </c:pt>
                      <c:pt idx="97">
                        <c:v>-1.0728296003198248</c:v>
                      </c:pt>
                      <c:pt idx="98">
                        <c:v>-1.2641893534912545</c:v>
                      </c:pt>
                      <c:pt idx="99">
                        <c:v>-1.120669538612681</c:v>
                      </c:pt>
                      <c:pt idx="100">
                        <c:v>-1.2641893534912545</c:v>
                      </c:pt>
                    </c:numCache>
                  </c:numRef>
                </c:val>
                <c:smooth val="0"/>
                <c:extLst xmlns:c15="http://schemas.microsoft.com/office/drawing/2012/chart">
                  <c:ext xmlns:c16="http://schemas.microsoft.com/office/drawing/2014/chart" uri="{C3380CC4-5D6E-409C-BE32-E72D297353CC}">
                    <c16:uniqueId val="{0000000D-317F-49F5-A91A-0123C454B0AE}"/>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'Chart Data'!$CB$4</c15:sqref>
                        </c15:formulaRef>
                      </c:ext>
                    </c:extLst>
                    <c:strCache>
                      <c:ptCount val="1"/>
                      <c:pt idx="0">
                        <c:v>Potential redundancies (HR1)</c:v>
                      </c:pt>
                    </c:strCache>
                  </c:strRef>
                </c:tx>
                <c:spPr>
                  <a:ln w="28575" cap="rnd">
                    <a:solidFill>
                      <a:schemeClr val="accent4">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Data'!$CB$213:$CB$318</c15:sqref>
                        </c15:formulaRef>
                      </c:ext>
                    </c:extLst>
                    <c:numCache>
                      <c:formatCode>0.00</c:formatCode>
                      <c:ptCount val="106"/>
                      <c:pt idx="0">
                        <c:v>-1.2501871536323852</c:v>
                      </c:pt>
                      <c:pt idx="1">
                        <c:v>-0.26471192654983527</c:v>
                      </c:pt>
                      <c:pt idx="2">
                        <c:v>0.53585073032958719</c:v>
                      </c:pt>
                      <c:pt idx="3">
                        <c:v>1.0736199933203296</c:v>
                      </c:pt>
                      <c:pt idx="4">
                        <c:v>0.23259411519645809</c:v>
                      </c:pt>
                      <c:pt idx="5">
                        <c:v>1.3472905972209583</c:v>
                      </c:pt>
                      <c:pt idx="6">
                        <c:v>0.43055933741392399</c:v>
                      </c:pt>
                      <c:pt idx="7">
                        <c:v>0.21258004877447254</c:v>
                      </c:pt>
                      <c:pt idx="8">
                        <c:v>0.84171787586558389</c:v>
                      </c:pt>
                      <c:pt idx="9">
                        <c:v>0.5058296306966088</c:v>
                      </c:pt>
                      <c:pt idx="10">
                        <c:v>1.0762305237231973</c:v>
                      </c:pt>
                      <c:pt idx="11">
                        <c:v>8.2488617031566402E-2</c:v>
                      </c:pt>
                      <c:pt idx="12">
                        <c:v>-0.4983543976064928</c:v>
                      </c:pt>
                      <c:pt idx="13">
                        <c:v>-0.33824186623060831</c:v>
                      </c:pt>
                      <c:pt idx="14">
                        <c:v>-0.67151958099671571</c:v>
                      </c:pt>
                      <c:pt idx="15">
                        <c:v>-0.63975812776182561</c:v>
                      </c:pt>
                      <c:pt idx="16">
                        <c:v>-0.2120662300920037</c:v>
                      </c:pt>
                      <c:pt idx="17">
                        <c:v>-0.18030477685711357</c:v>
                      </c:pt>
                      <c:pt idx="18">
                        <c:v>-0.14201699761505424</c:v>
                      </c:pt>
                      <c:pt idx="19">
                        <c:v>0.14035537429513334</c:v>
                      </c:pt>
                      <c:pt idx="20">
                        <c:v>1.3272765307989727</c:v>
                      </c:pt>
                      <c:pt idx="21">
                        <c:v>-0.77942150431524659</c:v>
                      </c:pt>
                      <c:pt idx="22">
                        <c:v>-0.36608752386119692</c:v>
                      </c:pt>
                      <c:pt idx="23">
                        <c:v>-0.63801777415991379</c:v>
                      </c:pt>
                      <c:pt idx="24">
                        <c:v>-0.3251892142162699</c:v>
                      </c:pt>
                      <c:pt idx="25">
                        <c:v>-0.57405977928965557</c:v>
                      </c:pt>
                      <c:pt idx="26">
                        <c:v>-0.50662107721557381</c:v>
                      </c:pt>
                      <c:pt idx="27">
                        <c:v>0.45013831543543159</c:v>
                      </c:pt>
                      <c:pt idx="28">
                        <c:v>-0.16420650603942955</c:v>
                      </c:pt>
                      <c:pt idx="29">
                        <c:v>-0.76158287989565077</c:v>
                      </c:pt>
                      <c:pt idx="30">
                        <c:v>-0.54316850285572138</c:v>
                      </c:pt>
                      <c:pt idx="31">
                        <c:v>-0.48704209919406621</c:v>
                      </c:pt>
                      <c:pt idx="32">
                        <c:v>-0.79464959833197468</c:v>
                      </c:pt>
                      <c:pt idx="33">
                        <c:v>-1.0883342686545889</c:v>
                      </c:pt>
                      <c:pt idx="34">
                        <c:v>-1.0061025609642569</c:v>
                      </c:pt>
                      <c:pt idx="35">
                        <c:v>-0.79726012873484242</c:v>
                      </c:pt>
                      <c:pt idx="36">
                        <c:v>-1.3437311597351438</c:v>
                      </c:pt>
                      <c:pt idx="37">
                        <c:v>0.57500868637260238</c:v>
                      </c:pt>
                      <c:pt idx="38">
                        <c:v>0.80473536182495842</c:v>
                      </c:pt>
                      <c:pt idx="39">
                        <c:v>-0.16638194804181927</c:v>
                      </c:pt>
                      <c:pt idx="40">
                        <c:v>-0.49400351360171335</c:v>
                      </c:pt>
                      <c:pt idx="41">
                        <c:v>-0.24469786012784972</c:v>
                      </c:pt>
                      <c:pt idx="42">
                        <c:v>-0.27732949016369574</c:v>
                      </c:pt>
                      <c:pt idx="43">
                        <c:v>-0.54534394485811111</c:v>
                      </c:pt>
                      <c:pt idx="44">
                        <c:v>-2.8023836689832132E-2</c:v>
                      </c:pt>
                      <c:pt idx="45">
                        <c:v>0.26348539163039236</c:v>
                      </c:pt>
                      <c:pt idx="46">
                        <c:v>1.431262658513202</c:v>
                      </c:pt>
                      <c:pt idx="47">
                        <c:v>-0.7250354542555032</c:v>
                      </c:pt>
                      <c:pt idx="48">
                        <c:v>-0.40698583350612394</c:v>
                      </c:pt>
                      <c:pt idx="49">
                        <c:v>2.4397975708210833</c:v>
                      </c:pt>
                      <c:pt idx="50">
                        <c:v>-0.60364579052215595</c:v>
                      </c:pt>
                      <c:pt idx="51">
                        <c:v>-1.8714933895148935</c:v>
                      </c:pt>
                      <c:pt idx="52">
                        <c:v>-1.5273384647368373</c:v>
                      </c:pt>
                      <c:pt idx="53">
                        <c:v>-0.76680394070138613</c:v>
                      </c:pt>
                      <c:pt idx="54">
                        <c:v>0.12599745707936111</c:v>
                      </c:pt>
                      <c:pt idx="55">
                        <c:v>0.56239112275874192</c:v>
                      </c:pt>
                      <c:pt idx="56">
                        <c:v>0.53802617233197692</c:v>
                      </c:pt>
                      <c:pt idx="57">
                        <c:v>0.96745842360371059</c:v>
                      </c:pt>
                      <c:pt idx="58">
                        <c:v>1.6461963283493077</c:v>
                      </c:pt>
                      <c:pt idx="59">
                        <c:v>5.2032428998110107E-2</c:v>
                      </c:pt>
                      <c:pt idx="60">
                        <c:v>0.21997655158259763</c:v>
                      </c:pt>
                      <c:pt idx="61">
                        <c:v>0.45622955304212287</c:v>
                      </c:pt>
                      <c:pt idx="62">
                        <c:v>0.71771768172936901</c:v>
                      </c:pt>
                      <c:pt idx="63">
                        <c:v>0.44709269663208595</c:v>
                      </c:pt>
                      <c:pt idx="64">
                        <c:v>1.6562033615603007</c:v>
                      </c:pt>
                      <c:pt idx="65">
                        <c:v>0.41794177380006353</c:v>
                      </c:pt>
                      <c:pt idx="66">
                        <c:v>0.46928220505646123</c:v>
                      </c:pt>
                      <c:pt idx="67">
                        <c:v>0.20300810396395771</c:v>
                      </c:pt>
                      <c:pt idx="68">
                        <c:v>-0.73982845987175339</c:v>
                      </c:pt>
                      <c:pt idx="69">
                        <c:v>0.1407904626956113</c:v>
                      </c:pt>
                      <c:pt idx="70">
                        <c:v>-0.15071876562461317</c:v>
                      </c:pt>
                      <c:pt idx="71">
                        <c:v>0.82474942824694397</c:v>
                      </c:pt>
                      <c:pt idx="72">
                        <c:v>0.39531717697521029</c:v>
                      </c:pt>
                      <c:pt idx="73">
                        <c:v>-0.80639698514487923</c:v>
                      </c:pt>
                      <c:pt idx="74">
                        <c:v>0.15688873351329533</c:v>
                      </c:pt>
                      <c:pt idx="75">
                        <c:v>1.6892700799966245</c:v>
                      </c:pt>
                      <c:pt idx="76">
                        <c:v>-0.30648041299571821</c:v>
                      </c:pt>
                      <c:pt idx="77">
                        <c:v>0.55629988515205064</c:v>
                      </c:pt>
                      <c:pt idx="78">
                        <c:v>0.34658727612168022</c:v>
                      </c:pt>
                      <c:pt idx="79">
                        <c:v>-5.4999317519464845E-2</c:v>
                      </c:pt>
                      <c:pt idx="80">
                        <c:v>-0.22250835170347444</c:v>
                      </c:pt>
                      <c:pt idx="81">
                        <c:v>-5.8480024723288421E-2</c:v>
                      </c:pt>
                      <c:pt idx="82">
                        <c:v>2.2011329365131768E-2</c:v>
                      </c:pt>
                      <c:pt idx="83">
                        <c:v>-0.12461346159593636</c:v>
                      </c:pt>
                      <c:pt idx="84">
                        <c:v>0.64810353765289741</c:v>
                      </c:pt>
                      <c:pt idx="85">
                        <c:v>1.0699030952705147E-2</c:v>
                      </c:pt>
                      <c:pt idx="86">
                        <c:v>-1.0087130913671245</c:v>
                      </c:pt>
                      <c:pt idx="87">
                        <c:v>1.1284411317805509</c:v>
                      </c:pt>
                      <c:pt idx="88">
                        <c:v>0.18299403754197216</c:v>
                      </c:pt>
                      <c:pt idx="89">
                        <c:v>-0.27210842935796037</c:v>
                      </c:pt>
                      <c:pt idx="90">
                        <c:v>-0.28559616977277674</c:v>
                      </c:pt>
                      <c:pt idx="91">
                        <c:v>-1.4834442606773677E-3</c:v>
                      </c:pt>
                      <c:pt idx="92">
                        <c:v>-1.9185326611553147E-3</c:v>
                      </c:pt>
                      <c:pt idx="93">
                        <c:v>0.32091706049348134</c:v>
                      </c:pt>
                      <c:pt idx="94">
                        <c:v>-0.30865585499810794</c:v>
                      </c:pt>
                      <c:pt idx="95">
                        <c:v>0.5053945422961309</c:v>
                      </c:pt>
                      <c:pt idx="96">
                        <c:v>0.53149984632480762</c:v>
                      </c:pt>
                      <c:pt idx="97">
                        <c:v>0.64853862605337542</c:v>
                      </c:pt>
                      <c:pt idx="98">
                        <c:v>1.4216907137026871</c:v>
                      </c:pt>
                      <c:pt idx="99">
                        <c:v>1.6009471346996014</c:v>
                      </c:pt>
                      <c:pt idx="100">
                        <c:v>1.4042871776835693</c:v>
                      </c:pt>
                      <c:pt idx="101">
                        <c:v>1.3677397520434218</c:v>
                      </c:pt>
                      <c:pt idx="102">
                        <c:v>-1.1314080203019057</c:v>
                      </c:pt>
                    </c:numCache>
                  </c:numRef>
                </c:val>
                <c:smooth val="0"/>
                <c:extLst xmlns:c15="http://schemas.microsoft.com/office/drawing/2012/chart">
                  <c:ext xmlns:c16="http://schemas.microsoft.com/office/drawing/2014/chart" uri="{C3380CC4-5D6E-409C-BE32-E72D297353CC}">
                    <c16:uniqueId val="{0000000E-317F-49F5-A91A-0123C454B0AE}"/>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'Chart Data'!$CC$4</c15:sqref>
                        </c15:formulaRef>
                      </c:ext>
                    </c:extLst>
                    <c:strCache>
                      <c:ptCount val="1"/>
                      <c:pt idx="0">
                        <c:v>Indeed new job postings</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Data'!$CC$213:$CC$318</c15:sqref>
                        </c15:formulaRef>
                      </c:ext>
                    </c:extLst>
                    <c:numCache>
                      <c:formatCode>0.00</c:formatCode>
                      <c:ptCount val="106"/>
                      <c:pt idx="0">
                        <c:v>-9.3123389846364757E-2</c:v>
                      </c:pt>
                      <c:pt idx="1">
                        <c:v>0.24099510083785899</c:v>
                      </c:pt>
                      <c:pt idx="2">
                        <c:v>-0.24933463224418653</c:v>
                      </c:pt>
                      <c:pt idx="3">
                        <c:v>-0.3274402534430948</c:v>
                      </c:pt>
                      <c:pt idx="4">
                        <c:v>-0.39860315275765645</c:v>
                      </c:pt>
                      <c:pt idx="5">
                        <c:v>-0.30921560849668273</c:v>
                      </c:pt>
                      <c:pt idx="6">
                        <c:v>-0.3335151350918994</c:v>
                      </c:pt>
                      <c:pt idx="7">
                        <c:v>-0.38732122969559363</c:v>
                      </c:pt>
                      <c:pt idx="8">
                        <c:v>-0.2649557564839673</c:v>
                      </c:pt>
                      <c:pt idx="9">
                        <c:v>-0.22329942517788318</c:v>
                      </c:pt>
                      <c:pt idx="10">
                        <c:v>-0.29012312331472778</c:v>
                      </c:pt>
                      <c:pt idx="11">
                        <c:v>-0.19986773881821027</c:v>
                      </c:pt>
                      <c:pt idx="12">
                        <c:v>-0.44893788641917737</c:v>
                      </c:pt>
                      <c:pt idx="13">
                        <c:v>-1.0946110216634966</c:v>
                      </c:pt>
                      <c:pt idx="14">
                        <c:v>-0.95575658397654573</c:v>
                      </c:pt>
                      <c:pt idx="15">
                        <c:v>-0.51489374432047819</c:v>
                      </c:pt>
                      <c:pt idx="16">
                        <c:v>-0.32917593391418232</c:v>
                      </c:pt>
                      <c:pt idx="17">
                        <c:v>-0.5938672057549319</c:v>
                      </c:pt>
                      <c:pt idx="18">
                        <c:v>-0.6910653121357978</c:v>
                      </c:pt>
                      <c:pt idx="19">
                        <c:v>-0.90715753078611405</c:v>
                      </c:pt>
                      <c:pt idx="20">
                        <c:v>-0.78999909898774945</c:v>
                      </c:pt>
                      <c:pt idx="21">
                        <c:v>-0.92191081479035197</c:v>
                      </c:pt>
                      <c:pt idx="22">
                        <c:v>-0.78305637710340115</c:v>
                      </c:pt>
                      <c:pt idx="23">
                        <c:v>-0.63639137729655981</c:v>
                      </c:pt>
                      <c:pt idx="24">
                        <c:v>-0.88719720536861446</c:v>
                      </c:pt>
                      <c:pt idx="25">
                        <c:v>-0.85421927641796358</c:v>
                      </c:pt>
                      <c:pt idx="26">
                        <c:v>-0.85074791547579032</c:v>
                      </c:pt>
                      <c:pt idx="27">
                        <c:v>-0.90108264913730951</c:v>
                      </c:pt>
                      <c:pt idx="28">
                        <c:v>-1.1458135955605613</c:v>
                      </c:pt>
                      <c:pt idx="29">
                        <c:v>-1.1180427080231694</c:v>
                      </c:pt>
                      <c:pt idx="30">
                        <c:v>-1.0711793353038237</c:v>
                      </c:pt>
                      <c:pt idx="31">
                        <c:v>-1.2204478558172962</c:v>
                      </c:pt>
                      <c:pt idx="32">
                        <c:v>-1.2603685066522945</c:v>
                      </c:pt>
                      <c:pt idx="33">
                        <c:v>-1.2907429148963141</c:v>
                      </c:pt>
                      <c:pt idx="34">
                        <c:v>-1.2499544238257729</c:v>
                      </c:pt>
                      <c:pt idx="35">
                        <c:v>-1.0173732407001304</c:v>
                      </c:pt>
                      <c:pt idx="36">
                        <c:v>-1.1536241576804507</c:v>
                      </c:pt>
                      <c:pt idx="37">
                        <c:v>-1.1466814357961024</c:v>
                      </c:pt>
                      <c:pt idx="38">
                        <c:v>-0.97745258986513195</c:v>
                      </c:pt>
                      <c:pt idx="39">
                        <c:v>-1.0711793353038228</c:v>
                      </c:pt>
                      <c:pt idx="40">
                        <c:v>-1.032994364939912</c:v>
                      </c:pt>
                      <c:pt idx="41">
                        <c:v>-1.0312586844688252</c:v>
                      </c:pt>
                      <c:pt idx="42">
                        <c:v>-1.2169764948751221</c:v>
                      </c:pt>
                      <c:pt idx="43">
                        <c:v>-0.97745258986513195</c:v>
                      </c:pt>
                      <c:pt idx="44">
                        <c:v>-1.2343332995859913</c:v>
                      </c:pt>
                      <c:pt idx="45">
                        <c:v>-1.5198527370797825</c:v>
                      </c:pt>
                      <c:pt idx="46">
                        <c:v>-1.4634431217694586</c:v>
                      </c:pt>
                      <c:pt idx="47">
                        <c:v>-1.5432844234394554</c:v>
                      </c:pt>
                      <c:pt idx="48">
                        <c:v>-1.6057689203985828</c:v>
                      </c:pt>
                      <c:pt idx="49">
                        <c:v>-1.6639142161799934</c:v>
                      </c:pt>
                      <c:pt idx="50">
                        <c:v>-1.577998032861192</c:v>
                      </c:pt>
                      <c:pt idx="51">
                        <c:v>-1.3636414946819633</c:v>
                      </c:pt>
                      <c:pt idx="52">
                        <c:v>-1.4217867904633736</c:v>
                      </c:pt>
                      <c:pt idx="53">
                        <c:v>-1.729870074081294</c:v>
                      </c:pt>
                      <c:pt idx="54">
                        <c:v>-1.8661209910616146</c:v>
                      </c:pt>
                      <c:pt idx="55">
                        <c:v>-1.7298700740812949</c:v>
                      </c:pt>
                      <c:pt idx="56">
                        <c:v>-1.8591782691772678</c:v>
                      </c:pt>
                      <c:pt idx="57">
                        <c:v>-1.7880153698627061</c:v>
                      </c:pt>
                      <c:pt idx="58">
                        <c:v>-1.8235968195199865</c:v>
                      </c:pt>
                      <c:pt idx="59">
                        <c:v>-1.7480947190277079</c:v>
                      </c:pt>
                      <c:pt idx="60">
                        <c:v>-2.061385044058889</c:v>
                      </c:pt>
                      <c:pt idx="61">
                        <c:v>-2.0058432689841093</c:v>
                      </c:pt>
                      <c:pt idx="62">
                        <c:v>-1.858310428941724</c:v>
                      </c:pt>
                      <c:pt idx="63">
                        <c:v>-1.7454911983210766</c:v>
                      </c:pt>
                      <c:pt idx="64">
                        <c:v>-1.7828083284494454</c:v>
                      </c:pt>
                      <c:pt idx="65">
                        <c:v>-1.5979583582786916</c:v>
                      </c:pt>
                      <c:pt idx="66">
                        <c:v>-1.4773285655381536</c:v>
                      </c:pt>
                      <c:pt idx="67">
                        <c:v>-2.0041075885130226</c:v>
                      </c:pt>
                      <c:pt idx="68">
                        <c:v>-2.9266217588956995</c:v>
                      </c:pt>
                      <c:pt idx="69">
                        <c:v>-2.7556572324936415</c:v>
                      </c:pt>
                      <c:pt idx="70">
                        <c:v>-2.2167284462211647</c:v>
                      </c:pt>
                      <c:pt idx="71">
                        <c:v>-2.2175962864567094</c:v>
                      </c:pt>
                      <c:pt idx="72">
                        <c:v>-2.4024462566274614</c:v>
                      </c:pt>
                      <c:pt idx="73">
                        <c:v>-2.6098600729223431</c:v>
                      </c:pt>
                      <c:pt idx="74">
                        <c:v>-2.0613850440588899</c:v>
                      </c:pt>
                      <c:pt idx="75">
                        <c:v>-2.0631207245299774</c:v>
                      </c:pt>
                      <c:pt idx="76">
                        <c:v>-2.3286798366062693</c:v>
                      </c:pt>
                      <c:pt idx="77">
                        <c:v>-2.2323495704609471</c:v>
                      </c:pt>
                      <c:pt idx="78">
                        <c:v>-2.2375566118742087</c:v>
                      </c:pt>
                      <c:pt idx="79">
                        <c:v>-2.2774772627092053</c:v>
                      </c:pt>
                      <c:pt idx="80">
                        <c:v>-2.2019751622169275</c:v>
                      </c:pt>
                      <c:pt idx="81">
                        <c:v>-2.1438298664355155</c:v>
                      </c:pt>
                      <c:pt idx="82">
                        <c:v>-2.2418958130519249</c:v>
                      </c:pt>
                      <c:pt idx="83">
                        <c:v>-2.38422161168105</c:v>
                      </c:pt>
                      <c:pt idx="84">
                        <c:v>-2.3868251323876803</c:v>
                      </c:pt>
                      <c:pt idx="85">
                        <c:v>-2.376411049561157</c:v>
                      </c:pt>
                      <c:pt idx="86">
                        <c:v>-2.4623272328799599</c:v>
                      </c:pt>
                      <c:pt idx="87">
                        <c:v>-1.9719974997979146</c:v>
                      </c:pt>
                      <c:pt idx="88">
                        <c:v>-2.288759185771271</c:v>
                      </c:pt>
                      <c:pt idx="89">
                        <c:v>-2.388560812858767</c:v>
                      </c:pt>
                      <c:pt idx="90">
                        <c:v>-2.0466317600546513</c:v>
                      </c:pt>
                      <c:pt idx="91">
                        <c:v>-1.9164557247231362</c:v>
                      </c:pt>
                      <c:pt idx="92">
                        <c:v>-1.9268698075496562</c:v>
                      </c:pt>
                      <c:pt idx="93">
                        <c:v>-2.0414247186413914</c:v>
                      </c:pt>
                      <c:pt idx="94">
                        <c:v>-1.8878169969502017</c:v>
                      </c:pt>
                      <c:pt idx="95">
                        <c:v>-1.8583104289417249</c:v>
                      </c:pt>
                      <c:pt idx="96">
                        <c:v>-2.0483674405257379</c:v>
                      </c:pt>
                      <c:pt idx="97">
                        <c:v>-1.6873459025396671</c:v>
                      </c:pt>
                      <c:pt idx="98">
                        <c:v>-1.498156731191197</c:v>
                      </c:pt>
                      <c:pt idx="99">
                        <c:v>-1.6014297192208666</c:v>
                      </c:pt>
                      <c:pt idx="100">
                        <c:v>-1.5797337133322804</c:v>
                      </c:pt>
                    </c:numCache>
                  </c:numRef>
                </c:val>
                <c:smooth val="0"/>
                <c:extLst xmlns:c15="http://schemas.microsoft.com/office/drawing/2012/chart">
                  <c:ext xmlns:c16="http://schemas.microsoft.com/office/drawing/2014/chart" uri="{C3380CC4-5D6E-409C-BE32-E72D297353CC}">
                    <c16:uniqueId val="{0000000F-317F-49F5-A91A-0123C454B0AE}"/>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'Chart Data'!$CD$4</c15:sqref>
                        </c15:formulaRef>
                      </c:ext>
                    </c:extLst>
                    <c:strCache>
                      <c:ptCount val="1"/>
                      <c:pt idx="0">
                        <c:v>Open table </c:v>
                      </c:pt>
                    </c:strCache>
                  </c:strRef>
                </c:tx>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Data'!$CD$213:$CD$318</c15:sqref>
                        </c15:formulaRef>
                      </c:ext>
                    </c:extLst>
                    <c:numCache>
                      <c:formatCode>0.00</c:formatCode>
                      <c:ptCount val="106"/>
                      <c:pt idx="0">
                        <c:v>0.86569124115817797</c:v>
                      </c:pt>
                      <c:pt idx="1">
                        <c:v>-1.0531541467453176</c:v>
                      </c:pt>
                      <c:pt idx="2">
                        <c:v>-0.40502312112040773</c:v>
                      </c:pt>
                      <c:pt idx="3">
                        <c:v>-0.31315212137163401</c:v>
                      </c:pt>
                      <c:pt idx="4">
                        <c:v>6.6539394028434617E-2</c:v>
                      </c:pt>
                      <c:pt idx="5">
                        <c:v>-0.52055404957160523</c:v>
                      </c:pt>
                      <c:pt idx="6">
                        <c:v>0.72033370045977596</c:v>
                      </c:pt>
                      <c:pt idx="7">
                        <c:v>-0.59442840142438624</c:v>
                      </c:pt>
                      <c:pt idx="8">
                        <c:v>-0.28697517897746294</c:v>
                      </c:pt>
                      <c:pt idx="9">
                        <c:v>1.8105781810400856</c:v>
                      </c:pt>
                      <c:pt idx="10">
                        <c:v>-0.66440138205495913</c:v>
                      </c:pt>
                      <c:pt idx="11">
                        <c:v>-0.60437060550678778</c:v>
                      </c:pt>
                      <c:pt idx="12">
                        <c:v>1.2485290236729307</c:v>
                      </c:pt>
                      <c:pt idx="13">
                        <c:v>-0.68340483542765051</c:v>
                      </c:pt>
                      <c:pt idx="14">
                        <c:v>-0.96921174012554767</c:v>
                      </c:pt>
                      <c:pt idx="15">
                        <c:v>-0.48946893047852702</c:v>
                      </c:pt>
                      <c:pt idx="16">
                        <c:v>-0.93636471144824651</c:v>
                      </c:pt>
                      <c:pt idx="17">
                        <c:v>2.7330969426425937E-3</c:v>
                      </c:pt>
                      <c:pt idx="18">
                        <c:v>3.3818216035720834E-2</c:v>
                      </c:pt>
                      <c:pt idx="19">
                        <c:v>-0.37897202941082392</c:v>
                      </c:pt>
                      <c:pt idx="20">
                        <c:v>-8.1083458992539992E-2</c:v>
                      </c:pt>
                      <c:pt idx="21">
                        <c:v>0.39425457669392316</c:v>
                      </c:pt>
                      <c:pt idx="22">
                        <c:v>0.23807387712100808</c:v>
                      </c:pt>
                      <c:pt idx="23">
                        <c:v>0.23190719357622722</c:v>
                      </c:pt>
                      <c:pt idx="24">
                        <c:v>6.7420348820546289E-2</c:v>
                      </c:pt>
                      <c:pt idx="25">
                        <c:v>-0.44781235388011054</c:v>
                      </c:pt>
                      <c:pt idx="26">
                        <c:v>-0.62828223557838636</c:v>
                      </c:pt>
                      <c:pt idx="27">
                        <c:v>-0.36789716916713616</c:v>
                      </c:pt>
                      <c:pt idx="28">
                        <c:v>0.23945823465146884</c:v>
                      </c:pt>
                      <c:pt idx="29">
                        <c:v>-5.8052783713052884E-2</c:v>
                      </c:pt>
                      <c:pt idx="30">
                        <c:v>-0.28974389403838496</c:v>
                      </c:pt>
                      <c:pt idx="31">
                        <c:v>-0.67673474914452036</c:v>
                      </c:pt>
                      <c:pt idx="32">
                        <c:v>-0.13041692735078553</c:v>
                      </c:pt>
                      <c:pt idx="33">
                        <c:v>-0.11707675478452527</c:v>
                      </c:pt>
                      <c:pt idx="34">
                        <c:v>6.2763873490813804E-2</c:v>
                      </c:pt>
                      <c:pt idx="35">
                        <c:v>-0.1495462314080645</c:v>
                      </c:pt>
                      <c:pt idx="36">
                        <c:v>-0.47977842776530016</c:v>
                      </c:pt>
                      <c:pt idx="37">
                        <c:v>-0.36550600615997625</c:v>
                      </c:pt>
                      <c:pt idx="38">
                        <c:v>-0.39633942388387972</c:v>
                      </c:pt>
                      <c:pt idx="39">
                        <c:v>-6.3841915204071509E-2</c:v>
                      </c:pt>
                      <c:pt idx="40">
                        <c:v>-0.41370681835693557</c:v>
                      </c:pt>
                      <c:pt idx="41">
                        <c:v>-9.0773961705766834E-2</c:v>
                      </c:pt>
                      <c:pt idx="42">
                        <c:v>-0.93246334022603827</c:v>
                      </c:pt>
                      <c:pt idx="43">
                        <c:v>1.148981132164328</c:v>
                      </c:pt>
                      <c:pt idx="44">
                        <c:v>-0.40099589921361212</c:v>
                      </c:pt>
                      <c:pt idx="45">
                        <c:v>-6.8246689164629212E-2</c:v>
                      </c:pt>
                      <c:pt idx="46">
                        <c:v>-0.55591809194065378</c:v>
                      </c:pt>
                      <c:pt idx="47">
                        <c:v>-8.0705906938777897E-2</c:v>
                      </c:pt>
                      <c:pt idx="48">
                        <c:v>-0.34662840347187213</c:v>
                      </c:pt>
                      <c:pt idx="49">
                        <c:v>-0.3137813747945708</c:v>
                      </c:pt>
                      <c:pt idx="50">
                        <c:v>-0.1310461807737224</c:v>
                      </c:pt>
                      <c:pt idx="51">
                        <c:v>3.8955464725988991</c:v>
                      </c:pt>
                      <c:pt idx="52">
                        <c:v>4.4592316888656889</c:v>
                      </c:pt>
                      <c:pt idx="53">
                        <c:v>-1.2327430736514824</c:v>
                      </c:pt>
                      <c:pt idx="54">
                        <c:v>-0.77426902969972533</c:v>
                      </c:pt>
                      <c:pt idx="55">
                        <c:v>-0.78194592145955444</c:v>
                      </c:pt>
                      <c:pt idx="56">
                        <c:v>6.7797900874308231E-2</c:v>
                      </c:pt>
                      <c:pt idx="57">
                        <c:v>-0.67446943682194793</c:v>
                      </c:pt>
                      <c:pt idx="58">
                        <c:v>-1.1291679602360838</c:v>
                      </c:pt>
                      <c:pt idx="59">
                        <c:v>1.3717368438839572</c:v>
                      </c:pt>
                      <c:pt idx="60">
                        <c:v>-1.3375790684539516E-2</c:v>
                      </c:pt>
                      <c:pt idx="61">
                        <c:v>-1.3135392131565677</c:v>
                      </c:pt>
                      <c:pt idx="62">
                        <c:v>-0.63558157528445336</c:v>
                      </c:pt>
                      <c:pt idx="63">
                        <c:v>-0.32586304051495751</c:v>
                      </c:pt>
                      <c:pt idx="64">
                        <c:v>0.35788372884817571</c:v>
                      </c:pt>
                      <c:pt idx="65">
                        <c:v>-1.2231784216228427</c:v>
                      </c:pt>
                      <c:pt idx="66">
                        <c:v>-0.4836797989875084</c:v>
                      </c:pt>
                      <c:pt idx="67">
                        <c:v>2.1187865075945327</c:v>
                      </c:pt>
                      <c:pt idx="68">
                        <c:v>0.18546829096349074</c:v>
                      </c:pt>
                      <c:pt idx="69">
                        <c:v>-0.69762596278602229</c:v>
                      </c:pt>
                      <c:pt idx="70">
                        <c:v>-0.5901494781484159</c:v>
                      </c:pt>
                      <c:pt idx="71">
                        <c:v>-0.57001336861443808</c:v>
                      </c:pt>
                      <c:pt idx="72">
                        <c:v>-0.62538766983287708</c:v>
                      </c:pt>
                      <c:pt idx="73">
                        <c:v>-0.44919671141057144</c:v>
                      </c:pt>
                      <c:pt idx="74">
                        <c:v>-0.28231870364773054</c:v>
                      </c:pt>
                      <c:pt idx="75">
                        <c:v>-0.27111799271945547</c:v>
                      </c:pt>
                      <c:pt idx="76">
                        <c:v>-0.63784688760702579</c:v>
                      </c:pt>
                      <c:pt idx="77">
                        <c:v>-0.22253962846873396</c:v>
                      </c:pt>
                      <c:pt idx="78">
                        <c:v>3.0042695498099854E-2</c:v>
                      </c:pt>
                      <c:pt idx="79">
                        <c:v>-0.11657335204617601</c:v>
                      </c:pt>
                      <c:pt idx="80">
                        <c:v>-0.19674023812832495</c:v>
                      </c:pt>
                      <c:pt idx="81">
                        <c:v>-0.10851890823258473</c:v>
                      </c:pt>
                      <c:pt idx="82">
                        <c:v>9.8127915859862108E-2</c:v>
                      </c:pt>
                      <c:pt idx="83">
                        <c:v>0.13235930206762445</c:v>
                      </c:pt>
                      <c:pt idx="84">
                        <c:v>-0.47877162228860126</c:v>
                      </c:pt>
                      <c:pt idx="85">
                        <c:v>-0.50595537015947134</c:v>
                      </c:pt>
                      <c:pt idx="86">
                        <c:v>-0.33869981034286839</c:v>
                      </c:pt>
                      <c:pt idx="87">
                        <c:v>-0.33668619938947053</c:v>
                      </c:pt>
                      <c:pt idx="88">
                        <c:v>-0.74406486539875871</c:v>
                      </c:pt>
                      <c:pt idx="89">
                        <c:v>-0.2344954435045333</c:v>
                      </c:pt>
                      <c:pt idx="90">
                        <c:v>-0.30270651455088293</c:v>
                      </c:pt>
                      <c:pt idx="91">
                        <c:v>-0.24670295990950727</c:v>
                      </c:pt>
                      <c:pt idx="92">
                        <c:v>-0.16867553546534331</c:v>
                      </c:pt>
                      <c:pt idx="93">
                        <c:v>-0.29414866799894251</c:v>
                      </c:pt>
                      <c:pt idx="94">
                        <c:v>-0.18302251350830256</c:v>
                      </c:pt>
                      <c:pt idx="95">
                        <c:v>-0.26646151738972307</c:v>
                      </c:pt>
                      <c:pt idx="96">
                        <c:v>-0.15483196016073372</c:v>
                      </c:pt>
                      <c:pt idx="97">
                        <c:v>-0.35103317743242973</c:v>
                      </c:pt>
                      <c:pt idx="98">
                        <c:v>-0.11002911644763304</c:v>
                      </c:pt>
                      <c:pt idx="99">
                        <c:v>-0.18704973541509809</c:v>
                      </c:pt>
                      <c:pt idx="100">
                        <c:v>-0.20026405729677105</c:v>
                      </c:pt>
                      <c:pt idx="101">
                        <c:v>-0.2667132187588977</c:v>
                      </c:pt>
                      <c:pt idx="102">
                        <c:v>-0.2076892476874253</c:v>
                      </c:pt>
                      <c:pt idx="103">
                        <c:v>2.8639484110362989</c:v>
                      </c:pt>
                      <c:pt idx="104">
                        <c:v>1.7083874251551485</c:v>
                      </c:pt>
                      <c:pt idx="105">
                        <c:v>-0.40980544713472733</c:v>
                      </c:pt>
                    </c:numCache>
                  </c:numRef>
                </c:val>
                <c:smooth val="0"/>
                <c:extLst xmlns:c15="http://schemas.microsoft.com/office/drawing/2012/chart">
                  <c:ext xmlns:c16="http://schemas.microsoft.com/office/drawing/2014/chart" uri="{C3380CC4-5D6E-409C-BE32-E72D297353CC}">
                    <c16:uniqueId val="{00000000-317F-49F5-A91A-0123C454B0AE}"/>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'Chart Data'!$CE$4</c15:sqref>
                        </c15:formulaRef>
                      </c:ext>
                    </c:extLst>
                    <c:strCache>
                      <c:ptCount val="1"/>
                      <c:pt idx="0">
                        <c:v>Revolut - aggregate spending</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Data'!$CE$213:$CE$318</c15:sqref>
                        </c15:formulaRef>
                      </c:ext>
                    </c:extLst>
                    <c:numCache>
                      <c:formatCode>0.00</c:formatCode>
                      <c:ptCount val="106"/>
                      <c:pt idx="0">
                        <c:v>-0.85387768913208206</c:v>
                      </c:pt>
                      <c:pt idx="1">
                        <c:v>-1.7552585687559468</c:v>
                      </c:pt>
                      <c:pt idx="2">
                        <c:v>-2.251645255944434</c:v>
                      </c:pt>
                      <c:pt idx="3">
                        <c:v>-2.0433241281983614</c:v>
                      </c:pt>
                      <c:pt idx="4">
                        <c:v>-0.75531715557480228</c:v>
                      </c:pt>
                      <c:pt idx="5">
                        <c:v>-1.1661353795385594</c:v>
                      </c:pt>
                      <c:pt idx="6">
                        <c:v>-0.82498153270278718</c:v>
                      </c:pt>
                      <c:pt idx="7">
                        <c:v>-1.3943926152087189</c:v>
                      </c:pt>
                      <c:pt idx="8">
                        <c:v>-0.63390849832924046</c:v>
                      </c:pt>
                      <c:pt idx="9">
                        <c:v>-8.2865515258987471E-2</c:v>
                      </c:pt>
                      <c:pt idx="10">
                        <c:v>-1.0738468799349259</c:v>
                      </c:pt>
                      <c:pt idx="11">
                        <c:v>-1.2284077166497502</c:v>
                      </c:pt>
                      <c:pt idx="12">
                        <c:v>2.7029479657448446E-3</c:v>
                      </c:pt>
                      <c:pt idx="13">
                        <c:v>1.1012048947041715</c:v>
                      </c:pt>
                      <c:pt idx="14">
                        <c:v>0.33624075357208766</c:v>
                      </c:pt>
                      <c:pt idx="15">
                        <c:v>-0.86104572793624967</c:v>
                      </c:pt>
                      <c:pt idx="16">
                        <c:v>-1.0070945185711275</c:v>
                      </c:pt>
                      <c:pt idx="17">
                        <c:v>0.43972931380723695</c:v>
                      </c:pt>
                      <c:pt idx="18">
                        <c:v>-0.14267383903124461</c:v>
                      </c:pt>
                      <c:pt idx="19">
                        <c:v>-0.66907668871217929</c:v>
                      </c:pt>
                      <c:pt idx="20">
                        <c:v>-0.54901203874240101</c:v>
                      </c:pt>
                      <c:pt idx="21">
                        <c:v>0.74101094479483198</c:v>
                      </c:pt>
                      <c:pt idx="22">
                        <c:v>0.87406766509716449</c:v>
                      </c:pt>
                      <c:pt idx="23">
                        <c:v>4.4815175940220428E-2</c:v>
                      </c:pt>
                      <c:pt idx="24">
                        <c:v>-0.12184172625663664</c:v>
                      </c:pt>
                      <c:pt idx="25">
                        <c:v>0.60862622813039446</c:v>
                      </c:pt>
                      <c:pt idx="26">
                        <c:v>1.6392558074418748</c:v>
                      </c:pt>
                      <c:pt idx="27">
                        <c:v>0.93163597674311893</c:v>
                      </c:pt>
                      <c:pt idx="28">
                        <c:v>0.96232414287345691</c:v>
                      </c:pt>
                      <c:pt idx="29">
                        <c:v>0.99144430051538057</c:v>
                      </c:pt>
                      <c:pt idx="30">
                        <c:v>2.2176269384530105</c:v>
                      </c:pt>
                      <c:pt idx="31">
                        <c:v>2.1325064776535401</c:v>
                      </c:pt>
                      <c:pt idx="32">
                        <c:v>1.3599262952920335</c:v>
                      </c:pt>
                      <c:pt idx="33">
                        <c:v>1.3173660648923027</c:v>
                      </c:pt>
                      <c:pt idx="34">
                        <c:v>1.8110647375292233</c:v>
                      </c:pt>
                      <c:pt idx="35">
                        <c:v>1.5837035067095877</c:v>
                      </c:pt>
                      <c:pt idx="36">
                        <c:v>0.4522733817145248</c:v>
                      </c:pt>
                      <c:pt idx="37">
                        <c:v>0.13553566705544198</c:v>
                      </c:pt>
                      <c:pt idx="38">
                        <c:v>0.46548945325970542</c:v>
                      </c:pt>
                      <c:pt idx="39">
                        <c:v>1.3585822880162546</c:v>
                      </c:pt>
                      <c:pt idx="40">
                        <c:v>0.10798351790193268</c:v>
                      </c:pt>
                      <c:pt idx="41">
                        <c:v>-0.43118740089892305</c:v>
                      </c:pt>
                      <c:pt idx="42">
                        <c:v>-0.39781122021702725</c:v>
                      </c:pt>
                      <c:pt idx="43">
                        <c:v>0.69173067801619093</c:v>
                      </c:pt>
                      <c:pt idx="44">
                        <c:v>-8.6673535873700011E-2</c:v>
                      </c:pt>
                      <c:pt idx="45">
                        <c:v>-0.62226043527247188</c:v>
                      </c:pt>
                      <c:pt idx="46">
                        <c:v>-0.48651570041857928</c:v>
                      </c:pt>
                      <c:pt idx="47">
                        <c:v>0.79230722248714469</c:v>
                      </c:pt>
                      <c:pt idx="48">
                        <c:v>1.825848817562816</c:v>
                      </c:pt>
                      <c:pt idx="49">
                        <c:v>5.8703251123289432E-2</c:v>
                      </c:pt>
                      <c:pt idx="50">
                        <c:v>0.96770017197658154</c:v>
                      </c:pt>
                      <c:pt idx="51">
                        <c:v>1.3039259921344868</c:v>
                      </c:pt>
                      <c:pt idx="52">
                        <c:v>-0.3220988103480249</c:v>
                      </c:pt>
                      <c:pt idx="53">
                        <c:v>-0.89307790134236209</c:v>
                      </c:pt>
                      <c:pt idx="54">
                        <c:v>-1.201751572346758</c:v>
                      </c:pt>
                      <c:pt idx="55">
                        <c:v>-1.0236706083057634</c:v>
                      </c:pt>
                      <c:pt idx="56">
                        <c:v>-0.13953782205442486</c:v>
                      </c:pt>
                      <c:pt idx="57">
                        <c:v>0.25044828913472889</c:v>
                      </c:pt>
                      <c:pt idx="58">
                        <c:v>-0.44888349669670463</c:v>
                      </c:pt>
                      <c:pt idx="59">
                        <c:v>-0.30126669757341695</c:v>
                      </c:pt>
                      <c:pt idx="60">
                        <c:v>-2.4490799247510846E-3</c:v>
                      </c:pt>
                      <c:pt idx="61">
                        <c:v>0.84113948684052608</c:v>
                      </c:pt>
                      <c:pt idx="62">
                        <c:v>-0.22465828285389533</c:v>
                      </c:pt>
                      <c:pt idx="63">
                        <c:v>-0.57566818304539324</c:v>
                      </c:pt>
                      <c:pt idx="64">
                        <c:v>-2.9329225440372041E-2</c:v>
                      </c:pt>
                      <c:pt idx="65">
                        <c:v>1.7651444889400396</c:v>
                      </c:pt>
                      <c:pt idx="66">
                        <c:v>1.8861051437603373</c:v>
                      </c:pt>
                      <c:pt idx="67">
                        <c:v>1.1789333154868433</c:v>
                      </c:pt>
                      <c:pt idx="68">
                        <c:v>0.33220873174474641</c:v>
                      </c:pt>
                      <c:pt idx="69">
                        <c:v>1.7819445798872997</c:v>
                      </c:pt>
                      <c:pt idx="70">
                        <c:v>1.5449512969245671</c:v>
                      </c:pt>
                      <c:pt idx="71">
                        <c:v>0.91886790762319792</c:v>
                      </c:pt>
                      <c:pt idx="72">
                        <c:v>1.0667087079591211</c:v>
                      </c:pt>
                      <c:pt idx="73">
                        <c:v>2.4181080237570209</c:v>
                      </c:pt>
                      <c:pt idx="74">
                        <c:v>2.760381876655948</c:v>
                      </c:pt>
                      <c:pt idx="75">
                        <c:v>1.7434163713149102</c:v>
                      </c:pt>
                      <c:pt idx="76">
                        <c:v>1.6954801118120504</c:v>
                      </c:pt>
                      <c:pt idx="77">
                        <c:v>2.267803210082171</c:v>
                      </c:pt>
                      <c:pt idx="78">
                        <c:v>3.7318751358330573</c:v>
                      </c:pt>
                      <c:pt idx="79">
                        <c:v>2.9830390820103498</c:v>
                      </c:pt>
                      <c:pt idx="80">
                        <c:v>2.8313902610597186</c:v>
                      </c:pt>
                      <c:pt idx="81">
                        <c:v>2.8558063932364037</c:v>
                      </c:pt>
                      <c:pt idx="82">
                        <c:v>4.0815410287487781</c:v>
                      </c:pt>
                      <c:pt idx="83">
                        <c:v>4.1039411500117939</c:v>
                      </c:pt>
                      <c:pt idx="84">
                        <c:v>3.395873316887783</c:v>
                      </c:pt>
                      <c:pt idx="85">
                        <c:v>3.2195843625478271</c:v>
                      </c:pt>
                      <c:pt idx="86">
                        <c:v>3.5804503160950549</c:v>
                      </c:pt>
                      <c:pt idx="87">
                        <c:v>3.6814748629912684</c:v>
                      </c:pt>
                      <c:pt idx="88">
                        <c:v>2.4275160746874933</c:v>
                      </c:pt>
                      <c:pt idx="89">
                        <c:v>2.187386774747937</c:v>
                      </c:pt>
                      <c:pt idx="90">
                        <c:v>2.4862043923966026</c:v>
                      </c:pt>
                      <c:pt idx="91">
                        <c:v>3.7029789794037646</c:v>
                      </c:pt>
                      <c:pt idx="92">
                        <c:v>2.8264622343818533</c:v>
                      </c:pt>
                      <c:pt idx="93">
                        <c:v>2.0617220944624028</c:v>
                      </c:pt>
                      <c:pt idx="94">
                        <c:v>1.9154493026148964</c:v>
                      </c:pt>
                      <c:pt idx="95">
                        <c:v>2.8905265811940852</c:v>
                      </c:pt>
                      <c:pt idx="96">
                        <c:v>2.6777254291954113</c:v>
                      </c:pt>
                      <c:pt idx="97">
                        <c:v>1.5680234218254756</c:v>
                      </c:pt>
                      <c:pt idx="98">
                        <c:v>1.5285992084025601</c:v>
                      </c:pt>
                    </c:numCache>
                  </c:numRef>
                </c:val>
                <c:smooth val="0"/>
                <c:extLst xmlns:c15="http://schemas.microsoft.com/office/drawing/2012/chart">
                  <c:ext xmlns:c16="http://schemas.microsoft.com/office/drawing/2014/chart" uri="{C3380CC4-5D6E-409C-BE32-E72D297353CC}">
                    <c16:uniqueId val="{00000001-317F-49F5-A91A-0123C454B0AE}"/>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'Chart Data'!$CF$4</c15:sqref>
                        </c15:formulaRef>
                      </c:ext>
                    </c:extLst>
                    <c:strCache>
                      <c:ptCount val="1"/>
                      <c:pt idx="0">
                        <c:v>Revolut - Services, entertainment and shopping</c:v>
                      </c:pt>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Data'!$CF$213:$CF$318</c15:sqref>
                        </c15:formulaRef>
                      </c:ext>
                    </c:extLst>
                    <c:numCache>
                      <c:formatCode>0.00</c:formatCode>
                      <c:ptCount val="106"/>
                      <c:pt idx="0">
                        <c:v>-0.14890174529419134</c:v>
                      </c:pt>
                      <c:pt idx="1">
                        <c:v>-0.75993955773130717</c:v>
                      </c:pt>
                      <c:pt idx="2">
                        <c:v>-1.3017628884949348</c:v>
                      </c:pt>
                      <c:pt idx="3">
                        <c:v>-0.97917821231048963</c:v>
                      </c:pt>
                      <c:pt idx="4">
                        <c:v>0.7718173562799947</c:v>
                      </c:pt>
                      <c:pt idx="5">
                        <c:v>-0.20277487278232151</c:v>
                      </c:pt>
                      <c:pt idx="6">
                        <c:v>-0.15948609042983022</c:v>
                      </c:pt>
                      <c:pt idx="7">
                        <c:v>-1.1473979448313738</c:v>
                      </c:pt>
                      <c:pt idx="8">
                        <c:v>-0.26574578007804844</c:v>
                      </c:pt>
                      <c:pt idx="9">
                        <c:v>0.2244640024960651</c:v>
                      </c:pt>
                      <c:pt idx="10">
                        <c:v>-1.0797889537121659</c:v>
                      </c:pt>
                      <c:pt idx="11">
                        <c:v>-1.0044498228871508</c:v>
                      </c:pt>
                      <c:pt idx="12">
                        <c:v>0.53438314208561699</c:v>
                      </c:pt>
                      <c:pt idx="13">
                        <c:v>2.2753889916716799</c:v>
                      </c:pt>
                      <c:pt idx="14">
                        <c:v>1.1657571682103096</c:v>
                      </c:pt>
                      <c:pt idx="15">
                        <c:v>-0.68573021655560562</c:v>
                      </c:pt>
                      <c:pt idx="16">
                        <c:v>-0.98898954347554746</c:v>
                      </c:pt>
                      <c:pt idx="17">
                        <c:v>0.69772694033053662</c:v>
                      </c:pt>
                      <c:pt idx="18">
                        <c:v>-0.44853385281371666</c:v>
                      </c:pt>
                      <c:pt idx="19">
                        <c:v>-1.1091040219810904</c:v>
                      </c:pt>
                      <c:pt idx="20">
                        <c:v>-1.1212343950578898</c:v>
                      </c:pt>
                      <c:pt idx="21">
                        <c:v>0.33999985979124708</c:v>
                      </c:pt>
                      <c:pt idx="22">
                        <c:v>0.44084845164541031</c:v>
                      </c:pt>
                      <c:pt idx="23">
                        <c:v>-0.67770276378419514</c:v>
                      </c:pt>
                      <c:pt idx="24">
                        <c:v>-0.8732752983409966</c:v>
                      </c:pt>
                      <c:pt idx="25">
                        <c:v>-0.1443231240838303</c:v>
                      </c:pt>
                      <c:pt idx="26">
                        <c:v>1.3185760839327103</c:v>
                      </c:pt>
                      <c:pt idx="27">
                        <c:v>0.31508502489331641</c:v>
                      </c:pt>
                      <c:pt idx="28">
                        <c:v>0.11969087817588195</c:v>
                      </c:pt>
                      <c:pt idx="29">
                        <c:v>0.36979062896514758</c:v>
                      </c:pt>
                      <c:pt idx="30">
                        <c:v>1.7977258204662145</c:v>
                      </c:pt>
                      <c:pt idx="31">
                        <c:v>1.8859088757254809</c:v>
                      </c:pt>
                      <c:pt idx="32">
                        <c:v>0.68048278252528238</c:v>
                      </c:pt>
                      <c:pt idx="33">
                        <c:v>0.74166981142736543</c:v>
                      </c:pt>
                      <c:pt idx="34">
                        <c:v>1.2971100805958273</c:v>
                      </c:pt>
                      <c:pt idx="35">
                        <c:v>1.5724219793486378</c:v>
                      </c:pt>
                      <c:pt idx="36">
                        <c:v>0.13324835396759446</c:v>
                      </c:pt>
                      <c:pt idx="37">
                        <c:v>-0.11946775179902137</c:v>
                      </c:pt>
                      <c:pt idx="38">
                        <c:v>0.83615590367752024</c:v>
                      </c:pt>
                      <c:pt idx="39">
                        <c:v>2.0404522072284088</c:v>
                      </c:pt>
                      <c:pt idx="40">
                        <c:v>0.52076620368078275</c:v>
                      </c:pt>
                      <c:pt idx="41">
                        <c:v>2.4907472860118355E-2</c:v>
                      </c:pt>
                      <c:pt idx="42">
                        <c:v>0.10750104248596273</c:v>
                      </c:pt>
                      <c:pt idx="43">
                        <c:v>1.5666541058758452</c:v>
                      </c:pt>
                      <c:pt idx="44">
                        <c:v>0.55364902873700217</c:v>
                      </c:pt>
                      <c:pt idx="45">
                        <c:v>-0.16370793596145897</c:v>
                      </c:pt>
                      <c:pt idx="46">
                        <c:v>0.38852135209844046</c:v>
                      </c:pt>
                      <c:pt idx="47">
                        <c:v>1.9040449727275579</c:v>
                      </c:pt>
                      <c:pt idx="48">
                        <c:v>3.0573818168332756</c:v>
                      </c:pt>
                      <c:pt idx="49">
                        <c:v>0.6082357075825916</c:v>
                      </c:pt>
                      <c:pt idx="50">
                        <c:v>1.5439393876634107</c:v>
                      </c:pt>
                      <c:pt idx="51">
                        <c:v>1.8688431057595953</c:v>
                      </c:pt>
                      <c:pt idx="52">
                        <c:v>0.69957028133730403</c:v>
                      </c:pt>
                      <c:pt idx="53">
                        <c:v>0.31157673071914699</c:v>
                      </c:pt>
                      <c:pt idx="54">
                        <c:v>-3.7052570012542259E-2</c:v>
                      </c:pt>
                      <c:pt idx="55">
                        <c:v>-0.10269929489874112</c:v>
                      </c:pt>
                      <c:pt idx="56">
                        <c:v>1.3672165014661455</c:v>
                      </c:pt>
                      <c:pt idx="57">
                        <c:v>1.4185921992031689</c:v>
                      </c:pt>
                      <c:pt idx="58">
                        <c:v>0.28957556386416816</c:v>
                      </c:pt>
                      <c:pt idx="59">
                        <c:v>0.36283350322992697</c:v>
                      </c:pt>
                      <c:pt idx="60">
                        <c:v>0.50191655532124813</c:v>
                      </c:pt>
                      <c:pt idx="61">
                        <c:v>1.3722708235814769</c:v>
                      </c:pt>
                      <c:pt idx="62">
                        <c:v>-3.4792990713926171E-2</c:v>
                      </c:pt>
                      <c:pt idx="63">
                        <c:v>-0.60129330592299568</c:v>
                      </c:pt>
                      <c:pt idx="64">
                        <c:v>0.36289296584305047</c:v>
                      </c:pt>
                      <c:pt idx="65">
                        <c:v>3.0472731726026105</c:v>
                      </c:pt>
                      <c:pt idx="66">
                        <c:v>3.0786694323307948</c:v>
                      </c:pt>
                      <c:pt idx="67">
                        <c:v>1.1671842709252265</c:v>
                      </c:pt>
                      <c:pt idx="68">
                        <c:v>0.42889646640797813</c:v>
                      </c:pt>
                      <c:pt idx="69">
                        <c:v>2.2372734566607622</c:v>
                      </c:pt>
                      <c:pt idx="70">
                        <c:v>1.7355873897541885</c:v>
                      </c:pt>
                      <c:pt idx="71">
                        <c:v>0.74969726419877769</c:v>
                      </c:pt>
                      <c:pt idx="72">
                        <c:v>0.65984925577210396</c:v>
                      </c:pt>
                      <c:pt idx="73">
                        <c:v>2.3556040567726613</c:v>
                      </c:pt>
                      <c:pt idx="74">
                        <c:v>2.6792590599932944</c:v>
                      </c:pt>
                      <c:pt idx="75">
                        <c:v>1.2242089169087991</c:v>
                      </c:pt>
                      <c:pt idx="76">
                        <c:v>0.80279737771632498</c:v>
                      </c:pt>
                      <c:pt idx="77">
                        <c:v>1.4520696503906059</c:v>
                      </c:pt>
                      <c:pt idx="78">
                        <c:v>3.2203093767863376</c:v>
                      </c:pt>
                      <c:pt idx="79">
                        <c:v>2.4951033471558346</c:v>
                      </c:pt>
                      <c:pt idx="80">
                        <c:v>2.0563881875449863</c:v>
                      </c:pt>
                      <c:pt idx="81">
                        <c:v>2.1649669191049514</c:v>
                      </c:pt>
                      <c:pt idx="82">
                        <c:v>3.6870908897905625</c:v>
                      </c:pt>
                      <c:pt idx="83">
                        <c:v>3.7861556032510748</c:v>
                      </c:pt>
                      <c:pt idx="84">
                        <c:v>2.619201820740523</c:v>
                      </c:pt>
                      <c:pt idx="85">
                        <c:v>2.5860811452318146</c:v>
                      </c:pt>
                      <c:pt idx="86">
                        <c:v>3.2787611254848303</c:v>
                      </c:pt>
                      <c:pt idx="87">
                        <c:v>3.8407422820966661</c:v>
                      </c:pt>
                      <c:pt idx="88">
                        <c:v>2.5666368707410663</c:v>
                      </c:pt>
                      <c:pt idx="89">
                        <c:v>2.5888758880485283</c:v>
                      </c:pt>
                      <c:pt idx="90">
                        <c:v>3.0883023756564838</c:v>
                      </c:pt>
                      <c:pt idx="91">
                        <c:v>4.7741863828788613</c:v>
                      </c:pt>
                      <c:pt idx="92">
                        <c:v>3.8471642443137943</c:v>
                      </c:pt>
                      <c:pt idx="93">
                        <c:v>2.9962542505443142</c:v>
                      </c:pt>
                      <c:pt idx="94">
                        <c:v>2.8954651213032743</c:v>
                      </c:pt>
                      <c:pt idx="95">
                        <c:v>4.150542496459976</c:v>
                      </c:pt>
                      <c:pt idx="96">
                        <c:v>3.8416936839066067</c:v>
                      </c:pt>
                      <c:pt idx="97">
                        <c:v>2.2197319857899025</c:v>
                      </c:pt>
                      <c:pt idx="98">
                        <c:v>2.3008389900877084</c:v>
                      </c:pt>
                    </c:numCache>
                  </c:numRef>
                </c:val>
                <c:smooth val="0"/>
                <c:extLst xmlns:c15="http://schemas.microsoft.com/office/drawing/2012/chart">
                  <c:ext xmlns:c16="http://schemas.microsoft.com/office/drawing/2014/chart" uri="{C3380CC4-5D6E-409C-BE32-E72D297353CC}">
                    <c16:uniqueId val="{00000002-317F-49F5-A91A-0123C454B0AE}"/>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'Chart Data'!$CG$4</c15:sqref>
                        </c15:formulaRef>
                      </c:ext>
                    </c:extLst>
                    <c:strCache>
                      <c:ptCount val="1"/>
                      <c:pt idx="0">
                        <c:v>Revolut - Groceries and restaurants</c:v>
                      </c:pt>
                    </c:strCache>
                  </c:strRef>
                </c:tx>
                <c:spPr>
                  <a:ln w="28575" cap="rnd">
                    <a:solidFill>
                      <a:schemeClr val="accent3">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Data'!$CG$213:$CG$318</c15:sqref>
                        </c15:formulaRef>
                      </c:ext>
                    </c:extLst>
                    <c:numCache>
                      <c:formatCode>0.00</c:formatCode>
                      <c:ptCount val="106"/>
                      <c:pt idx="0">
                        <c:v>-0.64706501312922782</c:v>
                      </c:pt>
                      <c:pt idx="1">
                        <c:v>-1.9863653221107196</c:v>
                      </c:pt>
                      <c:pt idx="2">
                        <c:v>-2.0316157828372639</c:v>
                      </c:pt>
                      <c:pt idx="3">
                        <c:v>-1.8149964037599304</c:v>
                      </c:pt>
                      <c:pt idx="4">
                        <c:v>-1.265919704103146</c:v>
                      </c:pt>
                      <c:pt idx="5">
                        <c:v>-1.0764991708292473</c:v>
                      </c:pt>
                      <c:pt idx="6">
                        <c:v>-0.34399215989098397</c:v>
                      </c:pt>
                      <c:pt idx="7">
                        <c:v>-0.90763966979960597</c:v>
                      </c:pt>
                      <c:pt idx="8">
                        <c:v>-0.86530337112343281</c:v>
                      </c:pt>
                      <c:pt idx="9">
                        <c:v>-0.51681815926695862</c:v>
                      </c:pt>
                      <c:pt idx="10">
                        <c:v>-0.74315141184551647</c:v>
                      </c:pt>
                      <c:pt idx="11">
                        <c:v>-0.86595096269017846</c:v>
                      </c:pt>
                      <c:pt idx="12">
                        <c:v>-0.35241085025871377</c:v>
                      </c:pt>
                      <c:pt idx="13">
                        <c:v>0.38867674893896531</c:v>
                      </c:pt>
                      <c:pt idx="14">
                        <c:v>-0.1017119649812461</c:v>
                      </c:pt>
                      <c:pt idx="15">
                        <c:v>-0.60165265451099437</c:v>
                      </c:pt>
                      <c:pt idx="16">
                        <c:v>-0.72089045173854271</c:v>
                      </c:pt>
                      <c:pt idx="17">
                        <c:v>-7.1113263452385569E-2</c:v>
                      </c:pt>
                      <c:pt idx="18">
                        <c:v>0.42874647713152125</c:v>
                      </c:pt>
                      <c:pt idx="19">
                        <c:v>-7.5403557582092676E-2</c:v>
                      </c:pt>
                      <c:pt idx="20">
                        <c:v>1.4935465979303369E-2</c:v>
                      </c:pt>
                      <c:pt idx="21">
                        <c:v>0.9629285707530898</c:v>
                      </c:pt>
                      <c:pt idx="22">
                        <c:v>0.78994067348543073</c:v>
                      </c:pt>
                      <c:pt idx="23">
                        <c:v>0.55170792586786932</c:v>
                      </c:pt>
                      <c:pt idx="24">
                        <c:v>0.78977877559374143</c:v>
                      </c:pt>
                      <c:pt idx="25">
                        <c:v>1.1370497532625623</c:v>
                      </c:pt>
                      <c:pt idx="26">
                        <c:v>1.3353746705792522</c:v>
                      </c:pt>
                      <c:pt idx="27">
                        <c:v>1.261873027753311</c:v>
                      </c:pt>
                      <c:pt idx="28">
                        <c:v>1.430246835107891</c:v>
                      </c:pt>
                      <c:pt idx="29">
                        <c:v>1.4045050703296418</c:v>
                      </c:pt>
                      <c:pt idx="30">
                        <c:v>2.1616205608043453</c:v>
                      </c:pt>
                      <c:pt idx="31">
                        <c:v>2.173681953735032</c:v>
                      </c:pt>
                      <c:pt idx="32">
                        <c:v>2.0147791730441491</c:v>
                      </c:pt>
                      <c:pt idx="33">
                        <c:v>1.7540426184820814</c:v>
                      </c:pt>
                      <c:pt idx="34">
                        <c:v>1.8825895444816345</c:v>
                      </c:pt>
                      <c:pt idx="35">
                        <c:v>1.2077991319298202</c:v>
                      </c:pt>
                      <c:pt idx="36">
                        <c:v>0.66681732685739348</c:v>
                      </c:pt>
                      <c:pt idx="37">
                        <c:v>0.51973309225966791</c:v>
                      </c:pt>
                      <c:pt idx="38">
                        <c:v>0.35767330268088487</c:v>
                      </c:pt>
                      <c:pt idx="39">
                        <c:v>0.5223234585266604</c:v>
                      </c:pt>
                      <c:pt idx="40">
                        <c:v>9.0217985613805451E-2</c:v>
                      </c:pt>
                      <c:pt idx="41">
                        <c:v>-0.15902381863847831</c:v>
                      </c:pt>
                      <c:pt idx="42">
                        <c:v>-0.14833855778712965</c:v>
                      </c:pt>
                      <c:pt idx="43">
                        <c:v>0.31250379090018687</c:v>
                      </c:pt>
                      <c:pt idx="44">
                        <c:v>-0.35022522872093792</c:v>
                      </c:pt>
                      <c:pt idx="45">
                        <c:v>-0.74978922540468873</c:v>
                      </c:pt>
                      <c:pt idx="46">
                        <c:v>-0.88562155653016128</c:v>
                      </c:pt>
                      <c:pt idx="47">
                        <c:v>-0.7272044695143397</c:v>
                      </c:pt>
                      <c:pt idx="48">
                        <c:v>-0.36212472375993826</c:v>
                      </c:pt>
                      <c:pt idx="49">
                        <c:v>-0.62593733826405951</c:v>
                      </c:pt>
                      <c:pt idx="50">
                        <c:v>-7.2489395531724857E-2</c:v>
                      </c:pt>
                      <c:pt idx="51">
                        <c:v>0.78063154471342133</c:v>
                      </c:pt>
                      <c:pt idx="52">
                        <c:v>-8.7545899458625273E-2</c:v>
                      </c:pt>
                      <c:pt idx="53">
                        <c:v>-1.5848585507267252</c:v>
                      </c:pt>
                      <c:pt idx="54">
                        <c:v>-1.7056343779252958</c:v>
                      </c:pt>
                      <c:pt idx="55">
                        <c:v>-1.5188042109183895</c:v>
                      </c:pt>
                      <c:pt idx="56">
                        <c:v>-1.14206781696252</c:v>
                      </c:pt>
                      <c:pt idx="57">
                        <c:v>-0.68462532400063425</c:v>
                      </c:pt>
                      <c:pt idx="58">
                        <c:v>-0.50451391949874003</c:v>
                      </c:pt>
                      <c:pt idx="59">
                        <c:v>-9.1917142534177002E-2</c:v>
                      </c:pt>
                      <c:pt idx="60">
                        <c:v>-0.36091048957228661</c:v>
                      </c:pt>
                      <c:pt idx="61">
                        <c:v>-4.4885804999075171E-2</c:v>
                      </c:pt>
                      <c:pt idx="62">
                        <c:v>-0.28821833620477866</c:v>
                      </c:pt>
                      <c:pt idx="63">
                        <c:v>-0.24523444596185651</c:v>
                      </c:pt>
                      <c:pt idx="64">
                        <c:v>-0.33856858051946659</c:v>
                      </c:pt>
                      <c:pt idx="65">
                        <c:v>0.47415883574975154</c:v>
                      </c:pt>
                      <c:pt idx="66">
                        <c:v>0.79989739382418423</c:v>
                      </c:pt>
                      <c:pt idx="67">
                        <c:v>1.1759861962133065</c:v>
                      </c:pt>
                      <c:pt idx="68">
                        <c:v>0.68478799283466163</c:v>
                      </c:pt>
                      <c:pt idx="69">
                        <c:v>0.85526647278116963</c:v>
                      </c:pt>
                      <c:pt idx="70">
                        <c:v>1.2622777724825291</c:v>
                      </c:pt>
                      <c:pt idx="71">
                        <c:v>0.863604214203058</c:v>
                      </c:pt>
                      <c:pt idx="72">
                        <c:v>1.0474392702137534</c:v>
                      </c:pt>
                      <c:pt idx="73">
                        <c:v>1.9807806157898578</c:v>
                      </c:pt>
                      <c:pt idx="74">
                        <c:v>1.8562001881366381</c:v>
                      </c:pt>
                      <c:pt idx="75">
                        <c:v>1.7008591610628703</c:v>
                      </c:pt>
                      <c:pt idx="76">
                        <c:v>1.948967680073344</c:v>
                      </c:pt>
                      <c:pt idx="77">
                        <c:v>2.0733862098348759</c:v>
                      </c:pt>
                      <c:pt idx="78">
                        <c:v>2.7243776323086863</c:v>
                      </c:pt>
                      <c:pt idx="79">
                        <c:v>2.6435905843568253</c:v>
                      </c:pt>
                      <c:pt idx="80">
                        <c:v>2.8345491476017513</c:v>
                      </c:pt>
                      <c:pt idx="81">
                        <c:v>2.6394621881188045</c:v>
                      </c:pt>
                      <c:pt idx="82">
                        <c:v>3.2326560632603214</c:v>
                      </c:pt>
                      <c:pt idx="83">
                        <c:v>3.4177863024045148</c:v>
                      </c:pt>
                      <c:pt idx="84">
                        <c:v>3.3469559747914106</c:v>
                      </c:pt>
                      <c:pt idx="85">
                        <c:v>3.1981718123309686</c:v>
                      </c:pt>
                      <c:pt idx="86">
                        <c:v>3.200438382814589</c:v>
                      </c:pt>
                      <c:pt idx="87">
                        <c:v>2.3865776813035624</c:v>
                      </c:pt>
                      <c:pt idx="88">
                        <c:v>1.875951730922464</c:v>
                      </c:pt>
                      <c:pt idx="89">
                        <c:v>1.6698557148047899</c:v>
                      </c:pt>
                      <c:pt idx="90">
                        <c:v>1.7889316141406491</c:v>
                      </c:pt>
                      <c:pt idx="91">
                        <c:v>2.0201218034698201</c:v>
                      </c:pt>
                      <c:pt idx="92">
                        <c:v>1.6318906592041684</c:v>
                      </c:pt>
                      <c:pt idx="93">
                        <c:v>1.3063139990214185</c:v>
                      </c:pt>
                      <c:pt idx="94">
                        <c:v>1.1831906523933831</c:v>
                      </c:pt>
                      <c:pt idx="95">
                        <c:v>1.7040971188966103</c:v>
                      </c:pt>
                      <c:pt idx="96">
                        <c:v>1.3142469957140872</c:v>
                      </c:pt>
                      <c:pt idx="97">
                        <c:v>0.74274743805864285</c:v>
                      </c:pt>
                      <c:pt idx="98">
                        <c:v>0.56700727663230033</c:v>
                      </c:pt>
                    </c:numCache>
                  </c:numRef>
                </c:val>
                <c:smooth val="0"/>
                <c:extLst xmlns:c15="http://schemas.microsoft.com/office/drawing/2012/chart">
                  <c:ext xmlns:c16="http://schemas.microsoft.com/office/drawing/2014/chart" uri="{C3380CC4-5D6E-409C-BE32-E72D297353CC}">
                    <c16:uniqueId val="{00000003-317F-49F5-A91A-0123C454B0AE}"/>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'Chart Data'!$CH$4</c15:sqref>
                        </c15:formulaRef>
                      </c:ext>
                    </c:extLst>
                    <c:strCache>
                      <c:ptCount val="1"/>
                      <c:pt idx="0">
                        <c:v>Revolut - Travel and transport</c:v>
                      </c:pt>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Data'!$CH$213:$CH$318</c15:sqref>
                        </c15:formulaRef>
                      </c:ext>
                    </c:extLst>
                    <c:numCache>
                      <c:formatCode>0.00</c:formatCode>
                      <c:ptCount val="106"/>
                      <c:pt idx="0">
                        <c:v>-0.57379427620318701</c:v>
                      </c:pt>
                      <c:pt idx="1">
                        <c:v>-1.1889771017417974</c:v>
                      </c:pt>
                      <c:pt idx="2">
                        <c:v>-1.5281594060853541</c:v>
                      </c:pt>
                      <c:pt idx="3">
                        <c:v>-1.4580268458043235</c:v>
                      </c:pt>
                      <c:pt idx="4">
                        <c:v>-0.86236867513236837</c:v>
                      </c:pt>
                      <c:pt idx="5">
                        <c:v>-0.78270808327641006</c:v>
                      </c:pt>
                      <c:pt idx="6">
                        <c:v>-0.28865621653053469</c:v>
                      </c:pt>
                      <c:pt idx="7">
                        <c:v>-0.40463266643847534</c:v>
                      </c:pt>
                      <c:pt idx="8">
                        <c:v>-0.50452080073628991</c:v>
                      </c:pt>
                      <c:pt idx="9">
                        <c:v>-0.30302636251239545</c:v>
                      </c:pt>
                      <c:pt idx="10">
                        <c:v>-0.76950941658655037</c:v>
                      </c:pt>
                      <c:pt idx="11">
                        <c:v>-0.79864020164760241</c:v>
                      </c:pt>
                      <c:pt idx="12">
                        <c:v>-5.8109091865055945E-2</c:v>
                      </c:pt>
                      <c:pt idx="13">
                        <c:v>0.56394641218661878</c:v>
                      </c:pt>
                      <c:pt idx="14">
                        <c:v>8.6451452767667678E-2</c:v>
                      </c:pt>
                      <c:pt idx="15">
                        <c:v>-0.54630356215093423</c:v>
                      </c:pt>
                      <c:pt idx="16">
                        <c:v>-0.67243283258953446</c:v>
                      </c:pt>
                      <c:pt idx="17">
                        <c:v>7.957877425460641E-2</c:v>
                      </c:pt>
                      <c:pt idx="18">
                        <c:v>-9.340966786396955E-2</c:v>
                      </c:pt>
                      <c:pt idx="19">
                        <c:v>-0.28561037037133619</c:v>
                      </c:pt>
                      <c:pt idx="20">
                        <c:v>-3.8896831476266824E-2</c:v>
                      </c:pt>
                      <c:pt idx="21">
                        <c:v>0.74013689770332547</c:v>
                      </c:pt>
                      <c:pt idx="22">
                        <c:v>0.78418451908250408</c:v>
                      </c:pt>
                      <c:pt idx="23">
                        <c:v>0.36198338224592153</c:v>
                      </c:pt>
                      <c:pt idx="24">
                        <c:v>0.34097485360940094</c:v>
                      </c:pt>
                      <c:pt idx="25">
                        <c:v>0.78933902796729849</c:v>
                      </c:pt>
                      <c:pt idx="26">
                        <c:v>1.3718766305688617</c:v>
                      </c:pt>
                      <c:pt idx="27">
                        <c:v>1.3215030210128877</c:v>
                      </c:pt>
                      <c:pt idx="28">
                        <c:v>1.5208887965111848</c:v>
                      </c:pt>
                      <c:pt idx="29">
                        <c:v>1.6581861695335118</c:v>
                      </c:pt>
                      <c:pt idx="30">
                        <c:v>2.1579392355004505</c:v>
                      </c:pt>
                      <c:pt idx="31">
                        <c:v>2.0514908171674393</c:v>
                      </c:pt>
                      <c:pt idx="32">
                        <c:v>1.8576500436512735</c:v>
                      </c:pt>
                      <c:pt idx="33">
                        <c:v>1.6821624457097664</c:v>
                      </c:pt>
                      <c:pt idx="34">
                        <c:v>1.7762712821670514</c:v>
                      </c:pt>
                      <c:pt idx="35">
                        <c:v>1.2790173720230453</c:v>
                      </c:pt>
                      <c:pt idx="36">
                        <c:v>0.43313122458002079</c:v>
                      </c:pt>
                      <c:pt idx="37">
                        <c:v>0.18430902295935092</c:v>
                      </c:pt>
                      <c:pt idx="38">
                        <c:v>0.15822408405749744</c:v>
                      </c:pt>
                      <c:pt idx="39">
                        <c:v>0.42149453027949263</c:v>
                      </c:pt>
                      <c:pt idx="40">
                        <c:v>-0.29084297787560137</c:v>
                      </c:pt>
                      <c:pt idx="41">
                        <c:v>-0.5658282170175909</c:v>
                      </c:pt>
                      <c:pt idx="42">
                        <c:v>-0.55911173574346185</c:v>
                      </c:pt>
                      <c:pt idx="43">
                        <c:v>-0.1608087764636707</c:v>
                      </c:pt>
                      <c:pt idx="44">
                        <c:v>-0.76677596490521782</c:v>
                      </c:pt>
                      <c:pt idx="45">
                        <c:v>-1.135948139123957</c:v>
                      </c:pt>
                      <c:pt idx="46">
                        <c:v>-1.1907733699895289</c:v>
                      </c:pt>
                      <c:pt idx="47">
                        <c:v>-0.89173375605182181</c:v>
                      </c:pt>
                      <c:pt idx="48">
                        <c:v>-0.50647326622295508</c:v>
                      </c:pt>
                      <c:pt idx="49">
                        <c:v>-1.1548480050348833</c:v>
                      </c:pt>
                      <c:pt idx="50">
                        <c:v>-0.7200729904641775</c:v>
                      </c:pt>
                      <c:pt idx="51">
                        <c:v>-0.66618494303220521</c:v>
                      </c:pt>
                      <c:pt idx="52">
                        <c:v>-0.47648339634776965</c:v>
                      </c:pt>
                      <c:pt idx="53">
                        <c:v>-0.46867353440110882</c:v>
                      </c:pt>
                      <c:pt idx="54">
                        <c:v>-0.83136352320411877</c:v>
                      </c:pt>
                      <c:pt idx="55">
                        <c:v>-0.80574717601906198</c:v>
                      </c:pt>
                      <c:pt idx="56">
                        <c:v>-0.44493155408325263</c:v>
                      </c:pt>
                      <c:pt idx="57">
                        <c:v>-9.6689809881569513E-2</c:v>
                      </c:pt>
                      <c:pt idx="58">
                        <c:v>-9.3722062341837109E-2</c:v>
                      </c:pt>
                      <c:pt idx="59">
                        <c:v>0.31848245120301344</c:v>
                      </c:pt>
                      <c:pt idx="60">
                        <c:v>0.30668955966355299</c:v>
                      </c:pt>
                      <c:pt idx="61">
                        <c:v>0.35893753608672452</c:v>
                      </c:pt>
                      <c:pt idx="62">
                        <c:v>-6.9511490307184259E-2</c:v>
                      </c:pt>
                      <c:pt idx="63">
                        <c:v>-0.13066270934955146</c:v>
                      </c:pt>
                      <c:pt idx="64">
                        <c:v>-1.3670977388545216E-2</c:v>
                      </c:pt>
                      <c:pt idx="65">
                        <c:v>0.89164821946858119</c:v>
                      </c:pt>
                      <c:pt idx="66">
                        <c:v>1.076039060029284</c:v>
                      </c:pt>
                      <c:pt idx="67">
                        <c:v>0.98005585670480289</c:v>
                      </c:pt>
                      <c:pt idx="68">
                        <c:v>0.49982744560451919</c:v>
                      </c:pt>
                      <c:pt idx="69">
                        <c:v>0.97943106774906774</c:v>
                      </c:pt>
                      <c:pt idx="70">
                        <c:v>0.94303711107762078</c:v>
                      </c:pt>
                      <c:pt idx="71">
                        <c:v>0.77653085437477554</c:v>
                      </c:pt>
                      <c:pt idx="72">
                        <c:v>1.0562020106847612</c:v>
                      </c:pt>
                      <c:pt idx="73">
                        <c:v>1.8165701698118288</c:v>
                      </c:pt>
                      <c:pt idx="74">
                        <c:v>2.0268116534159852</c:v>
                      </c:pt>
                      <c:pt idx="75">
                        <c:v>1.6416292622065876</c:v>
                      </c:pt>
                      <c:pt idx="76">
                        <c:v>1.657639479197246</c:v>
                      </c:pt>
                      <c:pt idx="77">
                        <c:v>2.0642989907599669</c:v>
                      </c:pt>
                      <c:pt idx="78">
                        <c:v>2.9448609252461715</c:v>
                      </c:pt>
                      <c:pt idx="79">
                        <c:v>2.6852611141391098</c:v>
                      </c:pt>
                      <c:pt idx="80">
                        <c:v>2.8140457376395749</c:v>
                      </c:pt>
                      <c:pt idx="81">
                        <c:v>2.926429651052048</c:v>
                      </c:pt>
                      <c:pt idx="82">
                        <c:v>3.4328991982931174</c:v>
                      </c:pt>
                      <c:pt idx="83">
                        <c:v>3.4870215415834895</c:v>
                      </c:pt>
                      <c:pt idx="84">
                        <c:v>3.2638156871478721</c:v>
                      </c:pt>
                      <c:pt idx="85">
                        <c:v>3.085907032002897</c:v>
                      </c:pt>
                      <c:pt idx="86">
                        <c:v>2.7933496034809204</c:v>
                      </c:pt>
                      <c:pt idx="87">
                        <c:v>2.5016512597730713</c:v>
                      </c:pt>
                      <c:pt idx="88">
                        <c:v>1.6907532938510961</c:v>
                      </c:pt>
                      <c:pt idx="89">
                        <c:v>1.4478665873098895</c:v>
                      </c:pt>
                      <c:pt idx="90">
                        <c:v>1.5106578773610559</c:v>
                      </c:pt>
                      <c:pt idx="91">
                        <c:v>1.8539794085363446</c:v>
                      </c:pt>
                      <c:pt idx="92">
                        <c:v>1.2672244804835848</c:v>
                      </c:pt>
                      <c:pt idx="93">
                        <c:v>0.81073804970115582</c:v>
                      </c:pt>
                      <c:pt idx="94">
                        <c:v>0.8814953989379184</c:v>
                      </c:pt>
                      <c:pt idx="95">
                        <c:v>1.3093977349955612</c:v>
                      </c:pt>
                      <c:pt idx="96">
                        <c:v>0.97872818017386654</c:v>
                      </c:pt>
                      <c:pt idx="97">
                        <c:v>0.39439430932457192</c:v>
                      </c:pt>
                      <c:pt idx="98">
                        <c:v>0.20547374883480524</c:v>
                      </c:pt>
                    </c:numCache>
                  </c:numRef>
                </c:val>
                <c:smooth val="0"/>
                <c:extLst xmlns:c15="http://schemas.microsoft.com/office/drawing/2012/chart">
                  <c:ext xmlns:c16="http://schemas.microsoft.com/office/drawing/2014/chart" uri="{C3380CC4-5D6E-409C-BE32-E72D297353CC}">
                    <c16:uniqueId val="{00000004-317F-49F5-A91A-0123C454B0AE}"/>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'Chart Data'!$CK$4</c15:sqref>
                        </c15:formulaRef>
                      </c:ext>
                    </c:extLst>
                    <c:strCache>
                      <c:ptCount val="1"/>
                      <c:pt idx="0">
                        <c:v>Economic policy uncertainty</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Data'!$CK$213:$CK$318</c15:sqref>
                        </c15:formulaRef>
                      </c:ext>
                    </c:extLst>
                    <c:numCache>
                      <c:formatCode>0.00</c:formatCode>
                      <c:ptCount val="106"/>
                      <c:pt idx="0">
                        <c:v>0.77492304340880191</c:v>
                      </c:pt>
                      <c:pt idx="1">
                        <c:v>-0.17334792831113108</c:v>
                      </c:pt>
                      <c:pt idx="2">
                        <c:v>-0.38880972645001577</c:v>
                      </c:pt>
                      <c:pt idx="3">
                        <c:v>0.43026023090303345</c:v>
                      </c:pt>
                      <c:pt idx="4">
                        <c:v>0.36361322601515456</c:v>
                      </c:pt>
                      <c:pt idx="5">
                        <c:v>-0.7710339216018337</c:v>
                      </c:pt>
                      <c:pt idx="6">
                        <c:v>-0.59358627108785589</c:v>
                      </c:pt>
                      <c:pt idx="7">
                        <c:v>0.42165769630473399</c:v>
                      </c:pt>
                      <c:pt idx="8">
                        <c:v>0.48316129103278749</c:v>
                      </c:pt>
                      <c:pt idx="9">
                        <c:v>-0.67544617926535966</c:v>
                      </c:pt>
                      <c:pt idx="10">
                        <c:v>0.57691986285467589</c:v>
                      </c:pt>
                      <c:pt idx="11">
                        <c:v>0.51950926353549731</c:v>
                      </c:pt>
                      <c:pt idx="12">
                        <c:v>0.92151023296382739</c:v>
                      </c:pt>
                      <c:pt idx="13">
                        <c:v>1.0213720767007204</c:v>
                      </c:pt>
                      <c:pt idx="14">
                        <c:v>0.19308382437812452</c:v>
                      </c:pt>
                      <c:pt idx="15">
                        <c:v>0.6124166371971338</c:v>
                      </c:pt>
                      <c:pt idx="16">
                        <c:v>0.35874147484264385</c:v>
                      </c:pt>
                      <c:pt idx="17">
                        <c:v>1.0285800951641377</c:v>
                      </c:pt>
                      <c:pt idx="18">
                        <c:v>0.61315917176246015</c:v>
                      </c:pt>
                      <c:pt idx="19">
                        <c:v>0.33992456232131035</c:v>
                      </c:pt>
                      <c:pt idx="20">
                        <c:v>-1.8353213915043087</c:v>
                      </c:pt>
                      <c:pt idx="21">
                        <c:v>0.43431700511360027</c:v>
                      </c:pt>
                      <c:pt idx="22">
                        <c:v>0.65687815812097683</c:v>
                      </c:pt>
                      <c:pt idx="23">
                        <c:v>0.30844834099111057</c:v>
                      </c:pt>
                      <c:pt idx="24">
                        <c:v>-0.7296330919350702</c:v>
                      </c:pt>
                      <c:pt idx="25">
                        <c:v>-1.2995012049247454</c:v>
                      </c:pt>
                      <c:pt idx="26">
                        <c:v>2.0899879798010761</c:v>
                      </c:pt>
                      <c:pt idx="27">
                        <c:v>2.4787138800492929</c:v>
                      </c:pt>
                      <c:pt idx="28">
                        <c:v>1.2667888058408425</c:v>
                      </c:pt>
                      <c:pt idx="29">
                        <c:v>0.70633820441141104</c:v>
                      </c:pt>
                      <c:pt idx="30">
                        <c:v>0.71921484041012873</c:v>
                      </c:pt>
                      <c:pt idx="31">
                        <c:v>-0.49330788357041389</c:v>
                      </c:pt>
                      <c:pt idx="32">
                        <c:v>0.43949663647173409</c:v>
                      </c:pt>
                      <c:pt idx="33">
                        <c:v>1.5400958576786101</c:v>
                      </c:pt>
                      <c:pt idx="34">
                        <c:v>0.70659175279957154</c:v>
                      </c:pt>
                      <c:pt idx="35">
                        <c:v>4.7420275379968582E-2</c:v>
                      </c:pt>
                      <c:pt idx="36">
                        <c:v>0.15463502237351365</c:v>
                      </c:pt>
                      <c:pt idx="37">
                        <c:v>6.4389906787562248E-2</c:v>
                      </c:pt>
                      <c:pt idx="38">
                        <c:v>-0.20701553213900226</c:v>
                      </c:pt>
                      <c:pt idx="39">
                        <c:v>-1.1724553518572254</c:v>
                      </c:pt>
                      <c:pt idx="40">
                        <c:v>-0.19672871181935178</c:v>
                      </c:pt>
                      <c:pt idx="41">
                        <c:v>-2.4362491820436349</c:v>
                      </c:pt>
                      <c:pt idx="42">
                        <c:v>-1.0819023560856509</c:v>
                      </c:pt>
                      <c:pt idx="43">
                        <c:v>-2.2433713010501801</c:v>
                      </c:pt>
                      <c:pt idx="44">
                        <c:v>-3.7620899249327251</c:v>
                      </c:pt>
                      <c:pt idx="45">
                        <c:v>-2.096295125317988</c:v>
                      </c:pt>
                      <c:pt idx="46">
                        <c:v>-0.79128157145635836</c:v>
                      </c:pt>
                      <c:pt idx="47">
                        <c:v>-0.94360982094330192</c:v>
                      </c:pt>
                      <c:pt idx="48">
                        <c:v>-0.97736797776694506</c:v>
                      </c:pt>
                      <c:pt idx="49">
                        <c:v>-1.905825954012057</c:v>
                      </c:pt>
                      <c:pt idx="50">
                        <c:v>-1.7542221284912871</c:v>
                      </c:pt>
                      <c:pt idx="51">
                        <c:v>-1.2499143844402307</c:v>
                      </c:pt>
                      <c:pt idx="52">
                        <c:v>-3.6314219520343429</c:v>
                      </c:pt>
                      <c:pt idx="53">
                        <c:v>-1.4062088551419698</c:v>
                      </c:pt>
                      <c:pt idx="54">
                        <c:v>-0.98202240174960365</c:v>
                      </c:pt>
                      <c:pt idx="55">
                        <c:v>-0.74835945146063165</c:v>
                      </c:pt>
                      <c:pt idx="56">
                        <c:v>-0.64911336809498521</c:v>
                      </c:pt>
                      <c:pt idx="57">
                        <c:v>-1.68246793464189</c:v>
                      </c:pt>
                      <c:pt idx="58">
                        <c:v>-1.8435617141195211</c:v>
                      </c:pt>
                      <c:pt idx="59">
                        <c:v>-2.1504639273885435</c:v>
                      </c:pt>
                      <c:pt idx="60">
                        <c:v>-1.7887952622768748</c:v>
                      </c:pt>
                      <c:pt idx="61">
                        <c:v>-2.5534247585720533</c:v>
                      </c:pt>
                      <c:pt idx="62">
                        <c:v>-2.425237937757811</c:v>
                      </c:pt>
                      <c:pt idx="63">
                        <c:v>-4.2724828302996318</c:v>
                      </c:pt>
                      <c:pt idx="64">
                        <c:v>-6.4420420559907949</c:v>
                      </c:pt>
                      <c:pt idx="65">
                        <c:v>-6.0486979529582277</c:v>
                      </c:pt>
                      <c:pt idx="66">
                        <c:v>-6.9153444542896647</c:v>
                      </c:pt>
                      <c:pt idx="67">
                        <c:v>-5.4712233883237404</c:v>
                      </c:pt>
                      <c:pt idx="68">
                        <c:v>-2.9208525942147952</c:v>
                      </c:pt>
                      <c:pt idx="69">
                        <c:v>-2.90274199506048</c:v>
                      </c:pt>
                      <c:pt idx="70">
                        <c:v>-3.4796551311211847</c:v>
                      </c:pt>
                      <c:pt idx="71">
                        <c:v>-2.140720425043523</c:v>
                      </c:pt>
                      <c:pt idx="72">
                        <c:v>-0.56611249217075998</c:v>
                      </c:pt>
                      <c:pt idx="73">
                        <c:v>-1.5919511600686238</c:v>
                      </c:pt>
                      <c:pt idx="74">
                        <c:v>-1.7479196399855852</c:v>
                      </c:pt>
                      <c:pt idx="75">
                        <c:v>-2.160388535725108</c:v>
                      </c:pt>
                      <c:pt idx="76">
                        <c:v>-2.5700321779965596</c:v>
                      </c:pt>
                      <c:pt idx="77">
                        <c:v>-0.75022484317352611</c:v>
                      </c:pt>
                      <c:pt idx="78">
                        <c:v>-1.5479605147227931</c:v>
                      </c:pt>
                      <c:pt idx="79">
                        <c:v>-1.8532146634687723</c:v>
                      </c:pt>
                      <c:pt idx="80">
                        <c:v>-0.6599072851909572</c:v>
                      </c:pt>
                      <c:pt idx="81">
                        <c:v>-3.3861138864891469</c:v>
                      </c:pt>
                      <c:pt idx="82">
                        <c:v>-1.7749406539238222</c:v>
                      </c:pt>
                      <c:pt idx="83">
                        <c:v>-1.5225332335101347</c:v>
                      </c:pt>
                      <c:pt idx="84">
                        <c:v>-2.3535018545075688</c:v>
                      </c:pt>
                      <c:pt idx="85">
                        <c:v>-0.18872382699314438</c:v>
                      </c:pt>
                      <c:pt idx="86">
                        <c:v>-0.53392995747354222</c:v>
                      </c:pt>
                      <c:pt idx="87">
                        <c:v>-1.4578965051283848</c:v>
                      </c:pt>
                      <c:pt idx="88">
                        <c:v>-1.8031750780053999</c:v>
                      </c:pt>
                      <c:pt idx="89">
                        <c:v>-0.61642373662144789</c:v>
                      </c:pt>
                      <c:pt idx="90">
                        <c:v>-2.2282308401571722</c:v>
                      </c:pt>
                      <c:pt idx="91">
                        <c:v>-1.6822506074520389</c:v>
                      </c:pt>
                      <c:pt idx="92">
                        <c:v>-2.1039196875619548</c:v>
                      </c:pt>
                      <c:pt idx="93">
                        <c:v>-2.1135545263120501</c:v>
                      </c:pt>
                      <c:pt idx="94">
                        <c:v>-0.54450654737966275</c:v>
                      </c:pt>
                      <c:pt idx="95">
                        <c:v>-5.107888548089873</c:v>
                      </c:pt>
                      <c:pt idx="96">
                        <c:v>-2.0926005630905076</c:v>
                      </c:pt>
                      <c:pt idx="97">
                        <c:v>-2.2228338816091866</c:v>
                      </c:pt>
                      <c:pt idx="98">
                        <c:v>-3.0197002443990462</c:v>
                      </c:pt>
                      <c:pt idx="99">
                        <c:v>-3.31015803363595</c:v>
                      </c:pt>
                      <c:pt idx="100">
                        <c:v>-1.5858478881536204</c:v>
                      </c:pt>
                      <c:pt idx="101">
                        <c:v>-1.9252948481029455</c:v>
                      </c:pt>
                      <c:pt idx="102">
                        <c:v>-1.223835121658017</c:v>
                      </c:pt>
                      <c:pt idx="103">
                        <c:v>-2.9999596913208433</c:v>
                      </c:pt>
                      <c:pt idx="104">
                        <c:v>-1.5274955376784167</c:v>
                      </c:pt>
                      <c:pt idx="105">
                        <c:v>-0.99053438335213173</c:v>
                      </c:pt>
                    </c:numCache>
                  </c:numRef>
                </c:val>
                <c:smooth val="0"/>
                <c:extLst xmlns:c15="http://schemas.microsoft.com/office/drawing/2012/chart">
                  <c:ext xmlns:c16="http://schemas.microsoft.com/office/drawing/2014/chart" uri="{C3380CC4-5D6E-409C-BE32-E72D297353CC}">
                    <c16:uniqueId val="{00000012-317F-49F5-A91A-0123C454B0AE}"/>
                  </c:ext>
                </c:extLst>
              </c15:ser>
            </c15:filteredLineSeries>
            <c15:filteredLineSeries>
              <c15:ser>
                <c:idx val="19"/>
                <c:order val="19"/>
                <c:tx>
                  <c:strRef>
                    <c:extLst xmlns:c15="http://schemas.microsoft.com/office/drawing/2012/chart">
                      <c:ext xmlns:c15="http://schemas.microsoft.com/office/drawing/2012/chart" uri="{02D57815-91ED-43cb-92C2-25804820EDAC}">
                        <c15:formulaRef>
                          <c15:sqref>'Chart Data'!$CL$4</c15:sqref>
                        </c15:formulaRef>
                      </c:ext>
                    </c:extLst>
                    <c:strCache>
                      <c:ptCount val="1"/>
                      <c:pt idx="0">
                        <c:v>Financial stress</c:v>
                      </c:pt>
                    </c:strCache>
                  </c:strRef>
                </c:tx>
                <c:spPr>
                  <a:ln w="28575" cap="rnd">
                    <a:solidFill>
                      <a:schemeClr val="accent2">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Data'!$CL$213:$CL$318</c15:sqref>
                        </c15:formulaRef>
                      </c:ext>
                    </c:extLst>
                    <c:numCache>
                      <c:formatCode>0.00</c:formatCode>
                      <c:ptCount val="106"/>
                      <c:pt idx="0">
                        <c:v>0.36444637847293332</c:v>
                      </c:pt>
                      <c:pt idx="1">
                        <c:v>0.45066934643877005</c:v>
                      </c:pt>
                      <c:pt idx="2">
                        <c:v>0.2862874290938297</c:v>
                      </c:pt>
                      <c:pt idx="3">
                        <c:v>0.28504681084971695</c:v>
                      </c:pt>
                      <c:pt idx="4">
                        <c:v>0.41345079911538735</c:v>
                      </c:pt>
                      <c:pt idx="5">
                        <c:v>0.4438459460961498</c:v>
                      </c:pt>
                      <c:pt idx="6">
                        <c:v>0.43454130926530415</c:v>
                      </c:pt>
                      <c:pt idx="7">
                        <c:v>0.64234486515419098</c:v>
                      </c:pt>
                      <c:pt idx="8">
                        <c:v>0.68421573089299648</c:v>
                      </c:pt>
                      <c:pt idx="9">
                        <c:v>0.69910314982234967</c:v>
                      </c:pt>
                      <c:pt idx="10">
                        <c:v>0.72763736943694302</c:v>
                      </c:pt>
                      <c:pt idx="11">
                        <c:v>0.73415061521853497</c:v>
                      </c:pt>
                      <c:pt idx="12">
                        <c:v>0.75307004344125461</c:v>
                      </c:pt>
                      <c:pt idx="13">
                        <c:v>0.74934818870891629</c:v>
                      </c:pt>
                      <c:pt idx="14">
                        <c:v>0.73477092434059144</c:v>
                      </c:pt>
                      <c:pt idx="15">
                        <c:v>0.68111418528271461</c:v>
                      </c:pt>
                      <c:pt idx="16">
                        <c:v>0.66126429337691051</c:v>
                      </c:pt>
                      <c:pt idx="17">
                        <c:v>0.70251484999365965</c:v>
                      </c:pt>
                      <c:pt idx="18">
                        <c:v>0.70096407718851872</c:v>
                      </c:pt>
                      <c:pt idx="19">
                        <c:v>0.70406562279880058</c:v>
                      </c:pt>
                      <c:pt idx="20">
                        <c:v>0.71740226892301284</c:v>
                      </c:pt>
                      <c:pt idx="21">
                        <c:v>0.73011860592516853</c:v>
                      </c:pt>
                      <c:pt idx="22">
                        <c:v>0.74686695222069077</c:v>
                      </c:pt>
                      <c:pt idx="23">
                        <c:v>0.71492103243478722</c:v>
                      </c:pt>
                      <c:pt idx="24">
                        <c:v>0.67491109406215077</c:v>
                      </c:pt>
                      <c:pt idx="25">
                        <c:v>0.73166937873030946</c:v>
                      </c:pt>
                      <c:pt idx="26">
                        <c:v>0.75927313466181834</c:v>
                      </c:pt>
                      <c:pt idx="27">
                        <c:v>0.77540117183528412</c:v>
                      </c:pt>
                      <c:pt idx="28">
                        <c:v>0.77416055359117142</c:v>
                      </c:pt>
                      <c:pt idx="29">
                        <c:v>0.75275988888022627</c:v>
                      </c:pt>
                      <c:pt idx="30">
                        <c:v>0.5542609698221852</c:v>
                      </c:pt>
                      <c:pt idx="31">
                        <c:v>-0.44629764405475331</c:v>
                      </c:pt>
                      <c:pt idx="32">
                        <c:v>-0.14606802897946602</c:v>
                      </c:pt>
                      <c:pt idx="33">
                        <c:v>0.31389118502533858</c:v>
                      </c:pt>
                      <c:pt idx="34">
                        <c:v>0.63769254673876807</c:v>
                      </c:pt>
                      <c:pt idx="35">
                        <c:v>0.69910314982234967</c:v>
                      </c:pt>
                      <c:pt idx="36">
                        <c:v>0.70871794121422349</c:v>
                      </c:pt>
                      <c:pt idx="37">
                        <c:v>0.7484177250258317</c:v>
                      </c:pt>
                      <c:pt idx="38">
                        <c:v>0.74624664309863431</c:v>
                      </c:pt>
                      <c:pt idx="39">
                        <c:v>0.69321021316281406</c:v>
                      </c:pt>
                      <c:pt idx="40">
                        <c:v>0.63614177393362714</c:v>
                      </c:pt>
                      <c:pt idx="41">
                        <c:v>0.70623670472599798</c:v>
                      </c:pt>
                      <c:pt idx="42">
                        <c:v>0.75927313466181834</c:v>
                      </c:pt>
                      <c:pt idx="43">
                        <c:v>0.69010866755253208</c:v>
                      </c:pt>
                      <c:pt idx="44">
                        <c:v>0.57907333470444033</c:v>
                      </c:pt>
                      <c:pt idx="45">
                        <c:v>0.45346073748802368</c:v>
                      </c:pt>
                      <c:pt idx="46">
                        <c:v>0.58713735329117323</c:v>
                      </c:pt>
                      <c:pt idx="47">
                        <c:v>0.72918814224208395</c:v>
                      </c:pt>
                      <c:pt idx="48">
                        <c:v>0.74872787958685993</c:v>
                      </c:pt>
                      <c:pt idx="49">
                        <c:v>0.76857777149266404</c:v>
                      </c:pt>
                      <c:pt idx="50">
                        <c:v>0.68514619457608106</c:v>
                      </c:pt>
                      <c:pt idx="51">
                        <c:v>0.67242985757392537</c:v>
                      </c:pt>
                      <c:pt idx="52">
                        <c:v>0.73073891504722488</c:v>
                      </c:pt>
                      <c:pt idx="53">
                        <c:v>0.65226981110709303</c:v>
                      </c:pt>
                      <c:pt idx="54">
                        <c:v>0.4984331488371111</c:v>
                      </c:pt>
                      <c:pt idx="55">
                        <c:v>0.53317045967226839</c:v>
                      </c:pt>
                      <c:pt idx="56">
                        <c:v>0.60698724519697733</c:v>
                      </c:pt>
                      <c:pt idx="57">
                        <c:v>0.64420579252036003</c:v>
                      </c:pt>
                      <c:pt idx="58">
                        <c:v>0.69848284070029321</c:v>
                      </c:pt>
                      <c:pt idx="59">
                        <c:v>0.76082390746695927</c:v>
                      </c:pt>
                      <c:pt idx="60">
                        <c:v>0.77726209920145328</c:v>
                      </c:pt>
                      <c:pt idx="61">
                        <c:v>0.48075433885850438</c:v>
                      </c:pt>
                      <c:pt idx="62">
                        <c:v>0.37685256091406094</c:v>
                      </c:pt>
                      <c:pt idx="63">
                        <c:v>0.59985369029332902</c:v>
                      </c:pt>
                      <c:pt idx="64">
                        <c:v>0.70840778665319526</c:v>
                      </c:pt>
                      <c:pt idx="65">
                        <c:v>0.15168034960759558</c:v>
                      </c:pt>
                      <c:pt idx="66">
                        <c:v>-3.0618310572054734</c:v>
                      </c:pt>
                      <c:pt idx="67">
                        <c:v>-3.0491147202033173</c:v>
                      </c:pt>
                      <c:pt idx="68">
                        <c:v>-1.9462051011870767</c:v>
                      </c:pt>
                      <c:pt idx="69">
                        <c:v>-0.7536608140336889</c:v>
                      </c:pt>
                      <c:pt idx="70">
                        <c:v>1.3041260827995007E-2</c:v>
                      </c:pt>
                      <c:pt idx="71">
                        <c:v>0.25341104562484168</c:v>
                      </c:pt>
                      <c:pt idx="72">
                        <c:v>0.56728746138536923</c:v>
                      </c:pt>
                      <c:pt idx="73">
                        <c:v>0.65692212952251594</c:v>
                      </c:pt>
                      <c:pt idx="74">
                        <c:v>0.75058880695302899</c:v>
                      </c:pt>
                      <c:pt idx="75">
                        <c:v>0.75989344378387469</c:v>
                      </c:pt>
                      <c:pt idx="76">
                        <c:v>0.74624664309863431</c:v>
                      </c:pt>
                      <c:pt idx="77">
                        <c:v>0.72887798768105583</c:v>
                      </c:pt>
                      <c:pt idx="78">
                        <c:v>0.7170921143619845</c:v>
                      </c:pt>
                      <c:pt idx="79">
                        <c:v>0.74190447924423975</c:v>
                      </c:pt>
                      <c:pt idx="80">
                        <c:v>0.77478086271322777</c:v>
                      </c:pt>
                      <c:pt idx="81">
                        <c:v>0.78594642691024263</c:v>
                      </c:pt>
                      <c:pt idx="82">
                        <c:v>0.76795746237060758</c:v>
                      </c:pt>
                      <c:pt idx="83">
                        <c:v>0.7403537064390987</c:v>
                      </c:pt>
                      <c:pt idx="84">
                        <c:v>0.77229962622500226</c:v>
                      </c:pt>
                      <c:pt idx="85">
                        <c:v>0.79121905444772178</c:v>
                      </c:pt>
                      <c:pt idx="86">
                        <c:v>0.79587137286314469</c:v>
                      </c:pt>
                      <c:pt idx="87">
                        <c:v>0.72019365997226648</c:v>
                      </c:pt>
                      <c:pt idx="88">
                        <c:v>0.77012854429780497</c:v>
                      </c:pt>
                      <c:pt idx="89">
                        <c:v>0.78160426305584796</c:v>
                      </c:pt>
                      <c:pt idx="90">
                        <c:v>0.78749719971538357</c:v>
                      </c:pt>
                      <c:pt idx="91">
                        <c:v>0.79432060005800376</c:v>
                      </c:pt>
                      <c:pt idx="92">
                        <c:v>0.75927313466181834</c:v>
                      </c:pt>
                      <c:pt idx="93">
                        <c:v>0.72267489646049199</c:v>
                      </c:pt>
                      <c:pt idx="94">
                        <c:v>0.73290999697442227</c:v>
                      </c:pt>
                      <c:pt idx="95">
                        <c:v>0.74872787958685993</c:v>
                      </c:pt>
                      <c:pt idx="96">
                        <c:v>0.77167931710294591</c:v>
                      </c:pt>
                      <c:pt idx="97">
                        <c:v>0.72701706031488667</c:v>
                      </c:pt>
                      <c:pt idx="98">
                        <c:v>0.60109430853744183</c:v>
                      </c:pt>
                      <c:pt idx="99">
                        <c:v>0.7053062410429134</c:v>
                      </c:pt>
                      <c:pt idx="100">
                        <c:v>0.7518294251971418</c:v>
                      </c:pt>
                      <c:pt idx="101">
                        <c:v>0.77819256288453786</c:v>
                      </c:pt>
                      <c:pt idx="102">
                        <c:v>0.77664179007939693</c:v>
                      </c:pt>
                      <c:pt idx="103">
                        <c:v>0.78842766339846804</c:v>
                      </c:pt>
                      <c:pt idx="104">
                        <c:v>0.7775722537624814</c:v>
                      </c:pt>
                      <c:pt idx="105">
                        <c:v>0.78687689059332711</c:v>
                      </c:pt>
                    </c:numCache>
                  </c:numRef>
                </c:val>
                <c:smooth val="0"/>
                <c:extLst xmlns:c15="http://schemas.microsoft.com/office/drawing/2012/chart">
                  <c:ext xmlns:c16="http://schemas.microsoft.com/office/drawing/2014/chart" uri="{C3380CC4-5D6E-409C-BE32-E72D297353CC}">
                    <c16:uniqueId val="{00000013-317F-49F5-A91A-0123C454B0AE}"/>
                  </c:ext>
                </c:extLst>
              </c15:ser>
            </c15:filteredLineSeries>
          </c:ext>
        </c:extLst>
      </c:lineChart>
      <c:dateAx>
        <c:axId val="504837664"/>
        <c:scaling>
          <c:orientation val="minMax"/>
        </c:scaling>
        <c:delete val="0"/>
        <c:axPos val="b"/>
        <c:numFmt formatCode="mmm\-yy" sourceLinked="0"/>
        <c:majorTickMark val="none"/>
        <c:minorTickMark val="none"/>
        <c:tickLblPos val="low"/>
        <c:spPr>
          <a:noFill/>
          <a:ln w="9525" cap="flat" cmpd="sng" algn="ctr">
            <a:solidFill>
              <a:srgbClr val="495057"/>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6224"/>
        <c:crosses val="autoZero"/>
        <c:auto val="1"/>
        <c:lblOffset val="100"/>
        <c:baseTimeUnit val="days"/>
      </c:dateAx>
      <c:valAx>
        <c:axId val="5048362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7664"/>
        <c:crosses val="autoZero"/>
        <c:crossBetween val="between"/>
      </c:valAx>
      <c:spPr>
        <a:noFill/>
        <a:ln>
          <a:noFill/>
        </a:ln>
        <a:effectLst/>
      </c:spPr>
    </c:plotArea>
    <c:legend>
      <c:legendPos val="b"/>
      <c:layout>
        <c:manualLayout>
          <c:xMode val="edge"/>
          <c:yMode val="edge"/>
          <c:x val="0.1496523651030866"/>
          <c:y val="9.019397681204501E-2"/>
          <c:w val="0.8101583071660492"/>
          <c:h val="0.223974592319639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UK: Weekly</a:t>
            </a:r>
            <a:r>
              <a:rPr lang="en-US" b="1" baseline="0"/>
              <a:t> alternative activity indicators</a:t>
            </a:r>
            <a:endParaRPr lang="en-US" b="1"/>
          </a:p>
        </c:rich>
      </c:tx>
      <c:layout>
        <c:manualLayout>
          <c:xMode val="edge"/>
          <c:yMode val="edge"/>
          <c:x val="8.6090699024235339E-3"/>
          <c:y val="2.32288037166085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627010973513486E-2"/>
          <c:y val="0.17208468438616836"/>
          <c:w val="0.89900620139741894"/>
          <c:h val="0.73866778019342472"/>
        </c:manualLayout>
      </c:layout>
      <c:lineChart>
        <c:grouping val="standard"/>
        <c:varyColors val="0"/>
        <c:ser>
          <c:idx val="18"/>
          <c:order val="18"/>
          <c:tx>
            <c:strRef>
              <c:f>'Chart Data'!$CK$4</c:f>
              <c:strCache>
                <c:ptCount val="1"/>
                <c:pt idx="0">
                  <c:v>Economic policy uncertainty</c:v>
                </c:pt>
              </c:strCache>
            </c:strRef>
          </c:tx>
          <c:spPr>
            <a:ln w="28575" cap="rnd">
              <a:solidFill>
                <a:schemeClr val="accent1">
                  <a:lumMod val="8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Data'!$CK$213:$CK$318</c:f>
              <c:numCache>
                <c:formatCode>0.00</c:formatCode>
                <c:ptCount val="106"/>
                <c:pt idx="0">
                  <c:v>0.77492304340880191</c:v>
                </c:pt>
                <c:pt idx="1">
                  <c:v>-0.17334792831113108</c:v>
                </c:pt>
                <c:pt idx="2">
                  <c:v>-0.38880972645001577</c:v>
                </c:pt>
                <c:pt idx="3">
                  <c:v>0.43026023090303345</c:v>
                </c:pt>
                <c:pt idx="4">
                  <c:v>0.36361322601515456</c:v>
                </c:pt>
                <c:pt idx="5">
                  <c:v>-0.7710339216018337</c:v>
                </c:pt>
                <c:pt idx="6">
                  <c:v>-0.59358627108785589</c:v>
                </c:pt>
                <c:pt idx="7">
                  <c:v>0.42165769630473399</c:v>
                </c:pt>
                <c:pt idx="8">
                  <c:v>0.48316129103278749</c:v>
                </c:pt>
                <c:pt idx="9">
                  <c:v>-0.67544617926535966</c:v>
                </c:pt>
                <c:pt idx="10">
                  <c:v>0.57691986285467589</c:v>
                </c:pt>
                <c:pt idx="11">
                  <c:v>0.51950926353549731</c:v>
                </c:pt>
                <c:pt idx="12">
                  <c:v>0.92151023296382739</c:v>
                </c:pt>
                <c:pt idx="13">
                  <c:v>1.0213720767007204</c:v>
                </c:pt>
                <c:pt idx="14">
                  <c:v>0.19308382437812452</c:v>
                </c:pt>
                <c:pt idx="15">
                  <c:v>0.6124166371971338</c:v>
                </c:pt>
                <c:pt idx="16">
                  <c:v>0.35874147484264385</c:v>
                </c:pt>
                <c:pt idx="17">
                  <c:v>1.0285800951641377</c:v>
                </c:pt>
                <c:pt idx="18">
                  <c:v>0.61315917176246015</c:v>
                </c:pt>
                <c:pt idx="19">
                  <c:v>0.33992456232131035</c:v>
                </c:pt>
                <c:pt idx="20">
                  <c:v>-1.8353213915043087</c:v>
                </c:pt>
                <c:pt idx="21">
                  <c:v>0.43431700511360027</c:v>
                </c:pt>
                <c:pt idx="22">
                  <c:v>0.65687815812097683</c:v>
                </c:pt>
                <c:pt idx="23">
                  <c:v>0.30844834099111057</c:v>
                </c:pt>
                <c:pt idx="24">
                  <c:v>-0.7296330919350702</c:v>
                </c:pt>
                <c:pt idx="25">
                  <c:v>-1.2995012049247454</c:v>
                </c:pt>
                <c:pt idx="26">
                  <c:v>2.0899879798010761</c:v>
                </c:pt>
                <c:pt idx="27">
                  <c:v>2.4787138800492929</c:v>
                </c:pt>
                <c:pt idx="28">
                  <c:v>1.2667888058408425</c:v>
                </c:pt>
                <c:pt idx="29">
                  <c:v>0.70633820441141104</c:v>
                </c:pt>
                <c:pt idx="30">
                  <c:v>0.71921484041012873</c:v>
                </c:pt>
                <c:pt idx="31">
                  <c:v>-0.49330788357041389</c:v>
                </c:pt>
                <c:pt idx="32">
                  <c:v>0.43949663647173409</c:v>
                </c:pt>
                <c:pt idx="33">
                  <c:v>1.5400958576786101</c:v>
                </c:pt>
                <c:pt idx="34">
                  <c:v>0.70659175279957154</c:v>
                </c:pt>
                <c:pt idx="35">
                  <c:v>4.7420275379968582E-2</c:v>
                </c:pt>
                <c:pt idx="36">
                  <c:v>0.15463502237351365</c:v>
                </c:pt>
                <c:pt idx="37">
                  <c:v>6.4389906787562248E-2</c:v>
                </c:pt>
                <c:pt idx="38">
                  <c:v>-0.20701553213900226</c:v>
                </c:pt>
                <c:pt idx="39">
                  <c:v>-1.1724553518572254</c:v>
                </c:pt>
                <c:pt idx="40">
                  <c:v>-0.19672871181935178</c:v>
                </c:pt>
                <c:pt idx="41">
                  <c:v>-2.4362491820436349</c:v>
                </c:pt>
                <c:pt idx="42">
                  <c:v>-1.0819023560856509</c:v>
                </c:pt>
                <c:pt idx="43">
                  <c:v>-2.2433713010501801</c:v>
                </c:pt>
                <c:pt idx="44">
                  <c:v>-3.7620899249327251</c:v>
                </c:pt>
                <c:pt idx="45">
                  <c:v>-2.096295125317988</c:v>
                </c:pt>
                <c:pt idx="46">
                  <c:v>-0.79128157145635836</c:v>
                </c:pt>
                <c:pt idx="47">
                  <c:v>-0.94360982094330192</c:v>
                </c:pt>
                <c:pt idx="48">
                  <c:v>-0.97736797776694506</c:v>
                </c:pt>
                <c:pt idx="49">
                  <c:v>-1.905825954012057</c:v>
                </c:pt>
                <c:pt idx="50">
                  <c:v>-1.7542221284912871</c:v>
                </c:pt>
                <c:pt idx="51">
                  <c:v>-1.2499143844402307</c:v>
                </c:pt>
                <c:pt idx="52">
                  <c:v>-3.6314219520343429</c:v>
                </c:pt>
                <c:pt idx="53">
                  <c:v>-1.4062088551419698</c:v>
                </c:pt>
                <c:pt idx="54">
                  <c:v>-0.98202240174960365</c:v>
                </c:pt>
                <c:pt idx="55">
                  <c:v>-0.74835945146063165</c:v>
                </c:pt>
                <c:pt idx="56">
                  <c:v>-0.64911336809498521</c:v>
                </c:pt>
                <c:pt idx="57">
                  <c:v>-1.68246793464189</c:v>
                </c:pt>
                <c:pt idx="58">
                  <c:v>-1.8435617141195211</c:v>
                </c:pt>
                <c:pt idx="59">
                  <c:v>-2.1504639273885435</c:v>
                </c:pt>
                <c:pt idx="60">
                  <c:v>-1.7887952622768748</c:v>
                </c:pt>
                <c:pt idx="61">
                  <c:v>-2.5534247585720533</c:v>
                </c:pt>
                <c:pt idx="62">
                  <c:v>-2.425237937757811</c:v>
                </c:pt>
                <c:pt idx="63">
                  <c:v>-4.2724828302996318</c:v>
                </c:pt>
                <c:pt idx="64">
                  <c:v>-6.4420420559907949</c:v>
                </c:pt>
                <c:pt idx="65">
                  <c:v>-6.0486979529582277</c:v>
                </c:pt>
                <c:pt idx="66">
                  <c:v>-6.9153444542896647</c:v>
                </c:pt>
                <c:pt idx="67">
                  <c:v>-5.4712233883237404</c:v>
                </c:pt>
                <c:pt idx="68">
                  <c:v>-2.9208525942147952</c:v>
                </c:pt>
                <c:pt idx="69">
                  <c:v>-2.90274199506048</c:v>
                </c:pt>
                <c:pt idx="70">
                  <c:v>-3.4796551311211847</c:v>
                </c:pt>
                <c:pt idx="71">
                  <c:v>-2.140720425043523</c:v>
                </c:pt>
                <c:pt idx="72">
                  <c:v>-0.56611249217075998</c:v>
                </c:pt>
                <c:pt idx="73">
                  <c:v>-1.5919511600686238</c:v>
                </c:pt>
                <c:pt idx="74">
                  <c:v>-1.7479196399855852</c:v>
                </c:pt>
                <c:pt idx="75">
                  <c:v>-2.160388535725108</c:v>
                </c:pt>
                <c:pt idx="76">
                  <c:v>-2.5700321779965596</c:v>
                </c:pt>
                <c:pt idx="77">
                  <c:v>-0.75022484317352611</c:v>
                </c:pt>
                <c:pt idx="78">
                  <c:v>-1.5479605147227931</c:v>
                </c:pt>
                <c:pt idx="79">
                  <c:v>-1.8532146634687723</c:v>
                </c:pt>
                <c:pt idx="80">
                  <c:v>-0.6599072851909572</c:v>
                </c:pt>
                <c:pt idx="81">
                  <c:v>-3.3861138864891469</c:v>
                </c:pt>
                <c:pt idx="82">
                  <c:v>-1.7749406539238222</c:v>
                </c:pt>
                <c:pt idx="83">
                  <c:v>-1.5225332335101347</c:v>
                </c:pt>
                <c:pt idx="84">
                  <c:v>-2.3535018545075688</c:v>
                </c:pt>
                <c:pt idx="85">
                  <c:v>-0.18872382699314438</c:v>
                </c:pt>
                <c:pt idx="86">
                  <c:v>-0.53392995747354222</c:v>
                </c:pt>
                <c:pt idx="87">
                  <c:v>-1.4578965051283848</c:v>
                </c:pt>
                <c:pt idx="88">
                  <c:v>-1.8031750780053999</c:v>
                </c:pt>
                <c:pt idx="89">
                  <c:v>-0.61642373662144789</c:v>
                </c:pt>
                <c:pt idx="90">
                  <c:v>-2.2282308401571722</c:v>
                </c:pt>
                <c:pt idx="91">
                  <c:v>-1.6822506074520389</c:v>
                </c:pt>
                <c:pt idx="92">
                  <c:v>-2.1039196875619548</c:v>
                </c:pt>
                <c:pt idx="93">
                  <c:v>-2.1135545263120501</c:v>
                </c:pt>
                <c:pt idx="94">
                  <c:v>-0.54450654737966275</c:v>
                </c:pt>
                <c:pt idx="95">
                  <c:v>-5.107888548089873</c:v>
                </c:pt>
                <c:pt idx="96">
                  <c:v>-2.0926005630905076</c:v>
                </c:pt>
                <c:pt idx="97">
                  <c:v>-2.2228338816091866</c:v>
                </c:pt>
                <c:pt idx="98">
                  <c:v>-3.0197002443990462</c:v>
                </c:pt>
                <c:pt idx="99">
                  <c:v>-3.31015803363595</c:v>
                </c:pt>
                <c:pt idx="100">
                  <c:v>-1.5858478881536204</c:v>
                </c:pt>
                <c:pt idx="101">
                  <c:v>-1.9252948481029455</c:v>
                </c:pt>
                <c:pt idx="102">
                  <c:v>-1.223835121658017</c:v>
                </c:pt>
                <c:pt idx="103">
                  <c:v>-2.9999596913208433</c:v>
                </c:pt>
                <c:pt idx="104">
                  <c:v>-1.5274955376784167</c:v>
                </c:pt>
                <c:pt idx="105">
                  <c:v>-0.99053438335213173</c:v>
                </c:pt>
              </c:numCache>
            </c:numRef>
          </c:val>
          <c:smooth val="0"/>
          <c:extLst>
            <c:ext xmlns:c16="http://schemas.microsoft.com/office/drawing/2014/chart" uri="{C3380CC4-5D6E-409C-BE32-E72D297353CC}">
              <c16:uniqueId val="{00000012-A31F-4F4E-93E8-9EBB54D00608}"/>
            </c:ext>
          </c:extLst>
        </c:ser>
        <c:ser>
          <c:idx val="19"/>
          <c:order val="19"/>
          <c:tx>
            <c:strRef>
              <c:f>'Chart Data'!$CL$4</c:f>
              <c:strCache>
                <c:ptCount val="1"/>
                <c:pt idx="0">
                  <c:v>Financial stress</c:v>
                </c:pt>
              </c:strCache>
            </c:strRef>
          </c:tx>
          <c:spPr>
            <a:ln w="28575" cap="rnd">
              <a:solidFill>
                <a:schemeClr val="accent2">
                  <a:lumMod val="80000"/>
                </a:schemeClr>
              </a:solidFill>
              <a:round/>
            </a:ln>
            <a:effectLst/>
          </c:spPr>
          <c:marker>
            <c:symbol val="none"/>
          </c:marker>
          <c:cat>
            <c:numRef>
              <c:f>'Chart Data'!$B$213:$B$318</c:f>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f>'Chart Data'!$CL$213:$CL$318</c:f>
              <c:numCache>
                <c:formatCode>0.00</c:formatCode>
                <c:ptCount val="106"/>
                <c:pt idx="0">
                  <c:v>0.36444637847293332</c:v>
                </c:pt>
                <c:pt idx="1">
                  <c:v>0.45066934643877005</c:v>
                </c:pt>
                <c:pt idx="2">
                  <c:v>0.2862874290938297</c:v>
                </c:pt>
                <c:pt idx="3">
                  <c:v>0.28504681084971695</c:v>
                </c:pt>
                <c:pt idx="4">
                  <c:v>0.41345079911538735</c:v>
                </c:pt>
                <c:pt idx="5">
                  <c:v>0.4438459460961498</c:v>
                </c:pt>
                <c:pt idx="6">
                  <c:v>0.43454130926530415</c:v>
                </c:pt>
                <c:pt idx="7">
                  <c:v>0.64234486515419098</c:v>
                </c:pt>
                <c:pt idx="8">
                  <c:v>0.68421573089299648</c:v>
                </c:pt>
                <c:pt idx="9">
                  <c:v>0.69910314982234967</c:v>
                </c:pt>
                <c:pt idx="10">
                  <c:v>0.72763736943694302</c:v>
                </c:pt>
                <c:pt idx="11">
                  <c:v>0.73415061521853497</c:v>
                </c:pt>
                <c:pt idx="12">
                  <c:v>0.75307004344125461</c:v>
                </c:pt>
                <c:pt idx="13">
                  <c:v>0.74934818870891629</c:v>
                </c:pt>
                <c:pt idx="14">
                  <c:v>0.73477092434059144</c:v>
                </c:pt>
                <c:pt idx="15">
                  <c:v>0.68111418528271461</c:v>
                </c:pt>
                <c:pt idx="16">
                  <c:v>0.66126429337691051</c:v>
                </c:pt>
                <c:pt idx="17">
                  <c:v>0.70251484999365965</c:v>
                </c:pt>
                <c:pt idx="18">
                  <c:v>0.70096407718851872</c:v>
                </c:pt>
                <c:pt idx="19">
                  <c:v>0.70406562279880058</c:v>
                </c:pt>
                <c:pt idx="20">
                  <c:v>0.71740226892301284</c:v>
                </c:pt>
                <c:pt idx="21">
                  <c:v>0.73011860592516853</c:v>
                </c:pt>
                <c:pt idx="22">
                  <c:v>0.74686695222069077</c:v>
                </c:pt>
                <c:pt idx="23">
                  <c:v>0.71492103243478722</c:v>
                </c:pt>
                <c:pt idx="24">
                  <c:v>0.67491109406215077</c:v>
                </c:pt>
                <c:pt idx="25">
                  <c:v>0.73166937873030946</c:v>
                </c:pt>
                <c:pt idx="26">
                  <c:v>0.75927313466181834</c:v>
                </c:pt>
                <c:pt idx="27">
                  <c:v>0.77540117183528412</c:v>
                </c:pt>
                <c:pt idx="28">
                  <c:v>0.77416055359117142</c:v>
                </c:pt>
                <c:pt idx="29">
                  <c:v>0.75275988888022627</c:v>
                </c:pt>
                <c:pt idx="30">
                  <c:v>0.5542609698221852</c:v>
                </c:pt>
                <c:pt idx="31">
                  <c:v>-0.44629764405475331</c:v>
                </c:pt>
                <c:pt idx="32">
                  <c:v>-0.14606802897946602</c:v>
                </c:pt>
                <c:pt idx="33">
                  <c:v>0.31389118502533858</c:v>
                </c:pt>
                <c:pt idx="34">
                  <c:v>0.63769254673876807</c:v>
                </c:pt>
                <c:pt idx="35">
                  <c:v>0.69910314982234967</c:v>
                </c:pt>
                <c:pt idx="36">
                  <c:v>0.70871794121422349</c:v>
                </c:pt>
                <c:pt idx="37">
                  <c:v>0.7484177250258317</c:v>
                </c:pt>
                <c:pt idx="38">
                  <c:v>0.74624664309863431</c:v>
                </c:pt>
                <c:pt idx="39">
                  <c:v>0.69321021316281406</c:v>
                </c:pt>
                <c:pt idx="40">
                  <c:v>0.63614177393362714</c:v>
                </c:pt>
                <c:pt idx="41">
                  <c:v>0.70623670472599798</c:v>
                </c:pt>
                <c:pt idx="42">
                  <c:v>0.75927313466181834</c:v>
                </c:pt>
                <c:pt idx="43">
                  <c:v>0.69010866755253208</c:v>
                </c:pt>
                <c:pt idx="44">
                  <c:v>0.57907333470444033</c:v>
                </c:pt>
                <c:pt idx="45">
                  <c:v>0.45346073748802368</c:v>
                </c:pt>
                <c:pt idx="46">
                  <c:v>0.58713735329117323</c:v>
                </c:pt>
                <c:pt idx="47">
                  <c:v>0.72918814224208395</c:v>
                </c:pt>
                <c:pt idx="48">
                  <c:v>0.74872787958685993</c:v>
                </c:pt>
                <c:pt idx="49">
                  <c:v>0.76857777149266404</c:v>
                </c:pt>
                <c:pt idx="50">
                  <c:v>0.68514619457608106</c:v>
                </c:pt>
                <c:pt idx="51">
                  <c:v>0.67242985757392537</c:v>
                </c:pt>
                <c:pt idx="52">
                  <c:v>0.73073891504722488</c:v>
                </c:pt>
                <c:pt idx="53">
                  <c:v>0.65226981110709303</c:v>
                </c:pt>
                <c:pt idx="54">
                  <c:v>0.4984331488371111</c:v>
                </c:pt>
                <c:pt idx="55">
                  <c:v>0.53317045967226839</c:v>
                </c:pt>
                <c:pt idx="56">
                  <c:v>0.60698724519697733</c:v>
                </c:pt>
                <c:pt idx="57">
                  <c:v>0.64420579252036003</c:v>
                </c:pt>
                <c:pt idx="58">
                  <c:v>0.69848284070029321</c:v>
                </c:pt>
                <c:pt idx="59">
                  <c:v>0.76082390746695927</c:v>
                </c:pt>
                <c:pt idx="60">
                  <c:v>0.77726209920145328</c:v>
                </c:pt>
                <c:pt idx="61">
                  <c:v>0.48075433885850438</c:v>
                </c:pt>
                <c:pt idx="62">
                  <c:v>0.37685256091406094</c:v>
                </c:pt>
                <c:pt idx="63">
                  <c:v>0.59985369029332902</c:v>
                </c:pt>
                <c:pt idx="64">
                  <c:v>0.70840778665319526</c:v>
                </c:pt>
                <c:pt idx="65">
                  <c:v>0.15168034960759558</c:v>
                </c:pt>
                <c:pt idx="66">
                  <c:v>-3.0618310572054734</c:v>
                </c:pt>
                <c:pt idx="67">
                  <c:v>-3.0491147202033173</c:v>
                </c:pt>
                <c:pt idx="68">
                  <c:v>-1.9462051011870767</c:v>
                </c:pt>
                <c:pt idx="69">
                  <c:v>-0.7536608140336889</c:v>
                </c:pt>
                <c:pt idx="70">
                  <c:v>1.3041260827995007E-2</c:v>
                </c:pt>
                <c:pt idx="71">
                  <c:v>0.25341104562484168</c:v>
                </c:pt>
                <c:pt idx="72">
                  <c:v>0.56728746138536923</c:v>
                </c:pt>
                <c:pt idx="73">
                  <c:v>0.65692212952251594</c:v>
                </c:pt>
                <c:pt idx="74">
                  <c:v>0.75058880695302899</c:v>
                </c:pt>
                <c:pt idx="75">
                  <c:v>0.75989344378387469</c:v>
                </c:pt>
                <c:pt idx="76">
                  <c:v>0.74624664309863431</c:v>
                </c:pt>
                <c:pt idx="77">
                  <c:v>0.72887798768105583</c:v>
                </c:pt>
                <c:pt idx="78">
                  <c:v>0.7170921143619845</c:v>
                </c:pt>
                <c:pt idx="79">
                  <c:v>0.74190447924423975</c:v>
                </c:pt>
                <c:pt idx="80">
                  <c:v>0.77478086271322777</c:v>
                </c:pt>
                <c:pt idx="81">
                  <c:v>0.78594642691024263</c:v>
                </c:pt>
                <c:pt idx="82">
                  <c:v>0.76795746237060758</c:v>
                </c:pt>
                <c:pt idx="83">
                  <c:v>0.7403537064390987</c:v>
                </c:pt>
                <c:pt idx="84">
                  <c:v>0.77229962622500226</c:v>
                </c:pt>
                <c:pt idx="85">
                  <c:v>0.79121905444772178</c:v>
                </c:pt>
                <c:pt idx="86">
                  <c:v>0.79587137286314469</c:v>
                </c:pt>
                <c:pt idx="87">
                  <c:v>0.72019365997226648</c:v>
                </c:pt>
                <c:pt idx="88">
                  <c:v>0.77012854429780497</c:v>
                </c:pt>
                <c:pt idx="89">
                  <c:v>0.78160426305584796</c:v>
                </c:pt>
                <c:pt idx="90">
                  <c:v>0.78749719971538357</c:v>
                </c:pt>
                <c:pt idx="91">
                  <c:v>0.79432060005800376</c:v>
                </c:pt>
                <c:pt idx="92">
                  <c:v>0.75927313466181834</c:v>
                </c:pt>
                <c:pt idx="93">
                  <c:v>0.72267489646049199</c:v>
                </c:pt>
                <c:pt idx="94">
                  <c:v>0.73290999697442227</c:v>
                </c:pt>
                <c:pt idx="95">
                  <c:v>0.74872787958685993</c:v>
                </c:pt>
                <c:pt idx="96">
                  <c:v>0.77167931710294591</c:v>
                </c:pt>
                <c:pt idx="97">
                  <c:v>0.72701706031488667</c:v>
                </c:pt>
                <c:pt idx="98">
                  <c:v>0.60109430853744183</c:v>
                </c:pt>
                <c:pt idx="99">
                  <c:v>0.7053062410429134</c:v>
                </c:pt>
                <c:pt idx="100">
                  <c:v>0.7518294251971418</c:v>
                </c:pt>
                <c:pt idx="101">
                  <c:v>0.77819256288453786</c:v>
                </c:pt>
                <c:pt idx="102">
                  <c:v>0.77664179007939693</c:v>
                </c:pt>
                <c:pt idx="103">
                  <c:v>0.78842766339846804</c:v>
                </c:pt>
                <c:pt idx="104">
                  <c:v>0.7775722537624814</c:v>
                </c:pt>
                <c:pt idx="105">
                  <c:v>0.78687689059332711</c:v>
                </c:pt>
              </c:numCache>
            </c:numRef>
          </c:val>
          <c:smooth val="0"/>
          <c:extLst>
            <c:ext xmlns:c16="http://schemas.microsoft.com/office/drawing/2014/chart" uri="{C3380CC4-5D6E-409C-BE32-E72D297353CC}">
              <c16:uniqueId val="{00000013-A31F-4F4E-93E8-9EBB54D00608}"/>
            </c:ext>
          </c:extLst>
        </c:ser>
        <c:dLbls>
          <c:showLegendKey val="0"/>
          <c:showVal val="0"/>
          <c:showCatName val="0"/>
          <c:showSerName val="0"/>
          <c:showPercent val="0"/>
          <c:showBubbleSize val="0"/>
        </c:dLbls>
        <c:smooth val="0"/>
        <c:axId val="504837664"/>
        <c:axId val="504836224"/>
        <c:extLst>
          <c:ext xmlns:c15="http://schemas.microsoft.com/office/drawing/2012/chart" uri="{02D57815-91ED-43cb-92C2-25804820EDAC}">
            <c15:filteredLineSeries>
              <c15:ser>
                <c:idx val="0"/>
                <c:order val="0"/>
                <c:tx>
                  <c:strRef>
                    <c:extLst>
                      <c:ext uri="{02D57815-91ED-43cb-92C2-25804820EDAC}">
                        <c15:formulaRef>
                          <c15:sqref>'Chart Data'!$BS$4</c15:sqref>
                        </c15:formulaRef>
                      </c:ext>
                    </c:extLst>
                    <c:strCache>
                      <c:ptCount val="1"/>
                      <c:pt idx="0">
                        <c:v>Cargo &amp; Tanker ship visit</c:v>
                      </c:pt>
                    </c:strCache>
                  </c:strRef>
                </c:tx>
                <c:spPr>
                  <a:ln w="28575" cap="rnd">
                    <a:solidFill>
                      <a:schemeClr val="accent1"/>
                    </a:solidFill>
                    <a:round/>
                  </a:ln>
                  <a:effectLst/>
                </c:spPr>
                <c:marker>
                  <c:symbol val="none"/>
                </c:marker>
                <c:cat>
                  <c:numRef>
                    <c:extLst>
                      <c:ex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c:ext uri="{02D57815-91ED-43cb-92C2-25804820EDAC}">
                        <c15:formulaRef>
                          <c15:sqref>'Chart Data'!$BS$213:$BS$318</c15:sqref>
                        </c15:formulaRef>
                      </c:ext>
                    </c:extLst>
                    <c:numCache>
                      <c:formatCode>0.00</c:formatCode>
                      <c:ptCount val="106"/>
                      <c:pt idx="0">
                        <c:v>-1.2489626477684601</c:v>
                      </c:pt>
                      <c:pt idx="1">
                        <c:v>0.51477753261630599</c:v>
                      </c:pt>
                      <c:pt idx="2">
                        <c:v>-0.62430466721552214</c:v>
                      </c:pt>
                      <c:pt idx="3">
                        <c:v>-0.25685879630202924</c:v>
                      </c:pt>
                      <c:pt idx="4">
                        <c:v>1.4333922099000385</c:v>
                      </c:pt>
                      <c:pt idx="5">
                        <c:v>-0.99175053812901515</c:v>
                      </c:pt>
                      <c:pt idx="6">
                        <c:v>0.11058707461146375</c:v>
                      </c:pt>
                      <c:pt idx="7">
                        <c:v>-0.58756008012417293</c:v>
                      </c:pt>
                      <c:pt idx="8">
                        <c:v>-0.55081549303282362</c:v>
                      </c:pt>
                      <c:pt idx="9">
                        <c:v>-0.58756008012417293</c:v>
                      </c:pt>
                      <c:pt idx="10">
                        <c:v>0.95571257771249751</c:v>
                      </c:pt>
                      <c:pt idx="11">
                        <c:v>3.7097900428765151E-2</c:v>
                      </c:pt>
                      <c:pt idx="12">
                        <c:v>-0.77128301558091938</c:v>
                      </c:pt>
                      <c:pt idx="13">
                        <c:v>-0.91826136394631652</c:v>
                      </c:pt>
                      <c:pt idx="14">
                        <c:v>0.22082083588551163</c:v>
                      </c:pt>
                      <c:pt idx="15">
                        <c:v>-0.58756008012417293</c:v>
                      </c:pt>
                      <c:pt idx="16">
                        <c:v>1.0292017518951961</c:v>
                      </c:pt>
                      <c:pt idx="17">
                        <c:v>-0.58756008012417293</c:v>
                      </c:pt>
                      <c:pt idx="18">
                        <c:v>0.40454377134225811</c:v>
                      </c:pt>
                      <c:pt idx="19">
                        <c:v>0.40454377134225811</c:v>
                      </c:pt>
                      <c:pt idx="20">
                        <c:v>-0.8447721897636179</c:v>
                      </c:pt>
                      <c:pt idx="21">
                        <c:v>0.77198964225575106</c:v>
                      </c:pt>
                      <c:pt idx="22">
                        <c:v>-0.62430466721552214</c:v>
                      </c:pt>
                      <c:pt idx="23">
                        <c:v>-1.3591964090425082</c:v>
                      </c:pt>
                      <c:pt idx="24">
                        <c:v>0.73524505516440175</c:v>
                      </c:pt>
                      <c:pt idx="25">
                        <c:v>0.62501129389035393</c:v>
                      </c:pt>
                      <c:pt idx="26">
                        <c:v>-0.55081549303282362</c:v>
                      </c:pt>
                      <c:pt idx="27">
                        <c:v>3.7097900428765151E-2</c:v>
                      </c:pt>
                      <c:pt idx="28">
                        <c:v>0.99245716480384683</c:v>
                      </c:pt>
                      <c:pt idx="29">
                        <c:v>0.40454377134225811</c:v>
                      </c:pt>
                      <c:pt idx="30">
                        <c:v>-0.77128301558091938</c:v>
                      </c:pt>
                      <c:pt idx="31">
                        <c:v>-0.73453842848957007</c:v>
                      </c:pt>
                      <c:pt idx="32">
                        <c:v>3.5331333741585617E-4</c:v>
                      </c:pt>
                      <c:pt idx="33">
                        <c:v>-0.477326318850125</c:v>
                      </c:pt>
                      <c:pt idx="34">
                        <c:v>7.384248752011445E-2</c:v>
                      </c:pt>
                      <c:pt idx="35">
                        <c:v>-0.88151677685496721</c:v>
                      </c:pt>
                      <c:pt idx="36">
                        <c:v>-0.66104925430687145</c:v>
                      </c:pt>
                      <c:pt idx="37">
                        <c:v>-0.477326318850125</c:v>
                      </c:pt>
                      <c:pt idx="38">
                        <c:v>-1.2122180606771109</c:v>
                      </c:pt>
                      <c:pt idx="39">
                        <c:v>0.47803294552495668</c:v>
                      </c:pt>
                      <c:pt idx="40">
                        <c:v>-1.2857072348598095</c:v>
                      </c:pt>
                      <c:pt idx="41">
                        <c:v>-0.18336962211933061</c:v>
                      </c:pt>
                      <c:pt idx="42">
                        <c:v>0.44128835843360742</c:v>
                      </c:pt>
                      <c:pt idx="43">
                        <c:v>-0.14662503502798133</c:v>
                      </c:pt>
                      <c:pt idx="44">
                        <c:v>0.18407624879416234</c:v>
                      </c:pt>
                      <c:pt idx="45">
                        <c:v>0.36779918425090879</c:v>
                      </c:pt>
                      <c:pt idx="46">
                        <c:v>-2.4982786088743363</c:v>
                      </c:pt>
                      <c:pt idx="47">
                        <c:v>0.36779918425090879</c:v>
                      </c:pt>
                      <c:pt idx="48">
                        <c:v>-2.975958241061877</c:v>
                      </c:pt>
                      <c:pt idx="49">
                        <c:v>0.9189679906211482</c:v>
                      </c:pt>
                      <c:pt idx="50">
                        <c:v>-1.3224518219511587</c:v>
                      </c:pt>
                      <c:pt idx="51">
                        <c:v>-3.4903824603407672</c:v>
                      </c:pt>
                      <c:pt idx="52">
                        <c:v>-2.5350231959656857</c:v>
                      </c:pt>
                      <c:pt idx="53">
                        <c:v>-0.95500595103766583</c:v>
                      </c:pt>
                      <c:pt idx="54">
                        <c:v>-0.25685879630202924</c:v>
                      </c:pt>
                      <c:pt idx="55">
                        <c:v>-2.094088150869494</c:v>
                      </c:pt>
                      <c:pt idx="56">
                        <c:v>-1.1754734735857617</c:v>
                      </c:pt>
                      <c:pt idx="57">
                        <c:v>-0.29360338339337849</c:v>
                      </c:pt>
                      <c:pt idx="58">
                        <c:v>-0.29360338339337849</c:v>
                      </c:pt>
                      <c:pt idx="59">
                        <c:v>-0.3303479704847278</c:v>
                      </c:pt>
                      <c:pt idx="60">
                        <c:v>-0.8447721897636179</c:v>
                      </c:pt>
                      <c:pt idx="61">
                        <c:v>-0.25685879630202924</c:v>
                      </c:pt>
                      <c:pt idx="62">
                        <c:v>-0.77128301558091938</c:v>
                      </c:pt>
                      <c:pt idx="63">
                        <c:v>-0.8447721897636179</c:v>
                      </c:pt>
                      <c:pt idx="64">
                        <c:v>0.25756542297686091</c:v>
                      </c:pt>
                      <c:pt idx="65">
                        <c:v>0.51477753261630599</c:v>
                      </c:pt>
                      <c:pt idx="66">
                        <c:v>3.5331333741585617E-4</c:v>
                      </c:pt>
                      <c:pt idx="67">
                        <c:v>-1.0652397123117137</c:v>
                      </c:pt>
                      <c:pt idx="68">
                        <c:v>-1.4326855832252068</c:v>
                      </c:pt>
                      <c:pt idx="69">
                        <c:v>-1.2857072348598095</c:v>
                      </c:pt>
                      <c:pt idx="70">
                        <c:v>-1.2489626477684601</c:v>
                      </c:pt>
                      <c:pt idx="71">
                        <c:v>-0.51407090594147431</c:v>
                      </c:pt>
                      <c:pt idx="72">
                        <c:v>-0.95500595103766583</c:v>
                      </c:pt>
                      <c:pt idx="73">
                        <c:v>-1.3959409961338574</c:v>
                      </c:pt>
                      <c:pt idx="74">
                        <c:v>-0.36709255757607712</c:v>
                      </c:pt>
                      <c:pt idx="75">
                        <c:v>-0.8080276026722687</c:v>
                      </c:pt>
                      <c:pt idx="76">
                        <c:v>-0.14662503502798133</c:v>
                      </c:pt>
                      <c:pt idx="77">
                        <c:v>-0.62430466721552214</c:v>
                      </c:pt>
                      <c:pt idx="78">
                        <c:v>-0.66104925430687145</c:v>
                      </c:pt>
                      <c:pt idx="79">
                        <c:v>-0.8080276026722687</c:v>
                      </c:pt>
                      <c:pt idx="80">
                        <c:v>-1.5061747574079052</c:v>
                      </c:pt>
                      <c:pt idx="81">
                        <c:v>-0.91826136394631652</c:v>
                      </c:pt>
                      <c:pt idx="82">
                        <c:v>-1.1019842994030631</c:v>
                      </c:pt>
                      <c:pt idx="83">
                        <c:v>-1.1019842994030631</c:v>
                      </c:pt>
                      <c:pt idx="84">
                        <c:v>-2.1675773250521928</c:v>
                      </c:pt>
                      <c:pt idx="85">
                        <c:v>-1.9103652154127475</c:v>
                      </c:pt>
                      <c:pt idx="86">
                        <c:v>-1.6164085186819532</c:v>
                      </c:pt>
                      <c:pt idx="87">
                        <c:v>-2.2778110863262406</c:v>
                      </c:pt>
                      <c:pt idx="88">
                        <c:v>-2.351300260508939</c:v>
                      </c:pt>
                      <c:pt idx="89">
                        <c:v>-2.2410664992348912</c:v>
                      </c:pt>
                      <c:pt idx="90">
                        <c:v>-1.0284951252203645</c:v>
                      </c:pt>
                      <c:pt idx="91">
                        <c:v>-3.0861920023359248</c:v>
                      </c:pt>
                      <c:pt idx="92">
                        <c:v>-1.1754734735857617</c:v>
                      </c:pt>
                      <c:pt idx="93">
                        <c:v>-1.1387288864944123</c:v>
                      </c:pt>
                      <c:pt idx="94">
                        <c:v>-3.0494474152445759</c:v>
                      </c:pt>
                      <c:pt idx="95">
                        <c:v>-2.3145556734175896</c:v>
                      </c:pt>
                      <c:pt idx="96">
                        <c:v>-0.8447721897636179</c:v>
                      </c:pt>
                      <c:pt idx="97">
                        <c:v>-2.351300260508939</c:v>
                      </c:pt>
                      <c:pt idx="98">
                        <c:v>-2.4615340217829869</c:v>
                      </c:pt>
                      <c:pt idx="99">
                        <c:v>-2.0573435637781445</c:v>
                      </c:pt>
                    </c:numCache>
                  </c:numRef>
                </c:val>
                <c:smooth val="0"/>
                <c:extLst>
                  <c:ext xmlns:c16="http://schemas.microsoft.com/office/drawing/2014/chart" uri="{C3380CC4-5D6E-409C-BE32-E72D297353CC}">
                    <c16:uniqueId val="{00000002-A31F-4F4E-93E8-9EBB54D00608}"/>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'Chart Data'!$BT$4</c15:sqref>
                        </c15:formulaRef>
                      </c:ext>
                    </c:extLst>
                    <c:strCache>
                      <c:ptCount val="1"/>
                      <c:pt idx="0">
                        <c:v>Other ship visits</c:v>
                      </c:pt>
                    </c:strCache>
                  </c:strRef>
                </c:tx>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Data'!$BT$213:$BT$318</c15:sqref>
                        </c15:formulaRef>
                      </c:ext>
                    </c:extLst>
                    <c:numCache>
                      <c:formatCode>0.00</c:formatCode>
                      <c:ptCount val="106"/>
                      <c:pt idx="0">
                        <c:v>-0.9302197171268608</c:v>
                      </c:pt>
                      <c:pt idx="1">
                        <c:v>-1.0960172331186235</c:v>
                      </c:pt>
                      <c:pt idx="2">
                        <c:v>-1.3447135071062675</c:v>
                      </c:pt>
                      <c:pt idx="3">
                        <c:v>-1.4276122651021488</c:v>
                      </c:pt>
                      <c:pt idx="4">
                        <c:v>-1.4276122651021488</c:v>
                      </c:pt>
                      <c:pt idx="5">
                        <c:v>-1.2618147491103862</c:v>
                      </c:pt>
                      <c:pt idx="6">
                        <c:v>-1.2618147491103862</c:v>
                      </c:pt>
                      <c:pt idx="7">
                        <c:v>-0.76442220113509818</c:v>
                      </c:pt>
                      <c:pt idx="8">
                        <c:v>-0.84732095913097949</c:v>
                      </c:pt>
                      <c:pt idx="9">
                        <c:v>-1.1789159911145048</c:v>
                      </c:pt>
                      <c:pt idx="10">
                        <c:v>-0.59862468514333544</c:v>
                      </c:pt>
                      <c:pt idx="11">
                        <c:v>-0.76442220113509818</c:v>
                      </c:pt>
                      <c:pt idx="12">
                        <c:v>-0.68152344313921687</c:v>
                      </c:pt>
                      <c:pt idx="13">
                        <c:v>-0.34992841115569145</c:v>
                      </c:pt>
                      <c:pt idx="14">
                        <c:v>-0.68152344313921687</c:v>
                      </c:pt>
                      <c:pt idx="15">
                        <c:v>6.4565378823715228E-2</c:v>
                      </c:pt>
                      <c:pt idx="16">
                        <c:v>0.64485668479488456</c:v>
                      </c:pt>
                      <c:pt idx="17">
                        <c:v>0.56195792679900325</c:v>
                      </c:pt>
                      <c:pt idx="18">
                        <c:v>1.5567430227495793</c:v>
                      </c:pt>
                      <c:pt idx="19">
                        <c:v>1.2251479907660541</c:v>
                      </c:pt>
                      <c:pt idx="20">
                        <c:v>1.8054392967372233</c:v>
                      </c:pt>
                      <c:pt idx="21">
                        <c:v>1.2251479907660541</c:v>
                      </c:pt>
                      <c:pt idx="22">
                        <c:v>1.3909455067578167</c:v>
                      </c:pt>
                      <c:pt idx="23">
                        <c:v>1.1422492327701725</c:v>
                      </c:pt>
                      <c:pt idx="24">
                        <c:v>1.0593504747742912</c:v>
                      </c:pt>
                      <c:pt idx="25">
                        <c:v>1.7225405387413419</c:v>
                      </c:pt>
                      <c:pt idx="26">
                        <c:v>0.72775544279076598</c:v>
                      </c:pt>
                      <c:pt idx="27">
                        <c:v>1.1422492327701725</c:v>
                      </c:pt>
                      <c:pt idx="28">
                        <c:v>0.56195792679900325</c:v>
                      </c:pt>
                      <c:pt idx="29">
                        <c:v>1.3080467487619354</c:v>
                      </c:pt>
                      <c:pt idx="30">
                        <c:v>0.89355295878252861</c:v>
                      </c:pt>
                      <c:pt idx="31">
                        <c:v>0.64485668479488456</c:v>
                      </c:pt>
                      <c:pt idx="32">
                        <c:v>1.1422492327701725</c:v>
                      </c:pt>
                      <c:pt idx="33">
                        <c:v>1.473844264753698</c:v>
                      </c:pt>
                      <c:pt idx="34">
                        <c:v>1.3909455067578167</c:v>
                      </c:pt>
                      <c:pt idx="35">
                        <c:v>1.3909455067578167</c:v>
                      </c:pt>
                      <c:pt idx="36">
                        <c:v>0.89355295878252861</c:v>
                      </c:pt>
                      <c:pt idx="37">
                        <c:v>0.56195792679900325</c:v>
                      </c:pt>
                      <c:pt idx="38">
                        <c:v>-0.10123213716804745</c:v>
                      </c:pt>
                      <c:pt idx="39">
                        <c:v>0.64485668479488456</c:v>
                      </c:pt>
                      <c:pt idx="40">
                        <c:v>-0.18413089516392878</c:v>
                      </c:pt>
                      <c:pt idx="41">
                        <c:v>0.23036289481547792</c:v>
                      </c:pt>
                      <c:pt idx="42">
                        <c:v>-0.10123213716804745</c:v>
                      </c:pt>
                      <c:pt idx="43">
                        <c:v>-0.34992841115569145</c:v>
                      </c:pt>
                      <c:pt idx="44">
                        <c:v>-0.26702965315981014</c:v>
                      </c:pt>
                      <c:pt idx="45">
                        <c:v>-1.0960172331186235</c:v>
                      </c:pt>
                      <c:pt idx="46">
                        <c:v>-0.9302197171268608</c:v>
                      </c:pt>
                      <c:pt idx="47">
                        <c:v>-1.0960172331186235</c:v>
                      </c:pt>
                      <c:pt idx="48">
                        <c:v>-0.76442220113509818</c:v>
                      </c:pt>
                      <c:pt idx="49">
                        <c:v>-0.76442220113509818</c:v>
                      </c:pt>
                      <c:pt idx="50">
                        <c:v>-1.0960172331186235</c:v>
                      </c:pt>
                      <c:pt idx="51">
                        <c:v>-1.4276122651021488</c:v>
                      </c:pt>
                      <c:pt idx="52">
                        <c:v>-1.1789159911145048</c:v>
                      </c:pt>
                      <c:pt idx="53">
                        <c:v>-1.3447135071062675</c:v>
                      </c:pt>
                      <c:pt idx="54">
                        <c:v>-1.3447135071062675</c:v>
                      </c:pt>
                      <c:pt idx="55">
                        <c:v>-1.5105110230980303</c:v>
                      </c:pt>
                      <c:pt idx="56">
                        <c:v>-1.6763085390897929</c:v>
                      </c:pt>
                      <c:pt idx="57">
                        <c:v>-1.3447135071062675</c:v>
                      </c:pt>
                      <c:pt idx="58">
                        <c:v>-0.84732095913097949</c:v>
                      </c:pt>
                      <c:pt idx="59">
                        <c:v>-0.9302197171268608</c:v>
                      </c:pt>
                      <c:pt idx="60">
                        <c:v>-0.84732095913097949</c:v>
                      </c:pt>
                      <c:pt idx="61">
                        <c:v>-1.4276122651021488</c:v>
                      </c:pt>
                      <c:pt idx="62">
                        <c:v>-1.0960172331186235</c:v>
                      </c:pt>
                      <c:pt idx="63">
                        <c:v>-1.1789159911145048</c:v>
                      </c:pt>
                      <c:pt idx="64">
                        <c:v>-1.1789159911145048</c:v>
                      </c:pt>
                      <c:pt idx="65">
                        <c:v>-0.76442220113509818</c:v>
                      </c:pt>
                      <c:pt idx="66">
                        <c:v>-0.59862468514333544</c:v>
                      </c:pt>
                      <c:pt idx="67">
                        <c:v>-0.59862468514333544</c:v>
                      </c:pt>
                      <c:pt idx="68">
                        <c:v>0.14746413681959658</c:v>
                      </c:pt>
                      <c:pt idx="69">
                        <c:v>0.72775544279076598</c:v>
                      </c:pt>
                      <c:pt idx="70">
                        <c:v>0.89355295878252861</c:v>
                      </c:pt>
                      <c:pt idx="71">
                        <c:v>1.3909455067578167</c:v>
                      </c:pt>
                      <c:pt idx="72">
                        <c:v>0.81065420078664729</c:v>
                      </c:pt>
                      <c:pt idx="73">
                        <c:v>0.81065420078664729</c:v>
                      </c:pt>
                      <c:pt idx="74">
                        <c:v>0.39616041080724057</c:v>
                      </c:pt>
                      <c:pt idx="75">
                        <c:v>0.64485668479488456</c:v>
                      </c:pt>
                      <c:pt idx="76">
                        <c:v>0.14746413681959658</c:v>
                      </c:pt>
                      <c:pt idx="77">
                        <c:v>0.56195792679900325</c:v>
                      </c:pt>
                      <c:pt idx="78">
                        <c:v>-0.26702965315981014</c:v>
                      </c:pt>
                      <c:pt idx="79">
                        <c:v>0.47905916880312194</c:v>
                      </c:pt>
                      <c:pt idx="80">
                        <c:v>0.39616041080724057</c:v>
                      </c:pt>
                      <c:pt idx="81">
                        <c:v>0.31326165281135926</c:v>
                      </c:pt>
                      <c:pt idx="82">
                        <c:v>0.72775544279076598</c:v>
                      </c:pt>
                      <c:pt idx="83">
                        <c:v>0.89355295878252861</c:v>
                      </c:pt>
                      <c:pt idx="84">
                        <c:v>0.31326165281135926</c:v>
                      </c:pt>
                      <c:pt idx="85">
                        <c:v>0.47905916880312194</c:v>
                      </c:pt>
                      <c:pt idx="86">
                        <c:v>1.0593504747742912</c:v>
                      </c:pt>
                      <c:pt idx="87">
                        <c:v>0.81065420078664729</c:v>
                      </c:pt>
                      <c:pt idx="88">
                        <c:v>0.81065420078664729</c:v>
                      </c:pt>
                      <c:pt idx="89">
                        <c:v>0.31326165281135926</c:v>
                      </c:pt>
                      <c:pt idx="90">
                        <c:v>-1.8333379172166112E-2</c:v>
                      </c:pt>
                      <c:pt idx="91">
                        <c:v>6.4565378823715228E-2</c:v>
                      </c:pt>
                      <c:pt idx="92">
                        <c:v>-0.18413089516392878</c:v>
                      </c:pt>
                      <c:pt idx="93">
                        <c:v>-0.18413089516392878</c:v>
                      </c:pt>
                      <c:pt idx="94">
                        <c:v>0.23036289481547792</c:v>
                      </c:pt>
                      <c:pt idx="95">
                        <c:v>-0.76442220113509818</c:v>
                      </c:pt>
                      <c:pt idx="96">
                        <c:v>-0.68152344313921687</c:v>
                      </c:pt>
                      <c:pt idx="97">
                        <c:v>-0.76442220113509818</c:v>
                      </c:pt>
                      <c:pt idx="98">
                        <c:v>-0.68152344313921687</c:v>
                      </c:pt>
                      <c:pt idx="99">
                        <c:v>-0.84732095913097949</c:v>
                      </c:pt>
                    </c:numCache>
                  </c:numRef>
                </c:val>
                <c:smooth val="0"/>
                <c:extLst xmlns:c15="http://schemas.microsoft.com/office/drawing/2012/chart">
                  <c:ext xmlns:c16="http://schemas.microsoft.com/office/drawing/2014/chart" uri="{C3380CC4-5D6E-409C-BE32-E72D297353CC}">
                    <c16:uniqueId val="{00000003-A31F-4F4E-93E8-9EBB54D00608}"/>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'Chart Data'!$BU$4</c15:sqref>
                        </c15:formulaRef>
                      </c:ext>
                    </c:extLst>
                    <c:strCache>
                      <c:ptCount val="1"/>
                      <c:pt idx="0">
                        <c:v>Heavy goods vehicle travel</c:v>
                      </c:pt>
                    </c:strCache>
                  </c:strRef>
                </c:tx>
                <c:spPr>
                  <a:ln w="28575"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Data'!$BU$213:$BU$318</c15:sqref>
                        </c15:formulaRef>
                      </c:ext>
                    </c:extLst>
                    <c:numCache>
                      <c:formatCode>0.00</c:formatCode>
                      <c:ptCount val="106"/>
                      <c:pt idx="0">
                        <c:v>-2.9756690430626773</c:v>
                      </c:pt>
                      <c:pt idx="1">
                        <c:v>-0.51975312310511723</c:v>
                      </c:pt>
                      <c:pt idx="2">
                        <c:v>-0.51975312310511723</c:v>
                      </c:pt>
                      <c:pt idx="3">
                        <c:v>-0.10768669358203704</c:v>
                      </c:pt>
                      <c:pt idx="4">
                        <c:v>-0.25603060821034668</c:v>
                      </c:pt>
                      <c:pt idx="5">
                        <c:v>-0.20658263666757681</c:v>
                      </c:pt>
                      <c:pt idx="6">
                        <c:v>-0.20658263666757681</c:v>
                      </c:pt>
                      <c:pt idx="7">
                        <c:v>-0.22306529384849955</c:v>
                      </c:pt>
                      <c:pt idx="8">
                        <c:v>-5.8238722039267152E-2</c:v>
                      </c:pt>
                      <c:pt idx="9">
                        <c:v>0.27141442157919599</c:v>
                      </c:pt>
                      <c:pt idx="10">
                        <c:v>-7.4721379220191536E-2</c:v>
                      </c:pt>
                      <c:pt idx="11">
                        <c:v>0.25493176439827325</c:v>
                      </c:pt>
                      <c:pt idx="12">
                        <c:v>-0.66809703773342688</c:v>
                      </c:pt>
                      <c:pt idx="13">
                        <c:v>-0.9812675241709673</c:v>
                      </c:pt>
                      <c:pt idx="14">
                        <c:v>0.10658784976996361</c:v>
                      </c:pt>
                      <c:pt idx="15">
                        <c:v>0.50217162211212107</c:v>
                      </c:pt>
                      <c:pt idx="16">
                        <c:v>0.41975833620750569</c:v>
                      </c:pt>
                      <c:pt idx="17">
                        <c:v>0.41975833620750569</c:v>
                      </c:pt>
                      <c:pt idx="18">
                        <c:v>-4.1756064858344405E-2</c:v>
                      </c:pt>
                      <c:pt idx="19">
                        <c:v>0.61755022237858359</c:v>
                      </c:pt>
                      <c:pt idx="20">
                        <c:v>0.69996350828320053</c:v>
                      </c:pt>
                      <c:pt idx="21">
                        <c:v>-0.12416935076296143</c:v>
                      </c:pt>
                      <c:pt idx="22">
                        <c:v>0.73292882264504611</c:v>
                      </c:pt>
                      <c:pt idx="23">
                        <c:v>0.65051553674043072</c:v>
                      </c:pt>
                      <c:pt idx="24">
                        <c:v>0.78237679418781592</c:v>
                      </c:pt>
                      <c:pt idx="25">
                        <c:v>0.83182476573058584</c:v>
                      </c:pt>
                      <c:pt idx="26">
                        <c:v>0.6669981939213534</c:v>
                      </c:pt>
                      <c:pt idx="27">
                        <c:v>0.63403287955950793</c:v>
                      </c:pt>
                      <c:pt idx="28">
                        <c:v>0.74941147982597045</c:v>
                      </c:pt>
                      <c:pt idx="29">
                        <c:v>0.55161959365489088</c:v>
                      </c:pt>
                      <c:pt idx="30">
                        <c:v>0.3867930218456585</c:v>
                      </c:pt>
                      <c:pt idx="31">
                        <c:v>0.27141442157919599</c:v>
                      </c:pt>
                      <c:pt idx="32">
                        <c:v>0.48568896493119829</c:v>
                      </c:pt>
                      <c:pt idx="33">
                        <c:v>0.32086239312196591</c:v>
                      </c:pt>
                      <c:pt idx="34">
                        <c:v>0.10658784976996361</c:v>
                      </c:pt>
                      <c:pt idx="35">
                        <c:v>0.7988594513687387</c:v>
                      </c:pt>
                      <c:pt idx="36">
                        <c:v>1.0955472806253581</c:v>
                      </c:pt>
                      <c:pt idx="37">
                        <c:v>0.96368602317797114</c:v>
                      </c:pt>
                      <c:pt idx="38">
                        <c:v>0.89775539445427843</c:v>
                      </c:pt>
                      <c:pt idx="39">
                        <c:v>0.7988594513687387</c:v>
                      </c:pt>
                      <c:pt idx="40">
                        <c:v>0.81534210854966305</c:v>
                      </c:pt>
                      <c:pt idx="41">
                        <c:v>0.69996350828320053</c:v>
                      </c:pt>
                      <c:pt idx="42">
                        <c:v>0.84830742291150862</c:v>
                      </c:pt>
                      <c:pt idx="43">
                        <c:v>0.6669981939213534</c:v>
                      </c:pt>
                      <c:pt idx="44">
                        <c:v>0.7988594513687387</c:v>
                      </c:pt>
                      <c:pt idx="45">
                        <c:v>0.93072070881612556</c:v>
                      </c:pt>
                      <c:pt idx="46">
                        <c:v>0.30437973594104317</c:v>
                      </c:pt>
                      <c:pt idx="47">
                        <c:v>1.0955472806253581</c:v>
                      </c:pt>
                      <c:pt idx="48">
                        <c:v>0.56810225083581367</c:v>
                      </c:pt>
                      <c:pt idx="49">
                        <c:v>1.1614779093490506</c:v>
                      </c:pt>
                      <c:pt idx="50">
                        <c:v>0.6669981939213534</c:v>
                      </c:pt>
                      <c:pt idx="51">
                        <c:v>-3.8657325308325303</c:v>
                      </c:pt>
                      <c:pt idx="52">
                        <c:v>-4.0635244170036096</c:v>
                      </c:pt>
                      <c:pt idx="53">
                        <c:v>-0.63513172337157975</c:v>
                      </c:pt>
                      <c:pt idx="54">
                        <c:v>0.28789707876012038</c:v>
                      </c:pt>
                      <c:pt idx="55">
                        <c:v>0.25493176439827325</c:v>
                      </c:pt>
                      <c:pt idx="56">
                        <c:v>0.51865427929304542</c:v>
                      </c:pt>
                      <c:pt idx="57">
                        <c:v>0.58458490801673801</c:v>
                      </c:pt>
                      <c:pt idx="58">
                        <c:v>0.61755022237858359</c:v>
                      </c:pt>
                      <c:pt idx="59">
                        <c:v>0.6010675651976608</c:v>
                      </c:pt>
                      <c:pt idx="60">
                        <c:v>0.86479008009243297</c:v>
                      </c:pt>
                      <c:pt idx="61">
                        <c:v>1.0131339947207409</c:v>
                      </c:pt>
                      <c:pt idx="62">
                        <c:v>0.98016868035889548</c:v>
                      </c:pt>
                      <c:pt idx="63">
                        <c:v>1.1120299378062808</c:v>
                      </c:pt>
                      <c:pt idx="64">
                        <c:v>1.5405790245102837</c:v>
                      </c:pt>
                      <c:pt idx="65">
                        <c:v>1.293339166796436</c:v>
                      </c:pt>
                      <c:pt idx="66">
                        <c:v>0.96368602317797114</c:v>
                      </c:pt>
                      <c:pt idx="67">
                        <c:v>2.4174563865348227E-2</c:v>
                      </c:pt>
                      <c:pt idx="68">
                        <c:v>0.51865427929304542</c:v>
                      </c:pt>
                      <c:pt idx="69">
                        <c:v>1.4746483957865928</c:v>
                      </c:pt>
                      <c:pt idx="70">
                        <c:v>0.91423805163520122</c:v>
                      </c:pt>
                      <c:pt idx="71">
                        <c:v>1.6394749675958236</c:v>
                      </c:pt>
                      <c:pt idx="72">
                        <c:v>1.4746483957865928</c:v>
                      </c:pt>
                      <c:pt idx="73">
                        <c:v>0.56810225083581367</c:v>
                      </c:pt>
                      <c:pt idx="74">
                        <c:v>1.4911310529675155</c:v>
                      </c:pt>
                      <c:pt idx="75">
                        <c:v>1.7218882535004405</c:v>
                      </c:pt>
                      <c:pt idx="76">
                        <c:v>1.8702321681287486</c:v>
                      </c:pt>
                      <c:pt idx="77">
                        <c:v>1.8537495109478257</c:v>
                      </c:pt>
                      <c:pt idx="78">
                        <c:v>1.7383709106813632</c:v>
                      </c:pt>
                      <c:pt idx="79">
                        <c:v>1.7218882535004405</c:v>
                      </c:pt>
                      <c:pt idx="80">
                        <c:v>1.3922351098819756</c:v>
                      </c:pt>
                      <c:pt idx="81">
                        <c:v>1.3263044811582814</c:v>
                      </c:pt>
                      <c:pt idx="82">
                        <c:v>1.2274085380727433</c:v>
                      </c:pt>
                      <c:pt idx="83">
                        <c:v>1.0790646234444337</c:v>
                      </c:pt>
                      <c:pt idx="84">
                        <c:v>1.293339166796436</c:v>
                      </c:pt>
                      <c:pt idx="85">
                        <c:v>1.2768565096155131</c:v>
                      </c:pt>
                      <c:pt idx="86">
                        <c:v>0.65051553674043072</c:v>
                      </c:pt>
                      <c:pt idx="87">
                        <c:v>1.524096367329361</c:v>
                      </c:pt>
                      <c:pt idx="88">
                        <c:v>1.1285125949872035</c:v>
                      </c:pt>
                      <c:pt idx="89">
                        <c:v>1.0131339947207409</c:v>
                      </c:pt>
                      <c:pt idx="90">
                        <c:v>1.0460993090825881</c:v>
                      </c:pt>
                      <c:pt idx="91">
                        <c:v>0.84830742291150862</c:v>
                      </c:pt>
                      <c:pt idx="92">
                        <c:v>0.96368602317797114</c:v>
                      </c:pt>
                      <c:pt idx="93">
                        <c:v>0.84830742291150862</c:v>
                      </c:pt>
                      <c:pt idx="94">
                        <c:v>0.71644616546412332</c:v>
                      </c:pt>
                      <c:pt idx="95">
                        <c:v>0.6010675651976608</c:v>
                      </c:pt>
                      <c:pt idx="96">
                        <c:v>0.78237679418781592</c:v>
                      </c:pt>
                      <c:pt idx="97">
                        <c:v>0.83182476573058584</c:v>
                      </c:pt>
                      <c:pt idx="98">
                        <c:v>0.83182476573058584</c:v>
                      </c:pt>
                      <c:pt idx="99">
                        <c:v>0.98016868035889548</c:v>
                      </c:pt>
                      <c:pt idx="100">
                        <c:v>0.65051553674043072</c:v>
                      </c:pt>
                      <c:pt idx="101">
                        <c:v>0.99665133753981827</c:v>
                      </c:pt>
                    </c:numCache>
                  </c:numRef>
                </c:val>
                <c:smooth val="0"/>
                <c:extLst xmlns:c15="http://schemas.microsoft.com/office/drawing/2012/chart">
                  <c:ext xmlns:c16="http://schemas.microsoft.com/office/drawing/2014/chart" uri="{C3380CC4-5D6E-409C-BE32-E72D297353CC}">
                    <c16:uniqueId val="{00000004-A31F-4F4E-93E8-9EBB54D00608}"/>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'Chart Data'!$BV$4</c15:sqref>
                        </c15:formulaRef>
                      </c:ext>
                    </c:extLst>
                    <c:strCache>
                      <c:ptCount val="1"/>
                      <c:pt idx="0">
                        <c:v>Light Commercial Vehicles</c:v>
                      </c:pt>
                    </c:strCache>
                  </c:strRef>
                </c:tx>
                <c:spPr>
                  <a:ln w="28575" cap="rnd">
                    <a:solidFill>
                      <a:schemeClr val="accent4"/>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Data'!$BV$213:$BV$318</c15:sqref>
                        </c15:formulaRef>
                      </c:ext>
                    </c:extLst>
                    <c:numCache>
                      <c:formatCode>0.00</c:formatCode>
                      <c:ptCount val="106"/>
                      <c:pt idx="0">
                        <c:v>-2.6321279860187685</c:v>
                      </c:pt>
                      <c:pt idx="1">
                        <c:v>-0.44336883417929113</c:v>
                      </c:pt>
                      <c:pt idx="2">
                        <c:v>-0.49579420308562572</c:v>
                      </c:pt>
                      <c:pt idx="3">
                        <c:v>-0.36473078081978988</c:v>
                      </c:pt>
                      <c:pt idx="4">
                        <c:v>-0.29919906968687066</c:v>
                      </c:pt>
                      <c:pt idx="5">
                        <c:v>-0.10260393628811562</c:v>
                      </c:pt>
                      <c:pt idx="6">
                        <c:v>-0.22056101632736813</c:v>
                      </c:pt>
                      <c:pt idx="7">
                        <c:v>-0.12881662074128225</c:v>
                      </c:pt>
                      <c:pt idx="8">
                        <c:v>1.5353143751138191E-2</c:v>
                      </c:pt>
                      <c:pt idx="9">
                        <c:v>0.12020388156380737</c:v>
                      </c:pt>
                      <c:pt idx="10">
                        <c:v>0.12020388156380737</c:v>
                      </c:pt>
                      <c:pt idx="11">
                        <c:v>0.39543706832206493</c:v>
                      </c:pt>
                      <c:pt idx="12">
                        <c:v>-1.0200478921489742</c:v>
                      </c:pt>
                      <c:pt idx="13">
                        <c:v>-0.71860202093754866</c:v>
                      </c:pt>
                      <c:pt idx="14">
                        <c:v>0.17262925047014197</c:v>
                      </c:pt>
                      <c:pt idx="15">
                        <c:v>0.32990535718914704</c:v>
                      </c:pt>
                      <c:pt idx="16">
                        <c:v>0.30369267273597911</c:v>
                      </c:pt>
                      <c:pt idx="17">
                        <c:v>0.22505461937647656</c:v>
                      </c:pt>
                      <c:pt idx="18">
                        <c:v>-0.25988004300711937</c:v>
                      </c:pt>
                      <c:pt idx="19">
                        <c:v>0.60513854394740463</c:v>
                      </c:pt>
                      <c:pt idx="20">
                        <c:v>0.47407512168156751</c:v>
                      </c:pt>
                      <c:pt idx="21">
                        <c:v>-0.19434833187420147</c:v>
                      </c:pt>
                      <c:pt idx="22">
                        <c:v>0.67067025508032252</c:v>
                      </c:pt>
                      <c:pt idx="23">
                        <c:v>0.52650049058790205</c:v>
                      </c:pt>
                      <c:pt idx="24">
                        <c:v>0.64445757062715459</c:v>
                      </c:pt>
                      <c:pt idx="25">
                        <c:v>0.65756391285373927</c:v>
                      </c:pt>
                      <c:pt idx="26">
                        <c:v>0.55271317504106876</c:v>
                      </c:pt>
                      <c:pt idx="27">
                        <c:v>0.47407512168156751</c:v>
                      </c:pt>
                      <c:pt idx="28">
                        <c:v>0.5133941483613188</c:v>
                      </c:pt>
                      <c:pt idx="29">
                        <c:v>0.55271317504106876</c:v>
                      </c:pt>
                      <c:pt idx="30">
                        <c:v>0.42164975277523292</c:v>
                      </c:pt>
                      <c:pt idx="31">
                        <c:v>0.34301169941573034</c:v>
                      </c:pt>
                      <c:pt idx="32">
                        <c:v>0.369224383868897</c:v>
                      </c:pt>
                      <c:pt idx="33">
                        <c:v>0.1333102237903907</c:v>
                      </c:pt>
                      <c:pt idx="34">
                        <c:v>-0.2074546741007848</c:v>
                      </c:pt>
                      <c:pt idx="35">
                        <c:v>0.59203220172082005</c:v>
                      </c:pt>
                      <c:pt idx="36">
                        <c:v>0.60513854394740463</c:v>
                      </c:pt>
                      <c:pt idx="37">
                        <c:v>0.65756391285373927</c:v>
                      </c:pt>
                      <c:pt idx="38">
                        <c:v>0.57892585949423669</c:v>
                      </c:pt>
                      <c:pt idx="39">
                        <c:v>0.55271317504106876</c:v>
                      </c:pt>
                      <c:pt idx="40">
                        <c:v>0.55271317504106876</c:v>
                      </c:pt>
                      <c:pt idx="41">
                        <c:v>0.47407512168156751</c:v>
                      </c:pt>
                      <c:pt idx="42">
                        <c:v>0.5396068328144854</c:v>
                      </c:pt>
                      <c:pt idx="43">
                        <c:v>0.32990535718914704</c:v>
                      </c:pt>
                      <c:pt idx="44">
                        <c:v>0.44786243722839952</c:v>
                      </c:pt>
                      <c:pt idx="45">
                        <c:v>0.5396068328144854</c:v>
                      </c:pt>
                      <c:pt idx="46">
                        <c:v>0.27747998828281117</c:v>
                      </c:pt>
                      <c:pt idx="47">
                        <c:v>0.60513854394740463</c:v>
                      </c:pt>
                      <c:pt idx="48">
                        <c:v>0.47407512168156751</c:v>
                      </c:pt>
                      <c:pt idx="49">
                        <c:v>0.60513854394740463</c:v>
                      </c:pt>
                      <c:pt idx="50">
                        <c:v>0.23816096160306119</c:v>
                      </c:pt>
                      <c:pt idx="51">
                        <c:v>-4.8339934800848292</c:v>
                      </c:pt>
                      <c:pt idx="52">
                        <c:v>-4.0214002620366402</c:v>
                      </c:pt>
                      <c:pt idx="53">
                        <c:v>-0.62685762535146283</c:v>
                      </c:pt>
                      <c:pt idx="54">
                        <c:v>-0.18124198964761815</c:v>
                      </c:pt>
                      <c:pt idx="55">
                        <c:v>-0.22056101632736813</c:v>
                      </c:pt>
                      <c:pt idx="56">
                        <c:v>-0.12881662074128225</c:v>
                      </c:pt>
                      <c:pt idx="57">
                        <c:v>1.5353143751138191E-2</c:v>
                      </c:pt>
                      <c:pt idx="58">
                        <c:v>-2.396588292861308E-2</c:v>
                      </c:pt>
                      <c:pt idx="59">
                        <c:v>-5.0178567381781024E-2</c:v>
                      </c:pt>
                      <c:pt idx="60">
                        <c:v>0.15952290824355864</c:v>
                      </c:pt>
                      <c:pt idx="61">
                        <c:v>0.25126730382964452</c:v>
                      </c:pt>
                      <c:pt idx="62">
                        <c:v>0.26437364605622782</c:v>
                      </c:pt>
                      <c:pt idx="63">
                        <c:v>0.46096877945498288</c:v>
                      </c:pt>
                      <c:pt idx="64">
                        <c:v>0.5396068328144854</c:v>
                      </c:pt>
                      <c:pt idx="65">
                        <c:v>0.55271317504106876</c:v>
                      </c:pt>
                      <c:pt idx="66">
                        <c:v>0.3561180416423137</c:v>
                      </c:pt>
                      <c:pt idx="67">
                        <c:v>-1.1642176566413946</c:v>
                      </c:pt>
                      <c:pt idx="68">
                        <c:v>-0.48268786085904236</c:v>
                      </c:pt>
                      <c:pt idx="69">
                        <c:v>0.3561180416423137</c:v>
                      </c:pt>
                      <c:pt idx="70">
                        <c:v>-0.12881662074128225</c:v>
                      </c:pt>
                      <c:pt idx="71">
                        <c:v>0.7493083084398251</c:v>
                      </c:pt>
                      <c:pt idx="72">
                        <c:v>0.46096877945498288</c:v>
                      </c:pt>
                      <c:pt idx="73">
                        <c:v>-0.29919906968687066</c:v>
                      </c:pt>
                      <c:pt idx="74">
                        <c:v>0.5133941483613188</c:v>
                      </c:pt>
                      <c:pt idx="75">
                        <c:v>0.44786243722839952</c:v>
                      </c:pt>
                      <c:pt idx="76">
                        <c:v>0.63135122840057123</c:v>
                      </c:pt>
                      <c:pt idx="77">
                        <c:v>0.7755209928929917</c:v>
                      </c:pt>
                      <c:pt idx="78">
                        <c:v>0.67067025508032252</c:v>
                      </c:pt>
                      <c:pt idx="79">
                        <c:v>0.60513854394740463</c:v>
                      </c:pt>
                      <c:pt idx="80">
                        <c:v>0.63135122840057123</c:v>
                      </c:pt>
                      <c:pt idx="81">
                        <c:v>0.46096877945498288</c:v>
                      </c:pt>
                      <c:pt idx="82">
                        <c:v>0.3561180416423137</c:v>
                      </c:pt>
                      <c:pt idx="83">
                        <c:v>0.30369267273597911</c:v>
                      </c:pt>
                      <c:pt idx="84">
                        <c:v>0.23816096160306119</c:v>
                      </c:pt>
                      <c:pt idx="85">
                        <c:v>0.1333102237903907</c:v>
                      </c:pt>
                      <c:pt idx="86">
                        <c:v>-0.37783712304637318</c:v>
                      </c:pt>
                      <c:pt idx="87">
                        <c:v>0.38233072609548163</c:v>
                      </c:pt>
                      <c:pt idx="88">
                        <c:v>0.38233072609548163</c:v>
                      </c:pt>
                      <c:pt idx="89">
                        <c:v>0.27747998828281117</c:v>
                      </c:pt>
                      <c:pt idx="90">
                        <c:v>0.39543706832206493</c:v>
                      </c:pt>
                      <c:pt idx="91">
                        <c:v>0.10709753933722405</c:v>
                      </c:pt>
                      <c:pt idx="92">
                        <c:v>0.26437364605622782</c:v>
                      </c:pt>
                      <c:pt idx="93">
                        <c:v>0.10709753933722405</c:v>
                      </c:pt>
                      <c:pt idx="94">
                        <c:v>1.5353143751138191E-2</c:v>
                      </c:pt>
                      <c:pt idx="95">
                        <c:v>2.2468015245535647E-3</c:v>
                      </c:pt>
                      <c:pt idx="96">
                        <c:v>0.26437364605622782</c:v>
                      </c:pt>
                      <c:pt idx="97">
                        <c:v>0.19884193492330993</c:v>
                      </c:pt>
                      <c:pt idx="98">
                        <c:v>0.3561180416423137</c:v>
                      </c:pt>
                      <c:pt idx="99">
                        <c:v>0.34301169941573034</c:v>
                      </c:pt>
                      <c:pt idx="100">
                        <c:v>0.12020388156380737</c:v>
                      </c:pt>
                      <c:pt idx="101">
                        <c:v>0.22505461937647656</c:v>
                      </c:pt>
                    </c:numCache>
                  </c:numRef>
                </c:val>
                <c:smooth val="0"/>
                <c:extLst xmlns:c15="http://schemas.microsoft.com/office/drawing/2012/chart">
                  <c:ext xmlns:c16="http://schemas.microsoft.com/office/drawing/2014/chart" uri="{C3380CC4-5D6E-409C-BE32-E72D297353CC}">
                    <c16:uniqueId val="{00000005-A31F-4F4E-93E8-9EBB54D00608}"/>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'Chart Data'!$BW$4</c15:sqref>
                        </c15:formulaRef>
                      </c:ext>
                    </c:extLst>
                    <c:strCache>
                      <c:ptCount val="1"/>
                      <c:pt idx="0">
                        <c:v>Air traffic (y/y)</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Data'!$BW$213:$BW$318</c15:sqref>
                        </c15:formulaRef>
                      </c:ext>
                    </c:extLst>
                    <c:numCache>
                      <c:formatCode>0.00</c:formatCode>
                      <c:ptCount val="106"/>
                      <c:pt idx="0">
                        <c:v>-0.87243957392663529</c:v>
                      </c:pt>
                      <c:pt idx="1">
                        <c:v>-1.5172016374957409</c:v>
                      </c:pt>
                      <c:pt idx="2">
                        <c:v>-1.7998824938078843</c:v>
                      </c:pt>
                      <c:pt idx="3">
                        <c:v>-1.6184517164646868</c:v>
                      </c:pt>
                      <c:pt idx="4">
                        <c:v>-1.4547738431410924</c:v>
                      </c:pt>
                      <c:pt idx="5">
                        <c:v>-0.98519977747971943</c:v>
                      </c:pt>
                      <c:pt idx="6">
                        <c:v>-0.79030800697880066</c:v>
                      </c:pt>
                      <c:pt idx="7">
                        <c:v>-0.91848007226318873</c:v>
                      </c:pt>
                      <c:pt idx="8">
                        <c:v>-0.85800314648212284</c:v>
                      </c:pt>
                      <c:pt idx="9">
                        <c:v>-0.76026463094562602</c:v>
                      </c:pt>
                      <c:pt idx="10">
                        <c:v>-0.66993941598874374</c:v>
                      </c:pt>
                      <c:pt idx="11">
                        <c:v>-0.68749723315098865</c:v>
                      </c:pt>
                      <c:pt idx="12">
                        <c:v>-0.4688048660523601</c:v>
                      </c:pt>
                      <c:pt idx="13">
                        <c:v>-2.1571032513613584E-3</c:v>
                      </c:pt>
                      <c:pt idx="14">
                        <c:v>0.1427924317658385</c:v>
                      </c:pt>
                      <c:pt idx="15">
                        <c:v>0.14591382148357093</c:v>
                      </c:pt>
                      <c:pt idx="16">
                        <c:v>0.11879674831077042</c:v>
                      </c:pt>
                      <c:pt idx="17">
                        <c:v>0.43815393380626994</c:v>
                      </c:pt>
                      <c:pt idx="18">
                        <c:v>0.63343587802190526</c:v>
                      </c:pt>
                      <c:pt idx="19">
                        <c:v>0.71829866097275585</c:v>
                      </c:pt>
                      <c:pt idx="20">
                        <c:v>0.98147083154907155</c:v>
                      </c:pt>
                      <c:pt idx="21">
                        <c:v>1.1806545129118724</c:v>
                      </c:pt>
                      <c:pt idx="22">
                        <c:v>1.1558784820273713</c:v>
                      </c:pt>
                      <c:pt idx="23">
                        <c:v>1.2095273678008975</c:v>
                      </c:pt>
                      <c:pt idx="24">
                        <c:v>1.2044551095095823</c:v>
                      </c:pt>
                      <c:pt idx="25">
                        <c:v>1.140271533438709</c:v>
                      </c:pt>
                      <c:pt idx="26">
                        <c:v>1.2005533723624167</c:v>
                      </c:pt>
                      <c:pt idx="27">
                        <c:v>1.2895129793177911</c:v>
                      </c:pt>
                      <c:pt idx="28">
                        <c:v>1.2263048375337093</c:v>
                      </c:pt>
                      <c:pt idx="29">
                        <c:v>1.2875621107442083</c:v>
                      </c:pt>
                      <c:pt idx="30">
                        <c:v>1.1262252797089132</c:v>
                      </c:pt>
                      <c:pt idx="31">
                        <c:v>1.1472946603036072</c:v>
                      </c:pt>
                      <c:pt idx="32">
                        <c:v>1.1203726739881648</c:v>
                      </c:pt>
                      <c:pt idx="33">
                        <c:v>1.1730461254748996</c:v>
                      </c:pt>
                      <c:pt idx="34">
                        <c:v>1.2750765518732785</c:v>
                      </c:pt>
                      <c:pt idx="35">
                        <c:v>1.210697888945047</c:v>
                      </c:pt>
                      <c:pt idx="36">
                        <c:v>1.2239637952454099</c:v>
                      </c:pt>
                      <c:pt idx="37">
                        <c:v>1.216160320951079</c:v>
                      </c:pt>
                      <c:pt idx="38">
                        <c:v>1.0838914316621671</c:v>
                      </c:pt>
                      <c:pt idx="39">
                        <c:v>0.92821211949026194</c:v>
                      </c:pt>
                      <c:pt idx="40">
                        <c:v>0.77701980503759716</c:v>
                      </c:pt>
                      <c:pt idx="41">
                        <c:v>0.65021334775471706</c:v>
                      </c:pt>
                      <c:pt idx="42">
                        <c:v>0.67167290206412755</c:v>
                      </c:pt>
                      <c:pt idx="43">
                        <c:v>0.10611610258248241</c:v>
                      </c:pt>
                      <c:pt idx="44">
                        <c:v>-0.75031520122035389</c:v>
                      </c:pt>
                      <c:pt idx="45">
                        <c:v>-0.93740349742694151</c:v>
                      </c:pt>
                      <c:pt idx="46">
                        <c:v>-1.1051781947550599</c:v>
                      </c:pt>
                      <c:pt idx="47">
                        <c:v>-0.99436885977555844</c:v>
                      </c:pt>
                      <c:pt idx="48">
                        <c:v>-0.9945639466329167</c:v>
                      </c:pt>
                      <c:pt idx="49">
                        <c:v>-0.43661553458824437</c:v>
                      </c:pt>
                      <c:pt idx="50">
                        <c:v>-0.35077731735060247</c:v>
                      </c:pt>
                      <c:pt idx="51">
                        <c:v>-1.4097087790913303</c:v>
                      </c:pt>
                      <c:pt idx="52">
                        <c:v>-0.74309698749809761</c:v>
                      </c:pt>
                      <c:pt idx="53">
                        <c:v>-1.3158720007019991</c:v>
                      </c:pt>
                      <c:pt idx="54">
                        <c:v>-1.5546583141085302</c:v>
                      </c:pt>
                      <c:pt idx="55">
                        <c:v>-1.6047956364496074</c:v>
                      </c:pt>
                      <c:pt idx="56">
                        <c:v>-1.3234803881389718</c:v>
                      </c:pt>
                      <c:pt idx="57">
                        <c:v>-1.0129021112245948</c:v>
                      </c:pt>
                      <c:pt idx="58">
                        <c:v>-0.56790898959036484</c:v>
                      </c:pt>
                      <c:pt idx="59">
                        <c:v>-0.38686838596188372</c:v>
                      </c:pt>
                      <c:pt idx="60">
                        <c:v>-0.57766333245827872</c:v>
                      </c:pt>
                      <c:pt idx="61">
                        <c:v>-0.4713409951980177</c:v>
                      </c:pt>
                      <c:pt idx="62">
                        <c:v>-0.49436124436629436</c:v>
                      </c:pt>
                      <c:pt idx="63">
                        <c:v>-0.70583539774266668</c:v>
                      </c:pt>
                      <c:pt idx="64">
                        <c:v>-0.43173836315428743</c:v>
                      </c:pt>
                      <c:pt idx="65">
                        <c:v>0.30510469708792498</c:v>
                      </c:pt>
                      <c:pt idx="66">
                        <c:v>0.35953393029088432</c:v>
                      </c:pt>
                      <c:pt idx="67">
                        <c:v>0.30100787308340121</c:v>
                      </c:pt>
                      <c:pt idx="68">
                        <c:v>0.38313944003123585</c:v>
                      </c:pt>
                      <c:pt idx="69">
                        <c:v>0.55247483221822036</c:v>
                      </c:pt>
                      <c:pt idx="70">
                        <c:v>0.77916576046853825</c:v>
                      </c:pt>
                      <c:pt idx="71">
                        <c:v>0.89446209316727998</c:v>
                      </c:pt>
                      <c:pt idx="72">
                        <c:v>1.2153799735216457</c:v>
                      </c:pt>
                      <c:pt idx="73">
                        <c:v>1.1956762009284598</c:v>
                      </c:pt>
                      <c:pt idx="74">
                        <c:v>1.2670779907215892</c:v>
                      </c:pt>
                      <c:pt idx="75">
                        <c:v>1.2532268238491515</c:v>
                      </c:pt>
                      <c:pt idx="76">
                        <c:v>1.3053150147638115</c:v>
                      </c:pt>
                      <c:pt idx="77">
                        <c:v>1.3076560570521107</c:v>
                      </c:pt>
                      <c:pt idx="78">
                        <c:v>1.3098020124830518</c:v>
                      </c:pt>
                      <c:pt idx="79">
                        <c:v>1.5185449498564083</c:v>
                      </c:pt>
                      <c:pt idx="80">
                        <c:v>1.4319263851893334</c:v>
                      </c:pt>
                      <c:pt idx="81">
                        <c:v>1.4057847463033242</c:v>
                      </c:pt>
                      <c:pt idx="82">
                        <c:v>1.3107774467698432</c:v>
                      </c:pt>
                      <c:pt idx="83">
                        <c:v>1.2465938706989701</c:v>
                      </c:pt>
                      <c:pt idx="84">
                        <c:v>1.2783930284483693</c:v>
                      </c:pt>
                      <c:pt idx="85">
                        <c:v>1.3291156113615212</c:v>
                      </c:pt>
                      <c:pt idx="86">
                        <c:v>1.400712488012009</c:v>
                      </c:pt>
                      <c:pt idx="87">
                        <c:v>1.2975115404694804</c:v>
                      </c:pt>
                      <c:pt idx="88">
                        <c:v>1.3224826582113398</c:v>
                      </c:pt>
                      <c:pt idx="89">
                        <c:v>1.2741011175864871</c:v>
                      </c:pt>
                      <c:pt idx="90">
                        <c:v>1.192359724353369</c:v>
                      </c:pt>
                      <c:pt idx="91">
                        <c:v>0.99746795385245024</c:v>
                      </c:pt>
                      <c:pt idx="92">
                        <c:v>0.92431038234309637</c:v>
                      </c:pt>
                      <c:pt idx="93">
                        <c:v>0.90519187032198523</c:v>
                      </c:pt>
                      <c:pt idx="94">
                        <c:v>0.75946198787535224</c:v>
                      </c:pt>
                      <c:pt idx="95">
                        <c:v>0.32305268796488651</c:v>
                      </c:pt>
                      <c:pt idx="96">
                        <c:v>-0.5491806512839702</c:v>
                      </c:pt>
                      <c:pt idx="97">
                        <c:v>-0.80201321842029727</c:v>
                      </c:pt>
                      <c:pt idx="98">
                        <c:v>-0.87653639793115912</c:v>
                      </c:pt>
                      <c:pt idx="99">
                        <c:v>-0.8866809145137895</c:v>
                      </c:pt>
                      <c:pt idx="100">
                        <c:v>-0.66993941598874374</c:v>
                      </c:pt>
                      <c:pt idx="101">
                        <c:v>-0.36853022137020569</c:v>
                      </c:pt>
                      <c:pt idx="102">
                        <c:v>-0.20251130575831189</c:v>
                      </c:pt>
                      <c:pt idx="103">
                        <c:v>-1.0909368541679056</c:v>
                      </c:pt>
                      <c:pt idx="104">
                        <c:v>-0.56985985816394757</c:v>
                      </c:pt>
                    </c:numCache>
                  </c:numRef>
                </c:val>
                <c:smooth val="0"/>
                <c:extLst xmlns:c15="http://schemas.microsoft.com/office/drawing/2012/chart">
                  <c:ext xmlns:c16="http://schemas.microsoft.com/office/drawing/2014/chart" uri="{C3380CC4-5D6E-409C-BE32-E72D297353CC}">
                    <c16:uniqueId val="{00000006-A31F-4F4E-93E8-9EBB54D00608}"/>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'Chart Data'!$BX$4</c15:sqref>
                        </c15:formulaRef>
                      </c:ext>
                    </c:extLst>
                    <c:strCache>
                      <c:ptCount val="1"/>
                      <c:pt idx="0">
                        <c:v>Car useage</c:v>
                      </c:pt>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Data'!$BX$213:$BX$318</c15:sqref>
                        </c15:formulaRef>
                      </c:ext>
                    </c:extLst>
                    <c:numCache>
                      <c:formatCode>0.00</c:formatCode>
                      <c:ptCount val="106"/>
                      <c:pt idx="0">
                        <c:v>-3.1532435797822611</c:v>
                      </c:pt>
                      <c:pt idx="1">
                        <c:v>-1.0456068120458502</c:v>
                      </c:pt>
                      <c:pt idx="2">
                        <c:v>-1.2919539667163409</c:v>
                      </c:pt>
                      <c:pt idx="3">
                        <c:v>-0.58028440877936938</c:v>
                      </c:pt>
                      <c:pt idx="4">
                        <c:v>-0.58028440877936938</c:v>
                      </c:pt>
                      <c:pt idx="5">
                        <c:v>-0.47079678448137441</c:v>
                      </c:pt>
                      <c:pt idx="6">
                        <c:v>-0.33393725410888131</c:v>
                      </c:pt>
                      <c:pt idx="7">
                        <c:v>-0.16970581766188747</c:v>
                      </c:pt>
                      <c:pt idx="8">
                        <c:v>-3.2846287289394413E-2</c:v>
                      </c:pt>
                      <c:pt idx="9">
                        <c:v>0.3777323038280902</c:v>
                      </c:pt>
                      <c:pt idx="10">
                        <c:v>-0.16970581766188747</c:v>
                      </c:pt>
                      <c:pt idx="11">
                        <c:v>0.21350086738109636</c:v>
                      </c:pt>
                      <c:pt idx="12">
                        <c:v>-0.30656534803438057</c:v>
                      </c:pt>
                      <c:pt idx="13">
                        <c:v>-0.60765631485387017</c:v>
                      </c:pt>
                      <c:pt idx="14">
                        <c:v>0.13138514915759944</c:v>
                      </c:pt>
                      <c:pt idx="15">
                        <c:v>0.43247611597708635</c:v>
                      </c:pt>
                      <c:pt idx="16">
                        <c:v>0.48721992812608522</c:v>
                      </c:pt>
                      <c:pt idx="17">
                        <c:v>0.62407945849857827</c:v>
                      </c:pt>
                      <c:pt idx="18">
                        <c:v>0.56933564634958211</c:v>
                      </c:pt>
                      <c:pt idx="19">
                        <c:v>0.81568280102007018</c:v>
                      </c:pt>
                      <c:pt idx="20">
                        <c:v>0.67882327064757719</c:v>
                      </c:pt>
                      <c:pt idx="21">
                        <c:v>0.35036039775358946</c:v>
                      </c:pt>
                      <c:pt idx="22">
                        <c:v>0.76093898887107403</c:v>
                      </c:pt>
                      <c:pt idx="23">
                        <c:v>0.73356708279657323</c:v>
                      </c:pt>
                      <c:pt idx="24">
                        <c:v>0.84305470709457098</c:v>
                      </c:pt>
                      <c:pt idx="25">
                        <c:v>0.87042661316906911</c:v>
                      </c:pt>
                      <c:pt idx="26">
                        <c:v>0.54196374027508132</c:v>
                      </c:pt>
                      <c:pt idx="27">
                        <c:v>0.54196374027508132</c:v>
                      </c:pt>
                      <c:pt idx="28">
                        <c:v>0.70619517672207521</c:v>
                      </c:pt>
                      <c:pt idx="29">
                        <c:v>0.62407945849857827</c:v>
                      </c:pt>
                      <c:pt idx="30">
                        <c:v>0.48721992812608522</c:v>
                      </c:pt>
                      <c:pt idx="31">
                        <c:v>0.40510420990258827</c:v>
                      </c:pt>
                      <c:pt idx="32">
                        <c:v>0.59670755242408025</c:v>
                      </c:pt>
                      <c:pt idx="33">
                        <c:v>0.3777323038280902</c:v>
                      </c:pt>
                      <c:pt idx="34">
                        <c:v>0.54196374027508132</c:v>
                      </c:pt>
                      <c:pt idx="35">
                        <c:v>0.40510420990258827</c:v>
                      </c:pt>
                      <c:pt idx="36">
                        <c:v>0.73356708279657323</c:v>
                      </c:pt>
                      <c:pt idx="37">
                        <c:v>0.70619517672207521</c:v>
                      </c:pt>
                      <c:pt idx="38">
                        <c:v>0.59670755242408025</c:v>
                      </c:pt>
                      <c:pt idx="39">
                        <c:v>0.48721992812608522</c:v>
                      </c:pt>
                      <c:pt idx="40">
                        <c:v>0.35036039775358946</c:v>
                      </c:pt>
                      <c:pt idx="41">
                        <c:v>0.15875705523209752</c:v>
                      </c:pt>
                      <c:pt idx="42">
                        <c:v>0.43247611597708635</c:v>
                      </c:pt>
                      <c:pt idx="43">
                        <c:v>0.29561658560459331</c:v>
                      </c:pt>
                      <c:pt idx="44">
                        <c:v>4.9269430934102514E-2</c:v>
                      </c:pt>
                      <c:pt idx="45">
                        <c:v>0.13138514915759944</c:v>
                      </c:pt>
                      <c:pt idx="46">
                        <c:v>-1.0456068120458502</c:v>
                      </c:pt>
                      <c:pt idx="47">
                        <c:v>0.26824467953009523</c:v>
                      </c:pt>
                      <c:pt idx="48">
                        <c:v>-0.44342487840687633</c:v>
                      </c:pt>
                      <c:pt idx="49">
                        <c:v>0.29561658560459331</c:v>
                      </c:pt>
                      <c:pt idx="50">
                        <c:v>0.21350086738109636</c:v>
                      </c:pt>
                      <c:pt idx="51">
                        <c:v>-3.20798739193126</c:v>
                      </c:pt>
                      <c:pt idx="52">
                        <c:v>-4.5765826956562021</c:v>
                      </c:pt>
                      <c:pt idx="53">
                        <c:v>-2.3594583036217958</c:v>
                      </c:pt>
                      <c:pt idx="54">
                        <c:v>-0.990862999896854</c:v>
                      </c:pt>
                      <c:pt idx="55">
                        <c:v>-1.1824663424183459</c:v>
                      </c:pt>
                      <c:pt idx="56">
                        <c:v>-0.60765631485387017</c:v>
                      </c:pt>
                      <c:pt idx="57">
                        <c:v>-0.6350282209283683</c:v>
                      </c:pt>
                      <c:pt idx="58">
                        <c:v>-0.52554059663037322</c:v>
                      </c:pt>
                      <c:pt idx="59">
                        <c:v>-0.49816869055587248</c:v>
                      </c:pt>
                      <c:pt idx="60">
                        <c:v>0.10401324308310138</c:v>
                      </c:pt>
                      <c:pt idx="61">
                        <c:v>0.26824467953009523</c:v>
                      </c:pt>
                      <c:pt idx="62">
                        <c:v>0.10401324308310138</c:v>
                      </c:pt>
                      <c:pt idx="63">
                        <c:v>0.24087277345559444</c:v>
                      </c:pt>
                      <c:pt idx="64">
                        <c:v>0.92517042531806515</c:v>
                      </c:pt>
                      <c:pt idx="65">
                        <c:v>0.73356708279657323</c:v>
                      </c:pt>
                      <c:pt idx="66">
                        <c:v>0.43247611597708635</c:v>
                      </c:pt>
                      <c:pt idx="67">
                        <c:v>-0.16970581766188747</c:v>
                      </c:pt>
                      <c:pt idx="68">
                        <c:v>0.21350086738109636</c:v>
                      </c:pt>
                      <c:pt idx="69">
                        <c:v>0.92517042531806515</c:v>
                      </c:pt>
                      <c:pt idx="70">
                        <c:v>0.48721992812608522</c:v>
                      </c:pt>
                      <c:pt idx="71">
                        <c:v>0.95254233139256594</c:v>
                      </c:pt>
                      <c:pt idx="72">
                        <c:v>0.84305470709457098</c:v>
                      </c:pt>
                      <c:pt idx="73">
                        <c:v>0.29561658560459331</c:v>
                      </c:pt>
                      <c:pt idx="74">
                        <c:v>0.73356708279657323</c:v>
                      </c:pt>
                      <c:pt idx="75">
                        <c:v>1.0894018617650592</c:v>
                      </c:pt>
                      <c:pt idx="76">
                        <c:v>1.171517579988556</c:v>
                      </c:pt>
                      <c:pt idx="77">
                        <c:v>1.1441456739140579</c:v>
                      </c:pt>
                      <c:pt idx="78">
                        <c:v>1.0346580496160629</c:v>
                      </c:pt>
                      <c:pt idx="79">
                        <c:v>1.1988894860630541</c:v>
                      </c:pt>
                      <c:pt idx="80">
                        <c:v>0.73356708279657323</c:v>
                      </c:pt>
                      <c:pt idx="81">
                        <c:v>0.67882327064757719</c:v>
                      </c:pt>
                      <c:pt idx="82">
                        <c:v>0.62407945849857827</c:v>
                      </c:pt>
                      <c:pt idx="83">
                        <c:v>0.54196374027508132</c:v>
                      </c:pt>
                      <c:pt idx="84">
                        <c:v>0.84305470709457098</c:v>
                      </c:pt>
                      <c:pt idx="85">
                        <c:v>0.70619517672207521</c:v>
                      </c:pt>
                      <c:pt idx="86">
                        <c:v>0.35036039775358946</c:v>
                      </c:pt>
                      <c:pt idx="87">
                        <c:v>0.62407945849857827</c:v>
                      </c:pt>
                      <c:pt idx="88">
                        <c:v>0.78831089494557216</c:v>
                      </c:pt>
                      <c:pt idx="89">
                        <c:v>0.70619517672207521</c:v>
                      </c:pt>
                      <c:pt idx="90">
                        <c:v>0.81568280102007018</c:v>
                      </c:pt>
                      <c:pt idx="91">
                        <c:v>0.35036039775358946</c:v>
                      </c:pt>
                      <c:pt idx="92">
                        <c:v>0.59670755242408025</c:v>
                      </c:pt>
                      <c:pt idx="93">
                        <c:v>0.35036039775358946</c:v>
                      </c:pt>
                      <c:pt idx="94">
                        <c:v>0.43247611597708635</c:v>
                      </c:pt>
                      <c:pt idx="95">
                        <c:v>0.45984802205158715</c:v>
                      </c:pt>
                      <c:pt idx="96">
                        <c:v>0.29561658560459331</c:v>
                      </c:pt>
                      <c:pt idx="97">
                        <c:v>4.9269430934102514E-2</c:v>
                      </c:pt>
                      <c:pt idx="98">
                        <c:v>-6.0218193363892482E-2</c:v>
                      </c:pt>
                      <c:pt idx="99">
                        <c:v>0.35036039775358946</c:v>
                      </c:pt>
                      <c:pt idx="100">
                        <c:v>0.18612896130659831</c:v>
                      </c:pt>
                      <c:pt idx="101">
                        <c:v>0.48721992812608522</c:v>
                      </c:pt>
                    </c:numCache>
                  </c:numRef>
                </c:val>
                <c:smooth val="0"/>
                <c:extLst xmlns:c15="http://schemas.microsoft.com/office/drawing/2012/chart">
                  <c:ext xmlns:c16="http://schemas.microsoft.com/office/drawing/2014/chart" uri="{C3380CC4-5D6E-409C-BE32-E72D297353CC}">
                    <c16:uniqueId val="{00000007-A31F-4F4E-93E8-9EBB54D00608}"/>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'Chart Data'!$BY$4</c15:sqref>
                        </c15:formulaRef>
                      </c:ext>
                    </c:extLst>
                    <c:strCache>
                      <c:ptCount val="1"/>
                      <c:pt idx="0">
                        <c:v>National rail usage</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Data'!$BY$213:$BY$318</c15:sqref>
                        </c15:formulaRef>
                      </c:ext>
                    </c:extLst>
                    <c:numCache>
                      <c:formatCode>0.00</c:formatCode>
                      <c:ptCount val="106"/>
                      <c:pt idx="0">
                        <c:v>3.9398821483478121</c:v>
                      </c:pt>
                      <c:pt idx="1">
                        <c:v>3.9466341568969603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0.9858995521718138</c:v>
                      </c:pt>
                      <c:pt idx="22">
                        <c:v>0.62925084489587058</c:v>
                      </c:pt>
                      <c:pt idx="23">
                        <c:v>0.13772167850483311</c:v>
                      </c:pt>
                      <c:pt idx="24">
                        <c:v>-0.11184586608955011</c:v>
                      </c:pt>
                      <c:pt idx="25">
                        <c:v>-0.55972820469393048</c:v>
                      </c:pt>
                      <c:pt idx="26">
                        <c:v>-0.84800383890993758</c:v>
                      </c:pt>
                      <c:pt idx="27">
                        <c:v>-0.80959595598424394</c:v>
                      </c:pt>
                      <c:pt idx="28">
                        <c:v>-0.48593527891560284</c:v>
                      </c:pt>
                      <c:pt idx="29">
                        <c:v>-5.8194823780957493E-2</c:v>
                      </c:pt>
                      <c:pt idx="30">
                        <c:v>0.20425135798300836</c:v>
                      </c:pt>
                      <c:pt idx="31">
                        <c:v>0.20779052156511696</c:v>
                      </c:pt>
                      <c:pt idx="32">
                        <c:v>-7.3546332525370142E-2</c:v>
                      </c:pt>
                      <c:pt idx="33">
                        <c:v>-0.40717266778874045</c:v>
                      </c:pt>
                      <c:pt idx="34">
                        <c:v>-0.35150739077378979</c:v>
                      </c:pt>
                      <c:pt idx="35">
                        <c:v>-0.2338700817623954</c:v>
                      </c:pt>
                      <c:pt idx="36">
                        <c:v>-0.3340263599059714</c:v>
                      </c:pt>
                      <c:pt idx="37">
                        <c:v>-0.37169752696023584</c:v>
                      </c:pt>
                      <c:pt idx="38">
                        <c:v>-0.61629599511971489</c:v>
                      </c:pt>
                      <c:pt idx="39">
                        <c:v>-0.47515347502195598</c:v>
                      </c:pt>
                      <c:pt idx="40">
                        <c:v>-0.21040399494183015</c:v>
                      </c:pt>
                      <c:pt idx="41">
                        <c:v>-0.17247847161331925</c:v>
                      </c:pt>
                      <c:pt idx="42">
                        <c:v>-9.5157217872266345E-2</c:v>
                      </c:pt>
                      <c:pt idx="43">
                        <c:v>-0.33366253177838395</c:v>
                      </c:pt>
                      <c:pt idx="44">
                        <c:v>-0.53682283212351956</c:v>
                      </c:pt>
                      <c:pt idx="45">
                        <c:v>-0.59915122372239304</c:v>
                      </c:pt>
                      <c:pt idx="46">
                        <c:v>-0.71608892940317526</c:v>
                      </c:pt>
                      <c:pt idx="47">
                        <c:v>-0.78962760125127429</c:v>
                      </c:pt>
                      <c:pt idx="48">
                        <c:v>-0.54872415977905253</c:v>
                      </c:pt>
                      <c:pt idx="49">
                        <c:v>-0.62104554069165985</c:v>
                      </c:pt>
                      <c:pt idx="50">
                        <c:v>-0.48803708084466396</c:v>
                      </c:pt>
                      <c:pt idx="51">
                        <c:v>-0.35384774285079024</c:v>
                      </c:pt>
                      <c:pt idx="52">
                        <c:v>-0.58981769642341497</c:v>
                      </c:pt>
                      <c:pt idx="53">
                        <c:v>-0.15545540497479607</c:v>
                      </c:pt>
                      <c:pt idx="54">
                        <c:v>-0.44881996356178827</c:v>
                      </c:pt>
                      <c:pt idx="55">
                        <c:v>-0.58300102409450161</c:v>
                      </c:pt>
                      <c:pt idx="56">
                        <c:v>-0.65513705063852501</c:v>
                      </c:pt>
                      <c:pt idx="57">
                        <c:v>-0.78907041688374568</c:v>
                      </c:pt>
                      <c:pt idx="58">
                        <c:v>-0.75348199855820619</c:v>
                      </c:pt>
                      <c:pt idx="59">
                        <c:v>-0.62708669206472678</c:v>
                      </c:pt>
                      <c:pt idx="60">
                        <c:v>-0.43852832662347629</c:v>
                      </c:pt>
                      <c:pt idx="61">
                        <c:v>-0.34961827404548074</c:v>
                      </c:pt>
                      <c:pt idx="62">
                        <c:v>-0.31786816144928337</c:v>
                      </c:pt>
                      <c:pt idx="63">
                        <c:v>-0.39884872188713777</c:v>
                      </c:pt>
                      <c:pt idx="64">
                        <c:v>-0.56507317374649668</c:v>
                      </c:pt>
                      <c:pt idx="65">
                        <c:v>-0.73938214096759824</c:v>
                      </c:pt>
                      <c:pt idx="66">
                        <c:v>-0.39846883769715347</c:v>
                      </c:pt>
                      <c:pt idx="67">
                        <c:v>-0.38766423593513838</c:v>
                      </c:pt>
                      <c:pt idx="68">
                        <c:v>-0.26979371901604937</c:v>
                      </c:pt>
                      <c:pt idx="69">
                        <c:v>-0.13142763944870087</c:v>
                      </c:pt>
                      <c:pt idx="70">
                        <c:v>-0.23955256719622275</c:v>
                      </c:pt>
                      <c:pt idx="71">
                        <c:v>-0.26153783073788339</c:v>
                      </c:pt>
                      <c:pt idx="72">
                        <c:v>-0.34987722016949357</c:v>
                      </c:pt>
                      <c:pt idx="73">
                        <c:v>-0.37788911003975217</c:v>
                      </c:pt>
                      <c:pt idx="74">
                        <c:v>-0.63305700521216413</c:v>
                      </c:pt>
                      <c:pt idx="75">
                        <c:v>-0.62284945098899658</c:v>
                      </c:pt>
                      <c:pt idx="76">
                        <c:v>-0.62052667448396936</c:v>
                      </c:pt>
                      <c:pt idx="77">
                        <c:v>-0.65133146705898326</c:v>
                      </c:pt>
                      <c:pt idx="78">
                        <c:v>-0.61736679347361312</c:v>
                      </c:pt>
                      <c:pt idx="79">
                        <c:v>-0.53280218806216062</c:v>
                      </c:pt>
                      <c:pt idx="80">
                        <c:v>-0.51090598897749828</c:v>
                      </c:pt>
                      <c:pt idx="81">
                        <c:v>-0.53356861681427503</c:v>
                      </c:pt>
                      <c:pt idx="82">
                        <c:v>-0.57744091797352459</c:v>
                      </c:pt>
                      <c:pt idx="83">
                        <c:v>-0.60311667404981184</c:v>
                      </c:pt>
                      <c:pt idx="84">
                        <c:v>-0.61087643855670848</c:v>
                      </c:pt>
                      <c:pt idx="85">
                        <c:v>-0.63232490362334892</c:v>
                      </c:pt>
                      <c:pt idx="86">
                        <c:v>-0.6486824641848794</c:v>
                      </c:pt>
                      <c:pt idx="87">
                        <c:v>-0.69192045884058984</c:v>
                      </c:pt>
                      <c:pt idx="88">
                        <c:v>-0.77530440383979249</c:v>
                      </c:pt>
                      <c:pt idx="89">
                        <c:v>-0.85941449177416251</c:v>
                      </c:pt>
                      <c:pt idx="90">
                        <c:v>-0.81646079797778393</c:v>
                      </c:pt>
                      <c:pt idx="91">
                        <c:v>-0.76649331084767292</c:v>
                      </c:pt>
                    </c:numCache>
                  </c:numRef>
                </c:val>
                <c:smooth val="0"/>
                <c:extLst xmlns:c15="http://schemas.microsoft.com/office/drawing/2012/chart">
                  <c:ext xmlns:c16="http://schemas.microsoft.com/office/drawing/2014/chart" uri="{C3380CC4-5D6E-409C-BE32-E72D297353CC}">
                    <c16:uniqueId val="{00000008-A31F-4F4E-93E8-9EBB54D00608}"/>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'Chart Data'!$BZ$4</c15:sqref>
                        </c15:formulaRef>
                      </c:ext>
                    </c:extLst>
                    <c:strCache>
                      <c:ptCount val="1"/>
                      <c:pt idx="0">
                        <c:v>London tube usage</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Data'!$BZ$213:$BZ$318</c15:sqref>
                        </c15:formulaRef>
                      </c:ext>
                    </c:extLst>
                    <c:numCache>
                      <c:formatCode>0.00</c:formatCode>
                      <c:ptCount val="106"/>
                      <c:pt idx="0">
                        <c:v>-3.5701574402874907E-2</c:v>
                      </c:pt>
                      <c:pt idx="1">
                        <c:v>-0.63784938834738569</c:v>
                      </c:pt>
                      <c:pt idx="2">
                        <c:v>-0.74411076727877035</c:v>
                      </c:pt>
                      <c:pt idx="3">
                        <c:v>-0.46074709012841358</c:v>
                      </c:pt>
                      <c:pt idx="4">
                        <c:v>-0.70869030763497665</c:v>
                      </c:pt>
                      <c:pt idx="5">
                        <c:v>1.6999009481430665</c:v>
                      </c:pt>
                      <c:pt idx="6">
                        <c:v>1.6644804884992692</c:v>
                      </c:pt>
                      <c:pt idx="7">
                        <c:v>1.3456963517051186</c:v>
                      </c:pt>
                      <c:pt idx="8">
                        <c:v>0.31850302203506925</c:v>
                      </c:pt>
                      <c:pt idx="9">
                        <c:v>-0.60242892870359199</c:v>
                      </c:pt>
                      <c:pt idx="10">
                        <c:v>-0.46074709012841358</c:v>
                      </c:pt>
                      <c:pt idx="11">
                        <c:v>-0.56700846905979818</c:v>
                      </c:pt>
                      <c:pt idx="12">
                        <c:v>0.46018486061025116</c:v>
                      </c:pt>
                      <c:pt idx="13">
                        <c:v>-0.31906525155323517</c:v>
                      </c:pt>
                      <c:pt idx="14">
                        <c:v>-0.95663352514153965</c:v>
                      </c:pt>
                      <c:pt idx="15">
                        <c:v>0.3893439413226602</c:v>
                      </c:pt>
                      <c:pt idx="16">
                        <c:v>0.49560532025404491</c:v>
                      </c:pt>
                      <c:pt idx="17">
                        <c:v>-0.21280387262185052</c:v>
                      </c:pt>
                      <c:pt idx="18">
                        <c:v>0.95607129562337723</c:v>
                      </c:pt>
                      <c:pt idx="19">
                        <c:v>0.81438945704819532</c:v>
                      </c:pt>
                      <c:pt idx="20">
                        <c:v>0.81438945704819532</c:v>
                      </c:pt>
                      <c:pt idx="21">
                        <c:v>0.21224164310368812</c:v>
                      </c:pt>
                      <c:pt idx="22">
                        <c:v>-2.8111475908119542E-4</c:v>
                      </c:pt>
                      <c:pt idx="23">
                        <c:v>-0.35448571119702893</c:v>
                      </c:pt>
                      <c:pt idx="24">
                        <c:v>0.24766210274748185</c:v>
                      </c:pt>
                      <c:pt idx="25">
                        <c:v>-0.38990617084082263</c:v>
                      </c:pt>
                      <c:pt idx="26">
                        <c:v>-0.10654249369046587</c:v>
                      </c:pt>
                      <c:pt idx="27">
                        <c:v>0.63728715882922327</c:v>
                      </c:pt>
                      <c:pt idx="28">
                        <c:v>-0.67326984799118295</c:v>
                      </c:pt>
                      <c:pt idx="29">
                        <c:v>0.84980991669199257</c:v>
                      </c:pt>
                      <c:pt idx="30">
                        <c:v>-0.95663352514153965</c:v>
                      </c:pt>
                      <c:pt idx="31">
                        <c:v>-0.14196295333425957</c:v>
                      </c:pt>
                      <c:pt idx="32">
                        <c:v>0.28308256239127555</c:v>
                      </c:pt>
                      <c:pt idx="33">
                        <c:v>7.0559804528506229E-2</c:v>
                      </c:pt>
                      <c:pt idx="34">
                        <c:v>0.70812807811681422</c:v>
                      </c:pt>
                      <c:pt idx="35">
                        <c:v>0.1768211834598909</c:v>
                      </c:pt>
                      <c:pt idx="36">
                        <c:v>-0.21280387262185052</c:v>
                      </c:pt>
                      <c:pt idx="37">
                        <c:v>-3.5701574402874907E-2</c:v>
                      </c:pt>
                      <c:pt idx="38">
                        <c:v>0.53102577989783861</c:v>
                      </c:pt>
                      <c:pt idx="39">
                        <c:v>0.24766210274748185</c:v>
                      </c:pt>
                      <c:pt idx="40">
                        <c:v>0.1768211834598909</c:v>
                      </c:pt>
                      <c:pt idx="41">
                        <c:v>-0.10654249369046587</c:v>
                      </c:pt>
                      <c:pt idx="42">
                        <c:v>0.28308256239127555</c:v>
                      </c:pt>
                      <c:pt idx="43">
                        <c:v>0.49560532025404491</c:v>
                      </c:pt>
                      <c:pt idx="44">
                        <c:v>-0.28364479190943798</c:v>
                      </c:pt>
                      <c:pt idx="45">
                        <c:v>1.168594053486143</c:v>
                      </c:pt>
                      <c:pt idx="46">
                        <c:v>0.10598026417230347</c:v>
                      </c:pt>
                      <c:pt idx="47">
                        <c:v>1.0269122149109646</c:v>
                      </c:pt>
                      <c:pt idx="48">
                        <c:v>0.81438945704819532</c:v>
                      </c:pt>
                      <c:pt idx="49">
                        <c:v>1.3811168113489125</c:v>
                      </c:pt>
                      <c:pt idx="50">
                        <c:v>0.56644623954163231</c:v>
                      </c:pt>
                      <c:pt idx="51">
                        <c:v>2.8274522468038623</c:v>
                      </c:pt>
                      <c:pt idx="52">
                        <c:v>1.3811168113489125</c:v>
                      </c:pt>
                      <c:pt idx="53">
                        <c:v>-0.42532663048461988</c:v>
                      </c:pt>
                      <c:pt idx="54">
                        <c:v>-0.70869030763497665</c:v>
                      </c:pt>
                      <c:pt idx="55">
                        <c:v>-0.38990617084082263</c:v>
                      </c:pt>
                      <c:pt idx="56">
                        <c:v>0.77896899740440162</c:v>
                      </c:pt>
                      <c:pt idx="57">
                        <c:v>1.4519577306365035</c:v>
                      </c:pt>
                      <c:pt idx="58">
                        <c:v>2.1957873831561927</c:v>
                      </c:pt>
                      <c:pt idx="59">
                        <c:v>1.4519577306365035</c:v>
                      </c:pt>
                      <c:pt idx="60">
                        <c:v>0.70812807811681422</c:v>
                      </c:pt>
                      <c:pt idx="61">
                        <c:v>-7.1122034046672153E-2</c:v>
                      </c:pt>
                      <c:pt idx="62">
                        <c:v>0.3539234816788665</c:v>
                      </c:pt>
                      <c:pt idx="63">
                        <c:v>-0.46074709012841358</c:v>
                      </c:pt>
                      <c:pt idx="64">
                        <c:v>0.28308256239127555</c:v>
                      </c:pt>
                      <c:pt idx="65">
                        <c:v>0.53102577989783861</c:v>
                      </c:pt>
                      <c:pt idx="66">
                        <c:v>0.49560532025404491</c:v>
                      </c:pt>
                      <c:pt idx="67">
                        <c:v>0.10598026417230347</c:v>
                      </c:pt>
                      <c:pt idx="68">
                        <c:v>1.8770032463620385</c:v>
                      </c:pt>
                      <c:pt idx="69">
                        <c:v>0.42476440096645396</c:v>
                      </c:pt>
                      <c:pt idx="70">
                        <c:v>1.3811168113489125</c:v>
                      </c:pt>
                      <c:pt idx="71">
                        <c:v>0.67270761847301697</c:v>
                      </c:pt>
                      <c:pt idx="72">
                        <c:v>0.53102577989783861</c:v>
                      </c:pt>
                      <c:pt idx="73">
                        <c:v>-0.17738341297805682</c:v>
                      </c:pt>
                      <c:pt idx="74">
                        <c:v>0.46018486061025116</c:v>
                      </c:pt>
                      <c:pt idx="75">
                        <c:v>0.46018486061025116</c:v>
                      </c:pt>
                      <c:pt idx="76">
                        <c:v>-0.17738341297805682</c:v>
                      </c:pt>
                      <c:pt idx="77">
                        <c:v>0.21224164310368812</c:v>
                      </c:pt>
                      <c:pt idx="78">
                        <c:v>0.49560532025404491</c:v>
                      </c:pt>
                      <c:pt idx="79">
                        <c:v>0.60186669918542957</c:v>
                      </c:pt>
                      <c:pt idx="80">
                        <c:v>-7.1122034046672153E-2</c:v>
                      </c:pt>
                      <c:pt idx="81">
                        <c:v>1.2394349727737339</c:v>
                      </c:pt>
                      <c:pt idx="82">
                        <c:v>0.24766210274748185</c:v>
                      </c:pt>
                      <c:pt idx="83">
                        <c:v>0.74354853776060792</c:v>
                      </c:pt>
                      <c:pt idx="84">
                        <c:v>7.0559804528506229E-2</c:v>
                      </c:pt>
                      <c:pt idx="85">
                        <c:v>0.49560532025404491</c:v>
                      </c:pt>
                      <c:pt idx="86">
                        <c:v>1.6644804884992692</c:v>
                      </c:pt>
                      <c:pt idx="87">
                        <c:v>-0.49616754977220728</c:v>
                      </c:pt>
                      <c:pt idx="88">
                        <c:v>-10.768100846472677</c:v>
                      </c:pt>
                      <c:pt idx="89">
                        <c:v>0.1414007238160972</c:v>
                      </c:pt>
                      <c:pt idx="90">
                        <c:v>0.56644623954163231</c:v>
                      </c:pt>
                      <c:pt idx="91">
                        <c:v>-0.21280387262185052</c:v>
                      </c:pt>
                      <c:pt idx="92">
                        <c:v>0.1768211834598909</c:v>
                      </c:pt>
                      <c:pt idx="93">
                        <c:v>0.21224164310368812</c:v>
                      </c:pt>
                      <c:pt idx="94">
                        <c:v>-0.42532663048461988</c:v>
                      </c:pt>
                      <c:pt idx="95">
                        <c:v>7.0559804528506229E-2</c:v>
                      </c:pt>
                      <c:pt idx="96">
                        <c:v>7.0559804528506229E-2</c:v>
                      </c:pt>
                      <c:pt idx="97">
                        <c:v>1.1331735938423493</c:v>
                      </c:pt>
                      <c:pt idx="98">
                        <c:v>0.63728715882922327</c:v>
                      </c:pt>
                      <c:pt idx="99">
                        <c:v>1.2748554324175276</c:v>
                      </c:pt>
                      <c:pt idx="100">
                        <c:v>1.2394349727737339</c:v>
                      </c:pt>
                    </c:numCache>
                  </c:numRef>
                </c:val>
                <c:smooth val="0"/>
                <c:extLst xmlns:c15="http://schemas.microsoft.com/office/drawing/2012/chart">
                  <c:ext xmlns:c16="http://schemas.microsoft.com/office/drawing/2014/chart" uri="{C3380CC4-5D6E-409C-BE32-E72D297353CC}">
                    <c16:uniqueId val="{00000009-A31F-4F4E-93E8-9EBB54D00608}"/>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'Chart Data'!$CA$4</c15:sqref>
                        </c15:formulaRef>
                      </c:ext>
                    </c:extLst>
                    <c:strCache>
                      <c:ptCount val="1"/>
                      <c:pt idx="0">
                        <c:v>London bus usage</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Data'!$CA$213:$CA$318</c15:sqref>
                        </c15:formulaRef>
                      </c:ext>
                    </c:extLst>
                    <c:numCache>
                      <c:formatCode>0.00</c:formatCode>
                      <c:ptCount val="106"/>
                      <c:pt idx="0">
                        <c:v>0.69724811651590701</c:v>
                      </c:pt>
                      <c:pt idx="1">
                        <c:v>-0.16387077275552847</c:v>
                      </c:pt>
                      <c:pt idx="2">
                        <c:v>-0.54659027909839231</c:v>
                      </c:pt>
                      <c:pt idx="3">
                        <c:v>-2.0350957876959858E-2</c:v>
                      </c:pt>
                      <c:pt idx="4">
                        <c:v>-0.45091040251267522</c:v>
                      </c:pt>
                      <c:pt idx="5">
                        <c:v>1.2713273760301957</c:v>
                      </c:pt>
                      <c:pt idx="6">
                        <c:v>-0.64227015568410473</c:v>
                      </c:pt>
                      <c:pt idx="7">
                        <c:v>3.2806047843302131</c:v>
                      </c:pt>
                      <c:pt idx="8">
                        <c:v>0.5058883633444774</c:v>
                      </c:pt>
                      <c:pt idx="9">
                        <c:v>-6.8190896169816065E-2</c:v>
                      </c:pt>
                      <c:pt idx="10">
                        <c:v>-2.0350957876959858E-2</c:v>
                      </c:pt>
                      <c:pt idx="11">
                        <c:v>2.7488980415901105E-2</c:v>
                      </c:pt>
                      <c:pt idx="12">
                        <c:v>0.88860786968733652</c:v>
                      </c:pt>
                      <c:pt idx="13">
                        <c:v>-1.3598692300769717</c:v>
                      </c:pt>
                      <c:pt idx="14">
                        <c:v>0.26668867188018686</c:v>
                      </c:pt>
                      <c:pt idx="15">
                        <c:v>3.3762846609159305</c:v>
                      </c:pt>
                      <c:pt idx="16">
                        <c:v>1.1756474994444832</c:v>
                      </c:pt>
                      <c:pt idx="17">
                        <c:v>-2.0350957876959858E-2</c:v>
                      </c:pt>
                      <c:pt idx="18">
                        <c:v>1.1756474994444832</c:v>
                      </c:pt>
                      <c:pt idx="19">
                        <c:v>0.41020848675876026</c:v>
                      </c:pt>
                      <c:pt idx="20">
                        <c:v>0.12316885700161351</c:v>
                      </c:pt>
                      <c:pt idx="21">
                        <c:v>0.45804842505161641</c:v>
                      </c:pt>
                      <c:pt idx="22">
                        <c:v>0.26668867188018686</c:v>
                      </c:pt>
                      <c:pt idx="23">
                        <c:v>0.12316885700161351</c:v>
                      </c:pt>
                      <c:pt idx="24">
                        <c:v>-0.16387077275552847</c:v>
                      </c:pt>
                      <c:pt idx="25">
                        <c:v>-0.59443021739124857</c:v>
                      </c:pt>
                      <c:pt idx="26">
                        <c:v>-1.0249896620269687</c:v>
                      </c:pt>
                      <c:pt idx="27">
                        <c:v>0.21884873358733067</c:v>
                      </c:pt>
                      <c:pt idx="28">
                        <c:v>-2.0350957876959858E-2</c:v>
                      </c:pt>
                      <c:pt idx="29">
                        <c:v>1.3191673143230518</c:v>
                      </c:pt>
                      <c:pt idx="30">
                        <c:v>0.45804842505161641</c:v>
                      </c:pt>
                      <c:pt idx="31">
                        <c:v>-0.30739058763410182</c:v>
                      </c:pt>
                      <c:pt idx="32">
                        <c:v>0.60156823993018982</c:v>
                      </c:pt>
                      <c:pt idx="33">
                        <c:v>2.7488980415901105E-2</c:v>
                      </c:pt>
                      <c:pt idx="34">
                        <c:v>1.079967622858766</c:v>
                      </c:pt>
                      <c:pt idx="35">
                        <c:v>-0.11603083446267226</c:v>
                      </c:pt>
                      <c:pt idx="36">
                        <c:v>0.12316885700161351</c:v>
                      </c:pt>
                      <c:pt idx="37">
                        <c:v>-0.11603083446267226</c:v>
                      </c:pt>
                      <c:pt idx="38">
                        <c:v>2.7488980415901105E-2</c:v>
                      </c:pt>
                      <c:pt idx="39">
                        <c:v>-1.0249896620269687</c:v>
                      </c:pt>
                      <c:pt idx="40">
                        <c:v>-0.11603083446267226</c:v>
                      </c:pt>
                      <c:pt idx="41">
                        <c:v>-0.97714972373410769</c:v>
                      </c:pt>
                      <c:pt idx="42">
                        <c:v>-1.2163494151983982</c:v>
                      </c:pt>
                      <c:pt idx="43">
                        <c:v>0.31452861017304307</c:v>
                      </c:pt>
                      <c:pt idx="44">
                        <c:v>-1.455549106662684</c:v>
                      </c:pt>
                      <c:pt idx="45">
                        <c:v>-1.2163494151983982</c:v>
                      </c:pt>
                      <c:pt idx="46">
                        <c:v>-1.5990689215412575</c:v>
                      </c:pt>
                      <c:pt idx="47">
                        <c:v>-1.1685094769055373</c:v>
                      </c:pt>
                      <c:pt idx="48">
                        <c:v>-1.455549106662684</c:v>
                      </c:pt>
                      <c:pt idx="49">
                        <c:v>-0.69011009397696577</c:v>
                      </c:pt>
                      <c:pt idx="50">
                        <c:v>-0.64227015568410473</c:v>
                      </c:pt>
                      <c:pt idx="51">
                        <c:v>1.3032206682254364</c:v>
                      </c:pt>
                      <c:pt idx="52">
                        <c:v>0.60156823993018982</c:v>
                      </c:pt>
                      <c:pt idx="53">
                        <c:v>-1.9817884278841165</c:v>
                      </c:pt>
                      <c:pt idx="54">
                        <c:v>-1.7425887364198307</c:v>
                      </c:pt>
                      <c:pt idx="55">
                        <c:v>-1.2163494151983982</c:v>
                      </c:pt>
                      <c:pt idx="56">
                        <c:v>-1.5990689215412575</c:v>
                      </c:pt>
                      <c:pt idx="57">
                        <c:v>-0.64227015568410473</c:v>
                      </c:pt>
                      <c:pt idx="58">
                        <c:v>-2.0350957876959858E-2</c:v>
                      </c:pt>
                      <c:pt idx="59">
                        <c:v>-0.59443021739124857</c:v>
                      </c:pt>
                      <c:pt idx="60">
                        <c:v>-0.40307046421981901</c:v>
                      </c:pt>
                      <c:pt idx="61">
                        <c:v>-0.97714972373410769</c:v>
                      </c:pt>
                      <c:pt idx="62">
                        <c:v>-1.0249896620269687</c:v>
                      </c:pt>
                      <c:pt idx="63">
                        <c:v>-1.3120292917841105</c:v>
                      </c:pt>
                      <c:pt idx="64">
                        <c:v>-0.92930978544125153</c:v>
                      </c:pt>
                      <c:pt idx="65">
                        <c:v>-0.88146984714839527</c:v>
                      </c:pt>
                      <c:pt idx="66">
                        <c:v>-0.69011009397696577</c:v>
                      </c:pt>
                      <c:pt idx="67">
                        <c:v>-6.8190896169816065E-2</c:v>
                      </c:pt>
                      <c:pt idx="68">
                        <c:v>-0.69011009397696577</c:v>
                      </c:pt>
                      <c:pt idx="69">
                        <c:v>-0.92930978544125153</c:v>
                      </c:pt>
                      <c:pt idx="70">
                        <c:v>-0.3552305259269628</c:v>
                      </c:pt>
                      <c:pt idx="71">
                        <c:v>-0.73795003226982192</c:v>
                      </c:pt>
                      <c:pt idx="72">
                        <c:v>-0.83362990885553434</c:v>
                      </c:pt>
                      <c:pt idx="73">
                        <c:v>-6.8190896169816065E-2</c:v>
                      </c:pt>
                      <c:pt idx="74">
                        <c:v>-0.88146984714839527</c:v>
                      </c:pt>
                      <c:pt idx="75">
                        <c:v>-0.64227015568410473</c:v>
                      </c:pt>
                      <c:pt idx="76">
                        <c:v>-1.2641893534912545</c:v>
                      </c:pt>
                      <c:pt idx="77">
                        <c:v>-1.4077091683698277</c:v>
                      </c:pt>
                      <c:pt idx="78">
                        <c:v>-1.7425887364198307</c:v>
                      </c:pt>
                      <c:pt idx="79">
                        <c:v>-1.455549106662684</c:v>
                      </c:pt>
                      <c:pt idx="80">
                        <c:v>-1.3120292917841105</c:v>
                      </c:pt>
                      <c:pt idx="81">
                        <c:v>2.7488980415901105E-2</c:v>
                      </c:pt>
                      <c:pt idx="82">
                        <c:v>-0.25955064934124561</c:v>
                      </c:pt>
                      <c:pt idx="83">
                        <c:v>-0.45091040251267522</c:v>
                      </c:pt>
                      <c:pt idx="84">
                        <c:v>-0.30739058763410182</c:v>
                      </c:pt>
                      <c:pt idx="85">
                        <c:v>-0.78578997056267808</c:v>
                      </c:pt>
                      <c:pt idx="86">
                        <c:v>-0.3552305259269628</c:v>
                      </c:pt>
                      <c:pt idx="87">
                        <c:v>-0.83362990885553434</c:v>
                      </c:pt>
                      <c:pt idx="88">
                        <c:v>0.45804842505161641</c:v>
                      </c:pt>
                      <c:pt idx="89">
                        <c:v>-1.1685094769055373</c:v>
                      </c:pt>
                      <c:pt idx="90">
                        <c:v>-0.64227015568410473</c:v>
                      </c:pt>
                      <c:pt idx="91">
                        <c:v>-1.3120292917841105</c:v>
                      </c:pt>
                      <c:pt idx="92">
                        <c:v>-0.59443021739124857</c:v>
                      </c:pt>
                      <c:pt idx="93">
                        <c:v>-1.1685094769055373</c:v>
                      </c:pt>
                      <c:pt idx="94">
                        <c:v>-1.5033890449555403</c:v>
                      </c:pt>
                      <c:pt idx="95">
                        <c:v>-2.8429073171555519</c:v>
                      </c:pt>
                      <c:pt idx="96">
                        <c:v>-1.3120292917841105</c:v>
                      </c:pt>
                      <c:pt idx="97">
                        <c:v>-1.0728296003198248</c:v>
                      </c:pt>
                      <c:pt idx="98">
                        <c:v>-1.2641893534912545</c:v>
                      </c:pt>
                      <c:pt idx="99">
                        <c:v>-1.120669538612681</c:v>
                      </c:pt>
                      <c:pt idx="100">
                        <c:v>-1.2641893534912545</c:v>
                      </c:pt>
                    </c:numCache>
                  </c:numRef>
                </c:val>
                <c:smooth val="0"/>
                <c:extLst xmlns:c15="http://schemas.microsoft.com/office/drawing/2012/chart">
                  <c:ext xmlns:c16="http://schemas.microsoft.com/office/drawing/2014/chart" uri="{C3380CC4-5D6E-409C-BE32-E72D297353CC}">
                    <c16:uniqueId val="{0000000A-A31F-4F4E-93E8-9EBB54D00608}"/>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'Chart Data'!$CB$4</c15:sqref>
                        </c15:formulaRef>
                      </c:ext>
                    </c:extLst>
                    <c:strCache>
                      <c:ptCount val="1"/>
                      <c:pt idx="0">
                        <c:v>Potential redundancies (HR1)</c:v>
                      </c:pt>
                    </c:strCache>
                  </c:strRef>
                </c:tx>
                <c:spPr>
                  <a:ln w="28575" cap="rnd">
                    <a:solidFill>
                      <a:schemeClr val="accent4">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Data'!$CB$213:$CB$318</c15:sqref>
                        </c15:formulaRef>
                      </c:ext>
                    </c:extLst>
                    <c:numCache>
                      <c:formatCode>0.00</c:formatCode>
                      <c:ptCount val="106"/>
                      <c:pt idx="0">
                        <c:v>-1.2501871536323852</c:v>
                      </c:pt>
                      <c:pt idx="1">
                        <c:v>-0.26471192654983527</c:v>
                      </c:pt>
                      <c:pt idx="2">
                        <c:v>0.53585073032958719</c:v>
                      </c:pt>
                      <c:pt idx="3">
                        <c:v>1.0736199933203296</c:v>
                      </c:pt>
                      <c:pt idx="4">
                        <c:v>0.23259411519645809</c:v>
                      </c:pt>
                      <c:pt idx="5">
                        <c:v>1.3472905972209583</c:v>
                      </c:pt>
                      <c:pt idx="6">
                        <c:v>0.43055933741392399</c:v>
                      </c:pt>
                      <c:pt idx="7">
                        <c:v>0.21258004877447254</c:v>
                      </c:pt>
                      <c:pt idx="8">
                        <c:v>0.84171787586558389</c:v>
                      </c:pt>
                      <c:pt idx="9">
                        <c:v>0.5058296306966088</c:v>
                      </c:pt>
                      <c:pt idx="10">
                        <c:v>1.0762305237231973</c:v>
                      </c:pt>
                      <c:pt idx="11">
                        <c:v>8.2488617031566402E-2</c:v>
                      </c:pt>
                      <c:pt idx="12">
                        <c:v>-0.4983543976064928</c:v>
                      </c:pt>
                      <c:pt idx="13">
                        <c:v>-0.33824186623060831</c:v>
                      </c:pt>
                      <c:pt idx="14">
                        <c:v>-0.67151958099671571</c:v>
                      </c:pt>
                      <c:pt idx="15">
                        <c:v>-0.63975812776182561</c:v>
                      </c:pt>
                      <c:pt idx="16">
                        <c:v>-0.2120662300920037</c:v>
                      </c:pt>
                      <c:pt idx="17">
                        <c:v>-0.18030477685711357</c:v>
                      </c:pt>
                      <c:pt idx="18">
                        <c:v>-0.14201699761505424</c:v>
                      </c:pt>
                      <c:pt idx="19">
                        <c:v>0.14035537429513334</c:v>
                      </c:pt>
                      <c:pt idx="20">
                        <c:v>1.3272765307989727</c:v>
                      </c:pt>
                      <c:pt idx="21">
                        <c:v>-0.77942150431524659</c:v>
                      </c:pt>
                      <c:pt idx="22">
                        <c:v>-0.36608752386119692</c:v>
                      </c:pt>
                      <c:pt idx="23">
                        <c:v>-0.63801777415991379</c:v>
                      </c:pt>
                      <c:pt idx="24">
                        <c:v>-0.3251892142162699</c:v>
                      </c:pt>
                      <c:pt idx="25">
                        <c:v>-0.57405977928965557</c:v>
                      </c:pt>
                      <c:pt idx="26">
                        <c:v>-0.50662107721557381</c:v>
                      </c:pt>
                      <c:pt idx="27">
                        <c:v>0.45013831543543159</c:v>
                      </c:pt>
                      <c:pt idx="28">
                        <c:v>-0.16420650603942955</c:v>
                      </c:pt>
                      <c:pt idx="29">
                        <c:v>-0.76158287989565077</c:v>
                      </c:pt>
                      <c:pt idx="30">
                        <c:v>-0.54316850285572138</c:v>
                      </c:pt>
                      <c:pt idx="31">
                        <c:v>-0.48704209919406621</c:v>
                      </c:pt>
                      <c:pt idx="32">
                        <c:v>-0.79464959833197468</c:v>
                      </c:pt>
                      <c:pt idx="33">
                        <c:v>-1.0883342686545889</c:v>
                      </c:pt>
                      <c:pt idx="34">
                        <c:v>-1.0061025609642569</c:v>
                      </c:pt>
                      <c:pt idx="35">
                        <c:v>-0.79726012873484242</c:v>
                      </c:pt>
                      <c:pt idx="36">
                        <c:v>-1.3437311597351438</c:v>
                      </c:pt>
                      <c:pt idx="37">
                        <c:v>0.57500868637260238</c:v>
                      </c:pt>
                      <c:pt idx="38">
                        <c:v>0.80473536182495842</c:v>
                      </c:pt>
                      <c:pt idx="39">
                        <c:v>-0.16638194804181927</c:v>
                      </c:pt>
                      <c:pt idx="40">
                        <c:v>-0.49400351360171335</c:v>
                      </c:pt>
                      <c:pt idx="41">
                        <c:v>-0.24469786012784972</c:v>
                      </c:pt>
                      <c:pt idx="42">
                        <c:v>-0.27732949016369574</c:v>
                      </c:pt>
                      <c:pt idx="43">
                        <c:v>-0.54534394485811111</c:v>
                      </c:pt>
                      <c:pt idx="44">
                        <c:v>-2.8023836689832132E-2</c:v>
                      </c:pt>
                      <c:pt idx="45">
                        <c:v>0.26348539163039236</c:v>
                      </c:pt>
                      <c:pt idx="46">
                        <c:v>1.431262658513202</c:v>
                      </c:pt>
                      <c:pt idx="47">
                        <c:v>-0.7250354542555032</c:v>
                      </c:pt>
                      <c:pt idx="48">
                        <c:v>-0.40698583350612394</c:v>
                      </c:pt>
                      <c:pt idx="49">
                        <c:v>2.4397975708210833</c:v>
                      </c:pt>
                      <c:pt idx="50">
                        <c:v>-0.60364579052215595</c:v>
                      </c:pt>
                      <c:pt idx="51">
                        <c:v>-1.8714933895148935</c:v>
                      </c:pt>
                      <c:pt idx="52">
                        <c:v>-1.5273384647368373</c:v>
                      </c:pt>
                      <c:pt idx="53">
                        <c:v>-0.76680394070138613</c:v>
                      </c:pt>
                      <c:pt idx="54">
                        <c:v>0.12599745707936111</c:v>
                      </c:pt>
                      <c:pt idx="55">
                        <c:v>0.56239112275874192</c:v>
                      </c:pt>
                      <c:pt idx="56">
                        <c:v>0.53802617233197692</c:v>
                      </c:pt>
                      <c:pt idx="57">
                        <c:v>0.96745842360371059</c:v>
                      </c:pt>
                      <c:pt idx="58">
                        <c:v>1.6461963283493077</c:v>
                      </c:pt>
                      <c:pt idx="59">
                        <c:v>5.2032428998110107E-2</c:v>
                      </c:pt>
                      <c:pt idx="60">
                        <c:v>0.21997655158259763</c:v>
                      </c:pt>
                      <c:pt idx="61">
                        <c:v>0.45622955304212287</c:v>
                      </c:pt>
                      <c:pt idx="62">
                        <c:v>0.71771768172936901</c:v>
                      </c:pt>
                      <c:pt idx="63">
                        <c:v>0.44709269663208595</c:v>
                      </c:pt>
                      <c:pt idx="64">
                        <c:v>1.6562033615603007</c:v>
                      </c:pt>
                      <c:pt idx="65">
                        <c:v>0.41794177380006353</c:v>
                      </c:pt>
                      <c:pt idx="66">
                        <c:v>0.46928220505646123</c:v>
                      </c:pt>
                      <c:pt idx="67">
                        <c:v>0.20300810396395771</c:v>
                      </c:pt>
                      <c:pt idx="68">
                        <c:v>-0.73982845987175339</c:v>
                      </c:pt>
                      <c:pt idx="69">
                        <c:v>0.1407904626956113</c:v>
                      </c:pt>
                      <c:pt idx="70">
                        <c:v>-0.15071876562461317</c:v>
                      </c:pt>
                      <c:pt idx="71">
                        <c:v>0.82474942824694397</c:v>
                      </c:pt>
                      <c:pt idx="72">
                        <c:v>0.39531717697521029</c:v>
                      </c:pt>
                      <c:pt idx="73">
                        <c:v>-0.80639698514487923</c:v>
                      </c:pt>
                      <c:pt idx="74">
                        <c:v>0.15688873351329533</c:v>
                      </c:pt>
                      <c:pt idx="75">
                        <c:v>1.6892700799966245</c:v>
                      </c:pt>
                      <c:pt idx="76">
                        <c:v>-0.30648041299571821</c:v>
                      </c:pt>
                      <c:pt idx="77">
                        <c:v>0.55629988515205064</c:v>
                      </c:pt>
                      <c:pt idx="78">
                        <c:v>0.34658727612168022</c:v>
                      </c:pt>
                      <c:pt idx="79">
                        <c:v>-5.4999317519464845E-2</c:v>
                      </c:pt>
                      <c:pt idx="80">
                        <c:v>-0.22250835170347444</c:v>
                      </c:pt>
                      <c:pt idx="81">
                        <c:v>-5.8480024723288421E-2</c:v>
                      </c:pt>
                      <c:pt idx="82">
                        <c:v>2.2011329365131768E-2</c:v>
                      </c:pt>
                      <c:pt idx="83">
                        <c:v>-0.12461346159593636</c:v>
                      </c:pt>
                      <c:pt idx="84">
                        <c:v>0.64810353765289741</c:v>
                      </c:pt>
                      <c:pt idx="85">
                        <c:v>1.0699030952705147E-2</c:v>
                      </c:pt>
                      <c:pt idx="86">
                        <c:v>-1.0087130913671245</c:v>
                      </c:pt>
                      <c:pt idx="87">
                        <c:v>1.1284411317805509</c:v>
                      </c:pt>
                      <c:pt idx="88">
                        <c:v>0.18299403754197216</c:v>
                      </c:pt>
                      <c:pt idx="89">
                        <c:v>-0.27210842935796037</c:v>
                      </c:pt>
                      <c:pt idx="90">
                        <c:v>-0.28559616977277674</c:v>
                      </c:pt>
                      <c:pt idx="91">
                        <c:v>-1.4834442606773677E-3</c:v>
                      </c:pt>
                      <c:pt idx="92">
                        <c:v>-1.9185326611553147E-3</c:v>
                      </c:pt>
                      <c:pt idx="93">
                        <c:v>0.32091706049348134</c:v>
                      </c:pt>
                      <c:pt idx="94">
                        <c:v>-0.30865585499810794</c:v>
                      </c:pt>
                      <c:pt idx="95">
                        <c:v>0.5053945422961309</c:v>
                      </c:pt>
                      <c:pt idx="96">
                        <c:v>0.53149984632480762</c:v>
                      </c:pt>
                      <c:pt idx="97">
                        <c:v>0.64853862605337542</c:v>
                      </c:pt>
                      <c:pt idx="98">
                        <c:v>1.4216907137026871</c:v>
                      </c:pt>
                      <c:pt idx="99">
                        <c:v>1.6009471346996014</c:v>
                      </c:pt>
                      <c:pt idx="100">
                        <c:v>1.4042871776835693</c:v>
                      </c:pt>
                      <c:pt idx="101">
                        <c:v>1.3677397520434218</c:v>
                      </c:pt>
                      <c:pt idx="102">
                        <c:v>-1.1314080203019057</c:v>
                      </c:pt>
                    </c:numCache>
                  </c:numRef>
                </c:val>
                <c:smooth val="0"/>
                <c:extLst xmlns:c15="http://schemas.microsoft.com/office/drawing/2012/chart">
                  <c:ext xmlns:c16="http://schemas.microsoft.com/office/drawing/2014/chart" uri="{C3380CC4-5D6E-409C-BE32-E72D297353CC}">
                    <c16:uniqueId val="{0000000B-A31F-4F4E-93E8-9EBB54D00608}"/>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'Chart Data'!$CC$4</c15:sqref>
                        </c15:formulaRef>
                      </c:ext>
                    </c:extLst>
                    <c:strCache>
                      <c:ptCount val="1"/>
                      <c:pt idx="0">
                        <c:v>Indeed new job postings</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Data'!$CC$213:$CC$318</c15:sqref>
                        </c15:formulaRef>
                      </c:ext>
                    </c:extLst>
                    <c:numCache>
                      <c:formatCode>0.00</c:formatCode>
                      <c:ptCount val="106"/>
                      <c:pt idx="0">
                        <c:v>-9.3123389846364757E-2</c:v>
                      </c:pt>
                      <c:pt idx="1">
                        <c:v>0.24099510083785899</c:v>
                      </c:pt>
                      <c:pt idx="2">
                        <c:v>-0.24933463224418653</c:v>
                      </c:pt>
                      <c:pt idx="3">
                        <c:v>-0.3274402534430948</c:v>
                      </c:pt>
                      <c:pt idx="4">
                        <c:v>-0.39860315275765645</c:v>
                      </c:pt>
                      <c:pt idx="5">
                        <c:v>-0.30921560849668273</c:v>
                      </c:pt>
                      <c:pt idx="6">
                        <c:v>-0.3335151350918994</c:v>
                      </c:pt>
                      <c:pt idx="7">
                        <c:v>-0.38732122969559363</c:v>
                      </c:pt>
                      <c:pt idx="8">
                        <c:v>-0.2649557564839673</c:v>
                      </c:pt>
                      <c:pt idx="9">
                        <c:v>-0.22329942517788318</c:v>
                      </c:pt>
                      <c:pt idx="10">
                        <c:v>-0.29012312331472778</c:v>
                      </c:pt>
                      <c:pt idx="11">
                        <c:v>-0.19986773881821027</c:v>
                      </c:pt>
                      <c:pt idx="12">
                        <c:v>-0.44893788641917737</c:v>
                      </c:pt>
                      <c:pt idx="13">
                        <c:v>-1.0946110216634966</c:v>
                      </c:pt>
                      <c:pt idx="14">
                        <c:v>-0.95575658397654573</c:v>
                      </c:pt>
                      <c:pt idx="15">
                        <c:v>-0.51489374432047819</c:v>
                      </c:pt>
                      <c:pt idx="16">
                        <c:v>-0.32917593391418232</c:v>
                      </c:pt>
                      <c:pt idx="17">
                        <c:v>-0.5938672057549319</c:v>
                      </c:pt>
                      <c:pt idx="18">
                        <c:v>-0.6910653121357978</c:v>
                      </c:pt>
                      <c:pt idx="19">
                        <c:v>-0.90715753078611405</c:v>
                      </c:pt>
                      <c:pt idx="20">
                        <c:v>-0.78999909898774945</c:v>
                      </c:pt>
                      <c:pt idx="21">
                        <c:v>-0.92191081479035197</c:v>
                      </c:pt>
                      <c:pt idx="22">
                        <c:v>-0.78305637710340115</c:v>
                      </c:pt>
                      <c:pt idx="23">
                        <c:v>-0.63639137729655981</c:v>
                      </c:pt>
                      <c:pt idx="24">
                        <c:v>-0.88719720536861446</c:v>
                      </c:pt>
                      <c:pt idx="25">
                        <c:v>-0.85421927641796358</c:v>
                      </c:pt>
                      <c:pt idx="26">
                        <c:v>-0.85074791547579032</c:v>
                      </c:pt>
                      <c:pt idx="27">
                        <c:v>-0.90108264913730951</c:v>
                      </c:pt>
                      <c:pt idx="28">
                        <c:v>-1.1458135955605613</c:v>
                      </c:pt>
                      <c:pt idx="29">
                        <c:v>-1.1180427080231694</c:v>
                      </c:pt>
                      <c:pt idx="30">
                        <c:v>-1.0711793353038237</c:v>
                      </c:pt>
                      <c:pt idx="31">
                        <c:v>-1.2204478558172962</c:v>
                      </c:pt>
                      <c:pt idx="32">
                        <c:v>-1.2603685066522945</c:v>
                      </c:pt>
                      <c:pt idx="33">
                        <c:v>-1.2907429148963141</c:v>
                      </c:pt>
                      <c:pt idx="34">
                        <c:v>-1.2499544238257729</c:v>
                      </c:pt>
                      <c:pt idx="35">
                        <c:v>-1.0173732407001304</c:v>
                      </c:pt>
                      <c:pt idx="36">
                        <c:v>-1.1536241576804507</c:v>
                      </c:pt>
                      <c:pt idx="37">
                        <c:v>-1.1466814357961024</c:v>
                      </c:pt>
                      <c:pt idx="38">
                        <c:v>-0.97745258986513195</c:v>
                      </c:pt>
                      <c:pt idx="39">
                        <c:v>-1.0711793353038228</c:v>
                      </c:pt>
                      <c:pt idx="40">
                        <c:v>-1.032994364939912</c:v>
                      </c:pt>
                      <c:pt idx="41">
                        <c:v>-1.0312586844688252</c:v>
                      </c:pt>
                      <c:pt idx="42">
                        <c:v>-1.2169764948751221</c:v>
                      </c:pt>
                      <c:pt idx="43">
                        <c:v>-0.97745258986513195</c:v>
                      </c:pt>
                      <c:pt idx="44">
                        <c:v>-1.2343332995859913</c:v>
                      </c:pt>
                      <c:pt idx="45">
                        <c:v>-1.5198527370797825</c:v>
                      </c:pt>
                      <c:pt idx="46">
                        <c:v>-1.4634431217694586</c:v>
                      </c:pt>
                      <c:pt idx="47">
                        <c:v>-1.5432844234394554</c:v>
                      </c:pt>
                      <c:pt idx="48">
                        <c:v>-1.6057689203985828</c:v>
                      </c:pt>
                      <c:pt idx="49">
                        <c:v>-1.6639142161799934</c:v>
                      </c:pt>
                      <c:pt idx="50">
                        <c:v>-1.577998032861192</c:v>
                      </c:pt>
                      <c:pt idx="51">
                        <c:v>-1.3636414946819633</c:v>
                      </c:pt>
                      <c:pt idx="52">
                        <c:v>-1.4217867904633736</c:v>
                      </c:pt>
                      <c:pt idx="53">
                        <c:v>-1.729870074081294</c:v>
                      </c:pt>
                      <c:pt idx="54">
                        <c:v>-1.8661209910616146</c:v>
                      </c:pt>
                      <c:pt idx="55">
                        <c:v>-1.7298700740812949</c:v>
                      </c:pt>
                      <c:pt idx="56">
                        <c:v>-1.8591782691772678</c:v>
                      </c:pt>
                      <c:pt idx="57">
                        <c:v>-1.7880153698627061</c:v>
                      </c:pt>
                      <c:pt idx="58">
                        <c:v>-1.8235968195199865</c:v>
                      </c:pt>
                      <c:pt idx="59">
                        <c:v>-1.7480947190277079</c:v>
                      </c:pt>
                      <c:pt idx="60">
                        <c:v>-2.061385044058889</c:v>
                      </c:pt>
                      <c:pt idx="61">
                        <c:v>-2.0058432689841093</c:v>
                      </c:pt>
                      <c:pt idx="62">
                        <c:v>-1.858310428941724</c:v>
                      </c:pt>
                      <c:pt idx="63">
                        <c:v>-1.7454911983210766</c:v>
                      </c:pt>
                      <c:pt idx="64">
                        <c:v>-1.7828083284494454</c:v>
                      </c:pt>
                      <c:pt idx="65">
                        <c:v>-1.5979583582786916</c:v>
                      </c:pt>
                      <c:pt idx="66">
                        <c:v>-1.4773285655381536</c:v>
                      </c:pt>
                      <c:pt idx="67">
                        <c:v>-2.0041075885130226</c:v>
                      </c:pt>
                      <c:pt idx="68">
                        <c:v>-2.9266217588956995</c:v>
                      </c:pt>
                      <c:pt idx="69">
                        <c:v>-2.7556572324936415</c:v>
                      </c:pt>
                      <c:pt idx="70">
                        <c:v>-2.2167284462211647</c:v>
                      </c:pt>
                      <c:pt idx="71">
                        <c:v>-2.2175962864567094</c:v>
                      </c:pt>
                      <c:pt idx="72">
                        <c:v>-2.4024462566274614</c:v>
                      </c:pt>
                      <c:pt idx="73">
                        <c:v>-2.6098600729223431</c:v>
                      </c:pt>
                      <c:pt idx="74">
                        <c:v>-2.0613850440588899</c:v>
                      </c:pt>
                      <c:pt idx="75">
                        <c:v>-2.0631207245299774</c:v>
                      </c:pt>
                      <c:pt idx="76">
                        <c:v>-2.3286798366062693</c:v>
                      </c:pt>
                      <c:pt idx="77">
                        <c:v>-2.2323495704609471</c:v>
                      </c:pt>
                      <c:pt idx="78">
                        <c:v>-2.2375566118742087</c:v>
                      </c:pt>
                      <c:pt idx="79">
                        <c:v>-2.2774772627092053</c:v>
                      </c:pt>
                      <c:pt idx="80">
                        <c:v>-2.2019751622169275</c:v>
                      </c:pt>
                      <c:pt idx="81">
                        <c:v>-2.1438298664355155</c:v>
                      </c:pt>
                      <c:pt idx="82">
                        <c:v>-2.2418958130519249</c:v>
                      </c:pt>
                      <c:pt idx="83">
                        <c:v>-2.38422161168105</c:v>
                      </c:pt>
                      <c:pt idx="84">
                        <c:v>-2.3868251323876803</c:v>
                      </c:pt>
                      <c:pt idx="85">
                        <c:v>-2.376411049561157</c:v>
                      </c:pt>
                      <c:pt idx="86">
                        <c:v>-2.4623272328799599</c:v>
                      </c:pt>
                      <c:pt idx="87">
                        <c:v>-1.9719974997979146</c:v>
                      </c:pt>
                      <c:pt idx="88">
                        <c:v>-2.288759185771271</c:v>
                      </c:pt>
                      <c:pt idx="89">
                        <c:v>-2.388560812858767</c:v>
                      </c:pt>
                      <c:pt idx="90">
                        <c:v>-2.0466317600546513</c:v>
                      </c:pt>
                      <c:pt idx="91">
                        <c:v>-1.9164557247231362</c:v>
                      </c:pt>
                      <c:pt idx="92">
                        <c:v>-1.9268698075496562</c:v>
                      </c:pt>
                      <c:pt idx="93">
                        <c:v>-2.0414247186413914</c:v>
                      </c:pt>
                      <c:pt idx="94">
                        <c:v>-1.8878169969502017</c:v>
                      </c:pt>
                      <c:pt idx="95">
                        <c:v>-1.8583104289417249</c:v>
                      </c:pt>
                      <c:pt idx="96">
                        <c:v>-2.0483674405257379</c:v>
                      </c:pt>
                      <c:pt idx="97">
                        <c:v>-1.6873459025396671</c:v>
                      </c:pt>
                      <c:pt idx="98">
                        <c:v>-1.498156731191197</c:v>
                      </c:pt>
                      <c:pt idx="99">
                        <c:v>-1.6014297192208666</c:v>
                      </c:pt>
                      <c:pt idx="100">
                        <c:v>-1.5797337133322804</c:v>
                      </c:pt>
                    </c:numCache>
                  </c:numRef>
                </c:val>
                <c:smooth val="0"/>
                <c:extLst xmlns:c15="http://schemas.microsoft.com/office/drawing/2012/chart">
                  <c:ext xmlns:c16="http://schemas.microsoft.com/office/drawing/2014/chart" uri="{C3380CC4-5D6E-409C-BE32-E72D297353CC}">
                    <c16:uniqueId val="{0000000C-A31F-4F4E-93E8-9EBB54D00608}"/>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'Chart Data'!$CD$4</c15:sqref>
                        </c15:formulaRef>
                      </c:ext>
                    </c:extLst>
                    <c:strCache>
                      <c:ptCount val="1"/>
                      <c:pt idx="0">
                        <c:v>Open table </c:v>
                      </c:pt>
                    </c:strCache>
                  </c:strRef>
                </c:tx>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Data'!$CD$213:$CD$318</c15:sqref>
                        </c15:formulaRef>
                      </c:ext>
                    </c:extLst>
                    <c:numCache>
                      <c:formatCode>0.00</c:formatCode>
                      <c:ptCount val="106"/>
                      <c:pt idx="0">
                        <c:v>0.86569124115817797</c:v>
                      </c:pt>
                      <c:pt idx="1">
                        <c:v>-1.0531541467453176</c:v>
                      </c:pt>
                      <c:pt idx="2">
                        <c:v>-0.40502312112040773</c:v>
                      </c:pt>
                      <c:pt idx="3">
                        <c:v>-0.31315212137163401</c:v>
                      </c:pt>
                      <c:pt idx="4">
                        <c:v>6.6539394028434617E-2</c:v>
                      </c:pt>
                      <c:pt idx="5">
                        <c:v>-0.52055404957160523</c:v>
                      </c:pt>
                      <c:pt idx="6">
                        <c:v>0.72033370045977596</c:v>
                      </c:pt>
                      <c:pt idx="7">
                        <c:v>-0.59442840142438624</c:v>
                      </c:pt>
                      <c:pt idx="8">
                        <c:v>-0.28697517897746294</c:v>
                      </c:pt>
                      <c:pt idx="9">
                        <c:v>1.8105781810400856</c:v>
                      </c:pt>
                      <c:pt idx="10">
                        <c:v>-0.66440138205495913</c:v>
                      </c:pt>
                      <c:pt idx="11">
                        <c:v>-0.60437060550678778</c:v>
                      </c:pt>
                      <c:pt idx="12">
                        <c:v>1.2485290236729307</c:v>
                      </c:pt>
                      <c:pt idx="13">
                        <c:v>-0.68340483542765051</c:v>
                      </c:pt>
                      <c:pt idx="14">
                        <c:v>-0.96921174012554767</c:v>
                      </c:pt>
                      <c:pt idx="15">
                        <c:v>-0.48946893047852702</c:v>
                      </c:pt>
                      <c:pt idx="16">
                        <c:v>-0.93636471144824651</c:v>
                      </c:pt>
                      <c:pt idx="17">
                        <c:v>2.7330969426425937E-3</c:v>
                      </c:pt>
                      <c:pt idx="18">
                        <c:v>3.3818216035720834E-2</c:v>
                      </c:pt>
                      <c:pt idx="19">
                        <c:v>-0.37897202941082392</c:v>
                      </c:pt>
                      <c:pt idx="20">
                        <c:v>-8.1083458992539992E-2</c:v>
                      </c:pt>
                      <c:pt idx="21">
                        <c:v>0.39425457669392316</c:v>
                      </c:pt>
                      <c:pt idx="22">
                        <c:v>0.23807387712100808</c:v>
                      </c:pt>
                      <c:pt idx="23">
                        <c:v>0.23190719357622722</c:v>
                      </c:pt>
                      <c:pt idx="24">
                        <c:v>6.7420348820546289E-2</c:v>
                      </c:pt>
                      <c:pt idx="25">
                        <c:v>-0.44781235388011054</c:v>
                      </c:pt>
                      <c:pt idx="26">
                        <c:v>-0.62828223557838636</c:v>
                      </c:pt>
                      <c:pt idx="27">
                        <c:v>-0.36789716916713616</c:v>
                      </c:pt>
                      <c:pt idx="28">
                        <c:v>0.23945823465146884</c:v>
                      </c:pt>
                      <c:pt idx="29">
                        <c:v>-5.8052783713052884E-2</c:v>
                      </c:pt>
                      <c:pt idx="30">
                        <c:v>-0.28974389403838496</c:v>
                      </c:pt>
                      <c:pt idx="31">
                        <c:v>-0.67673474914452036</c:v>
                      </c:pt>
                      <c:pt idx="32">
                        <c:v>-0.13041692735078553</c:v>
                      </c:pt>
                      <c:pt idx="33">
                        <c:v>-0.11707675478452527</c:v>
                      </c:pt>
                      <c:pt idx="34">
                        <c:v>6.2763873490813804E-2</c:v>
                      </c:pt>
                      <c:pt idx="35">
                        <c:v>-0.1495462314080645</c:v>
                      </c:pt>
                      <c:pt idx="36">
                        <c:v>-0.47977842776530016</c:v>
                      </c:pt>
                      <c:pt idx="37">
                        <c:v>-0.36550600615997625</c:v>
                      </c:pt>
                      <c:pt idx="38">
                        <c:v>-0.39633942388387972</c:v>
                      </c:pt>
                      <c:pt idx="39">
                        <c:v>-6.3841915204071509E-2</c:v>
                      </c:pt>
                      <c:pt idx="40">
                        <c:v>-0.41370681835693557</c:v>
                      </c:pt>
                      <c:pt idx="41">
                        <c:v>-9.0773961705766834E-2</c:v>
                      </c:pt>
                      <c:pt idx="42">
                        <c:v>-0.93246334022603827</c:v>
                      </c:pt>
                      <c:pt idx="43">
                        <c:v>1.148981132164328</c:v>
                      </c:pt>
                      <c:pt idx="44">
                        <c:v>-0.40099589921361212</c:v>
                      </c:pt>
                      <c:pt idx="45">
                        <c:v>-6.8246689164629212E-2</c:v>
                      </c:pt>
                      <c:pt idx="46">
                        <c:v>-0.55591809194065378</c:v>
                      </c:pt>
                      <c:pt idx="47">
                        <c:v>-8.0705906938777897E-2</c:v>
                      </c:pt>
                      <c:pt idx="48">
                        <c:v>-0.34662840347187213</c:v>
                      </c:pt>
                      <c:pt idx="49">
                        <c:v>-0.3137813747945708</c:v>
                      </c:pt>
                      <c:pt idx="50">
                        <c:v>-0.1310461807737224</c:v>
                      </c:pt>
                      <c:pt idx="51">
                        <c:v>3.8955464725988991</c:v>
                      </c:pt>
                      <c:pt idx="52">
                        <c:v>4.4592316888656889</c:v>
                      </c:pt>
                      <c:pt idx="53">
                        <c:v>-1.2327430736514824</c:v>
                      </c:pt>
                      <c:pt idx="54">
                        <c:v>-0.77426902969972533</c:v>
                      </c:pt>
                      <c:pt idx="55">
                        <c:v>-0.78194592145955444</c:v>
                      </c:pt>
                      <c:pt idx="56">
                        <c:v>6.7797900874308231E-2</c:v>
                      </c:pt>
                      <c:pt idx="57">
                        <c:v>-0.67446943682194793</c:v>
                      </c:pt>
                      <c:pt idx="58">
                        <c:v>-1.1291679602360838</c:v>
                      </c:pt>
                      <c:pt idx="59">
                        <c:v>1.3717368438839572</c:v>
                      </c:pt>
                      <c:pt idx="60">
                        <c:v>-1.3375790684539516E-2</c:v>
                      </c:pt>
                      <c:pt idx="61">
                        <c:v>-1.3135392131565677</c:v>
                      </c:pt>
                      <c:pt idx="62">
                        <c:v>-0.63558157528445336</c:v>
                      </c:pt>
                      <c:pt idx="63">
                        <c:v>-0.32586304051495751</c:v>
                      </c:pt>
                      <c:pt idx="64">
                        <c:v>0.35788372884817571</c:v>
                      </c:pt>
                      <c:pt idx="65">
                        <c:v>-1.2231784216228427</c:v>
                      </c:pt>
                      <c:pt idx="66">
                        <c:v>-0.4836797989875084</c:v>
                      </c:pt>
                      <c:pt idx="67">
                        <c:v>2.1187865075945327</c:v>
                      </c:pt>
                      <c:pt idx="68">
                        <c:v>0.18546829096349074</c:v>
                      </c:pt>
                      <c:pt idx="69">
                        <c:v>-0.69762596278602229</c:v>
                      </c:pt>
                      <c:pt idx="70">
                        <c:v>-0.5901494781484159</c:v>
                      </c:pt>
                      <c:pt idx="71">
                        <c:v>-0.57001336861443808</c:v>
                      </c:pt>
                      <c:pt idx="72">
                        <c:v>-0.62538766983287708</c:v>
                      </c:pt>
                      <c:pt idx="73">
                        <c:v>-0.44919671141057144</c:v>
                      </c:pt>
                      <c:pt idx="74">
                        <c:v>-0.28231870364773054</c:v>
                      </c:pt>
                      <c:pt idx="75">
                        <c:v>-0.27111799271945547</c:v>
                      </c:pt>
                      <c:pt idx="76">
                        <c:v>-0.63784688760702579</c:v>
                      </c:pt>
                      <c:pt idx="77">
                        <c:v>-0.22253962846873396</c:v>
                      </c:pt>
                      <c:pt idx="78">
                        <c:v>3.0042695498099854E-2</c:v>
                      </c:pt>
                      <c:pt idx="79">
                        <c:v>-0.11657335204617601</c:v>
                      </c:pt>
                      <c:pt idx="80">
                        <c:v>-0.19674023812832495</c:v>
                      </c:pt>
                      <c:pt idx="81">
                        <c:v>-0.10851890823258473</c:v>
                      </c:pt>
                      <c:pt idx="82">
                        <c:v>9.8127915859862108E-2</c:v>
                      </c:pt>
                      <c:pt idx="83">
                        <c:v>0.13235930206762445</c:v>
                      </c:pt>
                      <c:pt idx="84">
                        <c:v>-0.47877162228860126</c:v>
                      </c:pt>
                      <c:pt idx="85">
                        <c:v>-0.50595537015947134</c:v>
                      </c:pt>
                      <c:pt idx="86">
                        <c:v>-0.33869981034286839</c:v>
                      </c:pt>
                      <c:pt idx="87">
                        <c:v>-0.33668619938947053</c:v>
                      </c:pt>
                      <c:pt idx="88">
                        <c:v>-0.74406486539875871</c:v>
                      </c:pt>
                      <c:pt idx="89">
                        <c:v>-0.2344954435045333</c:v>
                      </c:pt>
                      <c:pt idx="90">
                        <c:v>-0.30270651455088293</c:v>
                      </c:pt>
                      <c:pt idx="91">
                        <c:v>-0.24670295990950727</c:v>
                      </c:pt>
                      <c:pt idx="92">
                        <c:v>-0.16867553546534331</c:v>
                      </c:pt>
                      <c:pt idx="93">
                        <c:v>-0.29414866799894251</c:v>
                      </c:pt>
                      <c:pt idx="94">
                        <c:v>-0.18302251350830256</c:v>
                      </c:pt>
                      <c:pt idx="95">
                        <c:v>-0.26646151738972307</c:v>
                      </c:pt>
                      <c:pt idx="96">
                        <c:v>-0.15483196016073372</c:v>
                      </c:pt>
                      <c:pt idx="97">
                        <c:v>-0.35103317743242973</c:v>
                      </c:pt>
                      <c:pt idx="98">
                        <c:v>-0.11002911644763304</c:v>
                      </c:pt>
                      <c:pt idx="99">
                        <c:v>-0.18704973541509809</c:v>
                      </c:pt>
                      <c:pt idx="100">
                        <c:v>-0.20026405729677105</c:v>
                      </c:pt>
                      <c:pt idx="101">
                        <c:v>-0.2667132187588977</c:v>
                      </c:pt>
                      <c:pt idx="102">
                        <c:v>-0.2076892476874253</c:v>
                      </c:pt>
                      <c:pt idx="103">
                        <c:v>2.8639484110362989</c:v>
                      </c:pt>
                      <c:pt idx="104">
                        <c:v>1.7083874251551485</c:v>
                      </c:pt>
                      <c:pt idx="105">
                        <c:v>-0.40980544713472733</c:v>
                      </c:pt>
                    </c:numCache>
                  </c:numRef>
                </c:val>
                <c:smooth val="0"/>
                <c:extLst xmlns:c15="http://schemas.microsoft.com/office/drawing/2012/chart">
                  <c:ext xmlns:c16="http://schemas.microsoft.com/office/drawing/2014/chart" uri="{C3380CC4-5D6E-409C-BE32-E72D297353CC}">
                    <c16:uniqueId val="{0000000D-A31F-4F4E-93E8-9EBB54D00608}"/>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'Chart Data'!$CE$4</c15:sqref>
                        </c15:formulaRef>
                      </c:ext>
                    </c:extLst>
                    <c:strCache>
                      <c:ptCount val="1"/>
                      <c:pt idx="0">
                        <c:v>Revolut - aggregate spending</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Data'!$CE$213:$CE$318</c15:sqref>
                        </c15:formulaRef>
                      </c:ext>
                    </c:extLst>
                    <c:numCache>
                      <c:formatCode>0.00</c:formatCode>
                      <c:ptCount val="106"/>
                      <c:pt idx="0">
                        <c:v>-0.85387768913208206</c:v>
                      </c:pt>
                      <c:pt idx="1">
                        <c:v>-1.7552585687559468</c:v>
                      </c:pt>
                      <c:pt idx="2">
                        <c:v>-2.251645255944434</c:v>
                      </c:pt>
                      <c:pt idx="3">
                        <c:v>-2.0433241281983614</c:v>
                      </c:pt>
                      <c:pt idx="4">
                        <c:v>-0.75531715557480228</c:v>
                      </c:pt>
                      <c:pt idx="5">
                        <c:v>-1.1661353795385594</c:v>
                      </c:pt>
                      <c:pt idx="6">
                        <c:v>-0.82498153270278718</c:v>
                      </c:pt>
                      <c:pt idx="7">
                        <c:v>-1.3943926152087189</c:v>
                      </c:pt>
                      <c:pt idx="8">
                        <c:v>-0.63390849832924046</c:v>
                      </c:pt>
                      <c:pt idx="9">
                        <c:v>-8.2865515258987471E-2</c:v>
                      </c:pt>
                      <c:pt idx="10">
                        <c:v>-1.0738468799349259</c:v>
                      </c:pt>
                      <c:pt idx="11">
                        <c:v>-1.2284077166497502</c:v>
                      </c:pt>
                      <c:pt idx="12">
                        <c:v>2.7029479657448446E-3</c:v>
                      </c:pt>
                      <c:pt idx="13">
                        <c:v>1.1012048947041715</c:v>
                      </c:pt>
                      <c:pt idx="14">
                        <c:v>0.33624075357208766</c:v>
                      </c:pt>
                      <c:pt idx="15">
                        <c:v>-0.86104572793624967</c:v>
                      </c:pt>
                      <c:pt idx="16">
                        <c:v>-1.0070945185711275</c:v>
                      </c:pt>
                      <c:pt idx="17">
                        <c:v>0.43972931380723695</c:v>
                      </c:pt>
                      <c:pt idx="18">
                        <c:v>-0.14267383903124461</c:v>
                      </c:pt>
                      <c:pt idx="19">
                        <c:v>-0.66907668871217929</c:v>
                      </c:pt>
                      <c:pt idx="20">
                        <c:v>-0.54901203874240101</c:v>
                      </c:pt>
                      <c:pt idx="21">
                        <c:v>0.74101094479483198</c:v>
                      </c:pt>
                      <c:pt idx="22">
                        <c:v>0.87406766509716449</c:v>
                      </c:pt>
                      <c:pt idx="23">
                        <c:v>4.4815175940220428E-2</c:v>
                      </c:pt>
                      <c:pt idx="24">
                        <c:v>-0.12184172625663664</c:v>
                      </c:pt>
                      <c:pt idx="25">
                        <c:v>0.60862622813039446</c:v>
                      </c:pt>
                      <c:pt idx="26">
                        <c:v>1.6392558074418748</c:v>
                      </c:pt>
                      <c:pt idx="27">
                        <c:v>0.93163597674311893</c:v>
                      </c:pt>
                      <c:pt idx="28">
                        <c:v>0.96232414287345691</c:v>
                      </c:pt>
                      <c:pt idx="29">
                        <c:v>0.99144430051538057</c:v>
                      </c:pt>
                      <c:pt idx="30">
                        <c:v>2.2176269384530105</c:v>
                      </c:pt>
                      <c:pt idx="31">
                        <c:v>2.1325064776535401</c:v>
                      </c:pt>
                      <c:pt idx="32">
                        <c:v>1.3599262952920335</c:v>
                      </c:pt>
                      <c:pt idx="33">
                        <c:v>1.3173660648923027</c:v>
                      </c:pt>
                      <c:pt idx="34">
                        <c:v>1.8110647375292233</c:v>
                      </c:pt>
                      <c:pt idx="35">
                        <c:v>1.5837035067095877</c:v>
                      </c:pt>
                      <c:pt idx="36">
                        <c:v>0.4522733817145248</c:v>
                      </c:pt>
                      <c:pt idx="37">
                        <c:v>0.13553566705544198</c:v>
                      </c:pt>
                      <c:pt idx="38">
                        <c:v>0.46548945325970542</c:v>
                      </c:pt>
                      <c:pt idx="39">
                        <c:v>1.3585822880162546</c:v>
                      </c:pt>
                      <c:pt idx="40">
                        <c:v>0.10798351790193268</c:v>
                      </c:pt>
                      <c:pt idx="41">
                        <c:v>-0.43118740089892305</c:v>
                      </c:pt>
                      <c:pt idx="42">
                        <c:v>-0.39781122021702725</c:v>
                      </c:pt>
                      <c:pt idx="43">
                        <c:v>0.69173067801619093</c:v>
                      </c:pt>
                      <c:pt idx="44">
                        <c:v>-8.6673535873700011E-2</c:v>
                      </c:pt>
                      <c:pt idx="45">
                        <c:v>-0.62226043527247188</c:v>
                      </c:pt>
                      <c:pt idx="46">
                        <c:v>-0.48651570041857928</c:v>
                      </c:pt>
                      <c:pt idx="47">
                        <c:v>0.79230722248714469</c:v>
                      </c:pt>
                      <c:pt idx="48">
                        <c:v>1.825848817562816</c:v>
                      </c:pt>
                      <c:pt idx="49">
                        <c:v>5.8703251123289432E-2</c:v>
                      </c:pt>
                      <c:pt idx="50">
                        <c:v>0.96770017197658154</c:v>
                      </c:pt>
                      <c:pt idx="51">
                        <c:v>1.3039259921344868</c:v>
                      </c:pt>
                      <c:pt idx="52">
                        <c:v>-0.3220988103480249</c:v>
                      </c:pt>
                      <c:pt idx="53">
                        <c:v>-0.89307790134236209</c:v>
                      </c:pt>
                      <c:pt idx="54">
                        <c:v>-1.201751572346758</c:v>
                      </c:pt>
                      <c:pt idx="55">
                        <c:v>-1.0236706083057634</c:v>
                      </c:pt>
                      <c:pt idx="56">
                        <c:v>-0.13953782205442486</c:v>
                      </c:pt>
                      <c:pt idx="57">
                        <c:v>0.25044828913472889</c:v>
                      </c:pt>
                      <c:pt idx="58">
                        <c:v>-0.44888349669670463</c:v>
                      </c:pt>
                      <c:pt idx="59">
                        <c:v>-0.30126669757341695</c:v>
                      </c:pt>
                      <c:pt idx="60">
                        <c:v>-2.4490799247510846E-3</c:v>
                      </c:pt>
                      <c:pt idx="61">
                        <c:v>0.84113948684052608</c:v>
                      </c:pt>
                      <c:pt idx="62">
                        <c:v>-0.22465828285389533</c:v>
                      </c:pt>
                      <c:pt idx="63">
                        <c:v>-0.57566818304539324</c:v>
                      </c:pt>
                      <c:pt idx="64">
                        <c:v>-2.9329225440372041E-2</c:v>
                      </c:pt>
                      <c:pt idx="65">
                        <c:v>1.7651444889400396</c:v>
                      </c:pt>
                      <c:pt idx="66">
                        <c:v>1.8861051437603373</c:v>
                      </c:pt>
                      <c:pt idx="67">
                        <c:v>1.1789333154868433</c:v>
                      </c:pt>
                      <c:pt idx="68">
                        <c:v>0.33220873174474641</c:v>
                      </c:pt>
                      <c:pt idx="69">
                        <c:v>1.7819445798872997</c:v>
                      </c:pt>
                      <c:pt idx="70">
                        <c:v>1.5449512969245671</c:v>
                      </c:pt>
                      <c:pt idx="71">
                        <c:v>0.91886790762319792</c:v>
                      </c:pt>
                      <c:pt idx="72">
                        <c:v>1.0667087079591211</c:v>
                      </c:pt>
                      <c:pt idx="73">
                        <c:v>2.4181080237570209</c:v>
                      </c:pt>
                      <c:pt idx="74">
                        <c:v>2.760381876655948</c:v>
                      </c:pt>
                      <c:pt idx="75">
                        <c:v>1.7434163713149102</c:v>
                      </c:pt>
                      <c:pt idx="76">
                        <c:v>1.6954801118120504</c:v>
                      </c:pt>
                      <c:pt idx="77">
                        <c:v>2.267803210082171</c:v>
                      </c:pt>
                      <c:pt idx="78">
                        <c:v>3.7318751358330573</c:v>
                      </c:pt>
                      <c:pt idx="79">
                        <c:v>2.9830390820103498</c:v>
                      </c:pt>
                      <c:pt idx="80">
                        <c:v>2.8313902610597186</c:v>
                      </c:pt>
                      <c:pt idx="81">
                        <c:v>2.8558063932364037</c:v>
                      </c:pt>
                      <c:pt idx="82">
                        <c:v>4.0815410287487781</c:v>
                      </c:pt>
                      <c:pt idx="83">
                        <c:v>4.1039411500117939</c:v>
                      </c:pt>
                      <c:pt idx="84">
                        <c:v>3.395873316887783</c:v>
                      </c:pt>
                      <c:pt idx="85">
                        <c:v>3.2195843625478271</c:v>
                      </c:pt>
                      <c:pt idx="86">
                        <c:v>3.5804503160950549</c:v>
                      </c:pt>
                      <c:pt idx="87">
                        <c:v>3.6814748629912684</c:v>
                      </c:pt>
                      <c:pt idx="88">
                        <c:v>2.4275160746874933</c:v>
                      </c:pt>
                      <c:pt idx="89">
                        <c:v>2.187386774747937</c:v>
                      </c:pt>
                      <c:pt idx="90">
                        <c:v>2.4862043923966026</c:v>
                      </c:pt>
                      <c:pt idx="91">
                        <c:v>3.7029789794037646</c:v>
                      </c:pt>
                      <c:pt idx="92">
                        <c:v>2.8264622343818533</c:v>
                      </c:pt>
                      <c:pt idx="93">
                        <c:v>2.0617220944624028</c:v>
                      </c:pt>
                      <c:pt idx="94">
                        <c:v>1.9154493026148964</c:v>
                      </c:pt>
                      <c:pt idx="95">
                        <c:v>2.8905265811940852</c:v>
                      </c:pt>
                      <c:pt idx="96">
                        <c:v>2.6777254291954113</c:v>
                      </c:pt>
                      <c:pt idx="97">
                        <c:v>1.5680234218254756</c:v>
                      </c:pt>
                      <c:pt idx="98">
                        <c:v>1.5285992084025601</c:v>
                      </c:pt>
                    </c:numCache>
                  </c:numRef>
                </c:val>
                <c:smooth val="0"/>
                <c:extLst xmlns:c15="http://schemas.microsoft.com/office/drawing/2012/chart">
                  <c:ext xmlns:c16="http://schemas.microsoft.com/office/drawing/2014/chart" uri="{C3380CC4-5D6E-409C-BE32-E72D297353CC}">
                    <c16:uniqueId val="{0000000E-A31F-4F4E-93E8-9EBB54D00608}"/>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'Chart Data'!$CF$4</c15:sqref>
                        </c15:formulaRef>
                      </c:ext>
                    </c:extLst>
                    <c:strCache>
                      <c:ptCount val="1"/>
                      <c:pt idx="0">
                        <c:v>Revolut - Services, entertainment and shopping</c:v>
                      </c:pt>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Data'!$CF$213:$CF$318</c15:sqref>
                        </c15:formulaRef>
                      </c:ext>
                    </c:extLst>
                    <c:numCache>
                      <c:formatCode>0.00</c:formatCode>
                      <c:ptCount val="106"/>
                      <c:pt idx="0">
                        <c:v>-0.14890174529419134</c:v>
                      </c:pt>
                      <c:pt idx="1">
                        <c:v>-0.75993955773130717</c:v>
                      </c:pt>
                      <c:pt idx="2">
                        <c:v>-1.3017628884949348</c:v>
                      </c:pt>
                      <c:pt idx="3">
                        <c:v>-0.97917821231048963</c:v>
                      </c:pt>
                      <c:pt idx="4">
                        <c:v>0.7718173562799947</c:v>
                      </c:pt>
                      <c:pt idx="5">
                        <c:v>-0.20277487278232151</c:v>
                      </c:pt>
                      <c:pt idx="6">
                        <c:v>-0.15948609042983022</c:v>
                      </c:pt>
                      <c:pt idx="7">
                        <c:v>-1.1473979448313738</c:v>
                      </c:pt>
                      <c:pt idx="8">
                        <c:v>-0.26574578007804844</c:v>
                      </c:pt>
                      <c:pt idx="9">
                        <c:v>0.2244640024960651</c:v>
                      </c:pt>
                      <c:pt idx="10">
                        <c:v>-1.0797889537121659</c:v>
                      </c:pt>
                      <c:pt idx="11">
                        <c:v>-1.0044498228871508</c:v>
                      </c:pt>
                      <c:pt idx="12">
                        <c:v>0.53438314208561699</c:v>
                      </c:pt>
                      <c:pt idx="13">
                        <c:v>2.2753889916716799</c:v>
                      </c:pt>
                      <c:pt idx="14">
                        <c:v>1.1657571682103096</c:v>
                      </c:pt>
                      <c:pt idx="15">
                        <c:v>-0.68573021655560562</c:v>
                      </c:pt>
                      <c:pt idx="16">
                        <c:v>-0.98898954347554746</c:v>
                      </c:pt>
                      <c:pt idx="17">
                        <c:v>0.69772694033053662</c:v>
                      </c:pt>
                      <c:pt idx="18">
                        <c:v>-0.44853385281371666</c:v>
                      </c:pt>
                      <c:pt idx="19">
                        <c:v>-1.1091040219810904</c:v>
                      </c:pt>
                      <c:pt idx="20">
                        <c:v>-1.1212343950578898</c:v>
                      </c:pt>
                      <c:pt idx="21">
                        <c:v>0.33999985979124708</c:v>
                      </c:pt>
                      <c:pt idx="22">
                        <c:v>0.44084845164541031</c:v>
                      </c:pt>
                      <c:pt idx="23">
                        <c:v>-0.67770276378419514</c:v>
                      </c:pt>
                      <c:pt idx="24">
                        <c:v>-0.8732752983409966</c:v>
                      </c:pt>
                      <c:pt idx="25">
                        <c:v>-0.1443231240838303</c:v>
                      </c:pt>
                      <c:pt idx="26">
                        <c:v>1.3185760839327103</c:v>
                      </c:pt>
                      <c:pt idx="27">
                        <c:v>0.31508502489331641</c:v>
                      </c:pt>
                      <c:pt idx="28">
                        <c:v>0.11969087817588195</c:v>
                      </c:pt>
                      <c:pt idx="29">
                        <c:v>0.36979062896514758</c:v>
                      </c:pt>
                      <c:pt idx="30">
                        <c:v>1.7977258204662145</c:v>
                      </c:pt>
                      <c:pt idx="31">
                        <c:v>1.8859088757254809</c:v>
                      </c:pt>
                      <c:pt idx="32">
                        <c:v>0.68048278252528238</c:v>
                      </c:pt>
                      <c:pt idx="33">
                        <c:v>0.74166981142736543</c:v>
                      </c:pt>
                      <c:pt idx="34">
                        <c:v>1.2971100805958273</c:v>
                      </c:pt>
                      <c:pt idx="35">
                        <c:v>1.5724219793486378</c:v>
                      </c:pt>
                      <c:pt idx="36">
                        <c:v>0.13324835396759446</c:v>
                      </c:pt>
                      <c:pt idx="37">
                        <c:v>-0.11946775179902137</c:v>
                      </c:pt>
                      <c:pt idx="38">
                        <c:v>0.83615590367752024</c:v>
                      </c:pt>
                      <c:pt idx="39">
                        <c:v>2.0404522072284088</c:v>
                      </c:pt>
                      <c:pt idx="40">
                        <c:v>0.52076620368078275</c:v>
                      </c:pt>
                      <c:pt idx="41">
                        <c:v>2.4907472860118355E-2</c:v>
                      </c:pt>
                      <c:pt idx="42">
                        <c:v>0.10750104248596273</c:v>
                      </c:pt>
                      <c:pt idx="43">
                        <c:v>1.5666541058758452</c:v>
                      </c:pt>
                      <c:pt idx="44">
                        <c:v>0.55364902873700217</c:v>
                      </c:pt>
                      <c:pt idx="45">
                        <c:v>-0.16370793596145897</c:v>
                      </c:pt>
                      <c:pt idx="46">
                        <c:v>0.38852135209844046</c:v>
                      </c:pt>
                      <c:pt idx="47">
                        <c:v>1.9040449727275579</c:v>
                      </c:pt>
                      <c:pt idx="48">
                        <c:v>3.0573818168332756</c:v>
                      </c:pt>
                      <c:pt idx="49">
                        <c:v>0.6082357075825916</c:v>
                      </c:pt>
                      <c:pt idx="50">
                        <c:v>1.5439393876634107</c:v>
                      </c:pt>
                      <c:pt idx="51">
                        <c:v>1.8688431057595953</c:v>
                      </c:pt>
                      <c:pt idx="52">
                        <c:v>0.69957028133730403</c:v>
                      </c:pt>
                      <c:pt idx="53">
                        <c:v>0.31157673071914699</c:v>
                      </c:pt>
                      <c:pt idx="54">
                        <c:v>-3.7052570012542259E-2</c:v>
                      </c:pt>
                      <c:pt idx="55">
                        <c:v>-0.10269929489874112</c:v>
                      </c:pt>
                      <c:pt idx="56">
                        <c:v>1.3672165014661455</c:v>
                      </c:pt>
                      <c:pt idx="57">
                        <c:v>1.4185921992031689</c:v>
                      </c:pt>
                      <c:pt idx="58">
                        <c:v>0.28957556386416816</c:v>
                      </c:pt>
                      <c:pt idx="59">
                        <c:v>0.36283350322992697</c:v>
                      </c:pt>
                      <c:pt idx="60">
                        <c:v>0.50191655532124813</c:v>
                      </c:pt>
                      <c:pt idx="61">
                        <c:v>1.3722708235814769</c:v>
                      </c:pt>
                      <c:pt idx="62">
                        <c:v>-3.4792990713926171E-2</c:v>
                      </c:pt>
                      <c:pt idx="63">
                        <c:v>-0.60129330592299568</c:v>
                      </c:pt>
                      <c:pt idx="64">
                        <c:v>0.36289296584305047</c:v>
                      </c:pt>
                      <c:pt idx="65">
                        <c:v>3.0472731726026105</c:v>
                      </c:pt>
                      <c:pt idx="66">
                        <c:v>3.0786694323307948</c:v>
                      </c:pt>
                      <c:pt idx="67">
                        <c:v>1.1671842709252265</c:v>
                      </c:pt>
                      <c:pt idx="68">
                        <c:v>0.42889646640797813</c:v>
                      </c:pt>
                      <c:pt idx="69">
                        <c:v>2.2372734566607622</c:v>
                      </c:pt>
                      <c:pt idx="70">
                        <c:v>1.7355873897541885</c:v>
                      </c:pt>
                      <c:pt idx="71">
                        <c:v>0.74969726419877769</c:v>
                      </c:pt>
                      <c:pt idx="72">
                        <c:v>0.65984925577210396</c:v>
                      </c:pt>
                      <c:pt idx="73">
                        <c:v>2.3556040567726613</c:v>
                      </c:pt>
                      <c:pt idx="74">
                        <c:v>2.6792590599932944</c:v>
                      </c:pt>
                      <c:pt idx="75">
                        <c:v>1.2242089169087991</c:v>
                      </c:pt>
                      <c:pt idx="76">
                        <c:v>0.80279737771632498</c:v>
                      </c:pt>
                      <c:pt idx="77">
                        <c:v>1.4520696503906059</c:v>
                      </c:pt>
                      <c:pt idx="78">
                        <c:v>3.2203093767863376</c:v>
                      </c:pt>
                      <c:pt idx="79">
                        <c:v>2.4951033471558346</c:v>
                      </c:pt>
                      <c:pt idx="80">
                        <c:v>2.0563881875449863</c:v>
                      </c:pt>
                      <c:pt idx="81">
                        <c:v>2.1649669191049514</c:v>
                      </c:pt>
                      <c:pt idx="82">
                        <c:v>3.6870908897905625</c:v>
                      </c:pt>
                      <c:pt idx="83">
                        <c:v>3.7861556032510748</c:v>
                      </c:pt>
                      <c:pt idx="84">
                        <c:v>2.619201820740523</c:v>
                      </c:pt>
                      <c:pt idx="85">
                        <c:v>2.5860811452318146</c:v>
                      </c:pt>
                      <c:pt idx="86">
                        <c:v>3.2787611254848303</c:v>
                      </c:pt>
                      <c:pt idx="87">
                        <c:v>3.8407422820966661</c:v>
                      </c:pt>
                      <c:pt idx="88">
                        <c:v>2.5666368707410663</c:v>
                      </c:pt>
                      <c:pt idx="89">
                        <c:v>2.5888758880485283</c:v>
                      </c:pt>
                      <c:pt idx="90">
                        <c:v>3.0883023756564838</c:v>
                      </c:pt>
                      <c:pt idx="91">
                        <c:v>4.7741863828788613</c:v>
                      </c:pt>
                      <c:pt idx="92">
                        <c:v>3.8471642443137943</c:v>
                      </c:pt>
                      <c:pt idx="93">
                        <c:v>2.9962542505443142</c:v>
                      </c:pt>
                      <c:pt idx="94">
                        <c:v>2.8954651213032743</c:v>
                      </c:pt>
                      <c:pt idx="95">
                        <c:v>4.150542496459976</c:v>
                      </c:pt>
                      <c:pt idx="96">
                        <c:v>3.8416936839066067</c:v>
                      </c:pt>
                      <c:pt idx="97">
                        <c:v>2.2197319857899025</c:v>
                      </c:pt>
                      <c:pt idx="98">
                        <c:v>2.3008389900877084</c:v>
                      </c:pt>
                    </c:numCache>
                  </c:numRef>
                </c:val>
                <c:smooth val="0"/>
                <c:extLst xmlns:c15="http://schemas.microsoft.com/office/drawing/2012/chart">
                  <c:ext xmlns:c16="http://schemas.microsoft.com/office/drawing/2014/chart" uri="{C3380CC4-5D6E-409C-BE32-E72D297353CC}">
                    <c16:uniqueId val="{0000000F-A31F-4F4E-93E8-9EBB54D00608}"/>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'Chart Data'!$CG$4</c15:sqref>
                        </c15:formulaRef>
                      </c:ext>
                    </c:extLst>
                    <c:strCache>
                      <c:ptCount val="1"/>
                      <c:pt idx="0">
                        <c:v>Revolut - Groceries and restaurants</c:v>
                      </c:pt>
                    </c:strCache>
                  </c:strRef>
                </c:tx>
                <c:spPr>
                  <a:ln w="28575" cap="rnd">
                    <a:solidFill>
                      <a:schemeClr val="accent3">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Data'!$CG$213:$CG$318</c15:sqref>
                        </c15:formulaRef>
                      </c:ext>
                    </c:extLst>
                    <c:numCache>
                      <c:formatCode>0.00</c:formatCode>
                      <c:ptCount val="106"/>
                      <c:pt idx="0">
                        <c:v>-0.64706501312922782</c:v>
                      </c:pt>
                      <c:pt idx="1">
                        <c:v>-1.9863653221107196</c:v>
                      </c:pt>
                      <c:pt idx="2">
                        <c:v>-2.0316157828372639</c:v>
                      </c:pt>
                      <c:pt idx="3">
                        <c:v>-1.8149964037599304</c:v>
                      </c:pt>
                      <c:pt idx="4">
                        <c:v>-1.265919704103146</c:v>
                      </c:pt>
                      <c:pt idx="5">
                        <c:v>-1.0764991708292473</c:v>
                      </c:pt>
                      <c:pt idx="6">
                        <c:v>-0.34399215989098397</c:v>
                      </c:pt>
                      <c:pt idx="7">
                        <c:v>-0.90763966979960597</c:v>
                      </c:pt>
                      <c:pt idx="8">
                        <c:v>-0.86530337112343281</c:v>
                      </c:pt>
                      <c:pt idx="9">
                        <c:v>-0.51681815926695862</c:v>
                      </c:pt>
                      <c:pt idx="10">
                        <c:v>-0.74315141184551647</c:v>
                      </c:pt>
                      <c:pt idx="11">
                        <c:v>-0.86595096269017846</c:v>
                      </c:pt>
                      <c:pt idx="12">
                        <c:v>-0.35241085025871377</c:v>
                      </c:pt>
                      <c:pt idx="13">
                        <c:v>0.38867674893896531</c:v>
                      </c:pt>
                      <c:pt idx="14">
                        <c:v>-0.1017119649812461</c:v>
                      </c:pt>
                      <c:pt idx="15">
                        <c:v>-0.60165265451099437</c:v>
                      </c:pt>
                      <c:pt idx="16">
                        <c:v>-0.72089045173854271</c:v>
                      </c:pt>
                      <c:pt idx="17">
                        <c:v>-7.1113263452385569E-2</c:v>
                      </c:pt>
                      <c:pt idx="18">
                        <c:v>0.42874647713152125</c:v>
                      </c:pt>
                      <c:pt idx="19">
                        <c:v>-7.5403557582092676E-2</c:v>
                      </c:pt>
                      <c:pt idx="20">
                        <c:v>1.4935465979303369E-2</c:v>
                      </c:pt>
                      <c:pt idx="21">
                        <c:v>0.9629285707530898</c:v>
                      </c:pt>
                      <c:pt idx="22">
                        <c:v>0.78994067348543073</c:v>
                      </c:pt>
                      <c:pt idx="23">
                        <c:v>0.55170792586786932</c:v>
                      </c:pt>
                      <c:pt idx="24">
                        <c:v>0.78977877559374143</c:v>
                      </c:pt>
                      <c:pt idx="25">
                        <c:v>1.1370497532625623</c:v>
                      </c:pt>
                      <c:pt idx="26">
                        <c:v>1.3353746705792522</c:v>
                      </c:pt>
                      <c:pt idx="27">
                        <c:v>1.261873027753311</c:v>
                      </c:pt>
                      <c:pt idx="28">
                        <c:v>1.430246835107891</c:v>
                      </c:pt>
                      <c:pt idx="29">
                        <c:v>1.4045050703296418</c:v>
                      </c:pt>
                      <c:pt idx="30">
                        <c:v>2.1616205608043453</c:v>
                      </c:pt>
                      <c:pt idx="31">
                        <c:v>2.173681953735032</c:v>
                      </c:pt>
                      <c:pt idx="32">
                        <c:v>2.0147791730441491</c:v>
                      </c:pt>
                      <c:pt idx="33">
                        <c:v>1.7540426184820814</c:v>
                      </c:pt>
                      <c:pt idx="34">
                        <c:v>1.8825895444816345</c:v>
                      </c:pt>
                      <c:pt idx="35">
                        <c:v>1.2077991319298202</c:v>
                      </c:pt>
                      <c:pt idx="36">
                        <c:v>0.66681732685739348</c:v>
                      </c:pt>
                      <c:pt idx="37">
                        <c:v>0.51973309225966791</c:v>
                      </c:pt>
                      <c:pt idx="38">
                        <c:v>0.35767330268088487</c:v>
                      </c:pt>
                      <c:pt idx="39">
                        <c:v>0.5223234585266604</c:v>
                      </c:pt>
                      <c:pt idx="40">
                        <c:v>9.0217985613805451E-2</c:v>
                      </c:pt>
                      <c:pt idx="41">
                        <c:v>-0.15902381863847831</c:v>
                      </c:pt>
                      <c:pt idx="42">
                        <c:v>-0.14833855778712965</c:v>
                      </c:pt>
                      <c:pt idx="43">
                        <c:v>0.31250379090018687</c:v>
                      </c:pt>
                      <c:pt idx="44">
                        <c:v>-0.35022522872093792</c:v>
                      </c:pt>
                      <c:pt idx="45">
                        <c:v>-0.74978922540468873</c:v>
                      </c:pt>
                      <c:pt idx="46">
                        <c:v>-0.88562155653016128</c:v>
                      </c:pt>
                      <c:pt idx="47">
                        <c:v>-0.7272044695143397</c:v>
                      </c:pt>
                      <c:pt idx="48">
                        <c:v>-0.36212472375993826</c:v>
                      </c:pt>
                      <c:pt idx="49">
                        <c:v>-0.62593733826405951</c:v>
                      </c:pt>
                      <c:pt idx="50">
                        <c:v>-7.2489395531724857E-2</c:v>
                      </c:pt>
                      <c:pt idx="51">
                        <c:v>0.78063154471342133</c:v>
                      </c:pt>
                      <c:pt idx="52">
                        <c:v>-8.7545899458625273E-2</c:v>
                      </c:pt>
                      <c:pt idx="53">
                        <c:v>-1.5848585507267252</c:v>
                      </c:pt>
                      <c:pt idx="54">
                        <c:v>-1.7056343779252958</c:v>
                      </c:pt>
                      <c:pt idx="55">
                        <c:v>-1.5188042109183895</c:v>
                      </c:pt>
                      <c:pt idx="56">
                        <c:v>-1.14206781696252</c:v>
                      </c:pt>
                      <c:pt idx="57">
                        <c:v>-0.68462532400063425</c:v>
                      </c:pt>
                      <c:pt idx="58">
                        <c:v>-0.50451391949874003</c:v>
                      </c:pt>
                      <c:pt idx="59">
                        <c:v>-9.1917142534177002E-2</c:v>
                      </c:pt>
                      <c:pt idx="60">
                        <c:v>-0.36091048957228661</c:v>
                      </c:pt>
                      <c:pt idx="61">
                        <c:v>-4.4885804999075171E-2</c:v>
                      </c:pt>
                      <c:pt idx="62">
                        <c:v>-0.28821833620477866</c:v>
                      </c:pt>
                      <c:pt idx="63">
                        <c:v>-0.24523444596185651</c:v>
                      </c:pt>
                      <c:pt idx="64">
                        <c:v>-0.33856858051946659</c:v>
                      </c:pt>
                      <c:pt idx="65">
                        <c:v>0.47415883574975154</c:v>
                      </c:pt>
                      <c:pt idx="66">
                        <c:v>0.79989739382418423</c:v>
                      </c:pt>
                      <c:pt idx="67">
                        <c:v>1.1759861962133065</c:v>
                      </c:pt>
                      <c:pt idx="68">
                        <c:v>0.68478799283466163</c:v>
                      </c:pt>
                      <c:pt idx="69">
                        <c:v>0.85526647278116963</c:v>
                      </c:pt>
                      <c:pt idx="70">
                        <c:v>1.2622777724825291</c:v>
                      </c:pt>
                      <c:pt idx="71">
                        <c:v>0.863604214203058</c:v>
                      </c:pt>
                      <c:pt idx="72">
                        <c:v>1.0474392702137534</c:v>
                      </c:pt>
                      <c:pt idx="73">
                        <c:v>1.9807806157898578</c:v>
                      </c:pt>
                      <c:pt idx="74">
                        <c:v>1.8562001881366381</c:v>
                      </c:pt>
                      <c:pt idx="75">
                        <c:v>1.7008591610628703</c:v>
                      </c:pt>
                      <c:pt idx="76">
                        <c:v>1.948967680073344</c:v>
                      </c:pt>
                      <c:pt idx="77">
                        <c:v>2.0733862098348759</c:v>
                      </c:pt>
                      <c:pt idx="78">
                        <c:v>2.7243776323086863</c:v>
                      </c:pt>
                      <c:pt idx="79">
                        <c:v>2.6435905843568253</c:v>
                      </c:pt>
                      <c:pt idx="80">
                        <c:v>2.8345491476017513</c:v>
                      </c:pt>
                      <c:pt idx="81">
                        <c:v>2.6394621881188045</c:v>
                      </c:pt>
                      <c:pt idx="82">
                        <c:v>3.2326560632603214</c:v>
                      </c:pt>
                      <c:pt idx="83">
                        <c:v>3.4177863024045148</c:v>
                      </c:pt>
                      <c:pt idx="84">
                        <c:v>3.3469559747914106</c:v>
                      </c:pt>
                      <c:pt idx="85">
                        <c:v>3.1981718123309686</c:v>
                      </c:pt>
                      <c:pt idx="86">
                        <c:v>3.200438382814589</c:v>
                      </c:pt>
                      <c:pt idx="87">
                        <c:v>2.3865776813035624</c:v>
                      </c:pt>
                      <c:pt idx="88">
                        <c:v>1.875951730922464</c:v>
                      </c:pt>
                      <c:pt idx="89">
                        <c:v>1.6698557148047899</c:v>
                      </c:pt>
                      <c:pt idx="90">
                        <c:v>1.7889316141406491</c:v>
                      </c:pt>
                      <c:pt idx="91">
                        <c:v>2.0201218034698201</c:v>
                      </c:pt>
                      <c:pt idx="92">
                        <c:v>1.6318906592041684</c:v>
                      </c:pt>
                      <c:pt idx="93">
                        <c:v>1.3063139990214185</c:v>
                      </c:pt>
                      <c:pt idx="94">
                        <c:v>1.1831906523933831</c:v>
                      </c:pt>
                      <c:pt idx="95">
                        <c:v>1.7040971188966103</c:v>
                      </c:pt>
                      <c:pt idx="96">
                        <c:v>1.3142469957140872</c:v>
                      </c:pt>
                      <c:pt idx="97">
                        <c:v>0.74274743805864285</c:v>
                      </c:pt>
                      <c:pt idx="98">
                        <c:v>0.56700727663230033</c:v>
                      </c:pt>
                    </c:numCache>
                  </c:numRef>
                </c:val>
                <c:smooth val="0"/>
                <c:extLst xmlns:c15="http://schemas.microsoft.com/office/drawing/2012/chart">
                  <c:ext xmlns:c16="http://schemas.microsoft.com/office/drawing/2014/chart" uri="{C3380CC4-5D6E-409C-BE32-E72D297353CC}">
                    <c16:uniqueId val="{00000010-A31F-4F4E-93E8-9EBB54D00608}"/>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'Chart Data'!$CH$4</c15:sqref>
                        </c15:formulaRef>
                      </c:ext>
                    </c:extLst>
                    <c:strCache>
                      <c:ptCount val="1"/>
                      <c:pt idx="0">
                        <c:v>Revolut - Travel and transport</c:v>
                      </c:pt>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Data'!$CH$213:$CH$318</c15:sqref>
                        </c15:formulaRef>
                      </c:ext>
                    </c:extLst>
                    <c:numCache>
                      <c:formatCode>0.00</c:formatCode>
                      <c:ptCount val="106"/>
                      <c:pt idx="0">
                        <c:v>-0.57379427620318701</c:v>
                      </c:pt>
                      <c:pt idx="1">
                        <c:v>-1.1889771017417974</c:v>
                      </c:pt>
                      <c:pt idx="2">
                        <c:v>-1.5281594060853541</c:v>
                      </c:pt>
                      <c:pt idx="3">
                        <c:v>-1.4580268458043235</c:v>
                      </c:pt>
                      <c:pt idx="4">
                        <c:v>-0.86236867513236837</c:v>
                      </c:pt>
                      <c:pt idx="5">
                        <c:v>-0.78270808327641006</c:v>
                      </c:pt>
                      <c:pt idx="6">
                        <c:v>-0.28865621653053469</c:v>
                      </c:pt>
                      <c:pt idx="7">
                        <c:v>-0.40463266643847534</c:v>
                      </c:pt>
                      <c:pt idx="8">
                        <c:v>-0.50452080073628991</c:v>
                      </c:pt>
                      <c:pt idx="9">
                        <c:v>-0.30302636251239545</c:v>
                      </c:pt>
                      <c:pt idx="10">
                        <c:v>-0.76950941658655037</c:v>
                      </c:pt>
                      <c:pt idx="11">
                        <c:v>-0.79864020164760241</c:v>
                      </c:pt>
                      <c:pt idx="12">
                        <c:v>-5.8109091865055945E-2</c:v>
                      </c:pt>
                      <c:pt idx="13">
                        <c:v>0.56394641218661878</c:v>
                      </c:pt>
                      <c:pt idx="14">
                        <c:v>8.6451452767667678E-2</c:v>
                      </c:pt>
                      <c:pt idx="15">
                        <c:v>-0.54630356215093423</c:v>
                      </c:pt>
                      <c:pt idx="16">
                        <c:v>-0.67243283258953446</c:v>
                      </c:pt>
                      <c:pt idx="17">
                        <c:v>7.957877425460641E-2</c:v>
                      </c:pt>
                      <c:pt idx="18">
                        <c:v>-9.340966786396955E-2</c:v>
                      </c:pt>
                      <c:pt idx="19">
                        <c:v>-0.28561037037133619</c:v>
                      </c:pt>
                      <c:pt idx="20">
                        <c:v>-3.8896831476266824E-2</c:v>
                      </c:pt>
                      <c:pt idx="21">
                        <c:v>0.74013689770332547</c:v>
                      </c:pt>
                      <c:pt idx="22">
                        <c:v>0.78418451908250408</c:v>
                      </c:pt>
                      <c:pt idx="23">
                        <c:v>0.36198338224592153</c:v>
                      </c:pt>
                      <c:pt idx="24">
                        <c:v>0.34097485360940094</c:v>
                      </c:pt>
                      <c:pt idx="25">
                        <c:v>0.78933902796729849</c:v>
                      </c:pt>
                      <c:pt idx="26">
                        <c:v>1.3718766305688617</c:v>
                      </c:pt>
                      <c:pt idx="27">
                        <c:v>1.3215030210128877</c:v>
                      </c:pt>
                      <c:pt idx="28">
                        <c:v>1.5208887965111848</c:v>
                      </c:pt>
                      <c:pt idx="29">
                        <c:v>1.6581861695335118</c:v>
                      </c:pt>
                      <c:pt idx="30">
                        <c:v>2.1579392355004505</c:v>
                      </c:pt>
                      <c:pt idx="31">
                        <c:v>2.0514908171674393</c:v>
                      </c:pt>
                      <c:pt idx="32">
                        <c:v>1.8576500436512735</c:v>
                      </c:pt>
                      <c:pt idx="33">
                        <c:v>1.6821624457097664</c:v>
                      </c:pt>
                      <c:pt idx="34">
                        <c:v>1.7762712821670514</c:v>
                      </c:pt>
                      <c:pt idx="35">
                        <c:v>1.2790173720230453</c:v>
                      </c:pt>
                      <c:pt idx="36">
                        <c:v>0.43313122458002079</c:v>
                      </c:pt>
                      <c:pt idx="37">
                        <c:v>0.18430902295935092</c:v>
                      </c:pt>
                      <c:pt idx="38">
                        <c:v>0.15822408405749744</c:v>
                      </c:pt>
                      <c:pt idx="39">
                        <c:v>0.42149453027949263</c:v>
                      </c:pt>
                      <c:pt idx="40">
                        <c:v>-0.29084297787560137</c:v>
                      </c:pt>
                      <c:pt idx="41">
                        <c:v>-0.5658282170175909</c:v>
                      </c:pt>
                      <c:pt idx="42">
                        <c:v>-0.55911173574346185</c:v>
                      </c:pt>
                      <c:pt idx="43">
                        <c:v>-0.1608087764636707</c:v>
                      </c:pt>
                      <c:pt idx="44">
                        <c:v>-0.76677596490521782</c:v>
                      </c:pt>
                      <c:pt idx="45">
                        <c:v>-1.135948139123957</c:v>
                      </c:pt>
                      <c:pt idx="46">
                        <c:v>-1.1907733699895289</c:v>
                      </c:pt>
                      <c:pt idx="47">
                        <c:v>-0.89173375605182181</c:v>
                      </c:pt>
                      <c:pt idx="48">
                        <c:v>-0.50647326622295508</c:v>
                      </c:pt>
                      <c:pt idx="49">
                        <c:v>-1.1548480050348833</c:v>
                      </c:pt>
                      <c:pt idx="50">
                        <c:v>-0.7200729904641775</c:v>
                      </c:pt>
                      <c:pt idx="51">
                        <c:v>-0.66618494303220521</c:v>
                      </c:pt>
                      <c:pt idx="52">
                        <c:v>-0.47648339634776965</c:v>
                      </c:pt>
                      <c:pt idx="53">
                        <c:v>-0.46867353440110882</c:v>
                      </c:pt>
                      <c:pt idx="54">
                        <c:v>-0.83136352320411877</c:v>
                      </c:pt>
                      <c:pt idx="55">
                        <c:v>-0.80574717601906198</c:v>
                      </c:pt>
                      <c:pt idx="56">
                        <c:v>-0.44493155408325263</c:v>
                      </c:pt>
                      <c:pt idx="57">
                        <c:v>-9.6689809881569513E-2</c:v>
                      </c:pt>
                      <c:pt idx="58">
                        <c:v>-9.3722062341837109E-2</c:v>
                      </c:pt>
                      <c:pt idx="59">
                        <c:v>0.31848245120301344</c:v>
                      </c:pt>
                      <c:pt idx="60">
                        <c:v>0.30668955966355299</c:v>
                      </c:pt>
                      <c:pt idx="61">
                        <c:v>0.35893753608672452</c:v>
                      </c:pt>
                      <c:pt idx="62">
                        <c:v>-6.9511490307184259E-2</c:v>
                      </c:pt>
                      <c:pt idx="63">
                        <c:v>-0.13066270934955146</c:v>
                      </c:pt>
                      <c:pt idx="64">
                        <c:v>-1.3670977388545216E-2</c:v>
                      </c:pt>
                      <c:pt idx="65">
                        <c:v>0.89164821946858119</c:v>
                      </c:pt>
                      <c:pt idx="66">
                        <c:v>1.076039060029284</c:v>
                      </c:pt>
                      <c:pt idx="67">
                        <c:v>0.98005585670480289</c:v>
                      </c:pt>
                      <c:pt idx="68">
                        <c:v>0.49982744560451919</c:v>
                      </c:pt>
                      <c:pt idx="69">
                        <c:v>0.97943106774906774</c:v>
                      </c:pt>
                      <c:pt idx="70">
                        <c:v>0.94303711107762078</c:v>
                      </c:pt>
                      <c:pt idx="71">
                        <c:v>0.77653085437477554</c:v>
                      </c:pt>
                      <c:pt idx="72">
                        <c:v>1.0562020106847612</c:v>
                      </c:pt>
                      <c:pt idx="73">
                        <c:v>1.8165701698118288</c:v>
                      </c:pt>
                      <c:pt idx="74">
                        <c:v>2.0268116534159852</c:v>
                      </c:pt>
                      <c:pt idx="75">
                        <c:v>1.6416292622065876</c:v>
                      </c:pt>
                      <c:pt idx="76">
                        <c:v>1.657639479197246</c:v>
                      </c:pt>
                      <c:pt idx="77">
                        <c:v>2.0642989907599669</c:v>
                      </c:pt>
                      <c:pt idx="78">
                        <c:v>2.9448609252461715</c:v>
                      </c:pt>
                      <c:pt idx="79">
                        <c:v>2.6852611141391098</c:v>
                      </c:pt>
                      <c:pt idx="80">
                        <c:v>2.8140457376395749</c:v>
                      </c:pt>
                      <c:pt idx="81">
                        <c:v>2.926429651052048</c:v>
                      </c:pt>
                      <c:pt idx="82">
                        <c:v>3.4328991982931174</c:v>
                      </c:pt>
                      <c:pt idx="83">
                        <c:v>3.4870215415834895</c:v>
                      </c:pt>
                      <c:pt idx="84">
                        <c:v>3.2638156871478721</c:v>
                      </c:pt>
                      <c:pt idx="85">
                        <c:v>3.085907032002897</c:v>
                      </c:pt>
                      <c:pt idx="86">
                        <c:v>2.7933496034809204</c:v>
                      </c:pt>
                      <c:pt idx="87">
                        <c:v>2.5016512597730713</c:v>
                      </c:pt>
                      <c:pt idx="88">
                        <c:v>1.6907532938510961</c:v>
                      </c:pt>
                      <c:pt idx="89">
                        <c:v>1.4478665873098895</c:v>
                      </c:pt>
                      <c:pt idx="90">
                        <c:v>1.5106578773610559</c:v>
                      </c:pt>
                      <c:pt idx="91">
                        <c:v>1.8539794085363446</c:v>
                      </c:pt>
                      <c:pt idx="92">
                        <c:v>1.2672244804835848</c:v>
                      </c:pt>
                      <c:pt idx="93">
                        <c:v>0.81073804970115582</c:v>
                      </c:pt>
                      <c:pt idx="94">
                        <c:v>0.8814953989379184</c:v>
                      </c:pt>
                      <c:pt idx="95">
                        <c:v>1.3093977349955612</c:v>
                      </c:pt>
                      <c:pt idx="96">
                        <c:v>0.97872818017386654</c:v>
                      </c:pt>
                      <c:pt idx="97">
                        <c:v>0.39439430932457192</c:v>
                      </c:pt>
                      <c:pt idx="98">
                        <c:v>0.20547374883480524</c:v>
                      </c:pt>
                    </c:numCache>
                  </c:numRef>
                </c:val>
                <c:smooth val="0"/>
                <c:extLst xmlns:c15="http://schemas.microsoft.com/office/drawing/2012/chart">
                  <c:ext xmlns:c16="http://schemas.microsoft.com/office/drawing/2014/chart" uri="{C3380CC4-5D6E-409C-BE32-E72D297353CC}">
                    <c16:uniqueId val="{00000011-A31F-4F4E-93E8-9EBB54D00608}"/>
                  </c:ext>
                </c:extLst>
              </c15:ser>
            </c15:filteredLineSeries>
            <c15:filteredLineSeries>
              <c15:ser>
                <c:idx val="16"/>
                <c:order val="16"/>
                <c:tx>
                  <c:strRef>
                    <c:extLst xmlns:c15="http://schemas.microsoft.com/office/drawing/2012/chart">
                      <c:ext xmlns:c15="http://schemas.microsoft.com/office/drawing/2012/chart" uri="{02D57815-91ED-43cb-92C2-25804820EDAC}">
                        <c15:formulaRef>
                          <c15:sqref>'Chart Data'!$CI$4</c15:sqref>
                        </c15:formulaRef>
                      </c:ext>
                    </c:extLst>
                    <c:strCache>
                      <c:ptCount val="1"/>
                      <c:pt idx="0">
                        <c:v>Fuel demand</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Data'!$CI$213:$CI$318</c15:sqref>
                        </c15:formulaRef>
                      </c:ext>
                    </c:extLst>
                    <c:numCache>
                      <c:formatCode>0.00</c:formatCode>
                      <c:ptCount val="106"/>
                      <c:pt idx="0">
                        <c:v>8.4728620764764964E-2</c:v>
                      </c:pt>
                      <c:pt idx="1">
                        <c:v>0.28286693845002681</c:v>
                      </c:pt>
                      <c:pt idx="2">
                        <c:v>0.48825245159803909</c:v>
                      </c:pt>
                      <c:pt idx="3">
                        <c:v>4.5023794909465634E-2</c:v>
                      </c:pt>
                      <c:pt idx="4">
                        <c:v>-7.9891188925752712E-2</c:v>
                      </c:pt>
                      <c:pt idx="5">
                        <c:v>7.5830943053136868E-2</c:v>
                      </c:pt>
                      <c:pt idx="6">
                        <c:v>6.5767751133149225E-3</c:v>
                      </c:pt>
                      <c:pt idx="7">
                        <c:v>-6.0302310343342956E-2</c:v>
                      </c:pt>
                      <c:pt idx="8">
                        <c:v>-0.40402508172119017</c:v>
                      </c:pt>
                      <c:pt idx="9">
                        <c:v>-0.57665705642340936</c:v>
                      </c:pt>
                      <c:pt idx="10">
                        <c:v>-0.9365513456850153</c:v>
                      </c:pt>
                      <c:pt idx="11">
                        <c:v>-0.90355320578637899</c:v>
                      </c:pt>
                      <c:pt idx="12">
                        <c:v>-0.78046871975867282</c:v>
                      </c:pt>
                      <c:pt idx="13">
                        <c:v>-0.47916141129145762</c:v>
                      </c:pt>
                      <c:pt idx="14">
                        <c:v>-1.1152891465590329</c:v>
                      </c:pt>
                      <c:pt idx="15">
                        <c:v>-0.89570006624466258</c:v>
                      </c:pt>
                      <c:pt idx="16">
                        <c:v>-0.88591988576503411</c:v>
                      </c:pt>
                      <c:pt idx="17">
                        <c:v>-1.2429491952079732</c:v>
                      </c:pt>
                      <c:pt idx="18">
                        <c:v>-1.0015160009878488</c:v>
                      </c:pt>
                      <c:pt idx="19">
                        <c:v>-1.3032426127861381</c:v>
                      </c:pt>
                      <c:pt idx="20">
                        <c:v>-1.0913659441794195</c:v>
                      </c:pt>
                      <c:pt idx="21">
                        <c:v>-0.80588141650493095</c:v>
                      </c:pt>
                      <c:pt idx="22">
                        <c:v>-0.97682110724417914</c:v>
                      </c:pt>
                      <c:pt idx="23">
                        <c:v>-0.95929887072615394</c:v>
                      </c:pt>
                      <c:pt idx="24">
                        <c:v>-0.37386777967531326</c:v>
                      </c:pt>
                      <c:pt idx="25">
                        <c:v>-1.052551095235382</c:v>
                      </c:pt>
                      <c:pt idx="26">
                        <c:v>-0.81963883938404936</c:v>
                      </c:pt>
                      <c:pt idx="27">
                        <c:v>-0.74073167939504259</c:v>
                      </c:pt>
                      <c:pt idx="28">
                        <c:v>-0.86334639346382813</c:v>
                      </c:pt>
                      <c:pt idx="29">
                        <c:v>-1.0300049495428674</c:v>
                      </c:pt>
                      <c:pt idx="30">
                        <c:v>-1.1418459681258968</c:v>
                      </c:pt>
                      <c:pt idx="31">
                        <c:v>-1.3057454877660097</c:v>
                      </c:pt>
                      <c:pt idx="32">
                        <c:v>-0.55407588902090132</c:v>
                      </c:pt>
                      <c:pt idx="33">
                        <c:v>-0.33996134016543444</c:v>
                      </c:pt>
                      <c:pt idx="34">
                        <c:v>0.21607667256924498</c:v>
                      </c:pt>
                      <c:pt idx="35">
                        <c:v>-7.1746367823567303E-2</c:v>
                      </c:pt>
                      <c:pt idx="36">
                        <c:v>0.80774016765870749</c:v>
                      </c:pt>
                      <c:pt idx="37">
                        <c:v>1.2122794354147</c:v>
                      </c:pt>
                      <c:pt idx="38">
                        <c:v>0.43427125352440776</c:v>
                      </c:pt>
                      <c:pt idx="39">
                        <c:v>1.2590366059972671</c:v>
                      </c:pt>
                      <c:pt idx="40">
                        <c:v>1.4873864127324361</c:v>
                      </c:pt>
                      <c:pt idx="41">
                        <c:v>1.4516264387420577</c:v>
                      </c:pt>
                      <c:pt idx="42">
                        <c:v>0.80875059086264989</c:v>
                      </c:pt>
                      <c:pt idx="43">
                        <c:v>0.73405426259337714</c:v>
                      </c:pt>
                      <c:pt idx="44">
                        <c:v>0.5740228060779079</c:v>
                      </c:pt>
                      <c:pt idx="45">
                        <c:v>0.39475463868218658</c:v>
                      </c:pt>
                      <c:pt idx="46">
                        <c:v>0.46062412863422364</c:v>
                      </c:pt>
                      <c:pt idx="47">
                        <c:v>0.87583947569141918</c:v>
                      </c:pt>
                      <c:pt idx="48">
                        <c:v>1.0065380772892447E-2</c:v>
                      </c:pt>
                      <c:pt idx="49">
                        <c:v>-0.42006098447177281</c:v>
                      </c:pt>
                      <c:pt idx="50">
                        <c:v>-0.22808249228645247</c:v>
                      </c:pt>
                      <c:pt idx="51">
                        <c:v>-0.57948154003245922</c:v>
                      </c:pt>
                      <c:pt idx="52">
                        <c:v>-0.51669610330278037</c:v>
                      </c:pt>
                      <c:pt idx="53">
                        <c:v>-0.13724721220452407</c:v>
                      </c:pt>
                      <c:pt idx="54">
                        <c:v>-0.53751829412949115</c:v>
                      </c:pt>
                      <c:pt idx="55">
                        <c:v>-0.90598668709688224</c:v>
                      </c:pt>
                      <c:pt idx="56">
                        <c:v>-0.29786071442178447</c:v>
                      </c:pt>
                      <c:pt idx="57">
                        <c:v>-0.47390532028502447</c:v>
                      </c:pt>
                      <c:pt idx="58">
                        <c:v>-0.27248090261519448</c:v>
                      </c:pt>
                      <c:pt idx="59">
                        <c:v>5.0306282813767644E-2</c:v>
                      </c:pt>
                      <c:pt idx="60">
                        <c:v>0.13519430988766398</c:v>
                      </c:pt>
                      <c:pt idx="61">
                        <c:v>-0.17255846091439569</c:v>
                      </c:pt>
                      <c:pt idx="62">
                        <c:v>-0.20082577448599903</c:v>
                      </c:pt>
                      <c:pt idx="63">
                        <c:v>7.6713136089214207E-2</c:v>
                      </c:pt>
                      <c:pt idx="64">
                        <c:v>-8.5781640875717352E-2</c:v>
                      </c:pt>
                      <c:pt idx="65">
                        <c:v>-0.52839127131330565</c:v>
                      </c:pt>
                      <c:pt idx="66">
                        <c:v>0.37924717527968221</c:v>
                      </c:pt>
                      <c:pt idx="67">
                        <c:v>0.47713986060723873</c:v>
                      </c:pt>
                      <c:pt idx="68">
                        <c:v>0.85096361073578397</c:v>
                      </c:pt>
                      <c:pt idx="69">
                        <c:v>0.87882870519269751</c:v>
                      </c:pt>
                      <c:pt idx="70">
                        <c:v>0.24819299224383135</c:v>
                      </c:pt>
                      <c:pt idx="71">
                        <c:v>1.2260190147029761</c:v>
                      </c:pt>
                      <c:pt idx="72">
                        <c:v>0.84609899535296884</c:v>
                      </c:pt>
                      <c:pt idx="73">
                        <c:v>0.95194597661605473</c:v>
                      </c:pt>
                      <c:pt idx="74">
                        <c:v>0.83586933224215854</c:v>
                      </c:pt>
                      <c:pt idx="75">
                        <c:v>1.1499403861975126</c:v>
                      </c:pt>
                      <c:pt idx="76">
                        <c:v>0.78048321053729086</c:v>
                      </c:pt>
                      <c:pt idx="77">
                        <c:v>0.80176039510951169</c:v>
                      </c:pt>
                      <c:pt idx="78">
                        <c:v>0.87254600255364478</c:v>
                      </c:pt>
                      <c:pt idx="79">
                        <c:v>0.10424200216801716</c:v>
                      </c:pt>
                      <c:pt idx="80">
                        <c:v>-0.21175980713960635</c:v>
                      </c:pt>
                      <c:pt idx="81">
                        <c:v>0.49432075927532687</c:v>
                      </c:pt>
                      <c:pt idx="82">
                        <c:v>0.30448951813300784</c:v>
                      </c:pt>
                      <c:pt idx="83">
                        <c:v>0.65431182060334303</c:v>
                      </c:pt>
                      <c:pt idx="84">
                        <c:v>0.23657501977338821</c:v>
                      </c:pt>
                      <c:pt idx="85">
                        <c:v>-0.10809697692101125</c:v>
                      </c:pt>
                      <c:pt idx="86">
                        <c:v>-0.25686763651347183</c:v>
                      </c:pt>
                      <c:pt idx="87">
                        <c:v>0.11652903112866574</c:v>
                      </c:pt>
                      <c:pt idx="88">
                        <c:v>0.14366814175785367</c:v>
                      </c:pt>
                      <c:pt idx="89">
                        <c:v>-0.23628865969996937</c:v>
                      </c:pt>
                      <c:pt idx="90">
                        <c:v>-4.7180411118995388E-2</c:v>
                      </c:pt>
                      <c:pt idx="91">
                        <c:v>-0.66092172762254586</c:v>
                      </c:pt>
                      <c:pt idx="92">
                        <c:v>-0.79151836262020414</c:v>
                      </c:pt>
                      <c:pt idx="93">
                        <c:v>-0.89905768667205044</c:v>
                      </c:pt>
                      <c:pt idx="94">
                        <c:v>-0.65931987489998911</c:v>
                      </c:pt>
                      <c:pt idx="95">
                        <c:v>-0.3580276847585947</c:v>
                      </c:pt>
                      <c:pt idx="96">
                        <c:v>-0.2444606539401887</c:v>
                      </c:pt>
                      <c:pt idx="97">
                        <c:v>-0.270720794277092</c:v>
                      </c:pt>
                      <c:pt idx="98">
                        <c:v>-0.17208773309778799</c:v>
                      </c:pt>
                      <c:pt idx="99">
                        <c:v>-0.38245838258974635</c:v>
                      </c:pt>
                      <c:pt idx="100">
                        <c:v>-0.44621717998650123</c:v>
                      </c:pt>
                      <c:pt idx="101">
                        <c:v>-0.39681471006319569</c:v>
                      </c:pt>
                      <c:pt idx="102">
                        <c:v>-0.75401881125551407</c:v>
                      </c:pt>
                    </c:numCache>
                  </c:numRef>
                </c:val>
                <c:smooth val="0"/>
                <c:extLst xmlns:c15="http://schemas.microsoft.com/office/drawing/2012/chart">
                  <c:ext xmlns:c16="http://schemas.microsoft.com/office/drawing/2014/chart" uri="{C3380CC4-5D6E-409C-BE32-E72D297353CC}">
                    <c16:uniqueId val="{00000000-A31F-4F4E-93E8-9EBB54D00608}"/>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'Chart Data'!$CJ$4</c15:sqref>
                        </c15:formulaRef>
                      </c:ext>
                    </c:extLst>
                    <c:strCache>
                      <c:ptCount val="1"/>
                      <c:pt idx="0">
                        <c:v>Electricity transmission</c:v>
                      </c:pt>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'Chart Data'!$B$213:$B$318</c15:sqref>
                        </c15:formulaRef>
                      </c:ext>
                    </c:extLst>
                    <c:numCache>
                      <c:formatCode>m/d/yyyy</c:formatCode>
                      <c:ptCount val="106"/>
                      <c:pt idx="0">
                        <c:v>45292</c:v>
                      </c:pt>
                      <c:pt idx="1">
                        <c:v>45299</c:v>
                      </c:pt>
                      <c:pt idx="2">
                        <c:v>45306</c:v>
                      </c:pt>
                      <c:pt idx="3">
                        <c:v>45313</c:v>
                      </c:pt>
                      <c:pt idx="4">
                        <c:v>45320</c:v>
                      </c:pt>
                      <c:pt idx="5">
                        <c:v>45327</c:v>
                      </c:pt>
                      <c:pt idx="6">
                        <c:v>45334</c:v>
                      </c:pt>
                      <c:pt idx="7">
                        <c:v>45341</c:v>
                      </c:pt>
                      <c:pt idx="8">
                        <c:v>45348</c:v>
                      </c:pt>
                      <c:pt idx="9">
                        <c:v>45355</c:v>
                      </c:pt>
                      <c:pt idx="10">
                        <c:v>45362</c:v>
                      </c:pt>
                      <c:pt idx="11">
                        <c:v>45369</c:v>
                      </c:pt>
                      <c:pt idx="12">
                        <c:v>45376</c:v>
                      </c:pt>
                      <c:pt idx="13">
                        <c:v>45383</c:v>
                      </c:pt>
                      <c:pt idx="14">
                        <c:v>45390</c:v>
                      </c:pt>
                      <c:pt idx="15">
                        <c:v>45397</c:v>
                      </c:pt>
                      <c:pt idx="16">
                        <c:v>45404</c:v>
                      </c:pt>
                      <c:pt idx="17">
                        <c:v>45411</c:v>
                      </c:pt>
                      <c:pt idx="18">
                        <c:v>45418</c:v>
                      </c:pt>
                      <c:pt idx="19">
                        <c:v>45425</c:v>
                      </c:pt>
                      <c:pt idx="20">
                        <c:v>45432</c:v>
                      </c:pt>
                      <c:pt idx="21">
                        <c:v>45439</c:v>
                      </c:pt>
                      <c:pt idx="22">
                        <c:v>45446</c:v>
                      </c:pt>
                      <c:pt idx="23">
                        <c:v>45453</c:v>
                      </c:pt>
                      <c:pt idx="24">
                        <c:v>45460</c:v>
                      </c:pt>
                      <c:pt idx="25">
                        <c:v>45467</c:v>
                      </c:pt>
                      <c:pt idx="26">
                        <c:v>45474</c:v>
                      </c:pt>
                      <c:pt idx="27">
                        <c:v>45481</c:v>
                      </c:pt>
                      <c:pt idx="28">
                        <c:v>45488</c:v>
                      </c:pt>
                      <c:pt idx="29">
                        <c:v>45495</c:v>
                      </c:pt>
                      <c:pt idx="30">
                        <c:v>45502</c:v>
                      </c:pt>
                      <c:pt idx="31">
                        <c:v>45509</c:v>
                      </c:pt>
                      <c:pt idx="32">
                        <c:v>45516</c:v>
                      </c:pt>
                      <c:pt idx="33">
                        <c:v>45523</c:v>
                      </c:pt>
                      <c:pt idx="34">
                        <c:v>45530</c:v>
                      </c:pt>
                      <c:pt idx="35">
                        <c:v>45537</c:v>
                      </c:pt>
                      <c:pt idx="36">
                        <c:v>45544</c:v>
                      </c:pt>
                      <c:pt idx="37">
                        <c:v>45551</c:v>
                      </c:pt>
                      <c:pt idx="38">
                        <c:v>45558</c:v>
                      </c:pt>
                      <c:pt idx="39">
                        <c:v>45565</c:v>
                      </c:pt>
                      <c:pt idx="40">
                        <c:v>45572</c:v>
                      </c:pt>
                      <c:pt idx="41">
                        <c:v>45579</c:v>
                      </c:pt>
                      <c:pt idx="42">
                        <c:v>45586</c:v>
                      </c:pt>
                      <c:pt idx="43">
                        <c:v>45593</c:v>
                      </c:pt>
                      <c:pt idx="44">
                        <c:v>45600</c:v>
                      </c:pt>
                      <c:pt idx="45">
                        <c:v>45607</c:v>
                      </c:pt>
                      <c:pt idx="46">
                        <c:v>45614</c:v>
                      </c:pt>
                      <c:pt idx="47">
                        <c:v>45621</c:v>
                      </c:pt>
                      <c:pt idx="48">
                        <c:v>45628</c:v>
                      </c:pt>
                      <c:pt idx="49">
                        <c:v>45635</c:v>
                      </c:pt>
                      <c:pt idx="50">
                        <c:v>45642</c:v>
                      </c:pt>
                      <c:pt idx="51">
                        <c:v>45649</c:v>
                      </c:pt>
                      <c:pt idx="52">
                        <c:v>45656</c:v>
                      </c:pt>
                      <c:pt idx="53">
                        <c:v>45663</c:v>
                      </c:pt>
                      <c:pt idx="54">
                        <c:v>45670</c:v>
                      </c:pt>
                      <c:pt idx="55">
                        <c:v>45677</c:v>
                      </c:pt>
                      <c:pt idx="56">
                        <c:v>45684</c:v>
                      </c:pt>
                      <c:pt idx="57">
                        <c:v>45691</c:v>
                      </c:pt>
                      <c:pt idx="58">
                        <c:v>45698</c:v>
                      </c:pt>
                      <c:pt idx="59">
                        <c:v>45705</c:v>
                      </c:pt>
                      <c:pt idx="60">
                        <c:v>45712</c:v>
                      </c:pt>
                      <c:pt idx="61">
                        <c:v>45719</c:v>
                      </c:pt>
                      <c:pt idx="62">
                        <c:v>45726</c:v>
                      </c:pt>
                      <c:pt idx="63">
                        <c:v>45733</c:v>
                      </c:pt>
                      <c:pt idx="64">
                        <c:v>45740</c:v>
                      </c:pt>
                      <c:pt idx="65">
                        <c:v>45747</c:v>
                      </c:pt>
                      <c:pt idx="66">
                        <c:v>45754</c:v>
                      </c:pt>
                      <c:pt idx="67">
                        <c:v>45761</c:v>
                      </c:pt>
                      <c:pt idx="68">
                        <c:v>45768</c:v>
                      </c:pt>
                      <c:pt idx="69">
                        <c:v>45775</c:v>
                      </c:pt>
                      <c:pt idx="70">
                        <c:v>45782</c:v>
                      </c:pt>
                      <c:pt idx="71">
                        <c:v>45789</c:v>
                      </c:pt>
                      <c:pt idx="72">
                        <c:v>45796</c:v>
                      </c:pt>
                      <c:pt idx="73">
                        <c:v>45803</c:v>
                      </c:pt>
                      <c:pt idx="74">
                        <c:v>45810</c:v>
                      </c:pt>
                      <c:pt idx="75">
                        <c:v>45817</c:v>
                      </c:pt>
                      <c:pt idx="76">
                        <c:v>45824</c:v>
                      </c:pt>
                      <c:pt idx="77">
                        <c:v>45831</c:v>
                      </c:pt>
                      <c:pt idx="78">
                        <c:v>45838</c:v>
                      </c:pt>
                      <c:pt idx="79">
                        <c:v>45845</c:v>
                      </c:pt>
                      <c:pt idx="80">
                        <c:v>45852</c:v>
                      </c:pt>
                      <c:pt idx="81">
                        <c:v>45859</c:v>
                      </c:pt>
                      <c:pt idx="82">
                        <c:v>45866</c:v>
                      </c:pt>
                      <c:pt idx="83">
                        <c:v>45873</c:v>
                      </c:pt>
                      <c:pt idx="84">
                        <c:v>45880</c:v>
                      </c:pt>
                      <c:pt idx="85">
                        <c:v>45887</c:v>
                      </c:pt>
                      <c:pt idx="86">
                        <c:v>45894</c:v>
                      </c:pt>
                      <c:pt idx="87">
                        <c:v>45901</c:v>
                      </c:pt>
                      <c:pt idx="88">
                        <c:v>45908</c:v>
                      </c:pt>
                      <c:pt idx="89">
                        <c:v>45915</c:v>
                      </c:pt>
                      <c:pt idx="90">
                        <c:v>45922</c:v>
                      </c:pt>
                      <c:pt idx="91">
                        <c:v>45929</c:v>
                      </c:pt>
                      <c:pt idx="92">
                        <c:v>45936</c:v>
                      </c:pt>
                      <c:pt idx="93">
                        <c:v>45943</c:v>
                      </c:pt>
                      <c:pt idx="94">
                        <c:v>45950</c:v>
                      </c:pt>
                      <c:pt idx="95">
                        <c:v>45957</c:v>
                      </c:pt>
                      <c:pt idx="96">
                        <c:v>45964</c:v>
                      </c:pt>
                      <c:pt idx="97">
                        <c:v>45971</c:v>
                      </c:pt>
                      <c:pt idx="98">
                        <c:v>45978</c:v>
                      </c:pt>
                      <c:pt idx="99">
                        <c:v>45985</c:v>
                      </c:pt>
                      <c:pt idx="100">
                        <c:v>45992</c:v>
                      </c:pt>
                      <c:pt idx="101">
                        <c:v>45999</c:v>
                      </c:pt>
                      <c:pt idx="102">
                        <c:v>46006</c:v>
                      </c:pt>
                      <c:pt idx="103">
                        <c:v>46013</c:v>
                      </c:pt>
                      <c:pt idx="104">
                        <c:v>46020</c:v>
                      </c:pt>
                      <c:pt idx="105">
                        <c:v>46027</c:v>
                      </c:pt>
                    </c:numCache>
                  </c:numRef>
                </c:cat>
                <c:val>
                  <c:numRef>
                    <c:extLst xmlns:c15="http://schemas.microsoft.com/office/drawing/2012/chart">
                      <c:ext xmlns:c15="http://schemas.microsoft.com/office/drawing/2012/chart" uri="{02D57815-91ED-43cb-92C2-25804820EDAC}">
                        <c15:formulaRef>
                          <c15:sqref>'Chart Data'!$CJ$213:$CJ$318</c15:sqref>
                        </c15:formulaRef>
                      </c:ext>
                    </c:extLst>
                    <c:numCache>
                      <c:formatCode>0.00</c:formatCode>
                      <c:ptCount val="106"/>
                      <c:pt idx="0">
                        <c:v>1.7692656076431561</c:v>
                      </c:pt>
                      <c:pt idx="1">
                        <c:v>2.1853619822849919</c:v>
                      </c:pt>
                      <c:pt idx="2">
                        <c:v>1.4690458657205685</c:v>
                      </c:pt>
                      <c:pt idx="3">
                        <c:v>1.0181372448050563</c:v>
                      </c:pt>
                      <c:pt idx="4">
                        <c:v>0.71915217634710371</c:v>
                      </c:pt>
                      <c:pt idx="5">
                        <c:v>1.1140144508091698</c:v>
                      </c:pt>
                      <c:pt idx="6">
                        <c:v>0.49483304783305376</c:v>
                      </c:pt>
                      <c:pt idx="7">
                        <c:v>1.1688277548065207</c:v>
                      </c:pt>
                      <c:pt idx="8">
                        <c:v>1.1582555574514808</c:v>
                      </c:pt>
                      <c:pt idx="9">
                        <c:v>0.80826395892809155</c:v>
                      </c:pt>
                      <c:pt idx="10">
                        <c:v>0.31391179454623486</c:v>
                      </c:pt>
                      <c:pt idx="11">
                        <c:v>7.6712591593315851E-2</c:v>
                      </c:pt>
                      <c:pt idx="12">
                        <c:v>-0.27690310790552902</c:v>
                      </c:pt>
                      <c:pt idx="13">
                        <c:v>-0.39858613102649676</c:v>
                      </c:pt>
                      <c:pt idx="14">
                        <c:v>-0.63314473115346459</c:v>
                      </c:pt>
                      <c:pt idx="15">
                        <c:v>-2.0960354813128058E-2</c:v>
                      </c:pt>
                      <c:pt idx="16">
                        <c:v>-0.10531774750057413</c:v>
                      </c:pt>
                      <c:pt idx="17">
                        <c:v>-0.63726465872502147</c:v>
                      </c:pt>
                      <c:pt idx="18">
                        <c:v>-0.993687323920876</c:v>
                      </c:pt>
                      <c:pt idx="19">
                        <c:v>-0.78297569965445157</c:v>
                      </c:pt>
                      <c:pt idx="20">
                        <c:v>-1.0456414699479428</c:v>
                      </c:pt>
                      <c:pt idx="21">
                        <c:v>-1.1613256436594948</c:v>
                      </c:pt>
                      <c:pt idx="22">
                        <c:v>-1.0764414352136906</c:v>
                      </c:pt>
                      <c:pt idx="23">
                        <c:v>-0.96598627488076549</c:v>
                      </c:pt>
                      <c:pt idx="24">
                        <c:v>-1.0119709296521322</c:v>
                      </c:pt>
                      <c:pt idx="25">
                        <c:v>-1.1395549416701281</c:v>
                      </c:pt>
                      <c:pt idx="26">
                        <c:v>-1.0390782915837524</c:v>
                      </c:pt>
                      <c:pt idx="27">
                        <c:v>-0.77098452486977709</c:v>
                      </c:pt>
                      <c:pt idx="28">
                        <c:v>-0.89217009038610395</c:v>
                      </c:pt>
                      <c:pt idx="29">
                        <c:v>-1.0962598199809064</c:v>
                      </c:pt>
                      <c:pt idx="30">
                        <c:v>-1.1025555129445674</c:v>
                      </c:pt>
                      <c:pt idx="31">
                        <c:v>-1.1807672654540133</c:v>
                      </c:pt>
                      <c:pt idx="32">
                        <c:v>-1.295484251101459</c:v>
                      </c:pt>
                      <c:pt idx="33">
                        <c:v>-1.3876068754469335</c:v>
                      </c:pt>
                      <c:pt idx="34">
                        <c:v>-0.75419166094390655</c:v>
                      </c:pt>
                      <c:pt idx="35">
                        <c:v>-0.6547066640497361</c:v>
                      </c:pt>
                      <c:pt idx="36">
                        <c:v>-0.75342182491311738</c:v>
                      </c:pt>
                      <c:pt idx="37">
                        <c:v>-0.32013788227877688</c:v>
                      </c:pt>
                      <c:pt idx="38">
                        <c:v>-0.14248353909719455</c:v>
                      </c:pt>
                      <c:pt idx="39">
                        <c:v>-9.0279848763538117E-2</c:v>
                      </c:pt>
                      <c:pt idx="40">
                        <c:v>0.35669314854541684</c:v>
                      </c:pt>
                      <c:pt idx="41">
                        <c:v>-6.8473264586295823E-2</c:v>
                      </c:pt>
                      <c:pt idx="42">
                        <c:v>0.31410914657955136</c:v>
                      </c:pt>
                      <c:pt idx="43">
                        <c:v>0.75724764281141588</c:v>
                      </c:pt>
                      <c:pt idx="44">
                        <c:v>1.0195284950895132</c:v>
                      </c:pt>
                      <c:pt idx="45">
                        <c:v>1.351603464803103</c:v>
                      </c:pt>
                      <c:pt idx="46">
                        <c:v>1.4398165616786571</c:v>
                      </c:pt>
                      <c:pt idx="47">
                        <c:v>1.3671176180337634</c:v>
                      </c:pt>
                      <c:pt idx="48">
                        <c:v>1.4547647549460034</c:v>
                      </c:pt>
                      <c:pt idx="49">
                        <c:v>1.3015527057419944</c:v>
                      </c:pt>
                      <c:pt idx="50">
                        <c:v>0.57140074373437388</c:v>
                      </c:pt>
                      <c:pt idx="51">
                        <c:v>7.0483769979785865E-2</c:v>
                      </c:pt>
                      <c:pt idx="52">
                        <c:v>1.9690820948636587</c:v>
                      </c:pt>
                      <c:pt idx="53">
                        <c:v>2.4134014412783444</c:v>
                      </c:pt>
                      <c:pt idx="54">
                        <c:v>2.1318763192390446</c:v>
                      </c:pt>
                      <c:pt idx="55">
                        <c:v>1.4823483713712482</c:v>
                      </c:pt>
                      <c:pt idx="56">
                        <c:v>1.4864960260879814</c:v>
                      </c:pt>
                      <c:pt idx="57">
                        <c:v>2.0196547766575077</c:v>
                      </c:pt>
                      <c:pt idx="58">
                        <c:v>1.950012343016216</c:v>
                      </c:pt>
                      <c:pt idx="59">
                        <c:v>0.63054274439637692</c:v>
                      </c:pt>
                      <c:pt idx="60">
                        <c:v>0.75771574226234095</c:v>
                      </c:pt>
                      <c:pt idx="61">
                        <c:v>0.33048284131069067</c:v>
                      </c:pt>
                      <c:pt idx="62">
                        <c:v>0.9475847083985508</c:v>
                      </c:pt>
                      <c:pt idx="63">
                        <c:v>0.17596924729191438</c:v>
                      </c:pt>
                      <c:pt idx="64">
                        <c:v>-0.62487388684809519</c:v>
                      </c:pt>
                      <c:pt idx="65">
                        <c:v>-0.67971981101624246</c:v>
                      </c:pt>
                      <c:pt idx="66">
                        <c:v>-0.57933449740809617</c:v>
                      </c:pt>
                      <c:pt idx="67">
                        <c:v>-0.77574217678039947</c:v>
                      </c:pt>
                      <c:pt idx="68">
                        <c:v>-0.85330804990808196</c:v>
                      </c:pt>
                      <c:pt idx="69">
                        <c:v>-1.0768622354169615</c:v>
                      </c:pt>
                      <c:pt idx="70">
                        <c:v>-1.1797266820056156</c:v>
                      </c:pt>
                      <c:pt idx="71">
                        <c:v>-1.1860843532937901</c:v>
                      </c:pt>
                      <c:pt idx="72">
                        <c:v>-1.3946348912449691</c:v>
                      </c:pt>
                      <c:pt idx="73">
                        <c:v>-1.486658024069516</c:v>
                      </c:pt>
                      <c:pt idx="74">
                        <c:v>-1.0669766926571809</c:v>
                      </c:pt>
                      <c:pt idx="75">
                        <c:v>-1.2253688249836225</c:v>
                      </c:pt>
                      <c:pt idx="76">
                        <c:v>-1.0415019702739079</c:v>
                      </c:pt>
                      <c:pt idx="77">
                        <c:v>-0.97881252603782187</c:v>
                      </c:pt>
                      <c:pt idx="78">
                        <c:v>-1.3147578790163783</c:v>
                      </c:pt>
                      <c:pt idx="79">
                        <c:v>-0.99723639850349988</c:v>
                      </c:pt>
                      <c:pt idx="80">
                        <c:v>-0.70769650049958055</c:v>
                      </c:pt>
                      <c:pt idx="81">
                        <c:v>-1.03961326238481</c:v>
                      </c:pt>
                      <c:pt idx="82">
                        <c:v>-1.3590430228892643</c:v>
                      </c:pt>
                      <c:pt idx="83">
                        <c:v>-1.19708387488626</c:v>
                      </c:pt>
                      <c:pt idx="84">
                        <c:v>-0.89829778947016425</c:v>
                      </c:pt>
                      <c:pt idx="85">
                        <c:v>-1.1935853615683703</c:v>
                      </c:pt>
                      <c:pt idx="86">
                        <c:v>-1.0828415127238993</c:v>
                      </c:pt>
                      <c:pt idx="87">
                        <c:v>-0.96026306591457711</c:v>
                      </c:pt>
                      <c:pt idx="88">
                        <c:v>-0.91397504355480663</c:v>
                      </c:pt>
                      <c:pt idx="89">
                        <c:v>-0.53723490497855464</c:v>
                      </c:pt>
                      <c:pt idx="90">
                        <c:v>-0.30427469322059802</c:v>
                      </c:pt>
                      <c:pt idx="91">
                        <c:v>-0.50130704886364841</c:v>
                      </c:pt>
                      <c:pt idx="92">
                        <c:v>0.28124921752802567</c:v>
                      </c:pt>
                      <c:pt idx="93">
                        <c:v>0.34516028716042974</c:v>
                      </c:pt>
                      <c:pt idx="94">
                        <c:v>0.20319404183840042</c:v>
                      </c:pt>
                      <c:pt idx="95">
                        <c:v>0.17683531282655299</c:v>
                      </c:pt>
                      <c:pt idx="96">
                        <c:v>0.5491130120378882</c:v>
                      </c:pt>
                      <c:pt idx="97">
                        <c:v>1.0742113184036788</c:v>
                      </c:pt>
                      <c:pt idx="98">
                        <c:v>1.9114846592888541</c:v>
                      </c:pt>
                      <c:pt idx="99">
                        <c:v>1.2178183583167546</c:v>
                      </c:pt>
                      <c:pt idx="100">
                        <c:v>1.271613912985265</c:v>
                      </c:pt>
                      <c:pt idx="101">
                        <c:v>1.140185613838941</c:v>
                      </c:pt>
                      <c:pt idx="102">
                        <c:v>1.0177833159519176</c:v>
                      </c:pt>
                      <c:pt idx="103">
                        <c:v>0.6355417855708908</c:v>
                      </c:pt>
                      <c:pt idx="104">
                        <c:v>1.8872413483531383</c:v>
                      </c:pt>
                    </c:numCache>
                  </c:numRef>
                </c:val>
                <c:smooth val="0"/>
                <c:extLst xmlns:c15="http://schemas.microsoft.com/office/drawing/2012/chart">
                  <c:ext xmlns:c16="http://schemas.microsoft.com/office/drawing/2014/chart" uri="{C3380CC4-5D6E-409C-BE32-E72D297353CC}">
                    <c16:uniqueId val="{00000001-A31F-4F4E-93E8-9EBB54D00608}"/>
                  </c:ext>
                </c:extLst>
              </c15:ser>
            </c15:filteredLineSeries>
          </c:ext>
        </c:extLst>
      </c:lineChart>
      <c:dateAx>
        <c:axId val="504837664"/>
        <c:scaling>
          <c:orientation val="minMax"/>
        </c:scaling>
        <c:delete val="0"/>
        <c:axPos val="b"/>
        <c:numFmt formatCode="mmm\-yy" sourceLinked="0"/>
        <c:majorTickMark val="none"/>
        <c:minorTickMark val="none"/>
        <c:tickLblPos val="low"/>
        <c:spPr>
          <a:noFill/>
          <a:ln w="9525" cap="flat" cmpd="sng" algn="ctr">
            <a:solidFill>
              <a:srgbClr val="495057"/>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6224"/>
        <c:crosses val="autoZero"/>
        <c:auto val="1"/>
        <c:lblOffset val="100"/>
        <c:baseTimeUnit val="days"/>
      </c:dateAx>
      <c:valAx>
        <c:axId val="5048362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37664"/>
        <c:crosses val="autoZero"/>
        <c:crossBetween val="between"/>
      </c:valAx>
      <c:spPr>
        <a:noFill/>
        <a:ln>
          <a:noFill/>
        </a:ln>
        <a:effectLst/>
      </c:spPr>
    </c:plotArea>
    <c:legend>
      <c:legendPos val="b"/>
      <c:layout>
        <c:manualLayout>
          <c:xMode val="edge"/>
          <c:yMode val="edge"/>
          <c:x val="0.1496523651030866"/>
          <c:y val="9.019397681204501E-2"/>
          <c:w val="0.8101583071660492"/>
          <c:h val="0.223974592319639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941426878684588E-2"/>
          <c:y val="0.20058714119053647"/>
          <c:w val="0.95002501831530151"/>
          <c:h val="0.75848320881750109"/>
        </c:manualLayout>
      </c:layout>
      <c:lineChart>
        <c:grouping val="standard"/>
        <c:varyColors val="0"/>
        <c:ser>
          <c:idx val="0"/>
          <c:order val="0"/>
          <c:tx>
            <c:strRef>
              <c:f>'HAVERM (new)'!$BE$5</c:f>
              <c:strCache>
                <c:ptCount val="1"/>
                <c:pt idx="0">
                  <c:v>Indeed new job postings</c:v>
                </c:pt>
              </c:strCache>
            </c:strRef>
          </c:tx>
          <c:spPr>
            <a:ln w="28575" cap="rnd">
              <a:solidFill>
                <a:schemeClr val="accent1"/>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(new)'!$BE$179:$BE$202</c:f>
              <c:numCache>
                <c:formatCode>0.0</c:formatCode>
                <c:ptCount val="24"/>
                <c:pt idx="0">
                  <c:v>-0.15287135083020695</c:v>
                </c:pt>
                <c:pt idx="1">
                  <c:v>-0.35528359940168769</c:v>
                </c:pt>
                <c:pt idx="2">
                  <c:v>-0.30903573285802605</c:v>
                </c:pt>
                <c:pt idx="3">
                  <c:v>-0.73604378770562917</c:v>
                </c:pt>
                <c:pt idx="4">
                  <c:v>-0.8053090739654909</c:v>
                </c:pt>
                <c:pt idx="5">
                  <c:v>-0.8295439869578638</c:v>
                </c:pt>
                <c:pt idx="6">
                  <c:v>-1.0366784125225879</c:v>
                </c:pt>
                <c:pt idx="7">
                  <c:v>-1.2652697315772874</c:v>
                </c:pt>
                <c:pt idx="8">
                  <c:v>-1.1047134330028161</c:v>
                </c:pt>
                <c:pt idx="9">
                  <c:v>-1.1077163397982674</c:v>
                </c:pt>
                <c:pt idx="10">
                  <c:v>-1.4169958967334126</c:v>
                </c:pt>
                <c:pt idx="11">
                  <c:v>-1.5785906454552099</c:v>
                </c:pt>
                <c:pt idx="12">
                  <c:v>-1.7704724210853235</c:v>
                </c:pt>
                <c:pt idx="13">
                  <c:v>-1.8713740580118121</c:v>
                </c:pt>
                <c:pt idx="14">
                  <c:v>-1.9024283474493651</c:v>
                </c:pt>
                <c:pt idx="15">
                  <c:v>-2.1654075793444938</c:v>
                </c:pt>
                <c:pt idx="16">
                  <c:v>-2.4123933561043756</c:v>
                </c:pt>
                <c:pt idx="17">
                  <c:v>-2.2273309569194404</c:v>
                </c:pt>
                <c:pt idx="18">
                  <c:v>-2.2590069935789594</c:v>
                </c:pt>
                <c:pt idx="19">
                  <c:v>-2.4354112319814112</c:v>
                </c:pt>
                <c:pt idx="20">
                  <c:v>-2.2010852869539002</c:v>
                </c:pt>
                <c:pt idx="21">
                  <c:v>-1.9647353562889267</c:v>
                </c:pt>
                <c:pt idx="22">
                  <c:v>-1.7583946505820298</c:v>
                </c:pt>
                <c:pt idx="23">
                  <c:v>-1.6571689113802632</c:v>
                </c:pt>
              </c:numCache>
            </c:numRef>
          </c:val>
          <c:smooth val="0"/>
          <c:extLst>
            <c:ext xmlns:c16="http://schemas.microsoft.com/office/drawing/2014/chart" uri="{C3380CC4-5D6E-409C-BE32-E72D297353CC}">
              <c16:uniqueId val="{00000000-DA3F-4E1B-9C94-DF25A80D966B}"/>
            </c:ext>
          </c:extLst>
        </c:ser>
        <c:ser>
          <c:idx val="1"/>
          <c:order val="1"/>
          <c:tx>
            <c:strRef>
              <c:f>'HAVERM (new)'!$BF$5</c:f>
              <c:strCache>
                <c:ptCount val="1"/>
                <c:pt idx="0">
                  <c:v>Indeed total job postings</c:v>
                </c:pt>
              </c:strCache>
            </c:strRef>
          </c:tx>
          <c:spPr>
            <a:ln w="28575" cap="rnd">
              <a:solidFill>
                <a:schemeClr val="accent2"/>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(new)'!$BF$179:$BF$202</c:f>
              <c:numCache>
                <c:formatCode>0.0</c:formatCode>
                <c:ptCount val="24"/>
                <c:pt idx="0">
                  <c:v>-0.20987314080528843</c:v>
                </c:pt>
                <c:pt idx="1">
                  <c:v>-0.39843418141922293</c:v>
                </c:pt>
                <c:pt idx="2">
                  <c:v>-0.3854752588178566</c:v>
                </c:pt>
                <c:pt idx="3">
                  <c:v>-0.51085157589791164</c:v>
                </c:pt>
                <c:pt idx="4">
                  <c:v>-0.63303716991235337</c:v>
                </c:pt>
                <c:pt idx="5">
                  <c:v>-0.75795847190734522</c:v>
                </c:pt>
                <c:pt idx="6">
                  <c:v>-0.92913402341339013</c:v>
                </c:pt>
                <c:pt idx="7">
                  <c:v>-1.1101289128044629</c:v>
                </c:pt>
                <c:pt idx="8">
                  <c:v>-1.1955762518028372</c:v>
                </c:pt>
                <c:pt idx="9">
                  <c:v>-1.3271879607892889</c:v>
                </c:pt>
                <c:pt idx="10">
                  <c:v>-1.3803404636886791</c:v>
                </c:pt>
                <c:pt idx="11">
                  <c:v>-1.3229748581498335</c:v>
                </c:pt>
                <c:pt idx="12">
                  <c:v>-1.3327492562733723</c:v>
                </c:pt>
                <c:pt idx="13">
                  <c:v>-1.4622118816658287</c:v>
                </c:pt>
                <c:pt idx="14">
                  <c:v>-1.5560436961645934</c:v>
                </c:pt>
                <c:pt idx="15">
                  <c:v>-1.7263597747321906</c:v>
                </c:pt>
                <c:pt idx="16">
                  <c:v>-1.7875958172291504</c:v>
                </c:pt>
                <c:pt idx="17">
                  <c:v>-1.8054200501291473</c:v>
                </c:pt>
                <c:pt idx="18">
                  <c:v>-1.8354566632133831</c:v>
                </c:pt>
                <c:pt idx="19">
                  <c:v>-1.903203353655851</c:v>
                </c:pt>
                <c:pt idx="20">
                  <c:v>-1.9407280544979497</c:v>
                </c:pt>
                <c:pt idx="21">
                  <c:v>-1.9296616382316407</c:v>
                </c:pt>
                <c:pt idx="22">
                  <c:v>-1.8230083492813334</c:v>
                </c:pt>
                <c:pt idx="23">
                  <c:v>-1.7729342200438398</c:v>
                </c:pt>
              </c:numCache>
            </c:numRef>
          </c:val>
          <c:smooth val="0"/>
          <c:extLst>
            <c:ext xmlns:c16="http://schemas.microsoft.com/office/drawing/2014/chart" uri="{C3380CC4-5D6E-409C-BE32-E72D297353CC}">
              <c16:uniqueId val="{00000001-DA3F-4E1B-9C94-DF25A80D966B}"/>
            </c:ext>
          </c:extLst>
        </c:ser>
        <c:ser>
          <c:idx val="2"/>
          <c:order val="2"/>
          <c:tx>
            <c:strRef>
              <c:f>'HAVERM (new)'!$BG$5</c:f>
              <c:strCache>
                <c:ptCount val="1"/>
                <c:pt idx="0">
                  <c:v>Financial stress indicator (inverted)</c:v>
                </c:pt>
              </c:strCache>
            </c:strRef>
          </c:tx>
          <c:spPr>
            <a:ln w="28575" cap="rnd">
              <a:solidFill>
                <a:schemeClr val="accent3"/>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(new)'!$BG$179:$BG$202</c:f>
              <c:numCache>
                <c:formatCode>0.0</c:formatCode>
                <c:ptCount val="24"/>
                <c:pt idx="0">
                  <c:v>0.41433178445133595</c:v>
                </c:pt>
                <c:pt idx="1">
                  <c:v>0.61276722967285546</c:v>
                </c:pt>
                <c:pt idx="2">
                  <c:v>0.84112102102400343</c:v>
                </c:pt>
                <c:pt idx="3">
                  <c:v>0.81668656250655092</c:v>
                </c:pt>
                <c:pt idx="4">
                  <c:v>0.82301994108864507</c:v>
                </c:pt>
                <c:pt idx="5">
                  <c:v>0.82916772874404387</c:v>
                </c:pt>
                <c:pt idx="6">
                  <c:v>0.87867604902956642</c:v>
                </c:pt>
                <c:pt idx="7">
                  <c:v>0.12884283670036836</c:v>
                </c:pt>
                <c:pt idx="8">
                  <c:v>0.8406959395062239</c:v>
                </c:pt>
                <c:pt idx="9">
                  <c:v>0.8098239322323596</c:v>
                </c:pt>
                <c:pt idx="10">
                  <c:v>0.67822978341089868</c:v>
                </c:pt>
                <c:pt idx="11">
                  <c:v>0.8326734919524944</c:v>
                </c:pt>
                <c:pt idx="12">
                  <c:v>0.68632481405383006</c:v>
                </c:pt>
                <c:pt idx="13">
                  <c:v>0.83273841349339173</c:v>
                </c:pt>
                <c:pt idx="14">
                  <c:v>0.63589166424006038</c:v>
                </c:pt>
                <c:pt idx="15">
                  <c:v>-2.2468798005077493</c:v>
                </c:pt>
                <c:pt idx="16">
                  <c:v>0.34162318699104915</c:v>
                </c:pt>
                <c:pt idx="17">
                  <c:v>0.86390539037698477</c:v>
                </c:pt>
                <c:pt idx="18">
                  <c:v>0.8788312961925816</c:v>
                </c:pt>
                <c:pt idx="19">
                  <c:v>0.89102559121131686</c:v>
                </c:pt>
                <c:pt idx="20">
                  <c:v>0.88712643438004857</c:v>
                </c:pt>
                <c:pt idx="21">
                  <c:v>0.86470380435820549</c:v>
                </c:pt>
                <c:pt idx="22">
                  <c:v>0.81095723652237006</c:v>
                </c:pt>
                <c:pt idx="23">
                  <c:v>0.89544274263519963</c:v>
                </c:pt>
              </c:numCache>
            </c:numRef>
          </c:val>
          <c:smooth val="0"/>
          <c:extLst>
            <c:ext xmlns:c16="http://schemas.microsoft.com/office/drawing/2014/chart" uri="{C3380CC4-5D6E-409C-BE32-E72D297353CC}">
              <c16:uniqueId val="{00000002-DA3F-4E1B-9C94-DF25A80D966B}"/>
            </c:ext>
          </c:extLst>
        </c:ser>
        <c:ser>
          <c:idx val="3"/>
          <c:order val="3"/>
          <c:tx>
            <c:strRef>
              <c:f>'HAVERM (new)'!$BH$5</c:f>
              <c:strCache>
                <c:ptCount val="1"/>
                <c:pt idx="0">
                  <c:v>Asda Household income tracker</c:v>
                </c:pt>
              </c:strCache>
            </c:strRef>
          </c:tx>
          <c:spPr>
            <a:ln w="28575" cap="rnd">
              <a:solidFill>
                <a:schemeClr val="accent4"/>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(new)'!$BH$179:$BH$202</c:f>
              <c:numCache>
                <c:formatCode>0.0</c:formatCode>
                <c:ptCount val="24"/>
                <c:pt idx="0">
                  <c:v>-0.27572253301912925</c:v>
                </c:pt>
                <c:pt idx="1">
                  <c:v>1.1839477249574083E-2</c:v>
                </c:pt>
                <c:pt idx="2">
                  <c:v>0.19120096875769227</c:v>
                </c:pt>
                <c:pt idx="3">
                  <c:v>0.55282645455403678</c:v>
                </c:pt>
                <c:pt idx="4">
                  <c:v>0.74799275574097579</c:v>
                </c:pt>
                <c:pt idx="5">
                  <c:v>0.91008647474804061</c:v>
                </c:pt>
                <c:pt idx="6">
                  <c:v>1.1995169481849475</c:v>
                </c:pt>
                <c:pt idx="7">
                  <c:v>1.2711803761530718</c:v>
                </c:pt>
                <c:pt idx="8">
                  <c:v>1.3937414925160603</c:v>
                </c:pt>
                <c:pt idx="9">
                  <c:v>1.292458312650294</c:v>
                </c:pt>
                <c:pt idx="10">
                  <c:v>1.3857713727424297</c:v>
                </c:pt>
                <c:pt idx="11">
                  <c:v>1.5375386087210146</c:v>
                </c:pt>
                <c:pt idx="12">
                  <c:v>1.4980926221129185</c:v>
                </c:pt>
                <c:pt idx="13">
                  <c:v>1.6640099945009077</c:v>
                </c:pt>
                <c:pt idx="14">
                  <c:v>1.7158359666500487</c:v>
                </c:pt>
                <c:pt idx="15">
                  <c:v>1.222578748958967</c:v>
                </c:pt>
                <c:pt idx="16">
                  <c:v>1.4175050756819674</c:v>
                </c:pt>
                <c:pt idx="17">
                  <c:v>1.4444202820761343</c:v>
                </c:pt>
                <c:pt idx="18">
                  <c:v>1.3985509225346802</c:v>
                </c:pt>
                <c:pt idx="19">
                  <c:v>1.4044453022494254</c:v>
                </c:pt>
                <c:pt idx="20">
                  <c:v>1.5935109476797122</c:v>
                </c:pt>
                <c:pt idx="21">
                  <c:v>1.6260478956923243</c:v>
                </c:pt>
                <c:pt idx="22">
                  <c:v>1.7172411008294393</c:v>
                </c:pt>
              </c:numCache>
            </c:numRef>
          </c:val>
          <c:smooth val="0"/>
          <c:extLst>
            <c:ext xmlns:c16="http://schemas.microsoft.com/office/drawing/2014/chart" uri="{C3380CC4-5D6E-409C-BE32-E72D297353CC}">
              <c16:uniqueId val="{00000003-DA3F-4E1B-9C94-DF25A80D966B}"/>
            </c:ext>
          </c:extLst>
        </c:ser>
        <c:ser>
          <c:idx val="4"/>
          <c:order val="4"/>
          <c:tx>
            <c:strRef>
              <c:f>'HAVERM (new)'!$BI$5</c:f>
              <c:strCache>
                <c:ptCount val="1"/>
                <c:pt idx="0">
                  <c:v>Textkernal new online job adverts</c:v>
                </c:pt>
              </c:strCache>
            </c:strRef>
          </c:tx>
          <c:spPr>
            <a:ln w="28575" cap="rnd">
              <a:solidFill>
                <a:schemeClr val="accent5"/>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(new)'!$BI$179:$BI$202</c:f>
              <c:numCache>
                <c:formatCode>0.0</c:formatCode>
                <c:ptCount val="24"/>
                <c:pt idx="0">
                  <c:v>-0.10851944125412939</c:v>
                </c:pt>
                <c:pt idx="1">
                  <c:v>-0.72643905558112742</c:v>
                </c:pt>
                <c:pt idx="2">
                  <c:v>-1.1427081920184217</c:v>
                </c:pt>
                <c:pt idx="3">
                  <c:v>0.5901747926878339</c:v>
                </c:pt>
                <c:pt idx="4">
                  <c:v>2.0855489740451254E-2</c:v>
                </c:pt>
                <c:pt idx="5">
                  <c:v>-0.42484168237010855</c:v>
                </c:pt>
                <c:pt idx="6">
                  <c:v>-0.15773723314560642</c:v>
                </c:pt>
                <c:pt idx="7">
                  <c:v>-0.29077950821947118</c:v>
                </c:pt>
                <c:pt idx="8">
                  <c:v>-0.3332908492515046</c:v>
                </c:pt>
                <c:pt idx="9">
                  <c:v>-0.68871925268976619</c:v>
                </c:pt>
                <c:pt idx="10">
                  <c:v>-0.97224276604410254</c:v>
                </c:pt>
                <c:pt idx="11">
                  <c:v>-1.7317487320467766</c:v>
                </c:pt>
                <c:pt idx="12">
                  <c:v>-0.98308492675316173</c:v>
                </c:pt>
                <c:pt idx="13">
                  <c:v>-0.28063204235573552</c:v>
                </c:pt>
                <c:pt idx="14">
                  <c:v>-0.52141477299045291</c:v>
                </c:pt>
                <c:pt idx="15">
                  <c:v>-0.35868261126989226</c:v>
                </c:pt>
                <c:pt idx="16">
                  <c:v>6.8988109487435306E-2</c:v>
                </c:pt>
                <c:pt idx="17">
                  <c:v>-0.26060179595752375</c:v>
                </c:pt>
                <c:pt idx="18">
                  <c:v>-0.23089146810905611</c:v>
                </c:pt>
                <c:pt idx="19">
                  <c:v>-0.31393840321251776</c:v>
                </c:pt>
                <c:pt idx="20">
                  <c:v>-0.10332640891354247</c:v>
                </c:pt>
                <c:pt idx="21">
                  <c:v>-0.21921444922028338</c:v>
                </c:pt>
                <c:pt idx="22">
                  <c:v>-8.096100930091317E-2</c:v>
                </c:pt>
              </c:numCache>
            </c:numRef>
          </c:val>
          <c:smooth val="0"/>
          <c:extLst>
            <c:ext xmlns:c16="http://schemas.microsoft.com/office/drawing/2014/chart" uri="{C3380CC4-5D6E-409C-BE32-E72D297353CC}">
              <c16:uniqueId val="{00000004-DA3F-4E1B-9C94-DF25A80D966B}"/>
            </c:ext>
          </c:extLst>
        </c:ser>
        <c:ser>
          <c:idx val="5"/>
          <c:order val="5"/>
          <c:tx>
            <c:strRef>
              <c:f>'HAVERM (new)'!$BJ$5</c:f>
              <c:strCache>
                <c:ptCount val="1"/>
                <c:pt idx="0">
                  <c:v>Direct debit average transaction amounts</c:v>
                </c:pt>
              </c:strCache>
            </c:strRef>
          </c:tx>
          <c:spPr>
            <a:ln w="28575" cap="rnd">
              <a:solidFill>
                <a:schemeClr val="accent6"/>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(new)'!$BJ$179:$BJ$202</c:f>
              <c:numCache>
                <c:formatCode>0.0</c:formatCode>
                <c:ptCount val="24"/>
                <c:pt idx="0">
                  <c:v>-0.55480950648158289</c:v>
                </c:pt>
                <c:pt idx="1">
                  <c:v>-0.97390009045956472</c:v>
                </c:pt>
                <c:pt idx="2">
                  <c:v>-0.55782801805099025</c:v>
                </c:pt>
                <c:pt idx="3">
                  <c:v>1.6374977871316279</c:v>
                </c:pt>
                <c:pt idx="4">
                  <c:v>1.778179952168909</c:v>
                </c:pt>
                <c:pt idx="5">
                  <c:v>1.1263339167018982</c:v>
                </c:pt>
                <c:pt idx="6">
                  <c:v>-0.14090478812039395</c:v>
                </c:pt>
                <c:pt idx="7">
                  <c:v>0.12370654515533554</c:v>
                </c:pt>
                <c:pt idx="8">
                  <c:v>-0.87474427249566267</c:v>
                </c:pt>
                <c:pt idx="9">
                  <c:v>-0.72464753015864891</c:v>
                </c:pt>
                <c:pt idx="10">
                  <c:v>-1.2230138569877695</c:v>
                </c:pt>
                <c:pt idx="11">
                  <c:v>-1.4679692344150159</c:v>
                </c:pt>
                <c:pt idx="12">
                  <c:v>-2.0731128656206295</c:v>
                </c:pt>
                <c:pt idx="13">
                  <c:v>-1.475641173392805</c:v>
                </c:pt>
                <c:pt idx="14">
                  <c:v>-1.1290901111067928</c:v>
                </c:pt>
                <c:pt idx="15">
                  <c:v>0.64816001688083547</c:v>
                </c:pt>
                <c:pt idx="16">
                  <c:v>-0.19387706961690196</c:v>
                </c:pt>
                <c:pt idx="17">
                  <c:v>-0.65548734425389021</c:v>
                </c:pt>
                <c:pt idx="18">
                  <c:v>-0.72377435135041901</c:v>
                </c:pt>
                <c:pt idx="19">
                  <c:v>-1.566852514374597</c:v>
                </c:pt>
                <c:pt idx="20">
                  <c:v>-1.0966868318163694</c:v>
                </c:pt>
                <c:pt idx="21">
                  <c:v>-1.591077535326249</c:v>
                </c:pt>
                <c:pt idx="22">
                  <c:v>-1.6971565599694263</c:v>
                </c:pt>
                <c:pt idx="23">
                  <c:v>-1.8246790821586876</c:v>
                </c:pt>
              </c:numCache>
            </c:numRef>
          </c:val>
          <c:smooth val="0"/>
          <c:extLst>
            <c:ext xmlns:c16="http://schemas.microsoft.com/office/drawing/2014/chart" uri="{C3380CC4-5D6E-409C-BE32-E72D297353CC}">
              <c16:uniqueId val="{00000005-DA3F-4E1B-9C94-DF25A80D966B}"/>
            </c:ext>
          </c:extLst>
        </c:ser>
        <c:ser>
          <c:idx val="6"/>
          <c:order val="6"/>
          <c:tx>
            <c:strRef>
              <c:f>'HAVERM (new)'!$BK$5</c:f>
              <c:strCache>
                <c:ptCount val="1"/>
                <c:pt idx="0">
                  <c:v>Direct debit failure rate</c:v>
                </c:pt>
              </c:strCache>
            </c:strRef>
          </c:tx>
          <c:spPr>
            <a:ln w="28575" cap="rnd">
              <a:solidFill>
                <a:schemeClr val="accent1">
                  <a:lumMod val="60000"/>
                </a:schemeClr>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(new)'!$BK$179:$BK$202</c:f>
              <c:numCache>
                <c:formatCode>0.0</c:formatCode>
                <c:ptCount val="24"/>
                <c:pt idx="0">
                  <c:v>-0.75629858301887809</c:v>
                </c:pt>
                <c:pt idx="1">
                  <c:v>-0.13007224233371564</c:v>
                </c:pt>
                <c:pt idx="2">
                  <c:v>-0.18515204777343416</c:v>
                </c:pt>
                <c:pt idx="3">
                  <c:v>-0.58584022893022036</c:v>
                </c:pt>
                <c:pt idx="4">
                  <c:v>-1.2522671554320572</c:v>
                </c:pt>
                <c:pt idx="5">
                  <c:v>-1.2128799209242296</c:v>
                </c:pt>
                <c:pt idx="6">
                  <c:v>-1.2119674659875355</c:v>
                </c:pt>
                <c:pt idx="7">
                  <c:v>-1.3141182389220356</c:v>
                </c:pt>
                <c:pt idx="8">
                  <c:v>-0.40176229129461843</c:v>
                </c:pt>
                <c:pt idx="9">
                  <c:v>-0.82477645310476888</c:v>
                </c:pt>
                <c:pt idx="10">
                  <c:v>-0.70493852340639329</c:v>
                </c:pt>
                <c:pt idx="11">
                  <c:v>-0.84707809239642773</c:v>
                </c:pt>
                <c:pt idx="12">
                  <c:v>-1.2250317699304702</c:v>
                </c:pt>
                <c:pt idx="13">
                  <c:v>-1.3711226961796861</c:v>
                </c:pt>
                <c:pt idx="14">
                  <c:v>-1.703444331670311</c:v>
                </c:pt>
                <c:pt idx="15">
                  <c:v>-1.5137780929970797</c:v>
                </c:pt>
                <c:pt idx="16">
                  <c:v>-2.4448540644830068</c:v>
                </c:pt>
                <c:pt idx="17">
                  <c:v>-2.3824634916872922</c:v>
                </c:pt>
                <c:pt idx="18">
                  <c:v>-2.7632737260944618</c:v>
                </c:pt>
                <c:pt idx="19">
                  <c:v>-2.7197788128183444</c:v>
                </c:pt>
                <c:pt idx="20">
                  <c:v>-2.0841617821127914</c:v>
                </c:pt>
                <c:pt idx="21">
                  <c:v>-2.5240001907939731</c:v>
                </c:pt>
                <c:pt idx="22">
                  <c:v>-3.0484292271002382</c:v>
                </c:pt>
                <c:pt idx="23">
                  <c:v>-3.3058952638573862</c:v>
                </c:pt>
              </c:numCache>
            </c:numRef>
          </c:val>
          <c:smooth val="0"/>
          <c:extLst>
            <c:ext xmlns:c16="http://schemas.microsoft.com/office/drawing/2014/chart" uri="{C3380CC4-5D6E-409C-BE32-E72D297353CC}">
              <c16:uniqueId val="{00000006-DA3F-4E1B-9C94-DF25A80D966B}"/>
            </c:ext>
          </c:extLst>
        </c:ser>
        <c:ser>
          <c:idx val="7"/>
          <c:order val="7"/>
          <c:tx>
            <c:strRef>
              <c:f>'HAVERM (new)'!$BL$5</c:f>
              <c:strCache>
                <c:ptCount val="1"/>
                <c:pt idx="0">
                  <c:v>GfK financial situation of households</c:v>
                </c:pt>
              </c:strCache>
            </c:strRef>
          </c:tx>
          <c:spPr>
            <a:ln w="28575" cap="rnd">
              <a:solidFill>
                <a:schemeClr val="accent2">
                  <a:lumMod val="60000"/>
                </a:schemeClr>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(new)'!$BL$179:$BL$202</c:f>
              <c:numCache>
                <c:formatCode>0.0</c:formatCode>
                <c:ptCount val="24"/>
                <c:pt idx="0">
                  <c:v>0.80468784166440743</c:v>
                </c:pt>
                <c:pt idx="1">
                  <c:v>0.48281270499864448</c:v>
                </c:pt>
                <c:pt idx="2">
                  <c:v>0.48281270499864448</c:v>
                </c:pt>
                <c:pt idx="3">
                  <c:v>0.48281270499864448</c:v>
                </c:pt>
                <c:pt idx="4">
                  <c:v>0.80468784166440743</c:v>
                </c:pt>
                <c:pt idx="5">
                  <c:v>-0.1609375683328815</c:v>
                </c:pt>
                <c:pt idx="6">
                  <c:v>0.80468784166440743</c:v>
                </c:pt>
                <c:pt idx="7">
                  <c:v>1.7703132516616964</c:v>
                </c:pt>
                <c:pt idx="8">
                  <c:v>0.48281270499864448</c:v>
                </c:pt>
                <c:pt idx="9">
                  <c:v>-0.48281270499864448</c:v>
                </c:pt>
                <c:pt idx="10">
                  <c:v>1.7703132516616964</c:v>
                </c:pt>
                <c:pt idx="11">
                  <c:v>0.80468784166440743</c:v>
                </c:pt>
                <c:pt idx="12">
                  <c:v>0.48281270499864448</c:v>
                </c:pt>
                <c:pt idx="13">
                  <c:v>1.4484381149959333</c:v>
                </c:pt>
                <c:pt idx="14">
                  <c:v>0.48281270499864448</c:v>
                </c:pt>
                <c:pt idx="15">
                  <c:v>1.1265629783301705</c:v>
                </c:pt>
                <c:pt idx="16">
                  <c:v>2.7359386616589854</c:v>
                </c:pt>
                <c:pt idx="17">
                  <c:v>0.48281270499864448</c:v>
                </c:pt>
                <c:pt idx="18">
                  <c:v>1.4484381149959333</c:v>
                </c:pt>
                <c:pt idx="19">
                  <c:v>2.7359386616589854</c:v>
                </c:pt>
                <c:pt idx="20">
                  <c:v>0.80468784166440743</c:v>
                </c:pt>
                <c:pt idx="21">
                  <c:v>2.0921883883274592</c:v>
                </c:pt>
                <c:pt idx="22">
                  <c:v>2.4140635249932223</c:v>
                </c:pt>
                <c:pt idx="23">
                  <c:v>1.1265629783301705</c:v>
                </c:pt>
              </c:numCache>
            </c:numRef>
          </c:val>
          <c:smooth val="0"/>
          <c:extLst>
            <c:ext xmlns:c16="http://schemas.microsoft.com/office/drawing/2014/chart" uri="{C3380CC4-5D6E-409C-BE32-E72D297353CC}">
              <c16:uniqueId val="{00000007-DA3F-4E1B-9C94-DF25A80D966B}"/>
            </c:ext>
          </c:extLst>
        </c:ser>
        <c:ser>
          <c:idx val="8"/>
          <c:order val="8"/>
          <c:tx>
            <c:strRef>
              <c:f>'HAVERM (new)'!$BM$5</c:f>
              <c:strCache>
                <c:ptCount val="1"/>
                <c:pt idx="0">
                  <c:v>GfK household saving conditions</c:v>
                </c:pt>
              </c:strCache>
            </c:strRef>
          </c:tx>
          <c:spPr>
            <a:ln w="28575" cap="rnd">
              <a:solidFill>
                <a:schemeClr val="accent3">
                  <a:lumMod val="60000"/>
                </a:schemeClr>
              </a:solidFill>
              <a:round/>
            </a:ln>
            <a:effectLst/>
          </c:spPr>
          <c:marker>
            <c:symbol val="none"/>
          </c:marker>
          <c:cat>
            <c:numRef>
              <c:f>'HAVERM (new)'!$B$179:$B$202</c:f>
              <c:numCache>
                <c:formatCode>mmm\-yy</c:formatCode>
                <c:ptCount val="24"/>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numCache>
            </c:numRef>
          </c:cat>
          <c:val>
            <c:numRef>
              <c:f>'HAVERM (new)'!$BM$179:$BM$202</c:f>
              <c:numCache>
                <c:formatCode>0.0</c:formatCode>
                <c:ptCount val="24"/>
                <c:pt idx="0">
                  <c:v>-0.63614778859721033</c:v>
                </c:pt>
                <c:pt idx="1">
                  <c:v>-1.1208318180046086</c:v>
                </c:pt>
                <c:pt idx="2">
                  <c:v>-0.15146375918981198</c:v>
                </c:pt>
                <c:pt idx="3">
                  <c:v>-0.39380577389351118</c:v>
                </c:pt>
                <c:pt idx="4">
                  <c:v>-0.63614778859721033</c:v>
                </c:pt>
                <c:pt idx="5">
                  <c:v>0.57556228492128558</c:v>
                </c:pt>
                <c:pt idx="6">
                  <c:v>-0.63614778859721033</c:v>
                </c:pt>
                <c:pt idx="7">
                  <c:v>-2.0901998768194052</c:v>
                </c:pt>
                <c:pt idx="8">
                  <c:v>0.33322027021758638</c:v>
                </c:pt>
                <c:pt idx="9">
                  <c:v>-0.63614778859721033</c:v>
                </c:pt>
                <c:pt idx="10">
                  <c:v>9.0878255513887188E-2</c:v>
                </c:pt>
                <c:pt idx="11">
                  <c:v>0.81790429962498468</c:v>
                </c:pt>
                <c:pt idx="12">
                  <c:v>-1.3631738327083078</c:v>
                </c:pt>
                <c:pt idx="13">
                  <c:v>-1.3631738327083078</c:v>
                </c:pt>
                <c:pt idx="14">
                  <c:v>-0.15146375918981198</c:v>
                </c:pt>
                <c:pt idx="15">
                  <c:v>-1.3631738327083078</c:v>
                </c:pt>
                <c:pt idx="16">
                  <c:v>-0.87848980330090953</c:v>
                </c:pt>
                <c:pt idx="17">
                  <c:v>-0.63614778859721033</c:v>
                </c:pt>
                <c:pt idx="18">
                  <c:v>-2.3325418915231046</c:v>
                </c:pt>
                <c:pt idx="19">
                  <c:v>-1.3631738327083078</c:v>
                </c:pt>
                <c:pt idx="20">
                  <c:v>0.57556228492128558</c:v>
                </c:pt>
                <c:pt idx="21">
                  <c:v>-1.1208318180046086</c:v>
                </c:pt>
                <c:pt idx="22">
                  <c:v>9.0878255513887188E-2</c:v>
                </c:pt>
                <c:pt idx="23">
                  <c:v>9.0878255513887188E-2</c:v>
                </c:pt>
              </c:numCache>
            </c:numRef>
          </c:val>
          <c:smooth val="0"/>
          <c:extLst>
            <c:ext xmlns:c16="http://schemas.microsoft.com/office/drawing/2014/chart" uri="{C3380CC4-5D6E-409C-BE32-E72D297353CC}">
              <c16:uniqueId val="{00000008-DA3F-4E1B-9C94-DF25A80D966B}"/>
            </c:ext>
          </c:extLst>
        </c:ser>
        <c:dLbls>
          <c:showLegendKey val="0"/>
          <c:showVal val="0"/>
          <c:showCatName val="0"/>
          <c:showSerName val="0"/>
          <c:showPercent val="0"/>
          <c:showBubbleSize val="0"/>
        </c:dLbls>
        <c:smooth val="0"/>
        <c:axId val="833722928"/>
        <c:axId val="833723408"/>
      </c:lineChart>
      <c:dateAx>
        <c:axId val="833722928"/>
        <c:scaling>
          <c:orientation val="minMax"/>
        </c:scaling>
        <c:delete val="0"/>
        <c:axPos val="b"/>
        <c:numFmt formatCode="mmm\-yy"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723408"/>
        <c:crosses val="autoZero"/>
        <c:auto val="1"/>
        <c:lblOffset val="100"/>
        <c:baseTimeUnit val="months"/>
      </c:dateAx>
      <c:valAx>
        <c:axId val="8337234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722928"/>
        <c:crosses val="autoZero"/>
        <c:crossBetween val="between"/>
      </c:valAx>
      <c:spPr>
        <a:noFill/>
        <a:ln>
          <a:noFill/>
        </a:ln>
        <a:effectLst/>
      </c:spPr>
    </c:plotArea>
    <c:legend>
      <c:legendPos val="b"/>
      <c:layout>
        <c:manualLayout>
          <c:xMode val="edge"/>
          <c:yMode val="edge"/>
          <c:x val="0"/>
          <c:y val="8.1825494780545585E-2"/>
          <c:w val="0.98372067444826439"/>
          <c:h val="0.1598953832450584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'HAVERM (new)'!$B$155:$B$201</c:f>
              <c:numCache>
                <c:formatCode>mmm\-yy</c:formatCode>
                <c:ptCount val="47"/>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numCache>
            </c:numRef>
          </c:cat>
          <c:val>
            <c:numRef>
              <c:f>'HAVERM (new)'!$BC$155:$BC$202</c:f>
              <c:numCache>
                <c:formatCode>0.0</c:formatCode>
                <c:ptCount val="48"/>
                <c:pt idx="0">
                  <c:v>102.74047730946106</c:v>
                </c:pt>
                <c:pt idx="1">
                  <c:v>103.4237095869746</c:v>
                </c:pt>
                <c:pt idx="2">
                  <c:v>102.02606002208053</c:v>
                </c:pt>
                <c:pt idx="3">
                  <c:v>104.73526299836824</c:v>
                </c:pt>
                <c:pt idx="4">
                  <c:v>108.39654027513841</c:v>
                </c:pt>
                <c:pt idx="5">
                  <c:v>102.95645640530991</c:v>
                </c:pt>
                <c:pt idx="6">
                  <c:v>103.21427392768553</c:v>
                </c:pt>
                <c:pt idx="7">
                  <c:v>102.78882558320939</c:v>
                </c:pt>
                <c:pt idx="8">
                  <c:v>102.54234770433244</c:v>
                </c:pt>
                <c:pt idx="9">
                  <c:v>100.31178990556373</c:v>
                </c:pt>
                <c:pt idx="10">
                  <c:v>100.91625905562509</c:v>
                </c:pt>
                <c:pt idx="11">
                  <c:v>99.899986681786729</c:v>
                </c:pt>
                <c:pt idx="12">
                  <c:v>99.508659164152562</c:v>
                </c:pt>
                <c:pt idx="13">
                  <c:v>99.940225750320224</c:v>
                </c:pt>
                <c:pt idx="14">
                  <c:v>98.81936476709464</c:v>
                </c:pt>
                <c:pt idx="15">
                  <c:v>103.14006027269144</c:v>
                </c:pt>
                <c:pt idx="16">
                  <c:v>100.32734217323176</c:v>
                </c:pt>
                <c:pt idx="17">
                  <c:v>102.25895104902159</c:v>
                </c:pt>
                <c:pt idx="18">
                  <c:v>100.22050152341231</c:v>
                </c:pt>
                <c:pt idx="19">
                  <c:v>99.527215331920956</c:v>
                </c:pt>
                <c:pt idx="20">
                  <c:v>99.288021954730539</c:v>
                </c:pt>
                <c:pt idx="21">
                  <c:v>99.497496420208819</c:v>
                </c:pt>
                <c:pt idx="22">
                  <c:v>99.306227295441673</c:v>
                </c:pt>
                <c:pt idx="23">
                  <c:v>98.549749191123581</c:v>
                </c:pt>
                <c:pt idx="24">
                  <c:v>98.970062245153542</c:v>
                </c:pt>
                <c:pt idx="25">
                  <c:v>98.342492675716159</c:v>
                </c:pt>
                <c:pt idx="26">
                  <c:v>98.965542157901822</c:v>
                </c:pt>
                <c:pt idx="27">
                  <c:v>102.25294522302441</c:v>
                </c:pt>
                <c:pt idx="28">
                  <c:v>102.46361052812848</c:v>
                </c:pt>
                <c:pt idx="29">
                  <c:v>101.48749998912628</c:v>
                </c:pt>
                <c:pt idx="30">
                  <c:v>99.589866210741278</c:v>
                </c:pt>
                <c:pt idx="31">
                  <c:v>99.986109950974836</c:v>
                </c:pt>
                <c:pt idx="32">
                  <c:v>98.490974117117588</c:v>
                </c:pt>
                <c:pt idx="33">
                  <c:v>98.715737334339721</c:v>
                </c:pt>
                <c:pt idx="34">
                  <c:v>97.969455854613912</c:v>
                </c:pt>
                <c:pt idx="35">
                  <c:v>97.60264603683126</c:v>
                </c:pt>
                <c:pt idx="36">
                  <c:v>96.696470277694104</c:v>
                </c:pt>
                <c:pt idx="37">
                  <c:v>97.591157648341735</c:v>
                </c:pt>
                <c:pt idx="38">
                  <c:v>98.110102500031189</c:v>
                </c:pt>
                <c:pt idx="39">
                  <c:v>100.77145577362879</c:v>
                </c:pt>
                <c:pt idx="40">
                  <c:v>99.510542567686997</c:v>
                </c:pt>
                <c:pt idx="41">
                  <c:v>98.819301646566643</c:v>
                </c:pt>
                <c:pt idx="42">
                  <c:v>98.717044880893312</c:v>
                </c:pt>
                <c:pt idx="43">
                  <c:v>97.454572709008531</c:v>
                </c:pt>
                <c:pt idx="44">
                  <c:v>98.158624974193287</c:v>
                </c:pt>
                <c:pt idx="45">
                  <c:v>97.418296814131736</c:v>
                </c:pt>
                <c:pt idx="46">
                  <c:v>97.259448177663316</c:v>
                </c:pt>
                <c:pt idx="47">
                  <c:v>97.068488854301165</c:v>
                </c:pt>
              </c:numCache>
            </c:numRef>
          </c:val>
          <c:smooth val="0"/>
          <c:extLst>
            <c:ext xmlns:c16="http://schemas.microsoft.com/office/drawing/2014/chart" uri="{C3380CC4-5D6E-409C-BE32-E72D297353CC}">
              <c16:uniqueId val="{00000000-AF13-4EE8-A282-8929A57B99A8}"/>
            </c:ext>
          </c:extLst>
        </c:ser>
        <c:dLbls>
          <c:showLegendKey val="0"/>
          <c:showVal val="0"/>
          <c:showCatName val="0"/>
          <c:showSerName val="0"/>
          <c:showPercent val="0"/>
          <c:showBubbleSize val="0"/>
        </c:dLbls>
        <c:smooth val="0"/>
        <c:axId val="665140864"/>
        <c:axId val="665144224"/>
      </c:lineChart>
      <c:dateAx>
        <c:axId val="6651408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144224"/>
        <c:crosses val="autoZero"/>
        <c:auto val="1"/>
        <c:lblOffset val="100"/>
        <c:baseTimeUnit val="months"/>
      </c:dateAx>
      <c:valAx>
        <c:axId val="6651442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140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100ADB6-DB49-4665-961F-4D5569CFDFFC}">
  <sheetPr/>
  <sheetViews>
    <sheetView zoomScale="80" workbookViewId="0" zoomToFit="1"/>
  </sheetViews>
  <pageMargins left="1.1811023622047201" right="1.1811023622047201" top="0.39370078740157499" bottom="0.39370078740157499" header="0.78740157480314998" footer="0.78740157480314998"/>
  <pageSetup paperSize="9" orientation="landscape" r:id="rId1"/>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absoluteAnchor>
    <xdr:pos x="0" y="0"/>
    <xdr:ext cx="12638942" cy="10074519"/>
    <xdr:graphicFrame macro="">
      <xdr:nvGraphicFramePr>
        <xdr:cNvPr id="2" name="Chart 1">
          <a:extLst>
            <a:ext uri="{FF2B5EF4-FFF2-40B4-BE49-F238E27FC236}">
              <a16:creationId xmlns:a16="http://schemas.microsoft.com/office/drawing/2014/main" id="{C2F74D78-C788-146E-9833-2E2FAD30EA3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c:userShapes xmlns:c="http://schemas.openxmlformats.org/drawingml/2006/chart">
  <cdr:relSizeAnchor xmlns:cdr="http://schemas.openxmlformats.org/drawingml/2006/chartDrawing">
    <cdr:from>
      <cdr:x>0</cdr:x>
      <cdr:y>0.00808</cdr:y>
    </cdr:from>
    <cdr:to>
      <cdr:x>1</cdr:x>
      <cdr:y>0.08883</cdr:y>
    </cdr:to>
    <cdr:sp macro="" textlink="">
      <cdr:nvSpPr>
        <cdr:cNvPr id="2" name="TextBox 1">
          <a:extLst xmlns:a="http://schemas.openxmlformats.org/drawingml/2006/main">
            <a:ext uri="{FF2B5EF4-FFF2-40B4-BE49-F238E27FC236}">
              <a16:creationId xmlns:a16="http://schemas.microsoft.com/office/drawing/2014/main" id="{D2D05F7C-8D4A-5CF3-367C-20C5C7CF5BC1}"/>
            </a:ext>
          </a:extLst>
        </cdr:cNvPr>
        <cdr:cNvSpPr txBox="1"/>
      </cdr:nvSpPr>
      <cdr:spPr>
        <a:xfrm xmlns:a="http://schemas.openxmlformats.org/drawingml/2006/main">
          <a:off x="50800" y="50800"/>
          <a:ext cx="8890000" cy="508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indent="0"/>
          <a:r>
            <a:rPr lang="en-GB" sz="2400" b="0" kern="1200">
              <a:solidFill>
                <a:srgbClr val="495057"/>
              </a:solidFill>
              <a:latin typeface="Segoe UI" panose="020B0502040204020203" pitchFamily="34" charset="0"/>
              <a:cs typeface="Segoe UI" panose="020B0502040204020203" pitchFamily="34" charset="0"/>
            </a:rPr>
            <a:t>UK: GfK survey - indicators of consumer behaviour</a:t>
          </a:r>
        </a:p>
      </cdr:txBody>
    </cdr:sp>
  </cdr:relSizeAnchor>
  <cdr:relSizeAnchor xmlns:cdr="http://schemas.openxmlformats.org/drawingml/2006/chartDrawing">
    <cdr:from>
      <cdr:x>5.20417E-18</cdr:x>
      <cdr:y>0.93923</cdr:y>
    </cdr:from>
    <cdr:to>
      <cdr:x>1</cdr:x>
      <cdr:y>1</cdr:y>
    </cdr:to>
    <cdr:sp macro="" textlink="">
      <cdr:nvSpPr>
        <cdr:cNvPr id="3" name="Rectangle 2">
          <a:extLst xmlns:a="http://schemas.openxmlformats.org/drawingml/2006/main">
            <a:ext uri="{FF2B5EF4-FFF2-40B4-BE49-F238E27FC236}">
              <a16:creationId xmlns:a16="http://schemas.microsoft.com/office/drawing/2014/main" id="{555D8445-2AC3-79AE-627B-648CC641117B}"/>
            </a:ext>
          </a:extLst>
        </cdr:cNvPr>
        <cdr:cNvSpPr/>
      </cdr:nvSpPr>
      <cdr:spPr>
        <a:xfrm xmlns:a="http://schemas.openxmlformats.org/drawingml/2006/main">
          <a:off x="50800" y="5908463"/>
          <a:ext cx="8661400" cy="382270"/>
        </a:xfrm>
        <a:prstGeom xmlns:a="http://schemas.openxmlformats.org/drawingml/2006/main" prst="rect">
          <a:avLst/>
        </a:prstGeom>
        <a:noFill xmlns:a="http://schemas.openxmlformats.org/drawingml/2006/main"/>
        <a:ln xmlns:a="http://schemas.openxmlformats.org/drawingml/2006/main" w="25400" cap="flat" cmpd="sng" algn="ctr">
          <a:noFill/>
          <a:prstDash val="solid"/>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15000"/>
                </a:schemeClr>
              </a:solidFill>
              <a:prstDash val="solid"/>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l"/>
          <a:r>
            <a:rPr lang="en-GB" sz="1600" b="0" i="0" u="none" strike="noStrike" kern="1200" baseline="0">
              <a:solidFill>
                <a:srgbClr val="495057"/>
              </a:solidFill>
              <a:latin typeface="Segoe UI" panose="020B0502040204020203" pitchFamily="34" charset="0"/>
            </a:rPr>
            <a:t>Sources: Oxford Economics calculations using Haver Analytics</a:t>
          </a:r>
        </a:p>
      </cdr:txBody>
    </cdr:sp>
  </cdr:relSizeAnchor>
  <cdr:relSizeAnchor xmlns:cdr="http://schemas.openxmlformats.org/drawingml/2006/chartDrawing">
    <cdr:from>
      <cdr:x>0</cdr:x>
      <cdr:y>0.07162</cdr:y>
    </cdr:from>
    <cdr:to>
      <cdr:x>1</cdr:x>
      <cdr:y>0.12271</cdr:y>
    </cdr:to>
    <cdr:sp macro="" textlink="">
      <cdr:nvSpPr>
        <cdr:cNvPr id="6" name="TextBox 5">
          <a:extLst xmlns:a="http://schemas.openxmlformats.org/drawingml/2006/main">
            <a:ext uri="{FF2B5EF4-FFF2-40B4-BE49-F238E27FC236}">
              <a16:creationId xmlns:a16="http://schemas.microsoft.com/office/drawing/2014/main" id="{C4958F0D-1D5F-A726-E27F-FD713B56F240}"/>
            </a:ext>
          </a:extLst>
        </cdr:cNvPr>
        <cdr:cNvSpPr txBox="1"/>
      </cdr:nvSpPr>
      <cdr:spPr>
        <a:xfrm xmlns:a="http://schemas.openxmlformats.org/drawingml/2006/main">
          <a:off x="0" y="481198"/>
          <a:ext cx="8420100" cy="343178"/>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indent="0"/>
          <a:r>
            <a:rPr lang="en-GB" sz="1800" b="0" kern="1200">
              <a:solidFill>
                <a:srgbClr val="495057"/>
              </a:solidFill>
              <a:latin typeface="Segoe UI" panose="020B0502040204020203" pitchFamily="34" charset="0"/>
              <a:cs typeface="Segoe UI" panose="020B0502040204020203" pitchFamily="34" charset="0"/>
            </a:rPr>
            <a:t>Z-scores (2023-2024 avg)</a:t>
          </a:r>
        </a:p>
      </cdr:txBody>
    </cdr:sp>
  </cdr:relSizeAnchor>
  <cdr:relSizeAnchor xmlns:cdr="http://schemas.openxmlformats.org/drawingml/2006/chartDrawing">
    <cdr:from>
      <cdr:x>0.56238</cdr:x>
      <cdr:y>0.07507</cdr:y>
    </cdr:from>
    <cdr:to>
      <cdr:x>1</cdr:x>
      <cdr:y>0.14718</cdr:y>
    </cdr:to>
    <cdr:sp macro="" textlink="">
      <cdr:nvSpPr>
        <cdr:cNvPr id="7" name="TextBox 1">
          <a:extLst xmlns:a="http://schemas.openxmlformats.org/drawingml/2006/main">
            <a:ext uri="{FF2B5EF4-FFF2-40B4-BE49-F238E27FC236}">
              <a16:creationId xmlns:a16="http://schemas.microsoft.com/office/drawing/2014/main" id="{791E26CF-B722-6C3A-6909-B4D17086059C}"/>
            </a:ext>
          </a:extLst>
        </cdr:cNvPr>
        <cdr:cNvSpPr txBox="1"/>
      </cdr:nvSpPr>
      <cdr:spPr>
        <a:xfrm xmlns:a="http://schemas.openxmlformats.org/drawingml/2006/main">
          <a:off x="4735286" y="504372"/>
          <a:ext cx="3684814" cy="484414"/>
        </a:xfrm>
        <a:prstGeom xmlns:a="http://schemas.openxmlformats.org/drawingml/2006/main" prst="rect">
          <a:avLst/>
        </a:prstGeom>
      </cdr:spPr>
      <cdr:txBody>
        <a:bodyPr xmlns:a="http://schemas.openxmlformats.org/drawingml/2006/main" vert="horz"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indent="0"/>
          <a:r>
            <a:rPr lang="en-GB" sz="1800" b="0" kern="1200">
              <a:solidFill>
                <a:srgbClr val="495057"/>
              </a:solidFill>
              <a:latin typeface="Segoe UI" panose="020B0502040204020203" pitchFamily="34" charset="0"/>
              <a:cs typeface="Segoe UI" panose="020B0502040204020203" pitchFamily="34" charset="0"/>
            </a:rPr>
            <a:t>Z-scores (2023-2024 avg),</a:t>
          </a:r>
          <a:r>
            <a:rPr lang="en-GB" sz="1800" b="0" kern="1200" baseline="0">
              <a:solidFill>
                <a:srgbClr val="495057"/>
              </a:solidFill>
              <a:latin typeface="Segoe UI" panose="020B0502040204020203" pitchFamily="34" charset="0"/>
              <a:cs typeface="Segoe UI" panose="020B0502040204020203" pitchFamily="34" charset="0"/>
            </a:rPr>
            <a:t> inverted</a:t>
          </a:r>
          <a:endParaRPr lang="en-GB" sz="1800" b="0" kern="1200">
            <a:solidFill>
              <a:srgbClr val="495057"/>
            </a:solidFill>
            <a:latin typeface="Segoe UI" panose="020B0502040204020203" pitchFamily="34" charset="0"/>
            <a:cs typeface="Segoe UI" panose="020B0502040204020203"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44</xdr:row>
          <xdr:rowOff>177800</xdr:rowOff>
        </xdr:from>
        <xdr:to>
          <xdr:col>11</xdr:col>
          <xdr:colOff>114300</xdr:colOff>
          <xdr:row>49</xdr:row>
          <xdr:rowOff>25400</xdr:rowOff>
        </xdr:to>
        <xdr:sp macro="" textlink="">
          <xdr:nvSpPr>
            <xdr:cNvPr id="21505" name="Reapply conditional formatting" descr="Reapply conditional formatting"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Reapply conditional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44</xdr:row>
          <xdr:rowOff>177800</xdr:rowOff>
        </xdr:from>
        <xdr:to>
          <xdr:col>3</xdr:col>
          <xdr:colOff>2514600</xdr:colOff>
          <xdr:row>49</xdr:row>
          <xdr:rowOff>63500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Show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146050</xdr:rowOff>
        </xdr:from>
        <xdr:to>
          <xdr:col>23</xdr:col>
          <xdr:colOff>31750</xdr:colOff>
          <xdr:row>48</xdr:row>
          <xdr:rowOff>146050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Hide numbers (for publication)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16</xdr:row>
          <xdr:rowOff>107950</xdr:rowOff>
        </xdr:from>
        <xdr:to>
          <xdr:col>3</xdr:col>
          <xdr:colOff>1778000</xdr:colOff>
          <xdr:row>20</xdr:row>
          <xdr:rowOff>31750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Show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2203450</xdr:colOff>
          <xdr:row>16</xdr:row>
          <xdr:rowOff>101600</xdr:rowOff>
        </xdr:from>
        <xdr:to>
          <xdr:col>6</xdr:col>
          <xdr:colOff>368300</xdr:colOff>
          <xdr:row>20</xdr:row>
          <xdr:rowOff>25400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Reapply conditional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222250</xdr:colOff>
          <xdr:row>16</xdr:row>
          <xdr:rowOff>114300</xdr:rowOff>
        </xdr:from>
        <xdr:to>
          <xdr:col>20</xdr:col>
          <xdr:colOff>184150</xdr:colOff>
          <xdr:row>20</xdr:row>
          <xdr:rowOff>31750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300-000003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Hide numbers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36</xdr:row>
          <xdr:rowOff>177800</xdr:rowOff>
        </xdr:from>
        <xdr:to>
          <xdr:col>11</xdr:col>
          <xdr:colOff>114300</xdr:colOff>
          <xdr:row>41</xdr:row>
          <xdr:rowOff>25400</xdr:rowOff>
        </xdr:to>
        <xdr:sp macro="" textlink="">
          <xdr:nvSpPr>
            <xdr:cNvPr id="59393" name="Reapply conditional formatting" descr="Reapply conditional formatting" hidden="1">
              <a:extLst>
                <a:ext uri="{63B3BB69-23CF-44E3-9099-C40C66FF867C}">
                  <a14:compatExt spid="_x0000_s59393"/>
                </a:ext>
                <a:ext uri="{FF2B5EF4-FFF2-40B4-BE49-F238E27FC236}">
                  <a16:creationId xmlns:a16="http://schemas.microsoft.com/office/drawing/2014/main" id="{00000000-0008-0000-04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Reapply conditional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36</xdr:row>
          <xdr:rowOff>177800</xdr:rowOff>
        </xdr:from>
        <xdr:to>
          <xdr:col>3</xdr:col>
          <xdr:colOff>2514600</xdr:colOff>
          <xdr:row>41</xdr:row>
          <xdr:rowOff>63500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4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Show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146050</xdr:rowOff>
        </xdr:from>
        <xdr:to>
          <xdr:col>23</xdr:col>
          <xdr:colOff>31750</xdr:colOff>
          <xdr:row>40</xdr:row>
          <xdr:rowOff>146050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400-000003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Hide numbers (for publication)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31</xdr:row>
          <xdr:rowOff>107950</xdr:rowOff>
        </xdr:from>
        <xdr:to>
          <xdr:col>3</xdr:col>
          <xdr:colOff>1778000</xdr:colOff>
          <xdr:row>35</xdr:row>
          <xdr:rowOff>31750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500-0000014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Show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2203450</xdr:colOff>
          <xdr:row>31</xdr:row>
          <xdr:rowOff>101600</xdr:rowOff>
        </xdr:from>
        <xdr:to>
          <xdr:col>6</xdr:col>
          <xdr:colOff>368300</xdr:colOff>
          <xdr:row>35</xdr:row>
          <xdr:rowOff>25400</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00000000-0008-0000-0500-0000024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Reapply conditional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222250</xdr:colOff>
          <xdr:row>31</xdr:row>
          <xdr:rowOff>114300</xdr:rowOff>
        </xdr:from>
        <xdr:to>
          <xdr:col>29</xdr:col>
          <xdr:colOff>184150</xdr:colOff>
          <xdr:row>35</xdr:row>
          <xdr:rowOff>31750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0500-0000034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Hide numbers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144</xdr:col>
      <xdr:colOff>574277</xdr:colOff>
      <xdr:row>219</xdr:row>
      <xdr:rowOff>50799</xdr:rowOff>
    </xdr:from>
    <xdr:to>
      <xdr:col>153</xdr:col>
      <xdr:colOff>461168</xdr:colOff>
      <xdr:row>238</xdr:row>
      <xdr:rowOff>50004</xdr:rowOff>
    </xdr:to>
    <xdr:graphicFrame macro="">
      <xdr:nvGraphicFramePr>
        <xdr:cNvPr id="6" name="Chart 5">
          <a:extLst>
            <a:ext uri="{FF2B5EF4-FFF2-40B4-BE49-F238E27FC236}">
              <a16:creationId xmlns:a16="http://schemas.microsoft.com/office/drawing/2014/main" id="{1F64C7CE-A721-73B0-4B8D-A9AC59D05A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168</xdr:col>
      <xdr:colOff>222646</xdr:colOff>
      <xdr:row>53</xdr:row>
      <xdr:rowOff>35726</xdr:rowOff>
    </xdr:from>
    <xdr:to>
      <xdr:col>178</xdr:col>
      <xdr:colOff>294481</xdr:colOff>
      <xdr:row>76</xdr:row>
      <xdr:rowOff>107155</xdr:rowOff>
    </xdr:to>
    <xdr:graphicFrame macro="">
      <xdr:nvGraphicFramePr>
        <xdr:cNvPr id="2" name="Chart 1">
          <a:extLst>
            <a:ext uri="{FF2B5EF4-FFF2-40B4-BE49-F238E27FC236}">
              <a16:creationId xmlns:a16="http://schemas.microsoft.com/office/drawing/2014/main" id="{D069DF73-9826-CE68-760D-E3D7CDC85F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12</xdr:col>
      <xdr:colOff>494926</xdr:colOff>
      <xdr:row>93</xdr:row>
      <xdr:rowOff>156975</xdr:rowOff>
    </xdr:from>
    <xdr:to>
      <xdr:col>20</xdr:col>
      <xdr:colOff>122891</xdr:colOff>
      <xdr:row>109</xdr:row>
      <xdr:rowOff>4575</xdr:rowOff>
    </xdr:to>
    <xdr:graphicFrame macro="">
      <xdr:nvGraphicFramePr>
        <xdr:cNvPr id="3" name="Chart 2">
          <a:extLst>
            <a:ext uri="{FF2B5EF4-FFF2-40B4-BE49-F238E27FC236}">
              <a16:creationId xmlns:a16="http://schemas.microsoft.com/office/drawing/2014/main" id="{50A2714B-784E-0DD1-7EE6-B4DF894ED1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69</xdr:col>
      <xdr:colOff>76012</xdr:colOff>
      <xdr:row>326</xdr:row>
      <xdr:rowOff>64066</xdr:rowOff>
    </xdr:from>
    <xdr:to>
      <xdr:col>79</xdr:col>
      <xdr:colOff>6350</xdr:colOff>
      <xdr:row>346</xdr:row>
      <xdr:rowOff>126439</xdr:rowOff>
    </xdr:to>
    <xdr:graphicFrame macro="">
      <xdr:nvGraphicFramePr>
        <xdr:cNvPr id="7" name="Chart 6">
          <a:extLst>
            <a:ext uri="{FF2B5EF4-FFF2-40B4-BE49-F238E27FC236}">
              <a16:creationId xmlns:a16="http://schemas.microsoft.com/office/drawing/2014/main" id="{911349FC-9CE0-54D2-FB46-734FA49AE5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79</xdr:col>
      <xdr:colOff>328147</xdr:colOff>
      <xdr:row>326</xdr:row>
      <xdr:rowOff>56028</xdr:rowOff>
    </xdr:from>
    <xdr:to>
      <xdr:col>88</xdr:col>
      <xdr:colOff>405843</xdr:colOff>
      <xdr:row>346</xdr:row>
      <xdr:rowOff>112050</xdr:rowOff>
    </xdr:to>
    <xdr:graphicFrame macro="">
      <xdr:nvGraphicFramePr>
        <xdr:cNvPr id="8" name="Chart 7">
          <a:extLst>
            <a:ext uri="{FF2B5EF4-FFF2-40B4-BE49-F238E27FC236}">
              <a16:creationId xmlns:a16="http://schemas.microsoft.com/office/drawing/2014/main" id="{0ADC77AB-BE1B-4F16-91FF-E271804E78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69</xdr:col>
      <xdr:colOff>97678</xdr:colOff>
      <xdr:row>347</xdr:row>
      <xdr:rowOff>30444</xdr:rowOff>
    </xdr:from>
    <xdr:to>
      <xdr:col>79</xdr:col>
      <xdr:colOff>24841</xdr:colOff>
      <xdr:row>366</xdr:row>
      <xdr:rowOff>156878</xdr:rowOff>
    </xdr:to>
    <xdr:graphicFrame macro="">
      <xdr:nvGraphicFramePr>
        <xdr:cNvPr id="9" name="Chart 8">
          <a:extLst>
            <a:ext uri="{FF2B5EF4-FFF2-40B4-BE49-F238E27FC236}">
              <a16:creationId xmlns:a16="http://schemas.microsoft.com/office/drawing/2014/main" id="{DED8B276-79E3-475A-B291-0536A5ABC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291354</xdr:colOff>
      <xdr:row>346</xdr:row>
      <xdr:rowOff>131295</xdr:rowOff>
    </xdr:from>
    <xdr:to>
      <xdr:col>88</xdr:col>
      <xdr:colOff>375400</xdr:colOff>
      <xdr:row>366</xdr:row>
      <xdr:rowOff>81610</xdr:rowOff>
    </xdr:to>
    <xdr:graphicFrame macro="">
      <xdr:nvGraphicFramePr>
        <xdr:cNvPr id="10" name="Chart 9">
          <a:extLst>
            <a:ext uri="{FF2B5EF4-FFF2-40B4-BE49-F238E27FC236}">
              <a16:creationId xmlns:a16="http://schemas.microsoft.com/office/drawing/2014/main" id="{CFF43818-0A76-4F8B-9B2F-7C34ACE04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69</xdr:col>
      <xdr:colOff>67237</xdr:colOff>
      <xdr:row>367</xdr:row>
      <xdr:rowOff>64060</xdr:rowOff>
    </xdr:from>
    <xdr:to>
      <xdr:col>78</xdr:col>
      <xdr:colOff>602693</xdr:colOff>
      <xdr:row>387</xdr:row>
      <xdr:rowOff>62374</xdr:rowOff>
    </xdr:to>
    <xdr:graphicFrame macro="">
      <xdr:nvGraphicFramePr>
        <xdr:cNvPr id="11" name="Chart 10">
          <a:extLst>
            <a:ext uri="{FF2B5EF4-FFF2-40B4-BE49-F238E27FC236}">
              <a16:creationId xmlns:a16="http://schemas.microsoft.com/office/drawing/2014/main" id="{EBC8F419-88EE-4833-88A8-BEAAB72ED7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79</xdr:col>
      <xdr:colOff>246530</xdr:colOff>
      <xdr:row>367</xdr:row>
      <xdr:rowOff>30443</xdr:rowOff>
    </xdr:from>
    <xdr:to>
      <xdr:col>88</xdr:col>
      <xdr:colOff>333751</xdr:colOff>
      <xdr:row>387</xdr:row>
      <xdr:rowOff>35107</xdr:rowOff>
    </xdr:to>
    <xdr:graphicFrame macro="">
      <xdr:nvGraphicFramePr>
        <xdr:cNvPr id="12" name="Chart 11">
          <a:extLst>
            <a:ext uri="{FF2B5EF4-FFF2-40B4-BE49-F238E27FC236}">
              <a16:creationId xmlns:a16="http://schemas.microsoft.com/office/drawing/2014/main" id="{65A8B35B-CEC2-4084-8544-59298BE32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40</xdr:col>
      <xdr:colOff>525929</xdr:colOff>
      <xdr:row>209</xdr:row>
      <xdr:rowOff>99546</xdr:rowOff>
    </xdr:from>
    <xdr:to>
      <xdr:col>64</xdr:col>
      <xdr:colOff>717177</xdr:colOff>
      <xdr:row>241</xdr:row>
      <xdr:rowOff>160058</xdr:rowOff>
    </xdr:to>
    <xdr:graphicFrame macro="">
      <xdr:nvGraphicFramePr>
        <xdr:cNvPr id="3" name="Chart 2">
          <a:extLst>
            <a:ext uri="{FF2B5EF4-FFF2-40B4-BE49-F238E27FC236}">
              <a16:creationId xmlns:a16="http://schemas.microsoft.com/office/drawing/2014/main" id="{EEB5D281-4390-C8C9-7392-2F64109669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49</xdr:col>
      <xdr:colOff>296955</xdr:colOff>
      <xdr:row>166</xdr:row>
      <xdr:rowOff>129988</xdr:rowOff>
    </xdr:from>
    <xdr:to>
      <xdr:col>57</xdr:col>
      <xdr:colOff>207308</xdr:colOff>
      <xdr:row>182</xdr:row>
      <xdr:rowOff>4482</xdr:rowOff>
    </xdr:to>
    <xdr:graphicFrame macro="">
      <xdr:nvGraphicFramePr>
        <xdr:cNvPr id="2" name="Chart 1">
          <a:extLst>
            <a:ext uri="{FF2B5EF4-FFF2-40B4-BE49-F238E27FC236}">
              <a16:creationId xmlns:a16="http://schemas.microsoft.com/office/drawing/2014/main" id="{D7699763-7B3E-470B-F76F-1319A72F44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3D572B3-4EBE-4C58-84E7-33279013CC13}" name="Region_NSA" displayName="Region_NSA" ref="B5:Q100" totalsRowShown="0" headerRowDxfId="39" dataDxfId="37" headerRowBorderDxfId="38" dataCellStyle="Comma">
  <tableColumns count="16">
    <tableColumn id="1" xr3:uid="{71B75835-84BA-423E-A9D7-35209EE933B3}" name="Month" dataDxfId="36" totalsRowDxfId="35" dataCellStyle="Normal 2"/>
    <tableColumn id="2" xr3:uid="{67BD7C7A-C736-4A55-A659-8993C768B07D}" name="Total UK" dataDxfId="34" totalsRowDxfId="33" dataCellStyle="Comma" totalsRowCellStyle="Comma"/>
    <tableColumn id="3" xr3:uid="{7A0CF86D-D2D1-4E92-A51E-DECF43B2AE30}" name="East Midlands" dataDxfId="32" totalsRowDxfId="31" dataCellStyle="Comma" totalsRowCellStyle="Comma"/>
    <tableColumn id="4" xr3:uid="{2725A463-BC4A-4E07-B741-7470124DE00D}" name="East of England" dataDxfId="30" totalsRowDxfId="29" dataCellStyle="Comma" totalsRowCellStyle="Comma"/>
    <tableColumn id="5" xr3:uid="{7618EA41-0040-4EBB-BCE6-9A5DBC61D8DF}" name="London" dataDxfId="28" totalsRowDxfId="27" dataCellStyle="Comma" totalsRowCellStyle="Comma"/>
    <tableColumn id="6" xr3:uid="{C3ADB8C2-9022-4EDF-A5C1-E38AEB401497}" name="North East" dataDxfId="26" totalsRowDxfId="25" dataCellStyle="Comma" totalsRowCellStyle="Comma"/>
    <tableColumn id="7" xr3:uid="{CE5840DC-03D1-47D5-AC95-0FEEB7AEBC2E}" name="North West" dataDxfId="24" totalsRowDxfId="23" dataCellStyle="Comma" totalsRowCellStyle="Comma"/>
    <tableColumn id="8" xr3:uid="{369C37F6-5E91-42C9-8F85-08AE7720E8B9}" name="South East" dataDxfId="22" totalsRowDxfId="21" dataCellStyle="Comma" totalsRowCellStyle="Comma"/>
    <tableColumn id="9" xr3:uid="{15D76A81-AEBE-477E-B195-9F3891528B7E}" name="South West" dataDxfId="20" totalsRowDxfId="19" dataCellStyle="Comma" totalsRowCellStyle="Comma"/>
    <tableColumn id="10" xr3:uid="{B83A3AC2-4E04-4BC6-B753-5A069CE8F279}" name="West Midlands" dataDxfId="18" totalsRowDxfId="17" dataCellStyle="Comma" totalsRowCellStyle="Comma"/>
    <tableColumn id="11" xr3:uid="{6FF6E6E0-B5AA-4483-AC64-06A01E0A569D}" name="Yorkshire and The Humber" dataDxfId="16" totalsRowDxfId="15" dataCellStyle="Comma" totalsRowCellStyle="Comma"/>
    <tableColumn id="12" xr3:uid="{16BB8B02-4633-4917-B604-B456ADB2DB5D}" name="England" dataDxfId="14" totalsRowDxfId="13" dataCellStyle="Comma" totalsRowCellStyle="Comma"/>
    <tableColumn id="13" xr3:uid="{7A0AFF9B-3E3D-4ADA-94A2-89EDECDA0C28}" name="Scotland" dataDxfId="12" totalsRowDxfId="11" dataCellStyle="Comma" totalsRowCellStyle="Comma"/>
    <tableColumn id="14" xr3:uid="{45C1AFC5-EBB8-4E74-AD51-37622CC0E4C9}" name="Wales" dataDxfId="10" totalsRowDxfId="9" dataCellStyle="Comma" totalsRowCellStyle="Comma"/>
    <tableColumn id="15" xr3:uid="{00A039CA-313C-4A40-A909-144F72903D6C}" name="Northern Ireland" dataDxfId="8" totalsRowDxfId="7" dataCellStyle="Comma" totalsRowCellStyle="Comma"/>
    <tableColumn id="16" xr3:uid="{1457D438-D8D3-4763-9C2A-BD3A76617B00}" name="Unknown" dataDxfId="6" totalsRowDxfId="5" dataCellStyle="Comma" totalsRowCellStyle="Comma"/>
  </tableColumns>
  <tableStyleInfo name="Table Style 1"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D0F97F-B462-494F-90EF-984743FFC262}" name="Automotive_fuel_spending_insights" displayName="Automotive_fuel_spending_insights" ref="A6:D261" totalsRowShown="0">
  <tableColumns count="4">
    <tableColumn id="1" xr3:uid="{D716BAB1-F920-4DD3-B368-15BADBAAF993}" name="Week ending" dataDxfId="4"/>
    <tableColumn id="2" xr3:uid="{48148E5D-57CD-4DAF-9A86-85140971BD4F}" name="Average fuel price" dataDxfId="3"/>
    <tableColumn id="3" xr3:uid="{DB9EC408-487B-4725-8205-DCF92C87D6FA}" name="Estimated  quantity demand per transaction" dataDxfId="2"/>
    <tableColumn id="4" xr3:uid="{A68D1D56-F33B-44BD-B96E-182FAA884610}" name="Average road fuel sales " dataDxfId="1"/>
  </tableColumns>
  <tableStyleInfo showFirstColumn="0" showLastColumn="0" showRowStripes="1" showColumnStripes="0"/>
</table>
</file>

<file path=xl/theme/theme1.xml><?xml version="1.0" encoding="utf-8"?>
<a:theme xmlns:a="http://schemas.openxmlformats.org/drawingml/2006/main" name="Office Theme">
  <a:themeElements>
    <a:clrScheme name="OE">
      <a:dk1>
        <a:sysClr val="windowText" lastClr="000000"/>
      </a:dk1>
      <a:lt1>
        <a:sysClr val="window" lastClr="FFFFFF"/>
      </a:lt1>
      <a:dk2>
        <a:srgbClr val="003469"/>
      </a:dk2>
      <a:lt2>
        <a:srgbClr val="EEECE1"/>
      </a:lt2>
      <a:accent1>
        <a:srgbClr val="BD1B21"/>
      </a:accent1>
      <a:accent2>
        <a:srgbClr val="002060"/>
      </a:accent2>
      <a:accent3>
        <a:srgbClr val="D1A21E"/>
      </a:accent3>
      <a:accent4>
        <a:srgbClr val="7B7C77"/>
      </a:accent4>
      <a:accent5>
        <a:srgbClr val="00ADDC"/>
      </a:accent5>
      <a:accent6>
        <a:srgbClr val="00793F"/>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Stein Brothers">
    <a:dk1>
      <a:sysClr val="windowText" lastClr="000000"/>
    </a:dk1>
    <a:lt1>
      <a:sysClr val="window" lastClr="FFFFFF"/>
    </a:lt1>
    <a:dk2>
      <a:srgbClr val="0A3E7A"/>
    </a:dk2>
    <a:lt2>
      <a:srgbClr val="707173"/>
    </a:lt2>
    <a:accent1>
      <a:srgbClr val="4F81BD"/>
    </a:accent1>
    <a:accent2>
      <a:srgbClr val="8A2529"/>
    </a:accent2>
    <a:accent3>
      <a:srgbClr val="9BBB59"/>
    </a:accent3>
    <a:accent4>
      <a:srgbClr val="8064A2"/>
    </a:accent4>
    <a:accent5>
      <a:srgbClr val="4BACC6"/>
    </a:accent5>
    <a:accent6>
      <a:srgbClr val="F79646"/>
    </a:accent6>
    <a:hlink>
      <a:srgbClr val="0000FF"/>
    </a:hlink>
    <a:folHlink>
      <a:srgbClr val="800080"/>
    </a:folHlink>
  </a:clrScheme>
  <a:fontScheme name="Stein Brothers">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8" Type="http://schemas.openxmlformats.org/officeDocument/2006/relationships/hyperlink" Target="https://trends.google.com/trends/explore?date=2019-12-25%202020-04-27&amp;geo=GB&amp;q=Universal%20Credit" TargetMode="External"/><Relationship Id="rId3" Type="http://schemas.openxmlformats.org/officeDocument/2006/relationships/hyperlink" Target="https://www.ons.gov.uk/releases/researchoutputeconomicactivityfasterindicatorsukmarch2020" TargetMode="External"/><Relationship Id="rId7" Type="http://schemas.openxmlformats.org/officeDocument/2006/relationships/hyperlink" Target="https://www.opentable.com/state-of-industry" TargetMode="External"/><Relationship Id="rId2" Type="http://schemas.openxmlformats.org/officeDocument/2006/relationships/hyperlink" Target="https://www.apple.com/covid19/mobility" TargetMode="External"/><Relationship Id="rId1" Type="http://schemas.openxmlformats.org/officeDocument/2006/relationships/hyperlink" Target="https://www.google.com/covid19/mobility/" TargetMode="External"/><Relationship Id="rId6" Type="http://schemas.openxmlformats.org/officeDocument/2006/relationships/hyperlink" Target="https://www.bmreports.com/bmrs/?q=generation/dailyenergytransmitted/historic" TargetMode="External"/><Relationship Id="rId5" Type="http://schemas.openxmlformats.org/officeDocument/2006/relationships/hyperlink" Target="https://www.gov.uk/government/collections/slides-and-datasets-to-accompany-coronavirus-press-conferences" TargetMode="External"/><Relationship Id="rId10" Type="http://schemas.openxmlformats.org/officeDocument/2006/relationships/printerSettings" Target="../printerSettings/printerSettings7.bin"/><Relationship Id="rId4" Type="http://schemas.openxmlformats.org/officeDocument/2006/relationships/hyperlink" Target="https://citymapper.com/cmi/about" TargetMode="External"/><Relationship Id="rId9" Type="http://schemas.openxmlformats.org/officeDocument/2006/relationships/hyperlink" Target="https://www.gov.uk/government/statistics/universal-credit-29-april-2013-to-12-march-202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mailto:E112RPT@INTWKLY"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mailto:N112TRS@INTDAILY" TargetMode="External"/><Relationship Id="rId13" Type="http://schemas.openxmlformats.org/officeDocument/2006/relationships/hyperlink" Target="mailto:N112THS@INTDAILY" TargetMode="External"/><Relationship Id="rId3" Type="http://schemas.openxmlformats.org/officeDocument/2006/relationships/hyperlink" Target="mailto:GBDTLT@TRANSPRT" TargetMode="External"/><Relationship Id="rId7" Type="http://schemas.openxmlformats.org/officeDocument/2006/relationships/hyperlink" Target="mailto:N112TGS@INTDAILY" TargetMode="External"/><Relationship Id="rId12" Type="http://schemas.openxmlformats.org/officeDocument/2006/relationships/hyperlink" Target="mailto:N112TUS@INTDAILY" TargetMode="External"/><Relationship Id="rId2" Type="http://schemas.openxmlformats.org/officeDocument/2006/relationships/hyperlink" Target="mailto:GBDNAR@TRANSPRT" TargetMode="External"/><Relationship Id="rId1" Type="http://schemas.openxmlformats.org/officeDocument/2006/relationships/hyperlink" Target="mailto:GBDCAR@TRANSPRT" TargetMode="External"/><Relationship Id="rId6" Type="http://schemas.openxmlformats.org/officeDocument/2006/relationships/hyperlink" Target="mailto:N112TES@INTDAILY" TargetMode="External"/><Relationship Id="rId11" Type="http://schemas.openxmlformats.org/officeDocument/2006/relationships/hyperlink" Target="mailto:N112TTS@INTDAILY" TargetMode="External"/><Relationship Id="rId5" Type="http://schemas.openxmlformats.org/officeDocument/2006/relationships/hyperlink" Target="mailto:GBDBXL@TRANSPRT" TargetMode="External"/><Relationship Id="rId15" Type="http://schemas.openxmlformats.org/officeDocument/2006/relationships/printerSettings" Target="../printerSettings/printerSettings12.bin"/><Relationship Id="rId10" Type="http://schemas.openxmlformats.org/officeDocument/2006/relationships/hyperlink" Target="mailto:N112TPS@INTDAILY" TargetMode="External"/><Relationship Id="rId4" Type="http://schemas.openxmlformats.org/officeDocument/2006/relationships/hyperlink" Target="mailto:GBDTLB@TRANSPRT" TargetMode="External"/><Relationship Id="rId9" Type="http://schemas.openxmlformats.org/officeDocument/2006/relationships/hyperlink" Target="mailto:N112TSS@INTDAILY" TargetMode="External"/><Relationship Id="rId14" Type="http://schemas.openxmlformats.org/officeDocument/2006/relationships/hyperlink" Target="mailto:V112CSS@INTDAILY"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UGFCS@UK" TargetMode="External"/><Relationship Id="rId2" Type="http://schemas.openxmlformats.org/officeDocument/2006/relationships/hyperlink" Target="mailto:UGFCCF@UK" TargetMode="External"/><Relationship Id="rId1" Type="http://schemas.openxmlformats.org/officeDocument/2006/relationships/hyperlink" Target="mailto:UKNYUST@UK" TargetMode="External"/><Relationship Id="rId4"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hyperlink" Target="https://www.ons.gov.uk/economy/economicoutputandproductivity/output/bulletins/economicactivityandsocialchangeintheukrealtimeindicators/latest/relateddata?sortBy=relevance&amp;query=&amp;size=10" TargetMode="External"/></Relationships>
</file>

<file path=xl/worksheets/_rels/sheet16.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www.ons.gov.uk/methodology/methodologytopicsandstatisticalconcepts/guidetoofficialstatisticsindevelopment" TargetMode="External"/><Relationship Id="rId7" Type="http://schemas.openxmlformats.org/officeDocument/2006/relationships/hyperlink" Target="https://www.ons.gov.uk/methodology/classificationsandstandards/standardoccupationalclassificationsoc/soc2020" TargetMode="External"/><Relationship Id="rId2" Type="http://schemas.openxmlformats.org/officeDocument/2006/relationships/hyperlink" Target="https://www.ons.gov.uk/economy/economicoutputandproductivity/output/bulletins/economicactivityandsocialchangeintheukrealtimeindicators/latest" TargetMode="External"/><Relationship Id="rId1" Type="http://schemas.openxmlformats.org/officeDocument/2006/relationships/hyperlink" Target="mailto:Economic.Wellbeing@ons.gov.uk" TargetMode="External"/><Relationship Id="rId6" Type="http://schemas.openxmlformats.org/officeDocument/2006/relationships/hyperlink" Target="https://www.ons.gov.uk/employmentandlabourmarket/peopleinwork/employmentandemployeetypes/datasets/labourdemandvolumesbystandardoccupationclassificationsoc2020uk" TargetMode="External"/><Relationship Id="rId5" Type="http://schemas.openxmlformats.org/officeDocument/2006/relationships/hyperlink" Target="https://www.ons.gov.uk/employmentandlabourmarket/peopleinwork/employmentandemployeetypes/methodologies/measuringlabourdemandvolumesacrosstheukusingtextkerneldatauserguide" TargetMode="External"/><Relationship Id="rId4" Type="http://schemas.openxmlformats.org/officeDocument/2006/relationships/hyperlink" Target="https://www.ons.gov.uk/economy/economicoutputandproductivity/output/methodologies/coronavirusandthelatestindicatorsfortheukeconomyandsocietymethodology"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bmrs.elexon.co.uk/daily-energy-transmitted" TargetMode="External"/></Relationships>
</file>

<file path=xl/worksheets/_rels/sheet1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ons.gov.uk/economy/economicoutputandproductivity/output/datasets/automotivefuelspending"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www.opentable.com/state-of-industry"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s://www.ons.gov.uk/economy/economicoutputandproductivity/output/datasets/dailyukflights" TargetMode="Externa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mailto:F112CAW@INTDAILY" TargetMode="External"/><Relationship Id="rId7" Type="http://schemas.openxmlformats.org/officeDocument/2006/relationships/printerSettings" Target="../printerSettings/printerSettings17.bin"/><Relationship Id="rId2" Type="http://schemas.openxmlformats.org/officeDocument/2006/relationships/hyperlink" Target="mailto:F112CAG@INTDAILY" TargetMode="External"/><Relationship Id="rId1" Type="http://schemas.openxmlformats.org/officeDocument/2006/relationships/hyperlink" Target="mailto:UKXXDA@TRANSPRT" TargetMode="External"/><Relationship Id="rId6" Type="http://schemas.openxmlformats.org/officeDocument/2006/relationships/hyperlink" Target="mailto:F112CAP@INTDAILY" TargetMode="External"/><Relationship Id="rId5" Type="http://schemas.openxmlformats.org/officeDocument/2006/relationships/hyperlink" Target="mailto:F112CAS@INTDAILY" TargetMode="External"/><Relationship Id="rId4" Type="http://schemas.openxmlformats.org/officeDocument/2006/relationships/hyperlink" Target="mailto:F112CAD@INTDAILY" TargetMode="External"/><Relationship Id="rId9" Type="http://schemas.openxmlformats.org/officeDocument/2006/relationships/comments" Target="../comments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hyperlink" Target="mailto:BQKOQ@UK" TargetMode="External"/><Relationship Id="rId1" Type="http://schemas.openxmlformats.org/officeDocument/2006/relationships/hyperlink" Target="mailto:BQKQQ@UK"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05FDE-3451-4951-A10A-1542DE8F787C}">
  <sheetPr codeName="Sheet19">
    <tabColor rgb="FFC00000"/>
  </sheetPr>
  <dimension ref="A2:B29"/>
  <sheetViews>
    <sheetView workbookViewId="0">
      <selection activeCell="A4" sqref="A4:A29"/>
    </sheetView>
  </sheetViews>
  <sheetFormatPr defaultRowHeight="14.5" x14ac:dyDescent="0.35"/>
  <cols>
    <col min="1" max="1" width="43.26953125" customWidth="1"/>
  </cols>
  <sheetData>
    <row r="2" spans="1:2" x14ac:dyDescent="0.35">
      <c r="A2" s="3" t="s">
        <v>3365</v>
      </c>
    </row>
    <row r="4" spans="1:2" x14ac:dyDescent="0.35">
      <c r="A4" s="3" t="s">
        <v>3068</v>
      </c>
    </row>
    <row r="5" spans="1:2" x14ac:dyDescent="0.35">
      <c r="A5" s="73" t="s">
        <v>1838</v>
      </c>
      <c r="B5" t="s">
        <v>3378</v>
      </c>
    </row>
    <row r="6" spans="1:2" x14ac:dyDescent="0.35">
      <c r="A6" s="73" t="s">
        <v>1839</v>
      </c>
      <c r="B6" s="73" t="s">
        <v>3378</v>
      </c>
    </row>
    <row r="7" spans="1:2" x14ac:dyDescent="0.35">
      <c r="A7" s="73" t="s">
        <v>1840</v>
      </c>
      <c r="B7" s="73" t="s">
        <v>3378</v>
      </c>
    </row>
    <row r="8" spans="1:2" x14ac:dyDescent="0.35">
      <c r="A8" s="73" t="s">
        <v>1841</v>
      </c>
      <c r="B8" s="73" t="s">
        <v>3378</v>
      </c>
    </row>
    <row r="9" spans="1:2" x14ac:dyDescent="0.35">
      <c r="A9" s="3" t="s">
        <v>3069</v>
      </c>
      <c r="B9" s="73" t="s">
        <v>3378</v>
      </c>
    </row>
    <row r="10" spans="1:2" x14ac:dyDescent="0.35">
      <c r="A10" s="73" t="s">
        <v>3070</v>
      </c>
      <c r="B10" s="73" t="s">
        <v>3378</v>
      </c>
    </row>
    <row r="11" spans="1:2" x14ac:dyDescent="0.35">
      <c r="A11" s="73" t="s">
        <v>3071</v>
      </c>
      <c r="B11" s="73" t="s">
        <v>3378</v>
      </c>
    </row>
    <row r="12" spans="1:2" x14ac:dyDescent="0.35">
      <c r="A12" s="73" t="s">
        <v>436</v>
      </c>
      <c r="B12" s="73" t="s">
        <v>3378</v>
      </c>
    </row>
    <row r="13" spans="1:2" x14ac:dyDescent="0.35">
      <c r="A13" s="73" t="s">
        <v>3072</v>
      </c>
      <c r="B13" s="73" t="s">
        <v>3378</v>
      </c>
    </row>
    <row r="14" spans="1:2" x14ac:dyDescent="0.35">
      <c r="A14" s="3" t="s">
        <v>446</v>
      </c>
    </row>
    <row r="15" spans="1:2" x14ac:dyDescent="0.35">
      <c r="A15" s="73" t="s">
        <v>3036</v>
      </c>
      <c r="B15" s="73" t="s">
        <v>3378</v>
      </c>
    </row>
    <row r="16" spans="1:2" x14ac:dyDescent="0.35">
      <c r="A16" t="s">
        <v>3366</v>
      </c>
      <c r="B16" t="s">
        <v>3377</v>
      </c>
    </row>
    <row r="17" spans="1:2" x14ac:dyDescent="0.35">
      <c r="A17" t="s">
        <v>3367</v>
      </c>
      <c r="B17" s="73" t="s">
        <v>3378</v>
      </c>
    </row>
    <row r="18" spans="1:2" x14ac:dyDescent="0.35">
      <c r="A18" s="3" t="s">
        <v>3369</v>
      </c>
    </row>
    <row r="19" spans="1:2" x14ac:dyDescent="0.35">
      <c r="A19" t="s">
        <v>3372</v>
      </c>
      <c r="B19" s="73" t="s">
        <v>3375</v>
      </c>
    </row>
    <row r="20" spans="1:2" x14ac:dyDescent="0.35">
      <c r="A20" s="52" t="s">
        <v>3370</v>
      </c>
      <c r="B20" s="73" t="s">
        <v>3375</v>
      </c>
    </row>
    <row r="21" spans="1:2" x14ac:dyDescent="0.35">
      <c r="A21" s="52" t="s">
        <v>3371</v>
      </c>
      <c r="B21" s="73" t="s">
        <v>3375</v>
      </c>
    </row>
    <row r="22" spans="1:2" x14ac:dyDescent="0.35">
      <c r="A22" s="52" t="s">
        <v>3368</v>
      </c>
      <c r="B22" s="73" t="s">
        <v>3378</v>
      </c>
    </row>
    <row r="23" spans="1:2" x14ac:dyDescent="0.35">
      <c r="A23" s="52" t="s">
        <v>3373</v>
      </c>
      <c r="B23" s="73" t="s">
        <v>3376</v>
      </c>
    </row>
    <row r="24" spans="1:2" x14ac:dyDescent="0.35">
      <c r="A24" s="52" t="s">
        <v>3374</v>
      </c>
      <c r="B24" s="73" t="s">
        <v>3376</v>
      </c>
    </row>
    <row r="25" spans="1:2" x14ac:dyDescent="0.35">
      <c r="A25" s="3" t="s">
        <v>3078</v>
      </c>
    </row>
    <row r="26" spans="1:2" x14ac:dyDescent="0.35">
      <c r="A26" s="73" t="s">
        <v>3041</v>
      </c>
      <c r="B26" s="73" t="s">
        <v>3378</v>
      </c>
    </row>
    <row r="27" spans="1:2" x14ac:dyDescent="0.35">
      <c r="A27" s="73" t="s">
        <v>404</v>
      </c>
      <c r="B27" s="73" t="s">
        <v>3378</v>
      </c>
    </row>
    <row r="28" spans="1:2" x14ac:dyDescent="0.35">
      <c r="A28" s="73" t="s">
        <v>3042</v>
      </c>
      <c r="B28" s="73" t="s">
        <v>3378</v>
      </c>
    </row>
    <row r="29" spans="1:2" x14ac:dyDescent="0.35">
      <c r="A29" s="52" t="s">
        <v>3043</v>
      </c>
      <c r="B29" s="73" t="s">
        <v>3378</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98330-E25B-4558-A33B-C02D591F0262}">
  <sheetPr codeName="Sheet20"/>
  <dimension ref="B2:IC43"/>
  <sheetViews>
    <sheetView zoomScale="85" zoomScaleNormal="85" workbookViewId="0">
      <selection activeCell="F38" sqref="F38"/>
    </sheetView>
  </sheetViews>
  <sheetFormatPr defaultRowHeight="16.5" x14ac:dyDescent="0.45"/>
  <cols>
    <col min="2" max="2" width="0.54296875" style="10" customWidth="1"/>
    <col min="3" max="3" width="0.453125" style="13" customWidth="1"/>
    <col min="4" max="4" width="36.36328125" style="81" customWidth="1"/>
    <col min="5" max="71" width="1.6328125" style="13" customWidth="1"/>
    <col min="72" max="119" width="1.6328125" style="60" customWidth="1"/>
    <col min="120" max="120" width="2.6328125" style="13" customWidth="1"/>
    <col min="121" max="121" width="8.6328125" customWidth="1"/>
  </cols>
  <sheetData>
    <row r="2" spans="2:237" ht="15" x14ac:dyDescent="0.4">
      <c r="C2" s="11"/>
      <c r="D2" s="79"/>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11"/>
    </row>
    <row r="3" spans="2:237" ht="22.5" customHeight="1" x14ac:dyDescent="0.35">
      <c r="B3" s="82"/>
      <c r="C3" s="338" t="s">
        <v>395</v>
      </c>
      <c r="D3" s="339"/>
      <c r="E3" s="339"/>
      <c r="F3" s="339"/>
      <c r="G3" s="339"/>
      <c r="H3" s="339"/>
      <c r="I3" s="339"/>
      <c r="J3" s="339"/>
      <c r="K3" s="339"/>
      <c r="L3" s="339"/>
      <c r="M3" s="339"/>
      <c r="N3" s="339"/>
      <c r="O3" s="339"/>
      <c r="P3" s="339"/>
      <c r="Q3" s="339"/>
      <c r="R3" s="339"/>
      <c r="S3" s="339"/>
      <c r="T3" s="339"/>
      <c r="U3" s="339"/>
      <c r="V3" s="339"/>
      <c r="W3" s="339"/>
      <c r="X3" s="339"/>
      <c r="Y3" s="339"/>
      <c r="Z3" s="339"/>
      <c r="AA3" s="339"/>
      <c r="AB3" s="339"/>
      <c r="AC3" s="339"/>
      <c r="AD3" s="339"/>
      <c r="AE3" s="339"/>
      <c r="AF3" s="339"/>
      <c r="AG3" s="339"/>
      <c r="AH3" s="339"/>
      <c r="AI3" s="339"/>
      <c r="AJ3" s="339"/>
      <c r="AK3" s="339"/>
      <c r="AL3" s="339"/>
      <c r="AM3" s="339"/>
      <c r="AN3" s="339"/>
      <c r="AO3" s="339"/>
      <c r="AP3" s="339"/>
      <c r="AQ3" s="339"/>
      <c r="AR3" s="340"/>
      <c r="AS3" s="340"/>
      <c r="AT3" s="340"/>
      <c r="AU3" s="340"/>
      <c r="AV3" s="340"/>
      <c r="AW3" s="339"/>
      <c r="AX3" s="339"/>
      <c r="AY3" s="339"/>
      <c r="AZ3" s="339"/>
      <c r="BA3" s="339"/>
      <c r="BB3" s="339"/>
      <c r="BC3" s="339"/>
      <c r="BD3" s="339"/>
      <c r="BE3" s="339"/>
      <c r="BF3" s="339"/>
      <c r="BG3" s="339"/>
      <c r="BH3" s="339"/>
      <c r="BI3" s="339"/>
      <c r="BJ3" s="339"/>
      <c r="BK3" s="339"/>
      <c r="BL3" s="339"/>
      <c r="BM3" s="339"/>
      <c r="BN3" s="339"/>
      <c r="BO3" s="339"/>
      <c r="BP3" s="339"/>
      <c r="BQ3" s="339"/>
      <c r="BR3" s="339"/>
      <c r="BS3" s="339"/>
      <c r="BT3" s="339"/>
      <c r="BU3" s="339"/>
      <c r="BV3" s="339"/>
      <c r="BW3" s="339"/>
      <c r="BX3" s="339"/>
      <c r="BY3" s="33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c r="DA3" s="339"/>
      <c r="DB3" s="339"/>
      <c r="DC3" s="339"/>
      <c r="DD3" s="339"/>
      <c r="DE3" s="339"/>
      <c r="DF3" s="339"/>
      <c r="DG3" s="339"/>
      <c r="DH3" s="339"/>
      <c r="DI3" s="339"/>
      <c r="DJ3" s="339"/>
      <c r="DK3" s="339"/>
      <c r="DL3" s="339"/>
      <c r="DM3" s="339"/>
      <c r="DN3" s="339"/>
      <c r="DO3" s="339"/>
      <c r="DP3" s="341"/>
    </row>
    <row r="4" spans="2:237" s="44" customFormat="1" ht="17.5" x14ac:dyDescent="0.35">
      <c r="B4" s="83"/>
      <c r="C4" s="85"/>
      <c r="D4" s="102"/>
      <c r="E4" s="350" t="s">
        <v>859</v>
      </c>
      <c r="F4" s="335"/>
      <c r="G4" s="335"/>
      <c r="H4" s="335"/>
      <c r="I4" s="335"/>
      <c r="J4" s="335"/>
      <c r="K4" s="335"/>
      <c r="L4" s="335"/>
      <c r="M4" s="335"/>
      <c r="N4" s="335"/>
      <c r="O4" s="335"/>
      <c r="P4" s="335"/>
      <c r="Q4" s="335"/>
      <c r="R4" s="335"/>
      <c r="S4" s="335"/>
      <c r="T4" s="335"/>
      <c r="U4" s="335"/>
      <c r="V4" s="335"/>
      <c r="W4" s="335"/>
      <c r="X4" s="335"/>
      <c r="Y4" s="335"/>
      <c r="Z4" s="335"/>
      <c r="AA4" s="335"/>
      <c r="AB4" s="335"/>
      <c r="AC4" s="335"/>
      <c r="AD4" s="335"/>
      <c r="AE4" s="335"/>
      <c r="AF4" s="335"/>
      <c r="AG4" s="335"/>
      <c r="AH4" s="335"/>
      <c r="AI4" s="335"/>
      <c r="AJ4" s="334"/>
      <c r="AK4" s="334"/>
      <c r="AL4" s="334"/>
      <c r="AM4" s="334"/>
      <c r="AN4" s="334"/>
      <c r="AO4" s="334"/>
      <c r="AP4" s="334"/>
      <c r="AQ4" s="334"/>
      <c r="AR4" s="336"/>
      <c r="AS4" s="336"/>
      <c r="AT4" s="336"/>
      <c r="AU4" s="336"/>
      <c r="AV4" s="336"/>
      <c r="AW4" s="337">
        <v>2021</v>
      </c>
      <c r="AX4" s="334"/>
      <c r="AY4" s="334"/>
      <c r="AZ4" s="334"/>
      <c r="BA4" s="334"/>
      <c r="BB4" s="334"/>
      <c r="BC4" s="334"/>
      <c r="BD4" s="334"/>
      <c r="BE4" s="334"/>
      <c r="BF4" s="334"/>
      <c r="BG4" s="334"/>
      <c r="BH4" s="334"/>
      <c r="BI4" s="334"/>
      <c r="BJ4" s="77"/>
      <c r="BK4" s="77"/>
      <c r="BL4" s="77"/>
      <c r="BM4" s="77"/>
      <c r="BN4" s="77"/>
      <c r="BO4" s="77"/>
      <c r="BP4" s="77"/>
      <c r="BQ4" s="77"/>
      <c r="BR4" s="77"/>
      <c r="BS4" s="77"/>
      <c r="BT4" s="77"/>
      <c r="BU4" s="77"/>
      <c r="BV4" s="77"/>
      <c r="BW4" s="77"/>
      <c r="BX4" s="77"/>
      <c r="BY4" s="77"/>
      <c r="BZ4" s="77"/>
      <c r="CA4" s="77"/>
      <c r="CB4" s="77"/>
      <c r="CC4" s="77"/>
      <c r="CD4" s="77"/>
      <c r="CE4" s="77"/>
      <c r="CF4" s="77"/>
      <c r="CG4" s="77"/>
      <c r="CH4" s="77"/>
      <c r="CI4" s="77"/>
      <c r="CJ4" s="77"/>
      <c r="CK4" s="77"/>
      <c r="CL4" s="77"/>
      <c r="CM4" s="77"/>
      <c r="CN4" s="77"/>
      <c r="CO4" s="77"/>
      <c r="CP4" s="77"/>
      <c r="CQ4" s="77"/>
      <c r="CR4" s="77"/>
      <c r="CS4" s="77"/>
      <c r="CT4" s="77"/>
      <c r="CU4" s="77"/>
      <c r="CV4" s="77"/>
      <c r="CW4" s="334">
        <v>2022</v>
      </c>
      <c r="CX4" s="334"/>
      <c r="CY4" s="334"/>
      <c r="CZ4" s="334"/>
      <c r="DA4" s="334"/>
      <c r="DB4" s="334"/>
      <c r="DC4" s="334"/>
      <c r="DD4" s="334"/>
      <c r="DE4" s="334"/>
      <c r="DF4" s="334"/>
      <c r="DG4" s="334"/>
      <c r="DH4" s="334"/>
      <c r="DI4" s="334"/>
      <c r="DJ4" s="334"/>
      <c r="DK4" s="334"/>
      <c r="DL4" s="334"/>
      <c r="DM4" s="334"/>
      <c r="DN4" s="334"/>
      <c r="DO4" s="334"/>
      <c r="DP4" s="355"/>
    </row>
    <row r="5" spans="2:237" s="44" customFormat="1" ht="17.5" x14ac:dyDescent="0.35">
      <c r="B5" s="83"/>
      <c r="C5" s="85"/>
      <c r="D5" s="103"/>
      <c r="E5" s="342" t="s">
        <v>413</v>
      </c>
      <c r="F5" s="343"/>
      <c r="G5" s="343"/>
      <c r="H5" s="343"/>
      <c r="I5" s="344"/>
      <c r="J5" s="343" t="s">
        <v>414</v>
      </c>
      <c r="K5" s="343"/>
      <c r="L5" s="343"/>
      <c r="M5" s="344"/>
      <c r="N5" s="343" t="s">
        <v>415</v>
      </c>
      <c r="O5" s="343"/>
      <c r="P5" s="343"/>
      <c r="Q5" s="344"/>
      <c r="R5" s="343" t="s">
        <v>467</v>
      </c>
      <c r="S5" s="343"/>
      <c r="T5" s="343"/>
      <c r="U5" s="343"/>
      <c r="V5" s="344"/>
      <c r="W5" s="343" t="s">
        <v>559</v>
      </c>
      <c r="X5" s="343"/>
      <c r="Y5" s="343"/>
      <c r="Z5" s="344"/>
      <c r="AA5" s="343" t="s">
        <v>560</v>
      </c>
      <c r="AB5" s="343"/>
      <c r="AC5" s="343"/>
      <c r="AD5" s="343"/>
      <c r="AE5" s="344"/>
      <c r="AF5" s="343" t="s">
        <v>650</v>
      </c>
      <c r="AG5" s="343"/>
      <c r="AH5" s="343"/>
      <c r="AI5" s="344"/>
      <c r="AJ5" s="345" t="s">
        <v>651</v>
      </c>
      <c r="AK5" s="345"/>
      <c r="AL5" s="345"/>
      <c r="AM5" s="346"/>
      <c r="AN5" s="347" t="s">
        <v>695</v>
      </c>
      <c r="AO5" s="347"/>
      <c r="AP5" s="347"/>
      <c r="AQ5" s="348"/>
      <c r="AR5" s="347" t="s">
        <v>696</v>
      </c>
      <c r="AS5" s="347"/>
      <c r="AT5" s="347"/>
      <c r="AU5" s="347"/>
      <c r="AV5" s="348"/>
      <c r="AW5" s="349" t="s">
        <v>411</v>
      </c>
      <c r="AX5" s="347"/>
      <c r="AY5" s="347"/>
      <c r="AZ5" s="348"/>
      <c r="BA5" s="347" t="s">
        <v>412</v>
      </c>
      <c r="BB5" s="347"/>
      <c r="BC5" s="347"/>
      <c r="BD5" s="348"/>
      <c r="BE5" s="347" t="s">
        <v>413</v>
      </c>
      <c r="BF5" s="347"/>
      <c r="BG5" s="347"/>
      <c r="BH5" s="347"/>
      <c r="BI5" s="348"/>
      <c r="BJ5" s="347" t="s">
        <v>414</v>
      </c>
      <c r="BK5" s="347"/>
      <c r="BL5" s="347"/>
      <c r="BM5" s="348"/>
      <c r="BN5" s="347" t="s">
        <v>415</v>
      </c>
      <c r="BO5" s="347"/>
      <c r="BP5" s="347"/>
      <c r="BQ5" s="347"/>
      <c r="BR5" s="348"/>
      <c r="BS5" s="347" t="s">
        <v>467</v>
      </c>
      <c r="BT5" s="347"/>
      <c r="BU5" s="347"/>
      <c r="BV5" s="348"/>
      <c r="BW5" s="347" t="s">
        <v>559</v>
      </c>
      <c r="BX5" s="347"/>
      <c r="BY5" s="347"/>
      <c r="BZ5" s="348"/>
      <c r="CA5" s="347" t="s">
        <v>560</v>
      </c>
      <c r="CB5" s="347"/>
      <c r="CC5" s="347"/>
      <c r="CD5" s="347"/>
      <c r="CE5" s="348"/>
      <c r="CF5" s="347" t="s">
        <v>650</v>
      </c>
      <c r="CG5" s="347"/>
      <c r="CH5" s="347"/>
      <c r="CI5" s="348"/>
      <c r="CJ5" s="347" t="s">
        <v>651</v>
      </c>
      <c r="CK5" s="347"/>
      <c r="CL5" s="347"/>
      <c r="CM5" s="348"/>
      <c r="CN5" s="347" t="s">
        <v>695</v>
      </c>
      <c r="CO5" s="347"/>
      <c r="CP5" s="347"/>
      <c r="CQ5" s="347"/>
      <c r="CR5" s="348"/>
      <c r="CS5" s="347" t="s">
        <v>696</v>
      </c>
      <c r="CT5" s="347"/>
      <c r="CU5" s="347"/>
      <c r="CV5" s="352"/>
      <c r="CW5" s="354" t="s">
        <v>411</v>
      </c>
      <c r="CX5" s="347"/>
      <c r="CY5" s="347"/>
      <c r="CZ5" s="347"/>
      <c r="DA5" s="348"/>
      <c r="DB5" s="353" t="s">
        <v>412</v>
      </c>
      <c r="DC5" s="347"/>
      <c r="DD5" s="347"/>
      <c r="DE5" s="352"/>
      <c r="DF5" s="354" t="s">
        <v>413</v>
      </c>
      <c r="DG5" s="347"/>
      <c r="DH5" s="347"/>
      <c r="DI5" s="348"/>
      <c r="DJ5" s="353" t="s">
        <v>414</v>
      </c>
      <c r="DK5" s="347"/>
      <c r="DL5" s="347"/>
      <c r="DM5" s="352"/>
      <c r="DN5" s="78" t="s">
        <v>415</v>
      </c>
      <c r="DO5" s="78"/>
      <c r="DP5" s="86"/>
    </row>
    <row r="6" spans="2:237" s="43" customFormat="1" ht="17.5" hidden="1" x14ac:dyDescent="0.35">
      <c r="B6" s="84"/>
      <c r="C6" s="87"/>
      <c r="D6" s="104" t="s">
        <v>126</v>
      </c>
      <c r="E6" s="137">
        <v>43892</v>
      </c>
      <c r="F6" s="137">
        <f t="shared" ref="F6:I6" si="0">E6+7</f>
        <v>43899</v>
      </c>
      <c r="G6" s="137">
        <f t="shared" si="0"/>
        <v>43906</v>
      </c>
      <c r="H6" s="137">
        <f t="shared" si="0"/>
        <v>43913</v>
      </c>
      <c r="I6" s="138">
        <f t="shared" si="0"/>
        <v>43920</v>
      </c>
      <c r="J6" s="137">
        <f t="shared" ref="J6:AK6" si="1">I6+7</f>
        <v>43927</v>
      </c>
      <c r="K6" s="137">
        <f t="shared" si="1"/>
        <v>43934</v>
      </c>
      <c r="L6" s="137">
        <f t="shared" si="1"/>
        <v>43941</v>
      </c>
      <c r="M6" s="138">
        <f t="shared" si="1"/>
        <v>43948</v>
      </c>
      <c r="N6" s="137">
        <f t="shared" si="1"/>
        <v>43955</v>
      </c>
      <c r="O6" s="137">
        <f t="shared" si="1"/>
        <v>43962</v>
      </c>
      <c r="P6" s="137">
        <f t="shared" si="1"/>
        <v>43969</v>
      </c>
      <c r="Q6" s="138">
        <f t="shared" si="1"/>
        <v>43976</v>
      </c>
      <c r="R6" s="137">
        <f t="shared" si="1"/>
        <v>43983</v>
      </c>
      <c r="S6" s="137">
        <f t="shared" si="1"/>
        <v>43990</v>
      </c>
      <c r="T6" s="137">
        <f t="shared" si="1"/>
        <v>43997</v>
      </c>
      <c r="U6" s="137">
        <f t="shared" si="1"/>
        <v>44004</v>
      </c>
      <c r="V6" s="138">
        <f t="shared" si="1"/>
        <v>44011</v>
      </c>
      <c r="W6" s="137">
        <f t="shared" si="1"/>
        <v>44018</v>
      </c>
      <c r="X6" s="137">
        <f t="shared" si="1"/>
        <v>44025</v>
      </c>
      <c r="Y6" s="137">
        <f t="shared" si="1"/>
        <v>44032</v>
      </c>
      <c r="Z6" s="138">
        <f t="shared" si="1"/>
        <v>44039</v>
      </c>
      <c r="AA6" s="137">
        <f t="shared" si="1"/>
        <v>44046</v>
      </c>
      <c r="AB6" s="137">
        <f t="shared" si="1"/>
        <v>44053</v>
      </c>
      <c r="AC6" s="137">
        <f t="shared" si="1"/>
        <v>44060</v>
      </c>
      <c r="AD6" s="137">
        <f t="shared" si="1"/>
        <v>44067</v>
      </c>
      <c r="AE6" s="138">
        <f t="shared" si="1"/>
        <v>44074</v>
      </c>
      <c r="AF6" s="137">
        <f t="shared" si="1"/>
        <v>44081</v>
      </c>
      <c r="AG6" s="137">
        <f t="shared" si="1"/>
        <v>44088</v>
      </c>
      <c r="AH6" s="137">
        <f t="shared" si="1"/>
        <v>44095</v>
      </c>
      <c r="AI6" s="138">
        <f t="shared" si="1"/>
        <v>44102</v>
      </c>
      <c r="AJ6" s="137">
        <f t="shared" si="1"/>
        <v>44109</v>
      </c>
      <c r="AK6" s="137">
        <f t="shared" si="1"/>
        <v>44116</v>
      </c>
      <c r="AL6" s="137">
        <f t="shared" ref="AL6" si="2">AK6+7</f>
        <v>44123</v>
      </c>
      <c r="AM6" s="138">
        <f t="shared" ref="AM6:AS6" si="3">AL6+7</f>
        <v>44130</v>
      </c>
      <c r="AN6" s="137">
        <f t="shared" si="3"/>
        <v>44137</v>
      </c>
      <c r="AO6" s="137">
        <f t="shared" si="3"/>
        <v>44144</v>
      </c>
      <c r="AP6" s="137">
        <f t="shared" si="3"/>
        <v>44151</v>
      </c>
      <c r="AQ6" s="138">
        <f t="shared" si="3"/>
        <v>44158</v>
      </c>
      <c r="AR6" s="137">
        <f t="shared" si="3"/>
        <v>44165</v>
      </c>
      <c r="AS6" s="137">
        <f t="shared" si="3"/>
        <v>44172</v>
      </c>
      <c r="AT6" s="137">
        <f t="shared" ref="AT6" si="4">AS6+7</f>
        <v>44179</v>
      </c>
      <c r="AU6" s="137">
        <f t="shared" ref="AU6" si="5">AT6+7</f>
        <v>44186</v>
      </c>
      <c r="AV6" s="139">
        <f t="shared" ref="AV6" si="6">AU6+7</f>
        <v>44193</v>
      </c>
      <c r="AW6" s="137">
        <f t="shared" ref="AW6:BC6" si="7">AV6+7</f>
        <v>44200</v>
      </c>
      <c r="AX6" s="137">
        <f t="shared" si="7"/>
        <v>44207</v>
      </c>
      <c r="AY6" s="137">
        <f t="shared" si="7"/>
        <v>44214</v>
      </c>
      <c r="AZ6" s="138">
        <f t="shared" si="7"/>
        <v>44221</v>
      </c>
      <c r="BA6" s="137">
        <f t="shared" si="7"/>
        <v>44228</v>
      </c>
      <c r="BB6" s="137">
        <f t="shared" si="7"/>
        <v>44235</v>
      </c>
      <c r="BC6" s="137">
        <f t="shared" si="7"/>
        <v>44242</v>
      </c>
      <c r="BD6" s="140"/>
      <c r="BE6" s="141"/>
      <c r="BF6" s="141"/>
      <c r="BG6" s="141"/>
      <c r="BH6" s="141"/>
      <c r="BI6" s="140"/>
      <c r="BJ6" s="141"/>
      <c r="BK6" s="141"/>
      <c r="BL6" s="141"/>
      <c r="BM6" s="140"/>
      <c r="BN6" s="141"/>
      <c r="BO6" s="141"/>
      <c r="BP6" s="141"/>
      <c r="BQ6" s="141"/>
      <c r="BR6" s="140"/>
      <c r="BS6" s="141"/>
      <c r="BT6" s="141"/>
      <c r="BU6" s="141"/>
      <c r="BV6" s="140"/>
      <c r="BW6" s="141"/>
      <c r="BX6" s="141"/>
      <c r="BY6" s="141"/>
      <c r="BZ6" s="140"/>
      <c r="CA6" s="141"/>
      <c r="CB6" s="142"/>
      <c r="CC6" s="142"/>
      <c r="CD6" s="141"/>
      <c r="CE6" s="140"/>
      <c r="CF6" s="141"/>
      <c r="CG6" s="141"/>
      <c r="CH6" s="141"/>
      <c r="CI6" s="140"/>
      <c r="CJ6" s="141"/>
      <c r="CK6" s="141"/>
      <c r="CL6" s="141"/>
      <c r="CM6" s="140"/>
      <c r="CN6" s="141"/>
      <c r="CO6" s="141"/>
      <c r="CP6" s="141"/>
      <c r="CQ6" s="141"/>
      <c r="CR6" s="140"/>
      <c r="CS6" s="141"/>
      <c r="CT6" s="141"/>
      <c r="CU6" s="141"/>
      <c r="CV6" s="143"/>
      <c r="CW6" s="142"/>
      <c r="CX6" s="141"/>
      <c r="CY6" s="141"/>
      <c r="CZ6" s="141"/>
      <c r="DA6" s="140"/>
      <c r="DB6" s="141"/>
      <c r="DC6" s="141"/>
      <c r="DD6" s="141"/>
      <c r="DE6" s="144"/>
      <c r="DF6" s="141"/>
      <c r="DG6" s="141"/>
      <c r="DH6" s="141"/>
      <c r="DI6" s="140"/>
      <c r="DJ6" s="141"/>
      <c r="DK6" s="141"/>
      <c r="DL6" s="141"/>
      <c r="DM6" s="145"/>
      <c r="DN6" s="141"/>
      <c r="DO6" s="141"/>
      <c r="DP6" s="146"/>
      <c r="DQ6" s="147"/>
      <c r="DR6" s="147"/>
      <c r="DS6" s="147"/>
      <c r="DT6" s="147"/>
      <c r="DU6" s="147"/>
      <c r="DV6" s="147"/>
      <c r="DW6" s="147"/>
      <c r="DX6" s="147"/>
      <c r="DY6" s="147"/>
      <c r="DZ6" s="147"/>
      <c r="EA6" s="147"/>
      <c r="EB6" s="147"/>
      <c r="EC6" s="147"/>
      <c r="ED6" s="147"/>
      <c r="EE6" s="147"/>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row>
    <row r="7" spans="2:237" x14ac:dyDescent="0.35">
      <c r="B7" s="82"/>
      <c r="C7" s="89"/>
      <c r="D7" s="105" t="s">
        <v>437</v>
      </c>
      <c r="E7" s="148"/>
      <c r="F7" s="148"/>
      <c r="G7" s="148"/>
      <c r="H7" s="148"/>
      <c r="I7" s="149"/>
      <c r="J7" s="148"/>
      <c r="K7" s="148"/>
      <c r="L7" s="148"/>
      <c r="M7" s="149"/>
      <c r="N7" s="148"/>
      <c r="O7" s="148"/>
      <c r="P7" s="148"/>
      <c r="Q7" s="149"/>
      <c r="R7" s="148"/>
      <c r="S7" s="148"/>
      <c r="T7" s="148"/>
      <c r="U7" s="148"/>
      <c r="V7" s="149"/>
      <c r="W7" s="148"/>
      <c r="X7" s="148"/>
      <c r="Y7" s="148"/>
      <c r="Z7" s="149"/>
      <c r="AA7" s="148"/>
      <c r="AB7" s="148"/>
      <c r="AC7" s="148"/>
      <c r="AD7" s="148"/>
      <c r="AE7" s="149"/>
      <c r="AF7" s="148"/>
      <c r="AG7" s="148"/>
      <c r="AH7" s="148"/>
      <c r="AI7" s="149"/>
      <c r="AJ7" s="150"/>
      <c r="AK7" s="150"/>
      <c r="AL7" s="150"/>
      <c r="AM7" s="151"/>
      <c r="AN7" s="150"/>
      <c r="AO7" s="152"/>
      <c r="AP7" s="152"/>
      <c r="AQ7" s="153"/>
      <c r="AR7" s="152"/>
      <c r="AS7" s="152"/>
      <c r="AT7" s="152"/>
      <c r="AU7" s="152"/>
      <c r="AV7" s="153"/>
      <c r="AW7" s="152"/>
      <c r="AX7" s="152"/>
      <c r="AY7" s="152"/>
      <c r="AZ7" s="153"/>
      <c r="BA7" s="152"/>
      <c r="BB7" s="152"/>
      <c r="BC7" s="152"/>
      <c r="BD7" s="153"/>
      <c r="BE7" s="152"/>
      <c r="BF7" s="152"/>
      <c r="BG7" s="152"/>
      <c r="BH7" s="152"/>
      <c r="BI7" s="153"/>
      <c r="BJ7" s="152"/>
      <c r="BK7" s="152"/>
      <c r="BL7" s="152"/>
      <c r="BM7" s="153"/>
      <c r="BN7" s="152"/>
      <c r="BO7" s="152"/>
      <c r="BP7" s="152"/>
      <c r="BQ7" s="152"/>
      <c r="BR7" s="153"/>
      <c r="BS7" s="152"/>
      <c r="BT7" s="152"/>
      <c r="BU7" s="152"/>
      <c r="BV7" s="153"/>
      <c r="BW7" s="152"/>
      <c r="BX7" s="152"/>
      <c r="BY7" s="152"/>
      <c r="BZ7" s="153"/>
      <c r="CA7" s="152"/>
      <c r="CB7" s="152"/>
      <c r="CC7" s="152"/>
      <c r="CD7" s="152"/>
      <c r="CE7" s="153"/>
      <c r="CF7" s="152"/>
      <c r="CG7" s="152"/>
      <c r="CH7" s="152"/>
      <c r="CI7" s="153"/>
      <c r="CJ7" s="152"/>
      <c r="CK7" s="152"/>
      <c r="CL7" s="152"/>
      <c r="CM7" s="153"/>
      <c r="CN7" s="152"/>
      <c r="CO7" s="152"/>
      <c r="CP7" s="152"/>
      <c r="CQ7" s="152"/>
      <c r="CR7" s="153"/>
      <c r="CS7" s="152"/>
      <c r="CT7" s="152"/>
      <c r="CU7" s="152"/>
      <c r="CV7" s="154"/>
      <c r="CW7" s="155"/>
      <c r="CX7" s="152"/>
      <c r="CY7" s="152"/>
      <c r="CZ7" s="152"/>
      <c r="DA7" s="153"/>
      <c r="DB7" s="152"/>
      <c r="DC7" s="152"/>
      <c r="DD7" s="152"/>
      <c r="DE7" s="156"/>
      <c r="DF7" s="152"/>
      <c r="DG7" s="152"/>
      <c r="DH7" s="152"/>
      <c r="DI7" s="153"/>
      <c r="DJ7" s="152"/>
      <c r="DK7" s="152"/>
      <c r="DL7" s="152"/>
      <c r="DM7" s="157"/>
      <c r="DN7" s="152"/>
      <c r="DO7" s="152"/>
      <c r="DP7" s="158"/>
      <c r="DQ7" s="4"/>
      <c r="DR7" s="4"/>
      <c r="DS7" s="4"/>
      <c r="DT7" s="4"/>
      <c r="DU7" s="4"/>
      <c r="DV7" s="4"/>
      <c r="DW7" s="4"/>
      <c r="DX7" s="4"/>
      <c r="DY7" s="4"/>
      <c r="DZ7" s="4"/>
      <c r="EA7" s="4"/>
      <c r="EB7" s="4"/>
      <c r="EC7" s="4"/>
      <c r="ED7" s="4"/>
      <c r="EE7" s="4"/>
      <c r="EF7" s="22"/>
      <c r="EG7" s="22"/>
      <c r="EH7" s="22"/>
      <c r="EI7" s="22"/>
      <c r="EJ7" s="22"/>
      <c r="EK7" s="22"/>
      <c r="EL7" s="22"/>
      <c r="EM7" s="22"/>
      <c r="EN7" s="22"/>
      <c r="EO7" s="22"/>
      <c r="EP7" s="22"/>
      <c r="EQ7" s="22"/>
      <c r="ER7" s="22"/>
      <c r="ES7" s="22"/>
      <c r="ET7" s="22"/>
      <c r="EU7" s="22"/>
      <c r="EV7" s="22"/>
      <c r="EW7" s="22"/>
      <c r="EX7" s="22"/>
      <c r="EY7" s="22"/>
      <c r="EZ7" s="22"/>
      <c r="FA7" s="22"/>
      <c r="FB7" s="22"/>
      <c r="FC7" s="22"/>
      <c r="FD7" s="22"/>
      <c r="FE7" s="22"/>
      <c r="FF7" s="22"/>
      <c r="FG7" s="22"/>
      <c r="FH7" s="22"/>
      <c r="FI7" s="22"/>
      <c r="FJ7" s="22"/>
      <c r="FK7" s="22"/>
      <c r="FL7" s="22"/>
      <c r="FM7" s="22"/>
      <c r="FN7" s="22"/>
      <c r="FO7" s="22"/>
      <c r="FP7" s="22"/>
      <c r="FQ7" s="22"/>
      <c r="FR7" s="22"/>
      <c r="FS7" s="22"/>
      <c r="FT7" s="22"/>
      <c r="FU7" s="22"/>
      <c r="FV7" s="22"/>
      <c r="FW7" s="22"/>
      <c r="FX7" s="22"/>
      <c r="FY7" s="22"/>
      <c r="FZ7" s="22"/>
      <c r="GA7" s="22"/>
      <c r="GB7" s="22"/>
      <c r="GC7" s="22"/>
      <c r="GD7" s="22"/>
      <c r="GE7" s="22"/>
      <c r="GF7" s="22"/>
      <c r="GG7" s="22"/>
      <c r="GH7" s="22"/>
      <c r="GI7" s="22"/>
      <c r="GJ7" s="22"/>
      <c r="GK7" s="22"/>
      <c r="GL7" s="22"/>
      <c r="GM7" s="22"/>
      <c r="GN7" s="22"/>
      <c r="GO7" s="22"/>
      <c r="GP7" s="22"/>
      <c r="GQ7" s="22"/>
      <c r="GR7" s="22"/>
      <c r="GS7" s="22"/>
      <c r="GT7" s="22"/>
      <c r="GU7" s="22"/>
      <c r="GV7" s="22"/>
      <c r="GW7" s="22"/>
      <c r="GX7" s="22"/>
      <c r="GY7" s="22"/>
      <c r="GZ7" s="22"/>
      <c r="HA7" s="22"/>
      <c r="HB7" s="22"/>
      <c r="HC7" s="22"/>
      <c r="HD7" s="22"/>
      <c r="HE7" s="22"/>
      <c r="HF7" s="22"/>
      <c r="HG7" s="22"/>
      <c r="HH7" s="4"/>
      <c r="HI7" s="22"/>
      <c r="HJ7" s="22"/>
      <c r="HK7" s="22"/>
      <c r="HL7" s="22"/>
      <c r="HM7" s="22"/>
      <c r="HN7" s="22"/>
      <c r="HO7" s="22"/>
      <c r="HP7" s="22"/>
      <c r="HQ7" s="22"/>
      <c r="HR7" s="22"/>
      <c r="HS7" s="4"/>
      <c r="HT7" s="4"/>
      <c r="HU7" s="22"/>
      <c r="HV7" s="22"/>
      <c r="HW7" s="22"/>
      <c r="HX7" s="22"/>
      <c r="HY7" s="22"/>
      <c r="HZ7" s="22"/>
      <c r="IA7" s="22"/>
      <c r="IB7" s="22"/>
      <c r="IC7" s="22"/>
    </row>
    <row r="8" spans="2:237" s="4" customFormat="1" ht="16" x14ac:dyDescent="0.35">
      <c r="B8" s="37"/>
      <c r="C8" s="91"/>
      <c r="D8" s="106" t="s">
        <v>655</v>
      </c>
      <c r="E8" s="159">
        <f>_xlfn.IFNA('HAVERW for table'!P2,'HAVERW for table'!P2)</f>
        <v>317</v>
      </c>
      <c r="F8" s="159">
        <f>_xlfn.IFNA('HAVERW for table'!Q2,'HAVERW for table'!Q2)</f>
        <v>1893</v>
      </c>
      <c r="G8" s="159">
        <f>_xlfn.IFNA('HAVERW for table'!R2,'HAVERW for table'!R2)</f>
        <v>5494</v>
      </c>
      <c r="H8" s="159">
        <f>_xlfn.IFNA('HAVERW for table'!S2,'HAVERW for table'!S2)</f>
        <v>16257</v>
      </c>
      <c r="I8" s="160">
        <f>_xlfn.IFNA('HAVERW for table'!T2,'HAVERW for table'!T2)</f>
        <v>29161</v>
      </c>
      <c r="J8" s="159">
        <f>_xlfn.IFNA('HAVERW for table'!U2,'HAVERW for table'!U2)</f>
        <v>32635</v>
      </c>
      <c r="K8" s="159">
        <f>_xlfn.IFNA('HAVERW for table'!V2,'HAVERW for table'!V2)</f>
        <v>30908</v>
      </c>
      <c r="L8" s="159">
        <f>_xlfn.IFNA('HAVERW for table'!W2,'HAVERW for table'!W2)</f>
        <v>33792</v>
      </c>
      <c r="M8" s="160">
        <f>_xlfn.IFNA('HAVERW for table'!X2,'HAVERW for table'!X2)</f>
        <v>31757</v>
      </c>
      <c r="N8" s="159">
        <f>_xlfn.IFNA('HAVERW for table'!Y2,'HAVERW for table'!Y2)</f>
        <v>23904</v>
      </c>
      <c r="O8" s="159">
        <f>_xlfn.IFNA('HAVERW for table'!Z2,'HAVERW for table'!Z2)</f>
        <v>19867</v>
      </c>
      <c r="P8" s="159">
        <f>_xlfn.IFNA('HAVERW for table'!AA2,'HAVERW for table'!AA2)</f>
        <v>16784</v>
      </c>
      <c r="Q8" s="160">
        <f>_xlfn.IFNA('HAVERW for table'!AB2,'HAVERW for table'!AB2)</f>
        <v>11152</v>
      </c>
      <c r="R8" s="159">
        <f>_xlfn.IFNA('HAVERW for table'!AC2,'HAVERW for table'!AC2)</f>
        <v>8750</v>
      </c>
      <c r="S8" s="159">
        <f>_xlfn.IFNA('HAVERW for table'!AD2,'HAVERW for table'!AD2)</f>
        <v>6983</v>
      </c>
      <c r="T8" s="159">
        <f>_xlfn.IFNA('HAVERW for table'!AE2,'HAVERW for table'!AE2)</f>
        <v>6794</v>
      </c>
      <c r="U8" s="159">
        <f>_xlfn.IFNA('HAVERW for table'!AF2,'HAVERW for table'!AF2)</f>
        <v>5171</v>
      </c>
      <c r="V8" s="160">
        <f>_xlfn.IFNA('HAVERW for table'!AG2,'HAVERW for table'!AG2)</f>
        <v>2601</v>
      </c>
      <c r="W8" s="159">
        <f>_xlfn.IFNA('HAVERW for table'!AH2,'HAVERW for table'!AH2)</f>
        <v>3857</v>
      </c>
      <c r="X8" s="159">
        <f>_xlfn.IFNA('HAVERW for table'!AI2,'HAVERW for table'!AI2)</f>
        <v>5106</v>
      </c>
      <c r="Y8" s="159">
        <f>_xlfn.IFNA('HAVERW for table'!AJ2,'HAVERW for table'!AJ2)</f>
        <v>4675</v>
      </c>
      <c r="Z8" s="160">
        <f>_xlfn.IFNA('HAVERW for table'!AK2,'HAVERW for table'!AK2)</f>
        <v>5267</v>
      </c>
      <c r="AA8" s="159">
        <f>_xlfn.IFNA('HAVERW for table'!AL2,'HAVERW for table'!AL2)</f>
        <v>5824</v>
      </c>
      <c r="AB8" s="159">
        <f>_xlfn.IFNA('HAVERW for table'!AM2,'HAVERW for table'!AM2)</f>
        <v>7362</v>
      </c>
      <c r="AC8" s="159">
        <f>_xlfn.IFNA('HAVERW for table'!AN2,'HAVERW for table'!AN2)</f>
        <v>6946</v>
      </c>
      <c r="AD8" s="159">
        <f>_xlfn.IFNA('HAVERW for table'!AO2,'HAVERW for table'!AO2)</f>
        <v>8331</v>
      </c>
      <c r="AE8" s="160">
        <f>_xlfn.IFNA('HAVERW for table'!AP2,'HAVERW for table'!AP2)</f>
        <v>10707</v>
      </c>
      <c r="AF8" s="159">
        <f>_xlfn.IFNA('HAVERW for table'!AQ2,'HAVERW for table'!AQ2)</f>
        <v>19326</v>
      </c>
      <c r="AG8" s="159">
        <f>_xlfn.IFNA('HAVERW for table'!AR2,'HAVERW for table'!AR2)</f>
        <v>24259</v>
      </c>
      <c r="AH8" s="159">
        <f>_xlfn.IFNA('HAVERW for table'!AS2,'HAVERW for table'!AS2)</f>
        <v>37300</v>
      </c>
      <c r="AI8" s="160">
        <f>_xlfn.IFNA('HAVERW for table'!AT2,'HAVERW for table'!AT2)</f>
        <v>43910</v>
      </c>
      <c r="AJ8" s="159">
        <f>_xlfn.IFNA('HAVERW for table'!AU2,'HAVERW for table'!AU2)</f>
        <v>108533</v>
      </c>
      <c r="AK8" s="159">
        <f>_xlfn.IFNA('HAVERW for table'!AV2,'HAVERW for table'!AV2)</f>
        <v>113578</v>
      </c>
      <c r="AL8" s="159">
        <f>_xlfn.IFNA('HAVERW for table'!AW2,'HAVERW for table'!AW2)</f>
        <v>141741</v>
      </c>
      <c r="AM8" s="160">
        <f>_xlfn.IFNA('HAVERW for table'!AX2,'HAVERW for table'!AX2)</f>
        <v>158747</v>
      </c>
      <c r="AN8" s="159">
        <f>_xlfn.IFNA('HAVERW for table'!AY2,'HAVERW for table'!AY2)</f>
        <v>156739</v>
      </c>
      <c r="AO8" s="159">
        <f>_xlfn.IFNA('HAVERW for table'!AZ2,'HAVERW for table'!AZ2)</f>
        <v>171012</v>
      </c>
      <c r="AP8" s="159">
        <f>_xlfn.IFNA('HAVERW for table'!BA2,'HAVERW for table'!BA2)</f>
        <v>156012</v>
      </c>
      <c r="AQ8" s="160">
        <f>_xlfn.IFNA('HAVERW for table'!BB2,'HAVERW for table'!BB2)</f>
        <v>115793</v>
      </c>
      <c r="AR8" s="159">
        <f>_xlfn.IFNA('HAVERW for table'!BC2,'HAVERW for table'!BC2)</f>
        <v>101131</v>
      </c>
      <c r="AS8" s="159">
        <f>_xlfn.IFNA('HAVERW for table'!BD2,'HAVERW for table'!BD2)</f>
        <v>119023</v>
      </c>
      <c r="AT8" s="159">
        <f>_xlfn.IFNA('HAVERW for table'!BE2,'HAVERW for table'!BE2)</f>
        <v>167712</v>
      </c>
      <c r="AU8" s="159">
        <f>_xlfn.IFNA('HAVERW for table'!BF2,'HAVERW for table'!BF2)</f>
        <v>244145</v>
      </c>
      <c r="AV8" s="160">
        <f>_xlfn.IFNA('HAVERW for table'!BG2,'HAVERW for table'!BG2)</f>
        <v>320753</v>
      </c>
      <c r="AW8" s="159">
        <f>_xlfn.IFNA('HAVERW for table'!BH2,'HAVERW for table'!BH2)</f>
        <v>415407</v>
      </c>
      <c r="AX8" s="159">
        <f>_xlfn.IFNA('HAVERW for table'!BI2,'HAVERW for table'!BI2)</f>
        <v>358547</v>
      </c>
      <c r="AY8" s="159">
        <f>_xlfn.IFNA('HAVERW for table'!BJ2,'HAVERW for table'!BJ2)</f>
        <v>267888</v>
      </c>
      <c r="AZ8" s="160">
        <f>_xlfn.IFNA('HAVERW for table'!BK2,'HAVERW for table'!BK2)</f>
        <v>188906</v>
      </c>
      <c r="BA8" s="159">
        <f>_xlfn.IFNA('HAVERW for table'!BL2,'HAVERW for table'!BL2)</f>
        <v>138760</v>
      </c>
      <c r="BB8" s="159">
        <f>_xlfn.IFNA('HAVERW for table'!BM2,'HAVERW for table'!BM2)</f>
        <v>102226</v>
      </c>
      <c r="BC8" s="159">
        <f>_xlfn.IFNA('HAVERW for table'!BN2,'HAVERW for table'!BN2)</f>
        <v>81470</v>
      </c>
      <c r="BD8" s="160">
        <f>_xlfn.IFNA('HAVERW for table'!BO2,'HAVERW for table'!BO2)</f>
        <v>67816</v>
      </c>
      <c r="BE8" s="159">
        <f>_xlfn.IFNA('HAVERW for table'!BP2,'HAVERW for table'!BP2)</f>
        <v>44219</v>
      </c>
      <c r="BF8" s="159">
        <f>_xlfn.IFNA('HAVERW for table'!BQ2,'HAVERW for table'!BQ2)</f>
        <v>40982</v>
      </c>
      <c r="BG8" s="159">
        <f>_xlfn.IFNA('HAVERW for table'!BR2,'HAVERW for table'!BR2)</f>
        <v>37398</v>
      </c>
      <c r="BH8" s="159">
        <f>_xlfn.IFNA('HAVERW for table'!BS2,'HAVERW for table'!BS2)</f>
        <v>39631</v>
      </c>
      <c r="BI8" s="160">
        <f>_xlfn.IFNA('HAVERW for table'!BT2,'HAVERW for table'!BT2)</f>
        <v>28353</v>
      </c>
      <c r="BJ8" s="159">
        <f>_xlfn.IFNA('HAVERW for table'!BU2,'HAVERW for table'!BU2)</f>
        <v>16653</v>
      </c>
      <c r="BK8" s="159">
        <f>_xlfn.IFNA('HAVERW for table'!BV2,'HAVERW for table'!BV2)</f>
        <v>13411</v>
      </c>
      <c r="BL8" s="159">
        <f>_xlfn.IFNA('HAVERW for table'!BW2,'HAVERW for table'!BW2)</f>
        <v>17377</v>
      </c>
      <c r="BM8" s="160">
        <f>_xlfn.IFNA('HAVERW for table'!BX2,'HAVERW for table'!BX2)</f>
        <v>15514</v>
      </c>
      <c r="BN8" s="159">
        <f>_xlfn.IFNA('HAVERW for table'!BY2,'HAVERW for table'!BY2)</f>
        <v>14420</v>
      </c>
      <c r="BO8" s="159">
        <f>_xlfn.IFNA('HAVERW for table'!BZ2,'HAVERW for table'!BZ2)</f>
        <v>15781</v>
      </c>
      <c r="BP8" s="159">
        <f>_xlfn.IFNA('HAVERW for table'!CA2,'HAVERW for table'!CA2)</f>
        <v>11099</v>
      </c>
      <c r="BQ8" s="159">
        <f>_xlfn.IFNA('HAVERW for table'!CB2,'HAVERW for table'!CB2)</f>
        <v>19782</v>
      </c>
      <c r="BR8" s="160">
        <f>_xlfn.IFNA('HAVERW for table'!CC2,'HAVERW for table'!CC2)</f>
        <v>28313</v>
      </c>
      <c r="BS8" s="159">
        <f>_xlfn.IFNA('HAVERW for table'!CD2,'HAVERW for table'!CD2)</f>
        <v>44926</v>
      </c>
      <c r="BT8" s="159">
        <f>_xlfn.IFNA('HAVERW for table'!CE2,'HAVERW for table'!CE2)</f>
        <v>59949</v>
      </c>
      <c r="BU8" s="159">
        <f>_xlfn.IFNA('HAVERW for table'!CF2,'HAVERW for table'!CF2)</f>
        <v>88975</v>
      </c>
      <c r="BV8" s="160">
        <f>_xlfn.IFNA('HAVERW for table'!CG2,'HAVERW for table'!CG2)</f>
        <v>155301</v>
      </c>
      <c r="BW8" s="159">
        <f>_xlfn.IFNA('HAVERW for table'!CH2,'HAVERW for table'!CH2)</f>
        <v>202924</v>
      </c>
      <c r="BX8" s="159">
        <f>_xlfn.IFNA('HAVERW for table'!CI2,'HAVERW for table'!CI2)</f>
        <v>274278</v>
      </c>
      <c r="BY8" s="159">
        <f>_xlfn.IFNA('HAVERW for table'!CJ2,'HAVERW for table'!CJ2)</f>
        <v>305604</v>
      </c>
      <c r="BZ8" s="160">
        <f>_xlfn.IFNA('HAVERW for table'!CK2,'HAVERW for table'!CK2)</f>
        <v>192799</v>
      </c>
      <c r="CA8" s="159">
        <f>_xlfn.IFNA('HAVERW for table'!CL2,'HAVERW for table'!CL2)</f>
        <v>183249</v>
      </c>
      <c r="CB8" s="159">
        <f>_xlfn.IFNA('HAVERW for table'!CM2,'HAVERW for table'!CM2)</f>
        <v>197845</v>
      </c>
      <c r="CC8" s="159">
        <f>_xlfn.IFNA('HAVERW for table'!CN2,'HAVERW for table'!CN2)</f>
        <v>217279</v>
      </c>
      <c r="CD8" s="159">
        <f>_xlfn.IFNA('HAVERW for table'!CO2,'HAVERW for table'!CO2)</f>
        <v>237252</v>
      </c>
      <c r="CE8" s="160">
        <f>_xlfn.IFNA('HAVERW for table'!CP2,'HAVERW for table'!CP2)</f>
        <v>238570</v>
      </c>
      <c r="CF8" s="159">
        <f>_xlfn.IFNA('HAVERW for table'!CQ2,'HAVERW for table'!CQ2)</f>
        <v>263837</v>
      </c>
      <c r="CG8" s="159">
        <f>_xlfn.IFNA('HAVERW for table'!CR2,'HAVERW for table'!CR2)</f>
        <v>202495</v>
      </c>
      <c r="CH8" s="159">
        <f>_xlfn.IFNA('HAVERW for table'!CS2,'HAVERW for table'!CS2)</f>
        <v>230186</v>
      </c>
      <c r="CI8" s="160">
        <f>_xlfn.IFNA('HAVERW for table'!CT2,'HAVERW for table'!CT2)</f>
        <v>240138</v>
      </c>
      <c r="CJ8" s="159">
        <f>_xlfn.IFNA('HAVERW for table'!CU2,'HAVERW for table'!CU2)</f>
        <v>239675</v>
      </c>
      <c r="CK8" s="159">
        <f>_xlfn.IFNA('HAVERW for table'!CV2,'HAVERW for table'!CV2)</f>
        <v>280351</v>
      </c>
      <c r="CL8" s="159">
        <f>_xlfn.IFNA('HAVERW for table'!CW2,'HAVERW for table'!CW2)</f>
        <v>328298</v>
      </c>
      <c r="CM8" s="160">
        <f>_xlfn.IFNA('HAVERW for table'!CX2,'HAVERW for table'!CX2)</f>
        <v>289287</v>
      </c>
      <c r="CN8" s="159">
        <f>_xlfn.IFNA('HAVERW for table'!CY2,'HAVERW for table'!CY2)</f>
        <v>262680</v>
      </c>
      <c r="CO8" s="159">
        <f>_xlfn.IFNA('HAVERW for table'!CZ2,'HAVERW for table'!CZ2)</f>
        <v>245386</v>
      </c>
      <c r="CP8" s="159">
        <f>_xlfn.IFNA('HAVERW for table'!DA2,'HAVERW for table'!DA2)</f>
        <v>278851</v>
      </c>
      <c r="CQ8" s="159">
        <f>_xlfn.IFNA('HAVERW for table'!DB2,'HAVERW for table'!DB2)</f>
        <v>304688</v>
      </c>
      <c r="CR8" s="160">
        <f>_xlfn.IFNA('HAVERW for table'!DC2,'HAVERW for table'!DC2)</f>
        <v>308806</v>
      </c>
      <c r="CS8" s="159">
        <f>_xlfn.IFNA('HAVERW for table'!DD2,'HAVERW for table'!DD2)</f>
        <v>339518</v>
      </c>
      <c r="CT8" s="159">
        <f>_xlfn.IFNA('HAVERW for table'!DE2,'HAVERW for table'!DE2)</f>
        <v>471189</v>
      </c>
      <c r="CU8" s="159">
        <f>_xlfn.IFNA('HAVERW for table'!DF2,'HAVERW for table'!DF2)</f>
        <v>700938</v>
      </c>
      <c r="CV8" s="161">
        <f>_xlfn.IFNA('HAVERW for table'!DG2,'HAVERW for table'!DG2)</f>
        <v>1046594</v>
      </c>
      <c r="CW8" s="162">
        <f>_xlfn.IFNA('HAVERW for table'!DH2,'HAVERW for table'!DH2)</f>
        <v>1255342</v>
      </c>
      <c r="CX8" s="159">
        <f>_xlfn.IFNA('HAVERW for table'!DI2,'HAVERW for table'!DI2)</f>
        <v>873167</v>
      </c>
      <c r="CY8" s="159">
        <f>_xlfn.IFNA('HAVERW for table'!DJ2,'HAVERW for table'!DJ2)</f>
        <v>642664</v>
      </c>
      <c r="CZ8" s="159">
        <f>_xlfn.IFNA('HAVERW for table'!DK2,'HAVERW for table'!DK2)</f>
        <v>624921</v>
      </c>
      <c r="DA8" s="160">
        <f>_xlfn.IFNA('HAVERW for table'!DL2,'HAVERW for table'!DL2)</f>
        <v>1355905</v>
      </c>
      <c r="DB8" s="159">
        <f>_xlfn.IFNA('HAVERW for table'!DM2,'HAVERW for table'!DM2)</f>
        <v>530630</v>
      </c>
      <c r="DC8" s="159">
        <f>_xlfn.IFNA('HAVERW for table'!DN2,'HAVERW for table'!DN2)</f>
        <v>325690</v>
      </c>
      <c r="DD8" s="159">
        <f>_xlfn.IFNA('HAVERW for table'!DO2,'HAVERW for table'!DO2)</f>
        <v>258560</v>
      </c>
      <c r="DE8" s="163">
        <f>_xlfn.IFNA('HAVERW for table'!DP2,'HAVERW for table'!DP2)</f>
        <v>314416</v>
      </c>
      <c r="DF8" s="159">
        <f>_xlfn.IFNA('HAVERW for table'!DQ2,'HAVERW for table'!DQ2)</f>
        <v>411304</v>
      </c>
      <c r="DG8" s="159">
        <f>_xlfn.IFNA('HAVERW for table'!DR2,'HAVERW for table'!DR2)</f>
        <v>563277</v>
      </c>
      <c r="DH8" s="159">
        <f>_xlfn.IFNA('HAVERW for table'!DS2,'HAVERW for table'!DS2)</f>
        <v>597361</v>
      </c>
      <c r="DI8" s="160">
        <f>_xlfn.IFNA('HAVERW for table'!DT2,'HAVERW for table'!DT2)</f>
        <v>525751</v>
      </c>
      <c r="DJ8" s="159">
        <f>_xlfn.IFNA('HAVERW for table'!DU2,'HAVERW for table'!DU2)</f>
        <v>332956</v>
      </c>
      <c r="DK8" s="159">
        <f>_xlfn.IFNA('HAVERW for table'!DV2,'HAVERW for table'!DV2)</f>
        <v>197808</v>
      </c>
      <c r="DL8" s="159">
        <f>_xlfn.IFNA('HAVERW for table'!DW2,'HAVERW for table'!DW2)</f>
        <v>185568</v>
      </c>
      <c r="DM8" s="164">
        <f>_xlfn.IFNA('HAVERW for table'!DX2,'HAVERW for table'!DX2)</f>
        <v>105134</v>
      </c>
      <c r="DN8" s="159">
        <f>_xlfn.IFNA('HAVERW for table'!DY2,'HAVERW for table'!DY2)</f>
        <v>75694</v>
      </c>
      <c r="DO8" s="159">
        <f>_xlfn.IFNA('HAVERW for table'!DZ2,'HAVERW for table'!DZ2)</f>
        <v>66173</v>
      </c>
      <c r="DP8" s="160"/>
      <c r="EF8" s="22"/>
      <c r="EG8" s="22"/>
      <c r="EH8" s="22"/>
      <c r="EI8" s="22"/>
      <c r="EJ8" s="22"/>
      <c r="EK8" s="22"/>
      <c r="EL8" s="22"/>
      <c r="EM8" s="22"/>
      <c r="EN8" s="22"/>
      <c r="EO8" s="22"/>
      <c r="EP8" s="22"/>
      <c r="EQ8" s="22"/>
      <c r="ER8" s="22"/>
      <c r="ES8" s="22"/>
      <c r="ET8" s="22"/>
      <c r="EU8" s="22"/>
      <c r="EV8" s="22"/>
      <c r="EW8" s="22"/>
      <c r="EX8" s="22"/>
      <c r="EY8" s="22"/>
      <c r="EZ8" s="22"/>
      <c r="FA8" s="22"/>
      <c r="FB8" s="22"/>
      <c r="FC8" s="22"/>
      <c r="FD8" s="22"/>
      <c r="FE8" s="22"/>
      <c r="FF8" s="22"/>
      <c r="FG8" s="22"/>
      <c r="FH8" s="22"/>
      <c r="FI8" s="22"/>
      <c r="FJ8" s="22"/>
      <c r="FK8" s="22"/>
      <c r="FL8" s="22"/>
      <c r="FM8" s="22"/>
      <c r="FN8" s="22"/>
      <c r="FO8" s="22"/>
      <c r="FP8" s="22"/>
      <c r="FQ8" s="22"/>
      <c r="FR8" s="22"/>
      <c r="FS8" s="22"/>
      <c r="FT8" s="22"/>
      <c r="FU8" s="22"/>
      <c r="FV8" s="22"/>
      <c r="FW8" s="22"/>
      <c r="FX8" s="22"/>
      <c r="FY8" s="22"/>
      <c r="FZ8" s="22"/>
      <c r="GA8" s="22"/>
      <c r="GB8" s="22"/>
      <c r="GC8" s="22"/>
      <c r="GD8" s="22"/>
      <c r="GE8" s="22"/>
      <c r="GF8" s="22"/>
      <c r="GG8" s="22"/>
      <c r="GH8" s="22"/>
      <c r="GI8" s="22"/>
      <c r="GJ8" s="22"/>
      <c r="GK8" s="22"/>
      <c r="GL8" s="22"/>
      <c r="GM8" s="22"/>
      <c r="GN8" s="22"/>
      <c r="GO8" s="22"/>
      <c r="GP8" s="22"/>
      <c r="GQ8" s="22"/>
      <c r="GR8" s="22"/>
      <c r="GS8" s="22"/>
      <c r="GT8" s="22"/>
      <c r="GU8" s="22"/>
      <c r="GV8" s="22"/>
      <c r="GW8" s="22"/>
      <c r="GX8" s="22"/>
      <c r="GY8" s="22"/>
      <c r="GZ8" s="22"/>
      <c r="HA8" s="22"/>
      <c r="HB8" s="22"/>
      <c r="HC8" s="22"/>
      <c r="HD8" s="22"/>
      <c r="HE8" s="22"/>
      <c r="HF8" s="22"/>
      <c r="HG8" s="22"/>
      <c r="HI8" s="22"/>
      <c r="HJ8" s="22"/>
      <c r="HK8" s="22"/>
      <c r="HL8" s="22"/>
      <c r="HM8" s="22"/>
      <c r="HN8" s="22"/>
      <c r="HO8" s="22"/>
      <c r="HP8" s="22"/>
      <c r="HQ8" s="22"/>
      <c r="HR8" s="22"/>
      <c r="HU8" s="22"/>
      <c r="HV8" s="22"/>
      <c r="HW8" s="22"/>
      <c r="HX8" s="22"/>
      <c r="HY8" s="22"/>
      <c r="HZ8" s="22"/>
      <c r="IA8" s="22"/>
      <c r="IB8" s="22"/>
      <c r="IC8" s="22"/>
    </row>
    <row r="9" spans="2:237" s="4" customFormat="1" ht="16" x14ac:dyDescent="0.35">
      <c r="B9" s="37"/>
      <c r="C9" s="91"/>
      <c r="D9" s="106" t="s">
        <v>656</v>
      </c>
      <c r="E9" s="159"/>
      <c r="F9" s="159"/>
      <c r="G9" s="159"/>
      <c r="H9" s="159">
        <f>_xlfn.IFNA('HAVERW for table'!S4,'HAVERW for table'!S4)</f>
        <v>13926</v>
      </c>
      <c r="I9" s="160">
        <f>_xlfn.IFNA('HAVERW for table'!T4,'HAVERW for table'!T4)</f>
        <v>21639</v>
      </c>
      <c r="J9" s="159">
        <f>_xlfn.IFNA('HAVERW for table'!U4,'HAVERW for table'!U4)</f>
        <v>18484</v>
      </c>
      <c r="K9" s="159">
        <f>_xlfn.IFNA('HAVERW for table'!V4,'HAVERW for table'!V4)</f>
        <v>13394</v>
      </c>
      <c r="L9" s="159">
        <f>_xlfn.IFNA('HAVERW for table'!W4,'HAVERW for table'!W4)</f>
        <v>10623</v>
      </c>
      <c r="M9" s="160">
        <f>_xlfn.IFNA('HAVERW for table'!X4,'HAVERW for table'!X4)</f>
        <v>9614</v>
      </c>
      <c r="N9" s="159">
        <f>_xlfn.IFNA('HAVERW for table'!Y4,'HAVERW for table'!Y4)</f>
        <v>7533</v>
      </c>
      <c r="O9" s="159">
        <f>_xlfn.IFNA('HAVERW for table'!Z4,'HAVERW for table'!Z4)</f>
        <v>6359</v>
      </c>
      <c r="P9" s="159">
        <f>_xlfn.IFNA('HAVERW for table'!AA4,'HAVERW for table'!AA4)</f>
        <v>5388</v>
      </c>
      <c r="Q9" s="160">
        <f>_xlfn.IFNA('HAVERW for table'!AB4,'HAVERW for table'!AB4)</f>
        <v>4424</v>
      </c>
      <c r="R9" s="159">
        <f>_xlfn.IFNA('HAVERW for table'!AC4,'HAVERW for table'!AC4)</f>
        <v>3757</v>
      </c>
      <c r="S9" s="159">
        <f>_xlfn.IFNA('HAVERW for table'!AD4,'HAVERW for table'!AD4)</f>
        <v>3002</v>
      </c>
      <c r="T9" s="159">
        <f>_xlfn.IFNA('HAVERW for table'!AE4,'HAVERW for table'!AE4)</f>
        <v>2609</v>
      </c>
      <c r="U9" s="159">
        <f>_xlfn.IFNA('HAVERW for table'!AF4,'HAVERW for table'!AF4)</f>
        <v>2277</v>
      </c>
      <c r="V9" s="160">
        <f>_xlfn.IFNA('HAVERW for table'!AG4,'HAVERW for table'!AG4)</f>
        <v>1612</v>
      </c>
      <c r="W9" s="159">
        <f>_xlfn.IFNA('HAVERW for table'!AH4,'HAVERW for table'!AH4)</f>
        <v>1305</v>
      </c>
      <c r="X9" s="159">
        <f>_xlfn.IFNA('HAVERW for table'!AI4,'HAVERW for table'!AI4)</f>
        <v>1083</v>
      </c>
      <c r="Y9" s="159">
        <f>_xlfn.IFNA('HAVERW for table'!AJ4,'HAVERW for table'!AJ4)</f>
        <v>999</v>
      </c>
      <c r="Z9" s="160">
        <f>_xlfn.IFNA('HAVERW for table'!AK4,'HAVERW for table'!AK4)</f>
        <v>846</v>
      </c>
      <c r="AA9" s="159">
        <f>_xlfn.IFNA('HAVERW for table'!AL4,'HAVERW for table'!AL4)</f>
        <v>835</v>
      </c>
      <c r="AB9" s="159">
        <f>_xlfn.IFNA('HAVERW for table'!AM4,'HAVERW for table'!AM4)</f>
        <v>709</v>
      </c>
      <c r="AC9" s="159">
        <f>_xlfn.IFNA('HAVERW for table'!AN4,'HAVERW for table'!AN4)</f>
        <v>690</v>
      </c>
      <c r="AD9" s="159">
        <f>_xlfn.IFNA('HAVERW for table'!AO4,'HAVERW for table'!AO4)</f>
        <v>817</v>
      </c>
      <c r="AE9" s="160">
        <f>_xlfn.IFNA('HAVERW for table'!AP4,'HAVERW for table'!AP4)</f>
        <v>936</v>
      </c>
      <c r="AF9" s="159">
        <f>_xlfn.IFNA('HAVERW for table'!AQ4,'HAVERW for table'!AQ4)</f>
        <v>1423</v>
      </c>
      <c r="AG9" s="159">
        <f>_xlfn.IFNA('HAVERW for table'!AR4,'HAVERW for table'!AR4)</f>
        <v>1881</v>
      </c>
      <c r="AH9" s="159">
        <f>_xlfn.IFNA('HAVERW for table'!AS4,'HAVERW for table'!AS4)</f>
        <v>2641</v>
      </c>
      <c r="AI9" s="160">
        <f>_xlfn.IFNA('HAVERW for table'!AT4,'HAVERW for table'!AT4)</f>
        <v>3563</v>
      </c>
      <c r="AJ9" s="159">
        <f>_xlfn.IFNA('HAVERW for table'!AU4,'HAVERW for table'!AU4)</f>
        <v>5019</v>
      </c>
      <c r="AK9" s="159">
        <f>_xlfn.IFNA('HAVERW for table'!AV4,'HAVERW for table'!AV4)</f>
        <v>6991</v>
      </c>
      <c r="AL9" s="159">
        <f>_xlfn.IFNA('HAVERW for table'!AW4,'HAVERW for table'!AW4)</f>
        <v>8831</v>
      </c>
      <c r="AM9" s="160">
        <f>_xlfn.IFNA('HAVERW for table'!AX4,'HAVERW for table'!AX4)</f>
        <v>10464</v>
      </c>
      <c r="AN9" s="159">
        <f>_xlfn.IFNA('HAVERW for table'!AY4,'HAVERW for table'!AY4)</f>
        <v>11042</v>
      </c>
      <c r="AO9" s="159">
        <f>_xlfn.IFNA('HAVERW for table'!AZ4,'HAVERW for table'!AZ4)</f>
        <v>12453</v>
      </c>
      <c r="AP9" s="159">
        <f>_xlfn.IFNA('HAVERW for table'!BA4,'HAVERW for table'!BA4)</f>
        <v>11467</v>
      </c>
      <c r="AQ9" s="160">
        <f>_xlfn.IFNA('HAVERW for table'!BB4,'HAVERW for table'!BB4)</f>
        <v>10016</v>
      </c>
      <c r="AR9" s="159">
        <f>_xlfn.IFNA('HAVERW for table'!BC4,'HAVERW for table'!BC4)</f>
        <v>10165</v>
      </c>
      <c r="AS9" s="159">
        <f>_xlfn.IFNA('HAVERW for table'!BD4,'HAVERW for table'!BD4)</f>
        <v>12195</v>
      </c>
      <c r="AT9" s="159">
        <f>_xlfn.IFNA('HAVERW for table'!BE4,'HAVERW for table'!BE4)</f>
        <v>14270</v>
      </c>
      <c r="AU9" s="159">
        <f>_xlfn.IFNA('HAVERW for table'!BF4,'HAVERW for table'!BF4)</f>
        <v>16800</v>
      </c>
      <c r="AV9" s="160">
        <f>_xlfn.IFNA('HAVERW for table'!BG4,'HAVERW for table'!BG4)</f>
        <v>23048</v>
      </c>
      <c r="AW9" s="159">
        <f>_xlfn.IFNA('HAVERW for table'!BH4,'HAVERW for table'!BH4)</f>
        <v>28812</v>
      </c>
      <c r="AX9" s="159">
        <f>_xlfn.IFNA('HAVERW for table'!BI4,'HAVERW for table'!BI4)</f>
        <v>28593</v>
      </c>
      <c r="AY9" s="159">
        <f>_xlfn.IFNA('HAVERW for table'!BJ4,'HAVERW for table'!BJ4)</f>
        <v>25537</v>
      </c>
      <c r="AZ9" s="160">
        <f>_xlfn.IFNA('HAVERW for table'!BK4,'HAVERW for table'!BK4)</f>
        <v>19749</v>
      </c>
      <c r="BA9" s="159">
        <f>_xlfn.IFNA('HAVERW for table'!BL4,'HAVERW for table'!BL4)</f>
        <v>15340</v>
      </c>
      <c r="BB9" s="159">
        <f>_xlfn.IFNA('HAVERW for table'!BM4,'HAVERW for table'!BM4)</f>
        <v>11558</v>
      </c>
      <c r="BC9" s="159">
        <f>_xlfn.IFNA('HAVERW for table'!BN4,'HAVERW for table'!BN4)</f>
        <v>9268</v>
      </c>
      <c r="BD9" s="160">
        <f>_xlfn.IFNA('HAVERW for table'!BO4,'HAVERW for table'!BO4)</f>
        <v>6610</v>
      </c>
      <c r="BE9" s="159">
        <f>_xlfn.IFNA('HAVERW for table'!BP4,'HAVERW for table'!BP4)</f>
        <v>4849</v>
      </c>
      <c r="BF9" s="159">
        <f>_xlfn.IFNA('HAVERW for table'!BQ4,'HAVERW for table'!BQ4)</f>
        <v>3644</v>
      </c>
      <c r="BG9" s="159">
        <f>_xlfn.IFNA('HAVERW for table'!BR4,'HAVERW for table'!BR4)</f>
        <v>2942</v>
      </c>
      <c r="BH9" s="159">
        <f>_xlfn.IFNA('HAVERW for table'!BS4,'HAVERW for table'!BS4)</f>
        <v>2264</v>
      </c>
      <c r="BI9" s="160">
        <f>_xlfn.IFNA('HAVERW for table'!BT4,'HAVERW for table'!BT4)</f>
        <v>1668</v>
      </c>
      <c r="BJ9" s="159">
        <f>_xlfn.IFNA('HAVERW for table'!BU4,'HAVERW for table'!BU4)</f>
        <v>1500</v>
      </c>
      <c r="BK9" s="159">
        <f>_xlfn.IFNA('HAVERW for table'!BV4,'HAVERW for table'!BV4)</f>
        <v>1204</v>
      </c>
      <c r="BL9" s="159">
        <f>_xlfn.IFNA('HAVERW for table'!BW4,'HAVERW for table'!BW4)</f>
        <v>1033</v>
      </c>
      <c r="BM9" s="160">
        <f>_xlfn.IFNA('HAVERW for table'!BX4,'HAVERW for table'!BX4)</f>
        <v>855</v>
      </c>
      <c r="BN9" s="159">
        <f>_xlfn.IFNA('HAVERW for table'!BY4,'HAVERW for table'!BY4)</f>
        <v>784</v>
      </c>
      <c r="BO9" s="159">
        <f>_xlfn.IFNA('HAVERW for table'!BZ4,'HAVERW for table'!BZ4)</f>
        <v>708</v>
      </c>
      <c r="BP9" s="159">
        <f>_xlfn.IFNA('HAVERW for table'!CA4,'HAVERW for table'!CA4)</f>
        <v>850</v>
      </c>
      <c r="BQ9" s="159">
        <f>_xlfn.IFNA('HAVERW for table'!CB4,'HAVERW for table'!CB4)</f>
        <v>887</v>
      </c>
      <c r="BR9" s="160">
        <f>_xlfn.IFNA('HAVERW for table'!CC4,'HAVERW for table'!CC4)</f>
        <v>950</v>
      </c>
      <c r="BS9" s="159">
        <f>_xlfn.IFNA('HAVERW for table'!CD4,'HAVERW for table'!CD4)</f>
        <v>1339</v>
      </c>
      <c r="BT9" s="159">
        <f>_xlfn.IFNA('HAVERW for table'!CE4,'HAVERW for table'!CE4)</f>
        <v>1590</v>
      </c>
      <c r="BU9" s="159">
        <f>_xlfn.IFNA('HAVERW for table'!CF4,'HAVERW for table'!CF4)</f>
        <v>1797</v>
      </c>
      <c r="BV9" s="160">
        <f>_xlfn.IFNA('HAVERW for table'!CG4,'HAVERW for table'!CG4)</f>
        <v>2726</v>
      </c>
      <c r="BW9" s="159">
        <f>_xlfn.IFNA('HAVERW for table'!CH4,'HAVERW for table'!CH4)</f>
        <v>3982</v>
      </c>
      <c r="BX9" s="159">
        <f>_xlfn.IFNA('HAVERW for table'!CI4,'HAVERW for table'!CI4)</f>
        <v>5221</v>
      </c>
      <c r="BY9" s="159">
        <f>_xlfn.IFNA('HAVERW for table'!CJ4,'HAVERW for table'!CJ4)</f>
        <v>6334</v>
      </c>
      <c r="BZ9" s="160">
        <f>_xlfn.IFNA('HAVERW for table'!CK4,'HAVERW for table'!CK4)</f>
        <v>5716</v>
      </c>
      <c r="CA9" s="159">
        <f>_xlfn.IFNA('HAVERW for table'!CL4,'HAVERW for table'!CL4)</f>
        <v>5452</v>
      </c>
      <c r="CB9" s="159">
        <f>_xlfn.IFNA('HAVERW for table'!CM4,'HAVERW for table'!CM4)</f>
        <v>5749</v>
      </c>
      <c r="CC9" s="159">
        <f>_xlfn.IFNA('HAVERW for table'!CN4,'HAVERW for table'!CN4)</f>
        <v>6284</v>
      </c>
      <c r="CD9" s="159">
        <f>_xlfn.IFNA('HAVERW for table'!CO4,'HAVERW for table'!CO4)</f>
        <v>6626</v>
      </c>
      <c r="CE9" s="160">
        <f>_xlfn.IFNA('HAVERW for table'!CP4,'HAVERW for table'!CP4)</f>
        <v>6841</v>
      </c>
      <c r="CF9" s="159">
        <f>_xlfn.IFNA('HAVERW for table'!CQ4,'HAVERW for table'!CQ4)</f>
        <v>7031</v>
      </c>
      <c r="CG9" s="159">
        <f>_xlfn.IFNA('HAVERW for table'!CR4,'HAVERW for table'!CR4)</f>
        <v>5984</v>
      </c>
      <c r="CH9" s="159">
        <f>_xlfn.IFNA('HAVERW for table'!CS4,'HAVERW for table'!CS4)</f>
        <v>5239</v>
      </c>
      <c r="CI9" s="160">
        <f>_xlfn.IFNA('HAVERW for table'!CT4,'HAVERW for table'!CT4)</f>
        <v>5198</v>
      </c>
      <c r="CJ9" s="159">
        <f>_xlfn.IFNA('HAVERW for table'!CU4,'HAVERW for table'!CU4)</f>
        <v>5560</v>
      </c>
      <c r="CK9" s="159">
        <f>_xlfn.IFNA('HAVERW for table'!CV4,'HAVERW for table'!CV4)</f>
        <v>6458</v>
      </c>
      <c r="CL9" s="159">
        <f>_xlfn.IFNA('HAVERW for table'!CW4,'HAVERW for table'!CW4)</f>
        <v>7143</v>
      </c>
      <c r="CM9" s="160">
        <f>_xlfn.IFNA('HAVERW for table'!CX4,'HAVERW for table'!CX4)</f>
        <v>7388</v>
      </c>
      <c r="CN9" s="159">
        <f>_xlfn.IFNA('HAVERW for table'!CY4,'HAVERW for table'!CY4)</f>
        <v>6636</v>
      </c>
      <c r="CO9" s="159">
        <f>_xlfn.IFNA('HAVERW for table'!CZ4,'HAVERW for table'!CZ4)</f>
        <v>6439</v>
      </c>
      <c r="CP9" s="159">
        <f>_xlfn.IFNA('HAVERW for table'!DA4,'HAVERW for table'!DA4)</f>
        <v>5720</v>
      </c>
      <c r="CQ9" s="159">
        <f>_xlfn.IFNA('HAVERW for table'!DB4,'HAVERW for table'!DB4)</f>
        <v>5379</v>
      </c>
      <c r="CR9" s="160">
        <f>_xlfn.IFNA('HAVERW for table'!DC4,'HAVERW for table'!DC4)</f>
        <v>5650</v>
      </c>
      <c r="CS9" s="159">
        <f>_xlfn.IFNA('HAVERW for table'!DD4,'HAVERW for table'!DD4)</f>
        <v>6148</v>
      </c>
      <c r="CT9" s="159">
        <f>_xlfn.IFNA('HAVERW for table'!DE4,'HAVERW for table'!DE4)</f>
        <v>6502</v>
      </c>
      <c r="CU9" s="159">
        <f>_xlfn.IFNA('HAVERW for table'!DF4,'HAVERW for table'!DF4)</f>
        <v>9478</v>
      </c>
      <c r="CV9" s="161">
        <f>_xlfn.IFNA('HAVERW for table'!DG4,'HAVERW for table'!DG4)</f>
        <v>15631</v>
      </c>
      <c r="CW9" s="162">
        <f>_xlfn.IFNA('HAVERW for table'!DH4,'HAVERW for table'!DH4)</f>
        <v>15990</v>
      </c>
      <c r="CX9" s="159">
        <f>_xlfn.IFNA('HAVERW for table'!DI4,'HAVERW for table'!DI4)</f>
        <v>14919</v>
      </c>
      <c r="CY9" s="159">
        <f>_xlfn.IFNA('HAVERW for table'!DJ4,'HAVERW for table'!DJ4)</f>
        <v>12749</v>
      </c>
      <c r="CZ9" s="159">
        <f>_xlfn.IFNA('HAVERW for table'!DK4,'HAVERW for table'!DK4)</f>
        <v>11652</v>
      </c>
      <c r="DA9" s="160">
        <f>_xlfn.IFNA('HAVERW for table'!DL4,'HAVERW for table'!DL4)</f>
        <v>10596</v>
      </c>
      <c r="DB9" s="159">
        <f>_xlfn.IFNA('HAVERW for table'!DM4,'HAVERW for table'!DM4)</f>
        <v>9209</v>
      </c>
      <c r="DC9" s="159">
        <f>_xlfn.IFNA('HAVERW for table'!DN4,'HAVERW for table'!DN4)</f>
        <v>8539</v>
      </c>
      <c r="DD9" s="159">
        <f>_xlfn.IFNA('HAVERW for table'!DO4,'HAVERW for table'!DO4)</f>
        <v>8179</v>
      </c>
      <c r="DE9" s="163">
        <f>_xlfn.IFNA('HAVERW for table'!DP4,'HAVERW for table'!DP4)</f>
        <v>9772</v>
      </c>
      <c r="DF9" s="159">
        <f>_xlfn.IFNA('HAVERW for table'!DQ4,'HAVERW for table'!DQ4)</f>
        <v>11973</v>
      </c>
      <c r="DG9" s="159">
        <f>_xlfn.IFNA('HAVERW for table'!DR4,'HAVERW for table'!DR4)</f>
        <v>14411</v>
      </c>
      <c r="DH9" s="159">
        <f>_xlfn.IFNA('HAVERW for table'!DS4,'HAVERW for table'!DS4)</f>
        <v>16196</v>
      </c>
      <c r="DI9" s="160">
        <f>_xlfn.IFNA('HAVERW for table'!DT4,'HAVERW for table'!DT4)</f>
        <v>16757</v>
      </c>
      <c r="DJ9" s="159">
        <f>_xlfn.IFNA('HAVERW for table'!DU4,'HAVERW for table'!DU4)</f>
        <v>15646</v>
      </c>
      <c r="DK9" s="159">
        <f>_xlfn.IFNA('HAVERW for table'!DV4,'HAVERW for table'!DV4)</f>
        <v>12930</v>
      </c>
      <c r="DL9" s="159">
        <f>_xlfn.IFNA('HAVERW for table'!DW4,'HAVERW for table'!DW4)</f>
        <v>9976</v>
      </c>
      <c r="DM9" s="164">
        <f>_xlfn.IFNA('HAVERW for table'!DX4,'HAVERW for table'!DX4)</f>
        <v>7538</v>
      </c>
      <c r="DN9" s="159">
        <f>_xlfn.IFNA('HAVERW for table'!DY4,'HAVERW for table'!DY4)</f>
        <v>6070</v>
      </c>
      <c r="DO9" s="159">
        <f>_xlfn.IFNA('HAVERW for table'!DZ4,'HAVERW for table'!DZ4)</f>
        <v>5074</v>
      </c>
      <c r="DP9" s="160"/>
      <c r="DR9" s="165"/>
      <c r="EF9" s="22"/>
      <c r="EG9" s="22"/>
      <c r="EH9" s="22"/>
      <c r="EI9" s="22"/>
      <c r="EJ9" s="22"/>
      <c r="EK9" s="22"/>
      <c r="EL9" s="22"/>
      <c r="EM9" s="22"/>
      <c r="EN9" s="22"/>
      <c r="EO9" s="22"/>
      <c r="EP9" s="22"/>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I9" s="22"/>
      <c r="HJ9" s="22"/>
      <c r="HK9" s="22"/>
      <c r="HL9" s="22"/>
      <c r="HM9" s="22"/>
      <c r="HN9" s="22"/>
      <c r="HO9" s="22"/>
      <c r="HP9" s="22"/>
      <c r="HQ9" s="22"/>
      <c r="HR9" s="22"/>
      <c r="HU9" s="22"/>
      <c r="HV9" s="22"/>
      <c r="HW9" s="22"/>
      <c r="HX9" s="22"/>
      <c r="HY9" s="22"/>
      <c r="HZ9" s="22"/>
      <c r="IA9" s="22"/>
      <c r="IB9" s="22"/>
      <c r="IC9" s="22"/>
    </row>
    <row r="10" spans="2:237" s="4" customFormat="1" ht="16" x14ac:dyDescent="0.35">
      <c r="B10" s="37"/>
      <c r="C10" s="93"/>
      <c r="D10" s="107" t="s">
        <v>657</v>
      </c>
      <c r="E10" s="166">
        <f>_xlfn.IFNA('HAVERW for table'!P3,'HAVERW for table'!P3)</f>
        <v>1</v>
      </c>
      <c r="F10" s="166">
        <f>_xlfn.IFNA('HAVERW for table'!Q3,'HAVERW for table'!Q3)</f>
        <v>9</v>
      </c>
      <c r="G10" s="166">
        <f>_xlfn.IFNA('HAVERW for table'!R3,'HAVERW for table'!R3)</f>
        <v>184</v>
      </c>
      <c r="H10" s="166">
        <f>_xlfn.IFNA('HAVERW for table'!S3,'HAVERW for table'!S3)</f>
        <v>978</v>
      </c>
      <c r="I10" s="167">
        <f>_xlfn.IFNA('HAVERW for table'!T3,'HAVERW for table'!T3)</f>
        <v>3346</v>
      </c>
      <c r="J10" s="166">
        <f>_xlfn.IFNA('HAVERW for table'!U3,'HAVERW for table'!U3)</f>
        <v>6295</v>
      </c>
      <c r="K10" s="166">
        <f>_xlfn.IFNA('HAVERW for table'!V3,'HAVERW for table'!V3)</f>
        <v>6129</v>
      </c>
      <c r="L10" s="166">
        <f>_xlfn.IFNA('HAVERW for table'!W3,'HAVERW for table'!W3)</f>
        <v>5870</v>
      </c>
      <c r="M10" s="167">
        <f>_xlfn.IFNA('HAVERW for table'!X3,'HAVERW for table'!X3)</f>
        <v>4569</v>
      </c>
      <c r="N10" s="166">
        <f>_xlfn.IFNA('HAVERW for table'!Y3,'HAVERW for table'!Y3)</f>
        <v>3519</v>
      </c>
      <c r="O10" s="166">
        <f>_xlfn.IFNA('HAVERW for table'!Z3,'HAVERW for table'!Z3)</f>
        <v>2442</v>
      </c>
      <c r="P10" s="166">
        <f>_xlfn.IFNA('HAVERW for table'!AA3,'HAVERW for table'!AA3)</f>
        <v>2016</v>
      </c>
      <c r="Q10" s="167">
        <f>_xlfn.IFNA('HAVERW for table'!AB3,'HAVERW for table'!AB3)</f>
        <v>1873</v>
      </c>
      <c r="R10" s="166">
        <f>_xlfn.IFNA('HAVERW for table'!AC3,'HAVERW for table'!AC3)</f>
        <v>1191</v>
      </c>
      <c r="S10" s="166">
        <f>_xlfn.IFNA('HAVERW for table'!AD3,'HAVERW for table'!AD3)</f>
        <v>810</v>
      </c>
      <c r="T10" s="166">
        <f>_xlfn.IFNA('HAVERW for table'!AE3,'HAVERW for table'!AE3)</f>
        <v>544</v>
      </c>
      <c r="U10" s="166">
        <f>_xlfn.IFNA('HAVERW for table'!AF3,'HAVERW for table'!AF3)</f>
        <v>473</v>
      </c>
      <c r="V10" s="167">
        <f>_xlfn.IFNA('HAVERW for table'!AG3,'HAVERW for table'!AG3)</f>
        <v>332</v>
      </c>
      <c r="W10" s="166">
        <f>_xlfn.IFNA('HAVERW for table'!AH3,'HAVERW for table'!AH3)</f>
        <v>238</v>
      </c>
      <c r="X10" s="166">
        <f>_xlfn.IFNA('HAVERW for table'!AI3,'HAVERW for table'!AI3)</f>
        <v>156</v>
      </c>
      <c r="Y10" s="166">
        <f>_xlfn.IFNA('HAVERW for table'!AJ3,'HAVERW for table'!AJ3)</f>
        <v>113</v>
      </c>
      <c r="Z10" s="167">
        <f>_xlfn.IFNA('HAVERW for table'!AK3,'HAVERW for table'!AK3)</f>
        <v>101</v>
      </c>
      <c r="AA10" s="166">
        <f>_xlfn.IFNA('HAVERW for table'!AL3,'HAVERW for table'!AL3)</f>
        <v>81</v>
      </c>
      <c r="AB10" s="166">
        <f>_xlfn.IFNA('HAVERW for table'!AM3,'HAVERW for table'!AM3)</f>
        <v>88</v>
      </c>
      <c r="AC10" s="166">
        <f>_xlfn.IFNA('HAVERW for table'!AN3,'HAVERW for table'!AN3)</f>
        <v>47</v>
      </c>
      <c r="AD10" s="166">
        <f>_xlfn.IFNA('HAVERW for table'!AO3,'HAVERW for table'!AO3)</f>
        <v>81</v>
      </c>
      <c r="AE10" s="167">
        <f>_xlfn.IFNA('HAVERW for table'!AP3,'HAVERW for table'!AP3)</f>
        <v>51</v>
      </c>
      <c r="AF10" s="166">
        <f>_xlfn.IFNA('HAVERW for table'!AQ3,'HAVERW for table'!AQ3)</f>
        <v>77</v>
      </c>
      <c r="AG10" s="166">
        <f>_xlfn.IFNA('HAVERW for table'!AR3,'HAVERW for table'!AR3)</f>
        <v>118</v>
      </c>
      <c r="AH10" s="166">
        <f>_xlfn.IFNA('HAVERW for table'!AS3,'HAVERW for table'!AS3)</f>
        <v>204</v>
      </c>
      <c r="AI10" s="167">
        <f>_xlfn.IFNA('HAVERW for table'!AT3,'HAVERW for table'!AT3)</f>
        <v>332</v>
      </c>
      <c r="AJ10" s="166">
        <f>_xlfn.IFNA('HAVERW for table'!AU3,'HAVERW for table'!AU3)</f>
        <v>411</v>
      </c>
      <c r="AK10" s="166">
        <f>_xlfn.IFNA('HAVERW for table'!AV3,'HAVERW for table'!AV3)</f>
        <v>750</v>
      </c>
      <c r="AL10" s="166">
        <f>_xlfn.IFNA('HAVERW for table'!AW3,'HAVERW for table'!AW3)</f>
        <v>1142</v>
      </c>
      <c r="AM10" s="167">
        <f>_xlfn.IFNA('HAVERW for table'!AX3,'HAVERW for table'!AX3)</f>
        <v>1658</v>
      </c>
      <c r="AN10" s="166">
        <f>_xlfn.IFNA('HAVERW for table'!AY3,'HAVERW for table'!AY3)</f>
        <v>2246</v>
      </c>
      <c r="AO10" s="166">
        <f>_xlfn.IFNA('HAVERW for table'!AZ3,'HAVERW for table'!AZ3)</f>
        <v>2829</v>
      </c>
      <c r="AP10" s="166">
        <f>_xlfn.IFNA('HAVERW for table'!BA3,'HAVERW for table'!BA3)</f>
        <v>2982</v>
      </c>
      <c r="AQ10" s="167">
        <f>_xlfn.IFNA('HAVERW for table'!BB3,'HAVERW for table'!BB3)</f>
        <v>3265</v>
      </c>
      <c r="AR10" s="166">
        <f>_xlfn.IFNA('HAVERW for table'!BC3,'HAVERW for table'!BC3)</f>
        <v>3066</v>
      </c>
      <c r="AS10" s="166">
        <f>_xlfn.IFNA('HAVERW for table'!BD3,'HAVERW for table'!BD3)</f>
        <v>2889</v>
      </c>
      <c r="AT10" s="166">
        <f>_xlfn.IFNA('HAVERW for table'!BE3,'HAVERW for table'!BE3)</f>
        <v>3035</v>
      </c>
      <c r="AU10" s="166">
        <f>_xlfn.IFNA('HAVERW for table'!BF3,'HAVERW for table'!BF3)</f>
        <v>3654</v>
      </c>
      <c r="AV10" s="167">
        <f>_xlfn.IFNA('HAVERW for table'!BG3,'HAVERW for table'!BG3)</f>
        <v>3930</v>
      </c>
      <c r="AW10" s="166">
        <f>_xlfn.IFNA('HAVERW for table'!BH3,'HAVERW for table'!BH3)</f>
        <v>5708</v>
      </c>
      <c r="AX10" s="166">
        <f>_xlfn.IFNA('HAVERW for table'!BI3,'HAVERW for table'!BI3)</f>
        <v>7462</v>
      </c>
      <c r="AY10" s="166">
        <f>_xlfn.IFNA('HAVERW for table'!BJ3,'HAVERW for table'!BJ3)</f>
        <v>8686</v>
      </c>
      <c r="AZ10" s="167">
        <f>_xlfn.IFNA('HAVERW for table'!BK3,'HAVERW for table'!BK3)</f>
        <v>8390</v>
      </c>
      <c r="BA10" s="166">
        <f>_xlfn.IFNA('HAVERW for table'!BL3,'HAVERW for table'!BL3)</f>
        <v>6893</v>
      </c>
      <c r="BB10" s="166">
        <f>_xlfn.IFNA('HAVERW for table'!BM3,'HAVERW for table'!BM3)</f>
        <v>5023</v>
      </c>
      <c r="BC10" s="166">
        <f>_xlfn.IFNA('HAVERW for table'!BN3,'HAVERW for table'!BN3)</f>
        <v>3633</v>
      </c>
      <c r="BD10" s="167">
        <f>_xlfn.IFNA('HAVERW for table'!BO3,'HAVERW for table'!BO3)</f>
        <v>2495</v>
      </c>
      <c r="BE10" s="166">
        <f>_xlfn.IFNA('HAVERW for table'!BP3,'HAVERW for table'!BP3)</f>
        <v>1846</v>
      </c>
      <c r="BF10" s="166">
        <f>_xlfn.IFNA('HAVERW for table'!BQ3,'HAVERW for table'!BQ3)</f>
        <v>1082</v>
      </c>
      <c r="BG10" s="166">
        <f>_xlfn.IFNA('HAVERW for table'!BR3,'HAVERW for table'!BR3)</f>
        <v>683</v>
      </c>
      <c r="BH10" s="166">
        <f>_xlfn.IFNA('HAVERW for table'!BS3,'HAVERW for table'!BS3)</f>
        <v>489</v>
      </c>
      <c r="BI10" s="167">
        <f>_xlfn.IFNA('HAVERW for table'!BT3,'HAVERW for table'!BT3)</f>
        <v>301</v>
      </c>
      <c r="BJ10" s="166">
        <f>_xlfn.IFNA('HAVERW for table'!BU3,'HAVERW for table'!BU3)</f>
        <v>224</v>
      </c>
      <c r="BK10" s="166">
        <f>_xlfn.IFNA('HAVERW for table'!BV3,'HAVERW for table'!BV3)</f>
        <v>185</v>
      </c>
      <c r="BL10" s="166">
        <f>_xlfn.IFNA('HAVERW for table'!BW3,'HAVERW for table'!BW3)</f>
        <v>160</v>
      </c>
      <c r="BM10" s="167">
        <f>_xlfn.IFNA('HAVERW for table'!BX3,'HAVERW for table'!BX3)</f>
        <v>132</v>
      </c>
      <c r="BN10" s="166">
        <f>_xlfn.IFNA('HAVERW for table'!BY3,'HAVERW for table'!BY3)</f>
        <v>81</v>
      </c>
      <c r="BO10" s="166">
        <f>_xlfn.IFNA('HAVERW for table'!BZ3,'HAVERW for table'!BZ3)</f>
        <v>70</v>
      </c>
      <c r="BP10" s="166">
        <f>_xlfn.IFNA('HAVERW for table'!CA3,'HAVERW for table'!CA3)</f>
        <v>42</v>
      </c>
      <c r="BQ10" s="166">
        <f>_xlfn.IFNA('HAVERW for table'!CB3,'HAVERW for table'!CB3)</f>
        <v>58</v>
      </c>
      <c r="BR10" s="167">
        <f>_xlfn.IFNA('HAVERW for table'!CC3,'HAVERW for table'!CC3)</f>
        <v>55</v>
      </c>
      <c r="BS10" s="166">
        <f>_xlfn.IFNA('HAVERW for table'!CD3,'HAVERW for table'!CD3)</f>
        <v>61</v>
      </c>
      <c r="BT10" s="166">
        <f>_xlfn.IFNA('HAVERW for table'!CE3,'HAVERW for table'!CE3)</f>
        <v>72</v>
      </c>
      <c r="BU10" s="166">
        <f>_xlfn.IFNA('HAVERW for table'!CF3,'HAVERW for table'!CF3)</f>
        <v>110</v>
      </c>
      <c r="BV10" s="167">
        <f>_xlfn.IFNA('HAVERW for table'!CG3,'HAVERW for table'!CG3)</f>
        <v>123</v>
      </c>
      <c r="BW10" s="166">
        <f>_xlfn.IFNA('HAVERW for table'!CH3,'HAVERW for table'!CH3)</f>
        <v>176</v>
      </c>
      <c r="BX10" s="166">
        <f>_xlfn.IFNA('HAVERW for table'!CI3,'HAVERW for table'!CI3)</f>
        <v>277</v>
      </c>
      <c r="BY10" s="166">
        <f>_xlfn.IFNA('HAVERW for table'!CJ3,'HAVERW for table'!CJ3)</f>
        <v>402</v>
      </c>
      <c r="BZ10" s="167">
        <f>_xlfn.IFNA('HAVERW for table'!CK3,'HAVERW for table'!CK3)</f>
        <v>539</v>
      </c>
      <c r="CA10" s="166">
        <f>_xlfn.IFNA('HAVERW for table'!CL3,'HAVERW for table'!CL3)</f>
        <v>595</v>
      </c>
      <c r="CB10" s="166">
        <f>_xlfn.IFNA('HAVERW for table'!CM3,'HAVERW for table'!CM3)</f>
        <v>623</v>
      </c>
      <c r="CC10" s="166">
        <f>_xlfn.IFNA('HAVERW for table'!CN3,'HAVERW for table'!CN3)</f>
        <v>686</v>
      </c>
      <c r="CD10" s="166">
        <f>_xlfn.IFNA('HAVERW for table'!CO3,'HAVERW for table'!CO3)</f>
        <v>756</v>
      </c>
      <c r="CE10" s="167">
        <f>_xlfn.IFNA('HAVERW for table'!CP3,'HAVERW for table'!CP3)</f>
        <v>798</v>
      </c>
      <c r="CF10" s="166">
        <f>_xlfn.IFNA('HAVERW for table'!CQ3,'HAVERW for table'!CQ3)</f>
        <v>947</v>
      </c>
      <c r="CG10" s="166">
        <f>_xlfn.IFNA('HAVERW for table'!CR3,'HAVERW for table'!CR3)</f>
        <v>995</v>
      </c>
      <c r="CH10" s="166">
        <f>_xlfn.IFNA('HAVERW for table'!CS3,'HAVERW for table'!CS3)</f>
        <v>1000</v>
      </c>
      <c r="CI10" s="167">
        <f>_xlfn.IFNA('HAVERW for table'!CT3,'HAVERW for table'!CT3)</f>
        <v>806</v>
      </c>
      <c r="CJ10" s="166">
        <f>_xlfn.IFNA('HAVERW for table'!CU3,'HAVERW for table'!CU3)</f>
        <v>752</v>
      </c>
      <c r="CK10" s="166">
        <f>_xlfn.IFNA('HAVERW for table'!CV3,'HAVERW for table'!CV3)</f>
        <v>838</v>
      </c>
      <c r="CL10" s="166">
        <f>_xlfn.IFNA('HAVERW for table'!CW3,'HAVERW for table'!CW3)</f>
        <v>947</v>
      </c>
      <c r="CM10" s="167">
        <f>_xlfn.IFNA('HAVERW for table'!CX3,'HAVERW for table'!CX3)</f>
        <v>1066</v>
      </c>
      <c r="CN10" s="166">
        <f>_xlfn.IFNA('HAVERW for table'!CY3,'HAVERW for table'!CY3)</f>
        <v>1196</v>
      </c>
      <c r="CO10" s="166">
        <f>_xlfn.IFNA('HAVERW for table'!CZ3,'HAVERW for table'!CZ3)</f>
        <v>1090</v>
      </c>
      <c r="CP10" s="166">
        <f>_xlfn.IFNA('HAVERW for table'!DA3,'HAVERW for table'!DA3)</f>
        <v>1038</v>
      </c>
      <c r="CQ10" s="166">
        <f>_xlfn.IFNA('HAVERW for table'!DB3,'HAVERW for table'!DB3)</f>
        <v>877</v>
      </c>
      <c r="CR10" s="167">
        <f>_xlfn.IFNA('HAVERW for table'!DC3,'HAVERW for table'!DC3)</f>
        <v>831</v>
      </c>
      <c r="CS10" s="166">
        <f>_xlfn.IFNA('HAVERW for table'!DD3,'HAVERW for table'!DD3)</f>
        <v>831</v>
      </c>
      <c r="CT10" s="166">
        <f>_xlfn.IFNA('HAVERW for table'!DE3,'HAVERW for table'!DE3)</f>
        <v>793</v>
      </c>
      <c r="CU10" s="166">
        <f>_xlfn.IFNA('HAVERW for table'!DF3,'HAVERW for table'!DF3)</f>
        <v>809</v>
      </c>
      <c r="CV10" s="168">
        <f>_xlfn.IFNA('HAVERW for table'!DG3,'HAVERW for table'!DG3)</f>
        <v>767</v>
      </c>
      <c r="CW10" s="169">
        <f>_xlfn.IFNA('HAVERW for table'!DH3,'HAVERW for table'!DH3)</f>
        <v>1120</v>
      </c>
      <c r="CX10" s="166">
        <f>_xlfn.IFNA('HAVERW for table'!DI3,'HAVERW for table'!DI3)</f>
        <v>1868</v>
      </c>
      <c r="CY10" s="166">
        <f>_xlfn.IFNA('HAVERW for table'!DJ3,'HAVERW for table'!DJ3)</f>
        <v>1878</v>
      </c>
      <c r="CZ10" s="166">
        <f>_xlfn.IFNA('HAVERW for table'!DK3,'HAVERW for table'!DK3)</f>
        <v>1827</v>
      </c>
      <c r="DA10" s="167">
        <f>_xlfn.IFNA('HAVERW for table'!DL3,'HAVERW for table'!DL3)</f>
        <v>2667</v>
      </c>
      <c r="DB10" s="166">
        <f>_xlfn.IFNA('HAVERW for table'!DM3,'HAVERW for table'!DM3)</f>
        <v>1367</v>
      </c>
      <c r="DC10" s="166">
        <f>_xlfn.IFNA('HAVERW for table'!DN3,'HAVERW for table'!DN3)</f>
        <v>1028</v>
      </c>
      <c r="DD10" s="166">
        <f>_xlfn.IFNA('HAVERW for table'!DO3,'HAVERW for table'!DO3)</f>
        <v>845</v>
      </c>
      <c r="DE10" s="168">
        <f>_xlfn.IFNA('HAVERW for table'!DP3,'HAVERW for table'!DP3)</f>
        <v>784</v>
      </c>
      <c r="DF10" s="166">
        <f>_xlfn.IFNA('HAVERW for table'!DQ3,'HAVERW for table'!DQ3)</f>
        <v>730</v>
      </c>
      <c r="DG10" s="166">
        <f>_xlfn.IFNA('HAVERW for table'!DR3,'HAVERW for table'!DR3)</f>
        <v>773</v>
      </c>
      <c r="DH10" s="166">
        <f>_xlfn.IFNA('HAVERW for table'!DS3,'HAVERW for table'!DS3)</f>
        <v>943</v>
      </c>
      <c r="DI10" s="167">
        <f>_xlfn.IFNA('HAVERW for table'!DT3,'HAVERW for table'!DT3)</f>
        <v>1116</v>
      </c>
      <c r="DJ10" s="166">
        <f>_xlfn.IFNA('HAVERW for table'!DU3,'HAVERW for table'!DU3)</f>
        <v>4189</v>
      </c>
      <c r="DK10" s="166">
        <f>_xlfn.IFNA('HAVERW for table'!DV3,'HAVERW for table'!DV3)</f>
        <v>1637</v>
      </c>
      <c r="DL10" s="166">
        <f>_xlfn.IFNA('HAVERW for table'!DW3,'HAVERW for table'!DW3)</f>
        <v>1956</v>
      </c>
      <c r="DM10" s="168">
        <f>_xlfn.IFNA('HAVERW for table'!DX3,'HAVERW for table'!DX3)</f>
        <v>1560</v>
      </c>
      <c r="DN10" s="166">
        <f>_xlfn.IFNA('HAVERW for table'!DY3,'HAVERW for table'!DY3)</f>
        <v>1300</v>
      </c>
      <c r="DO10" s="166">
        <f>_xlfn.IFNA('HAVERW for table'!DZ3,'HAVERW for table'!DZ3)</f>
        <v>1040</v>
      </c>
      <c r="DP10" s="167"/>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I10" s="22"/>
      <c r="HJ10" s="22"/>
      <c r="HK10" s="22"/>
      <c r="HL10" s="22"/>
      <c r="HM10" s="22"/>
      <c r="HN10" s="22"/>
      <c r="HO10" s="22"/>
      <c r="HP10" s="22"/>
      <c r="HQ10" s="22"/>
      <c r="HR10" s="22"/>
      <c r="HU10" s="22"/>
      <c r="HV10" s="22"/>
      <c r="HW10" s="22"/>
      <c r="HX10" s="22"/>
      <c r="HY10" s="22"/>
      <c r="HZ10" s="22"/>
      <c r="IA10" s="22"/>
      <c r="IB10" s="22"/>
      <c r="IC10" s="22"/>
    </row>
    <row r="11" spans="2:237" x14ac:dyDescent="0.35">
      <c r="B11" s="82"/>
      <c r="C11" s="95"/>
      <c r="D11" s="108" t="s">
        <v>438</v>
      </c>
      <c r="E11" s="170"/>
      <c r="F11" s="170"/>
      <c r="G11" s="170"/>
      <c r="H11" s="170"/>
      <c r="I11" s="171"/>
      <c r="J11" s="170"/>
      <c r="K11" s="170"/>
      <c r="L11" s="170"/>
      <c r="M11" s="171"/>
      <c r="N11" s="170"/>
      <c r="O11" s="170"/>
      <c r="P11" s="170"/>
      <c r="Q11" s="171"/>
      <c r="R11" s="170"/>
      <c r="S11" s="170"/>
      <c r="T11" s="170"/>
      <c r="U11" s="170"/>
      <c r="V11" s="171"/>
      <c r="W11" s="170"/>
      <c r="X11" s="170"/>
      <c r="Y11" s="170"/>
      <c r="Z11" s="171"/>
      <c r="AA11" s="170"/>
      <c r="AB11" s="170"/>
      <c r="AC11" s="170"/>
      <c r="AD11" s="170"/>
      <c r="AE11" s="171"/>
      <c r="AF11" s="170"/>
      <c r="AG11" s="170"/>
      <c r="AH11" s="170"/>
      <c r="AI11" s="171"/>
      <c r="AJ11" s="170"/>
      <c r="AK11" s="170"/>
      <c r="AL11" s="170"/>
      <c r="AM11" s="171"/>
      <c r="AN11" s="170"/>
      <c r="AO11" s="170"/>
      <c r="AP11" s="170"/>
      <c r="AQ11" s="171"/>
      <c r="AR11" s="170"/>
      <c r="AS11" s="170"/>
      <c r="AT11" s="170"/>
      <c r="AU11" s="172"/>
      <c r="AV11" s="173"/>
      <c r="AW11" s="172"/>
      <c r="AX11" s="172"/>
      <c r="AY11" s="172"/>
      <c r="AZ11" s="173"/>
      <c r="BA11" s="172"/>
      <c r="BB11" s="172"/>
      <c r="BC11" s="172"/>
      <c r="BD11" s="173"/>
      <c r="BE11" s="172"/>
      <c r="BF11" s="172"/>
      <c r="BG11" s="172"/>
      <c r="BH11" s="172"/>
      <c r="BI11" s="173"/>
      <c r="BJ11" s="172"/>
      <c r="BK11" s="172"/>
      <c r="BL11" s="172"/>
      <c r="BM11" s="173"/>
      <c r="BN11" s="172"/>
      <c r="BO11" s="172"/>
      <c r="BP11" s="172"/>
      <c r="BQ11" s="172"/>
      <c r="BR11" s="173"/>
      <c r="BS11" s="172"/>
      <c r="BT11" s="172"/>
      <c r="BU11" s="172"/>
      <c r="BV11" s="173"/>
      <c r="BW11" s="172"/>
      <c r="BX11" s="172"/>
      <c r="BY11" s="172"/>
      <c r="BZ11" s="173"/>
      <c r="CA11" s="172"/>
      <c r="CB11" s="172"/>
      <c r="CC11" s="172"/>
      <c r="CD11" s="172"/>
      <c r="CE11" s="173"/>
      <c r="CF11" s="172"/>
      <c r="CG11" s="172"/>
      <c r="CH11" s="172"/>
      <c r="CI11" s="173"/>
      <c r="CJ11" s="172"/>
      <c r="CK11" s="172"/>
      <c r="CL11" s="172"/>
      <c r="CM11" s="173"/>
      <c r="CN11" s="172"/>
      <c r="CO11" s="172"/>
      <c r="CP11" s="172"/>
      <c r="CQ11" s="172"/>
      <c r="CR11" s="173"/>
      <c r="CS11" s="172"/>
      <c r="CT11" s="172"/>
      <c r="CU11" s="172"/>
      <c r="CV11" s="174"/>
      <c r="CW11" s="175"/>
      <c r="CX11" s="172"/>
      <c r="CY11" s="172"/>
      <c r="CZ11" s="172"/>
      <c r="DA11" s="173"/>
      <c r="DB11" s="172"/>
      <c r="DC11" s="172"/>
      <c r="DD11" s="172"/>
      <c r="DE11" s="176"/>
      <c r="DF11" s="172"/>
      <c r="DG11" s="172"/>
      <c r="DH11" s="172"/>
      <c r="DI11" s="173"/>
      <c r="DJ11" s="172"/>
      <c r="DK11" s="172"/>
      <c r="DL11" s="172"/>
      <c r="DM11" s="177"/>
      <c r="DN11" s="172"/>
      <c r="DO11" s="172"/>
      <c r="DP11" s="173"/>
      <c r="DQ11" s="4"/>
      <c r="DR11" s="4"/>
      <c r="DS11" s="4"/>
      <c r="DT11" s="4"/>
      <c r="DU11" s="4"/>
      <c r="DV11" s="4"/>
      <c r="DW11" s="4"/>
      <c r="DX11" s="4"/>
      <c r="DY11" s="4"/>
      <c r="DZ11" s="4"/>
      <c r="EA11" s="4"/>
      <c r="EB11" s="4"/>
      <c r="EC11" s="4"/>
      <c r="ED11" s="4"/>
      <c r="EE11" s="4"/>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2"/>
      <c r="FD11" s="22"/>
      <c r="FE11" s="22"/>
      <c r="FF11" s="22"/>
      <c r="FG11" s="22"/>
      <c r="FH11" s="22"/>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2"/>
      <c r="GN11" s="22"/>
      <c r="GO11" s="22"/>
      <c r="GP11" s="22"/>
      <c r="GQ11" s="22"/>
      <c r="GR11" s="22"/>
      <c r="GS11" s="22"/>
      <c r="GT11" s="22"/>
      <c r="GU11" s="22"/>
      <c r="GV11" s="22"/>
      <c r="GW11" s="22"/>
      <c r="GX11" s="22"/>
      <c r="GY11" s="22"/>
      <c r="GZ11" s="22"/>
      <c r="HA11" s="22"/>
      <c r="HB11" s="22"/>
      <c r="HC11" s="22"/>
      <c r="HD11" s="22"/>
      <c r="HE11" s="22"/>
      <c r="HF11" s="22"/>
      <c r="HG11" s="22"/>
      <c r="HH11" s="4"/>
      <c r="HI11" s="22"/>
      <c r="HJ11" s="22"/>
      <c r="HK11" s="22"/>
      <c r="HL11" s="22"/>
      <c r="HM11" s="22"/>
      <c r="HN11" s="22"/>
      <c r="HO11" s="22"/>
      <c r="HP11" s="22"/>
      <c r="HQ11" s="22"/>
      <c r="HR11" s="22"/>
      <c r="HS11" s="4"/>
      <c r="HT11" s="4"/>
      <c r="HU11" s="22"/>
      <c r="HV11" s="22"/>
      <c r="HW11" s="22"/>
      <c r="HX11" s="22"/>
      <c r="HY11" s="22"/>
      <c r="HZ11" s="22"/>
      <c r="IA11" s="22"/>
      <c r="IB11" s="22"/>
      <c r="IC11" s="22"/>
    </row>
    <row r="12" spans="2:237" s="4" customFormat="1" ht="15" customHeight="1" x14ac:dyDescent="0.35">
      <c r="B12" s="37"/>
      <c r="C12" s="93"/>
      <c r="D12" s="107" t="s">
        <v>396</v>
      </c>
      <c r="E12" s="166">
        <f>_xlfn.IFNA('HAVERW for table'!P5,'HAVERW for table'!P5)</f>
        <v>11.11</v>
      </c>
      <c r="F12" s="166">
        <f>_xlfn.IFNA('HAVERW for table'!Q5,'HAVERW for table'!Q5)</f>
        <v>11.902857142857142</v>
      </c>
      <c r="G12" s="166">
        <f>_xlfn.IFNA('HAVERW for table'!R5,'HAVERW for table'!R5)</f>
        <v>35.450000000000003</v>
      </c>
      <c r="H12" s="166">
        <f>_xlfn.IFNA('HAVERW for table'!S5,'HAVERW for table'!S5)</f>
        <v>79.431428571428569</v>
      </c>
      <c r="I12" s="167">
        <f>_xlfn.IFNA('HAVERW for table'!T5,'HAVERW for table'!T5)</f>
        <v>79.63</v>
      </c>
      <c r="J12" s="166">
        <f>_xlfn.IFNA('HAVERW for table'!U5,'HAVERW for table'!U5)</f>
        <v>79.63</v>
      </c>
      <c r="K12" s="166">
        <f>_xlfn.IFNA('HAVERW for table'!V5,'HAVERW for table'!V5)</f>
        <v>79.63</v>
      </c>
      <c r="L12" s="166">
        <f>_xlfn.IFNA('HAVERW for table'!W5,'HAVERW for table'!W5)</f>
        <v>79.63</v>
      </c>
      <c r="M12" s="167">
        <f>_xlfn.IFNA('HAVERW for table'!X5,'HAVERW for table'!X5)</f>
        <v>79.63</v>
      </c>
      <c r="N12" s="166">
        <f>_xlfn.IFNA('HAVERW for table'!Y5,'HAVERW for table'!Y5)</f>
        <v>79.63</v>
      </c>
      <c r="O12" s="166">
        <f>_xlfn.IFNA('HAVERW for table'!Z5,'HAVERW for table'!Z5)</f>
        <v>73.151428571428582</v>
      </c>
      <c r="P12" s="166">
        <f>_xlfn.IFNA('HAVERW for table'!AA5,'HAVERW for table'!AA5)</f>
        <v>71.3</v>
      </c>
      <c r="Q12" s="167">
        <f>_xlfn.IFNA('HAVERW for table'!AB5,'HAVERW for table'!AB5)</f>
        <v>70.502857142857138</v>
      </c>
      <c r="R12" s="166">
        <f>_xlfn.IFNA('HAVERW for table'!AC5,'HAVERW for table'!AC5)</f>
        <v>67.590000000000018</v>
      </c>
      <c r="S12" s="166">
        <f>_xlfn.IFNA('HAVERW for table'!AD5,'HAVERW for table'!AD5)</f>
        <v>73.149999999999991</v>
      </c>
      <c r="T12" s="166">
        <f>_xlfn.IFNA('HAVERW for table'!AE5,'HAVERW for table'!AE5)</f>
        <v>71.3</v>
      </c>
      <c r="U12" s="166">
        <f>_xlfn.IFNA('HAVERW for table'!AF5,'HAVERW for table'!AF5)</f>
        <v>71.3</v>
      </c>
      <c r="V12" s="167">
        <f>_xlfn.IFNA('HAVERW for table'!AG5,'HAVERW for table'!AG5)</f>
        <v>70.90285714285713</v>
      </c>
      <c r="W12" s="166">
        <f>_xlfn.IFNA('HAVERW for table'!AH5,'HAVERW for table'!AH5)</f>
        <v>64.350000000000009</v>
      </c>
      <c r="X12" s="166">
        <f>_xlfn.IFNA('HAVERW for table'!AI5,'HAVERW for table'!AI5)</f>
        <v>64.350000000000009</v>
      </c>
      <c r="Y12" s="166">
        <f>_xlfn.IFNA('HAVERW for table'!AJ5,'HAVERW for table'!AJ5)</f>
        <v>64.350000000000009</v>
      </c>
      <c r="Z12" s="167">
        <f>_xlfn.IFNA('HAVERW for table'!AK5,'HAVERW for table'!AK5)</f>
        <v>65.938571428571422</v>
      </c>
      <c r="AA12" s="166">
        <f>_xlfn.IFNA('HAVERW for table'!AL5,'HAVERW for table'!AL5)</f>
        <v>69.909999999999982</v>
      </c>
      <c r="AB12" s="166">
        <f>_xlfn.IFNA('HAVERW for table'!AM5,'HAVERW for table'!AM5)</f>
        <v>67.789999999999992</v>
      </c>
      <c r="AC12" s="166">
        <f>_xlfn.IFNA('HAVERW for table'!AN5,'HAVERW for table'!AN5)</f>
        <v>66.2</v>
      </c>
      <c r="AD12" s="166">
        <f>_xlfn.IFNA('HAVERW for table'!AO5,'HAVERW for table'!AO5)</f>
        <v>66.2</v>
      </c>
      <c r="AE12" s="167">
        <f>_xlfn.IFNA('HAVERW for table'!AP5,'HAVERW for table'!AP5)</f>
        <v>64.614285714285728</v>
      </c>
      <c r="AF12" s="166">
        <f>_xlfn.IFNA('HAVERW for table'!AQ5,'HAVERW for table'!AQ5)</f>
        <v>64.350000000000009</v>
      </c>
      <c r="AG12" s="166">
        <f>_xlfn.IFNA('HAVERW for table'!AR5,'HAVERW for table'!AR5)</f>
        <v>65.739999999999995</v>
      </c>
      <c r="AH12" s="166">
        <f>_xlfn.IFNA('HAVERW for table'!AS5,'HAVERW for table'!AS5)</f>
        <v>66.797142857142859</v>
      </c>
      <c r="AI12" s="167">
        <f>_xlfn.IFNA('HAVERW for table'!AT5,'HAVERW for table'!AT5)</f>
        <v>67.590000000000018</v>
      </c>
      <c r="AJ12" s="166">
        <f>_xlfn.IFNA('HAVERW for table'!AU5,'HAVERW for table'!AU5)</f>
        <v>67.590000000000018</v>
      </c>
      <c r="AK12" s="166">
        <f>_xlfn.IFNA('HAVERW for table'!AV5,'HAVERW for table'!AV5)</f>
        <v>60.19</v>
      </c>
      <c r="AL12" s="166">
        <f>_xlfn.IFNA('HAVERW for table'!AW5,'HAVERW for table'!AW5)</f>
        <v>69.972857142857137</v>
      </c>
      <c r="AM12" s="167">
        <f>_xlfn.IFNA('HAVERW for table'!AX5,'HAVERW for table'!AX5)</f>
        <v>75</v>
      </c>
      <c r="AN12" s="166">
        <f>_xlfn.IFNA('HAVERW for table'!AY5,'HAVERW for table'!AY5)</f>
        <v>73.80857142857144</v>
      </c>
      <c r="AO12" s="166">
        <f>_xlfn.IFNA('HAVERW for table'!AZ5,'HAVERW for table'!AZ5)</f>
        <v>65.075714285714284</v>
      </c>
      <c r="AP12" s="166">
        <f>_xlfn.IFNA('HAVERW for table'!BA5,'HAVERW for table'!BA5)</f>
        <v>66.00142857142859</v>
      </c>
      <c r="AQ12" s="167">
        <f>_xlfn.IFNA('HAVERW for table'!BB5,'HAVERW for table'!BB5)</f>
        <v>67.590000000000018</v>
      </c>
      <c r="AR12" s="166">
        <f>_xlfn.IFNA('HAVERW for table'!BC5,'HAVERW for table'!BC5)</f>
        <v>65.47571428571429</v>
      </c>
      <c r="AS12" s="166">
        <f>_xlfn.IFNA('HAVERW for table'!BD5,'HAVERW for table'!BD5)</f>
        <v>67.061428571428578</v>
      </c>
      <c r="AT12" s="166">
        <f>_xlfn.IFNA('HAVERW for table'!BE5,'HAVERW for table'!BE5)</f>
        <v>74.20714285714287</v>
      </c>
      <c r="AU12" s="166">
        <f>_xlfn.IFNA('HAVERW for table'!BF5,'HAVERW for table'!BF5)</f>
        <v>77.842857142857127</v>
      </c>
      <c r="AV12" s="167">
        <f>_xlfn.IFNA('HAVERW for table'!BG5,'HAVERW for table'!BG5)</f>
        <v>79.63</v>
      </c>
      <c r="AW12" s="166">
        <f>_xlfn.IFNA('HAVERW for table'!BH5,'HAVERW for table'!BH5)</f>
        <v>86.77</v>
      </c>
      <c r="AX12" s="166">
        <f>_xlfn.IFNA('HAVERW for table'!BI5,'HAVERW for table'!BI5)</f>
        <v>87.960000000000008</v>
      </c>
      <c r="AY12" s="166">
        <f>_xlfn.IFNA('HAVERW for table'!BJ5,'HAVERW for table'!BJ5)</f>
        <v>87.960000000000008</v>
      </c>
      <c r="AZ12" s="167">
        <f>_xlfn.IFNA('HAVERW for table'!BK5,'HAVERW for table'!BK5)</f>
        <v>87.960000000000008</v>
      </c>
      <c r="BA12" s="166">
        <f>_xlfn.IFNA('HAVERW for table'!BL5,'HAVERW for table'!BL5)</f>
        <v>87.960000000000008</v>
      </c>
      <c r="BB12" s="166">
        <f>_xlfn.IFNA('HAVERW for table'!BM5,'HAVERW for table'!BM5)</f>
        <v>87.960000000000008</v>
      </c>
      <c r="BC12" s="166">
        <f>_xlfn.IFNA('HAVERW for table'!BN5,'HAVERW for table'!BN5)</f>
        <v>87.960000000000008</v>
      </c>
      <c r="BD12" s="167">
        <f>_xlfn.IFNA('HAVERW for table'!BO5,'HAVERW for table'!BO5)</f>
        <v>86.11</v>
      </c>
      <c r="BE12" s="166">
        <f>_xlfn.IFNA('HAVERW for table'!BP5,'HAVERW for table'!BP5)</f>
        <v>86.11</v>
      </c>
      <c r="BF12" s="166">
        <f>_xlfn.IFNA('HAVERW for table'!BQ5,'HAVERW for table'!BQ5)</f>
        <v>81.881428571428572</v>
      </c>
      <c r="BG12" s="166">
        <f>_xlfn.IFNA('HAVERW for table'!BR5,'HAVERW for table'!BR5)</f>
        <v>78.7</v>
      </c>
      <c r="BH12" s="166">
        <f>_xlfn.IFNA('HAVERW for table'!BS5,'HAVERW for table'!BS5)</f>
        <v>76.320000000000007</v>
      </c>
      <c r="BI12" s="167">
        <f>_xlfn.IFNA('HAVERW for table'!BT5,'HAVERW for table'!BT5)</f>
        <v>70.37</v>
      </c>
      <c r="BJ12" s="166">
        <f>_xlfn.IFNA('HAVERW for table'!BU5,'HAVERW for table'!BU5)</f>
        <v>70.37</v>
      </c>
      <c r="BK12" s="166">
        <f>_xlfn.IFNA('HAVERW for table'!BV5,'HAVERW for table'!BV5)</f>
        <v>61.110000000000007</v>
      </c>
      <c r="BL12" s="166">
        <f>_xlfn.IFNA('HAVERW for table'!BW5,'HAVERW for table'!BW5)</f>
        <v>61.110000000000007</v>
      </c>
      <c r="BM12" s="167">
        <f>_xlfn.IFNA('HAVERW for table'!BX5,'HAVERW for table'!BX5)</f>
        <v>61.110000000000007</v>
      </c>
      <c r="BN12" s="166">
        <f>_xlfn.IFNA('HAVERW for table'!BY5,'HAVERW for table'!BY5)</f>
        <v>59.720000000000013</v>
      </c>
      <c r="BO12" s="166">
        <f>_xlfn.IFNA('HAVERW for table'!BZ5,'HAVERW for table'!BZ5)</f>
        <v>59.720000000000013</v>
      </c>
      <c r="BP12" s="166">
        <f>_xlfn.IFNA('HAVERW for table'!CA5,'HAVERW for table'!CA5)</f>
        <v>62.5</v>
      </c>
      <c r="BQ12" s="166">
        <f>_xlfn.IFNA('HAVERW for table'!CB5,'HAVERW for table'!CB5)</f>
        <v>62.5</v>
      </c>
      <c r="BR12" s="167">
        <f>_xlfn.IFNA('HAVERW for table'!CC5,'HAVERW for table'!CC5)</f>
        <v>59.325714285714284</v>
      </c>
      <c r="BS12" s="166">
        <f>_xlfn.IFNA('HAVERW for table'!CD5,'HAVERW for table'!CD5)</f>
        <v>51.389999999999993</v>
      </c>
      <c r="BT12" s="166">
        <f>_xlfn.IFNA('HAVERW for table'!CE5,'HAVERW for table'!CE5)</f>
        <v>51.389999999999993</v>
      </c>
      <c r="BU12" s="166">
        <f>_xlfn.IFNA('HAVERW for table'!CF5,'HAVERW for table'!CF5)</f>
        <v>51.389999999999993</v>
      </c>
      <c r="BV12" s="167">
        <f>_xlfn.IFNA('HAVERW for table'!CG5,'HAVERW for table'!CG5)</f>
        <v>51.389999999999993</v>
      </c>
      <c r="BW12" s="166">
        <f>_xlfn.IFNA('HAVERW for table'!CH5,'HAVERW for table'!CH5)</f>
        <v>51.389999999999993</v>
      </c>
      <c r="BX12" s="166">
        <f>_xlfn.IFNA('HAVERW for table'!CI5,'HAVERW for table'!CI5)</f>
        <v>51.389999999999993</v>
      </c>
      <c r="BY12" s="166">
        <f>_xlfn.IFNA('HAVERW for table'!CJ5,'HAVERW for table'!CJ5)</f>
        <v>43.980000000000004</v>
      </c>
      <c r="BZ12" s="167">
        <f>_xlfn.IFNA('HAVERW for table'!CK5,'HAVERW for table'!CK5)</f>
        <v>43.980000000000004</v>
      </c>
      <c r="CA12" s="166">
        <f>_xlfn.IFNA('HAVERW for table'!CL5,'HAVERW for table'!CL5)</f>
        <v>43.980000000000004</v>
      </c>
      <c r="CB12" s="166">
        <f>_xlfn.IFNA('HAVERW for table'!CM5,'HAVERW for table'!CM5)</f>
        <v>43.980000000000004</v>
      </c>
      <c r="CC12" s="166">
        <f>_xlfn.IFNA('HAVERW for table'!CN5,'HAVERW for table'!CN5)</f>
        <v>43.980000000000004</v>
      </c>
      <c r="CD12" s="166">
        <f>_xlfn.IFNA('HAVERW for table'!CO5,'HAVERW for table'!CO5)</f>
        <v>43.980000000000004</v>
      </c>
      <c r="CE12" s="167">
        <f>_xlfn.IFNA('HAVERW for table'!CP5,'HAVERW for table'!CP5)</f>
        <v>43.980000000000004</v>
      </c>
      <c r="CF12" s="166">
        <f>_xlfn.IFNA('HAVERW for table'!CQ5,'HAVERW for table'!CQ5)</f>
        <v>42.788571428571423</v>
      </c>
      <c r="CG12" s="166">
        <f>_xlfn.IFNA('HAVERW for table'!CR5,'HAVERW for table'!CR5)</f>
        <v>41.199999999999996</v>
      </c>
      <c r="CH12" s="166">
        <f>_xlfn.IFNA('HAVERW for table'!CS5,'HAVERW for table'!CS5)</f>
        <v>41.199999999999996</v>
      </c>
      <c r="CI12" s="167">
        <f>_xlfn.IFNA('HAVERW for table'!CT5,'HAVERW for table'!CT5)</f>
        <v>41.199999999999996</v>
      </c>
      <c r="CJ12" s="166">
        <f>_xlfn.IFNA('HAVERW for table'!CU5,'HAVERW for table'!CU5)</f>
        <v>41.199999999999996</v>
      </c>
      <c r="CK12" s="166">
        <f>_xlfn.IFNA('HAVERW for table'!CV5,'HAVERW for table'!CV5)</f>
        <v>46.76</v>
      </c>
      <c r="CL12" s="166">
        <f>_xlfn.IFNA('HAVERW for table'!CW5,'HAVERW for table'!CW5)</f>
        <v>46.76</v>
      </c>
      <c r="CM12" s="167">
        <f>_xlfn.IFNA('HAVERW for table'!CX5,'HAVERW for table'!CX5)</f>
        <v>46.76</v>
      </c>
      <c r="CN12" s="166">
        <f>_xlfn.IFNA('HAVERW for table'!CY5,'HAVERW for table'!CY5)</f>
        <v>46.76</v>
      </c>
      <c r="CO12" s="166">
        <f>_xlfn.IFNA('HAVERW for table'!CZ5,'HAVERW for table'!CZ5)</f>
        <v>46.76</v>
      </c>
      <c r="CP12" s="166">
        <f>_xlfn.IFNA('HAVERW for table'!DA5,'HAVERW for table'!DA5)</f>
        <v>46.76</v>
      </c>
      <c r="CQ12" s="166">
        <f>_xlfn.IFNA('HAVERW for table'!DB5,'HAVERW for table'!DB5)</f>
        <v>46.76</v>
      </c>
      <c r="CR12" s="167">
        <f>_xlfn.IFNA('HAVERW for table'!DC5,'HAVERW for table'!DC5)</f>
        <v>46.76</v>
      </c>
      <c r="CS12" s="166">
        <f>_xlfn.IFNA('HAVERW for table'!DD5,'HAVERW for table'!DD5)</f>
        <v>46.76</v>
      </c>
      <c r="CT12" s="166">
        <f>_xlfn.IFNA('HAVERW for table'!DE5,'HAVERW for table'!DE5)</f>
        <v>44.774285714285718</v>
      </c>
      <c r="CU12" s="166">
        <f>_xlfn.IFNA('HAVERW for table'!DF5,'HAVERW for table'!DF5)</f>
        <v>45.698571428571427</v>
      </c>
      <c r="CV12" s="168">
        <f>_xlfn.IFNA('HAVERW for table'!DG5,'HAVERW for table'!DG5)</f>
        <v>48.610000000000007</v>
      </c>
      <c r="CW12" s="169">
        <f>_xlfn.IFNA('HAVERW for table'!DH5,'HAVERW for table'!DH5)</f>
        <v>48.610000000000007</v>
      </c>
      <c r="CX12" s="166">
        <f>_xlfn.IFNA('HAVERW for table'!DI5,'HAVERW for table'!DI5)</f>
        <v>48.610000000000007</v>
      </c>
      <c r="CY12" s="166">
        <f>_xlfn.IFNA('HAVERW for table'!DJ5,'HAVERW for table'!DJ5)</f>
        <v>47.552857142857135</v>
      </c>
      <c r="CZ12" s="166">
        <f>_xlfn.IFNA('HAVERW for table'!DK5,'HAVERW for table'!DK5)</f>
        <v>44.114285714285714</v>
      </c>
      <c r="DA12" s="167">
        <f>_xlfn.IFNA('HAVERW for table'!DL5,'HAVERW for table'!DL5)</f>
        <v>42.13</v>
      </c>
      <c r="DB12" s="166">
        <f>_xlfn.IFNA('HAVERW for table'!DM5,'HAVERW for table'!DM5)</f>
        <v>40.938571428571429</v>
      </c>
      <c r="DC12" s="166">
        <f>_xlfn.IFNA('HAVERW for table'!DN5,'HAVERW for table'!DN5)</f>
        <v>33.401428571428568</v>
      </c>
      <c r="DD12" s="166">
        <f>_xlfn.IFNA('HAVERW for table'!DO5,'HAVERW for table'!DO5)</f>
        <v>32.409999999999997</v>
      </c>
      <c r="DE12" s="168">
        <f>_xlfn.IFNA('HAVERW for table'!DP5,'HAVERW for table'!DP5)</f>
        <v>23.150000000000002</v>
      </c>
      <c r="DF12" s="166">
        <f>_xlfn.IFNA('HAVERW for table'!DQ5,'HAVERW for table'!DQ5)</f>
        <v>23.150000000000002</v>
      </c>
      <c r="DG12" s="166">
        <f>_xlfn.IFNA('HAVERW for table'!DR5,'HAVERW for table'!DR5)</f>
        <v>21.958571428571428</v>
      </c>
      <c r="DH12" s="166">
        <f>_xlfn.IFNA('HAVERW for table'!DS5,'HAVERW for table'!DS5)</f>
        <v>20.37</v>
      </c>
      <c r="DI12" s="167">
        <f>_xlfn.IFNA('HAVERW for table'!DT5,'HAVERW for table'!DT5)</f>
        <v>20.37</v>
      </c>
      <c r="DJ12" s="166">
        <f>_xlfn.IFNA('HAVERW for table'!DU5,'HAVERW for table'!DU5)</f>
        <v>20.37</v>
      </c>
      <c r="DK12" s="166">
        <f>_xlfn.IFNA('HAVERW for table'!DV5,'HAVERW for table'!DV5)</f>
        <v>20.37</v>
      </c>
      <c r="DL12" s="166">
        <f>_xlfn.IFNA('HAVERW for table'!DW5,'HAVERW for table'!DW5)</f>
        <v>12.960000000000004</v>
      </c>
      <c r="DM12" s="168">
        <f>_xlfn.IFNA('HAVERW for table'!DX5,'HAVERW for table'!DX5)</f>
        <v>12.960000000000004</v>
      </c>
      <c r="DN12" s="166">
        <f>_xlfn.IFNA('HAVERW for table'!DY5,'HAVERW for table'!DY5)</f>
        <v>12.960000000000004</v>
      </c>
      <c r="DO12" s="166">
        <f>_xlfn.IFNA('HAVERW for table'!DZ5,'HAVERW for table'!DZ5)</f>
        <v>12.960000000000004</v>
      </c>
      <c r="DP12" s="167"/>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2"/>
      <c r="FD12" s="22"/>
      <c r="FE12" s="22"/>
      <c r="FF12" s="22"/>
      <c r="FG12" s="22"/>
      <c r="FH12" s="22"/>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2"/>
      <c r="GN12" s="22"/>
      <c r="GO12" s="22"/>
      <c r="GP12" s="22"/>
      <c r="GQ12" s="22"/>
      <c r="GR12" s="22"/>
      <c r="GS12" s="22"/>
      <c r="GT12" s="22"/>
      <c r="GU12" s="22"/>
      <c r="GV12" s="22"/>
      <c r="GW12" s="22"/>
      <c r="GX12" s="22"/>
      <c r="GY12" s="22"/>
      <c r="GZ12" s="22"/>
      <c r="HA12" s="22"/>
      <c r="HB12" s="22"/>
      <c r="HC12" s="22"/>
      <c r="HD12" s="22"/>
      <c r="HE12" s="22"/>
      <c r="HF12" s="22"/>
      <c r="HG12" s="22"/>
      <c r="HI12" s="22"/>
      <c r="HJ12" s="22"/>
      <c r="HK12" s="22"/>
      <c r="HL12" s="22"/>
      <c r="HM12" s="22"/>
      <c r="HN12" s="22"/>
      <c r="HO12" s="22"/>
      <c r="HP12" s="22"/>
      <c r="HQ12" s="22"/>
      <c r="HR12" s="22"/>
      <c r="HU12" s="22"/>
      <c r="HV12" s="22"/>
      <c r="HW12" s="22"/>
      <c r="HX12" s="22"/>
      <c r="HY12" s="22"/>
      <c r="HZ12" s="22"/>
      <c r="IA12" s="22"/>
      <c r="IB12" s="22"/>
      <c r="IC12" s="22"/>
    </row>
    <row r="13" spans="2:237" x14ac:dyDescent="0.35">
      <c r="B13" s="82"/>
      <c r="C13" s="95"/>
      <c r="D13" s="108" t="s">
        <v>439</v>
      </c>
      <c r="E13" s="170"/>
      <c r="F13" s="170"/>
      <c r="G13" s="170"/>
      <c r="H13" s="170"/>
      <c r="I13" s="171"/>
      <c r="J13" s="170"/>
      <c r="K13" s="170"/>
      <c r="L13" s="170"/>
      <c r="M13" s="171"/>
      <c r="N13" s="170"/>
      <c r="O13" s="170"/>
      <c r="P13" s="170"/>
      <c r="Q13" s="171"/>
      <c r="R13" s="170"/>
      <c r="S13" s="170"/>
      <c r="T13" s="170"/>
      <c r="U13" s="170"/>
      <c r="V13" s="171"/>
      <c r="W13" s="170"/>
      <c r="X13" s="170"/>
      <c r="Y13" s="170"/>
      <c r="Z13" s="171"/>
      <c r="AA13" s="170"/>
      <c r="AB13" s="170"/>
      <c r="AC13" s="170"/>
      <c r="AD13" s="170"/>
      <c r="AE13" s="171"/>
      <c r="AF13" s="170"/>
      <c r="AG13" s="170"/>
      <c r="AH13" s="170"/>
      <c r="AI13" s="171"/>
      <c r="AJ13" s="170"/>
      <c r="AK13" s="170"/>
      <c r="AL13" s="170"/>
      <c r="AM13" s="171"/>
      <c r="AN13" s="170"/>
      <c r="AO13" s="170"/>
      <c r="AP13" s="170"/>
      <c r="AQ13" s="171"/>
      <c r="AR13" s="170"/>
      <c r="AS13" s="170"/>
      <c r="AT13" s="170"/>
      <c r="AU13" s="172"/>
      <c r="AV13" s="173"/>
      <c r="AW13" s="172"/>
      <c r="AX13" s="172"/>
      <c r="AY13" s="172"/>
      <c r="AZ13" s="173"/>
      <c r="BA13" s="172"/>
      <c r="BB13" s="172"/>
      <c r="BC13" s="172"/>
      <c r="BD13" s="173"/>
      <c r="BE13" s="172"/>
      <c r="BF13" s="172"/>
      <c r="BG13" s="172"/>
      <c r="BH13" s="172"/>
      <c r="BI13" s="173"/>
      <c r="BJ13" s="172"/>
      <c r="BK13" s="172"/>
      <c r="BL13" s="172"/>
      <c r="BM13" s="173"/>
      <c r="BN13" s="172"/>
      <c r="BO13" s="172"/>
      <c r="BP13" s="172"/>
      <c r="BQ13" s="172"/>
      <c r="BR13" s="173"/>
      <c r="BS13" s="172"/>
      <c r="BT13" s="172"/>
      <c r="BU13" s="172"/>
      <c r="BV13" s="173"/>
      <c r="BW13" s="172"/>
      <c r="BX13" s="172"/>
      <c r="BY13" s="172"/>
      <c r="BZ13" s="173"/>
      <c r="CA13" s="172"/>
      <c r="CB13" s="172"/>
      <c r="CC13" s="172"/>
      <c r="CD13" s="172"/>
      <c r="CE13" s="173"/>
      <c r="CF13" s="172"/>
      <c r="CG13" s="172"/>
      <c r="CH13" s="172"/>
      <c r="CI13" s="173"/>
      <c r="CJ13" s="172"/>
      <c r="CK13" s="172"/>
      <c r="CL13" s="172"/>
      <c r="CM13" s="173"/>
      <c r="CN13" s="172"/>
      <c r="CO13" s="172"/>
      <c r="CP13" s="172"/>
      <c r="CQ13" s="172"/>
      <c r="CR13" s="173"/>
      <c r="CS13" s="172"/>
      <c r="CT13" s="172"/>
      <c r="CU13" s="172"/>
      <c r="CV13" s="174"/>
      <c r="CW13" s="175"/>
      <c r="CX13" s="172"/>
      <c r="CY13" s="172"/>
      <c r="CZ13" s="172"/>
      <c r="DA13" s="173"/>
      <c r="DB13" s="172"/>
      <c r="DC13" s="172"/>
      <c r="DD13" s="172"/>
      <c r="DE13" s="176"/>
      <c r="DF13" s="172"/>
      <c r="DG13" s="172"/>
      <c r="DH13" s="172"/>
      <c r="DI13" s="173"/>
      <c r="DJ13" s="172"/>
      <c r="DK13" s="172"/>
      <c r="DL13" s="172"/>
      <c r="DM13" s="177"/>
      <c r="DN13" s="172"/>
      <c r="DO13" s="172"/>
      <c r="DP13" s="173"/>
      <c r="DQ13" s="4"/>
      <c r="DR13" s="4"/>
      <c r="DS13" s="4"/>
      <c r="DT13" s="4"/>
      <c r="DU13" s="4"/>
      <c r="DV13" s="4"/>
      <c r="DW13" s="4"/>
      <c r="DX13" s="4"/>
      <c r="DY13" s="4"/>
      <c r="DZ13" s="4"/>
      <c r="EA13" s="4"/>
      <c r="EB13" s="4"/>
      <c r="EC13" s="4"/>
      <c r="ED13" s="4"/>
      <c r="EE13" s="4"/>
      <c r="EF13" s="22"/>
      <c r="EG13" s="22"/>
      <c r="EH13" s="22"/>
      <c r="EI13" s="22"/>
      <c r="EJ13" s="22"/>
      <c r="EK13" s="22"/>
      <c r="EL13" s="22"/>
      <c r="EM13" s="22"/>
      <c r="EN13" s="22"/>
      <c r="EO13" s="22"/>
      <c r="EP13" s="22"/>
      <c r="EQ13" s="22"/>
      <c r="ER13" s="22"/>
      <c r="ES13" s="22"/>
      <c r="ET13" s="22"/>
      <c r="EU13" s="22"/>
      <c r="EV13" s="22"/>
      <c r="EW13" s="22"/>
      <c r="EX13" s="22"/>
      <c r="EY13" s="22"/>
      <c r="EZ13" s="22"/>
      <c r="FA13" s="22"/>
      <c r="FB13" s="22"/>
      <c r="FC13" s="22"/>
      <c r="FD13" s="22"/>
      <c r="FE13" s="22"/>
      <c r="FF13" s="22"/>
      <c r="FG13" s="22"/>
      <c r="FH13" s="22"/>
      <c r="FI13" s="22"/>
      <c r="FJ13" s="22"/>
      <c r="FK13" s="22"/>
      <c r="FL13" s="22"/>
      <c r="FM13" s="22"/>
      <c r="FN13" s="22"/>
      <c r="FO13" s="22"/>
      <c r="FP13" s="22"/>
      <c r="FQ13" s="22"/>
      <c r="FR13" s="22"/>
      <c r="FS13" s="22"/>
      <c r="FT13" s="22"/>
      <c r="FU13" s="22"/>
      <c r="FV13" s="22"/>
      <c r="FW13" s="22"/>
      <c r="FX13" s="22"/>
      <c r="FY13" s="22"/>
      <c r="FZ13" s="22"/>
      <c r="GA13" s="22"/>
      <c r="GB13" s="22"/>
      <c r="GC13" s="22"/>
      <c r="GD13" s="22"/>
      <c r="GE13" s="22"/>
      <c r="GF13" s="22"/>
      <c r="GG13" s="22"/>
      <c r="GH13" s="22"/>
      <c r="GI13" s="22"/>
      <c r="GJ13" s="22"/>
      <c r="GK13" s="22"/>
      <c r="GL13" s="22"/>
      <c r="GM13" s="22"/>
      <c r="GN13" s="22"/>
      <c r="GO13" s="22"/>
      <c r="GP13" s="22"/>
      <c r="GQ13" s="22"/>
      <c r="GR13" s="22"/>
      <c r="GS13" s="22"/>
      <c r="GT13" s="22"/>
      <c r="GU13" s="22"/>
      <c r="GV13" s="22"/>
      <c r="GW13" s="22"/>
      <c r="GX13" s="22"/>
      <c r="GY13" s="22"/>
      <c r="GZ13" s="22"/>
      <c r="HA13" s="22"/>
      <c r="HB13" s="22"/>
      <c r="HC13" s="22"/>
      <c r="HD13" s="22"/>
      <c r="HE13" s="22"/>
      <c r="HF13" s="22"/>
      <c r="HG13" s="22"/>
      <c r="HH13" s="4"/>
      <c r="HI13" s="22"/>
      <c r="HJ13" s="22"/>
      <c r="HK13" s="22"/>
      <c r="HL13" s="22"/>
      <c r="HM13" s="22"/>
      <c r="HN13" s="22"/>
      <c r="HO13" s="22"/>
      <c r="HP13" s="22"/>
      <c r="HQ13" s="22"/>
      <c r="HR13" s="22"/>
      <c r="HS13" s="4"/>
      <c r="HT13" s="4"/>
      <c r="HU13" s="22"/>
      <c r="HV13" s="22"/>
      <c r="HW13" s="22"/>
      <c r="HX13" s="22"/>
      <c r="HY13" s="22"/>
      <c r="HZ13" s="22"/>
      <c r="IA13" s="22"/>
      <c r="IB13" s="22"/>
      <c r="IC13" s="22"/>
    </row>
    <row r="14" spans="2:237" s="4" customFormat="1" ht="16" hidden="1" x14ac:dyDescent="0.35">
      <c r="B14" s="37"/>
      <c r="C14" s="91"/>
      <c r="D14" s="106" t="s">
        <v>402</v>
      </c>
      <c r="E14" s="159">
        <f>_xlfn.IFNA('HAVERW for table'!P6,AVERAGE('HAVERW for table'!P6:P8))</f>
        <v>109.04428571428571</v>
      </c>
      <c r="F14" s="159">
        <f>_xlfn.IFNA('HAVERW for table'!Q6,AVERAGE('HAVERW for table'!Q6:Q8))</f>
        <v>95.80714285714285</v>
      </c>
      <c r="G14" s="159">
        <f>_xlfn.IFNA('HAVERW for table'!R6,AVERAGE('HAVERW for table'!R6:R8))</f>
        <v>64.989999999999995</v>
      </c>
      <c r="H14" s="159">
        <f>_xlfn.IFNA('HAVERW for table'!S6,AVERAGE('HAVERW for table'!S6:S8))</f>
        <v>36.167142857142856</v>
      </c>
      <c r="I14" s="160">
        <f>_xlfn.IFNA('HAVERW for table'!T6,AVERAGE('HAVERW for table'!T6:T8))</f>
        <v>33.097142857142856</v>
      </c>
      <c r="J14" s="159">
        <f>_xlfn.IFNA('HAVERW for table'!U6,AVERAGE('HAVERW for table'!U6:U8))</f>
        <v>33.731428571428573</v>
      </c>
      <c r="K14" s="159">
        <f>_xlfn.IFNA('HAVERW for table'!V6,AVERAGE('HAVERW for table'!V6:V8))</f>
        <v>36.767142857142865</v>
      </c>
      <c r="L14" s="159">
        <f>_xlfn.IFNA('HAVERW for table'!W6,AVERAGE('HAVERW for table'!W6:W8))</f>
        <v>40.741428571428571</v>
      </c>
      <c r="M14" s="160">
        <f>_xlfn.IFNA('HAVERW for table'!X6,AVERAGE('HAVERW for table'!X6:X8))</f>
        <v>42.351428571428578</v>
      </c>
      <c r="N14" s="159">
        <f>_xlfn.IFNA('HAVERW for table'!Y6,AVERAGE('HAVERW for table'!Y6:Y8))</f>
        <v>45.018571428571427</v>
      </c>
      <c r="O14" s="159">
        <f>_xlfn.IFNA('HAVERW for table'!Z6,AVERAGE('HAVERW for table'!Z6:Z8))</f>
        <v>57.879999999999995</v>
      </c>
      <c r="P14" s="159">
        <f>_xlfn.IFNA('HAVERW for table'!AA6,AVERAGE('HAVERW for table'!AA6:AA8))</f>
        <v>65.314285714285717</v>
      </c>
      <c r="Q14" s="160">
        <f>_xlfn.IFNA('HAVERW for table'!AB6,AVERAGE('HAVERW for table'!AB6:AB8))</f>
        <v>75.924285714285716</v>
      </c>
      <c r="R14" s="159">
        <f>_xlfn.IFNA('HAVERW for table'!AC6,AVERAGE('HAVERW for table'!AC6:AC8))</f>
        <v>74.210000000000008</v>
      </c>
      <c r="S14" s="159">
        <f>_xlfn.IFNA('HAVERW for table'!AD6,AVERAGE('HAVERW for table'!AD6:AD8))</f>
        <v>77.33142857142856</v>
      </c>
      <c r="T14" s="159">
        <f>_xlfn.IFNA('HAVERW for table'!AE6,AVERAGE('HAVERW for table'!AE6:AE8))</f>
        <v>83.165714285714301</v>
      </c>
      <c r="U14" s="159">
        <f>_xlfn.IFNA('HAVERW for table'!AF6,AVERAGE('HAVERW for table'!AF6:AF8))</f>
        <v>94.13428571428571</v>
      </c>
      <c r="V14" s="160">
        <f>_xlfn.IFNA('HAVERW for table'!AG6,AVERAGE('HAVERW for table'!AG6:AG8))</f>
        <v>93.450000000000017</v>
      </c>
      <c r="W14" s="159">
        <f>_xlfn.IFNA('HAVERW for table'!AH6,AVERAGE('HAVERW for table'!AH6:AH8))</f>
        <v>104.02571428571427</v>
      </c>
      <c r="X14" s="159">
        <f>_xlfn.IFNA('HAVERW for table'!AI6,AVERAGE('HAVERW for table'!AI6:AI8))</f>
        <v>110.95714285714284</v>
      </c>
      <c r="Y14" s="159">
        <f>_xlfn.IFNA('HAVERW for table'!AJ6,AVERAGE('HAVERW for table'!AJ6:AJ8))</f>
        <v>117.95</v>
      </c>
      <c r="Z14" s="160">
        <f>_xlfn.IFNA('HAVERW for table'!AK6,AVERAGE('HAVERW for table'!AK6:AK8))</f>
        <v>124.77285714285712</v>
      </c>
      <c r="AA14" s="159">
        <f>_xlfn.IFNA('HAVERW for table'!AL6,AVERAGE('HAVERW for table'!AL6:AL8))</f>
        <v>128.3857142857143</v>
      </c>
      <c r="AB14" s="159">
        <f>_xlfn.IFNA('HAVERW for table'!AM6,AVERAGE('HAVERW for table'!AM6:AM8))</f>
        <v>126.76571428571431</v>
      </c>
      <c r="AC14" s="159">
        <f>_xlfn.IFNA('HAVERW for table'!AN6,AVERAGE('HAVERW for table'!AN6:AN8))</f>
        <v>128.34428571428572</v>
      </c>
      <c r="AD14" s="159">
        <f>_xlfn.IFNA('HAVERW for table'!AO6,AVERAGE('HAVERW for table'!AO6:AO8))</f>
        <v>132.17142857142858</v>
      </c>
      <c r="AE14" s="160">
        <f>_xlfn.IFNA('HAVERW for table'!AP6,AVERAGE('HAVERW for table'!AP6:AP8))</f>
        <v>127.90285714285717</v>
      </c>
      <c r="AF14" s="159">
        <f>_xlfn.IFNA('HAVERW for table'!AQ6,AVERAGE('HAVERW for table'!AQ6:AQ8))</f>
        <v>124.94142857142856</v>
      </c>
      <c r="AG14" s="159">
        <f>_xlfn.IFNA('HAVERW for table'!AR6,AVERAGE('HAVERW for table'!AR6:AR8))</f>
        <v>126.30428571428571</v>
      </c>
      <c r="AH14" s="159">
        <f>_xlfn.IFNA('HAVERW for table'!AS6,AVERAGE('HAVERW for table'!AS6:AS8))</f>
        <v>114.49571428571427</v>
      </c>
      <c r="AI14" s="160">
        <f>_xlfn.IFNA('HAVERW for table'!AT6,AVERAGE('HAVERW for table'!AT6:AT8))</f>
        <v>106.61714285714287</v>
      </c>
      <c r="AJ14" s="159">
        <f>_xlfn.IFNA('HAVERW for table'!AU6,AVERAGE('HAVERW for table'!AU6:AU8))</f>
        <v>105.95428571428572</v>
      </c>
      <c r="AK14" s="159">
        <f>_xlfn.IFNA('HAVERW for table'!AV6,AVERAGE('HAVERW for table'!AV6:AV8))</f>
        <v>102.46142857142856</v>
      </c>
      <c r="AL14" s="159">
        <f>_xlfn.IFNA('HAVERW for table'!AW6,AVERAGE('HAVERW for table'!AW6:AW8))</f>
        <v>101.44285714285716</v>
      </c>
      <c r="AM14" s="160">
        <f>_xlfn.IFNA('HAVERW for table'!AX6,AVERAGE('HAVERW for table'!AX6:AX8))</f>
        <v>104.87428571428572</v>
      </c>
      <c r="AN14" s="159">
        <f>_xlfn.IFNA('HAVERW for table'!AY6,AVERAGE('HAVERW for table'!AY6:AY8))</f>
        <v>83.375714285714281</v>
      </c>
      <c r="AO14" s="159">
        <f>_xlfn.IFNA('HAVERW for table'!AZ6,AVERAGE('HAVERW for table'!AZ6:AZ8))</f>
        <v>75.968571428571437</v>
      </c>
      <c r="AP14" s="159">
        <f>_xlfn.IFNA('HAVERW for table'!BA6,AVERAGE('HAVERW for table'!BA6:BA8))</f>
        <v>77.331428571428575</v>
      </c>
      <c r="AQ14" s="160">
        <f>_xlfn.IFNA('HAVERW for table'!BB6,AVERAGE('HAVERW for table'!BB6:BB8))</f>
        <v>78.53</v>
      </c>
      <c r="AR14" s="159">
        <f>_xlfn.IFNA('HAVERW for table'!BC6,AVERAGE('HAVERW for table'!BC6:BC8))</f>
        <v>87.981428571428594</v>
      </c>
      <c r="AS14" s="159">
        <f>_xlfn.IFNA('HAVERW for table'!BD6,AVERAGE('HAVERW for table'!BD6:BD8))</f>
        <v>91.208571428571432</v>
      </c>
      <c r="AT14" s="159">
        <f>_xlfn.IFNA('HAVERW for table'!BE6,AVERAGE('HAVERW for table'!BE6:BE8))</f>
        <v>90.181428571428555</v>
      </c>
      <c r="AU14" s="159">
        <f>_xlfn.IFNA('HAVERW for table'!BF6,AVERAGE('HAVERW for table'!BF6:BF8))</f>
        <v>63.301428571428566</v>
      </c>
      <c r="AV14" s="160">
        <f>_xlfn.IFNA('HAVERW for table'!BG6,AVERAGE('HAVERW for table'!BG6:BG8))</f>
        <v>58.804285714285712</v>
      </c>
      <c r="AW14" s="159">
        <f>_xlfn.IFNA('HAVERW for table'!BH6,AVERAGE('HAVERW for table'!BH6:BH8))</f>
        <v>62.002857142857138</v>
      </c>
      <c r="AX14" s="159">
        <f>_xlfn.IFNA('HAVERW for table'!BI6,AVERAGE('HAVERW for table'!BI6:BI8))</f>
        <v>63.642857142857146</v>
      </c>
      <c r="AY14" s="159">
        <f>_xlfn.IFNA('HAVERW for table'!BJ6,AVERAGE('HAVERW for table'!BJ6:BJ8))</f>
        <v>66.058571428571426</v>
      </c>
      <c r="AZ14" s="160">
        <f>_xlfn.IFNA('HAVERW for table'!BK6,AVERAGE('HAVERW for table'!BK6:BK8))</f>
        <v>68.260000000000005</v>
      </c>
      <c r="BA14" s="159">
        <f>_xlfn.IFNA('HAVERW for table'!BL6,AVERAGE('HAVERW for table'!BL6:BL8))</f>
        <v>69.52428571428571</v>
      </c>
      <c r="BB14" s="159">
        <f>_xlfn.IFNA('HAVERW for table'!BM6,AVERAGE('HAVERW for table'!BM6:BM8))</f>
        <v>69.928571428571416</v>
      </c>
      <c r="BC14" s="159">
        <f>_xlfn.IFNA('HAVERW for table'!BN6,AVERAGE('HAVERW for table'!BN6:BN8))</f>
        <v>75.28</v>
      </c>
      <c r="BD14" s="160">
        <f>_xlfn.IFNA('HAVERW for table'!BO6,AVERAGE('HAVERW for table'!BO6:BO8))</f>
        <v>80.151428571428568</v>
      </c>
      <c r="BE14" s="159">
        <f>_xlfn.IFNA('HAVERW for table'!BP6,AVERAGE('HAVERW for table'!BP6:BP8))</f>
        <v>79.962857142857146</v>
      </c>
      <c r="BF14" s="159">
        <f>_xlfn.IFNA('HAVERW for table'!BQ6,AVERAGE('HAVERW for table'!BQ6:BQ8))</f>
        <v>80.349999999999994</v>
      </c>
      <c r="BG14" s="159">
        <f>_xlfn.IFNA('HAVERW for table'!BR6,AVERAGE('HAVERW for table'!BR6:BR8))</f>
        <v>84.011428571428567</v>
      </c>
      <c r="BH14" s="159">
        <f>_xlfn.IFNA('HAVERW for table'!BS6,AVERAGE('HAVERW for table'!BS6:BS8))</f>
        <v>87.228571428571414</v>
      </c>
      <c r="BI14" s="160">
        <f>_xlfn.IFNA('HAVERW for table'!BT6,AVERAGE('HAVERW for table'!BT6:BT8))</f>
        <v>94.159999999999982</v>
      </c>
      <c r="BJ14" s="159">
        <f>_xlfn.IFNA('HAVERW for table'!BU6,AVERAGE('HAVERW for table'!BU6:BU8))</f>
        <v>96.72999999999999</v>
      </c>
      <c r="BK14" s="159">
        <f>_xlfn.IFNA('HAVERW for table'!BV6,AVERAGE('HAVERW for table'!BV6:BV8))</f>
        <v>109.83714285714287</v>
      </c>
      <c r="BL14" s="159">
        <f>_xlfn.IFNA('HAVERW for table'!BW6,AVERAGE('HAVERW for table'!BW6:BW8))</f>
        <v>108.98428571428573</v>
      </c>
      <c r="BM14" s="160">
        <f>_xlfn.IFNA('HAVERW for table'!BX6,AVERAGE('HAVERW for table'!BX6:BX8))</f>
        <v>110.6442857142857</v>
      </c>
      <c r="BN14" s="159">
        <f>_xlfn.IFNA('HAVERW for table'!BY6,AVERAGE('HAVERW for table'!BY6:BY8))</f>
        <v>108.57142857142857</v>
      </c>
      <c r="BO14" s="159">
        <f>_xlfn.IFNA('HAVERW for table'!BZ6,AVERAGE('HAVERW for table'!BZ6:BZ8))</f>
        <v>110.55142857142857</v>
      </c>
      <c r="BP14" s="159">
        <f>_xlfn.IFNA('HAVERW for table'!CA6,AVERAGE('HAVERW for table'!CA6:CA8))</f>
        <v>119.51714285714284</v>
      </c>
      <c r="BQ14" s="159">
        <f>_xlfn.IFNA('HAVERW for table'!CB6,AVERAGE('HAVERW for table'!CB6:CB8))</f>
        <v>131.12142857142857</v>
      </c>
      <c r="BR14" s="160">
        <f>_xlfn.IFNA('HAVERW for table'!CC6,AVERAGE('HAVERW for table'!CC6:CC8))</f>
        <v>144.92714285714285</v>
      </c>
      <c r="BS14" s="159">
        <f>_xlfn.IFNA('HAVERW for table'!CD6,AVERAGE('HAVERW for table'!CD6:CD8))</f>
        <v>131.48142857142855</v>
      </c>
      <c r="BT14" s="159">
        <f>_xlfn.IFNA('HAVERW for table'!CE6,AVERAGE('HAVERW for table'!CE6:CE8))</f>
        <v>128.71428571428572</v>
      </c>
      <c r="BU14" s="159">
        <f>_xlfn.IFNA('HAVERW for table'!CF6,AVERAGE('HAVERW for table'!CF6:CF8))</f>
        <v>132.27714285714288</v>
      </c>
      <c r="BV14" s="160">
        <f>_xlfn.IFNA('HAVERW for table'!CG6,AVERAGE('HAVERW for table'!CG6:CG8))</f>
        <v>132.89285714285714</v>
      </c>
      <c r="BW14" s="159">
        <f>_xlfn.IFNA('HAVERW for table'!CH6,AVERAGE('HAVERW for table'!CH6:CH8))</f>
        <v>131.12857142857143</v>
      </c>
      <c r="BX14" s="159">
        <f>_xlfn.IFNA('HAVERW for table'!CI6,AVERAGE('HAVERW for table'!CI6:CI8))</f>
        <v>137.82571428571427</v>
      </c>
      <c r="BY14" s="159">
        <f>_xlfn.IFNA('HAVERW for table'!CJ6,AVERAGE('HAVERW for table'!CJ6:CJ8))</f>
        <v>142.03</v>
      </c>
      <c r="BZ14" s="160">
        <f>_xlfn.IFNA('HAVERW for table'!CK6,AVERAGE('HAVERW for table'!CK6:CK8))</f>
        <v>147.16857142857143</v>
      </c>
      <c r="CA14" s="159">
        <f>_xlfn.IFNA('HAVERW for table'!CL6,AVERAGE('HAVERW for table'!CL6:CL8))</f>
        <v>148.99571428571426</v>
      </c>
      <c r="CB14" s="159">
        <f>_xlfn.IFNA('HAVERW for table'!CM6,AVERAGE('HAVERW for table'!CM6:CM8))</f>
        <v>152.99571428571426</v>
      </c>
      <c r="CC14" s="159">
        <f>_xlfn.IFNA('HAVERW for table'!CN6,AVERAGE('HAVERW for table'!CN6:CN8))</f>
        <v>151.94</v>
      </c>
      <c r="CD14" s="159">
        <f>_xlfn.IFNA('HAVERW for table'!CO6,AVERAGE('HAVERW for table'!CO6:CO8))</f>
        <v>154.26142857142858</v>
      </c>
      <c r="CE14" s="160">
        <f>_xlfn.IFNA('HAVERW for table'!CP6,AVERAGE('HAVERW for table'!CP6:CP8))</f>
        <v>145.44428571428574</v>
      </c>
      <c r="CF14" s="159">
        <f>_xlfn.IFNA('HAVERW for table'!CQ6,AVERAGE('HAVERW for table'!CQ6:CQ8))</f>
        <v>145.58571428571429</v>
      </c>
      <c r="CG14" s="159">
        <f>_xlfn.IFNA('HAVERW for table'!CR6,AVERAGE('HAVERW for table'!CR6:CR8))</f>
        <v>145.34571428571425</v>
      </c>
      <c r="CH14" s="159">
        <f>_xlfn.IFNA('HAVERW for table'!CS6,AVERAGE('HAVERW for table'!CS6:CS8))</f>
        <v>147.83571428571432</v>
      </c>
      <c r="CI14" s="160">
        <f>_xlfn.IFNA('HAVERW for table'!CT6,AVERAGE('HAVERW for table'!CT6:CT8))</f>
        <v>139.10285714285715</v>
      </c>
      <c r="CJ14" s="159">
        <f>_xlfn.IFNA('HAVERW for table'!CU6,AVERAGE('HAVERW for table'!CU6:CU8))</f>
        <v>138.17428571428573</v>
      </c>
      <c r="CK14" s="159">
        <f>_xlfn.IFNA('HAVERW for table'!CV6,AVERAGE('HAVERW for table'!CV6:CV8))</f>
        <v>138.16</v>
      </c>
      <c r="CL14" s="159">
        <f>_xlfn.IFNA('HAVERW for table'!CW6,AVERAGE('HAVERW for table'!CW6:CW8))</f>
        <v>140.70571428571427</v>
      </c>
      <c r="CM14" s="160">
        <f>_xlfn.IFNA('HAVERW for table'!CX6,AVERAGE('HAVERW for table'!CX6:CX8))</f>
        <v>149.47142857142856</v>
      </c>
      <c r="CN14" s="159">
        <f>_xlfn.IFNA('HAVERW for table'!CY6,AVERAGE('HAVERW for table'!CY6:CY8))</f>
        <v>136.52571428571429</v>
      </c>
      <c r="CO14" s="159">
        <f>_xlfn.IFNA('HAVERW for table'!CZ6,AVERAGE('HAVERW for table'!CZ6:CZ8))</f>
        <v>136.04857142857142</v>
      </c>
      <c r="CP14" s="159">
        <f>_xlfn.IFNA('HAVERW for table'!DA6,AVERAGE('HAVERW for table'!DA6:DA8))</f>
        <v>136.67857142857142</v>
      </c>
      <c r="CQ14" s="159">
        <f>_xlfn.IFNA('HAVERW for table'!DB6,AVERAGE('HAVERW for table'!DB6:DB8))</f>
        <v>137.6442857142857</v>
      </c>
      <c r="CR14" s="160">
        <f>_xlfn.IFNA('HAVERW for table'!DC6,AVERAGE('HAVERW for table'!DC6:DC8))</f>
        <v>136.14714285714285</v>
      </c>
      <c r="CS14" s="159">
        <f>_xlfn.IFNA('HAVERW for table'!DD6,AVERAGE('HAVERW for table'!DD6:DD8))</f>
        <v>134.35285714285712</v>
      </c>
      <c r="CT14" s="159">
        <f>_xlfn.IFNA('HAVERW for table'!DE6,AVERAGE('HAVERW for table'!DE6:DE8))</f>
        <v>128.76428571428571</v>
      </c>
      <c r="CU14" s="159">
        <f>_xlfn.IFNA('HAVERW for table'!DF6,AVERAGE('HAVERW for table'!DF6:DF8))</f>
        <v>101.60000000000001</v>
      </c>
      <c r="CV14" s="161">
        <f>_xlfn.IFNA('HAVERW for table'!DG6,AVERAGE('HAVERW for table'!DG6:DG8))</f>
        <v>103.49285714285715</v>
      </c>
      <c r="CW14" s="162">
        <f>_xlfn.IFNA('HAVERW for table'!DH6,AVERAGE('HAVERW for table'!DH6:DH8))</f>
        <v>110.29857142857144</v>
      </c>
      <c r="CX14" s="159">
        <f>_xlfn.IFNA('HAVERW for table'!DI6,AVERAGE('HAVERW for table'!DI6:DI8))</f>
        <v>123.74285714285715</v>
      </c>
      <c r="CY14" s="159">
        <f>_xlfn.IFNA('HAVERW for table'!DJ6,AVERAGE('HAVERW for table'!DJ6:DJ8))</f>
        <v>127.99142857142856</v>
      </c>
      <c r="CZ14" s="159">
        <f>_xlfn.IFNA('HAVERW for table'!DK6,AVERAGE('HAVERW for table'!DK6:DK8))</f>
        <v>131.37428571428572</v>
      </c>
      <c r="DA14" s="160">
        <f>_xlfn.IFNA('HAVERW for table'!DL6,AVERAGE('HAVERW for table'!DL6:DL8))</f>
        <v>132.84857142857143</v>
      </c>
      <c r="DB14" s="159">
        <f>_xlfn.IFNA('HAVERW for table'!DM6,AVERAGE('HAVERW for table'!DM6:DM8))</f>
        <v>136.31428571428569</v>
      </c>
      <c r="DC14" s="159">
        <f>_xlfn.IFNA('HAVERW for table'!DN6,AVERAGE('HAVERW for table'!DN6:DN8))</f>
        <v>140.7657142857143</v>
      </c>
      <c r="DD14" s="159">
        <f>_xlfn.IFNA('HAVERW for table'!DO6,AVERAGE('HAVERW for table'!DO6:DO8))</f>
        <v>148.77285714285716</v>
      </c>
      <c r="DE14" s="163">
        <f>_xlfn.IFNA('HAVERW for table'!DP6,AVERAGE('HAVERW for table'!DP6:DP8))</f>
        <v>146.03142857142856</v>
      </c>
      <c r="DF14" s="159">
        <f>_xlfn.IFNA('HAVERW for table'!DQ6,AVERAGE('HAVERW for table'!DQ6:DQ8))</f>
        <v>142.92857142857142</v>
      </c>
      <c r="DG14" s="159">
        <f>_xlfn.IFNA('HAVERW for table'!DR6,AVERAGE('HAVERW for table'!DR6:DR8))</f>
        <v>146.93571428571428</v>
      </c>
      <c r="DH14" s="159">
        <f>_xlfn.IFNA('HAVERW for table'!DS6,AVERAGE('HAVERW for table'!DS6:DS8))</f>
        <v>150.51000000000002</v>
      </c>
      <c r="DI14" s="160">
        <f>_xlfn.IFNA('HAVERW for table'!DT6,AVERAGE('HAVERW for table'!DT6:DT8))</f>
        <v>143.0242857142857</v>
      </c>
      <c r="DJ14" s="159">
        <f>_xlfn.IFNA('HAVERW for table'!DU6,AVERAGE('HAVERW for table'!DU6:DU8))</f>
        <v>148.58571428571426</v>
      </c>
      <c r="DK14" s="159">
        <f>_xlfn.IFNA('HAVERW for table'!DV6,AVERAGE('HAVERW for table'!DV6:DV8))</f>
        <v>0</v>
      </c>
      <c r="DL14" s="159">
        <f>_xlfn.IFNA('HAVERW for table'!DW6,AVERAGE('HAVERW for table'!DW6:DW8))</f>
        <v>0</v>
      </c>
      <c r="DM14" s="164">
        <f>_xlfn.IFNA('HAVERW for table'!DX6,AVERAGE('HAVERW for table'!DX6:DX8))</f>
        <v>0</v>
      </c>
      <c r="DN14" s="159">
        <f>_xlfn.IFNA('HAVERW for table'!DY6,AVERAGE('HAVERW for table'!DY6:DY8))</f>
        <v>0</v>
      </c>
      <c r="DO14" s="159">
        <f>_xlfn.IFNA('HAVERW for table'!DZ6,AVERAGE('HAVERW for table'!DZ6:DZ8))</f>
        <v>0</v>
      </c>
      <c r="DP14" s="160"/>
      <c r="EF14" s="22"/>
      <c r="EG14" s="22"/>
      <c r="EH14" s="22"/>
      <c r="EI14" s="22"/>
      <c r="EJ14" s="22"/>
      <c r="EK14" s="22"/>
      <c r="EL14" s="22"/>
      <c r="EM14" s="22"/>
      <c r="EN14" s="22"/>
      <c r="EO14" s="22"/>
      <c r="EP14" s="22"/>
      <c r="EQ14" s="22"/>
      <c r="ER14" s="22"/>
      <c r="ES14" s="22"/>
      <c r="ET14" s="22"/>
      <c r="EU14" s="22"/>
      <c r="EV14" s="22"/>
      <c r="EW14" s="22"/>
      <c r="EX14" s="22"/>
      <c r="EY14" s="22"/>
      <c r="EZ14" s="22"/>
      <c r="FA14" s="22"/>
      <c r="FB14" s="22"/>
      <c r="FC14" s="22"/>
      <c r="FD14" s="22"/>
      <c r="FE14" s="22"/>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I14" s="22"/>
      <c r="HJ14" s="22"/>
      <c r="HK14" s="22"/>
      <c r="HL14" s="22"/>
      <c r="HM14" s="22"/>
      <c r="HN14" s="22"/>
      <c r="HO14" s="22"/>
      <c r="HP14" s="22"/>
      <c r="HQ14" s="22"/>
      <c r="HR14" s="22"/>
      <c r="HU14" s="22"/>
      <c r="HV14" s="22"/>
      <c r="HW14" s="22"/>
      <c r="HX14" s="22"/>
      <c r="HY14" s="22"/>
      <c r="HZ14" s="22"/>
      <c r="IA14" s="22"/>
      <c r="IB14" s="22"/>
      <c r="IC14" s="22"/>
    </row>
    <row r="15" spans="2:237" s="4" customFormat="1" ht="16" x14ac:dyDescent="0.35">
      <c r="B15" s="37"/>
      <c r="C15" s="91"/>
      <c r="D15" s="106" t="s">
        <v>426</v>
      </c>
      <c r="E15" s="159">
        <f>_xlfn.IFNA('HAVERW for table'!P20,'HAVERW for table'!P20)</f>
        <v>2.2857142857142856</v>
      </c>
      <c r="F15" s="159">
        <f>_xlfn.IFNA('HAVERW for table'!Q20,'HAVERW for table'!Q20)</f>
        <v>-3.7142857142857144</v>
      </c>
      <c r="G15" s="159">
        <f>_xlfn.IFNA('HAVERW for table'!R20,'HAVERW for table'!R20)</f>
        <v>-27.714285714285715</v>
      </c>
      <c r="H15" s="159">
        <f>_xlfn.IFNA('HAVERW for table'!S20,'HAVERW for table'!S20)</f>
        <v>-72.428571428571431</v>
      </c>
      <c r="I15" s="160">
        <f>_xlfn.IFNA('HAVERW for table'!T20,'HAVERW for table'!T20)</f>
        <v>-76.714285714285708</v>
      </c>
      <c r="J15" s="159">
        <f>_xlfn.IFNA('HAVERW for table'!U20,'HAVERW for table'!U20)</f>
        <v>-76.857142857142861</v>
      </c>
      <c r="K15" s="159">
        <f>_xlfn.IFNA('HAVERW for table'!V20,'HAVERW for table'!V20)</f>
        <v>-75.714285714285708</v>
      </c>
      <c r="L15" s="159">
        <f>_xlfn.IFNA('HAVERW for table'!W20,'HAVERW for table'!W20)</f>
        <v>-73.714285714285708</v>
      </c>
      <c r="M15" s="160">
        <f>_xlfn.IFNA('HAVERW for table'!X20,'HAVERW for table'!X20)</f>
        <v>-74.428571428571431</v>
      </c>
      <c r="N15" s="159">
        <f>_xlfn.IFNA('HAVERW for table'!Y20,'HAVERW for table'!Y20)</f>
        <v>-72.571428571428569</v>
      </c>
      <c r="O15" s="159">
        <f>_xlfn.IFNA('HAVERW for table'!Z20,'HAVERW for table'!Z20)</f>
        <v>-69.571428571428569</v>
      </c>
      <c r="P15" s="159">
        <f>_xlfn.IFNA('HAVERW for table'!AA20,'HAVERW for table'!AA20)</f>
        <v>-66.285714285714292</v>
      </c>
      <c r="Q15" s="160">
        <f>_xlfn.IFNA('HAVERW for table'!AB20,'HAVERW for table'!AB20)</f>
        <v>-63.285714285714285</v>
      </c>
      <c r="R15" s="159">
        <f>_xlfn.IFNA('HAVERW for table'!AC20,'HAVERW for table'!AC20)</f>
        <v>-62.571428571428569</v>
      </c>
      <c r="S15" s="159">
        <f>_xlfn.IFNA('HAVERW for table'!AD20,'HAVERW for table'!AD20)</f>
        <v>-60.428571428571431</v>
      </c>
      <c r="T15" s="159">
        <f>_xlfn.IFNA('HAVERW for table'!AE20,'HAVERW for table'!AE20)</f>
        <v>-52.857142857142854</v>
      </c>
      <c r="U15" s="159">
        <f>_xlfn.IFNA('HAVERW for table'!AF20,'HAVERW for table'!AF20)</f>
        <v>-51</v>
      </c>
      <c r="V15" s="160">
        <f>_xlfn.IFNA('HAVERW for table'!AG20,'HAVERW for table'!AG20)</f>
        <v>-47.428571428571431</v>
      </c>
      <c r="W15" s="159">
        <f>_xlfn.IFNA('HAVERW for table'!AH20,'HAVERW for table'!AH20)</f>
        <v>-41.571428571428569</v>
      </c>
      <c r="X15" s="159">
        <f>_xlfn.IFNA('HAVERW for table'!AI20,'HAVERW for table'!AI20)</f>
        <v>-34.714285714285715</v>
      </c>
      <c r="Y15" s="159">
        <f>_xlfn.IFNA('HAVERW for table'!AJ20,'HAVERW for table'!AJ20)</f>
        <v>-31</v>
      </c>
      <c r="Z15" s="160">
        <f>_xlfn.IFNA('HAVERW for table'!AK20,'HAVERW for table'!AK20)</f>
        <v>-28</v>
      </c>
      <c r="AA15" s="159">
        <f>_xlfn.IFNA('HAVERW for table'!AL20,'HAVERW for table'!AL20)</f>
        <v>-23.428571428571427</v>
      </c>
      <c r="AB15" s="159">
        <f>_xlfn.IFNA('HAVERW for table'!AM20,'HAVERW for table'!AM20)</f>
        <v>-21.428571428571427</v>
      </c>
      <c r="AC15" s="159">
        <f>_xlfn.IFNA('HAVERW for table'!AN20,'HAVERW for table'!AN20)</f>
        <v>-19.571428571428573</v>
      </c>
      <c r="AD15" s="159">
        <f>_xlfn.IFNA('HAVERW for table'!AO20,'HAVERW for table'!AO20)</f>
        <v>-14.571428571428571</v>
      </c>
      <c r="AE15" s="160">
        <f>_xlfn.IFNA('HAVERW for table'!AP20,'HAVERW for table'!AP20)</f>
        <v>-17.142857142857142</v>
      </c>
      <c r="AF15" s="159">
        <f>_xlfn.IFNA('HAVERW for table'!AQ20,'HAVERW for table'!AQ20)</f>
        <v>-20.857142857142858</v>
      </c>
      <c r="AG15" s="159">
        <f>_xlfn.IFNA('HAVERW for table'!AR20,'HAVERW for table'!AR20)</f>
        <v>-21.142857142857142</v>
      </c>
      <c r="AH15" s="159">
        <f>_xlfn.IFNA('HAVERW for table'!AS20,'HAVERW for table'!AS20)</f>
        <v>-24.285714285714285</v>
      </c>
      <c r="AI15" s="160">
        <f>_xlfn.IFNA('HAVERW for table'!AT20,'HAVERW for table'!AT20)</f>
        <v>-26.428571428571427</v>
      </c>
      <c r="AJ15" s="159">
        <f>_xlfn.IFNA('HAVERW for table'!AU20,'HAVERW for table'!AU20)</f>
        <v>-26.714285714285715</v>
      </c>
      <c r="AK15" s="159">
        <f>_xlfn.IFNA('HAVERW for table'!AV20,'HAVERW for table'!AV20)</f>
        <v>-28.571428571428573</v>
      </c>
      <c r="AL15" s="159">
        <f>_xlfn.IFNA('HAVERW for table'!AW20,'HAVERW for table'!AW20)</f>
        <v>-29.428571428571427</v>
      </c>
      <c r="AM15" s="160">
        <f>_xlfn.IFNA('HAVERW for table'!AX20,'HAVERW for table'!AX20)</f>
        <v>-27.285714285714285</v>
      </c>
      <c r="AN15" s="159">
        <f>_xlfn.IFNA('HAVERW for table'!AY20,'HAVERW for table'!AY20)</f>
        <v>-39.142857142857146</v>
      </c>
      <c r="AO15" s="159">
        <f>_xlfn.IFNA('HAVERW for table'!AZ20,'HAVERW for table'!AZ20)</f>
        <v>-51</v>
      </c>
      <c r="AP15" s="159">
        <f>_xlfn.IFNA('HAVERW for table'!BA20,'HAVERW for table'!BA20)</f>
        <v>-50</v>
      </c>
      <c r="AQ15" s="160">
        <f>_xlfn.IFNA('HAVERW for table'!BB20,'HAVERW for table'!BB20)</f>
        <v>-48.428571428571431</v>
      </c>
      <c r="AR15" s="159">
        <f>_xlfn.IFNA('HAVERW for table'!BC20,'HAVERW for table'!BC20)</f>
        <v>-36.571428571428569</v>
      </c>
      <c r="AS15" s="159">
        <f>_xlfn.IFNA('HAVERW for table'!BD20,'HAVERW for table'!BD20)</f>
        <v>-33</v>
      </c>
      <c r="AT15" s="159">
        <f>_xlfn.IFNA('HAVERW for table'!BE20,'HAVERW for table'!BE20)</f>
        <v>-32.571428571428569</v>
      </c>
      <c r="AU15" s="159">
        <f>_xlfn.IFNA('HAVERW for table'!BF20,'HAVERW for table'!BF20)</f>
        <v>-49.285714285714285</v>
      </c>
      <c r="AV15" s="160">
        <f>_xlfn.IFNA('HAVERW for table'!BG20,'HAVERW for table'!BG20)</f>
        <v>-58.285714285714285</v>
      </c>
      <c r="AW15" s="159">
        <f>_xlfn.IFNA('HAVERW for table'!BH20,'HAVERW for table'!BH20)</f>
        <v>-62.571428571428569</v>
      </c>
      <c r="AX15" s="159">
        <f>_xlfn.IFNA('HAVERW for table'!BI20,'HAVERW for table'!BI20)</f>
        <v>-64.428571428571431</v>
      </c>
      <c r="AY15" s="159">
        <f>_xlfn.IFNA('HAVERW for table'!BJ20,'HAVERW for table'!BJ20)</f>
        <v>-64.285714285714292</v>
      </c>
      <c r="AZ15" s="160">
        <f>_xlfn.IFNA('HAVERW for table'!BK20,'HAVERW for table'!BK20)</f>
        <v>-62</v>
      </c>
      <c r="BA15" s="159">
        <f>_xlfn.IFNA('HAVERW for table'!BL20,'HAVERW for table'!BL20)</f>
        <v>-61.285714285714285</v>
      </c>
      <c r="BB15" s="159">
        <f>_xlfn.IFNA('HAVERW for table'!BM20,'HAVERW for table'!BM20)</f>
        <v>-60.571428571428569</v>
      </c>
      <c r="BC15" s="159">
        <f>_xlfn.IFNA('HAVERW for table'!BN20,'HAVERW for table'!BN20)</f>
        <v>-56.571428571428569</v>
      </c>
      <c r="BD15" s="160">
        <f>_xlfn.IFNA('HAVERW for table'!BO20,'HAVERW for table'!BO20)</f>
        <v>-53.714285714285715</v>
      </c>
      <c r="BE15" s="159">
        <f>_xlfn.IFNA('HAVERW for table'!BP20,'HAVERW for table'!BP20)</f>
        <v>-53.571428571428569</v>
      </c>
      <c r="BF15" s="159">
        <f>_xlfn.IFNA('HAVERW for table'!BQ20,'HAVERW for table'!BQ20)</f>
        <v>-52.857142857142854</v>
      </c>
      <c r="BG15" s="159">
        <f>_xlfn.IFNA('HAVERW for table'!BR20,'HAVERW for table'!BR20)</f>
        <v>-51.285714285714285</v>
      </c>
      <c r="BH15" s="159">
        <f>_xlfn.IFNA('HAVERW for table'!BS20,'HAVERW for table'!BS20)</f>
        <v>-50.571428571428569</v>
      </c>
      <c r="BI15" s="160">
        <f>_xlfn.IFNA('HAVERW for table'!BT20,'HAVERW for table'!BT20)</f>
        <v>-48.142857142857146</v>
      </c>
      <c r="BJ15" s="159">
        <f>_xlfn.IFNA('HAVERW for table'!BU20,'HAVERW for table'!BU20)</f>
        <v>-48.714285714285715</v>
      </c>
      <c r="BK15" s="159">
        <f>_xlfn.IFNA('HAVERW for table'!BV20,'HAVERW for table'!BV20)</f>
        <v>-28.285714285714285</v>
      </c>
      <c r="BL15" s="159">
        <f>_xlfn.IFNA('HAVERW for table'!BW20,'HAVERW for table'!BW20)</f>
        <v>-29.285714285714285</v>
      </c>
      <c r="BM15" s="160">
        <f>_xlfn.IFNA('HAVERW for table'!BX20,'HAVERW for table'!BX20)</f>
        <v>-27.857142857142858</v>
      </c>
      <c r="BN15" s="159">
        <f>_xlfn.IFNA('HAVERW for table'!BY20,'HAVERW for table'!BY20)</f>
        <v>-30.857142857142858</v>
      </c>
      <c r="BO15" s="159">
        <f>_xlfn.IFNA('HAVERW for table'!BZ20,'HAVERW for table'!BZ20)</f>
        <v>-28.571428571428573</v>
      </c>
      <c r="BP15" s="159">
        <f>_xlfn.IFNA('HAVERW for table'!CA20,'HAVERW for table'!CA20)</f>
        <v>-21.714285714285715</v>
      </c>
      <c r="BQ15" s="159">
        <f>_xlfn.IFNA('HAVERW for table'!CB20,'HAVERW for table'!CB20)</f>
        <v>-14.571428571428571</v>
      </c>
      <c r="BR15" s="160">
        <f>_xlfn.IFNA('HAVERW for table'!CC20,'HAVERW for table'!CC20)</f>
        <v>-9.4285714285714288</v>
      </c>
      <c r="BS15" s="159">
        <f>_xlfn.IFNA('HAVERW for table'!CD20,'HAVERW for table'!CD20)</f>
        <v>-14.142857142857142</v>
      </c>
      <c r="BT15" s="159">
        <f>_xlfn.IFNA('HAVERW for table'!CE20,'HAVERW for table'!CE20)</f>
        <v>-15</v>
      </c>
      <c r="BU15" s="159">
        <f>_xlfn.IFNA('HAVERW for table'!CF20,'HAVERW for table'!CF20)</f>
        <v>-15</v>
      </c>
      <c r="BV15" s="160">
        <f>_xlfn.IFNA('HAVERW for table'!CG20,'HAVERW for table'!CG20)</f>
        <v>-14.857142857142858</v>
      </c>
      <c r="BW15" s="159">
        <f>_xlfn.IFNA('HAVERW for table'!CH20,'HAVERW for table'!CH20)</f>
        <v>-14.142857142857142</v>
      </c>
      <c r="BX15" s="159">
        <f>_xlfn.IFNA('HAVERW for table'!CI20,'HAVERW for table'!CI20)</f>
        <v>-14.571428571428571</v>
      </c>
      <c r="BY15" s="159">
        <f>_xlfn.IFNA('HAVERW for table'!CJ20,'HAVERW for table'!CJ20)</f>
        <v>-11.428571428571429</v>
      </c>
      <c r="BZ15" s="160">
        <f>_xlfn.IFNA('HAVERW for table'!CK20,'HAVERW for table'!CK20)</f>
        <v>-8.5714285714285712</v>
      </c>
      <c r="CA15" s="159">
        <f>_xlfn.IFNA('HAVERW for table'!CL20,'HAVERW for table'!CL20)</f>
        <v>-8.1428571428571423</v>
      </c>
      <c r="CB15" s="159">
        <f>_xlfn.IFNA('HAVERW for table'!CM20,'HAVERW for table'!CM20)</f>
        <v>-6</v>
      </c>
      <c r="CC15" s="159">
        <f>_xlfn.IFNA('HAVERW for table'!CN20,'HAVERW for table'!CN20)</f>
        <v>-7.2857142857142856</v>
      </c>
      <c r="CD15" s="159">
        <f>_xlfn.IFNA('HAVERW for table'!CO20,'HAVERW for table'!CO20)</f>
        <v>-3.5714285714285716</v>
      </c>
      <c r="CE15" s="160">
        <f>_xlfn.IFNA('HAVERW for table'!CP20,'HAVERW for table'!CP20)</f>
        <v>-5.2857142857142856</v>
      </c>
      <c r="CF15" s="159">
        <f>_xlfn.IFNA('HAVERW for table'!CQ20,'HAVERW for table'!CQ20)</f>
        <v>-7.7142857142857144</v>
      </c>
      <c r="CG15" s="159">
        <f>_xlfn.IFNA('HAVERW for table'!CR20,'HAVERW for table'!CR20)</f>
        <v>-8.7142857142857135</v>
      </c>
      <c r="CH15" s="159">
        <f>_xlfn.IFNA('HAVERW for table'!CS20,'HAVERW for table'!CS20)</f>
        <v>-8.2857142857142865</v>
      </c>
      <c r="CI15" s="160">
        <f>_xlfn.IFNA('HAVERW for table'!CT20,'HAVERW for table'!CT20)</f>
        <v>-11.714285714285714</v>
      </c>
      <c r="CJ15" s="159">
        <f>_xlfn.IFNA('HAVERW for table'!CU20,'HAVERW for table'!CU20)</f>
        <v>-10.285714285714286</v>
      </c>
      <c r="CK15" s="159">
        <f>_xlfn.IFNA('HAVERW for table'!CV20,'HAVERW for table'!CV20)</f>
        <v>-10.285714285714286</v>
      </c>
      <c r="CL15" s="159">
        <f>_xlfn.IFNA('HAVERW for table'!CW20,'HAVERW for table'!CW20)</f>
        <v>-10.857142857142858</v>
      </c>
      <c r="CM15" s="160">
        <f>_xlfn.IFNA('HAVERW for table'!CX20,'HAVERW for table'!CX20)</f>
        <v>-5.7142857142857144</v>
      </c>
      <c r="CN15" s="159">
        <f>_xlfn.IFNA('HAVERW for table'!CY20,'HAVERW for table'!CY20)</f>
        <v>-10.142857142857142</v>
      </c>
      <c r="CO15" s="159">
        <f>_xlfn.IFNA('HAVERW for table'!CZ20,'HAVERW for table'!CZ20)</f>
        <v>-10.142857142857142</v>
      </c>
      <c r="CP15" s="159">
        <f>_xlfn.IFNA('HAVERW for table'!DA20,'HAVERW for table'!DA20)</f>
        <v>-8.8571428571428577</v>
      </c>
      <c r="CQ15" s="159">
        <f>_xlfn.IFNA('HAVERW for table'!DB20,'HAVERW for table'!DB20)</f>
        <v>-9.1428571428571423</v>
      </c>
      <c r="CR15" s="160">
        <f>_xlfn.IFNA('HAVERW for table'!DC20,'HAVERW for table'!DC20)</f>
        <v>-7.8571428571428568</v>
      </c>
      <c r="CS15" s="159">
        <f>_xlfn.IFNA('HAVERW for table'!DD20,'HAVERW for table'!DD20)</f>
        <v>-8.5714285714285712</v>
      </c>
      <c r="CT15" s="159">
        <f>_xlfn.IFNA('HAVERW for table'!DE20,'HAVERW for table'!DE20)</f>
        <v>-6.1428571428571432</v>
      </c>
      <c r="CU15" s="159">
        <f>_xlfn.IFNA('HAVERW for table'!DF20,'HAVERW for table'!DF20)</f>
        <v>-19.142857142857142</v>
      </c>
      <c r="CV15" s="161">
        <f>_xlfn.IFNA('HAVERW for table'!DG20,'HAVERW for table'!DG20)</f>
        <v>-22.714285714285715</v>
      </c>
      <c r="CW15" s="162">
        <f>_xlfn.IFNA('HAVERW for table'!DH20,'HAVERW for table'!DH20)</f>
        <v>-25.285714285714285</v>
      </c>
      <c r="CX15" s="159">
        <f>_xlfn.IFNA('HAVERW for table'!DI20,'HAVERW for table'!DI20)</f>
        <v>-21.428571428571427</v>
      </c>
      <c r="CY15" s="159">
        <f>_xlfn.IFNA('HAVERW for table'!DJ20,'HAVERW for table'!DJ20)</f>
        <v>-19.571428571428573</v>
      </c>
      <c r="CZ15" s="159">
        <f>_xlfn.IFNA('HAVERW for table'!DK20,'HAVERW for table'!DK20)</f>
        <v>-16.428571428571427</v>
      </c>
      <c r="DA15" s="160">
        <f>_xlfn.IFNA('HAVERW for table'!DL20,'HAVERW for table'!DL20)</f>
        <v>-15.857142857142858</v>
      </c>
      <c r="DB15" s="159">
        <f>_xlfn.IFNA('HAVERW for table'!DM20,'HAVERW for table'!DM20)</f>
        <v>-14.571428571428571</v>
      </c>
      <c r="DC15" s="159">
        <f>_xlfn.IFNA('HAVERW for table'!DN20,'HAVERW for table'!DN20)</f>
        <v>-16.857142857142858</v>
      </c>
      <c r="DD15" s="159">
        <f>_xlfn.IFNA('HAVERW for table'!DO20,'HAVERW for table'!DO20)</f>
        <v>-10.857142857142858</v>
      </c>
      <c r="DE15" s="163">
        <f>_xlfn.IFNA('HAVERW for table'!DP20,'HAVERW for table'!DP20)</f>
        <v>-14.714285714285714</v>
      </c>
      <c r="DF15" s="159">
        <f>_xlfn.IFNA('HAVERW for table'!DQ20,'HAVERW for table'!DQ20)</f>
        <v>-16.571428571428573</v>
      </c>
      <c r="DG15" s="159">
        <f>_xlfn.IFNA('HAVERW for table'!DR20,'HAVERW for table'!DR20)</f>
        <v>-15.428571428571429</v>
      </c>
      <c r="DH15" s="159">
        <f>_xlfn.IFNA('HAVERW for table'!DS20,'HAVERW for table'!DS20)</f>
        <v>-12.714285714285714</v>
      </c>
      <c r="DI15" s="160">
        <f>_xlfn.IFNA('HAVERW for table'!DT20,'HAVERW for table'!DT20)</f>
        <v>-16.142857142857142</v>
      </c>
      <c r="DJ15" s="159">
        <f>_xlfn.IFNA('HAVERW for table'!DU20,'HAVERW for table'!DU20)</f>
        <v>-14.857142857142858</v>
      </c>
      <c r="DK15" s="159">
        <f>_xlfn.IFNA('HAVERW for table'!DV20,'HAVERW for table'!DV20)</f>
        <v>-12.428571428571429</v>
      </c>
      <c r="DL15" s="159">
        <f>_xlfn.IFNA('HAVERW for table'!DW20,'HAVERW for table'!DW20)</f>
        <v>-11.428571428571429</v>
      </c>
      <c r="DM15" s="164">
        <f>_xlfn.IFNA('HAVERW for table'!DX20,'HAVERW for table'!DX20)</f>
        <v>-9.2857142857142865</v>
      </c>
      <c r="DN15" s="159">
        <f>_xlfn.IFNA('HAVERW for table'!DY20,'HAVERW for table'!DY20)</f>
        <v>-8.8571428571428577</v>
      </c>
      <c r="DO15" s="159">
        <f>_xlfn.IFNA('HAVERW for table'!DZ20,'HAVERW for table'!DZ20)</f>
        <v>-11.571428571428571</v>
      </c>
      <c r="DP15" s="160"/>
      <c r="EF15" s="22"/>
      <c r="EG15" s="22"/>
      <c r="EH15" s="22"/>
      <c r="EI15" s="22"/>
      <c r="EJ15" s="22"/>
      <c r="EK15" s="22"/>
      <c r="EL15" s="22"/>
      <c r="EM15" s="22"/>
      <c r="EN15" s="22"/>
      <c r="EO15" s="22"/>
      <c r="EP15" s="22"/>
      <c r="EQ15" s="22"/>
      <c r="ER15" s="22"/>
      <c r="ES15" s="22"/>
      <c r="ET15" s="22"/>
      <c r="EU15" s="22"/>
      <c r="EV15" s="22"/>
      <c r="EW15" s="22"/>
      <c r="EX15" s="22"/>
      <c r="EY15" s="22"/>
      <c r="EZ15" s="22"/>
      <c r="FA15" s="22"/>
      <c r="FB15" s="22"/>
      <c r="FC15" s="22"/>
      <c r="FD15" s="22"/>
      <c r="FE15" s="22"/>
      <c r="FF15" s="22"/>
      <c r="FG15" s="22"/>
      <c r="FH15" s="22"/>
      <c r="FI15" s="22"/>
      <c r="FJ15" s="22"/>
      <c r="FK15" s="22"/>
      <c r="FL15" s="22"/>
      <c r="FM15" s="22"/>
      <c r="FN15" s="22"/>
      <c r="FO15" s="22"/>
      <c r="FP15" s="22"/>
      <c r="FQ15" s="22"/>
      <c r="FR15" s="22"/>
      <c r="FS15" s="22"/>
      <c r="FT15" s="22"/>
      <c r="FU15" s="22"/>
      <c r="FV15" s="22"/>
      <c r="FW15" s="22"/>
      <c r="FX15" s="22"/>
      <c r="FY15" s="22"/>
      <c r="FZ15" s="22"/>
      <c r="GA15" s="22"/>
      <c r="GB15" s="22"/>
      <c r="GC15" s="22"/>
      <c r="GD15" s="22"/>
      <c r="GE15" s="22"/>
      <c r="GF15" s="22"/>
      <c r="GG15" s="22"/>
      <c r="GH15" s="22"/>
      <c r="GI15" s="22"/>
      <c r="GJ15" s="22"/>
      <c r="GK15" s="22"/>
      <c r="GL15" s="22"/>
      <c r="GM15" s="22"/>
      <c r="GN15" s="22"/>
      <c r="GO15" s="22"/>
      <c r="GP15" s="22"/>
      <c r="GQ15" s="22"/>
      <c r="GR15" s="22"/>
      <c r="GS15" s="22"/>
      <c r="GT15" s="22"/>
      <c r="GU15" s="22"/>
      <c r="GV15" s="22"/>
      <c r="GW15" s="22"/>
      <c r="GX15" s="22"/>
      <c r="GY15" s="22"/>
      <c r="GZ15" s="22"/>
      <c r="HA15" s="22"/>
      <c r="HB15" s="22"/>
      <c r="HC15" s="22"/>
      <c r="HD15" s="22"/>
      <c r="HE15" s="22"/>
      <c r="HF15" s="22"/>
      <c r="HG15" s="22"/>
      <c r="HI15" s="22"/>
      <c r="HJ15" s="22"/>
      <c r="HK15" s="22"/>
      <c r="HL15" s="22"/>
      <c r="HM15" s="22"/>
      <c r="HN15" s="22"/>
      <c r="HO15" s="22"/>
      <c r="HP15" s="22"/>
      <c r="HQ15" s="22"/>
      <c r="HR15" s="22"/>
      <c r="HU15" s="22"/>
      <c r="HV15" s="22"/>
      <c r="HW15" s="22"/>
      <c r="HX15" s="22"/>
      <c r="HY15" s="22"/>
      <c r="HZ15" s="22"/>
      <c r="IA15" s="22"/>
      <c r="IB15" s="22"/>
      <c r="IC15" s="22"/>
    </row>
    <row r="16" spans="2:237" s="4" customFormat="1" ht="15" customHeight="1" x14ac:dyDescent="0.35">
      <c r="B16" s="37"/>
      <c r="C16" s="91"/>
      <c r="D16" s="106" t="s">
        <v>427</v>
      </c>
      <c r="E16" s="159">
        <f>_xlfn.IFNA('HAVERW for table'!P21,'HAVERW for table'!P21)</f>
        <v>3.1428571428571428</v>
      </c>
      <c r="F16" s="159">
        <f>_xlfn.IFNA('HAVERW for table'!Q21,'HAVERW for table'!Q21)</f>
        <v>7.1428571428571432</v>
      </c>
      <c r="G16" s="159">
        <f>_xlfn.IFNA('HAVERW for table'!R21,'HAVERW for table'!R21)</f>
        <v>12</v>
      </c>
      <c r="H16" s="159">
        <f>_xlfn.IFNA('HAVERW for table'!S21,'HAVERW for table'!S21)</f>
        <v>-28.571428571428573</v>
      </c>
      <c r="I16" s="160">
        <f>_xlfn.IFNA('HAVERW for table'!T21,'HAVERW for table'!T21)</f>
        <v>-33.285714285714285</v>
      </c>
      <c r="J16" s="159">
        <f>_xlfn.IFNA('HAVERW for table'!U21,'HAVERW for table'!U21)</f>
        <v>-33.571428571428569</v>
      </c>
      <c r="K16" s="159">
        <f>_xlfn.IFNA('HAVERW for table'!V21,'HAVERW for table'!V21)</f>
        <v>-32.571428571428569</v>
      </c>
      <c r="L16" s="159">
        <f>_xlfn.IFNA('HAVERW for table'!W21,'HAVERW for table'!W21)</f>
        <v>-29.714285714285715</v>
      </c>
      <c r="M16" s="160">
        <f>_xlfn.IFNA('HAVERW for table'!X21,'HAVERW for table'!X21)</f>
        <v>-30.571428571428573</v>
      </c>
      <c r="N16" s="159">
        <f>_xlfn.IFNA('HAVERW for table'!Y21,'HAVERW for table'!Y21)</f>
        <v>-26.142857142857142</v>
      </c>
      <c r="O16" s="159">
        <f>_xlfn.IFNA('HAVERW for table'!Z21,'HAVERW for table'!Z21)</f>
        <v>-23.857142857142858</v>
      </c>
      <c r="P16" s="159">
        <f>_xlfn.IFNA('HAVERW for table'!AA21,'HAVERW for table'!AA21)</f>
        <v>-19.428571428571427</v>
      </c>
      <c r="Q16" s="160">
        <f>_xlfn.IFNA('HAVERW for table'!AB21,'HAVERW for table'!AB21)</f>
        <v>-15.857142857142858</v>
      </c>
      <c r="R16" s="159">
        <f>_xlfn.IFNA('HAVERW for table'!AC21,'HAVERW for table'!AC21)</f>
        <v>-18</v>
      </c>
      <c r="S16" s="159">
        <f>_xlfn.IFNA('HAVERW for table'!AD21,'HAVERW for table'!AD21)</f>
        <v>-17.714285714285715</v>
      </c>
      <c r="T16" s="159">
        <f>_xlfn.IFNA('HAVERW for table'!AE21,'HAVERW for table'!AE21)</f>
        <v>-13.428571428571429</v>
      </c>
      <c r="U16" s="159">
        <f>_xlfn.IFNA('HAVERW for table'!AF21,'HAVERW for table'!AF21)</f>
        <v>-11.428571428571429</v>
      </c>
      <c r="V16" s="160">
        <f>_xlfn.IFNA('HAVERW for table'!AG21,'HAVERW for table'!AG21)</f>
        <v>-13.571428571428571</v>
      </c>
      <c r="W16" s="159">
        <f>_xlfn.IFNA('HAVERW for table'!AH21,'HAVERW for table'!AH21)</f>
        <v>-12.285714285714286</v>
      </c>
      <c r="X16" s="159">
        <f>_xlfn.IFNA('HAVERW for table'!AI21,'HAVERW for table'!AI21)</f>
        <v>-12</v>
      </c>
      <c r="Y16" s="159">
        <f>_xlfn.IFNA('HAVERW for table'!AJ21,'HAVERW for table'!AJ21)</f>
        <v>-12</v>
      </c>
      <c r="Z16" s="160">
        <f>_xlfn.IFNA('HAVERW for table'!AK21,'HAVERW for table'!AK21)</f>
        <v>-11.571428571428571</v>
      </c>
      <c r="AA16" s="159">
        <f>_xlfn.IFNA('HAVERW for table'!AL21,'HAVERW for table'!AL21)</f>
        <v>-12.571428571428571</v>
      </c>
      <c r="AB16" s="159">
        <f>_xlfn.IFNA('HAVERW for table'!AM21,'HAVERW for table'!AM21)</f>
        <v>-12.571428571428571</v>
      </c>
      <c r="AC16" s="159">
        <f>_xlfn.IFNA('HAVERW for table'!AN21,'HAVERW for table'!AN21)</f>
        <v>-14.142857142857142</v>
      </c>
      <c r="AD16" s="159">
        <f>_xlfn.IFNA('HAVERW for table'!AO21,'HAVERW for table'!AO21)</f>
        <v>-12.428571428571429</v>
      </c>
      <c r="AE16" s="160">
        <f>_xlfn.IFNA('HAVERW for table'!AP21,'HAVERW for table'!AP21)</f>
        <v>-11.142857142857142</v>
      </c>
      <c r="AF16" s="159">
        <f>_xlfn.IFNA('HAVERW for table'!AQ21,'HAVERW for table'!AQ21)</f>
        <v>-10.285714285714286</v>
      </c>
      <c r="AG16" s="159">
        <f>_xlfn.IFNA('HAVERW for table'!AR21,'HAVERW for table'!AR21)</f>
        <v>-10</v>
      </c>
      <c r="AH16" s="159">
        <f>_xlfn.IFNA('HAVERW for table'!AS21,'HAVERW for table'!AS21)</f>
        <v>-9.5714285714285712</v>
      </c>
      <c r="AI16" s="160">
        <f>_xlfn.IFNA('HAVERW for table'!AT21,'HAVERW for table'!AT21)</f>
        <v>-10</v>
      </c>
      <c r="AJ16" s="159">
        <f>_xlfn.IFNA('HAVERW for table'!AU21,'HAVERW for table'!AU21)</f>
        <v>-9.7142857142857135</v>
      </c>
      <c r="AK16" s="159">
        <f>_xlfn.IFNA('HAVERW for table'!AV21,'HAVERW for table'!AV21)</f>
        <v>-9.5714285714285712</v>
      </c>
      <c r="AL16" s="159">
        <f>_xlfn.IFNA('HAVERW for table'!AW21,'HAVERW for table'!AW21)</f>
        <v>-9.1428571428571423</v>
      </c>
      <c r="AM16" s="160">
        <f>_xlfn.IFNA('HAVERW for table'!AX21,'HAVERW for table'!AX21)</f>
        <v>-9</v>
      </c>
      <c r="AN16" s="159">
        <f>_xlfn.IFNA('HAVERW for table'!AY21,'HAVERW for table'!AY21)</f>
        <v>-11.285714285714286</v>
      </c>
      <c r="AO16" s="159">
        <f>_xlfn.IFNA('HAVERW for table'!AZ21,'HAVERW for table'!AZ21)</f>
        <v>-13.571428571428571</v>
      </c>
      <c r="AP16" s="159">
        <f>_xlfn.IFNA('HAVERW for table'!BA21,'HAVERW for table'!BA21)</f>
        <v>-12</v>
      </c>
      <c r="AQ16" s="160">
        <f>_xlfn.IFNA('HAVERW for table'!BB21,'HAVERW for table'!BB21)</f>
        <v>-11</v>
      </c>
      <c r="AR16" s="159">
        <f>_xlfn.IFNA('HAVERW for table'!BC21,'HAVERW for table'!BC21)</f>
        <v>-7.2857142857142856</v>
      </c>
      <c r="AS16" s="159">
        <f>_xlfn.IFNA('HAVERW for table'!BD21,'HAVERW for table'!BD21)</f>
        <v>-5.4285714285714288</v>
      </c>
      <c r="AT16" s="159">
        <f>_xlfn.IFNA('HAVERW for table'!BE21,'HAVERW for table'!BE21)</f>
        <v>-2</v>
      </c>
      <c r="AU16" s="159">
        <f>_xlfn.IFNA('HAVERW for table'!BF21,'HAVERW for table'!BF21)</f>
        <v>-15.714285714285714</v>
      </c>
      <c r="AV16" s="160">
        <f>_xlfn.IFNA('HAVERW for table'!BG21,'HAVERW for table'!BG21)</f>
        <v>-21.142857142857142</v>
      </c>
      <c r="AW16" s="159">
        <f>_xlfn.IFNA('HAVERW for table'!BH21,'HAVERW for table'!BH21)</f>
        <v>-22</v>
      </c>
      <c r="AX16" s="159">
        <f>_xlfn.IFNA('HAVERW for table'!BI21,'HAVERW for table'!BI21)</f>
        <v>-25.857142857142858</v>
      </c>
      <c r="AY16" s="159">
        <f>_xlfn.IFNA('HAVERW for table'!BJ21,'HAVERW for table'!BJ21)</f>
        <v>-25.142857142857142</v>
      </c>
      <c r="AZ16" s="160">
        <f>_xlfn.IFNA('HAVERW for table'!BK21,'HAVERW for table'!BK21)</f>
        <v>-21.714285714285715</v>
      </c>
      <c r="BA16" s="159">
        <f>_xlfn.IFNA('HAVERW for table'!BL21,'HAVERW for table'!BL21)</f>
        <v>-20.857142857142858</v>
      </c>
      <c r="BB16" s="159">
        <f>_xlfn.IFNA('HAVERW for table'!BM21,'HAVERW for table'!BM21)</f>
        <v>-17</v>
      </c>
      <c r="BC16" s="159">
        <f>_xlfn.IFNA('HAVERW for table'!BN21,'HAVERW for table'!BN21)</f>
        <v>-14.571428571428571</v>
      </c>
      <c r="BD16" s="160">
        <f>_xlfn.IFNA('HAVERW for table'!BO21,'HAVERW for table'!BO21)</f>
        <v>-11.428571428571429</v>
      </c>
      <c r="BE16" s="159">
        <f>_xlfn.IFNA('HAVERW for table'!BP21,'HAVERW for table'!BP21)</f>
        <v>-10.571428571428571</v>
      </c>
      <c r="BF16" s="159">
        <f>_xlfn.IFNA('HAVERW for table'!BQ21,'HAVERW for table'!BQ21)</f>
        <v>-6.1428571428571432</v>
      </c>
      <c r="BG16" s="159">
        <f>_xlfn.IFNA('HAVERW for table'!BR21,'HAVERW for table'!BR21)</f>
        <v>-7</v>
      </c>
      <c r="BH16" s="159">
        <f>_xlfn.IFNA('HAVERW for table'!BS21,'HAVERW for table'!BS21)</f>
        <v>-5.7142857142857144</v>
      </c>
      <c r="BI16" s="160">
        <f>_xlfn.IFNA('HAVERW for table'!BT21,'HAVERW for table'!BT21)</f>
        <v>-2.8571428571428572</v>
      </c>
      <c r="BJ16" s="159">
        <f>_xlfn.IFNA('HAVERW for table'!BU21,'HAVERW for table'!BU21)</f>
        <v>-6.1428571428571432</v>
      </c>
      <c r="BK16" s="159">
        <f>_xlfn.IFNA('HAVERW for table'!BV21,'HAVERW for table'!BV21)</f>
        <v>0.7142857142857143</v>
      </c>
      <c r="BL16" s="159">
        <f>_xlfn.IFNA('HAVERW for table'!BW21,'HAVERW for table'!BW21)</f>
        <v>1.8571428571428572</v>
      </c>
      <c r="BM16" s="160">
        <f>_xlfn.IFNA('HAVERW for table'!BX21,'HAVERW for table'!BX21)</f>
        <v>2.1428571428571428</v>
      </c>
      <c r="BN16" s="159">
        <f>_xlfn.IFNA('HAVERW for table'!BY21,'HAVERW for table'!BY21)</f>
        <v>-0.2857142857142857</v>
      </c>
      <c r="BO16" s="159">
        <f>_xlfn.IFNA('HAVERW for table'!BZ21,'HAVERW for table'!BZ21)</f>
        <v>2.4285714285714284</v>
      </c>
      <c r="BP16" s="159">
        <f>_xlfn.IFNA('HAVERW for table'!CA21,'HAVERW for table'!CA21)</f>
        <v>2</v>
      </c>
      <c r="BQ16" s="159">
        <f>_xlfn.IFNA('HAVERW for table'!CB21,'HAVERW for table'!CB21)</f>
        <v>6.8571428571428568</v>
      </c>
      <c r="BR16" s="160">
        <f>_xlfn.IFNA('HAVERW for table'!CC21,'HAVERW for table'!CC21)</f>
        <v>8</v>
      </c>
      <c r="BS16" s="159">
        <f>_xlfn.IFNA('HAVERW for table'!CD21,'HAVERW for table'!CD21)</f>
        <v>9</v>
      </c>
      <c r="BT16" s="159">
        <f>_xlfn.IFNA('HAVERW for table'!CE21,'HAVERW for table'!CE21)</f>
        <v>7.4285714285714288</v>
      </c>
      <c r="BU16" s="159">
        <f>_xlfn.IFNA('HAVERW for table'!CF21,'HAVERW for table'!CF21)</f>
        <v>4.4285714285714288</v>
      </c>
      <c r="BV16" s="160">
        <f>_xlfn.IFNA('HAVERW for table'!CG21,'HAVERW for table'!CG21)</f>
        <v>4.4285714285714288</v>
      </c>
      <c r="BW16" s="159">
        <f>_xlfn.IFNA('HAVERW for table'!CH21,'HAVERW for table'!CH21)</f>
        <v>5.7142857142857144</v>
      </c>
      <c r="BX16" s="159">
        <f>_xlfn.IFNA('HAVERW for table'!CI21,'HAVERW for table'!CI21)</f>
        <v>6.2857142857142856</v>
      </c>
      <c r="BY16" s="159">
        <f>_xlfn.IFNA('HAVERW for table'!CJ21,'HAVERW for table'!CJ21)</f>
        <v>7.1428571428571432</v>
      </c>
      <c r="BZ16" s="160">
        <f>_xlfn.IFNA('HAVERW for table'!CK21,'HAVERW for table'!CK21)</f>
        <v>4.2857142857142856</v>
      </c>
      <c r="CA16" s="159">
        <f>_xlfn.IFNA('HAVERW for table'!CL21,'HAVERW for table'!CL21)</f>
        <v>3.8571428571428572</v>
      </c>
      <c r="CB16" s="159">
        <f>_xlfn.IFNA('HAVERW for table'!CM21,'HAVERW for table'!CM21)</f>
        <v>4.8571428571428568</v>
      </c>
      <c r="CC16" s="159">
        <f>_xlfn.IFNA('HAVERW for table'!CN21,'HAVERW for table'!CN21)</f>
        <v>4</v>
      </c>
      <c r="CD16" s="159">
        <f>_xlfn.IFNA('HAVERW for table'!CO21,'HAVERW for table'!CO21)</f>
        <v>5.8571428571428568</v>
      </c>
      <c r="CE16" s="160">
        <f>_xlfn.IFNA('HAVERW for table'!CP21,'HAVERW for table'!CP21)</f>
        <v>5.5714285714285712</v>
      </c>
      <c r="CF16" s="159">
        <f>_xlfn.IFNA('HAVERW for table'!CQ21,'HAVERW for table'!CQ21)</f>
        <v>7.1428571428571432</v>
      </c>
      <c r="CG16" s="159">
        <f>_xlfn.IFNA('HAVERW for table'!CR21,'HAVERW for table'!CR21)</f>
        <v>5.7142857142857144</v>
      </c>
      <c r="CH16" s="159">
        <f>_xlfn.IFNA('HAVERW for table'!CS21,'HAVERW for table'!CS21)</f>
        <v>6.5714285714285712</v>
      </c>
      <c r="CI16" s="160">
        <f>_xlfn.IFNA('HAVERW for table'!CT21,'HAVERW for table'!CT21)</f>
        <v>4.1428571428571432</v>
      </c>
      <c r="CJ16" s="159">
        <f>_xlfn.IFNA('HAVERW for table'!CU21,'HAVERW for table'!CU21)</f>
        <v>3.1428571428571428</v>
      </c>
      <c r="CK16" s="159">
        <f>_xlfn.IFNA('HAVERW for table'!CV21,'HAVERW for table'!CV21)</f>
        <v>3.2857142857142856</v>
      </c>
      <c r="CL16" s="159">
        <f>_xlfn.IFNA('HAVERW for table'!CW21,'HAVERW for table'!CW21)</f>
        <v>2.7142857142857144</v>
      </c>
      <c r="CM16" s="160">
        <f>_xlfn.IFNA('HAVERW for table'!CX21,'HAVERW for table'!CX21)</f>
        <v>4.8571428571428568</v>
      </c>
      <c r="CN16" s="159">
        <f>_xlfn.IFNA('HAVERW for table'!CY21,'HAVERW for table'!CY21)</f>
        <v>4.2857142857142856</v>
      </c>
      <c r="CO16" s="159">
        <f>_xlfn.IFNA('HAVERW for table'!CZ21,'HAVERW for table'!CZ21)</f>
        <v>4.2857142857142856</v>
      </c>
      <c r="CP16" s="159">
        <f>_xlfn.IFNA('HAVERW for table'!DA21,'HAVERW for table'!DA21)</f>
        <v>4.4285714285714288</v>
      </c>
      <c r="CQ16" s="159">
        <f>_xlfn.IFNA('HAVERW for table'!DB21,'HAVERW for table'!DB21)</f>
        <v>4</v>
      </c>
      <c r="CR16" s="160">
        <f>_xlfn.IFNA('HAVERW for table'!DC21,'HAVERW for table'!DC21)</f>
        <v>4.8571428571428568</v>
      </c>
      <c r="CS16" s="159">
        <f>_xlfn.IFNA('HAVERW for table'!DD21,'HAVERW for table'!DD21)</f>
        <v>4.5714285714285712</v>
      </c>
      <c r="CT16" s="159">
        <f>_xlfn.IFNA('HAVERW for table'!DE21,'HAVERW for table'!DE21)</f>
        <v>9.5714285714285712</v>
      </c>
      <c r="CU16" s="159">
        <f>_xlfn.IFNA('HAVERW for table'!DF21,'HAVERW for table'!DF21)</f>
        <v>-0.8571428571428571</v>
      </c>
      <c r="CV16" s="161">
        <f>_xlfn.IFNA('HAVERW for table'!DG21,'HAVERW for table'!DG21)</f>
        <v>-10.428571428571429</v>
      </c>
      <c r="CW16" s="162">
        <f>_xlfn.IFNA('HAVERW for table'!DH21,'HAVERW for table'!DH21)</f>
        <v>-4.7142857142857144</v>
      </c>
      <c r="CX16" s="159">
        <f>_xlfn.IFNA('HAVERW for table'!DI21,'HAVERW for table'!DI21)</f>
        <v>-2.2857142857142856</v>
      </c>
      <c r="CY16" s="159">
        <f>_xlfn.IFNA('HAVERW for table'!DJ21,'HAVERW for table'!DJ21)</f>
        <v>-2.1428571428571428</v>
      </c>
      <c r="CZ16" s="159">
        <f>_xlfn.IFNA('HAVERW for table'!DK21,'HAVERW for table'!DK21)</f>
        <v>-1.5714285714285714</v>
      </c>
      <c r="DA16" s="160">
        <f>_xlfn.IFNA('HAVERW for table'!DL21,'HAVERW for table'!DL21)</f>
        <v>-1</v>
      </c>
      <c r="DB16" s="159">
        <f>_xlfn.IFNA('HAVERW for table'!DM21,'HAVERW for table'!DM21)</f>
        <v>0.5714285714285714</v>
      </c>
      <c r="DC16" s="159">
        <f>_xlfn.IFNA('HAVERW for table'!DN21,'HAVERW for table'!DN21)</f>
        <v>-2.5714285714285716</v>
      </c>
      <c r="DD16" s="159">
        <f>_xlfn.IFNA('HAVERW for table'!DO21,'HAVERW for table'!DO21)</f>
        <v>0.5714285714285714</v>
      </c>
      <c r="DE16" s="163">
        <f>_xlfn.IFNA('HAVERW for table'!DP21,'HAVERW for table'!DP21)</f>
        <v>1.1428571428571428</v>
      </c>
      <c r="DF16" s="159">
        <f>_xlfn.IFNA('HAVERW for table'!DQ21,'HAVERW for table'!DQ21)</f>
        <v>-0.5714285714285714</v>
      </c>
      <c r="DG16" s="159">
        <f>_xlfn.IFNA('HAVERW for table'!DR21,'HAVERW for table'!DR21)</f>
        <v>-0.7142857142857143</v>
      </c>
      <c r="DH16" s="159">
        <f>_xlfn.IFNA('HAVERW for table'!DS21,'HAVERW for table'!DS21)</f>
        <v>3.8571428571428572</v>
      </c>
      <c r="DI16" s="160">
        <f>_xlfn.IFNA('HAVERW for table'!DT21,'HAVERW for table'!DT21)</f>
        <v>0.2857142857142857</v>
      </c>
      <c r="DJ16" s="159">
        <f>_xlfn.IFNA('HAVERW for table'!DU21,'HAVERW for table'!DU21)</f>
        <v>1</v>
      </c>
      <c r="DK16" s="159">
        <f>_xlfn.IFNA('HAVERW for table'!DV21,'HAVERW for table'!DV21)</f>
        <v>0.14285714285714285</v>
      </c>
      <c r="DL16" s="159">
        <f>_xlfn.IFNA('HAVERW for table'!DW21,'HAVERW for table'!DW21)</f>
        <v>2.7142857142857144</v>
      </c>
      <c r="DM16" s="164">
        <f>_xlfn.IFNA('HAVERW for table'!DX21,'HAVERW for table'!DX21)</f>
        <v>5.8571428571428568</v>
      </c>
      <c r="DN16" s="159">
        <f>_xlfn.IFNA('HAVERW for table'!DY21,'HAVERW for table'!DY21)</f>
        <v>4.1428571428571432</v>
      </c>
      <c r="DO16" s="159">
        <f>_xlfn.IFNA('HAVERW for table'!DZ21,'HAVERW for table'!DZ21)</f>
        <v>5.1428571428571432</v>
      </c>
      <c r="DP16" s="160"/>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2"/>
      <c r="FD16" s="22"/>
      <c r="FE16" s="22"/>
      <c r="FF16" s="22"/>
      <c r="FG16" s="22"/>
      <c r="FH16" s="22"/>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2"/>
      <c r="GN16" s="22"/>
      <c r="GO16" s="22"/>
      <c r="GP16" s="22"/>
      <c r="GQ16" s="22"/>
      <c r="GR16" s="22"/>
      <c r="GS16" s="22"/>
      <c r="GT16" s="22"/>
      <c r="GU16" s="22"/>
      <c r="GV16" s="22"/>
      <c r="GW16" s="22"/>
      <c r="GX16" s="22"/>
      <c r="GY16" s="22"/>
      <c r="GZ16" s="22"/>
      <c r="HA16" s="22"/>
      <c r="HB16" s="22"/>
      <c r="HC16" s="22"/>
      <c r="HD16" s="22"/>
      <c r="HE16" s="22"/>
      <c r="HF16" s="22"/>
      <c r="HG16" s="22"/>
      <c r="HI16" s="22"/>
      <c r="HJ16" s="22"/>
      <c r="HK16" s="22"/>
      <c r="HL16" s="22"/>
      <c r="HM16" s="22"/>
      <c r="HN16" s="22"/>
      <c r="HO16" s="22"/>
      <c r="HP16" s="22"/>
      <c r="HQ16" s="22"/>
      <c r="HR16" s="22"/>
      <c r="HU16" s="22"/>
      <c r="HV16" s="22"/>
      <c r="HW16" s="22"/>
      <c r="HX16" s="22"/>
      <c r="HY16" s="22"/>
      <c r="HZ16" s="22"/>
      <c r="IA16" s="22"/>
      <c r="IB16" s="22"/>
      <c r="IC16" s="22"/>
    </row>
    <row r="17" spans="2:237" s="4" customFormat="1" ht="16" x14ac:dyDescent="0.35">
      <c r="B17" s="37"/>
      <c r="C17" s="91"/>
      <c r="D17" s="106" t="s">
        <v>428</v>
      </c>
      <c r="E17" s="159">
        <f>_xlfn.IFNA('HAVERW for table'!P22,'HAVERW for table'!P22)</f>
        <v>-0.5714285714285714</v>
      </c>
      <c r="F17" s="159">
        <f>_xlfn.IFNA('HAVERW for table'!Q22,'HAVERW for table'!Q22)</f>
        <v>-8.7142857142857135</v>
      </c>
      <c r="G17" s="159">
        <f>_xlfn.IFNA('HAVERW for table'!R22,'HAVERW for table'!R22)</f>
        <v>-35.142857142857146</v>
      </c>
      <c r="H17" s="159">
        <f>_xlfn.IFNA('HAVERW for table'!S22,'HAVERW for table'!S22)</f>
        <v>-67.857142857142861</v>
      </c>
      <c r="I17" s="160">
        <f>_xlfn.IFNA('HAVERW for table'!T22,'HAVERW for table'!T22)</f>
        <v>-72.142857142857139</v>
      </c>
      <c r="J17" s="159">
        <f>_xlfn.IFNA('HAVERW for table'!U22,'HAVERW for table'!U22)</f>
        <v>-71</v>
      </c>
      <c r="K17" s="159">
        <f>_xlfn.IFNA('HAVERW for table'!V22,'HAVERW for table'!V22)</f>
        <v>-70.571428571428569</v>
      </c>
      <c r="L17" s="159">
        <f>_xlfn.IFNA('HAVERW for table'!W22,'HAVERW for table'!W22)</f>
        <v>-66.285714285714292</v>
      </c>
      <c r="M17" s="160">
        <f>_xlfn.IFNA('HAVERW for table'!X22,'HAVERW for table'!X22)</f>
        <v>-67</v>
      </c>
      <c r="N17" s="159">
        <f>_xlfn.IFNA('HAVERW for table'!Y22,'HAVERW for table'!Y22)</f>
        <v>-64.285714285714292</v>
      </c>
      <c r="O17" s="159">
        <f>_xlfn.IFNA('HAVERW for table'!Z22,'HAVERW for table'!Z22)</f>
        <v>-60.285714285714285</v>
      </c>
      <c r="P17" s="159">
        <f>_xlfn.IFNA('HAVERW for table'!AA22,'HAVERW for table'!AA22)</f>
        <v>-57.142857142857146</v>
      </c>
      <c r="Q17" s="160">
        <f>_xlfn.IFNA('HAVERW for table'!AB22,'HAVERW for table'!AB22)</f>
        <v>-53.142857142857146</v>
      </c>
      <c r="R17" s="159">
        <f>_xlfn.IFNA('HAVERW for table'!AC22,'HAVERW for table'!AC22)</f>
        <v>-54.142857142857146</v>
      </c>
      <c r="S17" s="159">
        <f>_xlfn.IFNA('HAVERW for table'!AD22,'HAVERW for table'!AD22)</f>
        <v>-53.571428571428569</v>
      </c>
      <c r="T17" s="159">
        <f>_xlfn.IFNA('HAVERW for table'!AE22,'HAVERW for table'!AE22)</f>
        <v>-49.714285714285715</v>
      </c>
      <c r="U17" s="159">
        <f>_xlfn.IFNA('HAVERW for table'!AF22,'HAVERW for table'!AF22)</f>
        <v>-47.714285714285715</v>
      </c>
      <c r="V17" s="160">
        <f>_xlfn.IFNA('HAVERW for table'!AG22,'HAVERW for table'!AG22)</f>
        <v>-46.428571428571431</v>
      </c>
      <c r="W17" s="159">
        <f>_xlfn.IFNA('HAVERW for table'!AH22,'HAVERW for table'!AH22)</f>
        <v>-40</v>
      </c>
      <c r="X17" s="159">
        <f>_xlfn.IFNA('HAVERW for table'!AI22,'HAVERW for table'!AI22)</f>
        <v>-40.714285714285715</v>
      </c>
      <c r="Y17" s="159">
        <f>_xlfn.IFNA('HAVERW for table'!AJ22,'HAVERW for table'!AJ22)</f>
        <v>-40.142857142857146</v>
      </c>
      <c r="Z17" s="160">
        <f>_xlfn.IFNA('HAVERW for table'!AK22,'HAVERW for table'!AK22)</f>
        <v>-37.714285714285715</v>
      </c>
      <c r="AA17" s="159">
        <f>_xlfn.IFNA('HAVERW for table'!AL22,'HAVERW for table'!AL22)</f>
        <v>-37.571428571428569</v>
      </c>
      <c r="AB17" s="159">
        <f>_xlfn.IFNA('HAVERW for table'!AM22,'HAVERW for table'!AM22)</f>
        <v>-38.571428571428569</v>
      </c>
      <c r="AC17" s="159">
        <f>_xlfn.IFNA('HAVERW for table'!AN22,'HAVERW for table'!AN22)</f>
        <v>-38.142857142857146</v>
      </c>
      <c r="AD17" s="159">
        <f>_xlfn.IFNA('HAVERW for table'!AO22,'HAVERW for table'!AO22)</f>
        <v>-36</v>
      </c>
      <c r="AE17" s="160">
        <f>_xlfn.IFNA('HAVERW for table'!AP22,'HAVERW for table'!AP22)</f>
        <v>-36.142857142857146</v>
      </c>
      <c r="AF17" s="159">
        <f>_xlfn.IFNA('HAVERW for table'!AQ22,'HAVERW for table'!AQ22)</f>
        <v>-32.428571428571431</v>
      </c>
      <c r="AG17" s="159">
        <f>_xlfn.IFNA('HAVERW for table'!AR22,'HAVERW for table'!AR22)</f>
        <v>-31.857142857142858</v>
      </c>
      <c r="AH17" s="159">
        <f>_xlfn.IFNA('HAVERW for table'!AS22,'HAVERW for table'!AS22)</f>
        <v>-36.285714285714285</v>
      </c>
      <c r="AI17" s="160">
        <f>_xlfn.IFNA('HAVERW for table'!AT22,'HAVERW for table'!AT22)</f>
        <v>-38.571428571428569</v>
      </c>
      <c r="AJ17" s="159">
        <f>_xlfn.IFNA('HAVERW for table'!AU22,'HAVERW for table'!AU22)</f>
        <v>-37.285714285714285</v>
      </c>
      <c r="AK17" s="159">
        <f>_xlfn.IFNA('HAVERW for table'!AV22,'HAVERW for table'!AV22)</f>
        <v>-39.428571428571431</v>
      </c>
      <c r="AL17" s="159">
        <f>_xlfn.IFNA('HAVERW for table'!AW22,'HAVERW for table'!AW22)</f>
        <v>-41.714285714285715</v>
      </c>
      <c r="AM17" s="160">
        <f>_xlfn.IFNA('HAVERW for table'!AX22,'HAVERW for table'!AX22)</f>
        <v>-44.428571428571431</v>
      </c>
      <c r="AN17" s="159">
        <f>_xlfn.IFNA('HAVERW for table'!AY22,'HAVERW for table'!AY22)</f>
        <v>-47.714285714285715</v>
      </c>
      <c r="AO17" s="159">
        <f>_xlfn.IFNA('HAVERW for table'!AZ22,'HAVERW for table'!AZ22)</f>
        <v>-52.285714285714285</v>
      </c>
      <c r="AP17" s="159">
        <f>_xlfn.IFNA('HAVERW for table'!BA22,'HAVERW for table'!BA22)</f>
        <v>-51.714285714285715</v>
      </c>
      <c r="AQ17" s="160">
        <f>_xlfn.IFNA('HAVERW for table'!BB22,'HAVERW for table'!BB22)</f>
        <v>-51.571428571428569</v>
      </c>
      <c r="AR17" s="159">
        <f>_xlfn.IFNA('HAVERW for table'!BC22,'HAVERW for table'!BC22)</f>
        <v>-44.857142857142854</v>
      </c>
      <c r="AS17" s="159">
        <f>_xlfn.IFNA('HAVERW for table'!BD22,'HAVERW for table'!BD22)</f>
        <v>-42.857142857142854</v>
      </c>
      <c r="AT17" s="159">
        <f>_xlfn.IFNA('HAVERW for table'!BE22,'HAVERW for table'!BE22)</f>
        <v>-43.428571428571431</v>
      </c>
      <c r="AU17" s="159">
        <f>_xlfn.IFNA('HAVERW for table'!BF22,'HAVERW for table'!BF22)</f>
        <v>-62.428571428571431</v>
      </c>
      <c r="AV17" s="160">
        <f>_xlfn.IFNA('HAVERW for table'!BG22,'HAVERW for table'!BG22)</f>
        <v>-67.714285714285708</v>
      </c>
      <c r="AW17" s="159">
        <f>_xlfn.IFNA('HAVERW for table'!BH22,'HAVERW for table'!BH22)</f>
        <v>-63.714285714285715</v>
      </c>
      <c r="AX17" s="159">
        <f>_xlfn.IFNA('HAVERW for table'!BI22,'HAVERW for table'!BI22)</f>
        <v>-64.428571428571431</v>
      </c>
      <c r="AY17" s="159">
        <f>_xlfn.IFNA('HAVERW for table'!BJ22,'HAVERW for table'!BJ22)</f>
        <v>-64.285714285714292</v>
      </c>
      <c r="AZ17" s="160">
        <f>_xlfn.IFNA('HAVERW for table'!BK22,'HAVERW for table'!BK22)</f>
        <v>-63.285714285714285</v>
      </c>
      <c r="BA17" s="159">
        <f>_xlfn.IFNA('HAVERW for table'!BL22,'HAVERW for table'!BL22)</f>
        <v>-63</v>
      </c>
      <c r="BB17" s="159">
        <f>_xlfn.IFNA('HAVERW for table'!BM22,'HAVERW for table'!BM22)</f>
        <v>-63.285714285714285</v>
      </c>
      <c r="BC17" s="159">
        <f>_xlfn.IFNA('HAVERW for table'!BN22,'HAVERW for table'!BN22)</f>
        <v>-60.285714285714285</v>
      </c>
      <c r="BD17" s="160">
        <f>_xlfn.IFNA('HAVERW for table'!BO22,'HAVERW for table'!BO22)</f>
        <v>-57.571428571428569</v>
      </c>
      <c r="BE17" s="159">
        <f>_xlfn.IFNA('HAVERW for table'!BP22,'HAVERW for table'!BP22)</f>
        <v>-57.714285714285715</v>
      </c>
      <c r="BF17" s="159">
        <f>_xlfn.IFNA('HAVERW for table'!BQ22,'HAVERW for table'!BQ22)</f>
        <v>-54.714285714285715</v>
      </c>
      <c r="BG17" s="159">
        <f>_xlfn.IFNA('HAVERW for table'!BR22,'HAVERW for table'!BR22)</f>
        <v>-51.857142857142854</v>
      </c>
      <c r="BH17" s="159">
        <f>_xlfn.IFNA('HAVERW for table'!BS22,'HAVERW for table'!BS22)</f>
        <v>-51.857142857142854</v>
      </c>
      <c r="BI17" s="160">
        <f>_xlfn.IFNA('HAVERW for table'!BT22,'HAVERW for table'!BT22)</f>
        <v>-49.571428571428569</v>
      </c>
      <c r="BJ17" s="159">
        <f>_xlfn.IFNA('HAVERW for table'!BU22,'HAVERW for table'!BU22)</f>
        <v>-53.714285714285715</v>
      </c>
      <c r="BK17" s="159">
        <f>_xlfn.IFNA('HAVERW for table'!BV22,'HAVERW for table'!BV22)</f>
        <v>-38.857142857142854</v>
      </c>
      <c r="BL17" s="159">
        <f>_xlfn.IFNA('HAVERW for table'!BW22,'HAVERW for table'!BW22)</f>
        <v>-38</v>
      </c>
      <c r="BM17" s="160">
        <f>_xlfn.IFNA('HAVERW for table'!BX22,'HAVERW for table'!BX22)</f>
        <v>-38</v>
      </c>
      <c r="BN17" s="159">
        <f>_xlfn.IFNA('HAVERW for table'!BY22,'HAVERW for table'!BY22)</f>
        <v>-42.428571428571431</v>
      </c>
      <c r="BO17" s="159">
        <f>_xlfn.IFNA('HAVERW for table'!BZ22,'HAVERW for table'!BZ22)</f>
        <v>-38.857142857142854</v>
      </c>
      <c r="BP17" s="159">
        <f>_xlfn.IFNA('HAVERW for table'!CA22,'HAVERW for table'!CA22)</f>
        <v>-35.571428571428569</v>
      </c>
      <c r="BQ17" s="159">
        <f>_xlfn.IFNA('HAVERW for table'!CB22,'HAVERW for table'!CB22)</f>
        <v>-31</v>
      </c>
      <c r="BR17" s="160">
        <f>_xlfn.IFNA('HAVERW for table'!CC22,'HAVERW for table'!CC22)</f>
        <v>-33.571428571428569</v>
      </c>
      <c r="BS17" s="159">
        <f>_xlfn.IFNA('HAVERW for table'!CD22,'HAVERW for table'!CD22)</f>
        <v>-31.714285714285715</v>
      </c>
      <c r="BT17" s="159">
        <f>_xlfn.IFNA('HAVERW for table'!CE22,'HAVERW for table'!CE22)</f>
        <v>-33.714285714285715</v>
      </c>
      <c r="BU17" s="159">
        <f>_xlfn.IFNA('HAVERW for table'!CF22,'HAVERW for table'!CF22)</f>
        <v>-33.142857142857146</v>
      </c>
      <c r="BV17" s="160">
        <f>_xlfn.IFNA('HAVERW for table'!CG22,'HAVERW for table'!CG22)</f>
        <v>-33.428571428571431</v>
      </c>
      <c r="BW17" s="159">
        <f>_xlfn.IFNA('HAVERW for table'!CH22,'HAVERW for table'!CH22)</f>
        <v>-32.714285714285715</v>
      </c>
      <c r="BX17" s="159">
        <f>_xlfn.IFNA('HAVERW for table'!CI22,'HAVERW for table'!CI22)</f>
        <v>-31.285714285714285</v>
      </c>
      <c r="BY17" s="159">
        <f>_xlfn.IFNA('HAVERW for table'!CJ22,'HAVERW for table'!CJ22)</f>
        <v>-31.142857142857142</v>
      </c>
      <c r="BZ17" s="160">
        <f>_xlfn.IFNA('HAVERW for table'!CK22,'HAVERW for table'!CK22)</f>
        <v>-31.285714285714285</v>
      </c>
      <c r="CA17" s="159">
        <f>_xlfn.IFNA('HAVERW for table'!CL22,'HAVERW for table'!CL22)</f>
        <v>-31.142857142857142</v>
      </c>
      <c r="CB17" s="159">
        <f>_xlfn.IFNA('HAVERW for table'!CM22,'HAVERW for table'!CM22)</f>
        <v>-28.142857142857142</v>
      </c>
      <c r="CC17" s="159">
        <f>_xlfn.IFNA('HAVERW for table'!CN22,'HAVERW for table'!CN22)</f>
        <v>-28.857142857142858</v>
      </c>
      <c r="CD17" s="159">
        <f>_xlfn.IFNA('HAVERW for table'!CO22,'HAVERW for table'!CO22)</f>
        <v>-25.571428571428573</v>
      </c>
      <c r="CE17" s="160">
        <f>_xlfn.IFNA('HAVERW for table'!CP22,'HAVERW for table'!CP22)</f>
        <v>-28.571428571428573</v>
      </c>
      <c r="CF17" s="159">
        <f>_xlfn.IFNA('HAVERW for table'!CQ22,'HAVERW for table'!CQ22)</f>
        <v>-24</v>
      </c>
      <c r="CG17" s="159">
        <f>_xlfn.IFNA('HAVERW for table'!CR22,'HAVERW for table'!CR22)</f>
        <v>-23.857142857142858</v>
      </c>
      <c r="CH17" s="159">
        <f>_xlfn.IFNA('HAVERW for table'!CS22,'HAVERW for table'!CS22)</f>
        <v>-22.714285714285715</v>
      </c>
      <c r="CI17" s="160">
        <f>_xlfn.IFNA('HAVERW for table'!CT22,'HAVERW for table'!CT22)</f>
        <v>-26.428571428571427</v>
      </c>
      <c r="CJ17" s="159">
        <f>_xlfn.IFNA('HAVERW for table'!CU22,'HAVERW for table'!CU22)</f>
        <v>-26.571428571428573</v>
      </c>
      <c r="CK17" s="159">
        <f>_xlfn.IFNA('HAVERW for table'!CV22,'HAVERW for table'!CV22)</f>
        <v>-26.714285714285715</v>
      </c>
      <c r="CL17" s="159">
        <f>_xlfn.IFNA('HAVERW for table'!CW22,'HAVERW for table'!CW22)</f>
        <v>-26.714285714285715</v>
      </c>
      <c r="CM17" s="160">
        <f>_xlfn.IFNA('HAVERW for table'!CX22,'HAVERW for table'!CX22)</f>
        <v>-27.142857142857142</v>
      </c>
      <c r="CN17" s="159">
        <f>_xlfn.IFNA('HAVERW for table'!CY22,'HAVERW for table'!CY22)</f>
        <v>-26.142857142857142</v>
      </c>
      <c r="CO17" s="159">
        <f>_xlfn.IFNA('HAVERW for table'!CZ22,'HAVERW for table'!CZ22)</f>
        <v>-26.142857142857142</v>
      </c>
      <c r="CP17" s="159">
        <f>_xlfn.IFNA('HAVERW for table'!DA22,'HAVERW for table'!DA22)</f>
        <v>-25.285714285714285</v>
      </c>
      <c r="CQ17" s="159">
        <f>_xlfn.IFNA('HAVERW for table'!DB22,'HAVERW for table'!DB22)</f>
        <v>-26.714285714285715</v>
      </c>
      <c r="CR17" s="160">
        <f>_xlfn.IFNA('HAVERW for table'!DC22,'HAVERW for table'!DC22)</f>
        <v>-26.714285714285715</v>
      </c>
      <c r="CS17" s="159">
        <f>_xlfn.IFNA('HAVERW for table'!DD22,'HAVERW for table'!DD22)</f>
        <v>-27.714285714285715</v>
      </c>
      <c r="CT17" s="159">
        <f>_xlfn.IFNA('HAVERW for table'!DE22,'HAVERW for table'!DE22)</f>
        <v>-31</v>
      </c>
      <c r="CU17" s="159">
        <f>_xlfn.IFNA('HAVERW for table'!DF22,'HAVERW for table'!DF22)</f>
        <v>-48.428571428571431</v>
      </c>
      <c r="CV17" s="161">
        <f>_xlfn.IFNA('HAVERW for table'!DG22,'HAVERW for table'!DG22)</f>
        <v>-50.857142857142854</v>
      </c>
      <c r="CW17" s="162">
        <f>_xlfn.IFNA('HAVERW for table'!DH22,'HAVERW for table'!DH22)</f>
        <v>-45.857142857142854</v>
      </c>
      <c r="CX17" s="159">
        <f>_xlfn.IFNA('HAVERW for table'!DI22,'HAVERW for table'!DI22)</f>
        <v>-38.857142857142854</v>
      </c>
      <c r="CY17" s="159">
        <f>_xlfn.IFNA('HAVERW for table'!DJ22,'HAVERW for table'!DJ22)</f>
        <v>-35.285714285714285</v>
      </c>
      <c r="CZ17" s="159">
        <f>_xlfn.IFNA('HAVERW for table'!DK22,'HAVERW for table'!DK22)</f>
        <v>-32.571428571428569</v>
      </c>
      <c r="DA17" s="160">
        <f>_xlfn.IFNA('HAVERW for table'!DL22,'HAVERW for table'!DL22)</f>
        <v>-31</v>
      </c>
      <c r="DB17" s="159">
        <f>_xlfn.IFNA('HAVERW for table'!DM22,'HAVERW for table'!DM22)</f>
        <v>-28.714285714285715</v>
      </c>
      <c r="DC17" s="159">
        <f>_xlfn.IFNA('HAVERW for table'!DN22,'HAVERW for table'!DN22)</f>
        <v>-33</v>
      </c>
      <c r="DD17" s="159">
        <f>_xlfn.IFNA('HAVERW for table'!DO22,'HAVERW for table'!DO22)</f>
        <v>-27.285714285714285</v>
      </c>
      <c r="DE17" s="163">
        <f>_xlfn.IFNA('HAVERW for table'!DP22,'HAVERW for table'!DP22)</f>
        <v>-29.285714285714285</v>
      </c>
      <c r="DF17" s="159">
        <f>_xlfn.IFNA('HAVERW for table'!DQ22,'HAVERW for table'!DQ22)</f>
        <v>-30.142857142857142</v>
      </c>
      <c r="DG17" s="159">
        <f>_xlfn.IFNA('HAVERW for table'!DR22,'HAVERW for table'!DR22)</f>
        <v>-28.714285714285715</v>
      </c>
      <c r="DH17" s="159">
        <f>_xlfn.IFNA('HAVERW for table'!DS22,'HAVERW for table'!DS22)</f>
        <v>-26.857142857142858</v>
      </c>
      <c r="DI17" s="160">
        <f>_xlfn.IFNA('HAVERW for table'!DT22,'HAVERW for table'!DT22)</f>
        <v>-29.714285714285715</v>
      </c>
      <c r="DJ17" s="159">
        <f>_xlfn.IFNA('HAVERW for table'!DU22,'HAVERW for table'!DU22)</f>
        <v>-28.714285714285715</v>
      </c>
      <c r="DK17" s="159">
        <f>_xlfn.IFNA('HAVERW for table'!DV22,'HAVERW for table'!DV22)</f>
        <v>-28.571428571428573</v>
      </c>
      <c r="DL17" s="159">
        <f>_xlfn.IFNA('HAVERW for table'!DW22,'HAVERW for table'!DW22)</f>
        <v>-28.142857142857142</v>
      </c>
      <c r="DM17" s="164">
        <f>_xlfn.IFNA('HAVERW for table'!DX22,'HAVERW for table'!DX22)</f>
        <v>-22.857142857142858</v>
      </c>
      <c r="DN17" s="159">
        <f>_xlfn.IFNA('HAVERW for table'!DY22,'HAVERW for table'!DY22)</f>
        <v>-25.428571428571427</v>
      </c>
      <c r="DO17" s="159">
        <f>_xlfn.IFNA('HAVERW for table'!DZ22,'HAVERW for table'!DZ22)</f>
        <v>-23.142857142857142</v>
      </c>
      <c r="DP17" s="160"/>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2"/>
      <c r="FD17" s="22"/>
      <c r="FE17" s="22"/>
      <c r="FF17" s="22"/>
      <c r="FG17" s="22"/>
      <c r="FH17" s="22"/>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2"/>
      <c r="GN17" s="22"/>
      <c r="GO17" s="22"/>
      <c r="GP17" s="22"/>
      <c r="GQ17" s="22"/>
      <c r="GR17" s="22"/>
      <c r="GS17" s="22"/>
      <c r="GT17" s="22"/>
      <c r="GU17" s="22"/>
      <c r="GV17" s="22"/>
      <c r="GW17" s="22"/>
      <c r="GX17" s="22"/>
      <c r="GY17" s="22"/>
      <c r="GZ17" s="22"/>
      <c r="HA17" s="22"/>
      <c r="HB17" s="22"/>
      <c r="HC17" s="22"/>
      <c r="HD17" s="22"/>
      <c r="HE17" s="22"/>
      <c r="HF17" s="22"/>
      <c r="HG17" s="22"/>
      <c r="HI17" s="22"/>
      <c r="HJ17" s="22"/>
      <c r="HK17" s="22"/>
      <c r="HL17" s="22"/>
      <c r="HM17" s="22"/>
      <c r="HN17" s="22"/>
      <c r="HO17" s="22"/>
      <c r="HP17" s="22"/>
      <c r="HQ17" s="22"/>
      <c r="HR17" s="22"/>
      <c r="HU17" s="22"/>
      <c r="HV17" s="22"/>
      <c r="HW17" s="22"/>
      <c r="HX17" s="22"/>
      <c r="HY17" s="22"/>
      <c r="HZ17" s="22"/>
      <c r="IA17" s="22"/>
      <c r="IB17" s="22"/>
      <c r="IC17" s="22"/>
    </row>
    <row r="18" spans="2:237" s="4" customFormat="1" ht="16" x14ac:dyDescent="0.35">
      <c r="B18" s="37"/>
      <c r="C18" s="91"/>
      <c r="D18" s="106" t="s">
        <v>429</v>
      </c>
      <c r="E18" s="159">
        <f>_xlfn.IFNA('HAVERW for table'!P23,'HAVERW for table'!P23)</f>
        <v>0.8571428571428571</v>
      </c>
      <c r="F18" s="159">
        <f>_xlfn.IFNA('HAVERW for table'!Q23,'HAVERW for table'!Q23)</f>
        <v>-1.5714285714285714</v>
      </c>
      <c r="G18" s="159">
        <f>_xlfn.IFNA('HAVERW for table'!R23,'HAVERW for table'!R23)</f>
        <v>-22.714285714285715</v>
      </c>
      <c r="H18" s="159">
        <f>_xlfn.IFNA('HAVERW for table'!S23,'HAVERW for table'!S23)</f>
        <v>-58.714285714285715</v>
      </c>
      <c r="I18" s="160">
        <f>_xlfn.IFNA('HAVERW for table'!T23,'HAVERW for table'!T23)</f>
        <v>-65.428571428571431</v>
      </c>
      <c r="J18" s="159">
        <f>_xlfn.IFNA('HAVERW for table'!U23,'HAVERW for table'!U23)</f>
        <v>-67.857142857142861</v>
      </c>
      <c r="K18" s="159">
        <f>_xlfn.IFNA('HAVERW for table'!V23,'HAVERW for table'!V23)</f>
        <v>-66</v>
      </c>
      <c r="L18" s="159">
        <f>_xlfn.IFNA('HAVERW for table'!W23,'HAVERW for table'!W23)</f>
        <v>-61.428571428571431</v>
      </c>
      <c r="M18" s="160">
        <f>_xlfn.IFNA('HAVERW for table'!X23,'HAVERW for table'!X23)</f>
        <v>-60.285714285714285</v>
      </c>
      <c r="N18" s="159">
        <f>_xlfn.IFNA('HAVERW for table'!Y23,'HAVERW for table'!Y23)</f>
        <v>-60.571428571428569</v>
      </c>
      <c r="O18" s="159">
        <f>_xlfn.IFNA('HAVERW for table'!Z23,'HAVERW for table'!Z23)</f>
        <v>-55.428571428571431</v>
      </c>
      <c r="P18" s="159">
        <f>_xlfn.IFNA('HAVERW for table'!AA23,'HAVERW for table'!AA23)</f>
        <v>-53</v>
      </c>
      <c r="Q18" s="160">
        <f>_xlfn.IFNA('HAVERW for table'!AB23,'HAVERW for table'!AB23)</f>
        <v>-52.142857142857146</v>
      </c>
      <c r="R18" s="159">
        <f>_xlfn.IFNA('HAVERW for table'!AC23,'HAVERW for table'!AC23)</f>
        <v>-47</v>
      </c>
      <c r="S18" s="159">
        <f>_xlfn.IFNA('HAVERW for table'!AD23,'HAVERW for table'!AD23)</f>
        <v>-43.142857142857146</v>
      </c>
      <c r="T18" s="159">
        <f>_xlfn.IFNA('HAVERW for table'!AE23,'HAVERW for table'!AE23)</f>
        <v>-40.857142857142854</v>
      </c>
      <c r="U18" s="159">
        <f>_xlfn.IFNA('HAVERW for table'!AF23,'HAVERW for table'!AF23)</f>
        <v>-41.428571428571431</v>
      </c>
      <c r="V18" s="160">
        <f>_xlfn.IFNA('HAVERW for table'!AG23,'HAVERW for table'!AG23)</f>
        <v>-38.857142857142854</v>
      </c>
      <c r="W18" s="159">
        <f>_xlfn.IFNA('HAVERW for table'!AH23,'HAVERW for table'!AH23)</f>
        <v>-37.142857142857146</v>
      </c>
      <c r="X18" s="159">
        <f>_xlfn.IFNA('HAVERW for table'!AI23,'HAVERW for table'!AI23)</f>
        <v>-36.428571428571431</v>
      </c>
      <c r="Y18" s="159">
        <f>_xlfn.IFNA('HAVERW for table'!AJ23,'HAVERW for table'!AJ23)</f>
        <v>-37</v>
      </c>
      <c r="Z18" s="160">
        <f>_xlfn.IFNA('HAVERW for table'!AK23,'HAVERW for table'!AK23)</f>
        <v>-38</v>
      </c>
      <c r="AA18" s="159">
        <f>_xlfn.IFNA('HAVERW for table'!AL23,'HAVERW for table'!AL23)</f>
        <v>-37.571428571428569</v>
      </c>
      <c r="AB18" s="159">
        <f>_xlfn.IFNA('HAVERW for table'!AM23,'HAVERW for table'!AM23)</f>
        <v>-37.142857142857146</v>
      </c>
      <c r="AC18" s="159">
        <f>_xlfn.IFNA('HAVERW for table'!AN23,'HAVERW for table'!AN23)</f>
        <v>-35.571428571428569</v>
      </c>
      <c r="AD18" s="159">
        <f>_xlfn.IFNA('HAVERW for table'!AO23,'HAVERW for table'!AO23)</f>
        <v>-35.142857142857146</v>
      </c>
      <c r="AE18" s="160">
        <f>_xlfn.IFNA('HAVERW for table'!AP23,'HAVERW for table'!AP23)</f>
        <v>-36.142857142857146</v>
      </c>
      <c r="AF18" s="159">
        <f>_xlfn.IFNA('HAVERW for table'!AQ23,'HAVERW for table'!AQ23)</f>
        <v>-31.142857142857142</v>
      </c>
      <c r="AG18" s="159">
        <f>_xlfn.IFNA('HAVERW for table'!AR23,'HAVERW for table'!AR23)</f>
        <v>-28</v>
      </c>
      <c r="AH18" s="159">
        <f>_xlfn.IFNA('HAVERW for table'!AS23,'HAVERW for table'!AS23)</f>
        <v>-27.571428571428573</v>
      </c>
      <c r="AI18" s="160">
        <f>_xlfn.IFNA('HAVERW for table'!AT23,'HAVERW for table'!AT23)</f>
        <v>-26.857142857142858</v>
      </c>
      <c r="AJ18" s="159">
        <f>_xlfn.IFNA('HAVERW for table'!AU23,'HAVERW for table'!AU23)</f>
        <v>-25.428571428571427</v>
      </c>
      <c r="AK18" s="159">
        <f>_xlfn.IFNA('HAVERW for table'!AV23,'HAVERW for table'!AV23)</f>
        <v>-26.714285714285715</v>
      </c>
      <c r="AL18" s="159">
        <f>_xlfn.IFNA('HAVERW for table'!AW23,'HAVERW for table'!AW23)</f>
        <v>-28.142857142857142</v>
      </c>
      <c r="AM18" s="160">
        <f>_xlfn.IFNA('HAVERW for table'!AX23,'HAVERW for table'!AX23)</f>
        <v>-34.571428571428569</v>
      </c>
      <c r="AN18" s="159">
        <f>_xlfn.IFNA('HAVERW for table'!AY23,'HAVERW for table'!AY23)</f>
        <v>-32.857142857142854</v>
      </c>
      <c r="AO18" s="159">
        <f>_xlfn.IFNA('HAVERW for table'!AZ23,'HAVERW for table'!AZ23)</f>
        <v>-35.571428571428569</v>
      </c>
      <c r="AP18" s="159">
        <f>_xlfn.IFNA('HAVERW for table'!BA23,'HAVERW for table'!BA23)</f>
        <v>-35</v>
      </c>
      <c r="AQ18" s="160">
        <f>_xlfn.IFNA('HAVERW for table'!BB23,'HAVERW for table'!BB23)</f>
        <v>-33.857142857142854</v>
      </c>
      <c r="AR18" s="159">
        <f>_xlfn.IFNA('HAVERW for table'!BC23,'HAVERW for table'!BC23)</f>
        <v>-28.142857142857142</v>
      </c>
      <c r="AS18" s="159">
        <f>_xlfn.IFNA('HAVERW for table'!BD23,'HAVERW for table'!BD23)</f>
        <v>-27.142857142857142</v>
      </c>
      <c r="AT18" s="159">
        <f>_xlfn.IFNA('HAVERW for table'!BE23,'HAVERW for table'!BE23)</f>
        <v>-28.714285714285715</v>
      </c>
      <c r="AU18" s="166">
        <f>_xlfn.IFNA('HAVERW for table'!BF23,'HAVERW for table'!BF23)</f>
        <v>-55</v>
      </c>
      <c r="AV18" s="167">
        <f>_xlfn.IFNA('HAVERW for table'!BG23,'HAVERW for table'!BG23)</f>
        <v>-61.571428571428569</v>
      </c>
      <c r="AW18" s="166">
        <f>_xlfn.IFNA('HAVERW for table'!BH23,'HAVERW for table'!BH23)</f>
        <v>-44.428571428571431</v>
      </c>
      <c r="AX18" s="166">
        <f>_xlfn.IFNA('HAVERW for table'!BI23,'HAVERW for table'!BI23)</f>
        <v>-45.857142857142854</v>
      </c>
      <c r="AY18" s="166">
        <f>_xlfn.IFNA('HAVERW for table'!BJ23,'HAVERW for table'!BJ23)</f>
        <v>-45.857142857142854</v>
      </c>
      <c r="AZ18" s="167">
        <f>_xlfn.IFNA('HAVERW for table'!BK23,'HAVERW for table'!BK23)</f>
        <v>-45</v>
      </c>
      <c r="BA18" s="166">
        <f>_xlfn.IFNA('HAVERW for table'!BL23,'HAVERW for table'!BL23)</f>
        <v>-44.142857142857146</v>
      </c>
      <c r="BB18" s="166">
        <f>_xlfn.IFNA('HAVERW for table'!BM23,'HAVERW for table'!BM23)</f>
        <v>-44.571428571428569</v>
      </c>
      <c r="BC18" s="166">
        <f>_xlfn.IFNA('HAVERW for table'!BN23,'HAVERW for table'!BN23)</f>
        <v>-44.714285714285715</v>
      </c>
      <c r="BD18" s="167">
        <f>_xlfn.IFNA('HAVERW for table'!BO23,'HAVERW for table'!BO23)</f>
        <v>-39.857142857142854</v>
      </c>
      <c r="BE18" s="166">
        <f>_xlfn.IFNA('HAVERW for table'!BP23,'HAVERW for table'!BP23)</f>
        <v>-39.142857142857146</v>
      </c>
      <c r="BF18" s="166">
        <f>_xlfn.IFNA('HAVERW for table'!BQ23,'HAVERW for table'!BQ23)</f>
        <v>-35.428571428571431</v>
      </c>
      <c r="BG18" s="166">
        <f>_xlfn.IFNA('HAVERW for table'!BR23,'HAVERW for table'!BR23)</f>
        <v>-34.571428571428569</v>
      </c>
      <c r="BH18" s="166">
        <f>_xlfn.IFNA('HAVERW for table'!BS23,'HAVERW for table'!BS23)</f>
        <v>-34.428571428571431</v>
      </c>
      <c r="BI18" s="167">
        <f>_xlfn.IFNA('HAVERW for table'!BT23,'HAVERW for table'!BT23)</f>
        <v>-40.714285714285715</v>
      </c>
      <c r="BJ18" s="166">
        <f>_xlfn.IFNA('HAVERW for table'!BU23,'HAVERW for table'!BU23)</f>
        <v>-43.428571428571431</v>
      </c>
      <c r="BK18" s="166">
        <f>_xlfn.IFNA('HAVERW for table'!BV23,'HAVERW for table'!BV23)</f>
        <v>-33.857142857142854</v>
      </c>
      <c r="BL18" s="166">
        <f>_xlfn.IFNA('HAVERW for table'!BW23,'HAVERW for table'!BW23)</f>
        <v>-27.142857142857142</v>
      </c>
      <c r="BM18" s="167">
        <f>_xlfn.IFNA('HAVERW for table'!BX23,'HAVERW for table'!BX23)</f>
        <v>-27.285714285714285</v>
      </c>
      <c r="BN18" s="166">
        <f>_xlfn.IFNA('HAVERW for table'!BY23,'HAVERW for table'!BY23)</f>
        <v>-32.428571428571431</v>
      </c>
      <c r="BO18" s="166">
        <f>_xlfn.IFNA('HAVERW for table'!BZ23,'HAVERW for table'!BZ23)</f>
        <v>-25.857142857142858</v>
      </c>
      <c r="BP18" s="166">
        <f>_xlfn.IFNA('HAVERW for table'!CA23,'HAVERW for table'!CA23)</f>
        <v>-23.714285714285715</v>
      </c>
      <c r="BQ18" s="166">
        <f>_xlfn.IFNA('HAVERW for table'!CB23,'HAVERW for table'!CB23)</f>
        <v>-23.714285714285715</v>
      </c>
      <c r="BR18" s="167">
        <f>_xlfn.IFNA('HAVERW for table'!CC23,'HAVERW for table'!CC23)</f>
        <v>-35.142857142857146</v>
      </c>
      <c r="BS18" s="166">
        <f>_xlfn.IFNA('HAVERW for table'!CD23,'HAVERW for table'!CD23)</f>
        <v>-21.714285714285715</v>
      </c>
      <c r="BT18" s="166">
        <f>_xlfn.IFNA('HAVERW for table'!CE23,'HAVERW for table'!CE23)</f>
        <v>-22</v>
      </c>
      <c r="BU18" s="166">
        <f>_xlfn.IFNA('HAVERW for table'!CF23,'HAVERW for table'!CF23)</f>
        <v>-22.714285714285715</v>
      </c>
      <c r="BV18" s="167">
        <f>_xlfn.IFNA('HAVERW for table'!CG23,'HAVERW for table'!CG23)</f>
        <v>-24.142857142857142</v>
      </c>
      <c r="BW18" s="166">
        <f>_xlfn.IFNA('HAVERW for table'!CH23,'HAVERW for table'!CH23)</f>
        <v>-23.857142857142858</v>
      </c>
      <c r="BX18" s="166">
        <f>_xlfn.IFNA('HAVERW for table'!CI23,'HAVERW for table'!CI23)</f>
        <v>-26</v>
      </c>
      <c r="BY18" s="166">
        <f>_xlfn.IFNA('HAVERW for table'!CJ23,'HAVERW for table'!CJ23)</f>
        <v>-28.142857142857142</v>
      </c>
      <c r="BZ18" s="167">
        <f>_xlfn.IFNA('HAVERW for table'!CK23,'HAVERW for table'!CK23)</f>
        <v>-30.714285714285715</v>
      </c>
      <c r="CA18" s="166">
        <f>_xlfn.IFNA('HAVERW for table'!CL23,'HAVERW for table'!CL23)</f>
        <v>-31.714285714285715</v>
      </c>
      <c r="CB18" s="166">
        <f>_xlfn.IFNA('HAVERW for table'!CM23,'HAVERW for table'!CM23)</f>
        <v>-30.857142857142858</v>
      </c>
      <c r="CC18" s="166">
        <f>_xlfn.IFNA('HAVERW for table'!CN23,'HAVERW for table'!CN23)</f>
        <v>-30.428571428571427</v>
      </c>
      <c r="CD18" s="166">
        <f>_xlfn.IFNA('HAVERW for table'!CO23,'HAVERW for table'!CO23)</f>
        <v>-30.285714285714285</v>
      </c>
      <c r="CE18" s="167">
        <f>_xlfn.IFNA('HAVERW for table'!CP23,'HAVERW for table'!CP23)</f>
        <v>-31.428571428571427</v>
      </c>
      <c r="CF18" s="166">
        <f>_xlfn.IFNA('HAVERW for table'!CQ23,'HAVERW for table'!CQ23)</f>
        <v>-23.285714285714285</v>
      </c>
      <c r="CG18" s="166">
        <f>_xlfn.IFNA('HAVERW for table'!CR23,'HAVERW for table'!CR23)</f>
        <v>-24.571428571428573</v>
      </c>
      <c r="CH18" s="166">
        <f>_xlfn.IFNA('HAVERW for table'!CS23,'HAVERW for table'!CS23)</f>
        <v>-23.428571428571427</v>
      </c>
      <c r="CI18" s="167">
        <f>_xlfn.IFNA('HAVERW for table'!CT23,'HAVERW for table'!CT23)</f>
        <v>-24.428571428571427</v>
      </c>
      <c r="CJ18" s="166">
        <f>_xlfn.IFNA('HAVERW for table'!CU23,'HAVERW for table'!CU23)</f>
        <v>-23.571428571428573</v>
      </c>
      <c r="CK18" s="166">
        <f>_xlfn.IFNA('HAVERW for table'!CV23,'HAVERW for table'!CV23)</f>
        <v>-23.285714285714285</v>
      </c>
      <c r="CL18" s="166">
        <f>_xlfn.IFNA('HAVERW for table'!CW23,'HAVERW for table'!CW23)</f>
        <v>-24.428571428571427</v>
      </c>
      <c r="CM18" s="167">
        <f>_xlfn.IFNA('HAVERW for table'!CX23,'HAVERW for table'!CX23)</f>
        <v>-30.428571428571427</v>
      </c>
      <c r="CN18" s="166">
        <f>_xlfn.IFNA('HAVERW for table'!CY23,'HAVERW for table'!CY23)</f>
        <v>-22.714285714285715</v>
      </c>
      <c r="CO18" s="166">
        <f>_xlfn.IFNA('HAVERW for table'!CZ23,'HAVERW for table'!CZ23)</f>
        <v>-21.857142857142858</v>
      </c>
      <c r="CP18" s="166">
        <f>_xlfn.IFNA('HAVERW for table'!DA23,'HAVERW for table'!DA23)</f>
        <v>-21.714285714285715</v>
      </c>
      <c r="CQ18" s="166">
        <f>_xlfn.IFNA('HAVERW for table'!DB23,'HAVERW for table'!DB23)</f>
        <v>-22.285714285714285</v>
      </c>
      <c r="CR18" s="167">
        <f>_xlfn.IFNA('HAVERW for table'!DC23,'HAVERW for table'!DC23)</f>
        <v>-22</v>
      </c>
      <c r="CS18" s="166">
        <f>_xlfn.IFNA('HAVERW for table'!DD23,'HAVERW for table'!DD23)</f>
        <v>-20.428571428571427</v>
      </c>
      <c r="CT18" s="166">
        <f>_xlfn.IFNA('HAVERW for table'!DE23,'HAVERW for table'!DE23)</f>
        <v>-22.142857142857142</v>
      </c>
      <c r="CU18" s="166">
        <f>_xlfn.IFNA('HAVERW for table'!DF23,'HAVERW for table'!DF23)</f>
        <v>-48.285714285714285</v>
      </c>
      <c r="CV18" s="168">
        <f>_xlfn.IFNA('HAVERW for table'!DG23,'HAVERW for table'!DG23)</f>
        <v>-58.714285714285715</v>
      </c>
      <c r="CW18" s="169">
        <f>_xlfn.IFNA('HAVERW for table'!DH23,'HAVERW for table'!DH23)</f>
        <v>-33.857142857142854</v>
      </c>
      <c r="CX18" s="166">
        <f>_xlfn.IFNA('HAVERW for table'!DI23,'HAVERW for table'!DI23)</f>
        <v>-23.285714285714285</v>
      </c>
      <c r="CY18" s="166">
        <f>_xlfn.IFNA('HAVERW for table'!DJ23,'HAVERW for table'!DJ23)</f>
        <v>-22.428571428571427</v>
      </c>
      <c r="CZ18" s="166">
        <f>_xlfn.IFNA('HAVERW for table'!DK23,'HAVERW for table'!DK23)</f>
        <v>-21.857142857142858</v>
      </c>
      <c r="DA18" s="167">
        <f>_xlfn.IFNA('HAVERW for table'!DL23,'HAVERW for table'!DL23)</f>
        <v>-21.428571428571427</v>
      </c>
      <c r="DB18" s="166">
        <f>_xlfn.IFNA('HAVERW for table'!DM23,'HAVERW for table'!DM23)</f>
        <v>-21.428571428571427</v>
      </c>
      <c r="DC18" s="166">
        <f>_xlfn.IFNA('HAVERW for table'!DN23,'HAVERW for table'!DN23)</f>
        <v>-26.285714285714285</v>
      </c>
      <c r="DD18" s="166">
        <f>_xlfn.IFNA('HAVERW for table'!DO23,'HAVERW for table'!DO23)</f>
        <v>-24.428571428571427</v>
      </c>
      <c r="DE18" s="168">
        <f>_xlfn.IFNA('HAVERW for table'!DP23,'HAVERW for table'!DP23)</f>
        <v>-20.571428571428573</v>
      </c>
      <c r="DF18" s="166">
        <f>_xlfn.IFNA('HAVERW for table'!DQ23,'HAVERW for table'!DQ23)</f>
        <v>-20.285714285714285</v>
      </c>
      <c r="DG18" s="166">
        <f>_xlfn.IFNA('HAVERW for table'!DR23,'HAVERW for table'!DR23)</f>
        <v>-21.142857142857142</v>
      </c>
      <c r="DH18" s="166">
        <f>_xlfn.IFNA('HAVERW for table'!DS23,'HAVERW for table'!DS23)</f>
        <v>-20.571428571428573</v>
      </c>
      <c r="DI18" s="167">
        <f>_xlfn.IFNA('HAVERW for table'!DT23,'HAVERW for table'!DT23)</f>
        <v>-20.714285714285715</v>
      </c>
      <c r="DJ18" s="166">
        <f>_xlfn.IFNA('HAVERW for table'!DU23,'HAVERW for table'!DU23)</f>
        <v>-23.142857142857142</v>
      </c>
      <c r="DK18" s="166">
        <f>_xlfn.IFNA('HAVERW for table'!DV23,'HAVERW for table'!DV23)</f>
        <v>-34.857142857142854</v>
      </c>
      <c r="DL18" s="166">
        <f>_xlfn.IFNA('HAVERW for table'!DW23,'HAVERW for table'!DW23)</f>
        <v>-29.714285714285715</v>
      </c>
      <c r="DM18" s="168">
        <f>_xlfn.IFNA('HAVERW for table'!DX23,'HAVERW for table'!DX23)</f>
        <v>-18.285714285714285</v>
      </c>
      <c r="DN18" s="166">
        <f>_xlfn.IFNA('HAVERW for table'!DY23,'HAVERW for table'!DY23)</f>
        <v>-24.285714285714285</v>
      </c>
      <c r="DO18" s="166">
        <f>_xlfn.IFNA('HAVERW for table'!DZ23,'HAVERW for table'!DZ23)</f>
        <v>-17.571428571428573</v>
      </c>
      <c r="DP18" s="167"/>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I18" s="22"/>
      <c r="HJ18" s="22"/>
      <c r="HK18" s="22"/>
      <c r="HL18" s="22"/>
      <c r="HM18" s="22"/>
      <c r="HN18" s="22"/>
      <c r="HO18" s="22"/>
      <c r="HP18" s="22"/>
      <c r="HQ18" s="22"/>
      <c r="HR18" s="22"/>
      <c r="HU18" s="22"/>
      <c r="HV18" s="22"/>
      <c r="HW18" s="22"/>
      <c r="HX18" s="22"/>
      <c r="HY18" s="22"/>
      <c r="HZ18" s="22"/>
      <c r="IA18" s="22"/>
      <c r="IB18" s="22"/>
      <c r="IC18" s="22"/>
    </row>
    <row r="19" spans="2:237" s="4" customFormat="1" ht="16" hidden="1" x14ac:dyDescent="0.35">
      <c r="B19" s="37"/>
      <c r="C19" s="91"/>
      <c r="D19" s="106" t="s">
        <v>430</v>
      </c>
      <c r="E19" s="159" t="e">
        <f>_xlfn.IFNA('HAVERW for table'!#REF!,AVERAGE('HAVERW for table'!#REF!))</f>
        <v>#REF!</v>
      </c>
      <c r="F19" s="159" t="e">
        <f>_xlfn.IFNA('HAVERW for table'!#REF!,AVERAGE('HAVERW for table'!#REF!))</f>
        <v>#REF!</v>
      </c>
      <c r="G19" s="159" t="e">
        <f>_xlfn.IFNA('HAVERW for table'!#REF!,AVERAGE('HAVERW for table'!#REF!))</f>
        <v>#REF!</v>
      </c>
      <c r="H19" s="159" t="e">
        <f>_xlfn.IFNA('HAVERW for table'!#REF!,AVERAGE('HAVERW for table'!#REF!))</f>
        <v>#REF!</v>
      </c>
      <c r="I19" s="160" t="e">
        <f>_xlfn.IFNA('HAVERW for table'!#REF!,AVERAGE('HAVERW for table'!#REF!))</f>
        <v>#REF!</v>
      </c>
      <c r="J19" s="159" t="e">
        <f>_xlfn.IFNA('HAVERW for table'!#REF!,AVERAGE('HAVERW for table'!#REF!))</f>
        <v>#REF!</v>
      </c>
      <c r="K19" s="159" t="e">
        <f>_xlfn.IFNA('HAVERW for table'!#REF!,AVERAGE('HAVERW for table'!#REF!))</f>
        <v>#REF!</v>
      </c>
      <c r="L19" s="159" t="e">
        <f>_xlfn.IFNA('HAVERW for table'!#REF!,AVERAGE('HAVERW for table'!#REF!))</f>
        <v>#REF!</v>
      </c>
      <c r="M19" s="160" t="e">
        <f>_xlfn.IFNA('HAVERW for table'!#REF!,AVERAGE('HAVERW for table'!#REF!))</f>
        <v>#REF!</v>
      </c>
      <c r="N19" s="159" t="e">
        <f>_xlfn.IFNA('HAVERW for table'!#REF!,AVERAGE('HAVERW for table'!#REF!))</f>
        <v>#REF!</v>
      </c>
      <c r="O19" s="159" t="e">
        <f>_xlfn.IFNA('HAVERW for table'!#REF!,AVERAGE('HAVERW for table'!#REF!))</f>
        <v>#REF!</v>
      </c>
      <c r="P19" s="159" t="e">
        <f>_xlfn.IFNA('HAVERW for table'!#REF!,AVERAGE('HAVERW for table'!#REF!))</f>
        <v>#REF!</v>
      </c>
      <c r="Q19" s="160" t="e">
        <f>_xlfn.IFNA('HAVERW for table'!#REF!,AVERAGE('HAVERW for table'!#REF!))</f>
        <v>#REF!</v>
      </c>
      <c r="R19" s="159" t="e">
        <f>_xlfn.IFNA('HAVERW for table'!#REF!,AVERAGE('HAVERW for table'!#REF!))</f>
        <v>#REF!</v>
      </c>
      <c r="S19" s="159" t="e">
        <f>_xlfn.IFNA('HAVERW for table'!#REF!,AVERAGE('HAVERW for table'!#REF!))</f>
        <v>#REF!</v>
      </c>
      <c r="T19" s="159" t="e">
        <f>_xlfn.IFNA('HAVERW for table'!#REF!,AVERAGE('HAVERW for table'!#REF!))</f>
        <v>#REF!</v>
      </c>
      <c r="U19" s="159" t="e">
        <f>_xlfn.IFNA('HAVERW for table'!#REF!,AVERAGE('HAVERW for table'!#REF!))</f>
        <v>#REF!</v>
      </c>
      <c r="V19" s="160" t="e">
        <f>_xlfn.IFNA('HAVERW for table'!#REF!,AVERAGE('HAVERW for table'!#REF!))</f>
        <v>#REF!</v>
      </c>
      <c r="W19" s="159" t="e">
        <f>_xlfn.IFNA('HAVERW for table'!#REF!,AVERAGE('HAVERW for table'!#REF!))</f>
        <v>#REF!</v>
      </c>
      <c r="X19" s="159" t="e">
        <f>_xlfn.IFNA('HAVERW for table'!#REF!,AVERAGE('HAVERW for table'!#REF!))</f>
        <v>#REF!</v>
      </c>
      <c r="Y19" s="159" t="e">
        <f>_xlfn.IFNA('HAVERW for table'!#REF!,AVERAGE('HAVERW for table'!#REF!))</f>
        <v>#REF!</v>
      </c>
      <c r="Z19" s="160" t="e">
        <f>_xlfn.IFNA('HAVERW for table'!#REF!,AVERAGE('HAVERW for table'!#REF!))</f>
        <v>#REF!</v>
      </c>
      <c r="AA19" s="159" t="e">
        <f>_xlfn.IFNA('HAVERW for table'!#REF!,AVERAGE('HAVERW for table'!#REF!))</f>
        <v>#REF!</v>
      </c>
      <c r="AB19" s="159" t="e">
        <f>_xlfn.IFNA('HAVERW for table'!#REF!,AVERAGE('HAVERW for table'!#REF!))</f>
        <v>#REF!</v>
      </c>
      <c r="AC19" s="159" t="e">
        <f>_xlfn.IFNA('HAVERW for table'!#REF!,AVERAGE('HAVERW for table'!#REF!))</f>
        <v>#REF!</v>
      </c>
      <c r="AD19" s="159" t="e">
        <f>_xlfn.IFNA('HAVERW for table'!#REF!,AVERAGE('HAVERW for table'!#REF!))</f>
        <v>#REF!</v>
      </c>
      <c r="AE19" s="160" t="e">
        <f>_xlfn.IFNA('HAVERW for table'!#REF!,AVERAGE('HAVERW for table'!#REF!))</f>
        <v>#REF!</v>
      </c>
      <c r="AF19" s="159" t="e">
        <f>_xlfn.IFNA('HAVERW for table'!#REF!,AVERAGE('HAVERW for table'!#REF!))</f>
        <v>#REF!</v>
      </c>
      <c r="AG19" s="159" t="e">
        <f>_xlfn.IFNA('HAVERW for table'!#REF!,AVERAGE('HAVERW for table'!#REF!))</f>
        <v>#REF!</v>
      </c>
      <c r="AH19" s="159" t="e">
        <f>_xlfn.IFNA('HAVERW for table'!#REF!,AVERAGE('HAVERW for table'!#REF!))</f>
        <v>#REF!</v>
      </c>
      <c r="AI19" s="160" t="e">
        <f>_xlfn.IFNA('HAVERW for table'!#REF!,AVERAGE('HAVERW for table'!#REF!))</f>
        <v>#REF!</v>
      </c>
      <c r="AJ19" s="159" t="e">
        <f>_xlfn.IFNA('HAVERW for table'!#REF!,AVERAGE('HAVERW for table'!#REF!))</f>
        <v>#REF!</v>
      </c>
      <c r="AK19" s="159" t="e">
        <f>_xlfn.IFNA('HAVERW for table'!#REF!,AVERAGE('HAVERW for table'!#REF!))</f>
        <v>#REF!</v>
      </c>
      <c r="AL19" s="159" t="e">
        <f>_xlfn.IFNA('HAVERW for table'!#REF!,AVERAGE('HAVERW for table'!#REF!))</f>
        <v>#REF!</v>
      </c>
      <c r="AM19" s="160" t="e">
        <f>_xlfn.IFNA('HAVERW for table'!#REF!,AVERAGE('HAVERW for table'!#REF!))</f>
        <v>#REF!</v>
      </c>
      <c r="AN19" s="159" t="e">
        <f>_xlfn.IFNA('HAVERW for table'!#REF!,AVERAGE('HAVERW for table'!#REF!))</f>
        <v>#REF!</v>
      </c>
      <c r="AO19" s="159" t="e">
        <f>_xlfn.IFNA('HAVERW for table'!#REF!,AVERAGE('HAVERW for table'!#REF!))</f>
        <v>#REF!</v>
      </c>
      <c r="AP19" s="159" t="e">
        <f>_xlfn.IFNA('HAVERW for table'!#REF!,AVERAGE('HAVERW for table'!#REF!))</f>
        <v>#REF!</v>
      </c>
      <c r="AQ19" s="160" t="e">
        <f>_xlfn.IFNA('HAVERW for table'!#REF!,AVERAGE('HAVERW for table'!#REF!))</f>
        <v>#REF!</v>
      </c>
      <c r="AR19" s="159" t="e">
        <f>_xlfn.IFNA('HAVERW for table'!#REF!,AVERAGE('HAVERW for table'!#REF!))</f>
        <v>#REF!</v>
      </c>
      <c r="AS19" s="159" t="e">
        <f>_xlfn.IFNA('HAVERW for table'!#REF!,AVERAGE('HAVERW for table'!#REF!))</f>
        <v>#REF!</v>
      </c>
      <c r="AT19" s="159" t="e">
        <f>_xlfn.IFNA('HAVERW for table'!#REF!,AVERAGE('HAVERW for table'!#REF!))</f>
        <v>#REF!</v>
      </c>
      <c r="AU19" s="166" t="e">
        <f>_xlfn.IFNA('HAVERW for table'!#REF!,AVERAGE('HAVERW for table'!#REF!))</f>
        <v>#REF!</v>
      </c>
      <c r="AV19" s="167" t="e">
        <f>_xlfn.IFNA('HAVERW for table'!#REF!,AVERAGE('HAVERW for table'!#REF!))</f>
        <v>#REF!</v>
      </c>
      <c r="AW19" s="166" t="e">
        <f>_xlfn.IFNA('HAVERW for table'!#REF!,AVERAGE('HAVERW for table'!#REF!))</f>
        <v>#REF!</v>
      </c>
      <c r="AX19" s="166" t="e">
        <f>_xlfn.IFNA('HAVERW for table'!#REF!,AVERAGE('HAVERW for table'!#REF!))</f>
        <v>#REF!</v>
      </c>
      <c r="AY19" s="166" t="e">
        <f>_xlfn.IFNA('HAVERW for table'!#REF!,AVERAGE('HAVERW for table'!#REF!))</f>
        <v>#REF!</v>
      </c>
      <c r="AZ19" s="167" t="e">
        <f>_xlfn.IFNA('HAVERW for table'!#REF!,AVERAGE('HAVERW for table'!#REF!))</f>
        <v>#REF!</v>
      </c>
      <c r="BA19" s="166" t="e">
        <f>_xlfn.IFNA('HAVERW for table'!#REF!,AVERAGE('HAVERW for table'!#REF!))</f>
        <v>#REF!</v>
      </c>
      <c r="BB19" s="166" t="e">
        <f>_xlfn.IFNA('HAVERW for table'!#REF!,AVERAGE('HAVERW for table'!#REF!))</f>
        <v>#REF!</v>
      </c>
      <c r="BC19" s="166" t="e">
        <f>_xlfn.IFNA('HAVERW for table'!#REF!,AVERAGE('HAVERW for table'!#REF!))</f>
        <v>#REF!</v>
      </c>
      <c r="BD19" s="167" t="e">
        <f>_xlfn.IFNA('HAVERW for table'!#REF!,AVERAGE('HAVERW for table'!#REF!))</f>
        <v>#REF!</v>
      </c>
      <c r="BE19" s="166" t="e">
        <f>_xlfn.IFNA('HAVERW for table'!#REF!,AVERAGE('HAVERW for table'!#REF!))</f>
        <v>#REF!</v>
      </c>
      <c r="BF19" s="166" t="e">
        <f>_xlfn.IFNA('HAVERW for table'!#REF!,AVERAGE('HAVERW for table'!#REF!))</f>
        <v>#REF!</v>
      </c>
      <c r="BG19" s="166" t="e">
        <f>_xlfn.IFNA('HAVERW for table'!#REF!,AVERAGE('HAVERW for table'!#REF!))</f>
        <v>#REF!</v>
      </c>
      <c r="BH19" s="166" t="e">
        <f>_xlfn.IFNA('HAVERW for table'!#REF!,AVERAGE('HAVERW for table'!#REF!))</f>
        <v>#REF!</v>
      </c>
      <c r="BI19" s="167" t="e">
        <f>_xlfn.IFNA('HAVERW for table'!#REF!,AVERAGE('HAVERW for table'!#REF!))</f>
        <v>#REF!</v>
      </c>
      <c r="BJ19" s="166"/>
      <c r="BK19" s="166"/>
      <c r="BL19" s="166"/>
      <c r="BM19" s="167"/>
      <c r="BN19" s="166"/>
      <c r="BO19" s="166"/>
      <c r="BP19" s="166"/>
      <c r="BQ19" s="166"/>
      <c r="BR19" s="167"/>
      <c r="BS19" s="166"/>
      <c r="BT19" s="166"/>
      <c r="BU19" s="166"/>
      <c r="BV19" s="167"/>
      <c r="BW19" s="166"/>
      <c r="BX19" s="166"/>
      <c r="BY19" s="166"/>
      <c r="BZ19" s="167"/>
      <c r="CA19" s="166"/>
      <c r="CB19" s="166"/>
      <c r="CC19" s="166"/>
      <c r="CD19" s="166"/>
      <c r="CE19" s="167"/>
      <c r="CF19" s="166"/>
      <c r="CG19" s="166"/>
      <c r="CH19" s="166"/>
      <c r="CI19" s="167"/>
      <c r="CJ19" s="166"/>
      <c r="CK19" s="166"/>
      <c r="CL19" s="166"/>
      <c r="CM19" s="167"/>
      <c r="CN19" s="166"/>
      <c r="CO19" s="166"/>
      <c r="CP19" s="166"/>
      <c r="CQ19" s="166"/>
      <c r="CR19" s="167"/>
      <c r="CS19" s="166"/>
      <c r="CT19" s="166"/>
      <c r="CU19" s="166"/>
      <c r="CV19" s="168"/>
      <c r="CW19" s="169"/>
      <c r="CX19" s="166"/>
      <c r="CY19" s="166"/>
      <c r="CZ19" s="166"/>
      <c r="DA19" s="167"/>
      <c r="DB19" s="166"/>
      <c r="DC19" s="166"/>
      <c r="DD19" s="166"/>
      <c r="DE19" s="168"/>
      <c r="DF19" s="166"/>
      <c r="DG19" s="166"/>
      <c r="DH19" s="166"/>
      <c r="DI19" s="167"/>
      <c r="DJ19" s="166"/>
      <c r="DK19" s="166"/>
      <c r="DL19" s="166"/>
      <c r="DM19" s="168"/>
      <c r="DN19" s="166"/>
      <c r="DO19" s="166"/>
      <c r="DP19" s="167"/>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I19" s="22"/>
      <c r="HJ19" s="22"/>
      <c r="HK19" s="22"/>
      <c r="HL19" s="22"/>
      <c r="HM19" s="22"/>
      <c r="HN19" s="22"/>
      <c r="HO19" s="22"/>
      <c r="HP19" s="22"/>
      <c r="HQ19" s="22"/>
      <c r="HR19" s="22"/>
      <c r="HU19" s="22"/>
      <c r="HV19" s="22"/>
      <c r="HW19" s="22"/>
      <c r="HX19" s="22"/>
      <c r="HY19" s="22"/>
      <c r="HZ19" s="22"/>
      <c r="IA19" s="22"/>
      <c r="IB19" s="22"/>
      <c r="IC19" s="22"/>
    </row>
    <row r="20" spans="2:237" x14ac:dyDescent="0.35">
      <c r="B20" s="82"/>
      <c r="C20" s="95"/>
      <c r="D20" s="108" t="s">
        <v>440</v>
      </c>
      <c r="E20" s="170"/>
      <c r="F20" s="170"/>
      <c r="G20" s="170"/>
      <c r="H20" s="170"/>
      <c r="I20" s="171"/>
      <c r="J20" s="170"/>
      <c r="K20" s="170"/>
      <c r="L20" s="170"/>
      <c r="M20" s="171"/>
      <c r="N20" s="170"/>
      <c r="O20" s="170"/>
      <c r="P20" s="170"/>
      <c r="Q20" s="171"/>
      <c r="R20" s="170"/>
      <c r="S20" s="170"/>
      <c r="T20" s="170"/>
      <c r="U20" s="170"/>
      <c r="V20" s="171"/>
      <c r="W20" s="170"/>
      <c r="X20" s="170"/>
      <c r="Y20" s="170"/>
      <c r="Z20" s="171"/>
      <c r="AA20" s="170"/>
      <c r="AB20" s="170"/>
      <c r="AC20" s="170"/>
      <c r="AD20" s="170"/>
      <c r="AE20" s="171"/>
      <c r="AF20" s="170"/>
      <c r="AG20" s="170"/>
      <c r="AH20" s="170"/>
      <c r="AI20" s="171"/>
      <c r="AJ20" s="170"/>
      <c r="AK20" s="170"/>
      <c r="AL20" s="170"/>
      <c r="AM20" s="171"/>
      <c r="AN20" s="170"/>
      <c r="AO20" s="170"/>
      <c r="AP20" s="170"/>
      <c r="AQ20" s="171"/>
      <c r="AR20" s="170"/>
      <c r="AS20" s="170"/>
      <c r="AT20" s="170"/>
      <c r="AU20" s="172"/>
      <c r="AV20" s="173"/>
      <c r="AW20" s="172"/>
      <c r="AX20" s="172"/>
      <c r="AY20" s="172"/>
      <c r="AZ20" s="173"/>
      <c r="BA20" s="172"/>
      <c r="BB20" s="172"/>
      <c r="BC20" s="172"/>
      <c r="BD20" s="173"/>
      <c r="BE20" s="172"/>
      <c r="BF20" s="172"/>
      <c r="BG20" s="172"/>
      <c r="BH20" s="172"/>
      <c r="BI20" s="173"/>
      <c r="BJ20" s="172"/>
      <c r="BK20" s="172"/>
      <c r="BL20" s="172"/>
      <c r="BM20" s="173"/>
      <c r="BN20" s="172"/>
      <c r="BO20" s="172"/>
      <c r="BP20" s="172"/>
      <c r="BQ20" s="172"/>
      <c r="BR20" s="173"/>
      <c r="BS20" s="172"/>
      <c r="BT20" s="172"/>
      <c r="BU20" s="172"/>
      <c r="BV20" s="173"/>
      <c r="BW20" s="172"/>
      <c r="BX20" s="172"/>
      <c r="BY20" s="172"/>
      <c r="BZ20" s="173"/>
      <c r="CA20" s="172"/>
      <c r="CB20" s="172"/>
      <c r="CC20" s="172"/>
      <c r="CD20" s="172"/>
      <c r="CE20" s="173"/>
      <c r="CF20" s="172"/>
      <c r="CG20" s="172"/>
      <c r="CH20" s="172"/>
      <c r="CI20" s="173"/>
      <c r="CJ20" s="172"/>
      <c r="CK20" s="172"/>
      <c r="CL20" s="172"/>
      <c r="CM20" s="173"/>
      <c r="CN20" s="172"/>
      <c r="CO20" s="172"/>
      <c r="CP20" s="172"/>
      <c r="CQ20" s="172"/>
      <c r="CR20" s="173"/>
      <c r="CS20" s="172"/>
      <c r="CT20" s="172"/>
      <c r="CU20" s="172"/>
      <c r="CV20" s="174"/>
      <c r="CW20" s="175"/>
      <c r="CX20" s="172"/>
      <c r="CY20" s="172"/>
      <c r="CZ20" s="172"/>
      <c r="DA20" s="173"/>
      <c r="DB20" s="172"/>
      <c r="DC20" s="172"/>
      <c r="DD20" s="172"/>
      <c r="DE20" s="176"/>
      <c r="DF20" s="172"/>
      <c r="DG20" s="172"/>
      <c r="DH20" s="172"/>
      <c r="DI20" s="173"/>
      <c r="DJ20" s="172"/>
      <c r="DK20" s="172"/>
      <c r="DL20" s="172"/>
      <c r="DM20" s="177"/>
      <c r="DN20" s="172"/>
      <c r="DO20" s="172"/>
      <c r="DP20" s="173"/>
      <c r="DQ20" s="4"/>
      <c r="DR20" s="4"/>
      <c r="DS20" s="4"/>
      <c r="DT20" s="4"/>
      <c r="DU20" s="4"/>
      <c r="DV20" s="4"/>
      <c r="DW20" s="4"/>
      <c r="DX20" s="4"/>
      <c r="DY20" s="4"/>
      <c r="DZ20" s="4"/>
      <c r="EA20" s="4"/>
      <c r="EB20" s="4"/>
      <c r="EC20" s="4"/>
      <c r="ED20" s="4"/>
      <c r="EE20" s="4"/>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4"/>
      <c r="HI20" s="22"/>
      <c r="HJ20" s="22"/>
      <c r="HK20" s="22"/>
      <c r="HL20" s="22"/>
      <c r="HM20" s="22"/>
      <c r="HN20" s="22"/>
      <c r="HO20" s="22"/>
      <c r="HP20" s="22"/>
      <c r="HQ20" s="22"/>
      <c r="HR20" s="22"/>
      <c r="HS20" s="4"/>
      <c r="HT20" s="4"/>
      <c r="HU20" s="22"/>
      <c r="HV20" s="22"/>
      <c r="HW20" s="22"/>
      <c r="HX20" s="22"/>
      <c r="HY20" s="22"/>
      <c r="HZ20" s="22"/>
      <c r="IA20" s="22"/>
      <c r="IB20" s="22"/>
      <c r="IC20" s="22"/>
    </row>
    <row r="21" spans="2:237" s="4" customFormat="1" ht="16" x14ac:dyDescent="0.35">
      <c r="B21" s="37"/>
      <c r="C21" s="91"/>
      <c r="D21" s="106" t="s">
        <v>432</v>
      </c>
      <c r="E21" s="159">
        <f>_xlfn.IFNA('HAVERW for table'!P24,'HAVERW for table'!P24)</f>
        <v>101.71428571428571</v>
      </c>
      <c r="F21" s="159">
        <f>_xlfn.IFNA('HAVERW for table'!Q24,'HAVERW for table'!Q24)</f>
        <v>97.428571428571431</v>
      </c>
      <c r="G21" s="159">
        <f>_xlfn.IFNA('HAVERW for table'!R24,'HAVERW for table'!R24)</f>
        <v>79.285714285714292</v>
      </c>
      <c r="H21" s="159">
        <f>_xlfn.IFNA('HAVERW for table'!S24,'HAVERW for table'!S24)</f>
        <v>37.857142857142854</v>
      </c>
      <c r="I21" s="160">
        <f>_xlfn.IFNA('HAVERW for table'!T24,'HAVERW for table'!T24)</f>
        <v>30.857142857142858</v>
      </c>
      <c r="J21" s="159">
        <f>_xlfn.IFNA('HAVERW for table'!U24,'HAVERW for table'!U24)</f>
        <v>30.714285714285715</v>
      </c>
      <c r="K21" s="159">
        <f>_xlfn.IFNA('HAVERW for table'!V24,'HAVERW for table'!V24)</f>
        <v>31.571428571428573</v>
      </c>
      <c r="L21" s="159">
        <f>_xlfn.IFNA('HAVERW for table'!W24,'HAVERW for table'!W24)</f>
        <v>36.428571428571431</v>
      </c>
      <c r="M21" s="160">
        <f>_xlfn.IFNA('HAVERW for table'!X24,'HAVERW for table'!X24)</f>
        <v>38.142857142857146</v>
      </c>
      <c r="N21" s="159">
        <f>_xlfn.IFNA('HAVERW for table'!Y24,'HAVERW for table'!Y24)</f>
        <v>39.857142857142854</v>
      </c>
      <c r="O21" s="159">
        <f>_xlfn.IFNA('HAVERW for table'!Z24,'HAVERW for table'!Z24)</f>
        <v>48.714285714285715</v>
      </c>
      <c r="P21" s="159">
        <f>_xlfn.IFNA('HAVERW for table'!AA24,'HAVERW for table'!AA24)</f>
        <v>54.714285714285715</v>
      </c>
      <c r="Q21" s="160">
        <f>_xlfn.IFNA('HAVERW for table'!AB24,'HAVERW for table'!AB24)</f>
        <v>60.285714285714285</v>
      </c>
      <c r="R21" s="159">
        <f>_xlfn.IFNA('HAVERW for table'!AC24,'HAVERW for table'!AC24)</f>
        <v>62.428571428571431</v>
      </c>
      <c r="S21" s="159">
        <f>_xlfn.IFNA('HAVERW for table'!AD24,'HAVERW for table'!AD24)</f>
        <v>65.714285714285708</v>
      </c>
      <c r="T21" s="159">
        <f>_xlfn.IFNA('HAVERW for table'!AE24,'HAVERW for table'!AE24)</f>
        <v>72</v>
      </c>
      <c r="U21" s="159">
        <f>_xlfn.IFNA('HAVERW for table'!AF24,'HAVERW for table'!AF24)</f>
        <v>74.714285714285708</v>
      </c>
      <c r="V21" s="160">
        <f>_xlfn.IFNA('HAVERW for table'!AG24,'HAVERW for table'!AG24)</f>
        <v>76</v>
      </c>
      <c r="W21" s="159">
        <f>_xlfn.IFNA('HAVERW for table'!AH24,'HAVERW for table'!AH24)</f>
        <v>82</v>
      </c>
      <c r="X21" s="159">
        <f>_xlfn.IFNA('HAVERW for table'!AI24,'HAVERW for table'!AI24)</f>
        <v>84.428571428571431</v>
      </c>
      <c r="Y21" s="159">
        <f>_xlfn.IFNA('HAVERW for table'!AJ24,'HAVERW for table'!AJ24)</f>
        <v>86.428571428571431</v>
      </c>
      <c r="Z21" s="160">
        <f>_xlfn.IFNA('HAVERW for table'!AK24,'HAVERW for table'!AK24)</f>
        <v>88.571428571428569</v>
      </c>
      <c r="AA21" s="159">
        <f>_xlfn.IFNA('HAVERW for table'!AL24,'HAVERW for table'!AL24)</f>
        <v>89.714285714285708</v>
      </c>
      <c r="AB21" s="159">
        <f>_xlfn.IFNA('HAVERW for table'!AM24,'HAVERW for table'!AM24)</f>
        <v>89.571428571428569</v>
      </c>
      <c r="AC21" s="159">
        <f>_xlfn.IFNA('HAVERW for table'!AN24,'HAVERW for table'!AN24)</f>
        <v>90.285714285714292</v>
      </c>
      <c r="AD21" s="159">
        <f>_xlfn.IFNA('HAVERW for table'!AO24,'HAVERW for table'!AO24)</f>
        <v>91.857142857142861</v>
      </c>
      <c r="AE21" s="160">
        <f>_xlfn.IFNA('HAVERW for table'!AP24,'HAVERW for table'!AP24)</f>
        <v>92.142857142857139</v>
      </c>
      <c r="AF21" s="159">
        <f>_xlfn.IFNA('HAVERW for table'!AQ24,'HAVERW for table'!AQ24)</f>
        <v>93</v>
      </c>
      <c r="AG21" s="159">
        <f>_xlfn.IFNA('HAVERW for table'!AR24,'HAVERW for table'!AR24)</f>
        <v>93.857142857142861</v>
      </c>
      <c r="AH21" s="159">
        <f>_xlfn.IFNA('HAVERW for table'!AS24,'HAVERW for table'!AS24)</f>
        <v>90.428571428571431</v>
      </c>
      <c r="AI21" s="160">
        <f>_xlfn.IFNA('HAVERW for table'!AT24,'HAVERW for table'!AT24)</f>
        <v>86.285714285714292</v>
      </c>
      <c r="AJ21" s="159">
        <f>_xlfn.IFNA('HAVERW for table'!AU24,'HAVERW for table'!AU24)</f>
        <v>87.571428571428569</v>
      </c>
      <c r="AK21" s="159">
        <f>_xlfn.IFNA('HAVERW for table'!AV24,'HAVERW for table'!AV24)</f>
        <v>85.714285714285708</v>
      </c>
      <c r="AL21" s="159">
        <f>_xlfn.IFNA('HAVERW for table'!AW24,'HAVERW for table'!AW24)</f>
        <v>84.142857142857139</v>
      </c>
      <c r="AM21" s="160">
        <f>_xlfn.IFNA('HAVERW for table'!AX24,'HAVERW for table'!AX24)</f>
        <v>81.857142857142861</v>
      </c>
      <c r="AN21" s="159">
        <f>_xlfn.IFNA('HAVERW for table'!AY24,'HAVERW for table'!AY24)</f>
        <v>74.142857142857139</v>
      </c>
      <c r="AO21" s="159">
        <f>_xlfn.IFNA('HAVERW for table'!AZ24,'HAVERW for table'!AZ24)</f>
        <v>67.285714285714292</v>
      </c>
      <c r="AP21" s="159">
        <f>_xlfn.IFNA('HAVERW for table'!BA24,'HAVERW for table'!BA24)</f>
        <v>68.714285714285708</v>
      </c>
      <c r="AQ21" s="160">
        <f>_xlfn.IFNA('HAVERW for table'!BB24,'HAVERW for table'!BB24)</f>
        <v>69.285714285714292</v>
      </c>
      <c r="AR21" s="159">
        <f>_xlfn.IFNA('HAVERW for table'!BC24,'HAVERW for table'!BC24)</f>
        <v>77</v>
      </c>
      <c r="AS21" s="159">
        <f>_xlfn.IFNA('HAVERW for table'!BD24,'HAVERW for table'!BD24)</f>
        <v>80.571428571428569</v>
      </c>
      <c r="AT21" s="159">
        <f>_xlfn.IFNA('HAVERW for table'!BE24,'HAVERW for table'!BE24)</f>
        <v>82.285714285714292</v>
      </c>
      <c r="AU21" s="159">
        <f>_xlfn.IFNA('HAVERW for table'!BF24,'HAVERW for table'!BF24)</f>
        <v>63</v>
      </c>
      <c r="AV21" s="160">
        <f>_xlfn.IFNA('HAVERW for table'!BG24,'HAVERW for table'!BG24)</f>
        <v>49.285714285714285</v>
      </c>
      <c r="AW21" s="159">
        <f>_xlfn.IFNA('HAVERW for table'!BH24,'HAVERW for table'!BH24)</f>
        <v>52.714285714285715</v>
      </c>
      <c r="AX21" s="159">
        <f>_xlfn.IFNA('HAVERW for table'!BI24,'HAVERW for table'!BI24)</f>
        <v>52</v>
      </c>
      <c r="AY21" s="159">
        <f>_xlfn.IFNA('HAVERW for table'!BJ24,'HAVERW for table'!BJ24)</f>
        <v>52.714285714285715</v>
      </c>
      <c r="AZ21" s="160">
        <f>_xlfn.IFNA('HAVERW for table'!BK24,'HAVERW for table'!BK24)</f>
        <v>55.142857142857146</v>
      </c>
      <c r="BA21" s="159">
        <f>_xlfn.IFNA('HAVERW for table'!BL24,'HAVERW for table'!BL24)</f>
        <v>56</v>
      </c>
      <c r="BB21" s="159">
        <f>_xlfn.IFNA('HAVERW for table'!BM24,'HAVERW for table'!BM24)</f>
        <v>55.857142857142854</v>
      </c>
      <c r="BC21" s="159">
        <f>_xlfn.IFNA('HAVERW for table'!BN24,'HAVERW for table'!BN24)</f>
        <v>59.857142857142854</v>
      </c>
      <c r="BD21" s="160">
        <f>_xlfn.IFNA('HAVERW for table'!BO24,'HAVERW for table'!BO24)</f>
        <v>64.428571428571431</v>
      </c>
      <c r="BE21" s="159">
        <f>_xlfn.IFNA('HAVERW for table'!BP24,'HAVERW for table'!BP24)</f>
        <v>65.285714285714292</v>
      </c>
      <c r="BF21" s="159">
        <f>_xlfn.IFNA('HAVERW for table'!BQ24,'HAVERW for table'!BQ24)</f>
        <v>70.285714285714292</v>
      </c>
      <c r="BG21" s="159">
        <f>_xlfn.IFNA('HAVERW for table'!BR24,'HAVERW for table'!BR24)</f>
        <v>70.285714285714292</v>
      </c>
      <c r="BH21" s="159">
        <f>_xlfn.IFNA('HAVERW for table'!BS24,'HAVERW for table'!BS24)</f>
        <v>72</v>
      </c>
      <c r="BI21" s="160">
        <f>_xlfn.IFNA('HAVERW for table'!BT24,'HAVERW for table'!BT24)</f>
        <v>78.857142857142861</v>
      </c>
      <c r="BJ21" s="159">
        <f>_xlfn.IFNA('HAVERW for table'!BU24,'HAVERW for table'!BU24)</f>
        <v>74.714285714285708</v>
      </c>
      <c r="BK21" s="159">
        <f>_xlfn.IFNA('HAVERW for table'!BV24,'HAVERW for table'!BV24)</f>
        <v>87.571428571428569</v>
      </c>
      <c r="BL21" s="159">
        <f>_xlfn.IFNA('HAVERW for table'!BW24,'HAVERW for table'!BW24)</f>
        <v>89.714285714285708</v>
      </c>
      <c r="BM21" s="160">
        <f>_xlfn.IFNA('HAVERW for table'!BX24,'HAVERW for table'!BX24)</f>
        <v>90.285714285714292</v>
      </c>
      <c r="BN21" s="159">
        <f>_xlfn.IFNA('HAVERW for table'!BY24,'HAVERW for table'!BY24)</f>
        <v>85.571428571428569</v>
      </c>
      <c r="BO21" s="159">
        <f>_xlfn.IFNA('HAVERW for table'!BZ24,'HAVERW for table'!BZ24)</f>
        <v>89.428571428571431</v>
      </c>
      <c r="BP21" s="159">
        <f>_xlfn.IFNA('HAVERW for table'!CA24,'HAVERW for table'!CA24)</f>
        <v>93</v>
      </c>
      <c r="BQ21" s="159">
        <f>_xlfn.IFNA('HAVERW for table'!CB24,'HAVERW for table'!CB24)</f>
        <v>97.428571428571431</v>
      </c>
      <c r="BR21" s="160">
        <f>_xlfn.IFNA('HAVERW for table'!CC24,'HAVERW for table'!CC24)</f>
        <v>97.285714285714292</v>
      </c>
      <c r="BS21" s="159">
        <f>_xlfn.IFNA('HAVERW for table'!CD24,'HAVERW for table'!CD24)</f>
        <v>97</v>
      </c>
      <c r="BT21" s="159">
        <f>_xlfn.IFNA('HAVERW for table'!CE24,'HAVERW for table'!CE24)</f>
        <v>96.714285714285708</v>
      </c>
      <c r="BU21" s="159">
        <f>_xlfn.IFNA('HAVERW for table'!CF24,'HAVERW for table'!CF24)</f>
        <v>96.571428571428569</v>
      </c>
      <c r="BV21" s="160">
        <f>_xlfn.IFNA('HAVERW for table'!CG24,'HAVERW for table'!CG24)</f>
        <v>95.857142857142861</v>
      </c>
      <c r="BW21" s="159">
        <f>_xlfn.IFNA('HAVERW for table'!CH24,'HAVERW for table'!CH24)</f>
        <v>94.857142857142861</v>
      </c>
      <c r="BX21" s="159">
        <f>_xlfn.IFNA('HAVERW for table'!CI24,'HAVERW for table'!CI24)</f>
        <v>96.428571428571431</v>
      </c>
      <c r="BY21" s="159">
        <f>_xlfn.IFNA('HAVERW for table'!CJ24,'HAVERW for table'!CJ24)</f>
        <v>96.714285714285708</v>
      </c>
      <c r="BZ21" s="160">
        <f>_xlfn.IFNA('HAVERW for table'!CK24,'HAVERW for table'!CK24)</f>
        <v>96</v>
      </c>
      <c r="CA21" s="159">
        <f>_xlfn.IFNA('HAVERW for table'!CL24,'HAVERW for table'!CL24)</f>
        <v>96.142857142857139</v>
      </c>
      <c r="CB21" s="159">
        <f>_xlfn.IFNA('HAVERW for table'!CM24,'HAVERW for table'!CM24)</f>
        <v>98.428571428571431</v>
      </c>
      <c r="CC21" s="159">
        <f>_xlfn.IFNA('HAVERW for table'!CN24,'HAVERW for table'!CN24)</f>
        <v>97.571428571428569</v>
      </c>
      <c r="CD21" s="159">
        <f>_xlfn.IFNA('HAVERW for table'!CO24,'HAVERW for table'!CO24)</f>
        <v>98.714285714285708</v>
      </c>
      <c r="CE21" s="160">
        <f>_xlfn.IFNA('HAVERW for table'!CP24,'HAVERW for table'!CP24)</f>
        <v>96.857142857142861</v>
      </c>
      <c r="CF21" s="159">
        <f>_xlfn.IFNA('HAVERW for table'!CQ24,'HAVERW for table'!CQ24)</f>
        <v>98.857142857142861</v>
      </c>
      <c r="CG21" s="159">
        <f>_xlfn.IFNA('HAVERW for table'!CR24,'HAVERW for table'!CR24)</f>
        <v>99</v>
      </c>
      <c r="CH21" s="159">
        <f>_xlfn.IFNA('HAVERW for table'!CS24,'HAVERW for table'!CS24)</f>
        <v>98</v>
      </c>
      <c r="CI21" s="160">
        <f>_xlfn.IFNA('HAVERW for table'!CT24,'HAVERW for table'!CT24)</f>
        <v>91.428571428571431</v>
      </c>
      <c r="CJ21" s="159">
        <f>_xlfn.IFNA('HAVERW for table'!CU24,'HAVERW for table'!CU24)</f>
        <v>94.714285714285708</v>
      </c>
      <c r="CK21" s="159">
        <f>_xlfn.IFNA('HAVERW for table'!CV24,'HAVERW for table'!CV24)</f>
        <v>95.571428571428569</v>
      </c>
      <c r="CL21" s="159">
        <f>_xlfn.IFNA('HAVERW for table'!CW24,'HAVERW for table'!CW24)</f>
        <v>94.142857142857139</v>
      </c>
      <c r="CM21" s="160">
        <f>_xlfn.IFNA('HAVERW for table'!CX24,'HAVERW for table'!CX24)</f>
        <v>93.285714285714292</v>
      </c>
      <c r="CN21" s="159">
        <f>_xlfn.IFNA('HAVERW for table'!CY24,'HAVERW for table'!CY24)</f>
        <v>93.571428571428569</v>
      </c>
      <c r="CO21" s="159">
        <f>_xlfn.IFNA('HAVERW for table'!CZ24,'HAVERW for table'!CZ24)</f>
        <v>93.571428571428569</v>
      </c>
      <c r="CP21" s="159">
        <f>_xlfn.IFNA('HAVERW for table'!DA24,'HAVERW for table'!DA24)</f>
        <v>93.428571428571431</v>
      </c>
      <c r="CQ21" s="159">
        <f>_xlfn.IFNA('HAVERW for table'!DB24,'HAVERW for table'!DB24)</f>
        <v>91.714285714285708</v>
      </c>
      <c r="CR21" s="160">
        <f>_xlfn.IFNA('HAVERW for table'!DC24,'HAVERW for table'!DC24)</f>
        <v>92.428571428571431</v>
      </c>
      <c r="CS21" s="159">
        <f>_xlfn.IFNA('HAVERW for table'!DD24,'HAVERW for table'!DD24)</f>
        <v>92.285714285714292</v>
      </c>
      <c r="CT21" s="159">
        <f>_xlfn.IFNA('HAVERW for table'!DE24,'HAVERW for table'!DE24)</f>
        <v>92.142857142857139</v>
      </c>
      <c r="CU21" s="159">
        <f>_xlfn.IFNA('HAVERW for table'!DF24,'HAVERW for table'!DF24)</f>
        <v>80.285714285714292</v>
      </c>
      <c r="CV21" s="161">
        <f>_xlfn.IFNA('HAVERW for table'!DG24,'HAVERW for table'!DG24)</f>
        <v>71</v>
      </c>
      <c r="CW21" s="162">
        <f>_xlfn.IFNA('HAVERW for table'!DH24,'HAVERW for table'!DH24)</f>
        <v>76</v>
      </c>
      <c r="CX21" s="159">
        <f>_xlfn.IFNA('HAVERW for table'!DI24,'HAVERW for table'!DI24)</f>
        <v>84.571428571428569</v>
      </c>
      <c r="CY21" s="159">
        <f>_xlfn.IFNA('HAVERW for table'!DJ24,'HAVERW for table'!DJ24)</f>
        <v>85.857142857142861</v>
      </c>
      <c r="CZ21" s="159">
        <f>_xlfn.IFNA('HAVERW for table'!DK24,'HAVERW for table'!DK24)</f>
        <v>87.714285714285708</v>
      </c>
      <c r="DA21" s="160">
        <f>_xlfn.IFNA('HAVERW for table'!DL24,'HAVERW for table'!DL24)</f>
        <v>87.714285714285708</v>
      </c>
      <c r="DB21" s="159">
        <f>_xlfn.IFNA('HAVERW for table'!DM24,'HAVERW for table'!DM24)</f>
        <v>89.857142857142861</v>
      </c>
      <c r="DC21" s="159">
        <f>_xlfn.IFNA('HAVERW for table'!DN24,'HAVERW for table'!DN24)</f>
        <v>86.428571428571431</v>
      </c>
      <c r="DD21" s="159">
        <f>_xlfn.IFNA('HAVERW for table'!DO24,'HAVERW for table'!DO24)</f>
        <v>92.714285714285708</v>
      </c>
      <c r="DE21" s="163">
        <f>_xlfn.IFNA('HAVERW for table'!DP24,'HAVERW for table'!DP24)</f>
        <v>92.571428571428569</v>
      </c>
      <c r="DF21" s="159">
        <f>_xlfn.IFNA('HAVERW for table'!DQ24,'HAVERW for table'!DQ24)</f>
        <v>91.857142857142861</v>
      </c>
      <c r="DG21" s="159">
        <f>_xlfn.IFNA('HAVERW for table'!DR24,'HAVERW for table'!DR24)</f>
        <v>93.142857142857139</v>
      </c>
      <c r="DH21" s="159">
        <f>_xlfn.IFNA('HAVERW for table'!DS24,'HAVERW for table'!DS24)</f>
        <v>95.571428571428569</v>
      </c>
      <c r="DI21" s="160">
        <f>_xlfn.IFNA('HAVERW for table'!DT24,'HAVERW for table'!DT24)</f>
        <v>92.142857142857139</v>
      </c>
      <c r="DJ21" s="159">
        <f>_xlfn.IFNA('HAVERW for table'!DU24,'HAVERW for table'!DU24)</f>
        <v>91.714285714285708</v>
      </c>
      <c r="DK21" s="159">
        <f>_xlfn.IFNA('HAVERW for table'!DV24,'HAVERW for table'!DV24)</f>
        <v>91.714285714285708</v>
      </c>
      <c r="DL21" s="159">
        <f>_xlfn.IFNA('HAVERW for table'!DW24,'HAVERW for table'!DW24)</f>
        <v>94.285714285714292</v>
      </c>
      <c r="DM21" s="164">
        <f>_xlfn.IFNA('HAVERW for table'!DX24,'HAVERW for table'!DX24)</f>
        <v>96.428571428571431</v>
      </c>
      <c r="DN21" s="159">
        <f>_xlfn.IFNA('HAVERW for table'!DY24,'HAVERW for table'!DY24)</f>
        <v>95.142857142857139</v>
      </c>
      <c r="DO21" s="159">
        <f>_xlfn.IFNA('HAVERW for table'!DZ24,'HAVERW for table'!DZ24)</f>
        <v>96.142857142857139</v>
      </c>
      <c r="DP21" s="160"/>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I21" s="22"/>
      <c r="HJ21" s="22"/>
      <c r="HK21" s="22"/>
      <c r="HL21" s="22"/>
      <c r="HM21" s="22"/>
      <c r="HN21" s="22"/>
      <c r="HO21" s="22"/>
      <c r="HP21" s="22"/>
      <c r="HQ21" s="22"/>
      <c r="HR21" s="22"/>
      <c r="HU21" s="22"/>
      <c r="HV21" s="22"/>
      <c r="HW21" s="22"/>
      <c r="HX21" s="22"/>
      <c r="HY21" s="22"/>
      <c r="HZ21" s="22"/>
      <c r="IA21" s="22"/>
      <c r="IB21" s="22"/>
      <c r="IC21" s="22"/>
    </row>
    <row r="22" spans="2:237" s="4" customFormat="1" ht="16" x14ac:dyDescent="0.35">
      <c r="B22" s="37"/>
      <c r="C22" s="91"/>
      <c r="D22" s="106" t="s">
        <v>433</v>
      </c>
      <c r="E22" s="159">
        <f>_xlfn.IFNA('HAVERW for table'!P25,'HAVERW for table'!P25)</f>
        <v>106.14285714285714</v>
      </c>
      <c r="F22" s="159">
        <f>_xlfn.IFNA('HAVERW for table'!Q25,'HAVERW for table'!Q25)</f>
        <v>103.57142857142857</v>
      </c>
      <c r="G22" s="159">
        <f>_xlfn.IFNA('HAVERW for table'!R25,'HAVERW for table'!R25)</f>
        <v>87.571428571428569</v>
      </c>
      <c r="H22" s="159">
        <f>_xlfn.IFNA('HAVERW for table'!S25,'HAVERW for table'!S25)</f>
        <v>46.857142857142854</v>
      </c>
      <c r="I22" s="160">
        <f>_xlfn.IFNA('HAVERW for table'!T25,'HAVERW for table'!T25)</f>
        <v>37.714285714285715</v>
      </c>
      <c r="J22" s="159">
        <f>_xlfn.IFNA('HAVERW for table'!U25,'HAVERW for table'!U25)</f>
        <v>36.714285714285715</v>
      </c>
      <c r="K22" s="159">
        <f>_xlfn.IFNA('HAVERW for table'!V25,'HAVERW for table'!V25)</f>
        <v>38.428571428571431</v>
      </c>
      <c r="L22" s="159">
        <f>_xlfn.IFNA('HAVERW for table'!W25,'HAVERW for table'!W25)</f>
        <v>45.285714285714285</v>
      </c>
      <c r="M22" s="160">
        <f>_xlfn.IFNA('HAVERW for table'!X25,'HAVERW for table'!X25)</f>
        <v>47.857142857142854</v>
      </c>
      <c r="N22" s="159">
        <f>_xlfn.IFNA('HAVERW for table'!Y25,'HAVERW for table'!Y25)</f>
        <v>49</v>
      </c>
      <c r="O22" s="159">
        <f>_xlfn.IFNA('HAVERW for table'!Z25,'HAVERW for table'!Z25)</f>
        <v>60.857142857142854</v>
      </c>
      <c r="P22" s="159">
        <f>_xlfn.IFNA('HAVERW for table'!AA25,'HAVERW for table'!AA25)</f>
        <v>67</v>
      </c>
      <c r="Q22" s="160">
        <f>_xlfn.IFNA('HAVERW for table'!AB25,'HAVERW for table'!AB25)</f>
        <v>70</v>
      </c>
      <c r="R22" s="159">
        <f>_xlfn.IFNA('HAVERW for table'!AC25,'HAVERW for table'!AC25)</f>
        <v>75.571428571428569</v>
      </c>
      <c r="S22" s="159">
        <f>_xlfn.IFNA('HAVERW for table'!AD25,'HAVERW for table'!AD25)</f>
        <v>79.428571428571431</v>
      </c>
      <c r="T22" s="159">
        <f>_xlfn.IFNA('HAVERW for table'!AE25,'HAVERW for table'!AE25)</f>
        <v>84.428571428571431</v>
      </c>
      <c r="U22" s="159">
        <f>_xlfn.IFNA('HAVERW for table'!AF25,'HAVERW for table'!AF25)</f>
        <v>87.142857142857139</v>
      </c>
      <c r="V22" s="160">
        <f>_xlfn.IFNA('HAVERW for table'!AG25,'HAVERW for table'!AG25)</f>
        <v>90</v>
      </c>
      <c r="W22" s="159">
        <f>_xlfn.IFNA('HAVERW for table'!AH25,'HAVERW for table'!AH25)</f>
        <v>94.857142857142861</v>
      </c>
      <c r="X22" s="159">
        <f>_xlfn.IFNA('HAVERW for table'!AI25,'HAVERW for table'!AI25)</f>
        <v>96.714285714285708</v>
      </c>
      <c r="Y22" s="159">
        <f>_xlfn.IFNA('HAVERW for table'!AJ25,'HAVERW for table'!AJ25)</f>
        <v>98</v>
      </c>
      <c r="Z22" s="160">
        <f>_xlfn.IFNA('HAVERW for table'!AK25,'HAVERW for table'!AK25)</f>
        <v>99.142857142857139</v>
      </c>
      <c r="AA22" s="159">
        <f>_xlfn.IFNA('HAVERW for table'!AL25,'HAVERW for table'!AL25)</f>
        <v>100.14285714285714</v>
      </c>
      <c r="AB22" s="159">
        <f>_xlfn.IFNA('HAVERW for table'!AM25,'HAVERW for table'!AM25)</f>
        <v>100.28571428571429</v>
      </c>
      <c r="AC22" s="159">
        <f>_xlfn.IFNA('HAVERW for table'!AN25,'HAVERW for table'!AN25)</f>
        <v>101.57142857142857</v>
      </c>
      <c r="AD22" s="159">
        <f>_xlfn.IFNA('HAVERW for table'!AO25,'HAVERW for table'!AO25)</f>
        <v>102</v>
      </c>
      <c r="AE22" s="160">
        <f>_xlfn.IFNA('HAVERW for table'!AP25,'HAVERW for table'!AP25)</f>
        <v>100.14285714285714</v>
      </c>
      <c r="AF22" s="159">
        <f>_xlfn.IFNA('HAVERW for table'!AQ25,'HAVERW for table'!AQ25)</f>
        <v>106</v>
      </c>
      <c r="AG22" s="159">
        <f>_xlfn.IFNA('HAVERW for table'!AR25,'HAVERW for table'!AR25)</f>
        <v>106.71428571428571</v>
      </c>
      <c r="AH22" s="159">
        <f>_xlfn.IFNA('HAVERW for table'!AS25,'HAVERW for table'!AS25)</f>
        <v>104.71428571428571</v>
      </c>
      <c r="AI22" s="160">
        <f>_xlfn.IFNA('HAVERW for table'!AT25,'HAVERW for table'!AT25)</f>
        <v>100.57142857142857</v>
      </c>
      <c r="AJ22" s="159">
        <f>_xlfn.IFNA('HAVERW for table'!AU25,'HAVERW for table'!AU25)</f>
        <v>103.14285714285714</v>
      </c>
      <c r="AK22" s="159">
        <f>_xlfn.IFNA('HAVERW for table'!AV25,'HAVERW for table'!AV25)</f>
        <v>102</v>
      </c>
      <c r="AL22" s="159">
        <f>_xlfn.IFNA('HAVERW for table'!AW25,'HAVERW for table'!AW25)</f>
        <v>100.14285714285714</v>
      </c>
      <c r="AM22" s="160">
        <f>_xlfn.IFNA('HAVERW for table'!AX25,'HAVERW for table'!AX25)</f>
        <v>97</v>
      </c>
      <c r="AN22" s="159">
        <f>_xlfn.IFNA('HAVERW for table'!AY25,'HAVERW for table'!AY25)</f>
        <v>90.571428571428569</v>
      </c>
      <c r="AO22" s="159">
        <f>_xlfn.IFNA('HAVERW for table'!AZ25,'HAVERW for table'!AZ25)</f>
        <v>84.714285714285708</v>
      </c>
      <c r="AP22" s="159">
        <f>_xlfn.IFNA('HAVERW for table'!BA25,'HAVERW for table'!BA25)</f>
        <v>87</v>
      </c>
      <c r="AQ22" s="160">
        <f>_xlfn.IFNA('HAVERW for table'!BB25,'HAVERW for table'!BB25)</f>
        <v>87.571428571428569</v>
      </c>
      <c r="AR22" s="159">
        <f>_xlfn.IFNA('HAVERW for table'!BC25,'HAVERW for table'!BC25)</f>
        <v>96.285714285714292</v>
      </c>
      <c r="AS22" s="159">
        <f>_xlfn.IFNA('HAVERW for table'!BD25,'HAVERW for table'!BD25)</f>
        <v>99.142857142857139</v>
      </c>
      <c r="AT22" s="159">
        <f>_xlfn.IFNA('HAVERW for table'!BE25,'HAVERW for table'!BE25)</f>
        <v>99</v>
      </c>
      <c r="AU22" s="159">
        <f>_xlfn.IFNA('HAVERW for table'!BF25,'HAVERW for table'!BF25)</f>
        <v>65.857142857142861</v>
      </c>
      <c r="AV22" s="160">
        <f>_xlfn.IFNA('HAVERW for table'!BG25,'HAVERW for table'!BG25)</f>
        <v>50.857142857142854</v>
      </c>
      <c r="AW22" s="159">
        <f>_xlfn.IFNA('HAVERW for table'!BH25,'HAVERW for table'!BH25)</f>
        <v>70.142857142857139</v>
      </c>
      <c r="AX22" s="159">
        <f>_xlfn.IFNA('HAVERW for table'!BI25,'HAVERW for table'!BI25)</f>
        <v>70.714285714285708</v>
      </c>
      <c r="AY22" s="159">
        <f>_xlfn.IFNA('HAVERW for table'!BJ25,'HAVERW for table'!BJ25)</f>
        <v>72.428571428571431</v>
      </c>
      <c r="AZ22" s="160">
        <f>_xlfn.IFNA('HAVERW for table'!BK25,'HAVERW for table'!BK25)</f>
        <v>74.857142857142861</v>
      </c>
      <c r="BA22" s="159">
        <f>_xlfn.IFNA('HAVERW for table'!BL25,'HAVERW for table'!BL25)</f>
        <v>75.428571428571431</v>
      </c>
      <c r="BB22" s="159">
        <f>_xlfn.IFNA('HAVERW for table'!BM25,'HAVERW for table'!BM25)</f>
        <v>75.857142857142861</v>
      </c>
      <c r="BC22" s="159">
        <f>_xlfn.IFNA('HAVERW for table'!BN25,'HAVERW for table'!BN25)</f>
        <v>79.571428571428569</v>
      </c>
      <c r="BD22" s="160">
        <f>_xlfn.IFNA('HAVERW for table'!BO25,'HAVERW for table'!BO25)</f>
        <v>83.714285714285708</v>
      </c>
      <c r="BE22" s="159">
        <f>_xlfn.IFNA('HAVERW for table'!BP25,'HAVERW for table'!BP25)</f>
        <v>85.571428571428569</v>
      </c>
      <c r="BF22" s="159">
        <f>_xlfn.IFNA('HAVERW for table'!BQ25,'HAVERW for table'!BQ25)</f>
        <v>90</v>
      </c>
      <c r="BG22" s="159">
        <f>_xlfn.IFNA('HAVERW for table'!BR25,'HAVERW for table'!BR25)</f>
        <v>89.428571428571431</v>
      </c>
      <c r="BH22" s="159">
        <f>_xlfn.IFNA('HAVERW for table'!BS25,'HAVERW for table'!BS25)</f>
        <v>91.571428571428569</v>
      </c>
      <c r="BI22" s="160">
        <f>_xlfn.IFNA('HAVERW for table'!BT25,'HAVERW for table'!BT25)</f>
        <v>92.142857142857139</v>
      </c>
      <c r="BJ22" s="159">
        <f>_xlfn.IFNA('HAVERW for table'!BU25,'HAVERW for table'!BU25)</f>
        <v>90.142857142857139</v>
      </c>
      <c r="BK22" s="159">
        <f>_xlfn.IFNA('HAVERW for table'!BV25,'HAVERW for table'!BV25)</f>
        <v>105</v>
      </c>
      <c r="BL22" s="159">
        <f>_xlfn.IFNA('HAVERW for table'!BW25,'HAVERW for table'!BW25)</f>
        <v>106.42857142857143</v>
      </c>
      <c r="BM22" s="160">
        <f>_xlfn.IFNA('HAVERW for table'!BX25,'HAVERW for table'!BX25)</f>
        <v>107.85714285714286</v>
      </c>
      <c r="BN22" s="159">
        <f>_xlfn.IFNA('HAVERW for table'!BY25,'HAVERW for table'!BY25)</f>
        <v>100.14285714285714</v>
      </c>
      <c r="BO22" s="159">
        <f>_xlfn.IFNA('HAVERW for table'!BZ25,'HAVERW for table'!BZ25)</f>
        <v>107.85714285714286</v>
      </c>
      <c r="BP22" s="159">
        <f>_xlfn.IFNA('HAVERW for table'!CA25,'HAVERW for table'!CA25)</f>
        <v>110.28571428571429</v>
      </c>
      <c r="BQ22" s="159">
        <f>_xlfn.IFNA('HAVERW for table'!CB25,'HAVERW for table'!CB25)</f>
        <v>113.71428571428571</v>
      </c>
      <c r="BR22" s="160">
        <f>_xlfn.IFNA('HAVERW for table'!CC25,'HAVERW for table'!CC25)</f>
        <v>107.71428571428571</v>
      </c>
      <c r="BS22" s="159">
        <f>_xlfn.IFNA('HAVERW for table'!CD25,'HAVERW for table'!CD25)</f>
        <v>112.57142857142857</v>
      </c>
      <c r="BT22" s="159">
        <f>_xlfn.IFNA('HAVERW for table'!CE25,'HAVERW for table'!CE25)</f>
        <v>112.14285714285714</v>
      </c>
      <c r="BU22" s="159">
        <f>_xlfn.IFNA('HAVERW for table'!CF25,'HAVERW for table'!CF25)</f>
        <v>113</v>
      </c>
      <c r="BV22" s="160">
        <f>_xlfn.IFNA('HAVERW for table'!CG25,'HAVERW for table'!CG25)</f>
        <v>111.14285714285714</v>
      </c>
      <c r="BW22" s="159">
        <f>_xlfn.IFNA('HAVERW for table'!CH25,'HAVERW for table'!CH25)</f>
        <v>110.57142857142857</v>
      </c>
      <c r="BX22" s="159">
        <f>_xlfn.IFNA('HAVERW for table'!CI25,'HAVERW for table'!CI25)</f>
        <v>110.85714285714286</v>
      </c>
      <c r="BY22" s="159">
        <f>_xlfn.IFNA('HAVERW for table'!CJ25,'HAVERW for table'!CJ25)</f>
        <v>111</v>
      </c>
      <c r="BZ22" s="160">
        <f>_xlfn.IFNA('HAVERW for table'!CK25,'HAVERW for table'!CK25)</f>
        <v>110.28571428571429</v>
      </c>
      <c r="CA22" s="159">
        <f>_xlfn.IFNA('HAVERW for table'!CL25,'HAVERW for table'!CL25)</f>
        <v>109.57142857142857</v>
      </c>
      <c r="CB22" s="159">
        <f>_xlfn.IFNA('HAVERW for table'!CM25,'HAVERW for table'!CM25)</f>
        <v>111.85714285714286</v>
      </c>
      <c r="CC22" s="159">
        <f>_xlfn.IFNA('HAVERW for table'!CN25,'HAVERW for table'!CN25)</f>
        <v>111.85714285714286</v>
      </c>
      <c r="CD22" s="159">
        <f>_xlfn.IFNA('HAVERW for table'!CO25,'HAVERW for table'!CO25)</f>
        <v>111</v>
      </c>
      <c r="CE22" s="160">
        <f>_xlfn.IFNA('HAVERW for table'!CP25,'HAVERW for table'!CP25)</f>
        <v>108.42857142857143</v>
      </c>
      <c r="CF22" s="159">
        <f>_xlfn.IFNA('HAVERW for table'!CQ25,'HAVERW for table'!CQ25)</f>
        <v>114.85714285714286</v>
      </c>
      <c r="CG22" s="159">
        <f>_xlfn.IFNA('HAVERW for table'!CR25,'HAVERW for table'!CR25)</f>
        <v>115.57142857142857</v>
      </c>
      <c r="CH22" s="159">
        <f>_xlfn.IFNA('HAVERW for table'!CS25,'HAVERW for table'!CS25)</f>
        <v>114.42857142857143</v>
      </c>
      <c r="CI22" s="160">
        <f>_xlfn.IFNA('HAVERW for table'!CT25,'HAVERW for table'!CT25)</f>
        <v>109</v>
      </c>
      <c r="CJ22" s="159">
        <f>_xlfn.IFNA('HAVERW for table'!CU25,'HAVERW for table'!CU25)</f>
        <v>112.57142857142857</v>
      </c>
      <c r="CK22" s="159">
        <f>_xlfn.IFNA('HAVERW for table'!CV25,'HAVERW for table'!CV25)</f>
        <v>113</v>
      </c>
      <c r="CL22" s="159">
        <f>_xlfn.IFNA('HAVERW for table'!CW25,'HAVERW for table'!CW25)</f>
        <v>112</v>
      </c>
      <c r="CM22" s="160">
        <f>_xlfn.IFNA('HAVERW for table'!CX25,'HAVERW for table'!CX25)</f>
        <v>109.71428571428571</v>
      </c>
      <c r="CN22" s="159">
        <f>_xlfn.IFNA('HAVERW for table'!CY25,'HAVERW for table'!CY25)</f>
        <v>112.71428571428571</v>
      </c>
      <c r="CO22" s="159">
        <f>_xlfn.IFNA('HAVERW for table'!CZ25,'HAVERW for table'!CZ25)</f>
        <v>112.42857142857143</v>
      </c>
      <c r="CP22" s="159">
        <f>_xlfn.IFNA('HAVERW for table'!DA25,'HAVERW for table'!DA25)</f>
        <v>113.57142857142857</v>
      </c>
      <c r="CQ22" s="159">
        <f>_xlfn.IFNA('HAVERW for table'!DB25,'HAVERW for table'!DB25)</f>
        <v>112.28571428571429</v>
      </c>
      <c r="CR22" s="160">
        <f>_xlfn.IFNA('HAVERW for table'!DC25,'HAVERW for table'!DC25)</f>
        <v>113.14285714285714</v>
      </c>
      <c r="CS22" s="159">
        <f>_xlfn.IFNA('HAVERW for table'!DD25,'HAVERW for table'!DD25)</f>
        <v>111.71428571428571</v>
      </c>
      <c r="CT22" s="159">
        <f>_xlfn.IFNA('HAVERW for table'!DE25,'HAVERW for table'!DE25)</f>
        <v>110</v>
      </c>
      <c r="CU22" s="159">
        <f>_xlfn.IFNA('HAVERW for table'!DF25,'HAVERW for table'!DF25)</f>
        <v>84.142857142857139</v>
      </c>
      <c r="CV22" s="161">
        <f>_xlfn.IFNA('HAVERW for table'!DG25,'HAVERW for table'!DG25)</f>
        <v>67.714285714285708</v>
      </c>
      <c r="CW22" s="162">
        <f>_xlfn.IFNA('HAVERW for table'!DH25,'HAVERW for table'!DH25)</f>
        <v>88.571428571428569</v>
      </c>
      <c r="CX22" s="159">
        <f>_xlfn.IFNA('HAVERW for table'!DI25,'HAVERW for table'!DI25)</f>
        <v>103.85714285714286</v>
      </c>
      <c r="CY22" s="159">
        <f>_xlfn.IFNA('HAVERW for table'!DJ25,'HAVERW for table'!DJ25)</f>
        <v>105.71428571428571</v>
      </c>
      <c r="CZ22" s="159">
        <f>_xlfn.IFNA('HAVERW for table'!DK25,'HAVERW for table'!DK25)</f>
        <v>106.57142857142857</v>
      </c>
      <c r="DA22" s="160">
        <f>_xlfn.IFNA('HAVERW for table'!DL25,'HAVERW for table'!DL25)</f>
        <v>105.85714285714286</v>
      </c>
      <c r="DB22" s="159">
        <f>_xlfn.IFNA('HAVERW for table'!DM25,'HAVERW for table'!DM25)</f>
        <v>108.85714285714286</v>
      </c>
      <c r="DC22" s="159">
        <f>_xlfn.IFNA('HAVERW for table'!DN25,'HAVERW for table'!DN25)</f>
        <v>105.57142857142857</v>
      </c>
      <c r="DD22" s="159">
        <f>_xlfn.IFNA('HAVERW for table'!DO25,'HAVERW for table'!DO25)</f>
        <v>111.71428571428571</v>
      </c>
      <c r="DE22" s="163">
        <f>_xlfn.IFNA('HAVERW for table'!DP25,'HAVERW for table'!DP25)</f>
        <v>112.14285714285714</v>
      </c>
      <c r="DF22" s="159">
        <f>_xlfn.IFNA('HAVERW for table'!DQ25,'HAVERW for table'!DQ25)</f>
        <v>111.57142857142857</v>
      </c>
      <c r="DG22" s="159">
        <f>_xlfn.IFNA('HAVERW for table'!DR25,'HAVERW for table'!DR25)</f>
        <v>111.71428571428571</v>
      </c>
      <c r="DH22" s="159">
        <f>_xlfn.IFNA('HAVERW for table'!DS25,'HAVERW for table'!DS25)</f>
        <v>113.57142857142857</v>
      </c>
      <c r="DI22" s="160">
        <f>_xlfn.IFNA('HAVERW for table'!DT25,'HAVERW for table'!DT25)</f>
        <v>110.85714285714286</v>
      </c>
      <c r="DJ22" s="159">
        <f>_xlfn.IFNA('HAVERW for table'!DU25,'HAVERW for table'!DU25)</f>
        <v>110.28571428571429</v>
      </c>
      <c r="DK22" s="159">
        <f>_xlfn.IFNA('HAVERW for table'!DV25,'HAVERW for table'!DV25)</f>
        <v>104.28571428571429</v>
      </c>
      <c r="DL22" s="159">
        <f>_xlfn.IFNA('HAVERW for table'!DW25,'HAVERW for table'!DW25)</f>
        <v>108.14285714285714</v>
      </c>
      <c r="DM22" s="164">
        <f>_xlfn.IFNA('HAVERW for table'!DX25,'HAVERW for table'!DX25)</f>
        <v>115.57142857142857</v>
      </c>
      <c r="DN22" s="159">
        <f>_xlfn.IFNA('HAVERW for table'!DY25,'HAVERW for table'!DY25)</f>
        <v>111.14285714285714</v>
      </c>
      <c r="DO22" s="159">
        <f>_xlfn.IFNA('HAVERW for table'!DZ25,'HAVERW for table'!DZ25)</f>
        <v>115.57142857142857</v>
      </c>
      <c r="DP22" s="160"/>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I22" s="22"/>
      <c r="HJ22" s="22"/>
      <c r="HK22" s="22"/>
      <c r="HL22" s="22"/>
      <c r="HM22" s="22"/>
      <c r="HN22" s="22"/>
      <c r="HO22" s="22"/>
      <c r="HP22" s="22"/>
      <c r="HQ22" s="22"/>
      <c r="HR22" s="22"/>
      <c r="HU22" s="22"/>
      <c r="HV22" s="22"/>
      <c r="HW22" s="22"/>
      <c r="HX22" s="22"/>
      <c r="HY22" s="22"/>
      <c r="HZ22" s="22"/>
      <c r="IA22" s="22"/>
      <c r="IB22" s="22"/>
      <c r="IC22" s="22"/>
    </row>
    <row r="23" spans="2:237" s="4" customFormat="1" ht="16" x14ac:dyDescent="0.35">
      <c r="B23" s="37"/>
      <c r="C23" s="91"/>
      <c r="D23" s="106" t="s">
        <v>434</v>
      </c>
      <c r="E23" s="159">
        <f>_xlfn.IFNA('HAVERW for table'!P26,'HAVERW for table'!P26)</f>
        <v>104.57142857142857</v>
      </c>
      <c r="F23" s="159">
        <f>_xlfn.IFNA('HAVERW for table'!Q26,'HAVERW for table'!Q26)</f>
        <v>104.85714285714286</v>
      </c>
      <c r="G23" s="159">
        <f>_xlfn.IFNA('HAVERW for table'!R26,'HAVERW for table'!R26)</f>
        <v>101.14285714285714</v>
      </c>
      <c r="H23" s="159">
        <f>_xlfn.IFNA('HAVERW for table'!S26,'HAVERW for table'!S26)</f>
        <v>77.428571428571431</v>
      </c>
      <c r="I23" s="160">
        <f>_xlfn.IFNA('HAVERW for table'!T26,'HAVERW for table'!T26)</f>
        <v>63.285714285714285</v>
      </c>
      <c r="J23" s="159">
        <f>_xlfn.IFNA('HAVERW for table'!U26,'HAVERW for table'!U26)</f>
        <v>54.571428571428569</v>
      </c>
      <c r="K23" s="159">
        <f>_xlfn.IFNA('HAVERW for table'!V26,'HAVERW for table'!V26)</f>
        <v>59.714285714285715</v>
      </c>
      <c r="L23" s="159">
        <f>_xlfn.IFNA('HAVERW for table'!W26,'HAVERW for table'!W26)</f>
        <v>67</v>
      </c>
      <c r="M23" s="160">
        <f>_xlfn.IFNA('HAVERW for table'!X26,'HAVERW for table'!X26)</f>
        <v>69.142857142857139</v>
      </c>
      <c r="N23" s="159">
        <f>_xlfn.IFNA('HAVERW for table'!Y26,'HAVERW for table'!Y26)</f>
        <v>66</v>
      </c>
      <c r="O23" s="159">
        <f>_xlfn.IFNA('HAVERW for table'!Z26,'HAVERW for table'!Z26)</f>
        <v>76.857142857142861</v>
      </c>
      <c r="P23" s="159">
        <f>_xlfn.IFNA('HAVERW for table'!AA26,'HAVERW for table'!AA26)</f>
        <v>80.142857142857139</v>
      </c>
      <c r="Q23" s="160">
        <f>_xlfn.IFNA('HAVERW for table'!AB26,'HAVERW for table'!AB26)</f>
        <v>78.714285714285708</v>
      </c>
      <c r="R23" s="159">
        <f>_xlfn.IFNA('HAVERW for table'!AC26,'HAVERW for table'!AC26)</f>
        <v>87</v>
      </c>
      <c r="S23" s="159">
        <f>_xlfn.IFNA('HAVERW for table'!AD26,'HAVERW for table'!AD26)</f>
        <v>89.714285714285708</v>
      </c>
      <c r="T23" s="159">
        <f>_xlfn.IFNA('HAVERW for table'!AE26,'HAVERW for table'!AE26)</f>
        <v>92.285714285714292</v>
      </c>
      <c r="U23" s="159">
        <f>_xlfn.IFNA('HAVERW for table'!AF26,'HAVERW for table'!AF26)</f>
        <v>94.285714285714292</v>
      </c>
      <c r="V23" s="160">
        <f>_xlfn.IFNA('HAVERW for table'!AG26,'HAVERW for table'!AG26)</f>
        <v>98.142857142857139</v>
      </c>
      <c r="W23" s="159">
        <f>_xlfn.IFNA('HAVERW for table'!AH26,'HAVERW for table'!AH26)</f>
        <v>99.714285714285708</v>
      </c>
      <c r="X23" s="159">
        <f>_xlfn.IFNA('HAVERW for table'!AI26,'HAVERW for table'!AI26)</f>
        <v>100.57142857142857</v>
      </c>
      <c r="Y23" s="159">
        <f>_xlfn.IFNA('HAVERW for table'!AJ26,'HAVERW for table'!AJ26)</f>
        <v>100.57142857142857</v>
      </c>
      <c r="Z23" s="160">
        <f>_xlfn.IFNA('HAVERW for table'!AK26,'HAVERW for table'!AK26)</f>
        <v>100</v>
      </c>
      <c r="AA23" s="159">
        <f>_xlfn.IFNA('HAVERW for table'!AL26,'HAVERW for table'!AL26)</f>
        <v>101.28571428571429</v>
      </c>
      <c r="AB23" s="159">
        <f>_xlfn.IFNA('HAVERW for table'!AM26,'HAVERW for table'!AM26)</f>
        <v>102.28571428571429</v>
      </c>
      <c r="AC23" s="159">
        <f>_xlfn.IFNA('HAVERW for table'!AN26,'HAVERW for table'!AN26)</f>
        <v>101.85714285714286</v>
      </c>
      <c r="AD23" s="159">
        <f>_xlfn.IFNA('HAVERW for table'!AO26,'HAVERW for table'!AO26)</f>
        <v>100.28571428571429</v>
      </c>
      <c r="AE23" s="160">
        <f>_xlfn.IFNA('HAVERW for table'!AP26,'HAVERW for table'!AP26)</f>
        <v>98.285714285714292</v>
      </c>
      <c r="AF23" s="159">
        <f>_xlfn.IFNA('HAVERW for table'!AQ26,'HAVERW for table'!AQ26)</f>
        <v>107.57142857142857</v>
      </c>
      <c r="AG23" s="159">
        <f>_xlfn.IFNA('HAVERW for table'!AR26,'HAVERW for table'!AR26)</f>
        <v>108.14285714285714</v>
      </c>
      <c r="AH23" s="159">
        <f>_xlfn.IFNA('HAVERW for table'!AS26,'HAVERW for table'!AS26)</f>
        <v>108.85714285714286</v>
      </c>
      <c r="AI23" s="160">
        <f>_xlfn.IFNA('HAVERW for table'!AT26,'HAVERW for table'!AT26)</f>
        <v>107.28571428571429</v>
      </c>
      <c r="AJ23" s="159">
        <f>_xlfn.IFNA('HAVERW for table'!AU26,'HAVERW for table'!AU26)</f>
        <v>108.71428571428571</v>
      </c>
      <c r="AK23" s="159">
        <f>_xlfn.IFNA('HAVERW for table'!AV26,'HAVERW for table'!AV26)</f>
        <v>109</v>
      </c>
      <c r="AL23" s="159">
        <f>_xlfn.IFNA('HAVERW for table'!AW26,'HAVERW for table'!AW26)</f>
        <v>108.42857142857143</v>
      </c>
      <c r="AM23" s="160">
        <f>_xlfn.IFNA('HAVERW for table'!AX26,'HAVERW for table'!AX26)</f>
        <v>105.57142857142857</v>
      </c>
      <c r="AN23" s="159">
        <f>_xlfn.IFNA('HAVERW for table'!AY26,'HAVERW for table'!AY26)</f>
        <v>106.71428571428571</v>
      </c>
      <c r="AO23" s="159">
        <f>_xlfn.IFNA('HAVERW for table'!AZ26,'HAVERW for table'!AZ26)</f>
        <v>105</v>
      </c>
      <c r="AP23" s="159">
        <f>_xlfn.IFNA('HAVERW for table'!BA26,'HAVERW for table'!BA26)</f>
        <v>107</v>
      </c>
      <c r="AQ23" s="160">
        <f>_xlfn.IFNA('HAVERW for table'!BB26,'HAVERW for table'!BB26)</f>
        <v>109.71428571428571</v>
      </c>
      <c r="AR23" s="159">
        <f>_xlfn.IFNA('HAVERW for table'!BC26,'HAVERW for table'!BC26)</f>
        <v>111</v>
      </c>
      <c r="AS23" s="159">
        <f>_xlfn.IFNA('HAVERW for table'!BD26,'HAVERW for table'!BD26)</f>
        <v>112.42857142857143</v>
      </c>
      <c r="AT23" s="159">
        <f>_xlfn.IFNA('HAVERW for table'!BE26,'HAVERW for table'!BE26)</f>
        <v>115.57142857142857</v>
      </c>
      <c r="AU23" s="159">
        <f>_xlfn.IFNA('HAVERW for table'!BF26,'HAVERW for table'!BF26)</f>
        <v>61.571428571428569</v>
      </c>
      <c r="AV23" s="160">
        <f>_xlfn.IFNA('HAVERW for table'!BG26,'HAVERW for table'!BG26)</f>
        <v>48.571428571428569</v>
      </c>
      <c r="AW23" s="159">
        <f>_xlfn.IFNA('HAVERW for table'!BH26,'HAVERW for table'!BH26)</f>
        <v>90</v>
      </c>
      <c r="AX23" s="159">
        <f>_xlfn.IFNA('HAVERW for table'!BI26,'HAVERW for table'!BI26)</f>
        <v>94.285714285714292</v>
      </c>
      <c r="AY23" s="159">
        <f>_xlfn.IFNA('HAVERW for table'!BJ26,'HAVERW for table'!BJ26)</f>
        <v>95.285714285714292</v>
      </c>
      <c r="AZ23" s="160">
        <f>_xlfn.IFNA('HAVERW for table'!BK26,'HAVERW for table'!BK26)</f>
        <v>95.857142857142861</v>
      </c>
      <c r="BA23" s="159">
        <f>_xlfn.IFNA('HAVERW for table'!BL26,'HAVERW for table'!BL26)</f>
        <v>97.285714285714292</v>
      </c>
      <c r="BB23" s="159">
        <f>_xlfn.IFNA('HAVERW for table'!BM26,'HAVERW for table'!BM26)</f>
        <v>96.285714285714292</v>
      </c>
      <c r="BC23" s="159">
        <f>_xlfn.IFNA('HAVERW for table'!BN26,'HAVERW for table'!BN26)</f>
        <v>99.714285714285708</v>
      </c>
      <c r="BD23" s="160">
        <f>_xlfn.IFNA('HAVERW for table'!BO26,'HAVERW for table'!BO26)</f>
        <v>102.28571428571429</v>
      </c>
      <c r="BE23" s="159">
        <f>_xlfn.IFNA('HAVERW for table'!BP26,'HAVERW for table'!BP26)</f>
        <v>104.14285714285714</v>
      </c>
      <c r="BF23" s="159">
        <f>_xlfn.IFNA('HAVERW for table'!BQ26,'HAVERW for table'!BQ26)</f>
        <v>103.71428571428571</v>
      </c>
      <c r="BG23" s="159">
        <f>_xlfn.IFNA('HAVERW for table'!BR26,'HAVERW for table'!BR26)</f>
        <v>104.28571428571429</v>
      </c>
      <c r="BH23" s="159">
        <f>_xlfn.IFNA('HAVERW for table'!BS26,'HAVERW for table'!BS26)</f>
        <v>107</v>
      </c>
      <c r="BI23" s="160">
        <f>_xlfn.IFNA('HAVERW for table'!BT26,'HAVERW for table'!BT26)</f>
        <v>91.714285714285708</v>
      </c>
      <c r="BJ23" s="159">
        <f>_xlfn.IFNA('HAVERW for table'!BU26,'HAVERW for table'!BU26)</f>
        <v>96.285714285714292</v>
      </c>
      <c r="BK23" s="159">
        <f>_xlfn.IFNA('HAVERW for table'!BV26,'HAVERW for table'!BV26)</f>
        <v>107.85714285714286</v>
      </c>
      <c r="BL23" s="159">
        <f>_xlfn.IFNA('HAVERW for table'!BW26,'HAVERW for table'!BW26)</f>
        <v>109</v>
      </c>
      <c r="BM23" s="160">
        <f>_xlfn.IFNA('HAVERW for table'!BX26,'HAVERW for table'!BX26)</f>
        <v>107.57142857142857</v>
      </c>
      <c r="BN23" s="159">
        <f>_xlfn.IFNA('HAVERW for table'!BY26,'HAVERW for table'!BY26)</f>
        <v>100.14285714285714</v>
      </c>
      <c r="BO23" s="159">
        <f>_xlfn.IFNA('HAVERW for table'!BZ26,'HAVERW for table'!BZ26)</f>
        <v>110.14285714285714</v>
      </c>
      <c r="BP23" s="159">
        <f>_xlfn.IFNA('HAVERW for table'!CA26,'HAVERW for table'!CA26)</f>
        <v>110.28571428571429</v>
      </c>
      <c r="BQ23" s="159">
        <f>_xlfn.IFNA('HAVERW for table'!CB26,'HAVERW for table'!CB26)</f>
        <v>109.42857142857143</v>
      </c>
      <c r="BR23" s="160">
        <f>_xlfn.IFNA('HAVERW for table'!CC26,'HAVERW for table'!CC26)</f>
        <v>101.57142857142857</v>
      </c>
      <c r="BS23" s="159">
        <f>_xlfn.IFNA('HAVERW for table'!CD26,'HAVERW for table'!CD26)</f>
        <v>111.42857142857143</v>
      </c>
      <c r="BT23" s="159">
        <f>_xlfn.IFNA('HAVERW for table'!CE26,'HAVERW for table'!CE26)</f>
        <v>110.28571428571429</v>
      </c>
      <c r="BU23" s="159">
        <f>_xlfn.IFNA('HAVERW for table'!CF26,'HAVERW for table'!CF26)</f>
        <v>112.42857142857143</v>
      </c>
      <c r="BV23" s="160">
        <f>_xlfn.IFNA('HAVERW for table'!CG26,'HAVERW for table'!CG26)</f>
        <v>110.57142857142857</v>
      </c>
      <c r="BW23" s="159">
        <f>_xlfn.IFNA('HAVERW for table'!CH26,'HAVERW for table'!CH26)</f>
        <v>109.85714285714286</v>
      </c>
      <c r="BX23" s="159">
        <f>_xlfn.IFNA('HAVERW for table'!CI26,'HAVERW for table'!CI26)</f>
        <v>109.85714285714286</v>
      </c>
      <c r="BY23" s="159">
        <f>_xlfn.IFNA('HAVERW for table'!CJ26,'HAVERW for table'!CJ26)</f>
        <v>109.42857142857143</v>
      </c>
      <c r="BZ23" s="160">
        <f>_xlfn.IFNA('HAVERW for table'!CK26,'HAVERW for table'!CK26)</f>
        <v>108.71428571428571</v>
      </c>
      <c r="CA23" s="159">
        <f>_xlfn.IFNA('HAVERW for table'!CL26,'HAVERW for table'!CL26)</f>
        <v>107.42857142857143</v>
      </c>
      <c r="CB23" s="159">
        <f>_xlfn.IFNA('HAVERW for table'!CM26,'HAVERW for table'!CM26)</f>
        <v>108</v>
      </c>
      <c r="CC23" s="159">
        <f>_xlfn.IFNA('HAVERW for table'!CN26,'HAVERW for table'!CN26)</f>
        <v>109</v>
      </c>
      <c r="CD23" s="159">
        <f>_xlfn.IFNA('HAVERW for table'!CO26,'HAVERW for table'!CO26)</f>
        <v>107.57142857142857</v>
      </c>
      <c r="CE23" s="160">
        <f>_xlfn.IFNA('HAVERW for table'!CP26,'HAVERW for table'!CP26)</f>
        <v>103.28571428571429</v>
      </c>
      <c r="CF23" s="159">
        <f>_xlfn.IFNA('HAVERW for table'!CQ26,'HAVERW for table'!CQ26)</f>
        <v>112.42857142857143</v>
      </c>
      <c r="CG23" s="159">
        <f>_xlfn.IFNA('HAVERW for table'!CR26,'HAVERW for table'!CR26)</f>
        <v>113</v>
      </c>
      <c r="CH23" s="159">
        <f>_xlfn.IFNA('HAVERW for table'!CS26,'HAVERW for table'!CS26)</f>
        <v>113.28571428571429</v>
      </c>
      <c r="CI23" s="160">
        <f>_xlfn.IFNA('HAVERW for table'!CT26,'HAVERW for table'!CT26)</f>
        <v>110.85714285714286</v>
      </c>
      <c r="CJ23" s="159">
        <f>_xlfn.IFNA('HAVERW for table'!CU26,'HAVERW for table'!CU26)</f>
        <v>112.28571428571429</v>
      </c>
      <c r="CK23" s="159">
        <f>_xlfn.IFNA('HAVERW for table'!CV26,'HAVERW for table'!CV26)</f>
        <v>112.14285714285714</v>
      </c>
      <c r="CL23" s="159">
        <f>_xlfn.IFNA('HAVERW for table'!CW26,'HAVERW for table'!CW26)</f>
        <v>110.71428571428571</v>
      </c>
      <c r="CM23" s="160">
        <f>_xlfn.IFNA('HAVERW for table'!CX26,'HAVERW for table'!CX26)</f>
        <v>108.28571428571429</v>
      </c>
      <c r="CN23" s="159">
        <f>_xlfn.IFNA('HAVERW for table'!CY26,'HAVERW for table'!CY26)</f>
        <v>110.14285714285714</v>
      </c>
      <c r="CO23" s="159">
        <f>_xlfn.IFNA('HAVERW for table'!CZ26,'HAVERW for table'!CZ26)</f>
        <v>111.14285714285714</v>
      </c>
      <c r="CP23" s="159">
        <f>_xlfn.IFNA('HAVERW for table'!DA26,'HAVERW for table'!DA26)</f>
        <v>112.14285714285714</v>
      </c>
      <c r="CQ23" s="159">
        <f>_xlfn.IFNA('HAVERW for table'!DB26,'HAVERW for table'!DB26)</f>
        <v>112.42857142857143</v>
      </c>
      <c r="CR23" s="160">
        <f>_xlfn.IFNA('HAVERW for table'!DC26,'HAVERW for table'!DC26)</f>
        <v>113.42857142857143</v>
      </c>
      <c r="CS23" s="159">
        <f>_xlfn.IFNA('HAVERW for table'!DD26,'HAVERW for table'!DD26)</f>
        <v>112.57142857142857</v>
      </c>
      <c r="CT23" s="159">
        <f>_xlfn.IFNA('HAVERW for table'!DE26,'HAVERW for table'!DE26)</f>
        <v>112.14285714285714</v>
      </c>
      <c r="CU23" s="159">
        <f>_xlfn.IFNA('HAVERW for table'!DF26,'HAVERW for table'!DF26)</f>
        <v>65.714285714285708</v>
      </c>
      <c r="CV23" s="161">
        <f>_xlfn.IFNA('HAVERW for table'!DG26,'HAVERW for table'!DG26)</f>
        <v>42.714285714285715</v>
      </c>
      <c r="CW23" s="162">
        <f>_xlfn.IFNA('HAVERW for table'!DH26,'HAVERW for table'!DH26)</f>
        <v>83.285714285714292</v>
      </c>
      <c r="CX23" s="159">
        <f>_xlfn.IFNA('HAVERW for table'!DI26,'HAVERW for table'!DI26)</f>
        <v>101</v>
      </c>
      <c r="CY23" s="159">
        <f>_xlfn.IFNA('HAVERW for table'!DJ26,'HAVERW for table'!DJ26)</f>
        <v>103.28571428571429</v>
      </c>
      <c r="CZ23" s="159">
        <f>_xlfn.IFNA('HAVERW for table'!DK26,'HAVERW for table'!DK26)</f>
        <v>104.71428571428571</v>
      </c>
      <c r="DA23" s="160">
        <f>_xlfn.IFNA('HAVERW for table'!DL26,'HAVERW for table'!DL26)</f>
        <v>104.14285714285714</v>
      </c>
      <c r="DB23" s="159">
        <f>_xlfn.IFNA('HAVERW for table'!DM26,'HAVERW for table'!DM26)</f>
        <v>104.71428571428571</v>
      </c>
      <c r="DC23" s="159">
        <f>_xlfn.IFNA('HAVERW for table'!DN26,'HAVERW for table'!DN26)</f>
        <v>101.14285714285714</v>
      </c>
      <c r="DD23" s="159">
        <f>_xlfn.IFNA('HAVERW for table'!DO26,'HAVERW for table'!DO26)</f>
        <v>105.28571428571429</v>
      </c>
      <c r="DE23" s="163">
        <f>_xlfn.IFNA('HAVERW for table'!DP26,'HAVERW for table'!DP26)</f>
        <v>107.14285714285714</v>
      </c>
      <c r="DF23" s="159">
        <f>_xlfn.IFNA('HAVERW for table'!DQ26,'HAVERW for table'!DQ26)</f>
        <v>107</v>
      </c>
      <c r="DG23" s="159">
        <f>_xlfn.IFNA('HAVERW for table'!DR26,'HAVERW for table'!DR26)</f>
        <v>107.71428571428571</v>
      </c>
      <c r="DH23" s="159">
        <f>_xlfn.IFNA('HAVERW for table'!DS26,'HAVERW for table'!DS26)</f>
        <v>108.14285714285714</v>
      </c>
      <c r="DI23" s="160">
        <f>_xlfn.IFNA('HAVERW for table'!DT26,'HAVERW for table'!DT26)</f>
        <v>108.28571428571429</v>
      </c>
      <c r="DJ23" s="159">
        <f>_xlfn.IFNA('HAVERW for table'!DU26,'HAVERW for table'!DU26)</f>
        <v>107.71428571428571</v>
      </c>
      <c r="DK23" s="159">
        <f>_xlfn.IFNA('HAVERW for table'!DV26,'HAVERW for table'!DV26)</f>
        <v>91.714285714285708</v>
      </c>
      <c r="DL23" s="159">
        <f>_xlfn.IFNA('HAVERW for table'!DW26,'HAVERW for table'!DW26)</f>
        <v>98.285714285714292</v>
      </c>
      <c r="DM23" s="164">
        <f>_xlfn.IFNA('HAVERW for table'!DX26,'HAVERW for table'!DX26)</f>
        <v>107.42857142857143</v>
      </c>
      <c r="DN23" s="159">
        <f>_xlfn.IFNA('HAVERW for table'!DY26,'HAVERW for table'!DY26)</f>
        <v>100.71428571428571</v>
      </c>
      <c r="DO23" s="159">
        <f>_xlfn.IFNA('HAVERW for table'!DZ26,'HAVERW for table'!DZ26)</f>
        <v>109.42857142857143</v>
      </c>
      <c r="DP23" s="160"/>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I23" s="22"/>
      <c r="HJ23" s="22"/>
      <c r="HK23" s="22"/>
      <c r="HL23" s="22"/>
      <c r="HM23" s="22"/>
      <c r="HN23" s="22"/>
      <c r="HO23" s="22"/>
      <c r="HP23" s="22"/>
      <c r="HQ23" s="22"/>
      <c r="HR23" s="22"/>
      <c r="HU23" s="22"/>
      <c r="HV23" s="22"/>
      <c r="HW23" s="22"/>
      <c r="HX23" s="22"/>
      <c r="HY23" s="22"/>
      <c r="HZ23" s="22"/>
      <c r="IA23" s="22"/>
      <c r="IB23" s="22"/>
      <c r="IC23" s="22"/>
    </row>
    <row r="24" spans="2:237" s="4" customFormat="1" ht="16" x14ac:dyDescent="0.35">
      <c r="B24" s="37"/>
      <c r="C24" s="91"/>
      <c r="D24" s="106" t="s">
        <v>435</v>
      </c>
      <c r="E24" s="159">
        <f>_xlfn.IFNA('HAVERW for table'!P27,'HAVERW for table'!P27)</f>
        <v>97.142857142857139</v>
      </c>
      <c r="F24" s="159">
        <f>_xlfn.IFNA('HAVERW for table'!Q27,'HAVERW for table'!Q27)</f>
        <v>92</v>
      </c>
      <c r="G24" s="159">
        <f>_xlfn.IFNA('HAVERW for table'!R27,'HAVERW for table'!R27)</f>
        <v>62.428571428571431</v>
      </c>
      <c r="H24" s="159">
        <f>_xlfn.IFNA('HAVERW for table'!S27,'HAVERW for table'!S27)</f>
        <v>27</v>
      </c>
      <c r="I24" s="160">
        <f>_xlfn.IFNA('HAVERW for table'!T27,'HAVERW for table'!T27)</f>
        <v>16.714285714285715</v>
      </c>
      <c r="J24" s="159">
        <f>_xlfn.IFNA('HAVERW for table'!U27,'HAVERW for table'!U27)</f>
        <v>13.285714285714286</v>
      </c>
      <c r="K24" s="159">
        <f>_xlfn.IFNA('HAVERW for table'!V27,'HAVERW for table'!V27)</f>
        <v>10.428571428571429</v>
      </c>
      <c r="L24" s="159">
        <f>_xlfn.IFNA('HAVERW for table'!W27,'HAVERW for table'!W27)</f>
        <v>10.142857142857142</v>
      </c>
      <c r="M24" s="160">
        <f>_xlfn.IFNA('HAVERW for table'!X27,'HAVERW for table'!X27)</f>
        <v>6.1428571428571432</v>
      </c>
      <c r="N24" s="159">
        <f>_xlfn.IFNA('HAVERW for table'!Y27,'HAVERW for table'!Y27)</f>
        <v>8.5</v>
      </c>
      <c r="O24" s="159">
        <f>_xlfn.IFNA('HAVERW for table'!Z27,'HAVERW for table'!Z27)</f>
        <v>9.8333333333333339</v>
      </c>
      <c r="P24" s="159">
        <f>_xlfn.IFNA('HAVERW for table'!AA27,'HAVERW for table'!AA27)</f>
        <v>10.714285714285714</v>
      </c>
      <c r="Q24" s="160">
        <f>_xlfn.IFNA('HAVERW for table'!AB27,'HAVERW for table'!AB27)</f>
        <v>10</v>
      </c>
      <c r="R24" s="159">
        <f>_xlfn.IFNA('HAVERW for table'!AC27,'HAVERW for table'!AC27)</f>
        <v>12.571428571428571</v>
      </c>
      <c r="S24" s="159">
        <f>_xlfn.IFNA('HAVERW for table'!AD27,'HAVERW for table'!AD27)</f>
        <v>13.428571428571429</v>
      </c>
      <c r="T24" s="159">
        <f>_xlfn.IFNA('HAVERW for table'!AE27,'HAVERW for table'!AE27)</f>
        <v>15</v>
      </c>
      <c r="U24" s="159">
        <f>_xlfn.IFNA('HAVERW for table'!AF27,'HAVERW for table'!AF27)</f>
        <v>17.285714285714285</v>
      </c>
      <c r="V24" s="160">
        <f>_xlfn.IFNA('HAVERW for table'!AG27,'HAVERW for table'!AG27)</f>
        <v>19.142857142857142</v>
      </c>
      <c r="W24" s="159">
        <f>_xlfn.IFNA('HAVERW for table'!AH27,'HAVERW for table'!AH27)</f>
        <v>21.285714285714285</v>
      </c>
      <c r="X24" s="159">
        <f>_xlfn.IFNA('HAVERW for table'!AI27,'HAVERW for table'!AI27)</f>
        <v>23.428571428571427</v>
      </c>
      <c r="Y24" s="159">
        <f>_xlfn.IFNA('HAVERW for table'!AJ27,'HAVERW for table'!AJ27)</f>
        <v>26</v>
      </c>
      <c r="Z24" s="160">
        <f>_xlfn.IFNA('HAVERW for table'!AK27,'HAVERW for table'!AK27)</f>
        <v>29.285714285714285</v>
      </c>
      <c r="AA24" s="159">
        <f>_xlfn.IFNA('HAVERW for table'!AL27,'HAVERW for table'!AL27)</f>
        <v>32.571428571428569</v>
      </c>
      <c r="AB24" s="159">
        <f>_xlfn.IFNA('HAVERW for table'!AM27,'HAVERW for table'!AM27)</f>
        <v>32.714285714285715</v>
      </c>
      <c r="AC24" s="159">
        <f>_xlfn.IFNA('HAVERW for table'!AN27,'HAVERW for table'!AN27)</f>
        <v>32.714285714285715</v>
      </c>
      <c r="AD24" s="159">
        <f>_xlfn.IFNA('HAVERW for table'!AO27,'HAVERW for table'!AO27)</f>
        <v>35.428571428571431</v>
      </c>
      <c r="AE24" s="160">
        <f>_xlfn.IFNA('HAVERW for table'!AP27,'HAVERW for table'!AP27)</f>
        <v>38.714285714285715</v>
      </c>
      <c r="AF24" s="159">
        <f>_xlfn.IFNA('HAVERW for table'!AQ27,'HAVERW for table'!AQ27)</f>
        <v>38.571428571428569</v>
      </c>
      <c r="AG24" s="159">
        <f>_xlfn.IFNA('HAVERW for table'!AR27,'HAVERW for table'!AR27)</f>
        <v>38.285714285714285</v>
      </c>
      <c r="AH24" s="159">
        <f>_xlfn.IFNA('HAVERW for table'!AS27,'HAVERW for table'!AS27)</f>
        <v>38</v>
      </c>
      <c r="AI24" s="160">
        <f>_xlfn.IFNA('HAVERW for table'!AT27,'HAVERW for table'!AT27)</f>
        <v>37</v>
      </c>
      <c r="AJ24" s="159">
        <f>_xlfn.IFNA('HAVERW for table'!AU27,'HAVERW for table'!AU27)</f>
        <v>36</v>
      </c>
      <c r="AK24" s="159">
        <f>_xlfn.IFNA('HAVERW for table'!AV27,'HAVERW for table'!AV27)</f>
        <v>34</v>
      </c>
      <c r="AL24" s="159">
        <f>_xlfn.IFNA('HAVERW for table'!AW27,'HAVERW for table'!AW27)</f>
        <v>33.142857142857146</v>
      </c>
      <c r="AM24" s="160">
        <f>_xlfn.IFNA('HAVERW for table'!AX27,'HAVERW for table'!AX27)</f>
        <v>33</v>
      </c>
      <c r="AN24" s="159">
        <f>_xlfn.IFNA('HAVERW for table'!AY27,'HAVERW for table'!AY27)</f>
        <v>32.714285714285715</v>
      </c>
      <c r="AO24" s="159">
        <f>_xlfn.IFNA('HAVERW for table'!AZ27,'HAVERW for table'!AZ27)</f>
        <v>23.428571428571427</v>
      </c>
      <c r="AP24" s="159">
        <f>_xlfn.IFNA('HAVERW for table'!BA27,'HAVERW for table'!BA27)</f>
        <v>23.714285714285715</v>
      </c>
      <c r="AQ24" s="160">
        <f>_xlfn.IFNA('HAVERW for table'!BB27,'HAVERW for table'!BB27)</f>
        <v>24.285714285714285</v>
      </c>
      <c r="AR24" s="159">
        <f>_xlfn.IFNA('HAVERW for table'!BC27,'HAVERW for table'!BC27)</f>
        <v>27.142857142857142</v>
      </c>
      <c r="AS24" s="159">
        <f>_xlfn.IFNA('HAVERW for table'!BD27,'HAVERW for table'!BD27)</f>
        <v>31.714285714285715</v>
      </c>
      <c r="AT24" s="159">
        <f>_xlfn.IFNA('HAVERW for table'!BE27,'HAVERW for table'!BE27)</f>
        <v>31.428571428571427</v>
      </c>
      <c r="AU24" s="159">
        <f>_xlfn.IFNA('HAVERW for table'!BF27,'HAVERW for table'!BF27)</f>
        <v>23.75</v>
      </c>
      <c r="AV24" s="160" t="e">
        <f>_xlfn.IFNA('HAVERW for table'!BG27,'HAVERW for table'!BG27)</f>
        <v>#DIV/0!</v>
      </c>
      <c r="AW24" s="159" t="e">
        <f>_xlfn.IFNA('HAVERW for table'!BH27,'HAVERW for table'!BH27)</f>
        <v>#DIV/0!</v>
      </c>
      <c r="AX24" s="159">
        <f>_xlfn.IFNA('HAVERW for table'!BI27,'HAVERW for table'!BI27)</f>
        <v>13.6</v>
      </c>
      <c r="AY24" s="159">
        <f>_xlfn.IFNA('HAVERW for table'!BJ27,'HAVERW for table'!BJ27)</f>
        <v>14.285714285714286</v>
      </c>
      <c r="AZ24" s="160">
        <f>_xlfn.IFNA('HAVERW for table'!BK27,'HAVERW for table'!BK27)</f>
        <v>14.857142857142858</v>
      </c>
      <c r="BA24" s="159">
        <f>_xlfn.IFNA('HAVERW for table'!BL27,'HAVERW for table'!BL27)</f>
        <v>15</v>
      </c>
      <c r="BB24" s="159">
        <f>_xlfn.IFNA('HAVERW for table'!BM27,'HAVERW for table'!BM27)</f>
        <v>15.285714285714286</v>
      </c>
      <c r="BC24" s="159">
        <f>_xlfn.IFNA('HAVERW for table'!BN27,'HAVERW for table'!BN27)</f>
        <v>15.428571428571429</v>
      </c>
      <c r="BD24" s="160">
        <f>_xlfn.IFNA('HAVERW for table'!BO27,'HAVERW for table'!BO27)</f>
        <v>17.142857142857142</v>
      </c>
      <c r="BE24" s="159">
        <f>_xlfn.IFNA('HAVERW for table'!BP27,'HAVERW for table'!BP27)</f>
        <v>17.857142857142858</v>
      </c>
      <c r="BF24" s="159">
        <f>_xlfn.IFNA('HAVERW for table'!BQ27,'HAVERW for table'!BQ27)</f>
        <v>20.571428571428573</v>
      </c>
      <c r="BG24" s="159">
        <f>_xlfn.IFNA('HAVERW for table'!BR27,'HAVERW for table'!BR27)</f>
        <v>22.571428571428573</v>
      </c>
      <c r="BH24" s="159">
        <f>_xlfn.IFNA('HAVERW for table'!BS27,'HAVERW for table'!BS27)</f>
        <v>24.142857142857142</v>
      </c>
      <c r="BI24" s="160">
        <f>_xlfn.IFNA('HAVERW for table'!BT27,'HAVERW for table'!BT27)</f>
        <v>25.571428571428573</v>
      </c>
      <c r="BJ24" s="159">
        <f>_xlfn.IFNA('HAVERW for table'!BU27,'HAVERW for table'!BU27)</f>
        <v>27</v>
      </c>
      <c r="BK24" s="159">
        <f>_xlfn.IFNA('HAVERW for table'!BV27,'HAVERW for table'!BV27)</f>
        <v>32.285714285714285</v>
      </c>
      <c r="BL24" s="159">
        <f>_xlfn.IFNA('HAVERW for table'!BW27,'HAVERW for table'!BW27)</f>
        <v>35.714285714285715</v>
      </c>
      <c r="BM24" s="160">
        <f>_xlfn.IFNA('HAVERW for table'!BX27,'HAVERW for table'!BX27)</f>
        <v>35.571428571428569</v>
      </c>
      <c r="BN24" s="159">
        <f>_xlfn.IFNA('HAVERW for table'!BY27,'HAVERW for table'!BY27)</f>
        <v>39</v>
      </c>
      <c r="BO24" s="159">
        <f>_xlfn.IFNA('HAVERW for table'!BZ27,'HAVERW for table'!BZ27)</f>
        <v>38.142857142857146</v>
      </c>
      <c r="BP24" s="159">
        <f>_xlfn.IFNA('HAVERW for table'!CA27,'HAVERW for table'!CA27)</f>
        <v>40.285714285714285</v>
      </c>
      <c r="BQ24" s="159">
        <f>_xlfn.IFNA('HAVERW for table'!CB27,'HAVERW for table'!CB27)</f>
        <v>44.142857142857146</v>
      </c>
      <c r="BR24" s="160">
        <f>_xlfn.IFNA('HAVERW for table'!CC27,'HAVERW for table'!CC27)</f>
        <v>50.857142857142854</v>
      </c>
      <c r="BS24" s="159">
        <f>_xlfn.IFNA('HAVERW for table'!CD27,'HAVERW for table'!CD27)</f>
        <v>47.857142857142854</v>
      </c>
      <c r="BT24" s="159">
        <f>_xlfn.IFNA('HAVERW for table'!CE27,'HAVERW for table'!CE27)</f>
        <v>47.714285714285715</v>
      </c>
      <c r="BU24" s="159">
        <f>_xlfn.IFNA('HAVERW for table'!CF27,'HAVERW for table'!CF27)</f>
        <v>46.428571428571431</v>
      </c>
      <c r="BV24" s="160">
        <f>_xlfn.IFNA('HAVERW for table'!CG27,'HAVERW for table'!CG27)</f>
        <v>48.428571428571431</v>
      </c>
      <c r="BW24" s="159">
        <f>_xlfn.IFNA('HAVERW for table'!CH27,'HAVERW for table'!CH27)</f>
        <v>47.285714285714285</v>
      </c>
      <c r="BX24" s="159">
        <f>_xlfn.IFNA('HAVERW for table'!CI27,'HAVERW for table'!CI27)</f>
        <v>46</v>
      </c>
      <c r="BY24" s="159">
        <f>_xlfn.IFNA('HAVERW for table'!CJ27,'HAVERW for table'!CJ27)</f>
        <v>47.857142857142854</v>
      </c>
      <c r="BZ24" s="160">
        <f>_xlfn.IFNA('HAVERW for table'!CK27,'HAVERW for table'!CK27)</f>
        <v>52</v>
      </c>
      <c r="CA24" s="159">
        <f>_xlfn.IFNA('HAVERW for table'!CL27,'HAVERW for table'!CL27)</f>
        <v>54.857142857142854</v>
      </c>
      <c r="CB24" s="159">
        <f>_xlfn.IFNA('HAVERW for table'!CM27,'HAVERW for table'!CM27)</f>
        <v>54</v>
      </c>
      <c r="CC24" s="159">
        <f>_xlfn.IFNA('HAVERW for table'!CN27,'HAVERW for table'!CN27)</f>
        <v>56.285714285714285</v>
      </c>
      <c r="CD24" s="159">
        <f>_xlfn.IFNA('HAVERW for table'!CO27,'HAVERW for table'!CO27)</f>
        <v>59</v>
      </c>
      <c r="CE24" s="160">
        <f>_xlfn.IFNA('HAVERW for table'!CP27,'HAVERW for table'!CP27)</f>
        <v>62.428571428571431</v>
      </c>
      <c r="CF24" s="159">
        <f>_xlfn.IFNA('HAVERW for table'!CQ27,'HAVERW for table'!CQ27)</f>
        <v>61.428571428571431</v>
      </c>
      <c r="CG24" s="159">
        <f>_xlfn.IFNA('HAVERW for table'!CR27,'HAVERW for table'!CR27)</f>
        <v>60.428571428571431</v>
      </c>
      <c r="CH24" s="159">
        <f>_xlfn.IFNA('HAVERW for table'!CS27,'HAVERW for table'!CS27)</f>
        <v>62.714285714285715</v>
      </c>
      <c r="CI24" s="160">
        <f>_xlfn.IFNA('HAVERW for table'!CT27,'HAVERW for table'!CT27)</f>
        <v>65.714285714285708</v>
      </c>
      <c r="CJ24" s="159">
        <f>_xlfn.IFNA('HAVERW for table'!CU27,'HAVERW for table'!CU27)</f>
        <v>64.142857142857139</v>
      </c>
      <c r="CK24" s="159">
        <f>_xlfn.IFNA('HAVERW for table'!CV27,'HAVERW for table'!CV27)</f>
        <v>61.142857142857146</v>
      </c>
      <c r="CL24" s="159">
        <f>_xlfn.IFNA('HAVERW for table'!CW27,'HAVERW for table'!CW27)</f>
        <v>63.142857142857146</v>
      </c>
      <c r="CM24" s="160">
        <f>_xlfn.IFNA('HAVERW for table'!CX27,'HAVERW for table'!CX27)</f>
        <v>64.571428571428569</v>
      </c>
      <c r="CN24" s="159">
        <f>_xlfn.IFNA('HAVERW for table'!CY27,'HAVERW for table'!CY27)</f>
        <v>64.142857142857139</v>
      </c>
      <c r="CO24" s="159">
        <f>_xlfn.IFNA('HAVERW for table'!CZ27,'HAVERW for table'!CZ27)</f>
        <v>62.285714285714285</v>
      </c>
      <c r="CP24" s="159">
        <f>_xlfn.IFNA('HAVERW for table'!DA27,'HAVERW for table'!DA27)</f>
        <v>65.428571428571431</v>
      </c>
      <c r="CQ24" s="159">
        <f>_xlfn.IFNA('HAVERW for table'!DB27,'HAVERW for table'!DB27)</f>
        <v>67.285714285714292</v>
      </c>
      <c r="CR24" s="160">
        <f>_xlfn.IFNA('HAVERW for table'!DC27,'HAVERW for table'!DC27)</f>
        <v>63.714285714285715</v>
      </c>
      <c r="CS24" s="159">
        <f>_xlfn.IFNA('HAVERW for table'!DD27,'HAVERW for table'!DD27)</f>
        <v>61</v>
      </c>
      <c r="CT24" s="159">
        <f>_xlfn.IFNA('HAVERW for table'!DE27,'HAVERW for table'!DE27)</f>
        <v>56.142857142857146</v>
      </c>
      <c r="CU24" s="159">
        <f>_xlfn.IFNA('HAVERW for table'!DF27,'HAVERW for table'!DF27)</f>
        <v>47.6</v>
      </c>
      <c r="CV24" s="161" t="e">
        <f>_xlfn.IFNA('HAVERW for table'!DG27,'HAVERW for table'!DG27)</f>
        <v>#DIV/0!</v>
      </c>
      <c r="CW24" s="162" t="e">
        <f>_xlfn.IFNA('HAVERW for table'!DH27,'HAVERW for table'!DH27)</f>
        <v>#DIV/0!</v>
      </c>
      <c r="CX24" s="159">
        <f>_xlfn.IFNA('HAVERW for table'!DI27,'HAVERW for table'!DI27)</f>
        <v>48.4</v>
      </c>
      <c r="CY24" s="159">
        <f>_xlfn.IFNA('HAVERW for table'!DJ27,'HAVERW for table'!DJ27)</f>
        <v>54.714285714285715</v>
      </c>
      <c r="CZ24" s="159">
        <f>_xlfn.IFNA('HAVERW for table'!DK27,'HAVERW for table'!DK27)</f>
        <v>57.285714285714285</v>
      </c>
      <c r="DA24" s="160">
        <f>_xlfn.IFNA('HAVERW for table'!DL27,'HAVERW for table'!DL27)</f>
        <v>61.142857142857146</v>
      </c>
      <c r="DB24" s="159">
        <f>_xlfn.IFNA('HAVERW for table'!DM27,'HAVERW for table'!DM27)</f>
        <v>64.857142857142861</v>
      </c>
      <c r="DC24" s="159">
        <f>_xlfn.IFNA('HAVERW for table'!DN27,'HAVERW for table'!DN27)</f>
        <v>60.428571428571431</v>
      </c>
      <c r="DD24" s="159">
        <f>_xlfn.IFNA('HAVERW for table'!DO27,'HAVERW for table'!DO27)</f>
        <v>59.571428571428569</v>
      </c>
      <c r="DE24" s="163">
        <f>_xlfn.IFNA('HAVERW for table'!DP27,'HAVERW for table'!DP27)</f>
        <v>66.428571428571431</v>
      </c>
      <c r="DF24" s="159">
        <f>_xlfn.IFNA('HAVERW for table'!DQ27,'HAVERW for table'!DQ27)</f>
        <v>68.428571428571431</v>
      </c>
      <c r="DG24" s="159">
        <f>_xlfn.IFNA('HAVERW for table'!DR27,'HAVERW for table'!DR27)</f>
        <v>69.428571428571431</v>
      </c>
      <c r="DH24" s="159">
        <f>_xlfn.IFNA('HAVERW for table'!DS27,'HAVERW for table'!DS27)</f>
        <v>70.714285714285708</v>
      </c>
      <c r="DI24" s="160">
        <f>_xlfn.IFNA('HAVERW for table'!DT27,'HAVERW for table'!DT27)</f>
        <v>67.428571428571431</v>
      </c>
      <c r="DJ24" s="159">
        <f>_xlfn.IFNA('HAVERW for table'!DU27,'HAVERW for table'!DU27)</f>
        <v>66.428571428571431</v>
      </c>
      <c r="DK24" s="159">
        <f>_xlfn.IFNA('HAVERW for table'!DV27,'HAVERW for table'!DV27)</f>
        <v>74</v>
      </c>
      <c r="DL24" s="159">
        <f>_xlfn.IFNA('HAVERW for table'!DW27,'HAVERW for table'!DW27)</f>
        <v>77.142857142857139</v>
      </c>
      <c r="DM24" s="164">
        <f>_xlfn.IFNA('HAVERW for table'!DX27,'HAVERW for table'!DX27)</f>
        <v>73.142857142857139</v>
      </c>
      <c r="DN24" s="159">
        <f>_xlfn.IFNA('HAVERW for table'!DY27,'HAVERW for table'!DY27)</f>
        <v>77.142857142857139</v>
      </c>
      <c r="DO24" s="159">
        <f>_xlfn.IFNA('HAVERW for table'!DZ27,'HAVERW for table'!DZ27)</f>
        <v>74.285714285714292</v>
      </c>
      <c r="DP24" s="160"/>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I24" s="22"/>
      <c r="HJ24" s="22"/>
      <c r="HK24" s="22"/>
      <c r="HL24" s="22"/>
      <c r="HM24" s="22"/>
      <c r="HN24" s="22"/>
      <c r="HO24" s="22"/>
      <c r="HP24" s="22"/>
      <c r="HQ24" s="22"/>
      <c r="HR24" s="22"/>
      <c r="HU24" s="22"/>
      <c r="HV24" s="22"/>
      <c r="HW24" s="22"/>
      <c r="HX24" s="22"/>
      <c r="HY24" s="22"/>
      <c r="HZ24" s="22"/>
      <c r="IA24" s="22"/>
      <c r="IB24" s="22"/>
      <c r="IC24" s="22"/>
    </row>
    <row r="25" spans="2:237" s="4" customFormat="1" ht="16" x14ac:dyDescent="0.35">
      <c r="B25" s="37"/>
      <c r="C25" s="93"/>
      <c r="D25" s="107" t="s">
        <v>436</v>
      </c>
      <c r="E25" s="166">
        <f>_xlfn.IFNA('HAVERW for table'!P28,'HAVERW for table'!P28)</f>
        <v>90.857142857142861</v>
      </c>
      <c r="F25" s="166">
        <f>_xlfn.IFNA('HAVERW for table'!Q28,'HAVERW for table'!Q28)</f>
        <v>74.142857142857139</v>
      </c>
      <c r="G25" s="166">
        <f>_xlfn.IFNA('HAVERW for table'!R28,'HAVERW for table'!R28)</f>
        <v>29.714285714285715</v>
      </c>
      <c r="H25" s="166">
        <f>_xlfn.IFNA('HAVERW for table'!S28,'HAVERW for table'!S28)</f>
        <v>7</v>
      </c>
      <c r="I25" s="167">
        <f>_xlfn.IFNA('HAVERW for table'!T28,'HAVERW for table'!T28)</f>
        <v>4.7142857142857144</v>
      </c>
      <c r="J25" s="166">
        <f>_xlfn.IFNA('HAVERW for table'!U28,'HAVERW for table'!U28)</f>
        <v>4</v>
      </c>
      <c r="K25" s="166">
        <f>_xlfn.IFNA('HAVERW for table'!V28,'HAVERW for table'!V28)</f>
        <v>4.2857142857142856</v>
      </c>
      <c r="L25" s="166">
        <f>_xlfn.IFNA('HAVERW for table'!W28,'HAVERW for table'!W28)</f>
        <v>4.5714285714285712</v>
      </c>
      <c r="M25" s="167">
        <f>_xlfn.IFNA('HAVERW for table'!X28,'HAVERW for table'!X28)</f>
        <v>4.7142857142857144</v>
      </c>
      <c r="N25" s="166">
        <f>_xlfn.IFNA('HAVERW for table'!Y28,'HAVERW for table'!Y28)</f>
        <v>5.4285714285714288</v>
      </c>
      <c r="O25" s="166">
        <f>_xlfn.IFNA('HAVERW for table'!Z28,'HAVERW for table'!Z28)</f>
        <v>5.8571428571428568</v>
      </c>
      <c r="P25" s="166">
        <f>_xlfn.IFNA('HAVERW for table'!AA28,'HAVERW for table'!AA28)</f>
        <v>7</v>
      </c>
      <c r="Q25" s="167">
        <f>_xlfn.IFNA('HAVERW for table'!AB28,'HAVERW for table'!AB28)</f>
        <v>8.7142857142857135</v>
      </c>
      <c r="R25" s="166">
        <f>_xlfn.IFNA('HAVERW for table'!AC28,'HAVERW for table'!AC28)</f>
        <v>10.142857142857142</v>
      </c>
      <c r="S25" s="166">
        <f>_xlfn.IFNA('HAVERW for table'!AD28,'HAVERW for table'!AD28)</f>
        <v>11.142857142857142</v>
      </c>
      <c r="T25" s="166">
        <f>_xlfn.IFNA('HAVERW for table'!AE28,'HAVERW for table'!AE28)</f>
        <v>13.571428571428571</v>
      </c>
      <c r="U25" s="166">
        <f>_xlfn.IFNA('HAVERW for table'!AF28,'HAVERW for table'!AF28)</f>
        <v>15.428571428571429</v>
      </c>
      <c r="V25" s="167">
        <f>_xlfn.IFNA('HAVERW for table'!AG28,'HAVERW for table'!AG28)</f>
        <v>16.714285714285715</v>
      </c>
      <c r="W25" s="166">
        <f>_xlfn.IFNA('HAVERW for table'!AH28,'HAVERW for table'!AH28)</f>
        <v>20</v>
      </c>
      <c r="X25" s="166">
        <f>_xlfn.IFNA('HAVERW for table'!AI28,'HAVERW for table'!AI28)</f>
        <v>22.285714285714285</v>
      </c>
      <c r="Y25" s="166">
        <f>_xlfn.IFNA('HAVERW for table'!AJ28,'HAVERW for table'!AJ28)</f>
        <v>24.857142857142858</v>
      </c>
      <c r="Z25" s="167">
        <f>_xlfn.IFNA('HAVERW for table'!AK28,'HAVERW for table'!AK28)</f>
        <v>26.428571428571427</v>
      </c>
      <c r="AA25" s="166">
        <f>_xlfn.IFNA('HAVERW for table'!AL28,'HAVERW for table'!AL28)</f>
        <v>27.571428571428573</v>
      </c>
      <c r="AB25" s="166">
        <f>_xlfn.IFNA('HAVERW for table'!AM28,'HAVERW for table'!AM28)</f>
        <v>28.571428571428573</v>
      </c>
      <c r="AC25" s="166">
        <f>_xlfn.IFNA('HAVERW for table'!AN28,'HAVERW for table'!AN28)</f>
        <v>31.285714285714285</v>
      </c>
      <c r="AD25" s="166">
        <f>_xlfn.IFNA('HAVERW for table'!AO28,'HAVERW for table'!AO28)</f>
        <v>35.142857142857146</v>
      </c>
      <c r="AE25" s="167">
        <f>_xlfn.IFNA('HAVERW for table'!AP28,'HAVERW for table'!AP28)</f>
        <v>37.428571428571431</v>
      </c>
      <c r="AF25" s="166">
        <f>_xlfn.IFNA('HAVERW for table'!AQ28,'HAVERW for table'!AQ28)</f>
        <v>36</v>
      </c>
      <c r="AG25" s="166">
        <f>_xlfn.IFNA('HAVERW for table'!AR28,'HAVERW for table'!AR28)</f>
        <v>36</v>
      </c>
      <c r="AH25" s="166">
        <f>_xlfn.IFNA('HAVERW for table'!AS28,'HAVERW for table'!AS28)</f>
        <v>35.714285714285715</v>
      </c>
      <c r="AI25" s="167">
        <f>_xlfn.IFNA('HAVERW for table'!AT28,'HAVERW for table'!AT28)</f>
        <v>34.142857142857146</v>
      </c>
      <c r="AJ25" s="166">
        <f>_xlfn.IFNA('HAVERW for table'!AU28,'HAVERW for table'!AU28)</f>
        <v>35.571428571428569</v>
      </c>
      <c r="AK25" s="166">
        <f>_xlfn.IFNA('HAVERW for table'!AV28,'HAVERW for table'!AV28)</f>
        <v>35.142857142857146</v>
      </c>
      <c r="AL25" s="166">
        <f>_xlfn.IFNA('HAVERW for table'!AW28,'HAVERW for table'!AW28)</f>
        <v>33.857142857142854</v>
      </c>
      <c r="AM25" s="167">
        <f>_xlfn.IFNA('HAVERW for table'!AX28,'HAVERW for table'!AX28)</f>
        <v>34.142857142857146</v>
      </c>
      <c r="AN25" s="166">
        <f>_xlfn.IFNA('HAVERW for table'!AY28,'HAVERW for table'!AY28)</f>
        <v>27.571428571428573</v>
      </c>
      <c r="AO25" s="166">
        <f>_xlfn.IFNA('HAVERW for table'!AZ28,'HAVERW for table'!AZ28)</f>
        <v>21.142857142857142</v>
      </c>
      <c r="AP25" s="166">
        <f>_xlfn.IFNA('HAVERW for table'!BA28,'HAVERW for table'!BA28)</f>
        <v>21.571428571428573</v>
      </c>
      <c r="AQ25" s="167">
        <f>_xlfn.IFNA('HAVERW for table'!BB28,'HAVERW for table'!BB28)</f>
        <v>22</v>
      </c>
      <c r="AR25" s="166">
        <f>_xlfn.IFNA('HAVERW for table'!BC28,'HAVERW for table'!BC28)</f>
        <v>32.571428571428569</v>
      </c>
      <c r="AS25" s="166">
        <f>_xlfn.IFNA('HAVERW for table'!BD28,'HAVERW for table'!BD28)</f>
        <v>35.857142857142854</v>
      </c>
      <c r="AT25" s="166">
        <f>_xlfn.IFNA('HAVERW for table'!BE28,'HAVERW for table'!BE28)</f>
        <v>28.285714285714285</v>
      </c>
      <c r="AU25" s="166">
        <f>_xlfn.IFNA('HAVERW for table'!BF28,'HAVERW for table'!BF28)</f>
        <v>16.833333333333332</v>
      </c>
      <c r="AV25" s="167">
        <f>_xlfn.IFNA('HAVERW for table'!BG28,'HAVERW for table'!BG28)</f>
        <v>17</v>
      </c>
      <c r="AW25" s="166">
        <f>_xlfn.IFNA('HAVERW for table'!BH28,'HAVERW for table'!BH28)</f>
        <v>16.571428571428573</v>
      </c>
      <c r="AX25" s="166">
        <f>_xlfn.IFNA('HAVERW for table'!BI28,'HAVERW for table'!BI28)</f>
        <v>15.142857142857142</v>
      </c>
      <c r="AY25" s="166">
        <f>_xlfn.IFNA('HAVERW for table'!BJ28,'HAVERW for table'!BJ28)</f>
        <v>15.285714285714286</v>
      </c>
      <c r="AZ25" s="167">
        <f>_xlfn.IFNA('HAVERW for table'!BK28,'HAVERW for table'!BK28)</f>
        <v>16.142857142857142</v>
      </c>
      <c r="BA25" s="166">
        <f>_xlfn.IFNA('HAVERW for table'!BL28,'HAVERW for table'!BL28)</f>
        <v>17.428571428571427</v>
      </c>
      <c r="BB25" s="166">
        <f>_xlfn.IFNA('HAVERW for table'!BM28,'HAVERW for table'!BM28)</f>
        <v>18.142857142857142</v>
      </c>
      <c r="BC25" s="166">
        <f>_xlfn.IFNA('HAVERW for table'!BN28,'HAVERW for table'!BN28)</f>
        <v>19.142857142857142</v>
      </c>
      <c r="BD25" s="167">
        <f>_xlfn.IFNA('HAVERW for table'!BO28,'HAVERW for table'!BO28)</f>
        <v>20.142857142857142</v>
      </c>
      <c r="BE25" s="166">
        <f>_xlfn.IFNA('HAVERW for table'!BP28,'HAVERW for table'!BP28)</f>
        <v>19.428571428571427</v>
      </c>
      <c r="BF25" s="166">
        <f>_xlfn.IFNA('HAVERW for table'!BQ28,'HAVERW for table'!BQ28)</f>
        <v>21.857142857142858</v>
      </c>
      <c r="BG25" s="166">
        <f>_xlfn.IFNA('HAVERW for table'!BR28,'HAVERW for table'!BR28)</f>
        <v>23.142857142857142</v>
      </c>
      <c r="BH25" s="166">
        <f>_xlfn.IFNA('HAVERW for table'!BS28,'HAVERW for table'!BS28)</f>
        <v>23.857142857142858</v>
      </c>
      <c r="BI25" s="167">
        <f>_xlfn.IFNA('HAVERW for table'!BT28,'HAVERW for table'!BT28)</f>
        <v>28.285714285714285</v>
      </c>
      <c r="BJ25" s="166">
        <f>_xlfn.IFNA('HAVERW for table'!BU28,'HAVERW for table'!BU28)</f>
        <v>26.857142857142858</v>
      </c>
      <c r="BK25" s="166">
        <f>_xlfn.IFNA('HAVERW for table'!BV28,'HAVERW for table'!BV28)</f>
        <v>37.142857142857146</v>
      </c>
      <c r="BL25" s="166">
        <f>_xlfn.IFNA('HAVERW for table'!BW28,'HAVERW for table'!BW28)</f>
        <v>38.285714285714285</v>
      </c>
      <c r="BM25" s="167">
        <f>_xlfn.IFNA('HAVERW for table'!BX28,'HAVERW for table'!BX28)</f>
        <v>39</v>
      </c>
      <c r="BN25" s="166">
        <f>_xlfn.IFNA('HAVERW for table'!BY28,'HAVERW for table'!BY28)</f>
        <v>41.142857142857146</v>
      </c>
      <c r="BO25" s="166">
        <f>_xlfn.IFNA('HAVERW for table'!BZ28,'HAVERW for table'!BZ28)</f>
        <v>39.571428571428569</v>
      </c>
      <c r="BP25" s="166">
        <f>_xlfn.IFNA('HAVERW for table'!CA28,'HAVERW for table'!CA28)</f>
        <v>46.857142857142854</v>
      </c>
      <c r="BQ25" s="166">
        <f>_xlfn.IFNA('HAVERW for table'!CB28,'HAVERW for table'!CB28)</f>
        <v>50.428571428571431</v>
      </c>
      <c r="BR25" s="167">
        <f>_xlfn.IFNA('HAVERW for table'!CC28,'HAVERW for table'!CC28)</f>
        <v>50.285714285714285</v>
      </c>
      <c r="BS25" s="166">
        <f>_xlfn.IFNA('HAVERW for table'!CD28,'HAVERW for table'!CD28)</f>
        <v>49.142857142857146</v>
      </c>
      <c r="BT25" s="166">
        <f>_xlfn.IFNA('HAVERW for table'!CE28,'HAVERW for table'!CE28)</f>
        <v>46.714285714285715</v>
      </c>
      <c r="BU25" s="166">
        <f>_xlfn.IFNA('HAVERW for table'!CF28,'HAVERW for table'!CF28)</f>
        <v>49.428571428571431</v>
      </c>
      <c r="BV25" s="167">
        <f>_xlfn.IFNA('HAVERW for table'!CG28,'HAVERW for table'!CG28)</f>
        <v>43.857142857142854</v>
      </c>
      <c r="BW25" s="166">
        <f>_xlfn.IFNA('HAVERW for table'!CH28,'HAVERW for table'!CH28)</f>
        <v>47.857142857142854</v>
      </c>
      <c r="BX25" s="166">
        <f>_xlfn.IFNA('HAVERW for table'!CI28,'HAVERW for table'!CI28)</f>
        <v>44.857142857142854</v>
      </c>
      <c r="BY25" s="166">
        <f>_xlfn.IFNA('HAVERW for table'!CJ28,'HAVERW for table'!CJ28)</f>
        <v>46.285714285714285</v>
      </c>
      <c r="BZ25" s="167">
        <f>_xlfn.IFNA('HAVERW for table'!CK28,'HAVERW for table'!CK28)</f>
        <v>48</v>
      </c>
      <c r="CA25" s="166">
        <f>_xlfn.IFNA('HAVERW for table'!CL28,'HAVERW for table'!CL28)</f>
        <v>49.142857142857146</v>
      </c>
      <c r="CB25" s="166">
        <f>_xlfn.IFNA('HAVERW for table'!CM28,'HAVERW for table'!CM28)</f>
        <v>52.142857142857146</v>
      </c>
      <c r="CC25" s="166">
        <f>_xlfn.IFNA('HAVERW for table'!CN28,'HAVERW for table'!CN28)</f>
        <v>52.857142857142854</v>
      </c>
      <c r="CD25" s="166">
        <f>_xlfn.IFNA('HAVERW for table'!CO28,'HAVERW for table'!CO28)</f>
        <v>57.857142857142854</v>
      </c>
      <c r="CE25" s="167">
        <f>_xlfn.IFNA('HAVERW for table'!CP28,'HAVERW for table'!CP28)</f>
        <v>59.857142857142854</v>
      </c>
      <c r="CF25" s="166">
        <f>_xlfn.IFNA('HAVERW for table'!CQ28,'HAVERW for table'!CQ28)</f>
        <v>59</v>
      </c>
      <c r="CG25" s="166">
        <f>_xlfn.IFNA('HAVERW for table'!CR28,'HAVERW for table'!CR28)</f>
        <v>57.571428571428569</v>
      </c>
      <c r="CH25" s="166">
        <f>_xlfn.IFNA('HAVERW for table'!CS28,'HAVERW for table'!CS28)</f>
        <v>62.428571428571431</v>
      </c>
      <c r="CI25" s="167">
        <f>_xlfn.IFNA('HAVERW for table'!CT28,'HAVERW for table'!CT28)</f>
        <v>64.285714285714292</v>
      </c>
      <c r="CJ25" s="166">
        <f>_xlfn.IFNA('HAVERW for table'!CU28,'HAVERW for table'!CU28)</f>
        <v>61.142857142857146</v>
      </c>
      <c r="CK25" s="166">
        <f>_xlfn.IFNA('HAVERW for table'!CV28,'HAVERW for table'!CV28)</f>
        <v>62.571428571428569</v>
      </c>
      <c r="CL25" s="166">
        <f>_xlfn.IFNA('HAVERW for table'!CW28,'HAVERW for table'!CW28)</f>
        <v>62.571428571428569</v>
      </c>
      <c r="CM25" s="167">
        <f>_xlfn.IFNA('HAVERW for table'!CX28,'HAVERW for table'!CX28)</f>
        <v>64.857142857142861</v>
      </c>
      <c r="CN25" s="166">
        <f>_xlfn.IFNA('HAVERW for table'!CY28,'HAVERW for table'!CY28)</f>
        <v>65.285714285714292</v>
      </c>
      <c r="CO25" s="166">
        <f>_xlfn.IFNA('HAVERW for table'!CZ28,'HAVERW for table'!CZ28)</f>
        <v>65.142857142857139</v>
      </c>
      <c r="CP25" s="166">
        <f>_xlfn.IFNA('HAVERW for table'!DA28,'HAVERW for table'!DA28)</f>
        <v>67.428571428571431</v>
      </c>
      <c r="CQ25" s="166">
        <f>_xlfn.IFNA('HAVERW for table'!DB28,'HAVERW for table'!DB28)</f>
        <v>64.285714285714292</v>
      </c>
      <c r="CR25" s="167">
        <f>_xlfn.IFNA('HAVERW for table'!DC28,'HAVERW for table'!DC28)</f>
        <v>64.285714285714292</v>
      </c>
      <c r="CS25" s="166">
        <f>_xlfn.IFNA('HAVERW for table'!DD28,'HAVERW for table'!DD28)</f>
        <v>62.428571428571431</v>
      </c>
      <c r="CT25" s="166">
        <f>_xlfn.IFNA('HAVERW for table'!DE28,'HAVERW for table'!DE28)</f>
        <v>47.428571428571431</v>
      </c>
      <c r="CU25" s="166">
        <f>_xlfn.IFNA('HAVERW for table'!DF28,'HAVERW for table'!DF28)</f>
        <v>43</v>
      </c>
      <c r="CV25" s="168">
        <f>_xlfn.IFNA('HAVERW for table'!DG28,'HAVERW for table'!DG28)</f>
        <v>53.714285714285715</v>
      </c>
      <c r="CW25" s="169">
        <f>_xlfn.IFNA('HAVERW for table'!DH28,'HAVERW for table'!DH28)</f>
        <v>46</v>
      </c>
      <c r="CX25" s="166">
        <f>_xlfn.IFNA('HAVERW for table'!DI28,'HAVERW for table'!DI28)</f>
        <v>49.428571428571431</v>
      </c>
      <c r="CY25" s="166">
        <f>_xlfn.IFNA('HAVERW for table'!DJ28,'HAVERW for table'!DJ28)</f>
        <v>53.285714285714285</v>
      </c>
      <c r="CZ25" s="166">
        <f>_xlfn.IFNA('HAVERW for table'!DK28,'HAVERW for table'!DK28)</f>
        <v>57</v>
      </c>
      <c r="DA25" s="167">
        <f>_xlfn.IFNA('HAVERW for table'!DL28,'HAVERW for table'!DL28)</f>
        <v>64</v>
      </c>
      <c r="DB25" s="166">
        <f>_xlfn.IFNA('HAVERW for table'!DM28,'HAVERW for table'!DM28)</f>
        <v>67.428571428571431</v>
      </c>
      <c r="DC25" s="166">
        <f>_xlfn.IFNA('HAVERW for table'!DN28,'HAVERW for table'!DN28)</f>
        <v>63.142857142857146</v>
      </c>
      <c r="DD25" s="166">
        <f>_xlfn.IFNA('HAVERW for table'!DO28,'HAVERW for table'!DO28)</f>
        <v>71.714285714285708</v>
      </c>
      <c r="DE25" s="168">
        <f>_xlfn.IFNA('HAVERW for table'!DP28,'HAVERW for table'!DP28)</f>
        <v>45.714285714285715</v>
      </c>
      <c r="DF25" s="166">
        <f>_xlfn.IFNA('HAVERW for table'!DQ28,'HAVERW for table'!DQ28)</f>
        <v>67.571428571428569</v>
      </c>
      <c r="DG25" s="166">
        <f>_xlfn.IFNA('HAVERW for table'!DR28,'HAVERW for table'!DR28)</f>
        <v>66.571428571428569</v>
      </c>
      <c r="DH25" s="166">
        <f>_xlfn.IFNA('HAVERW for table'!DS28,'HAVERW for table'!DS28)</f>
        <v>68</v>
      </c>
      <c r="DI25" s="167">
        <f>_xlfn.IFNA('HAVERW for table'!DT28,'HAVERW for table'!DT28)</f>
        <v>69.285714285714292</v>
      </c>
      <c r="DJ25" s="166">
        <f>_xlfn.IFNA('HAVERW for table'!DU28,'HAVERW for table'!DU28)</f>
        <v>68</v>
      </c>
      <c r="DK25" s="166">
        <f>_xlfn.IFNA('HAVERW for table'!DV28,'HAVERW for table'!DV28)</f>
        <v>70.142857142857139</v>
      </c>
      <c r="DL25" s="166">
        <f>_xlfn.IFNA('HAVERW for table'!DW28,'HAVERW for table'!DW28)</f>
        <v>70.142857142857139</v>
      </c>
      <c r="DM25" s="168">
        <f>_xlfn.IFNA('HAVERW for table'!DX28,'HAVERW for table'!DX28)</f>
        <v>70</v>
      </c>
      <c r="DN25" s="166">
        <f>_xlfn.IFNA('HAVERW for table'!DY28,'HAVERW for table'!DY28)</f>
        <v>77</v>
      </c>
      <c r="DO25" s="166">
        <f>_xlfn.IFNA('HAVERW for table'!DZ28,'HAVERW for table'!DZ28)</f>
        <v>73.285714285714292</v>
      </c>
      <c r="DP25" s="167"/>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I25" s="22"/>
      <c r="HJ25" s="22"/>
      <c r="HK25" s="22"/>
      <c r="HL25" s="22"/>
      <c r="HM25" s="22"/>
      <c r="HN25" s="22"/>
      <c r="HO25" s="22"/>
      <c r="HP25" s="22"/>
      <c r="HQ25" s="22"/>
      <c r="HR25" s="22"/>
      <c r="HU25" s="22"/>
      <c r="HV25" s="22"/>
      <c r="HW25" s="22"/>
      <c r="HX25" s="22"/>
      <c r="HY25" s="22"/>
      <c r="HZ25" s="22"/>
      <c r="IA25" s="22"/>
      <c r="IB25" s="22"/>
      <c r="IC25" s="22"/>
    </row>
    <row r="26" spans="2:237" x14ac:dyDescent="0.35">
      <c r="B26" s="82"/>
      <c r="C26" s="95"/>
      <c r="D26" s="108" t="s">
        <v>752</v>
      </c>
      <c r="E26" s="170"/>
      <c r="F26" s="170"/>
      <c r="G26" s="170"/>
      <c r="H26" s="170"/>
      <c r="I26" s="171"/>
      <c r="J26" s="170"/>
      <c r="K26" s="170"/>
      <c r="L26" s="170"/>
      <c r="M26" s="171"/>
      <c r="N26" s="170"/>
      <c r="O26" s="170"/>
      <c r="P26" s="170"/>
      <c r="Q26" s="171"/>
      <c r="R26" s="170"/>
      <c r="S26" s="170"/>
      <c r="T26" s="170"/>
      <c r="U26" s="170"/>
      <c r="V26" s="171"/>
      <c r="W26" s="170"/>
      <c r="X26" s="170"/>
      <c r="Y26" s="170"/>
      <c r="Z26" s="171"/>
      <c r="AA26" s="170"/>
      <c r="AB26" s="170"/>
      <c r="AC26" s="170"/>
      <c r="AD26" s="170"/>
      <c r="AE26" s="171"/>
      <c r="AF26" s="170"/>
      <c r="AG26" s="170"/>
      <c r="AH26" s="170"/>
      <c r="AI26" s="171"/>
      <c r="AJ26" s="170"/>
      <c r="AK26" s="170"/>
      <c r="AL26" s="170"/>
      <c r="AM26" s="171"/>
      <c r="AN26" s="170"/>
      <c r="AO26" s="170"/>
      <c r="AP26" s="170"/>
      <c r="AQ26" s="171"/>
      <c r="AR26" s="170"/>
      <c r="AS26" s="170"/>
      <c r="AT26" s="170"/>
      <c r="AU26" s="172"/>
      <c r="AV26" s="171"/>
      <c r="AW26" s="172"/>
      <c r="AX26" s="172"/>
      <c r="AY26" s="172"/>
      <c r="AZ26" s="173"/>
      <c r="BA26" s="172"/>
      <c r="BB26" s="172"/>
      <c r="BC26" s="172"/>
      <c r="BD26" s="173"/>
      <c r="BE26" s="172"/>
      <c r="BF26" s="172"/>
      <c r="BG26" s="172"/>
      <c r="BH26" s="172"/>
      <c r="BI26" s="173"/>
      <c r="BJ26" s="172"/>
      <c r="BK26" s="172"/>
      <c r="BL26" s="172"/>
      <c r="BM26" s="173"/>
      <c r="BN26" s="172"/>
      <c r="BO26" s="172"/>
      <c r="BP26" s="172"/>
      <c r="BQ26" s="172"/>
      <c r="BR26" s="173"/>
      <c r="BS26" s="172"/>
      <c r="BT26" s="172"/>
      <c r="BU26" s="172"/>
      <c r="BV26" s="173"/>
      <c r="BW26" s="172"/>
      <c r="BX26" s="172"/>
      <c r="BY26" s="172"/>
      <c r="BZ26" s="173"/>
      <c r="CA26" s="172"/>
      <c r="CB26" s="172"/>
      <c r="CC26" s="172"/>
      <c r="CD26" s="172"/>
      <c r="CE26" s="173"/>
      <c r="CF26" s="172"/>
      <c r="CG26" s="172"/>
      <c r="CH26" s="172"/>
      <c r="CI26" s="173"/>
      <c r="CJ26" s="172"/>
      <c r="CK26" s="172"/>
      <c r="CL26" s="172"/>
      <c r="CM26" s="173"/>
      <c r="CN26" s="172"/>
      <c r="CO26" s="172"/>
      <c r="CP26" s="172"/>
      <c r="CQ26" s="172"/>
      <c r="CR26" s="173"/>
      <c r="CS26" s="172"/>
      <c r="CT26" s="172"/>
      <c r="CU26" s="172"/>
      <c r="CV26" s="174"/>
      <c r="CW26" s="175"/>
      <c r="CX26" s="172"/>
      <c r="CY26" s="172"/>
      <c r="CZ26" s="172"/>
      <c r="DA26" s="173"/>
      <c r="DB26" s="172"/>
      <c r="DC26" s="172"/>
      <c r="DD26" s="172"/>
      <c r="DE26" s="176"/>
      <c r="DF26" s="172"/>
      <c r="DG26" s="172"/>
      <c r="DH26" s="172"/>
      <c r="DI26" s="173"/>
      <c r="DJ26" s="172"/>
      <c r="DK26" s="172"/>
      <c r="DL26" s="172"/>
      <c r="DM26" s="177"/>
      <c r="DN26" s="172"/>
      <c r="DO26" s="172"/>
      <c r="DP26" s="173"/>
      <c r="DQ26" s="4"/>
      <c r="DR26" s="4"/>
      <c r="DS26" s="4"/>
      <c r="DT26" s="4"/>
      <c r="DU26" s="4"/>
      <c r="DV26" s="4"/>
      <c r="DW26" s="4"/>
      <c r="DX26" s="4"/>
      <c r="DY26" s="4"/>
      <c r="DZ26" s="4"/>
      <c r="EA26" s="4"/>
      <c r="EB26" s="4"/>
      <c r="EC26" s="4"/>
      <c r="ED26" s="4"/>
      <c r="EE26" s="4"/>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4"/>
      <c r="HI26" s="22"/>
      <c r="HJ26" s="22"/>
      <c r="HK26" s="22"/>
      <c r="HL26" s="22"/>
      <c r="HM26" s="22"/>
      <c r="HN26" s="22"/>
      <c r="HO26" s="22"/>
      <c r="HP26" s="22"/>
      <c r="HQ26" s="22"/>
      <c r="HR26" s="22"/>
      <c r="HS26" s="4"/>
      <c r="HT26" s="4"/>
      <c r="HU26" s="22"/>
      <c r="HV26" s="22"/>
      <c r="HW26" s="22"/>
      <c r="HX26" s="22"/>
      <c r="HY26" s="22"/>
      <c r="HZ26" s="22"/>
      <c r="IA26" s="22"/>
      <c r="IB26" s="22"/>
      <c r="IC26" s="22"/>
    </row>
    <row r="27" spans="2:237" s="4" customFormat="1" ht="16" x14ac:dyDescent="0.35">
      <c r="B27" s="37"/>
      <c r="C27" s="91"/>
      <c r="D27" s="106" t="s">
        <v>739</v>
      </c>
      <c r="E27" s="159">
        <f>_xlfn.IFNA('HAVERW for table'!P30,'HAVERW for table'!P30)</f>
        <v>105.65799999999999</v>
      </c>
      <c r="F27" s="159">
        <f>_xlfn.IFNA('HAVERW for table'!Q30,'HAVERW for table'!Q30)</f>
        <v>103.53400000000002</v>
      </c>
      <c r="G27" s="159">
        <f>_xlfn.IFNA('HAVERW for table'!R30,'HAVERW for table'!R30)</f>
        <v>99.281999999999996</v>
      </c>
      <c r="H27" s="159">
        <f>_xlfn.IFNA('HAVERW for table'!S30,'HAVERW for table'!S30)</f>
        <v>70.864000000000004</v>
      </c>
      <c r="I27" s="160">
        <f>_xlfn.IFNA('HAVERW for table'!T30,'HAVERW for table'!T30)</f>
        <v>51.516000000000005</v>
      </c>
      <c r="J27" s="159">
        <f>_xlfn.IFNA('HAVERW for table'!U30,'HAVERW for table'!U30)</f>
        <v>55.047499999999999</v>
      </c>
      <c r="K27" s="159">
        <f>_xlfn.IFNA('HAVERW for table'!V30,'HAVERW for table'!V30)</f>
        <v>52.977499999999999</v>
      </c>
      <c r="L27" s="159">
        <f>_xlfn.IFNA('HAVERW for table'!W30,'HAVERW for table'!W30)</f>
        <v>56.666000000000011</v>
      </c>
      <c r="M27" s="160">
        <f>_xlfn.IFNA('HAVERW for table'!X30,'HAVERW for table'!X30)</f>
        <v>61.503999999999998</v>
      </c>
      <c r="N27" s="159">
        <f>_xlfn.IFNA('HAVERW for table'!Y30,'HAVERW for table'!Y30)</f>
        <v>65.185000000000002</v>
      </c>
      <c r="O27" s="159">
        <f>_xlfn.IFNA('HAVERW for table'!Z30,'HAVERW for table'!Z30)</f>
        <v>63.728000000000009</v>
      </c>
      <c r="P27" s="159">
        <f>_xlfn.IFNA('HAVERW for table'!AA30,'HAVERW for table'!AA30)</f>
        <v>66.852000000000004</v>
      </c>
      <c r="Q27" s="160">
        <f>_xlfn.IFNA('HAVERW for table'!AB30,'HAVERW for table'!AB30)</f>
        <v>70.237500000000011</v>
      </c>
      <c r="R27" s="159">
        <f>_xlfn.IFNA('HAVERW for table'!AC30,'HAVERW for table'!AC30)</f>
        <v>74.97</v>
      </c>
      <c r="S27" s="159">
        <f>_xlfn.IFNA('HAVERW for table'!AD30,'HAVERW for table'!AD30)</f>
        <v>76.424000000000007</v>
      </c>
      <c r="T27" s="159">
        <f>_xlfn.IFNA('HAVERW for table'!AE30,'HAVERW for table'!AE30)</f>
        <v>77.015999999999991</v>
      </c>
      <c r="U27" s="159">
        <f>_xlfn.IFNA('HAVERW for table'!AF30,'HAVERW for table'!AF30)</f>
        <v>82.460000000000008</v>
      </c>
      <c r="V27" s="160">
        <f>_xlfn.IFNA('HAVERW for table'!AG30,'HAVERW for table'!AG30)</f>
        <v>87.487999999999985</v>
      </c>
      <c r="W27" s="159">
        <f>_xlfn.IFNA('HAVERW for table'!AH30,'HAVERW for table'!AH30)</f>
        <v>86.89</v>
      </c>
      <c r="X27" s="159">
        <f>_xlfn.IFNA('HAVERW for table'!AI30,'HAVERW for table'!AI30)</f>
        <v>84.171999999999997</v>
      </c>
      <c r="Y27" s="159">
        <f>_xlfn.IFNA('HAVERW for table'!AJ30,'HAVERW for table'!AJ30)</f>
        <v>81.272000000000006</v>
      </c>
      <c r="Z27" s="160">
        <f>_xlfn.IFNA('HAVERW for table'!AK30,'HAVERW for table'!AK30)</f>
        <v>84.796000000000006</v>
      </c>
      <c r="AA27" s="159">
        <f>_xlfn.IFNA('HAVERW for table'!AL30,'HAVERW for table'!AL30)</f>
        <v>90.268000000000001</v>
      </c>
      <c r="AB27" s="159">
        <f>_xlfn.IFNA('HAVERW for table'!AM30,'HAVERW for table'!AM30)</f>
        <v>86.296000000000006</v>
      </c>
      <c r="AC27" s="159">
        <f>_xlfn.IFNA('HAVERW for table'!AN30,'HAVERW for table'!AN30)</f>
        <v>86.794000000000011</v>
      </c>
      <c r="AD27" s="159">
        <f>_xlfn.IFNA('HAVERW for table'!AO30,'HAVERW for table'!AO30)</f>
        <v>89.018000000000001</v>
      </c>
      <c r="AE27" s="160">
        <f>_xlfn.IFNA('HAVERW for table'!AP30,'HAVERW for table'!AP30)</f>
        <v>97.387499999999989</v>
      </c>
      <c r="AF27" s="159">
        <f>_xlfn.IFNA('HAVERW for table'!AQ30,'HAVERW for table'!AQ30)</f>
        <v>91.282000000000011</v>
      </c>
      <c r="AG27" s="159">
        <f>_xlfn.IFNA('HAVERW for table'!AR30,'HAVERW for table'!AR30)</f>
        <v>87.89</v>
      </c>
      <c r="AH27" s="159">
        <f>_xlfn.IFNA('HAVERW for table'!AS30,'HAVERW for table'!AS30)</f>
        <v>88.10799999999999</v>
      </c>
      <c r="AI27" s="160">
        <f>_xlfn.IFNA('HAVERW for table'!AT30,'HAVERW for table'!AT30)</f>
        <v>90.945999999999998</v>
      </c>
      <c r="AJ27" s="159">
        <f>_xlfn.IFNA('HAVERW for table'!AU30,'HAVERW for table'!AU30)</f>
        <v>92.399999999999991</v>
      </c>
      <c r="AK27" s="159">
        <f>_xlfn.IFNA('HAVERW for table'!AV30,'HAVERW for table'!AV30)</f>
        <v>88.967999999999989</v>
      </c>
      <c r="AL27" s="159">
        <f>_xlfn.IFNA('HAVERW for table'!AW30,'HAVERW for table'!AW30)</f>
        <v>87.888000000000005</v>
      </c>
      <c r="AM27" s="160">
        <f>_xlfn.IFNA('HAVERW for table'!AX30,'HAVERW for table'!AX30)</f>
        <v>90.74</v>
      </c>
      <c r="AN27" s="159">
        <f>_xlfn.IFNA('HAVERW for table'!AY30,'HAVERW for table'!AY30)</f>
        <v>101.956</v>
      </c>
      <c r="AO27" s="159">
        <f>_xlfn.IFNA('HAVERW for table'!AZ30,'HAVERW for table'!AZ30)</f>
        <v>78.665999999999983</v>
      </c>
      <c r="AP27" s="159">
        <f>_xlfn.IFNA('HAVERW for table'!BA30,'HAVERW for table'!BA30)</f>
        <v>77.63</v>
      </c>
      <c r="AQ27" s="160">
        <f>_xlfn.IFNA('HAVERW for table'!BB30,'HAVERW for table'!BB30)</f>
        <v>83.39200000000001</v>
      </c>
      <c r="AR27" s="159">
        <f>_xlfn.IFNA('HAVERW for table'!BC30,'HAVERW for table'!BC30)</f>
        <v>98.006</v>
      </c>
      <c r="AS27" s="159">
        <f>_xlfn.IFNA('HAVERW for table'!BD30,'HAVERW for table'!BD30)</f>
        <v>111.378</v>
      </c>
      <c r="AT27" s="159">
        <f>_xlfn.IFNA('HAVERW for table'!BE30,'HAVERW for table'!BE30)</f>
        <v>111.41</v>
      </c>
      <c r="AU27" s="159">
        <f>_xlfn.IFNA('HAVERW for table'!BF30,'HAVERW for table'!BF30)</f>
        <v>115.09</v>
      </c>
      <c r="AV27" s="160">
        <f>_xlfn.IFNA('HAVERW for table'!BG30,'HAVERW for table'!BG30)</f>
        <v>67.316666666666677</v>
      </c>
      <c r="AW27" s="159">
        <f>_xlfn.IFNA('HAVERW for table'!BH30,'HAVERW for table'!BH30)</f>
        <v>65.597999999999999</v>
      </c>
      <c r="AX27" s="159">
        <f>_xlfn.IFNA('HAVERW for table'!BI30,'HAVERW for table'!BI30)</f>
        <v>65.681999999999988</v>
      </c>
      <c r="AY27" s="159">
        <f>_xlfn.IFNA('HAVERW for table'!BJ30,'HAVERW for table'!BJ30)</f>
        <v>64.955999999999989</v>
      </c>
      <c r="AZ27" s="160">
        <f>_xlfn.IFNA('HAVERW for table'!BK30,'HAVERW for table'!BK30)</f>
        <v>66.953999999999994</v>
      </c>
      <c r="BA27" s="159">
        <f>_xlfn.IFNA('HAVERW for table'!BL30,'HAVERW for table'!BL30)</f>
        <v>74.844000000000008</v>
      </c>
      <c r="BB27" s="159">
        <f>_xlfn.IFNA('HAVERW for table'!BM30,'HAVERW for table'!BM30)</f>
        <v>73.109999999999985</v>
      </c>
      <c r="BC27" s="159">
        <f>_xlfn.IFNA('HAVERW for table'!BN30,'HAVERW for table'!BN30)</f>
        <v>74.722000000000008</v>
      </c>
      <c r="BD27" s="160">
        <f>_xlfn.IFNA('HAVERW for table'!BO30,'HAVERW for table'!BO30)</f>
        <v>72.710000000000008</v>
      </c>
      <c r="BE27" s="159">
        <f>_xlfn.IFNA('HAVERW for table'!BP30,'HAVERW for table'!BP30)</f>
        <v>81.47</v>
      </c>
      <c r="BF27" s="159">
        <f>_xlfn.IFNA('HAVERW for table'!BQ30,'HAVERW for table'!BQ30)</f>
        <v>79.873999999999995</v>
      </c>
      <c r="BG27" s="159">
        <f>_xlfn.IFNA('HAVERW for table'!BR30,'HAVERW for table'!BR30)</f>
        <v>80.736000000000004</v>
      </c>
      <c r="BH27" s="159">
        <f>_xlfn.IFNA('HAVERW for table'!BS30,'HAVERW for table'!BS30)</f>
        <v>78.104000000000013</v>
      </c>
      <c r="BI27" s="160">
        <f>_xlfn.IFNA('HAVERW for table'!BT30,'HAVERW for table'!BT30)</f>
        <v>85.327500000000001</v>
      </c>
      <c r="BJ27" s="159">
        <f>_xlfn.IFNA('HAVERW for table'!BU30,'HAVERW for table'!BU30)</f>
        <v>83.602500000000006</v>
      </c>
      <c r="BK27" s="159">
        <f>_xlfn.IFNA('HAVERW for table'!BV30,'HAVERW for table'!BV30)</f>
        <v>89.42</v>
      </c>
      <c r="BL27" s="159">
        <f>_xlfn.IFNA('HAVERW for table'!BW30,'HAVERW for table'!BW30)</f>
        <v>99.38</v>
      </c>
      <c r="BM27" s="160">
        <f>_xlfn.IFNA('HAVERW for table'!BX30,'HAVERW for table'!BX30)</f>
        <v>98.588000000000008</v>
      </c>
      <c r="BN27" s="159">
        <f>_xlfn.IFNA('HAVERW for table'!BY30,'HAVERW for table'!BY30)</f>
        <v>104.94750000000001</v>
      </c>
      <c r="BO27" s="159">
        <f>_xlfn.IFNA('HAVERW for table'!BZ30,'HAVERW for table'!BZ30)</f>
        <v>99.427999999999983</v>
      </c>
      <c r="BP27" s="159">
        <f>_xlfn.IFNA('HAVERW for table'!CA30,'HAVERW for table'!CA30)</f>
        <v>95.820000000000007</v>
      </c>
      <c r="BQ27" s="159">
        <f>_xlfn.IFNA('HAVERW for table'!CB30,'HAVERW for table'!CB30)</f>
        <v>95.37</v>
      </c>
      <c r="BR27" s="160">
        <f>_xlfn.IFNA('HAVERW for table'!CC30,'HAVERW for table'!CC30)</f>
        <v>100.735</v>
      </c>
      <c r="BS27" s="159">
        <f>_xlfn.IFNA('HAVERW for table'!CD30,'HAVERW for table'!CD30)</f>
        <v>97.003999999999991</v>
      </c>
      <c r="BT27" s="159">
        <f>_xlfn.IFNA('HAVERW for table'!CE30,'HAVERW for table'!CE30)</f>
        <v>91.77600000000001</v>
      </c>
      <c r="BU27" s="159">
        <f>_xlfn.IFNA('HAVERW for table'!CF30,'HAVERW for table'!CF30)</f>
        <v>91.757999999999996</v>
      </c>
      <c r="BV27" s="160">
        <f>_xlfn.IFNA('HAVERW for table'!CG30,'HAVERW for table'!CG30)</f>
        <v>95.56</v>
      </c>
      <c r="BW27" s="159">
        <f>_xlfn.IFNA('HAVERW for table'!CH30,'HAVERW for table'!CH30)</f>
        <v>97.468000000000004</v>
      </c>
      <c r="BX27" s="159">
        <f>_xlfn.IFNA('HAVERW for table'!CI30,'HAVERW for table'!CI30)</f>
        <v>92.837999999999994</v>
      </c>
      <c r="BY27" s="159">
        <f>_xlfn.IFNA('HAVERW for table'!CJ30,'HAVERW for table'!CJ30)</f>
        <v>93.256</v>
      </c>
      <c r="BZ27" s="160">
        <f>_xlfn.IFNA('HAVERW for table'!CK30,'HAVERW for table'!CK30)</f>
        <v>95.284000000000006</v>
      </c>
      <c r="CA27" s="159">
        <f>_xlfn.IFNA('HAVERW for table'!CL30,'HAVERW for table'!CL30)</f>
        <v>99.415999999999997</v>
      </c>
      <c r="CB27" s="159">
        <f>_xlfn.IFNA('HAVERW for table'!CM30,'HAVERW for table'!CM30)</f>
        <v>95.708000000000013</v>
      </c>
      <c r="CC27" s="159">
        <f>_xlfn.IFNA('HAVERW for table'!CN30,'HAVERW for table'!CN30)</f>
        <v>93.91</v>
      </c>
      <c r="CD27" s="159">
        <f>_xlfn.IFNA('HAVERW for table'!CO30,'HAVERW for table'!CO30)</f>
        <v>93.207999999999998</v>
      </c>
      <c r="CE27" s="160">
        <f>_xlfn.IFNA('HAVERW for table'!CP30,'HAVERW for table'!CP30)</f>
        <v>98.227499999999992</v>
      </c>
      <c r="CF27" s="159">
        <f>_xlfn.IFNA('HAVERW for table'!CQ30,'HAVERW for table'!CQ30)</f>
        <v>96.683999999999997</v>
      </c>
      <c r="CG27" s="159">
        <f>_xlfn.IFNA('HAVERW for table'!CR30,'HAVERW for table'!CR30)</f>
        <v>92.811999999999983</v>
      </c>
      <c r="CH27" s="159">
        <f>_xlfn.IFNA('HAVERW for table'!CS30,'HAVERW for table'!CS30)</f>
        <v>94.03</v>
      </c>
      <c r="CI27" s="160">
        <f>_xlfn.IFNA('HAVERW for table'!CT30,'HAVERW for table'!CT30)</f>
        <v>100.024</v>
      </c>
      <c r="CJ27" s="159">
        <f>_xlfn.IFNA('HAVERW for table'!CU30,'HAVERW for table'!CU30)</f>
        <v>101.846</v>
      </c>
      <c r="CK27" s="159">
        <f>_xlfn.IFNA('HAVERW for table'!CV30,'HAVERW for table'!CV30)</f>
        <v>97.504000000000005</v>
      </c>
      <c r="CL27" s="159">
        <f>_xlfn.IFNA('HAVERW for table'!CW30,'HAVERW for table'!CW30)</f>
        <v>97.081999999999994</v>
      </c>
      <c r="CM27" s="160">
        <f>_xlfn.IFNA('HAVERW for table'!CX30,'HAVERW for table'!CX30)</f>
        <v>98.910000000000011</v>
      </c>
      <c r="CN27" s="159">
        <f>_xlfn.IFNA('HAVERW for table'!CY30,'HAVERW for table'!CY30)</f>
        <v>104.69199999999998</v>
      </c>
      <c r="CO27" s="159">
        <f>_xlfn.IFNA('HAVERW for table'!CZ30,'HAVERW for table'!CZ30)</f>
        <v>101.67999999999999</v>
      </c>
      <c r="CP27" s="159">
        <f>_xlfn.IFNA('HAVERW for table'!DA30,'HAVERW for table'!DA30)</f>
        <v>102.25200000000001</v>
      </c>
      <c r="CQ27" s="159">
        <f>_xlfn.IFNA('HAVERW for table'!DB30,'HAVERW for table'!DB30)</f>
        <v>105.476</v>
      </c>
      <c r="CR27" s="160">
        <f>_xlfn.IFNA('HAVERW for table'!DC30,'HAVERW for table'!DC30)</f>
        <v>119.006</v>
      </c>
      <c r="CS27" s="159">
        <f>_xlfn.IFNA('HAVERW for table'!DD30,'HAVERW for table'!DD30)</f>
        <v>116.18200000000002</v>
      </c>
      <c r="CT27" s="159">
        <f>_xlfn.IFNA('HAVERW for table'!DE30,'HAVERW for table'!DE30)</f>
        <v>115.202</v>
      </c>
      <c r="CU27" s="159">
        <f>_xlfn.IFNA('HAVERW for table'!DF30,'HAVERW for table'!DF30)</f>
        <v>122.904</v>
      </c>
      <c r="CV27" s="161">
        <f>_xlfn.IFNA('HAVERW for table'!DG30,'HAVERW for table'!DG30)</f>
        <v>83.956666666666663</v>
      </c>
      <c r="CW27" s="162">
        <f>_xlfn.IFNA('HAVERW for table'!DH30,'HAVERW for table'!DH30)</f>
        <v>81.539999999999992</v>
      </c>
      <c r="CX27" s="159">
        <f>_xlfn.IFNA('HAVERW for table'!DI30,'HAVERW for table'!DI30)</f>
        <v>85.155999999999992</v>
      </c>
      <c r="CY27" s="159">
        <f>_xlfn.IFNA('HAVERW for table'!DJ30,'HAVERW for table'!DJ30)</f>
        <v>87.467999999999989</v>
      </c>
      <c r="CZ27" s="159">
        <f>_xlfn.IFNA('HAVERW for table'!DK30,'HAVERW for table'!DK30)</f>
        <v>89.41</v>
      </c>
      <c r="DA27" s="160">
        <f>_xlfn.IFNA('HAVERW for table'!DL30,'HAVERW for table'!DL30)</f>
        <v>95.552000000000007</v>
      </c>
      <c r="DB27" s="159">
        <f>_xlfn.IFNA('HAVERW for table'!DM30,'HAVERW for table'!DM30)</f>
        <v>95.582000000000008</v>
      </c>
      <c r="DC27" s="159">
        <f>_xlfn.IFNA('HAVERW for table'!DN30,'HAVERW for table'!DN30)</f>
        <v>97.306000000000012</v>
      </c>
      <c r="DD27" s="159">
        <f>_xlfn.IFNA('HAVERW for table'!DO30,'HAVERW for table'!DO30)</f>
        <v>93.371999999999986</v>
      </c>
      <c r="DE27" s="163">
        <f>_xlfn.IFNA('HAVERW for table'!DP30,'HAVERW for table'!DP30)</f>
        <v>100.90400000000001</v>
      </c>
      <c r="DF27" s="159">
        <f>_xlfn.IFNA('HAVERW for table'!DQ30,'HAVERW for table'!DQ30)</f>
        <v>100.91800000000001</v>
      </c>
      <c r="DG27" s="159">
        <f>_xlfn.IFNA('HAVERW for table'!DR30,'HAVERW for table'!DR30)</f>
        <v>98.951999999999998</v>
      </c>
      <c r="DH27" s="159">
        <f>_xlfn.IFNA('HAVERW for table'!DS30,'HAVERW for table'!DS30)</f>
        <v>98.678000000000011</v>
      </c>
      <c r="DI27" s="160">
        <f>_xlfn.IFNA('HAVERW for table'!DT30,'HAVERW for table'!DT30)</f>
        <v>104.292</v>
      </c>
      <c r="DJ27" s="159">
        <f>_xlfn.IFNA('HAVERW for table'!DU30,'HAVERW for table'!DU30)</f>
        <v>105.378</v>
      </c>
      <c r="DK27" s="159">
        <f>_xlfn.IFNA('HAVERW for table'!DV30,'HAVERW for table'!DV30)</f>
        <v>104.6375</v>
      </c>
      <c r="DL27" s="159">
        <f>_xlfn.IFNA('HAVERW for table'!DW30,'HAVERW for table'!DW30)</f>
        <v>94.997499999999988</v>
      </c>
      <c r="DM27" s="164">
        <f>_xlfn.IFNA('HAVERW for table'!DX30,'HAVERW for table'!DX30)</f>
        <v>102.78599999999999</v>
      </c>
      <c r="DN27" s="159">
        <f>_xlfn.IFNA('HAVERW for table'!DY30,'HAVERW for table'!DY30)</f>
        <v>107.62500000000001</v>
      </c>
      <c r="DO27" s="159">
        <f>_xlfn.IFNA('HAVERW for table'!DZ30,'HAVERW for table'!DZ30)</f>
        <v>106.32800000000002</v>
      </c>
      <c r="DP27" s="160"/>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I27" s="22"/>
      <c r="HJ27" s="22"/>
      <c r="HK27" s="22"/>
      <c r="HL27" s="22"/>
      <c r="HM27" s="22"/>
      <c r="HN27" s="22"/>
      <c r="HO27" s="22"/>
      <c r="HP27" s="22"/>
      <c r="HQ27" s="22"/>
      <c r="HR27" s="22"/>
      <c r="HU27" s="22"/>
      <c r="HV27" s="22"/>
      <c r="HW27" s="22"/>
      <c r="HX27" s="22"/>
      <c r="HY27" s="22"/>
      <c r="HZ27" s="22"/>
      <c r="IA27" s="22"/>
      <c r="IB27" s="22"/>
      <c r="IC27" s="22"/>
    </row>
    <row r="28" spans="2:237" s="4" customFormat="1" ht="15" customHeight="1" x14ac:dyDescent="0.35">
      <c r="B28" s="37"/>
      <c r="C28" s="91"/>
      <c r="D28" s="106" t="s">
        <v>740</v>
      </c>
      <c r="E28" s="159">
        <f>_xlfn.IFNA('HAVERW for table'!P31,'HAVERW for table'!P31)</f>
        <v>107.502</v>
      </c>
      <c r="F28" s="159">
        <f>_xlfn.IFNA('HAVERW for table'!Q31,'HAVERW for table'!Q31)</f>
        <v>106.874</v>
      </c>
      <c r="G28" s="159">
        <f>_xlfn.IFNA('HAVERW for table'!R31,'HAVERW for table'!R31)</f>
        <v>101.72</v>
      </c>
      <c r="H28" s="159">
        <f>_xlfn.IFNA('HAVERW for table'!S31,'HAVERW for table'!S31)</f>
        <v>69.498000000000005</v>
      </c>
      <c r="I28" s="160">
        <f>_xlfn.IFNA('HAVERW for table'!T31,'HAVERW for table'!T31)</f>
        <v>46.573999999999998</v>
      </c>
      <c r="J28" s="159">
        <f>_xlfn.IFNA('HAVERW for table'!U31,'HAVERW for table'!U31)</f>
        <v>51.99</v>
      </c>
      <c r="K28" s="159">
        <f>_xlfn.IFNA('HAVERW for table'!V31,'HAVERW for table'!V31)</f>
        <v>53.352499999999999</v>
      </c>
      <c r="L28" s="159">
        <f>_xlfn.IFNA('HAVERW for table'!W31,'HAVERW for table'!W31)</f>
        <v>56.362000000000002</v>
      </c>
      <c r="M28" s="160">
        <f>_xlfn.IFNA('HAVERW for table'!X31,'HAVERW for table'!X31)</f>
        <v>61.755999999999993</v>
      </c>
      <c r="N28" s="159">
        <f>_xlfn.IFNA('HAVERW for table'!Y31,'HAVERW for table'!Y31)</f>
        <v>65.935000000000002</v>
      </c>
      <c r="O28" s="159">
        <f>_xlfn.IFNA('HAVERW for table'!Z31,'HAVERW for table'!Z31)</f>
        <v>65.47999999999999</v>
      </c>
      <c r="P28" s="159">
        <f>_xlfn.IFNA('HAVERW for table'!AA31,'HAVERW for table'!AA31)</f>
        <v>69.682000000000002</v>
      </c>
      <c r="Q28" s="160">
        <f>_xlfn.IFNA('HAVERW for table'!AB31,'HAVERW for table'!AB31)</f>
        <v>72.960000000000008</v>
      </c>
      <c r="R28" s="159">
        <f>_xlfn.IFNA('HAVERW for table'!AC31,'HAVERW for table'!AC31)</f>
        <v>76.239999999999995</v>
      </c>
      <c r="S28" s="159">
        <f>_xlfn.IFNA('HAVERW for table'!AD31,'HAVERW for table'!AD31)</f>
        <v>85.02600000000001</v>
      </c>
      <c r="T28" s="159">
        <f>_xlfn.IFNA('HAVERW for table'!AE31,'HAVERW for table'!AE31)</f>
        <v>86.603999999999999</v>
      </c>
      <c r="U28" s="159">
        <f>_xlfn.IFNA('HAVERW for table'!AF31,'HAVERW for table'!AF31)</f>
        <v>96.782000000000011</v>
      </c>
      <c r="V28" s="160">
        <f>_xlfn.IFNA('HAVERW for table'!AG31,'HAVERW for table'!AG31)</f>
        <v>101.634</v>
      </c>
      <c r="W28" s="159">
        <f>_xlfn.IFNA('HAVERW for table'!AH31,'HAVERW for table'!AH31)</f>
        <v>101.46600000000001</v>
      </c>
      <c r="X28" s="159">
        <f>_xlfn.IFNA('HAVERW for table'!AI31,'HAVERW for table'!AI31)</f>
        <v>93.462000000000003</v>
      </c>
      <c r="Y28" s="159">
        <f>_xlfn.IFNA('HAVERW for table'!AJ31,'HAVERW for table'!AJ31)</f>
        <v>89.326000000000008</v>
      </c>
      <c r="Z28" s="160">
        <f>_xlfn.IFNA('HAVERW for table'!AK31,'HAVERW for table'!AK31)</f>
        <v>93.152000000000001</v>
      </c>
      <c r="AA28" s="159">
        <f>_xlfn.IFNA('HAVERW for table'!AL31,'HAVERW for table'!AL31)</f>
        <v>99.102000000000004</v>
      </c>
      <c r="AB28" s="159">
        <f>_xlfn.IFNA('HAVERW for table'!AM31,'HAVERW for table'!AM31)</f>
        <v>93.996000000000009</v>
      </c>
      <c r="AC28" s="159">
        <f>_xlfn.IFNA('HAVERW for table'!AN31,'HAVERW for table'!AN31)</f>
        <v>96.83</v>
      </c>
      <c r="AD28" s="159">
        <f>_xlfn.IFNA('HAVERW for table'!AO31,'HAVERW for table'!AO31)</f>
        <v>101.282</v>
      </c>
      <c r="AE28" s="160">
        <f>_xlfn.IFNA('HAVERW for table'!AP31,'HAVERW for table'!AP31)</f>
        <v>111.27999999999999</v>
      </c>
      <c r="AF28" s="159">
        <f>_xlfn.IFNA('HAVERW for table'!AQ31,'HAVERW for table'!AQ31)</f>
        <v>100.622</v>
      </c>
      <c r="AG28" s="159">
        <f>_xlfn.IFNA('HAVERW for table'!AR31,'HAVERW for table'!AR31)</f>
        <v>96.1</v>
      </c>
      <c r="AH28" s="159">
        <f>_xlfn.IFNA('HAVERW for table'!AS31,'HAVERW for table'!AS31)</f>
        <v>96.855999999999995</v>
      </c>
      <c r="AI28" s="160">
        <f>_xlfn.IFNA('HAVERW for table'!AT31,'HAVERW for table'!AT31)</f>
        <v>99.501999999999995</v>
      </c>
      <c r="AJ28" s="159">
        <f>_xlfn.IFNA('HAVERW for table'!AU31,'HAVERW for table'!AU31)</f>
        <v>106.13000000000002</v>
      </c>
      <c r="AK28" s="159">
        <f>_xlfn.IFNA('HAVERW for table'!AV31,'HAVERW for table'!AV31)</f>
        <v>102.34400000000001</v>
      </c>
      <c r="AL28" s="159">
        <f>_xlfn.IFNA('HAVERW for table'!AW31,'HAVERW for table'!AW31)</f>
        <v>100.03400000000001</v>
      </c>
      <c r="AM28" s="160">
        <f>_xlfn.IFNA('HAVERW for table'!AX31,'HAVERW for table'!AX31)</f>
        <v>103.58800000000001</v>
      </c>
      <c r="AN28" s="159">
        <f>_xlfn.IFNA('HAVERW for table'!AY31,'HAVERW for table'!AY31)</f>
        <v>121.58999999999999</v>
      </c>
      <c r="AO28" s="159">
        <f>_xlfn.IFNA('HAVERW for table'!AZ31,'HAVERW for table'!AZ31)</f>
        <v>78.36399999999999</v>
      </c>
      <c r="AP28" s="159">
        <f>_xlfn.IFNA('HAVERW for table'!BA31,'HAVERW for table'!BA31)</f>
        <v>75.948000000000008</v>
      </c>
      <c r="AQ28" s="160">
        <f>_xlfn.IFNA('HAVERW for table'!BB31,'HAVERW for table'!BB31)</f>
        <v>88.22999999999999</v>
      </c>
      <c r="AR28" s="159">
        <f>_xlfn.IFNA('HAVERW for table'!BC31,'HAVERW for table'!BC31)</f>
        <v>115.56399999999999</v>
      </c>
      <c r="AS28" s="159">
        <f>_xlfn.IFNA('HAVERW for table'!BD31,'HAVERW for table'!BD31)</f>
        <v>149.56599999999997</v>
      </c>
      <c r="AT28" s="159">
        <f>_xlfn.IFNA('HAVERW for table'!BE31,'HAVERW for table'!BE31)</f>
        <v>148.75400000000002</v>
      </c>
      <c r="AU28" s="159">
        <f>_xlfn.IFNA('HAVERW for table'!BF31,'HAVERW for table'!BF31)</f>
        <v>141.66250000000002</v>
      </c>
      <c r="AV28" s="160">
        <f>_xlfn.IFNA('HAVERW for table'!BG31,'HAVERW for table'!BG31)</f>
        <v>69.843333333333334</v>
      </c>
      <c r="AW28" s="159">
        <f>_xlfn.IFNA('HAVERW for table'!BH31,'HAVERW for table'!BH31)</f>
        <v>56.591999999999999</v>
      </c>
      <c r="AX28" s="159">
        <f>_xlfn.IFNA('HAVERW for table'!BI31,'HAVERW for table'!BI31)</f>
        <v>52.06600000000001</v>
      </c>
      <c r="AY28" s="159">
        <f>_xlfn.IFNA('HAVERW for table'!BJ31,'HAVERW for table'!BJ31)</f>
        <v>50.911999999999999</v>
      </c>
      <c r="AZ28" s="160">
        <f>_xlfn.IFNA('HAVERW for table'!BK31,'HAVERW for table'!BK31)</f>
        <v>52.846000000000004</v>
      </c>
      <c r="BA28" s="159">
        <f>_xlfn.IFNA('HAVERW for table'!BL31,'HAVERW for table'!BL31)</f>
        <v>59.077999999999996</v>
      </c>
      <c r="BB28" s="159">
        <f>_xlfn.IFNA('HAVERW for table'!BM31,'HAVERW for table'!BM31)</f>
        <v>59.064</v>
      </c>
      <c r="BC28" s="159">
        <f>_xlfn.IFNA('HAVERW for table'!BN31,'HAVERW for table'!BN31)</f>
        <v>59.244000000000007</v>
      </c>
      <c r="BD28" s="160">
        <f>_xlfn.IFNA('HAVERW for table'!BO31,'HAVERW for table'!BO31)</f>
        <v>56.757999999999996</v>
      </c>
      <c r="BE28" s="159">
        <f>_xlfn.IFNA('HAVERW for table'!BP31,'HAVERW for table'!BP31)</f>
        <v>64.931999999999988</v>
      </c>
      <c r="BF28" s="159">
        <f>_xlfn.IFNA('HAVERW for table'!BQ31,'HAVERW for table'!BQ31)</f>
        <v>63.17</v>
      </c>
      <c r="BG28" s="159">
        <f>_xlfn.IFNA('HAVERW for table'!BR31,'HAVERW for table'!BR31)</f>
        <v>61.398000000000003</v>
      </c>
      <c r="BH28" s="159">
        <f>_xlfn.IFNA('HAVERW for table'!BS31,'HAVERW for table'!BS31)</f>
        <v>59.05</v>
      </c>
      <c r="BI28" s="160">
        <f>_xlfn.IFNA('HAVERW for table'!BT31,'HAVERW for table'!BT31)</f>
        <v>67.167500000000004</v>
      </c>
      <c r="BJ28" s="159">
        <f>_xlfn.IFNA('HAVERW for table'!BU31,'HAVERW for table'!BU31)</f>
        <v>63.224999999999994</v>
      </c>
      <c r="BK28" s="159">
        <f>_xlfn.IFNA('HAVERW for table'!BV31,'HAVERW for table'!BV31)</f>
        <v>81.353999999999999</v>
      </c>
      <c r="BL28" s="159">
        <f>_xlfn.IFNA('HAVERW for table'!BW31,'HAVERW for table'!BW31)</f>
        <v>113.72</v>
      </c>
      <c r="BM28" s="160">
        <f>_xlfn.IFNA('HAVERW for table'!BX31,'HAVERW for table'!BX31)</f>
        <v>105.70599999999999</v>
      </c>
      <c r="BN28" s="159">
        <f>_xlfn.IFNA('HAVERW for table'!BY31,'HAVERW for table'!BY31)</f>
        <v>110.42999999999999</v>
      </c>
      <c r="BO28" s="159">
        <f>_xlfn.IFNA('HAVERW for table'!BZ31,'HAVERW for table'!BZ31)</f>
        <v>100.64200000000001</v>
      </c>
      <c r="BP28" s="159">
        <f>_xlfn.IFNA('HAVERW for table'!CA31,'HAVERW for table'!CA31)</f>
        <v>94.462000000000003</v>
      </c>
      <c r="BQ28" s="159">
        <f>_xlfn.IFNA('HAVERW for table'!CB31,'HAVERW for table'!CB31)</f>
        <v>91.224000000000004</v>
      </c>
      <c r="BR28" s="160">
        <f>_xlfn.IFNA('HAVERW for table'!CC31,'HAVERW for table'!CC31)</f>
        <v>93.702500000000001</v>
      </c>
      <c r="BS28" s="159">
        <f>_xlfn.IFNA('HAVERW for table'!CD31,'HAVERW for table'!CD31)</f>
        <v>90.551999999999992</v>
      </c>
      <c r="BT28" s="159">
        <f>_xlfn.IFNA('HAVERW for table'!CE31,'HAVERW for table'!CE31)</f>
        <v>84.89</v>
      </c>
      <c r="BU28" s="159">
        <f>_xlfn.IFNA('HAVERW for table'!CF31,'HAVERW for table'!CF31)</f>
        <v>84.76</v>
      </c>
      <c r="BV28" s="160">
        <f>_xlfn.IFNA('HAVERW for table'!CG31,'HAVERW for table'!CG31)</f>
        <v>89.56</v>
      </c>
      <c r="BW28" s="159">
        <f>_xlfn.IFNA('HAVERW for table'!CH31,'HAVERW for table'!CH31)</f>
        <v>91.056000000000012</v>
      </c>
      <c r="BX28" s="159">
        <f>_xlfn.IFNA('HAVERW for table'!CI31,'HAVERW for table'!CI31)</f>
        <v>86.03</v>
      </c>
      <c r="BY28" s="159">
        <f>_xlfn.IFNA('HAVERW for table'!CJ31,'HAVERW for table'!CJ31)</f>
        <v>87.198000000000008</v>
      </c>
      <c r="BZ28" s="160">
        <f>_xlfn.IFNA('HAVERW for table'!CK31,'HAVERW for table'!CK31)</f>
        <v>89.436000000000007</v>
      </c>
      <c r="CA28" s="159">
        <f>_xlfn.IFNA('HAVERW for table'!CL31,'HAVERW for table'!CL31)</f>
        <v>92.7</v>
      </c>
      <c r="CB28" s="159">
        <f>_xlfn.IFNA('HAVERW for table'!CM31,'HAVERW for table'!CM31)</f>
        <v>88.994</v>
      </c>
      <c r="CC28" s="159">
        <f>_xlfn.IFNA('HAVERW for table'!CN31,'HAVERW for table'!CN31)</f>
        <v>86.72</v>
      </c>
      <c r="CD28" s="159">
        <f>_xlfn.IFNA('HAVERW for table'!CO31,'HAVERW for table'!CO31)</f>
        <v>86.79</v>
      </c>
      <c r="CE28" s="160">
        <f>_xlfn.IFNA('HAVERW for table'!CP31,'HAVERW for table'!CP31)</f>
        <v>92.947499999999991</v>
      </c>
      <c r="CF28" s="159">
        <f>_xlfn.IFNA('HAVERW for table'!CQ31,'HAVERW for table'!CQ31)</f>
        <v>90.524000000000001</v>
      </c>
      <c r="CG28" s="159">
        <f>_xlfn.IFNA('HAVERW for table'!CR31,'HAVERW for table'!CR31)</f>
        <v>84.738000000000014</v>
      </c>
      <c r="CH28" s="159">
        <f>_xlfn.IFNA('HAVERW for table'!CS31,'HAVERW for table'!CS31)</f>
        <v>87.353999999999999</v>
      </c>
      <c r="CI28" s="160">
        <f>_xlfn.IFNA('HAVERW for table'!CT31,'HAVERW for table'!CT31)</f>
        <v>88.53400000000002</v>
      </c>
      <c r="CJ28" s="159">
        <f>_xlfn.IFNA('HAVERW for table'!CU31,'HAVERW for table'!CU31)</f>
        <v>94.786000000000001</v>
      </c>
      <c r="CK28" s="159">
        <f>_xlfn.IFNA('HAVERW for table'!CV31,'HAVERW for table'!CV31)</f>
        <v>92.488</v>
      </c>
      <c r="CL28" s="159">
        <f>_xlfn.IFNA('HAVERW for table'!CW31,'HAVERW for table'!CW31)</f>
        <v>93.299999999999983</v>
      </c>
      <c r="CM28" s="160">
        <f>_xlfn.IFNA('HAVERW for table'!CX31,'HAVERW for table'!CX31)</f>
        <v>95.734000000000009</v>
      </c>
      <c r="CN28" s="159">
        <f>_xlfn.IFNA('HAVERW for table'!CY31,'HAVERW for table'!CY31)</f>
        <v>101.24199999999999</v>
      </c>
      <c r="CO28" s="159">
        <f>_xlfn.IFNA('HAVERW for table'!CZ31,'HAVERW for table'!CZ31)</f>
        <v>100.11199999999999</v>
      </c>
      <c r="CP28" s="159">
        <f>_xlfn.IFNA('HAVERW for table'!DA31,'HAVERW for table'!DA31)</f>
        <v>103.84</v>
      </c>
      <c r="CQ28" s="159">
        <f>_xlfn.IFNA('HAVERW for table'!DB31,'HAVERW for table'!DB31)</f>
        <v>110.14000000000001</v>
      </c>
      <c r="CR28" s="160">
        <f>_xlfn.IFNA('HAVERW for table'!DC31,'HAVERW for table'!DC31)</f>
        <v>135.39000000000001</v>
      </c>
      <c r="CS28" s="159">
        <f>_xlfn.IFNA('HAVERW for table'!DD31,'HAVERW for table'!DD31)</f>
        <v>126.73399999999999</v>
      </c>
      <c r="CT28" s="159">
        <f>_xlfn.IFNA('HAVERW for table'!DE31,'HAVERW for table'!DE31)</f>
        <v>127.864</v>
      </c>
      <c r="CU28" s="159">
        <f>_xlfn.IFNA('HAVERW for table'!DF31,'HAVERW for table'!DF31)</f>
        <v>135.72999999999996</v>
      </c>
      <c r="CV28" s="161">
        <f>_xlfn.IFNA('HAVERW for table'!DG31,'HAVERW for table'!DG31)</f>
        <v>85.100000000000009</v>
      </c>
      <c r="CW28" s="162">
        <f>_xlfn.IFNA('HAVERW for table'!DH31,'HAVERW for table'!DH31)</f>
        <v>70.625</v>
      </c>
      <c r="CX28" s="159">
        <f>_xlfn.IFNA('HAVERW for table'!DI31,'HAVERW for table'!DI31)</f>
        <v>69.373999999999995</v>
      </c>
      <c r="CY28" s="159">
        <f>_xlfn.IFNA('HAVERW for table'!DJ31,'HAVERW for table'!DJ31)</f>
        <v>69.652000000000001</v>
      </c>
      <c r="CZ28" s="159">
        <f>_xlfn.IFNA('HAVERW for table'!DK31,'HAVERW for table'!DK31)</f>
        <v>71.364000000000004</v>
      </c>
      <c r="DA28" s="160">
        <f>_xlfn.IFNA('HAVERW for table'!DL31,'HAVERW for table'!DL31)</f>
        <v>78.00800000000001</v>
      </c>
      <c r="DB28" s="159">
        <f>_xlfn.IFNA('HAVERW for table'!DM31,'HAVERW for table'!DM31)</f>
        <v>78.876000000000005</v>
      </c>
      <c r="DC28" s="159">
        <f>_xlfn.IFNA('HAVERW for table'!DN31,'HAVERW for table'!DN31)</f>
        <v>83.019999999999982</v>
      </c>
      <c r="DD28" s="159">
        <f>_xlfn.IFNA('HAVERW for table'!DO31,'HAVERW for table'!DO31)</f>
        <v>77.757999999999996</v>
      </c>
      <c r="DE28" s="163">
        <f>_xlfn.IFNA('HAVERW for table'!DP31,'HAVERW for table'!DP31)</f>
        <v>81.78</v>
      </c>
      <c r="DF28" s="159">
        <f>_xlfn.IFNA('HAVERW for table'!DQ31,'HAVERW for table'!DQ31)</f>
        <v>82.983999999999995</v>
      </c>
      <c r="DG28" s="159">
        <f>_xlfn.IFNA('HAVERW for table'!DR31,'HAVERW for table'!DR31)</f>
        <v>81.962000000000003</v>
      </c>
      <c r="DH28" s="159">
        <f>_xlfn.IFNA('HAVERW for table'!DS31,'HAVERW for table'!DS31)</f>
        <v>83.781999999999996</v>
      </c>
      <c r="DI28" s="160">
        <f>_xlfn.IFNA('HAVERW for table'!DT31,'HAVERW for table'!DT31)</f>
        <v>88.754000000000005</v>
      </c>
      <c r="DJ28" s="159">
        <f>_xlfn.IFNA('HAVERW for table'!DU31,'HAVERW for table'!DU31)</f>
        <v>87.623999999999995</v>
      </c>
      <c r="DK28" s="159">
        <f>_xlfn.IFNA('HAVERW for table'!DV31,'HAVERW for table'!DV31)</f>
        <v>88.225000000000009</v>
      </c>
      <c r="DL28" s="159">
        <f>_xlfn.IFNA('HAVERW for table'!DW31,'HAVERW for table'!DW31)</f>
        <v>83.477499999999992</v>
      </c>
      <c r="DM28" s="164">
        <f>_xlfn.IFNA('HAVERW for table'!DX31,'HAVERW for table'!DX31)</f>
        <v>88.539999999999992</v>
      </c>
      <c r="DN28" s="159">
        <f>_xlfn.IFNA('HAVERW for table'!DY31,'HAVERW for table'!DY31)</f>
        <v>93.892499999999998</v>
      </c>
      <c r="DO28" s="159">
        <f>_xlfn.IFNA('HAVERW for table'!DZ31,'HAVERW for table'!DZ31)</f>
        <v>89.261999999999986</v>
      </c>
      <c r="DP28" s="160"/>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2"/>
      <c r="FD28" s="22"/>
      <c r="FE28" s="22"/>
      <c r="FF28" s="22"/>
      <c r="FG28" s="22"/>
      <c r="FH28" s="22"/>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2"/>
      <c r="GN28" s="22"/>
      <c r="GO28" s="22"/>
      <c r="GP28" s="22"/>
      <c r="GQ28" s="22"/>
      <c r="GR28" s="22"/>
      <c r="GS28" s="22"/>
      <c r="GT28" s="22"/>
      <c r="GU28" s="22"/>
      <c r="GV28" s="22"/>
      <c r="GW28" s="22"/>
      <c r="GX28" s="22"/>
      <c r="GY28" s="22"/>
      <c r="GZ28" s="22"/>
      <c r="HA28" s="22"/>
      <c r="HB28" s="22"/>
      <c r="HC28" s="22"/>
      <c r="HD28" s="22"/>
      <c r="HE28" s="22"/>
      <c r="HF28" s="22"/>
      <c r="HG28" s="22"/>
      <c r="HI28" s="22"/>
      <c r="HJ28" s="22"/>
      <c r="HK28" s="22"/>
      <c r="HL28" s="22"/>
      <c r="HM28" s="22"/>
      <c r="HN28" s="22"/>
      <c r="HO28" s="22"/>
      <c r="HP28" s="22"/>
      <c r="HQ28" s="22"/>
      <c r="HR28" s="22"/>
      <c r="HU28" s="22"/>
      <c r="HV28" s="22"/>
      <c r="HW28" s="22"/>
      <c r="HX28" s="22"/>
      <c r="HY28" s="22"/>
      <c r="HZ28" s="22"/>
      <c r="IA28" s="22"/>
      <c r="IB28" s="22"/>
      <c r="IC28" s="22"/>
    </row>
    <row r="29" spans="2:237" s="4" customFormat="1" ht="16" x14ac:dyDescent="0.35">
      <c r="B29" s="37"/>
      <c r="C29" s="91"/>
      <c r="D29" s="106" t="s">
        <v>741</v>
      </c>
      <c r="E29" s="159">
        <f>_xlfn.IFNA('HAVERW for table'!P32,'HAVERW for table'!P32)</f>
        <v>98.644000000000005</v>
      </c>
      <c r="F29" s="159">
        <f>_xlfn.IFNA('HAVERW for table'!Q32,'HAVERW for table'!Q32)</f>
        <v>93.975999999999999</v>
      </c>
      <c r="G29" s="159">
        <f>_xlfn.IFNA('HAVERW for table'!R32,'HAVERW for table'!R32)</f>
        <v>71.376000000000005</v>
      </c>
      <c r="H29" s="159">
        <f>_xlfn.IFNA('HAVERW for table'!S32,'HAVERW for table'!S32)</f>
        <v>32.082000000000008</v>
      </c>
      <c r="I29" s="160">
        <f>_xlfn.IFNA('HAVERW for table'!T32,'HAVERW for table'!T32)</f>
        <v>18.788000000000004</v>
      </c>
      <c r="J29" s="159">
        <f>_xlfn.IFNA('HAVERW for table'!U32,'HAVERW for table'!U32)</f>
        <v>21.310000000000002</v>
      </c>
      <c r="K29" s="159">
        <f>_xlfn.IFNA('HAVERW for table'!V32,'HAVERW for table'!V32)</f>
        <v>20.192500000000003</v>
      </c>
      <c r="L29" s="159">
        <f>_xlfn.IFNA('HAVERW for table'!W32,'HAVERW for table'!W32)</f>
        <v>21.216000000000001</v>
      </c>
      <c r="M29" s="160">
        <f>_xlfn.IFNA('HAVERW for table'!X32,'HAVERW for table'!X32)</f>
        <v>23.404000000000003</v>
      </c>
      <c r="N29" s="159">
        <f>_xlfn.IFNA('HAVERW for table'!Y32,'HAVERW for table'!Y32)</f>
        <v>25.3825</v>
      </c>
      <c r="O29" s="159">
        <f>_xlfn.IFNA('HAVERW for table'!Z32,'HAVERW for table'!Z32)</f>
        <v>27.155999999999999</v>
      </c>
      <c r="P29" s="159">
        <f>_xlfn.IFNA('HAVERW for table'!AA32,'HAVERW for table'!AA32)</f>
        <v>30.248000000000001</v>
      </c>
      <c r="Q29" s="160">
        <f>_xlfn.IFNA('HAVERW for table'!AB32,'HAVERW for table'!AB32)</f>
        <v>34.869999999999997</v>
      </c>
      <c r="R29" s="159">
        <f>_xlfn.IFNA('HAVERW for table'!AC32,'HAVERW for table'!AC32)</f>
        <v>37.71</v>
      </c>
      <c r="S29" s="159">
        <f>_xlfn.IFNA('HAVERW for table'!AD32,'HAVERW for table'!AD32)</f>
        <v>40.932000000000002</v>
      </c>
      <c r="T29" s="159">
        <f>_xlfn.IFNA('HAVERW for table'!AE32,'HAVERW for table'!AE32)</f>
        <v>42.612000000000009</v>
      </c>
      <c r="U29" s="159">
        <f>_xlfn.IFNA('HAVERW for table'!AF32,'HAVERW for table'!AF32)</f>
        <v>44.132000000000005</v>
      </c>
      <c r="V29" s="160">
        <f>_xlfn.IFNA('HAVERW for table'!AG32,'HAVERW for table'!AG32)</f>
        <v>49.731999999999999</v>
      </c>
      <c r="W29" s="159">
        <f>_xlfn.IFNA('HAVERW for table'!AH32,'HAVERW for table'!AH32)</f>
        <v>51.277999999999999</v>
      </c>
      <c r="X29" s="159">
        <f>_xlfn.IFNA('HAVERW for table'!AI32,'HAVERW for table'!AI32)</f>
        <v>55.734000000000002</v>
      </c>
      <c r="Y29" s="159">
        <f>_xlfn.IFNA('HAVERW for table'!AJ32,'HAVERW for table'!AJ32)</f>
        <v>52.057999999999993</v>
      </c>
      <c r="Z29" s="160">
        <f>_xlfn.IFNA('HAVERW for table'!AK32,'HAVERW for table'!AK32)</f>
        <v>55.434000000000005</v>
      </c>
      <c r="AA29" s="159">
        <f>_xlfn.IFNA('HAVERW for table'!AL32,'HAVERW for table'!AL32)</f>
        <v>59.851999999999997</v>
      </c>
      <c r="AB29" s="159">
        <f>_xlfn.IFNA('HAVERW for table'!AM32,'HAVERW for table'!AM32)</f>
        <v>59.64</v>
      </c>
      <c r="AC29" s="159">
        <f>_xlfn.IFNA('HAVERW for table'!AN32,'HAVERW for table'!AN32)</f>
        <v>60.886000000000003</v>
      </c>
      <c r="AD29" s="159">
        <f>_xlfn.IFNA('HAVERW for table'!AO32,'HAVERW for table'!AO32)</f>
        <v>62.441999999999993</v>
      </c>
      <c r="AE29" s="160">
        <f>_xlfn.IFNA('HAVERW for table'!AP32,'HAVERW for table'!AP32)</f>
        <v>69.48</v>
      </c>
      <c r="AF29" s="159">
        <f>_xlfn.IFNA('HAVERW for table'!AQ32,'HAVERW for table'!AQ32)</f>
        <v>66.782000000000011</v>
      </c>
      <c r="AG29" s="159">
        <f>_xlfn.IFNA('HAVERW for table'!AR32,'HAVERW for table'!AR32)</f>
        <v>64.451999999999998</v>
      </c>
      <c r="AH29" s="159">
        <f>_xlfn.IFNA('HAVERW for table'!AS32,'HAVERW for table'!AS32)</f>
        <v>63.929999999999993</v>
      </c>
      <c r="AI29" s="160">
        <f>_xlfn.IFNA('HAVERW for table'!AT32,'HAVERW for table'!AT32)</f>
        <v>62.712000000000003</v>
      </c>
      <c r="AJ29" s="159">
        <f>_xlfn.IFNA('HAVERW for table'!AU32,'HAVERW for table'!AU32)</f>
        <v>63.034000000000006</v>
      </c>
      <c r="AK29" s="159">
        <f>_xlfn.IFNA('HAVERW for table'!AV32,'HAVERW for table'!AV32)</f>
        <v>61.182000000000002</v>
      </c>
      <c r="AL29" s="159">
        <f>_xlfn.IFNA('HAVERW for table'!AW32,'HAVERW for table'!AW32)</f>
        <v>60.027999999999999</v>
      </c>
      <c r="AM29" s="160">
        <f>_xlfn.IFNA('HAVERW for table'!AX32,'HAVERW for table'!AX32)</f>
        <v>61.988</v>
      </c>
      <c r="AN29" s="159">
        <f>_xlfn.IFNA('HAVERW for table'!AY32,'HAVERW for table'!AY32)</f>
        <v>64.819999999999993</v>
      </c>
      <c r="AO29" s="159">
        <f>_xlfn.IFNA('HAVERW for table'!AZ32,'HAVERW for table'!AZ32)</f>
        <v>51.73</v>
      </c>
      <c r="AP29" s="159">
        <f>_xlfn.IFNA('HAVERW for table'!BA32,'HAVERW for table'!BA32)</f>
        <v>52.695999999999991</v>
      </c>
      <c r="AQ29" s="160">
        <f>_xlfn.IFNA('HAVERW for table'!BB32,'HAVERW for table'!BB32)</f>
        <v>52.436</v>
      </c>
      <c r="AR29" s="159">
        <f>_xlfn.IFNA('HAVERW for table'!BC32,'HAVERW for table'!BC32)</f>
        <v>55.96</v>
      </c>
      <c r="AS29" s="159">
        <f>_xlfn.IFNA('HAVERW for table'!BD32,'HAVERW for table'!BD32)</f>
        <v>60.48599999999999</v>
      </c>
      <c r="AT29" s="159">
        <f>_xlfn.IFNA('HAVERW for table'!BE32,'HAVERW for table'!BE32)</f>
        <v>61.176000000000002</v>
      </c>
      <c r="AU29" s="159">
        <f>_xlfn.IFNA('HAVERW for table'!BF32,'HAVERW for table'!BF32)</f>
        <v>57.095000000000006</v>
      </c>
      <c r="AV29" s="160">
        <f>_xlfn.IFNA('HAVERW for table'!BG32,'HAVERW for table'!BG32)</f>
        <v>39.346666666666671</v>
      </c>
      <c r="AW29" s="159">
        <f>_xlfn.IFNA('HAVERW for table'!BH32,'HAVERW for table'!BH32)</f>
        <v>45.152000000000001</v>
      </c>
      <c r="AX29" s="159">
        <f>_xlfn.IFNA('HAVERW for table'!BI32,'HAVERW for table'!BI32)</f>
        <v>44.273999999999994</v>
      </c>
      <c r="AY29" s="159">
        <f>_xlfn.IFNA('HAVERW for table'!BJ32,'HAVERW for table'!BJ32)</f>
        <v>44.962000000000003</v>
      </c>
      <c r="AZ29" s="160">
        <f>_xlfn.IFNA('HAVERW for table'!BK32,'HAVERW for table'!BK32)</f>
        <v>47.547999999999995</v>
      </c>
      <c r="BA29" s="159">
        <f>_xlfn.IFNA('HAVERW for table'!BL32,'HAVERW for table'!BL32)</f>
        <v>55.822000000000003</v>
      </c>
      <c r="BB29" s="159">
        <f>_xlfn.IFNA('HAVERW for table'!BM32,'HAVERW for table'!BM32)</f>
        <v>55.286000000000001</v>
      </c>
      <c r="BC29" s="159">
        <f>_xlfn.IFNA('HAVERW for table'!BN32,'HAVERW for table'!BN32)</f>
        <v>56.807999999999993</v>
      </c>
      <c r="BD29" s="160">
        <f>_xlfn.IFNA('HAVERW for table'!BO32,'HAVERW for table'!BO32)</f>
        <v>58.796000000000006</v>
      </c>
      <c r="BE29" s="159">
        <f>_xlfn.IFNA('HAVERW for table'!BP32,'HAVERW for table'!BP32)</f>
        <v>64</v>
      </c>
      <c r="BF29" s="159">
        <f>_xlfn.IFNA('HAVERW for table'!BQ32,'HAVERW for table'!BQ32)</f>
        <v>63.453999999999994</v>
      </c>
      <c r="BG29" s="159">
        <f>_xlfn.IFNA('HAVERW for table'!BR32,'HAVERW for table'!BR32)</f>
        <v>65.92</v>
      </c>
      <c r="BH29" s="159">
        <f>_xlfn.IFNA('HAVERW for table'!BS32,'HAVERW for table'!BS32)</f>
        <v>65.540000000000006</v>
      </c>
      <c r="BI29" s="160">
        <f>_xlfn.IFNA('HAVERW for table'!BT32,'HAVERW for table'!BT32)</f>
        <v>69.407499999999999</v>
      </c>
      <c r="BJ29" s="159">
        <f>_xlfn.IFNA('HAVERW for table'!BU32,'HAVERW for table'!BU32)</f>
        <v>71.11</v>
      </c>
      <c r="BK29" s="159">
        <f>_xlfn.IFNA('HAVERW for table'!BV32,'HAVERW for table'!BV32)</f>
        <v>73.244</v>
      </c>
      <c r="BL29" s="159">
        <f>_xlfn.IFNA('HAVERW for table'!BW32,'HAVERW for table'!BW32)</f>
        <v>70.462000000000018</v>
      </c>
      <c r="BM29" s="160">
        <f>_xlfn.IFNA('HAVERW for table'!BX32,'HAVERW for table'!BX32)</f>
        <v>73.141999999999996</v>
      </c>
      <c r="BN29" s="159">
        <f>_xlfn.IFNA('HAVERW for table'!BY32,'HAVERW for table'!BY32)</f>
        <v>84.322500000000005</v>
      </c>
      <c r="BO29" s="159">
        <f>_xlfn.IFNA('HAVERW for table'!BZ32,'HAVERW for table'!BZ32)</f>
        <v>83.395999999999987</v>
      </c>
      <c r="BP29" s="159">
        <f>_xlfn.IFNA('HAVERW for table'!CA32,'HAVERW for table'!CA32)</f>
        <v>82.551999999999992</v>
      </c>
      <c r="BQ29" s="159">
        <f>_xlfn.IFNA('HAVERW for table'!CB32,'HAVERW for table'!CB32)</f>
        <v>85.368000000000009</v>
      </c>
      <c r="BR29" s="160">
        <f>_xlfn.IFNA('HAVERW for table'!CC32,'HAVERW for table'!CC32)</f>
        <v>88.240000000000009</v>
      </c>
      <c r="BS29" s="159">
        <f>_xlfn.IFNA('HAVERW for table'!CD32,'HAVERW for table'!CD32)</f>
        <v>84.192000000000007</v>
      </c>
      <c r="BT29" s="159">
        <f>_xlfn.IFNA('HAVERW for table'!CE32,'HAVERW for table'!CE32)</f>
        <v>78.616000000000014</v>
      </c>
      <c r="BU29" s="159">
        <f>_xlfn.IFNA('HAVERW for table'!CF32,'HAVERW for table'!CF32)</f>
        <v>79.474000000000004</v>
      </c>
      <c r="BV29" s="160">
        <f>_xlfn.IFNA('HAVERW for table'!CG32,'HAVERW for table'!CG32)</f>
        <v>85.152000000000001</v>
      </c>
      <c r="BW29" s="159">
        <f>_xlfn.IFNA('HAVERW for table'!CH32,'HAVERW for table'!CH32)</f>
        <v>87.75</v>
      </c>
      <c r="BX29" s="159">
        <f>_xlfn.IFNA('HAVERW for table'!CI32,'HAVERW for table'!CI32)</f>
        <v>85.551999999999992</v>
      </c>
      <c r="BY29" s="159">
        <f>_xlfn.IFNA('HAVERW for table'!CJ32,'HAVERW for table'!CJ32)</f>
        <v>81.951999999999998</v>
      </c>
      <c r="BZ29" s="160">
        <f>_xlfn.IFNA('HAVERW for table'!CK32,'HAVERW for table'!CK32)</f>
        <v>87.777999999999992</v>
      </c>
      <c r="CA29" s="159">
        <f>_xlfn.IFNA('HAVERW for table'!CL32,'HAVERW for table'!CL32)</f>
        <v>94.333999999999989</v>
      </c>
      <c r="CB29" s="159">
        <f>_xlfn.IFNA('HAVERW for table'!CM32,'HAVERW for table'!CM32)</f>
        <v>92.98</v>
      </c>
      <c r="CC29" s="159">
        <f>_xlfn.IFNA('HAVERW for table'!CN32,'HAVERW for table'!CN32)</f>
        <v>91.385999999999996</v>
      </c>
      <c r="CD29" s="159">
        <f>_xlfn.IFNA('HAVERW for table'!CO32,'HAVERW for table'!CO32)</f>
        <v>89.634000000000015</v>
      </c>
      <c r="CE29" s="160">
        <f>_xlfn.IFNA('HAVERW for table'!CP32,'HAVERW for table'!CP32)</f>
        <v>91.22</v>
      </c>
      <c r="CF29" s="159">
        <f>_xlfn.IFNA('HAVERW for table'!CQ32,'HAVERW for table'!CQ32)</f>
        <v>90.866000000000014</v>
      </c>
      <c r="CG29" s="159">
        <f>_xlfn.IFNA('HAVERW for table'!CR32,'HAVERW for table'!CR32)</f>
        <v>90.506</v>
      </c>
      <c r="CH29" s="159">
        <f>_xlfn.IFNA('HAVERW for table'!CS32,'HAVERW for table'!CS32)</f>
        <v>90.655999999999992</v>
      </c>
      <c r="CI29" s="160">
        <f>_xlfn.IFNA('HAVERW for table'!CT32,'HAVERW for table'!CT32)</f>
        <v>93.102000000000004</v>
      </c>
      <c r="CJ29" s="159">
        <f>_xlfn.IFNA('HAVERW for table'!CU32,'HAVERW for table'!CU32)</f>
        <v>97.38000000000001</v>
      </c>
      <c r="CK29" s="159">
        <f>_xlfn.IFNA('HAVERW for table'!CV32,'HAVERW for table'!CV32)</f>
        <v>96.796000000000021</v>
      </c>
      <c r="CL29" s="159">
        <f>_xlfn.IFNA('HAVERW for table'!CW32,'HAVERW for table'!CW32)</f>
        <v>95.707999999999998</v>
      </c>
      <c r="CM29" s="160">
        <f>_xlfn.IFNA('HAVERW for table'!CX32,'HAVERW for table'!CX32)</f>
        <v>93.933999999999997</v>
      </c>
      <c r="CN29" s="159">
        <f>_xlfn.IFNA('HAVERW for table'!CY32,'HAVERW for table'!CY32)</f>
        <v>96.337999999999994</v>
      </c>
      <c r="CO29" s="159">
        <f>_xlfn.IFNA('HAVERW for table'!CZ32,'HAVERW for table'!CZ32)</f>
        <v>93.266000000000005</v>
      </c>
      <c r="CP29" s="159">
        <f>_xlfn.IFNA('HAVERW for table'!DA32,'HAVERW for table'!DA32)</f>
        <v>92.544000000000011</v>
      </c>
      <c r="CQ29" s="159">
        <f>_xlfn.IFNA('HAVERW for table'!DB32,'HAVERW for table'!DB32)</f>
        <v>92.713999999999999</v>
      </c>
      <c r="CR29" s="160">
        <f>_xlfn.IFNA('HAVERW for table'!DC32,'HAVERW for table'!DC32)</f>
        <v>95.054000000000002</v>
      </c>
      <c r="CS29" s="159">
        <f>_xlfn.IFNA('HAVERW for table'!DD32,'HAVERW for table'!DD32)</f>
        <v>94.222000000000008</v>
      </c>
      <c r="CT29" s="159">
        <f>_xlfn.IFNA('HAVERW for table'!DE32,'HAVERW for table'!DE32)</f>
        <v>90.836000000000013</v>
      </c>
      <c r="CU29" s="159">
        <f>_xlfn.IFNA('HAVERW for table'!DF32,'HAVERW for table'!DF32)</f>
        <v>87.763999999999996</v>
      </c>
      <c r="CV29" s="161">
        <f>_xlfn.IFNA('HAVERW for table'!DG32,'HAVERW for table'!DG32)</f>
        <v>64.470000000000013</v>
      </c>
      <c r="CW29" s="162">
        <f>_xlfn.IFNA('HAVERW for table'!DH32,'HAVERW for table'!DH32)</f>
        <v>77.147500000000008</v>
      </c>
      <c r="CX29" s="159">
        <f>_xlfn.IFNA('HAVERW for table'!DI32,'HAVERW for table'!DI32)</f>
        <v>82.091999999999999</v>
      </c>
      <c r="CY29" s="159">
        <f>_xlfn.IFNA('HAVERW for table'!DJ32,'HAVERW for table'!DJ32)</f>
        <v>87.018000000000001</v>
      </c>
      <c r="CZ29" s="159">
        <f>_xlfn.IFNA('HAVERW for table'!DK32,'HAVERW for table'!DK32)</f>
        <v>90.951999999999998</v>
      </c>
      <c r="DA29" s="160">
        <f>_xlfn.IFNA('HAVERW for table'!DL32,'HAVERW for table'!DL32)</f>
        <v>96.682000000000002</v>
      </c>
      <c r="DB29" s="159">
        <f>_xlfn.IFNA('HAVERW for table'!DM32,'HAVERW for table'!DM32)</f>
        <v>98.013999999999982</v>
      </c>
      <c r="DC29" s="159">
        <f>_xlfn.IFNA('HAVERW for table'!DN32,'HAVERW for table'!DN32)</f>
        <v>99.181999999999988</v>
      </c>
      <c r="DD29" s="159">
        <f>_xlfn.IFNA('HAVERW for table'!DO32,'HAVERW for table'!DO32)</f>
        <v>97.783999999999992</v>
      </c>
      <c r="DE29" s="163">
        <f>_xlfn.IFNA('HAVERW for table'!DP32,'HAVERW for table'!DP32)</f>
        <v>101.654</v>
      </c>
      <c r="DF29" s="159">
        <f>_xlfn.IFNA('HAVERW for table'!DQ32,'HAVERW for table'!DQ32)</f>
        <v>103.56800000000001</v>
      </c>
      <c r="DG29" s="159">
        <f>_xlfn.IFNA('HAVERW for table'!DR32,'HAVERW for table'!DR32)</f>
        <v>103.27799999999999</v>
      </c>
      <c r="DH29" s="159">
        <f>_xlfn.IFNA('HAVERW for table'!DS32,'HAVERW for table'!DS32)</f>
        <v>102.76799999999999</v>
      </c>
      <c r="DI29" s="160">
        <f>_xlfn.IFNA('HAVERW for table'!DT32,'HAVERW for table'!DT32)</f>
        <v>103.30999999999999</v>
      </c>
      <c r="DJ29" s="159">
        <f>_xlfn.IFNA('HAVERW for table'!DU32,'HAVERW for table'!DU32)</f>
        <v>107.946</v>
      </c>
      <c r="DK29" s="159">
        <f>_xlfn.IFNA('HAVERW for table'!DV32,'HAVERW for table'!DV32)</f>
        <v>105.765</v>
      </c>
      <c r="DL29" s="159">
        <f>_xlfn.IFNA('HAVERW for table'!DW32,'HAVERW for table'!DW32)</f>
        <v>91.5625</v>
      </c>
      <c r="DM29" s="164">
        <f>_xlfn.IFNA('HAVERW for table'!DX32,'HAVERW for table'!DX32)</f>
        <v>105.07000000000001</v>
      </c>
      <c r="DN29" s="159">
        <f>_xlfn.IFNA('HAVERW for table'!DY32,'HAVERW for table'!DY32)</f>
        <v>107.21250000000001</v>
      </c>
      <c r="DO29" s="159">
        <f>_xlfn.IFNA('HAVERW for table'!DZ32,'HAVERW for table'!DZ32)</f>
        <v>112.10799999999999</v>
      </c>
      <c r="DP29" s="160"/>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2"/>
      <c r="FD29" s="22"/>
      <c r="FE29" s="22"/>
      <c r="FF29" s="22"/>
      <c r="FG29" s="22"/>
      <c r="FH29" s="22"/>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2"/>
      <c r="GN29" s="22"/>
      <c r="GO29" s="22"/>
      <c r="GP29" s="22"/>
      <c r="GQ29" s="22"/>
      <c r="GR29" s="22"/>
      <c r="GS29" s="22"/>
      <c r="GT29" s="22"/>
      <c r="GU29" s="22"/>
      <c r="GV29" s="22"/>
      <c r="GW29" s="22"/>
      <c r="GX29" s="22"/>
      <c r="GY29" s="22"/>
      <c r="GZ29" s="22"/>
      <c r="HA29" s="22"/>
      <c r="HB29" s="22"/>
      <c r="HC29" s="22"/>
      <c r="HD29" s="22"/>
      <c r="HE29" s="22"/>
      <c r="HF29" s="22"/>
      <c r="HG29" s="22"/>
      <c r="HI29" s="22"/>
      <c r="HJ29" s="22"/>
      <c r="HK29" s="22"/>
      <c r="HL29" s="22"/>
      <c r="HM29" s="22"/>
      <c r="HN29" s="22"/>
      <c r="HO29" s="22"/>
      <c r="HP29" s="22"/>
      <c r="HQ29" s="22"/>
      <c r="HR29" s="22"/>
      <c r="HU29" s="22"/>
      <c r="HV29" s="22"/>
      <c r="HW29" s="22"/>
      <c r="HX29" s="22"/>
      <c r="HY29" s="22"/>
      <c r="HZ29" s="22"/>
      <c r="IA29" s="22"/>
      <c r="IB29" s="22"/>
      <c r="IC29" s="22"/>
    </row>
    <row r="30" spans="2:237" s="4" customFormat="1" ht="15" customHeight="1" x14ac:dyDescent="0.35">
      <c r="B30" s="37"/>
      <c r="C30" s="91"/>
      <c r="D30" s="106" t="s">
        <v>742</v>
      </c>
      <c r="E30" s="159">
        <f>_xlfn.IFNA('HAVERW for table'!P33,'HAVERW for table'!P33)</f>
        <v>109.232</v>
      </c>
      <c r="F30" s="159">
        <f>_xlfn.IFNA('HAVERW for table'!Q33,'HAVERW for table'!Q33)</f>
        <v>108.51600000000001</v>
      </c>
      <c r="G30" s="159">
        <f>_xlfn.IFNA('HAVERW for table'!R33,'HAVERW for table'!R33)</f>
        <v>123.02799999999999</v>
      </c>
      <c r="H30" s="159">
        <f>_xlfn.IFNA('HAVERW for table'!S33,'HAVERW for table'!S33)</f>
        <v>106.71</v>
      </c>
      <c r="I30" s="160">
        <f>_xlfn.IFNA('HAVERW for table'!T33,'HAVERW for table'!T33)</f>
        <v>89.692000000000007</v>
      </c>
      <c r="J30" s="159">
        <f>_xlfn.IFNA('HAVERW for table'!U33,'HAVERW for table'!U33)</f>
        <v>93.657499999999999</v>
      </c>
      <c r="K30" s="159">
        <f>_xlfn.IFNA('HAVERW for table'!V33,'HAVERW for table'!V33)</f>
        <v>86.572500000000005</v>
      </c>
      <c r="L30" s="159">
        <f>_xlfn.IFNA('HAVERW for table'!W33,'HAVERW for table'!W33)</f>
        <v>93.932000000000002</v>
      </c>
      <c r="M30" s="160">
        <f>_xlfn.IFNA('HAVERW for table'!X33,'HAVERW for table'!X33)</f>
        <v>100.62999999999998</v>
      </c>
      <c r="N30" s="159">
        <f>_xlfn.IFNA('HAVERW for table'!Y33,'HAVERW for table'!Y33)</f>
        <v>105.77000000000001</v>
      </c>
      <c r="O30" s="159">
        <f>_xlfn.IFNA('HAVERW for table'!Z33,'HAVERW for table'!Z33)</f>
        <v>99.261999999999986</v>
      </c>
      <c r="P30" s="159">
        <f>_xlfn.IFNA('HAVERW for table'!AA33,'HAVERW for table'!AA33)</f>
        <v>100.71600000000001</v>
      </c>
      <c r="Q30" s="160">
        <f>_xlfn.IFNA('HAVERW for table'!AB33,'HAVERW for table'!AB33)</f>
        <v>102.7475</v>
      </c>
      <c r="R30" s="159">
        <f>_xlfn.IFNA('HAVERW for table'!AC33,'HAVERW for table'!AC33)</f>
        <v>110.13399999999999</v>
      </c>
      <c r="S30" s="159">
        <f>_xlfn.IFNA('HAVERW for table'!AD33,'HAVERW for table'!AD33)</f>
        <v>102.75399999999999</v>
      </c>
      <c r="T30" s="159">
        <f>_xlfn.IFNA('HAVERW for table'!AE33,'HAVERW for table'!AE33)</f>
        <v>100.67400000000001</v>
      </c>
      <c r="U30" s="159">
        <f>_xlfn.IFNA('HAVERW for table'!AF33,'HAVERW for table'!AF33)</f>
        <v>104.55800000000002</v>
      </c>
      <c r="V30" s="160">
        <f>_xlfn.IFNA('HAVERW for table'!AG33,'HAVERW for table'!AG33)</f>
        <v>108.636</v>
      </c>
      <c r="W30" s="159">
        <f>_xlfn.IFNA('HAVERW for table'!AH33,'HAVERW for table'!AH33)</f>
        <v>105.554</v>
      </c>
      <c r="X30" s="159">
        <f>_xlfn.IFNA('HAVERW for table'!AI33,'HAVERW for table'!AI33)</f>
        <v>100.57000000000001</v>
      </c>
      <c r="Y30" s="159">
        <f>_xlfn.IFNA('HAVERW for table'!AJ33,'HAVERW for table'!AJ33)</f>
        <v>98.405999999999992</v>
      </c>
      <c r="Z30" s="160">
        <f>_xlfn.IFNA('HAVERW for table'!AK33,'HAVERW for table'!AK33)</f>
        <v>102.36199999999999</v>
      </c>
      <c r="AA30" s="159">
        <f>_xlfn.IFNA('HAVERW for table'!AL33,'HAVERW for table'!AL33)</f>
        <v>107.88800000000001</v>
      </c>
      <c r="AB30" s="159">
        <f>_xlfn.IFNA('HAVERW for table'!AM33,'HAVERW for table'!AM33)</f>
        <v>100.896</v>
      </c>
      <c r="AC30" s="159">
        <f>_xlfn.IFNA('HAVERW for table'!AN33,'HAVERW for table'!AN33)</f>
        <v>98.706000000000003</v>
      </c>
      <c r="AD30" s="159">
        <f>_xlfn.IFNA('HAVERW for table'!AO33,'HAVERW for table'!AO33)</f>
        <v>99.115999999999985</v>
      </c>
      <c r="AE30" s="160">
        <f>_xlfn.IFNA('HAVERW for table'!AP33,'HAVERW for table'!AP33)</f>
        <v>107.53749999999999</v>
      </c>
      <c r="AF30" s="159">
        <f>_xlfn.IFNA('HAVERW for table'!AQ33,'HAVERW for table'!AQ33)</f>
        <v>102.63999999999999</v>
      </c>
      <c r="AG30" s="159">
        <f>_xlfn.IFNA('HAVERW for table'!AR33,'HAVERW for table'!AR33)</f>
        <v>98.641999999999996</v>
      </c>
      <c r="AH30" s="159">
        <f>_xlfn.IFNA('HAVERW for table'!AS33,'HAVERW for table'!AS33)</f>
        <v>99.74</v>
      </c>
      <c r="AI30" s="160">
        <f>_xlfn.IFNA('HAVERW for table'!AT33,'HAVERW for table'!AT33)</f>
        <v>107.542</v>
      </c>
      <c r="AJ30" s="159">
        <f>_xlfn.IFNA('HAVERW for table'!AU33,'HAVERW for table'!AU33)</f>
        <v>105.39599999999999</v>
      </c>
      <c r="AK30" s="159">
        <f>_xlfn.IFNA('HAVERW for table'!AV33,'HAVERW for table'!AV33)</f>
        <v>100.22799999999999</v>
      </c>
      <c r="AL30" s="159">
        <f>_xlfn.IFNA('HAVERW for table'!AW33,'HAVERW for table'!AW33)</f>
        <v>100.78</v>
      </c>
      <c r="AM30" s="160">
        <f>_xlfn.IFNA('HAVERW for table'!AX33,'HAVERW for table'!AX33)</f>
        <v>104.578</v>
      </c>
      <c r="AN30" s="159">
        <f>_xlfn.IFNA('HAVERW for table'!AY33,'HAVERW for table'!AY33)</f>
        <v>117.47999999999999</v>
      </c>
      <c r="AO30" s="159">
        <f>_xlfn.IFNA('HAVERW for table'!AZ33,'HAVERW for table'!AZ33)</f>
        <v>105.452</v>
      </c>
      <c r="AP30" s="159">
        <f>_xlfn.IFNA('HAVERW for table'!BA33,'HAVERW for table'!BA33)</f>
        <v>105.01599999999999</v>
      </c>
      <c r="AQ30" s="160">
        <f>_xlfn.IFNA('HAVERW for table'!BB33,'HAVERW for table'!BB33)</f>
        <v>109.41</v>
      </c>
      <c r="AR30" s="159">
        <f>_xlfn.IFNA('HAVERW for table'!BC33,'HAVERW for table'!BC33)</f>
        <v>122.29400000000001</v>
      </c>
      <c r="AS30" s="159">
        <f>_xlfn.IFNA('HAVERW for table'!BD33,'HAVERW for table'!BD33)</f>
        <v>121.474</v>
      </c>
      <c r="AT30" s="159">
        <f>_xlfn.IFNA('HAVERW for table'!BE33,'HAVERW for table'!BE33)</f>
        <v>121.92400000000001</v>
      </c>
      <c r="AU30" s="159">
        <f>_xlfn.IFNA('HAVERW for table'!BF33,'HAVERW for table'!BF33)</f>
        <v>145.76499999999999</v>
      </c>
      <c r="AV30" s="160">
        <f>_xlfn.IFNA('HAVERW for table'!BG33,'HAVERW for table'!BG33)</f>
        <v>92.183333333333337</v>
      </c>
      <c r="AW30" s="159">
        <f>_xlfn.IFNA('HAVERW for table'!BH33,'HAVERW for table'!BH33)</f>
        <v>96.872</v>
      </c>
      <c r="AX30" s="159">
        <f>_xlfn.IFNA('HAVERW for table'!BI33,'HAVERW for table'!BI33)</f>
        <v>102.71799999999999</v>
      </c>
      <c r="AY30" s="159">
        <f>_xlfn.IFNA('HAVERW for table'!BJ33,'HAVERW for table'!BJ33)</f>
        <v>100.99600000000001</v>
      </c>
      <c r="AZ30" s="160">
        <f>_xlfn.IFNA('HAVERW for table'!BK33,'HAVERW for table'!BK33)</f>
        <v>102.364</v>
      </c>
      <c r="BA30" s="159">
        <f>_xlfn.IFNA('HAVERW for table'!BL33,'HAVERW for table'!BL33)</f>
        <v>112.60600000000002</v>
      </c>
      <c r="BB30" s="159">
        <f>_xlfn.IFNA('HAVERW for table'!BM33,'HAVERW for table'!BM33)</f>
        <v>107.61000000000001</v>
      </c>
      <c r="BC30" s="159">
        <f>_xlfn.IFNA('HAVERW for table'!BN33,'HAVERW for table'!BN33)</f>
        <v>110.74600000000001</v>
      </c>
      <c r="BD30" s="160">
        <f>_xlfn.IFNA('HAVERW for table'!BO33,'HAVERW for table'!BO33)</f>
        <v>105.072</v>
      </c>
      <c r="BE30" s="159">
        <f>_xlfn.IFNA('HAVERW for table'!BP33,'HAVERW for table'!BP33)</f>
        <v>117.96199999999999</v>
      </c>
      <c r="BF30" s="159">
        <f>_xlfn.IFNA('HAVERW for table'!BQ33,'HAVERW for table'!BQ33)</f>
        <v>115.226</v>
      </c>
      <c r="BG30" s="159">
        <f>_xlfn.IFNA('HAVERW for table'!BR33,'HAVERW for table'!BR33)</f>
        <v>117.06199999999998</v>
      </c>
      <c r="BH30" s="159">
        <f>_xlfn.IFNA('HAVERW for table'!BS33,'HAVERW for table'!BS33)</f>
        <v>111.28</v>
      </c>
      <c r="BI30" s="160">
        <f>_xlfn.IFNA('HAVERW for table'!BT33,'HAVERW for table'!BT33)</f>
        <v>121.13749999999999</v>
      </c>
      <c r="BJ30" s="159">
        <f>_xlfn.IFNA('HAVERW for table'!BU33,'HAVERW for table'!BU33)</f>
        <v>117.29999999999998</v>
      </c>
      <c r="BK30" s="159">
        <f>_xlfn.IFNA('HAVERW for table'!BV33,'HAVERW for table'!BV33)</f>
        <v>113.708</v>
      </c>
      <c r="BL30" s="159">
        <f>_xlfn.IFNA('HAVERW for table'!BW33,'HAVERW for table'!BW33)</f>
        <v>110.53599999999999</v>
      </c>
      <c r="BM30" s="160">
        <f>_xlfn.IFNA('HAVERW for table'!BX33,'HAVERW for table'!BX33)</f>
        <v>113.89400000000001</v>
      </c>
      <c r="BN30" s="159">
        <f>_xlfn.IFNA('HAVERW for table'!BY33,'HAVERW for table'!BY33)</f>
        <v>118.8425</v>
      </c>
      <c r="BO30" s="159">
        <f>_xlfn.IFNA('HAVERW for table'!BZ33,'HAVERW for table'!BZ33)</f>
        <v>113.28399999999999</v>
      </c>
      <c r="BP30" s="159">
        <f>_xlfn.IFNA('HAVERW for table'!CA33,'HAVERW for table'!CA33)</f>
        <v>108.816</v>
      </c>
      <c r="BQ30" s="159">
        <f>_xlfn.IFNA('HAVERW for table'!CB33,'HAVERW for table'!CB33)</f>
        <v>107.32599999999999</v>
      </c>
      <c r="BR30" s="160">
        <f>_xlfn.IFNA('HAVERW for table'!CC33,'HAVERW for table'!CC33)</f>
        <v>116.495</v>
      </c>
      <c r="BS30" s="159">
        <f>_xlfn.IFNA('HAVERW for table'!CD33,'HAVERW for table'!CD33)</f>
        <v>112.62</v>
      </c>
      <c r="BT30" s="159">
        <f>_xlfn.IFNA('HAVERW for table'!CE33,'HAVERW for table'!CE33)</f>
        <v>107.376</v>
      </c>
      <c r="BU30" s="159">
        <f>_xlfn.IFNA('HAVERW for table'!CF33,'HAVERW for table'!CF33)</f>
        <v>107.29399999999998</v>
      </c>
      <c r="BV30" s="160">
        <f>_xlfn.IFNA('HAVERW for table'!CG33,'HAVERW for table'!CG33)</f>
        <v>108.36599999999999</v>
      </c>
      <c r="BW30" s="159">
        <f>_xlfn.IFNA('HAVERW for table'!CH33,'HAVERW for table'!CH33)</f>
        <v>110.58400000000002</v>
      </c>
      <c r="BX30" s="159">
        <f>_xlfn.IFNA('HAVERW for table'!CI33,'HAVERW for table'!CI33)</f>
        <v>103.41200000000001</v>
      </c>
      <c r="BY30" s="159">
        <f>_xlfn.IFNA('HAVERW for table'!CJ33,'HAVERW for table'!CJ33)</f>
        <v>105.19800000000001</v>
      </c>
      <c r="BZ30" s="160">
        <f>_xlfn.IFNA('HAVERW for table'!CK33,'HAVERW for table'!CK33)</f>
        <v>103.998</v>
      </c>
      <c r="CA30" s="159">
        <f>_xlfn.IFNA('HAVERW for table'!CL33,'HAVERW for table'!CL33)</f>
        <v>107.91400000000002</v>
      </c>
      <c r="CB30" s="159">
        <f>_xlfn.IFNA('HAVERW for table'!CM33,'HAVERW for table'!CM33)</f>
        <v>102.03399999999999</v>
      </c>
      <c r="CC30" s="159">
        <f>_xlfn.IFNA('HAVERW for table'!CN33,'HAVERW for table'!CN33)</f>
        <v>99.623999999999995</v>
      </c>
      <c r="CD30" s="159">
        <f>_xlfn.IFNA('HAVERW for table'!CO33,'HAVERW for table'!CO33)</f>
        <v>99.143999999999977</v>
      </c>
      <c r="CE30" s="160">
        <f>_xlfn.IFNA('HAVERW for table'!CP33,'HAVERW for table'!CP33)</f>
        <v>106.27249999999999</v>
      </c>
      <c r="CF30" s="159">
        <f>_xlfn.IFNA('HAVERW for table'!CQ33,'HAVERW for table'!CQ33)</f>
        <v>104.49000000000001</v>
      </c>
      <c r="CG30" s="159">
        <f>_xlfn.IFNA('HAVERW for table'!CR33,'HAVERW for table'!CR33)</f>
        <v>98.97</v>
      </c>
      <c r="CH30" s="159">
        <f>_xlfn.IFNA('HAVERW for table'!CS33,'HAVERW for table'!CS33)</f>
        <v>99.55</v>
      </c>
      <c r="CI30" s="160">
        <f>_xlfn.IFNA('HAVERW for table'!CT33,'HAVERW for table'!CT33)</f>
        <v>107.258</v>
      </c>
      <c r="CJ30" s="159">
        <f>_xlfn.IFNA('HAVERW for table'!CU33,'HAVERW for table'!CU33)</f>
        <v>110.70399999999999</v>
      </c>
      <c r="CK30" s="159">
        <f>_xlfn.IFNA('HAVERW for table'!CV33,'HAVERW for table'!CV33)</f>
        <v>101.78999999999999</v>
      </c>
      <c r="CL30" s="159">
        <f>_xlfn.IFNA('HAVERW for table'!CW33,'HAVERW for table'!CW33)</f>
        <v>100.80800000000001</v>
      </c>
      <c r="CM30" s="160">
        <f>_xlfn.IFNA('HAVERW for table'!CX33,'HAVERW for table'!CX33)</f>
        <v>104.28399999999999</v>
      </c>
      <c r="CN30" s="159">
        <f>_xlfn.IFNA('HAVERW for table'!CY33,'HAVERW for table'!CY33)</f>
        <v>113.38</v>
      </c>
      <c r="CO30" s="159">
        <f>_xlfn.IFNA('HAVERW for table'!CZ33,'HAVERW for table'!CZ33)</f>
        <v>107.42</v>
      </c>
      <c r="CP30" s="159">
        <f>_xlfn.IFNA('HAVERW for table'!DA33,'HAVERW for table'!DA33)</f>
        <v>106.03</v>
      </c>
      <c r="CQ30" s="159">
        <f>_xlfn.IFNA('HAVERW for table'!DB33,'HAVERW for table'!DB33)</f>
        <v>108.748</v>
      </c>
      <c r="CR30" s="160">
        <f>_xlfn.IFNA('HAVERW for table'!DC33,'HAVERW for table'!DC33)</f>
        <v>121.33799999999999</v>
      </c>
      <c r="CS30" s="159">
        <f>_xlfn.IFNA('HAVERW for table'!DD33,'HAVERW for table'!DD33)</f>
        <v>123.276</v>
      </c>
      <c r="CT30" s="159">
        <f>_xlfn.IFNA('HAVERW for table'!DE33,'HAVERW for table'!DE33)</f>
        <v>122.85800000000002</v>
      </c>
      <c r="CU30" s="159">
        <f>_xlfn.IFNA('HAVERW for table'!DF33,'HAVERW for table'!DF33)</f>
        <v>142.846</v>
      </c>
      <c r="CV30" s="161">
        <f>_xlfn.IFNA('HAVERW for table'!DG33,'HAVERW for table'!DG33)</f>
        <v>99.10333333333331</v>
      </c>
      <c r="CW30" s="162">
        <f>_xlfn.IFNA('HAVERW for table'!DH33,'HAVERW for table'!DH33)</f>
        <v>96.592500000000001</v>
      </c>
      <c r="CX30" s="159">
        <f>_xlfn.IFNA('HAVERW for table'!DI33,'HAVERW for table'!DI33)</f>
        <v>102.94200000000001</v>
      </c>
      <c r="CY30" s="159">
        <f>_xlfn.IFNA('HAVERW for table'!DJ33,'HAVERW for table'!DJ33)</f>
        <v>103.3</v>
      </c>
      <c r="CZ30" s="159">
        <f>_xlfn.IFNA('HAVERW for table'!DK33,'HAVERW for table'!DK33)</f>
        <v>103.53399999999999</v>
      </c>
      <c r="DA30" s="160">
        <f>_xlfn.IFNA('HAVERW for table'!DL33,'HAVERW for table'!DL33)</f>
        <v>109.79199999999999</v>
      </c>
      <c r="DB30" s="159">
        <f>_xlfn.IFNA('HAVERW for table'!DM33,'HAVERW for table'!DM33)</f>
        <v>108.06800000000001</v>
      </c>
      <c r="DC30" s="159">
        <f>_xlfn.IFNA('HAVERW for table'!DN33,'HAVERW for table'!DN33)</f>
        <v>107.68400000000001</v>
      </c>
      <c r="DD30" s="159">
        <f>_xlfn.IFNA('HAVERW for table'!DO33,'HAVERW for table'!DO33)</f>
        <v>103.03</v>
      </c>
      <c r="DE30" s="163">
        <f>_xlfn.IFNA('HAVERW for table'!DP33,'HAVERW for table'!DP33)</f>
        <v>114.578</v>
      </c>
      <c r="DF30" s="159">
        <f>_xlfn.IFNA('HAVERW for table'!DQ33,'HAVERW for table'!DQ33)</f>
        <v>114.84200000000001</v>
      </c>
      <c r="DG30" s="159">
        <f>_xlfn.IFNA('HAVERW for table'!DR33,'HAVERW for table'!DR33)</f>
        <v>109.86600000000001</v>
      </c>
      <c r="DH30" s="159">
        <f>_xlfn.IFNA('HAVERW for table'!DS33,'HAVERW for table'!DS33)</f>
        <v>107.43600000000001</v>
      </c>
      <c r="DI30" s="160">
        <f>_xlfn.IFNA('HAVERW for table'!DT33,'HAVERW for table'!DT33)</f>
        <v>118.46799999999999</v>
      </c>
      <c r="DJ30" s="159">
        <f>_xlfn.IFNA('HAVERW for table'!DU33,'HAVERW for table'!DU33)</f>
        <v>118.06599999999999</v>
      </c>
      <c r="DK30" s="159">
        <f>_xlfn.IFNA('HAVERW for table'!DV33,'HAVERW for table'!DV33)</f>
        <v>114.99250000000001</v>
      </c>
      <c r="DL30" s="159">
        <f>_xlfn.IFNA('HAVERW for table'!DW33,'HAVERW for table'!DW33)</f>
        <v>105.57000000000001</v>
      </c>
      <c r="DM30" s="164">
        <f>_xlfn.IFNA('HAVERW for table'!DX33,'HAVERW for table'!DX33)</f>
        <v>112.22799999999999</v>
      </c>
      <c r="DN30" s="159">
        <f>_xlfn.IFNA('HAVERW for table'!DY33,'HAVERW for table'!DY33)</f>
        <v>118.30500000000001</v>
      </c>
      <c r="DO30" s="159">
        <f>_xlfn.IFNA('HAVERW for table'!DZ33,'HAVERW for table'!DZ33)</f>
        <v>115.26399999999998</v>
      </c>
      <c r="DP30" s="160"/>
      <c r="EF30" s="22"/>
      <c r="EG30" s="22"/>
      <c r="EH30" s="22"/>
      <c r="EI30" s="22"/>
      <c r="EJ30" s="22"/>
      <c r="EK30" s="22"/>
      <c r="EL30" s="22"/>
      <c r="EM30" s="22"/>
      <c r="EN30" s="22"/>
      <c r="EO30" s="22"/>
      <c r="EP30" s="22"/>
      <c r="EQ30" s="22"/>
      <c r="ER30" s="22"/>
      <c r="ES30" s="22"/>
      <c r="ET30" s="22"/>
      <c r="EU30" s="22"/>
      <c r="EV30" s="22"/>
      <c r="EW30" s="22"/>
      <c r="EX30" s="22"/>
      <c r="EY30" s="22"/>
      <c r="EZ30" s="22"/>
      <c r="FA30" s="22"/>
      <c r="FB30" s="22"/>
      <c r="FC30" s="22"/>
      <c r="FD30" s="22"/>
      <c r="FE30" s="22"/>
      <c r="FF30" s="22"/>
      <c r="FG30" s="22"/>
      <c r="FH30" s="22"/>
      <c r="FI30" s="22"/>
      <c r="FJ30" s="22"/>
      <c r="FK30" s="22"/>
      <c r="FL30" s="22"/>
      <c r="FM30" s="22"/>
      <c r="FN30" s="22"/>
      <c r="FO30" s="22"/>
      <c r="FP30" s="22"/>
      <c r="FQ30" s="22"/>
      <c r="FR30" s="22"/>
      <c r="FS30" s="22"/>
      <c r="FT30" s="22"/>
      <c r="FU30" s="22"/>
      <c r="FV30" s="22"/>
      <c r="FW30" s="22"/>
      <c r="FX30" s="22"/>
      <c r="FY30" s="22"/>
      <c r="FZ30" s="22"/>
      <c r="GA30" s="22"/>
      <c r="GB30" s="22"/>
      <c r="GC30" s="22"/>
      <c r="GD30" s="22"/>
      <c r="GE30" s="22"/>
      <c r="GF30" s="22"/>
      <c r="GG30" s="22"/>
      <c r="GH30" s="22"/>
      <c r="GI30" s="22"/>
      <c r="GJ30" s="22"/>
      <c r="GK30" s="22"/>
      <c r="GL30" s="22"/>
      <c r="GM30" s="22"/>
      <c r="GN30" s="22"/>
      <c r="GO30" s="22"/>
      <c r="GP30" s="22"/>
      <c r="GQ30" s="22"/>
      <c r="GR30" s="22"/>
      <c r="GS30" s="22"/>
      <c r="GT30" s="22"/>
      <c r="GU30" s="22"/>
      <c r="GV30" s="22"/>
      <c r="GW30" s="22"/>
      <c r="GX30" s="22"/>
      <c r="GY30" s="22"/>
      <c r="GZ30" s="22"/>
      <c r="HA30" s="22"/>
      <c r="HB30" s="22"/>
      <c r="HC30" s="22"/>
      <c r="HD30" s="22"/>
      <c r="HE30" s="22"/>
      <c r="HF30" s="22"/>
      <c r="HG30" s="22"/>
      <c r="HI30" s="22"/>
      <c r="HJ30" s="22"/>
      <c r="HK30" s="22"/>
      <c r="HL30" s="22"/>
      <c r="HM30" s="22"/>
      <c r="HN30" s="22"/>
      <c r="HO30" s="22"/>
      <c r="HP30" s="22"/>
      <c r="HQ30" s="22"/>
      <c r="HR30" s="22"/>
      <c r="HU30" s="22"/>
      <c r="HV30" s="22"/>
      <c r="HW30" s="22"/>
      <c r="HX30" s="22"/>
      <c r="HY30" s="22"/>
      <c r="HZ30" s="22"/>
      <c r="IA30" s="22"/>
      <c r="IB30" s="22"/>
      <c r="IC30" s="22"/>
    </row>
    <row r="31" spans="2:237" s="4" customFormat="1" ht="16" x14ac:dyDescent="0.35">
      <c r="B31" s="37"/>
      <c r="C31" s="93"/>
      <c r="D31" s="107" t="s">
        <v>751</v>
      </c>
      <c r="E31" s="159">
        <f>_xlfn.IFNA('HAVERW for table'!P34,'HAVERW for table'!P34)</f>
        <v>109.346</v>
      </c>
      <c r="F31" s="166">
        <f>_xlfn.IFNA('HAVERW for table'!Q34,'HAVERW for table'!Q34)</f>
        <v>103.744</v>
      </c>
      <c r="G31" s="166">
        <f>_xlfn.IFNA('HAVERW for table'!R34,'HAVERW for table'!R34)</f>
        <v>95.070000000000007</v>
      </c>
      <c r="H31" s="166">
        <f>_xlfn.IFNA('HAVERW for table'!S34,'HAVERW for table'!S34)</f>
        <v>76.45</v>
      </c>
      <c r="I31" s="167">
        <f>_xlfn.IFNA('HAVERW for table'!T34,'HAVERW for table'!T34)</f>
        <v>39.058000000000007</v>
      </c>
      <c r="J31" s="166">
        <f>_xlfn.IFNA('HAVERW for table'!U34,'HAVERW for table'!U34)</f>
        <v>35.14</v>
      </c>
      <c r="K31" s="166">
        <f>_xlfn.IFNA('HAVERW for table'!V34,'HAVERW for table'!V34)</f>
        <v>34.47</v>
      </c>
      <c r="L31" s="166">
        <f>_xlfn.IFNA('HAVERW for table'!W34,'HAVERW for table'!W34)</f>
        <v>35.989999999999995</v>
      </c>
      <c r="M31" s="167">
        <f>_xlfn.IFNA('HAVERW for table'!X34,'HAVERW for table'!X34)</f>
        <v>40.56</v>
      </c>
      <c r="N31" s="166">
        <f>_xlfn.IFNA('HAVERW for table'!Y34,'HAVERW for table'!Y34)</f>
        <v>42.150000000000006</v>
      </c>
      <c r="O31" s="166">
        <f>_xlfn.IFNA('HAVERW for table'!Z34,'HAVERW for table'!Z34)</f>
        <v>45.196000000000005</v>
      </c>
      <c r="P31" s="166">
        <f>_xlfn.IFNA('HAVERW for table'!AA34,'HAVERW for table'!AA34)</f>
        <v>50.58</v>
      </c>
      <c r="Q31" s="167">
        <f>_xlfn.IFNA('HAVERW for table'!AB34,'HAVERW for table'!AB34)</f>
        <v>55.612500000000004</v>
      </c>
      <c r="R31" s="166">
        <f>_xlfn.IFNA('HAVERW for table'!AC34,'HAVERW for table'!AC34)</f>
        <v>63.6</v>
      </c>
      <c r="S31" s="166">
        <f>_xlfn.IFNA('HAVERW for table'!AD34,'HAVERW for table'!AD34)</f>
        <v>60.493999999999993</v>
      </c>
      <c r="T31" s="166">
        <f>_xlfn.IFNA('HAVERW for table'!AE34,'HAVERW for table'!AE34)</f>
        <v>63.744000000000007</v>
      </c>
      <c r="U31" s="166">
        <f>_xlfn.IFNA('HAVERW for table'!AF34,'HAVERW for table'!AF34)</f>
        <v>68.582000000000008</v>
      </c>
      <c r="V31" s="167">
        <f>_xlfn.IFNA('HAVERW for table'!AG34,'HAVERW for table'!AG34)</f>
        <v>76.414000000000001</v>
      </c>
      <c r="W31" s="166">
        <f>_xlfn.IFNA('HAVERW for table'!AH34,'HAVERW for table'!AH34)</f>
        <v>76.05</v>
      </c>
      <c r="X31" s="166">
        <f>_xlfn.IFNA('HAVERW for table'!AI34,'HAVERW for table'!AI34)</f>
        <v>80.753999999999991</v>
      </c>
      <c r="Y31" s="166">
        <f>_xlfn.IFNA('HAVERW for table'!AJ34,'HAVERW for table'!AJ34)</f>
        <v>84.17</v>
      </c>
      <c r="Z31" s="167">
        <f>_xlfn.IFNA('HAVERW for table'!AK34,'HAVERW for table'!AK34)</f>
        <v>84.722000000000008</v>
      </c>
      <c r="AA31" s="166">
        <f>_xlfn.IFNA('HAVERW for table'!AL34,'HAVERW for table'!AL34)</f>
        <v>91.968000000000004</v>
      </c>
      <c r="AB31" s="166">
        <f>_xlfn.IFNA('HAVERW for table'!AM34,'HAVERW for table'!AM34)</f>
        <v>91.881999999999991</v>
      </c>
      <c r="AC31" s="166">
        <f>_xlfn.IFNA('HAVERW for table'!AN34,'HAVERW for table'!AN34)</f>
        <v>89.58</v>
      </c>
      <c r="AD31" s="166">
        <f>_xlfn.IFNA('HAVERW for table'!AO34,'HAVERW for table'!AO34)</f>
        <v>91.494</v>
      </c>
      <c r="AE31" s="167">
        <f>_xlfn.IFNA('HAVERW for table'!AP34,'HAVERW for table'!AP34)</f>
        <v>96.835000000000008</v>
      </c>
      <c r="AF31" s="166">
        <f>_xlfn.IFNA('HAVERW for table'!AQ34,'HAVERW for table'!AQ34)</f>
        <v>94.227999999999994</v>
      </c>
      <c r="AG31" s="166">
        <f>_xlfn.IFNA('HAVERW for table'!AR34,'HAVERW for table'!AR34)</f>
        <v>95.001999999999981</v>
      </c>
      <c r="AH31" s="166">
        <f>_xlfn.IFNA('HAVERW for table'!AS34,'HAVERW for table'!AS34)</f>
        <v>91.52000000000001</v>
      </c>
      <c r="AI31" s="167">
        <f>_xlfn.IFNA('HAVERW for table'!AT34,'HAVERW for table'!AT34)</f>
        <v>89.522000000000006</v>
      </c>
      <c r="AJ31" s="166">
        <f>_xlfn.IFNA('HAVERW for table'!AU34,'HAVERW for table'!AU34)</f>
        <v>85.724000000000004</v>
      </c>
      <c r="AK31" s="166">
        <f>_xlfn.IFNA('HAVERW for table'!AV34,'HAVERW for table'!AV34)</f>
        <v>85.448000000000008</v>
      </c>
      <c r="AL31" s="166">
        <f>_xlfn.IFNA('HAVERW for table'!AW34,'HAVERW for table'!AW34)</f>
        <v>83.438000000000017</v>
      </c>
      <c r="AM31" s="167">
        <f>_xlfn.IFNA('HAVERW for table'!AX34,'HAVERW for table'!AX34)</f>
        <v>82.134</v>
      </c>
      <c r="AN31" s="166">
        <f>_xlfn.IFNA('HAVERW for table'!AY34,'HAVERW for table'!AY34)</f>
        <v>85.962000000000003</v>
      </c>
      <c r="AO31" s="166">
        <f>_xlfn.IFNA('HAVERW for table'!AZ34,'HAVERW for table'!AZ34)</f>
        <v>70.453999999999994</v>
      </c>
      <c r="AP31" s="166">
        <f>_xlfn.IFNA('HAVERW for table'!BA34,'HAVERW for table'!BA34)</f>
        <v>65.238</v>
      </c>
      <c r="AQ31" s="167">
        <f>_xlfn.IFNA('HAVERW for table'!BB34,'HAVERW for table'!BB34)</f>
        <v>69.122</v>
      </c>
      <c r="AR31" s="166">
        <f>_xlfn.IFNA('HAVERW for table'!BC34,'HAVERW for table'!BC34)</f>
        <v>72.968000000000004</v>
      </c>
      <c r="AS31" s="166">
        <f>_xlfn.IFNA('HAVERW for table'!BD34,'HAVERW for table'!BD34)</f>
        <v>82.777999999999992</v>
      </c>
      <c r="AT31" s="166">
        <f>_xlfn.IFNA('HAVERW for table'!BE34,'HAVERW for table'!BE34)</f>
        <v>82.468000000000004</v>
      </c>
      <c r="AU31" s="166">
        <f>_xlfn.IFNA('HAVERW for table'!BF34,'HAVERW for table'!BF34)</f>
        <v>81.474999999999994</v>
      </c>
      <c r="AV31" s="167">
        <f>_xlfn.IFNA('HAVERW for table'!BG34,'HAVERW for table'!BG34)</f>
        <v>57.696666666666665</v>
      </c>
      <c r="AW31" s="166">
        <f>_xlfn.IFNA('HAVERW for table'!BH34,'HAVERW for table'!BH34)</f>
        <v>54.1</v>
      </c>
      <c r="AX31" s="166">
        <f>_xlfn.IFNA('HAVERW for table'!BI34,'HAVERW for table'!BI34)</f>
        <v>55.419999999999995</v>
      </c>
      <c r="AY31" s="166">
        <f>_xlfn.IFNA('HAVERW for table'!BJ34,'HAVERW for table'!BJ34)</f>
        <v>55.510000000000005</v>
      </c>
      <c r="AZ31" s="167">
        <f>_xlfn.IFNA('HAVERW for table'!BK34,'HAVERW for table'!BK34)</f>
        <v>58.279999999999994</v>
      </c>
      <c r="BA31" s="166">
        <f>_xlfn.IFNA('HAVERW for table'!BL34,'HAVERW for table'!BL34)</f>
        <v>62.220000000000006</v>
      </c>
      <c r="BB31" s="166">
        <f>_xlfn.IFNA('HAVERW for table'!BM34,'HAVERW for table'!BM34)</f>
        <v>61.64</v>
      </c>
      <c r="BC31" s="166">
        <f>_xlfn.IFNA('HAVERW for table'!BN34,'HAVERW for table'!BN34)</f>
        <v>63.988</v>
      </c>
      <c r="BD31" s="167">
        <f>_xlfn.IFNA('HAVERW for table'!BO34,'HAVERW for table'!BO34)</f>
        <v>64.384</v>
      </c>
      <c r="BE31" s="166">
        <f>_xlfn.IFNA('HAVERW for table'!BP34,'HAVERW for table'!BP34)</f>
        <v>72.109999999999985</v>
      </c>
      <c r="BF31" s="166">
        <f>_xlfn.IFNA('HAVERW for table'!BQ34,'HAVERW for table'!BQ34)</f>
        <v>72.193999999999988</v>
      </c>
      <c r="BG31" s="166">
        <f>_xlfn.IFNA('HAVERW for table'!BR34,'HAVERW for table'!BR34)</f>
        <v>75.445999999999998</v>
      </c>
      <c r="BH31" s="166">
        <f>_xlfn.IFNA('HAVERW for table'!BS34,'HAVERW for table'!BS34)</f>
        <v>76.338000000000008</v>
      </c>
      <c r="BI31" s="167">
        <f>_xlfn.IFNA('HAVERW for table'!BT34,'HAVERW for table'!BT34)</f>
        <v>81.032499999999999</v>
      </c>
      <c r="BJ31" s="166">
        <f>_xlfn.IFNA('HAVERW for table'!BU34,'HAVERW for table'!BU34)</f>
        <v>85.987499999999997</v>
      </c>
      <c r="BK31" s="166">
        <f>_xlfn.IFNA('HAVERW for table'!BV34,'HAVERW for table'!BV34)</f>
        <v>87.292000000000002</v>
      </c>
      <c r="BL31" s="166">
        <f>_xlfn.IFNA('HAVERW for table'!BW34,'HAVERW for table'!BW34)</f>
        <v>96.149999999999991</v>
      </c>
      <c r="BM31" s="167">
        <f>_xlfn.IFNA('HAVERW for table'!BX34,'HAVERW for table'!BX34)</f>
        <v>98.8</v>
      </c>
      <c r="BN31" s="166">
        <f>_xlfn.IFNA('HAVERW for table'!BY34,'HAVERW for table'!BY34)</f>
        <v>99.69</v>
      </c>
      <c r="BO31" s="166">
        <f>_xlfn.IFNA('HAVERW for table'!BZ34,'HAVERW for table'!BZ34)</f>
        <v>96.968000000000004</v>
      </c>
      <c r="BP31" s="166">
        <f>_xlfn.IFNA('HAVERW for table'!CA34,'HAVERW for table'!CA34)</f>
        <v>98.972000000000008</v>
      </c>
      <c r="BQ31" s="166">
        <f>_xlfn.IFNA('HAVERW for table'!CB34,'HAVERW for table'!CB34)</f>
        <v>103.88399999999999</v>
      </c>
      <c r="BR31" s="167">
        <f>_xlfn.IFNA('HAVERW for table'!CC34,'HAVERW for table'!CC34)</f>
        <v>117.155</v>
      </c>
      <c r="BS31" s="166">
        <f>_xlfn.IFNA('HAVERW for table'!CD34,'HAVERW for table'!CD34)</f>
        <v>112.43600000000001</v>
      </c>
      <c r="BT31" s="166">
        <f>_xlfn.IFNA('HAVERW for table'!CE34,'HAVERW for table'!CE34)</f>
        <v>110.99600000000001</v>
      </c>
      <c r="BU31" s="166">
        <f>_xlfn.IFNA('HAVERW for table'!CF34,'HAVERW for table'!CF34)</f>
        <v>108.184</v>
      </c>
      <c r="BV31" s="167">
        <f>_xlfn.IFNA('HAVERW for table'!CG34,'HAVERW for table'!CG34)</f>
        <v>111.49600000000001</v>
      </c>
      <c r="BW31" s="166">
        <f>_xlfn.IFNA('HAVERW for table'!CH34,'HAVERW for table'!CH34)</f>
        <v>111.16799999999998</v>
      </c>
      <c r="BX31" s="166">
        <f>_xlfn.IFNA('HAVERW for table'!CI34,'HAVERW for table'!CI34)</f>
        <v>110.03600000000002</v>
      </c>
      <c r="BY31" s="166">
        <f>_xlfn.IFNA('HAVERW for table'!CJ34,'HAVERW for table'!CJ34)</f>
        <v>117.258</v>
      </c>
      <c r="BZ31" s="167">
        <f>_xlfn.IFNA('HAVERW for table'!CK34,'HAVERW for table'!CK34)</f>
        <v>117.08800000000001</v>
      </c>
      <c r="CA31" s="166">
        <f>_xlfn.IFNA('HAVERW for table'!CL34,'HAVERW for table'!CL34)</f>
        <v>116.41800000000001</v>
      </c>
      <c r="CB31" s="166">
        <f>_xlfn.IFNA('HAVERW for table'!CM34,'HAVERW for table'!CM34)</f>
        <v>112.74600000000001</v>
      </c>
      <c r="CC31" s="166">
        <f>_xlfn.IFNA('HAVERW for table'!CN34,'HAVERW for table'!CN34)</f>
        <v>115.38799999999999</v>
      </c>
      <c r="CD31" s="166">
        <f>_xlfn.IFNA('HAVERW for table'!CO34,'HAVERW for table'!CO34)</f>
        <v>114.154</v>
      </c>
      <c r="CE31" s="167">
        <f>_xlfn.IFNA('HAVERW for table'!CP34,'HAVERW for table'!CP34)</f>
        <v>118.03749999999999</v>
      </c>
      <c r="CF31" s="166">
        <f>_xlfn.IFNA('HAVERW for table'!CQ34,'HAVERW for table'!CQ34)</f>
        <v>117.13800000000001</v>
      </c>
      <c r="CG31" s="166">
        <f>_xlfn.IFNA('HAVERW for table'!CR34,'HAVERW for table'!CR34)</f>
        <v>115.91800000000001</v>
      </c>
      <c r="CH31" s="166">
        <f>_xlfn.IFNA('HAVERW for table'!CS34,'HAVERW for table'!CS34)</f>
        <v>117.41800000000001</v>
      </c>
      <c r="CI31" s="167">
        <f>_xlfn.IFNA('HAVERW for table'!CT34,'HAVERW for table'!CT34)</f>
        <v>155.44400000000002</v>
      </c>
      <c r="CJ31" s="166">
        <f>_xlfn.IFNA('HAVERW for table'!CU34,'HAVERW for table'!CU34)</f>
        <v>116.322</v>
      </c>
      <c r="CK31" s="166">
        <f>_xlfn.IFNA('HAVERW for table'!CV34,'HAVERW for table'!CV34)</f>
        <v>106.626</v>
      </c>
      <c r="CL31" s="166">
        <f>_xlfn.IFNA('HAVERW for table'!CW34,'HAVERW for table'!CW34)</f>
        <v>105.252</v>
      </c>
      <c r="CM31" s="167">
        <f>_xlfn.IFNA('HAVERW for table'!CX34,'HAVERW for table'!CX34)</f>
        <v>111.56399999999999</v>
      </c>
      <c r="CN31" s="166">
        <f>_xlfn.IFNA('HAVERW for table'!CY34,'HAVERW for table'!CY34)</f>
        <v>117.732</v>
      </c>
      <c r="CO31" s="166">
        <f>_xlfn.IFNA('HAVERW for table'!CZ34,'HAVERW for table'!CZ34)</f>
        <v>118.91399999999999</v>
      </c>
      <c r="CP31" s="166">
        <f>_xlfn.IFNA('HAVERW for table'!DA34,'HAVERW for table'!DA34)</f>
        <v>117.748</v>
      </c>
      <c r="CQ31" s="166">
        <f>_xlfn.IFNA('HAVERW for table'!DB34,'HAVERW for table'!DB34)</f>
        <v>120.35799999999999</v>
      </c>
      <c r="CR31" s="167">
        <f>_xlfn.IFNA('HAVERW for table'!DC34,'HAVERW for table'!DC34)</f>
        <v>125.04</v>
      </c>
      <c r="CS31" s="166">
        <f>_xlfn.IFNA('HAVERW for table'!DD34,'HAVERW for table'!DD34)</f>
        <v>121.85799999999999</v>
      </c>
      <c r="CT31" s="166">
        <f>_xlfn.IFNA('HAVERW for table'!DE34,'HAVERW for table'!DE34)</f>
        <v>117.56000000000002</v>
      </c>
      <c r="CU31" s="166">
        <f>_xlfn.IFNA('HAVERW for table'!DF34,'HAVERW for table'!DF34)</f>
        <v>113.23400000000001</v>
      </c>
      <c r="CV31" s="168">
        <f>_xlfn.IFNA('HAVERW for table'!DG34,'HAVERW for table'!DG34)</f>
        <v>90.583333333333329</v>
      </c>
      <c r="CW31" s="169">
        <f>_xlfn.IFNA('HAVERW for table'!DH34,'HAVERW for table'!DH34)</f>
        <v>86.94</v>
      </c>
      <c r="CX31" s="166">
        <f>_xlfn.IFNA('HAVERW for table'!DI34,'HAVERW for table'!DI34)</f>
        <v>97.468000000000004</v>
      </c>
      <c r="CY31" s="166">
        <f>_xlfn.IFNA('HAVERW for table'!DJ34,'HAVERW for table'!DJ34)</f>
        <v>108.26200000000001</v>
      </c>
      <c r="CZ31" s="166">
        <f>_xlfn.IFNA('HAVERW for table'!DK34,'HAVERW for table'!DK34)</f>
        <v>110.89400000000001</v>
      </c>
      <c r="DA31" s="167">
        <f>_xlfn.IFNA('HAVERW for table'!DL34,'HAVERW for table'!DL34)</f>
        <v>115.63</v>
      </c>
      <c r="DB31" s="166">
        <f>_xlfn.IFNA('HAVERW for table'!DM34,'HAVERW for table'!DM34)</f>
        <v>113.91799999999998</v>
      </c>
      <c r="DC31" s="166">
        <f>_xlfn.IFNA('HAVERW for table'!DN34,'HAVERW for table'!DN34)</f>
        <v>115.276</v>
      </c>
      <c r="DD31" s="166">
        <f>_xlfn.IFNA('HAVERW for table'!DO34,'HAVERW for table'!DO34)</f>
        <v>110.756</v>
      </c>
      <c r="DE31" s="168">
        <f>_xlfn.IFNA('HAVERW for table'!DP34,'HAVERW for table'!DP34)</f>
        <v>133.404</v>
      </c>
      <c r="DF31" s="166">
        <f>_xlfn.IFNA('HAVERW for table'!DQ34,'HAVERW for table'!DQ34)</f>
        <v>118.03599999999999</v>
      </c>
      <c r="DG31" s="166">
        <f>_xlfn.IFNA('HAVERW for table'!DR34,'HAVERW for table'!DR34)</f>
        <v>118.06799999999998</v>
      </c>
      <c r="DH31" s="166">
        <f>_xlfn.IFNA('HAVERW for table'!DS34,'HAVERW for table'!DS34)</f>
        <v>117.946</v>
      </c>
      <c r="DI31" s="167">
        <f>_xlfn.IFNA('HAVERW for table'!DT34,'HAVERW for table'!DT34)</f>
        <v>123.24000000000001</v>
      </c>
      <c r="DJ31" s="166">
        <f>_xlfn.IFNA('HAVERW for table'!DU34,'HAVERW for table'!DU34)</f>
        <v>127.648</v>
      </c>
      <c r="DK31" s="166">
        <f>_xlfn.IFNA('HAVERW for table'!DV34,'HAVERW for table'!DV34)</f>
        <v>136.92250000000001</v>
      </c>
      <c r="DL31" s="166">
        <f>_xlfn.IFNA('HAVERW for table'!DW34,'HAVERW for table'!DW34)</f>
        <v>120.32499999999999</v>
      </c>
      <c r="DM31" s="168">
        <f>_xlfn.IFNA('HAVERW for table'!DX34,'HAVERW for table'!DX34)</f>
        <v>123.16799999999998</v>
      </c>
      <c r="DN31" s="166">
        <f>_xlfn.IFNA('HAVERW for table'!DY34,'HAVERW for table'!DY34)</f>
        <v>130.96249999999998</v>
      </c>
      <c r="DO31" s="166">
        <f>_xlfn.IFNA('HAVERW for table'!DZ34,'HAVERW for table'!DZ34)</f>
        <v>128.762</v>
      </c>
      <c r="DP31" s="167"/>
      <c r="EF31" s="22"/>
      <c r="EG31" s="22"/>
      <c r="EH31" s="22"/>
      <c r="EI31" s="22"/>
      <c r="EJ31" s="22"/>
      <c r="EK31" s="22"/>
      <c r="EL31" s="22"/>
      <c r="EM31" s="22"/>
      <c r="EN31" s="22"/>
      <c r="EO31" s="22"/>
      <c r="EP31" s="22"/>
      <c r="EQ31" s="22"/>
      <c r="ER31" s="22"/>
      <c r="ES31" s="22"/>
      <c r="ET31" s="22"/>
      <c r="EU31" s="22"/>
      <c r="EV31" s="22"/>
      <c r="EW31" s="22"/>
      <c r="EX31" s="22"/>
      <c r="EY31" s="22"/>
      <c r="EZ31" s="22"/>
      <c r="FA31" s="22"/>
      <c r="FB31" s="22"/>
      <c r="FC31" s="22"/>
      <c r="FD31" s="22"/>
      <c r="FE31" s="22"/>
      <c r="FF31" s="22"/>
      <c r="FG31" s="22"/>
      <c r="FH31" s="22"/>
      <c r="FI31" s="22"/>
      <c r="FJ31" s="22"/>
      <c r="FK31" s="22"/>
      <c r="FL31" s="22"/>
      <c r="FM31" s="22"/>
      <c r="FN31" s="22"/>
      <c r="FO31" s="22"/>
      <c r="FP31" s="22"/>
      <c r="FQ31" s="22"/>
      <c r="FR31" s="22"/>
      <c r="FS31" s="22"/>
      <c r="FT31" s="22"/>
      <c r="FU31" s="22"/>
      <c r="FV31" s="22"/>
      <c r="FW31" s="22"/>
      <c r="FX31" s="22"/>
      <c r="FY31" s="22"/>
      <c r="FZ31" s="22"/>
      <c r="GA31" s="22"/>
      <c r="GB31" s="22"/>
      <c r="GC31" s="22"/>
      <c r="GD31" s="22"/>
      <c r="GE31" s="22"/>
      <c r="GF31" s="22"/>
      <c r="GG31" s="22"/>
      <c r="GH31" s="22"/>
      <c r="GI31" s="22"/>
      <c r="GJ31" s="22"/>
      <c r="GK31" s="22"/>
      <c r="GL31" s="22"/>
      <c r="GM31" s="22"/>
      <c r="GN31" s="22"/>
      <c r="GO31" s="22"/>
      <c r="GP31" s="22"/>
      <c r="GQ31" s="22"/>
      <c r="GR31" s="22"/>
      <c r="GS31" s="22"/>
      <c r="GT31" s="22"/>
      <c r="GU31" s="22"/>
      <c r="GV31" s="22"/>
      <c r="GW31" s="22"/>
      <c r="GX31" s="22"/>
      <c r="GY31" s="22"/>
      <c r="GZ31" s="22"/>
      <c r="HA31" s="22"/>
      <c r="HB31" s="22"/>
      <c r="HC31" s="22"/>
      <c r="HD31" s="22"/>
      <c r="HE31" s="22"/>
      <c r="HF31" s="22"/>
      <c r="HG31" s="22"/>
      <c r="HI31" s="22"/>
      <c r="HJ31" s="22"/>
      <c r="HK31" s="22"/>
      <c r="HL31" s="22"/>
      <c r="HM31" s="22"/>
      <c r="HN31" s="22"/>
      <c r="HO31" s="22"/>
      <c r="HP31" s="22"/>
      <c r="HQ31" s="22"/>
      <c r="HR31" s="22"/>
      <c r="HU31" s="22"/>
      <c r="HV31" s="22"/>
      <c r="HW31" s="22"/>
      <c r="HX31" s="22"/>
      <c r="HY31" s="22"/>
      <c r="HZ31" s="22"/>
      <c r="IA31" s="22"/>
      <c r="IB31" s="22"/>
      <c r="IC31" s="22"/>
    </row>
    <row r="32" spans="2:237" x14ac:dyDescent="0.35">
      <c r="B32" s="82"/>
      <c r="C32" s="95"/>
      <c r="D32" s="108" t="s">
        <v>445</v>
      </c>
      <c r="E32" s="170"/>
      <c r="F32" s="172"/>
      <c r="G32" s="172"/>
      <c r="H32" s="172"/>
      <c r="I32" s="173"/>
      <c r="J32" s="172"/>
      <c r="K32" s="172"/>
      <c r="L32" s="172"/>
      <c r="M32" s="173"/>
      <c r="N32" s="172"/>
      <c r="O32" s="172"/>
      <c r="P32" s="172"/>
      <c r="Q32" s="173"/>
      <c r="R32" s="172"/>
      <c r="S32" s="172"/>
      <c r="T32" s="172"/>
      <c r="U32" s="172"/>
      <c r="V32" s="173"/>
      <c r="W32" s="172"/>
      <c r="X32" s="172"/>
      <c r="Y32" s="172"/>
      <c r="Z32" s="173"/>
      <c r="AA32" s="172"/>
      <c r="AB32" s="172"/>
      <c r="AC32" s="172"/>
      <c r="AD32" s="172"/>
      <c r="AE32" s="173"/>
      <c r="AF32" s="172"/>
      <c r="AG32" s="172"/>
      <c r="AH32" s="172"/>
      <c r="AI32" s="173"/>
      <c r="AJ32" s="172"/>
      <c r="AK32" s="172"/>
      <c r="AL32" s="172"/>
      <c r="AM32" s="173"/>
      <c r="AN32" s="172"/>
      <c r="AO32" s="172"/>
      <c r="AP32" s="172"/>
      <c r="AQ32" s="173"/>
      <c r="AR32" s="172"/>
      <c r="AS32" s="172"/>
      <c r="AT32" s="172"/>
      <c r="AU32" s="172"/>
      <c r="AV32" s="173"/>
      <c r="AW32" s="172"/>
      <c r="AX32" s="172"/>
      <c r="AY32" s="172"/>
      <c r="AZ32" s="173"/>
      <c r="BA32" s="172"/>
      <c r="BB32" s="172"/>
      <c r="BC32" s="172"/>
      <c r="BD32" s="173"/>
      <c r="BE32" s="172"/>
      <c r="BF32" s="172"/>
      <c r="BG32" s="172"/>
      <c r="BH32" s="172"/>
      <c r="BI32" s="173"/>
      <c r="BJ32" s="172"/>
      <c r="BK32" s="172"/>
      <c r="BL32" s="172"/>
      <c r="BM32" s="173"/>
      <c r="BN32" s="172"/>
      <c r="BO32" s="172"/>
      <c r="BP32" s="172"/>
      <c r="BQ32" s="172"/>
      <c r="BR32" s="173"/>
      <c r="BS32" s="172"/>
      <c r="BT32" s="172"/>
      <c r="BU32" s="172"/>
      <c r="BV32" s="173"/>
      <c r="BW32" s="172"/>
      <c r="BX32" s="172"/>
      <c r="BY32" s="172"/>
      <c r="BZ32" s="173"/>
      <c r="CA32" s="172"/>
      <c r="CB32" s="172"/>
      <c r="CC32" s="172"/>
      <c r="CD32" s="172"/>
      <c r="CE32" s="173"/>
      <c r="CF32" s="172"/>
      <c r="CG32" s="172"/>
      <c r="CH32" s="172"/>
      <c r="CI32" s="173"/>
      <c r="CJ32" s="172"/>
      <c r="CK32" s="172"/>
      <c r="CL32" s="172"/>
      <c r="CM32" s="173"/>
      <c r="CN32" s="172"/>
      <c r="CO32" s="172"/>
      <c r="CP32" s="172"/>
      <c r="CQ32" s="172"/>
      <c r="CR32" s="173"/>
      <c r="CS32" s="172"/>
      <c r="CT32" s="172"/>
      <c r="CU32" s="172"/>
      <c r="CV32" s="174"/>
      <c r="CW32" s="175"/>
      <c r="CX32" s="172"/>
      <c r="CY32" s="172"/>
      <c r="CZ32" s="172"/>
      <c r="DA32" s="173"/>
      <c r="DB32" s="172"/>
      <c r="DC32" s="172"/>
      <c r="DD32" s="172"/>
      <c r="DE32" s="176"/>
      <c r="DF32" s="172"/>
      <c r="DG32" s="172"/>
      <c r="DH32" s="172"/>
      <c r="DI32" s="173"/>
      <c r="DJ32" s="172"/>
      <c r="DK32" s="172"/>
      <c r="DL32" s="172"/>
      <c r="DM32" s="177"/>
      <c r="DN32" s="172"/>
      <c r="DO32" s="172"/>
      <c r="DP32" s="173"/>
      <c r="DQ32" s="4"/>
      <c r="DR32" s="4"/>
      <c r="DS32" s="4"/>
      <c r="DT32" s="4"/>
      <c r="DU32" s="4"/>
      <c r="DV32" s="4"/>
      <c r="DW32" s="4"/>
      <c r="DX32" s="4"/>
      <c r="DY32" s="4"/>
      <c r="DZ32" s="4"/>
      <c r="EA32" s="4"/>
      <c r="EB32" s="4"/>
      <c r="EC32" s="4"/>
      <c r="ED32" s="4"/>
      <c r="EE32" s="4"/>
      <c r="EF32" s="22"/>
      <c r="EG32" s="22"/>
      <c r="EH32" s="22"/>
      <c r="EI32" s="22"/>
      <c r="EJ32" s="22"/>
      <c r="EK32" s="22"/>
      <c r="EL32" s="22"/>
      <c r="EM32" s="22"/>
      <c r="EN32" s="22"/>
      <c r="EO32" s="22"/>
      <c r="EP32" s="22"/>
      <c r="EQ32" s="22"/>
      <c r="ER32" s="22"/>
      <c r="ES32" s="22"/>
      <c r="ET32" s="22"/>
      <c r="EU32" s="22"/>
      <c r="EV32" s="22"/>
      <c r="EW32" s="22"/>
      <c r="EX32" s="22"/>
      <c r="EY32" s="22"/>
      <c r="EZ32" s="22"/>
      <c r="FA32" s="22"/>
      <c r="FB32" s="22"/>
      <c r="FC32" s="22"/>
      <c r="FD32" s="22"/>
      <c r="FE32" s="22"/>
      <c r="FF32" s="22"/>
      <c r="FG32" s="22"/>
      <c r="FH32" s="22"/>
      <c r="FI32" s="22"/>
      <c r="FJ32" s="22"/>
      <c r="FK32" s="22"/>
      <c r="FL32" s="22"/>
      <c r="FM32" s="22"/>
      <c r="FN32" s="22"/>
      <c r="FO32" s="22"/>
      <c r="FP32" s="22"/>
      <c r="FQ32" s="22"/>
      <c r="FR32" s="22"/>
      <c r="FS32" s="22"/>
      <c r="FT32" s="22"/>
      <c r="FU32" s="22"/>
      <c r="FV32" s="22"/>
      <c r="FW32" s="22"/>
      <c r="FX32" s="22"/>
      <c r="FY32" s="22"/>
      <c r="FZ32" s="22"/>
      <c r="GA32" s="22"/>
      <c r="GB32" s="22"/>
      <c r="GC32" s="22"/>
      <c r="GD32" s="22"/>
      <c r="GE32" s="22"/>
      <c r="GF32" s="22"/>
      <c r="GG32" s="22"/>
      <c r="GH32" s="22"/>
      <c r="GI32" s="22"/>
      <c r="GJ32" s="22"/>
      <c r="GK32" s="22"/>
      <c r="GL32" s="22"/>
      <c r="GM32" s="22"/>
      <c r="GN32" s="22"/>
      <c r="GO32" s="22"/>
      <c r="GP32" s="22"/>
      <c r="GQ32" s="22"/>
      <c r="GR32" s="22"/>
      <c r="GS32" s="22"/>
      <c r="GT32" s="22"/>
      <c r="GU32" s="22"/>
      <c r="GV32" s="22"/>
      <c r="GW32" s="22"/>
      <c r="GX32" s="22"/>
      <c r="GY32" s="22"/>
      <c r="GZ32" s="22"/>
      <c r="HA32" s="22"/>
      <c r="HB32" s="22"/>
      <c r="HC32" s="22"/>
      <c r="HD32" s="22"/>
      <c r="HE32" s="22"/>
      <c r="HF32" s="22"/>
      <c r="HG32" s="22"/>
      <c r="HH32" s="4"/>
      <c r="HI32" s="22"/>
      <c r="HJ32" s="22"/>
      <c r="HK32" s="22"/>
      <c r="HL32" s="22"/>
      <c r="HM32" s="22"/>
      <c r="HN32" s="22"/>
      <c r="HO32" s="22"/>
      <c r="HP32" s="22"/>
      <c r="HQ32" s="22"/>
      <c r="HR32" s="22"/>
      <c r="HS32" s="4"/>
      <c r="HT32" s="4"/>
      <c r="HU32" s="22"/>
      <c r="HV32" s="22"/>
      <c r="HW32" s="22"/>
      <c r="HX32" s="22"/>
      <c r="HY32" s="22"/>
      <c r="HZ32" s="22"/>
      <c r="IA32" s="22"/>
      <c r="IB32" s="22"/>
      <c r="IC32" s="22"/>
    </row>
    <row r="33" spans="2:237" s="4" customFormat="1" ht="16" x14ac:dyDescent="0.35">
      <c r="B33" s="37"/>
      <c r="C33" s="91"/>
      <c r="D33" s="106" t="s">
        <v>960</v>
      </c>
      <c r="E33" s="159">
        <f>_xlfn.IFNA('HAVERW for table'!P41,'HAVERW for table'!P41)</f>
        <v>-5.3452401863845589</v>
      </c>
      <c r="F33" s="159">
        <f>_xlfn.IFNA('HAVERW for table'!Q41,'HAVERW for table'!Q41)</f>
        <v>-12.706013425688855</v>
      </c>
      <c r="G33" s="159">
        <f>_xlfn.IFNA('HAVERW for table'!R41,'HAVERW for table'!R41)</f>
        <v>-42.33567950642918</v>
      </c>
      <c r="H33" s="159">
        <f>_xlfn.IFNA('HAVERW for table'!S41,'HAVERW for table'!S41)</f>
        <v>-79.778597785977851</v>
      </c>
      <c r="I33" s="160">
        <f>_xlfn.IFNA('HAVERW for table'!T41,'HAVERW for table'!T41)</f>
        <v>-89.690471380528535</v>
      </c>
      <c r="J33" s="159">
        <f>_xlfn.IFNA('HAVERW for table'!U41,'HAVERW for table'!U41)</f>
        <v>-91.910664743463172</v>
      </c>
      <c r="K33" s="159">
        <f>_xlfn.IFNA('HAVERW for table'!V41,'HAVERW for table'!V41)</f>
        <v>-91.820267031838412</v>
      </c>
      <c r="L33" s="159">
        <f>_xlfn.IFNA('HAVERW for table'!W41,'HAVERW for table'!W41)</f>
        <v>-90.966760526911997</v>
      </c>
      <c r="M33" s="160">
        <f>_xlfn.IFNA('HAVERW for table'!X41,'HAVERW for table'!X41)</f>
        <v>-90.8813900123059</v>
      </c>
      <c r="N33" s="159">
        <f>_xlfn.IFNA('HAVERW for table'!Y41,'HAVERW for table'!Y41)</f>
        <v>-90.543640140465143</v>
      </c>
      <c r="O33" s="159">
        <f>_xlfn.IFNA('HAVERW for table'!Z41,'HAVERW for table'!Z41)</f>
        <v>-90.028681709551066</v>
      </c>
      <c r="P33" s="159">
        <f>_xlfn.IFNA('HAVERW for table'!AA41,'HAVERW for table'!AA41)</f>
        <v>-89.845540008239098</v>
      </c>
      <c r="Q33" s="160">
        <f>_xlfn.IFNA('HAVERW for table'!AB41,'HAVERW for table'!AB41)</f>
        <v>-89.464586023320209</v>
      </c>
      <c r="R33" s="159">
        <f>_xlfn.IFNA('HAVERW for table'!AC41,'HAVERW for table'!AC41)</f>
        <v>-87.749916486665839</v>
      </c>
      <c r="S33" s="159">
        <f>_xlfn.IFNA('HAVERW for table'!AD41,'HAVERW for table'!AD41)</f>
        <v>-88.8121228384109</v>
      </c>
      <c r="T33" s="159">
        <f>_xlfn.IFNA('HAVERW for table'!AE41,'HAVERW for table'!AE41)</f>
        <v>-87.703691299751966</v>
      </c>
      <c r="U33" s="159">
        <f>_xlfn.IFNA('HAVERW for table'!AF41,'HAVERW for table'!AF41)</f>
        <v>-86.01539381258408</v>
      </c>
      <c r="V33" s="160">
        <f>_xlfn.IFNA('HAVERW for table'!AG41,'HAVERW for table'!AG41)</f>
        <v>-79.762931386358616</v>
      </c>
      <c r="W33" s="159">
        <f>_xlfn.IFNA('HAVERW for table'!AH41,'HAVERW for table'!AH41)</f>
        <v>-75.606621939375728</v>
      </c>
      <c r="X33" s="159">
        <f>_xlfn.IFNA('HAVERW for table'!AI41,'HAVERW for table'!AI41)</f>
        <v>-70.856758775205378</v>
      </c>
      <c r="Y33" s="159">
        <f>_xlfn.IFNA('HAVERW for table'!AJ41,'HAVERW for table'!AJ41)</f>
        <v>-66.599908480780968</v>
      </c>
      <c r="Z33" s="160">
        <f>_xlfn.IFNA('HAVERW for table'!AK41,'HAVERW for table'!AK41)</f>
        <v>-64.099185054768952</v>
      </c>
      <c r="AA33" s="159">
        <f>_xlfn.IFNA('HAVERW for table'!AL41,'HAVERW for table'!AL41)</f>
        <v>-58.236070590291455</v>
      </c>
      <c r="AB33" s="159">
        <f>_xlfn.IFNA('HAVERW for table'!AM41,'HAVERW for table'!AM41)</f>
        <v>-58.926513088655376</v>
      </c>
      <c r="AC33" s="159">
        <f>_xlfn.IFNA('HAVERW for table'!AN41,'HAVERW for table'!AN41)</f>
        <v>-58.783919279766117</v>
      </c>
      <c r="AD33" s="159">
        <f>_xlfn.IFNA('HAVERW for table'!AO41,'HAVERW for table'!AO41)</f>
        <v>-57.430911981361362</v>
      </c>
      <c r="AE33" s="160">
        <f>_xlfn.IFNA('HAVERW for table'!AP41,'HAVERW for table'!AP41)</f>
        <v>-58.227153377489806</v>
      </c>
      <c r="AF33" s="159">
        <f>_xlfn.IFNA('HAVERW for table'!AQ41,'HAVERW for table'!AQ41)</f>
        <v>-59.421303338948952</v>
      </c>
      <c r="AG33" s="159">
        <f>_xlfn.IFNA('HAVERW for table'!AR41,'HAVERW for table'!AR41)</f>
        <v>-59.773937274235401</v>
      </c>
      <c r="AH33" s="159">
        <f>_xlfn.IFNA('HAVERW for table'!AS41,'HAVERW for table'!AS41)</f>
        <v>-59.793283492064475</v>
      </c>
      <c r="AI33" s="160">
        <f>_xlfn.IFNA('HAVERW for table'!AT41,'HAVERW for table'!AT41)</f>
        <v>-61.285058466321438</v>
      </c>
      <c r="AJ33" s="159">
        <f>_xlfn.IFNA('HAVERW for table'!AU41,'HAVERW for table'!AU41)</f>
        <v>-62.271073665735635</v>
      </c>
      <c r="AK33" s="159">
        <f>_xlfn.IFNA('HAVERW for table'!AV41,'HAVERW for table'!AV41)</f>
        <v>-64.274664875213688</v>
      </c>
      <c r="AL33" s="159">
        <f>_xlfn.IFNA('HAVERW for table'!AW41,'HAVERW for table'!AW41)</f>
        <v>-66.043582352562652</v>
      </c>
      <c r="AM33" s="160">
        <f>_xlfn.IFNA('HAVERW for table'!AX41,'HAVERW for table'!AX41)</f>
        <v>-62.504219854891154</v>
      </c>
      <c r="AN33" s="159">
        <f>_xlfn.IFNA('HAVERW for table'!AY41,'HAVERW for table'!AY41)</f>
        <v>-66.259217315200502</v>
      </c>
      <c r="AO33" s="159">
        <f>_xlfn.IFNA('HAVERW for table'!AZ41,'HAVERW for table'!AZ41)</f>
        <v>-74.489133409646186</v>
      </c>
      <c r="AP33" s="159">
        <f>_xlfn.IFNA('HAVERW for table'!BA41,'HAVERW for table'!BA41)</f>
        <v>-77.139424732685868</v>
      </c>
      <c r="AQ33" s="160">
        <f>_xlfn.IFNA('HAVERW for table'!BB41,'HAVERW for table'!BB41)</f>
        <v>-77.792702857270783</v>
      </c>
      <c r="AR33" s="159">
        <f>_xlfn.IFNA('HAVERW for table'!BC41,'HAVERW for table'!BC41)</f>
        <v>-74.694064768296826</v>
      </c>
      <c r="AS33" s="159">
        <f>_xlfn.IFNA('HAVERW for table'!BD41,'HAVERW for table'!BD41)</f>
        <v>-70.887596758783374</v>
      </c>
      <c r="AT33" s="159">
        <f>_xlfn.IFNA('HAVERW for table'!BE41,'HAVERW for table'!BE41)</f>
        <v>-63.458186466281894</v>
      </c>
      <c r="AU33" s="159">
        <f>_xlfn.IFNA('HAVERW for table'!BF41,'HAVERW for table'!BF41)</f>
        <v>-70.623970281786995</v>
      </c>
      <c r="AV33" s="160">
        <f>_xlfn.IFNA('HAVERW for table'!BG41,'HAVERW for table'!BG41)</f>
        <v>-74.605554351071973</v>
      </c>
      <c r="AW33" s="159">
        <f>_xlfn.IFNA('HAVERW for table'!BH41,'HAVERW for table'!BH41)</f>
        <v>-72.398208611058109</v>
      </c>
      <c r="AX33" s="159">
        <f>_xlfn.IFNA('HAVERW for table'!BI41,'HAVERW for table'!BI41)</f>
        <v>-79.448294056300057</v>
      </c>
      <c r="AY33" s="159">
        <f>_xlfn.IFNA('HAVERW for table'!BJ41,'HAVERW for table'!BJ41)</f>
        <v>-82.081024895077221</v>
      </c>
      <c r="AZ33" s="160">
        <f>_xlfn.IFNA('HAVERW for table'!BK41,'HAVERW for table'!BK41)</f>
        <v>-82.351580270622748</v>
      </c>
      <c r="BA33" s="159">
        <f>_xlfn.IFNA('HAVERW for table'!BL41,'HAVERW for table'!BL41)</f>
        <v>-83.121338083927157</v>
      </c>
      <c r="BB33" s="159">
        <f>_xlfn.IFNA('HAVERW for table'!BM41,'HAVERW for table'!BM41)</f>
        <v>-83.843424760578884</v>
      </c>
      <c r="BC33" s="159">
        <f>_xlfn.IFNA('HAVERW for table'!BN41,'HAVERW for table'!BN41)</f>
        <v>-83.909888059701501</v>
      </c>
      <c r="BD33" s="160">
        <f>_xlfn.IFNA('HAVERW for table'!BO41,'HAVERW for table'!BO41)</f>
        <v>-82.949534634258541</v>
      </c>
      <c r="BE33" s="159">
        <f>_xlfn.IFNA('HAVERW for table'!BP41,'HAVERW for table'!BP41)</f>
        <v>-82.21319386600635</v>
      </c>
      <c r="BF33" s="159">
        <f>_xlfn.IFNA('HAVERW for table'!BQ41,'HAVERW for table'!BQ41)</f>
        <v>-82.626318326496701</v>
      </c>
      <c r="BG33" s="159">
        <f>_xlfn.IFNA('HAVERW for table'!BR41,'HAVERW for table'!BR41)</f>
        <v>-81.450161962226801</v>
      </c>
      <c r="BH33" s="159">
        <f>_xlfn.IFNA('HAVERW for table'!BS41,'HAVERW for table'!BS41)</f>
        <v>-81.283579335793348</v>
      </c>
      <c r="BI33" s="160">
        <f>_xlfn.IFNA('HAVERW for table'!BT41,'HAVERW for table'!BT41)</f>
        <v>-81.86695005746472</v>
      </c>
      <c r="BJ33" s="159">
        <f>_xlfn.IFNA('HAVERW for table'!BU41,'HAVERW for table'!BU41)</f>
        <v>-81.932986844351035</v>
      </c>
      <c r="BK33" s="159">
        <f>_xlfn.IFNA('HAVERW for table'!BV41,'HAVERW for table'!BV41)</f>
        <v>-80.70866141732283</v>
      </c>
      <c r="BL33" s="159">
        <f>_xlfn.IFNA('HAVERW for table'!BW41,'HAVERW for table'!BW41)</f>
        <v>-81.31550840398404</v>
      </c>
      <c r="BM33" s="160">
        <f>_xlfn.IFNA('HAVERW for table'!BX41,'HAVERW for table'!BX41)</f>
        <v>-81.403558593405734</v>
      </c>
      <c r="BN33" s="159">
        <f>_xlfn.IFNA('HAVERW for table'!BY41,'HAVERW for table'!BY41)</f>
        <v>-81.555712776577082</v>
      </c>
      <c r="BO33" s="159">
        <f>_xlfn.IFNA('HAVERW for table'!BZ41,'HAVERW for table'!BZ41)</f>
        <v>-81.371556480966277</v>
      </c>
      <c r="BP33" s="159">
        <f>_xlfn.IFNA('HAVERW for table'!CA41,'HAVERW for table'!CA41)</f>
        <v>-77.969509156356224</v>
      </c>
      <c r="BQ33" s="159">
        <f>_xlfn.IFNA('HAVERW for table'!CB41,'HAVERW for table'!CB41)</f>
        <v>-74.204281071524264</v>
      </c>
      <c r="BR33" s="160">
        <f>_xlfn.IFNA('HAVERW for table'!CC41,'HAVERW for table'!CC41)</f>
        <v>-70.984671335351763</v>
      </c>
      <c r="BS33" s="159">
        <f>_xlfn.IFNA('HAVERW for table'!CD41,'HAVERW for table'!CD41)</f>
        <v>-72.33919706697742</v>
      </c>
      <c r="BT33" s="159">
        <f>_xlfn.IFNA('HAVERW for table'!CE41,'HAVERW for table'!CE41)</f>
        <v>-71.285189498880911</v>
      </c>
      <c r="BU33" s="159">
        <f>_xlfn.IFNA('HAVERW for table'!CF41,'HAVERW for table'!CF41)</f>
        <v>-70.551038708713193</v>
      </c>
      <c r="BV33" s="160">
        <f>_xlfn.IFNA('HAVERW for table'!CG41,'HAVERW for table'!CG41)</f>
        <v>-68.448589863283303</v>
      </c>
      <c r="BW33" s="159">
        <f>_xlfn.IFNA('HAVERW for table'!CH41,'HAVERW for table'!CH41)</f>
        <v>-65.694980895963681</v>
      </c>
      <c r="BX33" s="159">
        <f>_xlfn.IFNA('HAVERW for table'!CI41,'HAVERW for table'!CI41)</f>
        <v>-63.309484690067222</v>
      </c>
      <c r="BY33" s="159">
        <f>_xlfn.IFNA('HAVERW for table'!CJ41,'HAVERW for table'!CJ41)</f>
        <v>-56.109975594874925</v>
      </c>
      <c r="BZ33" s="160">
        <f>_xlfn.IFNA('HAVERW for table'!CK41,'HAVERW for table'!CK41)</f>
        <v>-55.882259917978352</v>
      </c>
      <c r="CA33" s="159">
        <f>_xlfn.IFNA('HAVERW for table'!CL41,'HAVERW for table'!CL41)</f>
        <v>-52.309546185557842</v>
      </c>
      <c r="CB33" s="159">
        <f>_xlfn.IFNA('HAVERW for table'!CM41,'HAVERW for table'!CM41)</f>
        <v>-52.289926207836032</v>
      </c>
      <c r="CC33" s="159">
        <f>_xlfn.IFNA('HAVERW for table'!CN41,'HAVERW for table'!CN41)</f>
        <v>-50.904740293322526</v>
      </c>
      <c r="CD33" s="159">
        <f>_xlfn.IFNA('HAVERW for table'!CO41,'HAVERW for table'!CO41)</f>
        <v>-48.884849048927933</v>
      </c>
      <c r="CE33" s="160">
        <f>_xlfn.IFNA('HAVERW for table'!CP41,'HAVERW for table'!CP41)</f>
        <v>-46.183594728215802</v>
      </c>
      <c r="CF33" s="159">
        <f>_xlfn.IFNA('HAVERW for table'!CQ41,'HAVERW for table'!CQ41)</f>
        <v>-45.826654375871293</v>
      </c>
      <c r="CG33" s="159">
        <f>_xlfn.IFNA('HAVERW for table'!CR41,'HAVERW for table'!CR41)</f>
        <v>-45.75928606686179</v>
      </c>
      <c r="CH33" s="159">
        <f>_xlfn.IFNA('HAVERW for table'!CS41,'HAVERW for table'!CS41)</f>
        <v>-44.190409319100624</v>
      </c>
      <c r="CI33" s="160">
        <f>_xlfn.IFNA('HAVERW for table'!CT41,'HAVERW for table'!CT41)</f>
        <v>-43.727310928352303</v>
      </c>
      <c r="CJ33" s="159">
        <f>_xlfn.IFNA('HAVERW for table'!CU41,'HAVERW for table'!CU41)</f>
        <v>-41.672369700680754</v>
      </c>
      <c r="CK33" s="159">
        <f>_xlfn.IFNA('HAVERW for table'!CV41,'HAVERW for table'!CV41)</f>
        <v>-41.034954478984851</v>
      </c>
      <c r="CL33" s="159">
        <f>_xlfn.IFNA('HAVERW for table'!CW41,'HAVERW for table'!CW41)</f>
        <v>-39.710033972917373</v>
      </c>
      <c r="CM33" s="160">
        <f>_xlfn.IFNA('HAVERW for table'!CX41,'HAVERW for table'!CX41)</f>
        <v>-33.815705622922799</v>
      </c>
      <c r="CN33" s="159">
        <f>_xlfn.IFNA('HAVERW for table'!CY41,'HAVERW for table'!CY41)</f>
        <v>-32.604784524851418</v>
      </c>
      <c r="CO33" s="159">
        <f>_xlfn.IFNA('HAVERW for table'!CZ41,'HAVERW for table'!CZ41)</f>
        <v>-34.392124194170258</v>
      </c>
      <c r="CP33" s="159">
        <f>_xlfn.IFNA('HAVERW for table'!DA41,'HAVERW for table'!DA41)</f>
        <v>-33.803133622628209</v>
      </c>
      <c r="CQ33" s="159">
        <f>_xlfn.IFNA('HAVERW for table'!DB41,'HAVERW for table'!DB41)</f>
        <v>-34.971292966420606</v>
      </c>
      <c r="CR33" s="160">
        <f>_xlfn.IFNA('HAVERW for table'!DC41,'HAVERW for table'!DC41)</f>
        <v>-36.644209527655214</v>
      </c>
      <c r="CS33" s="159">
        <f>_xlfn.IFNA('HAVERW for table'!DD41,'HAVERW for table'!DD41)</f>
        <v>-37.045717631219119</v>
      </c>
      <c r="CT33" s="159">
        <f>_xlfn.IFNA('HAVERW for table'!DE41,'HAVERW for table'!DE41)</f>
        <v>-31.701333746497784</v>
      </c>
      <c r="CU33" s="159">
        <f>_xlfn.IFNA('HAVERW for table'!DF41,'HAVERW for table'!DF41)</f>
        <v>-28.731761132383582</v>
      </c>
      <c r="CV33" s="161">
        <f>_xlfn.IFNA('HAVERW for table'!DG41,'HAVERW for table'!DG41)</f>
        <v>-34.320964423191</v>
      </c>
      <c r="CW33" s="162">
        <f>_xlfn.IFNA('HAVERW for table'!DH41,'HAVERW for table'!DH41)</f>
        <v>-31.710784645589328</v>
      </c>
      <c r="CX33" s="159">
        <f>_xlfn.IFNA('HAVERW for table'!DI41,'HAVERW for table'!DI41)</f>
        <v>-49.651061654705607</v>
      </c>
      <c r="CY33" s="159">
        <f>_xlfn.IFNA('HAVERW for table'!DJ41,'HAVERW for table'!DJ41)</f>
        <v>-50.557836808781985</v>
      </c>
      <c r="CZ33" s="159">
        <f>_xlfn.IFNA('HAVERW for table'!DK41,'HAVERW for table'!DK41)</f>
        <v>-51.322095944344007</v>
      </c>
      <c r="DA33" s="160">
        <f>_xlfn.IFNA('HAVERW for table'!DL41,'HAVERW for table'!DL41)</f>
        <v>-44.845011876484563</v>
      </c>
      <c r="DB33" s="159">
        <f>_xlfn.IFNA('HAVERW for table'!DM41,'HAVERW for table'!DM41)</f>
        <v>-39.062786528796025</v>
      </c>
      <c r="DC33" s="159">
        <f>_xlfn.IFNA('HAVERW for table'!DN41,'HAVERW for table'!DN41)</f>
        <v>-38.395522388059703</v>
      </c>
      <c r="DD33" s="159">
        <f>_xlfn.IFNA('HAVERW for table'!DO41,'HAVERW for table'!DO41)</f>
        <v>-35.978040995922278</v>
      </c>
      <c r="DE33" s="163">
        <f>_xlfn.IFNA('HAVERW for table'!DP41,'HAVERW for table'!DP41)</f>
        <v>-32.01213350634535</v>
      </c>
      <c r="DF33" s="159">
        <f>_xlfn.IFNA('HAVERW for table'!DQ41,'HAVERW for table'!DQ41)</f>
        <v>-30.73072284524071</v>
      </c>
      <c r="DG33" s="159">
        <f>_xlfn.IFNA('HAVERW for table'!DR41,'HAVERW for table'!DR41)</f>
        <v>-29.713231039442121</v>
      </c>
      <c r="DH33" s="159">
        <f>_xlfn.IFNA('HAVERW for table'!DS41,'HAVERW for table'!DS41)</f>
        <v>-29.001107011070115</v>
      </c>
      <c r="DI33" s="160">
        <f>_xlfn.IFNA('HAVERW for table'!DT41,'HAVERW for table'!DT41)</f>
        <v>-22.112800628801622</v>
      </c>
      <c r="DJ33" s="159">
        <f>_xlfn.IFNA('HAVERW for table'!DU41,'HAVERW for table'!DU41)</f>
        <v>-20.199325986339012</v>
      </c>
      <c r="DK33" s="159">
        <f>_xlfn.IFNA('HAVERW for table'!DV41,'HAVERW for table'!DV41)</f>
        <v>-18.582163642588146</v>
      </c>
      <c r="DL33" s="159">
        <f>_xlfn.IFNA('HAVERW for table'!DW41,'HAVERW for table'!DW41)</f>
        <v>0</v>
      </c>
      <c r="DM33" s="164">
        <f>_xlfn.IFNA('HAVERW for table'!DX41,'HAVERW for table'!DX41)</f>
        <v>0</v>
      </c>
      <c r="DN33" s="159">
        <f>_xlfn.IFNA('HAVERW for table'!DY41,'HAVERW for table'!DY41)</f>
        <v>0</v>
      </c>
      <c r="DO33" s="159">
        <f>_xlfn.IFNA('HAVERW for table'!DZ41,'HAVERW for table'!DZ41)</f>
        <v>0</v>
      </c>
      <c r="DP33" s="160"/>
      <c r="EF33" s="22"/>
      <c r="EG33" s="22"/>
      <c r="EH33" s="22"/>
      <c r="EI33" s="22"/>
      <c r="EJ33" s="22"/>
      <c r="EK33" s="22"/>
      <c r="EL33" s="22"/>
      <c r="EM33" s="22"/>
      <c r="EN33" s="22"/>
      <c r="EO33" s="22"/>
      <c r="EP33" s="22"/>
      <c r="EQ33" s="22"/>
      <c r="ER33" s="22"/>
      <c r="ES33" s="22"/>
      <c r="ET33" s="22"/>
      <c r="EU33" s="22"/>
      <c r="EV33" s="22"/>
      <c r="EW33" s="22"/>
      <c r="EX33" s="22"/>
      <c r="EY33" s="22"/>
      <c r="EZ33" s="22"/>
      <c r="FA33" s="22"/>
      <c r="FB33" s="22"/>
      <c r="FC33" s="22"/>
      <c r="FD33" s="22"/>
      <c r="FE33" s="22"/>
      <c r="FF33" s="22"/>
      <c r="FG33" s="22"/>
      <c r="FH33" s="22"/>
      <c r="FI33" s="22"/>
      <c r="FJ33" s="22"/>
      <c r="FK33" s="22"/>
      <c r="FL33" s="22"/>
      <c r="FM33" s="22"/>
      <c r="FN33" s="22"/>
      <c r="FO33" s="22"/>
      <c r="FP33" s="22"/>
      <c r="FQ33" s="22"/>
      <c r="FR33" s="22"/>
      <c r="FS33" s="22"/>
      <c r="FT33" s="22"/>
      <c r="FU33" s="22"/>
      <c r="FV33" s="22"/>
      <c r="FW33" s="22"/>
      <c r="FX33" s="22"/>
      <c r="FY33" s="22"/>
      <c r="FZ33" s="22"/>
      <c r="GA33" s="22"/>
      <c r="GB33" s="22"/>
      <c r="GC33" s="22"/>
      <c r="GD33" s="22"/>
      <c r="GE33" s="22"/>
      <c r="GF33" s="22"/>
      <c r="GG33" s="22"/>
      <c r="GH33" s="22"/>
      <c r="GI33" s="22"/>
      <c r="GJ33" s="22"/>
      <c r="GK33" s="22"/>
      <c r="GL33" s="22"/>
      <c r="GM33" s="22"/>
      <c r="GN33" s="22"/>
      <c r="GO33" s="22"/>
      <c r="GP33" s="22"/>
      <c r="GQ33" s="22"/>
      <c r="GR33" s="22"/>
      <c r="GS33" s="22"/>
      <c r="GT33" s="22"/>
      <c r="GU33" s="22"/>
      <c r="GV33" s="22"/>
      <c r="GW33" s="22"/>
      <c r="GX33" s="22"/>
      <c r="GY33" s="22"/>
      <c r="GZ33" s="22"/>
      <c r="HA33" s="22"/>
      <c r="HB33" s="22"/>
      <c r="HC33" s="22"/>
      <c r="HD33" s="22"/>
      <c r="HE33" s="22"/>
      <c r="HF33" s="22"/>
      <c r="HG33" s="22"/>
      <c r="HI33" s="22"/>
      <c r="HJ33" s="22"/>
      <c r="HK33" s="22"/>
      <c r="HL33" s="22"/>
      <c r="HM33" s="22"/>
      <c r="HN33" s="22"/>
      <c r="HO33" s="22"/>
      <c r="HP33" s="22"/>
      <c r="HQ33" s="22"/>
      <c r="HR33" s="22"/>
      <c r="HU33" s="22"/>
      <c r="HV33" s="22"/>
      <c r="HW33" s="22"/>
      <c r="HX33" s="22"/>
      <c r="HY33" s="22"/>
      <c r="HZ33" s="22"/>
      <c r="IA33" s="22"/>
      <c r="IB33" s="22"/>
      <c r="IC33" s="22"/>
    </row>
    <row r="34" spans="2:237" s="4" customFormat="1" ht="15" customHeight="1" x14ac:dyDescent="0.35">
      <c r="B34" s="37"/>
      <c r="C34" s="91"/>
      <c r="D34" s="106" t="s">
        <v>404</v>
      </c>
      <c r="E34" s="159">
        <f ca="1">_xlfn.IFNA('HAVERW for table'!P29,'HAVERW for table'!P29)</f>
        <v>785404.28571428568</v>
      </c>
      <c r="F34" s="159">
        <f ca="1">_xlfn.IFNA('HAVERW for table'!Q29,'HAVERW for table'!Q29)</f>
        <v>723303.71428571432</v>
      </c>
      <c r="G34" s="159">
        <f ca="1">_xlfn.IFNA('HAVERW for table'!R29,'HAVERW for table'!R29)</f>
        <v>718370.42857142852</v>
      </c>
      <c r="H34" s="159">
        <f ca="1">_xlfn.IFNA('HAVERW for table'!S29,'HAVERW for table'!S29)</f>
        <v>621678.71428571432</v>
      </c>
      <c r="I34" s="160">
        <f ca="1">_xlfn.IFNA('HAVERW for table'!T29,'HAVERW for table'!T29)</f>
        <v>619786.14285714284</v>
      </c>
      <c r="J34" s="159">
        <f ca="1">_xlfn.IFNA('HAVERW for table'!U29,'HAVERW for table'!U29)</f>
        <v>541064.42857142852</v>
      </c>
      <c r="K34" s="159">
        <f ca="1">_xlfn.IFNA('HAVERW for table'!V29,'HAVERW for table'!V29)</f>
        <v>538806.28571428568</v>
      </c>
      <c r="L34" s="159">
        <f ca="1">_xlfn.IFNA('HAVERW for table'!W29,'HAVERW for table'!W29)</f>
        <v>517786.85714285716</v>
      </c>
      <c r="M34" s="160">
        <f ca="1">_xlfn.IFNA('HAVERW for table'!X29,'HAVERW for table'!X29)</f>
        <v>580511.14285714284</v>
      </c>
      <c r="N34" s="159">
        <f ca="1">_xlfn.IFNA('HAVERW for table'!Y29,'HAVERW for table'!Y29)</f>
        <v>523166</v>
      </c>
      <c r="O34" s="159">
        <f ca="1">_xlfn.IFNA('HAVERW for table'!Z29,'HAVERW for table'!Z29)</f>
        <v>542855.42857142852</v>
      </c>
      <c r="P34" s="159">
        <f ca="1">_xlfn.IFNA('HAVERW for table'!AA29,'HAVERW for table'!AA29)</f>
        <v>498764.57142857142</v>
      </c>
      <c r="Q34" s="160">
        <f ca="1">_xlfn.IFNA('HAVERW for table'!AB29,'HAVERW for table'!AB29)</f>
        <v>497004.28571428574</v>
      </c>
      <c r="R34" s="159">
        <f ca="1">_xlfn.IFNA('HAVERW for table'!AC29,'HAVERW for table'!AC29)</f>
        <v>533782</v>
      </c>
      <c r="S34" s="159">
        <f ca="1">_xlfn.IFNA('HAVERW for table'!AD29,'HAVERW for table'!AD29)</f>
        <v>560537.14285714284</v>
      </c>
      <c r="T34" s="159">
        <f ca="1">_xlfn.IFNA('HAVERW for table'!AE29,'HAVERW for table'!AE29)</f>
        <v>554386.28571428568</v>
      </c>
      <c r="U34" s="159">
        <f ca="1">_xlfn.IFNA('HAVERW for table'!AF29,'HAVERW for table'!AF29)</f>
        <v>526178.57142857148</v>
      </c>
      <c r="V34" s="160">
        <f ca="1">_xlfn.IFNA('HAVERW for table'!AG29,'HAVERW for table'!AG29)</f>
        <v>543875.85714285716</v>
      </c>
      <c r="W34" s="159">
        <f ca="1">_xlfn.IFNA('HAVERW for table'!AH29,'HAVERW for table'!AH29)</f>
        <v>566832.14285714284</v>
      </c>
      <c r="X34" s="159">
        <f ca="1">_xlfn.IFNA('HAVERW for table'!AI29,'HAVERW for table'!AI29)</f>
        <v>570939.71428571432</v>
      </c>
      <c r="Y34" s="159">
        <f ca="1">_xlfn.IFNA('HAVERW for table'!AJ29,'HAVERW for table'!AJ29)</f>
        <v>557444.85714285716</v>
      </c>
      <c r="Z34" s="160">
        <f ca="1">_xlfn.IFNA('HAVERW for table'!AK29,'HAVERW for table'!AK29)</f>
        <v>548034.14285714284</v>
      </c>
      <c r="AA34" s="159">
        <f ca="1">_xlfn.IFNA('HAVERW for table'!AL29,'HAVERW for table'!AL29)</f>
        <v>574808.14285714284</v>
      </c>
      <c r="AB34" s="159">
        <f ca="1">_xlfn.IFNA('HAVERW for table'!AM29,'HAVERW for table'!AM29)</f>
        <v>620472.28571428568</v>
      </c>
      <c r="AC34" s="159">
        <f ca="1">_xlfn.IFNA('HAVERW for table'!AN29,'HAVERW for table'!AN29)</f>
        <v>572528</v>
      </c>
      <c r="AD34" s="159">
        <f ca="1">_xlfn.IFNA('HAVERW for table'!AO29,'HAVERW for table'!AO29)</f>
        <v>585987.57142857148</v>
      </c>
      <c r="AE34" s="160">
        <f ca="1">_xlfn.IFNA('HAVERW for table'!AP29,'HAVERW for table'!AP29)</f>
        <v>584850.57142857148</v>
      </c>
      <c r="AF34" s="159">
        <f ca="1">_xlfn.IFNA('HAVERW for table'!AQ29,'HAVERW for table'!AQ29)</f>
        <v>590958.42857142852</v>
      </c>
      <c r="AG34" s="159">
        <f ca="1">_xlfn.IFNA('HAVERW for table'!AR29,'HAVERW for table'!AR29)</f>
        <v>606019.71428571432</v>
      </c>
      <c r="AH34" s="159">
        <f ca="1">_xlfn.IFNA('HAVERW for table'!AS29,'HAVERW for table'!AS29)</f>
        <v>628380.14285714284</v>
      </c>
      <c r="AI34" s="160">
        <f ca="1">_xlfn.IFNA('HAVERW for table'!AT29,'HAVERW for table'!AT29)</f>
        <v>677301.85714285716</v>
      </c>
      <c r="AJ34" s="159">
        <f ca="1">_xlfn.IFNA('HAVERW for table'!AU29,'HAVERW for table'!AU29)</f>
        <v>672842.28571428568</v>
      </c>
      <c r="AK34" s="159">
        <f ca="1">_xlfn.IFNA('HAVERW for table'!AV29,'HAVERW for table'!AV29)</f>
        <v>716587.85714285716</v>
      </c>
      <c r="AL34" s="159">
        <f ca="1">_xlfn.IFNA('HAVERW for table'!AW29,'HAVERW for table'!AW29)</f>
        <v>689787.71428571432</v>
      </c>
      <c r="AM34" s="160">
        <f ca="1">_xlfn.IFNA('HAVERW for table'!AX29,'HAVERW for table'!AX29)</f>
        <v>686064.85714285716</v>
      </c>
      <c r="AN34" s="159">
        <f ca="1">_xlfn.IFNA('HAVERW for table'!AY29,'HAVERW for table'!AY29)</f>
        <v>733830.42857142852</v>
      </c>
      <c r="AO34" s="159">
        <f ca="1">_xlfn.IFNA('HAVERW for table'!AZ29,'HAVERW for table'!AZ29)</f>
        <v>689564.42857142852</v>
      </c>
      <c r="AP34" s="159">
        <f ca="1">_xlfn.IFNA('HAVERW for table'!BA29,'HAVERW for table'!BA29)</f>
        <v>699125.28571428568</v>
      </c>
      <c r="AQ34" s="160">
        <f ca="1">_xlfn.IFNA('HAVERW for table'!BB29,'HAVERW for table'!BB29)</f>
        <v>767976.42857142852</v>
      </c>
      <c r="AR34" s="159">
        <f ca="1">_xlfn.IFNA('HAVERW for table'!BC29,'HAVERW for table'!BC29)</f>
        <v>809688.42857142852</v>
      </c>
      <c r="AS34" s="159">
        <f ca="1">_xlfn.IFNA('HAVERW for table'!BD29,'HAVERW for table'!BD29)</f>
        <v>824169.85714285716</v>
      </c>
      <c r="AT34" s="159">
        <f ca="1">_xlfn.IFNA('HAVERW for table'!BE29,'HAVERW for table'!BE29)</f>
        <v>740998.42857142852</v>
      </c>
      <c r="AU34" s="159">
        <f ca="1">_xlfn.IFNA('HAVERW for table'!BF29,'HAVERW for table'!BF29)</f>
        <v>707656.42857142852</v>
      </c>
      <c r="AV34" s="160">
        <f ca="1">_xlfn.IFNA('HAVERW for table'!BG29,'HAVERW for table'!BG29)</f>
        <v>762318.28571428568</v>
      </c>
      <c r="AW34" s="159">
        <f ca="1">_xlfn.IFNA('HAVERW for table'!BH29,'HAVERW for table'!BH29)</f>
        <v>854562.71428571432</v>
      </c>
      <c r="AX34" s="159">
        <f ca="1">_xlfn.IFNA('HAVERW for table'!BI29,'HAVERW for table'!BI29)</f>
        <v>810666.14285714284</v>
      </c>
      <c r="AY34" s="159">
        <f ca="1">_xlfn.IFNA('HAVERW for table'!BJ29,'HAVERW for table'!BJ29)</f>
        <v>792221.14285714284</v>
      </c>
      <c r="AZ34" s="160">
        <f ca="1">_xlfn.IFNA('HAVERW for table'!BK29,'HAVERW for table'!BK29)</f>
        <v>803538.14285714284</v>
      </c>
      <c r="BA34" s="159">
        <f ca="1">_xlfn.IFNA('HAVERW for table'!BL29,'HAVERW for table'!BL29)</f>
        <v>787181.57142857148</v>
      </c>
      <c r="BB34" s="159">
        <f ca="1">_xlfn.IFNA('HAVERW for table'!BM29,'HAVERW for table'!BM29)</f>
        <v>844905.42857142852</v>
      </c>
      <c r="BC34" s="159">
        <f ca="1">_xlfn.IFNA('HAVERW for table'!BN29,'HAVERW for table'!BN29)</f>
        <v>716304.42857142852</v>
      </c>
      <c r="BD34" s="160">
        <f ca="1">_xlfn.IFNA('HAVERW for table'!BO29,'HAVERW for table'!BO29)</f>
        <v>698734.85714285716</v>
      </c>
      <c r="BE34" s="159">
        <f ca="1">_xlfn.IFNA('HAVERW for table'!BP29,'HAVERW for table'!BP29)</f>
        <v>779705.57142857148</v>
      </c>
      <c r="BF34" s="159">
        <f ca="1">_xlfn.IFNA('HAVERW for table'!BQ29,'HAVERW for table'!BQ29)</f>
        <v>698615.85714285716</v>
      </c>
      <c r="BG34" s="159">
        <f ca="1">_xlfn.IFNA('HAVERW for table'!BR29,'HAVERW for table'!BR29)</f>
        <v>720519.57142857148</v>
      </c>
      <c r="BH34" s="159">
        <f ca="1">_xlfn.IFNA('HAVERW for table'!BS29,'HAVERW for table'!BS29)</f>
        <v>657891.85714285716</v>
      </c>
      <c r="BI34" s="160">
        <f ca="1">_xlfn.IFNA('HAVERW for table'!BT29,'HAVERW for table'!BT29)</f>
        <v>615187.14285714284</v>
      </c>
      <c r="BJ34" s="159">
        <f ca="1">_xlfn.IFNA('HAVERW for table'!BU29,'HAVERW for table'!BU29)</f>
        <v>670943.85714285716</v>
      </c>
      <c r="BK34" s="159">
        <f ca="1">_xlfn.IFNA('HAVERW for table'!BV29,'HAVERW for table'!BV29)</f>
        <v>692759.42857142852</v>
      </c>
      <c r="BL34" s="159">
        <f ca="1">_xlfn.IFNA('HAVERW for table'!BW29,'HAVERW for table'!BW29)</f>
        <v>633096.14285714284</v>
      </c>
      <c r="BM34" s="160">
        <f ca="1">_xlfn.IFNA('HAVERW for table'!BX29,'HAVERW for table'!BX29)</f>
        <v>666460.57142857148</v>
      </c>
      <c r="BN34" s="159">
        <f ca="1">_xlfn.IFNA('HAVERW for table'!BY29,'HAVERW for table'!BY29)</f>
        <v>647194</v>
      </c>
      <c r="BO34" s="159">
        <f ca="1">_xlfn.IFNA('HAVERW for table'!BZ29,'HAVERW for table'!BZ29)</f>
        <v>645447.57142857148</v>
      </c>
      <c r="BP34" s="159">
        <f ca="1">_xlfn.IFNA('HAVERW for table'!CA29,'HAVERW for table'!CA29)</f>
        <v>641323.42857142852</v>
      </c>
      <c r="BQ34" s="159">
        <f ca="1">_xlfn.IFNA('HAVERW for table'!CB29,'HAVERW for table'!CB29)</f>
        <v>625137.14285714284</v>
      </c>
      <c r="BR34" s="160">
        <f ca="1">_xlfn.IFNA('HAVERW for table'!CC29,'HAVERW for table'!CC29)</f>
        <v>573429.85714285716</v>
      </c>
      <c r="BS34" s="159">
        <f ca="1">_xlfn.IFNA('HAVERW for table'!CD29,'HAVERW for table'!CD29)</f>
        <v>582738.42857142852</v>
      </c>
      <c r="BT34" s="159">
        <f ca="1">_xlfn.IFNA('HAVERW for table'!CE29,'HAVERW for table'!CE29)</f>
        <v>609672.71428571432</v>
      </c>
      <c r="BU34" s="159">
        <f ca="1">_xlfn.IFNA('HAVERW for table'!CF29,'HAVERW for table'!CF29)</f>
        <v>604180.28571428568</v>
      </c>
      <c r="BV34" s="160">
        <f ca="1">_xlfn.IFNA('HAVERW for table'!CG29,'HAVERW for table'!CG29)</f>
        <v>616552.57142857148</v>
      </c>
      <c r="BW34" s="159">
        <f ca="1">_xlfn.IFNA('HAVERW for table'!CH29,'HAVERW for table'!CH29)</f>
        <v>609663.42857142852</v>
      </c>
      <c r="BX34" s="159">
        <f ca="1">_xlfn.IFNA('HAVERW for table'!CI29,'HAVERW for table'!CI29)</f>
        <v>594367.14285714284</v>
      </c>
      <c r="BY34" s="159">
        <f ca="1">_xlfn.IFNA('HAVERW for table'!CJ29,'HAVERW for table'!CJ29)</f>
        <v>611008</v>
      </c>
      <c r="BZ34" s="160">
        <f ca="1">_xlfn.IFNA('HAVERW for table'!CK29,'HAVERW for table'!CK29)</f>
        <v>585652.14285714284</v>
      </c>
      <c r="CA34" s="159">
        <f ca="1">_xlfn.IFNA('HAVERW for table'!CL29,'HAVERW for table'!CL29)</f>
        <v>573346.14285714284</v>
      </c>
      <c r="CB34" s="159">
        <f ca="1">_xlfn.IFNA('HAVERW for table'!CM29,'HAVERW for table'!CM29)</f>
        <v>579864.28571428568</v>
      </c>
      <c r="CC34" s="159">
        <f ca="1">_xlfn.IFNA('HAVERW for table'!CN29,'HAVERW for table'!CN29)</f>
        <v>615515.42857142852</v>
      </c>
      <c r="CD34" s="159">
        <f ca="1">_xlfn.IFNA('HAVERW for table'!CO29,'HAVERW for table'!CO29)</f>
        <v>608589.14285714284</v>
      </c>
      <c r="CE34" s="160">
        <f ca="1">_xlfn.IFNA('HAVERW for table'!CP29,'HAVERW for table'!CP29)</f>
        <v>614938.71428571432</v>
      </c>
      <c r="CF34" s="159">
        <f ca="1">_xlfn.IFNA('HAVERW for table'!CQ29,'HAVERW for table'!CQ29)</f>
        <v>631418</v>
      </c>
      <c r="CG34" s="159">
        <f ca="1">_xlfn.IFNA('HAVERW for table'!CR29,'HAVERW for table'!CR29)</f>
        <v>632341.57142857148</v>
      </c>
      <c r="CH34" s="159">
        <f ca="1">_xlfn.IFNA('HAVERW for table'!CS29,'HAVERW for table'!CS29)</f>
        <v>607000</v>
      </c>
      <c r="CI34" s="160">
        <f ca="1">_xlfn.IFNA('HAVERW for table'!CT29,'HAVERW for table'!CT29)</f>
        <v>617142.42857142852</v>
      </c>
      <c r="CJ34" s="159">
        <f ca="1">_xlfn.IFNA('HAVERW for table'!CU29,'HAVERW for table'!CU29)</f>
        <v>650823.57142857148</v>
      </c>
      <c r="CK34" s="159">
        <f ca="1">_xlfn.IFNA('HAVERW for table'!CV29,'HAVERW for table'!CV29)</f>
        <v>672372.14285714284</v>
      </c>
      <c r="CL34" s="159">
        <f ca="1">_xlfn.IFNA('HAVERW for table'!CW29,'HAVERW for table'!CW29)</f>
        <v>663575.85714285716</v>
      </c>
      <c r="CM34" s="160">
        <f ca="1">_xlfn.IFNA('HAVERW for table'!CX29,'HAVERW for table'!CX29)</f>
        <v>659456.42857142852</v>
      </c>
      <c r="CN34" s="159">
        <f ca="1">_xlfn.IFNA('HAVERW for table'!CY29,'HAVERW for table'!CY29)</f>
        <v>717373.71428571432</v>
      </c>
      <c r="CO34" s="159">
        <f ca="1">_xlfn.IFNA('HAVERW for table'!CZ29,'HAVERW for table'!CZ29)</f>
        <v>725268.57142857148</v>
      </c>
      <c r="CP34" s="159">
        <f ca="1">_xlfn.IFNA('HAVERW for table'!DA29,'HAVERW for table'!DA29)</f>
        <v>725090.57142857148</v>
      </c>
      <c r="CQ34" s="159">
        <f ca="1">_xlfn.IFNA('HAVERW for table'!DB29,'HAVERW for table'!DB29)</f>
        <v>791317.85714285716</v>
      </c>
      <c r="CR34" s="160">
        <f ca="1">_xlfn.IFNA('HAVERW for table'!DC29,'HAVERW for table'!DC29)</f>
        <v>798293.28571428568</v>
      </c>
      <c r="CS34" s="159">
        <f ca="1">_xlfn.IFNA('HAVERW for table'!DD29,'HAVERW for table'!DD29)</f>
        <v>807441.14285714284</v>
      </c>
      <c r="CT34" s="159">
        <f ca="1">_xlfn.IFNA('HAVERW for table'!DE29,'HAVERW for table'!DE29)</f>
        <v>786114.14285714284</v>
      </c>
      <c r="CU34" s="159">
        <f ca="1">_xlfn.IFNA('HAVERW for table'!DF29,'HAVERW for table'!DF29)</f>
        <v>762243.28571428568</v>
      </c>
      <c r="CV34" s="161">
        <f ca="1">_xlfn.IFNA('HAVERW for table'!DG29,'HAVERW for table'!DG29)</f>
        <v>639667.57142857148</v>
      </c>
      <c r="CW34" s="162">
        <f ca="1">_xlfn.IFNA('HAVERW for table'!DH29,'HAVERW for table'!DH29)</f>
        <v>770078</v>
      </c>
      <c r="CX34" s="159">
        <f ca="1">_xlfn.IFNA('HAVERW for table'!DI29,'HAVERW for table'!DI29)</f>
        <v>816598.14285714284</v>
      </c>
      <c r="CY34" s="159">
        <f ca="1">_xlfn.IFNA('HAVERW for table'!DJ29,'HAVERW for table'!DJ29)</f>
        <v>822729.14285714284</v>
      </c>
      <c r="CZ34" s="159">
        <f ca="1">_xlfn.IFNA('HAVERW for table'!DK29,'HAVERW for table'!DK29)</f>
        <v>789459.28571428568</v>
      </c>
      <c r="DA34" s="160">
        <f ca="1">_xlfn.IFNA('HAVERW for table'!DL29,'HAVERW for table'!DL29)</f>
        <v>731894</v>
      </c>
      <c r="DB34" s="159">
        <f ca="1">_xlfn.IFNA('HAVERW for table'!DM29,'HAVERW for table'!DM29)</f>
        <v>747415.14285714284</v>
      </c>
      <c r="DC34" s="159">
        <f ca="1">_xlfn.IFNA('HAVERW for table'!DN29,'HAVERW for table'!DN29)</f>
        <v>726178</v>
      </c>
      <c r="DD34" s="159">
        <f ca="1">_xlfn.IFNA('HAVERW for table'!DO29,'HAVERW for table'!DO29)</f>
        <v>706774.57142857148</v>
      </c>
      <c r="DE34" s="163">
        <f ca="1">_xlfn.IFNA('HAVERW for table'!DP29,'HAVERW for table'!DP29)</f>
        <v>759506.85714285716</v>
      </c>
      <c r="DF34" s="159">
        <f ca="1">_xlfn.IFNA('HAVERW for table'!DQ29,'HAVERW for table'!DQ29)</f>
        <v>694214.57142857148</v>
      </c>
      <c r="DG34" s="159">
        <f ca="1">_xlfn.IFNA('HAVERW for table'!DR29,'HAVERW for table'!DR29)</f>
        <v>684504.57142857148</v>
      </c>
      <c r="DH34" s="159">
        <f ca="1">_xlfn.IFNA('HAVERW for table'!DS29,'HAVERW for table'!DS29)</f>
        <v>654178.42857142852</v>
      </c>
      <c r="DI34" s="160">
        <f ca="1">_xlfn.IFNA('HAVERW for table'!DT29,'HAVERW for table'!DT29)</f>
        <v>705926.42857142852</v>
      </c>
      <c r="DJ34" s="159">
        <f ca="1">_xlfn.IFNA('HAVERW for table'!DU29,'HAVERW for table'!DU29)</f>
        <v>651333.42857142852</v>
      </c>
      <c r="DK34" s="159">
        <f ca="1">_xlfn.IFNA('HAVERW for table'!DV29,'HAVERW for table'!DV29)</f>
        <v>604645.42857142852</v>
      </c>
      <c r="DL34" s="159">
        <f ca="1">_xlfn.IFNA('HAVERW for table'!DW29,'HAVERW for table'!DW29)</f>
        <v>569672</v>
      </c>
      <c r="DM34" s="164">
        <f ca="1">_xlfn.IFNA('HAVERW for table'!DX29,'HAVERW for table'!DX29)</f>
        <v>637950.42857142852</v>
      </c>
      <c r="DN34" s="159">
        <f ca="1">_xlfn.IFNA('HAVERW for table'!DY29,'HAVERW for table'!DY29)</f>
        <v>600080.42857142852</v>
      </c>
      <c r="DO34" s="159">
        <f ca="1">_xlfn.IFNA('HAVERW for table'!DZ29,'HAVERW for table'!DZ29)</f>
        <v>556085.57142857148</v>
      </c>
      <c r="DP34" s="160"/>
      <c r="EF34" s="22"/>
      <c r="EG34" s="22"/>
      <c r="EH34" s="22"/>
      <c r="EI34" s="22"/>
      <c r="EJ34" s="22"/>
      <c r="EK34" s="22"/>
      <c r="EL34" s="22"/>
      <c r="EM34" s="22"/>
      <c r="EN34" s="22"/>
      <c r="EO34" s="22"/>
      <c r="EP34" s="22"/>
      <c r="EQ34" s="22"/>
      <c r="ER34" s="22"/>
      <c r="ES34" s="22"/>
      <c r="ET34" s="22"/>
      <c r="EU34" s="22"/>
      <c r="EV34" s="22"/>
      <c r="EW34" s="22"/>
      <c r="EX34" s="22"/>
      <c r="EY34" s="22"/>
      <c r="EZ34" s="22"/>
      <c r="FA34" s="22"/>
      <c r="FB34" s="22"/>
      <c r="FC34" s="22"/>
      <c r="FD34" s="22"/>
      <c r="FE34" s="22"/>
      <c r="FF34" s="22"/>
      <c r="FG34" s="22"/>
      <c r="FH34" s="22"/>
      <c r="FI34" s="22"/>
      <c r="FJ34" s="22"/>
      <c r="FK34" s="22"/>
      <c r="FL34" s="22"/>
      <c r="FM34" s="22"/>
      <c r="FN34" s="22"/>
      <c r="FO34" s="22"/>
      <c r="FP34" s="22"/>
      <c r="FQ34" s="22"/>
      <c r="FR34" s="22"/>
      <c r="FS34" s="22"/>
      <c r="FT34" s="22"/>
      <c r="FU34" s="22"/>
      <c r="FV34" s="22"/>
      <c r="FW34" s="22"/>
      <c r="FX34" s="22"/>
      <c r="FY34" s="22"/>
      <c r="FZ34" s="22"/>
      <c r="GA34" s="22"/>
      <c r="GB34" s="22"/>
      <c r="GC34" s="22"/>
      <c r="GD34" s="22"/>
      <c r="GE34" s="22"/>
      <c r="GF34" s="22"/>
      <c r="GG34" s="22"/>
      <c r="GH34" s="22"/>
      <c r="GI34" s="22"/>
      <c r="GJ34" s="22"/>
      <c r="GK34" s="22"/>
      <c r="GL34" s="22"/>
      <c r="GM34" s="22"/>
      <c r="GN34" s="22"/>
      <c r="GO34" s="22"/>
      <c r="GP34" s="22"/>
      <c r="GQ34" s="22"/>
      <c r="GR34" s="22"/>
      <c r="GS34" s="22"/>
      <c r="GT34" s="22"/>
      <c r="GU34" s="22"/>
      <c r="GV34" s="22"/>
      <c r="GW34" s="22"/>
      <c r="GX34" s="22"/>
      <c r="GY34" s="22"/>
      <c r="GZ34" s="22"/>
      <c r="HA34" s="22"/>
      <c r="HB34" s="22"/>
      <c r="HC34" s="22"/>
      <c r="HD34" s="22"/>
      <c r="HE34" s="22"/>
      <c r="HF34" s="22"/>
      <c r="HG34" s="22"/>
      <c r="HI34" s="22"/>
      <c r="HJ34" s="22"/>
      <c r="HK34" s="22"/>
      <c r="HL34" s="22"/>
      <c r="HM34" s="22"/>
      <c r="HN34" s="22"/>
      <c r="HO34" s="22"/>
      <c r="HP34" s="22"/>
      <c r="HQ34" s="22"/>
      <c r="HR34" s="22"/>
      <c r="HU34" s="22"/>
      <c r="HV34" s="22"/>
      <c r="HW34" s="22"/>
      <c r="HX34" s="22"/>
      <c r="HY34" s="22"/>
      <c r="HZ34" s="22"/>
      <c r="IA34" s="22"/>
      <c r="IB34" s="22"/>
      <c r="IC34" s="22"/>
    </row>
    <row r="35" spans="2:237" s="4" customFormat="1" ht="16" x14ac:dyDescent="0.35">
      <c r="B35" s="37"/>
      <c r="C35" s="93"/>
      <c r="D35" s="107" t="s">
        <v>1117</v>
      </c>
      <c r="E35" s="166" t="e">
        <f>_xlfn.IFNA('HAVERW for table'!P35,'HAVERW for table'!P35)</f>
        <v>#DIV/0!</v>
      </c>
      <c r="F35" s="166" t="e">
        <f>_xlfn.IFNA('HAVERW for table'!Q35,'HAVERW for table'!Q35)</f>
        <v>#DIV/0!</v>
      </c>
      <c r="G35" s="166" t="e">
        <f>_xlfn.IFNA('HAVERW for table'!R35,'HAVERW for table'!R35)</f>
        <v>#DIV/0!</v>
      </c>
      <c r="H35" s="166" t="e">
        <f>_xlfn.IFNA('HAVERW for table'!S35,'HAVERW for table'!S35)</f>
        <v>#DIV/0!</v>
      </c>
      <c r="I35" s="167" t="e">
        <f>_xlfn.IFNA('HAVERW for table'!T35,'HAVERW for table'!T35)</f>
        <v>#DIV/0!</v>
      </c>
      <c r="J35" s="166" t="e">
        <f>_xlfn.IFNA('HAVERW for table'!U35,'HAVERW for table'!U35)</f>
        <v>#DIV/0!</v>
      </c>
      <c r="K35" s="166" t="e">
        <f>_xlfn.IFNA('HAVERW for table'!V35,'HAVERW for table'!V35)</f>
        <v>#DIV/0!</v>
      </c>
      <c r="L35" s="166" t="e">
        <f>_xlfn.IFNA('HAVERW for table'!W35,'HAVERW for table'!W35)</f>
        <v>#DIV/0!</v>
      </c>
      <c r="M35" s="167" t="e">
        <f>_xlfn.IFNA('HAVERW for table'!X35,'HAVERW for table'!X35)</f>
        <v>#DIV/0!</v>
      </c>
      <c r="N35" s="166" t="e">
        <f>_xlfn.IFNA('HAVERW for table'!Y35,'HAVERW for table'!Y35)</f>
        <v>#DIV/0!</v>
      </c>
      <c r="O35" s="166" t="e">
        <f>_xlfn.IFNA('HAVERW for table'!Z35,'HAVERW for table'!Z35)</f>
        <v>#DIV/0!</v>
      </c>
      <c r="P35" s="166" t="e">
        <f>_xlfn.IFNA('HAVERW for table'!AA35,'HAVERW for table'!AA35)</f>
        <v>#DIV/0!</v>
      </c>
      <c r="Q35" s="167" t="e">
        <f>_xlfn.IFNA('HAVERW for table'!AB35,'HAVERW for table'!AB35)</f>
        <v>#DIV/0!</v>
      </c>
      <c r="R35" s="166" t="e">
        <f>_xlfn.IFNA('HAVERW for table'!AC35,'HAVERW for table'!AC35)</f>
        <v>#DIV/0!</v>
      </c>
      <c r="S35" s="166" t="e">
        <f>_xlfn.IFNA('HAVERW for table'!AD35,'HAVERW for table'!AD35)</f>
        <v>#DIV/0!</v>
      </c>
      <c r="T35" s="166" t="e">
        <f>_xlfn.IFNA('HAVERW for table'!AE35,'HAVERW for table'!AE35)</f>
        <v>#DIV/0!</v>
      </c>
      <c r="U35" s="166" t="e">
        <f>_xlfn.IFNA('HAVERW for table'!AF35,'HAVERW for table'!AF35)</f>
        <v>#DIV/0!</v>
      </c>
      <c r="V35" s="167" t="e">
        <f>_xlfn.IFNA('HAVERW for table'!AG35,'HAVERW for table'!AG35)</f>
        <v>#DIV/0!</v>
      </c>
      <c r="W35" s="166" t="e">
        <f>_xlfn.IFNA('HAVERW for table'!AH35,'HAVERW for table'!AH35)</f>
        <v>#DIV/0!</v>
      </c>
      <c r="X35" s="166" t="e">
        <f>_xlfn.IFNA('HAVERW for table'!AI35,'HAVERW for table'!AI35)</f>
        <v>#DIV/0!</v>
      </c>
      <c r="Y35" s="166" t="e">
        <f>_xlfn.IFNA('HAVERW for table'!AJ35,'HAVERW for table'!AJ35)</f>
        <v>#DIV/0!</v>
      </c>
      <c r="Z35" s="167" t="e">
        <f>_xlfn.IFNA('HAVERW for table'!AK35,'HAVERW for table'!AK35)</f>
        <v>#DIV/0!</v>
      </c>
      <c r="AA35" s="166" t="e">
        <f>_xlfn.IFNA('HAVERW for table'!AL35,'HAVERW for table'!AL35)</f>
        <v>#DIV/0!</v>
      </c>
      <c r="AB35" s="166" t="e">
        <f>_xlfn.IFNA('HAVERW for table'!AM35,'HAVERW for table'!AM35)</f>
        <v>#DIV/0!</v>
      </c>
      <c r="AC35" s="166" t="e">
        <f>_xlfn.IFNA('HAVERW for table'!AN35,'HAVERW for table'!AN35)</f>
        <v>#DIV/0!</v>
      </c>
      <c r="AD35" s="166" t="e">
        <f>_xlfn.IFNA('HAVERW for table'!AO35,'HAVERW for table'!AO35)</f>
        <v>#DIV/0!</v>
      </c>
      <c r="AE35" s="167" t="e">
        <f>_xlfn.IFNA('HAVERW for table'!AP35,'HAVERW for table'!AP35)</f>
        <v>#DIV/0!</v>
      </c>
      <c r="AF35" s="166" t="e">
        <f>_xlfn.IFNA('HAVERW for table'!AQ35,'HAVERW for table'!AQ35)</f>
        <v>#DIV/0!</v>
      </c>
      <c r="AG35" s="166" t="e">
        <f>_xlfn.IFNA('HAVERW for table'!AR35,'HAVERW for table'!AR35)</f>
        <v>#DIV/0!</v>
      </c>
      <c r="AH35" s="166" t="e">
        <f>_xlfn.IFNA('HAVERW for table'!AS35,'HAVERW for table'!AS35)</f>
        <v>#DIV/0!</v>
      </c>
      <c r="AI35" s="167" t="e">
        <f>_xlfn.IFNA('HAVERW for table'!AT35,'HAVERW for table'!AT35)</f>
        <v>#DIV/0!</v>
      </c>
      <c r="AJ35" s="166" t="e">
        <f>_xlfn.IFNA('HAVERW for table'!AU35,'HAVERW for table'!AU35)</f>
        <v>#DIV/0!</v>
      </c>
      <c r="AK35" s="166" t="e">
        <f>_xlfn.IFNA('HAVERW for table'!AV35,'HAVERW for table'!AV35)</f>
        <v>#DIV/0!</v>
      </c>
      <c r="AL35" s="166" t="e">
        <f>_xlfn.IFNA('HAVERW for table'!AW35,'HAVERW for table'!AW35)</f>
        <v>#DIV/0!</v>
      </c>
      <c r="AM35" s="167" t="e">
        <f>_xlfn.IFNA('HAVERW for table'!AX35,'HAVERW for table'!AX35)</f>
        <v>#DIV/0!</v>
      </c>
      <c r="AN35" s="166" t="e">
        <f>_xlfn.IFNA('HAVERW for table'!AY35,'HAVERW for table'!AY35)</f>
        <v>#DIV/0!</v>
      </c>
      <c r="AO35" s="166" t="e">
        <f>_xlfn.IFNA('HAVERW for table'!AZ35,'HAVERW for table'!AZ35)</f>
        <v>#DIV/0!</v>
      </c>
      <c r="AP35" s="166" t="e">
        <f>_xlfn.IFNA('HAVERW for table'!BA35,'HAVERW for table'!BA35)</f>
        <v>#DIV/0!</v>
      </c>
      <c r="AQ35" s="167" t="e">
        <f>_xlfn.IFNA('HAVERW for table'!BB35,'HAVERW for table'!BB35)</f>
        <v>#DIV/0!</v>
      </c>
      <c r="AR35" s="166" t="e">
        <f>_xlfn.IFNA('HAVERW for table'!BC35,'HAVERW for table'!BC35)</f>
        <v>#DIV/0!</v>
      </c>
      <c r="AS35" s="166" t="e">
        <f>_xlfn.IFNA('HAVERW for table'!BD35,'HAVERW for table'!BD35)</f>
        <v>#DIV/0!</v>
      </c>
      <c r="AT35" s="166" t="e">
        <f>_xlfn.IFNA('HAVERW for table'!BE35,'HAVERW for table'!BE35)</f>
        <v>#DIV/0!</v>
      </c>
      <c r="AU35" s="166" t="e">
        <f>_xlfn.IFNA('HAVERW for table'!BF35,'HAVERW for table'!BF35)</f>
        <v>#DIV/0!</v>
      </c>
      <c r="AV35" s="167" t="e">
        <f>_xlfn.IFNA('HAVERW for table'!BG35,'HAVERW for table'!BG35)</f>
        <v>#DIV/0!</v>
      </c>
      <c r="AW35" s="166" t="e">
        <f>_xlfn.IFNA('HAVERW for table'!BH35,'HAVERW for table'!BH35)</f>
        <v>#DIV/0!</v>
      </c>
      <c r="AX35" s="166" t="e">
        <f>_xlfn.IFNA('HAVERW for table'!BI35,'HAVERW for table'!BI35)</f>
        <v>#DIV/0!</v>
      </c>
      <c r="AY35" s="166" t="e">
        <f>_xlfn.IFNA('HAVERW for table'!BJ35,'HAVERW for table'!BJ35)</f>
        <v>#DIV/0!</v>
      </c>
      <c r="AZ35" s="167" t="e">
        <f>_xlfn.IFNA('HAVERW for table'!BK35,'HAVERW for table'!BK35)</f>
        <v>#DIV/0!</v>
      </c>
      <c r="BA35" s="166" t="e">
        <f>_xlfn.IFNA('HAVERW for table'!BL35,'HAVERW for table'!BL35)</f>
        <v>#DIV/0!</v>
      </c>
      <c r="BB35" s="166" t="e">
        <f>_xlfn.IFNA('HAVERW for table'!BM35,'HAVERW for table'!BM35)</f>
        <v>#DIV/0!</v>
      </c>
      <c r="BC35" s="166" t="e">
        <f>_xlfn.IFNA('HAVERW for table'!BN35,'HAVERW for table'!BN35)</f>
        <v>#DIV/0!</v>
      </c>
      <c r="BD35" s="167" t="e">
        <f>_xlfn.IFNA('HAVERW for table'!BO35,'HAVERW for table'!BO35)</f>
        <v>#DIV/0!</v>
      </c>
      <c r="BE35" s="166" t="e">
        <f>_xlfn.IFNA('HAVERW for table'!BP35,'HAVERW for table'!BP35)</f>
        <v>#DIV/0!</v>
      </c>
      <c r="BF35" s="166" t="e">
        <f>_xlfn.IFNA('HAVERW for table'!BQ35,'HAVERW for table'!BQ35)</f>
        <v>#DIV/0!</v>
      </c>
      <c r="BG35" s="166" t="e">
        <f>_xlfn.IFNA('HAVERW for table'!BR35,'HAVERW for table'!BR35)</f>
        <v>#DIV/0!</v>
      </c>
      <c r="BH35" s="166" t="e">
        <f>_xlfn.IFNA('HAVERW for table'!BS35,'HAVERW for table'!BS35)</f>
        <v>#DIV/0!</v>
      </c>
      <c r="BI35" s="167" t="e">
        <f>_xlfn.IFNA('HAVERW for table'!BT35,'HAVERW for table'!BT35)</f>
        <v>#DIV/0!</v>
      </c>
      <c r="BJ35" s="166" t="e">
        <f>_xlfn.IFNA('HAVERW for table'!BU35,'HAVERW for table'!BU35)</f>
        <v>#DIV/0!</v>
      </c>
      <c r="BK35" s="166" t="e">
        <f>_xlfn.IFNA('HAVERW for table'!BV35,'HAVERW for table'!BV35)</f>
        <v>#DIV/0!</v>
      </c>
      <c r="BL35" s="166" t="e">
        <f>_xlfn.IFNA('HAVERW for table'!BW35,'HAVERW for table'!BW35)</f>
        <v>#DIV/0!</v>
      </c>
      <c r="BM35" s="167" t="e">
        <f>_xlfn.IFNA('HAVERW for table'!BX35,'HAVERW for table'!BX35)</f>
        <v>#DIV/0!</v>
      </c>
      <c r="BN35" s="166" t="e">
        <f>_xlfn.IFNA('HAVERW for table'!BY35,'HAVERW for table'!BY35)</f>
        <v>#DIV/0!</v>
      </c>
      <c r="BO35" s="166" t="e">
        <f>_xlfn.IFNA('HAVERW for table'!BZ35,'HAVERW for table'!BZ35)</f>
        <v>#DIV/0!</v>
      </c>
      <c r="BP35" s="166" t="e">
        <f>_xlfn.IFNA('HAVERW for table'!CA35,'HAVERW for table'!CA35)</f>
        <v>#DIV/0!</v>
      </c>
      <c r="BQ35" s="166" t="e">
        <f>_xlfn.IFNA('HAVERW for table'!CB35,'HAVERW for table'!CB35)</f>
        <v>#DIV/0!</v>
      </c>
      <c r="BR35" s="167" t="e">
        <f>_xlfn.IFNA('HAVERW for table'!CC35,'HAVERW for table'!CC35)</f>
        <v>#DIV/0!</v>
      </c>
      <c r="BS35" s="166" t="e">
        <f>_xlfn.IFNA('HAVERW for table'!CD35,'HAVERW for table'!CD35)</f>
        <v>#DIV/0!</v>
      </c>
      <c r="BT35" s="166" t="e">
        <f>_xlfn.IFNA('HAVERW for table'!CE35,'HAVERW for table'!CE35)</f>
        <v>#DIV/0!</v>
      </c>
      <c r="BU35" s="166" t="e">
        <f>_xlfn.IFNA('HAVERW for table'!CF35,'HAVERW for table'!CF35)</f>
        <v>#DIV/0!</v>
      </c>
      <c r="BV35" s="167" t="e">
        <f>_xlfn.IFNA('HAVERW for table'!CG35,'HAVERW for table'!CG35)</f>
        <v>#DIV/0!</v>
      </c>
      <c r="BW35" s="166" t="e">
        <f>_xlfn.IFNA('HAVERW for table'!CH35,'HAVERW for table'!CH35)</f>
        <v>#DIV/0!</v>
      </c>
      <c r="BX35" s="166" t="e">
        <f>_xlfn.IFNA('HAVERW for table'!CI35,'HAVERW for table'!CI35)</f>
        <v>#DIV/0!</v>
      </c>
      <c r="BY35" s="166" t="e">
        <f>_xlfn.IFNA('HAVERW for table'!CJ35,'HAVERW for table'!CJ35)</f>
        <v>#DIV/0!</v>
      </c>
      <c r="BZ35" s="167" t="e">
        <f>_xlfn.IFNA('HAVERW for table'!CK35,'HAVERW for table'!CK35)</f>
        <v>#DIV/0!</v>
      </c>
      <c r="CA35" s="166" t="e">
        <f>_xlfn.IFNA('HAVERW for table'!CL35,'HAVERW for table'!CL35)</f>
        <v>#DIV/0!</v>
      </c>
      <c r="CB35" s="166" t="e">
        <f>_xlfn.IFNA('HAVERW for table'!CM35,'HAVERW for table'!CM35)</f>
        <v>#DIV/0!</v>
      </c>
      <c r="CC35" s="166" t="e">
        <f>_xlfn.IFNA('HAVERW for table'!CN35,'HAVERW for table'!CN35)</f>
        <v>#DIV/0!</v>
      </c>
      <c r="CD35" s="166" t="e">
        <f>_xlfn.IFNA('HAVERW for table'!CO35,'HAVERW for table'!CO35)</f>
        <v>#DIV/0!</v>
      </c>
      <c r="CE35" s="167" t="e">
        <f>_xlfn.IFNA('HAVERW for table'!CP35,'HAVERW for table'!CP35)</f>
        <v>#DIV/0!</v>
      </c>
      <c r="CF35" s="166" t="e">
        <f>_xlfn.IFNA('HAVERW for table'!CQ35,'HAVERW for table'!CQ35)</f>
        <v>#DIV/0!</v>
      </c>
      <c r="CG35" s="166" t="e">
        <f>_xlfn.IFNA('HAVERW for table'!CR35,'HAVERW for table'!CR35)</f>
        <v>#DIV/0!</v>
      </c>
      <c r="CH35" s="166" t="e">
        <f>_xlfn.IFNA('HAVERW for table'!CS35,'HAVERW for table'!CS35)</f>
        <v>#DIV/0!</v>
      </c>
      <c r="CI35" s="167" t="e">
        <f>_xlfn.IFNA('HAVERW for table'!CT35,'HAVERW for table'!CT35)</f>
        <v>#DIV/0!</v>
      </c>
      <c r="CJ35" s="166" t="e">
        <f>_xlfn.IFNA('HAVERW for table'!CU35,'HAVERW for table'!CU35)</f>
        <v>#DIV/0!</v>
      </c>
      <c r="CK35" s="166" t="e">
        <f>_xlfn.IFNA('HAVERW for table'!CV35,'HAVERW for table'!CV35)</f>
        <v>#DIV/0!</v>
      </c>
      <c r="CL35" s="166" t="e">
        <f>_xlfn.IFNA('HAVERW for table'!CW35,'HAVERW for table'!CW35)</f>
        <v>#DIV/0!</v>
      </c>
      <c r="CM35" s="167" t="e">
        <f>_xlfn.IFNA('HAVERW for table'!CX35,'HAVERW for table'!CX35)</f>
        <v>#DIV/0!</v>
      </c>
      <c r="CN35" s="166" t="e">
        <f>_xlfn.IFNA('HAVERW for table'!CY35,'HAVERW for table'!CY35)</f>
        <v>#DIV/0!</v>
      </c>
      <c r="CO35" s="166" t="e">
        <f>_xlfn.IFNA('HAVERW for table'!CZ35,'HAVERW for table'!CZ35)</f>
        <v>#DIV/0!</v>
      </c>
      <c r="CP35" s="166" t="e">
        <f>_xlfn.IFNA('HAVERW for table'!DA35,'HAVERW for table'!DA35)</f>
        <v>#DIV/0!</v>
      </c>
      <c r="CQ35" s="166" t="e">
        <f>_xlfn.IFNA('HAVERW for table'!DB35,'HAVERW for table'!DB35)</f>
        <v>#DIV/0!</v>
      </c>
      <c r="CR35" s="167" t="e">
        <f>_xlfn.IFNA('HAVERW for table'!DC35,'HAVERW for table'!DC35)</f>
        <v>#DIV/0!</v>
      </c>
      <c r="CS35" s="166" t="e">
        <f>_xlfn.IFNA('HAVERW for table'!DD35,'HAVERW for table'!DD35)</f>
        <v>#DIV/0!</v>
      </c>
      <c r="CT35" s="166" t="e">
        <f>_xlfn.IFNA('HAVERW for table'!DE35,'HAVERW for table'!DE35)</f>
        <v>#DIV/0!</v>
      </c>
      <c r="CU35" s="166" t="e">
        <f>_xlfn.IFNA('HAVERW for table'!DF35,'HAVERW for table'!DF35)</f>
        <v>#DIV/0!</v>
      </c>
      <c r="CV35" s="168" t="e">
        <f>_xlfn.IFNA('HAVERW for table'!DG35,'HAVERW for table'!DG35)</f>
        <v>#DIV/0!</v>
      </c>
      <c r="CW35" s="169" t="e">
        <f>_xlfn.IFNA('HAVERW for table'!DH35,'HAVERW for table'!DH35)</f>
        <v>#DIV/0!</v>
      </c>
      <c r="CX35" s="166" t="e">
        <f>_xlfn.IFNA('HAVERW for table'!DI35,'HAVERW for table'!DI35)</f>
        <v>#DIV/0!</v>
      </c>
      <c r="CY35" s="166" t="e">
        <f>_xlfn.IFNA('HAVERW for table'!DJ35,'HAVERW for table'!DJ35)</f>
        <v>#DIV/0!</v>
      </c>
      <c r="CZ35" s="166" t="e">
        <f>_xlfn.IFNA('HAVERW for table'!DK35,'HAVERW for table'!DK35)</f>
        <v>#DIV/0!</v>
      </c>
      <c r="DA35" s="167" t="e">
        <f>_xlfn.IFNA('HAVERW for table'!DL35,'HAVERW for table'!DL35)</f>
        <v>#DIV/0!</v>
      </c>
      <c r="DB35" s="166" t="e">
        <f>_xlfn.IFNA('HAVERW for table'!DM35,'HAVERW for table'!DM35)</f>
        <v>#DIV/0!</v>
      </c>
      <c r="DC35" s="166" t="e">
        <f>_xlfn.IFNA('HAVERW for table'!DN35,'HAVERW for table'!DN35)</f>
        <v>#DIV/0!</v>
      </c>
      <c r="DD35" s="166" t="e">
        <f>_xlfn.IFNA('HAVERW for table'!DO35,'HAVERW for table'!DO35)</f>
        <v>#DIV/0!</v>
      </c>
      <c r="DE35" s="168" t="e">
        <f>_xlfn.IFNA('HAVERW for table'!DP35,'HAVERW for table'!DP35)</f>
        <v>#DIV/0!</v>
      </c>
      <c r="DF35" s="166" t="e">
        <f>_xlfn.IFNA('HAVERW for table'!DQ35,'HAVERW for table'!DQ35)</f>
        <v>#DIV/0!</v>
      </c>
      <c r="DG35" s="166" t="e">
        <f>_xlfn.IFNA('HAVERW for table'!DR35,'HAVERW for table'!DR35)</f>
        <v>#DIV/0!</v>
      </c>
      <c r="DH35" s="166" t="e">
        <f>_xlfn.IFNA('HAVERW for table'!DS35,'HAVERW for table'!DS35)</f>
        <v>#DIV/0!</v>
      </c>
      <c r="DI35" s="167" t="e">
        <f>_xlfn.IFNA('HAVERW for table'!DT35,'HAVERW for table'!DT35)</f>
        <v>#DIV/0!</v>
      </c>
      <c r="DJ35" s="166" t="e">
        <f>_xlfn.IFNA('HAVERW for table'!DU35,'HAVERW for table'!DU35)</f>
        <v>#DIV/0!</v>
      </c>
      <c r="DK35" s="166" t="e">
        <f>_xlfn.IFNA('HAVERW for table'!DV35,'HAVERW for table'!DV35)</f>
        <v>#DIV/0!</v>
      </c>
      <c r="DL35" s="166" t="e">
        <f>_xlfn.IFNA('HAVERW for table'!DW35,'HAVERW for table'!DW35)</f>
        <v>#DIV/0!</v>
      </c>
      <c r="DM35" s="168" t="e">
        <f>_xlfn.IFNA('HAVERW for table'!DX35,'HAVERW for table'!DX35)</f>
        <v>#DIV/0!</v>
      </c>
      <c r="DN35" s="166" t="e">
        <f>_xlfn.IFNA('HAVERW for table'!DY35,'HAVERW for table'!DY35)</f>
        <v>#DIV/0!</v>
      </c>
      <c r="DO35" s="166" t="e">
        <f>_xlfn.IFNA('HAVERW for table'!DZ35,'HAVERW for table'!DZ35)</f>
        <v>#DIV/0!</v>
      </c>
      <c r="DP35" s="167"/>
      <c r="EF35" s="22"/>
      <c r="EG35" s="22"/>
      <c r="EH35" s="22"/>
      <c r="EI35" s="22"/>
      <c r="EJ35" s="22"/>
      <c r="EK35" s="22"/>
      <c r="EL35" s="22"/>
      <c r="EM35" s="22"/>
      <c r="EN35" s="22"/>
      <c r="EO35" s="22"/>
      <c r="EP35" s="22"/>
      <c r="EQ35" s="22"/>
      <c r="ER35" s="22"/>
      <c r="ES35" s="22"/>
      <c r="ET35" s="22"/>
      <c r="EU35" s="22"/>
      <c r="EV35" s="22"/>
      <c r="EW35" s="22"/>
      <c r="EX35" s="22"/>
      <c r="EY35" s="22"/>
      <c r="EZ35" s="22"/>
      <c r="FA35" s="22"/>
      <c r="FB35" s="22"/>
      <c r="FC35" s="22"/>
      <c r="FD35" s="22"/>
      <c r="FE35" s="22"/>
      <c r="FF35" s="22"/>
      <c r="FG35" s="22"/>
      <c r="FH35" s="22"/>
      <c r="FI35" s="22"/>
      <c r="FJ35" s="22"/>
      <c r="FK35" s="22"/>
      <c r="FL35" s="22"/>
      <c r="FM35" s="22"/>
      <c r="FN35" s="22"/>
      <c r="FO35" s="22"/>
      <c r="FP35" s="22"/>
      <c r="FQ35" s="22"/>
      <c r="FR35" s="22"/>
      <c r="FS35" s="22"/>
      <c r="FT35" s="22"/>
      <c r="FU35" s="22"/>
      <c r="FV35" s="22"/>
      <c r="FW35" s="22"/>
      <c r="FX35" s="22"/>
      <c r="FY35" s="22"/>
      <c r="FZ35" s="22"/>
      <c r="GA35" s="22"/>
      <c r="GB35" s="22"/>
      <c r="GC35" s="22"/>
      <c r="GD35" s="22"/>
      <c r="GE35" s="22"/>
      <c r="GF35" s="22"/>
      <c r="GG35" s="22"/>
      <c r="GH35" s="22"/>
      <c r="GI35" s="22"/>
      <c r="GJ35" s="22"/>
      <c r="GK35" s="22"/>
      <c r="GL35" s="22"/>
      <c r="GM35" s="22"/>
      <c r="GN35" s="22"/>
      <c r="GO35" s="22"/>
      <c r="GP35" s="22"/>
      <c r="GQ35" s="22"/>
      <c r="GR35" s="22"/>
      <c r="GS35" s="22"/>
      <c r="GT35" s="22"/>
      <c r="GU35" s="22"/>
      <c r="GV35" s="22"/>
      <c r="GW35" s="22"/>
      <c r="GX35" s="22"/>
      <c r="GY35" s="22"/>
      <c r="GZ35" s="22"/>
      <c r="HA35" s="22"/>
      <c r="HB35" s="22"/>
      <c r="HC35" s="22"/>
      <c r="HD35" s="22"/>
      <c r="HE35" s="22"/>
      <c r="HF35" s="22"/>
      <c r="HG35" s="22"/>
      <c r="HI35" s="22"/>
      <c r="HJ35" s="22"/>
      <c r="HK35" s="22"/>
      <c r="HL35" s="22"/>
      <c r="HM35" s="22"/>
      <c r="HN35" s="22"/>
      <c r="HO35" s="22"/>
      <c r="HP35" s="22"/>
      <c r="HQ35" s="22"/>
      <c r="HR35" s="22"/>
      <c r="HU35" s="22"/>
      <c r="HV35" s="22"/>
      <c r="HW35" s="22"/>
      <c r="HX35" s="22"/>
      <c r="HY35" s="22"/>
      <c r="HZ35" s="22"/>
      <c r="IA35" s="22"/>
      <c r="IB35" s="22"/>
      <c r="IC35" s="22"/>
    </row>
    <row r="36" spans="2:237" x14ac:dyDescent="0.35">
      <c r="B36" s="82"/>
      <c r="C36" s="95"/>
      <c r="D36" s="108" t="s">
        <v>446</v>
      </c>
      <c r="E36" s="170"/>
      <c r="F36" s="170"/>
      <c r="G36" s="170"/>
      <c r="H36" s="170"/>
      <c r="I36" s="171"/>
      <c r="J36" s="170"/>
      <c r="K36" s="170"/>
      <c r="L36" s="170"/>
      <c r="M36" s="171"/>
      <c r="N36" s="170"/>
      <c r="O36" s="170"/>
      <c r="P36" s="170"/>
      <c r="Q36" s="171"/>
      <c r="R36" s="170"/>
      <c r="S36" s="170"/>
      <c r="T36" s="170"/>
      <c r="U36" s="170"/>
      <c r="V36" s="171"/>
      <c r="W36" s="170"/>
      <c r="X36" s="170"/>
      <c r="Y36" s="170"/>
      <c r="Z36" s="171"/>
      <c r="AA36" s="170"/>
      <c r="AB36" s="170"/>
      <c r="AC36" s="170"/>
      <c r="AD36" s="170"/>
      <c r="AE36" s="171"/>
      <c r="AF36" s="170"/>
      <c r="AG36" s="170"/>
      <c r="AH36" s="170"/>
      <c r="AI36" s="171"/>
      <c r="AJ36" s="170"/>
      <c r="AK36" s="170"/>
      <c r="AL36" s="170"/>
      <c r="AM36" s="171"/>
      <c r="AN36" s="170"/>
      <c r="AO36" s="170"/>
      <c r="AP36" s="170"/>
      <c r="AQ36" s="171"/>
      <c r="AR36" s="170"/>
      <c r="AS36" s="170"/>
      <c r="AT36" s="170"/>
      <c r="AU36" s="170"/>
      <c r="AV36" s="173"/>
      <c r="AW36" s="172"/>
      <c r="AX36" s="172"/>
      <c r="AY36" s="172"/>
      <c r="AZ36" s="173"/>
      <c r="BA36" s="172"/>
      <c r="BB36" s="172"/>
      <c r="BC36" s="172"/>
      <c r="BD36" s="173"/>
      <c r="BE36" s="172"/>
      <c r="BF36" s="172"/>
      <c r="BG36" s="172"/>
      <c r="BH36" s="172"/>
      <c r="BI36" s="173"/>
      <c r="BJ36" s="172"/>
      <c r="BK36" s="172"/>
      <c r="BL36" s="172"/>
      <c r="BM36" s="173"/>
      <c r="BN36" s="172"/>
      <c r="BO36" s="172"/>
      <c r="BP36" s="172"/>
      <c r="BQ36" s="172"/>
      <c r="BR36" s="173"/>
      <c r="BS36" s="172"/>
      <c r="BT36" s="172"/>
      <c r="BU36" s="172"/>
      <c r="BV36" s="173"/>
      <c r="BW36" s="172"/>
      <c r="BX36" s="172"/>
      <c r="BY36" s="172"/>
      <c r="BZ36" s="173"/>
      <c r="CA36" s="172"/>
      <c r="CB36" s="172"/>
      <c r="CC36" s="172"/>
      <c r="CD36" s="172"/>
      <c r="CE36" s="173"/>
      <c r="CF36" s="172"/>
      <c r="CG36" s="172"/>
      <c r="CH36" s="172"/>
      <c r="CI36" s="173"/>
      <c r="CJ36" s="172"/>
      <c r="CK36" s="172"/>
      <c r="CL36" s="172"/>
      <c r="CM36" s="173"/>
      <c r="CN36" s="172"/>
      <c r="CO36" s="172"/>
      <c r="CP36" s="172"/>
      <c r="CQ36" s="172"/>
      <c r="CR36" s="173"/>
      <c r="CS36" s="172"/>
      <c r="CT36" s="172"/>
      <c r="CU36" s="172"/>
      <c r="CV36" s="174"/>
      <c r="CW36" s="175"/>
      <c r="CX36" s="172"/>
      <c r="CY36" s="172"/>
      <c r="CZ36" s="172"/>
      <c r="DA36" s="173"/>
      <c r="DB36" s="172"/>
      <c r="DC36" s="172"/>
      <c r="DD36" s="172"/>
      <c r="DE36" s="176"/>
      <c r="DF36" s="172"/>
      <c r="DG36" s="172"/>
      <c r="DH36" s="172"/>
      <c r="DI36" s="173"/>
      <c r="DJ36" s="172"/>
      <c r="DK36" s="172"/>
      <c r="DL36" s="172"/>
      <c r="DM36" s="177"/>
      <c r="DN36" s="172"/>
      <c r="DO36" s="172"/>
      <c r="DP36" s="173"/>
      <c r="DQ36" s="4"/>
      <c r="DR36" s="4"/>
      <c r="DS36" s="4"/>
      <c r="DT36" s="4"/>
      <c r="DU36" s="4"/>
      <c r="DV36" s="4"/>
      <c r="DW36" s="4"/>
      <c r="DX36" s="4"/>
      <c r="DY36" s="4"/>
      <c r="DZ36" s="4"/>
      <c r="EA36" s="4"/>
      <c r="EB36" s="4"/>
      <c r="EC36" s="4"/>
      <c r="ED36" s="4"/>
      <c r="EE36" s="4"/>
      <c r="EF36" s="22"/>
      <c r="EG36" s="22"/>
      <c r="EH36" s="22"/>
      <c r="EI36" s="22"/>
      <c r="EJ36" s="22"/>
      <c r="EK36" s="22"/>
      <c r="EL36" s="22"/>
      <c r="EM36" s="22"/>
      <c r="EN36" s="22"/>
      <c r="EO36" s="22"/>
      <c r="EP36" s="22"/>
      <c r="EQ36" s="22"/>
      <c r="ER36" s="22"/>
      <c r="ES36" s="22"/>
      <c r="ET36" s="22"/>
      <c r="EU36" s="22"/>
      <c r="EV36" s="22"/>
      <c r="EW36" s="22"/>
      <c r="EX36" s="22"/>
      <c r="EY36" s="22"/>
      <c r="EZ36" s="22"/>
      <c r="FA36" s="22"/>
      <c r="FB36" s="22"/>
      <c r="FC36" s="22"/>
      <c r="FD36" s="22"/>
      <c r="FE36" s="22"/>
      <c r="FF36" s="22"/>
      <c r="FG36" s="22"/>
      <c r="FH36" s="22"/>
      <c r="FI36" s="22"/>
      <c r="FJ36" s="22"/>
      <c r="FK36" s="22"/>
      <c r="FL36" s="22"/>
      <c r="FM36" s="22"/>
      <c r="FN36" s="22"/>
      <c r="FO36" s="22"/>
      <c r="FP36" s="22"/>
      <c r="FQ36" s="22"/>
      <c r="FR36" s="22"/>
      <c r="FS36" s="22"/>
      <c r="FT36" s="22"/>
      <c r="FU36" s="22"/>
      <c r="FV36" s="22"/>
      <c r="FW36" s="22"/>
      <c r="FX36" s="22"/>
      <c r="FY36" s="22"/>
      <c r="FZ36" s="22"/>
      <c r="GA36" s="22"/>
      <c r="GB36" s="22"/>
      <c r="GC36" s="22"/>
      <c r="GD36" s="22"/>
      <c r="GE36" s="22"/>
      <c r="GF36" s="22"/>
      <c r="GG36" s="22"/>
      <c r="GH36" s="22"/>
      <c r="GI36" s="22"/>
      <c r="GJ36" s="22"/>
      <c r="GK36" s="22"/>
      <c r="GL36" s="22"/>
      <c r="GM36" s="22"/>
      <c r="GN36" s="22"/>
      <c r="GO36" s="22"/>
      <c r="GP36" s="22"/>
      <c r="GQ36" s="22"/>
      <c r="GR36" s="22"/>
      <c r="GS36" s="22"/>
      <c r="GT36" s="22"/>
      <c r="GU36" s="22"/>
      <c r="GV36" s="22"/>
      <c r="GW36" s="22"/>
      <c r="GX36" s="22"/>
      <c r="GY36" s="22"/>
      <c r="GZ36" s="22"/>
      <c r="HA36" s="22"/>
      <c r="HB36" s="22"/>
      <c r="HC36" s="22"/>
      <c r="HD36" s="22"/>
      <c r="HE36" s="22"/>
      <c r="HF36" s="22"/>
      <c r="HG36" s="22"/>
      <c r="HH36" s="4"/>
      <c r="HI36" s="22"/>
      <c r="HJ36" s="22"/>
      <c r="HK36" s="22"/>
      <c r="HL36" s="22"/>
      <c r="HM36" s="22"/>
      <c r="HN36" s="22"/>
      <c r="HO36" s="22"/>
      <c r="HP36" s="22"/>
      <c r="HQ36" s="22"/>
      <c r="HR36" s="22"/>
      <c r="HS36" s="4"/>
      <c r="HT36" s="4"/>
      <c r="HU36" s="22"/>
      <c r="HV36" s="22"/>
      <c r="HW36" s="22"/>
      <c r="HX36" s="22"/>
      <c r="HY36" s="22"/>
      <c r="HZ36" s="22"/>
      <c r="IA36" s="22"/>
      <c r="IB36" s="22"/>
      <c r="IC36" s="22"/>
    </row>
    <row r="37" spans="2:237" s="4" customFormat="1" ht="16" hidden="1" x14ac:dyDescent="0.35">
      <c r="B37" s="37"/>
      <c r="C37" s="91"/>
      <c r="D37" s="106" t="s">
        <v>530</v>
      </c>
      <c r="E37" s="159" t="e">
        <f>_xlfn.IFNA('HAVERW for table'!P36,'HAVERW for table'!P36)</f>
        <v>#REF!</v>
      </c>
      <c r="F37" s="159" t="e">
        <f>_xlfn.IFNA('HAVERW for table'!Q36,'HAVERW for table'!Q36)</f>
        <v>#REF!</v>
      </c>
      <c r="G37" s="159" t="e">
        <f>_xlfn.IFNA('HAVERW for table'!R36,'HAVERW for table'!R36)</f>
        <v>#REF!</v>
      </c>
      <c r="H37" s="159" t="e">
        <f>_xlfn.IFNA('HAVERW for table'!S36,'HAVERW for table'!S36)</f>
        <v>#REF!</v>
      </c>
      <c r="I37" s="160" t="e">
        <f>_xlfn.IFNA('HAVERW for table'!T36,'HAVERW for table'!T36)</f>
        <v>#REF!</v>
      </c>
      <c r="J37" s="159" t="e">
        <f>_xlfn.IFNA('HAVERW for table'!U36,'HAVERW for table'!U36)</f>
        <v>#REF!</v>
      </c>
      <c r="K37" s="159" t="e">
        <f>_xlfn.IFNA('HAVERW for table'!V36,'HAVERW for table'!V36)</f>
        <v>#REF!</v>
      </c>
      <c r="L37" s="159" t="e">
        <f>_xlfn.IFNA('HAVERW for table'!W36,'HAVERW for table'!W36)</f>
        <v>#REF!</v>
      </c>
      <c r="M37" s="160" t="e">
        <f>_xlfn.IFNA('HAVERW for table'!X36,'HAVERW for table'!X36)</f>
        <v>#REF!</v>
      </c>
      <c r="N37" s="159" t="e">
        <f>_xlfn.IFNA('HAVERW for table'!Y36,'HAVERW for table'!Y36)</f>
        <v>#REF!</v>
      </c>
      <c r="O37" s="159" t="e">
        <f>_xlfn.IFNA('HAVERW for table'!Z36,'HAVERW for table'!Z36)</f>
        <v>#REF!</v>
      </c>
      <c r="P37" s="159" t="e">
        <f>_xlfn.IFNA('HAVERW for table'!AA36,'HAVERW for table'!AA36)</f>
        <v>#REF!</v>
      </c>
      <c r="Q37" s="160" t="e">
        <f>_xlfn.IFNA('HAVERW for table'!AB36,'HAVERW for table'!AB36)</f>
        <v>#REF!</v>
      </c>
      <c r="R37" s="159" t="e">
        <f>_xlfn.IFNA('HAVERW for table'!AC36,'HAVERW for table'!AC36)</f>
        <v>#REF!</v>
      </c>
      <c r="S37" s="159" t="e">
        <f>_xlfn.IFNA('HAVERW for table'!AD36,'HAVERW for table'!AD36)</f>
        <v>#REF!</v>
      </c>
      <c r="T37" s="159" t="e">
        <f>_xlfn.IFNA('HAVERW for table'!AE36,'HAVERW for table'!AE36)</f>
        <v>#REF!</v>
      </c>
      <c r="U37" s="159" t="e">
        <f>_xlfn.IFNA('HAVERW for table'!AF36,'HAVERW for table'!AF36)</f>
        <v>#REF!</v>
      </c>
      <c r="V37" s="160" t="e">
        <f>_xlfn.IFNA('HAVERW for table'!AG36,'HAVERW for table'!AG36)</f>
        <v>#REF!</v>
      </c>
      <c r="W37" s="159" t="e">
        <f>_xlfn.IFNA('HAVERW for table'!AH36,'HAVERW for table'!AH36)</f>
        <v>#REF!</v>
      </c>
      <c r="X37" s="159" t="e">
        <f>_xlfn.IFNA('HAVERW for table'!AI36,'HAVERW for table'!AI36)</f>
        <v>#REF!</v>
      </c>
      <c r="Y37" s="159" t="e">
        <f>_xlfn.IFNA('HAVERW for table'!AJ36,'HAVERW for table'!AJ36)</f>
        <v>#REF!</v>
      </c>
      <c r="Z37" s="160" t="e">
        <f>_xlfn.IFNA('HAVERW for table'!AK36,'HAVERW for table'!AK36)</f>
        <v>#REF!</v>
      </c>
      <c r="AA37" s="159" t="e">
        <f>_xlfn.IFNA('HAVERW for table'!AL36,'HAVERW for table'!AL36)</f>
        <v>#REF!</v>
      </c>
      <c r="AB37" s="159" t="e">
        <f>_xlfn.IFNA('HAVERW for table'!AM36,'HAVERW for table'!AM36)</f>
        <v>#REF!</v>
      </c>
      <c r="AC37" s="159" t="e">
        <f>_xlfn.IFNA('HAVERW for table'!AN36,'HAVERW for table'!AN36)</f>
        <v>#REF!</v>
      </c>
      <c r="AD37" s="159" t="e">
        <f>_xlfn.IFNA('HAVERW for table'!AO36,'HAVERW for table'!AO36)</f>
        <v>#REF!</v>
      </c>
      <c r="AE37" s="160" t="e">
        <f>_xlfn.IFNA('HAVERW for table'!AP36,'HAVERW for table'!AP36)</f>
        <v>#REF!</v>
      </c>
      <c r="AF37" s="159" t="e">
        <f>_xlfn.IFNA('HAVERW for table'!AQ36,'HAVERW for table'!AQ36)</f>
        <v>#REF!</v>
      </c>
      <c r="AG37" s="159" t="e">
        <f>_xlfn.IFNA('HAVERW for table'!AR36,'HAVERW for table'!AR36)</f>
        <v>#REF!</v>
      </c>
      <c r="AH37" s="159" t="e">
        <f>_xlfn.IFNA('HAVERW for table'!AS36,'HAVERW for table'!AS36)</f>
        <v>#REF!</v>
      </c>
      <c r="AI37" s="160" t="e">
        <f>_xlfn.IFNA('HAVERW for table'!AT36,'HAVERW for table'!AT36)</f>
        <v>#REF!</v>
      </c>
      <c r="AJ37" s="159" t="e">
        <f>_xlfn.IFNA('HAVERW for table'!AU36,'HAVERW for table'!AU36)</f>
        <v>#REF!</v>
      </c>
      <c r="AK37" s="159" t="e">
        <f>_xlfn.IFNA('HAVERW for table'!AV36,'HAVERW for table'!AV36)</f>
        <v>#REF!</v>
      </c>
      <c r="AL37" s="159" t="e">
        <f>_xlfn.IFNA('HAVERW for table'!AW36,'HAVERW for table'!AW36)</f>
        <v>#REF!</v>
      </c>
      <c r="AM37" s="160" t="e">
        <f>_xlfn.IFNA('HAVERW for table'!AX36,'HAVERW for table'!AX36)</f>
        <v>#REF!</v>
      </c>
      <c r="AN37" s="159" t="e">
        <f>_xlfn.IFNA('HAVERW for table'!AY36,'HAVERW for table'!AY36)</f>
        <v>#REF!</v>
      </c>
      <c r="AO37" s="159" t="e">
        <f>_xlfn.IFNA('HAVERW for table'!AZ36,'HAVERW for table'!AZ36)</f>
        <v>#REF!</v>
      </c>
      <c r="AP37" s="159" t="e">
        <f>_xlfn.IFNA('HAVERW for table'!BA36,'HAVERW for table'!BA36)</f>
        <v>#REF!</v>
      </c>
      <c r="AQ37" s="160" t="e">
        <f>_xlfn.IFNA('HAVERW for table'!BB36,'HAVERW for table'!BB36)</f>
        <v>#REF!</v>
      </c>
      <c r="AR37" s="159" t="e">
        <f>_xlfn.IFNA('HAVERW for table'!BC36,'HAVERW for table'!BC36)</f>
        <v>#REF!</v>
      </c>
      <c r="AS37" s="159" t="e">
        <f>_xlfn.IFNA('HAVERW for table'!BD36,'HAVERW for table'!BD36)</f>
        <v>#REF!</v>
      </c>
      <c r="AT37" s="159" t="e">
        <f>_xlfn.IFNA('HAVERW for table'!BE36,'HAVERW for table'!BE36)</f>
        <v>#REF!</v>
      </c>
      <c r="AU37" s="159" t="e">
        <f>_xlfn.IFNA('HAVERW for table'!BF36,'HAVERW for table'!BF36)</f>
        <v>#REF!</v>
      </c>
      <c r="AV37" s="160" t="e">
        <f>_xlfn.IFNA('HAVERW for table'!BG36,'HAVERW for table'!BG36)</f>
        <v>#REF!</v>
      </c>
      <c r="AW37" s="159"/>
      <c r="AX37" s="159"/>
      <c r="AY37" s="159"/>
      <c r="AZ37" s="160"/>
      <c r="BA37" s="159"/>
      <c r="BB37" s="159"/>
      <c r="BC37" s="159"/>
      <c r="BD37" s="160"/>
      <c r="BE37" s="159"/>
      <c r="BF37" s="159"/>
      <c r="BG37" s="159"/>
      <c r="BH37" s="159"/>
      <c r="BI37" s="160"/>
      <c r="BJ37" s="159"/>
      <c r="BK37" s="159"/>
      <c r="BL37" s="159"/>
      <c r="BM37" s="160"/>
      <c r="BN37" s="159"/>
      <c r="BO37" s="159"/>
      <c r="BP37" s="159"/>
      <c r="BQ37" s="159"/>
      <c r="BR37" s="160"/>
      <c r="BS37" s="159"/>
      <c r="BT37" s="159"/>
      <c r="BU37" s="159"/>
      <c r="BV37" s="160"/>
      <c r="BW37" s="159"/>
      <c r="BX37" s="159"/>
      <c r="BY37" s="159"/>
      <c r="BZ37" s="160"/>
      <c r="CA37" s="159"/>
      <c r="CB37" s="159"/>
      <c r="CC37" s="159"/>
      <c r="CD37" s="159"/>
      <c r="CE37" s="160"/>
      <c r="CF37" s="159"/>
      <c r="CG37" s="159"/>
      <c r="CH37" s="159"/>
      <c r="CI37" s="160"/>
      <c r="CJ37" s="159"/>
      <c r="CK37" s="159"/>
      <c r="CL37" s="159"/>
      <c r="CM37" s="160"/>
      <c r="CN37" s="159"/>
      <c r="CO37" s="159"/>
      <c r="CP37" s="159"/>
      <c r="CQ37" s="159"/>
      <c r="CR37" s="160"/>
      <c r="CS37" s="159"/>
      <c r="CT37" s="159"/>
      <c r="CU37" s="159"/>
      <c r="CV37" s="161"/>
      <c r="CW37" s="162"/>
      <c r="CX37" s="159"/>
      <c r="CY37" s="159"/>
      <c r="CZ37" s="159"/>
      <c r="DA37" s="160"/>
      <c r="DB37" s="159"/>
      <c r="DC37" s="159"/>
      <c r="DD37" s="159"/>
      <c r="DE37" s="163"/>
      <c r="DF37" s="159"/>
      <c r="DG37" s="159"/>
      <c r="DH37" s="159"/>
      <c r="DI37" s="160"/>
      <c r="DJ37" s="159"/>
      <c r="DK37" s="159"/>
      <c r="DL37" s="159"/>
      <c r="DM37" s="164"/>
      <c r="DN37" s="159"/>
      <c r="DO37" s="159"/>
      <c r="DP37" s="160"/>
      <c r="EF37" s="22"/>
      <c r="EG37" s="22"/>
      <c r="EH37" s="22"/>
      <c r="EI37" s="22"/>
      <c r="EJ37" s="22"/>
      <c r="EK37" s="22"/>
      <c r="EL37" s="22"/>
      <c r="EM37" s="22"/>
      <c r="EN37" s="22"/>
      <c r="EO37" s="22"/>
      <c r="EP37" s="22"/>
      <c r="EQ37" s="22"/>
      <c r="ER37" s="22"/>
      <c r="ES37" s="22"/>
      <c r="ET37" s="22"/>
      <c r="EU37" s="22"/>
      <c r="EV37" s="22"/>
      <c r="EW37" s="22"/>
      <c r="EX37" s="22"/>
      <c r="EY37" s="22"/>
      <c r="EZ37" s="22"/>
      <c r="FA37" s="22"/>
      <c r="FB37" s="22"/>
      <c r="FC37" s="22"/>
      <c r="FD37" s="22"/>
      <c r="FE37" s="22"/>
      <c r="FF37" s="22"/>
      <c r="FG37" s="22"/>
      <c r="FH37" s="22"/>
      <c r="FI37" s="22"/>
      <c r="FJ37" s="22"/>
      <c r="FK37" s="22"/>
      <c r="FL37" s="22"/>
      <c r="FM37" s="22"/>
      <c r="FN37" s="22"/>
      <c r="FO37" s="22"/>
      <c r="FP37" s="22"/>
      <c r="FQ37" s="22"/>
      <c r="FR37" s="22"/>
      <c r="FS37" s="22"/>
      <c r="FT37" s="22"/>
      <c r="FU37" s="22"/>
      <c r="FV37" s="22"/>
      <c r="FW37" s="22"/>
      <c r="FX37" s="22"/>
      <c r="FY37" s="22"/>
      <c r="FZ37" s="22"/>
      <c r="GA37" s="22"/>
      <c r="GB37" s="22"/>
      <c r="GC37" s="22"/>
      <c r="GD37" s="22"/>
      <c r="GE37" s="22"/>
      <c r="GF37" s="22"/>
      <c r="GG37" s="22"/>
      <c r="GH37" s="22"/>
      <c r="GI37" s="22"/>
      <c r="GJ37" s="22"/>
      <c r="GK37" s="22"/>
      <c r="GL37" s="22"/>
      <c r="GM37" s="22"/>
      <c r="GN37" s="22"/>
      <c r="GO37" s="22"/>
      <c r="GP37" s="22"/>
      <c r="GQ37" s="22"/>
      <c r="GR37" s="22"/>
      <c r="GS37" s="22"/>
      <c r="GT37" s="22"/>
      <c r="GU37" s="22"/>
      <c r="GV37" s="22"/>
      <c r="GW37" s="22"/>
      <c r="GX37" s="22"/>
      <c r="GY37" s="22"/>
      <c r="GZ37" s="22"/>
      <c r="HA37" s="22"/>
      <c r="HB37" s="22"/>
      <c r="HC37" s="22"/>
      <c r="HD37" s="22"/>
      <c r="HE37" s="22"/>
      <c r="HF37" s="22"/>
      <c r="HG37" s="22"/>
      <c r="HI37" s="22"/>
      <c r="HJ37" s="22"/>
      <c r="HK37" s="22"/>
      <c r="HL37" s="22"/>
      <c r="HM37" s="22"/>
      <c r="HN37" s="22"/>
      <c r="HO37" s="22"/>
      <c r="HP37" s="22"/>
      <c r="HQ37" s="22"/>
      <c r="HR37" s="22"/>
      <c r="HU37" s="22"/>
      <c r="HV37" s="22"/>
      <c r="HW37" s="22"/>
      <c r="HX37" s="22"/>
      <c r="HY37" s="22"/>
      <c r="HZ37" s="22"/>
      <c r="IA37" s="22"/>
      <c r="IB37" s="22"/>
      <c r="IC37" s="22"/>
    </row>
    <row r="38" spans="2:237" s="4" customFormat="1" ht="16" x14ac:dyDescent="0.35">
      <c r="B38" s="37"/>
      <c r="C38" s="97"/>
      <c r="D38" s="109" t="s">
        <v>531</v>
      </c>
      <c r="E38" s="99">
        <f>_xlfn.IFNA('HAVERW for table'!P10,'HAVERW for table'!P10)</f>
        <v>104.7</v>
      </c>
      <c r="F38" s="99">
        <f>_xlfn.IFNA('HAVERW for table'!Q10,'HAVERW for table'!Q10)</f>
        <v>94.5</v>
      </c>
      <c r="G38" s="99">
        <f>_xlfn.IFNA('HAVERW for table'!R10,'HAVERW for table'!R10)</f>
        <v>91.8</v>
      </c>
      <c r="H38" s="99">
        <f>_xlfn.IFNA('HAVERW for table'!S10,'HAVERW for table'!S10)</f>
        <v>80.2</v>
      </c>
      <c r="I38" s="101">
        <f>_xlfn.IFNA('HAVERW for table'!T10,'HAVERW for table'!T10)</f>
        <v>67.8</v>
      </c>
      <c r="J38" s="99">
        <f>_xlfn.IFNA('HAVERW for table'!U10,'HAVERW for table'!U10)</f>
        <v>61.7</v>
      </c>
      <c r="K38" s="99">
        <f>_xlfn.IFNA('HAVERW for table'!V10,'HAVERW for table'!V10)</f>
        <v>52.2</v>
      </c>
      <c r="L38" s="99">
        <f>_xlfn.IFNA('HAVERW for table'!W10,'HAVERW for table'!W10)</f>
        <v>44.5</v>
      </c>
      <c r="M38" s="101">
        <f>_xlfn.IFNA('HAVERW for table'!X10,'HAVERW for table'!X10)</f>
        <v>41.1</v>
      </c>
      <c r="N38" s="99">
        <f>_xlfn.IFNA('HAVERW for table'!Y10,'HAVERW for table'!Y10)</f>
        <v>41.3</v>
      </c>
      <c r="O38" s="99">
        <f>_xlfn.IFNA('HAVERW for table'!Z10,'HAVERW for table'!Z10)</f>
        <v>37.9</v>
      </c>
      <c r="P38" s="99">
        <f>_xlfn.IFNA('HAVERW for table'!AA10,'HAVERW for table'!AA10)</f>
        <v>39.299999999999997</v>
      </c>
      <c r="Q38" s="101">
        <f>_xlfn.IFNA('HAVERW for table'!AB10,'HAVERW for table'!AB10)</f>
        <v>39.9</v>
      </c>
      <c r="R38" s="99">
        <f>_xlfn.IFNA('HAVERW for table'!AC10,'HAVERW for table'!AC10)</f>
        <v>40.5</v>
      </c>
      <c r="S38" s="99">
        <f>_xlfn.IFNA('HAVERW for table'!AD10,'HAVERW for table'!AD10)</f>
        <v>45</v>
      </c>
      <c r="T38" s="99">
        <f>_xlfn.IFNA('HAVERW for table'!AE10,'HAVERW for table'!AE10)</f>
        <v>44.5</v>
      </c>
      <c r="U38" s="99">
        <f>_xlfn.IFNA('HAVERW for table'!AF10,'HAVERW for table'!AF10)</f>
        <v>46.5</v>
      </c>
      <c r="V38" s="101">
        <f>_xlfn.IFNA('HAVERW for table'!AG10,'HAVERW for table'!AG10)</f>
        <v>42.8</v>
      </c>
      <c r="W38" s="99">
        <f>_xlfn.IFNA('HAVERW for table'!AH10,'HAVERW for table'!AH10)</f>
        <v>43.9</v>
      </c>
      <c r="X38" s="99">
        <f>_xlfn.IFNA('HAVERW for table'!AI10,'HAVERW for table'!AI10)</f>
        <v>47.9</v>
      </c>
      <c r="Y38" s="99">
        <f>_xlfn.IFNA('HAVERW for table'!AJ10,'HAVERW for table'!AJ10)</f>
        <v>47.4</v>
      </c>
      <c r="Z38" s="101">
        <f>_xlfn.IFNA('HAVERW for table'!AK10,'HAVERW for table'!AK10)</f>
        <v>49.2</v>
      </c>
      <c r="AA38" s="99">
        <f>_xlfn.IFNA('HAVERW for table'!AL10,'HAVERW for table'!AL10)</f>
        <v>58.2</v>
      </c>
      <c r="AB38" s="99">
        <f>_xlfn.IFNA('HAVERW for table'!AM10,'HAVERW for table'!AM10)</f>
        <v>58.5</v>
      </c>
      <c r="AC38" s="99">
        <f>_xlfn.IFNA('HAVERW for table'!AN10,'HAVERW for table'!AN10)</f>
        <v>58.7</v>
      </c>
      <c r="AD38" s="99">
        <f>_xlfn.IFNA('HAVERW for table'!AO10,'HAVERW for table'!AO10)</f>
        <v>59.3</v>
      </c>
      <c r="AE38" s="101">
        <f>_xlfn.IFNA('HAVERW for table'!AP10,'HAVERW for table'!AP10)</f>
        <v>54</v>
      </c>
      <c r="AF38" s="99">
        <f>_xlfn.IFNA('HAVERW for table'!AQ10,'HAVERW for table'!AQ10)</f>
        <v>57.5</v>
      </c>
      <c r="AG38" s="99">
        <f>_xlfn.IFNA('HAVERW for table'!AR10,'HAVERW for table'!AR10)</f>
        <v>59.4</v>
      </c>
      <c r="AH38" s="99">
        <f>_xlfn.IFNA('HAVERW for table'!AS10,'HAVERW for table'!AS10)</f>
        <v>64</v>
      </c>
      <c r="AI38" s="101">
        <f>_xlfn.IFNA('HAVERW for table'!AT10,'HAVERW for table'!AT10)</f>
        <v>65.900000000000006</v>
      </c>
      <c r="AJ38" s="99">
        <f>_xlfn.IFNA('HAVERW for table'!AU10,'HAVERW for table'!AU10)</f>
        <v>67.599999999999994</v>
      </c>
      <c r="AK38" s="99">
        <f>_xlfn.IFNA('HAVERW for table'!AV10,'HAVERW for table'!AV10)</f>
        <v>70.599999999999994</v>
      </c>
      <c r="AL38" s="99">
        <f>_xlfn.IFNA('HAVERW for table'!AW10,'HAVERW for table'!AW10)</f>
        <v>75</v>
      </c>
      <c r="AM38" s="101">
        <f>_xlfn.IFNA('HAVERW for table'!AX10,'HAVERW for table'!AX10)</f>
        <v>75.099999999999994</v>
      </c>
      <c r="AN38" s="99">
        <f>_xlfn.IFNA('HAVERW for table'!AY10,'HAVERW for table'!AY10)</f>
        <v>71.900000000000006</v>
      </c>
      <c r="AO38" s="99">
        <f>_xlfn.IFNA('HAVERW for table'!AZ10,'HAVERW for table'!AZ10)</f>
        <v>73.5</v>
      </c>
      <c r="AP38" s="99">
        <f>_xlfn.IFNA('HAVERW for table'!BA10,'HAVERW for table'!BA10)</f>
        <v>74.400000000000006</v>
      </c>
      <c r="AQ38" s="101">
        <f>_xlfn.IFNA('HAVERW for table'!BB10,'HAVERW for table'!BB10)</f>
        <v>79.099999999999994</v>
      </c>
      <c r="AR38" s="99">
        <f>_xlfn.IFNA('HAVERW for table'!BC10,'HAVERW for table'!BC10)</f>
        <v>77.2</v>
      </c>
      <c r="AS38" s="99">
        <f>_xlfn.IFNA('HAVERW for table'!BD10,'HAVERW for table'!BD10)</f>
        <v>71.8</v>
      </c>
      <c r="AT38" s="99">
        <f>_xlfn.IFNA('HAVERW for table'!BE10,'HAVERW for table'!BE10)</f>
        <v>74.8</v>
      </c>
      <c r="AU38" s="99">
        <f>_xlfn.IFNA('HAVERW for table'!BF10,'HAVERW for table'!BF10)</f>
        <v>76.599999999999994</v>
      </c>
      <c r="AV38" s="101">
        <f>_xlfn.IFNA('HAVERW for table'!BG10,'HAVERW for table'!BG10)</f>
        <v>67.599999999999994</v>
      </c>
      <c r="AW38" s="99">
        <f>_xlfn.IFNA('HAVERW for table'!BH10,'HAVERW for table'!BH10)</f>
        <v>65.8</v>
      </c>
      <c r="AX38" s="99">
        <f>_xlfn.IFNA('HAVERW for table'!BI10,'HAVERW for table'!BI10)</f>
        <v>64.400000000000006</v>
      </c>
      <c r="AY38" s="99">
        <f>_xlfn.IFNA('HAVERW for table'!BJ10,'HAVERW for table'!BJ10)</f>
        <v>73.5</v>
      </c>
      <c r="AZ38" s="101">
        <f>_xlfn.IFNA('HAVERW for table'!BK10,'HAVERW for table'!BK10)</f>
        <v>78.900000000000006</v>
      </c>
      <c r="BA38" s="99">
        <f>_xlfn.IFNA('HAVERW for table'!BL10,'HAVERW for table'!BL10)</f>
        <v>81.400000000000006</v>
      </c>
      <c r="BB38" s="99">
        <f>_xlfn.IFNA('HAVERW for table'!BM10,'HAVERW for table'!BM10)</f>
        <v>84.5</v>
      </c>
      <c r="BC38" s="99">
        <f>_xlfn.IFNA('HAVERW for table'!BN10,'HAVERW for table'!BN10)</f>
        <v>84.6</v>
      </c>
      <c r="BD38" s="101">
        <f>_xlfn.IFNA('HAVERW for table'!BO10,'HAVERW for table'!BO10)</f>
        <v>84.7</v>
      </c>
      <c r="BE38" s="99">
        <f>_xlfn.IFNA('HAVERW for table'!BP10,'HAVERW for table'!BP10)</f>
        <v>88.4</v>
      </c>
      <c r="BF38" s="99">
        <f>_xlfn.IFNA('HAVERW for table'!BQ10,'HAVERW for table'!BQ10)</f>
        <v>93.3</v>
      </c>
      <c r="BG38" s="99">
        <f>_xlfn.IFNA('HAVERW for table'!BR10,'HAVERW for table'!BR10)</f>
        <v>94.1</v>
      </c>
      <c r="BH38" s="99">
        <f>_xlfn.IFNA('HAVERW for table'!BS10,'HAVERW for table'!BS10)</f>
        <v>95.8</v>
      </c>
      <c r="BI38" s="101">
        <f>_xlfn.IFNA('HAVERW for table'!BT10,'HAVERW for table'!BT10)</f>
        <v>96.6</v>
      </c>
      <c r="BJ38" s="99">
        <f>_xlfn.IFNA('HAVERW for table'!BU10,'HAVERW for table'!BU10)</f>
        <v>99.5</v>
      </c>
      <c r="BK38" s="99">
        <f>_xlfn.IFNA('HAVERW for table'!BV10,'HAVERW for table'!BV10)</f>
        <v>99.4</v>
      </c>
      <c r="BL38" s="99">
        <f>_xlfn.IFNA('HAVERW for table'!BW10,'HAVERW for table'!BW10)</f>
        <v>103.2</v>
      </c>
      <c r="BM38" s="101">
        <f>_xlfn.IFNA('HAVERW for table'!BX10,'HAVERW for table'!BX10)</f>
        <v>104.9</v>
      </c>
      <c r="BN38" s="99">
        <f>_xlfn.IFNA('HAVERW for table'!BY10,'HAVERW for table'!BY10)</f>
        <v>106.6</v>
      </c>
      <c r="BO38" s="99">
        <f>_xlfn.IFNA('HAVERW for table'!BZ10,'HAVERW for table'!BZ10)</f>
        <v>114.1</v>
      </c>
      <c r="BP38" s="99">
        <f>_xlfn.IFNA('HAVERW for table'!CA10,'HAVERW for table'!CA10)</f>
        <v>118.4</v>
      </c>
      <c r="BQ38" s="99">
        <f>_xlfn.IFNA('HAVERW for table'!CB10,'HAVERW for table'!CB10)</f>
        <v>126.5</v>
      </c>
      <c r="BR38" s="101">
        <f>_xlfn.IFNA('HAVERW for table'!CC10,'HAVERW for table'!CC10)</f>
        <v>128.9</v>
      </c>
      <c r="BS38" s="99">
        <f>_xlfn.IFNA('HAVERW for table'!CD10,'HAVERW for table'!CD10)</f>
        <v>126.6</v>
      </c>
      <c r="BT38" s="99">
        <f>_xlfn.IFNA('HAVERW for table'!CE10,'HAVERW for table'!CE10)</f>
        <v>128.9</v>
      </c>
      <c r="BU38" s="99">
        <f>_xlfn.IFNA('HAVERW for table'!CF10,'HAVERW for table'!CF10)</f>
        <v>129.4</v>
      </c>
      <c r="BV38" s="101">
        <f>_xlfn.IFNA('HAVERW for table'!CG10,'HAVERW for table'!CG10)</f>
        <v>134.80000000000001</v>
      </c>
      <c r="BW38" s="99">
        <f>_xlfn.IFNA('HAVERW for table'!CH10,'HAVERW for table'!CH10)</f>
        <v>129.1</v>
      </c>
      <c r="BX38" s="99">
        <f>_xlfn.IFNA('HAVERW for table'!CI10,'HAVERW for table'!CI10)</f>
        <v>130.19999999999999</v>
      </c>
      <c r="BY38" s="99">
        <f>_xlfn.IFNA('HAVERW for table'!CJ10,'HAVERW for table'!CJ10)</f>
        <v>131.19999999999999</v>
      </c>
      <c r="BZ38" s="101">
        <f>_xlfn.IFNA('HAVERW for table'!CK10,'HAVERW for table'!CK10)</f>
        <v>134.9</v>
      </c>
      <c r="CA38" s="99">
        <f>_xlfn.IFNA('HAVERW for table'!CL10,'HAVERW for table'!CL10)</f>
        <v>128.80000000000001</v>
      </c>
      <c r="CB38" s="99">
        <f>_xlfn.IFNA('HAVERW for table'!CM10,'HAVERW for table'!CM10)</f>
        <v>128.1</v>
      </c>
      <c r="CC38" s="99">
        <f>_xlfn.IFNA('HAVERW for table'!CN10,'HAVERW for table'!CN10)</f>
        <v>128.30000000000001</v>
      </c>
      <c r="CD38" s="99">
        <f>_xlfn.IFNA('HAVERW for table'!CO10,'HAVERW for table'!CO10)</f>
        <v>125</v>
      </c>
      <c r="CE38" s="101">
        <f>_xlfn.IFNA('HAVERW for table'!CP10,'HAVERW for table'!CP10)</f>
        <v>127.9</v>
      </c>
      <c r="CF38" s="99">
        <f>_xlfn.IFNA('HAVERW for table'!CQ10,'HAVERW for table'!CQ10)</f>
        <v>128.4</v>
      </c>
      <c r="CG38" s="99">
        <f>_xlfn.IFNA('HAVERW for table'!CR10,'HAVERW for table'!CR10)</f>
        <v>132.69999999999999</v>
      </c>
      <c r="CH38" s="99">
        <f>_xlfn.IFNA('HAVERW for table'!CS10,'HAVERW for table'!CS10)</f>
        <v>135.19999999999999</v>
      </c>
      <c r="CI38" s="101">
        <f>_xlfn.IFNA('HAVERW for table'!CT10,'HAVERW for table'!CT10)</f>
        <v>139.19999999999999</v>
      </c>
      <c r="CJ38" s="99">
        <f>_xlfn.IFNA('HAVERW for table'!CU10,'HAVERW for table'!CU10)</f>
        <v>139.5</v>
      </c>
      <c r="CK38" s="99">
        <f>_xlfn.IFNA('HAVERW for table'!CV10,'HAVERW for table'!CV10)</f>
        <v>142.6</v>
      </c>
      <c r="CL38" s="99">
        <f>_xlfn.IFNA('HAVERW for table'!CW10,'HAVERW for table'!CW10)</f>
        <v>133.80000000000001</v>
      </c>
      <c r="CM38" s="101">
        <f>_xlfn.IFNA('HAVERW for table'!CX10,'HAVERW for table'!CX10)</f>
        <v>141.6</v>
      </c>
      <c r="CN38" s="99">
        <f>_xlfn.IFNA('HAVERW for table'!CY10,'HAVERW for table'!CY10)</f>
        <v>147.19999999999999</v>
      </c>
      <c r="CO38" s="99">
        <f>_xlfn.IFNA('HAVERW for table'!CZ10,'HAVERW for table'!CZ10)</f>
        <v>144.4</v>
      </c>
      <c r="CP38" s="99">
        <f>_xlfn.IFNA('HAVERW for table'!DA10,'HAVERW for table'!DA10)</f>
        <v>143.80000000000001</v>
      </c>
      <c r="CQ38" s="99">
        <f>_xlfn.IFNA('HAVERW for table'!DB10,'HAVERW for table'!DB10)</f>
        <v>146.1</v>
      </c>
      <c r="CR38" s="101">
        <f>_xlfn.IFNA('HAVERW for table'!DC10,'HAVERW for table'!DC10)</f>
        <v>141.6</v>
      </c>
      <c r="CS38" s="99">
        <f>_xlfn.IFNA('HAVERW for table'!DD10,'HAVERW for table'!DD10)</f>
        <v>137</v>
      </c>
      <c r="CT38" s="99">
        <f>_xlfn.IFNA('HAVERW for table'!DE10,'HAVERW for table'!DE10)</f>
        <v>131.30000000000001</v>
      </c>
      <c r="CU38" s="99">
        <f>_xlfn.IFNA('HAVERW for table'!DF10,'HAVERW for table'!DF10)</f>
        <v>126.1</v>
      </c>
      <c r="CV38" s="100">
        <f>_xlfn.IFNA('HAVERW for table'!DG10,'HAVERW for table'!DG10)</f>
        <v>120.9</v>
      </c>
      <c r="CW38" s="98">
        <f>_xlfn.IFNA('HAVERW for table'!DH10,'HAVERW for table'!DH10)</f>
        <v>117</v>
      </c>
      <c r="CX38" s="99">
        <f>_xlfn.IFNA('HAVERW for table'!DI10,'HAVERW for table'!DI10)</f>
        <v>122.3</v>
      </c>
      <c r="CY38" s="99">
        <f>_xlfn.IFNA('HAVERW for table'!DJ10,'HAVERW for table'!DJ10)</f>
        <v>138.30000000000001</v>
      </c>
      <c r="CZ38" s="99">
        <f>_xlfn.IFNA('HAVERW for table'!DK10,'HAVERW for table'!DK10)</f>
        <v>140.69999999999999</v>
      </c>
      <c r="DA38" s="101">
        <f>_xlfn.IFNA('HAVERW for table'!DL10,'HAVERW for table'!DL10)</f>
        <v>145</v>
      </c>
      <c r="DB38" s="99">
        <f>_xlfn.IFNA('HAVERW for table'!DM10,'HAVERW for table'!DM10)</f>
        <v>146.1</v>
      </c>
      <c r="DC38" s="99">
        <f>_xlfn.IFNA('HAVERW for table'!DN10,'HAVERW for table'!DN10)</f>
        <v>146.5</v>
      </c>
      <c r="DD38" s="99">
        <f>_xlfn.IFNA('HAVERW for table'!DO10,'HAVERW for table'!DO10)</f>
        <v>144.80000000000001</v>
      </c>
      <c r="DE38" s="100">
        <f>_xlfn.IFNA('HAVERW for table'!DP10,'HAVERW for table'!DP10)</f>
        <v>145.19999999999999</v>
      </c>
      <c r="DF38" s="99">
        <f>_xlfn.IFNA('HAVERW for table'!DQ10,'HAVERW for table'!DQ10)</f>
        <v>145.6</v>
      </c>
      <c r="DG38" s="99">
        <f>_xlfn.IFNA('HAVERW for table'!DR10,'HAVERW for table'!DR10)</f>
        <v>136.19999999999999</v>
      </c>
      <c r="DH38" s="99">
        <f>_xlfn.IFNA('HAVERW for table'!DS10,'HAVERW for table'!DS10)</f>
        <v>134.80000000000001</v>
      </c>
      <c r="DI38" s="101">
        <f>_xlfn.IFNA('HAVERW for table'!DT10,'HAVERW for table'!DT10)</f>
        <v>136.69999999999999</v>
      </c>
      <c r="DJ38" s="99">
        <f>_xlfn.IFNA('HAVERW for table'!DU10,'HAVERW for table'!DU10)</f>
        <v>138.80000000000001</v>
      </c>
      <c r="DK38" s="99">
        <f>_xlfn.IFNA('HAVERW for table'!DV10,'HAVERW for table'!DV10)</f>
        <v>143.69999999999999</v>
      </c>
      <c r="DL38" s="99">
        <f>_xlfn.IFNA('HAVERW for table'!DW10,'HAVERW for table'!DW10)</f>
        <v>133.69999999999999</v>
      </c>
      <c r="DM38" s="100">
        <f>_xlfn.IFNA('HAVERW for table'!DX10,'HAVERW for table'!DX10)</f>
        <v>135.80000000000001</v>
      </c>
      <c r="DN38" s="99">
        <f>_xlfn.IFNA('HAVERW for table'!DY10,'HAVERW for table'!DY10)</f>
        <v>136.9</v>
      </c>
      <c r="DO38" s="99">
        <f>_xlfn.IFNA('HAVERW for table'!DZ10,'HAVERW for table'!DZ10)</f>
        <v>133</v>
      </c>
      <c r="DP38" s="101"/>
      <c r="DQ38" s="22"/>
      <c r="DR38" s="22"/>
      <c r="DS38" s="22"/>
      <c r="DT38" s="22"/>
      <c r="DU38" s="22"/>
      <c r="DV38" s="22"/>
      <c r="DW38" s="22"/>
      <c r="DX38" s="22"/>
      <c r="DY38" s="22"/>
      <c r="DZ38" s="22"/>
      <c r="EA38" s="22"/>
      <c r="EB38" s="22"/>
      <c r="EC38" s="22"/>
      <c r="ED38" s="22"/>
      <c r="EE38" s="22"/>
      <c r="EF38" s="22"/>
      <c r="EG38" s="22"/>
      <c r="EH38" s="22"/>
      <c r="EI38" s="22"/>
      <c r="EJ38" s="22"/>
      <c r="EK38" s="22"/>
      <c r="EL38" s="22"/>
      <c r="EM38" s="22"/>
      <c r="EN38" s="22"/>
      <c r="EO38" s="22"/>
      <c r="EP38" s="22"/>
      <c r="EQ38" s="22"/>
      <c r="ER38" s="22"/>
      <c r="ES38" s="22"/>
      <c r="ET38" s="22"/>
      <c r="EU38" s="22"/>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c r="FX38" s="22"/>
      <c r="FY38" s="22"/>
      <c r="FZ38" s="22"/>
      <c r="GA38" s="22"/>
      <c r="GB38" s="22"/>
      <c r="GC38" s="22"/>
      <c r="GD38" s="22"/>
      <c r="GE38" s="22"/>
      <c r="GF38" s="22"/>
      <c r="GG38" s="22"/>
      <c r="GH38" s="22"/>
      <c r="GI38" s="22"/>
      <c r="GJ38" s="22"/>
      <c r="GK38" s="22"/>
      <c r="GL38" s="22"/>
      <c r="GM38" s="22"/>
      <c r="GN38" s="22"/>
      <c r="GO38" s="22"/>
      <c r="GP38" s="22"/>
      <c r="GQ38" s="22"/>
      <c r="GR38" s="22"/>
      <c r="GS38" s="22"/>
      <c r="GT38" s="22"/>
      <c r="GU38" s="22"/>
      <c r="GV38" s="22"/>
      <c r="GW38" s="22"/>
      <c r="GX38" s="22"/>
      <c r="GY38" s="22"/>
      <c r="GZ38" s="22"/>
      <c r="HA38" s="22"/>
      <c r="HB38" s="22"/>
      <c r="HC38" s="22"/>
      <c r="HD38" s="22"/>
      <c r="HE38" s="22"/>
      <c r="HF38" s="22"/>
      <c r="HG38" s="22"/>
      <c r="HI38" s="22"/>
      <c r="HJ38" s="22"/>
      <c r="HK38" s="22"/>
      <c r="HL38" s="22"/>
      <c r="HM38" s="22"/>
      <c r="HN38" s="22"/>
      <c r="HO38" s="22"/>
      <c r="HP38" s="22"/>
      <c r="HQ38" s="22"/>
      <c r="HR38" s="22"/>
      <c r="HU38" s="22"/>
      <c r="HV38" s="22"/>
      <c r="HW38" s="22"/>
      <c r="HX38" s="22"/>
      <c r="HY38" s="22"/>
      <c r="HZ38" s="22"/>
      <c r="IA38" s="22"/>
      <c r="IB38" s="22"/>
      <c r="IC38" s="22"/>
    </row>
    <row r="39" spans="2:237" ht="7.5" customHeight="1" x14ac:dyDescent="0.4">
      <c r="C39" s="11"/>
      <c r="D39" s="79"/>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59"/>
      <c r="BU39" s="59"/>
      <c r="BV39" s="59"/>
      <c r="BW39" s="59"/>
      <c r="BX39" s="59"/>
      <c r="BY39" s="59"/>
      <c r="BZ39" s="59"/>
      <c r="CA39" s="59"/>
      <c r="CB39" s="59"/>
      <c r="CC39" s="59"/>
      <c r="CD39" s="59"/>
      <c r="CE39" s="59"/>
      <c r="CF39" s="59"/>
      <c r="CG39" s="59"/>
      <c r="CH39" s="59"/>
      <c r="CI39" s="59"/>
      <c r="CJ39" s="59"/>
      <c r="CK39" s="59"/>
      <c r="CL39" s="59"/>
      <c r="CM39" s="59"/>
      <c r="CN39" s="59"/>
      <c r="CO39" s="59"/>
      <c r="CP39" s="59"/>
      <c r="CQ39" s="59"/>
      <c r="CR39" s="59"/>
      <c r="CS39" s="59"/>
      <c r="CT39" s="59"/>
      <c r="CU39" s="59"/>
      <c r="CV39" s="59"/>
      <c r="CW39" s="59"/>
      <c r="CX39" s="59"/>
      <c r="CY39" s="59"/>
      <c r="CZ39" s="59"/>
      <c r="DA39" s="59"/>
      <c r="DB39" s="59"/>
      <c r="DC39" s="59"/>
      <c r="DD39" s="59"/>
      <c r="DE39" s="59"/>
      <c r="DF39" s="59"/>
      <c r="DG39" s="59"/>
      <c r="DH39" s="59"/>
      <c r="DI39" s="59"/>
      <c r="DJ39" s="59"/>
      <c r="DK39" s="59"/>
      <c r="DL39" s="59"/>
      <c r="DM39" s="59"/>
      <c r="DN39" s="59"/>
      <c r="DO39" s="59"/>
      <c r="DP39" s="11"/>
    </row>
    <row r="40" spans="2:237" ht="16" hidden="1" x14ac:dyDescent="0.45">
      <c r="C40" s="11"/>
      <c r="D40" s="80" t="s">
        <v>403</v>
      </c>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59"/>
      <c r="BU40" s="59"/>
      <c r="BV40" s="59"/>
      <c r="BW40" s="59"/>
      <c r="BX40" s="59"/>
      <c r="BY40" s="59"/>
      <c r="BZ40" s="59"/>
      <c r="CA40" s="59"/>
      <c r="CB40" s="59"/>
      <c r="CC40" s="59"/>
      <c r="CD40" s="59"/>
      <c r="CE40" s="59"/>
      <c r="CF40" s="59"/>
      <c r="CG40" s="59"/>
      <c r="CH40" s="59"/>
      <c r="CI40" s="59"/>
      <c r="CJ40" s="59"/>
      <c r="CK40" s="59"/>
      <c r="CL40" s="59"/>
      <c r="CM40" s="59"/>
      <c r="CN40" s="59"/>
      <c r="CO40" s="59"/>
      <c r="CP40" s="59"/>
      <c r="CQ40" s="59"/>
      <c r="CR40" s="59"/>
      <c r="CS40" s="59"/>
      <c r="CT40" s="59"/>
      <c r="CU40" s="59"/>
      <c r="CV40" s="59"/>
      <c r="CW40" s="59"/>
      <c r="CX40" s="59"/>
      <c r="CY40" s="59"/>
      <c r="CZ40" s="59"/>
      <c r="DA40" s="59"/>
      <c r="DB40" s="59"/>
      <c r="DC40" s="59"/>
      <c r="DD40" s="59"/>
      <c r="DE40" s="59"/>
      <c r="DF40" s="59"/>
      <c r="DG40" s="59"/>
      <c r="DH40" s="59"/>
      <c r="DI40" s="59"/>
      <c r="DJ40" s="59"/>
      <c r="DK40" s="59"/>
      <c r="DL40" s="59"/>
      <c r="DM40" s="59"/>
      <c r="DN40" s="59"/>
      <c r="DO40" s="59"/>
      <c r="DP40" s="11"/>
    </row>
    <row r="41" spans="2:237" ht="16" hidden="1" x14ac:dyDescent="0.45">
      <c r="C41" s="11"/>
      <c r="D41" s="80" t="s">
        <v>431</v>
      </c>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59"/>
      <c r="BU41" s="59"/>
      <c r="BV41" s="59"/>
      <c r="BW41" s="59"/>
      <c r="BX41" s="59"/>
      <c r="BY41" s="59"/>
      <c r="BZ41" s="59"/>
      <c r="CA41" s="59"/>
      <c r="CB41" s="59"/>
      <c r="CC41" s="59"/>
      <c r="CD41" s="59"/>
      <c r="CE41" s="59"/>
      <c r="CF41" s="59"/>
      <c r="CG41" s="59"/>
      <c r="CH41" s="59"/>
      <c r="CI41" s="59"/>
      <c r="CJ41" s="59"/>
      <c r="CK41" s="59"/>
      <c r="CL41" s="59"/>
      <c r="CM41" s="59"/>
      <c r="CN41" s="59"/>
      <c r="CO41" s="59"/>
      <c r="CP41" s="59"/>
      <c r="CQ41" s="59"/>
      <c r="CR41" s="59"/>
      <c r="CS41" s="59"/>
      <c r="CT41" s="59"/>
      <c r="CU41" s="59"/>
      <c r="CV41" s="59"/>
      <c r="CW41" s="59"/>
      <c r="CX41" s="59"/>
      <c r="CY41" s="59"/>
      <c r="CZ41" s="59"/>
      <c r="DA41" s="59"/>
      <c r="DB41" s="59"/>
      <c r="DC41" s="59"/>
      <c r="DD41" s="59"/>
      <c r="DE41" s="59"/>
      <c r="DF41" s="59"/>
      <c r="DG41" s="59"/>
      <c r="DH41" s="59"/>
      <c r="DI41" s="59"/>
      <c r="DJ41" s="59"/>
      <c r="DK41" s="59"/>
      <c r="DL41" s="59"/>
      <c r="DM41" s="59"/>
      <c r="DN41" s="59"/>
      <c r="DO41" s="59"/>
      <c r="DP41" s="11"/>
    </row>
    <row r="42" spans="2:237" ht="7.5" hidden="1" customHeight="1" x14ac:dyDescent="0.45">
      <c r="C42" s="11"/>
      <c r="D42" s="80"/>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59"/>
      <c r="BU42" s="59"/>
      <c r="BV42" s="59"/>
      <c r="BW42" s="59"/>
      <c r="BX42" s="59"/>
      <c r="BY42" s="59"/>
      <c r="BZ42" s="59"/>
      <c r="CA42" s="59"/>
      <c r="CB42" s="59"/>
      <c r="CC42" s="59"/>
      <c r="CD42" s="59"/>
      <c r="CE42" s="59"/>
      <c r="CF42" s="59"/>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11"/>
    </row>
    <row r="43" spans="2:237" ht="16" x14ac:dyDescent="0.45">
      <c r="C43" s="11"/>
      <c r="D43" s="351" t="s">
        <v>1536</v>
      </c>
      <c r="E43" s="351"/>
      <c r="F43" s="351"/>
      <c r="G43" s="351"/>
      <c r="H43" s="351"/>
      <c r="I43" s="351"/>
      <c r="J43" s="351"/>
      <c r="K43" s="351"/>
      <c r="L43" s="351"/>
      <c r="M43" s="351"/>
      <c r="N43" s="351"/>
      <c r="O43" s="351"/>
      <c r="P43" s="351"/>
      <c r="Q43" s="351"/>
      <c r="R43" s="351"/>
      <c r="S43" s="351"/>
      <c r="T43" s="351"/>
      <c r="U43" s="351"/>
      <c r="V43" s="351"/>
      <c r="W43" s="351"/>
      <c r="X43" s="351"/>
      <c r="Y43" s="351"/>
      <c r="Z43" s="351"/>
      <c r="AA43" s="351"/>
      <c r="AB43" s="351"/>
      <c r="AC43" s="351"/>
      <c r="AD43" s="351"/>
      <c r="AE43" s="351"/>
      <c r="AF43" s="351"/>
      <c r="AG43" s="351"/>
      <c r="AH43" s="351"/>
      <c r="AI43" s="351"/>
      <c r="AJ43" s="351"/>
      <c r="AK43" s="351"/>
      <c r="AL43" s="351"/>
      <c r="AM43" s="351"/>
      <c r="AN43" s="351"/>
      <c r="AO43" s="351"/>
      <c r="AP43" s="351"/>
      <c r="AQ43" s="351"/>
      <c r="AR43" s="351"/>
      <c r="AS43" s="351"/>
      <c r="AT43" s="351"/>
      <c r="AU43" s="351"/>
      <c r="AV43" s="351"/>
      <c r="AW43" s="351"/>
      <c r="AX43" s="351"/>
      <c r="AY43" s="351"/>
      <c r="AZ43" s="351"/>
      <c r="BA43" s="351"/>
      <c r="BB43" s="351"/>
      <c r="BC43" s="351"/>
      <c r="BD43" s="351"/>
      <c r="BE43" s="351"/>
      <c r="BF43" s="351"/>
      <c r="BG43" s="351"/>
      <c r="BH43" s="351"/>
      <c r="BI43" s="351"/>
      <c r="BJ43" s="351"/>
      <c r="BK43" s="351"/>
      <c r="BL43" s="351"/>
      <c r="BM43" s="351"/>
      <c r="BN43" s="351"/>
      <c r="BO43" s="351"/>
      <c r="BP43" s="351"/>
      <c r="BQ43" s="351"/>
      <c r="BR43" s="351"/>
      <c r="BS43" s="351"/>
      <c r="BT43" s="351"/>
      <c r="BU43" s="351"/>
      <c r="BV43" s="351"/>
      <c r="BW43" s="351"/>
      <c r="BX43" s="351"/>
      <c r="BY43" s="351"/>
      <c r="BZ43" s="351"/>
      <c r="CA43" s="351"/>
      <c r="CB43" s="351"/>
      <c r="CC43" s="351"/>
      <c r="CD43" s="351"/>
      <c r="CE43" s="351"/>
      <c r="CF43" s="351"/>
      <c r="CG43" s="351"/>
      <c r="CH43" s="351"/>
      <c r="CI43" s="351"/>
      <c r="CJ43" s="351"/>
      <c r="CK43" s="351"/>
      <c r="CL43" s="351"/>
      <c r="CM43" s="351"/>
      <c r="CN43" s="351"/>
      <c r="CO43" s="351"/>
      <c r="CP43" s="351"/>
      <c r="CQ43" s="351"/>
      <c r="CR43" s="351"/>
      <c r="CS43" s="351"/>
      <c r="CT43" s="351"/>
      <c r="CU43" s="351"/>
      <c r="CV43" s="351"/>
      <c r="CW43" s="351"/>
      <c r="CX43" s="351"/>
      <c r="CY43" s="351"/>
      <c r="CZ43" s="351"/>
      <c r="DA43" s="351"/>
      <c r="DB43" s="351"/>
      <c r="DC43" s="351"/>
      <c r="DD43" s="351"/>
      <c r="DE43" s="351"/>
      <c r="DF43" s="351"/>
      <c r="DG43" s="351"/>
      <c r="DH43" s="351"/>
      <c r="DI43" s="351"/>
      <c r="DJ43" s="351"/>
      <c r="DK43" s="351"/>
      <c r="DL43" s="351"/>
      <c r="DM43" s="351"/>
      <c r="DN43" s="351"/>
      <c r="DO43" s="351"/>
      <c r="DP43" s="351"/>
    </row>
  </sheetData>
  <mergeCells count="42">
    <mergeCell ref="CW4:DP4"/>
    <mergeCell ref="BW5:BZ5"/>
    <mergeCell ref="BS5:BV5"/>
    <mergeCell ref="BN5:BR5"/>
    <mergeCell ref="BJ5:BM5"/>
    <mergeCell ref="CW5:DA5"/>
    <mergeCell ref="DJ5:DM5"/>
    <mergeCell ref="D43:DP43"/>
    <mergeCell ref="CA5:CE5"/>
    <mergeCell ref="CF5:CI5"/>
    <mergeCell ref="CJ5:CM5"/>
    <mergeCell ref="CN5:CR5"/>
    <mergeCell ref="CS5:CV5"/>
    <mergeCell ref="DB5:DE5"/>
    <mergeCell ref="DF5:DI5"/>
    <mergeCell ref="C3:DP3"/>
    <mergeCell ref="E5:I5"/>
    <mergeCell ref="J5:M5"/>
    <mergeCell ref="N5:Q5"/>
    <mergeCell ref="R5:V5"/>
    <mergeCell ref="W5:Z5"/>
    <mergeCell ref="AA5:AE5"/>
    <mergeCell ref="AF5:AI5"/>
    <mergeCell ref="AJ5:AM5"/>
    <mergeCell ref="AN5:AQ5"/>
    <mergeCell ref="AR5:AV5"/>
    <mergeCell ref="AW5:AZ5"/>
    <mergeCell ref="BA5:BD5"/>
    <mergeCell ref="BE5:BI5"/>
    <mergeCell ref="E4:I4"/>
    <mergeCell ref="J4:M4"/>
    <mergeCell ref="N4:Q4"/>
    <mergeCell ref="R4:V4"/>
    <mergeCell ref="W4:Z4"/>
    <mergeCell ref="AA4:AE4"/>
    <mergeCell ref="BA4:BD4"/>
    <mergeCell ref="BE4:BI4"/>
    <mergeCell ref="AF4:AI4"/>
    <mergeCell ref="AJ4:AM4"/>
    <mergeCell ref="AN4:AQ4"/>
    <mergeCell ref="AR4:AV4"/>
    <mergeCell ref="AW4:AZ4"/>
  </mergeCells>
  <conditionalFormatting sqref="A8:XFD8">
    <cfRule type="colorScale" priority="25">
      <colorScale>
        <cfvo type="min"/>
        <cfvo type="percentile" val="50"/>
        <cfvo type="max"/>
        <color rgb="FF63BE7B"/>
        <color rgb="FFFFEB84"/>
        <color rgb="FFF8696B"/>
      </colorScale>
    </cfRule>
  </conditionalFormatting>
  <conditionalFormatting sqref="A9:XFD9">
    <cfRule type="colorScale" priority="24">
      <colorScale>
        <cfvo type="min"/>
        <cfvo type="percentile" val="50"/>
        <cfvo type="max"/>
        <color rgb="FF63BE7B"/>
        <color rgb="FFFFEB84"/>
        <color rgb="FFF8696B"/>
      </colorScale>
    </cfRule>
  </conditionalFormatting>
  <conditionalFormatting sqref="A10:XFD10">
    <cfRule type="colorScale" priority="23">
      <colorScale>
        <cfvo type="min"/>
        <cfvo type="percentile" val="50"/>
        <cfvo type="max"/>
        <color rgb="FF63BE7B"/>
        <color rgb="FFFFEB84"/>
        <color rgb="FFF8696B"/>
      </colorScale>
    </cfRule>
  </conditionalFormatting>
  <conditionalFormatting sqref="A12:XFD12">
    <cfRule type="colorScale" priority="22">
      <colorScale>
        <cfvo type="min"/>
        <cfvo type="percentile" val="50"/>
        <cfvo type="max"/>
        <color rgb="FF63BE7B"/>
        <color rgb="FFFFEB84"/>
        <color rgb="FFF8696B"/>
      </colorScale>
    </cfRule>
  </conditionalFormatting>
  <conditionalFormatting sqref="A14:XFD14">
    <cfRule type="colorScale" priority="21">
      <colorScale>
        <cfvo type="min"/>
        <cfvo type="percentile" val="50"/>
        <cfvo type="max"/>
        <color rgb="FFF8696B"/>
        <color rgb="FFFFEB84"/>
        <color rgb="FF63BE7B"/>
      </colorScale>
    </cfRule>
  </conditionalFormatting>
  <conditionalFormatting sqref="A15:XFD15">
    <cfRule type="colorScale" priority="20">
      <colorScale>
        <cfvo type="min"/>
        <cfvo type="percentile" val="50"/>
        <cfvo type="max"/>
        <color rgb="FFF8696B"/>
        <color rgb="FFFFEB84"/>
        <color rgb="FF63BE7B"/>
      </colorScale>
    </cfRule>
  </conditionalFormatting>
  <conditionalFormatting sqref="A16:XFD16">
    <cfRule type="colorScale" priority="19">
      <colorScale>
        <cfvo type="min"/>
        <cfvo type="percentile" val="50"/>
        <cfvo type="max"/>
        <color rgb="FFF8696B"/>
        <color rgb="FFFFEB84"/>
        <color rgb="FF63BE7B"/>
      </colorScale>
    </cfRule>
  </conditionalFormatting>
  <conditionalFormatting sqref="A17:XFD17">
    <cfRule type="colorScale" priority="18">
      <colorScale>
        <cfvo type="min"/>
        <cfvo type="percentile" val="50"/>
        <cfvo type="max"/>
        <color rgb="FFF8696B"/>
        <color rgb="FFFFEB84"/>
        <color rgb="FF63BE7B"/>
      </colorScale>
    </cfRule>
  </conditionalFormatting>
  <conditionalFormatting sqref="A18:XFD18">
    <cfRule type="colorScale" priority="17">
      <colorScale>
        <cfvo type="min"/>
        <cfvo type="percentile" val="50"/>
        <cfvo type="max"/>
        <color rgb="FFF8696B"/>
        <color rgb="FFFFEB84"/>
        <color rgb="FF63BE7B"/>
      </colorScale>
    </cfRule>
  </conditionalFormatting>
  <conditionalFormatting sqref="A19:XFD19">
    <cfRule type="colorScale" priority="16">
      <colorScale>
        <cfvo type="min"/>
        <cfvo type="percentile" val="50"/>
        <cfvo type="max"/>
        <color rgb="FFF8696B"/>
        <color rgb="FFFFEB84"/>
        <color rgb="FF63BE7B"/>
      </colorScale>
    </cfRule>
  </conditionalFormatting>
  <conditionalFormatting sqref="A21:XFD21">
    <cfRule type="colorScale" priority="15">
      <colorScale>
        <cfvo type="min"/>
        <cfvo type="percentile" val="50"/>
        <cfvo type="max"/>
        <color rgb="FFF8696B"/>
        <color rgb="FFFFEB84"/>
        <color rgb="FF63BE7B"/>
      </colorScale>
    </cfRule>
  </conditionalFormatting>
  <conditionalFormatting sqref="A22:XFD22">
    <cfRule type="colorScale" priority="14">
      <colorScale>
        <cfvo type="min"/>
        <cfvo type="percentile" val="50"/>
        <cfvo type="max"/>
        <color rgb="FFF8696B"/>
        <color rgb="FFFFEB84"/>
        <color rgb="FF63BE7B"/>
      </colorScale>
    </cfRule>
  </conditionalFormatting>
  <conditionalFormatting sqref="A23:XFD23">
    <cfRule type="colorScale" priority="13">
      <colorScale>
        <cfvo type="min"/>
        <cfvo type="percentile" val="50"/>
        <cfvo type="max"/>
        <color rgb="FFF8696B"/>
        <color rgb="FFFFEB84"/>
        <color rgb="FF63BE7B"/>
      </colorScale>
    </cfRule>
  </conditionalFormatting>
  <conditionalFormatting sqref="A24:XFD24">
    <cfRule type="colorScale" priority="12">
      <colorScale>
        <cfvo type="min"/>
        <cfvo type="percentile" val="50"/>
        <cfvo type="max"/>
        <color rgb="FFF8696B"/>
        <color rgb="FFFFEB84"/>
        <color rgb="FF63BE7B"/>
      </colorScale>
    </cfRule>
  </conditionalFormatting>
  <conditionalFormatting sqref="A25:XFD25">
    <cfRule type="colorScale" priority="11">
      <colorScale>
        <cfvo type="min"/>
        <cfvo type="percentile" val="50"/>
        <cfvo type="max"/>
        <color rgb="FFF8696B"/>
        <color rgb="FFFFEB84"/>
        <color rgb="FF63BE7B"/>
      </colorScale>
    </cfRule>
  </conditionalFormatting>
  <conditionalFormatting sqref="A27:XFD27">
    <cfRule type="colorScale" priority="10">
      <colorScale>
        <cfvo type="min"/>
        <cfvo type="percentile" val="50"/>
        <cfvo type="max"/>
        <color rgb="FFF8696B"/>
        <color rgb="FFFFEB84"/>
        <color rgb="FF63BE7B"/>
      </colorScale>
    </cfRule>
  </conditionalFormatting>
  <conditionalFormatting sqref="A28:XFD28">
    <cfRule type="colorScale" priority="9">
      <colorScale>
        <cfvo type="min"/>
        <cfvo type="percentile" val="50"/>
        <cfvo type="max"/>
        <color rgb="FFF8696B"/>
        <color rgb="FFFFEB84"/>
        <color rgb="FF63BE7B"/>
      </colorScale>
    </cfRule>
  </conditionalFormatting>
  <conditionalFormatting sqref="A29:XFD29">
    <cfRule type="colorScale" priority="8">
      <colorScale>
        <cfvo type="min"/>
        <cfvo type="percentile" val="50"/>
        <cfvo type="max"/>
        <color rgb="FFF8696B"/>
        <color rgb="FFFFEB84"/>
        <color rgb="FF63BE7B"/>
      </colorScale>
    </cfRule>
  </conditionalFormatting>
  <conditionalFormatting sqref="A30:XFD30">
    <cfRule type="colorScale" priority="7">
      <colorScale>
        <cfvo type="min"/>
        <cfvo type="percentile" val="50"/>
        <cfvo type="max"/>
        <color rgb="FFF8696B"/>
        <color rgb="FFFFEB84"/>
        <color rgb="FF63BE7B"/>
      </colorScale>
    </cfRule>
  </conditionalFormatting>
  <conditionalFormatting sqref="A31:XFD31">
    <cfRule type="colorScale" priority="6">
      <colorScale>
        <cfvo type="min"/>
        <cfvo type="percentile" val="50"/>
        <cfvo type="max"/>
        <color rgb="FFF8696B"/>
        <color rgb="FFFFEB84"/>
        <color rgb="FF63BE7B"/>
      </colorScale>
    </cfRule>
  </conditionalFormatting>
  <conditionalFormatting sqref="A33:XFD33">
    <cfRule type="colorScale" priority="5">
      <colorScale>
        <cfvo type="min"/>
        <cfvo type="percentile" val="50"/>
        <cfvo type="max"/>
        <color rgb="FFF8696B"/>
        <color rgb="FFFFEB84"/>
        <color rgb="FF63BE7B"/>
      </colorScale>
    </cfRule>
  </conditionalFormatting>
  <conditionalFormatting sqref="A34:XFD34">
    <cfRule type="colorScale" priority="4">
      <colorScale>
        <cfvo type="min"/>
        <cfvo type="percentile" val="50"/>
        <cfvo type="max"/>
        <color rgb="FFF8696B"/>
        <color rgb="FFFFEB84"/>
        <color rgb="FF63BE7B"/>
      </colorScale>
    </cfRule>
  </conditionalFormatting>
  <conditionalFormatting sqref="A35:XFD35">
    <cfRule type="colorScale" priority="3">
      <colorScale>
        <cfvo type="min"/>
        <cfvo type="percentile" val="50"/>
        <cfvo type="max"/>
        <color rgb="FFF8696B"/>
        <color rgb="FFFFEB84"/>
        <color rgb="FF63BE7B"/>
      </colorScale>
    </cfRule>
  </conditionalFormatting>
  <conditionalFormatting sqref="A37:XFD37">
    <cfRule type="colorScale" priority="2">
      <colorScale>
        <cfvo type="min"/>
        <cfvo type="percentile" val="50"/>
        <cfvo type="max"/>
        <color rgb="FFF8696B"/>
        <color rgb="FFFFEB84"/>
        <color rgb="FF63BE7B"/>
      </colorScale>
    </cfRule>
  </conditionalFormatting>
  <conditionalFormatting sqref="A38:XFD38">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E14:O14 E19:Z19 P14:Z14 AA14:AC19 AD14:AG14 AD19:AG19 AF15:AF18 AH14:AM19 AN14:AP19 AQ14:AR14 AQ19:AR19 AS14:AT19 AU14:AU19 AV14 AW14:AX14 AY14:BB14 BC14:BF14 BG14:BH14 BI14:CS14 AV16:AV19 CT14:CU14 CV14:DA14 DB14:DC14 DD14:DG14 DH14:DJ14 DK14:DO14" formulaRange="1"/>
    <ignoredError sqref="E4" numberStoredAsText="1"/>
    <ignoredError sqref="DG3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5" r:id="rId4" name="Reapply conditional formatting">
              <controlPr defaultSize="0" print="0" autoFill="0" autoPict="0" macro="[0]!ReapplyConditionalFormatting_W" altText="Reapply conditional formatting">
                <anchor moveWithCells="1" sizeWithCells="1">
                  <from>
                    <xdr:col>6</xdr:col>
                    <xdr:colOff>25400</xdr:colOff>
                    <xdr:row>44</xdr:row>
                    <xdr:rowOff>177800</xdr:rowOff>
                  </from>
                  <to>
                    <xdr:col>11</xdr:col>
                    <xdr:colOff>114300</xdr:colOff>
                    <xdr:row>49</xdr:row>
                    <xdr:rowOff>25400</xdr:rowOff>
                  </to>
                </anchor>
              </controlPr>
            </control>
          </mc:Choice>
        </mc:AlternateContent>
        <mc:AlternateContent xmlns:mc="http://schemas.openxmlformats.org/markup-compatibility/2006">
          <mc:Choice Requires="x14">
            <control shapeId="21506" r:id="rId5" name="Button 2">
              <controlPr defaultSize="0" print="0" autoFill="0" autoPict="0" macro="[0]!ShowNumbers_W">
                <anchor moveWithCells="1" sizeWithCells="1">
                  <from>
                    <xdr:col>3</xdr:col>
                    <xdr:colOff>114300</xdr:colOff>
                    <xdr:row>44</xdr:row>
                    <xdr:rowOff>177800</xdr:rowOff>
                  </from>
                  <to>
                    <xdr:col>3</xdr:col>
                    <xdr:colOff>2514600</xdr:colOff>
                    <xdr:row>49</xdr:row>
                    <xdr:rowOff>63500</xdr:rowOff>
                  </to>
                </anchor>
              </controlPr>
            </control>
          </mc:Choice>
        </mc:AlternateContent>
        <mc:AlternateContent xmlns:mc="http://schemas.openxmlformats.org/markup-compatibility/2006">
          <mc:Choice Requires="x14">
            <control shapeId="21507" r:id="rId6" name="Button 3">
              <controlPr defaultSize="0" print="0" autoFill="0" autoPict="0" macro="[0]!HideNumbers_W">
                <anchor moveWithCells="1" sizeWithCells="1">
                  <from>
                    <xdr:col>14</xdr:col>
                    <xdr:colOff>0</xdr:colOff>
                    <xdr:row>44</xdr:row>
                    <xdr:rowOff>146050</xdr:rowOff>
                  </from>
                  <to>
                    <xdr:col>23</xdr:col>
                    <xdr:colOff>31750</xdr:colOff>
                    <xdr:row>48</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D188A-D489-4AFB-9D30-793089527332}">
  <sheetPr codeName="Sheet42"/>
  <dimension ref="B3:EO16"/>
  <sheetViews>
    <sheetView workbookViewId="0">
      <selection activeCell="J34" sqref="J34"/>
    </sheetView>
  </sheetViews>
  <sheetFormatPr defaultRowHeight="14.5" x14ac:dyDescent="0.35"/>
  <cols>
    <col min="2" max="2" width="0.54296875" customWidth="1"/>
    <col min="3" max="3" width="0.453125" customWidth="1"/>
    <col min="4" max="4" width="35.6328125" customWidth="1"/>
    <col min="5" max="19" width="6.6328125" customWidth="1"/>
    <col min="20" max="20" width="3.6328125" customWidth="1"/>
  </cols>
  <sheetData>
    <row r="3" spans="2:145" ht="22" x14ac:dyDescent="0.35">
      <c r="B3" s="12"/>
      <c r="C3" s="356" t="s">
        <v>416</v>
      </c>
      <c r="D3" s="357"/>
      <c r="E3" s="357"/>
      <c r="F3" s="357"/>
      <c r="G3" s="357"/>
      <c r="H3" s="357"/>
      <c r="I3" s="357"/>
      <c r="J3" s="357"/>
      <c r="K3" s="357"/>
      <c r="L3" s="357"/>
      <c r="M3" s="357"/>
      <c r="N3" s="357"/>
      <c r="O3" s="357"/>
      <c r="P3" s="357"/>
      <c r="Q3" s="357"/>
      <c r="R3" s="357"/>
      <c r="S3" s="357"/>
      <c r="T3" s="358"/>
    </row>
    <row r="4" spans="2:145" ht="15.5" x14ac:dyDescent="0.35">
      <c r="B4" s="12"/>
      <c r="C4" s="27"/>
      <c r="D4" s="28"/>
      <c r="E4" s="29" t="s">
        <v>411</v>
      </c>
      <c r="F4" s="29" t="s">
        <v>412</v>
      </c>
      <c r="G4" s="29" t="s">
        <v>413</v>
      </c>
      <c r="H4" s="29" t="s">
        <v>414</v>
      </c>
      <c r="I4" s="29" t="s">
        <v>415</v>
      </c>
      <c r="J4" s="29" t="s">
        <v>467</v>
      </c>
      <c r="K4" s="29" t="s">
        <v>559</v>
      </c>
      <c r="L4" s="29" t="s">
        <v>560</v>
      </c>
      <c r="M4" s="29" t="s">
        <v>650</v>
      </c>
      <c r="N4" s="29" t="s">
        <v>651</v>
      </c>
      <c r="O4" s="29" t="s">
        <v>695</v>
      </c>
      <c r="P4" s="29" t="s">
        <v>696</v>
      </c>
      <c r="Q4" s="29" t="s">
        <v>411</v>
      </c>
      <c r="R4" s="29" t="s">
        <v>412</v>
      </c>
      <c r="S4" s="29" t="s">
        <v>413</v>
      </c>
      <c r="T4" s="30"/>
    </row>
    <row r="5" spans="2:145" s="4" customFormat="1" ht="15" customHeight="1" x14ac:dyDescent="0.35">
      <c r="B5" s="18"/>
      <c r="C5" s="31"/>
      <c r="D5" s="32" t="s">
        <v>417</v>
      </c>
      <c r="E5" s="33">
        <f>_xlfn.IFNA('HAVERM for table'!G2,'HAVERM for table'!G2)</f>
        <v>98.9</v>
      </c>
      <c r="F5" s="33">
        <f>_xlfn.IFNA('HAVERM for table'!H2,'HAVERM for table'!H2)</f>
        <v>99.3</v>
      </c>
      <c r="G5" s="33">
        <f>_xlfn.IFNA('HAVERM for table'!I2,'HAVERM for table'!I2)</f>
        <v>99.3</v>
      </c>
      <c r="H5" s="33">
        <f>_xlfn.IFNA('HAVERM for table'!J2,'HAVERM for table'!J2)</f>
        <v>99.5</v>
      </c>
      <c r="I5" s="33">
        <f>_xlfn.IFNA('HAVERM for table'!K2,'HAVERM for table'!K2)</f>
        <v>100</v>
      </c>
      <c r="J5" s="33">
        <f>_xlfn.IFNA('HAVERM for table'!L2,'HAVERM for table'!L2)</f>
        <v>99.4</v>
      </c>
      <c r="K5" s="33">
        <f>_xlfn.IFNA('HAVERM for table'!M2,'HAVERM for table'!M2)</f>
        <v>99.9</v>
      </c>
      <c r="L5" s="33">
        <f>_xlfn.IFNA('HAVERM for table'!N2,'HAVERM for table'!N2)</f>
        <v>99.9</v>
      </c>
      <c r="M5" s="33">
        <f>_xlfn.IFNA('HAVERM for table'!O2,'HAVERM for table'!O2)</f>
        <v>99.2</v>
      </c>
      <c r="N5" s="33">
        <f>_xlfn.IFNA('HAVERM for table'!P2,'HAVERM for table'!P2)</f>
        <v>100.1</v>
      </c>
      <c r="O5" s="33">
        <f>_xlfn.IFNA('HAVERM for table'!Q2,'HAVERM for table'!Q2)</f>
        <v>100.2</v>
      </c>
      <c r="P5" s="33">
        <f>_xlfn.IFNA('HAVERM for table'!R2,'HAVERM for table'!R2)</f>
        <v>99.7</v>
      </c>
      <c r="Q5" s="33">
        <f>_xlfn.IFNA('HAVERM for table'!S2,'HAVERM for table'!S2)</f>
        <v>100.1</v>
      </c>
      <c r="R5" s="33">
        <f>_xlfn.IFNA('HAVERM for table'!T2,'HAVERM for table'!T2)</f>
        <v>100.3</v>
      </c>
      <c r="S5" s="33"/>
      <c r="T5" s="34"/>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row>
    <row r="6" spans="2:145" s="4" customFormat="1" ht="15" customHeight="1" x14ac:dyDescent="0.35">
      <c r="B6" s="18"/>
      <c r="C6" s="21"/>
      <c r="D6" s="35" t="s">
        <v>418</v>
      </c>
      <c r="E6" s="17">
        <f>_xlfn.IFNA('HAVERM for table'!G3,'HAVERM for table'!G3)</f>
        <v>104.4</v>
      </c>
      <c r="F6" s="17">
        <f>_xlfn.IFNA('HAVERM for table'!H3,'HAVERM for table'!H3)</f>
        <v>103.5</v>
      </c>
      <c r="G6" s="17">
        <f>_xlfn.IFNA('HAVERM for table'!I3,'HAVERM for table'!I3)</f>
        <v>103.2</v>
      </c>
      <c r="H6" s="17">
        <f>_xlfn.IFNA('HAVERM for table'!J3,'HAVERM for table'!J3)</f>
        <v>103.7</v>
      </c>
      <c r="I6" s="17">
        <f>_xlfn.IFNA('HAVERM for table'!K3,'HAVERM for table'!K3)</f>
        <v>104.1</v>
      </c>
      <c r="J6" s="17">
        <f>_xlfn.IFNA('HAVERM for table'!L3,'HAVERM for table'!L3)</f>
        <v>102.5</v>
      </c>
      <c r="K6" s="17">
        <f>_xlfn.IFNA('HAVERM for table'!M3,'HAVERM for table'!M3)</f>
        <v>102.7</v>
      </c>
      <c r="L6" s="17">
        <f>_xlfn.IFNA('HAVERM for table'!N3,'HAVERM for table'!N3)</f>
        <v>102.5</v>
      </c>
      <c r="M6" s="17">
        <f>_xlfn.IFNA('HAVERM for table'!O3,'HAVERM for table'!O3)</f>
        <v>100.8</v>
      </c>
      <c r="N6" s="17">
        <f>_xlfn.IFNA('HAVERM for table'!P3,'HAVERM for table'!P3)</f>
        <v>101.3</v>
      </c>
      <c r="O6" s="17">
        <f>_xlfn.IFNA('HAVERM for table'!Q3,'HAVERM for table'!Q3)</f>
        <v>102.1</v>
      </c>
      <c r="P6" s="17">
        <f>_xlfn.IFNA('HAVERM for table'!R3,'HAVERM for table'!R3)</f>
        <v>100.9</v>
      </c>
      <c r="Q6" s="17">
        <f>_xlfn.IFNA('HAVERM for table'!S3,'HAVERM for table'!S3)</f>
        <v>100.5</v>
      </c>
      <c r="R6" s="17">
        <f>_xlfn.IFNA('HAVERM for table'!T3,'HAVERM for table'!T3)</f>
        <v>100.5</v>
      </c>
      <c r="S6" s="17"/>
      <c r="T6" s="25"/>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2"/>
      <c r="DT6" s="22"/>
      <c r="DU6" s="22"/>
      <c r="DV6" s="22"/>
      <c r="DW6" s="22"/>
      <c r="DX6" s="22"/>
      <c r="DY6" s="22"/>
      <c r="DZ6" s="22"/>
      <c r="EA6" s="22"/>
      <c r="EB6" s="22"/>
      <c r="EC6" s="22"/>
      <c r="ED6" s="22"/>
      <c r="EE6" s="22"/>
      <c r="EF6" s="22"/>
      <c r="EG6" s="22"/>
      <c r="EH6" s="22"/>
      <c r="EI6" s="22"/>
      <c r="EJ6" s="22"/>
      <c r="EK6" s="22"/>
      <c r="EL6" s="22"/>
      <c r="EM6" s="22"/>
      <c r="EN6" s="22"/>
      <c r="EO6" s="22"/>
    </row>
    <row r="7" spans="2:145" s="4" customFormat="1" ht="15" customHeight="1" x14ac:dyDescent="0.35">
      <c r="B7" s="18"/>
      <c r="C7" s="19"/>
      <c r="D7" s="20" t="s">
        <v>419</v>
      </c>
      <c r="E7" s="16">
        <f>_xlfn.IFNA('HAVERM for table'!G4,'HAVERM for table'!G4)</f>
        <v>98.2</v>
      </c>
      <c r="F7" s="16">
        <f>_xlfn.IFNA('HAVERM for table'!H4,'HAVERM for table'!H4)</f>
        <v>98.9</v>
      </c>
      <c r="G7" s="16">
        <f>_xlfn.IFNA('HAVERM for table'!I4,'HAVERM for table'!I4)</f>
        <v>98.7</v>
      </c>
      <c r="H7" s="16">
        <f>_xlfn.IFNA('HAVERM for table'!J4,'HAVERM for table'!J4)</f>
        <v>98.9</v>
      </c>
      <c r="I7" s="16">
        <f>_xlfn.IFNA('HAVERM for table'!K4,'HAVERM for table'!K4)</f>
        <v>99.3</v>
      </c>
      <c r="J7" s="16">
        <f>_xlfn.IFNA('HAVERM for table'!L4,'HAVERM for table'!L4)</f>
        <v>98.9</v>
      </c>
      <c r="K7" s="16">
        <f>_xlfn.IFNA('HAVERM for table'!M4,'HAVERM for table'!M4)</f>
        <v>99.4</v>
      </c>
      <c r="L7" s="16">
        <f>_xlfn.IFNA('HAVERM for table'!N4,'HAVERM for table'!N4)</f>
        <v>99.4</v>
      </c>
      <c r="M7" s="16">
        <f>_xlfn.IFNA('HAVERM for table'!O4,'HAVERM for table'!O4)</f>
        <v>98.9</v>
      </c>
      <c r="N7" s="16">
        <f>_xlfn.IFNA('HAVERM for table'!P4,'HAVERM for table'!P4)</f>
        <v>99.8</v>
      </c>
      <c r="O7" s="16">
        <f>_xlfn.IFNA('HAVERM for table'!Q4,'HAVERM for table'!Q4)</f>
        <v>99.8</v>
      </c>
      <c r="P7" s="16">
        <f>_xlfn.IFNA('HAVERM for table'!R4,'HAVERM for table'!R4)</f>
        <v>99.3</v>
      </c>
      <c r="Q7" s="16">
        <f>_xlfn.IFNA('HAVERM for table'!S4,'HAVERM for table'!S4)</f>
        <v>100.2</v>
      </c>
      <c r="R7" s="16">
        <f>_xlfn.IFNA('HAVERM for table'!T4,'HAVERM for table'!T4)</f>
        <v>100.3</v>
      </c>
      <c r="S7" s="16"/>
      <c r="T7" s="23"/>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c r="CD7" s="22"/>
      <c r="CE7" s="22"/>
      <c r="CF7" s="22"/>
      <c r="CG7" s="22"/>
      <c r="CH7" s="22"/>
      <c r="CI7" s="22"/>
      <c r="CJ7" s="22"/>
      <c r="CK7" s="22"/>
      <c r="CL7" s="22"/>
      <c r="CM7" s="22"/>
      <c r="CN7" s="22"/>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2"/>
      <c r="DT7" s="22"/>
      <c r="DU7" s="22"/>
      <c r="DV7" s="22"/>
      <c r="DW7" s="22"/>
      <c r="DX7" s="22"/>
      <c r="DY7" s="22"/>
      <c r="DZ7" s="22"/>
      <c r="EA7" s="22"/>
      <c r="EB7" s="22"/>
      <c r="EC7" s="22"/>
      <c r="ED7" s="22"/>
      <c r="EE7" s="22"/>
      <c r="EF7" s="22"/>
      <c r="EG7" s="22"/>
      <c r="EH7" s="22"/>
      <c r="EI7" s="22"/>
      <c r="EJ7" s="22"/>
      <c r="EK7" s="22"/>
      <c r="EL7" s="22"/>
      <c r="EM7" s="22"/>
      <c r="EN7" s="22"/>
      <c r="EO7" s="22"/>
    </row>
    <row r="8" spans="2:145" s="4" customFormat="1" ht="15" customHeight="1" x14ac:dyDescent="0.35">
      <c r="B8" s="18"/>
      <c r="C8" s="31"/>
      <c r="D8" s="32" t="s">
        <v>420</v>
      </c>
      <c r="E8" s="33">
        <f>_xlfn.IFNA('HAVERM for table'!G5,'HAVERM for table'!G5)</f>
        <v>107.6</v>
      </c>
      <c r="F8" s="33">
        <f>_xlfn.IFNA('HAVERM for table'!H5,'HAVERM for table'!H5)</f>
        <v>106.3</v>
      </c>
      <c r="G8" s="33">
        <f>_xlfn.IFNA('HAVERM for table'!I5,'HAVERM for table'!I5)</f>
        <v>105.6</v>
      </c>
      <c r="H8" s="33">
        <f>_xlfn.IFNA('HAVERM for table'!J5,'HAVERM for table'!J5)</f>
        <v>104.7</v>
      </c>
      <c r="I8" s="33">
        <f>_xlfn.IFNA('HAVERM for table'!K5,'HAVERM for table'!K5)</f>
        <v>103.4</v>
      </c>
      <c r="J8" s="33">
        <f>_xlfn.IFNA('HAVERM for table'!L5,'HAVERM for table'!L5)</f>
        <v>103.4</v>
      </c>
      <c r="K8" s="33">
        <f>_xlfn.IFNA('HAVERM for table'!M5,'HAVERM for table'!M5)</f>
        <v>103.5</v>
      </c>
      <c r="L8" s="33">
        <f>_xlfn.IFNA('HAVERM for table'!N5,'HAVERM for table'!N5)</f>
        <v>101.8</v>
      </c>
      <c r="M8" s="33">
        <f>_xlfn.IFNA('HAVERM for table'!O5,'HAVERM for table'!O5)</f>
        <v>100.4</v>
      </c>
      <c r="N8" s="33">
        <f>_xlfn.IFNA('HAVERM for table'!P5,'HAVERM for table'!P5)</f>
        <v>101.7</v>
      </c>
      <c r="O8" s="33">
        <f>_xlfn.IFNA('HAVERM for table'!Q5,'HAVERM for table'!Q5)</f>
        <v>100.6</v>
      </c>
      <c r="P8" s="33">
        <f>_xlfn.IFNA('HAVERM for table'!R5,'HAVERM for table'!R5)</f>
        <v>100.5</v>
      </c>
      <c r="Q8" s="33">
        <f>_xlfn.IFNA('HAVERM for table'!S5,'HAVERM for table'!S5)</f>
        <v>101</v>
      </c>
      <c r="R8" s="33">
        <f>_xlfn.IFNA('HAVERM for table'!T5,'HAVERM for table'!T5)</f>
        <v>101.2</v>
      </c>
      <c r="S8" s="33"/>
      <c r="T8" s="36"/>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c r="CD8" s="22"/>
      <c r="CE8" s="22"/>
      <c r="CF8" s="22"/>
      <c r="CG8" s="22"/>
      <c r="CH8" s="22"/>
      <c r="CI8" s="22"/>
      <c r="CJ8" s="22"/>
      <c r="CK8" s="22"/>
      <c r="CL8" s="22"/>
      <c r="CM8" s="22"/>
      <c r="CN8" s="22"/>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2"/>
      <c r="DT8" s="22"/>
      <c r="DU8" s="22"/>
      <c r="DV8" s="22"/>
      <c r="DW8" s="22"/>
      <c r="DX8" s="22"/>
      <c r="DY8" s="22"/>
      <c r="DZ8" s="22"/>
      <c r="EA8" s="22"/>
      <c r="EB8" s="22"/>
      <c r="EC8" s="22"/>
      <c r="ED8" s="22"/>
      <c r="EE8" s="22"/>
      <c r="EF8" s="22"/>
      <c r="EG8" s="22"/>
      <c r="EH8" s="22"/>
      <c r="EI8" s="22"/>
      <c r="EJ8" s="22"/>
      <c r="EK8" s="22"/>
      <c r="EL8" s="22"/>
      <c r="EM8" s="22"/>
      <c r="EN8" s="22"/>
      <c r="EO8" s="22"/>
    </row>
    <row r="9" spans="2:145" s="4" customFormat="1" ht="15" customHeight="1" x14ac:dyDescent="0.35">
      <c r="B9" s="18"/>
      <c r="C9" s="21"/>
      <c r="D9" s="35" t="s">
        <v>422</v>
      </c>
      <c r="E9" s="17">
        <f>_xlfn.IFNA('HAVERM for table'!G6,'HAVERM for table'!G6)</f>
        <v>0.275216345887489</v>
      </c>
      <c r="F9" s="17">
        <f>_xlfn.IFNA('HAVERM for table'!H6,'HAVERM for table'!H6)</f>
        <v>0.14971156844402866</v>
      </c>
      <c r="G9" s="17">
        <f>_xlfn.IFNA('HAVERM for table'!I6,'HAVERM for table'!I6)</f>
        <v>-0.1425708892676536</v>
      </c>
      <c r="H9" s="17">
        <f>_xlfn.IFNA('HAVERM for table'!J6,'HAVERM for table'!J6)</f>
        <v>-0.15832409258173652</v>
      </c>
      <c r="I9" s="17">
        <f>_xlfn.IFNA('HAVERM for table'!K6,'HAVERM for table'!K6)</f>
        <v>-0.20635204195563273</v>
      </c>
      <c r="J9" s="17">
        <f>_xlfn.IFNA('HAVERM for table'!L6,'HAVERM for table'!L6)</f>
        <v>-0.24268245508467287</v>
      </c>
      <c r="K9" s="17">
        <f>_xlfn.IFNA('HAVERM for table'!M6,'HAVERM for table'!M6)</f>
        <v>-9.0303010641058959E-2</v>
      </c>
      <c r="L9" s="17">
        <f>_xlfn.IFNA('HAVERM for table'!N6,'HAVERM for table'!N6)</f>
        <v>1.2126468037569893E-2</v>
      </c>
      <c r="M9" s="17">
        <f>_xlfn.IFNA('HAVERM for table'!O6,'HAVERM for table'!O6)</f>
        <v>4.6244519580887378E-2</v>
      </c>
      <c r="N9" s="17">
        <f>_xlfn.IFNA('HAVERM for table'!P6,'HAVERM for table'!P6)</f>
        <v>0.26423563732178978</v>
      </c>
      <c r="O9" s="17">
        <f>_xlfn.IFNA('HAVERM for table'!Q6,'HAVERM for table'!Q6)</f>
        <v>0.23493163708018591</v>
      </c>
      <c r="P9" s="17">
        <f>_xlfn.IFNA('HAVERM for table'!R6,'HAVERM for table'!R6)</f>
        <v>0.18293491472982423</v>
      </c>
      <c r="Q9" s="17">
        <f>_xlfn.IFNA('HAVERM for table'!S6,'HAVERM for table'!S6)</f>
        <v>0.14690625352993814</v>
      </c>
      <c r="R9" s="17">
        <f>_xlfn.IFNA('HAVERM for table'!T6,'HAVERM for table'!T6)</f>
        <v>0.26184018713767498</v>
      </c>
      <c r="S9" s="17">
        <f>_xlfn.IFNA('HAVERM for table'!U6,'HAVERM for table'!U6)</f>
        <v>0.18213480423362996</v>
      </c>
      <c r="T9" s="24"/>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2"/>
      <c r="DT9" s="22"/>
      <c r="DU9" s="22"/>
      <c r="DV9" s="22"/>
      <c r="DW9" s="22"/>
      <c r="DX9" s="22"/>
      <c r="DY9" s="22"/>
      <c r="DZ9" s="22"/>
      <c r="EA9" s="22"/>
      <c r="EB9" s="22"/>
      <c r="EC9" s="22"/>
      <c r="ED9" s="22"/>
      <c r="EE9" s="22"/>
      <c r="EF9" s="22"/>
      <c r="EG9" s="22"/>
      <c r="EH9" s="22"/>
      <c r="EI9" s="22"/>
      <c r="EJ9" s="22"/>
      <c r="EK9" s="22"/>
      <c r="EL9" s="22"/>
      <c r="EM9" s="22"/>
      <c r="EN9" s="22"/>
      <c r="EO9" s="22"/>
    </row>
    <row r="10" spans="2:145" s="4" customFormat="1" ht="15" customHeight="1" x14ac:dyDescent="0.35">
      <c r="B10" s="18"/>
      <c r="C10" s="19"/>
      <c r="D10" s="20" t="s">
        <v>421</v>
      </c>
      <c r="E10" s="16">
        <f>_xlfn.IFNA('HAVERM for table'!G7,'HAVERM for table'!G7)</f>
        <v>-19</v>
      </c>
      <c r="F10" s="16">
        <f>_xlfn.IFNA('HAVERM for table'!H7,'HAVERM for table'!H7)</f>
        <v>-26</v>
      </c>
      <c r="G10" s="16">
        <f>_xlfn.IFNA('HAVERM for table'!I7,'HAVERM for table'!I7)</f>
        <v>-31</v>
      </c>
      <c r="H10" s="16">
        <f>_xlfn.IFNA('HAVERM for table'!J7,'HAVERM for table'!J7)</f>
        <v>-38</v>
      </c>
      <c r="I10" s="16">
        <f>_xlfn.IFNA('HAVERM for table'!K7,'HAVERM for table'!K7)</f>
        <v>-40</v>
      </c>
      <c r="J10" s="16">
        <f>_xlfn.IFNA('HAVERM for table'!L7,'HAVERM for table'!L7)</f>
        <v>-41</v>
      </c>
      <c r="K10" s="16">
        <f>_xlfn.IFNA('HAVERM for table'!M7,'HAVERM for table'!M7)</f>
        <v>-41</v>
      </c>
      <c r="L10" s="16">
        <f>_xlfn.IFNA('HAVERM for table'!N7,'HAVERM for table'!N7)</f>
        <v>-44</v>
      </c>
      <c r="M10" s="16">
        <f>_xlfn.IFNA('HAVERM for table'!O7,'HAVERM for table'!O7)</f>
        <v>-49</v>
      </c>
      <c r="N10" s="16">
        <f>_xlfn.IFNA('HAVERM for table'!P7,'HAVERM for table'!P7)</f>
        <v>-47</v>
      </c>
      <c r="O10" s="16">
        <f>_xlfn.IFNA('HAVERM for table'!Q7,'HAVERM for table'!Q7)</f>
        <v>-44</v>
      </c>
      <c r="P10" s="16">
        <f>_xlfn.IFNA('HAVERM for table'!R7,'HAVERM for table'!R7)</f>
        <v>-42</v>
      </c>
      <c r="Q10" s="16">
        <f>_xlfn.IFNA('HAVERM for table'!S7,'HAVERM for table'!S7)</f>
        <v>-45</v>
      </c>
      <c r="R10" s="16">
        <f>_xlfn.IFNA('HAVERM for table'!T7,'HAVERM for table'!T7)</f>
        <v>-38</v>
      </c>
      <c r="S10" s="16">
        <f>_xlfn.IFNA('HAVERM for table'!U7,'HAVERM for table'!U7)</f>
        <v>-36</v>
      </c>
      <c r="T10" s="26"/>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22"/>
      <c r="DW10" s="22"/>
      <c r="DX10" s="22"/>
      <c r="DY10" s="22"/>
      <c r="DZ10" s="22"/>
      <c r="EA10" s="22"/>
      <c r="EB10" s="22"/>
      <c r="EC10" s="22"/>
      <c r="ED10" s="22"/>
      <c r="EE10" s="22"/>
      <c r="EF10" s="22"/>
      <c r="EG10" s="22"/>
      <c r="EH10" s="22"/>
      <c r="EI10" s="22"/>
      <c r="EJ10" s="22"/>
      <c r="EK10" s="22"/>
      <c r="EL10" s="22"/>
      <c r="EM10" s="22"/>
      <c r="EN10" s="22"/>
      <c r="EO10" s="22"/>
    </row>
    <row r="11" spans="2:145" s="4" customFormat="1" ht="15" customHeight="1" x14ac:dyDescent="0.35">
      <c r="B11" s="37"/>
      <c r="C11" s="31"/>
      <c r="D11" s="32" t="s">
        <v>423</v>
      </c>
      <c r="E11" s="33">
        <f>_xlfn.IFNA('HAVERM for table'!G8,'HAVERM for table'!G8)</f>
        <v>2.8363224065336397</v>
      </c>
      <c r="F11" s="33">
        <f>_xlfn.IFNA('HAVERM for table'!H8,'HAVERM for table'!H8)</f>
        <v>5.2089560005897821</v>
      </c>
      <c r="G11" s="33">
        <f>_xlfn.IFNA('HAVERM for table'!I8,'HAVERM for table'!I8)</f>
        <v>6.7476392409386543</v>
      </c>
      <c r="H11" s="33">
        <f>_xlfn.IFNA('HAVERM for table'!J8,'HAVERM for table'!J8)</f>
        <v>8.4795826423077418</v>
      </c>
      <c r="I11" s="33">
        <f>_xlfn.IFNA('HAVERM for table'!K8,'HAVERM for table'!K8)</f>
        <v>6.9106046379370092</v>
      </c>
      <c r="J11" s="33">
        <f>_xlfn.IFNA('HAVERM for table'!L8,'HAVERM for table'!L8)</f>
        <v>5.2615803045712868</v>
      </c>
      <c r="K11" s="33">
        <f>_xlfn.IFNA('HAVERM for table'!M8,'HAVERM for table'!M8)</f>
        <v>3.177897798913853</v>
      </c>
      <c r="L11" s="33">
        <f>_xlfn.IFNA('HAVERM for table'!N8,'HAVERM for table'!N8)</f>
        <v>1.7056921793680671</v>
      </c>
      <c r="M11" s="33">
        <f>_xlfn.IFNA('HAVERM for table'!O8,'HAVERM for table'!O8)</f>
        <v>1.2481515433072277</v>
      </c>
      <c r="N11" s="33">
        <f>_xlfn.IFNA('HAVERM for table'!P8,'HAVERM for table'!P8)</f>
        <v>0.93647531691364971</v>
      </c>
      <c r="O11" s="33">
        <f>_xlfn.IFNA('HAVERM for table'!Q8,'HAVERM for table'!Q8)</f>
        <v>0.81313397530281106</v>
      </c>
      <c r="P11" s="33">
        <f>_xlfn.IFNA('HAVERM for table'!R8,'HAVERM for table'!R8)</f>
        <v>0.9038028080579501</v>
      </c>
      <c r="Q11" s="33">
        <f>_xlfn.IFNA('HAVERM for table'!S8,'HAVERM for table'!S8)</f>
        <v>1.1095904802513394</v>
      </c>
      <c r="R11" s="33">
        <f>_xlfn.IFNA('HAVERM for table'!T8,'HAVERM for table'!T8)</f>
        <v>0.81422184630256167</v>
      </c>
      <c r="S11" s="33">
        <f>_xlfn.IFNA('HAVERM for table'!U8,'HAVERM for table'!U8)</f>
        <v>0.48442807797446341</v>
      </c>
      <c r="T11" s="39"/>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2"/>
      <c r="DT11" s="22"/>
      <c r="DU11" s="22"/>
      <c r="DV11" s="22"/>
      <c r="DW11" s="22"/>
      <c r="DX11" s="22"/>
      <c r="DY11" s="22"/>
      <c r="DZ11" s="22"/>
      <c r="EA11" s="22"/>
      <c r="EB11" s="22"/>
      <c r="EC11" s="22"/>
      <c r="ED11" s="22"/>
      <c r="EE11" s="22"/>
      <c r="EF11" s="22"/>
      <c r="EG11" s="22"/>
      <c r="EH11" s="22"/>
      <c r="EI11" s="22"/>
      <c r="EJ11" s="22"/>
      <c r="EK11" s="22"/>
      <c r="EL11" s="22"/>
      <c r="EM11" s="22"/>
      <c r="EN11" s="22"/>
      <c r="EO11" s="22"/>
    </row>
    <row r="12" spans="2:145" s="4" customFormat="1" ht="15" customHeight="1" x14ac:dyDescent="0.35">
      <c r="B12" s="37"/>
      <c r="C12" s="19"/>
      <c r="D12" s="20" t="s">
        <v>424</v>
      </c>
      <c r="E12" s="16">
        <f>_xlfn.IFNA('HAVERM for table'!G9,'HAVERM for table'!G9)</f>
        <v>0.18401578161654933</v>
      </c>
      <c r="F12" s="16">
        <f>_xlfn.IFNA('HAVERM for table'!H9,'HAVERM for table'!H9)</f>
        <v>5.6050757074461943E-2</v>
      </c>
      <c r="G12" s="16">
        <f>_xlfn.IFNA('HAVERM for table'!I9,'HAVERM for table'!I9)</f>
        <v>4.4931622269751781E-2</v>
      </c>
      <c r="H12" s="16">
        <f>_xlfn.IFNA('HAVERM for table'!J9,'HAVERM for table'!J9)</f>
        <v>-3.1344705912653814E-2</v>
      </c>
      <c r="I12" s="16">
        <f>_xlfn.IFNA('HAVERM for table'!K9,'HAVERM for table'!K9)</f>
        <v>-2.6689361702127656E-2</v>
      </c>
      <c r="J12" s="16">
        <f>_xlfn.IFNA('HAVERM for table'!L9,'HAVERM for table'!L9)</f>
        <v>1.3470317578944568E-2</v>
      </c>
      <c r="K12" s="16">
        <f>_xlfn.IFNA('HAVERM for table'!M9,'HAVERM for table'!M9)</f>
        <v>-4.5974320961966963E-2</v>
      </c>
      <c r="L12" s="16">
        <f>_xlfn.IFNA('HAVERM for table'!N9,'HAVERM for table'!N9)</f>
        <v>-7.2098654708520171E-2</v>
      </c>
      <c r="M12" s="16">
        <f>_xlfn.IFNA('HAVERM for table'!O9,'HAVERM for table'!O9)</f>
        <v>-5.4051499712172157E-2</v>
      </c>
      <c r="N12" s="16">
        <f>_xlfn.IFNA('HAVERM for table'!P9,'HAVERM for table'!P9)</f>
        <v>-0.1387346395054706</v>
      </c>
      <c r="O12" s="16">
        <f>_xlfn.IFNA('HAVERM for table'!Q9,'HAVERM for table'!Q9)</f>
        <v>-0.14267997489764817</v>
      </c>
      <c r="P12" s="16">
        <f>_xlfn.IFNA('HAVERM for table'!R9,'HAVERM for table'!R9)</f>
        <v>-0.14181369311570269</v>
      </c>
      <c r="Q12" s="16">
        <f>_xlfn.IFNA('HAVERM for table'!S9,'HAVERM for table'!S9)</f>
        <v>-0.11206174518403778</v>
      </c>
      <c r="R12" s="16">
        <f>_xlfn.IFNA('HAVERM for table'!T9,'HAVERM for table'!T9)</f>
        <v>-6.0484316833142933E-2</v>
      </c>
      <c r="S12" s="16">
        <f>_xlfn.IFNA('HAVERM for table'!U9,'HAVERM for table'!U9)</f>
        <v>-9.4527748918420182E-2</v>
      </c>
      <c r="T12" s="40"/>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2"/>
      <c r="CJ12" s="22"/>
      <c r="CK12" s="22"/>
      <c r="CL12" s="22"/>
      <c r="CM12" s="22"/>
      <c r="CN12" s="22"/>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2"/>
      <c r="DT12" s="22"/>
      <c r="DU12" s="22"/>
      <c r="DV12" s="22"/>
      <c r="DW12" s="22"/>
      <c r="DX12" s="22"/>
      <c r="DY12" s="22"/>
      <c r="DZ12" s="22"/>
      <c r="EA12" s="22"/>
      <c r="EB12" s="22"/>
      <c r="EC12" s="22"/>
      <c r="ED12" s="22"/>
      <c r="EE12" s="22"/>
      <c r="EF12" s="22"/>
      <c r="EG12" s="22"/>
      <c r="EH12" s="22"/>
      <c r="EI12" s="22"/>
      <c r="EJ12" s="22"/>
      <c r="EK12" s="22"/>
      <c r="EL12" s="22"/>
      <c r="EM12" s="22"/>
      <c r="EN12" s="22"/>
      <c r="EO12" s="22"/>
    </row>
    <row r="13" spans="2:145" ht="7.5" customHeight="1" x14ac:dyDescent="0.35">
      <c r="B13" s="10"/>
      <c r="C13" s="11"/>
      <c r="D13" s="14"/>
      <c r="E13" s="38"/>
      <c r="F13" s="38"/>
      <c r="G13" s="38"/>
      <c r="H13" s="38"/>
      <c r="I13" s="38"/>
      <c r="J13" s="38"/>
      <c r="K13" s="38"/>
      <c r="L13" s="38"/>
      <c r="M13" s="38"/>
      <c r="N13" s="38"/>
      <c r="O13" s="38"/>
      <c r="P13" s="38"/>
      <c r="Q13" s="38"/>
      <c r="R13" s="38"/>
      <c r="S13" s="38"/>
      <c r="T13" s="38"/>
      <c r="U13" s="38"/>
      <c r="V13" s="38"/>
      <c r="W13" s="38"/>
      <c r="X13" s="38"/>
      <c r="Y13" s="38"/>
      <c r="Z13" s="38"/>
      <c r="AA13" s="38"/>
      <c r="AB13" s="38"/>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c r="DC13" s="22"/>
      <c r="DD13" s="22"/>
      <c r="DE13" s="22"/>
      <c r="DF13" s="22"/>
      <c r="DG13" s="22"/>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c r="EN13" s="22"/>
      <c r="EO13" s="22"/>
    </row>
    <row r="14" spans="2:145" x14ac:dyDescent="0.35">
      <c r="B14" s="10"/>
      <c r="C14" s="11"/>
      <c r="D14" s="15" t="s">
        <v>425</v>
      </c>
      <c r="E14" s="38"/>
      <c r="F14" s="38"/>
      <c r="G14" s="38"/>
      <c r="H14" s="38"/>
      <c r="I14" s="38"/>
      <c r="J14" s="38"/>
      <c r="K14" s="38"/>
      <c r="L14" s="38"/>
      <c r="M14" s="38"/>
      <c r="N14" s="38"/>
      <c r="O14" s="38"/>
      <c r="P14" s="38"/>
      <c r="Q14" s="38"/>
      <c r="R14" s="38"/>
      <c r="S14" s="38"/>
      <c r="T14" s="38"/>
      <c r="U14" s="38"/>
      <c r="V14" s="38"/>
      <c r="W14" s="38"/>
      <c r="X14" s="38"/>
      <c r="Y14" s="38"/>
      <c r="Z14" s="38"/>
      <c r="AA14" s="38"/>
      <c r="AB14" s="38"/>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c r="CD14" s="22"/>
      <c r="CE14" s="22"/>
      <c r="CF14" s="22"/>
      <c r="CG14" s="22"/>
      <c r="CH14" s="22"/>
      <c r="CI14" s="22"/>
      <c r="CJ14" s="22"/>
      <c r="CK14" s="22"/>
      <c r="CL14" s="22"/>
      <c r="CM14" s="22"/>
      <c r="CN14" s="22"/>
      <c r="CO14" s="22"/>
      <c r="CP14" s="22"/>
      <c r="CQ14" s="22"/>
      <c r="CR14" s="22"/>
      <c r="CS14" s="22"/>
      <c r="CT14" s="22"/>
      <c r="CU14" s="22"/>
      <c r="CV14" s="22"/>
      <c r="CW14" s="22"/>
      <c r="CX14" s="22"/>
      <c r="CY14" s="22"/>
      <c r="CZ14" s="22"/>
      <c r="DA14" s="22"/>
      <c r="DB14" s="22"/>
      <c r="DC14" s="22"/>
      <c r="DD14" s="22"/>
      <c r="DE14" s="22"/>
      <c r="DF14" s="22"/>
      <c r="DG14" s="22"/>
      <c r="DH14" s="22"/>
      <c r="DI14" s="22"/>
      <c r="DJ14" s="22"/>
      <c r="DK14" s="22"/>
      <c r="DL14" s="22"/>
      <c r="DM14" s="22"/>
      <c r="DN14" s="22"/>
      <c r="DO14" s="22"/>
      <c r="DP14" s="22"/>
      <c r="DQ14" s="22"/>
      <c r="DR14" s="22"/>
      <c r="DS14" s="22"/>
      <c r="DT14" s="22"/>
      <c r="DU14" s="22"/>
      <c r="DV14" s="22"/>
      <c r="DW14" s="22"/>
      <c r="DX14" s="22"/>
      <c r="DY14" s="22"/>
      <c r="DZ14" s="22"/>
      <c r="EA14" s="22"/>
      <c r="EB14" s="22"/>
      <c r="EC14" s="22"/>
      <c r="ED14" s="22"/>
      <c r="EE14" s="22"/>
      <c r="EF14" s="22"/>
      <c r="EG14" s="22"/>
      <c r="EH14" s="22"/>
      <c r="EI14" s="22"/>
      <c r="EJ14" s="22"/>
      <c r="EK14" s="22"/>
      <c r="EL14" s="22"/>
      <c r="EM14" s="22"/>
      <c r="EN14" s="22"/>
      <c r="EO14" s="4"/>
    </row>
    <row r="15" spans="2:145" x14ac:dyDescent="0.35">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c r="CD15" s="22"/>
      <c r="CE15" s="22"/>
      <c r="CF15" s="22"/>
      <c r="CG15" s="22"/>
      <c r="CH15" s="22"/>
      <c r="CI15" s="22"/>
      <c r="CJ15" s="22"/>
      <c r="CK15" s="22"/>
      <c r="CL15" s="22"/>
      <c r="CM15" s="22"/>
      <c r="CN15" s="22"/>
      <c r="CO15" s="22"/>
      <c r="CP15" s="22"/>
      <c r="CQ15" s="22"/>
      <c r="CR15" s="22"/>
      <c r="CS15" s="22"/>
      <c r="CT15" s="22"/>
      <c r="CU15" s="22"/>
      <c r="CV15" s="22"/>
      <c r="CW15" s="22"/>
      <c r="CX15" s="22"/>
      <c r="CY15" s="22"/>
      <c r="CZ15" s="22"/>
      <c r="DA15" s="22"/>
      <c r="DB15" s="22"/>
      <c r="DC15" s="22"/>
      <c r="DD15" s="22"/>
      <c r="DE15" s="22"/>
      <c r="DF15" s="22"/>
      <c r="DG15" s="22"/>
      <c r="DH15" s="22"/>
      <c r="DI15" s="22"/>
      <c r="DJ15" s="22"/>
      <c r="DK15" s="22"/>
      <c r="DL15" s="22"/>
      <c r="DM15" s="22"/>
      <c r="DN15" s="22"/>
      <c r="DO15" s="22"/>
      <c r="DP15" s="22"/>
      <c r="DQ15" s="22"/>
      <c r="DR15" s="22"/>
      <c r="DS15" s="22"/>
      <c r="DT15" s="22"/>
      <c r="DU15" s="22"/>
      <c r="DV15" s="22"/>
      <c r="DW15" s="22"/>
      <c r="DX15" s="22"/>
      <c r="DY15" s="22"/>
      <c r="DZ15" s="22"/>
      <c r="EA15" s="22"/>
      <c r="EB15" s="22"/>
      <c r="EC15" s="22"/>
      <c r="ED15" s="22"/>
      <c r="EE15" s="22"/>
      <c r="EF15" s="22"/>
      <c r="EG15" s="22"/>
      <c r="EH15" s="22"/>
      <c r="EI15" s="22"/>
      <c r="EJ15" s="22"/>
      <c r="EK15" s="22"/>
      <c r="EL15" s="22"/>
      <c r="EM15" s="22"/>
      <c r="EN15" s="22"/>
      <c r="EO15" s="4"/>
    </row>
    <row r="16" spans="2:145" x14ac:dyDescent="0.35">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2"/>
      <c r="DT16" s="22"/>
      <c r="DU16" s="22"/>
      <c r="DV16" s="22"/>
      <c r="DW16" s="22"/>
      <c r="DX16" s="22"/>
      <c r="DY16" s="22"/>
      <c r="DZ16" s="22"/>
      <c r="EA16" s="22"/>
      <c r="EB16" s="22"/>
      <c r="EC16" s="22"/>
      <c r="ED16" s="22"/>
      <c r="EE16" s="22"/>
      <c r="EF16" s="22"/>
      <c r="EG16" s="22"/>
      <c r="EH16" s="22"/>
      <c r="EI16" s="22"/>
      <c r="EJ16" s="22"/>
      <c r="EK16" s="22"/>
      <c r="EL16" s="22"/>
      <c r="EM16" s="22"/>
      <c r="EN16" s="22"/>
    </row>
  </sheetData>
  <mergeCells count="1">
    <mergeCell ref="C3:T3"/>
  </mergeCells>
  <phoneticPr fontId="57" type="noConversion"/>
  <conditionalFormatting sqref="A5:XFD5">
    <cfRule type="colorScale" priority="8">
      <colorScale>
        <cfvo type="min"/>
        <cfvo type="percentile" val="50"/>
        <cfvo type="max"/>
        <color rgb="FFF8696B"/>
        <color rgb="FFFFEB84"/>
        <color rgb="FF63BE7B"/>
      </colorScale>
    </cfRule>
  </conditionalFormatting>
  <conditionalFormatting sqref="A6:XFD6">
    <cfRule type="colorScale" priority="7">
      <colorScale>
        <cfvo type="min"/>
        <cfvo type="percentile" val="50"/>
        <cfvo type="max"/>
        <color rgb="FFF8696B"/>
        <color rgb="FFFFEB84"/>
        <color rgb="FF63BE7B"/>
      </colorScale>
    </cfRule>
  </conditionalFormatting>
  <conditionalFormatting sqref="A7:XFD7">
    <cfRule type="colorScale" priority="6">
      <colorScale>
        <cfvo type="min"/>
        <cfvo type="percentile" val="50"/>
        <cfvo type="max"/>
        <color rgb="FFF8696B"/>
        <color rgb="FFFFEB84"/>
        <color rgb="FF63BE7B"/>
      </colorScale>
    </cfRule>
  </conditionalFormatting>
  <conditionalFormatting sqref="A8:XFD8">
    <cfRule type="colorScale" priority="5">
      <colorScale>
        <cfvo type="min"/>
        <cfvo type="percentile" val="50"/>
        <cfvo type="max"/>
        <color rgb="FFF8696B"/>
        <color rgb="FFFFEB84"/>
        <color rgb="FF63BE7B"/>
      </colorScale>
    </cfRule>
  </conditionalFormatting>
  <conditionalFormatting sqref="A9:XFD9">
    <cfRule type="colorScale" priority="4">
      <colorScale>
        <cfvo type="min"/>
        <cfvo type="percentile" val="50"/>
        <cfvo type="max"/>
        <color rgb="FFF8696B"/>
        <color rgb="FFFFEB84"/>
        <color rgb="FF63BE7B"/>
      </colorScale>
    </cfRule>
  </conditionalFormatting>
  <conditionalFormatting sqref="A10:XFD10">
    <cfRule type="colorScale" priority="3">
      <colorScale>
        <cfvo type="min"/>
        <cfvo type="percentile" val="50"/>
        <cfvo type="max"/>
        <color rgb="FFF8696B"/>
        <color rgb="FFFFEB84"/>
        <color rgb="FF63BE7B"/>
      </colorScale>
    </cfRule>
  </conditionalFormatting>
  <conditionalFormatting sqref="A11:XFD11">
    <cfRule type="colorScale" priority="2">
      <colorScale>
        <cfvo type="min"/>
        <cfvo type="percentile" val="50"/>
        <cfvo type="max"/>
        <color rgb="FFF8696B"/>
        <color rgb="FFFFEB84"/>
        <color rgb="FF63BE7B"/>
      </colorScale>
    </cfRule>
  </conditionalFormatting>
  <conditionalFormatting sqref="A12:XFD12">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howNumbers_M">
                <anchor moveWithCells="1" sizeWithCells="1">
                  <from>
                    <xdr:col>3</xdr:col>
                    <xdr:colOff>31750</xdr:colOff>
                    <xdr:row>16</xdr:row>
                    <xdr:rowOff>107950</xdr:rowOff>
                  </from>
                  <to>
                    <xdr:col>3</xdr:col>
                    <xdr:colOff>1778000</xdr:colOff>
                    <xdr:row>20</xdr:row>
                    <xdr:rowOff>31750</xdr:rowOff>
                  </to>
                </anchor>
              </controlPr>
            </control>
          </mc:Choice>
        </mc:AlternateContent>
        <mc:AlternateContent xmlns:mc="http://schemas.openxmlformats.org/markup-compatibility/2006">
          <mc:Choice Requires="x14">
            <control shapeId="43010" r:id="rId5" name="Button 2">
              <controlPr defaultSize="0" print="0" autoFill="0" autoPict="0" macro="[0]!ReapplyConditionalFormatting_M">
                <anchor moveWithCells="1" sizeWithCells="1">
                  <from>
                    <xdr:col>3</xdr:col>
                    <xdr:colOff>2203450</xdr:colOff>
                    <xdr:row>16</xdr:row>
                    <xdr:rowOff>101600</xdr:rowOff>
                  </from>
                  <to>
                    <xdr:col>6</xdr:col>
                    <xdr:colOff>368300</xdr:colOff>
                    <xdr:row>20</xdr:row>
                    <xdr:rowOff>25400</xdr:rowOff>
                  </to>
                </anchor>
              </controlPr>
            </control>
          </mc:Choice>
        </mc:AlternateContent>
        <mc:AlternateContent xmlns:mc="http://schemas.openxmlformats.org/markup-compatibility/2006">
          <mc:Choice Requires="x14">
            <control shapeId="43011" r:id="rId6" name="Button 3">
              <controlPr defaultSize="0" print="0" autoFill="0" autoPict="0" macro="[0]!HideNumbers_M">
                <anchor moveWithCells="1" sizeWithCells="1">
                  <from>
                    <xdr:col>7</xdr:col>
                    <xdr:colOff>222250</xdr:colOff>
                    <xdr:row>16</xdr:row>
                    <xdr:rowOff>114300</xdr:rowOff>
                  </from>
                  <to>
                    <xdr:col>20</xdr:col>
                    <xdr:colOff>184150</xdr:colOff>
                    <xdr:row>20</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F30CA-A23E-4543-9E81-0484EAB363B2}">
  <sheetPr codeName="Sheet30"/>
  <dimension ref="A1:IG39"/>
  <sheetViews>
    <sheetView zoomScale="85" zoomScaleNormal="85" workbookViewId="0">
      <selection activeCell="AB45" sqref="AB45"/>
    </sheetView>
  </sheetViews>
  <sheetFormatPr defaultRowHeight="16.5" x14ac:dyDescent="0.45"/>
  <cols>
    <col min="1" max="1" width="8.7265625" style="73"/>
    <col min="2" max="2" width="0.54296875" style="10" customWidth="1"/>
    <col min="3" max="3" width="0.453125" style="13" customWidth="1"/>
    <col min="4" max="4" width="34.1796875" style="81" customWidth="1"/>
    <col min="5" max="60" width="3.7265625" style="13" customWidth="1"/>
    <col min="61" max="68" width="5.90625" style="73" customWidth="1"/>
    <col min="69" max="126" width="8.81640625" style="73" customWidth="1"/>
    <col min="127" max="16384" width="8.7265625" style="73"/>
  </cols>
  <sheetData>
    <row r="1" spans="2:241" x14ac:dyDescent="0.45">
      <c r="BI1" s="13"/>
      <c r="BJ1" s="13"/>
      <c r="BK1" s="13"/>
      <c r="BL1" s="13"/>
      <c r="BM1" s="13"/>
      <c r="BN1" s="13"/>
      <c r="BO1" s="13"/>
      <c r="BP1" s="13"/>
      <c r="BQ1" s="13"/>
      <c r="BR1" s="13"/>
      <c r="BS1" s="13"/>
      <c r="BT1" s="13"/>
      <c r="BU1" s="13"/>
      <c r="BV1" s="13"/>
      <c r="BW1" s="13"/>
      <c r="BX1" s="13"/>
      <c r="BY1" s="13"/>
      <c r="BZ1" s="13"/>
      <c r="CA1" s="13"/>
      <c r="CB1" s="13"/>
      <c r="CC1" s="13"/>
      <c r="CD1" s="13"/>
      <c r="CE1" s="13"/>
      <c r="CF1" s="13"/>
      <c r="CG1" s="13"/>
    </row>
    <row r="2" spans="2:241" ht="15" x14ac:dyDescent="0.4">
      <c r="C2" s="11"/>
      <c r="D2" s="79"/>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row>
    <row r="3" spans="2:241" ht="22.5" customHeight="1" x14ac:dyDescent="0.35">
      <c r="B3" s="82"/>
      <c r="C3" s="363" t="s">
        <v>3086</v>
      </c>
      <c r="D3" s="364"/>
      <c r="E3" s="364"/>
      <c r="F3" s="364"/>
      <c r="G3" s="364"/>
      <c r="H3" s="364"/>
      <c r="I3" s="364"/>
      <c r="J3" s="364"/>
      <c r="K3" s="364"/>
      <c r="L3" s="364"/>
      <c r="M3" s="364"/>
      <c r="N3" s="364"/>
      <c r="O3" s="364"/>
      <c r="P3" s="364"/>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136"/>
      <c r="BJ3" s="136"/>
      <c r="BK3" s="136"/>
      <c r="BL3" s="136"/>
      <c r="BM3" s="136"/>
      <c r="BN3" s="136"/>
      <c r="BO3" s="136"/>
      <c r="BP3" s="136"/>
    </row>
    <row r="4" spans="2:241" s="44" customFormat="1" ht="17.5" x14ac:dyDescent="0.35">
      <c r="B4" s="83"/>
      <c r="C4" s="179"/>
      <c r="D4" s="180"/>
      <c r="E4" s="373">
        <v>2025</v>
      </c>
      <c r="F4" s="361"/>
      <c r="G4" s="361"/>
      <c r="H4" s="361"/>
      <c r="I4" s="181"/>
      <c r="J4" s="182"/>
      <c r="K4" s="182"/>
      <c r="L4" s="182"/>
      <c r="M4" s="182"/>
      <c r="N4" s="182"/>
      <c r="O4" s="182"/>
      <c r="P4" s="182"/>
      <c r="Q4" s="182"/>
      <c r="R4" s="182"/>
      <c r="S4" s="182"/>
      <c r="T4" s="182"/>
      <c r="U4" s="182"/>
      <c r="V4" s="182"/>
      <c r="W4" s="182"/>
      <c r="X4" s="182"/>
      <c r="Y4" s="182"/>
      <c r="Z4" s="182"/>
      <c r="AA4" s="182"/>
      <c r="AB4" s="182"/>
      <c r="AC4" s="182"/>
      <c r="AD4" s="182"/>
      <c r="AE4" s="182"/>
      <c r="AF4" s="182"/>
      <c r="AG4" s="182"/>
      <c r="AH4" s="182"/>
      <c r="AI4" s="182"/>
      <c r="AJ4" s="183"/>
      <c r="AK4" s="183"/>
      <c r="AL4" s="183"/>
      <c r="AM4" s="183"/>
      <c r="AN4" s="183"/>
      <c r="AO4" s="183"/>
      <c r="AP4" s="183"/>
      <c r="AQ4" s="183"/>
      <c r="AR4" s="183"/>
      <c r="AS4" s="183"/>
      <c r="AT4" s="183"/>
      <c r="AU4" s="183"/>
      <c r="AV4" s="128"/>
      <c r="AW4" s="135"/>
      <c r="AX4" s="128"/>
      <c r="AY4" s="128"/>
      <c r="AZ4" s="128"/>
      <c r="BA4" s="128"/>
      <c r="BB4" s="128"/>
      <c r="BC4" s="128"/>
      <c r="BD4" s="128"/>
      <c r="BE4" s="361">
        <v>2026</v>
      </c>
      <c r="BF4" s="361"/>
      <c r="BG4" s="361"/>
      <c r="BH4" s="362"/>
      <c r="BI4" s="371" t="s">
        <v>3200</v>
      </c>
      <c r="BJ4" s="336"/>
      <c r="BK4" s="336"/>
      <c r="BL4" s="372"/>
      <c r="BM4" s="371" t="s">
        <v>3228</v>
      </c>
      <c r="BN4" s="336"/>
      <c r="BO4" s="336"/>
      <c r="BP4" s="372"/>
      <c r="BQ4" s="73"/>
      <c r="BR4" s="73"/>
      <c r="BS4" s="73"/>
      <c r="BT4" s="73"/>
      <c r="BU4" s="73"/>
      <c r="BV4" s="73"/>
      <c r="BW4" s="73"/>
      <c r="BX4" s="73"/>
      <c r="BY4" s="73"/>
      <c r="BZ4" s="73"/>
      <c r="CA4" s="73"/>
      <c r="CB4" s="73"/>
      <c r="CC4" s="73"/>
      <c r="CD4" s="73"/>
      <c r="CE4" s="73"/>
      <c r="CF4" s="73"/>
      <c r="CG4" s="73"/>
      <c r="CH4" s="73"/>
      <c r="CI4" s="73"/>
      <c r="CJ4" s="73"/>
      <c r="CK4" s="73"/>
      <c r="CL4" s="73"/>
      <c r="CM4" s="73"/>
      <c r="CN4" s="73"/>
      <c r="CO4" s="73"/>
      <c r="CP4" s="73"/>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row>
    <row r="5" spans="2:241" s="44" customFormat="1" ht="17.5" x14ac:dyDescent="0.35">
      <c r="B5" s="83"/>
      <c r="C5" s="179"/>
      <c r="D5" s="180"/>
      <c r="E5" s="374" t="s">
        <v>411</v>
      </c>
      <c r="F5" s="342"/>
      <c r="G5" s="342"/>
      <c r="H5" s="375"/>
      <c r="I5" s="343" t="s">
        <v>412</v>
      </c>
      <c r="J5" s="343"/>
      <c r="K5" s="343"/>
      <c r="L5" s="343"/>
      <c r="M5" s="376" t="s">
        <v>413</v>
      </c>
      <c r="N5" s="343"/>
      <c r="O5" s="343"/>
      <c r="P5" s="343"/>
      <c r="Q5" s="344"/>
      <c r="R5" s="343" t="s">
        <v>414</v>
      </c>
      <c r="S5" s="343"/>
      <c r="T5" s="343"/>
      <c r="U5" s="343"/>
      <c r="V5" s="376" t="s">
        <v>415</v>
      </c>
      <c r="W5" s="343"/>
      <c r="X5" s="343"/>
      <c r="Y5" s="344"/>
      <c r="Z5" s="343" t="s">
        <v>467</v>
      </c>
      <c r="AA5" s="343"/>
      <c r="AB5" s="343"/>
      <c r="AC5" s="343"/>
      <c r="AD5" s="343"/>
      <c r="AE5" s="376" t="s">
        <v>559</v>
      </c>
      <c r="AF5" s="343"/>
      <c r="AG5" s="343"/>
      <c r="AH5" s="344"/>
      <c r="AI5" s="345" t="s">
        <v>560</v>
      </c>
      <c r="AJ5" s="345"/>
      <c r="AK5" s="345"/>
      <c r="AL5" s="345"/>
      <c r="AM5" s="377" t="s">
        <v>650</v>
      </c>
      <c r="AN5" s="345"/>
      <c r="AO5" s="345"/>
      <c r="AP5" s="345"/>
      <c r="AQ5" s="346"/>
      <c r="AR5" s="353" t="s">
        <v>651</v>
      </c>
      <c r="AS5" s="347"/>
      <c r="AT5" s="347"/>
      <c r="AU5" s="348"/>
      <c r="AV5" s="359" t="s">
        <v>695</v>
      </c>
      <c r="AW5" s="349"/>
      <c r="AX5" s="349"/>
      <c r="AY5" s="360"/>
      <c r="AZ5" s="353" t="s">
        <v>696</v>
      </c>
      <c r="BA5" s="347"/>
      <c r="BB5" s="347"/>
      <c r="BC5" s="347"/>
      <c r="BD5" s="348"/>
      <c r="BE5" s="359" t="s">
        <v>411</v>
      </c>
      <c r="BF5" s="349"/>
      <c r="BG5" s="349"/>
      <c r="BH5" s="360"/>
      <c r="BI5" s="349" t="s">
        <v>3224</v>
      </c>
      <c r="BJ5" s="360"/>
      <c r="BK5" s="349" t="s">
        <v>3220</v>
      </c>
      <c r="BL5" s="360"/>
      <c r="BM5" s="349" t="s">
        <v>3224</v>
      </c>
      <c r="BN5" s="360"/>
      <c r="BO5" s="349" t="s">
        <v>3220</v>
      </c>
      <c r="BP5" s="360"/>
      <c r="BQ5" s="73"/>
      <c r="BR5" s="73"/>
      <c r="BS5" s="73"/>
      <c r="BT5" s="73"/>
      <c r="BU5" s="73"/>
      <c r="BV5" s="73"/>
      <c r="BW5" s="73"/>
      <c r="BX5" s="73"/>
      <c r="BY5" s="73"/>
      <c r="BZ5" s="73"/>
      <c r="CA5" s="73"/>
      <c r="CB5" s="73"/>
      <c r="CC5" s="73"/>
      <c r="CD5" s="73"/>
      <c r="CE5" s="73"/>
      <c r="CF5" s="73"/>
      <c r="CG5" s="73"/>
      <c r="CH5" s="73"/>
      <c r="CI5" s="73"/>
      <c r="CJ5" s="73"/>
      <c r="CK5" s="73"/>
      <c r="CL5" s="73"/>
      <c r="CM5" s="73"/>
      <c r="CN5" s="73"/>
      <c r="CO5" s="73"/>
      <c r="CP5" s="73"/>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row>
    <row r="6" spans="2:241" s="43" customFormat="1" ht="17.5" hidden="1" customHeight="1" x14ac:dyDescent="0.35">
      <c r="B6" s="84"/>
      <c r="C6" s="184"/>
      <c r="D6" s="185" t="s">
        <v>126</v>
      </c>
      <c r="E6" s="186">
        <v>43892</v>
      </c>
      <c r="F6" s="187">
        <f t="shared" ref="F6:BC6" si="0">E6+7</f>
        <v>43899</v>
      </c>
      <c r="G6" s="187">
        <f t="shared" si="0"/>
        <v>43906</v>
      </c>
      <c r="H6" s="188">
        <f t="shared" si="0"/>
        <v>43913</v>
      </c>
      <c r="I6" s="187">
        <f t="shared" si="0"/>
        <v>43920</v>
      </c>
      <c r="J6" s="187">
        <f t="shared" si="0"/>
        <v>43927</v>
      </c>
      <c r="K6" s="187">
        <f t="shared" si="0"/>
        <v>43934</v>
      </c>
      <c r="L6" s="187">
        <f t="shared" si="0"/>
        <v>43941</v>
      </c>
      <c r="M6" s="186">
        <f t="shared" si="0"/>
        <v>43948</v>
      </c>
      <c r="N6" s="187">
        <f t="shared" si="0"/>
        <v>43955</v>
      </c>
      <c r="O6" s="187">
        <f t="shared" si="0"/>
        <v>43962</v>
      </c>
      <c r="P6" s="187">
        <f t="shared" si="0"/>
        <v>43969</v>
      </c>
      <c r="Q6" s="188">
        <f t="shared" si="0"/>
        <v>43976</v>
      </c>
      <c r="R6" s="187">
        <f t="shared" si="0"/>
        <v>43983</v>
      </c>
      <c r="S6" s="187">
        <f t="shared" si="0"/>
        <v>43990</v>
      </c>
      <c r="T6" s="187">
        <f t="shared" si="0"/>
        <v>43997</v>
      </c>
      <c r="U6" s="187">
        <f t="shared" si="0"/>
        <v>44004</v>
      </c>
      <c r="V6" s="186">
        <f t="shared" si="0"/>
        <v>44011</v>
      </c>
      <c r="W6" s="187">
        <f t="shared" si="0"/>
        <v>44018</v>
      </c>
      <c r="X6" s="187">
        <f t="shared" si="0"/>
        <v>44025</v>
      </c>
      <c r="Y6" s="188">
        <f t="shared" si="0"/>
        <v>44032</v>
      </c>
      <c r="Z6" s="187">
        <f t="shared" si="0"/>
        <v>44039</v>
      </c>
      <c r="AA6" s="187">
        <f t="shared" si="0"/>
        <v>44046</v>
      </c>
      <c r="AB6" s="187">
        <f t="shared" si="0"/>
        <v>44053</v>
      </c>
      <c r="AC6" s="187">
        <f t="shared" si="0"/>
        <v>44060</v>
      </c>
      <c r="AD6" s="187">
        <f t="shared" si="0"/>
        <v>44067</v>
      </c>
      <c r="AE6" s="186">
        <f t="shared" si="0"/>
        <v>44074</v>
      </c>
      <c r="AF6" s="187">
        <f t="shared" si="0"/>
        <v>44081</v>
      </c>
      <c r="AG6" s="187">
        <f t="shared" si="0"/>
        <v>44088</v>
      </c>
      <c r="AH6" s="188">
        <f t="shared" si="0"/>
        <v>44095</v>
      </c>
      <c r="AI6" s="187">
        <f t="shared" si="0"/>
        <v>44102</v>
      </c>
      <c r="AJ6" s="187">
        <f t="shared" si="0"/>
        <v>44109</v>
      </c>
      <c r="AK6" s="187">
        <f t="shared" si="0"/>
        <v>44116</v>
      </c>
      <c r="AL6" s="187">
        <f t="shared" si="0"/>
        <v>44123</v>
      </c>
      <c r="AM6" s="186">
        <f t="shared" si="0"/>
        <v>44130</v>
      </c>
      <c r="AN6" s="187">
        <f t="shared" si="0"/>
        <v>44137</v>
      </c>
      <c r="AO6" s="187">
        <f t="shared" si="0"/>
        <v>44144</v>
      </c>
      <c r="AP6" s="187">
        <f t="shared" si="0"/>
        <v>44151</v>
      </c>
      <c r="AQ6" s="188">
        <f t="shared" si="0"/>
        <v>44158</v>
      </c>
      <c r="AR6" s="186">
        <f t="shared" si="0"/>
        <v>44165</v>
      </c>
      <c r="AS6" s="187">
        <f t="shared" si="0"/>
        <v>44172</v>
      </c>
      <c r="AT6" s="187">
        <f t="shared" si="0"/>
        <v>44179</v>
      </c>
      <c r="AU6" s="189"/>
      <c r="AV6" s="134">
        <f t="shared" si="0"/>
        <v>7</v>
      </c>
      <c r="AW6" s="63">
        <f t="shared" si="0"/>
        <v>14</v>
      </c>
      <c r="AX6" s="63">
        <f t="shared" si="0"/>
        <v>21</v>
      </c>
      <c r="AY6" s="110">
        <f t="shared" si="0"/>
        <v>28</v>
      </c>
      <c r="AZ6" s="129">
        <f t="shared" si="0"/>
        <v>35</v>
      </c>
      <c r="BA6" s="63">
        <f t="shared" si="0"/>
        <v>42</v>
      </c>
      <c r="BB6" s="63">
        <f t="shared" si="0"/>
        <v>49</v>
      </c>
      <c r="BC6" s="63">
        <f t="shared" si="0"/>
        <v>56</v>
      </c>
      <c r="BD6" s="88"/>
      <c r="BE6" s="240"/>
      <c r="BF6" s="240"/>
      <c r="BG6" s="240"/>
      <c r="BH6" s="240"/>
      <c r="BI6" s="228">
        <f t="shared" ref="BI6" si="1">BD6+7</f>
        <v>7</v>
      </c>
      <c r="BJ6" s="110">
        <f t="shared" ref="BJ6" si="2">BI6+7</f>
        <v>14</v>
      </c>
      <c r="BK6" s="63">
        <f t="shared" ref="BK6" si="3">BJ6+7</f>
        <v>21</v>
      </c>
      <c r="BL6" s="110">
        <f t="shared" ref="BL6" si="4">BK6+7</f>
        <v>28</v>
      </c>
      <c r="BM6" s="228">
        <f t="shared" ref="BM6" si="5">BL6+7</f>
        <v>35</v>
      </c>
      <c r="BN6" s="110">
        <f t="shared" ref="BN6" si="6">BM6+7</f>
        <v>42</v>
      </c>
      <c r="BO6" s="63">
        <f t="shared" ref="BO6" si="7">BN6+7</f>
        <v>49</v>
      </c>
      <c r="BP6" s="110">
        <f t="shared" ref="BP6" si="8">BO6+7</f>
        <v>56</v>
      </c>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row>
    <row r="7" spans="2:241" x14ac:dyDescent="0.35">
      <c r="B7" s="82"/>
      <c r="C7" s="190"/>
      <c r="D7" s="105" t="s">
        <v>3068</v>
      </c>
      <c r="E7" s="191"/>
      <c r="F7" s="192"/>
      <c r="G7" s="192"/>
      <c r="H7" s="193"/>
      <c r="I7" s="192"/>
      <c r="J7" s="192"/>
      <c r="K7" s="192"/>
      <c r="L7" s="192"/>
      <c r="M7" s="191"/>
      <c r="N7" s="192"/>
      <c r="O7" s="192"/>
      <c r="P7" s="192"/>
      <c r="Q7" s="193"/>
      <c r="R7" s="192"/>
      <c r="S7" s="192"/>
      <c r="T7" s="192"/>
      <c r="U7" s="192"/>
      <c r="V7" s="191"/>
      <c r="W7" s="192"/>
      <c r="X7" s="192"/>
      <c r="Y7" s="193"/>
      <c r="Z7" s="192"/>
      <c r="AA7" s="192"/>
      <c r="AB7" s="192"/>
      <c r="AC7" s="192"/>
      <c r="AD7" s="192"/>
      <c r="AE7" s="191"/>
      <c r="AF7" s="192"/>
      <c r="AG7" s="192"/>
      <c r="AH7" s="193"/>
      <c r="AI7" s="192"/>
      <c r="AJ7" s="192"/>
      <c r="AK7" s="192"/>
      <c r="AL7" s="192"/>
      <c r="AM7" s="191"/>
      <c r="AN7" s="192"/>
      <c r="AO7" s="192"/>
      <c r="AP7" s="192"/>
      <c r="AQ7" s="193"/>
      <c r="AR7" s="194"/>
      <c r="AS7" s="195"/>
      <c r="AT7" s="195"/>
      <c r="AU7" s="196"/>
      <c r="AV7" s="49"/>
      <c r="AW7" s="49"/>
      <c r="AX7" s="49"/>
      <c r="AY7" s="111"/>
      <c r="AZ7" s="133"/>
      <c r="BA7" s="49"/>
      <c r="BB7" s="49"/>
      <c r="BC7" s="49"/>
      <c r="BD7" s="90"/>
      <c r="BE7" s="49"/>
      <c r="BF7" s="49"/>
      <c r="BG7" s="49"/>
      <c r="BH7" s="111"/>
      <c r="BI7" s="133"/>
      <c r="BJ7" s="111"/>
      <c r="BK7" s="49"/>
      <c r="BL7" s="111"/>
      <c r="BM7" s="133"/>
      <c r="BN7" s="111"/>
      <c r="BO7" s="49"/>
      <c r="BP7" s="111"/>
      <c r="DV7" s="22"/>
      <c r="DW7" s="22"/>
      <c r="DX7" s="22"/>
      <c r="DY7" s="22"/>
      <c r="DZ7" s="22"/>
      <c r="EA7" s="22"/>
      <c r="EB7" s="22"/>
      <c r="EC7" s="22"/>
      <c r="ED7" s="22"/>
      <c r="EE7" s="22"/>
      <c r="EF7" s="22"/>
      <c r="EG7" s="22"/>
      <c r="EH7" s="22"/>
      <c r="EI7" s="22"/>
      <c r="EJ7" s="22"/>
      <c r="EK7" s="22"/>
      <c r="EL7" s="22"/>
      <c r="EM7" s="22"/>
      <c r="EN7" s="22"/>
      <c r="EO7" s="22"/>
      <c r="EP7" s="22"/>
      <c r="EQ7" s="22"/>
      <c r="ER7" s="22"/>
      <c r="ES7" s="22"/>
      <c r="ET7" s="22"/>
      <c r="EU7" s="22"/>
      <c r="EV7" s="22"/>
      <c r="EW7" s="22"/>
      <c r="EX7" s="22"/>
      <c r="EY7" s="22"/>
      <c r="EZ7" s="22"/>
      <c r="FA7" s="22"/>
      <c r="FB7" s="22"/>
      <c r="FC7" s="22"/>
      <c r="FD7" s="22"/>
      <c r="FE7" s="22"/>
      <c r="FF7" s="22"/>
      <c r="FG7" s="22"/>
      <c r="FH7" s="22"/>
      <c r="FI7" s="22"/>
      <c r="FJ7" s="22"/>
      <c r="FK7" s="22"/>
      <c r="FL7" s="22"/>
      <c r="FM7" s="22"/>
      <c r="FN7" s="22"/>
      <c r="FO7" s="22"/>
      <c r="FP7" s="22"/>
      <c r="FQ7" s="22"/>
      <c r="FR7" s="22"/>
      <c r="FS7" s="22"/>
      <c r="FT7" s="22"/>
      <c r="FU7" s="22"/>
      <c r="FV7" s="22"/>
      <c r="FW7" s="22"/>
      <c r="FX7" s="22"/>
      <c r="FY7" s="22"/>
      <c r="FZ7" s="22"/>
      <c r="GA7" s="22"/>
      <c r="GB7" s="22"/>
      <c r="GC7" s="22"/>
      <c r="GD7" s="22"/>
      <c r="GE7" s="22"/>
      <c r="GF7" s="22"/>
      <c r="GG7" s="22"/>
      <c r="GH7" s="22"/>
      <c r="GI7" s="22"/>
      <c r="GJ7" s="22"/>
      <c r="GK7" s="22"/>
      <c r="GL7" s="22"/>
      <c r="GM7" s="22"/>
      <c r="GN7" s="22"/>
      <c r="GO7" s="22"/>
      <c r="GP7" s="22"/>
      <c r="GQ7" s="22"/>
      <c r="GR7" s="22"/>
      <c r="GS7" s="22"/>
      <c r="GT7" s="22"/>
      <c r="GU7" s="22"/>
      <c r="GV7" s="22"/>
      <c r="GW7" s="22"/>
      <c r="GX7" s="22"/>
      <c r="GY7" s="22"/>
      <c r="GZ7" s="22"/>
      <c r="HA7" s="22"/>
      <c r="HB7" s="22"/>
      <c r="HC7" s="22"/>
      <c r="HD7" s="22"/>
      <c r="HE7" s="22"/>
      <c r="HF7" s="22"/>
      <c r="HG7" s="22"/>
      <c r="HH7" s="22"/>
      <c r="HI7" s="22"/>
      <c r="HJ7" s="22"/>
      <c r="HK7" s="22"/>
      <c r="HL7" s="4"/>
      <c r="HM7" s="22"/>
      <c r="HN7" s="22"/>
      <c r="HO7" s="22"/>
      <c r="HP7" s="22"/>
      <c r="HQ7" s="22"/>
      <c r="HR7" s="22"/>
      <c r="HS7" s="22"/>
      <c r="HT7" s="22"/>
      <c r="HU7" s="22"/>
      <c r="HV7" s="22"/>
      <c r="HW7" s="4"/>
      <c r="HX7" s="4"/>
      <c r="HY7" s="22"/>
      <c r="HZ7" s="22"/>
      <c r="IA7" s="22"/>
      <c r="IB7" s="22"/>
      <c r="IC7" s="22"/>
      <c r="ID7" s="22"/>
      <c r="IE7" s="22"/>
      <c r="IF7" s="22"/>
      <c r="IG7" s="22"/>
    </row>
    <row r="8" spans="2:241" s="4" customFormat="1" ht="16" x14ac:dyDescent="0.35">
      <c r="B8" s="37"/>
      <c r="C8" s="197"/>
      <c r="D8" s="198" t="s">
        <v>1838</v>
      </c>
      <c r="E8" s="199">
        <f>_xlfn.IFNA('HAVERW for table'!H49,'HAVERW for table'!H49)</f>
        <v>-0.83898166926547191</v>
      </c>
      <c r="F8" s="200">
        <f>_xlfn.IFNA('HAVERW for table'!I49,'HAVERW for table'!I49)</f>
        <v>-0.76237028184940547</v>
      </c>
      <c r="G8" s="200">
        <f>_xlfn.IFNA('HAVERW for table'!J49,'HAVERW for table'!J49)</f>
        <v>-2.7848422964985877</v>
      </c>
      <c r="H8" s="201">
        <f>_xlfn.IFNA('HAVERW for table'!K49,'HAVERW for table'!K49)</f>
        <v>-2.3446726289018578</v>
      </c>
      <c r="I8" s="200">
        <f>_xlfn.IFNA('HAVERW for table'!L49,'HAVERW for table'!L49)</f>
        <v>-0.33359127459305604</v>
      </c>
      <c r="J8" s="200">
        <f>_xlfn.IFNA('HAVERW for table'!M49,'HAVERW for table'!M49)</f>
        <v>-0.30218183531862641</v>
      </c>
      <c r="K8" s="200">
        <f>_xlfn.IFNA('HAVERW for table'!N49,'HAVERW for table'!N49)</f>
        <v>-0.58849576576676688</v>
      </c>
      <c r="L8" s="200">
        <f>_xlfn.IFNA('HAVERW for table'!O49,'HAVERW for table'!O49)</f>
        <v>-1.2045565968620913</v>
      </c>
      <c r="M8" s="199">
        <f>_xlfn.IFNA('HAVERW for table'!P49,'HAVERW for table'!P49)</f>
        <v>-0.73643000156596605</v>
      </c>
      <c r="N8" s="200">
        <f>_xlfn.IFNA('HAVERW for table'!Q49,'HAVERW for table'!Q49)</f>
        <v>-2.0261797830048049</v>
      </c>
      <c r="O8" s="200">
        <f>_xlfn.IFNA('HAVERW for table'!R49,'HAVERW for table'!R49)</f>
        <v>-1.5435355419837671</v>
      </c>
      <c r="P8" s="200">
        <f>_xlfn.IFNA('HAVERW for table'!S49,'HAVERW for table'!S49)</f>
        <v>-7.1317583340371443E-2</v>
      </c>
      <c r="Q8" s="201">
        <f>_xlfn.IFNA('HAVERW for table'!T49,'HAVERW for table'!T49)</f>
        <v>9.4075990546118135E-2</v>
      </c>
      <c r="R8" s="200">
        <f>_xlfn.IFNA('HAVERW for table'!U49,'HAVERW for table'!U49)</f>
        <v>-1.0216934094637706</v>
      </c>
      <c r="S8" s="200">
        <f>_xlfn.IFNA('HAVERW for table'!V49,'HAVERW for table'!V49)</f>
        <v>-1.1313015007612039</v>
      </c>
      <c r="T8" s="200">
        <f>_xlfn.IFNA('HAVERW for table'!W49,'HAVERW for table'!W49)</f>
        <v>-2.9374068223512007</v>
      </c>
      <c r="U8" s="200">
        <f>_xlfn.IFNA('HAVERW for table'!X49,'HAVERW for table'!X49)</f>
        <v>-1.5653851291561924</v>
      </c>
      <c r="V8" s="199">
        <f>_xlfn.IFNA('HAVERW for table'!Y49,'HAVERW for table'!Y49)</f>
        <v>-2.0789612025696464</v>
      </c>
      <c r="W8" s="200">
        <f>_xlfn.IFNA('HAVERW for table'!Z49,'HAVERW for table'!Z49)</f>
        <v>-1.6327637302894831</v>
      </c>
      <c r="X8" s="200">
        <f>_xlfn.IFNA('HAVERW for table'!AA49,'HAVERW for table'!AA49)</f>
        <v>-1.2825261111537509</v>
      </c>
      <c r="Y8" s="201">
        <f>_xlfn.IFNA('HAVERW for table'!AB49,'HAVERW for table'!AB49)</f>
        <v>-2.7822899833960646</v>
      </c>
      <c r="Z8" s="200">
        <f>_xlfn.IFNA('HAVERW for table'!AC49,'HAVERW for table'!AC49)</f>
        <v>-0.29817909060761727</v>
      </c>
      <c r="AA8" s="200">
        <f>_xlfn.IFNA('HAVERW for table'!AD49,'HAVERW for table'!AD49)</f>
        <v>-0.52530523312934063</v>
      </c>
      <c r="AB8" s="200">
        <f>_xlfn.IFNA('HAVERW for table'!AE49,'HAVERW for table'!AE49)</f>
        <v>-1.5120412942372903</v>
      </c>
      <c r="AC8" s="200">
        <f>_xlfn.IFNA('HAVERW for table'!AF49,'HAVERW for table'!AF49)</f>
        <v>-1.8043634416123715</v>
      </c>
      <c r="AD8" s="200">
        <f>_xlfn.IFNA('HAVERW for table'!AG49,'HAVERW for table'!AG49)</f>
        <v>-1.2377821709137495</v>
      </c>
      <c r="AE8" s="199">
        <f>_xlfn.IFNA('HAVERW for table'!AH49,'HAVERW for table'!AH49)</f>
        <v>-0.93348111685390145</v>
      </c>
      <c r="AF8" s="200">
        <f>_xlfn.IFNA('HAVERW for table'!AI49,'HAVERW for table'!AI49)</f>
        <v>-2.7442754710621586</v>
      </c>
      <c r="AG8" s="200">
        <f>_xlfn.IFNA('HAVERW for table'!AJ49,'HAVERW for table'!AJ49)</f>
        <v>-1.9540223866868953</v>
      </c>
      <c r="AH8" s="201">
        <f>_xlfn.IFNA('HAVERW for table'!AK49,'HAVERW for table'!AK49)</f>
        <v>-1.2128078181914896</v>
      </c>
      <c r="AI8" s="200">
        <f>_xlfn.IFNA('HAVERW for table'!AL49,'HAVERW for table'!AL49)</f>
        <v>-1.1976015342419204</v>
      </c>
      <c r="AJ8" s="200">
        <f>_xlfn.IFNA('HAVERW for table'!AM49,'HAVERW for table'!AM49)</f>
        <v>-3.4290316343152711</v>
      </c>
      <c r="AK8" s="200">
        <f>_xlfn.IFNA('HAVERW for table'!AN49,'HAVERW for table'!AN49)</f>
        <v>-1.9942210870375181</v>
      </c>
      <c r="AL8" s="200">
        <f>_xlfn.IFNA('HAVERW for table'!AO49,'HAVERW for table'!AO49)</f>
        <v>-2.560281234108404</v>
      </c>
      <c r="AM8" s="199">
        <f>_xlfn.IFNA('HAVERW for table'!AP49,'HAVERW for table'!AP49)</f>
        <v>-3.2319184895589625</v>
      </c>
      <c r="AN8" s="200">
        <f>_xlfn.IFNA('HAVERW for table'!AQ49,'HAVERW for table'!AQ49)</f>
        <v>-3.6407075680443857</v>
      </c>
      <c r="AO8" s="200">
        <f>_xlfn.IFNA('HAVERW for table'!AR49,'HAVERW for table'!AR49)</f>
        <v>-3.034955054018686</v>
      </c>
      <c r="AP8" s="200">
        <f>_xlfn.IFNA('HAVERW for table'!AS49,'HAVERW for table'!AS49)</f>
        <v>-1.0819003276267434</v>
      </c>
      <c r="AQ8" s="201">
        <f>_xlfn.IFNA('HAVERW for table'!AT49,'HAVERW for table'!AT49)</f>
        <v>-5.4157786497049685</v>
      </c>
      <c r="AR8" s="199">
        <f>_xlfn.IFNA('HAVERW for table'!AU49,'HAVERW for table'!AU49)</f>
        <v>-1.5400395695111238</v>
      </c>
      <c r="AS8" s="200">
        <f>_xlfn.IFNA('HAVERW for table'!AV49,'HAVERW for table'!AV49)</f>
        <v>-1.3999839215199037</v>
      </c>
      <c r="AT8" s="200">
        <f>_xlfn.IFNA('HAVERW for table'!AW49,'HAVERW for table'!AW49)</f>
        <v>-4.8063111168402077</v>
      </c>
      <c r="AU8" s="201">
        <f>_xlfn.IFNA('HAVERW for table'!AX49,'HAVERW for table'!AX49)</f>
        <v>-3.175078793264543</v>
      </c>
      <c r="AV8" s="199">
        <f>_xlfn.IFNA('HAVERW for table'!AY49,'HAVERW for table'!AY49)</f>
        <v>-1.5471663932923621</v>
      </c>
      <c r="AW8" s="200">
        <f>_xlfn.IFNA('HAVERW for table'!AZ49,'HAVERW for table'!AZ49)</f>
        <v>-4.5226182989181378</v>
      </c>
      <c r="AX8" s="200">
        <f>_xlfn.IFNA('HAVERW for table'!BA49,'HAVERW for table'!BA49)</f>
        <v>-2.5958721580859829</v>
      </c>
      <c r="AY8" s="201">
        <f>_xlfn.IFNA('HAVERW for table'!BB49,'HAVERW for table'!BB49)</f>
        <v>-4.3174022197948227</v>
      </c>
      <c r="AZ8" s="199"/>
      <c r="BA8" s="200"/>
      <c r="BB8" s="42"/>
      <c r="BC8" s="42"/>
      <c r="BD8" s="92"/>
      <c r="BE8" s="42"/>
      <c r="BF8" s="42"/>
      <c r="BG8" s="42"/>
      <c r="BH8" s="42"/>
      <c r="BI8" s="368">
        <f ca="1">'HAVERW for table'!BP49</f>
        <v>0.20602733000601842</v>
      </c>
      <c r="BJ8" s="369"/>
      <c r="BK8" s="370">
        <f ca="1">'HAVERW for table'!BQ49</f>
        <v>4.263246366667952E-2</v>
      </c>
      <c r="BL8" s="369"/>
      <c r="BM8" s="368">
        <f ca="1">'HAVERW for table'!BS49</f>
        <v>0.39279160089107706</v>
      </c>
      <c r="BN8" s="369"/>
      <c r="BO8" s="368">
        <f ca="1">'HAVERW for table'!BT49</f>
        <v>0.21014822927345864</v>
      </c>
      <c r="BP8" s="369"/>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22"/>
      <c r="DW8" s="22"/>
      <c r="DX8" s="22"/>
      <c r="DY8" s="22"/>
      <c r="DZ8" s="22"/>
      <c r="EA8" s="22"/>
      <c r="EB8" s="22"/>
      <c r="EC8" s="22"/>
      <c r="ED8" s="22"/>
      <c r="EE8" s="22"/>
      <c r="EF8" s="22"/>
      <c r="EG8" s="22"/>
      <c r="EH8" s="22"/>
      <c r="EI8" s="22"/>
      <c r="EJ8" s="22"/>
      <c r="EK8" s="22"/>
      <c r="EL8" s="22"/>
      <c r="EM8" s="22"/>
      <c r="EN8" s="22"/>
      <c r="EO8" s="22"/>
      <c r="EP8" s="22"/>
      <c r="EQ8" s="22"/>
      <c r="ER8" s="22"/>
      <c r="ES8" s="22"/>
      <c r="ET8" s="22"/>
      <c r="EU8" s="22"/>
      <c r="EV8" s="22"/>
      <c r="EW8" s="22"/>
      <c r="EX8" s="22"/>
      <c r="EY8" s="22"/>
      <c r="EZ8" s="22"/>
      <c r="FA8" s="22"/>
      <c r="FB8" s="22"/>
      <c r="FC8" s="22"/>
      <c r="FD8" s="22"/>
      <c r="FE8" s="22"/>
      <c r="FF8" s="22"/>
      <c r="FG8" s="22"/>
      <c r="FH8" s="22"/>
      <c r="FI8" s="22"/>
      <c r="FJ8" s="22"/>
      <c r="FK8" s="22"/>
      <c r="FL8" s="22"/>
      <c r="FM8" s="22"/>
      <c r="FN8" s="22"/>
      <c r="FO8" s="22"/>
      <c r="FP8" s="22"/>
      <c r="FQ8" s="22"/>
      <c r="FR8" s="22"/>
      <c r="FS8" s="22"/>
      <c r="FT8" s="22"/>
      <c r="FU8" s="22"/>
      <c r="FV8" s="22"/>
      <c r="FW8" s="22"/>
      <c r="FX8" s="22"/>
      <c r="FY8" s="22"/>
      <c r="FZ8" s="22"/>
      <c r="GA8" s="22"/>
      <c r="GB8" s="22"/>
      <c r="GC8" s="22"/>
      <c r="GD8" s="22"/>
      <c r="GE8" s="22"/>
      <c r="GF8" s="22"/>
      <c r="GG8" s="22"/>
      <c r="GH8" s="22"/>
      <c r="GI8" s="22"/>
      <c r="GJ8" s="22"/>
      <c r="GK8" s="22"/>
      <c r="GL8" s="22"/>
      <c r="GM8" s="22"/>
      <c r="GN8" s="22"/>
      <c r="GO8" s="22"/>
      <c r="GP8" s="22"/>
      <c r="GQ8" s="22"/>
      <c r="GR8" s="22"/>
      <c r="GS8" s="22"/>
      <c r="GT8" s="22"/>
      <c r="GU8" s="22"/>
      <c r="GV8" s="22"/>
      <c r="GW8" s="22"/>
      <c r="GX8" s="22"/>
      <c r="GY8" s="22"/>
      <c r="GZ8" s="22"/>
      <c r="HA8" s="22"/>
      <c r="HB8" s="22"/>
      <c r="HC8" s="22"/>
      <c r="HD8" s="22"/>
      <c r="HE8" s="22"/>
      <c r="HF8" s="22"/>
      <c r="HG8" s="22"/>
      <c r="HH8" s="22"/>
      <c r="HI8" s="22"/>
      <c r="HJ8" s="22"/>
      <c r="HK8" s="22"/>
      <c r="HM8" s="22"/>
      <c r="HN8" s="22"/>
      <c r="HO8" s="22"/>
      <c r="HP8" s="22"/>
      <c r="HQ8" s="22"/>
      <c r="HR8" s="22"/>
      <c r="HS8" s="22"/>
      <c r="HT8" s="22"/>
      <c r="HU8" s="22"/>
      <c r="HV8" s="22"/>
      <c r="HY8" s="22"/>
      <c r="HZ8" s="22"/>
      <c r="IA8" s="22"/>
      <c r="IB8" s="22"/>
      <c r="IC8" s="22"/>
      <c r="ID8" s="22"/>
      <c r="IE8" s="22"/>
      <c r="IF8" s="22"/>
      <c r="IG8" s="22"/>
    </row>
    <row r="9" spans="2:241" s="4" customFormat="1" ht="16" x14ac:dyDescent="0.35">
      <c r="B9" s="37"/>
      <c r="C9" s="197"/>
      <c r="D9" s="198" t="s">
        <v>1839</v>
      </c>
      <c r="E9" s="199">
        <f>_xlfn.IFNA('HAVERW for table'!H50,'HAVERW for table'!H50)</f>
        <v>-0.37830257121601335</v>
      </c>
      <c r="F9" s="200">
        <f>_xlfn.IFNA('HAVERW for table'!I50,'HAVERW for table'!I50)</f>
        <v>-0.39553306060853405</v>
      </c>
      <c r="G9" s="200">
        <f>_xlfn.IFNA('HAVERW for table'!J50,'HAVERW for table'!J50)</f>
        <v>-0.57645199696512794</v>
      </c>
      <c r="H9" s="201">
        <f>_xlfn.IFNA('HAVERW for table'!K50,'HAVERW for table'!K50)</f>
        <v>-1.4555416483743104</v>
      </c>
      <c r="I9" s="200">
        <f>_xlfn.IFNA('HAVERW for table'!L50,'HAVERW for table'!L50)</f>
        <v>-0.74727147361602819</v>
      </c>
      <c r="J9" s="200">
        <f>_xlfn.IFNA('HAVERW for table'!M50,'HAVERW for table'!M50)</f>
        <v>0.47333266952010739</v>
      </c>
      <c r="K9" s="200">
        <f>_xlfn.IFNA('HAVERW for table'!N50,'HAVERW for table'!N50)</f>
        <v>0.18518668003401934</v>
      </c>
      <c r="L9" s="200">
        <f>_xlfn.IFNA('HAVERW for table'!O50,'HAVERW for table'!O50)</f>
        <v>-0.15018647469282639</v>
      </c>
      <c r="M9" s="199">
        <f>_xlfn.IFNA('HAVERW for table'!P50,'HAVERW for table'!P50)</f>
        <v>-1.4361015762860561</v>
      </c>
      <c r="N9" s="200">
        <f>_xlfn.IFNA('HAVERW for table'!Q50,'HAVERW for table'!Q50)</f>
        <v>-0.89868002987285811</v>
      </c>
      <c r="O9" s="200">
        <f>_xlfn.IFNA('HAVERW for table'!R50,'HAVERW for table'!R50)</f>
        <v>-1.6521727305204548</v>
      </c>
      <c r="P9" s="200">
        <f>_xlfn.IFNA('HAVERW for table'!S50,'HAVERW for table'!S50)</f>
        <v>-2.0720488724811417</v>
      </c>
      <c r="Q9" s="201">
        <f>_xlfn.IFNA('HAVERW for table'!T50,'HAVERW for table'!T50)</f>
        <v>-1.9215185552561083</v>
      </c>
      <c r="R9" s="200">
        <f>_xlfn.IFNA('HAVERW for table'!U50,'HAVERW for table'!U50)</f>
        <v>-0.62335073623532633</v>
      </c>
      <c r="S9" s="200">
        <f>_xlfn.IFNA('HAVERW for table'!V50,'HAVERW for table'!V50)</f>
        <v>-1.8695339528845145</v>
      </c>
      <c r="T9" s="200">
        <f>_xlfn.IFNA('HAVERW for table'!W50,'HAVERW for table'!W50)</f>
        <v>-0.90356718583538553</v>
      </c>
      <c r="U9" s="200">
        <f>_xlfn.IFNA('HAVERW for table'!X50,'HAVERW for table'!X50)</f>
        <v>-1.1645976550177506</v>
      </c>
      <c r="V9" s="199">
        <f>_xlfn.IFNA('HAVERW for table'!Y50,'HAVERW for table'!Y50)</f>
        <v>-1.5828063365885923</v>
      </c>
      <c r="W9" s="200">
        <f>_xlfn.IFNA('HAVERW for table'!Z50,'HAVERW for table'!Z50)</f>
        <v>0.55317526448309917</v>
      </c>
      <c r="X9" s="200">
        <f>_xlfn.IFNA('HAVERW for table'!AA50,'HAVERW for table'!AA50)</f>
        <v>-2.0279387263876605</v>
      </c>
      <c r="Y9" s="201">
        <f>_xlfn.IFNA('HAVERW for table'!AB50,'HAVERW for table'!AB50)</f>
        <v>-2.073701060313633</v>
      </c>
      <c r="Z9" s="200">
        <f>_xlfn.IFNA('HAVERW for table'!AC50,'HAVERW for table'!AC50)</f>
        <v>-1.9218203185657095</v>
      </c>
      <c r="AA9" s="200">
        <f>_xlfn.IFNA('HAVERW for table'!AD50,'HAVERW for table'!AD50)</f>
        <v>-2.1227015137498801</v>
      </c>
      <c r="AB9" s="200">
        <f>_xlfn.IFNA('HAVERW for table'!AE50,'HAVERW for table'!AE50)</f>
        <v>-3.2818133802417391</v>
      </c>
      <c r="AC9" s="200">
        <f>_xlfn.IFNA('HAVERW for table'!AF50,'HAVERW for table'!AF50)</f>
        <v>-1.1646689092697093</v>
      </c>
      <c r="AD9" s="200">
        <f>_xlfn.IFNA('HAVERW for table'!AG50,'HAVERW for table'!AG50)</f>
        <v>-3.5820200759124314</v>
      </c>
      <c r="AE9" s="199">
        <f>_xlfn.IFNA('HAVERW for table'!AH50,'HAVERW for table'!AH50)</f>
        <v>-1.1939899318307785</v>
      </c>
      <c r="AF9" s="200">
        <f>_xlfn.IFNA('HAVERW for table'!AI50,'HAVERW for table'!AI50)</f>
        <v>-1.1315074592291907</v>
      </c>
      <c r="AG9" s="200">
        <f>_xlfn.IFNA('HAVERW for table'!AJ50,'HAVERW for table'!AJ50)</f>
        <v>-2.4260172508346365</v>
      </c>
      <c r="AH9" s="201">
        <f>_xlfn.IFNA('HAVERW for table'!AK50,'HAVERW for table'!AK50)</f>
        <v>-0.56814846040823574</v>
      </c>
      <c r="AI9" s="200">
        <f>_xlfn.IFNA('HAVERW for table'!AL50,'HAVERW for table'!AL50)</f>
        <v>-0.5814494311974191</v>
      </c>
      <c r="AJ9" s="200">
        <f>_xlfn.IFNA('HAVERW for table'!AM50,'HAVERW for table'!AM50)</f>
        <v>-2.9064517693537093</v>
      </c>
      <c r="AK9" s="200">
        <f>_xlfn.IFNA('HAVERW for table'!AN50,'HAVERW for table'!AN50)</f>
        <v>-2.6953821649856469</v>
      </c>
      <c r="AL9" s="200">
        <f>_xlfn.IFNA('HAVERW for table'!AO50,'HAVERW for table'!AO50)</f>
        <v>-1.6214518787072909</v>
      </c>
      <c r="AM9" s="199">
        <f>_xlfn.IFNA('HAVERW for table'!AP50,'HAVERW for table'!AP50)</f>
        <v>-1.8055820091717265</v>
      </c>
      <c r="AN9" s="200">
        <f>_xlfn.IFNA('HAVERW for table'!AQ50,'HAVERW for table'!AQ50)</f>
        <v>-1.1382181864856979</v>
      </c>
      <c r="AO9" s="200">
        <f>_xlfn.IFNA('HAVERW for table'!AR50,'HAVERW for table'!AR50)</f>
        <v>-1.2130683130233346</v>
      </c>
      <c r="AP9" s="200">
        <f>_xlfn.IFNA('HAVERW for table'!AS50,'HAVERW for table'!AS50)</f>
        <v>-1.0777496299828828</v>
      </c>
      <c r="AQ9" s="201">
        <f>_xlfn.IFNA('HAVERW for table'!AT50,'HAVERW for table'!AT50)</f>
        <v>-1.1601642579696312</v>
      </c>
      <c r="AR9" s="199">
        <f>_xlfn.IFNA('HAVERW for table'!AU50,'HAVERW for table'!AU50)</f>
        <v>-1.4685340372966833</v>
      </c>
      <c r="AS9" s="200">
        <f>_xlfn.IFNA('HAVERW for table'!AV50,'HAVERW for table'!AV50)</f>
        <v>-2.3315630851726765</v>
      </c>
      <c r="AT9" s="200">
        <f>_xlfn.IFNA('HAVERW for table'!AW50,'HAVERW for table'!AW50)</f>
        <v>1.6773322298792637</v>
      </c>
      <c r="AU9" s="201">
        <f>_xlfn.IFNA('HAVERW for table'!AX50,'HAVERW for table'!AX50)</f>
        <v>-1.5956155873190709</v>
      </c>
      <c r="AV9" s="199">
        <f>_xlfn.IFNA('HAVERW for table'!AY50,'HAVERW for table'!AY50)</f>
        <v>-1.1601161468309944</v>
      </c>
      <c r="AW9" s="200">
        <f>_xlfn.IFNA('HAVERW for table'!AZ50,'HAVERW for table'!AZ50)</f>
        <v>1.0487769554764412</v>
      </c>
      <c r="AX9" s="200">
        <f>_xlfn.IFNA('HAVERW for table'!BA50,'HAVERW for table'!BA50)</f>
        <v>0.86298868211320345</v>
      </c>
      <c r="AY9" s="201">
        <f>_xlfn.IFNA('HAVERW for table'!BB50,'HAVERW for table'!BB50)</f>
        <v>1.403124046723025</v>
      </c>
      <c r="AZ9" s="199"/>
      <c r="BA9" s="200"/>
      <c r="BB9" s="42"/>
      <c r="BC9" s="42"/>
      <c r="BD9" s="92"/>
      <c r="BE9" s="42"/>
      <c r="BF9" s="42"/>
      <c r="BG9" s="42"/>
      <c r="BH9" s="42"/>
      <c r="BI9" s="368">
        <f ca="1">'HAVERW for table'!BP50</f>
        <v>0.36475604370966092</v>
      </c>
      <c r="BJ9" s="369"/>
      <c r="BK9" s="370">
        <f ca="1">'HAVERW for table'!BQ50</f>
        <v>4.5073838616102285E-2</v>
      </c>
      <c r="BL9" s="369"/>
      <c r="BM9" s="368">
        <f ca="1">'HAVERW for table'!BS50</f>
        <v>2.017911497985751E-3</v>
      </c>
      <c r="BN9" s="369"/>
      <c r="BO9" s="368">
        <f ca="1">'HAVERW for table'!BT50</f>
        <v>4.1320836275664579E-3</v>
      </c>
      <c r="BP9" s="369"/>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51"/>
      <c r="DW9" s="22"/>
      <c r="DX9" s="22"/>
      <c r="DY9" s="22"/>
      <c r="DZ9" s="22"/>
      <c r="EA9" s="22"/>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M9" s="22"/>
      <c r="HN9" s="22"/>
      <c r="HO9" s="22"/>
      <c r="HP9" s="22"/>
      <c r="HQ9" s="22"/>
      <c r="HR9" s="22"/>
      <c r="HS9" s="22"/>
      <c r="HT9" s="22"/>
      <c r="HU9" s="22"/>
      <c r="HV9" s="22"/>
      <c r="HY9" s="22"/>
      <c r="HZ9" s="22"/>
      <c r="IA9" s="22"/>
      <c r="IB9" s="22"/>
      <c r="IC9" s="22"/>
      <c r="ID9" s="22"/>
      <c r="IE9" s="22"/>
      <c r="IF9" s="22"/>
      <c r="IG9" s="22"/>
    </row>
    <row r="10" spans="2:241" s="4" customFormat="1" ht="16" x14ac:dyDescent="0.35">
      <c r="B10" s="37"/>
      <c r="C10" s="197"/>
      <c r="D10" s="198" t="s">
        <v>1840</v>
      </c>
      <c r="E10" s="199">
        <f ca="1">_xlfn.IFNA('HAVERW for table'!H51,'HAVERW for table'!H51)</f>
        <v>0.20732663891486741</v>
      </c>
      <c r="F10" s="200">
        <f ca="1">_xlfn.IFNA('HAVERW for table'!I51,'HAVERW for table'!I51)</f>
        <v>1.6554757402593965</v>
      </c>
      <c r="G10" s="200">
        <f ca="1">_xlfn.IFNA('HAVERW for table'!J51,'HAVERW for table'!J51)</f>
        <v>1.051605274273079</v>
      </c>
      <c r="H10" s="201">
        <f ca="1">_xlfn.IFNA('HAVERW for table'!K51,'HAVERW for table'!K51)</f>
        <v>1.6512387424651154</v>
      </c>
      <c r="I10" s="200">
        <f ca="1">_xlfn.IFNA('HAVERW for table'!L51,'HAVERW for table'!L51)</f>
        <v>1.7121682137736036</v>
      </c>
      <c r="J10" s="200">
        <f ca="1">_xlfn.IFNA('HAVERW for table'!M51,'HAVERW for table'!M51)</f>
        <v>1.7940870638992223</v>
      </c>
      <c r="K10" s="200">
        <f ca="1">_xlfn.IFNA('HAVERW for table'!N51,'HAVERW for table'!N51)</f>
        <v>1.7635590272351716</v>
      </c>
      <c r="L10" s="200">
        <f ca="1">_xlfn.IFNA('HAVERW for table'!O51,'HAVERW for table'!O51)</f>
        <v>1.958559104619346</v>
      </c>
      <c r="M10" s="199">
        <f ca="1">_xlfn.IFNA('HAVERW for table'!P51,'HAVERW for table'!P51)</f>
        <v>2.3275201009629276</v>
      </c>
      <c r="N10" s="200">
        <f ca="1">_xlfn.IFNA('HAVERW for table'!Q51,'HAVERW for table'!Q51)</f>
        <v>1.9022772937206491</v>
      </c>
      <c r="O10" s="200">
        <f ca="1">_xlfn.IFNA('HAVERW for table'!R51,'HAVERW for table'!R51)</f>
        <v>2.0448446300070517</v>
      </c>
      <c r="P10" s="200">
        <f ca="1">_xlfn.IFNA('HAVERW for table'!S51,'HAVERW for table'!S51)</f>
        <v>3.4614429674918163</v>
      </c>
      <c r="Q10" s="201">
        <f ca="1">_xlfn.IFNA('HAVERW for table'!T51,'HAVERW for table'!T51)</f>
        <v>4.2346376895098041</v>
      </c>
      <c r="R10" s="200">
        <f ca="1">_xlfn.IFNA('HAVERW for table'!U51,'HAVERW for table'!U51)</f>
        <v>2.6862479343108419</v>
      </c>
      <c r="S10" s="200">
        <f ca="1">_xlfn.IFNA('HAVERW for table'!V51,'HAVERW for table'!V51)</f>
        <v>-0.24754003339370842</v>
      </c>
      <c r="T10" s="200">
        <f ca="1">_xlfn.IFNA('HAVERW for table'!W51,'HAVERW for table'!W51)</f>
        <v>0.519734218851158</v>
      </c>
      <c r="U10" s="200">
        <f ca="1">_xlfn.IFNA('HAVERW for table'!X51,'HAVERW for table'!X51)</f>
        <v>3.0547289804290743</v>
      </c>
      <c r="V10" s="199">
        <f ca="1">_xlfn.IFNA('HAVERW for table'!Y51,'HAVERW for table'!Y51)</f>
        <v>2.1278564240490443</v>
      </c>
      <c r="W10" s="200">
        <f ca="1">_xlfn.IFNA('HAVERW for table'!Z51,'HAVERW for table'!Z51)</f>
        <v>2.0720901154763425</v>
      </c>
      <c r="X10" s="200">
        <f ca="1">_xlfn.IFNA('HAVERW for table'!AA51,'HAVERW for table'!AA51)</f>
        <v>1.6755521916634852</v>
      </c>
      <c r="Y10" s="201">
        <f ca="1">_xlfn.IFNA('HAVERW for table'!AB51,'HAVERW for table'!AB51)</f>
        <v>1.7763147554737604</v>
      </c>
      <c r="Z10" s="200">
        <f ca="1">_xlfn.IFNA('HAVERW for table'!AC51,'HAVERW for table'!AC51)</f>
        <v>1.8754359732024222</v>
      </c>
      <c r="AA10" s="200">
        <f ca="1">_xlfn.IFNA('HAVERW for table'!AD51,'HAVERW for table'!AD51)</f>
        <v>2.4146912479596021</v>
      </c>
      <c r="AB10" s="200">
        <f ca="1">_xlfn.IFNA('HAVERW for table'!AE51,'HAVERW for table'!AE51)</f>
        <v>2.6301036070609731</v>
      </c>
      <c r="AC10" s="200">
        <f ca="1">_xlfn.IFNA('HAVERW for table'!AF51,'HAVERW for table'!AF51)</f>
        <v>2.5743871321633338</v>
      </c>
      <c r="AD10" s="200">
        <f ca="1">_xlfn.IFNA('HAVERW for table'!AG51,'HAVERW for table'!AG51)</f>
        <v>2.598257605508326</v>
      </c>
      <c r="AE10" s="199">
        <f ca="1">_xlfn.IFNA('HAVERW for table'!AH51,'HAVERW for table'!AH51)</f>
        <v>2.6478837106241104</v>
      </c>
      <c r="AF10" s="200">
        <f ca="1">_xlfn.IFNA('HAVERW for table'!AI51,'HAVERW for table'!AI51)</f>
        <v>2.1670530840568936</v>
      </c>
      <c r="AG10" s="200">
        <f ca="1">_xlfn.IFNA('HAVERW for table'!AJ51,'HAVERW for table'!AJ51)</f>
        <v>2.1574928893910146</v>
      </c>
      <c r="AH10" s="201">
        <f ca="1">_xlfn.IFNA('HAVERW for table'!AK51,'HAVERW for table'!AK51)</f>
        <v>2.636655508532082</v>
      </c>
      <c r="AI10" s="200">
        <f ca="1">_xlfn.IFNA('HAVERW for table'!AL51,'HAVERW for table'!AL51)</f>
        <v>2.2579190667130873</v>
      </c>
      <c r="AJ10" s="200">
        <f ca="1">_xlfn.IFNA('HAVERW for table'!AM51,'HAVERW for table'!AM51)</f>
        <v>2.6489844242103828</v>
      </c>
      <c r="AK10" s="200">
        <f ca="1">_xlfn.IFNA('HAVERW for table'!AN51,'HAVERW for table'!AN51)</f>
        <v>2.8603128879899513</v>
      </c>
      <c r="AL10" s="200">
        <f ca="1">_xlfn.IFNA('HAVERW for table'!AO51,'HAVERW for table'!AO51)</f>
        <v>2.0185882146254763</v>
      </c>
      <c r="AM10" s="199">
        <f ca="1">_xlfn.IFNA('HAVERW for table'!AP51,'HAVERW for table'!AP51)</f>
        <v>2.4469694535553348</v>
      </c>
      <c r="AN10" s="200">
        <f ca="1">_xlfn.IFNA('HAVERW for table'!AQ51,'HAVERW for table'!AQ51)</f>
        <v>0.96653536958182418</v>
      </c>
      <c r="AO10" s="200">
        <f ca="1">_xlfn.IFNA('HAVERW for table'!AR51,'HAVERW for table'!AR51)</f>
        <v>1.7992277222619266</v>
      </c>
      <c r="AP10" s="200">
        <f ca="1">_xlfn.IFNA('HAVERW for table'!AS51,'HAVERW for table'!AS51)</f>
        <v>1.2120155565447805</v>
      </c>
      <c r="AQ10" s="201">
        <f ca="1">_xlfn.IFNA('HAVERW for table'!AT51,'HAVERW for table'!AT51)</f>
        <v>0.87318068279115624</v>
      </c>
      <c r="AR10" s="199">
        <f ca="1">_xlfn.IFNA('HAVERW for table'!AU51,'HAVERW for table'!AU51)</f>
        <v>1.3240378727532376</v>
      </c>
      <c r="AS10" s="200">
        <f ca="1">_xlfn.IFNA('HAVERW for table'!AV51,'HAVERW for table'!AV51)</f>
        <v>1.2713832207200919</v>
      </c>
      <c r="AT10" s="200">
        <f ca="1">_xlfn.IFNA('HAVERW for table'!AW51,'HAVERW for table'!AW51)</f>
        <v>1.2753251818137059</v>
      </c>
      <c r="AU10" s="201">
        <f ca="1">_xlfn.IFNA('HAVERW for table'!AX51,'HAVERW for table'!AX51)</f>
        <v>1.2786331836781484</v>
      </c>
      <c r="AV10" s="199">
        <f ca="1">_xlfn.IFNA('HAVERW for table'!AY51,'HAVERW for table'!AY51)</f>
        <v>1.1145630647768126</v>
      </c>
      <c r="AW10" s="200">
        <f ca="1">_xlfn.IFNA('HAVERW for table'!AZ51,'HAVERW for table'!AZ51)</f>
        <v>1.3218696418999969</v>
      </c>
      <c r="AX10" s="200">
        <f ca="1">_xlfn.IFNA('HAVERW for table'!BA51,'HAVERW for table'!BA51)</f>
        <v>1.7028698614019551</v>
      </c>
      <c r="AY10" s="201">
        <f ca="1">_xlfn.IFNA('HAVERW for table'!BB51,'HAVERW for table'!BB51)</f>
        <v>1.4812989773586525</v>
      </c>
      <c r="AZ10" s="199">
        <f ca="1">_xlfn.IFNA('HAVERW for table'!BC51,'HAVERW for table'!BC51)</f>
        <v>1.2722996995976632</v>
      </c>
      <c r="BA10" s="200">
        <f ca="1">_xlfn.IFNA('HAVERW for table'!BD51,'HAVERW for table'!BD51)</f>
        <v>1.5457090510430891</v>
      </c>
      <c r="BB10" s="42"/>
      <c r="BC10" s="42"/>
      <c r="BD10" s="92"/>
      <c r="BE10" s="42"/>
      <c r="BF10" s="42"/>
      <c r="BG10" s="42"/>
      <c r="BH10" s="42"/>
      <c r="BI10" s="368">
        <f ca="1">'HAVERW for table'!BP51</f>
        <v>0.8965464008716999</v>
      </c>
      <c r="BJ10" s="369"/>
      <c r="BK10" s="370">
        <f ca="1">'HAVERW for table'!BQ51</f>
        <v>0.22479008622859617</v>
      </c>
      <c r="BL10" s="369"/>
      <c r="BM10" s="368">
        <f ca="1">'HAVERW for table'!BS51</f>
        <v>0.79484782339239646</v>
      </c>
      <c r="BN10" s="369"/>
      <c r="BO10" s="368">
        <f ca="1">'HAVERW for table'!BT51</f>
        <v>0.22062337371582569</v>
      </c>
      <c r="BP10" s="369"/>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c r="DI10" s="73"/>
      <c r="DJ10" s="73"/>
      <c r="DK10" s="73"/>
      <c r="DL10" s="73"/>
      <c r="DM10" s="73"/>
      <c r="DN10" s="73"/>
      <c r="DO10" s="73"/>
      <c r="DP10" s="73"/>
      <c r="DQ10" s="73"/>
      <c r="DR10" s="73"/>
      <c r="DS10" s="73"/>
      <c r="DT10" s="73"/>
      <c r="DU10" s="73"/>
      <c r="DV10" s="22"/>
      <c r="DW10" s="22"/>
      <c r="DX10" s="22"/>
      <c r="DY10" s="22"/>
      <c r="DZ10" s="22"/>
      <c r="EA10" s="22"/>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M10" s="22"/>
      <c r="HN10" s="22"/>
      <c r="HO10" s="22"/>
      <c r="HP10" s="22"/>
      <c r="HQ10" s="22"/>
      <c r="HR10" s="22"/>
      <c r="HS10" s="22"/>
      <c r="HT10" s="22"/>
      <c r="HU10" s="22"/>
      <c r="HV10" s="22"/>
      <c r="HY10" s="22"/>
      <c r="HZ10" s="22"/>
      <c r="IA10" s="22"/>
      <c r="IB10" s="22"/>
      <c r="IC10" s="22"/>
      <c r="ID10" s="22"/>
      <c r="IE10" s="22"/>
      <c r="IF10" s="22"/>
      <c r="IG10" s="22"/>
    </row>
    <row r="11" spans="2:241" s="4" customFormat="1" ht="16" x14ac:dyDescent="0.35">
      <c r="B11" s="37"/>
      <c r="C11" s="202"/>
      <c r="D11" s="203" t="s">
        <v>3085</v>
      </c>
      <c r="E11" s="199">
        <f ca="1">_xlfn.IFNA('HAVERW for table'!H52,'HAVERW for table'!H52)</f>
        <v>-0.54659677330581014</v>
      </c>
      <c r="F11" s="200">
        <f ca="1">_xlfn.IFNA('HAVERW for table'!I52,'HAVERW for table'!I52)</f>
        <v>0.31599572643822393</v>
      </c>
      <c r="G11" s="200">
        <f ca="1">_xlfn.IFNA('HAVERW for table'!J52,'HAVERW for table'!J52)</f>
        <v>5.261363475894433E-2</v>
      </c>
      <c r="H11" s="201">
        <f ca="1">_xlfn.IFNA('HAVERW for table'!K52,'HAVERW for table'!K52)</f>
        <v>0.11784822815596457</v>
      </c>
      <c r="I11" s="200">
        <f ca="1">_xlfn.IFNA('HAVERW for table'!L52,'HAVERW for table'!L52)</f>
        <v>0.10643012260094356</v>
      </c>
      <c r="J11" s="200">
        <f ca="1">_xlfn.IFNA('HAVERW for table'!M52,'HAVERW for table'!M52)</f>
        <v>0.19835311739350087</v>
      </c>
      <c r="K11" s="200">
        <f ca="1">_xlfn.IFNA('HAVERW for table'!N52,'HAVERW for table'!N52)</f>
        <v>-2.217915701065792E-2</v>
      </c>
      <c r="L11" s="200">
        <f ca="1">_xlfn.IFNA('HAVERW for table'!O52,'HAVERW for table'!O52)</f>
        <v>0.2594981006606753</v>
      </c>
      <c r="M11" s="199">
        <f ca="1">_xlfn.IFNA('HAVERW for table'!P52,'HAVERW for table'!P52)</f>
        <v>0.56744664377206611</v>
      </c>
      <c r="N11" s="200">
        <f ca="1">_xlfn.IFNA('HAVERW for table'!Q52,'HAVERW for table'!Q52)</f>
        <v>0.26478159988743222</v>
      </c>
      <c r="O11" s="200">
        <f ca="1">_xlfn.IFNA('HAVERW for table'!R52,'HAVERW for table'!R52)</f>
        <v>0.27795320149620983</v>
      </c>
      <c r="P11" s="200">
        <f ca="1">_xlfn.IFNA('HAVERW for table'!S52,'HAVERW for table'!S52)</f>
        <v>1.5545120502150955</v>
      </c>
      <c r="Q11" s="201">
        <f ca="1">_xlfn.IFNA('HAVERW for table'!T52,'HAVERW for table'!T52)</f>
        <v>2.7716343328153492</v>
      </c>
      <c r="R11" s="200">
        <f ca="1">_xlfn.IFNA('HAVERW for table'!U52,'HAVERW for table'!U52)</f>
        <v>1.0874492839655423</v>
      </c>
      <c r="S11" s="200">
        <f ca="1">_xlfn.IFNA('HAVERW for table'!V52,'HAVERW for table'!V52)</f>
        <v>-2.9494552147633017</v>
      </c>
      <c r="T11" s="200">
        <f ca="1">_xlfn.IFNA('HAVERW for table'!W52,'HAVERW for table'!W52)</f>
        <v>-1.6000795047604732</v>
      </c>
      <c r="U11" s="200">
        <f ca="1">_xlfn.IFNA('HAVERW for table'!X52,'HAVERW for table'!X52)</f>
        <v>0.88999035451967801</v>
      </c>
      <c r="V11" s="199">
        <f ca="1">_xlfn.IFNA('HAVERW for table'!Y52,'HAVERW for table'!Y52)</f>
        <v>7.0988539466637357E-2</v>
      </c>
      <c r="W11" s="200">
        <f ca="1">_xlfn.IFNA('HAVERW for table'!Z52,'HAVERW for table'!Z52)</f>
        <v>4.3925939310795935E-2</v>
      </c>
      <c r="X11" s="200">
        <f ca="1">_xlfn.IFNA('HAVERW for table'!AA52,'HAVERW for table'!AA52)</f>
        <v>-0.22391667615208097</v>
      </c>
      <c r="Y11" s="201">
        <f ca="1">_xlfn.IFNA('HAVERW for table'!AB52,'HAVERW for table'!AB52)</f>
        <v>-0.2908010663286294</v>
      </c>
      <c r="Z11" s="200">
        <f ca="1">_xlfn.IFNA('HAVERW for table'!AC52,'HAVERW for table'!AC52)</f>
        <v>-0.35609533454648745</v>
      </c>
      <c r="AA11" s="200">
        <f ca="1">_xlfn.IFNA('HAVERW for table'!AD52,'HAVERW for table'!AD52)</f>
        <v>-0.38816606189852587</v>
      </c>
      <c r="AB11" s="200">
        <f ca="1">_xlfn.IFNA('HAVERW for table'!AE52,'HAVERW for table'!AE52)</f>
        <v>-0.12927404292130504</v>
      </c>
      <c r="AC11" s="200">
        <f ca="1">_xlfn.IFNA('HAVERW for table'!AF52,'HAVERW for table'!AF52)</f>
        <v>0.44030747295603234</v>
      </c>
      <c r="AD11" s="200">
        <f ca="1">_xlfn.IFNA('HAVERW for table'!AG52,'HAVERW for table'!AG52)</f>
        <v>0.32845301871865457</v>
      </c>
      <c r="AE11" s="199">
        <f ca="1">_xlfn.IFNA('HAVERW for table'!AH52,'HAVERW for table'!AH52)</f>
        <v>0.30249986409237428</v>
      </c>
      <c r="AF11" s="200">
        <f ca="1">_xlfn.IFNA('HAVERW for table'!AI52,'HAVERW for table'!AI52)</f>
        <v>0.560202663385586</v>
      </c>
      <c r="AG11" s="200">
        <f ca="1">_xlfn.IFNA('HAVERW for table'!AJ52,'HAVERW for table'!AJ52)</f>
        <v>-6.4742043596613423E-3</v>
      </c>
      <c r="AH11" s="201">
        <f ca="1">_xlfn.IFNA('HAVERW for table'!AK52,'HAVERW for table'!AK52)</f>
        <v>5.1697694092548638E-2</v>
      </c>
      <c r="AI11" s="200">
        <f ca="1">_xlfn.IFNA('HAVERW for table'!AL52,'HAVERW for table'!AL52)</f>
        <v>0.10186047206998446</v>
      </c>
      <c r="AJ11" s="200">
        <f ca="1">_xlfn.IFNA('HAVERW for table'!AM52,'HAVERW for table'!AM52)</f>
        <v>-8.795721921773153E-2</v>
      </c>
      <c r="AK11" s="200">
        <f ca="1">_xlfn.IFNA('HAVERW for table'!AN52,'HAVERW for table'!AN52)</f>
        <v>6.587968469502184E-2</v>
      </c>
      <c r="AL11" s="200">
        <f ca="1">_xlfn.IFNA('HAVERW for table'!AO52,'HAVERW for table'!AO52)</f>
        <v>-0.29184865808879346</v>
      </c>
      <c r="AM11" s="199">
        <f ca="1">_xlfn.IFNA('HAVERW for table'!AP52,'HAVERW for table'!AP52)</f>
        <v>-0.38546228709846364</v>
      </c>
      <c r="AN11" s="200">
        <f ca="1">_xlfn.IFNA('HAVERW for table'!AQ52,'HAVERW for table'!AQ52)</f>
        <v>-0.42002764993023312</v>
      </c>
      <c r="AO11" s="200">
        <f ca="1">_xlfn.IFNA('HAVERW for table'!AR52,'HAVERW for table'!AR52)</f>
        <v>-2.7159208234272741E-2</v>
      </c>
      <c r="AP11" s="200">
        <f ca="1">_xlfn.IFNA('HAVERW for table'!AS52,'HAVERW for table'!AS52)</f>
        <v>-0.24360500665176396</v>
      </c>
      <c r="AQ11" s="201">
        <f ca="1">_xlfn.IFNA('HAVERW for table'!AT52,'HAVERW for table'!AT52)</f>
        <v>-0.92932930223241339</v>
      </c>
      <c r="AR11" s="199">
        <f ca="1">_xlfn.IFNA('HAVERW for table'!AU52,'HAVERW for table'!AU52)</f>
        <v>-0.53720667423851187</v>
      </c>
      <c r="AS11" s="200">
        <f ca="1">_xlfn.IFNA('HAVERW for table'!AV52,'HAVERW for table'!AV52)</f>
        <v>-0.67216744999445055</v>
      </c>
      <c r="AT11" s="200">
        <f ca="1">_xlfn.IFNA('HAVERW for table'!AW52,'HAVERW for table'!AW52)</f>
        <v>-0.78160807346746208</v>
      </c>
      <c r="AU11" s="201">
        <f ca="1">_xlfn.IFNA('HAVERW for table'!AX52,'HAVERW for table'!AX52)</f>
        <v>-0.5520602362303354</v>
      </c>
      <c r="AV11" s="199">
        <f ca="1">_xlfn.IFNA('HAVERW for table'!AY52,'HAVERW for table'!AY52)</f>
        <v>-0.25555305396585737</v>
      </c>
      <c r="AW11" s="200">
        <f ca="1">_xlfn.IFNA('HAVERW for table'!AZ52,'HAVERW for table'!AZ52)</f>
        <v>-0.68442011476098696</v>
      </c>
      <c r="AX11" s="200">
        <f ca="1">_xlfn.IFNA('HAVERW for table'!BA52,'HAVERW for table'!BA52)</f>
        <v>-0.281122048231011</v>
      </c>
      <c r="AY11" s="201">
        <f ca="1">_xlfn.IFNA('HAVERW for table'!BB52,'HAVERW for table'!BB52)</f>
        <v>-0.54214772843797854</v>
      </c>
      <c r="AZ11" s="199">
        <f ca="1">_xlfn.IFNA('HAVERW for table'!BC52,'HAVERW for table'!BC52)</f>
        <v>-0.81697892017860418</v>
      </c>
      <c r="BA11" s="200">
        <f ca="1">_xlfn.IFNA('HAVERW for table'!BD52,'HAVERW for table'!BD52)</f>
        <v>-0.41781242973794019</v>
      </c>
      <c r="BB11" s="48"/>
      <c r="BC11" s="48"/>
      <c r="BD11" s="94"/>
      <c r="BE11" s="42"/>
      <c r="BF11" s="42"/>
      <c r="BG11" s="42"/>
      <c r="BH11" s="42"/>
      <c r="BI11" s="365">
        <f ca="1">'HAVERW for table'!BP52</f>
        <v>0.61631491960754903</v>
      </c>
      <c r="BJ11" s="366"/>
      <c r="BK11" s="367">
        <f ca="1">'HAVERW for table'!BQ52</f>
        <v>0.30905908308903279</v>
      </c>
      <c r="BL11" s="366"/>
      <c r="BM11" s="365">
        <f ca="1">'HAVERW for table'!BS52</f>
        <v>0.50823137707135213</v>
      </c>
      <c r="BN11" s="366"/>
      <c r="BO11" s="367">
        <f ca="1">'HAVERW for table'!BT52</f>
        <v>0.25783464745918461</v>
      </c>
      <c r="BP11" s="366"/>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c r="DI11" s="73"/>
      <c r="DJ11" s="73"/>
      <c r="DK11" s="73"/>
      <c r="DL11" s="73"/>
      <c r="DM11" s="73"/>
      <c r="DN11" s="73"/>
      <c r="DO11" s="73"/>
      <c r="DP11" s="73"/>
      <c r="DQ11" s="73"/>
      <c r="DR11" s="73"/>
      <c r="DS11" s="73"/>
      <c r="DT11" s="73"/>
      <c r="DU11" s="73"/>
      <c r="DV11" s="22"/>
      <c r="DW11" s="22"/>
      <c r="DX11" s="22"/>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2"/>
      <c r="FD11" s="22"/>
      <c r="FE11" s="22"/>
      <c r="FF11" s="22"/>
      <c r="FG11" s="22"/>
      <c r="FH11" s="22"/>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2"/>
      <c r="GN11" s="22"/>
      <c r="GO11" s="22"/>
      <c r="GP11" s="22"/>
      <c r="GQ11" s="22"/>
      <c r="GR11" s="22"/>
      <c r="GS11" s="22"/>
      <c r="GT11" s="22"/>
      <c r="GU11" s="22"/>
      <c r="GV11" s="22"/>
      <c r="GW11" s="22"/>
      <c r="GX11" s="22"/>
      <c r="GY11" s="22"/>
      <c r="GZ11" s="22"/>
      <c r="HA11" s="22"/>
      <c r="HB11" s="22"/>
      <c r="HC11" s="22"/>
      <c r="HD11" s="22"/>
      <c r="HE11" s="22"/>
      <c r="HF11" s="22"/>
      <c r="HG11" s="22"/>
      <c r="HH11" s="22"/>
      <c r="HI11" s="22"/>
      <c r="HJ11" s="22"/>
      <c r="HK11" s="22"/>
      <c r="HM11" s="22"/>
      <c r="HN11" s="22"/>
      <c r="HO11" s="22"/>
      <c r="HP11" s="22"/>
      <c r="HQ11" s="22"/>
      <c r="HR11" s="22"/>
      <c r="HS11" s="22"/>
      <c r="HT11" s="22"/>
      <c r="HU11" s="22"/>
      <c r="HV11" s="22"/>
      <c r="HY11" s="22"/>
      <c r="HZ11" s="22"/>
      <c r="IA11" s="22"/>
      <c r="IB11" s="22"/>
      <c r="IC11" s="22"/>
      <c r="ID11" s="22"/>
      <c r="IE11" s="22"/>
      <c r="IF11" s="22"/>
      <c r="IG11" s="22"/>
    </row>
    <row r="12" spans="2:241" x14ac:dyDescent="0.35">
      <c r="B12" s="82"/>
      <c r="C12" s="205"/>
      <c r="D12" s="108" t="s">
        <v>3069</v>
      </c>
      <c r="E12" s="206"/>
      <c r="F12" s="207"/>
      <c r="G12" s="207"/>
      <c r="H12" s="208"/>
      <c r="I12" s="207"/>
      <c r="J12" s="207"/>
      <c r="K12" s="207"/>
      <c r="L12" s="207"/>
      <c r="M12" s="206"/>
      <c r="N12" s="207"/>
      <c r="O12" s="207"/>
      <c r="P12" s="207"/>
      <c r="Q12" s="208"/>
      <c r="R12" s="207"/>
      <c r="S12" s="207"/>
      <c r="T12" s="207"/>
      <c r="U12" s="207"/>
      <c r="V12" s="206"/>
      <c r="W12" s="207"/>
      <c r="X12" s="207"/>
      <c r="Y12" s="208"/>
      <c r="Z12" s="207"/>
      <c r="AA12" s="207"/>
      <c r="AB12" s="207"/>
      <c r="AC12" s="207"/>
      <c r="AD12" s="207"/>
      <c r="AE12" s="206"/>
      <c r="AF12" s="207"/>
      <c r="AG12" s="207"/>
      <c r="AH12" s="208"/>
      <c r="AI12" s="207"/>
      <c r="AJ12" s="207"/>
      <c r="AK12" s="207"/>
      <c r="AL12" s="207"/>
      <c r="AM12" s="206"/>
      <c r="AN12" s="207"/>
      <c r="AO12" s="207"/>
      <c r="AP12" s="207"/>
      <c r="AQ12" s="208"/>
      <c r="AR12" s="206"/>
      <c r="AS12" s="207"/>
      <c r="AT12" s="207"/>
      <c r="AU12" s="232"/>
      <c r="AV12" s="233"/>
      <c r="AW12" s="234"/>
      <c r="AX12" s="234"/>
      <c r="AY12" s="235"/>
      <c r="AZ12" s="236"/>
      <c r="BA12" s="234"/>
      <c r="BB12" s="50"/>
      <c r="BC12" s="50"/>
      <c r="BD12" s="96"/>
      <c r="BE12" s="233"/>
      <c r="BF12" s="234"/>
      <c r="BG12" s="234"/>
      <c r="BH12" s="235"/>
      <c r="BI12" s="132"/>
      <c r="BJ12" s="96"/>
      <c r="BK12" s="370"/>
      <c r="BL12" s="369"/>
      <c r="BM12" s="132"/>
      <c r="BN12" s="96"/>
      <c r="BO12" s="370"/>
      <c r="BP12" s="369"/>
      <c r="DV12" s="22"/>
      <c r="DW12" s="22"/>
      <c r="DX12" s="22"/>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2"/>
      <c r="FD12" s="22"/>
      <c r="FE12" s="22"/>
      <c r="FF12" s="22"/>
      <c r="FG12" s="22"/>
      <c r="FH12" s="22"/>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2"/>
      <c r="GN12" s="22"/>
      <c r="GO12" s="22"/>
      <c r="GP12" s="22"/>
      <c r="GQ12" s="22"/>
      <c r="GR12" s="22"/>
      <c r="GS12" s="22"/>
      <c r="GT12" s="22"/>
      <c r="GU12" s="22"/>
      <c r="GV12" s="22"/>
      <c r="GW12" s="22"/>
      <c r="GX12" s="22"/>
      <c r="GY12" s="22"/>
      <c r="GZ12" s="22"/>
      <c r="HA12" s="22"/>
      <c r="HB12" s="22"/>
      <c r="HC12" s="22"/>
      <c r="HD12" s="22"/>
      <c r="HE12" s="22"/>
      <c r="HF12" s="22"/>
      <c r="HG12" s="22"/>
      <c r="HH12" s="22"/>
      <c r="HI12" s="22"/>
      <c r="HJ12" s="22"/>
      <c r="HK12" s="22"/>
      <c r="HL12" s="4"/>
      <c r="HM12" s="22"/>
      <c r="HN12" s="22"/>
      <c r="HO12" s="22"/>
      <c r="HP12" s="22"/>
      <c r="HQ12" s="22"/>
      <c r="HR12" s="22"/>
      <c r="HS12" s="22"/>
      <c r="HT12" s="22"/>
      <c r="HU12" s="22"/>
      <c r="HV12" s="22"/>
      <c r="HW12" s="4"/>
      <c r="HX12" s="4"/>
      <c r="HY12" s="22"/>
      <c r="HZ12" s="22"/>
      <c r="IA12" s="22"/>
      <c r="IB12" s="22"/>
      <c r="IC12" s="22"/>
      <c r="ID12" s="22"/>
      <c r="IE12" s="22"/>
      <c r="IF12" s="22"/>
      <c r="IG12" s="22"/>
    </row>
    <row r="13" spans="2:241" s="4" customFormat="1" ht="16" x14ac:dyDescent="0.35">
      <c r="B13" s="37"/>
      <c r="C13" s="197"/>
      <c r="D13" s="198" t="s">
        <v>3070</v>
      </c>
      <c r="E13" s="199">
        <f>_xlfn.IFNA('HAVERW for table'!H54,'HAVERW for table'!H54)</f>
        <v>1.0967492370912144</v>
      </c>
      <c r="F13" s="200">
        <f>_xlfn.IFNA('HAVERW for table'!I54,'HAVERW for table'!I54)</f>
        <v>0.86270832789813412</v>
      </c>
      <c r="G13" s="200">
        <f>_xlfn.IFNA('HAVERW for table'!J54,'HAVERW for table'!J54)</f>
        <v>0.39659667907629764</v>
      </c>
      <c r="H13" s="201">
        <f>_xlfn.IFNA('HAVERW for table'!K54,'HAVERW for table'!K54)</f>
        <v>0.9380851584555342</v>
      </c>
      <c r="I13" s="200">
        <f>_xlfn.IFNA('HAVERW for table'!L54,'HAVERW for table'!L54)</f>
        <v>0.51002481892023954</v>
      </c>
      <c r="J13" s="200">
        <f>_xlfn.IFNA('HAVERW for table'!M54,'HAVERW for table'!M54)</f>
        <v>1.4485366197848639</v>
      </c>
      <c r="K13" s="200">
        <f>_xlfn.IFNA('HAVERW for table'!N54,'HAVERW for table'!N54)</f>
        <v>2.5268393977484775</v>
      </c>
      <c r="L13" s="200">
        <f>_xlfn.IFNA('HAVERW for table'!O54,'HAVERW for table'!O54)</f>
        <v>1.5927019864687542</v>
      </c>
      <c r="M13" s="199">
        <f>_xlfn.IFNA('HAVERW for table'!P54,'HAVERW for table'!P54)</f>
        <v>2.1042110045065203</v>
      </c>
      <c r="N13" s="200">
        <f>_xlfn.IFNA('HAVERW for table'!Q54,'HAVERW for table'!Q54)</f>
        <v>1.4749464981899532</v>
      </c>
      <c r="O13" s="200">
        <f>_xlfn.IFNA('HAVERW for table'!R54,'HAVERW for table'!R54)</f>
        <v>0.79181132431455814</v>
      </c>
      <c r="P13" s="200">
        <f>_xlfn.IFNA('HAVERW for table'!S54,'HAVERW for table'!S54)</f>
        <v>0.20445786842918481</v>
      </c>
      <c r="Q13" s="201">
        <f>_xlfn.IFNA('HAVERW for table'!T54,'HAVERW for table'!T54)</f>
        <v>1.7071797461993781</v>
      </c>
      <c r="R13" s="200">
        <f>_xlfn.IFNA('HAVERW for table'!U54,'HAVERW for table'!U54)</f>
        <v>1.5628525328837053</v>
      </c>
      <c r="S13" s="200">
        <f>_xlfn.IFNA('HAVERW for table'!V54,'HAVERW for table'!V54)</f>
        <v>1.2479233217133368</v>
      </c>
      <c r="T13" s="200">
        <f>_xlfn.IFNA('HAVERW for table'!W54,'HAVERW for table'!W54)</f>
        <v>1.5662128062481879</v>
      </c>
      <c r="U13" s="200">
        <f>_xlfn.IFNA('HAVERW for table'!X54,'HAVERW for table'!X54)</f>
        <v>1.1377191899130048</v>
      </c>
      <c r="V13" s="199">
        <f>_xlfn.IFNA('HAVERW for table'!Y54,'HAVERW for table'!Y54)</f>
        <v>1.3881523577395012</v>
      </c>
      <c r="W13" s="200">
        <f>_xlfn.IFNA('HAVERW for table'!Z54,'HAVERW for table'!Z54)</f>
        <v>1.5106493307543025</v>
      </c>
      <c r="X13" s="200">
        <f>_xlfn.IFNA('HAVERW for table'!AA54,'HAVERW for table'!AA54)</f>
        <v>1.6070245514326005</v>
      </c>
      <c r="Y13" s="201">
        <f>_xlfn.IFNA('HAVERW for table'!AB54,'HAVERW for table'!AB54)</f>
        <v>1.1593761740317134</v>
      </c>
      <c r="Z13" s="200">
        <f>_xlfn.IFNA('HAVERW for table'!AC54,'HAVERW for table'!AC54)</f>
        <v>1.2762172627295187</v>
      </c>
      <c r="AA13" s="200">
        <f>_xlfn.IFNA('HAVERW for table'!AD54,'HAVERW for table'!AD54)</f>
        <v>1.2003507327764753</v>
      </c>
      <c r="AB13" s="200">
        <f>_xlfn.IFNA('HAVERW for table'!AE54,'HAVERW for table'!AE54)</f>
        <v>1.2347557751763141</v>
      </c>
      <c r="AC13" s="200">
        <f>_xlfn.IFNA('HAVERW for table'!AF54,'HAVERW for table'!AF54)</f>
        <v>0.62945985100668345</v>
      </c>
      <c r="AD13" s="200">
        <f>_xlfn.IFNA('HAVERW for table'!AG54,'HAVERW for table'!AG54)</f>
        <v>0.48718527753833063</v>
      </c>
      <c r="AE13" s="199">
        <f>_xlfn.IFNA('HAVERW for table'!AH54,'HAVERW for table'!AH54)</f>
        <v>1.0845625415209506</v>
      </c>
      <c r="AF13" s="200">
        <f>_xlfn.IFNA('HAVERW for table'!AI54,'HAVERW for table'!AI54)</f>
        <v>0.99959730666162239</v>
      </c>
      <c r="AG13" s="200">
        <f>_xlfn.IFNA('HAVERW for table'!AJ54,'HAVERW for table'!AJ54)</f>
        <v>1.1639956193874079</v>
      </c>
      <c r="AH13" s="201">
        <f>_xlfn.IFNA('HAVERW for table'!AK54,'HAVERW for table'!AK54)</f>
        <v>1.2402204004821795</v>
      </c>
      <c r="AI13" s="200">
        <f>_xlfn.IFNA('HAVERW for table'!AL54,'HAVERW for table'!AL54)</f>
        <v>1.116681951472847</v>
      </c>
      <c r="AJ13" s="200">
        <f>_xlfn.IFNA('HAVERW for table'!AM54,'HAVERW for table'!AM54)</f>
        <v>1.4822145038302927</v>
      </c>
      <c r="AK13" s="200">
        <f>_xlfn.IFNA('HAVERW for table'!AN54,'HAVERW for table'!AN54)</f>
        <v>1.4257452746514248</v>
      </c>
      <c r="AL13" s="200">
        <f>_xlfn.IFNA('HAVERW for table'!AO54,'HAVERW for table'!AO54)</f>
        <v>1.5864886658229704</v>
      </c>
      <c r="AM13" s="199">
        <f>_xlfn.IFNA('HAVERW for table'!AP54,'HAVERW for table'!AP54)</f>
        <v>1.1926472897614386</v>
      </c>
      <c r="AN13" s="200">
        <f>_xlfn.IFNA('HAVERW for table'!AQ54,'HAVERW for table'!AQ54)</f>
        <v>1.4313404109970644</v>
      </c>
      <c r="AO13" s="200">
        <f>_xlfn.IFNA('HAVERW for table'!AR54,'HAVERW for table'!AR54)</f>
        <v>1.4952143148536094</v>
      </c>
      <c r="AP13" s="200">
        <f>_xlfn.IFNA('HAVERW for table'!AS54,'HAVERW for table'!AS54)</f>
        <v>1.7306040218528125</v>
      </c>
      <c r="AQ13" s="201">
        <f>_xlfn.IFNA('HAVERW for table'!AT54,'HAVERW for table'!AT54)</f>
        <v>1.4546342303828401</v>
      </c>
      <c r="AR13" s="199">
        <f>_xlfn.IFNA('HAVERW for table'!AU54,'HAVERW for table'!AU54)</f>
        <v>1.6597595148303228</v>
      </c>
      <c r="AS13" s="200">
        <f>_xlfn.IFNA('HAVERW for table'!AV54,'HAVERW for table'!AV54)</f>
        <v>2.273054513649837</v>
      </c>
      <c r="AT13" s="200">
        <f>_xlfn.IFNA('HAVERW for table'!AW54,'HAVERW for table'!AW54)</f>
        <v>1.518913588575227</v>
      </c>
      <c r="AU13" s="201">
        <f>_xlfn.IFNA('HAVERW for table'!AX54,'HAVERW for table'!AX54)</f>
        <v>3.9056299726790753</v>
      </c>
      <c r="AV13" s="199">
        <f>_xlfn.IFNA('HAVERW for table'!AY54,'HAVERW for table'!AY54)</f>
        <v>2.357287653761011</v>
      </c>
      <c r="AW13" s="200">
        <f>_xlfn.IFNA('HAVERW for table'!AZ54,'HAVERW for table'!AZ54)</f>
        <v>1.9418755245574777</v>
      </c>
      <c r="AX13" s="200">
        <f>_xlfn.IFNA('HAVERW for table'!BA54,'HAVERW for table'!BA54)</f>
        <v>2.1956739057790813</v>
      </c>
      <c r="AY13" s="201">
        <f>_xlfn.IFNA('HAVERW for table'!BB54,'HAVERW for table'!BB54)</f>
        <v>1.4631413217032903</v>
      </c>
      <c r="AZ13" s="199">
        <f>_xlfn.IFNA('HAVERW for table'!BC54,'HAVERW for table'!BC54)</f>
        <v>2.3252711382010767</v>
      </c>
      <c r="BA13" s="200">
        <f>_xlfn.IFNA('HAVERW for table'!BD54,'HAVERW for table'!BD54)</f>
        <v>1.9689966444240974</v>
      </c>
      <c r="BB13" s="200">
        <f>_xlfn.IFNA('HAVERW for table'!BE54,'HAVERW for table'!BE54)</f>
        <v>3.9869350968780428</v>
      </c>
      <c r="BC13" s="200">
        <f>_xlfn.IFNA('HAVERW for table'!BF54,'HAVERW for table'!BF54)</f>
        <v>2.5308385495332675</v>
      </c>
      <c r="BD13" s="201">
        <f>_xlfn.IFNA('HAVERW for table'!BG54,'HAVERW for table'!BG54)</f>
        <v>1.8776284316083611</v>
      </c>
      <c r="BE13" s="200"/>
      <c r="BF13" s="200"/>
      <c r="BG13" s="200"/>
      <c r="BH13" s="200"/>
      <c r="BI13" s="368">
        <f ca="1">'HAVERW for table'!BP54</f>
        <v>0.67960429515060206</v>
      </c>
      <c r="BJ13" s="369"/>
      <c r="BK13" s="370"/>
      <c r="BL13" s="369"/>
      <c r="BM13" s="368">
        <f ca="1">'HAVERW for table'!BS54</f>
        <v>0.60828857316803919</v>
      </c>
      <c r="BN13" s="369"/>
      <c r="BO13" s="370"/>
      <c r="BP13" s="369"/>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c r="DI13" s="73"/>
      <c r="DJ13" s="73"/>
      <c r="DK13" s="73"/>
      <c r="DL13" s="73"/>
      <c r="DM13" s="73"/>
      <c r="DN13" s="73"/>
      <c r="DO13" s="73"/>
      <c r="DP13" s="73"/>
      <c r="DQ13" s="73"/>
      <c r="DR13" s="73"/>
      <c r="DS13" s="73"/>
      <c r="DT13" s="73"/>
      <c r="DU13" s="73"/>
      <c r="DV13" s="22"/>
      <c r="DW13" s="22"/>
      <c r="DX13" s="22"/>
      <c r="DY13" s="22"/>
      <c r="DZ13" s="22"/>
      <c r="EA13" s="22"/>
      <c r="EB13" s="22"/>
      <c r="EC13" s="22"/>
      <c r="ED13" s="22"/>
      <c r="EE13" s="22"/>
      <c r="EF13" s="22"/>
      <c r="EG13" s="22"/>
      <c r="EH13" s="22"/>
      <c r="EI13" s="22"/>
      <c r="EJ13" s="22"/>
      <c r="EK13" s="22"/>
      <c r="EL13" s="22"/>
      <c r="EM13" s="22"/>
      <c r="EN13" s="22"/>
      <c r="EO13" s="22"/>
      <c r="EP13" s="22"/>
      <c r="EQ13" s="22"/>
      <c r="ER13" s="22"/>
      <c r="ES13" s="22"/>
      <c r="ET13" s="22"/>
      <c r="EU13" s="22"/>
      <c r="EV13" s="22"/>
      <c r="EW13" s="22"/>
      <c r="EX13" s="22"/>
      <c r="EY13" s="22"/>
      <c r="EZ13" s="22"/>
      <c r="FA13" s="22"/>
      <c r="FB13" s="22"/>
      <c r="FC13" s="22"/>
      <c r="FD13" s="22"/>
      <c r="FE13" s="22"/>
      <c r="FF13" s="22"/>
      <c r="FG13" s="22"/>
      <c r="FH13" s="22"/>
      <c r="FI13" s="22"/>
      <c r="FJ13" s="22"/>
      <c r="FK13" s="22"/>
      <c r="FL13" s="22"/>
      <c r="FM13" s="22"/>
      <c r="FN13" s="22"/>
      <c r="FO13" s="22"/>
      <c r="FP13" s="22"/>
      <c r="FQ13" s="22"/>
      <c r="FR13" s="22"/>
      <c r="FS13" s="22"/>
      <c r="FT13" s="22"/>
      <c r="FU13" s="22"/>
      <c r="FV13" s="22"/>
      <c r="FW13" s="22"/>
      <c r="FX13" s="22"/>
      <c r="FY13" s="22"/>
      <c r="FZ13" s="22"/>
      <c r="GA13" s="22"/>
      <c r="GB13" s="22"/>
      <c r="GC13" s="22"/>
      <c r="GD13" s="22"/>
      <c r="GE13" s="22"/>
      <c r="GF13" s="22"/>
      <c r="GG13" s="22"/>
      <c r="GH13" s="22"/>
      <c r="GI13" s="22"/>
      <c r="GJ13" s="22"/>
      <c r="GK13" s="22"/>
      <c r="GL13" s="22"/>
      <c r="GM13" s="22"/>
      <c r="GN13" s="22"/>
      <c r="GO13" s="22"/>
      <c r="GP13" s="22"/>
      <c r="GQ13" s="22"/>
      <c r="GR13" s="22"/>
      <c r="GS13" s="22"/>
      <c r="GT13" s="22"/>
      <c r="GU13" s="22"/>
      <c r="GV13" s="22"/>
      <c r="GW13" s="22"/>
      <c r="GX13" s="22"/>
      <c r="GY13" s="22"/>
      <c r="GZ13" s="22"/>
      <c r="HA13" s="22"/>
      <c r="HB13" s="22"/>
      <c r="HC13" s="22"/>
      <c r="HD13" s="22"/>
      <c r="HE13" s="22"/>
      <c r="HF13" s="22"/>
      <c r="HG13" s="22"/>
      <c r="HH13" s="22"/>
      <c r="HI13" s="22"/>
      <c r="HJ13" s="22"/>
      <c r="HK13" s="22"/>
      <c r="HM13" s="22"/>
      <c r="HN13" s="22"/>
      <c r="HO13" s="22"/>
      <c r="HP13" s="22"/>
      <c r="HQ13" s="22"/>
      <c r="HR13" s="22"/>
      <c r="HS13" s="22"/>
      <c r="HT13" s="22"/>
      <c r="HU13" s="22"/>
      <c r="HV13" s="22"/>
      <c r="HY13" s="22"/>
      <c r="HZ13" s="22"/>
      <c r="IA13" s="22"/>
      <c r="IB13" s="22"/>
      <c r="IC13" s="22"/>
      <c r="ID13" s="22"/>
      <c r="IE13" s="22"/>
      <c r="IF13" s="22"/>
      <c r="IG13" s="22"/>
    </row>
    <row r="14" spans="2:241" s="4" customFormat="1" ht="16" customHeight="1" x14ac:dyDescent="0.35">
      <c r="B14" s="37"/>
      <c r="C14" s="197"/>
      <c r="D14" s="198" t="s">
        <v>3071</v>
      </c>
      <c r="E14" s="199">
        <f ca="1">_xlfn.IFNA('HAVERW for table'!H55,'HAVERW for table'!H55)</f>
        <v>-2.6966054833935473</v>
      </c>
      <c r="F14" s="200">
        <f ca="1">_xlfn.IFNA('HAVERW for table'!I55,'HAVERW for table'!I55)</f>
        <v>0.6127435089190183</v>
      </c>
      <c r="G14" s="200">
        <f ca="1">_xlfn.IFNA('HAVERW for table'!J55,'HAVERW for table'!J55)</f>
        <v>-1.1399208856968914</v>
      </c>
      <c r="H14" s="201">
        <f ca="1">_xlfn.IFNA('HAVERW for table'!K55,'HAVERW for table'!K55)</f>
        <v>-2.8208217019187989E-2</v>
      </c>
      <c r="I14" s="200">
        <f ca="1">_xlfn.IFNA('HAVERW for table'!L55,'HAVERW for table'!L55)</f>
        <v>-0.27770834635049285</v>
      </c>
      <c r="J14" s="200">
        <f ca="1">_xlfn.IFNA('HAVERW for table'!M55,'HAVERW for table'!M55)</f>
        <v>-0.29308678188482662</v>
      </c>
      <c r="K14" s="200">
        <f ca="1">_xlfn.IFNA('HAVERW for table'!N55,'HAVERW for table'!N55)</f>
        <v>-0.56492268519314603</v>
      </c>
      <c r="L14" s="200">
        <f ca="1">_xlfn.IFNA('HAVERW for table'!O55,'HAVERW for table'!O55)</f>
        <v>0.51535454900690225</v>
      </c>
      <c r="M14" s="199">
        <f ca="1">_xlfn.IFNA('HAVERW for table'!P55,'HAVERW for table'!P55)</f>
        <v>1.4386481398362987</v>
      </c>
      <c r="N14" s="200">
        <f ca="1">_xlfn.IFNA('HAVERW for table'!Q55,'HAVERW for table'!Q55)</f>
        <v>0.12312117006749755</v>
      </c>
      <c r="O14" s="200">
        <f ca="1">_xlfn.IFNA('HAVERW for table'!R55,'HAVERW for table'!R55)</f>
        <v>0.37076924819243079</v>
      </c>
      <c r="P14" s="200">
        <f ca="1">_xlfn.IFNA('HAVERW for table'!S55,'HAVERW for table'!S55)</f>
        <v>2.1077433628143152</v>
      </c>
      <c r="Q14" s="201">
        <f ca="1">_xlfn.IFNA('HAVERW for table'!T55,'HAVERW for table'!T55)</f>
        <v>2.4299140087709836</v>
      </c>
      <c r="R14" s="200">
        <f ca="1">_xlfn.IFNA('HAVERW for table'!U55,'HAVERW for table'!U55)</f>
        <v>1.4122533571491089</v>
      </c>
      <c r="S14" s="200">
        <f ca="1">_xlfn.IFNA('HAVERW for table'!V55,'HAVERW for table'!V55)</f>
        <v>-1.0452968110983289</v>
      </c>
      <c r="T14" s="200">
        <f ca="1">_xlfn.IFNA('HAVERW for table'!W55,'HAVERW for table'!W55)</f>
        <v>-0.6112054187374879</v>
      </c>
      <c r="U14" s="200">
        <f ca="1">_xlfn.IFNA('HAVERW for table'!X55,'HAVERW for table'!X55)</f>
        <v>1.4979184870948008</v>
      </c>
      <c r="V14" s="199">
        <f ca="1">_xlfn.IFNA('HAVERW for table'!Y55,'HAVERW for table'!Y55)</f>
        <v>0.30945678047344727</v>
      </c>
      <c r="W14" s="200">
        <f ca="1">_xlfn.IFNA('HAVERW for table'!Z55,'HAVERW for table'!Z55)</f>
        <v>0.30916173618248383</v>
      </c>
      <c r="X14" s="200">
        <f ca="1">_xlfn.IFNA('HAVERW for table'!AA55,'HAVERW for table'!AA55)</f>
        <v>-0.16157486309123834</v>
      </c>
      <c r="Y14" s="201">
        <f ca="1">_xlfn.IFNA('HAVERW for table'!AB55,'HAVERW for table'!AB55)</f>
        <v>-0.42258666866245281</v>
      </c>
      <c r="Z14" s="200">
        <f ca="1">_xlfn.IFNA('HAVERW for table'!AC55,'HAVERW for table'!AC55)</f>
        <v>-0.12283343994876962</v>
      </c>
      <c r="AA14" s="200">
        <f ca="1">_xlfn.IFNA('HAVERW for table'!AD55,'HAVERW for table'!AD55)</f>
        <v>0.3904166053179064</v>
      </c>
      <c r="AB14" s="200">
        <f ca="1">_xlfn.IFNA('HAVERW for table'!AE55,'HAVERW for table'!AE55)</f>
        <v>0.69347908783848655</v>
      </c>
      <c r="AC14" s="200">
        <f ca="1">_xlfn.IFNA('HAVERW for table'!AF55,'HAVERW for table'!AF55)</f>
        <v>0.6974061001691414</v>
      </c>
      <c r="AD14" s="200">
        <f ca="1">_xlfn.IFNA('HAVERW for table'!AG55,'HAVERW for table'!AG55)</f>
        <v>0.81684924536689185</v>
      </c>
      <c r="AE14" s="199">
        <f ca="1">_xlfn.IFNA('HAVERW for table'!AH55,'HAVERW for table'!AH55)</f>
        <v>1.2565986092673198</v>
      </c>
      <c r="AF14" s="200">
        <f ca="1">_xlfn.IFNA('HAVERW for table'!AI55,'HAVERW for table'!AI55)</f>
        <v>0.44778145010422771</v>
      </c>
      <c r="AG14" s="200">
        <f ca="1">_xlfn.IFNA('HAVERW for table'!AJ55,'HAVERW for table'!AJ55)</f>
        <v>7.6768725173901625E-2</v>
      </c>
      <c r="AH14" s="201">
        <f ca="1">_xlfn.IFNA('HAVERW for table'!AK55,'HAVERW for table'!AK55)</f>
        <v>0.27828463148978022</v>
      </c>
      <c r="AI14" s="200">
        <f ca="1">_xlfn.IFNA('HAVERW for table'!AL55,'HAVERW for table'!AL55)</f>
        <v>-0.13745054371436413</v>
      </c>
      <c r="AJ14" s="200">
        <f ca="1">_xlfn.IFNA('HAVERW for table'!AM55,'HAVERW for table'!AM55)</f>
        <v>0.68479811753102349</v>
      </c>
      <c r="AK14" s="200">
        <f ca="1">_xlfn.IFNA('HAVERW for table'!AN55,'HAVERW for table'!AN55)</f>
        <v>0.37313121065940491</v>
      </c>
      <c r="AL14" s="200">
        <f ca="1">_xlfn.IFNA('HAVERW for table'!AO55,'HAVERW for table'!AO55)</f>
        <v>-0.43908282024948286</v>
      </c>
      <c r="AM14" s="199">
        <f ca="1">_xlfn.IFNA('HAVERW for table'!AP55,'HAVERW for table'!AP55)</f>
        <v>0.38857864637513567</v>
      </c>
      <c r="AN14" s="200">
        <f ca="1">_xlfn.IFNA('HAVERW for table'!AQ55,'HAVERW for table'!AQ55)</f>
        <v>0.13949747102082155</v>
      </c>
      <c r="AO14" s="200">
        <f ca="1">_xlfn.IFNA('HAVERW for table'!AR55,'HAVERW for table'!AR55)</f>
        <v>1.5396628372027708</v>
      </c>
      <c r="AP14" s="200">
        <f ca="1">_xlfn.IFNA('HAVERW for table'!AS55,'HAVERW for table'!AS55)</f>
        <v>0.95749919097393299</v>
      </c>
      <c r="AQ14" s="201">
        <f ca="1">_xlfn.IFNA('HAVERW for table'!AT55,'HAVERW for table'!AT55)</f>
        <v>-0.261192892725921</v>
      </c>
      <c r="AR14" s="199">
        <f ca="1">_xlfn.IFNA('HAVERW for table'!AU55,'HAVERW for table'!AU55)</f>
        <v>0.90029908143161841</v>
      </c>
      <c r="AS14" s="200">
        <f ca="1">_xlfn.IFNA('HAVERW for table'!AV55,'HAVERW for table'!AV55)</f>
        <v>0.80788958502122932</v>
      </c>
      <c r="AT14" s="200">
        <f ca="1">_xlfn.IFNA('HAVERW for table'!AW55,'HAVERW for table'!AW55)</f>
        <v>0.53582984782379295</v>
      </c>
      <c r="AU14" s="201">
        <f ca="1">_xlfn.IFNA('HAVERW for table'!AX55,'HAVERW for table'!AX55)</f>
        <v>1.4191210406036063</v>
      </c>
      <c r="AV14" s="199">
        <f ca="1">_xlfn.IFNA('HAVERW for table'!AY55,'HAVERW for table'!AY55)</f>
        <v>0.73187033940839374</v>
      </c>
      <c r="AW14" s="200">
        <f ca="1">_xlfn.IFNA('HAVERW for table'!AZ55,'HAVERW for table'!AZ55)</f>
        <v>0.39464913740837315</v>
      </c>
      <c r="AX14" s="200">
        <f ca="1">_xlfn.IFNA('HAVERW for table'!BA55,'HAVERW for table'!BA55)</f>
        <v>0.95247696269938242</v>
      </c>
      <c r="AY14" s="201">
        <f ca="1">_xlfn.IFNA('HAVERW for table'!BB55,'HAVERW for table'!BB55)</f>
        <v>1.2589220535500016</v>
      </c>
      <c r="AZ14" s="199">
        <f ca="1">_xlfn.IFNA('HAVERW for table'!BC55,'HAVERW for table'!BC55)</f>
        <v>1.726688877151253</v>
      </c>
      <c r="BA14" s="200">
        <f ca="1">_xlfn.IFNA('HAVERW for table'!BD55,'HAVERW for table'!BD55)</f>
        <v>1.5455787937857601</v>
      </c>
      <c r="BB14" s="42"/>
      <c r="BC14" s="42"/>
      <c r="BD14" s="92"/>
      <c r="BE14" s="42"/>
      <c r="BF14" s="42"/>
      <c r="BG14" s="42"/>
      <c r="BH14" s="42"/>
      <c r="BI14" s="368">
        <f ca="1">'HAVERW for table'!BP55</f>
        <v>0.83757197803574079</v>
      </c>
      <c r="BJ14" s="369"/>
      <c r="BK14" s="370"/>
      <c r="BL14" s="369"/>
      <c r="BM14" s="368">
        <f ca="1">'HAVERW for table'!BS55</f>
        <v>0.74477763999576108</v>
      </c>
      <c r="BN14" s="369"/>
      <c r="BO14" s="370"/>
      <c r="BP14" s="369"/>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73"/>
      <c r="DE14" s="73"/>
      <c r="DF14" s="73"/>
      <c r="DG14" s="73"/>
      <c r="DH14" s="73"/>
      <c r="DI14" s="73"/>
      <c r="DJ14" s="73"/>
      <c r="DK14" s="73"/>
      <c r="DL14" s="73"/>
      <c r="DM14" s="73"/>
      <c r="DN14" s="73"/>
      <c r="DO14" s="73"/>
      <c r="DP14" s="73"/>
      <c r="DQ14" s="73"/>
      <c r="DR14" s="73"/>
      <c r="DS14" s="73"/>
      <c r="DT14" s="73"/>
      <c r="DU14" s="73"/>
      <c r="DV14" s="22"/>
      <c r="DW14" s="22"/>
      <c r="DX14" s="22"/>
      <c r="DY14" s="22"/>
      <c r="DZ14" s="22"/>
      <c r="EA14" s="22"/>
      <c r="EB14" s="22"/>
      <c r="EC14" s="22"/>
      <c r="ED14" s="22"/>
      <c r="EE14" s="22"/>
      <c r="EF14" s="22"/>
      <c r="EG14" s="22"/>
      <c r="EH14" s="22"/>
      <c r="EI14" s="22"/>
      <c r="EJ14" s="22"/>
      <c r="EK14" s="22"/>
      <c r="EL14" s="22"/>
      <c r="EM14" s="22"/>
      <c r="EN14" s="22"/>
      <c r="EO14" s="22"/>
      <c r="EP14" s="22"/>
      <c r="EQ14" s="22"/>
      <c r="ER14" s="22"/>
      <c r="ES14" s="22"/>
      <c r="ET14" s="22"/>
      <c r="EU14" s="22"/>
      <c r="EV14" s="22"/>
      <c r="EW14" s="22"/>
      <c r="EX14" s="22"/>
      <c r="EY14" s="22"/>
      <c r="EZ14" s="22"/>
      <c r="FA14" s="22"/>
      <c r="FB14" s="22"/>
      <c r="FC14" s="22"/>
      <c r="FD14" s="22"/>
      <c r="FE14" s="22"/>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M14" s="22"/>
      <c r="HN14" s="22"/>
      <c r="HO14" s="22"/>
      <c r="HP14" s="22"/>
      <c r="HQ14" s="22"/>
      <c r="HR14" s="22"/>
      <c r="HS14" s="22"/>
      <c r="HT14" s="22"/>
      <c r="HU14" s="22"/>
      <c r="HV14" s="22"/>
      <c r="HY14" s="22"/>
      <c r="HZ14" s="22"/>
      <c r="IA14" s="22"/>
      <c r="IB14" s="22"/>
      <c r="IC14" s="22"/>
      <c r="ID14" s="22"/>
      <c r="IE14" s="22"/>
      <c r="IF14" s="22"/>
      <c r="IG14" s="22"/>
    </row>
    <row r="15" spans="2:241" s="4" customFormat="1" ht="15" customHeight="1" x14ac:dyDescent="0.35">
      <c r="B15" s="37"/>
      <c r="C15" s="197"/>
      <c r="D15" s="198" t="s">
        <v>436</v>
      </c>
      <c r="E15" s="199">
        <f ca="1">_xlfn.IFNA('HAVERW for table'!H56,'HAVERW for table'!H56)</f>
        <v>-0.30348543443568099</v>
      </c>
      <c r="F15" s="200">
        <f ca="1">_xlfn.IFNA('HAVERW for table'!I56,'HAVERW for table'!I56)</f>
        <v>4.0075070420590726E-2</v>
      </c>
      <c r="G15" s="200">
        <f ca="1">_xlfn.IFNA('HAVERW for table'!J56,'HAVERW for table'!J56)</f>
        <v>0.31326421104645252</v>
      </c>
      <c r="H15" s="201">
        <f ca="1">_xlfn.IFNA('HAVERW for table'!K56,'HAVERW for table'!K56)</f>
        <v>1.5679014885644904</v>
      </c>
      <c r="I15" s="200">
        <f ca="1">_xlfn.IFNA('HAVERW for table'!L56,'HAVERW for table'!L56)</f>
        <v>0.18231592035167904</v>
      </c>
      <c r="J15" s="200">
        <f ca="1">_xlfn.IFNA('HAVERW for table'!M56,'HAVERW for table'!M56)</f>
        <v>0.99052171406371914</v>
      </c>
      <c r="K15" s="200">
        <f ca="1">_xlfn.IFNA('HAVERW for table'!N56,'HAVERW for table'!N56)</f>
        <v>0.28991187787296652</v>
      </c>
      <c r="L15" s="200">
        <f ca="1">_xlfn.IFNA('HAVERW for table'!O56,'HAVERW for table'!O56)</f>
        <v>0.75771713892357628</v>
      </c>
      <c r="M15" s="199">
        <f ca="1">_xlfn.IFNA('HAVERW for table'!P56,'HAVERW for table'!P56)</f>
        <v>0.73121235790143335</v>
      </c>
      <c r="N15" s="200">
        <f ca="1">_xlfn.IFNA('HAVERW for table'!Q56,'HAVERW for table'!Q56)</f>
        <v>2.4868729482940282</v>
      </c>
      <c r="O15" s="200">
        <f ca="1">_xlfn.IFNA('HAVERW for table'!R56,'HAVERW for table'!R56)</f>
        <v>0.48044706309395446</v>
      </c>
      <c r="P15" s="200">
        <f ca="1">_xlfn.IFNA('HAVERW for table'!S56,'HAVERW for table'!S56)</f>
        <v>0.46446477215517445</v>
      </c>
      <c r="Q15" s="201">
        <f ca="1">_xlfn.IFNA('HAVERW for table'!T56,'HAVERW for table'!T56)</f>
        <v>0.66717475593181419</v>
      </c>
      <c r="R15" s="200">
        <f ca="1">_xlfn.IFNA('HAVERW for table'!U56,'HAVERW for table'!U56)</f>
        <v>1.2628547494753888</v>
      </c>
      <c r="S15" s="200">
        <f ca="1">_xlfn.IFNA('HAVERW for table'!V56,'HAVERW for table'!V56)</f>
        <v>-0.270021462971482</v>
      </c>
      <c r="T15" s="200">
        <f ca="1">_xlfn.IFNA('HAVERW for table'!W56,'HAVERW for table'!W56)</f>
        <v>1.028234851337388</v>
      </c>
      <c r="U15" s="200">
        <f ca="1">_xlfn.IFNA('HAVERW for table'!X56,'HAVERW for table'!X56)</f>
        <v>0.21815323357965213</v>
      </c>
      <c r="V15" s="199">
        <f ca="1">_xlfn.IFNA('HAVERW for table'!Y56,'HAVERW for table'!Y56)</f>
        <v>0.88368135191195474</v>
      </c>
      <c r="W15" s="200">
        <f ca="1">_xlfn.IFNA('HAVERW for table'!Z56,'HAVERW for table'!Z56)</f>
        <v>0.15813718663156837</v>
      </c>
      <c r="X15" s="200">
        <f ca="1">_xlfn.IFNA('HAVERW for table'!AA56,'HAVERW for table'!AA56)</f>
        <v>-8.253032064100406E-2</v>
      </c>
      <c r="Y15" s="201">
        <f ca="1">_xlfn.IFNA('HAVERW for table'!AB56,'HAVERW for table'!AB56)</f>
        <v>0.14839130959460833</v>
      </c>
      <c r="Z15" s="200">
        <f ca="1">_xlfn.IFNA('HAVERW for table'!AC56,'HAVERW for table'!AC56)</f>
        <v>0.79645384575737543</v>
      </c>
      <c r="AA15" s="200">
        <f ca="1">_xlfn.IFNA('HAVERW for table'!AD56,'HAVERW for table'!AD56)</f>
        <v>0.63120233782686641</v>
      </c>
      <c r="AB15" s="200">
        <f ca="1">_xlfn.IFNA('HAVERW for table'!AE56,'HAVERW for table'!AE56)</f>
        <v>0.27127042704601739</v>
      </c>
      <c r="AC15" s="200">
        <f ca="1">_xlfn.IFNA('HAVERW for table'!AF56,'HAVERW for table'!AF56)</f>
        <v>-0.10800184536922151</v>
      </c>
      <c r="AD15" s="200">
        <f ca="1">_xlfn.IFNA('HAVERW for table'!AG56,'HAVERW for table'!AG56)</f>
        <v>0.50741837496246167</v>
      </c>
      <c r="AE15" s="199">
        <f ca="1">_xlfn.IFNA('HAVERW for table'!AH56,'HAVERW for table'!AH56)</f>
        <v>1.1528453981018536</v>
      </c>
      <c r="AF15" s="200">
        <f ca="1">_xlfn.IFNA('HAVERW for table'!AI56,'HAVERW for table'!AI56)</f>
        <v>1.8732712710825943</v>
      </c>
      <c r="AG15" s="200">
        <f ca="1">_xlfn.IFNA('HAVERW for table'!AJ56,'HAVERW for table'!AJ56)</f>
        <v>1.4943725128625711</v>
      </c>
      <c r="AH15" s="201">
        <f ca="1">_xlfn.IFNA('HAVERW for table'!AK56,'HAVERW for table'!AK56)</f>
        <v>1.1975380462942868</v>
      </c>
      <c r="AI15" s="200">
        <f ca="1">_xlfn.IFNA('HAVERW for table'!AL56,'HAVERW for table'!AL56)</f>
        <v>1.4815618777837307</v>
      </c>
      <c r="AJ15" s="200">
        <f ca="1">_xlfn.IFNA('HAVERW for table'!AM56,'HAVERW for table'!AM56)</f>
        <v>1.9955965178972623</v>
      </c>
      <c r="AK15" s="200">
        <f ca="1">_xlfn.IFNA('HAVERW for table'!AN56,'HAVERW for table'!AN56)</f>
        <v>0.79322064309425822</v>
      </c>
      <c r="AL15" s="200">
        <f ca="1">_xlfn.IFNA('HAVERW for table'!AO56,'HAVERW for table'!AO56)</f>
        <v>1.434001848482606</v>
      </c>
      <c r="AM15" s="199">
        <f ca="1">_xlfn.IFNA('HAVERW for table'!AP56,'HAVERW for table'!AP56)</f>
        <v>-0.67252615842137731</v>
      </c>
      <c r="AN15" s="200">
        <f ca="1">_xlfn.IFNA('HAVERW for table'!AQ56,'HAVERW for table'!AQ56)</f>
        <v>-13.120881449705815</v>
      </c>
      <c r="AO15" s="200">
        <f ca="1">_xlfn.IFNA('HAVERW for table'!AR56,'HAVERW for table'!AR56)</f>
        <v>0.3423051540352115</v>
      </c>
      <c r="AP15" s="200">
        <f ca="1">_xlfn.IFNA('HAVERW for table'!AS56,'HAVERW for table'!AS56)</f>
        <v>0.2036291795170036</v>
      </c>
      <c r="AQ15" s="201">
        <f ca="1">_xlfn.IFNA('HAVERW for table'!AT56,'HAVERW for table'!AT56)</f>
        <v>5.9383541515853943E-3</v>
      </c>
      <c r="AR15" s="199">
        <f ca="1">_xlfn.IFNA('HAVERW for table'!AU56,'HAVERW for table'!AU56)</f>
        <v>9.3833317781857148E-2</v>
      </c>
      <c r="AS15" s="200">
        <f ca="1">_xlfn.IFNA('HAVERW for table'!AV56,'HAVERW for table'!AV56)</f>
        <v>0.62394838434913902</v>
      </c>
      <c r="AT15" s="200">
        <f ca="1">_xlfn.IFNA('HAVERW for table'!AW56,'HAVERW for table'!AW56)</f>
        <v>-0.77248628949712461</v>
      </c>
      <c r="AU15" s="201">
        <f ca="1">_xlfn.IFNA('HAVERW for table'!AX56,'HAVERW for table'!AX56)</f>
        <v>0.34658863113145261</v>
      </c>
      <c r="AV15" s="199">
        <f ca="1">_xlfn.IFNA('HAVERW for table'!AY56,'HAVERW for table'!AY56)</f>
        <v>1.6478002757916423</v>
      </c>
      <c r="AW15" s="200">
        <f ca="1">_xlfn.IFNA('HAVERW for table'!AZ56,'HAVERW for table'!AZ56)</f>
        <v>0.41340878342582854</v>
      </c>
      <c r="AX15" s="200">
        <f ca="1">_xlfn.IFNA('HAVERW for table'!BA56,'HAVERW for table'!BA56)</f>
        <v>0.5529008452692209</v>
      </c>
      <c r="AY15" s="201">
        <f ca="1">_xlfn.IFNA('HAVERW for table'!BB56,'HAVERW for table'!BB56)</f>
        <v>1.0230945016975601</v>
      </c>
      <c r="AZ15" s="199">
        <f ca="1">_xlfn.IFNA('HAVERW for table'!BC56,'HAVERW for table'!BC56)</f>
        <v>0.804332513183181</v>
      </c>
      <c r="BA15" s="42"/>
      <c r="BB15" s="42"/>
      <c r="BC15" s="42"/>
      <c r="BD15" s="92"/>
      <c r="BE15" s="42"/>
      <c r="BF15" s="42"/>
      <c r="BG15" s="42"/>
      <c r="BH15" s="42"/>
      <c r="BI15" s="368">
        <f ca="1">'HAVERW for table'!BP56</f>
        <v>0.83914907377000947</v>
      </c>
      <c r="BJ15" s="369"/>
      <c r="BK15" s="370"/>
      <c r="BL15" s="369"/>
      <c r="BM15" s="368">
        <f ca="1">'HAVERW for table'!BS56</f>
        <v>0.96324141528197216</v>
      </c>
      <c r="BN15" s="369"/>
      <c r="BO15" s="370"/>
      <c r="BP15" s="369"/>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73"/>
      <c r="DE15" s="73"/>
      <c r="DF15" s="73"/>
      <c r="DG15" s="73"/>
      <c r="DH15" s="73"/>
      <c r="DI15" s="73"/>
      <c r="DJ15" s="73"/>
      <c r="DK15" s="73"/>
      <c r="DL15" s="73"/>
      <c r="DM15" s="73"/>
      <c r="DN15" s="73"/>
      <c r="DO15" s="73"/>
      <c r="DP15" s="73"/>
      <c r="DQ15" s="73"/>
      <c r="DR15" s="73"/>
      <c r="DS15" s="73"/>
      <c r="DT15" s="73"/>
      <c r="DU15" s="73"/>
      <c r="DV15" s="22"/>
      <c r="DW15" s="22"/>
      <c r="DX15" s="22"/>
      <c r="DY15" s="22"/>
      <c r="DZ15" s="22"/>
      <c r="EA15" s="22"/>
      <c r="EB15" s="22"/>
      <c r="EC15" s="22"/>
      <c r="ED15" s="22"/>
      <c r="EE15" s="22"/>
      <c r="EF15" s="22"/>
      <c r="EG15" s="22"/>
      <c r="EH15" s="22"/>
      <c r="EI15" s="22"/>
      <c r="EJ15" s="22"/>
      <c r="EK15" s="22"/>
      <c r="EL15" s="22"/>
      <c r="EM15" s="22"/>
      <c r="EN15" s="22"/>
      <c r="EO15" s="22"/>
      <c r="EP15" s="22"/>
      <c r="EQ15" s="22"/>
      <c r="ER15" s="22"/>
      <c r="ES15" s="22"/>
      <c r="ET15" s="22"/>
      <c r="EU15" s="22"/>
      <c r="EV15" s="22"/>
      <c r="EW15" s="22"/>
      <c r="EX15" s="22"/>
      <c r="EY15" s="22"/>
      <c r="EZ15" s="22"/>
      <c r="FA15" s="22"/>
      <c r="FB15" s="22"/>
      <c r="FC15" s="22"/>
      <c r="FD15" s="22"/>
      <c r="FE15" s="22"/>
      <c r="FF15" s="22"/>
      <c r="FG15" s="22"/>
      <c r="FH15" s="22"/>
      <c r="FI15" s="22"/>
      <c r="FJ15" s="22"/>
      <c r="FK15" s="22"/>
      <c r="FL15" s="22"/>
      <c r="FM15" s="22"/>
      <c r="FN15" s="22"/>
      <c r="FO15" s="22"/>
      <c r="FP15" s="22"/>
      <c r="FQ15" s="22"/>
      <c r="FR15" s="22"/>
      <c r="FS15" s="22"/>
      <c r="FT15" s="22"/>
      <c r="FU15" s="22"/>
      <c r="FV15" s="22"/>
      <c r="FW15" s="22"/>
      <c r="FX15" s="22"/>
      <c r="FY15" s="22"/>
      <c r="FZ15" s="22"/>
      <c r="GA15" s="22"/>
      <c r="GB15" s="22"/>
      <c r="GC15" s="22"/>
      <c r="GD15" s="22"/>
      <c r="GE15" s="22"/>
      <c r="GF15" s="22"/>
      <c r="GG15" s="22"/>
      <c r="GH15" s="22"/>
      <c r="GI15" s="22"/>
      <c r="GJ15" s="22"/>
      <c r="GK15" s="22"/>
      <c r="GL15" s="22"/>
      <c r="GM15" s="22"/>
      <c r="GN15" s="22"/>
      <c r="GO15" s="22"/>
      <c r="GP15" s="22"/>
      <c r="GQ15" s="22"/>
      <c r="GR15" s="22"/>
      <c r="GS15" s="22"/>
      <c r="GT15" s="22"/>
      <c r="GU15" s="22"/>
      <c r="GV15" s="22"/>
      <c r="GW15" s="22"/>
      <c r="GX15" s="22"/>
      <c r="GY15" s="22"/>
      <c r="GZ15" s="22"/>
      <c r="HA15" s="22"/>
      <c r="HB15" s="22"/>
      <c r="HC15" s="22"/>
      <c r="HD15" s="22"/>
      <c r="HE15" s="22"/>
      <c r="HF15" s="22"/>
      <c r="HG15" s="22"/>
      <c r="HH15" s="22"/>
      <c r="HI15" s="22"/>
      <c r="HJ15" s="22"/>
      <c r="HK15" s="22"/>
      <c r="HM15" s="22"/>
      <c r="HN15" s="22"/>
      <c r="HO15" s="22"/>
      <c r="HP15" s="22"/>
      <c r="HQ15" s="22"/>
      <c r="HR15" s="22"/>
      <c r="HS15" s="22"/>
      <c r="HT15" s="22"/>
      <c r="HU15" s="22"/>
      <c r="HV15" s="22"/>
      <c r="HY15" s="22"/>
      <c r="HZ15" s="22"/>
      <c r="IA15" s="22"/>
      <c r="IB15" s="22"/>
      <c r="IC15" s="22"/>
      <c r="ID15" s="22"/>
      <c r="IE15" s="22"/>
      <c r="IF15" s="22"/>
      <c r="IG15" s="22"/>
    </row>
    <row r="16" spans="2:241" s="4" customFormat="1" ht="16" x14ac:dyDescent="0.35">
      <c r="B16" s="37"/>
      <c r="C16" s="197"/>
      <c r="D16" s="198" t="s">
        <v>3072</v>
      </c>
      <c r="E16" s="199">
        <f ca="1">_xlfn.IFNA('HAVERW for table'!H57,'HAVERW for table'!H57)</f>
        <v>-2.5656259267385031</v>
      </c>
      <c r="F16" s="200">
        <f ca="1">_xlfn.IFNA('HAVERW for table'!I57,'HAVERW for table'!I57)</f>
        <v>-1.5999298527949866</v>
      </c>
      <c r="G16" s="200">
        <f ca="1">_xlfn.IFNA('HAVERW for table'!J57,'HAVERW for table'!J57)</f>
        <v>-1.4303826072188808</v>
      </c>
      <c r="H16" s="201">
        <f ca="1">_xlfn.IFNA('HAVERW for table'!K57,'HAVERW for table'!K57)</f>
        <v>-1.2556808697699708</v>
      </c>
      <c r="I16" s="200">
        <f ca="1">_xlfn.IFNA('HAVERW for table'!L57,'HAVERW for table'!L57)</f>
        <v>-1.9050171556325306</v>
      </c>
      <c r="J16" s="200">
        <f ca="1">_xlfn.IFNA('HAVERW for table'!M57,'HAVERW for table'!M57)</f>
        <v>0.90479211972977336</v>
      </c>
      <c r="K16" s="200">
        <f ca="1">_xlfn.IFNA('HAVERW for table'!N57,'HAVERW for table'!N57)</f>
        <v>-4.3332962230226775</v>
      </c>
      <c r="L16" s="200">
        <f ca="1">_xlfn.IFNA('HAVERW for table'!O57,'HAVERW for table'!O57)</f>
        <v>-0.78051875842369867</v>
      </c>
      <c r="M16" s="199">
        <f ca="1">_xlfn.IFNA('HAVERW for table'!P57,'HAVERW for table'!P57)</f>
        <v>-0.69135035233033781</v>
      </c>
      <c r="N16" s="200">
        <f ca="1">_xlfn.IFNA('HAVERW for table'!Q57,'HAVERW for table'!Q57)</f>
        <v>-1.5076534645305737</v>
      </c>
      <c r="O16" s="200">
        <f ca="1">_xlfn.IFNA('HAVERW for table'!R57,'HAVERW for table'!R57)</f>
        <v>-1.3972794681907412</v>
      </c>
      <c r="P16" s="200">
        <f ca="1">_xlfn.IFNA('HAVERW for table'!S57,'HAVERW for table'!S57)</f>
        <v>-1.0253156351661918</v>
      </c>
      <c r="Q16" s="201">
        <f ca="1">_xlfn.IFNA('HAVERW for table'!T57,'HAVERW for table'!T57)</f>
        <v>0.15828836493191381</v>
      </c>
      <c r="R16" s="200">
        <f ca="1">_xlfn.IFNA('HAVERW for table'!U57,'HAVERW for table'!U57)</f>
        <v>-0.73214855932424638</v>
      </c>
      <c r="S16" s="200">
        <f ca="1">_xlfn.IFNA('HAVERW for table'!V57,'HAVERW for table'!V57)</f>
        <v>-3.4824921005000808</v>
      </c>
      <c r="T16" s="200">
        <f ca="1">_xlfn.IFNA('HAVERW for table'!W57,'HAVERW for table'!W57)</f>
        <v>-2.4629005118176623</v>
      </c>
      <c r="U16" s="200">
        <f ca="1">_xlfn.IFNA('HAVERW for table'!X57,'HAVERW for table'!X57)</f>
        <v>-1.197751892669874</v>
      </c>
      <c r="V16" s="199">
        <f ca="1">_xlfn.IFNA('HAVERW for table'!Y57,'HAVERW for table'!Y57)</f>
        <v>-1.5644311417635939</v>
      </c>
      <c r="W16" s="200">
        <f ca="1">_xlfn.IFNA('HAVERW for table'!Z57,'HAVERW for table'!Z57)</f>
        <v>-1.4235863500701187</v>
      </c>
      <c r="X16" s="200">
        <f ca="1">_xlfn.IFNA('HAVERW for table'!AA57,'HAVERW for table'!AA57)</f>
        <v>-1.3461847535042764</v>
      </c>
      <c r="Y16" s="201">
        <f ca="1">_xlfn.IFNA('HAVERW for table'!AB57,'HAVERW for table'!AB57)</f>
        <v>-1.1376073571697383</v>
      </c>
      <c r="Z16" s="200">
        <f ca="1">_xlfn.IFNA('HAVERW for table'!AC57,'HAVERW for table'!AC57)</f>
        <v>-1.6044849431803132</v>
      </c>
      <c r="AA16" s="200">
        <f ca="1">_xlfn.IFNA('HAVERW for table'!AD57,'HAVERW for table'!AD57)</f>
        <v>-1.0645158464815574</v>
      </c>
      <c r="AB16" s="200">
        <f ca="1">_xlfn.IFNA('HAVERW for table'!AE57,'HAVERW for table'!AE57)</f>
        <v>-1.369879764661307</v>
      </c>
      <c r="AC16" s="200">
        <f ca="1">_xlfn.IFNA('HAVERW for table'!AF57,'HAVERW for table'!AF57)</f>
        <v>-1.5053909129752099</v>
      </c>
      <c r="AD16" s="200">
        <f ca="1">_xlfn.IFNA('HAVERW for table'!AG57,'HAVERW for table'!AG57)</f>
        <v>-1.5056960545580278</v>
      </c>
      <c r="AE16" s="199">
        <f ca="1">_xlfn.IFNA('HAVERW for table'!AH57,'HAVERW for table'!AH57)</f>
        <v>-1.839856993398405</v>
      </c>
      <c r="AF16" s="200">
        <f ca="1">_xlfn.IFNA('HAVERW for table'!AI57,'HAVERW for table'!AI57)</f>
        <v>-0.63624291615884709</v>
      </c>
      <c r="AG16" s="200">
        <f ca="1">_xlfn.IFNA('HAVERW for table'!AJ57,'HAVERW for table'!AJ57)</f>
        <v>-1.4191883462935189</v>
      </c>
      <c r="AH16" s="201">
        <f ca="1">_xlfn.IFNA('HAVERW for table'!AK57,'HAVERW for table'!AK57)</f>
        <v>-0.94444749399385608</v>
      </c>
      <c r="AI16" s="200">
        <f ca="1">_xlfn.IFNA('HAVERW for table'!AL57,'HAVERW for table'!AL57)</f>
        <v>-1.135950027579107E-2</v>
      </c>
      <c r="AJ16" s="200">
        <f ca="1">_xlfn.IFNA('HAVERW for table'!AM57,'HAVERW for table'!AM57)</f>
        <v>-1.5134651357017928</v>
      </c>
      <c r="AK16" s="200">
        <f ca="1">_xlfn.IFNA('HAVERW for table'!AN57,'HAVERW for table'!AN57)</f>
        <v>-1.3310229242335914</v>
      </c>
      <c r="AL16" s="200">
        <f ca="1">_xlfn.IFNA('HAVERW for table'!AO57,'HAVERW for table'!AO57)</f>
        <v>-2.2267537088091949</v>
      </c>
      <c r="AM16" s="199">
        <f ca="1">_xlfn.IFNA('HAVERW for table'!AP57,'HAVERW for table'!AP57)</f>
        <v>-1.5753199635824386</v>
      </c>
      <c r="AN16" s="200">
        <f ca="1">_xlfn.IFNA('HAVERW for table'!AQ57,'HAVERW for table'!AQ57)</f>
        <v>0.60470815892454988</v>
      </c>
      <c r="AO16" s="200">
        <f ca="1">_xlfn.IFNA('HAVERW for table'!AR57,'HAVERW for table'!AR57)</f>
        <v>-1.4594929253115294</v>
      </c>
      <c r="AP16" s="200">
        <f ca="1">_xlfn.IFNA('HAVERW for table'!AS57,'HAVERW for table'!AS57)</f>
        <v>-2.0782127804972137</v>
      </c>
      <c r="AQ16" s="201">
        <f ca="1">_xlfn.IFNA('HAVERW for table'!AT57,'HAVERW for table'!AT57)</f>
        <v>-2.2283136398862631</v>
      </c>
      <c r="AR16" s="199">
        <f ca="1">_xlfn.IFNA('HAVERW for table'!AU57,'HAVERW for table'!AU57)</f>
        <v>-1.9035001624135843</v>
      </c>
      <c r="AS16" s="200">
        <f ca="1">_xlfn.IFNA('HAVERW for table'!AV57,'HAVERW for table'!AV57)</f>
        <v>-1.3000511206965315</v>
      </c>
      <c r="AT16" s="200">
        <f ca="1">_xlfn.IFNA('HAVERW for table'!AW57,'HAVERW for table'!AW57)</f>
        <v>-2.9300241577409283</v>
      </c>
      <c r="AU16" s="201">
        <f ca="1">_xlfn.IFNA('HAVERW for table'!AX57,'HAVERW for table'!AX57)</f>
        <v>-5.4168173047181662</v>
      </c>
      <c r="AV16" s="199">
        <f ca="1">_xlfn.IFNA('HAVERW for table'!AY57,'HAVERW for table'!AY57)</f>
        <v>-2.5773629817011581</v>
      </c>
      <c r="AW16" s="200">
        <f ca="1">_xlfn.IFNA('HAVERW for table'!AZ57,'HAVERW for table'!AZ57)</f>
        <v>-1.4269586094994207</v>
      </c>
      <c r="AX16" s="200">
        <f ca="1">_xlfn.IFNA('HAVERW for table'!BA57,'HAVERW for table'!BA57)</f>
        <v>-1.5511467678875042</v>
      </c>
      <c r="AY16" s="201">
        <f ca="1">_xlfn.IFNA('HAVERW for table'!BB57,'HAVERW for table'!BB57)</f>
        <v>-0.90584672279656764</v>
      </c>
      <c r="AZ16" s="199">
        <f ca="1">_xlfn.IFNA('HAVERW for table'!BC57,'HAVERW for table'!BC57)</f>
        <v>-1.1426143898350236</v>
      </c>
      <c r="BA16" s="48"/>
      <c r="BB16" s="48"/>
      <c r="BC16" s="48"/>
      <c r="BD16" s="94"/>
      <c r="BE16" s="42"/>
      <c r="BF16" s="42"/>
      <c r="BG16" s="42"/>
      <c r="BH16" s="42"/>
      <c r="BI16" s="365">
        <f ca="1">'HAVERW for table'!BP57</f>
        <v>0.9496092328645922</v>
      </c>
      <c r="BJ16" s="366"/>
      <c r="BK16" s="367"/>
      <c r="BL16" s="366"/>
      <c r="BM16" s="365">
        <f ca="1">'HAVERW for table'!BS57</f>
        <v>0.88926659624946047</v>
      </c>
      <c r="BN16" s="366"/>
      <c r="BO16" s="367"/>
      <c r="BP16" s="366"/>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73"/>
      <c r="DE16" s="73"/>
      <c r="DF16" s="73"/>
      <c r="DG16" s="73"/>
      <c r="DH16" s="73"/>
      <c r="DI16" s="73"/>
      <c r="DJ16" s="73"/>
      <c r="DK16" s="73"/>
      <c r="DL16" s="73"/>
      <c r="DM16" s="73"/>
      <c r="DN16" s="73"/>
      <c r="DO16" s="73"/>
      <c r="DP16" s="73"/>
      <c r="DQ16" s="73"/>
      <c r="DR16" s="73"/>
      <c r="DS16" s="73"/>
      <c r="DT16" s="73"/>
      <c r="DU16" s="73"/>
      <c r="DV16" s="22"/>
      <c r="DW16" s="22"/>
      <c r="DX16" s="22"/>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2"/>
      <c r="FD16" s="22"/>
      <c r="FE16" s="22"/>
      <c r="FF16" s="22"/>
      <c r="FG16" s="22"/>
      <c r="FH16" s="22"/>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2"/>
      <c r="GN16" s="22"/>
      <c r="GO16" s="22"/>
      <c r="GP16" s="22"/>
      <c r="GQ16" s="22"/>
      <c r="GR16" s="22"/>
      <c r="GS16" s="22"/>
      <c r="GT16" s="22"/>
      <c r="GU16" s="22"/>
      <c r="GV16" s="22"/>
      <c r="GW16" s="22"/>
      <c r="GX16" s="22"/>
      <c r="GY16" s="22"/>
      <c r="GZ16" s="22"/>
      <c r="HA16" s="22"/>
      <c r="HB16" s="22"/>
      <c r="HC16" s="22"/>
      <c r="HD16" s="22"/>
      <c r="HE16" s="22"/>
      <c r="HF16" s="22"/>
      <c r="HG16" s="22"/>
      <c r="HH16" s="22"/>
      <c r="HI16" s="22"/>
      <c r="HJ16" s="22"/>
      <c r="HK16" s="22"/>
      <c r="HM16" s="22"/>
      <c r="HN16" s="22"/>
      <c r="HO16" s="22"/>
      <c r="HP16" s="22"/>
      <c r="HQ16" s="22"/>
      <c r="HR16" s="22"/>
      <c r="HS16" s="22"/>
      <c r="HT16" s="22"/>
      <c r="HU16" s="22"/>
      <c r="HV16" s="22"/>
      <c r="HY16" s="22"/>
      <c r="HZ16" s="22"/>
      <c r="IA16" s="22"/>
      <c r="IB16" s="22"/>
      <c r="IC16" s="22"/>
      <c r="ID16" s="22"/>
      <c r="IE16" s="22"/>
      <c r="IF16" s="22"/>
      <c r="IG16" s="22"/>
    </row>
    <row r="17" spans="1:241" x14ac:dyDescent="0.35">
      <c r="B17" s="82"/>
      <c r="C17" s="205"/>
      <c r="D17" s="108" t="s">
        <v>446</v>
      </c>
      <c r="E17" s="210"/>
      <c r="F17" s="211"/>
      <c r="G17" s="211"/>
      <c r="H17" s="212"/>
      <c r="I17" s="211"/>
      <c r="J17" s="211"/>
      <c r="K17" s="211"/>
      <c r="L17" s="211"/>
      <c r="M17" s="210"/>
      <c r="N17" s="211"/>
      <c r="O17" s="211"/>
      <c r="P17" s="211"/>
      <c r="Q17" s="212"/>
      <c r="R17" s="211"/>
      <c r="S17" s="211"/>
      <c r="T17" s="211"/>
      <c r="U17" s="211"/>
      <c r="V17" s="210"/>
      <c r="W17" s="211"/>
      <c r="X17" s="211"/>
      <c r="Y17" s="212"/>
      <c r="Z17" s="211"/>
      <c r="AA17" s="211"/>
      <c r="AB17" s="211"/>
      <c r="AC17" s="211"/>
      <c r="AD17" s="211"/>
      <c r="AE17" s="210"/>
      <c r="AF17" s="211"/>
      <c r="AG17" s="211"/>
      <c r="AH17" s="212"/>
      <c r="AI17" s="211"/>
      <c r="AJ17" s="211"/>
      <c r="AK17" s="211"/>
      <c r="AL17" s="211"/>
      <c r="AM17" s="210"/>
      <c r="AN17" s="211"/>
      <c r="AO17" s="211"/>
      <c r="AP17" s="211"/>
      <c r="AQ17" s="212"/>
      <c r="AR17" s="210"/>
      <c r="AS17" s="211"/>
      <c r="AT17" s="211"/>
      <c r="AU17" s="212"/>
      <c r="AV17" s="237"/>
      <c r="AW17" s="238"/>
      <c r="AX17" s="238"/>
      <c r="AY17" s="239"/>
      <c r="AZ17" s="237"/>
      <c r="BA17" s="50"/>
      <c r="BB17" s="50"/>
      <c r="BC17" s="50"/>
      <c r="BD17" s="96"/>
      <c r="BE17" s="237"/>
      <c r="BF17" s="238"/>
      <c r="BG17" s="238"/>
      <c r="BH17" s="239"/>
      <c r="BI17" s="368"/>
      <c r="BJ17" s="369"/>
      <c r="BK17" s="370"/>
      <c r="BL17" s="369"/>
      <c r="BM17" s="368"/>
      <c r="BN17" s="369"/>
      <c r="BO17" s="370"/>
      <c r="BP17" s="369"/>
      <c r="DV17" s="22"/>
      <c r="DW17" s="22"/>
      <c r="DX17" s="22"/>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2"/>
      <c r="FD17" s="22"/>
      <c r="FE17" s="22"/>
      <c r="FF17" s="22"/>
      <c r="FG17" s="22"/>
      <c r="FH17" s="22"/>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2"/>
      <c r="GN17" s="22"/>
      <c r="GO17" s="22"/>
      <c r="GP17" s="22"/>
      <c r="GQ17" s="22"/>
      <c r="GR17" s="22"/>
      <c r="GS17" s="22"/>
      <c r="GT17" s="22"/>
      <c r="GU17" s="22"/>
      <c r="GV17" s="22"/>
      <c r="GW17" s="22"/>
      <c r="GX17" s="22"/>
      <c r="GY17" s="22"/>
      <c r="GZ17" s="22"/>
      <c r="HA17" s="22"/>
      <c r="HB17" s="22"/>
      <c r="HC17" s="22"/>
      <c r="HD17" s="22"/>
      <c r="HE17" s="22"/>
      <c r="HF17" s="22"/>
      <c r="HG17" s="22"/>
      <c r="HH17" s="22"/>
      <c r="HI17" s="22"/>
      <c r="HJ17" s="22"/>
      <c r="HK17" s="22"/>
      <c r="HL17" s="4"/>
      <c r="HM17" s="22"/>
      <c r="HN17" s="22"/>
      <c r="HO17" s="22"/>
      <c r="HP17" s="22"/>
      <c r="HQ17" s="22"/>
      <c r="HR17" s="22"/>
      <c r="HS17" s="22"/>
      <c r="HT17" s="22"/>
      <c r="HU17" s="22"/>
      <c r="HV17" s="22"/>
      <c r="HW17" s="4"/>
      <c r="HX17" s="4"/>
      <c r="HY17" s="22"/>
      <c r="HZ17" s="22"/>
      <c r="IA17" s="22"/>
      <c r="IB17" s="22"/>
      <c r="IC17" s="22"/>
      <c r="ID17" s="22"/>
      <c r="IE17" s="22"/>
      <c r="IF17" s="22"/>
      <c r="IG17" s="22"/>
    </row>
    <row r="18" spans="1:241" s="4" customFormat="1" ht="16" hidden="1" customHeight="1" x14ac:dyDescent="0.35">
      <c r="B18" s="37"/>
      <c r="C18" s="197"/>
      <c r="D18" s="198" t="s">
        <v>430</v>
      </c>
      <c r="E18" s="199" t="e">
        <f>_xlfn.IFNA('HAVERW for table'!#REF!,AVERAGE('HAVERW for table'!#REF!))</f>
        <v>#REF!</v>
      </c>
      <c r="F18" s="200" t="e">
        <f>_xlfn.IFNA('HAVERW for table'!#REF!,AVERAGE('HAVERW for table'!#REF!))</f>
        <v>#REF!</v>
      </c>
      <c r="G18" s="200" t="e">
        <f>_xlfn.IFNA('HAVERW for table'!#REF!,AVERAGE('HAVERW for table'!#REF!))</f>
        <v>#REF!</v>
      </c>
      <c r="H18" s="201" t="e">
        <f>_xlfn.IFNA('HAVERW for table'!#REF!,AVERAGE('HAVERW for table'!#REF!))</f>
        <v>#REF!</v>
      </c>
      <c r="I18" s="200" t="e">
        <f>_xlfn.IFNA('HAVERW for table'!#REF!,AVERAGE('HAVERW for table'!#REF!))</f>
        <v>#REF!</v>
      </c>
      <c r="J18" s="200" t="e">
        <f>_xlfn.IFNA('HAVERW for table'!#REF!,AVERAGE('HAVERW for table'!#REF!))</f>
        <v>#REF!</v>
      </c>
      <c r="K18" s="200" t="e">
        <f>_xlfn.IFNA('HAVERW for table'!#REF!,AVERAGE('HAVERW for table'!#REF!))</f>
        <v>#REF!</v>
      </c>
      <c r="L18" s="200" t="e">
        <f>_xlfn.IFNA('HAVERW for table'!#REF!,AVERAGE('HAVERW for table'!#REF!))</f>
        <v>#REF!</v>
      </c>
      <c r="M18" s="199" t="e">
        <f>_xlfn.IFNA('HAVERW for table'!#REF!,AVERAGE('HAVERW for table'!#REF!))</f>
        <v>#REF!</v>
      </c>
      <c r="N18" s="200" t="e">
        <f>_xlfn.IFNA('HAVERW for table'!#REF!,AVERAGE('HAVERW for table'!#REF!))</f>
        <v>#REF!</v>
      </c>
      <c r="O18" s="200" t="e">
        <f>_xlfn.IFNA('HAVERW for table'!#REF!,AVERAGE('HAVERW for table'!#REF!))</f>
        <v>#REF!</v>
      </c>
      <c r="P18" s="200" t="e">
        <f>_xlfn.IFNA('HAVERW for table'!#REF!,AVERAGE('HAVERW for table'!#REF!))</f>
        <v>#REF!</v>
      </c>
      <c r="Q18" s="201" t="e">
        <f>_xlfn.IFNA('HAVERW for table'!#REF!,AVERAGE('HAVERW for table'!#REF!))</f>
        <v>#REF!</v>
      </c>
      <c r="R18" s="200" t="e">
        <f>_xlfn.IFNA('HAVERW for table'!#REF!,AVERAGE('HAVERW for table'!#REF!))</f>
        <v>#REF!</v>
      </c>
      <c r="S18" s="200" t="e">
        <f>_xlfn.IFNA('HAVERW for table'!#REF!,AVERAGE('HAVERW for table'!#REF!))</f>
        <v>#REF!</v>
      </c>
      <c r="T18" s="200" t="e">
        <f>_xlfn.IFNA('HAVERW for table'!#REF!,AVERAGE('HAVERW for table'!#REF!))</f>
        <v>#REF!</v>
      </c>
      <c r="U18" s="200" t="e">
        <f>_xlfn.IFNA('HAVERW for table'!#REF!,AVERAGE('HAVERW for table'!#REF!))</f>
        <v>#REF!</v>
      </c>
      <c r="V18" s="199" t="e">
        <f>_xlfn.IFNA('HAVERW for table'!#REF!,AVERAGE('HAVERW for table'!#REF!))</f>
        <v>#REF!</v>
      </c>
      <c r="W18" s="200" t="e">
        <f>_xlfn.IFNA('HAVERW for table'!#REF!,AVERAGE('HAVERW for table'!#REF!))</f>
        <v>#REF!</v>
      </c>
      <c r="X18" s="200" t="e">
        <f>_xlfn.IFNA('HAVERW for table'!#REF!,AVERAGE('HAVERW for table'!#REF!))</f>
        <v>#REF!</v>
      </c>
      <c r="Y18" s="201" t="e">
        <f>_xlfn.IFNA('HAVERW for table'!#REF!,AVERAGE('HAVERW for table'!#REF!))</f>
        <v>#REF!</v>
      </c>
      <c r="Z18" s="200" t="e">
        <f>_xlfn.IFNA('HAVERW for table'!#REF!,AVERAGE('HAVERW for table'!#REF!))</f>
        <v>#REF!</v>
      </c>
      <c r="AA18" s="200" t="e">
        <f>_xlfn.IFNA('HAVERW for table'!#REF!,AVERAGE('HAVERW for table'!#REF!))</f>
        <v>#REF!</v>
      </c>
      <c r="AB18" s="200" t="e">
        <f>_xlfn.IFNA('HAVERW for table'!#REF!,AVERAGE('HAVERW for table'!#REF!))</f>
        <v>#REF!</v>
      </c>
      <c r="AC18" s="200" t="e">
        <f>_xlfn.IFNA('HAVERW for table'!#REF!,AVERAGE('HAVERW for table'!#REF!))</f>
        <v>#REF!</v>
      </c>
      <c r="AD18" s="200" t="e">
        <f>_xlfn.IFNA('HAVERW for table'!#REF!,AVERAGE('HAVERW for table'!#REF!))</f>
        <v>#REF!</v>
      </c>
      <c r="AE18" s="199" t="e">
        <f>_xlfn.IFNA('HAVERW for table'!#REF!,AVERAGE('HAVERW for table'!#REF!))</f>
        <v>#REF!</v>
      </c>
      <c r="AF18" s="200" t="e">
        <f>_xlfn.IFNA('HAVERW for table'!#REF!,AVERAGE('HAVERW for table'!#REF!))</f>
        <v>#REF!</v>
      </c>
      <c r="AG18" s="200" t="e">
        <f>_xlfn.IFNA('HAVERW for table'!#REF!,AVERAGE('HAVERW for table'!#REF!))</f>
        <v>#REF!</v>
      </c>
      <c r="AH18" s="201" t="e">
        <f>_xlfn.IFNA('HAVERW for table'!#REF!,AVERAGE('HAVERW for table'!#REF!))</f>
        <v>#REF!</v>
      </c>
      <c r="AI18" s="200" t="e">
        <f>_xlfn.IFNA('HAVERW for table'!#REF!,AVERAGE('HAVERW for table'!#REF!))</f>
        <v>#REF!</v>
      </c>
      <c r="AJ18" s="200" t="e">
        <f>_xlfn.IFNA('HAVERW for table'!#REF!,AVERAGE('HAVERW for table'!#REF!))</f>
        <v>#REF!</v>
      </c>
      <c r="AK18" s="200" t="e">
        <f>_xlfn.IFNA('HAVERW for table'!#REF!,AVERAGE('HAVERW for table'!#REF!))</f>
        <v>#REF!</v>
      </c>
      <c r="AL18" s="200" t="e">
        <f>_xlfn.IFNA('HAVERW for table'!#REF!,AVERAGE('HAVERW for table'!#REF!))</f>
        <v>#REF!</v>
      </c>
      <c r="AM18" s="199" t="e">
        <f>_xlfn.IFNA('HAVERW for table'!#REF!,AVERAGE('HAVERW for table'!#REF!))</f>
        <v>#REF!</v>
      </c>
      <c r="AN18" s="200" t="e">
        <f>_xlfn.IFNA('HAVERW for table'!#REF!,AVERAGE('HAVERW for table'!#REF!))</f>
        <v>#REF!</v>
      </c>
      <c r="AO18" s="200" t="e">
        <f>_xlfn.IFNA('HAVERW for table'!#REF!,AVERAGE('HAVERW for table'!#REF!))</f>
        <v>#REF!</v>
      </c>
      <c r="AP18" s="200" t="e">
        <f>_xlfn.IFNA('HAVERW for table'!#REF!,AVERAGE('HAVERW for table'!#REF!))</f>
        <v>#REF!</v>
      </c>
      <c r="AQ18" s="201" t="e">
        <f>_xlfn.IFNA('HAVERW for table'!#REF!,AVERAGE('HAVERW for table'!#REF!))</f>
        <v>#REF!</v>
      </c>
      <c r="AR18" s="199" t="e">
        <f>_xlfn.IFNA('HAVERW for table'!#REF!,AVERAGE('HAVERW for table'!#REF!))</f>
        <v>#REF!</v>
      </c>
      <c r="AS18" s="200"/>
      <c r="AT18" s="200"/>
      <c r="AU18" s="204"/>
      <c r="AV18" s="48"/>
      <c r="AW18" s="48"/>
      <c r="AX18" s="48"/>
      <c r="AY18" s="94"/>
      <c r="AZ18" s="131"/>
      <c r="BA18" s="48"/>
      <c r="BB18" s="48"/>
      <c r="BC18" s="48"/>
      <c r="BD18" s="94"/>
      <c r="BE18" s="42"/>
      <c r="BF18" s="42"/>
      <c r="BG18" s="42"/>
      <c r="BH18" s="42"/>
      <c r="BI18" s="130"/>
      <c r="BJ18" s="92"/>
      <c r="BK18" s="48"/>
      <c r="BL18" s="94"/>
      <c r="BM18" s="130"/>
      <c r="BN18" s="92"/>
      <c r="BO18" s="48"/>
      <c r="BP18" s="94"/>
      <c r="BQ18" s="73"/>
      <c r="BR18" s="73"/>
      <c r="BS18" s="73"/>
      <c r="BT18" s="73"/>
      <c r="BU18" s="73"/>
      <c r="BV18" s="73"/>
      <c r="BW18" s="73"/>
      <c r="BX18" s="73"/>
      <c r="BY18" s="73"/>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3"/>
      <c r="DA18" s="73"/>
      <c r="DB18" s="73"/>
      <c r="DC18" s="73"/>
      <c r="DD18" s="73"/>
      <c r="DE18" s="73"/>
      <c r="DF18" s="73"/>
      <c r="DG18" s="73"/>
      <c r="DH18" s="73"/>
      <c r="DI18" s="73"/>
      <c r="DJ18" s="73"/>
      <c r="DK18" s="73"/>
      <c r="DL18" s="73"/>
      <c r="DM18" s="73"/>
      <c r="DN18" s="73"/>
      <c r="DO18" s="73"/>
      <c r="DP18" s="73"/>
      <c r="DQ18" s="73"/>
      <c r="DR18" s="73"/>
      <c r="DS18" s="73"/>
      <c r="DT18" s="73"/>
      <c r="DU18" s="73"/>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M18" s="22"/>
      <c r="HN18" s="22"/>
      <c r="HO18" s="22"/>
      <c r="HP18" s="22"/>
      <c r="HQ18" s="22"/>
      <c r="HR18" s="22"/>
      <c r="HS18" s="22"/>
      <c r="HT18" s="22"/>
      <c r="HU18" s="22"/>
      <c r="HV18" s="22"/>
      <c r="HY18" s="22"/>
      <c r="HZ18" s="22"/>
      <c r="IA18" s="22"/>
      <c r="IB18" s="22"/>
      <c r="IC18" s="22"/>
      <c r="ID18" s="22"/>
      <c r="IE18" s="22"/>
      <c r="IF18" s="22"/>
      <c r="IG18" s="22"/>
    </row>
    <row r="19" spans="1:241" s="4" customFormat="1" ht="16" x14ac:dyDescent="0.35">
      <c r="B19" s="37"/>
      <c r="C19" s="197"/>
      <c r="D19" s="198" t="s">
        <v>3073</v>
      </c>
      <c r="E19" s="199">
        <f>_xlfn.IFNA('HAVERW for table'!H59,'HAVERW for table'!H60)</f>
        <v>1.1011917173403578</v>
      </c>
      <c r="F19" s="200">
        <f>_xlfn.IFNA('HAVERW for table'!I59,'HAVERW for table'!I60)</f>
        <v>-0.13663284227997027</v>
      </c>
      <c r="G19" s="200">
        <f>_xlfn.IFNA('HAVERW for table'!J59,'HAVERW for table'!J60)</f>
        <v>0.91992373998647003</v>
      </c>
      <c r="H19" s="201">
        <f>_xlfn.IFNA('HAVERW for table'!K59,'HAVERW for table'!K60)</f>
        <v>-0.26212453866661772</v>
      </c>
      <c r="I19" s="200">
        <f>_xlfn.IFNA('HAVERW for table'!L59,'HAVERW for table'!L60)</f>
        <v>0.86581834204503649</v>
      </c>
      <c r="J19" s="200">
        <f>_xlfn.IFNA('HAVERW for table'!M59,'HAVERW for table'!M60)</f>
        <v>-0.85389764026194004</v>
      </c>
      <c r="K19" s="200">
        <f>_xlfn.IFNA('HAVERW for table'!N59,'HAVERW for table'!N60)</f>
        <v>0.39683340233388836</v>
      </c>
      <c r="L19" s="200">
        <f>_xlfn.IFNA('HAVERW for table'!O59,'HAVERW for table'!O60)</f>
        <v>0.82083365387327467</v>
      </c>
      <c r="M19" s="199">
        <f>_xlfn.IFNA('HAVERW for table'!P59,'HAVERW for table'!P60)</f>
        <v>-0.71442522911474371</v>
      </c>
      <c r="N19" s="200">
        <f>_xlfn.IFNA('HAVERW for table'!Q59,'HAVERW for table'!Q60)</f>
        <v>-0.32519073399635451</v>
      </c>
      <c r="O19" s="200">
        <f>_xlfn.IFNA('HAVERW for table'!R59,'HAVERW for table'!R60)</f>
        <v>0.11698940343400532</v>
      </c>
      <c r="P19" s="200">
        <f>_xlfn.IFNA('HAVERW for table'!S59,'HAVERW for table'!S60)</f>
        <v>-1.7932340372489195</v>
      </c>
      <c r="Q19" s="201">
        <f>_xlfn.IFNA('HAVERW for table'!T59,'HAVERW for table'!T60)</f>
        <v>-1.0674699949322866</v>
      </c>
      <c r="R19" s="200">
        <f>_xlfn.IFNA('HAVERW for table'!U59,'HAVERW for table'!U60)</f>
        <v>-1.3791178540787361</v>
      </c>
      <c r="S19" s="200">
        <f>_xlfn.IFNA('HAVERW for table'!V59,'HAVERW for table'!V60)</f>
        <v>-0.91639917936695603</v>
      </c>
      <c r="T19" s="200">
        <f>_xlfn.IFNA('HAVERW for table'!W59,'HAVERW for table'!W60)</f>
        <v>1.1573713330216828</v>
      </c>
      <c r="U19" s="200">
        <f>_xlfn.IFNA('HAVERW for table'!X59,'HAVERW for table'!X60)</f>
        <v>-0.90145075386010998</v>
      </c>
      <c r="V19" s="199">
        <f>_xlfn.IFNA('HAVERW for table'!Y59,'HAVERW for table'!Y60)</f>
        <v>-0.52113160812829673</v>
      </c>
      <c r="W19" s="200">
        <f>_xlfn.IFNA('HAVERW for table'!Z59,'HAVERW for table'!Z60)</f>
        <v>-0.83477005337793619</v>
      </c>
      <c r="X19" s="200">
        <f>_xlfn.IFNA('HAVERW for table'!AA59,'HAVERW for table'!AA60)</f>
        <v>0.23397013493550869</v>
      </c>
      <c r="Y19" s="201">
        <f>_xlfn.IFNA('HAVERW for table'!AB59,'HAVERW for table'!AB60)</f>
        <v>-0.16183381836592961</v>
      </c>
      <c r="Z19" s="200">
        <f>_xlfn.IFNA('HAVERW for table'!AC59,'HAVERW for table'!AC60)</f>
        <v>-1.6247010059359128E-2</v>
      </c>
      <c r="AA19" s="200">
        <f>_xlfn.IFNA('HAVERW for table'!AD59,'HAVERW for table'!AD60)</f>
        <v>-1.9825179201945151</v>
      </c>
      <c r="AB19" s="200">
        <f>_xlfn.IFNA('HAVERW for table'!AE59,'HAVERW for table'!AE60)</f>
        <v>-0.78613392503813828</v>
      </c>
      <c r="AC19" s="200">
        <f>_xlfn.IFNA('HAVERW for table'!AF59,'HAVERW for table'!AF60)</f>
        <v>-1.6876433793609749</v>
      </c>
      <c r="AD19" s="200">
        <f>_xlfn.IFNA('HAVERW for table'!AG59,'HAVERW for table'!AG60)</f>
        <v>-0.60251183937486463</v>
      </c>
      <c r="AE19" s="199">
        <f>_xlfn.IFNA('HAVERW for table'!AH59,'HAVERW for table'!AH60)</f>
        <v>0.18781042292047054</v>
      </c>
      <c r="AF19" s="200">
        <f>_xlfn.IFNA('HAVERW for table'!AI59,'HAVERW for table'!AI60)</f>
        <v>0.54162542991735252</v>
      </c>
      <c r="AG19" s="200">
        <f>_xlfn.IFNA('HAVERW for table'!AJ59,'HAVERW for table'!AJ60)</f>
        <v>-1.2461385014028004</v>
      </c>
      <c r="AH19" s="201">
        <f>_xlfn.IFNA('HAVERW for table'!AK59,'HAVERW for table'!AK60)</f>
        <v>-0.29906683266421946</v>
      </c>
      <c r="AI19" s="200">
        <f>_xlfn.IFNA('HAVERW for table'!AL59,'HAVERW for table'!AL60)</f>
        <v>-1.1949496800361732</v>
      </c>
      <c r="AJ19" s="200">
        <f>_xlfn.IFNA('HAVERW for table'!AM59,'HAVERW for table'!AM60)</f>
        <v>0.49553371088771031</v>
      </c>
      <c r="AK19" s="200">
        <f>_xlfn.IFNA('HAVERW for table'!AN59,'HAVERW for table'!AN60)</f>
        <v>-1.4658692810237286</v>
      </c>
      <c r="AL19" s="200">
        <f>_xlfn.IFNA('HAVERW for table'!AO59,'HAVERW for table'!AO60)</f>
        <v>-0.38586136122651443</v>
      </c>
      <c r="AM19" s="199">
        <f>_xlfn.IFNA('HAVERW for table'!AP59,'HAVERW for table'!AP60)</f>
        <v>-2.5405903816357629</v>
      </c>
      <c r="AN19" s="200">
        <f>_xlfn.IFNA('HAVERW for table'!AQ59,'HAVERW for table'!AQ60)</f>
        <v>-2.8031089669012754</v>
      </c>
      <c r="AO19" s="200">
        <f>_xlfn.IFNA('HAVERW for table'!AR59,'HAVERW for table'!AR60)</f>
        <v>0.16165810811993264</v>
      </c>
      <c r="AP19" s="200">
        <f>_xlfn.IFNA('HAVERW for table'!AS59,'HAVERW for table'!AS60)</f>
        <v>0.66738864267780218</v>
      </c>
      <c r="AQ19" s="201">
        <f>_xlfn.IFNA('HAVERW for table'!AT59,'HAVERW for table'!AT60)</f>
        <v>-1.4935171812338846E-2</v>
      </c>
      <c r="AR19" s="199">
        <f>_xlfn.IFNA('HAVERW for table'!AU59,'HAVERW for table'!AU60)</f>
        <v>-0.32121371026573331</v>
      </c>
      <c r="AS19" s="200">
        <f>_xlfn.IFNA('HAVERW for table'!AV59,'HAVERW for table'!AV60)</f>
        <v>-1.3982205015291218</v>
      </c>
      <c r="AT19" s="200">
        <f>_xlfn.IFNA('HAVERW for table'!AW59,'HAVERW for table'!AW60)</f>
        <v>-0.58043196324253266</v>
      </c>
      <c r="AU19" s="201">
        <f>_xlfn.IFNA('HAVERW for table'!AX59,'HAVERW for table'!AX60)</f>
        <v>-1.0777678946937883</v>
      </c>
      <c r="AV19" s="199">
        <f>_xlfn.IFNA('HAVERW for table'!AY59,'HAVERW for table'!AY60)</f>
        <v>-0.8630822411771224</v>
      </c>
      <c r="AW19" s="200">
        <f>_xlfn.IFNA('HAVERW for table'!AZ59,'HAVERW for table'!AZ60)</f>
        <v>0.38653163934625123</v>
      </c>
      <c r="AX19" s="200">
        <f>_xlfn.IFNA('HAVERW for table'!BA59,'HAVERW for table'!BA60)</f>
        <v>0.31043253769610563</v>
      </c>
      <c r="AY19" s="201">
        <f>_xlfn.IFNA('HAVERW for table'!BB59,'HAVERW for table'!BB60)</f>
        <v>-5.5732806828721086</v>
      </c>
      <c r="AZ19" s="199">
        <f>_xlfn.IFNA('HAVERW for table'!BC59,'HAVERW for table'!BC60)</f>
        <v>-4.3468157986555536</v>
      </c>
      <c r="BA19" s="200">
        <f>_xlfn.IFNA('HAVERW for table'!BD59,'HAVERW for table'!BD60)</f>
        <v>-0.97636431243531396</v>
      </c>
      <c r="BB19" s="200">
        <f>_xlfn.IFNA('HAVERW for table'!BE59,'HAVERW for table'!BE60)</f>
        <v>1.6812383213103113</v>
      </c>
      <c r="BC19" s="42"/>
      <c r="BD19" s="92"/>
      <c r="BE19" s="42"/>
      <c r="BF19" s="42"/>
      <c r="BG19" s="42"/>
      <c r="BH19" s="42"/>
      <c r="BI19" s="368">
        <f ca="1">'HAVERW for table'!BP59</f>
        <v>0.67082421408916415</v>
      </c>
      <c r="BJ19" s="369"/>
      <c r="BK19" s="370">
        <f ca="1">'HAVERW for table'!BQ59</f>
        <v>0.17606623692568141</v>
      </c>
      <c r="BL19" s="369"/>
      <c r="BM19" s="368">
        <f ca="1">'HAVERW for table'!BS59</f>
        <v>0.5359387326022248</v>
      </c>
      <c r="BN19" s="369"/>
      <c r="BO19" s="370">
        <f ca="1">'HAVERW for table'!BT59</f>
        <v>0.28229926397008109</v>
      </c>
      <c r="BP19" s="369"/>
      <c r="BQ19" s="73"/>
      <c r="BR19" s="73"/>
      <c r="BS19" s="73"/>
      <c r="BT19" s="73"/>
      <c r="BU19" s="73"/>
      <c r="BV19" s="73"/>
      <c r="BW19" s="73"/>
      <c r="BX19" s="73"/>
      <c r="BY19" s="73"/>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3"/>
      <c r="DA19" s="73"/>
      <c r="DB19" s="73"/>
      <c r="DC19" s="73"/>
      <c r="DD19" s="73"/>
      <c r="DE19" s="73"/>
      <c r="DF19" s="73"/>
      <c r="DG19" s="73"/>
      <c r="DH19" s="73"/>
      <c r="DI19" s="73"/>
      <c r="DJ19" s="73"/>
      <c r="DK19" s="73"/>
      <c r="DL19" s="73"/>
      <c r="DM19" s="73"/>
      <c r="DN19" s="73"/>
      <c r="DO19" s="73"/>
      <c r="DP19" s="73"/>
      <c r="DQ19" s="73"/>
      <c r="DR19" s="73"/>
      <c r="DS19" s="73"/>
      <c r="DT19" s="73"/>
      <c r="DU19" s="73"/>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M19" s="22"/>
      <c r="HN19" s="22"/>
      <c r="HO19" s="22"/>
      <c r="HP19" s="22"/>
      <c r="HQ19" s="22"/>
      <c r="HR19" s="22"/>
      <c r="HS19" s="22"/>
      <c r="HT19" s="22"/>
      <c r="HU19" s="22"/>
      <c r="HV19" s="22"/>
      <c r="HY19" s="22"/>
      <c r="HZ19" s="22"/>
      <c r="IA19" s="22"/>
      <c r="IB19" s="22"/>
      <c r="IC19" s="22"/>
      <c r="ID19" s="22"/>
      <c r="IE19" s="22"/>
      <c r="IF19" s="22"/>
      <c r="IG19" s="22"/>
    </row>
    <row r="20" spans="1:241" s="4" customFormat="1" ht="16" x14ac:dyDescent="0.35">
      <c r="A20" s="4" t="s">
        <v>127</v>
      </c>
      <c r="B20" s="37"/>
      <c r="C20" s="202"/>
      <c r="D20" s="203" t="s">
        <v>3036</v>
      </c>
      <c r="E20" s="199">
        <f ca="1">_xlfn.IFNA('HAVERW for table'!H60,'HAVERW for table'!H61)</f>
        <v>-1.6848653436927579</v>
      </c>
      <c r="F20" s="213">
        <f ca="1">_xlfn.IFNA('HAVERW for table'!I60,'HAVERW for table'!I61)</f>
        <v>-1.6709386649811675</v>
      </c>
      <c r="G20" s="213">
        <f ca="1">_xlfn.IFNA('HAVERW for table'!J60,'HAVERW for table'!J61)</f>
        <v>-1.5670466687239735</v>
      </c>
      <c r="H20" s="204">
        <f ca="1">_xlfn.IFNA('HAVERW for table'!K60,'HAVERW for table'!K61)</f>
        <v>-1.6329737750533648</v>
      </c>
      <c r="I20" s="213">
        <f ca="1">_xlfn.IFNA('HAVERW for table'!L60,'HAVERW for table'!L61)</f>
        <v>-1.653317189353082</v>
      </c>
      <c r="J20" s="213">
        <f ca="1">_xlfn.IFNA('HAVERW for table'!M60,'HAVERW for table'!M61)</f>
        <v>-1.666220705181511</v>
      </c>
      <c r="K20" s="213">
        <f ca="1">_xlfn.IFNA('HAVERW for table'!N60,'HAVERW for table'!N61)</f>
        <v>-1.5958901136620267</v>
      </c>
      <c r="L20" s="213">
        <f ca="1">_xlfn.IFNA('HAVERW for table'!O60,'HAVERW for table'!O61)</f>
        <v>-1.8322486623309642</v>
      </c>
      <c r="M20" s="214">
        <f ca="1">_xlfn.IFNA('HAVERW for table'!P60,'HAVERW for table'!P61)</f>
        <v>-1.855914564140126</v>
      </c>
      <c r="N20" s="213">
        <f ca="1">_xlfn.IFNA('HAVERW for table'!Q60,'HAVERW for table'!Q61)</f>
        <v>-1.8226434538053131</v>
      </c>
      <c r="O20" s="213">
        <f ca="1">_xlfn.IFNA('HAVERW for table'!R60,'HAVERW for table'!R61)</f>
        <v>-1.8029457650928002</v>
      </c>
      <c r="P20" s="213">
        <f ca="1">_xlfn.IFNA('HAVERW for table'!S60,'HAVERW for table'!S61)</f>
        <v>-1.8160902282784543</v>
      </c>
      <c r="Q20" s="204">
        <f ca="1">_xlfn.IFNA('HAVERW for table'!T60,'HAVERW for table'!T61)</f>
        <v>-1.5967840254823491</v>
      </c>
      <c r="R20" s="213">
        <f ca="1">_xlfn.IFNA('HAVERW for table'!U60,'HAVERW for table'!U61)</f>
        <v>-1.1912468271293963</v>
      </c>
      <c r="S20" s="213">
        <f ca="1">_xlfn.IFNA('HAVERW for table'!V60,'HAVERW for table'!V61)</f>
        <v>-1.7436530079291028</v>
      </c>
      <c r="T20" s="213">
        <f ca="1">_xlfn.IFNA('HAVERW for table'!W60,'HAVERW for table'!W61)</f>
        <v>-2.6409790611479127</v>
      </c>
      <c r="U20" s="213">
        <f ca="1">_xlfn.IFNA('HAVERW for table'!X60,'HAVERW for table'!X61)</f>
        <v>-2.369035571003816</v>
      </c>
      <c r="V20" s="214">
        <f ca="1">_xlfn.IFNA('HAVERW for table'!Y60,'HAVERW for table'!Y61)</f>
        <v>-1.9824404841754482</v>
      </c>
      <c r="W20" s="213">
        <f ca="1">_xlfn.IFNA('HAVERW for table'!Z60,'HAVERW for table'!Z61)</f>
        <v>-1.9609204737714994</v>
      </c>
      <c r="X20" s="213">
        <f ca="1">_xlfn.IFNA('HAVERW for table'!AA60,'HAVERW for table'!AA61)</f>
        <v>-2.208492717902212</v>
      </c>
      <c r="Y20" s="204">
        <f ca="1">_xlfn.IFNA('HAVERW for table'!AB60,'HAVERW for table'!AB61)</f>
        <v>-2.3201851640884437</v>
      </c>
      <c r="Z20" s="213">
        <f ca="1">_xlfn.IFNA('HAVERW for table'!AC60,'HAVERW for table'!AC61)</f>
        <v>-1.9488231022706364</v>
      </c>
      <c r="AA20" s="213">
        <f ca="1">_xlfn.IFNA('HAVERW for table'!AD60,'HAVERW for table'!AD61)</f>
        <v>-2.0686255107303393</v>
      </c>
      <c r="AB20" s="213">
        <f ca="1">_xlfn.IFNA('HAVERW for table'!AE60,'HAVERW for table'!AE61)</f>
        <v>-2.2421619296577027</v>
      </c>
      <c r="AC20" s="213">
        <f ca="1">_xlfn.IFNA('HAVERW for table'!AF60,'HAVERW for table'!AF61)</f>
        <v>-2.1931398670793016</v>
      </c>
      <c r="AD20" s="213">
        <f ca="1">_xlfn.IFNA('HAVERW for table'!AG60,'HAVERW for table'!AG61)</f>
        <v>-2.2396468910470069</v>
      </c>
      <c r="AE20" s="214">
        <f ca="1">_xlfn.IFNA('HAVERW for table'!AH60,'HAVERW for table'!AH61)</f>
        <v>-2.2619918756302009</v>
      </c>
      <c r="AF20" s="213">
        <f ca="1">_xlfn.IFNA('HAVERW for table'!AI60,'HAVERW for table'!AI61)</f>
        <v>-2.1169849323490779</v>
      </c>
      <c r="AG20" s="213">
        <f ca="1">_xlfn.IFNA('HAVERW for table'!AJ60,'HAVERW for table'!AJ61)</f>
        <v>-2.0676216765441628</v>
      </c>
      <c r="AH20" s="204">
        <f ca="1">_xlfn.IFNA('HAVERW for table'!AK60,'HAVERW for table'!AK61)</f>
        <v>-2.178182315924893</v>
      </c>
      <c r="AI20" s="213">
        <f ca="1">_xlfn.IFNA('HAVERW for table'!AL60,'HAVERW for table'!AL61)</f>
        <v>-2.2843876592264061</v>
      </c>
      <c r="AJ20" s="213">
        <f ca="1">_xlfn.IFNA('HAVERW for table'!AM60,'HAVERW for table'!AM61)</f>
        <v>-2.2897665477908888</v>
      </c>
      <c r="AK20" s="213">
        <f ca="1">_xlfn.IFNA('HAVERW for table'!AN60,'HAVERW for table'!AN61)</f>
        <v>-2.3514721864391834</v>
      </c>
      <c r="AL20" s="213">
        <f ca="1">_xlfn.IFNA('HAVERW for table'!AO60,'HAVERW for table'!AO61)</f>
        <v>-2.5162609322316714</v>
      </c>
      <c r="AM20" s="214">
        <f ca="1">_xlfn.IFNA('HAVERW for table'!AP60,'HAVERW for table'!AP61)</f>
        <v>-2.0007652598486678</v>
      </c>
      <c r="AN20" s="213">
        <f ca="1">_xlfn.IFNA('HAVERW for table'!AQ60,'HAVERW for table'!AQ61)</f>
        <v>-2.3295843887126026</v>
      </c>
      <c r="AO20" s="213">
        <f ca="1">_xlfn.IFNA('HAVERW for table'!AR60,'HAVERW for table'!AR61)</f>
        <v>-2.3486404496678119</v>
      </c>
      <c r="AP20" s="213">
        <f ca="1">_xlfn.IFNA('HAVERW for table'!AS60,'HAVERW for table'!AS61)</f>
        <v>-2.1647637274970428</v>
      </c>
      <c r="AQ20" s="204">
        <f ca="1">_xlfn.IFNA('HAVERW for table'!AT60,'HAVERW for table'!AT61)</f>
        <v>-2.1690394160403139</v>
      </c>
      <c r="AR20" s="214">
        <f ca="1">_xlfn.IFNA('HAVERW for table'!AU60,'HAVERW for table'!AU61)</f>
        <v>-2.2188900351199639</v>
      </c>
      <c r="AS20" s="213">
        <f ca="1">_xlfn.IFNA('HAVERW for table'!AV60,'HAVERW for table'!AV61)</f>
        <v>-2.3584355160191732</v>
      </c>
      <c r="AT20" s="213">
        <f ca="1">_xlfn.IFNA('HAVERW for table'!AW60,'HAVERW for table'!AW61)</f>
        <v>-2.1353697759143295</v>
      </c>
      <c r="AU20" s="204">
        <f ca="1">_xlfn.IFNA('HAVERW for table'!AX60,'HAVERW for table'!AX61)</f>
        <v>-2.1213587015984499</v>
      </c>
      <c r="AV20" s="214">
        <f ca="1">_xlfn.IFNA('HAVERW for table'!AY60,'HAVERW for table'!AY61)</f>
        <v>-2.2468397257447408</v>
      </c>
      <c r="AW20" s="213">
        <f ca="1">_xlfn.IFNA('HAVERW for table'!AZ60,'HAVERW for table'!AZ61)</f>
        <v>-1.7881406466701453</v>
      </c>
      <c r="AX20" s="213">
        <f ca="1">_xlfn.IFNA('HAVERW for table'!BA60,'HAVERW for table'!BA61)</f>
        <v>-1.6333574001096858</v>
      </c>
      <c r="AY20" s="204">
        <f ca="1">_xlfn.IFNA('HAVERW for table'!BB60,'HAVERW for table'!BB61)</f>
        <v>-1.6320826159928132</v>
      </c>
      <c r="AZ20" s="214">
        <f ca="1">_xlfn.IFNA('HAVERW for table'!BC60,'HAVERW for table'!BC61)</f>
        <v>-1.4605192027254497</v>
      </c>
      <c r="BA20" s="48"/>
      <c r="BB20" s="48"/>
      <c r="BC20" s="48"/>
      <c r="BD20" s="94"/>
      <c r="BE20" s="214"/>
      <c r="BF20" s="213"/>
      <c r="BG20" s="213"/>
      <c r="BH20" s="204"/>
      <c r="BI20" s="365">
        <f ca="1">'HAVERW for table'!BP60</f>
        <v>0.34104542754854561</v>
      </c>
      <c r="BJ20" s="366"/>
      <c r="BK20" s="367">
        <f ca="1">'HAVERW for table'!BQ60</f>
        <v>7.2222411395446162E-2</v>
      </c>
      <c r="BL20" s="366"/>
      <c r="BM20" s="365">
        <f ca="1">'HAVERW for table'!BS60</f>
        <v>0.72312467123757784</v>
      </c>
      <c r="BN20" s="366"/>
      <c r="BO20" s="367">
        <f ca="1">'HAVERW for table'!BT60</f>
        <v>4.8004448882494506E-3</v>
      </c>
      <c r="BP20" s="366"/>
      <c r="BQ20" s="73"/>
      <c r="BR20" s="73"/>
      <c r="BS20" s="73"/>
      <c r="BT20" s="73"/>
      <c r="BU20" s="73"/>
      <c r="BV20" s="73"/>
      <c r="BW20" s="73"/>
      <c r="BX20" s="73"/>
      <c r="BY20" s="73"/>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3"/>
      <c r="DA20" s="73"/>
      <c r="DB20" s="73"/>
      <c r="DC20" s="73"/>
      <c r="DD20" s="73"/>
      <c r="DE20" s="73"/>
      <c r="DF20" s="73"/>
      <c r="DG20" s="73"/>
      <c r="DH20" s="73"/>
      <c r="DI20" s="73"/>
      <c r="DJ20" s="73"/>
      <c r="DK20" s="73"/>
      <c r="DL20" s="73"/>
      <c r="DM20" s="73"/>
      <c r="DN20" s="73"/>
      <c r="DO20" s="73"/>
      <c r="DP20" s="73"/>
      <c r="DQ20" s="73"/>
      <c r="DR20" s="73"/>
      <c r="DS20" s="73"/>
      <c r="DT20" s="73"/>
      <c r="DU20" s="73"/>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M20" s="22"/>
      <c r="HN20" s="22"/>
      <c r="HO20" s="22"/>
      <c r="HP20" s="22"/>
      <c r="HQ20" s="22"/>
      <c r="HR20" s="22"/>
      <c r="HS20" s="22"/>
      <c r="HT20" s="22"/>
      <c r="HU20" s="22"/>
      <c r="HV20" s="22"/>
      <c r="HY20" s="22"/>
      <c r="HZ20" s="22"/>
      <c r="IA20" s="22"/>
      <c r="IB20" s="22"/>
      <c r="IC20" s="22"/>
      <c r="ID20" s="22"/>
      <c r="IE20" s="22"/>
      <c r="IF20" s="22"/>
      <c r="IG20" s="22"/>
    </row>
    <row r="21" spans="1:241" x14ac:dyDescent="0.35">
      <c r="B21" s="82"/>
      <c r="C21" s="205"/>
      <c r="D21" s="108" t="s">
        <v>3363</v>
      </c>
      <c r="E21" s="206"/>
      <c r="F21" s="207"/>
      <c r="G21" s="207"/>
      <c r="H21" s="208"/>
      <c r="I21" s="207"/>
      <c r="J21" s="207"/>
      <c r="K21" s="207"/>
      <c r="L21" s="207"/>
      <c r="M21" s="206"/>
      <c r="N21" s="207"/>
      <c r="O21" s="207"/>
      <c r="P21" s="207"/>
      <c r="Q21" s="208"/>
      <c r="R21" s="207"/>
      <c r="S21" s="207"/>
      <c r="T21" s="207"/>
      <c r="U21" s="207"/>
      <c r="V21" s="206"/>
      <c r="W21" s="207"/>
      <c r="X21" s="207"/>
      <c r="Y21" s="208"/>
      <c r="Z21" s="207"/>
      <c r="AA21" s="207"/>
      <c r="AB21" s="207"/>
      <c r="AC21" s="207"/>
      <c r="AD21" s="207"/>
      <c r="AE21" s="206"/>
      <c r="AF21" s="207"/>
      <c r="AG21" s="207"/>
      <c r="AH21" s="208"/>
      <c r="AI21" s="207"/>
      <c r="AJ21" s="207"/>
      <c r="AK21" s="207"/>
      <c r="AL21" s="207"/>
      <c r="AM21" s="206"/>
      <c r="AN21" s="207"/>
      <c r="AO21" s="207"/>
      <c r="AP21" s="207"/>
      <c r="AQ21" s="208"/>
      <c r="AR21" s="206"/>
      <c r="AS21" s="207"/>
      <c r="AT21" s="207"/>
      <c r="AU21" s="209"/>
      <c r="AV21" s="50"/>
      <c r="AW21" s="50"/>
      <c r="AX21" s="50"/>
      <c r="AY21" s="96"/>
      <c r="AZ21" s="132"/>
      <c r="BA21" s="50"/>
      <c r="BB21" s="50"/>
      <c r="BC21" s="50"/>
      <c r="BD21" s="96"/>
      <c r="BE21" s="50"/>
      <c r="BF21" s="50"/>
      <c r="BG21" s="50"/>
      <c r="BH21" s="96"/>
      <c r="BI21" s="226"/>
      <c r="BJ21" s="227"/>
      <c r="BK21" s="50"/>
      <c r="BL21" s="96"/>
      <c r="BM21" s="226"/>
      <c r="BN21" s="227"/>
      <c r="BO21" s="50"/>
      <c r="BP21" s="96"/>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4"/>
      <c r="HM21" s="22"/>
      <c r="HN21" s="22"/>
      <c r="HO21" s="22"/>
      <c r="HP21" s="22"/>
      <c r="HQ21" s="22"/>
      <c r="HR21" s="22"/>
      <c r="HS21" s="22"/>
      <c r="HT21" s="22"/>
      <c r="HU21" s="22"/>
      <c r="HV21" s="22"/>
      <c r="HW21" s="4"/>
      <c r="HX21" s="4"/>
      <c r="HY21" s="22"/>
      <c r="HZ21" s="22"/>
      <c r="IA21" s="22"/>
      <c r="IB21" s="22"/>
      <c r="IC21" s="22"/>
      <c r="ID21" s="22"/>
      <c r="IE21" s="22"/>
      <c r="IF21" s="22"/>
      <c r="IG21" s="22"/>
    </row>
    <row r="22" spans="1:241" s="4" customFormat="1" ht="16" x14ac:dyDescent="0.35">
      <c r="B22" s="37"/>
      <c r="C22" s="197"/>
      <c r="D22" s="198" t="s">
        <v>3074</v>
      </c>
      <c r="E22" s="199">
        <f ca="1">_xlfn.IFNA('HAVERW for table'!H62,'HAVERW for table'!H62)</f>
        <v>1.2309559125483049</v>
      </c>
      <c r="F22" s="200">
        <f ca="1">_xlfn.IFNA('HAVERW for table'!I62,'HAVERW for table'!I62)</f>
        <v>1.4791029093985621</v>
      </c>
      <c r="G22" s="200">
        <f ca="1">_xlfn.IFNA('HAVERW for table'!J62,'HAVERW for table'!J62)</f>
        <v>1.2170506013837668</v>
      </c>
      <c r="H22" s="201">
        <f ca="1">_xlfn.IFNA('HAVERW for table'!K62,'HAVERW for table'!K62)</f>
        <v>0.49552346356267379</v>
      </c>
      <c r="I22" s="200">
        <f ca="1">_xlfn.IFNA('HAVERW for table'!L62,'HAVERW for table'!L62)</f>
        <v>2.1821051712731134</v>
      </c>
      <c r="J22" s="200">
        <f ca="1">_xlfn.IFNA('HAVERW for table'!M62,'HAVERW for table'!M62)</f>
        <v>0.30329635093426344</v>
      </c>
      <c r="K22" s="200">
        <f ca="1">_xlfn.IFNA('HAVERW for table'!N62,'HAVERW for table'!N62)</f>
        <v>1.9121450544602538</v>
      </c>
      <c r="L22" s="200">
        <f ca="1">_xlfn.IFNA('HAVERW for table'!O62,'HAVERW for table'!O62)</f>
        <v>1.1471237926681648</v>
      </c>
      <c r="M22" s="199">
        <f ca="1">_xlfn.IFNA('HAVERW for table'!P62,'HAVERW for table'!P62)</f>
        <v>2.4417310828664314</v>
      </c>
      <c r="N22" s="200">
        <f ca="1">_xlfn.IFNA('HAVERW for table'!Q62,'HAVERW for table'!Q62)</f>
        <v>1.7880557622842657</v>
      </c>
      <c r="O22" s="200">
        <f ca="1">_xlfn.IFNA('HAVERW for table'!R62,'HAVERW for table'!R62)</f>
        <v>1.4580583849017852</v>
      </c>
      <c r="P22" s="200">
        <f ca="1">_xlfn.IFNA('HAVERW for table'!S62,'HAVERW for table'!S62)</f>
        <v>0.61740426905892265</v>
      </c>
      <c r="Q22" s="201">
        <f ca="1">_xlfn.IFNA('HAVERW for table'!T62,'HAVERW for table'!T62)</f>
        <v>1.4854833618074419</v>
      </c>
      <c r="R22" s="200">
        <f ca="1">_xlfn.IFNA('HAVERW for table'!U62,'HAVERW for table'!U62)</f>
        <v>3.5860678960307757</v>
      </c>
      <c r="S22" s="200">
        <f ca="1">_xlfn.IFNA('HAVERW for table'!V62,'HAVERW for table'!V62)</f>
        <v>4.4651205805936369</v>
      </c>
      <c r="T22" s="200">
        <f ca="1">_xlfn.IFNA('HAVERW for table'!W62,'HAVERW for table'!W62)</f>
        <v>2.8190805592173307</v>
      </c>
      <c r="U22" s="200">
        <f ca="1">_xlfn.IFNA('HAVERW for table'!X62,'HAVERW for table'!X62)</f>
        <v>2.8937189632765583</v>
      </c>
      <c r="V22" s="199">
        <f ca="1">_xlfn.IFNA('HAVERW for table'!Y62,'HAVERW for table'!Y62)</f>
        <v>3.9644085703671115</v>
      </c>
      <c r="W22" s="200">
        <f ca="1">_xlfn.IFNA('HAVERW for table'!Z62,'HAVERW for table'!Z62)</f>
        <v>4.1493514099760889</v>
      </c>
      <c r="X22" s="200">
        <f ca="1">_xlfn.IFNA('HAVERW for table'!AA62,'HAVERW for table'!AA62)</f>
        <v>4.0307459829356063</v>
      </c>
      <c r="Y22" s="201">
        <f ca="1">_xlfn.IFNA('HAVERW for table'!AB62,'HAVERW for table'!AB62)</f>
        <v>3.582286268288204</v>
      </c>
      <c r="Z22" s="200">
        <f ca="1">_xlfn.IFNA('HAVERW for table'!AC62,'HAVERW for table'!AC62)</f>
        <v>5.2675171133612029</v>
      </c>
      <c r="AA22" s="200">
        <f ca="1">_xlfn.IFNA('HAVERW for table'!AD62,'HAVERW for table'!AD62)</f>
        <v>4.3860035440568783</v>
      </c>
      <c r="AB22" s="200">
        <f ca="1">_xlfn.IFNA('HAVERW for table'!AE62,'HAVERW for table'!AE62)</f>
        <v>4.7490535579512398</v>
      </c>
      <c r="AC22" s="200">
        <f ca="1">_xlfn.IFNA('HAVERW for table'!AF62,'HAVERW for table'!AF62)</f>
        <v>4.5050685228143337</v>
      </c>
      <c r="AD22" s="200">
        <f ca="1">_xlfn.IFNA('HAVERW for table'!AG62,'HAVERW for table'!AG62)</f>
        <v>6.007458143140143</v>
      </c>
      <c r="AE22" s="199">
        <f ca="1">_xlfn.IFNA('HAVERW for table'!AH62,'HAVERW for table'!AH62)</f>
        <v>5.2238890060481431</v>
      </c>
      <c r="AF22" s="200">
        <f ca="1">_xlfn.IFNA('HAVERW for table'!AI62,'HAVERW for table'!AI62)</f>
        <v>5.1970301139943711</v>
      </c>
      <c r="AG22" s="200">
        <f ca="1">_xlfn.IFNA('HAVERW for table'!AJ62,'HAVERW for table'!AJ62)</f>
        <v>4.4395554193896478</v>
      </c>
      <c r="AH22" s="201">
        <f ca="1">_xlfn.IFNA('HAVERW for table'!AK62,'HAVERW for table'!AK62)</f>
        <v>4.7007467629629627</v>
      </c>
      <c r="AI22" s="200">
        <f ca="1">_xlfn.IFNA('HAVERW for table'!AL62,'HAVERW for table'!AL62)</f>
        <v>5.8939552512461599</v>
      </c>
      <c r="AJ22" s="200">
        <f ca="1">_xlfn.IFNA('HAVERW for table'!AM62,'HAVERW for table'!AM62)</f>
        <v>5.7759397456477801</v>
      </c>
      <c r="AK22" s="200">
        <f ca="1">_xlfn.IFNA('HAVERW for table'!AN62,'HAVERW for table'!AN62)</f>
        <v>5.3271694430026901</v>
      </c>
      <c r="AL22" s="200">
        <f ca="1">_xlfn.IFNA('HAVERW for table'!AO62,'HAVERW for table'!AO62)</f>
        <v>4.9228350514601402</v>
      </c>
      <c r="AM22" s="199">
        <f ca="1">_xlfn.IFNA('HAVERW for table'!AP62,'HAVERW for table'!AP62)</f>
        <v>7.3073537607569161</v>
      </c>
      <c r="AN22" s="200">
        <f ca="1">_xlfn.IFNA('HAVERW for table'!AQ62,'HAVERW for table'!AQ62)</f>
        <v>6.642200556989482</v>
      </c>
      <c r="AO22" s="200">
        <f ca="1">_xlfn.IFNA('HAVERW for table'!AR62,'HAVERW for table'!AR62)</f>
        <v>6.6983736518697157</v>
      </c>
      <c r="AP22" s="200">
        <f ca="1">_xlfn.IFNA('HAVERW for table'!AS62,'HAVERW for table'!AS62)</f>
        <v>5.5341246630997301</v>
      </c>
      <c r="AQ22" s="201">
        <f ca="1">_xlfn.IFNA('HAVERW for table'!AT62,'HAVERW for table'!AT62)</f>
        <v>7.4642235920056725</v>
      </c>
      <c r="AR22" s="200">
        <f ca="1">_xlfn.IFNA('HAVERW for table'!AU62,'HAVERW for table'!AU62)</f>
        <v>8.7174421381307639</v>
      </c>
      <c r="AS22" s="200">
        <f ca="1">_xlfn.IFNA('HAVERW for table'!AV62,'HAVERW for table'!AV62)</f>
        <v>7.8120881247275626</v>
      </c>
      <c r="AT22" s="200">
        <f ca="1">_xlfn.IFNA('HAVERW for table'!AW62,'HAVERW for table'!AW62)</f>
        <v>7.1316650538658246</v>
      </c>
      <c r="AU22" s="201">
        <f ca="1">_xlfn.IFNA('HAVERW for table'!AX62,'HAVERW for table'!AX62)</f>
        <v>8.4591487015798741</v>
      </c>
      <c r="AV22" s="200">
        <f ca="1">_xlfn.IFNA('HAVERW for table'!AY62,'HAVERW for table'!AY62)</f>
        <v>9.7136555479839437</v>
      </c>
      <c r="AW22" s="200">
        <f ca="1">_xlfn.IFNA('HAVERW for table'!AZ62,'HAVERW for table'!AZ62)</f>
        <v>7.7220224686989285</v>
      </c>
      <c r="AX22" s="200">
        <f ca="1">_xlfn.IFNA('HAVERW for table'!BA62,'HAVERW for table'!BA62)</f>
        <v>6.1385134627207858</v>
      </c>
      <c r="AY22" s="201"/>
      <c r="AZ22" s="130"/>
      <c r="BA22" s="42"/>
      <c r="BB22" s="42"/>
      <c r="BC22" s="42"/>
      <c r="BD22" s="92"/>
      <c r="BE22" s="42"/>
      <c r="BF22" s="42"/>
      <c r="BG22" s="42"/>
      <c r="BH22" s="42"/>
      <c r="BI22" s="368">
        <f ca="1">'HAVERW for table'!BP62</f>
        <v>0.76574641969291635</v>
      </c>
      <c r="BJ22" s="369"/>
      <c r="BK22" s="370">
        <f ca="1">'HAVERW for table'!BQ62</f>
        <v>0.94873251151692961</v>
      </c>
      <c r="BL22" s="369"/>
      <c r="BM22" s="368">
        <f ca="1">'HAVERW for table'!BS62</f>
        <v>0.71867737067349691</v>
      </c>
      <c r="BN22" s="369"/>
      <c r="BO22" s="370">
        <f ca="1">'HAVERW for table'!BT62</f>
        <v>0.67771621612140365</v>
      </c>
      <c r="BP22" s="369"/>
      <c r="BQ22" s="73"/>
      <c r="BR22" s="73"/>
      <c r="BS22" s="73"/>
      <c r="BT22" s="73"/>
      <c r="BU22" s="73"/>
      <c r="BV22" s="73"/>
      <c r="BW22" s="73"/>
      <c r="BX22" s="73"/>
      <c r="BY22" s="73"/>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c r="DM22" s="73"/>
      <c r="DN22" s="73"/>
      <c r="DO22" s="73"/>
      <c r="DP22" s="73"/>
      <c r="DQ22" s="73"/>
      <c r="DR22" s="73"/>
      <c r="DS22" s="73"/>
      <c r="DT22" s="73"/>
      <c r="DU22" s="73"/>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M22" s="22"/>
      <c r="HN22" s="22"/>
      <c r="HO22" s="22"/>
      <c r="HP22" s="22"/>
      <c r="HQ22" s="22"/>
      <c r="HR22" s="22"/>
      <c r="HS22" s="22"/>
      <c r="HT22" s="22"/>
      <c r="HU22" s="22"/>
      <c r="HV22" s="22"/>
      <c r="HY22" s="22"/>
      <c r="HZ22" s="22"/>
      <c r="IA22" s="22"/>
      <c r="IB22" s="22"/>
      <c r="IC22" s="22"/>
      <c r="ID22" s="22"/>
      <c r="IE22" s="22"/>
      <c r="IF22" s="22"/>
      <c r="IG22" s="22"/>
    </row>
    <row r="23" spans="1:241" s="4" customFormat="1" ht="14.5" customHeight="1" x14ac:dyDescent="0.35">
      <c r="B23" s="37"/>
      <c r="C23" s="197"/>
      <c r="D23" s="198" t="s">
        <v>3075</v>
      </c>
      <c r="E23" s="199">
        <f ca="1">_xlfn.IFNA('HAVERW for table'!H63,'HAVERW for table'!H63)</f>
        <v>1.4343356959948896</v>
      </c>
      <c r="F23" s="200">
        <f ca="1">_xlfn.IFNA('HAVERW for table'!I63,'HAVERW for table'!I63)</f>
        <v>1.7594573399357787</v>
      </c>
      <c r="G23" s="200">
        <f ca="1">_xlfn.IFNA('HAVERW for table'!J63,'HAVERW for table'!J63)</f>
        <v>0.95248782636772689</v>
      </c>
      <c r="H23" s="201">
        <f ca="1">_xlfn.IFNA('HAVERW for table'!K63,'HAVERW for table'!K63)</f>
        <v>0.59516229602212822</v>
      </c>
      <c r="I23" s="200">
        <f ca="1">_xlfn.IFNA('HAVERW for table'!L63,'HAVERW for table'!L63)</f>
        <v>1.931784771378924</v>
      </c>
      <c r="J23" s="200">
        <f ca="1">_xlfn.IFNA('HAVERW for table'!M63,'HAVERW for table'!M63)</f>
        <v>0.64694878540388479</v>
      </c>
      <c r="K23" s="200">
        <f ca="1">_xlfn.IFNA('HAVERW for table'!N63,'HAVERW for table'!N63)</f>
        <v>2.1650227238258961</v>
      </c>
      <c r="L23" s="200">
        <f ca="1">_xlfn.IFNA('HAVERW for table'!O63,'HAVERW for table'!O63)</f>
        <v>1.0341191209411755</v>
      </c>
      <c r="M23" s="199">
        <f ca="1">_xlfn.IFNA('HAVERW for table'!P63,'HAVERW for table'!P63)</f>
        <v>2.2767335291494373</v>
      </c>
      <c r="N23" s="200">
        <f ca="1">_xlfn.IFNA('HAVERW for table'!Q63,'HAVERW for table'!Q63)</f>
        <v>1.8633783883077821</v>
      </c>
      <c r="O23" s="200">
        <f ca="1">_xlfn.IFNA('HAVERW for table'!R63,'HAVERW for table'!R63)</f>
        <v>1.1403158351131164</v>
      </c>
      <c r="P23" s="200">
        <f ca="1">_xlfn.IFNA('HAVERW for table'!S63,'HAVERW for table'!S63)</f>
        <v>0.62774051016827659</v>
      </c>
      <c r="Q23" s="201">
        <f ca="1">_xlfn.IFNA('HAVERW for table'!T63,'HAVERW for table'!T63)</f>
        <v>1.6741551831474932</v>
      </c>
      <c r="R23" s="200">
        <f ca="1">_xlfn.IFNA('HAVERW for table'!U63,'HAVERW for table'!U63)</f>
        <v>3.751832181918493</v>
      </c>
      <c r="S23" s="200">
        <f ca="1">_xlfn.IFNA('HAVERW for table'!V63,'HAVERW for table'!V63)</f>
        <v>3.5006312064157168</v>
      </c>
      <c r="T23" s="200">
        <f ca="1">_xlfn.IFNA('HAVERW for table'!W63,'HAVERW for table'!W63)</f>
        <v>2.517703836790532</v>
      </c>
      <c r="U23" s="200">
        <f ca="1">_xlfn.IFNA('HAVERW for table'!X63,'HAVERW for table'!X63)</f>
        <v>2.9073827816093076</v>
      </c>
      <c r="V23" s="199">
        <f ca="1">_xlfn.IFNA('HAVERW for table'!Y63,'HAVERW for table'!Y63)</f>
        <v>3.846159268581459</v>
      </c>
      <c r="W23" s="200">
        <f ca="1">_xlfn.IFNA('HAVERW for table'!Z63,'HAVERW for table'!Z63)</f>
        <v>3.534382413824543</v>
      </c>
      <c r="X23" s="200">
        <f ca="1">_xlfn.IFNA('HAVERW for table'!AA63,'HAVERW for table'!AA63)</f>
        <v>3.5907797975455948</v>
      </c>
      <c r="Y23" s="201">
        <f ca="1">_xlfn.IFNA('HAVERW for table'!AB63,'HAVERW for table'!AB63)</f>
        <v>3.5905365973194425</v>
      </c>
      <c r="Z23" s="200">
        <f ca="1">_xlfn.IFNA('HAVERW for table'!AC63,'HAVERW for table'!AC63)</f>
        <v>5.1450325138028781</v>
      </c>
      <c r="AA23" s="200">
        <f ca="1">_xlfn.IFNA('HAVERW for table'!AD63,'HAVERW for table'!AD63)</f>
        <v>4.3249384112034335</v>
      </c>
      <c r="AB23" s="200">
        <f ca="1">_xlfn.IFNA('HAVERW for table'!AE63,'HAVERW for table'!AE63)</f>
        <v>3.7492339269138641</v>
      </c>
      <c r="AC23" s="200">
        <f ca="1">_xlfn.IFNA('HAVERW for table'!AF63,'HAVERW for table'!AF63)</f>
        <v>3.0816295574186774</v>
      </c>
      <c r="AD23" s="200">
        <f ca="1">_xlfn.IFNA('HAVERW for table'!AG63,'HAVERW for table'!AG63)</f>
        <v>4.1402400986479506</v>
      </c>
      <c r="AE23" s="199">
        <f ca="1">_xlfn.IFNA('HAVERW for table'!AH63,'HAVERW for table'!AH63)</f>
        <v>4.3587988404722591</v>
      </c>
      <c r="AF23" s="200">
        <f ca="1">_xlfn.IFNA('HAVERW for table'!AI63,'HAVERW for table'!AI63)</f>
        <v>4.1361495884784754</v>
      </c>
      <c r="AG23" s="200">
        <f ca="1">_xlfn.IFNA('HAVERW for table'!AJ63,'HAVERW for table'!AJ63)</f>
        <v>3.2513115921917257</v>
      </c>
      <c r="AH23" s="201">
        <f ca="1">_xlfn.IFNA('HAVERW for table'!AK63,'HAVERW for table'!AK63)</f>
        <v>3.8019822504598895</v>
      </c>
      <c r="AI23" s="200">
        <f ca="1">_xlfn.IFNA('HAVERW for table'!AL63,'HAVERW for table'!AL63)</f>
        <v>5.2615451112041587</v>
      </c>
      <c r="AJ23" s="200">
        <f ca="1">_xlfn.IFNA('HAVERW for table'!AM63,'HAVERW for table'!AM63)</f>
        <v>4.765520900917859</v>
      </c>
      <c r="AK23" s="200">
        <f ca="1">_xlfn.IFNA('HAVERW for table'!AN63,'HAVERW for table'!AN63)</f>
        <v>4.3738227777884866</v>
      </c>
      <c r="AL23" s="200">
        <f ca="1">_xlfn.IFNA('HAVERW for table'!AO63,'HAVERW for table'!AO63)</f>
        <v>4.2957487580294034</v>
      </c>
      <c r="AM23" s="199">
        <f ca="1">_xlfn.IFNA('HAVERW for table'!AP63,'HAVERW for table'!AP63)</f>
        <v>6.3552047735704837</v>
      </c>
      <c r="AN23" s="200">
        <f ca="1">_xlfn.IFNA('HAVERW for table'!AQ63,'HAVERW for table'!AQ63)</f>
        <v>6.4871545341347341</v>
      </c>
      <c r="AO23" s="200">
        <f ca="1">_xlfn.IFNA('HAVERW for table'!AR63,'HAVERW for table'!AR63)</f>
        <v>6.3600056372384612</v>
      </c>
      <c r="AP23" s="200">
        <f ca="1">_xlfn.IFNA('HAVERW for table'!AS63,'HAVERW for table'!AS63)</f>
        <v>4.3007069729341039</v>
      </c>
      <c r="AQ23" s="201">
        <f ca="1">_xlfn.IFNA('HAVERW for table'!AT63,'HAVERW for table'!AT63)</f>
        <v>6.0942578236994329</v>
      </c>
      <c r="AR23" s="200">
        <f ca="1">_xlfn.IFNA('HAVERW for table'!AU63,'HAVERW for table'!AU63)</f>
        <v>7.8004727190913723</v>
      </c>
      <c r="AS23" s="200">
        <f ca="1">_xlfn.IFNA('HAVERW for table'!AV63,'HAVERW for table'!AV63)</f>
        <v>6.9690240601489712</v>
      </c>
      <c r="AT23" s="200">
        <f ca="1">_xlfn.IFNA('HAVERW for table'!AW63,'HAVERW for table'!AW63)</f>
        <v>6.2709492764723942</v>
      </c>
      <c r="AU23" s="201">
        <f ca="1">_xlfn.IFNA('HAVERW for table'!AX63,'HAVERW for table'!AX63)</f>
        <v>7.2574568316653529</v>
      </c>
      <c r="AV23" s="200">
        <f ca="1">_xlfn.IFNA('HAVERW for table'!AY63,'HAVERW for table'!AY63)</f>
        <v>8.7446835190593148</v>
      </c>
      <c r="AW23" s="200">
        <f ca="1">_xlfn.IFNA('HAVERW for table'!AZ63,'HAVERW for table'!AZ63)</f>
        <v>6.3503261517878649</v>
      </c>
      <c r="AX23" s="200">
        <f ca="1">_xlfn.IFNA('HAVERW for table'!BA63,'HAVERW for table'!BA63)</f>
        <v>4.7927099193509974</v>
      </c>
      <c r="AY23" s="201"/>
      <c r="AZ23" s="130"/>
      <c r="BA23" s="42"/>
      <c r="BB23" s="42"/>
      <c r="BC23" s="42"/>
      <c r="BD23" s="92"/>
      <c r="BE23" s="42"/>
      <c r="BF23" s="42"/>
      <c r="BG23" s="42"/>
      <c r="BH23" s="42"/>
      <c r="BI23" s="368">
        <f ca="1">'HAVERW for table'!BP63</f>
        <v>0.73433599951883177</v>
      </c>
      <c r="BJ23" s="369"/>
      <c r="BK23" s="370">
        <f ca="1">'HAVERW for table'!BQ63</f>
        <v>0.95141319928510193</v>
      </c>
      <c r="BL23" s="369"/>
      <c r="BM23" s="368">
        <f ca="1">'HAVERW for table'!BS63</f>
        <v>0.7571041493448688</v>
      </c>
      <c r="BN23" s="369"/>
      <c r="BO23" s="370">
        <f ca="1">'HAVERW for table'!BT63</f>
        <v>0.47015130127488153</v>
      </c>
      <c r="BP23" s="369"/>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c r="DM23" s="73"/>
      <c r="DN23" s="73"/>
      <c r="DO23" s="73"/>
      <c r="DP23" s="73"/>
      <c r="DQ23" s="73"/>
      <c r="DR23" s="73"/>
      <c r="DS23" s="73"/>
      <c r="DT23" s="73"/>
      <c r="DU23" s="73"/>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M23" s="22"/>
      <c r="HN23" s="22"/>
      <c r="HO23" s="22"/>
      <c r="HP23" s="22"/>
      <c r="HQ23" s="22"/>
      <c r="HR23" s="22"/>
      <c r="HS23" s="22"/>
      <c r="HT23" s="22"/>
      <c r="HU23" s="22"/>
      <c r="HV23" s="22"/>
      <c r="HY23" s="22"/>
      <c r="HZ23" s="22"/>
      <c r="IA23" s="22"/>
      <c r="IB23" s="22"/>
      <c r="IC23" s="22"/>
      <c r="ID23" s="22"/>
      <c r="IE23" s="22"/>
      <c r="IF23" s="22"/>
      <c r="IG23" s="22"/>
    </row>
    <row r="24" spans="1:241" s="4" customFormat="1" ht="15" customHeight="1" x14ac:dyDescent="0.35">
      <c r="B24" s="37"/>
      <c r="C24" s="197"/>
      <c r="D24" s="198" t="s">
        <v>3076</v>
      </c>
      <c r="E24" s="199">
        <f ca="1">_xlfn.IFNA('HAVERW for table'!H64,'HAVERW for table'!H64)</f>
        <v>0.98218768680589807</v>
      </c>
      <c r="F24" s="200">
        <f ca="1">_xlfn.IFNA('HAVERW for table'!I64,'HAVERW for table'!I64)</f>
        <v>0.58905855692207054</v>
      </c>
      <c r="G24" s="200">
        <f ca="1">_xlfn.IFNA('HAVERW for table'!J64,'HAVERW for table'!J64)</f>
        <v>0.45186261095787711</v>
      </c>
      <c r="H24" s="201">
        <f ca="1">_xlfn.IFNA('HAVERW for table'!K64,'HAVERW for table'!K64)</f>
        <v>6.3474696974789913E-2</v>
      </c>
      <c r="I24" s="200">
        <f ca="1">_xlfn.IFNA('HAVERW for table'!L64,'HAVERW for table'!L64)</f>
        <v>0.96367237669927952</v>
      </c>
      <c r="J24" s="200">
        <f ca="1">_xlfn.IFNA('HAVERW for table'!M64,'HAVERW for table'!M64)</f>
        <v>0.34796057884208564</v>
      </c>
      <c r="K24" s="200">
        <f ca="1">_xlfn.IFNA('HAVERW for table'!N64,'HAVERW for table'!N64)</f>
        <v>2.2704716948426529</v>
      </c>
      <c r="L24" s="200">
        <f ca="1">_xlfn.IFNA('HAVERW for table'!O64,'HAVERW for table'!O64)</f>
        <v>1.401593726288298</v>
      </c>
      <c r="M24" s="199">
        <f ca="1">_xlfn.IFNA('HAVERW for table'!P64,'HAVERW for table'!P64)</f>
        <v>1.7014736920798448</v>
      </c>
      <c r="N24" s="200">
        <f ca="1">_xlfn.IFNA('HAVERW for table'!Q64,'HAVERW for table'!Q64)</f>
        <v>1.5543415362797148</v>
      </c>
      <c r="O24" s="200">
        <f ca="1">_xlfn.IFNA('HAVERW for table'!R64,'HAVERW for table'!R64)</f>
        <v>1.9161565835253034</v>
      </c>
      <c r="P24" s="200">
        <f ca="1">_xlfn.IFNA('HAVERW for table'!S64,'HAVERW for table'!S64)</f>
        <v>1.0230247026728021</v>
      </c>
      <c r="Q24" s="201">
        <f ca="1">_xlfn.IFNA('HAVERW for table'!T64,'HAVERW for table'!T64)</f>
        <v>0.63401481965115758</v>
      </c>
      <c r="R24" s="200">
        <f ca="1">_xlfn.IFNA('HAVERW for table'!U64,'HAVERW for table'!U64)</f>
        <v>2.3273924051907136</v>
      </c>
      <c r="S24" s="200">
        <f ca="1">_xlfn.IFNA('HAVERW for table'!V64,'HAVERW for table'!V64)</f>
        <v>5.8397128566578962</v>
      </c>
      <c r="T24" s="200">
        <f ca="1">_xlfn.IFNA('HAVERW for table'!W64,'HAVERW for table'!W64)</f>
        <v>4.6079350957544722</v>
      </c>
      <c r="U24" s="200">
        <f ca="1">_xlfn.IFNA('HAVERW for table'!X64,'HAVERW for table'!X64)</f>
        <v>2.5704078513927335</v>
      </c>
      <c r="V24" s="199">
        <f ca="1">_xlfn.IFNA('HAVERW for table'!Y64,'HAVERW for table'!Y64)</f>
        <v>3.5721529115995754</v>
      </c>
      <c r="W24" s="200">
        <f ca="1">_xlfn.IFNA('HAVERW for table'!Z64,'HAVERW for table'!Z64)</f>
        <v>3.9965863616325192</v>
      </c>
      <c r="X24" s="200">
        <f ca="1">_xlfn.IFNA('HAVERW for table'!AA64,'HAVERW for table'!AA64)</f>
        <v>3.9388891227446177</v>
      </c>
      <c r="Y24" s="201">
        <f ca="1">_xlfn.IFNA('HAVERW for table'!AB64,'HAVERW for table'!AB64)</f>
        <v>3.1261554434616494</v>
      </c>
      <c r="Z24" s="200">
        <f ca="1">_xlfn.IFNA('HAVERW for table'!AC64,'HAVERW for table'!AC64)</f>
        <v>4.2333600412202284</v>
      </c>
      <c r="AA24" s="200">
        <f ca="1">_xlfn.IFNA('HAVERW for table'!AD64,'HAVERW for table'!AD64)</f>
        <v>4.3479831206729687</v>
      </c>
      <c r="AB24" s="200">
        <f ca="1">_xlfn.IFNA('HAVERW for table'!AE64,'HAVERW for table'!AE64)</f>
        <v>5.0804727044968123</v>
      </c>
      <c r="AC24" s="200">
        <f ca="1">_xlfn.IFNA('HAVERW for table'!AF64,'HAVERW for table'!AF64)</f>
        <v>5.0294633459476223</v>
      </c>
      <c r="AD24" s="200">
        <f ca="1">_xlfn.IFNA('HAVERW for table'!AG64,'HAVERW for table'!AG64)</f>
        <v>6.0395016055082484</v>
      </c>
      <c r="AE24" s="199">
        <f ca="1">_xlfn.IFNA('HAVERW for table'!AH64,'HAVERW for table'!AH64)</f>
        <v>5.1830343630360378</v>
      </c>
      <c r="AF24" s="200">
        <f ca="1">_xlfn.IFNA('HAVERW for table'!AI64,'HAVERW for table'!AI64)</f>
        <v>5.6762376040337008</v>
      </c>
      <c r="AG24" s="200">
        <f ca="1">_xlfn.IFNA('HAVERW for table'!AJ64,'HAVERW for table'!AJ64)</f>
        <v>4.6933026017761854</v>
      </c>
      <c r="AH24" s="201">
        <f ca="1">_xlfn.IFNA('HAVERW for table'!AK64,'HAVERW for table'!AK64)</f>
        <v>4.3371923422312282</v>
      </c>
      <c r="AI24" s="200">
        <f ca="1">_xlfn.IFNA('HAVERW for table'!AL64,'HAVERW for table'!AL64)</f>
        <v>4.8068199134430181</v>
      </c>
      <c r="AJ24" s="200">
        <f ca="1">_xlfn.IFNA('HAVERW for table'!AM64,'HAVERW for table'!AM64)</f>
        <v>5.3799538248358711</v>
      </c>
      <c r="AK24" s="200">
        <f ca="1">_xlfn.IFNA('HAVERW for table'!AN64,'HAVERW for table'!AN64)</f>
        <v>5.7522287212359116</v>
      </c>
      <c r="AL24" s="200">
        <f ca="1">_xlfn.IFNA('HAVERW for table'!AO64,'HAVERW for table'!AO64)</f>
        <v>5.5694708256154062</v>
      </c>
      <c r="AM24" s="199">
        <f ca="1">_xlfn.IFNA('HAVERW for table'!AP64,'HAVERW for table'!AP64)</f>
        <v>5.9171098423433692</v>
      </c>
      <c r="AN24" s="200">
        <f ca="1">_xlfn.IFNA('HAVERW for table'!AQ64,'HAVERW for table'!AQ64)</f>
        <v>5.7086339597826585</v>
      </c>
      <c r="AO24" s="200">
        <f ca="1">_xlfn.IFNA('HAVERW for table'!AR64,'HAVERW for table'!AR64)</f>
        <v>6.0082204494088165</v>
      </c>
      <c r="AP24" s="200">
        <f ca="1">_xlfn.IFNA('HAVERW for table'!AS64,'HAVERW for table'!AS64)</f>
        <v>6.5923683893437728</v>
      </c>
      <c r="AQ24" s="201">
        <f ca="1">_xlfn.IFNA('HAVERW for table'!AT64,'HAVERW for table'!AT64)</f>
        <v>7.3741821351048129</v>
      </c>
      <c r="AR24" s="200">
        <f ca="1">_xlfn.IFNA('HAVERW for table'!AU64,'HAVERW for table'!AU64)</f>
        <v>7.6255861122284392</v>
      </c>
      <c r="AS24" s="200">
        <f ca="1">_xlfn.IFNA('HAVERW for table'!AV64,'HAVERW for table'!AV64)</f>
        <v>7.154406049205881</v>
      </c>
      <c r="AT24" s="200">
        <f ca="1">_xlfn.IFNA('HAVERW for table'!AW64,'HAVERW for table'!AW64)</f>
        <v>6.7668285127361267</v>
      </c>
      <c r="AU24" s="201">
        <f ca="1">_xlfn.IFNA('HAVERW for table'!AX64,'HAVERW for table'!AX64)</f>
        <v>8.8239796204070853</v>
      </c>
      <c r="AV24" s="200">
        <f ca="1">_xlfn.IFNA('HAVERW for table'!AY64,'HAVERW for table'!AY64)</f>
        <v>9.5293335261212704</v>
      </c>
      <c r="AW24" s="200">
        <f ca="1">_xlfn.IFNA('HAVERW for table'!AZ64,'HAVERW for table'!AZ64)</f>
        <v>8.0802886758429224</v>
      </c>
      <c r="AX24" s="200">
        <f ca="1">_xlfn.IFNA('HAVERW for table'!BA64,'HAVERW for table'!BA64)</f>
        <v>7.5299340886440831</v>
      </c>
      <c r="AY24" s="201"/>
      <c r="AZ24" s="130"/>
      <c r="BA24" s="42"/>
      <c r="BB24" s="42"/>
      <c r="BC24" s="42"/>
      <c r="BD24" s="92"/>
      <c r="BE24" s="42"/>
      <c r="BF24" s="42"/>
      <c r="BG24" s="42"/>
      <c r="BH24" s="42"/>
      <c r="BI24" s="368">
        <f ca="1">'HAVERW for table'!BP64</f>
        <v>0.68977449027476467</v>
      </c>
      <c r="BJ24" s="369"/>
      <c r="BK24" s="370">
        <f ca="1">'HAVERW for table'!BQ64</f>
        <v>0.89403496981548192</v>
      </c>
      <c r="BL24" s="369"/>
      <c r="BM24" s="368">
        <f ca="1">'HAVERW for table'!BS64</f>
        <v>0.56304140647598322</v>
      </c>
      <c r="BN24" s="369"/>
      <c r="BO24" s="370">
        <f ca="1">'HAVERW for table'!BT64</f>
        <v>0.54648009645741602</v>
      </c>
      <c r="BP24" s="369"/>
      <c r="BQ24" s="73"/>
      <c r="BR24" s="73"/>
      <c r="BS24" s="73"/>
      <c r="BT24" s="73"/>
      <c r="BU24" s="73"/>
      <c r="BV24" s="73"/>
      <c r="BW24" s="73"/>
      <c r="BX24" s="73"/>
      <c r="BY24" s="73"/>
      <c r="BZ24" s="73"/>
      <c r="CA24" s="73"/>
      <c r="CB24" s="73"/>
      <c r="CC24" s="73"/>
      <c r="CD24" s="73"/>
      <c r="CE24" s="73"/>
      <c r="CF24" s="73"/>
      <c r="CG24" s="73"/>
      <c r="CH24" s="73"/>
      <c r="CI24" s="73"/>
      <c r="CJ24" s="73"/>
      <c r="CK24" s="73"/>
      <c r="CL24" s="73"/>
      <c r="CM24" s="73"/>
      <c r="CN24" s="73"/>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c r="DM24" s="73"/>
      <c r="DN24" s="73"/>
      <c r="DO24" s="73"/>
      <c r="DP24" s="73"/>
      <c r="DQ24" s="73"/>
      <c r="DR24" s="73"/>
      <c r="DS24" s="73"/>
      <c r="DT24" s="73"/>
      <c r="DU24" s="73"/>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M24" s="22"/>
      <c r="HN24" s="22"/>
      <c r="HO24" s="22"/>
      <c r="HP24" s="22"/>
      <c r="HQ24" s="22"/>
      <c r="HR24" s="22"/>
      <c r="HS24" s="22"/>
      <c r="HT24" s="22"/>
      <c r="HU24" s="22"/>
      <c r="HV24" s="22"/>
      <c r="HY24" s="22"/>
      <c r="HZ24" s="22"/>
      <c r="IA24" s="22"/>
      <c r="IB24" s="22"/>
      <c r="IC24" s="22"/>
      <c r="ID24" s="22"/>
      <c r="IE24" s="22"/>
      <c r="IF24" s="22"/>
      <c r="IG24" s="22"/>
    </row>
    <row r="25" spans="1:241" s="4" customFormat="1" ht="16" x14ac:dyDescent="0.35">
      <c r="B25" s="37"/>
      <c r="C25" s="202"/>
      <c r="D25" s="203" t="s">
        <v>3077</v>
      </c>
      <c r="E25" s="215">
        <f ca="1">_xlfn.IFNA('HAVERW for table'!H65,'HAVERW for table'!H65)</f>
        <v>2.1110421361467724</v>
      </c>
      <c r="F25" s="216">
        <f ca="1">_xlfn.IFNA('HAVERW for table'!I65,'HAVERW for table'!I65)</f>
        <v>2.1752153572703872</v>
      </c>
      <c r="G25" s="216">
        <f ca="1">_xlfn.IFNA('HAVERW for table'!J65,'HAVERW for table'!J65)</f>
        <v>1.9490673892560471</v>
      </c>
      <c r="H25" s="217">
        <f ca="1">_xlfn.IFNA('HAVERW for table'!K65,'HAVERW for table'!K65)</f>
        <v>1.2148230639657616</v>
      </c>
      <c r="I25" s="216">
        <f ca="1">_xlfn.IFNA('HAVERW for table'!L65,'HAVERW for table'!L65)</f>
        <v>1.9648803751834842</v>
      </c>
      <c r="J25" s="216">
        <f ca="1">_xlfn.IFNA('HAVERW for table'!M65,'HAVERW for table'!M65)</f>
        <v>9.3636600188108807E-2</v>
      </c>
      <c r="K25" s="216">
        <f ca="1">_xlfn.IFNA('HAVERW for table'!N65,'HAVERW for table'!N65)</f>
        <v>1.8987800755434836</v>
      </c>
      <c r="L25" s="216">
        <f ca="1">_xlfn.IFNA('HAVERW for table'!O65,'HAVERW for table'!O65)</f>
        <v>2.610771968103577</v>
      </c>
      <c r="M25" s="215">
        <f ca="1">_xlfn.IFNA('HAVERW for table'!P65,'HAVERW for table'!P65)</f>
        <v>2.3045661255198118</v>
      </c>
      <c r="N25" s="216">
        <f ca="1">_xlfn.IFNA('HAVERW for table'!Q65,'HAVERW for table'!Q65)</f>
        <v>2.2414342821489082</v>
      </c>
      <c r="O25" s="216">
        <f ca="1">_xlfn.IFNA('HAVERW for table'!R65,'HAVERW for table'!R65)</f>
        <v>2.401646222593087</v>
      </c>
      <c r="P25" s="216">
        <f ca="1">_xlfn.IFNA('HAVERW for table'!S65,'HAVERW for table'!S65)</f>
        <v>0.7113097061883179</v>
      </c>
      <c r="Q25" s="217">
        <f ca="1">_xlfn.IFNA('HAVERW for table'!T65,'HAVERW for table'!T65)</f>
        <v>0.91850189888412437</v>
      </c>
      <c r="R25" s="216">
        <f ca="1">_xlfn.IFNA('HAVERW for table'!U65,'HAVERW for table'!U65)</f>
        <v>2.7963512010753138</v>
      </c>
      <c r="S25" s="216">
        <f ca="1">_xlfn.IFNA('HAVERW for table'!V65,'HAVERW for table'!V65)</f>
        <v>5.2319283730853954</v>
      </c>
      <c r="T25" s="216">
        <f ca="1">_xlfn.IFNA('HAVERW for table'!W65,'HAVERW for table'!W65)</f>
        <v>4.117814897150093</v>
      </c>
      <c r="U25" s="216">
        <f ca="1">_xlfn.IFNA('HAVERW for table'!X65,'HAVERW for table'!X65)</f>
        <v>3.4188484964735357</v>
      </c>
      <c r="V25" s="215">
        <f ca="1">_xlfn.IFNA('HAVERW for table'!Y65,'HAVERW for table'!Y65)</f>
        <v>4.3714219133598018</v>
      </c>
      <c r="W25" s="216">
        <f ca="1">_xlfn.IFNA('HAVERW for table'!Z65,'HAVERW for table'!Z65)</f>
        <v>4.8048882062975888</v>
      </c>
      <c r="X25" s="216">
        <f ca="1">_xlfn.IFNA('HAVERW for table'!AA65,'HAVERW for table'!AA65)</f>
        <v>4.9619858787222162</v>
      </c>
      <c r="Y25" s="217">
        <f ca="1">_xlfn.IFNA('HAVERW for table'!AB65,'HAVERW for table'!AB65)</f>
        <v>4.1576141991308493</v>
      </c>
      <c r="Z25" s="216">
        <f ca="1">_xlfn.IFNA('HAVERW for table'!AC65,'HAVERW for table'!AC65)</f>
        <v>5.5555609010752072</v>
      </c>
      <c r="AA25" s="216">
        <f ca="1">_xlfn.IFNA('HAVERW for table'!AD65,'HAVERW for table'!AD65)</f>
        <v>5.6182676948159811</v>
      </c>
      <c r="AB25" s="216">
        <f ca="1">_xlfn.IFNA('HAVERW for table'!AE65,'HAVERW for table'!AE65)</f>
        <v>5.7235287505479047</v>
      </c>
      <c r="AC25" s="216">
        <f ca="1">_xlfn.IFNA('HAVERW for table'!AF65,'HAVERW for table'!AF65)</f>
        <v>4.8350815493669623</v>
      </c>
      <c r="AD25" s="216">
        <f ca="1">_xlfn.IFNA('HAVERW for table'!AG65,'HAVERW for table'!AG65)</f>
        <v>5.847838724604399</v>
      </c>
      <c r="AE25" s="215">
        <f ca="1">_xlfn.IFNA('HAVERW for table'!AH65,'HAVERW for table'!AH65)</f>
        <v>4.7366476089774467</v>
      </c>
      <c r="AF25" s="216">
        <f ca="1">_xlfn.IFNA('HAVERW for table'!AI65,'HAVERW for table'!AI65)</f>
        <v>4.8711945363642251</v>
      </c>
      <c r="AG25" s="216">
        <f ca="1">_xlfn.IFNA('HAVERW for table'!AJ65,'HAVERW for table'!AJ65)</f>
        <v>4.353993551108875</v>
      </c>
      <c r="AH25" s="217">
        <f ca="1">_xlfn.IFNA('HAVERW for table'!AK65,'HAVERW for table'!AK65)</f>
        <v>4.1322160748129608</v>
      </c>
      <c r="AI25" s="216">
        <f ca="1">_xlfn.IFNA('HAVERW for table'!AL65,'HAVERW for table'!AL65)</f>
        <v>4.965190779882569</v>
      </c>
      <c r="AJ25" s="216">
        <f ca="1">_xlfn.IFNA('HAVERW for table'!AM65,'HAVERW for table'!AM65)</f>
        <v>5.2818113543803422</v>
      </c>
      <c r="AK25" s="216">
        <f ca="1">_xlfn.IFNA('HAVERW for table'!AN65,'HAVERW for table'!AN65)</f>
        <v>5.2721888502871517</v>
      </c>
      <c r="AL25" s="216">
        <f ca="1">_xlfn.IFNA('HAVERW for table'!AO65,'HAVERW for table'!AO65)</f>
        <v>3.8087151869040659</v>
      </c>
      <c r="AM25" s="215">
        <f ca="1">_xlfn.IFNA('HAVERW for table'!AP65,'HAVERW for table'!AP65)</f>
        <v>6.4292551299505112</v>
      </c>
      <c r="AN25" s="216">
        <f ca="1">_xlfn.IFNA('HAVERW for table'!AQ65,'HAVERW for table'!AQ65)</f>
        <v>6.1482316343865948</v>
      </c>
      <c r="AO25" s="216">
        <f ca="1">_xlfn.IFNA('HAVERW for table'!AR65,'HAVERW for table'!AR65)</f>
        <v>6.7971369915456901</v>
      </c>
      <c r="AP25" s="216">
        <f ca="1">_xlfn.IFNA('HAVERW for table'!AS65,'HAVERW for table'!AS65)</f>
        <v>6.8586082639764596</v>
      </c>
      <c r="AQ25" s="217">
        <f ca="1">_xlfn.IFNA('HAVERW for table'!AT65,'HAVERW for table'!AT65)</f>
        <v>7.9676682577526359</v>
      </c>
      <c r="AR25" s="216">
        <f ca="1">_xlfn.IFNA('HAVERW for table'!AU65,'HAVERW for table'!AU65)</f>
        <v>8.4459928035040761</v>
      </c>
      <c r="AS25" s="216">
        <f ca="1">_xlfn.IFNA('HAVERW for table'!AV65,'HAVERW for table'!AV65)</f>
        <v>7.1631221664513784</v>
      </c>
      <c r="AT25" s="216">
        <f ca="1">_xlfn.IFNA('HAVERW for table'!AW65,'HAVERW for table'!AW65)</f>
        <v>7.810796214826988</v>
      </c>
      <c r="AU25" s="217">
        <f ca="1">_xlfn.IFNA('HAVERW for table'!AX65,'HAVERW for table'!AX65)</f>
        <v>10.282166825030695</v>
      </c>
      <c r="AV25" s="216">
        <f ca="1">_xlfn.IFNA('HAVERW for table'!AY65,'HAVERW for table'!AY65)</f>
        <v>11.083193433277527</v>
      </c>
      <c r="AW25" s="216">
        <f ca="1">_xlfn.IFNA('HAVERW for table'!AZ65,'HAVERW for table'!AZ65)</f>
        <v>9.4802923082061845</v>
      </c>
      <c r="AX25" s="216">
        <f ca="1">_xlfn.IFNA('HAVERW for table'!BA65,'HAVERW for table'!BA65)</f>
        <v>8.7161174189168591</v>
      </c>
      <c r="AY25" s="217"/>
      <c r="AZ25" s="127"/>
      <c r="BA25" s="99"/>
      <c r="BB25" s="99"/>
      <c r="BC25" s="99"/>
      <c r="BD25" s="101"/>
      <c r="BE25" s="99"/>
      <c r="BF25" s="99"/>
      <c r="BG25" s="99"/>
      <c r="BH25" s="99"/>
      <c r="BI25" s="365">
        <f ca="1">'HAVERW for table'!BP65</f>
        <v>0.74731311954314561</v>
      </c>
      <c r="BJ25" s="366"/>
      <c r="BK25" s="367">
        <f ca="1">'HAVERW for table'!BQ65</f>
        <v>0.90330051543142265</v>
      </c>
      <c r="BL25" s="366"/>
      <c r="BM25" s="365">
        <f ca="1">'HAVERW for table'!BS65</f>
        <v>0.67652122844552054</v>
      </c>
      <c r="BN25" s="366"/>
      <c r="BO25" s="367">
        <f ca="1">'HAVERW for table'!BT65</f>
        <v>0.79233731978196564</v>
      </c>
      <c r="BP25" s="366"/>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c r="DM25" s="73"/>
      <c r="DN25" s="73"/>
      <c r="DO25" s="73"/>
      <c r="DP25" s="73"/>
      <c r="DQ25" s="73"/>
      <c r="DR25" s="73"/>
      <c r="DS25" s="73"/>
      <c r="DT25" s="73"/>
      <c r="DU25" s="73"/>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M25" s="22"/>
      <c r="HN25" s="22"/>
      <c r="HO25" s="22"/>
      <c r="HP25" s="22"/>
      <c r="HQ25" s="22"/>
      <c r="HR25" s="22"/>
      <c r="HS25" s="22"/>
      <c r="HT25" s="22"/>
      <c r="HU25" s="22"/>
      <c r="HV25" s="22"/>
      <c r="HY25" s="22"/>
      <c r="HZ25" s="22"/>
      <c r="IA25" s="22"/>
      <c r="IB25" s="22"/>
      <c r="IC25" s="22"/>
      <c r="ID25" s="22"/>
      <c r="IE25" s="22"/>
      <c r="IF25" s="22"/>
      <c r="IG25" s="22"/>
    </row>
    <row r="26" spans="1:241" x14ac:dyDescent="0.35">
      <c r="B26" s="82"/>
      <c r="C26" s="205"/>
      <c r="D26" s="108" t="s">
        <v>3078</v>
      </c>
      <c r="E26" s="218"/>
      <c r="F26" s="219"/>
      <c r="G26" s="219"/>
      <c r="H26" s="209"/>
      <c r="I26" s="219"/>
      <c r="J26" s="219"/>
      <c r="K26" s="219"/>
      <c r="L26" s="219"/>
      <c r="M26" s="218"/>
      <c r="N26" s="219"/>
      <c r="O26" s="219"/>
      <c r="P26" s="219"/>
      <c r="Q26" s="209"/>
      <c r="R26" s="219"/>
      <c r="S26" s="219"/>
      <c r="T26" s="219"/>
      <c r="U26" s="219"/>
      <c r="V26" s="218"/>
      <c r="W26" s="219"/>
      <c r="X26" s="219"/>
      <c r="Y26" s="209"/>
      <c r="Z26" s="219"/>
      <c r="AA26" s="219"/>
      <c r="AB26" s="219"/>
      <c r="AC26" s="219"/>
      <c r="AD26" s="219"/>
      <c r="AE26" s="218"/>
      <c r="AF26" s="219"/>
      <c r="AG26" s="219"/>
      <c r="AH26" s="209"/>
      <c r="AI26" s="219"/>
      <c r="AJ26" s="219"/>
      <c r="AK26" s="219"/>
      <c r="AL26" s="219"/>
      <c r="AM26" s="218"/>
      <c r="AN26" s="219"/>
      <c r="AO26" s="219"/>
      <c r="AP26" s="219"/>
      <c r="AQ26" s="209"/>
      <c r="AR26" s="218"/>
      <c r="AS26" s="219"/>
      <c r="AT26" s="219"/>
      <c r="AU26" s="209"/>
      <c r="AV26" s="50"/>
      <c r="AW26" s="50"/>
      <c r="AX26" s="50"/>
      <c r="AY26" s="96"/>
      <c r="AZ26" s="132"/>
      <c r="BA26" s="50"/>
      <c r="BB26" s="50"/>
      <c r="BC26" s="50"/>
      <c r="BD26" s="96"/>
      <c r="BE26" s="50"/>
      <c r="BF26" s="50"/>
      <c r="BG26" s="50"/>
      <c r="BH26" s="50"/>
      <c r="BI26" s="226"/>
      <c r="BJ26" s="227"/>
      <c r="BK26" s="50"/>
      <c r="BL26" s="96"/>
      <c r="BM26" s="226"/>
      <c r="BN26" s="227"/>
      <c r="BO26" s="50"/>
      <c r="BP26" s="96"/>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4"/>
      <c r="HM26" s="22"/>
      <c r="HN26" s="22"/>
      <c r="HO26" s="22"/>
      <c r="HP26" s="22"/>
      <c r="HQ26" s="22"/>
      <c r="HR26" s="22"/>
      <c r="HS26" s="22"/>
      <c r="HT26" s="22"/>
      <c r="HU26" s="22"/>
      <c r="HV26" s="22"/>
      <c r="HW26" s="4"/>
      <c r="HX26" s="4"/>
      <c r="HY26" s="22"/>
      <c r="HZ26" s="22"/>
      <c r="IA26" s="22"/>
      <c r="IB26" s="22"/>
      <c r="IC26" s="22"/>
      <c r="ID26" s="22"/>
      <c r="IE26" s="22"/>
      <c r="IF26" s="22"/>
      <c r="IG26" s="22"/>
    </row>
    <row r="27" spans="1:241" s="4" customFormat="1" ht="15" customHeight="1" x14ac:dyDescent="0.35">
      <c r="B27" s="37"/>
      <c r="C27" s="197"/>
      <c r="D27" s="198" t="s">
        <v>3041</v>
      </c>
      <c r="E27" s="199">
        <f ca="1">_xlfn.IFNA('HAVERW for table'!H67,'HAVERW for table'!H67)</f>
        <v>-0.61704962386417672</v>
      </c>
      <c r="F27" s="200">
        <f ca="1">_xlfn.IFNA('HAVERW for table'!I67,'HAVERW for table'!I67)</f>
        <v>-0.82059636334887132</v>
      </c>
      <c r="G27" s="200">
        <f ca="1">_xlfn.IFNA('HAVERW for table'!J67,'HAVERW for table'!J67)</f>
        <v>-0.24304978145694245</v>
      </c>
      <c r="H27" s="201">
        <f ca="1">_xlfn.IFNA('HAVERW for table'!K67,'HAVERW for table'!K67)</f>
        <v>-0.33217553467453786</v>
      </c>
      <c r="I27" s="200">
        <f ca="1">_xlfn.IFNA('HAVERW for table'!L67,'HAVERW for table'!L67)</f>
        <v>-0.14231677622966438</v>
      </c>
      <c r="J27" s="200">
        <f ca="1">_xlfn.IFNA('HAVERW for table'!M67,'HAVERW for table'!M67)</f>
        <v>0.24124296670575981</v>
      </c>
      <c r="K27" s="200">
        <f ca="1">_xlfn.IFNA('HAVERW for table'!N67,'HAVERW for table'!N67)</f>
        <v>0.92019872070922881</v>
      </c>
      <c r="L27" s="200">
        <f ca="1">_xlfn.IFNA('HAVERW for table'!O67,'HAVERW for table'!O67)</f>
        <v>0.36555919517639529</v>
      </c>
      <c r="M27" s="199">
        <f ca="1">_xlfn.IFNA('HAVERW for table'!P67,'HAVERW for table'!P67)</f>
        <v>0.55372406911588323</v>
      </c>
      <c r="N27" s="200">
        <f ca="1">_xlfn.IFNA('HAVERW for table'!Q67,'HAVERW for table'!Q67)</f>
        <v>0.21003204054516614</v>
      </c>
      <c r="O27" s="200">
        <f ca="1">_xlfn.IFNA('HAVERW for table'!R67,'HAVERW for table'!R67)</f>
        <v>-0.25580798829641965</v>
      </c>
      <c r="P27" s="200">
        <f ca="1">_xlfn.IFNA('HAVERW for table'!S67,'HAVERW for table'!S67)</f>
        <v>-0.48429107677623889</v>
      </c>
      <c r="Q27" s="201">
        <f ca="1">_xlfn.IFNA('HAVERW for table'!T67,'HAVERW for table'!T67)</f>
        <v>0.7874851317329189</v>
      </c>
      <c r="R27" s="200">
        <f ca="1">_xlfn.IFNA('HAVERW for table'!U67,'HAVERW for table'!U67)</f>
        <v>0.46242258552085569</v>
      </c>
      <c r="S27" s="200">
        <f ca="1">_xlfn.IFNA('HAVERW for table'!V67,'HAVERW for table'!V67)</f>
        <v>0.39160106369779157</v>
      </c>
      <c r="T27" s="200">
        <f ca="1">_xlfn.IFNA('HAVERW for table'!W67,'HAVERW for table'!W67)</f>
        <v>0.71762253584282287</v>
      </c>
      <c r="U27" s="200">
        <f ca="1">_xlfn.IFNA('HAVERW for table'!X67,'HAVERW for table'!X67)</f>
        <v>0.44793294440035947</v>
      </c>
      <c r="V27" s="199">
        <f ca="1">_xlfn.IFNA('HAVERW for table'!Y67,'HAVERW for table'!Y67)</f>
        <v>1.093662094437635</v>
      </c>
      <c r="W27" s="200">
        <f ca="1">_xlfn.IFNA('HAVERW for table'!Z67,'HAVERW for table'!Z67)</f>
        <v>0.89637931207246624</v>
      </c>
      <c r="X27" s="200">
        <f ca="1">_xlfn.IFNA('HAVERW for table'!AA67,'HAVERW for table'!AA67)</f>
        <v>0.77510442703542481</v>
      </c>
      <c r="Y27" s="201">
        <f ca="1">_xlfn.IFNA('HAVERW for table'!AB67,'HAVERW for table'!AB67)</f>
        <v>0.95758692553028224</v>
      </c>
      <c r="Z27" s="200">
        <f ca="1">_xlfn.IFNA('HAVERW for table'!AC67,'HAVERW for table'!AC67)</f>
        <v>1.4489776481831285</v>
      </c>
      <c r="AA27" s="200">
        <f ca="1">_xlfn.IFNA('HAVERW for table'!AD67,'HAVERW for table'!AD67)</f>
        <v>0.33074331020450848</v>
      </c>
      <c r="AB27" s="200">
        <f ca="1">_xlfn.IFNA('HAVERW for table'!AE67,'HAVERW for table'!AE67)</f>
        <v>0.5314751128280395</v>
      </c>
      <c r="AC27" s="200">
        <f ca="1">_xlfn.IFNA('HAVERW for table'!AF67,'HAVERW for table'!AF67)</f>
        <v>0.96301116860085689</v>
      </c>
      <c r="AD27" s="200">
        <f ca="1">_xlfn.IFNA('HAVERW for table'!AG67,'HAVERW for table'!AG67)</f>
        <v>0.25438264532356708</v>
      </c>
      <c r="AE27" s="199">
        <f ca="1">_xlfn.IFNA('HAVERW for table'!AH67,'HAVERW for table'!AH67)</f>
        <v>-0.25738482483065972</v>
      </c>
      <c r="AF27" s="200">
        <f ca="1">_xlfn.IFNA('HAVERW for table'!AI67,'HAVERW for table'!AI67)</f>
        <v>0.48672062406090522</v>
      </c>
      <c r="AG27" s="200">
        <f ca="1">_xlfn.IFNA('HAVERW for table'!AJ67,'HAVERW for table'!AJ67)</f>
        <v>0.53051952892933063</v>
      </c>
      <c r="AH27" s="201">
        <f ca="1">_xlfn.IFNA('HAVERW for table'!AK67,'HAVERW for table'!AK67)</f>
        <v>0.91946214277470439</v>
      </c>
      <c r="AI27" s="200">
        <f ca="1">_xlfn.IFNA('HAVERW for table'!AL67,'HAVERW for table'!AL67)</f>
        <v>0.38162147268729962</v>
      </c>
      <c r="AJ27" s="200">
        <f ca="1">_xlfn.IFNA('HAVERW for table'!AM67,'HAVERW for table'!AM67)</f>
        <v>-2.6755466976189895E-2</v>
      </c>
      <c r="AK27" s="200">
        <f ca="1">_xlfn.IFNA('HAVERW for table'!AN67,'HAVERW for table'!AN67)</f>
        <v>-0.36693848821958774</v>
      </c>
      <c r="AL27" s="200">
        <f ca="1">_xlfn.IFNA('HAVERW for table'!AO67,'HAVERW for table'!AO67)</f>
        <v>-4.7366507709238205E-2</v>
      </c>
      <c r="AM27" s="199">
        <f ca="1">_xlfn.IFNA('HAVERW for table'!AP67,'HAVERW for table'!AP67)</f>
        <v>-0.1644507434744481</v>
      </c>
      <c r="AN27" s="200">
        <f ca="1">_xlfn.IFNA('HAVERW for table'!AQ67,'HAVERW for table'!AQ67)</f>
        <v>-0.61543212685746718</v>
      </c>
      <c r="AO27" s="200">
        <f ca="1">_xlfn.IFNA('HAVERW for table'!AR67,'HAVERW for table'!AR67)</f>
        <v>0.74105581297297596</v>
      </c>
      <c r="AP27" s="200">
        <f ca="1">_xlfn.IFNA('HAVERW for table'!AS67,'HAVERW for table'!AS67)</f>
        <v>-0.56862828450698988</v>
      </c>
      <c r="AQ27" s="201">
        <f ca="1">_xlfn.IFNA('HAVERW for table'!AT67,'HAVERW for table'!AT67)</f>
        <v>-1.2126284797703006</v>
      </c>
      <c r="AR27" s="199">
        <f ca="1">_xlfn.IFNA('HAVERW for table'!AU67,'HAVERW for table'!AU67)</f>
        <v>-1.4279514483114319</v>
      </c>
      <c r="AS27" s="200">
        <f ca="1">_xlfn.IFNA('HAVERW for table'!AV67,'HAVERW for table'!AV67)</f>
        <v>-0.88783710002898064</v>
      </c>
      <c r="AT27" s="200">
        <f ca="1">_xlfn.IFNA('HAVERW for table'!AW67,'HAVERW for table'!AW67)</f>
        <v>-0.51492841350658813</v>
      </c>
      <c r="AU27" s="201">
        <f ca="1">_xlfn.IFNA('HAVERW for table'!AX67,'HAVERW for table'!AX67)</f>
        <v>-0.52071381572233355</v>
      </c>
      <c r="AV27" s="199">
        <f ca="1">_xlfn.IFNA('HAVERW for table'!AY67,'HAVERW for table'!AY67)</f>
        <v>-0.41740682273876084</v>
      </c>
      <c r="AW27" s="200">
        <f ca="1">_xlfn.IFNA('HAVERW for table'!AZ67,'HAVERW for table'!AZ67)</f>
        <v>-0.43046167527500701</v>
      </c>
      <c r="AX27" s="200">
        <f ca="1">_xlfn.IFNA('HAVERW for table'!BA67,'HAVERW for table'!BA67)</f>
        <v>-0.6794726316908829</v>
      </c>
      <c r="AY27" s="201">
        <f ca="1">_xlfn.IFNA('HAVERW for table'!BB67,'HAVERW for table'!BB67)</f>
        <v>-0.72643806769284469</v>
      </c>
      <c r="AZ27" s="199">
        <f ca="1">_xlfn.IFNA('HAVERW for table'!BC67,'HAVERW for table'!BC67)</f>
        <v>-0.47195841108561876</v>
      </c>
      <c r="BA27" s="200">
        <f ca="1">_xlfn.IFNA('HAVERW for table'!BD67,'HAVERW for table'!BD67)</f>
        <v>-0.86946650098880174</v>
      </c>
      <c r="BB27" s="200">
        <f>_xlfn.IFNA('HAVERW for table'!BE67,'HAVERW for table'!BE67)</f>
        <v>0</v>
      </c>
      <c r="BC27" s="42"/>
      <c r="BD27" s="92"/>
      <c r="BE27" s="42"/>
      <c r="BF27" s="42"/>
      <c r="BG27" s="42"/>
      <c r="BH27" s="42"/>
      <c r="BI27" s="368">
        <f ca="1">'HAVERW for table'!BP67</f>
        <v>0.12763803562012524</v>
      </c>
      <c r="BJ27" s="369"/>
      <c r="BK27" s="370"/>
      <c r="BL27" s="369"/>
      <c r="BM27" s="368">
        <f ca="1">'HAVERW for table'!BS67</f>
        <v>9.8346843836167513E-2</v>
      </c>
      <c r="BN27" s="369"/>
      <c r="BO27" s="370"/>
      <c r="BP27" s="369"/>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CP27" s="73"/>
      <c r="CQ27" s="73"/>
      <c r="CR27" s="73"/>
      <c r="CS27" s="73"/>
      <c r="CT27" s="73"/>
      <c r="CU27" s="73"/>
      <c r="CV27" s="73"/>
      <c r="CW27" s="73"/>
      <c r="CX27" s="73"/>
      <c r="CY27" s="73"/>
      <c r="CZ27" s="73"/>
      <c r="DA27" s="73"/>
      <c r="DB27" s="73"/>
      <c r="DC27" s="73"/>
      <c r="DD27" s="73"/>
      <c r="DE27" s="73"/>
      <c r="DF27" s="73"/>
      <c r="DG27" s="73"/>
      <c r="DH27" s="73"/>
      <c r="DI27" s="73"/>
      <c r="DJ27" s="73"/>
      <c r="DK27" s="73"/>
      <c r="DL27" s="73"/>
      <c r="DM27" s="73"/>
      <c r="DN27" s="73"/>
      <c r="DO27" s="73"/>
      <c r="DP27" s="73"/>
      <c r="DQ27" s="73"/>
      <c r="DR27" s="73"/>
      <c r="DS27" s="73"/>
      <c r="DT27" s="73"/>
      <c r="DU27" s="73"/>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M27" s="22"/>
      <c r="HN27" s="22"/>
      <c r="HO27" s="22"/>
      <c r="HP27" s="22"/>
      <c r="HQ27" s="22"/>
      <c r="HR27" s="22"/>
      <c r="HS27" s="22"/>
      <c r="HT27" s="22"/>
      <c r="HU27" s="22"/>
      <c r="HV27" s="22"/>
      <c r="HY27" s="22"/>
      <c r="HZ27" s="22"/>
      <c r="IA27" s="22"/>
      <c r="IB27" s="22"/>
      <c r="IC27" s="22"/>
      <c r="ID27" s="22"/>
      <c r="IE27" s="22"/>
      <c r="IF27" s="22"/>
      <c r="IG27" s="22"/>
    </row>
    <row r="28" spans="1:241" s="4" customFormat="1" ht="16" x14ac:dyDescent="0.35">
      <c r="B28" s="37"/>
      <c r="C28" s="197"/>
      <c r="D28" s="198" t="s">
        <v>404</v>
      </c>
      <c r="E28" s="199">
        <f ca="1">_xlfn.IFNA('HAVERW for table'!H68,'HAVERW for table'!H68)</f>
        <v>0.72125149978987224</v>
      </c>
      <c r="F28" s="200">
        <f ca="1">_xlfn.IFNA('HAVERW for table'!I68,'HAVERW for table'!I68)</f>
        <v>0.64165793694067574</v>
      </c>
      <c r="G28" s="200">
        <f ca="1">_xlfn.IFNA('HAVERW for table'!J68,'HAVERW for table'!J68)</f>
        <v>1.340489312821987</v>
      </c>
      <c r="H28" s="201">
        <f ca="1">_xlfn.IFNA('HAVERW for table'!K68,'HAVERW for table'!K68)</f>
        <v>2.1616903545978579</v>
      </c>
      <c r="I28" s="200">
        <f ca="1">_xlfn.IFNA('HAVERW for table'!L68,'HAVERW for table'!L68)</f>
        <v>3.6349681912385479</v>
      </c>
      <c r="J28" s="200">
        <f ca="1">_xlfn.IFNA('HAVERW for table'!M68,'HAVERW for table'!M68)</f>
        <v>-1.480346484061511</v>
      </c>
      <c r="K28" s="200">
        <f ca="1">_xlfn.IFNA('HAVERW for table'!N68,'HAVERW for table'!N68)</f>
        <v>-1.6256652745799585</v>
      </c>
      <c r="L28" s="200">
        <f ca="1">_xlfn.IFNA('HAVERW for table'!O68,'HAVERW for table'!O68)</f>
        <v>-1.7690872849196511</v>
      </c>
      <c r="M28" s="199">
        <f ca="1">_xlfn.IFNA('HAVERW for table'!P68,'HAVERW for table'!P68)</f>
        <v>1.5886641698808222</v>
      </c>
      <c r="N28" s="200">
        <f ca="1">_xlfn.IFNA('HAVERW for table'!Q68,'HAVERW for table'!Q68)</f>
        <v>-7.3949452454990863E-2</v>
      </c>
      <c r="O28" s="200">
        <f ca="1">_xlfn.IFNA('HAVERW for table'!R68,'HAVERW for table'!R68)</f>
        <v>-1.8371447489704924</v>
      </c>
      <c r="P28" s="200">
        <f ca="1">_xlfn.IFNA('HAVERW for table'!S68,'HAVERW for table'!S68)</f>
        <v>-0.64996026511207217</v>
      </c>
      <c r="Q28" s="201">
        <f ca="1">_xlfn.IFNA('HAVERW for table'!T68,'HAVERW for table'!T68)</f>
        <v>-0.88868534697442902</v>
      </c>
      <c r="R28" s="200">
        <f ca="1">_xlfn.IFNA('HAVERW for table'!U68,'HAVERW for table'!U68)</f>
        <v>-2.4335620854107582</v>
      </c>
      <c r="S28" s="200">
        <f ca="1">_xlfn.IFNA('HAVERW for table'!V68,'HAVERW for table'!V68)</f>
        <v>-2.0927628627431236</v>
      </c>
      <c r="T28" s="200">
        <f ca="1">_xlfn.IFNA('HAVERW for table'!W68,'HAVERW for table'!W68)</f>
        <v>-1.5833729340809892</v>
      </c>
      <c r="U28" s="200">
        <f ca="1">_xlfn.IFNA('HAVERW for table'!X68,'HAVERW for table'!X68)</f>
        <v>-1.2204417989842875</v>
      </c>
      <c r="V28" s="199">
        <f ca="1">_xlfn.IFNA('HAVERW for table'!Y68,'HAVERW for table'!Y68)</f>
        <v>-1.0587759680261799</v>
      </c>
      <c r="W28" s="200">
        <f ca="1">_xlfn.IFNA('HAVERW for table'!Z68,'HAVERW for table'!Z68)</f>
        <v>-0.75101943594581777</v>
      </c>
      <c r="X28" s="200">
        <f ca="1">_xlfn.IFNA('HAVERW for table'!AA68,'HAVERW for table'!AA68)</f>
        <v>-1.1062137086153996</v>
      </c>
      <c r="Y28" s="201">
        <f ca="1">_xlfn.IFNA('HAVERW for table'!AB68,'HAVERW for table'!AB68)</f>
        <v>0.102065688740549</v>
      </c>
      <c r="Z28" s="200">
        <f ca="1">_xlfn.IFNA('HAVERW for table'!AC68,'HAVERW for table'!AC68)</f>
        <v>-1.5886519142248241</v>
      </c>
      <c r="AA28" s="200">
        <f ca="1">_xlfn.IFNA('HAVERW for table'!AD68,'HAVERW for table'!AD68)</f>
        <v>-0.47250531987237449</v>
      </c>
      <c r="AB28" s="200">
        <f ca="1">_xlfn.IFNA('HAVERW for table'!AE68,'HAVERW for table'!AE68)</f>
        <v>1.0787295765710265</v>
      </c>
      <c r="AC28" s="200">
        <f ca="1">_xlfn.IFNA('HAVERW for table'!AF68,'HAVERW for table'!AF68)</f>
        <v>-1.5045398428419319</v>
      </c>
      <c r="AD28" s="200">
        <f ca="1">_xlfn.IFNA('HAVERW for table'!AG68,'HAVERW for table'!AG68)</f>
        <v>-0.53913521641488515</v>
      </c>
      <c r="AE28" s="199">
        <f ca="1">_xlfn.IFNA('HAVERW for table'!AH68,'HAVERW for table'!AH68)</f>
        <v>0.74233385790642203</v>
      </c>
      <c r="AF28" s="200">
        <f ca="1">_xlfn.IFNA('HAVERW for table'!AI68,'HAVERW for table'!AI68)</f>
        <v>3.9476729546075798E-2</v>
      </c>
      <c r="AG28" s="200">
        <f ca="1">_xlfn.IFNA('HAVERW for table'!AJ68,'HAVERW for table'!AJ68)</f>
        <v>-1.186346420205427</v>
      </c>
      <c r="AH28" s="201">
        <f ca="1">_xlfn.IFNA('HAVERW for table'!AK68,'HAVERW for table'!AK68)</f>
        <v>-1.1100176051663588</v>
      </c>
      <c r="AI28" s="200">
        <f ca="1">_xlfn.IFNA('HAVERW for table'!AL68,'HAVERW for table'!AL68)</f>
        <v>1.0102268681929529</v>
      </c>
      <c r="AJ28" s="200">
        <f ca="1">_xlfn.IFNA('HAVERW for table'!AM68,'HAVERW for table'!AM68)</f>
        <v>-0.47639249095038461</v>
      </c>
      <c r="AK28" s="200">
        <f ca="1">_xlfn.IFNA('HAVERW for table'!AN68,'HAVERW for table'!AN68)</f>
        <v>-1.5918096643873361</v>
      </c>
      <c r="AL28" s="200">
        <f ca="1">_xlfn.IFNA('HAVERW for table'!AO68,'HAVERW for table'!AO68)</f>
        <v>-1.9598792624975321</v>
      </c>
      <c r="AM28" s="199">
        <f ca="1">_xlfn.IFNA('HAVERW for table'!AP68,'HAVERW for table'!AP68)</f>
        <v>-0.87670752311602629</v>
      </c>
      <c r="AN28" s="200">
        <f ca="1">_xlfn.IFNA('HAVERW for table'!AQ68,'HAVERW for table'!AQ68)</f>
        <v>9.009292047045335E-2</v>
      </c>
      <c r="AO28" s="200">
        <f ca="1">_xlfn.IFNA('HAVERW for table'!AR68,'HAVERW for table'!AR68)</f>
        <v>0.56632221323216803</v>
      </c>
      <c r="AP28" s="200">
        <f ca="1">_xlfn.IFNA('HAVERW for table'!AS68,'HAVERW for table'!AS68)</f>
        <v>-0.22607935268968224</v>
      </c>
      <c r="AQ28" s="201">
        <f ca="1">_xlfn.IFNA('HAVERW for table'!AT68,'HAVERW for table'!AT68)</f>
        <v>1.392952175715952</v>
      </c>
      <c r="AR28" s="199">
        <f ca="1">_xlfn.IFNA('HAVERW for table'!AU68,'HAVERW for table'!AU68)</f>
        <v>1.7079755672363184</v>
      </c>
      <c r="AS28" s="200">
        <f ca="1">_xlfn.IFNA('HAVERW for table'!AV68,'HAVERW for table'!AV68)</f>
        <v>0.44692024517762308</v>
      </c>
      <c r="AT28" s="200">
        <f ca="1">_xlfn.IFNA('HAVERW for table'!AW68,'HAVERW for table'!AW68)</f>
        <v>-1.3155889039557016</v>
      </c>
      <c r="AU28" s="201">
        <f ca="1">_xlfn.IFNA('HAVERW for table'!AX68,'HAVERW for table'!AX68)</f>
        <v>-0.45778111431020352</v>
      </c>
      <c r="AV28" s="199">
        <f ca="1">_xlfn.IFNA('HAVERW for table'!AY68,'HAVERW for table'!AY68)</f>
        <v>0.36545528354788864</v>
      </c>
      <c r="AW28" s="200">
        <f ca="1">_xlfn.IFNA('HAVERW for table'!AZ68,'HAVERW for table'!AZ68)</f>
        <v>2.6637486077182362</v>
      </c>
      <c r="AX28" s="200">
        <f ca="1">_xlfn.IFNA('HAVERW for table'!BA68,'HAVERW for table'!BA68)</f>
        <v>-1.8643132766065842</v>
      </c>
      <c r="AY28" s="201">
        <f ca="1">_xlfn.IFNA('HAVERW for table'!BB68,'HAVERW for table'!BB68)</f>
        <v>-1.8146572185391325</v>
      </c>
      <c r="AZ28" s="199">
        <f ca="1">_xlfn.IFNA('HAVERW for table'!BC68,'HAVERW for table'!BC68)</f>
        <v>-1.2203918566713625</v>
      </c>
      <c r="BA28" s="200">
        <f ca="1">_xlfn.IFNA('HAVERW for table'!BD68,'HAVERW for table'!BD68)</f>
        <v>3.7535479807736687</v>
      </c>
      <c r="BB28" s="200">
        <f ca="1">_xlfn.IFNA('HAVERW for table'!BE68,'HAVERW for table'!BE68)</f>
        <v>2.0954709102697158</v>
      </c>
      <c r="BC28" s="42"/>
      <c r="BD28" s="92"/>
      <c r="BE28" s="42"/>
      <c r="BF28" s="42"/>
      <c r="BG28" s="42"/>
      <c r="BH28" s="42"/>
      <c r="BI28" s="368">
        <f ca="1">'HAVERW for table'!BP68</f>
        <v>2.1939153890724629E-3</v>
      </c>
      <c r="BJ28" s="369"/>
      <c r="BK28" s="370"/>
      <c r="BL28" s="369"/>
      <c r="BM28" s="368">
        <f ca="1">'HAVERW for table'!BS68</f>
        <v>6.2986345340403496E-2</v>
      </c>
      <c r="BN28" s="369"/>
      <c r="BO28" s="370"/>
      <c r="BP28" s="369"/>
      <c r="BQ28" s="73"/>
      <c r="BR28" s="73"/>
      <c r="BS28" s="73"/>
      <c r="BT28" s="73"/>
      <c r="BU28" s="73"/>
      <c r="BV28" s="73"/>
      <c r="BW28" s="73"/>
      <c r="BX28" s="73"/>
      <c r="BY28" s="73"/>
      <c r="BZ28" s="73"/>
      <c r="CA28" s="73"/>
      <c r="CB28" s="73"/>
      <c r="CC28" s="73"/>
      <c r="CD28" s="73"/>
      <c r="CE28" s="73"/>
      <c r="CF28" s="73"/>
      <c r="CG28" s="73"/>
      <c r="CH28" s="73"/>
      <c r="CI28" s="73"/>
      <c r="CJ28" s="73"/>
      <c r="CK28" s="73"/>
      <c r="CL28" s="73"/>
      <c r="CM28" s="73"/>
      <c r="CN28" s="73"/>
      <c r="CO28" s="73"/>
      <c r="CP28" s="73"/>
      <c r="CQ28" s="73"/>
      <c r="CR28" s="73"/>
      <c r="CS28" s="73"/>
      <c r="CT28" s="73"/>
      <c r="CU28" s="73"/>
      <c r="CV28" s="73"/>
      <c r="CW28" s="73"/>
      <c r="CX28" s="73"/>
      <c r="CY28" s="73"/>
      <c r="CZ28" s="73"/>
      <c r="DA28" s="73"/>
      <c r="DB28" s="73"/>
      <c r="DC28" s="73"/>
      <c r="DD28" s="73"/>
      <c r="DE28" s="73"/>
      <c r="DF28" s="73"/>
      <c r="DG28" s="73"/>
      <c r="DH28" s="73"/>
      <c r="DI28" s="73"/>
      <c r="DJ28" s="73"/>
      <c r="DK28" s="73"/>
      <c r="DL28" s="73"/>
      <c r="DM28" s="73"/>
      <c r="DN28" s="73"/>
      <c r="DO28" s="73"/>
      <c r="DP28" s="73"/>
      <c r="DQ28" s="73"/>
      <c r="DR28" s="73"/>
      <c r="DS28" s="73"/>
      <c r="DT28" s="73"/>
      <c r="DU28" s="73"/>
      <c r="DV28" s="22"/>
      <c r="DW28" s="22"/>
      <c r="DX28" s="22"/>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2"/>
      <c r="FD28" s="22"/>
      <c r="FE28" s="22"/>
      <c r="FF28" s="22"/>
      <c r="FG28" s="22"/>
      <c r="FH28" s="22"/>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2"/>
      <c r="GN28" s="22"/>
      <c r="GO28" s="22"/>
      <c r="GP28" s="22"/>
      <c r="GQ28" s="22"/>
      <c r="GR28" s="22"/>
      <c r="GS28" s="22"/>
      <c r="GT28" s="22"/>
      <c r="GU28" s="22"/>
      <c r="GV28" s="22"/>
      <c r="GW28" s="22"/>
      <c r="GX28" s="22"/>
      <c r="GY28" s="22"/>
      <c r="GZ28" s="22"/>
      <c r="HA28" s="22"/>
      <c r="HB28" s="22"/>
      <c r="HC28" s="22"/>
      <c r="HD28" s="22"/>
      <c r="HE28" s="22"/>
      <c r="HF28" s="22"/>
      <c r="HG28" s="22"/>
      <c r="HH28" s="22"/>
      <c r="HI28" s="22"/>
      <c r="HJ28" s="22"/>
      <c r="HK28" s="22"/>
      <c r="HM28" s="22"/>
      <c r="HN28" s="22"/>
      <c r="HO28" s="22"/>
      <c r="HP28" s="22"/>
      <c r="HQ28" s="22"/>
      <c r="HR28" s="22"/>
      <c r="HS28" s="22"/>
      <c r="HT28" s="22"/>
      <c r="HU28" s="22"/>
      <c r="HV28" s="22"/>
      <c r="HY28" s="22"/>
      <c r="HZ28" s="22"/>
      <c r="IA28" s="22"/>
      <c r="IB28" s="22"/>
      <c r="IC28" s="22"/>
      <c r="ID28" s="22"/>
      <c r="IE28" s="22"/>
      <c r="IF28" s="22"/>
      <c r="IG28" s="22"/>
    </row>
    <row r="29" spans="1:241" s="4" customFormat="1" ht="15" customHeight="1" x14ac:dyDescent="0.35">
      <c r="B29" s="37"/>
      <c r="C29" s="197"/>
      <c r="D29" s="198" t="s">
        <v>3042</v>
      </c>
      <c r="E29" s="199">
        <f ca="1">_xlfn.IFNA('HAVERW for table'!H69,'HAVERW for table'!H69)</f>
        <v>-1.4062088551419698</v>
      </c>
      <c r="F29" s="200">
        <f ca="1">_xlfn.IFNA('HAVERW for table'!I69,'HAVERW for table'!I69)</f>
        <v>-0.98202240174960365</v>
      </c>
      <c r="G29" s="200">
        <f ca="1">_xlfn.IFNA('HAVERW for table'!J69,'HAVERW for table'!J69)</f>
        <v>-0.74835945146063165</v>
      </c>
      <c r="H29" s="201">
        <f ca="1">_xlfn.IFNA('HAVERW for table'!K69,'HAVERW for table'!K69)</f>
        <v>-0.64911336809498521</v>
      </c>
      <c r="I29" s="200">
        <f ca="1">_xlfn.IFNA('HAVERW for table'!L69,'HAVERW for table'!L69)</f>
        <v>-1.68246793464189</v>
      </c>
      <c r="J29" s="200">
        <f ca="1">_xlfn.IFNA('HAVERW for table'!M69,'HAVERW for table'!M69)</f>
        <v>-1.8435617141195211</v>
      </c>
      <c r="K29" s="200">
        <f ca="1">_xlfn.IFNA('HAVERW for table'!N69,'HAVERW for table'!N69)</f>
        <v>-2.1504639273885435</v>
      </c>
      <c r="L29" s="200">
        <f ca="1">_xlfn.IFNA('HAVERW for table'!O69,'HAVERW for table'!O69)</f>
        <v>-1.7887952622768748</v>
      </c>
      <c r="M29" s="199">
        <f ca="1">_xlfn.IFNA('HAVERW for table'!P69,'HAVERW for table'!P69)</f>
        <v>-2.5534247585720533</v>
      </c>
      <c r="N29" s="200">
        <f ca="1">_xlfn.IFNA('HAVERW for table'!Q69,'HAVERW for table'!Q69)</f>
        <v>-2.425237937757811</v>
      </c>
      <c r="O29" s="200">
        <f ca="1">_xlfn.IFNA('HAVERW for table'!R69,'HAVERW for table'!R69)</f>
        <v>-4.2724828302996318</v>
      </c>
      <c r="P29" s="200">
        <f ca="1">_xlfn.IFNA('HAVERW for table'!S69,'HAVERW for table'!S69)</f>
        <v>-6.4420420559907949</v>
      </c>
      <c r="Q29" s="201">
        <f ca="1">_xlfn.IFNA('HAVERW for table'!T69,'HAVERW for table'!T69)</f>
        <v>-6.0486979529582277</v>
      </c>
      <c r="R29" s="200">
        <f ca="1">_xlfn.IFNA('HAVERW for table'!U69,'HAVERW for table'!U69)</f>
        <v>-6.9153444542896647</v>
      </c>
      <c r="S29" s="200">
        <f ca="1">_xlfn.IFNA('HAVERW for table'!V69,'HAVERW for table'!V69)</f>
        <v>-5.4712233883237404</v>
      </c>
      <c r="T29" s="200">
        <f ca="1">_xlfn.IFNA('HAVERW for table'!W69,'HAVERW for table'!W69)</f>
        <v>-2.9208525942147952</v>
      </c>
      <c r="U29" s="200">
        <f ca="1">_xlfn.IFNA('HAVERW for table'!X69,'HAVERW for table'!X69)</f>
        <v>-2.90274199506048</v>
      </c>
      <c r="V29" s="199">
        <f ca="1">_xlfn.IFNA('HAVERW for table'!Y69,'HAVERW for table'!Y69)</f>
        <v>-3.4796551311211847</v>
      </c>
      <c r="W29" s="200">
        <f ca="1">_xlfn.IFNA('HAVERW for table'!Z69,'HAVERW for table'!Z69)</f>
        <v>-2.140720425043523</v>
      </c>
      <c r="X29" s="200">
        <f ca="1">_xlfn.IFNA('HAVERW for table'!AA69,'HAVERW for table'!AA69)</f>
        <v>-0.56611249217075998</v>
      </c>
      <c r="Y29" s="201">
        <f ca="1">_xlfn.IFNA('HAVERW for table'!AB69,'HAVERW for table'!AB69)</f>
        <v>-1.5919511600686238</v>
      </c>
      <c r="Z29" s="200">
        <f ca="1">_xlfn.IFNA('HAVERW for table'!AC69,'HAVERW for table'!AC69)</f>
        <v>-1.7479196399855852</v>
      </c>
      <c r="AA29" s="200">
        <f ca="1">_xlfn.IFNA('HAVERW for table'!AD69,'HAVERW for table'!AD69)</f>
        <v>-2.160388535725108</v>
      </c>
      <c r="AB29" s="200">
        <f ca="1">_xlfn.IFNA('HAVERW for table'!AE69,'HAVERW for table'!AE69)</f>
        <v>-2.5700321779965596</v>
      </c>
      <c r="AC29" s="200">
        <f ca="1">_xlfn.IFNA('HAVERW for table'!AF69,'HAVERW for table'!AF69)</f>
        <v>-0.75022484317352611</v>
      </c>
      <c r="AD29" s="200">
        <f ca="1">_xlfn.IFNA('HAVERW for table'!AG69,'HAVERW for table'!AG69)</f>
        <v>-1.5479605147227931</v>
      </c>
      <c r="AE29" s="199">
        <f ca="1">_xlfn.IFNA('HAVERW for table'!AH69,'HAVERW for table'!AH69)</f>
        <v>-1.8532146634687723</v>
      </c>
      <c r="AF29" s="200">
        <f ca="1">_xlfn.IFNA('HAVERW for table'!AI69,'HAVERW for table'!AI69)</f>
        <v>-0.6599072851909572</v>
      </c>
      <c r="AG29" s="200">
        <f ca="1">_xlfn.IFNA('HAVERW for table'!AJ69,'HAVERW for table'!AJ69)</f>
        <v>-3.3861138864891469</v>
      </c>
      <c r="AH29" s="201">
        <f ca="1">_xlfn.IFNA('HAVERW for table'!AK69,'HAVERW for table'!AK69)</f>
        <v>-1.7749406539238222</v>
      </c>
      <c r="AI29" s="200">
        <f ca="1">_xlfn.IFNA('HAVERW for table'!AL69,'HAVERW for table'!AL69)</f>
        <v>-1.5225332335101347</v>
      </c>
      <c r="AJ29" s="200">
        <f ca="1">_xlfn.IFNA('HAVERW for table'!AM69,'HAVERW for table'!AM69)</f>
        <v>-2.3535018545075688</v>
      </c>
      <c r="AK29" s="200">
        <f ca="1">_xlfn.IFNA('HAVERW for table'!AN69,'HAVERW for table'!AN69)</f>
        <v>-0.18872382699314438</v>
      </c>
      <c r="AL29" s="200">
        <f ca="1">_xlfn.IFNA('HAVERW for table'!AO69,'HAVERW for table'!AO69)</f>
        <v>-0.53392995747354222</v>
      </c>
      <c r="AM29" s="199">
        <f ca="1">_xlfn.IFNA('HAVERW for table'!AP69,'HAVERW for table'!AP69)</f>
        <v>-1.4578965051283848</v>
      </c>
      <c r="AN29" s="200">
        <f ca="1">_xlfn.IFNA('HAVERW for table'!AQ69,'HAVERW for table'!AQ69)</f>
        <v>-1.8031750780053999</v>
      </c>
      <c r="AO29" s="200">
        <f ca="1">_xlfn.IFNA('HAVERW for table'!AR69,'HAVERW for table'!AR69)</f>
        <v>-0.61642373662144789</v>
      </c>
      <c r="AP29" s="200">
        <f ca="1">_xlfn.IFNA('HAVERW for table'!AS69,'HAVERW for table'!AS69)</f>
        <v>-2.2282308401571722</v>
      </c>
      <c r="AQ29" s="201">
        <f ca="1">_xlfn.IFNA('HAVERW for table'!AT69,'HAVERW for table'!AT69)</f>
        <v>-1.6822506074520389</v>
      </c>
      <c r="AR29" s="199">
        <f ca="1">_xlfn.IFNA('HAVERW for table'!AU69,'HAVERW for table'!AU69)</f>
        <v>-2.1039196875619548</v>
      </c>
      <c r="AS29" s="200">
        <f ca="1">_xlfn.IFNA('HAVERW for table'!AV69,'HAVERW for table'!AV69)</f>
        <v>-2.1135545263120501</v>
      </c>
      <c r="AT29" s="200">
        <f ca="1">_xlfn.IFNA('HAVERW for table'!AW69,'HAVERW for table'!AW69)</f>
        <v>-0.54450654737966275</v>
      </c>
      <c r="AU29" s="201">
        <f ca="1">_xlfn.IFNA('HAVERW for table'!AX69,'HAVERW for table'!AX69)</f>
        <v>-5.107888548089873</v>
      </c>
      <c r="AV29" s="199">
        <f ca="1">_xlfn.IFNA('HAVERW for table'!AY69,'HAVERW for table'!AY69)</f>
        <v>-2.0926005630905076</v>
      </c>
      <c r="AW29" s="200">
        <f ca="1">_xlfn.IFNA('HAVERW for table'!AZ69,'HAVERW for table'!AZ69)</f>
        <v>-2.2228338816091866</v>
      </c>
      <c r="AX29" s="200">
        <f ca="1">_xlfn.IFNA('HAVERW for table'!BA69,'HAVERW for table'!BA69)</f>
        <v>-3.0197002443990462</v>
      </c>
      <c r="AY29" s="201">
        <f ca="1">_xlfn.IFNA('HAVERW for table'!BB69,'HAVERW for table'!BB69)</f>
        <v>-3.31015803363595</v>
      </c>
      <c r="AZ29" s="199">
        <f ca="1">_xlfn.IFNA('HAVERW for table'!BC69,'HAVERW for table'!BC69)</f>
        <v>-1.5858478881536204</v>
      </c>
      <c r="BA29" s="200">
        <f ca="1">_xlfn.IFNA('HAVERW for table'!BD69,'HAVERW for table'!BD69)</f>
        <v>-1.9252948481029455</v>
      </c>
      <c r="BB29" s="200">
        <f ca="1">_xlfn.IFNA('HAVERW for table'!BE69,'HAVERW for table'!BE69)</f>
        <v>-1.223835121658017</v>
      </c>
      <c r="BC29" s="200">
        <f ca="1">_xlfn.IFNA('HAVERW for table'!BF69,'HAVERW for table'!BF69)</f>
        <v>-2.9999596913208433</v>
      </c>
      <c r="BD29" s="201">
        <f ca="1">_xlfn.IFNA('HAVERW for table'!BG69,'HAVERW for table'!BG69)</f>
        <v>-1.5274955376784167</v>
      </c>
      <c r="BE29" s="200">
        <f ca="1">_xlfn.IFNA('HAVERW for table'!BH69,'HAVERW for table'!BH69)</f>
        <v>-0.99053438335213173</v>
      </c>
      <c r="BF29" s="200"/>
      <c r="BG29" s="200"/>
      <c r="BH29" s="200"/>
      <c r="BI29" s="368">
        <f ca="1">'HAVERW for table'!BP69</f>
        <v>0.5870806308757559</v>
      </c>
      <c r="BJ29" s="369"/>
      <c r="BK29" s="370"/>
      <c r="BL29" s="369"/>
      <c r="BM29" s="368">
        <f ca="1">'HAVERW for table'!BS69</f>
        <v>0.43695575938571379</v>
      </c>
      <c r="BN29" s="369"/>
      <c r="BO29" s="370"/>
      <c r="BP29" s="369"/>
      <c r="BQ29" s="73"/>
      <c r="BR29" s="73"/>
      <c r="BS29" s="73"/>
      <c r="BT29" s="73"/>
      <c r="BU29" s="73"/>
      <c r="BV29" s="73"/>
      <c r="BW29" s="73"/>
      <c r="BX29" s="73"/>
      <c r="BY29" s="73"/>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3"/>
      <c r="DA29" s="73"/>
      <c r="DB29" s="73"/>
      <c r="DC29" s="73"/>
      <c r="DD29" s="73"/>
      <c r="DE29" s="73"/>
      <c r="DF29" s="73"/>
      <c r="DG29" s="73"/>
      <c r="DH29" s="73"/>
      <c r="DI29" s="73"/>
      <c r="DJ29" s="73"/>
      <c r="DK29" s="73"/>
      <c r="DL29" s="73"/>
      <c r="DM29" s="73"/>
      <c r="DN29" s="73"/>
      <c r="DO29" s="73"/>
      <c r="DP29" s="73"/>
      <c r="DQ29" s="73"/>
      <c r="DR29" s="73"/>
      <c r="DS29" s="73"/>
      <c r="DT29" s="73"/>
      <c r="DU29" s="73"/>
      <c r="DV29" s="22"/>
      <c r="DW29" s="22"/>
      <c r="DX29" s="22"/>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2"/>
      <c r="FD29" s="22"/>
      <c r="FE29" s="22"/>
      <c r="FF29" s="22"/>
      <c r="FG29" s="22"/>
      <c r="FH29" s="22"/>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2"/>
      <c r="GN29" s="22"/>
      <c r="GO29" s="22"/>
      <c r="GP29" s="22"/>
      <c r="GQ29" s="22"/>
      <c r="GR29" s="22"/>
      <c r="GS29" s="22"/>
      <c r="GT29" s="22"/>
      <c r="GU29" s="22"/>
      <c r="GV29" s="22"/>
      <c r="GW29" s="22"/>
      <c r="GX29" s="22"/>
      <c r="GY29" s="22"/>
      <c r="GZ29" s="22"/>
      <c r="HA29" s="22"/>
      <c r="HB29" s="22"/>
      <c r="HC29" s="22"/>
      <c r="HD29" s="22"/>
      <c r="HE29" s="22"/>
      <c r="HF29" s="22"/>
      <c r="HG29" s="22"/>
      <c r="HH29" s="22"/>
      <c r="HI29" s="22"/>
      <c r="HJ29" s="22"/>
      <c r="HK29" s="22"/>
      <c r="HM29" s="22"/>
      <c r="HN29" s="22"/>
      <c r="HO29" s="22"/>
      <c r="HP29" s="22"/>
      <c r="HQ29" s="22"/>
      <c r="HR29" s="22"/>
      <c r="HS29" s="22"/>
      <c r="HT29" s="22"/>
      <c r="HU29" s="22"/>
      <c r="HV29" s="22"/>
      <c r="HY29" s="22"/>
      <c r="HZ29" s="22"/>
      <c r="IA29" s="22"/>
      <c r="IB29" s="22"/>
      <c r="IC29" s="22"/>
      <c r="ID29" s="22"/>
      <c r="IE29" s="22"/>
      <c r="IF29" s="22"/>
      <c r="IG29" s="22"/>
    </row>
    <row r="30" spans="1:241" s="4" customFormat="1" ht="16" x14ac:dyDescent="0.35">
      <c r="B30" s="37"/>
      <c r="C30" s="202"/>
      <c r="D30" s="203" t="s">
        <v>3043</v>
      </c>
      <c r="E30" s="215">
        <f ca="1">_xlfn.IFNA('HAVERW for table'!H70,'HAVERW for table'!H70)</f>
        <v>0.65226981110709303</v>
      </c>
      <c r="F30" s="216">
        <f ca="1">_xlfn.IFNA('HAVERW for table'!I70,'HAVERW for table'!I70)</f>
        <v>0.4984331488371111</v>
      </c>
      <c r="G30" s="216">
        <f ca="1">_xlfn.IFNA('HAVERW for table'!J70,'HAVERW for table'!J70)</f>
        <v>0.53317045967226839</v>
      </c>
      <c r="H30" s="217">
        <f ca="1">_xlfn.IFNA('HAVERW for table'!K70,'HAVERW for table'!K70)</f>
        <v>0.60698724519697733</v>
      </c>
      <c r="I30" s="216">
        <f ca="1">_xlfn.IFNA('HAVERW for table'!L70,'HAVERW for table'!L70)</f>
        <v>0.64420579252036003</v>
      </c>
      <c r="J30" s="216">
        <f ca="1">_xlfn.IFNA('HAVERW for table'!M70,'HAVERW for table'!M70)</f>
        <v>0.69848284070029321</v>
      </c>
      <c r="K30" s="216">
        <f ca="1">_xlfn.IFNA('HAVERW for table'!N70,'HAVERW for table'!N70)</f>
        <v>0.76082390746695927</v>
      </c>
      <c r="L30" s="216">
        <f ca="1">_xlfn.IFNA('HAVERW for table'!O70,'HAVERW for table'!O70)</f>
        <v>0.77726209920145328</v>
      </c>
      <c r="M30" s="215">
        <f ca="1">_xlfn.IFNA('HAVERW for table'!P70,'HAVERW for table'!P70)</f>
        <v>0.48075433885850438</v>
      </c>
      <c r="N30" s="216">
        <f ca="1">_xlfn.IFNA('HAVERW for table'!Q70,'HAVERW for table'!Q70)</f>
        <v>0.37685256091406094</v>
      </c>
      <c r="O30" s="216">
        <f ca="1">_xlfn.IFNA('HAVERW for table'!R70,'HAVERW for table'!R70)</f>
        <v>0.59985369029332902</v>
      </c>
      <c r="P30" s="216">
        <f ca="1">_xlfn.IFNA('HAVERW for table'!S70,'HAVERW for table'!S70)</f>
        <v>0.70840778665319526</v>
      </c>
      <c r="Q30" s="217">
        <f ca="1">_xlfn.IFNA('HAVERW for table'!T70,'HAVERW for table'!T70)</f>
        <v>0.15168034960759558</v>
      </c>
      <c r="R30" s="216">
        <f ca="1">_xlfn.IFNA('HAVERW for table'!U70,'HAVERW for table'!U70)</f>
        <v>-3.0618310572054734</v>
      </c>
      <c r="S30" s="216">
        <f ca="1">_xlfn.IFNA('HAVERW for table'!V70,'HAVERW for table'!V70)</f>
        <v>-3.0491147202033173</v>
      </c>
      <c r="T30" s="216">
        <f ca="1">_xlfn.IFNA('HAVERW for table'!W70,'HAVERW for table'!W70)</f>
        <v>-1.9462051011870767</v>
      </c>
      <c r="U30" s="216">
        <f ca="1">_xlfn.IFNA('HAVERW for table'!X70,'HAVERW for table'!X70)</f>
        <v>-0.7536608140336889</v>
      </c>
      <c r="V30" s="215">
        <f ca="1">_xlfn.IFNA('HAVERW for table'!Y70,'HAVERW for table'!Y70)</f>
        <v>1.3041260827995007E-2</v>
      </c>
      <c r="W30" s="216">
        <f ca="1">_xlfn.IFNA('HAVERW for table'!Z70,'HAVERW for table'!Z70)</f>
        <v>0.25341104562484168</v>
      </c>
      <c r="X30" s="216">
        <f ca="1">_xlfn.IFNA('HAVERW for table'!AA70,'HAVERW for table'!AA70)</f>
        <v>0.56728746138536923</v>
      </c>
      <c r="Y30" s="217">
        <f ca="1">_xlfn.IFNA('HAVERW for table'!AB70,'HAVERW for table'!AB70)</f>
        <v>0.65692212952251594</v>
      </c>
      <c r="Z30" s="216">
        <f ca="1">_xlfn.IFNA('HAVERW for table'!AC70,'HAVERW for table'!AC70)</f>
        <v>0.75058880695302899</v>
      </c>
      <c r="AA30" s="216">
        <f ca="1">_xlfn.IFNA('HAVERW for table'!AD70,'HAVERW for table'!AD70)</f>
        <v>0.75989344378387469</v>
      </c>
      <c r="AB30" s="216">
        <f ca="1">_xlfn.IFNA('HAVERW for table'!AE70,'HAVERW for table'!AE70)</f>
        <v>0.74624664309863431</v>
      </c>
      <c r="AC30" s="216">
        <f ca="1">_xlfn.IFNA('HAVERW for table'!AF70,'HAVERW for table'!AF70)</f>
        <v>0.72887798768105583</v>
      </c>
      <c r="AD30" s="216">
        <f ca="1">_xlfn.IFNA('HAVERW for table'!AG70,'HAVERW for table'!AG70)</f>
        <v>0.7170921143619845</v>
      </c>
      <c r="AE30" s="215">
        <f ca="1">_xlfn.IFNA('HAVERW for table'!AH70,'HAVERW for table'!AH70)</f>
        <v>0.74190447924423975</v>
      </c>
      <c r="AF30" s="216">
        <f ca="1">_xlfn.IFNA('HAVERW for table'!AI70,'HAVERW for table'!AI70)</f>
        <v>0.77478086271322777</v>
      </c>
      <c r="AG30" s="216">
        <f ca="1">_xlfn.IFNA('HAVERW for table'!AJ70,'HAVERW for table'!AJ70)</f>
        <v>0.78594642691024263</v>
      </c>
      <c r="AH30" s="217">
        <f ca="1">_xlfn.IFNA('HAVERW for table'!AK70,'HAVERW for table'!AK70)</f>
        <v>0.76795746237060758</v>
      </c>
      <c r="AI30" s="216">
        <f ca="1">_xlfn.IFNA('HAVERW for table'!AL70,'HAVERW for table'!AL70)</f>
        <v>0.7403537064390987</v>
      </c>
      <c r="AJ30" s="216">
        <f ca="1">_xlfn.IFNA('HAVERW for table'!AM70,'HAVERW for table'!AM70)</f>
        <v>0.77229962622500226</v>
      </c>
      <c r="AK30" s="216">
        <f ca="1">_xlfn.IFNA('HAVERW for table'!AN70,'HAVERW for table'!AN70)</f>
        <v>0.79121905444772178</v>
      </c>
      <c r="AL30" s="216">
        <f ca="1">_xlfn.IFNA('HAVERW for table'!AO70,'HAVERW for table'!AO70)</f>
        <v>0.79587137286314469</v>
      </c>
      <c r="AM30" s="215">
        <f ca="1">_xlfn.IFNA('HAVERW for table'!AP70,'HAVERW for table'!AP70)</f>
        <v>0.72019365997226648</v>
      </c>
      <c r="AN30" s="216">
        <f ca="1">_xlfn.IFNA('HAVERW for table'!AQ70,'HAVERW for table'!AQ70)</f>
        <v>0.77012854429780497</v>
      </c>
      <c r="AO30" s="216">
        <f ca="1">_xlfn.IFNA('HAVERW for table'!AR70,'HAVERW for table'!AR70)</f>
        <v>0.78160426305584796</v>
      </c>
      <c r="AP30" s="216">
        <f ca="1">_xlfn.IFNA('HAVERW for table'!AS70,'HAVERW for table'!AS70)</f>
        <v>0.78749719971538357</v>
      </c>
      <c r="AQ30" s="217">
        <f ca="1">_xlfn.IFNA('HAVERW for table'!AT70,'HAVERW for table'!AT70)</f>
        <v>0.79432060005800376</v>
      </c>
      <c r="AR30" s="215">
        <f ca="1">_xlfn.IFNA('HAVERW for table'!AU70,'HAVERW for table'!AU70)</f>
        <v>0.75927313466181834</v>
      </c>
      <c r="AS30" s="216">
        <f ca="1">_xlfn.IFNA('HAVERW for table'!AV70,'HAVERW for table'!AV70)</f>
        <v>0.72267489646049199</v>
      </c>
      <c r="AT30" s="216">
        <f ca="1">_xlfn.IFNA('HAVERW for table'!AW70,'HAVERW for table'!AW70)</f>
        <v>0.73290999697442227</v>
      </c>
      <c r="AU30" s="217">
        <f ca="1">_xlfn.IFNA('HAVERW for table'!AX70,'HAVERW for table'!AX70)</f>
        <v>0.74872787958685993</v>
      </c>
      <c r="AV30" s="215">
        <f ca="1">_xlfn.IFNA('HAVERW for table'!AY70,'HAVERW for table'!AY70)</f>
        <v>0.77167931710294591</v>
      </c>
      <c r="AW30" s="216">
        <f ca="1">_xlfn.IFNA('HAVERW for table'!AZ70,'HAVERW for table'!AZ70)</f>
        <v>0.72701706031488667</v>
      </c>
      <c r="AX30" s="216">
        <f ca="1">_xlfn.IFNA('HAVERW for table'!BA70,'HAVERW for table'!BA70)</f>
        <v>0.60109430853744183</v>
      </c>
      <c r="AY30" s="217">
        <f ca="1">_xlfn.IFNA('HAVERW for table'!BB70,'HAVERW for table'!BB70)</f>
        <v>0.7053062410429134</v>
      </c>
      <c r="AZ30" s="215">
        <f ca="1">_xlfn.IFNA('HAVERW for table'!BC70,'HAVERW for table'!BC70)</f>
        <v>0.7518294251971418</v>
      </c>
      <c r="BA30" s="216">
        <f ca="1">_xlfn.IFNA('HAVERW for table'!BD70,'HAVERW for table'!BD70)</f>
        <v>0.77819256288453786</v>
      </c>
      <c r="BB30" s="216">
        <f ca="1">_xlfn.IFNA('HAVERW for table'!BE70,'HAVERW for table'!BE70)</f>
        <v>0.77664179007939693</v>
      </c>
      <c r="BC30" s="216">
        <f ca="1">_xlfn.IFNA('HAVERW for table'!BF70,'HAVERW for table'!BF70)</f>
        <v>0.78842766339846804</v>
      </c>
      <c r="BD30" s="217">
        <f ca="1">_xlfn.IFNA('HAVERW for table'!BG70,'HAVERW for table'!BG70)</f>
        <v>0.7775722537624814</v>
      </c>
      <c r="BE30" s="216">
        <f ca="1">_xlfn.IFNA('HAVERW for table'!BH70,'HAVERW for table'!BH70)</f>
        <v>0.78687689059332711</v>
      </c>
      <c r="BF30" s="216"/>
      <c r="BG30" s="216"/>
      <c r="BH30" s="216"/>
      <c r="BI30" s="365">
        <f ca="1">'HAVERW for table'!BP70</f>
        <v>0.13695152970208824</v>
      </c>
      <c r="BJ30" s="366"/>
      <c r="BK30" s="367"/>
      <c r="BL30" s="366"/>
      <c r="BM30" s="365">
        <f ca="1">'HAVERW for table'!BS70</f>
        <v>2.6345989521296218E-2</v>
      </c>
      <c r="BN30" s="366"/>
      <c r="BO30" s="367"/>
      <c r="BP30" s="366"/>
      <c r="BQ30" s="73"/>
      <c r="BR30" s="73"/>
      <c r="BS30" s="73"/>
      <c r="BT30" s="73"/>
      <c r="BU30" s="73"/>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c r="DA30" s="73"/>
      <c r="DB30" s="73"/>
      <c r="DC30" s="73"/>
      <c r="DD30" s="73"/>
      <c r="DE30" s="73"/>
      <c r="DF30" s="73"/>
      <c r="DG30" s="73"/>
      <c r="DH30" s="73"/>
      <c r="DI30" s="73"/>
      <c r="DJ30" s="73"/>
      <c r="DK30" s="73"/>
      <c r="DL30" s="73"/>
      <c r="DM30" s="73"/>
      <c r="DN30" s="73"/>
      <c r="DO30" s="73"/>
      <c r="DP30" s="73"/>
      <c r="DQ30" s="73"/>
      <c r="DR30" s="73"/>
      <c r="DS30" s="73"/>
      <c r="DT30" s="73"/>
      <c r="DU30" s="73"/>
      <c r="DV30" s="22"/>
      <c r="DW30" s="22"/>
      <c r="DX30" s="22"/>
      <c r="DY30" s="22"/>
      <c r="DZ30" s="22"/>
      <c r="EA30" s="22"/>
      <c r="EB30" s="22"/>
      <c r="EC30" s="22"/>
      <c r="ED30" s="22"/>
      <c r="EE30" s="22"/>
      <c r="EF30" s="22"/>
      <c r="EG30" s="22"/>
      <c r="EH30" s="22"/>
      <c r="EI30" s="22"/>
      <c r="EJ30" s="22"/>
      <c r="EK30" s="22"/>
      <c r="EL30" s="22"/>
      <c r="EM30" s="22"/>
      <c r="EN30" s="22"/>
      <c r="EO30" s="22"/>
      <c r="EP30" s="22"/>
      <c r="EQ30" s="22"/>
      <c r="ER30" s="22"/>
      <c r="ES30" s="22"/>
      <c r="ET30" s="22"/>
      <c r="EU30" s="22"/>
      <c r="EV30" s="22"/>
      <c r="EW30" s="22"/>
      <c r="EX30" s="22"/>
      <c r="EY30" s="22"/>
      <c r="EZ30" s="22"/>
      <c r="FA30" s="22"/>
      <c r="FB30" s="22"/>
      <c r="FC30" s="22"/>
      <c r="FD30" s="22"/>
      <c r="FE30" s="22"/>
      <c r="FF30" s="22"/>
      <c r="FG30" s="22"/>
      <c r="FH30" s="22"/>
      <c r="FI30" s="22"/>
      <c r="FJ30" s="22"/>
      <c r="FK30" s="22"/>
      <c r="FL30" s="22"/>
      <c r="FM30" s="22"/>
      <c r="FN30" s="22"/>
      <c r="FO30" s="22"/>
      <c r="FP30" s="22"/>
      <c r="FQ30" s="22"/>
      <c r="FR30" s="22"/>
      <c r="FS30" s="22"/>
      <c r="FT30" s="22"/>
      <c r="FU30" s="22"/>
      <c r="FV30" s="22"/>
      <c r="FW30" s="22"/>
      <c r="FX30" s="22"/>
      <c r="FY30" s="22"/>
      <c r="FZ30" s="22"/>
      <c r="GA30" s="22"/>
      <c r="GB30" s="22"/>
      <c r="GC30" s="22"/>
      <c r="GD30" s="22"/>
      <c r="GE30" s="22"/>
      <c r="GF30" s="22"/>
      <c r="GG30" s="22"/>
      <c r="GH30" s="22"/>
      <c r="GI30" s="22"/>
      <c r="GJ30" s="22"/>
      <c r="GK30" s="22"/>
      <c r="GL30" s="22"/>
      <c r="GM30" s="22"/>
      <c r="GN30" s="22"/>
      <c r="GO30" s="22"/>
      <c r="GP30" s="22"/>
      <c r="GQ30" s="22"/>
      <c r="GR30" s="22"/>
      <c r="GS30" s="22"/>
      <c r="GT30" s="22"/>
      <c r="GU30" s="22"/>
      <c r="GV30" s="22"/>
      <c r="GW30" s="22"/>
      <c r="GX30" s="22"/>
      <c r="GY30" s="22"/>
      <c r="GZ30" s="22"/>
      <c r="HA30" s="22"/>
      <c r="HB30" s="22"/>
      <c r="HC30" s="22"/>
      <c r="HD30" s="22"/>
      <c r="HE30" s="22"/>
      <c r="HF30" s="22"/>
      <c r="HG30" s="22"/>
      <c r="HH30" s="22"/>
      <c r="HI30" s="22"/>
      <c r="HJ30" s="22"/>
      <c r="HK30" s="22"/>
      <c r="HM30" s="22"/>
      <c r="HN30" s="22"/>
      <c r="HO30" s="22"/>
      <c r="HP30" s="22"/>
      <c r="HQ30" s="22"/>
      <c r="HR30" s="22"/>
      <c r="HS30" s="22"/>
      <c r="HT30" s="22"/>
      <c r="HU30" s="22"/>
      <c r="HV30" s="22"/>
      <c r="HY30" s="22"/>
      <c r="HZ30" s="22"/>
      <c r="IA30" s="22"/>
      <c r="IB30" s="22"/>
      <c r="IC30" s="22"/>
      <c r="ID30" s="22"/>
      <c r="IE30" s="22"/>
      <c r="IF30" s="22"/>
      <c r="IG30" s="22"/>
    </row>
    <row r="31" spans="1:241" ht="7.5" customHeight="1" x14ac:dyDescent="0.4">
      <c r="C31" s="220"/>
      <c r="D31" s="221"/>
      <c r="E31" s="220"/>
      <c r="F31" s="220"/>
      <c r="G31" s="220"/>
      <c r="H31" s="220"/>
      <c r="I31" s="220"/>
      <c r="J31" s="220"/>
      <c r="K31" s="220"/>
      <c r="L31" s="220"/>
      <c r="M31" s="220"/>
      <c r="N31" s="220"/>
      <c r="O31" s="220"/>
      <c r="P31" s="220"/>
      <c r="Q31" s="220"/>
      <c r="R31" s="220"/>
      <c r="S31" s="220"/>
      <c r="T31" s="220"/>
      <c r="U31" s="220"/>
      <c r="V31" s="220"/>
      <c r="W31" s="220"/>
      <c r="X31" s="220"/>
      <c r="Y31" s="220"/>
      <c r="Z31" s="220"/>
      <c r="AA31" s="220"/>
      <c r="AB31" s="220"/>
      <c r="AC31" s="220"/>
      <c r="AD31" s="220"/>
      <c r="AE31" s="220"/>
      <c r="AF31" s="220"/>
      <c r="AG31" s="220"/>
      <c r="AH31" s="220"/>
      <c r="AI31" s="220"/>
      <c r="AJ31" s="220"/>
      <c r="AK31" s="220"/>
      <c r="AL31" s="220"/>
      <c r="AM31" s="220"/>
      <c r="AN31" s="220"/>
      <c r="AO31" s="220"/>
      <c r="AP31" s="220"/>
      <c r="AQ31" s="220"/>
      <c r="AR31" s="220"/>
      <c r="AS31" s="220"/>
      <c r="AT31" s="220"/>
      <c r="AU31" s="220"/>
      <c r="AV31" s="11"/>
      <c r="AW31" s="11"/>
      <c r="AX31" s="11"/>
      <c r="AY31" s="11"/>
      <c r="AZ31" s="11"/>
      <c r="BA31" s="11"/>
      <c r="BB31" s="11"/>
      <c r="BC31" s="11"/>
      <c r="BD31" s="11"/>
      <c r="BE31" s="11"/>
      <c r="BF31" s="11"/>
      <c r="BG31" s="11"/>
      <c r="BH31" s="11"/>
      <c r="BI31" s="11"/>
      <c r="BJ31" s="11"/>
      <c r="BK31" s="11"/>
      <c r="BL31" s="11"/>
      <c r="BM31" s="11"/>
      <c r="BN31" s="11"/>
      <c r="BO31" s="11"/>
      <c r="BP31" s="11"/>
    </row>
    <row r="32" spans="1:241" ht="16" hidden="1" customHeight="1" x14ac:dyDescent="0.45">
      <c r="C32" s="220"/>
      <c r="D32" s="222" t="s">
        <v>403</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220"/>
      <c r="AE32" s="220"/>
      <c r="AF32" s="220"/>
      <c r="AG32" s="220"/>
      <c r="AH32" s="220"/>
      <c r="AI32" s="220"/>
      <c r="AJ32" s="220"/>
      <c r="AK32" s="220"/>
      <c r="AL32" s="220"/>
      <c r="AM32" s="220"/>
      <c r="AN32" s="220"/>
      <c r="AO32" s="220"/>
      <c r="AP32" s="220"/>
      <c r="AQ32" s="220"/>
      <c r="AR32" s="220"/>
      <c r="AS32" s="220"/>
      <c r="AT32" s="220"/>
      <c r="AU32" s="220"/>
      <c r="AV32" s="11"/>
      <c r="AW32" s="11"/>
      <c r="AX32" s="11"/>
      <c r="AY32" s="11"/>
      <c r="AZ32" s="11"/>
      <c r="BA32" s="11"/>
      <c r="BB32" s="11"/>
      <c r="BC32" s="11"/>
      <c r="BD32" s="11"/>
      <c r="BE32" s="11"/>
      <c r="BF32" s="11"/>
      <c r="BG32" s="11"/>
      <c r="BH32" s="11"/>
    </row>
    <row r="33" spans="3:124" ht="16" hidden="1" customHeight="1" x14ac:dyDescent="0.45">
      <c r="C33" s="220"/>
      <c r="D33" s="222" t="s">
        <v>431</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220"/>
      <c r="AE33" s="220"/>
      <c r="AF33" s="220"/>
      <c r="AG33" s="220"/>
      <c r="AH33" s="220"/>
      <c r="AI33" s="220"/>
      <c r="AJ33" s="220"/>
      <c r="AK33" s="220"/>
      <c r="AL33" s="220"/>
      <c r="AM33" s="220"/>
      <c r="AN33" s="220"/>
      <c r="AO33" s="220"/>
      <c r="AP33" s="220"/>
      <c r="AQ33" s="220"/>
      <c r="AR33" s="220"/>
      <c r="AS33" s="220"/>
      <c r="AT33" s="220"/>
      <c r="AU33" s="220"/>
      <c r="AV33" s="11"/>
      <c r="AW33" s="11"/>
      <c r="AX33" s="11"/>
      <c r="AY33" s="11"/>
      <c r="AZ33" s="11"/>
      <c r="BA33" s="11"/>
      <c r="BB33" s="11"/>
      <c r="BC33" s="11"/>
      <c r="BD33" s="11"/>
      <c r="BE33" s="11"/>
      <c r="BF33" s="11"/>
      <c r="BG33" s="11"/>
      <c r="BH33" s="11"/>
    </row>
    <row r="34" spans="3:124" ht="7.5" hidden="1" customHeight="1" x14ac:dyDescent="0.45">
      <c r="C34" s="220"/>
      <c r="D34" s="222"/>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220"/>
      <c r="AE34" s="220"/>
      <c r="AF34" s="220"/>
      <c r="AG34" s="220"/>
      <c r="AH34" s="220"/>
      <c r="AI34" s="220"/>
      <c r="AJ34" s="220"/>
      <c r="AK34" s="220"/>
      <c r="AL34" s="220"/>
      <c r="AM34" s="220"/>
      <c r="AN34" s="220"/>
      <c r="AO34" s="220"/>
      <c r="AP34" s="220"/>
      <c r="AQ34" s="220"/>
      <c r="AR34" s="220"/>
      <c r="AS34" s="220"/>
      <c r="AT34" s="220"/>
      <c r="AU34" s="220"/>
      <c r="AV34" s="11"/>
      <c r="AW34" s="11"/>
      <c r="AX34" s="11"/>
      <c r="AY34" s="11"/>
      <c r="AZ34" s="11"/>
      <c r="BA34" s="11"/>
      <c r="BB34" s="11"/>
      <c r="BC34" s="11"/>
      <c r="BD34" s="11"/>
      <c r="BE34" s="11"/>
      <c r="BF34" s="11"/>
      <c r="BG34" s="11"/>
      <c r="BH34" s="11"/>
    </row>
    <row r="35" spans="3:124" ht="16" customHeight="1" x14ac:dyDescent="0.45">
      <c r="C35" s="220"/>
      <c r="D35" s="351" t="s">
        <v>3362</v>
      </c>
      <c r="E35" s="351"/>
      <c r="F35" s="351"/>
      <c r="G35" s="351"/>
      <c r="H35" s="351"/>
      <c r="I35" s="351"/>
      <c r="J35" s="351"/>
      <c r="K35" s="351"/>
      <c r="L35" s="351"/>
      <c r="M35" s="351"/>
      <c r="N35" s="351"/>
      <c r="O35" s="351"/>
      <c r="P35" s="351"/>
      <c r="Q35" s="351"/>
      <c r="R35" s="351"/>
      <c r="S35" s="351"/>
      <c r="T35" s="351"/>
      <c r="U35" s="351"/>
      <c r="V35" s="351"/>
      <c r="W35" s="351"/>
      <c r="X35" s="351"/>
      <c r="Y35" s="351"/>
      <c r="Z35" s="351"/>
      <c r="AA35" s="351"/>
      <c r="AB35" s="351"/>
      <c r="AC35" s="351"/>
      <c r="AD35" s="351"/>
      <c r="AE35" s="351"/>
      <c r="AF35" s="351"/>
      <c r="AG35" s="351"/>
      <c r="AH35" s="351"/>
      <c r="AI35" s="351"/>
      <c r="AJ35" s="351"/>
      <c r="AK35" s="351"/>
      <c r="AL35" s="351"/>
      <c r="AM35" s="351"/>
      <c r="AN35" s="351"/>
      <c r="AO35" s="351"/>
      <c r="AP35" s="351"/>
      <c r="AQ35" s="351"/>
      <c r="AR35" s="126"/>
      <c r="AS35" s="126"/>
      <c r="AT35" s="126"/>
      <c r="AU35" s="126"/>
      <c r="AV35" s="178"/>
      <c r="AW35" s="178"/>
      <c r="AX35" s="178"/>
      <c r="AY35" s="178"/>
      <c r="AZ35" s="178"/>
      <c r="BA35" s="178"/>
      <c r="BB35" s="178"/>
      <c r="BC35" s="178"/>
      <c r="BD35" s="178"/>
      <c r="BE35" s="178"/>
      <c r="BF35" s="178"/>
      <c r="BG35" s="178"/>
      <c r="BH35" s="178"/>
      <c r="BI35" s="178"/>
      <c r="BJ35" s="178"/>
      <c r="BK35" s="178"/>
      <c r="BL35" s="178"/>
      <c r="BM35" s="178"/>
      <c r="BN35" s="178"/>
      <c r="BO35" s="178"/>
      <c r="BP35" s="178"/>
      <c r="BQ35" s="178"/>
      <c r="BR35" s="178"/>
      <c r="BS35" s="178"/>
      <c r="BT35" s="178"/>
      <c r="BU35" s="178"/>
      <c r="BV35" s="178"/>
      <c r="BW35" s="178"/>
      <c r="BX35" s="178"/>
      <c r="BY35" s="178"/>
      <c r="BZ35" s="178"/>
      <c r="CA35" s="178"/>
      <c r="CB35" s="178"/>
      <c r="CC35" s="178"/>
      <c r="CD35" s="178"/>
      <c r="CE35" s="178"/>
      <c r="CF35" s="178"/>
      <c r="CG35" s="178"/>
      <c r="CH35" s="178"/>
      <c r="CI35" s="178"/>
      <c r="CJ35" s="178"/>
      <c r="CK35" s="178"/>
      <c r="CL35" s="178"/>
      <c r="CM35" s="178"/>
      <c r="CN35" s="178"/>
      <c r="CO35" s="178"/>
      <c r="CP35" s="178"/>
      <c r="CQ35" s="178"/>
      <c r="CR35" s="178"/>
      <c r="CS35" s="178"/>
      <c r="CT35" s="178"/>
      <c r="CU35" s="178"/>
      <c r="CV35" s="178"/>
      <c r="CW35" s="178"/>
      <c r="CX35" s="178"/>
      <c r="CY35" s="178"/>
      <c r="CZ35" s="178"/>
      <c r="DA35" s="178"/>
      <c r="DB35" s="178"/>
      <c r="DC35" s="178"/>
      <c r="DD35" s="178"/>
      <c r="DE35" s="178"/>
      <c r="DF35" s="178"/>
      <c r="DG35" s="178"/>
      <c r="DH35" s="178"/>
      <c r="DI35" s="178"/>
      <c r="DJ35" s="178"/>
      <c r="DK35" s="178"/>
      <c r="DL35" s="178"/>
      <c r="DM35" s="178"/>
      <c r="DN35" s="178"/>
      <c r="DO35" s="178"/>
      <c r="DP35" s="178"/>
      <c r="DQ35" s="178"/>
      <c r="DR35" s="178"/>
      <c r="DS35" s="178"/>
      <c r="DT35" s="178"/>
    </row>
    <row r="39" spans="3:124" x14ac:dyDescent="0.45">
      <c r="AY39" s="13" t="s">
        <v>953</v>
      </c>
    </row>
  </sheetData>
  <mergeCells count="101">
    <mergeCell ref="AV5:AY5"/>
    <mergeCell ref="E4:H4"/>
    <mergeCell ref="D35:AQ35"/>
    <mergeCell ref="E5:H5"/>
    <mergeCell ref="I5:L5"/>
    <mergeCell ref="M5:Q5"/>
    <mergeCell ref="R5:U5"/>
    <mergeCell ref="V5:Y5"/>
    <mergeCell ref="Z5:AD5"/>
    <mergeCell ref="AE5:AH5"/>
    <mergeCell ref="AI5:AL5"/>
    <mergeCell ref="AM5:AQ5"/>
    <mergeCell ref="AR5:AU5"/>
    <mergeCell ref="BI9:BJ9"/>
    <mergeCell ref="BI10:BJ10"/>
    <mergeCell ref="BI11:BJ11"/>
    <mergeCell ref="BK11:BL11"/>
    <mergeCell ref="BK10:BL10"/>
    <mergeCell ref="BK9:BL9"/>
    <mergeCell ref="BI5:BJ5"/>
    <mergeCell ref="BK5:BL5"/>
    <mergeCell ref="BI4:BL4"/>
    <mergeCell ref="BI8:BJ8"/>
    <mergeCell ref="BK8:BL8"/>
    <mergeCell ref="BI16:BJ16"/>
    <mergeCell ref="BK16:BL16"/>
    <mergeCell ref="BI13:BJ13"/>
    <mergeCell ref="BK13:BL13"/>
    <mergeCell ref="BI17:BJ17"/>
    <mergeCell ref="BK17:BL17"/>
    <mergeCell ref="BI14:BJ14"/>
    <mergeCell ref="BK14:BL14"/>
    <mergeCell ref="BI15:BJ15"/>
    <mergeCell ref="BK15:BL15"/>
    <mergeCell ref="BI22:BJ22"/>
    <mergeCell ref="BK22:BL22"/>
    <mergeCell ref="BI23:BJ23"/>
    <mergeCell ref="BK23:BL23"/>
    <mergeCell ref="BI24:BJ24"/>
    <mergeCell ref="BK24:BL24"/>
    <mergeCell ref="BI19:BJ19"/>
    <mergeCell ref="BK19:BL19"/>
    <mergeCell ref="BI20:BJ20"/>
    <mergeCell ref="BK20:BL20"/>
    <mergeCell ref="BI25:BJ25"/>
    <mergeCell ref="BK25:BL25"/>
    <mergeCell ref="BI30:BJ30"/>
    <mergeCell ref="BK30:BL30"/>
    <mergeCell ref="BI27:BJ27"/>
    <mergeCell ref="BK27:BL27"/>
    <mergeCell ref="BI28:BJ28"/>
    <mergeCell ref="BK28:BL28"/>
    <mergeCell ref="BI29:BJ29"/>
    <mergeCell ref="BK29:BL29"/>
    <mergeCell ref="BK12:BL12"/>
    <mergeCell ref="BM4:BP4"/>
    <mergeCell ref="BM5:BN5"/>
    <mergeCell ref="BO5:BP5"/>
    <mergeCell ref="BM8:BN8"/>
    <mergeCell ref="BO8:BP8"/>
    <mergeCell ref="BM9:BN9"/>
    <mergeCell ref="BO9:BP9"/>
    <mergeCell ref="BM10:BN10"/>
    <mergeCell ref="BO10:BP10"/>
    <mergeCell ref="BM11:BN11"/>
    <mergeCell ref="BO11:BP11"/>
    <mergeCell ref="BO12:BP12"/>
    <mergeCell ref="BM15:BN15"/>
    <mergeCell ref="BO15:BP15"/>
    <mergeCell ref="BM16:BN16"/>
    <mergeCell ref="BO16:BP16"/>
    <mergeCell ref="BM17:BN17"/>
    <mergeCell ref="BO17:BP17"/>
    <mergeCell ref="BM13:BN13"/>
    <mergeCell ref="BO13:BP13"/>
    <mergeCell ref="BM14:BN14"/>
    <mergeCell ref="BO14:BP14"/>
    <mergeCell ref="AZ5:BD5"/>
    <mergeCell ref="BE5:BH5"/>
    <mergeCell ref="BE4:BH4"/>
    <mergeCell ref="C3:BH3"/>
    <mergeCell ref="BM30:BN30"/>
    <mergeCell ref="BO30:BP30"/>
    <mergeCell ref="BM27:BN27"/>
    <mergeCell ref="BO27:BP27"/>
    <mergeCell ref="BM28:BN28"/>
    <mergeCell ref="BO28:BP28"/>
    <mergeCell ref="BM29:BN29"/>
    <mergeCell ref="BO29:BP29"/>
    <mergeCell ref="BM23:BN23"/>
    <mergeCell ref="BO23:BP23"/>
    <mergeCell ref="BM24:BN24"/>
    <mergeCell ref="BO24:BP24"/>
    <mergeCell ref="BM25:BN25"/>
    <mergeCell ref="BO25:BP25"/>
    <mergeCell ref="BM19:BN19"/>
    <mergeCell ref="BO19:BP19"/>
    <mergeCell ref="BM20:BN20"/>
    <mergeCell ref="BO20:BP20"/>
    <mergeCell ref="BM22:BN22"/>
    <mergeCell ref="BO22:BP22"/>
  </mergeCells>
  <conditionalFormatting sqref="E9:BH9">
    <cfRule type="colorScale" priority="44">
      <colorScale>
        <cfvo type="min"/>
        <cfvo type="num" val="0"/>
        <cfvo type="max"/>
        <color rgb="FFF8696B"/>
        <color rgb="FFFFEB84"/>
        <color rgb="FF63BE7B"/>
      </colorScale>
    </cfRule>
  </conditionalFormatting>
  <conditionalFormatting sqref="E10:BH10">
    <cfRule type="colorScale" priority="43">
      <colorScale>
        <cfvo type="min"/>
        <cfvo type="num" val="0"/>
        <cfvo type="max"/>
        <color rgb="FFF8696B"/>
        <color rgb="FFFFEB84"/>
        <color rgb="FF63BE7B"/>
      </colorScale>
    </cfRule>
  </conditionalFormatting>
  <conditionalFormatting sqref="E11:BH11">
    <cfRule type="colorScale" priority="42">
      <colorScale>
        <cfvo type="min"/>
        <cfvo type="num" val="0"/>
        <cfvo type="max"/>
        <color rgb="FFF8696B"/>
        <color rgb="FFFFEB84"/>
        <color rgb="FF63BE7B"/>
      </colorScale>
    </cfRule>
  </conditionalFormatting>
  <conditionalFormatting sqref="E8:BH8">
    <cfRule type="colorScale" priority="41">
      <colorScale>
        <cfvo type="min"/>
        <cfvo type="num" val="0"/>
        <cfvo type="max"/>
        <color rgb="FFF8696B"/>
        <color rgb="FFFFEB84"/>
        <color rgb="FF63BE7B"/>
      </colorScale>
    </cfRule>
  </conditionalFormatting>
  <conditionalFormatting sqref="E13:BH13 AZ14:BA14">
    <cfRule type="colorScale" priority="40">
      <colorScale>
        <cfvo type="min"/>
        <cfvo type="num" val="0"/>
        <cfvo type="max"/>
        <color rgb="FFF8696B"/>
        <color rgb="FFFFEB84"/>
        <color rgb="FF63BE7B"/>
      </colorScale>
    </cfRule>
  </conditionalFormatting>
  <conditionalFormatting sqref="E14:AY14 BB14:BH14">
    <cfRule type="colorScale" priority="39">
      <colorScale>
        <cfvo type="min"/>
        <cfvo type="num" val="0"/>
        <cfvo type="max"/>
        <color rgb="FFF8696B"/>
        <color rgb="FFFFEB84"/>
        <color rgb="FF63BE7B"/>
      </colorScale>
    </cfRule>
  </conditionalFormatting>
  <conditionalFormatting sqref="E15:BH15">
    <cfRule type="colorScale" priority="37">
      <colorScale>
        <cfvo type="min"/>
        <cfvo type="num" val="0"/>
        <cfvo type="max"/>
        <color rgb="FFF8696B"/>
        <color rgb="FFFFEB84"/>
        <color rgb="FF63BE7B"/>
      </colorScale>
    </cfRule>
  </conditionalFormatting>
  <conditionalFormatting sqref="E16:BH16">
    <cfRule type="colorScale" priority="36">
      <colorScale>
        <cfvo type="min"/>
        <cfvo type="num" val="0"/>
        <cfvo type="max"/>
        <color rgb="FFF8696B"/>
        <color rgb="FFFFEB84"/>
        <color rgb="FF63BE7B"/>
      </colorScale>
    </cfRule>
  </conditionalFormatting>
  <conditionalFormatting sqref="E19:BH19">
    <cfRule type="colorScale" priority="35">
      <colorScale>
        <cfvo type="min"/>
        <cfvo type="num" val="0"/>
        <cfvo type="max"/>
        <color rgb="FFF8696B"/>
        <color rgb="FFFFEB84"/>
        <color rgb="FF63BE7B"/>
      </colorScale>
    </cfRule>
  </conditionalFormatting>
  <conditionalFormatting sqref="E20:BH20">
    <cfRule type="colorScale" priority="34">
      <colorScale>
        <cfvo type="min"/>
        <cfvo type="num" val="0"/>
        <cfvo type="max"/>
        <color rgb="FFF8696B"/>
        <color rgb="FFFFEB84"/>
        <color rgb="FF63BE7B"/>
      </colorScale>
    </cfRule>
  </conditionalFormatting>
  <conditionalFormatting sqref="E22:BH22">
    <cfRule type="colorScale" priority="33">
      <colorScale>
        <cfvo type="min"/>
        <cfvo type="num" val="0"/>
        <cfvo type="max"/>
        <color rgb="FFF8696B"/>
        <color rgb="FFFFEB84"/>
        <color rgb="FF63BE7B"/>
      </colorScale>
    </cfRule>
  </conditionalFormatting>
  <conditionalFormatting sqref="E23:BH23">
    <cfRule type="colorScale" priority="32">
      <colorScale>
        <cfvo type="min"/>
        <cfvo type="num" val="0"/>
        <cfvo type="max"/>
        <color rgb="FFF8696B"/>
        <color rgb="FFFFEB84"/>
        <color rgb="FF63BE7B"/>
      </colorScale>
    </cfRule>
  </conditionalFormatting>
  <conditionalFormatting sqref="E24:BH24">
    <cfRule type="colorScale" priority="31">
      <colorScale>
        <cfvo type="min"/>
        <cfvo type="num" val="0"/>
        <cfvo type="max"/>
        <color rgb="FFF8696B"/>
        <color rgb="FFFFEB84"/>
        <color rgb="FF63BE7B"/>
      </colorScale>
    </cfRule>
  </conditionalFormatting>
  <conditionalFormatting sqref="E25:BH25">
    <cfRule type="colorScale" priority="30">
      <colorScale>
        <cfvo type="min"/>
        <cfvo type="num" val="0"/>
        <cfvo type="max"/>
        <color rgb="FFF8696B"/>
        <color rgb="FFFFEB84"/>
        <color rgb="FF63BE7B"/>
      </colorScale>
    </cfRule>
  </conditionalFormatting>
  <conditionalFormatting sqref="E27:AR27 AU27:AV27 AY27:AZ27 BC27:BH27">
    <cfRule type="colorScale" priority="29">
      <colorScale>
        <cfvo type="min"/>
        <cfvo type="num" val="0"/>
        <cfvo type="max"/>
        <color rgb="FFF8696B"/>
        <color rgb="FFFFEB84"/>
        <color rgb="FF63BE7B"/>
      </colorScale>
    </cfRule>
  </conditionalFormatting>
  <conditionalFormatting sqref="E28:AR28">
    <cfRule type="colorScale" priority="28">
      <colorScale>
        <cfvo type="min"/>
        <cfvo type="num" val="0"/>
        <cfvo type="max"/>
        <color rgb="FFF8696B"/>
        <color rgb="FFFFEB84"/>
        <color rgb="FF63BE7B"/>
      </colorScale>
    </cfRule>
  </conditionalFormatting>
  <conditionalFormatting sqref="AS27:AT28 AW27:AX28 E29:AZ29 BA27:BB29 BC29:BH29">
    <cfRule type="colorScale" priority="27">
      <colorScale>
        <cfvo type="min"/>
        <cfvo type="num" val="0"/>
        <cfvo type="max"/>
        <color rgb="FFF8696B"/>
        <color rgb="FFFFEB84"/>
        <color rgb="FF63BE7B"/>
      </colorScale>
    </cfRule>
  </conditionalFormatting>
  <conditionalFormatting sqref="E30:BH30">
    <cfRule type="colorScale" priority="26">
      <colorScale>
        <cfvo type="min"/>
        <cfvo type="num" val="0"/>
        <cfvo type="max"/>
        <color rgb="FFF8696B"/>
        <color rgb="FFFFEB84"/>
        <color rgb="FF63BE7B"/>
      </colorScale>
    </cfRule>
  </conditionalFormatting>
  <conditionalFormatting sqref="AU28">
    <cfRule type="colorScale" priority="5">
      <colorScale>
        <cfvo type="min"/>
        <cfvo type="num" val="0"/>
        <cfvo type="max"/>
        <color rgb="FFF8696B"/>
        <color rgb="FFFFEB84"/>
        <color rgb="FF63BE7B"/>
      </colorScale>
    </cfRule>
  </conditionalFormatting>
  <conditionalFormatting sqref="AV28">
    <cfRule type="colorScale" priority="4">
      <colorScale>
        <cfvo type="min"/>
        <cfvo type="num" val="0"/>
        <cfvo type="max"/>
        <color rgb="FFF8696B"/>
        <color rgb="FFFFEB84"/>
        <color rgb="FF63BE7B"/>
      </colorScale>
    </cfRule>
  </conditionalFormatting>
  <conditionalFormatting sqref="AY28">
    <cfRule type="colorScale" priority="3">
      <colorScale>
        <cfvo type="min"/>
        <cfvo type="num" val="0"/>
        <cfvo type="max"/>
        <color rgb="FFF8696B"/>
        <color rgb="FFFFEB84"/>
        <color rgb="FF63BE7B"/>
      </colorScale>
    </cfRule>
  </conditionalFormatting>
  <conditionalFormatting sqref="AZ28">
    <cfRule type="colorScale" priority="2">
      <colorScale>
        <cfvo type="min"/>
        <cfvo type="num" val="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Reapply conditional formatting">
              <controlPr defaultSize="0" print="0" autoFill="0" autoPict="0" macro="[0]!ReapplyConditionalFormatting_W" altText="Reapply conditional formatting">
                <anchor moveWithCells="1" sizeWithCells="1">
                  <from>
                    <xdr:col>6</xdr:col>
                    <xdr:colOff>25400</xdr:colOff>
                    <xdr:row>36</xdr:row>
                    <xdr:rowOff>177800</xdr:rowOff>
                  </from>
                  <to>
                    <xdr:col>11</xdr:col>
                    <xdr:colOff>114300</xdr:colOff>
                    <xdr:row>41</xdr:row>
                    <xdr:rowOff>25400</xdr:rowOff>
                  </to>
                </anchor>
              </controlPr>
            </control>
          </mc:Choice>
        </mc:AlternateContent>
        <mc:AlternateContent xmlns:mc="http://schemas.openxmlformats.org/markup-compatibility/2006">
          <mc:Choice Requires="x14">
            <control shapeId="59394" r:id="rId5" name="Button 2">
              <controlPr defaultSize="0" print="0" autoFill="0" autoPict="0" macro="[0]!ShowNumbers_W">
                <anchor moveWithCells="1" sizeWithCells="1">
                  <from>
                    <xdr:col>3</xdr:col>
                    <xdr:colOff>114300</xdr:colOff>
                    <xdr:row>36</xdr:row>
                    <xdr:rowOff>177800</xdr:rowOff>
                  </from>
                  <to>
                    <xdr:col>3</xdr:col>
                    <xdr:colOff>2514600</xdr:colOff>
                    <xdr:row>41</xdr:row>
                    <xdr:rowOff>63500</xdr:rowOff>
                  </to>
                </anchor>
              </controlPr>
            </control>
          </mc:Choice>
        </mc:AlternateContent>
        <mc:AlternateContent xmlns:mc="http://schemas.openxmlformats.org/markup-compatibility/2006">
          <mc:Choice Requires="x14">
            <control shapeId="59395" r:id="rId6" name="Button 3">
              <controlPr defaultSize="0" print="0" autoFill="0" autoPict="0" macro="[0]!HideNumbers_W">
                <anchor moveWithCells="1" sizeWithCells="1">
                  <from>
                    <xdr:col>14</xdr:col>
                    <xdr:colOff>0</xdr:colOff>
                    <xdr:row>36</xdr:row>
                    <xdr:rowOff>146050</xdr:rowOff>
                  </from>
                  <to>
                    <xdr:col>23</xdr:col>
                    <xdr:colOff>31750</xdr:colOff>
                    <xdr:row>40</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A2F3F-A02F-4455-AFF5-8D9ADD895A55}">
  <sheetPr codeName="Sheet43"/>
  <dimension ref="B3:EX31"/>
  <sheetViews>
    <sheetView tabSelected="1" topLeftCell="A6" zoomScaleNormal="100" workbookViewId="0">
      <selection activeCell="C3" sqref="C3:AD28"/>
    </sheetView>
  </sheetViews>
  <sheetFormatPr defaultRowHeight="16.5" x14ac:dyDescent="0.45"/>
  <cols>
    <col min="1" max="1" width="8.7265625" style="290"/>
    <col min="2" max="2" width="0.54296875" style="290" customWidth="1"/>
    <col min="3" max="3" width="0.453125" style="290" customWidth="1"/>
    <col min="4" max="4" width="37.90625" style="290" customWidth="1"/>
    <col min="5" max="29" width="3.54296875" style="290" customWidth="1"/>
    <col min="30" max="30" width="0.81640625" style="326" customWidth="1"/>
    <col min="31" max="16384" width="8.7265625" style="290"/>
  </cols>
  <sheetData>
    <row r="3" spans="2:154" ht="21" x14ac:dyDescent="0.45">
      <c r="B3" s="289"/>
      <c r="C3" s="378" t="s">
        <v>3561</v>
      </c>
      <c r="D3" s="379"/>
      <c r="E3" s="379"/>
      <c r="F3" s="379"/>
      <c r="G3" s="379"/>
      <c r="H3" s="379"/>
      <c r="I3" s="379"/>
      <c r="J3" s="379"/>
      <c r="K3" s="379"/>
      <c r="L3" s="379"/>
      <c r="M3" s="379"/>
      <c r="N3" s="379"/>
      <c r="O3" s="379"/>
      <c r="P3" s="379"/>
      <c r="Q3" s="379"/>
      <c r="R3" s="379"/>
      <c r="S3" s="379"/>
      <c r="T3" s="379"/>
      <c r="U3" s="379"/>
      <c r="V3" s="379"/>
      <c r="W3" s="379"/>
      <c r="X3" s="379"/>
      <c r="Y3" s="379"/>
      <c r="Z3" s="379"/>
      <c r="AA3" s="379"/>
      <c r="AB3" s="379"/>
      <c r="AC3" s="380"/>
    </row>
    <row r="4" spans="2:154" s="296" customFormat="1" x14ac:dyDescent="0.45">
      <c r="B4" s="291"/>
      <c r="C4" s="292"/>
      <c r="D4" s="293"/>
      <c r="E4" s="381">
        <v>2024</v>
      </c>
      <c r="F4" s="381"/>
      <c r="G4" s="294"/>
      <c r="H4" s="294"/>
      <c r="I4" s="294"/>
      <c r="J4" s="294"/>
      <c r="K4" s="294"/>
      <c r="L4" s="294"/>
      <c r="M4" s="294"/>
      <c r="N4" s="294"/>
      <c r="O4" s="294"/>
      <c r="P4" s="294"/>
      <c r="Q4" s="381">
        <v>2025</v>
      </c>
      <c r="R4" s="381"/>
      <c r="S4" s="294"/>
      <c r="T4" s="294"/>
      <c r="U4" s="294"/>
      <c r="V4" s="294"/>
      <c r="W4" s="294"/>
      <c r="X4" s="294"/>
      <c r="Y4" s="294"/>
      <c r="Z4" s="294"/>
      <c r="AA4" s="294"/>
      <c r="AB4" s="294"/>
      <c r="AC4" s="295"/>
      <c r="AD4" s="327"/>
    </row>
    <row r="5" spans="2:154" s="301" customFormat="1" x14ac:dyDescent="0.45">
      <c r="B5" s="291"/>
      <c r="C5" s="297"/>
      <c r="D5" s="298"/>
      <c r="E5" s="299" t="s">
        <v>3597</v>
      </c>
      <c r="F5" s="299" t="s">
        <v>3498</v>
      </c>
      <c r="G5" s="299" t="s">
        <v>3598</v>
      </c>
      <c r="H5" s="299" t="s">
        <v>3494</v>
      </c>
      <c r="I5" s="299" t="s">
        <v>3598</v>
      </c>
      <c r="J5" s="299" t="s">
        <v>3597</v>
      </c>
      <c r="K5" s="299" t="s">
        <v>3597</v>
      </c>
      <c r="L5" s="299" t="s">
        <v>3494</v>
      </c>
      <c r="M5" s="299" t="s">
        <v>3599</v>
      </c>
      <c r="N5" s="299" t="s">
        <v>3600</v>
      </c>
      <c r="O5" s="299" t="s">
        <v>348</v>
      </c>
      <c r="P5" s="299" t="s">
        <v>3496</v>
      </c>
      <c r="Q5" s="299" t="s">
        <v>3597</v>
      </c>
      <c r="R5" s="299" t="s">
        <v>3498</v>
      </c>
      <c r="S5" s="299" t="s">
        <v>3598</v>
      </c>
      <c r="T5" s="299" t="s">
        <v>3494</v>
      </c>
      <c r="U5" s="299" t="s">
        <v>3598</v>
      </c>
      <c r="V5" s="299" t="s">
        <v>3597</v>
      </c>
      <c r="W5" s="299" t="s">
        <v>3597</v>
      </c>
      <c r="X5" s="299" t="s">
        <v>3494</v>
      </c>
      <c r="Y5" s="299" t="s">
        <v>3599</v>
      </c>
      <c r="Z5" s="299" t="s">
        <v>3600</v>
      </c>
      <c r="AA5" s="299" t="s">
        <v>348</v>
      </c>
      <c r="AB5" s="299" t="s">
        <v>3496</v>
      </c>
      <c r="AC5" s="300"/>
      <c r="AD5" s="328"/>
    </row>
    <row r="6" spans="2:154" s="309" customFormat="1" ht="15" customHeight="1" x14ac:dyDescent="0.45">
      <c r="B6" s="302"/>
      <c r="C6" s="303"/>
      <c r="D6" s="304" t="s">
        <v>3068</v>
      </c>
      <c r="E6" s="305"/>
      <c r="F6" s="305"/>
      <c r="G6" s="305"/>
      <c r="H6" s="305"/>
      <c r="I6" s="305"/>
      <c r="J6" s="305"/>
      <c r="K6" s="305"/>
      <c r="L6" s="305"/>
      <c r="M6" s="305"/>
      <c r="N6" s="305"/>
      <c r="O6" s="305"/>
      <c r="P6" s="305"/>
      <c r="Q6" s="305"/>
      <c r="R6" s="305"/>
      <c r="S6" s="306"/>
      <c r="T6" s="306"/>
      <c r="U6" s="306"/>
      <c r="V6" s="306"/>
      <c r="W6" s="306"/>
      <c r="X6" s="306"/>
      <c r="Y6" s="306"/>
      <c r="Z6" s="306"/>
      <c r="AA6" s="306"/>
      <c r="AB6" s="306"/>
      <c r="AC6" s="307"/>
      <c r="AD6" s="329"/>
      <c r="AE6" s="308"/>
      <c r="AF6" s="308"/>
      <c r="AG6" s="308"/>
      <c r="AH6" s="308"/>
      <c r="AI6" s="308"/>
      <c r="AJ6" s="308"/>
      <c r="AK6" s="308"/>
      <c r="AL6" s="308"/>
      <c r="AM6" s="308"/>
      <c r="AN6" s="308"/>
      <c r="AO6" s="308"/>
      <c r="AP6" s="308"/>
      <c r="AQ6" s="308"/>
      <c r="AR6" s="308"/>
      <c r="AS6" s="308"/>
      <c r="AT6" s="308"/>
      <c r="AU6" s="308"/>
      <c r="AV6" s="308"/>
      <c r="AW6" s="308"/>
      <c r="AX6" s="308"/>
      <c r="AY6" s="308"/>
      <c r="AZ6" s="308"/>
      <c r="BA6" s="308"/>
      <c r="BB6" s="308"/>
      <c r="BC6" s="308"/>
      <c r="BD6" s="308"/>
      <c r="BE6" s="308"/>
      <c r="BF6" s="308"/>
      <c r="BG6" s="308"/>
      <c r="BH6" s="308"/>
      <c r="BI6" s="308"/>
      <c r="BJ6" s="308"/>
      <c r="BK6" s="308"/>
      <c r="BL6" s="308"/>
      <c r="BM6" s="308"/>
      <c r="BN6" s="308"/>
      <c r="BO6" s="308"/>
      <c r="BP6" s="308"/>
      <c r="BQ6" s="308"/>
      <c r="BR6" s="308"/>
      <c r="BS6" s="308"/>
      <c r="BT6" s="308"/>
      <c r="BU6" s="308"/>
      <c r="BV6" s="308"/>
      <c r="BW6" s="308"/>
      <c r="BX6" s="308"/>
      <c r="BY6" s="308"/>
      <c r="BZ6" s="308"/>
      <c r="CA6" s="308"/>
      <c r="CB6" s="308"/>
      <c r="CC6" s="308"/>
      <c r="CD6" s="308"/>
      <c r="CE6" s="308"/>
      <c r="CF6" s="308"/>
      <c r="CG6" s="308"/>
      <c r="CH6" s="308"/>
      <c r="CI6" s="308"/>
      <c r="CJ6" s="308"/>
      <c r="CK6" s="308"/>
      <c r="CL6" s="308"/>
      <c r="CM6" s="308"/>
      <c r="CN6" s="308"/>
      <c r="CO6" s="308"/>
      <c r="CP6" s="308"/>
      <c r="CQ6" s="308"/>
      <c r="CR6" s="308"/>
      <c r="CS6" s="308"/>
      <c r="CT6" s="308"/>
      <c r="CU6" s="308"/>
      <c r="CV6" s="308"/>
      <c r="CW6" s="308"/>
      <c r="CX6" s="308"/>
      <c r="CY6" s="308"/>
      <c r="CZ6" s="308"/>
      <c r="DA6" s="308"/>
      <c r="DB6" s="308"/>
      <c r="DC6" s="308"/>
      <c r="DD6" s="308"/>
      <c r="DE6" s="308"/>
      <c r="DF6" s="308"/>
      <c r="DG6" s="308"/>
      <c r="DH6" s="308"/>
      <c r="DI6" s="308"/>
      <c r="DJ6" s="308"/>
      <c r="DK6" s="308"/>
      <c r="DL6" s="308"/>
      <c r="DM6" s="308"/>
      <c r="DN6" s="308"/>
      <c r="DO6" s="308"/>
      <c r="DP6" s="308"/>
      <c r="DQ6" s="308"/>
      <c r="DR6" s="308"/>
      <c r="DS6" s="308"/>
      <c r="DT6" s="308"/>
      <c r="DU6" s="308"/>
      <c r="DV6" s="308"/>
      <c r="DW6" s="308"/>
      <c r="DX6" s="308"/>
      <c r="DY6" s="308"/>
      <c r="DZ6" s="308"/>
      <c r="EA6" s="308"/>
      <c r="EB6" s="308"/>
      <c r="EC6" s="308"/>
      <c r="ED6" s="308"/>
      <c r="EE6" s="308"/>
      <c r="EF6" s="308"/>
      <c r="EG6" s="308"/>
      <c r="EH6" s="308"/>
      <c r="EI6" s="308"/>
      <c r="EJ6" s="308"/>
      <c r="EK6" s="308"/>
      <c r="EL6" s="308"/>
      <c r="EM6" s="308"/>
      <c r="EN6" s="308"/>
      <c r="EO6" s="308"/>
      <c r="EP6" s="308"/>
      <c r="EQ6" s="308"/>
      <c r="ER6" s="308"/>
      <c r="ES6" s="308"/>
      <c r="ET6" s="308"/>
      <c r="EU6" s="308"/>
      <c r="EV6" s="308"/>
      <c r="EW6" s="308"/>
      <c r="EX6" s="308"/>
    </row>
    <row r="7" spans="2:154" s="309" customFormat="1" ht="15" customHeight="1" x14ac:dyDescent="0.45">
      <c r="B7" s="302"/>
      <c r="C7" s="310"/>
      <c r="D7" s="311" t="s">
        <v>1838</v>
      </c>
      <c r="E7" s="305">
        <f>'HAVERM for table'!AE14</f>
        <v>0.32423064978724214</v>
      </c>
      <c r="F7" s="305">
        <f>'HAVERM for table'!AF14</f>
        <v>-0.70280588380772868</v>
      </c>
      <c r="G7" s="305">
        <f>'HAVERM for table'!AG14</f>
        <v>-0.64986736992761984</v>
      </c>
      <c r="H7" s="305">
        <f>'HAVERM for table'!AH14</f>
        <v>-0.60127215086434271</v>
      </c>
      <c r="I7" s="305">
        <f>'HAVERM for table'!AI14</f>
        <v>-0.18256962450197178</v>
      </c>
      <c r="J7" s="305">
        <f>'HAVERM for table'!AJ14</f>
        <v>-0.58825200471355854</v>
      </c>
      <c r="K7" s="305">
        <f>'HAVERM for table'!AK14</f>
        <v>-0.11626667306286524</v>
      </c>
      <c r="L7" s="305">
        <f>'HAVERM for table'!AL14</f>
        <v>-0.16886680368406989</v>
      </c>
      <c r="M7" s="305">
        <f>'HAVERM for table'!AM14</f>
        <v>-0.86506903530032864</v>
      </c>
      <c r="N7" s="305">
        <f>'HAVERM for table'!AN14</f>
        <v>-0.30437131136550893</v>
      </c>
      <c r="O7" s="305">
        <f>'HAVERM for table'!AO14</f>
        <v>-1.0773976010313693</v>
      </c>
      <c r="P7" s="305">
        <f>'HAVERM for table'!AP14</f>
        <v>-1.4046714386739132</v>
      </c>
      <c r="Q7" s="305">
        <f>'HAVERM for table'!AQ14</f>
        <v>-1.6827167191288308</v>
      </c>
      <c r="R7" s="305">
        <f>'HAVERM for table'!AR14</f>
        <v>-0.60720636813513518</v>
      </c>
      <c r="S7" s="305">
        <f>'HAVERM for table'!AS14</f>
        <v>-0.85667738386975822</v>
      </c>
      <c r="T7" s="305">
        <f>'HAVERM for table'!AT14</f>
        <v>-1.663946715433092</v>
      </c>
      <c r="U7" s="305">
        <f>'HAVERM for table'!AU14</f>
        <v>-1.9441352568522363</v>
      </c>
      <c r="V7" s="305">
        <f>'HAVERM for table'!AV14</f>
        <v>-1.0755342461000741</v>
      </c>
      <c r="W7" s="305">
        <f>'HAVERM for table'!AW14</f>
        <v>-1.7111466981986112</v>
      </c>
      <c r="X7" s="305">
        <f>'HAVERM for table'!AX14</f>
        <v>-2.2952838724257782</v>
      </c>
      <c r="Y7" s="305">
        <f>'HAVERM for table'!AY14</f>
        <v>-3.2810520177907492</v>
      </c>
      <c r="Z7" s="305">
        <f>'HAVERM for table'!AZ14</f>
        <v>-2.7303533502839445</v>
      </c>
      <c r="AA7" s="305">
        <f>'HAVERM for table'!BA14</f>
        <v>-3.2457647675228261</v>
      </c>
      <c r="AB7" s="305"/>
      <c r="AC7" s="312"/>
      <c r="AD7" s="329"/>
      <c r="AE7" s="308"/>
      <c r="AF7" s="308"/>
      <c r="AG7" s="308"/>
      <c r="AH7" s="308"/>
      <c r="AI7" s="308"/>
      <c r="AJ7" s="308"/>
      <c r="AK7" s="308"/>
      <c r="AL7" s="308"/>
      <c r="AM7" s="308"/>
      <c r="AN7" s="308"/>
      <c r="AO7" s="308"/>
      <c r="AP7" s="308"/>
      <c r="AQ7" s="308"/>
      <c r="AR7" s="308"/>
      <c r="AS7" s="308"/>
      <c r="AT7" s="308"/>
      <c r="AU7" s="308"/>
      <c r="AV7" s="308"/>
      <c r="AW7" s="308"/>
      <c r="AX7" s="308"/>
      <c r="AY7" s="308"/>
      <c r="AZ7" s="308"/>
      <c r="BA7" s="308"/>
      <c r="BB7" s="308"/>
      <c r="BC7" s="308"/>
      <c r="BD7" s="308"/>
      <c r="BE7" s="308"/>
      <c r="BF7" s="308"/>
      <c r="BG7" s="308"/>
      <c r="BH7" s="308"/>
      <c r="BI7" s="308"/>
      <c r="BJ7" s="308"/>
      <c r="BK7" s="308"/>
      <c r="BL7" s="308"/>
      <c r="BM7" s="308"/>
      <c r="BN7" s="308"/>
      <c r="BO7" s="308"/>
      <c r="BP7" s="308"/>
      <c r="BQ7" s="308"/>
      <c r="BR7" s="308"/>
      <c r="BS7" s="308"/>
      <c r="BT7" s="308"/>
      <c r="BU7" s="308"/>
      <c r="BV7" s="308"/>
      <c r="BW7" s="308"/>
      <c r="BX7" s="308"/>
      <c r="BY7" s="308"/>
      <c r="BZ7" s="308"/>
      <c r="CA7" s="308"/>
      <c r="CB7" s="308"/>
      <c r="CC7" s="308"/>
      <c r="CD7" s="308"/>
      <c r="CE7" s="308"/>
      <c r="CF7" s="308"/>
      <c r="CG7" s="308"/>
      <c r="CH7" s="308"/>
      <c r="CI7" s="308"/>
      <c r="CJ7" s="308"/>
      <c r="CK7" s="308"/>
      <c r="CL7" s="308"/>
      <c r="CM7" s="308"/>
      <c r="CN7" s="308"/>
      <c r="CO7" s="308"/>
      <c r="CP7" s="308"/>
      <c r="CQ7" s="308"/>
      <c r="CR7" s="308"/>
      <c r="CS7" s="308"/>
      <c r="CT7" s="308"/>
      <c r="CU7" s="308"/>
      <c r="CV7" s="308"/>
      <c r="CW7" s="308"/>
      <c r="CX7" s="308"/>
      <c r="CY7" s="308"/>
      <c r="CZ7" s="308"/>
      <c r="DA7" s="308"/>
      <c r="DB7" s="308"/>
      <c r="DC7" s="308"/>
      <c r="DD7" s="308"/>
      <c r="DE7" s="308"/>
      <c r="DF7" s="308"/>
      <c r="DG7" s="308"/>
      <c r="DH7" s="308"/>
      <c r="DI7" s="308"/>
      <c r="DJ7" s="308"/>
      <c r="DK7" s="308"/>
      <c r="DL7" s="308"/>
      <c r="DM7" s="308"/>
      <c r="DN7" s="308"/>
      <c r="DO7" s="308"/>
      <c r="DP7" s="308"/>
      <c r="DQ7" s="308"/>
      <c r="DR7" s="308"/>
      <c r="DS7" s="308"/>
      <c r="DT7" s="308"/>
      <c r="DU7" s="308"/>
      <c r="DV7" s="308"/>
      <c r="DW7" s="308"/>
      <c r="DX7" s="308"/>
      <c r="DY7" s="308"/>
      <c r="DZ7" s="308"/>
      <c r="EA7" s="308"/>
      <c r="EB7" s="308"/>
      <c r="EC7" s="308"/>
      <c r="ED7" s="308"/>
      <c r="EE7" s="308"/>
      <c r="EF7" s="308"/>
      <c r="EG7" s="308"/>
      <c r="EH7" s="308"/>
      <c r="EI7" s="308"/>
      <c r="EJ7" s="308"/>
      <c r="EK7" s="308"/>
      <c r="EL7" s="308"/>
      <c r="EM7" s="308"/>
      <c r="EN7" s="308"/>
      <c r="EO7" s="308"/>
      <c r="EP7" s="308"/>
      <c r="EQ7" s="308"/>
      <c r="ER7" s="308"/>
      <c r="ES7" s="308"/>
      <c r="ET7" s="308"/>
      <c r="EU7" s="308"/>
      <c r="EV7" s="308"/>
      <c r="EW7" s="308"/>
      <c r="EX7" s="308"/>
    </row>
    <row r="8" spans="2:154" s="309" customFormat="1" ht="15" customHeight="1" x14ac:dyDescent="0.45">
      <c r="B8" s="302"/>
      <c r="C8" s="310"/>
      <c r="D8" s="311" t="s">
        <v>1839</v>
      </c>
      <c r="E8" s="305">
        <f>'HAVERM for table'!AE15</f>
        <v>6.1906956552892134E-2</v>
      </c>
      <c r="F8" s="305">
        <f>'HAVERM for table'!AF15</f>
        <v>-0.27943286508069903</v>
      </c>
      <c r="G8" s="305">
        <f>'HAVERM for table'!AG15</f>
        <v>0.78273972023893468</v>
      </c>
      <c r="H8" s="305">
        <f>'HAVERM for table'!AH15</f>
        <v>-5.8396870811597258E-2</v>
      </c>
      <c r="I8" s="305">
        <f>'HAVERM for table'!AI15</f>
        <v>0.39100955236565116</v>
      </c>
      <c r="J8" s="305">
        <f>'HAVERM for table'!AJ15</f>
        <v>1.231249114826162</v>
      </c>
      <c r="K8" s="305">
        <f>'HAVERM for table'!AK15</f>
        <v>0.53673314986911058</v>
      </c>
      <c r="L8" s="305">
        <f>'HAVERM for table'!AL15</f>
        <v>-0.23883133038746127</v>
      </c>
      <c r="M8" s="305">
        <f>'HAVERM for table'!AM15</f>
        <v>-0.189437302517837</v>
      </c>
      <c r="N8" s="305">
        <f>'HAVERM for table'!AN15</f>
        <v>-0.36654425857829143</v>
      </c>
      <c r="O8" s="305">
        <f>'HAVERM for table'!AO15</f>
        <v>-0.10883699625226656</v>
      </c>
      <c r="P8" s="305">
        <f>'HAVERM for table'!AP15</f>
        <v>-0.64733987014839334</v>
      </c>
      <c r="Q8" s="305">
        <f>'HAVERM for table'!AQ15</f>
        <v>-0.70145731929099642</v>
      </c>
      <c r="R8" s="305">
        <f>'HAVERM for table'!AR15</f>
        <v>-5.9734649688681966E-2</v>
      </c>
      <c r="S8" s="305">
        <f>'HAVERM for table'!AS15</f>
        <v>-1.5961043528833236</v>
      </c>
      <c r="T8" s="305">
        <f>'HAVERM for table'!AT15</f>
        <v>-1.1402623824932443</v>
      </c>
      <c r="U8" s="305">
        <f>'HAVERM for table'!AU15</f>
        <v>-1.2828177147016966</v>
      </c>
      <c r="V8" s="305">
        <f>'HAVERM for table'!AV15</f>
        <v>-2.4146048395478941</v>
      </c>
      <c r="W8" s="305">
        <f>'HAVERM for table'!AW15</f>
        <v>-1.3299157755757103</v>
      </c>
      <c r="X8" s="305">
        <f>'HAVERM for table'!AX15</f>
        <v>-1.9511838110610165</v>
      </c>
      <c r="Y8" s="305">
        <f>'HAVERM for table'!AY15</f>
        <v>-1.2789564793266546</v>
      </c>
      <c r="Z8" s="305">
        <f>'HAVERM for table'!AZ15</f>
        <v>-0.92959511997729183</v>
      </c>
      <c r="AA8" s="305">
        <f>'HAVERM for table'!BA15</f>
        <v>0.5386933843704188</v>
      </c>
      <c r="AB8" s="305"/>
      <c r="AC8" s="312"/>
      <c r="AD8" s="329"/>
      <c r="AE8" s="308"/>
      <c r="AF8" s="308"/>
      <c r="AG8" s="308"/>
      <c r="AH8" s="308"/>
      <c r="AI8" s="308"/>
      <c r="AJ8" s="308"/>
      <c r="AK8" s="308"/>
      <c r="AL8" s="308"/>
      <c r="AM8" s="308"/>
      <c r="AN8" s="308"/>
      <c r="AO8" s="308"/>
      <c r="AP8" s="308"/>
      <c r="AQ8" s="308"/>
      <c r="AR8" s="308"/>
      <c r="AS8" s="308"/>
      <c r="AT8" s="308"/>
      <c r="AU8" s="308"/>
      <c r="AV8" s="308"/>
      <c r="AW8" s="308"/>
      <c r="AX8" s="308"/>
      <c r="AY8" s="308"/>
      <c r="AZ8" s="308"/>
      <c r="BA8" s="308"/>
      <c r="BB8" s="308"/>
      <c r="BC8" s="308"/>
      <c r="BD8" s="308"/>
      <c r="BE8" s="308"/>
      <c r="BF8" s="308"/>
      <c r="BG8" s="308"/>
      <c r="BH8" s="308"/>
      <c r="BI8" s="308"/>
      <c r="BJ8" s="308"/>
      <c r="BK8" s="308"/>
      <c r="BL8" s="308"/>
      <c r="BM8" s="308"/>
      <c r="BN8" s="308"/>
      <c r="BO8" s="308"/>
      <c r="BP8" s="308"/>
      <c r="BQ8" s="308"/>
      <c r="BR8" s="308"/>
      <c r="BS8" s="308"/>
      <c r="BT8" s="308"/>
      <c r="BU8" s="308"/>
      <c r="BV8" s="308"/>
      <c r="BW8" s="308"/>
      <c r="BX8" s="308"/>
      <c r="BY8" s="308"/>
      <c r="BZ8" s="308"/>
      <c r="CA8" s="308"/>
      <c r="CB8" s="308"/>
      <c r="CC8" s="308"/>
      <c r="CD8" s="308"/>
      <c r="CE8" s="308"/>
      <c r="CF8" s="308"/>
      <c r="CG8" s="308"/>
      <c r="CH8" s="308"/>
      <c r="CI8" s="308"/>
      <c r="CJ8" s="308"/>
      <c r="CK8" s="308"/>
      <c r="CL8" s="308"/>
      <c r="CM8" s="308"/>
      <c r="CN8" s="308"/>
      <c r="CO8" s="308"/>
      <c r="CP8" s="308"/>
      <c r="CQ8" s="308"/>
      <c r="CR8" s="308"/>
      <c r="CS8" s="308"/>
      <c r="CT8" s="308"/>
      <c r="CU8" s="308"/>
      <c r="CV8" s="308"/>
      <c r="CW8" s="308"/>
      <c r="CX8" s="308"/>
      <c r="CY8" s="308"/>
      <c r="CZ8" s="308"/>
      <c r="DA8" s="308"/>
      <c r="DB8" s="308"/>
      <c r="DC8" s="308"/>
      <c r="DD8" s="308"/>
      <c r="DE8" s="308"/>
      <c r="DF8" s="308"/>
      <c r="DG8" s="308"/>
      <c r="DH8" s="308"/>
      <c r="DI8" s="308"/>
      <c r="DJ8" s="308"/>
      <c r="DK8" s="308"/>
      <c r="DL8" s="308"/>
      <c r="DM8" s="308"/>
      <c r="DN8" s="308"/>
      <c r="DO8" s="308"/>
      <c r="DP8" s="308"/>
      <c r="DQ8" s="308"/>
      <c r="DR8" s="308"/>
      <c r="DS8" s="308"/>
      <c r="DT8" s="308"/>
      <c r="DU8" s="308"/>
      <c r="DV8" s="308"/>
      <c r="DW8" s="308"/>
      <c r="DX8" s="308"/>
      <c r="DY8" s="308"/>
      <c r="DZ8" s="308"/>
      <c r="EA8" s="308"/>
      <c r="EB8" s="308"/>
      <c r="EC8" s="308"/>
      <c r="ED8" s="308"/>
      <c r="EE8" s="308"/>
      <c r="EF8" s="308"/>
      <c r="EG8" s="308"/>
      <c r="EH8" s="308"/>
      <c r="EI8" s="308"/>
      <c r="EJ8" s="308"/>
      <c r="EK8" s="308"/>
      <c r="EL8" s="308"/>
      <c r="EM8" s="308"/>
      <c r="EN8" s="308"/>
      <c r="EO8" s="308"/>
      <c r="EP8" s="308"/>
      <c r="EQ8" s="308"/>
      <c r="ER8" s="308"/>
      <c r="ES8" s="308"/>
      <c r="ET8" s="308"/>
      <c r="EU8" s="308"/>
      <c r="EV8" s="308"/>
      <c r="EW8" s="308"/>
      <c r="EX8" s="308"/>
    </row>
    <row r="9" spans="2:154" s="309" customFormat="1" ht="15" customHeight="1" x14ac:dyDescent="0.45">
      <c r="B9" s="302"/>
      <c r="C9" s="303"/>
      <c r="D9" s="304" t="s">
        <v>3069</v>
      </c>
      <c r="E9" s="306"/>
      <c r="F9" s="306"/>
      <c r="G9" s="306"/>
      <c r="H9" s="306"/>
      <c r="I9" s="306"/>
      <c r="J9" s="306"/>
      <c r="K9" s="306"/>
      <c r="L9" s="306"/>
      <c r="M9" s="306"/>
      <c r="N9" s="306"/>
      <c r="O9" s="306"/>
      <c r="P9" s="306"/>
      <c r="Q9" s="306"/>
      <c r="R9" s="306"/>
      <c r="S9" s="306"/>
      <c r="T9" s="306"/>
      <c r="U9" s="306"/>
      <c r="V9" s="306"/>
      <c r="W9" s="306"/>
      <c r="X9" s="306"/>
      <c r="Y9" s="306"/>
      <c r="Z9" s="306"/>
      <c r="AA9" s="306"/>
      <c r="AB9" s="306"/>
      <c r="AC9" s="313"/>
      <c r="AD9" s="329"/>
      <c r="AE9" s="308"/>
      <c r="AF9" s="308"/>
      <c r="AG9" s="308"/>
      <c r="AH9" s="308"/>
      <c r="AI9" s="308"/>
      <c r="AJ9" s="308"/>
      <c r="AK9" s="308"/>
      <c r="AL9" s="308"/>
      <c r="AM9" s="308"/>
      <c r="AN9" s="308"/>
      <c r="AO9" s="308"/>
      <c r="AP9" s="308"/>
      <c r="AQ9" s="308"/>
      <c r="AR9" s="308"/>
      <c r="AS9" s="308"/>
      <c r="AT9" s="308"/>
      <c r="AU9" s="308"/>
      <c r="AV9" s="308"/>
      <c r="AW9" s="308"/>
      <c r="AX9" s="308"/>
      <c r="AY9" s="308"/>
      <c r="AZ9" s="308"/>
      <c r="BA9" s="308"/>
      <c r="BB9" s="308"/>
      <c r="BC9" s="308"/>
      <c r="BD9" s="308"/>
      <c r="BE9" s="308"/>
      <c r="BF9" s="308"/>
      <c r="BG9" s="308"/>
      <c r="BH9" s="308"/>
      <c r="BI9" s="308"/>
      <c r="BJ9" s="308"/>
      <c r="BK9" s="308"/>
      <c r="BL9" s="308"/>
      <c r="BM9" s="308"/>
      <c r="BN9" s="308"/>
      <c r="BO9" s="308"/>
      <c r="BP9" s="308"/>
      <c r="BQ9" s="308"/>
      <c r="BR9" s="308"/>
      <c r="BS9" s="308"/>
      <c r="BT9" s="308"/>
      <c r="BU9" s="308"/>
      <c r="BV9" s="308"/>
      <c r="BW9" s="308"/>
      <c r="BX9" s="308"/>
      <c r="BY9" s="308"/>
      <c r="BZ9" s="308"/>
      <c r="CA9" s="308"/>
      <c r="CB9" s="308"/>
      <c r="CC9" s="308"/>
      <c r="CD9" s="308"/>
      <c r="CE9" s="308"/>
      <c r="CF9" s="308"/>
      <c r="CG9" s="308"/>
      <c r="CH9" s="308"/>
      <c r="CI9" s="308"/>
      <c r="CJ9" s="308"/>
      <c r="CK9" s="308"/>
      <c r="CL9" s="308"/>
      <c r="CM9" s="308"/>
      <c r="CN9" s="308"/>
      <c r="CO9" s="308"/>
      <c r="CP9" s="308"/>
      <c r="CQ9" s="308"/>
      <c r="CR9" s="308"/>
      <c r="CS9" s="308"/>
      <c r="CT9" s="308"/>
      <c r="CU9" s="308"/>
      <c r="CV9" s="308"/>
      <c r="CW9" s="308"/>
      <c r="CX9" s="308"/>
      <c r="CY9" s="308"/>
      <c r="CZ9" s="308"/>
      <c r="DA9" s="308"/>
      <c r="DB9" s="308"/>
      <c r="DC9" s="308"/>
      <c r="DD9" s="308"/>
      <c r="DE9" s="308"/>
      <c r="DF9" s="308"/>
      <c r="DG9" s="308"/>
      <c r="DH9" s="308"/>
      <c r="DI9" s="308"/>
      <c r="DJ9" s="308"/>
      <c r="DK9" s="308"/>
      <c r="DL9" s="308"/>
      <c r="DM9" s="308"/>
      <c r="DN9" s="308"/>
      <c r="DO9" s="308"/>
      <c r="DP9" s="308"/>
      <c r="DQ9" s="308"/>
      <c r="DR9" s="308"/>
      <c r="DS9" s="308"/>
      <c r="DT9" s="308"/>
      <c r="DU9" s="308"/>
      <c r="DV9" s="308"/>
      <c r="DW9" s="308"/>
      <c r="DX9" s="308"/>
      <c r="DY9" s="308"/>
      <c r="DZ9" s="308"/>
      <c r="EA9" s="308"/>
      <c r="EB9" s="308"/>
      <c r="EC9" s="308"/>
      <c r="ED9" s="308"/>
      <c r="EE9" s="308"/>
      <c r="EF9" s="308"/>
      <c r="EG9" s="308"/>
      <c r="EH9" s="308"/>
      <c r="EI9" s="308"/>
      <c r="EJ9" s="308"/>
      <c r="EK9" s="308"/>
      <c r="EL9" s="308"/>
      <c r="EM9" s="308"/>
      <c r="EN9" s="308"/>
      <c r="EO9" s="308"/>
      <c r="EP9" s="308"/>
      <c r="EQ9" s="308"/>
      <c r="ER9" s="308"/>
      <c r="ES9" s="308"/>
      <c r="ET9" s="308"/>
      <c r="EU9" s="308"/>
      <c r="EV9" s="308"/>
      <c r="EW9" s="308"/>
      <c r="EX9" s="308"/>
    </row>
    <row r="10" spans="2:154" s="309" customFormat="1" ht="15" customHeight="1" x14ac:dyDescent="0.45">
      <c r="B10" s="302"/>
      <c r="C10" s="310"/>
      <c r="D10" s="311" t="s">
        <v>1840</v>
      </c>
      <c r="E10" s="305">
        <f ca="1">'HAVERM for table'!AE16</f>
        <v>0.14711696756604367</v>
      </c>
      <c r="F10" s="305">
        <f ca="1">'HAVERM for table'!AF16</f>
        <v>-0.24249383811160052</v>
      </c>
      <c r="G10" s="305">
        <f ca="1">'HAVERM for table'!AG16</f>
        <v>-0.48432629543369887</v>
      </c>
      <c r="H10" s="305">
        <f ca="1">'HAVERM for table'!AH16</f>
        <v>0.17086502238572759</v>
      </c>
      <c r="I10" s="305">
        <f ca="1">'HAVERM for table'!AI16</f>
        <v>-0.1225000527688721</v>
      </c>
      <c r="J10" s="305">
        <f ca="1">'HAVERM for table'!AJ16</f>
        <v>0.10388257772170301</v>
      </c>
      <c r="K10" s="305">
        <f ca="1">'HAVERM for table'!AK16</f>
        <v>0.36876383132432078</v>
      </c>
      <c r="L10" s="305">
        <f ca="1">'HAVERM for table'!AL16</f>
        <v>0.5687375513529902</v>
      </c>
      <c r="M10" s="305">
        <f ca="1">'HAVERM for table'!AM16</f>
        <v>0.98871285897388395</v>
      </c>
      <c r="N10" s="305">
        <f ca="1">'HAVERM for table'!AN16</f>
        <v>1.2307321861595271</v>
      </c>
      <c r="O10" s="305">
        <f ca="1">'HAVERM for table'!AO16</f>
        <v>1.2249331717104537</v>
      </c>
      <c r="P10" s="305">
        <f ca="1">'HAVERM for table'!AP16</f>
        <v>1.5184273207194772</v>
      </c>
      <c r="Q10" s="305">
        <f ca="1">'HAVERM for table'!AQ16</f>
        <v>1.1414115989781146</v>
      </c>
      <c r="R10" s="305">
        <f ca="1">'HAVERM for table'!AR16</f>
        <v>1.807093352381836</v>
      </c>
      <c r="S10" s="305">
        <f ca="1">'HAVERM for table'!AS16</f>
        <v>2.7941445363384494</v>
      </c>
      <c r="T10" s="305">
        <f ca="1">'HAVERM for table'!AT16</f>
        <v>1.5032927750493412</v>
      </c>
      <c r="U10" s="305">
        <f ca="1">'HAVERM for table'!AU16</f>
        <v>1.9129533716656579</v>
      </c>
      <c r="V10" s="305">
        <f ca="1">'HAVERM for table'!AV16</f>
        <v>2.4185751131789313</v>
      </c>
      <c r="W10" s="305">
        <f ca="1">'HAVERM for table'!AW16</f>
        <v>2.402271298151025</v>
      </c>
      <c r="X10" s="305">
        <f ca="1">'HAVERM for table'!AX16</f>
        <v>2.4464511483847247</v>
      </c>
      <c r="Y10" s="305">
        <f ca="1">'HAVERM for table'!AY16</f>
        <v>1.4595857569470045</v>
      </c>
      <c r="Z10" s="305">
        <f ca="1">'HAVERM for table'!AZ16</f>
        <v>1.2873448647412959</v>
      </c>
      <c r="AA10" s="305">
        <f ca="1">'HAVERM for table'!BA16</f>
        <v>1.4051503863593542</v>
      </c>
      <c r="AB10" s="305">
        <f ca="1">'HAVERM for table'!BB16</f>
        <v>1.409004375320376</v>
      </c>
      <c r="AC10" s="314"/>
      <c r="AD10" s="329"/>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08"/>
      <c r="CM10" s="308"/>
      <c r="CN10" s="308"/>
      <c r="CO10" s="308"/>
      <c r="CP10" s="308"/>
      <c r="CQ10" s="308"/>
      <c r="CR10" s="308"/>
      <c r="CS10" s="308"/>
      <c r="CT10" s="308"/>
      <c r="CU10" s="308"/>
      <c r="CV10" s="308"/>
      <c r="CW10" s="308"/>
      <c r="CX10" s="308"/>
      <c r="CY10" s="308"/>
      <c r="CZ10" s="308"/>
      <c r="DA10" s="308"/>
      <c r="DB10" s="308"/>
      <c r="DC10" s="308"/>
      <c r="DD10" s="308"/>
      <c r="DE10" s="308"/>
      <c r="DF10" s="308"/>
      <c r="DG10" s="308"/>
      <c r="DH10" s="308"/>
      <c r="DI10" s="308"/>
      <c r="DJ10" s="308"/>
      <c r="DK10" s="308"/>
      <c r="DL10" s="308"/>
      <c r="DM10" s="308"/>
      <c r="DN10" s="308"/>
      <c r="DO10" s="308"/>
      <c r="DP10" s="308"/>
      <c r="DQ10" s="308"/>
      <c r="DR10" s="308"/>
      <c r="DS10" s="308"/>
      <c r="DT10" s="308"/>
      <c r="DU10" s="308"/>
      <c r="DV10" s="308"/>
      <c r="DW10" s="308"/>
      <c r="DX10" s="308"/>
      <c r="DY10" s="308"/>
      <c r="DZ10" s="308"/>
      <c r="EA10" s="308"/>
      <c r="EB10" s="308"/>
      <c r="EC10" s="308"/>
      <c r="ED10" s="308"/>
      <c r="EE10" s="308"/>
      <c r="EF10" s="308"/>
      <c r="EG10" s="308"/>
      <c r="EH10" s="308"/>
      <c r="EI10" s="308"/>
      <c r="EJ10" s="308"/>
      <c r="EK10" s="308"/>
      <c r="EL10" s="308"/>
      <c r="EM10" s="308"/>
      <c r="EN10" s="308"/>
      <c r="EO10" s="308"/>
      <c r="EP10" s="308"/>
      <c r="EQ10" s="308"/>
      <c r="ER10" s="308"/>
      <c r="ES10" s="308"/>
      <c r="ET10" s="308"/>
      <c r="EU10" s="308"/>
      <c r="EV10" s="308"/>
      <c r="EW10" s="308"/>
      <c r="EX10" s="308"/>
    </row>
    <row r="11" spans="2:154" s="309" customFormat="1" ht="15" customHeight="1" x14ac:dyDescent="0.45">
      <c r="B11" s="302"/>
      <c r="C11" s="310"/>
      <c r="D11" s="311" t="s">
        <v>3085</v>
      </c>
      <c r="E11" s="305">
        <f ca="1">'HAVERM for table'!AE17</f>
        <v>-5.9821757336472138E-2</v>
      </c>
      <c r="F11" s="305">
        <f ca="1">'HAVERM for table'!AF17</f>
        <v>-0.24135526981192965</v>
      </c>
      <c r="G11" s="305">
        <f ca="1">'HAVERM for table'!AG17</f>
        <v>-0.66062095094431272</v>
      </c>
      <c r="H11" s="305">
        <f ca="1">'HAVERM for table'!AH17</f>
        <v>0.40411359068714692</v>
      </c>
      <c r="I11" s="305">
        <f ca="1">'HAVERM for table'!AI17</f>
        <v>-0.20317209885357962</v>
      </c>
      <c r="J11" s="305">
        <f ca="1">'HAVERM for table'!AJ17</f>
        <v>-2.2581379428991896E-2</v>
      </c>
      <c r="K11" s="305">
        <f ca="1">'HAVERM for table'!AK17</f>
        <v>0.13631753507409389</v>
      </c>
      <c r="L11" s="305">
        <f ca="1">'HAVERM for table'!AL17</f>
        <v>0.18555481848865102</v>
      </c>
      <c r="M11" s="305">
        <f ca="1">'HAVERM for table'!AM17</f>
        <v>0.3698979814874323</v>
      </c>
      <c r="N11" s="305">
        <f ca="1">'HAVERM for table'!AN17</f>
        <v>0.38337193888917831</v>
      </c>
      <c r="O11" s="305">
        <f ca="1">'HAVERM for table'!AO17</f>
        <v>3.1102133341738787E-2</v>
      </c>
      <c r="P11" s="305">
        <f ca="1">'HAVERM for table'!AP17</f>
        <v>0.91055454117439039</v>
      </c>
      <c r="Q11" s="305">
        <f ca="1">'HAVERM for table'!AQ17</f>
        <v>-1.5034795988169328E-2</v>
      </c>
      <c r="R11" s="305">
        <f ca="1">'HAVERM for table'!AR17</f>
        <v>0.13552554591111546</v>
      </c>
      <c r="S11" s="305">
        <f ca="1">'HAVERM for table'!AS17</f>
        <v>1.0872655656372305</v>
      </c>
      <c r="T11" s="305">
        <f ca="1">'HAVERM for table'!AT17</f>
        <v>-0.64302377025963864</v>
      </c>
      <c r="U11" s="305">
        <f ca="1">'HAVERM for table'!AU17</f>
        <v>-9.9950815925819267E-2</v>
      </c>
      <c r="V11" s="305">
        <f ca="1">'HAVERM for table'!AV17</f>
        <v>-2.0954989538326297E-2</v>
      </c>
      <c r="W11" s="305">
        <f ca="1">'HAVERM for table'!AW17</f>
        <v>0.22698150430271188</v>
      </c>
      <c r="X11" s="305">
        <f ca="1">'HAVERM for table'!AX17</f>
        <v>-5.3016430135379669E-2</v>
      </c>
      <c r="Y11" s="305">
        <f ca="1">'HAVERM for table'!AY17</f>
        <v>-0.40111669082942941</v>
      </c>
      <c r="Z11" s="305">
        <f ca="1">'HAVERM for table'!AZ17</f>
        <v>-0.63576060848269</v>
      </c>
      <c r="AA11" s="305">
        <f ca="1">'HAVERM for table'!BA17</f>
        <v>-0.44081073634895845</v>
      </c>
      <c r="AB11" s="305">
        <f ca="1">'HAVERM for table'!BB17</f>
        <v>-0.61739567495827219</v>
      </c>
      <c r="AC11" s="314"/>
      <c r="AD11" s="329"/>
      <c r="AE11" s="308"/>
      <c r="AF11" s="308"/>
      <c r="AG11" s="308"/>
      <c r="AH11" s="308"/>
      <c r="AI11" s="308"/>
      <c r="AJ11" s="308"/>
      <c r="AK11" s="308"/>
      <c r="AL11" s="308"/>
      <c r="AM11" s="308"/>
      <c r="AN11" s="308"/>
      <c r="AO11" s="308"/>
      <c r="AP11" s="308"/>
      <c r="AQ11" s="308"/>
      <c r="AR11" s="308"/>
      <c r="AS11" s="308"/>
      <c r="AT11" s="308"/>
      <c r="AU11" s="308"/>
      <c r="AV11" s="308"/>
      <c r="AW11" s="308"/>
      <c r="AX11" s="308"/>
      <c r="AY11" s="308"/>
      <c r="AZ11" s="308"/>
      <c r="BA11" s="308"/>
      <c r="BB11" s="308"/>
      <c r="BC11" s="308"/>
      <c r="BD11" s="308"/>
      <c r="BE11" s="308"/>
      <c r="BF11" s="308"/>
      <c r="BG11" s="308"/>
      <c r="BH11" s="308"/>
      <c r="BI11" s="308"/>
      <c r="BJ11" s="308"/>
      <c r="BK11" s="308"/>
      <c r="BL11" s="308"/>
      <c r="BM11" s="308"/>
      <c r="BN11" s="308"/>
      <c r="BO11" s="308"/>
      <c r="BP11" s="308"/>
      <c r="BQ11" s="308"/>
      <c r="BR11" s="308"/>
      <c r="BS11" s="308"/>
      <c r="BT11" s="308"/>
      <c r="BU11" s="308"/>
      <c r="BV11" s="308"/>
      <c r="BW11" s="308"/>
      <c r="BX11" s="308"/>
      <c r="BY11" s="308"/>
      <c r="BZ11" s="308"/>
      <c r="CA11" s="308"/>
      <c r="CB11" s="308"/>
      <c r="CC11" s="308"/>
      <c r="CD11" s="308"/>
      <c r="CE11" s="308"/>
      <c r="CF11" s="308"/>
      <c r="CG11" s="308"/>
      <c r="CH11" s="308"/>
      <c r="CI11" s="308"/>
      <c r="CJ11" s="308"/>
      <c r="CK11" s="308"/>
      <c r="CL11" s="308"/>
      <c r="CM11" s="308"/>
      <c r="CN11" s="308"/>
      <c r="CO11" s="308"/>
      <c r="CP11" s="308"/>
      <c r="CQ11" s="308"/>
      <c r="CR11" s="308"/>
      <c r="CS11" s="308"/>
      <c r="CT11" s="308"/>
      <c r="CU11" s="308"/>
      <c r="CV11" s="308"/>
      <c r="CW11" s="308"/>
      <c r="CX11" s="308"/>
      <c r="CY11" s="308"/>
      <c r="CZ11" s="308"/>
      <c r="DA11" s="308"/>
      <c r="DB11" s="308"/>
      <c r="DC11" s="308"/>
      <c r="DD11" s="308"/>
      <c r="DE11" s="308"/>
      <c r="DF11" s="308"/>
      <c r="DG11" s="308"/>
      <c r="DH11" s="308"/>
      <c r="DI11" s="308"/>
      <c r="DJ11" s="308"/>
      <c r="DK11" s="308"/>
      <c r="DL11" s="308"/>
      <c r="DM11" s="308"/>
      <c r="DN11" s="308"/>
      <c r="DO11" s="308"/>
      <c r="DP11" s="308"/>
      <c r="DQ11" s="308"/>
      <c r="DR11" s="308"/>
      <c r="DS11" s="308"/>
      <c r="DT11" s="308"/>
      <c r="DU11" s="308"/>
      <c r="DV11" s="308"/>
      <c r="DW11" s="308"/>
      <c r="DX11" s="308"/>
      <c r="DY11" s="308"/>
      <c r="DZ11" s="308"/>
      <c r="EA11" s="308"/>
      <c r="EB11" s="308"/>
      <c r="EC11" s="308"/>
      <c r="ED11" s="308"/>
      <c r="EE11" s="308"/>
      <c r="EF11" s="308"/>
      <c r="EG11" s="308"/>
      <c r="EH11" s="308"/>
      <c r="EI11" s="308"/>
      <c r="EJ11" s="308"/>
      <c r="EK11" s="308"/>
      <c r="EL11" s="308"/>
      <c r="EM11" s="308"/>
      <c r="EN11" s="308"/>
      <c r="EO11" s="308"/>
      <c r="EP11" s="308"/>
      <c r="EQ11" s="308"/>
      <c r="ER11" s="308"/>
      <c r="ES11" s="308"/>
      <c r="ET11" s="308"/>
      <c r="EU11" s="308"/>
      <c r="EV11" s="308"/>
      <c r="EW11" s="308"/>
      <c r="EX11" s="308"/>
    </row>
    <row r="12" spans="2:154" s="309" customFormat="1" ht="15" customHeight="1" x14ac:dyDescent="0.45">
      <c r="B12" s="302"/>
      <c r="C12" s="310"/>
      <c r="D12" s="311" t="s">
        <v>3070</v>
      </c>
      <c r="E12" s="305">
        <f>'HAVERM for table'!AE19</f>
        <v>-6.6735517897295676E-2</v>
      </c>
      <c r="F12" s="305">
        <f>'HAVERM for table'!AF19</f>
        <v>9.5944178707266042E-2</v>
      </c>
      <c r="G12" s="305">
        <f>'HAVERM for table'!AG19</f>
        <v>0.46526505353706993</v>
      </c>
      <c r="H12" s="305">
        <f>'HAVERM for table'!AH19</f>
        <v>0.39094099197372134</v>
      </c>
      <c r="I12" s="305">
        <f>'HAVERM for table'!AI19</f>
        <v>0.76012543387204423</v>
      </c>
      <c r="J12" s="305">
        <f>'HAVERM for table'!AJ19</f>
        <v>0.62130051898107785</v>
      </c>
      <c r="K12" s="305">
        <f>'HAVERM for table'!AK19</f>
        <v>0.26198690541106562</v>
      </c>
      <c r="L12" s="305">
        <f>'HAVERM for table'!AL19</f>
        <v>0.80701403713746966</v>
      </c>
      <c r="M12" s="305">
        <f>'HAVERM for table'!AM19</f>
        <v>1.0840972462558749</v>
      </c>
      <c r="N12" s="305">
        <f>'HAVERM for table'!AN19</f>
        <v>1.4732022551821284</v>
      </c>
      <c r="O12" s="305">
        <f>'HAVERM for table'!AO19</f>
        <v>0.99405592541437593</v>
      </c>
      <c r="P12" s="305">
        <f>'HAVERM for table'!AP19</f>
        <v>1.3122022896745456</v>
      </c>
      <c r="Q12" s="305">
        <f>'HAVERM for table'!AQ19</f>
        <v>0.82353485063029508</v>
      </c>
      <c r="R12" s="305">
        <f>'HAVERM for table'!AR19</f>
        <v>1.5195257057305835</v>
      </c>
      <c r="S12" s="305">
        <f>'HAVERM for table'!AS19</f>
        <v>1.2565212883279189</v>
      </c>
      <c r="T12" s="305">
        <f>'HAVERM for table'!AT19</f>
        <v>1.3786769626895587</v>
      </c>
      <c r="U12" s="305">
        <f>'HAVERM for table'!AU19</f>
        <v>1.4163006034895296</v>
      </c>
      <c r="V12" s="305">
        <f>'HAVERM for table'!AV19</f>
        <v>0.96559377984546446</v>
      </c>
      <c r="W12" s="305">
        <f>'HAVERM for table'!AW19</f>
        <v>1.1220939670130401</v>
      </c>
      <c r="X12" s="305">
        <f>'HAVERM for table'!AX19</f>
        <v>1.4027825989443838</v>
      </c>
      <c r="Y12" s="305">
        <f>'HAVERM for table'!AY19</f>
        <v>1.4608880535695532</v>
      </c>
      <c r="Z12" s="305">
        <f>'HAVERM for table'!AZ19</f>
        <v>2.3393393974336156</v>
      </c>
      <c r="AA12" s="305">
        <f>'HAVERM for table'!BA19</f>
        <v>1.9894946014502151</v>
      </c>
      <c r="AB12" s="305">
        <f>'HAVERM for table'!BB19</f>
        <v>2.5379339721289691</v>
      </c>
      <c r="AC12" s="314"/>
      <c r="AD12" s="329"/>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row>
    <row r="13" spans="2:154" s="309" customFormat="1" ht="15" customHeight="1" x14ac:dyDescent="0.45">
      <c r="B13" s="302"/>
      <c r="C13" s="310"/>
      <c r="D13" s="311" t="s">
        <v>3071</v>
      </c>
      <c r="E13" s="305">
        <f ca="1">'HAVERM for table'!AE20</f>
        <v>0.62264445444023919</v>
      </c>
      <c r="F13" s="305">
        <f ca="1">'HAVERM for table'!AF20</f>
        <v>0.27231811454291366</v>
      </c>
      <c r="G13" s="305">
        <f ca="1">'HAVERM for table'!AG20</f>
        <v>-5.8742067319539348E-2</v>
      </c>
      <c r="H13" s="305">
        <f ca="1">'HAVERM for table'!AH20</f>
        <v>8.1393989943563172E-2</v>
      </c>
      <c r="I13" s="305">
        <f ca="1">'HAVERM for table'!AI20</f>
        <v>-0.10805410094106614</v>
      </c>
      <c r="J13" s="305">
        <f ca="1">'HAVERM for table'!AJ20</f>
        <v>-0.25841572923820783</v>
      </c>
      <c r="K13" s="305">
        <f ca="1">'HAVERM for table'!AK20</f>
        <v>-0.22507347899394473</v>
      </c>
      <c r="L13" s="305">
        <f ca="1">'HAVERM for table'!AL20</f>
        <v>-0.26189759175193389</v>
      </c>
      <c r="M13" s="305">
        <f ca="1">'HAVERM for table'!AM20</f>
        <v>0.34274777323510736</v>
      </c>
      <c r="N13" s="305">
        <f ca="1">'HAVERM for table'!AN20</f>
        <v>0.46166874001213387</v>
      </c>
      <c r="O13" s="305">
        <f ca="1">'HAVERM for table'!AO20</f>
        <v>-0.11638126169531687</v>
      </c>
      <c r="P13" s="305">
        <f ca="1">'HAVERM for table'!AP20</f>
        <v>0.17594568703416033</v>
      </c>
      <c r="Q13" s="305">
        <f ca="1">'HAVERM for table'!AQ20</f>
        <v>-0.81299776929765222</v>
      </c>
      <c r="R13" s="305">
        <f ca="1">'HAVERM for table'!AR20</f>
        <v>-0.15509081610539083</v>
      </c>
      <c r="S13" s="305">
        <f ca="1">'HAVERM for table'!AS20</f>
        <v>1.294039185936305</v>
      </c>
      <c r="T13" s="305">
        <f ca="1">'HAVERM for table'!AT20</f>
        <v>0.31341740360202319</v>
      </c>
      <c r="U13" s="305">
        <f ca="1">'HAVERM for table'!AU20</f>
        <v>8.6142462255599656E-3</v>
      </c>
      <c r="V13" s="305">
        <f ca="1">'HAVERM for table'!AV20</f>
        <v>0.49506351974873136</v>
      </c>
      <c r="W13" s="305">
        <f ca="1">'HAVERM for table'!AW20</f>
        <v>0.51485835400880731</v>
      </c>
      <c r="X13" s="305">
        <f ca="1">'HAVERM for table'!AX20</f>
        <v>0.12034899105664534</v>
      </c>
      <c r="Y13" s="305">
        <f ca="1">'HAVERM for table'!AY20</f>
        <v>0.55280905056934793</v>
      </c>
      <c r="Z13" s="305">
        <f ca="1">'HAVERM for table'!AZ20</f>
        <v>0.91578488872006181</v>
      </c>
      <c r="AA13" s="305">
        <f ca="1">'HAVERM for table'!BA20</f>
        <v>0.83447962326653768</v>
      </c>
      <c r="AB13" s="305">
        <f ca="1">'HAVERM for table'!BB20</f>
        <v>1.6832155517272291</v>
      </c>
      <c r="AC13" s="314"/>
      <c r="AD13" s="329"/>
      <c r="AE13" s="308"/>
      <c r="AF13" s="308"/>
      <c r="AG13" s="308"/>
      <c r="AH13" s="308"/>
      <c r="AI13" s="308"/>
      <c r="AJ13" s="308"/>
      <c r="AK13" s="308"/>
      <c r="AL13" s="308"/>
      <c r="AM13" s="308"/>
      <c r="AN13" s="308"/>
      <c r="AO13" s="308"/>
      <c r="AP13" s="308"/>
      <c r="AQ13" s="308"/>
      <c r="AR13" s="308"/>
      <c r="AS13" s="308"/>
      <c r="AT13" s="308"/>
      <c r="AU13" s="308"/>
      <c r="AV13" s="308"/>
      <c r="AW13" s="308"/>
      <c r="AX13" s="308"/>
      <c r="AY13" s="308"/>
      <c r="AZ13" s="308"/>
      <c r="BA13" s="308"/>
      <c r="BB13" s="308"/>
      <c r="BC13" s="308"/>
      <c r="BD13" s="308"/>
      <c r="BE13" s="308"/>
      <c r="BF13" s="308"/>
      <c r="BG13" s="308"/>
      <c r="BH13" s="308"/>
      <c r="BI13" s="308"/>
      <c r="BJ13" s="308"/>
      <c r="BK13" s="308"/>
      <c r="BL13" s="308"/>
      <c r="BM13" s="308"/>
      <c r="BN13" s="308"/>
      <c r="BO13" s="308"/>
      <c r="BP13" s="308"/>
      <c r="BQ13" s="308"/>
      <c r="BR13" s="308"/>
      <c r="BS13" s="308"/>
      <c r="BT13" s="308"/>
      <c r="BU13" s="308"/>
      <c r="BV13" s="308"/>
      <c r="BW13" s="308"/>
      <c r="BX13" s="308"/>
      <c r="BY13" s="308"/>
      <c r="BZ13" s="308"/>
      <c r="CA13" s="308"/>
      <c r="CB13" s="308"/>
      <c r="CC13" s="308"/>
      <c r="CD13" s="308"/>
      <c r="CE13" s="308"/>
      <c r="CF13" s="308"/>
      <c r="CG13" s="308"/>
      <c r="CH13" s="308"/>
      <c r="CI13" s="308"/>
      <c r="CJ13" s="308"/>
      <c r="CK13" s="308"/>
      <c r="CL13" s="308"/>
      <c r="CM13" s="308"/>
      <c r="CN13" s="308"/>
      <c r="CO13" s="308"/>
      <c r="CP13" s="308"/>
      <c r="CQ13" s="308"/>
      <c r="CR13" s="308"/>
      <c r="CS13" s="308"/>
      <c r="CT13" s="308"/>
      <c r="CU13" s="308"/>
      <c r="CV13" s="308"/>
      <c r="CW13" s="308"/>
      <c r="CX13" s="308"/>
      <c r="CY13" s="308"/>
      <c r="CZ13" s="308"/>
      <c r="DA13" s="308"/>
      <c r="DB13" s="308"/>
      <c r="DC13" s="308"/>
      <c r="DD13" s="308"/>
      <c r="DE13" s="308"/>
      <c r="DF13" s="308"/>
      <c r="DG13" s="308"/>
      <c r="DH13" s="308"/>
      <c r="DI13" s="308"/>
      <c r="DJ13" s="308"/>
      <c r="DK13" s="308"/>
      <c r="DL13" s="308"/>
      <c r="DM13" s="308"/>
      <c r="DN13" s="308"/>
      <c r="DO13" s="308"/>
      <c r="DP13" s="308"/>
      <c r="DQ13" s="308"/>
      <c r="DR13" s="308"/>
      <c r="DS13" s="308"/>
      <c r="DT13" s="308"/>
      <c r="DU13" s="308"/>
      <c r="DV13" s="308"/>
      <c r="DW13" s="308"/>
      <c r="DX13" s="308"/>
      <c r="DY13" s="308"/>
      <c r="DZ13" s="308"/>
      <c r="EA13" s="308"/>
      <c r="EB13" s="308"/>
      <c r="EC13" s="308"/>
      <c r="ED13" s="308"/>
      <c r="EE13" s="308"/>
      <c r="EF13" s="308"/>
      <c r="EG13" s="308"/>
      <c r="EH13" s="308"/>
      <c r="EI13" s="308"/>
      <c r="EJ13" s="308"/>
      <c r="EK13" s="308"/>
      <c r="EL13" s="308"/>
      <c r="EM13" s="308"/>
      <c r="EN13" s="308"/>
      <c r="EO13" s="308"/>
      <c r="EP13" s="308"/>
      <c r="EQ13" s="308"/>
      <c r="ER13" s="308"/>
      <c r="ES13" s="308"/>
      <c r="ET13" s="308"/>
      <c r="EU13" s="308"/>
      <c r="EV13" s="308"/>
      <c r="EW13" s="308"/>
      <c r="EX13" s="308"/>
    </row>
    <row r="14" spans="2:154" s="309" customFormat="1" ht="15" customHeight="1" x14ac:dyDescent="0.45">
      <c r="B14" s="302"/>
      <c r="C14" s="310"/>
      <c r="D14" s="311" t="s">
        <v>3610</v>
      </c>
      <c r="E14" s="305">
        <f ca="1">'HAVERM for table'!AE21</f>
        <v>-2.9224898854940617E-3</v>
      </c>
      <c r="F14" s="305">
        <f ca="1">'HAVERM for table'!AF21</f>
        <v>0.32395317699370918</v>
      </c>
      <c r="G14" s="305">
        <f ca="1">'HAVERM for table'!AG21</f>
        <v>0.62450924159184373</v>
      </c>
      <c r="H14" s="305">
        <f ca="1">'HAVERM for table'!AH21</f>
        <v>-0.40114053662114885</v>
      </c>
      <c r="I14" s="305">
        <f ca="1">'HAVERM for table'!AI21</f>
        <v>0.39829458097581505</v>
      </c>
      <c r="J14" s="305">
        <f ca="1">'HAVERM for table'!AJ21</f>
        <v>-4.3901405549816169E-2</v>
      </c>
      <c r="K14" s="305">
        <f ca="1">'HAVERM for table'!AK21</f>
        <v>0.54763146515849459</v>
      </c>
      <c r="L14" s="305">
        <f ca="1">'HAVERM for table'!AL21</f>
        <v>0.80126895203376669</v>
      </c>
      <c r="M14" s="305">
        <f ca="1">'HAVERM for table'!AM21</f>
        <v>0.1791162433874513</v>
      </c>
      <c r="N14" s="305">
        <f ca="1">'HAVERM for table'!AN21</f>
        <v>0.32030589079190436</v>
      </c>
      <c r="O14" s="305">
        <f ca="1">'HAVERM for table'!AO21</f>
        <v>0.56895411501317195</v>
      </c>
      <c r="P14" s="305">
        <f ca="1">'HAVERM for table'!AP21</f>
        <v>0.86903160479599162</v>
      </c>
      <c r="Q14" s="305">
        <f ca="1">'HAVERM for table'!AQ21</f>
        <v>0.40443883389896318</v>
      </c>
      <c r="R14" s="305">
        <f ca="1">'HAVERM for table'!AR21</f>
        <v>0.55511666280298522</v>
      </c>
      <c r="S14" s="305">
        <f ca="1">'HAVERM for table'!AS21</f>
        <v>0.96603437947528081</v>
      </c>
      <c r="T14" s="305">
        <f ca="1">'HAVERM for table'!AT21</f>
        <v>0.55980534285523675</v>
      </c>
      <c r="U14" s="305">
        <f ca="1">'HAVERM for table'!AU21</f>
        <v>0.27691988187428185</v>
      </c>
      <c r="V14" s="305">
        <f ca="1">'HAVERM for table'!AV21</f>
        <v>0.41966862804469984</v>
      </c>
      <c r="W14" s="305">
        <f ca="1">'HAVERM for table'!AW21</f>
        <v>1.4295068070853265</v>
      </c>
      <c r="X14" s="305">
        <f ca="1">'HAVERM for table'!AX21</f>
        <v>1.4260952218144645</v>
      </c>
      <c r="Y14" s="305">
        <f ca="1">'HAVERM for table'!AY21</f>
        <v>-2.6483069840846785</v>
      </c>
      <c r="Z14" s="305">
        <f ca="1">'HAVERM for table'!AZ21</f>
        <v>7.297101094133103E-2</v>
      </c>
      <c r="AA14" s="305">
        <f ca="1">'HAVERM for table'!BA21</f>
        <v>0.90930110154606303</v>
      </c>
      <c r="AB14" s="305">
        <f ca="1">'HAVERM for table'!BB21</f>
        <v>1.2033042954226894</v>
      </c>
      <c r="AC14" s="314"/>
      <c r="AD14" s="329"/>
      <c r="AE14" s="308"/>
      <c r="AF14" s="308"/>
      <c r="AG14" s="308"/>
      <c r="AH14" s="308"/>
      <c r="AI14" s="308"/>
      <c r="AJ14" s="308"/>
      <c r="AK14" s="308"/>
      <c r="AL14" s="308"/>
      <c r="AM14" s="308"/>
      <c r="AN14" s="308"/>
      <c r="AO14" s="308"/>
      <c r="AP14" s="308"/>
      <c r="AQ14" s="308"/>
      <c r="AR14" s="308"/>
      <c r="AS14" s="308"/>
      <c r="AT14" s="308"/>
      <c r="AU14" s="308"/>
      <c r="AV14" s="308"/>
      <c r="AW14" s="308"/>
      <c r="AX14" s="308"/>
      <c r="AY14" s="308"/>
      <c r="AZ14" s="308"/>
      <c r="BA14" s="308"/>
      <c r="BB14" s="308"/>
      <c r="BC14" s="308"/>
      <c r="BD14" s="308"/>
      <c r="BE14" s="308"/>
      <c r="BF14" s="308"/>
      <c r="BG14" s="308"/>
      <c r="BH14" s="308"/>
      <c r="BI14" s="308"/>
      <c r="BJ14" s="308"/>
      <c r="BK14" s="308"/>
      <c r="BL14" s="308"/>
      <c r="BM14" s="308"/>
      <c r="BN14" s="308"/>
      <c r="BO14" s="308"/>
      <c r="BP14" s="308"/>
      <c r="BQ14" s="308"/>
      <c r="BR14" s="308"/>
      <c r="BS14" s="308"/>
      <c r="BT14" s="308"/>
      <c r="BU14" s="308"/>
      <c r="BV14" s="308"/>
      <c r="BW14" s="308"/>
      <c r="BX14" s="308"/>
      <c r="BY14" s="308"/>
      <c r="BZ14" s="308"/>
      <c r="CA14" s="308"/>
      <c r="CB14" s="308"/>
      <c r="CC14" s="308"/>
      <c r="CD14" s="308"/>
      <c r="CE14" s="308"/>
      <c r="CF14" s="308"/>
      <c r="CG14" s="308"/>
      <c r="CH14" s="308"/>
      <c r="CI14" s="308"/>
      <c r="CJ14" s="308"/>
      <c r="CK14" s="308"/>
      <c r="CL14" s="308"/>
      <c r="CM14" s="308"/>
      <c r="CN14" s="308"/>
      <c r="CO14" s="308"/>
      <c r="CP14" s="308"/>
      <c r="CQ14" s="308"/>
      <c r="CR14" s="308"/>
      <c r="CS14" s="308"/>
      <c r="CT14" s="308"/>
      <c r="CU14" s="308"/>
      <c r="CV14" s="308"/>
      <c r="CW14" s="308"/>
      <c r="CX14" s="308"/>
      <c r="CY14" s="308"/>
      <c r="CZ14" s="308"/>
      <c r="DA14" s="308"/>
      <c r="DB14" s="308"/>
      <c r="DC14" s="308"/>
      <c r="DD14" s="308"/>
      <c r="DE14" s="308"/>
      <c r="DF14" s="308"/>
      <c r="DG14" s="308"/>
      <c r="DH14" s="308"/>
      <c r="DI14" s="308"/>
      <c r="DJ14" s="308"/>
      <c r="DK14" s="308"/>
      <c r="DL14" s="308"/>
      <c r="DM14" s="308"/>
      <c r="DN14" s="308"/>
      <c r="DO14" s="308"/>
      <c r="DP14" s="308"/>
      <c r="DQ14" s="308"/>
      <c r="DR14" s="308"/>
      <c r="DS14" s="308"/>
      <c r="DT14" s="308"/>
      <c r="DU14" s="308"/>
      <c r="DV14" s="308"/>
      <c r="DW14" s="308"/>
      <c r="DX14" s="308"/>
      <c r="DY14" s="308"/>
      <c r="DZ14" s="308"/>
      <c r="EA14" s="308"/>
      <c r="EB14" s="308"/>
      <c r="EC14" s="308"/>
      <c r="ED14" s="308"/>
      <c r="EE14" s="308"/>
      <c r="EF14" s="308"/>
      <c r="EG14" s="308"/>
      <c r="EH14" s="308"/>
      <c r="EI14" s="308"/>
      <c r="EJ14" s="308"/>
      <c r="EK14" s="308"/>
      <c r="EL14" s="308"/>
      <c r="EM14" s="308"/>
      <c r="EN14" s="308"/>
      <c r="EO14" s="308"/>
      <c r="EP14" s="308"/>
      <c r="EQ14" s="308"/>
      <c r="ER14" s="308"/>
      <c r="ES14" s="308"/>
      <c r="ET14" s="308"/>
      <c r="EU14" s="308"/>
      <c r="EV14" s="308"/>
      <c r="EW14" s="308"/>
      <c r="EX14" s="308"/>
    </row>
    <row r="15" spans="2:154" s="309" customFormat="1" ht="15" customHeight="1" x14ac:dyDescent="0.45">
      <c r="B15" s="302"/>
      <c r="C15" s="315"/>
      <c r="D15" s="316" t="s">
        <v>3072</v>
      </c>
      <c r="E15" s="317">
        <f ca="1">'HAVERM for table'!AE22</f>
        <v>0.46242232082331142</v>
      </c>
      <c r="F15" s="317">
        <f ca="1">'HAVERM for table'!AF22</f>
        <v>0.97499502705392138</v>
      </c>
      <c r="G15" s="317">
        <f ca="1">'HAVERM for table'!AG22</f>
        <v>1.0711498612288977</v>
      </c>
      <c r="H15" s="317">
        <f ca="1">'HAVERM for table'!AH22</f>
        <v>0.68331566618435402</v>
      </c>
      <c r="I15" s="317">
        <f ca="1">'HAVERM for table'!AI22</f>
        <v>0.41751546555944508</v>
      </c>
      <c r="J15" s="317">
        <f ca="1">'HAVERM for table'!AJ22</f>
        <v>0.28602520690693667</v>
      </c>
      <c r="K15" s="317">
        <f ca="1">'HAVERM for table'!AK22</f>
        <v>0.71940701883028702</v>
      </c>
      <c r="L15" s="317">
        <f ca="1">'HAVERM for table'!AL22</f>
        <v>0.13319628891903265</v>
      </c>
      <c r="M15" s="317">
        <f ca="1">'HAVERM for table'!AM22</f>
        <v>-0.5187915107090536</v>
      </c>
      <c r="N15" s="317">
        <f ca="1">'HAVERM for table'!AN22</f>
        <v>-1.1229536863655125</v>
      </c>
      <c r="O15" s="317">
        <f ca="1">'HAVERM for table'!AO22</f>
        <v>-1.9079333654828832</v>
      </c>
      <c r="P15" s="317">
        <f ca="1">'HAVERM for table'!AP22</f>
        <v>-0.34582548311614342</v>
      </c>
      <c r="Q15" s="317">
        <f ca="1">'HAVERM for table'!AQ22</f>
        <v>-1.7129048141305854</v>
      </c>
      <c r="R15" s="317">
        <f ca="1">'HAVERM for table'!AR22</f>
        <v>-1.5285100043372835</v>
      </c>
      <c r="S15" s="317">
        <f ca="1">'HAVERM for table'!AS22</f>
        <v>-0.89266211105718618</v>
      </c>
      <c r="T15" s="317">
        <f ca="1">'HAVERM for table'!AT22</f>
        <v>-1.9688232660779659</v>
      </c>
      <c r="U15" s="317">
        <f ca="1">'HAVERM for table'!AU22</f>
        <v>-1.3679524006269319</v>
      </c>
      <c r="V15" s="317">
        <f ca="1">'HAVERM for table'!AV22</f>
        <v>-1.409993504371283</v>
      </c>
      <c r="W15" s="317">
        <f ca="1">'HAVERM for table'!AW22</f>
        <v>-1.2099339374611568</v>
      </c>
      <c r="X15" s="317">
        <f ca="1">'HAVERM for table'!AX22</f>
        <v>-1.2706503172550925</v>
      </c>
      <c r="Y15" s="317">
        <f ca="1">'HAVERM for table'!AY22</f>
        <v>-1.3473262300705791</v>
      </c>
      <c r="Z15" s="317">
        <f ca="1">'HAVERM for table'!AZ22</f>
        <v>-2.8875981863923026</v>
      </c>
      <c r="AA15" s="317">
        <f ca="1">'HAVERM for table'!BA22</f>
        <v>-1.6153287704711627</v>
      </c>
      <c r="AB15" s="317">
        <f ca="1">'HAVERM for table'!BB22</f>
        <v>-0.37011672750732483</v>
      </c>
      <c r="AC15" s="318"/>
      <c r="AD15" s="329"/>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08"/>
      <c r="DM15" s="308"/>
      <c r="DN15" s="308"/>
      <c r="DO15" s="308"/>
      <c r="DP15" s="308"/>
      <c r="DQ15" s="308"/>
      <c r="DR15" s="308"/>
      <c r="DS15" s="308"/>
      <c r="DT15" s="308"/>
      <c r="DU15" s="308"/>
      <c r="DV15" s="308"/>
      <c r="DW15" s="308"/>
      <c r="DX15" s="308"/>
      <c r="DY15" s="308"/>
      <c r="DZ15" s="308"/>
      <c r="EA15" s="308"/>
      <c r="EB15" s="308"/>
      <c r="EC15" s="308"/>
      <c r="ED15" s="308"/>
      <c r="EE15" s="308"/>
      <c r="EF15" s="308"/>
      <c r="EG15" s="308"/>
      <c r="EH15" s="308"/>
      <c r="EI15" s="308"/>
      <c r="EJ15" s="308"/>
      <c r="EK15" s="308"/>
      <c r="EL15" s="308"/>
      <c r="EM15" s="308"/>
      <c r="EN15" s="308"/>
      <c r="EO15" s="308"/>
      <c r="EP15" s="308"/>
      <c r="EQ15" s="308"/>
      <c r="ER15" s="308"/>
      <c r="ES15" s="308"/>
      <c r="ET15" s="308"/>
      <c r="EU15" s="308"/>
      <c r="EV15" s="308"/>
      <c r="EW15" s="308"/>
      <c r="EX15" s="308"/>
    </row>
    <row r="16" spans="2:154" s="309" customFormat="1" ht="15" customHeight="1" x14ac:dyDescent="0.45">
      <c r="B16" s="319"/>
      <c r="C16" s="303"/>
      <c r="D16" s="304" t="s">
        <v>446</v>
      </c>
      <c r="E16" s="306"/>
      <c r="F16" s="306"/>
      <c r="G16" s="306"/>
      <c r="H16" s="306"/>
      <c r="I16" s="306"/>
      <c r="J16" s="306"/>
      <c r="K16" s="306"/>
      <c r="L16" s="306"/>
      <c r="M16" s="306"/>
      <c r="N16" s="306"/>
      <c r="O16" s="306"/>
      <c r="P16" s="306"/>
      <c r="Q16" s="306"/>
      <c r="R16" s="306"/>
      <c r="S16" s="306"/>
      <c r="T16" s="306"/>
      <c r="U16" s="306"/>
      <c r="V16" s="306"/>
      <c r="W16" s="306"/>
      <c r="X16" s="306"/>
      <c r="Y16" s="306"/>
      <c r="Z16" s="306"/>
      <c r="AA16" s="306"/>
      <c r="AB16" s="306"/>
      <c r="AC16" s="320"/>
      <c r="AD16" s="329"/>
      <c r="AE16" s="308"/>
      <c r="AF16" s="308"/>
      <c r="AG16" s="308"/>
      <c r="AH16" s="308"/>
      <c r="AI16" s="308"/>
      <c r="AJ16" s="308"/>
      <c r="AK16" s="308"/>
      <c r="AL16" s="308"/>
      <c r="AM16" s="308"/>
      <c r="AN16" s="308"/>
      <c r="AO16" s="308"/>
      <c r="AP16" s="308"/>
      <c r="AQ16" s="308"/>
      <c r="AR16" s="308"/>
      <c r="AS16" s="308"/>
      <c r="AT16" s="308"/>
      <c r="AU16" s="308"/>
      <c r="AV16" s="308"/>
      <c r="AW16" s="308"/>
      <c r="AX16" s="308"/>
      <c r="AY16" s="308"/>
      <c r="AZ16" s="308"/>
      <c r="BA16" s="308"/>
      <c r="BB16" s="308"/>
      <c r="BC16" s="308"/>
      <c r="BD16" s="308"/>
      <c r="BE16" s="308"/>
      <c r="BF16" s="308"/>
      <c r="BG16" s="308"/>
      <c r="BH16" s="308"/>
      <c r="BI16" s="308"/>
      <c r="BJ16" s="308"/>
      <c r="BK16" s="308"/>
      <c r="BL16" s="308"/>
      <c r="BM16" s="308"/>
      <c r="BN16" s="308"/>
      <c r="BO16" s="308"/>
      <c r="BP16" s="308"/>
      <c r="BQ16" s="308"/>
      <c r="BR16" s="308"/>
      <c r="BS16" s="308"/>
      <c r="BT16" s="308"/>
      <c r="BU16" s="308"/>
      <c r="BV16" s="308"/>
      <c r="BW16" s="308"/>
      <c r="BX16" s="308"/>
      <c r="BY16" s="308"/>
      <c r="BZ16" s="308"/>
      <c r="CA16" s="308"/>
      <c r="CB16" s="308"/>
      <c r="CC16" s="308"/>
      <c r="CD16" s="308"/>
      <c r="CE16" s="308"/>
      <c r="CF16" s="308"/>
      <c r="CG16" s="308"/>
      <c r="CH16" s="308"/>
      <c r="CI16" s="308"/>
      <c r="CJ16" s="308"/>
      <c r="CK16" s="308"/>
      <c r="CL16" s="308"/>
      <c r="CM16" s="308"/>
      <c r="CN16" s="308"/>
      <c r="CO16" s="308"/>
      <c r="CP16" s="308"/>
      <c r="CQ16" s="308"/>
      <c r="CR16" s="308"/>
      <c r="CS16" s="308"/>
      <c r="CT16" s="308"/>
      <c r="CU16" s="308"/>
      <c r="CV16" s="308"/>
      <c r="CW16" s="308"/>
      <c r="CX16" s="308"/>
      <c r="CY16" s="308"/>
      <c r="CZ16" s="308"/>
      <c r="DA16" s="308"/>
      <c r="DB16" s="308"/>
      <c r="DC16" s="308"/>
      <c r="DD16" s="308"/>
      <c r="DE16" s="308"/>
      <c r="DF16" s="308"/>
      <c r="DG16" s="308"/>
      <c r="DH16" s="308"/>
      <c r="DI16" s="308"/>
      <c r="DJ16" s="308"/>
      <c r="DK16" s="308"/>
      <c r="DL16" s="308"/>
      <c r="DM16" s="308"/>
      <c r="DN16" s="308"/>
      <c r="DO16" s="308"/>
      <c r="DP16" s="308"/>
      <c r="DQ16" s="308"/>
      <c r="DR16" s="308"/>
      <c r="DS16" s="308"/>
      <c r="DT16" s="308"/>
      <c r="DU16" s="308"/>
      <c r="DV16" s="308"/>
      <c r="DW16" s="308"/>
      <c r="DX16" s="308"/>
      <c r="DY16" s="308"/>
      <c r="DZ16" s="308"/>
      <c r="EA16" s="308"/>
      <c r="EB16" s="308"/>
      <c r="EC16" s="308"/>
      <c r="ED16" s="308"/>
      <c r="EE16" s="308"/>
      <c r="EF16" s="308"/>
      <c r="EG16" s="308"/>
      <c r="EH16" s="308"/>
      <c r="EI16" s="308"/>
      <c r="EJ16" s="308"/>
      <c r="EK16" s="308"/>
      <c r="EL16" s="308"/>
      <c r="EM16" s="308"/>
      <c r="EN16" s="308"/>
      <c r="EO16" s="308"/>
      <c r="EP16" s="308"/>
      <c r="EQ16" s="308"/>
      <c r="ER16" s="308"/>
      <c r="ES16" s="308"/>
      <c r="ET16" s="308"/>
      <c r="EU16" s="308"/>
      <c r="EV16" s="308"/>
      <c r="EW16" s="308"/>
      <c r="EX16" s="308"/>
    </row>
    <row r="17" spans="2:154" s="309" customFormat="1" ht="15" customHeight="1" x14ac:dyDescent="0.45">
      <c r="B17" s="319"/>
      <c r="C17" s="310"/>
      <c r="D17" s="311" t="s">
        <v>3036</v>
      </c>
      <c r="E17" s="305">
        <f>'HAVERM for table'!AE24</f>
        <v>-0.15287135083020695</v>
      </c>
      <c r="F17" s="305">
        <f>'HAVERM for table'!AF24</f>
        <v>-0.35528359940168769</v>
      </c>
      <c r="G17" s="305">
        <f>'HAVERM for table'!AG24</f>
        <v>-0.30903573285802605</v>
      </c>
      <c r="H17" s="305">
        <f>'HAVERM for table'!AH24</f>
        <v>-0.73604378770562917</v>
      </c>
      <c r="I17" s="305">
        <f>'HAVERM for table'!AI24</f>
        <v>-0.8053090739654909</v>
      </c>
      <c r="J17" s="305">
        <f>'HAVERM for table'!AJ24</f>
        <v>-0.8295439869578638</v>
      </c>
      <c r="K17" s="305">
        <f>'HAVERM for table'!AK24</f>
        <v>-1.0366784125225879</v>
      </c>
      <c r="L17" s="305">
        <f>'HAVERM for table'!AL24</f>
        <v>-1.2652697315772874</v>
      </c>
      <c r="M17" s="305">
        <f>'HAVERM for table'!AM24</f>
        <v>-1.1047134330028161</v>
      </c>
      <c r="N17" s="305">
        <f>'HAVERM for table'!AN24</f>
        <v>-1.1077163397982674</v>
      </c>
      <c r="O17" s="305">
        <f>'HAVERM for table'!AO24</f>
        <v>-1.4169958967334126</v>
      </c>
      <c r="P17" s="305">
        <f>'HAVERM for table'!AP24</f>
        <v>-1.5785906454552099</v>
      </c>
      <c r="Q17" s="305">
        <f>'HAVERM for table'!AQ24</f>
        <v>-1.7704724210853235</v>
      </c>
      <c r="R17" s="305">
        <f>'HAVERM for table'!AR24</f>
        <v>-1.8713740580118121</v>
      </c>
      <c r="S17" s="305">
        <f>'HAVERM for table'!AS24</f>
        <v>-1.9024283474493651</v>
      </c>
      <c r="T17" s="305">
        <f>'HAVERM for table'!AT24</f>
        <v>-2.1654075793444938</v>
      </c>
      <c r="U17" s="305">
        <f>'HAVERM for table'!AU24</f>
        <v>-2.4123933561043756</v>
      </c>
      <c r="V17" s="305">
        <f>'HAVERM for table'!AV24</f>
        <v>-2.2273309569194404</v>
      </c>
      <c r="W17" s="305">
        <f>'HAVERM for table'!AW24</f>
        <v>-2.2590069935789594</v>
      </c>
      <c r="X17" s="305">
        <f>'HAVERM for table'!AX24</f>
        <v>-2.4354112319814112</v>
      </c>
      <c r="Y17" s="305">
        <f>'HAVERM for table'!AY24</f>
        <v>-2.2010852869539002</v>
      </c>
      <c r="Z17" s="305">
        <f>'HAVERM for table'!AZ24</f>
        <v>-1.9647353562889267</v>
      </c>
      <c r="AA17" s="305">
        <f>'HAVERM for table'!BA24</f>
        <v>-1.7583946505820298</v>
      </c>
      <c r="AB17" s="305">
        <f>'HAVERM for table'!BB24</f>
        <v>-1.6571689113802632</v>
      </c>
      <c r="AC17" s="312"/>
      <c r="AD17" s="329"/>
      <c r="AE17" s="308"/>
      <c r="AF17" s="308"/>
      <c r="AG17" s="308"/>
      <c r="AH17" s="308"/>
      <c r="AI17" s="308"/>
      <c r="AJ17" s="308"/>
      <c r="AK17" s="308"/>
      <c r="AL17" s="308"/>
      <c r="AM17" s="308"/>
      <c r="AN17" s="308"/>
      <c r="AO17" s="308"/>
      <c r="AP17" s="308"/>
      <c r="AQ17" s="308"/>
      <c r="AR17" s="308"/>
      <c r="AS17" s="308"/>
      <c r="AT17" s="308"/>
      <c r="AU17" s="308"/>
      <c r="AV17" s="308"/>
      <c r="AW17" s="308"/>
      <c r="AX17" s="308"/>
      <c r="AY17" s="308"/>
      <c r="AZ17" s="308"/>
      <c r="BA17" s="308"/>
      <c r="BB17" s="308"/>
      <c r="BC17" s="308"/>
      <c r="BD17" s="308"/>
      <c r="BE17" s="308"/>
      <c r="BF17" s="308"/>
      <c r="BG17" s="308"/>
      <c r="BH17" s="308"/>
      <c r="BI17" s="308"/>
      <c r="BJ17" s="308"/>
      <c r="BK17" s="308"/>
      <c r="BL17" s="308"/>
      <c r="BM17" s="308"/>
      <c r="BN17" s="308"/>
      <c r="BO17" s="308"/>
      <c r="BP17" s="308"/>
      <c r="BQ17" s="308"/>
      <c r="BR17" s="308"/>
      <c r="BS17" s="308"/>
      <c r="BT17" s="308"/>
      <c r="BU17" s="308"/>
      <c r="BV17" s="308"/>
      <c r="BW17" s="308"/>
      <c r="BX17" s="308"/>
      <c r="BY17" s="308"/>
      <c r="BZ17" s="308"/>
      <c r="CA17" s="308"/>
      <c r="CB17" s="308"/>
      <c r="CC17" s="308"/>
      <c r="CD17" s="308"/>
      <c r="CE17" s="308"/>
      <c r="CF17" s="308"/>
      <c r="CG17" s="308"/>
      <c r="CH17" s="308"/>
      <c r="CI17" s="308"/>
      <c r="CJ17" s="308"/>
      <c r="CK17" s="308"/>
      <c r="CL17" s="308"/>
      <c r="CM17" s="308"/>
      <c r="CN17" s="308"/>
      <c r="CO17" s="308"/>
      <c r="CP17" s="308"/>
      <c r="CQ17" s="308"/>
      <c r="CR17" s="308"/>
      <c r="CS17" s="308"/>
      <c r="CT17" s="308"/>
      <c r="CU17" s="308"/>
      <c r="CV17" s="308"/>
      <c r="CW17" s="308"/>
      <c r="CX17" s="308"/>
      <c r="CY17" s="308"/>
      <c r="CZ17" s="308"/>
      <c r="DA17" s="308"/>
      <c r="DB17" s="308"/>
      <c r="DC17" s="308"/>
      <c r="DD17" s="308"/>
      <c r="DE17" s="308"/>
      <c r="DF17" s="308"/>
      <c r="DG17" s="308"/>
      <c r="DH17" s="308"/>
      <c r="DI17" s="308"/>
      <c r="DJ17" s="308"/>
      <c r="DK17" s="308"/>
      <c r="DL17" s="308"/>
      <c r="DM17" s="308"/>
      <c r="DN17" s="308"/>
      <c r="DO17" s="308"/>
      <c r="DP17" s="308"/>
      <c r="DQ17" s="308"/>
      <c r="DR17" s="308"/>
      <c r="DS17" s="308"/>
      <c r="DT17" s="308"/>
      <c r="DU17" s="308"/>
      <c r="DV17" s="308"/>
      <c r="DW17" s="308"/>
      <c r="DX17" s="308"/>
      <c r="DY17" s="308"/>
      <c r="DZ17" s="308"/>
      <c r="EA17" s="308"/>
      <c r="EB17" s="308"/>
      <c r="EC17" s="308"/>
      <c r="ED17" s="308"/>
      <c r="EE17" s="308"/>
      <c r="EF17" s="308"/>
      <c r="EG17" s="308"/>
      <c r="EH17" s="308"/>
      <c r="EI17" s="308"/>
      <c r="EJ17" s="308"/>
      <c r="EK17" s="308"/>
      <c r="EL17" s="308"/>
      <c r="EM17" s="308"/>
      <c r="EN17" s="308"/>
      <c r="EO17" s="308"/>
      <c r="EP17" s="308"/>
      <c r="EQ17" s="308"/>
      <c r="ER17" s="308"/>
      <c r="ES17" s="308"/>
      <c r="ET17" s="308"/>
      <c r="EU17" s="308"/>
      <c r="EV17" s="308"/>
      <c r="EW17" s="308"/>
      <c r="EX17" s="308"/>
    </row>
    <row r="18" spans="2:154" s="309" customFormat="1" ht="15" customHeight="1" x14ac:dyDescent="0.45">
      <c r="B18" s="319"/>
      <c r="C18" s="310"/>
      <c r="D18" s="311" t="s">
        <v>3596</v>
      </c>
      <c r="E18" s="305">
        <f>'HAVERM for table'!AE26</f>
        <v>1.0775279712524195E-2</v>
      </c>
      <c r="F18" s="305">
        <f>'HAVERM for table'!AF26</f>
        <v>0.33519454948101068</v>
      </c>
      <c r="G18" s="305">
        <f>'HAVERM for table'!AG26</f>
        <v>8.1820146298261842E-2</v>
      </c>
      <c r="H18" s="305">
        <f>'HAVERM for table'!AH26</f>
        <v>0.37338711407513592</v>
      </c>
      <c r="I18" s="305">
        <f>'HAVERM for table'!AI26</f>
        <v>-0.40274402175492968</v>
      </c>
      <c r="J18" s="305">
        <f>'HAVERM for table'!AJ26</f>
        <v>0.53493592525848688</v>
      </c>
      <c r="K18" s="305">
        <f>'HAVERM for table'!AK26</f>
        <v>0.36380301635663531</v>
      </c>
      <c r="L18" s="305">
        <f>'HAVERM for table'!AL26</f>
        <v>0.65405023208836177</v>
      </c>
      <c r="M18" s="305">
        <f>'HAVERM for table'!AM26</f>
        <v>5.749759518281243E-2</v>
      </c>
      <c r="N18" s="305">
        <f>'HAVERM for table'!AN26</f>
        <v>0.13555266688741854</v>
      </c>
      <c r="O18" s="305">
        <f>'HAVERM for table'!AO26</f>
        <v>0.35454598465822318</v>
      </c>
      <c r="P18" s="305">
        <f>'HAVERM for table'!AP26</f>
        <v>8.8647693975253711E-2</v>
      </c>
      <c r="Q18" s="305">
        <f>'HAVERM for table'!AQ26</f>
        <v>0.40558951909505997</v>
      </c>
      <c r="R18" s="305">
        <f>'HAVERM for table'!AR26</f>
        <v>0.30739693949756486</v>
      </c>
      <c r="S18" s="305">
        <f>'HAVERM for table'!AS26</f>
        <v>-0.75666611837165976</v>
      </c>
      <c r="T18" s="305">
        <f>'HAVERM for table'!AT26</f>
        <v>-0.50989911357102979</v>
      </c>
      <c r="U18" s="305">
        <f>'HAVERM for table'!AU26</f>
        <v>-0.32094133623416343</v>
      </c>
      <c r="V18" s="305">
        <f>'HAVERM for table'!AV26</f>
        <v>-1.0150108148055703</v>
      </c>
      <c r="W18" s="305">
        <f>'HAVERM for table'!AW26</f>
        <v>-0.20394237030729917</v>
      </c>
      <c r="X18" s="305">
        <f>'HAVERM for table'!AX26</f>
        <v>-0.63778665284967639</v>
      </c>
      <c r="Y18" s="305">
        <f>'HAVERM for table'!AY26</f>
        <v>-0.90591755391032847</v>
      </c>
      <c r="Z18" s="305">
        <f>'HAVERM for table'!AZ26</f>
        <v>-0.84440851743279399</v>
      </c>
      <c r="AA18" s="305">
        <f>'HAVERM for table'!BA26</f>
        <v>-1.4348496867517186</v>
      </c>
      <c r="AB18" s="305">
        <f>'HAVERM for table'!BB26</f>
        <v>-0.73412296631757323</v>
      </c>
      <c r="AC18" s="312"/>
      <c r="AD18" s="329"/>
      <c r="AE18" s="308"/>
      <c r="AF18" s="308"/>
      <c r="AG18" s="308"/>
      <c r="AH18" s="308"/>
      <c r="AI18" s="308"/>
      <c r="AJ18" s="308"/>
      <c r="AK18" s="308"/>
      <c r="AL18" s="308"/>
      <c r="AM18" s="308"/>
      <c r="AN18" s="308"/>
      <c r="AO18" s="308"/>
      <c r="AP18" s="308"/>
      <c r="AQ18" s="308"/>
      <c r="AR18" s="308"/>
      <c r="AS18" s="308"/>
      <c r="AT18" s="308"/>
      <c r="AU18" s="308"/>
      <c r="AV18" s="308"/>
      <c r="AW18" s="308"/>
      <c r="AX18" s="308"/>
      <c r="AY18" s="308"/>
      <c r="AZ18" s="308"/>
      <c r="BA18" s="308"/>
      <c r="BB18" s="308"/>
      <c r="BC18" s="308"/>
      <c r="BD18" s="308"/>
      <c r="BE18" s="308"/>
      <c r="BF18" s="308"/>
      <c r="BG18" s="308"/>
      <c r="BH18" s="308"/>
      <c r="BI18" s="308"/>
      <c r="BJ18" s="308"/>
      <c r="BK18" s="308"/>
      <c r="BL18" s="308"/>
      <c r="BM18" s="308"/>
      <c r="BN18" s="308"/>
      <c r="BO18" s="308"/>
      <c r="BP18" s="308"/>
      <c r="BQ18" s="308"/>
      <c r="BR18" s="308"/>
      <c r="BS18" s="308"/>
      <c r="BT18" s="308"/>
      <c r="BU18" s="308"/>
      <c r="BV18" s="308"/>
      <c r="BW18" s="308"/>
      <c r="BX18" s="308"/>
      <c r="BY18" s="308"/>
      <c r="BZ18" s="308"/>
      <c r="CA18" s="308"/>
      <c r="CB18" s="308"/>
      <c r="CC18" s="308"/>
      <c r="CD18" s="308"/>
      <c r="CE18" s="308"/>
      <c r="CF18" s="308"/>
      <c r="CG18" s="308"/>
      <c r="CH18" s="308"/>
      <c r="CI18" s="308"/>
      <c r="CJ18" s="308"/>
      <c r="CK18" s="308"/>
      <c r="CL18" s="308"/>
      <c r="CM18" s="308"/>
      <c r="CN18" s="308"/>
      <c r="CO18" s="308"/>
      <c r="CP18" s="308"/>
      <c r="CQ18" s="308"/>
      <c r="CR18" s="308"/>
      <c r="CS18" s="308"/>
      <c r="CT18" s="308"/>
      <c r="CU18" s="308"/>
      <c r="CV18" s="308"/>
      <c r="CW18" s="308"/>
      <c r="CX18" s="308"/>
      <c r="CY18" s="308"/>
      <c r="CZ18" s="308"/>
      <c r="DA18" s="308"/>
      <c r="DB18" s="308"/>
      <c r="DC18" s="308"/>
      <c r="DD18" s="308"/>
      <c r="DE18" s="308"/>
      <c r="DF18" s="308"/>
      <c r="DG18" s="308"/>
      <c r="DH18" s="308"/>
      <c r="DI18" s="308"/>
      <c r="DJ18" s="308"/>
      <c r="DK18" s="308"/>
      <c r="DL18" s="308"/>
      <c r="DM18" s="308"/>
      <c r="DN18" s="308"/>
      <c r="DO18" s="308"/>
      <c r="DP18" s="308"/>
      <c r="DQ18" s="308"/>
      <c r="DR18" s="308"/>
      <c r="DS18" s="308"/>
      <c r="DT18" s="308"/>
      <c r="DU18" s="308"/>
      <c r="DV18" s="308"/>
      <c r="DW18" s="308"/>
      <c r="DX18" s="308"/>
      <c r="DY18" s="308"/>
      <c r="DZ18" s="308"/>
      <c r="EA18" s="308"/>
      <c r="EB18" s="308"/>
      <c r="EC18" s="308"/>
      <c r="ED18" s="308"/>
      <c r="EE18" s="308"/>
      <c r="EF18" s="308"/>
      <c r="EG18" s="308"/>
      <c r="EH18" s="308"/>
      <c r="EI18" s="308"/>
      <c r="EJ18" s="308"/>
      <c r="EK18" s="308"/>
      <c r="EL18" s="308"/>
      <c r="EM18" s="308"/>
      <c r="EN18" s="308"/>
      <c r="EO18" s="308"/>
      <c r="EP18" s="308"/>
      <c r="EQ18" s="308"/>
      <c r="ER18" s="308"/>
      <c r="ES18" s="308"/>
      <c r="ET18" s="308"/>
      <c r="EU18" s="308"/>
      <c r="EV18" s="308"/>
      <c r="EW18" s="308"/>
      <c r="EX18" s="308"/>
    </row>
    <row r="19" spans="2:154" s="309" customFormat="1" ht="15" customHeight="1" x14ac:dyDescent="0.45">
      <c r="B19" s="319"/>
      <c r="C19" s="303"/>
      <c r="D19" s="304" t="s">
        <v>3369</v>
      </c>
      <c r="E19" s="306"/>
      <c r="F19" s="306"/>
      <c r="G19" s="306"/>
      <c r="H19" s="306"/>
      <c r="I19" s="306"/>
      <c r="J19" s="306"/>
      <c r="K19" s="306"/>
      <c r="L19" s="306"/>
      <c r="M19" s="306"/>
      <c r="N19" s="306"/>
      <c r="O19" s="306"/>
      <c r="P19" s="306"/>
      <c r="Q19" s="306"/>
      <c r="R19" s="306"/>
      <c r="S19" s="306"/>
      <c r="T19" s="306"/>
      <c r="U19" s="306"/>
      <c r="V19" s="306"/>
      <c r="W19" s="306"/>
      <c r="X19" s="306"/>
      <c r="Y19" s="306"/>
      <c r="Z19" s="306"/>
      <c r="AA19" s="306"/>
      <c r="AB19" s="306"/>
      <c r="AC19" s="320"/>
      <c r="AD19" s="329"/>
      <c r="AE19" s="308"/>
      <c r="AF19" s="308"/>
      <c r="AG19" s="308"/>
      <c r="AH19" s="308"/>
      <c r="AI19" s="308"/>
      <c r="AJ19" s="308"/>
      <c r="AK19" s="308"/>
      <c r="AL19" s="308"/>
      <c r="AM19" s="308"/>
      <c r="AN19" s="308"/>
      <c r="AO19" s="308"/>
      <c r="AP19" s="308"/>
      <c r="AQ19" s="308"/>
      <c r="AR19" s="308"/>
      <c r="AS19" s="308"/>
      <c r="AT19" s="308"/>
      <c r="AU19" s="308"/>
      <c r="AV19" s="308"/>
      <c r="AW19" s="308"/>
      <c r="AX19" s="308"/>
      <c r="AY19" s="308"/>
      <c r="AZ19" s="308"/>
      <c r="BA19" s="308"/>
      <c r="BB19" s="308"/>
      <c r="BC19" s="308"/>
      <c r="BD19" s="308"/>
      <c r="BE19" s="308"/>
      <c r="BF19" s="308"/>
      <c r="BG19" s="308"/>
      <c r="BH19" s="308"/>
      <c r="BI19" s="308"/>
      <c r="BJ19" s="308"/>
      <c r="BK19" s="308"/>
      <c r="BL19" s="308"/>
      <c r="BM19" s="308"/>
      <c r="BN19" s="308"/>
      <c r="BO19" s="308"/>
      <c r="BP19" s="308"/>
      <c r="BQ19" s="308"/>
      <c r="BR19" s="308"/>
      <c r="BS19" s="308"/>
      <c r="BT19" s="308"/>
      <c r="BU19" s="308"/>
      <c r="BV19" s="308"/>
      <c r="BW19" s="308"/>
      <c r="BX19" s="308"/>
      <c r="BY19" s="308"/>
      <c r="BZ19" s="308"/>
      <c r="CA19" s="308"/>
      <c r="CB19" s="308"/>
      <c r="CC19" s="308"/>
      <c r="CD19" s="308"/>
      <c r="CE19" s="308"/>
      <c r="CF19" s="308"/>
      <c r="CG19" s="308"/>
      <c r="CH19" s="308"/>
      <c r="CI19" s="308"/>
      <c r="CJ19" s="308"/>
      <c r="CK19" s="308"/>
      <c r="CL19" s="308"/>
      <c r="CM19" s="308"/>
      <c r="CN19" s="308"/>
      <c r="CO19" s="308"/>
      <c r="CP19" s="308"/>
      <c r="CQ19" s="308"/>
      <c r="CR19" s="308"/>
      <c r="CS19" s="308"/>
      <c r="CT19" s="308"/>
      <c r="CU19" s="308"/>
      <c r="CV19" s="308"/>
      <c r="CW19" s="308"/>
      <c r="CX19" s="308"/>
      <c r="CY19" s="308"/>
      <c r="CZ19" s="308"/>
      <c r="DA19" s="308"/>
      <c r="DB19" s="308"/>
      <c r="DC19" s="308"/>
      <c r="DD19" s="308"/>
      <c r="DE19" s="308"/>
      <c r="DF19" s="308"/>
      <c r="DG19" s="308"/>
      <c r="DH19" s="308"/>
      <c r="DI19" s="308"/>
      <c r="DJ19" s="308"/>
      <c r="DK19" s="308"/>
      <c r="DL19" s="308"/>
      <c r="DM19" s="308"/>
      <c r="DN19" s="308"/>
      <c r="DO19" s="308"/>
      <c r="DP19" s="308"/>
      <c r="DQ19" s="308"/>
      <c r="DR19" s="308"/>
      <c r="DS19" s="308"/>
      <c r="DT19" s="308"/>
      <c r="DU19" s="308"/>
      <c r="DV19" s="308"/>
      <c r="DW19" s="308"/>
      <c r="DX19" s="308"/>
      <c r="DY19" s="308"/>
      <c r="DZ19" s="308"/>
      <c r="EA19" s="308"/>
      <c r="EB19" s="308"/>
      <c r="EC19" s="308"/>
      <c r="ED19" s="308"/>
      <c r="EE19" s="308"/>
      <c r="EF19" s="308"/>
      <c r="EG19" s="308"/>
      <c r="EH19" s="308"/>
      <c r="EI19" s="308"/>
      <c r="EJ19" s="308"/>
      <c r="EK19" s="308"/>
      <c r="EL19" s="308"/>
      <c r="EM19" s="308"/>
      <c r="EN19" s="308"/>
      <c r="EO19" s="308"/>
      <c r="EP19" s="308"/>
      <c r="EQ19" s="308"/>
      <c r="ER19" s="308"/>
      <c r="ES19" s="308"/>
      <c r="ET19" s="308"/>
      <c r="EU19" s="308"/>
      <c r="EV19" s="308"/>
      <c r="EW19" s="308"/>
      <c r="EX19" s="308"/>
    </row>
    <row r="20" spans="2:154" s="309" customFormat="1" ht="15" customHeight="1" x14ac:dyDescent="0.45">
      <c r="B20" s="319"/>
      <c r="C20" s="310"/>
      <c r="D20" s="311" t="s">
        <v>3629</v>
      </c>
      <c r="E20" s="305">
        <f ca="1">'HAVERM for table'!AE28</f>
        <v>-1.4797235141423548</v>
      </c>
      <c r="F20" s="305">
        <f ca="1">'HAVERM for table'!AF28</f>
        <v>-1.296810159396665</v>
      </c>
      <c r="G20" s="305">
        <f ca="1">'HAVERM for table'!AG28</f>
        <v>-0.21797716377620405</v>
      </c>
      <c r="H20" s="305">
        <f ca="1">'HAVERM for table'!AH28</f>
        <v>-0.92244750109602569</v>
      </c>
      <c r="I20" s="305">
        <f ca="1">'HAVERM for table'!AI28</f>
        <v>-0.76375715550291312</v>
      </c>
      <c r="J20" s="305">
        <f ca="1">'HAVERM for table'!AJ28</f>
        <v>-0.12512063005835974</v>
      </c>
      <c r="K20" s="305">
        <f ca="1">'HAVERM for table'!AK28</f>
        <v>4.2834223916505688E-2</v>
      </c>
      <c r="L20" s="305">
        <f ca="1">'HAVERM for table'!AL28</f>
        <v>0.55905981646101444</v>
      </c>
      <c r="M20" s="305">
        <f ca="1">'HAVERM for table'!AM28</f>
        <v>1.0130879324498707</v>
      </c>
      <c r="N20" s="305">
        <f ca="1">'HAVERM for table'!AN28</f>
        <v>0.98588216849979526</v>
      </c>
      <c r="O20" s="305">
        <f ca="1">'HAVERM for table'!AO28</f>
        <v>0.40648090156997047</v>
      </c>
      <c r="P20" s="305">
        <f ca="1">'HAVERM for table'!AP28</f>
        <v>0.38934685645345346</v>
      </c>
      <c r="Q20" s="305">
        <f ca="1">'HAVERM for table'!AQ28</f>
        <v>-0.30915343935123468</v>
      </c>
      <c r="R20" s="305">
        <f ca="1">'HAVERM for table'!AR28</f>
        <v>-0.22621908755312231</v>
      </c>
      <c r="S20" s="305">
        <f ca="1">'HAVERM for table'!AS28</f>
        <v>-0.18424791162057519</v>
      </c>
      <c r="T20" s="305">
        <f ca="1">'HAVERM for table'!AT28</f>
        <v>1.9311858362964001</v>
      </c>
      <c r="U20" s="305">
        <f ca="1">'HAVERM for table'!AU28</f>
        <v>2.3509207304727302</v>
      </c>
      <c r="V20" s="305">
        <f ca="1">'HAVERM for table'!AV28</f>
        <v>3.5170924146091171</v>
      </c>
      <c r="W20" s="305">
        <f ca="1">'HAVERM for table'!AW28</f>
        <v>3.3019172470713261</v>
      </c>
      <c r="X20" s="305">
        <f ca="1">'HAVERM for table'!AX28</f>
        <v>3.9073038815290904</v>
      </c>
      <c r="Y20" s="305">
        <f ca="1">'HAVERM for table'!AY28</f>
        <v>5.3175888703116811</v>
      </c>
      <c r="Z20" s="305">
        <f ca="1">'HAVERM for table'!AZ28</f>
        <v>6.785104725674528</v>
      </c>
      <c r="AA20" s="305">
        <f ca="1">'HAVERM for table'!BA28</f>
        <v>6.4870601799330601</v>
      </c>
      <c r="AB20" s="305"/>
      <c r="AC20" s="314"/>
      <c r="AD20" s="329"/>
      <c r="AE20" s="308"/>
      <c r="AF20" s="308"/>
      <c r="AG20" s="308"/>
      <c r="AH20" s="308"/>
      <c r="AI20" s="308"/>
      <c r="AJ20" s="308"/>
      <c r="AK20" s="308"/>
      <c r="AL20" s="308"/>
      <c r="AM20" s="308"/>
      <c r="AN20" s="308"/>
      <c r="AO20" s="308"/>
      <c r="AP20" s="308"/>
      <c r="AQ20" s="308"/>
      <c r="AR20" s="308"/>
      <c r="AS20" s="308"/>
      <c r="AT20" s="308"/>
      <c r="AU20" s="308"/>
      <c r="AV20" s="308"/>
      <c r="AW20" s="308"/>
      <c r="AX20" s="308"/>
      <c r="AY20" s="308"/>
      <c r="AZ20" s="308"/>
      <c r="BA20" s="308"/>
      <c r="BB20" s="308"/>
      <c r="BC20" s="308"/>
      <c r="BD20" s="308"/>
      <c r="BE20" s="308"/>
      <c r="BF20" s="308"/>
      <c r="BG20" s="308"/>
      <c r="BH20" s="308"/>
      <c r="BI20" s="308"/>
      <c r="BJ20" s="308"/>
      <c r="BK20" s="308"/>
      <c r="BL20" s="308"/>
      <c r="BM20" s="308"/>
      <c r="BN20" s="308"/>
      <c r="BO20" s="308"/>
      <c r="BP20" s="308"/>
      <c r="BQ20" s="308"/>
      <c r="BR20" s="308"/>
      <c r="BS20" s="308"/>
      <c r="BT20" s="308"/>
      <c r="BU20" s="308"/>
      <c r="BV20" s="308"/>
      <c r="BW20" s="308"/>
      <c r="BX20" s="308"/>
      <c r="BY20" s="308"/>
      <c r="BZ20" s="308"/>
      <c r="CA20" s="308"/>
      <c r="CB20" s="308"/>
      <c r="CC20" s="308"/>
      <c r="CD20" s="308"/>
      <c r="CE20" s="308"/>
      <c r="CF20" s="308"/>
      <c r="CG20" s="308"/>
      <c r="CH20" s="308"/>
      <c r="CI20" s="308"/>
      <c r="CJ20" s="308"/>
      <c r="CK20" s="308"/>
      <c r="CL20" s="308"/>
      <c r="CM20" s="308"/>
      <c r="CN20" s="308"/>
      <c r="CO20" s="308"/>
      <c r="CP20" s="308"/>
      <c r="CQ20" s="308"/>
      <c r="CR20" s="308"/>
      <c r="CS20" s="308"/>
      <c r="CT20" s="308"/>
      <c r="CU20" s="308"/>
      <c r="CV20" s="308"/>
      <c r="CW20" s="308"/>
      <c r="CX20" s="308"/>
      <c r="CY20" s="308"/>
      <c r="CZ20" s="308"/>
      <c r="DA20" s="308"/>
      <c r="DB20" s="308"/>
      <c r="DC20" s="308"/>
      <c r="DD20" s="308"/>
      <c r="DE20" s="308"/>
      <c r="DF20" s="308"/>
      <c r="DG20" s="308"/>
      <c r="DH20" s="308"/>
      <c r="DI20" s="308"/>
      <c r="DJ20" s="308"/>
      <c r="DK20" s="308"/>
      <c r="DL20" s="308"/>
      <c r="DM20" s="308"/>
      <c r="DN20" s="308"/>
      <c r="DO20" s="308"/>
      <c r="DP20" s="308"/>
      <c r="DQ20" s="308"/>
      <c r="DR20" s="308"/>
      <c r="DS20" s="308"/>
      <c r="DT20" s="308"/>
      <c r="DU20" s="308"/>
      <c r="DV20" s="308"/>
      <c r="DW20" s="308"/>
      <c r="DX20" s="308"/>
      <c r="DY20" s="308"/>
      <c r="DZ20" s="308"/>
      <c r="EA20" s="308"/>
      <c r="EB20" s="308"/>
      <c r="EC20" s="308"/>
      <c r="ED20" s="308"/>
      <c r="EE20" s="308"/>
      <c r="EF20" s="308"/>
      <c r="EG20" s="308"/>
      <c r="EH20" s="308"/>
      <c r="EI20" s="308"/>
      <c r="EJ20" s="308"/>
      <c r="EK20" s="308"/>
      <c r="EL20" s="308"/>
      <c r="EM20" s="308"/>
      <c r="EN20" s="308"/>
      <c r="EO20" s="308"/>
      <c r="EP20" s="308"/>
      <c r="EQ20" s="308"/>
      <c r="ER20" s="308"/>
      <c r="ES20" s="308"/>
      <c r="ET20" s="308"/>
      <c r="EU20" s="308"/>
      <c r="EV20" s="308"/>
      <c r="EW20" s="308"/>
      <c r="EX20" s="308"/>
    </row>
    <row r="21" spans="2:154" s="309" customFormat="1" ht="15" customHeight="1" x14ac:dyDescent="0.45">
      <c r="B21" s="319"/>
      <c r="C21" s="310"/>
      <c r="D21" s="311" t="s">
        <v>3373</v>
      </c>
      <c r="E21" s="305">
        <f ca="1">'HAVERM for table'!AE32</f>
        <v>-0.55480950648158289</v>
      </c>
      <c r="F21" s="305">
        <f ca="1">'HAVERM for table'!AF32</f>
        <v>-0.97390009045956472</v>
      </c>
      <c r="G21" s="305">
        <f ca="1">'HAVERM for table'!AG32</f>
        <v>-0.55782801805099025</v>
      </c>
      <c r="H21" s="305">
        <f ca="1">'HAVERM for table'!AH32</f>
        <v>1.6374977871316279</v>
      </c>
      <c r="I21" s="305">
        <f ca="1">'HAVERM for table'!AI32</f>
        <v>1.778179952168909</v>
      </c>
      <c r="J21" s="305">
        <f ca="1">'HAVERM for table'!AJ32</f>
        <v>1.1263339167018982</v>
      </c>
      <c r="K21" s="305">
        <f ca="1">'HAVERM for table'!AK32</f>
        <v>-0.14090478812039395</v>
      </c>
      <c r="L21" s="305">
        <f ca="1">'HAVERM for table'!AL32</f>
        <v>0.12370654515533554</v>
      </c>
      <c r="M21" s="305">
        <f ca="1">'HAVERM for table'!AM32</f>
        <v>-0.87474427249566267</v>
      </c>
      <c r="N21" s="305">
        <f ca="1">'HAVERM for table'!AN32</f>
        <v>-0.72464753015864891</v>
      </c>
      <c r="O21" s="305">
        <f ca="1">'HAVERM for table'!AO32</f>
        <v>-1.2230138569877695</v>
      </c>
      <c r="P21" s="305">
        <f ca="1">'HAVERM for table'!AP32</f>
        <v>-1.4679692344150159</v>
      </c>
      <c r="Q21" s="305">
        <f ca="1">'HAVERM for table'!AQ32</f>
        <v>-2.0731128656206295</v>
      </c>
      <c r="R21" s="305">
        <f ca="1">'HAVERM for table'!AR32</f>
        <v>-1.475641173392805</v>
      </c>
      <c r="S21" s="305">
        <f ca="1">'HAVERM for table'!AS32</f>
        <v>-1.1290901111067928</v>
      </c>
      <c r="T21" s="305">
        <f ca="1">'HAVERM for table'!AT32</f>
        <v>0.64816001688083547</v>
      </c>
      <c r="U21" s="305">
        <f ca="1">'HAVERM for table'!AU32</f>
        <v>-0.19387706961690196</v>
      </c>
      <c r="V21" s="305">
        <f ca="1">'HAVERM for table'!AV32</f>
        <v>-0.65548734425389021</v>
      </c>
      <c r="W21" s="305">
        <f ca="1">'HAVERM for table'!AW32</f>
        <v>-0.72377435135041901</v>
      </c>
      <c r="X21" s="305">
        <f ca="1">'HAVERM for table'!AX32</f>
        <v>-1.566852514374597</v>
      </c>
      <c r="Y21" s="305">
        <f ca="1">'HAVERM for table'!AY32</f>
        <v>-1.0966868318163694</v>
      </c>
      <c r="Z21" s="305">
        <f ca="1">'HAVERM for table'!AZ32</f>
        <v>-1.591077535326249</v>
      </c>
      <c r="AA21" s="305">
        <f ca="1">'HAVERM for table'!BA32</f>
        <v>-1.6971565599694263</v>
      </c>
      <c r="AB21" s="305">
        <f ca="1">'HAVERM for table'!BB32</f>
        <v>-1.8246790821586876</v>
      </c>
      <c r="AC21" s="314"/>
      <c r="AD21" s="329"/>
      <c r="AE21" s="308"/>
      <c r="AF21" s="308"/>
      <c r="AG21" s="308"/>
      <c r="AH21" s="308"/>
      <c r="AI21" s="308"/>
      <c r="AJ21" s="308"/>
      <c r="AK21" s="308"/>
      <c r="AL21" s="308"/>
      <c r="AM21" s="308"/>
      <c r="AN21" s="308"/>
      <c r="AO21" s="308"/>
      <c r="AP21" s="308"/>
      <c r="AQ21" s="308"/>
      <c r="AR21" s="308"/>
      <c r="AS21" s="308"/>
      <c r="AT21" s="308"/>
      <c r="AU21" s="308"/>
      <c r="AV21" s="308"/>
      <c r="AW21" s="308"/>
      <c r="AX21" s="308"/>
      <c r="AY21" s="308"/>
      <c r="AZ21" s="308"/>
      <c r="BA21" s="308"/>
      <c r="BB21" s="308"/>
      <c r="BC21" s="308"/>
      <c r="BD21" s="308"/>
      <c r="BE21" s="308"/>
      <c r="BF21" s="308"/>
      <c r="BG21" s="308"/>
      <c r="BH21" s="308"/>
      <c r="BI21" s="308"/>
      <c r="BJ21" s="308"/>
      <c r="BK21" s="308"/>
      <c r="BL21" s="308"/>
      <c r="BM21" s="308"/>
      <c r="BN21" s="308"/>
      <c r="BO21" s="308"/>
      <c r="BP21" s="308"/>
      <c r="BQ21" s="308"/>
      <c r="BR21" s="308"/>
      <c r="BS21" s="308"/>
      <c r="BT21" s="308"/>
      <c r="BU21" s="308"/>
      <c r="BV21" s="308"/>
      <c r="BW21" s="308"/>
      <c r="BX21" s="308"/>
      <c r="BY21" s="308"/>
      <c r="BZ21" s="308"/>
      <c r="CA21" s="308"/>
      <c r="CB21" s="308"/>
      <c r="CC21" s="308"/>
      <c r="CD21" s="308"/>
      <c r="CE21" s="308"/>
      <c r="CF21" s="308"/>
      <c r="CG21" s="308"/>
      <c r="CH21" s="308"/>
      <c r="CI21" s="308"/>
      <c r="CJ21" s="308"/>
      <c r="CK21" s="308"/>
      <c r="CL21" s="308"/>
      <c r="CM21" s="308"/>
      <c r="CN21" s="308"/>
      <c r="CO21" s="308"/>
      <c r="CP21" s="308"/>
      <c r="CQ21" s="308"/>
      <c r="CR21" s="308"/>
      <c r="CS21" s="308"/>
      <c r="CT21" s="308"/>
      <c r="CU21" s="308"/>
      <c r="CV21" s="308"/>
      <c r="CW21" s="308"/>
      <c r="CX21" s="308"/>
      <c r="CY21" s="308"/>
      <c r="CZ21" s="308"/>
      <c r="DA21" s="308"/>
      <c r="DB21" s="308"/>
      <c r="DC21" s="308"/>
      <c r="DD21" s="308"/>
      <c r="DE21" s="308"/>
      <c r="DF21" s="308"/>
      <c r="DG21" s="308"/>
      <c r="DH21" s="308"/>
      <c r="DI21" s="308"/>
      <c r="DJ21" s="308"/>
      <c r="DK21" s="308"/>
      <c r="DL21" s="308"/>
      <c r="DM21" s="308"/>
      <c r="DN21" s="308"/>
      <c r="DO21" s="308"/>
      <c r="DP21" s="308"/>
      <c r="DQ21" s="308"/>
      <c r="DR21" s="308"/>
      <c r="DS21" s="308"/>
      <c r="DT21" s="308"/>
      <c r="DU21" s="308"/>
      <c r="DV21" s="308"/>
      <c r="DW21" s="308"/>
      <c r="DX21" s="308"/>
      <c r="DY21" s="308"/>
      <c r="DZ21" s="308"/>
      <c r="EA21" s="308"/>
      <c r="EB21" s="308"/>
      <c r="EC21" s="308"/>
      <c r="ED21" s="308"/>
      <c r="EE21" s="308"/>
      <c r="EF21" s="308"/>
      <c r="EG21" s="308"/>
      <c r="EH21" s="308"/>
      <c r="EI21" s="308"/>
      <c r="EJ21" s="308"/>
      <c r="EK21" s="308"/>
      <c r="EL21" s="308"/>
      <c r="EM21" s="308"/>
      <c r="EN21" s="308"/>
      <c r="EO21" s="308"/>
      <c r="EP21" s="308"/>
      <c r="EQ21" s="308"/>
      <c r="ER21" s="308"/>
      <c r="ES21" s="308"/>
      <c r="ET21" s="308"/>
      <c r="EU21" s="308"/>
      <c r="EV21" s="308"/>
      <c r="EW21" s="308"/>
      <c r="EX21" s="308"/>
    </row>
    <row r="22" spans="2:154" s="309" customFormat="1" ht="15" customHeight="1" x14ac:dyDescent="0.45">
      <c r="B22" s="319"/>
      <c r="C22" s="310"/>
      <c r="D22" s="311" t="s">
        <v>3374</v>
      </c>
      <c r="E22" s="305">
        <f ca="1">'HAVERM for table'!AE33</f>
        <v>-0.75629858301887809</v>
      </c>
      <c r="F22" s="305">
        <f ca="1">'HAVERM for table'!AF33</f>
        <v>-0.13007224233371564</v>
      </c>
      <c r="G22" s="305">
        <f ca="1">'HAVERM for table'!AG33</f>
        <v>-0.18515204777343416</v>
      </c>
      <c r="H22" s="305">
        <f ca="1">'HAVERM for table'!AH33</f>
        <v>-0.58584022893022036</v>
      </c>
      <c r="I22" s="305">
        <f ca="1">'HAVERM for table'!AI33</f>
        <v>-1.2522671554320572</v>
      </c>
      <c r="J22" s="305">
        <f ca="1">'HAVERM for table'!AJ33</f>
        <v>-1.2128799209242296</v>
      </c>
      <c r="K22" s="305">
        <f ca="1">'HAVERM for table'!AK33</f>
        <v>-1.2119674659875355</v>
      </c>
      <c r="L22" s="305">
        <f ca="1">'HAVERM for table'!AL33</f>
        <v>-1.3141182389220356</v>
      </c>
      <c r="M22" s="305">
        <f ca="1">'HAVERM for table'!AM33</f>
        <v>-0.40176229129461843</v>
      </c>
      <c r="N22" s="305">
        <f ca="1">'HAVERM for table'!AN33</f>
        <v>-0.82477645310476888</v>
      </c>
      <c r="O22" s="305">
        <f ca="1">'HAVERM for table'!AO33</f>
        <v>-0.70493852340639329</v>
      </c>
      <c r="P22" s="305">
        <f ca="1">'HAVERM for table'!AP33</f>
        <v>-0.84707809239642773</v>
      </c>
      <c r="Q22" s="305">
        <f ca="1">'HAVERM for table'!AQ33</f>
        <v>-1.2250317699304702</v>
      </c>
      <c r="R22" s="305">
        <f ca="1">'HAVERM for table'!AR33</f>
        <v>-1.3711226961796861</v>
      </c>
      <c r="S22" s="305">
        <f ca="1">'HAVERM for table'!AS33</f>
        <v>-1.703444331670311</v>
      </c>
      <c r="T22" s="305">
        <f ca="1">'HAVERM for table'!AT33</f>
        <v>-1.5137780929970797</v>
      </c>
      <c r="U22" s="305">
        <f ca="1">'HAVERM for table'!AU33</f>
        <v>-2.4448540644830068</v>
      </c>
      <c r="V22" s="305">
        <f ca="1">'HAVERM for table'!AV33</f>
        <v>-2.3824634916872922</v>
      </c>
      <c r="W22" s="305">
        <f ca="1">'HAVERM for table'!AW33</f>
        <v>-2.7632737260944618</v>
      </c>
      <c r="X22" s="305">
        <f ca="1">'HAVERM for table'!AX33</f>
        <v>-2.7197788128183444</v>
      </c>
      <c r="Y22" s="305">
        <f ca="1">'HAVERM for table'!AY33</f>
        <v>-2.0841617821127914</v>
      </c>
      <c r="Z22" s="305">
        <f ca="1">'HAVERM for table'!AZ33</f>
        <v>-2.5240001907939731</v>
      </c>
      <c r="AA22" s="305">
        <f ca="1">'HAVERM for table'!BA33</f>
        <v>-3.0484292271002382</v>
      </c>
      <c r="AB22" s="305">
        <f ca="1">'HAVERM for table'!BB33</f>
        <v>-3.3058952638573862</v>
      </c>
      <c r="AC22" s="314"/>
      <c r="AD22" s="329"/>
      <c r="AE22" s="308"/>
      <c r="AF22" s="308"/>
      <c r="AG22" s="308"/>
      <c r="AH22" s="308"/>
      <c r="AI22" s="308"/>
      <c r="AJ22" s="308"/>
      <c r="AK22" s="308"/>
      <c r="AL22" s="308"/>
      <c r="AM22" s="308"/>
      <c r="AN22" s="308"/>
      <c r="AO22" s="308"/>
      <c r="AP22" s="308"/>
      <c r="AQ22" s="308"/>
      <c r="AR22" s="308"/>
      <c r="AS22" s="308"/>
      <c r="AT22" s="308"/>
      <c r="AU22" s="308"/>
      <c r="AV22" s="308"/>
      <c r="AW22" s="308"/>
      <c r="AX22" s="308"/>
      <c r="AY22" s="308"/>
      <c r="AZ22" s="308"/>
      <c r="BA22" s="308"/>
      <c r="BB22" s="308"/>
      <c r="BC22" s="308"/>
      <c r="BD22" s="308"/>
      <c r="BE22" s="308"/>
      <c r="BF22" s="308"/>
      <c r="BG22" s="308"/>
      <c r="BH22" s="308"/>
      <c r="BI22" s="308"/>
      <c r="BJ22" s="308"/>
      <c r="BK22" s="308"/>
      <c r="BL22" s="308"/>
      <c r="BM22" s="308"/>
      <c r="BN22" s="308"/>
      <c r="BO22" s="308"/>
      <c r="BP22" s="308"/>
      <c r="BQ22" s="308"/>
      <c r="BR22" s="308"/>
      <c r="BS22" s="308"/>
      <c r="BT22" s="308"/>
      <c r="BU22" s="308"/>
      <c r="BV22" s="308"/>
      <c r="BW22" s="308"/>
      <c r="BX22" s="308"/>
      <c r="BY22" s="308"/>
      <c r="BZ22" s="308"/>
      <c r="CA22" s="308"/>
      <c r="CB22" s="308"/>
      <c r="CC22" s="308"/>
      <c r="CD22" s="308"/>
      <c r="CE22" s="308"/>
      <c r="CF22" s="308"/>
      <c r="CG22" s="308"/>
      <c r="CH22" s="308"/>
      <c r="CI22" s="308"/>
      <c r="CJ22" s="308"/>
      <c r="CK22" s="308"/>
      <c r="CL22" s="308"/>
      <c r="CM22" s="308"/>
      <c r="CN22" s="308"/>
      <c r="CO22" s="308"/>
      <c r="CP22" s="308"/>
      <c r="CQ22" s="308"/>
      <c r="CR22" s="308"/>
      <c r="CS22" s="308"/>
      <c r="CT22" s="308"/>
      <c r="CU22" s="308"/>
      <c r="CV22" s="308"/>
      <c r="CW22" s="308"/>
      <c r="CX22" s="308"/>
      <c r="CY22" s="308"/>
      <c r="CZ22" s="308"/>
      <c r="DA22" s="308"/>
      <c r="DB22" s="308"/>
      <c r="DC22" s="308"/>
      <c r="DD22" s="308"/>
      <c r="DE22" s="308"/>
      <c r="DF22" s="308"/>
      <c r="DG22" s="308"/>
      <c r="DH22" s="308"/>
      <c r="DI22" s="308"/>
      <c r="DJ22" s="308"/>
      <c r="DK22" s="308"/>
      <c r="DL22" s="308"/>
      <c r="DM22" s="308"/>
      <c r="DN22" s="308"/>
      <c r="DO22" s="308"/>
      <c r="DP22" s="308"/>
      <c r="DQ22" s="308"/>
      <c r="DR22" s="308"/>
      <c r="DS22" s="308"/>
      <c r="DT22" s="308"/>
      <c r="DU22" s="308"/>
      <c r="DV22" s="308"/>
      <c r="DW22" s="308"/>
      <c r="DX22" s="308"/>
      <c r="DY22" s="308"/>
      <c r="DZ22" s="308"/>
      <c r="EA22" s="308"/>
      <c r="EB22" s="308"/>
      <c r="EC22" s="308"/>
      <c r="ED22" s="308"/>
      <c r="EE22" s="308"/>
      <c r="EF22" s="308"/>
      <c r="EG22" s="308"/>
      <c r="EH22" s="308"/>
      <c r="EI22" s="308"/>
      <c r="EJ22" s="308"/>
      <c r="EK22" s="308"/>
      <c r="EL22" s="308"/>
      <c r="EM22" s="308"/>
      <c r="EN22" s="308"/>
      <c r="EO22" s="308"/>
      <c r="EP22" s="308"/>
      <c r="EQ22" s="308"/>
      <c r="ER22" s="308"/>
      <c r="ES22" s="308"/>
      <c r="ET22" s="308"/>
      <c r="EU22" s="308"/>
      <c r="EV22" s="308"/>
      <c r="EW22" s="308"/>
      <c r="EX22" s="308"/>
    </row>
    <row r="23" spans="2:154" s="309" customFormat="1" ht="15" customHeight="1" x14ac:dyDescent="0.45">
      <c r="B23" s="319"/>
      <c r="C23" s="303"/>
      <c r="D23" s="304" t="s">
        <v>3078</v>
      </c>
      <c r="E23" s="306"/>
      <c r="F23" s="306"/>
      <c r="G23" s="306"/>
      <c r="H23" s="306"/>
      <c r="I23" s="306"/>
      <c r="J23" s="306"/>
      <c r="K23" s="306"/>
      <c r="L23" s="306"/>
      <c r="M23" s="306"/>
      <c r="N23" s="306"/>
      <c r="O23" s="306"/>
      <c r="P23" s="306"/>
      <c r="Q23" s="306"/>
      <c r="R23" s="306"/>
      <c r="S23" s="306"/>
      <c r="T23" s="306"/>
      <c r="U23" s="306"/>
      <c r="V23" s="306"/>
      <c r="W23" s="306"/>
      <c r="X23" s="306"/>
      <c r="Y23" s="306"/>
      <c r="Z23" s="306"/>
      <c r="AA23" s="306"/>
      <c r="AB23" s="306"/>
      <c r="AC23" s="320"/>
      <c r="AD23" s="329"/>
      <c r="AE23" s="308"/>
      <c r="AF23" s="308"/>
      <c r="AG23" s="308"/>
      <c r="AH23" s="308"/>
      <c r="AI23" s="308"/>
      <c r="AJ23" s="308"/>
      <c r="AK23" s="308"/>
      <c r="AL23" s="308"/>
      <c r="AM23" s="308"/>
      <c r="AN23" s="308"/>
      <c r="AO23" s="308"/>
      <c r="AP23" s="308"/>
      <c r="AQ23" s="308"/>
      <c r="AR23" s="308"/>
      <c r="AS23" s="308"/>
      <c r="AT23" s="308"/>
      <c r="AU23" s="308"/>
      <c r="AV23" s="308"/>
      <c r="AW23" s="308"/>
      <c r="AX23" s="308"/>
      <c r="AY23" s="308"/>
      <c r="AZ23" s="308"/>
      <c r="BA23" s="308"/>
      <c r="BB23" s="308"/>
      <c r="BC23" s="308"/>
      <c r="BD23" s="308"/>
      <c r="BE23" s="308"/>
      <c r="BF23" s="308"/>
      <c r="BG23" s="308"/>
      <c r="BH23" s="308"/>
      <c r="BI23" s="308"/>
      <c r="BJ23" s="308"/>
      <c r="BK23" s="308"/>
      <c r="BL23" s="308"/>
      <c r="BM23" s="308"/>
      <c r="BN23" s="308"/>
      <c r="BO23" s="308"/>
      <c r="BP23" s="308"/>
      <c r="BQ23" s="308"/>
      <c r="BR23" s="308"/>
      <c r="BS23" s="308"/>
      <c r="BT23" s="308"/>
      <c r="BU23" s="308"/>
      <c r="BV23" s="308"/>
      <c r="BW23" s="308"/>
      <c r="BX23" s="308"/>
      <c r="BY23" s="308"/>
      <c r="BZ23" s="308"/>
      <c r="CA23" s="308"/>
      <c r="CB23" s="308"/>
      <c r="CC23" s="308"/>
      <c r="CD23" s="308"/>
      <c r="CE23" s="308"/>
      <c r="CF23" s="308"/>
      <c r="CG23" s="308"/>
      <c r="CH23" s="308"/>
      <c r="CI23" s="308"/>
      <c r="CJ23" s="308"/>
      <c r="CK23" s="308"/>
      <c r="CL23" s="308"/>
      <c r="CM23" s="308"/>
      <c r="CN23" s="308"/>
      <c r="CO23" s="308"/>
      <c r="CP23" s="308"/>
      <c r="CQ23" s="308"/>
      <c r="CR23" s="308"/>
      <c r="CS23" s="308"/>
      <c r="CT23" s="308"/>
      <c r="CU23" s="308"/>
      <c r="CV23" s="308"/>
      <c r="CW23" s="308"/>
      <c r="CX23" s="308"/>
      <c r="CY23" s="308"/>
      <c r="CZ23" s="308"/>
      <c r="DA23" s="308"/>
      <c r="DB23" s="308"/>
      <c r="DC23" s="308"/>
      <c r="DD23" s="308"/>
      <c r="DE23" s="308"/>
      <c r="DF23" s="308"/>
      <c r="DG23" s="308"/>
      <c r="DH23" s="308"/>
      <c r="DI23" s="308"/>
      <c r="DJ23" s="308"/>
      <c r="DK23" s="308"/>
      <c r="DL23" s="308"/>
      <c r="DM23" s="308"/>
      <c r="DN23" s="308"/>
      <c r="DO23" s="308"/>
      <c r="DP23" s="308"/>
      <c r="DQ23" s="308"/>
      <c r="DR23" s="308"/>
      <c r="DS23" s="308"/>
      <c r="DT23" s="308"/>
      <c r="DU23" s="308"/>
      <c r="DV23" s="308"/>
      <c r="DW23" s="308"/>
      <c r="DX23" s="308"/>
      <c r="DY23" s="308"/>
      <c r="DZ23" s="308"/>
      <c r="EA23" s="308"/>
      <c r="EB23" s="308"/>
      <c r="EC23" s="308"/>
      <c r="ED23" s="308"/>
      <c r="EE23" s="308"/>
      <c r="EF23" s="308"/>
      <c r="EG23" s="308"/>
      <c r="EH23" s="308"/>
      <c r="EI23" s="308"/>
      <c r="EJ23" s="308"/>
      <c r="EK23" s="308"/>
      <c r="EL23" s="308"/>
      <c r="EM23" s="308"/>
      <c r="EN23" s="308"/>
      <c r="EO23" s="308"/>
      <c r="EP23" s="308"/>
      <c r="EQ23" s="308"/>
      <c r="ER23" s="308"/>
      <c r="ES23" s="308"/>
      <c r="ET23" s="308"/>
      <c r="EU23" s="308"/>
      <c r="EV23" s="308"/>
      <c r="EW23" s="308"/>
      <c r="EX23" s="308"/>
    </row>
    <row r="24" spans="2:154" s="309" customFormat="1" ht="15" customHeight="1" x14ac:dyDescent="0.45">
      <c r="B24" s="319"/>
      <c r="C24" s="310"/>
      <c r="D24" s="311" t="s">
        <v>3041</v>
      </c>
      <c r="E24" s="305">
        <f ca="1">'HAVERM for table'!AE35</f>
        <v>0.21070574626345745</v>
      </c>
      <c r="F24" s="305">
        <f ca="1">'HAVERM for table'!AF35</f>
        <v>0.1370109753195016</v>
      </c>
      <c r="G24" s="305">
        <f ca="1">'HAVERM for table'!AG35</f>
        <v>-0.61818301626265915</v>
      </c>
      <c r="H24" s="305">
        <f ca="1">'HAVERM for table'!AH35</f>
        <v>-1.105144454416467</v>
      </c>
      <c r="I24" s="305">
        <f ca="1">'HAVERM for table'!AI35</f>
        <v>-1.1668587421492627</v>
      </c>
      <c r="J24" s="305">
        <f ca="1">'HAVERM for table'!AJ35</f>
        <v>-0.95917278360341229</v>
      </c>
      <c r="K24" s="305">
        <f ca="1">'HAVERM for table'!AK35</f>
        <v>-0.96600483832950879</v>
      </c>
      <c r="L24" s="305">
        <f ca="1">'HAVERM for table'!AL35</f>
        <v>-0.20946275830473027</v>
      </c>
      <c r="M24" s="305">
        <f ca="1">'HAVERM for table'!AM35</f>
        <v>1.0505255885195381</v>
      </c>
      <c r="N24" s="305">
        <f ca="1">'HAVERM for table'!AN35</f>
        <v>0.64339356760002631</v>
      </c>
      <c r="O24" s="305">
        <f ca="1">'HAVERM for table'!AO35</f>
        <v>0.21801071224162932</v>
      </c>
      <c r="P24" s="305">
        <f ca="1">'HAVERM for table'!AP35</f>
        <v>-0.43269784682359075</v>
      </c>
      <c r="Q24" s="305">
        <f ca="1">'HAVERM for table'!AQ35</f>
        <v>-0.50321782583613206</v>
      </c>
      <c r="R24" s="305">
        <f ca="1">'HAVERM for table'!AR35</f>
        <v>0.34617102659042986</v>
      </c>
      <c r="S24" s="305">
        <f ca="1">'HAVERM for table'!AS35</f>
        <v>0.16222843526426195</v>
      </c>
      <c r="T24" s="305">
        <f ca="1">'HAVERM for table'!AT35</f>
        <v>0.50489478236545737</v>
      </c>
      <c r="U24" s="305">
        <f ca="1">'HAVERM for table'!AU35</f>
        <v>0.93068318976895215</v>
      </c>
      <c r="V24" s="305">
        <f ca="1">'HAVERM for table'!AV35</f>
        <v>0.70571797702802008</v>
      </c>
      <c r="W24" s="305">
        <f ca="1">'HAVERM for table'!AW35</f>
        <v>0.41982936773357016</v>
      </c>
      <c r="X24" s="305">
        <f ca="1">'HAVERM for table'!AX35</f>
        <v>-1.4859747554429059E-2</v>
      </c>
      <c r="Y24" s="305">
        <f ca="1">'HAVERM for table'!AY35</f>
        <v>-0.36401676432724595</v>
      </c>
      <c r="Z24" s="305">
        <f ca="1">'HAVERM for table'!AZ35</f>
        <v>-0.8378576943923336</v>
      </c>
      <c r="AA24" s="305">
        <f ca="1">'HAVERM for table'!BA35</f>
        <v>-0.56344479934937386</v>
      </c>
      <c r="AB24" s="305">
        <f ca="1">'HAVERM for table'!BB35</f>
        <v>-0.67071245603721019</v>
      </c>
      <c r="AC24" s="314"/>
      <c r="AD24" s="329"/>
      <c r="AE24" s="308"/>
      <c r="AF24" s="308"/>
      <c r="AG24" s="308"/>
      <c r="AH24" s="308"/>
      <c r="AI24" s="308"/>
      <c r="AJ24" s="308"/>
      <c r="AK24" s="308"/>
      <c r="AL24" s="308"/>
      <c r="AM24" s="308"/>
      <c r="AN24" s="308"/>
      <c r="AO24" s="308"/>
      <c r="AP24" s="308"/>
      <c r="AQ24" s="308"/>
      <c r="AR24" s="308"/>
      <c r="AS24" s="308"/>
      <c r="AT24" s="308"/>
      <c r="AU24" s="308"/>
      <c r="AV24" s="308"/>
      <c r="AW24" s="308"/>
      <c r="AX24" s="308"/>
      <c r="AY24" s="308"/>
      <c r="AZ24" s="308"/>
      <c r="BA24" s="308"/>
      <c r="BB24" s="308"/>
      <c r="BC24" s="308"/>
      <c r="BD24" s="308"/>
      <c r="BE24" s="308"/>
      <c r="BF24" s="308"/>
      <c r="BG24" s="308"/>
      <c r="BH24" s="308"/>
      <c r="BI24" s="308"/>
      <c r="BJ24" s="308"/>
      <c r="BK24" s="308"/>
      <c r="BL24" s="308"/>
      <c r="BM24" s="308"/>
      <c r="BN24" s="308"/>
      <c r="BO24" s="308"/>
      <c r="BP24" s="308"/>
      <c r="BQ24" s="308"/>
      <c r="BR24" s="308"/>
      <c r="BS24" s="308"/>
      <c r="BT24" s="308"/>
      <c r="BU24" s="308"/>
      <c r="BV24" s="308"/>
      <c r="BW24" s="308"/>
      <c r="BX24" s="308"/>
      <c r="BY24" s="308"/>
      <c r="BZ24" s="308"/>
      <c r="CA24" s="308"/>
      <c r="CB24" s="308"/>
      <c r="CC24" s="308"/>
      <c r="CD24" s="308"/>
      <c r="CE24" s="308"/>
      <c r="CF24" s="308"/>
      <c r="CG24" s="308"/>
      <c r="CH24" s="308"/>
      <c r="CI24" s="308"/>
      <c r="CJ24" s="308"/>
      <c r="CK24" s="308"/>
      <c r="CL24" s="308"/>
      <c r="CM24" s="308"/>
      <c r="CN24" s="308"/>
      <c r="CO24" s="308"/>
      <c r="CP24" s="308"/>
      <c r="CQ24" s="308"/>
      <c r="CR24" s="308"/>
      <c r="CS24" s="308"/>
      <c r="CT24" s="308"/>
      <c r="CU24" s="308"/>
      <c r="CV24" s="308"/>
      <c r="CW24" s="308"/>
      <c r="CX24" s="308"/>
      <c r="CY24" s="308"/>
      <c r="CZ24" s="308"/>
      <c r="DA24" s="308"/>
      <c r="DB24" s="308"/>
      <c r="DC24" s="308"/>
      <c r="DD24" s="308"/>
      <c r="DE24" s="308"/>
      <c r="DF24" s="308"/>
      <c r="DG24" s="308"/>
      <c r="DH24" s="308"/>
      <c r="DI24" s="308"/>
      <c r="DJ24" s="308"/>
      <c r="DK24" s="308"/>
      <c r="DL24" s="308"/>
      <c r="DM24" s="308"/>
      <c r="DN24" s="308"/>
      <c r="DO24" s="308"/>
      <c r="DP24" s="308"/>
      <c r="DQ24" s="308"/>
      <c r="DR24" s="308"/>
      <c r="DS24" s="308"/>
      <c r="DT24" s="308"/>
      <c r="DU24" s="308"/>
      <c r="DV24" s="308"/>
      <c r="DW24" s="308"/>
      <c r="DX24" s="308"/>
      <c r="DY24" s="308"/>
      <c r="DZ24" s="308"/>
      <c r="EA24" s="308"/>
      <c r="EB24" s="308"/>
      <c r="EC24" s="308"/>
      <c r="ED24" s="308"/>
      <c r="EE24" s="308"/>
      <c r="EF24" s="308"/>
      <c r="EG24" s="308"/>
      <c r="EH24" s="308"/>
      <c r="EI24" s="308"/>
      <c r="EJ24" s="308"/>
      <c r="EK24" s="308"/>
      <c r="EL24" s="308"/>
      <c r="EM24" s="308"/>
      <c r="EN24" s="308"/>
      <c r="EO24" s="308"/>
      <c r="EP24" s="308"/>
      <c r="EQ24" s="308"/>
      <c r="ER24" s="308"/>
      <c r="ES24" s="308"/>
      <c r="ET24" s="308"/>
      <c r="EU24" s="308"/>
      <c r="EV24" s="308"/>
      <c r="EW24" s="308"/>
      <c r="EX24" s="308"/>
    </row>
    <row r="25" spans="2:154" s="309" customFormat="1" ht="15" customHeight="1" x14ac:dyDescent="0.45">
      <c r="B25" s="319"/>
      <c r="C25" s="310"/>
      <c r="D25" s="311" t="s">
        <v>404</v>
      </c>
      <c r="E25" s="305">
        <f ca="1">'HAVERM for table'!AE36</f>
        <v>-0.94173024063129096</v>
      </c>
      <c r="F25" s="305">
        <f ca="1">'HAVERM for table'!AF36</f>
        <v>-0.34393864738673202</v>
      </c>
      <c r="G25" s="305">
        <f ca="1">'HAVERM for table'!AG36</f>
        <v>-0.266985248000294</v>
      </c>
      <c r="H25" s="305">
        <f ca="1">'HAVERM for table'!AH36</f>
        <v>0.2962178067818087</v>
      </c>
      <c r="I25" s="305">
        <f ca="1">'HAVERM for table'!AI36</f>
        <v>0.68761488127767767</v>
      </c>
      <c r="J25" s="305">
        <f ca="1">'HAVERM for table'!AJ36</f>
        <v>-0.11978335543769486</v>
      </c>
      <c r="K25" s="305">
        <f ca="1">'HAVERM for table'!AK36</f>
        <v>-0.14368775948809454</v>
      </c>
      <c r="L25" s="305">
        <f ca="1">'HAVERM for table'!AL36</f>
        <v>-0.75417700366882134</v>
      </c>
      <c r="M25" s="305">
        <f ca="1">'HAVERM for table'!AM36</f>
        <v>1.1507751649201841</v>
      </c>
      <c r="N25" s="305">
        <f ca="1">'HAVERM for table'!AN36</f>
        <v>0.82314953580913763</v>
      </c>
      <c r="O25" s="305">
        <f ca="1">'HAVERM for table'!AO36</f>
        <v>-4.6044620639517642E-2</v>
      </c>
      <c r="P25" s="305">
        <f ca="1">'HAVERM for table'!AP36</f>
        <v>0.79560861480145417</v>
      </c>
      <c r="Q25" s="305">
        <f ca="1">'HAVERM for table'!AQ36</f>
        <v>1.2162722760375981</v>
      </c>
      <c r="R25" s="305">
        <f ca="1">'HAVERM for table'!AR36</f>
        <v>-0.31003271308064323</v>
      </c>
      <c r="S25" s="305">
        <f ca="1">'HAVERM for table'!AS36</f>
        <v>-0.37221512872623241</v>
      </c>
      <c r="T25" s="305">
        <f ca="1">'HAVERM for table'!AT36</f>
        <v>-1.8325349203047896</v>
      </c>
      <c r="U25" s="305">
        <f ca="1">'HAVERM for table'!AU36</f>
        <v>-0.70348585596171198</v>
      </c>
      <c r="V25" s="305">
        <f ca="1">'HAVERM for table'!AV36</f>
        <v>-0.60522054335659781</v>
      </c>
      <c r="W25" s="305">
        <f ca="1">'HAVERM for table'!AW36</f>
        <v>-0.378638359479822</v>
      </c>
      <c r="X25" s="305">
        <f ca="1">'HAVERM for table'!AX36</f>
        <v>-0.75446363741057498</v>
      </c>
      <c r="Y25" s="305">
        <f ca="1">'HAVERM for table'!AY36</f>
        <v>0.18931608672257297</v>
      </c>
      <c r="Z25" s="305">
        <f ca="1">'HAVERM for table'!AZ36</f>
        <v>9.5381448537009028E-2</v>
      </c>
      <c r="AA25" s="305">
        <f ca="1">'HAVERM for table'!BA36</f>
        <v>-0.16244165096989799</v>
      </c>
      <c r="AB25" s="305">
        <f ca="1">'HAVERM for table'!BB36</f>
        <v>1.5076677064075339</v>
      </c>
      <c r="AC25" s="314"/>
      <c r="AD25" s="329"/>
      <c r="AE25" s="308"/>
      <c r="AF25" s="308"/>
      <c r="AG25" s="308"/>
      <c r="AH25" s="308"/>
      <c r="AI25" s="308"/>
      <c r="AJ25" s="308"/>
      <c r="AK25" s="308"/>
      <c r="AL25" s="308"/>
      <c r="AM25" s="308"/>
      <c r="AN25" s="308"/>
      <c r="AO25" s="308"/>
      <c r="AP25" s="308"/>
      <c r="AQ25" s="308"/>
      <c r="AR25" s="308"/>
      <c r="AS25" s="308"/>
      <c r="AT25" s="308"/>
      <c r="AU25" s="308"/>
      <c r="AV25" s="308"/>
      <c r="AW25" s="308"/>
      <c r="AX25" s="308"/>
      <c r="AY25" s="308"/>
      <c r="AZ25" s="308"/>
      <c r="BA25" s="308"/>
      <c r="BB25" s="308"/>
      <c r="BC25" s="308"/>
      <c r="BD25" s="308"/>
      <c r="BE25" s="308"/>
      <c r="BF25" s="308"/>
      <c r="BG25" s="308"/>
      <c r="BH25" s="308"/>
      <c r="BI25" s="308"/>
      <c r="BJ25" s="308"/>
      <c r="BK25" s="308"/>
      <c r="BL25" s="308"/>
      <c r="BM25" s="308"/>
      <c r="BN25" s="308"/>
      <c r="BO25" s="308"/>
      <c r="BP25" s="308"/>
      <c r="BQ25" s="308"/>
      <c r="BR25" s="308"/>
      <c r="BS25" s="308"/>
      <c r="BT25" s="308"/>
      <c r="BU25" s="308"/>
      <c r="BV25" s="308"/>
      <c r="BW25" s="308"/>
      <c r="BX25" s="308"/>
      <c r="BY25" s="308"/>
      <c r="BZ25" s="308"/>
      <c r="CA25" s="308"/>
      <c r="CB25" s="308"/>
      <c r="CC25" s="308"/>
      <c r="CD25" s="308"/>
      <c r="CE25" s="308"/>
      <c r="CF25" s="308"/>
      <c r="CG25" s="308"/>
      <c r="CH25" s="308"/>
      <c r="CI25" s="308"/>
      <c r="CJ25" s="308"/>
      <c r="CK25" s="308"/>
      <c r="CL25" s="308"/>
      <c r="CM25" s="308"/>
      <c r="CN25" s="308"/>
      <c r="CO25" s="308"/>
      <c r="CP25" s="308"/>
      <c r="CQ25" s="308"/>
      <c r="CR25" s="308"/>
      <c r="CS25" s="308"/>
      <c r="CT25" s="308"/>
      <c r="CU25" s="308"/>
      <c r="CV25" s="308"/>
      <c r="CW25" s="308"/>
      <c r="CX25" s="308"/>
      <c r="CY25" s="308"/>
      <c r="CZ25" s="308"/>
      <c r="DA25" s="308"/>
      <c r="DB25" s="308"/>
      <c r="DC25" s="308"/>
      <c r="DD25" s="308"/>
      <c r="DE25" s="308"/>
      <c r="DF25" s="308"/>
      <c r="DG25" s="308"/>
      <c r="DH25" s="308"/>
      <c r="DI25" s="308"/>
      <c r="DJ25" s="308"/>
      <c r="DK25" s="308"/>
      <c r="DL25" s="308"/>
      <c r="DM25" s="308"/>
      <c r="DN25" s="308"/>
      <c r="DO25" s="308"/>
      <c r="DP25" s="308"/>
      <c r="DQ25" s="308"/>
      <c r="DR25" s="308"/>
      <c r="DS25" s="308"/>
      <c r="DT25" s="308"/>
      <c r="DU25" s="308"/>
      <c r="DV25" s="308"/>
      <c r="DW25" s="308"/>
      <c r="DX25" s="308"/>
      <c r="DY25" s="308"/>
      <c r="DZ25" s="308"/>
      <c r="EA25" s="308"/>
      <c r="EB25" s="308"/>
      <c r="EC25" s="308"/>
      <c r="ED25" s="308"/>
      <c r="EE25" s="308"/>
      <c r="EF25" s="308"/>
      <c r="EG25" s="308"/>
      <c r="EH25" s="308"/>
      <c r="EI25" s="308"/>
      <c r="EJ25" s="308"/>
      <c r="EK25" s="308"/>
      <c r="EL25" s="308"/>
      <c r="EM25" s="308"/>
      <c r="EN25" s="308"/>
      <c r="EO25" s="308"/>
      <c r="EP25" s="308"/>
      <c r="EQ25" s="308"/>
      <c r="ER25" s="308"/>
      <c r="ES25" s="308"/>
      <c r="ET25" s="308"/>
      <c r="EU25" s="308"/>
      <c r="EV25" s="308"/>
      <c r="EW25" s="308"/>
      <c r="EX25" s="308"/>
    </row>
    <row r="26" spans="2:154" s="309" customFormat="1" ht="15" customHeight="1" x14ac:dyDescent="0.45">
      <c r="B26" s="319"/>
      <c r="C26" s="310"/>
      <c r="D26" s="311" t="s">
        <v>3042</v>
      </c>
      <c r="E26" s="305">
        <f ca="1">'HAVERM for table'!AE37</f>
        <v>0.2013277691131686</v>
      </c>
      <c r="F26" s="305">
        <f ca="1">'HAVERM for table'!AF37</f>
        <v>-0.11495030133804199</v>
      </c>
      <c r="G26" s="305">
        <f ca="1">'HAVERM for table'!AG37</f>
        <v>0.33562329502216026</v>
      </c>
      <c r="H26" s="305">
        <f ca="1">'HAVERM for table'!AH37</f>
        <v>0.64283882165655215</v>
      </c>
      <c r="I26" s="305">
        <f ca="1">'HAVERM for table'!AI37</f>
        <v>-0.11198016307673447</v>
      </c>
      <c r="J26" s="305">
        <f ca="1">'HAVERM for table'!AJ37</f>
        <v>-0.26595194943693207</v>
      </c>
      <c r="K26" s="305">
        <f ca="1">'HAVERM for table'!AK37</f>
        <v>1.4522087421025505</v>
      </c>
      <c r="L26" s="305">
        <f ca="1">'HAVERM for table'!AL37</f>
        <v>0.54821909084487541</v>
      </c>
      <c r="M26" s="305">
        <f ca="1">'HAVERM for table'!AM37</f>
        <v>-0.22260513589103664</v>
      </c>
      <c r="N26" s="305">
        <f ca="1">'HAVERM for table'!AN37</f>
        <v>-1.4895628877497045</v>
      </c>
      <c r="O26" s="305">
        <f ca="1">'HAVERM for table'!AO37</f>
        <v>-1.8983191106625934</v>
      </c>
      <c r="P26" s="305">
        <f ca="1">'HAVERM for table'!AP37</f>
        <v>-1.9037504793489723</v>
      </c>
      <c r="Q26" s="305">
        <f ca="1">'HAVERM for table'!AQ37</f>
        <v>-0.94642601911179769</v>
      </c>
      <c r="R26" s="305">
        <f ca="1">'HAVERM for table'!AR37</f>
        <v>-1.8663222096067074</v>
      </c>
      <c r="S26" s="305">
        <f ca="1">'HAVERM for table'!AS37</f>
        <v>-4.348377107115704</v>
      </c>
      <c r="T26" s="305">
        <f ca="1">'HAVERM for table'!AT37</f>
        <v>-4.55254060797217</v>
      </c>
      <c r="U26" s="305">
        <f ca="1">'HAVERM for table'!AU37</f>
        <v>-1.944609802101023</v>
      </c>
      <c r="V26" s="305">
        <f ca="1">'HAVERM for table'!AV37</f>
        <v>-1.7553051423207144</v>
      </c>
      <c r="W26" s="305">
        <f ca="1">'HAVERM for table'!AW37</f>
        <v>-1.9185441222681745</v>
      </c>
      <c r="X26" s="305">
        <f ca="1">'HAVERM for table'!AX37</f>
        <v>-1.1496722181210974</v>
      </c>
      <c r="Y26" s="305">
        <f ca="1">'HAVERM for table'!AY37</f>
        <v>-1.5575953534728888</v>
      </c>
      <c r="Z26" s="305">
        <f ca="1">'HAVERM for table'!AZ37</f>
        <v>-2.4674673273358851</v>
      </c>
      <c r="AA26" s="305">
        <f ca="1">'HAVERM for table'!BA37</f>
        <v>-2.6613231806836724</v>
      </c>
      <c r="AB26" s="305">
        <f ca="1">'HAVERM for table'!BB37</f>
        <v>-1.9337343873088564</v>
      </c>
      <c r="AC26" s="314"/>
      <c r="AD26" s="329"/>
      <c r="AE26" s="308"/>
      <c r="AF26" s="308"/>
      <c r="AG26" s="308"/>
      <c r="AH26" s="308"/>
      <c r="AI26" s="308"/>
      <c r="AJ26" s="308"/>
      <c r="AK26" s="308"/>
      <c r="AL26" s="308"/>
      <c r="AM26" s="308"/>
      <c r="AN26" s="308"/>
      <c r="AO26" s="308"/>
      <c r="AP26" s="308"/>
      <c r="AQ26" s="308"/>
      <c r="AR26" s="308"/>
      <c r="AS26" s="308"/>
      <c r="AT26" s="308"/>
      <c r="AU26" s="308"/>
      <c r="AV26" s="308"/>
      <c r="AW26" s="308"/>
      <c r="AX26" s="308"/>
      <c r="AY26" s="308"/>
      <c r="AZ26" s="308"/>
      <c r="BA26" s="308"/>
      <c r="BB26" s="308"/>
      <c r="BC26" s="308"/>
      <c r="BD26" s="308"/>
      <c r="BE26" s="308"/>
      <c r="BF26" s="308"/>
      <c r="BG26" s="308"/>
      <c r="BH26" s="308"/>
      <c r="BI26" s="308"/>
      <c r="BJ26" s="308"/>
      <c r="BK26" s="308"/>
      <c r="BL26" s="308"/>
      <c r="BM26" s="308"/>
      <c r="BN26" s="308"/>
      <c r="BO26" s="308"/>
      <c r="BP26" s="308"/>
      <c r="BQ26" s="308"/>
      <c r="BR26" s="308"/>
      <c r="BS26" s="308"/>
      <c r="BT26" s="308"/>
      <c r="BU26" s="308"/>
      <c r="BV26" s="308"/>
      <c r="BW26" s="308"/>
      <c r="BX26" s="308"/>
      <c r="BY26" s="308"/>
      <c r="BZ26" s="308"/>
      <c r="CA26" s="308"/>
      <c r="CB26" s="308"/>
      <c r="CC26" s="308"/>
      <c r="CD26" s="308"/>
      <c r="CE26" s="308"/>
      <c r="CF26" s="308"/>
      <c r="CG26" s="308"/>
      <c r="CH26" s="308"/>
      <c r="CI26" s="308"/>
      <c r="CJ26" s="308"/>
      <c r="CK26" s="308"/>
      <c r="CL26" s="308"/>
      <c r="CM26" s="308"/>
      <c r="CN26" s="308"/>
      <c r="CO26" s="308"/>
      <c r="CP26" s="308"/>
      <c r="CQ26" s="308"/>
      <c r="CR26" s="308"/>
      <c r="CS26" s="308"/>
      <c r="CT26" s="308"/>
      <c r="CU26" s="308"/>
      <c r="CV26" s="308"/>
      <c r="CW26" s="308"/>
      <c r="CX26" s="308"/>
      <c r="CY26" s="308"/>
      <c r="CZ26" s="308"/>
      <c r="DA26" s="308"/>
      <c r="DB26" s="308"/>
      <c r="DC26" s="308"/>
      <c r="DD26" s="308"/>
      <c r="DE26" s="308"/>
      <c r="DF26" s="308"/>
      <c r="DG26" s="308"/>
      <c r="DH26" s="308"/>
      <c r="DI26" s="308"/>
      <c r="DJ26" s="308"/>
      <c r="DK26" s="308"/>
      <c r="DL26" s="308"/>
      <c r="DM26" s="308"/>
      <c r="DN26" s="308"/>
      <c r="DO26" s="308"/>
      <c r="DP26" s="308"/>
      <c r="DQ26" s="308"/>
      <c r="DR26" s="308"/>
      <c r="DS26" s="308"/>
      <c r="DT26" s="308"/>
      <c r="DU26" s="308"/>
      <c r="DV26" s="308"/>
      <c r="DW26" s="308"/>
      <c r="DX26" s="308"/>
      <c r="DY26" s="308"/>
      <c r="DZ26" s="308"/>
      <c r="EA26" s="308"/>
      <c r="EB26" s="308"/>
      <c r="EC26" s="308"/>
      <c r="ED26" s="308"/>
      <c r="EE26" s="308"/>
      <c r="EF26" s="308"/>
      <c r="EG26" s="308"/>
      <c r="EH26" s="308"/>
      <c r="EI26" s="308"/>
      <c r="EJ26" s="308"/>
      <c r="EK26" s="308"/>
      <c r="EL26" s="308"/>
      <c r="EM26" s="308"/>
      <c r="EN26" s="308"/>
      <c r="EO26" s="308"/>
      <c r="EP26" s="308"/>
      <c r="EQ26" s="308"/>
      <c r="ER26" s="308"/>
      <c r="ES26" s="308"/>
      <c r="ET26" s="308"/>
      <c r="EU26" s="308"/>
      <c r="EV26" s="308"/>
      <c r="EW26" s="308"/>
      <c r="EX26" s="308"/>
    </row>
    <row r="27" spans="2:154" s="309" customFormat="1" ht="15" customHeight="1" x14ac:dyDescent="0.45">
      <c r="B27" s="319"/>
      <c r="C27" s="315"/>
      <c r="D27" s="316" t="s">
        <v>3043</v>
      </c>
      <c r="E27" s="317">
        <f>'HAVERM for table'!AE38</f>
        <v>0.41433178445133595</v>
      </c>
      <c r="F27" s="317">
        <f>'HAVERM for table'!AF38</f>
        <v>0.61276722967285546</v>
      </c>
      <c r="G27" s="317">
        <f>'HAVERM for table'!AG38</f>
        <v>0.84112102102400343</v>
      </c>
      <c r="H27" s="317">
        <f>'HAVERM for table'!AH38</f>
        <v>0.81668656250655092</v>
      </c>
      <c r="I27" s="317">
        <f>'HAVERM for table'!AI38</f>
        <v>0.82301994108864507</v>
      </c>
      <c r="J27" s="317">
        <f>'HAVERM for table'!AJ38</f>
        <v>0.82916772874404387</v>
      </c>
      <c r="K27" s="317">
        <f>'HAVERM for table'!AK38</f>
        <v>0.87867604902956642</v>
      </c>
      <c r="L27" s="317">
        <f>'HAVERM for table'!AL38</f>
        <v>0.12884283670036836</v>
      </c>
      <c r="M27" s="317">
        <f>'HAVERM for table'!AM38</f>
        <v>0.8406959395062239</v>
      </c>
      <c r="N27" s="317">
        <f>'HAVERM for table'!AN38</f>
        <v>0.8098239322323596</v>
      </c>
      <c r="O27" s="317">
        <f>'HAVERM for table'!AO38</f>
        <v>0.67822978341089868</v>
      </c>
      <c r="P27" s="317">
        <f>'HAVERM for table'!AP38</f>
        <v>0.8326734919524944</v>
      </c>
      <c r="Q27" s="317">
        <f>'HAVERM for table'!AQ38</f>
        <v>0.68632481405383006</v>
      </c>
      <c r="R27" s="317">
        <f>'HAVERM for table'!AR38</f>
        <v>0.83273841349339173</v>
      </c>
      <c r="S27" s="317">
        <f>'HAVERM for table'!AS38</f>
        <v>0.63589166424006038</v>
      </c>
      <c r="T27" s="317">
        <f>'HAVERM for table'!AT38</f>
        <v>-2.2468798005077493</v>
      </c>
      <c r="U27" s="317">
        <f>'HAVERM for table'!AU38</f>
        <v>0.34162318699104915</v>
      </c>
      <c r="V27" s="317">
        <f>'HAVERM for table'!AV38</f>
        <v>0.86390539037698477</v>
      </c>
      <c r="W27" s="317">
        <f>'HAVERM for table'!AW38</f>
        <v>0.8788312961925816</v>
      </c>
      <c r="X27" s="317">
        <f>'HAVERM for table'!AX38</f>
        <v>0.89102559121131686</v>
      </c>
      <c r="Y27" s="317">
        <f>'HAVERM for table'!AY38</f>
        <v>0.88712643438004857</v>
      </c>
      <c r="Z27" s="317">
        <f>'HAVERM for table'!AZ38</f>
        <v>0.86470380435820549</v>
      </c>
      <c r="AA27" s="317">
        <f>'HAVERM for table'!BA38</f>
        <v>0.81095723652237006</v>
      </c>
      <c r="AB27" s="317">
        <f>'HAVERM for table'!BB38</f>
        <v>0.89544274263519963</v>
      </c>
      <c r="AC27" s="321"/>
      <c r="AD27" s="329"/>
      <c r="AE27" s="308"/>
      <c r="AF27" s="308"/>
      <c r="AG27" s="308"/>
      <c r="AH27" s="308"/>
      <c r="AI27" s="308"/>
      <c r="AJ27" s="308"/>
      <c r="AK27" s="308"/>
      <c r="AL27" s="308"/>
      <c r="AM27" s="308"/>
      <c r="AN27" s="308"/>
      <c r="AO27" s="308"/>
      <c r="AP27" s="308"/>
      <c r="AQ27" s="308"/>
      <c r="AR27" s="308"/>
      <c r="AS27" s="308"/>
      <c r="AT27" s="308"/>
      <c r="AU27" s="308"/>
      <c r="AV27" s="308"/>
      <c r="AW27" s="308"/>
      <c r="AX27" s="308"/>
      <c r="AY27" s="308"/>
      <c r="AZ27" s="308"/>
      <c r="BA27" s="308"/>
      <c r="BB27" s="308"/>
      <c r="BC27" s="308"/>
      <c r="BD27" s="308"/>
      <c r="BE27" s="308"/>
      <c r="BF27" s="308"/>
      <c r="BG27" s="308"/>
      <c r="BH27" s="308"/>
      <c r="BI27" s="308"/>
      <c r="BJ27" s="308"/>
      <c r="BK27" s="308"/>
      <c r="BL27" s="308"/>
      <c r="BM27" s="308"/>
      <c r="BN27" s="308"/>
      <c r="BO27" s="308"/>
      <c r="BP27" s="308"/>
      <c r="BQ27" s="308"/>
      <c r="BR27" s="308"/>
      <c r="BS27" s="308"/>
      <c r="BT27" s="308"/>
      <c r="BU27" s="308"/>
      <c r="BV27" s="308"/>
      <c r="BW27" s="308"/>
      <c r="BX27" s="308"/>
      <c r="BY27" s="308"/>
      <c r="BZ27" s="308"/>
      <c r="CA27" s="308"/>
      <c r="CB27" s="308"/>
      <c r="CC27" s="308"/>
      <c r="CD27" s="308"/>
      <c r="CE27" s="308"/>
      <c r="CF27" s="308"/>
      <c r="CG27" s="308"/>
      <c r="CH27" s="308"/>
      <c r="CI27" s="308"/>
      <c r="CJ27" s="308"/>
      <c r="CK27" s="308"/>
      <c r="CL27" s="308"/>
      <c r="CM27" s="308"/>
      <c r="CN27" s="308"/>
      <c r="CO27" s="308"/>
      <c r="CP27" s="308"/>
      <c r="CQ27" s="308"/>
      <c r="CR27" s="308"/>
      <c r="CS27" s="308"/>
      <c r="CT27" s="308"/>
      <c r="CU27" s="308"/>
      <c r="CV27" s="308"/>
      <c r="CW27" s="308"/>
      <c r="CX27" s="308"/>
      <c r="CY27" s="308"/>
      <c r="CZ27" s="308"/>
      <c r="DA27" s="308"/>
      <c r="DB27" s="308"/>
      <c r="DC27" s="308"/>
      <c r="DD27" s="308"/>
      <c r="DE27" s="308"/>
      <c r="DF27" s="308"/>
      <c r="DG27" s="308"/>
      <c r="DH27" s="308"/>
      <c r="DI27" s="308"/>
      <c r="DJ27" s="308"/>
      <c r="DK27" s="308"/>
      <c r="DL27" s="308"/>
      <c r="DM27" s="308"/>
      <c r="DN27" s="308"/>
      <c r="DO27" s="308"/>
      <c r="DP27" s="308"/>
      <c r="DQ27" s="308"/>
      <c r="DR27" s="308"/>
      <c r="DS27" s="308"/>
      <c r="DT27" s="308"/>
      <c r="DU27" s="308"/>
      <c r="DV27" s="308"/>
      <c r="DW27" s="308"/>
      <c r="DX27" s="308"/>
      <c r="DY27" s="308"/>
      <c r="DZ27" s="308"/>
      <c r="EA27" s="308"/>
      <c r="EB27" s="308"/>
      <c r="EC27" s="308"/>
      <c r="ED27" s="308"/>
      <c r="EE27" s="308"/>
      <c r="EF27" s="308"/>
      <c r="EG27" s="308"/>
      <c r="EH27" s="308"/>
      <c r="EI27" s="308"/>
      <c r="EJ27" s="308"/>
      <c r="EK27" s="308"/>
      <c r="EL27" s="308"/>
      <c r="EM27" s="308"/>
      <c r="EN27" s="308"/>
      <c r="EO27" s="308"/>
      <c r="EP27" s="308"/>
      <c r="EQ27" s="308"/>
      <c r="ER27" s="308"/>
      <c r="ES27" s="308"/>
      <c r="ET27" s="308"/>
      <c r="EU27" s="308"/>
      <c r="EV27" s="308"/>
      <c r="EW27" s="308"/>
      <c r="EX27" s="308"/>
    </row>
    <row r="28" spans="2:154" ht="7.5" customHeight="1" x14ac:dyDescent="0.45">
      <c r="B28" s="322"/>
      <c r="C28" s="323"/>
      <c r="D28" s="324"/>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30"/>
      <c r="AE28" s="325"/>
      <c r="AF28" s="325"/>
      <c r="AG28" s="325"/>
      <c r="AH28" s="325"/>
      <c r="AI28" s="325"/>
      <c r="AJ28" s="325"/>
      <c r="AK28" s="325"/>
      <c r="AL28" s="308"/>
      <c r="AM28" s="308"/>
      <c r="AN28" s="308"/>
      <c r="AO28" s="308"/>
      <c r="AP28" s="308"/>
      <c r="AQ28" s="308"/>
      <c r="AR28" s="308"/>
      <c r="AS28" s="308"/>
      <c r="AT28" s="308"/>
      <c r="AU28" s="308"/>
      <c r="AV28" s="308"/>
      <c r="AW28" s="308"/>
      <c r="AX28" s="308"/>
      <c r="AY28" s="308"/>
      <c r="AZ28" s="308"/>
      <c r="BA28" s="308"/>
      <c r="BB28" s="308"/>
      <c r="BC28" s="308"/>
      <c r="BD28" s="308"/>
      <c r="BE28" s="308"/>
      <c r="BF28" s="308"/>
      <c r="BG28" s="308"/>
      <c r="BH28" s="308"/>
      <c r="BI28" s="308"/>
      <c r="BJ28" s="308"/>
      <c r="BK28" s="308"/>
      <c r="BL28" s="308"/>
      <c r="BM28" s="308"/>
      <c r="BN28" s="308"/>
      <c r="BO28" s="308"/>
      <c r="BP28" s="308"/>
      <c r="BQ28" s="308"/>
      <c r="BR28" s="308"/>
      <c r="BS28" s="308"/>
      <c r="BT28" s="308"/>
      <c r="BU28" s="308"/>
      <c r="BV28" s="308"/>
      <c r="BW28" s="308"/>
      <c r="BX28" s="308"/>
      <c r="BY28" s="308"/>
      <c r="BZ28" s="308"/>
      <c r="CA28" s="308"/>
      <c r="CB28" s="308"/>
      <c r="CC28" s="308"/>
      <c r="CD28" s="308"/>
      <c r="CE28" s="308"/>
      <c r="CF28" s="308"/>
      <c r="CG28" s="308"/>
      <c r="CH28" s="308"/>
      <c r="CI28" s="308"/>
      <c r="CJ28" s="308"/>
      <c r="CK28" s="308"/>
      <c r="CL28" s="308"/>
      <c r="CM28" s="308"/>
      <c r="CN28" s="308"/>
      <c r="CO28" s="308"/>
      <c r="CP28" s="308"/>
      <c r="CQ28" s="308"/>
      <c r="CR28" s="308"/>
      <c r="CS28" s="308"/>
      <c r="CT28" s="308"/>
      <c r="CU28" s="308"/>
      <c r="CV28" s="308"/>
      <c r="CW28" s="308"/>
      <c r="CX28" s="308"/>
      <c r="CY28" s="308"/>
      <c r="CZ28" s="308"/>
      <c r="DA28" s="308"/>
      <c r="DB28" s="308"/>
      <c r="DC28" s="308"/>
      <c r="DD28" s="308"/>
      <c r="DE28" s="308"/>
      <c r="DF28" s="308"/>
      <c r="DG28" s="308"/>
      <c r="DH28" s="308"/>
      <c r="DI28" s="308"/>
      <c r="DJ28" s="308"/>
      <c r="DK28" s="308"/>
      <c r="DL28" s="308"/>
      <c r="DM28" s="308"/>
      <c r="DN28" s="308"/>
      <c r="DO28" s="308"/>
      <c r="DP28" s="308"/>
      <c r="DQ28" s="308"/>
      <c r="DR28" s="308"/>
      <c r="DS28" s="308"/>
      <c r="DT28" s="308"/>
      <c r="DU28" s="308"/>
      <c r="DV28" s="308"/>
      <c r="DW28" s="308"/>
      <c r="DX28" s="308"/>
      <c r="DY28" s="308"/>
      <c r="DZ28" s="308"/>
      <c r="EA28" s="308"/>
      <c r="EB28" s="308"/>
      <c r="EC28" s="308"/>
      <c r="ED28" s="308"/>
      <c r="EE28" s="308"/>
      <c r="EF28" s="308"/>
      <c r="EG28" s="308"/>
      <c r="EH28" s="308"/>
      <c r="EI28" s="308"/>
      <c r="EJ28" s="308"/>
      <c r="EK28" s="308"/>
      <c r="EL28" s="308"/>
      <c r="EM28" s="308"/>
      <c r="EN28" s="308"/>
      <c r="EO28" s="308"/>
      <c r="EP28" s="308"/>
      <c r="EQ28" s="308"/>
      <c r="ER28" s="308"/>
      <c r="ES28" s="308"/>
      <c r="ET28" s="308"/>
      <c r="EU28" s="308"/>
      <c r="EV28" s="308"/>
      <c r="EW28" s="308"/>
      <c r="EX28" s="308"/>
    </row>
    <row r="29" spans="2:154" ht="16" customHeight="1" x14ac:dyDescent="0.45">
      <c r="B29" s="322"/>
      <c r="C29" s="351" t="s">
        <v>3601</v>
      </c>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31"/>
      <c r="AE29" s="178"/>
      <c r="AF29" s="178"/>
      <c r="AG29" s="178"/>
      <c r="AH29" s="178"/>
      <c r="AI29" s="178"/>
      <c r="AJ29" s="178"/>
      <c r="AK29" s="178"/>
      <c r="AL29" s="178"/>
      <c r="AM29" s="178"/>
      <c r="AN29" s="178"/>
      <c r="AO29" s="178"/>
      <c r="AP29" s="178"/>
      <c r="AQ29" s="178"/>
      <c r="AR29" s="308"/>
      <c r="AS29" s="308"/>
      <c r="AT29" s="308"/>
      <c r="AU29" s="308"/>
      <c r="AV29" s="308"/>
      <c r="AW29" s="308"/>
      <c r="AX29" s="308"/>
      <c r="AY29" s="308"/>
      <c r="AZ29" s="308"/>
      <c r="BA29" s="308"/>
      <c r="BB29" s="308"/>
      <c r="BC29" s="308"/>
      <c r="BD29" s="308"/>
      <c r="BE29" s="308"/>
      <c r="BF29" s="308"/>
      <c r="BG29" s="308"/>
      <c r="BH29" s="308"/>
      <c r="BI29" s="308"/>
      <c r="BJ29" s="308"/>
      <c r="BK29" s="308"/>
      <c r="BL29" s="308"/>
      <c r="BM29" s="308"/>
      <c r="BN29" s="308"/>
      <c r="BO29" s="308"/>
      <c r="BP29" s="308"/>
      <c r="BQ29" s="308"/>
      <c r="BR29" s="308"/>
      <c r="BS29" s="308"/>
      <c r="BT29" s="308"/>
      <c r="BU29" s="308"/>
      <c r="BV29" s="308"/>
      <c r="BW29" s="308"/>
      <c r="BX29" s="308"/>
      <c r="BY29" s="308"/>
      <c r="BZ29" s="308"/>
      <c r="CA29" s="308"/>
      <c r="CB29" s="308"/>
      <c r="CC29" s="308"/>
      <c r="CD29" s="308"/>
      <c r="CE29" s="308"/>
      <c r="CF29" s="308"/>
      <c r="CG29" s="308"/>
      <c r="CH29" s="308"/>
      <c r="CI29" s="308"/>
      <c r="CJ29" s="308"/>
      <c r="CK29" s="308"/>
      <c r="CL29" s="308"/>
      <c r="CM29" s="308"/>
      <c r="CN29" s="308"/>
      <c r="CO29" s="308"/>
      <c r="CP29" s="308"/>
      <c r="CQ29" s="308"/>
      <c r="CR29" s="308"/>
      <c r="CS29" s="308"/>
      <c r="CT29" s="308"/>
      <c r="CU29" s="308"/>
      <c r="CV29" s="308"/>
      <c r="CW29" s="308"/>
      <c r="CX29" s="308"/>
      <c r="CY29" s="308"/>
      <c r="CZ29" s="308"/>
      <c r="DA29" s="308"/>
      <c r="DB29" s="308"/>
      <c r="DC29" s="308"/>
      <c r="DD29" s="308"/>
      <c r="DE29" s="308"/>
      <c r="DF29" s="308"/>
      <c r="DG29" s="308"/>
      <c r="DH29" s="308"/>
      <c r="DI29" s="308"/>
      <c r="DJ29" s="308"/>
      <c r="DK29" s="308"/>
      <c r="DL29" s="308"/>
      <c r="DM29" s="308"/>
      <c r="DN29" s="308"/>
      <c r="DO29" s="308"/>
      <c r="DP29" s="308"/>
      <c r="DQ29" s="308"/>
      <c r="DR29" s="308"/>
      <c r="DS29" s="308"/>
      <c r="DT29" s="308"/>
      <c r="DU29" s="308"/>
      <c r="DV29" s="308"/>
      <c r="DW29" s="308"/>
      <c r="DX29" s="308"/>
      <c r="DY29" s="308"/>
      <c r="DZ29" s="308"/>
      <c r="EA29" s="308"/>
      <c r="EB29" s="308"/>
      <c r="EC29" s="308"/>
      <c r="ED29" s="308"/>
      <c r="EE29" s="308"/>
      <c r="EF29" s="308"/>
      <c r="EG29" s="308"/>
      <c r="EH29" s="308"/>
      <c r="EI29" s="308"/>
      <c r="EJ29" s="308"/>
      <c r="EK29" s="308"/>
      <c r="EL29" s="308"/>
      <c r="EM29" s="308"/>
      <c r="EN29" s="308"/>
      <c r="EO29" s="308"/>
      <c r="EP29" s="308"/>
      <c r="EQ29" s="308"/>
      <c r="ER29" s="308"/>
      <c r="ES29" s="308"/>
      <c r="ET29" s="308"/>
      <c r="EU29" s="308"/>
      <c r="EV29" s="308"/>
      <c r="EW29" s="308"/>
      <c r="EX29" s="309"/>
    </row>
    <row r="30" spans="2:154" x14ac:dyDescent="0.45">
      <c r="E30" s="308"/>
      <c r="F30" s="308"/>
      <c r="G30" s="308"/>
      <c r="H30" s="308"/>
      <c r="I30" s="308"/>
      <c r="J30" s="308"/>
      <c r="K30" s="308"/>
      <c r="L30" s="308"/>
      <c r="M30" s="308"/>
      <c r="N30" s="308"/>
      <c r="O30" s="308"/>
      <c r="P30" s="308"/>
      <c r="Q30" s="308"/>
      <c r="R30" s="308"/>
      <c r="S30" s="308"/>
      <c r="T30" s="308"/>
      <c r="U30" s="308"/>
      <c r="V30" s="308"/>
      <c r="W30" s="308"/>
      <c r="X30" s="308"/>
      <c r="Y30" s="308"/>
      <c r="Z30" s="308"/>
      <c r="AA30" s="308"/>
      <c r="AB30" s="308"/>
      <c r="AC30" s="308"/>
      <c r="AD30" s="329"/>
      <c r="AE30" s="308"/>
      <c r="AF30" s="308"/>
      <c r="AG30" s="308"/>
      <c r="AH30" s="308"/>
      <c r="AI30" s="308"/>
      <c r="AJ30" s="308"/>
      <c r="AK30" s="308"/>
      <c r="AL30" s="308"/>
      <c r="AM30" s="308"/>
      <c r="AN30" s="308"/>
      <c r="AO30" s="308"/>
      <c r="AP30" s="308"/>
      <c r="AQ30" s="308"/>
      <c r="AR30" s="308"/>
      <c r="AS30" s="308"/>
      <c r="AT30" s="308"/>
      <c r="AU30" s="308"/>
      <c r="AV30" s="308"/>
      <c r="AW30" s="308"/>
      <c r="AX30" s="308"/>
      <c r="AY30" s="308"/>
      <c r="AZ30" s="308"/>
      <c r="BA30" s="308"/>
      <c r="BB30" s="308"/>
      <c r="BC30" s="308"/>
      <c r="BD30" s="308"/>
      <c r="BE30" s="308"/>
      <c r="BF30" s="308"/>
      <c r="BG30" s="308"/>
      <c r="BH30" s="308"/>
      <c r="BI30" s="308"/>
      <c r="BJ30" s="308"/>
      <c r="BK30" s="308"/>
      <c r="BL30" s="308"/>
      <c r="BM30" s="308"/>
      <c r="BN30" s="308"/>
      <c r="BO30" s="308"/>
      <c r="BP30" s="308"/>
      <c r="BQ30" s="308"/>
      <c r="BR30" s="308"/>
      <c r="BS30" s="308"/>
      <c r="BT30" s="308"/>
      <c r="BU30" s="308"/>
      <c r="BV30" s="308"/>
      <c r="BW30" s="308"/>
      <c r="BX30" s="308"/>
      <c r="BY30" s="308"/>
      <c r="BZ30" s="308"/>
      <c r="CA30" s="308"/>
      <c r="CB30" s="308"/>
      <c r="CC30" s="308"/>
      <c r="CD30" s="308"/>
      <c r="CE30" s="308"/>
      <c r="CF30" s="308"/>
      <c r="CG30" s="308"/>
      <c r="CH30" s="308"/>
      <c r="CI30" s="308"/>
      <c r="CJ30" s="308"/>
      <c r="CK30" s="308"/>
      <c r="CL30" s="308"/>
      <c r="CM30" s="308"/>
      <c r="CN30" s="308"/>
      <c r="CO30" s="308"/>
      <c r="CP30" s="308"/>
      <c r="CQ30" s="308"/>
      <c r="CR30" s="308"/>
      <c r="CS30" s="308"/>
      <c r="CT30" s="308"/>
      <c r="CU30" s="308"/>
      <c r="CV30" s="308"/>
      <c r="CW30" s="308"/>
      <c r="CX30" s="308"/>
      <c r="CY30" s="308"/>
      <c r="CZ30" s="308"/>
      <c r="DA30" s="308"/>
      <c r="DB30" s="308"/>
      <c r="DC30" s="308"/>
      <c r="DD30" s="308"/>
      <c r="DE30" s="308"/>
      <c r="DF30" s="308"/>
      <c r="DG30" s="308"/>
      <c r="DH30" s="308"/>
      <c r="DI30" s="308"/>
      <c r="DJ30" s="308"/>
      <c r="DK30" s="308"/>
      <c r="DL30" s="308"/>
      <c r="DM30" s="308"/>
      <c r="DN30" s="308"/>
      <c r="DO30" s="308"/>
      <c r="DP30" s="308"/>
      <c r="DQ30" s="308"/>
      <c r="DR30" s="308"/>
      <c r="DS30" s="308"/>
      <c r="DT30" s="308"/>
      <c r="DU30" s="308"/>
      <c r="DV30" s="308"/>
      <c r="DW30" s="308"/>
      <c r="DX30" s="308"/>
      <c r="DY30" s="308"/>
      <c r="DZ30" s="308"/>
      <c r="EA30" s="308"/>
      <c r="EB30" s="308"/>
      <c r="EC30" s="308"/>
      <c r="ED30" s="308"/>
      <c r="EE30" s="308"/>
      <c r="EF30" s="308"/>
      <c r="EG30" s="308"/>
      <c r="EH30" s="308"/>
      <c r="EI30" s="308"/>
      <c r="EJ30" s="308"/>
      <c r="EK30" s="308"/>
      <c r="EL30" s="308"/>
      <c r="EM30" s="308"/>
      <c r="EN30" s="308"/>
      <c r="EO30" s="308"/>
      <c r="EP30" s="308"/>
      <c r="EQ30" s="308"/>
      <c r="ER30" s="308"/>
      <c r="ES30" s="308"/>
      <c r="ET30" s="308"/>
      <c r="EU30" s="308"/>
      <c r="EV30" s="308"/>
      <c r="EW30" s="308"/>
      <c r="EX30" s="309"/>
    </row>
    <row r="31" spans="2:154" x14ac:dyDescent="0.45">
      <c r="E31" s="308"/>
      <c r="F31" s="308"/>
      <c r="G31" s="308"/>
      <c r="H31" s="308"/>
      <c r="I31" s="308"/>
      <c r="J31" s="308"/>
      <c r="K31" s="308"/>
      <c r="L31" s="308"/>
      <c r="M31" s="308"/>
      <c r="N31" s="308"/>
      <c r="O31" s="308"/>
      <c r="P31" s="308"/>
      <c r="Q31" s="308"/>
      <c r="R31" s="308"/>
      <c r="S31" s="308"/>
      <c r="T31" s="308"/>
      <c r="U31" s="308"/>
      <c r="V31" s="308"/>
      <c r="W31" s="308"/>
      <c r="X31" s="308"/>
      <c r="Y31" s="308"/>
      <c r="Z31" s="308"/>
      <c r="AA31" s="308"/>
      <c r="AB31" s="308"/>
      <c r="AC31" s="308"/>
      <c r="AD31" s="329"/>
      <c r="AE31" s="308"/>
      <c r="AF31" s="308"/>
      <c r="AG31" s="308"/>
      <c r="AH31" s="308"/>
      <c r="AI31" s="308"/>
      <c r="AJ31" s="308"/>
      <c r="AK31" s="308"/>
      <c r="AL31" s="308"/>
      <c r="AM31" s="308"/>
      <c r="AN31" s="308"/>
      <c r="AO31" s="308"/>
      <c r="AP31" s="308"/>
      <c r="AQ31" s="308"/>
      <c r="AR31" s="308"/>
      <c r="AS31" s="308"/>
      <c r="AT31" s="308"/>
      <c r="AU31" s="308"/>
      <c r="AV31" s="308"/>
      <c r="AW31" s="308"/>
      <c r="AX31" s="308"/>
      <c r="AY31" s="308"/>
      <c r="AZ31" s="308"/>
      <c r="BA31" s="308"/>
      <c r="BB31" s="308"/>
      <c r="BC31" s="308"/>
      <c r="BD31" s="308"/>
      <c r="BE31" s="308"/>
      <c r="BF31" s="308"/>
      <c r="BG31" s="308"/>
      <c r="BH31" s="308"/>
      <c r="BI31" s="308"/>
      <c r="BJ31" s="308"/>
      <c r="BK31" s="308"/>
      <c r="BL31" s="308"/>
      <c r="BM31" s="308"/>
      <c r="BN31" s="308"/>
      <c r="BO31" s="308"/>
      <c r="BP31" s="308"/>
      <c r="BQ31" s="308"/>
      <c r="BR31" s="308"/>
      <c r="BS31" s="308"/>
      <c r="BT31" s="308"/>
      <c r="BU31" s="308"/>
      <c r="BV31" s="308"/>
      <c r="BW31" s="308"/>
      <c r="BX31" s="308"/>
      <c r="BY31" s="308"/>
      <c r="BZ31" s="308"/>
      <c r="CA31" s="308"/>
      <c r="CB31" s="308"/>
      <c r="CC31" s="308"/>
      <c r="CD31" s="308"/>
      <c r="CE31" s="308"/>
      <c r="CF31" s="308"/>
      <c r="CG31" s="308"/>
      <c r="CH31" s="308"/>
      <c r="CI31" s="308"/>
      <c r="CJ31" s="308"/>
      <c r="CK31" s="308"/>
      <c r="CL31" s="308"/>
      <c r="CM31" s="308"/>
      <c r="CN31" s="308"/>
      <c r="CO31" s="308"/>
      <c r="CP31" s="308"/>
      <c r="CQ31" s="308"/>
      <c r="CR31" s="308"/>
      <c r="CS31" s="308"/>
      <c r="CT31" s="308"/>
      <c r="CU31" s="308"/>
      <c r="CV31" s="308"/>
      <c r="CW31" s="308"/>
      <c r="CX31" s="308"/>
      <c r="CY31" s="308"/>
      <c r="CZ31" s="308"/>
      <c r="DA31" s="308"/>
      <c r="DB31" s="308"/>
      <c r="DC31" s="308"/>
      <c r="DD31" s="308"/>
      <c r="DE31" s="308"/>
      <c r="DF31" s="308"/>
      <c r="DG31" s="308"/>
      <c r="DH31" s="308"/>
      <c r="DI31" s="308"/>
      <c r="DJ31" s="308"/>
      <c r="DK31" s="308"/>
      <c r="DL31" s="308"/>
      <c r="DM31" s="308"/>
      <c r="DN31" s="308"/>
      <c r="DO31" s="308"/>
      <c r="DP31" s="308"/>
      <c r="DQ31" s="308"/>
      <c r="DR31" s="308"/>
      <c r="DS31" s="308"/>
      <c r="DT31" s="308"/>
      <c r="DU31" s="308"/>
      <c r="DV31" s="308"/>
      <c r="DW31" s="308"/>
      <c r="DX31" s="308"/>
      <c r="DY31" s="308"/>
      <c r="DZ31" s="308"/>
      <c r="EA31" s="308"/>
      <c r="EB31" s="308"/>
      <c r="EC31" s="308"/>
      <c r="ED31" s="308"/>
      <c r="EE31" s="308"/>
      <c r="EF31" s="308"/>
      <c r="EG31" s="308"/>
      <c r="EH31" s="308"/>
      <c r="EI31" s="308"/>
      <c r="EJ31" s="308"/>
      <c r="EK31" s="308"/>
      <c r="EL31" s="308"/>
      <c r="EM31" s="308"/>
      <c r="EN31" s="308"/>
      <c r="EO31" s="308"/>
      <c r="EP31" s="308"/>
      <c r="EQ31" s="308"/>
      <c r="ER31" s="308"/>
      <c r="ES31" s="308"/>
      <c r="ET31" s="308"/>
      <c r="EU31" s="308"/>
      <c r="EV31" s="308"/>
      <c r="EW31" s="308"/>
    </row>
  </sheetData>
  <mergeCells count="4">
    <mergeCell ref="C3:AC3"/>
    <mergeCell ref="C29:AC29"/>
    <mergeCell ref="E4:F4"/>
    <mergeCell ref="Q4:R4"/>
  </mergeCells>
  <conditionalFormatting sqref="A7:XFD7">
    <cfRule type="colorScale" priority="32">
      <colorScale>
        <cfvo type="min"/>
        <cfvo type="num" val="0"/>
        <cfvo type="max"/>
        <color rgb="FFF8696B"/>
        <color rgb="FFFFEB84"/>
        <color rgb="FF63BE7B"/>
      </colorScale>
    </cfRule>
  </conditionalFormatting>
  <conditionalFormatting sqref="A8:XFD8">
    <cfRule type="colorScale" priority="31">
      <colorScale>
        <cfvo type="min"/>
        <cfvo type="num" val="0"/>
        <cfvo type="max"/>
        <color rgb="FFF8696B"/>
        <color rgb="FFFFEB84"/>
        <color rgb="FF63BE7B"/>
      </colorScale>
    </cfRule>
  </conditionalFormatting>
  <conditionalFormatting sqref="A10:XFD10">
    <cfRule type="colorScale" priority="29">
      <colorScale>
        <cfvo type="min"/>
        <cfvo type="num" val="0"/>
        <cfvo type="max"/>
        <color rgb="FFF8696B"/>
        <color rgb="FFFFEB84"/>
        <color rgb="FF63BE7B"/>
      </colorScale>
    </cfRule>
  </conditionalFormatting>
  <conditionalFormatting sqref="A11:XFD11">
    <cfRule type="colorScale" priority="28">
      <colorScale>
        <cfvo type="min"/>
        <cfvo type="num" val="0"/>
        <cfvo type="max"/>
        <color rgb="FFF8696B"/>
        <color rgb="FFFFEB84"/>
        <color rgb="FF63BE7B"/>
      </colorScale>
    </cfRule>
  </conditionalFormatting>
  <conditionalFormatting sqref="A12:XFD12">
    <cfRule type="colorScale" priority="27">
      <colorScale>
        <cfvo type="min"/>
        <cfvo type="num" val="0"/>
        <cfvo type="max"/>
        <color rgb="FFF8696B"/>
        <color rgb="FFFFEB84"/>
        <color rgb="FF63BE7B"/>
      </colorScale>
    </cfRule>
  </conditionalFormatting>
  <conditionalFormatting sqref="A13:XFD13">
    <cfRule type="colorScale" priority="26">
      <colorScale>
        <cfvo type="min"/>
        <cfvo type="num" val="0"/>
        <cfvo type="max"/>
        <color rgb="FFF8696B"/>
        <color rgb="FFFFEB84"/>
        <color rgb="FF63BE7B"/>
      </colorScale>
    </cfRule>
  </conditionalFormatting>
  <conditionalFormatting sqref="A14:XFD14">
    <cfRule type="colorScale" priority="25">
      <colorScale>
        <cfvo type="min"/>
        <cfvo type="num" val="0"/>
        <cfvo type="max"/>
        <color rgb="FFF8696B"/>
        <color rgb="FFFFEB84"/>
        <color rgb="FF63BE7B"/>
      </colorScale>
    </cfRule>
  </conditionalFormatting>
  <conditionalFormatting sqref="A15:XFD15">
    <cfRule type="colorScale" priority="24">
      <colorScale>
        <cfvo type="min"/>
        <cfvo type="num" val="0"/>
        <cfvo type="max"/>
        <color rgb="FFF8696B"/>
        <color rgb="FFFFEB84"/>
        <color rgb="FF63BE7B"/>
      </colorScale>
    </cfRule>
  </conditionalFormatting>
  <conditionalFormatting sqref="A22:XFD22">
    <cfRule type="colorScale" priority="18">
      <colorScale>
        <cfvo type="min"/>
        <cfvo type="num" val="0"/>
        <cfvo type="max"/>
        <color rgb="FFF8696B"/>
        <color rgb="FFFFEB84"/>
        <color rgb="FF63BE7B"/>
      </colorScale>
    </cfRule>
  </conditionalFormatting>
  <conditionalFormatting sqref="A24:XFD24">
    <cfRule type="colorScale" priority="17">
      <colorScale>
        <cfvo type="min"/>
        <cfvo type="num" val="0"/>
        <cfvo type="max"/>
        <color rgb="FFF8696B"/>
        <color rgb="FFFFEB84"/>
        <color rgb="FF63BE7B"/>
      </colorScale>
    </cfRule>
  </conditionalFormatting>
  <conditionalFormatting sqref="A25:XFD25">
    <cfRule type="colorScale" priority="13">
      <colorScale>
        <cfvo type="min"/>
        <cfvo type="num" val="0"/>
        <cfvo type="max"/>
        <color rgb="FFF8696B"/>
        <color rgb="FFFFEB84"/>
        <color rgb="FF63BE7B"/>
      </colorScale>
    </cfRule>
  </conditionalFormatting>
  <conditionalFormatting sqref="A26:XFD26">
    <cfRule type="colorScale" priority="12">
      <colorScale>
        <cfvo type="min"/>
        <cfvo type="num" val="0"/>
        <cfvo type="max"/>
        <color rgb="FFF8696B"/>
        <color rgb="FFFFEB84"/>
        <color rgb="FF63BE7B"/>
      </colorScale>
    </cfRule>
  </conditionalFormatting>
  <conditionalFormatting sqref="A27:XFD27">
    <cfRule type="colorScale" priority="11">
      <colorScale>
        <cfvo type="min"/>
        <cfvo type="num" val="0"/>
        <cfvo type="max"/>
        <color rgb="FFF8696B"/>
        <color rgb="FFFFEB84"/>
        <color rgb="FF63BE7B"/>
      </colorScale>
    </cfRule>
  </conditionalFormatting>
  <conditionalFormatting sqref="A17:XFD17">
    <cfRule type="colorScale" priority="10">
      <colorScale>
        <cfvo type="min"/>
        <cfvo type="num" val="0"/>
        <cfvo type="max"/>
        <color rgb="FFF8696B"/>
        <color rgb="FFFFEB84"/>
        <color rgb="FF63BE7B"/>
      </colorScale>
    </cfRule>
  </conditionalFormatting>
  <conditionalFormatting sqref="A18:XFD18">
    <cfRule type="colorScale" priority="8">
      <colorScale>
        <cfvo type="min"/>
        <cfvo type="num" val="0"/>
        <cfvo type="max"/>
        <color rgb="FFF8696B"/>
        <color rgb="FFFFEB84"/>
        <color rgb="FF63BE7B"/>
      </colorScale>
    </cfRule>
  </conditionalFormatting>
  <conditionalFormatting sqref="A20:XFD20">
    <cfRule type="colorScale" priority="7">
      <colorScale>
        <cfvo type="min"/>
        <cfvo type="num" val="0"/>
        <cfvo type="max"/>
        <color rgb="FFF8696B"/>
        <color rgb="FFFFEB84"/>
        <color rgb="FF63BE7B"/>
      </colorScale>
    </cfRule>
  </conditionalFormatting>
  <conditionalFormatting sqref="A21:XFD21">
    <cfRule type="colorScale" priority="1">
      <colorScale>
        <cfvo type="min"/>
        <cfvo type="num" val="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ShowNumbers_M">
                <anchor moveWithCells="1" sizeWithCells="1">
                  <from>
                    <xdr:col>3</xdr:col>
                    <xdr:colOff>31750</xdr:colOff>
                    <xdr:row>31</xdr:row>
                    <xdr:rowOff>107950</xdr:rowOff>
                  </from>
                  <to>
                    <xdr:col>3</xdr:col>
                    <xdr:colOff>1778000</xdr:colOff>
                    <xdr:row>35</xdr:row>
                    <xdr:rowOff>31750</xdr:rowOff>
                  </to>
                </anchor>
              </controlPr>
            </control>
          </mc:Choice>
        </mc:AlternateContent>
        <mc:AlternateContent xmlns:mc="http://schemas.openxmlformats.org/markup-compatibility/2006">
          <mc:Choice Requires="x14">
            <control shapeId="82946" r:id="rId5" name="Button 2">
              <controlPr defaultSize="0" print="0" autoFill="0" autoPict="0" macro="[0]!ReapplyConditionalFormatting_M">
                <anchor moveWithCells="1" sizeWithCells="1">
                  <from>
                    <xdr:col>3</xdr:col>
                    <xdr:colOff>2203450</xdr:colOff>
                    <xdr:row>31</xdr:row>
                    <xdr:rowOff>101600</xdr:rowOff>
                  </from>
                  <to>
                    <xdr:col>6</xdr:col>
                    <xdr:colOff>368300</xdr:colOff>
                    <xdr:row>35</xdr:row>
                    <xdr:rowOff>25400</xdr:rowOff>
                  </to>
                </anchor>
              </controlPr>
            </control>
          </mc:Choice>
        </mc:AlternateContent>
        <mc:AlternateContent xmlns:mc="http://schemas.openxmlformats.org/markup-compatibility/2006">
          <mc:Choice Requires="x14">
            <control shapeId="82947" r:id="rId6" name="Button 3">
              <controlPr defaultSize="0" print="0" autoFill="0" autoPict="0" macro="[0]!HideNumbers_M">
                <anchor moveWithCells="1" sizeWithCells="1">
                  <from>
                    <xdr:col>7</xdr:col>
                    <xdr:colOff>222250</xdr:colOff>
                    <xdr:row>31</xdr:row>
                    <xdr:rowOff>114300</xdr:rowOff>
                  </from>
                  <to>
                    <xdr:col>29</xdr:col>
                    <xdr:colOff>184150</xdr:colOff>
                    <xdr:row>35</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tabColor rgb="FFC00000"/>
  </sheetPr>
  <dimension ref="A1:C11"/>
  <sheetViews>
    <sheetView workbookViewId="0">
      <selection activeCell="A18" sqref="A18"/>
    </sheetView>
  </sheetViews>
  <sheetFormatPr defaultRowHeight="14.5" x14ac:dyDescent="0.35"/>
  <cols>
    <col min="1" max="1" width="29.36328125" bestFit="1" customWidth="1"/>
    <col min="2" max="2" width="7.36328125" bestFit="1" customWidth="1"/>
  </cols>
  <sheetData>
    <row r="1" spans="1:3" x14ac:dyDescent="0.35">
      <c r="A1" s="3" t="s">
        <v>149</v>
      </c>
      <c r="B1" s="3"/>
    </row>
    <row r="2" spans="1:3" x14ac:dyDescent="0.35">
      <c r="B2" t="s">
        <v>346</v>
      </c>
    </row>
    <row r="3" spans="1:3" x14ac:dyDescent="0.35">
      <c r="A3" t="s">
        <v>150</v>
      </c>
      <c r="B3" t="s">
        <v>347</v>
      </c>
      <c r="C3" s="1" t="s">
        <v>122</v>
      </c>
    </row>
    <row r="4" spans="1:3" x14ac:dyDescent="0.35">
      <c r="A4" t="s">
        <v>261</v>
      </c>
      <c r="B4" t="s">
        <v>347</v>
      </c>
      <c r="C4" s="1" t="s">
        <v>123</v>
      </c>
    </row>
    <row r="5" spans="1:3" x14ac:dyDescent="0.35">
      <c r="A5" t="s">
        <v>342</v>
      </c>
      <c r="B5" t="s">
        <v>347</v>
      </c>
      <c r="C5" s="1" t="s">
        <v>14</v>
      </c>
    </row>
    <row r="6" spans="1:3" x14ac:dyDescent="0.35">
      <c r="A6" t="s">
        <v>343</v>
      </c>
      <c r="B6" t="s">
        <v>347</v>
      </c>
      <c r="C6" s="1" t="s">
        <v>124</v>
      </c>
    </row>
    <row r="7" spans="1:3" x14ac:dyDescent="0.35">
      <c r="A7" t="s">
        <v>344</v>
      </c>
      <c r="B7" t="s">
        <v>348</v>
      </c>
      <c r="C7" s="1" t="s">
        <v>133</v>
      </c>
    </row>
    <row r="8" spans="1:3" x14ac:dyDescent="0.35">
      <c r="A8" t="s">
        <v>341</v>
      </c>
      <c r="B8" t="s">
        <v>347</v>
      </c>
      <c r="C8" s="1" t="s">
        <v>128</v>
      </c>
    </row>
    <row r="9" spans="1:3" x14ac:dyDescent="0.35">
      <c r="A9" t="s">
        <v>345</v>
      </c>
      <c r="B9" t="s">
        <v>348</v>
      </c>
      <c r="C9" s="1" t="s">
        <v>109</v>
      </c>
    </row>
    <row r="10" spans="1:3" x14ac:dyDescent="0.35">
      <c r="A10" t="s">
        <v>349</v>
      </c>
      <c r="B10" t="s">
        <v>348</v>
      </c>
      <c r="C10" s="1" t="s">
        <v>129</v>
      </c>
    </row>
    <row r="11" spans="1:3" x14ac:dyDescent="0.35">
      <c r="A11" t="s">
        <v>350</v>
      </c>
      <c r="B11" t="s">
        <v>347</v>
      </c>
      <c r="C11" s="1" t="s">
        <v>125</v>
      </c>
    </row>
  </sheetData>
  <hyperlinks>
    <hyperlink ref="C3" r:id="rId1" xr:uid="{DB16AD01-0786-4FB5-98F8-13D3B71D2894}"/>
    <hyperlink ref="C4" r:id="rId2" xr:uid="{3DB2CB76-BCDB-43CA-BBEE-73D09072596B}"/>
    <hyperlink ref="C8" r:id="rId3" xr:uid="{B13D8DF8-4572-41E7-A8D4-C75EBCDC8ECE}"/>
    <hyperlink ref="C5" r:id="rId4" xr:uid="{9ECD7554-B932-4688-8431-3794443A0A9D}"/>
    <hyperlink ref="C6" r:id="rId5" xr:uid="{3E072C5F-3EBE-40EE-9FD6-51D286A17176}"/>
    <hyperlink ref="C7" r:id="rId6" xr:uid="{B90D8760-95AE-476D-A556-4F31AD56EB87}"/>
    <hyperlink ref="C9" r:id="rId7" xr:uid="{7E849923-A3AA-462A-9475-52E2EA70A9C1}"/>
    <hyperlink ref="C10" r:id="rId8" xr:uid="{1876BB9D-5D01-4EF4-B6EC-05C6162D5375}"/>
    <hyperlink ref="C11" r:id="rId9" xr:uid="{1B71768B-908A-4B1C-A05D-8F35C006672E}"/>
  </hyperlinks>
  <pageMargins left="0.7" right="0.7" top="0.75" bottom="0.75" header="0.3" footer="0.3"/>
  <pageSetup paperSize="9"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18F41-D32B-4508-8ABB-F5B0C59DC0C8}">
  <sheetPr codeName="Sheet26"/>
  <dimension ref="A1:BZ45"/>
  <sheetViews>
    <sheetView workbookViewId="0">
      <pane xSplit="6" ySplit="1" topLeftCell="AR2" activePane="bottomRight" state="frozen"/>
      <selection pane="topRight" activeCell="G1" sqref="G1"/>
      <selection pane="bottomLeft" activeCell="A2" sqref="A2"/>
      <selection pane="bottomRight" activeCell="BB20" sqref="BB20:BB22"/>
    </sheetView>
  </sheetViews>
  <sheetFormatPr defaultRowHeight="14.5" x14ac:dyDescent="0.35"/>
  <cols>
    <col min="1" max="1" width="29.453125" bestFit="1" customWidth="1"/>
    <col min="2" max="2" width="92" bestFit="1" customWidth="1"/>
    <col min="7" max="15" width="8.81640625" bestFit="1" customWidth="1"/>
    <col min="16" max="16" width="9" bestFit="1" customWidth="1"/>
    <col min="17" max="53" width="8.81640625" bestFit="1" customWidth="1"/>
  </cols>
  <sheetData>
    <row r="1" spans="1:78" x14ac:dyDescent="0.35">
      <c r="A1" s="6" t="s">
        <v>3560</v>
      </c>
      <c r="B1" t="s">
        <v>169</v>
      </c>
      <c r="C1" t="s">
        <v>168</v>
      </c>
      <c r="D1" t="s">
        <v>167</v>
      </c>
      <c r="E1" t="s">
        <v>166</v>
      </c>
      <c r="F1" t="s">
        <v>165</v>
      </c>
      <c r="G1" t="s">
        <v>1205</v>
      </c>
      <c r="H1" t="s">
        <v>1419</v>
      </c>
      <c r="I1" t="s">
        <v>1485</v>
      </c>
      <c r="J1" t="s">
        <v>1534</v>
      </c>
      <c r="K1" t="s">
        <v>1535</v>
      </c>
      <c r="L1" t="s">
        <v>3122</v>
      </c>
      <c r="M1" t="s">
        <v>3123</v>
      </c>
      <c r="N1" t="s">
        <v>3124</v>
      </c>
      <c r="O1" t="s">
        <v>3125</v>
      </c>
      <c r="P1" t="s">
        <v>3126</v>
      </c>
      <c r="Q1" t="s">
        <v>3127</v>
      </c>
      <c r="R1" t="s">
        <v>3128</v>
      </c>
      <c r="S1" t="s">
        <v>3129</v>
      </c>
      <c r="T1" t="s">
        <v>3130</v>
      </c>
      <c r="U1" t="s">
        <v>3131</v>
      </c>
      <c r="V1" t="s">
        <v>3132</v>
      </c>
      <c r="W1" t="s">
        <v>3133</v>
      </c>
      <c r="X1" t="s">
        <v>3134</v>
      </c>
      <c r="Y1" t="s">
        <v>3135</v>
      </c>
      <c r="Z1" t="s">
        <v>3136</v>
      </c>
      <c r="AA1" t="s">
        <v>3137</v>
      </c>
      <c r="AB1" t="s">
        <v>3138</v>
      </c>
      <c r="AC1" t="s">
        <v>3139</v>
      </c>
      <c r="AD1" t="s">
        <v>3140</v>
      </c>
      <c r="AE1" t="s">
        <v>3141</v>
      </c>
      <c r="AF1" t="s">
        <v>3142</v>
      </c>
      <c r="AG1" t="s">
        <v>3143</v>
      </c>
      <c r="AH1" t="s">
        <v>3144</v>
      </c>
      <c r="AI1" t="s">
        <v>3145</v>
      </c>
      <c r="AJ1" t="s">
        <v>3146</v>
      </c>
      <c r="AK1" t="s">
        <v>3147</v>
      </c>
      <c r="AL1" t="s">
        <v>3148</v>
      </c>
      <c r="AM1" t="s">
        <v>3149</v>
      </c>
      <c r="AN1" t="s">
        <v>3150</v>
      </c>
      <c r="AO1" t="s">
        <v>3151</v>
      </c>
      <c r="AP1" t="s">
        <v>3152</v>
      </c>
      <c r="AQ1" t="s">
        <v>3153</v>
      </c>
      <c r="AR1" t="s">
        <v>3154</v>
      </c>
      <c r="AS1" t="s">
        <v>3155</v>
      </c>
      <c r="AT1" t="s">
        <v>3156</v>
      </c>
      <c r="AU1" t="s">
        <v>3157</v>
      </c>
      <c r="AV1" t="s">
        <v>3158</v>
      </c>
      <c r="AW1" t="s">
        <v>3159</v>
      </c>
      <c r="AX1" t="s">
        <v>3160</v>
      </c>
      <c r="AY1" t="s">
        <v>3208</v>
      </c>
      <c r="AZ1" t="s">
        <v>3336</v>
      </c>
      <c r="BA1" t="s">
        <v>3337</v>
      </c>
      <c r="BB1" t="s">
        <v>3493</v>
      </c>
    </row>
    <row r="2" spans="1:78" x14ac:dyDescent="0.35">
      <c r="A2" s="9" t="s">
        <v>370</v>
      </c>
      <c r="B2" t="s">
        <v>3098</v>
      </c>
      <c r="C2" t="s">
        <v>373</v>
      </c>
      <c r="D2" t="s">
        <v>3333</v>
      </c>
      <c r="E2" t="s">
        <v>268</v>
      </c>
      <c r="F2" t="s">
        <v>3332</v>
      </c>
      <c r="G2" s="4">
        <v>98.9</v>
      </c>
      <c r="H2" s="4">
        <v>99.3</v>
      </c>
      <c r="I2" s="4">
        <v>99.3</v>
      </c>
      <c r="J2" s="4">
        <v>99.5</v>
      </c>
      <c r="K2" s="4">
        <v>100</v>
      </c>
      <c r="L2" s="4">
        <v>99.4</v>
      </c>
      <c r="M2" s="4">
        <v>99.9</v>
      </c>
      <c r="N2" s="4">
        <v>99.9</v>
      </c>
      <c r="O2" s="4">
        <v>99.2</v>
      </c>
      <c r="P2" s="4">
        <v>100.1</v>
      </c>
      <c r="Q2" s="4">
        <v>100.2</v>
      </c>
      <c r="R2" s="4">
        <v>99.7</v>
      </c>
      <c r="S2" s="4">
        <v>100.1</v>
      </c>
      <c r="T2" s="4">
        <v>100.3</v>
      </c>
      <c r="U2" s="4">
        <v>99.9</v>
      </c>
      <c r="V2" s="4">
        <v>100.1</v>
      </c>
      <c r="W2" s="4">
        <v>99.8</v>
      </c>
      <c r="X2" s="4">
        <v>100.5</v>
      </c>
      <c r="Y2" s="4">
        <v>100.1</v>
      </c>
      <c r="Z2" s="4">
        <v>100</v>
      </c>
      <c r="AA2" s="4">
        <v>100</v>
      </c>
      <c r="AB2" s="4">
        <v>99.6</v>
      </c>
      <c r="AC2" s="4">
        <v>99.9</v>
      </c>
      <c r="AD2" s="4">
        <v>99.6</v>
      </c>
      <c r="AE2" s="4">
        <v>100.2</v>
      </c>
      <c r="AF2" s="4">
        <v>100.4</v>
      </c>
      <c r="AG2" s="4">
        <v>100.9</v>
      </c>
      <c r="AH2" s="4">
        <v>100.9</v>
      </c>
      <c r="AI2" s="4">
        <v>101.3</v>
      </c>
      <c r="AJ2" s="4">
        <v>101.1</v>
      </c>
      <c r="AK2" s="4">
        <v>101.1</v>
      </c>
      <c r="AL2" s="4">
        <v>101.4</v>
      </c>
      <c r="AM2" s="4">
        <v>101.4</v>
      </c>
      <c r="AN2" s="4">
        <v>101.3</v>
      </c>
      <c r="AO2" s="4">
        <v>101.4</v>
      </c>
      <c r="AP2" s="4">
        <v>101.9</v>
      </c>
      <c r="AQ2" s="4">
        <v>101.8</v>
      </c>
      <c r="AR2" s="4">
        <v>102.2</v>
      </c>
      <c r="AS2" s="4">
        <v>102.6</v>
      </c>
      <c r="AT2" s="4">
        <v>102.3</v>
      </c>
      <c r="AU2" s="4">
        <v>102.4</v>
      </c>
      <c r="AV2" s="4">
        <v>102.7</v>
      </c>
      <c r="AW2" s="4">
        <v>102.6</v>
      </c>
      <c r="AX2" s="4">
        <v>102.6</v>
      </c>
      <c r="AY2" s="4">
        <v>102.5</v>
      </c>
      <c r="AZ2" s="4">
        <v>102.4</v>
      </c>
      <c r="BA2" s="4"/>
      <c r="BB2" s="4"/>
      <c r="BC2" s="4"/>
      <c r="BD2" s="4"/>
      <c r="BE2" s="4"/>
      <c r="BF2" s="4"/>
      <c r="BG2" s="4"/>
      <c r="BH2" s="4"/>
      <c r="BI2" s="4"/>
      <c r="BJ2" s="4"/>
      <c r="BK2" s="4"/>
      <c r="BL2" s="4"/>
      <c r="BM2" s="4"/>
      <c r="BN2" s="4"/>
      <c r="BO2" s="4"/>
      <c r="BP2" s="4"/>
      <c r="BQ2" s="4"/>
      <c r="BR2" s="4"/>
      <c r="BS2" s="4"/>
      <c r="BT2" s="4"/>
      <c r="BU2" s="4"/>
      <c r="BV2" s="4"/>
      <c r="BW2" s="4"/>
      <c r="BX2" s="4"/>
    </row>
    <row r="3" spans="1:78" x14ac:dyDescent="0.35">
      <c r="A3" s="9" t="s">
        <v>379</v>
      </c>
      <c r="B3" t="s">
        <v>3552</v>
      </c>
      <c r="C3" t="s">
        <v>373</v>
      </c>
      <c r="D3" t="s">
        <v>3333</v>
      </c>
      <c r="E3" t="s">
        <v>268</v>
      </c>
      <c r="F3" t="s">
        <v>3332</v>
      </c>
      <c r="G3" s="4">
        <v>104.4</v>
      </c>
      <c r="H3" s="4">
        <v>103.5</v>
      </c>
      <c r="I3" s="4">
        <v>103.2</v>
      </c>
      <c r="J3" s="4">
        <v>103.7</v>
      </c>
      <c r="K3" s="4">
        <v>104.1</v>
      </c>
      <c r="L3" s="4">
        <v>102.5</v>
      </c>
      <c r="M3" s="4">
        <v>102.7</v>
      </c>
      <c r="N3" s="4">
        <v>102.5</v>
      </c>
      <c r="O3" s="4">
        <v>100.8</v>
      </c>
      <c r="P3" s="4">
        <v>101.3</v>
      </c>
      <c r="Q3" s="4">
        <v>102.1</v>
      </c>
      <c r="R3" s="4">
        <v>100.9</v>
      </c>
      <c r="S3" s="4">
        <v>100.5</v>
      </c>
      <c r="T3" s="4">
        <v>100.5</v>
      </c>
      <c r="U3" s="4">
        <v>100</v>
      </c>
      <c r="V3" s="4">
        <v>100.2</v>
      </c>
      <c r="W3" s="4">
        <v>99.4</v>
      </c>
      <c r="X3" s="4">
        <v>101.3</v>
      </c>
      <c r="Y3" s="4">
        <v>100.7</v>
      </c>
      <c r="Z3" s="4">
        <v>100.5</v>
      </c>
      <c r="AA3" s="4">
        <v>100</v>
      </c>
      <c r="AB3" s="4">
        <v>98.7</v>
      </c>
      <c r="AC3" s="4">
        <v>99</v>
      </c>
      <c r="AD3" s="4">
        <v>99.3</v>
      </c>
      <c r="AE3" s="4">
        <v>98</v>
      </c>
      <c r="AF3" s="4">
        <v>98.8</v>
      </c>
      <c r="AG3" s="4">
        <v>99.5</v>
      </c>
      <c r="AH3" s="4">
        <v>98.4</v>
      </c>
      <c r="AI3" s="4">
        <v>98.3</v>
      </c>
      <c r="AJ3" s="4">
        <v>98.6</v>
      </c>
      <c r="AK3" s="4">
        <v>97.8</v>
      </c>
      <c r="AL3" s="4">
        <v>98.8</v>
      </c>
      <c r="AM3" s="4">
        <v>98.8</v>
      </c>
      <c r="AN3" s="4">
        <v>98.2</v>
      </c>
      <c r="AO3" s="4">
        <v>98</v>
      </c>
      <c r="AP3" s="4">
        <v>98.4</v>
      </c>
      <c r="AQ3" s="4">
        <v>98</v>
      </c>
      <c r="AR3" s="4">
        <v>99.7</v>
      </c>
      <c r="AS3" s="4">
        <v>98.8</v>
      </c>
      <c r="AT3" s="4">
        <v>98.7</v>
      </c>
      <c r="AU3" s="4">
        <v>97.3</v>
      </c>
      <c r="AV3" s="4">
        <v>98.1</v>
      </c>
      <c r="AW3" s="4">
        <v>98</v>
      </c>
      <c r="AX3" s="4">
        <v>98.3</v>
      </c>
      <c r="AY3" s="4">
        <v>96.3</v>
      </c>
      <c r="AZ3" s="4">
        <v>97.4</v>
      </c>
      <c r="BA3" s="4"/>
      <c r="BB3" s="4"/>
      <c r="BC3" s="4"/>
      <c r="BD3" s="4"/>
      <c r="BE3" s="4"/>
      <c r="BF3" s="4"/>
      <c r="BG3" s="4"/>
      <c r="BH3" s="4"/>
      <c r="BI3" s="4"/>
      <c r="BJ3" s="4"/>
      <c r="BK3" s="4"/>
      <c r="BL3" s="4"/>
      <c r="BM3" s="4"/>
      <c r="BN3" s="4"/>
      <c r="BO3" s="4"/>
      <c r="BP3" s="4"/>
      <c r="BQ3" s="4"/>
      <c r="BR3" s="4"/>
      <c r="BS3" s="4"/>
      <c r="BT3" s="4"/>
      <c r="BU3" s="4"/>
      <c r="BV3" s="4"/>
      <c r="BW3" s="4"/>
      <c r="BX3" s="4"/>
    </row>
    <row r="4" spans="1:78" x14ac:dyDescent="0.35">
      <c r="A4" s="9" t="s">
        <v>380</v>
      </c>
      <c r="B4" t="s">
        <v>3553</v>
      </c>
      <c r="C4" t="s">
        <v>373</v>
      </c>
      <c r="D4" t="s">
        <v>3333</v>
      </c>
      <c r="E4" t="s">
        <v>268</v>
      </c>
      <c r="F4" t="s">
        <v>3332</v>
      </c>
      <c r="G4" s="4">
        <v>98.2</v>
      </c>
      <c r="H4" s="4">
        <v>98.9</v>
      </c>
      <c r="I4" s="4">
        <v>98.7</v>
      </c>
      <c r="J4" s="4">
        <v>98.9</v>
      </c>
      <c r="K4" s="4">
        <v>99.3</v>
      </c>
      <c r="L4" s="4">
        <v>98.9</v>
      </c>
      <c r="M4" s="4">
        <v>99.4</v>
      </c>
      <c r="N4" s="4">
        <v>99.4</v>
      </c>
      <c r="O4" s="4">
        <v>98.9</v>
      </c>
      <c r="P4" s="4">
        <v>99.8</v>
      </c>
      <c r="Q4" s="4">
        <v>99.8</v>
      </c>
      <c r="R4" s="4">
        <v>99.3</v>
      </c>
      <c r="S4" s="4">
        <v>100.2</v>
      </c>
      <c r="T4" s="4">
        <v>100.3</v>
      </c>
      <c r="U4" s="4">
        <v>99.9</v>
      </c>
      <c r="V4" s="4">
        <v>100.2</v>
      </c>
      <c r="W4" s="4">
        <v>100</v>
      </c>
      <c r="X4" s="4">
        <v>100.2</v>
      </c>
      <c r="Y4" s="4">
        <v>99.9</v>
      </c>
      <c r="Z4" s="4">
        <v>99.9</v>
      </c>
      <c r="AA4" s="4">
        <v>100</v>
      </c>
      <c r="AB4" s="4">
        <v>99.7</v>
      </c>
      <c r="AC4" s="4">
        <v>100</v>
      </c>
      <c r="AD4" s="4">
        <v>99.7</v>
      </c>
      <c r="AE4" s="4">
        <v>100.5</v>
      </c>
      <c r="AF4" s="4">
        <v>100.7</v>
      </c>
      <c r="AG4" s="4">
        <v>101.2</v>
      </c>
      <c r="AH4" s="4">
        <v>101.5</v>
      </c>
      <c r="AI4" s="4">
        <v>101.9</v>
      </c>
      <c r="AJ4" s="4">
        <v>101.6</v>
      </c>
      <c r="AK4" s="4">
        <v>101.7</v>
      </c>
      <c r="AL4" s="4">
        <v>101.9</v>
      </c>
      <c r="AM4" s="4">
        <v>101.8</v>
      </c>
      <c r="AN4" s="4">
        <v>101.9</v>
      </c>
      <c r="AO4" s="4">
        <v>102</v>
      </c>
      <c r="AP4" s="4">
        <v>102.5</v>
      </c>
      <c r="AQ4" s="4">
        <v>102.5</v>
      </c>
      <c r="AR4" s="4">
        <v>102.7</v>
      </c>
      <c r="AS4" s="4">
        <v>103.3</v>
      </c>
      <c r="AT4" s="4">
        <v>103</v>
      </c>
      <c r="AU4" s="4">
        <v>103.2</v>
      </c>
      <c r="AV4" s="4">
        <v>103.6</v>
      </c>
      <c r="AW4" s="4">
        <v>103.4</v>
      </c>
      <c r="AX4" s="4">
        <v>103.4</v>
      </c>
      <c r="AY4" s="4">
        <v>103.6</v>
      </c>
      <c r="AZ4" s="4">
        <v>103.3</v>
      </c>
      <c r="BA4" s="4"/>
      <c r="BB4" s="4"/>
      <c r="BC4" s="4"/>
      <c r="BD4" s="4"/>
      <c r="BE4" s="4"/>
      <c r="BF4" s="4"/>
      <c r="BG4" s="4"/>
      <c r="BH4" s="4"/>
      <c r="BI4" s="4"/>
      <c r="BJ4" s="4"/>
      <c r="BK4" s="4"/>
      <c r="BL4" s="4"/>
      <c r="BM4" s="4"/>
      <c r="BN4" s="4"/>
      <c r="BO4" s="4"/>
      <c r="BP4" s="4"/>
      <c r="BQ4" s="4"/>
      <c r="BR4" s="4"/>
      <c r="BS4" s="4"/>
      <c r="BT4" s="4"/>
      <c r="BU4" s="4"/>
      <c r="BV4" s="4"/>
      <c r="BW4" s="4"/>
      <c r="BX4" s="4"/>
    </row>
    <row r="5" spans="1:78" x14ac:dyDescent="0.35">
      <c r="A5" s="9" t="s">
        <v>371</v>
      </c>
      <c r="B5" t="s">
        <v>3555</v>
      </c>
      <c r="C5" t="s">
        <v>374</v>
      </c>
      <c r="D5" t="s">
        <v>3335</v>
      </c>
      <c r="E5" t="s">
        <v>268</v>
      </c>
      <c r="F5" t="s">
        <v>3554</v>
      </c>
      <c r="G5" s="4">
        <v>107.6</v>
      </c>
      <c r="H5" s="4">
        <v>106.3</v>
      </c>
      <c r="I5" s="4">
        <v>105.6</v>
      </c>
      <c r="J5" s="4">
        <v>104.7</v>
      </c>
      <c r="K5" s="4">
        <v>103.4</v>
      </c>
      <c r="L5" s="4">
        <v>103.4</v>
      </c>
      <c r="M5" s="4">
        <v>103.5</v>
      </c>
      <c r="N5" s="4">
        <v>101.8</v>
      </c>
      <c r="O5" s="4">
        <v>100.4</v>
      </c>
      <c r="P5" s="4">
        <v>101.7</v>
      </c>
      <c r="Q5" s="4">
        <v>100.6</v>
      </c>
      <c r="R5" s="4">
        <v>100.5</v>
      </c>
      <c r="S5" s="4">
        <v>101</v>
      </c>
      <c r="T5" s="4">
        <v>101.2</v>
      </c>
      <c r="U5" s="4">
        <v>100</v>
      </c>
      <c r="V5" s="4">
        <v>101.4</v>
      </c>
      <c r="W5" s="4">
        <v>100.4</v>
      </c>
      <c r="X5" s="4">
        <v>101.4</v>
      </c>
      <c r="Y5" s="4">
        <v>99.8</v>
      </c>
      <c r="Z5" s="4">
        <v>99.9</v>
      </c>
      <c r="AA5" s="4">
        <v>98.6</v>
      </c>
      <c r="AB5" s="4">
        <v>99.2</v>
      </c>
      <c r="AC5" s="4">
        <v>100.7</v>
      </c>
      <c r="AD5" s="4">
        <v>96.9</v>
      </c>
      <c r="AE5" s="4">
        <v>100.7</v>
      </c>
      <c r="AF5" s="4">
        <v>100.3</v>
      </c>
      <c r="AG5" s="4">
        <v>100.1</v>
      </c>
      <c r="AH5" s="4">
        <v>98.6</v>
      </c>
      <c r="AI5" s="4">
        <v>101.4</v>
      </c>
      <c r="AJ5" s="4">
        <v>99.9</v>
      </c>
      <c r="AK5" s="4">
        <v>100.3</v>
      </c>
      <c r="AL5" s="4">
        <v>100.9</v>
      </c>
      <c r="AM5" s="4">
        <v>100.7</v>
      </c>
      <c r="AN5" s="4">
        <v>100.1</v>
      </c>
      <c r="AO5" s="4">
        <v>100</v>
      </c>
      <c r="AP5" s="4">
        <v>99.5</v>
      </c>
      <c r="AQ5" s="4">
        <v>99.2</v>
      </c>
      <c r="AR5" s="4">
        <v>100.7</v>
      </c>
      <c r="AS5" s="4">
        <v>101.6</v>
      </c>
      <c r="AT5" s="4">
        <v>101.2</v>
      </c>
      <c r="AU5" s="4">
        <v>99.7</v>
      </c>
      <c r="AV5" s="4">
        <v>100</v>
      </c>
      <c r="AW5" s="4">
        <v>100.6</v>
      </c>
      <c r="AX5" s="4">
        <v>100.7</v>
      </c>
      <c r="AY5" s="4">
        <v>101.6</v>
      </c>
      <c r="AZ5" s="4">
        <v>100.6</v>
      </c>
      <c r="BA5" s="4">
        <v>100.6</v>
      </c>
      <c r="BB5" s="4"/>
      <c r="BC5" s="4"/>
      <c r="BD5" s="4"/>
      <c r="BE5" s="4"/>
      <c r="BF5" s="4"/>
      <c r="BG5" s="4"/>
      <c r="BH5" s="4"/>
      <c r="BI5" s="4"/>
      <c r="BJ5" s="4"/>
      <c r="BK5" s="4"/>
      <c r="BL5" s="4"/>
      <c r="BM5" s="4"/>
      <c r="BN5" s="4"/>
      <c r="BO5" s="4"/>
      <c r="BP5" s="4"/>
      <c r="BQ5" s="4"/>
      <c r="BR5" s="4"/>
      <c r="BS5" s="4"/>
      <c r="BT5" s="4"/>
      <c r="BU5" s="4"/>
      <c r="BV5" s="4"/>
      <c r="BW5" s="4"/>
      <c r="BX5" s="4"/>
      <c r="BY5" s="4"/>
    </row>
    <row r="6" spans="1:78" x14ac:dyDescent="0.35">
      <c r="A6" t="s">
        <v>385</v>
      </c>
      <c r="B6" t="s">
        <v>388</v>
      </c>
      <c r="C6" t="s">
        <v>387</v>
      </c>
      <c r="D6" t="s">
        <v>3397</v>
      </c>
      <c r="E6" t="s">
        <v>386</v>
      </c>
      <c r="F6" t="s">
        <v>3556</v>
      </c>
      <c r="G6" s="55">
        <v>0.275216345887489</v>
      </c>
      <c r="H6" s="55">
        <v>0.14971156844402866</v>
      </c>
      <c r="I6" s="55">
        <v>-0.1425708892676536</v>
      </c>
      <c r="J6" s="55">
        <v>-0.15832409258173652</v>
      </c>
      <c r="K6" s="55">
        <v>-0.20635204195563273</v>
      </c>
      <c r="L6" s="55">
        <v>-0.24268245508467287</v>
      </c>
      <c r="M6" s="55">
        <v>-9.0303010641058959E-2</v>
      </c>
      <c r="N6" s="55">
        <v>1.2126468037569893E-2</v>
      </c>
      <c r="O6" s="55">
        <v>4.6244519580887378E-2</v>
      </c>
      <c r="P6" s="55">
        <v>0.26423563732178978</v>
      </c>
      <c r="Q6" s="55">
        <v>0.23493163708018591</v>
      </c>
      <c r="R6" s="55">
        <v>0.18293491472982423</v>
      </c>
      <c r="S6" s="55">
        <v>0.14690625352993814</v>
      </c>
      <c r="T6" s="55">
        <v>0.26184018713767498</v>
      </c>
      <c r="U6" s="55">
        <v>0.18213480423362996</v>
      </c>
      <c r="V6" s="55">
        <v>0.11599687833041017</v>
      </c>
      <c r="W6" s="55">
        <v>0.16729102689840336</v>
      </c>
      <c r="X6" s="55">
        <v>0.25758027213779999</v>
      </c>
      <c r="Y6" s="55">
        <v>0.28315293949822573</v>
      </c>
      <c r="Z6" s="55">
        <v>0.24396584274884536</v>
      </c>
      <c r="AA6" s="55">
        <v>0.21015319462509274</v>
      </c>
      <c r="AB6" s="55">
        <v>0.14280503781337472</v>
      </c>
      <c r="AC6" s="55">
        <v>9.5430718949674156E-2</v>
      </c>
      <c r="AD6" s="55">
        <v>9.8317012034687234E-2</v>
      </c>
      <c r="AE6" s="55">
        <v>8.2443141354910043E-2</v>
      </c>
      <c r="AF6" s="55">
        <v>0.1403124622184011</v>
      </c>
      <c r="AG6" s="55">
        <v>0.10409450186745417</v>
      </c>
      <c r="AH6" s="55">
        <v>9.6548612677644918E-3</v>
      </c>
      <c r="AI6" s="55">
        <v>1.7038098124018575E-2</v>
      </c>
      <c r="AJ6" s="55">
        <v>1.1265555718524611E-2</v>
      </c>
      <c r="AK6" s="55">
        <v>2.4985929780921401E-2</v>
      </c>
      <c r="AL6" s="55">
        <v>-1.2631775570005943E-2</v>
      </c>
      <c r="AM6" s="55">
        <v>9.6438135064744746E-3</v>
      </c>
      <c r="AN6" s="55">
        <v>-6.0190582886620714E-2</v>
      </c>
      <c r="AO6" s="55">
        <v>-1.8623223127295918E-2</v>
      </c>
      <c r="AP6" s="55">
        <v>-2.1687976639356288E-3</v>
      </c>
      <c r="AQ6" s="55">
        <v>-2.4713737786612122E-2</v>
      </c>
      <c r="AR6" s="55">
        <v>-9.8013806752585975E-3</v>
      </c>
      <c r="AS6" s="55">
        <v>0.12372162398595288</v>
      </c>
      <c r="AT6" s="55">
        <v>-0.10383990943890853</v>
      </c>
      <c r="AU6" s="55">
        <v>1.619740245669643E-2</v>
      </c>
      <c r="AV6" s="55">
        <v>6.7236406843576235E-2</v>
      </c>
      <c r="AW6" s="55">
        <v>-4.9912891395567982E-2</v>
      </c>
      <c r="AX6" s="55">
        <v>-1.9710316287318896E-2</v>
      </c>
      <c r="AY6" s="55">
        <v>0.13679747419515409</v>
      </c>
      <c r="AZ6" s="55">
        <v>4.5741849634064469E-3</v>
      </c>
      <c r="BA6" s="55">
        <v>-1.598854241260339E-2</v>
      </c>
      <c r="BB6" s="55">
        <v>3.8803574219027359E-2</v>
      </c>
      <c r="BC6" s="55"/>
      <c r="BD6" s="55"/>
      <c r="BE6" s="55"/>
      <c r="BF6" s="55"/>
      <c r="BG6" s="55"/>
      <c r="BH6" s="55"/>
      <c r="BI6" s="55"/>
      <c r="BJ6" s="55"/>
      <c r="BK6" s="55"/>
      <c r="BL6" s="55"/>
      <c r="BM6" s="55"/>
      <c r="BN6" s="55"/>
      <c r="BO6" s="55"/>
      <c r="BP6" s="55"/>
      <c r="BQ6" s="55"/>
      <c r="BR6" s="55"/>
      <c r="BS6" s="55"/>
      <c r="BT6" s="55"/>
      <c r="BU6" s="55"/>
      <c r="BV6" s="55"/>
      <c r="BW6" s="55"/>
      <c r="BX6" s="55"/>
      <c r="BY6" s="55"/>
      <c r="BZ6" s="55"/>
    </row>
    <row r="7" spans="1:78" x14ac:dyDescent="0.35">
      <c r="A7" s="9" t="s">
        <v>397</v>
      </c>
      <c r="B7" t="s">
        <v>400</v>
      </c>
      <c r="C7" t="s">
        <v>399</v>
      </c>
      <c r="D7" t="s">
        <v>3397</v>
      </c>
      <c r="E7" t="s">
        <v>398</v>
      </c>
      <c r="F7" t="s">
        <v>3557</v>
      </c>
      <c r="G7" s="57">
        <v>-19</v>
      </c>
      <c r="H7" s="57">
        <v>-26</v>
      </c>
      <c r="I7" s="57">
        <v>-31</v>
      </c>
      <c r="J7" s="57">
        <v>-38</v>
      </c>
      <c r="K7" s="57">
        <v>-40</v>
      </c>
      <c r="L7" s="57">
        <v>-41</v>
      </c>
      <c r="M7" s="57">
        <v>-41</v>
      </c>
      <c r="N7" s="57">
        <v>-44</v>
      </c>
      <c r="O7" s="57">
        <v>-49</v>
      </c>
      <c r="P7" s="57">
        <v>-47</v>
      </c>
      <c r="Q7" s="57">
        <v>-44</v>
      </c>
      <c r="R7" s="57">
        <v>-42</v>
      </c>
      <c r="S7" s="57">
        <v>-45</v>
      </c>
      <c r="T7" s="57">
        <v>-38</v>
      </c>
      <c r="U7" s="57">
        <v>-36</v>
      </c>
      <c r="V7" s="57">
        <v>-30</v>
      </c>
      <c r="W7" s="57">
        <v>-27</v>
      </c>
      <c r="X7" s="57">
        <v>-24</v>
      </c>
      <c r="Y7" s="57">
        <v>-30</v>
      </c>
      <c r="Z7" s="57">
        <v>-25</v>
      </c>
      <c r="AA7" s="57">
        <v>-21</v>
      </c>
      <c r="AB7" s="57">
        <v>-30</v>
      </c>
      <c r="AC7" s="57">
        <v>-24</v>
      </c>
      <c r="AD7" s="57">
        <v>-22</v>
      </c>
      <c r="AE7" s="57">
        <v>-19</v>
      </c>
      <c r="AF7" s="57">
        <v>-21</v>
      </c>
      <c r="AG7" s="57">
        <v>-21</v>
      </c>
      <c r="AH7" s="57">
        <v>-19</v>
      </c>
      <c r="AI7" s="57">
        <v>-17</v>
      </c>
      <c r="AJ7" s="57">
        <v>-14</v>
      </c>
      <c r="AK7" s="57">
        <v>-13</v>
      </c>
      <c r="AL7" s="57">
        <v>-13</v>
      </c>
      <c r="AM7" s="57">
        <v>-20</v>
      </c>
      <c r="AN7" s="57">
        <v>-21</v>
      </c>
      <c r="AO7" s="57">
        <v>-18</v>
      </c>
      <c r="AP7" s="57">
        <v>-17</v>
      </c>
      <c r="AQ7" s="57">
        <v>-22</v>
      </c>
      <c r="AR7" s="57">
        <v>-20</v>
      </c>
      <c r="AS7" s="57">
        <v>-19</v>
      </c>
      <c r="AT7" s="57">
        <v>-23</v>
      </c>
      <c r="AU7" s="57">
        <v>-20</v>
      </c>
      <c r="AV7" s="57">
        <v>-18</v>
      </c>
      <c r="AW7" s="57">
        <v>-19</v>
      </c>
      <c r="AX7" s="57">
        <v>-17</v>
      </c>
      <c r="AY7" s="57">
        <v>-19</v>
      </c>
      <c r="AZ7" s="57">
        <v>-17</v>
      </c>
      <c r="BA7" s="57">
        <v>-19</v>
      </c>
      <c r="BB7" s="57">
        <v>-17</v>
      </c>
      <c r="BC7" s="57"/>
      <c r="BD7" s="57"/>
      <c r="BE7" s="57"/>
      <c r="BF7" s="57"/>
      <c r="BG7" s="57"/>
      <c r="BH7" s="57"/>
      <c r="BI7" s="57"/>
      <c r="BJ7" s="57"/>
      <c r="BK7" s="57"/>
      <c r="BL7" s="57"/>
      <c r="BM7" s="57"/>
      <c r="BN7" s="57"/>
      <c r="BO7" s="57"/>
      <c r="BP7" s="57"/>
      <c r="BQ7" s="57"/>
      <c r="BR7" s="57"/>
      <c r="BS7" s="57"/>
      <c r="BT7" s="57"/>
      <c r="BU7" s="57"/>
      <c r="BV7" s="57"/>
      <c r="BW7" s="57"/>
      <c r="BX7" s="57"/>
      <c r="BY7" s="57"/>
      <c r="BZ7" s="57"/>
    </row>
    <row r="8" spans="1:78" x14ac:dyDescent="0.35">
      <c r="A8" t="s">
        <v>381</v>
      </c>
      <c r="B8" t="s">
        <v>382</v>
      </c>
      <c r="C8" t="s">
        <v>375</v>
      </c>
      <c r="D8" t="s">
        <v>3397</v>
      </c>
      <c r="E8" t="s">
        <v>3559</v>
      </c>
      <c r="F8" t="s">
        <v>3558</v>
      </c>
      <c r="G8" s="55">
        <v>2.8363224065336397</v>
      </c>
      <c r="H8" s="55">
        <v>5.2089560005897821</v>
      </c>
      <c r="I8" s="55">
        <v>6.7476392409386543</v>
      </c>
      <c r="J8" s="55">
        <v>8.4795826423077418</v>
      </c>
      <c r="K8" s="55">
        <v>6.9106046379370092</v>
      </c>
      <c r="L8" s="55">
        <v>5.2615803045712868</v>
      </c>
      <c r="M8" s="55">
        <v>3.177897798913853</v>
      </c>
      <c r="N8" s="55">
        <v>1.7056921793680671</v>
      </c>
      <c r="O8" s="55">
        <v>1.2481515433072277</v>
      </c>
      <c r="P8" s="55">
        <v>0.93647531691364971</v>
      </c>
      <c r="Q8" s="55">
        <v>0.81313397530281106</v>
      </c>
      <c r="R8" s="55">
        <v>0.9038028080579501</v>
      </c>
      <c r="S8" s="55">
        <v>1.1095904802513394</v>
      </c>
      <c r="T8" s="55">
        <v>0.81422184630256167</v>
      </c>
      <c r="U8" s="55">
        <v>0.48442807797446341</v>
      </c>
      <c r="V8" s="55">
        <v>0.25926659170083366</v>
      </c>
      <c r="W8" s="55">
        <v>0.25946768897981043</v>
      </c>
      <c r="X8" s="55">
        <v>0.17540976080836201</v>
      </c>
      <c r="Y8" s="55">
        <v>0.21381379040695436</v>
      </c>
      <c r="Z8" s="55">
        <v>0.2506293473810457</v>
      </c>
      <c r="AA8" s="55">
        <v>0.22404589958039556</v>
      </c>
      <c r="AB8" s="55">
        <v>0.1810130465754225</v>
      </c>
      <c r="AC8" s="55">
        <v>0.10232108139750974</v>
      </c>
      <c r="AD8" s="55">
        <v>0.1273027524664776</v>
      </c>
      <c r="AE8" s="55">
        <v>9.3833165903213209E-2</v>
      </c>
      <c r="AF8" s="55">
        <v>0.11566429907736599</v>
      </c>
      <c r="AG8" s="55">
        <v>7.9681085598287238E-2</v>
      </c>
      <c r="AH8" s="55">
        <v>4.7911584389118689E-2</v>
      </c>
      <c r="AI8" s="55">
        <v>6.6722419933586519E-2</v>
      </c>
      <c r="AJ8" s="55">
        <v>5.5573821177400173E-2</v>
      </c>
      <c r="AK8" s="55">
        <v>4.1592543353491385E-2</v>
      </c>
      <c r="AL8" s="55">
        <v>5.5131434108860677E-2</v>
      </c>
      <c r="AM8" s="55">
        <v>2.9811335687927265E-2</v>
      </c>
      <c r="AN8" s="55">
        <v>3.6625895715465262E-2</v>
      </c>
      <c r="AO8" s="55">
        <v>6.0905335959122731E-2</v>
      </c>
      <c r="AP8" s="55">
        <v>5.6042943329242423E-2</v>
      </c>
      <c r="AQ8" s="55">
        <v>5.3834115597157783E-2</v>
      </c>
      <c r="AR8" s="55">
        <v>-1.4913486182893232E-2</v>
      </c>
      <c r="AS8" s="55">
        <v>-7.5474671640783586E-2</v>
      </c>
      <c r="AT8" s="55">
        <v>5.868852947975145E-2</v>
      </c>
      <c r="AU8" s="55">
        <v>3.9394558450682737E-3</v>
      </c>
      <c r="AV8" s="55">
        <v>-9.8499003223830872E-3</v>
      </c>
      <c r="AW8" s="55">
        <v>8.5458786497794037E-5</v>
      </c>
      <c r="AX8" s="55">
        <v>8.2506967171360746E-3</v>
      </c>
      <c r="AY8" s="55">
        <v>8.4385272905460607E-3</v>
      </c>
      <c r="AZ8" s="55">
        <v>2.0917820501678897E-2</v>
      </c>
      <c r="BA8" s="55">
        <v>2.0520965692503168E-2</v>
      </c>
      <c r="BB8" s="55">
        <v>1.6080532700861738E-2</v>
      </c>
      <c r="BC8" s="55"/>
      <c r="BD8" s="55"/>
      <c r="BE8" s="55"/>
      <c r="BF8" s="55"/>
      <c r="BG8" s="55"/>
      <c r="BH8" s="55"/>
      <c r="BI8" s="55"/>
      <c r="BJ8" s="55"/>
      <c r="BK8" s="55"/>
      <c r="BL8" s="55"/>
      <c r="BM8" s="55"/>
      <c r="BN8" s="55"/>
      <c r="BO8" s="55"/>
      <c r="BP8" s="55"/>
      <c r="BQ8" s="55"/>
      <c r="BR8" s="55"/>
      <c r="BS8" s="55"/>
      <c r="BT8" s="55"/>
      <c r="BU8" s="55"/>
      <c r="BV8" s="55"/>
      <c r="BW8" s="55"/>
      <c r="BX8" s="55"/>
      <c r="BY8" s="55"/>
      <c r="BZ8" s="55"/>
    </row>
    <row r="9" spans="1:78" x14ac:dyDescent="0.35">
      <c r="A9" t="s">
        <v>383</v>
      </c>
      <c r="B9" t="s">
        <v>384</v>
      </c>
      <c r="C9" t="s">
        <v>375</v>
      </c>
      <c r="D9" t="s">
        <v>3397</v>
      </c>
      <c r="E9" t="s">
        <v>3559</v>
      </c>
      <c r="F9" t="s">
        <v>3558</v>
      </c>
      <c r="G9" s="55">
        <v>0.18401578161654933</v>
      </c>
      <c r="H9" s="55">
        <v>5.6050757074461943E-2</v>
      </c>
      <c r="I9" s="55">
        <v>4.4931622269751781E-2</v>
      </c>
      <c r="J9" s="55">
        <v>-3.1344705912653814E-2</v>
      </c>
      <c r="K9" s="55">
        <v>-2.6689361702127656E-2</v>
      </c>
      <c r="L9" s="55">
        <v>1.3470317578944568E-2</v>
      </c>
      <c r="M9" s="55">
        <v>-4.5974320961966963E-2</v>
      </c>
      <c r="N9" s="55">
        <v>-7.2098654708520171E-2</v>
      </c>
      <c r="O9" s="55">
        <v>-5.4051499712172157E-2</v>
      </c>
      <c r="P9" s="55">
        <v>-0.1387346395054706</v>
      </c>
      <c r="Q9" s="55">
        <v>-0.14267997489764817</v>
      </c>
      <c r="R9" s="55">
        <v>-0.14181369311570269</v>
      </c>
      <c r="S9" s="55">
        <v>-0.11206174518403778</v>
      </c>
      <c r="T9" s="55">
        <v>-6.0484316833142933E-2</v>
      </c>
      <c r="U9" s="55">
        <v>-9.4527748918420182E-2</v>
      </c>
      <c r="V9" s="55">
        <v>-7.3731697805509255E-2</v>
      </c>
      <c r="W9" s="55">
        <v>-4.6063446539120756E-2</v>
      </c>
      <c r="X9" s="55">
        <v>-3.0651681400204467E-3</v>
      </c>
      <c r="Y9" s="55">
        <v>4.4009668859728901E-2</v>
      </c>
      <c r="Z9" s="55">
        <v>0.13226239839166443</v>
      </c>
      <c r="AA9" s="55">
        <v>7.5587204127232077E-2</v>
      </c>
      <c r="AB9" s="55">
        <v>0.1579802578985785</v>
      </c>
      <c r="AC9" s="55">
        <v>0.15015598584798795</v>
      </c>
      <c r="AD9" s="55">
        <v>0.17454718692453564</v>
      </c>
      <c r="AE9" s="55">
        <v>0.20459662859808916</v>
      </c>
      <c r="AF9" s="55">
        <v>0.22365633581796771</v>
      </c>
      <c r="AG9" s="55">
        <v>0.20007535149761105</v>
      </c>
      <c r="AH9" s="55">
        <v>0.11120573347749962</v>
      </c>
      <c r="AI9" s="55">
        <v>0.11904194470924701</v>
      </c>
      <c r="AJ9" s="55">
        <v>9.6916495855984261E-2</v>
      </c>
      <c r="AK9" s="55">
        <v>8.7015937399357521E-2</v>
      </c>
      <c r="AL9" s="55">
        <v>0.10989798967092067</v>
      </c>
      <c r="AM9" s="55">
        <v>4.7804424928221678E-2</v>
      </c>
      <c r="AN9" s="55">
        <v>5.5033204517315193E-2</v>
      </c>
      <c r="AO9" s="55">
        <v>5.4695609349547203E-2</v>
      </c>
      <c r="AP9" s="55">
        <v>3.4429771534207454E-2</v>
      </c>
      <c r="AQ9" s="55">
        <v>4.748833841335065E-3</v>
      </c>
      <c r="AR9" s="55">
        <v>-3.2052515148600524E-2</v>
      </c>
      <c r="AS9" s="55">
        <v>2.0905873622922844E-3</v>
      </c>
      <c r="AT9" s="55">
        <v>7.7765626749102257E-2</v>
      </c>
      <c r="AU9" s="55">
        <v>7.1361286993275153E-2</v>
      </c>
      <c r="AV9" s="55">
        <v>1.8718771580614968E-2</v>
      </c>
      <c r="AW9" s="55">
        <v>4.4817590724192113E-2</v>
      </c>
      <c r="AX9" s="55">
        <v>-4.1609303255677466E-3</v>
      </c>
      <c r="AY9" s="55">
        <v>-2.1276424271242211E-2</v>
      </c>
      <c r="AZ9" s="55">
        <v>-4.8094225421233434E-2</v>
      </c>
      <c r="BA9" s="55">
        <v>-5.8475331168644784E-3</v>
      </c>
      <c r="BB9" s="55">
        <v>6.7562982121447401E-3</v>
      </c>
      <c r="BC9" s="55"/>
      <c r="BD9" s="55"/>
      <c r="BE9" s="55"/>
      <c r="BF9" s="55"/>
      <c r="BG9" s="55"/>
      <c r="BH9" s="55"/>
      <c r="BI9" s="55"/>
      <c r="BJ9" s="55"/>
      <c r="BK9" s="55"/>
      <c r="BL9" s="55"/>
      <c r="BM9" s="55"/>
      <c r="BN9" s="55"/>
      <c r="BO9" s="55"/>
      <c r="BP9" s="55"/>
      <c r="BQ9" s="55"/>
      <c r="BR9" s="55"/>
      <c r="BS9" s="55"/>
      <c r="BT9" s="55"/>
      <c r="BU9" s="55"/>
      <c r="BV9" s="55"/>
      <c r="BW9" s="55"/>
      <c r="BX9" s="55"/>
      <c r="BY9" s="55"/>
      <c r="BZ9" s="55"/>
    </row>
    <row r="11" spans="1:78" s="73" customFormat="1" x14ac:dyDescent="0.35"/>
    <row r="12" spans="1:78" x14ac:dyDescent="0.35">
      <c r="G12" s="53">
        <v>44562</v>
      </c>
      <c r="H12" s="53">
        <v>44593</v>
      </c>
      <c r="I12" s="53">
        <v>44621</v>
      </c>
      <c r="J12" s="53">
        <v>44652</v>
      </c>
      <c r="K12" s="53">
        <v>44682</v>
      </c>
      <c r="L12" s="53">
        <v>44713</v>
      </c>
      <c r="M12" s="53">
        <v>44743</v>
      </c>
      <c r="N12" s="53">
        <v>44774</v>
      </c>
      <c r="O12" s="53">
        <v>44805</v>
      </c>
      <c r="P12" s="53">
        <v>44835</v>
      </c>
      <c r="Q12" s="53">
        <v>44866</v>
      </c>
      <c r="R12" s="53">
        <v>44896</v>
      </c>
      <c r="S12" s="53">
        <v>44927</v>
      </c>
      <c r="T12" s="53">
        <v>44958</v>
      </c>
      <c r="U12" s="53">
        <v>44986</v>
      </c>
      <c r="V12" s="53">
        <v>45017</v>
      </c>
      <c r="W12" s="53">
        <v>45047</v>
      </c>
      <c r="X12" s="53">
        <v>45078</v>
      </c>
      <c r="Y12" s="53">
        <v>45108</v>
      </c>
      <c r="Z12" s="53">
        <v>45139</v>
      </c>
      <c r="AA12" s="53">
        <v>45170</v>
      </c>
      <c r="AB12" s="53">
        <v>45200</v>
      </c>
      <c r="AC12" s="53">
        <v>45231</v>
      </c>
      <c r="AD12" s="53">
        <v>45261</v>
      </c>
      <c r="AE12" s="53">
        <v>45292</v>
      </c>
      <c r="AF12" s="53">
        <v>45323</v>
      </c>
      <c r="AG12" s="53">
        <v>45352</v>
      </c>
      <c r="AH12" s="53">
        <v>45383</v>
      </c>
      <c r="AI12" s="53">
        <v>45413</v>
      </c>
      <c r="AJ12" s="53">
        <v>45444</v>
      </c>
      <c r="AK12" s="53">
        <v>45474</v>
      </c>
      <c r="AL12" s="53">
        <v>45505</v>
      </c>
      <c r="AM12" s="53">
        <v>45536</v>
      </c>
      <c r="AN12" s="53">
        <v>45566</v>
      </c>
      <c r="AO12" s="53">
        <v>45597</v>
      </c>
      <c r="AP12" s="53">
        <v>45627</v>
      </c>
      <c r="AQ12" s="53">
        <v>45658</v>
      </c>
      <c r="AR12" s="53">
        <v>45689</v>
      </c>
      <c r="AS12" s="53">
        <v>45717</v>
      </c>
      <c r="AT12" s="53">
        <v>45748</v>
      </c>
      <c r="AU12" s="53">
        <v>45778</v>
      </c>
      <c r="AV12" s="53">
        <v>45809</v>
      </c>
      <c r="AW12" s="53">
        <v>45839</v>
      </c>
      <c r="AX12" s="53">
        <v>45870</v>
      </c>
      <c r="AY12" s="53">
        <v>45901</v>
      </c>
      <c r="AZ12" s="53">
        <v>45931</v>
      </c>
      <c r="BA12" s="53">
        <v>45962</v>
      </c>
      <c r="BB12" s="53">
        <v>45992</v>
      </c>
    </row>
    <row r="13" spans="1:78" x14ac:dyDescent="0.35">
      <c r="A13" s="3" t="s">
        <v>3068</v>
      </c>
    </row>
    <row r="14" spans="1:78" x14ac:dyDescent="0.35">
      <c r="A14" s="73" t="s">
        <v>1838</v>
      </c>
      <c r="G14" s="74" cm="1">
        <f t="array" ref="G14:BA15">TRANSPOSE(Seasonality!FK4:FL50)</f>
        <v>1.7860476529813418</v>
      </c>
      <c r="H14" s="74">
        <v>1.1779446530162951</v>
      </c>
      <c r="I14" s="74">
        <v>1.8551528662371588</v>
      </c>
      <c r="J14" s="74">
        <v>1.3179926530943602</v>
      </c>
      <c r="K14" s="74">
        <v>1.6531156128632241</v>
      </c>
      <c r="L14" s="74">
        <v>1.2011507203763265</v>
      </c>
      <c r="M14" s="74">
        <v>0.5013067145601724</v>
      </c>
      <c r="N14" s="74">
        <v>0.44698352660415619</v>
      </c>
      <c r="O14" s="74">
        <v>0.52864453810650647</v>
      </c>
      <c r="P14" s="74">
        <v>0.17969858724904225</v>
      </c>
      <c r="Q14" s="74">
        <v>1.0499693643329027</v>
      </c>
      <c r="R14" s="74">
        <v>1.21111935709728</v>
      </c>
      <c r="S14" s="74">
        <v>1.0684474836124811</v>
      </c>
      <c r="T14" s="74">
        <v>0.65596043267720749</v>
      </c>
      <c r="U14" s="74">
        <v>0.84404189479013292</v>
      </c>
      <c r="V14" s="74">
        <v>0.72031318753247886</v>
      </c>
      <c r="W14" s="74">
        <v>0.44868351053461186</v>
      </c>
      <c r="X14" s="74">
        <v>0.51924334719670251</v>
      </c>
      <c r="Y14" s="74">
        <v>0.50787187052671467</v>
      </c>
      <c r="Z14" s="74">
        <v>0.41561311623067221</v>
      </c>
      <c r="AA14" s="74">
        <v>0.97000560236103928</v>
      </c>
      <c r="AB14" s="74">
        <v>0.36993063850058405</v>
      </c>
      <c r="AC14" s="74">
        <v>2.4766023976782361E-2</v>
      </c>
      <c r="AD14" s="74">
        <v>-0.14066907455844241</v>
      </c>
      <c r="AE14" s="74">
        <v>0.32423064978724214</v>
      </c>
      <c r="AF14" s="74">
        <v>-0.70280588380772868</v>
      </c>
      <c r="AG14" s="74">
        <v>-0.64986736992761984</v>
      </c>
      <c r="AH14" s="74">
        <v>-0.60127215086434271</v>
      </c>
      <c r="AI14" s="74">
        <v>-0.18256962450197178</v>
      </c>
      <c r="AJ14" s="74">
        <v>-0.58825200471355854</v>
      </c>
      <c r="AK14" s="74">
        <v>-0.11626667306286524</v>
      </c>
      <c r="AL14" s="74">
        <v>-0.16886680368406989</v>
      </c>
      <c r="AM14" s="74">
        <v>-0.86506903530032864</v>
      </c>
      <c r="AN14" s="74">
        <v>-0.30437131136550893</v>
      </c>
      <c r="AO14" s="74">
        <v>-1.0773976010313693</v>
      </c>
      <c r="AP14" s="74">
        <v>-1.4046714386739132</v>
      </c>
      <c r="AQ14" s="74">
        <v>-1.6827167191288308</v>
      </c>
      <c r="AR14" s="74">
        <v>-0.60720636813513518</v>
      </c>
      <c r="AS14" s="74">
        <v>-0.85667738386975822</v>
      </c>
      <c r="AT14" s="74">
        <v>-1.663946715433092</v>
      </c>
      <c r="AU14" s="74">
        <v>-1.9441352568522363</v>
      </c>
      <c r="AV14" s="74">
        <v>-1.0755342461000741</v>
      </c>
      <c r="AW14" s="74">
        <v>-1.7111466981986112</v>
      </c>
      <c r="AX14" s="74">
        <v>-2.2952838724257782</v>
      </c>
      <c r="AY14" s="74">
        <v>-3.2810520177907492</v>
      </c>
      <c r="AZ14" s="74">
        <v>-2.7303533502839445</v>
      </c>
      <c r="BA14" s="74">
        <v>-3.2457647675228261</v>
      </c>
    </row>
    <row r="15" spans="1:78" x14ac:dyDescent="0.35">
      <c r="A15" s="73" t="s">
        <v>1839</v>
      </c>
      <c r="G15" s="74">
        <v>-0.98232359391521096</v>
      </c>
      <c r="H15" s="74">
        <v>-1.2709829204708856</v>
      </c>
      <c r="I15" s="74">
        <v>-1.2287613060801392</v>
      </c>
      <c r="J15" s="74">
        <v>-0.33224052105008878</v>
      </c>
      <c r="K15" s="74">
        <v>-2.6360866766264541</v>
      </c>
      <c r="L15" s="74">
        <v>-2.2896693768269634</v>
      </c>
      <c r="M15" s="74">
        <v>-0.93291408799670117</v>
      </c>
      <c r="N15" s="74">
        <v>-0.24095926084594668</v>
      </c>
      <c r="O15" s="74">
        <v>-0.40351467907474087</v>
      </c>
      <c r="P15" s="74">
        <v>-0.2659813501401701</v>
      </c>
      <c r="Q15" s="74">
        <v>-0.95357010851147384</v>
      </c>
      <c r="R15" s="74">
        <v>-0.55739084415843465</v>
      </c>
      <c r="S15" s="74">
        <v>0.21335098249759499</v>
      </c>
      <c r="T15" s="74">
        <v>-0.50405070529514773</v>
      </c>
      <c r="U15" s="74">
        <v>-0.13025545230799263</v>
      </c>
      <c r="V15" s="74">
        <v>-1.0412011212561523E-2</v>
      </c>
      <c r="W15" s="74">
        <v>0.16292888867392674</v>
      </c>
      <c r="X15" s="74">
        <v>-0.52354165414475307</v>
      </c>
      <c r="Y15" s="74">
        <v>-0.36233721584487433</v>
      </c>
      <c r="Z15" s="74">
        <v>-0.42344072741258465</v>
      </c>
      <c r="AA15" s="74">
        <v>0.26715332527832453</v>
      </c>
      <c r="AB15" s="74">
        <v>-0.42267879100694178</v>
      </c>
      <c r="AC15" s="74">
        <v>0.48271138022669946</v>
      </c>
      <c r="AD15" s="74">
        <v>0.31207049865626041</v>
      </c>
      <c r="AE15" s="74">
        <v>6.1906956552892134E-2</v>
      </c>
      <c r="AF15" s="74">
        <v>-0.27943286508069903</v>
      </c>
      <c r="AG15" s="74">
        <v>0.78273972023893468</v>
      </c>
      <c r="AH15" s="74">
        <v>-5.8396870811597258E-2</v>
      </c>
      <c r="AI15" s="74">
        <v>0.39100955236565116</v>
      </c>
      <c r="AJ15" s="74">
        <v>1.231249114826162</v>
      </c>
      <c r="AK15" s="74">
        <v>0.53673314986911058</v>
      </c>
      <c r="AL15" s="74">
        <v>-0.23883133038746127</v>
      </c>
      <c r="AM15" s="74">
        <v>-0.189437302517837</v>
      </c>
      <c r="AN15" s="74">
        <v>-0.36654425857829143</v>
      </c>
      <c r="AO15" s="74">
        <v>-0.10883699625226656</v>
      </c>
      <c r="AP15" s="74">
        <v>-0.64733987014839334</v>
      </c>
      <c r="AQ15" s="74">
        <v>-0.70145731929099642</v>
      </c>
      <c r="AR15" s="74">
        <v>-5.9734649688681966E-2</v>
      </c>
      <c r="AS15" s="74">
        <v>-1.5961043528833236</v>
      </c>
      <c r="AT15" s="74">
        <v>-1.1402623824932443</v>
      </c>
      <c r="AU15" s="74">
        <v>-1.2828177147016966</v>
      </c>
      <c r="AV15" s="74">
        <v>-2.4146048395478941</v>
      </c>
      <c r="AW15" s="74">
        <v>-1.3299157755757103</v>
      </c>
      <c r="AX15" s="74">
        <v>-1.9511838110610165</v>
      </c>
      <c r="AY15" s="74">
        <v>-1.2789564793266546</v>
      </c>
      <c r="AZ15" s="74">
        <v>-0.92959511997729183</v>
      </c>
      <c r="BA15" s="74">
        <v>0.5386933843704188</v>
      </c>
    </row>
    <row r="16" spans="1:78" x14ac:dyDescent="0.35">
      <c r="A16" s="73" t="s">
        <v>1840</v>
      </c>
      <c r="G16" s="74" cm="1">
        <f t="array" aca="1" ref="G16:BB17" ca="1">TRANSPOSE(Seasonality!FM4:FN51)</f>
        <v>-1.927384697107501</v>
      </c>
      <c r="H16" s="74">
        <f ca="1"/>
        <v>-1.851850169073505</v>
      </c>
      <c r="I16" s="74">
        <f ca="1"/>
        <v>-1.7004168625658309</v>
      </c>
      <c r="J16" s="74">
        <f ca="1"/>
        <v>-1.9577081924621578</v>
      </c>
      <c r="K16" s="74">
        <f ca="1"/>
        <v>-2.0434714545421664</v>
      </c>
      <c r="L16" s="74">
        <f ca="1"/>
        <v>-1.7577798720019628</v>
      </c>
      <c r="M16" s="74">
        <f ca="1"/>
        <v>-1.5902118412725721</v>
      </c>
      <c r="N16" s="74">
        <f ca="1"/>
        <v>-1.4023031256961302</v>
      </c>
      <c r="O16" s="74">
        <f ca="1"/>
        <v>-1.8177444914501768</v>
      </c>
      <c r="P16" s="74">
        <f ca="1"/>
        <v>-1.2461402070385033</v>
      </c>
      <c r="Q16" s="74">
        <f ca="1"/>
        <v>-1.0744768955796351</v>
      </c>
      <c r="R16" s="74">
        <f ca="1"/>
        <v>-2.2350671155866175</v>
      </c>
      <c r="S16" s="74">
        <f ca="1"/>
        <v>-0.18927755006962316</v>
      </c>
      <c r="T16" s="74">
        <f ca="1"/>
        <v>-0.82545555321231467</v>
      </c>
      <c r="U16" s="74">
        <f ca="1"/>
        <v>-0.90103837574442924</v>
      </c>
      <c r="V16" s="74">
        <f ca="1"/>
        <v>-0.65556167704194523</v>
      </c>
      <c r="W16" s="74">
        <f ca="1"/>
        <v>-0.69510776846571953</v>
      </c>
      <c r="X16" s="74">
        <f ca="1"/>
        <v>-0.20948556785181349</v>
      </c>
      <c r="Y16" s="74">
        <f ca="1"/>
        <v>-0.42436218422042071</v>
      </c>
      <c r="Z16" s="74">
        <f ca="1"/>
        <v>-0.48563780929589861</v>
      </c>
      <c r="AA16" s="74">
        <f ca="1"/>
        <v>-0.20585881237273612</v>
      </c>
      <c r="AB16" s="74">
        <f ca="1"/>
        <v>-0.52111784383968796</v>
      </c>
      <c r="AC16" s="74">
        <f ca="1"/>
        <v>-0.46591179553098921</v>
      </c>
      <c r="AD16" s="74">
        <f ca="1"/>
        <v>-0.23504152754785126</v>
      </c>
      <c r="AE16" s="74">
        <f ca="1"/>
        <v>0.14711696756604367</v>
      </c>
      <c r="AF16" s="74">
        <f ca="1"/>
        <v>-0.24249383811160052</v>
      </c>
      <c r="AG16" s="74">
        <f ca="1"/>
        <v>-0.48432629543369887</v>
      </c>
      <c r="AH16" s="74">
        <f ca="1"/>
        <v>0.17086502238572759</v>
      </c>
      <c r="AI16" s="74">
        <f ca="1"/>
        <v>-0.1225000527688721</v>
      </c>
      <c r="AJ16" s="74">
        <f ca="1"/>
        <v>0.10388257772170301</v>
      </c>
      <c r="AK16" s="74">
        <f ca="1"/>
        <v>0.36876383132432078</v>
      </c>
      <c r="AL16" s="74">
        <f ca="1"/>
        <v>0.5687375513529902</v>
      </c>
      <c r="AM16" s="74">
        <f ca="1"/>
        <v>0.98871285897388395</v>
      </c>
      <c r="AN16" s="74">
        <f ca="1"/>
        <v>1.2307321861595271</v>
      </c>
      <c r="AO16" s="74">
        <f ca="1"/>
        <v>1.2249331717104537</v>
      </c>
      <c r="AP16" s="74">
        <f ca="1"/>
        <v>1.5184273207194772</v>
      </c>
      <c r="AQ16" s="74">
        <f ca="1"/>
        <v>1.1414115989781146</v>
      </c>
      <c r="AR16" s="74">
        <f ca="1"/>
        <v>1.807093352381836</v>
      </c>
      <c r="AS16" s="74">
        <f ca="1"/>
        <v>2.7941445363384494</v>
      </c>
      <c r="AT16" s="74">
        <f ca="1"/>
        <v>1.5032927750493412</v>
      </c>
      <c r="AU16" s="74">
        <f ca="1"/>
        <v>1.9129533716656579</v>
      </c>
      <c r="AV16" s="74">
        <f ca="1"/>
        <v>2.4185751131789313</v>
      </c>
      <c r="AW16" s="74">
        <f ca="1"/>
        <v>2.402271298151025</v>
      </c>
      <c r="AX16" s="74">
        <f ca="1"/>
        <v>2.4464511483847247</v>
      </c>
      <c r="AY16" s="74">
        <f ca="1"/>
        <v>1.4595857569470045</v>
      </c>
      <c r="AZ16" s="74">
        <f ca="1"/>
        <v>1.2873448647412959</v>
      </c>
      <c r="BA16" s="74">
        <f ca="1"/>
        <v>1.4051503863593542</v>
      </c>
      <c r="BB16">
        <f ca="1"/>
        <v>1.409004375320376</v>
      </c>
    </row>
    <row r="17" spans="1:54" x14ac:dyDescent="0.35">
      <c r="A17" s="73" t="s">
        <v>1841</v>
      </c>
      <c r="G17" s="74">
        <f ca="1"/>
        <v>1.3881978890767441</v>
      </c>
      <c r="H17" s="74">
        <f ca="1"/>
        <v>0.28984804294519684</v>
      </c>
      <c r="I17" s="74">
        <f ca="1"/>
        <v>0.65675065981540326</v>
      </c>
      <c r="J17" s="74">
        <f ca="1"/>
        <v>-0.28194884552475752</v>
      </c>
      <c r="K17" s="74">
        <f ca="1"/>
        <v>-0.67146729658713578</v>
      </c>
      <c r="L17" s="74">
        <f ca="1"/>
        <v>-0.3146730689558343</v>
      </c>
      <c r="M17" s="74">
        <f ca="1"/>
        <v>-0.54177793490425441</v>
      </c>
      <c r="N17" s="74">
        <f ca="1"/>
        <v>-0.53564946723920437</v>
      </c>
      <c r="O17" s="74">
        <f ca="1"/>
        <v>-0.94092998673335737</v>
      </c>
      <c r="P17" s="74">
        <f ca="1"/>
        <v>-0.38303663786214048</v>
      </c>
      <c r="Q17" s="74">
        <f ca="1"/>
        <v>5.6636687546887513E-2</v>
      </c>
      <c r="R17" s="74">
        <f ca="1"/>
        <v>-1.7900356098419945</v>
      </c>
      <c r="S17" s="74">
        <f ca="1"/>
        <v>0.69353392240670364</v>
      </c>
      <c r="T17" s="74">
        <f ca="1"/>
        <v>-0.11160481284830887</v>
      </c>
      <c r="U17" s="74">
        <f ca="1"/>
        <v>-0.17424162434747092</v>
      </c>
      <c r="V17" s="74">
        <f ca="1"/>
        <v>-0.37202559336741414</v>
      </c>
      <c r="W17" s="74">
        <f ca="1"/>
        <v>-0.24866452331486291</v>
      </c>
      <c r="X17" s="74">
        <f ca="1"/>
        <v>5.4715235400040856E-2</v>
      </c>
      <c r="Y17" s="74">
        <f ca="1"/>
        <v>-1.2120392136961982E-2</v>
      </c>
      <c r="Z17" s="74">
        <f ca="1"/>
        <v>-3.1896980916380421E-2</v>
      </c>
      <c r="AA17" s="74">
        <f ca="1"/>
        <v>0.12527819582137306</v>
      </c>
      <c r="AB17" s="74">
        <f ca="1"/>
        <v>-0.35759531719548687</v>
      </c>
      <c r="AC17" s="74">
        <f ca="1"/>
        <v>-0.47651866721984537</v>
      </c>
      <c r="AD17" s="74">
        <f ca="1"/>
        <v>-0.78127442025994709</v>
      </c>
      <c r="AE17" s="74">
        <f ca="1"/>
        <v>-5.9821757336472138E-2</v>
      </c>
      <c r="AF17" s="74">
        <f ca="1"/>
        <v>-0.24135526981192965</v>
      </c>
      <c r="AG17" s="74">
        <f ca="1"/>
        <v>-0.66062095094431272</v>
      </c>
      <c r="AH17" s="74">
        <f ca="1"/>
        <v>0.40411359068714692</v>
      </c>
      <c r="AI17" s="74">
        <f ca="1"/>
        <v>-0.20317209885357962</v>
      </c>
      <c r="AJ17" s="74">
        <f ca="1"/>
        <v>-2.2581379428991896E-2</v>
      </c>
      <c r="AK17" s="74">
        <f ca="1"/>
        <v>0.13631753507409389</v>
      </c>
      <c r="AL17" s="74">
        <f ca="1"/>
        <v>0.18555481848865102</v>
      </c>
      <c r="AM17" s="74">
        <f ca="1"/>
        <v>0.3698979814874323</v>
      </c>
      <c r="AN17" s="74">
        <f ca="1"/>
        <v>0.38337193888917831</v>
      </c>
      <c r="AO17" s="74">
        <f ca="1"/>
        <v>3.1102133341738787E-2</v>
      </c>
      <c r="AP17" s="74">
        <f ca="1"/>
        <v>0.91055454117439039</v>
      </c>
      <c r="AQ17" s="74">
        <f ca="1"/>
        <v>-1.5034795988169328E-2</v>
      </c>
      <c r="AR17" s="74">
        <f ca="1"/>
        <v>0.13552554591111546</v>
      </c>
      <c r="AS17" s="74">
        <f ca="1"/>
        <v>1.0872655656372305</v>
      </c>
      <c r="AT17" s="74">
        <f ca="1"/>
        <v>-0.64302377025963864</v>
      </c>
      <c r="AU17" s="74">
        <f ca="1"/>
        <v>-9.9950815925819267E-2</v>
      </c>
      <c r="AV17" s="74">
        <f ca="1"/>
        <v>-2.0954989538326297E-2</v>
      </c>
      <c r="AW17" s="74">
        <f ca="1"/>
        <v>0.22698150430271188</v>
      </c>
      <c r="AX17" s="74">
        <f ca="1"/>
        <v>-5.3016430135379669E-2</v>
      </c>
      <c r="AY17" s="74">
        <f ca="1"/>
        <v>-0.40111669082942941</v>
      </c>
      <c r="AZ17" s="74">
        <f ca="1"/>
        <v>-0.63576060848269</v>
      </c>
      <c r="BA17" s="74">
        <f ca="1"/>
        <v>-0.44081073634895845</v>
      </c>
      <c r="BB17">
        <f ca="1"/>
        <v>-0.61739567495827219</v>
      </c>
    </row>
    <row r="18" spans="1:54" x14ac:dyDescent="0.35">
      <c r="A18" s="3" t="s">
        <v>3069</v>
      </c>
    </row>
    <row r="19" spans="1:54" x14ac:dyDescent="0.35">
      <c r="A19" s="73" t="s">
        <v>3070</v>
      </c>
      <c r="G19" s="74" cm="1">
        <f t="array" ref="G19:BB19">TRANSPOSE(Seasonality!FO4:FO51)</f>
        <v>-14.274435401213472</v>
      </c>
      <c r="H19" s="74">
        <v>-10.452262303364174</v>
      </c>
      <c r="I19" s="74">
        <v>-6.7184515234358653</v>
      </c>
      <c r="J19" s="74">
        <v>-4.0893116989837912</v>
      </c>
      <c r="K19" s="74">
        <v>-2.8591725844454317</v>
      </c>
      <c r="L19" s="74">
        <v>-2.7881049074697692</v>
      </c>
      <c r="M19" s="74">
        <v>-3.3276305275448408</v>
      </c>
      <c r="N19" s="74">
        <v>-3.1654322998448134</v>
      </c>
      <c r="O19" s="74">
        <v>-3.2447572775490383</v>
      </c>
      <c r="P19" s="74">
        <v>-3.144335058929844</v>
      </c>
      <c r="Q19" s="74">
        <v>-2.6957545036496473</v>
      </c>
      <c r="R19" s="74">
        <v>-2.9813130518603108</v>
      </c>
      <c r="S19" s="74">
        <v>-1.4471414544610233</v>
      </c>
      <c r="T19" s="74">
        <v>-1.7883095381217258</v>
      </c>
      <c r="U19" s="74">
        <v>-1.3998794042004741</v>
      </c>
      <c r="V19" s="74">
        <v>-1.2401832322320843</v>
      </c>
      <c r="W19" s="74">
        <v>-1.0404497473530028</v>
      </c>
      <c r="X19" s="74">
        <v>-0.70337273473822759</v>
      </c>
      <c r="Y19" s="74">
        <v>-0.69848882459165273</v>
      </c>
      <c r="Z19" s="74">
        <v>-0.63970765342969171</v>
      </c>
      <c r="AA19" s="74">
        <v>-6.7396157890672687E-2</v>
      </c>
      <c r="AB19" s="74">
        <v>-1.4643107204598854E-2</v>
      </c>
      <c r="AC19" s="74">
        <v>0.32572116446547195</v>
      </c>
      <c r="AD19" s="74">
        <v>0.56900917605665913</v>
      </c>
      <c r="AE19" s="74">
        <v>-6.6735517897295676E-2</v>
      </c>
      <c r="AF19" s="74">
        <v>9.5944178707266042E-2</v>
      </c>
      <c r="AG19" s="74">
        <v>0.46526505353706993</v>
      </c>
      <c r="AH19" s="74">
        <v>0.39094099197372134</v>
      </c>
      <c r="AI19" s="74">
        <v>0.76012543387204423</v>
      </c>
      <c r="AJ19" s="74">
        <v>0.62130051898107785</v>
      </c>
      <c r="AK19" s="74">
        <v>0.26198690541106562</v>
      </c>
      <c r="AL19" s="74">
        <v>0.80701403713746966</v>
      </c>
      <c r="AM19" s="74">
        <v>1.0840972462558749</v>
      </c>
      <c r="AN19" s="74">
        <v>1.4732022551821284</v>
      </c>
      <c r="AO19" s="74">
        <v>0.99405592541437593</v>
      </c>
      <c r="AP19" s="74">
        <v>1.3122022896745456</v>
      </c>
      <c r="AQ19" s="74">
        <v>0.82353485063029508</v>
      </c>
      <c r="AR19" s="74">
        <v>1.5195257057305835</v>
      </c>
      <c r="AS19" s="74">
        <v>1.2565212883279189</v>
      </c>
      <c r="AT19" s="74">
        <v>1.3786769626895587</v>
      </c>
      <c r="AU19" s="74">
        <v>1.4163006034895296</v>
      </c>
      <c r="AV19" s="74">
        <v>0.96559377984546446</v>
      </c>
      <c r="AW19" s="74">
        <v>1.1220939670130401</v>
      </c>
      <c r="AX19" s="74">
        <v>1.4027825989443838</v>
      </c>
      <c r="AY19" s="74">
        <v>1.4608880535695532</v>
      </c>
      <c r="AZ19" s="74">
        <v>2.3393393974336156</v>
      </c>
      <c r="BA19" s="74">
        <v>1.9894946014502151</v>
      </c>
      <c r="BB19" s="4">
        <v>2.5379339721289691</v>
      </c>
    </row>
    <row r="20" spans="1:54" x14ac:dyDescent="0.35">
      <c r="A20" s="73" t="s">
        <v>3071</v>
      </c>
      <c r="G20" s="74" cm="1">
        <f t="array" aca="1" ref="G20:BB20" ca="1">TRANSPOSE(Seasonality!FP4:FP51)</f>
        <v>-2.2688657871528286</v>
      </c>
      <c r="H20" s="74">
        <f ca="1"/>
        <v>-2.2121862325150703</v>
      </c>
      <c r="I20" s="74">
        <f ca="1"/>
        <v>-1.7266879059142504</v>
      </c>
      <c r="J20" s="74">
        <f ca="1"/>
        <v>-1.7448106011904403</v>
      </c>
      <c r="K20" s="74">
        <f ca="1"/>
        <v>-1.9857963159647949</v>
      </c>
      <c r="L20" s="74">
        <f ca="1"/>
        <v>-1.7676299877689439</v>
      </c>
      <c r="M20" s="74">
        <f ca="1"/>
        <v>-1.7765835339037599</v>
      </c>
      <c r="N20" s="74">
        <f ca="1"/>
        <v>-1.2529209046148</v>
      </c>
      <c r="O20" s="74">
        <f ca="1"/>
        <v>-1.9334126780565806</v>
      </c>
      <c r="P20" s="74">
        <f ca="1"/>
        <v>-1.1496391582363976</v>
      </c>
      <c r="Q20" s="74">
        <f ca="1"/>
        <v>-0.6083992267884839</v>
      </c>
      <c r="R20" s="74">
        <f ca="1"/>
        <v>-2.4532030233415907</v>
      </c>
      <c r="S20" s="74">
        <f ca="1"/>
        <v>0.38531174167532656</v>
      </c>
      <c r="T20" s="74">
        <f ca="1"/>
        <v>-0.46809341060223536</v>
      </c>
      <c r="U20" s="74">
        <f ca="1"/>
        <v>-1.1153434982837518</v>
      </c>
      <c r="V20" s="74">
        <f ca="1"/>
        <v>-0.50722457102954521</v>
      </c>
      <c r="W20" s="74">
        <f ca="1"/>
        <v>-0.20241499809805125</v>
      </c>
      <c r="X20" s="74">
        <f ca="1"/>
        <v>0.39579099229537013</v>
      </c>
      <c r="Y20" s="74">
        <f ca="1"/>
        <v>-1.7931366932649351E-2</v>
      </c>
      <c r="Z20" s="74">
        <f ca="1"/>
        <v>0.10131815530889764</v>
      </c>
      <c r="AA20" s="74">
        <f ca="1"/>
        <v>0.26744774369765545</v>
      </c>
      <c r="AB20" s="74">
        <f ca="1"/>
        <v>-0.29618282137381102</v>
      </c>
      <c r="AC20" s="74">
        <f ca="1"/>
        <v>-0.16459922143481825</v>
      </c>
      <c r="AD20" s="74">
        <f ca="1"/>
        <v>0.47715648027676483</v>
      </c>
      <c r="AE20" s="74">
        <f ca="1"/>
        <v>0.62264445444023919</v>
      </c>
      <c r="AF20" s="74">
        <f ca="1"/>
        <v>0.27231811454291366</v>
      </c>
      <c r="AG20" s="74">
        <f ca="1"/>
        <v>-5.8742067319539348E-2</v>
      </c>
      <c r="AH20" s="74">
        <f ca="1"/>
        <v>8.1393989943563172E-2</v>
      </c>
      <c r="AI20" s="74">
        <f ca="1"/>
        <v>-0.10805410094106614</v>
      </c>
      <c r="AJ20" s="74">
        <f ca="1"/>
        <v>-0.25841572923820783</v>
      </c>
      <c r="AK20" s="74">
        <f ca="1"/>
        <v>-0.22507347899394473</v>
      </c>
      <c r="AL20" s="74">
        <f ca="1"/>
        <v>-0.26189759175193389</v>
      </c>
      <c r="AM20" s="74">
        <f ca="1"/>
        <v>0.34274777323510736</v>
      </c>
      <c r="AN20" s="74">
        <f ca="1"/>
        <v>0.46166874001213387</v>
      </c>
      <c r="AO20" s="74">
        <f ca="1"/>
        <v>-0.11638126169531687</v>
      </c>
      <c r="AP20" s="74">
        <f ca="1"/>
        <v>0.17594568703416033</v>
      </c>
      <c r="AQ20" s="74">
        <f ca="1"/>
        <v>-0.81299776929765222</v>
      </c>
      <c r="AR20" s="74">
        <f ca="1"/>
        <v>-0.15509081610539083</v>
      </c>
      <c r="AS20" s="74">
        <f ca="1"/>
        <v>1.294039185936305</v>
      </c>
      <c r="AT20" s="74">
        <f ca="1"/>
        <v>0.31341740360202319</v>
      </c>
      <c r="AU20" s="74">
        <f ca="1"/>
        <v>8.6142462255599656E-3</v>
      </c>
      <c r="AV20" s="74">
        <f ca="1"/>
        <v>0.49506351974873136</v>
      </c>
      <c r="AW20" s="74">
        <f ca="1"/>
        <v>0.51485835400880731</v>
      </c>
      <c r="AX20" s="74">
        <f ca="1"/>
        <v>0.12034899105664534</v>
      </c>
      <c r="AY20" s="74">
        <f ca="1"/>
        <v>0.55280905056934793</v>
      </c>
      <c r="AZ20" s="74">
        <f ca="1"/>
        <v>0.91578488872006181</v>
      </c>
      <c r="BA20" s="74">
        <f ca="1"/>
        <v>0.83447962326653768</v>
      </c>
      <c r="BB20" s="4">
        <f ca="1"/>
        <v>1.6832155517272291</v>
      </c>
    </row>
    <row r="21" spans="1:54" x14ac:dyDescent="0.35">
      <c r="A21" s="73" t="s">
        <v>436</v>
      </c>
      <c r="G21" s="74" cm="1">
        <f t="array" aca="1" ref="G21:BB22" ca="1">TRANSPOSE(Seasonality!FQ4:FR51)</f>
        <v>-9.1534207961731706</v>
      </c>
      <c r="H21" s="74">
        <f ca="1"/>
        <v>-8.0035998563905011</v>
      </c>
      <c r="I21" s="74">
        <f ca="1"/>
        <v>-4.5463243720402531</v>
      </c>
      <c r="J21" s="74">
        <f ca="1"/>
        <v>-5.0036582263309635</v>
      </c>
      <c r="K21" s="74">
        <f ca="1"/>
        <v>-2.6494377679407339</v>
      </c>
      <c r="L21" s="74">
        <f ca="1"/>
        <v>-5.1010895130995459</v>
      </c>
      <c r="M21" s="74">
        <f ca="1"/>
        <v>-3.7659433172281687</v>
      </c>
      <c r="N21" s="74">
        <f ca="1"/>
        <v>-3.1508294838649222</v>
      </c>
      <c r="O21" s="74">
        <f ca="1"/>
        <v>-1.6297172964677973</v>
      </c>
      <c r="P21" s="74">
        <f ca="1"/>
        <v>-1.5323632822853768</v>
      </c>
      <c r="Q21" s="74">
        <f ca="1"/>
        <v>-1.9515694821136615</v>
      </c>
      <c r="R21" s="74">
        <f ca="1"/>
        <v>-0.79066458322417454</v>
      </c>
      <c r="S21" s="74">
        <f ca="1"/>
        <v>-1.0491799451964963</v>
      </c>
      <c r="T21" s="74">
        <f ca="1"/>
        <v>-0.7331831663352979</v>
      </c>
      <c r="U21" s="74">
        <f ca="1"/>
        <v>-1.5369856550432281</v>
      </c>
      <c r="V21" s="74">
        <f ca="1"/>
        <v>-0.12947782464040952</v>
      </c>
      <c r="W21" s="74">
        <f ca="1"/>
        <v>-8.2773969045645379E-2</v>
      </c>
      <c r="X21" s="74">
        <f ca="1"/>
        <v>-0.18384935715259654</v>
      </c>
      <c r="Y21" s="74">
        <f ca="1"/>
        <v>-4.172033549364923E-2</v>
      </c>
      <c r="Z21" s="74">
        <f ca="1"/>
        <v>0.21374059731791925</v>
      </c>
      <c r="AA21" s="74">
        <f ca="1"/>
        <v>-0.3524974727252293</v>
      </c>
      <c r="AB21" s="74">
        <f ca="1"/>
        <v>-0.23953212077851133</v>
      </c>
      <c r="AC21" s="74">
        <f ca="1"/>
        <v>0.39631038243181238</v>
      </c>
      <c r="AD21" s="74">
        <f ca="1"/>
        <v>-0.39057945110463277</v>
      </c>
      <c r="AE21" s="74">
        <f ca="1"/>
        <v>-2.9224898854940617E-3</v>
      </c>
      <c r="AF21" s="74">
        <f ca="1"/>
        <v>0.32395317699370918</v>
      </c>
      <c r="AG21" s="74">
        <f ca="1"/>
        <v>0.62450924159184373</v>
      </c>
      <c r="AH21" s="74">
        <f ca="1"/>
        <v>-0.40114053662114885</v>
      </c>
      <c r="AI21" s="74">
        <f ca="1"/>
        <v>0.39829458097581505</v>
      </c>
      <c r="AJ21" s="74">
        <f ca="1"/>
        <v>-4.3901405549816169E-2</v>
      </c>
      <c r="AK21" s="74">
        <f ca="1"/>
        <v>0.54763146515849459</v>
      </c>
      <c r="AL21" s="74">
        <f ca="1"/>
        <v>0.80126895203376669</v>
      </c>
      <c r="AM21" s="74">
        <f ca="1"/>
        <v>0.1791162433874513</v>
      </c>
      <c r="AN21" s="74">
        <f ca="1"/>
        <v>0.32030589079190436</v>
      </c>
      <c r="AO21" s="74">
        <f ca="1"/>
        <v>0.56895411501317195</v>
      </c>
      <c r="AP21" s="74">
        <f ca="1"/>
        <v>0.86903160479599162</v>
      </c>
      <c r="AQ21" s="74">
        <f ca="1"/>
        <v>0.40443883389896318</v>
      </c>
      <c r="AR21" s="74">
        <f ca="1"/>
        <v>0.55511666280298522</v>
      </c>
      <c r="AS21" s="74">
        <f ca="1"/>
        <v>0.96603437947528081</v>
      </c>
      <c r="AT21" s="74">
        <f ca="1"/>
        <v>0.55980534285523675</v>
      </c>
      <c r="AU21" s="74">
        <f ca="1"/>
        <v>0.27691988187428185</v>
      </c>
      <c r="AV21" s="74">
        <f ca="1"/>
        <v>0.41966862804469984</v>
      </c>
      <c r="AW21" s="74">
        <f ca="1"/>
        <v>1.4295068070853265</v>
      </c>
      <c r="AX21" s="74">
        <f ca="1"/>
        <v>1.4260952218144645</v>
      </c>
      <c r="AY21" s="74">
        <f ca="1"/>
        <v>-2.6483069840846785</v>
      </c>
      <c r="AZ21" s="74">
        <f ca="1"/>
        <v>7.297101094133103E-2</v>
      </c>
      <c r="BA21" s="74">
        <f ca="1"/>
        <v>0.90930110154606303</v>
      </c>
      <c r="BB21" s="4">
        <f ca="1"/>
        <v>1.2033042954226894</v>
      </c>
    </row>
    <row r="22" spans="1:54" x14ac:dyDescent="0.35">
      <c r="A22" s="73" t="s">
        <v>3072</v>
      </c>
      <c r="G22" s="74">
        <f ca="1"/>
        <v>-9.1086426053078497</v>
      </c>
      <c r="H22" s="74">
        <f ca="1"/>
        <v>-6.3033488224769769</v>
      </c>
      <c r="I22" s="74">
        <f ca="1"/>
        <v>-4.9155954433044879</v>
      </c>
      <c r="J22" s="74">
        <f ca="1"/>
        <v>-5.101583392682068</v>
      </c>
      <c r="K22" s="74">
        <f ca="1"/>
        <v>-2.9027393137103048</v>
      </c>
      <c r="L22" s="74">
        <f ca="1"/>
        <v>-2.3462687256379322</v>
      </c>
      <c r="M22" s="74">
        <f ca="1"/>
        <v>-3.711565119414983</v>
      </c>
      <c r="N22" s="74">
        <f ca="1"/>
        <v>-3.1096984422028497</v>
      </c>
      <c r="O22" s="74">
        <f ca="1"/>
        <v>-2.436491150709668</v>
      </c>
      <c r="P22" s="74">
        <f ca="1"/>
        <v>-1.3596616884364479</v>
      </c>
      <c r="Q22" s="74">
        <f ca="1"/>
        <v>-0.68681335046815617</v>
      </c>
      <c r="R22" s="74">
        <f ca="1"/>
        <v>-2.298221046353389</v>
      </c>
      <c r="S22" s="74">
        <f ca="1"/>
        <v>-0.56722625277963068</v>
      </c>
      <c r="T22" s="74">
        <f ca="1"/>
        <v>-0.81210233400954501</v>
      </c>
      <c r="U22" s="74">
        <f ca="1"/>
        <v>-1.1795832800969894</v>
      </c>
      <c r="V22" s="74">
        <f ca="1"/>
        <v>-0.41616442360289702</v>
      </c>
      <c r="W22" s="74">
        <f ca="1"/>
        <v>-0.52744642078295434</v>
      </c>
      <c r="X22" s="74">
        <f ca="1"/>
        <v>-0.42462054293340923</v>
      </c>
      <c r="Y22" s="74">
        <f ca="1"/>
        <v>-0.17798792843501299</v>
      </c>
      <c r="Z22" s="74">
        <f ca="1"/>
        <v>0.5268202699262573</v>
      </c>
      <c r="AA22" s="74">
        <f ca="1"/>
        <v>0.37874407451207504</v>
      </c>
      <c r="AB22" s="74">
        <f ca="1"/>
        <v>0.60732930627041293</v>
      </c>
      <c r="AC22" s="74">
        <f ca="1"/>
        <v>0.7637623305775878</v>
      </c>
      <c r="AD22" s="74">
        <f ca="1"/>
        <v>0.89215321245010104</v>
      </c>
      <c r="AE22" s="74">
        <f ca="1"/>
        <v>0.46242232082331142</v>
      </c>
      <c r="AF22" s="74">
        <f ca="1"/>
        <v>0.97499502705392138</v>
      </c>
      <c r="AG22" s="74">
        <f ca="1"/>
        <v>1.0711498612288977</v>
      </c>
      <c r="AH22" s="74">
        <f ca="1"/>
        <v>0.68331566618435402</v>
      </c>
      <c r="AI22" s="74">
        <f ca="1"/>
        <v>0.41751546555944508</v>
      </c>
      <c r="AJ22" s="74">
        <f ca="1"/>
        <v>0.28602520690693667</v>
      </c>
      <c r="AK22" s="74">
        <f ca="1"/>
        <v>0.71940701883028702</v>
      </c>
      <c r="AL22" s="74">
        <f ca="1"/>
        <v>0.13319628891903265</v>
      </c>
      <c r="AM22" s="74">
        <f ca="1"/>
        <v>-0.5187915107090536</v>
      </c>
      <c r="AN22" s="74">
        <f ca="1"/>
        <v>-1.1229536863655125</v>
      </c>
      <c r="AO22" s="74">
        <f ca="1"/>
        <v>-1.9079333654828832</v>
      </c>
      <c r="AP22" s="74">
        <f ca="1"/>
        <v>-0.34582548311614342</v>
      </c>
      <c r="AQ22" s="74">
        <f ca="1"/>
        <v>-1.7129048141305854</v>
      </c>
      <c r="AR22" s="74">
        <f ca="1"/>
        <v>-1.5285100043372835</v>
      </c>
      <c r="AS22" s="74">
        <f ca="1"/>
        <v>-0.89266211105718618</v>
      </c>
      <c r="AT22" s="74">
        <f ca="1"/>
        <v>-1.9688232660779659</v>
      </c>
      <c r="AU22" s="74">
        <f ca="1"/>
        <v>-1.3679524006269319</v>
      </c>
      <c r="AV22" s="74">
        <f ca="1"/>
        <v>-1.409993504371283</v>
      </c>
      <c r="AW22" s="74">
        <f ca="1"/>
        <v>-1.2099339374611568</v>
      </c>
      <c r="AX22" s="74">
        <f ca="1"/>
        <v>-1.2706503172550925</v>
      </c>
      <c r="AY22" s="74">
        <f ca="1"/>
        <v>-1.3473262300705791</v>
      </c>
      <c r="AZ22" s="74">
        <f ca="1"/>
        <v>-2.8875981863923026</v>
      </c>
      <c r="BA22" s="74">
        <f ca="1"/>
        <v>-1.6153287704711627</v>
      </c>
      <c r="BB22" s="4">
        <f ca="1"/>
        <v>-0.37011672750732483</v>
      </c>
    </row>
    <row r="23" spans="1:54" x14ac:dyDescent="0.35">
      <c r="A23" s="3" t="s">
        <v>446</v>
      </c>
    </row>
    <row r="24" spans="1:54" x14ac:dyDescent="0.35">
      <c r="A24" s="73" t="s">
        <v>3036</v>
      </c>
      <c r="G24" s="4" cm="1">
        <f t="array" ref="G24:BB24">TRANSPOSE('HAVERM (new)'!BE155:BE202)</f>
        <v>1.9949345844545576</v>
      </c>
      <c r="H24" s="4">
        <v>3.3374833768342125</v>
      </c>
      <c r="I24" s="4">
        <v>3.620671283252419</v>
      </c>
      <c r="J24" s="4">
        <v>3.2092135232861123</v>
      </c>
      <c r="K24" s="4">
        <v>3.6335692309421361</v>
      </c>
      <c r="L24" s="4">
        <v>3.1048459763137708</v>
      </c>
      <c r="M24" s="4">
        <v>3.2954445715070642</v>
      </c>
      <c r="N24" s="4">
        <v>3.3313603950738169</v>
      </c>
      <c r="O24" s="4">
        <v>2.8091721006082411</v>
      </c>
      <c r="P24" s="4">
        <v>3.45121209360597</v>
      </c>
      <c r="Q24" s="4">
        <v>2.8829880473863199</v>
      </c>
      <c r="R24" s="4">
        <v>1.5712866103384269</v>
      </c>
      <c r="S24" s="4">
        <v>1.3930965022558581</v>
      </c>
      <c r="T24" s="4">
        <v>1.4066251737611744</v>
      </c>
      <c r="U24" s="4">
        <v>1.4165112380618112</v>
      </c>
      <c r="V24" s="4">
        <v>0.98181732925756238</v>
      </c>
      <c r="W24" s="4">
        <v>0.90079176043753983</v>
      </c>
      <c r="X24" s="4">
        <v>0.89918447772543619</v>
      </c>
      <c r="Y24" s="4">
        <v>0.80058462838665267</v>
      </c>
      <c r="Z24" s="4">
        <v>0.60850442279208017</v>
      </c>
      <c r="AA24" s="4">
        <v>0.76426533055883406</v>
      </c>
      <c r="AB24" s="4">
        <v>0.90396663986885395</v>
      </c>
      <c r="AC24" s="4">
        <v>0.57357413471546426</v>
      </c>
      <c r="AD24" s="4">
        <v>4.9130352987226268E-2</v>
      </c>
      <c r="AE24" s="4">
        <v>-0.15287135083020695</v>
      </c>
      <c r="AF24" s="4">
        <v>-0.35528359940168769</v>
      </c>
      <c r="AG24" s="4">
        <v>-0.30903573285802605</v>
      </c>
      <c r="AH24" s="4">
        <v>-0.73604378770562917</v>
      </c>
      <c r="AI24" s="4">
        <v>-0.8053090739654909</v>
      </c>
      <c r="AJ24" s="4">
        <v>-0.8295439869578638</v>
      </c>
      <c r="AK24" s="4">
        <v>-1.0366784125225879</v>
      </c>
      <c r="AL24" s="4">
        <v>-1.2652697315772874</v>
      </c>
      <c r="AM24" s="4">
        <v>-1.1047134330028161</v>
      </c>
      <c r="AN24" s="4">
        <v>-1.1077163397982674</v>
      </c>
      <c r="AO24" s="4">
        <v>-1.4169958967334126</v>
      </c>
      <c r="AP24" s="4">
        <v>-1.5785906454552099</v>
      </c>
      <c r="AQ24" s="4">
        <v>-1.7704724210853235</v>
      </c>
      <c r="AR24" s="4">
        <v>-1.8713740580118121</v>
      </c>
      <c r="AS24" s="4">
        <v>-1.9024283474493651</v>
      </c>
      <c r="AT24" s="4">
        <v>-2.1654075793444938</v>
      </c>
      <c r="AU24" s="4">
        <v>-2.4123933561043756</v>
      </c>
      <c r="AV24" s="4">
        <v>-2.2273309569194404</v>
      </c>
      <c r="AW24" s="4">
        <v>-2.2590069935789594</v>
      </c>
      <c r="AX24" s="4">
        <v>-2.4354112319814112</v>
      </c>
      <c r="AY24" s="4">
        <v>-2.2010852869539002</v>
      </c>
      <c r="AZ24" s="4">
        <v>-1.9647353562889267</v>
      </c>
      <c r="BA24" s="4">
        <v>-1.7583946505820298</v>
      </c>
      <c r="BB24" s="4">
        <v>-1.6571689113802632</v>
      </c>
    </row>
    <row r="25" spans="1:54" x14ac:dyDescent="0.35">
      <c r="A25" s="73" t="s">
        <v>3366</v>
      </c>
      <c r="G25" s="4" cm="1">
        <f t="array" ref="G25:BA25">TRANSPOSE('HAVERM (new)'!BG155:BG201)</f>
        <v>0.53956819231122544</v>
      </c>
      <c r="H25" s="4">
        <v>0.38336773778796984</v>
      </c>
      <c r="I25" s="4">
        <v>-3.3719136507429717</v>
      </c>
      <c r="J25" s="4">
        <v>-1.0185256029577585</v>
      </c>
      <c r="K25" s="4">
        <v>-4.4852933787182163</v>
      </c>
      <c r="L25" s="4">
        <v>-6.3329604326534659</v>
      </c>
      <c r="M25" s="4">
        <v>-7.1276271438776355</v>
      </c>
      <c r="N25" s="4">
        <v>-2.5114562497316566</v>
      </c>
      <c r="O25" s="4">
        <v>-5.5806820775067791</v>
      </c>
      <c r="P25" s="4">
        <v>-10.573677992212499</v>
      </c>
      <c r="Q25" s="4">
        <v>-6.8653982199368961</v>
      </c>
      <c r="R25" s="4">
        <v>-2.668301752856912</v>
      </c>
      <c r="S25" s="4">
        <v>-0.65638320045166387</v>
      </c>
      <c r="T25" s="4">
        <v>-0.24105575775422813</v>
      </c>
      <c r="U25" s="4">
        <v>-3.292737597605258</v>
      </c>
      <c r="V25" s="4">
        <v>-1.6088065509919076</v>
      </c>
      <c r="W25" s="4">
        <v>5.3537377604192145E-2</v>
      </c>
      <c r="X25" s="4">
        <v>-0.1287333768094033</v>
      </c>
      <c r="Y25" s="4">
        <v>-1.2284308564372757</v>
      </c>
      <c r="Z25" s="4">
        <v>-0.3979989960252906</v>
      </c>
      <c r="AA25" s="4">
        <v>4.1032588259426156E-2</v>
      </c>
      <c r="AB25" s="4">
        <v>-0.71602986615099651</v>
      </c>
      <c r="AC25" s="4">
        <v>-0.50706365638802842</v>
      </c>
      <c r="AD25" s="4">
        <v>0.17663359243108737</v>
      </c>
      <c r="AE25" s="4">
        <v>0.41433178445133595</v>
      </c>
      <c r="AF25" s="4">
        <v>0.61276722967285546</v>
      </c>
      <c r="AG25" s="4">
        <v>0.84112102102400343</v>
      </c>
      <c r="AH25" s="4">
        <v>0.81668656250655092</v>
      </c>
      <c r="AI25" s="4">
        <v>0.82301994108864507</v>
      </c>
      <c r="AJ25" s="4">
        <v>0.82916772874404387</v>
      </c>
      <c r="AK25" s="4">
        <v>0.87867604902956642</v>
      </c>
      <c r="AL25" s="4">
        <v>0.12884283670036836</v>
      </c>
      <c r="AM25" s="4">
        <v>0.8406959395062239</v>
      </c>
      <c r="AN25" s="4">
        <v>0.8098239322323596</v>
      </c>
      <c r="AO25" s="4">
        <v>0.67822978341089868</v>
      </c>
      <c r="AP25" s="4">
        <v>0.8326734919524944</v>
      </c>
      <c r="AQ25" s="4">
        <v>0.68632481405383006</v>
      </c>
      <c r="AR25" s="4">
        <v>0.83273841349339173</v>
      </c>
      <c r="AS25" s="4">
        <v>0.63589166424006038</v>
      </c>
      <c r="AT25" s="4">
        <v>-2.2468798005077493</v>
      </c>
      <c r="AU25" s="4">
        <v>0.34162318699104915</v>
      </c>
      <c r="AV25" s="4">
        <v>0.86390539037698477</v>
      </c>
      <c r="AW25" s="4">
        <v>0.8788312961925816</v>
      </c>
      <c r="AX25" s="4">
        <v>0.89102559121131686</v>
      </c>
      <c r="AY25" s="4">
        <v>0.88712643438004857</v>
      </c>
      <c r="AZ25" s="4">
        <v>0.86470380435820549</v>
      </c>
      <c r="BA25" s="4">
        <v>0.81095723652237006</v>
      </c>
    </row>
    <row r="26" spans="1:54" x14ac:dyDescent="0.35">
      <c r="A26" s="73" t="s">
        <v>3367</v>
      </c>
      <c r="G26" s="4" cm="1">
        <f t="array" ref="G26:BB26">TRANSPOSE(Seasonality!FS4:FS51)</f>
        <v>1.8990532924652741</v>
      </c>
      <c r="H26" s="4">
        <v>1.5133221509108283</v>
      </c>
      <c r="I26" s="4">
        <v>0.13033200732181421</v>
      </c>
      <c r="J26" s="4">
        <v>0.96756392079752018</v>
      </c>
      <c r="K26" s="4">
        <v>1.0429903365286508</v>
      </c>
      <c r="L26" s="4">
        <v>1.9586059152325102</v>
      </c>
      <c r="M26" s="4">
        <v>1.5262705277713076</v>
      </c>
      <c r="N26" s="4">
        <v>0.98479396571512123</v>
      </c>
      <c r="O26" s="4">
        <v>0.8580836575425087</v>
      </c>
      <c r="P26" s="4">
        <v>1.0092012333961828</v>
      </c>
      <c r="Q26" s="4">
        <v>0.80522821491340546</v>
      </c>
      <c r="R26" s="4">
        <v>1.2656595286611783</v>
      </c>
      <c r="S26" s="4">
        <v>-0.17709312664080598</v>
      </c>
      <c r="T26" s="4">
        <v>-0.4026465752101962</v>
      </c>
      <c r="U26" s="4">
        <v>0.62685020096100497</v>
      </c>
      <c r="V26" s="4">
        <v>-4.0161993031786136E-2</v>
      </c>
      <c r="W26" s="4">
        <v>0.68289266876461663</v>
      </c>
      <c r="X26" s="4">
        <v>-0.25229288510594922</v>
      </c>
      <c r="Y26" s="4">
        <v>-0.48547089931606979</v>
      </c>
      <c r="Z26" s="4">
        <v>-1.0563582800858129</v>
      </c>
      <c r="AA26" s="4">
        <v>8.962045164606891E-2</v>
      </c>
      <c r="AB26" s="4">
        <v>-0.43836812381416818</v>
      </c>
      <c r="AC26" s="4">
        <v>-0.53377592520089345</v>
      </c>
      <c r="AD26" s="4">
        <v>-0.7196794997592264</v>
      </c>
      <c r="AE26" s="4">
        <v>1.0775279712524195E-2</v>
      </c>
      <c r="AF26" s="4">
        <v>0.33519454948101068</v>
      </c>
      <c r="AG26" s="4">
        <v>8.1820146298261842E-2</v>
      </c>
      <c r="AH26" s="4">
        <v>0.37338711407513592</v>
      </c>
      <c r="AI26" s="4">
        <v>-0.40274402175492968</v>
      </c>
      <c r="AJ26" s="4">
        <v>0.53493592525848688</v>
      </c>
      <c r="AK26" s="4">
        <v>0.36380301635663531</v>
      </c>
      <c r="AL26" s="4">
        <v>0.65405023208836177</v>
      </c>
      <c r="AM26" s="4">
        <v>5.749759518281243E-2</v>
      </c>
      <c r="AN26" s="4">
        <v>0.13555266688741854</v>
      </c>
      <c r="AO26" s="4">
        <v>0.35454598465822318</v>
      </c>
      <c r="AP26" s="4">
        <v>8.8647693975253711E-2</v>
      </c>
      <c r="AQ26" s="4">
        <v>0.40558951909505997</v>
      </c>
      <c r="AR26" s="4">
        <v>0.30739693949756486</v>
      </c>
      <c r="AS26" s="4">
        <v>-0.75666611837165976</v>
      </c>
      <c r="AT26" s="4">
        <v>-0.50989911357102979</v>
      </c>
      <c r="AU26" s="4">
        <v>-0.32094133623416343</v>
      </c>
      <c r="AV26" s="4">
        <v>-1.0150108148055703</v>
      </c>
      <c r="AW26" s="4">
        <v>-0.20394237030729917</v>
      </c>
      <c r="AX26" s="4">
        <v>-0.63778665284967639</v>
      </c>
      <c r="AY26" s="4">
        <v>-0.90591755391032847</v>
      </c>
      <c r="AZ26" s="4">
        <v>-0.84440851743279399</v>
      </c>
      <c r="BA26" s="4">
        <v>-1.4348496867517186</v>
      </c>
      <c r="BB26" s="4">
        <v>-0.73412296631757323</v>
      </c>
    </row>
    <row r="27" spans="1:54" x14ac:dyDescent="0.35">
      <c r="A27" s="3" t="s">
        <v>3369</v>
      </c>
    </row>
    <row r="28" spans="1:54" x14ac:dyDescent="0.35">
      <c r="A28" s="73" t="s">
        <v>3629</v>
      </c>
      <c r="G28" s="4" cm="1">
        <f t="array" aca="1" ref="G28:BA31" ca="1">TRANSPOSE(Seasonality!FU4:FX50)</f>
        <v>-5.2050064742465159</v>
      </c>
      <c r="H28" s="4">
        <f ca="1"/>
        <v>-4.2858693244318786</v>
      </c>
      <c r="I28" s="4">
        <f ca="1"/>
        <v>-4.0584394129501193</v>
      </c>
      <c r="J28" s="4">
        <f ca="1"/>
        <v>-2.8198399238500094</v>
      </c>
      <c r="K28" s="4">
        <f ca="1"/>
        <v>-3.5057445246117975</v>
      </c>
      <c r="L28" s="4">
        <f ca="1"/>
        <v>-3.6496173128688305</v>
      </c>
      <c r="M28" s="4">
        <f ca="1"/>
        <v>-3.6631362962428691</v>
      </c>
      <c r="N28" s="4">
        <f ca="1"/>
        <v>-2.9216931816281204</v>
      </c>
      <c r="O28" s="4">
        <f ca="1"/>
        <v>-3.1478046165007769</v>
      </c>
      <c r="P28" s="4">
        <f ca="1"/>
        <v>-2.2650071156999405</v>
      </c>
      <c r="Q28" s="4">
        <f ca="1"/>
        <v>-1.3942909966933306</v>
      </c>
      <c r="R28" s="4">
        <f ca="1"/>
        <v>0.24473819524042129</v>
      </c>
      <c r="S28" s="4">
        <f ca="1"/>
        <v>1.4475263861024672</v>
      </c>
      <c r="T28" s="4">
        <f ca="1"/>
        <v>1.4844560384392431</v>
      </c>
      <c r="U28" s="4">
        <f ca="1"/>
        <v>0.99877874132204181</v>
      </c>
      <c r="V28" s="4">
        <f ca="1"/>
        <v>0.77498783842914043</v>
      </c>
      <c r="W28" s="4">
        <f ca="1"/>
        <v>0.61885419652183982</v>
      </c>
      <c r="X28" s="4">
        <f ca="1"/>
        <v>0.29380435843786595</v>
      </c>
      <c r="Y28" s="4">
        <f ca="1"/>
        <v>0.89931493193042611</v>
      </c>
      <c r="Z28" s="4">
        <f ca="1"/>
        <v>0.17689759361842383</v>
      </c>
      <c r="AA28" s="4">
        <f ca="1"/>
        <v>0.40405934783023084</v>
      </c>
      <c r="AB28" s="4">
        <f ca="1"/>
        <v>-0.28136354570293298</v>
      </c>
      <c r="AC28" s="4">
        <f ca="1"/>
        <v>-0.15080257430875188</v>
      </c>
      <c r="AD28" s="4">
        <f ca="1"/>
        <v>-1.8428091708453789</v>
      </c>
      <c r="AE28" s="4">
        <f ca="1"/>
        <v>-1.4797235141423548</v>
      </c>
      <c r="AF28" s="4">
        <f ca="1"/>
        <v>-1.296810159396665</v>
      </c>
      <c r="AG28" s="4">
        <f ca="1"/>
        <v>-0.21797716377620405</v>
      </c>
      <c r="AH28" s="4">
        <f ca="1"/>
        <v>-0.92244750109602569</v>
      </c>
      <c r="AI28" s="4">
        <f ca="1"/>
        <v>-0.76375715550291312</v>
      </c>
      <c r="AJ28" s="4">
        <f ca="1"/>
        <v>-0.12512063005835974</v>
      </c>
      <c r="AK28" s="4">
        <f ca="1"/>
        <v>4.2834223916505688E-2</v>
      </c>
      <c r="AL28" s="4">
        <f ca="1"/>
        <v>0.55905981646101444</v>
      </c>
      <c r="AM28" s="4">
        <f ca="1"/>
        <v>1.0130879324498707</v>
      </c>
      <c r="AN28" s="4">
        <f ca="1"/>
        <v>0.98588216849979526</v>
      </c>
      <c r="AO28" s="4">
        <f ca="1"/>
        <v>0.40648090156997047</v>
      </c>
      <c r="AP28" s="4">
        <f ca="1"/>
        <v>0.38934685645345346</v>
      </c>
      <c r="AQ28" s="4">
        <f ca="1"/>
        <v>-0.30915343935123468</v>
      </c>
      <c r="AR28" s="4">
        <f ca="1"/>
        <v>-0.22621908755312231</v>
      </c>
      <c r="AS28" s="4">
        <f ca="1"/>
        <v>-0.18424791162057519</v>
      </c>
      <c r="AT28" s="4">
        <f ca="1"/>
        <v>1.9311858362964001</v>
      </c>
      <c r="AU28" s="4">
        <f ca="1"/>
        <v>2.3509207304727302</v>
      </c>
      <c r="AV28" s="4">
        <f ca="1"/>
        <v>3.5170924146091171</v>
      </c>
      <c r="AW28" s="4">
        <f ca="1"/>
        <v>3.3019172470713261</v>
      </c>
      <c r="AX28" s="4">
        <f ca="1"/>
        <v>3.9073038815290904</v>
      </c>
      <c r="AY28" s="4">
        <f ca="1"/>
        <v>5.3175888703116811</v>
      </c>
      <c r="AZ28" s="4">
        <f ca="1"/>
        <v>6.785104725674528</v>
      </c>
      <c r="BA28" s="4">
        <f ca="1"/>
        <v>6.4870601799330601</v>
      </c>
      <c r="BB28" s="4"/>
    </row>
    <row r="29" spans="1:54" x14ac:dyDescent="0.35">
      <c r="A29" s="73" t="s">
        <v>3630</v>
      </c>
      <c r="G29" s="4">
        <f ca="1"/>
        <v>-5.5480190835516643</v>
      </c>
      <c r="H29" s="4">
        <f ca="1"/>
        <v>-3.9678337399740844</v>
      </c>
      <c r="I29" s="4">
        <f ca="1"/>
        <v>-2.7433874152585149</v>
      </c>
      <c r="J29" s="4">
        <f ca="1"/>
        <v>-3.436612774989781</v>
      </c>
      <c r="K29" s="4">
        <f ca="1"/>
        <v>-3.6340227324733001</v>
      </c>
      <c r="L29" s="4">
        <f ca="1"/>
        <v>-3.1341041318828893</v>
      </c>
      <c r="M29" s="4">
        <f ca="1"/>
        <v>-3.8478091956382801</v>
      </c>
      <c r="N29" s="4">
        <f ca="1"/>
        <v>-3.1766687164625176</v>
      </c>
      <c r="O29" s="4">
        <f ca="1"/>
        <v>-2.8704065445485187</v>
      </c>
      <c r="P29" s="4">
        <f ca="1"/>
        <v>-2.0195927143936174</v>
      </c>
      <c r="Q29" s="4">
        <f ca="1"/>
        <v>-1.7920476828817917</v>
      </c>
      <c r="R29" s="4">
        <f ca="1"/>
        <v>-0.89126120341291937</v>
      </c>
      <c r="S29" s="4">
        <f ca="1"/>
        <v>2.4942269685429067E-2</v>
      </c>
      <c r="T29" s="4">
        <f ca="1"/>
        <v>0.44892723050844036</v>
      </c>
      <c r="U29" s="4">
        <f ca="1"/>
        <v>1.4705481678954009E-2</v>
      </c>
      <c r="V29" s="4">
        <f ca="1"/>
        <v>-0.65049272485508669</v>
      </c>
      <c r="W29" s="4">
        <f ca="1"/>
        <v>-0.22009792757846239</v>
      </c>
      <c r="X29" s="4">
        <f ca="1"/>
        <v>-0.55061059453053407</v>
      </c>
      <c r="Y29" s="4">
        <f ca="1"/>
        <v>0.86735714172860723</v>
      </c>
      <c r="Z29" s="4">
        <f ca="1"/>
        <v>-0.46797730432482987</v>
      </c>
      <c r="AA29" s="4">
        <f ca="1"/>
        <v>-0.34162046471670582</v>
      </c>
      <c r="AB29" s="4">
        <f ca="1"/>
        <v>-0.92360915867117377</v>
      </c>
      <c r="AC29" s="4">
        <f ca="1"/>
        <v>-0.34849026465275557</v>
      </c>
      <c r="AD29" s="4">
        <f ca="1"/>
        <v>-0.99987459471820073</v>
      </c>
      <c r="AE29" s="4">
        <f ca="1"/>
        <v>-0.62879022411221219</v>
      </c>
      <c r="AF29" s="4">
        <f ca="1"/>
        <v>-0.724198643297432</v>
      </c>
      <c r="AG29" s="4">
        <f ca="1"/>
        <v>0.45525344112569782</v>
      </c>
      <c r="AH29" s="4">
        <f ca="1"/>
        <v>0.17964775537660987</v>
      </c>
      <c r="AI29" s="4">
        <f ca="1"/>
        <v>-0.25306417125515035</v>
      </c>
      <c r="AJ29" s="4">
        <f ca="1"/>
        <v>0.58225222028617074</v>
      </c>
      <c r="AK29" s="4">
        <f ca="1"/>
        <v>0.51689490852937336</v>
      </c>
      <c r="AL29" s="4">
        <f ca="1"/>
        <v>1.559012007804051</v>
      </c>
      <c r="AM29" s="4">
        <f ca="1"/>
        <v>1.6251916454751316</v>
      </c>
      <c r="AN29" s="4">
        <f ca="1"/>
        <v>1.775466884224371</v>
      </c>
      <c r="AO29" s="4">
        <f ca="1"/>
        <v>1.44379799275109</v>
      </c>
      <c r="AP29" s="4">
        <f ca="1"/>
        <v>1.318278694226894</v>
      </c>
      <c r="AQ29" s="4">
        <f ca="1"/>
        <v>0.67601398453206951</v>
      </c>
      <c r="AR29" s="4">
        <f ca="1"/>
        <v>0.85966063605422749</v>
      </c>
      <c r="AS29" s="4">
        <f ca="1"/>
        <v>0.84669390599226702</v>
      </c>
      <c r="AT29" s="4">
        <f ca="1"/>
        <v>2.992191135610812</v>
      </c>
      <c r="AU29" s="4">
        <f ca="1"/>
        <v>3.5154398934858402</v>
      </c>
      <c r="AV29" s="4">
        <f ca="1"/>
        <v>4.0540188272932518</v>
      </c>
      <c r="AW29" s="4">
        <f ca="1"/>
        <v>3.7108617317949997</v>
      </c>
      <c r="AX29" s="4">
        <f ca="1"/>
        <v>4.7062111214413482</v>
      </c>
      <c r="AY29" s="4">
        <f ca="1"/>
        <v>6.3280203133794553</v>
      </c>
      <c r="AZ29" s="4">
        <f ca="1"/>
        <v>7.822864356123187</v>
      </c>
      <c r="BA29" s="4">
        <f ca="1"/>
        <v>7.1579920131339438</v>
      </c>
      <c r="BB29" s="4"/>
    </row>
    <row r="30" spans="1:54" x14ac:dyDescent="0.35">
      <c r="A30" s="73" t="s">
        <v>3631</v>
      </c>
      <c r="G30" s="4">
        <f ca="1"/>
        <v>-8.797156658340807</v>
      </c>
      <c r="H30" s="4">
        <f ca="1"/>
        <v>-5.1605902624701585</v>
      </c>
      <c r="I30" s="4">
        <f ca="1"/>
        <v>-3.6494338360883707</v>
      </c>
      <c r="J30" s="4">
        <f ca="1"/>
        <v>-3.2073464540965579</v>
      </c>
      <c r="K30" s="4">
        <f ca="1"/>
        <v>-4.283472681759898</v>
      </c>
      <c r="L30" s="4">
        <f ca="1"/>
        <v>-4.2198292758007776</v>
      </c>
      <c r="M30" s="4">
        <f ca="1"/>
        <v>-3.4617445684621853</v>
      </c>
      <c r="N30" s="4">
        <f ca="1"/>
        <v>-2.7702687037820684</v>
      </c>
      <c r="O30" s="4">
        <f ca="1"/>
        <v>-3.610067641649386</v>
      </c>
      <c r="P30" s="4">
        <f ca="1"/>
        <v>-2.8831314041215523</v>
      </c>
      <c r="Q30" s="4">
        <f ca="1"/>
        <v>-1.6160963946500095</v>
      </c>
      <c r="R30" s="4">
        <f ca="1"/>
        <v>0.41114059421865745</v>
      </c>
      <c r="S30" s="4">
        <f ca="1"/>
        <v>1.195712307074944</v>
      </c>
      <c r="T30" s="4">
        <f ca="1"/>
        <v>1.505806505177345</v>
      </c>
      <c r="U30" s="4">
        <f ca="1"/>
        <v>1.1020294662812313</v>
      </c>
      <c r="V30" s="4">
        <f ca="1"/>
        <v>0.87755559157867769</v>
      </c>
      <c r="W30" s="4">
        <f ca="1"/>
        <v>0.77853333105126954</v>
      </c>
      <c r="X30" s="4">
        <f ca="1"/>
        <v>0.10255999641183632</v>
      </c>
      <c r="Y30" s="4">
        <f ca="1"/>
        <v>0.2065910368967275</v>
      </c>
      <c r="Z30" s="4">
        <f ca="1"/>
        <v>2.235464652823517E-2</v>
      </c>
      <c r="AA30" s="4">
        <f ca="1"/>
        <v>0.73316381033476186</v>
      </c>
      <c r="AB30" s="4">
        <f ca="1"/>
        <v>-2.0510716507185126E-2</v>
      </c>
      <c r="AC30" s="4">
        <f ca="1"/>
        <v>-0.20260277612410113</v>
      </c>
      <c r="AD30" s="4">
        <f ca="1"/>
        <v>-1.3272838202682649</v>
      </c>
      <c r="AE30" s="4">
        <f ca="1"/>
        <v>-0.90259889110580915</v>
      </c>
      <c r="AF30" s="4">
        <f ca="1"/>
        <v>-0.88541997913675896</v>
      </c>
      <c r="AG30" s="4">
        <f ca="1"/>
        <v>-0.29299643536004943</v>
      </c>
      <c r="AH30" s="4">
        <f ca="1"/>
        <v>-1.3861963501300687</v>
      </c>
      <c r="AI30" s="4">
        <f ca="1"/>
        <v>-0.42946040234835559</v>
      </c>
      <c r="AJ30" s="4">
        <f ca="1"/>
        <v>0.31030228128210202</v>
      </c>
      <c r="AK30" s="4">
        <f ca="1"/>
        <v>0.18422657433537504</v>
      </c>
      <c r="AL30" s="4">
        <f ca="1"/>
        <v>0.35733424512156198</v>
      </c>
      <c r="AM30" s="4">
        <f ca="1"/>
        <v>0.82864935805263507</v>
      </c>
      <c r="AN30" s="4">
        <f ca="1"/>
        <v>1.1202428537170606</v>
      </c>
      <c r="AO30" s="4">
        <f ca="1"/>
        <v>0.43095964656375674</v>
      </c>
      <c r="AP30" s="4">
        <f ca="1"/>
        <v>-0.2208650748739984</v>
      </c>
      <c r="AQ30" s="4">
        <f ca="1"/>
        <v>-1.1881249752677194</v>
      </c>
      <c r="AR30" s="4">
        <f ca="1"/>
        <v>-0.90723163084111291</v>
      </c>
      <c r="AS30" s="4">
        <f ca="1"/>
        <v>-0.63290907497976157</v>
      </c>
      <c r="AT30" s="4">
        <f ca="1"/>
        <v>2.1422128712439634</v>
      </c>
      <c r="AU30" s="4">
        <f ca="1"/>
        <v>1.7405798813975562</v>
      </c>
      <c r="AV30" s="4">
        <f ca="1"/>
        <v>3.1639173286997657</v>
      </c>
      <c r="AW30" s="4">
        <f ca="1"/>
        <v>3.0831354597897667</v>
      </c>
      <c r="AX30" s="4">
        <f ca="1"/>
        <v>3.4513861482199979</v>
      </c>
      <c r="AY30" s="4">
        <f ca="1"/>
        <v>4.4728396917053921</v>
      </c>
      <c r="AZ30" s="4">
        <f ca="1"/>
        <v>5.8806693641410304</v>
      </c>
      <c r="BA30" s="4">
        <f ca="1"/>
        <v>6.7110843709030457</v>
      </c>
      <c r="BB30" s="4"/>
    </row>
    <row r="31" spans="1:54" s="73" customFormat="1" x14ac:dyDescent="0.35">
      <c r="A31" s="73" t="s">
        <v>3632</v>
      </c>
      <c r="G31" s="4">
        <f ca="1"/>
        <v>-11.135577786290453</v>
      </c>
      <c r="H31" s="4">
        <f ca="1"/>
        <v>-5.7105994649286966</v>
      </c>
      <c r="I31" s="4">
        <f ca="1"/>
        <v>-4.0715060171038537</v>
      </c>
      <c r="J31" s="4">
        <f ca="1"/>
        <v>-1.9555862954706684</v>
      </c>
      <c r="K31" s="4">
        <f ca="1"/>
        <v>-2.6430323085160157</v>
      </c>
      <c r="L31" s="4">
        <f ca="1"/>
        <v>-0.21714247366911182</v>
      </c>
      <c r="M31" s="4">
        <f ca="1"/>
        <v>-0.86311270625067826</v>
      </c>
      <c r="N31" s="4">
        <f ca="1"/>
        <v>-0.26763647241451849</v>
      </c>
      <c r="O31" s="4">
        <f ca="1"/>
        <v>-1.6011149168938623</v>
      </c>
      <c r="P31" s="4">
        <f ca="1"/>
        <v>-0.85207850237838212</v>
      </c>
      <c r="Q31" s="4">
        <f ca="1"/>
        <v>-0.70884234402357782</v>
      </c>
      <c r="R31" s="4">
        <f ca="1"/>
        <v>1.6834824687438386</v>
      </c>
      <c r="S31" s="4">
        <f ca="1"/>
        <v>1.5308397451411322</v>
      </c>
      <c r="T31" s="4">
        <f ca="1"/>
        <v>1.7718797460542148</v>
      </c>
      <c r="U31" s="4">
        <f ca="1"/>
        <v>1.5400875472854674</v>
      </c>
      <c r="V31" s="4">
        <f ca="1"/>
        <v>1.6286708563853176</v>
      </c>
      <c r="W31" s="4">
        <f ca="1"/>
        <v>0.41202479839307865</v>
      </c>
      <c r="X31" s="4">
        <f ca="1"/>
        <v>0.12811599686462932</v>
      </c>
      <c r="Y31" s="4">
        <f ca="1"/>
        <v>-1.4519453819243511E-2</v>
      </c>
      <c r="Z31" s="4">
        <f ca="1"/>
        <v>0.11240079648991011</v>
      </c>
      <c r="AA31" s="4">
        <f ca="1"/>
        <v>0.72496774480667947</v>
      </c>
      <c r="AB31" s="4">
        <f ca="1"/>
        <v>-0.16340940763515016</v>
      </c>
      <c r="AC31" s="4">
        <f ca="1"/>
        <v>0.20993301871424866</v>
      </c>
      <c r="AD31" s="4">
        <f ca="1"/>
        <v>-1.532224748110929</v>
      </c>
      <c r="AE31" s="4">
        <f ca="1"/>
        <v>-1.11844802989661</v>
      </c>
      <c r="AF31" s="4">
        <f ca="1"/>
        <v>-1.2676132187936473</v>
      </c>
      <c r="AG31" s="4">
        <f ca="1"/>
        <v>-0.75960962049284197</v>
      </c>
      <c r="AH31" s="4">
        <f ca="1"/>
        <v>-1.3875701733559085</v>
      </c>
      <c r="AI31" s="4">
        <f ca="1"/>
        <v>-0.54927640367303854</v>
      </c>
      <c r="AJ31" s="4">
        <f ca="1"/>
        <v>-0.44130080974343633</v>
      </c>
      <c r="AK31" s="4">
        <f ca="1"/>
        <v>-0.95110591221581775</v>
      </c>
      <c r="AL31" s="4">
        <f ca="1"/>
        <v>-0.75091768281817373</v>
      </c>
      <c r="AM31" s="4">
        <f ca="1"/>
        <v>0.37370979387951031</v>
      </c>
      <c r="AN31" s="4">
        <f ca="1"/>
        <v>0.56423229689903676</v>
      </c>
      <c r="AO31" s="4">
        <f ca="1"/>
        <v>0.40171189433013699</v>
      </c>
      <c r="AP31" s="4">
        <f ca="1"/>
        <v>-0.58514039703067533</v>
      </c>
      <c r="AQ31" s="4">
        <f ca="1"/>
        <v>0.10054387708733385</v>
      </c>
      <c r="AR31" s="4">
        <f ca="1"/>
        <v>-0.35277485536663222</v>
      </c>
      <c r="AS31" s="4">
        <f ca="1"/>
        <v>-0.43649385283235131</v>
      </c>
      <c r="AT31" s="4">
        <f ca="1"/>
        <v>1.4853515263016901</v>
      </c>
      <c r="AU31" s="4">
        <f ca="1"/>
        <v>1.9753816249642977</v>
      </c>
      <c r="AV31" s="4">
        <f ca="1"/>
        <v>2.7757565137899993</v>
      </c>
      <c r="AW31" s="4">
        <f ca="1"/>
        <v>1.7409478461680834</v>
      </c>
      <c r="AX31" s="4">
        <f ca="1"/>
        <v>1.9398201298605153</v>
      </c>
      <c r="AY31" s="4">
        <f ca="1"/>
        <v>3.7563031957019528</v>
      </c>
      <c r="AZ31" s="4">
        <f ca="1"/>
        <v>5.1685555533338094</v>
      </c>
      <c r="BA31" s="4">
        <f ca="1"/>
        <v>6.3401945493338943</v>
      </c>
      <c r="BB31" s="4"/>
    </row>
    <row r="32" spans="1:54" x14ac:dyDescent="0.35">
      <c r="A32" s="52" t="s">
        <v>3373</v>
      </c>
      <c r="G32" s="4" cm="1">
        <f t="array" aca="1" ref="G32:BB33" ca="1">TRANSPOSE('HAVERM (new)'!BJ155:BK202)</f>
        <v>1.9630714235268889</v>
      </c>
      <c r="H32" s="4">
        <f ca="1"/>
        <v>2.419333530742279</v>
      </c>
      <c r="I32" s="4">
        <f ca="1"/>
        <v>1.4859839853314898</v>
      </c>
      <c r="J32" s="4">
        <f ca="1"/>
        <v>3.2951881162220169</v>
      </c>
      <c r="K32" s="4">
        <f ca="1"/>
        <v>5.7401868968393108</v>
      </c>
      <c r="L32" s="4">
        <f ca="1"/>
        <v>2.107302134852612</v>
      </c>
      <c r="M32" s="4">
        <f ca="1"/>
        <v>2.2794725224464845</v>
      </c>
      <c r="N32" s="4">
        <f ca="1"/>
        <v>1.9953583718849501</v>
      </c>
      <c r="O32" s="4">
        <f ca="1"/>
        <v>1.8307605914527367</v>
      </c>
      <c r="P32" s="4">
        <f ca="1"/>
        <v>0.34119542448539025</v>
      </c>
      <c r="Q32" s="4">
        <f ca="1"/>
        <v>0.74485956218887817</v>
      </c>
      <c r="R32" s="4">
        <f ca="1"/>
        <v>6.6193477384228483E-2</v>
      </c>
      <c r="S32" s="4">
        <f ca="1"/>
        <v>-0.19513480537330644</v>
      </c>
      <c r="T32" s="4">
        <f ca="1"/>
        <v>9.3065103338863073E-2</v>
      </c>
      <c r="U32" s="4">
        <f ca="1"/>
        <v>-0.65544519240295984</v>
      </c>
      <c r="V32" s="4">
        <f ca="1"/>
        <v>2.2299126879272713</v>
      </c>
      <c r="W32" s="4">
        <f ca="1"/>
        <v>0.35158121955352722</v>
      </c>
      <c r="X32" s="4">
        <f ca="1"/>
        <v>1.641508474148661</v>
      </c>
      <c r="Y32" s="4">
        <f ca="1"/>
        <v>0.28023309735958396</v>
      </c>
      <c r="Z32" s="4">
        <f ca="1"/>
        <v>-0.18274300761067452</v>
      </c>
      <c r="AA32" s="4">
        <f ca="1"/>
        <v>-0.34247620216353719</v>
      </c>
      <c r="AB32" s="4">
        <f ca="1"/>
        <v>-0.20258927911774538</v>
      </c>
      <c r="AC32" s="4">
        <f ca="1"/>
        <v>-0.33031868650039359</v>
      </c>
      <c r="AD32" s="4">
        <f ca="1"/>
        <v>-0.83549431314756462</v>
      </c>
      <c r="AE32" s="4">
        <f ca="1"/>
        <v>-0.55480950648158289</v>
      </c>
      <c r="AF32" s="4">
        <f ca="1"/>
        <v>-0.97390009045956472</v>
      </c>
      <c r="AG32" s="4">
        <f ca="1"/>
        <v>-0.55782801805099025</v>
      </c>
      <c r="AH32" s="4">
        <f ca="1"/>
        <v>1.6374977871316279</v>
      </c>
      <c r="AI32" s="4">
        <f ca="1"/>
        <v>1.778179952168909</v>
      </c>
      <c r="AJ32" s="4">
        <f ca="1"/>
        <v>1.1263339167018982</v>
      </c>
      <c r="AK32" s="4">
        <f ca="1"/>
        <v>-0.14090478812039395</v>
      </c>
      <c r="AL32" s="4">
        <f ca="1"/>
        <v>0.12370654515533554</v>
      </c>
      <c r="AM32" s="4">
        <f ca="1"/>
        <v>-0.87474427249566267</v>
      </c>
      <c r="AN32" s="4">
        <f ca="1"/>
        <v>-0.72464753015864891</v>
      </c>
      <c r="AO32" s="4">
        <f ca="1"/>
        <v>-1.2230138569877695</v>
      </c>
      <c r="AP32" s="4">
        <f ca="1"/>
        <v>-1.4679692344150159</v>
      </c>
      <c r="AQ32" s="4">
        <f ca="1"/>
        <v>-2.0731128656206295</v>
      </c>
      <c r="AR32" s="4">
        <f ca="1"/>
        <v>-1.475641173392805</v>
      </c>
      <c r="AS32" s="4">
        <f ca="1"/>
        <v>-1.1290901111067928</v>
      </c>
      <c r="AT32" s="4">
        <f ca="1"/>
        <v>0.64816001688083547</v>
      </c>
      <c r="AU32" s="4">
        <f ca="1"/>
        <v>-0.19387706961690196</v>
      </c>
      <c r="AV32" s="4">
        <f ca="1"/>
        <v>-0.65548734425389021</v>
      </c>
      <c r="AW32" s="4">
        <f ca="1"/>
        <v>-0.72377435135041901</v>
      </c>
      <c r="AX32" s="4">
        <f ca="1"/>
        <v>-1.566852514374597</v>
      </c>
      <c r="AY32" s="4">
        <f ca="1"/>
        <v>-1.0966868318163694</v>
      </c>
      <c r="AZ32" s="4">
        <f ca="1"/>
        <v>-1.591077535326249</v>
      </c>
      <c r="BA32" s="4">
        <f ca="1"/>
        <v>-1.6971565599694263</v>
      </c>
      <c r="BB32" s="4">
        <f ca="1"/>
        <v>-1.8246790821586876</v>
      </c>
    </row>
    <row r="33" spans="1:54" x14ac:dyDescent="0.35">
      <c r="A33" s="52" t="s">
        <v>3374</v>
      </c>
      <c r="G33" s="4">
        <f ca="1"/>
        <v>4.49932225262872</v>
      </c>
      <c r="H33" s="4">
        <f ca="1"/>
        <v>4.7462730839707872</v>
      </c>
      <c r="I33" s="4">
        <f ca="1"/>
        <v>4.5491519424980975</v>
      </c>
      <c r="J33" s="4">
        <f ca="1"/>
        <v>3.4846664739461315</v>
      </c>
      <c r="K33" s="4">
        <f ca="1"/>
        <v>2.3804792169108535</v>
      </c>
      <c r="L33" s="4">
        <f ca="1"/>
        <v>2.7277275925974842</v>
      </c>
      <c r="M33" s="4">
        <f ca="1"/>
        <v>3.1791829341484892</v>
      </c>
      <c r="N33" s="4">
        <f ca="1"/>
        <v>2.7456808924657894</v>
      </c>
      <c r="O33" s="4">
        <f ca="1"/>
        <v>2.9773436882594155</v>
      </c>
      <c r="P33" s="4">
        <f ca="1"/>
        <v>2.6660035952864809</v>
      </c>
      <c r="Q33" s="4">
        <f ca="1"/>
        <v>3.1008293429640492</v>
      </c>
      <c r="R33" s="4">
        <f ca="1"/>
        <v>2.9154511079107039</v>
      </c>
      <c r="S33" s="4">
        <f ca="1"/>
        <v>2.2270681840223845</v>
      </c>
      <c r="T33" s="4">
        <f ca="1"/>
        <v>1.8734938628358402</v>
      </c>
      <c r="U33" s="4">
        <f ca="1"/>
        <v>1.521014530629869</v>
      </c>
      <c r="V33" s="4">
        <f ca="1"/>
        <v>0.125079983617811</v>
      </c>
      <c r="W33" s="4">
        <f ca="1"/>
        <v>1.1632884935553418</v>
      </c>
      <c r="X33" s="4">
        <f ca="1"/>
        <v>0.17801187128139112</v>
      </c>
      <c r="Y33" s="4">
        <f ca="1"/>
        <v>0.46533637768346042</v>
      </c>
      <c r="Z33" s="4">
        <f ca="1"/>
        <v>0.89458633274922794</v>
      </c>
      <c r="AA33" s="4">
        <f ca="1"/>
        <v>0.59277110686215617</v>
      </c>
      <c r="AB33" s="4">
        <f ca="1"/>
        <v>-2.0734106246686628E-2</v>
      </c>
      <c r="AC33" s="4">
        <f ca="1"/>
        <v>0.43493049972442216</v>
      </c>
      <c r="AD33" s="4">
        <f ca="1"/>
        <v>-2.7695893190911772E-2</v>
      </c>
      <c r="AE33" s="4">
        <f ca="1"/>
        <v>-0.75629858301887809</v>
      </c>
      <c r="AF33" s="4">
        <f ca="1"/>
        <v>-0.13007224233371564</v>
      </c>
      <c r="AG33" s="4">
        <f ca="1"/>
        <v>-0.18515204777343416</v>
      </c>
      <c r="AH33" s="4">
        <f ca="1"/>
        <v>-0.58584022893022036</v>
      </c>
      <c r="AI33" s="4">
        <f ca="1"/>
        <v>-1.2522671554320572</v>
      </c>
      <c r="AJ33" s="4">
        <f ca="1"/>
        <v>-1.2128799209242296</v>
      </c>
      <c r="AK33" s="4">
        <f ca="1"/>
        <v>-1.2119674659875355</v>
      </c>
      <c r="AL33" s="4">
        <f ca="1"/>
        <v>-1.3141182389220356</v>
      </c>
      <c r="AM33" s="4">
        <f ca="1"/>
        <v>-0.40176229129461843</v>
      </c>
      <c r="AN33" s="4">
        <f ca="1"/>
        <v>-0.82477645310476888</v>
      </c>
      <c r="AO33" s="4">
        <f ca="1"/>
        <v>-0.70493852340639329</v>
      </c>
      <c r="AP33" s="4">
        <f ca="1"/>
        <v>-0.84707809239642773</v>
      </c>
      <c r="AQ33" s="4">
        <f ca="1"/>
        <v>-1.2250317699304702</v>
      </c>
      <c r="AR33" s="4">
        <f ca="1"/>
        <v>-1.3711226961796861</v>
      </c>
      <c r="AS33" s="4">
        <f ca="1"/>
        <v>-1.703444331670311</v>
      </c>
      <c r="AT33" s="4">
        <f ca="1"/>
        <v>-1.5137780929970797</v>
      </c>
      <c r="AU33" s="4">
        <f ca="1"/>
        <v>-2.4448540644830068</v>
      </c>
      <c r="AV33" s="4">
        <f ca="1"/>
        <v>-2.3824634916872922</v>
      </c>
      <c r="AW33" s="4">
        <f ca="1"/>
        <v>-2.7632737260944618</v>
      </c>
      <c r="AX33" s="4">
        <f ca="1"/>
        <v>-2.7197788128183444</v>
      </c>
      <c r="AY33" s="4">
        <f ca="1"/>
        <v>-2.0841617821127914</v>
      </c>
      <c r="AZ33" s="4">
        <f ca="1"/>
        <v>-2.5240001907939731</v>
      </c>
      <c r="BA33" s="4">
        <f ca="1"/>
        <v>-3.0484292271002382</v>
      </c>
      <c r="BB33" s="4">
        <f ca="1"/>
        <v>-3.3058952638573862</v>
      </c>
    </row>
    <row r="34" spans="1:54" x14ac:dyDescent="0.35">
      <c r="A34" s="3" t="s">
        <v>3078</v>
      </c>
    </row>
    <row r="35" spans="1:54" x14ac:dyDescent="0.35">
      <c r="A35" s="73" t="s">
        <v>3041</v>
      </c>
      <c r="G35" s="74" cm="1">
        <f t="array" aca="1" ref="G35:BB36" ca="1">TRANSPOSE(Seasonality!FY4:FZ51)</f>
        <v>-1.5274576520287186</v>
      </c>
      <c r="H35" s="74">
        <f ca="1"/>
        <v>0.10784444619862746</v>
      </c>
      <c r="I35" s="74">
        <f ca="1"/>
        <v>-1.2180520679273061</v>
      </c>
      <c r="J35" s="74">
        <f ca="1"/>
        <v>-2.5527129214832951</v>
      </c>
      <c r="K35" s="74">
        <f ca="1"/>
        <v>-3.280595102705246</v>
      </c>
      <c r="L35" s="74">
        <f ca="1"/>
        <v>-3.6633857603874858</v>
      </c>
      <c r="M35" s="74">
        <f ca="1"/>
        <v>-4.1733212840514522</v>
      </c>
      <c r="N35" s="74">
        <f ca="1"/>
        <v>-3.2798341357235814</v>
      </c>
      <c r="O35" s="74">
        <f ca="1"/>
        <v>-3.4120790654761946</v>
      </c>
      <c r="P35" s="74">
        <f ca="1"/>
        <v>-2.5826664375298662</v>
      </c>
      <c r="Q35" s="74">
        <f ca="1"/>
        <v>-2.4106391032831707</v>
      </c>
      <c r="R35" s="74">
        <f ca="1"/>
        <v>-1.3086913359834353</v>
      </c>
      <c r="S35" s="74">
        <f ca="1"/>
        <v>-0.92665430887630795</v>
      </c>
      <c r="T35" s="74">
        <f ca="1"/>
        <v>-1.3098615611300475</v>
      </c>
      <c r="U35" s="74">
        <f ca="1"/>
        <v>3.0809320547822011E-3</v>
      </c>
      <c r="V35" s="74">
        <f ca="1"/>
        <v>0.1334735060588732</v>
      </c>
      <c r="W35" s="74">
        <f ca="1"/>
        <v>0.20297969232978619</v>
      </c>
      <c r="X35" s="74">
        <f ca="1"/>
        <v>1.2130926784383775</v>
      </c>
      <c r="Y35" s="74">
        <f ca="1"/>
        <v>2.6854078824331635</v>
      </c>
      <c r="Z35" s="74">
        <f ca="1"/>
        <v>0.93032687571846506</v>
      </c>
      <c r="AA35" s="74">
        <f ca="1"/>
        <v>-1.0924741546714856E-2</v>
      </c>
      <c r="AB35" s="74">
        <f ca="1"/>
        <v>-0.3794207670058275</v>
      </c>
      <c r="AC35" s="74">
        <f ca="1"/>
        <v>0.35372110486335334</v>
      </c>
      <c r="AD35" s="74">
        <f ca="1"/>
        <v>0.2177323830840423</v>
      </c>
      <c r="AE35" s="74">
        <f ca="1"/>
        <v>0.21070574626345745</v>
      </c>
      <c r="AF35" s="74">
        <f ca="1"/>
        <v>0.1370109753195016</v>
      </c>
      <c r="AG35" s="74">
        <f ca="1"/>
        <v>-0.61818301626265915</v>
      </c>
      <c r="AH35" s="74">
        <f ca="1"/>
        <v>-1.105144454416467</v>
      </c>
      <c r="AI35" s="74">
        <f ca="1"/>
        <v>-1.1668587421492627</v>
      </c>
      <c r="AJ35" s="74">
        <f ca="1"/>
        <v>-0.95917278360341229</v>
      </c>
      <c r="AK35" s="74">
        <f ca="1"/>
        <v>-0.96600483832950879</v>
      </c>
      <c r="AL35" s="74">
        <f ca="1"/>
        <v>-0.20946275830473027</v>
      </c>
      <c r="AM35" s="74">
        <f ca="1"/>
        <v>1.0505255885195381</v>
      </c>
      <c r="AN35" s="74">
        <f ca="1"/>
        <v>0.64339356760002631</v>
      </c>
      <c r="AO35" s="74">
        <f ca="1"/>
        <v>0.21801071224162932</v>
      </c>
      <c r="AP35" s="74">
        <f ca="1"/>
        <v>-0.43269784682359075</v>
      </c>
      <c r="AQ35" s="74">
        <f ca="1"/>
        <v>-0.50321782583613206</v>
      </c>
      <c r="AR35" s="74">
        <f ca="1"/>
        <v>0.34617102659042986</v>
      </c>
      <c r="AS35" s="74">
        <f ca="1"/>
        <v>0.16222843526426195</v>
      </c>
      <c r="AT35" s="74">
        <f ca="1"/>
        <v>0.50489478236545737</v>
      </c>
      <c r="AU35" s="74">
        <f ca="1"/>
        <v>0.93068318976895215</v>
      </c>
      <c r="AV35" s="74">
        <f ca="1"/>
        <v>0.70571797702802008</v>
      </c>
      <c r="AW35" s="74">
        <f ca="1"/>
        <v>0.41982936773357016</v>
      </c>
      <c r="AX35" s="74">
        <f ca="1"/>
        <v>-1.4859747554429059E-2</v>
      </c>
      <c r="AY35" s="74">
        <f ca="1"/>
        <v>-0.36401676432724595</v>
      </c>
      <c r="AZ35" s="74">
        <f ca="1"/>
        <v>-0.8378576943923336</v>
      </c>
      <c r="BA35" s="74">
        <f ca="1"/>
        <v>-0.56344479934937386</v>
      </c>
      <c r="BB35" s="74">
        <f ca="1"/>
        <v>-0.67071245603721019</v>
      </c>
    </row>
    <row r="36" spans="1:54" x14ac:dyDescent="0.35">
      <c r="A36" s="73" t="s">
        <v>404</v>
      </c>
      <c r="G36" s="74">
        <f ca="1"/>
        <v>0.670782262492298</v>
      </c>
      <c r="H36" s="74">
        <f ca="1"/>
        <v>0.23719341216968742</v>
      </c>
      <c r="I36" s="74">
        <f ca="1"/>
        <v>2.3684178842007464</v>
      </c>
      <c r="J36" s="74">
        <f ca="1"/>
        <v>0.74057381142254242</v>
      </c>
      <c r="K36" s="74">
        <f ca="1"/>
        <v>1.4270604636124864</v>
      </c>
      <c r="L36" s="74">
        <f ca="1"/>
        <v>0.63257453589253709</v>
      </c>
      <c r="M36" s="74">
        <f ca="1"/>
        <v>0.97483971861946028</v>
      </c>
      <c r="N36" s="74">
        <f ca="1"/>
        <v>1.1212944196571568</v>
      </c>
      <c r="O36" s="74">
        <f ca="1"/>
        <v>-0.14463542996704171</v>
      </c>
      <c r="P36" s="74">
        <f ca="1"/>
        <v>-1.3737434337810988</v>
      </c>
      <c r="Q36" s="74">
        <f ca="1"/>
        <v>-0.35390460158901427</v>
      </c>
      <c r="R36" s="74">
        <f ca="1"/>
        <v>-0.18966045761093653</v>
      </c>
      <c r="S36" s="74">
        <f ca="1"/>
        <v>-0.69213590324687568</v>
      </c>
      <c r="T36" s="74">
        <f ca="1"/>
        <v>0.13293302052706318</v>
      </c>
      <c r="U36" s="74">
        <f ca="1"/>
        <v>-4.4117785275464755E-2</v>
      </c>
      <c r="V36" s="74">
        <f ca="1"/>
        <v>0.86762780151805374</v>
      </c>
      <c r="W36" s="74">
        <f ca="1"/>
        <v>4.1034528985955443E-2</v>
      </c>
      <c r="X36" s="74">
        <f ca="1"/>
        <v>-0.20287268781988033</v>
      </c>
      <c r="Y36" s="74">
        <f ca="1"/>
        <v>-0.68744536259205269</v>
      </c>
      <c r="Z36" s="74">
        <f ca="1"/>
        <v>0.20300065077576435</v>
      </c>
      <c r="AA36" s="74">
        <f ca="1"/>
        <v>-0.62750563867860976</v>
      </c>
      <c r="AB36" s="74">
        <f ca="1"/>
        <v>0.36334340144443961</v>
      </c>
      <c r="AC36" s="74">
        <f ca="1"/>
        <v>0.19892541797043223</v>
      </c>
      <c r="AD36" s="74">
        <f ca="1"/>
        <v>-0.73530163469073895</v>
      </c>
      <c r="AE36" s="74">
        <f ca="1"/>
        <v>-0.94173024063129096</v>
      </c>
      <c r="AF36" s="74">
        <f ca="1"/>
        <v>-0.34393864738673202</v>
      </c>
      <c r="AG36" s="74">
        <f ca="1"/>
        <v>-0.266985248000294</v>
      </c>
      <c r="AH36" s="74">
        <f ca="1"/>
        <v>0.2962178067818087</v>
      </c>
      <c r="AI36" s="74">
        <f ca="1"/>
        <v>0.68761488127767767</v>
      </c>
      <c r="AJ36" s="74">
        <f ca="1"/>
        <v>-0.11978335543769486</v>
      </c>
      <c r="AK36" s="74">
        <f ca="1"/>
        <v>-0.14368775948809454</v>
      </c>
      <c r="AL36" s="74">
        <f ca="1"/>
        <v>-0.75417700366882134</v>
      </c>
      <c r="AM36" s="74">
        <f ca="1"/>
        <v>1.1507751649201841</v>
      </c>
      <c r="AN36" s="74">
        <f ca="1"/>
        <v>0.82314953580913763</v>
      </c>
      <c r="AO36" s="74">
        <f ca="1"/>
        <v>-4.6044620639517642E-2</v>
      </c>
      <c r="AP36" s="74">
        <f ca="1"/>
        <v>0.79560861480145417</v>
      </c>
      <c r="AQ36" s="74">
        <f ca="1"/>
        <v>1.2162722760375981</v>
      </c>
      <c r="AR36" s="74">
        <f ca="1"/>
        <v>-0.31003271308064323</v>
      </c>
      <c r="AS36" s="74">
        <f ca="1"/>
        <v>-0.37221512872623241</v>
      </c>
      <c r="AT36" s="74">
        <f ca="1"/>
        <v>-1.8325349203047896</v>
      </c>
      <c r="AU36" s="74">
        <f ca="1"/>
        <v>-0.70348585596171198</v>
      </c>
      <c r="AV36" s="74">
        <f ca="1"/>
        <v>-0.60522054335659781</v>
      </c>
      <c r="AW36" s="74">
        <f ca="1"/>
        <v>-0.378638359479822</v>
      </c>
      <c r="AX36" s="74">
        <f ca="1"/>
        <v>-0.75446363741057498</v>
      </c>
      <c r="AY36" s="74">
        <f ca="1"/>
        <v>0.18931608672257297</v>
      </c>
      <c r="AZ36" s="74">
        <f ca="1"/>
        <v>9.5381448537009028E-2</v>
      </c>
      <c r="BA36" s="74">
        <f ca="1"/>
        <v>-0.16244165096989799</v>
      </c>
      <c r="BB36" s="74">
        <f ca="1"/>
        <v>1.5076677064075339</v>
      </c>
    </row>
    <row r="37" spans="1:54" x14ac:dyDescent="0.35">
      <c r="A37" s="73" t="s">
        <v>3042</v>
      </c>
      <c r="G37" s="74" cm="1">
        <f t="array" aca="1" ref="G37:BB37" ca="1">TRANSPOSE(Seasonality!GA4:GA51)</f>
        <v>-0.74292264959450638</v>
      </c>
      <c r="H37" s="74">
        <f ca="1"/>
        <v>-0.49036491120783765</v>
      </c>
      <c r="I37" s="74">
        <f ca="1"/>
        <v>-1.1627842919088214</v>
      </c>
      <c r="J37" s="74">
        <f ca="1"/>
        <v>0.24131687757585385</v>
      </c>
      <c r="K37" s="74">
        <f ca="1"/>
        <v>0.19430810088095607</v>
      </c>
      <c r="L37" s="74">
        <f ca="1"/>
        <v>0.14534428500734989</v>
      </c>
      <c r="M37" s="74">
        <f ca="1"/>
        <v>-0.76309695152245549</v>
      </c>
      <c r="N37" s="74">
        <f ca="1"/>
        <v>7.6534874580445569E-2</v>
      </c>
      <c r="O37" s="74">
        <f ca="1"/>
        <v>-2.2107088354753728</v>
      </c>
      <c r="P37" s="74">
        <f ca="1"/>
        <v>-4.1391272444867475</v>
      </c>
      <c r="Q37" s="74">
        <f ca="1"/>
        <v>-1.3249601796859238</v>
      </c>
      <c r="R37" s="74">
        <f ca="1"/>
        <v>-0.77322077644971754</v>
      </c>
      <c r="S37" s="74">
        <f ca="1"/>
        <v>-8.4808831165515727E-2</v>
      </c>
      <c r="T37" s="74">
        <f ca="1"/>
        <v>-8.872162611280543E-2</v>
      </c>
      <c r="U37" s="74">
        <f ca="1"/>
        <v>0.14231528729879078</v>
      </c>
      <c r="V37" s="74">
        <f ca="1"/>
        <v>0.2434041241283883</v>
      </c>
      <c r="W37" s="74">
        <f ca="1"/>
        <v>0.45966459968997925</v>
      </c>
      <c r="X37" s="74">
        <f ca="1"/>
        <v>0.54712339959603928</v>
      </c>
      <c r="Y37" s="74">
        <f ca="1"/>
        <v>0.7151254671210846</v>
      </c>
      <c r="Z37" s="74">
        <f ca="1"/>
        <v>0.10531986087631384</v>
      </c>
      <c r="AA37" s="74">
        <f ca="1"/>
        <v>0.18882330592707172</v>
      </c>
      <c r="AB37" s="74">
        <f ca="1"/>
        <v>-0.19774652749182395</v>
      </c>
      <c r="AC37" s="74">
        <f ca="1"/>
        <v>0.31965880186763179</v>
      </c>
      <c r="AD37" s="74">
        <f ca="1"/>
        <v>0.21118084058307363</v>
      </c>
      <c r="AE37" s="74">
        <f ca="1"/>
        <v>0.2013277691131686</v>
      </c>
      <c r="AF37" s="74">
        <f ca="1"/>
        <v>-0.11495030133804199</v>
      </c>
      <c r="AG37" s="74">
        <f ca="1"/>
        <v>0.33562329502216026</v>
      </c>
      <c r="AH37" s="74">
        <f ca="1"/>
        <v>0.64283882165655215</v>
      </c>
      <c r="AI37" s="74">
        <f ca="1"/>
        <v>-0.11198016307673447</v>
      </c>
      <c r="AJ37" s="74">
        <f ca="1"/>
        <v>-0.26595194943693207</v>
      </c>
      <c r="AK37" s="74">
        <f ca="1"/>
        <v>1.4522087421025505</v>
      </c>
      <c r="AL37" s="74">
        <f ca="1"/>
        <v>0.54821909084487541</v>
      </c>
      <c r="AM37" s="74">
        <f ca="1"/>
        <v>-0.22260513589103664</v>
      </c>
      <c r="AN37" s="74">
        <f ca="1"/>
        <v>-1.4895628877497045</v>
      </c>
      <c r="AO37" s="74">
        <f ca="1"/>
        <v>-1.8983191106625934</v>
      </c>
      <c r="AP37" s="74">
        <f ca="1"/>
        <v>-1.9037504793489723</v>
      </c>
      <c r="AQ37" s="74">
        <f ca="1"/>
        <v>-0.94642601911179769</v>
      </c>
      <c r="AR37" s="74">
        <f ca="1"/>
        <v>-1.8663222096067074</v>
      </c>
      <c r="AS37" s="74">
        <f ca="1"/>
        <v>-4.348377107115704</v>
      </c>
      <c r="AT37" s="74">
        <f ca="1"/>
        <v>-4.55254060797217</v>
      </c>
      <c r="AU37" s="74">
        <f ca="1"/>
        <v>-1.944609802101023</v>
      </c>
      <c r="AV37" s="74">
        <f ca="1"/>
        <v>-1.7553051423207144</v>
      </c>
      <c r="AW37" s="74">
        <f ca="1"/>
        <v>-1.9185441222681745</v>
      </c>
      <c r="AX37" s="74">
        <f ca="1"/>
        <v>-1.1496722181210974</v>
      </c>
      <c r="AY37" s="74">
        <f ca="1"/>
        <v>-1.5575953534728888</v>
      </c>
      <c r="AZ37" s="74">
        <f ca="1"/>
        <v>-2.4674673273358851</v>
      </c>
      <c r="BA37" s="74">
        <f ca="1"/>
        <v>-2.6613231806836724</v>
      </c>
      <c r="BB37" s="74">
        <f ca="1"/>
        <v>-1.9337343873088564</v>
      </c>
    </row>
    <row r="38" spans="1:54" x14ac:dyDescent="0.35">
      <c r="A38" s="52" t="s">
        <v>3043</v>
      </c>
      <c r="G38" s="74" cm="1">
        <f t="array" ref="G38:BB38">TRANSPOSE('HAVERM (new)'!BG155:BG202)</f>
        <v>0.53956819231122544</v>
      </c>
      <c r="H38" s="74">
        <v>0.38336773778796984</v>
      </c>
      <c r="I38" s="74">
        <v>-3.3719136507429717</v>
      </c>
      <c r="J38" s="74">
        <v>-1.0185256029577585</v>
      </c>
      <c r="K38" s="74">
        <v>-4.4852933787182163</v>
      </c>
      <c r="L38" s="74">
        <v>-6.3329604326534659</v>
      </c>
      <c r="M38" s="74">
        <v>-7.1276271438776355</v>
      </c>
      <c r="N38" s="74">
        <v>-2.5114562497316566</v>
      </c>
      <c r="O38" s="74">
        <v>-5.5806820775067791</v>
      </c>
      <c r="P38" s="74">
        <v>-10.573677992212499</v>
      </c>
      <c r="Q38" s="74">
        <v>-6.8653982199368961</v>
      </c>
      <c r="R38" s="74">
        <v>-2.668301752856912</v>
      </c>
      <c r="S38" s="74">
        <v>-0.65638320045166387</v>
      </c>
      <c r="T38" s="74">
        <v>-0.24105575775422813</v>
      </c>
      <c r="U38" s="74">
        <v>-3.292737597605258</v>
      </c>
      <c r="V38" s="74">
        <v>-1.6088065509919076</v>
      </c>
      <c r="W38" s="74">
        <v>5.3537377604192145E-2</v>
      </c>
      <c r="X38" s="74">
        <v>-0.1287333768094033</v>
      </c>
      <c r="Y38" s="74">
        <v>-1.2284308564372757</v>
      </c>
      <c r="Z38" s="74">
        <v>-0.3979989960252906</v>
      </c>
      <c r="AA38" s="74">
        <v>4.1032588259426156E-2</v>
      </c>
      <c r="AB38" s="74">
        <v>-0.71602986615099651</v>
      </c>
      <c r="AC38" s="74">
        <v>-0.50706365638802842</v>
      </c>
      <c r="AD38" s="74">
        <v>0.17663359243108737</v>
      </c>
      <c r="AE38" s="74">
        <v>0.41433178445133595</v>
      </c>
      <c r="AF38" s="74">
        <v>0.61276722967285546</v>
      </c>
      <c r="AG38" s="74">
        <v>0.84112102102400343</v>
      </c>
      <c r="AH38" s="74">
        <v>0.81668656250655092</v>
      </c>
      <c r="AI38" s="74">
        <v>0.82301994108864507</v>
      </c>
      <c r="AJ38" s="74">
        <v>0.82916772874404387</v>
      </c>
      <c r="AK38" s="74">
        <v>0.87867604902956642</v>
      </c>
      <c r="AL38" s="74">
        <v>0.12884283670036836</v>
      </c>
      <c r="AM38" s="74">
        <v>0.8406959395062239</v>
      </c>
      <c r="AN38" s="74">
        <v>0.8098239322323596</v>
      </c>
      <c r="AO38" s="74">
        <v>0.67822978341089868</v>
      </c>
      <c r="AP38" s="74">
        <v>0.8326734919524944</v>
      </c>
      <c r="AQ38" s="74">
        <v>0.68632481405383006</v>
      </c>
      <c r="AR38" s="74">
        <v>0.83273841349339173</v>
      </c>
      <c r="AS38" s="74">
        <v>0.63589166424006038</v>
      </c>
      <c r="AT38" s="74">
        <v>-2.2468798005077493</v>
      </c>
      <c r="AU38" s="74">
        <v>0.34162318699104915</v>
      </c>
      <c r="AV38" s="74">
        <v>0.86390539037698477</v>
      </c>
      <c r="AW38" s="74">
        <v>0.8788312961925816</v>
      </c>
      <c r="AX38" s="74">
        <v>0.89102559121131686</v>
      </c>
      <c r="AY38" s="74">
        <v>0.88712643438004857</v>
      </c>
      <c r="AZ38" s="74">
        <v>0.86470380435820549</v>
      </c>
      <c r="BA38" s="74">
        <v>0.81095723652237006</v>
      </c>
      <c r="BB38" s="74">
        <v>0.89544274263519963</v>
      </c>
    </row>
    <row r="42" spans="1:54" x14ac:dyDescent="0.35">
      <c r="A42" t="s">
        <v>3629</v>
      </c>
    </row>
    <row r="43" spans="1:54" x14ac:dyDescent="0.35">
      <c r="A43" t="s">
        <v>3630</v>
      </c>
    </row>
    <row r="44" spans="1:54" x14ac:dyDescent="0.35">
      <c r="A44" t="s">
        <v>3631</v>
      </c>
    </row>
    <row r="45" spans="1:54" x14ac:dyDescent="0.35">
      <c r="A45" t="s">
        <v>3632</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2C3A9-BE31-4559-AB91-9B4EADB0DBE5}">
  <sheetPr codeName="Sheet25"/>
  <dimension ref="A1:LC74"/>
  <sheetViews>
    <sheetView zoomScale="85" zoomScaleNormal="85" workbookViewId="0">
      <pane xSplit="6" ySplit="1" topLeftCell="G26" activePane="bottomRight" state="frozen"/>
      <selection pane="topRight" activeCell="G1" sqref="G1"/>
      <selection pane="bottomLeft" activeCell="A2" sqref="A2"/>
      <selection pane="bottomRight" activeCell="B9" sqref="B9"/>
    </sheetView>
  </sheetViews>
  <sheetFormatPr defaultRowHeight="14.5" x14ac:dyDescent="0.35"/>
  <cols>
    <col min="1" max="1" width="45.54296875" customWidth="1"/>
    <col min="2" max="2" width="17.453125" customWidth="1"/>
    <col min="7" max="7" width="10.453125" bestFit="1" customWidth="1"/>
    <col min="8" max="8" width="11.6328125" customWidth="1"/>
  </cols>
  <sheetData>
    <row r="1" spans="1:315" x14ac:dyDescent="0.35">
      <c r="A1" s="6" t="s">
        <v>369</v>
      </c>
      <c r="B1" t="s">
        <v>169</v>
      </c>
      <c r="C1" t="s">
        <v>168</v>
      </c>
      <c r="D1" t="s">
        <v>167</v>
      </c>
      <c r="E1" t="s">
        <v>166</v>
      </c>
      <c r="F1" t="s">
        <v>165</v>
      </c>
      <c r="G1" t="s">
        <v>324</v>
      </c>
      <c r="H1" t="s">
        <v>325</v>
      </c>
      <c r="I1" t="s">
        <v>326</v>
      </c>
      <c r="J1" t="s">
        <v>327</v>
      </c>
      <c r="K1" t="s">
        <v>328</v>
      </c>
      <c r="L1" t="s">
        <v>329</v>
      </c>
      <c r="M1" t="s">
        <v>330</v>
      </c>
      <c r="N1" t="s">
        <v>331</v>
      </c>
      <c r="O1" t="s">
        <v>332</v>
      </c>
      <c r="P1" t="s">
        <v>333</v>
      </c>
      <c r="Q1" t="s">
        <v>334</v>
      </c>
      <c r="R1" t="s">
        <v>335</v>
      </c>
      <c r="S1" t="s">
        <v>336</v>
      </c>
      <c r="T1" t="s">
        <v>337</v>
      </c>
      <c r="U1" t="s">
        <v>338</v>
      </c>
      <c r="V1" t="s">
        <v>339</v>
      </c>
      <c r="W1" t="s">
        <v>340</v>
      </c>
      <c r="X1" t="s">
        <v>358</v>
      </c>
      <c r="Y1" t="s">
        <v>362</v>
      </c>
      <c r="Z1" t="s">
        <v>368</v>
      </c>
      <c r="AA1" t="s">
        <v>410</v>
      </c>
      <c r="AB1" t="s">
        <v>450</v>
      </c>
      <c r="AC1" t="s">
        <v>456</v>
      </c>
      <c r="AD1" t="s">
        <v>465</v>
      </c>
      <c r="AE1" t="s">
        <v>478</v>
      </c>
      <c r="AF1" t="s">
        <v>495</v>
      </c>
      <c r="AG1" t="s">
        <v>496</v>
      </c>
      <c r="AH1" t="s">
        <v>502</v>
      </c>
      <c r="AI1" t="s">
        <v>514</v>
      </c>
      <c r="AJ1" t="s">
        <v>515</v>
      </c>
      <c r="AK1" t="s">
        <v>516</v>
      </c>
      <c r="AL1" t="s">
        <v>533</v>
      </c>
      <c r="AM1" t="s">
        <v>543</v>
      </c>
      <c r="AN1" t="s">
        <v>544</v>
      </c>
      <c r="AO1" t="s">
        <v>550</v>
      </c>
      <c r="AP1" t="s">
        <v>567</v>
      </c>
      <c r="AQ1" t="s">
        <v>572</v>
      </c>
      <c r="AR1" t="s">
        <v>579</v>
      </c>
      <c r="AS1" t="s">
        <v>586</v>
      </c>
      <c r="AT1" t="s">
        <v>597</v>
      </c>
      <c r="AU1" t="s">
        <v>603</v>
      </c>
      <c r="AV1" t="s">
        <v>609</v>
      </c>
      <c r="AW1" t="s">
        <v>615</v>
      </c>
      <c r="AX1" t="s">
        <v>623</v>
      </c>
      <c r="AY1" t="s">
        <v>630</v>
      </c>
      <c r="AZ1" t="s">
        <v>637</v>
      </c>
      <c r="BA1" t="s">
        <v>648</v>
      </c>
      <c r="BB1" t="s">
        <v>661</v>
      </c>
      <c r="BC1" t="s">
        <v>667</v>
      </c>
      <c r="BD1" t="s">
        <v>683</v>
      </c>
      <c r="BE1" t="s">
        <v>684</v>
      </c>
      <c r="BF1" t="s">
        <v>691</v>
      </c>
      <c r="BG1" t="s">
        <v>692</v>
      </c>
      <c r="BH1" t="s">
        <v>700</v>
      </c>
      <c r="BI1" t="s">
        <v>745</v>
      </c>
      <c r="BJ1" t="s">
        <v>759</v>
      </c>
      <c r="BK1" t="s">
        <v>766</v>
      </c>
      <c r="BL1" t="s">
        <v>776</v>
      </c>
      <c r="BM1" t="s">
        <v>789</v>
      </c>
      <c r="BN1" t="s">
        <v>795</v>
      </c>
      <c r="BO1" t="s">
        <v>816</v>
      </c>
      <c r="BP1" t="s">
        <v>820</v>
      </c>
      <c r="BQ1" t="s">
        <v>828</v>
      </c>
      <c r="BR1" t="s">
        <v>838</v>
      </c>
      <c r="BS1" t="s">
        <v>845</v>
      </c>
      <c r="BT1" t="s">
        <v>846</v>
      </c>
      <c r="BU1" t="s">
        <v>854</v>
      </c>
      <c r="BV1" t="s">
        <v>862</v>
      </c>
      <c r="BW1" t="s">
        <v>870</v>
      </c>
      <c r="BX1" t="s">
        <v>875</v>
      </c>
      <c r="BY1" t="s">
        <v>881</v>
      </c>
      <c r="BZ1" t="s">
        <v>888</v>
      </c>
      <c r="CA1" t="s">
        <v>894</v>
      </c>
      <c r="CB1" t="s">
        <v>905</v>
      </c>
      <c r="CC1" t="s">
        <v>906</v>
      </c>
      <c r="CD1" t="s">
        <v>911</v>
      </c>
      <c r="CE1" t="s">
        <v>984</v>
      </c>
      <c r="CF1" t="s">
        <v>985</v>
      </c>
      <c r="CG1" t="s">
        <v>986</v>
      </c>
      <c r="CH1" t="s">
        <v>987</v>
      </c>
      <c r="CI1" t="s">
        <v>988</v>
      </c>
      <c r="CJ1" t="s">
        <v>989</v>
      </c>
      <c r="CK1" t="s">
        <v>990</v>
      </c>
      <c r="CL1" t="s">
        <v>991</v>
      </c>
      <c r="CM1" t="s">
        <v>992</v>
      </c>
      <c r="CN1" t="s">
        <v>1000</v>
      </c>
      <c r="CO1" t="s">
        <v>1008</v>
      </c>
      <c r="CP1" t="s">
        <v>1019</v>
      </c>
      <c r="CQ1" t="s">
        <v>1027</v>
      </c>
      <c r="CR1" t="s">
        <v>1032</v>
      </c>
      <c r="CS1" t="s">
        <v>1042</v>
      </c>
      <c r="CT1" t="s">
        <v>1054</v>
      </c>
      <c r="CU1" t="s">
        <v>1055</v>
      </c>
      <c r="CV1" t="s">
        <v>1062</v>
      </c>
      <c r="CW1" t="s">
        <v>1069</v>
      </c>
      <c r="CX1" t="s">
        <v>1075</v>
      </c>
      <c r="CY1" t="s">
        <v>1080</v>
      </c>
      <c r="CZ1" t="s">
        <v>1087</v>
      </c>
      <c r="DA1" t="s">
        <v>1103</v>
      </c>
      <c r="DB1" t="s">
        <v>1104</v>
      </c>
      <c r="DC1" t="s">
        <v>1105</v>
      </c>
      <c r="DD1" t="s">
        <v>1114</v>
      </c>
      <c r="DE1" t="s">
        <v>1131</v>
      </c>
      <c r="DF1" t="s">
        <v>1132</v>
      </c>
      <c r="DG1" t="s">
        <v>1190</v>
      </c>
      <c r="DH1" t="s">
        <v>1191</v>
      </c>
      <c r="DI1" t="s">
        <v>1204</v>
      </c>
      <c r="DJ1" t="s">
        <v>1222</v>
      </c>
      <c r="DK1" t="s">
        <v>1223</v>
      </c>
      <c r="DL1" t="s">
        <v>1228</v>
      </c>
      <c r="DM1" t="s">
        <v>1242</v>
      </c>
      <c r="DN1" t="s">
        <v>1417</v>
      </c>
      <c r="DO1" t="s">
        <v>1418</v>
      </c>
      <c r="DP1" t="s">
        <v>1430</v>
      </c>
      <c r="DQ1" t="s">
        <v>1440</v>
      </c>
      <c r="DR1" t="s">
        <v>1480</v>
      </c>
      <c r="DS1" t="s">
        <v>1481</v>
      </c>
      <c r="DT1" t="s">
        <v>1482</v>
      </c>
      <c r="DU1" t="s">
        <v>1483</v>
      </c>
      <c r="DV1" t="s">
        <v>1489</v>
      </c>
      <c r="DW1" t="s">
        <v>1523</v>
      </c>
      <c r="DX1" t="s">
        <v>1524</v>
      </c>
      <c r="DY1" t="s">
        <v>1525</v>
      </c>
      <c r="DZ1" t="s">
        <v>1658</v>
      </c>
      <c r="EA1" t="s">
        <v>1659</v>
      </c>
      <c r="EB1" t="s">
        <v>1660</v>
      </c>
      <c r="EC1" t="s">
        <v>1661</v>
      </c>
      <c r="ED1" t="s">
        <v>1662</v>
      </c>
      <c r="EE1" t="s">
        <v>1663</v>
      </c>
      <c r="EF1" t="s">
        <v>1664</v>
      </c>
      <c r="EG1" t="s">
        <v>1665</v>
      </c>
      <c r="EH1" t="s">
        <v>1666</v>
      </c>
      <c r="EI1" t="s">
        <v>1667</v>
      </c>
      <c r="EJ1" t="s">
        <v>1668</v>
      </c>
      <c r="EK1" t="s">
        <v>1669</v>
      </c>
      <c r="EL1" t="s">
        <v>1670</v>
      </c>
      <c r="EM1" t="s">
        <v>1671</v>
      </c>
      <c r="EN1" t="s">
        <v>1672</v>
      </c>
      <c r="EO1" t="s">
        <v>1673</v>
      </c>
      <c r="EP1" t="s">
        <v>1674</v>
      </c>
      <c r="EQ1" t="s">
        <v>1675</v>
      </c>
      <c r="ER1" t="s">
        <v>1676</v>
      </c>
      <c r="ES1" t="s">
        <v>1677</v>
      </c>
      <c r="ET1" t="s">
        <v>1678</v>
      </c>
      <c r="EU1" t="s">
        <v>1679</v>
      </c>
      <c r="EV1" t="s">
        <v>1680</v>
      </c>
      <c r="EW1" t="s">
        <v>1681</v>
      </c>
      <c r="EX1" t="s">
        <v>1682</v>
      </c>
      <c r="EY1" t="s">
        <v>1683</v>
      </c>
      <c r="EZ1" t="s">
        <v>1684</v>
      </c>
      <c r="FA1" t="s">
        <v>1685</v>
      </c>
      <c r="FB1" t="s">
        <v>1686</v>
      </c>
      <c r="FC1" t="s">
        <v>1687</v>
      </c>
      <c r="FD1" t="s">
        <v>1688</v>
      </c>
      <c r="FE1" t="s">
        <v>1689</v>
      </c>
      <c r="FF1" t="s">
        <v>1690</v>
      </c>
      <c r="FG1" t="s">
        <v>1691</v>
      </c>
      <c r="FH1" t="s">
        <v>1692</v>
      </c>
      <c r="FI1" t="s">
        <v>1693</v>
      </c>
      <c r="FJ1" t="s">
        <v>1694</v>
      </c>
      <c r="FK1" t="s">
        <v>1695</v>
      </c>
      <c r="FL1" t="s">
        <v>1696</v>
      </c>
      <c r="FM1" t="s">
        <v>1697</v>
      </c>
      <c r="FN1" t="s">
        <v>1698</v>
      </c>
      <c r="FO1" t="s">
        <v>1699</v>
      </c>
      <c r="FP1" t="s">
        <v>1700</v>
      </c>
      <c r="FQ1" t="s">
        <v>1701</v>
      </c>
      <c r="FR1" t="s">
        <v>1702</v>
      </c>
      <c r="FS1" t="s">
        <v>1703</v>
      </c>
      <c r="FT1" t="s">
        <v>1704</v>
      </c>
      <c r="FU1" t="s">
        <v>1705</v>
      </c>
      <c r="FV1" t="s">
        <v>1706</v>
      </c>
      <c r="FW1" t="s">
        <v>1707</v>
      </c>
      <c r="FX1" t="s">
        <v>1708</v>
      </c>
      <c r="FY1" t="s">
        <v>1709</v>
      </c>
      <c r="FZ1" t="s">
        <v>1710</v>
      </c>
      <c r="GA1" t="s">
        <v>1711</v>
      </c>
      <c r="GB1" t="s">
        <v>1712</v>
      </c>
      <c r="GC1" t="s">
        <v>1713</v>
      </c>
      <c r="GD1" t="s">
        <v>1714</v>
      </c>
      <c r="GE1" t="s">
        <v>1715</v>
      </c>
      <c r="GF1" t="s">
        <v>1716</v>
      </c>
      <c r="GG1" t="s">
        <v>1717</v>
      </c>
      <c r="GH1" t="s">
        <v>1718</v>
      </c>
      <c r="GI1" t="s">
        <v>1719</v>
      </c>
      <c r="GJ1" t="s">
        <v>1720</v>
      </c>
      <c r="GK1" t="s">
        <v>1721</v>
      </c>
      <c r="GL1" t="s">
        <v>1722</v>
      </c>
      <c r="GM1" t="s">
        <v>1723</v>
      </c>
      <c r="GN1" t="s">
        <v>1724</v>
      </c>
      <c r="GO1" t="s">
        <v>1725</v>
      </c>
      <c r="GP1" t="s">
        <v>1726</v>
      </c>
      <c r="GQ1" t="s">
        <v>1727</v>
      </c>
      <c r="GR1" t="s">
        <v>1728</v>
      </c>
      <c r="GS1" t="s">
        <v>1729</v>
      </c>
      <c r="GT1" t="s">
        <v>1730</v>
      </c>
      <c r="GU1" t="s">
        <v>1731</v>
      </c>
      <c r="GV1" t="s">
        <v>1732</v>
      </c>
      <c r="GW1" t="s">
        <v>1733</v>
      </c>
      <c r="GX1" t="s">
        <v>1734</v>
      </c>
      <c r="GY1" t="s">
        <v>1735</v>
      </c>
      <c r="GZ1" t="s">
        <v>1736</v>
      </c>
      <c r="HA1" t="s">
        <v>1737</v>
      </c>
      <c r="HB1" t="s">
        <v>1738</v>
      </c>
      <c r="HC1" t="s">
        <v>1739</v>
      </c>
      <c r="HD1" t="s">
        <v>1740</v>
      </c>
      <c r="HE1" t="s">
        <v>1741</v>
      </c>
      <c r="HF1" t="s">
        <v>1742</v>
      </c>
      <c r="HG1" t="s">
        <v>1743</v>
      </c>
      <c r="HH1" t="s">
        <v>1744</v>
      </c>
      <c r="HI1" t="s">
        <v>1745</v>
      </c>
      <c r="HJ1" t="s">
        <v>1746</v>
      </c>
      <c r="HK1" t="s">
        <v>1747</v>
      </c>
      <c r="HL1" t="s">
        <v>1748</v>
      </c>
      <c r="HM1" t="s">
        <v>1749</v>
      </c>
      <c r="HN1" t="s">
        <v>1750</v>
      </c>
      <c r="HO1" t="s">
        <v>1751</v>
      </c>
      <c r="HP1" t="s">
        <v>1752</v>
      </c>
      <c r="HQ1" t="s">
        <v>1753</v>
      </c>
      <c r="HR1" t="s">
        <v>1754</v>
      </c>
      <c r="HS1" t="s">
        <v>1755</v>
      </c>
      <c r="HT1" t="s">
        <v>1756</v>
      </c>
      <c r="HU1" t="s">
        <v>1757</v>
      </c>
      <c r="HV1" t="s">
        <v>1758</v>
      </c>
      <c r="HW1" t="s">
        <v>1759</v>
      </c>
      <c r="HX1" t="s">
        <v>1760</v>
      </c>
      <c r="HY1" t="s">
        <v>1761</v>
      </c>
      <c r="HZ1" t="s">
        <v>1762</v>
      </c>
      <c r="IA1" t="s">
        <v>1763</v>
      </c>
      <c r="IB1" t="s">
        <v>1764</v>
      </c>
      <c r="IC1" t="s">
        <v>1765</v>
      </c>
      <c r="ID1" t="s">
        <v>1766</v>
      </c>
      <c r="IE1" t="s">
        <v>1767</v>
      </c>
      <c r="IF1" t="s">
        <v>1768</v>
      </c>
      <c r="IG1" t="s">
        <v>1769</v>
      </c>
      <c r="IH1" t="s">
        <v>1770</v>
      </c>
      <c r="II1" t="s">
        <v>1771</v>
      </c>
      <c r="IJ1" t="s">
        <v>1772</v>
      </c>
      <c r="IK1" t="s">
        <v>1773</v>
      </c>
      <c r="IL1" t="s">
        <v>1774</v>
      </c>
      <c r="IM1" t="s">
        <v>1775</v>
      </c>
      <c r="IN1" t="s">
        <v>1776</v>
      </c>
      <c r="IO1" t="s">
        <v>1777</v>
      </c>
      <c r="IP1" t="s">
        <v>1778</v>
      </c>
      <c r="IQ1" t="s">
        <v>1779</v>
      </c>
      <c r="IR1" t="s">
        <v>1780</v>
      </c>
      <c r="IS1" t="s">
        <v>1781</v>
      </c>
      <c r="IT1" t="s">
        <v>1782</v>
      </c>
      <c r="IU1" t="s">
        <v>1783</v>
      </c>
      <c r="IV1" t="s">
        <v>1784</v>
      </c>
      <c r="IW1" t="s">
        <v>1785</v>
      </c>
      <c r="IX1" t="s">
        <v>1786</v>
      </c>
      <c r="IY1" t="s">
        <v>1787</v>
      </c>
      <c r="IZ1" t="s">
        <v>1788</v>
      </c>
      <c r="JA1" t="s">
        <v>1789</v>
      </c>
      <c r="JB1" t="s">
        <v>1790</v>
      </c>
      <c r="JC1" t="s">
        <v>1791</v>
      </c>
      <c r="JD1" t="s">
        <v>1792</v>
      </c>
      <c r="JE1" t="s">
        <v>1793</v>
      </c>
      <c r="JF1" t="s">
        <v>1794</v>
      </c>
      <c r="JG1" t="s">
        <v>1795</v>
      </c>
      <c r="JH1" t="s">
        <v>1796</v>
      </c>
      <c r="JI1" t="s">
        <v>1797</v>
      </c>
      <c r="JJ1" t="s">
        <v>1798</v>
      </c>
      <c r="JK1" t="s">
        <v>1799</v>
      </c>
      <c r="JL1" t="s">
        <v>1800</v>
      </c>
      <c r="JM1" t="s">
        <v>1801</v>
      </c>
      <c r="JN1" t="s">
        <v>1802</v>
      </c>
      <c r="JO1" t="s">
        <v>1803</v>
      </c>
      <c r="JP1" t="s">
        <v>1804</v>
      </c>
      <c r="JQ1" t="s">
        <v>1805</v>
      </c>
      <c r="JR1" t="s">
        <v>1806</v>
      </c>
      <c r="JS1" t="s">
        <v>1807</v>
      </c>
      <c r="JT1" t="s">
        <v>1808</v>
      </c>
      <c r="JU1" t="s">
        <v>1809</v>
      </c>
      <c r="JV1" t="s">
        <v>1810</v>
      </c>
      <c r="JW1" t="s">
        <v>1811</v>
      </c>
      <c r="JX1" t="s">
        <v>1812</v>
      </c>
      <c r="JY1" t="s">
        <v>1813</v>
      </c>
      <c r="JZ1" t="s">
        <v>1814</v>
      </c>
      <c r="KA1" t="s">
        <v>1815</v>
      </c>
      <c r="KB1" t="s">
        <v>1816</v>
      </c>
      <c r="KC1" t="s">
        <v>1817</v>
      </c>
      <c r="KD1" t="s">
        <v>1818</v>
      </c>
      <c r="KE1" t="s">
        <v>1819</v>
      </c>
      <c r="KF1" t="s">
        <v>1820</v>
      </c>
      <c r="KG1" t="s">
        <v>1821</v>
      </c>
      <c r="KH1" t="s">
        <v>1822</v>
      </c>
      <c r="KI1" t="s">
        <v>1823</v>
      </c>
      <c r="KJ1" t="s">
        <v>1824</v>
      </c>
      <c r="KK1" t="s">
        <v>1825</v>
      </c>
      <c r="KL1" t="s">
        <v>1826</v>
      </c>
      <c r="KM1" t="s">
        <v>1827</v>
      </c>
      <c r="KN1" t="s">
        <v>1828</v>
      </c>
      <c r="KO1" t="s">
        <v>1829</v>
      </c>
      <c r="KP1" t="s">
        <v>1830</v>
      </c>
      <c r="KQ1" t="s">
        <v>1831</v>
      </c>
      <c r="KR1" t="s">
        <v>1832</v>
      </c>
      <c r="KS1" t="s">
        <v>1833</v>
      </c>
      <c r="KT1" t="s">
        <v>1834</v>
      </c>
      <c r="KU1" t="s">
        <v>1835</v>
      </c>
      <c r="KV1" t="s">
        <v>1836</v>
      </c>
      <c r="KW1" t="s">
        <v>3079</v>
      </c>
      <c r="KX1" t="s">
        <v>3089</v>
      </c>
      <c r="KY1" t="s">
        <v>3320</v>
      </c>
      <c r="KZ1" t="s">
        <v>3321</v>
      </c>
      <c r="LA1" t="s">
        <v>3322</v>
      </c>
      <c r="LB1" t="s">
        <v>3323</v>
      </c>
      <c r="LC1" t="s">
        <v>3324</v>
      </c>
    </row>
    <row r="2" spans="1:315" x14ac:dyDescent="0.35">
      <c r="A2" s="288" t="s">
        <v>389</v>
      </c>
      <c r="B2" t="s">
        <v>393</v>
      </c>
      <c r="C2" t="s">
        <v>392</v>
      </c>
      <c r="D2" t="s">
        <v>1527</v>
      </c>
      <c r="E2" t="s">
        <v>391</v>
      </c>
      <c r="F2" t="s">
        <v>1526</v>
      </c>
      <c r="G2" s="57" t="e">
        <v>#N/A</v>
      </c>
      <c r="H2" s="57" t="e">
        <v>#N/A</v>
      </c>
      <c r="I2" s="57" t="e">
        <v>#N/A</v>
      </c>
      <c r="J2" s="57" t="e">
        <v>#N/A</v>
      </c>
      <c r="K2" s="57">
        <v>2</v>
      </c>
      <c r="L2" s="57">
        <v>7</v>
      </c>
      <c r="M2" s="57">
        <v>9</v>
      </c>
      <c r="N2" s="57">
        <v>5</v>
      </c>
      <c r="O2" s="57">
        <v>33</v>
      </c>
      <c r="P2" s="57">
        <v>317</v>
      </c>
      <c r="Q2" s="57">
        <v>1893</v>
      </c>
      <c r="R2" s="57">
        <v>5494</v>
      </c>
      <c r="S2" s="57">
        <v>16257</v>
      </c>
      <c r="T2" s="57">
        <v>29161</v>
      </c>
      <c r="U2" s="57">
        <v>32635</v>
      </c>
      <c r="V2" s="57">
        <v>30908</v>
      </c>
      <c r="W2" s="57">
        <v>33792</v>
      </c>
      <c r="X2" s="57">
        <v>31757</v>
      </c>
      <c r="Y2" s="57">
        <v>23904</v>
      </c>
      <c r="Z2" s="57">
        <v>19867</v>
      </c>
      <c r="AA2" s="57">
        <v>16784</v>
      </c>
      <c r="AB2" s="57">
        <v>11152</v>
      </c>
      <c r="AC2" s="57">
        <v>8750</v>
      </c>
      <c r="AD2" s="57">
        <v>6983</v>
      </c>
      <c r="AE2" s="57">
        <v>6794</v>
      </c>
      <c r="AF2" s="57">
        <v>5171</v>
      </c>
      <c r="AG2" s="57">
        <v>2601</v>
      </c>
      <c r="AH2" s="57">
        <v>3857</v>
      </c>
      <c r="AI2" s="57">
        <v>5106</v>
      </c>
      <c r="AJ2" s="57">
        <v>4675</v>
      </c>
      <c r="AK2" s="57">
        <v>5267</v>
      </c>
      <c r="AL2" s="57">
        <v>5824</v>
      </c>
      <c r="AM2" s="57">
        <v>7362</v>
      </c>
      <c r="AN2" s="57">
        <v>6946</v>
      </c>
      <c r="AO2" s="57">
        <v>8331</v>
      </c>
      <c r="AP2" s="57">
        <v>10707</v>
      </c>
      <c r="AQ2" s="57">
        <v>19326</v>
      </c>
      <c r="AR2" s="57">
        <v>24259</v>
      </c>
      <c r="AS2" s="57">
        <v>37300</v>
      </c>
      <c r="AT2" s="57">
        <v>43910</v>
      </c>
      <c r="AU2" s="57">
        <v>108533</v>
      </c>
      <c r="AV2" s="57">
        <v>113578</v>
      </c>
      <c r="AW2" s="57">
        <v>141741</v>
      </c>
      <c r="AX2" s="57">
        <v>158747</v>
      </c>
      <c r="AY2" s="57">
        <v>156739</v>
      </c>
      <c r="AZ2" s="57">
        <v>171012</v>
      </c>
      <c r="BA2" s="57">
        <v>156012</v>
      </c>
      <c r="BB2" s="57">
        <v>115793</v>
      </c>
      <c r="BC2" s="57">
        <v>101131</v>
      </c>
      <c r="BD2" s="57">
        <v>119023</v>
      </c>
      <c r="BE2" s="57">
        <v>167712</v>
      </c>
      <c r="BF2" s="57">
        <v>244145</v>
      </c>
      <c r="BG2" s="57">
        <v>320753</v>
      </c>
      <c r="BH2" s="57">
        <v>415407</v>
      </c>
      <c r="BI2" s="57">
        <v>358547</v>
      </c>
      <c r="BJ2" s="57">
        <v>267888</v>
      </c>
      <c r="BK2" s="57">
        <v>188906</v>
      </c>
      <c r="BL2" s="57">
        <v>138760</v>
      </c>
      <c r="BM2" s="57">
        <v>102226</v>
      </c>
      <c r="BN2" s="57">
        <v>81470</v>
      </c>
      <c r="BO2" s="57">
        <v>67816</v>
      </c>
      <c r="BP2" s="57">
        <v>44219</v>
      </c>
      <c r="BQ2" s="57">
        <v>40982</v>
      </c>
      <c r="BR2" s="57">
        <v>37398</v>
      </c>
      <c r="BS2" s="57">
        <v>39631</v>
      </c>
      <c r="BT2" s="57">
        <v>28353</v>
      </c>
      <c r="BU2" s="57">
        <v>16653</v>
      </c>
      <c r="BV2" s="57">
        <v>13411</v>
      </c>
      <c r="BW2" s="57">
        <v>17377</v>
      </c>
      <c r="BX2" s="57">
        <v>15514</v>
      </c>
      <c r="BY2" s="57">
        <v>14420</v>
      </c>
      <c r="BZ2" s="57">
        <v>15781</v>
      </c>
      <c r="CA2" s="57">
        <v>11099</v>
      </c>
      <c r="CB2" s="57">
        <v>19782</v>
      </c>
      <c r="CC2" s="57">
        <v>28313</v>
      </c>
      <c r="CD2" s="57">
        <v>44926</v>
      </c>
      <c r="CE2" s="57">
        <v>59949</v>
      </c>
      <c r="CF2" s="57">
        <v>88975</v>
      </c>
      <c r="CG2" s="57">
        <v>155301</v>
      </c>
      <c r="CH2" s="57">
        <v>202924</v>
      </c>
      <c r="CI2" s="57">
        <v>274278</v>
      </c>
      <c r="CJ2" s="57">
        <v>305604</v>
      </c>
      <c r="CK2" s="57">
        <v>192799</v>
      </c>
      <c r="CL2" s="57">
        <v>183249</v>
      </c>
      <c r="CM2" s="57">
        <v>197845</v>
      </c>
      <c r="CN2" s="57">
        <v>217279</v>
      </c>
      <c r="CO2" s="57">
        <v>237252</v>
      </c>
      <c r="CP2" s="57">
        <v>238570</v>
      </c>
      <c r="CQ2" s="57">
        <v>263837</v>
      </c>
      <c r="CR2" s="57">
        <v>202495</v>
      </c>
      <c r="CS2" s="57">
        <v>230186</v>
      </c>
      <c r="CT2" s="57">
        <v>240138</v>
      </c>
      <c r="CU2" s="57">
        <v>239675</v>
      </c>
      <c r="CV2" s="57">
        <v>280351</v>
      </c>
      <c r="CW2" s="57">
        <v>328298</v>
      </c>
      <c r="CX2" s="57">
        <v>289287</v>
      </c>
      <c r="CY2" s="57">
        <v>262680</v>
      </c>
      <c r="CZ2" s="57">
        <v>245386</v>
      </c>
      <c r="DA2" s="57">
        <v>278851</v>
      </c>
      <c r="DB2" s="57">
        <v>304688</v>
      </c>
      <c r="DC2" s="57">
        <v>308806</v>
      </c>
      <c r="DD2" s="57">
        <v>339518</v>
      </c>
      <c r="DE2" s="57">
        <v>471189</v>
      </c>
      <c r="DF2" s="57">
        <v>700938</v>
      </c>
      <c r="DG2" s="57">
        <v>1046594</v>
      </c>
      <c r="DH2" s="57">
        <v>1255342</v>
      </c>
      <c r="DI2" s="57">
        <v>873167</v>
      </c>
      <c r="DJ2" s="57">
        <v>642664</v>
      </c>
      <c r="DK2" s="57">
        <v>624921</v>
      </c>
      <c r="DL2" s="57">
        <v>1355905</v>
      </c>
      <c r="DM2" s="57">
        <v>530630</v>
      </c>
      <c r="DN2" s="57">
        <v>325690</v>
      </c>
      <c r="DO2" s="57">
        <v>258560</v>
      </c>
      <c r="DP2" s="57">
        <v>314416</v>
      </c>
      <c r="DQ2" s="57">
        <v>411304</v>
      </c>
      <c r="DR2" s="57">
        <v>563277</v>
      </c>
      <c r="DS2" s="57">
        <v>597361</v>
      </c>
      <c r="DT2" s="57">
        <v>525751</v>
      </c>
      <c r="DU2" s="57">
        <v>332956</v>
      </c>
      <c r="DV2" s="57">
        <v>197808</v>
      </c>
      <c r="DW2" s="57">
        <v>185568</v>
      </c>
      <c r="DX2" s="57">
        <v>105134</v>
      </c>
      <c r="DY2" s="57">
        <v>75694</v>
      </c>
      <c r="DZ2" s="57">
        <v>66173</v>
      </c>
      <c r="EA2" s="57">
        <v>58506</v>
      </c>
    </row>
    <row r="3" spans="1:315" x14ac:dyDescent="0.35">
      <c r="A3" s="288" t="s">
        <v>390</v>
      </c>
      <c r="B3" t="s">
        <v>394</v>
      </c>
      <c r="C3" t="s">
        <v>392</v>
      </c>
      <c r="D3" t="s">
        <v>1527</v>
      </c>
      <c r="E3" t="s">
        <v>391</v>
      </c>
      <c r="F3" t="s">
        <v>1526</v>
      </c>
      <c r="G3" s="57" t="e">
        <v>#N/A</v>
      </c>
      <c r="H3" s="57" t="e">
        <v>#N/A</v>
      </c>
      <c r="I3" s="57" t="e">
        <v>#N/A</v>
      </c>
      <c r="J3" s="57" t="e">
        <v>#N/A</v>
      </c>
      <c r="K3" s="57">
        <v>0</v>
      </c>
      <c r="L3" s="57">
        <v>0</v>
      </c>
      <c r="M3" s="57">
        <v>0</v>
      </c>
      <c r="N3" s="57">
        <v>0</v>
      </c>
      <c r="O3" s="57">
        <v>0</v>
      </c>
      <c r="P3" s="57">
        <v>1</v>
      </c>
      <c r="Q3" s="57">
        <v>9</v>
      </c>
      <c r="R3" s="57">
        <v>184</v>
      </c>
      <c r="S3" s="57">
        <v>978</v>
      </c>
      <c r="T3" s="57">
        <v>3346</v>
      </c>
      <c r="U3" s="57">
        <v>6295</v>
      </c>
      <c r="V3" s="57">
        <v>6129</v>
      </c>
      <c r="W3" s="57">
        <v>5870</v>
      </c>
      <c r="X3" s="57">
        <v>4569</v>
      </c>
      <c r="Y3" s="57">
        <v>3519</v>
      </c>
      <c r="Z3" s="57">
        <v>2442</v>
      </c>
      <c r="AA3" s="57">
        <v>2016</v>
      </c>
      <c r="AB3" s="57">
        <v>1873</v>
      </c>
      <c r="AC3" s="57">
        <v>1191</v>
      </c>
      <c r="AD3" s="57">
        <v>810</v>
      </c>
      <c r="AE3" s="57">
        <v>544</v>
      </c>
      <c r="AF3" s="57">
        <v>473</v>
      </c>
      <c r="AG3" s="57">
        <v>332</v>
      </c>
      <c r="AH3" s="57">
        <v>238</v>
      </c>
      <c r="AI3" s="57">
        <v>156</v>
      </c>
      <c r="AJ3" s="57">
        <v>113</v>
      </c>
      <c r="AK3" s="57">
        <v>101</v>
      </c>
      <c r="AL3" s="57">
        <v>81</v>
      </c>
      <c r="AM3" s="57">
        <v>88</v>
      </c>
      <c r="AN3" s="57">
        <v>47</v>
      </c>
      <c r="AO3" s="57">
        <v>81</v>
      </c>
      <c r="AP3" s="57">
        <v>51</v>
      </c>
      <c r="AQ3" s="57">
        <v>77</v>
      </c>
      <c r="AR3" s="57">
        <v>118</v>
      </c>
      <c r="AS3" s="57">
        <v>204</v>
      </c>
      <c r="AT3" s="57">
        <v>332</v>
      </c>
      <c r="AU3" s="57">
        <v>411</v>
      </c>
      <c r="AV3" s="57">
        <v>750</v>
      </c>
      <c r="AW3" s="57">
        <v>1142</v>
      </c>
      <c r="AX3" s="57">
        <v>1658</v>
      </c>
      <c r="AY3" s="57">
        <v>2246</v>
      </c>
      <c r="AZ3" s="57">
        <v>2829</v>
      </c>
      <c r="BA3" s="57">
        <v>2982</v>
      </c>
      <c r="BB3" s="57">
        <v>3265</v>
      </c>
      <c r="BC3" s="57">
        <v>3066</v>
      </c>
      <c r="BD3" s="57">
        <v>2889</v>
      </c>
      <c r="BE3" s="57">
        <v>3035</v>
      </c>
      <c r="BF3" s="57">
        <v>3654</v>
      </c>
      <c r="BG3" s="57">
        <v>3930</v>
      </c>
      <c r="BH3" s="57">
        <v>5708</v>
      </c>
      <c r="BI3" s="57">
        <v>7462</v>
      </c>
      <c r="BJ3" s="57">
        <v>8686</v>
      </c>
      <c r="BK3" s="57">
        <v>8390</v>
      </c>
      <c r="BL3" s="57">
        <v>6893</v>
      </c>
      <c r="BM3" s="57">
        <v>5023</v>
      </c>
      <c r="BN3" s="57">
        <v>3633</v>
      </c>
      <c r="BO3" s="57">
        <v>2495</v>
      </c>
      <c r="BP3" s="57">
        <v>1846</v>
      </c>
      <c r="BQ3" s="57">
        <v>1082</v>
      </c>
      <c r="BR3" s="57">
        <v>683</v>
      </c>
      <c r="BS3" s="57">
        <v>489</v>
      </c>
      <c r="BT3" s="57">
        <v>301</v>
      </c>
      <c r="BU3" s="57">
        <v>224</v>
      </c>
      <c r="BV3" s="57">
        <v>185</v>
      </c>
      <c r="BW3" s="57">
        <v>160</v>
      </c>
      <c r="BX3" s="57">
        <v>132</v>
      </c>
      <c r="BY3" s="57">
        <v>81</v>
      </c>
      <c r="BZ3" s="57">
        <v>70</v>
      </c>
      <c r="CA3" s="57">
        <v>42</v>
      </c>
      <c r="CB3" s="57">
        <v>58</v>
      </c>
      <c r="CC3" s="57">
        <v>55</v>
      </c>
      <c r="CD3" s="57">
        <v>61</v>
      </c>
      <c r="CE3" s="57">
        <v>72</v>
      </c>
      <c r="CF3" s="57">
        <v>110</v>
      </c>
      <c r="CG3" s="57">
        <v>123</v>
      </c>
      <c r="CH3" s="57">
        <v>176</v>
      </c>
      <c r="CI3" s="57">
        <v>277</v>
      </c>
      <c r="CJ3" s="57">
        <v>402</v>
      </c>
      <c r="CK3" s="57">
        <v>539</v>
      </c>
      <c r="CL3" s="57">
        <v>595</v>
      </c>
      <c r="CM3" s="57">
        <v>623</v>
      </c>
      <c r="CN3" s="57">
        <v>686</v>
      </c>
      <c r="CO3" s="57">
        <v>756</v>
      </c>
      <c r="CP3" s="57">
        <v>798</v>
      </c>
      <c r="CQ3" s="57">
        <v>947</v>
      </c>
      <c r="CR3" s="57">
        <v>995</v>
      </c>
      <c r="CS3" s="57">
        <v>1000</v>
      </c>
      <c r="CT3" s="57">
        <v>806</v>
      </c>
      <c r="CU3" s="57">
        <v>752</v>
      </c>
      <c r="CV3" s="57">
        <v>838</v>
      </c>
      <c r="CW3" s="57">
        <v>947</v>
      </c>
      <c r="CX3" s="57">
        <v>1066</v>
      </c>
      <c r="CY3" s="57">
        <v>1196</v>
      </c>
      <c r="CZ3" s="57">
        <v>1090</v>
      </c>
      <c r="DA3" s="57">
        <v>1038</v>
      </c>
      <c r="DB3" s="57">
        <v>877</v>
      </c>
      <c r="DC3" s="57">
        <v>831</v>
      </c>
      <c r="DD3" s="57">
        <v>831</v>
      </c>
      <c r="DE3" s="57">
        <v>793</v>
      </c>
      <c r="DF3" s="57">
        <v>809</v>
      </c>
      <c r="DG3" s="57">
        <v>767</v>
      </c>
      <c r="DH3" s="57">
        <v>1120</v>
      </c>
      <c r="DI3" s="57">
        <v>1868</v>
      </c>
      <c r="DJ3" s="57">
        <v>1878</v>
      </c>
      <c r="DK3" s="57">
        <v>1827</v>
      </c>
      <c r="DL3" s="57">
        <v>2667</v>
      </c>
      <c r="DM3" s="57">
        <v>1367</v>
      </c>
      <c r="DN3" s="57">
        <v>1028</v>
      </c>
      <c r="DO3" s="57">
        <v>845</v>
      </c>
      <c r="DP3" s="57">
        <v>784</v>
      </c>
      <c r="DQ3" s="57">
        <v>730</v>
      </c>
      <c r="DR3" s="57">
        <v>773</v>
      </c>
      <c r="DS3" s="57">
        <v>943</v>
      </c>
      <c r="DT3" s="57">
        <v>1116</v>
      </c>
      <c r="DU3" s="57">
        <v>4189</v>
      </c>
      <c r="DV3" s="57">
        <v>1637</v>
      </c>
      <c r="DW3" s="57">
        <v>1956</v>
      </c>
      <c r="DX3" s="57">
        <v>1560</v>
      </c>
      <c r="DY3" s="57">
        <v>1300</v>
      </c>
      <c r="DZ3" s="57">
        <v>1040</v>
      </c>
      <c r="EA3" s="57">
        <v>725</v>
      </c>
    </row>
    <row r="4" spans="1:315" x14ac:dyDescent="0.35">
      <c r="A4" s="288" t="s">
        <v>652</v>
      </c>
      <c r="B4" t="s">
        <v>654</v>
      </c>
      <c r="C4" t="s">
        <v>1192</v>
      </c>
      <c r="D4" t="s">
        <v>1529</v>
      </c>
      <c r="E4" t="s">
        <v>653</v>
      </c>
      <c r="F4" t="s">
        <v>1528</v>
      </c>
      <c r="G4" s="57" t="e">
        <v>#N/A</v>
      </c>
      <c r="H4" s="57" t="e">
        <v>#N/A</v>
      </c>
      <c r="I4" s="57" t="e">
        <v>#N/A</v>
      </c>
      <c r="J4" s="57" t="e">
        <v>#N/A</v>
      </c>
      <c r="K4" s="57" t="e">
        <v>#N/A</v>
      </c>
      <c r="L4" s="57" t="e">
        <v>#N/A</v>
      </c>
      <c r="M4" s="57" t="e">
        <v>#N/A</v>
      </c>
      <c r="N4" s="57" t="e">
        <v>#N/A</v>
      </c>
      <c r="O4" s="57" t="e">
        <v>#N/A</v>
      </c>
      <c r="P4" s="57" t="e">
        <v>#N/A</v>
      </c>
      <c r="Q4" s="57" t="e">
        <v>#N/A</v>
      </c>
      <c r="R4" s="57" t="e">
        <v>#N/A</v>
      </c>
      <c r="S4" s="57">
        <v>13926</v>
      </c>
      <c r="T4" s="57">
        <v>21639</v>
      </c>
      <c r="U4" s="57">
        <v>18484</v>
      </c>
      <c r="V4" s="57">
        <v>13394</v>
      </c>
      <c r="W4" s="57">
        <v>10623</v>
      </c>
      <c r="X4" s="57">
        <v>9614</v>
      </c>
      <c r="Y4" s="57">
        <v>7533</v>
      </c>
      <c r="Z4" s="57">
        <v>6359</v>
      </c>
      <c r="AA4" s="57">
        <v>5388</v>
      </c>
      <c r="AB4" s="57">
        <v>4424</v>
      </c>
      <c r="AC4" s="57">
        <v>3757</v>
      </c>
      <c r="AD4" s="57">
        <v>3002</v>
      </c>
      <c r="AE4" s="57">
        <v>2609</v>
      </c>
      <c r="AF4" s="57">
        <v>2277</v>
      </c>
      <c r="AG4" s="57">
        <v>1612</v>
      </c>
      <c r="AH4" s="57">
        <v>1305</v>
      </c>
      <c r="AI4" s="57">
        <v>1083</v>
      </c>
      <c r="AJ4" s="57">
        <v>999</v>
      </c>
      <c r="AK4" s="57">
        <v>846</v>
      </c>
      <c r="AL4" s="57">
        <v>835</v>
      </c>
      <c r="AM4" s="57">
        <v>709</v>
      </c>
      <c r="AN4" s="57">
        <v>690</v>
      </c>
      <c r="AO4" s="57">
        <v>817</v>
      </c>
      <c r="AP4" s="57">
        <v>936</v>
      </c>
      <c r="AQ4" s="57">
        <v>1423</v>
      </c>
      <c r="AR4" s="57">
        <v>1881</v>
      </c>
      <c r="AS4" s="57">
        <v>2641</v>
      </c>
      <c r="AT4" s="57">
        <v>3563</v>
      </c>
      <c r="AU4" s="57">
        <v>5019</v>
      </c>
      <c r="AV4" s="57">
        <v>6991</v>
      </c>
      <c r="AW4" s="57">
        <v>8831</v>
      </c>
      <c r="AX4" s="57">
        <v>10464</v>
      </c>
      <c r="AY4" s="57">
        <v>11042</v>
      </c>
      <c r="AZ4" s="57">
        <v>12453</v>
      </c>
      <c r="BA4" s="57">
        <v>11467</v>
      </c>
      <c r="BB4" s="57">
        <v>10016</v>
      </c>
      <c r="BC4" s="57">
        <v>10165</v>
      </c>
      <c r="BD4" s="57">
        <v>12195</v>
      </c>
      <c r="BE4" s="57">
        <v>14270</v>
      </c>
      <c r="BF4" s="57">
        <v>16800</v>
      </c>
      <c r="BG4" s="57">
        <v>23048</v>
      </c>
      <c r="BH4" s="57">
        <v>28812</v>
      </c>
      <c r="BI4" s="57">
        <v>28593</v>
      </c>
      <c r="BJ4" s="57">
        <v>25537</v>
      </c>
      <c r="BK4" s="57">
        <v>19749</v>
      </c>
      <c r="BL4" s="57">
        <v>15340</v>
      </c>
      <c r="BM4" s="57">
        <v>11558</v>
      </c>
      <c r="BN4" s="57">
        <v>9268</v>
      </c>
      <c r="BO4" s="57">
        <v>6610</v>
      </c>
      <c r="BP4" s="57">
        <v>4849</v>
      </c>
      <c r="BQ4" s="57">
        <v>3644</v>
      </c>
      <c r="BR4" s="57">
        <v>2942</v>
      </c>
      <c r="BS4" s="57">
        <v>2264</v>
      </c>
      <c r="BT4" s="57">
        <v>1668</v>
      </c>
      <c r="BU4" s="57">
        <v>1500</v>
      </c>
      <c r="BV4" s="57">
        <v>1204</v>
      </c>
      <c r="BW4" s="57">
        <v>1033</v>
      </c>
      <c r="BX4" s="57">
        <v>855</v>
      </c>
      <c r="BY4" s="57">
        <v>784</v>
      </c>
      <c r="BZ4" s="57">
        <v>708</v>
      </c>
      <c r="CA4" s="57">
        <v>850</v>
      </c>
      <c r="CB4" s="57">
        <v>887</v>
      </c>
      <c r="CC4" s="57">
        <v>950</v>
      </c>
      <c r="CD4" s="57">
        <v>1339</v>
      </c>
      <c r="CE4" s="57">
        <v>1590</v>
      </c>
      <c r="CF4" s="57">
        <v>1797</v>
      </c>
      <c r="CG4" s="57">
        <v>2726</v>
      </c>
      <c r="CH4" s="57">
        <v>3982</v>
      </c>
      <c r="CI4" s="57">
        <v>5221</v>
      </c>
      <c r="CJ4" s="57">
        <v>6334</v>
      </c>
      <c r="CK4" s="57">
        <v>5716</v>
      </c>
      <c r="CL4" s="57">
        <v>5452</v>
      </c>
      <c r="CM4" s="57">
        <v>5749</v>
      </c>
      <c r="CN4" s="57">
        <v>6284</v>
      </c>
      <c r="CO4" s="57">
        <v>6626</v>
      </c>
      <c r="CP4" s="57">
        <v>6841</v>
      </c>
      <c r="CQ4" s="57">
        <v>7031</v>
      </c>
      <c r="CR4" s="57">
        <v>5984</v>
      </c>
      <c r="CS4" s="57">
        <v>5239</v>
      </c>
      <c r="CT4" s="57">
        <v>5198</v>
      </c>
      <c r="CU4" s="57">
        <v>5560</v>
      </c>
      <c r="CV4" s="57">
        <v>6458</v>
      </c>
      <c r="CW4" s="57">
        <v>7143</v>
      </c>
      <c r="CX4" s="57">
        <v>7388</v>
      </c>
      <c r="CY4" s="57">
        <v>6636</v>
      </c>
      <c r="CZ4" s="57">
        <v>6439</v>
      </c>
      <c r="DA4" s="57">
        <v>5720</v>
      </c>
      <c r="DB4" s="57">
        <v>5379</v>
      </c>
      <c r="DC4" s="57">
        <v>5650</v>
      </c>
      <c r="DD4" s="57">
        <v>6148</v>
      </c>
      <c r="DE4" s="57">
        <v>6502</v>
      </c>
      <c r="DF4" s="57">
        <v>9478</v>
      </c>
      <c r="DG4" s="57">
        <v>15631</v>
      </c>
      <c r="DH4" s="57">
        <v>15990</v>
      </c>
      <c r="DI4" s="57">
        <v>14919</v>
      </c>
      <c r="DJ4" s="57">
        <v>12749</v>
      </c>
      <c r="DK4" s="57">
        <v>11652</v>
      </c>
      <c r="DL4" s="57">
        <v>10596</v>
      </c>
      <c r="DM4" s="57">
        <v>9209</v>
      </c>
      <c r="DN4" s="57">
        <v>8539</v>
      </c>
      <c r="DO4" s="57">
        <v>8179</v>
      </c>
      <c r="DP4" s="57">
        <v>9772</v>
      </c>
      <c r="DQ4" s="57">
        <v>11973</v>
      </c>
      <c r="DR4" s="57">
        <v>14411</v>
      </c>
      <c r="DS4" s="57">
        <v>16196</v>
      </c>
      <c r="DT4" s="57">
        <v>16757</v>
      </c>
      <c r="DU4" s="57">
        <v>15646</v>
      </c>
      <c r="DV4" s="57">
        <v>12930</v>
      </c>
      <c r="DW4" s="57">
        <v>9976</v>
      </c>
      <c r="DX4" s="57">
        <v>7538</v>
      </c>
      <c r="DY4" s="57">
        <v>6070</v>
      </c>
      <c r="DZ4" s="57">
        <v>5074</v>
      </c>
    </row>
    <row r="5" spans="1:315" x14ac:dyDescent="0.35">
      <c r="A5" s="288" t="s">
        <v>817</v>
      </c>
      <c r="B5" t="s">
        <v>818</v>
      </c>
      <c r="C5" t="s">
        <v>1193</v>
      </c>
      <c r="D5" t="s">
        <v>1531</v>
      </c>
      <c r="E5" t="s">
        <v>619</v>
      </c>
      <c r="F5" t="s">
        <v>1530</v>
      </c>
      <c r="G5" s="74">
        <v>0</v>
      </c>
      <c r="H5" s="74">
        <v>0</v>
      </c>
      <c r="I5" s="74">
        <v>0</v>
      </c>
      <c r="J5" s="74">
        <v>5.5600000000000005</v>
      </c>
      <c r="K5" s="74">
        <v>7.1442857142857141</v>
      </c>
      <c r="L5" s="74">
        <v>11.11</v>
      </c>
      <c r="M5" s="74">
        <v>11.11</v>
      </c>
      <c r="N5" s="74">
        <v>11.11</v>
      </c>
      <c r="O5" s="74">
        <v>11.11</v>
      </c>
      <c r="P5" s="74">
        <v>11.11</v>
      </c>
      <c r="Q5" s="74">
        <v>11.902857142857142</v>
      </c>
      <c r="R5" s="74">
        <v>35.450000000000003</v>
      </c>
      <c r="S5" s="74">
        <v>79.431428571428569</v>
      </c>
      <c r="T5" s="74">
        <v>79.63</v>
      </c>
      <c r="U5" s="74">
        <v>79.63</v>
      </c>
      <c r="V5" s="74">
        <v>79.63</v>
      </c>
      <c r="W5" s="74">
        <v>79.63</v>
      </c>
      <c r="X5" s="74">
        <v>79.63</v>
      </c>
      <c r="Y5" s="74">
        <v>79.63</v>
      </c>
      <c r="Z5" s="74">
        <v>73.151428571428582</v>
      </c>
      <c r="AA5" s="74">
        <v>71.3</v>
      </c>
      <c r="AB5" s="74">
        <v>70.502857142857138</v>
      </c>
      <c r="AC5" s="74">
        <v>67.590000000000018</v>
      </c>
      <c r="AD5" s="74">
        <v>73.149999999999991</v>
      </c>
      <c r="AE5" s="74">
        <v>71.3</v>
      </c>
      <c r="AF5" s="74">
        <v>71.3</v>
      </c>
      <c r="AG5" s="74">
        <v>70.90285714285713</v>
      </c>
      <c r="AH5" s="74">
        <v>64.350000000000009</v>
      </c>
      <c r="AI5" s="74">
        <v>64.350000000000009</v>
      </c>
      <c r="AJ5" s="74">
        <v>64.350000000000009</v>
      </c>
      <c r="AK5" s="74">
        <v>65.938571428571422</v>
      </c>
      <c r="AL5" s="74">
        <v>69.909999999999982</v>
      </c>
      <c r="AM5" s="74">
        <v>67.789999999999992</v>
      </c>
      <c r="AN5" s="74">
        <v>66.2</v>
      </c>
      <c r="AO5" s="74">
        <v>66.2</v>
      </c>
      <c r="AP5" s="74">
        <v>64.614285714285728</v>
      </c>
      <c r="AQ5" s="74">
        <v>64.350000000000009</v>
      </c>
      <c r="AR5" s="74">
        <v>65.739999999999995</v>
      </c>
      <c r="AS5" s="74">
        <v>66.797142857142859</v>
      </c>
      <c r="AT5" s="74">
        <v>67.590000000000018</v>
      </c>
      <c r="AU5" s="74">
        <v>67.590000000000018</v>
      </c>
      <c r="AV5" s="74">
        <v>60.19</v>
      </c>
      <c r="AW5" s="74">
        <v>69.972857142857137</v>
      </c>
      <c r="AX5" s="74">
        <v>75</v>
      </c>
      <c r="AY5" s="74">
        <v>73.80857142857144</v>
      </c>
      <c r="AZ5" s="74">
        <v>65.075714285714284</v>
      </c>
      <c r="BA5" s="74">
        <v>66.00142857142859</v>
      </c>
      <c r="BB5" s="74">
        <v>67.590000000000018</v>
      </c>
      <c r="BC5" s="74">
        <v>65.47571428571429</v>
      </c>
      <c r="BD5" s="74">
        <v>67.061428571428578</v>
      </c>
      <c r="BE5" s="74">
        <v>74.20714285714287</v>
      </c>
      <c r="BF5" s="74">
        <v>77.842857142857127</v>
      </c>
      <c r="BG5" s="74">
        <v>79.63</v>
      </c>
      <c r="BH5" s="74">
        <v>86.77</v>
      </c>
      <c r="BI5" s="74">
        <v>87.960000000000008</v>
      </c>
      <c r="BJ5" s="74">
        <v>87.960000000000008</v>
      </c>
      <c r="BK5" s="74">
        <v>87.960000000000008</v>
      </c>
      <c r="BL5" s="74">
        <v>87.960000000000008</v>
      </c>
      <c r="BM5" s="74">
        <v>87.960000000000008</v>
      </c>
      <c r="BN5" s="74">
        <v>87.960000000000008</v>
      </c>
      <c r="BO5" s="74">
        <v>86.11</v>
      </c>
      <c r="BP5" s="74">
        <v>86.11</v>
      </c>
      <c r="BQ5" s="74">
        <v>81.881428571428572</v>
      </c>
      <c r="BR5" s="74">
        <v>78.7</v>
      </c>
      <c r="BS5" s="74">
        <v>76.320000000000007</v>
      </c>
      <c r="BT5" s="74">
        <v>70.37</v>
      </c>
      <c r="BU5" s="74">
        <v>70.37</v>
      </c>
      <c r="BV5" s="74">
        <v>61.110000000000007</v>
      </c>
      <c r="BW5" s="74">
        <v>61.110000000000007</v>
      </c>
      <c r="BX5" s="74">
        <v>61.110000000000007</v>
      </c>
      <c r="BY5" s="74">
        <v>59.720000000000013</v>
      </c>
      <c r="BZ5" s="74">
        <v>59.720000000000013</v>
      </c>
      <c r="CA5" s="74">
        <v>62.5</v>
      </c>
      <c r="CB5" s="74">
        <v>62.5</v>
      </c>
      <c r="CC5" s="74">
        <v>59.325714285714284</v>
      </c>
      <c r="CD5" s="74">
        <v>51.389999999999993</v>
      </c>
      <c r="CE5" s="74">
        <v>51.389999999999993</v>
      </c>
      <c r="CF5" s="74">
        <v>51.389999999999993</v>
      </c>
      <c r="CG5" s="74">
        <v>51.389999999999993</v>
      </c>
      <c r="CH5" s="74">
        <v>51.389999999999993</v>
      </c>
      <c r="CI5" s="74">
        <v>51.389999999999993</v>
      </c>
      <c r="CJ5" s="74">
        <v>43.980000000000004</v>
      </c>
      <c r="CK5" s="74">
        <v>43.980000000000004</v>
      </c>
      <c r="CL5" s="74">
        <v>43.980000000000004</v>
      </c>
      <c r="CM5" s="74">
        <v>43.980000000000004</v>
      </c>
      <c r="CN5" s="74">
        <v>43.980000000000004</v>
      </c>
      <c r="CO5" s="74">
        <v>43.980000000000004</v>
      </c>
      <c r="CP5" s="74">
        <v>43.980000000000004</v>
      </c>
      <c r="CQ5" s="74">
        <v>42.788571428571423</v>
      </c>
      <c r="CR5" s="74">
        <v>41.199999999999996</v>
      </c>
      <c r="CS5" s="74">
        <v>41.199999999999996</v>
      </c>
      <c r="CT5" s="74">
        <v>41.199999999999996</v>
      </c>
      <c r="CU5" s="74">
        <v>41.199999999999996</v>
      </c>
      <c r="CV5" s="74">
        <v>46.76</v>
      </c>
      <c r="CW5" s="74">
        <v>46.76</v>
      </c>
      <c r="CX5" s="74">
        <v>46.76</v>
      </c>
      <c r="CY5" s="74">
        <v>46.76</v>
      </c>
      <c r="CZ5" s="74">
        <v>46.76</v>
      </c>
      <c r="DA5" s="74">
        <v>46.76</v>
      </c>
      <c r="DB5" s="74">
        <v>46.76</v>
      </c>
      <c r="DC5" s="74">
        <v>46.76</v>
      </c>
      <c r="DD5" s="74">
        <v>46.76</v>
      </c>
      <c r="DE5" s="74">
        <v>44.774285714285718</v>
      </c>
      <c r="DF5" s="74">
        <v>45.698571428571427</v>
      </c>
      <c r="DG5" s="74">
        <v>48.610000000000007</v>
      </c>
      <c r="DH5" s="74">
        <v>48.610000000000007</v>
      </c>
      <c r="DI5" s="74">
        <v>48.610000000000007</v>
      </c>
      <c r="DJ5" s="74">
        <v>47.552857142857135</v>
      </c>
      <c r="DK5" s="74">
        <v>44.114285714285714</v>
      </c>
      <c r="DL5" s="74">
        <v>42.13</v>
      </c>
      <c r="DM5" s="74">
        <v>40.938571428571429</v>
      </c>
      <c r="DN5" s="74">
        <v>33.401428571428568</v>
      </c>
      <c r="DO5" s="74">
        <v>32.409999999999997</v>
      </c>
      <c r="DP5" s="74">
        <v>23.150000000000002</v>
      </c>
      <c r="DQ5" s="74">
        <v>23.150000000000002</v>
      </c>
      <c r="DR5" s="74">
        <v>21.958571428571428</v>
      </c>
      <c r="DS5" s="74">
        <v>20.37</v>
      </c>
      <c r="DT5" s="74">
        <v>20.37</v>
      </c>
      <c r="DU5" s="74">
        <v>20.37</v>
      </c>
      <c r="DV5" s="74">
        <v>20.37</v>
      </c>
      <c r="DW5" s="74">
        <v>12.960000000000004</v>
      </c>
      <c r="DX5" s="74">
        <v>12.960000000000004</v>
      </c>
      <c r="DY5" s="74">
        <v>12.960000000000004</v>
      </c>
      <c r="DZ5" s="74">
        <v>12.960000000000004</v>
      </c>
      <c r="EA5" s="74">
        <v>12.960000000000004</v>
      </c>
    </row>
    <row r="6" spans="1:315" x14ac:dyDescent="0.35">
      <c r="A6" s="287" t="s">
        <v>157</v>
      </c>
      <c r="B6" t="s">
        <v>1463</v>
      </c>
      <c r="C6" t="s">
        <v>1194</v>
      </c>
      <c r="D6" t="s">
        <v>1484</v>
      </c>
      <c r="E6" t="s">
        <v>1461</v>
      </c>
      <c r="F6" t="s">
        <v>1460</v>
      </c>
      <c r="G6" s="74" t="e">
        <v>#N/A</v>
      </c>
      <c r="H6" s="74" t="e">
        <v>#N/A</v>
      </c>
      <c r="I6" s="74">
        <v>103.91571428571426</v>
      </c>
      <c r="J6" s="74">
        <v>106.61428571428571</v>
      </c>
      <c r="K6" s="74">
        <v>106.23142857142857</v>
      </c>
      <c r="L6" s="74">
        <v>106.29714285714286</v>
      </c>
      <c r="M6" s="74">
        <v>109.44571428571427</v>
      </c>
      <c r="N6" s="74">
        <v>117.44000000000001</v>
      </c>
      <c r="O6" s="74">
        <v>110.75</v>
      </c>
      <c r="P6" s="74">
        <v>109.04428571428571</v>
      </c>
      <c r="Q6" s="74">
        <v>95.80714285714285</v>
      </c>
      <c r="R6" s="74">
        <v>64.989999999999995</v>
      </c>
      <c r="S6" s="74">
        <v>36.167142857142856</v>
      </c>
      <c r="T6" s="74">
        <v>33.097142857142856</v>
      </c>
      <c r="U6" s="74">
        <v>33.731428571428573</v>
      </c>
      <c r="V6" s="74">
        <v>36.767142857142865</v>
      </c>
      <c r="W6" s="74">
        <v>40.741428571428571</v>
      </c>
      <c r="X6" s="74">
        <v>42.351428571428578</v>
      </c>
      <c r="Y6" s="74">
        <v>45.018571428571427</v>
      </c>
      <c r="Z6" s="74">
        <v>57.879999999999995</v>
      </c>
      <c r="AA6" s="74">
        <v>65.314285714285717</v>
      </c>
      <c r="AB6" s="74">
        <v>75.924285714285716</v>
      </c>
      <c r="AC6" s="74">
        <v>74.210000000000008</v>
      </c>
      <c r="AD6" s="74">
        <v>77.33142857142856</v>
      </c>
      <c r="AE6" s="74">
        <v>83.165714285714301</v>
      </c>
      <c r="AF6" s="74">
        <v>94.13428571428571</v>
      </c>
      <c r="AG6" s="74">
        <v>93.450000000000017</v>
      </c>
      <c r="AH6" s="74">
        <v>104.02571428571427</v>
      </c>
      <c r="AI6" s="74">
        <v>110.95714285714284</v>
      </c>
      <c r="AJ6" s="74">
        <v>117.95</v>
      </c>
      <c r="AK6" s="74">
        <v>124.77285714285712</v>
      </c>
      <c r="AL6" s="74">
        <v>128.3857142857143</v>
      </c>
      <c r="AM6" s="74">
        <v>126.76571428571431</v>
      </c>
      <c r="AN6" s="74">
        <v>128.34428571428572</v>
      </c>
      <c r="AO6" s="74">
        <v>132.17142857142858</v>
      </c>
      <c r="AP6" s="74">
        <v>127.90285714285717</v>
      </c>
      <c r="AQ6" s="74">
        <v>124.94142857142856</v>
      </c>
      <c r="AR6" s="74">
        <v>126.30428571428571</v>
      </c>
      <c r="AS6" s="74">
        <v>114.49571428571427</v>
      </c>
      <c r="AT6" s="74">
        <v>106.61714285714287</v>
      </c>
      <c r="AU6" s="74">
        <v>105.95428571428572</v>
      </c>
      <c r="AV6" s="74">
        <v>102.46142857142856</v>
      </c>
      <c r="AW6" s="74">
        <v>101.44285714285716</v>
      </c>
      <c r="AX6" s="74">
        <v>104.87428571428572</v>
      </c>
      <c r="AY6" s="74">
        <v>83.375714285714281</v>
      </c>
      <c r="AZ6" s="74">
        <v>75.968571428571437</v>
      </c>
      <c r="BA6" s="74">
        <v>77.331428571428575</v>
      </c>
      <c r="BB6" s="74">
        <v>78.53</v>
      </c>
      <c r="BC6" s="74">
        <v>87.981428571428594</v>
      </c>
      <c r="BD6" s="74">
        <v>91.208571428571432</v>
      </c>
      <c r="BE6" s="74">
        <v>90.181428571428555</v>
      </c>
      <c r="BF6" s="74">
        <v>63.301428571428566</v>
      </c>
      <c r="BG6" s="74">
        <v>58.804285714285712</v>
      </c>
      <c r="BH6" s="74">
        <v>62.002857142857138</v>
      </c>
      <c r="BI6" s="74">
        <v>63.642857142857146</v>
      </c>
      <c r="BJ6" s="74">
        <v>66.058571428571426</v>
      </c>
      <c r="BK6" s="74">
        <v>68.260000000000005</v>
      </c>
      <c r="BL6" s="74">
        <v>69.52428571428571</v>
      </c>
      <c r="BM6" s="74">
        <v>69.928571428571416</v>
      </c>
      <c r="BN6" s="74">
        <v>75.28</v>
      </c>
      <c r="BO6" s="74">
        <v>80.151428571428568</v>
      </c>
      <c r="BP6" s="74">
        <v>79.962857142857146</v>
      </c>
      <c r="BQ6" s="74">
        <v>80.349999999999994</v>
      </c>
      <c r="BR6" s="74">
        <v>84.011428571428567</v>
      </c>
      <c r="BS6" s="74">
        <v>87.228571428571414</v>
      </c>
      <c r="BT6" s="74">
        <v>94.159999999999982</v>
      </c>
      <c r="BU6" s="74">
        <v>96.72999999999999</v>
      </c>
      <c r="BV6" s="74">
        <v>109.83714285714287</v>
      </c>
      <c r="BW6" s="74">
        <v>108.98428571428573</v>
      </c>
      <c r="BX6" s="74">
        <v>110.6442857142857</v>
      </c>
      <c r="BY6" s="74">
        <v>108.57142857142857</v>
      </c>
      <c r="BZ6" s="74">
        <v>110.55142857142857</v>
      </c>
      <c r="CA6" s="74">
        <v>119.51714285714284</v>
      </c>
      <c r="CB6" s="74">
        <v>131.12142857142857</v>
      </c>
      <c r="CC6" s="74">
        <v>144.92714285714285</v>
      </c>
      <c r="CD6" s="74">
        <v>131.48142857142855</v>
      </c>
      <c r="CE6" s="74">
        <v>128.71428571428572</v>
      </c>
      <c r="CF6" s="74">
        <v>132.27714285714288</v>
      </c>
      <c r="CG6" s="74">
        <v>132.89285714285714</v>
      </c>
      <c r="CH6" s="74">
        <v>131.12857142857143</v>
      </c>
      <c r="CI6" s="74">
        <v>137.82571428571427</v>
      </c>
      <c r="CJ6" s="74">
        <v>142.03</v>
      </c>
      <c r="CK6" s="74">
        <v>147.16857142857143</v>
      </c>
      <c r="CL6" s="74">
        <v>148.99571428571426</v>
      </c>
      <c r="CM6" s="74">
        <v>152.99571428571426</v>
      </c>
      <c r="CN6" s="74">
        <v>151.94</v>
      </c>
      <c r="CO6" s="74">
        <v>154.26142857142858</v>
      </c>
      <c r="CP6" s="74">
        <v>145.44428571428574</v>
      </c>
      <c r="CQ6" s="74">
        <v>145.58571428571429</v>
      </c>
      <c r="CR6" s="74">
        <v>145.34571428571425</v>
      </c>
      <c r="CS6" s="74">
        <v>147.83571428571432</v>
      </c>
      <c r="CT6" s="74">
        <v>139.10285714285715</v>
      </c>
      <c r="CU6" s="74">
        <v>138.17428571428573</v>
      </c>
      <c r="CV6" s="74">
        <v>138.16</v>
      </c>
      <c r="CW6" s="74">
        <v>140.70571428571427</v>
      </c>
      <c r="CX6" s="74">
        <v>149.47142857142856</v>
      </c>
      <c r="CY6" s="74">
        <v>136.52571428571429</v>
      </c>
      <c r="CZ6" s="74">
        <v>136.04857142857142</v>
      </c>
      <c r="DA6" s="74">
        <v>136.67857142857142</v>
      </c>
      <c r="DB6" s="74">
        <v>137.6442857142857</v>
      </c>
      <c r="DC6" s="74">
        <v>136.14714285714285</v>
      </c>
      <c r="DD6" s="74">
        <v>134.35285714285712</v>
      </c>
      <c r="DE6" s="74">
        <v>128.76428571428571</v>
      </c>
      <c r="DF6" s="74">
        <v>101.60000000000001</v>
      </c>
      <c r="DG6" s="74">
        <v>103.49285714285715</v>
      </c>
      <c r="DH6" s="74">
        <v>110.29857142857144</v>
      </c>
      <c r="DI6" s="74">
        <v>123.74285714285715</v>
      </c>
      <c r="DJ6" s="74">
        <v>127.99142857142856</v>
      </c>
      <c r="DK6" s="74">
        <v>131.37428571428572</v>
      </c>
      <c r="DL6" s="74">
        <v>132.84857142857143</v>
      </c>
      <c r="DM6" s="74">
        <v>136.31428571428569</v>
      </c>
      <c r="DN6" s="74">
        <v>140.7657142857143</v>
      </c>
      <c r="DO6" s="74">
        <v>148.77285714285716</v>
      </c>
      <c r="DP6" s="74">
        <v>146.03142857142856</v>
      </c>
      <c r="DQ6" s="74">
        <v>142.92857142857142</v>
      </c>
      <c r="DR6" s="74">
        <v>146.93571428571428</v>
      </c>
      <c r="DS6" s="74">
        <v>150.51000000000002</v>
      </c>
      <c r="DT6" s="74">
        <v>143.0242857142857</v>
      </c>
      <c r="DU6" s="74">
        <v>148.58571428571426</v>
      </c>
    </row>
    <row r="7" spans="1:315" x14ac:dyDescent="0.35">
      <c r="A7" s="288" t="s">
        <v>158</v>
      </c>
      <c r="B7" t="s">
        <v>1464</v>
      </c>
      <c r="C7" t="s">
        <v>1194</v>
      </c>
      <c r="D7" t="s">
        <v>1484</v>
      </c>
      <c r="E7" t="s">
        <v>1461</v>
      </c>
      <c r="F7" t="s">
        <v>1460</v>
      </c>
      <c r="G7" s="74" t="e">
        <v>#N/A</v>
      </c>
      <c r="H7" s="74" t="e">
        <v>#N/A</v>
      </c>
      <c r="I7" s="74">
        <v>105.34428571428569</v>
      </c>
      <c r="J7" s="74">
        <v>109.46285714285715</v>
      </c>
      <c r="K7" s="74">
        <v>109.9757142857143</v>
      </c>
      <c r="L7" s="74">
        <v>109.63285714285715</v>
      </c>
      <c r="M7" s="74">
        <v>111.28999999999999</v>
      </c>
      <c r="N7" s="74">
        <v>119.68285714285716</v>
      </c>
      <c r="O7" s="74">
        <v>110.60142857142857</v>
      </c>
      <c r="P7" s="74">
        <v>107.3142857142857</v>
      </c>
      <c r="Q7" s="74">
        <v>89.231428571428566</v>
      </c>
      <c r="R7" s="74">
        <v>41.731428571428573</v>
      </c>
      <c r="S7" s="74">
        <v>18.432857142857141</v>
      </c>
      <c r="T7" s="74">
        <v>15.70142857142857</v>
      </c>
      <c r="U7" s="74">
        <v>15</v>
      </c>
      <c r="V7" s="74">
        <v>15.815714285714289</v>
      </c>
      <c r="W7" s="74">
        <v>16.898571428571426</v>
      </c>
      <c r="X7" s="74">
        <v>17.082857142857144</v>
      </c>
      <c r="Y7" s="74">
        <v>19.328571428571426</v>
      </c>
      <c r="Z7" s="74">
        <v>21.988000000000003</v>
      </c>
      <c r="AA7" s="74">
        <v>25.625714285714288</v>
      </c>
      <c r="AB7" s="74">
        <v>30.689999999999998</v>
      </c>
      <c r="AC7" s="74">
        <v>31.431428571428569</v>
      </c>
      <c r="AD7" s="74">
        <v>33.10857142857143</v>
      </c>
      <c r="AE7" s="74">
        <v>36.835714285714289</v>
      </c>
      <c r="AF7" s="74">
        <v>44.495714285714293</v>
      </c>
      <c r="AG7" s="74">
        <v>45.535714285714285</v>
      </c>
      <c r="AH7" s="74">
        <v>52.381428571428572</v>
      </c>
      <c r="AI7" s="74">
        <v>58.160000000000004</v>
      </c>
      <c r="AJ7" s="74">
        <v>61.97428571428572</v>
      </c>
      <c r="AK7" s="74">
        <v>66.154285714285706</v>
      </c>
      <c r="AL7" s="74">
        <v>69.875714285714295</v>
      </c>
      <c r="AM7" s="74">
        <v>70.282857142857139</v>
      </c>
      <c r="AN7" s="74">
        <v>74.429999999999993</v>
      </c>
      <c r="AO7" s="74">
        <v>77.914285714285711</v>
      </c>
      <c r="AP7" s="74">
        <v>83.041428571428568</v>
      </c>
      <c r="AQ7" s="74">
        <v>84.037142857142868</v>
      </c>
      <c r="AR7" s="74">
        <v>87.244285714285724</v>
      </c>
      <c r="AS7" s="74">
        <v>81.882857142857148</v>
      </c>
      <c r="AT7" s="74">
        <v>78.551428571428573</v>
      </c>
      <c r="AU7" s="74">
        <v>79.065714285714293</v>
      </c>
      <c r="AV7" s="74">
        <v>74.301428571428559</v>
      </c>
      <c r="AW7" s="74">
        <v>72.577142857142846</v>
      </c>
      <c r="AX7" s="74">
        <v>74.298571428571435</v>
      </c>
      <c r="AY7" s="74">
        <v>56.958571428571425</v>
      </c>
      <c r="AZ7" s="74">
        <v>48.355714285714285</v>
      </c>
      <c r="BA7" s="74">
        <v>48.940000000000005</v>
      </c>
      <c r="BB7" s="74">
        <v>50.13</v>
      </c>
      <c r="BC7" s="74">
        <v>62.538571428571423</v>
      </c>
      <c r="BD7" s="74">
        <v>66.834285714285713</v>
      </c>
      <c r="BE7" s="74">
        <v>58.395714285714284</v>
      </c>
      <c r="BF7" s="74">
        <v>34.637142857142862</v>
      </c>
      <c r="BG7" s="74">
        <v>36.311428571428571</v>
      </c>
      <c r="BH7" s="74">
        <v>35.945714285714281</v>
      </c>
      <c r="BI7" s="74">
        <v>35.772857142857141</v>
      </c>
      <c r="BJ7" s="74">
        <v>37.372857142857143</v>
      </c>
      <c r="BK7" s="74">
        <v>38.181428571428569</v>
      </c>
      <c r="BL7" s="74">
        <v>39.184285714285707</v>
      </c>
      <c r="BM7" s="74">
        <v>39.5</v>
      </c>
      <c r="BN7" s="74">
        <v>45.105714285714285</v>
      </c>
      <c r="BO7" s="74">
        <v>49.82</v>
      </c>
      <c r="BP7" s="74">
        <v>50.924285714285716</v>
      </c>
      <c r="BQ7" s="74">
        <v>52.206666666666671</v>
      </c>
      <c r="BR7" s="74">
        <v>54.948571428571427</v>
      </c>
      <c r="BS7" s="74">
        <v>58.120000000000012</v>
      </c>
      <c r="BT7" s="74">
        <v>65.842857142857142</v>
      </c>
      <c r="BU7" s="74">
        <v>67.694285714285712</v>
      </c>
      <c r="BV7" s="74">
        <v>82.797142857142859</v>
      </c>
      <c r="BW7" s="74">
        <v>83.547142857142859</v>
      </c>
      <c r="BX7" s="74">
        <v>83.824285714285722</v>
      </c>
      <c r="BY7" s="74">
        <v>84.03857142857143</v>
      </c>
      <c r="BZ7" s="74">
        <v>87.02428571428571</v>
      </c>
      <c r="CA7" s="74">
        <v>97.848571428571432</v>
      </c>
      <c r="CB7" s="74">
        <v>108.90285714285714</v>
      </c>
      <c r="CC7" s="74">
        <v>119.36428571428571</v>
      </c>
      <c r="CD7" s="74">
        <v>116.5942857142857</v>
      </c>
      <c r="CE7" s="74">
        <v>112.64714285714285</v>
      </c>
      <c r="CF7" s="74">
        <v>115.0042857142857</v>
      </c>
      <c r="CG7" s="74">
        <v>117.00571428571428</v>
      </c>
      <c r="CH7" s="74">
        <v>120.66142857142857</v>
      </c>
      <c r="CI7" s="74">
        <v>123.44285714285715</v>
      </c>
      <c r="CJ7" s="74">
        <v>125.30999999999999</v>
      </c>
      <c r="CK7" s="74">
        <v>126.45714285714287</v>
      </c>
      <c r="CL7" s="74">
        <v>129.28142857142856</v>
      </c>
      <c r="CM7" s="74">
        <v>135.76</v>
      </c>
      <c r="CN7" s="74">
        <v>135.9542857142857</v>
      </c>
      <c r="CO7" s="74">
        <v>141.03285714285715</v>
      </c>
      <c r="CP7" s="74">
        <v>144.58142857142857</v>
      </c>
      <c r="CQ7" s="74">
        <v>152.87571428571431</v>
      </c>
      <c r="CR7" s="74">
        <v>152.16</v>
      </c>
      <c r="CS7" s="74">
        <v>167.19142857142859</v>
      </c>
      <c r="CT7" s="74">
        <v>164.04285714285714</v>
      </c>
      <c r="CU7" s="74">
        <v>159.06428571428572</v>
      </c>
      <c r="CV7" s="74">
        <v>156.27714285714288</v>
      </c>
      <c r="CW7" s="74">
        <v>156.58571428571426</v>
      </c>
      <c r="CX7" s="74">
        <v>167.09285714285716</v>
      </c>
      <c r="CY7" s="74">
        <v>155.41428571428574</v>
      </c>
      <c r="CZ7" s="74">
        <v>154.39857142857142</v>
      </c>
      <c r="DA7" s="74">
        <v>155.87571428571431</v>
      </c>
      <c r="DB7" s="74">
        <v>161.88000000000002</v>
      </c>
      <c r="DC7" s="74">
        <v>150.45571428571429</v>
      </c>
      <c r="DD7" s="74">
        <v>148.1</v>
      </c>
      <c r="DE7" s="74">
        <v>134.12857142857143</v>
      </c>
      <c r="DF7" s="74">
        <v>92.024285714285725</v>
      </c>
      <c r="DG7" s="74">
        <v>107.21285714285715</v>
      </c>
      <c r="DH7" s="74">
        <v>115.20285714285716</v>
      </c>
      <c r="DI7" s="74">
        <v>128.13285714285715</v>
      </c>
      <c r="DJ7" s="74">
        <v>134.85714285714286</v>
      </c>
      <c r="DK7" s="74">
        <v>141.78714285714287</v>
      </c>
      <c r="DL7" s="74">
        <v>146.87999999999997</v>
      </c>
      <c r="DM7" s="74">
        <v>152.50714285714284</v>
      </c>
      <c r="DN7" s="74">
        <v>159.72857142857146</v>
      </c>
      <c r="DO7" s="74">
        <v>162.78571428571428</v>
      </c>
      <c r="DP7" s="74">
        <v>187.10857142857145</v>
      </c>
      <c r="DQ7" s="74">
        <v>164.13714285714286</v>
      </c>
      <c r="DR7" s="74">
        <v>167.27</v>
      </c>
      <c r="DS7" s="74">
        <v>170.33500000000001</v>
      </c>
      <c r="DT7" s="74">
        <v>159.52000000000001</v>
      </c>
      <c r="DU7" s="74">
        <v>163.86571428571429</v>
      </c>
    </row>
    <row r="8" spans="1:315" x14ac:dyDescent="0.35">
      <c r="A8" s="287" t="s">
        <v>159</v>
      </c>
      <c r="B8" t="s">
        <v>1465</v>
      </c>
      <c r="C8" t="s">
        <v>1194</v>
      </c>
      <c r="D8" t="s">
        <v>1484</v>
      </c>
      <c r="E8" t="s">
        <v>1461</v>
      </c>
      <c r="F8" t="s">
        <v>1460</v>
      </c>
      <c r="G8" s="74" t="e">
        <v>#N/A</v>
      </c>
      <c r="H8" s="74" t="e">
        <v>#N/A</v>
      </c>
      <c r="I8" s="74">
        <v>117.41142857142859</v>
      </c>
      <c r="J8" s="74">
        <v>125.08142857142857</v>
      </c>
      <c r="K8" s="74">
        <v>125.19285714285715</v>
      </c>
      <c r="L8" s="74">
        <v>123.05285714285715</v>
      </c>
      <c r="M8" s="74">
        <v>123.12857142857145</v>
      </c>
      <c r="N8" s="74">
        <v>135.62714285714287</v>
      </c>
      <c r="O8" s="74">
        <v>123.92999999999999</v>
      </c>
      <c r="P8" s="74">
        <v>123.94428571428571</v>
      </c>
      <c r="Q8" s="74">
        <v>106.66285714285713</v>
      </c>
      <c r="R8" s="74">
        <v>57.331428571428582</v>
      </c>
      <c r="S8" s="74">
        <v>38.288571428571423</v>
      </c>
      <c r="T8" s="74">
        <v>38.867142857142859</v>
      </c>
      <c r="U8" s="74">
        <v>41.232857142857142</v>
      </c>
      <c r="V8" s="74">
        <v>44.107142857142854</v>
      </c>
      <c r="W8" s="74">
        <v>46.702857142857148</v>
      </c>
      <c r="X8" s="74">
        <v>40.974285714285713</v>
      </c>
      <c r="Y8" s="74">
        <v>48.107142857142854</v>
      </c>
      <c r="Z8" s="74">
        <v>56.320000000000007</v>
      </c>
      <c r="AA8" s="74">
        <v>61.328571428571436</v>
      </c>
      <c r="AB8" s="74">
        <v>71.147142857142853</v>
      </c>
      <c r="AC8" s="74">
        <v>62.588571428571427</v>
      </c>
      <c r="AD8" s="74">
        <v>64.84571428571428</v>
      </c>
      <c r="AE8" s="74">
        <v>68.652857142857144</v>
      </c>
      <c r="AF8" s="74">
        <v>77.065714285714293</v>
      </c>
      <c r="AG8" s="74">
        <v>76.087142857142865</v>
      </c>
      <c r="AH8" s="74">
        <v>88.462857142857146</v>
      </c>
      <c r="AI8" s="74">
        <v>96.007142857142853</v>
      </c>
      <c r="AJ8" s="74">
        <v>100.65857142857142</v>
      </c>
      <c r="AK8" s="74">
        <v>107.24857142857142</v>
      </c>
      <c r="AL8" s="74">
        <v>112.87000000000002</v>
      </c>
      <c r="AM8" s="74">
        <v>110.62571428571428</v>
      </c>
      <c r="AN8" s="74">
        <v>115.4442857142857</v>
      </c>
      <c r="AO8" s="74">
        <v>124.76285714285714</v>
      </c>
      <c r="AP8" s="74">
        <v>122.75571428571429</v>
      </c>
      <c r="AQ8" s="74">
        <v>124.69142857142857</v>
      </c>
      <c r="AR8" s="74">
        <v>133.29714285714286</v>
      </c>
      <c r="AS8" s="74">
        <v>122.64999999999999</v>
      </c>
      <c r="AT8" s="74">
        <v>111.46571428571428</v>
      </c>
      <c r="AU8" s="74">
        <v>110.92571428571428</v>
      </c>
      <c r="AV8" s="74">
        <v>103.9157142857143</v>
      </c>
      <c r="AW8" s="74">
        <v>101.75999999999999</v>
      </c>
      <c r="AX8" s="74">
        <v>106.66428571428571</v>
      </c>
      <c r="AY8" s="74">
        <v>85.952857142857141</v>
      </c>
      <c r="AZ8" s="74">
        <v>75.477142857142866</v>
      </c>
      <c r="BA8" s="74">
        <v>76.297142857142859</v>
      </c>
      <c r="BB8" s="74">
        <v>78.01428571428572</v>
      </c>
      <c r="BC8" s="74">
        <v>89.850000000000009</v>
      </c>
      <c r="BD8" s="74">
        <v>93.84142857142858</v>
      </c>
      <c r="BE8" s="74">
        <v>88.679999999999993</v>
      </c>
      <c r="BF8" s="74">
        <v>59.227142857142859</v>
      </c>
      <c r="BG8" s="74">
        <v>58.531428571428577</v>
      </c>
      <c r="BH8" s="74">
        <v>62.769999999999996</v>
      </c>
      <c r="BI8" s="74">
        <v>64.34142857142858</v>
      </c>
      <c r="BJ8" s="74">
        <v>65.812857142857141</v>
      </c>
      <c r="BK8" s="74">
        <v>66.260000000000005</v>
      </c>
      <c r="BL8" s="74">
        <v>68.36</v>
      </c>
      <c r="BM8" s="74">
        <v>67.665714285714287</v>
      </c>
      <c r="BN8" s="74">
        <v>75.262857142857129</v>
      </c>
      <c r="BO8" s="74">
        <v>82.14</v>
      </c>
      <c r="BP8" s="74">
        <v>79.8</v>
      </c>
      <c r="BQ8" s="74">
        <v>77.12</v>
      </c>
      <c r="BR8" s="74">
        <v>82.575714285714284</v>
      </c>
      <c r="BS8" s="74">
        <v>83.205714285714279</v>
      </c>
      <c r="BT8" s="74">
        <v>93.332857142857151</v>
      </c>
      <c r="BU8" s="74">
        <v>87.322857142857146</v>
      </c>
      <c r="BV8" s="74">
        <v>114.29857142857145</v>
      </c>
      <c r="BW8" s="74">
        <v>111.55857142857143</v>
      </c>
      <c r="BX8" s="74">
        <v>110.29142857142858</v>
      </c>
      <c r="BY8" s="74">
        <v>104.35571428571428</v>
      </c>
      <c r="BZ8" s="74">
        <v>107.99714285714286</v>
      </c>
      <c r="CA8" s="74">
        <v>123.60428571428569</v>
      </c>
      <c r="CB8" s="74">
        <v>144.15</v>
      </c>
      <c r="CC8" s="74">
        <v>158.98857142857145</v>
      </c>
      <c r="CD8" s="74">
        <v>147.44428571428574</v>
      </c>
      <c r="CE8" s="74">
        <v>139.93714285714287</v>
      </c>
      <c r="CF8" s="74">
        <v>146.1985714285714</v>
      </c>
      <c r="CG8" s="74">
        <v>147.78714285714287</v>
      </c>
      <c r="CH8" s="74">
        <v>150.66285714285715</v>
      </c>
      <c r="CI8" s="74">
        <v>153.3557142857143</v>
      </c>
      <c r="CJ8" s="74">
        <v>159.31</v>
      </c>
      <c r="CK8" s="74">
        <v>163.65571428571428</v>
      </c>
      <c r="CL8" s="74">
        <v>166.68428571428572</v>
      </c>
      <c r="CM8" s="74">
        <v>174.53428571428572</v>
      </c>
      <c r="CN8" s="74">
        <v>173.36285714285714</v>
      </c>
      <c r="CO8" s="74">
        <v>183.9942857142857</v>
      </c>
      <c r="CP8" s="74">
        <v>172.47857142857143</v>
      </c>
      <c r="CQ8" s="74">
        <v>181.37571428571431</v>
      </c>
      <c r="CR8" s="74">
        <v>185.00714285714284</v>
      </c>
      <c r="CS8" s="74">
        <v>204.21142857142854</v>
      </c>
      <c r="CT8" s="74">
        <v>188.76000000000002</v>
      </c>
      <c r="CU8" s="74">
        <v>186.47</v>
      </c>
      <c r="CV8" s="74">
        <v>182.12428571428572</v>
      </c>
      <c r="CW8" s="74">
        <v>179.62571428571431</v>
      </c>
      <c r="CX8" s="74">
        <v>196.36142857142858</v>
      </c>
      <c r="CY8" s="74">
        <v>173.91285714285715</v>
      </c>
      <c r="CZ8" s="74">
        <v>176.09142857142859</v>
      </c>
      <c r="DA8" s="74">
        <v>180.65142857142857</v>
      </c>
      <c r="DB8" s="74">
        <v>177.97285714285712</v>
      </c>
      <c r="DC8" s="74">
        <v>177.08714285714288</v>
      </c>
      <c r="DD8" s="74">
        <v>175.63142857142859</v>
      </c>
      <c r="DE8" s="74">
        <v>165.19571428571427</v>
      </c>
      <c r="DF8" s="74">
        <v>114.55285714285712</v>
      </c>
      <c r="DG8" s="74">
        <v>129.35999999999999</v>
      </c>
      <c r="DH8" s="74">
        <v>124.10428571428572</v>
      </c>
      <c r="DI8" s="74">
        <v>141.98571428571429</v>
      </c>
      <c r="DJ8" s="74">
        <v>149.57571428571427</v>
      </c>
      <c r="DK8" s="74">
        <v>157.74714285714285</v>
      </c>
      <c r="DL8" s="74">
        <v>160.75714285714284</v>
      </c>
      <c r="DM8" s="74">
        <v>167.18428571428572</v>
      </c>
      <c r="DN8" s="74">
        <v>166.0457142857143</v>
      </c>
      <c r="DO8" s="74">
        <v>185.52428571428572</v>
      </c>
      <c r="DP8" s="74">
        <v>181.73428571428573</v>
      </c>
      <c r="DQ8" s="74">
        <v>178.32857142857142</v>
      </c>
      <c r="DR8" s="74">
        <v>188.78142857142862</v>
      </c>
      <c r="DS8" s="74">
        <v>199.62666666666667</v>
      </c>
      <c r="DT8" s="74">
        <v>174.05428571428573</v>
      </c>
      <c r="DU8" s="74">
        <v>180.49714285714285</v>
      </c>
    </row>
    <row r="9" spans="1:315" x14ac:dyDescent="0.35">
      <c r="A9" t="s">
        <v>270</v>
      </c>
      <c r="B9" t="s">
        <v>1636</v>
      </c>
      <c r="C9" t="s">
        <v>1634</v>
      </c>
      <c r="D9" t="s">
        <v>3314</v>
      </c>
      <c r="E9" t="s">
        <v>268</v>
      </c>
      <c r="F9" t="s">
        <v>3313</v>
      </c>
      <c r="G9" s="57">
        <v>677</v>
      </c>
      <c r="H9" s="57">
        <v>1155</v>
      </c>
      <c r="I9" s="57">
        <v>1093</v>
      </c>
      <c r="J9" s="57">
        <v>1197</v>
      </c>
      <c r="K9" s="57">
        <v>1620</v>
      </c>
      <c r="L9" s="57">
        <v>1090</v>
      </c>
      <c r="M9" s="57">
        <v>989</v>
      </c>
      <c r="N9" s="57">
        <v>944</v>
      </c>
      <c r="O9" s="57">
        <v>1025</v>
      </c>
      <c r="P9" s="57">
        <v>1064</v>
      </c>
      <c r="Q9" s="57">
        <v>1016</v>
      </c>
      <c r="R9" s="57">
        <v>1071</v>
      </c>
      <c r="S9" s="57">
        <v>1047</v>
      </c>
      <c r="T9" s="57">
        <v>982</v>
      </c>
      <c r="U9" s="57">
        <v>927</v>
      </c>
      <c r="V9" s="57">
        <v>861</v>
      </c>
      <c r="W9" s="57">
        <v>883</v>
      </c>
      <c r="X9" s="57">
        <v>823</v>
      </c>
      <c r="Y9" s="57">
        <v>872</v>
      </c>
      <c r="Z9" s="57">
        <v>856</v>
      </c>
      <c r="AA9" s="57">
        <v>878</v>
      </c>
      <c r="AB9" s="57">
        <v>914</v>
      </c>
      <c r="AC9" s="57">
        <v>896</v>
      </c>
      <c r="AD9" s="57">
        <v>906</v>
      </c>
      <c r="AE9" s="57">
        <v>956</v>
      </c>
      <c r="AF9" s="57">
        <v>972</v>
      </c>
      <c r="AG9" s="57">
        <v>956</v>
      </c>
      <c r="AH9" s="57">
        <v>966</v>
      </c>
      <c r="AI9" s="57">
        <v>989</v>
      </c>
      <c r="AJ9" s="57">
        <v>996</v>
      </c>
      <c r="AK9" s="57">
        <v>1028</v>
      </c>
      <c r="AL9" s="57">
        <v>1048</v>
      </c>
      <c r="AM9" s="57">
        <v>1044</v>
      </c>
      <c r="AN9" s="57">
        <v>1021</v>
      </c>
      <c r="AO9" s="57">
        <v>1007</v>
      </c>
      <c r="AP9" s="57">
        <v>1085</v>
      </c>
      <c r="AQ9" s="57">
        <v>1061</v>
      </c>
      <c r="AR9" s="57">
        <v>1070</v>
      </c>
      <c r="AS9" s="57">
        <v>952</v>
      </c>
      <c r="AT9" s="57">
        <v>1072</v>
      </c>
      <c r="AU9" s="57">
        <v>988</v>
      </c>
      <c r="AV9" s="57">
        <v>1038</v>
      </c>
      <c r="AW9" s="57">
        <v>1025</v>
      </c>
      <c r="AX9" s="57">
        <v>990</v>
      </c>
      <c r="AY9" s="57">
        <v>1067</v>
      </c>
      <c r="AZ9" s="57">
        <v>1065</v>
      </c>
      <c r="BA9" s="57">
        <v>1072</v>
      </c>
      <c r="BB9" s="57">
        <v>1069</v>
      </c>
      <c r="BC9" s="57">
        <v>1099</v>
      </c>
      <c r="BD9" s="57">
        <v>1102</v>
      </c>
      <c r="BE9" s="57">
        <v>1172</v>
      </c>
      <c r="BF9" s="57">
        <v>805</v>
      </c>
      <c r="BG9" s="57">
        <v>868</v>
      </c>
      <c r="BH9" s="57">
        <v>947</v>
      </c>
      <c r="BI9" s="57">
        <v>965</v>
      </c>
      <c r="BJ9" s="57">
        <v>1008</v>
      </c>
      <c r="BK9" s="57">
        <v>1036</v>
      </c>
      <c r="BL9" s="57">
        <v>977</v>
      </c>
      <c r="BM9" s="57">
        <v>987</v>
      </c>
      <c r="BN9" s="57">
        <v>1095</v>
      </c>
      <c r="BO9" s="57">
        <v>1079</v>
      </c>
      <c r="BP9" s="57">
        <v>1091</v>
      </c>
      <c r="BQ9" s="57">
        <v>1011</v>
      </c>
      <c r="BR9" s="57">
        <v>1114</v>
      </c>
      <c r="BS9" s="57">
        <v>1102</v>
      </c>
      <c r="BT9" s="57">
        <v>1065</v>
      </c>
      <c r="BU9" s="57">
        <v>975</v>
      </c>
      <c r="BV9" s="57">
        <v>1112</v>
      </c>
      <c r="BW9" s="57">
        <v>1138</v>
      </c>
      <c r="BX9" s="57">
        <v>1093</v>
      </c>
      <c r="BY9" s="57">
        <v>1051</v>
      </c>
      <c r="BZ9" s="57">
        <v>1101</v>
      </c>
      <c r="CA9" s="57">
        <v>1079</v>
      </c>
      <c r="CB9" s="57">
        <v>1081</v>
      </c>
      <c r="CC9" s="57">
        <v>1170</v>
      </c>
      <c r="CD9" s="57">
        <v>1208</v>
      </c>
      <c r="CE9" s="57">
        <v>1188</v>
      </c>
      <c r="CF9" s="57">
        <v>1185</v>
      </c>
      <c r="CG9" s="57">
        <v>1237</v>
      </c>
      <c r="CH9" s="57">
        <v>1194</v>
      </c>
      <c r="CI9" s="57">
        <v>1237</v>
      </c>
      <c r="CJ9" s="57">
        <v>1260</v>
      </c>
      <c r="CK9" s="57">
        <v>1269</v>
      </c>
      <c r="CL9" s="57">
        <v>1249</v>
      </c>
      <c r="CM9" s="57">
        <v>1338</v>
      </c>
      <c r="CN9" s="57">
        <v>1307</v>
      </c>
      <c r="CO9" s="57">
        <v>1314</v>
      </c>
      <c r="CP9" s="57">
        <v>1300</v>
      </c>
      <c r="CQ9" s="57">
        <v>1304</v>
      </c>
      <c r="CR9" s="57">
        <v>1281</v>
      </c>
      <c r="CS9" s="57">
        <v>1265</v>
      </c>
      <c r="CT9" s="57">
        <v>1254</v>
      </c>
      <c r="CU9" s="57">
        <v>1276</v>
      </c>
      <c r="CV9" s="57">
        <v>1241</v>
      </c>
      <c r="CW9" s="57">
        <v>1245</v>
      </c>
      <c r="CX9" s="57">
        <v>1227</v>
      </c>
      <c r="CY9" s="57">
        <v>1221</v>
      </c>
      <c r="CZ9" s="57">
        <v>1256</v>
      </c>
      <c r="DA9" s="57">
        <v>1236</v>
      </c>
      <c r="DB9" s="57">
        <v>1170</v>
      </c>
      <c r="DC9" s="57">
        <v>1259</v>
      </c>
      <c r="DD9" s="57">
        <v>1211</v>
      </c>
      <c r="DE9" s="57">
        <v>1294</v>
      </c>
      <c r="DF9" s="57">
        <v>988</v>
      </c>
      <c r="DG9" s="57">
        <v>905</v>
      </c>
      <c r="DH9" s="57">
        <v>1145</v>
      </c>
      <c r="DI9" s="57">
        <v>1214</v>
      </c>
      <c r="DJ9" s="57">
        <v>1214</v>
      </c>
      <c r="DK9" s="57">
        <v>1161</v>
      </c>
      <c r="DL9" s="57">
        <v>1174</v>
      </c>
      <c r="DM9" s="57">
        <v>1260</v>
      </c>
      <c r="DN9" s="57">
        <v>1052</v>
      </c>
      <c r="DO9" s="57">
        <v>1202</v>
      </c>
      <c r="DP9" s="57">
        <v>1299</v>
      </c>
      <c r="DQ9" s="57">
        <v>1260</v>
      </c>
      <c r="DR9" s="57">
        <v>1181</v>
      </c>
      <c r="DS9" s="57">
        <v>1178</v>
      </c>
      <c r="DT9" s="57">
        <v>1076</v>
      </c>
      <c r="DU9" s="57">
        <v>1174</v>
      </c>
      <c r="DV9" s="57">
        <v>1216</v>
      </c>
      <c r="DW9" s="57">
        <v>1181</v>
      </c>
      <c r="DX9" s="57">
        <v>1231</v>
      </c>
      <c r="DY9" s="57">
        <v>1304</v>
      </c>
      <c r="DZ9" s="57">
        <v>1144</v>
      </c>
      <c r="EA9" s="57">
        <v>1271</v>
      </c>
      <c r="EB9" s="57">
        <v>1310</v>
      </c>
      <c r="EC9" s="57">
        <v>1329</v>
      </c>
      <c r="ED9" s="57">
        <v>1318</v>
      </c>
      <c r="EE9" s="57">
        <v>1329</v>
      </c>
      <c r="EF9" s="57">
        <v>1338</v>
      </c>
      <c r="EG9" s="57">
        <v>1383</v>
      </c>
      <c r="EH9" s="57">
        <v>1333</v>
      </c>
      <c r="EI9" s="57">
        <v>1345</v>
      </c>
      <c r="EJ9" s="57">
        <v>1332</v>
      </c>
      <c r="EK9" s="57">
        <v>1430</v>
      </c>
      <c r="EL9" s="57">
        <v>1391</v>
      </c>
      <c r="EM9" s="57">
        <v>1498</v>
      </c>
      <c r="EN9" s="57">
        <v>1400</v>
      </c>
      <c r="EO9" s="57">
        <v>1345</v>
      </c>
      <c r="EP9" s="57">
        <v>1346</v>
      </c>
      <c r="EQ9" s="57">
        <v>1373</v>
      </c>
      <c r="ER9" s="57">
        <v>1362</v>
      </c>
      <c r="ES9" s="57">
        <v>1259</v>
      </c>
      <c r="ET9" s="57">
        <v>1282</v>
      </c>
      <c r="EU9" s="57">
        <v>1330</v>
      </c>
      <c r="EV9" s="57">
        <v>1262</v>
      </c>
      <c r="EW9" s="57">
        <v>1266</v>
      </c>
      <c r="EX9" s="57">
        <v>1242</v>
      </c>
      <c r="EY9" s="57">
        <v>1164</v>
      </c>
      <c r="EZ9" s="57">
        <v>1209</v>
      </c>
      <c r="FA9" s="57">
        <v>1207</v>
      </c>
      <c r="FB9" s="57">
        <v>1194</v>
      </c>
      <c r="FC9" s="57">
        <v>1273</v>
      </c>
      <c r="FD9" s="57">
        <v>1233</v>
      </c>
      <c r="FE9" s="57">
        <v>1293</v>
      </c>
      <c r="FF9" s="57">
        <v>1071</v>
      </c>
      <c r="FG9" s="57">
        <v>848</v>
      </c>
      <c r="FH9" s="57">
        <v>1112</v>
      </c>
      <c r="FI9" s="57">
        <v>1057</v>
      </c>
      <c r="FJ9" s="57">
        <v>1166</v>
      </c>
      <c r="FK9" s="57">
        <v>1189</v>
      </c>
      <c r="FL9" s="57">
        <v>1171</v>
      </c>
      <c r="FM9" s="57">
        <v>1145</v>
      </c>
      <c r="FN9" s="57">
        <v>1037</v>
      </c>
      <c r="FO9" s="57">
        <v>1154</v>
      </c>
      <c r="FP9" s="57">
        <v>1147</v>
      </c>
      <c r="FQ9" s="57">
        <v>1147</v>
      </c>
      <c r="FR9" s="57">
        <v>1169</v>
      </c>
      <c r="FS9" s="57">
        <v>1216</v>
      </c>
      <c r="FT9" s="57">
        <v>1272</v>
      </c>
      <c r="FU9" s="57">
        <v>1303</v>
      </c>
      <c r="FV9" s="57">
        <v>1267</v>
      </c>
      <c r="FW9" s="57">
        <v>1237</v>
      </c>
      <c r="FX9" s="57">
        <v>1280</v>
      </c>
      <c r="FY9" s="57">
        <v>1257</v>
      </c>
      <c r="FZ9" s="57">
        <v>1288</v>
      </c>
      <c r="GA9" s="57">
        <v>1286</v>
      </c>
      <c r="GB9" s="57">
        <v>1289</v>
      </c>
      <c r="GC9" s="57">
        <v>1335</v>
      </c>
      <c r="GD9" s="57">
        <v>1301</v>
      </c>
      <c r="GE9" s="57">
        <v>1294</v>
      </c>
      <c r="GF9" s="57">
        <v>1320</v>
      </c>
      <c r="GG9" s="57">
        <v>1302</v>
      </c>
      <c r="GH9" s="57">
        <v>1331</v>
      </c>
      <c r="GI9" s="57">
        <v>1264</v>
      </c>
      <c r="GJ9" s="57">
        <v>1347</v>
      </c>
      <c r="GK9" s="57">
        <v>1344</v>
      </c>
      <c r="GL9" s="57">
        <v>1336</v>
      </c>
      <c r="GM9" s="57">
        <v>1342</v>
      </c>
      <c r="GN9" s="57">
        <v>1343</v>
      </c>
      <c r="GO9" s="57">
        <v>1340</v>
      </c>
      <c r="GP9" s="57">
        <v>1377</v>
      </c>
      <c r="GQ9" s="57">
        <v>1345</v>
      </c>
      <c r="GR9" s="57">
        <v>1325</v>
      </c>
      <c r="GS9" s="57">
        <v>1213</v>
      </c>
      <c r="GT9" s="57">
        <v>1235</v>
      </c>
      <c r="GU9" s="57">
        <v>1317</v>
      </c>
      <c r="GV9" s="57">
        <v>1421</v>
      </c>
      <c r="GW9" s="57">
        <v>1204</v>
      </c>
      <c r="GX9" s="57">
        <v>1244</v>
      </c>
      <c r="GY9" s="57">
        <v>1151</v>
      </c>
      <c r="GZ9" s="57">
        <v>1185</v>
      </c>
      <c r="HA9" s="57">
        <v>1230</v>
      </c>
      <c r="HB9" s="57">
        <v>1175</v>
      </c>
      <c r="HC9" s="57">
        <v>1228</v>
      </c>
      <c r="HD9" s="57">
        <v>1168</v>
      </c>
      <c r="HE9" s="57">
        <v>1239</v>
      </c>
      <c r="HF9" s="57">
        <v>1103</v>
      </c>
      <c r="HG9" s="57">
        <v>745</v>
      </c>
      <c r="HH9" s="57">
        <v>986</v>
      </c>
      <c r="HI9" s="57">
        <v>1043</v>
      </c>
      <c r="HJ9" s="57">
        <v>1059</v>
      </c>
      <c r="HK9" s="57">
        <v>1054</v>
      </c>
      <c r="HL9" s="57">
        <v>1114</v>
      </c>
      <c r="HM9" s="57">
        <v>1123</v>
      </c>
      <c r="HN9" s="57">
        <v>1178</v>
      </c>
      <c r="HO9" s="57">
        <v>1135</v>
      </c>
      <c r="HP9" s="57">
        <v>1100</v>
      </c>
      <c r="HQ9" s="57">
        <v>1066</v>
      </c>
      <c r="HR9" s="57">
        <v>1102</v>
      </c>
      <c r="HS9" s="57">
        <v>1112</v>
      </c>
      <c r="HT9" s="57">
        <v>1116</v>
      </c>
      <c r="HU9" s="57">
        <v>1128</v>
      </c>
      <c r="HV9" s="57">
        <v>1198</v>
      </c>
      <c r="HW9" s="57">
        <v>1153</v>
      </c>
      <c r="HX9" s="57">
        <v>1255</v>
      </c>
      <c r="HY9" s="57">
        <v>1224</v>
      </c>
      <c r="HZ9" s="57">
        <v>1318</v>
      </c>
      <c r="IA9" s="57">
        <v>1271</v>
      </c>
      <c r="IB9" s="57">
        <v>1236</v>
      </c>
      <c r="IC9" s="57">
        <v>1322</v>
      </c>
      <c r="ID9" s="57">
        <v>1289</v>
      </c>
      <c r="IE9" s="57">
        <v>1246</v>
      </c>
      <c r="IF9" s="57">
        <v>1302</v>
      </c>
      <c r="IG9" s="57">
        <v>1306</v>
      </c>
      <c r="IH9" s="57">
        <v>1253</v>
      </c>
      <c r="II9" s="57">
        <v>1264</v>
      </c>
      <c r="IJ9" s="57">
        <v>1298</v>
      </c>
      <c r="IK9" s="57">
        <v>1335</v>
      </c>
      <c r="IL9" s="57">
        <v>1274</v>
      </c>
      <c r="IM9" s="57">
        <v>1260</v>
      </c>
      <c r="IN9" s="57">
        <v>1295</v>
      </c>
      <c r="IO9" s="57">
        <v>1286</v>
      </c>
      <c r="IP9" s="57">
        <v>1303</v>
      </c>
      <c r="IQ9" s="57">
        <v>1244</v>
      </c>
      <c r="IR9" s="57">
        <v>1225</v>
      </c>
      <c r="IS9" s="57">
        <v>1191</v>
      </c>
      <c r="IT9" s="57">
        <v>1147</v>
      </c>
      <c r="IU9" s="57">
        <v>1180</v>
      </c>
      <c r="IV9" s="57">
        <v>1110</v>
      </c>
      <c r="IW9" s="57">
        <v>1141</v>
      </c>
      <c r="IX9" s="57">
        <v>1166</v>
      </c>
      <c r="IY9" s="57">
        <v>1156</v>
      </c>
      <c r="IZ9" s="57">
        <v>1153</v>
      </c>
      <c r="JA9" s="57">
        <v>1135</v>
      </c>
      <c r="JB9" s="57">
        <v>1017</v>
      </c>
      <c r="JC9" s="57">
        <v>1093</v>
      </c>
      <c r="JD9" s="57">
        <v>962</v>
      </c>
      <c r="JE9" s="57">
        <v>1103</v>
      </c>
      <c r="JF9" s="57">
        <v>1043</v>
      </c>
      <c r="JG9" s="57">
        <v>718</v>
      </c>
      <c r="JH9" s="57">
        <v>852</v>
      </c>
      <c r="JI9" s="57">
        <v>968</v>
      </c>
      <c r="JJ9" s="57">
        <v>1021</v>
      </c>
      <c r="JK9" s="57">
        <v>959</v>
      </c>
      <c r="JL9" s="57">
        <v>1007</v>
      </c>
      <c r="JM9" s="57">
        <v>1097</v>
      </c>
      <c r="JN9" s="57">
        <v>1112</v>
      </c>
      <c r="JO9" s="57">
        <v>1071</v>
      </c>
      <c r="JP9" s="57">
        <v>1101</v>
      </c>
      <c r="JQ9" s="57">
        <v>1100</v>
      </c>
      <c r="JR9" s="57">
        <v>1058</v>
      </c>
      <c r="JS9" s="57">
        <v>1068</v>
      </c>
      <c r="JT9" s="57">
        <v>1104</v>
      </c>
      <c r="JU9" s="57">
        <v>1147</v>
      </c>
      <c r="JV9" s="57">
        <v>1136</v>
      </c>
      <c r="JW9" s="57">
        <v>1111</v>
      </c>
      <c r="JX9" s="57">
        <v>1097</v>
      </c>
      <c r="JY9" s="57">
        <v>1146</v>
      </c>
      <c r="JZ9" s="57">
        <v>1151</v>
      </c>
      <c r="KA9" s="57">
        <v>1177</v>
      </c>
      <c r="KB9" s="57">
        <v>1174</v>
      </c>
      <c r="KC9" s="57">
        <v>1201</v>
      </c>
      <c r="KD9" s="57">
        <v>1238</v>
      </c>
      <c r="KE9" s="57">
        <v>1213</v>
      </c>
      <c r="KF9" s="57">
        <v>1193</v>
      </c>
      <c r="KG9" s="57">
        <v>1197</v>
      </c>
      <c r="KH9" s="57">
        <v>1142</v>
      </c>
      <c r="KI9" s="57">
        <v>1184</v>
      </c>
      <c r="KJ9" s="57">
        <v>1190</v>
      </c>
      <c r="KK9" s="57">
        <v>1149</v>
      </c>
      <c r="KL9" s="57">
        <v>1147</v>
      </c>
      <c r="KM9" s="57">
        <v>1158</v>
      </c>
      <c r="KN9" s="57">
        <v>1130</v>
      </c>
      <c r="KO9" s="57">
        <v>1134</v>
      </c>
      <c r="KP9" s="57">
        <v>1152</v>
      </c>
      <c r="KQ9" s="57">
        <v>1104</v>
      </c>
      <c r="KR9" s="57">
        <v>1109</v>
      </c>
      <c r="KS9" s="57">
        <v>1069</v>
      </c>
      <c r="KT9" s="57">
        <v>1123</v>
      </c>
      <c r="KU9" s="57">
        <v>1017</v>
      </c>
      <c r="KV9" s="57">
        <v>1115</v>
      </c>
      <c r="KW9" s="57">
        <v>1115</v>
      </c>
      <c r="KX9" s="57">
        <v>1036</v>
      </c>
      <c r="KY9" s="57">
        <v>1036</v>
      </c>
      <c r="KZ9" s="57">
        <v>1083</v>
      </c>
      <c r="LA9" s="57">
        <v>1007</v>
      </c>
      <c r="LB9" s="57">
        <v>1032</v>
      </c>
      <c r="LC9" s="57">
        <v>1043</v>
      </c>
    </row>
    <row r="10" spans="1:315" x14ac:dyDescent="0.35">
      <c r="A10" s="287" t="s">
        <v>581</v>
      </c>
      <c r="B10" t="s">
        <v>853</v>
      </c>
      <c r="C10" t="s">
        <v>631</v>
      </c>
      <c r="D10" t="s">
        <v>1533</v>
      </c>
      <c r="E10" t="s">
        <v>587</v>
      </c>
      <c r="F10" t="s">
        <v>1532</v>
      </c>
      <c r="G10" s="4">
        <v>88.2</v>
      </c>
      <c r="H10" s="4">
        <v>91.3</v>
      </c>
      <c r="I10" s="4">
        <v>94.3</v>
      </c>
      <c r="J10" s="4">
        <v>99.9</v>
      </c>
      <c r="K10" s="4">
        <v>101.4</v>
      </c>
      <c r="L10" s="4">
        <v>102.1</v>
      </c>
      <c r="M10" s="4">
        <v>104.5</v>
      </c>
      <c r="N10" s="4">
        <v>94.7</v>
      </c>
      <c r="O10" s="4">
        <v>98.6</v>
      </c>
      <c r="P10" s="4">
        <v>104.7</v>
      </c>
      <c r="Q10" s="4">
        <v>94.5</v>
      </c>
      <c r="R10" s="4">
        <v>91.8</v>
      </c>
      <c r="S10" s="4">
        <v>80.2</v>
      </c>
      <c r="T10" s="4">
        <v>67.8</v>
      </c>
      <c r="U10" s="4">
        <v>61.7</v>
      </c>
      <c r="V10" s="4">
        <v>52.2</v>
      </c>
      <c r="W10" s="4">
        <v>44.5</v>
      </c>
      <c r="X10" s="4">
        <v>41.1</v>
      </c>
      <c r="Y10" s="4">
        <v>41.3</v>
      </c>
      <c r="Z10" s="4">
        <v>37.9</v>
      </c>
      <c r="AA10" s="4">
        <v>39.299999999999997</v>
      </c>
      <c r="AB10" s="4">
        <v>39.9</v>
      </c>
      <c r="AC10" s="4">
        <v>40.5</v>
      </c>
      <c r="AD10" s="4">
        <v>45</v>
      </c>
      <c r="AE10" s="4">
        <v>44.5</v>
      </c>
      <c r="AF10" s="4">
        <v>46.5</v>
      </c>
      <c r="AG10" s="4">
        <v>42.8</v>
      </c>
      <c r="AH10" s="4">
        <v>43.9</v>
      </c>
      <c r="AI10" s="4">
        <v>47.9</v>
      </c>
      <c r="AJ10" s="4">
        <v>47.4</v>
      </c>
      <c r="AK10" s="4">
        <v>49.2</v>
      </c>
      <c r="AL10" s="4">
        <v>58.2</v>
      </c>
      <c r="AM10" s="4">
        <v>58.5</v>
      </c>
      <c r="AN10" s="4">
        <v>58.7</v>
      </c>
      <c r="AO10" s="4">
        <v>59.3</v>
      </c>
      <c r="AP10" s="4">
        <v>54</v>
      </c>
      <c r="AQ10" s="4">
        <v>57.5</v>
      </c>
      <c r="AR10" s="4">
        <v>59.4</v>
      </c>
      <c r="AS10" s="4">
        <v>64</v>
      </c>
      <c r="AT10" s="4">
        <v>65.900000000000006</v>
      </c>
      <c r="AU10" s="4">
        <v>67.599999999999994</v>
      </c>
      <c r="AV10" s="4">
        <v>70.599999999999994</v>
      </c>
      <c r="AW10" s="4">
        <v>75</v>
      </c>
      <c r="AX10" s="4">
        <v>75.099999999999994</v>
      </c>
      <c r="AY10" s="4">
        <v>71.900000000000006</v>
      </c>
      <c r="AZ10" s="4">
        <v>73.5</v>
      </c>
      <c r="BA10" s="4">
        <v>74.400000000000006</v>
      </c>
      <c r="BB10" s="4">
        <v>79.099999999999994</v>
      </c>
      <c r="BC10" s="4">
        <v>77.2</v>
      </c>
      <c r="BD10" s="4">
        <v>71.8</v>
      </c>
      <c r="BE10" s="4">
        <v>74.8</v>
      </c>
      <c r="BF10" s="4">
        <v>76.599999999999994</v>
      </c>
      <c r="BG10" s="4">
        <v>67.599999999999994</v>
      </c>
      <c r="BH10" s="4">
        <v>65.8</v>
      </c>
      <c r="BI10" s="4">
        <v>64.400000000000006</v>
      </c>
      <c r="BJ10" s="4">
        <v>73.5</v>
      </c>
      <c r="BK10" s="4">
        <v>78.900000000000006</v>
      </c>
      <c r="BL10" s="4">
        <v>81.400000000000006</v>
      </c>
      <c r="BM10" s="4">
        <v>84.5</v>
      </c>
      <c r="BN10" s="4">
        <v>84.6</v>
      </c>
      <c r="BO10" s="4">
        <v>84.7</v>
      </c>
      <c r="BP10" s="4">
        <v>88.4</v>
      </c>
      <c r="BQ10" s="4">
        <v>93.3</v>
      </c>
      <c r="BR10" s="4">
        <v>94.1</v>
      </c>
      <c r="BS10" s="4">
        <v>95.8</v>
      </c>
      <c r="BT10" s="4">
        <v>96.6</v>
      </c>
      <c r="BU10" s="4">
        <v>99.5</v>
      </c>
      <c r="BV10" s="4">
        <v>99.4</v>
      </c>
      <c r="BW10" s="4">
        <v>103.2</v>
      </c>
      <c r="BX10" s="4">
        <v>104.9</v>
      </c>
      <c r="BY10" s="4">
        <v>106.6</v>
      </c>
      <c r="BZ10" s="4">
        <v>114.1</v>
      </c>
      <c r="CA10" s="4">
        <v>118.4</v>
      </c>
      <c r="CB10" s="4">
        <v>126.5</v>
      </c>
      <c r="CC10" s="4">
        <v>128.9</v>
      </c>
      <c r="CD10" s="4">
        <v>126.6</v>
      </c>
      <c r="CE10" s="4">
        <v>128.9</v>
      </c>
      <c r="CF10" s="4">
        <v>129.4</v>
      </c>
      <c r="CG10" s="4">
        <v>134.80000000000001</v>
      </c>
      <c r="CH10" s="4">
        <v>129.1</v>
      </c>
      <c r="CI10" s="4">
        <v>130.19999999999999</v>
      </c>
      <c r="CJ10" s="4">
        <v>131.19999999999999</v>
      </c>
      <c r="CK10" s="4">
        <v>134.9</v>
      </c>
      <c r="CL10" s="4">
        <v>128.80000000000001</v>
      </c>
      <c r="CM10" s="4">
        <v>128.1</v>
      </c>
      <c r="CN10" s="4">
        <v>128.30000000000001</v>
      </c>
      <c r="CO10" s="4">
        <v>125</v>
      </c>
      <c r="CP10" s="4">
        <v>127.9</v>
      </c>
      <c r="CQ10" s="4">
        <v>128.4</v>
      </c>
      <c r="CR10" s="4">
        <v>132.69999999999999</v>
      </c>
      <c r="CS10" s="4">
        <v>135.19999999999999</v>
      </c>
      <c r="CT10" s="4">
        <v>139.19999999999999</v>
      </c>
      <c r="CU10" s="4">
        <v>139.5</v>
      </c>
      <c r="CV10" s="4">
        <v>142.6</v>
      </c>
      <c r="CW10" s="4">
        <v>133.80000000000001</v>
      </c>
      <c r="CX10" s="4">
        <v>141.6</v>
      </c>
      <c r="CY10" s="4">
        <v>147.19999999999999</v>
      </c>
      <c r="CZ10" s="4">
        <v>144.4</v>
      </c>
      <c r="DA10" s="4">
        <v>143.80000000000001</v>
      </c>
      <c r="DB10" s="4">
        <v>146.1</v>
      </c>
      <c r="DC10" s="4">
        <v>141.6</v>
      </c>
      <c r="DD10" s="4">
        <v>137</v>
      </c>
      <c r="DE10" s="4">
        <v>131.30000000000001</v>
      </c>
      <c r="DF10" s="4">
        <v>126.1</v>
      </c>
      <c r="DG10" s="4">
        <v>120.9</v>
      </c>
      <c r="DH10" s="4">
        <v>117</v>
      </c>
      <c r="DI10" s="4">
        <v>122.3</v>
      </c>
      <c r="DJ10" s="4">
        <v>138.30000000000001</v>
      </c>
      <c r="DK10" s="4">
        <v>140.69999999999999</v>
      </c>
      <c r="DL10" s="4">
        <v>145</v>
      </c>
      <c r="DM10" s="4">
        <v>146.1</v>
      </c>
      <c r="DN10" s="4">
        <v>146.5</v>
      </c>
      <c r="DO10" s="4">
        <v>144.80000000000001</v>
      </c>
      <c r="DP10" s="4">
        <v>145.19999999999999</v>
      </c>
      <c r="DQ10" s="4">
        <v>145.6</v>
      </c>
      <c r="DR10" s="4">
        <v>136.19999999999999</v>
      </c>
      <c r="DS10" s="4">
        <v>134.80000000000001</v>
      </c>
      <c r="DT10" s="4">
        <v>136.69999999999999</v>
      </c>
      <c r="DU10" s="4">
        <v>138.80000000000001</v>
      </c>
      <c r="DV10" s="4">
        <v>143.69999999999999</v>
      </c>
      <c r="DW10" s="4">
        <v>133.69999999999999</v>
      </c>
      <c r="DX10" s="4">
        <v>135.80000000000001</v>
      </c>
      <c r="DY10" s="4">
        <v>136.9</v>
      </c>
      <c r="DZ10" s="4">
        <v>133</v>
      </c>
    </row>
    <row r="11" spans="1:315" x14ac:dyDescent="0.35">
      <c r="G11" s="58"/>
      <c r="H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c r="BA11" s="58"/>
      <c r="BB11" s="58"/>
      <c r="BC11" s="58"/>
      <c r="BD11" s="58"/>
      <c r="BE11" s="58"/>
      <c r="BF11" s="58"/>
      <c r="BG11" s="58"/>
      <c r="BH11" s="58"/>
      <c r="BI11" s="58"/>
      <c r="BJ11" s="58"/>
      <c r="BK11" s="58"/>
      <c r="BL11" s="58"/>
      <c r="BM11" s="58"/>
      <c r="BN11" s="58"/>
      <c r="BO11" s="58"/>
      <c r="BP11" s="58"/>
      <c r="BQ11" s="58"/>
      <c r="BR11" s="58"/>
      <c r="BS11" s="58"/>
      <c r="BT11" s="58"/>
      <c r="BU11" s="58"/>
      <c r="BV11" s="58"/>
      <c r="BW11" s="58"/>
      <c r="BX11" s="58"/>
      <c r="BY11" s="58"/>
      <c r="BZ11" s="58"/>
      <c r="CA11" s="58"/>
      <c r="CB11" s="58"/>
      <c r="CC11" s="58"/>
      <c r="CD11" s="58"/>
      <c r="CE11" s="58"/>
      <c r="CF11" s="58"/>
      <c r="CG11" s="58"/>
      <c r="CH11" s="58"/>
      <c r="CI11" s="58"/>
      <c r="CJ11" s="58"/>
      <c r="CK11" s="58"/>
      <c r="CL11" s="58"/>
      <c r="CM11" s="58"/>
      <c r="CN11" s="58"/>
      <c r="CO11" s="58"/>
      <c r="CP11" s="58"/>
      <c r="CQ11" s="58"/>
      <c r="CR11" s="58"/>
      <c r="CS11" s="58"/>
      <c r="CT11" s="58"/>
      <c r="CU11" s="58"/>
      <c r="CV11" s="58"/>
      <c r="CW11" s="58"/>
      <c r="CX11" s="58"/>
      <c r="CY11" s="58"/>
      <c r="CZ11" s="58"/>
      <c r="DA11" s="58"/>
      <c r="DB11" s="58"/>
      <c r="DC11" s="58"/>
      <c r="DD11" s="58"/>
      <c r="DE11" s="58"/>
    </row>
    <row r="12" spans="1:315" x14ac:dyDescent="0.35">
      <c r="Z12" s="7">
        <f>AA6+Y6</f>
        <v>110.33285714285714</v>
      </c>
      <c r="BQ12">
        <f>BP6+((BR6-BP6)/2)</f>
        <v>81.987142857142857</v>
      </c>
    </row>
    <row r="13" spans="1:315" x14ac:dyDescent="0.35">
      <c r="G13" s="57" t="e">
        <v>#N/A</v>
      </c>
      <c r="H13" s="57" t="e">
        <v>#N/A</v>
      </c>
      <c r="I13" s="57" t="e">
        <v>#N/A</v>
      </c>
      <c r="J13" s="57" t="e">
        <v>#N/A</v>
      </c>
      <c r="K13" s="57">
        <v>0</v>
      </c>
      <c r="L13" s="57">
        <v>0</v>
      </c>
      <c r="M13" s="57">
        <v>0</v>
      </c>
      <c r="N13" s="57">
        <v>0</v>
      </c>
      <c r="O13" s="57">
        <v>0</v>
      </c>
      <c r="P13" s="57">
        <v>1</v>
      </c>
      <c r="Q13" s="57">
        <v>9</v>
      </c>
      <c r="R13" s="57">
        <v>184</v>
      </c>
      <c r="S13" s="57">
        <v>978</v>
      </c>
      <c r="T13" s="57">
        <v>3346</v>
      </c>
      <c r="U13" s="57">
        <v>6295</v>
      </c>
      <c r="V13" s="57">
        <v>6129</v>
      </c>
      <c r="W13" s="57">
        <v>5870</v>
      </c>
      <c r="X13" s="57">
        <v>4569</v>
      </c>
      <c r="Y13" s="57">
        <v>3519</v>
      </c>
      <c r="Z13" s="57">
        <v>2442</v>
      </c>
      <c r="AA13" s="57">
        <v>2016</v>
      </c>
      <c r="AB13" s="57">
        <v>1873</v>
      </c>
      <c r="AC13" s="57">
        <v>1191</v>
      </c>
      <c r="AD13" s="57">
        <v>810</v>
      </c>
      <c r="AE13" s="57">
        <v>544</v>
      </c>
      <c r="AF13" s="57">
        <v>473</v>
      </c>
      <c r="AG13" s="57">
        <v>332</v>
      </c>
      <c r="AH13" s="57">
        <v>238</v>
      </c>
      <c r="AI13" s="57">
        <v>156</v>
      </c>
      <c r="AJ13" s="57">
        <v>113</v>
      </c>
      <c r="AK13" s="57">
        <v>101</v>
      </c>
      <c r="AL13" s="57">
        <v>81</v>
      </c>
      <c r="AM13" s="57">
        <v>88</v>
      </c>
      <c r="AN13" s="57">
        <v>47</v>
      </c>
      <c r="AO13" s="57">
        <v>81</v>
      </c>
      <c r="AP13" s="57">
        <v>51</v>
      </c>
      <c r="AQ13" s="57">
        <v>77</v>
      </c>
      <c r="AR13" s="57">
        <v>118</v>
      </c>
      <c r="AS13" s="57">
        <v>204</v>
      </c>
      <c r="AT13" s="57">
        <v>332</v>
      </c>
      <c r="AU13" s="57">
        <v>411</v>
      </c>
      <c r="AV13" s="57">
        <v>750</v>
      </c>
      <c r="AW13" s="57">
        <v>1142</v>
      </c>
      <c r="AX13" s="57">
        <v>1658</v>
      </c>
      <c r="AY13" s="57">
        <v>2246</v>
      </c>
      <c r="AZ13" s="57">
        <v>2829</v>
      </c>
      <c r="BA13" s="57">
        <v>2982</v>
      </c>
      <c r="BB13" s="57">
        <v>3265</v>
      </c>
      <c r="BC13" s="57">
        <v>3066</v>
      </c>
      <c r="BD13" s="57">
        <v>2889</v>
      </c>
      <c r="BE13" s="57">
        <v>3035</v>
      </c>
      <c r="BF13" s="57">
        <v>3654</v>
      </c>
      <c r="BG13" s="57">
        <v>3930</v>
      </c>
      <c r="BH13" s="57">
        <v>5708</v>
      </c>
      <c r="BI13" s="57">
        <v>7462</v>
      </c>
      <c r="BJ13" s="57">
        <v>8686</v>
      </c>
      <c r="BK13" s="57">
        <v>8390</v>
      </c>
      <c r="BL13" s="57">
        <v>6893</v>
      </c>
      <c r="BM13" s="57">
        <v>5023</v>
      </c>
      <c r="BN13" s="57">
        <v>3633</v>
      </c>
      <c r="BO13" s="57">
        <v>2495</v>
      </c>
      <c r="BP13" s="57">
        <v>1846</v>
      </c>
      <c r="BQ13" s="57">
        <v>1082</v>
      </c>
      <c r="BR13" s="57">
        <v>683</v>
      </c>
      <c r="BS13" s="57">
        <v>489</v>
      </c>
      <c r="BT13" s="57">
        <v>301</v>
      </c>
      <c r="BU13" s="57">
        <v>224</v>
      </c>
      <c r="BV13" s="57">
        <v>185</v>
      </c>
      <c r="BW13" s="57">
        <v>160</v>
      </c>
      <c r="BX13" s="57">
        <v>132</v>
      </c>
      <c r="BY13" s="57">
        <v>81</v>
      </c>
      <c r="BZ13" s="57">
        <v>70</v>
      </c>
      <c r="CA13" s="57">
        <v>42</v>
      </c>
      <c r="CB13" s="57">
        <v>58</v>
      </c>
      <c r="CC13" s="57">
        <v>55</v>
      </c>
      <c r="CD13" s="57">
        <v>61</v>
      </c>
      <c r="CE13" s="57">
        <v>72</v>
      </c>
      <c r="CF13" s="57">
        <v>110</v>
      </c>
      <c r="CG13" s="57">
        <v>123</v>
      </c>
      <c r="CH13" s="57">
        <v>176</v>
      </c>
      <c r="CI13" s="57">
        <v>277</v>
      </c>
      <c r="CJ13" s="57">
        <v>402</v>
      </c>
      <c r="CK13" s="57">
        <v>539</v>
      </c>
      <c r="CL13" s="57">
        <v>595</v>
      </c>
      <c r="CM13" s="57">
        <v>623</v>
      </c>
      <c r="CN13" s="57">
        <v>686</v>
      </c>
      <c r="CO13" s="57">
        <v>756</v>
      </c>
      <c r="CP13" s="57">
        <v>798</v>
      </c>
      <c r="CQ13" s="57">
        <v>947</v>
      </c>
      <c r="CR13" s="57">
        <v>995</v>
      </c>
      <c r="CS13" s="57">
        <v>1000</v>
      </c>
      <c r="CT13" s="57">
        <v>806</v>
      </c>
      <c r="CU13" s="57">
        <v>752</v>
      </c>
      <c r="CV13" s="57">
        <v>838</v>
      </c>
      <c r="CW13" s="57">
        <v>947</v>
      </c>
      <c r="CX13" s="57">
        <v>1066</v>
      </c>
      <c r="CY13" s="57">
        <v>1196</v>
      </c>
      <c r="CZ13" s="57">
        <v>1090</v>
      </c>
      <c r="DA13" s="57">
        <v>1038</v>
      </c>
      <c r="DB13" s="57">
        <v>877</v>
      </c>
      <c r="DC13" s="57">
        <v>831</v>
      </c>
      <c r="DD13" s="57">
        <v>831</v>
      </c>
      <c r="DE13" s="57">
        <v>793</v>
      </c>
      <c r="DF13" s="57">
        <v>809</v>
      </c>
      <c r="DG13" s="57">
        <v>767</v>
      </c>
      <c r="DH13" s="57">
        <v>1120</v>
      </c>
      <c r="DI13" s="57">
        <v>1868</v>
      </c>
      <c r="DJ13" s="57">
        <v>1878</v>
      </c>
      <c r="DK13" s="57">
        <v>1827</v>
      </c>
      <c r="DL13" s="57">
        <v>2667</v>
      </c>
      <c r="DM13" s="57">
        <v>1367</v>
      </c>
      <c r="DN13" s="57">
        <v>1028</v>
      </c>
      <c r="DO13" s="57">
        <v>845</v>
      </c>
      <c r="DP13" s="57">
        <v>784</v>
      </c>
      <c r="DQ13" s="57">
        <v>730</v>
      </c>
      <c r="DR13" s="57">
        <v>773</v>
      </c>
      <c r="DS13" s="57">
        <v>943</v>
      </c>
      <c r="DT13" s="57">
        <v>1116</v>
      </c>
      <c r="DU13" s="57">
        <v>4189</v>
      </c>
      <c r="DV13" s="57">
        <v>1637</v>
      </c>
      <c r="DW13" s="57">
        <v>1956</v>
      </c>
      <c r="DX13" s="57">
        <v>1560</v>
      </c>
      <c r="DY13" s="57">
        <v>1300</v>
      </c>
      <c r="DZ13" s="57">
        <v>1040</v>
      </c>
      <c r="EA13" s="57">
        <v>725</v>
      </c>
    </row>
    <row r="14" spans="1:315" x14ac:dyDescent="0.35">
      <c r="AC14" s="7">
        <f>AA6-Y6</f>
        <v>20.29571428571429</v>
      </c>
      <c r="BZ14">
        <f>365*7</f>
        <v>2555</v>
      </c>
    </row>
    <row r="15" spans="1:315" x14ac:dyDescent="0.35">
      <c r="AC15">
        <f>AC14/2</f>
        <v>10.147857142857145</v>
      </c>
    </row>
    <row r="16" spans="1:315" x14ac:dyDescent="0.35">
      <c r="AC16" s="7">
        <f>Y6+AC15</f>
        <v>55.166428571428568</v>
      </c>
    </row>
    <row r="19" spans="1:308" x14ac:dyDescent="0.35">
      <c r="H19" s="2">
        <f t="shared" ref="H19:M19" si="0">+I19-7</f>
        <v>43836</v>
      </c>
      <c r="I19" s="2">
        <f t="shared" si="0"/>
        <v>43843</v>
      </c>
      <c r="J19" s="2">
        <f t="shared" si="0"/>
        <v>43850</v>
      </c>
      <c r="K19" s="2">
        <f t="shared" si="0"/>
        <v>43857</v>
      </c>
      <c r="L19" s="2">
        <f t="shared" si="0"/>
        <v>43864</v>
      </c>
      <c r="M19" s="2">
        <f t="shared" si="0"/>
        <v>43871</v>
      </c>
      <c r="N19" s="2">
        <f>+O19-7</f>
        <v>43878</v>
      </c>
      <c r="O19" s="2">
        <v>43885</v>
      </c>
      <c r="P19" s="2">
        <f>+O19+7</f>
        <v>43892</v>
      </c>
      <c r="Q19" s="2">
        <f t="shared" ref="Q19:BD19" si="1">+P19+7</f>
        <v>43899</v>
      </c>
      <c r="R19" s="2">
        <f t="shared" si="1"/>
        <v>43906</v>
      </c>
      <c r="S19" s="2">
        <f t="shared" si="1"/>
        <v>43913</v>
      </c>
      <c r="T19" s="2">
        <f t="shared" si="1"/>
        <v>43920</v>
      </c>
      <c r="U19" s="2">
        <f t="shared" si="1"/>
        <v>43927</v>
      </c>
      <c r="V19" s="2">
        <f t="shared" si="1"/>
        <v>43934</v>
      </c>
      <c r="W19" s="2">
        <f t="shared" si="1"/>
        <v>43941</v>
      </c>
      <c r="X19" s="2">
        <f t="shared" si="1"/>
        <v>43948</v>
      </c>
      <c r="Y19" s="2">
        <f t="shared" si="1"/>
        <v>43955</v>
      </c>
      <c r="Z19" s="2">
        <f t="shared" si="1"/>
        <v>43962</v>
      </c>
      <c r="AA19" s="2">
        <f t="shared" si="1"/>
        <v>43969</v>
      </c>
      <c r="AB19" s="2">
        <f t="shared" si="1"/>
        <v>43976</v>
      </c>
      <c r="AC19" s="2">
        <f t="shared" si="1"/>
        <v>43983</v>
      </c>
      <c r="AD19" s="2">
        <f t="shared" si="1"/>
        <v>43990</v>
      </c>
      <c r="AE19" s="2">
        <f t="shared" si="1"/>
        <v>43997</v>
      </c>
      <c r="AF19" s="2">
        <f t="shared" si="1"/>
        <v>44004</v>
      </c>
      <c r="AG19" s="2">
        <f t="shared" si="1"/>
        <v>44011</v>
      </c>
      <c r="AH19" s="2">
        <f t="shared" si="1"/>
        <v>44018</v>
      </c>
      <c r="AI19" s="2">
        <f t="shared" si="1"/>
        <v>44025</v>
      </c>
      <c r="AJ19" s="2">
        <f t="shared" si="1"/>
        <v>44032</v>
      </c>
      <c r="AK19" s="2">
        <f t="shared" si="1"/>
        <v>44039</v>
      </c>
      <c r="AL19" s="2">
        <f t="shared" si="1"/>
        <v>44046</v>
      </c>
      <c r="AM19" s="2">
        <f t="shared" si="1"/>
        <v>44053</v>
      </c>
      <c r="AN19" s="2">
        <v>44060</v>
      </c>
      <c r="AO19" s="2">
        <f t="shared" si="1"/>
        <v>44067</v>
      </c>
      <c r="AP19" s="2">
        <f t="shared" si="1"/>
        <v>44074</v>
      </c>
      <c r="AQ19" s="2">
        <f t="shared" si="1"/>
        <v>44081</v>
      </c>
      <c r="AR19" s="2">
        <f t="shared" si="1"/>
        <v>44088</v>
      </c>
      <c r="AS19" s="2">
        <f t="shared" si="1"/>
        <v>44095</v>
      </c>
      <c r="AT19" s="2">
        <f t="shared" si="1"/>
        <v>44102</v>
      </c>
      <c r="AU19" s="2">
        <f t="shared" si="1"/>
        <v>44109</v>
      </c>
      <c r="AV19" s="2">
        <f t="shared" si="1"/>
        <v>44116</v>
      </c>
      <c r="AW19" s="2">
        <f t="shared" si="1"/>
        <v>44123</v>
      </c>
      <c r="AX19" s="2">
        <f t="shared" si="1"/>
        <v>44130</v>
      </c>
      <c r="AY19" s="2">
        <f t="shared" si="1"/>
        <v>44137</v>
      </c>
      <c r="AZ19" s="2">
        <f t="shared" si="1"/>
        <v>44144</v>
      </c>
      <c r="BA19" s="2">
        <f t="shared" si="1"/>
        <v>44151</v>
      </c>
      <c r="BB19" s="2">
        <f t="shared" si="1"/>
        <v>44158</v>
      </c>
      <c r="BC19" s="2">
        <f t="shared" si="1"/>
        <v>44165</v>
      </c>
      <c r="BD19" s="2">
        <f t="shared" si="1"/>
        <v>44172</v>
      </c>
      <c r="BE19" s="2">
        <f t="shared" ref="BE19" si="2">+BD19+7</f>
        <v>44179</v>
      </c>
      <c r="BF19" s="2">
        <f t="shared" ref="BF19:CZ19" si="3">+BE19+7</f>
        <v>44186</v>
      </c>
      <c r="BG19" s="2">
        <f t="shared" si="3"/>
        <v>44193</v>
      </c>
      <c r="BH19" s="2">
        <f t="shared" si="3"/>
        <v>44200</v>
      </c>
      <c r="BI19" s="2">
        <f t="shared" si="3"/>
        <v>44207</v>
      </c>
      <c r="BJ19" s="2">
        <f t="shared" si="3"/>
        <v>44214</v>
      </c>
      <c r="BK19" s="2">
        <f t="shared" si="3"/>
        <v>44221</v>
      </c>
      <c r="BL19" s="2">
        <f t="shared" si="3"/>
        <v>44228</v>
      </c>
      <c r="BM19" s="2">
        <f t="shared" si="3"/>
        <v>44235</v>
      </c>
      <c r="BN19" s="2">
        <f t="shared" si="3"/>
        <v>44242</v>
      </c>
      <c r="BO19" s="2">
        <f t="shared" si="3"/>
        <v>44249</v>
      </c>
      <c r="BP19" s="2">
        <f t="shared" si="3"/>
        <v>44256</v>
      </c>
      <c r="BQ19" s="2">
        <f t="shared" si="3"/>
        <v>44263</v>
      </c>
      <c r="BR19" s="2">
        <f t="shared" si="3"/>
        <v>44270</v>
      </c>
      <c r="BS19" s="2">
        <f t="shared" si="3"/>
        <v>44277</v>
      </c>
      <c r="BT19" s="2">
        <f t="shared" si="3"/>
        <v>44284</v>
      </c>
      <c r="BU19" s="2">
        <f t="shared" si="3"/>
        <v>44291</v>
      </c>
      <c r="BV19" s="2">
        <f t="shared" si="3"/>
        <v>44298</v>
      </c>
      <c r="BW19" s="2">
        <f t="shared" si="3"/>
        <v>44305</v>
      </c>
      <c r="BX19" s="2">
        <f t="shared" si="3"/>
        <v>44312</v>
      </c>
      <c r="BY19" s="2">
        <f t="shared" si="3"/>
        <v>44319</v>
      </c>
      <c r="BZ19" s="2">
        <f t="shared" si="3"/>
        <v>44326</v>
      </c>
      <c r="CA19" s="2">
        <f t="shared" si="3"/>
        <v>44333</v>
      </c>
      <c r="CB19" s="2">
        <f t="shared" si="3"/>
        <v>44340</v>
      </c>
      <c r="CC19" s="2">
        <f t="shared" si="3"/>
        <v>44347</v>
      </c>
      <c r="CD19" s="2">
        <f t="shared" si="3"/>
        <v>44354</v>
      </c>
      <c r="CE19" s="2">
        <f t="shared" si="3"/>
        <v>44361</v>
      </c>
      <c r="CF19" s="2">
        <f t="shared" si="3"/>
        <v>44368</v>
      </c>
      <c r="CG19" s="2">
        <f t="shared" si="3"/>
        <v>44375</v>
      </c>
      <c r="CH19" s="2">
        <f t="shared" si="3"/>
        <v>44382</v>
      </c>
      <c r="CI19" s="2">
        <f t="shared" si="3"/>
        <v>44389</v>
      </c>
      <c r="CJ19" s="2">
        <f t="shared" si="3"/>
        <v>44396</v>
      </c>
      <c r="CK19" s="2">
        <f t="shared" si="3"/>
        <v>44403</v>
      </c>
      <c r="CL19" s="2">
        <f t="shared" si="3"/>
        <v>44410</v>
      </c>
      <c r="CM19" s="2">
        <f t="shared" si="3"/>
        <v>44417</v>
      </c>
      <c r="CN19" s="2">
        <f t="shared" si="3"/>
        <v>44424</v>
      </c>
      <c r="CO19" s="2">
        <f t="shared" si="3"/>
        <v>44431</v>
      </c>
      <c r="CP19" s="2">
        <f t="shared" si="3"/>
        <v>44438</v>
      </c>
      <c r="CQ19" s="2">
        <f t="shared" si="3"/>
        <v>44445</v>
      </c>
      <c r="CR19" s="2">
        <f t="shared" si="3"/>
        <v>44452</v>
      </c>
      <c r="CS19" s="2">
        <f t="shared" si="3"/>
        <v>44459</v>
      </c>
      <c r="CT19" s="2">
        <f t="shared" si="3"/>
        <v>44466</v>
      </c>
      <c r="CU19" s="2">
        <f t="shared" si="3"/>
        <v>44473</v>
      </c>
      <c r="CV19" s="2">
        <f t="shared" si="3"/>
        <v>44480</v>
      </c>
      <c r="CW19" s="2">
        <f t="shared" si="3"/>
        <v>44487</v>
      </c>
      <c r="CX19" s="2">
        <f t="shared" si="3"/>
        <v>44494</v>
      </c>
      <c r="CY19" s="2">
        <f t="shared" si="3"/>
        <v>44501</v>
      </c>
      <c r="CZ19" s="2">
        <f t="shared" si="3"/>
        <v>44508</v>
      </c>
      <c r="DA19" s="2">
        <f t="shared" ref="DA19" si="4">+CZ19+7</f>
        <v>44515</v>
      </c>
      <c r="DB19" s="2">
        <f t="shared" ref="DB19" si="5">+DA19+7</f>
        <v>44522</v>
      </c>
      <c r="DC19" s="2">
        <f t="shared" ref="DC19" si="6">+DB19+7</f>
        <v>44529</v>
      </c>
      <c r="DD19" s="2">
        <f t="shared" ref="DD19" si="7">+DC19+7</f>
        <v>44536</v>
      </c>
      <c r="DE19" s="2">
        <f t="shared" ref="DE19:DF19" si="8">+DD19+7</f>
        <v>44543</v>
      </c>
      <c r="DF19" s="2">
        <f t="shared" si="8"/>
        <v>44550</v>
      </c>
      <c r="DG19" s="2">
        <f t="shared" ref="DG19" si="9">+DF19+7</f>
        <v>44557</v>
      </c>
      <c r="DH19" s="2">
        <f t="shared" ref="DH19" si="10">+DG19+7</f>
        <v>44564</v>
      </c>
      <c r="DI19" s="2">
        <f t="shared" ref="DI19:DJ19" si="11">+DH19+7</f>
        <v>44571</v>
      </c>
      <c r="DJ19" s="2">
        <f t="shared" si="11"/>
        <v>44578</v>
      </c>
      <c r="DK19" s="2">
        <f t="shared" ref="DK19" si="12">+DJ19+7</f>
        <v>44585</v>
      </c>
      <c r="DL19" s="2">
        <f t="shared" ref="DL19" si="13">+DK19+7</f>
        <v>44592</v>
      </c>
      <c r="DM19" s="2">
        <f t="shared" ref="DM19" si="14">+DL19+7</f>
        <v>44599</v>
      </c>
      <c r="DN19" s="2">
        <f t="shared" ref="DN19:DR19" si="15">+DM19+7</f>
        <v>44606</v>
      </c>
      <c r="DO19" s="2">
        <f t="shared" si="15"/>
        <v>44613</v>
      </c>
      <c r="DP19" s="2">
        <f t="shared" si="15"/>
        <v>44620</v>
      </c>
      <c r="DQ19" s="2">
        <f t="shared" si="15"/>
        <v>44627</v>
      </c>
      <c r="DR19" s="2">
        <f t="shared" si="15"/>
        <v>44634</v>
      </c>
      <c r="DS19" s="2">
        <f t="shared" ref="DS19" si="16">+DR19+7</f>
        <v>44641</v>
      </c>
      <c r="DT19" s="2">
        <f t="shared" ref="DT19" si="17">+DS19+7</f>
        <v>44648</v>
      </c>
      <c r="DU19" s="2">
        <f t="shared" ref="DU19" si="18">+DT19+7</f>
        <v>44655</v>
      </c>
      <c r="DV19" s="2">
        <f t="shared" ref="DV19" si="19">+DU19+7</f>
        <v>44662</v>
      </c>
      <c r="DW19" s="2">
        <f t="shared" ref="DW19" si="20">+DV19+7</f>
        <v>44669</v>
      </c>
      <c r="DX19" s="2">
        <f t="shared" ref="DX19" si="21">+DW19+7</f>
        <v>44676</v>
      </c>
      <c r="DY19" s="2">
        <f t="shared" ref="DY19" si="22">+DX19+7</f>
        <v>44683</v>
      </c>
      <c r="DZ19" s="2">
        <f t="shared" ref="DZ19" si="23">+DY19+7</f>
        <v>44690</v>
      </c>
      <c r="EA19" s="2">
        <f t="shared" ref="EA19" si="24">+DZ19+7</f>
        <v>44697</v>
      </c>
    </row>
    <row r="20" spans="1:308" x14ac:dyDescent="0.35">
      <c r="A20" t="s">
        <v>943</v>
      </c>
      <c r="N20" s="5"/>
      <c r="O20" s="5"/>
      <c r="P20" s="57">
        <f>AVERAGE(HAVERD!$B$68:$B$74)</f>
        <v>2.2857142857142856</v>
      </c>
      <c r="Q20" s="5">
        <f>AVERAGE(HAVERD!$B$75:$B$81)</f>
        <v>-3.7142857142857144</v>
      </c>
      <c r="R20" s="57">
        <f>AVERAGE(HAVERD!$B$82:$B$88)</f>
        <v>-27.714285714285715</v>
      </c>
      <c r="S20" s="57">
        <f>AVERAGE(HAVERD!$B$89:$B$95)</f>
        <v>-72.428571428571431</v>
      </c>
      <c r="T20" s="57">
        <f>AVERAGE(HAVERD!$B$96:$B$102)</f>
        <v>-76.714285714285708</v>
      </c>
      <c r="U20" s="57">
        <f>AVERAGE(HAVERD!$B$103:$B$109)</f>
        <v>-76.857142857142861</v>
      </c>
      <c r="V20" s="57">
        <f>AVERAGE(HAVERD!$B$110:$B$116)</f>
        <v>-75.714285714285708</v>
      </c>
      <c r="W20" s="57">
        <f>AVERAGE(HAVERD!$B$117:$B$123)</f>
        <v>-73.714285714285708</v>
      </c>
      <c r="X20" s="57">
        <f>AVERAGE(HAVERD!$B$124:$B$130)</f>
        <v>-74.428571428571431</v>
      </c>
      <c r="Y20" s="57">
        <f>AVERAGE(HAVERD!$B$131:$B$137)</f>
        <v>-72.571428571428569</v>
      </c>
      <c r="Z20" s="57">
        <f>AVERAGE(HAVERD!$B$138:$B$144)</f>
        <v>-69.571428571428569</v>
      </c>
      <c r="AA20" s="57">
        <f>AVERAGE(HAVERD!$B$145:$B$151)</f>
        <v>-66.285714285714292</v>
      </c>
      <c r="AB20" s="57">
        <f>AVERAGE(HAVERD!$B$152:$B$158)</f>
        <v>-63.285714285714285</v>
      </c>
      <c r="AC20" s="57">
        <f>AVERAGE(HAVERD!$B$159:$B$165)</f>
        <v>-62.571428571428569</v>
      </c>
      <c r="AD20" s="57">
        <f>AVERAGE(HAVERD!$B$166:$B$172)</f>
        <v>-60.428571428571431</v>
      </c>
      <c r="AE20" s="57">
        <f>AVERAGE(HAVERD!$B$173:$B$179)</f>
        <v>-52.857142857142854</v>
      </c>
      <c r="AF20" s="57">
        <f>AVERAGE(HAVERD!$B$180:$B$186)</f>
        <v>-51</v>
      </c>
      <c r="AG20" s="57">
        <f>AVERAGE(HAVERD!$B$187:$B$193)</f>
        <v>-47.428571428571431</v>
      </c>
      <c r="AH20" s="57">
        <f>AVERAGE(HAVERD!$B$194:$B$200)</f>
        <v>-41.571428571428569</v>
      </c>
      <c r="AI20" s="57">
        <f>AVERAGE(HAVERD!$B$201:$B$207)</f>
        <v>-34.714285714285715</v>
      </c>
      <c r="AJ20" s="57">
        <f>AVERAGE(HAVERD!$B$208:$B$214)</f>
        <v>-31</v>
      </c>
      <c r="AK20" s="57">
        <f>AVERAGE(HAVERD!$B$215:$B$221)</f>
        <v>-28</v>
      </c>
      <c r="AL20" s="57">
        <f>AVERAGE(HAVERD!$B$222:$B$228)</f>
        <v>-23.428571428571427</v>
      </c>
      <c r="AM20" s="57">
        <f>AVERAGE(HAVERD!$B$229:$B$235)</f>
        <v>-21.428571428571427</v>
      </c>
      <c r="AN20" s="57">
        <f>AVERAGE(HAVERD!$B$236:$B$242)</f>
        <v>-19.571428571428573</v>
      </c>
      <c r="AO20" s="57">
        <f>AVERAGE(HAVERD!$B$243:$B$249)</f>
        <v>-14.571428571428571</v>
      </c>
      <c r="AP20" s="57">
        <f>AVERAGE(HAVERD!$B$250:$B$256)</f>
        <v>-17.142857142857142</v>
      </c>
      <c r="AQ20" s="57">
        <f>AVERAGE(HAVERD!$B$257:$B$263)</f>
        <v>-20.857142857142858</v>
      </c>
      <c r="AR20" s="57">
        <f>AVERAGE(HAVERD!$B$264:$B$270)</f>
        <v>-21.142857142857142</v>
      </c>
      <c r="AS20" s="57">
        <f>AVERAGE(HAVERD!$B$271:$B$277)</f>
        <v>-24.285714285714285</v>
      </c>
      <c r="AT20" s="57">
        <f>AVERAGE(HAVERD!$B$278:$B$284)</f>
        <v>-26.428571428571427</v>
      </c>
      <c r="AU20" s="57">
        <f>AVERAGE(HAVERD!$B$285:$B$291)</f>
        <v>-26.714285714285715</v>
      </c>
      <c r="AV20" s="57">
        <f>AVERAGE(HAVERD!$B$292:$B$298)</f>
        <v>-28.571428571428573</v>
      </c>
      <c r="AW20" s="57">
        <f>AVERAGE(HAVERD!$B$299:$B$305)</f>
        <v>-29.428571428571427</v>
      </c>
      <c r="AX20" s="57">
        <f>AVERAGE(HAVERD!$B$306:$B$312)</f>
        <v>-27.285714285714285</v>
      </c>
      <c r="AY20" s="57">
        <f>AVERAGE(HAVERD!$B$313:$B$319)</f>
        <v>-39.142857142857146</v>
      </c>
      <c r="AZ20" s="57">
        <f>AVERAGE(HAVERD!$B$320:$B$326)</f>
        <v>-51</v>
      </c>
      <c r="BA20" s="57">
        <f>AVERAGE(HAVERD!$B$327:$B$333)</f>
        <v>-50</v>
      </c>
      <c r="BB20" s="57">
        <f>AVERAGE(HAVERD!$B$334:$B$340)</f>
        <v>-48.428571428571431</v>
      </c>
      <c r="BC20" s="57">
        <f>AVERAGE(HAVERD!$B$341:$B$347)</f>
        <v>-36.571428571428569</v>
      </c>
      <c r="BD20" s="57">
        <f>AVERAGE(HAVERD!$B$348:$B$354)</f>
        <v>-33</v>
      </c>
      <c r="BE20" s="57">
        <f>AVERAGE(HAVERD!$B$355:$B$361)</f>
        <v>-32.571428571428569</v>
      </c>
      <c r="BF20" s="57">
        <f>AVERAGE(HAVERD!$B$362:$B$368)</f>
        <v>-49.285714285714285</v>
      </c>
      <c r="BG20" s="57">
        <f>AVERAGE(HAVERD!$B$369:$B$375)</f>
        <v>-58.285714285714285</v>
      </c>
      <c r="BH20" s="57">
        <f>AVERAGE(HAVERD!$B$376:$B$382)</f>
        <v>-62.571428571428569</v>
      </c>
      <c r="BI20" s="57">
        <f>AVERAGE(HAVERD!$B$383:$B$389)</f>
        <v>-64.428571428571431</v>
      </c>
      <c r="BJ20" s="57">
        <f>AVERAGE(HAVERD!$B$390:$B$396)</f>
        <v>-64.285714285714292</v>
      </c>
      <c r="BK20" s="57">
        <f>AVERAGE(HAVERD!$B$397:$B$403)</f>
        <v>-62</v>
      </c>
      <c r="BL20" s="57">
        <f>AVERAGE(HAVERD!$B$404:$B$410)</f>
        <v>-61.285714285714285</v>
      </c>
      <c r="BM20" s="57">
        <f>AVERAGE(HAVERD!$B$411:$B$417)</f>
        <v>-60.571428571428569</v>
      </c>
      <c r="BN20" s="57">
        <f>AVERAGE(HAVERD!$B$418:$B$424)</f>
        <v>-56.571428571428569</v>
      </c>
      <c r="BO20" s="57">
        <f>AVERAGE(HAVERD!$B$425:$B$431)</f>
        <v>-53.714285714285715</v>
      </c>
      <c r="BP20" s="57">
        <f>AVERAGE(HAVERD!$B$432:$B$438)</f>
        <v>-53.571428571428569</v>
      </c>
      <c r="BQ20" s="57">
        <f>AVERAGE(HAVERD!$B$439:$B$445)</f>
        <v>-52.857142857142854</v>
      </c>
      <c r="BR20" s="57">
        <f>AVERAGE(HAVERD!$B$446:$B$452)</f>
        <v>-51.285714285714285</v>
      </c>
      <c r="BS20" s="57">
        <f>AVERAGE(HAVERD!$B$453:$B$459)</f>
        <v>-50.571428571428569</v>
      </c>
      <c r="BT20" s="57">
        <f>AVERAGE(HAVERD!$B$460:$B$466)</f>
        <v>-48.142857142857146</v>
      </c>
      <c r="BU20" s="57">
        <f>AVERAGE(HAVERD!$B$467:$B$473)</f>
        <v>-48.714285714285715</v>
      </c>
      <c r="BV20" s="57">
        <f>AVERAGE(HAVERD!$B$474:$B$480)</f>
        <v>-28.285714285714285</v>
      </c>
      <c r="BW20" s="57">
        <f>AVERAGE(HAVERD!$B$481:$B$487)</f>
        <v>-29.285714285714285</v>
      </c>
      <c r="BX20" s="57">
        <f>AVERAGE(HAVERD!$B$488:$B$494)</f>
        <v>-27.857142857142858</v>
      </c>
      <c r="BY20" s="57">
        <f>AVERAGE(HAVERD!$B$495:$B$501)</f>
        <v>-30.857142857142858</v>
      </c>
      <c r="BZ20" s="57">
        <f>AVERAGE(HAVERD!$B$502:$B$508)</f>
        <v>-28.571428571428573</v>
      </c>
      <c r="CA20" s="57">
        <f>AVERAGE(HAVERD!$B$509:$B$515)</f>
        <v>-21.714285714285715</v>
      </c>
      <c r="CB20" s="57">
        <f>AVERAGE(HAVERD!$B$516:$B$522)</f>
        <v>-14.571428571428571</v>
      </c>
      <c r="CC20" s="57">
        <f>AVERAGE(HAVERD!$B$523:$B$529)</f>
        <v>-9.4285714285714288</v>
      </c>
      <c r="CD20" s="57">
        <f>AVERAGE(HAVERD!$B$530:$B$536)</f>
        <v>-14.142857142857142</v>
      </c>
      <c r="CE20" s="57">
        <f>AVERAGE(HAVERD!$B$537:$B$543)</f>
        <v>-15</v>
      </c>
      <c r="CF20" s="57">
        <f>AVERAGE(HAVERD!$B$544:$B$550)</f>
        <v>-15</v>
      </c>
      <c r="CG20" s="57">
        <f>AVERAGE(HAVERD!$B$551:$B$557)</f>
        <v>-14.857142857142858</v>
      </c>
      <c r="CH20" s="57">
        <f>AVERAGE(HAVERD!$B$558:$B$564)</f>
        <v>-14.142857142857142</v>
      </c>
      <c r="CI20" s="57">
        <f>AVERAGE(HAVERD!$B$565:$B$571)</f>
        <v>-14.571428571428571</v>
      </c>
      <c r="CJ20" s="57">
        <f>AVERAGE(HAVERD!$B$572:$B$578)</f>
        <v>-11.428571428571429</v>
      </c>
      <c r="CK20" s="57">
        <f>AVERAGE(HAVERD!$B$579:$B$585)</f>
        <v>-8.5714285714285712</v>
      </c>
      <c r="CL20" s="57">
        <f>AVERAGE(HAVERD!$B$586:$B$592)</f>
        <v>-8.1428571428571423</v>
      </c>
      <c r="CM20" s="57">
        <f>AVERAGE(HAVERD!$B$593:$B$599)</f>
        <v>-6</v>
      </c>
      <c r="CN20" s="57">
        <f>AVERAGE(HAVERD!$B$600:$B$606)</f>
        <v>-7.2857142857142856</v>
      </c>
      <c r="CO20" s="57">
        <f>AVERAGE(HAVERD!$B$607:$B$613)</f>
        <v>-3.5714285714285716</v>
      </c>
      <c r="CP20" s="57">
        <f>AVERAGE(HAVERD!$B$614:$B$620)</f>
        <v>-5.2857142857142856</v>
      </c>
      <c r="CQ20" s="57">
        <f>AVERAGE(HAVERD!$B$621:$B$627)</f>
        <v>-7.7142857142857144</v>
      </c>
      <c r="CR20" s="57">
        <f>AVERAGE(HAVERD!$B$628:$B$634)</f>
        <v>-8.7142857142857135</v>
      </c>
      <c r="CS20" s="57">
        <f>AVERAGE(HAVERD!$B$635:$B$641)</f>
        <v>-8.2857142857142865</v>
      </c>
      <c r="CT20" s="57">
        <f>AVERAGE(HAVERD!$B$642:$B$648)</f>
        <v>-11.714285714285714</v>
      </c>
      <c r="CU20" s="57">
        <f>AVERAGE(HAVERD!$B$649:$B$655)</f>
        <v>-10.285714285714286</v>
      </c>
      <c r="CV20" s="57">
        <f>AVERAGE(HAVERD!$B$656:$B$662)</f>
        <v>-10.285714285714286</v>
      </c>
      <c r="CW20" s="57">
        <f>AVERAGE(HAVERD!$B$663:$B$669)</f>
        <v>-10.857142857142858</v>
      </c>
      <c r="CX20" s="57">
        <f>AVERAGE(HAVERD!$B$670:$B$676)</f>
        <v>-5.7142857142857144</v>
      </c>
      <c r="CY20" s="57">
        <f>AVERAGE(HAVERD!$B$677:$B$683)</f>
        <v>-10.142857142857142</v>
      </c>
      <c r="CZ20" s="57">
        <f>AVERAGE(HAVERD!$B$684:$B$690)</f>
        <v>-10.142857142857142</v>
      </c>
      <c r="DA20" s="57">
        <f>AVERAGE(HAVERD!$B$691:$B$697)</f>
        <v>-8.8571428571428577</v>
      </c>
      <c r="DB20" s="57">
        <f>AVERAGE(HAVERD!$B$698:$B$704)</f>
        <v>-9.1428571428571423</v>
      </c>
      <c r="DC20" s="57">
        <f>AVERAGE(HAVERD!$B$705:$B$711)</f>
        <v>-7.8571428571428568</v>
      </c>
      <c r="DD20" s="57">
        <f>AVERAGE(HAVERD!$B$712:$B$718)</f>
        <v>-8.5714285714285712</v>
      </c>
      <c r="DE20" s="57">
        <f>AVERAGE(HAVERD!$B$719:$B$725)</f>
        <v>-6.1428571428571432</v>
      </c>
      <c r="DF20" s="57">
        <f>AVERAGE(HAVERD!$B$726:$B$732)</f>
        <v>-19.142857142857142</v>
      </c>
      <c r="DG20" s="57">
        <f>AVERAGE(HAVERD!$B$733:$B$739)</f>
        <v>-22.714285714285715</v>
      </c>
      <c r="DH20" s="57">
        <f>AVERAGE(HAVERD!$B$740:$B$746)</f>
        <v>-25.285714285714285</v>
      </c>
      <c r="DI20" s="57">
        <f>AVERAGE(HAVERD!$B$747:$B$753)</f>
        <v>-21.428571428571427</v>
      </c>
      <c r="DJ20" s="57">
        <f>AVERAGE(HAVERD!$B$754:$B$760)</f>
        <v>-19.571428571428573</v>
      </c>
      <c r="DK20" s="57">
        <f>AVERAGE(HAVERD!$B$761:$B$767)</f>
        <v>-16.428571428571427</v>
      </c>
      <c r="DL20" s="57">
        <f>AVERAGE(HAVERD!$B$768:$B$774)</f>
        <v>-15.857142857142858</v>
      </c>
      <c r="DM20" s="57">
        <f>AVERAGE(HAVERD!$B$775:$B$781)</f>
        <v>-14.571428571428571</v>
      </c>
      <c r="DN20" s="57">
        <f>AVERAGE(HAVERD!$B$782:$B$788)</f>
        <v>-16.857142857142858</v>
      </c>
      <c r="DO20" s="57">
        <f>AVERAGE(HAVERD!$B$789:$B$795)</f>
        <v>-10.857142857142858</v>
      </c>
      <c r="DP20" s="57">
        <f>AVERAGE(HAVERD!$B$796:$B$802)</f>
        <v>-14.714285714285714</v>
      </c>
      <c r="DQ20" s="57">
        <f>AVERAGE(HAVERD!$B$803:$B$809)</f>
        <v>-16.571428571428573</v>
      </c>
      <c r="DR20" s="57">
        <f>AVERAGE(HAVERD!$B$810:$B$816)</f>
        <v>-15.428571428571429</v>
      </c>
      <c r="DS20" s="57">
        <f>AVERAGE(HAVERD!$B$817:$B$823)</f>
        <v>-12.714285714285714</v>
      </c>
      <c r="DT20" s="57">
        <f>AVERAGE(HAVERD!$B$824:$B$830)</f>
        <v>-16.142857142857142</v>
      </c>
      <c r="DU20" s="57">
        <f>AVERAGE(HAVERD!$B$831:$B$837)</f>
        <v>-14.857142857142858</v>
      </c>
      <c r="DV20" s="57">
        <f>AVERAGE(HAVERD!$B$838:$B$844)</f>
        <v>-12.428571428571429</v>
      </c>
      <c r="DW20" s="57">
        <f>AVERAGE(HAVERD!$B$845:$B$851)</f>
        <v>-11.428571428571429</v>
      </c>
      <c r="DX20" s="57">
        <f>AVERAGE(HAVERD!$B$852:$B$858)</f>
        <v>-9.2857142857142865</v>
      </c>
      <c r="DY20" s="57">
        <f>AVERAGE(HAVERD!$B$859:$B$865)</f>
        <v>-8.8571428571428577</v>
      </c>
      <c r="DZ20" s="57">
        <f>AVERAGE(HAVERD!$B$866:$B$872)</f>
        <v>-11.571428571428571</v>
      </c>
      <c r="EA20" s="57">
        <f>AVERAGE(HAVERD!$B$873:$B$879)</f>
        <v>-10.714285714285714</v>
      </c>
    </row>
    <row r="21" spans="1:308" x14ac:dyDescent="0.35">
      <c r="A21" t="s">
        <v>944</v>
      </c>
      <c r="N21" s="5"/>
      <c r="O21" s="5"/>
      <c r="P21" s="57">
        <f>AVERAGE(HAVERD!$C$68:$C$74)</f>
        <v>3.1428571428571428</v>
      </c>
      <c r="Q21" s="57">
        <f>AVERAGE(HAVERD!$C$75:$C$81)</f>
        <v>7.1428571428571432</v>
      </c>
      <c r="R21" s="57">
        <f>AVERAGE(HAVERD!$C$82:$C$88)</f>
        <v>12</v>
      </c>
      <c r="S21" s="57">
        <f>AVERAGE(HAVERD!$C$89:$C$95)</f>
        <v>-28.571428571428573</v>
      </c>
      <c r="T21" s="57">
        <f>AVERAGE(HAVERD!$C$96:$C$102)</f>
        <v>-33.285714285714285</v>
      </c>
      <c r="U21" s="57">
        <f>AVERAGE(HAVERD!$C$103:$C$109)</f>
        <v>-33.571428571428569</v>
      </c>
      <c r="V21" s="57">
        <f>AVERAGE(HAVERD!$C$110:$C$116)</f>
        <v>-32.571428571428569</v>
      </c>
      <c r="W21" s="57">
        <f>AVERAGE(HAVERD!$C$117:$C$123)</f>
        <v>-29.714285714285715</v>
      </c>
      <c r="X21" s="57">
        <f>AVERAGE(HAVERD!$C$124:$C$130)</f>
        <v>-30.571428571428573</v>
      </c>
      <c r="Y21" s="57">
        <f>AVERAGE(HAVERD!$C$131:$C$137)</f>
        <v>-26.142857142857142</v>
      </c>
      <c r="Z21" s="57">
        <f>AVERAGE(HAVERD!$C$138:$C$144)</f>
        <v>-23.857142857142858</v>
      </c>
      <c r="AA21" s="57">
        <f>AVERAGE(HAVERD!$C$145:$C$151)</f>
        <v>-19.428571428571427</v>
      </c>
      <c r="AB21" s="57">
        <f>AVERAGE(HAVERD!$C$152:$C$158)</f>
        <v>-15.857142857142858</v>
      </c>
      <c r="AC21" s="57">
        <f>AVERAGE(HAVERD!$C$159:$C$165)</f>
        <v>-18</v>
      </c>
      <c r="AD21" s="57">
        <f>AVERAGE(HAVERD!$C$166:$C$172)</f>
        <v>-17.714285714285715</v>
      </c>
      <c r="AE21" s="57">
        <f>AVERAGE(HAVERD!$C$173:$C$179)</f>
        <v>-13.428571428571429</v>
      </c>
      <c r="AF21" s="57">
        <f>AVERAGE(HAVERD!$C$180:$C$186)</f>
        <v>-11.428571428571429</v>
      </c>
      <c r="AG21" s="57">
        <f>AVERAGE(HAVERD!$C$187:$C$193)</f>
        <v>-13.571428571428571</v>
      </c>
      <c r="AH21" s="57">
        <f>AVERAGE(HAVERD!$C$194:$C$200)</f>
        <v>-12.285714285714286</v>
      </c>
      <c r="AI21" s="57">
        <f>AVERAGE(HAVERD!$C$201:$C$207)</f>
        <v>-12</v>
      </c>
      <c r="AJ21" s="57">
        <f>AVERAGE(HAVERD!$C$208:$C$214)</f>
        <v>-12</v>
      </c>
      <c r="AK21" s="57">
        <f>AVERAGE(HAVERD!$C$215:$C$221)</f>
        <v>-11.571428571428571</v>
      </c>
      <c r="AL21" s="57">
        <f>AVERAGE(HAVERD!$C$222:$C$228)</f>
        <v>-12.571428571428571</v>
      </c>
      <c r="AM21" s="57">
        <f>AVERAGE(HAVERD!$C$229:$C$235)</f>
        <v>-12.571428571428571</v>
      </c>
      <c r="AN21" s="57">
        <f>AVERAGE(HAVERD!$C$236:$C$242)</f>
        <v>-14.142857142857142</v>
      </c>
      <c r="AO21" s="57">
        <f>AVERAGE(HAVERD!$C$243:$C$249)</f>
        <v>-12.428571428571429</v>
      </c>
      <c r="AP21" s="57">
        <f>AVERAGE(HAVERD!$C$250:$C$256)</f>
        <v>-11.142857142857142</v>
      </c>
      <c r="AQ21" s="57">
        <f>AVERAGE(HAVERD!$C$257:$C$263)</f>
        <v>-10.285714285714286</v>
      </c>
      <c r="AR21" s="57">
        <f>AVERAGE(HAVERD!$C$264:$C$270)</f>
        <v>-10</v>
      </c>
      <c r="AS21" s="57">
        <f>AVERAGE(HAVERD!$C$271:$C$277)</f>
        <v>-9.5714285714285712</v>
      </c>
      <c r="AT21" s="57">
        <f>AVERAGE(HAVERD!$C$278:$C$284)</f>
        <v>-10</v>
      </c>
      <c r="AU21" s="57">
        <f>AVERAGE(HAVERD!$C$285:$C$291)</f>
        <v>-9.7142857142857135</v>
      </c>
      <c r="AV21" s="57">
        <f>AVERAGE(HAVERD!$C$292:$C$298)</f>
        <v>-9.5714285714285712</v>
      </c>
      <c r="AW21" s="57">
        <f>AVERAGE(HAVERD!$C$299:$C$305)</f>
        <v>-9.1428571428571423</v>
      </c>
      <c r="AX21" s="57">
        <f>AVERAGE(HAVERD!$C$306:$C$312)</f>
        <v>-9</v>
      </c>
      <c r="AY21" s="57">
        <f>AVERAGE(HAVERD!$C$313:$C$319)</f>
        <v>-11.285714285714286</v>
      </c>
      <c r="AZ21" s="57">
        <f>AVERAGE(HAVERD!$C$320:$C$326)</f>
        <v>-13.571428571428571</v>
      </c>
      <c r="BA21" s="57">
        <f>AVERAGE(HAVERD!$C$327:$C$333)</f>
        <v>-12</v>
      </c>
      <c r="BB21" s="57">
        <f>AVERAGE(HAVERD!$C$334:$C$340)</f>
        <v>-11</v>
      </c>
      <c r="BC21" s="57">
        <f>AVERAGE(HAVERD!$C$341:$C$347)</f>
        <v>-7.2857142857142856</v>
      </c>
      <c r="BD21" s="57">
        <f>AVERAGE(HAVERD!$C$348:$C$354)</f>
        <v>-5.4285714285714288</v>
      </c>
      <c r="BE21" s="57">
        <f>AVERAGE(HAVERD!$C$355:$C$361)</f>
        <v>-2</v>
      </c>
      <c r="BF21" s="57">
        <f>AVERAGE(HAVERD!$C$362:$C$368)</f>
        <v>-15.714285714285714</v>
      </c>
      <c r="BG21" s="57">
        <f>AVERAGE(HAVERD!$C$369:$C$375)</f>
        <v>-21.142857142857142</v>
      </c>
      <c r="BH21" s="57">
        <f>AVERAGE(HAVERD!$C$376:$C$382)</f>
        <v>-22</v>
      </c>
      <c r="BI21" s="57">
        <f>AVERAGE(HAVERD!$C$383:$C$389)</f>
        <v>-25.857142857142858</v>
      </c>
      <c r="BJ21" s="57">
        <f>AVERAGE(HAVERD!$C$390:$C$396)</f>
        <v>-25.142857142857142</v>
      </c>
      <c r="BK21" s="57">
        <f>AVERAGE(HAVERD!$C$397:$C$403)</f>
        <v>-21.714285714285715</v>
      </c>
      <c r="BL21" s="57">
        <f>AVERAGE(HAVERD!$C$404:$C$410)</f>
        <v>-20.857142857142858</v>
      </c>
      <c r="BM21" s="57">
        <f>AVERAGE(HAVERD!$C$411:$C$417)</f>
        <v>-17</v>
      </c>
      <c r="BN21" s="57">
        <f>AVERAGE(HAVERD!$C$418:$C$424)</f>
        <v>-14.571428571428571</v>
      </c>
      <c r="BO21" s="57">
        <f>AVERAGE(HAVERD!$C$425:$C$431)</f>
        <v>-11.428571428571429</v>
      </c>
      <c r="BP21" s="57">
        <f>AVERAGE(HAVERD!$C$432:$C$438)</f>
        <v>-10.571428571428571</v>
      </c>
      <c r="BQ21" s="57">
        <f>AVERAGE(HAVERD!$C$439:$C$445)</f>
        <v>-6.1428571428571432</v>
      </c>
      <c r="BR21" s="57">
        <f>AVERAGE(HAVERD!$C$446:$C$452)</f>
        <v>-7</v>
      </c>
      <c r="BS21" s="57">
        <f>AVERAGE(HAVERD!$C$453:$C$459)</f>
        <v>-5.7142857142857144</v>
      </c>
      <c r="BT21" s="57">
        <f>AVERAGE(HAVERD!$C$460:$C$466)</f>
        <v>-2.8571428571428572</v>
      </c>
      <c r="BU21" s="57">
        <f>AVERAGE(HAVERD!$C$467:$C$473)</f>
        <v>-6.1428571428571432</v>
      </c>
      <c r="BV21" s="57">
        <f>AVERAGE(HAVERD!$C$474:$C$480)</f>
        <v>0.7142857142857143</v>
      </c>
      <c r="BW21" s="57">
        <f>AVERAGE(HAVERD!$C$481:$C$487)</f>
        <v>1.8571428571428572</v>
      </c>
      <c r="BX21" s="57">
        <f>AVERAGE(HAVERD!$C$488:$C$494)</f>
        <v>2.1428571428571428</v>
      </c>
      <c r="BY21" s="57">
        <f>AVERAGE(HAVERD!$C$495:$C$501)</f>
        <v>-0.2857142857142857</v>
      </c>
      <c r="BZ21" s="57">
        <f>AVERAGE(HAVERD!$C$502:$C$508)</f>
        <v>2.4285714285714284</v>
      </c>
      <c r="CA21" s="57">
        <f>AVERAGE(HAVERD!$C$509:$C$515)</f>
        <v>2</v>
      </c>
      <c r="CB21" s="57">
        <f>AVERAGE(HAVERD!$C$516:$C$522)</f>
        <v>6.8571428571428568</v>
      </c>
      <c r="CC21" s="57">
        <f>AVERAGE(HAVERD!$C$523:$C$529)</f>
        <v>8</v>
      </c>
      <c r="CD21" s="57">
        <f>AVERAGE(HAVERD!$C$530:$C$536)</f>
        <v>9</v>
      </c>
      <c r="CE21" s="57">
        <f>AVERAGE(HAVERD!$C$537:$C$543)</f>
        <v>7.4285714285714288</v>
      </c>
      <c r="CF21" s="57">
        <f>AVERAGE(HAVERD!$C$544:$C$550)</f>
        <v>4.4285714285714288</v>
      </c>
      <c r="CG21" s="57">
        <f>AVERAGE(HAVERD!$C$551:$C$557)</f>
        <v>4.4285714285714288</v>
      </c>
      <c r="CH21" s="57">
        <f>AVERAGE(HAVERD!$C$558:$C$564)</f>
        <v>5.7142857142857144</v>
      </c>
      <c r="CI21" s="57">
        <f>AVERAGE(HAVERD!$C$565:$C$571)</f>
        <v>6.2857142857142856</v>
      </c>
      <c r="CJ21" s="57">
        <f>AVERAGE(HAVERD!$C$572:$C$578)</f>
        <v>7.1428571428571432</v>
      </c>
      <c r="CK21" s="57">
        <f>AVERAGE(HAVERD!$C$579:$C$585)</f>
        <v>4.2857142857142856</v>
      </c>
      <c r="CL21" s="57">
        <f>AVERAGE(HAVERD!$C$586:$C$592)</f>
        <v>3.8571428571428572</v>
      </c>
      <c r="CM21" s="57">
        <f>AVERAGE(HAVERD!$C$593:$C$599)</f>
        <v>4.8571428571428568</v>
      </c>
      <c r="CN21" s="57">
        <f>AVERAGE(HAVERD!$C$600:$C$606)</f>
        <v>4</v>
      </c>
      <c r="CO21" s="57">
        <f>AVERAGE(HAVERD!$C$607:$C$613)</f>
        <v>5.8571428571428568</v>
      </c>
      <c r="CP21" s="57">
        <f>AVERAGE(HAVERD!$C$614:$C$620)</f>
        <v>5.5714285714285712</v>
      </c>
      <c r="CQ21" s="57">
        <f>AVERAGE(HAVERD!$C$621:$C$627)</f>
        <v>7.1428571428571432</v>
      </c>
      <c r="CR21" s="57">
        <f>AVERAGE(HAVERD!$C$628:$C$634)</f>
        <v>5.7142857142857144</v>
      </c>
      <c r="CS21" s="57">
        <f>AVERAGE(HAVERD!$C$635:$C$641)</f>
        <v>6.5714285714285712</v>
      </c>
      <c r="CT21" s="57">
        <f>AVERAGE(HAVERD!$C$642:$C$648)</f>
        <v>4.1428571428571432</v>
      </c>
      <c r="CU21" s="57">
        <f>AVERAGE(HAVERD!$C$649:$C$655)</f>
        <v>3.1428571428571428</v>
      </c>
      <c r="CV21" s="57">
        <f>AVERAGE(HAVERD!$C$656:$C$662)</f>
        <v>3.2857142857142856</v>
      </c>
      <c r="CW21" s="57">
        <f>AVERAGE(HAVERD!$C$663:$C$669)</f>
        <v>2.7142857142857144</v>
      </c>
      <c r="CX21" s="57">
        <f>AVERAGE(HAVERD!$C$670:$C$676)</f>
        <v>4.8571428571428568</v>
      </c>
      <c r="CY21" s="57">
        <f>AVERAGE(HAVERD!$C$677:$C$683)</f>
        <v>4.2857142857142856</v>
      </c>
      <c r="CZ21" s="57">
        <f>AVERAGE(HAVERD!$C$684:$C$690)</f>
        <v>4.2857142857142856</v>
      </c>
      <c r="DA21" s="57">
        <f>AVERAGE(HAVERD!$C$691:$C$697)</f>
        <v>4.4285714285714288</v>
      </c>
      <c r="DB21" s="57">
        <f>AVERAGE(HAVERD!$C$698:$C$704)</f>
        <v>4</v>
      </c>
      <c r="DC21" s="57">
        <f>AVERAGE(HAVERD!$C$705:$C$711)</f>
        <v>4.8571428571428568</v>
      </c>
      <c r="DD21" s="57">
        <f>AVERAGE(HAVERD!$C$712:$C$718)</f>
        <v>4.5714285714285712</v>
      </c>
      <c r="DE21" s="57">
        <f>AVERAGE(HAVERD!$C$719:$C$725)</f>
        <v>9.5714285714285712</v>
      </c>
      <c r="DF21" s="57">
        <f>AVERAGE(HAVERD!$C$726:$C$732)</f>
        <v>-0.8571428571428571</v>
      </c>
      <c r="DG21" s="57">
        <f>AVERAGE(HAVERD!$C$733:$C$739)</f>
        <v>-10.428571428571429</v>
      </c>
      <c r="DH21" s="57">
        <f>AVERAGE(HAVERD!$C$740:$C$746)</f>
        <v>-4.7142857142857144</v>
      </c>
      <c r="DI21" s="57">
        <f>AVERAGE(HAVERD!$C$747:$C$753)</f>
        <v>-2.2857142857142856</v>
      </c>
      <c r="DJ21" s="57">
        <f>AVERAGE(HAVERD!$C$754:$C$760)</f>
        <v>-2.1428571428571428</v>
      </c>
      <c r="DK21" s="57">
        <f>AVERAGE(HAVERD!$C$761:$C$767)</f>
        <v>-1.5714285714285714</v>
      </c>
      <c r="DL21" s="57">
        <f>AVERAGE(HAVERD!$C$768:$C$774)</f>
        <v>-1</v>
      </c>
      <c r="DM21" s="57">
        <f>AVERAGE(HAVERD!$C$775:$C$781)</f>
        <v>0.5714285714285714</v>
      </c>
      <c r="DN21" s="57">
        <f>AVERAGE(HAVERD!$C$782:$C$788)</f>
        <v>-2.5714285714285716</v>
      </c>
      <c r="DO21" s="57">
        <f>AVERAGE(HAVERD!$C$789:$C$795)</f>
        <v>0.5714285714285714</v>
      </c>
      <c r="DP21" s="57">
        <f>AVERAGE(HAVERD!$C$796:$C$802)</f>
        <v>1.1428571428571428</v>
      </c>
      <c r="DQ21" s="57">
        <f>AVERAGE(HAVERD!$C$803:$C$809)</f>
        <v>-0.5714285714285714</v>
      </c>
      <c r="DR21" s="57">
        <f>AVERAGE(HAVERD!$C$810:$C$816)</f>
        <v>-0.7142857142857143</v>
      </c>
      <c r="DS21" s="57">
        <f>AVERAGE(HAVERD!$C$817:$C$823)</f>
        <v>3.8571428571428572</v>
      </c>
      <c r="DT21" s="57">
        <f>AVERAGE(HAVERD!$C$824:$C$830)</f>
        <v>0.2857142857142857</v>
      </c>
      <c r="DU21" s="57">
        <f>AVERAGE(HAVERD!$C$831:$C$837)</f>
        <v>1</v>
      </c>
      <c r="DV21" s="57">
        <f>AVERAGE(HAVERD!$C$838:$C$844)</f>
        <v>0.14285714285714285</v>
      </c>
      <c r="DW21" s="57">
        <f>AVERAGE(HAVERD!$C$845:$C$851)</f>
        <v>2.7142857142857144</v>
      </c>
      <c r="DX21" s="57">
        <f>AVERAGE(HAVERD!$C$852:$C$858)</f>
        <v>5.8571428571428568</v>
      </c>
      <c r="DY21" s="57">
        <f>AVERAGE(HAVERD!$C$859:$C$865)</f>
        <v>4.1428571428571432</v>
      </c>
      <c r="DZ21" s="57">
        <f>AVERAGE(HAVERD!$C$866:$C$872)</f>
        <v>5.1428571428571432</v>
      </c>
      <c r="EA21" s="57">
        <f>AVERAGE(HAVERD!$C$873:$C$879)</f>
        <v>5.7142857142857144</v>
      </c>
    </row>
    <row r="22" spans="1:308" x14ac:dyDescent="0.35">
      <c r="A22" t="s">
        <v>428</v>
      </c>
      <c r="N22" s="5"/>
      <c r="O22" s="5"/>
      <c r="P22" s="57">
        <f>AVERAGE(HAVERD!$D$68:$D$74)</f>
        <v>-0.5714285714285714</v>
      </c>
      <c r="Q22" s="57">
        <f>AVERAGE(HAVERD!$D$75:$D$81)</f>
        <v>-8.7142857142857135</v>
      </c>
      <c r="R22" s="57">
        <f>AVERAGE(HAVERD!$D$82:$D$88)</f>
        <v>-35.142857142857146</v>
      </c>
      <c r="S22" s="57">
        <f>AVERAGE(HAVERD!$D$89:$D$95)</f>
        <v>-67.857142857142861</v>
      </c>
      <c r="T22" s="57">
        <f>AVERAGE(HAVERD!$D$96:$D$102)</f>
        <v>-72.142857142857139</v>
      </c>
      <c r="U22" s="57">
        <f>AVERAGE(HAVERD!$D$103:$D$109)</f>
        <v>-71</v>
      </c>
      <c r="V22" s="57">
        <f>AVERAGE(HAVERD!$D$110:$D$116)</f>
        <v>-70.571428571428569</v>
      </c>
      <c r="W22" s="57">
        <f>AVERAGE(HAVERD!$D$117:$D$123)</f>
        <v>-66.285714285714292</v>
      </c>
      <c r="X22" s="57">
        <f>AVERAGE(HAVERD!$D$124:$D$130)</f>
        <v>-67</v>
      </c>
      <c r="Y22" s="57">
        <f>AVERAGE(HAVERD!$D$131:$D$137)</f>
        <v>-64.285714285714292</v>
      </c>
      <c r="Z22" s="57">
        <f>AVERAGE(HAVERD!$D$138:$D$144)</f>
        <v>-60.285714285714285</v>
      </c>
      <c r="AA22" s="57">
        <f>AVERAGE(HAVERD!$D$145:$D$151)</f>
        <v>-57.142857142857146</v>
      </c>
      <c r="AB22" s="57">
        <f>AVERAGE(HAVERD!$D$152:$D$158)</f>
        <v>-53.142857142857146</v>
      </c>
      <c r="AC22" s="57">
        <f>AVERAGE(HAVERD!$D$159:$D$165)</f>
        <v>-54.142857142857146</v>
      </c>
      <c r="AD22" s="57">
        <f>AVERAGE(HAVERD!$D$166:$D$172)</f>
        <v>-53.571428571428569</v>
      </c>
      <c r="AE22" s="57">
        <f>AVERAGE(HAVERD!$D$173:$D$179)</f>
        <v>-49.714285714285715</v>
      </c>
      <c r="AF22" s="57">
        <f>AVERAGE(HAVERD!$D$180:$D$186)</f>
        <v>-47.714285714285715</v>
      </c>
      <c r="AG22" s="57">
        <f>AVERAGE(HAVERD!$D$187:$D$193)</f>
        <v>-46.428571428571431</v>
      </c>
      <c r="AH22" s="57">
        <f>AVERAGE(HAVERD!$D$194:$D$200)</f>
        <v>-40</v>
      </c>
      <c r="AI22" s="57">
        <f>AVERAGE(HAVERD!$D$201:$D$207)</f>
        <v>-40.714285714285715</v>
      </c>
      <c r="AJ22" s="57">
        <f>AVERAGE(HAVERD!$D$208:$D$214)</f>
        <v>-40.142857142857146</v>
      </c>
      <c r="AK22" s="57">
        <f>AVERAGE(HAVERD!$D$215:$D$221)</f>
        <v>-37.714285714285715</v>
      </c>
      <c r="AL22" s="57">
        <f>AVERAGE(HAVERD!$D$222:$D$228)</f>
        <v>-37.571428571428569</v>
      </c>
      <c r="AM22" s="57">
        <f>AVERAGE(HAVERD!$D$229:$D$235)</f>
        <v>-38.571428571428569</v>
      </c>
      <c r="AN22" s="57">
        <f>AVERAGE(HAVERD!$D$236:$D$242)</f>
        <v>-38.142857142857146</v>
      </c>
      <c r="AO22" s="57">
        <f>AVERAGE(HAVERD!$D$243:$D$249)</f>
        <v>-36</v>
      </c>
      <c r="AP22" s="57">
        <f>AVERAGE(HAVERD!$D$250:$D$256)</f>
        <v>-36.142857142857146</v>
      </c>
      <c r="AQ22" s="57">
        <f>AVERAGE(HAVERD!$D$257:$D$263)</f>
        <v>-32.428571428571431</v>
      </c>
      <c r="AR22" s="57">
        <f>AVERAGE(HAVERD!$D$264:$D$270)</f>
        <v>-31.857142857142858</v>
      </c>
      <c r="AS22" s="57">
        <f>AVERAGE(HAVERD!$D$271:$D$277)</f>
        <v>-36.285714285714285</v>
      </c>
      <c r="AT22" s="57">
        <f>AVERAGE(HAVERD!$D$278:$D$284)</f>
        <v>-38.571428571428569</v>
      </c>
      <c r="AU22" s="57">
        <f>AVERAGE(HAVERD!$D$285:$D$291)</f>
        <v>-37.285714285714285</v>
      </c>
      <c r="AV22" s="57">
        <f>AVERAGE(HAVERD!$D$292:$D$298)</f>
        <v>-39.428571428571431</v>
      </c>
      <c r="AW22" s="57">
        <f>AVERAGE(HAVERD!$D$299:$D$305)</f>
        <v>-41.714285714285715</v>
      </c>
      <c r="AX22" s="57">
        <f>AVERAGE(HAVERD!$D$306:$D$312)</f>
        <v>-44.428571428571431</v>
      </c>
      <c r="AY22" s="57">
        <f>AVERAGE(HAVERD!$D$313:$D$319)</f>
        <v>-47.714285714285715</v>
      </c>
      <c r="AZ22" s="57">
        <f>AVERAGE(HAVERD!$D$320:$D$326)</f>
        <v>-52.285714285714285</v>
      </c>
      <c r="BA22" s="57">
        <f>AVERAGE(HAVERD!$D$327:$D$333)</f>
        <v>-51.714285714285715</v>
      </c>
      <c r="BB22" s="57">
        <f>AVERAGE(HAVERD!$D$334:$D$340)</f>
        <v>-51.571428571428569</v>
      </c>
      <c r="BC22" s="57">
        <f>AVERAGE(HAVERD!$D$341:$D$347)</f>
        <v>-44.857142857142854</v>
      </c>
      <c r="BD22" s="57">
        <f>AVERAGE(HAVERD!$D$348:$D$354)</f>
        <v>-42.857142857142854</v>
      </c>
      <c r="BE22" s="57">
        <f>AVERAGE(HAVERD!$D$355:$D$361)</f>
        <v>-43.428571428571431</v>
      </c>
      <c r="BF22" s="57">
        <f>AVERAGE(HAVERD!$D$362:$D$368)</f>
        <v>-62.428571428571431</v>
      </c>
      <c r="BG22" s="57">
        <f>AVERAGE(HAVERD!$D$369:$D$375)</f>
        <v>-67.714285714285708</v>
      </c>
      <c r="BH22" s="57">
        <f>AVERAGE(HAVERD!$D$376:$D$382)</f>
        <v>-63.714285714285715</v>
      </c>
      <c r="BI22" s="57">
        <f>AVERAGE(HAVERD!$D$383:$D$389)</f>
        <v>-64.428571428571431</v>
      </c>
      <c r="BJ22" s="57">
        <f>AVERAGE(HAVERD!$D$390:$D$396)</f>
        <v>-64.285714285714292</v>
      </c>
      <c r="BK22" s="57">
        <f>AVERAGE(HAVERD!$D$397:$D$403)</f>
        <v>-63.285714285714285</v>
      </c>
      <c r="BL22" s="57">
        <f>AVERAGE(HAVERD!$D$404:$D$410)</f>
        <v>-63</v>
      </c>
      <c r="BM22" s="57">
        <f>AVERAGE(HAVERD!$D$411:$D$417)</f>
        <v>-63.285714285714285</v>
      </c>
      <c r="BN22" s="57">
        <f>AVERAGE(HAVERD!$D$418:$D$424)</f>
        <v>-60.285714285714285</v>
      </c>
      <c r="BO22" s="57">
        <f>AVERAGE(HAVERD!$D$425:$D$431)</f>
        <v>-57.571428571428569</v>
      </c>
      <c r="BP22" s="57">
        <f>AVERAGE(HAVERD!$D$432:$D$438)</f>
        <v>-57.714285714285715</v>
      </c>
      <c r="BQ22" s="57">
        <f>AVERAGE(HAVERD!$D$439:$D$445)</f>
        <v>-54.714285714285715</v>
      </c>
      <c r="BR22" s="57">
        <f>AVERAGE(HAVERD!$D$446:$D$452)</f>
        <v>-51.857142857142854</v>
      </c>
      <c r="BS22" s="57">
        <f>AVERAGE(HAVERD!$D$453:$D$459)</f>
        <v>-51.857142857142854</v>
      </c>
      <c r="BT22" s="57">
        <f>AVERAGE(HAVERD!$D$460:$D$466)</f>
        <v>-49.571428571428569</v>
      </c>
      <c r="BU22" s="57">
        <f>AVERAGE(HAVERD!$D$467:$D$473)</f>
        <v>-53.714285714285715</v>
      </c>
      <c r="BV22" s="57">
        <f>AVERAGE(HAVERD!$D$474:$D$480)</f>
        <v>-38.857142857142854</v>
      </c>
      <c r="BW22" s="57">
        <f>AVERAGE(HAVERD!$D$481:$D$487)</f>
        <v>-38</v>
      </c>
      <c r="BX22" s="57">
        <f>AVERAGE(HAVERD!$D$488:$D$494)</f>
        <v>-38</v>
      </c>
      <c r="BY22" s="57">
        <f>AVERAGE(HAVERD!$D$495:$D$501)</f>
        <v>-42.428571428571431</v>
      </c>
      <c r="BZ22" s="57">
        <f>AVERAGE(HAVERD!$D$502:$D$508)</f>
        <v>-38.857142857142854</v>
      </c>
      <c r="CA22" s="57">
        <f>AVERAGE(HAVERD!$D$509:$D$515)</f>
        <v>-35.571428571428569</v>
      </c>
      <c r="CB22" s="57">
        <f>AVERAGE(HAVERD!$D$516:$D$522)</f>
        <v>-31</v>
      </c>
      <c r="CC22" s="57">
        <f>AVERAGE(HAVERD!$D$523:$D$529)</f>
        <v>-33.571428571428569</v>
      </c>
      <c r="CD22" s="57">
        <f>AVERAGE(HAVERD!$D$530:$D$536)</f>
        <v>-31.714285714285715</v>
      </c>
      <c r="CE22" s="57">
        <f>AVERAGE(HAVERD!$D$537:$D$543)</f>
        <v>-33.714285714285715</v>
      </c>
      <c r="CF22" s="57">
        <f>AVERAGE(HAVERD!$D$544:$D$550)</f>
        <v>-33.142857142857146</v>
      </c>
      <c r="CG22" s="57">
        <f>AVERAGE(HAVERD!$D$551:$D$557)</f>
        <v>-33.428571428571431</v>
      </c>
      <c r="CH22" s="57">
        <f>AVERAGE(HAVERD!$D$558:$D$564)</f>
        <v>-32.714285714285715</v>
      </c>
      <c r="CI22" s="57">
        <f>AVERAGE(HAVERD!$D$565:$D$571)</f>
        <v>-31.285714285714285</v>
      </c>
      <c r="CJ22" s="57">
        <f>AVERAGE(HAVERD!$D$572:$D$578)</f>
        <v>-31.142857142857142</v>
      </c>
      <c r="CK22" s="57">
        <f>AVERAGE(HAVERD!$D$579:$D$585)</f>
        <v>-31.285714285714285</v>
      </c>
      <c r="CL22" s="57">
        <f>AVERAGE(HAVERD!$D$586:$D$592)</f>
        <v>-31.142857142857142</v>
      </c>
      <c r="CM22" s="57">
        <f>AVERAGE(HAVERD!$D$593:$D$599)</f>
        <v>-28.142857142857142</v>
      </c>
      <c r="CN22" s="57">
        <f>AVERAGE(HAVERD!$D$600:$D$606)</f>
        <v>-28.857142857142858</v>
      </c>
      <c r="CO22" s="57">
        <f>AVERAGE(HAVERD!$D$607:$D$613)</f>
        <v>-25.571428571428573</v>
      </c>
      <c r="CP22" s="57">
        <f>AVERAGE(HAVERD!$D$614:$D$620)</f>
        <v>-28.571428571428573</v>
      </c>
      <c r="CQ22" s="57">
        <f>AVERAGE(HAVERD!$D$621:$D$627)</f>
        <v>-24</v>
      </c>
      <c r="CR22" s="57">
        <f>AVERAGE(HAVERD!$D$628:$D$634)</f>
        <v>-23.857142857142858</v>
      </c>
      <c r="CS22" s="57">
        <f>AVERAGE(HAVERD!$D$635:$D$641)</f>
        <v>-22.714285714285715</v>
      </c>
      <c r="CT22" s="57">
        <f>AVERAGE(HAVERD!$D$642:$D$648)</f>
        <v>-26.428571428571427</v>
      </c>
      <c r="CU22" s="57">
        <f>AVERAGE(HAVERD!$D$649:$D$655)</f>
        <v>-26.571428571428573</v>
      </c>
      <c r="CV22" s="57">
        <f>AVERAGE(HAVERD!$D$656:$D$662)</f>
        <v>-26.714285714285715</v>
      </c>
      <c r="CW22" s="57">
        <f>AVERAGE(HAVERD!$D$663:$D$669)</f>
        <v>-26.714285714285715</v>
      </c>
      <c r="CX22" s="57">
        <f>AVERAGE(HAVERD!$D$670:$D$676)</f>
        <v>-27.142857142857142</v>
      </c>
      <c r="CY22" s="57">
        <f>AVERAGE(HAVERD!$D$677:$D$683)</f>
        <v>-26.142857142857142</v>
      </c>
      <c r="CZ22" s="57">
        <f>AVERAGE(HAVERD!$D$684:$D$690)</f>
        <v>-26.142857142857142</v>
      </c>
      <c r="DA22" s="57">
        <f>AVERAGE(HAVERD!$D$691:$D$697)</f>
        <v>-25.285714285714285</v>
      </c>
      <c r="DB22" s="57">
        <f>AVERAGE(HAVERD!$D$698:$D$704)</f>
        <v>-26.714285714285715</v>
      </c>
      <c r="DC22" s="57">
        <f>AVERAGE(HAVERD!$D$705:$D$711)</f>
        <v>-26.714285714285715</v>
      </c>
      <c r="DD22" s="57">
        <f>AVERAGE(HAVERD!$D$712:$D$718)</f>
        <v>-27.714285714285715</v>
      </c>
      <c r="DE22" s="57">
        <f>AVERAGE(HAVERD!$D$719:$D$725)</f>
        <v>-31</v>
      </c>
      <c r="DF22" s="57">
        <f>AVERAGE(HAVERD!$D$726:$D$732)</f>
        <v>-48.428571428571431</v>
      </c>
      <c r="DG22" s="57">
        <f>AVERAGE(HAVERD!$D$733:$D$739)</f>
        <v>-50.857142857142854</v>
      </c>
      <c r="DH22" s="57">
        <f>AVERAGE(HAVERD!$D$740:$D$746)</f>
        <v>-45.857142857142854</v>
      </c>
      <c r="DI22" s="57">
        <f>AVERAGE(HAVERD!$D$747:$D$753)</f>
        <v>-38.857142857142854</v>
      </c>
      <c r="DJ22" s="57">
        <f>AVERAGE(HAVERD!$D$754:$D$760)</f>
        <v>-35.285714285714285</v>
      </c>
      <c r="DK22" s="57">
        <f>AVERAGE(HAVERD!$D$761:$D$767)</f>
        <v>-32.571428571428569</v>
      </c>
      <c r="DL22" s="57">
        <f>AVERAGE(HAVERD!$D$768:$D$774)</f>
        <v>-31</v>
      </c>
      <c r="DM22" s="57">
        <f>AVERAGE(HAVERD!$D$775:$D$781)</f>
        <v>-28.714285714285715</v>
      </c>
      <c r="DN22" s="57">
        <f>AVERAGE(HAVERD!$D$782:$D$788)</f>
        <v>-33</v>
      </c>
      <c r="DO22" s="57">
        <f>AVERAGE(HAVERD!$D$789:$D$795)</f>
        <v>-27.285714285714285</v>
      </c>
      <c r="DP22" s="57">
        <f>AVERAGE(HAVERD!$D$796:$D$802)</f>
        <v>-29.285714285714285</v>
      </c>
      <c r="DQ22" s="57">
        <f>AVERAGE(HAVERD!$D$803:$D$809)</f>
        <v>-30.142857142857142</v>
      </c>
      <c r="DR22" s="57">
        <f>AVERAGE(HAVERD!$D$810:$D$816)</f>
        <v>-28.714285714285715</v>
      </c>
      <c r="DS22" s="57">
        <f>AVERAGE(HAVERD!$D$817:$D$823)</f>
        <v>-26.857142857142858</v>
      </c>
      <c r="DT22" s="57">
        <f>AVERAGE(HAVERD!$D$824:$D$830)</f>
        <v>-29.714285714285715</v>
      </c>
      <c r="DU22" s="57">
        <f>AVERAGE(HAVERD!$D$831:$D$837)</f>
        <v>-28.714285714285715</v>
      </c>
      <c r="DV22" s="57">
        <f>AVERAGE(HAVERD!$D$838:$D$844)</f>
        <v>-28.571428571428573</v>
      </c>
      <c r="DW22" s="57">
        <f>AVERAGE(HAVERD!$D$845:$D$851)</f>
        <v>-28.142857142857142</v>
      </c>
      <c r="DX22" s="57">
        <f>AVERAGE(HAVERD!$D$852:$D$858)</f>
        <v>-22.857142857142858</v>
      </c>
      <c r="DY22" s="57">
        <f>AVERAGE(HAVERD!$D$859:$D$865)</f>
        <v>-25.428571428571427</v>
      </c>
      <c r="DZ22" s="57">
        <f>AVERAGE(HAVERD!$D$866:$D$872)</f>
        <v>-23.142857142857142</v>
      </c>
      <c r="EA22" s="57">
        <f>AVERAGE(HAVERD!$D$873:$D$879)</f>
        <v>-22</v>
      </c>
    </row>
    <row r="23" spans="1:308" x14ac:dyDescent="0.35">
      <c r="A23" t="s">
        <v>429</v>
      </c>
      <c r="N23" s="5"/>
      <c r="O23" s="5"/>
      <c r="P23" s="57">
        <f>AVERAGE(HAVERD!$E$68:$E$74)</f>
        <v>0.8571428571428571</v>
      </c>
      <c r="Q23" s="57">
        <f>AVERAGE(HAVERD!$E$75:$E$81)</f>
        <v>-1.5714285714285714</v>
      </c>
      <c r="R23" s="57">
        <f>AVERAGE(HAVERD!$E$82:$E$88)</f>
        <v>-22.714285714285715</v>
      </c>
      <c r="S23" s="57">
        <f>AVERAGE(HAVERD!$E$89:$E$95)</f>
        <v>-58.714285714285715</v>
      </c>
      <c r="T23" s="57">
        <f>AVERAGE(HAVERD!$E$96:$E$102)</f>
        <v>-65.428571428571431</v>
      </c>
      <c r="U23" s="57">
        <f>AVERAGE(HAVERD!$E$103:$E$109)</f>
        <v>-67.857142857142861</v>
      </c>
      <c r="V23" s="57">
        <f>AVERAGE(HAVERD!$E$110:$E$116)</f>
        <v>-66</v>
      </c>
      <c r="W23" s="57">
        <f>AVERAGE(HAVERD!$E$117:$E$123)</f>
        <v>-61.428571428571431</v>
      </c>
      <c r="X23" s="57">
        <f>AVERAGE(HAVERD!$E$124:$E$130)</f>
        <v>-60.285714285714285</v>
      </c>
      <c r="Y23" s="57">
        <f>AVERAGE(HAVERD!$E$131:$E$137)</f>
        <v>-60.571428571428569</v>
      </c>
      <c r="Z23" s="57">
        <f>AVERAGE(HAVERD!$E$138:$E$144)</f>
        <v>-55.428571428571431</v>
      </c>
      <c r="AA23" s="57">
        <f>AVERAGE(HAVERD!$E$145:$E$151)</f>
        <v>-53</v>
      </c>
      <c r="AB23" s="57">
        <f>AVERAGE(HAVERD!$E$152:$E$158)</f>
        <v>-52.142857142857146</v>
      </c>
      <c r="AC23" s="57">
        <f>AVERAGE(HAVERD!$E$159:$E$165)</f>
        <v>-47</v>
      </c>
      <c r="AD23" s="57">
        <f>AVERAGE(HAVERD!$E$166:$E$172)</f>
        <v>-43.142857142857146</v>
      </c>
      <c r="AE23" s="57">
        <f>AVERAGE(HAVERD!$E$173:$E$179)</f>
        <v>-40.857142857142854</v>
      </c>
      <c r="AF23" s="57">
        <f>AVERAGE(HAVERD!$E$180:$E$186)</f>
        <v>-41.428571428571431</v>
      </c>
      <c r="AG23" s="57">
        <f>AVERAGE(HAVERD!$E$187:$E$193)</f>
        <v>-38.857142857142854</v>
      </c>
      <c r="AH23" s="57">
        <f>AVERAGE(HAVERD!$E$194:$E$200)</f>
        <v>-37.142857142857146</v>
      </c>
      <c r="AI23" s="57">
        <f>AVERAGE(HAVERD!$E$201:$E$207)</f>
        <v>-36.428571428571431</v>
      </c>
      <c r="AJ23" s="57">
        <f>AVERAGE(HAVERD!$E$208:$E$214)</f>
        <v>-37</v>
      </c>
      <c r="AK23" s="57">
        <f>AVERAGE(HAVERD!$E$215:$E$221)</f>
        <v>-38</v>
      </c>
      <c r="AL23" s="57">
        <f>AVERAGE(HAVERD!$E$222:$E$228)</f>
        <v>-37.571428571428569</v>
      </c>
      <c r="AM23" s="57">
        <f>AVERAGE(HAVERD!$E$229:$E$235)</f>
        <v>-37.142857142857146</v>
      </c>
      <c r="AN23" s="57">
        <f>AVERAGE(HAVERD!$E$236:$E$242)</f>
        <v>-35.571428571428569</v>
      </c>
      <c r="AO23" s="57">
        <f>AVERAGE(HAVERD!$E$243:$E$249)</f>
        <v>-35.142857142857146</v>
      </c>
      <c r="AP23" s="57">
        <f>AVERAGE(HAVERD!$E$250:$E$256)</f>
        <v>-36.142857142857146</v>
      </c>
      <c r="AQ23" s="57">
        <f>AVERAGE(HAVERD!$E$257:$E$263)</f>
        <v>-31.142857142857142</v>
      </c>
      <c r="AR23" s="57">
        <f>AVERAGE(HAVERD!$E$264:$E$270)</f>
        <v>-28</v>
      </c>
      <c r="AS23" s="57">
        <f>AVERAGE(HAVERD!$E$271:$E$277)</f>
        <v>-27.571428571428573</v>
      </c>
      <c r="AT23" s="57">
        <f>AVERAGE(HAVERD!$E$278:$E$284)</f>
        <v>-26.857142857142858</v>
      </c>
      <c r="AU23" s="57">
        <f>AVERAGE(HAVERD!$E$285:$E$291)</f>
        <v>-25.428571428571427</v>
      </c>
      <c r="AV23" s="57">
        <f>AVERAGE(HAVERD!$E$292:$E$298)</f>
        <v>-26.714285714285715</v>
      </c>
      <c r="AW23" s="57">
        <f>AVERAGE(HAVERD!$E$299:$E$305)</f>
        <v>-28.142857142857142</v>
      </c>
      <c r="AX23" s="57">
        <f>AVERAGE(HAVERD!$E$306:$E$312)</f>
        <v>-34.571428571428569</v>
      </c>
      <c r="AY23" s="57">
        <f>AVERAGE(HAVERD!$E$313:$E$319)</f>
        <v>-32.857142857142854</v>
      </c>
      <c r="AZ23" s="57">
        <f>AVERAGE(HAVERD!$E$320:$E$326)</f>
        <v>-35.571428571428569</v>
      </c>
      <c r="BA23" s="57">
        <f>AVERAGE(HAVERD!$E$327:$E$333)</f>
        <v>-35</v>
      </c>
      <c r="BB23" s="57">
        <f>AVERAGE(HAVERD!$E$334:$E$340)</f>
        <v>-33.857142857142854</v>
      </c>
      <c r="BC23" s="57">
        <f>AVERAGE(HAVERD!$E$341:$E$347)</f>
        <v>-28.142857142857142</v>
      </c>
      <c r="BD23" s="57">
        <f>AVERAGE(HAVERD!$E$348:$E$354)</f>
        <v>-27.142857142857142</v>
      </c>
      <c r="BE23" s="57">
        <f>AVERAGE(HAVERD!$E$355:$E$361)</f>
        <v>-28.714285714285715</v>
      </c>
      <c r="BF23" s="57">
        <f>AVERAGE(HAVERD!$E$362:$E$368)</f>
        <v>-55</v>
      </c>
      <c r="BG23" s="57">
        <f>AVERAGE(HAVERD!$E$369:$E$375)</f>
        <v>-61.571428571428569</v>
      </c>
      <c r="BH23" s="57">
        <f>AVERAGE(HAVERD!$E$376:$E$382)</f>
        <v>-44.428571428571431</v>
      </c>
      <c r="BI23" s="57">
        <f>AVERAGE(HAVERD!$E$383:$E$389)</f>
        <v>-45.857142857142854</v>
      </c>
      <c r="BJ23" s="57">
        <f>AVERAGE(HAVERD!$E$390:$E$396)</f>
        <v>-45.857142857142854</v>
      </c>
      <c r="BK23" s="57">
        <f>AVERAGE(HAVERD!$E$397:$E$403)</f>
        <v>-45</v>
      </c>
      <c r="BL23" s="57">
        <f>AVERAGE(HAVERD!$E$404:$E$410)</f>
        <v>-44.142857142857146</v>
      </c>
      <c r="BM23" s="57">
        <f>AVERAGE(HAVERD!$E$411:$E$417)</f>
        <v>-44.571428571428569</v>
      </c>
      <c r="BN23" s="57">
        <f>AVERAGE(HAVERD!$E$418:$E$424)</f>
        <v>-44.714285714285715</v>
      </c>
      <c r="BO23" s="57">
        <f>AVERAGE(HAVERD!$E$425:$E$431)</f>
        <v>-39.857142857142854</v>
      </c>
      <c r="BP23" s="57">
        <f>AVERAGE(HAVERD!$E$432:$E$438)</f>
        <v>-39.142857142857146</v>
      </c>
      <c r="BQ23" s="57">
        <f>AVERAGE(HAVERD!$E$439:$E$445)</f>
        <v>-35.428571428571431</v>
      </c>
      <c r="BR23" s="57">
        <f>AVERAGE(HAVERD!$E$446:$E$452)</f>
        <v>-34.571428571428569</v>
      </c>
      <c r="BS23" s="57">
        <f>AVERAGE(HAVERD!$E$453:$E$459)</f>
        <v>-34.428571428571431</v>
      </c>
      <c r="BT23" s="57">
        <f>AVERAGE(HAVERD!$E$460:$E$466)</f>
        <v>-40.714285714285715</v>
      </c>
      <c r="BU23" s="57">
        <f>AVERAGE(HAVERD!$E$467:$E$473)</f>
        <v>-43.428571428571431</v>
      </c>
      <c r="BV23" s="57">
        <f>AVERAGE(HAVERD!$E$474:$E$480)</f>
        <v>-33.857142857142854</v>
      </c>
      <c r="BW23" s="57">
        <f>AVERAGE(HAVERD!$E$481:$E$487)</f>
        <v>-27.142857142857142</v>
      </c>
      <c r="BX23" s="57">
        <f>AVERAGE(HAVERD!$E$488:$E$494)</f>
        <v>-27.285714285714285</v>
      </c>
      <c r="BY23" s="57">
        <f>AVERAGE(HAVERD!$E$495:$E$501)</f>
        <v>-32.428571428571431</v>
      </c>
      <c r="BZ23" s="57">
        <f>AVERAGE(HAVERD!$E$502:$E$508)</f>
        <v>-25.857142857142858</v>
      </c>
      <c r="CA23" s="57">
        <f>AVERAGE(HAVERD!$E$509:$E$515)</f>
        <v>-23.714285714285715</v>
      </c>
      <c r="CB23" s="57">
        <f>AVERAGE(HAVERD!$E$516:$E$522)</f>
        <v>-23.714285714285715</v>
      </c>
      <c r="CC23" s="57">
        <f>AVERAGE(HAVERD!$E$523:$E$529)</f>
        <v>-35.142857142857146</v>
      </c>
      <c r="CD23" s="57">
        <f>AVERAGE(HAVERD!$E$530:$E$536)</f>
        <v>-21.714285714285715</v>
      </c>
      <c r="CE23" s="57">
        <f>AVERAGE(HAVERD!$E$537:$E$543)</f>
        <v>-22</v>
      </c>
      <c r="CF23" s="57">
        <f>AVERAGE(HAVERD!$E$544:$E$550)</f>
        <v>-22.714285714285715</v>
      </c>
      <c r="CG23" s="57">
        <f>AVERAGE(HAVERD!$E$551:$E$557)</f>
        <v>-24.142857142857142</v>
      </c>
      <c r="CH23" s="57">
        <f>AVERAGE(HAVERD!$E$558:$E$564)</f>
        <v>-23.857142857142858</v>
      </c>
      <c r="CI23" s="57">
        <f>AVERAGE(HAVERD!$E$565:$E$571)</f>
        <v>-26</v>
      </c>
      <c r="CJ23" s="57">
        <f>AVERAGE(HAVERD!$E$572:$E$578)</f>
        <v>-28.142857142857142</v>
      </c>
      <c r="CK23" s="57">
        <f>AVERAGE(HAVERD!$E$579:$E$585)</f>
        <v>-30.714285714285715</v>
      </c>
      <c r="CL23" s="57">
        <f>AVERAGE(HAVERD!$E$586:$E$592)</f>
        <v>-31.714285714285715</v>
      </c>
      <c r="CM23" s="57">
        <f>AVERAGE(HAVERD!$E$593:$E$599)</f>
        <v>-30.857142857142858</v>
      </c>
      <c r="CN23" s="57">
        <f>AVERAGE(HAVERD!$E$600:$E$606)</f>
        <v>-30.428571428571427</v>
      </c>
      <c r="CO23" s="57">
        <f>AVERAGE(HAVERD!$E$607:$E$613)</f>
        <v>-30.285714285714285</v>
      </c>
      <c r="CP23" s="57">
        <f>AVERAGE(HAVERD!$E$614:$E$620)</f>
        <v>-31.428571428571427</v>
      </c>
      <c r="CQ23" s="57">
        <f>AVERAGE(HAVERD!$E$621:$E$627)</f>
        <v>-23.285714285714285</v>
      </c>
      <c r="CR23" s="57">
        <f>AVERAGE(HAVERD!$E$628:$E$634)</f>
        <v>-24.571428571428573</v>
      </c>
      <c r="CS23" s="57">
        <f>AVERAGE(HAVERD!$E$635:$E$641)</f>
        <v>-23.428571428571427</v>
      </c>
      <c r="CT23" s="57">
        <f>AVERAGE(HAVERD!$E$642:$E$648)</f>
        <v>-24.428571428571427</v>
      </c>
      <c r="CU23" s="57">
        <f>AVERAGE(HAVERD!$E$649:$E$655)</f>
        <v>-23.571428571428573</v>
      </c>
      <c r="CV23" s="57">
        <f>AVERAGE(HAVERD!$E$656:$E$662)</f>
        <v>-23.285714285714285</v>
      </c>
      <c r="CW23" s="57">
        <f>AVERAGE(HAVERD!$E$663:$E$669)</f>
        <v>-24.428571428571427</v>
      </c>
      <c r="CX23" s="57">
        <f>AVERAGE(HAVERD!$E$670:$E$676)</f>
        <v>-30.428571428571427</v>
      </c>
      <c r="CY23" s="57">
        <f>AVERAGE(HAVERD!$E$677:$E$683)</f>
        <v>-22.714285714285715</v>
      </c>
      <c r="CZ23" s="57">
        <f>AVERAGE(HAVERD!$E$684:$E$690)</f>
        <v>-21.857142857142858</v>
      </c>
      <c r="DA23" s="57">
        <f>AVERAGE(HAVERD!$E$691:$E$697)</f>
        <v>-21.714285714285715</v>
      </c>
      <c r="DB23" s="57">
        <f>AVERAGE(HAVERD!$E$698:$E$704)</f>
        <v>-22.285714285714285</v>
      </c>
      <c r="DC23" s="57">
        <f>AVERAGE(HAVERD!$E$705:$E$711)</f>
        <v>-22</v>
      </c>
      <c r="DD23" s="57">
        <f>AVERAGE(HAVERD!$E$712:$E$718)</f>
        <v>-20.428571428571427</v>
      </c>
      <c r="DE23" s="57">
        <f>AVERAGE(HAVERD!$E$719:$E$725)</f>
        <v>-22.142857142857142</v>
      </c>
      <c r="DF23" s="57">
        <f>AVERAGE(HAVERD!$E$726:$E$732)</f>
        <v>-48.285714285714285</v>
      </c>
      <c r="DG23" s="57">
        <f>AVERAGE(HAVERD!$E$733:$E$739)</f>
        <v>-58.714285714285715</v>
      </c>
      <c r="DH23" s="57">
        <f>AVERAGE(HAVERD!$E$740:$E$746)</f>
        <v>-33.857142857142854</v>
      </c>
      <c r="DI23" s="57">
        <f>AVERAGE(HAVERD!$E$747:$E$753)</f>
        <v>-23.285714285714285</v>
      </c>
      <c r="DJ23" s="57">
        <f>AVERAGE(HAVERD!$E$754:$E$760)</f>
        <v>-22.428571428571427</v>
      </c>
      <c r="DK23" s="57">
        <f>AVERAGE(HAVERD!$E$761:$E$767)</f>
        <v>-21.857142857142858</v>
      </c>
      <c r="DL23" s="57">
        <f>AVERAGE(HAVERD!$E$768:$E$774)</f>
        <v>-21.428571428571427</v>
      </c>
      <c r="DM23" s="57">
        <f>AVERAGE(HAVERD!$E$775:$E$781)</f>
        <v>-21.428571428571427</v>
      </c>
      <c r="DN23" s="57">
        <f>AVERAGE(HAVERD!$E$782:$E$788)</f>
        <v>-26.285714285714285</v>
      </c>
      <c r="DO23" s="57">
        <f>AVERAGE(HAVERD!$E$789:$E$795)</f>
        <v>-24.428571428571427</v>
      </c>
      <c r="DP23" s="57">
        <f>AVERAGE(HAVERD!$E$796:$E$802)</f>
        <v>-20.571428571428573</v>
      </c>
      <c r="DQ23" s="57">
        <f>AVERAGE(HAVERD!$E$803:$E$809)</f>
        <v>-20.285714285714285</v>
      </c>
      <c r="DR23" s="57">
        <f>AVERAGE(HAVERD!$E$810:$E$816)</f>
        <v>-21.142857142857142</v>
      </c>
      <c r="DS23" s="57">
        <f>AVERAGE(HAVERD!$E$817:$E$823)</f>
        <v>-20.571428571428573</v>
      </c>
      <c r="DT23" s="57">
        <f>AVERAGE(HAVERD!$E$824:$E$830)</f>
        <v>-20.714285714285715</v>
      </c>
      <c r="DU23" s="57">
        <f>AVERAGE(HAVERD!$E$831:$E$837)</f>
        <v>-23.142857142857142</v>
      </c>
      <c r="DV23" s="57">
        <f>AVERAGE(HAVERD!$E$838:$E$844)</f>
        <v>-34.857142857142854</v>
      </c>
      <c r="DW23" s="57">
        <f>AVERAGE(HAVERD!$E$845:$E$851)</f>
        <v>-29.714285714285715</v>
      </c>
      <c r="DX23" s="57">
        <f>AVERAGE(HAVERD!$E$852:$E$858)</f>
        <v>-18.285714285714285</v>
      </c>
      <c r="DY23" s="57">
        <f>AVERAGE(HAVERD!$E$859:$E$865)</f>
        <v>-24.285714285714285</v>
      </c>
      <c r="DZ23" s="57">
        <f>AVERAGE(HAVERD!$E$866:$E$872)</f>
        <v>-17.571428571428573</v>
      </c>
      <c r="EA23" s="57">
        <f>AVERAGE(HAVERD!$E$873:$E$879)</f>
        <v>-17.571428571428573</v>
      </c>
    </row>
    <row r="24" spans="1:308" x14ac:dyDescent="0.35">
      <c r="A24" t="s">
        <v>945</v>
      </c>
      <c r="O24" s="5"/>
      <c r="P24" s="57">
        <f>AVERAGE(HAVERD!$AC$68:$AC$74)</f>
        <v>101.71428571428571</v>
      </c>
      <c r="Q24" s="57">
        <f>AVERAGE(HAVERD!$AC$75:$AC$81)</f>
        <v>97.428571428571431</v>
      </c>
      <c r="R24" s="57">
        <f>AVERAGE(HAVERD!$AC$82:$AC$88)</f>
        <v>79.285714285714292</v>
      </c>
      <c r="S24" s="57">
        <f>AVERAGE(HAVERD!$AC$89:$AC$95)</f>
        <v>37.857142857142854</v>
      </c>
      <c r="T24" s="57">
        <f>AVERAGE(HAVERD!$AC$96:$AC$102)</f>
        <v>30.857142857142858</v>
      </c>
      <c r="U24" s="57">
        <f>AVERAGE(HAVERD!$AC$103:$AC$109)</f>
        <v>30.714285714285715</v>
      </c>
      <c r="V24" s="57">
        <f>AVERAGE(HAVERD!$AC$110:$AC$116)</f>
        <v>31.571428571428573</v>
      </c>
      <c r="W24" s="57">
        <f>AVERAGE(HAVERD!$AC$117:$AC$123)</f>
        <v>36.428571428571431</v>
      </c>
      <c r="X24" s="57">
        <f>AVERAGE(HAVERD!$AC$124:$AC$130)</f>
        <v>38.142857142857146</v>
      </c>
      <c r="Y24" s="57">
        <f>AVERAGE(HAVERD!$AC$131:$AC$137)</f>
        <v>39.857142857142854</v>
      </c>
      <c r="Z24" s="57">
        <f>AVERAGE(HAVERD!$AC$138:$AC$144)</f>
        <v>48.714285714285715</v>
      </c>
      <c r="AA24" s="57">
        <f>AVERAGE(HAVERD!$AC$145:$AC$151)</f>
        <v>54.714285714285715</v>
      </c>
      <c r="AB24" s="57">
        <f>AVERAGE(HAVERD!$AC$152:$AC$158)</f>
        <v>60.285714285714285</v>
      </c>
      <c r="AC24" s="57">
        <f>AVERAGE(HAVERD!$AC$159:$AC$165)</f>
        <v>62.428571428571431</v>
      </c>
      <c r="AD24" s="57">
        <f>AVERAGE(HAVERD!$AC$166:$AC$172)</f>
        <v>65.714285714285708</v>
      </c>
      <c r="AE24" s="57">
        <f>AVERAGE(HAVERD!$AC$173:$AC$179)</f>
        <v>72</v>
      </c>
      <c r="AF24" s="57">
        <f>AVERAGE(HAVERD!$AC$180:$AC$186)</f>
        <v>74.714285714285708</v>
      </c>
      <c r="AG24" s="57">
        <f>AVERAGE(HAVERD!$AC$187:$AC$193)</f>
        <v>76</v>
      </c>
      <c r="AH24" s="57">
        <f>AVERAGE(HAVERD!$AC$194:$AC$200)</f>
        <v>82</v>
      </c>
      <c r="AI24" s="57">
        <f>AVERAGE(HAVERD!$AC$201:$AC$207)</f>
        <v>84.428571428571431</v>
      </c>
      <c r="AJ24" s="57">
        <f>AVERAGE(HAVERD!$AC$208:$AC$214)</f>
        <v>86.428571428571431</v>
      </c>
      <c r="AK24" s="57">
        <f>AVERAGE(HAVERD!$AC$215:$AC$221)</f>
        <v>88.571428571428569</v>
      </c>
      <c r="AL24" s="57">
        <f>AVERAGE(HAVERD!$AC$222:$AC$228)</f>
        <v>89.714285714285708</v>
      </c>
      <c r="AM24" s="57">
        <f>AVERAGE(HAVERD!$AC$229:$AC$235)</f>
        <v>89.571428571428569</v>
      </c>
      <c r="AN24" s="57">
        <f>AVERAGE(HAVERD!$AC$236:$AC$242)</f>
        <v>90.285714285714292</v>
      </c>
      <c r="AO24" s="57">
        <f>AVERAGE(HAVERD!$AC$243:$AC$249)</f>
        <v>91.857142857142861</v>
      </c>
      <c r="AP24" s="57">
        <f>AVERAGE(HAVERD!$AC$250:$AC$256)</f>
        <v>92.142857142857139</v>
      </c>
      <c r="AQ24" s="57">
        <f>AVERAGE(HAVERD!$AC$257:$AC$263)</f>
        <v>93</v>
      </c>
      <c r="AR24" s="57">
        <f>AVERAGE(HAVERD!$AC$264:$AC$270)</f>
        <v>93.857142857142861</v>
      </c>
      <c r="AS24" s="57">
        <f>AVERAGE(HAVERD!$AC$271:$AC$277)</f>
        <v>90.428571428571431</v>
      </c>
      <c r="AT24" s="57">
        <f>AVERAGE(HAVERD!$AC$278:$AC$284)</f>
        <v>86.285714285714292</v>
      </c>
      <c r="AU24" s="57">
        <f>AVERAGE(HAVERD!$AC$285:$AC$291)</f>
        <v>87.571428571428569</v>
      </c>
      <c r="AV24" s="57">
        <f>AVERAGE(HAVERD!$AC$292:$AC$298)</f>
        <v>85.714285714285708</v>
      </c>
      <c r="AW24" s="57">
        <f>AVERAGE(HAVERD!$AC$299:$AC$305)</f>
        <v>84.142857142857139</v>
      </c>
      <c r="AX24" s="57">
        <f>AVERAGE(HAVERD!$AC$306:$AC$312)</f>
        <v>81.857142857142861</v>
      </c>
      <c r="AY24" s="57">
        <f>AVERAGE(HAVERD!$AC$313:$AC$319)</f>
        <v>74.142857142857139</v>
      </c>
      <c r="AZ24" s="57">
        <f>AVERAGE(HAVERD!$AC$320:$AC$326)</f>
        <v>67.285714285714292</v>
      </c>
      <c r="BA24" s="57">
        <f>AVERAGE(HAVERD!$AC$327:$AC$333)</f>
        <v>68.714285714285708</v>
      </c>
      <c r="BB24" s="57">
        <f>AVERAGE(HAVERD!$AC$334:$AC$340)</f>
        <v>69.285714285714292</v>
      </c>
      <c r="BC24" s="57">
        <f>AVERAGE(HAVERD!$AC$341:$AC$347)</f>
        <v>77</v>
      </c>
      <c r="BD24" s="57">
        <f>AVERAGE(HAVERD!$AC$348:$AC$354)</f>
        <v>80.571428571428569</v>
      </c>
      <c r="BE24" s="57">
        <f>AVERAGE(HAVERD!$AC$355:$AC$361)</f>
        <v>82.285714285714292</v>
      </c>
      <c r="BF24" s="57">
        <f>AVERAGE(HAVERD!$AC$362:$AC$368)</f>
        <v>63</v>
      </c>
      <c r="BG24" s="57">
        <f>AVERAGE(HAVERD!$AC$369:$AC$375)</f>
        <v>49.285714285714285</v>
      </c>
      <c r="BH24" s="57">
        <f>AVERAGE(HAVERD!$AC$376:$AC$382)</f>
        <v>52.714285714285715</v>
      </c>
      <c r="BI24" s="57">
        <f>AVERAGE(HAVERD!$AC$383:$AC$389)</f>
        <v>52</v>
      </c>
      <c r="BJ24" s="57">
        <f>AVERAGE(HAVERD!$AC$390:$AC$396)</f>
        <v>52.714285714285715</v>
      </c>
      <c r="BK24" s="57">
        <f>AVERAGE(HAVERD!$AC$397:$AC$403)</f>
        <v>55.142857142857146</v>
      </c>
      <c r="BL24" s="57">
        <f>AVERAGE(HAVERD!$AC$404:$AC$410)</f>
        <v>56</v>
      </c>
      <c r="BM24" s="57">
        <f>AVERAGE(HAVERD!$AC$411:$AC$417)</f>
        <v>55.857142857142854</v>
      </c>
      <c r="BN24" s="57">
        <f>AVERAGE(HAVERD!$AC$418:$AC$424)</f>
        <v>59.857142857142854</v>
      </c>
      <c r="BO24" s="57">
        <f>AVERAGE(HAVERD!$AC$425:$AC$431)</f>
        <v>64.428571428571431</v>
      </c>
      <c r="BP24" s="57">
        <f>AVERAGE(HAVERD!$AC$432:$AC$438)</f>
        <v>65.285714285714292</v>
      </c>
      <c r="BQ24" s="57">
        <f>AVERAGE(HAVERD!$AC$439:$AC$445)</f>
        <v>70.285714285714292</v>
      </c>
      <c r="BR24" s="57">
        <f>AVERAGE(HAVERD!$AC$446:$AC$452)</f>
        <v>70.285714285714292</v>
      </c>
      <c r="BS24" s="57">
        <f>AVERAGE(HAVERD!$AC$453:$AC$459)</f>
        <v>72</v>
      </c>
      <c r="BT24" s="57">
        <f>AVERAGE(HAVERD!$AC$460:$AC$466)</f>
        <v>78.857142857142861</v>
      </c>
      <c r="BU24" s="57">
        <f>AVERAGE(HAVERD!$AC$467:$AC$473)</f>
        <v>74.714285714285708</v>
      </c>
      <c r="BV24" s="57">
        <f>AVERAGE(HAVERD!$AC$474:$AC$480)</f>
        <v>87.571428571428569</v>
      </c>
      <c r="BW24" s="57">
        <f>AVERAGE(HAVERD!$AC$481:$AC$487)</f>
        <v>89.714285714285708</v>
      </c>
      <c r="BX24" s="57">
        <f>AVERAGE(HAVERD!$AC$488:$AC$494)</f>
        <v>90.285714285714292</v>
      </c>
      <c r="BY24" s="57">
        <f>AVERAGE(HAVERD!$AC$495:$AC$501)</f>
        <v>85.571428571428569</v>
      </c>
      <c r="BZ24" s="57">
        <f>AVERAGE(HAVERD!$AC$502:$AC$508)</f>
        <v>89.428571428571431</v>
      </c>
      <c r="CA24" s="57">
        <f>AVERAGE(HAVERD!$AC$509:$AC$515)</f>
        <v>93</v>
      </c>
      <c r="CB24" s="57">
        <f>AVERAGE(HAVERD!$AC$516:$AC$522)</f>
        <v>97.428571428571431</v>
      </c>
      <c r="CC24" s="57">
        <f>AVERAGE(HAVERD!$AC$523:$AC$529)</f>
        <v>97.285714285714292</v>
      </c>
      <c r="CD24" s="57">
        <f>AVERAGE(HAVERD!$AC$530:$AC$536)</f>
        <v>97</v>
      </c>
      <c r="CE24" s="57">
        <f>AVERAGE(HAVERD!$AC$537:$AC$543)</f>
        <v>96.714285714285708</v>
      </c>
      <c r="CF24" s="57">
        <f>AVERAGE(HAVERD!$AC$544:$AC$550)</f>
        <v>96.571428571428569</v>
      </c>
      <c r="CG24" s="57">
        <f>AVERAGE(HAVERD!$AC$551:$AC$557)</f>
        <v>95.857142857142861</v>
      </c>
      <c r="CH24" s="57">
        <f>AVERAGE(HAVERD!$AC$558:$AC$564)</f>
        <v>94.857142857142861</v>
      </c>
      <c r="CI24" s="57">
        <f>AVERAGE(HAVERD!$AC$565:$AC$571)</f>
        <v>96.428571428571431</v>
      </c>
      <c r="CJ24" s="57">
        <f>AVERAGE(HAVERD!$AC$572:$AC$578)</f>
        <v>96.714285714285708</v>
      </c>
      <c r="CK24" s="57">
        <f>AVERAGE(HAVERD!$AC$579:$AC$585)</f>
        <v>96</v>
      </c>
      <c r="CL24" s="57">
        <f>AVERAGE(HAVERD!$AC$586:$AC$592)</f>
        <v>96.142857142857139</v>
      </c>
      <c r="CM24" s="57">
        <f>AVERAGE(HAVERD!$AC$593:$AC$599)</f>
        <v>98.428571428571431</v>
      </c>
      <c r="CN24" s="57">
        <f>AVERAGE(HAVERD!$AC$600:$AC$606)</f>
        <v>97.571428571428569</v>
      </c>
      <c r="CO24" s="57">
        <f>AVERAGE(HAVERD!$AC$607:$AC$613)</f>
        <v>98.714285714285708</v>
      </c>
      <c r="CP24" s="57">
        <f>AVERAGE(HAVERD!$AC$614:$AC$620)</f>
        <v>96.857142857142861</v>
      </c>
      <c r="CQ24" s="57">
        <f>AVERAGE(HAVERD!$AC$621:$AC$627)</f>
        <v>98.857142857142861</v>
      </c>
      <c r="CR24" s="57">
        <f>AVERAGE(HAVERD!$AC$628:$AC$634)</f>
        <v>99</v>
      </c>
      <c r="CS24" s="57">
        <f>AVERAGE(HAVERD!$AC$635:$AC$641)</f>
        <v>98</v>
      </c>
      <c r="CT24" s="57">
        <f>AVERAGE(HAVERD!$AC$642:$AC$648)</f>
        <v>91.428571428571431</v>
      </c>
      <c r="CU24" s="57">
        <f>AVERAGE(HAVERD!$AC$649:$AC$655)</f>
        <v>94.714285714285708</v>
      </c>
      <c r="CV24" s="57">
        <f>AVERAGE(HAVERD!$AC$656:$AC$662)</f>
        <v>95.571428571428569</v>
      </c>
      <c r="CW24" s="57">
        <f>AVERAGE(HAVERD!$AC$663:$AC$669)</f>
        <v>94.142857142857139</v>
      </c>
      <c r="CX24" s="57">
        <f>AVERAGE(HAVERD!$AC$670:$AC$676)</f>
        <v>93.285714285714292</v>
      </c>
      <c r="CY24" s="57">
        <f>AVERAGE(HAVERD!$AC$677:$AC$683)</f>
        <v>93.571428571428569</v>
      </c>
      <c r="CZ24" s="57">
        <f>AVERAGE(HAVERD!$AC$684:$AC$690)</f>
        <v>93.571428571428569</v>
      </c>
      <c r="DA24" s="57">
        <f>AVERAGE(HAVERD!$AC$691:$AC$697)</f>
        <v>93.428571428571431</v>
      </c>
      <c r="DB24" s="57">
        <f>AVERAGE(HAVERD!$AC$698:$AC$704)</f>
        <v>91.714285714285708</v>
      </c>
      <c r="DC24" s="57">
        <f>AVERAGE(HAVERD!$AC$705:$AC$711)</f>
        <v>92.428571428571431</v>
      </c>
      <c r="DD24" s="57">
        <f>AVERAGE(HAVERD!$AC$712:$AC$718)</f>
        <v>92.285714285714292</v>
      </c>
      <c r="DE24" s="57">
        <f>AVERAGE(HAVERD!$AC$719:$AC$725)</f>
        <v>92.142857142857139</v>
      </c>
      <c r="DF24" s="57">
        <f>AVERAGE(HAVERD!$AC$726:$AC$732)</f>
        <v>80.285714285714292</v>
      </c>
      <c r="DG24" s="57">
        <f>AVERAGE(HAVERD!$AC$733:$AC$739)</f>
        <v>71</v>
      </c>
      <c r="DH24" s="57">
        <f>AVERAGE(HAVERD!$AC$740:$AC$746)</f>
        <v>76</v>
      </c>
      <c r="DI24" s="57">
        <f>AVERAGE(HAVERD!$AC$747:$AC$753)</f>
        <v>84.571428571428569</v>
      </c>
      <c r="DJ24" s="57">
        <f>AVERAGE(HAVERD!$AC$754:$AC$760)</f>
        <v>85.857142857142861</v>
      </c>
      <c r="DK24" s="57">
        <f>AVERAGE(HAVERD!$AC$761:$AC$767)</f>
        <v>87.714285714285708</v>
      </c>
      <c r="DL24" s="57">
        <f>AVERAGE(HAVERD!$AC$768:$AC$774)</f>
        <v>87.714285714285708</v>
      </c>
      <c r="DM24" s="57">
        <f>AVERAGE(HAVERD!$AC$775:$AC$781)</f>
        <v>89.857142857142861</v>
      </c>
      <c r="DN24" s="57">
        <f>AVERAGE(HAVERD!$AC$782:$AC$788)</f>
        <v>86.428571428571431</v>
      </c>
      <c r="DO24" s="57">
        <f>AVERAGE(HAVERD!$AC$789:$AC$795)</f>
        <v>92.714285714285708</v>
      </c>
      <c r="DP24" s="57">
        <f>AVERAGE(HAVERD!$AC$796:$AC$802)</f>
        <v>92.571428571428569</v>
      </c>
      <c r="DQ24" s="57">
        <f>AVERAGE(HAVERD!$AC$803:$AC$809)</f>
        <v>91.857142857142861</v>
      </c>
      <c r="DR24" s="57">
        <f>AVERAGE(HAVERD!$AC$810:$AC$816)</f>
        <v>93.142857142857139</v>
      </c>
      <c r="DS24" s="57">
        <f>AVERAGE(HAVERD!$AC$817:$AC$823)</f>
        <v>95.571428571428569</v>
      </c>
      <c r="DT24" s="57">
        <f>AVERAGE(HAVERD!$AC$824:$AC$830)</f>
        <v>92.142857142857139</v>
      </c>
      <c r="DU24" s="57">
        <f>AVERAGE(HAVERD!$AC$831:$AC$837)</f>
        <v>91.714285714285708</v>
      </c>
      <c r="DV24" s="57">
        <f>AVERAGE(HAVERD!$AC$838:$AC$844)</f>
        <v>91.714285714285708</v>
      </c>
      <c r="DW24" s="57">
        <f>AVERAGE(HAVERD!$AC$845:$AC$851)</f>
        <v>94.285714285714292</v>
      </c>
      <c r="DX24" s="57">
        <f>AVERAGE(HAVERD!$AC$852:$AC$858)</f>
        <v>96.428571428571431</v>
      </c>
      <c r="DY24" s="57">
        <f>AVERAGE(HAVERD!$AC$859:$AC$865)</f>
        <v>95.142857142857139</v>
      </c>
      <c r="DZ24" s="57">
        <f>AVERAGE(HAVERD!$AC$866:$AC$872)</f>
        <v>96.142857142857139</v>
      </c>
      <c r="EA24" s="57">
        <f>AVERAGE(HAVERD!$AC$873:$AC$879)</f>
        <v>96.714285714285708</v>
      </c>
    </row>
    <row r="25" spans="1:308" x14ac:dyDescent="0.35">
      <c r="A25" t="s">
        <v>946</v>
      </c>
      <c r="O25" s="5"/>
      <c r="P25" s="57">
        <f>AVERAGE(HAVERD!$AD$68:$AD$74)</f>
        <v>106.14285714285714</v>
      </c>
      <c r="Q25" s="57">
        <f>AVERAGE(HAVERD!$AD$75:$AD$81)</f>
        <v>103.57142857142857</v>
      </c>
      <c r="R25" s="57">
        <f>AVERAGE(HAVERD!$AD$82:$AD$88)</f>
        <v>87.571428571428569</v>
      </c>
      <c r="S25" s="57">
        <f>AVERAGE(HAVERD!$AD$89:$AD$95)</f>
        <v>46.857142857142854</v>
      </c>
      <c r="T25" s="57">
        <f>AVERAGE(HAVERD!$AD$96:$AD$102)</f>
        <v>37.714285714285715</v>
      </c>
      <c r="U25" s="57">
        <f>AVERAGE(HAVERD!$AD$103:$AD$109)</f>
        <v>36.714285714285715</v>
      </c>
      <c r="V25" s="57">
        <f>AVERAGE(HAVERD!$AD$110:$AD$116)</f>
        <v>38.428571428571431</v>
      </c>
      <c r="W25" s="57">
        <f>AVERAGE(HAVERD!$AD$117:$AD$123)</f>
        <v>45.285714285714285</v>
      </c>
      <c r="X25" s="57">
        <f>AVERAGE(HAVERD!$AD$124:$AD$130)</f>
        <v>47.857142857142854</v>
      </c>
      <c r="Y25" s="57">
        <f>AVERAGE(HAVERD!$AD$131:$AD$137)</f>
        <v>49</v>
      </c>
      <c r="Z25" s="57">
        <f>AVERAGE(HAVERD!$AD$138:$AD$144)</f>
        <v>60.857142857142854</v>
      </c>
      <c r="AA25" s="57">
        <f>AVERAGE(HAVERD!$AD$145:$AD$151)</f>
        <v>67</v>
      </c>
      <c r="AB25" s="57">
        <f>AVERAGE(HAVERD!$AD$152:$AD$158)</f>
        <v>70</v>
      </c>
      <c r="AC25" s="57">
        <f>AVERAGE(HAVERD!$AD$159:$AD$165)</f>
        <v>75.571428571428569</v>
      </c>
      <c r="AD25" s="57">
        <f>AVERAGE(HAVERD!$AD$166:$AD$172)</f>
        <v>79.428571428571431</v>
      </c>
      <c r="AE25" s="57">
        <f>AVERAGE(HAVERD!$AD$173:$AD$179)</f>
        <v>84.428571428571431</v>
      </c>
      <c r="AF25" s="57">
        <f>AVERAGE(HAVERD!$AD$180:$AD$186)</f>
        <v>87.142857142857139</v>
      </c>
      <c r="AG25" s="57">
        <f>AVERAGE(HAVERD!$AD$187:$AD$193)</f>
        <v>90</v>
      </c>
      <c r="AH25" s="57">
        <f>AVERAGE(HAVERD!$AD$194:$AD$200)</f>
        <v>94.857142857142861</v>
      </c>
      <c r="AI25" s="57">
        <f>AVERAGE(HAVERD!$AD$201:$AD$207)</f>
        <v>96.714285714285708</v>
      </c>
      <c r="AJ25" s="57">
        <f>AVERAGE(HAVERD!$AD$208:$AD$214)</f>
        <v>98</v>
      </c>
      <c r="AK25" s="57">
        <f>AVERAGE(HAVERD!$AD$215:$AD$221)</f>
        <v>99.142857142857139</v>
      </c>
      <c r="AL25" s="57">
        <f>AVERAGE(HAVERD!$AD$222:$AD$228)</f>
        <v>100.14285714285714</v>
      </c>
      <c r="AM25" s="57">
        <f>AVERAGE(HAVERD!$AD$229:$AD$235)</f>
        <v>100.28571428571429</v>
      </c>
      <c r="AN25" s="57">
        <f>AVERAGE(HAVERD!$AD$236:$AD$242)</f>
        <v>101.57142857142857</v>
      </c>
      <c r="AO25" s="57">
        <f>AVERAGE(HAVERD!$AD$243:$AD$249)</f>
        <v>102</v>
      </c>
      <c r="AP25" s="57">
        <f>AVERAGE(HAVERD!$AD$250:$AD$256)</f>
        <v>100.14285714285714</v>
      </c>
      <c r="AQ25" s="57">
        <f>AVERAGE(HAVERD!$AD$257:$AD$263)</f>
        <v>106</v>
      </c>
      <c r="AR25" s="57">
        <f>AVERAGE(HAVERD!$AD$264:$AD$270)</f>
        <v>106.71428571428571</v>
      </c>
      <c r="AS25" s="57">
        <f>AVERAGE(HAVERD!$AD$271:$AD$277)</f>
        <v>104.71428571428571</v>
      </c>
      <c r="AT25" s="57">
        <f>AVERAGE(HAVERD!$AD$278:$AD$284)</f>
        <v>100.57142857142857</v>
      </c>
      <c r="AU25" s="57">
        <f>AVERAGE(HAVERD!$AD$285:$AD$291)</f>
        <v>103.14285714285714</v>
      </c>
      <c r="AV25" s="57">
        <f>AVERAGE(HAVERD!$AD$292:$AD$298)</f>
        <v>102</v>
      </c>
      <c r="AW25" s="57">
        <f>AVERAGE(HAVERD!$AD$299:$AD$305)</f>
        <v>100.14285714285714</v>
      </c>
      <c r="AX25" s="57">
        <f>AVERAGE(HAVERD!$AD$306:$AD$312)</f>
        <v>97</v>
      </c>
      <c r="AY25" s="57">
        <f>AVERAGE(HAVERD!$AD$313:$AD$319)</f>
        <v>90.571428571428569</v>
      </c>
      <c r="AZ25" s="57">
        <f>AVERAGE(HAVERD!$AD$320:$AD$326)</f>
        <v>84.714285714285708</v>
      </c>
      <c r="BA25" s="57">
        <f>AVERAGE(HAVERD!$AD$327:$AD$333)</f>
        <v>87</v>
      </c>
      <c r="BB25" s="57">
        <f>AVERAGE(HAVERD!$AD$334:$AD$340)</f>
        <v>87.571428571428569</v>
      </c>
      <c r="BC25" s="57">
        <f>AVERAGE(HAVERD!$AD$341:$AD$347)</f>
        <v>96.285714285714292</v>
      </c>
      <c r="BD25" s="57">
        <f>AVERAGE(HAVERD!$AD$348:$AD$354)</f>
        <v>99.142857142857139</v>
      </c>
      <c r="BE25" s="57">
        <f>AVERAGE(HAVERD!$AD$355:$AD$361)</f>
        <v>99</v>
      </c>
      <c r="BF25" s="57">
        <f>AVERAGE(HAVERD!$AD$362:$AD$368)</f>
        <v>65.857142857142861</v>
      </c>
      <c r="BG25" s="57">
        <f>AVERAGE(HAVERD!$AD$369:$AD$375)</f>
        <v>50.857142857142854</v>
      </c>
      <c r="BH25" s="57">
        <f>AVERAGE(HAVERD!$AD$376:$AD$382)</f>
        <v>70.142857142857139</v>
      </c>
      <c r="BI25" s="57">
        <f>AVERAGE(HAVERD!$AD$383:$AD$389)</f>
        <v>70.714285714285708</v>
      </c>
      <c r="BJ25" s="57">
        <f>AVERAGE(HAVERD!$AD$390:$AD$396)</f>
        <v>72.428571428571431</v>
      </c>
      <c r="BK25" s="57">
        <f>AVERAGE(HAVERD!$AD$397:$AD$403)</f>
        <v>74.857142857142861</v>
      </c>
      <c r="BL25" s="57">
        <f>AVERAGE(HAVERD!$AD$404:$AD$410)</f>
        <v>75.428571428571431</v>
      </c>
      <c r="BM25" s="57">
        <f>AVERAGE(HAVERD!$AD$411:$AD$417)</f>
        <v>75.857142857142861</v>
      </c>
      <c r="BN25" s="57">
        <f>AVERAGE(HAVERD!$AD$418:$AD$424)</f>
        <v>79.571428571428569</v>
      </c>
      <c r="BO25" s="57">
        <f>AVERAGE(HAVERD!$AD$425:$AD$431)</f>
        <v>83.714285714285708</v>
      </c>
      <c r="BP25" s="57">
        <f>AVERAGE(HAVERD!$AD$432:$AD$438)</f>
        <v>85.571428571428569</v>
      </c>
      <c r="BQ25" s="57">
        <f>AVERAGE(HAVERD!$AD$439:$AD$445)</f>
        <v>90</v>
      </c>
      <c r="BR25" s="57">
        <f>AVERAGE(HAVERD!$AD$446:$AD$452)</f>
        <v>89.428571428571431</v>
      </c>
      <c r="BS25" s="57">
        <f>AVERAGE(HAVERD!$AD$453:$AD$459)</f>
        <v>91.571428571428569</v>
      </c>
      <c r="BT25" s="57">
        <f>AVERAGE(HAVERD!$AD$460:$AD$466)</f>
        <v>92.142857142857139</v>
      </c>
      <c r="BU25" s="57">
        <f>AVERAGE(HAVERD!$AD$467:$AD$473)</f>
        <v>90.142857142857139</v>
      </c>
      <c r="BV25" s="57">
        <f>AVERAGE(HAVERD!$AD$474:$AD$480)</f>
        <v>105</v>
      </c>
      <c r="BW25" s="57">
        <f>AVERAGE(HAVERD!$AD$481:$AD$487)</f>
        <v>106.42857142857143</v>
      </c>
      <c r="BX25" s="57">
        <f>AVERAGE(HAVERD!$AD$488:$AD$494)</f>
        <v>107.85714285714286</v>
      </c>
      <c r="BY25" s="57">
        <f>AVERAGE(HAVERD!$AD$495:$AD$501)</f>
        <v>100.14285714285714</v>
      </c>
      <c r="BZ25" s="57">
        <f>AVERAGE(HAVERD!$AD$502:$AD$508)</f>
        <v>107.85714285714286</v>
      </c>
      <c r="CA25" s="57">
        <f>AVERAGE(HAVERD!$AD$509:$AD$515)</f>
        <v>110.28571428571429</v>
      </c>
      <c r="CB25" s="57">
        <f>AVERAGE(HAVERD!$AD$516:$AD$522)</f>
        <v>113.71428571428571</v>
      </c>
      <c r="CC25" s="57">
        <f>AVERAGE(HAVERD!$AD$523:$AD$529)</f>
        <v>107.71428571428571</v>
      </c>
      <c r="CD25" s="57">
        <f>AVERAGE(HAVERD!$AD$530:$AD$536)</f>
        <v>112.57142857142857</v>
      </c>
      <c r="CE25" s="57">
        <f>AVERAGE(HAVERD!$AD$537:$AD$543)</f>
        <v>112.14285714285714</v>
      </c>
      <c r="CF25" s="57">
        <f>AVERAGE(HAVERD!$AD$544:$AD$550)</f>
        <v>113</v>
      </c>
      <c r="CG25" s="57">
        <f>AVERAGE(HAVERD!$AD$551:$AD$557)</f>
        <v>111.14285714285714</v>
      </c>
      <c r="CH25" s="57">
        <f>AVERAGE(HAVERD!$AD$558:$AD$564)</f>
        <v>110.57142857142857</v>
      </c>
      <c r="CI25" s="57">
        <f>AVERAGE(HAVERD!$AD$565:$AD$571)</f>
        <v>110.85714285714286</v>
      </c>
      <c r="CJ25" s="57">
        <f>AVERAGE(HAVERD!$AD$572:$AD$578)</f>
        <v>111</v>
      </c>
      <c r="CK25" s="57">
        <f>AVERAGE(HAVERD!$AD$579:$AD$585)</f>
        <v>110.28571428571429</v>
      </c>
      <c r="CL25" s="57">
        <f>AVERAGE(HAVERD!$AD$586:$AD$592)</f>
        <v>109.57142857142857</v>
      </c>
      <c r="CM25" s="57">
        <f>AVERAGE(HAVERD!$AD$593:$AD$599)</f>
        <v>111.85714285714286</v>
      </c>
      <c r="CN25" s="57">
        <f>AVERAGE(HAVERD!$AD$600:$AD$606)</f>
        <v>111.85714285714286</v>
      </c>
      <c r="CO25" s="57">
        <f>AVERAGE(HAVERD!$AD$607:$AD$613)</f>
        <v>111</v>
      </c>
      <c r="CP25" s="57">
        <f>AVERAGE(HAVERD!$AD$614:$AD$620)</f>
        <v>108.42857142857143</v>
      </c>
      <c r="CQ25" s="57">
        <f>AVERAGE(HAVERD!$AD$621:$AD$627)</f>
        <v>114.85714285714286</v>
      </c>
      <c r="CR25" s="57">
        <f>AVERAGE(HAVERD!$AD$628:$AD$634)</f>
        <v>115.57142857142857</v>
      </c>
      <c r="CS25" s="57">
        <f>AVERAGE(HAVERD!$AD$635:$AD$641)</f>
        <v>114.42857142857143</v>
      </c>
      <c r="CT25" s="57">
        <f>AVERAGE(HAVERD!$AD$642:$AD$648)</f>
        <v>109</v>
      </c>
      <c r="CU25" s="57">
        <f>AVERAGE(HAVERD!$AD$649:$AD$655)</f>
        <v>112.57142857142857</v>
      </c>
      <c r="CV25" s="57">
        <f>AVERAGE(HAVERD!$AD$656:$AD$662)</f>
        <v>113</v>
      </c>
      <c r="CW25" s="57">
        <f>AVERAGE(HAVERD!$AD$663:$AD$669)</f>
        <v>112</v>
      </c>
      <c r="CX25" s="57">
        <f>AVERAGE(HAVERD!$AD$670:$AD$676)</f>
        <v>109.71428571428571</v>
      </c>
      <c r="CY25" s="57">
        <f>AVERAGE(HAVERD!$AD$677:$AD$683)</f>
        <v>112.71428571428571</v>
      </c>
      <c r="CZ25" s="57">
        <f>AVERAGE(HAVERD!$AD$684:$AD$690)</f>
        <v>112.42857142857143</v>
      </c>
      <c r="DA25" s="57">
        <f>AVERAGE(HAVERD!$AD$691:$AD$697)</f>
        <v>113.57142857142857</v>
      </c>
      <c r="DB25" s="57">
        <f>AVERAGE(HAVERD!$AD$698:$AD$704)</f>
        <v>112.28571428571429</v>
      </c>
      <c r="DC25" s="57">
        <f>AVERAGE(HAVERD!$AD$705:$AD$711)</f>
        <v>113.14285714285714</v>
      </c>
      <c r="DD25" s="57">
        <f>AVERAGE(HAVERD!$AD$712:$AD$718)</f>
        <v>111.71428571428571</v>
      </c>
      <c r="DE25" s="57">
        <f>AVERAGE(HAVERD!$AD$719:$AD$725)</f>
        <v>110</v>
      </c>
      <c r="DF25" s="57">
        <f>AVERAGE(HAVERD!$AD$726:$AD$732)</f>
        <v>84.142857142857139</v>
      </c>
      <c r="DG25" s="57">
        <f>AVERAGE(HAVERD!$AD$733:$AD$739)</f>
        <v>67.714285714285708</v>
      </c>
      <c r="DH25" s="57">
        <f>AVERAGE(HAVERD!$AD$740:$AD$746)</f>
        <v>88.571428571428569</v>
      </c>
      <c r="DI25" s="57">
        <f>AVERAGE(HAVERD!$AD$747:$AD$753)</f>
        <v>103.85714285714286</v>
      </c>
      <c r="DJ25" s="57">
        <f>AVERAGE(HAVERD!$AD$754:$AD$760)</f>
        <v>105.71428571428571</v>
      </c>
      <c r="DK25" s="57">
        <f>AVERAGE(HAVERD!$AD$761:$AD$767)</f>
        <v>106.57142857142857</v>
      </c>
      <c r="DL25" s="57">
        <f>AVERAGE(HAVERD!$AD$768:$AD$774)</f>
        <v>105.85714285714286</v>
      </c>
      <c r="DM25" s="57">
        <f>AVERAGE(HAVERD!$AD$775:$AD$781)</f>
        <v>108.85714285714286</v>
      </c>
      <c r="DN25" s="57">
        <f>AVERAGE(HAVERD!$AD$782:$AD$788)</f>
        <v>105.57142857142857</v>
      </c>
      <c r="DO25" s="57">
        <f>AVERAGE(HAVERD!$AD$789:$AD$795)</f>
        <v>111.71428571428571</v>
      </c>
      <c r="DP25" s="57">
        <f>AVERAGE(HAVERD!$AD$796:$AD$802)</f>
        <v>112.14285714285714</v>
      </c>
      <c r="DQ25" s="57">
        <f>AVERAGE(HAVERD!$AD$803:$AD$809)</f>
        <v>111.57142857142857</v>
      </c>
      <c r="DR25" s="57">
        <f>AVERAGE(HAVERD!$AD$810:$AD$816)</f>
        <v>111.71428571428571</v>
      </c>
      <c r="DS25" s="57">
        <f>AVERAGE(HAVERD!$AD$817:$AD$823)</f>
        <v>113.57142857142857</v>
      </c>
      <c r="DT25" s="57">
        <f>AVERAGE(HAVERD!$AD$824:$AD$830)</f>
        <v>110.85714285714286</v>
      </c>
      <c r="DU25" s="57">
        <f>AVERAGE(HAVERD!$AD$831:$AD$837)</f>
        <v>110.28571428571429</v>
      </c>
      <c r="DV25" s="57">
        <f>AVERAGE(HAVERD!$AD$838:$AD$844)</f>
        <v>104.28571428571429</v>
      </c>
      <c r="DW25" s="57">
        <f>AVERAGE(HAVERD!$AD$845:$AD$851)</f>
        <v>108.14285714285714</v>
      </c>
      <c r="DX25" s="57">
        <f>AVERAGE(HAVERD!$AD$852:$AD$858)</f>
        <v>115.57142857142857</v>
      </c>
      <c r="DY25" s="57">
        <f>AVERAGE(HAVERD!$AD$859:$AD$865)</f>
        <v>111.14285714285714</v>
      </c>
      <c r="DZ25" s="57">
        <f>AVERAGE(HAVERD!$AD$866:$AD$872)</f>
        <v>115.57142857142857</v>
      </c>
      <c r="EA25" s="57">
        <f>AVERAGE(HAVERD!$AD$873:$AD$879)</f>
        <v>115.85714285714286</v>
      </c>
    </row>
    <row r="26" spans="1:308" x14ac:dyDescent="0.35">
      <c r="A26" t="s">
        <v>1024</v>
      </c>
      <c r="O26" s="5"/>
      <c r="P26" s="57">
        <f>AVERAGE(HAVERD!$AE$68:$AE$74)</f>
        <v>104.57142857142857</v>
      </c>
      <c r="Q26" s="57">
        <f>AVERAGE(HAVERD!$AE$75:$AE$81)</f>
        <v>104.85714285714286</v>
      </c>
      <c r="R26" s="57">
        <f>AVERAGE(HAVERD!$AE$82:$AE$88)</f>
        <v>101.14285714285714</v>
      </c>
      <c r="S26" s="57">
        <f>AVERAGE(HAVERD!$AE$89:$AE$95)</f>
        <v>77.428571428571431</v>
      </c>
      <c r="T26" s="57">
        <f>AVERAGE(HAVERD!$AE$96:$AE$102)</f>
        <v>63.285714285714285</v>
      </c>
      <c r="U26" s="57">
        <f>AVERAGE(HAVERD!$AE$103:$AE$109)</f>
        <v>54.571428571428569</v>
      </c>
      <c r="V26" s="57">
        <f>AVERAGE(HAVERD!$AE$110:$AE$116)</f>
        <v>59.714285714285715</v>
      </c>
      <c r="W26" s="57">
        <f>AVERAGE(HAVERD!$AE$117:$AE$123)</f>
        <v>67</v>
      </c>
      <c r="X26" s="57">
        <f>AVERAGE(HAVERD!$AE$124:$AE$130)</f>
        <v>69.142857142857139</v>
      </c>
      <c r="Y26" s="57">
        <f>AVERAGE(HAVERD!$AE$131:$AE$137)</f>
        <v>66</v>
      </c>
      <c r="Z26" s="57">
        <f>AVERAGE(HAVERD!$AE$138:$AE$144)</f>
        <v>76.857142857142861</v>
      </c>
      <c r="AA26" s="57">
        <f>AVERAGE(HAVERD!$AE$145:$AE$151)</f>
        <v>80.142857142857139</v>
      </c>
      <c r="AB26" s="57">
        <f>AVERAGE(HAVERD!$AE$152:$AE$158)</f>
        <v>78.714285714285708</v>
      </c>
      <c r="AC26" s="57">
        <f>AVERAGE(HAVERD!$AE$159:$AE$165)</f>
        <v>87</v>
      </c>
      <c r="AD26" s="57">
        <f>AVERAGE(HAVERD!$AE$166:$AE$172)</f>
        <v>89.714285714285708</v>
      </c>
      <c r="AE26" s="57">
        <f>AVERAGE(HAVERD!$AE$173:$AE$179)</f>
        <v>92.285714285714292</v>
      </c>
      <c r="AF26" s="57">
        <f>AVERAGE(HAVERD!$AE$180:$AE$186)</f>
        <v>94.285714285714292</v>
      </c>
      <c r="AG26" s="57">
        <f>AVERAGE(HAVERD!$AE$187:$AE$193)</f>
        <v>98.142857142857139</v>
      </c>
      <c r="AH26" s="57">
        <f>AVERAGE(HAVERD!$AE$194:$AE$200)</f>
        <v>99.714285714285708</v>
      </c>
      <c r="AI26" s="57">
        <f>AVERAGE(HAVERD!$AE$201:$AE$207)</f>
        <v>100.57142857142857</v>
      </c>
      <c r="AJ26" s="57">
        <f>AVERAGE(HAVERD!$AE$208:$AE$214)</f>
        <v>100.57142857142857</v>
      </c>
      <c r="AK26" s="57">
        <f>AVERAGE(HAVERD!$AE$215:$AE$221)</f>
        <v>100</v>
      </c>
      <c r="AL26" s="57">
        <f>AVERAGE(HAVERD!$AE$222:$AE$228)</f>
        <v>101.28571428571429</v>
      </c>
      <c r="AM26" s="57">
        <f>AVERAGE(HAVERD!$AE$229:$AE$235)</f>
        <v>102.28571428571429</v>
      </c>
      <c r="AN26" s="57">
        <f>AVERAGE(HAVERD!$AE$236:$AE$242)</f>
        <v>101.85714285714286</v>
      </c>
      <c r="AO26" s="57">
        <f>AVERAGE(HAVERD!$AE$243:$AE$249)</f>
        <v>100.28571428571429</v>
      </c>
      <c r="AP26" s="57">
        <f>AVERAGE(HAVERD!$AE$250:$AE$256)</f>
        <v>98.285714285714292</v>
      </c>
      <c r="AQ26" s="57">
        <f>AVERAGE(HAVERD!$AE$257:$AE$263)</f>
        <v>107.57142857142857</v>
      </c>
      <c r="AR26" s="57">
        <f>AVERAGE(HAVERD!$AE$264:$AE$270)</f>
        <v>108.14285714285714</v>
      </c>
      <c r="AS26" s="57">
        <f>AVERAGE(HAVERD!$AE$271:$AE$277)</f>
        <v>108.85714285714286</v>
      </c>
      <c r="AT26" s="57">
        <f>AVERAGE(HAVERD!$AE$278:$AE$284)</f>
        <v>107.28571428571429</v>
      </c>
      <c r="AU26" s="57">
        <f>AVERAGE(HAVERD!$AE$285:$AE$291)</f>
        <v>108.71428571428571</v>
      </c>
      <c r="AV26" s="57">
        <f>AVERAGE(HAVERD!$AE$292:$AE$298)</f>
        <v>109</v>
      </c>
      <c r="AW26" s="57">
        <f>AVERAGE(HAVERD!$AE$299:$AE$305)</f>
        <v>108.42857142857143</v>
      </c>
      <c r="AX26" s="57">
        <f>AVERAGE(HAVERD!$AE$306:$AE$312)</f>
        <v>105.57142857142857</v>
      </c>
      <c r="AY26" s="57">
        <f>AVERAGE(HAVERD!$AE$313:$AE$319)</f>
        <v>106.71428571428571</v>
      </c>
      <c r="AZ26" s="57">
        <f>AVERAGE(HAVERD!$AE$320:$AE$326)</f>
        <v>105</v>
      </c>
      <c r="BA26" s="57">
        <f>AVERAGE(HAVERD!$AE$327:$AE$333)</f>
        <v>107</v>
      </c>
      <c r="BB26" s="57">
        <f>AVERAGE(HAVERD!$AE$334:$AE$340)</f>
        <v>109.71428571428571</v>
      </c>
      <c r="BC26" s="57">
        <f>AVERAGE(HAVERD!$AE$341:$AE$347)</f>
        <v>111</v>
      </c>
      <c r="BD26" s="57">
        <f>AVERAGE(HAVERD!$AE$348:$AE$354)</f>
        <v>112.42857142857143</v>
      </c>
      <c r="BE26" s="57">
        <f>AVERAGE(HAVERD!$AE$355:$AE$361)</f>
        <v>115.57142857142857</v>
      </c>
      <c r="BF26" s="57">
        <f>AVERAGE(HAVERD!$AE$362:$AE$368)</f>
        <v>61.571428571428569</v>
      </c>
      <c r="BG26" s="57">
        <f>AVERAGE(HAVERD!$AE$369:$AE$375)</f>
        <v>48.571428571428569</v>
      </c>
      <c r="BH26" s="57">
        <f>AVERAGE(HAVERD!$AE$376:$AE$382)</f>
        <v>90</v>
      </c>
      <c r="BI26" s="57">
        <f>AVERAGE(HAVERD!$AE$383:$AE$389)</f>
        <v>94.285714285714292</v>
      </c>
      <c r="BJ26" s="57">
        <f>AVERAGE(HAVERD!$AE$390:$AE$396)</f>
        <v>95.285714285714292</v>
      </c>
      <c r="BK26" s="57">
        <f>AVERAGE(HAVERD!$AE$397:$AE$403)</f>
        <v>95.857142857142861</v>
      </c>
      <c r="BL26" s="57">
        <f>AVERAGE(HAVERD!$AE$404:$AE$410)</f>
        <v>97.285714285714292</v>
      </c>
      <c r="BM26" s="57">
        <f>AVERAGE(HAVERD!$AE$411:$AE$417)</f>
        <v>96.285714285714292</v>
      </c>
      <c r="BN26" s="57">
        <f>AVERAGE(HAVERD!$AE$418:$AE$424)</f>
        <v>99.714285714285708</v>
      </c>
      <c r="BO26" s="57">
        <f>AVERAGE(HAVERD!$AE$425:$AE$431)</f>
        <v>102.28571428571429</v>
      </c>
      <c r="BP26" s="57">
        <f>AVERAGE(HAVERD!$AE$432:$AE$438)</f>
        <v>104.14285714285714</v>
      </c>
      <c r="BQ26" s="57">
        <f>AVERAGE(HAVERD!$AE$439:$AE$445)</f>
        <v>103.71428571428571</v>
      </c>
      <c r="BR26" s="57">
        <f>AVERAGE(HAVERD!$AE$446:$AE$452)</f>
        <v>104.28571428571429</v>
      </c>
      <c r="BS26" s="57">
        <f>AVERAGE(HAVERD!$AE$453:$AE$459)</f>
        <v>107</v>
      </c>
      <c r="BT26" s="57">
        <f>AVERAGE(HAVERD!$AE$460:$AE$466)</f>
        <v>91.714285714285708</v>
      </c>
      <c r="BU26" s="57">
        <f>AVERAGE(HAVERD!$AE$467:$AE$473)</f>
        <v>96.285714285714292</v>
      </c>
      <c r="BV26" s="57">
        <f>AVERAGE(HAVERD!$AE$474:$AE$480)</f>
        <v>107.85714285714286</v>
      </c>
      <c r="BW26" s="57">
        <f>AVERAGE(HAVERD!$AE$481:$AE$487)</f>
        <v>109</v>
      </c>
      <c r="BX26" s="57">
        <f>AVERAGE(HAVERD!$AE$488:$AE$494)</f>
        <v>107.57142857142857</v>
      </c>
      <c r="BY26" s="57">
        <f>AVERAGE(HAVERD!$AE$495:$AE$501)</f>
        <v>100.14285714285714</v>
      </c>
      <c r="BZ26" s="57">
        <f>AVERAGE(HAVERD!$AE$502:$AE$508)</f>
        <v>110.14285714285714</v>
      </c>
      <c r="CA26" s="57">
        <f>AVERAGE(HAVERD!$AE$509:$AE$515)</f>
        <v>110.28571428571429</v>
      </c>
      <c r="CB26" s="57">
        <f>AVERAGE(HAVERD!$AE$516:$AE$522)</f>
        <v>109.42857142857143</v>
      </c>
      <c r="CC26" s="57">
        <f>AVERAGE(HAVERD!$AE$523:$AE$529)</f>
        <v>101.57142857142857</v>
      </c>
      <c r="CD26" s="57">
        <f>AVERAGE(HAVERD!$AE$530:$AE$536)</f>
        <v>111.42857142857143</v>
      </c>
      <c r="CE26" s="57">
        <f>AVERAGE(HAVERD!$AE$537:$AE$543)</f>
        <v>110.28571428571429</v>
      </c>
      <c r="CF26" s="57">
        <f>AVERAGE(HAVERD!$AE$544:$AE$550)</f>
        <v>112.42857142857143</v>
      </c>
      <c r="CG26" s="57">
        <f>AVERAGE(HAVERD!$AE$551:$AE$557)</f>
        <v>110.57142857142857</v>
      </c>
      <c r="CH26" s="57">
        <f>AVERAGE(HAVERD!$AE$558:$AE$564)</f>
        <v>109.85714285714286</v>
      </c>
      <c r="CI26" s="57">
        <f>AVERAGE(HAVERD!$AE$565:$AE$571)</f>
        <v>109.85714285714286</v>
      </c>
      <c r="CJ26" s="57">
        <f>AVERAGE(HAVERD!$AE$572:$AE$578)</f>
        <v>109.42857142857143</v>
      </c>
      <c r="CK26" s="57">
        <f>AVERAGE(HAVERD!$AE$579:$AE$585)</f>
        <v>108.71428571428571</v>
      </c>
      <c r="CL26" s="57">
        <f>AVERAGE(HAVERD!$AE$586:$AE$592)</f>
        <v>107.42857142857143</v>
      </c>
      <c r="CM26" s="57">
        <f>AVERAGE(HAVERD!$AE$593:$AE$599)</f>
        <v>108</v>
      </c>
      <c r="CN26" s="57">
        <f>AVERAGE(HAVERD!$AE$600:$AE$606)</f>
        <v>109</v>
      </c>
      <c r="CO26" s="57">
        <f>AVERAGE(HAVERD!$AE$607:$AE$613)</f>
        <v>107.57142857142857</v>
      </c>
      <c r="CP26" s="57">
        <f>AVERAGE(HAVERD!$AE$614:$AE$620)</f>
        <v>103.28571428571429</v>
      </c>
      <c r="CQ26" s="57">
        <f>AVERAGE(HAVERD!$AE$621:$AE$627)</f>
        <v>112.42857142857143</v>
      </c>
      <c r="CR26" s="57">
        <f>AVERAGE(HAVERD!$AE$628:$AE$634)</f>
        <v>113</v>
      </c>
      <c r="CS26" s="57">
        <f>AVERAGE(HAVERD!$AE$635:$AE$641)</f>
        <v>113.28571428571429</v>
      </c>
      <c r="CT26" s="57">
        <f>AVERAGE(HAVERD!$AE$642:$AE$648)</f>
        <v>110.85714285714286</v>
      </c>
      <c r="CU26" s="57">
        <f>AVERAGE(HAVERD!$AE$649:$AE$655)</f>
        <v>112.28571428571429</v>
      </c>
      <c r="CV26" s="57">
        <f>AVERAGE(HAVERD!$AE$656:$AE$662)</f>
        <v>112.14285714285714</v>
      </c>
      <c r="CW26" s="57">
        <f>AVERAGE(HAVERD!$AE$663:$AE$669)</f>
        <v>110.71428571428571</v>
      </c>
      <c r="CX26" s="57">
        <f>AVERAGE(HAVERD!$AE$670:$AE$676)</f>
        <v>108.28571428571429</v>
      </c>
      <c r="CY26" s="57">
        <f>AVERAGE(HAVERD!$AE$677:$AE$683)</f>
        <v>110.14285714285714</v>
      </c>
      <c r="CZ26" s="57">
        <f>AVERAGE(HAVERD!$AE$684:$AE$690)</f>
        <v>111.14285714285714</v>
      </c>
      <c r="DA26" s="57">
        <f>AVERAGE(HAVERD!$AE$691:$AE$697)</f>
        <v>112.14285714285714</v>
      </c>
      <c r="DB26" s="57">
        <f>AVERAGE(HAVERD!$AE$698:$AE$704)</f>
        <v>112.42857142857143</v>
      </c>
      <c r="DC26" s="57">
        <f>AVERAGE(HAVERD!$AE$705:$AE$711)</f>
        <v>113.42857142857143</v>
      </c>
      <c r="DD26" s="57">
        <f>AVERAGE(HAVERD!$AE$712:$AE$718)</f>
        <v>112.57142857142857</v>
      </c>
      <c r="DE26" s="57">
        <f>AVERAGE(HAVERD!$AE$719:$AE$725)</f>
        <v>112.14285714285714</v>
      </c>
      <c r="DF26" s="57">
        <f>AVERAGE(HAVERD!$AE$726:$AE$732)</f>
        <v>65.714285714285708</v>
      </c>
      <c r="DG26" s="57">
        <f>AVERAGE(HAVERD!$AE$733:$AE$739)</f>
        <v>42.714285714285715</v>
      </c>
      <c r="DH26" s="57">
        <f>AVERAGE(HAVERD!$AE$740:$AE$746)</f>
        <v>83.285714285714292</v>
      </c>
      <c r="DI26" s="57">
        <f>AVERAGE(HAVERD!$AE$747:$AE$753)</f>
        <v>101</v>
      </c>
      <c r="DJ26" s="57">
        <f>AVERAGE(HAVERD!$AE$754:$AE$760)</f>
        <v>103.28571428571429</v>
      </c>
      <c r="DK26" s="57">
        <f>AVERAGE(HAVERD!$AE$761:$AE$767)</f>
        <v>104.71428571428571</v>
      </c>
      <c r="DL26" s="57">
        <f>AVERAGE(HAVERD!$AE$768:$AE$774)</f>
        <v>104.14285714285714</v>
      </c>
      <c r="DM26" s="57">
        <f>AVERAGE(HAVERD!$AE$775:$AE$781)</f>
        <v>104.71428571428571</v>
      </c>
      <c r="DN26" s="57">
        <f>AVERAGE(HAVERD!$AE$782:$AE$788)</f>
        <v>101.14285714285714</v>
      </c>
      <c r="DO26" s="57">
        <f>AVERAGE(HAVERD!$AE$789:$AE$795)</f>
        <v>105.28571428571429</v>
      </c>
      <c r="DP26" s="57">
        <f>AVERAGE(HAVERD!$AE$796:$AE$802)</f>
        <v>107.14285714285714</v>
      </c>
      <c r="DQ26" s="57">
        <f>AVERAGE(HAVERD!$AE$803:$AE$809)</f>
        <v>107</v>
      </c>
      <c r="DR26" s="57">
        <f>AVERAGE(HAVERD!$AE$810:$AE$816)</f>
        <v>107.71428571428571</v>
      </c>
      <c r="DS26" s="57">
        <f>AVERAGE(HAVERD!$AE$817:$AE$823)</f>
        <v>108.14285714285714</v>
      </c>
      <c r="DT26" s="57">
        <f>AVERAGE(HAVERD!$AE$824:$AE$830)</f>
        <v>108.28571428571429</v>
      </c>
      <c r="DU26" s="57">
        <f>AVERAGE(HAVERD!$AE$831:$AE$837)</f>
        <v>107.71428571428571</v>
      </c>
      <c r="DV26" s="57">
        <f>AVERAGE(HAVERD!$AE$838:$AE$844)</f>
        <v>91.714285714285708</v>
      </c>
      <c r="DW26" s="57">
        <f>AVERAGE(HAVERD!$AE$845:$AE$851)</f>
        <v>98.285714285714292</v>
      </c>
      <c r="DX26" s="57">
        <f>AVERAGE(HAVERD!$AE$852:$AE$858)</f>
        <v>107.42857142857143</v>
      </c>
      <c r="DY26" s="57">
        <f>AVERAGE(HAVERD!$AE$859:$AE$865)</f>
        <v>100.71428571428571</v>
      </c>
      <c r="DZ26" s="57">
        <f>AVERAGE(HAVERD!$AE$866:$AE$872)</f>
        <v>109.42857142857143</v>
      </c>
      <c r="EA26" s="57">
        <f>AVERAGE(HAVERD!$AE$873:$AE$879)</f>
        <v>109.14285714285714</v>
      </c>
    </row>
    <row r="27" spans="1:308" x14ac:dyDescent="0.35">
      <c r="A27" t="s">
        <v>947</v>
      </c>
      <c r="O27" s="5"/>
      <c r="P27" s="57">
        <f>AVERAGE(HAVERD!$AG$68:$AG$74)</f>
        <v>97.142857142857139</v>
      </c>
      <c r="Q27" s="57">
        <f>AVERAGE(HAVERD!$AG$75:$AG$81)</f>
        <v>92</v>
      </c>
      <c r="R27" s="57">
        <f>AVERAGE(HAVERD!$AG$82:$AG$88)</f>
        <v>62.428571428571431</v>
      </c>
      <c r="S27" s="57">
        <f>AVERAGE(HAVERD!$AG$89:$AG$95)</f>
        <v>27</v>
      </c>
      <c r="T27" s="57">
        <f>AVERAGE(HAVERD!$AG$96:$AG$102)</f>
        <v>16.714285714285715</v>
      </c>
      <c r="U27" s="57">
        <f>AVERAGE(HAVERD!$AG$103:$AG$109)</f>
        <v>13.285714285714286</v>
      </c>
      <c r="V27" s="57">
        <f>AVERAGE(HAVERD!$AG$110:$AG$116)</f>
        <v>10.428571428571429</v>
      </c>
      <c r="W27" s="57">
        <f>AVERAGE(HAVERD!$AG$117:$AG$123)</f>
        <v>10.142857142857142</v>
      </c>
      <c r="X27" s="57">
        <f>AVERAGE(HAVERD!$AG$124:$AG$130)</f>
        <v>6.1428571428571432</v>
      </c>
      <c r="Y27" s="57">
        <f>AVERAGE(HAVERD!$AG$131:$AG$137)</f>
        <v>8.5</v>
      </c>
      <c r="Z27" s="57">
        <f>AVERAGE(HAVERD!$AG$138:$AG$144)</f>
        <v>9.8333333333333339</v>
      </c>
      <c r="AA27" s="57">
        <f>AVERAGE(HAVERD!$AG$145:$AG$151)</f>
        <v>10.714285714285714</v>
      </c>
      <c r="AB27" s="57">
        <f>AVERAGE(HAVERD!$AG$152:$AG$158)</f>
        <v>10</v>
      </c>
      <c r="AC27" s="57">
        <f>AVERAGE(HAVERD!$AG$159:$AG$165)</f>
        <v>12.571428571428571</v>
      </c>
      <c r="AD27" s="57">
        <f>AVERAGE(HAVERD!$AG$166:$AG$172)</f>
        <v>13.428571428571429</v>
      </c>
      <c r="AE27" s="57">
        <f>AVERAGE(HAVERD!$AG$173:$AG$179)</f>
        <v>15</v>
      </c>
      <c r="AF27" s="57">
        <f>AVERAGE(HAVERD!$AG$180:$AG$186)</f>
        <v>17.285714285714285</v>
      </c>
      <c r="AG27" s="57">
        <f>AVERAGE(HAVERD!$AG$187:$AG$193)</f>
        <v>19.142857142857142</v>
      </c>
      <c r="AH27" s="57">
        <f>AVERAGE(HAVERD!$AG$194:$AG$200)</f>
        <v>21.285714285714285</v>
      </c>
      <c r="AI27" s="57">
        <f>AVERAGE(HAVERD!$AG$201:$AG$207)</f>
        <v>23.428571428571427</v>
      </c>
      <c r="AJ27" s="57">
        <f>AVERAGE(HAVERD!$AG$208:$AG$214)</f>
        <v>26</v>
      </c>
      <c r="AK27" s="57">
        <f>AVERAGE(HAVERD!$AG$215:$AG$221)</f>
        <v>29.285714285714285</v>
      </c>
      <c r="AL27" s="57">
        <f>AVERAGE(HAVERD!$AG$222:$AG$228)</f>
        <v>32.571428571428569</v>
      </c>
      <c r="AM27" s="57">
        <f>AVERAGE(HAVERD!$AG$229:$AG$235)</f>
        <v>32.714285714285715</v>
      </c>
      <c r="AN27" s="57">
        <f>AVERAGE(HAVERD!$AG$236:$AG$242)</f>
        <v>32.714285714285715</v>
      </c>
      <c r="AO27" s="57">
        <f>AVERAGE(HAVERD!$AG$243:$AG$249)</f>
        <v>35.428571428571431</v>
      </c>
      <c r="AP27" s="57">
        <f>AVERAGE(HAVERD!$AG$250:$AG$256)</f>
        <v>38.714285714285715</v>
      </c>
      <c r="AQ27" s="57">
        <f>AVERAGE(HAVERD!$AG$257:$AG$263)</f>
        <v>38.571428571428569</v>
      </c>
      <c r="AR27" s="57">
        <f>AVERAGE(HAVERD!$AG$264:$AG$270)</f>
        <v>38.285714285714285</v>
      </c>
      <c r="AS27" s="57">
        <f>AVERAGE(HAVERD!$AG$271:$AG$277)</f>
        <v>38</v>
      </c>
      <c r="AT27" s="57">
        <f>AVERAGE(HAVERD!$AG$278:$AG$284)</f>
        <v>37</v>
      </c>
      <c r="AU27" s="57">
        <f>AVERAGE(HAVERD!$AG$285:$AG$291)</f>
        <v>36</v>
      </c>
      <c r="AV27" s="57">
        <f>AVERAGE(HAVERD!$AG$292:$AG$298)</f>
        <v>34</v>
      </c>
      <c r="AW27" s="57">
        <f>AVERAGE(HAVERD!$AG$299:$AG$305)</f>
        <v>33.142857142857146</v>
      </c>
      <c r="AX27" s="57">
        <f>AVERAGE(HAVERD!$AG$306:$AG$312)</f>
        <v>33</v>
      </c>
      <c r="AY27" s="57">
        <f>AVERAGE(HAVERD!$AG$313:$AG$319)</f>
        <v>32.714285714285715</v>
      </c>
      <c r="AZ27" s="57">
        <f>AVERAGE(HAVERD!$AG$320:$AG$326)</f>
        <v>23.428571428571427</v>
      </c>
      <c r="BA27" s="57">
        <f>AVERAGE(HAVERD!$AG$327:$AG$333)</f>
        <v>23.714285714285715</v>
      </c>
      <c r="BB27" s="57">
        <f>AVERAGE(HAVERD!$AG$334:$AG$340)</f>
        <v>24.285714285714285</v>
      </c>
      <c r="BC27" s="57">
        <f>AVERAGE(HAVERD!$AG$341:$AG$347)</f>
        <v>27.142857142857142</v>
      </c>
      <c r="BD27" s="57">
        <f>AVERAGE(HAVERD!$AG$348:$AG$354)</f>
        <v>31.714285714285715</v>
      </c>
      <c r="BE27" s="57">
        <f>AVERAGE(HAVERD!$AG$355:$AG$361)</f>
        <v>31.428571428571427</v>
      </c>
      <c r="BF27" s="57">
        <f>AVERAGE(HAVERD!$AG$362:$AG$368)</f>
        <v>23.75</v>
      </c>
      <c r="BG27" s="57" t="e">
        <f>AVERAGE(HAVERD!$AG$369:$AG$375)</f>
        <v>#DIV/0!</v>
      </c>
      <c r="BH27" s="57" t="e">
        <f>AVERAGE(HAVERD!$AG$376:$AG$382)</f>
        <v>#DIV/0!</v>
      </c>
      <c r="BI27" s="57">
        <f>AVERAGE(HAVERD!$AG$383:$AG$389)</f>
        <v>13.6</v>
      </c>
      <c r="BJ27" s="57">
        <f>AVERAGE(HAVERD!$AG$390:$AG$396)</f>
        <v>14.285714285714286</v>
      </c>
      <c r="BK27" s="57">
        <f>AVERAGE(HAVERD!$AG$397:$AG$403)</f>
        <v>14.857142857142858</v>
      </c>
      <c r="BL27" s="57">
        <f>AVERAGE(HAVERD!$AG$404:$AG$410)</f>
        <v>15</v>
      </c>
      <c r="BM27" s="57">
        <f>AVERAGE(HAVERD!$AG$411:$AG$417)</f>
        <v>15.285714285714286</v>
      </c>
      <c r="BN27" s="57">
        <f>AVERAGE(HAVERD!$AG$418:$AG$424)</f>
        <v>15.428571428571429</v>
      </c>
      <c r="BO27" s="57">
        <f>AVERAGE(HAVERD!$AG$425:$AG$431)</f>
        <v>17.142857142857142</v>
      </c>
      <c r="BP27" s="57">
        <f>AVERAGE(HAVERD!$AG$432:$AG$438)</f>
        <v>17.857142857142858</v>
      </c>
      <c r="BQ27" s="57">
        <f>AVERAGE(HAVERD!$AG$439:$AG$445)</f>
        <v>20.571428571428573</v>
      </c>
      <c r="BR27" s="57">
        <f>AVERAGE(HAVERD!$AG$446:$AG$452)</f>
        <v>22.571428571428573</v>
      </c>
      <c r="BS27" s="57">
        <f>AVERAGE(HAVERD!$AG$453:$AG$459)</f>
        <v>24.142857142857142</v>
      </c>
      <c r="BT27" s="57">
        <f>AVERAGE(HAVERD!$AG$460:$AG$466)</f>
        <v>25.571428571428573</v>
      </c>
      <c r="BU27" s="57">
        <f>AVERAGE(HAVERD!$AG$467:$AG$473)</f>
        <v>27</v>
      </c>
      <c r="BV27" s="57">
        <f>AVERAGE(HAVERD!$AG$474:$AG$480)</f>
        <v>32.285714285714285</v>
      </c>
      <c r="BW27" s="57">
        <f>AVERAGE(HAVERD!$AG$481:$AG$487)</f>
        <v>35.714285714285715</v>
      </c>
      <c r="BX27" s="57">
        <f>AVERAGE(HAVERD!$AG$488:$AG$494)</f>
        <v>35.571428571428569</v>
      </c>
      <c r="BY27" s="57">
        <f>AVERAGE(HAVERD!$AG$495:$AG$501)</f>
        <v>39</v>
      </c>
      <c r="BZ27" s="57">
        <f>AVERAGE(HAVERD!$AG$502:$AG$508)</f>
        <v>38.142857142857146</v>
      </c>
      <c r="CA27" s="57">
        <f>AVERAGE(HAVERD!$AG$509:$AG$515)</f>
        <v>40.285714285714285</v>
      </c>
      <c r="CB27" s="57">
        <f>AVERAGE(HAVERD!$AG$516:$AG$522)</f>
        <v>44.142857142857146</v>
      </c>
      <c r="CC27" s="57">
        <f>AVERAGE(HAVERD!$AG$523:$AG$529)</f>
        <v>50.857142857142854</v>
      </c>
      <c r="CD27" s="57">
        <f>AVERAGE(HAVERD!$AG$530:$AG$536)</f>
        <v>47.857142857142854</v>
      </c>
      <c r="CE27" s="57">
        <f>AVERAGE(HAVERD!$AG$537:$AG$543)</f>
        <v>47.714285714285715</v>
      </c>
      <c r="CF27" s="57">
        <f>AVERAGE(HAVERD!$AG$544:$AG$550)</f>
        <v>46.428571428571431</v>
      </c>
      <c r="CG27" s="57">
        <f>AVERAGE(HAVERD!$AG$551:$AG$557)</f>
        <v>48.428571428571431</v>
      </c>
      <c r="CH27" s="57">
        <f>AVERAGE(HAVERD!$AG$558:$AG$564)</f>
        <v>47.285714285714285</v>
      </c>
      <c r="CI27" s="57">
        <f>AVERAGE(HAVERD!$AG$565:$AG$571)</f>
        <v>46</v>
      </c>
      <c r="CJ27" s="57">
        <f>AVERAGE(HAVERD!$AG$572:$AG$578)</f>
        <v>47.857142857142854</v>
      </c>
      <c r="CK27" s="57">
        <f>AVERAGE(HAVERD!$AG$579:$AG$585)</f>
        <v>52</v>
      </c>
      <c r="CL27" s="57">
        <f>AVERAGE(HAVERD!$AG$586:$AG$592)</f>
        <v>54.857142857142854</v>
      </c>
      <c r="CM27" s="57">
        <f>AVERAGE(HAVERD!$AG$593:$AG$599)</f>
        <v>54</v>
      </c>
      <c r="CN27" s="57">
        <f>AVERAGE(HAVERD!$AG$600:$AG$606)</f>
        <v>56.285714285714285</v>
      </c>
      <c r="CO27" s="57">
        <f>AVERAGE(HAVERD!$AG$607:$AG$613)</f>
        <v>59</v>
      </c>
      <c r="CP27" s="57">
        <f>AVERAGE(HAVERD!$AG$614:$AG$620)</f>
        <v>62.428571428571431</v>
      </c>
      <c r="CQ27" s="57">
        <f>AVERAGE(HAVERD!$AG$621:$AG$627)</f>
        <v>61.428571428571431</v>
      </c>
      <c r="CR27" s="57">
        <f>AVERAGE(HAVERD!$AG$628:$AG$634)</f>
        <v>60.428571428571431</v>
      </c>
      <c r="CS27" s="57">
        <f>AVERAGE(HAVERD!$AG$635:$AG$641)</f>
        <v>62.714285714285715</v>
      </c>
      <c r="CT27" s="57">
        <f>AVERAGE(HAVERD!$AG$642:$AG$648)</f>
        <v>65.714285714285708</v>
      </c>
      <c r="CU27" s="57">
        <f>AVERAGE(HAVERD!$AG$649:$AG$655)</f>
        <v>64.142857142857139</v>
      </c>
      <c r="CV27" s="57">
        <f>AVERAGE(HAVERD!$AG$656:$AG$662)</f>
        <v>61.142857142857146</v>
      </c>
      <c r="CW27" s="57">
        <f>AVERAGE(HAVERD!$AG$663:$AG$669)</f>
        <v>63.142857142857146</v>
      </c>
      <c r="CX27" s="57">
        <f>AVERAGE(HAVERD!$AG$670:$AG$676)</f>
        <v>64.571428571428569</v>
      </c>
      <c r="CY27" s="57">
        <f>AVERAGE(HAVERD!$AG$677:$AG$683)</f>
        <v>64.142857142857139</v>
      </c>
      <c r="CZ27" s="57">
        <f>AVERAGE(HAVERD!$AG$684:$AG$690)</f>
        <v>62.285714285714285</v>
      </c>
      <c r="DA27" s="57">
        <f>AVERAGE(HAVERD!$AG$691:$AG$697)</f>
        <v>65.428571428571431</v>
      </c>
      <c r="DB27" s="57">
        <f>AVERAGE(HAVERD!$AG$698:$AG$704)</f>
        <v>67.285714285714292</v>
      </c>
      <c r="DC27" s="57">
        <f>AVERAGE(HAVERD!$AG$705:$AG$711)</f>
        <v>63.714285714285715</v>
      </c>
      <c r="DD27" s="57">
        <f>AVERAGE(HAVERD!$AG$712:$AG$718)</f>
        <v>61</v>
      </c>
      <c r="DE27" s="57">
        <f>AVERAGE(HAVERD!$AG$719:$AG$725)</f>
        <v>56.142857142857146</v>
      </c>
      <c r="DF27" s="57">
        <f>AVERAGE(HAVERD!$AG$726:$AG$732)</f>
        <v>47.6</v>
      </c>
      <c r="DG27" s="57" t="e">
        <f>AVERAGE(HAVERD!$AG$733:$AG$739)</f>
        <v>#DIV/0!</v>
      </c>
      <c r="DH27" s="57" t="e">
        <f>AVERAGE(HAVERD!$AG$740:$AG$746)</f>
        <v>#DIV/0!</v>
      </c>
      <c r="DI27" s="57">
        <f>AVERAGE(HAVERD!$AG$747:$AG$753)</f>
        <v>48.4</v>
      </c>
      <c r="DJ27" s="57">
        <f>AVERAGE(HAVERD!$AG$754:$AG$760)</f>
        <v>54.714285714285715</v>
      </c>
      <c r="DK27" s="57">
        <f>AVERAGE(HAVERD!$AG$761:$AG$767)</f>
        <v>57.285714285714285</v>
      </c>
      <c r="DL27" s="57">
        <f>AVERAGE(HAVERD!$AG$768:$AG$774)</f>
        <v>61.142857142857146</v>
      </c>
      <c r="DM27" s="57">
        <f>AVERAGE(HAVERD!$AG$775:$AG$781)</f>
        <v>64.857142857142861</v>
      </c>
      <c r="DN27" s="57">
        <f>AVERAGE(HAVERD!$AG$782:$AG$788)</f>
        <v>60.428571428571431</v>
      </c>
      <c r="DO27" s="57">
        <f>AVERAGE(HAVERD!$AG$789:$AG$795)</f>
        <v>59.571428571428569</v>
      </c>
      <c r="DP27" s="57">
        <f>AVERAGE(HAVERD!$AG$796:$AG$802)</f>
        <v>66.428571428571431</v>
      </c>
      <c r="DQ27" s="57">
        <f>AVERAGE(HAVERD!$AG$803:$AG$809)</f>
        <v>68.428571428571431</v>
      </c>
      <c r="DR27" s="57">
        <f>AVERAGE(HAVERD!$AG$810:$AG$816)</f>
        <v>69.428571428571431</v>
      </c>
      <c r="DS27" s="57">
        <f>AVERAGE(HAVERD!$AG$817:$AG$823)</f>
        <v>70.714285714285708</v>
      </c>
      <c r="DT27" s="57">
        <f>AVERAGE(HAVERD!$AG$824:$AG$830)</f>
        <v>67.428571428571431</v>
      </c>
      <c r="DU27" s="57">
        <f>AVERAGE(HAVERD!$AG$831:$AG$837)</f>
        <v>66.428571428571431</v>
      </c>
      <c r="DV27" s="57">
        <f>AVERAGE(HAVERD!$AG$838:$AG$844)</f>
        <v>74</v>
      </c>
      <c r="DW27" s="57">
        <f>AVERAGE(HAVERD!$AG$845:$AG$851)</f>
        <v>77.142857142857139</v>
      </c>
      <c r="DX27" s="57">
        <f>AVERAGE(HAVERD!$AG$852:$AG$858)</f>
        <v>73.142857142857139</v>
      </c>
      <c r="DY27" s="57">
        <f>AVERAGE(HAVERD!$AG$859:$AG$865)</f>
        <v>77.142857142857139</v>
      </c>
      <c r="DZ27" s="57">
        <f>AVERAGE(HAVERD!$AG$866:$AG$872)</f>
        <v>74.285714285714292</v>
      </c>
      <c r="EA27" s="57">
        <f>AVERAGE(HAVERD!$AG$873:$AG$879)</f>
        <v>76.571428571428569</v>
      </c>
    </row>
    <row r="28" spans="1:308" x14ac:dyDescent="0.35">
      <c r="A28" t="s">
        <v>948</v>
      </c>
      <c r="O28" s="5"/>
      <c r="P28" s="57">
        <f>AVERAGE(HAVERD!$AF$68:$AF$74)</f>
        <v>90.857142857142861</v>
      </c>
      <c r="Q28" s="57">
        <f>AVERAGE(HAVERD!$AF$75:$AF$81)</f>
        <v>74.142857142857139</v>
      </c>
      <c r="R28" s="57">
        <f>AVERAGE(HAVERD!$AF$82:$AF$88)</f>
        <v>29.714285714285715</v>
      </c>
      <c r="S28" s="57">
        <f>AVERAGE(HAVERD!$AF$89:$AF$95)</f>
        <v>7</v>
      </c>
      <c r="T28" s="57">
        <f>AVERAGE(HAVERD!$AF$96:$AF$102)</f>
        <v>4.7142857142857144</v>
      </c>
      <c r="U28" s="57">
        <f>AVERAGE(HAVERD!$AF$103:$AF$109)</f>
        <v>4</v>
      </c>
      <c r="V28" s="57">
        <f>AVERAGE(HAVERD!$AF$110:$AF$116)</f>
        <v>4.2857142857142856</v>
      </c>
      <c r="W28" s="57">
        <f>AVERAGE(HAVERD!$AF$117:$AF$123)</f>
        <v>4.5714285714285712</v>
      </c>
      <c r="X28" s="57">
        <f>AVERAGE(HAVERD!$AF$124:$AF$130)</f>
        <v>4.7142857142857144</v>
      </c>
      <c r="Y28" s="57">
        <f>AVERAGE(HAVERD!$AF$131:$AF$137)</f>
        <v>5.4285714285714288</v>
      </c>
      <c r="Z28" s="57">
        <f>AVERAGE(HAVERD!$AF$138:$AF$144)</f>
        <v>5.8571428571428568</v>
      </c>
      <c r="AA28" s="57">
        <f>AVERAGE(HAVERD!$AF$145:$AF$151)</f>
        <v>7</v>
      </c>
      <c r="AB28" s="57">
        <f>AVERAGE(HAVERD!$AF$152:$AF$158)</f>
        <v>8.7142857142857135</v>
      </c>
      <c r="AC28" s="57">
        <f>AVERAGE(HAVERD!$AF$159:$AF$165)</f>
        <v>10.142857142857142</v>
      </c>
      <c r="AD28" s="57">
        <f>AVERAGE(HAVERD!$AF$166:$AF$172)</f>
        <v>11.142857142857142</v>
      </c>
      <c r="AE28" s="57">
        <f>AVERAGE(HAVERD!$AF$173:$AF$179)</f>
        <v>13.571428571428571</v>
      </c>
      <c r="AF28" s="57">
        <f>AVERAGE(HAVERD!$AF$180:$AF$186)</f>
        <v>15.428571428571429</v>
      </c>
      <c r="AG28" s="57">
        <f>AVERAGE(HAVERD!$AF$187:$AF$193)</f>
        <v>16.714285714285715</v>
      </c>
      <c r="AH28" s="57">
        <f>AVERAGE(HAVERD!$AF$194:$AF$200)</f>
        <v>20</v>
      </c>
      <c r="AI28" s="57">
        <f>AVERAGE(HAVERD!$AF$201:$AF$207)</f>
        <v>22.285714285714285</v>
      </c>
      <c r="AJ28" s="57">
        <f>AVERAGE(HAVERD!$AF$208:$AF$214)</f>
        <v>24.857142857142858</v>
      </c>
      <c r="AK28" s="57">
        <f>AVERAGE(HAVERD!$AF$215:$AF$221)</f>
        <v>26.428571428571427</v>
      </c>
      <c r="AL28" s="57">
        <f>AVERAGE(HAVERD!$AF$222:$AF$228)</f>
        <v>27.571428571428573</v>
      </c>
      <c r="AM28" s="57">
        <f>AVERAGE(HAVERD!$AF$229:$AF$235)</f>
        <v>28.571428571428573</v>
      </c>
      <c r="AN28" s="57">
        <f>AVERAGE(HAVERD!$AF$236:$AF$242)</f>
        <v>31.285714285714285</v>
      </c>
      <c r="AO28" s="57">
        <f>AVERAGE(HAVERD!$AF$243:$AF$249)</f>
        <v>35.142857142857146</v>
      </c>
      <c r="AP28" s="57">
        <f>AVERAGE(HAVERD!$AF$250:$AF$256)</f>
        <v>37.428571428571431</v>
      </c>
      <c r="AQ28" s="57">
        <f>AVERAGE(HAVERD!$AF$257:$AF$263)</f>
        <v>36</v>
      </c>
      <c r="AR28" s="57">
        <f>AVERAGE(HAVERD!$AF$264:$AF$270)</f>
        <v>36</v>
      </c>
      <c r="AS28" s="57">
        <f>AVERAGE(HAVERD!$AF$271:$AF$277)</f>
        <v>35.714285714285715</v>
      </c>
      <c r="AT28" s="57">
        <f>AVERAGE(HAVERD!$AF$278:$AF$284)</f>
        <v>34.142857142857146</v>
      </c>
      <c r="AU28" s="57">
        <f>AVERAGE(HAVERD!$AF$285:$AF$291)</f>
        <v>35.571428571428569</v>
      </c>
      <c r="AV28" s="57">
        <f>AVERAGE(HAVERD!$AF$292:$AF$298)</f>
        <v>35.142857142857146</v>
      </c>
      <c r="AW28" s="57">
        <f>AVERAGE(HAVERD!$AF$299:$AF$305)</f>
        <v>33.857142857142854</v>
      </c>
      <c r="AX28" s="57">
        <f>AVERAGE(HAVERD!$AF$306:$AF$312)</f>
        <v>34.142857142857146</v>
      </c>
      <c r="AY28" s="57">
        <f>AVERAGE(HAVERD!$AF$313:$AF$319)</f>
        <v>27.571428571428573</v>
      </c>
      <c r="AZ28" s="57">
        <f>AVERAGE(HAVERD!$AF$320:$AF$326)</f>
        <v>21.142857142857142</v>
      </c>
      <c r="BA28" s="57">
        <f>AVERAGE(HAVERD!$AF$327:$AF$333)</f>
        <v>21.571428571428573</v>
      </c>
      <c r="BB28" s="57">
        <f>AVERAGE(HAVERD!$AF$334:$AF$340)</f>
        <v>22</v>
      </c>
      <c r="BC28" s="57">
        <f>AVERAGE(HAVERD!$AF$341:$AF$347)</f>
        <v>32.571428571428569</v>
      </c>
      <c r="BD28" s="57">
        <f>AVERAGE(HAVERD!$AF$348:$AF$354)</f>
        <v>35.857142857142854</v>
      </c>
      <c r="BE28" s="57">
        <f>AVERAGE(HAVERD!$AF$355:$AF$361)</f>
        <v>28.285714285714285</v>
      </c>
      <c r="BF28" s="57">
        <f>AVERAGE(HAVERD!$AF$362:$AF$368)</f>
        <v>16.833333333333332</v>
      </c>
      <c r="BG28" s="57">
        <f>AVERAGE(HAVERD!$AF$369:$AF$375)</f>
        <v>17</v>
      </c>
      <c r="BH28" s="57">
        <f>AVERAGE(HAVERD!$AF$376:$AF$382)</f>
        <v>16.571428571428573</v>
      </c>
      <c r="BI28" s="57">
        <f>AVERAGE(HAVERD!$AF$383:$AF$389)</f>
        <v>15.142857142857142</v>
      </c>
      <c r="BJ28" s="57">
        <f>AVERAGE(HAVERD!$AF$390:$AF$396)</f>
        <v>15.285714285714286</v>
      </c>
      <c r="BK28" s="57">
        <f>AVERAGE(HAVERD!$AF$397:$AF$403)</f>
        <v>16.142857142857142</v>
      </c>
      <c r="BL28" s="57">
        <f>AVERAGE(HAVERD!$AF$404:$AF$410)</f>
        <v>17.428571428571427</v>
      </c>
      <c r="BM28" s="57">
        <f>AVERAGE(HAVERD!$AF$411:$AF$417)</f>
        <v>18.142857142857142</v>
      </c>
      <c r="BN28" s="57">
        <f>AVERAGE(HAVERD!$AF$418:$AF$424)</f>
        <v>19.142857142857142</v>
      </c>
      <c r="BO28" s="57">
        <f>AVERAGE(HAVERD!$AF$425:$AF$431)</f>
        <v>20.142857142857142</v>
      </c>
      <c r="BP28" s="57">
        <f>AVERAGE(HAVERD!$AF$432:$AF$438)</f>
        <v>19.428571428571427</v>
      </c>
      <c r="BQ28" s="57">
        <f>AVERAGE(HAVERD!$AF$439:$AF$445)</f>
        <v>21.857142857142858</v>
      </c>
      <c r="BR28" s="57">
        <f>AVERAGE(HAVERD!$AF$446:$AF$452)</f>
        <v>23.142857142857142</v>
      </c>
      <c r="BS28" s="57">
        <f>AVERAGE(HAVERD!$AF$453:$AF$459)</f>
        <v>23.857142857142858</v>
      </c>
      <c r="BT28" s="57">
        <f>AVERAGE(HAVERD!$AF$460:$AF$466)</f>
        <v>28.285714285714285</v>
      </c>
      <c r="BU28" s="57">
        <f>AVERAGE(HAVERD!$AF$467:$AF$473)</f>
        <v>26.857142857142858</v>
      </c>
      <c r="BV28" s="57">
        <f>AVERAGE(HAVERD!$AF$474:$AF$480)</f>
        <v>37.142857142857146</v>
      </c>
      <c r="BW28" s="57">
        <f>AVERAGE(HAVERD!$AF$481:$AF$487)</f>
        <v>38.285714285714285</v>
      </c>
      <c r="BX28" s="57">
        <f>AVERAGE(HAVERD!$AF$488:$AF$494)</f>
        <v>39</v>
      </c>
      <c r="BY28" s="57">
        <f>AVERAGE(HAVERD!$AF$495:$AF$501)</f>
        <v>41.142857142857146</v>
      </c>
      <c r="BZ28" s="57">
        <f>AVERAGE(HAVERD!$AF$502:$AF$508)</f>
        <v>39.571428571428569</v>
      </c>
      <c r="CA28" s="57">
        <f>AVERAGE(HAVERD!$AF$509:$AF$515)</f>
        <v>46.857142857142854</v>
      </c>
      <c r="CB28" s="57">
        <f>AVERAGE(HAVERD!$AF$516:$AF$522)</f>
        <v>50.428571428571431</v>
      </c>
      <c r="CC28" s="57">
        <f>AVERAGE(HAVERD!$AF$523:$AF$529)</f>
        <v>50.285714285714285</v>
      </c>
      <c r="CD28" s="57">
        <f>AVERAGE(HAVERD!$AF$530:$AF$536)</f>
        <v>49.142857142857146</v>
      </c>
      <c r="CE28" s="57">
        <f>AVERAGE(HAVERD!$AF$537:$AF$543)</f>
        <v>46.714285714285715</v>
      </c>
      <c r="CF28" s="57">
        <f>AVERAGE(HAVERD!$AF$544:$AF$550)</f>
        <v>49.428571428571431</v>
      </c>
      <c r="CG28" s="57">
        <f>AVERAGE(HAVERD!$AF$551:$AF$557)</f>
        <v>43.857142857142854</v>
      </c>
      <c r="CH28" s="57">
        <f>AVERAGE(HAVERD!$AF$558:$AF$564)</f>
        <v>47.857142857142854</v>
      </c>
      <c r="CI28" s="57">
        <f>AVERAGE(HAVERD!$AF$565:$AF$571)</f>
        <v>44.857142857142854</v>
      </c>
      <c r="CJ28" s="57">
        <f>AVERAGE(HAVERD!$AF$572:$AF$578)</f>
        <v>46.285714285714285</v>
      </c>
      <c r="CK28" s="57">
        <f>AVERAGE(HAVERD!$AF$579:$AF$585)</f>
        <v>48</v>
      </c>
      <c r="CL28" s="57">
        <f>AVERAGE(HAVERD!$AF$586:$AF$592)</f>
        <v>49.142857142857146</v>
      </c>
      <c r="CM28" s="57">
        <f>AVERAGE(HAVERD!$AF$593:$AF$599)</f>
        <v>52.142857142857146</v>
      </c>
      <c r="CN28" s="57">
        <f>AVERAGE(HAVERD!$AF$600:$AF$606)</f>
        <v>52.857142857142854</v>
      </c>
      <c r="CO28" s="57">
        <f>AVERAGE(HAVERD!$AF$607:$AF$613)</f>
        <v>57.857142857142854</v>
      </c>
      <c r="CP28" s="57">
        <f>AVERAGE(HAVERD!$AF$614:$AF$620)</f>
        <v>59.857142857142854</v>
      </c>
      <c r="CQ28" s="57">
        <f>AVERAGE(HAVERD!$AF$621:$AF$627)</f>
        <v>59</v>
      </c>
      <c r="CR28" s="57">
        <f>AVERAGE(HAVERD!$AF$628:$AF$634)</f>
        <v>57.571428571428569</v>
      </c>
      <c r="CS28" s="57">
        <f>AVERAGE(HAVERD!$AF$635:$AF$641)</f>
        <v>62.428571428571431</v>
      </c>
      <c r="CT28" s="57">
        <f>AVERAGE(HAVERD!$AF$642:$AF$648)</f>
        <v>64.285714285714292</v>
      </c>
      <c r="CU28" s="57">
        <f>AVERAGE(HAVERD!$AF$649:$AF$655)</f>
        <v>61.142857142857146</v>
      </c>
      <c r="CV28" s="57">
        <f>AVERAGE(HAVERD!$AF$656:$AF$662)</f>
        <v>62.571428571428569</v>
      </c>
      <c r="CW28" s="57">
        <f>AVERAGE(HAVERD!$AF$663:$AF$669)</f>
        <v>62.571428571428569</v>
      </c>
      <c r="CX28" s="57">
        <f>AVERAGE(HAVERD!$AF$670:$AF$676)</f>
        <v>64.857142857142861</v>
      </c>
      <c r="CY28" s="57">
        <f>AVERAGE(HAVERD!$AF$677:$AF$683)</f>
        <v>65.285714285714292</v>
      </c>
      <c r="CZ28" s="57">
        <f>AVERAGE(HAVERD!$AF$684:$AF$690)</f>
        <v>65.142857142857139</v>
      </c>
      <c r="DA28" s="57">
        <f>AVERAGE(HAVERD!$AF$691:$AF$697)</f>
        <v>67.428571428571431</v>
      </c>
      <c r="DB28" s="57">
        <f>AVERAGE(HAVERD!$AF$698:$AF$704)</f>
        <v>64.285714285714292</v>
      </c>
      <c r="DC28" s="57">
        <f>AVERAGE(HAVERD!$AF$705:$AF$711)</f>
        <v>64.285714285714292</v>
      </c>
      <c r="DD28" s="57">
        <f>AVERAGE(HAVERD!$AF$712:$AF$718)</f>
        <v>62.428571428571431</v>
      </c>
      <c r="DE28" s="57">
        <f>AVERAGE(HAVERD!$AF$719:$AF$725)</f>
        <v>47.428571428571431</v>
      </c>
      <c r="DF28" s="57">
        <f>AVERAGE(HAVERD!$AF$726:$AF$732)</f>
        <v>43</v>
      </c>
      <c r="DG28" s="57">
        <f>AVERAGE(HAVERD!$AF$733:$AF$739)</f>
        <v>53.714285714285715</v>
      </c>
      <c r="DH28" s="57">
        <f>AVERAGE(HAVERD!$AF$740:$AF$746)</f>
        <v>46</v>
      </c>
      <c r="DI28" s="57">
        <f>AVERAGE(HAVERD!$AF$747:$AF$753)</f>
        <v>49.428571428571431</v>
      </c>
      <c r="DJ28" s="57">
        <f>AVERAGE(HAVERD!$AF$754:$AF$760)</f>
        <v>53.285714285714285</v>
      </c>
      <c r="DK28" s="57">
        <f>AVERAGE(HAVERD!$AF$761:$AF$767)</f>
        <v>57</v>
      </c>
      <c r="DL28" s="57">
        <f>AVERAGE(HAVERD!$AF$768:$AF$774)</f>
        <v>64</v>
      </c>
      <c r="DM28" s="57">
        <f>AVERAGE(HAVERD!$AF$775:$AF$781)</f>
        <v>67.428571428571431</v>
      </c>
      <c r="DN28" s="57">
        <f>AVERAGE(HAVERD!$AF$782:$AF$788)</f>
        <v>63.142857142857146</v>
      </c>
      <c r="DO28" s="57">
        <f>AVERAGE(HAVERD!$AF$789:$AF$795)</f>
        <v>71.714285714285708</v>
      </c>
      <c r="DP28" s="57">
        <f>AVERAGE(HAVERD!$AF$796:$AF$802)</f>
        <v>45.714285714285715</v>
      </c>
      <c r="DQ28" s="57">
        <f>AVERAGE(HAVERD!$AF$803:$AF$809)</f>
        <v>67.571428571428569</v>
      </c>
      <c r="DR28" s="57">
        <f>AVERAGE(HAVERD!$AF$810:$AF$816)</f>
        <v>66.571428571428569</v>
      </c>
      <c r="DS28" s="57">
        <f>AVERAGE(HAVERD!$AF$817:$AF$823)</f>
        <v>68</v>
      </c>
      <c r="DT28" s="57">
        <f>AVERAGE(HAVERD!$AF$824:$AF$830)</f>
        <v>69.285714285714292</v>
      </c>
      <c r="DU28" s="57">
        <f>AVERAGE(HAVERD!$AF$831:$AF$837)</f>
        <v>68</v>
      </c>
      <c r="DV28" s="57">
        <f>AVERAGE(HAVERD!$AF$838:$AF$844)</f>
        <v>70.142857142857139</v>
      </c>
      <c r="DW28" s="57">
        <f>AVERAGE(HAVERD!$AF$845:$AF$851)</f>
        <v>70.142857142857139</v>
      </c>
      <c r="DX28" s="57">
        <f>AVERAGE(HAVERD!$AF$852:$AF$858)</f>
        <v>70</v>
      </c>
      <c r="DY28" s="57">
        <f>AVERAGE(HAVERD!$AF$859:$AF$865)</f>
        <v>77</v>
      </c>
      <c r="DZ28" s="57">
        <f>AVERAGE(HAVERD!$AF$866:$AF$872)</f>
        <v>73.285714285714292</v>
      </c>
      <c r="EA28" s="57">
        <f>AVERAGE(HAVERD!$AF$873:$AF$879)</f>
        <v>76.285714285714292</v>
      </c>
    </row>
    <row r="29" spans="1:308" x14ac:dyDescent="0.35">
      <c r="A29" t="s">
        <v>949</v>
      </c>
      <c r="K29" cm="1">
        <f t="array" aca="1" ref="K29:KV29" ca="1">TRANSPOSE('Chart Data'!T8:T305)</f>
        <v>765177.57142857148</v>
      </c>
      <c r="L29">
        <f ca="1"/>
        <v>771943.71428571432</v>
      </c>
      <c r="M29">
        <f ca="1"/>
        <v>769381.71428571432</v>
      </c>
      <c r="N29">
        <f ca="1"/>
        <v>748339.28571428568</v>
      </c>
      <c r="O29">
        <f ca="1"/>
        <v>774542.85714285716</v>
      </c>
      <c r="P29">
        <f ca="1"/>
        <v>785404.28571428568</v>
      </c>
      <c r="Q29">
        <f ca="1"/>
        <v>723303.71428571432</v>
      </c>
      <c r="R29">
        <f ca="1"/>
        <v>718370.42857142852</v>
      </c>
      <c r="S29">
        <f ca="1"/>
        <v>621678.71428571432</v>
      </c>
      <c r="T29">
        <f ca="1"/>
        <v>619786.14285714284</v>
      </c>
      <c r="U29">
        <f ca="1"/>
        <v>541064.42857142852</v>
      </c>
      <c r="V29">
        <f ca="1"/>
        <v>538806.28571428568</v>
      </c>
      <c r="W29">
        <f ca="1"/>
        <v>517786.85714285716</v>
      </c>
      <c r="X29">
        <f ca="1"/>
        <v>580511.14285714284</v>
      </c>
      <c r="Y29">
        <f ca="1"/>
        <v>523166</v>
      </c>
      <c r="Z29">
        <f ca="1"/>
        <v>542855.42857142852</v>
      </c>
      <c r="AA29">
        <f ca="1"/>
        <v>498764.57142857142</v>
      </c>
      <c r="AB29">
        <f ca="1"/>
        <v>497004.28571428574</v>
      </c>
      <c r="AC29">
        <f ca="1"/>
        <v>533782</v>
      </c>
      <c r="AD29">
        <f ca="1"/>
        <v>560537.14285714284</v>
      </c>
      <c r="AE29">
        <f ca="1"/>
        <v>554386.28571428568</v>
      </c>
      <c r="AF29">
        <f ca="1"/>
        <v>526178.57142857148</v>
      </c>
      <c r="AG29">
        <f ca="1"/>
        <v>543875.85714285716</v>
      </c>
      <c r="AH29">
        <f ca="1"/>
        <v>566832.14285714284</v>
      </c>
      <c r="AI29">
        <f ca="1"/>
        <v>570939.71428571432</v>
      </c>
      <c r="AJ29">
        <f ca="1"/>
        <v>557444.85714285716</v>
      </c>
      <c r="AK29">
        <f ca="1"/>
        <v>548034.14285714284</v>
      </c>
      <c r="AL29">
        <f ca="1"/>
        <v>574808.14285714284</v>
      </c>
      <c r="AM29">
        <f ca="1"/>
        <v>620472.28571428568</v>
      </c>
      <c r="AN29">
        <f ca="1"/>
        <v>572528</v>
      </c>
      <c r="AO29">
        <f ca="1"/>
        <v>585987.57142857148</v>
      </c>
      <c r="AP29">
        <f ca="1"/>
        <v>584850.57142857148</v>
      </c>
      <c r="AQ29">
        <f ca="1"/>
        <v>590958.42857142852</v>
      </c>
      <c r="AR29">
        <f ca="1"/>
        <v>606019.71428571432</v>
      </c>
      <c r="AS29">
        <f ca="1"/>
        <v>628380.14285714284</v>
      </c>
      <c r="AT29">
        <f ca="1"/>
        <v>677301.85714285716</v>
      </c>
      <c r="AU29">
        <f ca="1"/>
        <v>672842.28571428568</v>
      </c>
      <c r="AV29">
        <f ca="1"/>
        <v>716587.85714285716</v>
      </c>
      <c r="AW29">
        <f ca="1"/>
        <v>689787.71428571432</v>
      </c>
      <c r="AX29">
        <f ca="1"/>
        <v>686064.85714285716</v>
      </c>
      <c r="AY29">
        <f ca="1"/>
        <v>733830.42857142852</v>
      </c>
      <c r="AZ29">
        <f ca="1"/>
        <v>689564.42857142852</v>
      </c>
      <c r="BA29">
        <f ca="1"/>
        <v>699125.28571428568</v>
      </c>
      <c r="BB29">
        <f ca="1"/>
        <v>767976.42857142852</v>
      </c>
      <c r="BC29">
        <f ca="1"/>
        <v>809688.42857142852</v>
      </c>
      <c r="BD29">
        <f ca="1"/>
        <v>824169.85714285716</v>
      </c>
      <c r="BE29">
        <f ca="1"/>
        <v>740998.42857142852</v>
      </c>
      <c r="BF29">
        <f ca="1"/>
        <v>707656.42857142852</v>
      </c>
      <c r="BG29">
        <f ca="1"/>
        <v>762318.28571428568</v>
      </c>
      <c r="BH29">
        <f ca="1"/>
        <v>854562.71428571432</v>
      </c>
      <c r="BI29">
        <f ca="1"/>
        <v>810666.14285714284</v>
      </c>
      <c r="BJ29">
        <f ca="1"/>
        <v>792221.14285714284</v>
      </c>
      <c r="BK29">
        <f ca="1"/>
        <v>803538.14285714284</v>
      </c>
      <c r="BL29">
        <f ca="1"/>
        <v>787181.57142857148</v>
      </c>
      <c r="BM29">
        <f ca="1"/>
        <v>844905.42857142852</v>
      </c>
      <c r="BN29">
        <f ca="1"/>
        <v>716304.42857142852</v>
      </c>
      <c r="BO29">
        <f ca="1"/>
        <v>698734.85714285716</v>
      </c>
      <c r="BP29">
        <f ca="1"/>
        <v>779705.57142857148</v>
      </c>
      <c r="BQ29">
        <f ca="1"/>
        <v>698615.85714285716</v>
      </c>
      <c r="BR29">
        <f ca="1"/>
        <v>720519.57142857148</v>
      </c>
      <c r="BS29">
        <f ca="1"/>
        <v>657891.85714285716</v>
      </c>
      <c r="BT29">
        <f ca="1"/>
        <v>615187.14285714284</v>
      </c>
      <c r="BU29">
        <f ca="1"/>
        <v>670943.85714285716</v>
      </c>
      <c r="BV29">
        <f ca="1"/>
        <v>692759.42857142852</v>
      </c>
      <c r="BW29">
        <f ca="1"/>
        <v>633096.14285714284</v>
      </c>
      <c r="BX29">
        <f ca="1"/>
        <v>666460.57142857148</v>
      </c>
      <c r="BY29">
        <f ca="1"/>
        <v>647194</v>
      </c>
      <c r="BZ29">
        <f ca="1"/>
        <v>645447.57142857148</v>
      </c>
      <c r="CA29">
        <f ca="1"/>
        <v>641323.42857142852</v>
      </c>
      <c r="CB29">
        <f ca="1"/>
        <v>625137.14285714284</v>
      </c>
      <c r="CC29" s="56">
        <f ca="1"/>
        <v>573429.85714285716</v>
      </c>
      <c r="CD29">
        <f ca="1"/>
        <v>582738.42857142852</v>
      </c>
      <c r="CE29" s="56">
        <f ca="1"/>
        <v>609672.71428571432</v>
      </c>
      <c r="CF29">
        <f ca="1"/>
        <v>604180.28571428568</v>
      </c>
      <c r="CG29" s="56">
        <f ca="1"/>
        <v>616552.57142857148</v>
      </c>
      <c r="CH29" s="56">
        <f ca="1"/>
        <v>609663.42857142852</v>
      </c>
      <c r="CI29" s="56">
        <f ca="1"/>
        <v>594367.14285714284</v>
      </c>
      <c r="CJ29" s="56">
        <f ca="1"/>
        <v>611008</v>
      </c>
      <c r="CK29" s="56">
        <f ca="1"/>
        <v>585652.14285714284</v>
      </c>
      <c r="CL29">
        <f ca="1"/>
        <v>573346.14285714284</v>
      </c>
      <c r="CM29" s="56">
        <f ca="1"/>
        <v>579864.28571428568</v>
      </c>
      <c r="CN29" s="56">
        <f ca="1"/>
        <v>615515.42857142852</v>
      </c>
      <c r="CO29">
        <f ca="1"/>
        <v>608589.14285714284</v>
      </c>
      <c r="CP29" s="56">
        <f ca="1"/>
        <v>614938.71428571432</v>
      </c>
      <c r="CQ29" s="56">
        <f ca="1"/>
        <v>631418</v>
      </c>
      <c r="CR29" s="56">
        <f ca="1"/>
        <v>632341.57142857148</v>
      </c>
      <c r="CS29">
        <f ca="1"/>
        <v>607000</v>
      </c>
      <c r="CT29" s="56">
        <f ca="1"/>
        <v>617142.42857142852</v>
      </c>
      <c r="CU29">
        <f ca="1"/>
        <v>650823.57142857148</v>
      </c>
      <c r="CV29" s="65">
        <f ca="1"/>
        <v>672372.14285714284</v>
      </c>
      <c r="CW29" s="65">
        <f ca="1"/>
        <v>663575.85714285716</v>
      </c>
      <c r="CX29" s="66">
        <f ca="1"/>
        <v>659456.42857142852</v>
      </c>
      <c r="CY29" s="66">
        <f ca="1"/>
        <v>717373.71428571432</v>
      </c>
      <c r="CZ29" s="66">
        <f ca="1"/>
        <v>725268.57142857148</v>
      </c>
      <c r="DA29" s="66">
        <f ca="1"/>
        <v>725090.57142857148</v>
      </c>
      <c r="DB29" s="66">
        <f ca="1"/>
        <v>791317.85714285716</v>
      </c>
      <c r="DC29" s="66">
        <f ca="1"/>
        <v>798293.28571428568</v>
      </c>
      <c r="DD29" s="66">
        <f ca="1"/>
        <v>807441.14285714284</v>
      </c>
      <c r="DE29" s="66">
        <f ca="1"/>
        <v>786114.14285714284</v>
      </c>
      <c r="DF29" s="73">
        <f ca="1"/>
        <v>762243.28571428568</v>
      </c>
      <c r="DG29" s="73">
        <f ca="1"/>
        <v>639667.57142857148</v>
      </c>
      <c r="DH29" s="73">
        <f ca="1"/>
        <v>770078</v>
      </c>
      <c r="DI29" s="73">
        <f ca="1"/>
        <v>816598.14285714284</v>
      </c>
      <c r="DJ29" s="73">
        <f ca="1"/>
        <v>822729.14285714284</v>
      </c>
      <c r="DK29" s="73">
        <f ca="1"/>
        <v>789459.28571428568</v>
      </c>
      <c r="DL29" s="73">
        <f ca="1"/>
        <v>731894</v>
      </c>
      <c r="DM29" s="73">
        <f ca="1"/>
        <v>747415.14285714284</v>
      </c>
      <c r="DN29" s="73">
        <f ca="1"/>
        <v>726178</v>
      </c>
      <c r="DO29" s="73">
        <f ca="1"/>
        <v>706774.57142857148</v>
      </c>
      <c r="DP29" s="73">
        <f ca="1"/>
        <v>759506.85714285716</v>
      </c>
      <c r="DQ29" s="73">
        <f ca="1"/>
        <v>694214.57142857148</v>
      </c>
      <c r="DR29" s="73">
        <f ca="1"/>
        <v>684504.57142857148</v>
      </c>
      <c r="DS29" s="73">
        <f ca="1"/>
        <v>654178.42857142852</v>
      </c>
      <c r="DT29" s="73">
        <f ca="1"/>
        <v>705926.42857142852</v>
      </c>
      <c r="DU29" s="73">
        <f ca="1"/>
        <v>651333.42857142852</v>
      </c>
      <c r="DV29" s="73">
        <f ca="1"/>
        <v>604645.42857142852</v>
      </c>
      <c r="DW29" s="73">
        <f ca="1"/>
        <v>569672</v>
      </c>
      <c r="DX29" s="73">
        <f ca="1"/>
        <v>637950.42857142852</v>
      </c>
      <c r="DY29" s="73">
        <f ca="1"/>
        <v>600080.42857142852</v>
      </c>
      <c r="DZ29" s="73">
        <f ca="1"/>
        <v>556085.57142857148</v>
      </c>
      <c r="EA29" s="73">
        <f ca="1"/>
        <v>566088.42857142852</v>
      </c>
      <c r="EB29">
        <f ca="1"/>
        <v>556148.85714285716</v>
      </c>
      <c r="EC29">
        <f ca="1"/>
        <v>551237.71428571432</v>
      </c>
      <c r="ED29">
        <f ca="1"/>
        <v>549386.57142857148</v>
      </c>
      <c r="EE29">
        <f ca="1"/>
        <v>560915.28571428568</v>
      </c>
      <c r="EF29">
        <f ca="1"/>
        <v>538624.57142857148</v>
      </c>
      <c r="EG29">
        <f ca="1"/>
        <v>546388</v>
      </c>
      <c r="EH29">
        <f ca="1"/>
        <v>556409.42857142852</v>
      </c>
      <c r="EI29">
        <f ca="1"/>
        <v>568372.42857142852</v>
      </c>
      <c r="EJ29">
        <f ca="1"/>
        <v>579154</v>
      </c>
      <c r="EK29">
        <f ca="1"/>
        <v>558195.28571428568</v>
      </c>
      <c r="EL29">
        <f ca="1"/>
        <v>533358.28571428568</v>
      </c>
      <c r="EM29">
        <f ca="1"/>
        <v>576962</v>
      </c>
      <c r="EN29">
        <f ca="1"/>
        <v>564841.85714285716</v>
      </c>
      <c r="EO29">
        <f ca="1"/>
        <v>559931.14285714284</v>
      </c>
      <c r="EP29">
        <f ca="1"/>
        <v>564779.14285714284</v>
      </c>
      <c r="EQ29">
        <f ca="1"/>
        <v>581044.71428571432</v>
      </c>
      <c r="ER29">
        <f ca="1"/>
        <v>566416.85714285716</v>
      </c>
      <c r="ES29">
        <f ca="1"/>
        <v>580478.28571428568</v>
      </c>
      <c r="ET29">
        <f ca="1"/>
        <v>589531.14285714284</v>
      </c>
      <c r="EU29">
        <f ca="1"/>
        <v>577440</v>
      </c>
      <c r="EV29">
        <f ca="1"/>
        <v>605148.28571428568</v>
      </c>
      <c r="EW29">
        <f ca="1"/>
        <v>616041.57142857148</v>
      </c>
      <c r="EX29">
        <f ca="1"/>
        <v>599638.71428571432</v>
      </c>
      <c r="EY29">
        <f ca="1"/>
        <v>642362</v>
      </c>
      <c r="EZ29">
        <f ca="1"/>
        <v>639871.28571428568</v>
      </c>
      <c r="FA29">
        <f ca="1"/>
        <v>692395.71428571432</v>
      </c>
      <c r="FB29">
        <f ca="1"/>
        <v>694846.28571428568</v>
      </c>
      <c r="FC29">
        <f ca="1"/>
        <v>757841.85714285716</v>
      </c>
      <c r="FD29">
        <f ca="1"/>
        <v>840171</v>
      </c>
      <c r="FE29">
        <f ca="1"/>
        <v>809965.71428571432</v>
      </c>
      <c r="FF29">
        <f ca="1"/>
        <v>646198.85714285716</v>
      </c>
      <c r="FG29">
        <f ca="1"/>
        <v>638228</v>
      </c>
      <c r="FH29">
        <f ca="1"/>
        <v>687425</v>
      </c>
      <c r="FI29">
        <f ca="1"/>
        <v>743866.42857142852</v>
      </c>
      <c r="FJ29">
        <f ca="1"/>
        <v>809484.42857142852</v>
      </c>
      <c r="FK29">
        <f ca="1"/>
        <v>744657.28571428568</v>
      </c>
      <c r="FL29">
        <f ca="1"/>
        <v>723266.42857142852</v>
      </c>
      <c r="FM29">
        <f ca="1"/>
        <v>718630.42857142852</v>
      </c>
      <c r="FN29">
        <f ca="1"/>
        <v>667665.28571428568</v>
      </c>
      <c r="FO29">
        <f ca="1"/>
        <v>726645.28571428568</v>
      </c>
      <c r="FP29">
        <f ca="1"/>
        <v>761162.42857142852</v>
      </c>
      <c r="FQ29">
        <f ca="1"/>
        <v>720999.14285714284</v>
      </c>
      <c r="FR29">
        <f ca="1"/>
        <v>652150.85714285716</v>
      </c>
      <c r="FS29">
        <f ca="1"/>
        <v>645750.14285714284</v>
      </c>
      <c r="FT29">
        <f ca="1"/>
        <v>639644.42857142852</v>
      </c>
      <c r="FU29">
        <f ca="1"/>
        <v>570954.42857142852</v>
      </c>
      <c r="FV29">
        <f ca="1"/>
        <v>623838.85714285716</v>
      </c>
      <c r="FW29">
        <f ca="1"/>
        <v>627529.14285714284</v>
      </c>
      <c r="FX29">
        <f ca="1"/>
        <v>599413.85714285716</v>
      </c>
      <c r="FY29">
        <f ca="1"/>
        <v>574021</v>
      </c>
      <c r="FZ29">
        <f ca="1"/>
        <v>566540.85714285716</v>
      </c>
      <c r="GA29">
        <f ca="1"/>
        <v>539375.14285714284</v>
      </c>
      <c r="GB29">
        <f ca="1"/>
        <v>508924</v>
      </c>
      <c r="GC29">
        <f ca="1"/>
        <v>519397.85714285716</v>
      </c>
      <c r="GD29">
        <f ca="1"/>
        <v>528904.57142857148</v>
      </c>
      <c r="GE29">
        <f ca="1"/>
        <v>550183.85714285716</v>
      </c>
      <c r="GF29">
        <f ca="1"/>
        <v>547459.42857142852</v>
      </c>
      <c r="GG29">
        <f ca="1"/>
        <v>518147.28571428574</v>
      </c>
      <c r="GH29">
        <f ca="1"/>
        <v>529736.28571428568</v>
      </c>
      <c r="GI29">
        <f ca="1"/>
        <v>528786.71428571432</v>
      </c>
      <c r="GJ29">
        <f ca="1"/>
        <v>536689.71428571432</v>
      </c>
      <c r="GK29">
        <f ca="1"/>
        <v>525328.57142857148</v>
      </c>
      <c r="GL29">
        <f ca="1"/>
        <v>529380.28571428568</v>
      </c>
      <c r="GM29">
        <f ca="1"/>
        <v>533994.85714285716</v>
      </c>
      <c r="GN29">
        <f ca="1"/>
        <v>525681.28571428568</v>
      </c>
      <c r="GO29">
        <f ca="1"/>
        <v>536002.28571428568</v>
      </c>
      <c r="GP29">
        <f ca="1"/>
        <v>565785.71428571432</v>
      </c>
      <c r="GQ29">
        <f ca="1"/>
        <v>596209.14285714284</v>
      </c>
      <c r="GR29">
        <f ca="1"/>
        <v>570169.85714285716</v>
      </c>
      <c r="GS29">
        <f ca="1"/>
        <v>564096.57142857148</v>
      </c>
      <c r="GT29">
        <f ca="1"/>
        <v>571876.42857142852</v>
      </c>
      <c r="GU29">
        <f ca="1"/>
        <v>571454.71428571432</v>
      </c>
      <c r="GV29">
        <f ca="1"/>
        <v>613798.28571428568</v>
      </c>
      <c r="GW29">
        <f ca="1"/>
        <v>636841.28571428568</v>
      </c>
      <c r="GX29">
        <f ca="1"/>
        <v>655871.57142857148</v>
      </c>
      <c r="GY29">
        <f ca="1"/>
        <v>678444.28571428568</v>
      </c>
      <c r="GZ29">
        <f ca="1"/>
        <v>700350.85714285716</v>
      </c>
      <c r="HA29">
        <f ca="1"/>
        <v>700864.42857142852</v>
      </c>
      <c r="HB29">
        <f ca="1"/>
        <v>747180.57142857148</v>
      </c>
      <c r="HC29">
        <f ca="1"/>
        <v>833408.85714285716</v>
      </c>
      <c r="HD29">
        <f ca="1"/>
        <v>754320.28571428568</v>
      </c>
      <c r="HE29">
        <f ca="1"/>
        <v>715382.42857142852</v>
      </c>
      <c r="HF29">
        <f ca="1"/>
        <v>593198.14285714284</v>
      </c>
      <c r="HG29">
        <f ca="1"/>
        <v>645399.71428571432</v>
      </c>
      <c r="HH29">
        <f ca="1"/>
        <v>783672.71428571432</v>
      </c>
      <c r="HI29">
        <f ca="1"/>
        <v>820117.85714285716</v>
      </c>
      <c r="HJ29">
        <f ca="1"/>
        <v>757377</v>
      </c>
      <c r="HK29">
        <f ca="1"/>
        <v>717882.71428571432</v>
      </c>
      <c r="HL29">
        <f ca="1"/>
        <v>691695.14285714284</v>
      </c>
      <c r="HM29">
        <f ca="1"/>
        <v>726280.42857142852</v>
      </c>
      <c r="HN29">
        <f ca="1"/>
        <v>672047.42857142852</v>
      </c>
      <c r="HO29">
        <f ca="1"/>
        <v>731081.42857142852</v>
      </c>
      <c r="HP29">
        <f ca="1"/>
        <v>730155.42857142852</v>
      </c>
      <c r="HQ29">
        <f ca="1"/>
        <v>699500.28571428568</v>
      </c>
      <c r="HR29">
        <f ca="1"/>
        <v>656200.85714285716</v>
      </c>
      <c r="HS29">
        <f ca="1"/>
        <v>635425</v>
      </c>
      <c r="HT29">
        <f ca="1"/>
        <v>604452.42857142852</v>
      </c>
      <c r="HU29">
        <f ca="1"/>
        <v>593794.42857142852</v>
      </c>
      <c r="HV29">
        <f ca="1"/>
        <v>573249.85714285716</v>
      </c>
      <c r="HW29">
        <f ca="1"/>
        <v>626870</v>
      </c>
      <c r="HX29">
        <f ca="1"/>
        <v>619481.28571428568</v>
      </c>
      <c r="HY29">
        <f ca="1"/>
        <v>572889</v>
      </c>
      <c r="HZ29">
        <f ca="1"/>
        <v>541670.57142857148</v>
      </c>
      <c r="IA29">
        <f ca="1"/>
        <v>560126.42857142852</v>
      </c>
      <c r="IB29">
        <f ca="1"/>
        <v>537120</v>
      </c>
      <c r="IC29">
        <f ca="1"/>
        <v>526987.42857142852</v>
      </c>
      <c r="ID29">
        <f ca="1"/>
        <v>534422.28571428568</v>
      </c>
      <c r="IE29">
        <f ca="1"/>
        <v>544096.85714285716</v>
      </c>
      <c r="IF29">
        <f ca="1"/>
        <v>540069.14285714284</v>
      </c>
      <c r="IG29">
        <f ca="1"/>
        <v>528894.28571428568</v>
      </c>
      <c r="IH29">
        <f ca="1"/>
        <v>537694.85714285716</v>
      </c>
      <c r="II29">
        <f ca="1"/>
        <v>561176.71428571432</v>
      </c>
      <c r="IJ29">
        <f ca="1"/>
        <v>550562.28571428568</v>
      </c>
      <c r="IK29">
        <f ca="1"/>
        <v>532686.42857142852</v>
      </c>
      <c r="IL29">
        <f ca="1"/>
        <v>532135</v>
      </c>
      <c r="IM29">
        <f ca="1"/>
        <v>525284.57142857148</v>
      </c>
      <c r="IN29">
        <f ca="1"/>
        <v>515236.71428571426</v>
      </c>
      <c r="IO29">
        <f ca="1"/>
        <v>507167.85714285716</v>
      </c>
      <c r="IP29">
        <f ca="1"/>
        <v>562647.57142857148</v>
      </c>
      <c r="IQ29">
        <f ca="1"/>
        <v>571361.28571428568</v>
      </c>
      <c r="IR29">
        <f ca="1"/>
        <v>562715</v>
      </c>
      <c r="IS29">
        <f ca="1"/>
        <v>600665.57142857148</v>
      </c>
      <c r="IT29">
        <f ca="1"/>
        <v>616226</v>
      </c>
      <c r="IU29">
        <f ca="1"/>
        <v>620798.42857142852</v>
      </c>
      <c r="IV29">
        <f ca="1"/>
        <v>659948</v>
      </c>
      <c r="IW29">
        <f ca="1"/>
        <v>622708.42857142852</v>
      </c>
      <c r="IX29">
        <f ca="1"/>
        <v>656218.14285714284</v>
      </c>
      <c r="IY29">
        <f ca="1"/>
        <v>695031.85714285716</v>
      </c>
      <c r="IZ29">
        <f ca="1"/>
        <v>718004.57142857148</v>
      </c>
      <c r="JA29">
        <f ca="1"/>
        <v>747090.42857142852</v>
      </c>
      <c r="JB29">
        <f ca="1"/>
        <v>754816.85714285716</v>
      </c>
      <c r="JC29">
        <f ca="1"/>
        <v>748449.28571428568</v>
      </c>
      <c r="JD29">
        <f ca="1"/>
        <v>756126.14285714284</v>
      </c>
      <c r="JE29">
        <f ca="1"/>
        <v>742706.57142857148</v>
      </c>
      <c r="JF29">
        <f ca="1"/>
        <v>678753.85714285716</v>
      </c>
      <c r="JG29">
        <f ca="1"/>
        <v>634879.42857142852</v>
      </c>
      <c r="JH29">
        <f ca="1"/>
        <v>801174.28571428568</v>
      </c>
      <c r="JI29">
        <f ca="1"/>
        <v>840091.42857142852</v>
      </c>
      <c r="JJ29">
        <f ca="1"/>
        <v>815433.14285714284</v>
      </c>
      <c r="JK29">
        <f ca="1"/>
        <v>758542.14285714284</v>
      </c>
      <c r="JL29">
        <f ca="1"/>
        <v>758905.42857142852</v>
      </c>
      <c r="JM29">
        <f ca="1"/>
        <v>805603.85714285716</v>
      </c>
      <c r="JN29">
        <f ca="1"/>
        <v>799504</v>
      </c>
      <c r="JO29">
        <f ca="1"/>
        <v>683934</v>
      </c>
      <c r="JP29">
        <f ca="1"/>
        <v>695072.85714285716</v>
      </c>
      <c r="JQ29">
        <f ca="1"/>
        <v>657652.28571428568</v>
      </c>
      <c r="JR29">
        <f ca="1"/>
        <v>711703.14285714284</v>
      </c>
      <c r="JS29">
        <f ca="1"/>
        <v>644118.71428571432</v>
      </c>
      <c r="JT29">
        <f ca="1"/>
        <v>573974.28571428568</v>
      </c>
      <c r="JU29">
        <f ca="1"/>
        <v>569170.42857142852</v>
      </c>
      <c r="JV29">
        <f ca="1"/>
        <v>577963</v>
      </c>
      <c r="JW29">
        <f ca="1"/>
        <v>560760</v>
      </c>
      <c r="JX29">
        <f ca="1"/>
        <v>553966.14285714284</v>
      </c>
      <c r="JY29">
        <f ca="1"/>
        <v>534385.42857142852</v>
      </c>
      <c r="JZ29">
        <f ca="1"/>
        <v>525375.71428571432</v>
      </c>
      <c r="KA29">
        <f ca="1"/>
        <v>524818.85714285716</v>
      </c>
      <c r="KB29">
        <f ca="1"/>
        <v>506552.28571428574</v>
      </c>
      <c r="KC29">
        <f ca="1"/>
        <v>498492.14285714284</v>
      </c>
      <c r="KD29">
        <f ca="1"/>
        <v>535251.28571428568</v>
      </c>
      <c r="KE29">
        <f ca="1"/>
        <v>521378</v>
      </c>
      <c r="KF29">
        <f ca="1"/>
        <v>537482.57142857148</v>
      </c>
      <c r="KG29">
        <f ca="1"/>
        <v>542973.42857142852</v>
      </c>
      <c r="KH29">
        <f ca="1"/>
        <v>513548.57142857142</v>
      </c>
      <c r="KI29">
        <f ca="1"/>
        <v>541359.71428571432</v>
      </c>
      <c r="KJ29">
        <f ca="1"/>
        <v>566720</v>
      </c>
      <c r="KK29">
        <f ca="1"/>
        <v>537648</v>
      </c>
      <c r="KL29">
        <f ca="1"/>
        <v>509669.71428571426</v>
      </c>
      <c r="KM29">
        <f ca="1"/>
        <v>523855.42857142858</v>
      </c>
      <c r="KN29">
        <f ca="1"/>
        <v>550025.57142857148</v>
      </c>
      <c r="KO29">
        <f ca="1"/>
        <v>524161.85714285716</v>
      </c>
      <c r="KP29">
        <f ca="1"/>
        <v>533861.71428571432</v>
      </c>
      <c r="KQ29">
        <f ca="1"/>
        <v>544598.14285714284</v>
      </c>
      <c r="KR29">
        <f ca="1"/>
        <v>548652.42857142852</v>
      </c>
      <c r="KS29">
        <f ca="1"/>
        <v>581650.42857142852</v>
      </c>
      <c r="KT29">
        <f ca="1"/>
        <v>602055</v>
      </c>
      <c r="KU29">
        <f ca="1"/>
        <v>584797.28571428568</v>
      </c>
      <c r="KV29">
        <f ca="1"/>
        <v>653340</v>
      </c>
    </row>
    <row r="30" spans="1:308" x14ac:dyDescent="0.35">
      <c r="A30" t="s">
        <v>750</v>
      </c>
      <c r="P30" s="57">
        <f>AVERAGE(HAVERD!$AK$68:$AK$74)</f>
        <v>105.65799999999999</v>
      </c>
      <c r="Q30" s="57">
        <f>AVERAGE(HAVERD!$AK$75:$AK$81)</f>
        <v>103.53400000000002</v>
      </c>
      <c r="R30" s="57">
        <f>AVERAGE(HAVERD!$AK$82:$AK$88)</f>
        <v>99.281999999999996</v>
      </c>
      <c r="S30" s="57">
        <f>AVERAGE(HAVERD!$AK$89:$AK$95)</f>
        <v>70.864000000000004</v>
      </c>
      <c r="T30" s="57">
        <f>AVERAGE(HAVERD!$AK$96:$AK$102)</f>
        <v>51.516000000000005</v>
      </c>
      <c r="U30" s="57">
        <f>AVERAGE(HAVERD!$AK$103:$AK$109)</f>
        <v>55.047499999999999</v>
      </c>
      <c r="V30" s="57">
        <f>AVERAGE(HAVERD!$AK$110:$AK$116)</f>
        <v>52.977499999999999</v>
      </c>
      <c r="W30" s="57">
        <f>AVERAGE(HAVERD!$AK$117:$AK$123)</f>
        <v>56.666000000000011</v>
      </c>
      <c r="X30" s="57">
        <f>AVERAGE(HAVERD!$AK$124:$AK$130)</f>
        <v>61.503999999999998</v>
      </c>
      <c r="Y30" s="57">
        <f>AVERAGE(HAVERD!$AK$131:$AK$137)</f>
        <v>65.185000000000002</v>
      </c>
      <c r="Z30" s="57">
        <f>AVERAGE(HAVERD!$AK$138:$AK$144)</f>
        <v>63.728000000000009</v>
      </c>
      <c r="AA30" s="57">
        <f>AVERAGE(HAVERD!$AK$145:$AK$151)</f>
        <v>66.852000000000004</v>
      </c>
      <c r="AB30" s="57">
        <f>AVERAGE(HAVERD!$AK$152:$AK$158)</f>
        <v>70.237500000000011</v>
      </c>
      <c r="AC30" s="57">
        <f>AVERAGE(HAVERD!$AK$159:$AK$165)</f>
        <v>74.97</v>
      </c>
      <c r="AD30" s="57">
        <f>AVERAGE(HAVERD!$AK$166:$AK$172)</f>
        <v>76.424000000000007</v>
      </c>
      <c r="AE30" s="57">
        <f>AVERAGE(HAVERD!$AK$173:$AK$179)</f>
        <v>77.015999999999991</v>
      </c>
      <c r="AF30" s="57">
        <f>AVERAGE(HAVERD!$AK$180:$AK$186)</f>
        <v>82.460000000000008</v>
      </c>
      <c r="AG30" s="57">
        <f>AVERAGE(HAVERD!$AK$187:$AK$193)</f>
        <v>87.487999999999985</v>
      </c>
      <c r="AH30" s="57">
        <f>AVERAGE(HAVERD!$AK$194:$AK$200)</f>
        <v>86.89</v>
      </c>
      <c r="AI30" s="57">
        <f>AVERAGE(HAVERD!$AK$201:$AK$207)</f>
        <v>84.171999999999997</v>
      </c>
      <c r="AJ30" s="57">
        <f>AVERAGE(HAVERD!$AK$208:$AK$214)</f>
        <v>81.272000000000006</v>
      </c>
      <c r="AK30" s="57">
        <f>AVERAGE(HAVERD!$AK$215:$AK$221)</f>
        <v>84.796000000000006</v>
      </c>
      <c r="AL30" s="57">
        <f>AVERAGE(HAVERD!$AK$222:$AK$228)</f>
        <v>90.268000000000001</v>
      </c>
      <c r="AM30" s="57">
        <f>AVERAGE(HAVERD!$AK$229:$AK$235)</f>
        <v>86.296000000000006</v>
      </c>
      <c r="AN30" s="57">
        <f>AVERAGE(HAVERD!$AK$236:$AK$242)</f>
        <v>86.794000000000011</v>
      </c>
      <c r="AO30" s="57">
        <f>AVERAGE(HAVERD!$AK$243:$AK$249)</f>
        <v>89.018000000000001</v>
      </c>
      <c r="AP30" s="57">
        <f>AVERAGE(HAVERD!$AK$250:$AK$256)</f>
        <v>97.387499999999989</v>
      </c>
      <c r="AQ30" s="57">
        <f>AVERAGE(HAVERD!$AK$257:$AK$263)</f>
        <v>91.282000000000011</v>
      </c>
      <c r="AR30" s="57">
        <f>AVERAGE(HAVERD!$AK$264:$AK$270)</f>
        <v>87.89</v>
      </c>
      <c r="AS30" s="57">
        <f>AVERAGE(HAVERD!$AK$271:$AK$277)</f>
        <v>88.10799999999999</v>
      </c>
      <c r="AT30" s="57">
        <f>AVERAGE(HAVERD!$AK$278:$AK$284)</f>
        <v>90.945999999999998</v>
      </c>
      <c r="AU30" s="57">
        <f>AVERAGE(HAVERD!$AK$285:$AK$291)</f>
        <v>92.399999999999991</v>
      </c>
      <c r="AV30" s="57">
        <f>AVERAGE(HAVERD!$AK$292:$AK$298)</f>
        <v>88.967999999999989</v>
      </c>
      <c r="AW30" s="57">
        <f>AVERAGE(HAVERD!$AK$299:$AK$305)</f>
        <v>87.888000000000005</v>
      </c>
      <c r="AX30" s="57">
        <f>AVERAGE(HAVERD!$AK$306:$AK$312)</f>
        <v>90.74</v>
      </c>
      <c r="AY30" s="57">
        <f>AVERAGE(HAVERD!$AK$313:$AK$319)</f>
        <v>101.956</v>
      </c>
      <c r="AZ30" s="57">
        <f>AVERAGE(HAVERD!$AK$320:$AK$326)</f>
        <v>78.665999999999983</v>
      </c>
      <c r="BA30" s="57">
        <f>AVERAGE(HAVERD!$AK$327:$AK$333)</f>
        <v>77.63</v>
      </c>
      <c r="BB30" s="57">
        <f>AVERAGE(HAVERD!$AK$334:$AK$340)</f>
        <v>83.39200000000001</v>
      </c>
      <c r="BC30" s="57">
        <f>AVERAGE(HAVERD!$AK$341:$AK$347)</f>
        <v>98.006</v>
      </c>
      <c r="BD30" s="57">
        <f>AVERAGE(HAVERD!$AK$348:$AK$354)</f>
        <v>111.378</v>
      </c>
      <c r="BE30" s="57">
        <f>AVERAGE(HAVERD!$AK$355:$AK$361)</f>
        <v>111.41</v>
      </c>
      <c r="BF30" s="57">
        <f>AVERAGE(HAVERD!$AK$362:$AK$368)</f>
        <v>115.09</v>
      </c>
      <c r="BG30" s="57">
        <f>AVERAGE(HAVERD!$AK$369:$AK$375)</f>
        <v>67.316666666666677</v>
      </c>
      <c r="BH30" s="57">
        <f>AVERAGE(HAVERD!$AK$376:$AK$382)</f>
        <v>65.597999999999999</v>
      </c>
      <c r="BI30" s="57">
        <f>AVERAGE(HAVERD!$AK$383:$AK$389)</f>
        <v>65.681999999999988</v>
      </c>
      <c r="BJ30" s="57">
        <f>AVERAGE(HAVERD!$AK$390:$AK$396)</f>
        <v>64.955999999999989</v>
      </c>
      <c r="BK30" s="57">
        <f>AVERAGE(HAVERD!$AK$397:$AK$403)</f>
        <v>66.953999999999994</v>
      </c>
      <c r="BL30" s="57">
        <f>AVERAGE(HAVERD!$AK$404:$AK$410)</f>
        <v>74.844000000000008</v>
      </c>
      <c r="BM30" s="57">
        <f>AVERAGE(HAVERD!$AK$411:$AK$417)</f>
        <v>73.109999999999985</v>
      </c>
      <c r="BN30" s="57">
        <f>AVERAGE(HAVERD!$AK$418:$AK$424)</f>
        <v>74.722000000000008</v>
      </c>
      <c r="BO30" s="57">
        <f>AVERAGE(HAVERD!$AK$425:$AK$431)</f>
        <v>72.710000000000008</v>
      </c>
      <c r="BP30" s="57">
        <f>AVERAGE(HAVERD!$AK$432:$AK$438)</f>
        <v>81.47</v>
      </c>
      <c r="BQ30" s="57">
        <f>AVERAGE(HAVERD!$AK$439:$AK$445)</f>
        <v>79.873999999999995</v>
      </c>
      <c r="BR30" s="57">
        <f>AVERAGE(HAVERD!$AK$446:$AK$452)</f>
        <v>80.736000000000004</v>
      </c>
      <c r="BS30" s="57">
        <f>AVERAGE(HAVERD!$AK$453:$AK$459)</f>
        <v>78.104000000000013</v>
      </c>
      <c r="BT30" s="57">
        <f>AVERAGE(HAVERD!$AK$460:$AK$466)</f>
        <v>85.327500000000001</v>
      </c>
      <c r="BU30" s="57">
        <f>AVERAGE(HAVERD!$AK$467:$AK$473)</f>
        <v>83.602500000000006</v>
      </c>
      <c r="BV30" s="57">
        <f>AVERAGE(HAVERD!$AK$474:$AK$480)</f>
        <v>89.42</v>
      </c>
      <c r="BW30" s="57">
        <f>AVERAGE(HAVERD!$AK$481:$AK$487)</f>
        <v>99.38</v>
      </c>
      <c r="BX30" s="57">
        <f>AVERAGE(HAVERD!$AK$488:$AK$494)</f>
        <v>98.588000000000008</v>
      </c>
      <c r="BY30" s="57">
        <f>AVERAGE(HAVERD!$AK$495:$AK$501)</f>
        <v>104.94750000000001</v>
      </c>
      <c r="BZ30" s="57">
        <f>AVERAGE(HAVERD!$AK$502:$AK$508)</f>
        <v>99.427999999999983</v>
      </c>
      <c r="CA30" s="57">
        <f>AVERAGE(HAVERD!$AK$509:$AK$515)</f>
        <v>95.820000000000007</v>
      </c>
      <c r="CB30" s="57">
        <f>AVERAGE(HAVERD!$AK$516:$AK$522)</f>
        <v>95.37</v>
      </c>
      <c r="CC30" s="57">
        <f>AVERAGE(HAVERD!$AK$523:$AK$529)</f>
        <v>100.735</v>
      </c>
      <c r="CD30" s="57">
        <f>AVERAGE(HAVERD!$AK$530:$AK$536)</f>
        <v>97.003999999999991</v>
      </c>
      <c r="CE30" s="57">
        <f>AVERAGE(HAVERD!$AK$537:$AK$543)</f>
        <v>91.77600000000001</v>
      </c>
      <c r="CF30" s="57">
        <f>AVERAGE(HAVERD!$AK$544:$AK$550)</f>
        <v>91.757999999999996</v>
      </c>
      <c r="CG30" s="57">
        <f>AVERAGE(HAVERD!$AK$551:$AK$557)</f>
        <v>95.56</v>
      </c>
      <c r="CH30" s="57">
        <f>AVERAGE(HAVERD!$AK$558:$AK$564)</f>
        <v>97.468000000000004</v>
      </c>
      <c r="CI30" s="57">
        <f>AVERAGE(HAVERD!$AK$565:$AK$571)</f>
        <v>92.837999999999994</v>
      </c>
      <c r="CJ30" s="57">
        <f>AVERAGE(HAVERD!$AK$572:$AK$578)</f>
        <v>93.256</v>
      </c>
      <c r="CK30" s="57">
        <f>AVERAGE(HAVERD!$AK$579:$AK$585)</f>
        <v>95.284000000000006</v>
      </c>
      <c r="CL30" s="57">
        <f>AVERAGE(HAVERD!$AK$586:$AK$592)</f>
        <v>99.415999999999997</v>
      </c>
      <c r="CM30" s="57">
        <f>AVERAGE(HAVERD!$AK$593:$AK$599)</f>
        <v>95.708000000000013</v>
      </c>
      <c r="CN30" s="57">
        <f>AVERAGE(HAVERD!$AK$600:$AK$606)</f>
        <v>93.91</v>
      </c>
      <c r="CO30" s="57">
        <f>AVERAGE(HAVERD!$AK$607:$AK$613)</f>
        <v>93.207999999999998</v>
      </c>
      <c r="CP30" s="57">
        <f>AVERAGE(HAVERD!$AK$614:$AK$620)</f>
        <v>98.227499999999992</v>
      </c>
      <c r="CQ30" s="57">
        <f>AVERAGE(HAVERD!$AK$621:$AK$627)</f>
        <v>96.683999999999997</v>
      </c>
      <c r="CR30" s="57">
        <f>AVERAGE(HAVERD!$AK$628:$AK$634)</f>
        <v>92.811999999999983</v>
      </c>
      <c r="CS30" s="57">
        <f>AVERAGE(HAVERD!$AK$635:$AK$641)</f>
        <v>94.03</v>
      </c>
      <c r="CT30" s="57">
        <f>AVERAGE(HAVERD!$AK$642:$AK$648)</f>
        <v>100.024</v>
      </c>
      <c r="CU30" s="57">
        <f>AVERAGE(HAVERD!$AK$649:$AK$655)</f>
        <v>101.846</v>
      </c>
      <c r="CV30" s="57">
        <f>AVERAGE(HAVERD!$AK$656:$AK$662)</f>
        <v>97.504000000000005</v>
      </c>
      <c r="CW30" s="57">
        <f>AVERAGE(HAVERD!$AK$663:$AK$669)</f>
        <v>97.081999999999994</v>
      </c>
      <c r="CX30" s="57">
        <f>AVERAGE(HAVERD!$AK$670:$AK$676)</f>
        <v>98.910000000000011</v>
      </c>
      <c r="CY30" s="57">
        <f>AVERAGE(HAVERD!$AK$677:$AK$683)</f>
        <v>104.69199999999998</v>
      </c>
      <c r="CZ30" s="57">
        <f>AVERAGE(HAVERD!$AK$684:$AK$690)</f>
        <v>101.67999999999999</v>
      </c>
      <c r="DA30" s="57">
        <f>AVERAGE(HAVERD!$AK$691:$AK$697)</f>
        <v>102.25200000000001</v>
      </c>
      <c r="DB30" s="57">
        <f>AVERAGE(HAVERD!$AK$698:$AK$704)</f>
        <v>105.476</v>
      </c>
      <c r="DC30" s="57">
        <f>AVERAGE(HAVERD!$AK$705:$AK$711)</f>
        <v>119.006</v>
      </c>
      <c r="DD30" s="57">
        <f>AVERAGE(HAVERD!$AK$712:$AK$718)</f>
        <v>116.18200000000002</v>
      </c>
      <c r="DE30" s="57">
        <f>AVERAGE(HAVERD!$AK$719:$AK$725)</f>
        <v>115.202</v>
      </c>
      <c r="DF30" s="57">
        <f>AVERAGE(HAVERD!$AK$726:$AK$732)</f>
        <v>122.904</v>
      </c>
      <c r="DG30" s="57">
        <f>AVERAGE(HAVERD!$AK$733:$AK$739)</f>
        <v>83.956666666666663</v>
      </c>
      <c r="DH30" s="57">
        <f>AVERAGE(HAVERD!$AK$740:$AK$746)</f>
        <v>81.539999999999992</v>
      </c>
      <c r="DI30" s="57">
        <f>AVERAGE(HAVERD!$AK$747:$AK$753)</f>
        <v>85.155999999999992</v>
      </c>
      <c r="DJ30" s="57">
        <f>AVERAGE(HAVERD!$AK$754:$AK$760)</f>
        <v>87.467999999999989</v>
      </c>
      <c r="DK30" s="57">
        <f>AVERAGE(HAVERD!$AK$761:$AK$767)</f>
        <v>89.41</v>
      </c>
      <c r="DL30" s="57">
        <f>AVERAGE(HAVERD!$AK$768:$AK$774)</f>
        <v>95.552000000000007</v>
      </c>
      <c r="DM30" s="57">
        <f>AVERAGE(HAVERD!$AK$775:$AK$781)</f>
        <v>95.582000000000008</v>
      </c>
      <c r="DN30" s="57">
        <f>AVERAGE(HAVERD!$AK$782:$AK$788)</f>
        <v>97.306000000000012</v>
      </c>
      <c r="DO30" s="57">
        <f>AVERAGE(HAVERD!$AK$789:$AK$795)</f>
        <v>93.371999999999986</v>
      </c>
      <c r="DP30" s="57">
        <f>AVERAGE(HAVERD!$AK$796:$AK$802)</f>
        <v>100.90400000000001</v>
      </c>
      <c r="DQ30" s="57">
        <f>AVERAGE(HAVERD!$AK$803:$AK$809)</f>
        <v>100.91800000000001</v>
      </c>
      <c r="DR30" s="57">
        <f>AVERAGE(HAVERD!$AK$810:$AK$816)</f>
        <v>98.951999999999998</v>
      </c>
      <c r="DS30" s="57">
        <f>AVERAGE(HAVERD!$AK$817:$AK$823)</f>
        <v>98.678000000000011</v>
      </c>
      <c r="DT30" s="57">
        <f>AVERAGE(HAVERD!$AK$824:$AK$830)</f>
        <v>104.292</v>
      </c>
      <c r="DU30" s="57">
        <f>AVERAGE(HAVERD!$AK$831:$AK$837)</f>
        <v>105.378</v>
      </c>
      <c r="DV30" s="57">
        <f>AVERAGE(HAVERD!$AK$838:$AK$844)</f>
        <v>104.6375</v>
      </c>
      <c r="DW30" s="57">
        <f>AVERAGE(HAVERD!$AK$845:$AK$851)</f>
        <v>94.997499999999988</v>
      </c>
      <c r="DX30" s="57">
        <f>AVERAGE(HAVERD!$AK$852:$AK$858)</f>
        <v>102.78599999999999</v>
      </c>
      <c r="DY30" s="57">
        <f>AVERAGE(HAVERD!$AK$859:$AK$865)</f>
        <v>107.62500000000001</v>
      </c>
      <c r="DZ30" s="57">
        <f>AVERAGE(HAVERD!$AK$866:$AK$872)</f>
        <v>106.32800000000002</v>
      </c>
      <c r="EA30" s="57">
        <f>AVERAGE(HAVERD!$AK$873:$AK$879)</f>
        <v>101.14599999999999</v>
      </c>
    </row>
    <row r="31" spans="1:308" x14ac:dyDescent="0.35">
      <c r="A31" t="s">
        <v>746</v>
      </c>
      <c r="P31" s="57">
        <f>AVERAGE(HAVERD!$AL$68:$AL$74)</f>
        <v>107.502</v>
      </c>
      <c r="Q31" s="57">
        <f>AVERAGE(HAVERD!$AL$75:$AL$81)</f>
        <v>106.874</v>
      </c>
      <c r="R31" s="57">
        <f>AVERAGE(HAVERD!$AL$82:$AL$88)</f>
        <v>101.72</v>
      </c>
      <c r="S31" s="57">
        <f>AVERAGE(HAVERD!$AL$89:$AL$95)</f>
        <v>69.498000000000005</v>
      </c>
      <c r="T31" s="57">
        <f>AVERAGE(HAVERD!$AL$96:$AL$102)</f>
        <v>46.573999999999998</v>
      </c>
      <c r="U31" s="57">
        <f>AVERAGE(HAVERD!$AL$103:$AL$109)</f>
        <v>51.99</v>
      </c>
      <c r="V31" s="57">
        <f>AVERAGE(HAVERD!$AL$110:$AL$116)</f>
        <v>53.352499999999999</v>
      </c>
      <c r="W31" s="57">
        <f>AVERAGE(HAVERD!$AL$117:$AL$123)</f>
        <v>56.362000000000002</v>
      </c>
      <c r="X31" s="57">
        <f>AVERAGE(HAVERD!$AL$124:$AL$130)</f>
        <v>61.755999999999993</v>
      </c>
      <c r="Y31" s="57">
        <f>AVERAGE(HAVERD!$AL$131:$AL$137)</f>
        <v>65.935000000000002</v>
      </c>
      <c r="Z31" s="57">
        <f>AVERAGE(HAVERD!$AL$138:$AL$144)</f>
        <v>65.47999999999999</v>
      </c>
      <c r="AA31" s="57">
        <f>AVERAGE(HAVERD!$AL$145:$AL$151)</f>
        <v>69.682000000000002</v>
      </c>
      <c r="AB31" s="57">
        <f>AVERAGE(HAVERD!$AL$152:$AL$158)</f>
        <v>72.960000000000008</v>
      </c>
      <c r="AC31" s="57">
        <f>AVERAGE(HAVERD!$AL$159:$AL$165)</f>
        <v>76.239999999999995</v>
      </c>
      <c r="AD31" s="57">
        <f>AVERAGE(HAVERD!$AL$166:$AL$172)</f>
        <v>85.02600000000001</v>
      </c>
      <c r="AE31" s="57">
        <f>AVERAGE(HAVERD!$AL$173:$AL$179)</f>
        <v>86.603999999999999</v>
      </c>
      <c r="AF31" s="57">
        <f>AVERAGE(HAVERD!$AL$180:$AL$186)</f>
        <v>96.782000000000011</v>
      </c>
      <c r="AG31" s="57">
        <f>AVERAGE(HAVERD!$AL$187:$AL$193)</f>
        <v>101.634</v>
      </c>
      <c r="AH31" s="57">
        <f>AVERAGE(HAVERD!$AL$194:$AL$200)</f>
        <v>101.46600000000001</v>
      </c>
      <c r="AI31" s="57">
        <f>AVERAGE(HAVERD!$AL$201:$AL$207)</f>
        <v>93.462000000000003</v>
      </c>
      <c r="AJ31" s="57">
        <f>AVERAGE(HAVERD!$AL$208:$AL$214)</f>
        <v>89.326000000000008</v>
      </c>
      <c r="AK31" s="57">
        <f>AVERAGE(HAVERD!$AL$215:$AL$221)</f>
        <v>93.152000000000001</v>
      </c>
      <c r="AL31" s="57">
        <f>AVERAGE(HAVERD!$AL$222:$AL$228)</f>
        <v>99.102000000000004</v>
      </c>
      <c r="AM31" s="57">
        <f>AVERAGE(HAVERD!$AL$229:$AL$235)</f>
        <v>93.996000000000009</v>
      </c>
      <c r="AN31" s="57">
        <f>AVERAGE(HAVERD!$AL$236:$AL$242)</f>
        <v>96.83</v>
      </c>
      <c r="AO31" s="57">
        <f>AVERAGE(HAVERD!$AL$243:$AL$249)</f>
        <v>101.282</v>
      </c>
      <c r="AP31" s="57">
        <f>AVERAGE(HAVERD!$AL$250:$AL$256)</f>
        <v>111.27999999999999</v>
      </c>
      <c r="AQ31" s="57">
        <f>AVERAGE(HAVERD!$AL$257:$AL$263)</f>
        <v>100.622</v>
      </c>
      <c r="AR31" s="57">
        <f>AVERAGE(HAVERD!$AL$264:$AL$270)</f>
        <v>96.1</v>
      </c>
      <c r="AS31" s="57">
        <f>AVERAGE(HAVERD!$AL$271:$AL$277)</f>
        <v>96.855999999999995</v>
      </c>
      <c r="AT31" s="57">
        <f>AVERAGE(HAVERD!$AL$278:$AL$284)</f>
        <v>99.501999999999995</v>
      </c>
      <c r="AU31" s="57">
        <f>AVERAGE(HAVERD!$AL$285:$AL$291)</f>
        <v>106.13000000000002</v>
      </c>
      <c r="AV31" s="57">
        <f>AVERAGE(HAVERD!$AL$292:$AL$298)</f>
        <v>102.34400000000001</v>
      </c>
      <c r="AW31" s="57">
        <f>AVERAGE(HAVERD!$AL$299:$AL$305)</f>
        <v>100.03400000000001</v>
      </c>
      <c r="AX31" s="57">
        <f>AVERAGE(HAVERD!$AL$306:$AL$312)</f>
        <v>103.58800000000001</v>
      </c>
      <c r="AY31" s="57">
        <f>AVERAGE(HAVERD!$AL$313:$AL$319)</f>
        <v>121.58999999999999</v>
      </c>
      <c r="AZ31" s="57">
        <f>AVERAGE(HAVERD!$AL$320:$AL$326)</f>
        <v>78.36399999999999</v>
      </c>
      <c r="BA31" s="57">
        <f>AVERAGE(HAVERD!$AL$327:$AL$333)</f>
        <v>75.948000000000008</v>
      </c>
      <c r="BB31" s="57">
        <f>AVERAGE(HAVERD!$AL$334:$AL$340)</f>
        <v>88.22999999999999</v>
      </c>
      <c r="BC31" s="57">
        <f>AVERAGE(HAVERD!$AL$341:$AL$347)</f>
        <v>115.56399999999999</v>
      </c>
      <c r="BD31" s="57">
        <f>AVERAGE(HAVERD!$AL$348:$AL$354)</f>
        <v>149.56599999999997</v>
      </c>
      <c r="BE31" s="57">
        <f>AVERAGE(HAVERD!$AL$355:$AL$361)</f>
        <v>148.75400000000002</v>
      </c>
      <c r="BF31" s="57">
        <f>AVERAGE(HAVERD!$AL$362:$AL$368)</f>
        <v>141.66250000000002</v>
      </c>
      <c r="BG31" s="57">
        <f>AVERAGE(HAVERD!$AL$369:$AL$375)</f>
        <v>69.843333333333334</v>
      </c>
      <c r="BH31" s="57">
        <f>AVERAGE(HAVERD!$AL$376:$AL$382)</f>
        <v>56.591999999999999</v>
      </c>
      <c r="BI31" s="57">
        <f>AVERAGE(HAVERD!$AL$383:$AL$389)</f>
        <v>52.06600000000001</v>
      </c>
      <c r="BJ31" s="57">
        <f>AVERAGE(HAVERD!$AL$390:$AL$396)</f>
        <v>50.911999999999999</v>
      </c>
      <c r="BK31" s="57">
        <f>AVERAGE(HAVERD!$AL$397:$AL$403)</f>
        <v>52.846000000000004</v>
      </c>
      <c r="BL31" s="57">
        <f>AVERAGE(HAVERD!$AL$404:$AL$410)</f>
        <v>59.077999999999996</v>
      </c>
      <c r="BM31" s="57">
        <f>AVERAGE(HAVERD!$AL$411:$AL$417)</f>
        <v>59.064</v>
      </c>
      <c r="BN31" s="57">
        <f>AVERAGE(HAVERD!$AL$418:$AL$424)</f>
        <v>59.244000000000007</v>
      </c>
      <c r="BO31" s="57">
        <f>AVERAGE(HAVERD!$AL$425:$AL$431)</f>
        <v>56.757999999999996</v>
      </c>
      <c r="BP31" s="57">
        <f>AVERAGE(HAVERD!$AL$432:$AL$438)</f>
        <v>64.931999999999988</v>
      </c>
      <c r="BQ31" s="57">
        <f>AVERAGE(HAVERD!$AL$439:$AL$445)</f>
        <v>63.17</v>
      </c>
      <c r="BR31" s="57">
        <f>AVERAGE(HAVERD!$AL$446:$AL$452)</f>
        <v>61.398000000000003</v>
      </c>
      <c r="BS31" s="57">
        <f>AVERAGE(HAVERD!$AL$453:$AL$459)</f>
        <v>59.05</v>
      </c>
      <c r="BT31" s="57">
        <f>AVERAGE(HAVERD!$AL$460:$AL$466)</f>
        <v>67.167500000000004</v>
      </c>
      <c r="BU31" s="57">
        <f>AVERAGE(HAVERD!$AL$467:$AL$473)</f>
        <v>63.224999999999994</v>
      </c>
      <c r="BV31" s="57">
        <f>AVERAGE(HAVERD!$AL$474:$AL$480)</f>
        <v>81.353999999999999</v>
      </c>
      <c r="BW31" s="57">
        <f>AVERAGE(HAVERD!$AL$481:$AL$487)</f>
        <v>113.72</v>
      </c>
      <c r="BX31" s="57">
        <f>AVERAGE(HAVERD!$AL$488:$AL$494)</f>
        <v>105.70599999999999</v>
      </c>
      <c r="BY31" s="57">
        <f>AVERAGE(HAVERD!$AL$495:$AL$501)</f>
        <v>110.42999999999999</v>
      </c>
      <c r="BZ31" s="57">
        <f>AVERAGE(HAVERD!$AL$502:$AL$508)</f>
        <v>100.64200000000001</v>
      </c>
      <c r="CA31" s="57">
        <f>AVERAGE(HAVERD!$AL$509:$AL$515)</f>
        <v>94.462000000000003</v>
      </c>
      <c r="CB31" s="57">
        <f>AVERAGE(HAVERD!$AL$516:$AL$522)</f>
        <v>91.224000000000004</v>
      </c>
      <c r="CC31" s="57">
        <f>AVERAGE(HAVERD!$AL$523:$AL$529)</f>
        <v>93.702500000000001</v>
      </c>
      <c r="CD31" s="57">
        <f>AVERAGE(HAVERD!$AL$530:$AL$536)</f>
        <v>90.551999999999992</v>
      </c>
      <c r="CE31" s="57">
        <f>AVERAGE(HAVERD!$AL$537:$AL$543)</f>
        <v>84.89</v>
      </c>
      <c r="CF31" s="57">
        <f>AVERAGE(HAVERD!$AL$544:$AL$550)</f>
        <v>84.76</v>
      </c>
      <c r="CG31" s="57">
        <f>AVERAGE(HAVERD!$AL$551:$AL$557)</f>
        <v>89.56</v>
      </c>
      <c r="CH31" s="57">
        <f>AVERAGE(HAVERD!$AL$558:$AL$564)</f>
        <v>91.056000000000012</v>
      </c>
      <c r="CI31" s="57">
        <f>AVERAGE(HAVERD!$AL$565:$AL$571)</f>
        <v>86.03</v>
      </c>
      <c r="CJ31" s="57">
        <f>AVERAGE(HAVERD!$AL$572:$AL$578)</f>
        <v>87.198000000000008</v>
      </c>
      <c r="CK31" s="57">
        <f>AVERAGE(HAVERD!$AL$579:$AL$585)</f>
        <v>89.436000000000007</v>
      </c>
      <c r="CL31" s="57">
        <f>AVERAGE(HAVERD!$AL$586:$AL$592)</f>
        <v>92.7</v>
      </c>
      <c r="CM31" s="57">
        <f>AVERAGE(HAVERD!$AL$593:$AL$599)</f>
        <v>88.994</v>
      </c>
      <c r="CN31" s="57">
        <f>AVERAGE(HAVERD!$AL$600:$AL$606)</f>
        <v>86.72</v>
      </c>
      <c r="CO31" s="57">
        <f>AVERAGE(HAVERD!$AL$607:$AL$613)</f>
        <v>86.79</v>
      </c>
      <c r="CP31" s="57">
        <f>AVERAGE(HAVERD!$AL$614:$AL$620)</f>
        <v>92.947499999999991</v>
      </c>
      <c r="CQ31" s="57">
        <f>AVERAGE(HAVERD!$AL$621:$AL$627)</f>
        <v>90.524000000000001</v>
      </c>
      <c r="CR31" s="57">
        <f>AVERAGE(HAVERD!$AL$628:$AL$634)</f>
        <v>84.738000000000014</v>
      </c>
      <c r="CS31" s="57">
        <f>AVERAGE(HAVERD!$AL$635:$AL$641)</f>
        <v>87.353999999999999</v>
      </c>
      <c r="CT31" s="57">
        <f>AVERAGE(HAVERD!$AL$642:$AL$648)</f>
        <v>88.53400000000002</v>
      </c>
      <c r="CU31" s="57">
        <f>AVERAGE(HAVERD!$AL$649:$AL$655)</f>
        <v>94.786000000000001</v>
      </c>
      <c r="CV31" s="57">
        <f>AVERAGE(HAVERD!$AL$656:$AL$662)</f>
        <v>92.488</v>
      </c>
      <c r="CW31" s="57">
        <f>AVERAGE(HAVERD!$AL$663:$AL$669)</f>
        <v>93.299999999999983</v>
      </c>
      <c r="CX31" s="57">
        <f>AVERAGE(HAVERD!$AL$670:$AL$676)</f>
        <v>95.734000000000009</v>
      </c>
      <c r="CY31" s="57">
        <f>AVERAGE(HAVERD!$AL$677:$AL$683)</f>
        <v>101.24199999999999</v>
      </c>
      <c r="CZ31" s="57">
        <f>AVERAGE(HAVERD!$AL$684:$AL$690)</f>
        <v>100.11199999999999</v>
      </c>
      <c r="DA31" s="57">
        <f>AVERAGE(HAVERD!$AL$691:$AL$697)</f>
        <v>103.84</v>
      </c>
      <c r="DB31" s="57">
        <f>AVERAGE(HAVERD!$AL$698:$AL$704)</f>
        <v>110.14000000000001</v>
      </c>
      <c r="DC31" s="57">
        <f>AVERAGE(HAVERD!$AL$705:$AL$711)</f>
        <v>135.39000000000001</v>
      </c>
      <c r="DD31" s="57">
        <f>AVERAGE(HAVERD!$AL$712:$AL$718)</f>
        <v>126.73399999999999</v>
      </c>
      <c r="DE31" s="57">
        <f>AVERAGE(HAVERD!$AL$719:$AL$725)</f>
        <v>127.864</v>
      </c>
      <c r="DF31" s="57">
        <f>AVERAGE(HAVERD!$AL$726:$AL$732)</f>
        <v>135.72999999999996</v>
      </c>
      <c r="DG31" s="57">
        <f>AVERAGE(HAVERD!$AL$733:$AL$739)</f>
        <v>85.100000000000009</v>
      </c>
      <c r="DH31" s="57">
        <f>AVERAGE(HAVERD!$AL$740:$AL$746)</f>
        <v>70.625</v>
      </c>
      <c r="DI31" s="57">
        <f>AVERAGE(HAVERD!$AL$747:$AL$753)</f>
        <v>69.373999999999995</v>
      </c>
      <c r="DJ31" s="57">
        <f>AVERAGE(HAVERD!$AL$754:$AL$760)</f>
        <v>69.652000000000001</v>
      </c>
      <c r="DK31" s="57">
        <f>AVERAGE(HAVERD!$AL$761:$AL$767)</f>
        <v>71.364000000000004</v>
      </c>
      <c r="DL31" s="57">
        <f>AVERAGE(HAVERD!$AL$768:$AL$774)</f>
        <v>78.00800000000001</v>
      </c>
      <c r="DM31" s="57">
        <f>AVERAGE(HAVERD!$AL$775:$AL$781)</f>
        <v>78.876000000000005</v>
      </c>
      <c r="DN31" s="57">
        <f>AVERAGE(HAVERD!$AL$782:$AL$788)</f>
        <v>83.019999999999982</v>
      </c>
      <c r="DO31" s="57">
        <f>AVERAGE(HAVERD!$AL$789:$AL$795)</f>
        <v>77.757999999999996</v>
      </c>
      <c r="DP31" s="57">
        <f>AVERAGE(HAVERD!$AL$796:$AL$802)</f>
        <v>81.78</v>
      </c>
      <c r="DQ31" s="57">
        <f>AVERAGE(HAVERD!$AL$803:$AL$809)</f>
        <v>82.983999999999995</v>
      </c>
      <c r="DR31" s="57">
        <f>AVERAGE(HAVERD!$AL$810:$AL$816)</f>
        <v>81.962000000000003</v>
      </c>
      <c r="DS31" s="57">
        <f>AVERAGE(HAVERD!$AL$817:$AL$823)</f>
        <v>83.781999999999996</v>
      </c>
      <c r="DT31" s="57">
        <f>AVERAGE(HAVERD!$AL$824:$AL$830)</f>
        <v>88.754000000000005</v>
      </c>
      <c r="DU31" s="57">
        <f>AVERAGE(HAVERD!$AL$831:$AL$837)</f>
        <v>87.623999999999995</v>
      </c>
      <c r="DV31" s="57">
        <f>AVERAGE(HAVERD!$AL$838:$AL$844)</f>
        <v>88.225000000000009</v>
      </c>
      <c r="DW31" s="57">
        <f>AVERAGE(HAVERD!$AL$845:$AL$851)</f>
        <v>83.477499999999992</v>
      </c>
      <c r="DX31" s="57">
        <f>AVERAGE(HAVERD!$AL$852:$AL$858)</f>
        <v>88.539999999999992</v>
      </c>
      <c r="DY31" s="57">
        <f>AVERAGE(HAVERD!$AL$859:$AL$865)</f>
        <v>93.892499999999998</v>
      </c>
      <c r="DZ31" s="57">
        <f>AVERAGE(HAVERD!$AL$866:$AL$872)</f>
        <v>89.261999999999986</v>
      </c>
      <c r="EA31" s="57">
        <f>AVERAGE(HAVERD!$AL$873:$AL$879)</f>
        <v>83.931999999999988</v>
      </c>
    </row>
    <row r="32" spans="1:308" x14ac:dyDescent="0.35">
      <c r="A32" t="s">
        <v>747</v>
      </c>
      <c r="P32" s="57">
        <f>AVERAGE(HAVERD!$AM$68:$AM$74)</f>
        <v>98.644000000000005</v>
      </c>
      <c r="Q32" s="57">
        <f>AVERAGE(HAVERD!$AM$75:$AM$81)</f>
        <v>93.975999999999999</v>
      </c>
      <c r="R32" s="57">
        <f>AVERAGE(HAVERD!$AM$82:$AM$88)</f>
        <v>71.376000000000005</v>
      </c>
      <c r="S32" s="57">
        <f>AVERAGE(HAVERD!$AM$89:$AM$95)</f>
        <v>32.082000000000008</v>
      </c>
      <c r="T32" s="57">
        <f>AVERAGE(HAVERD!$AM$96:$AM$102)</f>
        <v>18.788000000000004</v>
      </c>
      <c r="U32" s="57">
        <f>AVERAGE(HAVERD!$AM$103:$AM$109)</f>
        <v>21.310000000000002</v>
      </c>
      <c r="V32" s="57">
        <f>AVERAGE(HAVERD!$AM$110:$AM$116)</f>
        <v>20.192500000000003</v>
      </c>
      <c r="W32" s="57">
        <f>AVERAGE(HAVERD!$AM$117:$AM$123)</f>
        <v>21.216000000000001</v>
      </c>
      <c r="X32" s="57">
        <f>AVERAGE(HAVERD!$AM$124:$AM$130)</f>
        <v>23.404000000000003</v>
      </c>
      <c r="Y32" s="57">
        <f>AVERAGE(HAVERD!$AM$131:$AM$137)</f>
        <v>25.3825</v>
      </c>
      <c r="Z32" s="57">
        <f>AVERAGE(HAVERD!$AM$138:$AM$144)</f>
        <v>27.155999999999999</v>
      </c>
      <c r="AA32" s="57">
        <f>AVERAGE(HAVERD!$AM$145:$AM$151)</f>
        <v>30.248000000000001</v>
      </c>
      <c r="AB32" s="57">
        <f>AVERAGE(HAVERD!$AM$152:$AM$158)</f>
        <v>34.869999999999997</v>
      </c>
      <c r="AC32" s="57">
        <f>AVERAGE(HAVERD!$AM$159:$AM$165)</f>
        <v>37.71</v>
      </c>
      <c r="AD32" s="57">
        <f>AVERAGE(HAVERD!$AM$166:$AM$172)</f>
        <v>40.932000000000002</v>
      </c>
      <c r="AE32" s="57">
        <f>AVERAGE(HAVERD!$AM$173:$AM$179)</f>
        <v>42.612000000000009</v>
      </c>
      <c r="AF32" s="57">
        <f>AVERAGE(HAVERD!$AM$180:$AM$186)</f>
        <v>44.132000000000005</v>
      </c>
      <c r="AG32" s="57">
        <f>AVERAGE(HAVERD!$AM$187:$AM$193)</f>
        <v>49.731999999999999</v>
      </c>
      <c r="AH32" s="57">
        <f>AVERAGE(HAVERD!$AM$194:$AM$200)</f>
        <v>51.277999999999999</v>
      </c>
      <c r="AI32" s="57">
        <f>AVERAGE(HAVERD!$AM$201:$AM$207)</f>
        <v>55.734000000000002</v>
      </c>
      <c r="AJ32" s="57">
        <f>AVERAGE(HAVERD!$AM$208:$AM$214)</f>
        <v>52.057999999999993</v>
      </c>
      <c r="AK32" s="57">
        <f>AVERAGE(HAVERD!$AM$215:$AM$221)</f>
        <v>55.434000000000005</v>
      </c>
      <c r="AL32" s="57">
        <f>AVERAGE(HAVERD!$AM$222:$AM$228)</f>
        <v>59.851999999999997</v>
      </c>
      <c r="AM32" s="57">
        <f>AVERAGE(HAVERD!$AM$229:$AM$235)</f>
        <v>59.64</v>
      </c>
      <c r="AN32" s="57">
        <f>AVERAGE(HAVERD!$AM$236:$AM$242)</f>
        <v>60.886000000000003</v>
      </c>
      <c r="AO32" s="57">
        <f>AVERAGE(HAVERD!$AM$243:$AM$249)</f>
        <v>62.441999999999993</v>
      </c>
      <c r="AP32" s="57">
        <f>AVERAGE(HAVERD!$AM$250:$AM$256)</f>
        <v>69.48</v>
      </c>
      <c r="AQ32" s="57">
        <f>AVERAGE(HAVERD!$AM$257:$AM$263)</f>
        <v>66.782000000000011</v>
      </c>
      <c r="AR32" s="57">
        <f>AVERAGE(HAVERD!$AM$264:$AM$270)</f>
        <v>64.451999999999998</v>
      </c>
      <c r="AS32" s="57">
        <f>AVERAGE(HAVERD!$AM$271:$AM$277)</f>
        <v>63.929999999999993</v>
      </c>
      <c r="AT32" s="57">
        <f>AVERAGE(HAVERD!$AM$278:$AM$284)</f>
        <v>62.712000000000003</v>
      </c>
      <c r="AU32" s="57">
        <f>AVERAGE(HAVERD!$AM$285:$AM$291)</f>
        <v>63.034000000000006</v>
      </c>
      <c r="AV32" s="57">
        <f>AVERAGE(HAVERD!$AM$292:$AM$298)</f>
        <v>61.182000000000002</v>
      </c>
      <c r="AW32" s="57">
        <f>AVERAGE(HAVERD!$AM$299:$AM$305)</f>
        <v>60.027999999999999</v>
      </c>
      <c r="AX32" s="57">
        <f>AVERAGE(HAVERD!$AM$306:$AM$312)</f>
        <v>61.988</v>
      </c>
      <c r="AY32" s="57">
        <f>AVERAGE(HAVERD!$AM$313:$AM$319)</f>
        <v>64.819999999999993</v>
      </c>
      <c r="AZ32" s="57">
        <f>AVERAGE(HAVERD!$AM$320:$AM$326)</f>
        <v>51.73</v>
      </c>
      <c r="BA32" s="57">
        <f>AVERAGE(HAVERD!$AM$327:$AM$333)</f>
        <v>52.695999999999991</v>
      </c>
      <c r="BB32" s="57">
        <f>AVERAGE(HAVERD!$AM$334:$AM$340)</f>
        <v>52.436</v>
      </c>
      <c r="BC32" s="57">
        <f>AVERAGE(HAVERD!$AM$341:$AM$347)</f>
        <v>55.96</v>
      </c>
      <c r="BD32" s="57">
        <f>AVERAGE(HAVERD!$AM$348:$AM$354)</f>
        <v>60.48599999999999</v>
      </c>
      <c r="BE32" s="57">
        <f>AVERAGE(HAVERD!$AM$355:$AM$361)</f>
        <v>61.176000000000002</v>
      </c>
      <c r="BF32" s="57">
        <f>AVERAGE(HAVERD!$AM$362:$AM$368)</f>
        <v>57.095000000000006</v>
      </c>
      <c r="BG32" s="57">
        <f>AVERAGE(HAVERD!$AM$369:$AM$375)</f>
        <v>39.346666666666671</v>
      </c>
      <c r="BH32" s="57">
        <f>AVERAGE(HAVERD!$AM$376:$AM$382)</f>
        <v>45.152000000000001</v>
      </c>
      <c r="BI32" s="57">
        <f>AVERAGE(HAVERD!$AM$383:$AM$389)</f>
        <v>44.273999999999994</v>
      </c>
      <c r="BJ32" s="57">
        <f>AVERAGE(HAVERD!$AM$390:$AM$396)</f>
        <v>44.962000000000003</v>
      </c>
      <c r="BK32" s="57">
        <f>AVERAGE(HAVERD!$AM$397:$AM$403)</f>
        <v>47.547999999999995</v>
      </c>
      <c r="BL32" s="57">
        <f>AVERAGE(HAVERD!$AM$404:$AM$410)</f>
        <v>55.822000000000003</v>
      </c>
      <c r="BM32" s="57">
        <f>AVERAGE(HAVERD!$AM$411:$AM$417)</f>
        <v>55.286000000000001</v>
      </c>
      <c r="BN32" s="57">
        <f>AVERAGE(HAVERD!$AM$418:$AM$424)</f>
        <v>56.807999999999993</v>
      </c>
      <c r="BO32" s="57">
        <f>AVERAGE(HAVERD!$AM$425:$AM$431)</f>
        <v>58.796000000000006</v>
      </c>
      <c r="BP32" s="57">
        <f>AVERAGE(HAVERD!$AM$432:$AM$438)</f>
        <v>64</v>
      </c>
      <c r="BQ32" s="57">
        <f>AVERAGE(HAVERD!$AM$439:$AM$445)</f>
        <v>63.453999999999994</v>
      </c>
      <c r="BR32" s="57">
        <f>AVERAGE(HAVERD!$AM$446:$AM$452)</f>
        <v>65.92</v>
      </c>
      <c r="BS32" s="57">
        <f>AVERAGE(HAVERD!$AM$453:$AM$459)</f>
        <v>65.540000000000006</v>
      </c>
      <c r="BT32" s="57">
        <f>AVERAGE(HAVERD!$AM$460:$AM$466)</f>
        <v>69.407499999999999</v>
      </c>
      <c r="BU32" s="57">
        <f>AVERAGE(HAVERD!$AM$467:$AM$473)</f>
        <v>71.11</v>
      </c>
      <c r="BV32" s="57">
        <f>AVERAGE(HAVERD!$AM$474:$AM$480)</f>
        <v>73.244</v>
      </c>
      <c r="BW32" s="57">
        <f>AVERAGE(HAVERD!$AM$481:$AM$487)</f>
        <v>70.462000000000018</v>
      </c>
      <c r="BX32" s="57">
        <f>AVERAGE(HAVERD!$AM$488:$AM$494)</f>
        <v>73.141999999999996</v>
      </c>
      <c r="BY32" s="57">
        <f>AVERAGE(HAVERD!$AM$495:$AM$501)</f>
        <v>84.322500000000005</v>
      </c>
      <c r="BZ32" s="57">
        <f>AVERAGE(HAVERD!$AM$502:$AM$508)</f>
        <v>83.395999999999987</v>
      </c>
      <c r="CA32" s="57">
        <f>AVERAGE(HAVERD!$AM$509:$AM$515)</f>
        <v>82.551999999999992</v>
      </c>
      <c r="CB32" s="57">
        <f>AVERAGE(HAVERD!$AM$516:$AM$522)</f>
        <v>85.368000000000009</v>
      </c>
      <c r="CC32" s="57">
        <f>AVERAGE(HAVERD!$AM$523:$AM$529)</f>
        <v>88.240000000000009</v>
      </c>
      <c r="CD32" s="57">
        <f>AVERAGE(HAVERD!$AM$530:$AM$536)</f>
        <v>84.192000000000007</v>
      </c>
      <c r="CE32" s="57">
        <f>AVERAGE(HAVERD!$AM$537:$AM$543)</f>
        <v>78.616000000000014</v>
      </c>
      <c r="CF32" s="57">
        <f>AVERAGE(HAVERD!$AM$544:$AM$550)</f>
        <v>79.474000000000004</v>
      </c>
      <c r="CG32" s="57">
        <f>AVERAGE(HAVERD!$AM$551:$AM$557)</f>
        <v>85.152000000000001</v>
      </c>
      <c r="CH32" s="57">
        <f>AVERAGE(HAVERD!$AM$558:$AM$564)</f>
        <v>87.75</v>
      </c>
      <c r="CI32" s="57">
        <f>AVERAGE(HAVERD!$AM$565:$AM$571)</f>
        <v>85.551999999999992</v>
      </c>
      <c r="CJ32" s="57">
        <f>AVERAGE(HAVERD!$AM$572:$AM$578)</f>
        <v>81.951999999999998</v>
      </c>
      <c r="CK32" s="57">
        <f>AVERAGE(HAVERD!$AM$579:$AM$585)</f>
        <v>87.777999999999992</v>
      </c>
      <c r="CL32" s="57">
        <f>AVERAGE(HAVERD!$AM$586:$AM$592)</f>
        <v>94.333999999999989</v>
      </c>
      <c r="CM32" s="57">
        <f>AVERAGE(HAVERD!$AM$593:$AM$599)</f>
        <v>92.98</v>
      </c>
      <c r="CN32" s="57">
        <f>AVERAGE(HAVERD!$AM$600:$AM$606)</f>
        <v>91.385999999999996</v>
      </c>
      <c r="CO32" s="57">
        <f>AVERAGE(HAVERD!$AM$607:$AM$613)</f>
        <v>89.634000000000015</v>
      </c>
      <c r="CP32" s="57">
        <f>AVERAGE(HAVERD!$AM$614:$AM$620)</f>
        <v>91.22</v>
      </c>
      <c r="CQ32" s="57">
        <f>AVERAGE(HAVERD!$AM$621:$AM$627)</f>
        <v>90.866000000000014</v>
      </c>
      <c r="CR32" s="57">
        <f>AVERAGE(HAVERD!$AM$628:$AM$634)</f>
        <v>90.506</v>
      </c>
      <c r="CS32" s="57">
        <f>AVERAGE(HAVERD!$AM$635:$AM$641)</f>
        <v>90.655999999999992</v>
      </c>
      <c r="CT32" s="57">
        <f>AVERAGE(HAVERD!$AM$642:$AM$648)</f>
        <v>93.102000000000004</v>
      </c>
      <c r="CU32" s="57">
        <f>AVERAGE(HAVERD!$AM$649:$AM$655)</f>
        <v>97.38000000000001</v>
      </c>
      <c r="CV32" s="57">
        <f>AVERAGE(HAVERD!$AM$656:$AM$662)</f>
        <v>96.796000000000021</v>
      </c>
      <c r="CW32" s="57">
        <f>AVERAGE(HAVERD!$AM$663:$AM$669)</f>
        <v>95.707999999999998</v>
      </c>
      <c r="CX32" s="57">
        <f>AVERAGE(HAVERD!$AM$670:$AM$676)</f>
        <v>93.933999999999997</v>
      </c>
      <c r="CY32" s="57">
        <f>AVERAGE(HAVERD!$AM$677:$AM$683)</f>
        <v>96.337999999999994</v>
      </c>
      <c r="CZ32" s="57">
        <f>AVERAGE(HAVERD!$AM$684:$AM$690)</f>
        <v>93.266000000000005</v>
      </c>
      <c r="DA32" s="57">
        <f>AVERAGE(HAVERD!$AM$691:$AM$697)</f>
        <v>92.544000000000011</v>
      </c>
      <c r="DB32" s="57">
        <f>AVERAGE(HAVERD!$AM$698:$AM$704)</f>
        <v>92.713999999999999</v>
      </c>
      <c r="DC32" s="57">
        <f>AVERAGE(HAVERD!$AM$705:$AM$711)</f>
        <v>95.054000000000002</v>
      </c>
      <c r="DD32" s="57">
        <f>AVERAGE(HAVERD!$AM$712:$AM$718)</f>
        <v>94.222000000000008</v>
      </c>
      <c r="DE32" s="57">
        <f>AVERAGE(HAVERD!$AM$719:$AM$725)</f>
        <v>90.836000000000013</v>
      </c>
      <c r="DF32" s="57">
        <f>AVERAGE(HAVERD!$AM$726:$AM$732)</f>
        <v>87.763999999999996</v>
      </c>
      <c r="DG32" s="57">
        <f>AVERAGE(HAVERD!$AM$733:$AM$739)</f>
        <v>64.470000000000013</v>
      </c>
      <c r="DH32" s="57">
        <f>AVERAGE(HAVERD!$AM$740:$AM$746)</f>
        <v>77.147500000000008</v>
      </c>
      <c r="DI32" s="57">
        <f>AVERAGE(HAVERD!$AM$747:$AM$753)</f>
        <v>82.091999999999999</v>
      </c>
      <c r="DJ32" s="57">
        <f>AVERAGE(HAVERD!$AM$754:$AM$760)</f>
        <v>87.018000000000001</v>
      </c>
      <c r="DK32" s="57">
        <f>AVERAGE(HAVERD!$AM$761:$AM$767)</f>
        <v>90.951999999999998</v>
      </c>
      <c r="DL32" s="57">
        <f>AVERAGE(HAVERD!$AM$768:$AM$774)</f>
        <v>96.682000000000002</v>
      </c>
      <c r="DM32" s="57">
        <f>AVERAGE(HAVERD!$AM$775:$AM$781)</f>
        <v>98.013999999999982</v>
      </c>
      <c r="DN32" s="57">
        <f>AVERAGE(HAVERD!$AM$782:$AM$788)</f>
        <v>99.181999999999988</v>
      </c>
      <c r="DO32" s="57">
        <f>AVERAGE(HAVERD!$AM$789:$AM$795)</f>
        <v>97.783999999999992</v>
      </c>
      <c r="DP32" s="57">
        <f>AVERAGE(HAVERD!$AM$796:$AM$802)</f>
        <v>101.654</v>
      </c>
      <c r="DQ32" s="57">
        <f>AVERAGE(HAVERD!$AM$803:$AM$809)</f>
        <v>103.56800000000001</v>
      </c>
      <c r="DR32" s="57">
        <f>AVERAGE(HAVERD!$AM$810:$AM$816)</f>
        <v>103.27799999999999</v>
      </c>
      <c r="DS32" s="57">
        <f>AVERAGE(HAVERD!$AM$817:$AM$823)</f>
        <v>102.76799999999999</v>
      </c>
      <c r="DT32" s="57">
        <f>AVERAGE(HAVERD!$AM$824:$AM$830)</f>
        <v>103.30999999999999</v>
      </c>
      <c r="DU32" s="57">
        <f>AVERAGE(HAVERD!$AM$831:$AM$837)</f>
        <v>107.946</v>
      </c>
      <c r="DV32" s="57">
        <f>AVERAGE(HAVERD!$AM$838:$AM$844)</f>
        <v>105.765</v>
      </c>
      <c r="DW32" s="57">
        <f>AVERAGE(HAVERD!$AM$845:$AM$851)</f>
        <v>91.5625</v>
      </c>
      <c r="DX32" s="57">
        <f>AVERAGE(HAVERD!$AM$852:$AM$858)</f>
        <v>105.07000000000001</v>
      </c>
      <c r="DY32" s="57">
        <f>AVERAGE(HAVERD!$AM$859:$AM$865)</f>
        <v>107.21250000000001</v>
      </c>
      <c r="DZ32" s="57">
        <f>AVERAGE(HAVERD!$AM$866:$AM$872)</f>
        <v>112.10799999999999</v>
      </c>
      <c r="EA32" s="57">
        <f>AVERAGE(HAVERD!$AM$873:$AM$879)</f>
        <v>106.648</v>
      </c>
    </row>
    <row r="33" spans="1:131" x14ac:dyDescent="0.35">
      <c r="A33" t="s">
        <v>748</v>
      </c>
      <c r="P33" s="57">
        <f>AVERAGE(HAVERD!$AN$68:$AN$74)</f>
        <v>109.232</v>
      </c>
      <c r="Q33" s="57">
        <f>AVERAGE(HAVERD!$AN$75:$AN$81)</f>
        <v>108.51600000000001</v>
      </c>
      <c r="R33" s="57">
        <f>AVERAGE(HAVERD!$AN$82:$AN$88)</f>
        <v>123.02799999999999</v>
      </c>
      <c r="S33" s="57">
        <f>AVERAGE(HAVERD!$AN$89:$AN$95)</f>
        <v>106.71</v>
      </c>
      <c r="T33" s="57">
        <f>AVERAGE(HAVERD!$AN$96:$AN$102)</f>
        <v>89.692000000000007</v>
      </c>
      <c r="U33" s="57">
        <f>AVERAGE(HAVERD!$AN$103:$AN$109)</f>
        <v>93.657499999999999</v>
      </c>
      <c r="V33" s="57">
        <f>AVERAGE(HAVERD!$AN$110:$AN$116)</f>
        <v>86.572500000000005</v>
      </c>
      <c r="W33" s="57">
        <f>AVERAGE(HAVERD!$AN$117:$AN$123)</f>
        <v>93.932000000000002</v>
      </c>
      <c r="X33" s="57">
        <f>AVERAGE(HAVERD!$AN$124:$AN$130)</f>
        <v>100.62999999999998</v>
      </c>
      <c r="Y33" s="57">
        <f>AVERAGE(HAVERD!$AN$131:$AN$137)</f>
        <v>105.77000000000001</v>
      </c>
      <c r="Z33" s="57">
        <f>AVERAGE(HAVERD!$AN$138:$AN$144)</f>
        <v>99.261999999999986</v>
      </c>
      <c r="AA33" s="57">
        <f>AVERAGE(HAVERD!$AN$145:$AN$151)</f>
        <v>100.71600000000001</v>
      </c>
      <c r="AB33" s="57">
        <f>AVERAGE(HAVERD!$AN$152:$AN$158)</f>
        <v>102.7475</v>
      </c>
      <c r="AC33" s="57">
        <f>AVERAGE(HAVERD!$AN$159:$AN$165)</f>
        <v>110.13399999999999</v>
      </c>
      <c r="AD33" s="57">
        <f>AVERAGE(HAVERD!$AN$166:$AN$172)</f>
        <v>102.75399999999999</v>
      </c>
      <c r="AE33" s="57">
        <f>AVERAGE(HAVERD!$AN$173:$AN$179)</f>
        <v>100.67400000000001</v>
      </c>
      <c r="AF33" s="57">
        <f>AVERAGE(HAVERD!$AN$180:$AN$186)</f>
        <v>104.55800000000002</v>
      </c>
      <c r="AG33" s="57">
        <f>AVERAGE(HAVERD!$AN$187:$AN$193)</f>
        <v>108.636</v>
      </c>
      <c r="AH33" s="57">
        <f>AVERAGE(HAVERD!$AN$194:$AN$200)</f>
        <v>105.554</v>
      </c>
      <c r="AI33" s="57">
        <f>AVERAGE(HAVERD!$AN$201:$AN$207)</f>
        <v>100.57000000000001</v>
      </c>
      <c r="AJ33" s="57">
        <f>AVERAGE(HAVERD!$AN$208:$AN$214)</f>
        <v>98.405999999999992</v>
      </c>
      <c r="AK33" s="57">
        <f>AVERAGE(HAVERD!$AN$215:$AN$221)</f>
        <v>102.36199999999999</v>
      </c>
      <c r="AL33" s="57">
        <f>AVERAGE(HAVERD!$AN$222:$AN$228)</f>
        <v>107.88800000000001</v>
      </c>
      <c r="AM33" s="57">
        <f>AVERAGE(HAVERD!$AN$229:$AN$235)</f>
        <v>100.896</v>
      </c>
      <c r="AN33" s="57">
        <f>AVERAGE(HAVERD!$AN$236:$AN$242)</f>
        <v>98.706000000000003</v>
      </c>
      <c r="AO33" s="57">
        <f>AVERAGE(HAVERD!$AN$243:$AN$249)</f>
        <v>99.115999999999985</v>
      </c>
      <c r="AP33" s="57">
        <f>AVERAGE(HAVERD!$AN$250:$AN$256)</f>
        <v>107.53749999999999</v>
      </c>
      <c r="AQ33" s="57">
        <f>AVERAGE(HAVERD!$AN$257:$AN$263)</f>
        <v>102.63999999999999</v>
      </c>
      <c r="AR33" s="57">
        <f>AVERAGE(HAVERD!$AN$264:$AN$270)</f>
        <v>98.641999999999996</v>
      </c>
      <c r="AS33" s="57">
        <f>AVERAGE(HAVERD!$AN$271:$AN$277)</f>
        <v>99.74</v>
      </c>
      <c r="AT33" s="57">
        <f>AVERAGE(HAVERD!$AN$278:$AN$284)</f>
        <v>107.542</v>
      </c>
      <c r="AU33" s="57">
        <f>AVERAGE(HAVERD!$AN$285:$AN$291)</f>
        <v>105.39599999999999</v>
      </c>
      <c r="AV33" s="57">
        <f>AVERAGE(HAVERD!$AN$292:$AN$298)</f>
        <v>100.22799999999999</v>
      </c>
      <c r="AW33" s="57">
        <f>AVERAGE(HAVERD!$AN$299:$AN$305)</f>
        <v>100.78</v>
      </c>
      <c r="AX33" s="57">
        <f>AVERAGE(HAVERD!$AN$306:$AN$312)</f>
        <v>104.578</v>
      </c>
      <c r="AY33" s="57">
        <f>AVERAGE(HAVERD!$AN$313:$AN$319)</f>
        <v>117.47999999999999</v>
      </c>
      <c r="AZ33" s="57">
        <f>AVERAGE(HAVERD!$AN$320:$AN$326)</f>
        <v>105.452</v>
      </c>
      <c r="BA33" s="57">
        <f>AVERAGE(HAVERD!$AN$327:$AN$333)</f>
        <v>105.01599999999999</v>
      </c>
      <c r="BB33" s="57">
        <f>AVERAGE(HAVERD!$AN$334:$AN$340)</f>
        <v>109.41</v>
      </c>
      <c r="BC33" s="57">
        <f>AVERAGE(HAVERD!$AN$341:$AN$347)</f>
        <v>122.29400000000001</v>
      </c>
      <c r="BD33" s="57">
        <f>AVERAGE(HAVERD!$AN$348:$AN$354)</f>
        <v>121.474</v>
      </c>
      <c r="BE33" s="57">
        <f>AVERAGE(HAVERD!$AN$355:$AN$361)</f>
        <v>121.92400000000001</v>
      </c>
      <c r="BF33" s="57">
        <f>AVERAGE(HAVERD!$AN$362:$AN$368)</f>
        <v>145.76499999999999</v>
      </c>
      <c r="BG33" s="57">
        <f>AVERAGE(HAVERD!$AN$369:$AN$375)</f>
        <v>92.183333333333337</v>
      </c>
      <c r="BH33" s="57">
        <f>AVERAGE(HAVERD!$AN$376:$AN$382)</f>
        <v>96.872</v>
      </c>
      <c r="BI33" s="57">
        <f>AVERAGE(HAVERD!$AN$383:$AN$389)</f>
        <v>102.71799999999999</v>
      </c>
      <c r="BJ33" s="57">
        <f>AVERAGE(HAVERD!$AN$390:$AN$396)</f>
        <v>100.99600000000001</v>
      </c>
      <c r="BK33" s="57">
        <f>AVERAGE(HAVERD!$AN$397:$AN$403)</f>
        <v>102.364</v>
      </c>
      <c r="BL33" s="57">
        <f>AVERAGE(HAVERD!$AN$404:$AN$410)</f>
        <v>112.60600000000002</v>
      </c>
      <c r="BM33" s="57">
        <f>AVERAGE(HAVERD!$AN$411:$AN$417)</f>
        <v>107.61000000000001</v>
      </c>
      <c r="BN33" s="57">
        <f>AVERAGE(HAVERD!$AN$418:$AN$424)</f>
        <v>110.74600000000001</v>
      </c>
      <c r="BO33" s="57">
        <f>AVERAGE(HAVERD!$AN$425:$AN$431)</f>
        <v>105.072</v>
      </c>
      <c r="BP33" s="57">
        <f>AVERAGE(HAVERD!$AN$432:$AN$438)</f>
        <v>117.96199999999999</v>
      </c>
      <c r="BQ33" s="57">
        <f>AVERAGE(HAVERD!$AN$439:$AN$445)</f>
        <v>115.226</v>
      </c>
      <c r="BR33" s="57">
        <f>AVERAGE(HAVERD!$AN$446:$AN$452)</f>
        <v>117.06199999999998</v>
      </c>
      <c r="BS33" s="57">
        <f>AVERAGE(HAVERD!$AN$453:$AN$459)</f>
        <v>111.28</v>
      </c>
      <c r="BT33" s="57">
        <f>AVERAGE(HAVERD!$AN$460:$AN$466)</f>
        <v>121.13749999999999</v>
      </c>
      <c r="BU33" s="57">
        <f>AVERAGE(HAVERD!$AN$467:$AN$473)</f>
        <v>117.29999999999998</v>
      </c>
      <c r="BV33" s="57">
        <f>AVERAGE(HAVERD!$AN$474:$AN$480)</f>
        <v>113.708</v>
      </c>
      <c r="BW33" s="57">
        <f>AVERAGE(HAVERD!$AN$481:$AN$487)</f>
        <v>110.53599999999999</v>
      </c>
      <c r="BX33" s="57">
        <f>AVERAGE(HAVERD!$AN$488:$AN$494)</f>
        <v>113.89400000000001</v>
      </c>
      <c r="BY33" s="57">
        <f>AVERAGE(HAVERD!$AN$495:$AN$501)</f>
        <v>118.8425</v>
      </c>
      <c r="BZ33" s="57">
        <f>AVERAGE(HAVERD!$AN$502:$AN$508)</f>
        <v>113.28399999999999</v>
      </c>
      <c r="CA33" s="57">
        <f>AVERAGE(HAVERD!$AN$509:$AN$515)</f>
        <v>108.816</v>
      </c>
      <c r="CB33" s="57">
        <f>AVERAGE(HAVERD!$AN$516:$AN$522)</f>
        <v>107.32599999999999</v>
      </c>
      <c r="CC33" s="57">
        <f>AVERAGE(HAVERD!$AN$523:$AN$529)</f>
        <v>116.495</v>
      </c>
      <c r="CD33" s="57">
        <f>AVERAGE(HAVERD!$AN$530:$AN$536)</f>
        <v>112.62</v>
      </c>
      <c r="CE33" s="57">
        <f>AVERAGE(HAVERD!$AN$537:$AN$543)</f>
        <v>107.376</v>
      </c>
      <c r="CF33" s="57">
        <f>AVERAGE(HAVERD!$AN$544:$AN$550)</f>
        <v>107.29399999999998</v>
      </c>
      <c r="CG33" s="57">
        <f>AVERAGE(HAVERD!$AN$551:$AN$557)</f>
        <v>108.36599999999999</v>
      </c>
      <c r="CH33" s="57">
        <f>AVERAGE(HAVERD!$AN$558:$AN$564)</f>
        <v>110.58400000000002</v>
      </c>
      <c r="CI33" s="57">
        <f>AVERAGE(HAVERD!$AN$565:$AN$571)</f>
        <v>103.41200000000001</v>
      </c>
      <c r="CJ33" s="57">
        <f>AVERAGE(HAVERD!$AN$572:$AN$578)</f>
        <v>105.19800000000001</v>
      </c>
      <c r="CK33" s="57">
        <f>AVERAGE(HAVERD!$AN$579:$AN$585)</f>
        <v>103.998</v>
      </c>
      <c r="CL33" s="57">
        <f>AVERAGE(HAVERD!$AN$586:$AN$592)</f>
        <v>107.91400000000002</v>
      </c>
      <c r="CM33" s="57">
        <f>AVERAGE(HAVERD!$AN$593:$AN$599)</f>
        <v>102.03399999999999</v>
      </c>
      <c r="CN33" s="57">
        <f>AVERAGE(HAVERD!$AN$600:$AN$606)</f>
        <v>99.623999999999995</v>
      </c>
      <c r="CO33" s="57">
        <f>AVERAGE(HAVERD!$AN$607:$AN$613)</f>
        <v>99.143999999999977</v>
      </c>
      <c r="CP33" s="57">
        <f>AVERAGE(HAVERD!$AN$614:$AN$620)</f>
        <v>106.27249999999999</v>
      </c>
      <c r="CQ33" s="57">
        <f>AVERAGE(HAVERD!$AN$621:$AN$627)</f>
        <v>104.49000000000001</v>
      </c>
      <c r="CR33" s="57">
        <f>AVERAGE(HAVERD!$AN$628:$AN$634)</f>
        <v>98.97</v>
      </c>
      <c r="CS33" s="57">
        <f>AVERAGE(HAVERD!$AN$635:$AN$641)</f>
        <v>99.55</v>
      </c>
      <c r="CT33" s="57">
        <f>AVERAGE(HAVERD!$AN$642:$AN$648)</f>
        <v>107.258</v>
      </c>
      <c r="CU33" s="57">
        <f>AVERAGE(HAVERD!$AN$649:$AN$655)</f>
        <v>110.70399999999999</v>
      </c>
      <c r="CV33" s="57">
        <f>AVERAGE(HAVERD!$AN$656:$AN$662)</f>
        <v>101.78999999999999</v>
      </c>
      <c r="CW33" s="57">
        <f>AVERAGE(HAVERD!$AN$663:$AN$669)</f>
        <v>100.80800000000001</v>
      </c>
      <c r="CX33" s="57">
        <f>AVERAGE(HAVERD!$AN$670:$AN$676)</f>
        <v>104.28399999999999</v>
      </c>
      <c r="CY33" s="57">
        <f>AVERAGE(HAVERD!$AN$677:$AN$683)</f>
        <v>113.38</v>
      </c>
      <c r="CZ33" s="57">
        <f>AVERAGE(HAVERD!$AN$684:$AN$690)</f>
        <v>107.42</v>
      </c>
      <c r="DA33" s="57">
        <f>AVERAGE(HAVERD!$AN$691:$AN$697)</f>
        <v>106.03</v>
      </c>
      <c r="DB33" s="57">
        <f>AVERAGE(HAVERD!$AN$698:$AN$704)</f>
        <v>108.748</v>
      </c>
      <c r="DC33" s="57">
        <f>AVERAGE(HAVERD!$AN$705:$AN$711)</f>
        <v>121.33799999999999</v>
      </c>
      <c r="DD33" s="57">
        <f>AVERAGE(HAVERD!$AN$712:$AN$718)</f>
        <v>123.276</v>
      </c>
      <c r="DE33" s="57">
        <f>AVERAGE(HAVERD!$AN$719:$AN$725)</f>
        <v>122.85800000000002</v>
      </c>
      <c r="DF33" s="57">
        <f>AVERAGE(HAVERD!$AN$726:$AN$732)</f>
        <v>142.846</v>
      </c>
      <c r="DG33" s="57">
        <f>AVERAGE(HAVERD!$AN$733:$AN$739)</f>
        <v>99.10333333333331</v>
      </c>
      <c r="DH33" s="57">
        <f>AVERAGE(HAVERD!$AN$740:$AN$746)</f>
        <v>96.592500000000001</v>
      </c>
      <c r="DI33" s="57">
        <f>AVERAGE(HAVERD!$AN$747:$AN$753)</f>
        <v>102.94200000000001</v>
      </c>
      <c r="DJ33" s="57">
        <f>AVERAGE(HAVERD!$AN$754:$AN$760)</f>
        <v>103.3</v>
      </c>
      <c r="DK33" s="57">
        <f>AVERAGE(HAVERD!$AN$761:$AN$767)</f>
        <v>103.53399999999999</v>
      </c>
      <c r="DL33" s="57">
        <f>AVERAGE(HAVERD!$AN$768:$AN$774)</f>
        <v>109.79199999999999</v>
      </c>
      <c r="DM33" s="57">
        <f>AVERAGE(HAVERD!$AN$775:$AN$781)</f>
        <v>108.06800000000001</v>
      </c>
      <c r="DN33" s="57">
        <f>AVERAGE(HAVERD!$AN$782:$AN$788)</f>
        <v>107.68400000000001</v>
      </c>
      <c r="DO33" s="57">
        <f>AVERAGE(HAVERD!$AN$789:$AN$795)</f>
        <v>103.03</v>
      </c>
      <c r="DP33" s="57">
        <f>AVERAGE(HAVERD!$AN$796:$AN$802)</f>
        <v>114.578</v>
      </c>
      <c r="DQ33" s="57">
        <f>AVERAGE(HAVERD!$AN$803:$AN$809)</f>
        <v>114.84200000000001</v>
      </c>
      <c r="DR33" s="57">
        <f>AVERAGE(HAVERD!$AN$810:$AN$816)</f>
        <v>109.86600000000001</v>
      </c>
      <c r="DS33" s="57">
        <f>AVERAGE(HAVERD!$AN$817:$AN$823)</f>
        <v>107.43600000000001</v>
      </c>
      <c r="DT33" s="57">
        <f>AVERAGE(HAVERD!$AN$824:$AN$830)</f>
        <v>118.46799999999999</v>
      </c>
      <c r="DU33" s="57">
        <f>AVERAGE(HAVERD!$AN$831:$AN$837)</f>
        <v>118.06599999999999</v>
      </c>
      <c r="DV33" s="57">
        <f>AVERAGE(HAVERD!$AN$838:$AN$844)</f>
        <v>114.99250000000001</v>
      </c>
      <c r="DW33" s="57">
        <f>AVERAGE(HAVERD!$AN$845:$AN$851)</f>
        <v>105.57000000000001</v>
      </c>
      <c r="DX33" s="57">
        <f>AVERAGE(HAVERD!$AN$852:$AN$858)</f>
        <v>112.22799999999999</v>
      </c>
      <c r="DY33" s="57">
        <f>AVERAGE(HAVERD!$AN$859:$AN$865)</f>
        <v>118.30500000000001</v>
      </c>
      <c r="DZ33" s="57">
        <f>AVERAGE(HAVERD!$AN$866:$AN$872)</f>
        <v>115.26399999999998</v>
      </c>
      <c r="EA33" s="57">
        <f>AVERAGE(HAVERD!$AN$873:$AN$879)</f>
        <v>109.26399999999998</v>
      </c>
    </row>
    <row r="34" spans="1:131" x14ac:dyDescent="0.35">
      <c r="A34" t="s">
        <v>749</v>
      </c>
      <c r="P34" s="57">
        <f>AVERAGE(HAVERD!$AO$68:$AO$74)</f>
        <v>109.346</v>
      </c>
      <c r="Q34" s="57">
        <f>AVERAGE(HAVERD!$AO$75:$AO$81)</f>
        <v>103.744</v>
      </c>
      <c r="R34" s="57">
        <f>AVERAGE(HAVERD!$AO$82:$AO$88)</f>
        <v>95.070000000000007</v>
      </c>
      <c r="S34" s="57">
        <f>AVERAGE(HAVERD!$AO$89:$AO$95)</f>
        <v>76.45</v>
      </c>
      <c r="T34" s="57">
        <f>AVERAGE(HAVERD!$AO$96:$AO$102)</f>
        <v>39.058000000000007</v>
      </c>
      <c r="U34" s="57">
        <f>AVERAGE(HAVERD!$AO$103:$AO$109)</f>
        <v>35.14</v>
      </c>
      <c r="V34" s="57">
        <f>AVERAGE(HAVERD!$AO$110:$AO$116)</f>
        <v>34.47</v>
      </c>
      <c r="W34" s="57">
        <f>AVERAGE(HAVERD!$AO$117:$AO$123)</f>
        <v>35.989999999999995</v>
      </c>
      <c r="X34" s="57">
        <f>AVERAGE(HAVERD!$AO$124:$AO$130)</f>
        <v>40.56</v>
      </c>
      <c r="Y34" s="57">
        <f>AVERAGE(HAVERD!$AO$131:$AO$137)</f>
        <v>42.150000000000006</v>
      </c>
      <c r="Z34" s="57">
        <f>AVERAGE(HAVERD!$AO$138:$AO$144)</f>
        <v>45.196000000000005</v>
      </c>
      <c r="AA34" s="57">
        <f>AVERAGE(HAVERD!$AO$145:$AO$151)</f>
        <v>50.58</v>
      </c>
      <c r="AB34" s="57">
        <f>AVERAGE(HAVERD!$AO$152:$AO$158)</f>
        <v>55.612500000000004</v>
      </c>
      <c r="AC34" s="57">
        <f>AVERAGE(HAVERD!$AO$159:$AO$165)</f>
        <v>63.6</v>
      </c>
      <c r="AD34" s="57">
        <f>AVERAGE(HAVERD!$AO$166:$AO$172)</f>
        <v>60.493999999999993</v>
      </c>
      <c r="AE34" s="57">
        <f>AVERAGE(HAVERD!$AO$173:$AO$179)</f>
        <v>63.744000000000007</v>
      </c>
      <c r="AF34" s="57">
        <f>AVERAGE(HAVERD!$AO$180:$AO$186)</f>
        <v>68.582000000000008</v>
      </c>
      <c r="AG34" s="57">
        <f>AVERAGE(HAVERD!$AO$187:$AO$193)</f>
        <v>76.414000000000001</v>
      </c>
      <c r="AH34" s="57">
        <f>AVERAGE(HAVERD!$AO$194:$AO$200)</f>
        <v>76.05</v>
      </c>
      <c r="AI34" s="57">
        <f>AVERAGE(HAVERD!$AO$201:$AO$207)</f>
        <v>80.753999999999991</v>
      </c>
      <c r="AJ34" s="57">
        <f>AVERAGE(HAVERD!$AO$208:$AO$214)</f>
        <v>84.17</v>
      </c>
      <c r="AK34" s="57">
        <f>AVERAGE(HAVERD!$AO$215:$AO$221)</f>
        <v>84.722000000000008</v>
      </c>
      <c r="AL34" s="57">
        <f>AVERAGE(HAVERD!$AO$222:$AO$228)</f>
        <v>91.968000000000004</v>
      </c>
      <c r="AM34" s="57">
        <f>AVERAGE(HAVERD!$AO$229:$AO$235)</f>
        <v>91.881999999999991</v>
      </c>
      <c r="AN34" s="57">
        <f>AVERAGE(HAVERD!$AO$236:$AO$242)</f>
        <v>89.58</v>
      </c>
      <c r="AO34" s="57">
        <f>AVERAGE(HAVERD!$AO$243:$AO$249)</f>
        <v>91.494</v>
      </c>
      <c r="AP34" s="57">
        <f>AVERAGE(HAVERD!$AO$250:$AO$256)</f>
        <v>96.835000000000008</v>
      </c>
      <c r="AQ34" s="57">
        <f>AVERAGE(HAVERD!$AO$257:$AO$263)</f>
        <v>94.227999999999994</v>
      </c>
      <c r="AR34" s="57">
        <f>AVERAGE(HAVERD!$AO$264:$AO$270)</f>
        <v>95.001999999999981</v>
      </c>
      <c r="AS34" s="57">
        <f>AVERAGE(HAVERD!$AO$271:$AO$277)</f>
        <v>91.52000000000001</v>
      </c>
      <c r="AT34" s="57">
        <f>AVERAGE(HAVERD!$AO$278:$AO$284)</f>
        <v>89.522000000000006</v>
      </c>
      <c r="AU34" s="57">
        <f>AVERAGE(HAVERD!$AO$285:$AO$291)</f>
        <v>85.724000000000004</v>
      </c>
      <c r="AV34" s="57">
        <f>AVERAGE(HAVERD!$AO$292:$AO$298)</f>
        <v>85.448000000000008</v>
      </c>
      <c r="AW34" s="57">
        <f>AVERAGE(HAVERD!$AO$299:$AO$305)</f>
        <v>83.438000000000017</v>
      </c>
      <c r="AX34" s="57">
        <f>AVERAGE(HAVERD!$AO$306:$AO$312)</f>
        <v>82.134</v>
      </c>
      <c r="AY34" s="57">
        <f>AVERAGE(HAVERD!$AO$313:$AO$319)</f>
        <v>85.962000000000003</v>
      </c>
      <c r="AZ34" s="57">
        <f>AVERAGE(HAVERD!$AO$320:$AO$326)</f>
        <v>70.453999999999994</v>
      </c>
      <c r="BA34" s="57">
        <f>AVERAGE(HAVERD!$AO$327:$AO$333)</f>
        <v>65.238</v>
      </c>
      <c r="BB34" s="57">
        <f>AVERAGE(HAVERD!$AO$334:$AO$340)</f>
        <v>69.122</v>
      </c>
      <c r="BC34" s="57">
        <f>AVERAGE(HAVERD!$AO$341:$AO$347)</f>
        <v>72.968000000000004</v>
      </c>
      <c r="BD34" s="57">
        <f>AVERAGE(HAVERD!$AO$348:$AO$354)</f>
        <v>82.777999999999992</v>
      </c>
      <c r="BE34" s="57">
        <f>AVERAGE(HAVERD!$AO$355:$AO$361)</f>
        <v>82.468000000000004</v>
      </c>
      <c r="BF34" s="57">
        <f>AVERAGE(HAVERD!$AO$362:$AO$368)</f>
        <v>81.474999999999994</v>
      </c>
      <c r="BG34" s="57">
        <f>AVERAGE(HAVERD!$AO$369:$AO$375)</f>
        <v>57.696666666666665</v>
      </c>
      <c r="BH34" s="57">
        <f>AVERAGE(HAVERD!$AO$376:$AO$382)</f>
        <v>54.1</v>
      </c>
      <c r="BI34" s="57">
        <f>AVERAGE(HAVERD!$AO$383:$AO$389)</f>
        <v>55.419999999999995</v>
      </c>
      <c r="BJ34" s="57">
        <f>AVERAGE(HAVERD!$AO$390:$AO$396)</f>
        <v>55.510000000000005</v>
      </c>
      <c r="BK34" s="57">
        <f>AVERAGE(HAVERD!$AO$397:$AO$403)</f>
        <v>58.279999999999994</v>
      </c>
      <c r="BL34" s="57">
        <f>AVERAGE(HAVERD!$AO$404:$AO$410)</f>
        <v>62.220000000000006</v>
      </c>
      <c r="BM34" s="57">
        <f>AVERAGE(HAVERD!$AO$411:$AO$417)</f>
        <v>61.64</v>
      </c>
      <c r="BN34" s="57">
        <f>AVERAGE(HAVERD!$AO$418:$AO$424)</f>
        <v>63.988</v>
      </c>
      <c r="BO34" s="57">
        <f>AVERAGE(HAVERD!$AO$425:$AO$431)</f>
        <v>64.384</v>
      </c>
      <c r="BP34" s="57">
        <f>AVERAGE(HAVERD!$AO$432:$AO$438)</f>
        <v>72.109999999999985</v>
      </c>
      <c r="BQ34" s="57">
        <f>AVERAGE(HAVERD!$AO$439:$AO$445)</f>
        <v>72.193999999999988</v>
      </c>
      <c r="BR34" s="57">
        <f>AVERAGE(HAVERD!$AO$446:$AO$452)</f>
        <v>75.445999999999998</v>
      </c>
      <c r="BS34" s="57">
        <f>AVERAGE(HAVERD!$AO$453:$AO$459)</f>
        <v>76.338000000000008</v>
      </c>
      <c r="BT34" s="57">
        <f>AVERAGE(HAVERD!$AO$460:$AO$466)</f>
        <v>81.032499999999999</v>
      </c>
      <c r="BU34" s="57">
        <f>AVERAGE(HAVERD!$AO$467:$AO$473)</f>
        <v>85.987499999999997</v>
      </c>
      <c r="BV34" s="57">
        <f>AVERAGE(HAVERD!$AO$474:$AO$480)</f>
        <v>87.292000000000002</v>
      </c>
      <c r="BW34" s="57">
        <f>AVERAGE(HAVERD!$AO$481:$AO$487)</f>
        <v>96.149999999999991</v>
      </c>
      <c r="BX34" s="57">
        <f>AVERAGE(HAVERD!$AO$488:$AO$494)</f>
        <v>98.8</v>
      </c>
      <c r="BY34" s="57">
        <f>AVERAGE(HAVERD!$AO$495:$AO$501)</f>
        <v>99.69</v>
      </c>
      <c r="BZ34" s="57">
        <f>AVERAGE(HAVERD!$AO$502:$AO$508)</f>
        <v>96.968000000000004</v>
      </c>
      <c r="CA34" s="57">
        <f>AVERAGE(HAVERD!$AO$509:$AO$515)</f>
        <v>98.972000000000008</v>
      </c>
      <c r="CB34" s="57">
        <f>AVERAGE(HAVERD!$AO$516:$AO$522)</f>
        <v>103.88399999999999</v>
      </c>
      <c r="CC34" s="57">
        <f>AVERAGE(HAVERD!$AO$523:$AO$529)</f>
        <v>117.155</v>
      </c>
      <c r="CD34" s="57">
        <f>AVERAGE(HAVERD!$AO$530:$AO$536)</f>
        <v>112.43600000000001</v>
      </c>
      <c r="CE34" s="57">
        <f>AVERAGE(HAVERD!$AO$537:$AO$543)</f>
        <v>110.99600000000001</v>
      </c>
      <c r="CF34" s="57">
        <f>AVERAGE(HAVERD!$AO$544:$AO$550)</f>
        <v>108.184</v>
      </c>
      <c r="CG34" s="57">
        <f>AVERAGE(HAVERD!$AO$551:$AO$557)</f>
        <v>111.49600000000001</v>
      </c>
      <c r="CH34" s="57">
        <f>AVERAGE(HAVERD!$AO$558:$AO$564)</f>
        <v>111.16799999999998</v>
      </c>
      <c r="CI34" s="57">
        <f>AVERAGE(HAVERD!$AO$565:$AO$571)</f>
        <v>110.03600000000002</v>
      </c>
      <c r="CJ34" s="57">
        <f>AVERAGE(HAVERD!$AO$572:$AO$578)</f>
        <v>117.258</v>
      </c>
      <c r="CK34" s="57">
        <f>AVERAGE(HAVERD!$AO$579:$AO$585)</f>
        <v>117.08800000000001</v>
      </c>
      <c r="CL34" s="57">
        <f>AVERAGE(HAVERD!$AO$586:$AO$592)</f>
        <v>116.41800000000001</v>
      </c>
      <c r="CM34" s="57">
        <f>AVERAGE(HAVERD!$AO$593:$AO$599)</f>
        <v>112.74600000000001</v>
      </c>
      <c r="CN34" s="57">
        <f>AVERAGE(HAVERD!$AO$600:$AO$606)</f>
        <v>115.38799999999999</v>
      </c>
      <c r="CO34" s="57">
        <f>AVERAGE(HAVERD!$AO$607:$AO$613)</f>
        <v>114.154</v>
      </c>
      <c r="CP34" s="57">
        <f>AVERAGE(HAVERD!$AO$614:$AO$620)</f>
        <v>118.03749999999999</v>
      </c>
      <c r="CQ34" s="57">
        <f>AVERAGE(HAVERD!$AO$621:$AO$627)</f>
        <v>117.13800000000001</v>
      </c>
      <c r="CR34" s="57">
        <f>AVERAGE(HAVERD!$AO$628:$AO$634)</f>
        <v>115.91800000000001</v>
      </c>
      <c r="CS34" s="57">
        <f>AVERAGE(HAVERD!$AO$635:$AO$641)</f>
        <v>117.41800000000001</v>
      </c>
      <c r="CT34" s="57">
        <f>AVERAGE(HAVERD!$AO$642:$AO$648)</f>
        <v>155.44400000000002</v>
      </c>
      <c r="CU34" s="57">
        <f>AVERAGE(HAVERD!$AO$649:$AO$655)</f>
        <v>116.322</v>
      </c>
      <c r="CV34" s="57">
        <f>AVERAGE(HAVERD!$AO$656:$AO$662)</f>
        <v>106.626</v>
      </c>
      <c r="CW34" s="57">
        <f>AVERAGE(HAVERD!$AO$663:$AO$669)</f>
        <v>105.252</v>
      </c>
      <c r="CX34" s="57">
        <f>AVERAGE(HAVERD!$AO$670:$AO$676)</f>
        <v>111.56399999999999</v>
      </c>
      <c r="CY34" s="57">
        <f>AVERAGE(HAVERD!$AO$677:$AO$683)</f>
        <v>117.732</v>
      </c>
      <c r="CZ34" s="57">
        <f>AVERAGE(HAVERD!$AO$684:$AO$690)</f>
        <v>118.91399999999999</v>
      </c>
      <c r="DA34" s="57">
        <f>AVERAGE(HAVERD!$AO$691:$AO$697)</f>
        <v>117.748</v>
      </c>
      <c r="DB34" s="57">
        <f>AVERAGE(HAVERD!$AO$698:$AO$704)</f>
        <v>120.35799999999999</v>
      </c>
      <c r="DC34" s="57">
        <f>AVERAGE(HAVERD!$AO$705:$AO$711)</f>
        <v>125.04</v>
      </c>
      <c r="DD34" s="57">
        <f>AVERAGE(HAVERD!$AO$712:$AO$718)</f>
        <v>121.85799999999999</v>
      </c>
      <c r="DE34" s="57">
        <f>AVERAGE(HAVERD!$AO$719:$AO$725)</f>
        <v>117.56000000000002</v>
      </c>
      <c r="DF34" s="57">
        <f>AVERAGE(HAVERD!$AO$726:$AO$732)</f>
        <v>113.23400000000001</v>
      </c>
      <c r="DG34" s="57">
        <f>AVERAGE(HAVERD!$AO$733:$AO$739)</f>
        <v>90.583333333333329</v>
      </c>
      <c r="DH34" s="57">
        <f>AVERAGE(HAVERD!$AO$740:$AO$746)</f>
        <v>86.94</v>
      </c>
      <c r="DI34" s="57">
        <f>AVERAGE(HAVERD!$AO$747:$AO$753)</f>
        <v>97.468000000000004</v>
      </c>
      <c r="DJ34" s="57">
        <f>AVERAGE(HAVERD!$AO$754:$AO$760)</f>
        <v>108.26200000000001</v>
      </c>
      <c r="DK34" s="57">
        <f>AVERAGE(HAVERD!$AO$761:$AO$767)</f>
        <v>110.89400000000001</v>
      </c>
      <c r="DL34" s="57">
        <f>AVERAGE(HAVERD!$AO$768:$AO$774)</f>
        <v>115.63</v>
      </c>
      <c r="DM34" s="57">
        <f>AVERAGE(HAVERD!$AO$775:$AO$781)</f>
        <v>113.91799999999998</v>
      </c>
      <c r="DN34" s="57">
        <f>AVERAGE(HAVERD!$AO$782:$AO$788)</f>
        <v>115.276</v>
      </c>
      <c r="DO34" s="57">
        <f>AVERAGE(HAVERD!$AO$789:$AO$795)</f>
        <v>110.756</v>
      </c>
      <c r="DP34" s="57">
        <f>AVERAGE(HAVERD!$AO$796:$AO$802)</f>
        <v>133.404</v>
      </c>
      <c r="DQ34" s="57">
        <f>AVERAGE(HAVERD!$AO$803:$AO$809)</f>
        <v>118.03599999999999</v>
      </c>
      <c r="DR34" s="57">
        <f>AVERAGE(HAVERD!$AO$810:$AO$816)</f>
        <v>118.06799999999998</v>
      </c>
      <c r="DS34" s="57">
        <f>AVERAGE(HAVERD!$AO$817:$AO$823)</f>
        <v>117.946</v>
      </c>
      <c r="DT34" s="57">
        <f>AVERAGE(HAVERD!$AO$824:$AO$830)</f>
        <v>123.24000000000001</v>
      </c>
      <c r="DU34" s="57">
        <f>AVERAGE(HAVERD!$AO$831:$AO$837)</f>
        <v>127.648</v>
      </c>
      <c r="DV34" s="57">
        <f>AVERAGE(HAVERD!$AO$838:$AO$844)</f>
        <v>136.92250000000001</v>
      </c>
      <c r="DW34" s="57">
        <f>AVERAGE(HAVERD!$AO$845:$AO$851)</f>
        <v>120.32499999999999</v>
      </c>
      <c r="DX34" s="57">
        <f>AVERAGE(HAVERD!$AO$852:$AO$858)</f>
        <v>123.16799999999998</v>
      </c>
      <c r="DY34" s="57">
        <f>AVERAGE(HAVERD!$AO$859:$AO$865)</f>
        <v>130.96249999999998</v>
      </c>
      <c r="DZ34" s="57">
        <f>AVERAGE(HAVERD!$AO$866:$AO$872)</f>
        <v>128.762</v>
      </c>
      <c r="EA34" s="57">
        <f>AVERAGE(HAVERD!$AO$873:$AO$879)</f>
        <v>129.32</v>
      </c>
    </row>
    <row r="35" spans="1:131" x14ac:dyDescent="0.35">
      <c r="A35" t="s">
        <v>345</v>
      </c>
      <c r="N35" s="5"/>
      <c r="O35" s="5"/>
      <c r="P35" s="57" t="e">
        <f>AVERAGE(HAVERD!$AH$68:$AH$74)</f>
        <v>#DIV/0!</v>
      </c>
      <c r="Q35" s="57" t="e">
        <f>AVERAGE(HAVERD!$AH$75:$AH$81)</f>
        <v>#DIV/0!</v>
      </c>
      <c r="R35" s="57" t="e">
        <f>AVERAGE(HAVERD!$AH$82:$AH$88)</f>
        <v>#DIV/0!</v>
      </c>
      <c r="S35" s="57" t="e">
        <f>AVERAGE(HAVERD!$AH$89:$AH$95)</f>
        <v>#DIV/0!</v>
      </c>
      <c r="T35" s="57" t="e">
        <f>AVERAGE(HAVERD!$AH$96:$AH$102)</f>
        <v>#DIV/0!</v>
      </c>
      <c r="U35" s="57" t="e">
        <f>AVERAGE(HAVERD!$AH$103:$AH$109)</f>
        <v>#DIV/0!</v>
      </c>
      <c r="V35" s="57" t="e">
        <f>AVERAGE(HAVERD!$AH$110:$AH$116)</f>
        <v>#DIV/0!</v>
      </c>
      <c r="W35" s="57" t="e">
        <f>AVERAGE(HAVERD!$AH$117:$AH$123)</f>
        <v>#DIV/0!</v>
      </c>
      <c r="X35" s="57" t="e">
        <f>AVERAGE(HAVERD!$AH$124:$AH$130)</f>
        <v>#DIV/0!</v>
      </c>
      <c r="Y35" s="57" t="e">
        <f>AVERAGE(HAVERD!$AH$131:$AH$137)</f>
        <v>#DIV/0!</v>
      </c>
      <c r="Z35" s="57" t="e">
        <f>AVERAGE(HAVERD!$AH$138:$AH$144)</f>
        <v>#DIV/0!</v>
      </c>
      <c r="AA35" s="57" t="e">
        <f>AVERAGE(HAVERD!$AH$145:$AH$151)</f>
        <v>#DIV/0!</v>
      </c>
      <c r="AB35" s="57" t="e">
        <f>AVERAGE(HAVERD!$AH$152:$AH$158)</f>
        <v>#DIV/0!</v>
      </c>
      <c r="AC35" s="57" t="e">
        <f>AVERAGE(HAVERD!$AH$159:$AH$165)</f>
        <v>#DIV/0!</v>
      </c>
      <c r="AD35" s="57" t="e">
        <f>AVERAGE(HAVERD!$AH$166:$AH$172)</f>
        <v>#DIV/0!</v>
      </c>
      <c r="AE35" s="57" t="e">
        <f>AVERAGE(HAVERD!$AH$173:$AH$179)</f>
        <v>#DIV/0!</v>
      </c>
      <c r="AF35" s="57" t="e">
        <f>AVERAGE(HAVERD!$AH$180:$AH$186)</f>
        <v>#DIV/0!</v>
      </c>
      <c r="AG35" s="57" t="e">
        <f>AVERAGE(HAVERD!$AH$187:$AH$193)</f>
        <v>#DIV/0!</v>
      </c>
      <c r="AH35" s="57" t="e">
        <f>AVERAGE(HAVERD!$AH$194:$AH$200)</f>
        <v>#DIV/0!</v>
      </c>
      <c r="AI35" s="57" t="e">
        <f>AVERAGE(HAVERD!$AH$201:$AH$207)</f>
        <v>#DIV/0!</v>
      </c>
      <c r="AJ35" s="57" t="e">
        <f>AVERAGE(HAVERD!$AH$208:$AH$214)</f>
        <v>#DIV/0!</v>
      </c>
      <c r="AK35" s="57" t="e">
        <f>AVERAGE(HAVERD!$AH$215:$AH$221)</f>
        <v>#DIV/0!</v>
      </c>
      <c r="AL35" s="57" t="e">
        <f>AVERAGE(HAVERD!$AH$222:$AH$228)</f>
        <v>#DIV/0!</v>
      </c>
      <c r="AM35" s="57" t="e">
        <f>AVERAGE(HAVERD!$AH$229:$AH$235)</f>
        <v>#DIV/0!</v>
      </c>
      <c r="AN35" s="57" t="e">
        <f>AVERAGE(HAVERD!$AH$236:$AH$242)</f>
        <v>#DIV/0!</v>
      </c>
      <c r="AO35" s="57" t="e">
        <f>AVERAGE(HAVERD!$AH$243:$AH$249)</f>
        <v>#DIV/0!</v>
      </c>
      <c r="AP35" s="57" t="e">
        <f>AVERAGE(HAVERD!$AH$250:$AH$256)</f>
        <v>#DIV/0!</v>
      </c>
      <c r="AQ35" s="57" t="e">
        <f>AVERAGE(HAVERD!$AH$257:$AH$263)</f>
        <v>#DIV/0!</v>
      </c>
      <c r="AR35" s="57" t="e">
        <f>AVERAGE(HAVERD!$AH$264:$AH$270)</f>
        <v>#DIV/0!</v>
      </c>
      <c r="AS35" s="57" t="e">
        <f>AVERAGE(HAVERD!$AH$271:$AH$277)</f>
        <v>#DIV/0!</v>
      </c>
      <c r="AT35" s="57" t="e">
        <f>AVERAGE(HAVERD!$AH$278:$AH$284)</f>
        <v>#DIV/0!</v>
      </c>
      <c r="AU35" s="57" t="e">
        <f>AVERAGE(HAVERD!$AH$285:$AH$291)</f>
        <v>#DIV/0!</v>
      </c>
      <c r="AV35" s="57" t="e">
        <f>AVERAGE(HAVERD!$AH$292:$AH$298)</f>
        <v>#DIV/0!</v>
      </c>
      <c r="AW35" s="57" t="e">
        <f>AVERAGE(HAVERD!$AH$299:$AH$305)</f>
        <v>#DIV/0!</v>
      </c>
      <c r="AX35" s="57" t="e">
        <f>AVERAGE(HAVERD!$AH$306:$AH$312)</f>
        <v>#DIV/0!</v>
      </c>
      <c r="AY35" s="57" t="e">
        <f>AVERAGE(HAVERD!$AH$313:$AH$319)</f>
        <v>#DIV/0!</v>
      </c>
      <c r="AZ35" s="57" t="e">
        <f>AVERAGE(HAVERD!$AH$320:$AH$326)</f>
        <v>#DIV/0!</v>
      </c>
      <c r="BA35" s="57" t="e">
        <f>AVERAGE(HAVERD!$AH$327:$AH$333)</f>
        <v>#DIV/0!</v>
      </c>
      <c r="BB35" s="57" t="e">
        <f>AVERAGE(HAVERD!$AH$334:$AH$340)</f>
        <v>#DIV/0!</v>
      </c>
      <c r="BC35" s="57" t="e">
        <f>AVERAGE(HAVERD!$AH$341:$AH$347)</f>
        <v>#DIV/0!</v>
      </c>
      <c r="BD35" s="57" t="e">
        <f>AVERAGE(HAVERD!$AH$348:$AH$354)</f>
        <v>#DIV/0!</v>
      </c>
      <c r="BE35" s="57" t="e">
        <f>AVERAGE(HAVERD!$AH$355:$AH$361)</f>
        <v>#DIV/0!</v>
      </c>
      <c r="BF35" s="57" t="e">
        <f>AVERAGE(HAVERD!$AH$362:$AH$368)</f>
        <v>#DIV/0!</v>
      </c>
      <c r="BG35" s="57" t="e">
        <f>AVERAGE(HAVERD!$AH$369:$AH$375)</f>
        <v>#DIV/0!</v>
      </c>
      <c r="BH35" s="57" t="e">
        <f>AVERAGE(HAVERD!$AH$376:$AH$382)</f>
        <v>#DIV/0!</v>
      </c>
      <c r="BI35" s="57" t="e">
        <f>AVERAGE(HAVERD!$AH$383:$AH$389)</f>
        <v>#DIV/0!</v>
      </c>
      <c r="BJ35" s="57" t="e">
        <f>AVERAGE(HAVERD!$AH$390:$AH$396)</f>
        <v>#DIV/0!</v>
      </c>
      <c r="BK35" s="57" t="e">
        <f>AVERAGE(HAVERD!$AH$397:$AH$403)</f>
        <v>#DIV/0!</v>
      </c>
      <c r="BL35" s="57" t="e">
        <f>AVERAGE(HAVERD!$AH$404:$AH$410)</f>
        <v>#DIV/0!</v>
      </c>
      <c r="BM35" s="57" t="e">
        <f>AVERAGE(HAVERD!$AH$411:$AH$417)</f>
        <v>#DIV/0!</v>
      </c>
      <c r="BN35" s="57" t="e">
        <f>AVERAGE(HAVERD!$AH$418:$AH$424)</f>
        <v>#DIV/0!</v>
      </c>
      <c r="BO35" s="57" t="e">
        <f>AVERAGE(HAVERD!$AH$425:$AH$431)</f>
        <v>#DIV/0!</v>
      </c>
      <c r="BP35" s="57" t="e">
        <f>AVERAGE(HAVERD!$AH$432:$AH$438)</f>
        <v>#DIV/0!</v>
      </c>
      <c r="BQ35" s="57" t="e">
        <f>AVERAGE(HAVERD!$AH$439:$AH$445)</f>
        <v>#DIV/0!</v>
      </c>
      <c r="BR35" s="57" t="e">
        <f>AVERAGE(HAVERD!$AH$446:$AH$452)</f>
        <v>#DIV/0!</v>
      </c>
      <c r="BS35" s="57" t="e">
        <f>AVERAGE(HAVERD!$AH$453:$AH$459)</f>
        <v>#DIV/0!</v>
      </c>
      <c r="BT35" s="57" t="e">
        <f>AVERAGE(HAVERD!$AH$460:$AH$466)</f>
        <v>#DIV/0!</v>
      </c>
      <c r="BU35" s="57" t="e">
        <f>AVERAGE(HAVERD!$AH$467:$AH$473)</f>
        <v>#DIV/0!</v>
      </c>
      <c r="BV35" s="57" t="e">
        <f>AVERAGE(HAVERD!$AH$474:$AH$480)</f>
        <v>#DIV/0!</v>
      </c>
      <c r="BW35" s="57" t="e">
        <f>AVERAGE(HAVERD!$AH$481:$AH$487)</f>
        <v>#DIV/0!</v>
      </c>
      <c r="BX35" s="57" t="e">
        <f>AVERAGE(HAVERD!$AH$488:$AH$494)</f>
        <v>#DIV/0!</v>
      </c>
      <c r="BY35" s="57" t="e">
        <f>AVERAGE(HAVERD!$AH$495:$AH$501)</f>
        <v>#DIV/0!</v>
      </c>
      <c r="BZ35" s="57" t="e">
        <f>AVERAGE(HAVERD!$AH$502:$AH$508)</f>
        <v>#DIV/0!</v>
      </c>
      <c r="CA35" s="57" t="e">
        <f>AVERAGE(HAVERD!$AH$509:$AH$515)</f>
        <v>#DIV/0!</v>
      </c>
      <c r="CB35" s="57" t="e">
        <f>AVERAGE(HAVERD!$AH$516:$AH$522)</f>
        <v>#DIV/0!</v>
      </c>
      <c r="CC35" s="57" t="e">
        <f>AVERAGE(HAVERD!$AH$523:$AH$529)</f>
        <v>#DIV/0!</v>
      </c>
      <c r="CD35" s="57" t="e">
        <f>AVERAGE(HAVERD!$AH$530:$AH$536)</f>
        <v>#DIV/0!</v>
      </c>
      <c r="CE35" s="57" t="e">
        <f>AVERAGE(HAVERD!$AH$537:$AH$543)</f>
        <v>#DIV/0!</v>
      </c>
      <c r="CF35" s="57" t="e">
        <f>AVERAGE(HAVERD!$AH$544:$AH$550)</f>
        <v>#DIV/0!</v>
      </c>
      <c r="CG35" s="57" t="e">
        <f>AVERAGE(HAVERD!$AH$551:$AH$557)</f>
        <v>#DIV/0!</v>
      </c>
      <c r="CH35" s="57" t="e">
        <f>AVERAGE(HAVERD!$AH$558:$AH$564)</f>
        <v>#DIV/0!</v>
      </c>
      <c r="CI35" s="57" t="e">
        <f>AVERAGE(HAVERD!$AH$565:$AH$571)</f>
        <v>#DIV/0!</v>
      </c>
      <c r="CJ35" s="57" t="e">
        <f>AVERAGE(HAVERD!$AH$572:$AH$578)</f>
        <v>#DIV/0!</v>
      </c>
      <c r="CK35" s="57" t="e">
        <f>AVERAGE(HAVERD!$AH$579:$AH$585)</f>
        <v>#DIV/0!</v>
      </c>
      <c r="CL35" s="57" t="e">
        <f>AVERAGE(HAVERD!$AH$586:$AH$592)</f>
        <v>#DIV/0!</v>
      </c>
      <c r="CM35" s="57" t="e">
        <f>AVERAGE(HAVERD!$AH$593:$AH$599)</f>
        <v>#DIV/0!</v>
      </c>
      <c r="CN35" s="57" t="e">
        <f>AVERAGE(HAVERD!$AH$600:$AH$606)</f>
        <v>#DIV/0!</v>
      </c>
      <c r="CO35" s="57" t="e">
        <f>AVERAGE(HAVERD!$AH$607:$AH$613)</f>
        <v>#DIV/0!</v>
      </c>
      <c r="CP35" s="57" t="e">
        <f>AVERAGE(HAVERD!$AH$614:$AH$620)</f>
        <v>#DIV/0!</v>
      </c>
      <c r="CQ35" s="57" t="e">
        <f>AVERAGE(HAVERD!$AH$621:$AH$627)</f>
        <v>#DIV/0!</v>
      </c>
      <c r="CR35" s="57" t="e">
        <f>AVERAGE(HAVERD!$AH$628:$AH$634)</f>
        <v>#DIV/0!</v>
      </c>
      <c r="CS35" s="57" t="e">
        <f>AVERAGE(HAVERD!$AH$635:$AH$641)</f>
        <v>#DIV/0!</v>
      </c>
      <c r="CT35" s="57" t="e">
        <f>AVERAGE(HAVERD!$AH$642:$AH$648)</f>
        <v>#DIV/0!</v>
      </c>
      <c r="CU35" s="57" t="e">
        <f>AVERAGE(HAVERD!$AH$649:$AH$655)</f>
        <v>#DIV/0!</v>
      </c>
      <c r="CV35" s="57" t="e">
        <f>AVERAGE(HAVERD!$AH$656:$AH$662)</f>
        <v>#DIV/0!</v>
      </c>
      <c r="CW35" s="57" t="e">
        <f>AVERAGE(HAVERD!$AH$663:$AH$669)</f>
        <v>#DIV/0!</v>
      </c>
      <c r="CX35" s="57" t="e">
        <f>AVERAGE(HAVERD!$AH$670:$AH$676)</f>
        <v>#DIV/0!</v>
      </c>
      <c r="CY35" s="57" t="e">
        <f>AVERAGE(HAVERD!$AH$677:$AH$683)</f>
        <v>#DIV/0!</v>
      </c>
      <c r="CZ35" s="57" t="e">
        <f>AVERAGE(HAVERD!$AH$684:$AH$690)</f>
        <v>#DIV/0!</v>
      </c>
      <c r="DA35" s="57" t="e">
        <f>AVERAGE(HAVERD!$AH$691:$AH$697)</f>
        <v>#DIV/0!</v>
      </c>
      <c r="DB35" s="57" t="e">
        <f>AVERAGE(HAVERD!$AH$698:$AH$704)</f>
        <v>#DIV/0!</v>
      </c>
      <c r="DC35" s="57" t="e">
        <f>AVERAGE(HAVERD!$AH$705:$AH$711)</f>
        <v>#DIV/0!</v>
      </c>
      <c r="DD35" s="57" t="e">
        <f>AVERAGE(HAVERD!$AH$712:$AH$718)</f>
        <v>#DIV/0!</v>
      </c>
      <c r="DE35" s="57" t="e">
        <f>AVERAGE(HAVERD!$AH$719:$AH$725)</f>
        <v>#DIV/0!</v>
      </c>
      <c r="DF35" s="57" t="e">
        <f>AVERAGE(HAVERD!$AH$726:$AH$732)</f>
        <v>#DIV/0!</v>
      </c>
      <c r="DG35" s="57" t="e">
        <f>AVERAGE(HAVERD!$AH$733:$AH$739)</f>
        <v>#DIV/0!</v>
      </c>
      <c r="DH35" s="57" t="e">
        <f>AVERAGE(HAVERD!$AH$740:$AH$746)</f>
        <v>#DIV/0!</v>
      </c>
      <c r="DI35" s="57" t="e">
        <f>AVERAGE(HAVERD!$AH$747:$AH$753)</f>
        <v>#DIV/0!</v>
      </c>
      <c r="DJ35" s="57" t="e">
        <f>AVERAGE(HAVERD!$AH$754:$AH$760)</f>
        <v>#DIV/0!</v>
      </c>
      <c r="DK35" s="57" t="e">
        <f>AVERAGE(HAVERD!$AH$761:$AH$767)</f>
        <v>#DIV/0!</v>
      </c>
      <c r="DL35" s="57" t="e">
        <f>AVERAGE(HAVERD!$AH$768:$AH$774)</f>
        <v>#DIV/0!</v>
      </c>
      <c r="DM35" s="57" t="e">
        <f>AVERAGE(HAVERD!$AH$775:$AH$781)</f>
        <v>#DIV/0!</v>
      </c>
      <c r="DN35" s="57" t="e">
        <f>AVERAGE(HAVERD!$AH$782:$AH$788)</f>
        <v>#DIV/0!</v>
      </c>
      <c r="DO35" s="57" t="e">
        <f>AVERAGE(HAVERD!$AH$789:$AH$795)</f>
        <v>#DIV/0!</v>
      </c>
      <c r="DP35" s="57" t="e">
        <f>AVERAGE(HAVERD!$AH$796:$AH$802)</f>
        <v>#DIV/0!</v>
      </c>
      <c r="DQ35" s="57" t="e">
        <f>AVERAGE(HAVERD!$AH$803:$AH$809)</f>
        <v>#DIV/0!</v>
      </c>
      <c r="DR35" s="57" t="e">
        <f>AVERAGE(HAVERD!$AH$810:$AH$816)</f>
        <v>#DIV/0!</v>
      </c>
      <c r="DS35" s="57" t="e">
        <f>AVERAGE(HAVERD!$AH$817:$AH$823)</f>
        <v>#DIV/0!</v>
      </c>
      <c r="DT35" s="57" t="e">
        <f>AVERAGE(HAVERD!$AH$824:$AH$830)</f>
        <v>#DIV/0!</v>
      </c>
      <c r="DU35" s="57" t="e">
        <f>AVERAGE(HAVERD!$AH$831:$AH$837)</f>
        <v>#DIV/0!</v>
      </c>
      <c r="DV35" s="57" t="e">
        <f>AVERAGE(HAVERD!$AH$838:$AH$844)</f>
        <v>#DIV/0!</v>
      </c>
      <c r="DW35" s="57" t="e">
        <f>AVERAGE(HAVERD!$AH$845:$AH$851)</f>
        <v>#DIV/0!</v>
      </c>
      <c r="DX35" s="57" t="e">
        <f>AVERAGE(HAVERD!$AH$852:$AH$858)</f>
        <v>#DIV/0!</v>
      </c>
      <c r="DY35" s="57" t="e">
        <f>AVERAGE(HAVERD!$AH$859:$AH$865)</f>
        <v>#DIV/0!</v>
      </c>
      <c r="DZ35" s="57" t="e">
        <f>AVERAGE(HAVERD!$AH$866:$AH$872)</f>
        <v>#DIV/0!</v>
      </c>
      <c r="EA35" s="57" t="e">
        <f>AVERAGE(HAVERD!$AH$873:$AH$879)</f>
        <v>#DIV/0!</v>
      </c>
    </row>
    <row r="36" spans="1:131" x14ac:dyDescent="0.35">
      <c r="A36" t="s">
        <v>529</v>
      </c>
      <c r="H36" t="e">
        <f t="array" ref="H36:BG36">TRANSPOSE(#REF!)</f>
        <v>#REF!</v>
      </c>
      <c r="I36" t="e">
        <v>#REF!</v>
      </c>
      <c r="J36" t="e">
        <v>#REF!</v>
      </c>
      <c r="K36" t="e">
        <v>#REF!</v>
      </c>
      <c r="L36" t="e">
        <v>#REF!</v>
      </c>
      <c r="M36" t="e">
        <v>#REF!</v>
      </c>
      <c r="N36" t="e">
        <v>#REF!</v>
      </c>
      <c r="O36" t="e">
        <v>#REF!</v>
      </c>
      <c r="P36" s="5" t="e">
        <v>#REF!</v>
      </c>
      <c r="Q36" s="5" t="e">
        <v>#REF!</v>
      </c>
      <c r="R36" s="5" t="e">
        <v>#REF!</v>
      </c>
      <c r="S36" s="5" t="e">
        <v>#REF!</v>
      </c>
      <c r="T36" s="5" t="e">
        <v>#REF!</v>
      </c>
      <c r="U36" s="5" t="e">
        <v>#REF!</v>
      </c>
      <c r="V36" s="5" t="e">
        <v>#REF!</v>
      </c>
      <c r="W36" s="5" t="e">
        <v>#REF!</v>
      </c>
      <c r="X36" s="5" t="e">
        <v>#REF!</v>
      </c>
      <c r="Y36" s="5" t="e">
        <v>#REF!</v>
      </c>
      <c r="Z36" s="5" t="e">
        <v>#REF!</v>
      </c>
      <c r="AA36" s="5" t="e">
        <v>#REF!</v>
      </c>
      <c r="AB36" s="5" t="e">
        <v>#REF!</v>
      </c>
      <c r="AC36" s="5" t="e">
        <v>#REF!</v>
      </c>
      <c r="AD36" s="5" t="e">
        <v>#REF!</v>
      </c>
      <c r="AE36" s="5" t="e">
        <v>#REF!</v>
      </c>
      <c r="AF36" s="5" t="e">
        <v>#REF!</v>
      </c>
      <c r="AG36" s="5" t="e">
        <v>#REF!</v>
      </c>
      <c r="AH36" t="e">
        <v>#REF!</v>
      </c>
      <c r="AI36" t="e">
        <v>#REF!</v>
      </c>
      <c r="AJ36" t="e">
        <v>#REF!</v>
      </c>
      <c r="AK36" t="e">
        <v>#REF!</v>
      </c>
      <c r="AL36" t="e">
        <v>#REF!</v>
      </c>
      <c r="AM36" t="e">
        <v>#REF!</v>
      </c>
      <c r="AN36" t="e">
        <v>#REF!</v>
      </c>
      <c r="AO36" t="e">
        <v>#REF!</v>
      </c>
      <c r="AP36" t="e">
        <v>#REF!</v>
      </c>
      <c r="AQ36" t="e">
        <v>#REF!</v>
      </c>
      <c r="AR36" t="e">
        <v>#REF!</v>
      </c>
      <c r="AS36" t="e">
        <v>#REF!</v>
      </c>
      <c r="AT36" t="e">
        <v>#REF!</v>
      </c>
      <c r="AU36" t="e">
        <v>#REF!</v>
      </c>
      <c r="AV36" t="e">
        <v>#REF!</v>
      </c>
      <c r="AW36" t="e">
        <v>#REF!</v>
      </c>
      <c r="AX36" t="e">
        <v>#REF!</v>
      </c>
      <c r="AY36" t="e">
        <v>#REF!</v>
      </c>
      <c r="AZ36" t="e">
        <v>#REF!</v>
      </c>
      <c r="BA36" t="e">
        <v>#REF!</v>
      </c>
      <c r="BB36" t="e">
        <v>#REF!</v>
      </c>
      <c r="BC36" t="e">
        <v>#REF!</v>
      </c>
      <c r="BD36" t="e">
        <v>#REF!</v>
      </c>
      <c r="BE36" t="e">
        <v>#REF!</v>
      </c>
      <c r="BF36" t="e">
        <v>#REF!</v>
      </c>
      <c r="BG36" t="e">
        <v>#REF!</v>
      </c>
      <c r="CM36" s="56"/>
      <c r="CN36" s="56"/>
      <c r="CQ36" s="56"/>
      <c r="CR36" s="56"/>
      <c r="CT36" s="56"/>
      <c r="CV36" s="65"/>
      <c r="CW36" s="65"/>
      <c r="CX36" s="66"/>
      <c r="CY36" s="66"/>
    </row>
    <row r="37" spans="1:131" s="56" customFormat="1" x14ac:dyDescent="0.35">
      <c r="P37" s="57"/>
      <c r="Q37" s="57"/>
      <c r="R37" s="57"/>
      <c r="S37" s="57"/>
      <c r="T37" s="57"/>
      <c r="U37" s="57"/>
      <c r="V37" s="57"/>
      <c r="W37" s="57"/>
      <c r="X37" s="57"/>
      <c r="Y37" s="57"/>
      <c r="Z37" s="57"/>
      <c r="AA37" s="57"/>
      <c r="AB37" s="57"/>
      <c r="AC37" s="57"/>
      <c r="AD37" s="57"/>
      <c r="AE37" s="57"/>
      <c r="AF37" s="57"/>
      <c r="AG37" s="57"/>
      <c r="CV37" s="65"/>
      <c r="CW37" s="65"/>
      <c r="CX37" s="66"/>
      <c r="CY37" s="66"/>
    </row>
    <row r="38" spans="1:131" s="56" customFormat="1" x14ac:dyDescent="0.35">
      <c r="A38" s="56" t="s">
        <v>955</v>
      </c>
      <c r="P38" s="57"/>
      <c r="Q38" s="57"/>
      <c r="R38" s="57"/>
      <c r="S38" s="57"/>
      <c r="T38" s="57"/>
      <c r="U38" s="57"/>
      <c r="V38" s="57"/>
      <c r="W38" s="57"/>
      <c r="X38" s="57"/>
      <c r="Y38" s="57"/>
      <c r="Z38" s="57"/>
      <c r="AA38" s="57"/>
      <c r="AB38" s="57"/>
      <c r="AC38" s="57"/>
      <c r="AD38" s="57"/>
      <c r="AE38" s="57"/>
      <c r="AF38" s="57"/>
      <c r="AG38" s="57"/>
      <c r="CV38" s="65"/>
      <c r="CW38" s="65"/>
      <c r="CX38" s="66"/>
      <c r="CY38" s="66"/>
    </row>
    <row r="39" spans="1:131" x14ac:dyDescent="0.35">
      <c r="A39" t="s">
        <v>956</v>
      </c>
      <c r="H39" s="57">
        <f>VLOOKUP(H19+6,'ONS-Eurocontrol flights'!$A:$C,3,FALSE)</f>
        <v>4799.43</v>
      </c>
      <c r="I39" s="57">
        <f>VLOOKUP(I19+6,'ONS-Eurocontrol flights'!$A:$C,3,FALSE)</f>
        <v>4649.71</v>
      </c>
      <c r="J39" s="57">
        <f>VLOOKUP(J19+6,'ONS-Eurocontrol flights'!$A:$C,3,FALSE)</f>
        <v>4717.1400000000003</v>
      </c>
      <c r="K39" s="57">
        <f>VLOOKUP(K19+6,'ONS-Eurocontrol flights'!$A:$C,3,FALSE)</f>
        <v>4758.1400000000003</v>
      </c>
      <c r="L39" s="57">
        <f>VLOOKUP(L19+6,'ONS-Eurocontrol flights'!$A:$C,3,FALSE)</f>
        <v>4854.57</v>
      </c>
      <c r="M39" s="57">
        <f>VLOOKUP(M19+6,'ONS-Eurocontrol flights'!$A:$C,3,FALSE)</f>
        <v>5005.43</v>
      </c>
      <c r="N39" s="57">
        <f>VLOOKUP(N19+6,'ONS-Eurocontrol flights'!$A:$C,3,FALSE)</f>
        <v>5227</v>
      </c>
      <c r="O39" s="57">
        <f>VLOOKUP(O19+6,'ONS-Eurocontrol flights'!$A:$C,3,FALSE)</f>
        <v>5247.86</v>
      </c>
      <c r="P39" s="57">
        <f>VLOOKUP(P19+6,'ONS-Eurocontrol flights'!$A:$C,3,FALSE)</f>
        <v>5011.43</v>
      </c>
      <c r="Q39" s="57">
        <f>VLOOKUP(Q19+6,'ONS-Eurocontrol flights'!$A:$C,3,FALSE)</f>
        <v>4654.1400000000003</v>
      </c>
      <c r="R39" s="57">
        <f>VLOOKUP(R19+6,'ONS-Eurocontrol flights'!$A:$C,3,FALSE)</f>
        <v>3099.29</v>
      </c>
      <c r="S39" s="57">
        <f>VLOOKUP(S19+6,'ONS-Eurocontrol flights'!$A:$C,3,FALSE)</f>
        <v>1096</v>
      </c>
      <c r="T39" s="57">
        <f>VLOOKUP(T19+6,'ONS-Eurocontrol flights'!$A:$C,3,FALSE)</f>
        <v>607.29</v>
      </c>
      <c r="U39" s="57">
        <f>VLOOKUP(U19+6,'ONS-Eurocontrol flights'!$A:$C,3,FALSE)</f>
        <v>483.43</v>
      </c>
      <c r="V39" s="57">
        <f>VLOOKUP(V19+6,'ONS-Eurocontrol flights'!$A:$C,3,FALSE)</f>
        <v>477.86</v>
      </c>
      <c r="W39" s="57">
        <f>VLOOKUP(W19+6,'ONS-Eurocontrol flights'!$A:$C,3,FALSE)</f>
        <v>530.29</v>
      </c>
      <c r="X39" s="57">
        <f>VLOOKUP(X19+6,'ONS-Eurocontrol flights'!$A:$C,3,FALSE)</f>
        <v>558.71</v>
      </c>
      <c r="Y39" s="57">
        <f>VLOOKUP(Y19+6,'ONS-Eurocontrol flights'!$A:$C,3,FALSE)</f>
        <v>585.42999999999995</v>
      </c>
      <c r="Z39" s="57">
        <f>VLOOKUP(Z19+6,'ONS-Eurocontrol flights'!$A:$C,3,FALSE)</f>
        <v>625.42999999999995</v>
      </c>
      <c r="AA39" s="57">
        <f>VLOOKUP(AA19+6,'ONS-Eurocontrol flights'!$A:$C,3,FALSE)</f>
        <v>658.14</v>
      </c>
      <c r="AB39" s="57">
        <f>VLOOKUP(AB19+6,'ONS-Eurocontrol flights'!$A:$C,3,FALSE)</f>
        <v>696</v>
      </c>
      <c r="AC39" s="57">
        <f>VLOOKUP(AC19+6,'ONS-Eurocontrol flights'!$A:$C,3,FALSE)</f>
        <v>810.43</v>
      </c>
      <c r="AD39" s="57">
        <f>VLOOKUP(AD19+6,'ONS-Eurocontrol flights'!$A:$C,3,FALSE)</f>
        <v>742.14</v>
      </c>
      <c r="AE39" s="57">
        <f>VLOOKUP(AE19+6,'ONS-Eurocontrol flights'!$A:$C,3,FALSE)</f>
        <v>822.43</v>
      </c>
      <c r="AF39" s="57">
        <f>VLOOKUP(AF19+6,'ONS-Eurocontrol flights'!$A:$C,3,FALSE)</f>
        <v>935.71</v>
      </c>
      <c r="AG39" s="57">
        <f>VLOOKUP(AG19+6,'ONS-Eurocontrol flights'!$A:$C,3,FALSE)</f>
        <v>1363.43</v>
      </c>
      <c r="AH39" s="57">
        <f>VLOOKUP(AH19+6,'ONS-Eurocontrol flights'!$A:$C,3,FALSE)</f>
        <v>1640.14</v>
      </c>
      <c r="AI39" s="57">
        <f>VLOOKUP(AI19+6,'ONS-Eurocontrol flights'!$A:$C,3,FALSE)</f>
        <v>1951.14</v>
      </c>
      <c r="AJ39" s="57">
        <f>VLOOKUP(AJ19+6,'ONS-Eurocontrol flights'!$A:$C,3,FALSE)</f>
        <v>2189.71</v>
      </c>
      <c r="AK39" s="57">
        <f>VLOOKUP(AK19+6,'ONS-Eurocontrol flights'!$A:$C,3,FALSE)</f>
        <v>2383.71</v>
      </c>
      <c r="AL39" s="57">
        <f>VLOOKUP(AL19+6,'ONS-Eurocontrol flights'!$A:$C,3,FALSE)</f>
        <v>2724.14</v>
      </c>
      <c r="AM39" s="57">
        <f>VLOOKUP(AM19+6,'ONS-Eurocontrol flights'!$A:$C,3,FALSE)</f>
        <v>2704.57</v>
      </c>
      <c r="AN39" s="57">
        <f>VLOOKUP(AN19+6,'ONS-Eurocontrol flights'!$A:$C,3,FALSE)</f>
        <v>2733.57</v>
      </c>
      <c r="AO39" s="57">
        <f>VLOOKUP(AO19+6,'ONS-Eurocontrol flights'!$A:$C,3,FALSE)</f>
        <v>2835.71</v>
      </c>
      <c r="AP39" s="57">
        <f>VLOOKUP(AP19+6,'ONS-Eurocontrol flights'!$A:$C,3,FALSE)</f>
        <v>2785.71</v>
      </c>
      <c r="AQ39" s="57">
        <f>VLOOKUP(AQ19+6,'ONS-Eurocontrol flights'!$A:$C,3,FALSE)</f>
        <v>2680.86</v>
      </c>
      <c r="AR39" s="57">
        <f>VLOOKUP(AR19+6,'ONS-Eurocontrol flights'!$A:$C,3,FALSE)</f>
        <v>2664.86</v>
      </c>
      <c r="AS39" s="57">
        <f>VLOOKUP(AS19+6,'ONS-Eurocontrol flights'!$A:$C,3,FALSE)</f>
        <v>2599.71</v>
      </c>
      <c r="AT39" s="57">
        <f>VLOOKUP(AT19+6,'ONS-Eurocontrol flights'!$A:$C,3,FALSE)</f>
        <v>2450.71</v>
      </c>
      <c r="AU39" s="57">
        <f>VLOOKUP(AU19+6,'ONS-Eurocontrol flights'!$A:$C,3,FALSE)</f>
        <v>2304.4299999999998</v>
      </c>
      <c r="AV39" s="57">
        <f>VLOOKUP(AV19+6,'ONS-Eurocontrol flights'!$A:$C,3,FALSE)</f>
        <v>2196.29</v>
      </c>
      <c r="AW39" s="57">
        <f>VLOOKUP(AW19+6,'ONS-Eurocontrol flights'!$A:$C,3,FALSE)</f>
        <v>2058</v>
      </c>
      <c r="AX39" s="57">
        <f>VLOOKUP(AX19+6,'ONS-Eurocontrol flights'!$A:$C,3,FALSE)</f>
        <v>2077</v>
      </c>
      <c r="AY39" s="57">
        <f>VLOOKUP(AY19+6,'ONS-Eurocontrol flights'!$A:$C,3,FALSE)</f>
        <v>1731</v>
      </c>
      <c r="AZ39" s="57">
        <f>VLOOKUP(AZ19+6,'ONS-Eurocontrol flights'!$A:$C,3,FALSE)</f>
        <v>1277</v>
      </c>
      <c r="BA39" s="57">
        <f>VLOOKUP(BA19+6,'ONS-Eurocontrol flights'!$A:$C,3,FALSE)</f>
        <v>1128.43</v>
      </c>
      <c r="BB39" s="57">
        <f>VLOOKUP(BB19+6,'ONS-Eurocontrol flights'!$A:$C,3,FALSE)</f>
        <v>1091.1400000000001</v>
      </c>
      <c r="BC39" s="57">
        <f>VLOOKUP(BC19+6,'ONS-Eurocontrol flights'!$A:$C,3,FALSE)</f>
        <v>1291</v>
      </c>
      <c r="BD39" s="57">
        <f>VLOOKUP(BD19+6,'ONS-Eurocontrol flights'!$A:$C,3,FALSE)</f>
        <v>1526.57</v>
      </c>
      <c r="BE39" s="57">
        <f>VLOOKUP(BE19+6,'ONS-Eurocontrol flights'!$A:$C,3,FALSE)</f>
        <v>1981.14</v>
      </c>
      <c r="BF39" s="57">
        <f>VLOOKUP(BF19+6,'ONS-Eurocontrol flights'!$A:$C,3,FALSE)</f>
        <v>1413.93</v>
      </c>
      <c r="BG39" s="57">
        <f>VLOOKUP(BG19+6,'ONS-Eurocontrol flights'!$A:$C,3,FALSE)</f>
        <v>1241.57</v>
      </c>
      <c r="BH39" s="57">
        <f>VLOOKUP(BH19+6,'ONS-Eurocontrol flights'!$A:$C,3,FALSE)</f>
        <v>1345.43</v>
      </c>
      <c r="BI39" s="57">
        <f>VLOOKUP(BI19+6,'ONS-Eurocontrol flights'!$A:$C,3,FALSE)</f>
        <v>997.14</v>
      </c>
      <c r="BJ39" s="57">
        <f>VLOOKUP(BJ19+6,'ONS-Eurocontrol flights'!$A:$C,3,FALSE)</f>
        <v>869.71</v>
      </c>
      <c r="BK39" s="57">
        <f>VLOOKUP(BK19+6,'ONS-Eurocontrol flights'!$A:$C,3,FALSE)</f>
        <v>862</v>
      </c>
      <c r="BL39" s="57">
        <f>VLOOKUP(BL19+6,'ONS-Eurocontrol flights'!$A:$C,3,FALSE)</f>
        <v>852.71</v>
      </c>
      <c r="BM39" s="57">
        <f>VLOOKUP(BM19+6,'ONS-Eurocontrol flights'!$A:$C,3,FALSE)</f>
        <v>863.43</v>
      </c>
      <c r="BN39" s="57">
        <f>VLOOKUP(BN19+6,'ONS-Eurocontrol flights'!$A:$C,3,FALSE)</f>
        <v>862.43</v>
      </c>
      <c r="BO39" s="57">
        <f>VLOOKUP(BO19+6,'ONS-Eurocontrol flights'!$A:$C,3,FALSE)</f>
        <v>904.43</v>
      </c>
      <c r="BP39" s="57">
        <f>VLOOKUP(BP19+6,'ONS-Eurocontrol flights'!$A:$C,3,FALSE)</f>
        <v>941.71</v>
      </c>
      <c r="BQ39" s="57">
        <f>VLOOKUP(BQ19+6,'ONS-Eurocontrol flights'!$A:$C,3,FALSE)</f>
        <v>926.29</v>
      </c>
      <c r="BR39" s="57">
        <f>VLOOKUP(BR19+6,'ONS-Eurocontrol flights'!$A:$C,3,FALSE)</f>
        <v>997</v>
      </c>
      <c r="BS39" s="57">
        <f>VLOOKUP(BS19+6,'ONS-Eurocontrol flights'!$A:$C,3,FALSE)</f>
        <v>1014.43</v>
      </c>
      <c r="BT39" s="57">
        <f>VLOOKUP(BT19+6,'ONS-Eurocontrol flights'!$A:$C,3,FALSE)</f>
        <v>1068.1400000000001</v>
      </c>
      <c r="BU39" s="57">
        <f>VLOOKUP(BU19+6,'ONS-Eurocontrol flights'!$A:$C,3,FALSE)</f>
        <v>1079.71</v>
      </c>
      <c r="BV39" s="57">
        <f>VLOOKUP(BV19+6,'ONS-Eurocontrol flights'!$A:$C,3,FALSE)</f>
        <v>1127</v>
      </c>
      <c r="BW39" s="57">
        <f>VLOOKUP(BW19+6,'ONS-Eurocontrol flights'!$A:$C,3,FALSE)</f>
        <v>1096.8599999999999</v>
      </c>
      <c r="BX39" s="57">
        <f>VLOOKUP(BX19+6,'ONS-Eurocontrol flights'!$A:$C,3,FALSE)</f>
        <v>1139.43</v>
      </c>
      <c r="BY39" s="57">
        <f>VLOOKUP(BY19+6,'ONS-Eurocontrol flights'!$A:$C,3,FALSE)</f>
        <v>1141.8599999999999</v>
      </c>
      <c r="BZ39" s="57">
        <f>VLOOKUP(BZ19+6,'ONS-Eurocontrol flights'!$A:$C,3,FALSE)</f>
        <v>1168.43</v>
      </c>
      <c r="CA39" s="57">
        <f>VLOOKUP(CA19+6,'ONS-Eurocontrol flights'!$A:$C,3,FALSE)</f>
        <v>1427.86</v>
      </c>
      <c r="CB39" s="57">
        <f>VLOOKUP(CB19+6,'ONS-Eurocontrol flights'!$A:$C,3,FALSE)</f>
        <v>1704.14</v>
      </c>
      <c r="CC39" s="57">
        <f>VLOOKUP(CC19+6,'ONS-Eurocontrol flights'!$A:$C,3,FALSE)</f>
        <v>1919.57</v>
      </c>
      <c r="CD39" s="57">
        <f>VLOOKUP(CD19+6,'ONS-Eurocontrol flights'!$A:$C,3,FALSE)</f>
        <v>1834.86</v>
      </c>
      <c r="CE39" s="57">
        <f>VLOOKUP(CE19+6,'ONS-Eurocontrol flights'!$A:$C,3,FALSE)</f>
        <v>1920.57</v>
      </c>
      <c r="CF39" s="57">
        <f>VLOOKUP(CF19+6,'ONS-Eurocontrol flights'!$A:$C,3,FALSE)</f>
        <v>1970.43</v>
      </c>
      <c r="CG39" s="57">
        <f>VLOOKUP(CG19+6,'ONS-Eurocontrol flights'!$A:$C,3,FALSE)</f>
        <v>2125.71</v>
      </c>
      <c r="CH39" s="57">
        <f>VLOOKUP(CH19+6,'ONS-Eurocontrol flights'!$A:$C,3,FALSE)</f>
        <v>2306.5700000000002</v>
      </c>
      <c r="CI39" s="57">
        <f>VLOOKUP(CI19+6,'ONS-Eurocontrol flights'!$A:$C,3,FALSE)</f>
        <v>2456.4299999999998</v>
      </c>
      <c r="CJ39" s="57">
        <f>VLOOKUP(CJ19+6,'ONS-Eurocontrol flights'!$A:$C,3,FALSE)</f>
        <v>2877.43</v>
      </c>
      <c r="CK39" s="57">
        <f>VLOOKUP(CK19+6,'ONS-Eurocontrol flights'!$A:$C,3,FALSE)</f>
        <v>2929.29</v>
      </c>
      <c r="CL39" s="57">
        <f>VLOOKUP(CL19+6,'ONS-Eurocontrol flights'!$A:$C,3,FALSE)</f>
        <v>3110.71</v>
      </c>
      <c r="CM39" s="57">
        <f>VLOOKUP(CM19+6,'ONS-Eurocontrol flights'!$A:$C,3,FALSE)</f>
        <v>3141.57</v>
      </c>
      <c r="CN39" s="57">
        <f>VLOOKUP(CN19+6,'ONS-Eurocontrol flights'!$A:$C,3,FALSE)</f>
        <v>3256.14</v>
      </c>
      <c r="CO39" s="57">
        <f>VLOOKUP(CO19+6,'ONS-Eurocontrol flights'!$A:$C,3,FALSE)</f>
        <v>3405</v>
      </c>
      <c r="CP39" s="57">
        <f>VLOOKUP(CP19+6,'ONS-Eurocontrol flights'!$A:$C,3,FALSE)</f>
        <v>3588.86</v>
      </c>
      <c r="CQ39" s="57">
        <f>VLOOKUP(CQ19+6,'ONS-Eurocontrol flights'!$A:$C,3,FALSE)</f>
        <v>3579</v>
      </c>
      <c r="CR39" s="57">
        <f>VLOOKUP(CR19+6,'ONS-Eurocontrol flights'!$A:$C,3,FALSE)</f>
        <v>3593.29</v>
      </c>
      <c r="CS39" s="57">
        <f>VLOOKUP(CS19+6,'ONS-Eurocontrol flights'!$A:$C,3,FALSE)</f>
        <v>3608.57</v>
      </c>
      <c r="CT39" s="57">
        <f>VLOOKUP(CT19+6,'ONS-Eurocontrol flights'!$A:$C,3,FALSE)</f>
        <v>3562.14</v>
      </c>
      <c r="CU39" s="57">
        <f>VLOOKUP(CU19+6,'ONS-Eurocontrol flights'!$A:$C,3,FALSE)</f>
        <v>3562.57</v>
      </c>
      <c r="CV39" s="57">
        <f>VLOOKUP(CV19+6,'ONS-Eurocontrol flights'!$A:$C,3,FALSE)</f>
        <v>3625</v>
      </c>
      <c r="CW39" s="57">
        <f>VLOOKUP(CW19+6,'ONS-Eurocontrol flights'!$A:$C,3,FALSE)</f>
        <v>3654</v>
      </c>
      <c r="CX39" s="57">
        <f>VLOOKUP(CX19+6,'ONS-Eurocontrol flights'!$A:$C,3,FALSE)</f>
        <v>3666.14</v>
      </c>
      <c r="CY39" s="57">
        <f>VLOOKUP(CY19+6,'ONS-Eurocontrol flights'!$A:$C,3,FALSE)</f>
        <v>3457.57</v>
      </c>
      <c r="CZ39" s="57">
        <f>VLOOKUP(CZ19+6,'ONS-Eurocontrol flights'!$A:$C,3,FALSE)</f>
        <v>3284.14</v>
      </c>
      <c r="DA39" s="57">
        <f>VLOOKUP(DA19+6,'ONS-Eurocontrol flights'!$A:$C,3,FALSE)</f>
        <v>3267.57</v>
      </c>
      <c r="DB39" s="57">
        <f>VLOOKUP(DB19+6,'ONS-Eurocontrol flights'!$A:$C,3,FALSE)</f>
        <v>3195.14</v>
      </c>
      <c r="DC39" s="57">
        <f>VLOOKUP(DC19+6,'ONS-Eurocontrol flights'!$A:$C,3,FALSE)</f>
        <v>3232.14</v>
      </c>
      <c r="DD39" s="57">
        <f>VLOOKUP(DD19+6,'ONS-Eurocontrol flights'!$A:$C,3,FALSE)</f>
        <v>3301.14</v>
      </c>
      <c r="DE39" s="57">
        <f>VLOOKUP(DE19+6,'ONS-Eurocontrol flights'!$A:$C,3,FALSE)</f>
        <v>3702.86</v>
      </c>
      <c r="DF39" s="57">
        <f>VLOOKUP(DF19+6,'ONS-Eurocontrol flights'!$A:$C,3,FALSE)</f>
        <v>3430.29</v>
      </c>
      <c r="DG39" s="57">
        <f>VLOOKUP(DG19+6,'ONS-Eurocontrol flights'!$A:$C,3,FALSE)</f>
        <v>3211.14</v>
      </c>
      <c r="DH39" s="57">
        <f>VLOOKUP(DH19+6,'ONS-Eurocontrol flights'!$A:$C,3,FALSE)</f>
        <v>3328.71</v>
      </c>
      <c r="DI39" s="57">
        <f>VLOOKUP(DI19+6,'ONS-Eurocontrol flights'!$A:$C,3,FALSE)</f>
        <v>2442.86</v>
      </c>
      <c r="DJ39" s="57">
        <f>VLOOKUP(DJ19+6,'ONS-Eurocontrol flights'!$A:$C,3,FALSE)</f>
        <v>2399.71</v>
      </c>
      <c r="DK39" s="57">
        <f>VLOOKUP(DK19+6,'ONS-Eurocontrol flights'!$A:$C,3,FALSE)</f>
        <v>2377.5700000000002</v>
      </c>
      <c r="DL39" s="57">
        <f>VLOOKUP(DL19+6,'ONS-Eurocontrol flights'!$A:$C,3,FALSE)</f>
        <v>2786.43</v>
      </c>
      <c r="DM39" s="57">
        <f>VLOOKUP(DM19+6,'ONS-Eurocontrol flights'!$A:$C,3,FALSE)</f>
        <v>3256.57</v>
      </c>
      <c r="DN39" s="57">
        <f>VLOOKUP(DN19+6,'ONS-Eurocontrol flights'!$A:$C,3,FALSE)</f>
        <v>3302</v>
      </c>
      <c r="DO39" s="57">
        <f>VLOOKUP(DO19+6,'ONS-Eurocontrol flights'!$A:$C,3,FALSE)</f>
        <v>3396</v>
      </c>
      <c r="DP39" s="57">
        <f>VLOOKUP(DP19+6,'ONS-Eurocontrol flights'!$A:$C,3,FALSE)</f>
        <v>3599.57</v>
      </c>
      <c r="DQ39" s="57">
        <f>VLOOKUP(DQ19+6,'ONS-Eurocontrol flights'!$A:$C,3,FALSE)</f>
        <v>3693.14</v>
      </c>
      <c r="DR39" s="57">
        <f>VLOOKUP(DR19+6,'ONS-Eurocontrol flights'!$A:$C,3,FALSE)</f>
        <v>3777.71</v>
      </c>
      <c r="DS39" s="57">
        <f>VLOOKUP(DS19+6,'ONS-Eurocontrol flights'!$A:$C,3,FALSE)</f>
        <v>3848.14</v>
      </c>
      <c r="DT39" s="57">
        <f>VLOOKUP(DT19+6,'ONS-Eurocontrol flights'!$A:$C,3,FALSE)</f>
        <v>4588</v>
      </c>
      <c r="DU39" s="57">
        <f>VLOOKUP(DU19+6,'ONS-Eurocontrol flights'!$A:$C,3,FALSE)</f>
        <v>4769</v>
      </c>
      <c r="DV39" s="57">
        <f>VLOOKUP(DV19+6,'ONS-Eurocontrol flights'!$A:$C,3,FALSE)</f>
        <v>4756.43</v>
      </c>
    </row>
    <row r="40" spans="1:131" x14ac:dyDescent="0.35">
      <c r="A40" t="s">
        <v>957</v>
      </c>
      <c r="H40" s="57">
        <f>VLOOKUP(H42+6,'ONS-Eurocontrol flights'!$A:$C,3,FALSE)</f>
        <v>4874.43</v>
      </c>
      <c r="I40" s="57">
        <f>VLOOKUP(I42+6,'ONS-Eurocontrol flights'!$A:$C,3,FALSE)</f>
        <v>4851.8599999999997</v>
      </c>
      <c r="J40" s="57">
        <f>VLOOKUP(J42+6,'ONS-Eurocontrol flights'!$A:$C,3,FALSE)</f>
        <v>4853.57</v>
      </c>
      <c r="K40" s="57">
        <f>VLOOKUP(K42+6,'ONS-Eurocontrol flights'!$A:$C,3,FALSE)</f>
        <v>4884.29</v>
      </c>
      <c r="L40" s="57">
        <f>VLOOKUP(L42+6,'ONS-Eurocontrol flights'!$A:$C,3,FALSE)</f>
        <v>5052</v>
      </c>
      <c r="M40" s="57">
        <f>VLOOKUP(M42+6,'ONS-Eurocontrol flights'!$A:$C,3,FALSE)</f>
        <v>5344.14</v>
      </c>
      <c r="N40" s="57">
        <f>VLOOKUP(N42+6,'ONS-Eurocontrol flights'!$A:$C,3,FALSE)</f>
        <v>5360</v>
      </c>
      <c r="O40" s="57">
        <f>VLOOKUP(O42+6,'ONS-Eurocontrol flights'!$A:$C,3,FALSE)</f>
        <v>5304.43</v>
      </c>
      <c r="P40" s="57">
        <f>VLOOKUP(P42+6,'ONS-Eurocontrol flights'!$A:$C,3,FALSE)</f>
        <v>5294.43</v>
      </c>
      <c r="Q40" s="57">
        <f>VLOOKUP(Q42+6,'ONS-Eurocontrol flights'!$A:$C,3,FALSE)</f>
        <v>5331.57</v>
      </c>
      <c r="R40" s="57">
        <f>VLOOKUP(R42+6,'ONS-Eurocontrol flights'!$A:$C,3,FALSE)</f>
        <v>5374.71</v>
      </c>
      <c r="S40" s="57">
        <f>VLOOKUP(S42+6,'ONS-Eurocontrol flights'!$A:$C,3,FALSE)</f>
        <v>5420</v>
      </c>
      <c r="T40" s="57">
        <f>VLOOKUP(T42+6,'ONS-Eurocontrol flights'!$A:$C,3,FALSE)</f>
        <v>5890.57</v>
      </c>
      <c r="U40" s="57">
        <f>VLOOKUP(U42+6,'ONS-Eurocontrol flights'!$A:$C,3,FALSE)</f>
        <v>5976.14</v>
      </c>
      <c r="V40" s="57">
        <f>VLOOKUP(V42+6,'ONS-Eurocontrol flights'!$A:$C,3,FALSE)</f>
        <v>5842</v>
      </c>
      <c r="W40" s="57">
        <f>VLOOKUP(W42+6,'ONS-Eurocontrol flights'!$A:$C,3,FALSE)</f>
        <v>5870.43</v>
      </c>
      <c r="X40" s="57">
        <f>VLOOKUP(X42+6,'ONS-Eurocontrol flights'!$A:$C,3,FALSE)</f>
        <v>6127.14</v>
      </c>
      <c r="Y40" s="57">
        <f>VLOOKUP(Y42+6,'ONS-Eurocontrol flights'!$A:$C,3,FALSE)</f>
        <v>6190.86</v>
      </c>
      <c r="Z40" s="57">
        <f>VLOOKUP(Z42+6,'ONS-Eurocontrol flights'!$A:$C,3,FALSE)</f>
        <v>6272.29</v>
      </c>
      <c r="AA40" s="57">
        <f>VLOOKUP(AA42+6,'ONS-Eurocontrol flights'!$A:$C,3,FALSE)</f>
        <v>6481.29</v>
      </c>
      <c r="AB40" s="57">
        <f>VLOOKUP(AB42+6,'ONS-Eurocontrol flights'!$A:$C,3,FALSE)</f>
        <v>6606.29</v>
      </c>
      <c r="AC40" s="57">
        <f>VLOOKUP(AC42+6,'ONS-Eurocontrol flights'!$A:$C,3,FALSE)</f>
        <v>6615.71</v>
      </c>
      <c r="AD40" s="57">
        <f>VLOOKUP(AD42+6,'ONS-Eurocontrol flights'!$A:$C,3,FALSE)</f>
        <v>6633.43</v>
      </c>
      <c r="AE40" s="57">
        <f>VLOOKUP(AE42+6,'ONS-Eurocontrol flights'!$A:$C,3,FALSE)</f>
        <v>6688.43</v>
      </c>
      <c r="AF40" s="57">
        <f>VLOOKUP(AF42+6,'ONS-Eurocontrol flights'!$A:$C,3,FALSE)</f>
        <v>6691</v>
      </c>
      <c r="AG40" s="57">
        <f>VLOOKUP(AG42+6,'ONS-Eurocontrol flights'!$A:$C,3,FALSE)</f>
        <v>6737.29</v>
      </c>
      <c r="AH40" s="57">
        <f>VLOOKUP(AH42+6,'ONS-Eurocontrol flights'!$A:$C,3,FALSE)</f>
        <v>6723.71</v>
      </c>
      <c r="AI40" s="57">
        <f>VLOOKUP(AI42+6,'ONS-Eurocontrol flights'!$A:$C,3,FALSE)</f>
        <v>6695</v>
      </c>
      <c r="AJ40" s="57">
        <f>VLOOKUP(AJ42+6,'ONS-Eurocontrol flights'!$A:$C,3,FALSE)</f>
        <v>6556</v>
      </c>
      <c r="AK40" s="57">
        <f>VLOOKUP(AK42+6,'ONS-Eurocontrol flights'!$A:$C,3,FALSE)</f>
        <v>6639.71</v>
      </c>
      <c r="AL40" s="57">
        <f>VLOOKUP(AL42+6,'ONS-Eurocontrol flights'!$A:$C,3,FALSE)</f>
        <v>6522.71</v>
      </c>
      <c r="AM40" s="57">
        <f>VLOOKUP(AM42+6,'ONS-Eurocontrol flights'!$A:$C,3,FALSE)</f>
        <v>6584.71</v>
      </c>
      <c r="AN40" s="57">
        <f>VLOOKUP(AN42+6,'ONS-Eurocontrol flights'!$A:$C,3,FALSE)</f>
        <v>6632.29</v>
      </c>
      <c r="AO40" s="57">
        <f>VLOOKUP(AO42+6,'ONS-Eurocontrol flights'!$A:$C,3,FALSE)</f>
        <v>6661.43</v>
      </c>
      <c r="AP40" s="57">
        <f>VLOOKUP(AP42+6,'ONS-Eurocontrol flights'!$A:$C,3,FALSE)</f>
        <v>6668.71</v>
      </c>
      <c r="AQ40" s="57">
        <f>VLOOKUP(AQ42+6,'ONS-Eurocontrol flights'!$A:$C,3,FALSE)</f>
        <v>6606.57</v>
      </c>
      <c r="AR40" s="57">
        <f>VLOOKUP(AR42+6,'ONS-Eurocontrol flights'!$A:$C,3,FALSE)</f>
        <v>6624.71</v>
      </c>
      <c r="AS40" s="57">
        <f>VLOOKUP(AS42+6,'ONS-Eurocontrol flights'!$A:$C,3,FALSE)</f>
        <v>6465.86</v>
      </c>
      <c r="AT40" s="57">
        <f>VLOOKUP(AT42+6,'ONS-Eurocontrol flights'!$A:$C,3,FALSE)</f>
        <v>6330.14</v>
      </c>
      <c r="AU40" s="57">
        <f>VLOOKUP(AU42+6,'ONS-Eurocontrol flights'!$A:$C,3,FALSE)</f>
        <v>6107.86</v>
      </c>
      <c r="AV40" s="57">
        <f>VLOOKUP(AV42+6,'ONS-Eurocontrol flights'!$A:$C,3,FALSE)</f>
        <v>6147.71</v>
      </c>
      <c r="AW40" s="57">
        <f>VLOOKUP(AW42+6,'ONS-Eurocontrol flights'!$A:$C,3,FALSE)</f>
        <v>6060.71</v>
      </c>
      <c r="AX40" s="57">
        <f>VLOOKUP(AX42+6,'ONS-Eurocontrol flights'!$A:$C,3,FALSE)</f>
        <v>5539.29</v>
      </c>
      <c r="AY40" s="57">
        <f>VLOOKUP(AY42+6,'ONS-Eurocontrol flights'!$A:$C,3,FALSE)</f>
        <v>5130.29</v>
      </c>
      <c r="AZ40" s="57">
        <f>VLOOKUP(AZ42+6,'ONS-Eurocontrol flights'!$A:$C,3,FALSE)</f>
        <v>5005.71</v>
      </c>
      <c r="BA40" s="57">
        <f>VLOOKUP(BA42+6,'ONS-Eurocontrol flights'!$A:$C,3,FALSE)</f>
        <v>4936.1400000000003</v>
      </c>
      <c r="BB40" s="57">
        <f>VLOOKUP(BB42+6,'ONS-Eurocontrol flights'!$A:$C,3,FALSE)</f>
        <v>4913.43</v>
      </c>
      <c r="BC40" s="57">
        <f>VLOOKUP(BC42+6,'ONS-Eurocontrol flights'!$A:$C,3,FALSE)</f>
        <v>5101.57</v>
      </c>
      <c r="BD40" s="57">
        <f>VLOOKUP(BD42+6,'ONS-Eurocontrol flights'!$A:$C,3,FALSE)</f>
        <v>5243.71</v>
      </c>
      <c r="BE40" s="57">
        <f>VLOOKUP(BE42+6,'ONS-Eurocontrol flights'!$A:$C,3,FALSE)</f>
        <v>5421.57</v>
      </c>
      <c r="BF40" s="57">
        <f>VLOOKUP(BF42+6,'ONS-Eurocontrol flights'!$A:$C,3,FALSE)</f>
        <v>4813.21</v>
      </c>
      <c r="BG40" s="57">
        <f>VLOOKUP(BG42+6,'ONS-Eurocontrol flights'!$A:$C,3,FALSE)</f>
        <v>4889.1400000000003</v>
      </c>
      <c r="BH40" s="57">
        <f>VLOOKUP(BH42+6,'ONS-Eurocontrol flights'!$A:$C,3,FALSE)</f>
        <v>4874.43</v>
      </c>
      <c r="BI40" s="57">
        <f>VLOOKUP(BI42+6,'ONS-Eurocontrol flights'!$A:$C,3,FALSE)</f>
        <v>4851.8599999999997</v>
      </c>
      <c r="BJ40" s="57">
        <f>VLOOKUP(BJ42+6,'ONS-Eurocontrol flights'!$A:$C,3,FALSE)</f>
        <v>4853.57</v>
      </c>
      <c r="BK40" s="57">
        <f>VLOOKUP(BK42+6,'ONS-Eurocontrol flights'!$A:$C,3,FALSE)</f>
        <v>4884.29</v>
      </c>
      <c r="BL40" s="57">
        <f>VLOOKUP(BL42+6,'ONS-Eurocontrol flights'!$A:$C,3,FALSE)</f>
        <v>5052</v>
      </c>
      <c r="BM40" s="57">
        <f>VLOOKUP(BM42+6,'ONS-Eurocontrol flights'!$A:$C,3,FALSE)</f>
        <v>5344.14</v>
      </c>
      <c r="BN40" s="57">
        <f>VLOOKUP(BN42+6,'ONS-Eurocontrol flights'!$A:$C,3,FALSE)</f>
        <v>5360</v>
      </c>
      <c r="BO40" s="57">
        <f>VLOOKUP(BO42+6,'ONS-Eurocontrol flights'!$A:$C,3,FALSE)</f>
        <v>5304.43</v>
      </c>
      <c r="BP40" s="57">
        <f>VLOOKUP(BP42+6,'ONS-Eurocontrol flights'!$A:$C,3,FALSE)</f>
        <v>5294.43</v>
      </c>
      <c r="BQ40" s="57">
        <f>VLOOKUP(BQ42+6,'ONS-Eurocontrol flights'!$A:$C,3,FALSE)</f>
        <v>5331.57</v>
      </c>
      <c r="BR40" s="57">
        <f>VLOOKUP(BR42+6,'ONS-Eurocontrol flights'!$A:$C,3,FALSE)</f>
        <v>5374.71</v>
      </c>
      <c r="BS40" s="57">
        <f>VLOOKUP(BS42+6,'ONS-Eurocontrol flights'!$A:$C,3,FALSE)</f>
        <v>5420</v>
      </c>
      <c r="BT40" s="57">
        <f>VLOOKUP(BT42+6,'ONS-Eurocontrol flights'!$A:$C,3,FALSE)</f>
        <v>5890.57</v>
      </c>
      <c r="BU40" s="57">
        <f>VLOOKUP(BU42+6,'ONS-Eurocontrol flights'!$A:$C,3,FALSE)</f>
        <v>5976.14</v>
      </c>
      <c r="BV40" s="57">
        <f>VLOOKUP(BV42+6,'ONS-Eurocontrol flights'!$A:$C,3,FALSE)</f>
        <v>5842</v>
      </c>
      <c r="BW40" s="57">
        <f>VLOOKUP(BW42+6,'ONS-Eurocontrol flights'!$A:$C,3,FALSE)</f>
        <v>5870.43</v>
      </c>
      <c r="BX40" s="57">
        <f>VLOOKUP(BX42+6,'ONS-Eurocontrol flights'!$A:$C,3,FALSE)</f>
        <v>6127.14</v>
      </c>
      <c r="BY40" s="57">
        <f>VLOOKUP(BY42+6,'ONS-Eurocontrol flights'!$A:$C,3,FALSE)</f>
        <v>6190.86</v>
      </c>
      <c r="BZ40" s="57">
        <f>VLOOKUP(BZ42+6,'ONS-Eurocontrol flights'!$A:$C,3,FALSE)</f>
        <v>6272.29</v>
      </c>
      <c r="CA40" s="57">
        <f>VLOOKUP(CA42+6,'ONS-Eurocontrol flights'!$A:$C,3,FALSE)</f>
        <v>6481.29</v>
      </c>
      <c r="CB40" s="57">
        <f>VLOOKUP(CB42+6,'ONS-Eurocontrol flights'!$A:$C,3,FALSE)</f>
        <v>6606.29</v>
      </c>
      <c r="CC40" s="57">
        <f>VLOOKUP(CC42+6,'ONS-Eurocontrol flights'!$A:$C,3,FALSE)</f>
        <v>6615.71</v>
      </c>
      <c r="CD40" s="57">
        <f>VLOOKUP(CD42+6,'ONS-Eurocontrol flights'!$A:$C,3,FALSE)</f>
        <v>6633.43</v>
      </c>
      <c r="CE40" s="57">
        <f>VLOOKUP(CE42+6,'ONS-Eurocontrol flights'!$A:$C,3,FALSE)</f>
        <v>6688.43</v>
      </c>
      <c r="CF40" s="57">
        <f>VLOOKUP(CF42+6,'ONS-Eurocontrol flights'!$A:$C,3,FALSE)</f>
        <v>6691</v>
      </c>
      <c r="CG40" s="57">
        <f>VLOOKUP(CG42+6,'ONS-Eurocontrol flights'!$A:$C,3,FALSE)</f>
        <v>6737.29</v>
      </c>
      <c r="CH40" s="57">
        <f>VLOOKUP(CH42+6,'ONS-Eurocontrol flights'!$A:$C,3,FALSE)</f>
        <v>6723.71</v>
      </c>
      <c r="CI40" s="57">
        <f>VLOOKUP(CI42+6,'ONS-Eurocontrol flights'!$A:$C,3,FALSE)</f>
        <v>6695</v>
      </c>
      <c r="CJ40" s="57">
        <f>VLOOKUP(CJ42+6,'ONS-Eurocontrol flights'!$A:$C,3,FALSE)</f>
        <v>6556</v>
      </c>
      <c r="CK40" s="57">
        <f>VLOOKUP(CK42+6,'ONS-Eurocontrol flights'!$A:$C,3,FALSE)</f>
        <v>6639.71</v>
      </c>
      <c r="CL40" s="57">
        <f>VLOOKUP(CL42+6,'ONS-Eurocontrol flights'!$A:$C,3,FALSE)</f>
        <v>6522.71</v>
      </c>
      <c r="CM40" s="57">
        <f>VLOOKUP(CM42+6,'ONS-Eurocontrol flights'!$A:$C,3,FALSE)</f>
        <v>6584.71</v>
      </c>
      <c r="CN40" s="57">
        <f>VLOOKUP(CN42+6,'ONS-Eurocontrol flights'!$A:$C,3,FALSE)</f>
        <v>6632.29</v>
      </c>
      <c r="CO40" s="57">
        <f>VLOOKUP(CO42+6,'ONS-Eurocontrol flights'!$A:$C,3,FALSE)</f>
        <v>6661.43</v>
      </c>
      <c r="CP40" s="57">
        <f>VLOOKUP(CP42+6,'ONS-Eurocontrol flights'!$A:$C,3,FALSE)</f>
        <v>6668.71</v>
      </c>
      <c r="CQ40" s="57">
        <f>VLOOKUP(CQ42+6,'ONS-Eurocontrol flights'!$A:$C,3,FALSE)</f>
        <v>6606.57</v>
      </c>
      <c r="CR40" s="57">
        <f>VLOOKUP(CR42+6,'ONS-Eurocontrol flights'!$A:$C,3,FALSE)</f>
        <v>6624.71</v>
      </c>
      <c r="CS40" s="57">
        <f>VLOOKUP(CS42+6,'ONS-Eurocontrol flights'!$A:$C,3,FALSE)</f>
        <v>6465.86</v>
      </c>
      <c r="CT40" s="57">
        <f>VLOOKUP(CT42+6,'ONS-Eurocontrol flights'!$A:$C,3,FALSE)</f>
        <v>6330.14</v>
      </c>
      <c r="CU40" s="57">
        <f>VLOOKUP(CU42+6,'ONS-Eurocontrol flights'!$A:$C,3,FALSE)</f>
        <v>6107.86</v>
      </c>
      <c r="CV40" s="57">
        <f>VLOOKUP(CV42+6,'ONS-Eurocontrol flights'!$A:$C,3,FALSE)</f>
        <v>6147.71</v>
      </c>
      <c r="CW40" s="57">
        <f>VLOOKUP(CW42+6,'ONS-Eurocontrol flights'!$A:$C,3,FALSE)</f>
        <v>6060.71</v>
      </c>
      <c r="CX40" s="57">
        <f>VLOOKUP(CX42+6,'ONS-Eurocontrol flights'!$A:$C,3,FALSE)</f>
        <v>5539.29</v>
      </c>
      <c r="CY40" s="57">
        <f>VLOOKUP(CY42+6,'ONS-Eurocontrol flights'!$A:$C,3,FALSE)</f>
        <v>5130.29</v>
      </c>
      <c r="CZ40" s="57">
        <f>VLOOKUP(CZ42+6,'ONS-Eurocontrol flights'!$A:$C,3,FALSE)</f>
        <v>5005.71</v>
      </c>
      <c r="DA40" s="57">
        <f>VLOOKUP(DA42+6,'ONS-Eurocontrol flights'!$A:$C,3,FALSE)</f>
        <v>4936.1400000000003</v>
      </c>
      <c r="DB40" s="57">
        <f>VLOOKUP(DB42+6,'ONS-Eurocontrol flights'!$A:$C,3,FALSE)</f>
        <v>4913.43</v>
      </c>
      <c r="DC40" s="57">
        <f>VLOOKUP(DC42+6,'ONS-Eurocontrol flights'!$A:$C,3,FALSE)</f>
        <v>5101.57</v>
      </c>
      <c r="DD40" s="57">
        <f>VLOOKUP(DD42+6,'ONS-Eurocontrol flights'!$A:$C,3,FALSE)</f>
        <v>5243.71</v>
      </c>
      <c r="DE40" s="57">
        <f>VLOOKUP(DE42+6,'ONS-Eurocontrol flights'!$A:$C,3,FALSE)</f>
        <v>5421.57</v>
      </c>
      <c r="DF40" s="57">
        <f>VLOOKUP(DF42+6,'ONS-Eurocontrol flights'!$A:$C,3,FALSE)</f>
        <v>4813.21</v>
      </c>
      <c r="DG40" s="57">
        <f>VLOOKUP(DG42+6,'ONS-Eurocontrol flights'!$A:$C,3,FALSE)</f>
        <v>4889.1400000000003</v>
      </c>
      <c r="DH40" s="57">
        <f>VLOOKUP(DH42+6,'ONS-Eurocontrol flights'!$A:$C,3,FALSE)</f>
        <v>4874.43</v>
      </c>
      <c r="DI40" s="57">
        <f>VLOOKUP(DI42+6,'ONS-Eurocontrol flights'!$A:$C,3,FALSE)</f>
        <v>4851.8599999999997</v>
      </c>
      <c r="DJ40" s="57">
        <f>VLOOKUP(DJ42+6,'ONS-Eurocontrol flights'!$A:$C,3,FALSE)</f>
        <v>4853.57</v>
      </c>
      <c r="DK40" s="57">
        <f>VLOOKUP(DK42+6,'ONS-Eurocontrol flights'!$A:$C,3,FALSE)</f>
        <v>4884.29</v>
      </c>
      <c r="DL40" s="57">
        <f>VLOOKUP(DL42+6,'ONS-Eurocontrol flights'!$A:$C,3,FALSE)</f>
        <v>5052</v>
      </c>
      <c r="DM40" s="57">
        <f>VLOOKUP(DM42+6,'ONS-Eurocontrol flights'!$A:$C,3,FALSE)</f>
        <v>5344.14</v>
      </c>
      <c r="DN40" s="57">
        <f>VLOOKUP(DN42+6,'ONS-Eurocontrol flights'!$A:$C,3,FALSE)</f>
        <v>5360</v>
      </c>
      <c r="DO40" s="57">
        <f>VLOOKUP(DO42+6,'ONS-Eurocontrol flights'!$A:$C,3,FALSE)</f>
        <v>5304.43</v>
      </c>
      <c r="DP40" s="57">
        <f>VLOOKUP(DP42+6,'ONS-Eurocontrol flights'!$A:$C,3,FALSE)</f>
        <v>5294.43</v>
      </c>
      <c r="DQ40" s="57">
        <f>VLOOKUP(DQ42+6,'ONS-Eurocontrol flights'!$A:$C,3,FALSE)</f>
        <v>5331.57</v>
      </c>
      <c r="DR40" s="57">
        <f>VLOOKUP(DR42+6,'ONS-Eurocontrol flights'!$A:$C,3,FALSE)</f>
        <v>5374.71</v>
      </c>
      <c r="DS40" s="57">
        <f>VLOOKUP(DS42+6,'ONS-Eurocontrol flights'!$A:$C,3,FALSE)</f>
        <v>5420</v>
      </c>
      <c r="DT40" s="57">
        <f>VLOOKUP(DT42+6,'ONS-Eurocontrol flights'!$A:$C,3,FALSE)</f>
        <v>5890.57</v>
      </c>
      <c r="DU40" s="57">
        <f>VLOOKUP(DU42+6,'ONS-Eurocontrol flights'!$A:$C,3,FALSE)</f>
        <v>5976.14</v>
      </c>
      <c r="DV40" s="57">
        <f>VLOOKUP(DV42+6,'ONS-Eurocontrol flights'!$A:$C,3,FALSE)</f>
        <v>5842</v>
      </c>
    </row>
    <row r="41" spans="1:131" x14ac:dyDescent="0.35">
      <c r="A41" t="s">
        <v>958</v>
      </c>
      <c r="H41" s="4">
        <f>100*((H39/H40)-1)</f>
        <v>-1.5386414411531213</v>
      </c>
      <c r="I41" s="4">
        <f t="shared" ref="I41:BT41" si="25">100*((I39/I40)-1)</f>
        <v>-4.1664433845988835</v>
      </c>
      <c r="J41" s="4">
        <f t="shared" si="25"/>
        <v>-2.8109206213158489</v>
      </c>
      <c r="K41" s="4">
        <f t="shared" si="25"/>
        <v>-2.5827704743166313</v>
      </c>
      <c r="L41" s="4">
        <f t="shared" si="25"/>
        <v>-3.907957244655591</v>
      </c>
      <c r="M41" s="4">
        <f t="shared" si="25"/>
        <v>-6.33797018790675</v>
      </c>
      <c r="N41" s="4">
        <f t="shared" si="25"/>
        <v>-2.4813432835820937</v>
      </c>
      <c r="O41" s="4">
        <f t="shared" si="25"/>
        <v>-1.0664670850591085</v>
      </c>
      <c r="P41" s="4">
        <f t="shared" si="25"/>
        <v>-5.3452401863845589</v>
      </c>
      <c r="Q41" s="4">
        <f t="shared" si="25"/>
        <v>-12.706013425688855</v>
      </c>
      <c r="R41" s="4">
        <f t="shared" si="25"/>
        <v>-42.33567950642918</v>
      </c>
      <c r="S41" s="4">
        <f t="shared" si="25"/>
        <v>-79.778597785977851</v>
      </c>
      <c r="T41" s="4">
        <f t="shared" si="25"/>
        <v>-89.690471380528535</v>
      </c>
      <c r="U41" s="4">
        <f t="shared" si="25"/>
        <v>-91.910664743463172</v>
      </c>
      <c r="V41" s="4">
        <f t="shared" si="25"/>
        <v>-91.820267031838412</v>
      </c>
      <c r="W41" s="4">
        <f t="shared" si="25"/>
        <v>-90.966760526911997</v>
      </c>
      <c r="X41" s="4">
        <f t="shared" si="25"/>
        <v>-90.8813900123059</v>
      </c>
      <c r="Y41" s="4">
        <f t="shared" si="25"/>
        <v>-90.543640140465143</v>
      </c>
      <c r="Z41" s="4">
        <f t="shared" si="25"/>
        <v>-90.028681709551066</v>
      </c>
      <c r="AA41" s="4">
        <f t="shared" si="25"/>
        <v>-89.845540008239098</v>
      </c>
      <c r="AB41" s="4">
        <f t="shared" si="25"/>
        <v>-89.464586023320209</v>
      </c>
      <c r="AC41" s="4">
        <f t="shared" si="25"/>
        <v>-87.749916486665839</v>
      </c>
      <c r="AD41" s="4">
        <f t="shared" si="25"/>
        <v>-88.8121228384109</v>
      </c>
      <c r="AE41" s="4">
        <f t="shared" si="25"/>
        <v>-87.703691299751966</v>
      </c>
      <c r="AF41" s="4">
        <f t="shared" si="25"/>
        <v>-86.01539381258408</v>
      </c>
      <c r="AG41" s="4">
        <f t="shared" si="25"/>
        <v>-79.762931386358616</v>
      </c>
      <c r="AH41" s="4">
        <f t="shared" si="25"/>
        <v>-75.606621939375728</v>
      </c>
      <c r="AI41" s="4">
        <f t="shared" si="25"/>
        <v>-70.856758775205378</v>
      </c>
      <c r="AJ41" s="4">
        <f t="shared" si="25"/>
        <v>-66.599908480780968</v>
      </c>
      <c r="AK41" s="4">
        <f t="shared" si="25"/>
        <v>-64.099185054768952</v>
      </c>
      <c r="AL41" s="4">
        <f t="shared" si="25"/>
        <v>-58.236070590291455</v>
      </c>
      <c r="AM41" s="4">
        <f t="shared" si="25"/>
        <v>-58.926513088655376</v>
      </c>
      <c r="AN41" s="4">
        <f t="shared" si="25"/>
        <v>-58.783919279766117</v>
      </c>
      <c r="AO41" s="4">
        <f t="shared" si="25"/>
        <v>-57.430911981361362</v>
      </c>
      <c r="AP41" s="4">
        <f t="shared" si="25"/>
        <v>-58.227153377489806</v>
      </c>
      <c r="AQ41" s="4">
        <f t="shared" si="25"/>
        <v>-59.421303338948952</v>
      </c>
      <c r="AR41" s="4">
        <f t="shared" si="25"/>
        <v>-59.773937274235401</v>
      </c>
      <c r="AS41" s="4">
        <f t="shared" si="25"/>
        <v>-59.793283492064475</v>
      </c>
      <c r="AT41" s="4">
        <f t="shared" si="25"/>
        <v>-61.285058466321438</v>
      </c>
      <c r="AU41" s="4">
        <f t="shared" si="25"/>
        <v>-62.271073665735635</v>
      </c>
      <c r="AV41" s="4">
        <f t="shared" si="25"/>
        <v>-64.274664875213688</v>
      </c>
      <c r="AW41" s="4">
        <f t="shared" si="25"/>
        <v>-66.043582352562652</v>
      </c>
      <c r="AX41" s="4">
        <f t="shared" si="25"/>
        <v>-62.504219854891154</v>
      </c>
      <c r="AY41" s="4">
        <f t="shared" si="25"/>
        <v>-66.259217315200502</v>
      </c>
      <c r="AZ41" s="4">
        <f t="shared" si="25"/>
        <v>-74.489133409646186</v>
      </c>
      <c r="BA41" s="4">
        <f t="shared" si="25"/>
        <v>-77.139424732685868</v>
      </c>
      <c r="BB41" s="4">
        <f t="shared" si="25"/>
        <v>-77.792702857270783</v>
      </c>
      <c r="BC41" s="4">
        <f t="shared" si="25"/>
        <v>-74.694064768296826</v>
      </c>
      <c r="BD41" s="4">
        <f t="shared" si="25"/>
        <v>-70.887596758783374</v>
      </c>
      <c r="BE41" s="4">
        <f t="shared" si="25"/>
        <v>-63.458186466281894</v>
      </c>
      <c r="BF41" s="4">
        <f t="shared" si="25"/>
        <v>-70.623970281786995</v>
      </c>
      <c r="BG41" s="4">
        <f t="shared" si="25"/>
        <v>-74.605554351071973</v>
      </c>
      <c r="BH41" s="4">
        <f t="shared" si="25"/>
        <v>-72.398208611058109</v>
      </c>
      <c r="BI41" s="4">
        <f t="shared" si="25"/>
        <v>-79.448294056300057</v>
      </c>
      <c r="BJ41" s="4">
        <f t="shared" si="25"/>
        <v>-82.081024895077221</v>
      </c>
      <c r="BK41" s="4">
        <f t="shared" si="25"/>
        <v>-82.351580270622748</v>
      </c>
      <c r="BL41" s="4">
        <f t="shared" si="25"/>
        <v>-83.121338083927157</v>
      </c>
      <c r="BM41" s="4">
        <f t="shared" si="25"/>
        <v>-83.843424760578884</v>
      </c>
      <c r="BN41" s="4">
        <f t="shared" si="25"/>
        <v>-83.909888059701501</v>
      </c>
      <c r="BO41" s="4">
        <f t="shared" si="25"/>
        <v>-82.949534634258541</v>
      </c>
      <c r="BP41" s="4">
        <f t="shared" si="25"/>
        <v>-82.21319386600635</v>
      </c>
      <c r="BQ41" s="4">
        <f t="shared" si="25"/>
        <v>-82.626318326496701</v>
      </c>
      <c r="BR41" s="4">
        <f t="shared" si="25"/>
        <v>-81.450161962226801</v>
      </c>
      <c r="BS41" s="4">
        <f t="shared" si="25"/>
        <v>-81.283579335793348</v>
      </c>
      <c r="BT41" s="4">
        <f t="shared" si="25"/>
        <v>-81.86695005746472</v>
      </c>
      <c r="BU41" s="4">
        <f t="shared" ref="BU41:CI41" si="26">100*((BU39/BU40)-1)</f>
        <v>-81.932986844351035</v>
      </c>
      <c r="BV41" s="4">
        <f t="shared" si="26"/>
        <v>-80.70866141732283</v>
      </c>
      <c r="BW41" s="4">
        <f t="shared" si="26"/>
        <v>-81.31550840398404</v>
      </c>
      <c r="BX41" s="4">
        <f t="shared" si="26"/>
        <v>-81.403558593405734</v>
      </c>
      <c r="BY41" s="4">
        <f t="shared" si="26"/>
        <v>-81.555712776577082</v>
      </c>
      <c r="BZ41" s="4">
        <f t="shared" si="26"/>
        <v>-81.371556480966277</v>
      </c>
      <c r="CA41" s="4">
        <f t="shared" si="26"/>
        <v>-77.969509156356224</v>
      </c>
      <c r="CB41" s="4">
        <f t="shared" si="26"/>
        <v>-74.204281071524264</v>
      </c>
      <c r="CC41" s="4">
        <f t="shared" si="26"/>
        <v>-70.984671335351763</v>
      </c>
      <c r="CD41" s="4">
        <f t="shared" si="26"/>
        <v>-72.33919706697742</v>
      </c>
      <c r="CE41" s="4">
        <f t="shared" si="26"/>
        <v>-71.285189498880911</v>
      </c>
      <c r="CF41" s="4">
        <f t="shared" si="26"/>
        <v>-70.551038708713193</v>
      </c>
      <c r="CG41" s="4">
        <f t="shared" si="26"/>
        <v>-68.448589863283303</v>
      </c>
      <c r="CH41" s="4">
        <f t="shared" si="26"/>
        <v>-65.694980895963681</v>
      </c>
      <c r="CI41" s="4">
        <f t="shared" si="26"/>
        <v>-63.309484690067222</v>
      </c>
      <c r="CJ41" s="4">
        <f t="shared" ref="CJ41:CK41" si="27">100*((CJ39/CJ40)-1)</f>
        <v>-56.109975594874925</v>
      </c>
      <c r="CK41" s="4">
        <f t="shared" si="27"/>
        <v>-55.882259917978352</v>
      </c>
      <c r="CL41" s="4">
        <f t="shared" ref="CL41:CM41" si="28">100*((CL39/CL40)-1)</f>
        <v>-52.309546185557842</v>
      </c>
      <c r="CM41" s="4">
        <f t="shared" si="28"/>
        <v>-52.289926207836032</v>
      </c>
      <c r="CN41" s="4">
        <f t="shared" ref="CN41:CO41" si="29">100*((CN39/CN40)-1)</f>
        <v>-50.904740293322526</v>
      </c>
      <c r="CO41" s="4">
        <f t="shared" si="29"/>
        <v>-48.884849048927933</v>
      </c>
      <c r="CP41" s="4">
        <f t="shared" ref="CP41" si="30">100*((CP39/CP40)-1)</f>
        <v>-46.183594728215802</v>
      </c>
      <c r="CQ41" s="4">
        <f t="shared" ref="CQ41:CW41" si="31">100*((CQ39/CQ40)-1)</f>
        <v>-45.826654375871293</v>
      </c>
      <c r="CR41" s="4">
        <f t="shared" si="31"/>
        <v>-45.75928606686179</v>
      </c>
      <c r="CS41" s="4">
        <f t="shared" si="31"/>
        <v>-44.190409319100624</v>
      </c>
      <c r="CT41" s="4">
        <f t="shared" si="31"/>
        <v>-43.727310928352303</v>
      </c>
      <c r="CU41" s="4">
        <f t="shared" si="31"/>
        <v>-41.672369700680754</v>
      </c>
      <c r="CV41" s="4">
        <f t="shared" si="31"/>
        <v>-41.034954478984851</v>
      </c>
      <c r="CW41" s="4">
        <f t="shared" si="31"/>
        <v>-39.710033972917373</v>
      </c>
      <c r="CX41" s="4">
        <f t="shared" ref="CX41:CY41" si="32">100*((CX39/CX40)-1)</f>
        <v>-33.815705622922799</v>
      </c>
      <c r="CY41" s="4">
        <f t="shared" si="32"/>
        <v>-32.604784524851418</v>
      </c>
      <c r="CZ41" s="4">
        <f t="shared" ref="CZ41:DE41" si="33">100*((CZ39/CZ40)-1)</f>
        <v>-34.392124194170258</v>
      </c>
      <c r="DA41" s="4">
        <f t="shared" si="33"/>
        <v>-33.803133622628209</v>
      </c>
      <c r="DB41" s="4">
        <f t="shared" si="33"/>
        <v>-34.971292966420606</v>
      </c>
      <c r="DC41" s="4">
        <f t="shared" si="33"/>
        <v>-36.644209527655214</v>
      </c>
      <c r="DD41" s="4">
        <f t="shared" si="33"/>
        <v>-37.045717631219119</v>
      </c>
      <c r="DE41" s="4">
        <f t="shared" si="33"/>
        <v>-31.701333746497784</v>
      </c>
      <c r="DF41" s="4">
        <f t="shared" ref="DF41:DJ41" si="34">100*((DF39/DF40)-1)</f>
        <v>-28.731761132383582</v>
      </c>
      <c r="DG41" s="4">
        <f t="shared" si="34"/>
        <v>-34.320964423191</v>
      </c>
      <c r="DH41" s="4">
        <f t="shared" si="34"/>
        <v>-31.710784645589328</v>
      </c>
      <c r="DI41" s="4">
        <f t="shared" si="34"/>
        <v>-49.651061654705607</v>
      </c>
      <c r="DJ41" s="4">
        <f t="shared" si="34"/>
        <v>-50.557836808781985</v>
      </c>
      <c r="DK41" s="4">
        <f t="shared" ref="DK41:DN41" si="35">100*((DK39/DK40)-1)</f>
        <v>-51.322095944344007</v>
      </c>
      <c r="DL41" s="4">
        <f t="shared" si="35"/>
        <v>-44.845011876484563</v>
      </c>
      <c r="DM41" s="4">
        <f t="shared" si="35"/>
        <v>-39.062786528796025</v>
      </c>
      <c r="DN41" s="4">
        <f t="shared" si="35"/>
        <v>-38.395522388059703</v>
      </c>
      <c r="DO41" s="4">
        <f t="shared" ref="DO41:DR41" si="36">100*((DO39/DO40)-1)</f>
        <v>-35.978040995922278</v>
      </c>
      <c r="DP41" s="4">
        <f t="shared" si="36"/>
        <v>-32.01213350634535</v>
      </c>
      <c r="DQ41" s="4">
        <f t="shared" si="36"/>
        <v>-30.73072284524071</v>
      </c>
      <c r="DR41" s="4">
        <f t="shared" si="36"/>
        <v>-29.713231039442121</v>
      </c>
      <c r="DS41" s="4">
        <f t="shared" ref="DS41:DV41" si="37">100*((DS39/DS40)-1)</f>
        <v>-29.001107011070115</v>
      </c>
      <c r="DT41" s="4">
        <f t="shared" si="37"/>
        <v>-22.112800628801622</v>
      </c>
      <c r="DU41" s="4">
        <f t="shared" si="37"/>
        <v>-20.199325986339012</v>
      </c>
      <c r="DV41" s="4">
        <f t="shared" si="37"/>
        <v>-18.582163642588146</v>
      </c>
    </row>
    <row r="42" spans="1:131" x14ac:dyDescent="0.35">
      <c r="A42" t="s">
        <v>959</v>
      </c>
      <c r="H42" s="2">
        <v>43472</v>
      </c>
      <c r="I42" s="2">
        <f>+H42+7</f>
        <v>43479</v>
      </c>
      <c r="J42" s="2">
        <f t="shared" ref="J42:BU42" si="38">+I42+7</f>
        <v>43486</v>
      </c>
      <c r="K42" s="2">
        <f t="shared" si="38"/>
        <v>43493</v>
      </c>
      <c r="L42" s="2">
        <f t="shared" si="38"/>
        <v>43500</v>
      </c>
      <c r="M42" s="2">
        <f t="shared" si="38"/>
        <v>43507</v>
      </c>
      <c r="N42" s="2">
        <f t="shared" si="38"/>
        <v>43514</v>
      </c>
      <c r="O42" s="2">
        <f t="shared" si="38"/>
        <v>43521</v>
      </c>
      <c r="P42" s="2">
        <f t="shared" si="38"/>
        <v>43528</v>
      </c>
      <c r="Q42" s="2">
        <f t="shared" si="38"/>
        <v>43535</v>
      </c>
      <c r="R42" s="2">
        <f t="shared" si="38"/>
        <v>43542</v>
      </c>
      <c r="S42" s="2">
        <f t="shared" si="38"/>
        <v>43549</v>
      </c>
      <c r="T42" s="2">
        <f t="shared" si="38"/>
        <v>43556</v>
      </c>
      <c r="U42" s="2">
        <f t="shared" si="38"/>
        <v>43563</v>
      </c>
      <c r="V42" s="2">
        <f t="shared" si="38"/>
        <v>43570</v>
      </c>
      <c r="W42" s="2">
        <f t="shared" si="38"/>
        <v>43577</v>
      </c>
      <c r="X42" s="2">
        <f t="shared" si="38"/>
        <v>43584</v>
      </c>
      <c r="Y42" s="2">
        <f t="shared" si="38"/>
        <v>43591</v>
      </c>
      <c r="Z42" s="2">
        <f t="shared" si="38"/>
        <v>43598</v>
      </c>
      <c r="AA42" s="2">
        <f t="shared" si="38"/>
        <v>43605</v>
      </c>
      <c r="AB42" s="2">
        <f t="shared" si="38"/>
        <v>43612</v>
      </c>
      <c r="AC42" s="2">
        <f t="shared" si="38"/>
        <v>43619</v>
      </c>
      <c r="AD42" s="2">
        <f t="shared" si="38"/>
        <v>43626</v>
      </c>
      <c r="AE42" s="2">
        <f t="shared" si="38"/>
        <v>43633</v>
      </c>
      <c r="AF42" s="2">
        <f t="shared" si="38"/>
        <v>43640</v>
      </c>
      <c r="AG42" s="2">
        <f t="shared" si="38"/>
        <v>43647</v>
      </c>
      <c r="AH42" s="2">
        <f t="shared" si="38"/>
        <v>43654</v>
      </c>
      <c r="AI42" s="2">
        <f t="shared" si="38"/>
        <v>43661</v>
      </c>
      <c r="AJ42" s="2">
        <f t="shared" si="38"/>
        <v>43668</v>
      </c>
      <c r="AK42" s="2">
        <f t="shared" si="38"/>
        <v>43675</v>
      </c>
      <c r="AL42" s="2">
        <f t="shared" si="38"/>
        <v>43682</v>
      </c>
      <c r="AM42" s="2">
        <f t="shared" si="38"/>
        <v>43689</v>
      </c>
      <c r="AN42" s="2">
        <f t="shared" si="38"/>
        <v>43696</v>
      </c>
      <c r="AO42" s="2">
        <f t="shared" si="38"/>
        <v>43703</v>
      </c>
      <c r="AP42" s="2">
        <f t="shared" si="38"/>
        <v>43710</v>
      </c>
      <c r="AQ42" s="2">
        <f t="shared" si="38"/>
        <v>43717</v>
      </c>
      <c r="AR42" s="2">
        <f t="shared" si="38"/>
        <v>43724</v>
      </c>
      <c r="AS42" s="2">
        <f t="shared" si="38"/>
        <v>43731</v>
      </c>
      <c r="AT42" s="2">
        <f t="shared" si="38"/>
        <v>43738</v>
      </c>
      <c r="AU42" s="2">
        <f t="shared" si="38"/>
        <v>43745</v>
      </c>
      <c r="AV42" s="2">
        <f t="shared" si="38"/>
        <v>43752</v>
      </c>
      <c r="AW42" s="2">
        <f t="shared" si="38"/>
        <v>43759</v>
      </c>
      <c r="AX42" s="2">
        <f t="shared" si="38"/>
        <v>43766</v>
      </c>
      <c r="AY42" s="2">
        <f t="shared" si="38"/>
        <v>43773</v>
      </c>
      <c r="AZ42" s="2">
        <f t="shared" si="38"/>
        <v>43780</v>
      </c>
      <c r="BA42" s="2">
        <f t="shared" si="38"/>
        <v>43787</v>
      </c>
      <c r="BB42" s="2">
        <f t="shared" si="38"/>
        <v>43794</v>
      </c>
      <c r="BC42" s="2">
        <f t="shared" si="38"/>
        <v>43801</v>
      </c>
      <c r="BD42" s="2">
        <f t="shared" si="38"/>
        <v>43808</v>
      </c>
      <c r="BE42" s="2">
        <f t="shared" si="38"/>
        <v>43815</v>
      </c>
      <c r="BF42" s="2">
        <f t="shared" si="38"/>
        <v>43822</v>
      </c>
      <c r="BG42" s="2">
        <f t="shared" si="38"/>
        <v>43829</v>
      </c>
      <c r="BH42" s="2">
        <v>43472</v>
      </c>
      <c r="BI42" s="2">
        <f t="shared" si="38"/>
        <v>43479</v>
      </c>
      <c r="BJ42" s="2">
        <f t="shared" si="38"/>
        <v>43486</v>
      </c>
      <c r="BK42" s="2">
        <f t="shared" si="38"/>
        <v>43493</v>
      </c>
      <c r="BL42" s="2">
        <f t="shared" si="38"/>
        <v>43500</v>
      </c>
      <c r="BM42" s="2">
        <f t="shared" si="38"/>
        <v>43507</v>
      </c>
      <c r="BN42" s="2">
        <f t="shared" si="38"/>
        <v>43514</v>
      </c>
      <c r="BO42" s="2">
        <f t="shared" si="38"/>
        <v>43521</v>
      </c>
      <c r="BP42" s="2">
        <f t="shared" si="38"/>
        <v>43528</v>
      </c>
      <c r="BQ42" s="2">
        <f t="shared" si="38"/>
        <v>43535</v>
      </c>
      <c r="BR42" s="2">
        <f t="shared" si="38"/>
        <v>43542</v>
      </c>
      <c r="BS42" s="2">
        <f t="shared" si="38"/>
        <v>43549</v>
      </c>
      <c r="BT42" s="2">
        <f t="shared" si="38"/>
        <v>43556</v>
      </c>
      <c r="BU42" s="2">
        <f t="shared" si="38"/>
        <v>43563</v>
      </c>
      <c r="BV42" s="2">
        <f t="shared" ref="BV42:CZ42" si="39">+BU42+7</f>
        <v>43570</v>
      </c>
      <c r="BW42" s="2">
        <f t="shared" si="39"/>
        <v>43577</v>
      </c>
      <c r="BX42" s="2">
        <f t="shared" si="39"/>
        <v>43584</v>
      </c>
      <c r="BY42" s="2">
        <f t="shared" si="39"/>
        <v>43591</v>
      </c>
      <c r="BZ42" s="2">
        <f t="shared" si="39"/>
        <v>43598</v>
      </c>
      <c r="CA42" s="2">
        <f t="shared" si="39"/>
        <v>43605</v>
      </c>
      <c r="CB42" s="2">
        <f t="shared" si="39"/>
        <v>43612</v>
      </c>
      <c r="CC42" s="2">
        <f t="shared" si="39"/>
        <v>43619</v>
      </c>
      <c r="CD42" s="2">
        <f t="shared" si="39"/>
        <v>43626</v>
      </c>
      <c r="CE42" s="2">
        <f t="shared" si="39"/>
        <v>43633</v>
      </c>
      <c r="CF42" s="2">
        <f t="shared" si="39"/>
        <v>43640</v>
      </c>
      <c r="CG42" s="2">
        <f t="shared" si="39"/>
        <v>43647</v>
      </c>
      <c r="CH42" s="2">
        <f t="shared" si="39"/>
        <v>43654</v>
      </c>
      <c r="CI42" s="2">
        <f t="shared" si="39"/>
        <v>43661</v>
      </c>
      <c r="CJ42" s="2">
        <f t="shared" si="39"/>
        <v>43668</v>
      </c>
      <c r="CK42" s="2">
        <f t="shared" si="39"/>
        <v>43675</v>
      </c>
      <c r="CL42" s="2">
        <f t="shared" si="39"/>
        <v>43682</v>
      </c>
      <c r="CM42" s="2">
        <f t="shared" si="39"/>
        <v>43689</v>
      </c>
      <c r="CN42" s="2">
        <f t="shared" si="39"/>
        <v>43696</v>
      </c>
      <c r="CO42" s="2">
        <f t="shared" si="39"/>
        <v>43703</v>
      </c>
      <c r="CP42" s="2">
        <f t="shared" si="39"/>
        <v>43710</v>
      </c>
      <c r="CQ42" s="2">
        <f t="shared" si="39"/>
        <v>43717</v>
      </c>
      <c r="CR42" s="2">
        <f t="shared" si="39"/>
        <v>43724</v>
      </c>
      <c r="CS42" s="2">
        <f t="shared" si="39"/>
        <v>43731</v>
      </c>
      <c r="CT42" s="2">
        <f t="shared" si="39"/>
        <v>43738</v>
      </c>
      <c r="CU42" s="2">
        <f t="shared" si="39"/>
        <v>43745</v>
      </c>
      <c r="CV42" s="2">
        <f t="shared" si="39"/>
        <v>43752</v>
      </c>
      <c r="CW42" s="2">
        <f t="shared" si="39"/>
        <v>43759</v>
      </c>
      <c r="CX42" s="2">
        <f t="shared" si="39"/>
        <v>43766</v>
      </c>
      <c r="CY42" s="2">
        <f t="shared" si="39"/>
        <v>43773</v>
      </c>
      <c r="CZ42" s="2">
        <f t="shared" si="39"/>
        <v>43780</v>
      </c>
      <c r="DA42" s="2">
        <f t="shared" ref="DA42" si="40">+CZ42+7</f>
        <v>43787</v>
      </c>
      <c r="DB42" s="2">
        <f t="shared" ref="DB42" si="41">+DA42+7</f>
        <v>43794</v>
      </c>
      <c r="DC42" s="2">
        <f t="shared" ref="DC42" si="42">+DB42+7</f>
        <v>43801</v>
      </c>
      <c r="DD42" s="2">
        <f t="shared" ref="DD42" si="43">+DC42+7</f>
        <v>43808</v>
      </c>
      <c r="DE42" s="2">
        <f t="shared" ref="DE42" si="44">+DD42+7</f>
        <v>43815</v>
      </c>
      <c r="DF42" s="2">
        <f t="shared" ref="DF42" si="45">+DE42+7</f>
        <v>43822</v>
      </c>
      <c r="DG42" s="2">
        <f t="shared" ref="DG42" si="46">+DF42+7</f>
        <v>43829</v>
      </c>
      <c r="DH42" s="2">
        <v>43472</v>
      </c>
      <c r="DI42" s="2">
        <f t="shared" ref="DI42" si="47">+DH42+7</f>
        <v>43479</v>
      </c>
      <c r="DJ42" s="2">
        <f t="shared" ref="DJ42" si="48">+DI42+7</f>
        <v>43486</v>
      </c>
      <c r="DK42" s="2">
        <f t="shared" ref="DK42" si="49">+DJ42+7</f>
        <v>43493</v>
      </c>
      <c r="DL42" s="2">
        <f t="shared" ref="DL42" si="50">+DK42+7</f>
        <v>43500</v>
      </c>
      <c r="DM42" s="2">
        <f t="shared" ref="DM42" si="51">+DL42+7</f>
        <v>43507</v>
      </c>
      <c r="DN42" s="2">
        <f t="shared" ref="DN42" si="52">+DM42+7</f>
        <v>43514</v>
      </c>
      <c r="DO42" s="2">
        <f t="shared" ref="DO42" si="53">+DN42+7</f>
        <v>43521</v>
      </c>
      <c r="DP42" s="2">
        <f t="shared" ref="DP42" si="54">+DO42+7</f>
        <v>43528</v>
      </c>
      <c r="DQ42" s="2">
        <f t="shared" ref="DQ42" si="55">+DP42+7</f>
        <v>43535</v>
      </c>
      <c r="DR42" s="2">
        <f t="shared" ref="DR42" si="56">+DQ42+7</f>
        <v>43542</v>
      </c>
      <c r="DS42" s="2">
        <f t="shared" ref="DS42" si="57">+DR42+7</f>
        <v>43549</v>
      </c>
      <c r="DT42" s="2">
        <f t="shared" ref="DT42" si="58">+DS42+7</f>
        <v>43556</v>
      </c>
      <c r="DU42" s="2">
        <f t="shared" ref="DU42" si="59">+DT42+7</f>
        <v>43563</v>
      </c>
      <c r="DV42" s="2">
        <f t="shared" ref="DV42" si="60">+DU42+7</f>
        <v>43570</v>
      </c>
    </row>
    <row r="43" spans="1:131" x14ac:dyDescent="0.35">
      <c r="CQ43" s="56"/>
    </row>
    <row r="47" spans="1:131" x14ac:dyDescent="0.35">
      <c r="H47" s="41">
        <v>45663</v>
      </c>
      <c r="I47" s="2">
        <f>H47+7</f>
        <v>45670</v>
      </c>
      <c r="J47" s="2">
        <f t="shared" ref="J47:BG47" si="61">I47+7</f>
        <v>45677</v>
      </c>
      <c r="K47" s="2">
        <f t="shared" si="61"/>
        <v>45684</v>
      </c>
      <c r="L47" s="2">
        <f t="shared" si="61"/>
        <v>45691</v>
      </c>
      <c r="M47" s="2">
        <f t="shared" si="61"/>
        <v>45698</v>
      </c>
      <c r="N47" s="2">
        <f t="shared" si="61"/>
        <v>45705</v>
      </c>
      <c r="O47" s="2">
        <f t="shared" si="61"/>
        <v>45712</v>
      </c>
      <c r="P47" s="2">
        <f t="shared" si="61"/>
        <v>45719</v>
      </c>
      <c r="Q47" s="2">
        <f t="shared" si="61"/>
        <v>45726</v>
      </c>
      <c r="R47" s="2">
        <f t="shared" si="61"/>
        <v>45733</v>
      </c>
      <c r="S47" s="2">
        <f t="shared" si="61"/>
        <v>45740</v>
      </c>
      <c r="T47" s="2">
        <f t="shared" si="61"/>
        <v>45747</v>
      </c>
      <c r="U47" s="2">
        <f t="shared" si="61"/>
        <v>45754</v>
      </c>
      <c r="V47" s="2">
        <f t="shared" si="61"/>
        <v>45761</v>
      </c>
      <c r="W47" s="2">
        <f t="shared" si="61"/>
        <v>45768</v>
      </c>
      <c r="X47" s="2">
        <f t="shared" si="61"/>
        <v>45775</v>
      </c>
      <c r="Y47" s="2">
        <f t="shared" si="61"/>
        <v>45782</v>
      </c>
      <c r="Z47" s="2">
        <f t="shared" si="61"/>
        <v>45789</v>
      </c>
      <c r="AA47" s="2">
        <f t="shared" si="61"/>
        <v>45796</v>
      </c>
      <c r="AB47" s="2">
        <f t="shared" si="61"/>
        <v>45803</v>
      </c>
      <c r="AC47" s="2">
        <f t="shared" si="61"/>
        <v>45810</v>
      </c>
      <c r="AD47" s="2">
        <f t="shared" si="61"/>
        <v>45817</v>
      </c>
      <c r="AE47" s="2">
        <f t="shared" si="61"/>
        <v>45824</v>
      </c>
      <c r="AF47" s="2">
        <f t="shared" si="61"/>
        <v>45831</v>
      </c>
      <c r="AG47" s="2">
        <f t="shared" si="61"/>
        <v>45838</v>
      </c>
      <c r="AH47" s="2">
        <f t="shared" si="61"/>
        <v>45845</v>
      </c>
      <c r="AI47" s="2">
        <f t="shared" si="61"/>
        <v>45852</v>
      </c>
      <c r="AJ47" s="2">
        <f t="shared" si="61"/>
        <v>45859</v>
      </c>
      <c r="AK47" s="2">
        <f t="shared" si="61"/>
        <v>45866</v>
      </c>
      <c r="AL47" s="2">
        <f t="shared" si="61"/>
        <v>45873</v>
      </c>
      <c r="AM47" s="2">
        <f t="shared" si="61"/>
        <v>45880</v>
      </c>
      <c r="AN47" s="2">
        <f t="shared" si="61"/>
        <v>45887</v>
      </c>
      <c r="AO47" s="2">
        <f t="shared" si="61"/>
        <v>45894</v>
      </c>
      <c r="AP47" s="2">
        <f t="shared" si="61"/>
        <v>45901</v>
      </c>
      <c r="AQ47" s="2">
        <f t="shared" si="61"/>
        <v>45908</v>
      </c>
      <c r="AR47" s="2">
        <f t="shared" si="61"/>
        <v>45915</v>
      </c>
      <c r="AS47" s="2">
        <f t="shared" si="61"/>
        <v>45922</v>
      </c>
      <c r="AT47" s="2">
        <f t="shared" si="61"/>
        <v>45929</v>
      </c>
      <c r="AU47" s="2">
        <f t="shared" si="61"/>
        <v>45936</v>
      </c>
      <c r="AV47" s="2">
        <f t="shared" si="61"/>
        <v>45943</v>
      </c>
      <c r="AW47" s="2">
        <f t="shared" si="61"/>
        <v>45950</v>
      </c>
      <c r="AX47" s="2">
        <f t="shared" si="61"/>
        <v>45957</v>
      </c>
      <c r="AY47" s="2">
        <f t="shared" si="61"/>
        <v>45964</v>
      </c>
      <c r="AZ47" s="2">
        <f t="shared" si="61"/>
        <v>45971</v>
      </c>
      <c r="BA47" s="2">
        <f t="shared" si="61"/>
        <v>45978</v>
      </c>
      <c r="BB47" s="2">
        <f t="shared" si="61"/>
        <v>45985</v>
      </c>
      <c r="BC47" s="2">
        <f t="shared" si="61"/>
        <v>45992</v>
      </c>
      <c r="BD47" s="2">
        <f t="shared" si="61"/>
        <v>45999</v>
      </c>
      <c r="BE47" s="2">
        <f t="shared" si="61"/>
        <v>46006</v>
      </c>
      <c r="BF47" s="2">
        <f t="shared" si="61"/>
        <v>46013</v>
      </c>
      <c r="BG47" s="2">
        <f t="shared" si="61"/>
        <v>46020</v>
      </c>
      <c r="BH47" s="2">
        <f t="shared" ref="BH47" si="62">BG47+7</f>
        <v>46027</v>
      </c>
      <c r="BI47" s="2">
        <f t="shared" ref="BI47" si="63">BH47+7</f>
        <v>46034</v>
      </c>
      <c r="BJ47" s="2">
        <f t="shared" ref="BJ47:BL47" si="64">BI47+7</f>
        <v>46041</v>
      </c>
      <c r="BK47" s="2">
        <f t="shared" si="64"/>
        <v>46048</v>
      </c>
      <c r="BL47" s="2">
        <f t="shared" si="64"/>
        <v>46055</v>
      </c>
      <c r="BP47" s="73" t="s">
        <v>3219</v>
      </c>
      <c r="BS47" t="s">
        <v>3229</v>
      </c>
      <c r="BT47" t="s">
        <v>3230</v>
      </c>
    </row>
    <row r="48" spans="1:131" x14ac:dyDescent="0.35">
      <c r="A48" s="3" t="s">
        <v>3068</v>
      </c>
    </row>
    <row r="49" spans="1:72" x14ac:dyDescent="0.35">
      <c r="A49" t="s">
        <v>1838</v>
      </c>
      <c r="H49" s="74" cm="1">
        <f t="array" ref="H49:BB50">TRANSPOSE(Seasonality!EN161:EO207)</f>
        <v>-0.83898166926547191</v>
      </c>
      <c r="I49" s="74">
        <v>-0.76237028184940547</v>
      </c>
      <c r="J49" s="74">
        <v>-2.7848422964985877</v>
      </c>
      <c r="K49" s="74">
        <v>-2.3446726289018578</v>
      </c>
      <c r="L49" s="74">
        <v>-0.33359127459305604</v>
      </c>
      <c r="M49" s="74">
        <v>-0.30218183531862641</v>
      </c>
      <c r="N49" s="74">
        <v>-0.58849576576676688</v>
      </c>
      <c r="O49" s="74">
        <v>-1.2045565968620913</v>
      </c>
      <c r="P49" s="74">
        <v>-0.73643000156596605</v>
      </c>
      <c r="Q49" s="74">
        <v>-2.0261797830048049</v>
      </c>
      <c r="R49" s="74">
        <v>-1.5435355419837671</v>
      </c>
      <c r="S49" s="74">
        <v>-7.1317583340371443E-2</v>
      </c>
      <c r="T49" s="74">
        <v>9.4075990546118135E-2</v>
      </c>
      <c r="U49" s="74">
        <v>-1.0216934094637706</v>
      </c>
      <c r="V49" s="74">
        <v>-1.1313015007612039</v>
      </c>
      <c r="W49" s="74">
        <v>-2.9374068223512007</v>
      </c>
      <c r="X49" s="74">
        <v>-1.5653851291561924</v>
      </c>
      <c r="Y49" s="74">
        <v>-2.0789612025696464</v>
      </c>
      <c r="Z49" s="74">
        <v>-1.6327637302894831</v>
      </c>
      <c r="AA49" s="74">
        <v>-1.2825261111537509</v>
      </c>
      <c r="AB49" s="74">
        <v>-2.7822899833960646</v>
      </c>
      <c r="AC49" s="74">
        <v>-0.29817909060761727</v>
      </c>
      <c r="AD49" s="74">
        <v>-0.52530523312934063</v>
      </c>
      <c r="AE49" s="74">
        <v>-1.5120412942372903</v>
      </c>
      <c r="AF49" s="74">
        <v>-1.8043634416123715</v>
      </c>
      <c r="AG49" s="74">
        <v>-1.2377821709137495</v>
      </c>
      <c r="AH49" s="74">
        <v>-0.93348111685390145</v>
      </c>
      <c r="AI49" s="74">
        <v>-2.7442754710621586</v>
      </c>
      <c r="AJ49" s="74">
        <v>-1.9540223866868953</v>
      </c>
      <c r="AK49" s="74">
        <v>-1.2128078181914896</v>
      </c>
      <c r="AL49" s="74">
        <v>-1.1976015342419204</v>
      </c>
      <c r="AM49" s="74">
        <v>-3.4290316343152711</v>
      </c>
      <c r="AN49" s="74">
        <v>-1.9942210870375181</v>
      </c>
      <c r="AO49" s="74">
        <v>-2.560281234108404</v>
      </c>
      <c r="AP49" s="74">
        <v>-3.2319184895589625</v>
      </c>
      <c r="AQ49" s="74">
        <v>-3.6407075680443857</v>
      </c>
      <c r="AR49" s="74">
        <v>-3.034955054018686</v>
      </c>
      <c r="AS49" s="74">
        <v>-1.0819003276267434</v>
      </c>
      <c r="AT49" s="74">
        <v>-5.4157786497049685</v>
      </c>
      <c r="AU49" s="74">
        <v>-1.5400395695111238</v>
      </c>
      <c r="AV49" s="74">
        <v>-1.3999839215199037</v>
      </c>
      <c r="AW49" s="74">
        <v>-4.8063111168402077</v>
      </c>
      <c r="AX49" s="74">
        <v>-3.175078793264543</v>
      </c>
      <c r="AY49" s="74">
        <v>-1.5471663932923621</v>
      </c>
      <c r="AZ49" s="74">
        <v>-4.5226182989181378</v>
      </c>
      <c r="BA49" s="74">
        <v>-2.5958721580859829</v>
      </c>
      <c r="BB49" s="74">
        <v>-4.3174022197948227</v>
      </c>
      <c r="BC49" s="74"/>
      <c r="BD49" s="74"/>
      <c r="BE49" s="74"/>
      <c r="BF49" s="74"/>
      <c r="BG49" s="74"/>
      <c r="BH49" s="74"/>
      <c r="BI49" s="74"/>
      <c r="BP49" s="74">
        <f ca="1">'Chart Data'!DN31</f>
        <v>0.20602733000601842</v>
      </c>
      <c r="BQ49" s="74">
        <f ca="1">'Chart Data'!DN32</f>
        <v>4.263246366667952E-2</v>
      </c>
      <c r="BS49" s="74">
        <f ca="1">'Chart Data'!EO30</f>
        <v>0.39279160089107706</v>
      </c>
      <c r="BT49" s="74">
        <f ca="1">'Chart Data'!EO31</f>
        <v>0.21014822927345864</v>
      </c>
    </row>
    <row r="50" spans="1:72" x14ac:dyDescent="0.35">
      <c r="A50" t="s">
        <v>1839</v>
      </c>
      <c r="H50" s="74">
        <v>-0.37830257121601335</v>
      </c>
      <c r="I50" s="74">
        <v>-0.39553306060853405</v>
      </c>
      <c r="J50" s="74">
        <v>-0.57645199696512794</v>
      </c>
      <c r="K50" s="74">
        <v>-1.4555416483743104</v>
      </c>
      <c r="L50" s="74">
        <v>-0.74727147361602819</v>
      </c>
      <c r="M50" s="74">
        <v>0.47333266952010739</v>
      </c>
      <c r="N50" s="74">
        <v>0.18518668003401934</v>
      </c>
      <c r="O50" s="74">
        <v>-0.15018647469282639</v>
      </c>
      <c r="P50" s="74">
        <v>-1.4361015762860561</v>
      </c>
      <c r="Q50" s="74">
        <v>-0.89868002987285811</v>
      </c>
      <c r="R50" s="74">
        <v>-1.6521727305204548</v>
      </c>
      <c r="S50" s="74">
        <v>-2.0720488724811417</v>
      </c>
      <c r="T50" s="74">
        <v>-1.9215185552561083</v>
      </c>
      <c r="U50" s="74">
        <v>-0.62335073623532633</v>
      </c>
      <c r="V50" s="74">
        <v>-1.8695339528845145</v>
      </c>
      <c r="W50" s="74">
        <v>-0.90356718583538553</v>
      </c>
      <c r="X50" s="74">
        <v>-1.1645976550177506</v>
      </c>
      <c r="Y50" s="74">
        <v>-1.5828063365885923</v>
      </c>
      <c r="Z50" s="74">
        <v>0.55317526448309917</v>
      </c>
      <c r="AA50" s="74">
        <v>-2.0279387263876605</v>
      </c>
      <c r="AB50" s="74">
        <v>-2.073701060313633</v>
      </c>
      <c r="AC50" s="74">
        <v>-1.9218203185657095</v>
      </c>
      <c r="AD50" s="74">
        <v>-2.1227015137498801</v>
      </c>
      <c r="AE50" s="74">
        <v>-3.2818133802417391</v>
      </c>
      <c r="AF50" s="74">
        <v>-1.1646689092697093</v>
      </c>
      <c r="AG50" s="74">
        <v>-3.5820200759124314</v>
      </c>
      <c r="AH50" s="74">
        <v>-1.1939899318307785</v>
      </c>
      <c r="AI50" s="74">
        <v>-1.1315074592291907</v>
      </c>
      <c r="AJ50" s="74">
        <v>-2.4260172508346365</v>
      </c>
      <c r="AK50" s="74">
        <v>-0.56814846040823574</v>
      </c>
      <c r="AL50" s="74">
        <v>-0.5814494311974191</v>
      </c>
      <c r="AM50" s="74">
        <v>-2.9064517693537093</v>
      </c>
      <c r="AN50" s="74">
        <v>-2.6953821649856469</v>
      </c>
      <c r="AO50" s="74">
        <v>-1.6214518787072909</v>
      </c>
      <c r="AP50" s="74">
        <v>-1.8055820091717265</v>
      </c>
      <c r="AQ50" s="74">
        <v>-1.1382181864856979</v>
      </c>
      <c r="AR50" s="74">
        <v>-1.2130683130233346</v>
      </c>
      <c r="AS50" s="74">
        <v>-1.0777496299828828</v>
      </c>
      <c r="AT50" s="74">
        <v>-1.1601642579696312</v>
      </c>
      <c r="AU50" s="74">
        <v>-1.4685340372966833</v>
      </c>
      <c r="AV50" s="74">
        <v>-2.3315630851726765</v>
      </c>
      <c r="AW50" s="74">
        <v>1.6773322298792637</v>
      </c>
      <c r="AX50" s="74">
        <v>-1.5956155873190709</v>
      </c>
      <c r="AY50" s="74">
        <v>-1.1601161468309944</v>
      </c>
      <c r="AZ50" s="74">
        <v>1.0487769554764412</v>
      </c>
      <c r="BA50" s="74">
        <v>0.86298868211320345</v>
      </c>
      <c r="BB50" s="74">
        <v>1.403124046723025</v>
      </c>
      <c r="BC50" s="74"/>
      <c r="BD50" s="74"/>
      <c r="BE50" s="74"/>
      <c r="BF50" s="74"/>
      <c r="BG50" s="74"/>
      <c r="BH50" s="74"/>
      <c r="BI50" s="74"/>
      <c r="BP50" s="74">
        <f ca="1">'Chart Data'!DO31</f>
        <v>0.36475604370966092</v>
      </c>
      <c r="BQ50" s="74">
        <f ca="1">'Chart Data'!DO32</f>
        <v>4.5073838616102285E-2</v>
      </c>
      <c r="BS50" s="74">
        <f ca="1">'Chart Data'!EP30</f>
        <v>2.017911497985751E-3</v>
      </c>
      <c r="BT50" s="74">
        <f ca="1">'Chart Data'!EP31</f>
        <v>4.1320836275664579E-3</v>
      </c>
    </row>
    <row r="51" spans="1:72" x14ac:dyDescent="0.35">
      <c r="A51" t="s">
        <v>1840</v>
      </c>
      <c r="H51" s="74" cm="1">
        <f t="array" aca="1" ref="H51:BD52" ca="1">TRANSPOSE(Seasonality!EP161:EQ209)</f>
        <v>0.20732663891486741</v>
      </c>
      <c r="I51" s="74">
        <f ca="1"/>
        <v>1.6554757402593965</v>
      </c>
      <c r="J51" s="74">
        <f ca="1"/>
        <v>1.051605274273079</v>
      </c>
      <c r="K51" s="74">
        <f ca="1"/>
        <v>1.6512387424651154</v>
      </c>
      <c r="L51" s="74">
        <f ca="1"/>
        <v>1.7121682137736036</v>
      </c>
      <c r="M51" s="74">
        <f ca="1"/>
        <v>1.7940870638992223</v>
      </c>
      <c r="N51" s="74">
        <f ca="1"/>
        <v>1.7635590272351716</v>
      </c>
      <c r="O51" s="74">
        <f ca="1"/>
        <v>1.958559104619346</v>
      </c>
      <c r="P51" s="74">
        <f ca="1"/>
        <v>2.3275201009629276</v>
      </c>
      <c r="Q51" s="74">
        <f ca="1"/>
        <v>1.9022772937206491</v>
      </c>
      <c r="R51" s="74">
        <f ca="1"/>
        <v>2.0448446300070517</v>
      </c>
      <c r="S51" s="74">
        <f ca="1"/>
        <v>3.4614429674918163</v>
      </c>
      <c r="T51" s="74">
        <f ca="1"/>
        <v>4.2346376895098041</v>
      </c>
      <c r="U51" s="74">
        <f ca="1"/>
        <v>2.6862479343108419</v>
      </c>
      <c r="V51" s="74">
        <f ca="1"/>
        <v>-0.24754003339370842</v>
      </c>
      <c r="W51" s="74">
        <f ca="1"/>
        <v>0.519734218851158</v>
      </c>
      <c r="X51" s="74">
        <f ca="1"/>
        <v>3.0547289804290743</v>
      </c>
      <c r="Y51" s="74">
        <f ca="1"/>
        <v>2.1278564240490443</v>
      </c>
      <c r="Z51" s="74">
        <f ca="1"/>
        <v>2.0720901154763425</v>
      </c>
      <c r="AA51" s="74">
        <f ca="1"/>
        <v>1.6755521916634852</v>
      </c>
      <c r="AB51" s="74">
        <f ca="1"/>
        <v>1.7763147554737604</v>
      </c>
      <c r="AC51" s="74">
        <f ca="1"/>
        <v>1.8754359732024222</v>
      </c>
      <c r="AD51" s="74">
        <f ca="1"/>
        <v>2.4146912479596021</v>
      </c>
      <c r="AE51" s="74">
        <f ca="1"/>
        <v>2.6301036070609731</v>
      </c>
      <c r="AF51" s="74">
        <f ca="1"/>
        <v>2.5743871321633338</v>
      </c>
      <c r="AG51" s="74">
        <f ca="1"/>
        <v>2.598257605508326</v>
      </c>
      <c r="AH51" s="74">
        <f ca="1"/>
        <v>2.6478837106241104</v>
      </c>
      <c r="AI51" s="74">
        <f ca="1"/>
        <v>2.1670530840568936</v>
      </c>
      <c r="AJ51" s="74">
        <f ca="1"/>
        <v>2.1574928893910146</v>
      </c>
      <c r="AK51" s="74">
        <f ca="1"/>
        <v>2.636655508532082</v>
      </c>
      <c r="AL51" s="74">
        <f ca="1"/>
        <v>2.2579190667130873</v>
      </c>
      <c r="AM51" s="74">
        <f ca="1"/>
        <v>2.6489844242103828</v>
      </c>
      <c r="AN51" s="74">
        <f ca="1"/>
        <v>2.8603128879899513</v>
      </c>
      <c r="AO51" s="74">
        <f ca="1"/>
        <v>2.0185882146254763</v>
      </c>
      <c r="AP51" s="74">
        <f ca="1"/>
        <v>2.4469694535553348</v>
      </c>
      <c r="AQ51" s="74">
        <f ca="1"/>
        <v>0.96653536958182418</v>
      </c>
      <c r="AR51" s="74">
        <f ca="1"/>
        <v>1.7992277222619266</v>
      </c>
      <c r="AS51" s="74">
        <f ca="1"/>
        <v>1.2120155565447805</v>
      </c>
      <c r="AT51" s="74">
        <f ca="1"/>
        <v>0.87318068279115624</v>
      </c>
      <c r="AU51" s="74">
        <f ca="1"/>
        <v>1.3240378727532376</v>
      </c>
      <c r="AV51" s="74">
        <f ca="1"/>
        <v>1.2713832207200919</v>
      </c>
      <c r="AW51" s="74">
        <f ca="1"/>
        <v>1.2753251818137059</v>
      </c>
      <c r="AX51" s="74">
        <f ca="1"/>
        <v>1.2786331836781484</v>
      </c>
      <c r="AY51" s="74">
        <f ca="1"/>
        <v>1.1145630647768126</v>
      </c>
      <c r="AZ51" s="74">
        <f ca="1"/>
        <v>1.3218696418999969</v>
      </c>
      <c r="BA51" s="74">
        <f ca="1"/>
        <v>1.7028698614019551</v>
      </c>
      <c r="BB51" s="74">
        <f ca="1"/>
        <v>1.4812989773586525</v>
      </c>
      <c r="BC51" s="74">
        <f ca="1"/>
        <v>1.2722996995976632</v>
      </c>
      <c r="BD51" s="74">
        <f ca="1"/>
        <v>1.5457090510430891</v>
      </c>
      <c r="BE51" s="74"/>
      <c r="BF51" s="74"/>
      <c r="BG51" s="74"/>
      <c r="BH51" s="74"/>
      <c r="BI51" s="74"/>
      <c r="BP51" s="74">
        <f ca="1">'Chart Data'!DP31</f>
        <v>0.8965464008716999</v>
      </c>
      <c r="BQ51" s="74">
        <f ca="1">'Chart Data'!DP32</f>
        <v>0.22479008622859617</v>
      </c>
      <c r="BS51" s="74">
        <f ca="1">'Chart Data'!EQ30</f>
        <v>0.79484782339239646</v>
      </c>
      <c r="BT51" s="74">
        <f ca="1">'Chart Data'!EQ31</f>
        <v>0.22062337371582569</v>
      </c>
    </row>
    <row r="52" spans="1:72" x14ac:dyDescent="0.35">
      <c r="A52" t="s">
        <v>1841</v>
      </c>
      <c r="H52" s="74">
        <f ca="1"/>
        <v>-0.54659677330581014</v>
      </c>
      <c r="I52" s="74">
        <f ca="1"/>
        <v>0.31599572643822393</v>
      </c>
      <c r="J52" s="74">
        <f ca="1"/>
        <v>5.261363475894433E-2</v>
      </c>
      <c r="K52" s="74">
        <f ca="1"/>
        <v>0.11784822815596457</v>
      </c>
      <c r="L52" s="74">
        <f ca="1"/>
        <v>0.10643012260094356</v>
      </c>
      <c r="M52" s="74">
        <f ca="1"/>
        <v>0.19835311739350087</v>
      </c>
      <c r="N52" s="74">
        <f ca="1"/>
        <v>-2.217915701065792E-2</v>
      </c>
      <c r="O52" s="74">
        <f ca="1"/>
        <v>0.2594981006606753</v>
      </c>
      <c r="P52" s="74">
        <f ca="1"/>
        <v>0.56744664377206611</v>
      </c>
      <c r="Q52" s="74">
        <f ca="1"/>
        <v>0.26478159988743222</v>
      </c>
      <c r="R52" s="74">
        <f ca="1"/>
        <v>0.27795320149620983</v>
      </c>
      <c r="S52" s="74">
        <f ca="1"/>
        <v>1.5545120502150955</v>
      </c>
      <c r="T52" s="74">
        <f ca="1"/>
        <v>2.7716343328153492</v>
      </c>
      <c r="U52" s="74">
        <f ca="1"/>
        <v>1.0874492839655423</v>
      </c>
      <c r="V52" s="74">
        <f ca="1"/>
        <v>-2.9494552147633017</v>
      </c>
      <c r="W52" s="74">
        <f ca="1"/>
        <v>-1.6000795047604732</v>
      </c>
      <c r="X52" s="74">
        <f ca="1"/>
        <v>0.88999035451967801</v>
      </c>
      <c r="Y52" s="74">
        <f ca="1"/>
        <v>7.0988539466637357E-2</v>
      </c>
      <c r="Z52" s="74">
        <f ca="1"/>
        <v>4.3925939310795935E-2</v>
      </c>
      <c r="AA52" s="74">
        <f ca="1"/>
        <v>-0.22391667615208097</v>
      </c>
      <c r="AB52" s="74">
        <f ca="1"/>
        <v>-0.2908010663286294</v>
      </c>
      <c r="AC52" s="74">
        <f ca="1"/>
        <v>-0.35609533454648745</v>
      </c>
      <c r="AD52" s="74">
        <f ca="1"/>
        <v>-0.38816606189852587</v>
      </c>
      <c r="AE52" s="74">
        <f ca="1"/>
        <v>-0.12927404292130504</v>
      </c>
      <c r="AF52" s="74">
        <f ca="1"/>
        <v>0.44030747295603234</v>
      </c>
      <c r="AG52" s="74">
        <f ca="1"/>
        <v>0.32845301871865457</v>
      </c>
      <c r="AH52" s="74">
        <f ca="1"/>
        <v>0.30249986409237428</v>
      </c>
      <c r="AI52" s="74">
        <f ca="1"/>
        <v>0.560202663385586</v>
      </c>
      <c r="AJ52" s="74">
        <f ca="1"/>
        <v>-6.4742043596613423E-3</v>
      </c>
      <c r="AK52" s="74">
        <f ca="1"/>
        <v>5.1697694092548638E-2</v>
      </c>
      <c r="AL52" s="74">
        <f ca="1"/>
        <v>0.10186047206998446</v>
      </c>
      <c r="AM52" s="74">
        <f ca="1"/>
        <v>-8.795721921773153E-2</v>
      </c>
      <c r="AN52" s="74">
        <f ca="1"/>
        <v>6.587968469502184E-2</v>
      </c>
      <c r="AO52" s="74">
        <f ca="1"/>
        <v>-0.29184865808879346</v>
      </c>
      <c r="AP52" s="74">
        <f ca="1"/>
        <v>-0.38546228709846364</v>
      </c>
      <c r="AQ52" s="74">
        <f ca="1"/>
        <v>-0.42002764993023312</v>
      </c>
      <c r="AR52" s="74">
        <f ca="1"/>
        <v>-2.7159208234272741E-2</v>
      </c>
      <c r="AS52" s="74">
        <f ca="1"/>
        <v>-0.24360500665176396</v>
      </c>
      <c r="AT52" s="74">
        <f ca="1"/>
        <v>-0.92932930223241339</v>
      </c>
      <c r="AU52" s="74">
        <f ca="1"/>
        <v>-0.53720667423851187</v>
      </c>
      <c r="AV52" s="74">
        <f ca="1"/>
        <v>-0.67216744999445055</v>
      </c>
      <c r="AW52" s="74">
        <f ca="1"/>
        <v>-0.78160807346746208</v>
      </c>
      <c r="AX52" s="74">
        <f ca="1"/>
        <v>-0.5520602362303354</v>
      </c>
      <c r="AY52" s="74">
        <f ca="1"/>
        <v>-0.25555305396585737</v>
      </c>
      <c r="AZ52" s="74">
        <f ca="1"/>
        <v>-0.68442011476098696</v>
      </c>
      <c r="BA52" s="74">
        <f ca="1"/>
        <v>-0.281122048231011</v>
      </c>
      <c r="BB52" s="74">
        <f ca="1"/>
        <v>-0.54214772843797854</v>
      </c>
      <c r="BC52" s="74">
        <f ca="1"/>
        <v>-0.81697892017860418</v>
      </c>
      <c r="BD52" s="74">
        <f ca="1"/>
        <v>-0.41781242973794019</v>
      </c>
      <c r="BE52" s="74"/>
      <c r="BF52" s="74"/>
      <c r="BG52" s="74"/>
      <c r="BH52" s="74"/>
      <c r="BI52" s="74"/>
      <c r="BP52" s="74">
        <f ca="1">'Chart Data'!DQ31</f>
        <v>0.61631491960754903</v>
      </c>
      <c r="BQ52" s="74">
        <f ca="1">'Chart Data'!DQ32</f>
        <v>0.30905908308903279</v>
      </c>
      <c r="BS52" s="74">
        <f ca="1">'Chart Data'!ER30</f>
        <v>0.50823137707135213</v>
      </c>
      <c r="BT52" s="74">
        <f ca="1">'Chart Data'!ER31</f>
        <v>0.25783464745918461</v>
      </c>
    </row>
    <row r="53" spans="1:72" x14ac:dyDescent="0.35">
      <c r="A53" s="3" t="s">
        <v>3069</v>
      </c>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row>
    <row r="54" spans="1:72" x14ac:dyDescent="0.35">
      <c r="A54" t="s">
        <v>3070</v>
      </c>
      <c r="H54" s="74" cm="1">
        <f t="array" ref="H54:BG54">TRANSPOSE(Seasonality!ER161:ER212)</f>
        <v>1.0967492370912144</v>
      </c>
      <c r="I54" s="74">
        <v>0.86270832789813412</v>
      </c>
      <c r="J54" s="74">
        <v>0.39659667907629764</v>
      </c>
      <c r="K54" s="74">
        <v>0.9380851584555342</v>
      </c>
      <c r="L54" s="74">
        <v>0.51002481892023954</v>
      </c>
      <c r="M54" s="74">
        <v>1.4485366197848639</v>
      </c>
      <c r="N54" s="74">
        <v>2.5268393977484775</v>
      </c>
      <c r="O54" s="74">
        <v>1.5927019864687542</v>
      </c>
      <c r="P54" s="74">
        <v>2.1042110045065203</v>
      </c>
      <c r="Q54" s="74">
        <v>1.4749464981899532</v>
      </c>
      <c r="R54" s="74">
        <v>0.79181132431455814</v>
      </c>
      <c r="S54" s="74">
        <v>0.20445786842918481</v>
      </c>
      <c r="T54" s="74">
        <v>1.7071797461993781</v>
      </c>
      <c r="U54" s="74">
        <v>1.5628525328837053</v>
      </c>
      <c r="V54" s="74">
        <v>1.2479233217133368</v>
      </c>
      <c r="W54" s="74">
        <v>1.5662128062481879</v>
      </c>
      <c r="X54" s="74">
        <v>1.1377191899130048</v>
      </c>
      <c r="Y54" s="74">
        <v>1.3881523577395012</v>
      </c>
      <c r="Z54" s="74">
        <v>1.5106493307543025</v>
      </c>
      <c r="AA54" s="74">
        <v>1.6070245514326005</v>
      </c>
      <c r="AB54" s="74">
        <v>1.1593761740317134</v>
      </c>
      <c r="AC54" s="74">
        <v>1.2762172627295187</v>
      </c>
      <c r="AD54" s="74">
        <v>1.2003507327764753</v>
      </c>
      <c r="AE54" s="74">
        <v>1.2347557751763141</v>
      </c>
      <c r="AF54" s="74">
        <v>0.62945985100668345</v>
      </c>
      <c r="AG54" s="74">
        <v>0.48718527753833063</v>
      </c>
      <c r="AH54" s="74">
        <v>1.0845625415209506</v>
      </c>
      <c r="AI54" s="74">
        <v>0.99959730666162239</v>
      </c>
      <c r="AJ54" s="74">
        <v>1.1639956193874079</v>
      </c>
      <c r="AK54" s="74">
        <v>1.2402204004821795</v>
      </c>
      <c r="AL54" s="74">
        <v>1.116681951472847</v>
      </c>
      <c r="AM54" s="74">
        <v>1.4822145038302927</v>
      </c>
      <c r="AN54" s="74">
        <v>1.4257452746514248</v>
      </c>
      <c r="AO54" s="74">
        <v>1.5864886658229704</v>
      </c>
      <c r="AP54" s="74">
        <v>1.1926472897614386</v>
      </c>
      <c r="AQ54" s="74">
        <v>1.4313404109970644</v>
      </c>
      <c r="AR54" s="74">
        <v>1.4952143148536094</v>
      </c>
      <c r="AS54" s="74">
        <v>1.7306040218528125</v>
      </c>
      <c r="AT54" s="74">
        <v>1.4546342303828401</v>
      </c>
      <c r="AU54" s="74">
        <v>1.6597595148303228</v>
      </c>
      <c r="AV54" s="74">
        <v>2.273054513649837</v>
      </c>
      <c r="AW54" s="74">
        <v>1.518913588575227</v>
      </c>
      <c r="AX54" s="74">
        <v>3.9056299726790753</v>
      </c>
      <c r="AY54" s="74">
        <v>2.357287653761011</v>
      </c>
      <c r="AZ54" s="74">
        <v>1.9418755245574777</v>
      </c>
      <c r="BA54" s="74">
        <v>2.1956739057790813</v>
      </c>
      <c r="BB54" s="74">
        <v>1.4631413217032903</v>
      </c>
      <c r="BC54" s="74">
        <v>2.3252711382010767</v>
      </c>
      <c r="BD54" s="74">
        <v>1.9689966444240974</v>
      </c>
      <c r="BE54" s="74">
        <v>3.9869350968780428</v>
      </c>
      <c r="BF54" s="74">
        <v>2.5308385495332675</v>
      </c>
      <c r="BG54" s="74">
        <v>1.8776284316083611</v>
      </c>
      <c r="BH54" s="74"/>
      <c r="BI54" s="74"/>
      <c r="BP54" s="74">
        <f ca="1">'Chart Data'!DR31</f>
        <v>0.67960429515060206</v>
      </c>
      <c r="BS54" s="74">
        <f ca="1">'Chart Data'!ES30</f>
        <v>0.60828857316803919</v>
      </c>
    </row>
    <row r="55" spans="1:72" x14ac:dyDescent="0.35">
      <c r="A55" t="s">
        <v>3071</v>
      </c>
      <c r="H55" s="74" cm="1">
        <f t="array" aca="1" ref="H55:BD55" ca="1">TRANSPOSE(Seasonality!ES161:ES209)</f>
        <v>-2.6966054833935473</v>
      </c>
      <c r="I55" s="74">
        <f ca="1"/>
        <v>0.6127435089190183</v>
      </c>
      <c r="J55" s="74">
        <f ca="1"/>
        <v>-1.1399208856968914</v>
      </c>
      <c r="K55" s="74">
        <f ca="1"/>
        <v>-2.8208217019187989E-2</v>
      </c>
      <c r="L55" s="74">
        <f ca="1"/>
        <v>-0.27770834635049285</v>
      </c>
      <c r="M55" s="74">
        <f ca="1"/>
        <v>-0.29308678188482662</v>
      </c>
      <c r="N55" s="74">
        <f ca="1"/>
        <v>-0.56492268519314603</v>
      </c>
      <c r="O55" s="74">
        <f ca="1"/>
        <v>0.51535454900690225</v>
      </c>
      <c r="P55" s="74">
        <f ca="1"/>
        <v>1.4386481398362987</v>
      </c>
      <c r="Q55" s="74">
        <f ca="1"/>
        <v>0.12312117006749755</v>
      </c>
      <c r="R55" s="74">
        <f ca="1"/>
        <v>0.37076924819243079</v>
      </c>
      <c r="S55" s="74">
        <f ca="1"/>
        <v>2.1077433628143152</v>
      </c>
      <c r="T55" s="74">
        <f ca="1"/>
        <v>2.4299140087709836</v>
      </c>
      <c r="U55" s="74">
        <f ca="1"/>
        <v>1.4122533571491089</v>
      </c>
      <c r="V55" s="74">
        <f ca="1"/>
        <v>-1.0452968110983289</v>
      </c>
      <c r="W55" s="74">
        <f ca="1"/>
        <v>-0.6112054187374879</v>
      </c>
      <c r="X55" s="74">
        <f ca="1"/>
        <v>1.4979184870948008</v>
      </c>
      <c r="Y55" s="74">
        <f ca="1"/>
        <v>0.30945678047344727</v>
      </c>
      <c r="Z55" s="74">
        <f ca="1"/>
        <v>0.30916173618248383</v>
      </c>
      <c r="AA55" s="74">
        <f ca="1"/>
        <v>-0.16157486309123834</v>
      </c>
      <c r="AB55" s="74">
        <f ca="1"/>
        <v>-0.42258666866245281</v>
      </c>
      <c r="AC55" s="74">
        <f ca="1"/>
        <v>-0.12283343994876962</v>
      </c>
      <c r="AD55" s="74">
        <f ca="1"/>
        <v>0.3904166053179064</v>
      </c>
      <c r="AE55" s="74">
        <f ca="1"/>
        <v>0.69347908783848655</v>
      </c>
      <c r="AF55" s="74">
        <f ca="1"/>
        <v>0.6974061001691414</v>
      </c>
      <c r="AG55" s="74">
        <f ca="1"/>
        <v>0.81684924536689185</v>
      </c>
      <c r="AH55" s="74">
        <f ca="1"/>
        <v>1.2565986092673198</v>
      </c>
      <c r="AI55" s="74">
        <f ca="1"/>
        <v>0.44778145010422771</v>
      </c>
      <c r="AJ55" s="74">
        <f ca="1"/>
        <v>7.6768725173901625E-2</v>
      </c>
      <c r="AK55" s="74">
        <f ca="1"/>
        <v>0.27828463148978022</v>
      </c>
      <c r="AL55" s="74">
        <f ca="1"/>
        <v>-0.13745054371436413</v>
      </c>
      <c r="AM55" s="74">
        <f ca="1"/>
        <v>0.68479811753102349</v>
      </c>
      <c r="AN55" s="74">
        <f ca="1"/>
        <v>0.37313121065940491</v>
      </c>
      <c r="AO55" s="74">
        <f ca="1"/>
        <v>-0.43908282024948286</v>
      </c>
      <c r="AP55" s="74">
        <f ca="1"/>
        <v>0.38857864637513567</v>
      </c>
      <c r="AQ55" s="74">
        <f ca="1"/>
        <v>0.13949747102082155</v>
      </c>
      <c r="AR55" s="74">
        <f ca="1"/>
        <v>1.5396628372027708</v>
      </c>
      <c r="AS55" s="74">
        <f ca="1"/>
        <v>0.95749919097393299</v>
      </c>
      <c r="AT55" s="74">
        <f ca="1"/>
        <v>-0.261192892725921</v>
      </c>
      <c r="AU55" s="74">
        <f ca="1"/>
        <v>0.90029908143161841</v>
      </c>
      <c r="AV55" s="74">
        <f ca="1"/>
        <v>0.80788958502122932</v>
      </c>
      <c r="AW55" s="74">
        <f ca="1"/>
        <v>0.53582984782379295</v>
      </c>
      <c r="AX55" s="74">
        <f ca="1"/>
        <v>1.4191210406036063</v>
      </c>
      <c r="AY55" s="74">
        <f ca="1"/>
        <v>0.73187033940839374</v>
      </c>
      <c r="AZ55" s="74">
        <f ca="1"/>
        <v>0.39464913740837315</v>
      </c>
      <c r="BA55" s="74">
        <f ca="1"/>
        <v>0.95247696269938242</v>
      </c>
      <c r="BB55" s="74">
        <f ca="1"/>
        <v>1.2589220535500016</v>
      </c>
      <c r="BC55" s="74">
        <f ca="1"/>
        <v>1.726688877151253</v>
      </c>
      <c r="BD55" s="74">
        <f ca="1"/>
        <v>1.5455787937857601</v>
      </c>
      <c r="BE55" s="74"/>
      <c r="BF55" s="74"/>
      <c r="BG55" s="74"/>
      <c r="BH55" s="74"/>
      <c r="BI55" s="74"/>
      <c r="BP55" s="74">
        <f ca="1">'Chart Data'!DS31</f>
        <v>0.83757197803574079</v>
      </c>
      <c r="BS55" s="74">
        <f ca="1">'Chart Data'!ET30</f>
        <v>0.74477763999576108</v>
      </c>
    </row>
    <row r="56" spans="1:72" x14ac:dyDescent="0.35">
      <c r="A56" t="s">
        <v>436</v>
      </c>
      <c r="H56" s="74" cm="1">
        <f t="array" aca="1" ref="H56:BC57" ca="1">TRANSPOSE(Seasonality!ET161:EU208)</f>
        <v>-0.30348543443568099</v>
      </c>
      <c r="I56" s="74">
        <f ca="1"/>
        <v>4.0075070420590726E-2</v>
      </c>
      <c r="J56" s="74">
        <f ca="1"/>
        <v>0.31326421104645252</v>
      </c>
      <c r="K56" s="74">
        <f ca="1"/>
        <v>1.5679014885644904</v>
      </c>
      <c r="L56" s="74">
        <f ca="1"/>
        <v>0.18231592035167904</v>
      </c>
      <c r="M56" s="74">
        <f ca="1"/>
        <v>0.99052171406371914</v>
      </c>
      <c r="N56" s="74">
        <f ca="1"/>
        <v>0.28991187787296652</v>
      </c>
      <c r="O56" s="74">
        <f ca="1"/>
        <v>0.75771713892357628</v>
      </c>
      <c r="P56" s="74">
        <f ca="1"/>
        <v>0.73121235790143335</v>
      </c>
      <c r="Q56" s="74">
        <f ca="1"/>
        <v>2.4868729482940282</v>
      </c>
      <c r="R56" s="74">
        <f ca="1"/>
        <v>0.48044706309395446</v>
      </c>
      <c r="S56" s="74">
        <f ca="1"/>
        <v>0.46446477215517445</v>
      </c>
      <c r="T56" s="74">
        <f ca="1"/>
        <v>0.66717475593181419</v>
      </c>
      <c r="U56" s="74">
        <f ca="1"/>
        <v>1.2628547494753888</v>
      </c>
      <c r="V56" s="74">
        <f ca="1"/>
        <v>-0.270021462971482</v>
      </c>
      <c r="W56" s="74">
        <f ca="1"/>
        <v>1.028234851337388</v>
      </c>
      <c r="X56" s="74">
        <f ca="1"/>
        <v>0.21815323357965213</v>
      </c>
      <c r="Y56" s="74">
        <f ca="1"/>
        <v>0.88368135191195474</v>
      </c>
      <c r="Z56" s="74">
        <f ca="1"/>
        <v>0.15813718663156837</v>
      </c>
      <c r="AA56" s="74">
        <f ca="1"/>
        <v>-8.253032064100406E-2</v>
      </c>
      <c r="AB56" s="74">
        <f ca="1"/>
        <v>0.14839130959460833</v>
      </c>
      <c r="AC56" s="74">
        <f ca="1"/>
        <v>0.79645384575737543</v>
      </c>
      <c r="AD56" s="74">
        <f ca="1"/>
        <v>0.63120233782686641</v>
      </c>
      <c r="AE56" s="74">
        <f ca="1"/>
        <v>0.27127042704601739</v>
      </c>
      <c r="AF56" s="74">
        <f ca="1"/>
        <v>-0.10800184536922151</v>
      </c>
      <c r="AG56" s="74">
        <f ca="1"/>
        <v>0.50741837496246167</v>
      </c>
      <c r="AH56" s="74">
        <f ca="1"/>
        <v>1.1528453981018536</v>
      </c>
      <c r="AI56" s="74">
        <f ca="1"/>
        <v>1.8732712710825943</v>
      </c>
      <c r="AJ56" s="74">
        <f ca="1"/>
        <v>1.4943725128625711</v>
      </c>
      <c r="AK56" s="74">
        <f ca="1"/>
        <v>1.1975380462942868</v>
      </c>
      <c r="AL56" s="74">
        <f ca="1"/>
        <v>1.4815618777837307</v>
      </c>
      <c r="AM56" s="74">
        <f ca="1"/>
        <v>1.9955965178972623</v>
      </c>
      <c r="AN56" s="74">
        <f ca="1"/>
        <v>0.79322064309425822</v>
      </c>
      <c r="AO56" s="74">
        <f ca="1"/>
        <v>1.434001848482606</v>
      </c>
      <c r="AP56" s="74">
        <f ca="1"/>
        <v>-0.67252615842137731</v>
      </c>
      <c r="AQ56" s="74">
        <f ca="1"/>
        <v>-13.120881449705815</v>
      </c>
      <c r="AR56" s="74">
        <f ca="1"/>
        <v>0.3423051540352115</v>
      </c>
      <c r="AS56" s="74">
        <f ca="1"/>
        <v>0.2036291795170036</v>
      </c>
      <c r="AT56" s="74">
        <f ca="1"/>
        <v>5.9383541515853943E-3</v>
      </c>
      <c r="AU56" s="74">
        <f ca="1"/>
        <v>9.3833317781857148E-2</v>
      </c>
      <c r="AV56" s="74">
        <f ca="1"/>
        <v>0.62394838434913902</v>
      </c>
      <c r="AW56" s="74">
        <f ca="1"/>
        <v>-0.77248628949712461</v>
      </c>
      <c r="AX56" s="74">
        <f ca="1"/>
        <v>0.34658863113145261</v>
      </c>
      <c r="AY56" s="74">
        <f ca="1"/>
        <v>1.6478002757916423</v>
      </c>
      <c r="AZ56" s="74">
        <f ca="1"/>
        <v>0.41340878342582854</v>
      </c>
      <c r="BA56" s="74">
        <f ca="1"/>
        <v>0.5529008452692209</v>
      </c>
      <c r="BB56" s="74">
        <f ca="1"/>
        <v>1.0230945016975601</v>
      </c>
      <c r="BC56" s="74">
        <f ca="1"/>
        <v>0.804332513183181</v>
      </c>
      <c r="BD56" s="74"/>
      <c r="BE56" s="74"/>
      <c r="BF56" s="74"/>
      <c r="BG56" s="74"/>
      <c r="BH56" s="74"/>
      <c r="BI56" s="74"/>
      <c r="BP56" s="74">
        <f ca="1">'Chart Data'!DU31</f>
        <v>0.83914907377000947</v>
      </c>
      <c r="BS56" s="74">
        <f ca="1">'Chart Data'!EV30</f>
        <v>0.96324141528197216</v>
      </c>
    </row>
    <row r="57" spans="1:72" x14ac:dyDescent="0.35">
      <c r="A57" t="s">
        <v>3072</v>
      </c>
      <c r="H57" s="74">
        <f ca="1"/>
        <v>-2.5656259267385031</v>
      </c>
      <c r="I57" s="74">
        <f ca="1"/>
        <v>-1.5999298527949866</v>
      </c>
      <c r="J57" s="74">
        <f ca="1"/>
        <v>-1.4303826072188808</v>
      </c>
      <c r="K57" s="74">
        <f ca="1"/>
        <v>-1.2556808697699708</v>
      </c>
      <c r="L57" s="74">
        <f ca="1"/>
        <v>-1.9050171556325306</v>
      </c>
      <c r="M57" s="74">
        <f ca="1"/>
        <v>0.90479211972977336</v>
      </c>
      <c r="N57" s="74">
        <f ca="1"/>
        <v>-4.3332962230226775</v>
      </c>
      <c r="O57" s="74">
        <f ca="1"/>
        <v>-0.78051875842369867</v>
      </c>
      <c r="P57" s="74">
        <f ca="1"/>
        <v>-0.69135035233033781</v>
      </c>
      <c r="Q57" s="74">
        <f ca="1"/>
        <v>-1.5076534645305737</v>
      </c>
      <c r="R57" s="74">
        <f ca="1"/>
        <v>-1.3972794681907412</v>
      </c>
      <c r="S57" s="74">
        <f ca="1"/>
        <v>-1.0253156351661918</v>
      </c>
      <c r="T57" s="74">
        <f ca="1"/>
        <v>0.15828836493191381</v>
      </c>
      <c r="U57" s="74">
        <f ca="1"/>
        <v>-0.73214855932424638</v>
      </c>
      <c r="V57" s="74">
        <f ca="1"/>
        <v>-3.4824921005000808</v>
      </c>
      <c r="W57" s="74">
        <f ca="1"/>
        <v>-2.4629005118176623</v>
      </c>
      <c r="X57" s="74">
        <f ca="1"/>
        <v>-1.197751892669874</v>
      </c>
      <c r="Y57" s="74">
        <f ca="1"/>
        <v>-1.5644311417635939</v>
      </c>
      <c r="Z57" s="74">
        <f ca="1"/>
        <v>-1.4235863500701187</v>
      </c>
      <c r="AA57" s="74">
        <f ca="1"/>
        <v>-1.3461847535042764</v>
      </c>
      <c r="AB57" s="74">
        <f ca="1"/>
        <v>-1.1376073571697383</v>
      </c>
      <c r="AC57" s="74">
        <f ca="1"/>
        <v>-1.6044849431803132</v>
      </c>
      <c r="AD57" s="74">
        <f ca="1"/>
        <v>-1.0645158464815574</v>
      </c>
      <c r="AE57" s="74">
        <f ca="1"/>
        <v>-1.369879764661307</v>
      </c>
      <c r="AF57" s="74">
        <f ca="1"/>
        <v>-1.5053909129752099</v>
      </c>
      <c r="AG57" s="74">
        <f ca="1"/>
        <v>-1.5056960545580278</v>
      </c>
      <c r="AH57" s="74">
        <f ca="1"/>
        <v>-1.839856993398405</v>
      </c>
      <c r="AI57" s="74">
        <f ca="1"/>
        <v>-0.63624291615884709</v>
      </c>
      <c r="AJ57" s="74">
        <f ca="1"/>
        <v>-1.4191883462935189</v>
      </c>
      <c r="AK57" s="74">
        <f ca="1"/>
        <v>-0.94444749399385608</v>
      </c>
      <c r="AL57" s="74">
        <f ca="1"/>
        <v>-1.135950027579107E-2</v>
      </c>
      <c r="AM57" s="74">
        <f ca="1"/>
        <v>-1.5134651357017928</v>
      </c>
      <c r="AN57" s="74">
        <f ca="1"/>
        <v>-1.3310229242335914</v>
      </c>
      <c r="AO57" s="74">
        <f ca="1"/>
        <v>-2.2267537088091949</v>
      </c>
      <c r="AP57" s="74">
        <f ca="1"/>
        <v>-1.5753199635824386</v>
      </c>
      <c r="AQ57" s="74">
        <f ca="1"/>
        <v>0.60470815892454988</v>
      </c>
      <c r="AR57" s="74">
        <f ca="1"/>
        <v>-1.4594929253115294</v>
      </c>
      <c r="AS57" s="74">
        <f ca="1"/>
        <v>-2.0782127804972137</v>
      </c>
      <c r="AT57" s="74">
        <f ca="1"/>
        <v>-2.2283136398862631</v>
      </c>
      <c r="AU57" s="74">
        <f ca="1"/>
        <v>-1.9035001624135843</v>
      </c>
      <c r="AV57" s="74">
        <f ca="1"/>
        <v>-1.3000511206965315</v>
      </c>
      <c r="AW57" s="74">
        <f ca="1"/>
        <v>-2.9300241577409283</v>
      </c>
      <c r="AX57" s="74">
        <f ca="1"/>
        <v>-5.4168173047181662</v>
      </c>
      <c r="AY57" s="74">
        <f ca="1"/>
        <v>-2.5773629817011581</v>
      </c>
      <c r="AZ57" s="74">
        <f ca="1"/>
        <v>-1.4269586094994207</v>
      </c>
      <c r="BA57" s="74">
        <f ca="1"/>
        <v>-1.5511467678875042</v>
      </c>
      <c r="BB57" s="74">
        <f ca="1"/>
        <v>-0.90584672279656764</v>
      </c>
      <c r="BC57" s="74">
        <f ca="1"/>
        <v>-1.1426143898350236</v>
      </c>
      <c r="BD57" s="74"/>
      <c r="BE57" s="74"/>
      <c r="BF57" s="74"/>
      <c r="BG57" s="74"/>
      <c r="BH57" s="74"/>
      <c r="BI57" s="74"/>
      <c r="BP57" s="74">
        <f ca="1">'Chart Data'!DV31</f>
        <v>0.9496092328645922</v>
      </c>
      <c r="BS57" s="74">
        <f ca="1">'Chart Data'!EW30</f>
        <v>0.88926659624946047</v>
      </c>
    </row>
    <row r="58" spans="1:72" x14ac:dyDescent="0.35">
      <c r="A58" s="3" t="s">
        <v>446</v>
      </c>
      <c r="H58" s="74"/>
      <c r="I58" s="74"/>
      <c r="J58" s="74"/>
      <c r="K58" s="74"/>
      <c r="L58" s="74"/>
      <c r="M58" s="74"/>
      <c r="N58" s="74"/>
      <c r="O58" s="74"/>
      <c r="P58" s="74"/>
      <c r="Q58" s="74"/>
      <c r="R58" s="74"/>
      <c r="S58" s="74"/>
      <c r="T58" s="74"/>
      <c r="U58" s="74"/>
      <c r="V58" s="74"/>
      <c r="W58" s="74"/>
      <c r="X58" s="74"/>
      <c r="Y58" s="74"/>
      <c r="Z58" s="74"/>
      <c r="AA58" s="74"/>
      <c r="AB58" s="74"/>
      <c r="AC58" s="74"/>
      <c r="AD58" s="74"/>
      <c r="AE58" s="74"/>
      <c r="AF58" s="74"/>
      <c r="AG58" s="74"/>
      <c r="AH58" s="74"/>
      <c r="AI58" s="74"/>
      <c r="AJ58" s="74"/>
      <c r="AK58" s="74"/>
      <c r="AL58" s="74"/>
      <c r="AM58" s="74"/>
      <c r="AN58" s="74"/>
      <c r="AO58" s="74"/>
      <c r="AP58" s="74"/>
      <c r="AQ58" s="74"/>
      <c r="AR58" s="74"/>
      <c r="AS58" s="74"/>
      <c r="AT58" s="74"/>
      <c r="AU58" s="74"/>
      <c r="AV58" s="74"/>
      <c r="AW58" s="74"/>
      <c r="AX58" s="74"/>
      <c r="AY58" s="74"/>
      <c r="AZ58" s="74"/>
      <c r="BA58" s="74"/>
      <c r="BB58" s="74"/>
      <c r="BC58" s="74"/>
      <c r="BD58" s="74"/>
      <c r="BE58" s="74"/>
      <c r="BF58" s="74"/>
      <c r="BG58" s="74"/>
      <c r="BH58" s="74"/>
      <c r="BI58" s="74"/>
    </row>
    <row r="59" spans="1:72" x14ac:dyDescent="0.35">
      <c r="A59" t="s">
        <v>3073</v>
      </c>
      <c r="H59" s="74" cm="1">
        <f t="array" ref="H59:BE59">TRANSPOSE(Seasonality!EV161:EV210)</f>
        <v>1.1011917173403578</v>
      </c>
      <c r="I59" s="74">
        <v>-0.13663284227997027</v>
      </c>
      <c r="J59" s="74">
        <v>0.91992373998647003</v>
      </c>
      <c r="K59" s="74">
        <v>-0.26212453866661772</v>
      </c>
      <c r="L59" s="74">
        <v>0.86581834204503649</v>
      </c>
      <c r="M59" s="74">
        <v>-0.85389764026194004</v>
      </c>
      <c r="N59" s="74">
        <v>0.39683340233388836</v>
      </c>
      <c r="O59" s="74">
        <v>0.82083365387327467</v>
      </c>
      <c r="P59" s="74">
        <v>-0.71442522911474371</v>
      </c>
      <c r="Q59" s="74">
        <v>-0.32519073399635451</v>
      </c>
      <c r="R59" s="74">
        <v>0.11698940343400532</v>
      </c>
      <c r="S59" s="74">
        <v>-1.7932340372489195</v>
      </c>
      <c r="T59" s="74">
        <v>-1.0674699949322866</v>
      </c>
      <c r="U59" s="74">
        <v>-1.3791178540787361</v>
      </c>
      <c r="V59" s="74">
        <v>-0.91639917936695603</v>
      </c>
      <c r="W59" s="74">
        <v>1.1573713330216828</v>
      </c>
      <c r="X59" s="74">
        <v>-0.90145075386010998</v>
      </c>
      <c r="Y59" s="74">
        <v>-0.52113160812829673</v>
      </c>
      <c r="Z59" s="74">
        <v>-0.83477005337793619</v>
      </c>
      <c r="AA59" s="74">
        <v>0.23397013493550869</v>
      </c>
      <c r="AB59" s="74">
        <v>-0.16183381836592961</v>
      </c>
      <c r="AC59" s="74">
        <v>-1.6247010059359128E-2</v>
      </c>
      <c r="AD59" s="74">
        <v>-1.9825179201945151</v>
      </c>
      <c r="AE59" s="74">
        <v>-0.78613392503813828</v>
      </c>
      <c r="AF59" s="74">
        <v>-1.6876433793609749</v>
      </c>
      <c r="AG59" s="74">
        <v>-0.60251183937486463</v>
      </c>
      <c r="AH59" s="74">
        <v>0.18781042292047054</v>
      </c>
      <c r="AI59" s="74">
        <v>0.54162542991735252</v>
      </c>
      <c r="AJ59" s="74">
        <v>-1.2461385014028004</v>
      </c>
      <c r="AK59" s="74">
        <v>-0.29906683266421946</v>
      </c>
      <c r="AL59" s="74">
        <v>-1.1949496800361732</v>
      </c>
      <c r="AM59" s="74">
        <v>0.49553371088771031</v>
      </c>
      <c r="AN59" s="74">
        <v>-1.4658692810237286</v>
      </c>
      <c r="AO59" s="74">
        <v>-0.38586136122651443</v>
      </c>
      <c r="AP59" s="74">
        <v>-2.5405903816357629</v>
      </c>
      <c r="AQ59" s="74">
        <v>-2.8031089669012754</v>
      </c>
      <c r="AR59" s="74">
        <v>0.16165810811993264</v>
      </c>
      <c r="AS59" s="74">
        <v>0.66738864267780218</v>
      </c>
      <c r="AT59" s="74">
        <v>-1.4935171812338846E-2</v>
      </c>
      <c r="AU59" s="74">
        <v>-0.32121371026573331</v>
      </c>
      <c r="AV59" s="74">
        <v>-1.3982205015291218</v>
      </c>
      <c r="AW59" s="74">
        <v>-0.58043196324253266</v>
      </c>
      <c r="AX59" s="74">
        <v>-1.0777678946937883</v>
      </c>
      <c r="AY59" s="74">
        <v>-0.8630822411771224</v>
      </c>
      <c r="AZ59" s="74">
        <v>0.38653163934625123</v>
      </c>
      <c r="BA59" s="74">
        <v>0.31043253769610563</v>
      </c>
      <c r="BB59" s="74">
        <v>-5.5732806828721086</v>
      </c>
      <c r="BC59" s="74">
        <v>-4.3468157986555536</v>
      </c>
      <c r="BD59" s="74">
        <v>-0.97636431243531396</v>
      </c>
      <c r="BE59" s="74">
        <v>1.6812383213103113</v>
      </c>
      <c r="BF59" s="74"/>
      <c r="BG59" s="74"/>
      <c r="BH59" s="74"/>
      <c r="BI59" s="74"/>
      <c r="BP59" s="74">
        <f ca="1">'Chart Data'!DW31</f>
        <v>0.67082421408916415</v>
      </c>
      <c r="BQ59" s="74">
        <f ca="1">'Chart Data'!DW32</f>
        <v>0.17606623692568141</v>
      </c>
      <c r="BS59" s="74">
        <f ca="1">'Chart Data'!EX30</f>
        <v>0.5359387326022248</v>
      </c>
      <c r="BT59" s="74">
        <f ca="1">'Chart Data'!EX31</f>
        <v>0.28229926397008109</v>
      </c>
    </row>
    <row r="60" spans="1:72" x14ac:dyDescent="0.35">
      <c r="A60" t="s">
        <v>3036</v>
      </c>
      <c r="H60" s="74" cm="1">
        <f t="array" aca="1" ref="H60:BC60" ca="1">TRANSPOSE(Seasonality!EW161:EW208)</f>
        <v>-1.6848653436927579</v>
      </c>
      <c r="I60" s="74">
        <f ca="1"/>
        <v>-1.6709386649811675</v>
      </c>
      <c r="J60" s="74">
        <f ca="1"/>
        <v>-1.5670466687239735</v>
      </c>
      <c r="K60" s="74">
        <f ca="1"/>
        <v>-1.6329737750533648</v>
      </c>
      <c r="L60" s="74">
        <f ca="1"/>
        <v>-1.653317189353082</v>
      </c>
      <c r="M60" s="74">
        <f ca="1"/>
        <v>-1.666220705181511</v>
      </c>
      <c r="N60" s="74">
        <f ca="1"/>
        <v>-1.5958901136620267</v>
      </c>
      <c r="O60" s="74">
        <f ca="1"/>
        <v>-1.8322486623309642</v>
      </c>
      <c r="P60" s="74">
        <f ca="1"/>
        <v>-1.855914564140126</v>
      </c>
      <c r="Q60" s="74">
        <f ca="1"/>
        <v>-1.8226434538053131</v>
      </c>
      <c r="R60" s="74">
        <f ca="1"/>
        <v>-1.8029457650928002</v>
      </c>
      <c r="S60" s="74">
        <f ca="1"/>
        <v>-1.8160902282784543</v>
      </c>
      <c r="T60" s="74">
        <f ca="1"/>
        <v>-1.5967840254823491</v>
      </c>
      <c r="U60" s="74">
        <f ca="1"/>
        <v>-1.1912468271293963</v>
      </c>
      <c r="V60" s="74">
        <f ca="1"/>
        <v>-1.7436530079291028</v>
      </c>
      <c r="W60" s="74">
        <f ca="1"/>
        <v>-2.6409790611479127</v>
      </c>
      <c r="X60" s="74">
        <f ca="1"/>
        <v>-2.369035571003816</v>
      </c>
      <c r="Y60" s="74">
        <f ca="1"/>
        <v>-1.9824404841754482</v>
      </c>
      <c r="Z60" s="74">
        <f ca="1"/>
        <v>-1.9609204737714994</v>
      </c>
      <c r="AA60" s="74">
        <f ca="1"/>
        <v>-2.208492717902212</v>
      </c>
      <c r="AB60" s="74">
        <f ca="1"/>
        <v>-2.3201851640884437</v>
      </c>
      <c r="AC60" s="74">
        <f ca="1"/>
        <v>-1.9488231022706364</v>
      </c>
      <c r="AD60" s="74">
        <f ca="1"/>
        <v>-2.0686255107303393</v>
      </c>
      <c r="AE60" s="74">
        <f ca="1"/>
        <v>-2.2421619296577027</v>
      </c>
      <c r="AF60" s="74">
        <f ca="1"/>
        <v>-2.1931398670793016</v>
      </c>
      <c r="AG60" s="74">
        <f ca="1"/>
        <v>-2.2396468910470069</v>
      </c>
      <c r="AH60" s="74">
        <f ca="1"/>
        <v>-2.2619918756302009</v>
      </c>
      <c r="AI60" s="74">
        <f ca="1"/>
        <v>-2.1169849323490779</v>
      </c>
      <c r="AJ60" s="74">
        <f ca="1"/>
        <v>-2.0676216765441628</v>
      </c>
      <c r="AK60" s="74">
        <f ca="1"/>
        <v>-2.178182315924893</v>
      </c>
      <c r="AL60" s="74">
        <f ca="1"/>
        <v>-2.2843876592264061</v>
      </c>
      <c r="AM60" s="74">
        <f ca="1"/>
        <v>-2.2897665477908888</v>
      </c>
      <c r="AN60" s="74">
        <f ca="1"/>
        <v>-2.3514721864391834</v>
      </c>
      <c r="AO60" s="74">
        <f ca="1"/>
        <v>-2.5162609322316714</v>
      </c>
      <c r="AP60" s="74">
        <f ca="1"/>
        <v>-2.0007652598486678</v>
      </c>
      <c r="AQ60" s="74">
        <f ca="1"/>
        <v>-2.3295843887126026</v>
      </c>
      <c r="AR60" s="74">
        <f ca="1"/>
        <v>-2.3486404496678119</v>
      </c>
      <c r="AS60" s="74">
        <f ca="1"/>
        <v>-2.1647637274970428</v>
      </c>
      <c r="AT60" s="74">
        <f ca="1"/>
        <v>-2.1690394160403139</v>
      </c>
      <c r="AU60" s="74">
        <f ca="1"/>
        <v>-2.2188900351199639</v>
      </c>
      <c r="AV60" s="74">
        <f ca="1"/>
        <v>-2.3584355160191732</v>
      </c>
      <c r="AW60" s="74">
        <f ca="1"/>
        <v>-2.1353697759143295</v>
      </c>
      <c r="AX60" s="74">
        <f ca="1"/>
        <v>-2.1213587015984499</v>
      </c>
      <c r="AY60" s="74">
        <f ca="1"/>
        <v>-2.2468397257447408</v>
      </c>
      <c r="AZ60" s="74">
        <f ca="1"/>
        <v>-1.7881406466701453</v>
      </c>
      <c r="BA60" s="74">
        <f ca="1"/>
        <v>-1.6333574001096858</v>
      </c>
      <c r="BB60" s="74">
        <f ca="1"/>
        <v>-1.6320826159928132</v>
      </c>
      <c r="BC60" s="74">
        <f ca="1"/>
        <v>-1.4605192027254497</v>
      </c>
      <c r="BD60" s="74"/>
      <c r="BE60" s="74"/>
      <c r="BF60" s="74"/>
      <c r="BG60" s="74"/>
      <c r="BH60" s="74"/>
      <c r="BI60" s="74"/>
      <c r="BP60" s="74">
        <f ca="1">'Chart Data'!DX31</f>
        <v>0.34104542754854561</v>
      </c>
      <c r="BQ60" s="74">
        <f ca="1">'Chart Data'!DX32</f>
        <v>7.2222411395446162E-2</v>
      </c>
      <c r="BS60" s="74">
        <f ca="1">'Chart Data'!EY30</f>
        <v>0.72312467123757784</v>
      </c>
      <c r="BT60" s="74">
        <f ca="1">'Chart Data'!EY31</f>
        <v>4.8004448882494506E-3</v>
      </c>
    </row>
    <row r="61" spans="1:72" x14ac:dyDescent="0.35">
      <c r="A61" s="3" t="s">
        <v>3363</v>
      </c>
      <c r="H61" s="74"/>
      <c r="I61" s="74"/>
      <c r="J61" s="74"/>
      <c r="K61" s="74"/>
      <c r="L61" s="74"/>
      <c r="M61" s="74"/>
      <c r="N61" s="74"/>
      <c r="O61" s="74"/>
      <c r="P61" s="74"/>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X61" s="74"/>
      <c r="AY61" s="74"/>
      <c r="AZ61" s="74"/>
      <c r="BA61" s="74"/>
      <c r="BB61" s="74"/>
      <c r="BC61" s="74"/>
      <c r="BD61" s="74"/>
      <c r="BE61" s="74"/>
      <c r="BF61" s="74"/>
      <c r="BG61" s="74"/>
      <c r="BH61" s="74"/>
    </row>
    <row r="62" spans="1:72" x14ac:dyDescent="0.35">
      <c r="A62" t="s">
        <v>3074</v>
      </c>
      <c r="H62" s="74" cm="1">
        <f t="array" aca="1" ref="H62:BA65" ca="1">TRANSPOSE(Seasonality!EX161:FA206)</f>
        <v>1.2309559125483049</v>
      </c>
      <c r="I62" s="74">
        <f ca="1"/>
        <v>1.4791029093985621</v>
      </c>
      <c r="J62" s="74">
        <f ca="1"/>
        <v>1.2170506013837668</v>
      </c>
      <c r="K62" s="74">
        <f ca="1"/>
        <v>0.49552346356267379</v>
      </c>
      <c r="L62" s="74">
        <f ca="1"/>
        <v>2.1821051712731134</v>
      </c>
      <c r="M62" s="74">
        <f ca="1"/>
        <v>0.30329635093426344</v>
      </c>
      <c r="N62" s="74">
        <f ca="1"/>
        <v>1.9121450544602538</v>
      </c>
      <c r="O62" s="74">
        <f ca="1"/>
        <v>1.1471237926681648</v>
      </c>
      <c r="P62" s="74">
        <f ca="1"/>
        <v>2.4417310828664314</v>
      </c>
      <c r="Q62" s="74">
        <f ca="1"/>
        <v>1.7880557622842657</v>
      </c>
      <c r="R62" s="74">
        <f ca="1"/>
        <v>1.4580583849017852</v>
      </c>
      <c r="S62" s="74">
        <f ca="1"/>
        <v>0.61740426905892265</v>
      </c>
      <c r="T62" s="74">
        <f ca="1"/>
        <v>1.4854833618074419</v>
      </c>
      <c r="U62" s="74">
        <f ca="1"/>
        <v>3.5860678960307757</v>
      </c>
      <c r="V62" s="74">
        <f ca="1"/>
        <v>4.4651205805936369</v>
      </c>
      <c r="W62" s="74">
        <f ca="1"/>
        <v>2.8190805592173307</v>
      </c>
      <c r="X62" s="74">
        <f ca="1"/>
        <v>2.8937189632765583</v>
      </c>
      <c r="Y62" s="74">
        <f ca="1"/>
        <v>3.9644085703671115</v>
      </c>
      <c r="Z62" s="74">
        <f ca="1"/>
        <v>4.1493514099760889</v>
      </c>
      <c r="AA62" s="74">
        <f ca="1"/>
        <v>4.0307459829356063</v>
      </c>
      <c r="AB62" s="74">
        <f ca="1"/>
        <v>3.582286268288204</v>
      </c>
      <c r="AC62" s="74">
        <f ca="1"/>
        <v>5.2675171133612029</v>
      </c>
      <c r="AD62" s="74">
        <f ca="1"/>
        <v>4.3860035440568783</v>
      </c>
      <c r="AE62" s="74">
        <f ca="1"/>
        <v>4.7490535579512398</v>
      </c>
      <c r="AF62" s="74">
        <f ca="1"/>
        <v>4.5050685228143337</v>
      </c>
      <c r="AG62" s="74">
        <f ca="1"/>
        <v>6.007458143140143</v>
      </c>
      <c r="AH62" s="74">
        <f ca="1"/>
        <v>5.2238890060481431</v>
      </c>
      <c r="AI62" s="74">
        <f ca="1"/>
        <v>5.1970301139943711</v>
      </c>
      <c r="AJ62" s="74">
        <f ca="1"/>
        <v>4.4395554193896478</v>
      </c>
      <c r="AK62" s="74">
        <f ca="1"/>
        <v>4.7007467629629627</v>
      </c>
      <c r="AL62" s="74">
        <f ca="1"/>
        <v>5.8939552512461599</v>
      </c>
      <c r="AM62" s="74">
        <f ca="1"/>
        <v>5.7759397456477801</v>
      </c>
      <c r="AN62" s="74">
        <f ca="1"/>
        <v>5.3271694430026901</v>
      </c>
      <c r="AO62" s="74">
        <f ca="1"/>
        <v>4.9228350514601402</v>
      </c>
      <c r="AP62" s="74">
        <f ca="1"/>
        <v>7.3073537607569161</v>
      </c>
      <c r="AQ62" s="74">
        <f ca="1"/>
        <v>6.642200556989482</v>
      </c>
      <c r="AR62" s="74">
        <f ca="1"/>
        <v>6.6983736518697157</v>
      </c>
      <c r="AS62" s="74">
        <f ca="1"/>
        <v>5.5341246630997301</v>
      </c>
      <c r="AT62" s="74">
        <f ca="1"/>
        <v>7.4642235920056725</v>
      </c>
      <c r="AU62" s="74">
        <f ca="1"/>
        <v>8.7174421381307639</v>
      </c>
      <c r="AV62" s="74">
        <f ca="1"/>
        <v>7.8120881247275626</v>
      </c>
      <c r="AW62" s="74">
        <f ca="1"/>
        <v>7.1316650538658246</v>
      </c>
      <c r="AX62" s="74">
        <f ca="1"/>
        <v>8.4591487015798741</v>
      </c>
      <c r="AY62" s="74">
        <f ca="1"/>
        <v>9.7136555479839437</v>
      </c>
      <c r="AZ62" s="74">
        <f ca="1"/>
        <v>7.7220224686989285</v>
      </c>
      <c r="BA62" s="74">
        <f ca="1"/>
        <v>6.1385134627207858</v>
      </c>
      <c r="BB62" s="74"/>
      <c r="BC62" s="74"/>
      <c r="BD62" s="74"/>
      <c r="BE62" s="74"/>
      <c r="BF62" s="74"/>
      <c r="BG62" s="74"/>
      <c r="BH62" s="74"/>
      <c r="BI62" s="74"/>
      <c r="BP62" s="74">
        <f ca="1">'Chart Data'!DZ31</f>
        <v>0.76574641969291635</v>
      </c>
      <c r="BQ62" s="74">
        <f ca="1">'Chart Data'!DZ32</f>
        <v>0.94873251151692961</v>
      </c>
      <c r="BS62" s="74">
        <f ca="1">'Chart Data'!FA30</f>
        <v>0.71867737067349691</v>
      </c>
      <c r="BT62" s="74">
        <f ca="1">'Chart Data'!FA31</f>
        <v>0.67771621612140365</v>
      </c>
    </row>
    <row r="63" spans="1:72" x14ac:dyDescent="0.35">
      <c r="A63" t="s">
        <v>3075</v>
      </c>
      <c r="H63" s="74">
        <f ca="1"/>
        <v>1.4343356959948896</v>
      </c>
      <c r="I63" s="74">
        <f ca="1"/>
        <v>1.7594573399357787</v>
      </c>
      <c r="J63" s="74">
        <f ca="1"/>
        <v>0.95248782636772689</v>
      </c>
      <c r="K63" s="74">
        <f ca="1"/>
        <v>0.59516229602212822</v>
      </c>
      <c r="L63" s="74">
        <f ca="1"/>
        <v>1.931784771378924</v>
      </c>
      <c r="M63" s="74">
        <f ca="1"/>
        <v>0.64694878540388479</v>
      </c>
      <c r="N63" s="74">
        <f ca="1"/>
        <v>2.1650227238258961</v>
      </c>
      <c r="O63" s="74">
        <f ca="1"/>
        <v>1.0341191209411755</v>
      </c>
      <c r="P63" s="74">
        <f ca="1"/>
        <v>2.2767335291494373</v>
      </c>
      <c r="Q63" s="74">
        <f ca="1"/>
        <v>1.8633783883077821</v>
      </c>
      <c r="R63" s="74">
        <f ca="1"/>
        <v>1.1403158351131164</v>
      </c>
      <c r="S63" s="74">
        <f ca="1"/>
        <v>0.62774051016827659</v>
      </c>
      <c r="T63" s="74">
        <f ca="1"/>
        <v>1.6741551831474932</v>
      </c>
      <c r="U63" s="74">
        <f ca="1"/>
        <v>3.751832181918493</v>
      </c>
      <c r="V63" s="74">
        <f ca="1"/>
        <v>3.5006312064157168</v>
      </c>
      <c r="W63" s="74">
        <f ca="1"/>
        <v>2.517703836790532</v>
      </c>
      <c r="X63" s="74">
        <f ca="1"/>
        <v>2.9073827816093076</v>
      </c>
      <c r="Y63" s="74">
        <f ca="1"/>
        <v>3.846159268581459</v>
      </c>
      <c r="Z63" s="74">
        <f ca="1"/>
        <v>3.534382413824543</v>
      </c>
      <c r="AA63" s="74">
        <f ca="1"/>
        <v>3.5907797975455948</v>
      </c>
      <c r="AB63" s="74">
        <f ca="1"/>
        <v>3.5905365973194425</v>
      </c>
      <c r="AC63" s="74">
        <f ca="1"/>
        <v>5.1450325138028781</v>
      </c>
      <c r="AD63" s="74">
        <f ca="1"/>
        <v>4.3249384112034335</v>
      </c>
      <c r="AE63" s="74">
        <f ca="1"/>
        <v>3.7492339269138641</v>
      </c>
      <c r="AF63" s="74">
        <f ca="1"/>
        <v>3.0816295574186774</v>
      </c>
      <c r="AG63" s="74">
        <f ca="1"/>
        <v>4.1402400986479506</v>
      </c>
      <c r="AH63" s="74">
        <f ca="1"/>
        <v>4.3587988404722591</v>
      </c>
      <c r="AI63" s="74">
        <f ca="1"/>
        <v>4.1361495884784754</v>
      </c>
      <c r="AJ63" s="74">
        <f ca="1"/>
        <v>3.2513115921917257</v>
      </c>
      <c r="AK63" s="74">
        <f ca="1"/>
        <v>3.8019822504598895</v>
      </c>
      <c r="AL63" s="74">
        <f ca="1"/>
        <v>5.2615451112041587</v>
      </c>
      <c r="AM63" s="74">
        <f ca="1"/>
        <v>4.765520900917859</v>
      </c>
      <c r="AN63" s="74">
        <f ca="1"/>
        <v>4.3738227777884866</v>
      </c>
      <c r="AO63" s="74">
        <f ca="1"/>
        <v>4.2957487580294034</v>
      </c>
      <c r="AP63" s="74">
        <f ca="1"/>
        <v>6.3552047735704837</v>
      </c>
      <c r="AQ63" s="74">
        <f ca="1"/>
        <v>6.4871545341347341</v>
      </c>
      <c r="AR63" s="74">
        <f ca="1"/>
        <v>6.3600056372384612</v>
      </c>
      <c r="AS63" s="74">
        <f ca="1"/>
        <v>4.3007069729341039</v>
      </c>
      <c r="AT63" s="74">
        <f ca="1"/>
        <v>6.0942578236994329</v>
      </c>
      <c r="AU63" s="74">
        <f ca="1"/>
        <v>7.8004727190913723</v>
      </c>
      <c r="AV63" s="74">
        <f ca="1"/>
        <v>6.9690240601489712</v>
      </c>
      <c r="AW63" s="74">
        <f ca="1"/>
        <v>6.2709492764723942</v>
      </c>
      <c r="AX63" s="74">
        <f ca="1"/>
        <v>7.2574568316653529</v>
      </c>
      <c r="AY63" s="74">
        <f ca="1"/>
        <v>8.7446835190593148</v>
      </c>
      <c r="AZ63" s="74">
        <f ca="1"/>
        <v>6.3503261517878649</v>
      </c>
      <c r="BA63" s="74">
        <f ca="1"/>
        <v>4.7927099193509974</v>
      </c>
      <c r="BB63" s="74"/>
      <c r="BC63" s="74"/>
      <c r="BD63" s="74"/>
      <c r="BE63" s="74"/>
      <c r="BF63" s="74"/>
      <c r="BG63" s="74"/>
      <c r="BH63" s="74"/>
      <c r="BI63" s="74"/>
      <c r="BP63" s="74">
        <f ca="1">'Chart Data'!EA31</f>
        <v>0.73433599951883177</v>
      </c>
      <c r="BQ63" s="74">
        <f ca="1">'Chart Data'!EA32</f>
        <v>0.95141319928510193</v>
      </c>
      <c r="BS63" s="74">
        <f ca="1">'Chart Data'!FB30</f>
        <v>0.7571041493448688</v>
      </c>
      <c r="BT63" s="74">
        <f ca="1">'Chart Data'!FB31</f>
        <v>0.47015130127488153</v>
      </c>
    </row>
    <row r="64" spans="1:72" x14ac:dyDescent="0.35">
      <c r="A64" s="73" t="s">
        <v>3076</v>
      </c>
      <c r="H64" s="74">
        <f ca="1"/>
        <v>0.98218768680589807</v>
      </c>
      <c r="I64" s="74">
        <f ca="1"/>
        <v>0.58905855692207054</v>
      </c>
      <c r="J64" s="74">
        <f ca="1"/>
        <v>0.45186261095787711</v>
      </c>
      <c r="K64" s="74">
        <f ca="1"/>
        <v>6.3474696974789913E-2</v>
      </c>
      <c r="L64" s="74">
        <f ca="1"/>
        <v>0.96367237669927952</v>
      </c>
      <c r="M64" s="74">
        <f ca="1"/>
        <v>0.34796057884208564</v>
      </c>
      <c r="N64" s="74">
        <f ca="1"/>
        <v>2.2704716948426529</v>
      </c>
      <c r="O64" s="74">
        <f ca="1"/>
        <v>1.401593726288298</v>
      </c>
      <c r="P64" s="74">
        <f ca="1"/>
        <v>1.7014736920798448</v>
      </c>
      <c r="Q64" s="74">
        <f ca="1"/>
        <v>1.5543415362797148</v>
      </c>
      <c r="R64" s="74">
        <f ca="1"/>
        <v>1.9161565835253034</v>
      </c>
      <c r="S64" s="74">
        <f ca="1"/>
        <v>1.0230247026728021</v>
      </c>
      <c r="T64" s="74">
        <f ca="1"/>
        <v>0.63401481965115758</v>
      </c>
      <c r="U64" s="74">
        <f ca="1"/>
        <v>2.3273924051907136</v>
      </c>
      <c r="V64" s="74">
        <f ca="1"/>
        <v>5.8397128566578962</v>
      </c>
      <c r="W64" s="74">
        <f ca="1"/>
        <v>4.6079350957544722</v>
      </c>
      <c r="X64" s="74">
        <f ca="1"/>
        <v>2.5704078513927335</v>
      </c>
      <c r="Y64" s="74">
        <f ca="1"/>
        <v>3.5721529115995754</v>
      </c>
      <c r="Z64" s="74">
        <f ca="1"/>
        <v>3.9965863616325192</v>
      </c>
      <c r="AA64" s="74">
        <f ca="1"/>
        <v>3.9388891227446177</v>
      </c>
      <c r="AB64" s="74">
        <f ca="1"/>
        <v>3.1261554434616494</v>
      </c>
      <c r="AC64" s="74">
        <f ca="1"/>
        <v>4.2333600412202284</v>
      </c>
      <c r="AD64" s="74">
        <f ca="1"/>
        <v>4.3479831206729687</v>
      </c>
      <c r="AE64" s="74">
        <f ca="1"/>
        <v>5.0804727044968123</v>
      </c>
      <c r="AF64" s="74">
        <f ca="1"/>
        <v>5.0294633459476223</v>
      </c>
      <c r="AG64" s="74">
        <f ca="1"/>
        <v>6.0395016055082484</v>
      </c>
      <c r="AH64" s="74">
        <f ca="1"/>
        <v>5.1830343630360378</v>
      </c>
      <c r="AI64" s="74">
        <f ca="1"/>
        <v>5.6762376040337008</v>
      </c>
      <c r="AJ64" s="74">
        <f ca="1"/>
        <v>4.6933026017761854</v>
      </c>
      <c r="AK64" s="74">
        <f ca="1"/>
        <v>4.3371923422312282</v>
      </c>
      <c r="AL64" s="74">
        <f ca="1"/>
        <v>4.8068199134430181</v>
      </c>
      <c r="AM64" s="74">
        <f ca="1"/>
        <v>5.3799538248358711</v>
      </c>
      <c r="AN64" s="74">
        <f ca="1"/>
        <v>5.7522287212359116</v>
      </c>
      <c r="AO64" s="74">
        <f ca="1"/>
        <v>5.5694708256154062</v>
      </c>
      <c r="AP64" s="74">
        <f ca="1"/>
        <v>5.9171098423433692</v>
      </c>
      <c r="AQ64" s="74">
        <f ca="1"/>
        <v>5.7086339597826585</v>
      </c>
      <c r="AR64" s="74">
        <f ca="1"/>
        <v>6.0082204494088165</v>
      </c>
      <c r="AS64" s="74">
        <f ca="1"/>
        <v>6.5923683893437728</v>
      </c>
      <c r="AT64" s="74">
        <f ca="1"/>
        <v>7.3741821351048129</v>
      </c>
      <c r="AU64" s="74">
        <f ca="1"/>
        <v>7.6255861122284392</v>
      </c>
      <c r="AV64" s="74">
        <f ca="1"/>
        <v>7.154406049205881</v>
      </c>
      <c r="AW64" s="74">
        <f ca="1"/>
        <v>6.7668285127361267</v>
      </c>
      <c r="AX64" s="74">
        <f ca="1"/>
        <v>8.8239796204070853</v>
      </c>
      <c r="AY64" s="74">
        <f ca="1"/>
        <v>9.5293335261212704</v>
      </c>
      <c r="AZ64" s="74">
        <f ca="1"/>
        <v>8.0802886758429224</v>
      </c>
      <c r="BA64" s="74">
        <f ca="1"/>
        <v>7.5299340886440831</v>
      </c>
      <c r="BB64" s="74"/>
      <c r="BC64" s="74"/>
      <c r="BD64" s="74"/>
      <c r="BE64" s="74"/>
      <c r="BF64" s="74"/>
      <c r="BG64" s="74"/>
      <c r="BH64" s="74"/>
      <c r="BI64" s="74"/>
      <c r="BP64" s="74">
        <f ca="1">'Chart Data'!EB31</f>
        <v>0.68977449027476467</v>
      </c>
      <c r="BQ64" s="74">
        <f ca="1">'Chart Data'!EB32</f>
        <v>0.89403496981548192</v>
      </c>
      <c r="BS64" s="74">
        <f ca="1">'Chart Data'!FC30</f>
        <v>0.56304140647598322</v>
      </c>
      <c r="BT64" s="74">
        <f ca="1">'Chart Data'!FC31</f>
        <v>0.54648009645741602</v>
      </c>
    </row>
    <row r="65" spans="1:72" x14ac:dyDescent="0.35">
      <c r="A65" t="s">
        <v>3077</v>
      </c>
      <c r="H65" s="74">
        <f ca="1"/>
        <v>2.1110421361467724</v>
      </c>
      <c r="I65" s="74">
        <f ca="1"/>
        <v>2.1752153572703872</v>
      </c>
      <c r="J65" s="74">
        <f ca="1"/>
        <v>1.9490673892560471</v>
      </c>
      <c r="K65" s="74">
        <f ca="1"/>
        <v>1.2148230639657616</v>
      </c>
      <c r="L65" s="74">
        <f ca="1"/>
        <v>1.9648803751834842</v>
      </c>
      <c r="M65" s="74">
        <f ca="1"/>
        <v>9.3636600188108807E-2</v>
      </c>
      <c r="N65" s="74">
        <f ca="1"/>
        <v>1.8987800755434836</v>
      </c>
      <c r="O65" s="74">
        <f ca="1"/>
        <v>2.610771968103577</v>
      </c>
      <c r="P65" s="74">
        <f ca="1"/>
        <v>2.3045661255198118</v>
      </c>
      <c r="Q65" s="74">
        <f ca="1"/>
        <v>2.2414342821489082</v>
      </c>
      <c r="R65" s="74">
        <f ca="1"/>
        <v>2.401646222593087</v>
      </c>
      <c r="S65" s="74">
        <f ca="1"/>
        <v>0.7113097061883179</v>
      </c>
      <c r="T65" s="74">
        <f ca="1"/>
        <v>0.91850189888412437</v>
      </c>
      <c r="U65" s="74">
        <f ca="1"/>
        <v>2.7963512010753138</v>
      </c>
      <c r="V65" s="74">
        <f ca="1"/>
        <v>5.2319283730853954</v>
      </c>
      <c r="W65" s="74">
        <f ca="1"/>
        <v>4.117814897150093</v>
      </c>
      <c r="X65" s="74">
        <f ca="1"/>
        <v>3.4188484964735357</v>
      </c>
      <c r="Y65" s="74">
        <f ca="1"/>
        <v>4.3714219133598018</v>
      </c>
      <c r="Z65" s="74">
        <f ca="1"/>
        <v>4.8048882062975888</v>
      </c>
      <c r="AA65" s="74">
        <f ca="1"/>
        <v>4.9619858787222162</v>
      </c>
      <c r="AB65" s="74">
        <f ca="1"/>
        <v>4.1576141991308493</v>
      </c>
      <c r="AC65" s="74">
        <f ca="1"/>
        <v>5.5555609010752072</v>
      </c>
      <c r="AD65" s="74">
        <f ca="1"/>
        <v>5.6182676948159811</v>
      </c>
      <c r="AE65" s="74">
        <f ca="1"/>
        <v>5.7235287505479047</v>
      </c>
      <c r="AF65" s="74">
        <f ca="1"/>
        <v>4.8350815493669623</v>
      </c>
      <c r="AG65" s="74">
        <f ca="1"/>
        <v>5.847838724604399</v>
      </c>
      <c r="AH65" s="74">
        <f ca="1"/>
        <v>4.7366476089774467</v>
      </c>
      <c r="AI65" s="74">
        <f ca="1"/>
        <v>4.8711945363642251</v>
      </c>
      <c r="AJ65" s="74">
        <f ca="1"/>
        <v>4.353993551108875</v>
      </c>
      <c r="AK65" s="74">
        <f ca="1"/>
        <v>4.1322160748129608</v>
      </c>
      <c r="AL65" s="74">
        <f ca="1"/>
        <v>4.965190779882569</v>
      </c>
      <c r="AM65" s="74">
        <f ca="1"/>
        <v>5.2818113543803422</v>
      </c>
      <c r="AN65" s="74">
        <f ca="1"/>
        <v>5.2721888502871517</v>
      </c>
      <c r="AO65" s="74">
        <f ca="1"/>
        <v>3.8087151869040659</v>
      </c>
      <c r="AP65" s="74">
        <f ca="1"/>
        <v>6.4292551299505112</v>
      </c>
      <c r="AQ65" s="74">
        <f ca="1"/>
        <v>6.1482316343865948</v>
      </c>
      <c r="AR65" s="74">
        <f ca="1"/>
        <v>6.7971369915456901</v>
      </c>
      <c r="AS65" s="74">
        <f ca="1"/>
        <v>6.8586082639764596</v>
      </c>
      <c r="AT65" s="74">
        <f ca="1"/>
        <v>7.9676682577526359</v>
      </c>
      <c r="AU65" s="74">
        <f ca="1"/>
        <v>8.4459928035040761</v>
      </c>
      <c r="AV65" s="74">
        <f ca="1"/>
        <v>7.1631221664513784</v>
      </c>
      <c r="AW65" s="74">
        <f ca="1"/>
        <v>7.810796214826988</v>
      </c>
      <c r="AX65" s="74">
        <f ca="1"/>
        <v>10.282166825030695</v>
      </c>
      <c r="AY65" s="74">
        <f ca="1"/>
        <v>11.083193433277527</v>
      </c>
      <c r="AZ65" s="74">
        <f ca="1"/>
        <v>9.4802923082061845</v>
      </c>
      <c r="BA65" s="74">
        <f ca="1"/>
        <v>8.7161174189168591</v>
      </c>
      <c r="BB65" s="74"/>
      <c r="BC65" s="74"/>
      <c r="BD65" s="74"/>
      <c r="BE65" s="74"/>
      <c r="BF65" s="74"/>
      <c r="BG65" s="74"/>
      <c r="BH65" s="74"/>
      <c r="BI65" s="74"/>
      <c r="BP65" s="74">
        <f ca="1">'Chart Data'!EC31</f>
        <v>0.74731311954314561</v>
      </c>
      <c r="BQ65" s="74">
        <f ca="1">'Chart Data'!EC32</f>
        <v>0.90330051543142265</v>
      </c>
      <c r="BS65" s="74">
        <f ca="1">'Chart Data'!FD30</f>
        <v>0.67652122844552054</v>
      </c>
      <c r="BT65" s="74">
        <f ca="1">'Chart Data'!FD31</f>
        <v>0.79233731978196564</v>
      </c>
    </row>
    <row r="66" spans="1:72" x14ac:dyDescent="0.35">
      <c r="A66" s="3" t="s">
        <v>3078</v>
      </c>
      <c r="H66" s="74"/>
      <c r="I66" s="74"/>
      <c r="J66" s="74"/>
      <c r="K66" s="74"/>
      <c r="L66" s="74"/>
      <c r="M66" s="74"/>
      <c r="N66" s="74"/>
      <c r="O66" s="74"/>
      <c r="P66" s="74"/>
      <c r="Q66" s="74"/>
      <c r="R66" s="74"/>
      <c r="S66" s="74"/>
      <c r="T66" s="74"/>
      <c r="U66" s="74"/>
      <c r="V66" s="74"/>
      <c r="W66" s="74"/>
      <c r="X66" s="74"/>
      <c r="Y66" s="74"/>
      <c r="Z66" s="7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c r="BF66" s="74"/>
      <c r="BG66" s="74"/>
      <c r="BH66" s="74"/>
    </row>
    <row r="67" spans="1:72" x14ac:dyDescent="0.35">
      <c r="A67" t="s">
        <v>3041</v>
      </c>
      <c r="H67" s="74" cm="1">
        <f t="array" aca="1" ref="H67:BD67" ca="1">TRANSPOSE(Seasonality!FB161:FB209)</f>
        <v>-0.61704962386417672</v>
      </c>
      <c r="I67" s="74">
        <f ca="1"/>
        <v>-0.82059636334887132</v>
      </c>
      <c r="J67" s="74">
        <f ca="1"/>
        <v>-0.24304978145694245</v>
      </c>
      <c r="K67" s="74">
        <f ca="1"/>
        <v>-0.33217553467453786</v>
      </c>
      <c r="L67" s="74">
        <f ca="1"/>
        <v>-0.14231677622966438</v>
      </c>
      <c r="M67" s="74">
        <f ca="1"/>
        <v>0.24124296670575981</v>
      </c>
      <c r="N67" s="74">
        <f ca="1"/>
        <v>0.92019872070922881</v>
      </c>
      <c r="O67" s="74">
        <f ca="1"/>
        <v>0.36555919517639529</v>
      </c>
      <c r="P67" s="74">
        <f ca="1"/>
        <v>0.55372406911588323</v>
      </c>
      <c r="Q67" s="74">
        <f ca="1"/>
        <v>0.21003204054516614</v>
      </c>
      <c r="R67" s="74">
        <f ca="1"/>
        <v>-0.25580798829641965</v>
      </c>
      <c r="S67" s="74">
        <f ca="1"/>
        <v>-0.48429107677623889</v>
      </c>
      <c r="T67" s="74">
        <f ca="1"/>
        <v>0.7874851317329189</v>
      </c>
      <c r="U67" s="74">
        <f ca="1"/>
        <v>0.46242258552085569</v>
      </c>
      <c r="V67" s="74">
        <f ca="1"/>
        <v>0.39160106369779157</v>
      </c>
      <c r="W67" s="74">
        <f ca="1"/>
        <v>0.71762253584282287</v>
      </c>
      <c r="X67" s="74">
        <f ca="1"/>
        <v>0.44793294440035947</v>
      </c>
      <c r="Y67" s="74">
        <f ca="1"/>
        <v>1.093662094437635</v>
      </c>
      <c r="Z67" s="74">
        <f ca="1"/>
        <v>0.89637931207246624</v>
      </c>
      <c r="AA67" s="74">
        <f ca="1"/>
        <v>0.77510442703542481</v>
      </c>
      <c r="AB67" s="74">
        <f ca="1"/>
        <v>0.95758692553028224</v>
      </c>
      <c r="AC67" s="74">
        <f ca="1"/>
        <v>1.4489776481831285</v>
      </c>
      <c r="AD67" s="74">
        <f ca="1"/>
        <v>0.33074331020450848</v>
      </c>
      <c r="AE67" s="74">
        <f ca="1"/>
        <v>0.5314751128280395</v>
      </c>
      <c r="AF67" s="74">
        <f ca="1"/>
        <v>0.96301116860085689</v>
      </c>
      <c r="AG67" s="74">
        <f ca="1"/>
        <v>0.25438264532356708</v>
      </c>
      <c r="AH67" s="74">
        <f ca="1"/>
        <v>-0.25738482483065972</v>
      </c>
      <c r="AI67" s="74">
        <f ca="1"/>
        <v>0.48672062406090522</v>
      </c>
      <c r="AJ67" s="74">
        <f ca="1"/>
        <v>0.53051952892933063</v>
      </c>
      <c r="AK67" s="74">
        <f ca="1"/>
        <v>0.91946214277470439</v>
      </c>
      <c r="AL67" s="74">
        <f ca="1"/>
        <v>0.38162147268729962</v>
      </c>
      <c r="AM67" s="74">
        <f ca="1"/>
        <v>-2.6755466976189895E-2</v>
      </c>
      <c r="AN67" s="74">
        <f ca="1"/>
        <v>-0.36693848821958774</v>
      </c>
      <c r="AO67" s="74">
        <f ca="1"/>
        <v>-4.7366507709238205E-2</v>
      </c>
      <c r="AP67" s="74">
        <f ca="1"/>
        <v>-0.1644507434744481</v>
      </c>
      <c r="AQ67" s="74">
        <f ca="1"/>
        <v>-0.61543212685746718</v>
      </c>
      <c r="AR67" s="74">
        <f ca="1"/>
        <v>0.74105581297297596</v>
      </c>
      <c r="AS67" s="74">
        <f ca="1"/>
        <v>-0.56862828450698988</v>
      </c>
      <c r="AT67" s="74">
        <f ca="1"/>
        <v>-1.2126284797703006</v>
      </c>
      <c r="AU67" s="74">
        <f ca="1"/>
        <v>-1.4279514483114319</v>
      </c>
      <c r="AV67" s="74">
        <f ca="1"/>
        <v>-0.88783710002898064</v>
      </c>
      <c r="AW67" s="74">
        <f ca="1"/>
        <v>-0.51492841350658813</v>
      </c>
      <c r="AX67" s="74">
        <f ca="1"/>
        <v>-0.52071381572233355</v>
      </c>
      <c r="AY67" s="74">
        <f ca="1"/>
        <v>-0.41740682273876084</v>
      </c>
      <c r="AZ67" s="74">
        <f ca="1"/>
        <v>-0.43046167527500701</v>
      </c>
      <c r="BA67" s="74">
        <f ca="1"/>
        <v>-0.6794726316908829</v>
      </c>
      <c r="BB67" s="74">
        <f ca="1"/>
        <v>-0.72643806769284469</v>
      </c>
      <c r="BC67" s="74">
        <f ca="1"/>
        <v>-0.47195841108561876</v>
      </c>
      <c r="BD67" s="74">
        <f ca="1"/>
        <v>-0.86946650098880174</v>
      </c>
      <c r="BE67" s="74"/>
      <c r="BF67" s="74"/>
      <c r="BG67" s="74"/>
      <c r="BH67" s="74"/>
      <c r="BI67" s="74"/>
      <c r="BP67" s="74">
        <f ca="1">'Chart Data'!ED31</f>
        <v>0.12763803562012524</v>
      </c>
      <c r="BS67" s="74">
        <f ca="1">'Chart Data'!FE30</f>
        <v>9.8346843836167513E-2</v>
      </c>
    </row>
    <row r="68" spans="1:72" x14ac:dyDescent="0.35">
      <c r="A68" t="s">
        <v>404</v>
      </c>
      <c r="H68" s="74" cm="1">
        <f t="array" aca="1" ref="H68:BF68" ca="1">TRANSPOSE(Seasonality!FC161:FC211)</f>
        <v>0.72125149978987224</v>
      </c>
      <c r="I68" s="74">
        <f ca="1"/>
        <v>0.64165793694067574</v>
      </c>
      <c r="J68" s="74">
        <f ca="1"/>
        <v>1.340489312821987</v>
      </c>
      <c r="K68" s="74">
        <f ca="1"/>
        <v>2.1616903545978579</v>
      </c>
      <c r="L68" s="74">
        <f ca="1"/>
        <v>3.6349681912385479</v>
      </c>
      <c r="M68" s="74">
        <f ca="1"/>
        <v>-1.480346484061511</v>
      </c>
      <c r="N68" s="74">
        <f ca="1"/>
        <v>-1.6256652745799585</v>
      </c>
      <c r="O68" s="74">
        <f ca="1"/>
        <v>-1.7690872849196511</v>
      </c>
      <c r="P68" s="74">
        <f ca="1"/>
        <v>1.5886641698808222</v>
      </c>
      <c r="Q68" s="74">
        <f ca="1"/>
        <v>-7.3949452454990863E-2</v>
      </c>
      <c r="R68" s="74">
        <f ca="1"/>
        <v>-1.8371447489704924</v>
      </c>
      <c r="S68" s="74">
        <f ca="1"/>
        <v>-0.64996026511207217</v>
      </c>
      <c r="T68" s="74">
        <f ca="1"/>
        <v>-0.88868534697442902</v>
      </c>
      <c r="U68" s="74">
        <f ca="1"/>
        <v>-2.4335620854107582</v>
      </c>
      <c r="V68" s="74">
        <f ca="1"/>
        <v>-2.0927628627431236</v>
      </c>
      <c r="W68" s="74">
        <f ca="1"/>
        <v>-1.5833729340809892</v>
      </c>
      <c r="X68" s="74">
        <f ca="1"/>
        <v>-1.2204417989842875</v>
      </c>
      <c r="Y68" s="74">
        <f ca="1"/>
        <v>-1.0587759680261799</v>
      </c>
      <c r="Z68" s="74">
        <f ca="1"/>
        <v>-0.75101943594581777</v>
      </c>
      <c r="AA68" s="74">
        <f ca="1"/>
        <v>-1.1062137086153996</v>
      </c>
      <c r="AB68" s="74">
        <f ca="1"/>
        <v>0.102065688740549</v>
      </c>
      <c r="AC68" s="74">
        <f ca="1"/>
        <v>-1.5886519142248241</v>
      </c>
      <c r="AD68" s="74">
        <f ca="1"/>
        <v>-0.47250531987237449</v>
      </c>
      <c r="AE68" s="74">
        <f ca="1"/>
        <v>1.0787295765710265</v>
      </c>
      <c r="AF68" s="74">
        <f ca="1"/>
        <v>-1.5045398428419319</v>
      </c>
      <c r="AG68" s="74">
        <f ca="1"/>
        <v>-0.53913521641488515</v>
      </c>
      <c r="AH68" s="74">
        <f ca="1"/>
        <v>0.74233385790642203</v>
      </c>
      <c r="AI68" s="74">
        <f ca="1"/>
        <v>3.9476729546075798E-2</v>
      </c>
      <c r="AJ68" s="74">
        <f ca="1"/>
        <v>-1.186346420205427</v>
      </c>
      <c r="AK68" s="74">
        <f ca="1"/>
        <v>-1.1100176051663588</v>
      </c>
      <c r="AL68" s="74">
        <f ca="1"/>
        <v>1.0102268681929529</v>
      </c>
      <c r="AM68" s="74">
        <f ca="1"/>
        <v>-0.47639249095038461</v>
      </c>
      <c r="AN68" s="74">
        <f ca="1"/>
        <v>-1.5918096643873361</v>
      </c>
      <c r="AO68" s="74">
        <f ca="1"/>
        <v>-1.9598792624975321</v>
      </c>
      <c r="AP68" s="74">
        <f ca="1"/>
        <v>-0.87670752311602629</v>
      </c>
      <c r="AQ68" s="74">
        <f ca="1"/>
        <v>9.009292047045335E-2</v>
      </c>
      <c r="AR68" s="74">
        <f ca="1"/>
        <v>0.56632221323216803</v>
      </c>
      <c r="AS68" s="74">
        <f ca="1"/>
        <v>-0.22607935268968224</v>
      </c>
      <c r="AT68" s="74">
        <f ca="1"/>
        <v>1.392952175715952</v>
      </c>
      <c r="AU68" s="74">
        <f ca="1"/>
        <v>1.7079755672363184</v>
      </c>
      <c r="AV68" s="74">
        <f ca="1"/>
        <v>0.44692024517762308</v>
      </c>
      <c r="AW68" s="74">
        <f ca="1"/>
        <v>-1.3155889039557016</v>
      </c>
      <c r="AX68" s="74">
        <f ca="1"/>
        <v>-0.45778111431020352</v>
      </c>
      <c r="AY68" s="74">
        <f ca="1"/>
        <v>0.36545528354788864</v>
      </c>
      <c r="AZ68" s="74">
        <f ca="1"/>
        <v>2.6637486077182362</v>
      </c>
      <c r="BA68" s="74">
        <f ca="1"/>
        <v>-1.8643132766065842</v>
      </c>
      <c r="BB68" s="74">
        <f ca="1"/>
        <v>-1.8146572185391325</v>
      </c>
      <c r="BC68" s="74">
        <f ca="1"/>
        <v>-1.2203918566713625</v>
      </c>
      <c r="BD68" s="74">
        <f ca="1"/>
        <v>3.7535479807736687</v>
      </c>
      <c r="BE68" s="74">
        <f ca="1"/>
        <v>2.0954709102697158</v>
      </c>
      <c r="BF68" s="74">
        <f ca="1"/>
        <v>1.4020437912581138</v>
      </c>
      <c r="BG68" s="74"/>
      <c r="BH68" s="74"/>
      <c r="BI68" s="74"/>
      <c r="BP68" s="74">
        <f ca="1">'Chart Data'!EE31</f>
        <v>2.1939153890724629E-3</v>
      </c>
      <c r="BS68" s="74">
        <f ca="1">'Chart Data'!FF30</f>
        <v>6.2986345340403496E-2</v>
      </c>
    </row>
    <row r="69" spans="1:72" x14ac:dyDescent="0.35">
      <c r="A69" t="s">
        <v>3042</v>
      </c>
      <c r="H69" s="74" cm="1">
        <f t="array" aca="1" ref="H69:BH70" ca="1">TRANSPOSE('Chart Data'!CK266:CL318)</f>
        <v>-1.4062088551419698</v>
      </c>
      <c r="I69" s="74">
        <f ca="1"/>
        <v>-0.98202240174960365</v>
      </c>
      <c r="J69" s="74">
        <f ca="1"/>
        <v>-0.74835945146063165</v>
      </c>
      <c r="K69" s="74">
        <f ca="1"/>
        <v>-0.64911336809498521</v>
      </c>
      <c r="L69" s="74">
        <f ca="1"/>
        <v>-1.68246793464189</v>
      </c>
      <c r="M69" s="74">
        <f ca="1"/>
        <v>-1.8435617141195211</v>
      </c>
      <c r="N69" s="74">
        <f ca="1"/>
        <v>-2.1504639273885435</v>
      </c>
      <c r="O69" s="74">
        <f ca="1"/>
        <v>-1.7887952622768748</v>
      </c>
      <c r="P69" s="74">
        <f ca="1"/>
        <v>-2.5534247585720533</v>
      </c>
      <c r="Q69" s="74">
        <f ca="1"/>
        <v>-2.425237937757811</v>
      </c>
      <c r="R69" s="74">
        <f ca="1"/>
        <v>-4.2724828302996318</v>
      </c>
      <c r="S69" s="74">
        <f ca="1"/>
        <v>-6.4420420559907949</v>
      </c>
      <c r="T69" s="74">
        <f ca="1"/>
        <v>-6.0486979529582277</v>
      </c>
      <c r="U69" s="74">
        <f ca="1"/>
        <v>-6.9153444542896647</v>
      </c>
      <c r="V69" s="74">
        <f ca="1"/>
        <v>-5.4712233883237404</v>
      </c>
      <c r="W69" s="74">
        <f ca="1"/>
        <v>-2.9208525942147952</v>
      </c>
      <c r="X69" s="74">
        <f ca="1"/>
        <v>-2.90274199506048</v>
      </c>
      <c r="Y69" s="74">
        <f ca="1"/>
        <v>-3.4796551311211847</v>
      </c>
      <c r="Z69" s="74">
        <f ca="1"/>
        <v>-2.140720425043523</v>
      </c>
      <c r="AA69" s="74">
        <f ca="1"/>
        <v>-0.56611249217075998</v>
      </c>
      <c r="AB69" s="74">
        <f ca="1"/>
        <v>-1.5919511600686238</v>
      </c>
      <c r="AC69" s="74">
        <f ca="1"/>
        <v>-1.7479196399855852</v>
      </c>
      <c r="AD69" s="74">
        <f ca="1"/>
        <v>-2.160388535725108</v>
      </c>
      <c r="AE69" s="74">
        <f ca="1"/>
        <v>-2.5700321779965596</v>
      </c>
      <c r="AF69" s="74">
        <f ca="1"/>
        <v>-0.75022484317352611</v>
      </c>
      <c r="AG69" s="74">
        <f ca="1"/>
        <v>-1.5479605147227931</v>
      </c>
      <c r="AH69" s="74">
        <f ca="1"/>
        <v>-1.8532146634687723</v>
      </c>
      <c r="AI69" s="74">
        <f ca="1"/>
        <v>-0.6599072851909572</v>
      </c>
      <c r="AJ69" s="74">
        <f ca="1"/>
        <v>-3.3861138864891469</v>
      </c>
      <c r="AK69" s="74">
        <f ca="1"/>
        <v>-1.7749406539238222</v>
      </c>
      <c r="AL69" s="74">
        <f ca="1"/>
        <v>-1.5225332335101347</v>
      </c>
      <c r="AM69" s="74">
        <f ca="1"/>
        <v>-2.3535018545075688</v>
      </c>
      <c r="AN69" s="74">
        <f ca="1"/>
        <v>-0.18872382699314438</v>
      </c>
      <c r="AO69" s="74">
        <f ca="1"/>
        <v>-0.53392995747354222</v>
      </c>
      <c r="AP69" s="74">
        <f ca="1"/>
        <v>-1.4578965051283848</v>
      </c>
      <c r="AQ69" s="74">
        <f ca="1"/>
        <v>-1.8031750780053999</v>
      </c>
      <c r="AR69" s="74">
        <f ca="1"/>
        <v>-0.61642373662144789</v>
      </c>
      <c r="AS69" s="74">
        <f ca="1"/>
        <v>-2.2282308401571722</v>
      </c>
      <c r="AT69" s="74">
        <f ca="1"/>
        <v>-1.6822506074520389</v>
      </c>
      <c r="AU69" s="74">
        <f ca="1"/>
        <v>-2.1039196875619548</v>
      </c>
      <c r="AV69" s="74">
        <f ca="1"/>
        <v>-2.1135545263120501</v>
      </c>
      <c r="AW69" s="74">
        <f ca="1"/>
        <v>-0.54450654737966275</v>
      </c>
      <c r="AX69" s="74">
        <f ca="1"/>
        <v>-5.107888548089873</v>
      </c>
      <c r="AY69" s="74">
        <f ca="1"/>
        <v>-2.0926005630905076</v>
      </c>
      <c r="AZ69" s="74">
        <f ca="1"/>
        <v>-2.2228338816091866</v>
      </c>
      <c r="BA69" s="74">
        <f ca="1"/>
        <v>-3.0197002443990462</v>
      </c>
      <c r="BB69" s="74">
        <f ca="1"/>
        <v>-3.31015803363595</v>
      </c>
      <c r="BC69" s="74">
        <f ca="1"/>
        <v>-1.5858478881536204</v>
      </c>
      <c r="BD69" s="74">
        <f ca="1"/>
        <v>-1.9252948481029455</v>
      </c>
      <c r="BE69" s="74">
        <f ca="1"/>
        <v>-1.223835121658017</v>
      </c>
      <c r="BF69" s="74">
        <f ca="1"/>
        <v>-2.9999596913208433</v>
      </c>
      <c r="BG69" s="74">
        <f ca="1"/>
        <v>-1.5274955376784167</v>
      </c>
      <c r="BH69" s="74">
        <f ca="1"/>
        <v>-0.99053438335213173</v>
      </c>
      <c r="BI69" s="74"/>
      <c r="BP69" s="74">
        <f ca="1">'Chart Data'!EF31</f>
        <v>0.5870806308757559</v>
      </c>
      <c r="BS69" s="74">
        <f ca="1">'Chart Data'!FG30</f>
        <v>0.43695575938571379</v>
      </c>
    </row>
    <row r="70" spans="1:72" x14ac:dyDescent="0.35">
      <c r="A70" s="52" t="s">
        <v>3043</v>
      </c>
      <c r="H70" s="74">
        <f ca="1"/>
        <v>0.65226981110709303</v>
      </c>
      <c r="I70" s="74">
        <f ca="1"/>
        <v>0.4984331488371111</v>
      </c>
      <c r="J70" s="74">
        <f ca="1"/>
        <v>0.53317045967226839</v>
      </c>
      <c r="K70" s="74">
        <f ca="1"/>
        <v>0.60698724519697733</v>
      </c>
      <c r="L70" s="74">
        <f ca="1"/>
        <v>0.64420579252036003</v>
      </c>
      <c r="M70" s="74">
        <f ca="1"/>
        <v>0.69848284070029321</v>
      </c>
      <c r="N70" s="74">
        <f ca="1"/>
        <v>0.76082390746695927</v>
      </c>
      <c r="O70" s="74">
        <f ca="1"/>
        <v>0.77726209920145328</v>
      </c>
      <c r="P70" s="74">
        <f ca="1"/>
        <v>0.48075433885850438</v>
      </c>
      <c r="Q70" s="74">
        <f ca="1"/>
        <v>0.37685256091406094</v>
      </c>
      <c r="R70" s="74">
        <f ca="1"/>
        <v>0.59985369029332902</v>
      </c>
      <c r="S70" s="74">
        <f ca="1"/>
        <v>0.70840778665319526</v>
      </c>
      <c r="T70" s="74">
        <f ca="1"/>
        <v>0.15168034960759558</v>
      </c>
      <c r="U70" s="74">
        <f ca="1"/>
        <v>-3.0618310572054734</v>
      </c>
      <c r="V70" s="74">
        <f ca="1"/>
        <v>-3.0491147202033173</v>
      </c>
      <c r="W70" s="74">
        <f ca="1"/>
        <v>-1.9462051011870767</v>
      </c>
      <c r="X70" s="74">
        <f ca="1"/>
        <v>-0.7536608140336889</v>
      </c>
      <c r="Y70" s="74">
        <f ca="1"/>
        <v>1.3041260827995007E-2</v>
      </c>
      <c r="Z70" s="74">
        <f ca="1"/>
        <v>0.25341104562484168</v>
      </c>
      <c r="AA70" s="74">
        <f ca="1"/>
        <v>0.56728746138536923</v>
      </c>
      <c r="AB70" s="74">
        <f ca="1"/>
        <v>0.65692212952251594</v>
      </c>
      <c r="AC70" s="74">
        <f ca="1"/>
        <v>0.75058880695302899</v>
      </c>
      <c r="AD70" s="74">
        <f ca="1"/>
        <v>0.75989344378387469</v>
      </c>
      <c r="AE70" s="74">
        <f ca="1"/>
        <v>0.74624664309863431</v>
      </c>
      <c r="AF70" s="74">
        <f ca="1"/>
        <v>0.72887798768105583</v>
      </c>
      <c r="AG70" s="74">
        <f ca="1"/>
        <v>0.7170921143619845</v>
      </c>
      <c r="AH70" s="74">
        <f ca="1"/>
        <v>0.74190447924423975</v>
      </c>
      <c r="AI70" s="74">
        <f ca="1"/>
        <v>0.77478086271322777</v>
      </c>
      <c r="AJ70" s="74">
        <f ca="1"/>
        <v>0.78594642691024263</v>
      </c>
      <c r="AK70" s="74">
        <f ca="1"/>
        <v>0.76795746237060758</v>
      </c>
      <c r="AL70" s="74">
        <f ca="1"/>
        <v>0.7403537064390987</v>
      </c>
      <c r="AM70" s="74">
        <f ca="1"/>
        <v>0.77229962622500226</v>
      </c>
      <c r="AN70" s="74">
        <f ca="1"/>
        <v>0.79121905444772178</v>
      </c>
      <c r="AO70" s="74">
        <f ca="1"/>
        <v>0.79587137286314469</v>
      </c>
      <c r="AP70" s="74">
        <f ca="1"/>
        <v>0.72019365997226648</v>
      </c>
      <c r="AQ70" s="74">
        <f ca="1"/>
        <v>0.77012854429780497</v>
      </c>
      <c r="AR70" s="74">
        <f ca="1"/>
        <v>0.78160426305584796</v>
      </c>
      <c r="AS70" s="74">
        <f ca="1"/>
        <v>0.78749719971538357</v>
      </c>
      <c r="AT70" s="74">
        <f ca="1"/>
        <v>0.79432060005800376</v>
      </c>
      <c r="AU70" s="74">
        <f ca="1"/>
        <v>0.75927313466181834</v>
      </c>
      <c r="AV70" s="74">
        <f ca="1"/>
        <v>0.72267489646049199</v>
      </c>
      <c r="AW70" s="74">
        <f ca="1"/>
        <v>0.73290999697442227</v>
      </c>
      <c r="AX70" s="74">
        <f ca="1"/>
        <v>0.74872787958685993</v>
      </c>
      <c r="AY70" s="74">
        <f ca="1"/>
        <v>0.77167931710294591</v>
      </c>
      <c r="AZ70" s="74">
        <f ca="1"/>
        <v>0.72701706031488667</v>
      </c>
      <c r="BA70" s="74">
        <f ca="1"/>
        <v>0.60109430853744183</v>
      </c>
      <c r="BB70" s="74">
        <f ca="1"/>
        <v>0.7053062410429134</v>
      </c>
      <c r="BC70" s="74">
        <f ca="1"/>
        <v>0.7518294251971418</v>
      </c>
      <c r="BD70" s="74">
        <f ca="1"/>
        <v>0.77819256288453786</v>
      </c>
      <c r="BE70" s="74">
        <f ca="1"/>
        <v>0.77664179007939693</v>
      </c>
      <c r="BF70" s="74">
        <f ca="1"/>
        <v>0.78842766339846804</v>
      </c>
      <c r="BG70" s="74">
        <f ca="1"/>
        <v>0.7775722537624814</v>
      </c>
      <c r="BH70" s="74">
        <f ca="1"/>
        <v>0.78687689059332711</v>
      </c>
      <c r="BI70" s="74"/>
      <c r="BP70" s="74">
        <f ca="1">'Chart Data'!EG31</f>
        <v>0.13695152970208824</v>
      </c>
      <c r="BS70" s="74">
        <f ca="1">'Chart Data'!FH30</f>
        <v>2.6345989521296218E-2</v>
      </c>
    </row>
    <row r="71" spans="1:72" x14ac:dyDescent="0.35">
      <c r="AV71" s="74"/>
      <c r="AW71" s="74"/>
      <c r="AX71" s="74"/>
      <c r="AY71" s="74"/>
      <c r="AZ71" s="74"/>
      <c r="BA71" s="74"/>
      <c r="BB71" s="74"/>
      <c r="BC71" s="74"/>
      <c r="BD71" s="74"/>
      <c r="BE71" s="74"/>
      <c r="BF71" s="74"/>
      <c r="BG71" s="74"/>
      <c r="BH71" s="74"/>
    </row>
    <row r="72" spans="1:72" x14ac:dyDescent="0.35">
      <c r="H72" s="74">
        <f>H49</f>
        <v>-0.83898166926547191</v>
      </c>
      <c r="I72" s="74">
        <f t="shared" ref="I72:BB72" si="65">I49</f>
        <v>-0.76237028184940547</v>
      </c>
      <c r="J72" s="74">
        <f t="shared" si="65"/>
        <v>-2.7848422964985877</v>
      </c>
      <c r="K72" s="74">
        <f t="shared" si="65"/>
        <v>-2.3446726289018578</v>
      </c>
      <c r="L72" s="74">
        <f t="shared" si="65"/>
        <v>-0.33359127459305604</v>
      </c>
      <c r="M72" s="74">
        <f t="shared" si="65"/>
        <v>-0.30218183531862641</v>
      </c>
      <c r="N72" s="74">
        <f t="shared" si="65"/>
        <v>-0.58849576576676688</v>
      </c>
      <c r="O72" s="74">
        <f t="shared" si="65"/>
        <v>-1.2045565968620913</v>
      </c>
      <c r="P72" s="74">
        <f t="shared" si="65"/>
        <v>-0.73643000156596605</v>
      </c>
      <c r="Q72" s="74">
        <f t="shared" si="65"/>
        <v>-2.0261797830048049</v>
      </c>
      <c r="R72" s="74">
        <f t="shared" si="65"/>
        <v>-1.5435355419837671</v>
      </c>
      <c r="S72" s="74">
        <f t="shared" si="65"/>
        <v>-7.1317583340371443E-2</v>
      </c>
      <c r="T72" s="74">
        <f t="shared" si="65"/>
        <v>9.4075990546118135E-2</v>
      </c>
      <c r="U72" s="74">
        <f t="shared" si="65"/>
        <v>-1.0216934094637706</v>
      </c>
      <c r="V72" s="74">
        <f t="shared" si="65"/>
        <v>-1.1313015007612039</v>
      </c>
      <c r="W72" s="74">
        <f t="shared" si="65"/>
        <v>-2.9374068223512007</v>
      </c>
      <c r="X72" s="74">
        <f t="shared" si="65"/>
        <v>-1.5653851291561924</v>
      </c>
      <c r="Y72" s="74">
        <f t="shared" si="65"/>
        <v>-2.0789612025696464</v>
      </c>
      <c r="Z72" s="74">
        <f t="shared" si="65"/>
        <v>-1.6327637302894831</v>
      </c>
      <c r="AA72" s="74">
        <f t="shared" si="65"/>
        <v>-1.2825261111537509</v>
      </c>
      <c r="AB72" s="74">
        <f t="shared" si="65"/>
        <v>-2.7822899833960646</v>
      </c>
      <c r="AC72" s="74">
        <f t="shared" si="65"/>
        <v>-0.29817909060761727</v>
      </c>
      <c r="AD72" s="74">
        <f t="shared" si="65"/>
        <v>-0.52530523312934063</v>
      </c>
      <c r="AE72" s="74">
        <f t="shared" si="65"/>
        <v>-1.5120412942372903</v>
      </c>
      <c r="AF72" s="74">
        <f t="shared" si="65"/>
        <v>-1.8043634416123715</v>
      </c>
      <c r="AG72" s="74">
        <f t="shared" si="65"/>
        <v>-1.2377821709137495</v>
      </c>
      <c r="AH72" s="74">
        <f t="shared" si="65"/>
        <v>-0.93348111685390145</v>
      </c>
      <c r="AI72" s="74">
        <f t="shared" si="65"/>
        <v>-2.7442754710621586</v>
      </c>
      <c r="AJ72" s="74">
        <f t="shared" si="65"/>
        <v>-1.9540223866868953</v>
      </c>
      <c r="AK72" s="74">
        <f t="shared" si="65"/>
        <v>-1.2128078181914896</v>
      </c>
      <c r="AL72" s="74">
        <f t="shared" si="65"/>
        <v>-1.1976015342419204</v>
      </c>
      <c r="AM72" s="74">
        <f t="shared" si="65"/>
        <v>-3.4290316343152711</v>
      </c>
      <c r="AN72" s="74">
        <f t="shared" si="65"/>
        <v>-1.9942210870375181</v>
      </c>
      <c r="AO72" s="74">
        <f t="shared" si="65"/>
        <v>-2.560281234108404</v>
      </c>
      <c r="AP72" s="74">
        <f t="shared" si="65"/>
        <v>-3.2319184895589625</v>
      </c>
      <c r="AQ72" s="74">
        <f t="shared" si="65"/>
        <v>-3.6407075680443857</v>
      </c>
      <c r="AR72" s="74">
        <f t="shared" si="65"/>
        <v>-3.034955054018686</v>
      </c>
      <c r="AS72" s="74">
        <f t="shared" si="65"/>
        <v>-1.0819003276267434</v>
      </c>
      <c r="AT72" s="74">
        <f t="shared" si="65"/>
        <v>-5.4157786497049685</v>
      </c>
      <c r="AU72" s="74">
        <f t="shared" si="65"/>
        <v>-1.5400395695111238</v>
      </c>
      <c r="AV72" s="74">
        <f t="shared" si="65"/>
        <v>-1.3999839215199037</v>
      </c>
      <c r="AW72" s="74">
        <f t="shared" si="65"/>
        <v>-4.8063111168402077</v>
      </c>
      <c r="AX72" s="74">
        <f t="shared" si="65"/>
        <v>-3.175078793264543</v>
      </c>
      <c r="AY72" s="74">
        <f t="shared" si="65"/>
        <v>-1.5471663932923621</v>
      </c>
      <c r="AZ72" s="74">
        <f t="shared" si="65"/>
        <v>-4.5226182989181378</v>
      </c>
      <c r="BA72" s="74">
        <f t="shared" si="65"/>
        <v>-2.5958721580859829</v>
      </c>
      <c r="BB72" s="74">
        <f t="shared" si="65"/>
        <v>-4.3174022197948227</v>
      </c>
    </row>
    <row r="73" spans="1:72" x14ac:dyDescent="0.35">
      <c r="AV73" s="74"/>
      <c r="AW73" s="74"/>
      <c r="AX73" s="74"/>
      <c r="AY73" s="74"/>
      <c r="AZ73" s="74"/>
    </row>
    <row r="74" spans="1:72" x14ac:dyDescent="0.35">
      <c r="AV74" s="74"/>
      <c r="AW74" s="74"/>
      <c r="AX74" s="74"/>
      <c r="AY74" s="74"/>
      <c r="AZ74" s="74"/>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8BBBD-6C63-41CD-B312-1DBF63B61F83}">
  <dimension ref="A1:GK315"/>
  <sheetViews>
    <sheetView zoomScale="80" zoomScaleNormal="80" workbookViewId="0">
      <pane xSplit="2" ySplit="3" topLeftCell="ES4" activePane="bottomRight" state="frozen"/>
      <selection pane="topRight" activeCell="B1" sqref="B1"/>
      <selection pane="bottomLeft" activeCell="A4" sqref="A4"/>
      <selection pane="bottomRight" activeCell="FR4" sqref="FR4:FR51"/>
    </sheetView>
  </sheetViews>
  <sheetFormatPr defaultRowHeight="14.5" x14ac:dyDescent="0.35"/>
  <cols>
    <col min="1" max="1" width="8.7265625" style="73"/>
    <col min="2" max="2" width="12.36328125" customWidth="1"/>
    <col min="3" max="18" width="8.7265625" style="57"/>
    <col min="19" max="20" width="2.26953125" customWidth="1"/>
    <col min="37" max="38" width="2.26953125" style="73" customWidth="1"/>
    <col min="55" max="56" width="2.26953125" style="73" customWidth="1"/>
    <col min="73" max="74" width="2.26953125" style="73" customWidth="1"/>
    <col min="75" max="75" width="8.7265625" style="73"/>
    <col min="92" max="93" width="2.26953125" style="73" customWidth="1"/>
    <col min="94" max="94" width="8.7265625" style="73"/>
    <col min="111" max="112" width="2.26953125" style="73" customWidth="1"/>
    <col min="113" max="113" width="8.7265625" style="73"/>
    <col min="129" max="129" width="8.7265625" style="73"/>
    <col min="130" max="131" width="2.26953125" style="73" customWidth="1"/>
    <col min="132" max="137" width="9.453125" style="73" customWidth="1"/>
    <col min="138" max="141" width="12.36328125" style="73" customWidth="1"/>
    <col min="142" max="143" width="2.26953125" style="73" customWidth="1"/>
    <col min="144" max="144" width="8.7265625" style="73"/>
    <col min="160" max="160" width="8.7265625" style="73"/>
    <col min="161" max="162" width="2.26953125" style="73" customWidth="1"/>
  </cols>
  <sheetData>
    <row r="1" spans="1:193" x14ac:dyDescent="0.35">
      <c r="C1" s="241" t="s">
        <v>3343</v>
      </c>
      <c r="U1" s="3" t="s">
        <v>3344</v>
      </c>
      <c r="AM1" s="3" t="s">
        <v>3345</v>
      </c>
      <c r="BE1" s="3" t="s">
        <v>3346</v>
      </c>
      <c r="BW1" s="3" t="s">
        <v>3347</v>
      </c>
      <c r="CP1" s="3" t="s">
        <v>3357</v>
      </c>
      <c r="DI1" s="3" t="s">
        <v>3356</v>
      </c>
      <c r="EN1" s="3" t="s">
        <v>3358</v>
      </c>
    </row>
    <row r="2" spans="1:193" x14ac:dyDescent="0.35">
      <c r="B2" t="s">
        <v>3494</v>
      </c>
      <c r="C2" s="73" t="s">
        <v>3351</v>
      </c>
      <c r="S2" s="73"/>
      <c r="T2" s="73"/>
      <c r="U2" s="73" t="s">
        <v>3350</v>
      </c>
      <c r="AM2" s="73" t="s">
        <v>3349</v>
      </c>
      <c r="BE2" t="s">
        <v>3348</v>
      </c>
      <c r="BW2" s="73" t="s">
        <v>3352</v>
      </c>
      <c r="CP2" s="73" t="s">
        <v>3353</v>
      </c>
      <c r="CQ2" s="74">
        <f>SUM(CQ4:CQ55)</f>
        <v>51.999999999999986</v>
      </c>
      <c r="CR2" s="74">
        <f t="shared" ref="CR2:DF2" si="0">SUM(CR4:CR55)</f>
        <v>51.999999999999979</v>
      </c>
      <c r="CS2" s="74">
        <f t="shared" ca="1" si="0"/>
        <v>52.000000000000007</v>
      </c>
      <c r="CT2" s="74">
        <f t="shared" ca="1" si="0"/>
        <v>51.999999999999979</v>
      </c>
      <c r="CU2" s="74">
        <f t="shared" si="0"/>
        <v>52.000000000000007</v>
      </c>
      <c r="CV2" s="74">
        <f t="shared" ca="1" si="0"/>
        <v>51.999999999999993</v>
      </c>
      <c r="CW2" s="74">
        <f t="shared" ca="1" si="0"/>
        <v>51.999999999999964</v>
      </c>
      <c r="CX2" s="74">
        <f t="shared" ca="1" si="0"/>
        <v>51.999999999999986</v>
      </c>
      <c r="CY2" s="74">
        <f t="shared" si="0"/>
        <v>51.999999999999993</v>
      </c>
      <c r="CZ2" s="74">
        <f t="shared" ca="1" si="0"/>
        <v>51.999999999999972</v>
      </c>
      <c r="DA2" s="74">
        <f t="shared" ca="1" si="0"/>
        <v>52.000000000000014</v>
      </c>
      <c r="DB2" s="74">
        <f t="shared" ca="1" si="0"/>
        <v>51.999999999999993</v>
      </c>
      <c r="DC2" s="74">
        <f t="shared" ca="1" si="0"/>
        <v>51.999999999999986</v>
      </c>
      <c r="DD2" s="74">
        <f t="shared" ca="1" si="0"/>
        <v>52</v>
      </c>
      <c r="DE2" s="74">
        <f t="shared" ca="1" si="0"/>
        <v>52.000000000000021</v>
      </c>
      <c r="DF2" s="74">
        <f t="shared" ca="1" si="0"/>
        <v>52.000000000000007</v>
      </c>
      <c r="DI2" s="73" t="s">
        <v>3355</v>
      </c>
      <c r="EH2" s="73" t="s">
        <v>3628</v>
      </c>
      <c r="EI2" s="73" t="s">
        <v>3628</v>
      </c>
      <c r="EJ2" s="73" t="s">
        <v>3628</v>
      </c>
      <c r="EK2" s="73" t="s">
        <v>3628</v>
      </c>
      <c r="EV2" t="s">
        <v>3361</v>
      </c>
      <c r="FG2" t="s">
        <v>3495</v>
      </c>
      <c r="FH2" t="s">
        <v>3496</v>
      </c>
      <c r="FI2" t="s">
        <v>3497</v>
      </c>
      <c r="FJ2" t="s">
        <v>3498</v>
      </c>
      <c r="FS2" s="73" t="s">
        <v>3361</v>
      </c>
    </row>
    <row r="3" spans="1:193" x14ac:dyDescent="0.35">
      <c r="A3" s="73" t="s">
        <v>1837</v>
      </c>
      <c r="B3" t="s">
        <v>0</v>
      </c>
      <c r="C3" s="57" t="s">
        <v>1838</v>
      </c>
      <c r="D3" s="57" t="s">
        <v>1839</v>
      </c>
      <c r="E3" s="57" t="s">
        <v>1840</v>
      </c>
      <c r="F3" s="57" t="s">
        <v>1841</v>
      </c>
      <c r="G3" s="57" t="s">
        <v>3046</v>
      </c>
      <c r="H3" s="57" t="s">
        <v>3029</v>
      </c>
      <c r="I3" s="57" t="s">
        <v>3031</v>
      </c>
      <c r="J3" s="57" t="s">
        <v>3032</v>
      </c>
      <c r="K3" s="57" t="s">
        <v>3035</v>
      </c>
      <c r="L3" s="57" t="s">
        <v>3036</v>
      </c>
      <c r="M3" s="57" t="s">
        <v>3047</v>
      </c>
      <c r="N3" s="57" t="s">
        <v>3045</v>
      </c>
      <c r="O3" s="57" t="s">
        <v>3044</v>
      </c>
      <c r="P3" s="57" t="s">
        <v>3039</v>
      </c>
      <c r="Q3" s="57" t="s">
        <v>3041</v>
      </c>
      <c r="R3" s="57" t="s">
        <v>404</v>
      </c>
      <c r="S3" s="242" t="s">
        <v>127</v>
      </c>
      <c r="T3" s="73"/>
      <c r="U3" s="57" t="s">
        <v>1838</v>
      </c>
      <c r="V3" s="57" t="s">
        <v>1839</v>
      </c>
      <c r="W3" s="57" t="s">
        <v>1840</v>
      </c>
      <c r="X3" s="57" t="s">
        <v>1841</v>
      </c>
      <c r="Y3" s="57" t="s">
        <v>3046</v>
      </c>
      <c r="Z3" s="57" t="s">
        <v>3029</v>
      </c>
      <c r="AA3" s="57" t="s">
        <v>3031</v>
      </c>
      <c r="AB3" s="57" t="s">
        <v>3032</v>
      </c>
      <c r="AC3" s="57" t="s">
        <v>3035</v>
      </c>
      <c r="AD3" s="57" t="s">
        <v>3036</v>
      </c>
      <c r="AE3" s="57" t="s">
        <v>3047</v>
      </c>
      <c r="AF3" s="57" t="s">
        <v>3045</v>
      </c>
      <c r="AG3" s="57" t="s">
        <v>3044</v>
      </c>
      <c r="AH3" s="57" t="s">
        <v>3039</v>
      </c>
      <c r="AI3" s="57" t="s">
        <v>3041</v>
      </c>
      <c r="AJ3" s="57" t="s">
        <v>404</v>
      </c>
      <c r="AK3" s="242" t="s">
        <v>127</v>
      </c>
      <c r="AM3" s="57" t="s">
        <v>1838</v>
      </c>
      <c r="AN3" s="57" t="s">
        <v>1839</v>
      </c>
      <c r="AO3" s="57" t="s">
        <v>1840</v>
      </c>
      <c r="AP3" s="57" t="s">
        <v>1841</v>
      </c>
      <c r="AQ3" s="57" t="s">
        <v>3046</v>
      </c>
      <c r="AR3" s="57" t="s">
        <v>3029</v>
      </c>
      <c r="AS3" s="57" t="s">
        <v>3031</v>
      </c>
      <c r="AT3" s="57" t="s">
        <v>3032</v>
      </c>
      <c r="AU3" s="57" t="s">
        <v>3035</v>
      </c>
      <c r="AV3" s="57" t="s">
        <v>3036</v>
      </c>
      <c r="AW3" s="57" t="s">
        <v>3047</v>
      </c>
      <c r="AX3" s="57" t="s">
        <v>3045</v>
      </c>
      <c r="AY3" s="57" t="s">
        <v>3044</v>
      </c>
      <c r="AZ3" s="57" t="s">
        <v>3039</v>
      </c>
      <c r="BA3" s="57" t="s">
        <v>3041</v>
      </c>
      <c r="BB3" s="57" t="s">
        <v>404</v>
      </c>
      <c r="BC3" s="242" t="s">
        <v>127</v>
      </c>
      <c r="BE3" s="57" t="s">
        <v>1838</v>
      </c>
      <c r="BF3" s="57" t="s">
        <v>1839</v>
      </c>
      <c r="BG3" s="57" t="s">
        <v>1840</v>
      </c>
      <c r="BH3" s="57" t="s">
        <v>1841</v>
      </c>
      <c r="BI3" s="57" t="s">
        <v>3046</v>
      </c>
      <c r="BJ3" s="57" t="s">
        <v>3029</v>
      </c>
      <c r="BK3" s="57" t="s">
        <v>3031</v>
      </c>
      <c r="BL3" s="57" t="s">
        <v>3032</v>
      </c>
      <c r="BM3" s="57" t="s">
        <v>3035</v>
      </c>
      <c r="BN3" s="57" t="s">
        <v>3036</v>
      </c>
      <c r="BO3" s="57" t="s">
        <v>3047</v>
      </c>
      <c r="BP3" s="57" t="s">
        <v>3045</v>
      </c>
      <c r="BQ3" s="57" t="s">
        <v>3044</v>
      </c>
      <c r="BR3" s="57" t="s">
        <v>3039</v>
      </c>
      <c r="BS3" s="57" t="s">
        <v>3041</v>
      </c>
      <c r="BT3" s="57" t="s">
        <v>404</v>
      </c>
      <c r="BU3" s="242" t="s">
        <v>127</v>
      </c>
      <c r="BW3" s="57" t="s">
        <v>1837</v>
      </c>
      <c r="BX3" s="57" t="s">
        <v>1838</v>
      </c>
      <c r="BY3" s="57" t="s">
        <v>1839</v>
      </c>
      <c r="BZ3" s="57" t="s">
        <v>1840</v>
      </c>
      <c r="CA3" s="57" t="s">
        <v>1841</v>
      </c>
      <c r="CB3" s="57" t="s">
        <v>3046</v>
      </c>
      <c r="CC3" s="57" t="s">
        <v>3029</v>
      </c>
      <c r="CD3" s="57" t="s">
        <v>3031</v>
      </c>
      <c r="CE3" s="57" t="s">
        <v>3032</v>
      </c>
      <c r="CF3" s="57" t="s">
        <v>3035</v>
      </c>
      <c r="CG3" s="57" t="s">
        <v>3036</v>
      </c>
      <c r="CH3" s="57" t="s">
        <v>3047</v>
      </c>
      <c r="CI3" s="57" t="s">
        <v>3045</v>
      </c>
      <c r="CJ3" s="57" t="s">
        <v>3044</v>
      </c>
      <c r="CK3" s="57" t="s">
        <v>3039</v>
      </c>
      <c r="CL3" s="57" t="s">
        <v>3041</v>
      </c>
      <c r="CM3" s="57" t="s">
        <v>404</v>
      </c>
      <c r="CN3" s="242" t="s">
        <v>127</v>
      </c>
      <c r="CP3" s="57" t="s">
        <v>1837</v>
      </c>
      <c r="CQ3" s="57" t="s">
        <v>1838</v>
      </c>
      <c r="CR3" s="57" t="s">
        <v>1839</v>
      </c>
      <c r="CS3" s="57" t="s">
        <v>1840</v>
      </c>
      <c r="CT3" s="57" t="s">
        <v>1841</v>
      </c>
      <c r="CU3" s="57" t="s">
        <v>3046</v>
      </c>
      <c r="CV3" s="57" t="s">
        <v>3029</v>
      </c>
      <c r="CW3" s="57" t="s">
        <v>3031</v>
      </c>
      <c r="CX3" s="57" t="s">
        <v>3032</v>
      </c>
      <c r="CY3" s="57" t="s">
        <v>3035</v>
      </c>
      <c r="CZ3" s="57" t="s">
        <v>3036</v>
      </c>
      <c r="DA3" s="57" t="s">
        <v>3047</v>
      </c>
      <c r="DB3" s="57" t="s">
        <v>3045</v>
      </c>
      <c r="DC3" s="57" t="s">
        <v>3044</v>
      </c>
      <c r="DD3" s="57" t="s">
        <v>3039</v>
      </c>
      <c r="DE3" s="57" t="s">
        <v>3041</v>
      </c>
      <c r="DF3" s="57" t="s">
        <v>404</v>
      </c>
      <c r="DG3" s="242" t="s">
        <v>127</v>
      </c>
      <c r="DI3" s="57" t="s">
        <v>1838</v>
      </c>
      <c r="DJ3" s="57" t="s">
        <v>1839</v>
      </c>
      <c r="DK3" s="57" t="s">
        <v>1840</v>
      </c>
      <c r="DL3" s="57" t="s">
        <v>1841</v>
      </c>
      <c r="DM3" s="57" t="s">
        <v>3046</v>
      </c>
      <c r="DN3" s="57" t="s">
        <v>3029</v>
      </c>
      <c r="DO3" s="57" t="s">
        <v>3031</v>
      </c>
      <c r="DP3" s="57" t="s">
        <v>3032</v>
      </c>
      <c r="DQ3" s="57" t="s">
        <v>3035</v>
      </c>
      <c r="DR3" s="57" t="s">
        <v>3036</v>
      </c>
      <c r="DS3" s="57" t="s">
        <v>3047</v>
      </c>
      <c r="DT3" s="57" t="s">
        <v>3045</v>
      </c>
      <c r="DU3" s="57" t="s">
        <v>3044</v>
      </c>
      <c r="DV3" s="57" t="s">
        <v>3039</v>
      </c>
      <c r="DW3" s="57" t="s">
        <v>3041</v>
      </c>
      <c r="DX3" s="57" t="s">
        <v>404</v>
      </c>
      <c r="DY3" s="286" t="s">
        <v>3042</v>
      </c>
      <c r="DZ3" s="242" t="s">
        <v>127</v>
      </c>
      <c r="EA3" s="242"/>
      <c r="EC3" s="57" t="s">
        <v>3047</v>
      </c>
      <c r="ED3" s="57" t="s">
        <v>3045</v>
      </c>
      <c r="EE3" s="57" t="s">
        <v>3044</v>
      </c>
      <c r="EF3" s="57" t="s">
        <v>3039</v>
      </c>
      <c r="EG3" s="73" t="s">
        <v>3625</v>
      </c>
      <c r="EH3" s="57" t="s">
        <v>3047</v>
      </c>
      <c r="EI3" s="57" t="s">
        <v>3045</v>
      </c>
      <c r="EJ3" s="57" t="s">
        <v>3044</v>
      </c>
      <c r="EK3" s="57" t="s">
        <v>3039</v>
      </c>
      <c r="EN3" s="57" t="s">
        <v>1838</v>
      </c>
      <c r="EO3" s="57" t="s">
        <v>1839</v>
      </c>
      <c r="EP3" s="57" t="s">
        <v>1840</v>
      </c>
      <c r="EQ3" s="57" t="s">
        <v>1841</v>
      </c>
      <c r="ER3" s="57" t="s">
        <v>3046</v>
      </c>
      <c r="ES3" s="57" t="s">
        <v>3029</v>
      </c>
      <c r="ET3" s="57" t="s">
        <v>3031</v>
      </c>
      <c r="EU3" s="57" t="s">
        <v>3032</v>
      </c>
      <c r="EV3" s="57" t="s">
        <v>3035</v>
      </c>
      <c r="EW3" s="57" t="s">
        <v>3036</v>
      </c>
      <c r="EX3" s="57" t="s">
        <v>3047</v>
      </c>
      <c r="EY3" s="57" t="s">
        <v>3045</v>
      </c>
      <c r="EZ3" s="57" t="s">
        <v>3044</v>
      </c>
      <c r="FA3" s="57" t="s">
        <v>3039</v>
      </c>
      <c r="FB3" s="57" t="s">
        <v>3041</v>
      </c>
      <c r="FC3" s="57" t="s">
        <v>404</v>
      </c>
      <c r="FD3" s="73" t="s">
        <v>3042</v>
      </c>
      <c r="FE3" s="242" t="s">
        <v>127</v>
      </c>
      <c r="FG3" s="57" t="s">
        <v>3090</v>
      </c>
      <c r="FH3" s="57" t="s">
        <v>3364</v>
      </c>
      <c r="FK3" s="57" t="s">
        <v>1838</v>
      </c>
      <c r="FL3" s="57" t="s">
        <v>1839</v>
      </c>
      <c r="FM3" s="57" t="s">
        <v>1840</v>
      </c>
      <c r="FN3" s="57" t="s">
        <v>1841</v>
      </c>
      <c r="FO3" s="57" t="s">
        <v>3046</v>
      </c>
      <c r="FP3" s="57" t="s">
        <v>3029</v>
      </c>
      <c r="FQ3" s="57" t="s">
        <v>3031</v>
      </c>
      <c r="FR3" s="57" t="s">
        <v>3032</v>
      </c>
      <c r="FS3" s="57" t="s">
        <v>3035</v>
      </c>
      <c r="FT3" s="57" t="s">
        <v>3036</v>
      </c>
      <c r="FU3" s="57" t="s">
        <v>3047</v>
      </c>
      <c r="FV3" s="57" t="s">
        <v>3045</v>
      </c>
      <c r="FW3" s="57" t="s">
        <v>3044</v>
      </c>
      <c r="FX3" s="57" t="s">
        <v>3039</v>
      </c>
      <c r="FY3" s="57" t="s">
        <v>3041</v>
      </c>
      <c r="FZ3" s="57" t="s">
        <v>404</v>
      </c>
      <c r="GA3" s="57" t="s">
        <v>3042</v>
      </c>
      <c r="GK3" t="s">
        <v>3211</v>
      </c>
    </row>
    <row r="4" spans="1:193" x14ac:dyDescent="0.35">
      <c r="A4" s="73">
        <v>1</v>
      </c>
      <c r="B4" s="41">
        <v>44564</v>
      </c>
      <c r="C4" s="57">
        <f>'Chart Data'!C109</f>
        <v>408</v>
      </c>
      <c r="D4" s="57">
        <f>'Chart Data'!D109</f>
        <v>48</v>
      </c>
      <c r="E4" s="57">
        <f ca="1">'Chart Data'!E109</f>
        <v>88.571428571428569</v>
      </c>
      <c r="F4" s="57">
        <f ca="1">'Chart Data'!F109</f>
        <v>83.285714285714292</v>
      </c>
      <c r="G4" s="57">
        <f>'Chart Data'!G109</f>
        <v>23301</v>
      </c>
      <c r="H4" s="57">
        <f ca="1">'Chart Data'!H109</f>
        <v>76</v>
      </c>
      <c r="I4" s="57">
        <f ca="1">'Chart Data'!J109</f>
        <v>46</v>
      </c>
      <c r="J4" s="57">
        <f ca="1">'Chart Data'!K109</f>
        <v>65</v>
      </c>
      <c r="K4" s="57">
        <f>'Chart Data'!L109</f>
        <v>1179</v>
      </c>
      <c r="L4" s="57">
        <f>'Chart Data'!M109</f>
        <v>135.24285714285713</v>
      </c>
      <c r="M4" s="57">
        <f ca="1">'Chart Data'!O109</f>
        <v>74.91</v>
      </c>
      <c r="N4" s="57">
        <f ca="1">'Chart Data'!P109</f>
        <v>72.840476190476195</v>
      </c>
      <c r="O4" s="57">
        <f ca="1">'Chart Data'!Q109</f>
        <v>66.611428571428576</v>
      </c>
      <c r="P4" s="57">
        <f ca="1">'Chart Data'!R109</f>
        <v>66.847142857142856</v>
      </c>
      <c r="Q4" s="57">
        <f>'Chart Data'!S110</f>
        <v>93.892038837344742</v>
      </c>
      <c r="R4" s="57">
        <f ca="1">'Chart Data'!T110</f>
        <v>816598.14285714284</v>
      </c>
      <c r="U4" s="73" t="e">
        <f>NA()</f>
        <v>#N/A</v>
      </c>
      <c r="V4" s="73" t="e">
        <f>NA()</f>
        <v>#N/A</v>
      </c>
      <c r="W4" s="73" t="e">
        <f>NA()</f>
        <v>#N/A</v>
      </c>
      <c r="X4" s="73" t="e">
        <f>NA()</f>
        <v>#N/A</v>
      </c>
      <c r="Y4" s="73" t="e">
        <f>NA()</f>
        <v>#N/A</v>
      </c>
      <c r="Z4" s="73" t="e">
        <f>NA()</f>
        <v>#N/A</v>
      </c>
      <c r="AA4" s="73" t="e">
        <f>NA()</f>
        <v>#N/A</v>
      </c>
      <c r="AB4" s="73" t="e">
        <f>NA()</f>
        <v>#N/A</v>
      </c>
      <c r="AC4" s="73" t="e">
        <f>NA()</f>
        <v>#N/A</v>
      </c>
      <c r="AD4" s="73" t="e">
        <f>NA()</f>
        <v>#N/A</v>
      </c>
      <c r="AE4" s="73" t="e">
        <f>NA()</f>
        <v>#N/A</v>
      </c>
      <c r="AF4" s="73" t="e">
        <f>NA()</f>
        <v>#N/A</v>
      </c>
      <c r="AG4" s="73" t="e">
        <f>NA()</f>
        <v>#N/A</v>
      </c>
      <c r="AH4" s="73" t="e">
        <f>NA()</f>
        <v>#N/A</v>
      </c>
      <c r="AI4" s="73" t="e">
        <f>NA()</f>
        <v>#N/A</v>
      </c>
      <c r="AJ4" s="73" t="e">
        <f>NA()</f>
        <v>#N/A</v>
      </c>
      <c r="AM4" s="73" t="e">
        <f>NA()</f>
        <v>#N/A</v>
      </c>
      <c r="BE4" s="73" t="e">
        <f>NA()</f>
        <v>#N/A</v>
      </c>
      <c r="BW4" s="73">
        <v>1</v>
      </c>
      <c r="BX4" s="74">
        <f t="shared" ref="BX4:BX35" si="1">AVERAGEIF($A$29:$A$180,$BW4,BE$29:BE$180)</f>
        <v>0.91219934021981597</v>
      </c>
      <c r="BY4" s="74">
        <f t="shared" ref="BY4:BY35" si="2">AVERAGEIF($A$29:$A$180,$BW4,BF$29:BF$180)</f>
        <v>0.83005988883594839</v>
      </c>
      <c r="BZ4" s="74">
        <f t="shared" ref="BZ4:BZ35" ca="1" si="3">AVERAGEIF($A$29:$A$182,$BW4,BG$29:BG$182)</f>
        <v>0.76098766456295719</v>
      </c>
      <c r="CA4" s="74">
        <f t="shared" ref="CA4:CA35" ca="1" si="4">AVERAGEIF($A$29:$A$182,$BW4,BH$29:BH$182)</f>
        <v>0.69365118202447984</v>
      </c>
      <c r="CB4" s="74">
        <f t="shared" ref="CB4:CB35" si="5">AVERAGEIF($A$29:$A$186,$BW4,BI$29:BI$186)</f>
        <v>0.8774775165773443</v>
      </c>
      <c r="CC4" s="74">
        <f ca="1">AVERAGEIF($A$29:$A$187,$BW4,BJ$29:BJ$187)</f>
        <v>0.81258709360144099</v>
      </c>
      <c r="CD4" s="74">
        <f ca="1">AVERAGEIF($A$29:$A$186,$BW4,BK$29:BK$186)</f>
        <v>0.97710196745414102</v>
      </c>
      <c r="CE4" s="74">
        <f ca="1">AVERAGEIF($A$29:$A$186,$BW4,BL$29:BL$186)</f>
        <v>1.031155580439501</v>
      </c>
      <c r="CF4" s="74">
        <f>AVERAGEIF($A$29:$A$185,$BW4,BM$29:BM$185)</f>
        <v>0.44189128418490736</v>
      </c>
      <c r="CG4" s="74">
        <f t="shared" ref="CG4:CG35" ca="1" si="6">AVERAGEIF($A$29:$A$182,$BW4,BN$29:BN$181)</f>
        <v>0.96127297208970031</v>
      </c>
      <c r="CH4" s="74">
        <f t="shared" ref="CH4:CH35" ca="1" si="7">AVERAGEIF($A$29:$A$180,$BW4,BO$29:BO$179)</f>
        <v>0.9635090533930043</v>
      </c>
      <c r="CI4" s="74">
        <f t="shared" ref="CI4:CI35" ca="1" si="8">AVERAGEIF($A$29:$A$180,$BW4,BP$29:BP$179)</f>
        <v>1.0051525977177589</v>
      </c>
      <c r="CJ4" s="74">
        <f t="shared" ref="CJ4:CJ35" ca="1" si="9">AVERAGEIF($A$29:$A$180,$BW4,BQ$29:BQ$179)</f>
        <v>0.96198179807900475</v>
      </c>
      <c r="CK4" s="74">
        <f t="shared" ref="CK4:CK35" ca="1" si="10">AVERAGEIF($A$29:$A$180,$BW4,BR$29:BR$179)</f>
        <v>0.96541988672124857</v>
      </c>
      <c r="CL4" s="74">
        <f t="shared" ref="CL4:CL35" ca="1" si="11">AVERAGEIF($A$29:$A$180,$BW4,BS$29:BS$179)</f>
        <v>1.0015499921071866</v>
      </c>
      <c r="CM4" s="74">
        <f t="shared" ref="CM4:CM35" ca="1" si="12">AVERAGEIF($A$29:$A$180,$BW4,BT$29:BT$179)</f>
        <v>1.2780287925321796</v>
      </c>
      <c r="CP4" s="73">
        <v>1</v>
      </c>
      <c r="CQ4" s="74">
        <f t="shared" ref="CQ4:CQ35" si="13">BX4*BX$60</f>
        <v>0.91154629999626624</v>
      </c>
      <c r="CR4" s="74">
        <f t="shared" ref="CR4:CR35" si="14">BY4*BY$60</f>
        <v>0.82643495501279407</v>
      </c>
      <c r="CS4" s="74">
        <f t="shared" ref="CS4:CS35" ca="1" si="15">BZ4*BZ$60</f>
        <v>0.76137325264832723</v>
      </c>
      <c r="CT4" s="74">
        <f t="shared" ref="CT4:CT35" ca="1" si="16">CA4*CA$60</f>
        <v>0.69396642367455108</v>
      </c>
      <c r="CU4" s="74">
        <f t="shared" ref="CU4:CU35" si="17">CB4*CB$60</f>
        <v>0.87712080038368145</v>
      </c>
      <c r="CV4" s="74">
        <f t="shared" ref="CV4:CV35" ca="1" si="18">CC4*CC$60</f>
        <v>0.81260375967868648</v>
      </c>
      <c r="CW4" s="74">
        <f t="shared" ref="CW4:CW35" ca="1" si="19">CD4*CD$60</f>
        <v>0.9741593578019957</v>
      </c>
      <c r="CX4" s="74">
        <f t="shared" ref="CX4:CX35" ca="1" si="20">CE4*CE$60</f>
        <v>1.0303719023761846</v>
      </c>
      <c r="CY4" s="74">
        <f t="shared" ref="CY4:CY35" si="21">CF4*CF$60</f>
        <v>0.44496944971512525</v>
      </c>
      <c r="CZ4" s="74">
        <f t="shared" ref="CZ4:CZ35" ca="1" si="22">CG4*CG$60</f>
        <v>0.95907942257587497</v>
      </c>
      <c r="DA4" s="74">
        <f t="shared" ref="DA4:DA35" ca="1" si="23">CH4*CH$60</f>
        <v>0.96663353231090376</v>
      </c>
      <c r="DB4" s="74">
        <f t="shared" ref="DB4:DB35" ca="1" si="24">CI4*CI$60</f>
        <v>1.0099588198983795</v>
      </c>
      <c r="DC4" s="74">
        <f t="shared" ref="DC4:DC35" ca="1" si="25">CJ4*CJ$60</f>
        <v>0.96437520206580218</v>
      </c>
      <c r="DD4" s="74">
        <f t="shared" ref="DD4:DD35" ca="1" si="26">CK4*CK$60</f>
        <v>0.96633203865963246</v>
      </c>
      <c r="DE4" s="74">
        <f t="shared" ref="DE4:DE35" ca="1" si="27">CL4*CL$60</f>
        <v>1.0040696589167513</v>
      </c>
      <c r="DF4" s="74">
        <f t="shared" ref="DF4:DF35" ca="1" si="28">CM4*CM$60</f>
        <v>1.2791845610040882</v>
      </c>
      <c r="DI4" s="57">
        <f t="shared" ref="DI4:DI67" si="29">C4/CQ4</f>
        <v>447.59108780505301</v>
      </c>
      <c r="DJ4" s="57">
        <f t="shared" ref="DJ4:DJ67" si="30">D4/CR4</f>
        <v>58.080795964465118</v>
      </c>
      <c r="DK4" s="57">
        <f t="shared" ref="DK4:DK67" ca="1" si="31">E4/CS4</f>
        <v>116.3311532987869</v>
      </c>
      <c r="DL4" s="57">
        <f t="shared" ref="DL4:DL67" ca="1" si="32">F4/CT4</f>
        <v>120.01404022505379</v>
      </c>
      <c r="DM4" s="57">
        <f t="shared" ref="DM4:DM67" si="33">G4/CU4</f>
        <v>26565.325995925963</v>
      </c>
      <c r="DN4" s="57">
        <f t="shared" ref="DN4:DN67" ca="1" si="34">H4/CV4</f>
        <v>93.526517807462938</v>
      </c>
      <c r="DO4" s="57">
        <f t="shared" ref="DO4:DO67" ca="1" si="35">I4/CW4</f>
        <v>47.220200300482873</v>
      </c>
      <c r="DP4" s="57">
        <f t="shared" ref="DP4:DP67" ca="1" si="36">J4/CX4</f>
        <v>63.084018353082733</v>
      </c>
      <c r="DQ4" s="57">
        <f t="shared" ref="DQ4:DQ67" si="37">K4/CY4</f>
        <v>2649.6201048292414</v>
      </c>
      <c r="DR4" s="57">
        <f t="shared" ref="DR4:DR67" ca="1" si="38">L4/CZ4</f>
        <v>141.0131986562956</v>
      </c>
      <c r="DS4" s="57">
        <f t="shared" ref="DS4:DS67" ca="1" si="39">M4/DA4</f>
        <v>77.495759764214625</v>
      </c>
      <c r="DT4" s="57">
        <f t="shared" ref="DT4:DT67" ca="1" si="40">N4/DB4</f>
        <v>72.122223951472876</v>
      </c>
      <c r="DU4" s="57">
        <f t="shared" ref="DU4:DU67" ca="1" si="41">O4/DC4</f>
        <v>69.072108478877581</v>
      </c>
      <c r="DV4" s="57">
        <f t="shared" ref="DV4:DV67" ca="1" si="42">P4/DD4</f>
        <v>69.176163247018422</v>
      </c>
      <c r="DW4" s="57">
        <f t="shared" ref="DW4:DW67" ca="1" si="43">Q4/DE4</f>
        <v>93.511479012961047</v>
      </c>
      <c r="DX4" s="57">
        <f t="shared" ref="DX4:DX67" ca="1" si="44">R4/DF4</f>
        <v>638373.98273174837</v>
      </c>
      <c r="DY4" s="57">
        <f ca="1">'Chart Data'!U109</f>
        <v>-297.83571428571429</v>
      </c>
      <c r="EB4" s="53">
        <v>44562</v>
      </c>
      <c r="EC4" s="4">
        <f ca="1">AVERAGEIFS(DS$4:DS$207,$FG$4:$FG$207,$FI4,$FH$4:$FH$207,$FJ4)</f>
        <v>79.509340491474603</v>
      </c>
      <c r="ED4" s="4">
        <f ca="1">AVERAGEIFS(DT$4:DT$207,$FG$4:$FG$207,$FI4,$FH$4:$FH$207,$FJ4)</f>
        <v>74.842817535446201</v>
      </c>
      <c r="EE4" s="4">
        <f t="shared" ref="EE4:EF4" ca="1" si="45">AVERAGEIFS(DU$4:DU$207,$FG$4:$FG$207,$FI4,$FH$4:$FH$207,$FJ4)</f>
        <v>74.632914843161899</v>
      </c>
      <c r="EF4" s="4">
        <f t="shared" ca="1" si="45"/>
        <v>67.513467845750512</v>
      </c>
      <c r="EG4" s="4">
        <f>'HAVERQ (new)'!I13</f>
        <v>89.155681498375216</v>
      </c>
      <c r="EH4" s="4">
        <f ca="1">(EC4/$EG4)*100</f>
        <v>89.180340675118487</v>
      </c>
      <c r="EI4" s="4">
        <f ca="1">(ED4/$EG4)*100</f>
        <v>83.946212151168567</v>
      </c>
      <c r="EJ4" s="4">
        <f t="shared" ref="EJ4:EK4" ca="1" si="46">(EE4/$EG4)*100</f>
        <v>83.710778257605511</v>
      </c>
      <c r="EK4" s="4">
        <f t="shared" ca="1" si="46"/>
        <v>75.725367930680761</v>
      </c>
      <c r="EN4" s="74">
        <f t="shared" ref="EN4:EU4" si="47">(DI4-AVERAGE(DI$56:DI$160))/STDEV(DI$56:DI$160)</f>
        <v>2.7053170093309857</v>
      </c>
      <c r="EO4" s="74">
        <f t="shared" si="47"/>
        <v>-0.51548176392917866</v>
      </c>
      <c r="EP4" s="74">
        <f t="shared" ca="1" si="47"/>
        <v>-0.20924401080881516</v>
      </c>
      <c r="EQ4" s="74">
        <f t="shared" ca="1" si="47"/>
        <v>4.0826695617148978</v>
      </c>
      <c r="ER4" s="74">
        <f t="shared" si="47"/>
        <v>-10.940686948583769</v>
      </c>
      <c r="ES4" s="74">
        <f t="shared" ca="1" si="47"/>
        <v>-1.4744404443081169</v>
      </c>
      <c r="ET4" s="74">
        <f t="shared" ca="1" si="47"/>
        <v>-11.615181231076148</v>
      </c>
      <c r="EU4" s="74">
        <f t="shared" ca="1" si="47"/>
        <v>-14.895134846705899</v>
      </c>
      <c r="EV4" s="74">
        <f>-1*(DQ4-AVERAGE(DQ$56:DQ$160))/STDEV(DQ$56:DQ$160)</f>
        <v>1.7872486229762385</v>
      </c>
      <c r="EW4" s="74">
        <f t="shared" ref="EW4:FD4" ca="1" si="48">(DR4-AVERAGE(DR$56:DR$160))/STDEV(DR$56:DR$160)</f>
        <v>0.84940500909665884</v>
      </c>
      <c r="EX4" s="74">
        <f t="shared" ca="1" si="48"/>
        <v>-9.3968712141666231</v>
      </c>
      <c r="EY4" s="74">
        <f t="shared" ca="1" si="48"/>
        <v>-6.9782472256382517</v>
      </c>
      <c r="EZ4" s="74">
        <f t="shared" ca="1" si="48"/>
        <v>-14.159900836528534</v>
      </c>
      <c r="FA4" s="74">
        <f t="shared" ca="1" si="48"/>
        <v>-14.701980815279329</v>
      </c>
      <c r="FB4" s="74">
        <f t="shared" ca="1" si="48"/>
        <v>-2.0976699979150921</v>
      </c>
      <c r="FC4" s="74">
        <f t="shared" ca="1" si="48"/>
        <v>0.48200100510647509</v>
      </c>
      <c r="FD4" s="74">
        <f t="shared" ca="1" si="48"/>
        <v>-1.2502947070224717</v>
      </c>
      <c r="FG4" s="225">
        <f>MONTH(B4)</f>
        <v>1</v>
      </c>
      <c r="FH4">
        <f>YEAR(B4)</f>
        <v>2022</v>
      </c>
      <c r="FI4">
        <f>FG4</f>
        <v>1</v>
      </c>
      <c r="FJ4">
        <f>FH4</f>
        <v>2022</v>
      </c>
      <c r="FK4" s="4">
        <f>AVERAGEIFS(EN$4:EN$207,$FG$4:$FG$207,$FI4,$FH$4:$FH$207,$FJ4)</f>
        <v>1.7860476529813418</v>
      </c>
      <c r="FL4" s="4">
        <f>AVERAGEIFS(EO$4:EO$207,$FG$4:$FG$207,$FI4,$FH$4:$FH$207,$FJ4)</f>
        <v>-0.98232359391521096</v>
      </c>
      <c r="FM4" s="4">
        <f ca="1">AVERAGEIFS(EP$4:EP$209,$FG$4:$FG$209,$FI4,$FH$4:$FH$209,$FJ4)</f>
        <v>-1.927384697107501</v>
      </c>
      <c r="FN4" s="4">
        <f ca="1">AVERAGEIFS(EQ$4:EQ$209,$FG$4:$FG$209,$FI4,$FH$4:$FH$209,$FJ4)</f>
        <v>1.3881978890767441</v>
      </c>
      <c r="FO4" s="4">
        <f>AVERAGEIFS(ER$4:ER$212,$FG$4:$FG$212,$FI4,$FH$4:$FH$212,$FJ4)</f>
        <v>-14.274435401213472</v>
      </c>
      <c r="FP4" s="4">
        <f ca="1">AVERAGEIFS(ES$4:ES$214,$FG$4:$FG$214,$FI4,$FH$4:$FH$214,$FJ4)</f>
        <v>-2.2688657871528286</v>
      </c>
      <c r="FQ4" s="4">
        <f ca="1">AVERAGEIFS(ET$4:ET$213,$FG$4:$FG$213,$FI4,$FH$4:$FH$213,$FJ4)</f>
        <v>-9.1534207961731706</v>
      </c>
      <c r="FR4" s="4">
        <f ca="1">AVERAGEIFS(EU$4:EU$213,$FG$4:$FG$213,$FI4,$FH$4:$FH$213,$FJ4)</f>
        <v>-9.1086426053078497</v>
      </c>
      <c r="FS4" s="4">
        <f>AVERAGEIFS(EV$4:EV$212,$FG$4:$FG$212,$FI4,$FH$4:$FH$212,$FJ4)</f>
        <v>1.8990532924652741</v>
      </c>
      <c r="FT4" s="4">
        <f ca="1">AVERAGEIFS(EW$4:EW$207,$FG$4:$FG$207,$FI4,$FH$4:$FH$207,$FJ4)</f>
        <v>2.3418228190731503</v>
      </c>
      <c r="FU4" s="4">
        <f ca="1">(EH4-AVERAGE(EH$13:EH$39))/STDEV(EH$13:EH$39)</f>
        <v>-5.2050064742465159</v>
      </c>
      <c r="FV4" s="4">
        <f ca="1">(EI4-AVERAGE(EI$13:EI$39))/STDEV(EI$13:EI$39)</f>
        <v>-5.5480190835516643</v>
      </c>
      <c r="FW4" s="4">
        <f t="shared" ref="FW4:FX4" ca="1" si="49">(EJ4-AVERAGE(EJ$13:EJ$39))/STDEV(EJ$13:EJ$39)</f>
        <v>-8.797156658340807</v>
      </c>
      <c r="FX4" s="4">
        <f t="shared" ca="1" si="49"/>
        <v>-11.135577786290453</v>
      </c>
      <c r="FY4" s="4">
        <f ca="1">AVERAGEIFS(FB$4:FB$209,$FG$4:$FG$209,$FI4,$FH$4:$FH$209,$FJ4)</f>
        <v>-1.5274576520287186</v>
      </c>
      <c r="FZ4" s="4">
        <f ca="1">AVERAGEIFS(FC$4:FC$211,$FG$4:$FG$211,$FI4,$FH$4:$FH$211,$FJ4)</f>
        <v>0.670782262492298</v>
      </c>
      <c r="GA4" s="4">
        <f ca="1">AVERAGEIFS(FD$4:FD$207,$FG$4:$FG$207,$FI4,$FH$4:$FH$207,$FJ4)</f>
        <v>-0.74292264959450638</v>
      </c>
    </row>
    <row r="5" spans="1:193" x14ac:dyDescent="0.35">
      <c r="A5" s="73">
        <v>2</v>
      </c>
      <c r="B5" s="41">
        <f t="shared" ref="B5:B67" si="50">B4+7</f>
        <v>44571</v>
      </c>
      <c r="C5" s="57">
        <f>'Chart Data'!C110</f>
        <v>451</v>
      </c>
      <c r="D5" s="57">
        <f>'Chart Data'!D110</f>
        <v>40</v>
      </c>
      <c r="E5" s="57">
        <f ca="1">'Chart Data'!E110</f>
        <v>103.85714285714286</v>
      </c>
      <c r="F5" s="57">
        <f ca="1">'Chart Data'!F110</f>
        <v>101</v>
      </c>
      <c r="G5" s="57">
        <f>'Chart Data'!G110</f>
        <v>17100</v>
      </c>
      <c r="H5" s="57">
        <f ca="1">'Chart Data'!H110</f>
        <v>84.571428571428569</v>
      </c>
      <c r="I5" s="57">
        <f ca="1">'Chart Data'!J110</f>
        <v>49.428571428571431</v>
      </c>
      <c r="J5" s="57">
        <f ca="1">'Chart Data'!K110</f>
        <v>71.428571428571431</v>
      </c>
      <c r="K5" s="57">
        <f>'Chart Data'!L110</f>
        <v>2711</v>
      </c>
      <c r="L5" s="57">
        <f>'Chart Data'!M110</f>
        <v>160.85714285714286</v>
      </c>
      <c r="M5" s="57">
        <f ca="1">'Chart Data'!O110</f>
        <v>71.064285714285717</v>
      </c>
      <c r="N5" s="57">
        <f ca="1">'Chart Data'!P110</f>
        <v>68.667619047619041</v>
      </c>
      <c r="O5" s="57">
        <f ca="1">'Chart Data'!Q110</f>
        <v>61.417857142857144</v>
      </c>
      <c r="P5" s="57">
        <f ca="1">'Chart Data'!R110</f>
        <v>58.53857142857143</v>
      </c>
      <c r="Q5" s="57">
        <f>'Chart Data'!S111</f>
        <v>95.285642446939434</v>
      </c>
      <c r="R5" s="57">
        <f ca="1">'Chart Data'!T111</f>
        <v>822729.14285714284</v>
      </c>
      <c r="U5" s="73" t="e">
        <f>NA()</f>
        <v>#N/A</v>
      </c>
      <c r="V5" s="73" t="e">
        <f>NA()</f>
        <v>#N/A</v>
      </c>
      <c r="W5" s="73" t="e">
        <f>NA()</f>
        <v>#N/A</v>
      </c>
      <c r="X5" s="73" t="e">
        <f>NA()</f>
        <v>#N/A</v>
      </c>
      <c r="Y5" s="73" t="e">
        <f>NA()</f>
        <v>#N/A</v>
      </c>
      <c r="Z5" s="73" t="e">
        <f>NA()</f>
        <v>#N/A</v>
      </c>
      <c r="AA5" s="73" t="e">
        <f>NA()</f>
        <v>#N/A</v>
      </c>
      <c r="AB5" s="73" t="e">
        <f>NA()</f>
        <v>#N/A</v>
      </c>
      <c r="AC5" s="73" t="e">
        <f>NA()</f>
        <v>#N/A</v>
      </c>
      <c r="AD5" s="73" t="e">
        <f>NA()</f>
        <v>#N/A</v>
      </c>
      <c r="AE5" s="73" t="e">
        <f>NA()</f>
        <v>#N/A</v>
      </c>
      <c r="AF5" s="73" t="e">
        <f>NA()</f>
        <v>#N/A</v>
      </c>
      <c r="AG5" s="73" t="e">
        <f>NA()</f>
        <v>#N/A</v>
      </c>
      <c r="AH5" s="73" t="e">
        <f>NA()</f>
        <v>#N/A</v>
      </c>
      <c r="AI5" s="73" t="e">
        <f>NA()</f>
        <v>#N/A</v>
      </c>
      <c r="AJ5" s="73" t="e">
        <f>NA()</f>
        <v>#N/A</v>
      </c>
      <c r="AM5" s="73" t="e">
        <f>NA()</f>
        <v>#N/A</v>
      </c>
      <c r="BE5" s="73" t="e">
        <f>NA()</f>
        <v>#N/A</v>
      </c>
      <c r="BW5" s="73">
        <v>2</v>
      </c>
      <c r="BX5" s="74">
        <f t="shared" si="1"/>
        <v>0.972103874334458</v>
      </c>
      <c r="BY5" s="74">
        <f t="shared" si="2"/>
        <v>0.73890228821297566</v>
      </c>
      <c r="BZ5" s="74">
        <f t="shared" ca="1" si="3"/>
        <v>0.94403431269328986</v>
      </c>
      <c r="CA5" s="74">
        <f t="shared" ca="1" si="4"/>
        <v>0.94996923334946504</v>
      </c>
      <c r="CB5" s="74">
        <f t="shared" si="5"/>
        <v>0.7970859974739879</v>
      </c>
      <c r="CC5" s="74">
        <f t="shared" ref="CC5:CC55" ca="1" si="51">AVERAGEIF($A$29:$A$187,$BW5,BJ$29:BJ$187)</f>
        <v>0.91408351995488601</v>
      </c>
      <c r="CD5" s="74">
        <f t="shared" ref="CD5:CD55" ca="1" si="52">AVERAGEIF($A$29:$A$186,$BW5,BK$29:BK$186)</f>
        <v>0.99396592762596647</v>
      </c>
      <c r="CE5" s="74">
        <f t="shared" ref="CE5:CE55" ca="1" si="53">AVERAGEIF($A$29:$A$186,$BW5,BL$29:BL$186)</f>
        <v>0.98334349720186331</v>
      </c>
      <c r="CF5" s="74">
        <f t="shared" ref="CF5:CF55" si="54">AVERAGEIF($A$29:$A$185,$BW5,BM$29:BM$185)</f>
        <v>0.90778559095698419</v>
      </c>
      <c r="CG5" s="74">
        <f t="shared" ca="1" si="6"/>
        <v>1.0030736352723706</v>
      </c>
      <c r="CH5" s="74">
        <f t="shared" ca="1" si="7"/>
        <v>0.912664868919007</v>
      </c>
      <c r="CI5" s="74">
        <f t="shared" ca="1" si="8"/>
        <v>0.96064898920529951</v>
      </c>
      <c r="CJ5" s="74">
        <f t="shared" ca="1" si="9"/>
        <v>0.84088614736178047</v>
      </c>
      <c r="CK5" s="74">
        <f t="shared" ca="1" si="10"/>
        <v>0.91504997658035769</v>
      </c>
      <c r="CL5" s="74">
        <f t="shared" ca="1" si="11"/>
        <v>0.99942580588635421</v>
      </c>
      <c r="CM5" s="74">
        <f t="shared" ca="1" si="12"/>
        <v>1.2666849487585221</v>
      </c>
      <c r="CP5" s="73">
        <v>2</v>
      </c>
      <c r="CQ5" s="74">
        <f t="shared" si="13"/>
        <v>0.97140794867060487</v>
      </c>
      <c r="CR5" s="74">
        <f t="shared" si="14"/>
        <v>0.73567544647230854</v>
      </c>
      <c r="CS5" s="74">
        <f t="shared" ca="1" si="15"/>
        <v>0.94451264946549507</v>
      </c>
      <c r="CT5" s="74">
        <f t="shared" ca="1" si="16"/>
        <v>0.95040096312431233</v>
      </c>
      <c r="CU5" s="74">
        <f t="shared" si="17"/>
        <v>0.79676196241021791</v>
      </c>
      <c r="CV5" s="74">
        <f t="shared" ca="1" si="18"/>
        <v>0.91410226771333847</v>
      </c>
      <c r="CW5" s="74">
        <f t="shared" ca="1" si="19"/>
        <v>0.99097253100006832</v>
      </c>
      <c r="CX5" s="74">
        <f t="shared" ca="1" si="20"/>
        <v>0.98259615631356256</v>
      </c>
      <c r="CY5" s="74">
        <f t="shared" si="21"/>
        <v>0.91410912440269709</v>
      </c>
      <c r="CZ5" s="74">
        <f t="shared" ca="1" si="22"/>
        <v>1.0007846999242775</v>
      </c>
      <c r="DA5" s="74">
        <f t="shared" ca="1" si="23"/>
        <v>0.91562446969494471</v>
      </c>
      <c r="DB5" s="74">
        <f t="shared" ca="1" si="24"/>
        <v>0.96524241361686913</v>
      </c>
      <c r="DC5" s="74">
        <f t="shared" ca="1" si="25"/>
        <v>0.84297826621637562</v>
      </c>
      <c r="DD5" s="74">
        <f t="shared" ca="1" si="26"/>
        <v>0.91591453781566701</v>
      </c>
      <c r="DE5" s="74">
        <f t="shared" ca="1" si="27"/>
        <v>1.0019401287374943</v>
      </c>
      <c r="DF5" s="74">
        <f t="shared" ca="1" si="28"/>
        <v>1.2678304585750229</v>
      </c>
      <c r="DI5" s="57">
        <f t="shared" si="29"/>
        <v>464.2745621108046</v>
      </c>
      <c r="DJ5" s="57">
        <f t="shared" si="30"/>
        <v>54.371802391675494</v>
      </c>
      <c r="DK5" s="57">
        <f t="shared" ca="1" si="31"/>
        <v>109.95844567663143</v>
      </c>
      <c r="DL5" s="57">
        <f t="shared" ca="1" si="32"/>
        <v>106.27093607731247</v>
      </c>
      <c r="DM5" s="57">
        <f t="shared" si="33"/>
        <v>21461.86791883516</v>
      </c>
      <c r="DN5" s="57">
        <f t="shared" ca="1" si="34"/>
        <v>92.518563358328834</v>
      </c>
      <c r="DO5" s="57">
        <f t="shared" ca="1" si="35"/>
        <v>49.878851211636686</v>
      </c>
      <c r="DP5" s="57">
        <f t="shared" ca="1" si="36"/>
        <v>72.693721596217401</v>
      </c>
      <c r="DQ5" s="57">
        <f t="shared" si="37"/>
        <v>2965.7290662878336</v>
      </c>
      <c r="DR5" s="57">
        <f t="shared" ca="1" si="38"/>
        <v>160.73101724008552</v>
      </c>
      <c r="DS5" s="57">
        <f t="shared" ca="1" si="39"/>
        <v>77.612916721155287</v>
      </c>
      <c r="DT5" s="57">
        <f t="shared" ca="1" si="40"/>
        <v>71.140283600172467</v>
      </c>
      <c r="DU5" s="57">
        <f t="shared" ca="1" si="41"/>
        <v>72.858173934335355</v>
      </c>
      <c r="DV5" s="57">
        <f t="shared" ca="1" si="42"/>
        <v>63.912700379424102</v>
      </c>
      <c r="DW5" s="57">
        <f t="shared" ca="1" si="43"/>
        <v>95.101134003890195</v>
      </c>
      <c r="DX5" s="57">
        <f t="shared" ca="1" si="44"/>
        <v>648926.78456538159</v>
      </c>
      <c r="DY5" s="57">
        <f ca="1">'Chart Data'!U110</f>
        <v>-249.96285714285713</v>
      </c>
      <c r="EB5" s="53">
        <v>44593</v>
      </c>
      <c r="EC5" s="4">
        <f t="shared" ref="EC5:EC36" ca="1" si="55">AVERAGEIFS(DS$4:DS$207,$FG$4:$FG$207,$FI5,$FH$4:$FH$207,$FJ5)</f>
        <v>81.545502352030951</v>
      </c>
      <c r="ED5" s="4">
        <f t="shared" ref="ED5:ED53" ca="1" si="56">AVERAGEIFS(DT$4:DT$207,$FG$4:$FG$207,$FI5,$FH$4:$FH$207,$FJ5)</f>
        <v>79.559995499673676</v>
      </c>
      <c r="EE5" s="4">
        <f t="shared" ref="EE5:EE53" ca="1" si="57">AVERAGEIFS(DU$4:DU$207,$FG$4:$FG$207,$FI5,$FH$4:$FH$207,$FJ5)</f>
        <v>80.823300969459666</v>
      </c>
      <c r="EF5" s="4">
        <f t="shared" ref="EF5:EF53" ca="1" si="58">AVERAGEIFS(DV$4:DV$207,$FG$4:$FG$207,$FI5,$FH$4:$FH$207,$FJ5)</f>
        <v>78.058771083076223</v>
      </c>
      <c r="EG5" s="4">
        <f>'HAVERQ (new)'!I14</f>
        <v>89.648292444991313</v>
      </c>
      <c r="EH5" s="4">
        <f t="shared" ref="EH5:EH53" ca="1" si="59">(EC5/$EG5)*100</f>
        <v>90.961578997243848</v>
      </c>
      <c r="EI5" s="4">
        <f t="shared" ref="EI5:EI53" ca="1" si="60">(ED5/$EG5)*100</f>
        <v>88.746805242823925</v>
      </c>
      <c r="EJ5" s="4">
        <f t="shared" ref="EJ5:EJ53" ca="1" si="61">(EE5/$EG5)*100</f>
        <v>90.155984866140415</v>
      </c>
      <c r="EK5" s="4">
        <f t="shared" ref="EK5:EK53" ca="1" si="62">(EF5/$EG5)*100</f>
        <v>87.07223412088247</v>
      </c>
      <c r="EN5" s="74">
        <f t="shared" ref="EN5:EN36" si="63">(DI5-AVERAGE(DI$56:DI$160))/STDEV(DI$56:DI$160)</f>
        <v>3.6200692715109732</v>
      </c>
      <c r="EO5" s="74">
        <f t="shared" ref="EO5:EO36" si="64">(DJ5-AVERAGE(DJ$56:DJ$160))/STDEV(DJ$56:DJ$160)</f>
        <v>-1.8947398847694479</v>
      </c>
      <c r="EP5" s="74">
        <f t="shared" ref="EP5:EP68" ca="1" si="65">(DK5-AVERAGE(DK$56:DK$160))/STDEV(DK$56:DK$160)</f>
        <v>-1.9881994736269759</v>
      </c>
      <c r="EQ5" s="74">
        <f t="shared" ref="EQ5:EQ68" ca="1" si="66">(DL5-AVERAGE(DL$56:DL$160))/STDEV(DL$56:DL$160)</f>
        <v>0.56814608985992432</v>
      </c>
      <c r="ER5" s="74">
        <f t="shared" ref="ER5:ER68" si="67">(DM5-AVERAGE(DM$56:DM$160))/STDEV(DM$56:DM$160)</f>
        <v>-15.932357781498256</v>
      </c>
      <c r="ES5" s="74">
        <f t="shared" ref="ES5:ES68" ca="1" si="68">(DN5-AVERAGE(DN$56:DN$160))/STDEV(DN$56:DN$160)</f>
        <v>-2.0605162106157286</v>
      </c>
      <c r="ET5" s="74">
        <f t="shared" ref="ET5:ET68" ca="1" si="69">(DO5-AVERAGE(DO$56:DO$160))/STDEV(DO$56:DO$160)</f>
        <v>-10.807974689557694</v>
      </c>
      <c r="EU5" s="74">
        <f t="shared" ref="EU5:EU68" ca="1" si="70">(DP5-AVERAGE(DP$56:DP$160))/STDEV(DP$56:DP$160)</f>
        <v>-9.3170263514956453</v>
      </c>
      <c r="EV5" s="74">
        <f t="shared" ref="EV5:EV68" si="71">-1*(DQ5-AVERAGE(DQ$56:DQ$160))/STDEV(DQ$56:DQ$160)</f>
        <v>1.5495368078907137</v>
      </c>
      <c r="EW5" s="74">
        <f t="shared" ref="EW5:EW68" ca="1" si="72">(DR5-AVERAGE(DR$56:DR$160))/STDEV(DR$56:DR$160)</f>
        <v>2.0052473661970001</v>
      </c>
      <c r="EX5" s="74">
        <f t="shared" ref="EX5:EX68" ca="1" si="73">(DS5-AVERAGE(DS$56:DS$160))/STDEV(DS$56:DS$160)</f>
        <v>-9.3499827361121532</v>
      </c>
      <c r="EY5" s="74">
        <f t="shared" ref="EY5:EY68" ca="1" si="74">(DT5-AVERAGE(DT$56:DT$160))/STDEV(DT$56:DT$160)</f>
        <v>-7.2008129714060507</v>
      </c>
      <c r="EZ5" s="74">
        <f t="shared" ref="EZ5:EZ68" ca="1" si="75">(DU5-AVERAGE(DU$56:DU$160))/STDEV(DU$56:DU$160)</f>
        <v>-12.481511955699791</v>
      </c>
      <c r="FA5" s="74">
        <f t="shared" ref="FA5:FA68" ca="1" si="76">(DV5-AVERAGE(DV$56:DV$160))/STDEV(DV$56:DV$160)</f>
        <v>-17.182485030474417</v>
      </c>
      <c r="FB5" s="74">
        <f t="shared" ref="FB5:FB68" ca="1" si="77">(DW5-AVERAGE(DW$56:DW$160))/STDEV(DW$56:DW$160)</f>
        <v>-1.693804589800834</v>
      </c>
      <c r="FC5" s="74">
        <f t="shared" ref="FC5:FC68" ca="1" si="78">(DX5-AVERAGE(DX$56:DX$160))/STDEV(DX$56:DX$160)</f>
        <v>1.0082027849167918</v>
      </c>
      <c r="FD5" s="74">
        <f t="shared" ref="FD5:FD68" ca="1" si="79">(DY5-AVERAGE(DY$56:DY$160))/STDEV(DY$56:DY$160)</f>
        <v>-0.64339041876222203</v>
      </c>
      <c r="FG5" s="225">
        <f t="shared" ref="FG5:FG68" si="80">MONTH(B5)</f>
        <v>1</v>
      </c>
      <c r="FH5" s="73">
        <f t="shared" ref="FH5:FH68" si="81">YEAR(B5)</f>
        <v>2022</v>
      </c>
      <c r="FI5" s="73">
        <v>2</v>
      </c>
      <c r="FJ5" s="73">
        <f t="shared" ref="FJ5:FJ15" si="82">FH5</f>
        <v>2022</v>
      </c>
      <c r="FK5" s="4">
        <f t="shared" ref="FK5:FK51" si="83">AVERAGEIFS($EN$4:$EN$207,$FG$4:$FG$207,FI5,$FH$4:$FH$207,FJ5)</f>
        <v>1.1779446530162951</v>
      </c>
      <c r="FL5" s="4">
        <f t="shared" ref="FL5:FL51" si="84">AVERAGEIFS(EO$4:EO$207,$FG$4:$FG$207,$FI5,$FH$4:$FH$207,$FJ5)</f>
        <v>-1.2709829204708856</v>
      </c>
      <c r="FM5" s="4">
        <f t="shared" ref="FM5:FM51" ca="1" si="85">AVERAGEIFS(EP$4:EP$209,$FG$4:$FG$209,$FI5,$FH$4:$FH$209,$FJ5)</f>
        <v>-1.851850169073505</v>
      </c>
      <c r="FN5" s="4">
        <f t="shared" ref="FN5:FN51" ca="1" si="86">AVERAGEIFS(EQ$4:EQ$209,$FG$4:$FG$209,$FI5,$FH$4:$FH$209,$FJ5)</f>
        <v>0.28984804294519684</v>
      </c>
      <c r="FO5" s="4">
        <f t="shared" ref="FO5:FO51" si="87">AVERAGEIFS(ER$4:ER$212,$FG$4:$FG$212,$FI5,$FH$4:$FH$212,$FJ5)</f>
        <v>-10.452262303364174</v>
      </c>
      <c r="FP5" s="4">
        <f t="shared" ref="FP5:FP51" ca="1" si="88">AVERAGEIFS(ES$4:ES$214,$FG$4:$FG$214,$FI5,$FH$4:$FH$214,$FJ5)</f>
        <v>-2.2121862325150703</v>
      </c>
      <c r="FQ5" s="4">
        <f t="shared" ref="FQ5:FQ51" ca="1" si="89">AVERAGEIFS(ET$4:ET$213,$FG$4:$FG$213,$FI5,$FH$4:$FH$213,$FJ5)</f>
        <v>-8.0035998563905011</v>
      </c>
      <c r="FR5" s="4">
        <f t="shared" ref="FR5:FR51" ca="1" si="90">AVERAGEIFS(EU$4:EU$213,$FG$4:$FG$213,$FI5,$FH$4:$FH$213,$FJ5)</f>
        <v>-6.3033488224769769</v>
      </c>
      <c r="FS5" s="4">
        <f t="shared" ref="FS5:FS51" si="91">AVERAGEIFS(EV$4:EV$212,$FG$4:$FG$212,$FI5,$FH$4:$FH$212,$FJ5)</f>
        <v>1.5133221509108283</v>
      </c>
      <c r="FT5" s="4">
        <f t="shared" ref="FT5:FT51" ca="1" si="92">AVERAGEIFS(EW$4:EW$207,$FG$4:$FG$207,$FI5,$FH$4:$FH$207,$FJ5)</f>
        <v>3.4065805096669663</v>
      </c>
      <c r="FU5" s="4">
        <f t="shared" ref="FU5:FU50" ca="1" si="93">(EH5-AVERAGE(EH$13:EH$39))/STDEV(EH$13:EH$39)</f>
        <v>-4.2858693244318786</v>
      </c>
      <c r="FV5" s="4">
        <f t="shared" ref="FV5:FV51" ca="1" si="94">(EI5-AVERAGE(EI$13:EI$39))/STDEV(EI$13:EI$39)</f>
        <v>-3.9678337399740844</v>
      </c>
      <c r="FW5" s="4">
        <f t="shared" ref="FW5:FW51" ca="1" si="95">(EJ5-AVERAGE(EJ$13:EJ$39))/STDEV(EJ$13:EJ$39)</f>
        <v>-5.1605902624701585</v>
      </c>
      <c r="FX5" s="4">
        <f t="shared" ref="FX5:FX51" ca="1" si="96">(EK5-AVERAGE(EK$13:EK$39))/STDEV(EK$13:EK$39)</f>
        <v>-5.7105994649286966</v>
      </c>
      <c r="FY5" s="4">
        <f t="shared" ref="FY5:FY51" ca="1" si="97">AVERAGEIFS(FB$4:FB$209,$FG$4:$FG$209,$FI5,$FH$4:$FH$209,$FJ5)</f>
        <v>0.10784444619862746</v>
      </c>
      <c r="FZ5" s="4">
        <f t="shared" ref="FZ5:FZ51" ca="1" si="98">AVERAGEIFS(FC$4:FC$211,$FG$4:$FG$211,$FI5,$FH$4:$FH$211,$FJ5)</f>
        <v>0.23719341216968742</v>
      </c>
      <c r="GA5" s="4">
        <f t="shared" ref="GA5:GA50" ca="1" si="99">AVERAGEIFS(FD$4:FD$207,$FG$4:$FG$207,$FI5,$FH$4:$FH$207,$FJ5)</f>
        <v>-0.49036491120783765</v>
      </c>
    </row>
    <row r="6" spans="1:193" x14ac:dyDescent="0.35">
      <c r="A6" s="73">
        <v>3</v>
      </c>
      <c r="B6" s="41">
        <f t="shared" si="50"/>
        <v>44578</v>
      </c>
      <c r="C6" s="57">
        <f>'Chart Data'!C111</f>
        <v>437</v>
      </c>
      <c r="D6" s="57">
        <f>'Chart Data'!D111</f>
        <v>46</v>
      </c>
      <c r="E6" s="57">
        <f ca="1">'Chart Data'!E111</f>
        <v>105.71428571428571</v>
      </c>
      <c r="F6" s="57">
        <f ca="1">'Chart Data'!F111</f>
        <v>103.28571428571429</v>
      </c>
      <c r="G6" s="57">
        <f>'Chart Data'!G111</f>
        <v>16798</v>
      </c>
      <c r="H6" s="57">
        <f ca="1">'Chart Data'!H111</f>
        <v>85.857142857142861</v>
      </c>
      <c r="I6" s="57">
        <f ca="1">'Chart Data'!J111</f>
        <v>53.285714285714285</v>
      </c>
      <c r="J6" s="57">
        <f ca="1">'Chart Data'!K111</f>
        <v>73.142857142857139</v>
      </c>
      <c r="K6" s="57">
        <f>'Chart Data'!L111</f>
        <v>2277</v>
      </c>
      <c r="L6" s="57">
        <f>'Chart Data'!M111</f>
        <v>169.95714285714286</v>
      </c>
      <c r="M6" s="57">
        <f ca="1">'Chart Data'!O111</f>
        <v>70.198571428571427</v>
      </c>
      <c r="N6" s="57">
        <f ca="1">'Chart Data'!P111</f>
        <v>68.337142857142851</v>
      </c>
      <c r="O6" s="57">
        <f ca="1">'Chart Data'!Q111</f>
        <v>63.387857142857143</v>
      </c>
      <c r="P6" s="57">
        <f ca="1">'Chart Data'!R111</f>
        <v>58.025000000000006</v>
      </c>
      <c r="Q6" s="57">
        <f>'Chart Data'!S112</f>
        <v>96.005283391251282</v>
      </c>
      <c r="R6" s="57">
        <f ca="1">'Chart Data'!T112</f>
        <v>789459.28571428568</v>
      </c>
      <c r="U6" s="73" t="e">
        <f>NA()</f>
        <v>#N/A</v>
      </c>
      <c r="V6" s="73" t="e">
        <f>NA()</f>
        <v>#N/A</v>
      </c>
      <c r="W6" s="73" t="e">
        <f>NA()</f>
        <v>#N/A</v>
      </c>
      <c r="X6" s="73" t="e">
        <f>NA()</f>
        <v>#N/A</v>
      </c>
      <c r="Y6" s="73" t="e">
        <f>NA()</f>
        <v>#N/A</v>
      </c>
      <c r="Z6" s="73" t="e">
        <f>NA()</f>
        <v>#N/A</v>
      </c>
      <c r="AA6" s="73" t="e">
        <f>NA()</f>
        <v>#N/A</v>
      </c>
      <c r="AB6" s="73" t="e">
        <f>NA()</f>
        <v>#N/A</v>
      </c>
      <c r="AC6" s="73" t="e">
        <f>NA()</f>
        <v>#N/A</v>
      </c>
      <c r="AD6" s="73" t="e">
        <f>NA()</f>
        <v>#N/A</v>
      </c>
      <c r="AE6" s="73" t="e">
        <f>NA()</f>
        <v>#N/A</v>
      </c>
      <c r="AF6" s="73" t="e">
        <f>NA()</f>
        <v>#N/A</v>
      </c>
      <c r="AG6" s="73" t="e">
        <f>NA()</f>
        <v>#N/A</v>
      </c>
      <c r="AH6" s="73" t="e">
        <f>NA()</f>
        <v>#N/A</v>
      </c>
      <c r="AI6" s="73" t="e">
        <f>NA()</f>
        <v>#N/A</v>
      </c>
      <c r="AJ6" s="73" t="e">
        <f>NA()</f>
        <v>#N/A</v>
      </c>
      <c r="AM6" s="73" t="e">
        <f>NA()</f>
        <v>#N/A</v>
      </c>
      <c r="BE6" s="73" t="e">
        <f>NA()</f>
        <v>#N/A</v>
      </c>
      <c r="BW6" s="73">
        <v>3</v>
      </c>
      <c r="BX6" s="74">
        <f t="shared" si="1"/>
        <v>1.0180398456636726</v>
      </c>
      <c r="BY6" s="74">
        <f t="shared" si="2"/>
        <v>0.73948850381986009</v>
      </c>
      <c r="BZ6" s="74">
        <f t="shared" ca="1" si="3"/>
        <v>0.96922400566953471</v>
      </c>
      <c r="CA6" s="74">
        <f t="shared" ca="1" si="4"/>
        <v>0.96564700569268513</v>
      </c>
      <c r="CB6" s="74">
        <f t="shared" si="5"/>
        <v>0.77032732441731133</v>
      </c>
      <c r="CC6" s="74">
        <f t="shared" ca="1" si="51"/>
        <v>0.93406134084537484</v>
      </c>
      <c r="CD6" s="74">
        <f t="shared" ca="1" si="52"/>
        <v>0.96743762384190035</v>
      </c>
      <c r="CE6" s="74">
        <f t="shared" ca="1" si="53"/>
        <v>0.97263139598823889</v>
      </c>
      <c r="CF6" s="74">
        <f t="shared" si="54"/>
        <v>1.0121514817866133</v>
      </c>
      <c r="CG6" s="74">
        <f t="shared" ca="1" si="6"/>
        <v>0.97770792548047136</v>
      </c>
      <c r="CH6" s="74">
        <f t="shared" ca="1" si="7"/>
        <v>0.8885121365214923</v>
      </c>
      <c r="CI6" s="74">
        <f t="shared" ca="1" si="8"/>
        <v>0.92309140056489791</v>
      </c>
      <c r="CJ6" s="74">
        <f t="shared" ca="1" si="9"/>
        <v>0.83778515722043212</v>
      </c>
      <c r="CK6" s="74">
        <f t="shared" ca="1" si="10"/>
        <v>0.8822976534915602</v>
      </c>
      <c r="CL6" s="74">
        <f t="shared" ca="1" si="11"/>
        <v>0.99217910143995924</v>
      </c>
      <c r="CM6" s="74">
        <f t="shared" ca="1" si="12"/>
        <v>1.1812426944239733</v>
      </c>
      <c r="CP6" s="73">
        <v>3</v>
      </c>
      <c r="CQ6" s="74">
        <f t="shared" si="13"/>
        <v>1.0173110346033241</v>
      </c>
      <c r="CR6" s="74">
        <f t="shared" si="14"/>
        <v>0.73625910203164746</v>
      </c>
      <c r="CS6" s="74">
        <f t="shared" ca="1" si="15"/>
        <v>0.969715105914708</v>
      </c>
      <c r="CT6" s="74">
        <f t="shared" ca="1" si="16"/>
        <v>0.96608586049946632</v>
      </c>
      <c r="CU6" s="74">
        <f t="shared" si="17"/>
        <v>0.77001416741231765</v>
      </c>
      <c r="CV6" s="74">
        <f t="shared" ca="1" si="18"/>
        <v>0.93408049834686746</v>
      </c>
      <c r="CW6" s="74">
        <f t="shared" ca="1" si="19"/>
        <v>0.96452411902399171</v>
      </c>
      <c r="CX6" s="74">
        <f t="shared" ca="1" si="20"/>
        <v>0.97189219629501322</v>
      </c>
      <c r="CY6" s="74">
        <f t="shared" si="21"/>
        <v>1.0192020164183189</v>
      </c>
      <c r="CZ6" s="74">
        <f t="shared" ca="1" si="22"/>
        <v>0.97547687269227257</v>
      </c>
      <c r="DA6" s="74">
        <f t="shared" ca="1" si="23"/>
        <v>0.89139341452202903</v>
      </c>
      <c r="DB6" s="74">
        <f t="shared" ca="1" si="24"/>
        <v>0.92750524018905911</v>
      </c>
      <c r="DC6" s="74">
        <f t="shared" ca="1" si="25"/>
        <v>0.83986956083323983</v>
      </c>
      <c r="DD6" s="74">
        <f t="shared" ca="1" si="26"/>
        <v>0.88313126954394661</v>
      </c>
      <c r="DE6" s="74">
        <f t="shared" ca="1" si="27"/>
        <v>0.9946751932683684</v>
      </c>
      <c r="DF6" s="74">
        <f t="shared" ca="1" si="28"/>
        <v>1.1823109356653796</v>
      </c>
      <c r="DI6" s="57">
        <f t="shared" si="29"/>
        <v>429.56380608846695</v>
      </c>
      <c r="DJ6" s="57">
        <f t="shared" si="30"/>
        <v>62.478005192827794</v>
      </c>
      <c r="DK6" s="57">
        <f t="shared" ca="1" si="31"/>
        <v>109.01581822278418</v>
      </c>
      <c r="DL6" s="57">
        <f t="shared" ca="1" si="32"/>
        <v>106.91152671701001</v>
      </c>
      <c r="DM6" s="57">
        <f t="shared" si="33"/>
        <v>21815.18303286648</v>
      </c>
      <c r="DN6" s="57">
        <f t="shared" ca="1" si="34"/>
        <v>91.916213869246334</v>
      </c>
      <c r="DO6" s="57">
        <f t="shared" ca="1" si="35"/>
        <v>55.245600638410629</v>
      </c>
      <c r="DP6" s="57">
        <f t="shared" ca="1" si="36"/>
        <v>75.258199851473009</v>
      </c>
      <c r="DQ6" s="57">
        <f t="shared" si="37"/>
        <v>2234.1007605163859</v>
      </c>
      <c r="DR6" s="57">
        <f t="shared" ca="1" si="38"/>
        <v>174.2298024842647</v>
      </c>
      <c r="DS6" s="57">
        <f t="shared" ca="1" si="39"/>
        <v>78.751503303636539</v>
      </c>
      <c r="DT6" s="57">
        <f t="shared" ca="1" si="40"/>
        <v>73.678443954896977</v>
      </c>
      <c r="DU6" s="57">
        <f t="shared" ca="1" si="41"/>
        <v>75.473454568313741</v>
      </c>
      <c r="DV6" s="57">
        <f t="shared" ca="1" si="42"/>
        <v>65.703709064638147</v>
      </c>
      <c r="DW6" s="57">
        <f t="shared" ca="1" si="43"/>
        <v>96.519229634943329</v>
      </c>
      <c r="DX6" s="57">
        <f t="shared" ca="1" si="44"/>
        <v>667725.60576037865</v>
      </c>
      <c r="DY6" s="57">
        <f ca="1">'Chart Data'!U111</f>
        <v>-287.40999999999997</v>
      </c>
      <c r="EB6" s="53">
        <v>44621</v>
      </c>
      <c r="EC6" s="4">
        <f t="shared" ca="1" si="55"/>
        <v>82.884235418271913</v>
      </c>
      <c r="ED6" s="4">
        <f t="shared" ca="1" si="56"/>
        <v>83.849385553428405</v>
      </c>
      <c r="EE6" s="4">
        <f t="shared" ca="1" si="57"/>
        <v>84.18272025169486</v>
      </c>
      <c r="EF6" s="4">
        <f t="shared" ca="1" si="58"/>
        <v>82.066504829733688</v>
      </c>
      <c r="EG6" s="4">
        <f>'HAVERQ (new)'!I15</f>
        <v>90.680663298773098</v>
      </c>
      <c r="EH6" s="4">
        <f t="shared" ca="1" si="59"/>
        <v>91.40232592387018</v>
      </c>
      <c r="EI6" s="4">
        <f t="shared" ca="1" si="60"/>
        <v>92.466665442402956</v>
      </c>
      <c r="EJ6" s="4">
        <f t="shared" ca="1" si="61"/>
        <v>92.834257259820731</v>
      </c>
      <c r="EK6" s="4">
        <f t="shared" ca="1" si="62"/>
        <v>90.500556396838832</v>
      </c>
      <c r="EN6" s="74">
        <f t="shared" si="63"/>
        <v>1.7168839989766638</v>
      </c>
      <c r="EO6" s="74">
        <f t="shared" si="64"/>
        <v>1.1197021257779822</v>
      </c>
      <c r="EP6" s="74">
        <f t="shared" ca="1" si="65"/>
        <v>-2.2513360174398485</v>
      </c>
      <c r="EQ6" s="74">
        <f t="shared" ca="1" si="66"/>
        <v>0.73196430842720439</v>
      </c>
      <c r="ER6" s="74">
        <f t="shared" si="67"/>
        <v>-15.586781757771352</v>
      </c>
      <c r="ES6" s="74">
        <f t="shared" ca="1" si="68"/>
        <v>-2.4107527105907942</v>
      </c>
      <c r="ET6" s="74">
        <f t="shared" ca="1" si="69"/>
        <v>-9.17854856753166</v>
      </c>
      <c r="EU6" s="74">
        <f t="shared" ca="1" si="70"/>
        <v>-7.8284332514284856</v>
      </c>
      <c r="EV6" s="74">
        <f t="shared" si="71"/>
        <v>2.0997163780313093</v>
      </c>
      <c r="EW6" s="74">
        <f t="shared" ca="1" si="72"/>
        <v>2.7965350884326741</v>
      </c>
      <c r="EX6" s="74">
        <f t="shared" ca="1" si="73"/>
        <v>-8.8942983842829548</v>
      </c>
      <c r="EY6" s="74">
        <f t="shared" ca="1" si="74"/>
        <v>-6.6255157535257601</v>
      </c>
      <c r="EZ6" s="74">
        <f t="shared" ca="1" si="75"/>
        <v>-11.322140046271103</v>
      </c>
      <c r="FA6" s="74">
        <f t="shared" ca="1" si="76"/>
        <v>-16.338439065891606</v>
      </c>
      <c r="FB6" s="74">
        <f t="shared" ca="1" si="77"/>
        <v>-1.3335253002390359</v>
      </c>
      <c r="FC6" s="74">
        <f t="shared" ca="1" si="78"/>
        <v>1.9455816277200644</v>
      </c>
      <c r="FD6" s="74">
        <f t="shared" ca="1" si="79"/>
        <v>-1.1181235543942805</v>
      </c>
      <c r="FG6" s="225">
        <f t="shared" si="80"/>
        <v>1</v>
      </c>
      <c r="FH6" s="73">
        <f t="shared" si="81"/>
        <v>2022</v>
      </c>
      <c r="FI6" s="73">
        <v>3</v>
      </c>
      <c r="FJ6" s="73">
        <f t="shared" si="82"/>
        <v>2022</v>
      </c>
      <c r="FK6" s="4">
        <f t="shared" si="83"/>
        <v>1.8551528662371588</v>
      </c>
      <c r="FL6" s="4">
        <f t="shared" si="84"/>
        <v>-1.2287613060801392</v>
      </c>
      <c r="FM6" s="4">
        <f t="shared" ca="1" si="85"/>
        <v>-1.7004168625658309</v>
      </c>
      <c r="FN6" s="4">
        <f t="shared" ca="1" si="86"/>
        <v>0.65675065981540326</v>
      </c>
      <c r="FO6" s="4">
        <f t="shared" si="87"/>
        <v>-6.7184515234358653</v>
      </c>
      <c r="FP6" s="4">
        <f t="shared" ca="1" si="88"/>
        <v>-1.7266879059142504</v>
      </c>
      <c r="FQ6" s="4">
        <f t="shared" ca="1" si="89"/>
        <v>-4.5463243720402531</v>
      </c>
      <c r="FR6" s="4">
        <f t="shared" ca="1" si="90"/>
        <v>-4.9155954433044879</v>
      </c>
      <c r="FS6" s="4">
        <f t="shared" si="91"/>
        <v>0.13033200732181421</v>
      </c>
      <c r="FT6" s="4">
        <f t="shared" ca="1" si="92"/>
        <v>3.542914470293729</v>
      </c>
      <c r="FU6" s="4">
        <f t="shared" ca="1" si="93"/>
        <v>-4.0584394129501193</v>
      </c>
      <c r="FV6" s="4">
        <f t="shared" ca="1" si="94"/>
        <v>-2.7433874152585149</v>
      </c>
      <c r="FW6" s="4">
        <f t="shared" ca="1" si="95"/>
        <v>-3.6494338360883707</v>
      </c>
      <c r="FX6" s="4">
        <f t="shared" ca="1" si="96"/>
        <v>-4.0715060171038537</v>
      </c>
      <c r="FY6" s="4">
        <f t="shared" ca="1" si="97"/>
        <v>-1.2180520679273061</v>
      </c>
      <c r="FZ6" s="4">
        <f t="shared" ca="1" si="98"/>
        <v>2.3684178842007464</v>
      </c>
      <c r="GA6" s="4">
        <f t="shared" ca="1" si="99"/>
        <v>-1.1627842919088214</v>
      </c>
    </row>
    <row r="7" spans="1:193" x14ac:dyDescent="0.35">
      <c r="A7" s="73">
        <v>4</v>
      </c>
      <c r="B7" s="41">
        <f t="shared" si="50"/>
        <v>44585</v>
      </c>
      <c r="C7" s="57">
        <f>'Chart Data'!C112</f>
        <v>402</v>
      </c>
      <c r="D7" s="57">
        <f>'Chart Data'!D112</f>
        <v>41</v>
      </c>
      <c r="E7" s="57">
        <f ca="1">'Chart Data'!E112</f>
        <v>106.57142857142857</v>
      </c>
      <c r="F7" s="57">
        <f ca="1">'Chart Data'!F112</f>
        <v>104.71428571428571</v>
      </c>
      <c r="G7" s="57">
        <f>'Chart Data'!G112</f>
        <v>16643</v>
      </c>
      <c r="H7" s="57">
        <f ca="1">'Chart Data'!H112</f>
        <v>87.714285714285708</v>
      </c>
      <c r="I7" s="57">
        <f ca="1">'Chart Data'!J112</f>
        <v>57</v>
      </c>
      <c r="J7" s="57">
        <f ca="1">'Chart Data'!K112</f>
        <v>72.857142857142861</v>
      </c>
      <c r="K7" s="57">
        <f>'Chart Data'!L112</f>
        <v>2559</v>
      </c>
      <c r="L7" s="57">
        <f>'Chart Data'!M112</f>
        <v>171.6142857142857</v>
      </c>
      <c r="M7" s="57">
        <f ca="1">'Chart Data'!O112</f>
        <v>76.242857142857133</v>
      </c>
      <c r="N7" s="57">
        <f ca="1">'Chart Data'!P112</f>
        <v>76.73142857142858</v>
      </c>
      <c r="O7" s="57">
        <f ca="1">'Chart Data'!Q112</f>
        <v>66.212142857142851</v>
      </c>
      <c r="P7" s="57">
        <f ca="1">'Chart Data'!R112</f>
        <v>60.188571428571429</v>
      </c>
      <c r="Q7" s="57">
        <f>'Chart Data'!S113</f>
        <v>95.695087410923364</v>
      </c>
      <c r="R7" s="57">
        <f ca="1">'Chart Data'!T113</f>
        <v>731894</v>
      </c>
      <c r="U7" s="73" t="e">
        <f>NA()</f>
        <v>#N/A</v>
      </c>
      <c r="V7" s="73" t="e">
        <f>NA()</f>
        <v>#N/A</v>
      </c>
      <c r="W7" s="73" t="e">
        <f>NA()</f>
        <v>#N/A</v>
      </c>
      <c r="X7" s="73" t="e">
        <f>NA()</f>
        <v>#N/A</v>
      </c>
      <c r="Y7" s="73" t="e">
        <f>NA()</f>
        <v>#N/A</v>
      </c>
      <c r="Z7" s="73" t="e">
        <f>NA()</f>
        <v>#N/A</v>
      </c>
      <c r="AA7" s="73" t="e">
        <f>NA()</f>
        <v>#N/A</v>
      </c>
      <c r="AB7" s="73" t="e">
        <f>NA()</f>
        <v>#N/A</v>
      </c>
      <c r="AC7" s="73" t="e">
        <f>NA()</f>
        <v>#N/A</v>
      </c>
      <c r="AD7" s="73" t="e">
        <f>NA()</f>
        <v>#N/A</v>
      </c>
      <c r="AE7" s="73" t="e">
        <f>NA()</f>
        <v>#N/A</v>
      </c>
      <c r="AF7" s="73" t="e">
        <f>NA()</f>
        <v>#N/A</v>
      </c>
      <c r="AG7" s="73" t="e">
        <f>NA()</f>
        <v>#N/A</v>
      </c>
      <c r="AH7" s="73" t="e">
        <f>NA()</f>
        <v>#N/A</v>
      </c>
      <c r="AI7" s="73" t="e">
        <f>NA()</f>
        <v>#N/A</v>
      </c>
      <c r="AJ7" s="73" t="e">
        <f>NA()</f>
        <v>#N/A</v>
      </c>
      <c r="AM7" s="73" t="e">
        <f>NA()</f>
        <v>#N/A</v>
      </c>
      <c r="BE7" s="73" t="e">
        <f>NA()</f>
        <v>#N/A</v>
      </c>
      <c r="BW7" s="73">
        <v>4</v>
      </c>
      <c r="BX7" s="74">
        <f t="shared" si="1"/>
        <v>0.98211038082622981</v>
      </c>
      <c r="BY7" s="74">
        <f t="shared" si="2"/>
        <v>0.71101661873176825</v>
      </c>
      <c r="BZ7" s="74">
        <f t="shared" ca="1" si="3"/>
        <v>0.98421049261833726</v>
      </c>
      <c r="CA7" s="74">
        <f t="shared" ca="1" si="4"/>
        <v>0.97107758427564395</v>
      </c>
      <c r="CB7" s="74">
        <f t="shared" si="5"/>
        <v>0.77321005822760747</v>
      </c>
      <c r="CC7" s="74">
        <f t="shared" ca="1" si="51"/>
        <v>0.95335488488169151</v>
      </c>
      <c r="CD7" s="74">
        <f t="shared" ca="1" si="52"/>
        <v>0.97228235791316298</v>
      </c>
      <c r="CE7" s="74">
        <f t="shared" ca="1" si="53"/>
        <v>0.98756559736280514</v>
      </c>
      <c r="CF7" s="74">
        <f t="shared" si="54"/>
        <v>1.6480047910353168</v>
      </c>
      <c r="CG7" s="74">
        <f t="shared" ca="1" si="6"/>
        <v>0.98287049774803525</v>
      </c>
      <c r="CH7" s="74">
        <f t="shared" ca="1" si="7"/>
        <v>0.9049885973731614</v>
      </c>
      <c r="CI7" s="74">
        <f t="shared" ca="1" si="8"/>
        <v>0.94888917722694455</v>
      </c>
      <c r="CJ7" s="74">
        <f t="shared" ca="1" si="9"/>
        <v>0.85644344780593862</v>
      </c>
      <c r="CK7" s="74">
        <f t="shared" ca="1" si="10"/>
        <v>0.88858855797350567</v>
      </c>
      <c r="CL7" s="74">
        <f t="shared" ca="1" si="11"/>
        <v>0.99460484576933661</v>
      </c>
      <c r="CM7" s="74">
        <f t="shared" ca="1" si="12"/>
        <v>1.1565444188744349</v>
      </c>
      <c r="CP7" s="73">
        <v>4</v>
      </c>
      <c r="CQ7" s="74">
        <f t="shared" si="13"/>
        <v>0.98140729154040474</v>
      </c>
      <c r="CR7" s="74">
        <f t="shared" si="14"/>
        <v>0.70791155580229692</v>
      </c>
      <c r="CS7" s="74">
        <f t="shared" ca="1" si="15"/>
        <v>0.98470918643050009</v>
      </c>
      <c r="CT7" s="74">
        <f t="shared" ca="1" si="16"/>
        <v>0.97151890710179523</v>
      </c>
      <c r="CU7" s="74">
        <f t="shared" si="17"/>
        <v>0.77289572932041373</v>
      </c>
      <c r="CV7" s="74">
        <f t="shared" ca="1" si="18"/>
        <v>0.9533744380917768</v>
      </c>
      <c r="CW7" s="74">
        <f t="shared" ca="1" si="19"/>
        <v>0.96935426284601212</v>
      </c>
      <c r="CX7" s="74">
        <f t="shared" ca="1" si="20"/>
        <v>0.9868150476791101</v>
      </c>
      <c r="CY7" s="74">
        <f t="shared" si="21"/>
        <v>1.6594846090877502</v>
      </c>
      <c r="CZ7" s="74">
        <f t="shared" ca="1" si="22"/>
        <v>0.98062766437490756</v>
      </c>
      <c r="DA7" s="74">
        <f t="shared" ca="1" si="23"/>
        <v>0.90792330544204192</v>
      </c>
      <c r="DB7" s="74">
        <f t="shared" ca="1" si="24"/>
        <v>0.95342637110267447</v>
      </c>
      <c r="DC7" s="74">
        <f t="shared" ca="1" si="25"/>
        <v>0.8585742731152517</v>
      </c>
      <c r="DD7" s="74">
        <f t="shared" ca="1" si="26"/>
        <v>0.88942811782381492</v>
      </c>
      <c r="DE7" s="74">
        <f t="shared" ca="1" si="27"/>
        <v>0.99710704020622598</v>
      </c>
      <c r="DF7" s="74">
        <f t="shared" ca="1" si="28"/>
        <v>1.1575903245563002</v>
      </c>
      <c r="DI7" s="57">
        <f t="shared" si="29"/>
        <v>409.61586842199409</v>
      </c>
      <c r="DJ7" s="57">
        <f t="shared" si="30"/>
        <v>57.916839559898833</v>
      </c>
      <c r="DK7" s="57">
        <f t="shared" ca="1" si="31"/>
        <v>108.22629669754816</v>
      </c>
      <c r="DL7" s="57">
        <f t="shared" ca="1" si="32"/>
        <v>107.78409452335424</v>
      </c>
      <c r="DM7" s="57">
        <f t="shared" si="33"/>
        <v>21533.305682299135</v>
      </c>
      <c r="DN7" s="57">
        <f t="shared" ca="1" si="34"/>
        <v>92.004025081530315</v>
      </c>
      <c r="DO7" s="57">
        <f t="shared" ca="1" si="35"/>
        <v>58.802031604677431</v>
      </c>
      <c r="DP7" s="57">
        <f t="shared" ca="1" si="36"/>
        <v>73.830595741821682</v>
      </c>
      <c r="DQ7" s="57">
        <f t="shared" si="37"/>
        <v>1542.0450337329312</v>
      </c>
      <c r="DR7" s="57">
        <f t="shared" ca="1" si="38"/>
        <v>175.00453224892416</v>
      </c>
      <c r="DS7" s="57">
        <f t="shared" ca="1" si="39"/>
        <v>83.974997321757996</v>
      </c>
      <c r="DT7" s="57">
        <f t="shared" ca="1" si="40"/>
        <v>80.479658311407633</v>
      </c>
      <c r="DU7" s="57">
        <f t="shared" ca="1" si="41"/>
        <v>77.118712883043472</v>
      </c>
      <c r="DV7" s="57">
        <f t="shared" ca="1" si="42"/>
        <v>67.671091370302349</v>
      </c>
      <c r="DW7" s="57">
        <f t="shared" ca="1" si="43"/>
        <v>95.972732667830016</v>
      </c>
      <c r="DX7" s="57">
        <f t="shared" ca="1" si="44"/>
        <v>632256.49392027536</v>
      </c>
      <c r="DY7" s="57">
        <f ca="1">'Chart Data'!U112</f>
        <v>-255.46</v>
      </c>
      <c r="EB7" s="53">
        <v>44652</v>
      </c>
      <c r="EC7" s="4">
        <f t="shared" ca="1" si="55"/>
        <v>86.029270246055788</v>
      </c>
      <c r="ED7" s="4">
        <f t="shared" ca="1" si="56"/>
        <v>82.872494875981985</v>
      </c>
      <c r="EE7" s="4">
        <f t="shared" ca="1" si="57"/>
        <v>85.859709582888684</v>
      </c>
      <c r="EF7" s="4">
        <f t="shared" ca="1" si="58"/>
        <v>87.059704539215232</v>
      </c>
      <c r="EG7" s="4">
        <f>'HAVERQ (new)'!I16</f>
        <v>91.713034152554897</v>
      </c>
      <c r="EH7" s="4">
        <f t="shared" ca="1" si="59"/>
        <v>93.802665063893997</v>
      </c>
      <c r="EI7" s="4">
        <f t="shared" ca="1" si="60"/>
        <v>90.36065117868894</v>
      </c>
      <c r="EJ7" s="4">
        <f t="shared" ca="1" si="61"/>
        <v>93.617783313187715</v>
      </c>
      <c r="EK7" s="4">
        <f t="shared" ca="1" si="62"/>
        <v>94.926206883964454</v>
      </c>
      <c r="EN7" s="74">
        <f t="shared" si="63"/>
        <v>0.62314172612521912</v>
      </c>
      <c r="EO7" s="74">
        <f t="shared" si="64"/>
        <v>-0.57645199696512794</v>
      </c>
      <c r="EP7" s="74">
        <f t="shared" ca="1" si="65"/>
        <v>-2.4717327018017885</v>
      </c>
      <c r="EQ7" s="74">
        <f t="shared" ca="1" si="66"/>
        <v>0.95510603850612752</v>
      </c>
      <c r="ER7" s="74">
        <f t="shared" si="67"/>
        <v>-15.862484806181284</v>
      </c>
      <c r="ES7" s="74">
        <f t="shared" ca="1" si="68"/>
        <v>-2.3596948244195044</v>
      </c>
      <c r="ET7" s="74">
        <f t="shared" ca="1" si="69"/>
        <v>-8.0987624518044594</v>
      </c>
      <c r="EU7" s="74">
        <f t="shared" ca="1" si="70"/>
        <v>-8.6571092688208306</v>
      </c>
      <c r="EV7" s="74">
        <f t="shared" si="71"/>
        <v>2.6201376346604941</v>
      </c>
      <c r="EW7" s="74">
        <f t="shared" ca="1" si="72"/>
        <v>2.8419491119715636</v>
      </c>
      <c r="EX7" s="74">
        <f t="shared" ca="1" si="73"/>
        <v>-6.80375514184969</v>
      </c>
      <c r="EY7" s="74">
        <f t="shared" ca="1" si="74"/>
        <v>-5.0839584243266929</v>
      </c>
      <c r="EZ7" s="74">
        <f t="shared" ca="1" si="75"/>
        <v>-10.592785708893558</v>
      </c>
      <c r="FA7" s="74">
        <f t="shared" ca="1" si="76"/>
        <v>-15.411273770939932</v>
      </c>
      <c r="FB7" s="74">
        <f t="shared" ca="1" si="77"/>
        <v>-1.4723675156353575</v>
      </c>
      <c r="FC7" s="74">
        <f t="shared" ca="1" si="78"/>
        <v>0.17696035795745912</v>
      </c>
      <c r="FD7" s="74">
        <f t="shared" ca="1" si="79"/>
        <v>-0.71308000430802632</v>
      </c>
      <c r="FG7" s="225">
        <f t="shared" si="80"/>
        <v>1</v>
      </c>
      <c r="FH7" s="73">
        <f t="shared" si="81"/>
        <v>2022</v>
      </c>
      <c r="FI7" s="73">
        <v>4</v>
      </c>
      <c r="FJ7" s="73">
        <f t="shared" si="82"/>
        <v>2022</v>
      </c>
      <c r="FK7" s="4">
        <f t="shared" si="83"/>
        <v>1.3179926530943602</v>
      </c>
      <c r="FL7" s="4">
        <f t="shared" si="84"/>
        <v>-0.33224052105008878</v>
      </c>
      <c r="FM7" s="4">
        <f t="shared" ca="1" si="85"/>
        <v>-1.9577081924621578</v>
      </c>
      <c r="FN7" s="4">
        <f t="shared" ca="1" si="86"/>
        <v>-0.28194884552475752</v>
      </c>
      <c r="FO7" s="4">
        <f t="shared" si="87"/>
        <v>-4.0893116989837912</v>
      </c>
      <c r="FP7" s="4">
        <f t="shared" ca="1" si="88"/>
        <v>-1.7448106011904403</v>
      </c>
      <c r="FQ7" s="4">
        <f t="shared" ca="1" si="89"/>
        <v>-5.0036582263309635</v>
      </c>
      <c r="FR7" s="4">
        <f t="shared" ca="1" si="90"/>
        <v>-5.101583392682068</v>
      </c>
      <c r="FS7" s="4">
        <f t="shared" si="91"/>
        <v>0.96756392079752018</v>
      </c>
      <c r="FT7" s="4">
        <f t="shared" ca="1" si="92"/>
        <v>3.2604079631148974</v>
      </c>
      <c r="FU7" s="4">
        <f t="shared" ca="1" si="93"/>
        <v>-2.8198399238500094</v>
      </c>
      <c r="FV7" s="4">
        <f t="shared" ca="1" si="94"/>
        <v>-3.436612774989781</v>
      </c>
      <c r="FW7" s="4">
        <f t="shared" ca="1" si="95"/>
        <v>-3.2073464540965579</v>
      </c>
      <c r="FX7" s="4">
        <f t="shared" ca="1" si="96"/>
        <v>-1.9555862954706684</v>
      </c>
      <c r="FY7" s="4">
        <f t="shared" ca="1" si="97"/>
        <v>-2.5527129214832951</v>
      </c>
      <c r="FZ7" s="4">
        <f t="shared" ca="1" si="98"/>
        <v>0.74057381142254242</v>
      </c>
      <c r="GA7" s="4">
        <f t="shared" ca="1" si="99"/>
        <v>0.24131687757585385</v>
      </c>
    </row>
    <row r="8" spans="1:193" x14ac:dyDescent="0.35">
      <c r="A8" s="73">
        <v>5</v>
      </c>
      <c r="B8" s="41">
        <f t="shared" si="50"/>
        <v>44592</v>
      </c>
      <c r="C8" s="57">
        <f>'Chart Data'!C113</f>
        <v>415</v>
      </c>
      <c r="D8" s="57">
        <f>'Chart Data'!D113</f>
        <v>36</v>
      </c>
      <c r="E8" s="57">
        <f ca="1">'Chart Data'!E113</f>
        <v>105.85714285714286</v>
      </c>
      <c r="F8" s="57">
        <f ca="1">'Chart Data'!F113</f>
        <v>104.14285714285714</v>
      </c>
      <c r="G8" s="57">
        <f>'Chart Data'!G113</f>
        <v>19505</v>
      </c>
      <c r="H8" s="57">
        <f ca="1">'Chart Data'!H113</f>
        <v>87.714285714285708</v>
      </c>
      <c r="I8" s="57">
        <f ca="1">'Chart Data'!J113</f>
        <v>64</v>
      </c>
      <c r="J8" s="57">
        <f ca="1">'Chart Data'!K113</f>
        <v>78</v>
      </c>
      <c r="K8" s="57">
        <f>'Chart Data'!L113</f>
        <v>3623</v>
      </c>
      <c r="L8" s="57">
        <f>'Chart Data'!M113</f>
        <v>175.98571428571427</v>
      </c>
      <c r="M8" s="57">
        <f ca="1">'Chart Data'!O113</f>
        <v>78.045714285714297</v>
      </c>
      <c r="N8" s="57">
        <f ca="1">'Chart Data'!P113</f>
        <v>82.876190476190473</v>
      </c>
      <c r="O8" s="57">
        <f ca="1">'Chart Data'!Q113</f>
        <v>70.689285714285717</v>
      </c>
      <c r="P8" s="57">
        <f ca="1">'Chart Data'!R113</f>
        <v>66.477857142857147</v>
      </c>
      <c r="Q8" s="57">
        <f>'Chart Data'!S114</f>
        <v>97.026978098768765</v>
      </c>
      <c r="R8" s="57">
        <f ca="1">'Chart Data'!T114</f>
        <v>747415.14285714284</v>
      </c>
      <c r="U8" s="73" t="e">
        <f>NA()</f>
        <v>#N/A</v>
      </c>
      <c r="V8" s="73" t="e">
        <f>NA()</f>
        <v>#N/A</v>
      </c>
      <c r="W8" s="73" t="e">
        <f>NA()</f>
        <v>#N/A</v>
      </c>
      <c r="X8" s="73" t="e">
        <f>NA()</f>
        <v>#N/A</v>
      </c>
      <c r="Y8" s="73" t="e">
        <f>NA()</f>
        <v>#N/A</v>
      </c>
      <c r="Z8" s="73" t="e">
        <f>NA()</f>
        <v>#N/A</v>
      </c>
      <c r="AA8" s="73" t="e">
        <f>NA()</f>
        <v>#N/A</v>
      </c>
      <c r="AB8" s="73" t="e">
        <f>NA()</f>
        <v>#N/A</v>
      </c>
      <c r="AC8" s="73" t="e">
        <f>NA()</f>
        <v>#N/A</v>
      </c>
      <c r="AD8" s="73" t="e">
        <f>NA()</f>
        <v>#N/A</v>
      </c>
      <c r="AE8" s="73" t="e">
        <f>NA()</f>
        <v>#N/A</v>
      </c>
      <c r="AF8" s="73" t="e">
        <f>NA()</f>
        <v>#N/A</v>
      </c>
      <c r="AG8" s="73" t="e">
        <f>NA()</f>
        <v>#N/A</v>
      </c>
      <c r="AH8" s="73" t="e">
        <f>NA()</f>
        <v>#N/A</v>
      </c>
      <c r="AI8" s="73" t="e">
        <f>NA()</f>
        <v>#N/A</v>
      </c>
      <c r="AJ8" s="73" t="e">
        <f>NA()</f>
        <v>#N/A</v>
      </c>
      <c r="AM8" s="73" t="e">
        <f>NA()</f>
        <v>#N/A</v>
      </c>
      <c r="BE8" s="73" t="e">
        <f>NA()</f>
        <v>#N/A</v>
      </c>
      <c r="BW8" s="73">
        <v>5</v>
      </c>
      <c r="BX8" s="74">
        <f t="shared" si="1"/>
        <v>1.0303077828832821</v>
      </c>
      <c r="BY8" s="74">
        <f t="shared" si="2"/>
        <v>0.70511334431074835</v>
      </c>
      <c r="BZ8" s="74">
        <f t="shared" ca="1" si="3"/>
        <v>0.98559607875692512</v>
      </c>
      <c r="CA8" s="74">
        <f t="shared" ca="1" si="4"/>
        <v>0.97827145239287339</v>
      </c>
      <c r="CB8" s="74">
        <f t="shared" si="5"/>
        <v>0.79941834090619057</v>
      </c>
      <c r="CC8" s="74">
        <f t="shared" ca="1" si="51"/>
        <v>0.96561518811595004</v>
      </c>
      <c r="CD8" s="74">
        <f t="shared" ca="1" si="52"/>
        <v>0.98012361357489175</v>
      </c>
      <c r="CE8" s="74">
        <f t="shared" ca="1" si="53"/>
        <v>0.97092286020091156</v>
      </c>
      <c r="CF8" s="74">
        <f t="shared" si="54"/>
        <v>1.1556975933174078</v>
      </c>
      <c r="CG8" s="74">
        <f t="shared" ca="1" si="6"/>
        <v>0.97245109675301389</v>
      </c>
      <c r="CH8" s="74">
        <f t="shared" ca="1" si="7"/>
        <v>0.97593722382473391</v>
      </c>
      <c r="CI8" s="74">
        <f t="shared" ca="1" si="8"/>
        <v>1.0740729432536005</v>
      </c>
      <c r="CJ8" s="74">
        <f t="shared" ca="1" si="9"/>
        <v>0.89664220461819655</v>
      </c>
      <c r="CK8" s="74">
        <f t="shared" ca="1" si="10"/>
        <v>0.93406010864852262</v>
      </c>
      <c r="CL8" s="74">
        <f t="shared" ca="1" si="11"/>
        <v>0.99087387723653364</v>
      </c>
      <c r="CM8" s="74">
        <f t="shared" ca="1" si="12"/>
        <v>1.1976259022338152</v>
      </c>
      <c r="CP8" s="73">
        <v>5</v>
      </c>
      <c r="CQ8" s="74">
        <f t="shared" si="13"/>
        <v>1.0295701892508453</v>
      </c>
      <c r="CR8" s="74">
        <f t="shared" si="14"/>
        <v>0.70203406142366187</v>
      </c>
      <c r="CS8" s="74">
        <f t="shared" ca="1" si="15"/>
        <v>0.98609547463763803</v>
      </c>
      <c r="CT8" s="74">
        <f t="shared" ca="1" si="16"/>
        <v>0.97871604459549866</v>
      </c>
      <c r="CU8" s="74">
        <f t="shared" si="17"/>
        <v>0.79909335768744716</v>
      </c>
      <c r="CV8" s="74">
        <f t="shared" ca="1" si="18"/>
        <v>0.96563499278358667</v>
      </c>
      <c r="CW8" s="74">
        <f t="shared" ca="1" si="19"/>
        <v>0.97717190402802057</v>
      </c>
      <c r="CX8" s="74">
        <f t="shared" ca="1" si="20"/>
        <v>0.97018495899458967</v>
      </c>
      <c r="CY8" s="74">
        <f t="shared" si="21"/>
        <v>1.1637480541941534</v>
      </c>
      <c r="CZ8" s="74">
        <f t="shared" ca="1" si="22"/>
        <v>0.97023203963559146</v>
      </c>
      <c r="DA8" s="74">
        <f t="shared" ca="1" si="23"/>
        <v>0.97910200496539435</v>
      </c>
      <c r="DB8" s="74">
        <f t="shared" ca="1" si="24"/>
        <v>1.0792087138969746</v>
      </c>
      <c r="DC8" s="74">
        <f t="shared" ca="1" si="25"/>
        <v>0.89887304415336178</v>
      </c>
      <c r="DD8" s="74">
        <f t="shared" ca="1" si="26"/>
        <v>0.93494263111402143</v>
      </c>
      <c r="DE8" s="74">
        <f t="shared" ca="1" si="27"/>
        <v>0.99336668542445516</v>
      </c>
      <c r="DF8" s="74">
        <f t="shared" ca="1" si="28"/>
        <v>1.1987089594129889</v>
      </c>
      <c r="DI8" s="57">
        <f t="shared" si="29"/>
        <v>403.08082375808675</v>
      </c>
      <c r="DJ8" s="57">
        <f t="shared" si="30"/>
        <v>51.27956316962063</v>
      </c>
      <c r="DK8" s="57">
        <f t="shared" ca="1" si="31"/>
        <v>107.3497907452038</v>
      </c>
      <c r="DL8" s="57">
        <f t="shared" ca="1" si="32"/>
        <v>106.40763244654804</v>
      </c>
      <c r="DM8" s="57">
        <f t="shared" si="33"/>
        <v>24408.912691311689</v>
      </c>
      <c r="DN8" s="57">
        <f t="shared" ca="1" si="34"/>
        <v>90.835860723559961</v>
      </c>
      <c r="DO8" s="57">
        <f t="shared" ca="1" si="35"/>
        <v>65.4951290926236</v>
      </c>
      <c r="DP8" s="57">
        <f t="shared" ca="1" si="36"/>
        <v>80.397041076406722</v>
      </c>
      <c r="DQ8" s="57">
        <f t="shared" si="37"/>
        <v>3113.2168057705371</v>
      </c>
      <c r="DR8" s="57">
        <f t="shared" ca="1" si="38"/>
        <v>181.38518116945775</v>
      </c>
      <c r="DS8" s="57">
        <f t="shared" ca="1" si="39"/>
        <v>79.711525346608568</v>
      </c>
      <c r="DT8" s="57">
        <f t="shared" ca="1" si="40"/>
        <v>76.793477859281026</v>
      </c>
      <c r="DU8" s="57">
        <f t="shared" ca="1" si="41"/>
        <v>78.642124351239332</v>
      </c>
      <c r="DV8" s="57">
        <f t="shared" ca="1" si="42"/>
        <v>71.103675167369502</v>
      </c>
      <c r="DW8" s="57">
        <f t="shared" ca="1" si="43"/>
        <v>97.674886346032594</v>
      </c>
      <c r="DX8" s="57">
        <f t="shared" ca="1" si="44"/>
        <v>623516.77359878423</v>
      </c>
      <c r="DY8" s="57">
        <f ca="1">'Chart Data'!U113</f>
        <v>-198.40142857142857</v>
      </c>
      <c r="EB8" s="53">
        <v>44682</v>
      </c>
      <c r="EC8" s="4">
        <f t="shared" ca="1" si="55"/>
        <v>85.764846852026977</v>
      </c>
      <c r="ED8" s="4">
        <f t="shared" ca="1" si="56"/>
        <v>83.249129695593936</v>
      </c>
      <c r="EE8" s="4">
        <f t="shared" ca="1" si="57"/>
        <v>85.057301827280881</v>
      </c>
      <c r="EF8" s="4">
        <f t="shared" ca="1" si="58"/>
        <v>86.706146191655407</v>
      </c>
      <c r="EG8" s="4">
        <f>'HAVERQ (new)'!I17</f>
        <v>92.745405006336682</v>
      </c>
      <c r="EH8" s="4">
        <f t="shared" ca="1" si="59"/>
        <v>92.473418867670304</v>
      </c>
      <c r="EI8" s="4">
        <f t="shared" ca="1" si="60"/>
        <v>89.760920974905517</v>
      </c>
      <c r="EJ8" s="4">
        <f t="shared" ca="1" si="61"/>
        <v>91.710529294113783</v>
      </c>
      <c r="EK8" s="4">
        <f t="shared" ca="1" si="62"/>
        <v>93.488347143161803</v>
      </c>
      <c r="EN8" s="74">
        <f t="shared" si="63"/>
        <v>0.26482625896286588</v>
      </c>
      <c r="EO8" s="74">
        <f t="shared" si="64"/>
        <v>-3.0446464496902825</v>
      </c>
      <c r="EP8" s="74">
        <f t="shared" ca="1" si="65"/>
        <v>-2.716411281860077</v>
      </c>
      <c r="EQ8" s="74">
        <f t="shared" ca="1" si="66"/>
        <v>0.60310344687556661</v>
      </c>
      <c r="ER8" s="74">
        <f t="shared" si="67"/>
        <v>-13.049865712032696</v>
      </c>
      <c r="ES8" s="74">
        <f t="shared" ca="1" si="68"/>
        <v>-3.0389247458299979</v>
      </c>
      <c r="ET8" s="74">
        <f t="shared" ca="1" si="69"/>
        <v>-6.0666370408958912</v>
      </c>
      <c r="EU8" s="74">
        <f t="shared" ca="1" si="70"/>
        <v>-4.8455093080883849</v>
      </c>
      <c r="EV8" s="74">
        <f t="shared" si="71"/>
        <v>1.438627018767614</v>
      </c>
      <c r="EW8" s="74">
        <f t="shared" ca="1" si="72"/>
        <v>3.2159775196678551</v>
      </c>
      <c r="EX8" s="74">
        <f t="shared" ca="1" si="73"/>
        <v>-8.5100790116638745</v>
      </c>
      <c r="EY8" s="74">
        <f t="shared" ca="1" si="74"/>
        <v>-5.9194648787419117</v>
      </c>
      <c r="EZ8" s="74">
        <f t="shared" ca="1" si="75"/>
        <v>-9.9174469174151696</v>
      </c>
      <c r="FA8" s="74">
        <f t="shared" ca="1" si="76"/>
        <v>-13.793605176741787</v>
      </c>
      <c r="FB8" s="74">
        <f t="shared" ca="1" si="77"/>
        <v>-1.0399208565532743</v>
      </c>
      <c r="FC8" s="74">
        <f t="shared" ca="1" si="78"/>
        <v>-0.25883446323930054</v>
      </c>
      <c r="FD8" s="74">
        <f t="shared" ca="1" si="79"/>
        <v>1.0275436514468814E-2</v>
      </c>
      <c r="FG8" s="225">
        <f t="shared" si="80"/>
        <v>1</v>
      </c>
      <c r="FH8" s="73">
        <f t="shared" si="81"/>
        <v>2022</v>
      </c>
      <c r="FI8" s="73">
        <v>5</v>
      </c>
      <c r="FJ8" s="73">
        <f t="shared" si="82"/>
        <v>2022</v>
      </c>
      <c r="FK8" s="4">
        <f t="shared" si="83"/>
        <v>1.6531156128632241</v>
      </c>
      <c r="FL8" s="4">
        <f t="shared" si="84"/>
        <v>-2.6360866766264541</v>
      </c>
      <c r="FM8" s="4">
        <f t="shared" ca="1" si="85"/>
        <v>-2.0434714545421664</v>
      </c>
      <c r="FN8" s="4">
        <f t="shared" ca="1" si="86"/>
        <v>-0.67146729658713578</v>
      </c>
      <c r="FO8" s="4">
        <f t="shared" si="87"/>
        <v>-2.8591725844454317</v>
      </c>
      <c r="FP8" s="4">
        <f t="shared" ca="1" si="88"/>
        <v>-1.9857963159647949</v>
      </c>
      <c r="FQ8" s="4">
        <f t="shared" ca="1" si="89"/>
        <v>-2.6494377679407339</v>
      </c>
      <c r="FR8" s="4">
        <f t="shared" ca="1" si="90"/>
        <v>-2.9027393137103048</v>
      </c>
      <c r="FS8" s="4">
        <f t="shared" si="91"/>
        <v>1.0429903365286508</v>
      </c>
      <c r="FT8" s="4">
        <f t="shared" ca="1" si="92"/>
        <v>4.003251267276891</v>
      </c>
      <c r="FU8" s="4">
        <f t="shared" ca="1" si="93"/>
        <v>-3.5057445246117975</v>
      </c>
      <c r="FV8" s="4">
        <f t="shared" ca="1" si="94"/>
        <v>-3.6340227324733001</v>
      </c>
      <c r="FW8" s="4">
        <f t="shared" ca="1" si="95"/>
        <v>-4.283472681759898</v>
      </c>
      <c r="FX8" s="4">
        <f t="shared" ca="1" si="96"/>
        <v>-2.6430323085160157</v>
      </c>
      <c r="FY8" s="4">
        <f t="shared" ca="1" si="97"/>
        <v>-3.280595102705246</v>
      </c>
      <c r="FZ8" s="4">
        <f t="shared" ca="1" si="98"/>
        <v>1.4270604636124864</v>
      </c>
      <c r="GA8" s="4">
        <f t="shared" ca="1" si="99"/>
        <v>0.19430810088095607</v>
      </c>
    </row>
    <row r="9" spans="1:193" x14ac:dyDescent="0.35">
      <c r="A9" s="73">
        <v>6</v>
      </c>
      <c r="B9" s="41">
        <f t="shared" si="50"/>
        <v>44599</v>
      </c>
      <c r="C9" s="57">
        <f>'Chart Data'!C114</f>
        <v>436</v>
      </c>
      <c r="D9" s="57">
        <f>'Chart Data'!D114</f>
        <v>47</v>
      </c>
      <c r="E9" s="57">
        <f ca="1">'Chart Data'!E114</f>
        <v>108.85714285714286</v>
      </c>
      <c r="F9" s="57">
        <f ca="1">'Chart Data'!F114</f>
        <v>104.71428571428571</v>
      </c>
      <c r="G9" s="57">
        <f>'Chart Data'!G114</f>
        <v>22796</v>
      </c>
      <c r="H9" s="57">
        <f ca="1">'Chart Data'!H114</f>
        <v>89.857142857142861</v>
      </c>
      <c r="I9" s="57">
        <f ca="1">'Chart Data'!J114</f>
        <v>67.428571428571431</v>
      </c>
      <c r="J9" s="57">
        <f ca="1">'Chart Data'!K114</f>
        <v>80</v>
      </c>
      <c r="K9" s="57">
        <f>'Chart Data'!L114</f>
        <v>4202</v>
      </c>
      <c r="L9" s="57">
        <f>'Chart Data'!M114</f>
        <v>181.21428571428575</v>
      </c>
      <c r="M9" s="57">
        <f ca="1">'Chart Data'!O114</f>
        <v>75.797142857142845</v>
      </c>
      <c r="N9" s="57">
        <f ca="1">'Chart Data'!P114</f>
        <v>74.846190476190472</v>
      </c>
      <c r="O9" s="57">
        <f ca="1">'Chart Data'!Q114</f>
        <v>72.592857142857142</v>
      </c>
      <c r="P9" s="57">
        <f ca="1">'Chart Data'!R114</f>
        <v>69.507142857142853</v>
      </c>
      <c r="Q9" s="57">
        <f>'Chart Data'!S115</f>
        <v>95.531783354457673</v>
      </c>
      <c r="R9" s="57">
        <f ca="1">'Chart Data'!T115</f>
        <v>726178</v>
      </c>
      <c r="U9" s="73" t="e">
        <f>NA()</f>
        <v>#N/A</v>
      </c>
      <c r="V9" s="73" t="e">
        <f>NA()</f>
        <v>#N/A</v>
      </c>
      <c r="W9" s="73" t="e">
        <f>NA()</f>
        <v>#N/A</v>
      </c>
      <c r="X9" s="73" t="e">
        <f>NA()</f>
        <v>#N/A</v>
      </c>
      <c r="Y9" s="73" t="e">
        <f>NA()</f>
        <v>#N/A</v>
      </c>
      <c r="Z9" s="73" t="e">
        <f>NA()</f>
        <v>#N/A</v>
      </c>
      <c r="AA9" s="73" t="e">
        <f>NA()</f>
        <v>#N/A</v>
      </c>
      <c r="AB9" s="73" t="e">
        <f>NA()</f>
        <v>#N/A</v>
      </c>
      <c r="AC9" s="73" t="e">
        <f>NA()</f>
        <v>#N/A</v>
      </c>
      <c r="AD9" s="73" t="e">
        <f>NA()</f>
        <v>#N/A</v>
      </c>
      <c r="AE9" s="73" t="e">
        <f>NA()</f>
        <v>#N/A</v>
      </c>
      <c r="AF9" s="73" t="e">
        <f>NA()</f>
        <v>#N/A</v>
      </c>
      <c r="AG9" s="73" t="e">
        <f>NA()</f>
        <v>#N/A</v>
      </c>
      <c r="AH9" s="73" t="e">
        <f>NA()</f>
        <v>#N/A</v>
      </c>
      <c r="AI9" s="73" t="e">
        <f>NA()</f>
        <v>#N/A</v>
      </c>
      <c r="AJ9" s="73" t="e">
        <f>NA()</f>
        <v>#N/A</v>
      </c>
      <c r="AM9" s="73" t="e">
        <f>NA()</f>
        <v>#N/A</v>
      </c>
      <c r="BE9" s="73" t="e">
        <f>NA()</f>
        <v>#N/A</v>
      </c>
      <c r="BW9" s="73">
        <v>6</v>
      </c>
      <c r="BX9" s="74">
        <f t="shared" si="1"/>
        <v>0.99518740528540672</v>
      </c>
      <c r="BY9" s="74">
        <f t="shared" si="2"/>
        <v>0.75166199497025799</v>
      </c>
      <c r="BZ9" s="74">
        <f t="shared" ca="1" si="3"/>
        <v>0.98848549413133524</v>
      </c>
      <c r="CA9" s="74">
        <f t="shared" ca="1" si="4"/>
        <v>0.99372530427503225</v>
      </c>
      <c r="CB9" s="74">
        <f t="shared" si="5"/>
        <v>0.85017310068216656</v>
      </c>
      <c r="CC9" s="74">
        <f t="shared" ca="1" si="51"/>
        <v>0.96845550346776521</v>
      </c>
      <c r="CD9" s="74">
        <f t="shared" ca="1" si="52"/>
        <v>1.0637162749806748</v>
      </c>
      <c r="CE9" s="74">
        <f t="shared" ca="1" si="53"/>
        <v>1.017088393614922</v>
      </c>
      <c r="CF9" s="74">
        <f t="shared" si="54"/>
        <v>1.8560047545660148</v>
      </c>
      <c r="CG9" s="74">
        <f t="shared" ca="1" si="6"/>
        <v>0.98782550942389991</v>
      </c>
      <c r="CH9" s="74">
        <f t="shared" ca="1" si="7"/>
        <v>0.96058744552245912</v>
      </c>
      <c r="CI9" s="74">
        <f t="shared" ca="1" si="8"/>
        <v>1.0209071065367503</v>
      </c>
      <c r="CJ9" s="74">
        <f t="shared" ca="1" si="9"/>
        <v>0.91801739127752635</v>
      </c>
      <c r="CK9" s="74">
        <f t="shared" ca="1" si="10"/>
        <v>0.95027721335360626</v>
      </c>
      <c r="CL9" s="74">
        <f t="shared" ca="1" si="11"/>
        <v>0.99173927962047159</v>
      </c>
      <c r="CM9" s="74">
        <f t="shared" ca="1" si="12"/>
        <v>1.1385050628834612</v>
      </c>
      <c r="CP9" s="73">
        <v>6</v>
      </c>
      <c r="CQ9" s="74">
        <f t="shared" si="13"/>
        <v>0.99447495420485144</v>
      </c>
      <c r="CR9" s="74">
        <f t="shared" si="14"/>
        <v>0.74837943063267942</v>
      </c>
      <c r="CS9" s="74">
        <f t="shared" ca="1" si="15"/>
        <v>0.98898635406224755</v>
      </c>
      <c r="CT9" s="74">
        <f t="shared" ca="1" si="16"/>
        <v>0.99417691974510591</v>
      </c>
      <c r="CU9" s="74">
        <f t="shared" si="17"/>
        <v>0.84982748440516742</v>
      </c>
      <c r="CV9" s="74">
        <f t="shared" ca="1" si="18"/>
        <v>0.96847536638997589</v>
      </c>
      <c r="CW9" s="74">
        <f t="shared" ca="1" si="19"/>
        <v>1.0605128203954204</v>
      </c>
      <c r="CX9" s="74">
        <f t="shared" ca="1" si="20"/>
        <v>1.0163154066111664</v>
      </c>
      <c r="CY9" s="74">
        <f t="shared" si="21"/>
        <v>1.8689334772267565</v>
      </c>
      <c r="CZ9" s="74">
        <f t="shared" ca="1" si="22"/>
        <v>0.98557136910283116</v>
      </c>
      <c r="DA9" s="74">
        <f t="shared" ca="1" si="23"/>
        <v>0.96370245021469803</v>
      </c>
      <c r="DB9" s="74">
        <f t="shared" ca="1" si="24"/>
        <v>1.0257886602341004</v>
      </c>
      <c r="DC9" s="74">
        <f t="shared" ca="1" si="25"/>
        <v>0.92030141212763039</v>
      </c>
      <c r="DD9" s="74">
        <f t="shared" ca="1" si="26"/>
        <v>0.9511750581298376</v>
      </c>
      <c r="DE9" s="74">
        <f t="shared" ca="1" si="27"/>
        <v>0.99423426495948986</v>
      </c>
      <c r="DF9" s="74">
        <f t="shared" ca="1" si="28"/>
        <v>1.1395346549118082</v>
      </c>
      <c r="DI9" s="57">
        <f t="shared" si="29"/>
        <v>438.4223033033656</v>
      </c>
      <c r="DJ9" s="57">
        <f t="shared" si="30"/>
        <v>62.802367457195125</v>
      </c>
      <c r="DK9" s="57">
        <f t="shared" ca="1" si="31"/>
        <v>110.06940834927973</v>
      </c>
      <c r="DL9" s="57">
        <f t="shared" ca="1" si="32"/>
        <v>105.32761688043723</v>
      </c>
      <c r="DM9" s="57">
        <f t="shared" si="33"/>
        <v>26824.267770012109</v>
      </c>
      <c r="DN9" s="57">
        <f t="shared" ca="1" si="34"/>
        <v>92.782063411781294</v>
      </c>
      <c r="DO9" s="57">
        <f t="shared" ca="1" si="35"/>
        <v>63.58109975835103</v>
      </c>
      <c r="DP9" s="57">
        <f t="shared" ca="1" si="36"/>
        <v>78.715721005110495</v>
      </c>
      <c r="DQ9" s="57">
        <f t="shared" si="37"/>
        <v>2248.3411267452907</v>
      </c>
      <c r="DR9" s="57">
        <f t="shared" ca="1" si="38"/>
        <v>183.8672382287705</v>
      </c>
      <c r="DS9" s="57">
        <f t="shared" ca="1" si="39"/>
        <v>78.652018411135529</v>
      </c>
      <c r="DT9" s="57">
        <f t="shared" ca="1" si="40"/>
        <v>72.964532927386273</v>
      </c>
      <c r="DU9" s="57">
        <f t="shared" ca="1" si="41"/>
        <v>78.879436873872507</v>
      </c>
      <c r="DV9" s="57">
        <f t="shared" ca="1" si="42"/>
        <v>73.075026792444518</v>
      </c>
      <c r="DW9" s="57">
        <f t="shared" ca="1" si="43"/>
        <v>96.085788552409355</v>
      </c>
      <c r="DX9" s="57">
        <f t="shared" ca="1" si="44"/>
        <v>637258.37285413756</v>
      </c>
      <c r="DY9" s="57">
        <f ca="1">'Chart Data'!U114</f>
        <v>-233.3557142857143</v>
      </c>
      <c r="EB9" s="53">
        <v>44713</v>
      </c>
      <c r="EC9" s="4">
        <f t="shared" ca="1" si="55"/>
        <v>86.009882770076885</v>
      </c>
      <c r="ED9" s="4">
        <f t="shared" ca="1" si="56"/>
        <v>85.156328715650432</v>
      </c>
      <c r="EE9" s="4">
        <f t="shared" ca="1" si="57"/>
        <v>85.663514547102579</v>
      </c>
      <c r="EF9" s="4">
        <f t="shared" ca="1" si="58"/>
        <v>91.950443396509357</v>
      </c>
      <c r="EG9" s="4">
        <f>'HAVERQ (new)'!I18</f>
        <v>93.29166968441109</v>
      </c>
      <c r="EH9" s="4">
        <f t="shared" ca="1" si="59"/>
        <v>92.194601148240579</v>
      </c>
      <c r="EI9" s="4">
        <f t="shared" ca="1" si="60"/>
        <v>91.279670525480952</v>
      </c>
      <c r="EJ9" s="4">
        <f t="shared" ca="1" si="61"/>
        <v>91.823326602350249</v>
      </c>
      <c r="EK9" s="4">
        <f t="shared" ca="1" si="62"/>
        <v>98.562330063939413</v>
      </c>
      <c r="EN9" s="74">
        <f t="shared" si="63"/>
        <v>2.2025940026807516</v>
      </c>
      <c r="EO9" s="74">
        <f t="shared" si="64"/>
        <v>1.2403222558598723</v>
      </c>
      <c r="EP9" s="74">
        <f t="shared" ca="1" si="65"/>
        <v>-1.9572239975216046</v>
      </c>
      <c r="EQ9" s="74">
        <f t="shared" ca="1" si="66"/>
        <v>0.3269111095214921</v>
      </c>
      <c r="ER9" s="74">
        <f t="shared" si="67"/>
        <v>-10.687417090851195</v>
      </c>
      <c r="ES9" s="74">
        <f t="shared" ca="1" si="68"/>
        <v>-1.9073039341265345</v>
      </c>
      <c r="ET9" s="74">
        <f t="shared" ca="1" si="69"/>
        <v>-6.6477652336951918</v>
      </c>
      <c r="EU9" s="74">
        <f t="shared" ca="1" si="70"/>
        <v>-5.8214588806795273</v>
      </c>
      <c r="EV9" s="74">
        <f t="shared" si="71"/>
        <v>2.089007718307978</v>
      </c>
      <c r="EW9" s="74">
        <f t="shared" ca="1" si="72"/>
        <v>3.3614736692394969</v>
      </c>
      <c r="EX9" s="74">
        <f t="shared" ca="1" si="73"/>
        <v>-8.9341141606618812</v>
      </c>
      <c r="EY9" s="74">
        <f t="shared" ca="1" si="74"/>
        <v>-6.7873302059406644</v>
      </c>
      <c r="EZ9" s="74">
        <f t="shared" ca="1" si="75"/>
        <v>-9.8122446424004135</v>
      </c>
      <c r="FA9" s="74">
        <f t="shared" ca="1" si="76"/>
        <v>-12.864569266611918</v>
      </c>
      <c r="FB9" s="74">
        <f t="shared" ca="1" si="77"/>
        <v>-1.443644703939805</v>
      </c>
      <c r="FC9" s="74">
        <f t="shared" ca="1" si="78"/>
        <v>0.42637256515019584</v>
      </c>
      <c r="FD9" s="74">
        <f t="shared" ca="1" si="79"/>
        <v>-0.43285470359331057</v>
      </c>
      <c r="FG9" s="225">
        <f t="shared" si="80"/>
        <v>2</v>
      </c>
      <c r="FH9" s="73">
        <f t="shared" si="81"/>
        <v>2022</v>
      </c>
      <c r="FI9" s="73">
        <v>6</v>
      </c>
      <c r="FJ9" s="73">
        <f t="shared" si="82"/>
        <v>2022</v>
      </c>
      <c r="FK9" s="4">
        <f t="shared" si="83"/>
        <v>1.2011507203763265</v>
      </c>
      <c r="FL9" s="4">
        <f t="shared" si="84"/>
        <v>-2.2896693768269634</v>
      </c>
      <c r="FM9" s="4">
        <f t="shared" ca="1" si="85"/>
        <v>-1.7577798720019628</v>
      </c>
      <c r="FN9" s="4">
        <f t="shared" ca="1" si="86"/>
        <v>-0.3146730689558343</v>
      </c>
      <c r="FO9" s="4">
        <f t="shared" si="87"/>
        <v>-2.7881049074697692</v>
      </c>
      <c r="FP9" s="4">
        <f t="shared" ca="1" si="88"/>
        <v>-1.7676299877689439</v>
      </c>
      <c r="FQ9" s="4">
        <f t="shared" ca="1" si="89"/>
        <v>-5.1010895130995459</v>
      </c>
      <c r="FR9" s="4">
        <f t="shared" ca="1" si="90"/>
        <v>-2.3462687256379322</v>
      </c>
      <c r="FS9" s="4">
        <f t="shared" si="91"/>
        <v>1.9586059152325102</v>
      </c>
      <c r="FT9" s="4">
        <f t="shared" ca="1" si="92"/>
        <v>2.7571203151946522</v>
      </c>
      <c r="FU9" s="4">
        <f t="shared" ca="1" si="93"/>
        <v>-3.6496173128688305</v>
      </c>
      <c r="FV9" s="4">
        <f t="shared" ca="1" si="94"/>
        <v>-3.1341041318828893</v>
      </c>
      <c r="FW9" s="4">
        <f t="shared" ca="1" si="95"/>
        <v>-4.2198292758007776</v>
      </c>
      <c r="FX9" s="4">
        <f t="shared" ca="1" si="96"/>
        <v>-0.21714247366911182</v>
      </c>
      <c r="FY9" s="4">
        <f t="shared" ca="1" si="97"/>
        <v>-3.6633857603874858</v>
      </c>
      <c r="FZ9" s="4">
        <f t="shared" ca="1" si="98"/>
        <v>0.63257453589253709</v>
      </c>
      <c r="GA9" s="4">
        <f t="shared" ca="1" si="99"/>
        <v>0.14534428500734989</v>
      </c>
    </row>
    <row r="10" spans="1:193" x14ac:dyDescent="0.35">
      <c r="A10" s="73">
        <v>7</v>
      </c>
      <c r="B10" s="41">
        <f t="shared" si="50"/>
        <v>44606</v>
      </c>
      <c r="C10" s="57">
        <f>'Chart Data'!C115</f>
        <v>364</v>
      </c>
      <c r="D10" s="57">
        <f>'Chart Data'!D115</f>
        <v>43</v>
      </c>
      <c r="E10" s="57">
        <f ca="1">'Chart Data'!E115</f>
        <v>105.57142857142857</v>
      </c>
      <c r="F10" s="57">
        <f ca="1">'Chart Data'!F115</f>
        <v>101.14285714285714</v>
      </c>
      <c r="G10" s="57">
        <f>'Chart Data'!G115</f>
        <v>23114</v>
      </c>
      <c r="H10" s="57">
        <f ca="1">'Chart Data'!H115</f>
        <v>86.428571428571431</v>
      </c>
      <c r="I10" s="57">
        <f ca="1">'Chart Data'!J115</f>
        <v>63.142857142857146</v>
      </c>
      <c r="J10" s="57">
        <f ca="1">'Chart Data'!K115</f>
        <v>74.285714285714292</v>
      </c>
      <c r="K10" s="57">
        <f>'Chart Data'!L115</f>
        <v>5829</v>
      </c>
      <c r="L10" s="57">
        <f>'Chart Data'!M115</f>
        <v>184.17142857142858</v>
      </c>
      <c r="M10" s="57">
        <f ca="1">'Chart Data'!O115</f>
        <v>78.674285714285716</v>
      </c>
      <c r="N10" s="57">
        <f ca="1">'Chart Data'!P115</f>
        <v>77.67619047619047</v>
      </c>
      <c r="O10" s="57">
        <f ca="1">'Chart Data'!Q115</f>
        <v>79.515714285714296</v>
      </c>
      <c r="P10" s="57">
        <f ca="1">'Chart Data'!R115</f>
        <v>78.812142857142874</v>
      </c>
      <c r="Q10" s="57">
        <f>'Chart Data'!S116</f>
        <v>98.656322929830239</v>
      </c>
      <c r="R10" s="57">
        <f ca="1">'Chart Data'!T116</f>
        <v>706774.57142857148</v>
      </c>
      <c r="U10" s="73" t="e">
        <f>NA()</f>
        <v>#N/A</v>
      </c>
      <c r="V10" s="73" t="e">
        <f>NA()</f>
        <v>#N/A</v>
      </c>
      <c r="W10" s="73" t="e">
        <f>NA()</f>
        <v>#N/A</v>
      </c>
      <c r="X10" s="73" t="e">
        <f>NA()</f>
        <v>#N/A</v>
      </c>
      <c r="Y10" s="73" t="e">
        <f>NA()</f>
        <v>#N/A</v>
      </c>
      <c r="Z10" s="73" t="e">
        <f>NA()</f>
        <v>#N/A</v>
      </c>
      <c r="AA10" s="73" t="e">
        <f>NA()</f>
        <v>#N/A</v>
      </c>
      <c r="AB10" s="73" t="e">
        <f>NA()</f>
        <v>#N/A</v>
      </c>
      <c r="AC10" s="73" t="e">
        <f>NA()</f>
        <v>#N/A</v>
      </c>
      <c r="AD10" s="73" t="e">
        <f>NA()</f>
        <v>#N/A</v>
      </c>
      <c r="AE10" s="73" t="e">
        <f>NA()</f>
        <v>#N/A</v>
      </c>
      <c r="AF10" s="73" t="e">
        <f>NA()</f>
        <v>#N/A</v>
      </c>
      <c r="AG10" s="73" t="e">
        <f>NA()</f>
        <v>#N/A</v>
      </c>
      <c r="AH10" s="73" t="e">
        <f>NA()</f>
        <v>#N/A</v>
      </c>
      <c r="AI10" s="73" t="e">
        <f>NA()</f>
        <v>#N/A</v>
      </c>
      <c r="AJ10" s="73" t="e">
        <f>NA()</f>
        <v>#N/A</v>
      </c>
      <c r="AM10" s="73" t="e">
        <f>NA()</f>
        <v>#N/A</v>
      </c>
      <c r="BE10" s="73" t="e">
        <f>NA()</f>
        <v>#N/A</v>
      </c>
      <c r="BW10" s="73">
        <v>7</v>
      </c>
      <c r="BX10" s="74">
        <f t="shared" si="1"/>
        <v>0.99373581726865157</v>
      </c>
      <c r="BY10" s="74">
        <f t="shared" si="2"/>
        <v>0.81025775292247815</v>
      </c>
      <c r="BZ10" s="74">
        <f t="shared" ca="1" si="3"/>
        <v>0.98844900037285977</v>
      </c>
      <c r="CA10" s="74">
        <f t="shared" ca="1" si="4"/>
        <v>0.98623114402626255</v>
      </c>
      <c r="CB10" s="74">
        <f t="shared" si="5"/>
        <v>0.88754466813353183</v>
      </c>
      <c r="CC10" s="74">
        <f t="shared" ca="1" si="51"/>
        <v>0.97470332535784288</v>
      </c>
      <c r="CD10" s="74">
        <f t="shared" ca="1" si="52"/>
        <v>1.0657166477176909</v>
      </c>
      <c r="CE10" s="74">
        <f t="shared" ca="1" si="53"/>
        <v>0.98314979787843482</v>
      </c>
      <c r="CF10" s="74">
        <f t="shared" si="54"/>
        <v>1.4185936638760552</v>
      </c>
      <c r="CG10" s="74">
        <f t="shared" ca="1" si="6"/>
        <v>0.98405777175994846</v>
      </c>
      <c r="CH10" s="74">
        <f t="shared" ca="1" si="7"/>
        <v>0.96121501098448892</v>
      </c>
      <c r="CI10" s="74">
        <f t="shared" ca="1" si="8"/>
        <v>0.99054414377714017</v>
      </c>
      <c r="CJ10" s="74">
        <f t="shared" ca="1" si="9"/>
        <v>0.96835956725890637</v>
      </c>
      <c r="CK10" s="74">
        <f t="shared" ca="1" si="10"/>
        <v>0.98806465607908578</v>
      </c>
      <c r="CL10" s="74">
        <f t="shared" ca="1" si="11"/>
        <v>0.99008173303236513</v>
      </c>
      <c r="CM10" s="74">
        <f t="shared" ca="1" si="12"/>
        <v>1.1407237330197757</v>
      </c>
      <c r="CP10" s="73">
        <v>7</v>
      </c>
      <c r="CQ10" s="74">
        <f t="shared" si="13"/>
        <v>0.99302440537473147</v>
      </c>
      <c r="CR10" s="74">
        <f t="shared" si="14"/>
        <v>0.80671929651283203</v>
      </c>
      <c r="CS10" s="74">
        <f t="shared" ca="1" si="15"/>
        <v>0.98894984181259393</v>
      </c>
      <c r="CT10" s="74">
        <f t="shared" ca="1" si="16"/>
        <v>0.98667935364696424</v>
      </c>
      <c r="CU10" s="74">
        <f t="shared" si="17"/>
        <v>0.88718385939514122</v>
      </c>
      <c r="CV10" s="74">
        <f t="shared" ca="1" si="18"/>
        <v>0.97472331642223431</v>
      </c>
      <c r="CW10" s="74">
        <f t="shared" ca="1" si="19"/>
        <v>1.0625071688726151</v>
      </c>
      <c r="CX10" s="74">
        <f t="shared" ca="1" si="20"/>
        <v>0.98240260420158643</v>
      </c>
      <c r="CY10" s="74">
        <f t="shared" si="21"/>
        <v>1.428475429536094</v>
      </c>
      <c r="CZ10" s="74">
        <f t="shared" ca="1" si="22"/>
        <v>0.98181222912066302</v>
      </c>
      <c r="DA10" s="74">
        <f t="shared" ca="1" si="23"/>
        <v>0.96433205075366746</v>
      </c>
      <c r="DB10" s="74">
        <f t="shared" ca="1" si="24"/>
        <v>0.99528051439938714</v>
      </c>
      <c r="DC10" s="74">
        <f t="shared" ca="1" si="25"/>
        <v>0.97076883909082579</v>
      </c>
      <c r="DD10" s="74">
        <f t="shared" ca="1" si="26"/>
        <v>0.9889982033404251</v>
      </c>
      <c r="DE10" s="74">
        <f t="shared" ca="1" si="27"/>
        <v>0.99257254836972975</v>
      </c>
      <c r="DF10" s="74">
        <f t="shared" ca="1" si="28"/>
        <v>1.1417553314731796</v>
      </c>
      <c r="DI10" s="57">
        <f t="shared" si="29"/>
        <v>366.55695270917289</v>
      </c>
      <c r="DJ10" s="57">
        <f t="shared" si="30"/>
        <v>53.302307488954462</v>
      </c>
      <c r="DK10" s="57">
        <f t="shared" ca="1" si="31"/>
        <v>106.75104449982243</v>
      </c>
      <c r="DL10" s="57">
        <f t="shared" ca="1" si="32"/>
        <v>102.5083344138224</v>
      </c>
      <c r="DM10" s="57">
        <f t="shared" si="33"/>
        <v>26053.224205136601</v>
      </c>
      <c r="DN10" s="57">
        <f t="shared" ca="1" si="34"/>
        <v>88.669851200247663</v>
      </c>
      <c r="DO10" s="57">
        <f t="shared" ca="1" si="35"/>
        <v>59.428170456351431</v>
      </c>
      <c r="DP10" s="57">
        <f t="shared" ca="1" si="36"/>
        <v>75.616365396432784</v>
      </c>
      <c r="DQ10" s="57">
        <f t="shared" si="37"/>
        <v>4080.5742118315629</v>
      </c>
      <c r="DR10" s="57">
        <f t="shared" ca="1" si="38"/>
        <v>187.58314788600401</v>
      </c>
      <c r="DS10" s="57">
        <f t="shared" ca="1" si="39"/>
        <v>81.58422781115523</v>
      </c>
      <c r="DT10" s="57">
        <f t="shared" ca="1" si="40"/>
        <v>78.044520466739982</v>
      </c>
      <c r="DU10" s="57">
        <f t="shared" ca="1" si="41"/>
        <v>81.910039840364874</v>
      </c>
      <c r="DV10" s="57">
        <f t="shared" ca="1" si="42"/>
        <v>79.688863529729574</v>
      </c>
      <c r="DW10" s="57">
        <f t="shared" ca="1" si="43"/>
        <v>99.394571300475974</v>
      </c>
      <c r="DX10" s="57">
        <f t="shared" ca="1" si="44"/>
        <v>619024.5422516549</v>
      </c>
      <c r="DY10" s="57">
        <f ca="1">'Chart Data'!U115</f>
        <v>-261.51714285714286</v>
      </c>
      <c r="EB10" s="53">
        <v>44743</v>
      </c>
      <c r="EC10" s="4">
        <f t="shared" ca="1" si="55"/>
        <v>86.488924652548803</v>
      </c>
      <c r="ED10" s="4">
        <f t="shared" ca="1" si="56"/>
        <v>83.620333685499233</v>
      </c>
      <c r="EE10" s="4">
        <f t="shared" ca="1" si="57"/>
        <v>87.4258992942097</v>
      </c>
      <c r="EF10" s="4">
        <f t="shared" ca="1" si="58"/>
        <v>91.221001683981314</v>
      </c>
      <c r="EG10" s="4">
        <f>'HAVERQ (new)'!I19</f>
        <v>93.837934362485498</v>
      </c>
      <c r="EH10" s="4">
        <f t="shared" ca="1" si="59"/>
        <v>92.168402086145363</v>
      </c>
      <c r="EI10" s="4">
        <f t="shared" ca="1" si="60"/>
        <v>89.111439050313265</v>
      </c>
      <c r="EJ10" s="4">
        <f t="shared" ca="1" si="61"/>
        <v>93.166905141467822</v>
      </c>
      <c r="EK10" s="4">
        <f t="shared" ca="1" si="62"/>
        <v>97.211220924370238</v>
      </c>
      <c r="EN10" s="74">
        <f t="shared" si="63"/>
        <v>-1.7377718242221205</v>
      </c>
      <c r="EO10" s="74">
        <f t="shared" si="64"/>
        <v>-2.2924514204801429</v>
      </c>
      <c r="EP10" s="74">
        <f t="shared" ca="1" si="65"/>
        <v>-2.8835526238478955</v>
      </c>
      <c r="EQ10" s="74">
        <f t="shared" ca="1" si="66"/>
        <v>-0.39406388245915752</v>
      </c>
      <c r="ER10" s="74">
        <f t="shared" si="67"/>
        <v>-11.441571551524156</v>
      </c>
      <c r="ES10" s="74">
        <f t="shared" ca="1" si="68"/>
        <v>-4.2983523839493323</v>
      </c>
      <c r="ET10" s="74">
        <f t="shared" ca="1" si="69"/>
        <v>-7.9086572466232488</v>
      </c>
      <c r="EU10" s="74">
        <f t="shared" ca="1" si="70"/>
        <v>-7.6205302373100157</v>
      </c>
      <c r="EV10" s="74">
        <f t="shared" si="71"/>
        <v>0.71118074906951945</v>
      </c>
      <c r="EW10" s="74">
        <f t="shared" ca="1" si="72"/>
        <v>3.5792972463627613</v>
      </c>
      <c r="EX10" s="74">
        <f t="shared" ca="1" si="73"/>
        <v>-7.7605872981165307</v>
      </c>
      <c r="EY10" s="74">
        <f t="shared" ca="1" si="74"/>
        <v>-5.6359046497039165</v>
      </c>
      <c r="EZ10" s="74">
        <f t="shared" ca="1" si="75"/>
        <v>-8.4687574837632198</v>
      </c>
      <c r="FA10" s="74">
        <f t="shared" ca="1" si="76"/>
        <v>-9.7476763924448466</v>
      </c>
      <c r="FB10" s="74">
        <f t="shared" ca="1" si="77"/>
        <v>-0.60302022722346016</v>
      </c>
      <c r="FC10" s="74">
        <f t="shared" ca="1" si="78"/>
        <v>-0.48283375437024301</v>
      </c>
      <c r="FD10" s="74">
        <f t="shared" ca="1" si="79"/>
        <v>-0.78986894472232172</v>
      </c>
      <c r="FG10" s="225">
        <f t="shared" si="80"/>
        <v>2</v>
      </c>
      <c r="FH10" s="73">
        <f t="shared" si="81"/>
        <v>2022</v>
      </c>
      <c r="FI10" s="73">
        <v>7</v>
      </c>
      <c r="FJ10" s="73">
        <f t="shared" si="82"/>
        <v>2022</v>
      </c>
      <c r="FK10" s="4">
        <f t="shared" si="83"/>
        <v>0.5013067145601724</v>
      </c>
      <c r="FL10" s="4">
        <f t="shared" si="84"/>
        <v>-0.93291408799670117</v>
      </c>
      <c r="FM10" s="4">
        <f t="shared" ca="1" si="85"/>
        <v>-1.5902118412725721</v>
      </c>
      <c r="FN10" s="4">
        <f t="shared" ca="1" si="86"/>
        <v>-0.54177793490425441</v>
      </c>
      <c r="FO10" s="4">
        <f t="shared" si="87"/>
        <v>-3.3276305275448408</v>
      </c>
      <c r="FP10" s="4">
        <f t="shared" ca="1" si="88"/>
        <v>-1.7765835339037599</v>
      </c>
      <c r="FQ10" s="4">
        <f t="shared" ca="1" si="89"/>
        <v>-3.7659433172281687</v>
      </c>
      <c r="FR10" s="4">
        <f t="shared" ca="1" si="90"/>
        <v>-3.711565119414983</v>
      </c>
      <c r="FS10" s="4">
        <f t="shared" si="91"/>
        <v>1.5262705277713076</v>
      </c>
      <c r="FT10" s="4">
        <f t="shared" ca="1" si="92"/>
        <v>3.0953185524481612</v>
      </c>
      <c r="FU10" s="4">
        <f t="shared" ca="1" si="93"/>
        <v>-3.6631362962428691</v>
      </c>
      <c r="FV10" s="4">
        <f t="shared" ca="1" si="94"/>
        <v>-3.8478091956382801</v>
      </c>
      <c r="FW10" s="4">
        <f t="shared" ca="1" si="95"/>
        <v>-3.4617445684621853</v>
      </c>
      <c r="FX10" s="4">
        <f t="shared" ca="1" si="96"/>
        <v>-0.86311270625067826</v>
      </c>
      <c r="FY10" s="4">
        <f t="shared" ca="1" si="97"/>
        <v>-4.1733212840514522</v>
      </c>
      <c r="FZ10" s="4">
        <f t="shared" ca="1" si="98"/>
        <v>0.97483971861946028</v>
      </c>
      <c r="GA10" s="4">
        <f t="shared" ca="1" si="99"/>
        <v>-0.76309695152245549</v>
      </c>
    </row>
    <row r="11" spans="1:193" x14ac:dyDescent="0.35">
      <c r="A11" s="73">
        <v>8</v>
      </c>
      <c r="B11" s="41">
        <f t="shared" si="50"/>
        <v>44613</v>
      </c>
      <c r="C11" s="57">
        <f>'Chart Data'!C116</f>
        <v>419</v>
      </c>
      <c r="D11" s="57">
        <f>'Chart Data'!D116</f>
        <v>46</v>
      </c>
      <c r="E11" s="57">
        <f ca="1">'Chart Data'!E116</f>
        <v>111.71428571428571</v>
      </c>
      <c r="F11" s="57">
        <f ca="1">'Chart Data'!F116</f>
        <v>105.28571428571429</v>
      </c>
      <c r="G11" s="57">
        <f>'Chart Data'!G116</f>
        <v>23772</v>
      </c>
      <c r="H11" s="57">
        <f ca="1">'Chart Data'!H116</f>
        <v>92.714285714285708</v>
      </c>
      <c r="I11" s="57">
        <f ca="1">'Chart Data'!J116</f>
        <v>71.714285714285708</v>
      </c>
      <c r="J11" s="57">
        <f ca="1">'Chart Data'!K116</f>
        <v>81.285714285714292</v>
      </c>
      <c r="K11" s="57">
        <f>'Chart Data'!L116</f>
        <v>4283</v>
      </c>
      <c r="L11" s="57">
        <f>'Chart Data'!M116</f>
        <v>181.54285714285717</v>
      </c>
      <c r="M11" s="57">
        <f ca="1">'Chart Data'!O116</f>
        <v>77.598571428571432</v>
      </c>
      <c r="N11" s="57">
        <f ca="1">'Chart Data'!P116</f>
        <v>76.654285714285706</v>
      </c>
      <c r="O11" s="57">
        <f ca="1">'Chart Data'!Q116</f>
        <v>75.702857142857141</v>
      </c>
      <c r="P11" s="57">
        <f ca="1">'Chart Data'!R116</f>
        <v>80.004999999999995</v>
      </c>
      <c r="Q11" s="57">
        <f>'Chart Data'!S117</f>
        <v>105.88587045046773</v>
      </c>
      <c r="R11" s="57">
        <f ca="1">'Chart Data'!T117</f>
        <v>759506.85714285716</v>
      </c>
      <c r="U11" s="73" t="e">
        <f>NA()</f>
        <v>#N/A</v>
      </c>
      <c r="V11" s="73" t="e">
        <f>NA()</f>
        <v>#N/A</v>
      </c>
      <c r="W11" s="73" t="e">
        <f>NA()</f>
        <v>#N/A</v>
      </c>
      <c r="X11" s="73" t="e">
        <f>NA()</f>
        <v>#N/A</v>
      </c>
      <c r="Y11" s="73" t="e">
        <f>NA()</f>
        <v>#N/A</v>
      </c>
      <c r="Z11" s="73" t="e">
        <f>NA()</f>
        <v>#N/A</v>
      </c>
      <c r="AA11" s="73" t="e">
        <f>NA()</f>
        <v>#N/A</v>
      </c>
      <c r="AB11" s="73" t="e">
        <f>NA()</f>
        <v>#N/A</v>
      </c>
      <c r="AC11" s="73" t="e">
        <f>NA()</f>
        <v>#N/A</v>
      </c>
      <c r="AD11" s="73" t="e">
        <f>NA()</f>
        <v>#N/A</v>
      </c>
      <c r="AE11" s="73" t="e">
        <f>NA()</f>
        <v>#N/A</v>
      </c>
      <c r="AF11" s="73" t="e">
        <f>NA()</f>
        <v>#N/A</v>
      </c>
      <c r="AG11" s="73" t="e">
        <f>NA()</f>
        <v>#N/A</v>
      </c>
      <c r="AH11" s="73" t="e">
        <f>NA()</f>
        <v>#N/A</v>
      </c>
      <c r="AI11" s="73" t="e">
        <f>NA()</f>
        <v>#N/A</v>
      </c>
      <c r="AJ11" s="73" t="e">
        <f>NA()</f>
        <v>#N/A</v>
      </c>
      <c r="AM11" s="73" t="e">
        <f>NA()</f>
        <v>#N/A</v>
      </c>
      <c r="BE11" s="73" t="e">
        <f>NA()</f>
        <v>#N/A</v>
      </c>
      <c r="BW11" s="73">
        <v>8</v>
      </c>
      <c r="BX11" s="74">
        <f t="shared" si="1"/>
        <v>1.0045441898719594</v>
      </c>
      <c r="BY11" s="74">
        <f t="shared" si="2"/>
        <v>0.80397825271256063</v>
      </c>
      <c r="BZ11" s="74">
        <f t="shared" ca="1" si="3"/>
        <v>0.98816789281286921</v>
      </c>
      <c r="CA11" s="74">
        <f t="shared" ca="1" si="4"/>
        <v>0.99166488563237387</v>
      </c>
      <c r="CB11" s="74">
        <f t="shared" si="5"/>
        <v>0.88630262353236999</v>
      </c>
      <c r="CC11" s="74">
        <f t="shared" ca="1" si="51"/>
        <v>0.98099774447246901</v>
      </c>
      <c r="CD11" s="74">
        <f t="shared" ca="1" si="52"/>
        <v>1.0593548624381091</v>
      </c>
      <c r="CE11" s="74">
        <f t="shared" ca="1" si="53"/>
        <v>1.0711952653562558</v>
      </c>
      <c r="CF11" s="74">
        <f t="shared" si="54"/>
        <v>1.1342339288945786</v>
      </c>
      <c r="CG11" s="74">
        <f t="shared" ca="1" si="6"/>
        <v>0.98471275781343603</v>
      </c>
      <c r="CH11" s="74">
        <f t="shared" ca="1" si="7"/>
        <v>0.93355031189661364</v>
      </c>
      <c r="CI11" s="74">
        <f t="shared" ca="1" si="8"/>
        <v>0.93674439757197148</v>
      </c>
      <c r="CJ11" s="74">
        <f t="shared" ca="1" si="9"/>
        <v>0.94167444265444489</v>
      </c>
      <c r="CK11" s="74">
        <f t="shared" ca="1" si="10"/>
        <v>0.98788999984617565</v>
      </c>
      <c r="CL11" s="74">
        <f t="shared" ca="1" si="11"/>
        <v>0.96828697354382565</v>
      </c>
      <c r="CM11" s="74">
        <f t="shared" ca="1" si="12"/>
        <v>1.1649698246443358</v>
      </c>
      <c r="CP11" s="73">
        <v>8</v>
      </c>
      <c r="CQ11" s="74">
        <f t="shared" si="13"/>
        <v>1.0038250403030049</v>
      </c>
      <c r="CR11" s="74">
        <f t="shared" si="14"/>
        <v>0.80046721935155185</v>
      </c>
      <c r="CS11" s="74">
        <f t="shared" ca="1" si="15"/>
        <v>0.98866859181701494</v>
      </c>
      <c r="CT11" s="74">
        <f t="shared" ca="1" si="16"/>
        <v>0.99211556470993567</v>
      </c>
      <c r="CU11" s="74">
        <f t="shared" si="17"/>
        <v>0.88594231971566018</v>
      </c>
      <c r="CV11" s="74">
        <f t="shared" ca="1" si="18"/>
        <v>0.9810178646347455</v>
      </c>
      <c r="CW11" s="74">
        <f t="shared" ca="1" si="19"/>
        <v>1.0561645425461335</v>
      </c>
      <c r="CX11" s="74">
        <f t="shared" ca="1" si="20"/>
        <v>1.0703811571393071</v>
      </c>
      <c r="CY11" s="74">
        <f t="shared" si="21"/>
        <v>1.142134876272545</v>
      </c>
      <c r="CZ11" s="74">
        <f t="shared" ca="1" si="22"/>
        <v>0.98246572054735792</v>
      </c>
      <c r="DA11" s="74">
        <f t="shared" ca="1" si="23"/>
        <v>0.93657764024194445</v>
      </c>
      <c r="DB11" s="74">
        <f t="shared" ca="1" si="24"/>
        <v>0.94122352015634825</v>
      </c>
      <c r="DC11" s="74">
        <f t="shared" ca="1" si="25"/>
        <v>0.94401732208294864</v>
      </c>
      <c r="DD11" s="74">
        <f t="shared" ca="1" si="26"/>
        <v>0.98882338208810361</v>
      </c>
      <c r="DE11" s="74">
        <f t="shared" ca="1" si="27"/>
        <v>0.97072295833599676</v>
      </c>
      <c r="DF11" s="74">
        <f t="shared" ca="1" si="28"/>
        <v>1.166023349730716</v>
      </c>
      <c r="DI11" s="57">
        <f t="shared" si="29"/>
        <v>417.40341511457484</v>
      </c>
      <c r="DJ11" s="57">
        <f t="shared" si="30"/>
        <v>57.466438210004412</v>
      </c>
      <c r="DK11" s="57">
        <f t="shared" ca="1" si="31"/>
        <v>112.9946744934748</v>
      </c>
      <c r="DL11" s="57">
        <f t="shared" ca="1" si="32"/>
        <v>106.12242971563158</v>
      </c>
      <c r="DM11" s="57">
        <f t="shared" si="33"/>
        <v>26832.446617551279</v>
      </c>
      <c r="DN11" s="57">
        <f t="shared" ca="1" si="34"/>
        <v>94.50825418842426</v>
      </c>
      <c r="DO11" s="57">
        <f t="shared" ca="1" si="35"/>
        <v>67.90067534496238</v>
      </c>
      <c r="DP11" s="57">
        <f t="shared" ca="1" si="36"/>
        <v>75.94090548357363</v>
      </c>
      <c r="DQ11" s="57">
        <f t="shared" si="37"/>
        <v>3749.9949340291032</v>
      </c>
      <c r="DR11" s="57">
        <f t="shared" ca="1" si="38"/>
        <v>184.78289200941768</v>
      </c>
      <c r="DS11" s="57">
        <f t="shared" ca="1" si="39"/>
        <v>82.853324801268514</v>
      </c>
      <c r="DT11" s="57">
        <f t="shared" ca="1" si="40"/>
        <v>81.441107316944795</v>
      </c>
      <c r="DU11" s="57">
        <f t="shared" ca="1" si="41"/>
        <v>80.192233099940196</v>
      </c>
      <c r="DV11" s="57">
        <f t="shared" ca="1" si="42"/>
        <v>80.9092922449437</v>
      </c>
      <c r="DW11" s="57">
        <f t="shared" ca="1" si="43"/>
        <v>109.07939236543473</v>
      </c>
      <c r="DX11" s="57">
        <f t="shared" ca="1" si="44"/>
        <v>651365.04969498201</v>
      </c>
      <c r="DY11" s="57">
        <f ca="1">'Chart Data'!U116</f>
        <v>-200.62428571428572</v>
      </c>
      <c r="EB11" s="53">
        <v>44774</v>
      </c>
      <c r="EC11" s="4">
        <f t="shared" ca="1" si="55"/>
        <v>88.34859278036312</v>
      </c>
      <c r="ED11" s="4">
        <f t="shared" ca="1" si="56"/>
        <v>86.031536818224509</v>
      </c>
      <c r="EE11" s="4">
        <f t="shared" ca="1" si="57"/>
        <v>89.091539606027794</v>
      </c>
      <c r="EF11" s="4">
        <f t="shared" ca="1" si="58"/>
        <v>92.927583730798403</v>
      </c>
      <c r="EG11" s="4">
        <f>'HAVERQ (new)'!I20</f>
        <v>94.384199040559906</v>
      </c>
      <c r="EH11" s="4">
        <f t="shared" ca="1" si="59"/>
        <v>93.605278932755382</v>
      </c>
      <c r="EI11" s="4">
        <f t="shared" ca="1" si="60"/>
        <v>91.150359586411284</v>
      </c>
      <c r="EJ11" s="4">
        <f t="shared" ca="1" si="61"/>
        <v>94.392430631044832</v>
      </c>
      <c r="EK11" s="4">
        <f t="shared" ca="1" si="62"/>
        <v>98.456716988046324</v>
      </c>
      <c r="EN11" s="74">
        <f t="shared" si="63"/>
        <v>1.0501316817734048</v>
      </c>
      <c r="EO11" s="74">
        <f t="shared" si="64"/>
        <v>-0.74394210102914349</v>
      </c>
      <c r="EP11" s="74">
        <f t="shared" ca="1" si="65"/>
        <v>-1.1406294672279484</v>
      </c>
      <c r="EQ11" s="74">
        <f t="shared" ca="1" si="66"/>
        <v>0.53016856395046363</v>
      </c>
      <c r="ER11" s="74">
        <f t="shared" si="67"/>
        <v>-10.679417394548917</v>
      </c>
      <c r="ES11" s="74">
        <f t="shared" ca="1" si="68"/>
        <v>-0.90360919069516932</v>
      </c>
      <c r="ET11" s="74">
        <f t="shared" ca="1" si="69"/>
        <v>-5.3362768936998961</v>
      </c>
      <c r="EU11" s="74">
        <f t="shared" ca="1" si="70"/>
        <v>-7.4321456669113459</v>
      </c>
      <c r="EV11" s="74">
        <f t="shared" si="71"/>
        <v>0.95977414481979584</v>
      </c>
      <c r="EW11" s="74">
        <f t="shared" ca="1" si="72"/>
        <v>3.41514854304025</v>
      </c>
      <c r="EX11" s="74">
        <f t="shared" ca="1" si="73"/>
        <v>-7.2526701592302754</v>
      </c>
      <c r="EY11" s="74">
        <f t="shared" ca="1" si="74"/>
        <v>-4.8660372291627505</v>
      </c>
      <c r="EZ11" s="74">
        <f t="shared" ca="1" si="75"/>
        <v>-9.2302730376967279</v>
      </c>
      <c r="FA11" s="74">
        <f t="shared" ca="1" si="76"/>
        <v>-9.1725267906357644</v>
      </c>
      <c r="FB11" s="74">
        <f t="shared" ca="1" si="77"/>
        <v>1.8574911631298325</v>
      </c>
      <c r="FC11" s="74">
        <f t="shared" ca="1" si="78"/>
        <v>1.1297837139508249</v>
      </c>
      <c r="FD11" s="74">
        <f t="shared" ca="1" si="79"/>
        <v>-1.7904655769645415E-2</v>
      </c>
      <c r="FG11" s="225">
        <f t="shared" si="80"/>
        <v>2</v>
      </c>
      <c r="FH11" s="73">
        <f t="shared" si="81"/>
        <v>2022</v>
      </c>
      <c r="FI11" s="73">
        <v>8</v>
      </c>
      <c r="FJ11" s="73">
        <f t="shared" si="82"/>
        <v>2022</v>
      </c>
      <c r="FK11" s="4">
        <f t="shared" si="83"/>
        <v>0.44698352660415619</v>
      </c>
      <c r="FL11" s="4">
        <f t="shared" si="84"/>
        <v>-0.24095926084594668</v>
      </c>
      <c r="FM11" s="4">
        <f t="shared" ca="1" si="85"/>
        <v>-1.4023031256961302</v>
      </c>
      <c r="FN11" s="4">
        <f t="shared" ca="1" si="86"/>
        <v>-0.53564946723920437</v>
      </c>
      <c r="FO11" s="4">
        <f t="shared" si="87"/>
        <v>-3.1654322998448134</v>
      </c>
      <c r="FP11" s="4">
        <f t="shared" ca="1" si="88"/>
        <v>-1.2529209046148</v>
      </c>
      <c r="FQ11" s="4">
        <f t="shared" ca="1" si="89"/>
        <v>-3.1508294838649222</v>
      </c>
      <c r="FR11" s="4">
        <f t="shared" ca="1" si="90"/>
        <v>-3.1096984422028497</v>
      </c>
      <c r="FS11" s="4">
        <f t="shared" si="91"/>
        <v>0.98479396571512123</v>
      </c>
      <c r="FT11" s="4">
        <f t="shared" ca="1" si="92"/>
        <v>3.1202897562058554</v>
      </c>
      <c r="FU11" s="4">
        <f t="shared" ca="1" si="93"/>
        <v>-2.9216931816281204</v>
      </c>
      <c r="FV11" s="4">
        <f t="shared" ca="1" si="94"/>
        <v>-3.1766687164625176</v>
      </c>
      <c r="FW11" s="4">
        <f t="shared" ca="1" si="95"/>
        <v>-2.7702687037820684</v>
      </c>
      <c r="FX11" s="4">
        <f t="shared" ca="1" si="96"/>
        <v>-0.26763647241451849</v>
      </c>
      <c r="FY11" s="4">
        <f t="shared" ca="1" si="97"/>
        <v>-3.2798341357235814</v>
      </c>
      <c r="FZ11" s="4">
        <f t="shared" ca="1" si="98"/>
        <v>1.1212944196571568</v>
      </c>
      <c r="GA11" s="4">
        <f t="shared" ca="1" si="99"/>
        <v>7.6534874580445569E-2</v>
      </c>
    </row>
    <row r="12" spans="1:193" x14ac:dyDescent="0.35">
      <c r="A12" s="73">
        <v>9</v>
      </c>
      <c r="B12" s="41">
        <f t="shared" si="50"/>
        <v>44620</v>
      </c>
      <c r="C12" s="57">
        <f>'Chart Data'!C117</f>
        <v>455</v>
      </c>
      <c r="D12" s="57">
        <f>'Chart Data'!D117</f>
        <v>42</v>
      </c>
      <c r="E12" s="57">
        <f ca="1">'Chart Data'!E117</f>
        <v>112.14285714285714</v>
      </c>
      <c r="F12" s="57">
        <f ca="1">'Chart Data'!F117</f>
        <v>107.14285714285714</v>
      </c>
      <c r="G12" s="57">
        <f>'Chart Data'!G117</f>
        <v>25197</v>
      </c>
      <c r="H12" s="57">
        <f ca="1">'Chart Data'!H117</f>
        <v>92.571428571428569</v>
      </c>
      <c r="I12" s="57">
        <f ca="1">'Chart Data'!J117</f>
        <v>45.714285714285715</v>
      </c>
      <c r="J12" s="57">
        <f ca="1">'Chart Data'!K117</f>
        <v>81.428571428571431</v>
      </c>
      <c r="K12" s="57">
        <f>'Chart Data'!L117</f>
        <v>2775</v>
      </c>
      <c r="L12" s="57">
        <f>'Chart Data'!M117</f>
        <v>176.82857142857145</v>
      </c>
      <c r="M12" s="57">
        <f ca="1">'Chart Data'!O117</f>
        <v>80.78</v>
      </c>
      <c r="N12" s="57">
        <f ca="1">'Chart Data'!P117</f>
        <v>85.385238095238094</v>
      </c>
      <c r="O12" s="57">
        <f ca="1">'Chart Data'!Q117</f>
        <v>77.290000000000006</v>
      </c>
      <c r="P12" s="57">
        <f ca="1">'Chart Data'!R117</f>
        <v>76.495714285714286</v>
      </c>
      <c r="Q12" s="57">
        <f>'Chart Data'!S118</f>
        <v>102.01879462848795</v>
      </c>
      <c r="R12" s="57">
        <f ca="1">'Chart Data'!T118</f>
        <v>694214.57142857148</v>
      </c>
      <c r="U12" s="73" t="e">
        <f>NA()</f>
        <v>#N/A</v>
      </c>
      <c r="V12" s="73" t="e">
        <f>NA()</f>
        <v>#N/A</v>
      </c>
      <c r="W12" s="73" t="e">
        <f>NA()</f>
        <v>#N/A</v>
      </c>
      <c r="X12" s="73" t="e">
        <f>NA()</f>
        <v>#N/A</v>
      </c>
      <c r="Y12" s="73" t="e">
        <f>NA()</f>
        <v>#N/A</v>
      </c>
      <c r="Z12" s="73" t="e">
        <f>NA()</f>
        <v>#N/A</v>
      </c>
      <c r="AA12" s="73" t="e">
        <f>NA()</f>
        <v>#N/A</v>
      </c>
      <c r="AB12" s="73" t="e">
        <f>NA()</f>
        <v>#N/A</v>
      </c>
      <c r="AC12" s="73" t="e">
        <f>NA()</f>
        <v>#N/A</v>
      </c>
      <c r="AD12" s="73" t="e">
        <f>NA()</f>
        <v>#N/A</v>
      </c>
      <c r="AE12" s="73" t="e">
        <f>NA()</f>
        <v>#N/A</v>
      </c>
      <c r="AF12" s="73" t="e">
        <f>NA()</f>
        <v>#N/A</v>
      </c>
      <c r="AG12" s="73" t="e">
        <f>NA()</f>
        <v>#N/A</v>
      </c>
      <c r="AH12" s="73" t="e">
        <f>NA()</f>
        <v>#N/A</v>
      </c>
      <c r="AI12" s="73" t="e">
        <f>NA()</f>
        <v>#N/A</v>
      </c>
      <c r="AJ12" s="73" t="e">
        <f>NA()</f>
        <v>#N/A</v>
      </c>
      <c r="AM12" s="73" t="e">
        <f>NA()</f>
        <v>#N/A</v>
      </c>
      <c r="BE12" s="73" t="e">
        <f>NA()</f>
        <v>#N/A</v>
      </c>
      <c r="BW12" s="73">
        <v>9</v>
      </c>
      <c r="BX12" s="74">
        <f t="shared" si="1"/>
        <v>0.99730731567059416</v>
      </c>
      <c r="BY12" s="74">
        <f t="shared" si="2"/>
        <v>0.8332598343600025</v>
      </c>
      <c r="BZ12" s="74">
        <f t="shared" ca="1" si="3"/>
        <v>1.0010149429037825</v>
      </c>
      <c r="CA12" s="74">
        <f t="shared" ca="1" si="4"/>
        <v>1.0030140924408744</v>
      </c>
      <c r="CB12" s="74">
        <f t="shared" si="5"/>
        <v>0.88295244400304806</v>
      </c>
      <c r="CC12" s="74">
        <f t="shared" ca="1" si="51"/>
        <v>0.99461523150435049</v>
      </c>
      <c r="CD12" s="74">
        <f t="shared" ca="1" si="52"/>
        <v>1.0065961148138658</v>
      </c>
      <c r="CE12" s="74">
        <f t="shared" ca="1" si="53"/>
        <v>1.0027233135692712</v>
      </c>
      <c r="CF12" s="74">
        <f t="shared" si="54"/>
        <v>1.3941865785658285</v>
      </c>
      <c r="CG12" s="74">
        <f t="shared" ca="1" si="6"/>
        <v>0.97213247704400585</v>
      </c>
      <c r="CH12" s="74">
        <f t="shared" ca="1" si="7"/>
        <v>0.96902791539822619</v>
      </c>
      <c r="CI12" s="74">
        <f t="shared" ca="1" si="8"/>
        <v>0.99054763140761504</v>
      </c>
      <c r="CJ12" s="74">
        <f t="shared" ca="1" si="9"/>
        <v>0.93666359897428109</v>
      </c>
      <c r="CK12" s="74">
        <f t="shared" ca="1" si="10"/>
        <v>0.97278077286587072</v>
      </c>
      <c r="CL12" s="74">
        <f t="shared" ca="1" si="11"/>
        <v>0.97651017832660836</v>
      </c>
      <c r="CM12" s="74">
        <f t="shared" ca="1" si="12"/>
        <v>1.1075957380524837</v>
      </c>
      <c r="CP12" s="73">
        <v>9</v>
      </c>
      <c r="CQ12" s="74">
        <f t="shared" si="13"/>
        <v>0.99659334695382629</v>
      </c>
      <c r="CR12" s="74">
        <f t="shared" si="14"/>
        <v>0.82962092613461724</v>
      </c>
      <c r="CS12" s="74">
        <f t="shared" ca="1" si="15"/>
        <v>1.0015221514345314</v>
      </c>
      <c r="CT12" s="74">
        <f t="shared" ca="1" si="16"/>
        <v>1.0034699293596883</v>
      </c>
      <c r="CU12" s="74">
        <f t="shared" si="17"/>
        <v>0.88259350211672072</v>
      </c>
      <c r="CV12" s="74">
        <f t="shared" ca="1" si="18"/>
        <v>0.99463563095987761</v>
      </c>
      <c r="CW12" s="74">
        <f t="shared" ca="1" si="19"/>
        <v>1.0035646815122004</v>
      </c>
      <c r="CX12" s="74">
        <f t="shared" ca="1" si="20"/>
        <v>1.0019612440238732</v>
      </c>
      <c r="CY12" s="74">
        <f t="shared" si="21"/>
        <v>1.4038983271846086</v>
      </c>
      <c r="CZ12" s="74">
        <f t="shared" ca="1" si="22"/>
        <v>0.96991414699176481</v>
      </c>
      <c r="DA12" s="74">
        <f t="shared" ca="1" si="23"/>
        <v>0.97217029094919349</v>
      </c>
      <c r="DB12" s="74">
        <f t="shared" ca="1" si="24"/>
        <v>0.99528401870626215</v>
      </c>
      <c r="DC12" s="74">
        <f t="shared" ca="1" si="25"/>
        <v>0.93899401145874783</v>
      </c>
      <c r="DD12" s="74">
        <f t="shared" ca="1" si="26"/>
        <v>0.97369987954659765</v>
      </c>
      <c r="DE12" s="74">
        <f t="shared" ca="1" si="27"/>
        <v>0.97896685078921308</v>
      </c>
      <c r="DF12" s="74">
        <f t="shared" ca="1" si="28"/>
        <v>1.1085973776408415</v>
      </c>
      <c r="DI12" s="57">
        <f t="shared" si="29"/>
        <v>456.55532559067029</v>
      </c>
      <c r="DJ12" s="57">
        <f t="shared" si="30"/>
        <v>50.625531103328186</v>
      </c>
      <c r="DK12" s="57">
        <f t="shared" ca="1" si="31"/>
        <v>111.97241816591794</v>
      </c>
      <c r="DL12" s="57">
        <f t="shared" ca="1" si="32"/>
        <v>106.77236458019698</v>
      </c>
      <c r="DM12" s="57">
        <f t="shared" si="33"/>
        <v>28548.816572487933</v>
      </c>
      <c r="DN12" s="57">
        <f t="shared" ca="1" si="34"/>
        <v>93.070694121516738</v>
      </c>
      <c r="DO12" s="57">
        <f t="shared" ca="1" si="35"/>
        <v>45.551907671164855</v>
      </c>
      <c r="DP12" s="57">
        <f t="shared" ca="1" si="36"/>
        <v>81.26918272961791</v>
      </c>
      <c r="DQ12" s="57">
        <f t="shared" si="37"/>
        <v>1976.6388678338353</v>
      </c>
      <c r="DR12" s="57">
        <f t="shared" ca="1" si="38"/>
        <v>182.31363257976361</v>
      </c>
      <c r="DS12" s="57">
        <f t="shared" ca="1" si="39"/>
        <v>83.092438384564502</v>
      </c>
      <c r="DT12" s="57">
        <f t="shared" ca="1" si="40"/>
        <v>85.789821287623639</v>
      </c>
      <c r="DU12" s="57">
        <f t="shared" ca="1" si="41"/>
        <v>82.311494063661058</v>
      </c>
      <c r="DV12" s="57">
        <f t="shared" ca="1" si="42"/>
        <v>78.561901765187073</v>
      </c>
      <c r="DW12" s="57">
        <f t="shared" ca="1" si="43"/>
        <v>104.21067326870519</v>
      </c>
      <c r="DX12" s="57">
        <f t="shared" ca="1" si="44"/>
        <v>626209.82642580278</v>
      </c>
      <c r="DY12" s="57">
        <f ca="1">'Chart Data'!U117</f>
        <v>-256.07142857142856</v>
      </c>
      <c r="EB12" s="53">
        <v>44805</v>
      </c>
      <c r="EC12" s="4">
        <f t="shared" ca="1" si="55"/>
        <v>88.768094320221493</v>
      </c>
      <c r="ED12" s="4">
        <f t="shared" ca="1" si="56"/>
        <v>87.733080467199386</v>
      </c>
      <c r="EE12" s="4">
        <f t="shared" ca="1" si="57"/>
        <v>88.517455121806208</v>
      </c>
      <c r="EF12" s="4">
        <f t="shared" ca="1" si="58"/>
        <v>91.150559704945081</v>
      </c>
      <c r="EG12" s="4">
        <f>'HAVERQ (new)'!I21</f>
        <v>95.278383217173229</v>
      </c>
      <c r="EH12" s="4">
        <f t="shared" ca="1" si="59"/>
        <v>93.167087142828109</v>
      </c>
      <c r="EI12" s="4">
        <f t="shared" ca="1" si="60"/>
        <v>92.080782130008004</v>
      </c>
      <c r="EJ12" s="4">
        <f t="shared" ca="1" si="61"/>
        <v>92.904027265075996</v>
      </c>
      <c r="EK12" s="4">
        <f t="shared" ca="1" si="62"/>
        <v>95.667618012766482</v>
      </c>
      <c r="EN12" s="74">
        <f t="shared" si="63"/>
        <v>3.1968247518331445</v>
      </c>
      <c r="EO12" s="74">
        <f t="shared" si="64"/>
        <v>-3.2878604162341283</v>
      </c>
      <c r="EP12" s="74">
        <f t="shared" ca="1" si="65"/>
        <v>-1.4259945876965714</v>
      </c>
      <c r="EQ12" s="74">
        <f t="shared" ca="1" si="66"/>
        <v>0.69637638076798924</v>
      </c>
      <c r="ER12" s="74">
        <f t="shared" si="67"/>
        <v>-9.0006431765324297</v>
      </c>
      <c r="ES12" s="74">
        <f t="shared" ca="1" si="68"/>
        <v>-1.7394794212892448</v>
      </c>
      <c r="ET12" s="74">
        <f t="shared" ca="1" si="69"/>
        <v>-12.121700051543668</v>
      </c>
      <c r="EU12" s="74">
        <f t="shared" ca="1" si="70"/>
        <v>-4.3392605050070197</v>
      </c>
      <c r="EV12" s="74">
        <f t="shared" si="71"/>
        <v>2.2933259914460198</v>
      </c>
      <c r="EW12" s="74">
        <f t="shared" ca="1" si="72"/>
        <v>3.2704025800253578</v>
      </c>
      <c r="EX12" s="74">
        <f t="shared" ca="1" si="73"/>
        <v>-7.1569722826749951</v>
      </c>
      <c r="EY12" s="74">
        <f t="shared" ca="1" si="74"/>
        <v>-3.8803615038162977</v>
      </c>
      <c r="EZ12" s="74">
        <f t="shared" ca="1" si="75"/>
        <v>-8.2907900628432376</v>
      </c>
      <c r="FA12" s="74">
        <f t="shared" ca="1" si="76"/>
        <v>-10.278777965236797</v>
      </c>
      <c r="FB12" s="74">
        <f t="shared" ca="1" si="77"/>
        <v>0.62055155282794272</v>
      </c>
      <c r="FC12" s="74">
        <f t="shared" ca="1" si="78"/>
        <v>-0.12454887605202788</v>
      </c>
      <c r="FD12" s="74">
        <f t="shared" ca="1" si="79"/>
        <v>-0.7208313407460728</v>
      </c>
      <c r="FG12" s="225">
        <f t="shared" si="80"/>
        <v>2</v>
      </c>
      <c r="FH12" s="73">
        <f t="shared" si="81"/>
        <v>2022</v>
      </c>
      <c r="FI12" s="73">
        <v>9</v>
      </c>
      <c r="FJ12" s="73">
        <f t="shared" si="82"/>
        <v>2022</v>
      </c>
      <c r="FK12" s="4">
        <f t="shared" si="83"/>
        <v>0.52864453810650647</v>
      </c>
      <c r="FL12" s="4">
        <f t="shared" si="84"/>
        <v>-0.40351467907474087</v>
      </c>
      <c r="FM12" s="4">
        <f t="shared" ca="1" si="85"/>
        <v>-1.8177444914501768</v>
      </c>
      <c r="FN12" s="4">
        <f t="shared" ca="1" si="86"/>
        <v>-0.94092998673335737</v>
      </c>
      <c r="FO12" s="4">
        <f t="shared" si="87"/>
        <v>-3.2447572775490383</v>
      </c>
      <c r="FP12" s="4">
        <f t="shared" ca="1" si="88"/>
        <v>-1.9334126780565806</v>
      </c>
      <c r="FQ12" s="4">
        <f t="shared" ca="1" si="89"/>
        <v>-1.6297172964677973</v>
      </c>
      <c r="FR12" s="4">
        <f t="shared" ca="1" si="90"/>
        <v>-2.436491150709668</v>
      </c>
      <c r="FS12" s="4">
        <f t="shared" si="91"/>
        <v>0.8580836575425087</v>
      </c>
      <c r="FT12" s="4">
        <f t="shared" ca="1" si="92"/>
        <v>2.46016200375206</v>
      </c>
      <c r="FU12" s="4">
        <f t="shared" ca="1" si="93"/>
        <v>-3.1478046165007769</v>
      </c>
      <c r="FV12" s="4">
        <f t="shared" ca="1" si="94"/>
        <v>-2.8704065445485187</v>
      </c>
      <c r="FW12" s="4">
        <f t="shared" ca="1" si="95"/>
        <v>-3.610067641649386</v>
      </c>
      <c r="FX12" s="4">
        <f t="shared" ca="1" si="96"/>
        <v>-1.6011149168938623</v>
      </c>
      <c r="FY12" s="4">
        <f t="shared" ca="1" si="97"/>
        <v>-3.4120790654761946</v>
      </c>
      <c r="FZ12" s="4">
        <f t="shared" ca="1" si="98"/>
        <v>-0.14463542996704171</v>
      </c>
      <c r="GA12" s="4">
        <f t="shared" ca="1" si="99"/>
        <v>-2.2107088354753728</v>
      </c>
    </row>
    <row r="13" spans="1:193" x14ac:dyDescent="0.35">
      <c r="A13" s="73">
        <v>10</v>
      </c>
      <c r="B13" s="41">
        <f t="shared" si="50"/>
        <v>44627</v>
      </c>
      <c r="C13" s="57">
        <f>'Chart Data'!C118</f>
        <v>454</v>
      </c>
      <c r="D13" s="57">
        <f>'Chart Data'!D118</f>
        <v>49</v>
      </c>
      <c r="E13" s="57">
        <f ca="1">'Chart Data'!E118</f>
        <v>111.57142857142857</v>
      </c>
      <c r="F13" s="57">
        <f ca="1">'Chart Data'!F118</f>
        <v>107</v>
      </c>
      <c r="G13" s="57">
        <f>'Chart Data'!G118</f>
        <v>25852</v>
      </c>
      <c r="H13" s="57">
        <f ca="1">'Chart Data'!H118</f>
        <v>91.857142857142861</v>
      </c>
      <c r="I13" s="57">
        <f ca="1">'Chart Data'!J118</f>
        <v>67.571428571428569</v>
      </c>
      <c r="J13" s="57">
        <f ca="1">'Chart Data'!K118</f>
        <v>79.285714285714292</v>
      </c>
      <c r="K13" s="57">
        <f>'Chart Data'!L118</f>
        <v>7716</v>
      </c>
      <c r="L13" s="57">
        <f>'Chart Data'!M118</f>
        <v>186.27142857142854</v>
      </c>
      <c r="M13" s="57">
        <f ca="1">'Chart Data'!O118</f>
        <v>78.392857142857139</v>
      </c>
      <c r="N13" s="57">
        <f ca="1">'Chart Data'!P118</f>
        <v>81.304285714285712</v>
      </c>
      <c r="O13" s="57">
        <f ca="1">'Chart Data'!Q118</f>
        <v>77.812142857142859</v>
      </c>
      <c r="P13" s="57">
        <f ca="1">'Chart Data'!R118</f>
        <v>76.585714285714289</v>
      </c>
      <c r="Q13" s="57">
        <f>'Chart Data'!S119</f>
        <v>102.47569946545804</v>
      </c>
      <c r="R13" s="57">
        <f ca="1">'Chart Data'!T119</f>
        <v>684504.57142857148</v>
      </c>
      <c r="U13" s="73" t="e">
        <f>NA()</f>
        <v>#N/A</v>
      </c>
      <c r="V13" s="73" t="e">
        <f>NA()</f>
        <v>#N/A</v>
      </c>
      <c r="W13" s="73" t="e">
        <f>NA()</f>
        <v>#N/A</v>
      </c>
      <c r="X13" s="73" t="e">
        <f>NA()</f>
        <v>#N/A</v>
      </c>
      <c r="Y13" s="73" t="e">
        <f>NA()</f>
        <v>#N/A</v>
      </c>
      <c r="Z13" s="73" t="e">
        <f>NA()</f>
        <v>#N/A</v>
      </c>
      <c r="AA13" s="73" t="e">
        <f>NA()</f>
        <v>#N/A</v>
      </c>
      <c r="AB13" s="73" t="e">
        <f>NA()</f>
        <v>#N/A</v>
      </c>
      <c r="AC13" s="73" t="e">
        <f>NA()</f>
        <v>#N/A</v>
      </c>
      <c r="AD13" s="73" t="e">
        <f>NA()</f>
        <v>#N/A</v>
      </c>
      <c r="AE13" s="73" t="e">
        <f>NA()</f>
        <v>#N/A</v>
      </c>
      <c r="AF13" s="73" t="e">
        <f>NA()</f>
        <v>#N/A</v>
      </c>
      <c r="AG13" s="73" t="e">
        <f>NA()</f>
        <v>#N/A</v>
      </c>
      <c r="AH13" s="73" t="e">
        <f>NA()</f>
        <v>#N/A</v>
      </c>
      <c r="AI13" s="73" t="e">
        <f>NA()</f>
        <v>#N/A</v>
      </c>
      <c r="AJ13" s="73" t="e">
        <f>NA()</f>
        <v>#N/A</v>
      </c>
      <c r="AM13" s="73" t="e">
        <f>NA()</f>
        <v>#N/A</v>
      </c>
      <c r="BE13" s="73" t="e">
        <f>NA()</f>
        <v>#N/A</v>
      </c>
      <c r="BW13" s="73">
        <v>10</v>
      </c>
      <c r="BX13" s="74">
        <f t="shared" si="1"/>
        <v>1.0167882467305445</v>
      </c>
      <c r="BY13" s="74">
        <f t="shared" si="2"/>
        <v>0.75863893278905392</v>
      </c>
      <c r="BZ13" s="74">
        <f t="shared" ca="1" si="3"/>
        <v>1.0007119728677181</v>
      </c>
      <c r="CA13" s="74">
        <f t="shared" ca="1" si="4"/>
        <v>1.0010541642074149</v>
      </c>
      <c r="CB13" s="74">
        <f t="shared" si="5"/>
        <v>0.88504427968584931</v>
      </c>
      <c r="CC13" s="74">
        <f t="shared" ca="1" si="51"/>
        <v>0.98728558486436935</v>
      </c>
      <c r="CD13" s="74">
        <f t="shared" ca="1" si="52"/>
        <v>0.97172686917112294</v>
      </c>
      <c r="CE13" s="74">
        <f t="shared" ca="1" si="53"/>
        <v>0.9813692814797389</v>
      </c>
      <c r="CF13" s="74">
        <f t="shared" si="54"/>
        <v>1.0081465407803387</v>
      </c>
      <c r="CG13" s="74">
        <f t="shared" ca="1" si="6"/>
        <v>0.98592981227057341</v>
      </c>
      <c r="CH13" s="74">
        <f t="shared" ca="1" si="7"/>
        <v>0.98983604508408651</v>
      </c>
      <c r="CI13" s="74">
        <f t="shared" ca="1" si="8"/>
        <v>1.0038835202675191</v>
      </c>
      <c r="CJ13" s="74">
        <f t="shared" ca="1" si="9"/>
        <v>0.95714998463810641</v>
      </c>
      <c r="CK13" s="74">
        <f t="shared" ca="1" si="10"/>
        <v>0.98332074942869196</v>
      </c>
      <c r="CL13" s="74">
        <f t="shared" ca="1" si="11"/>
        <v>0.96843450356607452</v>
      </c>
      <c r="CM13" s="74">
        <f t="shared" ca="1" si="12"/>
        <v>1.0764378228986775</v>
      </c>
      <c r="CP13" s="73">
        <v>10</v>
      </c>
      <c r="CQ13" s="74">
        <f t="shared" si="13"/>
        <v>1.0160603316853662</v>
      </c>
      <c r="CR13" s="74">
        <f t="shared" si="14"/>
        <v>0.75532589964046359</v>
      </c>
      <c r="CS13" s="74">
        <f t="shared" ca="1" si="15"/>
        <v>1.0012190278852873</v>
      </c>
      <c r="CT13" s="74">
        <f t="shared" ca="1" si="16"/>
        <v>1.0015091104033031</v>
      </c>
      <c r="CU13" s="74">
        <f t="shared" si="17"/>
        <v>0.88468448741686434</v>
      </c>
      <c r="CV13" s="74">
        <f t="shared" ca="1" si="18"/>
        <v>0.98730583398960192</v>
      </c>
      <c r="CW13" s="74">
        <f t="shared" ca="1" si="19"/>
        <v>0.96880044699645251</v>
      </c>
      <c r="CX13" s="74">
        <f t="shared" ca="1" si="20"/>
        <v>0.9806234409950465</v>
      </c>
      <c r="CY13" s="74">
        <f t="shared" si="21"/>
        <v>1.015169177438499</v>
      </c>
      <c r="CZ13" s="74">
        <f t="shared" ca="1" si="22"/>
        <v>0.98367999778169779</v>
      </c>
      <c r="DA13" s="74">
        <f t="shared" ca="1" si="23"/>
        <v>0.99304589749196082</v>
      </c>
      <c r="DB13" s="74">
        <f t="shared" ca="1" si="24"/>
        <v>1.0086836742469492</v>
      </c>
      <c r="DC13" s="74">
        <f t="shared" ca="1" si="25"/>
        <v>0.95953136710685016</v>
      </c>
      <c r="DD13" s="74">
        <f t="shared" ca="1" si="26"/>
        <v>0.98424981453288274</v>
      </c>
      <c r="DE13" s="74">
        <f t="shared" ca="1" si="27"/>
        <v>0.97087085950946472</v>
      </c>
      <c r="DF13" s="74">
        <f t="shared" ca="1" si="28"/>
        <v>1.0774112852376685</v>
      </c>
      <c r="DI13" s="57">
        <f t="shared" si="29"/>
        <v>446.8238605939257</v>
      </c>
      <c r="DJ13" s="57">
        <f t="shared" si="30"/>
        <v>64.872659633840286</v>
      </c>
      <c r="DK13" s="57">
        <f t="shared" ca="1" si="31"/>
        <v>111.43558548530866</v>
      </c>
      <c r="DL13" s="57">
        <f t="shared" ca="1" si="32"/>
        <v>106.83876850297607</v>
      </c>
      <c r="DM13" s="57">
        <f t="shared" si="33"/>
        <v>29221.71731018327</v>
      </c>
      <c r="DN13" s="57">
        <f t="shared" ca="1" si="34"/>
        <v>93.038185023132641</v>
      </c>
      <c r="DO13" s="57">
        <f t="shared" ca="1" si="35"/>
        <v>69.747520019131457</v>
      </c>
      <c r="DP13" s="57">
        <f t="shared" ca="1" si="36"/>
        <v>80.852354707391498</v>
      </c>
      <c r="DQ13" s="57">
        <f t="shared" si="37"/>
        <v>7600.70357875641</v>
      </c>
      <c r="DR13" s="57">
        <f t="shared" ca="1" si="38"/>
        <v>189.36181379258525</v>
      </c>
      <c r="DS13" s="57">
        <f t="shared" ca="1" si="39"/>
        <v>78.9418266978861</v>
      </c>
      <c r="DT13" s="57">
        <f t="shared" ca="1" si="40"/>
        <v>80.604343849408366</v>
      </c>
      <c r="DU13" s="57">
        <f t="shared" ca="1" si="41"/>
        <v>81.093902215786514</v>
      </c>
      <c r="DV13" s="57">
        <f t="shared" ca="1" si="42"/>
        <v>77.811255999129926</v>
      </c>
      <c r="DW13" s="57">
        <f t="shared" ca="1" si="43"/>
        <v>105.55028865243126</v>
      </c>
      <c r="DX13" s="57">
        <f t="shared" ca="1" si="44"/>
        <v>635323.37261306401</v>
      </c>
      <c r="DY13" s="57">
        <f ca="1">'Chart Data'!U118</f>
        <v>-268.55857142857138</v>
      </c>
      <c r="EB13" s="53">
        <v>44835</v>
      </c>
      <c r="EC13" s="4">
        <f t="shared" ca="1" si="55"/>
        <v>91.246513455311216</v>
      </c>
      <c r="ED13" s="4">
        <f t="shared" ca="1" si="56"/>
        <v>91.042289075536303</v>
      </c>
      <c r="EE13" s="4">
        <f t="shared" ca="1" si="57"/>
        <v>90.587249700113446</v>
      </c>
      <c r="EF13" s="4">
        <f t="shared" ca="1" si="58"/>
        <v>93.512722723947959</v>
      </c>
      <c r="EG13" s="4">
        <f>'HAVERQ (new)'!I22</f>
        <v>96.172567393786551</v>
      </c>
      <c r="EH13" s="4">
        <f t="shared" ca="1" si="59"/>
        <v>94.877901181211897</v>
      </c>
      <c r="EI13" s="4">
        <f t="shared" ca="1" si="60"/>
        <v>94.665549171372433</v>
      </c>
      <c r="EJ13" s="4">
        <f t="shared" ca="1" si="61"/>
        <v>94.192400343433107</v>
      </c>
      <c r="EK13" s="4">
        <f t="shared" ca="1" si="62"/>
        <v>97.234300027628834</v>
      </c>
      <c r="EN13" s="74">
        <f t="shared" si="63"/>
        <v>2.6632500624755102</v>
      </c>
      <c r="EO13" s="74">
        <f t="shared" si="64"/>
        <v>2.0101988385799254</v>
      </c>
      <c r="EP13" s="74">
        <f t="shared" ca="1" si="65"/>
        <v>-1.5758526207983912</v>
      </c>
      <c r="EQ13" s="74">
        <f t="shared" ca="1" si="66"/>
        <v>0.7133578532738718</v>
      </c>
      <c r="ER13" s="74">
        <f t="shared" si="67"/>
        <v>-8.3424818014290629</v>
      </c>
      <c r="ES13" s="74">
        <f t="shared" ca="1" si="68"/>
        <v>-1.7583818575687775</v>
      </c>
      <c r="ET13" s="74">
        <f t="shared" ca="1" si="69"/>
        <v>-4.7755469776723647</v>
      </c>
      <c r="EU13" s="74">
        <f t="shared" ca="1" si="70"/>
        <v>-4.5812151078699062</v>
      </c>
      <c r="EV13" s="74">
        <f t="shared" si="71"/>
        <v>-1.93593288316193</v>
      </c>
      <c r="EW13" s="74">
        <f t="shared" ca="1" si="72"/>
        <v>3.6835611833302613</v>
      </c>
      <c r="EX13" s="74">
        <f t="shared" ca="1" si="73"/>
        <v>-8.8181272841830882</v>
      </c>
      <c r="EY13" s="74">
        <f t="shared" ca="1" si="74"/>
        <v>-5.0556973087560362</v>
      </c>
      <c r="EZ13" s="74">
        <f t="shared" ca="1" si="75"/>
        <v>-8.8305569112780518</v>
      </c>
      <c r="FA13" s="74">
        <f t="shared" ca="1" si="76"/>
        <v>-10.632533664414764</v>
      </c>
      <c r="FB13" s="74">
        <f t="shared" ca="1" si="77"/>
        <v>0.9608922662228917</v>
      </c>
      <c r="FC13" s="74">
        <f t="shared" ca="1" si="78"/>
        <v>0.3298862872082422</v>
      </c>
      <c r="FD13" s="74">
        <f t="shared" ca="1" si="79"/>
        <v>-0.87913608795393972</v>
      </c>
      <c r="FG13" s="225">
        <f t="shared" si="80"/>
        <v>3</v>
      </c>
      <c r="FH13" s="73">
        <f t="shared" si="81"/>
        <v>2022</v>
      </c>
      <c r="FI13" s="73">
        <v>10</v>
      </c>
      <c r="FJ13" s="73">
        <f t="shared" si="82"/>
        <v>2022</v>
      </c>
      <c r="FK13" s="4">
        <f t="shared" si="83"/>
        <v>0.17969858724904225</v>
      </c>
      <c r="FL13" s="4">
        <f t="shared" si="84"/>
        <v>-0.2659813501401701</v>
      </c>
      <c r="FM13" s="4">
        <f t="shared" ca="1" si="85"/>
        <v>-1.2461402070385033</v>
      </c>
      <c r="FN13" s="4">
        <f t="shared" ca="1" si="86"/>
        <v>-0.38303663786214048</v>
      </c>
      <c r="FO13" s="4">
        <f t="shared" si="87"/>
        <v>-3.144335058929844</v>
      </c>
      <c r="FP13" s="4">
        <f t="shared" ca="1" si="88"/>
        <v>-1.1496391582363976</v>
      </c>
      <c r="FQ13" s="4">
        <f t="shared" ca="1" si="89"/>
        <v>-1.5323632822853768</v>
      </c>
      <c r="FR13" s="4">
        <f t="shared" ca="1" si="90"/>
        <v>-1.3596616884364479</v>
      </c>
      <c r="FS13" s="4">
        <f t="shared" si="91"/>
        <v>1.0092012333961828</v>
      </c>
      <c r="FT13" s="4">
        <f t="shared" ca="1" si="92"/>
        <v>2.5843799869769728</v>
      </c>
      <c r="FU13" s="4">
        <f t="shared" ca="1" si="93"/>
        <v>-2.2650071156999405</v>
      </c>
      <c r="FV13" s="4">
        <f t="shared" ca="1" si="94"/>
        <v>-2.0195927143936174</v>
      </c>
      <c r="FW13" s="4">
        <f t="shared" ca="1" si="95"/>
        <v>-2.8831314041215523</v>
      </c>
      <c r="FX13" s="4">
        <f t="shared" ca="1" si="96"/>
        <v>-0.85207850237838212</v>
      </c>
      <c r="FY13" s="4">
        <f t="shared" ca="1" si="97"/>
        <v>-2.5826664375298662</v>
      </c>
      <c r="FZ13" s="4">
        <f t="shared" ca="1" si="98"/>
        <v>-1.3737434337810988</v>
      </c>
      <c r="GA13" s="4">
        <f t="shared" ca="1" si="99"/>
        <v>-4.1391272444867475</v>
      </c>
    </row>
    <row r="14" spans="1:193" x14ac:dyDescent="0.35">
      <c r="A14" s="73">
        <v>11</v>
      </c>
      <c r="B14" s="41">
        <f t="shared" si="50"/>
        <v>44634</v>
      </c>
      <c r="C14" s="57">
        <f>'Chart Data'!C119</f>
        <v>437</v>
      </c>
      <c r="D14" s="57">
        <f>'Chart Data'!D119</f>
        <v>43</v>
      </c>
      <c r="E14" s="57">
        <f ca="1">'Chart Data'!E119</f>
        <v>111.71428571428571</v>
      </c>
      <c r="F14" s="57">
        <f ca="1">'Chart Data'!F119</f>
        <v>107.71428571428571</v>
      </c>
      <c r="G14" s="57">
        <f>'Chart Data'!G119</f>
        <v>26444</v>
      </c>
      <c r="H14" s="57">
        <f ca="1">'Chart Data'!H119</f>
        <v>93.142857142857139</v>
      </c>
      <c r="I14" s="57">
        <f ca="1">'Chart Data'!J119</f>
        <v>66.571428571428569</v>
      </c>
      <c r="J14" s="57">
        <f ca="1">'Chart Data'!K119</f>
        <v>79.714285714285708</v>
      </c>
      <c r="K14" s="57">
        <f>'Chart Data'!L119</f>
        <v>4552</v>
      </c>
      <c r="L14" s="57">
        <f>'Chart Data'!M119</f>
        <v>187.71428571428572</v>
      </c>
      <c r="M14" s="57">
        <f ca="1">'Chart Data'!O119</f>
        <v>76.687142857142845</v>
      </c>
      <c r="N14" s="57">
        <f ca="1">'Chart Data'!P119</f>
        <v>76.026666666666685</v>
      </c>
      <c r="O14" s="57">
        <f ca="1">'Chart Data'!Q119</f>
        <v>78.77428571428571</v>
      </c>
      <c r="P14" s="57">
        <f ca="1">'Chart Data'!R119</f>
        <v>77.401428571428568</v>
      </c>
      <c r="Q14" s="57">
        <f>'Chart Data'!S120</f>
        <v>95.321587332793854</v>
      </c>
      <c r="R14" s="57">
        <f ca="1">'Chart Data'!T120</f>
        <v>654178.42857142852</v>
      </c>
      <c r="U14" s="73" t="e">
        <f>NA()</f>
        <v>#N/A</v>
      </c>
      <c r="V14" s="73" t="e">
        <f>NA()</f>
        <v>#N/A</v>
      </c>
      <c r="W14" s="73" t="e">
        <f>NA()</f>
        <v>#N/A</v>
      </c>
      <c r="X14" s="73" t="e">
        <f>NA()</f>
        <v>#N/A</v>
      </c>
      <c r="Y14" s="73" t="e">
        <f>NA()</f>
        <v>#N/A</v>
      </c>
      <c r="Z14" s="73" t="e">
        <f>NA()</f>
        <v>#N/A</v>
      </c>
      <c r="AA14" s="73" t="e">
        <f>NA()</f>
        <v>#N/A</v>
      </c>
      <c r="AB14" s="73" t="e">
        <f>NA()</f>
        <v>#N/A</v>
      </c>
      <c r="AC14" s="73" t="e">
        <f>NA()</f>
        <v>#N/A</v>
      </c>
      <c r="AD14" s="73" t="e">
        <f>NA()</f>
        <v>#N/A</v>
      </c>
      <c r="AE14" s="73" t="e">
        <f>NA()</f>
        <v>#N/A</v>
      </c>
      <c r="AF14" s="73" t="e">
        <f>NA()</f>
        <v>#N/A</v>
      </c>
      <c r="AG14" s="73" t="e">
        <f>NA()</f>
        <v>#N/A</v>
      </c>
      <c r="AH14" s="73" t="e">
        <f>NA()</f>
        <v>#N/A</v>
      </c>
      <c r="AI14" s="73" t="e">
        <f>NA()</f>
        <v>#N/A</v>
      </c>
      <c r="AJ14" s="73" t="e">
        <f>NA()</f>
        <v>#N/A</v>
      </c>
      <c r="AM14" s="73" t="e">
        <f>NA()</f>
        <v>#N/A</v>
      </c>
      <c r="BE14" s="73" t="e">
        <f>NA()</f>
        <v>#N/A</v>
      </c>
      <c r="BW14" s="73">
        <v>11</v>
      </c>
      <c r="BX14" s="74">
        <f t="shared" si="1"/>
        <v>1.0442106981426449</v>
      </c>
      <c r="BY14" s="74">
        <f t="shared" si="2"/>
        <v>0.80984224592099052</v>
      </c>
      <c r="BZ14" s="74">
        <f t="shared" ca="1" si="3"/>
        <v>1.0107111626376115</v>
      </c>
      <c r="CA14" s="74">
        <f t="shared" ca="1" si="4"/>
        <v>1.0136875358900996</v>
      </c>
      <c r="CB14" s="74">
        <f t="shared" si="5"/>
        <v>0.89654103591960688</v>
      </c>
      <c r="CC14" s="74">
        <f t="shared" ca="1" si="51"/>
        <v>1.0015843443856791</v>
      </c>
      <c r="CD14" s="74">
        <f t="shared" ca="1" si="52"/>
        <v>0.93009478446518445</v>
      </c>
      <c r="CE14" s="74">
        <f t="shared" ca="1" si="53"/>
        <v>0.99572982531059628</v>
      </c>
      <c r="CF14" s="74">
        <f t="shared" si="54"/>
        <v>1.21307713090964</v>
      </c>
      <c r="CG14" s="74">
        <f t="shared" ca="1" si="6"/>
        <v>1.0055728054424642</v>
      </c>
      <c r="CH14" s="74">
        <f t="shared" ca="1" si="7"/>
        <v>0.94091395200486261</v>
      </c>
      <c r="CI14" s="74">
        <f t="shared" ca="1" si="8"/>
        <v>0.91944506791817027</v>
      </c>
      <c r="CJ14" s="74">
        <f t="shared" ca="1" si="9"/>
        <v>0.93969742985610516</v>
      </c>
      <c r="CK14" s="74">
        <f t="shared" ca="1" si="10"/>
        <v>0.94733498658327131</v>
      </c>
      <c r="CL14" s="74">
        <f t="shared" ca="1" si="11"/>
        <v>0.99232542498563137</v>
      </c>
      <c r="CM14" s="74">
        <f t="shared" ca="1" si="12"/>
        <v>1.0260068877542061</v>
      </c>
      <c r="CP14" s="73">
        <v>11</v>
      </c>
      <c r="CQ14" s="74">
        <f t="shared" si="13"/>
        <v>1.0434631514632275</v>
      </c>
      <c r="CR14" s="74">
        <f t="shared" si="14"/>
        <v>0.80630560406160001</v>
      </c>
      <c r="CS14" s="74">
        <f t="shared" ca="1" si="15"/>
        <v>1.0112232841872917</v>
      </c>
      <c r="CT14" s="74">
        <f t="shared" ca="1" si="16"/>
        <v>1.0141482235379429</v>
      </c>
      <c r="CU14" s="74">
        <f t="shared" si="17"/>
        <v>0.89617656993642902</v>
      </c>
      <c r="CV14" s="74">
        <f t="shared" ca="1" si="18"/>
        <v>1.0016048867769907</v>
      </c>
      <c r="CW14" s="74">
        <f t="shared" ca="1" si="19"/>
        <v>0.92729374017161059</v>
      </c>
      <c r="CX14" s="74">
        <f t="shared" ca="1" si="20"/>
        <v>0.99497307081506881</v>
      </c>
      <c r="CY14" s="74">
        <f t="shared" si="21"/>
        <v>1.2215272912624275</v>
      </c>
      <c r="CZ14" s="74">
        <f t="shared" ca="1" si="22"/>
        <v>1.003278167184094</v>
      </c>
      <c r="DA14" s="74">
        <f t="shared" ca="1" si="23"/>
        <v>0.94396515925220914</v>
      </c>
      <c r="DB14" s="74">
        <f t="shared" ca="1" si="24"/>
        <v>0.92384147229430602</v>
      </c>
      <c r="DC14" s="74">
        <f t="shared" ca="1" si="25"/>
        <v>0.94203539049059126</v>
      </c>
      <c r="DD14" s="74">
        <f t="shared" ca="1" si="26"/>
        <v>0.94823005147285577</v>
      </c>
      <c r="DE14" s="74">
        <f t="shared" ca="1" si="27"/>
        <v>0.99482188493004509</v>
      </c>
      <c r="DF14" s="74">
        <f t="shared" ca="1" si="28"/>
        <v>1.0269347435425549</v>
      </c>
      <c r="DI14" s="57">
        <f t="shared" si="29"/>
        <v>418.79773079404254</v>
      </c>
      <c r="DJ14" s="57">
        <f t="shared" si="30"/>
        <v>53.329655385496849</v>
      </c>
      <c r="DK14" s="57">
        <f t="shared" ca="1" si="31"/>
        <v>110.47440012624826</v>
      </c>
      <c r="DL14" s="57">
        <f t="shared" ca="1" si="32"/>
        <v>106.21158053062027</v>
      </c>
      <c r="DM14" s="57">
        <f t="shared" si="33"/>
        <v>29507.577956290272</v>
      </c>
      <c r="DN14" s="57">
        <f t="shared" ca="1" si="34"/>
        <v>92.993612923132218</v>
      </c>
      <c r="DO14" s="57">
        <f t="shared" ca="1" si="35"/>
        <v>71.791090231136963</v>
      </c>
      <c r="DP14" s="57">
        <f t="shared" ca="1" si="36"/>
        <v>80.117028342269421</v>
      </c>
      <c r="DQ14" s="57">
        <f t="shared" si="37"/>
        <v>3726.4824392876117</v>
      </c>
      <c r="DR14" s="57">
        <f t="shared" ca="1" si="38"/>
        <v>187.10093756066115</v>
      </c>
      <c r="DS14" s="57">
        <f t="shared" ca="1" si="39"/>
        <v>81.239378493474177</v>
      </c>
      <c r="DT14" s="57">
        <f t="shared" ca="1" si="40"/>
        <v>82.294061207123477</v>
      </c>
      <c r="DU14" s="57">
        <f t="shared" ca="1" si="41"/>
        <v>83.621365512883543</v>
      </c>
      <c r="DV14" s="57">
        <f t="shared" ca="1" si="42"/>
        <v>81.627268036067164</v>
      </c>
      <c r="DW14" s="57">
        <f t="shared" ca="1" si="43"/>
        <v>95.817742629874672</v>
      </c>
      <c r="DX14" s="57">
        <f t="shared" ca="1" si="44"/>
        <v>637020.44622109935</v>
      </c>
      <c r="DY14" s="57">
        <f ca="1">'Chart Data'!U119</f>
        <v>-261.42571428571426</v>
      </c>
      <c r="EB14" s="53">
        <v>44866</v>
      </c>
      <c r="EC14" s="4">
        <f t="shared" ca="1" si="55"/>
        <v>93.732801943069063</v>
      </c>
      <c r="ED14" s="4">
        <f t="shared" ca="1" si="56"/>
        <v>92.55977683469925</v>
      </c>
      <c r="EE14" s="4">
        <f t="shared" ca="1" si="57"/>
        <v>93.609241931502396</v>
      </c>
      <c r="EF14" s="4">
        <f t="shared" ca="1" si="58"/>
        <v>94.672980924973373</v>
      </c>
      <c r="EG14" s="4">
        <f>'HAVERQ (new)'!I23</f>
        <v>97.066751570399873</v>
      </c>
      <c r="EH14" s="4">
        <f t="shared" ca="1" si="59"/>
        <v>96.565302151980646</v>
      </c>
      <c r="EI14" s="4">
        <f t="shared" ca="1" si="60"/>
        <v>95.356829539688633</v>
      </c>
      <c r="EJ14" s="4">
        <f t="shared" ca="1" si="61"/>
        <v>96.438008295363801</v>
      </c>
      <c r="EK14" s="4">
        <f t="shared" ca="1" si="62"/>
        <v>97.533892288864365</v>
      </c>
      <c r="EN14" s="74">
        <f t="shared" si="63"/>
        <v>1.1265817903426008</v>
      </c>
      <c r="EO14" s="74">
        <f t="shared" si="64"/>
        <v>-2.2822815974125827</v>
      </c>
      <c r="EP14" s="74">
        <f t="shared" ca="1" si="65"/>
        <v>-1.8441696449996363</v>
      </c>
      <c r="EQ14" s="74">
        <f t="shared" ca="1" si="66"/>
        <v>0.55296709828771717</v>
      </c>
      <c r="ER14" s="74">
        <f t="shared" si="67"/>
        <v>-8.0628827084423307</v>
      </c>
      <c r="ES14" s="74">
        <f t="shared" ca="1" si="68"/>
        <v>-1.7842983339394392</v>
      </c>
      <c r="ET14" s="74">
        <f t="shared" ca="1" si="69"/>
        <v>-4.1550882193364664</v>
      </c>
      <c r="EU14" s="74">
        <f t="shared" ca="1" si="70"/>
        <v>-5.0080472524493835</v>
      </c>
      <c r="EV14" s="74">
        <f t="shared" si="71"/>
        <v>0.97745538288530054</v>
      </c>
      <c r="EW14" s="74">
        <f t="shared" ca="1" si="72"/>
        <v>3.5510304724955639</v>
      </c>
      <c r="EX14" s="74">
        <f t="shared" ca="1" si="73"/>
        <v>-7.8986026587611127</v>
      </c>
      <c r="EY14" s="74">
        <f t="shared" ca="1" si="74"/>
        <v>-4.6727074424585426</v>
      </c>
      <c r="EZ14" s="74">
        <f t="shared" ca="1" si="75"/>
        <v>-7.7101150318500844</v>
      </c>
      <c r="FA14" s="74">
        <f t="shared" ca="1" si="76"/>
        <v>-8.8341674213212116</v>
      </c>
      <c r="FB14" s="74">
        <f t="shared" ca="1" si="77"/>
        <v>-1.5117440566393225</v>
      </c>
      <c r="FC14" s="74">
        <f t="shared" ca="1" si="78"/>
        <v>0.41450866210882908</v>
      </c>
      <c r="FD14" s="74">
        <f t="shared" ca="1" si="79"/>
        <v>-0.78870986637644536</v>
      </c>
      <c r="FG14" s="225">
        <f t="shared" si="80"/>
        <v>3</v>
      </c>
      <c r="FH14" s="73">
        <f t="shared" si="81"/>
        <v>2022</v>
      </c>
      <c r="FI14" s="73">
        <v>11</v>
      </c>
      <c r="FJ14" s="73">
        <f t="shared" si="82"/>
        <v>2022</v>
      </c>
      <c r="FK14" s="4">
        <f t="shared" si="83"/>
        <v>1.0499693643329027</v>
      </c>
      <c r="FL14" s="4">
        <f t="shared" si="84"/>
        <v>-0.95357010851147384</v>
      </c>
      <c r="FM14" s="4">
        <f t="shared" ca="1" si="85"/>
        <v>-1.0744768955796351</v>
      </c>
      <c r="FN14" s="4">
        <f t="shared" ca="1" si="86"/>
        <v>5.6636687546887513E-2</v>
      </c>
      <c r="FO14" s="4">
        <f t="shared" si="87"/>
        <v>-2.6957545036496473</v>
      </c>
      <c r="FP14" s="4">
        <f t="shared" ca="1" si="88"/>
        <v>-0.6083992267884839</v>
      </c>
      <c r="FQ14" s="4">
        <f t="shared" ca="1" si="89"/>
        <v>-1.9515694821136615</v>
      </c>
      <c r="FR14" s="4">
        <f t="shared" ca="1" si="90"/>
        <v>-0.68681335046815617</v>
      </c>
      <c r="FS14" s="4">
        <f t="shared" si="91"/>
        <v>0.80522821491340546</v>
      </c>
      <c r="FT14" s="4">
        <f t="shared" ca="1" si="92"/>
        <v>2.3533238906126037</v>
      </c>
      <c r="FU14" s="4">
        <f t="shared" ca="1" si="93"/>
        <v>-1.3942909966933306</v>
      </c>
      <c r="FV14" s="4">
        <f t="shared" ca="1" si="94"/>
        <v>-1.7920476828817917</v>
      </c>
      <c r="FW14" s="4">
        <f t="shared" ca="1" si="95"/>
        <v>-1.6160963946500095</v>
      </c>
      <c r="FX14" s="4">
        <f t="shared" ca="1" si="96"/>
        <v>-0.70884234402357782</v>
      </c>
      <c r="FY14" s="4">
        <f t="shared" ca="1" si="97"/>
        <v>-2.4106391032831707</v>
      </c>
      <c r="FZ14" s="4">
        <f t="shared" ca="1" si="98"/>
        <v>-0.35390460158901427</v>
      </c>
      <c r="GA14" s="4">
        <f t="shared" ca="1" si="99"/>
        <v>-1.3249601796859238</v>
      </c>
    </row>
    <row r="15" spans="1:193" x14ac:dyDescent="0.35">
      <c r="A15" s="73">
        <v>12</v>
      </c>
      <c r="B15" s="41">
        <f t="shared" si="50"/>
        <v>44641</v>
      </c>
      <c r="C15" s="57">
        <f>'Chart Data'!C120</f>
        <v>463</v>
      </c>
      <c r="D15" s="57">
        <f>'Chart Data'!D120</f>
        <v>42</v>
      </c>
      <c r="E15" s="57">
        <f ca="1">'Chart Data'!E120</f>
        <v>113.57142857142857</v>
      </c>
      <c r="F15" s="57">
        <f ca="1">'Chart Data'!F120</f>
        <v>108.14285714285714</v>
      </c>
      <c r="G15" s="57">
        <f>'Chart Data'!G120</f>
        <v>26937</v>
      </c>
      <c r="H15" s="57">
        <f ca="1">'Chart Data'!H120</f>
        <v>95.571428571428569</v>
      </c>
      <c r="I15" s="57">
        <f ca="1">'Chart Data'!J120</f>
        <v>68</v>
      </c>
      <c r="J15" s="57">
        <f ca="1">'Chart Data'!K120</f>
        <v>79.571428571428569</v>
      </c>
      <c r="K15" s="57">
        <f>'Chart Data'!L120</f>
        <v>3236</v>
      </c>
      <c r="L15" s="57">
        <f>'Chart Data'!M120</f>
        <v>187.54285714285717</v>
      </c>
      <c r="M15" s="57">
        <f ca="1">'Chart Data'!O120</f>
        <v>78.52</v>
      </c>
      <c r="N15" s="57">
        <f ca="1">'Chart Data'!P120</f>
        <v>77.371428571428567</v>
      </c>
      <c r="O15" s="57">
        <f ca="1">'Chart Data'!Q120</f>
        <v>80.212142857142851</v>
      </c>
      <c r="P15" s="57">
        <f ca="1">'Chart Data'!R120</f>
        <v>78.675000000000011</v>
      </c>
      <c r="Q15" s="57">
        <f>'Chart Data'!S121</f>
        <v>91.308509482916165</v>
      </c>
      <c r="R15" s="57">
        <f ca="1">'Chart Data'!T121</f>
        <v>705926.42857142852</v>
      </c>
      <c r="U15" s="73" t="e">
        <f>NA()</f>
        <v>#N/A</v>
      </c>
      <c r="V15" s="73" t="e">
        <f>NA()</f>
        <v>#N/A</v>
      </c>
      <c r="W15" s="73" t="e">
        <f>NA()</f>
        <v>#N/A</v>
      </c>
      <c r="X15" s="73" t="e">
        <f>NA()</f>
        <v>#N/A</v>
      </c>
      <c r="Y15" s="73" t="e">
        <f>NA()</f>
        <v>#N/A</v>
      </c>
      <c r="Z15" s="73" t="e">
        <f>NA()</f>
        <v>#N/A</v>
      </c>
      <c r="AA15" s="73" t="e">
        <f>NA()</f>
        <v>#N/A</v>
      </c>
      <c r="AB15" s="73" t="e">
        <f>NA()</f>
        <v>#N/A</v>
      </c>
      <c r="AC15" s="73" t="e">
        <f>NA()</f>
        <v>#N/A</v>
      </c>
      <c r="AD15" s="73" t="e">
        <f>NA()</f>
        <v>#N/A</v>
      </c>
      <c r="AE15" s="73" t="e">
        <f>NA()</f>
        <v>#N/A</v>
      </c>
      <c r="AF15" s="73" t="e">
        <f>NA()</f>
        <v>#N/A</v>
      </c>
      <c r="AG15" s="73" t="e">
        <f>NA()</f>
        <v>#N/A</v>
      </c>
      <c r="AH15" s="73" t="e">
        <f>NA()</f>
        <v>#N/A</v>
      </c>
      <c r="AI15" s="73" t="e">
        <f>NA()</f>
        <v>#N/A</v>
      </c>
      <c r="AJ15" s="73" t="e">
        <f>NA()</f>
        <v>#N/A</v>
      </c>
      <c r="AM15" s="73" t="e">
        <f>NA()</f>
        <v>#N/A</v>
      </c>
      <c r="BE15" s="73" t="e">
        <f>NA()</f>
        <v>#N/A</v>
      </c>
      <c r="BW15" s="73">
        <v>12</v>
      </c>
      <c r="BX15" s="74">
        <f t="shared" si="1"/>
        <v>1.0139669803916935</v>
      </c>
      <c r="BY15" s="74">
        <f t="shared" si="2"/>
        <v>0.82141069778513032</v>
      </c>
      <c r="BZ15" s="74">
        <f t="shared" ca="1" si="3"/>
        <v>1.0157438219220973</v>
      </c>
      <c r="CA15" s="74">
        <f t="shared" ca="1" si="4"/>
        <v>1.0335634052223506</v>
      </c>
      <c r="CB15" s="74">
        <f t="shared" si="5"/>
        <v>0.88465671303600191</v>
      </c>
      <c r="CC15" s="74">
        <f t="shared" ca="1" si="51"/>
        <v>1.004559340815069</v>
      </c>
      <c r="CD15" s="74">
        <f t="shared" ca="1" si="52"/>
        <v>0.96284098293870846</v>
      </c>
      <c r="CE15" s="74">
        <f t="shared" ca="1" si="53"/>
        <v>0.98360149077573833</v>
      </c>
      <c r="CF15" s="74">
        <f t="shared" si="54"/>
        <v>1.2327056513468062</v>
      </c>
      <c r="CG15" s="74">
        <f t="shared" ca="1" si="6"/>
        <v>1.0214812588214832</v>
      </c>
      <c r="CH15" s="74">
        <f t="shared" ca="1" si="7"/>
        <v>0.92700133446456656</v>
      </c>
      <c r="CI15" s="74">
        <f t="shared" ca="1" si="8"/>
        <v>0.90478916676550158</v>
      </c>
      <c r="CJ15" s="74">
        <f t="shared" ca="1" si="9"/>
        <v>0.93600817891821197</v>
      </c>
      <c r="CK15" s="74">
        <f t="shared" ca="1" si="10"/>
        <v>0.938983588916801</v>
      </c>
      <c r="CL15" s="74">
        <f t="shared" ca="1" si="11"/>
        <v>1.0037533788881039</v>
      </c>
      <c r="CM15" s="74">
        <f t="shared" ca="1" si="12"/>
        <v>0.96889726728143566</v>
      </c>
      <c r="CP15" s="73">
        <v>12</v>
      </c>
      <c r="CQ15" s="74">
        <f t="shared" si="13"/>
        <v>1.0132410850809301</v>
      </c>
      <c r="CR15" s="74">
        <f t="shared" si="14"/>
        <v>0.81782353562833976</v>
      </c>
      <c r="CS15" s="74">
        <f t="shared" ca="1" si="15"/>
        <v>1.0162584934913748</v>
      </c>
      <c r="CT15" s="74">
        <f t="shared" ca="1" si="16"/>
        <v>1.0340331257991462</v>
      </c>
      <c r="CU15" s="74">
        <f t="shared" si="17"/>
        <v>0.88429707832239302</v>
      </c>
      <c r="CV15" s="74">
        <f t="shared" ca="1" si="18"/>
        <v>1.0045799442232495</v>
      </c>
      <c r="CW15" s="74">
        <f t="shared" ca="1" si="19"/>
        <v>0.95994132122043496</v>
      </c>
      <c r="CX15" s="74">
        <f t="shared" ca="1" si="20"/>
        <v>0.98285395381236584</v>
      </c>
      <c r="CY15" s="74">
        <f t="shared" si="21"/>
        <v>1.241292541789508</v>
      </c>
      <c r="CZ15" s="74">
        <f t="shared" ca="1" si="22"/>
        <v>1.0191503187204642</v>
      </c>
      <c r="DA15" s="74">
        <f t="shared" ca="1" si="23"/>
        <v>0.93000742570595085</v>
      </c>
      <c r="DB15" s="74">
        <f t="shared" ca="1" si="24"/>
        <v>0.90911549271040526</v>
      </c>
      <c r="DC15" s="74">
        <f t="shared" ca="1" si="25"/>
        <v>0.93833696072216233</v>
      </c>
      <c r="DD15" s="74">
        <f t="shared" ca="1" si="26"/>
        <v>0.93987076320492335</v>
      </c>
      <c r="DE15" s="74">
        <f t="shared" ca="1" si="27"/>
        <v>1.0062785889062795</v>
      </c>
      <c r="DF15" s="74">
        <f t="shared" ca="1" si="28"/>
        <v>0.96977347673820657</v>
      </c>
      <c r="DI15" s="57">
        <f t="shared" si="29"/>
        <v>456.94949288699542</v>
      </c>
      <c r="DJ15" s="57">
        <f t="shared" si="30"/>
        <v>51.355822093981551</v>
      </c>
      <c r="DK15" s="57">
        <f t="shared" ca="1" si="31"/>
        <v>111.7544692603275</v>
      </c>
      <c r="DL15" s="57">
        <f t="shared" ca="1" si="32"/>
        <v>104.58355196239926</v>
      </c>
      <c r="DM15" s="57">
        <f t="shared" si="33"/>
        <v>30461.482527005966</v>
      </c>
      <c r="DN15" s="57">
        <f t="shared" ca="1" si="34"/>
        <v>95.135712315384993</v>
      </c>
      <c r="DO15" s="57">
        <f t="shared" ca="1" si="35"/>
        <v>70.837663195441195</v>
      </c>
      <c r="DP15" s="57">
        <f t="shared" ca="1" si="36"/>
        <v>80.959565012463031</v>
      </c>
      <c r="DQ15" s="57">
        <f t="shared" si="37"/>
        <v>2606.9599961785193</v>
      </c>
      <c r="DR15" s="57">
        <f t="shared" ca="1" si="38"/>
        <v>184.01883774938702</v>
      </c>
      <c r="DS15" s="57">
        <f t="shared" ca="1" si="39"/>
        <v>84.429433389090377</v>
      </c>
      <c r="DT15" s="57">
        <f t="shared" ca="1" si="40"/>
        <v>85.106269986397535</v>
      </c>
      <c r="DU15" s="57">
        <f t="shared" ca="1" si="41"/>
        <v>85.483303136018463</v>
      </c>
      <c r="DV15" s="57">
        <f t="shared" ca="1" si="42"/>
        <v>83.708317228340277</v>
      </c>
      <c r="DW15" s="57">
        <f t="shared" ca="1" si="43"/>
        <v>90.738797873220221</v>
      </c>
      <c r="DX15" s="57">
        <f t="shared" ca="1" si="44"/>
        <v>727929.19738925342</v>
      </c>
      <c r="DY15" s="57">
        <f ca="1">'Chart Data'!U120</f>
        <v>-399.09142857142854</v>
      </c>
      <c r="EB15" s="53">
        <v>44896</v>
      </c>
      <c r="EC15" s="4">
        <f t="shared" ca="1" si="55"/>
        <v>97.458316945755527</v>
      </c>
      <c r="ED15" s="4">
        <f t="shared" ca="1" si="56"/>
        <v>95.847809932629218</v>
      </c>
      <c r="EE15" s="4">
        <f t="shared" ca="1" si="57"/>
        <v>97.740989060596263</v>
      </c>
      <c r="EF15" s="4">
        <f t="shared" ca="1" si="58"/>
        <v>100.1903273263553</v>
      </c>
      <c r="EG15" s="4">
        <f>'HAVERQ (new)'!I24</f>
        <v>97.71075022399701</v>
      </c>
      <c r="EH15" s="4">
        <f t="shared" ca="1" si="59"/>
        <v>99.741652502244847</v>
      </c>
      <c r="EI15" s="4">
        <f t="shared" ca="1" si="60"/>
        <v>98.093413173988438</v>
      </c>
      <c r="EJ15" s="4">
        <f t="shared" ca="1" si="61"/>
        <v>100.03094729753883</v>
      </c>
      <c r="EK15" s="4">
        <f t="shared" ca="1" si="62"/>
        <v>102.53767072371667</v>
      </c>
      <c r="EN15" s="74">
        <f t="shared" si="63"/>
        <v>3.2184368824591059</v>
      </c>
      <c r="EO15" s="74">
        <f t="shared" si="64"/>
        <v>-3.0162881528512195</v>
      </c>
      <c r="EP15" s="74">
        <f t="shared" ca="1" si="65"/>
        <v>-1.4868355079464517</v>
      </c>
      <c r="EQ15" s="74">
        <f t="shared" ca="1" si="66"/>
        <v>0.13663141790916439</v>
      </c>
      <c r="ER15" s="74">
        <f t="shared" si="67"/>
        <v>-7.1298726687596572</v>
      </c>
      <c r="ES15" s="74">
        <f t="shared" ca="1" si="68"/>
        <v>-0.53877325698768885</v>
      </c>
      <c r="ET15" s="74">
        <f t="shared" ca="1" si="69"/>
        <v>-4.4445630566855234</v>
      </c>
      <c r="EU15" s="74">
        <f t="shared" ca="1" si="70"/>
        <v>-4.5189831431189811</v>
      </c>
      <c r="EV15" s="74">
        <f t="shared" si="71"/>
        <v>1.8193287380489562</v>
      </c>
      <c r="EW15" s="74">
        <f t="shared" ca="1" si="72"/>
        <v>3.3703603088289658</v>
      </c>
      <c r="EX15" s="74">
        <f t="shared" ca="1" si="73"/>
        <v>-6.621881046391012</v>
      </c>
      <c r="EY15" s="74">
        <f t="shared" ca="1" si="74"/>
        <v>-4.0352946470835649</v>
      </c>
      <c r="EZ15" s="74">
        <f t="shared" ca="1" si="75"/>
        <v>-6.8847052653703598</v>
      </c>
      <c r="FA15" s="74">
        <f t="shared" ca="1" si="76"/>
        <v>-7.8534345039783142</v>
      </c>
      <c r="FB15" s="74">
        <f t="shared" ca="1" si="77"/>
        <v>-2.8020932887938383</v>
      </c>
      <c r="FC15" s="74">
        <f t="shared" ca="1" si="78"/>
        <v>4.9475556594053129</v>
      </c>
      <c r="FD15" s="74">
        <f t="shared" ca="1" si="79"/>
        <v>-2.5339558644811633</v>
      </c>
      <c r="FG15" s="225">
        <f t="shared" si="80"/>
        <v>3</v>
      </c>
      <c r="FH15" s="73">
        <f t="shared" si="81"/>
        <v>2022</v>
      </c>
      <c r="FI15" s="73">
        <v>12</v>
      </c>
      <c r="FJ15" s="73">
        <f t="shared" si="82"/>
        <v>2022</v>
      </c>
      <c r="FK15" s="4">
        <f t="shared" si="83"/>
        <v>1.21111935709728</v>
      </c>
      <c r="FL15" s="4">
        <f t="shared" si="84"/>
        <v>-0.55739084415843465</v>
      </c>
      <c r="FM15" s="4">
        <f t="shared" ca="1" si="85"/>
        <v>-2.2350671155866175</v>
      </c>
      <c r="FN15" s="4">
        <f t="shared" ca="1" si="86"/>
        <v>-1.7900356098419945</v>
      </c>
      <c r="FO15" s="4">
        <f t="shared" si="87"/>
        <v>-2.9813130518603108</v>
      </c>
      <c r="FP15" s="4">
        <f t="shared" ca="1" si="88"/>
        <v>-2.4532030233415907</v>
      </c>
      <c r="FQ15" s="4">
        <f t="shared" ca="1" si="89"/>
        <v>-0.79066458322417454</v>
      </c>
      <c r="FR15" s="4">
        <f t="shared" ca="1" si="90"/>
        <v>-2.298221046353389</v>
      </c>
      <c r="FS15" s="4">
        <f t="shared" si="91"/>
        <v>1.2656595286611783</v>
      </c>
      <c r="FT15" s="4">
        <f t="shared" ca="1" si="92"/>
        <v>1.5898404449478893</v>
      </c>
      <c r="FU15" s="4">
        <f t="shared" ca="1" si="93"/>
        <v>0.24473819524042129</v>
      </c>
      <c r="FV15" s="4">
        <f t="shared" ca="1" si="94"/>
        <v>-0.89126120341291937</v>
      </c>
      <c r="FW15" s="4">
        <f t="shared" ca="1" si="95"/>
        <v>0.41114059421865745</v>
      </c>
      <c r="FX15" s="4">
        <f t="shared" ca="1" si="96"/>
        <v>1.6834824687438386</v>
      </c>
      <c r="FY15" s="4">
        <f t="shared" ca="1" si="97"/>
        <v>-1.3086913359834353</v>
      </c>
      <c r="FZ15" s="4">
        <f t="shared" ca="1" si="98"/>
        <v>-0.18966045761093653</v>
      </c>
      <c r="GA15" s="4">
        <f t="shared" ca="1" si="99"/>
        <v>-0.77322077644971754</v>
      </c>
    </row>
    <row r="16" spans="1:193" x14ac:dyDescent="0.35">
      <c r="A16" s="73">
        <v>13</v>
      </c>
      <c r="B16" s="41">
        <f t="shared" si="50"/>
        <v>44648</v>
      </c>
      <c r="C16" s="57">
        <f>'Chart Data'!C121</f>
        <v>414</v>
      </c>
      <c r="D16" s="57">
        <f>'Chart Data'!D121</f>
        <v>46</v>
      </c>
      <c r="E16" s="57">
        <f ca="1">'Chart Data'!E121</f>
        <v>110.85714285714286</v>
      </c>
      <c r="F16" s="57">
        <f ca="1">'Chart Data'!F121</f>
        <v>108.28571428571429</v>
      </c>
      <c r="G16" s="57">
        <f>'Chart Data'!G121</f>
        <v>32116</v>
      </c>
      <c r="H16" s="57">
        <f ca="1">'Chart Data'!H121</f>
        <v>92.142857142857139</v>
      </c>
      <c r="I16" s="57">
        <f ca="1">'Chart Data'!J121</f>
        <v>69.285714285714292</v>
      </c>
      <c r="J16" s="57">
        <f ca="1">'Chart Data'!K121</f>
        <v>78.285714285714292</v>
      </c>
      <c r="K16" s="57">
        <f>'Chart Data'!L121</f>
        <v>6523</v>
      </c>
      <c r="L16" s="57">
        <f>'Chart Data'!M121</f>
        <v>190.2</v>
      </c>
      <c r="M16" s="57">
        <f ca="1">'Chart Data'!O121</f>
        <v>85.452857142857141</v>
      </c>
      <c r="N16" s="57">
        <f ca="1">'Chart Data'!P121</f>
        <v>87.535714285714278</v>
      </c>
      <c r="O16" s="57">
        <f ca="1">'Chart Data'!Q121</f>
        <v>82.089999999999989</v>
      </c>
      <c r="P16" s="57">
        <f ca="1">'Chart Data'!R121</f>
        <v>83.71142857142857</v>
      </c>
      <c r="Q16" s="57">
        <f>'Chart Data'!S122</f>
        <v>95.507862949068269</v>
      </c>
      <c r="R16" s="57">
        <f ca="1">'Chart Data'!T122</f>
        <v>651333.42857142852</v>
      </c>
      <c r="U16" s="73" t="e">
        <f>NA()</f>
        <v>#N/A</v>
      </c>
      <c r="V16" s="73" t="e">
        <f>NA()</f>
        <v>#N/A</v>
      </c>
      <c r="W16" s="73" t="e">
        <f>NA()</f>
        <v>#N/A</v>
      </c>
      <c r="X16" s="73" t="e">
        <f>NA()</f>
        <v>#N/A</v>
      </c>
      <c r="Y16" s="73" t="e">
        <f>NA()</f>
        <v>#N/A</v>
      </c>
      <c r="Z16" s="73" t="e">
        <f>NA()</f>
        <v>#N/A</v>
      </c>
      <c r="AA16" s="73" t="e">
        <f>NA()</f>
        <v>#N/A</v>
      </c>
      <c r="AB16" s="73" t="e">
        <f>NA()</f>
        <v>#N/A</v>
      </c>
      <c r="AC16" s="73" t="e">
        <f>NA()</f>
        <v>#N/A</v>
      </c>
      <c r="AD16" s="73" t="e">
        <f>NA()</f>
        <v>#N/A</v>
      </c>
      <c r="AE16" s="73" t="e">
        <f>NA()</f>
        <v>#N/A</v>
      </c>
      <c r="AF16" s="73" t="e">
        <f>NA()</f>
        <v>#N/A</v>
      </c>
      <c r="AG16" s="73" t="e">
        <f>NA()</f>
        <v>#N/A</v>
      </c>
      <c r="AH16" s="73" t="e">
        <f>NA()</f>
        <v>#N/A</v>
      </c>
      <c r="AI16" s="73" t="e">
        <f>NA()</f>
        <v>#N/A</v>
      </c>
      <c r="AJ16" s="73" t="e">
        <f>NA()</f>
        <v>#N/A</v>
      </c>
      <c r="AM16" s="73" t="e">
        <f>NA()</f>
        <v>#N/A</v>
      </c>
      <c r="BE16" s="73" t="e">
        <f>NA()</f>
        <v>#N/A</v>
      </c>
      <c r="BW16" s="73">
        <v>13</v>
      </c>
      <c r="BX16" s="74">
        <f t="shared" si="1"/>
        <v>1.0210101826678513</v>
      </c>
      <c r="BY16" s="74">
        <f t="shared" si="2"/>
        <v>0.83861922221712515</v>
      </c>
      <c r="BZ16" s="74">
        <f t="shared" ca="1" si="3"/>
        <v>1.0046059772243556</v>
      </c>
      <c r="CA16" s="74">
        <f t="shared" ca="1" si="4"/>
        <v>0.99449420542068445</v>
      </c>
      <c r="CB16" s="74">
        <f t="shared" si="5"/>
        <v>0.93567912570785439</v>
      </c>
      <c r="CC16" s="74">
        <f t="shared" ca="1" si="51"/>
        <v>1.0102814726665492</v>
      </c>
      <c r="CD16" s="74">
        <f t="shared" ca="1" si="52"/>
        <v>0.99800794879693022</v>
      </c>
      <c r="CE16" s="74">
        <f t="shared" ca="1" si="53"/>
        <v>0.98950448962718918</v>
      </c>
      <c r="CF16" s="74">
        <f t="shared" si="54"/>
        <v>1.1825690132495181</v>
      </c>
      <c r="CG16" s="74">
        <f t="shared" ca="1" si="6"/>
        <v>1.0174344550885466</v>
      </c>
      <c r="CH16" s="74">
        <f t="shared" ca="1" si="7"/>
        <v>0.97987194034011427</v>
      </c>
      <c r="CI16" s="74">
        <f t="shared" ca="1" si="8"/>
        <v>0.99686793139851393</v>
      </c>
      <c r="CJ16" s="74">
        <f t="shared" ca="1" si="9"/>
        <v>0.94630858004952112</v>
      </c>
      <c r="CK16" s="74">
        <f t="shared" ca="1" si="10"/>
        <v>0.98253310908490965</v>
      </c>
      <c r="CL16" s="74">
        <f t="shared" ca="1" si="11"/>
        <v>0.99457181051349919</v>
      </c>
      <c r="CM16" s="74">
        <f t="shared" ca="1" si="12"/>
        <v>0.92363362816364891</v>
      </c>
      <c r="CP16" s="73">
        <v>13</v>
      </c>
      <c r="CQ16" s="74">
        <f t="shared" si="13"/>
        <v>1.0202792451539355</v>
      </c>
      <c r="CR16" s="74">
        <f t="shared" si="14"/>
        <v>0.83495690914279352</v>
      </c>
      <c r="CS16" s="74">
        <f t="shared" ca="1" si="15"/>
        <v>1.0051150053116003</v>
      </c>
      <c r="CT16" s="74">
        <f t="shared" ca="1" si="16"/>
        <v>0.99494617033104193</v>
      </c>
      <c r="CU16" s="74">
        <f t="shared" si="17"/>
        <v>0.9352987491285043</v>
      </c>
      <c r="CV16" s="74">
        <f t="shared" ca="1" si="18"/>
        <v>1.0103021934350622</v>
      </c>
      <c r="CW16" s="74">
        <f t="shared" ca="1" si="19"/>
        <v>0.99500237934679459</v>
      </c>
      <c r="CX16" s="74">
        <f t="shared" ca="1" si="20"/>
        <v>0.98875246638570757</v>
      </c>
      <c r="CY16" s="74">
        <f t="shared" si="21"/>
        <v>1.1908066574483689</v>
      </c>
      <c r="CZ16" s="74">
        <f t="shared" ca="1" si="22"/>
        <v>1.0151127494761887</v>
      </c>
      <c r="DA16" s="74">
        <f t="shared" ca="1" si="23"/>
        <v>0.98304948102751366</v>
      </c>
      <c r="DB16" s="74">
        <f t="shared" ca="1" si="24"/>
        <v>1.0016345397462569</v>
      </c>
      <c r="DC16" s="74">
        <f t="shared" ca="1" si="25"/>
        <v>0.9486629891794589</v>
      </c>
      <c r="DD16" s="74">
        <f t="shared" ca="1" si="26"/>
        <v>0.98346143000755182</v>
      </c>
      <c r="DE16" s="74">
        <f t="shared" ca="1" si="27"/>
        <v>0.99707392184136923</v>
      </c>
      <c r="DF16" s="74">
        <f t="shared" ca="1" si="28"/>
        <v>0.92446890404574456</v>
      </c>
      <c r="DI16" s="57">
        <f t="shared" si="29"/>
        <v>405.77126503983465</v>
      </c>
      <c r="DJ16" s="57">
        <f t="shared" si="30"/>
        <v>55.092663461190817</v>
      </c>
      <c r="DK16" s="57">
        <f t="shared" ca="1" si="31"/>
        <v>110.29299360900053</v>
      </c>
      <c r="DL16" s="57">
        <f t="shared" ca="1" si="32"/>
        <v>108.83575163637757</v>
      </c>
      <c r="DM16" s="57">
        <f t="shared" si="33"/>
        <v>34337.691598460013</v>
      </c>
      <c r="DN16" s="57">
        <f t="shared" ca="1" si="34"/>
        <v>91.203263480571351</v>
      </c>
      <c r="DO16" s="57">
        <f t="shared" ca="1" si="35"/>
        <v>69.633717188896995</v>
      </c>
      <c r="DP16" s="57">
        <f t="shared" ca="1" si="36"/>
        <v>79.1762518397354</v>
      </c>
      <c r="DQ16" s="57">
        <f t="shared" si="37"/>
        <v>5477.7994053017164</v>
      </c>
      <c r="DR16" s="57">
        <f t="shared" ca="1" si="38"/>
        <v>187.36834908057816</v>
      </c>
      <c r="DS16" s="57">
        <f t="shared" ca="1" si="39"/>
        <v>86.926303092636985</v>
      </c>
      <c r="DT16" s="57">
        <f t="shared" ca="1" si="40"/>
        <v>87.392867170784271</v>
      </c>
      <c r="DU16" s="57">
        <f t="shared" ca="1" si="41"/>
        <v>86.532310142090935</v>
      </c>
      <c r="DV16" s="57">
        <f t="shared" ca="1" si="42"/>
        <v>85.119178055397413</v>
      </c>
      <c r="DW16" s="57">
        <f t="shared" ca="1" si="43"/>
        <v>95.78814655255141</v>
      </c>
      <c r="DX16" s="57">
        <f t="shared" ca="1" si="44"/>
        <v>704548.76926741854</v>
      </c>
      <c r="DY16" s="57">
        <f ca="1">'Chart Data'!U121</f>
        <v>-234.65571428571431</v>
      </c>
      <c r="EB16" s="53">
        <v>44927</v>
      </c>
      <c r="EC16" s="4">
        <f t="shared" ca="1" si="55"/>
        <v>100.39324082028861</v>
      </c>
      <c r="ED16" s="4">
        <f t="shared" ca="1" si="56"/>
        <v>99.217156301520504</v>
      </c>
      <c r="EE16" s="4">
        <f t="shared" ca="1" si="57"/>
        <v>99.752831762994106</v>
      </c>
      <c r="EF16" s="4">
        <f t="shared" ca="1" si="58"/>
        <v>100.53665428807692</v>
      </c>
      <c r="EG16" s="4">
        <f>'HAVERQ (new)'!I25</f>
        <v>98.354748877594147</v>
      </c>
      <c r="EH16" s="4">
        <f t="shared" ca="1" si="59"/>
        <v>102.07259127389104</v>
      </c>
      <c r="EI16" s="4">
        <f t="shared" ca="1" si="60"/>
        <v>100.87683353754444</v>
      </c>
      <c r="EJ16" s="4">
        <f t="shared" ca="1" si="61"/>
        <v>101.42146963044958</v>
      </c>
      <c r="EK16" s="4">
        <f t="shared" ca="1" si="62"/>
        <v>102.21840372262881</v>
      </c>
      <c r="EN16" s="74">
        <f t="shared" si="63"/>
        <v>0.41234272967141949</v>
      </c>
      <c r="EO16" s="74">
        <f t="shared" si="64"/>
        <v>-1.6266743126366798</v>
      </c>
      <c r="EP16" s="74">
        <f t="shared" ca="1" si="65"/>
        <v>-1.8948096765188447</v>
      </c>
      <c r="EQ16" s="74">
        <f t="shared" ca="1" si="66"/>
        <v>1.2240462697908596</v>
      </c>
      <c r="ER16" s="74">
        <f t="shared" si="67"/>
        <v>-3.3385689151124129</v>
      </c>
      <c r="ES16" s="74">
        <f t="shared" ca="1" si="68"/>
        <v>-2.8252981751610968</v>
      </c>
      <c r="ET16" s="74">
        <f t="shared" ca="1" si="69"/>
        <v>-4.8100992344666595</v>
      </c>
      <c r="EU16" s="74">
        <f t="shared" ca="1" si="70"/>
        <v>-5.5541362697796846</v>
      </c>
      <c r="EV16" s="74">
        <f t="shared" si="71"/>
        <v>-0.33952320848506984</v>
      </c>
      <c r="EW16" s="74">
        <f t="shared" ca="1" si="72"/>
        <v>3.5667059165201249</v>
      </c>
      <c r="EX16" s="74">
        <f t="shared" ca="1" si="73"/>
        <v>-5.6225855426770188</v>
      </c>
      <c r="EY16" s="74">
        <f t="shared" ca="1" si="74"/>
        <v>-3.5170165185398008</v>
      </c>
      <c r="EZ16" s="74">
        <f t="shared" ca="1" si="75"/>
        <v>-6.4196732378956503</v>
      </c>
      <c r="FA16" s="74">
        <f t="shared" ca="1" si="76"/>
        <v>-7.188540247743469</v>
      </c>
      <c r="FB16" s="74">
        <f t="shared" ca="1" si="77"/>
        <v>-1.5192631924989557</v>
      </c>
      <c r="FC16" s="74">
        <f t="shared" ca="1" si="78"/>
        <v>3.7817209280806021</v>
      </c>
      <c r="FD16" s="74">
        <f t="shared" ca="1" si="79"/>
        <v>-0.44933534882373732</v>
      </c>
      <c r="FG16" s="225">
        <f t="shared" si="80"/>
        <v>3</v>
      </c>
      <c r="FH16" s="73">
        <f t="shared" si="81"/>
        <v>2022</v>
      </c>
      <c r="FI16" s="73">
        <f>FI4</f>
        <v>1</v>
      </c>
      <c r="FJ16" s="73">
        <f>FJ4+1</f>
        <v>2023</v>
      </c>
      <c r="FK16" s="4">
        <f t="shared" si="83"/>
        <v>1.0684474836124811</v>
      </c>
      <c r="FL16" s="4">
        <f t="shared" si="84"/>
        <v>0.21335098249759499</v>
      </c>
      <c r="FM16" s="4">
        <f t="shared" ca="1" si="85"/>
        <v>-0.18927755006962316</v>
      </c>
      <c r="FN16" s="4">
        <f t="shared" ca="1" si="86"/>
        <v>0.69353392240670364</v>
      </c>
      <c r="FO16" s="4">
        <f t="shared" si="87"/>
        <v>-1.4471414544610233</v>
      </c>
      <c r="FP16" s="4">
        <f t="shared" ca="1" si="88"/>
        <v>0.38531174167532656</v>
      </c>
      <c r="FQ16" s="4">
        <f t="shared" ca="1" si="89"/>
        <v>-1.0491799451964963</v>
      </c>
      <c r="FR16" s="4">
        <f t="shared" ca="1" si="90"/>
        <v>-0.56722625277963068</v>
      </c>
      <c r="FS16" s="4">
        <f t="shared" si="91"/>
        <v>-0.17709312664080598</v>
      </c>
      <c r="FT16" s="4">
        <f t="shared" ca="1" si="92"/>
        <v>1.5568198487526443</v>
      </c>
      <c r="FU16" s="4">
        <f t="shared" ca="1" si="93"/>
        <v>1.4475263861024672</v>
      </c>
      <c r="FV16" s="4">
        <f t="shared" ca="1" si="94"/>
        <v>2.4942269685429067E-2</v>
      </c>
      <c r="FW16" s="4">
        <f t="shared" ca="1" si="95"/>
        <v>1.195712307074944</v>
      </c>
      <c r="FX16" s="4">
        <f t="shared" ca="1" si="96"/>
        <v>1.5308397451411322</v>
      </c>
      <c r="FY16" s="4">
        <f t="shared" ca="1" si="97"/>
        <v>-0.92665430887630795</v>
      </c>
      <c r="FZ16" s="4">
        <f t="shared" ca="1" si="98"/>
        <v>-0.69213590324687568</v>
      </c>
      <c r="GA16" s="4">
        <f t="shared" ca="1" si="99"/>
        <v>-8.4808831165515727E-2</v>
      </c>
    </row>
    <row r="17" spans="1:183" x14ac:dyDescent="0.35">
      <c r="A17" s="73">
        <v>14</v>
      </c>
      <c r="B17" s="41">
        <f t="shared" si="50"/>
        <v>44655</v>
      </c>
      <c r="C17" s="57">
        <f>'Chart Data'!C122</f>
        <v>445</v>
      </c>
      <c r="D17" s="57">
        <f>'Chart Data'!D122</f>
        <v>50</v>
      </c>
      <c r="E17" s="57">
        <f ca="1">'Chart Data'!E122</f>
        <v>110.28571428571429</v>
      </c>
      <c r="F17" s="57">
        <f ca="1">'Chart Data'!F122</f>
        <v>107.71428571428571</v>
      </c>
      <c r="G17" s="57">
        <f>'Chart Data'!G122</f>
        <v>33383</v>
      </c>
      <c r="H17" s="57">
        <f ca="1">'Chart Data'!H122</f>
        <v>91.714285714285708</v>
      </c>
      <c r="I17" s="57">
        <f ca="1">'Chart Data'!J122</f>
        <v>68</v>
      </c>
      <c r="J17" s="57">
        <f ca="1">'Chart Data'!K122</f>
        <v>77.714285714285708</v>
      </c>
      <c r="K17" s="57">
        <f>'Chart Data'!L122</f>
        <v>3377</v>
      </c>
      <c r="L17" s="57">
        <f>'Chart Data'!M122</f>
        <v>197.75714285714284</v>
      </c>
      <c r="M17" s="57">
        <f ca="1">'Chart Data'!O122</f>
        <v>90.527142857142863</v>
      </c>
      <c r="N17" s="57">
        <f ca="1">'Chart Data'!P122</f>
        <v>95.628571428571433</v>
      </c>
      <c r="O17" s="57">
        <f ca="1">'Chart Data'!Q122</f>
        <v>84.870714285714286</v>
      </c>
      <c r="P17" s="57">
        <f ca="1">'Chart Data'!R122</f>
        <v>90.708571428571418</v>
      </c>
      <c r="Q17" s="57">
        <f>'Chart Data'!S123</f>
        <v>97.801592935829234</v>
      </c>
      <c r="R17" s="57">
        <f ca="1">'Chart Data'!T123</f>
        <v>604645.42857142852</v>
      </c>
      <c r="U17" s="73" t="e">
        <f>NA()</f>
        <v>#N/A</v>
      </c>
      <c r="V17" s="73" t="e">
        <f>NA()</f>
        <v>#N/A</v>
      </c>
      <c r="W17" s="73" t="e">
        <f>NA()</f>
        <v>#N/A</v>
      </c>
      <c r="X17" s="73" t="e">
        <f>NA()</f>
        <v>#N/A</v>
      </c>
      <c r="Y17" s="73" t="e">
        <f>NA()</f>
        <v>#N/A</v>
      </c>
      <c r="Z17" s="73" t="e">
        <f>NA()</f>
        <v>#N/A</v>
      </c>
      <c r="AA17" s="73" t="e">
        <f>NA()</f>
        <v>#N/A</v>
      </c>
      <c r="AB17" s="73" t="e">
        <f>NA()</f>
        <v>#N/A</v>
      </c>
      <c r="AC17" s="73" t="e">
        <f>NA()</f>
        <v>#N/A</v>
      </c>
      <c r="AD17" s="73" t="e">
        <f>NA()</f>
        <v>#N/A</v>
      </c>
      <c r="AE17" s="73" t="e">
        <f>NA()</f>
        <v>#N/A</v>
      </c>
      <c r="AF17" s="73" t="e">
        <f>NA()</f>
        <v>#N/A</v>
      </c>
      <c r="AG17" s="73" t="e">
        <f>NA()</f>
        <v>#N/A</v>
      </c>
      <c r="AH17" s="73" t="e">
        <f>NA()</f>
        <v>#N/A</v>
      </c>
      <c r="AI17" s="73" t="e">
        <f>NA()</f>
        <v>#N/A</v>
      </c>
      <c r="AJ17" s="73" t="e">
        <f>NA()</f>
        <v>#N/A</v>
      </c>
      <c r="AM17" s="73" t="e">
        <f>NA()</f>
        <v>#N/A</v>
      </c>
      <c r="BE17" s="73" t="e">
        <f>NA()</f>
        <v>#N/A</v>
      </c>
      <c r="BW17" s="73">
        <v>14</v>
      </c>
      <c r="BX17" s="74">
        <f t="shared" si="1"/>
        <v>1.0308238753017889</v>
      </c>
      <c r="BY17" s="74">
        <f t="shared" si="2"/>
        <v>0.92485275398221167</v>
      </c>
      <c r="BZ17" s="74">
        <f t="shared" ca="1" si="3"/>
        <v>0.96737110199089271</v>
      </c>
      <c r="CA17" s="74">
        <f t="shared" ca="1" si="4"/>
        <v>0.95453849440370853</v>
      </c>
      <c r="CB17" s="74">
        <f t="shared" si="5"/>
        <v>0.99494983892441402</v>
      </c>
      <c r="CC17" s="74">
        <f t="shared" ca="1" si="51"/>
        <v>0.99472145900147912</v>
      </c>
      <c r="CD17" s="74">
        <f t="shared" ca="1" si="52"/>
        <v>1.0018482722623612</v>
      </c>
      <c r="CE17" s="74">
        <f t="shared" ca="1" si="53"/>
        <v>0.96844465525226919</v>
      </c>
      <c r="CF17" s="74">
        <f t="shared" si="54"/>
        <v>0.9211608232508649</v>
      </c>
      <c r="CG17" s="74">
        <f t="shared" ca="1" si="6"/>
        <v>1.0098137016342392</v>
      </c>
      <c r="CH17" s="74">
        <f t="shared" ca="1" si="7"/>
        <v>1.0685359272091597</v>
      </c>
      <c r="CI17" s="74">
        <f t="shared" ca="1" si="8"/>
        <v>1.1491185513305198</v>
      </c>
      <c r="CJ17" s="74">
        <f t="shared" ca="1" si="9"/>
        <v>1.0242442949825186</v>
      </c>
      <c r="CK17" s="74">
        <f t="shared" ca="1" si="10"/>
        <v>1.0591562483185593</v>
      </c>
      <c r="CL17" s="74">
        <f t="shared" ca="1" si="11"/>
        <v>0.98267772098053896</v>
      </c>
      <c r="CM17" s="74">
        <f t="shared" ca="1" si="12"/>
        <v>0.94525236879581376</v>
      </c>
      <c r="CP17" s="73">
        <v>14</v>
      </c>
      <c r="CQ17" s="74">
        <f t="shared" si="13"/>
        <v>1.0300859122006478</v>
      </c>
      <c r="CR17" s="74">
        <f t="shared" si="14"/>
        <v>0.92081385260360271</v>
      </c>
      <c r="CS17" s="74">
        <f t="shared" ca="1" si="15"/>
        <v>0.96786126338039846</v>
      </c>
      <c r="CT17" s="74">
        <f t="shared" ca="1" si="16"/>
        <v>0.95497230075743533</v>
      </c>
      <c r="CU17" s="74">
        <f t="shared" si="17"/>
        <v>0.99454536734226917</v>
      </c>
      <c r="CV17" s="74">
        <f t="shared" ca="1" si="18"/>
        <v>0.99474186063572123</v>
      </c>
      <c r="CW17" s="74">
        <f t="shared" ca="1" si="19"/>
        <v>0.99883113741447471</v>
      </c>
      <c r="CX17" s="74">
        <f t="shared" ca="1" si="20"/>
        <v>0.96770863748128089</v>
      </c>
      <c r="CY17" s="74">
        <f t="shared" si="21"/>
        <v>0.92757752707689345</v>
      </c>
      <c r="CZ17" s="74">
        <f t="shared" ca="1" si="22"/>
        <v>1.0075093859834428</v>
      </c>
      <c r="DA17" s="74">
        <f t="shared" ca="1" si="23"/>
        <v>1.0720009885553154</v>
      </c>
      <c r="DB17" s="74">
        <f t="shared" ca="1" si="24"/>
        <v>1.1546131588976767</v>
      </c>
      <c r="DC17" s="74">
        <f t="shared" ca="1" si="25"/>
        <v>1.0267926076262308</v>
      </c>
      <c r="DD17" s="74">
        <f t="shared" ca="1" si="26"/>
        <v>1.0601569646268139</v>
      </c>
      <c r="DE17" s="74">
        <f t="shared" ca="1" si="27"/>
        <v>0.98514990954582859</v>
      </c>
      <c r="DF17" s="74">
        <f t="shared" ca="1" si="28"/>
        <v>0.94610719530068965</v>
      </c>
      <c r="DI17" s="57">
        <f t="shared" si="29"/>
        <v>432.00280163944188</v>
      </c>
      <c r="DJ17" s="57">
        <f t="shared" si="30"/>
        <v>54.299791275538389</v>
      </c>
      <c r="DK17" s="57">
        <f t="shared" ca="1" si="31"/>
        <v>113.947854365537</v>
      </c>
      <c r="DL17" s="57">
        <f t="shared" ca="1" si="32"/>
        <v>112.79309947403944</v>
      </c>
      <c r="DM17" s="57">
        <f t="shared" si="33"/>
        <v>33566.090694494545</v>
      </c>
      <c r="DN17" s="57">
        <f t="shared" ca="1" si="34"/>
        <v>92.199081333194115</v>
      </c>
      <c r="DO17" s="57">
        <f t="shared" ca="1" si="35"/>
        <v>68.079575668837748</v>
      </c>
      <c r="DP17" s="57">
        <f t="shared" ca="1" si="36"/>
        <v>80.307525120947361</v>
      </c>
      <c r="DQ17" s="57">
        <f t="shared" si="37"/>
        <v>3640.6660375247066</v>
      </c>
      <c r="DR17" s="57">
        <f t="shared" ca="1" si="38"/>
        <v>196.2831767210879</v>
      </c>
      <c r="DS17" s="57">
        <f t="shared" ca="1" si="39"/>
        <v>84.446883746946881</v>
      </c>
      <c r="DT17" s="57">
        <f t="shared" ca="1" si="40"/>
        <v>82.823039640280214</v>
      </c>
      <c r="DU17" s="57">
        <f t="shared" ca="1" si="41"/>
        <v>82.656140738995859</v>
      </c>
      <c r="DV17" s="57">
        <f t="shared" ca="1" si="42"/>
        <v>85.561454063079964</v>
      </c>
      <c r="DW17" s="57">
        <f t="shared" ca="1" si="43"/>
        <v>99.275848262441073</v>
      </c>
      <c r="DX17" s="57">
        <f t="shared" ca="1" si="44"/>
        <v>639087.65473373397</v>
      </c>
      <c r="DY17" s="57">
        <f ca="1">'Chart Data'!U122</f>
        <v>-175.23714285714283</v>
      </c>
      <c r="EB17" s="53">
        <v>44958</v>
      </c>
      <c r="EC17" s="4">
        <f t="shared" ca="1" si="55"/>
        <v>101.12143803906059</v>
      </c>
      <c r="ED17" s="4">
        <f t="shared" ca="1" si="56"/>
        <v>101.14196861501189</v>
      </c>
      <c r="EE17" s="4">
        <f t="shared" ca="1" si="57"/>
        <v>100.95007205520857</v>
      </c>
      <c r="EF17" s="4">
        <f t="shared" ca="1" si="58"/>
        <v>101.69404997830158</v>
      </c>
      <c r="EG17" s="4">
        <f>'HAVERQ (new)'!I26</f>
        <v>98.998747531191285</v>
      </c>
      <c r="EH17" s="4">
        <f t="shared" ca="1" si="59"/>
        <v>102.14415895231454</v>
      </c>
      <c r="EI17" s="4">
        <f t="shared" ca="1" si="60"/>
        <v>102.16489717018425</v>
      </c>
      <c r="EJ17" s="4">
        <f t="shared" ca="1" si="61"/>
        <v>101.97105980901675</v>
      </c>
      <c r="EK17" s="4">
        <f t="shared" ca="1" si="62"/>
        <v>102.72256216803257</v>
      </c>
      <c r="EN17" s="74">
        <f t="shared" si="63"/>
        <v>1.8506137399654512</v>
      </c>
      <c r="EO17" s="74">
        <f t="shared" si="64"/>
        <v>-1.9215185552561083</v>
      </c>
      <c r="EP17" s="74">
        <f t="shared" ca="1" si="65"/>
        <v>-0.87454719247268187</v>
      </c>
      <c r="EQ17" s="74">
        <f t="shared" ca="1" si="66"/>
        <v>2.2360586734109678</v>
      </c>
      <c r="ER17" s="74">
        <f t="shared" si="67"/>
        <v>-4.093268506799947</v>
      </c>
      <c r="ES17" s="74">
        <f t="shared" ca="1" si="68"/>
        <v>-2.2462792407439145</v>
      </c>
      <c r="ET17" s="74">
        <f t="shared" ca="1" si="69"/>
        <v>-5.2819600553718073</v>
      </c>
      <c r="EU17" s="74">
        <f t="shared" ca="1" si="70"/>
        <v>-4.8974702999079254</v>
      </c>
      <c r="EV17" s="74">
        <f t="shared" si="71"/>
        <v>1.0419887404118984</v>
      </c>
      <c r="EW17" s="74">
        <f t="shared" ca="1" si="72"/>
        <v>4.0892858027972574</v>
      </c>
      <c r="EX17" s="74">
        <f t="shared" ca="1" si="73"/>
        <v>-6.6148970759741994</v>
      </c>
      <c r="EY17" s="74">
        <f t="shared" ca="1" si="74"/>
        <v>-4.5528096509942291</v>
      </c>
      <c r="EZ17" s="74">
        <f t="shared" ca="1" si="75"/>
        <v>-8.138005819014948</v>
      </c>
      <c r="FA17" s="74">
        <f t="shared" ca="1" si="76"/>
        <v>-6.9801094999765256</v>
      </c>
      <c r="FB17" s="74">
        <f t="shared" ca="1" si="77"/>
        <v>-0.63318282758777211</v>
      </c>
      <c r="FC17" s="74">
        <f t="shared" ca="1" si="78"/>
        <v>0.51758733408014468</v>
      </c>
      <c r="FD17" s="74">
        <f t="shared" ca="1" si="79"/>
        <v>0.3039388018016867</v>
      </c>
      <c r="FG17" s="225">
        <f t="shared" si="80"/>
        <v>4</v>
      </c>
      <c r="FH17" s="73">
        <f t="shared" si="81"/>
        <v>2022</v>
      </c>
      <c r="FI17" s="73">
        <f t="shared" ref="FI17:FI51" si="100">FI5</f>
        <v>2</v>
      </c>
      <c r="FJ17" s="73">
        <f t="shared" ref="FJ17:FJ51" si="101">FJ5+1</f>
        <v>2023</v>
      </c>
      <c r="FK17" s="4">
        <f t="shared" si="83"/>
        <v>0.65596043267720749</v>
      </c>
      <c r="FL17" s="4">
        <f t="shared" si="84"/>
        <v>-0.50405070529514773</v>
      </c>
      <c r="FM17" s="4">
        <f t="shared" ca="1" si="85"/>
        <v>-0.82545555321231467</v>
      </c>
      <c r="FN17" s="4">
        <f t="shared" ca="1" si="86"/>
        <v>-0.11160481284830887</v>
      </c>
      <c r="FO17" s="4">
        <f t="shared" si="87"/>
        <v>-1.7883095381217258</v>
      </c>
      <c r="FP17" s="4">
        <f t="shared" ca="1" si="88"/>
        <v>-0.46809341060223536</v>
      </c>
      <c r="FQ17" s="4">
        <f t="shared" ca="1" si="89"/>
        <v>-0.7331831663352979</v>
      </c>
      <c r="FR17" s="4">
        <f t="shared" ca="1" si="90"/>
        <v>-0.81210233400954501</v>
      </c>
      <c r="FS17" s="4">
        <f t="shared" si="91"/>
        <v>-0.4026465752101962</v>
      </c>
      <c r="FT17" s="4">
        <f t="shared" ca="1" si="92"/>
        <v>1.4559000331723844</v>
      </c>
      <c r="FU17" s="4">
        <f t="shared" ca="1" si="93"/>
        <v>1.4844560384392431</v>
      </c>
      <c r="FV17" s="4">
        <f t="shared" ca="1" si="94"/>
        <v>0.44892723050844036</v>
      </c>
      <c r="FW17" s="4">
        <f t="shared" ca="1" si="95"/>
        <v>1.505806505177345</v>
      </c>
      <c r="FX17" s="4">
        <f t="shared" ca="1" si="96"/>
        <v>1.7718797460542148</v>
      </c>
      <c r="FY17" s="4">
        <f t="shared" ca="1" si="97"/>
        <v>-1.3098615611300475</v>
      </c>
      <c r="FZ17" s="4">
        <f t="shared" ca="1" si="98"/>
        <v>0.13293302052706318</v>
      </c>
      <c r="GA17" s="4">
        <f t="shared" ca="1" si="99"/>
        <v>-8.872162611280543E-2</v>
      </c>
    </row>
    <row r="18" spans="1:183" x14ac:dyDescent="0.35">
      <c r="A18" s="73">
        <v>15</v>
      </c>
      <c r="B18" s="41">
        <f t="shared" si="50"/>
        <v>44662</v>
      </c>
      <c r="C18" s="57">
        <f>'Chart Data'!C123</f>
        <v>428</v>
      </c>
      <c r="D18" s="57">
        <f>'Chart Data'!D123</f>
        <v>56</v>
      </c>
      <c r="E18" s="57">
        <f ca="1">'Chart Data'!E123</f>
        <v>104.28571428571429</v>
      </c>
      <c r="F18" s="57">
        <f ca="1">'Chart Data'!F123</f>
        <v>91.714285714285708</v>
      </c>
      <c r="G18" s="57">
        <f>'Chart Data'!G123</f>
        <v>33295</v>
      </c>
      <c r="H18" s="57">
        <f ca="1">'Chart Data'!H123</f>
        <v>91.714285714285708</v>
      </c>
      <c r="I18" s="57">
        <f ca="1">'Chart Data'!J123</f>
        <v>70.142857142857139</v>
      </c>
      <c r="J18" s="57">
        <f ca="1">'Chart Data'!K123</f>
        <v>82.571428571428569</v>
      </c>
      <c r="K18" s="57">
        <f>'Chart Data'!L123</f>
        <v>4017</v>
      </c>
      <c r="L18" s="57">
        <f>'Chart Data'!M123</f>
        <v>185.71428571428572</v>
      </c>
      <c r="M18" s="57">
        <f ca="1">'Chart Data'!O123</f>
        <v>88.752857142857152</v>
      </c>
      <c r="N18" s="57">
        <f ca="1">'Chart Data'!P123</f>
        <v>85.063333333333333</v>
      </c>
      <c r="O18" s="57">
        <f ca="1">'Chart Data'!Q123</f>
        <v>89.982142857142861</v>
      </c>
      <c r="P18" s="57">
        <f ca="1">'Chart Data'!R123</f>
        <v>92.537857142857121</v>
      </c>
      <c r="Q18" s="57">
        <f>'Chart Data'!S124</f>
        <v>91.002188605661289</v>
      </c>
      <c r="R18" s="57">
        <f ca="1">'Chart Data'!T124</f>
        <v>569672</v>
      </c>
      <c r="U18" s="73" t="e">
        <f>NA()</f>
        <v>#N/A</v>
      </c>
      <c r="V18" s="73" t="e">
        <f>NA()</f>
        <v>#N/A</v>
      </c>
      <c r="W18" s="73" t="e">
        <f>NA()</f>
        <v>#N/A</v>
      </c>
      <c r="X18" s="73" t="e">
        <f>NA()</f>
        <v>#N/A</v>
      </c>
      <c r="Y18" s="73" t="e">
        <f>NA()</f>
        <v>#N/A</v>
      </c>
      <c r="Z18" s="73" t="e">
        <f>NA()</f>
        <v>#N/A</v>
      </c>
      <c r="AA18" s="73" t="e">
        <f>NA()</f>
        <v>#N/A</v>
      </c>
      <c r="AB18" s="73" t="e">
        <f>NA()</f>
        <v>#N/A</v>
      </c>
      <c r="AC18" s="73" t="e">
        <f>NA()</f>
        <v>#N/A</v>
      </c>
      <c r="AD18" s="73" t="e">
        <f>NA()</f>
        <v>#N/A</v>
      </c>
      <c r="AE18" s="73" t="e">
        <f>NA()</f>
        <v>#N/A</v>
      </c>
      <c r="AF18" s="73" t="e">
        <f>NA()</f>
        <v>#N/A</v>
      </c>
      <c r="AG18" s="73" t="e">
        <f>NA()</f>
        <v>#N/A</v>
      </c>
      <c r="AH18" s="73" t="e">
        <f>NA()</f>
        <v>#N/A</v>
      </c>
      <c r="AI18" s="73" t="e">
        <f>NA()</f>
        <v>#N/A</v>
      </c>
      <c r="AJ18" s="73" t="e">
        <f>NA()</f>
        <v>#N/A</v>
      </c>
      <c r="AM18" s="73" t="e">
        <f>NA()</f>
        <v>#N/A</v>
      </c>
      <c r="BE18" s="73" t="e">
        <f>NA()</f>
        <v>#N/A</v>
      </c>
      <c r="BW18" s="73">
        <v>15</v>
      </c>
      <c r="BX18" s="74">
        <f t="shared" si="1"/>
        <v>1.0491763212902878</v>
      </c>
      <c r="BY18" s="74">
        <f t="shared" si="2"/>
        <v>0.90374511930856138</v>
      </c>
      <c r="BZ18" s="74">
        <f t="shared" ca="1" si="3"/>
        <v>0.98718172567208262</v>
      </c>
      <c r="CA18" s="74">
        <f t="shared" ca="1" si="4"/>
        <v>0.99280672609752341</v>
      </c>
      <c r="CB18" s="74">
        <f t="shared" si="5"/>
        <v>1.005774229925797</v>
      </c>
      <c r="CC18" s="74">
        <f t="shared" ca="1" si="51"/>
        <v>0.99644318671093668</v>
      </c>
      <c r="CD18" s="74">
        <f t="shared" ca="1" si="52"/>
        <v>0.97832116421936777</v>
      </c>
      <c r="CE18" s="74">
        <f t="shared" ca="1" si="53"/>
        <v>0.99196296126198735</v>
      </c>
      <c r="CF18" s="74">
        <f t="shared" si="54"/>
        <v>0.88259487660392877</v>
      </c>
      <c r="CG18" s="74">
        <f t="shared" ca="1" si="6"/>
        <v>0.96277276988091032</v>
      </c>
      <c r="CH18" s="74">
        <f t="shared" ca="1" si="7"/>
        <v>1.024515816663998</v>
      </c>
      <c r="CI18" s="74">
        <f t="shared" ca="1" si="8"/>
        <v>1.0630396228483761</v>
      </c>
      <c r="CJ18" s="74">
        <f t="shared" ca="1" si="9"/>
        <v>1.0144071216844424</v>
      </c>
      <c r="CK18" s="74">
        <f t="shared" ca="1" si="10"/>
        <v>1.0353049084885473</v>
      </c>
      <c r="CL18" s="74">
        <f t="shared" ca="1" si="11"/>
        <v>0.99870037292578751</v>
      </c>
      <c r="CM18" s="74">
        <f t="shared" ca="1" si="12"/>
        <v>0.96611505679736565</v>
      </c>
      <c r="CP18" s="73">
        <v>15</v>
      </c>
      <c r="CQ18" s="74">
        <f t="shared" si="13"/>
        <v>1.0484252197391364</v>
      </c>
      <c r="CR18" s="74">
        <f t="shared" si="14"/>
        <v>0.89979839655451244</v>
      </c>
      <c r="CS18" s="74">
        <f t="shared" ca="1" si="15"/>
        <v>0.98768192499099372</v>
      </c>
      <c r="CT18" s="74">
        <f t="shared" ca="1" si="16"/>
        <v>0.9932579241040248</v>
      </c>
      <c r="CU18" s="74">
        <f t="shared" si="17"/>
        <v>1.0053653579624642</v>
      </c>
      <c r="CV18" s="74">
        <f t="shared" ca="1" si="18"/>
        <v>0.99646362365763597</v>
      </c>
      <c r="CW18" s="74">
        <f t="shared" ca="1" si="19"/>
        <v>0.97537488287246732</v>
      </c>
      <c r="CX18" s="74">
        <f t="shared" ca="1" si="20"/>
        <v>0.99120906958248722</v>
      </c>
      <c r="CY18" s="74">
        <f t="shared" si="21"/>
        <v>0.88874293433564078</v>
      </c>
      <c r="CZ18" s="74">
        <f t="shared" ca="1" si="22"/>
        <v>0.96057579794617931</v>
      </c>
      <c r="DA18" s="74">
        <f t="shared" ca="1" si="23"/>
        <v>1.0278381290584158</v>
      </c>
      <c r="DB18" s="74">
        <f t="shared" ca="1" si="24"/>
        <v>1.0681226367368275</v>
      </c>
      <c r="DC18" s="74">
        <f t="shared" ca="1" si="25"/>
        <v>1.0169309595097771</v>
      </c>
      <c r="DD18" s="74">
        <f t="shared" ca="1" si="26"/>
        <v>1.0362830894770323</v>
      </c>
      <c r="DE18" s="74">
        <f t="shared" ca="1" si="27"/>
        <v>1.0012128707563419</v>
      </c>
      <c r="DF18" s="74">
        <f t="shared" ca="1" si="28"/>
        <v>0.96698875019880315</v>
      </c>
      <c r="DI18" s="57">
        <f t="shared" si="29"/>
        <v>408.23130915001519</v>
      </c>
      <c r="DJ18" s="57">
        <f t="shared" si="30"/>
        <v>62.236163361075022</v>
      </c>
      <c r="DK18" s="57">
        <f t="shared" ca="1" si="31"/>
        <v>105.58633467618154</v>
      </c>
      <c r="DL18" s="57">
        <f t="shared" ca="1" si="32"/>
        <v>92.336827614053234</v>
      </c>
      <c r="DM18" s="57">
        <f t="shared" si="33"/>
        <v>33117.313756938784</v>
      </c>
      <c r="DN18" s="57">
        <f t="shared" ca="1" si="34"/>
        <v>92.039772990044256</v>
      </c>
      <c r="DO18" s="57">
        <f t="shared" ca="1" si="35"/>
        <v>71.913741449120835</v>
      </c>
      <c r="DP18" s="57">
        <f t="shared" ca="1" si="36"/>
        <v>83.303746006086229</v>
      </c>
      <c r="DQ18" s="57">
        <f t="shared" si="37"/>
        <v>4519.8671570906108</v>
      </c>
      <c r="DR18" s="57">
        <f t="shared" ca="1" si="38"/>
        <v>193.33641979254949</v>
      </c>
      <c r="DS18" s="57">
        <f t="shared" ca="1" si="39"/>
        <v>86.34906084303573</v>
      </c>
      <c r="DT18" s="57">
        <f t="shared" ca="1" si="40"/>
        <v>79.638171130991495</v>
      </c>
      <c r="DU18" s="57">
        <f t="shared" ca="1" si="41"/>
        <v>88.484023439034402</v>
      </c>
      <c r="DV18" s="57">
        <f t="shared" ca="1" si="42"/>
        <v>89.297855076991567</v>
      </c>
      <c r="DW18" s="57">
        <f t="shared" ca="1" si="43"/>
        <v>90.891948419436417</v>
      </c>
      <c r="DX18" s="57">
        <f t="shared" ca="1" si="44"/>
        <v>589119.5734002915</v>
      </c>
      <c r="DY18" s="57">
        <f ca="1">'Chart Data'!U123</f>
        <v>-164.04428571428571</v>
      </c>
      <c r="EB18" s="53">
        <v>44986</v>
      </c>
      <c r="EC18" s="4">
        <f t="shared" ca="1" si="55"/>
        <v>100.50559919359233</v>
      </c>
      <c r="ED18" s="4">
        <f t="shared" ca="1" si="56"/>
        <v>100.15085229996215</v>
      </c>
      <c r="EE18" s="4">
        <f t="shared" ca="1" si="57"/>
        <v>100.55772745708688</v>
      </c>
      <c r="EF18" s="4">
        <f t="shared" ca="1" si="58"/>
        <v>101.53327273323063</v>
      </c>
      <c r="EG18" s="4">
        <f>'HAVERQ (new)'!I27</f>
        <v>99.310945628468886</v>
      </c>
      <c r="EH18" s="4">
        <f t="shared" ca="1" si="59"/>
        <v>101.20294249295819</v>
      </c>
      <c r="EI18" s="4">
        <f t="shared" ca="1" si="60"/>
        <v>100.84573424024722</v>
      </c>
      <c r="EJ18" s="4">
        <f t="shared" ca="1" si="61"/>
        <v>101.25543244073249</v>
      </c>
      <c r="EK18" s="4">
        <f t="shared" ca="1" si="62"/>
        <v>102.23774639411415</v>
      </c>
      <c r="EN18" s="74">
        <f t="shared" si="63"/>
        <v>0.54722655983828183</v>
      </c>
      <c r="EO18" s="74">
        <f t="shared" si="64"/>
        <v>1.029768750629797</v>
      </c>
      <c r="EP18" s="74">
        <f t="shared" ca="1" si="65"/>
        <v>-3.2086839536080274</v>
      </c>
      <c r="EQ18" s="74">
        <f t="shared" ca="1" si="66"/>
        <v>-2.9952229079327712</v>
      </c>
      <c r="ER18" s="74">
        <f t="shared" si="67"/>
        <v>-4.5322153377218468</v>
      </c>
      <c r="ES18" s="74">
        <f t="shared" ca="1" si="68"/>
        <v>-2.3389091798953889</v>
      </c>
      <c r="ET18" s="74">
        <f t="shared" ca="1" si="69"/>
        <v>-4.1178494584798111</v>
      </c>
      <c r="EU18" s="74">
        <f t="shared" ca="1" si="70"/>
        <v>-3.1582651704613185</v>
      </c>
      <c r="EV18" s="74">
        <f t="shared" si="71"/>
        <v>0.38083540583737796</v>
      </c>
      <c r="EW18" s="74">
        <f t="shared" ca="1" si="72"/>
        <v>3.9165493279377275</v>
      </c>
      <c r="EX18" s="74">
        <f t="shared" ca="1" si="73"/>
        <v>-5.8536090453295344</v>
      </c>
      <c r="EY18" s="74">
        <f t="shared" ca="1" si="74"/>
        <v>-5.2746891765718082</v>
      </c>
      <c r="EZ18" s="74">
        <f t="shared" ca="1" si="75"/>
        <v>-5.5544652971735964</v>
      </c>
      <c r="FA18" s="74">
        <f t="shared" ca="1" si="76"/>
        <v>-5.2192614237549924</v>
      </c>
      <c r="FB18" s="74">
        <f t="shared" ca="1" si="77"/>
        <v>-2.7631840863546517</v>
      </c>
      <c r="FC18" s="74">
        <f t="shared" ca="1" si="78"/>
        <v>-1.9740062489210815</v>
      </c>
      <c r="FD18" s="74">
        <f t="shared" ca="1" si="79"/>
        <v>0.44583534617574433</v>
      </c>
      <c r="FG18" s="225">
        <f t="shared" si="80"/>
        <v>4</v>
      </c>
      <c r="FH18" s="73">
        <f t="shared" si="81"/>
        <v>2022</v>
      </c>
      <c r="FI18" s="73">
        <f t="shared" si="100"/>
        <v>3</v>
      </c>
      <c r="FJ18" s="73">
        <f t="shared" si="101"/>
        <v>2023</v>
      </c>
      <c r="FK18" s="4">
        <f t="shared" si="83"/>
        <v>0.84404189479013292</v>
      </c>
      <c r="FL18" s="4">
        <f t="shared" si="84"/>
        <v>-0.13025545230799263</v>
      </c>
      <c r="FM18" s="4">
        <f t="shared" ca="1" si="85"/>
        <v>-0.90103837574442924</v>
      </c>
      <c r="FN18" s="4">
        <f t="shared" ca="1" si="86"/>
        <v>-0.17424162434747092</v>
      </c>
      <c r="FO18" s="4">
        <f t="shared" si="87"/>
        <v>-1.3998794042004741</v>
      </c>
      <c r="FP18" s="4">
        <f t="shared" ca="1" si="88"/>
        <v>-1.1153434982837518</v>
      </c>
      <c r="FQ18" s="4">
        <f t="shared" ca="1" si="89"/>
        <v>-1.5369856550432281</v>
      </c>
      <c r="FR18" s="4">
        <f t="shared" ca="1" si="90"/>
        <v>-1.1795832800969894</v>
      </c>
      <c r="FS18" s="4">
        <f t="shared" si="91"/>
        <v>0.62685020096100497</v>
      </c>
      <c r="FT18" s="4">
        <f t="shared" ca="1" si="92"/>
        <v>1.3868128264677799</v>
      </c>
      <c r="FU18" s="4">
        <f t="shared" ca="1" si="93"/>
        <v>0.99877874132204181</v>
      </c>
      <c r="FV18" s="4">
        <f t="shared" ca="1" si="94"/>
        <v>1.4705481678954009E-2</v>
      </c>
      <c r="FW18" s="4">
        <f t="shared" ca="1" si="95"/>
        <v>1.1020294662812313</v>
      </c>
      <c r="FX18" s="4">
        <f t="shared" ca="1" si="96"/>
        <v>1.5400875472854674</v>
      </c>
      <c r="FY18" s="4">
        <f t="shared" ca="1" si="97"/>
        <v>3.0809320547822011E-3</v>
      </c>
      <c r="FZ18" s="4">
        <f t="shared" ca="1" si="98"/>
        <v>-4.4117785275464755E-2</v>
      </c>
      <c r="GA18" s="4">
        <f t="shared" ca="1" si="99"/>
        <v>0.14231528729879078</v>
      </c>
    </row>
    <row r="19" spans="1:183" x14ac:dyDescent="0.35">
      <c r="A19" s="73">
        <v>16</v>
      </c>
      <c r="B19" s="41">
        <f t="shared" si="50"/>
        <v>44669</v>
      </c>
      <c r="C19" s="57">
        <f>'Chart Data'!C124</f>
        <v>428</v>
      </c>
      <c r="D19" s="57">
        <f>'Chart Data'!D124</f>
        <v>58</v>
      </c>
      <c r="E19" s="57">
        <f ca="1">'Chart Data'!E124</f>
        <v>108.14285714285714</v>
      </c>
      <c r="F19" s="57">
        <f ca="1">'Chart Data'!F124</f>
        <v>98.285714285714292</v>
      </c>
      <c r="G19" s="57">
        <f>'Chart Data'!G124</f>
        <v>33710</v>
      </c>
      <c r="H19" s="57">
        <f ca="1">'Chart Data'!H124</f>
        <v>94.285714285714292</v>
      </c>
      <c r="I19" s="57">
        <f ca="1">'Chart Data'!J124</f>
        <v>70.142857142857139</v>
      </c>
      <c r="J19" s="57">
        <f ca="1">'Chart Data'!K124</f>
        <v>82.571428571428569</v>
      </c>
      <c r="K19" s="57">
        <f>'Chart Data'!L124</f>
        <v>3531</v>
      </c>
      <c r="L19" s="57">
        <f>'Chart Data'!M124</f>
        <v>160.02857142857144</v>
      </c>
      <c r="M19" s="57">
        <f ca="1">'Chart Data'!O124</f>
        <v>83.434285714285707</v>
      </c>
      <c r="N19" s="57">
        <f ca="1">'Chart Data'!P124</f>
        <v>77.083333333333329</v>
      </c>
      <c r="O19" s="57">
        <f ca="1">'Chart Data'!Q124</f>
        <v>87.284999999999997</v>
      </c>
      <c r="P19" s="57">
        <f ca="1">'Chart Data'!R124</f>
        <v>87.357142857142861</v>
      </c>
      <c r="Q19" s="57">
        <f>'Chart Data'!S125</f>
        <v>89.266045725847889</v>
      </c>
      <c r="R19" s="57">
        <f ca="1">'Chart Data'!T125</f>
        <v>637950.42857142852</v>
      </c>
      <c r="U19" s="73" t="e">
        <f>NA()</f>
        <v>#N/A</v>
      </c>
      <c r="V19" s="73" t="e">
        <f>NA()</f>
        <v>#N/A</v>
      </c>
      <c r="W19" s="73" t="e">
        <f>NA()</f>
        <v>#N/A</v>
      </c>
      <c r="X19" s="73" t="e">
        <f>NA()</f>
        <v>#N/A</v>
      </c>
      <c r="Y19" s="73" t="e">
        <f>NA()</f>
        <v>#N/A</v>
      </c>
      <c r="Z19" s="73" t="e">
        <f>NA()</f>
        <v>#N/A</v>
      </c>
      <c r="AA19" s="73" t="e">
        <f>NA()</f>
        <v>#N/A</v>
      </c>
      <c r="AB19" s="73" t="e">
        <f>NA()</f>
        <v>#N/A</v>
      </c>
      <c r="AC19" s="73" t="e">
        <f>NA()</f>
        <v>#N/A</v>
      </c>
      <c r="AD19" s="73" t="e">
        <f>NA()</f>
        <v>#N/A</v>
      </c>
      <c r="AE19" s="73" t="e">
        <f>NA()</f>
        <v>#N/A</v>
      </c>
      <c r="AF19" s="73" t="e">
        <f>NA()</f>
        <v>#N/A</v>
      </c>
      <c r="AG19" s="73" t="e">
        <f>NA()</f>
        <v>#N/A</v>
      </c>
      <c r="AH19" s="73" t="e">
        <f>NA()</f>
        <v>#N/A</v>
      </c>
      <c r="AI19" s="73" t="e">
        <f>NA()</f>
        <v>#N/A</v>
      </c>
      <c r="AJ19" s="73" t="e">
        <f>NA()</f>
        <v>#N/A</v>
      </c>
      <c r="AM19" s="73" t="e">
        <f>NA()</f>
        <v>#N/A</v>
      </c>
      <c r="BE19" s="73" t="e">
        <f>NA()</f>
        <v>#N/A</v>
      </c>
      <c r="BW19" s="73">
        <v>16</v>
      </c>
      <c r="BX19" s="74">
        <f t="shared" si="1"/>
        <v>0.97787829745380994</v>
      </c>
      <c r="BY19" s="74">
        <f t="shared" si="2"/>
        <v>0.95937698108281977</v>
      </c>
      <c r="BZ19" s="74">
        <f t="shared" ca="1" si="3"/>
        <v>1.0064270151157719</v>
      </c>
      <c r="CA19" s="74">
        <f t="shared" ca="1" si="4"/>
        <v>0.98316899134895996</v>
      </c>
      <c r="CB19" s="74">
        <f t="shared" si="5"/>
        <v>1.0063819944751768</v>
      </c>
      <c r="CC19" s="74">
        <f t="shared" ca="1" si="51"/>
        <v>1.0077810454689151</v>
      </c>
      <c r="CD19" s="74">
        <f t="shared" ca="1" si="52"/>
        <v>1.0180804350972033</v>
      </c>
      <c r="CE19" s="74">
        <f t="shared" ca="1" si="53"/>
        <v>1.0712260307610804</v>
      </c>
      <c r="CF19" s="74">
        <f t="shared" si="54"/>
        <v>0.87223678503479218</v>
      </c>
      <c r="CG19" s="74">
        <f t="shared" ca="1" si="6"/>
        <v>0.96671546971626687</v>
      </c>
      <c r="CH19" s="74">
        <f t="shared" ca="1" si="7"/>
        <v>0.96435714696968067</v>
      </c>
      <c r="CI19" s="74">
        <f t="shared" ca="1" si="8"/>
        <v>0.94427204265158926</v>
      </c>
      <c r="CJ19" s="74">
        <f t="shared" ca="1" si="9"/>
        <v>0.97301165385731581</v>
      </c>
      <c r="CK19" s="74">
        <f t="shared" ca="1" si="10"/>
        <v>0.9794390794766038</v>
      </c>
      <c r="CL19" s="74">
        <f t="shared" ca="1" si="11"/>
        <v>1.0162709935671586</v>
      </c>
      <c r="CM19" s="74">
        <f t="shared" ca="1" si="12"/>
        <v>0.94329269905393553</v>
      </c>
      <c r="CP19" s="73">
        <v>16</v>
      </c>
      <c r="CQ19" s="74">
        <f t="shared" si="13"/>
        <v>0.97717823790123481</v>
      </c>
      <c r="CR19" s="74">
        <f t="shared" si="14"/>
        <v>0.95518730981372646</v>
      </c>
      <c r="CS19" s="74">
        <f t="shared" ca="1" si="15"/>
        <v>1.0069369659124725</v>
      </c>
      <c r="CT19" s="74">
        <f t="shared" ca="1" si="16"/>
        <v>0.98361580932197501</v>
      </c>
      <c r="CU19" s="74">
        <f t="shared" si="17"/>
        <v>1.0059728754406057</v>
      </c>
      <c r="CV19" s="74">
        <f t="shared" ca="1" si="18"/>
        <v>1.0078017149539249</v>
      </c>
      <c r="CW19" s="74">
        <f t="shared" ca="1" si="19"/>
        <v>1.0150144159766166</v>
      </c>
      <c r="CX19" s="74">
        <f t="shared" ca="1" si="20"/>
        <v>1.0704118991624294</v>
      </c>
      <c r="CY19" s="74">
        <f t="shared" si="21"/>
        <v>0.87831268945285423</v>
      </c>
      <c r="CZ19" s="74">
        <f t="shared" ca="1" si="22"/>
        <v>0.96450950084980258</v>
      </c>
      <c r="DA19" s="74">
        <f t="shared" ca="1" si="23"/>
        <v>0.96748437609578153</v>
      </c>
      <c r="DB19" s="74">
        <f t="shared" ca="1" si="24"/>
        <v>0.94878715930774338</v>
      </c>
      <c r="DC19" s="74">
        <f t="shared" ca="1" si="25"/>
        <v>0.97543250004816151</v>
      </c>
      <c r="DD19" s="74">
        <f t="shared" ca="1" si="26"/>
        <v>0.98036447708562513</v>
      </c>
      <c r="DE19" s="74">
        <f t="shared" ca="1" si="27"/>
        <v>1.018827694992144</v>
      </c>
      <c r="DF19" s="74">
        <f t="shared" ca="1" si="28"/>
        <v>0.94414575335734285</v>
      </c>
      <c r="DI19" s="57">
        <f t="shared" si="29"/>
        <v>437.99583678741192</v>
      </c>
      <c r="DJ19" s="57">
        <f t="shared" si="30"/>
        <v>60.721074708698474</v>
      </c>
      <c r="DK19" s="57">
        <f t="shared" ca="1" si="31"/>
        <v>107.39784197401032</v>
      </c>
      <c r="DL19" s="57">
        <f t="shared" ca="1" si="32"/>
        <v>99.922869634908054</v>
      </c>
      <c r="DM19" s="57">
        <f t="shared" si="33"/>
        <v>33509.8498408671</v>
      </c>
      <c r="DN19" s="57">
        <f t="shared" ca="1" si="34"/>
        <v>93.555818457825197</v>
      </c>
      <c r="DO19" s="57">
        <f t="shared" ca="1" si="35"/>
        <v>69.105281697273014</v>
      </c>
      <c r="DP19" s="57">
        <f t="shared" ca="1" si="36"/>
        <v>77.139864229871378</v>
      </c>
      <c r="DQ19" s="57">
        <f t="shared" si="37"/>
        <v>4020.2083408354715</v>
      </c>
      <c r="DR19" s="57">
        <f t="shared" ca="1" si="38"/>
        <v>165.91705036350052</v>
      </c>
      <c r="DS19" s="57">
        <f t="shared" ca="1" si="39"/>
        <v>86.23838045941288</v>
      </c>
      <c r="DT19" s="57">
        <f t="shared" ca="1" si="40"/>
        <v>81.244073106527992</v>
      </c>
      <c r="DU19" s="57">
        <f t="shared" ca="1" si="41"/>
        <v>89.483383007732812</v>
      </c>
      <c r="DV19" s="57">
        <f t="shared" ca="1" si="42"/>
        <v>89.106801499819213</v>
      </c>
      <c r="DW19" s="57">
        <f t="shared" ca="1" si="43"/>
        <v>87.616430299861648</v>
      </c>
      <c r="DX19" s="57">
        <f t="shared" ca="1" si="44"/>
        <v>675690.61906268541</v>
      </c>
      <c r="DY19" s="57">
        <f ca="1">'Chart Data'!U124</f>
        <v>-172.2957142857143</v>
      </c>
      <c r="EB19" s="53">
        <v>45017</v>
      </c>
      <c r="EC19" s="4">
        <f t="shared" ca="1" si="55"/>
        <v>100.38949253636494</v>
      </c>
      <c r="ED19" s="4">
        <f t="shared" ca="1" si="56"/>
        <v>98.45243858175715</v>
      </c>
      <c r="EE19" s="4">
        <f t="shared" ca="1" si="57"/>
        <v>100.47750183036575</v>
      </c>
      <c r="EF19" s="4">
        <f t="shared" ca="1" si="58"/>
        <v>102.03703933857679</v>
      </c>
      <c r="EG19" s="4">
        <f>'HAVERQ (new)'!I28</f>
        <v>99.623143725746488</v>
      </c>
      <c r="EH19" s="4">
        <f t="shared" ca="1" si="59"/>
        <v>100.76924776910086</v>
      </c>
      <c r="EI19" s="4">
        <f t="shared" ca="1" si="60"/>
        <v>98.824866290897035</v>
      </c>
      <c r="EJ19" s="4">
        <f t="shared" ca="1" si="61"/>
        <v>100.85758998628998</v>
      </c>
      <c r="EK19" s="4">
        <f t="shared" ca="1" si="62"/>
        <v>102.42302694188766</v>
      </c>
      <c r="EN19" s="74">
        <f t="shared" si="63"/>
        <v>2.179210910941991</v>
      </c>
      <c r="EO19" s="74">
        <f t="shared" si="64"/>
        <v>0.46635490626134168</v>
      </c>
      <c r="EP19" s="74">
        <f t="shared" ca="1" si="65"/>
        <v>-2.7029976747955868</v>
      </c>
      <c r="EQ19" s="74">
        <f t="shared" ca="1" si="66"/>
        <v>-1.0552446865529825</v>
      </c>
      <c r="ER19" s="74">
        <f t="shared" si="67"/>
        <v>-4.1482774486643939</v>
      </c>
      <c r="ES19" s="74">
        <f t="shared" ca="1" si="68"/>
        <v>-1.4574035622058308</v>
      </c>
      <c r="ET19" s="74">
        <f t="shared" ca="1" si="69"/>
        <v>-4.9705402249780004</v>
      </c>
      <c r="EU19" s="74">
        <f t="shared" ca="1" si="70"/>
        <v>-6.7361905683074355</v>
      </c>
      <c r="EV19" s="74">
        <f t="shared" si="71"/>
        <v>0.75657547846120499</v>
      </c>
      <c r="EW19" s="74">
        <f t="shared" ca="1" si="72"/>
        <v>2.3092483754311717</v>
      </c>
      <c r="EX19" s="74">
        <f t="shared" ca="1" si="73"/>
        <v>-5.8979054735919103</v>
      </c>
      <c r="EY19" s="74">
        <f t="shared" ca="1" si="74"/>
        <v>-4.9106968318821105</v>
      </c>
      <c r="EZ19" s="74">
        <f t="shared" ca="1" si="75"/>
        <v>-5.1114423204748443</v>
      </c>
      <c r="FA19" s="74">
        <f t="shared" ca="1" si="76"/>
        <v>-5.309298955210159</v>
      </c>
      <c r="FB19" s="74">
        <f t="shared" ca="1" si="77"/>
        <v>-3.5953574004990618</v>
      </c>
      <c r="FC19" s="74">
        <f t="shared" ca="1" si="78"/>
        <v>2.3427466879535208</v>
      </c>
      <c r="FD19" s="74">
        <f t="shared" ca="1" si="79"/>
        <v>0.34122852546042071</v>
      </c>
      <c r="FG19" s="225">
        <f t="shared" si="80"/>
        <v>4</v>
      </c>
      <c r="FH19" s="73">
        <f t="shared" si="81"/>
        <v>2022</v>
      </c>
      <c r="FI19" s="73">
        <f t="shared" si="100"/>
        <v>4</v>
      </c>
      <c r="FJ19" s="73">
        <f t="shared" si="101"/>
        <v>2023</v>
      </c>
      <c r="FK19" s="4">
        <f t="shared" si="83"/>
        <v>0.72031318753247886</v>
      </c>
      <c r="FL19" s="4">
        <f t="shared" si="84"/>
        <v>-1.0412011212561523E-2</v>
      </c>
      <c r="FM19" s="4">
        <f t="shared" ca="1" si="85"/>
        <v>-0.65556167704194523</v>
      </c>
      <c r="FN19" s="4">
        <f t="shared" ca="1" si="86"/>
        <v>-0.37202559336741414</v>
      </c>
      <c r="FO19" s="4">
        <f t="shared" si="87"/>
        <v>-1.2401832322320843</v>
      </c>
      <c r="FP19" s="4">
        <f t="shared" ca="1" si="88"/>
        <v>-0.50722457102954521</v>
      </c>
      <c r="FQ19" s="4">
        <f t="shared" ca="1" si="89"/>
        <v>-0.12947782464040952</v>
      </c>
      <c r="FR19" s="4">
        <f t="shared" ca="1" si="90"/>
        <v>-0.41616442360289702</v>
      </c>
      <c r="FS19" s="4">
        <f t="shared" si="91"/>
        <v>-4.0161993031786136E-2</v>
      </c>
      <c r="FT19" s="4">
        <f t="shared" ca="1" si="92"/>
        <v>1.1070548551059201</v>
      </c>
      <c r="FU19" s="4">
        <f t="shared" ca="1" si="93"/>
        <v>0.77498783842914043</v>
      </c>
      <c r="FV19" s="4">
        <f t="shared" ca="1" si="94"/>
        <v>-0.65049272485508669</v>
      </c>
      <c r="FW19" s="4">
        <f t="shared" ca="1" si="95"/>
        <v>0.87755559157867769</v>
      </c>
      <c r="FX19" s="4">
        <f t="shared" ca="1" si="96"/>
        <v>1.6286708563853176</v>
      </c>
      <c r="FY19" s="4">
        <f t="shared" ca="1" si="97"/>
        <v>0.1334735060588732</v>
      </c>
      <c r="FZ19" s="4">
        <f t="shared" ca="1" si="98"/>
        <v>0.86762780151805374</v>
      </c>
      <c r="GA19" s="4">
        <f t="shared" ca="1" si="99"/>
        <v>0.2434041241283883</v>
      </c>
    </row>
    <row r="20" spans="1:183" x14ac:dyDescent="0.35">
      <c r="A20" s="73">
        <v>17</v>
      </c>
      <c r="B20" s="41">
        <f t="shared" si="50"/>
        <v>44676</v>
      </c>
      <c r="C20" s="57">
        <f>'Chart Data'!C125</f>
        <v>428</v>
      </c>
      <c r="D20" s="57">
        <f>'Chart Data'!D125</f>
        <v>61</v>
      </c>
      <c r="E20" s="57">
        <f ca="1">'Chart Data'!E125</f>
        <v>115.57142857142857</v>
      </c>
      <c r="F20" s="57">
        <f ca="1">'Chart Data'!F125</f>
        <v>107.42857142857143</v>
      </c>
      <c r="G20" s="57">
        <f>'Chart Data'!G125</f>
        <v>34372</v>
      </c>
      <c r="H20" s="57">
        <f ca="1">'Chart Data'!H125</f>
        <v>96.428571428571431</v>
      </c>
      <c r="I20" s="57">
        <f ca="1">'Chart Data'!J125</f>
        <v>70</v>
      </c>
      <c r="J20" s="57">
        <f ca="1">'Chart Data'!K125</f>
        <v>81.142857142857139</v>
      </c>
      <c r="K20" s="57">
        <f>'Chart Data'!L125</f>
        <v>2643</v>
      </c>
      <c r="L20" s="57">
        <f>'Chart Data'!M125</f>
        <v>166</v>
      </c>
      <c r="M20" s="57">
        <f ca="1">'Chart Data'!O125</f>
        <v>83.105714285714285</v>
      </c>
      <c r="N20" s="57">
        <f ca="1">'Chart Data'!P125</f>
        <v>81.904761904761912</v>
      </c>
      <c r="O20" s="57">
        <f ca="1">'Chart Data'!Q125</f>
        <v>79.573571428571427</v>
      </c>
      <c r="P20" s="57">
        <f ca="1">'Chart Data'!R125</f>
        <v>81.015714285714296</v>
      </c>
      <c r="Q20" s="57">
        <f>'Chart Data'!S126</f>
        <v>89.758915588574268</v>
      </c>
      <c r="R20" s="57">
        <f ca="1">'Chart Data'!T126</f>
        <v>600080.42857142852</v>
      </c>
      <c r="U20" s="73" t="e">
        <f>NA()</f>
        <v>#N/A</v>
      </c>
      <c r="V20" s="73" t="e">
        <f>NA()</f>
        <v>#N/A</v>
      </c>
      <c r="W20" s="73" t="e">
        <f>NA()</f>
        <v>#N/A</v>
      </c>
      <c r="X20" s="73" t="e">
        <f>NA()</f>
        <v>#N/A</v>
      </c>
      <c r="Y20" s="73" t="e">
        <f>NA()</f>
        <v>#N/A</v>
      </c>
      <c r="Z20" s="73" t="e">
        <f>NA()</f>
        <v>#N/A</v>
      </c>
      <c r="AA20" s="73" t="e">
        <f>NA()</f>
        <v>#N/A</v>
      </c>
      <c r="AB20" s="73" t="e">
        <f>NA()</f>
        <v>#N/A</v>
      </c>
      <c r="AC20" s="73" t="e">
        <f>NA()</f>
        <v>#N/A</v>
      </c>
      <c r="AD20" s="73" t="e">
        <f>NA()</f>
        <v>#N/A</v>
      </c>
      <c r="AE20" s="73" t="e">
        <f>NA()</f>
        <v>#N/A</v>
      </c>
      <c r="AF20" s="73" t="e">
        <f>NA()</f>
        <v>#N/A</v>
      </c>
      <c r="AG20" s="73" t="e">
        <f>NA()</f>
        <v>#N/A</v>
      </c>
      <c r="AH20" s="73" t="e">
        <f>NA()</f>
        <v>#N/A</v>
      </c>
      <c r="AI20" s="73" t="e">
        <f>NA()</f>
        <v>#N/A</v>
      </c>
      <c r="AJ20" s="73" t="e">
        <f>NA()</f>
        <v>#N/A</v>
      </c>
      <c r="AM20" s="73" t="e">
        <f>NA()</f>
        <v>#N/A</v>
      </c>
      <c r="BE20" s="73" t="e">
        <f>NA()</f>
        <v>#N/A</v>
      </c>
      <c r="BW20" s="73">
        <v>17</v>
      </c>
      <c r="BX20" s="74">
        <f t="shared" si="1"/>
        <v>1.042298856067055</v>
      </c>
      <c r="BY20" s="74">
        <f t="shared" si="2"/>
        <v>1.0741686855128894</v>
      </c>
      <c r="BZ20" s="74">
        <f t="shared" ca="1" si="3"/>
        <v>1.0191835200959409</v>
      </c>
      <c r="CA20" s="74">
        <f t="shared" ca="1" si="4"/>
        <v>1.0060485085017186</v>
      </c>
      <c r="CB20" s="74">
        <f t="shared" si="5"/>
        <v>1.0087624619265816</v>
      </c>
      <c r="CC20" s="74">
        <f t="shared" ca="1" si="51"/>
        <v>1.0209119658778396</v>
      </c>
      <c r="CD20" s="74">
        <f t="shared" ca="1" si="52"/>
        <v>1.0497147934427027</v>
      </c>
      <c r="CE20" s="74">
        <f t="shared" ca="1" si="53"/>
        <v>1.0269645633842011</v>
      </c>
      <c r="CF20" s="74">
        <f t="shared" si="54"/>
        <v>0.94488941681837035</v>
      </c>
      <c r="CG20" s="74">
        <f t="shared" ca="1" si="6"/>
        <v>0.96153274742870798</v>
      </c>
      <c r="CH20" s="74">
        <f t="shared" ca="1" si="7"/>
        <v>0.95124560853303974</v>
      </c>
      <c r="CI20" s="74">
        <f t="shared" ca="1" si="8"/>
        <v>0.92857861495610761</v>
      </c>
      <c r="CJ20" s="74">
        <f t="shared" ca="1" si="9"/>
        <v>0.95847135459781008</v>
      </c>
      <c r="CK20" s="74">
        <f t="shared" ca="1" si="10"/>
        <v>0.96044429244255614</v>
      </c>
      <c r="CL20" s="74">
        <f t="shared" ca="1" si="11"/>
        <v>1.0048975670888083</v>
      </c>
      <c r="CM20" s="74">
        <f t="shared" ca="1" si="12"/>
        <v>0.89437873483545405</v>
      </c>
      <c r="CP20" s="73">
        <v>17</v>
      </c>
      <c r="CQ20" s="74">
        <f t="shared" si="13"/>
        <v>1.0415526780684965</v>
      </c>
      <c r="CR20" s="74">
        <f t="shared" si="14"/>
        <v>1.0694777102564541</v>
      </c>
      <c r="CS20" s="74">
        <f t="shared" ca="1" si="15"/>
        <v>1.0196999345405564</v>
      </c>
      <c r="CT20" s="74">
        <f t="shared" ca="1" si="16"/>
        <v>1.006505724462839</v>
      </c>
      <c r="CU20" s="74">
        <f t="shared" si="17"/>
        <v>1.0083523751734396</v>
      </c>
      <c r="CV20" s="74">
        <f t="shared" ca="1" si="18"/>
        <v>1.0209329046766689</v>
      </c>
      <c r="CW20" s="74">
        <f t="shared" ca="1" si="19"/>
        <v>1.0465535052802888</v>
      </c>
      <c r="CX20" s="74">
        <f t="shared" ca="1" si="20"/>
        <v>1.026184070493124</v>
      </c>
      <c r="CY20" s="74">
        <f t="shared" si="21"/>
        <v>0.95147141138765212</v>
      </c>
      <c r="CZ20" s="74">
        <f t="shared" ca="1" si="22"/>
        <v>0.95933860512793756</v>
      </c>
      <c r="DA20" s="74">
        <f t="shared" ca="1" si="23"/>
        <v>0.95433031940227286</v>
      </c>
      <c r="DB20" s="74">
        <f t="shared" ca="1" si="24"/>
        <v>0.93301869216009181</v>
      </c>
      <c r="DC20" s="74">
        <f t="shared" ca="1" si="25"/>
        <v>0.96085602462577369</v>
      </c>
      <c r="DD20" s="74">
        <f t="shared" ca="1" si="26"/>
        <v>0.96135174331974549</v>
      </c>
      <c r="DE20" s="74">
        <f t="shared" ca="1" si="27"/>
        <v>1.0074256556183472</v>
      </c>
      <c r="DF20" s="74">
        <f t="shared" ca="1" si="28"/>
        <v>0.89518755444085607</v>
      </c>
      <c r="DI20" s="57">
        <f t="shared" si="29"/>
        <v>410.9249671305181</v>
      </c>
      <c r="DJ20" s="57">
        <f t="shared" si="30"/>
        <v>57.037186857660252</v>
      </c>
      <c r="DK20" s="57">
        <f t="shared" ca="1" si="31"/>
        <v>113.33866430373097</v>
      </c>
      <c r="DL20" s="57">
        <f t="shared" ca="1" si="32"/>
        <v>106.73418820931681</v>
      </c>
      <c r="DM20" s="57">
        <f t="shared" si="33"/>
        <v>34087.290163905171</v>
      </c>
      <c r="DN20" s="57">
        <f t="shared" ca="1" si="34"/>
        <v>94.451428675531346</v>
      </c>
      <c r="DO20" s="57">
        <f t="shared" ca="1" si="35"/>
        <v>66.886212359732667</v>
      </c>
      <c r="DP20" s="57">
        <f t="shared" ca="1" si="36"/>
        <v>79.072419340776392</v>
      </c>
      <c r="DQ20" s="57">
        <f t="shared" si="37"/>
        <v>2777.8028518433107</v>
      </c>
      <c r="DR20" s="57">
        <f t="shared" ca="1" si="38"/>
        <v>173.03588025404463</v>
      </c>
      <c r="DS20" s="57">
        <f t="shared" ca="1" si="39"/>
        <v>87.082755934827688</v>
      </c>
      <c r="DT20" s="57">
        <f t="shared" ca="1" si="40"/>
        <v>87.784695626128254</v>
      </c>
      <c r="DU20" s="57">
        <f t="shared" ca="1" si="41"/>
        <v>82.815291145791676</v>
      </c>
      <c r="DV20" s="57">
        <f t="shared" ca="1" si="42"/>
        <v>84.272707516970172</v>
      </c>
      <c r="DW20" s="57">
        <f t="shared" ca="1" si="43"/>
        <v>89.097309650587761</v>
      </c>
      <c r="DX20" s="57">
        <f t="shared" ca="1" si="44"/>
        <v>670340.45055088517</v>
      </c>
      <c r="DY20" s="57">
        <f ca="1">'Chart Data'!U125</f>
        <v>-209.12999999999997</v>
      </c>
      <c r="EB20" s="53">
        <v>45047</v>
      </c>
      <c r="EC20" s="4">
        <f t="shared" ca="1" si="55"/>
        <v>100.40170925850234</v>
      </c>
      <c r="ED20" s="4">
        <f t="shared" ca="1" si="56"/>
        <v>100.06765917987146</v>
      </c>
      <c r="EE20" s="4">
        <f t="shared" ca="1" si="57"/>
        <v>100.6169903631545</v>
      </c>
      <c r="EF20" s="4">
        <f t="shared" ca="1" si="58"/>
        <v>99.813714704267042</v>
      </c>
      <c r="EG20" s="4">
        <f>'HAVERQ (new)'!I29</f>
        <v>99.935341823024089</v>
      </c>
      <c r="EH20" s="4">
        <f t="shared" ca="1" si="59"/>
        <v>100.46666917525948</v>
      </c>
      <c r="EI20" s="4">
        <f t="shared" ca="1" si="60"/>
        <v>100.13240296619156</v>
      </c>
      <c r="EJ20" s="4">
        <f t="shared" ca="1" si="61"/>
        <v>100.68208956680967</v>
      </c>
      <c r="EK20" s="4">
        <f t="shared" ca="1" si="62"/>
        <v>99.878294188483949</v>
      </c>
      <c r="EN20" s="74">
        <f t="shared" si="63"/>
        <v>0.69491940163171695</v>
      </c>
      <c r="EO20" s="74">
        <f t="shared" si="64"/>
        <v>-0.90356718583538553</v>
      </c>
      <c r="EP20" s="74">
        <f t="shared" ca="1" si="65"/>
        <v>-1.0446039489723347</v>
      </c>
      <c r="EQ20" s="74">
        <f t="shared" ca="1" si="66"/>
        <v>0.68661353897575594</v>
      </c>
      <c r="ER20" s="74">
        <f t="shared" si="67"/>
        <v>-3.5834855027489794</v>
      </c>
      <c r="ES20" s="74">
        <f t="shared" ca="1" si="68"/>
        <v>-0.93665042191662762</v>
      </c>
      <c r="ET20" s="74">
        <f t="shared" ca="1" si="69"/>
        <v>-5.6442831664942359</v>
      </c>
      <c r="EU20" s="74">
        <f t="shared" ca="1" si="70"/>
        <v>-5.6144075320515903</v>
      </c>
      <c r="EV20" s="74">
        <f t="shared" si="71"/>
        <v>1.6908560584795993</v>
      </c>
      <c r="EW20" s="74">
        <f t="shared" ca="1" si="72"/>
        <v>2.7265483462934319</v>
      </c>
      <c r="EX20" s="74">
        <f t="shared" ca="1" si="73"/>
        <v>-5.5599700920099808</v>
      </c>
      <c r="EY20" s="74">
        <f t="shared" ca="1" si="74"/>
        <v>-3.4282050217302578</v>
      </c>
      <c r="EZ20" s="74">
        <f t="shared" ca="1" si="75"/>
        <v>-8.0674533480426334</v>
      </c>
      <c r="FA20" s="74">
        <f t="shared" ca="1" si="76"/>
        <v>-7.5874551430178965</v>
      </c>
      <c r="FB20" s="74">
        <f t="shared" ca="1" si="77"/>
        <v>-3.219127371491695</v>
      </c>
      <c r="FC20" s="74">
        <f t="shared" ca="1" si="78"/>
        <v>2.0759674725775858</v>
      </c>
      <c r="FD20" s="74">
        <f t="shared" ca="1" si="79"/>
        <v>-0.12573516313443639</v>
      </c>
      <c r="FG20" s="225">
        <f t="shared" si="80"/>
        <v>4</v>
      </c>
      <c r="FH20" s="73">
        <f t="shared" si="81"/>
        <v>2022</v>
      </c>
      <c r="FI20" s="73">
        <f t="shared" si="100"/>
        <v>5</v>
      </c>
      <c r="FJ20" s="73">
        <f t="shared" si="101"/>
        <v>2023</v>
      </c>
      <c r="FK20" s="4">
        <f t="shared" si="83"/>
        <v>0.44868351053461186</v>
      </c>
      <c r="FL20" s="4">
        <f t="shared" si="84"/>
        <v>0.16292888867392674</v>
      </c>
      <c r="FM20" s="4">
        <f t="shared" ca="1" si="85"/>
        <v>-0.69510776846571953</v>
      </c>
      <c r="FN20" s="4">
        <f t="shared" ca="1" si="86"/>
        <v>-0.24866452331486291</v>
      </c>
      <c r="FO20" s="4">
        <f t="shared" si="87"/>
        <v>-1.0404497473530028</v>
      </c>
      <c r="FP20" s="4">
        <f t="shared" ca="1" si="88"/>
        <v>-0.20241499809805125</v>
      </c>
      <c r="FQ20" s="4">
        <f t="shared" ca="1" si="89"/>
        <v>-8.2773969045645379E-2</v>
      </c>
      <c r="FR20" s="4">
        <f t="shared" ca="1" si="90"/>
        <v>-0.52744642078295434</v>
      </c>
      <c r="FS20" s="4">
        <f t="shared" si="91"/>
        <v>0.68289266876461663</v>
      </c>
      <c r="FT20" s="4">
        <f t="shared" ca="1" si="92"/>
        <v>1.2011540562666851</v>
      </c>
      <c r="FU20" s="4">
        <f t="shared" ca="1" si="93"/>
        <v>0.61885419652183982</v>
      </c>
      <c r="FV20" s="4">
        <f t="shared" ca="1" si="94"/>
        <v>-0.22009792757846239</v>
      </c>
      <c r="FW20" s="4">
        <f t="shared" ca="1" si="95"/>
        <v>0.77853333105126954</v>
      </c>
      <c r="FX20" s="4">
        <f t="shared" ca="1" si="96"/>
        <v>0.41202479839307865</v>
      </c>
      <c r="FY20" s="4">
        <f t="shared" ca="1" si="97"/>
        <v>0.20297969232978619</v>
      </c>
      <c r="FZ20" s="4">
        <f t="shared" ca="1" si="98"/>
        <v>4.1034528985955443E-2</v>
      </c>
      <c r="GA20" s="4">
        <f t="shared" ca="1" si="99"/>
        <v>0.45966459968997925</v>
      </c>
    </row>
    <row r="21" spans="1:183" x14ac:dyDescent="0.35">
      <c r="A21" s="73">
        <v>18</v>
      </c>
      <c r="B21" s="41">
        <f t="shared" si="50"/>
        <v>44683</v>
      </c>
      <c r="C21" s="57">
        <f>'Chart Data'!C126</f>
        <v>459</v>
      </c>
      <c r="D21" s="57">
        <f>'Chart Data'!D126</f>
        <v>61</v>
      </c>
      <c r="E21" s="57">
        <f ca="1">'Chart Data'!E126</f>
        <v>111.14285714285714</v>
      </c>
      <c r="F21" s="57">
        <f ca="1">'Chart Data'!F126</f>
        <v>100.71428571428571</v>
      </c>
      <c r="G21" s="57">
        <f>'Chart Data'!G126</f>
        <v>36288</v>
      </c>
      <c r="H21" s="57">
        <f ca="1">'Chart Data'!H126</f>
        <v>95.142857142857139</v>
      </c>
      <c r="I21" s="57">
        <f ca="1">'Chart Data'!J126</f>
        <v>77</v>
      </c>
      <c r="J21" s="57">
        <f ca="1">'Chart Data'!K126</f>
        <v>84.428571428571431</v>
      </c>
      <c r="K21" s="57">
        <f>'Chart Data'!L126</f>
        <v>3797</v>
      </c>
      <c r="L21" s="57">
        <f>'Chart Data'!M126</f>
        <v>174.5</v>
      </c>
      <c r="M21" s="57">
        <f ca="1">'Chart Data'!O126</f>
        <v>86.931428571428569</v>
      </c>
      <c r="N21" s="57">
        <f ca="1">'Chart Data'!P126</f>
        <v>85.147142857142867</v>
      </c>
      <c r="O21" s="57">
        <f ca="1">'Chart Data'!Q126</f>
        <v>86.568571428571431</v>
      </c>
      <c r="P21" s="57">
        <f ca="1">'Chart Data'!R126</f>
        <v>84.951428571428565</v>
      </c>
      <c r="Q21" s="57">
        <f>'Chart Data'!S127</f>
        <v>88.681428010334969</v>
      </c>
      <c r="R21" s="57">
        <f ca="1">'Chart Data'!T127</f>
        <v>556085.57142857148</v>
      </c>
      <c r="U21" s="73" t="e">
        <f>NA()</f>
        <v>#N/A</v>
      </c>
      <c r="V21" s="73" t="e">
        <f>NA()</f>
        <v>#N/A</v>
      </c>
      <c r="W21" s="73" t="e">
        <f>NA()</f>
        <v>#N/A</v>
      </c>
      <c r="X21" s="73" t="e">
        <f>NA()</f>
        <v>#N/A</v>
      </c>
      <c r="Y21" s="73" t="e">
        <f>NA()</f>
        <v>#N/A</v>
      </c>
      <c r="Z21" s="73" t="e">
        <f>NA()</f>
        <v>#N/A</v>
      </c>
      <c r="AA21" s="73" t="e">
        <f>NA()</f>
        <v>#N/A</v>
      </c>
      <c r="AB21" s="73" t="e">
        <f>NA()</f>
        <v>#N/A</v>
      </c>
      <c r="AC21" s="73" t="e">
        <f>NA()</f>
        <v>#N/A</v>
      </c>
      <c r="AD21" s="73" t="e">
        <f>NA()</f>
        <v>#N/A</v>
      </c>
      <c r="AE21" s="73" t="e">
        <f>NA()</f>
        <v>#N/A</v>
      </c>
      <c r="AF21" s="73" t="e">
        <f>NA()</f>
        <v>#N/A</v>
      </c>
      <c r="AG21" s="73" t="e">
        <f>NA()</f>
        <v>#N/A</v>
      </c>
      <c r="AH21" s="73" t="e">
        <f>NA()</f>
        <v>#N/A</v>
      </c>
      <c r="AI21" s="73" t="e">
        <f>NA()</f>
        <v>#N/A</v>
      </c>
      <c r="AJ21" s="73" t="e">
        <f>NA()</f>
        <v>#N/A</v>
      </c>
      <c r="AM21" s="73" t="e">
        <f>NA()</f>
        <v>#N/A</v>
      </c>
      <c r="BE21" s="73" t="e">
        <f>NA()</f>
        <v>#N/A</v>
      </c>
      <c r="BW21" s="73">
        <v>18</v>
      </c>
      <c r="BX21" s="74">
        <f t="shared" si="1"/>
        <v>0.98257801055583538</v>
      </c>
      <c r="BY21" s="74">
        <f t="shared" si="2"/>
        <v>1.2123540921342197</v>
      </c>
      <c r="BZ21" s="74">
        <f t="shared" ca="1" si="3"/>
        <v>1.0115776048983076</v>
      </c>
      <c r="CA21" s="74">
        <f t="shared" ca="1" si="4"/>
        <v>0.9999357879402524</v>
      </c>
      <c r="CB21" s="74">
        <f t="shared" si="5"/>
        <v>1.042433474870889</v>
      </c>
      <c r="CC21" s="74">
        <f t="shared" ca="1" si="51"/>
        <v>1.0210235495401718</v>
      </c>
      <c r="CD21" s="74">
        <f t="shared" ca="1" si="52"/>
        <v>1.0140506571258392</v>
      </c>
      <c r="CE21" s="74">
        <f t="shared" ca="1" si="53"/>
        <v>0.99289561878279387</v>
      </c>
      <c r="CF21" s="74">
        <f t="shared" si="54"/>
        <v>0.85220930071348111</v>
      </c>
      <c r="CG21" s="74">
        <f t="shared" ca="1" si="6"/>
        <v>0.94248737457266885</v>
      </c>
      <c r="CH21" s="74">
        <f t="shared" ca="1" si="7"/>
        <v>1.0347758942855834</v>
      </c>
      <c r="CI21" s="74">
        <f t="shared" ca="1" si="8"/>
        <v>1.0393174151423883</v>
      </c>
      <c r="CJ21" s="74">
        <f t="shared" ca="1" si="9"/>
        <v>1.0137636842644748</v>
      </c>
      <c r="CK21" s="74">
        <f t="shared" ca="1" si="10"/>
        <v>1.014396941831748</v>
      </c>
      <c r="CL21" s="74">
        <f t="shared" ca="1" si="11"/>
        <v>0.99015940548160153</v>
      </c>
      <c r="CM21" s="74">
        <f t="shared" ca="1" si="12"/>
        <v>0.86870767612263478</v>
      </c>
      <c r="CP21" s="73">
        <v>18</v>
      </c>
      <c r="CQ21" s="74">
        <f t="shared" si="13"/>
        <v>0.98187458649557047</v>
      </c>
      <c r="CR21" s="74">
        <f t="shared" si="14"/>
        <v>1.207059650837484</v>
      </c>
      <c r="CS21" s="74">
        <f t="shared" ca="1" si="15"/>
        <v>1.0120901654693124</v>
      </c>
      <c r="CT21" s="74">
        <f t="shared" ca="1" si="16"/>
        <v>1.0003902258709072</v>
      </c>
      <c r="CU21" s="74">
        <f t="shared" si="17"/>
        <v>1.0420097000227846</v>
      </c>
      <c r="CV21" s="74">
        <f t="shared" ca="1" si="18"/>
        <v>1.0210444906275704</v>
      </c>
      <c r="CW21" s="74">
        <f t="shared" ca="1" si="19"/>
        <v>1.0109967739582537</v>
      </c>
      <c r="CX21" s="74">
        <f t="shared" ca="1" si="20"/>
        <v>0.9921410182837388</v>
      </c>
      <c r="CY21" s="74">
        <f t="shared" si="21"/>
        <v>0.85814569590359235</v>
      </c>
      <c r="CZ21" s="74">
        <f t="shared" ca="1" si="22"/>
        <v>0.94033669231871342</v>
      </c>
      <c r="DA21" s="74">
        <f t="shared" ca="1" si="23"/>
        <v>1.0381314781849358</v>
      </c>
      <c r="DB21" s="74">
        <f t="shared" ca="1" si="24"/>
        <v>1.044286999287825</v>
      </c>
      <c r="DC21" s="74">
        <f t="shared" ca="1" si="25"/>
        <v>1.0162859212220079</v>
      </c>
      <c r="DD21" s="74">
        <f t="shared" ca="1" si="26"/>
        <v>1.0153553684702596</v>
      </c>
      <c r="DE21" s="74">
        <f t="shared" ca="1" si="27"/>
        <v>0.99265041622478101</v>
      </c>
      <c r="DF21" s="74">
        <f t="shared" ca="1" si="28"/>
        <v>0.86949328044488028</v>
      </c>
      <c r="DI21" s="57">
        <f t="shared" si="29"/>
        <v>467.47314403790273</v>
      </c>
      <c r="DJ21" s="57">
        <f t="shared" si="30"/>
        <v>50.5360277411948</v>
      </c>
      <c r="DK21" s="57">
        <f t="shared" ca="1" si="31"/>
        <v>109.8151735239118</v>
      </c>
      <c r="DL21" s="57">
        <f t="shared" ca="1" si="32"/>
        <v>100.67499972483949</v>
      </c>
      <c r="DM21" s="57">
        <f t="shared" si="33"/>
        <v>34825.011704983677</v>
      </c>
      <c r="DN21" s="57">
        <f t="shared" ca="1" si="34"/>
        <v>93.181891696393109</v>
      </c>
      <c r="DO21" s="57">
        <f t="shared" ca="1" si="35"/>
        <v>76.162458658032776</v>
      </c>
      <c r="DP21" s="57">
        <f t="shared" ca="1" si="36"/>
        <v>85.097349945898529</v>
      </c>
      <c r="DQ21" s="57">
        <f t="shared" si="37"/>
        <v>4424.6565800250437</v>
      </c>
      <c r="DR21" s="57">
        <f t="shared" ca="1" si="38"/>
        <v>185.57182913889292</v>
      </c>
      <c r="DS21" s="57">
        <f t="shared" ca="1" si="39"/>
        <v>83.738361082566414</v>
      </c>
      <c r="DT21" s="57">
        <f t="shared" ca="1" si="40"/>
        <v>81.536151379085325</v>
      </c>
      <c r="DU21" s="57">
        <f t="shared" ca="1" si="41"/>
        <v>85.181315239002018</v>
      </c>
      <c r="DV21" s="57">
        <f t="shared" ca="1" si="42"/>
        <v>83.666695631320579</v>
      </c>
      <c r="DW21" s="57">
        <f t="shared" ca="1" si="43"/>
        <v>89.338025311675764</v>
      </c>
      <c r="DX21" s="57">
        <f t="shared" ca="1" si="44"/>
        <v>639551.31561689323</v>
      </c>
      <c r="DY21" s="57">
        <f ca="1">'Chart Data'!U126</f>
        <v>-155.11285714285714</v>
      </c>
      <c r="EB21" s="53">
        <v>45078</v>
      </c>
      <c r="EC21" s="4">
        <f t="shared" ca="1" si="55"/>
        <v>99.939578119609152</v>
      </c>
      <c r="ED21" s="4">
        <f t="shared" ca="1" si="56"/>
        <v>99.230415876597561</v>
      </c>
      <c r="EE21" s="4">
        <f t="shared" ca="1" si="57"/>
        <v>99.586514453629661</v>
      </c>
      <c r="EF21" s="4">
        <f t="shared" ca="1" si="58"/>
        <v>99.386740668913035</v>
      </c>
      <c r="EG21" s="4">
        <f>'HAVERQ (new)'!I30</f>
        <v>100.10300620199978</v>
      </c>
      <c r="EH21" s="4">
        <f t="shared" ca="1" si="59"/>
        <v>99.836740085446735</v>
      </c>
      <c r="EI21" s="4">
        <f t="shared" ca="1" si="60"/>
        <v>99.128307571861129</v>
      </c>
      <c r="EJ21" s="4">
        <f t="shared" ca="1" si="61"/>
        <v>99.484039722715352</v>
      </c>
      <c r="EK21" s="4">
        <f t="shared" ca="1" si="62"/>
        <v>99.28447150563953</v>
      </c>
      <c r="EN21" s="74">
        <f t="shared" si="63"/>
        <v>3.7954470135783036</v>
      </c>
      <c r="EO21" s="74">
        <f t="shared" si="64"/>
        <v>-3.3211439031537702</v>
      </c>
      <c r="EP21" s="74">
        <f t="shared" ca="1" si="65"/>
        <v>-2.0281942127335064</v>
      </c>
      <c r="EQ21" s="74">
        <f t="shared" ca="1" si="66"/>
        <v>-0.86290248885619214</v>
      </c>
      <c r="ER21" s="74">
        <f t="shared" si="67"/>
        <v>-2.8619231730916201</v>
      </c>
      <c r="ES21" s="74">
        <f t="shared" ca="1" si="68"/>
        <v>-1.6748235194643135</v>
      </c>
      <c r="ET21" s="74">
        <f t="shared" ca="1" si="69"/>
        <v>-2.8278747913628863</v>
      </c>
      <c r="EU21" s="74">
        <f t="shared" ca="1" si="70"/>
        <v>-2.1171386007249167</v>
      </c>
      <c r="EV21" s="74">
        <f t="shared" si="71"/>
        <v>0.45243312007225556</v>
      </c>
      <c r="EW21" s="74">
        <f t="shared" ca="1" si="72"/>
        <v>3.4613953906548391</v>
      </c>
      <c r="EX21" s="74">
        <f t="shared" ca="1" si="73"/>
        <v>-6.8984615374233362</v>
      </c>
      <c r="EY21" s="74">
        <f t="shared" ca="1" si="74"/>
        <v>-4.8444946247233931</v>
      </c>
      <c r="EZ21" s="74">
        <f t="shared" ca="1" si="75"/>
        <v>-7.0185785790941377</v>
      </c>
      <c r="FA21" s="74">
        <f t="shared" ca="1" si="76"/>
        <v>-7.8730494512948708</v>
      </c>
      <c r="FB21" s="74">
        <f t="shared" ca="1" si="77"/>
        <v>-3.1579715048039319</v>
      </c>
      <c r="FC21" s="74">
        <f t="shared" ca="1" si="78"/>
        <v>0.54070718279835239</v>
      </c>
      <c r="FD21" s="74">
        <f t="shared" ca="1" si="79"/>
        <v>0.5590628120885216</v>
      </c>
      <c r="FG21" s="225">
        <f t="shared" si="80"/>
        <v>5</v>
      </c>
      <c r="FH21" s="73">
        <f t="shared" si="81"/>
        <v>2022</v>
      </c>
      <c r="FI21" s="73">
        <f t="shared" si="100"/>
        <v>6</v>
      </c>
      <c r="FJ21" s="73">
        <f t="shared" si="101"/>
        <v>2023</v>
      </c>
      <c r="FK21" s="4">
        <f t="shared" si="83"/>
        <v>0.51924334719670251</v>
      </c>
      <c r="FL21" s="4">
        <f t="shared" si="84"/>
        <v>-0.52354165414475307</v>
      </c>
      <c r="FM21" s="4">
        <f t="shared" ca="1" si="85"/>
        <v>-0.20948556785181349</v>
      </c>
      <c r="FN21" s="4">
        <f t="shared" ca="1" si="86"/>
        <v>5.4715235400040856E-2</v>
      </c>
      <c r="FO21" s="4">
        <f t="shared" si="87"/>
        <v>-0.70337273473822759</v>
      </c>
      <c r="FP21" s="4">
        <f t="shared" ca="1" si="88"/>
        <v>0.39579099229537013</v>
      </c>
      <c r="FQ21" s="4">
        <f t="shared" ca="1" si="89"/>
        <v>-0.18384935715259654</v>
      </c>
      <c r="FR21" s="4">
        <f t="shared" ca="1" si="90"/>
        <v>-0.42462054293340923</v>
      </c>
      <c r="FS21" s="4">
        <f t="shared" si="91"/>
        <v>-0.25229288510594922</v>
      </c>
      <c r="FT21" s="4">
        <f t="shared" ca="1" si="92"/>
        <v>0.83027299470727489</v>
      </c>
      <c r="FU21" s="4">
        <f t="shared" ca="1" si="93"/>
        <v>0.29380435843786595</v>
      </c>
      <c r="FV21" s="4">
        <f t="shared" ca="1" si="94"/>
        <v>-0.55061059453053407</v>
      </c>
      <c r="FW21" s="4">
        <f t="shared" ca="1" si="95"/>
        <v>0.10255999641183632</v>
      </c>
      <c r="FX21" s="4">
        <f t="shared" ca="1" si="96"/>
        <v>0.12811599686462932</v>
      </c>
      <c r="FY21" s="4">
        <f t="shared" ca="1" si="97"/>
        <v>1.2130926784383775</v>
      </c>
      <c r="FZ21" s="4">
        <f t="shared" ca="1" si="98"/>
        <v>-0.20287268781988033</v>
      </c>
      <c r="GA21" s="4">
        <f t="shared" ca="1" si="99"/>
        <v>0.54712339959603928</v>
      </c>
    </row>
    <row r="22" spans="1:183" x14ac:dyDescent="0.35">
      <c r="A22" s="73">
        <v>19</v>
      </c>
      <c r="B22" s="41">
        <f t="shared" si="50"/>
        <v>44690</v>
      </c>
      <c r="C22" s="57">
        <f>'Chart Data'!C127</f>
        <v>429</v>
      </c>
      <c r="D22" s="57">
        <f>'Chart Data'!D127</f>
        <v>64</v>
      </c>
      <c r="E22" s="57">
        <f ca="1">'Chart Data'!E127</f>
        <v>115.57142857142857</v>
      </c>
      <c r="F22" s="57">
        <f ca="1">'Chart Data'!F127</f>
        <v>109.42857142857143</v>
      </c>
      <c r="G22" s="57">
        <f>'Chart Data'!G127</f>
        <v>36906</v>
      </c>
      <c r="H22" s="57">
        <f ca="1">'Chart Data'!H127</f>
        <v>96.142857142857139</v>
      </c>
      <c r="I22" s="57">
        <f ca="1">'Chart Data'!J127</f>
        <v>73.285714285714292</v>
      </c>
      <c r="J22" s="57">
        <f ca="1">'Chart Data'!K127</f>
        <v>82.285714285714292</v>
      </c>
      <c r="K22" s="57">
        <f>'Chart Data'!L127</f>
        <v>3010</v>
      </c>
      <c r="L22" s="57">
        <f>'Chart Data'!M127</f>
        <v>184.91428571428568</v>
      </c>
      <c r="M22" s="57">
        <f ca="1">'Chart Data'!O127</f>
        <v>84.972857142857137</v>
      </c>
      <c r="N22" s="57">
        <f ca="1">'Chart Data'!P127</f>
        <v>79.22904761904762</v>
      </c>
      <c r="O22" s="57">
        <f ca="1">'Chart Data'!Q127</f>
        <v>83.517142857142858</v>
      </c>
      <c r="P22" s="57">
        <f ca="1">'Chart Data'!R127</f>
        <v>82.755714285714276</v>
      </c>
      <c r="Q22" s="57">
        <f>'Chart Data'!S128</f>
        <v>89.007382062162407</v>
      </c>
      <c r="R22" s="57">
        <f ca="1">'Chart Data'!T128</f>
        <v>566088.42857142852</v>
      </c>
      <c r="U22" s="73" t="e">
        <f>NA()</f>
        <v>#N/A</v>
      </c>
      <c r="V22" s="73" t="e">
        <f>NA()</f>
        <v>#N/A</v>
      </c>
      <c r="W22" s="73" t="e">
        <f>NA()</f>
        <v>#N/A</v>
      </c>
      <c r="X22" s="73" t="e">
        <f>NA()</f>
        <v>#N/A</v>
      </c>
      <c r="Y22" s="73" t="e">
        <f>NA()</f>
        <v>#N/A</v>
      </c>
      <c r="Z22" s="73" t="e">
        <f>NA()</f>
        <v>#N/A</v>
      </c>
      <c r="AA22" s="73" t="e">
        <f>NA()</f>
        <v>#N/A</v>
      </c>
      <c r="AB22" s="73" t="e">
        <f>NA()</f>
        <v>#N/A</v>
      </c>
      <c r="AC22" s="73" t="e">
        <f>NA()</f>
        <v>#N/A</v>
      </c>
      <c r="AD22" s="73" t="e">
        <f>NA()</f>
        <v>#N/A</v>
      </c>
      <c r="AE22" s="73" t="e">
        <f>NA()</f>
        <v>#N/A</v>
      </c>
      <c r="AF22" s="73" t="e">
        <f>NA()</f>
        <v>#N/A</v>
      </c>
      <c r="AG22" s="73" t="e">
        <f>NA()</f>
        <v>#N/A</v>
      </c>
      <c r="AH22" s="73" t="e">
        <f>NA()</f>
        <v>#N/A</v>
      </c>
      <c r="AI22" s="73" t="e">
        <f>NA()</f>
        <v>#N/A</v>
      </c>
      <c r="AJ22" s="73" t="e">
        <f>NA()</f>
        <v>#N/A</v>
      </c>
      <c r="AM22" s="73" t="e">
        <f>NA()</f>
        <v>#N/A</v>
      </c>
      <c r="BE22" s="73" t="e">
        <f>NA()</f>
        <v>#N/A</v>
      </c>
      <c r="BW22" s="73">
        <v>19</v>
      </c>
      <c r="BX22" s="74">
        <f t="shared" si="1"/>
        <v>1.0108968688685771</v>
      </c>
      <c r="BY22" s="74">
        <f t="shared" si="2"/>
        <v>1.2734329665797788</v>
      </c>
      <c r="BZ22" s="74">
        <f t="shared" ca="1" si="3"/>
        <v>0.99958169524880647</v>
      </c>
      <c r="CA22" s="74">
        <f t="shared" ca="1" si="4"/>
        <v>0.97998968128384023</v>
      </c>
      <c r="CB22" s="74">
        <f t="shared" si="5"/>
        <v>1.0652968955325142</v>
      </c>
      <c r="CC22" s="74">
        <f t="shared" ca="1" si="51"/>
        <v>1.0189661205088525</v>
      </c>
      <c r="CD22" s="74">
        <f t="shared" ca="1" si="52"/>
        <v>1.0326731025955358</v>
      </c>
      <c r="CE22" s="74">
        <f t="shared" ca="1" si="53"/>
        <v>1.0201217938352689</v>
      </c>
      <c r="CF22" s="74">
        <f t="shared" si="54"/>
        <v>0.81123193443098396</v>
      </c>
      <c r="CG22" s="74">
        <f t="shared" ca="1" si="6"/>
        <v>0.97135332257537232</v>
      </c>
      <c r="CH22" s="74">
        <f t="shared" ca="1" si="7"/>
        <v>0.99622241726813643</v>
      </c>
      <c r="CI22" s="74">
        <f t="shared" ca="1" si="8"/>
        <v>0.97005445160360504</v>
      </c>
      <c r="CJ22" s="74">
        <f t="shared" ca="1" si="9"/>
        <v>1.025606392389155</v>
      </c>
      <c r="CK22" s="74">
        <f t="shared" ca="1" si="10"/>
        <v>0.99266443255255687</v>
      </c>
      <c r="CL22" s="74">
        <f t="shared" ca="1" si="11"/>
        <v>1.0043313828576441</v>
      </c>
      <c r="CM22" s="74">
        <f t="shared" ca="1" si="12"/>
        <v>0.86315544286226542</v>
      </c>
      <c r="CP22" s="73">
        <v>19</v>
      </c>
      <c r="CQ22" s="74">
        <f t="shared" si="13"/>
        <v>1.0101731714396001</v>
      </c>
      <c r="CR22" s="74">
        <f t="shared" si="14"/>
        <v>1.2678717892549134</v>
      </c>
      <c r="CS22" s="74">
        <f t="shared" ca="1" si="15"/>
        <v>1.0000881775611883</v>
      </c>
      <c r="CT22" s="74">
        <f t="shared" ca="1" si="16"/>
        <v>0.9804350543649889</v>
      </c>
      <c r="CU22" s="74">
        <f t="shared" si="17"/>
        <v>1.0648638261415428</v>
      </c>
      <c r="CV22" s="74">
        <f t="shared" ca="1" si="18"/>
        <v>1.0189870193985944</v>
      </c>
      <c r="CW22" s="74">
        <f t="shared" ca="1" si="19"/>
        <v>1.0295631366550047</v>
      </c>
      <c r="CX22" s="74">
        <f t="shared" ca="1" si="20"/>
        <v>1.0193465014478689</v>
      </c>
      <c r="CY22" s="74">
        <f t="shared" si="21"/>
        <v>0.81688288584584046</v>
      </c>
      <c r="CZ22" s="74">
        <f t="shared" ca="1" si="22"/>
        <v>0.96913677049250679</v>
      </c>
      <c r="DA22" s="74">
        <f t="shared" ca="1" si="23"/>
        <v>0.99945297948167433</v>
      </c>
      <c r="DB22" s="74">
        <f t="shared" ca="1" si="24"/>
        <v>0.97469284902932229</v>
      </c>
      <c r="DC22" s="74">
        <f t="shared" ca="1" si="25"/>
        <v>1.0281580939216901</v>
      </c>
      <c r="DD22" s="74">
        <f t="shared" ca="1" si="26"/>
        <v>0.9936023257933857</v>
      </c>
      <c r="DE22" s="74">
        <f t="shared" ca="1" si="27"/>
        <v>1.0068580469993575</v>
      </c>
      <c r="DF22" s="74">
        <f t="shared" ca="1" si="28"/>
        <v>0.8639360260956368</v>
      </c>
      <c r="DI22" s="57">
        <f t="shared" si="29"/>
        <v>424.67966100171827</v>
      </c>
      <c r="DJ22" s="57">
        <f t="shared" si="30"/>
        <v>50.478290109767876</v>
      </c>
      <c r="DK22" s="57">
        <f t="shared" ca="1" si="31"/>
        <v>115.56123866323534</v>
      </c>
      <c r="DL22" s="57">
        <f t="shared" ca="1" si="32"/>
        <v>111.61225921226007</v>
      </c>
      <c r="DM22" s="57">
        <f t="shared" si="33"/>
        <v>34657.952588854692</v>
      </c>
      <c r="DN22" s="57">
        <f t="shared" ca="1" si="34"/>
        <v>94.351405182374748</v>
      </c>
      <c r="DO22" s="57">
        <f t="shared" ca="1" si="35"/>
        <v>71.181369725236706</v>
      </c>
      <c r="DP22" s="57">
        <f t="shared" ca="1" si="36"/>
        <v>80.72398754382003</v>
      </c>
      <c r="DQ22" s="57">
        <f t="shared" si="37"/>
        <v>3684.7387210019697</v>
      </c>
      <c r="DR22" s="57">
        <f t="shared" ca="1" si="38"/>
        <v>190.80308512111645</v>
      </c>
      <c r="DS22" s="57">
        <f t="shared" ca="1" si="39"/>
        <v>85.019364479682537</v>
      </c>
      <c r="DT22" s="57">
        <f t="shared" ca="1" si="40"/>
        <v>81.286168968973442</v>
      </c>
      <c r="DU22" s="57">
        <f t="shared" ca="1" si="41"/>
        <v>81.229864697737781</v>
      </c>
      <c r="DV22" s="57">
        <f t="shared" ca="1" si="42"/>
        <v>83.288567405107784</v>
      </c>
      <c r="DW22" s="57">
        <f t="shared" ca="1" si="43"/>
        <v>88.401123005792698</v>
      </c>
      <c r="DX22" s="57">
        <f t="shared" ca="1" si="44"/>
        <v>655243.45723807462</v>
      </c>
      <c r="DY22" s="57">
        <f ca="1">'Chart Data'!U127</f>
        <v>-188.27142857142854</v>
      </c>
      <c r="EB22" s="53">
        <v>45108</v>
      </c>
      <c r="EC22" s="4">
        <f t="shared" ca="1" si="55"/>
        <v>101.2835918441307</v>
      </c>
      <c r="ED22" s="4">
        <f t="shared" ca="1" si="56"/>
        <v>103.71605564833979</v>
      </c>
      <c r="EE22" s="4">
        <f t="shared" ca="1" si="57"/>
        <v>99.938190452513822</v>
      </c>
      <c r="EF22" s="4">
        <f t="shared" ca="1" si="58"/>
        <v>99.254062031060727</v>
      </c>
      <c r="EG22" s="4">
        <f>'HAVERQ (new)'!I31</f>
        <v>100.27067058097545</v>
      </c>
      <c r="EH22" s="4">
        <f t="shared" ca="1" si="59"/>
        <v>101.01018698417623</v>
      </c>
      <c r="EI22" s="4">
        <f t="shared" ca="1" si="60"/>
        <v>103.43608459722222</v>
      </c>
      <c r="EJ22" s="4">
        <f t="shared" ca="1" si="61"/>
        <v>99.66841736817436</v>
      </c>
      <c r="EK22" s="4">
        <f t="shared" ca="1" si="62"/>
        <v>98.986135682523695</v>
      </c>
      <c r="EN22" s="74">
        <f t="shared" si="63"/>
        <v>1.4490870949841685</v>
      </c>
      <c r="EO22" s="74">
        <f t="shared" si="64"/>
        <v>-3.3426147133508803</v>
      </c>
      <c r="EP22" s="74">
        <f t="shared" ca="1" si="65"/>
        <v>-0.4241673884413254</v>
      </c>
      <c r="EQ22" s="74">
        <f t="shared" ca="1" si="66"/>
        <v>1.9340824406821326</v>
      </c>
      <c r="ER22" s="74">
        <f t="shared" si="67"/>
        <v>-3.0253229903835237</v>
      </c>
      <c r="ES22" s="74">
        <f t="shared" ca="1" si="68"/>
        <v>-0.99480914669915821</v>
      </c>
      <c r="ET22" s="74">
        <f t="shared" ca="1" si="69"/>
        <v>-4.3402085669518042</v>
      </c>
      <c r="EU22" s="74">
        <f t="shared" ca="1" si="70"/>
        <v>-4.6557279151343351</v>
      </c>
      <c r="EV22" s="74">
        <f t="shared" si="71"/>
        <v>1.0088463785606909</v>
      </c>
      <c r="EW22" s="74">
        <f t="shared" ca="1" si="72"/>
        <v>3.7680473267903789</v>
      </c>
      <c r="EX22" s="74">
        <f t="shared" ca="1" si="73"/>
        <v>-6.3857792243806459</v>
      </c>
      <c r="EY22" s="74">
        <f t="shared" ca="1" si="74"/>
        <v>-4.9011554203223326</v>
      </c>
      <c r="EZ22" s="74">
        <f t="shared" ca="1" si="75"/>
        <v>-8.7702838070220412</v>
      </c>
      <c r="FA22" s="74">
        <f t="shared" ca="1" si="76"/>
        <v>-8.0512493707394945</v>
      </c>
      <c r="FB22" s="74">
        <f t="shared" ca="1" si="77"/>
        <v>-3.3959995261593647</v>
      </c>
      <c r="FC22" s="74">
        <f t="shared" ca="1" si="78"/>
        <v>1.3231754770274995</v>
      </c>
      <c r="FD22" s="74">
        <f t="shared" ca="1" si="79"/>
        <v>0.13869769511771671</v>
      </c>
      <c r="FG22" s="225">
        <f t="shared" si="80"/>
        <v>5</v>
      </c>
      <c r="FH22" s="73">
        <f t="shared" si="81"/>
        <v>2022</v>
      </c>
      <c r="FI22" s="73">
        <f t="shared" si="100"/>
        <v>7</v>
      </c>
      <c r="FJ22" s="73">
        <f t="shared" si="101"/>
        <v>2023</v>
      </c>
      <c r="FK22" s="4">
        <f t="shared" si="83"/>
        <v>0.50787187052671467</v>
      </c>
      <c r="FL22" s="4">
        <f t="shared" si="84"/>
        <v>-0.36233721584487433</v>
      </c>
      <c r="FM22" s="4">
        <f t="shared" ca="1" si="85"/>
        <v>-0.42436218422042071</v>
      </c>
      <c r="FN22" s="4">
        <f t="shared" ca="1" si="86"/>
        <v>-1.2120392136961982E-2</v>
      </c>
      <c r="FO22" s="4">
        <f t="shared" si="87"/>
        <v>-0.69848882459165273</v>
      </c>
      <c r="FP22" s="4">
        <f t="shared" ca="1" si="88"/>
        <v>-1.7931366932649351E-2</v>
      </c>
      <c r="FQ22" s="4">
        <f t="shared" ca="1" si="89"/>
        <v>-4.172033549364923E-2</v>
      </c>
      <c r="FR22" s="4">
        <f t="shared" ca="1" si="90"/>
        <v>-0.17798792843501299</v>
      </c>
      <c r="FS22" s="4">
        <f t="shared" si="91"/>
        <v>-0.48547089931606979</v>
      </c>
      <c r="FT22" s="4">
        <f t="shared" ca="1" si="92"/>
        <v>0.69747892347623974</v>
      </c>
      <c r="FU22" s="4">
        <f t="shared" ca="1" si="93"/>
        <v>0.89931493193042611</v>
      </c>
      <c r="FV22" s="4">
        <f t="shared" ca="1" si="94"/>
        <v>0.86735714172860723</v>
      </c>
      <c r="FW22" s="4">
        <f t="shared" ca="1" si="95"/>
        <v>0.2065910368967275</v>
      </c>
      <c r="FX22" s="4">
        <f t="shared" ca="1" si="96"/>
        <v>-1.4519453819243511E-2</v>
      </c>
      <c r="FY22" s="4">
        <f t="shared" ca="1" si="97"/>
        <v>2.6854078824331635</v>
      </c>
      <c r="FZ22" s="4">
        <f t="shared" ca="1" si="98"/>
        <v>-0.68744536259205269</v>
      </c>
      <c r="GA22" s="4">
        <f t="shared" ca="1" si="99"/>
        <v>0.7151254671210846</v>
      </c>
    </row>
    <row r="23" spans="1:183" x14ac:dyDescent="0.35">
      <c r="A23" s="73">
        <v>20</v>
      </c>
      <c r="B23" s="41">
        <f t="shared" si="50"/>
        <v>44697</v>
      </c>
      <c r="C23" s="57">
        <f>'Chart Data'!C128</f>
        <v>433</v>
      </c>
      <c r="D23" s="57">
        <f>'Chart Data'!D128</f>
        <v>68</v>
      </c>
      <c r="E23" s="57">
        <f ca="1">'Chart Data'!E128</f>
        <v>115.85714285714286</v>
      </c>
      <c r="F23" s="57">
        <f ca="1">'Chart Data'!F128</f>
        <v>109.14285714285714</v>
      </c>
      <c r="G23" s="57">
        <f>'Chart Data'!G128</f>
        <v>37414</v>
      </c>
      <c r="H23" s="57">
        <f ca="1">'Chart Data'!H128</f>
        <v>96.714285714285708</v>
      </c>
      <c r="I23" s="57">
        <f ca="1">'Chart Data'!J128</f>
        <v>76.285714285714292</v>
      </c>
      <c r="J23" s="57">
        <f ca="1">'Chart Data'!K128</f>
        <v>83.428571428571431</v>
      </c>
      <c r="K23" s="57">
        <f>'Chart Data'!L128</f>
        <v>3447</v>
      </c>
      <c r="L23" s="57">
        <f>'Chart Data'!M128</f>
        <v>192.71428571428572</v>
      </c>
      <c r="M23" s="57">
        <f ca="1">'Chart Data'!O128</f>
        <v>82.085714285714289</v>
      </c>
      <c r="N23" s="57">
        <f ca="1">'Chart Data'!P128</f>
        <v>74.361428571428576</v>
      </c>
      <c r="O23" s="57">
        <f ca="1">'Chart Data'!Q128</f>
        <v>83.690714285714279</v>
      </c>
      <c r="P23" s="57">
        <f ca="1">'Chart Data'!R128</f>
        <v>82.846428571428561</v>
      </c>
      <c r="Q23" s="57">
        <f>'Chart Data'!S129</f>
        <v>88.649350720553301</v>
      </c>
      <c r="R23" s="57">
        <f ca="1">'Chart Data'!T129</f>
        <v>556148.85714285716</v>
      </c>
      <c r="U23" s="73" t="e">
        <f>NA()</f>
        <v>#N/A</v>
      </c>
      <c r="V23" s="73" t="e">
        <f>NA()</f>
        <v>#N/A</v>
      </c>
      <c r="W23" s="73" t="e">
        <f>NA()</f>
        <v>#N/A</v>
      </c>
      <c r="X23" s="73" t="e">
        <f>NA()</f>
        <v>#N/A</v>
      </c>
      <c r="Y23" s="73" t="e">
        <f>NA()</f>
        <v>#N/A</v>
      </c>
      <c r="Z23" s="73" t="e">
        <f>NA()</f>
        <v>#N/A</v>
      </c>
      <c r="AA23" s="73" t="e">
        <f>NA()</f>
        <v>#N/A</v>
      </c>
      <c r="AB23" s="73" t="e">
        <f>NA()</f>
        <v>#N/A</v>
      </c>
      <c r="AC23" s="73" t="e">
        <f>NA()</f>
        <v>#N/A</v>
      </c>
      <c r="AD23" s="73" t="e">
        <f>NA()</f>
        <v>#N/A</v>
      </c>
      <c r="AE23" s="73" t="e">
        <f>NA()</f>
        <v>#N/A</v>
      </c>
      <c r="AF23" s="73" t="e">
        <f>NA()</f>
        <v>#N/A</v>
      </c>
      <c r="AG23" s="73" t="e">
        <f>NA()</f>
        <v>#N/A</v>
      </c>
      <c r="AH23" s="73" t="e">
        <f>NA()</f>
        <v>#N/A</v>
      </c>
      <c r="AI23" s="73" t="e">
        <f>NA()</f>
        <v>#N/A</v>
      </c>
      <c r="AJ23" s="73" t="e">
        <f>NA()</f>
        <v>#N/A</v>
      </c>
      <c r="AM23" s="73" t="e">
        <f>NA()</f>
        <v>#N/A</v>
      </c>
      <c r="BE23" s="73" t="e">
        <f>NA()</f>
        <v>#N/A</v>
      </c>
      <c r="BW23" s="73">
        <v>20</v>
      </c>
      <c r="BX23" s="74">
        <f t="shared" si="1"/>
        <v>1.0428878729411466</v>
      </c>
      <c r="BY23" s="74">
        <f t="shared" si="2"/>
        <v>1.2522996137553173</v>
      </c>
      <c r="BZ23" s="74">
        <f t="shared" ca="1" si="3"/>
        <v>1.0516462286795885</v>
      </c>
      <c r="CA23" s="74">
        <f t="shared" ca="1" si="4"/>
        <v>1.0727808113714781</v>
      </c>
      <c r="CB23" s="74">
        <f t="shared" si="5"/>
        <v>1.0769476496989805</v>
      </c>
      <c r="CC23" s="74">
        <f t="shared" ca="1" si="51"/>
        <v>1.0441130046164466</v>
      </c>
      <c r="CD23" s="74">
        <f t="shared" ca="1" si="52"/>
        <v>1.028044925597291</v>
      </c>
      <c r="CE23" s="74">
        <f t="shared" ca="1" si="53"/>
        <v>1.0039992470756511</v>
      </c>
      <c r="CF23" s="74">
        <f t="shared" si="54"/>
        <v>1.1189289135223097</v>
      </c>
      <c r="CG23" s="74">
        <f t="shared" ca="1" si="6"/>
        <v>0.9673680125047609</v>
      </c>
      <c r="CH23" s="74">
        <f t="shared" ca="1" si="7"/>
        <v>0.95634277813430257</v>
      </c>
      <c r="CI23" s="74">
        <f t="shared" ca="1" si="8"/>
        <v>0.91500669418686387</v>
      </c>
      <c r="CJ23" s="74">
        <f t="shared" ca="1" si="9"/>
        <v>0.98478927069084188</v>
      </c>
      <c r="CK23" s="74">
        <f t="shared" ca="1" si="10"/>
        <v>0.97064676536782579</v>
      </c>
      <c r="CL23" s="74">
        <f t="shared" ca="1" si="11"/>
        <v>0.99690484423244319</v>
      </c>
      <c r="CM23" s="74">
        <f t="shared" ca="1" si="12"/>
        <v>0.82473358837353627</v>
      </c>
      <c r="CP23" s="73">
        <v>20</v>
      </c>
      <c r="CQ23" s="74">
        <f t="shared" si="13"/>
        <v>1.0421412732675286</v>
      </c>
      <c r="CR23" s="74">
        <f t="shared" si="14"/>
        <v>1.2468307273681065</v>
      </c>
      <c r="CS23" s="74">
        <f t="shared" ca="1" si="15"/>
        <v>1.0521790917924696</v>
      </c>
      <c r="CT23" s="74">
        <f t="shared" ca="1" si="16"/>
        <v>1.0732683549696227</v>
      </c>
      <c r="CU23" s="74">
        <f t="shared" si="17"/>
        <v>1.0765098439898688</v>
      </c>
      <c r="CV23" s="74">
        <f t="shared" ca="1" si="18"/>
        <v>1.0441344192661808</v>
      </c>
      <c r="CW23" s="74">
        <f t="shared" ca="1" si="19"/>
        <v>1.02494889772951</v>
      </c>
      <c r="CX23" s="74">
        <f t="shared" ca="1" si="20"/>
        <v>1.0032362078210082</v>
      </c>
      <c r="CY23" s="74">
        <f t="shared" si="21"/>
        <v>1.126723247865703</v>
      </c>
      <c r="CZ23" s="74">
        <f t="shared" ca="1" si="22"/>
        <v>0.96516055458684291</v>
      </c>
      <c r="DA23" s="74">
        <f t="shared" ca="1" si="23"/>
        <v>0.95944401816732927</v>
      </c>
      <c r="DB23" s="74">
        <f t="shared" ca="1" si="24"/>
        <v>0.91938187610352262</v>
      </c>
      <c r="DC23" s="74">
        <f t="shared" ca="1" si="25"/>
        <v>0.98723941951001237</v>
      </c>
      <c r="DD23" s="74">
        <f t="shared" ca="1" si="26"/>
        <v>0.97156385578692128</v>
      </c>
      <c r="DE23" s="74">
        <f t="shared" ca="1" si="27"/>
        <v>0.99941282493046302</v>
      </c>
      <c r="DF23" s="74">
        <f t="shared" ca="1" si="28"/>
        <v>0.82547942530986818</v>
      </c>
      <c r="DI23" s="57">
        <f t="shared" si="29"/>
        <v>415.49069315945263</v>
      </c>
      <c r="DJ23" s="57">
        <f t="shared" si="30"/>
        <v>54.538277335800778</v>
      </c>
      <c r="DK23" s="57">
        <f t="shared" ca="1" si="31"/>
        <v>110.1116186026574</v>
      </c>
      <c r="DL23" s="57">
        <f t="shared" ca="1" si="32"/>
        <v>101.69204806746237</v>
      </c>
      <c r="DM23" s="57">
        <f t="shared" si="33"/>
        <v>34754.907452896558</v>
      </c>
      <c r="DN23" s="57">
        <f t="shared" ca="1" si="34"/>
        <v>92.626278695282025</v>
      </c>
      <c r="DO23" s="57">
        <f t="shared" ca="1" si="35"/>
        <v>74.428797820753928</v>
      </c>
      <c r="DP23" s="57">
        <f t="shared" ca="1" si="36"/>
        <v>83.159450165554915</v>
      </c>
      <c r="DQ23" s="57">
        <f t="shared" si="37"/>
        <v>3059.3138168840346</v>
      </c>
      <c r="DR23" s="57">
        <f t="shared" ca="1" si="38"/>
        <v>199.67070224578447</v>
      </c>
      <c r="DS23" s="57">
        <f t="shared" ca="1" si="39"/>
        <v>85.555501656583729</v>
      </c>
      <c r="DT23" s="57">
        <f t="shared" ca="1" si="40"/>
        <v>80.881982236351433</v>
      </c>
      <c r="DU23" s="57">
        <f t="shared" ca="1" si="41"/>
        <v>84.772460085975638</v>
      </c>
      <c r="DV23" s="57">
        <f t="shared" ca="1" si="42"/>
        <v>85.271213083906702</v>
      </c>
      <c r="DW23" s="57">
        <f t="shared" ca="1" si="43"/>
        <v>88.70143399122513</v>
      </c>
      <c r="DX23" s="57">
        <f t="shared" ca="1" si="44"/>
        <v>673728.30877534009</v>
      </c>
      <c r="DY23" s="57">
        <f ca="1">'Chart Data'!U128</f>
        <v>-213.30857142857141</v>
      </c>
      <c r="EB23" s="53">
        <v>45139</v>
      </c>
      <c r="EC23" s="4">
        <f t="shared" ca="1" si="55"/>
        <v>100.04680731523563</v>
      </c>
      <c r="ED23" s="4">
        <f t="shared" ca="1" si="56"/>
        <v>99.814961406314822</v>
      </c>
      <c r="EE23" s="4">
        <f t="shared" ca="1" si="57"/>
        <v>99.777339364769361</v>
      </c>
      <c r="EF23" s="4">
        <f t="shared" ca="1" si="58"/>
        <v>99.68665611435668</v>
      </c>
      <c r="EG23" s="4">
        <f>'HAVERQ (new)'!I32</f>
        <v>100.43833495995113</v>
      </c>
      <c r="EH23" s="4">
        <f t="shared" ca="1" si="59"/>
        <v>99.610181067944197</v>
      </c>
      <c r="EI23" s="4">
        <f t="shared" ca="1" si="60"/>
        <v>99.379346985506203</v>
      </c>
      <c r="EJ23" s="4">
        <f t="shared" ca="1" si="61"/>
        <v>99.34188913481556</v>
      </c>
      <c r="EK23" s="4">
        <f t="shared" ca="1" si="62"/>
        <v>99.251601646030693</v>
      </c>
      <c r="EN23" s="74">
        <f t="shared" si="63"/>
        <v>0.94525743895659686</v>
      </c>
      <c r="EO23" s="74">
        <f t="shared" si="64"/>
        <v>-1.8328330860395352</v>
      </c>
      <c r="EP23" s="74">
        <f t="shared" ca="1" si="65"/>
        <v>-1.945440911699168</v>
      </c>
      <c r="EQ23" s="74">
        <f t="shared" ca="1" si="66"/>
        <v>-0.60281275703627135</v>
      </c>
      <c r="ER23" s="74">
        <f t="shared" si="67"/>
        <v>-2.9304918465519569</v>
      </c>
      <c r="ES23" s="74">
        <f t="shared" ca="1" si="68"/>
        <v>-1.9978850582832435</v>
      </c>
      <c r="ET23" s="74">
        <f t="shared" ca="1" si="69"/>
        <v>-3.3542403863174037</v>
      </c>
      <c r="EU23" s="74">
        <f t="shared" ca="1" si="70"/>
        <v>-3.2420240372573623</v>
      </c>
      <c r="EV23" s="74">
        <f t="shared" si="71"/>
        <v>1.4791617042368959</v>
      </c>
      <c r="EW23" s="74">
        <f t="shared" ca="1" si="72"/>
        <v>4.2878597713407016</v>
      </c>
      <c r="EX23" s="74">
        <f t="shared" ca="1" si="73"/>
        <v>-6.1712067661180976</v>
      </c>
      <c r="EY23" s="74">
        <f t="shared" ca="1" si="74"/>
        <v>-4.9927680335083915</v>
      </c>
      <c r="EZ23" s="74">
        <f t="shared" ca="1" si="75"/>
        <v>-7.1998268831137633</v>
      </c>
      <c r="FA23" s="74">
        <f t="shared" ca="1" si="76"/>
        <v>-7.1168909289278197</v>
      </c>
      <c r="FB23" s="74">
        <f t="shared" ca="1" si="77"/>
        <v>-3.319702959052075</v>
      </c>
      <c r="FC23" s="74">
        <f t="shared" ca="1" si="78"/>
        <v>2.2448986299666593</v>
      </c>
      <c r="FD23" s="74">
        <f t="shared" ca="1" si="79"/>
        <v>-0.17870866566080792</v>
      </c>
      <c r="FG23" s="225">
        <f t="shared" si="80"/>
        <v>5</v>
      </c>
      <c r="FH23" s="73">
        <f t="shared" si="81"/>
        <v>2022</v>
      </c>
      <c r="FI23" s="73">
        <f t="shared" si="100"/>
        <v>8</v>
      </c>
      <c r="FJ23" s="73">
        <f t="shared" si="101"/>
        <v>2023</v>
      </c>
      <c r="FK23" s="4">
        <f t="shared" si="83"/>
        <v>0.41561311623067221</v>
      </c>
      <c r="FL23" s="4">
        <f t="shared" si="84"/>
        <v>-0.42344072741258465</v>
      </c>
      <c r="FM23" s="4">
        <f t="shared" ca="1" si="85"/>
        <v>-0.48563780929589861</v>
      </c>
      <c r="FN23" s="4">
        <f t="shared" ca="1" si="86"/>
        <v>-3.1896980916380421E-2</v>
      </c>
      <c r="FO23" s="4">
        <f t="shared" si="87"/>
        <v>-0.63970765342969171</v>
      </c>
      <c r="FP23" s="4">
        <f t="shared" ca="1" si="88"/>
        <v>0.10131815530889764</v>
      </c>
      <c r="FQ23" s="4">
        <f t="shared" ca="1" si="89"/>
        <v>0.21374059731791925</v>
      </c>
      <c r="FR23" s="4">
        <f t="shared" ca="1" si="90"/>
        <v>0.5268202699262573</v>
      </c>
      <c r="FS23" s="4">
        <f t="shared" si="91"/>
        <v>-1.0563582800858129</v>
      </c>
      <c r="FT23" s="4">
        <f t="shared" ca="1" si="92"/>
        <v>0.55943280791828964</v>
      </c>
      <c r="FU23" s="4">
        <f t="shared" ca="1" si="93"/>
        <v>0.17689759361842383</v>
      </c>
      <c r="FV23" s="4">
        <f t="shared" ca="1" si="94"/>
        <v>-0.46797730432482987</v>
      </c>
      <c r="FW23" s="4">
        <f t="shared" ca="1" si="95"/>
        <v>2.235464652823517E-2</v>
      </c>
      <c r="FX23" s="4">
        <f t="shared" ca="1" si="96"/>
        <v>0.11240079648991011</v>
      </c>
      <c r="FY23" s="4">
        <f t="shared" ca="1" si="97"/>
        <v>0.93032687571846506</v>
      </c>
      <c r="FZ23" s="4">
        <f t="shared" ca="1" si="98"/>
        <v>0.20300065077576435</v>
      </c>
      <c r="GA23" s="4">
        <f t="shared" ca="1" si="99"/>
        <v>0.10531986087631384</v>
      </c>
    </row>
    <row r="24" spans="1:183" x14ac:dyDescent="0.35">
      <c r="A24" s="73">
        <v>21</v>
      </c>
      <c r="B24" s="41">
        <f t="shared" si="50"/>
        <v>44704</v>
      </c>
      <c r="C24" s="57">
        <f>'Chart Data'!C129</f>
        <v>418</v>
      </c>
      <c r="D24" s="57">
        <f>'Chart Data'!D129</f>
        <v>67</v>
      </c>
      <c r="E24" s="57">
        <f ca="1">'Chart Data'!E129</f>
        <v>116.57142857142857</v>
      </c>
      <c r="F24" s="57">
        <f ca="1">'Chart Data'!F129</f>
        <v>109.57142857142857</v>
      </c>
      <c r="G24" s="57">
        <f>'Chart Data'!G129</f>
        <v>39172</v>
      </c>
      <c r="H24" s="57">
        <f ca="1">'Chart Data'!H129</f>
        <v>97.571428571428569</v>
      </c>
      <c r="I24" s="57">
        <f ca="1">'Chart Data'!J129</f>
        <v>78.571428571428569</v>
      </c>
      <c r="J24" s="57">
        <f ca="1">'Chart Data'!K129</f>
        <v>87.571428571428569</v>
      </c>
      <c r="K24" s="57">
        <f>'Chart Data'!L129</f>
        <v>2995</v>
      </c>
      <c r="L24" s="57">
        <f>'Chart Data'!M129</f>
        <v>188.35714285714286</v>
      </c>
      <c r="M24" s="57">
        <f ca="1">'Chart Data'!O129</f>
        <v>83.212857142857146</v>
      </c>
      <c r="N24" s="57">
        <f ca="1">'Chart Data'!P129</f>
        <v>77.320952380952377</v>
      </c>
      <c r="O24" s="57">
        <f ca="1">'Chart Data'!Q129</f>
        <v>85.186428571428578</v>
      </c>
      <c r="P24" s="57">
        <f ca="1">'Chart Data'!R129</f>
        <v>86.79785714285714</v>
      </c>
      <c r="Q24" s="57">
        <f>'Chart Data'!S130</f>
        <v>87.939806222864178</v>
      </c>
      <c r="R24" s="57">
        <f ca="1">'Chart Data'!T130</f>
        <v>551237.71428571432</v>
      </c>
      <c r="U24" s="73" t="e">
        <f>NA()</f>
        <v>#N/A</v>
      </c>
      <c r="V24" s="73" t="e">
        <f>NA()</f>
        <v>#N/A</v>
      </c>
      <c r="W24" s="73" t="e">
        <f>NA()</f>
        <v>#N/A</v>
      </c>
      <c r="X24" s="73" t="e">
        <f>NA()</f>
        <v>#N/A</v>
      </c>
      <c r="Y24" s="73" t="e">
        <f>NA()</f>
        <v>#N/A</v>
      </c>
      <c r="Z24" s="73" t="e">
        <f>NA()</f>
        <v>#N/A</v>
      </c>
      <c r="AA24" s="73" t="e">
        <f>NA()</f>
        <v>#N/A</v>
      </c>
      <c r="AB24" s="73" t="e">
        <f>NA()</f>
        <v>#N/A</v>
      </c>
      <c r="AC24" s="73" t="e">
        <f>NA()</f>
        <v>#N/A</v>
      </c>
      <c r="AD24" s="73" t="e">
        <f>NA()</f>
        <v>#N/A</v>
      </c>
      <c r="AE24" s="73" t="e">
        <f>NA()</f>
        <v>#N/A</v>
      </c>
      <c r="AF24" s="73" t="e">
        <f>NA()</f>
        <v>#N/A</v>
      </c>
      <c r="AG24" s="73" t="e">
        <f>NA()</f>
        <v>#N/A</v>
      </c>
      <c r="AH24" s="73" t="e">
        <f>NA()</f>
        <v>#N/A</v>
      </c>
      <c r="AI24" s="73" t="e">
        <f>NA()</f>
        <v>#N/A</v>
      </c>
      <c r="AJ24" s="73" t="e">
        <f>NA()</f>
        <v>#N/A</v>
      </c>
      <c r="AM24" s="73" t="e">
        <f>NA()</f>
        <v>#N/A</v>
      </c>
      <c r="BE24" s="73" t="e">
        <f>NA()</f>
        <v>#N/A</v>
      </c>
      <c r="BW24" s="73">
        <v>21</v>
      </c>
      <c r="BX24" s="74">
        <f t="shared" si="1"/>
        <v>0.99308186610273907</v>
      </c>
      <c r="BY24" s="74">
        <f t="shared" si="2"/>
        <v>1.2830589212912606</v>
      </c>
      <c r="BZ24" s="74">
        <f t="shared" ca="1" si="3"/>
        <v>1.0521826455715404</v>
      </c>
      <c r="CA24" s="74">
        <f t="shared" ca="1" si="4"/>
        <v>1.0532231442571562</v>
      </c>
      <c r="CB24" s="74">
        <f t="shared" si="5"/>
        <v>1.1160285245140125</v>
      </c>
      <c r="CC24" s="74">
        <f t="shared" ca="1" si="51"/>
        <v>1.0469724102304205</v>
      </c>
      <c r="CD24" s="74">
        <f t="shared" ca="1" si="52"/>
        <v>1.030882198837465</v>
      </c>
      <c r="CE24" s="74">
        <f t="shared" ca="1" si="53"/>
        <v>0.99914178441169377</v>
      </c>
      <c r="CF24" s="74">
        <f t="shared" si="54"/>
        <v>1.2483114509240651</v>
      </c>
      <c r="CG24" s="74">
        <f t="shared" ca="1" si="6"/>
        <v>0.97902577361537946</v>
      </c>
      <c r="CH24" s="74">
        <f t="shared" ca="1" si="7"/>
        <v>0.96735819740913076</v>
      </c>
      <c r="CI24" s="74">
        <f t="shared" ca="1" si="8"/>
        <v>0.90705926395395142</v>
      </c>
      <c r="CJ24" s="74">
        <f t="shared" ca="1" si="9"/>
        <v>1.0006792339171517</v>
      </c>
      <c r="CK24" s="74">
        <f t="shared" ca="1" si="10"/>
        <v>0.99077157327644749</v>
      </c>
      <c r="CL24" s="74">
        <f t="shared" ca="1" si="11"/>
        <v>1.0055961734395042</v>
      </c>
      <c r="CM24" s="74">
        <f t="shared" ca="1" si="12"/>
        <v>0.82114257283868886</v>
      </c>
      <c r="CP24" s="73">
        <v>21</v>
      </c>
      <c r="CQ24" s="74">
        <f t="shared" si="13"/>
        <v>0.99237092237010427</v>
      </c>
      <c r="CR24" s="74">
        <f t="shared" si="14"/>
        <v>1.277455706699828</v>
      </c>
      <c r="CS24" s="74">
        <f t="shared" ca="1" si="15"/>
        <v>1.0527157804837843</v>
      </c>
      <c r="CT24" s="74">
        <f t="shared" ca="1" si="16"/>
        <v>1.0537017995387918</v>
      </c>
      <c r="CU24" s="74">
        <f t="shared" si="17"/>
        <v>1.1155748314680223</v>
      </c>
      <c r="CV24" s="74">
        <f t="shared" ca="1" si="18"/>
        <v>1.046993883526268</v>
      </c>
      <c r="CW24" s="74">
        <f t="shared" ca="1" si="19"/>
        <v>1.027777626326545</v>
      </c>
      <c r="CX24" s="74">
        <f t="shared" ca="1" si="20"/>
        <v>0.99838243682783789</v>
      </c>
      <c r="CY24" s="74">
        <f t="shared" si="21"/>
        <v>1.2570070496306531</v>
      </c>
      <c r="CZ24" s="74">
        <f t="shared" ca="1" si="22"/>
        <v>0.97679171360111738</v>
      </c>
      <c r="DA24" s="74">
        <f t="shared" ca="1" si="23"/>
        <v>0.97049515837822431</v>
      </c>
      <c r="DB24" s="74">
        <f t="shared" ca="1" si="24"/>
        <v>0.91139644456060898</v>
      </c>
      <c r="DC24" s="74">
        <f t="shared" ca="1" si="25"/>
        <v>1.0031689168537159</v>
      </c>
      <c r="DD24" s="74">
        <f t="shared" ca="1" si="26"/>
        <v>0.9917076780982873</v>
      </c>
      <c r="DE24" s="74">
        <f t="shared" ca="1" si="27"/>
        <v>1.0081260195001187</v>
      </c>
      <c r="DF24" s="74">
        <f t="shared" ca="1" si="28"/>
        <v>0.82188516228751374</v>
      </c>
      <c r="DI24" s="57">
        <f t="shared" si="29"/>
        <v>421.21347026339726</v>
      </c>
      <c r="DJ24" s="57">
        <f t="shared" si="30"/>
        <v>52.448002422790395</v>
      </c>
      <c r="DK24" s="57">
        <f t="shared" ca="1" si="31"/>
        <v>110.73399936862084</v>
      </c>
      <c r="DL24" s="57">
        <f t="shared" ca="1" si="32"/>
        <v>103.98713243100494</v>
      </c>
      <c r="DM24" s="57">
        <f t="shared" si="33"/>
        <v>35113.735892062257</v>
      </c>
      <c r="DN24" s="57">
        <f t="shared" ca="1" si="34"/>
        <v>93.191975718911266</v>
      </c>
      <c r="DO24" s="57">
        <f t="shared" ca="1" si="35"/>
        <v>76.447887713080931</v>
      </c>
      <c r="DP24" s="57">
        <f t="shared" ca="1" si="36"/>
        <v>87.71331039202714</v>
      </c>
      <c r="DQ24" s="57">
        <f t="shared" si="37"/>
        <v>2382.6437575509399</v>
      </c>
      <c r="DR24" s="57">
        <f t="shared" ca="1" si="38"/>
        <v>192.83245366888971</v>
      </c>
      <c r="DS24" s="57">
        <f t="shared" ca="1" si="39"/>
        <v>85.742681377115304</v>
      </c>
      <c r="DT24" s="57">
        <f t="shared" ca="1" si="40"/>
        <v>84.837891175041165</v>
      </c>
      <c r="DU24" s="57">
        <f t="shared" ca="1" si="41"/>
        <v>84.917332604964116</v>
      </c>
      <c r="DV24" s="57">
        <f t="shared" ca="1" si="42"/>
        <v>87.523631267332675</v>
      </c>
      <c r="DW24" s="57">
        <f t="shared" ca="1" si="43"/>
        <v>87.230965694615549</v>
      </c>
      <c r="DX24" s="57">
        <f t="shared" ca="1" si="44"/>
        <v>670699.19202760723</v>
      </c>
      <c r="DY24" s="57">
        <f ca="1">'Chart Data'!U129</f>
        <v>-193.76285714285714</v>
      </c>
      <c r="EB24" s="53">
        <v>45170</v>
      </c>
      <c r="EC24" s="4">
        <f t="shared" ca="1" si="55"/>
        <v>100.55620015990945</v>
      </c>
      <c r="ED24" s="4">
        <f t="shared" ca="1" si="56"/>
        <v>100.26755825372111</v>
      </c>
      <c r="EE24" s="4">
        <f t="shared" ca="1" si="57"/>
        <v>101.11025838868616</v>
      </c>
      <c r="EF24" s="4">
        <f t="shared" ca="1" si="58"/>
        <v>101.04107532350979</v>
      </c>
      <c r="EG24" s="4">
        <f>'HAVERQ (new)'!I33</f>
        <v>100.50553700698076</v>
      </c>
      <c r="EH24" s="4">
        <f t="shared" ca="1" si="59"/>
        <v>100.05040832021541</v>
      </c>
      <c r="EI24" s="4">
        <f t="shared" ca="1" si="60"/>
        <v>99.76321826603133</v>
      </c>
      <c r="EJ24" s="4">
        <f t="shared" ca="1" si="61"/>
        <v>100.60167966831857</v>
      </c>
      <c r="EK24" s="4">
        <f t="shared" ca="1" si="62"/>
        <v>100.53284458993721</v>
      </c>
      <c r="EN24" s="74">
        <f t="shared" si="63"/>
        <v>1.2590364040478461</v>
      </c>
      <c r="EO24" s="74">
        <f t="shared" si="64"/>
        <v>-2.6101406202744522</v>
      </c>
      <c r="EP24" s="74">
        <f t="shared" ca="1" si="65"/>
        <v>-1.7717019408864563</v>
      </c>
      <c r="EQ24" s="74">
        <f t="shared" ca="1" si="66"/>
        <v>-1.5890924905400842E-2</v>
      </c>
      <c r="ER24" s="74">
        <f t="shared" si="67"/>
        <v>-2.5795232627510902</v>
      </c>
      <c r="ES24" s="74">
        <f t="shared" ca="1" si="68"/>
        <v>-1.6689601580496494</v>
      </c>
      <c r="ET24" s="74">
        <f t="shared" ca="1" si="69"/>
        <v>-2.741214222497788</v>
      </c>
      <c r="EU24" s="74">
        <f t="shared" ca="1" si="70"/>
        <v>-0.59866182589746764</v>
      </c>
      <c r="EV24" s="74">
        <f t="shared" si="71"/>
        <v>1.9880130423194775</v>
      </c>
      <c r="EW24" s="74">
        <f t="shared" ca="1" si="72"/>
        <v>3.8870072470125829</v>
      </c>
      <c r="EX24" s="74">
        <f t="shared" ca="1" si="73"/>
        <v>-6.0962938249870655</v>
      </c>
      <c r="EY24" s="74">
        <f t="shared" ca="1" si="74"/>
        <v>-4.096125154984275</v>
      </c>
      <c r="EZ24" s="74">
        <f t="shared" ca="1" si="75"/>
        <v>-7.135603898099756</v>
      </c>
      <c r="FA24" s="74">
        <f t="shared" ca="1" si="76"/>
        <v>-6.0553972053245593</v>
      </c>
      <c r="FB24" s="74">
        <f t="shared" ca="1" si="77"/>
        <v>-3.6932879709685227</v>
      </c>
      <c r="FC24" s="74">
        <f t="shared" ca="1" si="78"/>
        <v>2.0938556511408648</v>
      </c>
      <c r="FD24" s="74">
        <f t="shared" ca="1" si="79"/>
        <v>6.9080551968529524E-2</v>
      </c>
      <c r="FG24" s="225">
        <f t="shared" si="80"/>
        <v>5</v>
      </c>
      <c r="FH24" s="73">
        <f t="shared" si="81"/>
        <v>2022</v>
      </c>
      <c r="FI24" s="73">
        <f t="shared" si="100"/>
        <v>9</v>
      </c>
      <c r="FJ24" s="73">
        <f t="shared" si="101"/>
        <v>2023</v>
      </c>
      <c r="FK24" s="4">
        <f t="shared" si="83"/>
        <v>0.97000560236103928</v>
      </c>
      <c r="FL24" s="4">
        <f t="shared" si="84"/>
        <v>0.26715332527832453</v>
      </c>
      <c r="FM24" s="4">
        <f t="shared" ca="1" si="85"/>
        <v>-0.20585881237273612</v>
      </c>
      <c r="FN24" s="4">
        <f t="shared" ca="1" si="86"/>
        <v>0.12527819582137306</v>
      </c>
      <c r="FO24" s="4">
        <f t="shared" si="87"/>
        <v>-6.7396157890672687E-2</v>
      </c>
      <c r="FP24" s="4">
        <f t="shared" ca="1" si="88"/>
        <v>0.26744774369765545</v>
      </c>
      <c r="FQ24" s="4">
        <f t="shared" ca="1" si="89"/>
        <v>-0.3524974727252293</v>
      </c>
      <c r="FR24" s="4">
        <f t="shared" ca="1" si="90"/>
        <v>0.37874407451207504</v>
      </c>
      <c r="FS24" s="4">
        <f t="shared" si="91"/>
        <v>8.962045164606891E-2</v>
      </c>
      <c r="FT24" s="4">
        <f t="shared" ca="1" si="92"/>
        <v>0.56778860085541749</v>
      </c>
      <c r="FU24" s="4">
        <f t="shared" ca="1" si="93"/>
        <v>0.40405934783023084</v>
      </c>
      <c r="FV24" s="4">
        <f t="shared" ca="1" si="94"/>
        <v>-0.34162046471670582</v>
      </c>
      <c r="FW24" s="4">
        <f t="shared" ca="1" si="95"/>
        <v>0.73316381033476186</v>
      </c>
      <c r="FX24" s="4">
        <f t="shared" ca="1" si="96"/>
        <v>0.72496774480667947</v>
      </c>
      <c r="FY24" s="4">
        <f t="shared" ca="1" si="97"/>
        <v>-1.0924741546714856E-2</v>
      </c>
      <c r="FZ24" s="4">
        <f t="shared" ca="1" si="98"/>
        <v>-0.62750563867860976</v>
      </c>
      <c r="GA24" s="4">
        <f t="shared" ca="1" si="99"/>
        <v>0.18882330592707172</v>
      </c>
    </row>
    <row r="25" spans="1:183" x14ac:dyDescent="0.35">
      <c r="A25" s="73">
        <v>22</v>
      </c>
      <c r="B25" s="41">
        <f t="shared" si="50"/>
        <v>44711</v>
      </c>
      <c r="C25" s="57">
        <f>'Chart Data'!C130</f>
        <v>428</v>
      </c>
      <c r="D25" s="57">
        <f>'Chart Data'!D130</f>
        <v>69</v>
      </c>
      <c r="E25" s="57">
        <f ca="1">'Chart Data'!E130</f>
        <v>101.14285714285714</v>
      </c>
      <c r="F25" s="57">
        <f ca="1">'Chart Data'!F130</f>
        <v>87</v>
      </c>
      <c r="G25" s="57">
        <f>'Chart Data'!G130</f>
        <v>39174</v>
      </c>
      <c r="H25" s="57">
        <f ca="1">'Chart Data'!H130</f>
        <v>91.857142857142861</v>
      </c>
      <c r="I25" s="57">
        <f ca="1">'Chart Data'!J130</f>
        <v>84.285714285714292</v>
      </c>
      <c r="J25" s="57">
        <f ca="1">'Chart Data'!K130</f>
        <v>83.714285714285708</v>
      </c>
      <c r="K25" s="57">
        <f>'Chart Data'!L130</f>
        <v>2805</v>
      </c>
      <c r="L25" s="57">
        <f>'Chart Data'!M130</f>
        <v>196.77142857142857</v>
      </c>
      <c r="M25" s="57">
        <f ca="1">'Chart Data'!O130</f>
        <v>93.987142857142857</v>
      </c>
      <c r="N25" s="57">
        <f ca="1">'Chart Data'!P130</f>
        <v>89.962857142857146</v>
      </c>
      <c r="O25" s="57">
        <f ca="1">'Chart Data'!Q130</f>
        <v>97.782857142857154</v>
      </c>
      <c r="P25" s="57">
        <f ca="1">'Chart Data'!R130</f>
        <v>100.42928571428571</v>
      </c>
      <c r="Q25" s="57">
        <f>'Chart Data'!S131</f>
        <v>90.309176332910354</v>
      </c>
      <c r="R25" s="57">
        <f ca="1">'Chart Data'!T131</f>
        <v>549386.57142857148</v>
      </c>
      <c r="U25" s="73" t="e">
        <f>NA()</f>
        <v>#N/A</v>
      </c>
      <c r="V25" s="73" t="e">
        <f>NA()</f>
        <v>#N/A</v>
      </c>
      <c r="W25" s="73" t="e">
        <f>NA()</f>
        <v>#N/A</v>
      </c>
      <c r="X25" s="73" t="e">
        <f>NA()</f>
        <v>#N/A</v>
      </c>
      <c r="Y25" s="73" t="e">
        <f>NA()</f>
        <v>#N/A</v>
      </c>
      <c r="Z25" s="73" t="e">
        <f>NA()</f>
        <v>#N/A</v>
      </c>
      <c r="AA25" s="73" t="e">
        <f>NA()</f>
        <v>#N/A</v>
      </c>
      <c r="AB25" s="73" t="e">
        <f>NA()</f>
        <v>#N/A</v>
      </c>
      <c r="AC25" s="73" t="e">
        <f>NA()</f>
        <v>#N/A</v>
      </c>
      <c r="AD25" s="73" t="e">
        <f>NA()</f>
        <v>#N/A</v>
      </c>
      <c r="AE25" s="73" t="e">
        <f>NA()</f>
        <v>#N/A</v>
      </c>
      <c r="AF25" s="73" t="e">
        <f>NA()</f>
        <v>#N/A</v>
      </c>
      <c r="AG25" s="73" t="e">
        <f>NA()</f>
        <v>#N/A</v>
      </c>
      <c r="AH25" s="73" t="e">
        <f>NA()</f>
        <v>#N/A</v>
      </c>
      <c r="AI25" s="73" t="e">
        <f>NA()</f>
        <v>#N/A</v>
      </c>
      <c r="AJ25" s="73" t="e">
        <f>NA()</f>
        <v>#N/A</v>
      </c>
      <c r="AM25" s="73" t="e">
        <f>NA()</f>
        <v>#N/A</v>
      </c>
      <c r="BE25" s="73" t="e">
        <f>NA()</f>
        <v>#N/A</v>
      </c>
      <c r="BW25" s="73">
        <v>22</v>
      </c>
      <c r="BX25" s="74">
        <f t="shared" si="1"/>
        <v>1.036693186438673</v>
      </c>
      <c r="BY25" s="74">
        <f t="shared" si="2"/>
        <v>1.2859888202941643</v>
      </c>
      <c r="BZ25" s="74">
        <f t="shared" ca="1" si="3"/>
        <v>0.98548875465306407</v>
      </c>
      <c r="CA25" s="74">
        <f t="shared" ca="1" si="4"/>
        <v>0.97542388798260682</v>
      </c>
      <c r="CB25" s="74">
        <f t="shared" si="5"/>
        <v>1.1265517312767652</v>
      </c>
      <c r="CC25" s="74">
        <f t="shared" ca="1" si="51"/>
        <v>1.0219334689262534</v>
      </c>
      <c r="CD25" s="74">
        <f t="shared" ca="1" si="52"/>
        <v>0.98842508462451972</v>
      </c>
      <c r="CE25" s="74">
        <f t="shared" ca="1" si="53"/>
        <v>1.0213626444485537</v>
      </c>
      <c r="CF25" s="74">
        <f t="shared" si="54"/>
        <v>0.59965669232391694</v>
      </c>
      <c r="CG25" s="74">
        <f t="shared" ca="1" si="6"/>
        <v>0.96112116922029722</v>
      </c>
      <c r="CH25" s="74">
        <f t="shared" ca="1" si="7"/>
        <v>1.0553690706729486</v>
      </c>
      <c r="CI25" s="74">
        <f t="shared" ca="1" si="8"/>
        <v>1.0208804145759725</v>
      </c>
      <c r="CJ25" s="74">
        <f t="shared" ca="1" si="9"/>
        <v>1.0936770880204301</v>
      </c>
      <c r="CK25" s="74">
        <f t="shared" ca="1" si="10"/>
        <v>1.0698850514783473</v>
      </c>
      <c r="CL25" s="74">
        <f t="shared" ca="1" si="11"/>
        <v>0.9942306378171516</v>
      </c>
      <c r="CM25" s="74">
        <f t="shared" ca="1" si="12"/>
        <v>0.84782220396894448</v>
      </c>
      <c r="CP25" s="73">
        <v>22</v>
      </c>
      <c r="CQ25" s="74">
        <f t="shared" si="13"/>
        <v>1.0359510215188199</v>
      </c>
      <c r="CR25" s="74">
        <f t="shared" si="14"/>
        <v>1.2803728106139232</v>
      </c>
      <c r="CS25" s="74">
        <f t="shared" ca="1" si="15"/>
        <v>0.98598809615326899</v>
      </c>
      <c r="CT25" s="74">
        <f t="shared" ca="1" si="16"/>
        <v>0.97586718606085565</v>
      </c>
      <c r="CU25" s="74">
        <f t="shared" si="17"/>
        <v>1.1260937602883885</v>
      </c>
      <c r="CV25" s="74">
        <f t="shared" ca="1" si="18"/>
        <v>1.0219544286760045</v>
      </c>
      <c r="CW25" s="74">
        <f t="shared" ca="1" si="19"/>
        <v>0.98544837462769419</v>
      </c>
      <c r="CX25" s="74">
        <f t="shared" ca="1" si="20"/>
        <v>1.0205864090149017</v>
      </c>
      <c r="CY25" s="74">
        <f t="shared" si="21"/>
        <v>0.60383383413761149</v>
      </c>
      <c r="CZ25" s="74">
        <f t="shared" ca="1" si="22"/>
        <v>0.95892796610871156</v>
      </c>
      <c r="DA25" s="74">
        <f t="shared" ca="1" si="23"/>
        <v>1.0587914343760283</v>
      </c>
      <c r="DB25" s="74">
        <f t="shared" ca="1" si="24"/>
        <v>1.0257618406434541</v>
      </c>
      <c r="DC25" s="74">
        <f t="shared" ca="1" si="25"/>
        <v>1.0963981489676997</v>
      </c>
      <c r="DD25" s="74">
        <f t="shared" ca="1" si="26"/>
        <v>1.0708959046179778</v>
      </c>
      <c r="DE25" s="74">
        <f t="shared" ca="1" si="27"/>
        <v>0.99673189083387781</v>
      </c>
      <c r="DF25" s="74">
        <f t="shared" ca="1" si="28"/>
        <v>0.84858892079008108</v>
      </c>
      <c r="DI25" s="57">
        <f t="shared" si="29"/>
        <v>413.14694527981084</v>
      </c>
      <c r="DJ25" s="57">
        <f t="shared" si="30"/>
        <v>53.890553929300751</v>
      </c>
      <c r="DK25" s="57">
        <f t="shared" ca="1" si="31"/>
        <v>102.58020105664113</v>
      </c>
      <c r="DL25" s="57">
        <f t="shared" ca="1" si="32"/>
        <v>89.151475982280473</v>
      </c>
      <c r="DM25" s="57">
        <f t="shared" si="33"/>
        <v>34787.511823143112</v>
      </c>
      <c r="DN25" s="57">
        <f t="shared" ca="1" si="34"/>
        <v>89.883795480145437</v>
      </c>
      <c r="DO25" s="57">
        <f t="shared" ca="1" si="35"/>
        <v>85.530319452358654</v>
      </c>
      <c r="DP25" s="57">
        <f t="shared" ca="1" si="36"/>
        <v>82.025671687210746</v>
      </c>
      <c r="DQ25" s="57">
        <f t="shared" si="37"/>
        <v>4645.317704010522</v>
      </c>
      <c r="DR25" s="57">
        <f t="shared" ca="1" si="38"/>
        <v>205.19938465234105</v>
      </c>
      <c r="DS25" s="57">
        <f t="shared" ca="1" si="39"/>
        <v>88.768325664186904</v>
      </c>
      <c r="DT25" s="57">
        <f t="shared" ca="1" si="40"/>
        <v>87.703454718518287</v>
      </c>
      <c r="DU25" s="57">
        <f t="shared" ca="1" si="41"/>
        <v>89.185536508724866</v>
      </c>
      <c r="DV25" s="57">
        <f t="shared" ca="1" si="42"/>
        <v>93.780623570609308</v>
      </c>
      <c r="DW25" s="57">
        <f t="shared" ca="1" si="43"/>
        <v>90.605284293007443</v>
      </c>
      <c r="DX25" s="57">
        <f t="shared" ca="1" si="44"/>
        <v>647411.90695379756</v>
      </c>
      <c r="DY25" s="57">
        <f ca="1">'Chart Data'!U130</f>
        <v>-168.96857142857144</v>
      </c>
      <c r="EB25" s="53">
        <v>45200</v>
      </c>
      <c r="EC25" s="4">
        <f t="shared" ca="1" si="55"/>
        <v>99.287515643378001</v>
      </c>
      <c r="ED25" s="4">
        <f t="shared" ca="1" si="56"/>
        <v>98.556396729732541</v>
      </c>
      <c r="EE25" s="4">
        <f t="shared" ca="1" si="57"/>
        <v>99.83445211409186</v>
      </c>
      <c r="EF25" s="4">
        <f t="shared" ca="1" si="58"/>
        <v>99.239866608150038</v>
      </c>
      <c r="EG25" s="4">
        <f>'HAVERQ (new)'!I34</f>
        <v>100.57273905401037</v>
      </c>
      <c r="EH25" s="4">
        <f t="shared" ca="1" si="59"/>
        <v>98.722095646672031</v>
      </c>
      <c r="EI25" s="4">
        <f t="shared" ca="1" si="60"/>
        <v>97.995140290257993</v>
      </c>
      <c r="EJ25" s="4">
        <f t="shared" ca="1" si="61"/>
        <v>99.265917437605012</v>
      </c>
      <c r="EK25" s="4">
        <f t="shared" ca="1" si="62"/>
        <v>98.67471796194738</v>
      </c>
      <c r="EN25" s="74">
        <f t="shared" si="63"/>
        <v>0.81675011274920373</v>
      </c>
      <c r="EO25" s="74">
        <f t="shared" si="64"/>
        <v>-2.073701060313633</v>
      </c>
      <c r="EP25" s="74">
        <f t="shared" ca="1" si="65"/>
        <v>-4.0478528189503749</v>
      </c>
      <c r="EQ25" s="74">
        <f t="shared" ca="1" si="66"/>
        <v>-3.8098127528199472</v>
      </c>
      <c r="ER25" s="74">
        <f t="shared" si="67"/>
        <v>-2.8986016494489677</v>
      </c>
      <c r="ES25" s="74">
        <f t="shared" ca="1" si="68"/>
        <v>-3.5925036973276092</v>
      </c>
      <c r="ET25" s="74">
        <f t="shared" ca="1" si="69"/>
        <v>1.6349127426214215E-2</v>
      </c>
      <c r="EU25" s="74">
        <f t="shared" ca="1" si="70"/>
        <v>-3.9001441895374418</v>
      </c>
      <c r="EV25" s="74">
        <f t="shared" si="71"/>
        <v>0.28649743745393424</v>
      </c>
      <c r="EW25" s="74">
        <f t="shared" ca="1" si="72"/>
        <v>4.6119466005859522</v>
      </c>
      <c r="EX25" s="74">
        <f t="shared" ca="1" si="73"/>
        <v>-4.885372515151027</v>
      </c>
      <c r="EY25" s="74">
        <f t="shared" ca="1" si="74"/>
        <v>-3.4466190151720379</v>
      </c>
      <c r="EZ25" s="74">
        <f t="shared" ca="1" si="75"/>
        <v>-5.2434797239508137</v>
      </c>
      <c r="FA25" s="74">
        <f t="shared" ca="1" si="76"/>
        <v>-3.1066738699180734</v>
      </c>
      <c r="FB25" s="74">
        <f t="shared" ca="1" si="77"/>
        <v>-2.836013552542334</v>
      </c>
      <c r="FC25" s="74">
        <f t="shared" ca="1" si="78"/>
        <v>0.93266537712905606</v>
      </c>
      <c r="FD25" s="74">
        <f t="shared" ca="1" si="79"/>
        <v>0.38340811089082039</v>
      </c>
      <c r="FG25" s="225">
        <f t="shared" si="80"/>
        <v>5</v>
      </c>
      <c r="FH25" s="73">
        <f t="shared" si="81"/>
        <v>2022</v>
      </c>
      <c r="FI25" s="73">
        <f t="shared" si="100"/>
        <v>10</v>
      </c>
      <c r="FJ25" s="73">
        <f t="shared" si="101"/>
        <v>2023</v>
      </c>
      <c r="FK25" s="4">
        <f t="shared" si="83"/>
        <v>0.36993063850058405</v>
      </c>
      <c r="FL25" s="4">
        <f t="shared" si="84"/>
        <v>-0.42267879100694178</v>
      </c>
      <c r="FM25" s="4">
        <f t="shared" ca="1" si="85"/>
        <v>-0.52111784383968796</v>
      </c>
      <c r="FN25" s="4">
        <f t="shared" ca="1" si="86"/>
        <v>-0.35759531719548687</v>
      </c>
      <c r="FO25" s="4">
        <f t="shared" si="87"/>
        <v>-1.4643107204598854E-2</v>
      </c>
      <c r="FP25" s="4">
        <f t="shared" ca="1" si="88"/>
        <v>-0.29618282137381102</v>
      </c>
      <c r="FQ25" s="4">
        <f t="shared" ca="1" si="89"/>
        <v>-0.23953212077851133</v>
      </c>
      <c r="FR25" s="4">
        <f t="shared" ca="1" si="90"/>
        <v>0.60732930627041293</v>
      </c>
      <c r="FS25" s="4">
        <f t="shared" si="91"/>
        <v>-0.43836812381416818</v>
      </c>
      <c r="FT25" s="4">
        <f t="shared" ca="1" si="92"/>
        <v>0.35579880614319842</v>
      </c>
      <c r="FU25" s="4">
        <f t="shared" ca="1" si="93"/>
        <v>-0.28136354570293298</v>
      </c>
      <c r="FV25" s="4">
        <f t="shared" ca="1" si="94"/>
        <v>-0.92360915867117377</v>
      </c>
      <c r="FW25" s="4">
        <f t="shared" ca="1" si="95"/>
        <v>-2.0510716507185126E-2</v>
      </c>
      <c r="FX25" s="4">
        <f t="shared" ca="1" si="96"/>
        <v>-0.16340940763515016</v>
      </c>
      <c r="FY25" s="4">
        <f t="shared" ca="1" si="97"/>
        <v>-0.3794207670058275</v>
      </c>
      <c r="FZ25" s="4">
        <f t="shared" ca="1" si="98"/>
        <v>0.36334340144443961</v>
      </c>
      <c r="GA25" s="4">
        <f t="shared" ca="1" si="99"/>
        <v>-0.19774652749182395</v>
      </c>
    </row>
    <row r="26" spans="1:183" x14ac:dyDescent="0.35">
      <c r="A26" s="73">
        <v>23</v>
      </c>
      <c r="B26" s="41">
        <f t="shared" si="50"/>
        <v>44718</v>
      </c>
      <c r="C26" s="57">
        <f>'Chart Data'!C131</f>
        <v>411</v>
      </c>
      <c r="D26" s="57">
        <f>'Chart Data'!D131</f>
        <v>63</v>
      </c>
      <c r="E26" s="57">
        <f ca="1">'Chart Data'!E131</f>
        <v>115.14285714285714</v>
      </c>
      <c r="F26" s="57">
        <f ca="1">'Chart Data'!F131</f>
        <v>108.85714285714286</v>
      </c>
      <c r="G26" s="57">
        <f>'Chart Data'!G131</f>
        <v>39924</v>
      </c>
      <c r="H26" s="57">
        <f ca="1">'Chart Data'!H131</f>
        <v>96.428571428571431</v>
      </c>
      <c r="I26" s="57">
        <f ca="1">'Chart Data'!J131</f>
        <v>64.714285714285708</v>
      </c>
      <c r="J26" s="57">
        <f ca="1">'Chart Data'!K131</f>
        <v>86</v>
      </c>
      <c r="K26" s="57">
        <f>'Chart Data'!L131</f>
        <v>1992</v>
      </c>
      <c r="L26" s="57">
        <f>'Chart Data'!M131</f>
        <v>156.92857142857142</v>
      </c>
      <c r="M26" s="57">
        <f ca="1">'Chart Data'!O131</f>
        <v>89.42</v>
      </c>
      <c r="N26" s="57">
        <f ca="1">'Chart Data'!P131</f>
        <v>82.958095238095225</v>
      </c>
      <c r="O26" s="57">
        <f ca="1">'Chart Data'!Q131</f>
        <v>94.780714285714282</v>
      </c>
      <c r="P26" s="57">
        <f ca="1">'Chart Data'!R131</f>
        <v>100.63214285714287</v>
      </c>
      <c r="Q26" s="57">
        <f>'Chart Data'!S132</f>
        <v>91.059328771614958</v>
      </c>
      <c r="R26" s="57">
        <f ca="1">'Chart Data'!T132</f>
        <v>560915.28571428568</v>
      </c>
      <c r="U26" s="73" t="e">
        <f>NA()</f>
        <v>#N/A</v>
      </c>
      <c r="V26" s="73" t="e">
        <f>NA()</f>
        <v>#N/A</v>
      </c>
      <c r="W26" s="73" t="e">
        <f>NA()</f>
        <v>#N/A</v>
      </c>
      <c r="X26" s="73" t="e">
        <f>NA()</f>
        <v>#N/A</v>
      </c>
      <c r="Y26" s="73" t="e">
        <f>NA()</f>
        <v>#N/A</v>
      </c>
      <c r="Z26" s="73" t="e">
        <f>NA()</f>
        <v>#N/A</v>
      </c>
      <c r="AA26" s="73" t="e">
        <f>NA()</f>
        <v>#N/A</v>
      </c>
      <c r="AB26" s="73" t="e">
        <f>NA()</f>
        <v>#N/A</v>
      </c>
      <c r="AC26" s="73" t="e">
        <f>NA()</f>
        <v>#N/A</v>
      </c>
      <c r="AD26" s="73" t="e">
        <f>NA()</f>
        <v>#N/A</v>
      </c>
      <c r="AE26" s="73" t="e">
        <f>NA()</f>
        <v>#N/A</v>
      </c>
      <c r="AF26" s="73" t="e">
        <f>NA()</f>
        <v>#N/A</v>
      </c>
      <c r="AG26" s="73" t="e">
        <f>NA()</f>
        <v>#N/A</v>
      </c>
      <c r="AH26" s="73" t="e">
        <f>NA()</f>
        <v>#N/A</v>
      </c>
      <c r="AI26" s="73" t="e">
        <f>NA()</f>
        <v>#N/A</v>
      </c>
      <c r="AJ26" s="73" t="e">
        <f>NA()</f>
        <v>#N/A</v>
      </c>
      <c r="AM26" s="73" t="e">
        <f>NA()</f>
        <v>#N/A</v>
      </c>
      <c r="BE26" s="73" t="e">
        <f>NA()</f>
        <v>#N/A</v>
      </c>
      <c r="BW26" s="73">
        <v>23</v>
      </c>
      <c r="BX26" s="74">
        <f t="shared" si="1"/>
        <v>0.98845600045189863</v>
      </c>
      <c r="BY26" s="74">
        <f t="shared" si="2"/>
        <v>1.1838292167276854</v>
      </c>
      <c r="BZ26" s="74">
        <f t="shared" ca="1" si="3"/>
        <v>1.0472503083426503</v>
      </c>
      <c r="CA26" s="74">
        <f t="shared" ca="1" si="4"/>
        <v>1.0640899000638326</v>
      </c>
      <c r="CB26" s="74">
        <f t="shared" si="5"/>
        <v>1.1324810274261281</v>
      </c>
      <c r="CC26" s="74">
        <f t="shared" ca="1" si="51"/>
        <v>1.040283120850388</v>
      </c>
      <c r="CD26" s="74">
        <f t="shared" ca="1" si="52"/>
        <v>0.99375331212416229</v>
      </c>
      <c r="CE26" s="74">
        <f t="shared" ca="1" si="53"/>
        <v>1.0026500176680808</v>
      </c>
      <c r="CF26" s="74">
        <f t="shared" si="54"/>
        <v>1.058218720065496</v>
      </c>
      <c r="CG26" s="74">
        <f t="shared" ca="1" si="6"/>
        <v>0.99285831988455064</v>
      </c>
      <c r="CH26" s="74">
        <f t="shared" ca="1" si="7"/>
        <v>1.0354971591581259</v>
      </c>
      <c r="CI26" s="74">
        <f t="shared" ca="1" si="8"/>
        <v>0.98567648869627944</v>
      </c>
      <c r="CJ26" s="74">
        <f t="shared" ca="1" si="9"/>
        <v>1.0590531747375824</v>
      </c>
      <c r="CK26" s="74">
        <f t="shared" ca="1" si="10"/>
        <v>1.0587171169586236</v>
      </c>
      <c r="CL26" s="74">
        <f t="shared" ca="1" si="11"/>
        <v>0.98835151229521567</v>
      </c>
      <c r="CM26" s="74">
        <f t="shared" ca="1" si="12"/>
        <v>0.87276352333381624</v>
      </c>
      <c r="CP26" s="73">
        <v>23</v>
      </c>
      <c r="CQ26" s="74">
        <f t="shared" si="13"/>
        <v>0.98774836835982915</v>
      </c>
      <c r="CR26" s="74">
        <f t="shared" si="14"/>
        <v>1.1786593457023882</v>
      </c>
      <c r="CS26" s="74">
        <f t="shared" ca="1" si="15"/>
        <v>1.0477809440679073</v>
      </c>
      <c r="CT26" s="74">
        <f t="shared" ca="1" si="16"/>
        <v>1.0645734939286065</v>
      </c>
      <c r="CU26" s="74">
        <f t="shared" si="17"/>
        <v>1.1320206460330247</v>
      </c>
      <c r="CV26" s="74">
        <f t="shared" ca="1" si="18"/>
        <v>1.0403044569496023</v>
      </c>
      <c r="CW26" s="74">
        <f t="shared" ca="1" si="19"/>
        <v>0.99076055580444367</v>
      </c>
      <c r="CX26" s="74">
        <f t="shared" ca="1" si="20"/>
        <v>1.0018880038275551</v>
      </c>
      <c r="CY26" s="74">
        <f t="shared" si="21"/>
        <v>1.0655901539545924</v>
      </c>
      <c r="CZ26" s="74">
        <f t="shared" ca="1" si="22"/>
        <v>0.99059269508481695</v>
      </c>
      <c r="DA26" s="74">
        <f t="shared" ca="1" si="23"/>
        <v>1.0388550819840101</v>
      </c>
      <c r="DB26" s="74">
        <f t="shared" ca="1" si="24"/>
        <v>0.99038958421395984</v>
      </c>
      <c r="DC26" s="74">
        <f t="shared" ca="1" si="25"/>
        <v>1.0616880916307181</v>
      </c>
      <c r="DD26" s="74">
        <f t="shared" ca="1" si="26"/>
        <v>1.0597174183650031</v>
      </c>
      <c r="DE26" s="74">
        <f t="shared" ca="1" si="27"/>
        <v>0.99083797479967228</v>
      </c>
      <c r="DF26" s="74">
        <f t="shared" ca="1" si="28"/>
        <v>0.87355279550796061</v>
      </c>
      <c r="DI26" s="57">
        <f t="shared" si="29"/>
        <v>416.09787792661365</v>
      </c>
      <c r="DJ26" s="57">
        <f t="shared" si="30"/>
        <v>53.450558237806156</v>
      </c>
      <c r="DK26" s="57">
        <f t="shared" ca="1" si="31"/>
        <v>109.89210845525233</v>
      </c>
      <c r="DL26" s="57">
        <f t="shared" ca="1" si="32"/>
        <v>102.25422995966791</v>
      </c>
      <c r="DM26" s="57">
        <f t="shared" si="33"/>
        <v>35267.908001419339</v>
      </c>
      <c r="DN26" s="57">
        <f t="shared" ca="1" si="34"/>
        <v>92.69264471991292</v>
      </c>
      <c r="DO26" s="57">
        <f t="shared" ca="1" si="35"/>
        <v>65.317785750706662</v>
      </c>
      <c r="DP26" s="57">
        <f t="shared" ca="1" si="36"/>
        <v>85.837937645176481</v>
      </c>
      <c r="DQ26" s="57">
        <f t="shared" si="37"/>
        <v>1869.3866423289833</v>
      </c>
      <c r="DR26" s="57">
        <f t="shared" ca="1" si="38"/>
        <v>158.41886600540175</v>
      </c>
      <c r="DS26" s="57">
        <f t="shared" ca="1" si="39"/>
        <v>86.0755282914199</v>
      </c>
      <c r="DT26" s="57">
        <f t="shared" ca="1" si="40"/>
        <v>83.763093393128102</v>
      </c>
      <c r="DU26" s="57">
        <f t="shared" ca="1" si="41"/>
        <v>89.273596485512243</v>
      </c>
      <c r="DV26" s="57">
        <f t="shared" ca="1" si="42"/>
        <v>94.96129922296106</v>
      </c>
      <c r="DW26" s="57">
        <f t="shared" ca="1" si="43"/>
        <v>91.901331082940516</v>
      </c>
      <c r="DX26" s="57">
        <f t="shared" ca="1" si="44"/>
        <v>642108.05414241739</v>
      </c>
      <c r="DY26" s="57">
        <f ca="1">'Chart Data'!U131</f>
        <v>-198.6057142857143</v>
      </c>
      <c r="EB26" s="53">
        <v>45231</v>
      </c>
      <c r="EC26" s="4">
        <f t="shared" ca="1" si="55"/>
        <v>99.608498227242194</v>
      </c>
      <c r="ED26" s="4">
        <f t="shared" ca="1" si="56"/>
        <v>100.38064013630323</v>
      </c>
      <c r="EE26" s="4">
        <f t="shared" ca="1" si="57"/>
        <v>99.576367809781004</v>
      </c>
      <c r="EF26" s="4">
        <f t="shared" ca="1" si="58"/>
        <v>100.09205696986336</v>
      </c>
      <c r="EG26" s="4">
        <f>'HAVERQ (new)'!I35</f>
        <v>100.63994110103999</v>
      </c>
      <c r="EH26" s="4">
        <f t="shared" ca="1" si="59"/>
        <v>98.975115781554109</v>
      </c>
      <c r="EI26" s="4">
        <f t="shared" ca="1" si="60"/>
        <v>99.742347857222583</v>
      </c>
      <c r="EJ26" s="4">
        <f t="shared" ca="1" si="61"/>
        <v>98.943189672387433</v>
      </c>
      <c r="EK26" s="4">
        <f t="shared" ca="1" si="62"/>
        <v>99.455599710033056</v>
      </c>
      <c r="EN26" s="74">
        <f t="shared" si="63"/>
        <v>0.9785492838770693</v>
      </c>
      <c r="EO26" s="74">
        <f t="shared" si="64"/>
        <v>-2.237321627111275</v>
      </c>
      <c r="EP26" s="74">
        <f t="shared" ca="1" si="65"/>
        <v>-2.0067176560633158</v>
      </c>
      <c r="EQ26" s="74">
        <f t="shared" ca="1" si="66"/>
        <v>-0.45904600431665737</v>
      </c>
      <c r="ER26" s="74">
        <f t="shared" si="67"/>
        <v>-2.4287281724609908</v>
      </c>
      <c r="ES26" s="74">
        <f t="shared" ca="1" si="68"/>
        <v>-1.9592964903417502</v>
      </c>
      <c r="ET26" s="74">
        <f t="shared" ca="1" si="69"/>
        <v>-6.1204811560031169</v>
      </c>
      <c r="EU26" s="74">
        <f t="shared" ca="1" si="70"/>
        <v>-1.6872524291886755</v>
      </c>
      <c r="EV26" s="74">
        <f t="shared" si="71"/>
        <v>2.3739789443995858</v>
      </c>
      <c r="EW26" s="74">
        <f t="shared" ca="1" si="72"/>
        <v>1.8697109567451753</v>
      </c>
      <c r="EX26" s="74">
        <f t="shared" ca="1" si="73"/>
        <v>-5.9630820581026303</v>
      </c>
      <c r="EY26" s="74">
        <f t="shared" ca="1" si="74"/>
        <v>-4.3397378851916244</v>
      </c>
      <c r="EZ26" s="74">
        <f t="shared" ca="1" si="75"/>
        <v>-5.2044421300093475</v>
      </c>
      <c r="FA26" s="74">
        <f t="shared" ca="1" si="76"/>
        <v>-2.5502586341485296</v>
      </c>
      <c r="FB26" s="74">
        <f t="shared" ca="1" si="77"/>
        <v>-2.506741811983364</v>
      </c>
      <c r="FC26" s="74">
        <f t="shared" ca="1" si="78"/>
        <v>0.66819563409785165</v>
      </c>
      <c r="FD26" s="74">
        <f t="shared" ca="1" si="79"/>
        <v>7.6856208354015524E-3</v>
      </c>
      <c r="FG26" s="225">
        <f t="shared" si="80"/>
        <v>6</v>
      </c>
      <c r="FH26" s="73">
        <f t="shared" si="81"/>
        <v>2022</v>
      </c>
      <c r="FI26" s="73">
        <f t="shared" si="100"/>
        <v>11</v>
      </c>
      <c r="FJ26" s="73">
        <f t="shared" si="101"/>
        <v>2023</v>
      </c>
      <c r="FK26" s="4">
        <f t="shared" si="83"/>
        <v>2.4766023976782361E-2</v>
      </c>
      <c r="FL26" s="4">
        <f t="shared" si="84"/>
        <v>0.48271138022669946</v>
      </c>
      <c r="FM26" s="4">
        <f t="shared" ca="1" si="85"/>
        <v>-0.46591179553098921</v>
      </c>
      <c r="FN26" s="4">
        <f t="shared" ca="1" si="86"/>
        <v>-0.47651866721984537</v>
      </c>
      <c r="FO26" s="4">
        <f t="shared" si="87"/>
        <v>0.32572116446547195</v>
      </c>
      <c r="FP26" s="4">
        <f t="shared" ca="1" si="88"/>
        <v>-0.16459922143481825</v>
      </c>
      <c r="FQ26" s="4">
        <f t="shared" ca="1" si="89"/>
        <v>0.39631038243181238</v>
      </c>
      <c r="FR26" s="4">
        <f t="shared" ca="1" si="90"/>
        <v>0.7637623305775878</v>
      </c>
      <c r="FS26" s="4">
        <f t="shared" si="91"/>
        <v>-0.53377592520089345</v>
      </c>
      <c r="FT26" s="4">
        <f t="shared" ca="1" si="92"/>
        <v>0.2598592370704077</v>
      </c>
      <c r="FU26" s="4">
        <f t="shared" ca="1" si="93"/>
        <v>-0.15080257430875188</v>
      </c>
      <c r="FV26" s="4">
        <f t="shared" ca="1" si="94"/>
        <v>-0.34849026465275557</v>
      </c>
      <c r="FW26" s="4">
        <f t="shared" ca="1" si="95"/>
        <v>-0.20260277612410113</v>
      </c>
      <c r="FX26" s="4">
        <f t="shared" ca="1" si="96"/>
        <v>0.20993301871424866</v>
      </c>
      <c r="FY26" s="4">
        <f t="shared" ca="1" si="97"/>
        <v>0.35372110486335334</v>
      </c>
      <c r="FZ26" s="4">
        <f t="shared" ca="1" si="98"/>
        <v>0.19892541797043223</v>
      </c>
      <c r="GA26" s="4">
        <f t="shared" ca="1" si="99"/>
        <v>0.31965880186763179</v>
      </c>
    </row>
    <row r="27" spans="1:183" x14ac:dyDescent="0.35">
      <c r="A27" s="73">
        <v>24</v>
      </c>
      <c r="B27" s="41">
        <f t="shared" si="50"/>
        <v>44725</v>
      </c>
      <c r="C27" s="57">
        <f>'Chart Data'!C132</f>
        <v>410</v>
      </c>
      <c r="D27" s="57">
        <f>'Chart Data'!D132</f>
        <v>67</v>
      </c>
      <c r="E27" s="57">
        <f ca="1">'Chart Data'!E132</f>
        <v>116.14285714285714</v>
      </c>
      <c r="F27" s="57">
        <f ca="1">'Chart Data'!F132</f>
        <v>109.71428571428571</v>
      </c>
      <c r="G27" s="57">
        <f>'Chart Data'!G132</f>
        <v>39769</v>
      </c>
      <c r="H27" s="57">
        <f ca="1">'Chart Data'!H132</f>
        <v>98.142857142857139</v>
      </c>
      <c r="I27" s="57">
        <f ca="1">'Chart Data'!J132</f>
        <v>75.714285714285708</v>
      </c>
      <c r="J27" s="57">
        <f ca="1">'Chart Data'!K132</f>
        <v>82.714285714285708</v>
      </c>
      <c r="K27" s="57">
        <f>'Chart Data'!L132</f>
        <v>3492</v>
      </c>
      <c r="L27" s="57">
        <f>'Chart Data'!M132</f>
        <v>175.09999999999997</v>
      </c>
      <c r="M27" s="57">
        <f ca="1">'Chart Data'!O132</f>
        <v>86.734285714285718</v>
      </c>
      <c r="N27" s="57">
        <f ca="1">'Chart Data'!P132</f>
        <v>80.455714285714279</v>
      </c>
      <c r="O27" s="57">
        <f ca="1">'Chart Data'!Q132</f>
        <v>89.060714285714283</v>
      </c>
      <c r="P27" s="57">
        <f ca="1">'Chart Data'!R132</f>
        <v>93.922142857142859</v>
      </c>
      <c r="Q27" s="57">
        <f>'Chart Data'!S133</f>
        <v>87.926324635472426</v>
      </c>
      <c r="R27" s="57">
        <f ca="1">'Chart Data'!T133</f>
        <v>538624.57142857148</v>
      </c>
      <c r="U27" s="73" t="e">
        <f>NA()</f>
        <v>#N/A</v>
      </c>
      <c r="V27" s="73" t="e">
        <f>NA()</f>
        <v>#N/A</v>
      </c>
      <c r="W27" s="73" t="e">
        <f>NA()</f>
        <v>#N/A</v>
      </c>
      <c r="X27" s="73" t="e">
        <f>NA()</f>
        <v>#N/A</v>
      </c>
      <c r="Y27" s="73" t="e">
        <f>NA()</f>
        <v>#N/A</v>
      </c>
      <c r="Z27" s="73" t="e">
        <f>NA()</f>
        <v>#N/A</v>
      </c>
      <c r="AA27" s="73" t="e">
        <f>NA()</f>
        <v>#N/A</v>
      </c>
      <c r="AB27" s="73" t="e">
        <f>NA()</f>
        <v>#N/A</v>
      </c>
      <c r="AC27" s="73" t="e">
        <f>NA()</f>
        <v>#N/A</v>
      </c>
      <c r="AD27" s="73" t="e">
        <f>NA()</f>
        <v>#N/A</v>
      </c>
      <c r="AE27" s="73" t="e">
        <f>NA()</f>
        <v>#N/A</v>
      </c>
      <c r="AF27" s="73" t="e">
        <f>NA()</f>
        <v>#N/A</v>
      </c>
      <c r="AG27" s="73" t="e">
        <f>NA()</f>
        <v>#N/A</v>
      </c>
      <c r="AH27" s="73" t="e">
        <f>NA()</f>
        <v>#N/A</v>
      </c>
      <c r="AI27" s="73" t="e">
        <f>NA()</f>
        <v>#N/A</v>
      </c>
      <c r="AJ27" s="73" t="e">
        <f>NA()</f>
        <v>#N/A</v>
      </c>
      <c r="AM27" s="73" t="e">
        <f>NA()</f>
        <v>#N/A</v>
      </c>
      <c r="BE27" s="73" t="e">
        <f>NA()</f>
        <v>#N/A</v>
      </c>
      <c r="BW27" s="73">
        <v>24</v>
      </c>
      <c r="BX27" s="74">
        <f t="shared" si="1"/>
        <v>0.96809417582851909</v>
      </c>
      <c r="BY27" s="74">
        <f t="shared" si="2"/>
        <v>1.2517745054291241</v>
      </c>
      <c r="BZ27" s="74">
        <f t="shared" ca="1" si="3"/>
        <v>1.0470590279858576</v>
      </c>
      <c r="CA27" s="74">
        <f t="shared" ca="1" si="4"/>
        <v>1.0584280708960367</v>
      </c>
      <c r="CB27" s="74">
        <f t="shared" si="5"/>
        <v>1.1329123609531975</v>
      </c>
      <c r="CC27" s="74">
        <f t="shared" ca="1" si="51"/>
        <v>1.0499885269291704</v>
      </c>
      <c r="CD27" s="74">
        <f t="shared" ca="1" si="52"/>
        <v>0.99993088097094562</v>
      </c>
      <c r="CE27" s="74">
        <f t="shared" ca="1" si="53"/>
        <v>1.0001431986723091</v>
      </c>
      <c r="CF27" s="74">
        <f t="shared" si="54"/>
        <v>1.1535725720060079</v>
      </c>
      <c r="CG27" s="74">
        <f t="shared" ca="1" si="6"/>
        <v>1.0147856031478097</v>
      </c>
      <c r="CH27" s="74">
        <f t="shared" ca="1" si="7"/>
        <v>0.99811810991305538</v>
      </c>
      <c r="CI27" s="74">
        <f t="shared" ca="1" si="8"/>
        <v>0.9198472072515449</v>
      </c>
      <c r="CJ27" s="74">
        <f t="shared" ca="1" si="9"/>
        <v>1.0442442964346741</v>
      </c>
      <c r="CK27" s="74">
        <f t="shared" ca="1" si="10"/>
        <v>1.0261206071150983</v>
      </c>
      <c r="CL27" s="74">
        <f t="shared" ca="1" si="11"/>
        <v>1.0158216905030621</v>
      </c>
      <c r="CM27" s="74">
        <f t="shared" ca="1" si="12"/>
        <v>0.86719876665037543</v>
      </c>
      <c r="CP27" s="73">
        <v>24</v>
      </c>
      <c r="CQ27" s="74">
        <f t="shared" si="13"/>
        <v>0.96740112069339057</v>
      </c>
      <c r="CR27" s="74">
        <f t="shared" si="14"/>
        <v>1.2463079122293783</v>
      </c>
      <c r="CS27" s="74">
        <f t="shared" ca="1" si="15"/>
        <v>1.0475895667904549</v>
      </c>
      <c r="CT27" s="74">
        <f t="shared" ca="1" si="16"/>
        <v>1.0589090916456549</v>
      </c>
      <c r="CU27" s="74">
        <f t="shared" si="17"/>
        <v>1.1324518042124059</v>
      </c>
      <c r="CV27" s="74">
        <f t="shared" ca="1" si="18"/>
        <v>1.0500100620852595</v>
      </c>
      <c r="CW27" s="74">
        <f t="shared" ca="1" si="19"/>
        <v>0.99691952047856047</v>
      </c>
      <c r="CX27" s="74">
        <f t="shared" ca="1" si="20"/>
        <v>0.99938309001378778</v>
      </c>
      <c r="CY27" s="74">
        <f t="shared" si="21"/>
        <v>1.1616082302206829</v>
      </c>
      <c r="CZ27" s="74">
        <f t="shared" ca="1" si="22"/>
        <v>1.0124699420077876</v>
      </c>
      <c r="DA27" s="74">
        <f t="shared" ca="1" si="23"/>
        <v>1.0013548195018391</v>
      </c>
      <c r="DB27" s="74">
        <f t="shared" ca="1" si="24"/>
        <v>0.92424553449092373</v>
      </c>
      <c r="DC27" s="74">
        <f t="shared" ca="1" si="25"/>
        <v>1.0468423689421458</v>
      </c>
      <c r="DD27" s="74">
        <f t="shared" ca="1" si="26"/>
        <v>1.0270901105546582</v>
      </c>
      <c r="DE27" s="74">
        <f t="shared" ca="1" si="27"/>
        <v>1.0183772615860507</v>
      </c>
      <c r="DF27" s="74">
        <f t="shared" ca="1" si="28"/>
        <v>0.86798300641025328</v>
      </c>
      <c r="DI27" s="57">
        <f t="shared" si="29"/>
        <v>423.81592415990798</v>
      </c>
      <c r="DJ27" s="57">
        <f t="shared" si="30"/>
        <v>53.758785724268833</v>
      </c>
      <c r="DK27" s="57">
        <f t="shared" ca="1" si="31"/>
        <v>110.86675624184478</v>
      </c>
      <c r="DL27" s="57">
        <f t="shared" ca="1" si="32"/>
        <v>103.61067496717617</v>
      </c>
      <c r="DM27" s="57">
        <f t="shared" si="33"/>
        <v>35117.609289923312</v>
      </c>
      <c r="DN27" s="57">
        <f t="shared" ca="1" si="34"/>
        <v>93.468492052305749</v>
      </c>
      <c r="DO27" s="57">
        <f t="shared" ca="1" si="35"/>
        <v>75.948242720676063</v>
      </c>
      <c r="DP27" s="57">
        <f t="shared" ca="1" si="36"/>
        <v>82.765344481808825</v>
      </c>
      <c r="DQ27" s="57">
        <f t="shared" si="37"/>
        <v>3006.177047606307</v>
      </c>
      <c r="DR27" s="57">
        <f t="shared" ca="1" si="38"/>
        <v>172.94340575954911</v>
      </c>
      <c r="DS27" s="57">
        <f t="shared" ca="1" si="39"/>
        <v>86.616935401014885</v>
      </c>
      <c r="DT27" s="57">
        <f t="shared" ca="1" si="40"/>
        <v>87.050152024839861</v>
      </c>
      <c r="DU27" s="57">
        <f t="shared" ca="1" si="41"/>
        <v>85.075572911432531</v>
      </c>
      <c r="DV27" s="57">
        <f t="shared" ca="1" si="42"/>
        <v>91.444890659517895</v>
      </c>
      <c r="DW27" s="57">
        <f t="shared" ca="1" si="43"/>
        <v>86.339638513269023</v>
      </c>
      <c r="DX27" s="57">
        <f t="shared" ca="1" si="44"/>
        <v>620547.36953454814</v>
      </c>
      <c r="DY27" s="57">
        <f ca="1">'Chart Data'!U132</f>
        <v>-205.40571428571428</v>
      </c>
      <c r="EB27" s="53">
        <v>45261</v>
      </c>
      <c r="EC27" s="4">
        <f t="shared" ca="1" si="55"/>
        <v>96.705194585032331</v>
      </c>
      <c r="ED27" s="4">
        <f t="shared" ca="1" si="56"/>
        <v>98.794342670403708</v>
      </c>
      <c r="EE27" s="4">
        <f t="shared" ca="1" si="57"/>
        <v>97.97219774955434</v>
      </c>
      <c r="EF27" s="4">
        <f t="shared" ca="1" si="58"/>
        <v>96.822024056268191</v>
      </c>
      <c r="EG27" s="4">
        <f>'HAVERQ (new)'!I36</f>
        <v>101.05448031067164</v>
      </c>
      <c r="EH27" s="4">
        <f t="shared" ca="1" si="59"/>
        <v>95.696098072773921</v>
      </c>
      <c r="EI27" s="4">
        <f t="shared" ca="1" si="60"/>
        <v>97.763446377320832</v>
      </c>
      <c r="EJ27" s="4">
        <f t="shared" ca="1" si="61"/>
        <v>96.949880350043429</v>
      </c>
      <c r="EK27" s="4">
        <f t="shared" ca="1" si="62"/>
        <v>95.81170845528905</v>
      </c>
      <c r="EN27" s="74">
        <f t="shared" si="63"/>
        <v>1.4017285403153861</v>
      </c>
      <c r="EO27" s="74">
        <f t="shared" si="64"/>
        <v>-2.1227015137498801</v>
      </c>
      <c r="EP27" s="74">
        <f t="shared" ca="1" si="65"/>
        <v>-1.7346425653664939</v>
      </c>
      <c r="EQ27" s="74">
        <f t="shared" ca="1" si="66"/>
        <v>-0.11216237701388666</v>
      </c>
      <c r="ER27" s="74">
        <f t="shared" si="67"/>
        <v>-2.5757347086304851</v>
      </c>
      <c r="ES27" s="74">
        <f t="shared" ca="1" si="68"/>
        <v>-1.5081795571703518</v>
      </c>
      <c r="ET27" s="74">
        <f t="shared" ca="1" si="69"/>
        <v>-2.8929139829342247</v>
      </c>
      <c r="EU27" s="74">
        <f t="shared" ca="1" si="70"/>
        <v>-3.4707890892984086</v>
      </c>
      <c r="EV27" s="74">
        <f t="shared" si="71"/>
        <v>1.5191201977085971</v>
      </c>
      <c r="EW27" s="74">
        <f t="shared" ca="1" si="72"/>
        <v>2.7211275672536432</v>
      </c>
      <c r="EX27" s="74">
        <f t="shared" ca="1" si="73"/>
        <v>-5.7464004709422856</v>
      </c>
      <c r="EY27" s="74">
        <f t="shared" ca="1" si="74"/>
        <v>-3.594696035367908</v>
      </c>
      <c r="EZ27" s="74">
        <f t="shared" ca="1" si="75"/>
        <v>-7.0654548808679856</v>
      </c>
      <c r="FA27" s="74">
        <f t="shared" ca="1" si="76"/>
        <v>-4.207431199698612</v>
      </c>
      <c r="FB27" s="74">
        <f t="shared" ca="1" si="77"/>
        <v>-3.9197372432395081</v>
      </c>
      <c r="FC27" s="74">
        <f t="shared" ca="1" si="78"/>
        <v>-0.40689994653086592</v>
      </c>
      <c r="FD27" s="74">
        <f t="shared" ca="1" si="79"/>
        <v>-7.8520831139137576E-2</v>
      </c>
      <c r="FG27" s="225">
        <f t="shared" si="80"/>
        <v>6</v>
      </c>
      <c r="FH27" s="73">
        <f t="shared" si="81"/>
        <v>2022</v>
      </c>
      <c r="FI27" s="73">
        <f t="shared" si="100"/>
        <v>12</v>
      </c>
      <c r="FJ27" s="73">
        <f t="shared" si="101"/>
        <v>2023</v>
      </c>
      <c r="FK27" s="4">
        <f t="shared" si="83"/>
        <v>-0.14066907455844241</v>
      </c>
      <c r="FL27" s="4">
        <f t="shared" si="84"/>
        <v>0.31207049865626041</v>
      </c>
      <c r="FM27" s="4">
        <f t="shared" ca="1" si="85"/>
        <v>-0.23504152754785126</v>
      </c>
      <c r="FN27" s="4">
        <f t="shared" ca="1" si="86"/>
        <v>-0.78127442025994709</v>
      </c>
      <c r="FO27" s="4">
        <f t="shared" si="87"/>
        <v>0.56900917605665913</v>
      </c>
      <c r="FP27" s="4">
        <f t="shared" ca="1" si="88"/>
        <v>0.47715648027676483</v>
      </c>
      <c r="FQ27" s="4">
        <f t="shared" ca="1" si="89"/>
        <v>-0.39057945110463277</v>
      </c>
      <c r="FR27" s="4">
        <f t="shared" ca="1" si="90"/>
        <v>0.89215321245010104</v>
      </c>
      <c r="FS27" s="4">
        <f t="shared" si="91"/>
        <v>-0.7196794997592264</v>
      </c>
      <c r="FT27" s="4">
        <f t="shared" ca="1" si="92"/>
        <v>0.20239502648837318</v>
      </c>
      <c r="FU27" s="4">
        <f t="shared" ca="1" si="93"/>
        <v>-1.8428091708453789</v>
      </c>
      <c r="FV27" s="4">
        <f t="shared" ca="1" si="94"/>
        <v>-0.99987459471820073</v>
      </c>
      <c r="FW27" s="4">
        <f t="shared" ca="1" si="95"/>
        <v>-1.3272838202682649</v>
      </c>
      <c r="FX27" s="4">
        <f t="shared" ca="1" si="96"/>
        <v>-1.532224748110929</v>
      </c>
      <c r="FY27" s="4">
        <f t="shared" ca="1" si="97"/>
        <v>0.2177323830840423</v>
      </c>
      <c r="FZ27" s="4">
        <f t="shared" ca="1" si="98"/>
        <v>-0.73530163469073895</v>
      </c>
      <c r="GA27" s="4">
        <f t="shared" ca="1" si="99"/>
        <v>0.21118084058307363</v>
      </c>
    </row>
    <row r="28" spans="1:183" x14ac:dyDescent="0.35">
      <c r="A28" s="73">
        <v>25</v>
      </c>
      <c r="B28" s="41">
        <f t="shared" si="50"/>
        <v>44732</v>
      </c>
      <c r="C28" s="57">
        <f>'Chart Data'!C133</f>
        <v>437</v>
      </c>
      <c r="D28" s="57">
        <f>'Chart Data'!D133</f>
        <v>65</v>
      </c>
      <c r="E28" s="57">
        <f ca="1">'Chart Data'!E133</f>
        <v>117.57142857142857</v>
      </c>
      <c r="F28" s="57">
        <f ca="1">'Chart Data'!F133</f>
        <v>110.14285714285714</v>
      </c>
      <c r="G28" s="57">
        <f>'Chart Data'!G133</f>
        <v>39519</v>
      </c>
      <c r="H28" s="57">
        <f ca="1">'Chart Data'!H133</f>
        <v>98.285714285714292</v>
      </c>
      <c r="I28" s="57">
        <f ca="1">'Chart Data'!J133</f>
        <v>54.714285714285715</v>
      </c>
      <c r="J28" s="57">
        <f ca="1">'Chart Data'!K133</f>
        <v>85.142857142857139</v>
      </c>
      <c r="K28" s="57">
        <f>'Chart Data'!L133</f>
        <v>1969</v>
      </c>
      <c r="L28" s="57">
        <f>'Chart Data'!M133</f>
        <v>182.97142857142859</v>
      </c>
      <c r="M28" s="57">
        <f ca="1">'Chart Data'!O133</f>
        <v>84.87</v>
      </c>
      <c r="N28" s="57">
        <f ca="1">'Chart Data'!P133</f>
        <v>77.32714285714286</v>
      </c>
      <c r="O28" s="57">
        <f ca="1">'Chart Data'!Q133</f>
        <v>88.151428571428568</v>
      </c>
      <c r="P28" s="57">
        <f ca="1">'Chart Data'!R133</f>
        <v>94.159285714285716</v>
      </c>
      <c r="Q28" s="57">
        <f>'Chart Data'!S134</f>
        <v>85.568430717244169</v>
      </c>
      <c r="R28" s="57">
        <f ca="1">'Chart Data'!T134</f>
        <v>546388</v>
      </c>
      <c r="U28" t="e">
        <f>NA()</f>
        <v>#N/A</v>
      </c>
      <c r="V28" s="73" t="e">
        <f>NA()</f>
        <v>#N/A</v>
      </c>
      <c r="W28" s="73" t="e">
        <f>NA()</f>
        <v>#N/A</v>
      </c>
      <c r="X28" s="73" t="e">
        <f>NA()</f>
        <v>#N/A</v>
      </c>
      <c r="Y28" s="73" t="e">
        <f>NA()</f>
        <v>#N/A</v>
      </c>
      <c r="Z28" s="73" t="e">
        <f>NA()</f>
        <v>#N/A</v>
      </c>
      <c r="AA28" s="73" t="e">
        <f>NA()</f>
        <v>#N/A</v>
      </c>
      <c r="AB28" s="73" t="e">
        <f>NA()</f>
        <v>#N/A</v>
      </c>
      <c r="AC28" s="73" t="e">
        <f>NA()</f>
        <v>#N/A</v>
      </c>
      <c r="AD28" s="73" t="e">
        <f>NA()</f>
        <v>#N/A</v>
      </c>
      <c r="AE28" s="73" t="e">
        <f>NA()</f>
        <v>#N/A</v>
      </c>
      <c r="AF28" s="73" t="e">
        <f>NA()</f>
        <v>#N/A</v>
      </c>
      <c r="AG28" s="73" t="e">
        <f>NA()</f>
        <v>#N/A</v>
      </c>
      <c r="AH28" s="73" t="e">
        <f>NA()</f>
        <v>#N/A</v>
      </c>
      <c r="AI28" s="73" t="e">
        <f>NA()</f>
        <v>#N/A</v>
      </c>
      <c r="AJ28" s="73" t="e">
        <f>NA()</f>
        <v>#N/A</v>
      </c>
      <c r="AM28" s="73" t="e">
        <f>NA()</f>
        <v>#N/A</v>
      </c>
      <c r="BE28" s="73" t="e">
        <f>NA()</f>
        <v>#N/A</v>
      </c>
      <c r="BW28" s="73">
        <v>25</v>
      </c>
      <c r="BX28" s="74">
        <f t="shared" si="1"/>
        <v>1.0636904444302906</v>
      </c>
      <c r="BY28" s="74">
        <f t="shared" si="2"/>
        <v>1.2098221098283171</v>
      </c>
      <c r="BZ28" s="74">
        <f t="shared" ca="1" si="3"/>
        <v>1.0508303611206635</v>
      </c>
      <c r="CA28" s="74">
        <f t="shared" ca="1" si="4"/>
        <v>1.0673863712358649</v>
      </c>
      <c r="CB28" s="74">
        <f t="shared" si="5"/>
        <v>1.1387374770767094</v>
      </c>
      <c r="CC28" s="74">
        <f t="shared" ca="1" si="51"/>
        <v>1.0487679193483423</v>
      </c>
      <c r="CD28" s="74">
        <f t="shared" ca="1" si="52"/>
        <v>0.98379343315774592</v>
      </c>
      <c r="CE28" s="74">
        <f t="shared" ca="1" si="53"/>
        <v>0.9847190143764083</v>
      </c>
      <c r="CF28" s="74">
        <f t="shared" si="54"/>
        <v>0.70559409538559692</v>
      </c>
      <c r="CG28" s="74">
        <f t="shared" ca="1" si="6"/>
        <v>0.99918347660246032</v>
      </c>
      <c r="CH28" s="74">
        <f t="shared" ca="1" si="7"/>
        <v>0.98739377570185205</v>
      </c>
      <c r="CI28" s="74">
        <f t="shared" ca="1" si="8"/>
        <v>0.91128863384529779</v>
      </c>
      <c r="CJ28" s="74">
        <f t="shared" ca="1" si="9"/>
        <v>1.0483200403787525</v>
      </c>
      <c r="CK28" s="74">
        <f t="shared" ca="1" si="10"/>
        <v>1.0253838277396026</v>
      </c>
      <c r="CL28" s="74">
        <f t="shared" ca="1" si="11"/>
        <v>1.0089361805953945</v>
      </c>
      <c r="CM28" s="74">
        <f t="shared" ca="1" si="12"/>
        <v>0.83415115242065885</v>
      </c>
      <c r="CP28" s="73">
        <v>25</v>
      </c>
      <c r="CQ28" s="74">
        <f t="shared" si="13"/>
        <v>1.0629289522706371</v>
      </c>
      <c r="CR28" s="74">
        <f t="shared" si="14"/>
        <v>1.204538725888314</v>
      </c>
      <c r="CS28" s="74">
        <f t="shared" ca="1" si="15"/>
        <v>1.0513628108381314</v>
      </c>
      <c r="CT28" s="74">
        <f t="shared" ca="1" si="16"/>
        <v>1.0678714632383752</v>
      </c>
      <c r="CU28" s="74">
        <f t="shared" si="17"/>
        <v>1.1382745522829341</v>
      </c>
      <c r="CV28" s="74">
        <f t="shared" ca="1" si="18"/>
        <v>1.0487894294698963</v>
      </c>
      <c r="CW28" s="74">
        <f t="shared" ca="1" si="19"/>
        <v>0.98083067169727123</v>
      </c>
      <c r="CX28" s="74">
        <f t="shared" ca="1" si="20"/>
        <v>0.98397062809529201</v>
      </c>
      <c r="CY28" s="74">
        <f t="shared" si="21"/>
        <v>0.71050918536467966</v>
      </c>
      <c r="CZ28" s="74">
        <f t="shared" ca="1" si="22"/>
        <v>0.99690341829128259</v>
      </c>
      <c r="DA28" s="74">
        <f t="shared" ca="1" si="23"/>
        <v>0.99059570828876597</v>
      </c>
      <c r="DB28" s="74">
        <f t="shared" ca="1" si="24"/>
        <v>0.91564603754189022</v>
      </c>
      <c r="DC28" s="74">
        <f t="shared" ca="1" si="25"/>
        <v>1.0509282533086566</v>
      </c>
      <c r="DD28" s="74">
        <f t="shared" ca="1" si="26"/>
        <v>1.0263526350522805</v>
      </c>
      <c r="DE28" s="74">
        <f t="shared" ca="1" si="27"/>
        <v>1.0114744293370939</v>
      </c>
      <c r="DF28" s="74">
        <f t="shared" ca="1" si="28"/>
        <v>0.83490550600674962</v>
      </c>
      <c r="DI28" s="57">
        <f t="shared" si="29"/>
        <v>411.12813708430576</v>
      </c>
      <c r="DJ28" s="57">
        <f t="shared" si="30"/>
        <v>53.962565588801887</v>
      </c>
      <c r="DK28" s="57">
        <f t="shared" ca="1" si="31"/>
        <v>111.82764632667795</v>
      </c>
      <c r="DL28" s="57">
        <f t="shared" ca="1" si="32"/>
        <v>103.14242952877798</v>
      </c>
      <c r="DM28" s="57">
        <f t="shared" si="33"/>
        <v>34718.337435147194</v>
      </c>
      <c r="DN28" s="57">
        <f t="shared" ca="1" si="34"/>
        <v>93.713486734312497</v>
      </c>
      <c r="DO28" s="57">
        <f t="shared" ca="1" si="35"/>
        <v>55.783620244670551</v>
      </c>
      <c r="DP28" s="57">
        <f t="shared" ca="1" si="36"/>
        <v>86.529876717632604</v>
      </c>
      <c r="DQ28" s="57">
        <f t="shared" si="37"/>
        <v>2771.2519986485195</v>
      </c>
      <c r="DR28" s="57">
        <f t="shared" ca="1" si="38"/>
        <v>183.53977447990519</v>
      </c>
      <c r="DS28" s="57">
        <f t="shared" ca="1" si="39"/>
        <v>85.675719458356241</v>
      </c>
      <c r="DT28" s="57">
        <f t="shared" ca="1" si="40"/>
        <v>84.45091190994772</v>
      </c>
      <c r="DU28" s="57">
        <f t="shared" ca="1" si="41"/>
        <v>83.879587682508131</v>
      </c>
      <c r="DV28" s="57">
        <f t="shared" ca="1" si="42"/>
        <v>91.741651454414026</v>
      </c>
      <c r="DW28" s="57">
        <f t="shared" ca="1" si="43"/>
        <v>84.597720155243579</v>
      </c>
      <c r="DX28" s="57">
        <f t="shared" ca="1" si="44"/>
        <v>654430.94586033653</v>
      </c>
      <c r="DY28" s="57">
        <f ca="1">'Chart Data'!U133</f>
        <v>-185.11571428571429</v>
      </c>
      <c r="EB28" s="53">
        <v>45292</v>
      </c>
      <c r="EC28" s="4">
        <f t="shared" ca="1" si="55"/>
        <v>97.815869508276194</v>
      </c>
      <c r="ED28" s="4">
        <f t="shared" ca="1" si="56"/>
        <v>100.34352348261859</v>
      </c>
      <c r="EE28" s="4">
        <f t="shared" ca="1" si="57"/>
        <v>99.137833191177876</v>
      </c>
      <c r="EF28" s="4">
        <f t="shared" ca="1" si="58"/>
        <v>98.097368818380914</v>
      </c>
      <c r="EG28" s="4">
        <f>'HAVERQ (new)'!I37</f>
        <v>101.46901952030329</v>
      </c>
      <c r="EH28" s="4">
        <f t="shared" ca="1" si="59"/>
        <v>96.399738531723827</v>
      </c>
      <c r="EI28" s="4">
        <f t="shared" ca="1" si="60"/>
        <v>98.890798351057782</v>
      </c>
      <c r="EJ28" s="4">
        <f t="shared" ca="1" si="61"/>
        <v>97.702563462083162</v>
      </c>
      <c r="EK28" s="4">
        <f t="shared" ca="1" si="62"/>
        <v>96.677162430600077</v>
      </c>
      <c r="EN28" s="74">
        <f t="shared" si="63"/>
        <v>0.70605917812120988</v>
      </c>
      <c r="EO28" s="74">
        <f t="shared" si="64"/>
        <v>-2.0469221877669699</v>
      </c>
      <c r="EP28" s="74">
        <f t="shared" ca="1" si="65"/>
        <v>-1.4664079676204897</v>
      </c>
      <c r="EQ28" s="74">
        <f t="shared" ca="1" si="66"/>
        <v>-0.23190676417331216</v>
      </c>
      <c r="ER28" s="74">
        <f t="shared" si="67"/>
        <v>-2.9662608267612982</v>
      </c>
      <c r="ES28" s="74">
        <f t="shared" ca="1" si="68"/>
        <v>-1.3657272408759564</v>
      </c>
      <c r="ET28" s="74">
        <f t="shared" ca="1" si="69"/>
        <v>-9.0151976951714694</v>
      </c>
      <c r="EU28" s="74">
        <f t="shared" ca="1" si="70"/>
        <v>-1.2856051440872505</v>
      </c>
      <c r="EV28" s="74">
        <f t="shared" si="71"/>
        <v>1.6957822560669986</v>
      </c>
      <c r="EW28" s="74">
        <f t="shared" ca="1" si="72"/>
        <v>3.3422780127958087</v>
      </c>
      <c r="EX28" s="74">
        <f t="shared" ca="1" si="73"/>
        <v>-6.1230932788155714</v>
      </c>
      <c r="EY28" s="74">
        <f t="shared" ca="1" si="74"/>
        <v>-4.1838375385502786</v>
      </c>
      <c r="EZ28" s="74">
        <f t="shared" ca="1" si="75"/>
        <v>-7.5956433663756737</v>
      </c>
      <c r="FA28" s="74">
        <f t="shared" ca="1" si="76"/>
        <v>-4.0675771870149546</v>
      </c>
      <c r="FB28" s="74">
        <f t="shared" ca="1" si="77"/>
        <v>-4.3622864583710701</v>
      </c>
      <c r="FC28" s="74">
        <f t="shared" ca="1" si="78"/>
        <v>1.2826606507451304</v>
      </c>
      <c r="FD28" s="74">
        <f t="shared" ca="1" si="79"/>
        <v>0.1787040086495981</v>
      </c>
      <c r="FG28" s="225">
        <f t="shared" si="80"/>
        <v>6</v>
      </c>
      <c r="FH28" s="73">
        <f t="shared" si="81"/>
        <v>2022</v>
      </c>
      <c r="FI28" s="73">
        <f t="shared" si="100"/>
        <v>1</v>
      </c>
      <c r="FJ28" s="73">
        <f t="shared" si="101"/>
        <v>2024</v>
      </c>
      <c r="FK28" s="4">
        <f t="shared" si="83"/>
        <v>0.32423064978724214</v>
      </c>
      <c r="FL28" s="4">
        <f t="shared" si="84"/>
        <v>6.1906956552892134E-2</v>
      </c>
      <c r="FM28" s="4">
        <f t="shared" ca="1" si="85"/>
        <v>0.14711696756604367</v>
      </c>
      <c r="FN28" s="4">
        <f t="shared" ca="1" si="86"/>
        <v>-5.9821757336472138E-2</v>
      </c>
      <c r="FO28" s="4">
        <f t="shared" si="87"/>
        <v>-6.6735517897295676E-2</v>
      </c>
      <c r="FP28" s="4">
        <f t="shared" ca="1" si="88"/>
        <v>0.62264445444023919</v>
      </c>
      <c r="FQ28" s="4">
        <f t="shared" ca="1" si="89"/>
        <v>-2.9224898854940617E-3</v>
      </c>
      <c r="FR28" s="4">
        <f t="shared" ca="1" si="90"/>
        <v>0.46242232082331142</v>
      </c>
      <c r="FS28" s="4">
        <f t="shared" si="91"/>
        <v>1.0775279712524195E-2</v>
      </c>
      <c r="FT28" s="4">
        <f t="shared" ca="1" si="92"/>
        <v>-2.4931008436556877E-3</v>
      </c>
      <c r="FU28" s="4">
        <f t="shared" ca="1" si="93"/>
        <v>-1.4797235141423548</v>
      </c>
      <c r="FV28" s="4">
        <f t="shared" ca="1" si="94"/>
        <v>-0.62879022411221219</v>
      </c>
      <c r="FW28" s="4">
        <f t="shared" ca="1" si="95"/>
        <v>-0.90259889110580915</v>
      </c>
      <c r="FX28" s="4">
        <f t="shared" ca="1" si="96"/>
        <v>-1.11844802989661</v>
      </c>
      <c r="FY28" s="4">
        <f t="shared" ca="1" si="97"/>
        <v>0.21070574626345745</v>
      </c>
      <c r="FZ28" s="4">
        <f t="shared" ca="1" si="98"/>
        <v>-0.94173024063129096</v>
      </c>
      <c r="GA28" s="4">
        <f t="shared" ca="1" si="99"/>
        <v>0.2013277691131686</v>
      </c>
    </row>
    <row r="29" spans="1:183" x14ac:dyDescent="0.35">
      <c r="A29" s="73">
        <v>26</v>
      </c>
      <c r="B29" s="41">
        <f t="shared" si="50"/>
        <v>44739</v>
      </c>
      <c r="C29" s="57">
        <f>'Chart Data'!C134</f>
        <v>448</v>
      </c>
      <c r="D29" s="57">
        <f>'Chart Data'!D134</f>
        <v>61</v>
      </c>
      <c r="E29" s="57">
        <f ca="1">'Chart Data'!E134</f>
        <v>116.28571428571429</v>
      </c>
      <c r="F29" s="57">
        <f ca="1">'Chart Data'!F134</f>
        <v>108.42857142857143</v>
      </c>
      <c r="G29" s="57">
        <f>'Chart Data'!G134</f>
        <v>39912</v>
      </c>
      <c r="H29" s="57">
        <f ca="1">'Chart Data'!H134</f>
        <v>96.571428571428569</v>
      </c>
      <c r="I29" s="57">
        <f ca="1">'Chart Data'!J134</f>
        <v>78.714285714285708</v>
      </c>
      <c r="J29" s="57">
        <f ca="1">'Chart Data'!K134</f>
        <v>82.142857142857139</v>
      </c>
      <c r="K29" s="57">
        <f>'Chart Data'!L134</f>
        <v>1767</v>
      </c>
      <c r="L29" s="57">
        <f>'Chart Data'!M134</f>
        <v>180.28571428571428</v>
      </c>
      <c r="M29" s="57">
        <f ca="1">'Chart Data'!O134</f>
        <v>88.112857142857138</v>
      </c>
      <c r="N29" s="57">
        <f ca="1">'Chart Data'!P134</f>
        <v>83.946190476190466</v>
      </c>
      <c r="O29" s="57">
        <f ca="1">'Chart Data'!Q134</f>
        <v>89.640714285714282</v>
      </c>
      <c r="P29" s="57">
        <f ca="1">'Chart Data'!R134</f>
        <v>96.598571428571432</v>
      </c>
      <c r="Q29" s="57">
        <f>'Chart Data'!S135</f>
        <v>86.379589259317413</v>
      </c>
      <c r="R29" s="57">
        <f ca="1">'Chart Data'!T135</f>
        <v>556409.42857142852</v>
      </c>
      <c r="U29" s="57">
        <f t="shared" ref="U29:U60" si="102">AVERAGE(C4:C55)</f>
        <v>417.67307692307691</v>
      </c>
      <c r="V29" s="57">
        <f t="shared" ref="V29:V60" si="103">AVERAGE(D4:D55)</f>
        <v>56.615384615384613</v>
      </c>
      <c r="W29" s="57">
        <f t="shared" ref="W29:W60" ca="1" si="104">AVERAGE(E4:E55)</f>
        <v>110.95054945054946</v>
      </c>
      <c r="X29" s="57">
        <f t="shared" ref="X29:X60" ca="1" si="105">AVERAGE(F4:F55)</f>
        <v>103.1208791208791</v>
      </c>
      <c r="Y29" s="57">
        <f t="shared" ref="Y29:Y60" si="106">AVERAGE(G4:G55)</f>
        <v>32909.576923076922</v>
      </c>
      <c r="Z29" s="57">
        <f t="shared" ref="Z29:Z60" ca="1" si="107">AVERAGE(H4:H55)</f>
        <v>93.087912087912102</v>
      </c>
      <c r="AA29" s="57">
        <f t="shared" ref="AA29:AA60" ca="1" si="108">AVERAGE(I4:I55)</f>
        <v>72.552197802197824</v>
      </c>
      <c r="AB29" s="57">
        <f t="shared" ref="AB29:AB60" ca="1" si="109">AVERAGE(J4:J55)</f>
        <v>82.3186813186813</v>
      </c>
      <c r="AC29" s="57">
        <f t="shared" ref="AC29:AC60" si="110">AVERAGE(K4:K55)</f>
        <v>3387.4807692307691</v>
      </c>
      <c r="AD29" s="57">
        <f t="shared" ref="AD29:AD60" si="111">AVERAGE(L4:L55)</f>
        <v>175.6975274725275</v>
      </c>
      <c r="AE29" s="57">
        <f t="shared" ref="AE29:AE60" ca="1" si="112">AVERAGE(M4:M55)</f>
        <v>87.303983516483513</v>
      </c>
      <c r="AF29" s="57">
        <f t="shared" ref="AF29:AF60" ca="1" si="113">AVERAGE(N4:N55)</f>
        <v>85.456272893772876</v>
      </c>
      <c r="AG29" s="57">
        <f t="shared" ref="AG29:AG60" ca="1" si="114">AVERAGE(O4:O55)</f>
        <v>86.898983516483511</v>
      </c>
      <c r="AH29" s="57">
        <f t="shared" ref="AH29:AH60" ca="1" si="115">AVERAGE(P4:P55)</f>
        <v>88.028365384615398</v>
      </c>
      <c r="AI29" s="57">
        <f t="shared" ref="AI29:AI60" si="116">AVERAGE(Q4:Q55)</f>
        <v>92.062944097444941</v>
      </c>
      <c r="AJ29" s="57">
        <f t="shared" ref="AJ29:AJ60" ca="1" si="117">AVERAGE(R4:R55)</f>
        <v>637595.85989010998</v>
      </c>
      <c r="AM29" s="57">
        <f t="shared" ref="AM29:AM60" si="118">AVERAGE(U29:U30)</f>
        <v>417.51923076923077</v>
      </c>
      <c r="AN29" s="57">
        <f t="shared" ref="AN29:AN60" si="119">AVERAGE(V29:V30)</f>
        <v>56.663461538461533</v>
      </c>
      <c r="AO29" s="57">
        <f t="shared" ref="AO29:AO60" ca="1" si="120">AVERAGE(W29:W30)</f>
        <v>111.00961538461539</v>
      </c>
      <c r="AP29" s="57">
        <f t="shared" ref="AP29:AP60" ca="1" si="121">AVERAGE(X29:X30)</f>
        <v>103.09615384615381</v>
      </c>
      <c r="AQ29" s="57">
        <f t="shared" ref="AQ29:AQ60" si="122">AVERAGE(Y29:Y30)</f>
        <v>32987.576923076922</v>
      </c>
      <c r="AR29" s="57">
        <f t="shared" ref="AR29:AR60" ca="1" si="123">AVERAGE(Z29:Z30)</f>
        <v>93.144230769230774</v>
      </c>
      <c r="AS29" s="57">
        <f t="shared" ref="AS29:AS60" ca="1" si="124">AVERAGE(AA29:AA30)</f>
        <v>72.807692307692321</v>
      </c>
      <c r="AT29" s="57">
        <f t="shared" ref="AT29:AT60" ca="1" si="125">AVERAGE(AB29:AB30)</f>
        <v>82.557692307692292</v>
      </c>
      <c r="AU29" s="57">
        <f t="shared" ref="AU29:AU60" si="126">AVERAGE(AC29:AC30)</f>
        <v>3402.3461538461538</v>
      </c>
      <c r="AV29" s="57">
        <f t="shared" ref="AV29:AV60" si="127">AVERAGE(AD29:AD30)</f>
        <v>175.70219780219782</v>
      </c>
      <c r="AW29" s="57">
        <f t="shared" ref="AW29:AW60" ca="1" si="128">AVERAGE(AE29:AE30)</f>
        <v>87.507596153846151</v>
      </c>
      <c r="AX29" s="57">
        <f t="shared" ref="AX29:AX60" ca="1" si="129">AVERAGE(AF29:AF30)</f>
        <v>85.706703296703296</v>
      </c>
      <c r="AY29" s="57">
        <f t="shared" ref="AY29:AY60" ca="1" si="130">AVERAGE(AG29:AG30)</f>
        <v>87.165212912087895</v>
      </c>
      <c r="AZ29" s="57">
        <f t="shared" ref="AZ29:AZ60" ca="1" si="131">AVERAGE(AH29:AH30)</f>
        <v>88.344512362637374</v>
      </c>
      <c r="BA29" s="57">
        <f t="shared" ref="BA29:BA60" si="132">AVERAGE(AI29:AI30)</f>
        <v>92.094691560844097</v>
      </c>
      <c r="BB29" s="57">
        <f t="shared" ref="BB29:BB60" ca="1" si="133">AVERAGE(AJ29:AJ30)</f>
        <v>636896.51648351667</v>
      </c>
      <c r="BE29" s="74">
        <f t="shared" ref="BE29:BE60" si="134">C29/AM29</f>
        <v>1.0730044677813091</v>
      </c>
      <c r="BF29" s="74">
        <f t="shared" ref="BF29:BF60" si="135">D29/AN29</f>
        <v>1.0765314780247752</v>
      </c>
      <c r="BG29" s="74">
        <f t="shared" ref="BG29:BG60" ca="1" si="136">E29/AO29</f>
        <v>1.0475283053888511</v>
      </c>
      <c r="BH29" s="74">
        <f t="shared" ref="BH29:BH60" ca="1" si="137">F29/AP29</f>
        <v>1.0517227596130789</v>
      </c>
      <c r="BI29" s="74">
        <f t="shared" ref="BI29:BI60" si="138">G29/AQ29</f>
        <v>1.2099100244031262</v>
      </c>
      <c r="BJ29" s="74">
        <f t="shared" ref="BJ29:BJ60" ca="1" si="139">H29/AR29</f>
        <v>1.0367945258004099</v>
      </c>
      <c r="BK29" s="74">
        <f t="shared" ref="BK29:BK60" ca="1" si="140">I29/AS29</f>
        <v>1.0811259527582822</v>
      </c>
      <c r="BL29" s="74">
        <f t="shared" ref="BL29:BL60" ca="1" si="141">J29/AT29</f>
        <v>0.99497520881168688</v>
      </c>
      <c r="BM29" s="74">
        <f t="shared" ref="BM29:BM60" si="142">K29/AU29</f>
        <v>0.51934750907179439</v>
      </c>
      <c r="BN29" s="74">
        <f t="shared" ref="BN29:BN60" si="143">L29/AV29</f>
        <v>1.0260868477506269</v>
      </c>
      <c r="BO29" s="74">
        <f t="shared" ref="BO29:BO60" ca="1" si="144">M29/AW29</f>
        <v>1.0069166679878496</v>
      </c>
      <c r="BP29" s="74">
        <f t="shared" ref="BP29:BP60" ca="1" si="145">N29/AX29</f>
        <v>0.9794588666604267</v>
      </c>
      <c r="BQ29" s="74">
        <f t="shared" ref="BQ29:BQ60" ca="1" si="146">O29/AY29</f>
        <v>1.0284001070028144</v>
      </c>
      <c r="BR29" s="74">
        <f t="shared" ref="BR29:BR60" ca="1" si="147">P29/AZ29</f>
        <v>1.0934303540219081</v>
      </c>
      <c r="BS29" s="74">
        <f t="shared" ref="BS29:BS60" si="148">Q29/BA29</f>
        <v>0.93794319515418656</v>
      </c>
      <c r="BT29" s="74">
        <f t="shared" ref="BT29:BT60" ca="1" si="149">R29/BB29</f>
        <v>0.87362611377358479</v>
      </c>
      <c r="BW29" s="73">
        <v>26</v>
      </c>
      <c r="BX29" s="74">
        <f t="shared" si="1"/>
        <v>1.043604332978169</v>
      </c>
      <c r="BY29" s="74">
        <f t="shared" si="2"/>
        <v>1.1767006211129312</v>
      </c>
      <c r="BZ29" s="74">
        <f t="shared" ca="1" si="3"/>
        <v>1.0513604539867099</v>
      </c>
      <c r="CA29" s="74">
        <f t="shared" ca="1" si="4"/>
        <v>1.0597599866376131</v>
      </c>
      <c r="CB29" s="74">
        <f t="shared" si="5"/>
        <v>1.1574045408577491</v>
      </c>
      <c r="CC29" s="74">
        <f t="shared" ca="1" si="51"/>
        <v>1.0472263326604805</v>
      </c>
      <c r="CD29" s="74">
        <f t="shared" ca="1" si="52"/>
        <v>1.0167480070219237</v>
      </c>
      <c r="CE29" s="74">
        <f t="shared" ca="1" si="53"/>
        <v>0.98240897762169044</v>
      </c>
      <c r="CF29" s="74">
        <f t="shared" si="54"/>
        <v>0.86010794263042822</v>
      </c>
      <c r="CG29" s="74">
        <f t="shared" ca="1" si="6"/>
        <v>1.007642087232169</v>
      </c>
      <c r="CH29" s="74">
        <f t="shared" ca="1" si="7"/>
        <v>1.0251741031489683</v>
      </c>
      <c r="CI29" s="74">
        <f t="shared" ca="1" si="8"/>
        <v>0.97874381336861138</v>
      </c>
      <c r="CJ29" s="74">
        <f t="shared" ca="1" si="9"/>
        <v>1.0591403424037926</v>
      </c>
      <c r="CK29" s="74">
        <f t="shared" ca="1" si="10"/>
        <v>1.0764434588012974</v>
      </c>
      <c r="CL29" s="74">
        <f t="shared" ca="1" si="11"/>
        <v>0.99545794610828275</v>
      </c>
      <c r="CM29" s="74">
        <f t="shared" ca="1" si="12"/>
        <v>0.85723465138267418</v>
      </c>
      <c r="CP29" s="73">
        <v>26</v>
      </c>
      <c r="CQ29" s="74">
        <f t="shared" si="13"/>
        <v>1.0428572203933899</v>
      </c>
      <c r="CR29" s="74">
        <f t="shared" si="14"/>
        <v>1.1715618811996211</v>
      </c>
      <c r="CS29" s="74">
        <f t="shared" ca="1" si="15"/>
        <v>1.0518931722991931</v>
      </c>
      <c r="CT29" s="74">
        <f t="shared" ca="1" si="16"/>
        <v>1.060241612699133</v>
      </c>
      <c r="CU29" s="74">
        <f t="shared" si="17"/>
        <v>1.1569340274433961</v>
      </c>
      <c r="CV29" s="74">
        <f t="shared" ca="1" si="18"/>
        <v>1.0472478111642509</v>
      </c>
      <c r="CW29" s="74">
        <f t="shared" ca="1" si="19"/>
        <v>1.0136860005999557</v>
      </c>
      <c r="CX29" s="74">
        <f t="shared" ca="1" si="20"/>
        <v>0.98166234696810939</v>
      </c>
      <c r="CY29" s="74">
        <f t="shared" si="21"/>
        <v>0.86609935888149814</v>
      </c>
      <c r="CZ29" s="74">
        <f t="shared" ca="1" si="22"/>
        <v>1.0053427270350825</v>
      </c>
      <c r="DA29" s="74">
        <f t="shared" ca="1" si="23"/>
        <v>1.0284985502428339</v>
      </c>
      <c r="DB29" s="74">
        <f t="shared" ca="1" si="24"/>
        <v>0.983423759712717</v>
      </c>
      <c r="DC29" s="74">
        <f t="shared" ca="1" si="25"/>
        <v>1.0617754761694722</v>
      </c>
      <c r="DD29" s="74">
        <f t="shared" ca="1" si="26"/>
        <v>1.0774605084819715</v>
      </c>
      <c r="DE29" s="74">
        <f t="shared" ca="1" si="27"/>
        <v>0.99796228674718523</v>
      </c>
      <c r="DF29" s="74">
        <f t="shared" ca="1" si="28"/>
        <v>0.85800988022640978</v>
      </c>
      <c r="DI29" s="57">
        <f t="shared" si="29"/>
        <v>429.58900915602237</v>
      </c>
      <c r="DJ29" s="57">
        <f t="shared" si="30"/>
        <v>52.067245425857514</v>
      </c>
      <c r="DK29" s="57">
        <f t="shared" ca="1" si="31"/>
        <v>110.5489771661326</v>
      </c>
      <c r="DL29" s="57">
        <f t="shared" ca="1" si="32"/>
        <v>102.26779455725855</v>
      </c>
      <c r="DM29" s="57">
        <f t="shared" si="33"/>
        <v>34498.077723755712</v>
      </c>
      <c r="DN29" s="57">
        <f t="shared" ca="1" si="34"/>
        <v>92.214495501373037</v>
      </c>
      <c r="DO29" s="57">
        <f t="shared" ca="1" si="35"/>
        <v>77.651546600918053</v>
      </c>
      <c r="DP29" s="57">
        <f t="shared" ca="1" si="36"/>
        <v>83.677302482424395</v>
      </c>
      <c r="DQ29" s="57">
        <f t="shared" si="37"/>
        <v>2040.1816279854393</v>
      </c>
      <c r="DR29" s="57">
        <f t="shared" ca="1" si="38"/>
        <v>179.32761578472434</v>
      </c>
      <c r="DS29" s="57">
        <f t="shared" ca="1" si="39"/>
        <v>85.671347929516514</v>
      </c>
      <c r="DT29" s="57">
        <f t="shared" ca="1" si="40"/>
        <v>85.361157534686043</v>
      </c>
      <c r="DU29" s="57">
        <f t="shared" ca="1" si="41"/>
        <v>84.42530110895737</v>
      </c>
      <c r="DV29" s="57">
        <f t="shared" ca="1" si="42"/>
        <v>89.653932249144475</v>
      </c>
      <c r="DW29" s="57">
        <f t="shared" ca="1" si="43"/>
        <v>86.55596549732148</v>
      </c>
      <c r="DX29" s="57">
        <f t="shared" ca="1" si="44"/>
        <v>648488.36988287873</v>
      </c>
      <c r="DY29" s="57">
        <f ca="1">'Chart Data'!U134</f>
        <v>-161.86142857142858</v>
      </c>
      <c r="EB29" s="53">
        <v>45323</v>
      </c>
      <c r="EC29" s="4">
        <f t="shared" ca="1" si="55"/>
        <v>98.576637226414377</v>
      </c>
      <c r="ED29" s="4">
        <f t="shared" ca="1" si="56"/>
        <v>100.4581549434471</v>
      </c>
      <c r="EE29" s="4">
        <f t="shared" ca="1" si="57"/>
        <v>99.573868860492865</v>
      </c>
      <c r="EF29" s="4">
        <f t="shared" ca="1" si="58"/>
        <v>98.180263583132245</v>
      </c>
      <c r="EG29" s="4">
        <f>'HAVERQ (new)'!I38</f>
        <v>101.88355872993493</v>
      </c>
      <c r="EH29" s="4">
        <f t="shared" ca="1" si="59"/>
        <v>96.75421476757964</v>
      </c>
      <c r="EI29" s="4">
        <f t="shared" ca="1" si="60"/>
        <v>98.600948176274258</v>
      </c>
      <c r="EJ29" s="4">
        <f t="shared" ca="1" si="61"/>
        <v>97.733010214568168</v>
      </c>
      <c r="EK29" s="4">
        <f t="shared" ca="1" si="62"/>
        <v>96.365169029264976</v>
      </c>
      <c r="EN29" s="74">
        <f t="shared" si="63"/>
        <v>1.718265879191641</v>
      </c>
      <c r="EO29" s="74">
        <f t="shared" si="64"/>
        <v>-2.7517321786797266</v>
      </c>
      <c r="EP29" s="74">
        <f t="shared" ca="1" si="65"/>
        <v>-1.8233512989575513</v>
      </c>
      <c r="EQ29" s="74">
        <f t="shared" ca="1" si="66"/>
        <v>-0.45557713031948099</v>
      </c>
      <c r="ER29" s="74">
        <f t="shared" si="67"/>
        <v>-3.1816959220263046</v>
      </c>
      <c r="ES29" s="74">
        <f t="shared" ca="1" si="68"/>
        <v>-2.2373166626877175</v>
      </c>
      <c r="ET29" s="74">
        <f t="shared" ca="1" si="69"/>
        <v>-2.3757652182893745</v>
      </c>
      <c r="EU29" s="74">
        <f t="shared" ca="1" si="70"/>
        <v>-2.9414282399773946</v>
      </c>
      <c r="EV29" s="74">
        <f t="shared" si="71"/>
        <v>2.2455422627548591</v>
      </c>
      <c r="EW29" s="74">
        <f t="shared" ca="1" si="72"/>
        <v>3.0953647239839821</v>
      </c>
      <c r="EX29" s="74">
        <f t="shared" ca="1" si="73"/>
        <v>-6.1248428491306308</v>
      </c>
      <c r="EY29" s="74">
        <f t="shared" ca="1" si="74"/>
        <v>-3.9775220571328318</v>
      </c>
      <c r="EZ29" s="74">
        <f t="shared" ca="1" si="75"/>
        <v>-7.3537248475737806</v>
      </c>
      <c r="FA29" s="74">
        <f t="shared" ca="1" si="76"/>
        <v>-5.0514534713330299</v>
      </c>
      <c r="FB29" s="74">
        <f t="shared" ca="1" si="77"/>
        <v>-3.8647775279560008</v>
      </c>
      <c r="FC29" s="74">
        <f t="shared" ca="1" si="78"/>
        <v>0.98634180525803206</v>
      </c>
      <c r="FD29" s="74">
        <f t="shared" ca="1" si="79"/>
        <v>0.4735083416835375</v>
      </c>
      <c r="FG29" s="225">
        <f t="shared" si="80"/>
        <v>6</v>
      </c>
      <c r="FH29" s="73">
        <f t="shared" si="81"/>
        <v>2022</v>
      </c>
      <c r="FI29" s="73">
        <f t="shared" si="100"/>
        <v>2</v>
      </c>
      <c r="FJ29" s="73">
        <f t="shared" si="101"/>
        <v>2024</v>
      </c>
      <c r="FK29" s="4">
        <f t="shared" si="83"/>
        <v>-0.70280588380772868</v>
      </c>
      <c r="FL29" s="4">
        <f t="shared" si="84"/>
        <v>-0.27943286508069903</v>
      </c>
      <c r="FM29" s="4">
        <f t="shared" ca="1" si="85"/>
        <v>-0.24249383811160052</v>
      </c>
      <c r="FN29" s="4">
        <f t="shared" ca="1" si="86"/>
        <v>-0.24135526981192965</v>
      </c>
      <c r="FO29" s="4">
        <f t="shared" si="87"/>
        <v>9.5944178707266042E-2</v>
      </c>
      <c r="FP29" s="4">
        <f t="shared" ca="1" si="88"/>
        <v>0.27231811454291366</v>
      </c>
      <c r="FQ29" s="4">
        <f t="shared" ca="1" si="89"/>
        <v>0.32395317699370918</v>
      </c>
      <c r="FR29" s="4">
        <f t="shared" ca="1" si="90"/>
        <v>0.97499502705392138</v>
      </c>
      <c r="FS29" s="4">
        <f t="shared" si="91"/>
        <v>0.33519454948101068</v>
      </c>
      <c r="FT29" s="4">
        <f t="shared" ca="1" si="92"/>
        <v>-0.17790504904406992</v>
      </c>
      <c r="FU29" s="4">
        <f t="shared" ca="1" si="93"/>
        <v>-1.296810159396665</v>
      </c>
      <c r="FV29" s="4">
        <f t="shared" ca="1" si="94"/>
        <v>-0.724198643297432</v>
      </c>
      <c r="FW29" s="4">
        <f t="shared" ca="1" si="95"/>
        <v>-0.88541997913675896</v>
      </c>
      <c r="FX29" s="4">
        <f t="shared" ca="1" si="96"/>
        <v>-1.2676132187936473</v>
      </c>
      <c r="FY29" s="4">
        <f t="shared" ca="1" si="97"/>
        <v>0.1370109753195016</v>
      </c>
      <c r="FZ29" s="4">
        <f t="shared" ca="1" si="98"/>
        <v>-0.34393864738673202</v>
      </c>
      <c r="GA29" s="4">
        <f t="shared" ca="1" si="99"/>
        <v>-0.11495030133804199</v>
      </c>
    </row>
    <row r="30" spans="1:183" x14ac:dyDescent="0.35">
      <c r="A30" s="73">
        <v>27</v>
      </c>
      <c r="B30" s="41">
        <f t="shared" si="50"/>
        <v>44746</v>
      </c>
      <c r="C30" s="57">
        <f>'Chart Data'!C135</f>
        <v>420</v>
      </c>
      <c r="D30" s="57">
        <f>'Chart Data'!D135</f>
        <v>69</v>
      </c>
      <c r="E30" s="57">
        <f ca="1">'Chart Data'!E135</f>
        <v>116</v>
      </c>
      <c r="F30" s="57">
        <f ca="1">'Chart Data'!F135</f>
        <v>107.28571428571429</v>
      </c>
      <c r="G30" s="57">
        <f>'Chart Data'!G135</f>
        <v>40461</v>
      </c>
      <c r="H30" s="57">
        <f ca="1">'Chart Data'!H135</f>
        <v>96.714285714285708</v>
      </c>
      <c r="I30" s="57">
        <f ca="1">'Chart Data'!J135</f>
        <v>72.857142857142861</v>
      </c>
      <c r="J30" s="57">
        <f ca="1">'Chart Data'!K135</f>
        <v>82</v>
      </c>
      <c r="K30" s="57">
        <f>'Chart Data'!L135</f>
        <v>2430</v>
      </c>
      <c r="L30" s="57">
        <f>'Chart Data'!M135</f>
        <v>179.9</v>
      </c>
      <c r="M30" s="57">
        <f ca="1">'Chart Data'!O135</f>
        <v>91.668571428571425</v>
      </c>
      <c r="N30" s="57">
        <f ca="1">'Chart Data'!P135</f>
        <v>89.594285714285718</v>
      </c>
      <c r="O30" s="57">
        <f ca="1">'Chart Data'!Q135</f>
        <v>93.72999999999999</v>
      </c>
      <c r="P30" s="57">
        <f ca="1">'Chart Data'!R135</f>
        <v>101.90714285714286</v>
      </c>
      <c r="Q30" s="57">
        <f>'Chart Data'!S136</f>
        <v>84.142039724147907</v>
      </c>
      <c r="R30" s="57">
        <f ca="1">'Chart Data'!T136</f>
        <v>568372.42857142852</v>
      </c>
      <c r="U30" s="57">
        <f t="shared" si="102"/>
        <v>417.36538461538464</v>
      </c>
      <c r="V30" s="57">
        <f t="shared" si="103"/>
        <v>56.71153846153846</v>
      </c>
      <c r="W30" s="57">
        <f t="shared" ca="1" si="104"/>
        <v>111.06868131868131</v>
      </c>
      <c r="X30" s="57">
        <f t="shared" ca="1" si="105"/>
        <v>103.07142857142854</v>
      </c>
      <c r="Y30" s="57">
        <f t="shared" si="106"/>
        <v>33065.576923076922</v>
      </c>
      <c r="Z30" s="57">
        <f t="shared" ca="1" si="107"/>
        <v>93.20054945054946</v>
      </c>
      <c r="AA30" s="57">
        <f t="shared" ca="1" si="108"/>
        <v>73.063186813186832</v>
      </c>
      <c r="AB30" s="57">
        <f t="shared" ca="1" si="109"/>
        <v>82.796703296703285</v>
      </c>
      <c r="AC30" s="57">
        <f t="shared" si="110"/>
        <v>3417.2115384615386</v>
      </c>
      <c r="AD30" s="57">
        <f t="shared" si="111"/>
        <v>175.70686813186816</v>
      </c>
      <c r="AE30" s="57">
        <f t="shared" ca="1" si="112"/>
        <v>87.711208791208776</v>
      </c>
      <c r="AF30" s="57">
        <f t="shared" ca="1" si="113"/>
        <v>85.957133699633701</v>
      </c>
      <c r="AG30" s="57">
        <f t="shared" ca="1" si="114"/>
        <v>87.431442307692294</v>
      </c>
      <c r="AH30" s="57">
        <f t="shared" ca="1" si="115"/>
        <v>88.660659340659336</v>
      </c>
      <c r="AI30" s="57">
        <f t="shared" si="116"/>
        <v>92.12643902424324</v>
      </c>
      <c r="AJ30" s="57">
        <f t="shared" ca="1" si="117"/>
        <v>636197.17307692324</v>
      </c>
      <c r="AM30" s="57">
        <f t="shared" si="118"/>
        <v>416.57692307692309</v>
      </c>
      <c r="AN30" s="57">
        <f t="shared" si="119"/>
        <v>56.721153846153847</v>
      </c>
      <c r="AO30" s="57">
        <f t="shared" ca="1" si="120"/>
        <v>111.11813186813185</v>
      </c>
      <c r="AP30" s="57">
        <f t="shared" ca="1" si="121"/>
        <v>103.06043956043953</v>
      </c>
      <c r="AQ30" s="57">
        <f t="shared" si="122"/>
        <v>33177.13461538461</v>
      </c>
      <c r="AR30" s="57">
        <f t="shared" ca="1" si="123"/>
        <v>93.239010989011007</v>
      </c>
      <c r="AS30" s="57">
        <f t="shared" ca="1" si="124"/>
        <v>73.416208791208817</v>
      </c>
      <c r="AT30" s="57">
        <f t="shared" ca="1" si="125"/>
        <v>82.953296703296701</v>
      </c>
      <c r="AU30" s="57">
        <f t="shared" si="126"/>
        <v>3444.0096153846152</v>
      </c>
      <c r="AV30" s="57">
        <f t="shared" si="127"/>
        <v>175.64739010989013</v>
      </c>
      <c r="AW30" s="57">
        <f t="shared" ca="1" si="128"/>
        <v>87.900618131868114</v>
      </c>
      <c r="AX30" s="57">
        <f t="shared" ca="1" si="129"/>
        <v>86.201652930402929</v>
      </c>
      <c r="AY30" s="57">
        <f t="shared" ca="1" si="130"/>
        <v>87.641263736263724</v>
      </c>
      <c r="AZ30" s="57">
        <f t="shared" ca="1" si="131"/>
        <v>88.971160714285702</v>
      </c>
      <c r="BA30" s="57">
        <f t="shared" si="132"/>
        <v>92.149345696222753</v>
      </c>
      <c r="BB30" s="57">
        <f t="shared" ca="1" si="133"/>
        <v>636069.82005494519</v>
      </c>
      <c r="BE30" s="74">
        <f t="shared" si="134"/>
        <v>1.0082171544640384</v>
      </c>
      <c r="BF30" s="74">
        <f t="shared" si="135"/>
        <v>1.216477369045601</v>
      </c>
      <c r="BG30" s="74">
        <f t="shared" ca="1" si="136"/>
        <v>1.0439340371350163</v>
      </c>
      <c r="BH30" s="74">
        <f t="shared" ca="1" si="137"/>
        <v>1.0409980274031032</v>
      </c>
      <c r="BI30" s="74">
        <f t="shared" si="138"/>
        <v>1.2195447397448778</v>
      </c>
      <c r="BJ30" s="74">
        <f t="shared" ca="1" si="139"/>
        <v>1.0372727540587523</v>
      </c>
      <c r="BK30" s="74">
        <f t="shared" ca="1" si="140"/>
        <v>0.99238497951241389</v>
      </c>
      <c r="BL30" s="74">
        <f t="shared" ca="1" si="141"/>
        <v>0.98850803113098196</v>
      </c>
      <c r="BM30" s="74">
        <f t="shared" si="142"/>
        <v>0.70557294298628892</v>
      </c>
      <c r="BN30" s="74">
        <f t="shared" si="143"/>
        <v>1.0242110622164629</v>
      </c>
      <c r="BO30" s="74">
        <f t="shared" ca="1" si="144"/>
        <v>1.0428660614314527</v>
      </c>
      <c r="BP30" s="74">
        <f t="shared" ca="1" si="145"/>
        <v>1.0393569342182094</v>
      </c>
      <c r="BQ30" s="74">
        <f t="shared" ca="1" si="146"/>
        <v>1.0694733964820375</v>
      </c>
      <c r="BR30" s="74">
        <f t="shared" ca="1" si="147"/>
        <v>1.1453952273860812</v>
      </c>
      <c r="BS30" s="74">
        <f t="shared" si="148"/>
        <v>0.91310512395311483</v>
      </c>
      <c r="BT30" s="74">
        <f t="shared" ca="1" si="149"/>
        <v>0.8935692445246517</v>
      </c>
      <c r="BW30" s="73">
        <v>27</v>
      </c>
      <c r="BX30" s="74">
        <f t="shared" si="1"/>
        <v>1.0122348813227839</v>
      </c>
      <c r="BY30" s="74">
        <f t="shared" si="2"/>
        <v>1.1286484073722656</v>
      </c>
      <c r="BZ30" s="74">
        <f t="shared" ca="1" si="3"/>
        <v>1.0427410232587233</v>
      </c>
      <c r="CA30" s="74">
        <f t="shared" ca="1" si="4"/>
        <v>1.0533156397664987</v>
      </c>
      <c r="CB30" s="74">
        <f t="shared" si="5"/>
        <v>1.1620938363469504</v>
      </c>
      <c r="CC30" s="74">
        <f t="shared" ca="1" si="51"/>
        <v>1.0391565287141196</v>
      </c>
      <c r="CD30" s="74">
        <f t="shared" ca="1" si="52"/>
        <v>1.0062530284700983</v>
      </c>
      <c r="CE30" s="74">
        <f t="shared" ca="1" si="53"/>
        <v>0.97079857893693144</v>
      </c>
      <c r="CF30" s="74">
        <f t="shared" si="54"/>
        <v>0.99094848731404495</v>
      </c>
      <c r="CG30" s="74">
        <f t="shared" ca="1" si="6"/>
        <v>1.0157213281689126</v>
      </c>
      <c r="CH30" s="74">
        <f t="shared" ca="1" si="7"/>
        <v>1.0722364162120746</v>
      </c>
      <c r="CI30" s="74">
        <f t="shared" ca="1" si="8"/>
        <v>1.0573226534168223</v>
      </c>
      <c r="CJ30" s="74">
        <f t="shared" ca="1" si="9"/>
        <v>1.0880738810583306</v>
      </c>
      <c r="CK30" s="74">
        <f t="shared" ca="1" si="10"/>
        <v>1.1272735142903352</v>
      </c>
      <c r="CL30" s="74">
        <f t="shared" ca="1" si="11"/>
        <v>0.99174105099061649</v>
      </c>
      <c r="CM30" s="74">
        <f t="shared" ca="1" si="12"/>
        <v>0.87534322856397706</v>
      </c>
      <c r="CP30" s="73">
        <v>27</v>
      </c>
      <c r="CQ30" s="74">
        <f t="shared" si="13"/>
        <v>1.011510226015508</v>
      </c>
      <c r="CR30" s="74">
        <f t="shared" si="14"/>
        <v>1.1237195150822521</v>
      </c>
      <c r="CS30" s="74">
        <f t="shared" ca="1" si="15"/>
        <v>1.0432693741550889</v>
      </c>
      <c r="CT30" s="74">
        <f t="shared" ca="1" si="16"/>
        <v>1.0537943370843013</v>
      </c>
      <c r="CU30" s="74">
        <f t="shared" si="17"/>
        <v>1.1616214166186392</v>
      </c>
      <c r="CV30" s="74">
        <f t="shared" ca="1" si="18"/>
        <v>1.0391778417070456</v>
      </c>
      <c r="CW30" s="74">
        <f t="shared" ca="1" si="19"/>
        <v>1.0032226283965098</v>
      </c>
      <c r="CX30" s="74">
        <f t="shared" ca="1" si="20"/>
        <v>0.97006077218434872</v>
      </c>
      <c r="CY30" s="74">
        <f t="shared" si="21"/>
        <v>0.99785132424484824</v>
      </c>
      <c r="CZ30" s="74">
        <f t="shared" ca="1" si="22"/>
        <v>1.0134035317777965</v>
      </c>
      <c r="DA30" s="74">
        <f t="shared" ca="1" si="23"/>
        <v>1.075713477549133</v>
      </c>
      <c r="DB30" s="74">
        <f t="shared" ca="1" si="24"/>
        <v>1.0623783311322885</v>
      </c>
      <c r="DC30" s="74">
        <f t="shared" ca="1" si="25"/>
        <v>1.0907810012658601</v>
      </c>
      <c r="DD30" s="74">
        <f t="shared" ca="1" si="26"/>
        <v>1.1283385894304805</v>
      </c>
      <c r="DE30" s="74">
        <f t="shared" ca="1" si="27"/>
        <v>0.99423604078599004</v>
      </c>
      <c r="DF30" s="74">
        <f t="shared" ca="1" si="28"/>
        <v>0.87613483366050104</v>
      </c>
      <c r="DI30" s="57">
        <f t="shared" si="29"/>
        <v>415.22071571579028</v>
      </c>
      <c r="DJ30" s="57">
        <f t="shared" si="30"/>
        <v>61.403223023095272</v>
      </c>
      <c r="DK30" s="57">
        <f t="shared" ca="1" si="31"/>
        <v>111.18892481047357</v>
      </c>
      <c r="DL30" s="57">
        <f t="shared" ca="1" si="32"/>
        <v>101.80896832541212</v>
      </c>
      <c r="DM30" s="57">
        <f t="shared" si="33"/>
        <v>34831.485905087582</v>
      </c>
      <c r="DN30" s="57">
        <f t="shared" ca="1" si="34"/>
        <v>93.068079237923556</v>
      </c>
      <c r="DO30" s="57">
        <f t="shared" ca="1" si="35"/>
        <v>72.623105574874543</v>
      </c>
      <c r="DP30" s="57">
        <f t="shared" ca="1" si="36"/>
        <v>84.530786473671427</v>
      </c>
      <c r="DQ30" s="57">
        <f t="shared" si="37"/>
        <v>2435.2325250848066</v>
      </c>
      <c r="DR30" s="57">
        <f t="shared" ca="1" si="38"/>
        <v>177.5205970364091</v>
      </c>
      <c r="DS30" s="57">
        <f t="shared" ca="1" si="39"/>
        <v>85.216531485155144</v>
      </c>
      <c r="DT30" s="57">
        <f t="shared" ca="1" si="40"/>
        <v>84.333690822548732</v>
      </c>
      <c r="DU30" s="57">
        <f t="shared" ca="1" si="41"/>
        <v>85.929256093776459</v>
      </c>
      <c r="DV30" s="57">
        <f t="shared" ca="1" si="42"/>
        <v>90.316101755041132</v>
      </c>
      <c r="DW30" s="57">
        <f t="shared" ca="1" si="43"/>
        <v>84.629842685676223</v>
      </c>
      <c r="DX30" s="57">
        <f t="shared" ca="1" si="44"/>
        <v>648727.12136870786</v>
      </c>
      <c r="DY30" s="57">
        <f ca="1">'Chart Data'!U135</f>
        <v>-356.23999999999995</v>
      </c>
      <c r="EB30" s="53">
        <v>45352</v>
      </c>
      <c r="EC30" s="4">
        <f t="shared" ca="1" si="55"/>
        <v>100.92876838800322</v>
      </c>
      <c r="ED30" s="4">
        <f t="shared" ca="1" si="56"/>
        <v>104.33834559321596</v>
      </c>
      <c r="EE30" s="4">
        <f t="shared" ca="1" si="57"/>
        <v>100.86550926858449</v>
      </c>
      <c r="EF30" s="4">
        <f t="shared" ca="1" si="58"/>
        <v>99.48166320617824</v>
      </c>
      <c r="EG30" s="4">
        <f>'HAVERQ (new)'!I39</f>
        <v>102.10818424245804</v>
      </c>
      <c r="EH30" s="4">
        <f t="shared" ca="1" si="59"/>
        <v>98.844935042959662</v>
      </c>
      <c r="EI30" s="4">
        <f t="shared" ca="1" si="60"/>
        <v>102.18411615807639</v>
      </c>
      <c r="EJ30" s="4">
        <f t="shared" ca="1" si="61"/>
        <v>98.782982007668664</v>
      </c>
      <c r="EK30" s="4">
        <f t="shared" ca="1" si="62"/>
        <v>97.4277076262143</v>
      </c>
      <c r="EN30" s="74">
        <f t="shared" si="63"/>
        <v>0.93045461834491106</v>
      </c>
      <c r="EO30" s="74">
        <f t="shared" si="64"/>
        <v>0.72002442166620195</v>
      </c>
      <c r="EP30" s="74">
        <f t="shared" ca="1" si="65"/>
        <v>-1.644708495095021</v>
      </c>
      <c r="EQ30" s="74">
        <f t="shared" ca="1" si="66"/>
        <v>-0.57291274416564941</v>
      </c>
      <c r="ER30" s="74">
        <f t="shared" si="67"/>
        <v>-2.855590785260282</v>
      </c>
      <c r="ES30" s="74">
        <f t="shared" ca="1" si="68"/>
        <v>-1.7409998470455832</v>
      </c>
      <c r="ET30" s="74">
        <f t="shared" ca="1" si="69"/>
        <v>-3.9024758040354928</v>
      </c>
      <c r="EU30" s="74">
        <f t="shared" ca="1" si="70"/>
        <v>-2.4460095801449762</v>
      </c>
      <c r="EV30" s="74">
        <f t="shared" si="71"/>
        <v>1.9484666424771442</v>
      </c>
      <c r="EW30" s="74">
        <f t="shared" ca="1" si="72"/>
        <v>2.9894387666828903</v>
      </c>
      <c r="EX30" s="74">
        <f t="shared" ca="1" si="73"/>
        <v>-6.3068691788265401</v>
      </c>
      <c r="EY30" s="74">
        <f t="shared" ca="1" si="74"/>
        <v>-4.2104067682413868</v>
      </c>
      <c r="EZ30" s="74">
        <f t="shared" ca="1" si="75"/>
        <v>-6.6870112491206557</v>
      </c>
      <c r="FA30" s="74">
        <f t="shared" ca="1" si="76"/>
        <v>-4.7393938459744449</v>
      </c>
      <c r="FB30" s="74">
        <f t="shared" ca="1" si="77"/>
        <v>-4.3541254555516717</v>
      </c>
      <c r="FC30" s="74">
        <f t="shared" ca="1" si="78"/>
        <v>0.99824683851424645</v>
      </c>
      <c r="FD30" s="74">
        <f t="shared" ca="1" si="79"/>
        <v>-1.9907103322483308</v>
      </c>
      <c r="FG30" s="225">
        <f t="shared" si="80"/>
        <v>7</v>
      </c>
      <c r="FH30" s="73">
        <f t="shared" si="81"/>
        <v>2022</v>
      </c>
      <c r="FI30" s="73">
        <f t="shared" si="100"/>
        <v>3</v>
      </c>
      <c r="FJ30" s="73">
        <f t="shared" si="101"/>
        <v>2024</v>
      </c>
      <c r="FK30" s="4">
        <f t="shared" si="83"/>
        <v>-0.64986736992761984</v>
      </c>
      <c r="FL30" s="4">
        <f t="shared" si="84"/>
        <v>0.78273972023893468</v>
      </c>
      <c r="FM30" s="4">
        <f t="shared" ca="1" si="85"/>
        <v>-0.48432629543369887</v>
      </c>
      <c r="FN30" s="4">
        <f t="shared" ca="1" si="86"/>
        <v>-0.66062095094431272</v>
      </c>
      <c r="FO30" s="4">
        <f t="shared" si="87"/>
        <v>0.46526505353706993</v>
      </c>
      <c r="FP30" s="4">
        <f t="shared" ca="1" si="88"/>
        <v>-5.8742067319539348E-2</v>
      </c>
      <c r="FQ30" s="4">
        <f t="shared" ca="1" si="89"/>
        <v>0.62450924159184373</v>
      </c>
      <c r="FR30" s="4">
        <f t="shared" ca="1" si="90"/>
        <v>1.0711498612288977</v>
      </c>
      <c r="FS30" s="4">
        <f t="shared" si="91"/>
        <v>8.1820146298261842E-2</v>
      </c>
      <c r="FT30" s="4">
        <f t="shared" ca="1" si="92"/>
        <v>-0.32734319062580131</v>
      </c>
      <c r="FU30" s="4">
        <f t="shared" ca="1" si="93"/>
        <v>-0.21797716377620405</v>
      </c>
      <c r="FV30" s="4">
        <f t="shared" ca="1" si="94"/>
        <v>0.45525344112569782</v>
      </c>
      <c r="FW30" s="4">
        <f t="shared" ca="1" si="95"/>
        <v>-0.29299643536004943</v>
      </c>
      <c r="FX30" s="4">
        <f t="shared" ca="1" si="96"/>
        <v>-0.75960962049284197</v>
      </c>
      <c r="FY30" s="4">
        <f t="shared" ca="1" si="97"/>
        <v>-0.61818301626265915</v>
      </c>
      <c r="FZ30" s="4">
        <f t="shared" ca="1" si="98"/>
        <v>-0.266985248000294</v>
      </c>
      <c r="GA30" s="4">
        <f t="shared" ca="1" si="99"/>
        <v>0.33562329502216026</v>
      </c>
    </row>
    <row r="31" spans="1:183" x14ac:dyDescent="0.35">
      <c r="A31" s="73">
        <v>28</v>
      </c>
      <c r="B31" s="41">
        <f t="shared" si="50"/>
        <v>44753</v>
      </c>
      <c r="C31" s="57">
        <f>'Chart Data'!C136</f>
        <v>415</v>
      </c>
      <c r="D31" s="57">
        <f>'Chart Data'!D136</f>
        <v>62</v>
      </c>
      <c r="E31" s="57">
        <f ca="1">'Chart Data'!E136</f>
        <v>116.57142857142857</v>
      </c>
      <c r="F31" s="57">
        <f ca="1">'Chart Data'!F136</f>
        <v>107.71428571428571</v>
      </c>
      <c r="G31" s="57">
        <f>'Chart Data'!G136</f>
        <v>40113</v>
      </c>
      <c r="H31" s="57">
        <f ca="1">'Chart Data'!H136</f>
        <v>97.428571428571431</v>
      </c>
      <c r="I31" s="57">
        <f ca="1">'Chart Data'!J136</f>
        <v>71.142857142857139</v>
      </c>
      <c r="J31" s="57">
        <f ca="1">'Chart Data'!K136</f>
        <v>81</v>
      </c>
      <c r="K31" s="57">
        <f>'Chart Data'!L136</f>
        <v>3175</v>
      </c>
      <c r="L31" s="57">
        <f>'Chart Data'!M136</f>
        <v>179.17142857142861</v>
      </c>
      <c r="M31" s="57">
        <f ca="1">'Chart Data'!O136</f>
        <v>90.527142857142849</v>
      </c>
      <c r="N31" s="57">
        <f ca="1">'Chart Data'!P136</f>
        <v>83.582380952380944</v>
      </c>
      <c r="O31" s="57">
        <f ca="1">'Chart Data'!Q136</f>
        <v>96.53857142857143</v>
      </c>
      <c r="P31" s="57">
        <f ca="1">'Chart Data'!R136</f>
        <v>102.84428571428572</v>
      </c>
      <c r="Q31" s="57">
        <f>'Chart Data'!S137</f>
        <v>84.477402643329981</v>
      </c>
      <c r="R31" s="57">
        <f ca="1">'Chart Data'!T137</f>
        <v>579154</v>
      </c>
      <c r="U31" s="57">
        <f t="shared" si="102"/>
        <v>415.78846153846155</v>
      </c>
      <c r="V31" s="57">
        <f t="shared" si="103"/>
        <v>56.730769230769234</v>
      </c>
      <c r="W31" s="57">
        <f t="shared" ca="1" si="104"/>
        <v>111.16758241758241</v>
      </c>
      <c r="X31" s="57">
        <f t="shared" ca="1" si="105"/>
        <v>103.04945054945053</v>
      </c>
      <c r="Y31" s="57">
        <f t="shared" si="106"/>
        <v>33288.692307692305</v>
      </c>
      <c r="Z31" s="57">
        <f t="shared" ca="1" si="107"/>
        <v>93.277472527472554</v>
      </c>
      <c r="AA31" s="57">
        <f t="shared" ca="1" si="108"/>
        <v>73.769230769230788</v>
      </c>
      <c r="AB31" s="57">
        <f t="shared" ca="1" si="109"/>
        <v>83.109890109890102</v>
      </c>
      <c r="AC31" s="57">
        <f t="shared" si="110"/>
        <v>3470.8076923076924</v>
      </c>
      <c r="AD31" s="57">
        <f t="shared" si="111"/>
        <v>175.58791208791206</v>
      </c>
      <c r="AE31" s="57">
        <f t="shared" ca="1" si="112"/>
        <v>88.090027472527453</v>
      </c>
      <c r="AF31" s="57">
        <f t="shared" ca="1" si="113"/>
        <v>86.446172161172171</v>
      </c>
      <c r="AG31" s="57">
        <f t="shared" ca="1" si="114"/>
        <v>87.851085164835155</v>
      </c>
      <c r="AH31" s="57">
        <f t="shared" ca="1" si="115"/>
        <v>89.281662087912068</v>
      </c>
      <c r="AI31" s="57">
        <f t="shared" si="116"/>
        <v>92.172252368202251</v>
      </c>
      <c r="AJ31" s="57">
        <f t="shared" ca="1" si="117"/>
        <v>635942.46703296714</v>
      </c>
      <c r="AM31" s="57">
        <f t="shared" si="118"/>
        <v>415.77884615384619</v>
      </c>
      <c r="AN31" s="57">
        <f t="shared" si="119"/>
        <v>56.711538461538467</v>
      </c>
      <c r="AO31" s="57">
        <f t="shared" ca="1" si="120"/>
        <v>111.21291208791209</v>
      </c>
      <c r="AP31" s="57">
        <f t="shared" ca="1" si="121"/>
        <v>103.02335164835162</v>
      </c>
      <c r="AQ31" s="57">
        <f t="shared" si="122"/>
        <v>33400.288461538461</v>
      </c>
      <c r="AR31" s="57">
        <f t="shared" ca="1" si="123"/>
        <v>93.303571428571445</v>
      </c>
      <c r="AS31" s="57">
        <f t="shared" ca="1" si="124"/>
        <v>74.039835164835182</v>
      </c>
      <c r="AT31" s="57">
        <f t="shared" ca="1" si="125"/>
        <v>83.228021978021957</v>
      </c>
      <c r="AU31" s="57">
        <f t="shared" si="126"/>
        <v>3482.7980769230771</v>
      </c>
      <c r="AV31" s="57">
        <f t="shared" si="127"/>
        <v>175.43777472527469</v>
      </c>
      <c r="AW31" s="57">
        <f t="shared" ca="1" si="128"/>
        <v>88.271497252747224</v>
      </c>
      <c r="AX31" s="57">
        <f t="shared" ca="1" si="129"/>
        <v>86.658369963369978</v>
      </c>
      <c r="AY31" s="57">
        <f t="shared" ca="1" si="130"/>
        <v>88.050453296703296</v>
      </c>
      <c r="AZ31" s="57">
        <f t="shared" ca="1" si="131"/>
        <v>89.567142857142841</v>
      </c>
      <c r="BA31" s="57">
        <f t="shared" si="132"/>
        <v>92.201885582600795</v>
      </c>
      <c r="BB31" s="57">
        <f t="shared" ca="1" si="133"/>
        <v>635511.67857142864</v>
      </c>
      <c r="BE31" s="74">
        <f t="shared" si="134"/>
        <v>0.99812677782659964</v>
      </c>
      <c r="BF31" s="74">
        <f t="shared" si="135"/>
        <v>1.093251949813496</v>
      </c>
      <c r="BG31" s="74">
        <f t="shared" ca="1" si="136"/>
        <v>1.0481825031187084</v>
      </c>
      <c r="BH31" s="74">
        <f t="shared" ca="1" si="137"/>
        <v>1.0455327262303171</v>
      </c>
      <c r="BI31" s="74">
        <f t="shared" si="138"/>
        <v>1.2009776516209267</v>
      </c>
      <c r="BJ31" s="74">
        <f t="shared" ca="1" si="139"/>
        <v>1.0442105263157893</v>
      </c>
      <c r="BK31" s="74">
        <f t="shared" ca="1" si="140"/>
        <v>0.9608727110814268</v>
      </c>
      <c r="BL31" s="74">
        <f t="shared" ca="1" si="141"/>
        <v>0.97322990592507042</v>
      </c>
      <c r="BM31" s="74">
        <f t="shared" si="142"/>
        <v>0.91162333556959885</v>
      </c>
      <c r="BN31" s="74">
        <f t="shared" si="143"/>
        <v>1.0212819266090247</v>
      </c>
      <c r="BO31" s="74">
        <f t="shared" ca="1" si="144"/>
        <v>1.0255534988597401</v>
      </c>
      <c r="BP31" s="74">
        <f t="shared" ca="1" si="145"/>
        <v>0.96450442106989509</v>
      </c>
      <c r="BQ31" s="74">
        <f t="shared" ca="1" si="146"/>
        <v>1.0964006182144883</v>
      </c>
      <c r="BR31" s="74">
        <f t="shared" ca="1" si="147"/>
        <v>1.1482367577396051</v>
      </c>
      <c r="BS31" s="74">
        <f t="shared" si="148"/>
        <v>0.91622207191900984</v>
      </c>
      <c r="BT31" s="74">
        <f t="shared" ca="1" si="149"/>
        <v>0.91131920864441784</v>
      </c>
      <c r="BW31" s="73">
        <v>28</v>
      </c>
      <c r="BX31" s="74">
        <f t="shared" si="1"/>
        <v>0.98699869634452264</v>
      </c>
      <c r="BY31" s="74">
        <f t="shared" si="2"/>
        <v>1.1604960803415387</v>
      </c>
      <c r="BZ31" s="74">
        <f t="shared" ca="1" si="3"/>
        <v>1.0401482498072905</v>
      </c>
      <c r="CA31" s="74">
        <f t="shared" ca="1" si="4"/>
        <v>1.0475468342991103</v>
      </c>
      <c r="CB31" s="74">
        <f t="shared" si="5"/>
        <v>1.1713753913247664</v>
      </c>
      <c r="CC31" s="74">
        <f t="shared" ca="1" si="51"/>
        <v>1.0398815524712735</v>
      </c>
      <c r="CD31" s="74">
        <f t="shared" ca="1" si="52"/>
        <v>0.98710700109062055</v>
      </c>
      <c r="CE31" s="74">
        <f t="shared" ca="1" si="53"/>
        <v>0.98735318417838036</v>
      </c>
      <c r="CF31" s="74">
        <f t="shared" si="54"/>
        <v>1.017084919328189</v>
      </c>
      <c r="CG31" s="74">
        <f t="shared" ca="1" si="6"/>
        <v>1.0126342310675824</v>
      </c>
      <c r="CH31" s="74">
        <f t="shared" ca="1" si="7"/>
        <v>1.0488999647456796</v>
      </c>
      <c r="CI31" s="74">
        <f t="shared" ca="1" si="8"/>
        <v>1.0016529090488973</v>
      </c>
      <c r="CJ31" s="74">
        <f t="shared" ca="1" si="9"/>
        <v>1.1004163846125554</v>
      </c>
      <c r="CK31" s="74">
        <f t="shared" ca="1" si="10"/>
        <v>1.129862841541456</v>
      </c>
      <c r="CL31" s="74">
        <f t="shared" ca="1" si="11"/>
        <v>0.99867497691373719</v>
      </c>
      <c r="CM31" s="74">
        <f t="shared" ca="1" si="12"/>
        <v>0.87975834225108362</v>
      </c>
      <c r="CP31" s="73">
        <v>28</v>
      </c>
      <c r="CQ31" s="74">
        <f t="shared" si="13"/>
        <v>0.98629210753121699</v>
      </c>
      <c r="CR31" s="74">
        <f t="shared" si="14"/>
        <v>1.1554281068737839</v>
      </c>
      <c r="CS31" s="74">
        <f t="shared" ca="1" si="15"/>
        <v>1.0406752869602178</v>
      </c>
      <c r="CT31" s="74">
        <f t="shared" ca="1" si="16"/>
        <v>1.0480229098845473</v>
      </c>
      <c r="CU31" s="74">
        <f t="shared" si="17"/>
        <v>1.1708991984160597</v>
      </c>
      <c r="CV31" s="74">
        <f t="shared" ca="1" si="18"/>
        <v>1.0399028803343617</v>
      </c>
      <c r="CW31" s="74">
        <f t="shared" ca="1" si="19"/>
        <v>0.98413426059284259</v>
      </c>
      <c r="CX31" s="74">
        <f t="shared" ca="1" si="20"/>
        <v>0.98660279592866884</v>
      </c>
      <c r="CY31" s="74">
        <f t="shared" si="21"/>
        <v>1.0241698197370199</v>
      </c>
      <c r="CZ31" s="74">
        <f t="shared" ca="1" si="22"/>
        <v>1.0103234791898796</v>
      </c>
      <c r="DA31" s="74">
        <f t="shared" ca="1" si="23"/>
        <v>1.0523013503531033</v>
      </c>
      <c r="DB31" s="74">
        <f t="shared" ca="1" si="24"/>
        <v>1.0064423971720786</v>
      </c>
      <c r="DC31" s="74">
        <f t="shared" ca="1" si="25"/>
        <v>1.1031542128826206</v>
      </c>
      <c r="DD31" s="74">
        <f t="shared" ca="1" si="26"/>
        <v>1.1309303631402912</v>
      </c>
      <c r="DE31" s="74">
        <f t="shared" ca="1" si="27"/>
        <v>1.0011874108538326</v>
      </c>
      <c r="DF31" s="74">
        <f t="shared" ca="1" si="28"/>
        <v>0.88055394009740262</v>
      </c>
      <c r="DI31" s="57">
        <f t="shared" si="29"/>
        <v>420.76784030928172</v>
      </c>
      <c r="DJ31" s="57">
        <f t="shared" si="30"/>
        <v>53.659764403474668</v>
      </c>
      <c r="DK31" s="57">
        <f t="shared" ca="1" si="31"/>
        <v>112.01517902085511</v>
      </c>
      <c r="DL31" s="57">
        <f t="shared" ca="1" si="32"/>
        <v>102.77856018066606</v>
      </c>
      <c r="DM31" s="57">
        <f t="shared" si="33"/>
        <v>34258.286327519127</v>
      </c>
      <c r="DN31" s="57">
        <f t="shared" ca="1" si="34"/>
        <v>93.690067862149832</v>
      </c>
      <c r="DO31" s="57">
        <f t="shared" ca="1" si="35"/>
        <v>72.289788082370663</v>
      </c>
      <c r="DP31" s="57">
        <f t="shared" ca="1" si="36"/>
        <v>82.099909238303312</v>
      </c>
      <c r="DQ31" s="57">
        <f t="shared" si="37"/>
        <v>3100.0718228694309</v>
      </c>
      <c r="DR31" s="57">
        <f t="shared" ca="1" si="38"/>
        <v>177.34065599969614</v>
      </c>
      <c r="DS31" s="57">
        <f t="shared" ca="1" si="39"/>
        <v>86.027774103650202</v>
      </c>
      <c r="DT31" s="57">
        <f t="shared" ca="1" si="40"/>
        <v>83.047356895170893</v>
      </c>
      <c r="DU31" s="57">
        <f t="shared" ca="1" si="41"/>
        <v>87.511401670949752</v>
      </c>
      <c r="DV31" s="57">
        <f t="shared" ca="1" si="42"/>
        <v>90.937770411181319</v>
      </c>
      <c r="DW31" s="57">
        <f t="shared" ca="1" si="43"/>
        <v>84.377212225717031</v>
      </c>
      <c r="DX31" s="57">
        <f t="shared" ca="1" si="44"/>
        <v>657715.5284046958</v>
      </c>
      <c r="DY31" s="57">
        <f ca="1">'Chart Data'!U136</f>
        <v>-300.91285714285715</v>
      </c>
      <c r="EB31" s="53">
        <v>45383</v>
      </c>
      <c r="EC31" s="4">
        <f t="shared" ca="1" si="55"/>
        <v>99.753725619765447</v>
      </c>
      <c r="ED31" s="4">
        <f t="shared" ca="1" si="56"/>
        <v>103.7110565116736</v>
      </c>
      <c r="EE31" s="4">
        <f t="shared" ca="1" si="57"/>
        <v>99.104688248058437</v>
      </c>
      <c r="EF31" s="4">
        <f t="shared" ca="1" si="58"/>
        <v>98.356430478941334</v>
      </c>
      <c r="EG31" s="4">
        <f>'HAVERQ (new)'!I40</f>
        <v>102.33280975498113</v>
      </c>
      <c r="EH31" s="4">
        <f t="shared" ca="1" si="59"/>
        <v>97.479709448620767</v>
      </c>
      <c r="EI31" s="4">
        <f t="shared" ca="1" si="60"/>
        <v>101.34682782578966</v>
      </c>
      <c r="EJ31" s="4">
        <f t="shared" ca="1" si="61"/>
        <v>96.845467729605105</v>
      </c>
      <c r="EK31" s="4">
        <f t="shared" ca="1" si="62"/>
        <v>96.11426747143895</v>
      </c>
      <c r="EN31" s="74">
        <f t="shared" si="63"/>
        <v>1.2346025840202146</v>
      </c>
      <c r="EO31" s="74">
        <f t="shared" si="64"/>
        <v>-2.159524430306988</v>
      </c>
      <c r="EP31" s="74">
        <f t="shared" ca="1" si="65"/>
        <v>-1.4140578002279622</v>
      </c>
      <c r="EQ31" s="74">
        <f t="shared" ca="1" si="66"/>
        <v>-0.32495905795499636</v>
      </c>
      <c r="ER31" s="74">
        <f t="shared" si="67"/>
        <v>-3.4162348759076155</v>
      </c>
      <c r="ES31" s="74">
        <f t="shared" ca="1" si="68"/>
        <v>-1.3793441592402582</v>
      </c>
      <c r="ET31" s="74">
        <f t="shared" ca="1" si="69"/>
        <v>-4.0036760252540411</v>
      </c>
      <c r="EU31" s="74">
        <f t="shared" ca="1" si="70"/>
        <v>-3.8570517959498578</v>
      </c>
      <c r="EV31" s="74">
        <f t="shared" si="71"/>
        <v>1.4485119575883043</v>
      </c>
      <c r="EW31" s="74">
        <f t="shared" ca="1" si="72"/>
        <v>2.978890770659417</v>
      </c>
      <c r="EX31" s="74">
        <f t="shared" ca="1" si="73"/>
        <v>-5.9821942068278879</v>
      </c>
      <c r="EY31" s="74">
        <f t="shared" ca="1" si="74"/>
        <v>-4.5019660971498316</v>
      </c>
      <c r="EZ31" s="74">
        <f t="shared" ca="1" si="75"/>
        <v>-5.9856352227891305</v>
      </c>
      <c r="FA31" s="74">
        <f t="shared" ca="1" si="76"/>
        <v>-4.4464209950582951</v>
      </c>
      <c r="FB31" s="74">
        <f t="shared" ca="1" si="77"/>
        <v>-4.4183083785102415</v>
      </c>
      <c r="FC31" s="74">
        <f t="shared" ca="1" si="78"/>
        <v>1.4464421002619066</v>
      </c>
      <c r="FD31" s="74">
        <f t="shared" ca="1" si="79"/>
        <v>-1.2893049376008663</v>
      </c>
      <c r="FG31" s="225">
        <f t="shared" si="80"/>
        <v>7</v>
      </c>
      <c r="FH31" s="73">
        <f t="shared" si="81"/>
        <v>2022</v>
      </c>
      <c r="FI31" s="73">
        <f t="shared" si="100"/>
        <v>4</v>
      </c>
      <c r="FJ31" s="73">
        <f t="shared" si="101"/>
        <v>2024</v>
      </c>
      <c r="FK31" s="4">
        <f t="shared" si="83"/>
        <v>-0.60127215086434271</v>
      </c>
      <c r="FL31" s="4">
        <f t="shared" si="84"/>
        <v>-5.8396870811597258E-2</v>
      </c>
      <c r="FM31" s="4">
        <f t="shared" ca="1" si="85"/>
        <v>0.17086502238572759</v>
      </c>
      <c r="FN31" s="4">
        <f t="shared" ca="1" si="86"/>
        <v>0.40411359068714692</v>
      </c>
      <c r="FO31" s="4">
        <f t="shared" si="87"/>
        <v>0.39094099197372134</v>
      </c>
      <c r="FP31" s="4">
        <f t="shared" ca="1" si="88"/>
        <v>8.1393989943563172E-2</v>
      </c>
      <c r="FQ31" s="4">
        <f t="shared" ca="1" si="89"/>
        <v>-0.40114053662114885</v>
      </c>
      <c r="FR31" s="4">
        <f t="shared" ca="1" si="90"/>
        <v>0.68331566618435402</v>
      </c>
      <c r="FS31" s="4">
        <f t="shared" si="91"/>
        <v>0.37338711407513592</v>
      </c>
      <c r="FT31" s="4">
        <f t="shared" ca="1" si="92"/>
        <v>-0.4429615253218005</v>
      </c>
      <c r="FU31" s="4">
        <f t="shared" ca="1" si="93"/>
        <v>-0.92244750109602569</v>
      </c>
      <c r="FV31" s="4">
        <f t="shared" ca="1" si="94"/>
        <v>0.17964775537660987</v>
      </c>
      <c r="FW31" s="4">
        <f t="shared" ca="1" si="95"/>
        <v>-1.3861963501300687</v>
      </c>
      <c r="FX31" s="4">
        <f t="shared" ca="1" si="96"/>
        <v>-1.3875701733559085</v>
      </c>
      <c r="FY31" s="4">
        <f t="shared" ca="1" si="97"/>
        <v>-1.105144454416467</v>
      </c>
      <c r="FZ31" s="4">
        <f t="shared" ca="1" si="98"/>
        <v>0.2962178067818087</v>
      </c>
      <c r="GA31" s="4">
        <f t="shared" ca="1" si="99"/>
        <v>0.64283882165655215</v>
      </c>
    </row>
    <row r="32" spans="1:183" x14ac:dyDescent="0.35">
      <c r="A32" s="73">
        <v>29</v>
      </c>
      <c r="B32" s="41">
        <f t="shared" si="50"/>
        <v>44760</v>
      </c>
      <c r="C32" s="57">
        <f>'Chart Data'!C137</f>
        <v>401</v>
      </c>
      <c r="D32" s="57">
        <f>'Chart Data'!D137</f>
        <v>65</v>
      </c>
      <c r="E32" s="57">
        <f ca="1">'Chart Data'!E137</f>
        <v>114.14285714285714</v>
      </c>
      <c r="F32" s="57">
        <f ca="1">'Chart Data'!F137</f>
        <v>105.42857142857143</v>
      </c>
      <c r="G32" s="57">
        <f>'Chart Data'!G137</f>
        <v>39785</v>
      </c>
      <c r="H32" s="57">
        <f ca="1">'Chart Data'!H137</f>
        <v>94.857142857142861</v>
      </c>
      <c r="I32" s="57">
        <f ca="1">'Chart Data'!J137</f>
        <v>67</v>
      </c>
      <c r="J32" s="57">
        <f ca="1">'Chart Data'!K137</f>
        <v>76.857142857142861</v>
      </c>
      <c r="K32" s="57">
        <f>'Chart Data'!L137</f>
        <v>3504</v>
      </c>
      <c r="L32" s="57">
        <f>'Chart Data'!M137</f>
        <v>180.31428571428572</v>
      </c>
      <c r="M32" s="57">
        <f ca="1">'Chart Data'!O137</f>
        <v>90.278571428571439</v>
      </c>
      <c r="N32" s="57">
        <f ca="1">'Chart Data'!P137</f>
        <v>81.316190476190485</v>
      </c>
      <c r="O32" s="57">
        <f ca="1">'Chart Data'!Q137</f>
        <v>97.277857142857144</v>
      </c>
      <c r="P32" s="57">
        <f ca="1">'Chart Data'!R137</f>
        <v>103.85</v>
      </c>
      <c r="Q32" s="57">
        <f>'Chart Data'!S138</f>
        <v>84.876226434998472</v>
      </c>
      <c r="R32" s="57">
        <f ca="1">'Chart Data'!T138</f>
        <v>558195.28571428568</v>
      </c>
      <c r="U32" s="57">
        <f t="shared" si="102"/>
        <v>415.76923076923077</v>
      </c>
      <c r="V32" s="57">
        <f t="shared" si="103"/>
        <v>56.692307692307693</v>
      </c>
      <c r="W32" s="57">
        <f t="shared" ca="1" si="104"/>
        <v>111.25824175824177</v>
      </c>
      <c r="X32" s="57">
        <f t="shared" ca="1" si="105"/>
        <v>102.99725274725272</v>
      </c>
      <c r="Y32" s="57">
        <f t="shared" si="106"/>
        <v>33511.884615384617</v>
      </c>
      <c r="Z32" s="57">
        <f t="shared" ca="1" si="107"/>
        <v>93.329670329670321</v>
      </c>
      <c r="AA32" s="57">
        <f t="shared" ca="1" si="108"/>
        <v>74.310439560439576</v>
      </c>
      <c r="AB32" s="57">
        <f t="shared" ca="1" si="109"/>
        <v>83.346153846153825</v>
      </c>
      <c r="AC32" s="57">
        <f t="shared" si="110"/>
        <v>3494.7884615384614</v>
      </c>
      <c r="AD32" s="57">
        <f t="shared" si="111"/>
        <v>175.28763736263733</v>
      </c>
      <c r="AE32" s="57">
        <f t="shared" ca="1" si="112"/>
        <v>88.45296703296701</v>
      </c>
      <c r="AF32" s="57">
        <f t="shared" ca="1" si="113"/>
        <v>86.87056776556777</v>
      </c>
      <c r="AG32" s="57">
        <f t="shared" ca="1" si="114"/>
        <v>88.249821428571437</v>
      </c>
      <c r="AH32" s="57">
        <f t="shared" ca="1" si="115"/>
        <v>89.852623626373614</v>
      </c>
      <c r="AI32" s="57">
        <f t="shared" si="116"/>
        <v>92.231518796999325</v>
      </c>
      <c r="AJ32" s="57">
        <f t="shared" ca="1" si="117"/>
        <v>635080.89010989014</v>
      </c>
      <c r="AM32" s="57">
        <f t="shared" si="118"/>
        <v>416.08653846153845</v>
      </c>
      <c r="AN32" s="57">
        <f t="shared" si="119"/>
        <v>56.70192307692308</v>
      </c>
      <c r="AO32" s="57">
        <f t="shared" ca="1" si="120"/>
        <v>111.31593406593407</v>
      </c>
      <c r="AP32" s="57">
        <f t="shared" ca="1" si="121"/>
        <v>102.96428571428569</v>
      </c>
      <c r="AQ32" s="57">
        <f t="shared" si="122"/>
        <v>33622.567307692312</v>
      </c>
      <c r="AR32" s="57">
        <f t="shared" ca="1" si="123"/>
        <v>93.365384615384613</v>
      </c>
      <c r="AS32" s="57">
        <f t="shared" ca="1" si="124"/>
        <v>74.537087912087927</v>
      </c>
      <c r="AT32" s="57">
        <f t="shared" ca="1" si="125"/>
        <v>83.475274725274716</v>
      </c>
      <c r="AU32" s="57">
        <f t="shared" si="126"/>
        <v>3568.3557692307695</v>
      </c>
      <c r="AV32" s="57">
        <f t="shared" si="127"/>
        <v>175.10645604395603</v>
      </c>
      <c r="AW32" s="57">
        <f t="shared" ca="1" si="128"/>
        <v>88.604368131868114</v>
      </c>
      <c r="AX32" s="57">
        <f t="shared" ca="1" si="129"/>
        <v>87.060480769230765</v>
      </c>
      <c r="AY32" s="57">
        <f t="shared" ca="1" si="130"/>
        <v>88.445782967032969</v>
      </c>
      <c r="AZ32" s="57">
        <f t="shared" ca="1" si="131"/>
        <v>90.130034340659336</v>
      </c>
      <c r="BA32" s="57">
        <f t="shared" si="132"/>
        <v>92.255999045280674</v>
      </c>
      <c r="BB32" s="57">
        <f t="shared" ca="1" si="133"/>
        <v>634997.93269230775</v>
      </c>
      <c r="BE32" s="74">
        <f t="shared" si="134"/>
        <v>0.96374182515656415</v>
      </c>
      <c r="BF32" s="74">
        <f t="shared" si="135"/>
        <v>1.146345599457351</v>
      </c>
      <c r="BG32" s="74">
        <f t="shared" ca="1" si="136"/>
        <v>1.025395493472198</v>
      </c>
      <c r="BH32" s="74">
        <f t="shared" ca="1" si="137"/>
        <v>1.0239334027055154</v>
      </c>
      <c r="BI32" s="74">
        <f t="shared" si="138"/>
        <v>1.1832826338308147</v>
      </c>
      <c r="BJ32" s="74">
        <f t="shared" ca="1" si="139"/>
        <v>1.0159776371928793</v>
      </c>
      <c r="BK32" s="74">
        <f t="shared" ca="1" si="140"/>
        <v>0.8988813740486149</v>
      </c>
      <c r="BL32" s="74">
        <f t="shared" ca="1" si="141"/>
        <v>0.92071745927266757</v>
      </c>
      <c r="BM32" s="74">
        <f t="shared" si="142"/>
        <v>0.98196486746481482</v>
      </c>
      <c r="BN32" s="74">
        <f t="shared" si="143"/>
        <v>1.0297409346747466</v>
      </c>
      <c r="BO32" s="74">
        <f t="shared" ca="1" si="144"/>
        <v>1.0188952681679491</v>
      </c>
      <c r="BP32" s="74">
        <f t="shared" ca="1" si="145"/>
        <v>0.93401954316946012</v>
      </c>
      <c r="BQ32" s="74">
        <f t="shared" ca="1" si="146"/>
        <v>1.0998586238884471</v>
      </c>
      <c r="BR32" s="74">
        <f t="shared" ca="1" si="147"/>
        <v>1.1522241255060892</v>
      </c>
      <c r="BS32" s="74">
        <f t="shared" si="148"/>
        <v>0.92000766685470403</v>
      </c>
      <c r="BT32" s="74">
        <f t="shared" ca="1" si="149"/>
        <v>0.87905055587757752</v>
      </c>
      <c r="BW32" s="73">
        <v>29</v>
      </c>
      <c r="BX32" s="74">
        <f t="shared" si="1"/>
        <v>1.0260070687244272</v>
      </c>
      <c r="BY32" s="74">
        <f t="shared" si="2"/>
        <v>1.1392396747990308</v>
      </c>
      <c r="BZ32" s="74">
        <f t="shared" ca="1" si="3"/>
        <v>1.0316249979766381</v>
      </c>
      <c r="CA32" s="74">
        <f t="shared" ca="1" si="4"/>
        <v>1.040298673604509</v>
      </c>
      <c r="CB32" s="74">
        <f t="shared" si="5"/>
        <v>1.1625438479217181</v>
      </c>
      <c r="CC32" s="74">
        <f t="shared" ca="1" si="51"/>
        <v>1.0297401990325357</v>
      </c>
      <c r="CD32" s="74">
        <f t="shared" ca="1" si="52"/>
        <v>0.93184328826596297</v>
      </c>
      <c r="CE32" s="74">
        <f t="shared" ca="1" si="53"/>
        <v>0.96888843465768504</v>
      </c>
      <c r="CF32" s="74">
        <f t="shared" si="54"/>
        <v>1.0394266781279888</v>
      </c>
      <c r="CG32" s="74">
        <f t="shared" ca="1" si="6"/>
        <v>0.99870565719839988</v>
      </c>
      <c r="CH32" s="74">
        <f t="shared" ca="1" si="7"/>
        <v>1.0410584367497397</v>
      </c>
      <c r="CI32" s="74">
        <f t="shared" ca="1" si="8"/>
        <v>0.98091401926104371</v>
      </c>
      <c r="CJ32" s="74">
        <f t="shared" ca="1" si="9"/>
        <v>1.1044275666725307</v>
      </c>
      <c r="CK32" s="74">
        <f t="shared" ca="1" si="10"/>
        <v>1.1375782854605727</v>
      </c>
      <c r="CL32" s="74">
        <f t="shared" ca="1" si="11"/>
        <v>0.99846037957767031</v>
      </c>
      <c r="CM32" s="74">
        <f t="shared" ca="1" si="12"/>
        <v>0.85331662765958782</v>
      </c>
      <c r="CP32" s="73">
        <v>29</v>
      </c>
      <c r="CQ32" s="74">
        <f t="shared" si="13"/>
        <v>1.0252725539577734</v>
      </c>
      <c r="CR32" s="74">
        <f t="shared" si="14"/>
        <v>1.1342645296493843</v>
      </c>
      <c r="CS32" s="74">
        <f t="shared" ca="1" si="15"/>
        <v>1.0321477164467439</v>
      </c>
      <c r="CT32" s="74">
        <f t="shared" ca="1" si="16"/>
        <v>1.040771455139281</v>
      </c>
      <c r="CU32" s="74">
        <f t="shared" si="17"/>
        <v>1.1620712452526327</v>
      </c>
      <c r="CV32" s="74">
        <f t="shared" ca="1" si="18"/>
        <v>1.0297613188975139</v>
      </c>
      <c r="CW32" s="74">
        <f t="shared" ca="1" si="19"/>
        <v>0.92903697823315989</v>
      </c>
      <c r="CX32" s="74">
        <f t="shared" ca="1" si="20"/>
        <v>0.96815207961442518</v>
      </c>
      <c r="CY32" s="74">
        <f t="shared" si="21"/>
        <v>1.0466672087433508</v>
      </c>
      <c r="CZ32" s="74">
        <f t="shared" ca="1" si="22"/>
        <v>0.99642668923361899</v>
      </c>
      <c r="DA32" s="74">
        <f t="shared" ca="1" si="23"/>
        <v>1.0444343937544729</v>
      </c>
      <c r="DB32" s="74">
        <f t="shared" ca="1" si="24"/>
        <v>0.98560434262822072</v>
      </c>
      <c r="DC32" s="74">
        <f t="shared" ca="1" si="25"/>
        <v>1.1071753747355124</v>
      </c>
      <c r="DD32" s="74">
        <f t="shared" ca="1" si="26"/>
        <v>1.1386530967964674</v>
      </c>
      <c r="DE32" s="74">
        <f t="shared" ca="1" si="27"/>
        <v>1.0009722736407856</v>
      </c>
      <c r="DF32" s="74">
        <f t="shared" ca="1" si="28"/>
        <v>0.85408831329027712</v>
      </c>
      <c r="DI32" s="57">
        <f t="shared" si="29"/>
        <v>391.1155121163182</v>
      </c>
      <c r="DJ32" s="57">
        <f t="shared" si="30"/>
        <v>57.305856174566557</v>
      </c>
      <c r="DK32" s="57">
        <f t="shared" ca="1" si="31"/>
        <v>110.58771464980188</v>
      </c>
      <c r="DL32" s="57">
        <f t="shared" ca="1" si="32"/>
        <v>101.29848479987614</v>
      </c>
      <c r="DM32" s="57">
        <f t="shared" si="33"/>
        <v>34236.282983966958</v>
      </c>
      <c r="DN32" s="57">
        <f t="shared" ca="1" si="34"/>
        <v>92.115659343952728</v>
      </c>
      <c r="DO32" s="57">
        <f t="shared" ca="1" si="35"/>
        <v>72.117689144538062</v>
      </c>
      <c r="DP32" s="57">
        <f t="shared" ca="1" si="36"/>
        <v>79.385402846784018</v>
      </c>
      <c r="DQ32" s="57">
        <f t="shared" si="37"/>
        <v>3347.7689668017506</v>
      </c>
      <c r="DR32" s="57">
        <f t="shared" ca="1" si="38"/>
        <v>180.96091530122575</v>
      </c>
      <c r="DS32" s="57">
        <f t="shared" ca="1" si="39"/>
        <v>86.437761881857611</v>
      </c>
      <c r="DT32" s="57">
        <f t="shared" ca="1" si="40"/>
        <v>82.503888182302504</v>
      </c>
      <c r="DU32" s="57">
        <f t="shared" ca="1" si="41"/>
        <v>87.861290417604678</v>
      </c>
      <c r="DV32" s="57">
        <f t="shared" ca="1" si="42"/>
        <v>91.204248503934849</v>
      </c>
      <c r="DW32" s="57">
        <f t="shared" ca="1" si="43"/>
        <v>84.793783674229545</v>
      </c>
      <c r="DX32" s="57">
        <f t="shared" ca="1" si="44"/>
        <v>653556.87114357355</v>
      </c>
      <c r="DY32" s="57">
        <f ca="1">'Chart Data'!U137</f>
        <v>-174.69142857142859</v>
      </c>
      <c r="EB32" s="53">
        <v>45413</v>
      </c>
      <c r="EC32" s="4">
        <f t="shared" ca="1" si="55"/>
        <v>100.28808823098595</v>
      </c>
      <c r="ED32" s="4">
        <f t="shared" ca="1" si="56"/>
        <v>102.59051181067491</v>
      </c>
      <c r="EE32" s="4">
        <f t="shared" ca="1" si="57"/>
        <v>101.06124783414674</v>
      </c>
      <c r="EF32" s="4">
        <f t="shared" ca="1" si="58"/>
        <v>100.370541403956</v>
      </c>
      <c r="EG32" s="4">
        <f>'HAVERQ (new)'!I41</f>
        <v>102.55743526750423</v>
      </c>
      <c r="EH32" s="4">
        <f t="shared" ca="1" si="59"/>
        <v>97.787242796586057</v>
      </c>
      <c r="EI32" s="4">
        <f t="shared" ca="1" si="60"/>
        <v>100.03225172615169</v>
      </c>
      <c r="EJ32" s="4">
        <f t="shared" ca="1" si="61"/>
        <v>98.541122416473343</v>
      </c>
      <c r="EK32" s="4">
        <f t="shared" ca="1" si="62"/>
        <v>97.8676398665352</v>
      </c>
      <c r="EN32" s="74">
        <f t="shared" si="63"/>
        <v>-0.39122988925938756</v>
      </c>
      <c r="EO32" s="74">
        <f t="shared" si="64"/>
        <v>-0.80365751225649107</v>
      </c>
      <c r="EP32" s="74">
        <f t="shared" ca="1" si="65"/>
        <v>-1.8125376444993249</v>
      </c>
      <c r="EQ32" s="74">
        <f t="shared" ca="1" si="66"/>
        <v>-0.70345867565277798</v>
      </c>
      <c r="ER32" s="74">
        <f t="shared" si="67"/>
        <v>-3.4377562534866728</v>
      </c>
      <c r="ES32" s="74">
        <f t="shared" ca="1" si="68"/>
        <v>-2.294785010338515</v>
      </c>
      <c r="ET32" s="74">
        <f t="shared" ca="1" si="69"/>
        <v>-4.0559278601316651</v>
      </c>
      <c r="EU32" s="74">
        <f t="shared" ca="1" si="70"/>
        <v>-5.4327311670744409</v>
      </c>
      <c r="EV32" s="74">
        <f t="shared" si="71"/>
        <v>1.2622453696245679</v>
      </c>
      <c r="EW32" s="74">
        <f t="shared" ca="1" si="72"/>
        <v>3.191107402363011</v>
      </c>
      <c r="EX32" s="74">
        <f t="shared" ca="1" si="73"/>
        <v>-5.8181091755751924</v>
      </c>
      <c r="EY32" s="74">
        <f t="shared" ca="1" si="74"/>
        <v>-4.625148242807489</v>
      </c>
      <c r="EZ32" s="74">
        <f t="shared" ca="1" si="75"/>
        <v>-5.830527132656619</v>
      </c>
      <c r="FA32" s="74">
        <f t="shared" ca="1" si="76"/>
        <v>-4.3208382657866835</v>
      </c>
      <c r="FB32" s="74">
        <f t="shared" ca="1" si="77"/>
        <v>-4.3124748492084413</v>
      </c>
      <c r="FC32" s="74">
        <f t="shared" ca="1" si="78"/>
        <v>1.2390760483903327</v>
      </c>
      <c r="FD32" s="74">
        <f t="shared" ca="1" si="79"/>
        <v>0.31085705067863445</v>
      </c>
      <c r="FG32" s="225">
        <f t="shared" si="80"/>
        <v>7</v>
      </c>
      <c r="FH32" s="73">
        <f t="shared" si="81"/>
        <v>2022</v>
      </c>
      <c r="FI32" s="73">
        <f t="shared" si="100"/>
        <v>5</v>
      </c>
      <c r="FJ32" s="73">
        <f t="shared" si="101"/>
        <v>2024</v>
      </c>
      <c r="FK32" s="4">
        <f t="shared" si="83"/>
        <v>-0.18256962450197178</v>
      </c>
      <c r="FL32" s="4">
        <f t="shared" si="84"/>
        <v>0.39100955236565116</v>
      </c>
      <c r="FM32" s="4">
        <f t="shared" ca="1" si="85"/>
        <v>-0.1225000527688721</v>
      </c>
      <c r="FN32" s="4">
        <f t="shared" ca="1" si="86"/>
        <v>-0.20317209885357962</v>
      </c>
      <c r="FO32" s="4">
        <f t="shared" si="87"/>
        <v>0.76012543387204423</v>
      </c>
      <c r="FP32" s="4">
        <f t="shared" ca="1" si="88"/>
        <v>-0.10805410094106614</v>
      </c>
      <c r="FQ32" s="4">
        <f t="shared" ca="1" si="89"/>
        <v>0.39829458097581505</v>
      </c>
      <c r="FR32" s="4">
        <f t="shared" ca="1" si="90"/>
        <v>0.41751546555944508</v>
      </c>
      <c r="FS32" s="4">
        <f t="shared" si="91"/>
        <v>-0.40274402175492968</v>
      </c>
      <c r="FT32" s="4">
        <f t="shared" ca="1" si="92"/>
        <v>-0.58785143749600954</v>
      </c>
      <c r="FU32" s="4">
        <f t="shared" ca="1" si="93"/>
        <v>-0.76375715550291312</v>
      </c>
      <c r="FV32" s="4">
        <f t="shared" ca="1" si="94"/>
        <v>-0.25306417125515035</v>
      </c>
      <c r="FW32" s="4">
        <f t="shared" ca="1" si="95"/>
        <v>-0.42946040234835559</v>
      </c>
      <c r="FX32" s="4">
        <f t="shared" ca="1" si="96"/>
        <v>-0.54927640367303854</v>
      </c>
      <c r="FY32" s="4">
        <f t="shared" ca="1" si="97"/>
        <v>-1.1668587421492627</v>
      </c>
      <c r="FZ32" s="4">
        <f t="shared" ca="1" si="98"/>
        <v>0.68761488127767767</v>
      </c>
      <c r="GA32" s="4">
        <f t="shared" ca="1" si="99"/>
        <v>-0.11198016307673447</v>
      </c>
    </row>
    <row r="33" spans="1:183" x14ac:dyDescent="0.35">
      <c r="A33" s="73">
        <v>30</v>
      </c>
      <c r="B33" s="41">
        <f t="shared" si="50"/>
        <v>44767</v>
      </c>
      <c r="C33" s="57">
        <f>'Chart Data'!C138</f>
        <v>414</v>
      </c>
      <c r="D33" s="57">
        <f>'Chart Data'!D138</f>
        <v>66</v>
      </c>
      <c r="E33" s="57">
        <f ca="1">'Chart Data'!E138</f>
        <v>114.85714285714286</v>
      </c>
      <c r="F33" s="57">
        <f ca="1">'Chart Data'!F138</f>
        <v>106.42857142857143</v>
      </c>
      <c r="G33" s="57">
        <f>'Chart Data'!G138</f>
        <v>39303</v>
      </c>
      <c r="H33" s="57">
        <f ca="1">'Chart Data'!H138</f>
        <v>96.285714285714292</v>
      </c>
      <c r="I33" s="57">
        <f ca="1">'Chart Data'!J138</f>
        <v>75.285714285714292</v>
      </c>
      <c r="J33" s="57">
        <f ca="1">'Chart Data'!K138</f>
        <v>85.857142857142861</v>
      </c>
      <c r="K33" s="57">
        <f>'Chart Data'!L138</f>
        <v>2268</v>
      </c>
      <c r="L33" s="57">
        <f>'Chart Data'!M138</f>
        <v>181.07142857142858</v>
      </c>
      <c r="M33" s="57">
        <f ca="1">'Chart Data'!O138</f>
        <v>93.875714285714295</v>
      </c>
      <c r="N33" s="57">
        <f ca="1">'Chart Data'!P138</f>
        <v>86.781904761904784</v>
      </c>
      <c r="O33" s="57">
        <f ca="1">'Chart Data'!Q138</f>
        <v>98.457142857142856</v>
      </c>
      <c r="P33" s="57">
        <f ca="1">'Chart Data'!R138</f>
        <v>107.16142857142857</v>
      </c>
      <c r="Q33" s="57">
        <f>'Chart Data'!S139</f>
        <v>86.845180206042286</v>
      </c>
      <c r="R33" s="57">
        <f ca="1">'Chart Data'!T139</f>
        <v>533358.28571428568</v>
      </c>
      <c r="U33" s="57">
        <f t="shared" si="102"/>
        <v>416.40384615384613</v>
      </c>
      <c r="V33" s="57">
        <f t="shared" si="103"/>
        <v>56.71153846153846</v>
      </c>
      <c r="W33" s="57">
        <f t="shared" ca="1" si="104"/>
        <v>111.37362637362638</v>
      </c>
      <c r="X33" s="57">
        <f t="shared" ca="1" si="105"/>
        <v>102.93131868131867</v>
      </c>
      <c r="Y33" s="57">
        <f t="shared" si="106"/>
        <v>33733.25</v>
      </c>
      <c r="Z33" s="57">
        <f t="shared" ca="1" si="107"/>
        <v>93.401098901098891</v>
      </c>
      <c r="AA33" s="57">
        <f t="shared" ca="1" si="108"/>
        <v>74.763736263736277</v>
      </c>
      <c r="AB33" s="57">
        <f t="shared" ca="1" si="109"/>
        <v>83.604395604395606</v>
      </c>
      <c r="AC33" s="57">
        <f t="shared" si="110"/>
        <v>3641.9230769230771</v>
      </c>
      <c r="AD33" s="57">
        <f t="shared" si="111"/>
        <v>174.92527472527473</v>
      </c>
      <c r="AE33" s="57">
        <f t="shared" ca="1" si="112"/>
        <v>88.755769230769204</v>
      </c>
      <c r="AF33" s="57">
        <f t="shared" ca="1" si="113"/>
        <v>87.250393772893773</v>
      </c>
      <c r="AG33" s="57">
        <f t="shared" ca="1" si="114"/>
        <v>88.641744505494501</v>
      </c>
      <c r="AH33" s="57">
        <f t="shared" ca="1" si="115"/>
        <v>90.407445054945043</v>
      </c>
      <c r="AI33" s="57">
        <f t="shared" si="116"/>
        <v>92.280479293562038</v>
      </c>
      <c r="AJ33" s="57">
        <f t="shared" ca="1" si="117"/>
        <v>634914.97527472524</v>
      </c>
      <c r="AM33" s="57">
        <f t="shared" si="118"/>
        <v>416.44230769230768</v>
      </c>
      <c r="AN33" s="57">
        <f t="shared" si="119"/>
        <v>56.778846153846153</v>
      </c>
      <c r="AO33" s="57">
        <f t="shared" ca="1" si="120"/>
        <v>111.4368131868132</v>
      </c>
      <c r="AP33" s="57">
        <f t="shared" ca="1" si="121"/>
        <v>102.90934065934064</v>
      </c>
      <c r="AQ33" s="57">
        <f t="shared" si="122"/>
        <v>33823.894230769234</v>
      </c>
      <c r="AR33" s="57">
        <f t="shared" ca="1" si="123"/>
        <v>93.442307692307679</v>
      </c>
      <c r="AS33" s="57">
        <f t="shared" ca="1" si="124"/>
        <v>74.910714285714292</v>
      </c>
      <c r="AT33" s="57">
        <f t="shared" ca="1" si="125"/>
        <v>83.666208791208788</v>
      </c>
      <c r="AU33" s="57">
        <f t="shared" si="126"/>
        <v>3658.1153846153848</v>
      </c>
      <c r="AV33" s="57">
        <f t="shared" si="127"/>
        <v>174.68214285714288</v>
      </c>
      <c r="AW33" s="57">
        <f t="shared" ca="1" si="128"/>
        <v>88.967445054945017</v>
      </c>
      <c r="AX33" s="57">
        <f t="shared" ca="1" si="129"/>
        <v>87.512193223443234</v>
      </c>
      <c r="AY33" s="57">
        <f t="shared" ca="1" si="130"/>
        <v>88.836888736263745</v>
      </c>
      <c r="AZ33" s="57">
        <f t="shared" ca="1" si="131"/>
        <v>90.675144230769234</v>
      </c>
      <c r="BA33" s="57">
        <f t="shared" si="132"/>
        <v>92.285316161472508</v>
      </c>
      <c r="BB33" s="57">
        <f t="shared" ca="1" si="133"/>
        <v>634638.19917582418</v>
      </c>
      <c r="BE33" s="74">
        <f t="shared" si="134"/>
        <v>0.99413530362502889</v>
      </c>
      <c r="BF33" s="74">
        <f t="shared" si="135"/>
        <v>1.1624047417442844</v>
      </c>
      <c r="BG33" s="74">
        <f t="shared" ca="1" si="136"/>
        <v>1.0306929960801716</v>
      </c>
      <c r="BH33" s="74">
        <f t="shared" ca="1" si="137"/>
        <v>1.0341973891454659</v>
      </c>
      <c r="BI33" s="74">
        <f t="shared" si="138"/>
        <v>1.1619892059692667</v>
      </c>
      <c r="BJ33" s="74">
        <f t="shared" ca="1" si="139"/>
        <v>1.0304295416458416</v>
      </c>
      <c r="BK33" s="74">
        <f t="shared" ca="1" si="140"/>
        <v>1.0050059594755663</v>
      </c>
      <c r="BL33" s="74">
        <f t="shared" ca="1" si="141"/>
        <v>1.0261866062486662</v>
      </c>
      <c r="BM33" s="74">
        <f t="shared" si="142"/>
        <v>0.61999137849460106</v>
      </c>
      <c r="BN33" s="74">
        <f t="shared" si="143"/>
        <v>1.0365766392018154</v>
      </c>
      <c r="BO33" s="74">
        <f t="shared" ca="1" si="144"/>
        <v>1.0551692726225643</v>
      </c>
      <c r="BP33" s="74">
        <f t="shared" ca="1" si="145"/>
        <v>0.99165500903772552</v>
      </c>
      <c r="BQ33" s="74">
        <f t="shared" ca="1" si="146"/>
        <v>1.1082912094033306</v>
      </c>
      <c r="BR33" s="74">
        <f t="shared" ca="1" si="147"/>
        <v>1.1818170181091916</v>
      </c>
      <c r="BS33" s="74">
        <f t="shared" si="148"/>
        <v>0.94105090406894676</v>
      </c>
      <c r="BT33" s="74">
        <f t="shared" ca="1" si="149"/>
        <v>0.84041314627284314</v>
      </c>
      <c r="BW33" s="73">
        <v>30</v>
      </c>
      <c r="BX33" s="74">
        <f t="shared" si="1"/>
        <v>1.0293820149896318</v>
      </c>
      <c r="BY33" s="74">
        <f t="shared" si="2"/>
        <v>1.195175451828254</v>
      </c>
      <c r="BZ33" s="74">
        <f t="shared" ca="1" si="3"/>
        <v>1.0273319829917436</v>
      </c>
      <c r="CA33" s="74">
        <f t="shared" ca="1" si="4"/>
        <v>1.0446142019619979</v>
      </c>
      <c r="CB33" s="74">
        <f t="shared" si="5"/>
        <v>1.1540835086012828</v>
      </c>
      <c r="CC33" s="74">
        <f t="shared" ca="1" si="51"/>
        <v>1.033600607229308</v>
      </c>
      <c r="CD33" s="74">
        <f t="shared" ca="1" si="52"/>
        <v>1.0033554102495101</v>
      </c>
      <c r="CE33" s="74">
        <f t="shared" ca="1" si="53"/>
        <v>1.0304170047597181</v>
      </c>
      <c r="CF33" s="74">
        <f t="shared" si="54"/>
        <v>0.72570886279540792</v>
      </c>
      <c r="CG33" s="74">
        <f t="shared" ca="1" si="6"/>
        <v>1.0000023153430364</v>
      </c>
      <c r="CH33" s="74">
        <f t="shared" ca="1" si="7"/>
        <v>1.0600252392022396</v>
      </c>
      <c r="CI33" s="74">
        <f t="shared" ca="1" si="8"/>
        <v>1.02095273114776</v>
      </c>
      <c r="CJ33" s="74">
        <f t="shared" ca="1" si="9"/>
        <v>1.1109836890960094</v>
      </c>
      <c r="CK33" s="74">
        <f t="shared" ca="1" si="10"/>
        <v>1.1583364791437154</v>
      </c>
      <c r="CL33" s="74">
        <f t="shared" ca="1" si="11"/>
        <v>0.98928866786042169</v>
      </c>
      <c r="CM33" s="74">
        <f t="shared" ca="1" si="12"/>
        <v>0.84178524151642764</v>
      </c>
      <c r="CP33" s="73">
        <v>30</v>
      </c>
      <c r="CQ33" s="74">
        <f t="shared" si="13"/>
        <v>1.0286450841110972</v>
      </c>
      <c r="CR33" s="74">
        <f t="shared" si="14"/>
        <v>1.1899560309428385</v>
      </c>
      <c r="CS33" s="74">
        <f t="shared" ca="1" si="15"/>
        <v>1.0278525262157767</v>
      </c>
      <c r="CT33" s="74">
        <f t="shared" ca="1" si="16"/>
        <v>1.0450889447624834</v>
      </c>
      <c r="CU33" s="74">
        <f t="shared" si="17"/>
        <v>1.1536143452682288</v>
      </c>
      <c r="CV33" s="74">
        <f t="shared" ca="1" si="18"/>
        <v>1.0336218062708591</v>
      </c>
      <c r="CW33" s="74">
        <f t="shared" ca="1" si="19"/>
        <v>1.0003337365521117</v>
      </c>
      <c r="CX33" s="74">
        <f t="shared" ca="1" si="20"/>
        <v>1.029633888013791</v>
      </c>
      <c r="CY33" s="74">
        <f t="shared" si="21"/>
        <v>0.73076407000672672</v>
      </c>
      <c r="CZ33" s="74">
        <f t="shared" ca="1" si="22"/>
        <v>0.9977203885060878</v>
      </c>
      <c r="DA33" s="74">
        <f t="shared" ca="1" si="23"/>
        <v>1.0634627019854541</v>
      </c>
      <c r="DB33" s="74">
        <f t="shared" ca="1" si="24"/>
        <v>1.0258345030030473</v>
      </c>
      <c r="DC33" s="74">
        <f t="shared" ca="1" si="25"/>
        <v>1.1137478087457358</v>
      </c>
      <c r="DD33" s="74">
        <f t="shared" ca="1" si="26"/>
        <v>1.1594309033204744</v>
      </c>
      <c r="DE33" s="74">
        <f t="shared" ca="1" si="27"/>
        <v>0.99177748803028853</v>
      </c>
      <c r="DF33" s="74">
        <f t="shared" ca="1" si="28"/>
        <v>0.84254649889024236</v>
      </c>
      <c r="DI33" s="57">
        <f t="shared" si="29"/>
        <v>402.47117921897984</v>
      </c>
      <c r="DJ33" s="57">
        <f t="shared" si="30"/>
        <v>55.464234210154963</v>
      </c>
      <c r="DK33" s="57">
        <f t="shared" ca="1" si="31"/>
        <v>111.74476875589343</v>
      </c>
      <c r="DL33" s="57">
        <f t="shared" ca="1" si="32"/>
        <v>101.83685509443349</v>
      </c>
      <c r="DM33" s="57">
        <f t="shared" si="33"/>
        <v>34069.444577565126</v>
      </c>
      <c r="DN33" s="57">
        <f t="shared" ca="1" si="34"/>
        <v>93.153718024871822</v>
      </c>
      <c r="DO33" s="57">
        <f t="shared" ca="1" si="35"/>
        <v>75.260597073537099</v>
      </c>
      <c r="DP33" s="57">
        <f t="shared" ca="1" si="36"/>
        <v>83.386088838592002</v>
      </c>
      <c r="DQ33" s="57">
        <f t="shared" si="37"/>
        <v>3103.6008652958581</v>
      </c>
      <c r="DR33" s="57">
        <f t="shared" ca="1" si="38"/>
        <v>181.48514419210321</v>
      </c>
      <c r="DS33" s="57">
        <f t="shared" ca="1" si="39"/>
        <v>88.273631139532256</v>
      </c>
      <c r="DT33" s="57">
        <f t="shared" ca="1" si="40"/>
        <v>84.596398841974789</v>
      </c>
      <c r="DU33" s="57">
        <f t="shared" ca="1" si="41"/>
        <v>88.401648994507909</v>
      </c>
      <c r="DV33" s="57">
        <f t="shared" ca="1" si="42"/>
        <v>92.425886065767941</v>
      </c>
      <c r="DW33" s="57">
        <f t="shared" ca="1" si="43"/>
        <v>87.56518599602461</v>
      </c>
      <c r="DX33" s="57">
        <f t="shared" ca="1" si="44"/>
        <v>633031.27651328081</v>
      </c>
      <c r="DY33" s="57">
        <f ca="1">'Chart Data'!U138</f>
        <v>-205.77714285714288</v>
      </c>
      <c r="EB33" s="53">
        <v>45444</v>
      </c>
      <c r="EC33" s="4">
        <f t="shared" ca="1" si="55"/>
        <v>101.68923566669099</v>
      </c>
      <c r="ED33" s="4">
        <f t="shared" ca="1" si="56"/>
        <v>105.32966996743224</v>
      </c>
      <c r="EE33" s="4">
        <f t="shared" ca="1" si="57"/>
        <v>102.53883824149018</v>
      </c>
      <c r="EF33" s="4">
        <f t="shared" ca="1" si="58"/>
        <v>100.73277066540126</v>
      </c>
      <c r="EG33" s="4">
        <f>'HAVERQ (new)'!I42</f>
        <v>102.69058593954317</v>
      </c>
      <c r="EH33" s="4">
        <f t="shared" ca="1" si="59"/>
        <v>99.024886007134384</v>
      </c>
      <c r="EI33" s="4">
        <f t="shared" ca="1" si="60"/>
        <v>102.56993764690638</v>
      </c>
      <c r="EJ33" s="4">
        <f t="shared" ca="1" si="61"/>
        <v>99.85222822845482</v>
      </c>
      <c r="EK33" s="4">
        <f t="shared" ca="1" si="62"/>
        <v>98.0934812512468</v>
      </c>
      <c r="EN33" s="74">
        <f t="shared" si="63"/>
        <v>0.23139954513495145</v>
      </c>
      <c r="EO33" s="74">
        <f t="shared" si="64"/>
        <v>-1.4884988310895273</v>
      </c>
      <c r="EP33" s="74">
        <f t="shared" ca="1" si="65"/>
        <v>-1.48954342526798</v>
      </c>
      <c r="EQ33" s="74">
        <f t="shared" ca="1" si="66"/>
        <v>-0.56578126184359401</v>
      </c>
      <c r="ER33" s="74">
        <f t="shared" si="67"/>
        <v>-3.6009401955247919</v>
      </c>
      <c r="ES33" s="74">
        <f t="shared" ca="1" si="68"/>
        <v>-1.6912051189906832</v>
      </c>
      <c r="ET33" s="74">
        <f t="shared" ca="1" si="69"/>
        <v>-3.1016935794914762</v>
      </c>
      <c r="EU33" s="74">
        <f t="shared" ca="1" si="70"/>
        <v>-3.1104679344906581</v>
      </c>
      <c r="EV33" s="74">
        <f t="shared" si="71"/>
        <v>1.4458581413952138</v>
      </c>
      <c r="EW33" s="74">
        <f t="shared" ca="1" si="72"/>
        <v>3.2218372700873252</v>
      </c>
      <c r="EX33" s="74">
        <f t="shared" ca="1" si="73"/>
        <v>-5.0833588231658746</v>
      </c>
      <c r="EY33" s="74">
        <f t="shared" ca="1" si="74"/>
        <v>-4.1508615971061857</v>
      </c>
      <c r="EZ33" s="74">
        <f t="shared" ca="1" si="75"/>
        <v>-5.590982455522882</v>
      </c>
      <c r="FA33" s="74">
        <f t="shared" ca="1" si="76"/>
        <v>-3.7451189726528402</v>
      </c>
      <c r="FB33" s="74">
        <f t="shared" ca="1" si="77"/>
        <v>-3.6083764529354521</v>
      </c>
      <c r="FC33" s="74">
        <f t="shared" ca="1" si="78"/>
        <v>0.21559388731135565</v>
      </c>
      <c r="FD33" s="74">
        <f t="shared" ca="1" si="79"/>
        <v>-8.3229586919259774E-2</v>
      </c>
      <c r="FG33" s="225">
        <f t="shared" si="80"/>
        <v>7</v>
      </c>
      <c r="FH33" s="73">
        <f t="shared" si="81"/>
        <v>2022</v>
      </c>
      <c r="FI33" s="73">
        <f t="shared" si="100"/>
        <v>6</v>
      </c>
      <c r="FJ33" s="73">
        <f t="shared" si="101"/>
        <v>2024</v>
      </c>
      <c r="FK33" s="4">
        <f t="shared" si="83"/>
        <v>-0.58825200471355854</v>
      </c>
      <c r="FL33" s="4">
        <f t="shared" si="84"/>
        <v>1.231249114826162</v>
      </c>
      <c r="FM33" s="4">
        <f t="shared" ca="1" si="85"/>
        <v>0.10388257772170301</v>
      </c>
      <c r="FN33" s="4">
        <f t="shared" ca="1" si="86"/>
        <v>-2.2581379428991896E-2</v>
      </c>
      <c r="FO33" s="4">
        <f t="shared" si="87"/>
        <v>0.62130051898107785</v>
      </c>
      <c r="FP33" s="4">
        <f t="shared" ca="1" si="88"/>
        <v>-0.25841572923820783</v>
      </c>
      <c r="FQ33" s="4">
        <f t="shared" ca="1" si="89"/>
        <v>-4.3901405549816169E-2</v>
      </c>
      <c r="FR33" s="4">
        <f t="shared" ca="1" si="90"/>
        <v>0.28602520690693667</v>
      </c>
      <c r="FS33" s="4">
        <f t="shared" si="91"/>
        <v>0.53493592525848688</v>
      </c>
      <c r="FT33" s="4">
        <f t="shared" ca="1" si="92"/>
        <v>-0.78243576678999038</v>
      </c>
      <c r="FU33" s="4">
        <f t="shared" ca="1" si="93"/>
        <v>-0.12512063005835974</v>
      </c>
      <c r="FV33" s="4">
        <f t="shared" ca="1" si="94"/>
        <v>0.58225222028617074</v>
      </c>
      <c r="FW33" s="4">
        <f t="shared" ca="1" si="95"/>
        <v>0.31030228128210202</v>
      </c>
      <c r="FX33" s="4">
        <f t="shared" ca="1" si="96"/>
        <v>-0.44130080974343633</v>
      </c>
      <c r="FY33" s="4">
        <f t="shared" ca="1" si="97"/>
        <v>-0.95917278360341229</v>
      </c>
      <c r="FZ33" s="4">
        <f t="shared" ca="1" si="98"/>
        <v>-0.11978335543769486</v>
      </c>
      <c r="GA33" s="4">
        <f t="shared" ca="1" si="99"/>
        <v>-0.26595194943693207</v>
      </c>
    </row>
    <row r="34" spans="1:183" x14ac:dyDescent="0.35">
      <c r="A34" s="73">
        <v>31</v>
      </c>
      <c r="B34" s="41">
        <f t="shared" si="50"/>
        <v>44774</v>
      </c>
      <c r="C34" s="57">
        <f>'Chart Data'!C139</f>
        <v>397</v>
      </c>
      <c r="D34" s="57">
        <f>'Chart Data'!D139</f>
        <v>67</v>
      </c>
      <c r="E34" s="57">
        <f ca="1">'Chart Data'!E139</f>
        <v>112.57142857142857</v>
      </c>
      <c r="F34" s="57">
        <f ca="1">'Chart Data'!F139</f>
        <v>105.71428571428571</v>
      </c>
      <c r="G34" s="57">
        <f>'Chart Data'!G139</f>
        <v>39019</v>
      </c>
      <c r="H34" s="57">
        <f ca="1">'Chart Data'!H139</f>
        <v>96.857142857142861</v>
      </c>
      <c r="I34" s="57">
        <f ca="1">'Chart Data'!J139</f>
        <v>74.285714285714292</v>
      </c>
      <c r="J34" s="57">
        <f ca="1">'Chart Data'!K139</f>
        <v>84.857142857142861</v>
      </c>
      <c r="K34" s="57">
        <f>'Chart Data'!L139</f>
        <v>4751</v>
      </c>
      <c r="L34" s="57">
        <f>'Chart Data'!M139</f>
        <v>179.44285714285715</v>
      </c>
      <c r="M34" s="57">
        <f ca="1">'Chart Data'!O139</f>
        <v>98.424285714285702</v>
      </c>
      <c r="N34" s="57">
        <f ca="1">'Chart Data'!P139</f>
        <v>92.31</v>
      </c>
      <c r="O34" s="57">
        <f ca="1">'Chart Data'!Q139</f>
        <v>103.60571428571428</v>
      </c>
      <c r="P34" s="57">
        <f ca="1">'Chart Data'!R139</f>
        <v>111.82642857142856</v>
      </c>
      <c r="Q34" s="57">
        <f>'Chart Data'!S140</f>
        <v>86.325296131203629</v>
      </c>
      <c r="R34" s="57">
        <f ca="1">'Chart Data'!T140</f>
        <v>576962</v>
      </c>
      <c r="U34" s="57">
        <f t="shared" si="102"/>
        <v>416.48076923076923</v>
      </c>
      <c r="V34" s="57">
        <f t="shared" si="103"/>
        <v>56.846153846153847</v>
      </c>
      <c r="W34" s="57">
        <f t="shared" ca="1" si="104"/>
        <v>111.5</v>
      </c>
      <c r="X34" s="57">
        <f t="shared" ca="1" si="105"/>
        <v>102.88736263736261</v>
      </c>
      <c r="Y34" s="57">
        <f t="shared" si="106"/>
        <v>33914.538461538461</v>
      </c>
      <c r="Z34" s="57">
        <f t="shared" ca="1" si="107"/>
        <v>93.483516483516482</v>
      </c>
      <c r="AA34" s="57">
        <f t="shared" ca="1" si="108"/>
        <v>75.057692307692307</v>
      </c>
      <c r="AB34" s="57">
        <f t="shared" ca="1" si="109"/>
        <v>83.728021978021985</v>
      </c>
      <c r="AC34" s="57">
        <f t="shared" si="110"/>
        <v>3674.3076923076924</v>
      </c>
      <c r="AD34" s="57">
        <f t="shared" si="111"/>
        <v>174.439010989011</v>
      </c>
      <c r="AE34" s="57">
        <f t="shared" ca="1" si="112"/>
        <v>89.179120879120845</v>
      </c>
      <c r="AF34" s="57">
        <f t="shared" ca="1" si="113"/>
        <v>87.773992673992694</v>
      </c>
      <c r="AG34" s="57">
        <f t="shared" ca="1" si="114"/>
        <v>89.032032967032976</v>
      </c>
      <c r="AH34" s="57">
        <f t="shared" ca="1" si="115"/>
        <v>90.942843406593411</v>
      </c>
      <c r="AI34" s="57">
        <f t="shared" si="116"/>
        <v>92.290153029382992</v>
      </c>
      <c r="AJ34" s="57">
        <f t="shared" ca="1" si="117"/>
        <v>634361.42307692312</v>
      </c>
      <c r="AM34" s="57">
        <f t="shared" si="118"/>
        <v>416.29807692307691</v>
      </c>
      <c r="AN34" s="57">
        <f t="shared" si="119"/>
        <v>56.82692307692308</v>
      </c>
      <c r="AO34" s="57">
        <f t="shared" ca="1" si="120"/>
        <v>111.53708791208791</v>
      </c>
      <c r="AP34" s="57">
        <f t="shared" ca="1" si="121"/>
        <v>102.8708791208791</v>
      </c>
      <c r="AQ34" s="57">
        <f t="shared" si="122"/>
        <v>33990.913461538461</v>
      </c>
      <c r="AR34" s="57">
        <f t="shared" ca="1" si="123"/>
        <v>93.508241758241752</v>
      </c>
      <c r="AS34" s="57">
        <f t="shared" ca="1" si="124"/>
        <v>75.259615384615387</v>
      </c>
      <c r="AT34" s="57">
        <f t="shared" ca="1" si="125"/>
        <v>83.811813186813197</v>
      </c>
      <c r="AU34" s="57">
        <f t="shared" si="126"/>
        <v>3748.7019230769229</v>
      </c>
      <c r="AV34" s="57">
        <f t="shared" si="127"/>
        <v>174.15865384615387</v>
      </c>
      <c r="AW34" s="57">
        <f t="shared" ca="1" si="128"/>
        <v>89.377266483516451</v>
      </c>
      <c r="AX34" s="57">
        <f t="shared" ca="1" si="129"/>
        <v>88.039876373626385</v>
      </c>
      <c r="AY34" s="57">
        <f t="shared" ca="1" si="130"/>
        <v>89.222129120879117</v>
      </c>
      <c r="AZ34" s="57">
        <f t="shared" ca="1" si="131"/>
        <v>91.195638736263746</v>
      </c>
      <c r="BA34" s="57">
        <f t="shared" si="132"/>
        <v>92.309485946654803</v>
      </c>
      <c r="BB34" s="57">
        <f t="shared" ca="1" si="133"/>
        <v>633798.80082417582</v>
      </c>
      <c r="BE34" s="74">
        <f t="shared" si="134"/>
        <v>0.95364360780690616</v>
      </c>
      <c r="BF34" s="74">
        <f t="shared" si="135"/>
        <v>1.1790186125211506</v>
      </c>
      <c r="BG34" s="74">
        <f t="shared" ca="1" si="136"/>
        <v>1.0092735132206061</v>
      </c>
      <c r="BH34" s="74">
        <f t="shared" ca="1" si="137"/>
        <v>1.0276405394578718</v>
      </c>
      <c r="BI34" s="74">
        <f t="shared" si="138"/>
        <v>1.1479244311616086</v>
      </c>
      <c r="BJ34" s="74">
        <f t="shared" ca="1" si="139"/>
        <v>1.0358139671533919</v>
      </c>
      <c r="BK34" s="74">
        <f t="shared" ca="1" si="140"/>
        <v>0.9870594462392086</v>
      </c>
      <c r="BL34" s="74">
        <f t="shared" ca="1" si="141"/>
        <v>1.0124723428665081</v>
      </c>
      <c r="BM34" s="74">
        <f t="shared" si="142"/>
        <v>1.2673720390391547</v>
      </c>
      <c r="BN34" s="74">
        <f t="shared" si="143"/>
        <v>1.0303413191363502</v>
      </c>
      <c r="BO34" s="74">
        <f t="shared" ca="1" si="144"/>
        <v>1.101222823059125</v>
      </c>
      <c r="BP34" s="74">
        <f t="shared" ca="1" si="145"/>
        <v>1.0485021538223422</v>
      </c>
      <c r="BQ34" s="74">
        <f t="shared" ca="1" si="146"/>
        <v>1.1612109608519667</v>
      </c>
      <c r="BR34" s="74">
        <f t="shared" ca="1" si="147"/>
        <v>1.2262256191310719</v>
      </c>
      <c r="BS34" s="74">
        <f t="shared" si="148"/>
        <v>0.93517253666747302</v>
      </c>
      <c r="BT34" s="74">
        <f t="shared" ca="1" si="149"/>
        <v>0.91032359046709033</v>
      </c>
      <c r="BW34" s="73">
        <v>31</v>
      </c>
      <c r="BX34" s="74">
        <f t="shared" si="1"/>
        <v>0.97908248048425639</v>
      </c>
      <c r="BY34" s="74">
        <f t="shared" si="2"/>
        <v>1.1787926039650729</v>
      </c>
      <c r="BZ34" s="74">
        <f t="shared" ca="1" si="3"/>
        <v>1.0066238499646722</v>
      </c>
      <c r="CA34" s="74">
        <f t="shared" ca="1" si="4"/>
        <v>1.0313773524223384</v>
      </c>
      <c r="CB34" s="74">
        <f t="shared" si="5"/>
        <v>1.1392923155941304</v>
      </c>
      <c r="CC34" s="74">
        <f t="shared" ca="1" si="51"/>
        <v>1.0269306071593363</v>
      </c>
      <c r="CD34" s="74">
        <f t="shared" ca="1" si="52"/>
        <v>0.96945795738430662</v>
      </c>
      <c r="CE34" s="74">
        <f t="shared" ca="1" si="53"/>
        <v>1.0108970367201817</v>
      </c>
      <c r="CF34" s="74">
        <f t="shared" si="54"/>
        <v>0.92808511462507548</v>
      </c>
      <c r="CG34" s="74">
        <f t="shared" ca="1" si="6"/>
        <v>1.0030024853240229</v>
      </c>
      <c r="CH34" s="74">
        <f t="shared" ca="1" si="7"/>
        <v>1.1230136187074746</v>
      </c>
      <c r="CI34" s="74">
        <f t="shared" ca="1" si="8"/>
        <v>1.1015911609893785</v>
      </c>
      <c r="CJ34" s="74">
        <f t="shared" ca="1" si="9"/>
        <v>1.1661632776290667</v>
      </c>
      <c r="CK34" s="74">
        <f t="shared" ca="1" si="10"/>
        <v>1.2057327562602991</v>
      </c>
      <c r="CL34" s="74">
        <f t="shared" ca="1" si="11"/>
        <v>0.98856394020915694</v>
      </c>
      <c r="CM34" s="74">
        <f t="shared" ca="1" si="12"/>
        <v>0.86303086435396226</v>
      </c>
      <c r="CP34" s="73">
        <v>31</v>
      </c>
      <c r="CQ34" s="74">
        <f t="shared" si="13"/>
        <v>0.978381558861385</v>
      </c>
      <c r="CR34" s="74">
        <f t="shared" si="14"/>
        <v>1.173644728205663</v>
      </c>
      <c r="CS34" s="74">
        <f t="shared" ca="1" si="15"/>
        <v>1.0071339004964619</v>
      </c>
      <c r="CT34" s="74">
        <f t="shared" ca="1" si="16"/>
        <v>1.0318460795100293</v>
      </c>
      <c r="CU34" s="74">
        <f t="shared" si="17"/>
        <v>1.1388291652448503</v>
      </c>
      <c r="CV34" s="74">
        <f t="shared" ca="1" si="18"/>
        <v>1.0269516693998757</v>
      </c>
      <c r="CW34" s="74">
        <f t="shared" ca="1" si="19"/>
        <v>0.96653836819324102</v>
      </c>
      <c r="CX34" s="74">
        <f t="shared" ca="1" si="20"/>
        <v>1.0101287551465985</v>
      </c>
      <c r="CY34" s="74">
        <f t="shared" si="21"/>
        <v>0.93455005229456756</v>
      </c>
      <c r="CZ34" s="74">
        <f t="shared" ca="1" si="22"/>
        <v>1.0007137123345304</v>
      </c>
      <c r="DA34" s="74">
        <f t="shared" ca="1" si="23"/>
        <v>1.1266553409765172</v>
      </c>
      <c r="DB34" s="74">
        <f t="shared" ca="1" si="24"/>
        <v>1.1068585123188623</v>
      </c>
      <c r="DC34" s="74">
        <f t="shared" ca="1" si="25"/>
        <v>1.1690646837092105</v>
      </c>
      <c r="DD34" s="74">
        <f t="shared" ca="1" si="26"/>
        <v>1.2068719615801013</v>
      </c>
      <c r="DE34" s="74">
        <f t="shared" ca="1" si="27"/>
        <v>0.99105093713283221</v>
      </c>
      <c r="DF34" s="74">
        <f t="shared" ca="1" si="28"/>
        <v>0.86381133492640372</v>
      </c>
      <c r="DI34" s="57">
        <f t="shared" si="29"/>
        <v>405.77216159104455</v>
      </c>
      <c r="DJ34" s="57">
        <f t="shared" si="30"/>
        <v>57.087122184269113</v>
      </c>
      <c r="DK34" s="57">
        <f t="shared" ca="1" si="31"/>
        <v>111.77404366582935</v>
      </c>
      <c r="DL34" s="57">
        <f t="shared" ca="1" si="32"/>
        <v>102.45160379393407</v>
      </c>
      <c r="DM34" s="57">
        <f t="shared" si="33"/>
        <v>34262.382094517961</v>
      </c>
      <c r="DN34" s="57">
        <f t="shared" ca="1" si="34"/>
        <v>94.315191009664261</v>
      </c>
      <c r="DO34" s="57">
        <f t="shared" ca="1" si="35"/>
        <v>76.857491363304334</v>
      </c>
      <c r="DP34" s="57">
        <f t="shared" ca="1" si="36"/>
        <v>84.006263978523876</v>
      </c>
      <c r="DQ34" s="57">
        <f t="shared" si="37"/>
        <v>5083.7298530293147</v>
      </c>
      <c r="DR34" s="57">
        <f t="shared" ca="1" si="38"/>
        <v>179.31487790273314</v>
      </c>
      <c r="DS34" s="57">
        <f t="shared" ca="1" si="39"/>
        <v>87.359711647909506</v>
      </c>
      <c r="DT34" s="57">
        <f t="shared" ca="1" si="40"/>
        <v>83.398193149918569</v>
      </c>
      <c r="DU34" s="57">
        <f t="shared" ca="1" si="41"/>
        <v>88.622738954865952</v>
      </c>
      <c r="DV34" s="57">
        <f t="shared" ca="1" si="42"/>
        <v>92.658071553024911</v>
      </c>
      <c r="DW34" s="57">
        <f t="shared" ca="1" si="43"/>
        <v>87.104802484671183</v>
      </c>
      <c r="DX34" s="57">
        <f t="shared" ca="1" si="44"/>
        <v>667925.94247348804</v>
      </c>
      <c r="DY34" s="57">
        <f ca="1">'Chart Data'!U139</f>
        <v>-250.19714285714286</v>
      </c>
      <c r="EB34" s="53">
        <v>45474</v>
      </c>
      <c r="EC34" s="4">
        <f t="shared" ca="1" si="55"/>
        <v>102.15576634318404</v>
      </c>
      <c r="ED34" s="4">
        <f t="shared" ca="1" si="56"/>
        <v>105.26208075540828</v>
      </c>
      <c r="EE34" s="4">
        <f t="shared" ca="1" si="57"/>
        <v>102.44203443244881</v>
      </c>
      <c r="EF34" s="4">
        <f t="shared" ca="1" si="58"/>
        <v>99.76696648763712</v>
      </c>
      <c r="EG34" s="4">
        <f>'HAVERQ (new)'!I43</f>
        <v>102.82373661158209</v>
      </c>
      <c r="EH34" s="4">
        <f t="shared" ca="1" si="59"/>
        <v>99.350373473664632</v>
      </c>
      <c r="EI34" s="4">
        <f t="shared" ca="1" si="60"/>
        <v>102.37138254665561</v>
      </c>
      <c r="EJ34" s="4">
        <f t="shared" ca="1" si="61"/>
        <v>99.628780093282188</v>
      </c>
      <c r="EK34" s="4">
        <f t="shared" ca="1" si="62"/>
        <v>97.027174634304572</v>
      </c>
      <c r="EN34" s="74">
        <f t="shared" si="63"/>
        <v>0.41239188743271016</v>
      </c>
      <c r="EO34" s="74">
        <f t="shared" si="64"/>
        <v>-0.88499780754167212</v>
      </c>
      <c r="EP34" s="74">
        <f t="shared" ca="1" si="65"/>
        <v>-1.4813712692486205</v>
      </c>
      <c r="EQ34" s="74">
        <f t="shared" ca="1" si="66"/>
        <v>-0.40857160160521211</v>
      </c>
      <c r="ER34" s="74">
        <f t="shared" si="67"/>
        <v>-3.4122288234706861</v>
      </c>
      <c r="ES34" s="74">
        <f t="shared" ca="1" si="68"/>
        <v>-1.0158659008418953</v>
      </c>
      <c r="ET34" s="74">
        <f t="shared" ca="1" si="69"/>
        <v>-2.616852372469618</v>
      </c>
      <c r="EU34" s="74">
        <f t="shared" ca="1" si="70"/>
        <v>-2.750477190859355</v>
      </c>
      <c r="EV34" s="74">
        <f t="shared" si="71"/>
        <v>-4.3185552923591969E-2</v>
      </c>
      <c r="EW34" s="74">
        <f t="shared" ca="1" si="72"/>
        <v>3.094618039786508</v>
      </c>
      <c r="EX34" s="74">
        <f t="shared" ca="1" si="73"/>
        <v>-5.4491270638706082</v>
      </c>
      <c r="EY34" s="74">
        <f t="shared" ca="1" si="74"/>
        <v>-4.4224458568654912</v>
      </c>
      <c r="EZ34" s="74">
        <f t="shared" ca="1" si="75"/>
        <v>-5.4929717540457359</v>
      </c>
      <c r="FA34" s="74">
        <f t="shared" ca="1" si="76"/>
        <v>-3.6356972679052064</v>
      </c>
      <c r="FB34" s="74">
        <f t="shared" ca="1" si="77"/>
        <v>-3.7253408104613261</v>
      </c>
      <c r="FC34" s="74">
        <f t="shared" ca="1" si="78"/>
        <v>1.955571158146338</v>
      </c>
      <c r="FD34" s="74">
        <f t="shared" ca="1" si="79"/>
        <v>-0.6463605570235299</v>
      </c>
      <c r="FG34" s="225">
        <f t="shared" si="80"/>
        <v>8</v>
      </c>
      <c r="FH34" s="73">
        <f t="shared" si="81"/>
        <v>2022</v>
      </c>
      <c r="FI34" s="73">
        <f t="shared" si="100"/>
        <v>7</v>
      </c>
      <c r="FJ34" s="73">
        <f t="shared" si="101"/>
        <v>2024</v>
      </c>
      <c r="FK34" s="4">
        <f t="shared" si="83"/>
        <v>-0.11626667306286524</v>
      </c>
      <c r="FL34" s="4">
        <f t="shared" si="84"/>
        <v>0.53673314986911058</v>
      </c>
      <c r="FM34" s="4">
        <f t="shared" ca="1" si="85"/>
        <v>0.36876383132432078</v>
      </c>
      <c r="FN34" s="4">
        <f t="shared" ca="1" si="86"/>
        <v>0.13631753507409389</v>
      </c>
      <c r="FO34" s="4">
        <f t="shared" si="87"/>
        <v>0.26198690541106562</v>
      </c>
      <c r="FP34" s="4">
        <f t="shared" ca="1" si="88"/>
        <v>-0.22507347899394473</v>
      </c>
      <c r="FQ34" s="4">
        <f t="shared" ca="1" si="89"/>
        <v>0.54763146515849459</v>
      </c>
      <c r="FR34" s="4">
        <f t="shared" ca="1" si="90"/>
        <v>0.71940701883028702</v>
      </c>
      <c r="FS34" s="4">
        <f t="shared" si="91"/>
        <v>0.36380301635663531</v>
      </c>
      <c r="FT34" s="4">
        <f t="shared" ca="1" si="92"/>
        <v>-1.0171227249517085</v>
      </c>
      <c r="FU34" s="4">
        <f t="shared" ca="1" si="93"/>
        <v>4.2834223916505688E-2</v>
      </c>
      <c r="FV34" s="4">
        <f t="shared" ca="1" si="94"/>
        <v>0.51689490852937336</v>
      </c>
      <c r="FW34" s="4">
        <f t="shared" ca="1" si="95"/>
        <v>0.18422657433537504</v>
      </c>
      <c r="FX34" s="4">
        <f t="shared" ca="1" si="96"/>
        <v>-0.95110591221581775</v>
      </c>
      <c r="FY34" s="4">
        <f t="shared" ca="1" si="97"/>
        <v>-0.96600483832950879</v>
      </c>
      <c r="FZ34" s="4">
        <f t="shared" ca="1" si="98"/>
        <v>-0.14368775948809454</v>
      </c>
      <c r="GA34" s="4">
        <f t="shared" ca="1" si="99"/>
        <v>1.4522087421025505</v>
      </c>
    </row>
    <row r="35" spans="1:183" x14ac:dyDescent="0.35">
      <c r="A35" s="73">
        <v>32</v>
      </c>
      <c r="B35" s="41">
        <f t="shared" si="50"/>
        <v>44781</v>
      </c>
      <c r="C35" s="57">
        <f>'Chart Data'!C140</f>
        <v>402</v>
      </c>
      <c r="D35" s="57">
        <f>'Chart Data'!D140</f>
        <v>74</v>
      </c>
      <c r="E35" s="57">
        <f ca="1">'Chart Data'!E140</f>
        <v>114</v>
      </c>
      <c r="F35" s="57">
        <f ca="1">'Chart Data'!F140</f>
        <v>104.42857142857143</v>
      </c>
      <c r="G35" s="57">
        <f>'Chart Data'!G140</f>
        <v>38796</v>
      </c>
      <c r="H35" s="57">
        <f ca="1">'Chart Data'!H140</f>
        <v>97.428571428571431</v>
      </c>
      <c r="I35" s="57">
        <f ca="1">'Chart Data'!J140</f>
        <v>73.285714285714292</v>
      </c>
      <c r="J35" s="57">
        <f ca="1">'Chart Data'!K140</f>
        <v>80.857142857142861</v>
      </c>
      <c r="K35" s="57">
        <f>'Chart Data'!L140</f>
        <v>2009</v>
      </c>
      <c r="L35" s="57">
        <f>'Chart Data'!M140</f>
        <v>179.49999999999997</v>
      </c>
      <c r="M35" s="57">
        <f ca="1">'Chart Data'!O140</f>
        <v>96.377142857142857</v>
      </c>
      <c r="N35" s="57">
        <f ca="1">'Chart Data'!P140</f>
        <v>88.570476190476185</v>
      </c>
      <c r="O35" s="57">
        <f ca="1">'Chart Data'!Q140</f>
        <v>104.80857142857144</v>
      </c>
      <c r="P35" s="57">
        <f ca="1">'Chart Data'!R140</f>
        <v>110.92285714285714</v>
      </c>
      <c r="Q35" s="57">
        <f>'Chart Data'!S141</f>
        <v>86.201203293754531</v>
      </c>
      <c r="R35" s="57">
        <f ca="1">'Chart Data'!T141</f>
        <v>564841.85714285716</v>
      </c>
      <c r="U35" s="57">
        <f t="shared" si="102"/>
        <v>416.11538461538464</v>
      </c>
      <c r="V35" s="57">
        <f t="shared" si="103"/>
        <v>56.807692307692307</v>
      </c>
      <c r="W35" s="57">
        <f t="shared" ca="1" si="104"/>
        <v>111.57417582417582</v>
      </c>
      <c r="X35" s="57">
        <f t="shared" ca="1" si="105"/>
        <v>102.85439560439559</v>
      </c>
      <c r="Y35" s="57">
        <f t="shared" si="106"/>
        <v>34067.288461538461</v>
      </c>
      <c r="Z35" s="57">
        <f t="shared" ca="1" si="107"/>
        <v>93.532967032967022</v>
      </c>
      <c r="AA35" s="57">
        <f t="shared" ca="1" si="108"/>
        <v>75.461538461538467</v>
      </c>
      <c r="AB35" s="57">
        <f t="shared" ca="1" si="109"/>
        <v>83.895604395604394</v>
      </c>
      <c r="AC35" s="57">
        <f t="shared" si="110"/>
        <v>3823.0961538461538</v>
      </c>
      <c r="AD35" s="57">
        <f t="shared" si="111"/>
        <v>173.87829670329671</v>
      </c>
      <c r="AE35" s="57">
        <f t="shared" ca="1" si="112"/>
        <v>89.575412087912056</v>
      </c>
      <c r="AF35" s="57">
        <f t="shared" ca="1" si="113"/>
        <v>88.305760073260089</v>
      </c>
      <c r="AG35" s="57">
        <f t="shared" ca="1" si="114"/>
        <v>89.412225274725273</v>
      </c>
      <c r="AH35" s="57">
        <f t="shared" ca="1" si="115"/>
        <v>91.44843406593408</v>
      </c>
      <c r="AI35" s="57">
        <f t="shared" si="116"/>
        <v>92.3288188639266</v>
      </c>
      <c r="AJ35" s="57">
        <f t="shared" ca="1" si="117"/>
        <v>633236.17857142864</v>
      </c>
      <c r="AM35" s="57">
        <f t="shared" si="118"/>
        <v>416.29807692307691</v>
      </c>
      <c r="AN35" s="57">
        <f t="shared" si="119"/>
        <v>56.865384615384613</v>
      </c>
      <c r="AO35" s="57">
        <f t="shared" ca="1" si="120"/>
        <v>111.64285714285714</v>
      </c>
      <c r="AP35" s="57">
        <f t="shared" ca="1" si="121"/>
        <v>102.86675824175823</v>
      </c>
      <c r="AQ35" s="57">
        <f t="shared" si="122"/>
        <v>34150.875</v>
      </c>
      <c r="AR35" s="57">
        <f t="shared" ca="1" si="123"/>
        <v>93.59615384615384</v>
      </c>
      <c r="AS35" s="57">
        <f t="shared" ca="1" si="124"/>
        <v>75.686813186813197</v>
      </c>
      <c r="AT35" s="57">
        <f t="shared" ca="1" si="125"/>
        <v>83.984890109890102</v>
      </c>
      <c r="AU35" s="57">
        <f t="shared" si="126"/>
        <v>3829.1826923076924</v>
      </c>
      <c r="AV35" s="57">
        <f t="shared" si="127"/>
        <v>173.54615384615386</v>
      </c>
      <c r="AW35" s="57">
        <f t="shared" ca="1" si="128"/>
        <v>89.770934065934028</v>
      </c>
      <c r="AX35" s="57">
        <f t="shared" ca="1" si="129"/>
        <v>88.537060439560435</v>
      </c>
      <c r="AY35" s="57">
        <f t="shared" ca="1" si="130"/>
        <v>89.607534340659342</v>
      </c>
      <c r="AZ35" s="57">
        <f t="shared" ca="1" si="131"/>
        <v>91.679381868131884</v>
      </c>
      <c r="BA35" s="57">
        <f t="shared" si="132"/>
        <v>92.305670138184851</v>
      </c>
      <c r="BB35" s="57">
        <f t="shared" ca="1" si="133"/>
        <v>633427.24313186831</v>
      </c>
      <c r="BE35" s="74">
        <f t="shared" si="134"/>
        <v>0.96565423259036842</v>
      </c>
      <c r="BF35" s="74">
        <f t="shared" si="135"/>
        <v>1.3013189042948936</v>
      </c>
      <c r="BG35" s="74">
        <f t="shared" ca="1" si="136"/>
        <v>1.0211132437619963</v>
      </c>
      <c r="BH35" s="74">
        <f t="shared" ca="1" si="137"/>
        <v>1.015182875532469</v>
      </c>
      <c r="BI35" s="74">
        <f t="shared" si="138"/>
        <v>1.1360177447869197</v>
      </c>
      <c r="BJ35" s="74">
        <f t="shared" ca="1" si="139"/>
        <v>1.0409463148316653</v>
      </c>
      <c r="BK35" s="74">
        <f t="shared" ca="1" si="140"/>
        <v>0.96827586206896543</v>
      </c>
      <c r="BL35" s="74">
        <f t="shared" ca="1" si="141"/>
        <v>0.96275821461866851</v>
      </c>
      <c r="BM35" s="74">
        <f t="shared" si="142"/>
        <v>0.52465504036561328</v>
      </c>
      <c r="BN35" s="74">
        <f t="shared" si="143"/>
        <v>1.034306989938389</v>
      </c>
      <c r="BO35" s="74">
        <f t="shared" ca="1" si="144"/>
        <v>1.0735896185101157</v>
      </c>
      <c r="BP35" s="74">
        <f t="shared" ca="1" si="145"/>
        <v>1.0003774210567851</v>
      </c>
      <c r="BQ35" s="74">
        <f t="shared" ca="1" si="146"/>
        <v>1.1696401669766137</v>
      </c>
      <c r="BR35" s="74">
        <f t="shared" ca="1" si="147"/>
        <v>1.2098997057201404</v>
      </c>
      <c r="BS35" s="74">
        <f t="shared" si="148"/>
        <v>0.93386682708340973</v>
      </c>
      <c r="BT35" s="74">
        <f t="shared" ca="1" si="149"/>
        <v>0.89172334039517642</v>
      </c>
      <c r="BW35" s="73">
        <v>32</v>
      </c>
      <c r="BX35" s="74">
        <f t="shared" si="1"/>
        <v>0.97836109779617531</v>
      </c>
      <c r="BY35" s="74">
        <f t="shared" si="2"/>
        <v>1.2142125518014708</v>
      </c>
      <c r="BZ35" s="74">
        <f t="shared" ca="1" si="3"/>
        <v>1.0072682716451558</v>
      </c>
      <c r="CA35" s="74">
        <f t="shared" ca="1" si="4"/>
        <v>1.0239719241876957</v>
      </c>
      <c r="CB35" s="74">
        <f t="shared" si="5"/>
        <v>1.134529588025754</v>
      </c>
      <c r="CC35" s="74">
        <f t="shared" ca="1" si="51"/>
        <v>1.030120653670642</v>
      </c>
      <c r="CD35" s="74">
        <f t="shared" ca="1" si="52"/>
        <v>0.98162246996445501</v>
      </c>
      <c r="CE35" s="74">
        <f t="shared" ca="1" si="53"/>
        <v>0.98613673292342829</v>
      </c>
      <c r="CF35" s="74">
        <f t="shared" si="54"/>
        <v>0.71035835661578617</v>
      </c>
      <c r="CG35" s="74">
        <f t="shared" ca="1" si="6"/>
        <v>0.99693769226854789</v>
      </c>
      <c r="CH35" s="74">
        <f t="shared" ca="1" si="7"/>
        <v>1.0953067021115874</v>
      </c>
      <c r="CI35" s="74">
        <f t="shared" ca="1" si="8"/>
        <v>1.0516074840171592</v>
      </c>
      <c r="CJ35" s="74">
        <f t="shared" ca="1" si="9"/>
        <v>1.1696866658569693</v>
      </c>
      <c r="CK35" s="74">
        <f t="shared" ca="1" si="10"/>
        <v>1.1909762829814354</v>
      </c>
      <c r="CL35" s="74">
        <f t="shared" ca="1" si="11"/>
        <v>0.99219947011306708</v>
      </c>
      <c r="CM35" s="74">
        <f t="shared" ca="1" si="12"/>
        <v>0.8467738626858452</v>
      </c>
      <c r="CP35" s="73">
        <v>32</v>
      </c>
      <c r="CQ35" s="74">
        <f t="shared" si="13"/>
        <v>0.97766069260857325</v>
      </c>
      <c r="CR35" s="74">
        <f t="shared" si="14"/>
        <v>1.2089099944719075</v>
      </c>
      <c r="CS35" s="74">
        <f t="shared" ca="1" si="15"/>
        <v>1.0077786487017151</v>
      </c>
      <c r="CT35" s="74">
        <f t="shared" ca="1" si="16"/>
        <v>1.0244372857517967</v>
      </c>
      <c r="CU35" s="74">
        <f t="shared" si="17"/>
        <v>1.1340683738423787</v>
      </c>
      <c r="CV35" s="74">
        <f t="shared" ca="1" si="18"/>
        <v>1.0301417813387055</v>
      </c>
      <c r="CW35" s="74">
        <f t="shared" ca="1" si="19"/>
        <v>0.97866624650867151</v>
      </c>
      <c r="CX35" s="74">
        <f t="shared" ca="1" si="20"/>
        <v>0.9853872691764608</v>
      </c>
      <c r="CY35" s="74">
        <f t="shared" si="21"/>
        <v>0.71530663390862814</v>
      </c>
      <c r="CZ35" s="74">
        <f t="shared" ca="1" si="22"/>
        <v>0.99466275866104636</v>
      </c>
      <c r="DA35" s="74">
        <f t="shared" ca="1" si="23"/>
        <v>1.098858576053332</v>
      </c>
      <c r="DB35" s="74">
        <f t="shared" ca="1" si="24"/>
        <v>1.0566358341666449</v>
      </c>
      <c r="DC35" s="74">
        <f t="shared" ca="1" si="25"/>
        <v>1.1725968381023864</v>
      </c>
      <c r="DD35" s="74">
        <f t="shared" ca="1" si="26"/>
        <v>1.1921015460302216</v>
      </c>
      <c r="DE35" s="74">
        <f t="shared" ca="1" si="27"/>
        <v>0.99469561318431976</v>
      </c>
      <c r="DF35" s="74">
        <f t="shared" ca="1" si="28"/>
        <v>0.84753963145337774</v>
      </c>
      <c r="DI35" s="57">
        <f t="shared" si="29"/>
        <v>411.18560154790742</v>
      </c>
      <c r="DJ35" s="57">
        <f t="shared" si="30"/>
        <v>61.212166611564562</v>
      </c>
      <c r="DK35" s="57">
        <f t="shared" ca="1" si="31"/>
        <v>113.12007864709388</v>
      </c>
      <c r="DL35" s="57">
        <f t="shared" ca="1" si="32"/>
        <v>101.93749571691464</v>
      </c>
      <c r="DM35" s="57">
        <f t="shared" si="33"/>
        <v>34209.577565904467</v>
      </c>
      <c r="DN35" s="57">
        <f t="shared" ca="1" si="34"/>
        <v>94.57782724040139</v>
      </c>
      <c r="DO35" s="57">
        <f t="shared" ca="1" si="35"/>
        <v>74.883255192621931</v>
      </c>
      <c r="DP35" s="57">
        <f t="shared" ca="1" si="36"/>
        <v>82.05620813907953</v>
      </c>
      <c r="DQ35" s="57">
        <f t="shared" si="37"/>
        <v>2808.5857236109819</v>
      </c>
      <c r="DR35" s="57">
        <f t="shared" ca="1" si="38"/>
        <v>180.46317552054708</v>
      </c>
      <c r="DS35" s="57">
        <f t="shared" ca="1" si="39"/>
        <v>87.706593876066989</v>
      </c>
      <c r="DT35" s="57">
        <f t="shared" ca="1" si="40"/>
        <v>83.823085803568816</v>
      </c>
      <c r="DU35" s="57">
        <f t="shared" ca="1" si="41"/>
        <v>89.381591373027376</v>
      </c>
      <c r="DV35" s="57">
        <f t="shared" ca="1" si="42"/>
        <v>93.048161469329287</v>
      </c>
      <c r="DW35" s="57">
        <f t="shared" ca="1" si="43"/>
        <v>86.660886155714067</v>
      </c>
      <c r="DX35" s="57">
        <f t="shared" ca="1" si="44"/>
        <v>666448.90242389624</v>
      </c>
      <c r="DY35" s="57">
        <f ca="1">'Chart Data'!U140</f>
        <v>-190.96857142857144</v>
      </c>
      <c r="EB35" s="53">
        <v>45505</v>
      </c>
      <c r="EC35" s="4">
        <f t="shared" ca="1" si="55"/>
        <v>103.31805065994084</v>
      </c>
      <c r="ED35" s="4">
        <f t="shared" ca="1" si="56"/>
        <v>108.65794753369462</v>
      </c>
      <c r="EE35" s="4">
        <f t="shared" ca="1" si="57"/>
        <v>102.89056712051583</v>
      </c>
      <c r="EF35" s="4">
        <f t="shared" ca="1" si="58"/>
        <v>100.32725271390407</v>
      </c>
      <c r="EG35" s="4">
        <f>'HAVERQ (new)'!I44</f>
        <v>102.95688728362103</v>
      </c>
      <c r="EH35" s="4">
        <f t="shared" ca="1" si="59"/>
        <v>100.35079088524199</v>
      </c>
      <c r="EI35" s="4">
        <f t="shared" ca="1" si="60"/>
        <v>105.53732771113076</v>
      </c>
      <c r="EJ35" s="4">
        <f t="shared" ca="1" si="61"/>
        <v>99.935584529743494</v>
      </c>
      <c r="EK35" s="4">
        <f t="shared" ca="1" si="62"/>
        <v>97.445887653467068</v>
      </c>
      <c r="EN35" s="74">
        <f t="shared" si="63"/>
        <v>0.70920994558793937</v>
      </c>
      <c r="EO35" s="74">
        <f t="shared" si="64"/>
        <v>0.64897654790455106</v>
      </c>
      <c r="EP35" s="74">
        <f t="shared" ca="1" si="65"/>
        <v>-1.1056226196887418</v>
      </c>
      <c r="EQ35" s="74">
        <f t="shared" ca="1" si="66"/>
        <v>-0.54004443949765901</v>
      </c>
      <c r="ER35" s="74">
        <f t="shared" si="67"/>
        <v>-3.4638767103239143</v>
      </c>
      <c r="ES35" s="74">
        <f t="shared" ca="1" si="68"/>
        <v>-0.86315589462917719</v>
      </c>
      <c r="ET35" s="74">
        <f t="shared" ca="1" si="69"/>
        <v>-3.2162602694565807</v>
      </c>
      <c r="EU35" s="74">
        <f t="shared" ca="1" si="70"/>
        <v>-3.8824188095466985</v>
      </c>
      <c r="EV35" s="74">
        <f t="shared" si="71"/>
        <v>1.6677075457399608</v>
      </c>
      <c r="EW35" s="74">
        <f t="shared" ca="1" si="72"/>
        <v>3.1619303045579219</v>
      </c>
      <c r="EX35" s="74">
        <f t="shared" ca="1" si="73"/>
        <v>-5.3102980931703385</v>
      </c>
      <c r="EY35" s="74">
        <f t="shared" ca="1" si="74"/>
        <v>-4.3261400576326876</v>
      </c>
      <c r="EZ35" s="74">
        <f t="shared" ca="1" si="75"/>
        <v>-5.1565672529042885</v>
      </c>
      <c r="FA35" s="74">
        <f t="shared" ca="1" si="76"/>
        <v>-3.4518601807937022</v>
      </c>
      <c r="FB35" s="74">
        <f t="shared" ca="1" si="77"/>
        <v>-3.8381215398559849</v>
      </c>
      <c r="FC35" s="74">
        <f t="shared" ca="1" si="78"/>
        <v>1.8819204713240749</v>
      </c>
      <c r="FD35" s="74">
        <f t="shared" ca="1" si="79"/>
        <v>0.10450488391436955</v>
      </c>
      <c r="FG35" s="225">
        <f t="shared" si="80"/>
        <v>8</v>
      </c>
      <c r="FH35" s="73">
        <f t="shared" si="81"/>
        <v>2022</v>
      </c>
      <c r="FI35" s="73">
        <f t="shared" si="100"/>
        <v>8</v>
      </c>
      <c r="FJ35" s="73">
        <f t="shared" si="101"/>
        <v>2024</v>
      </c>
      <c r="FK35" s="4">
        <f t="shared" si="83"/>
        <v>-0.16886680368406989</v>
      </c>
      <c r="FL35" s="4">
        <f t="shared" si="84"/>
        <v>-0.23883133038746127</v>
      </c>
      <c r="FM35" s="4">
        <f t="shared" ca="1" si="85"/>
        <v>0.5687375513529902</v>
      </c>
      <c r="FN35" s="4">
        <f t="shared" ca="1" si="86"/>
        <v>0.18555481848865102</v>
      </c>
      <c r="FO35" s="4">
        <f t="shared" si="87"/>
        <v>0.80701403713746966</v>
      </c>
      <c r="FP35" s="4">
        <f t="shared" ca="1" si="88"/>
        <v>-0.26189759175193389</v>
      </c>
      <c r="FQ35" s="4">
        <f t="shared" ca="1" si="89"/>
        <v>0.80126895203376669</v>
      </c>
      <c r="FR35" s="4">
        <f t="shared" ca="1" si="90"/>
        <v>0.13319628891903265</v>
      </c>
      <c r="FS35" s="4">
        <f t="shared" si="91"/>
        <v>0.65405023208836177</v>
      </c>
      <c r="FT35" s="4">
        <f t="shared" ca="1" si="92"/>
        <v>-1.2607309274712994</v>
      </c>
      <c r="FU35" s="4">
        <f t="shared" ca="1" si="93"/>
        <v>0.55905981646101444</v>
      </c>
      <c r="FV35" s="4">
        <f t="shared" ca="1" si="94"/>
        <v>1.559012007804051</v>
      </c>
      <c r="FW35" s="4">
        <f t="shared" ca="1" si="95"/>
        <v>0.35733424512156198</v>
      </c>
      <c r="FX35" s="4">
        <f t="shared" ca="1" si="96"/>
        <v>-0.75091768281817373</v>
      </c>
      <c r="FY35" s="4">
        <f t="shared" ca="1" si="97"/>
        <v>-0.20946275830473027</v>
      </c>
      <c r="FZ35" s="4">
        <f t="shared" ca="1" si="98"/>
        <v>-0.75417700366882134</v>
      </c>
      <c r="GA35" s="4">
        <f t="shared" ca="1" si="99"/>
        <v>0.54821909084487541</v>
      </c>
    </row>
    <row r="36" spans="1:183" x14ac:dyDescent="0.35">
      <c r="A36" s="73">
        <v>33</v>
      </c>
      <c r="B36" s="41">
        <f t="shared" si="50"/>
        <v>44788</v>
      </c>
      <c r="C36" s="57">
        <f>'Chart Data'!C141</f>
        <v>399</v>
      </c>
      <c r="D36" s="57">
        <f>'Chart Data'!D141</f>
        <v>76</v>
      </c>
      <c r="E36" s="57">
        <f ca="1">'Chart Data'!E141</f>
        <v>113</v>
      </c>
      <c r="F36" s="57">
        <f ca="1">'Chart Data'!F141</f>
        <v>104.28571428571429</v>
      </c>
      <c r="G36" s="57">
        <f>'Chart Data'!G141</f>
        <v>38817</v>
      </c>
      <c r="H36" s="57">
        <f ca="1">'Chart Data'!H141</f>
        <v>96.857142857142861</v>
      </c>
      <c r="I36" s="57">
        <f ca="1">'Chart Data'!J141</f>
        <v>62.142857142857146</v>
      </c>
      <c r="J36" s="57">
        <f ca="1">'Chart Data'!K141</f>
        <v>85.714285714285708</v>
      </c>
      <c r="K36" s="57">
        <f>'Chart Data'!L141</f>
        <v>3141</v>
      </c>
      <c r="L36" s="57">
        <f>'Chart Data'!M141</f>
        <v>178.72857142857143</v>
      </c>
      <c r="M36" s="57">
        <f ca="1">'Chart Data'!O141</f>
        <v>93.994285714285724</v>
      </c>
      <c r="N36" s="57">
        <f ca="1">'Chart Data'!P141</f>
        <v>86.80619047619048</v>
      </c>
      <c r="O36" s="57">
        <f ca="1">'Chart Data'!Q141</f>
        <v>102.77142857142857</v>
      </c>
      <c r="P36" s="57">
        <f ca="1">'Chart Data'!R141</f>
        <v>107.94142857142856</v>
      </c>
      <c r="Q36" s="57">
        <f>'Chart Data'!S142</f>
        <v>88.881784997014108</v>
      </c>
      <c r="R36" s="57">
        <f ca="1">'Chart Data'!T142</f>
        <v>559931.14285714284</v>
      </c>
      <c r="U36" s="57">
        <f t="shared" si="102"/>
        <v>416.48076923076923</v>
      </c>
      <c r="V36" s="57">
        <f t="shared" si="103"/>
        <v>56.92307692307692</v>
      </c>
      <c r="W36" s="57">
        <f t="shared" ca="1" si="104"/>
        <v>111.71153846153847</v>
      </c>
      <c r="X36" s="57">
        <f t="shared" ca="1" si="105"/>
        <v>102.87912087912088</v>
      </c>
      <c r="Y36" s="57">
        <f t="shared" si="106"/>
        <v>34234.461538461539</v>
      </c>
      <c r="Z36" s="57">
        <f t="shared" ca="1" si="107"/>
        <v>93.659340659340643</v>
      </c>
      <c r="AA36" s="57">
        <f t="shared" ca="1" si="108"/>
        <v>75.912087912087912</v>
      </c>
      <c r="AB36" s="57">
        <f t="shared" ca="1" si="109"/>
        <v>84.074175824175825</v>
      </c>
      <c r="AC36" s="57">
        <f t="shared" si="110"/>
        <v>3835.2692307692309</v>
      </c>
      <c r="AD36" s="57">
        <f t="shared" si="111"/>
        <v>173.21401098901103</v>
      </c>
      <c r="AE36" s="57">
        <f t="shared" ca="1" si="112"/>
        <v>89.966456043956015</v>
      </c>
      <c r="AF36" s="57">
        <f t="shared" ca="1" si="113"/>
        <v>88.768360805860794</v>
      </c>
      <c r="AG36" s="57">
        <f t="shared" ca="1" si="114"/>
        <v>89.802843406593411</v>
      </c>
      <c r="AH36" s="57">
        <f t="shared" ca="1" si="115"/>
        <v>91.910329670329673</v>
      </c>
      <c r="AI36" s="57">
        <f t="shared" si="116"/>
        <v>92.282521412443103</v>
      </c>
      <c r="AJ36" s="57">
        <f t="shared" ca="1" si="117"/>
        <v>633618.30769230786</v>
      </c>
      <c r="AM36" s="57">
        <f t="shared" si="118"/>
        <v>416.45192307692309</v>
      </c>
      <c r="AN36" s="57">
        <f t="shared" si="119"/>
        <v>56.894230769230766</v>
      </c>
      <c r="AO36" s="57">
        <f t="shared" ca="1" si="120"/>
        <v>111.72527472527472</v>
      </c>
      <c r="AP36" s="57">
        <f t="shared" ca="1" si="121"/>
        <v>102.86126373626374</v>
      </c>
      <c r="AQ36" s="57">
        <f t="shared" si="122"/>
        <v>34308.971153846156</v>
      </c>
      <c r="AR36" s="57">
        <f t="shared" ca="1" si="123"/>
        <v>93.670329670329664</v>
      </c>
      <c r="AS36" s="57">
        <f t="shared" ca="1" si="124"/>
        <v>76.081043956043956</v>
      </c>
      <c r="AT36" s="57">
        <f t="shared" ca="1" si="125"/>
        <v>84.225274725274716</v>
      </c>
      <c r="AU36" s="57">
        <f t="shared" si="126"/>
        <v>3854.0961538461543</v>
      </c>
      <c r="AV36" s="57">
        <f t="shared" si="127"/>
        <v>172.88076923076926</v>
      </c>
      <c r="AW36" s="57">
        <f t="shared" ca="1" si="128"/>
        <v>90.124684065934048</v>
      </c>
      <c r="AX36" s="57">
        <f t="shared" ca="1" si="129"/>
        <v>88.931886446886438</v>
      </c>
      <c r="AY36" s="57">
        <f t="shared" ca="1" si="130"/>
        <v>89.978962912087923</v>
      </c>
      <c r="AZ36" s="57">
        <f t="shared" ca="1" si="131"/>
        <v>92.109237637362639</v>
      </c>
      <c r="BA36" s="57">
        <f t="shared" si="132"/>
        <v>92.139399369122003</v>
      </c>
      <c r="BB36" s="57">
        <f t="shared" ca="1" si="133"/>
        <v>633634.22664835188</v>
      </c>
      <c r="BE36" s="74">
        <f t="shared" si="134"/>
        <v>0.9580937867978111</v>
      </c>
      <c r="BF36" s="74">
        <f t="shared" si="135"/>
        <v>1.3358120669258071</v>
      </c>
      <c r="BG36" s="74">
        <f t="shared" ca="1" si="136"/>
        <v>1.011409461984853</v>
      </c>
      <c r="BH36" s="74">
        <f t="shared" ca="1" si="137"/>
        <v>1.0138482699678164</v>
      </c>
      <c r="BI36" s="74">
        <f t="shared" si="138"/>
        <v>1.1313950460927324</v>
      </c>
      <c r="BJ36" s="74">
        <f t="shared" ca="1" si="139"/>
        <v>1.0340215861098077</v>
      </c>
      <c r="BK36" s="74">
        <f t="shared" ca="1" si="140"/>
        <v>0.81679816563453522</v>
      </c>
      <c r="BL36" s="74">
        <f t="shared" ca="1" si="141"/>
        <v>1.017678909256964</v>
      </c>
      <c r="BM36" s="74">
        <f t="shared" si="142"/>
        <v>0.81497707234560623</v>
      </c>
      <c r="BN36" s="74">
        <f t="shared" si="143"/>
        <v>1.0338256373095855</v>
      </c>
      <c r="BO36" s="74">
        <f t="shared" ca="1" si="144"/>
        <v>1.0429360911325993</v>
      </c>
      <c r="BP36" s="74">
        <f t="shared" ca="1" si="145"/>
        <v>0.97609748251584083</v>
      </c>
      <c r="BQ36" s="74">
        <f t="shared" ca="1" si="146"/>
        <v>1.1421717393191035</v>
      </c>
      <c r="BR36" s="74">
        <f t="shared" ca="1" si="147"/>
        <v>1.1718849416211414</v>
      </c>
      <c r="BS36" s="74">
        <f t="shared" si="148"/>
        <v>0.96464471882373048</v>
      </c>
      <c r="BT36" s="74">
        <f t="shared" ca="1" si="149"/>
        <v>0.88368197188294872</v>
      </c>
      <c r="BW36" s="73">
        <v>33</v>
      </c>
      <c r="BX36" s="74">
        <f t="shared" ref="BX36:BX55" si="150">AVERAGEIF($A$29:$A$180,$BW36,BE$29:BE$180)</f>
        <v>1.0105195072158042</v>
      </c>
      <c r="BY36" s="74">
        <f t="shared" ref="BY36:BY55" si="151">AVERAGEIF($A$29:$A$180,$BW36,BF$29:BF$180)</f>
        <v>1.2250702829538096</v>
      </c>
      <c r="BZ36" s="74">
        <f t="shared" ref="BZ36:BZ55" ca="1" si="152">AVERAGEIF($A$29:$A$182,$BW36,BG$29:BG$182)</f>
        <v>1.0107850302934658</v>
      </c>
      <c r="CA36" s="74">
        <f t="shared" ref="CA36:CA55" ca="1" si="153">AVERAGEIF($A$29:$A$182,$BW36,BH$29:BH$182)</f>
        <v>1.0244163607770149</v>
      </c>
      <c r="CB36" s="74">
        <f t="shared" ref="CB36:CB55" si="154">AVERAGEIF($A$29:$A$186,$BW36,BI$29:BI$186)</f>
        <v>1.127884511221815</v>
      </c>
      <c r="CC36" s="74">
        <f t="shared" ca="1" si="51"/>
        <v>1.0312998851127289</v>
      </c>
      <c r="CD36" s="74">
        <f t="shared" ca="1" si="52"/>
        <v>0.93399125691146212</v>
      </c>
      <c r="CE36" s="74">
        <f t="shared" ca="1" si="53"/>
        <v>1.0207417018985372</v>
      </c>
      <c r="CF36" s="74">
        <f t="shared" si="54"/>
        <v>1.4798429830465676</v>
      </c>
      <c r="CG36" s="74">
        <f t="shared" ref="CG36:CG55" ca="1" si="155">AVERAGEIF($A$29:$A$182,$BW36,BN$29:BN$181)</f>
        <v>0.99749249472084855</v>
      </c>
      <c r="CH36" s="74">
        <f t="shared" ref="CH36:CH55" ca="1" si="156">AVERAGEIF($A$29:$A$180,$BW36,BO$29:BO$179)</f>
        <v>1.0591032035411319</v>
      </c>
      <c r="CI36" s="74">
        <f t="shared" ref="CI36:CI55" ca="1" si="157">AVERAGEIF($A$29:$A$180,$BW36,BP$29:BP$179)</f>
        <v>0.99513086450847643</v>
      </c>
      <c r="CJ36" s="74">
        <f t="shared" ref="CJ36:CJ55" ca="1" si="158">AVERAGEIF($A$29:$A$180,$BW36,BQ$29:BQ$179)</f>
        <v>1.1508117387193357</v>
      </c>
      <c r="CK36" s="74">
        <f t="shared" ref="CK36:CK55" ca="1" si="159">AVERAGEIF($A$29:$A$180,$BW36,BR$29:BR$179)</f>
        <v>1.1655268719501142</v>
      </c>
      <c r="CL36" s="74">
        <f t="shared" ref="CL36:CL55" ca="1" si="160">AVERAGEIF($A$29:$A$180,$BW36,BS$29:BS$179)</f>
        <v>0.99394942404590747</v>
      </c>
      <c r="CM36" s="74">
        <f t="shared" ref="CM36:CM55" ca="1" si="161">AVERAGEIF($A$29:$A$180,$BW36,BT$29:BT$179)</f>
        <v>0.84581300241096502</v>
      </c>
      <c r="CP36" s="73">
        <v>33</v>
      </c>
      <c r="CQ36" s="74">
        <f t="shared" ref="CQ36:CQ55" si="162">BX36*BX$60</f>
        <v>1.0097960799386758</v>
      </c>
      <c r="CR36" s="74">
        <f t="shared" ref="CR36:CR55" si="163">BY36*BY$60</f>
        <v>1.2197203090975279</v>
      </c>
      <c r="CS36" s="74">
        <f t="shared" ref="CS36:CS55" ca="1" si="164">BZ36*BZ$60</f>
        <v>1.0112971892714635</v>
      </c>
      <c r="CT36" s="74">
        <f t="shared" ref="CT36:CT55" ca="1" si="165">CA36*CA$60</f>
        <v>1.0248819243229297</v>
      </c>
      <c r="CU36" s="74">
        <f t="shared" ref="CU36:CU55" si="166">CB36*CB$60</f>
        <v>1.1274259984256083</v>
      </c>
      <c r="CV36" s="74">
        <f t="shared" ref="CV36:CV55" ca="1" si="167">CC36*CC$60</f>
        <v>1.0313210369667072</v>
      </c>
      <c r="CW36" s="74">
        <f t="shared" ref="CW36:CW55" ca="1" si="168">CD36*CD$60</f>
        <v>0.93117847812362697</v>
      </c>
      <c r="CX36" s="74">
        <f t="shared" ref="CX36:CX55" ca="1" si="169">CE36*CE$60</f>
        <v>1.0199659383811162</v>
      </c>
      <c r="CY36" s="74">
        <f t="shared" ref="CY36:CY55" si="170">CF36*CF$60</f>
        <v>1.4901514046506532</v>
      </c>
      <c r="CZ36" s="74">
        <f t="shared" ref="CZ36:CZ55" ca="1" si="171">CG36*CG$60</f>
        <v>0.99521629509767318</v>
      </c>
      <c r="DA36" s="74">
        <f t="shared" ref="DA36:DA55" ca="1" si="172">CH36*CH$60</f>
        <v>1.0625376763358512</v>
      </c>
      <c r="DB36" s="74">
        <f t="shared" ref="DB36:DB55" ca="1" si="173">CI36*CI$60</f>
        <v>0.99988916692393104</v>
      </c>
      <c r="DC36" s="74">
        <f t="shared" ref="DC36:DC55" ca="1" si="174">CJ36*CJ$60</f>
        <v>1.1536749502780204</v>
      </c>
      <c r="DD36" s="74">
        <f t="shared" ref="DD36:DD55" ca="1" si="175">CK36*CK$60</f>
        <v>1.1666280897830079</v>
      </c>
      <c r="DE36" s="74">
        <f t="shared" ref="DE36:DE55" ca="1" si="176">CL36*CL$60</f>
        <v>0.9964499695941984</v>
      </c>
      <c r="DF36" s="74">
        <f t="shared" ref="DF36:DF55" ca="1" si="177">CM36*CM$60</f>
        <v>0.84657790223718876</v>
      </c>
      <c r="DI36" s="57">
        <f t="shared" si="29"/>
        <v>395.12928196773254</v>
      </c>
      <c r="DJ36" s="57">
        <f t="shared" si="30"/>
        <v>62.309366690985463</v>
      </c>
      <c r="DK36" s="57">
        <f t="shared" ca="1" si="31"/>
        <v>111.73767829949668</v>
      </c>
      <c r="DL36" s="57">
        <f t="shared" ca="1" si="32"/>
        <v>101.75388189679394</v>
      </c>
      <c r="DM36" s="57">
        <f t="shared" si="33"/>
        <v>34429.754196023438</v>
      </c>
      <c r="DN36" s="57">
        <f t="shared" ca="1" si="34"/>
        <v>93.91560860817539</v>
      </c>
      <c r="DO36" s="57">
        <f t="shared" ca="1" si="35"/>
        <v>66.735710288405969</v>
      </c>
      <c r="DP36" s="57">
        <f t="shared" ca="1" si="36"/>
        <v>84.03641973606581</v>
      </c>
      <c r="DQ36" s="57">
        <f t="shared" si="37"/>
        <v>2107.8395055678029</v>
      </c>
      <c r="DR36" s="57">
        <f t="shared" ca="1" si="38"/>
        <v>179.58766582598059</v>
      </c>
      <c r="DS36" s="57">
        <f t="shared" ca="1" si="39"/>
        <v>88.462073211769706</v>
      </c>
      <c r="DT36" s="57">
        <f t="shared" ca="1" si="40"/>
        <v>86.815812539745693</v>
      </c>
      <c r="DU36" s="57">
        <f t="shared" ca="1" si="41"/>
        <v>89.081789066029401</v>
      </c>
      <c r="DV36" s="57">
        <f t="shared" ca="1" si="42"/>
        <v>92.524283888540353</v>
      </c>
      <c r="DW36" s="57">
        <f t="shared" ca="1" si="43"/>
        <v>89.198442178899342</v>
      </c>
      <c r="DX36" s="57">
        <f t="shared" ca="1" si="44"/>
        <v>661405.33715497924</v>
      </c>
      <c r="DY36" s="57">
        <f ca="1">'Chart Data'!U141</f>
        <v>-170.86857142857141</v>
      </c>
      <c r="EB36" s="53">
        <v>45536</v>
      </c>
      <c r="EC36" s="4">
        <f t="shared" ca="1" si="55"/>
        <v>104.5966702814688</v>
      </c>
      <c r="ED36" s="4">
        <f t="shared" ca="1" si="56"/>
        <v>109.25426312259029</v>
      </c>
      <c r="EE36" s="4">
        <f t="shared" ca="1" si="57"/>
        <v>104.1216217935515</v>
      </c>
      <c r="EF36" s="4">
        <f t="shared" ca="1" si="58"/>
        <v>103.11651967269454</v>
      </c>
      <c r="EG36" s="4">
        <f>'HAVERQ (new)'!I45</f>
        <v>103.32507652940266</v>
      </c>
      <c r="EH36" s="4">
        <f t="shared" ca="1" si="59"/>
        <v>101.23067293514589</v>
      </c>
      <c r="EI36" s="4">
        <f t="shared" ca="1" si="60"/>
        <v>105.73838103231444</v>
      </c>
      <c r="EJ36" s="4">
        <f t="shared" ca="1" si="61"/>
        <v>100.77091185499599</v>
      </c>
      <c r="EK36" s="4">
        <f t="shared" ca="1" si="62"/>
        <v>99.798154655468579</v>
      </c>
      <c r="EN36" s="74">
        <f t="shared" si="63"/>
        <v>-0.17115552200452144</v>
      </c>
      <c r="EO36" s="74">
        <f t="shared" si="64"/>
        <v>1.0569907679425923</v>
      </c>
      <c r="EP36" s="74">
        <f t="shared" ca="1" si="65"/>
        <v>-1.4915227418926791</v>
      </c>
      <c r="EQ36" s="74">
        <f t="shared" ca="1" si="66"/>
        <v>-0.58699999434421135</v>
      </c>
      <c r="ER36" s="74">
        <f t="shared" si="67"/>
        <v>-3.2485228765013439</v>
      </c>
      <c r="ES36" s="74">
        <f t="shared" ca="1" si="68"/>
        <v>-1.2482033466032647</v>
      </c>
      <c r="ET36" s="74">
        <f t="shared" ca="1" si="69"/>
        <v>-5.6899778667564327</v>
      </c>
      <c r="EU36" s="74">
        <f t="shared" ca="1" si="70"/>
        <v>-2.7329727910804822</v>
      </c>
      <c r="EV36" s="74">
        <f t="shared" si="71"/>
        <v>2.1946639934051788</v>
      </c>
      <c r="EW36" s="74">
        <f t="shared" ca="1" si="72"/>
        <v>3.1106086441657395</v>
      </c>
      <c r="EX36" s="74">
        <f t="shared" ca="1" si="73"/>
        <v>-5.0079406644890518</v>
      </c>
      <c r="EY36" s="74">
        <f t="shared" ca="1" si="74"/>
        <v>-3.6478112191911962</v>
      </c>
      <c r="EZ36" s="74">
        <f t="shared" ca="1" si="75"/>
        <v>-5.2894716795266135</v>
      </c>
      <c r="FA36" s="74">
        <f t="shared" ca="1" si="76"/>
        <v>-3.6987471789700734</v>
      </c>
      <c r="FB36" s="74">
        <f t="shared" ca="1" si="77"/>
        <v>-3.1934337901465311</v>
      </c>
      <c r="FC36" s="74">
        <f t="shared" ca="1" si="78"/>
        <v>1.6304296290877331</v>
      </c>
      <c r="FD36" s="74">
        <f t="shared" ca="1" si="79"/>
        <v>0.35932101401558175</v>
      </c>
      <c r="FG36" s="225">
        <f t="shared" si="80"/>
        <v>8</v>
      </c>
      <c r="FH36" s="73">
        <f t="shared" si="81"/>
        <v>2022</v>
      </c>
      <c r="FI36" s="73">
        <f t="shared" si="100"/>
        <v>9</v>
      </c>
      <c r="FJ36" s="73">
        <f t="shared" si="101"/>
        <v>2024</v>
      </c>
      <c r="FK36" s="4">
        <f t="shared" si="83"/>
        <v>-0.86506903530032864</v>
      </c>
      <c r="FL36" s="4">
        <f t="shared" si="84"/>
        <v>-0.189437302517837</v>
      </c>
      <c r="FM36" s="4">
        <f t="shared" ca="1" si="85"/>
        <v>0.98871285897388395</v>
      </c>
      <c r="FN36" s="4">
        <f t="shared" ca="1" si="86"/>
        <v>0.3698979814874323</v>
      </c>
      <c r="FO36" s="4">
        <f t="shared" si="87"/>
        <v>1.0840972462558749</v>
      </c>
      <c r="FP36" s="4">
        <f t="shared" ca="1" si="88"/>
        <v>0.34274777323510736</v>
      </c>
      <c r="FQ36" s="4">
        <f t="shared" ca="1" si="89"/>
        <v>0.1791162433874513</v>
      </c>
      <c r="FR36" s="4">
        <f t="shared" ca="1" si="90"/>
        <v>-0.5187915107090536</v>
      </c>
      <c r="FS36" s="4">
        <f t="shared" si="91"/>
        <v>5.749759518281243E-2</v>
      </c>
      <c r="FT36" s="4">
        <f t="shared" ca="1" si="92"/>
        <v>-1.2150474424349955</v>
      </c>
      <c r="FU36" s="4">
        <f t="shared" ca="1" si="93"/>
        <v>1.0130879324498707</v>
      </c>
      <c r="FV36" s="4">
        <f t="shared" ca="1" si="94"/>
        <v>1.6251916454751316</v>
      </c>
      <c r="FW36" s="4">
        <f t="shared" ca="1" si="95"/>
        <v>0.82864935805263507</v>
      </c>
      <c r="FX36" s="4">
        <f t="shared" ca="1" si="96"/>
        <v>0.37370979387951031</v>
      </c>
      <c r="FY36" s="4">
        <f t="shared" ca="1" si="97"/>
        <v>1.0505255885195381</v>
      </c>
      <c r="FZ36" s="4">
        <f t="shared" ca="1" si="98"/>
        <v>1.1507751649201841</v>
      </c>
      <c r="GA36" s="4">
        <f t="shared" ca="1" si="99"/>
        <v>-0.22260513589103664</v>
      </c>
    </row>
    <row r="37" spans="1:183" x14ac:dyDescent="0.35">
      <c r="A37" s="73">
        <v>34</v>
      </c>
      <c r="B37" s="41">
        <f t="shared" si="50"/>
        <v>44795</v>
      </c>
      <c r="C37" s="57">
        <f>'Chart Data'!C142</f>
        <v>388</v>
      </c>
      <c r="D37" s="57">
        <f>'Chart Data'!D142</f>
        <v>66</v>
      </c>
      <c r="E37" s="57">
        <f ca="1">'Chart Data'!E142</f>
        <v>112.42857142857143</v>
      </c>
      <c r="F37" s="57">
        <f ca="1">'Chart Data'!F142</f>
        <v>102.57142857142857</v>
      </c>
      <c r="G37" s="57">
        <f>'Chart Data'!G142</f>
        <v>39329</v>
      </c>
      <c r="H37" s="57">
        <f ca="1">'Chart Data'!H142</f>
        <v>96.571428571428569</v>
      </c>
      <c r="I37" s="57">
        <f ca="1">'Chart Data'!J142</f>
        <v>77.142857142857139</v>
      </c>
      <c r="J37" s="57">
        <f ca="1">'Chart Data'!K142</f>
        <v>83.428571428571431</v>
      </c>
      <c r="K37" s="57">
        <f>'Chart Data'!L142</f>
        <v>3101</v>
      </c>
      <c r="L37" s="57">
        <f>'Chart Data'!M142</f>
        <v>182.72857142857146</v>
      </c>
      <c r="M37" s="57">
        <f ca="1">'Chart Data'!O142</f>
        <v>94.824285714285708</v>
      </c>
      <c r="N37" s="57">
        <f ca="1">'Chart Data'!P142</f>
        <v>88.963333333333324</v>
      </c>
      <c r="O37" s="57">
        <f ca="1">'Chart Data'!Q142</f>
        <v>101.14142857142858</v>
      </c>
      <c r="P37" s="57">
        <f ca="1">'Chart Data'!R142</f>
        <v>107.74571428571429</v>
      </c>
      <c r="Q37" s="57">
        <f>'Chart Data'!S143</f>
        <v>91.041516976650755</v>
      </c>
      <c r="R37" s="57">
        <f ca="1">'Chart Data'!T143</f>
        <v>564779.14285714284</v>
      </c>
      <c r="U37" s="57">
        <f t="shared" si="102"/>
        <v>416.42307692307691</v>
      </c>
      <c r="V37" s="57">
        <f t="shared" si="103"/>
        <v>56.865384615384613</v>
      </c>
      <c r="W37" s="57">
        <f t="shared" ca="1" si="104"/>
        <v>111.73901098901098</v>
      </c>
      <c r="X37" s="57">
        <f t="shared" ca="1" si="105"/>
        <v>102.84340659340658</v>
      </c>
      <c r="Y37" s="57">
        <f t="shared" si="106"/>
        <v>34383.480769230766</v>
      </c>
      <c r="Z37" s="57">
        <f t="shared" ca="1" si="107"/>
        <v>93.681318681318672</v>
      </c>
      <c r="AA37" s="57">
        <f t="shared" ca="1" si="108"/>
        <v>76.25</v>
      </c>
      <c r="AB37" s="57">
        <f t="shared" ca="1" si="109"/>
        <v>84.376373626373621</v>
      </c>
      <c r="AC37" s="57">
        <f t="shared" si="110"/>
        <v>3872.9230769230771</v>
      </c>
      <c r="AD37" s="57">
        <f t="shared" si="111"/>
        <v>172.54752747252749</v>
      </c>
      <c r="AE37" s="57">
        <f t="shared" ca="1" si="112"/>
        <v>90.282912087912081</v>
      </c>
      <c r="AF37" s="57">
        <f t="shared" ca="1" si="113"/>
        <v>89.095412087912081</v>
      </c>
      <c r="AG37" s="57">
        <f t="shared" ca="1" si="114"/>
        <v>90.15508241758242</v>
      </c>
      <c r="AH37" s="57">
        <f t="shared" ca="1" si="115"/>
        <v>92.308145604395605</v>
      </c>
      <c r="AI37" s="57">
        <f t="shared" si="116"/>
        <v>91.996277325800918</v>
      </c>
      <c r="AJ37" s="57">
        <f t="shared" ca="1" si="117"/>
        <v>633650.14560439577</v>
      </c>
      <c r="AM37" s="57">
        <f t="shared" si="118"/>
        <v>416.08653846153845</v>
      </c>
      <c r="AN37" s="57">
        <f t="shared" si="119"/>
        <v>56.92307692307692</v>
      </c>
      <c r="AO37" s="57">
        <f t="shared" ca="1" si="120"/>
        <v>111.75961538461537</v>
      </c>
      <c r="AP37" s="57">
        <f t="shared" ca="1" si="121"/>
        <v>102.80494505494505</v>
      </c>
      <c r="AQ37" s="57">
        <f t="shared" si="122"/>
        <v>34447.471153846156</v>
      </c>
      <c r="AR37" s="57">
        <f t="shared" ca="1" si="123"/>
        <v>93.695054945054935</v>
      </c>
      <c r="AS37" s="57">
        <f t="shared" ca="1" si="124"/>
        <v>76.609890109890102</v>
      </c>
      <c r="AT37" s="57">
        <f t="shared" ca="1" si="125"/>
        <v>84.425824175824175</v>
      </c>
      <c r="AU37" s="57">
        <f t="shared" si="126"/>
        <v>3925.4903846153848</v>
      </c>
      <c r="AV37" s="57">
        <f t="shared" si="127"/>
        <v>172.2391483516484</v>
      </c>
      <c r="AW37" s="57">
        <f t="shared" ca="1" si="128"/>
        <v>90.453640109890102</v>
      </c>
      <c r="AX37" s="57">
        <f t="shared" ca="1" si="129"/>
        <v>89.259377289377269</v>
      </c>
      <c r="AY37" s="57">
        <f t="shared" ca="1" si="130"/>
        <v>90.323907967032966</v>
      </c>
      <c r="AZ37" s="57">
        <f t="shared" ca="1" si="131"/>
        <v>92.511263736263743</v>
      </c>
      <c r="BA37" s="57">
        <f t="shared" si="132"/>
        <v>91.934300056514047</v>
      </c>
      <c r="BB37" s="57">
        <f t="shared" ca="1" si="133"/>
        <v>633907.68956043967</v>
      </c>
      <c r="BE37" s="74">
        <f t="shared" si="134"/>
        <v>0.93249832459039128</v>
      </c>
      <c r="BF37" s="74">
        <f t="shared" si="135"/>
        <v>1.1594594594594596</v>
      </c>
      <c r="BG37" s="74">
        <f t="shared" ca="1" si="136"/>
        <v>1.0059856688093805</v>
      </c>
      <c r="BH37" s="74">
        <f t="shared" ca="1" si="137"/>
        <v>0.99772854814141798</v>
      </c>
      <c r="BI37" s="74">
        <f t="shared" si="138"/>
        <v>1.1417093528971227</v>
      </c>
      <c r="BJ37" s="74">
        <f t="shared" ca="1" si="139"/>
        <v>1.0306993109514735</v>
      </c>
      <c r="BK37" s="74">
        <f t="shared" ca="1" si="140"/>
        <v>1.0069568959334434</v>
      </c>
      <c r="BL37" s="74">
        <f t="shared" ca="1" si="141"/>
        <v>0.9881878233705379</v>
      </c>
      <c r="BM37" s="74">
        <f t="shared" si="142"/>
        <v>0.78996499702388967</v>
      </c>
      <c r="BN37" s="74">
        <f t="shared" si="143"/>
        <v>1.0609003422120247</v>
      </c>
      <c r="BO37" s="74">
        <f t="shared" ca="1" si="144"/>
        <v>1.0483191787426775</v>
      </c>
      <c r="BP37" s="74">
        <f t="shared" ca="1" si="145"/>
        <v>0.99668332935951165</v>
      </c>
      <c r="BQ37" s="74">
        <f t="shared" ca="1" si="146"/>
        <v>1.1197636467229015</v>
      </c>
      <c r="BR37" s="74">
        <f t="shared" ca="1" si="147"/>
        <v>1.1646767099937341</v>
      </c>
      <c r="BS37" s="74">
        <f t="shared" si="148"/>
        <v>0.99028890110313039</v>
      </c>
      <c r="BT37" s="74">
        <f t="shared" ca="1" si="149"/>
        <v>0.8909485594799591</v>
      </c>
      <c r="BW37" s="73">
        <v>34</v>
      </c>
      <c r="BX37" s="74">
        <f t="shared" si="150"/>
        <v>0.95680363367176524</v>
      </c>
      <c r="BY37" s="74">
        <f t="shared" si="151"/>
        <v>1.2502227758418241</v>
      </c>
      <c r="BZ37" s="74">
        <f t="shared" ca="1" si="152"/>
        <v>1.0036539029364302</v>
      </c>
      <c r="CA37" s="74">
        <f t="shared" ca="1" si="153"/>
        <v>1.007556631611833</v>
      </c>
      <c r="CB37" s="74">
        <f t="shared" si="154"/>
        <v>1.1361791712225704</v>
      </c>
      <c r="CC37" s="74">
        <f t="shared" ca="1" si="51"/>
        <v>1.029630071460143</v>
      </c>
      <c r="CD37" s="74">
        <f t="shared" ca="1" si="52"/>
        <v>0.99550008031417725</v>
      </c>
      <c r="CE37" s="74">
        <f t="shared" ca="1" si="53"/>
        <v>1.0004936169009573</v>
      </c>
      <c r="CF37" s="74">
        <f t="shared" si="54"/>
        <v>0.71794604084174418</v>
      </c>
      <c r="CG37" s="74">
        <f t="shared" ca="1" si="155"/>
        <v>1.0116326836063501</v>
      </c>
      <c r="CH37" s="74">
        <f t="shared" ca="1" si="156"/>
        <v>1.0596888617211857</v>
      </c>
      <c r="CI37" s="74">
        <f t="shared" ca="1" si="157"/>
        <v>1.0070430492119244</v>
      </c>
      <c r="CJ37" s="74">
        <f t="shared" ca="1" si="158"/>
        <v>1.1308448442893937</v>
      </c>
      <c r="CK37" s="74">
        <f t="shared" ca="1" si="159"/>
        <v>1.1511686003820085</v>
      </c>
      <c r="CL37" s="74">
        <f t="shared" ca="1" si="160"/>
        <v>1.0011190795021301</v>
      </c>
      <c r="CM37" s="74">
        <f t="shared" ca="1" si="161"/>
        <v>0.89375553497573301</v>
      </c>
      <c r="CP37" s="73">
        <v>34</v>
      </c>
      <c r="CQ37" s="74">
        <f t="shared" si="162"/>
        <v>0.95611866139511836</v>
      </c>
      <c r="CR37" s="74">
        <f t="shared" si="163"/>
        <v>1.2447629591616296</v>
      </c>
      <c r="CS37" s="74">
        <f t="shared" ca="1" si="164"/>
        <v>1.0041624486130933</v>
      </c>
      <c r="CT37" s="74">
        <f t="shared" ca="1" si="165"/>
        <v>1.0080145329653094</v>
      </c>
      <c r="CU37" s="74">
        <f t="shared" si="166"/>
        <v>1.1357172864430509</v>
      </c>
      <c r="CV37" s="74">
        <f t="shared" ca="1" si="167"/>
        <v>1.029651189066416</v>
      </c>
      <c r="CW37" s="74">
        <f t="shared" ca="1" si="168"/>
        <v>0.99250206348214032</v>
      </c>
      <c r="CX37" s="74">
        <f t="shared" ca="1" si="169"/>
        <v>0.99973324192464263</v>
      </c>
      <c r="CY37" s="74">
        <f t="shared" si="170"/>
        <v>0.72294717309886003</v>
      </c>
      <c r="CZ37" s="74">
        <f t="shared" ca="1" si="171"/>
        <v>1.0093242171813861</v>
      </c>
      <c r="DA37" s="74">
        <f t="shared" ca="1" si="172"/>
        <v>1.0631252336953994</v>
      </c>
      <c r="DB37" s="74">
        <f t="shared" ca="1" si="173"/>
        <v>1.0118583107462944</v>
      </c>
      <c r="DC37" s="74">
        <f t="shared" ca="1" si="174"/>
        <v>1.1336583783543588</v>
      </c>
      <c r="DD37" s="74">
        <f t="shared" ca="1" si="175"/>
        <v>1.1522562521744439</v>
      </c>
      <c r="DE37" s="74">
        <f t="shared" ca="1" si="176"/>
        <v>1.003637662235815</v>
      </c>
      <c r="DF37" s="74">
        <f t="shared" ca="1" si="177"/>
        <v>0.89456379099856642</v>
      </c>
      <c r="DI37" s="57">
        <f t="shared" si="29"/>
        <v>405.80737063938346</v>
      </c>
      <c r="DJ37" s="57">
        <f t="shared" si="30"/>
        <v>53.022143303856176</v>
      </c>
      <c r="DK37" s="57">
        <f t="shared" ca="1" si="31"/>
        <v>111.9625331377936</v>
      </c>
      <c r="DL37" s="57">
        <f t="shared" ca="1" si="32"/>
        <v>101.75590253613788</v>
      </c>
      <c r="DM37" s="57">
        <f t="shared" si="33"/>
        <v>34629.216680477199</v>
      </c>
      <c r="DN37" s="57">
        <f t="shared" ca="1" si="34"/>
        <v>93.790430775872579</v>
      </c>
      <c r="DO37" s="57">
        <f t="shared" ca="1" si="35"/>
        <v>77.725639050266111</v>
      </c>
      <c r="DP37" s="57">
        <f t="shared" ca="1" si="36"/>
        <v>83.450832612065994</v>
      </c>
      <c r="DQ37" s="57">
        <f t="shared" si="37"/>
        <v>4289.3867150870665</v>
      </c>
      <c r="DR37" s="57">
        <f t="shared" ca="1" si="38"/>
        <v>181.04051039105627</v>
      </c>
      <c r="DS37" s="57">
        <f t="shared" ca="1" si="39"/>
        <v>89.193899936584728</v>
      </c>
      <c r="DT37" s="57">
        <f t="shared" ca="1" si="40"/>
        <v>87.920741855367638</v>
      </c>
      <c r="DU37" s="57">
        <f t="shared" ca="1" si="41"/>
        <v>89.216849187184152</v>
      </c>
      <c r="DV37" s="57">
        <f t="shared" ca="1" si="42"/>
        <v>93.508465744824875</v>
      </c>
      <c r="DW37" s="57">
        <f t="shared" ca="1" si="43"/>
        <v>90.711539036744142</v>
      </c>
      <c r="DX37" s="57">
        <f t="shared" ca="1" si="44"/>
        <v>631345.85653942253</v>
      </c>
      <c r="DY37" s="57">
        <f ca="1">'Chart Data'!U142</f>
        <v>-154.27428571428572</v>
      </c>
      <c r="EB37" s="53">
        <v>45566</v>
      </c>
      <c r="EC37" s="4">
        <f t="shared" ref="EC37:EC53" ca="1" si="178">AVERAGEIFS(DS$4:DS$207,$FG$4:$FG$207,$FI37,$FH$4:$FH$207,$FJ37)</f>
        <v>104.9147202146914</v>
      </c>
      <c r="ED37" s="4">
        <f t="shared" ca="1" si="56"/>
        <v>110.11697675549095</v>
      </c>
      <c r="EE37" s="4">
        <f t="shared" ca="1" si="57"/>
        <v>105.02853705318387</v>
      </c>
      <c r="EF37" s="4">
        <f t="shared" ca="1" si="58"/>
        <v>103.89717948886022</v>
      </c>
      <c r="EG37" s="4">
        <f>'HAVERQ (new)'!I46</f>
        <v>103.6932657751843</v>
      </c>
      <c r="EH37" s="4">
        <f t="shared" ca="1" si="59"/>
        <v>101.17794962900997</v>
      </c>
      <c r="EI37" s="4">
        <f t="shared" ca="1" si="60"/>
        <v>106.19491625833619</v>
      </c>
      <c r="EJ37" s="4">
        <f t="shared" ca="1" si="61"/>
        <v>101.28771262821883</v>
      </c>
      <c r="EK37" s="4">
        <f t="shared" ca="1" si="62"/>
        <v>100.19665087424097</v>
      </c>
      <c r="EN37" s="74">
        <f t="shared" ref="EN37:EN68" si="179">(DI37-AVERAGE(DI$56:DI$160))/STDEV(DI$56:DI$160)</f>
        <v>0.41432239399429138</v>
      </c>
      <c r="EO37" s="74">
        <f t="shared" ref="EO37:EO68" si="180">(DJ37-AVERAGE(DJ$56:DJ$160))/STDEV(DJ$56:DJ$160)</f>
        <v>-2.3966356742087824</v>
      </c>
      <c r="EP37" s="74">
        <f t="shared" ca="1" si="65"/>
        <v>-1.4287540152153826</v>
      </c>
      <c r="EQ37" s="74">
        <f t="shared" ca="1" si="66"/>
        <v>-0.58648325632592346</v>
      </c>
      <c r="ER37" s="74">
        <f t="shared" si="67"/>
        <v>-3.0534294612388706</v>
      </c>
      <c r="ES37" s="74">
        <f t="shared" ca="1" si="68"/>
        <v>-1.3209880781500321</v>
      </c>
      <c r="ET37" s="74">
        <f t="shared" ca="1" si="69"/>
        <v>-2.3532696324492157</v>
      </c>
      <c r="EU37" s="74">
        <f t="shared" ca="1" si="70"/>
        <v>-3.0728863584846295</v>
      </c>
      <c r="EV37" s="74">
        <f t="shared" si="71"/>
        <v>0.55415514962943546</v>
      </c>
      <c r="EW37" s="74">
        <f t="shared" ca="1" si="72"/>
        <v>3.1957732012622335</v>
      </c>
      <c r="EX37" s="74">
        <f t="shared" ca="1" si="73"/>
        <v>-4.7150494677371269</v>
      </c>
      <c r="EY37" s="74">
        <f t="shared" ca="1" si="74"/>
        <v>-3.3973689017669009</v>
      </c>
      <c r="EZ37" s="74">
        <f t="shared" ca="1" si="75"/>
        <v>-5.2295985980238244</v>
      </c>
      <c r="FA37" s="74">
        <f t="shared" ca="1" si="76"/>
        <v>-3.2349332784175515</v>
      </c>
      <c r="FB37" s="74">
        <f t="shared" ca="1" si="77"/>
        <v>-2.8090186286826508</v>
      </c>
      <c r="FC37" s="74">
        <f t="shared" ca="1" si="78"/>
        <v>0.13155260576795477</v>
      </c>
      <c r="FD37" s="74">
        <f t="shared" ca="1" si="79"/>
        <v>0.56969373379210431</v>
      </c>
      <c r="FG37" s="225">
        <f t="shared" si="80"/>
        <v>8</v>
      </c>
      <c r="FH37" s="73">
        <f t="shared" si="81"/>
        <v>2022</v>
      </c>
      <c r="FI37" s="73">
        <f t="shared" si="100"/>
        <v>10</v>
      </c>
      <c r="FJ37" s="73">
        <f t="shared" si="101"/>
        <v>2024</v>
      </c>
      <c r="FK37" s="4">
        <f t="shared" si="83"/>
        <v>-0.30437131136550893</v>
      </c>
      <c r="FL37" s="4">
        <f t="shared" si="84"/>
        <v>-0.36654425857829143</v>
      </c>
      <c r="FM37" s="4">
        <f t="shared" ca="1" si="85"/>
        <v>1.2307321861595271</v>
      </c>
      <c r="FN37" s="4">
        <f t="shared" ca="1" si="86"/>
        <v>0.38337193888917831</v>
      </c>
      <c r="FO37" s="4">
        <f t="shared" si="87"/>
        <v>1.4732022551821284</v>
      </c>
      <c r="FP37" s="4">
        <f t="shared" ca="1" si="88"/>
        <v>0.46166874001213387</v>
      </c>
      <c r="FQ37" s="4">
        <f t="shared" ca="1" si="89"/>
        <v>0.32030589079190436</v>
      </c>
      <c r="FR37" s="4">
        <f t="shared" ca="1" si="90"/>
        <v>-1.1229536863655125</v>
      </c>
      <c r="FS37" s="4">
        <f t="shared" si="91"/>
        <v>0.13555266688741854</v>
      </c>
      <c r="FT37" s="4">
        <f t="shared" ca="1" si="92"/>
        <v>-1.426106599593473</v>
      </c>
      <c r="FU37" s="4">
        <f t="shared" ca="1" si="93"/>
        <v>0.98588216849979526</v>
      </c>
      <c r="FV37" s="4">
        <f t="shared" ca="1" si="94"/>
        <v>1.775466884224371</v>
      </c>
      <c r="FW37" s="4">
        <f t="shared" ca="1" si="95"/>
        <v>1.1202428537170606</v>
      </c>
      <c r="FX37" s="4">
        <f t="shared" ca="1" si="96"/>
        <v>0.56423229689903676</v>
      </c>
      <c r="FY37" s="4">
        <f t="shared" ca="1" si="97"/>
        <v>0.64339356760002631</v>
      </c>
      <c r="FZ37" s="4">
        <f t="shared" ca="1" si="98"/>
        <v>0.82314953580913763</v>
      </c>
      <c r="GA37" s="4">
        <f t="shared" ca="1" si="99"/>
        <v>-1.4895628877497045</v>
      </c>
    </row>
    <row r="38" spans="1:183" x14ac:dyDescent="0.35">
      <c r="A38" s="73">
        <v>35</v>
      </c>
      <c r="B38" s="41">
        <f t="shared" si="50"/>
        <v>44802</v>
      </c>
      <c r="C38" s="57">
        <f>'Chart Data'!C143</f>
        <v>417</v>
      </c>
      <c r="D38" s="57">
        <f>'Chart Data'!D143</f>
        <v>79</v>
      </c>
      <c r="E38" s="57">
        <f ca="1">'Chart Data'!E143</f>
        <v>110</v>
      </c>
      <c r="F38" s="57">
        <f ca="1">'Chart Data'!F143</f>
        <v>98.571428571428569</v>
      </c>
      <c r="G38" s="57">
        <f>'Chart Data'!G143</f>
        <v>39959</v>
      </c>
      <c r="H38" s="57">
        <f ca="1">'Chart Data'!H143</f>
        <v>95.285714285714292</v>
      </c>
      <c r="I38" s="57">
        <f ca="1">'Chart Data'!J143</f>
        <v>81</v>
      </c>
      <c r="J38" s="57">
        <f ca="1">'Chart Data'!K143</f>
        <v>86.142857142857139</v>
      </c>
      <c r="K38" s="57">
        <f>'Chart Data'!L143</f>
        <v>2093</v>
      </c>
      <c r="L38" s="57">
        <f>'Chart Data'!M143</f>
        <v>183.05714285714285</v>
      </c>
      <c r="M38" s="57">
        <f ca="1">'Chart Data'!O143</f>
        <v>97.29285714285713</v>
      </c>
      <c r="N38" s="57">
        <f ca="1">'Chart Data'!P143</f>
        <v>93.512857142857158</v>
      </c>
      <c r="O38" s="57">
        <f ca="1">'Chart Data'!Q143</f>
        <v>101.45357142857142</v>
      </c>
      <c r="P38" s="57">
        <f ca="1">'Chart Data'!R143</f>
        <v>107.81642857142857</v>
      </c>
      <c r="Q38" s="57">
        <f>'Chart Data'!S144</f>
        <v>91.19240097971219</v>
      </c>
      <c r="R38" s="57">
        <f ca="1">'Chart Data'!T144</f>
        <v>581044.71428571432</v>
      </c>
      <c r="U38" s="57">
        <f t="shared" si="102"/>
        <v>415.75</v>
      </c>
      <c r="V38" s="57">
        <f t="shared" si="103"/>
        <v>56.980769230769234</v>
      </c>
      <c r="W38" s="57">
        <f t="shared" ca="1" si="104"/>
        <v>111.78021978021977</v>
      </c>
      <c r="X38" s="57">
        <f t="shared" ca="1" si="105"/>
        <v>102.7664835164835</v>
      </c>
      <c r="Y38" s="57">
        <f t="shared" si="106"/>
        <v>34511.461538461539</v>
      </c>
      <c r="Z38" s="57">
        <f t="shared" ca="1" si="107"/>
        <v>93.708791208791197</v>
      </c>
      <c r="AA38" s="57">
        <f t="shared" ca="1" si="108"/>
        <v>76.969780219780219</v>
      </c>
      <c r="AB38" s="57">
        <f t="shared" ca="1" si="109"/>
        <v>84.475274725274716</v>
      </c>
      <c r="AC38" s="57">
        <f t="shared" si="110"/>
        <v>3978.0576923076924</v>
      </c>
      <c r="AD38" s="57">
        <f t="shared" si="111"/>
        <v>171.93076923076927</v>
      </c>
      <c r="AE38" s="57">
        <f t="shared" ca="1" si="112"/>
        <v>90.624368131868124</v>
      </c>
      <c r="AF38" s="57">
        <f t="shared" ca="1" si="113"/>
        <v>89.423342490842458</v>
      </c>
      <c r="AG38" s="57">
        <f t="shared" ca="1" si="114"/>
        <v>90.492733516483526</v>
      </c>
      <c r="AH38" s="57">
        <f t="shared" ca="1" si="115"/>
        <v>92.714381868131866</v>
      </c>
      <c r="AI38" s="57">
        <f t="shared" si="116"/>
        <v>91.872322787227191</v>
      </c>
      <c r="AJ38" s="57">
        <f t="shared" ca="1" si="117"/>
        <v>634165.23351648368</v>
      </c>
      <c r="AM38" s="57">
        <f t="shared" si="118"/>
        <v>415.48076923076923</v>
      </c>
      <c r="AN38" s="57">
        <f t="shared" si="119"/>
        <v>56.95192307692308</v>
      </c>
      <c r="AO38" s="57">
        <f t="shared" ca="1" si="120"/>
        <v>111.76923076923075</v>
      </c>
      <c r="AP38" s="57">
        <f t="shared" ca="1" si="121"/>
        <v>102.7032967032967</v>
      </c>
      <c r="AQ38" s="57">
        <f t="shared" si="122"/>
        <v>34562.759615384617</v>
      </c>
      <c r="AR38" s="57">
        <f t="shared" ca="1" si="123"/>
        <v>93.681318681318686</v>
      </c>
      <c r="AS38" s="57">
        <f t="shared" ca="1" si="124"/>
        <v>77.09615384615384</v>
      </c>
      <c r="AT38" s="57">
        <f t="shared" ca="1" si="125"/>
        <v>84.52472527472527</v>
      </c>
      <c r="AU38" s="57">
        <f t="shared" si="126"/>
        <v>3932.5673076923076</v>
      </c>
      <c r="AV38" s="57">
        <f t="shared" si="127"/>
        <v>171.55123626373626</v>
      </c>
      <c r="AW38" s="57">
        <f t="shared" ca="1" si="128"/>
        <v>90.802252747252737</v>
      </c>
      <c r="AX38" s="57">
        <f t="shared" ca="1" si="129"/>
        <v>89.578287545787518</v>
      </c>
      <c r="AY38" s="57">
        <f t="shared" ca="1" si="130"/>
        <v>90.665824175824184</v>
      </c>
      <c r="AZ38" s="57">
        <f t="shared" ca="1" si="131"/>
        <v>92.928962912087911</v>
      </c>
      <c r="BA38" s="57">
        <f t="shared" si="132"/>
        <v>91.7996748443596</v>
      </c>
      <c r="BB38" s="57">
        <f t="shared" ca="1" si="133"/>
        <v>633854.14010989026</v>
      </c>
      <c r="BE38" s="74">
        <f t="shared" si="134"/>
        <v>1.0036565609812544</v>
      </c>
      <c r="BF38" s="74">
        <f t="shared" si="135"/>
        <v>1.3871348978558162</v>
      </c>
      <c r="BG38" s="74">
        <f t="shared" ca="1" si="136"/>
        <v>0.98417068134893348</v>
      </c>
      <c r="BH38" s="74">
        <f t="shared" ca="1" si="137"/>
        <v>0.95976888508452818</v>
      </c>
      <c r="BI38" s="74">
        <f t="shared" si="138"/>
        <v>1.156128747954877</v>
      </c>
      <c r="BJ38" s="74">
        <f t="shared" ca="1" si="139"/>
        <v>1.0171260997067448</v>
      </c>
      <c r="BK38" s="74">
        <f t="shared" ca="1" si="140"/>
        <v>1.0506360688450986</v>
      </c>
      <c r="BL38" s="74">
        <f t="shared" ca="1" si="141"/>
        <v>1.019143887931875</v>
      </c>
      <c r="BM38" s="74">
        <f t="shared" si="142"/>
        <v>0.53222229557418699</v>
      </c>
      <c r="BN38" s="74">
        <f t="shared" si="143"/>
        <v>1.067069797012234</v>
      </c>
      <c r="BO38" s="74">
        <f t="shared" ca="1" si="144"/>
        <v>1.0714806538299324</v>
      </c>
      <c r="BP38" s="74">
        <f t="shared" ca="1" si="145"/>
        <v>1.0439232508777141</v>
      </c>
      <c r="BQ38" s="74">
        <f t="shared" ca="1" si="146"/>
        <v>1.1189836120810752</v>
      </c>
      <c r="BR38" s="74">
        <f t="shared" ca="1" si="147"/>
        <v>1.1602026450400014</v>
      </c>
      <c r="BS38" s="74">
        <f t="shared" si="148"/>
        <v>0.99338479285817727</v>
      </c>
      <c r="BT38" s="74">
        <f t="shared" ca="1" si="149"/>
        <v>0.91668520802748021</v>
      </c>
      <c r="BW38" s="73">
        <v>35</v>
      </c>
      <c r="BX38" s="74">
        <f t="shared" si="150"/>
        <v>1.0076738392559175</v>
      </c>
      <c r="BY38" s="74">
        <f t="shared" si="151"/>
        <v>1.3122868740591027</v>
      </c>
      <c r="BZ38" s="74">
        <f t="shared" ca="1" si="152"/>
        <v>0.98435151797332943</v>
      </c>
      <c r="CA38" s="74">
        <f t="shared" ca="1" si="153"/>
        <v>0.96713728824298639</v>
      </c>
      <c r="CB38" s="74">
        <f t="shared" si="154"/>
        <v>1.1407616447422486</v>
      </c>
      <c r="CC38" s="74">
        <f t="shared" ca="1" si="51"/>
        <v>1.0252354387249292</v>
      </c>
      <c r="CD38" s="74">
        <f t="shared" ca="1" si="52"/>
        <v>1.0246301326514198</v>
      </c>
      <c r="CE38" s="74">
        <f t="shared" ca="1" si="53"/>
        <v>1.0338304024481695</v>
      </c>
      <c r="CF38" s="74">
        <f t="shared" si="54"/>
        <v>0.48404386836436181</v>
      </c>
      <c r="CG38" s="74">
        <f t="shared" ca="1" si="155"/>
        <v>1.0286948808707448</v>
      </c>
      <c r="CH38" s="74">
        <f t="shared" ca="1" si="156"/>
        <v>1.089391462629836</v>
      </c>
      <c r="CI38" s="74">
        <f t="shared" ca="1" si="157"/>
        <v>1.0551927762157252</v>
      </c>
      <c r="CJ38" s="74">
        <f t="shared" ca="1" si="158"/>
        <v>1.1351252224956452</v>
      </c>
      <c r="CK38" s="74">
        <f t="shared" ca="1" si="159"/>
        <v>1.1594821406088454</v>
      </c>
      <c r="CL38" s="74">
        <f t="shared" ca="1" si="160"/>
        <v>1.003833965760079</v>
      </c>
      <c r="CM38" s="74">
        <f t="shared" ca="1" si="161"/>
        <v>0.9231479878337302</v>
      </c>
      <c r="CP38" s="73">
        <v>35</v>
      </c>
      <c r="CQ38" s="74">
        <f t="shared" si="162"/>
        <v>1.0069524491822366</v>
      </c>
      <c r="CR38" s="74">
        <f t="shared" si="163"/>
        <v>1.3065560188046352</v>
      </c>
      <c r="CS38" s="74">
        <f t="shared" ca="1" si="164"/>
        <v>0.98485028324223078</v>
      </c>
      <c r="CT38" s="74">
        <f t="shared" ca="1" si="165"/>
        <v>0.96757682033417558</v>
      </c>
      <c r="CU38" s="74">
        <f t="shared" si="166"/>
        <v>1.1402978970745292</v>
      </c>
      <c r="CV38" s="74">
        <f t="shared" ca="1" si="167"/>
        <v>1.0252564661977392</v>
      </c>
      <c r="CW38" s="74">
        <f t="shared" ca="1" si="168"/>
        <v>1.0215443886670177</v>
      </c>
      <c r="CX38" s="74">
        <f t="shared" ca="1" si="169"/>
        <v>1.0330446915205878</v>
      </c>
      <c r="CY38" s="74">
        <f t="shared" si="170"/>
        <v>0.4874156641069749</v>
      </c>
      <c r="CZ38" s="74">
        <f t="shared" ca="1" si="171"/>
        <v>1.0263474798500927</v>
      </c>
      <c r="DA38" s="74">
        <f t="shared" ca="1" si="172"/>
        <v>1.0929241545607942</v>
      </c>
      <c r="DB38" s="74">
        <f t="shared" ca="1" si="173"/>
        <v>1.0602382697431694</v>
      </c>
      <c r="DC38" s="74">
        <f t="shared" ca="1" si="174"/>
        <v>1.137949406111656</v>
      </c>
      <c r="DD38" s="74">
        <f t="shared" ca="1" si="175"/>
        <v>1.1605776472341229</v>
      </c>
      <c r="DE38" s="74">
        <f t="shared" ca="1" si="176"/>
        <v>1.0063593785160792</v>
      </c>
      <c r="DF38" s="74">
        <f t="shared" ca="1" si="177"/>
        <v>0.92398282453340275</v>
      </c>
      <c r="DI38" s="57">
        <f t="shared" si="29"/>
        <v>414.1208458638269</v>
      </c>
      <c r="DJ38" s="57">
        <f t="shared" si="30"/>
        <v>60.464303759648132</v>
      </c>
      <c r="DK38" s="57">
        <f t="shared" ca="1" si="31"/>
        <v>111.69210373567485</v>
      </c>
      <c r="DL38" s="57">
        <f t="shared" ca="1" si="32"/>
        <v>101.8745245854325</v>
      </c>
      <c r="DM38" s="57">
        <f t="shared" si="33"/>
        <v>35042.597291914768</v>
      </c>
      <c r="DN38" s="57">
        <f t="shared" ca="1" si="34"/>
        <v>92.938418266300133</v>
      </c>
      <c r="DO38" s="57">
        <f t="shared" ca="1" si="35"/>
        <v>79.291708611599788</v>
      </c>
      <c r="DP38" s="57">
        <f t="shared" ca="1" si="36"/>
        <v>83.387347953029362</v>
      </c>
      <c r="DQ38" s="57">
        <f t="shared" si="37"/>
        <v>4294.0761943601419</v>
      </c>
      <c r="DR38" s="57">
        <f t="shared" ca="1" si="38"/>
        <v>178.35786266448474</v>
      </c>
      <c r="DS38" s="57">
        <f t="shared" ca="1" si="39"/>
        <v>89.020685229484684</v>
      </c>
      <c r="DT38" s="57">
        <f t="shared" ca="1" si="40"/>
        <v>88.199850742521846</v>
      </c>
      <c r="DU38" s="57">
        <f t="shared" ca="1" si="41"/>
        <v>89.154729449032075</v>
      </c>
      <c r="DV38" s="57">
        <f t="shared" ca="1" si="42"/>
        <v>92.898935998272592</v>
      </c>
      <c r="DW38" s="57">
        <f t="shared" ca="1" si="43"/>
        <v>90.6161386543437</v>
      </c>
      <c r="DX38" s="57">
        <f t="shared" ca="1" si="44"/>
        <v>628847.9600030802</v>
      </c>
      <c r="DY38" s="57">
        <f ca="1">'Chart Data'!U143</f>
        <v>-199.56571428571428</v>
      </c>
      <c r="EB38" s="53">
        <v>45597</v>
      </c>
      <c r="EC38" s="4">
        <f t="shared" ca="1" si="178"/>
        <v>104.11879409085525</v>
      </c>
      <c r="ED38" s="4">
        <f t="shared" ca="1" si="56"/>
        <v>109.45944347400827</v>
      </c>
      <c r="EE38" s="4">
        <f t="shared" ca="1" si="57"/>
        <v>104.13021181453858</v>
      </c>
      <c r="EF38" s="4">
        <f t="shared" ca="1" si="58"/>
        <v>103.9123596741079</v>
      </c>
      <c r="EG38" s="4">
        <f>'HAVERQ (new)'!I47</f>
        <v>104.06145502096594</v>
      </c>
      <c r="EH38" s="4">
        <f t="shared" ca="1" si="59"/>
        <v>100.05510116101853</v>
      </c>
      <c r="EI38" s="4">
        <f t="shared" ca="1" si="60"/>
        <v>105.18730826121427</v>
      </c>
      <c r="EJ38" s="4">
        <f t="shared" ca="1" si="61"/>
        <v>100.06607325792129</v>
      </c>
      <c r="EK38" s="4">
        <f t="shared" ca="1" si="62"/>
        <v>99.856723753451277</v>
      </c>
      <c r="EN38" s="74">
        <f t="shared" si="179"/>
        <v>0.8701489280103617</v>
      </c>
      <c r="EO38" s="74">
        <f t="shared" si="180"/>
        <v>0.37086986167357777</v>
      </c>
      <c r="EP38" s="74">
        <f t="shared" ca="1" si="65"/>
        <v>-1.5042449824352284</v>
      </c>
      <c r="EQ38" s="74">
        <f t="shared" ca="1" si="66"/>
        <v>-0.5561480444230158</v>
      </c>
      <c r="ER38" s="74">
        <f t="shared" si="67"/>
        <v>-2.6491036276892523</v>
      </c>
      <c r="ES38" s="74">
        <f t="shared" ca="1" si="68"/>
        <v>-1.816391302849631</v>
      </c>
      <c r="ET38" s="74">
        <f t="shared" ca="1" si="69"/>
        <v>-1.8777872781927623</v>
      </c>
      <c r="EU38" s="74">
        <f t="shared" ca="1" si="70"/>
        <v>-3.1097370610430835</v>
      </c>
      <c r="EV38" s="74">
        <f t="shared" si="71"/>
        <v>0.55062869272462311</v>
      </c>
      <c r="EW38" s="74">
        <f t="shared" ca="1" si="72"/>
        <v>3.0385185912568744</v>
      </c>
      <c r="EX38" s="74">
        <f t="shared" ca="1" si="73"/>
        <v>-4.7843733406394033</v>
      </c>
      <c r="EY38" s="74">
        <f t="shared" ca="1" si="74"/>
        <v>-3.3341063242206888</v>
      </c>
      <c r="EZ38" s="74">
        <f t="shared" ca="1" si="75"/>
        <v>-5.2571367055977811</v>
      </c>
      <c r="FA38" s="74">
        <f t="shared" ca="1" si="76"/>
        <v>-3.5221854437018045</v>
      </c>
      <c r="FB38" s="74">
        <f t="shared" ca="1" si="77"/>
        <v>-2.8332559094714154</v>
      </c>
      <c r="FC38" s="74">
        <f t="shared" ca="1" si="78"/>
        <v>6.9982339596832074E-3</v>
      </c>
      <c r="FD38" s="74">
        <f t="shared" ca="1" si="79"/>
        <v>-4.4847017962978608E-3</v>
      </c>
      <c r="FG38" s="225">
        <f t="shared" si="80"/>
        <v>8</v>
      </c>
      <c r="FH38" s="73">
        <f t="shared" si="81"/>
        <v>2022</v>
      </c>
      <c r="FI38" s="73">
        <f t="shared" si="100"/>
        <v>11</v>
      </c>
      <c r="FJ38" s="73">
        <f t="shared" si="101"/>
        <v>2024</v>
      </c>
      <c r="FK38" s="4">
        <f t="shared" si="83"/>
        <v>-1.0773976010313693</v>
      </c>
      <c r="FL38" s="4">
        <f t="shared" si="84"/>
        <v>-0.10883699625226656</v>
      </c>
      <c r="FM38" s="4">
        <f t="shared" ca="1" si="85"/>
        <v>1.2249331717104537</v>
      </c>
      <c r="FN38" s="4">
        <f t="shared" ca="1" si="86"/>
        <v>3.1102133341738787E-2</v>
      </c>
      <c r="FO38" s="4">
        <f t="shared" si="87"/>
        <v>0.99405592541437593</v>
      </c>
      <c r="FP38" s="4">
        <f t="shared" ca="1" si="88"/>
        <v>-0.11638126169531687</v>
      </c>
      <c r="FQ38" s="4">
        <f t="shared" ca="1" si="89"/>
        <v>0.56895411501317195</v>
      </c>
      <c r="FR38" s="4">
        <f t="shared" ca="1" si="90"/>
        <v>-1.9079333654828832</v>
      </c>
      <c r="FS38" s="4">
        <f t="shared" si="91"/>
        <v>0.35454598465822318</v>
      </c>
      <c r="FT38" s="4">
        <f t="shared" ca="1" si="92"/>
        <v>-1.5767679801759069</v>
      </c>
      <c r="FU38" s="4">
        <f t="shared" ca="1" si="93"/>
        <v>0.40648090156997047</v>
      </c>
      <c r="FV38" s="4">
        <f t="shared" ca="1" si="94"/>
        <v>1.44379799275109</v>
      </c>
      <c r="FW38" s="4">
        <f t="shared" ca="1" si="95"/>
        <v>0.43095964656375674</v>
      </c>
      <c r="FX38" s="4">
        <f t="shared" ca="1" si="96"/>
        <v>0.40171189433013699</v>
      </c>
      <c r="FY38" s="4">
        <f t="shared" ca="1" si="97"/>
        <v>0.21801071224162932</v>
      </c>
      <c r="FZ38" s="4">
        <f t="shared" ca="1" si="98"/>
        <v>-4.6044620639517642E-2</v>
      </c>
      <c r="GA38" s="4">
        <f t="shared" ca="1" si="99"/>
        <v>-1.8983191106625934</v>
      </c>
    </row>
    <row r="39" spans="1:183" x14ac:dyDescent="0.35">
      <c r="A39" s="73">
        <v>36</v>
      </c>
      <c r="B39" s="41">
        <f t="shared" si="50"/>
        <v>44809</v>
      </c>
      <c r="C39" s="57">
        <f>'Chart Data'!C144</f>
        <v>406</v>
      </c>
      <c r="D39" s="57">
        <f>'Chart Data'!D144</f>
        <v>73</v>
      </c>
      <c r="E39" s="57">
        <f ca="1">'Chart Data'!E144</f>
        <v>115</v>
      </c>
      <c r="F39" s="57">
        <f ca="1">'Chart Data'!F144</f>
        <v>107.14285714285714</v>
      </c>
      <c r="G39" s="57">
        <f>'Chart Data'!G144</f>
        <v>39229</v>
      </c>
      <c r="H39" s="57">
        <f ca="1">'Chart Data'!H144</f>
        <v>95.142857142857139</v>
      </c>
      <c r="I39" s="57">
        <f ca="1">'Chart Data'!J144</f>
        <v>80.142857142857139</v>
      </c>
      <c r="J39" s="57">
        <f ca="1">'Chart Data'!K144</f>
        <v>85.714285714285708</v>
      </c>
      <c r="K39" s="57">
        <f>'Chart Data'!L144</f>
        <v>4619</v>
      </c>
      <c r="L39" s="57">
        <f>'Chart Data'!M144</f>
        <v>175.29999999999998</v>
      </c>
      <c r="M39" s="57">
        <f ca="1">'Chart Data'!O144</f>
        <v>90.751428571428576</v>
      </c>
      <c r="N39" s="57">
        <f ca="1">'Chart Data'!P144</f>
        <v>86.578571428571422</v>
      </c>
      <c r="O39" s="57">
        <f ca="1">'Chart Data'!Q144</f>
        <v>93.382142857142867</v>
      </c>
      <c r="P39" s="57">
        <f ca="1">'Chart Data'!R144</f>
        <v>98.129285714285714</v>
      </c>
      <c r="Q39" s="57">
        <f>'Chart Data'!S145</f>
        <v>93.305768385368253</v>
      </c>
      <c r="R39" s="57">
        <f ca="1">'Chart Data'!T145</f>
        <v>566416.85714285716</v>
      </c>
      <c r="U39" s="57">
        <f t="shared" si="102"/>
        <v>415.21153846153845</v>
      </c>
      <c r="V39" s="57">
        <f t="shared" si="103"/>
        <v>56.92307692307692</v>
      </c>
      <c r="W39" s="57">
        <f t="shared" ca="1" si="104"/>
        <v>111.75824175824174</v>
      </c>
      <c r="X39" s="57">
        <f t="shared" ca="1" si="105"/>
        <v>102.6401098901099</v>
      </c>
      <c r="Y39" s="57">
        <f t="shared" si="106"/>
        <v>34614.057692307695</v>
      </c>
      <c r="Z39" s="57">
        <f t="shared" ca="1" si="107"/>
        <v>93.65384615384616</v>
      </c>
      <c r="AA39" s="57">
        <f t="shared" ca="1" si="108"/>
        <v>77.222527472527474</v>
      </c>
      <c r="AB39" s="57">
        <f t="shared" ca="1" si="109"/>
        <v>84.574175824175825</v>
      </c>
      <c r="AC39" s="57">
        <f t="shared" si="110"/>
        <v>3887.0769230769229</v>
      </c>
      <c r="AD39" s="57">
        <f t="shared" si="111"/>
        <v>171.17170329670327</v>
      </c>
      <c r="AE39" s="57">
        <f t="shared" ca="1" si="112"/>
        <v>90.980137362637365</v>
      </c>
      <c r="AF39" s="57">
        <f t="shared" ca="1" si="113"/>
        <v>89.733232600732578</v>
      </c>
      <c r="AG39" s="57">
        <f t="shared" ca="1" si="114"/>
        <v>90.838914835164843</v>
      </c>
      <c r="AH39" s="57">
        <f t="shared" ca="1" si="115"/>
        <v>93.143543956043942</v>
      </c>
      <c r="AI39" s="57">
        <f t="shared" si="116"/>
        <v>91.72702690149201</v>
      </c>
      <c r="AJ39" s="57">
        <f t="shared" ca="1" si="117"/>
        <v>633543.04670329683</v>
      </c>
      <c r="AM39" s="57">
        <f t="shared" si="118"/>
        <v>415.14423076923077</v>
      </c>
      <c r="AN39" s="57">
        <f t="shared" si="119"/>
        <v>56.932692307692307</v>
      </c>
      <c r="AO39" s="57">
        <f t="shared" ca="1" si="120"/>
        <v>111.81181318681317</v>
      </c>
      <c r="AP39" s="57">
        <f t="shared" ca="1" si="121"/>
        <v>102.60714285714286</v>
      </c>
      <c r="AQ39" s="57">
        <f t="shared" si="122"/>
        <v>34669.355769230766</v>
      </c>
      <c r="AR39" s="57">
        <f t="shared" ca="1" si="123"/>
        <v>93.689560439560438</v>
      </c>
      <c r="AS39" s="57">
        <f t="shared" ca="1" si="124"/>
        <v>77.234890109890102</v>
      </c>
      <c r="AT39" s="57">
        <f t="shared" ca="1" si="125"/>
        <v>84.656593406593402</v>
      </c>
      <c r="AU39" s="57">
        <f t="shared" si="126"/>
        <v>3883.1826923076924</v>
      </c>
      <c r="AV39" s="57">
        <f t="shared" si="127"/>
        <v>170.82129120879119</v>
      </c>
      <c r="AW39" s="57">
        <f t="shared" ca="1" si="128"/>
        <v>91.159368131868121</v>
      </c>
      <c r="AX39" s="57">
        <f t="shared" ca="1" si="129"/>
        <v>89.895407509157479</v>
      </c>
      <c r="AY39" s="57">
        <f t="shared" ca="1" si="130"/>
        <v>90.99530906593408</v>
      </c>
      <c r="AZ39" s="57">
        <f t="shared" ca="1" si="131"/>
        <v>93.327184065934063</v>
      </c>
      <c r="BA39" s="57">
        <f t="shared" si="132"/>
        <v>91.783029503024935</v>
      </c>
      <c r="BB39" s="57">
        <f t="shared" ca="1" si="133"/>
        <v>633462.00549450563</v>
      </c>
      <c r="BE39" s="74">
        <f t="shared" si="134"/>
        <v>0.97797336421540237</v>
      </c>
      <c r="BF39" s="74">
        <f t="shared" si="135"/>
        <v>1.2822158419185949</v>
      </c>
      <c r="BG39" s="74">
        <f t="shared" ca="1" si="136"/>
        <v>1.0285138638066809</v>
      </c>
      <c r="BH39" s="74">
        <f t="shared" ca="1" si="137"/>
        <v>1.0442046641141662</v>
      </c>
      <c r="BI39" s="74">
        <f t="shared" si="138"/>
        <v>1.1315179970784441</v>
      </c>
      <c r="BJ39" s="74">
        <f t="shared" ca="1" si="139"/>
        <v>1.0155118318036536</v>
      </c>
      <c r="BK39" s="74">
        <f t="shared" ca="1" si="140"/>
        <v>1.0376509506109166</v>
      </c>
      <c r="BL39" s="74">
        <f t="shared" ca="1" si="141"/>
        <v>1.0124939153009898</v>
      </c>
      <c r="BM39" s="74">
        <f t="shared" si="142"/>
        <v>1.1894882023320481</v>
      </c>
      <c r="BN39" s="74">
        <f t="shared" si="143"/>
        <v>1.02621868011602</v>
      </c>
      <c r="BO39" s="74">
        <f t="shared" ca="1" si="144"/>
        <v>0.99552498477337592</v>
      </c>
      <c r="BP39" s="74">
        <f t="shared" ca="1" si="145"/>
        <v>0.96310338678593588</v>
      </c>
      <c r="BQ39" s="74">
        <f t="shared" ca="1" si="146"/>
        <v>1.0262302948988207</v>
      </c>
      <c r="BR39" s="74">
        <f t="shared" ca="1" si="147"/>
        <v>1.0514544791682459</v>
      </c>
      <c r="BS39" s="74">
        <f t="shared" si="148"/>
        <v>1.0165906365325752</v>
      </c>
      <c r="BT39" s="74">
        <f t="shared" ca="1" si="149"/>
        <v>0.89416074244372346</v>
      </c>
      <c r="BW39" s="73">
        <v>36</v>
      </c>
      <c r="BX39" s="74">
        <f t="shared" si="150"/>
        <v>0.99096501178903129</v>
      </c>
      <c r="BY39" s="74">
        <f t="shared" si="151"/>
        <v>1.2690106523627946</v>
      </c>
      <c r="BZ39" s="74">
        <f t="shared" ca="1" si="152"/>
        <v>1.0324818309947328</v>
      </c>
      <c r="CA39" s="74">
        <f t="shared" ca="1" si="153"/>
        <v>1.0513563151756371</v>
      </c>
      <c r="CB39" s="74">
        <f t="shared" si="154"/>
        <v>1.1389686290955547</v>
      </c>
      <c r="CC39" s="74">
        <f t="shared" ca="1" si="51"/>
        <v>1.0249168074304684</v>
      </c>
      <c r="CD39" s="74">
        <f t="shared" ca="1" si="52"/>
        <v>1.0050344053115836</v>
      </c>
      <c r="CE39" s="74">
        <f t="shared" ca="1" si="53"/>
        <v>1.0037262441504977</v>
      </c>
      <c r="CF39" s="74">
        <f t="shared" si="54"/>
        <v>0.89941027991140665</v>
      </c>
      <c r="CG39" s="74">
        <f t="shared" ca="1" si="155"/>
        <v>1.0183429513432369</v>
      </c>
      <c r="CH39" s="74">
        <f t="shared" ca="1" si="156"/>
        <v>1.0403412639873435</v>
      </c>
      <c r="CI39" s="74">
        <f t="shared" ca="1" si="157"/>
        <v>1.0161806618342715</v>
      </c>
      <c r="CJ39" s="74">
        <f t="shared" ca="1" si="158"/>
        <v>1.0647013554785036</v>
      </c>
      <c r="CK39" s="74">
        <f t="shared" ca="1" si="159"/>
        <v>1.0795562695329717</v>
      </c>
      <c r="CL39" s="74">
        <f t="shared" ca="1" si="160"/>
        <v>1.0095122512331913</v>
      </c>
      <c r="CM39" s="74">
        <f t="shared" ca="1" si="161"/>
        <v>0.89696253740738241</v>
      </c>
      <c r="CP39" s="73">
        <v>36</v>
      </c>
      <c r="CQ39" s="74">
        <f t="shared" si="162"/>
        <v>0.99025558350477849</v>
      </c>
      <c r="CR39" s="74">
        <f t="shared" si="163"/>
        <v>1.2634687876159703</v>
      </c>
      <c r="CS39" s="74">
        <f t="shared" ca="1" si="164"/>
        <v>1.0330049836172148</v>
      </c>
      <c r="CT39" s="74">
        <f t="shared" ca="1" si="165"/>
        <v>1.0518341220448497</v>
      </c>
      <c r="CU39" s="74">
        <f t="shared" si="166"/>
        <v>1.1385056103327982</v>
      </c>
      <c r="CV39" s="74">
        <f t="shared" ca="1" si="167"/>
        <v>1.0249378283681838</v>
      </c>
      <c r="CW39" s="74">
        <f t="shared" ca="1" si="168"/>
        <v>1.0020076752052942</v>
      </c>
      <c r="CX39" s="74">
        <f t="shared" ca="1" si="169"/>
        <v>1.0029634123780309</v>
      </c>
      <c r="CY39" s="74">
        <f t="shared" si="170"/>
        <v>0.90567547187203479</v>
      </c>
      <c r="CZ39" s="74">
        <f t="shared" ca="1" si="171"/>
        <v>1.0160191726136942</v>
      </c>
      <c r="DA39" s="74">
        <f t="shared" ca="1" si="172"/>
        <v>1.0437148953354898</v>
      </c>
      <c r="DB39" s="74">
        <f t="shared" ca="1" si="173"/>
        <v>1.0210396156364254</v>
      </c>
      <c r="DC39" s="74">
        <f t="shared" ca="1" si="174"/>
        <v>1.0673503250058269</v>
      </c>
      <c r="DD39" s="74">
        <f t="shared" ca="1" si="175"/>
        <v>1.0805762602721238</v>
      </c>
      <c r="DE39" s="74">
        <f t="shared" ca="1" si="176"/>
        <v>1.0120519492346156</v>
      </c>
      <c r="DF39" s="74">
        <f t="shared" ca="1" si="177"/>
        <v>0.89777369364054094</v>
      </c>
      <c r="DI39" s="57">
        <f t="shared" si="29"/>
        <v>409.99516363549071</v>
      </c>
      <c r="DJ39" s="57">
        <f t="shared" si="30"/>
        <v>57.777446277674301</v>
      </c>
      <c r="DK39" s="57">
        <f t="shared" ca="1" si="31"/>
        <v>111.32569718813073</v>
      </c>
      <c r="DL39" s="57">
        <f t="shared" ca="1" si="32"/>
        <v>101.8628839826596</v>
      </c>
      <c r="DM39" s="57">
        <f t="shared" si="33"/>
        <v>34456.571530229805</v>
      </c>
      <c r="DN39" s="57">
        <f t="shared" ca="1" si="34"/>
        <v>92.827930152929625</v>
      </c>
      <c r="DO39" s="57">
        <f t="shared" ca="1" si="35"/>
        <v>79.982278705038098</v>
      </c>
      <c r="DP39" s="57">
        <f t="shared" ca="1" si="36"/>
        <v>85.461029441798615</v>
      </c>
      <c r="DQ39" s="57">
        <f t="shared" si="37"/>
        <v>5100.0608313400699</v>
      </c>
      <c r="DR39" s="57">
        <f t="shared" ca="1" si="38"/>
        <v>172.53611420446262</v>
      </c>
      <c r="DS39" s="57">
        <f t="shared" ca="1" si="39"/>
        <v>86.950400896844158</v>
      </c>
      <c r="DT39" s="57">
        <f t="shared" ca="1" si="40"/>
        <v>84.794527168866054</v>
      </c>
      <c r="DU39" s="57">
        <f t="shared" ca="1" si="41"/>
        <v>87.489684192144765</v>
      </c>
      <c r="DV39" s="57">
        <f t="shared" ca="1" si="42"/>
        <v>90.811994786535109</v>
      </c>
      <c r="DW39" s="57">
        <f t="shared" ca="1" si="43"/>
        <v>92.194643225510902</v>
      </c>
      <c r="DX39" s="57">
        <f t="shared" ca="1" si="44"/>
        <v>630912.73575414484</v>
      </c>
      <c r="DY39" s="57">
        <f ca="1">'Chart Data'!U144</f>
        <v>-373.57142857142856</v>
      </c>
      <c r="EB39" s="53">
        <v>45627</v>
      </c>
      <c r="EC39" s="4">
        <f t="shared" ca="1" si="178"/>
        <v>104.62257023866978</v>
      </c>
      <c r="ED39" s="4">
        <f t="shared" ca="1" si="56"/>
        <v>109.62670733397636</v>
      </c>
      <c r="EE39" s="4">
        <f t="shared" ca="1" si="57"/>
        <v>103.46039105364507</v>
      </c>
      <c r="EF39" s="4">
        <f t="shared" ca="1" si="58"/>
        <v>102.29076182893489</v>
      </c>
      <c r="EG39" s="4">
        <f>'HAVERQ (new)'!I48</f>
        <v>104.59966677780226</v>
      </c>
      <c r="EH39" s="4">
        <f t="shared" ca="1" si="59"/>
        <v>100.02189630385361</v>
      </c>
      <c r="EI39" s="4">
        <f t="shared" ca="1" si="60"/>
        <v>104.80598142521131</v>
      </c>
      <c r="EJ39" s="4">
        <f t="shared" ca="1" si="61"/>
        <v>98.910822797765391</v>
      </c>
      <c r="EK39" s="4">
        <f t="shared" ca="1" si="62"/>
        <v>97.792626860110275</v>
      </c>
      <c r="EN39" s="74">
        <f t="shared" si="179"/>
        <v>0.64393842279771363</v>
      </c>
      <c r="EO39" s="74">
        <f t="shared" si="180"/>
        <v>-0.62828797692185845</v>
      </c>
      <c r="EP39" s="74">
        <f t="shared" ca="1" si="65"/>
        <v>-1.6065281826090156</v>
      </c>
      <c r="EQ39" s="74">
        <f t="shared" ca="1" si="66"/>
        <v>-0.55912489530270737</v>
      </c>
      <c r="ER39" s="74">
        <f t="shared" si="67"/>
        <v>-3.2222929549555297</v>
      </c>
      <c r="ES39" s="74">
        <f t="shared" ca="1" si="68"/>
        <v>-1.880634687823159</v>
      </c>
      <c r="ET39" s="74">
        <f t="shared" ca="1" si="69"/>
        <v>-1.6681197756026998</v>
      </c>
      <c r="EU39" s="74">
        <f t="shared" ca="1" si="70"/>
        <v>-1.9060349241297678</v>
      </c>
      <c r="EV39" s="74">
        <f t="shared" si="71"/>
        <v>-5.5466338885683336E-2</v>
      </c>
      <c r="EW39" s="74">
        <f t="shared" ca="1" si="72"/>
        <v>2.697252470266736</v>
      </c>
      <c r="EX39" s="74">
        <f t="shared" ca="1" si="73"/>
        <v>-5.6129411357784917</v>
      </c>
      <c r="EY39" s="74">
        <f t="shared" ca="1" si="74"/>
        <v>-4.1059540028985726</v>
      </c>
      <c r="EZ39" s="74">
        <f t="shared" ca="1" si="75"/>
        <v>-5.9952627306531001</v>
      </c>
      <c r="FA39" s="74">
        <f t="shared" ca="1" si="76"/>
        <v>-4.5056950841802186</v>
      </c>
      <c r="FB39" s="74">
        <f t="shared" ca="1" si="77"/>
        <v>-2.4322233605961121</v>
      </c>
      <c r="FC39" s="74">
        <f t="shared" ca="1" si="78"/>
        <v>0.10995559942982915</v>
      </c>
      <c r="FD39" s="74">
        <f t="shared" ca="1" si="79"/>
        <v>-2.2104281211884804</v>
      </c>
      <c r="FG39" s="225">
        <f t="shared" si="80"/>
        <v>9</v>
      </c>
      <c r="FH39" s="73">
        <f t="shared" si="81"/>
        <v>2022</v>
      </c>
      <c r="FI39" s="73">
        <f t="shared" si="100"/>
        <v>12</v>
      </c>
      <c r="FJ39" s="73">
        <f t="shared" si="101"/>
        <v>2024</v>
      </c>
      <c r="FK39" s="4">
        <f t="shared" si="83"/>
        <v>-1.4046714386739132</v>
      </c>
      <c r="FL39" s="4">
        <f t="shared" si="84"/>
        <v>-0.64733987014839334</v>
      </c>
      <c r="FM39" s="4">
        <f t="shared" ca="1" si="85"/>
        <v>1.5184273207194772</v>
      </c>
      <c r="FN39" s="4">
        <f t="shared" ca="1" si="86"/>
        <v>0.91055454117439039</v>
      </c>
      <c r="FO39" s="4">
        <f t="shared" si="87"/>
        <v>1.3122022896745456</v>
      </c>
      <c r="FP39" s="4">
        <f t="shared" ca="1" si="88"/>
        <v>0.17594568703416033</v>
      </c>
      <c r="FQ39" s="4">
        <f t="shared" ca="1" si="89"/>
        <v>0.86903160479599162</v>
      </c>
      <c r="FR39" s="4">
        <f t="shared" ca="1" si="90"/>
        <v>-0.34582548311614342</v>
      </c>
      <c r="FS39" s="4">
        <f t="shared" si="91"/>
        <v>8.8647693975253711E-2</v>
      </c>
      <c r="FT39" s="4">
        <f t="shared" ca="1" si="92"/>
        <v>-1.3179271855580184</v>
      </c>
      <c r="FU39" s="4">
        <f t="shared" ca="1" si="93"/>
        <v>0.38934685645345346</v>
      </c>
      <c r="FV39" s="4">
        <f t="shared" ca="1" si="94"/>
        <v>1.318278694226894</v>
      </c>
      <c r="FW39" s="4">
        <f t="shared" ca="1" si="95"/>
        <v>-0.2208650748739984</v>
      </c>
      <c r="FX39" s="4">
        <f t="shared" ca="1" si="96"/>
        <v>-0.58514039703067533</v>
      </c>
      <c r="FY39" s="4">
        <f t="shared" ca="1" si="97"/>
        <v>-0.43269784682359075</v>
      </c>
      <c r="FZ39" s="4">
        <f t="shared" ca="1" si="98"/>
        <v>0.79560861480145417</v>
      </c>
      <c r="GA39" s="4">
        <f t="shared" ca="1" si="99"/>
        <v>-1.9037504793489723</v>
      </c>
    </row>
    <row r="40" spans="1:183" x14ac:dyDescent="0.35">
      <c r="A40" s="73">
        <v>37</v>
      </c>
      <c r="B40" s="41">
        <f t="shared" si="50"/>
        <v>44816</v>
      </c>
      <c r="C40" s="57">
        <f>'Chart Data'!C145</f>
        <v>408</v>
      </c>
      <c r="D40" s="57">
        <f>'Chart Data'!D145</f>
        <v>70</v>
      </c>
      <c r="E40" s="57">
        <f ca="1">'Chart Data'!E145</f>
        <v>118.14285714285714</v>
      </c>
      <c r="F40" s="57">
        <f ca="1">'Chart Data'!F145</f>
        <v>106.85714285714286</v>
      </c>
      <c r="G40" s="57">
        <f>'Chart Data'!G145</f>
        <v>39145</v>
      </c>
      <c r="H40" s="57">
        <f ca="1">'Chart Data'!H145</f>
        <v>97.857142857142861</v>
      </c>
      <c r="I40" s="57">
        <f ca="1">'Chart Data'!J145</f>
        <v>81</v>
      </c>
      <c r="J40" s="57">
        <f ca="1">'Chart Data'!K145</f>
        <v>84.714285714285708</v>
      </c>
      <c r="K40" s="57">
        <f>'Chart Data'!L145</f>
        <v>2990</v>
      </c>
      <c r="L40" s="57">
        <f>'Chart Data'!M145</f>
        <v>178.05714285714288</v>
      </c>
      <c r="M40" s="57">
        <f ca="1">'Chart Data'!O145</f>
        <v>87.94714285714285</v>
      </c>
      <c r="N40" s="57">
        <f ca="1">'Chart Data'!P145</f>
        <v>82.103333333333339</v>
      </c>
      <c r="O40" s="57">
        <f ca="1">'Chart Data'!Q145</f>
        <v>91.323571428571427</v>
      </c>
      <c r="P40" s="57">
        <f ca="1">'Chart Data'!R145</f>
        <v>93.421428571428564</v>
      </c>
      <c r="Q40" s="57">
        <f>'Chart Data'!S146</f>
        <v>90.815918969115543</v>
      </c>
      <c r="R40" s="57">
        <f ca="1">'Chart Data'!T146</f>
        <v>580478.28571428568</v>
      </c>
      <c r="U40" s="57">
        <f t="shared" si="102"/>
        <v>415.07692307692309</v>
      </c>
      <c r="V40" s="57">
        <f t="shared" si="103"/>
        <v>56.942307692307693</v>
      </c>
      <c r="W40" s="57">
        <f t="shared" ca="1" si="104"/>
        <v>111.8653846153846</v>
      </c>
      <c r="X40" s="57">
        <f t="shared" ca="1" si="105"/>
        <v>102.57417582417582</v>
      </c>
      <c r="Y40" s="57">
        <f t="shared" si="106"/>
        <v>34724.653846153844</v>
      </c>
      <c r="Z40" s="57">
        <f t="shared" ca="1" si="107"/>
        <v>93.725274725274716</v>
      </c>
      <c r="AA40" s="57">
        <f t="shared" ca="1" si="108"/>
        <v>77.247252747252745</v>
      </c>
      <c r="AB40" s="57">
        <f t="shared" ca="1" si="109"/>
        <v>84.739010989010993</v>
      </c>
      <c r="AC40" s="57">
        <f t="shared" si="110"/>
        <v>3879.2884615384614</v>
      </c>
      <c r="AD40" s="57">
        <f t="shared" si="111"/>
        <v>170.47087912087909</v>
      </c>
      <c r="AE40" s="57">
        <f t="shared" ca="1" si="112"/>
        <v>91.338598901098891</v>
      </c>
      <c r="AF40" s="57">
        <f t="shared" ca="1" si="113"/>
        <v>90.057582417582381</v>
      </c>
      <c r="AG40" s="57">
        <f t="shared" ca="1" si="114"/>
        <v>91.151703296703317</v>
      </c>
      <c r="AH40" s="57">
        <f t="shared" ca="1" si="115"/>
        <v>93.510824175824183</v>
      </c>
      <c r="AI40" s="57">
        <f t="shared" si="116"/>
        <v>91.839032104557859</v>
      </c>
      <c r="AJ40" s="57">
        <f t="shared" ca="1" si="117"/>
        <v>633380.96428571444</v>
      </c>
      <c r="AM40" s="57">
        <f t="shared" si="118"/>
        <v>414.66346153846155</v>
      </c>
      <c r="AN40" s="57">
        <f t="shared" si="119"/>
        <v>57.009615384615387</v>
      </c>
      <c r="AO40" s="57">
        <f t="shared" ca="1" si="120"/>
        <v>111.88324175824175</v>
      </c>
      <c r="AP40" s="57">
        <f t="shared" ca="1" si="121"/>
        <v>102.54807692307693</v>
      </c>
      <c r="AQ40" s="57">
        <f t="shared" si="122"/>
        <v>34774.192307692305</v>
      </c>
      <c r="AR40" s="57">
        <f t="shared" ca="1" si="123"/>
        <v>93.72115384615384</v>
      </c>
      <c r="AS40" s="57">
        <f t="shared" ca="1" si="124"/>
        <v>77.359890109890102</v>
      </c>
      <c r="AT40" s="57">
        <f t="shared" ca="1" si="125"/>
        <v>84.799450549450555</v>
      </c>
      <c r="AU40" s="57">
        <f t="shared" si="126"/>
        <v>3918.6923076923076</v>
      </c>
      <c r="AV40" s="57">
        <f t="shared" si="127"/>
        <v>170.12706043956041</v>
      </c>
      <c r="AW40" s="57">
        <f t="shared" ca="1" si="128"/>
        <v>91.493846153846135</v>
      </c>
      <c r="AX40" s="57">
        <f t="shared" ca="1" si="129"/>
        <v>90.20268772893769</v>
      </c>
      <c r="AY40" s="57">
        <f t="shared" ca="1" si="130"/>
        <v>91.295054945054972</v>
      </c>
      <c r="AZ40" s="57">
        <f t="shared" ca="1" si="131"/>
        <v>93.669800824175823</v>
      </c>
      <c r="BA40" s="57">
        <f t="shared" si="132"/>
        <v>91.97118425806427</v>
      </c>
      <c r="BB40" s="57">
        <f t="shared" ca="1" si="133"/>
        <v>632743.63736263756</v>
      </c>
      <c r="BE40" s="74">
        <f t="shared" si="134"/>
        <v>0.98393043478260866</v>
      </c>
      <c r="BF40" s="74">
        <f t="shared" si="135"/>
        <v>1.2278630460448641</v>
      </c>
      <c r="BG40" s="74">
        <f t="shared" ca="1" si="136"/>
        <v>1.0559477477256265</v>
      </c>
      <c r="BH40" s="74">
        <f t="shared" ca="1" si="137"/>
        <v>1.0420199584756547</v>
      </c>
      <c r="BI40" s="74">
        <f t="shared" si="138"/>
        <v>1.1256911347827578</v>
      </c>
      <c r="BJ40" s="74">
        <f t="shared" ca="1" si="139"/>
        <v>1.0441307948233156</v>
      </c>
      <c r="BK40" s="74">
        <f t="shared" ca="1" si="140"/>
        <v>1.0470542277779751</v>
      </c>
      <c r="BL40" s="74">
        <f t="shared" ca="1" si="141"/>
        <v>0.99899569119123965</v>
      </c>
      <c r="BM40" s="74">
        <f t="shared" si="142"/>
        <v>0.76300963822311207</v>
      </c>
      <c r="BN40" s="74">
        <f t="shared" si="143"/>
        <v>1.0466127046284899</v>
      </c>
      <c r="BO40" s="74">
        <f t="shared" ca="1" si="144"/>
        <v>0.96123560823162324</v>
      </c>
      <c r="BP40" s="74">
        <f t="shared" ca="1" si="145"/>
        <v>0.91020938954786801</v>
      </c>
      <c r="BQ40" s="74">
        <f t="shared" ca="1" si="146"/>
        <v>1.0003123551821467</v>
      </c>
      <c r="BR40" s="74">
        <f t="shared" ca="1" si="147"/>
        <v>0.99734842766225729</v>
      </c>
      <c r="BS40" s="74">
        <f t="shared" si="148"/>
        <v>0.98743883425805268</v>
      </c>
      <c r="BT40" s="74">
        <f t="shared" ca="1" si="149"/>
        <v>0.91739885071590599</v>
      </c>
      <c r="BW40" s="73">
        <v>37</v>
      </c>
      <c r="BX40" s="74">
        <f t="shared" si="150"/>
        <v>1.0071976123676805</v>
      </c>
      <c r="BY40" s="74">
        <f t="shared" si="151"/>
        <v>1.228635724702472</v>
      </c>
      <c r="BZ40" s="74">
        <f t="shared" ca="1" si="152"/>
        <v>1.0494778115573384</v>
      </c>
      <c r="CA40" s="74">
        <f t="shared" ca="1" si="153"/>
        <v>1.0527439673317671</v>
      </c>
      <c r="CB40" s="74">
        <f t="shared" si="154"/>
        <v>1.1351460495268737</v>
      </c>
      <c r="CC40" s="74">
        <f t="shared" ca="1" si="51"/>
        <v>1.0383762883710392</v>
      </c>
      <c r="CD40" s="74">
        <f t="shared" ca="1" si="52"/>
        <v>0.99682704823679524</v>
      </c>
      <c r="CE40" s="74">
        <f t="shared" ca="1" si="53"/>
        <v>1.0047334345398811</v>
      </c>
      <c r="CF40" s="74">
        <f t="shared" si="54"/>
        <v>0.61702680342340266</v>
      </c>
      <c r="CG40" s="74">
        <f t="shared" ca="1" si="155"/>
        <v>1.0239442707041244</v>
      </c>
      <c r="CH40" s="74">
        <f t="shared" ca="1" si="156"/>
        <v>0.98724780584358929</v>
      </c>
      <c r="CI40" s="74">
        <f t="shared" ca="1" si="157"/>
        <v>0.93447826459268268</v>
      </c>
      <c r="CJ40" s="74">
        <f t="shared" ca="1" si="158"/>
        <v>1.0296342369045848</v>
      </c>
      <c r="CK40" s="74">
        <f t="shared" ca="1" si="159"/>
        <v>1.0199041830876545</v>
      </c>
      <c r="CL40" s="74">
        <f t="shared" ca="1" si="160"/>
        <v>1.0118270610947562</v>
      </c>
      <c r="CM40" s="74">
        <f t="shared" ca="1" si="161"/>
        <v>0.92166792594325975</v>
      </c>
      <c r="CP40" s="73">
        <v>37</v>
      </c>
      <c r="CQ40" s="74">
        <f t="shared" si="162"/>
        <v>1.0064765632231143</v>
      </c>
      <c r="CR40" s="74">
        <f t="shared" si="163"/>
        <v>1.2232701802945192</v>
      </c>
      <c r="CS40" s="74">
        <f t="shared" ca="1" si="164"/>
        <v>1.0500095759456995</v>
      </c>
      <c r="CT40" s="74">
        <f t="shared" ca="1" si="165"/>
        <v>1.0532224048432488</v>
      </c>
      <c r="CU40" s="74">
        <f t="shared" si="166"/>
        <v>1.1346845847367351</v>
      </c>
      <c r="CV40" s="74">
        <f t="shared" ca="1" si="167"/>
        <v>1.0383975853613165</v>
      </c>
      <c r="CW40" s="74">
        <f t="shared" ca="1" si="168"/>
        <v>0.99382503514976428</v>
      </c>
      <c r="CX40" s="74">
        <f t="shared" ca="1" si="169"/>
        <v>1.003969837302892</v>
      </c>
      <c r="CY40" s="74">
        <f t="shared" si="170"/>
        <v>0.62132494349878764</v>
      </c>
      <c r="CZ40" s="74">
        <f t="shared" ca="1" si="171"/>
        <v>1.021607710203204</v>
      </c>
      <c r="DA40" s="74">
        <f t="shared" ca="1" si="172"/>
        <v>0.99044926507766529</v>
      </c>
      <c r="DB40" s="74">
        <f t="shared" ca="1" si="173"/>
        <v>0.93894655147050698</v>
      </c>
      <c r="DC40" s="74">
        <f t="shared" ca="1" si="174"/>
        <v>1.032195959686109</v>
      </c>
      <c r="DD40" s="74">
        <f t="shared" ca="1" si="175"/>
        <v>1.0208678131002169</v>
      </c>
      <c r="DE40" s="74">
        <f t="shared" ca="1" si="176"/>
        <v>1.0143725826193442</v>
      </c>
      <c r="DF40" s="74">
        <f t="shared" ca="1" si="177"/>
        <v>0.92250142416849457</v>
      </c>
      <c r="DI40" s="57">
        <f t="shared" si="29"/>
        <v>405.37456599429544</v>
      </c>
      <c r="DJ40" s="57">
        <f t="shared" si="30"/>
        <v>57.223662546197716</v>
      </c>
      <c r="DK40" s="57">
        <f t="shared" ca="1" si="31"/>
        <v>112.51598066279617</v>
      </c>
      <c r="DL40" s="57">
        <f t="shared" ca="1" si="32"/>
        <v>101.45733927208511</v>
      </c>
      <c r="DM40" s="57">
        <f t="shared" si="33"/>
        <v>34498.57390023701</v>
      </c>
      <c r="DN40" s="57">
        <f t="shared" ca="1" si="34"/>
        <v>94.238607867229291</v>
      </c>
      <c r="DO40" s="57">
        <f t="shared" ca="1" si="35"/>
        <v>81.503279888490354</v>
      </c>
      <c r="DP40" s="57">
        <f t="shared" ca="1" si="36"/>
        <v>84.379313567692265</v>
      </c>
      <c r="DQ40" s="57">
        <f t="shared" si="37"/>
        <v>4812.2967398714036</v>
      </c>
      <c r="DR40" s="57">
        <f t="shared" ca="1" si="38"/>
        <v>174.29111103882158</v>
      </c>
      <c r="DS40" s="57">
        <f t="shared" ca="1" si="39"/>
        <v>88.795202296653272</v>
      </c>
      <c r="DT40" s="57">
        <f t="shared" ca="1" si="40"/>
        <v>87.441966962602194</v>
      </c>
      <c r="DU40" s="57">
        <f t="shared" ca="1" si="41"/>
        <v>88.475032838089135</v>
      </c>
      <c r="DV40" s="57">
        <f t="shared" ca="1" si="42"/>
        <v>91.511777893870715</v>
      </c>
      <c r="DW40" s="57">
        <f t="shared" ca="1" si="43"/>
        <v>89.529153809153513</v>
      </c>
      <c r="DX40" s="57">
        <f t="shared" ca="1" si="44"/>
        <v>629243.78272641182</v>
      </c>
      <c r="DY40" s="57">
        <f ca="1">'Chart Data'!U145</f>
        <v>-185.98714285714286</v>
      </c>
      <c r="EB40" s="53">
        <v>45658</v>
      </c>
      <c r="EC40" s="4">
        <f t="shared" ca="1" si="178"/>
        <v>103.73769466897272</v>
      </c>
      <c r="ED40" s="4">
        <f t="shared" ca="1" si="56"/>
        <v>108.13933922987516</v>
      </c>
      <c r="EE40" s="4">
        <f t="shared" ca="1" si="57"/>
        <v>102.19035510278214</v>
      </c>
      <c r="EF40" s="4">
        <f t="shared" ca="1" si="58"/>
        <v>104.32495430168481</v>
      </c>
      <c r="EG40" s="4">
        <f>'HAVERQ (new)'!I49</f>
        <v>105.13787853463859</v>
      </c>
      <c r="EH40" s="4">
        <f t="shared" ca="1" si="59"/>
        <v>98.668240328622787</v>
      </c>
      <c r="EI40" s="4">
        <f t="shared" ca="1" si="60"/>
        <v>102.85478529438628</v>
      </c>
      <c r="EJ40" s="4">
        <f t="shared" ca="1" si="61"/>
        <v>97.196516162454841</v>
      </c>
      <c r="EK40" s="4">
        <f t="shared" ca="1" si="62"/>
        <v>99.226801753769507</v>
      </c>
      <c r="EN40" s="74">
        <f t="shared" si="179"/>
        <v>0.39059178363576491</v>
      </c>
      <c r="EO40" s="74">
        <f t="shared" si="180"/>
        <v>-0.83422273896401178</v>
      </c>
      <c r="EP40" s="74">
        <f t="shared" ca="1" si="65"/>
        <v>-1.2742579114613715</v>
      </c>
      <c r="EQ40" s="74">
        <f t="shared" ca="1" si="66"/>
        <v>-0.6628348278534929</v>
      </c>
      <c r="ER40" s="74">
        <f t="shared" si="67"/>
        <v>-3.1812106139014489</v>
      </c>
      <c r="ES40" s="74">
        <f t="shared" ca="1" si="68"/>
        <v>-1.0603952185381242</v>
      </c>
      <c r="ET40" s="74">
        <f t="shared" ca="1" si="69"/>
        <v>-1.2063208610520331</v>
      </c>
      <c r="EU40" s="74">
        <f t="shared" ca="1" si="70"/>
        <v>-2.533934491274795</v>
      </c>
      <c r="EV40" s="74">
        <f t="shared" si="71"/>
        <v>0.16093032441617056</v>
      </c>
      <c r="EW40" s="74">
        <f t="shared" ca="1" si="72"/>
        <v>2.8001289456288094</v>
      </c>
      <c r="EX40" s="74">
        <f t="shared" ca="1" si="73"/>
        <v>-4.8746159674863785</v>
      </c>
      <c r="EY40" s="74">
        <f t="shared" ca="1" si="74"/>
        <v>-3.5058876024416614</v>
      </c>
      <c r="EZ40" s="74">
        <f t="shared" ca="1" si="75"/>
        <v>-5.5584508924666611</v>
      </c>
      <c r="FA40" s="74">
        <f t="shared" ca="1" si="76"/>
        <v>-4.1759093535436032</v>
      </c>
      <c r="FB40" s="74">
        <f t="shared" ca="1" si="77"/>
        <v>-3.1094136799447161</v>
      </c>
      <c r="FC40" s="74">
        <f t="shared" ca="1" si="78"/>
        <v>2.6735420802578746E-2</v>
      </c>
      <c r="FD40" s="74">
        <f t="shared" ca="1" si="79"/>
        <v>0.16765654316546602</v>
      </c>
      <c r="FG40" s="225">
        <f t="shared" si="80"/>
        <v>9</v>
      </c>
      <c r="FH40" s="73">
        <f t="shared" si="81"/>
        <v>2022</v>
      </c>
      <c r="FI40" s="73">
        <f t="shared" si="100"/>
        <v>1</v>
      </c>
      <c r="FJ40" s="73">
        <f t="shared" si="101"/>
        <v>2025</v>
      </c>
      <c r="FK40" s="4">
        <f t="shared" si="83"/>
        <v>-1.6827167191288308</v>
      </c>
      <c r="FL40" s="4">
        <f t="shared" si="84"/>
        <v>-0.70145731929099642</v>
      </c>
      <c r="FM40" s="4">
        <f t="shared" ca="1" si="85"/>
        <v>1.1414115989781146</v>
      </c>
      <c r="FN40" s="4">
        <f t="shared" ca="1" si="86"/>
        <v>-1.5034795988169328E-2</v>
      </c>
      <c r="FO40" s="4">
        <f t="shared" si="87"/>
        <v>0.82353485063029508</v>
      </c>
      <c r="FP40" s="4">
        <f t="shared" ca="1" si="88"/>
        <v>-0.81299776929765222</v>
      </c>
      <c r="FQ40" s="4">
        <f t="shared" ca="1" si="89"/>
        <v>0.40443883389896318</v>
      </c>
      <c r="FR40" s="4">
        <f t="shared" ca="1" si="90"/>
        <v>-1.7129048141305854</v>
      </c>
      <c r="FS40" s="4">
        <f t="shared" si="91"/>
        <v>0.40558951909505997</v>
      </c>
      <c r="FT40" s="4">
        <f t="shared" ca="1" si="92"/>
        <v>-1.6389561131128159</v>
      </c>
      <c r="FU40" s="4">
        <f t="shared" ca="1" si="93"/>
        <v>-0.30915343935123468</v>
      </c>
      <c r="FV40" s="4">
        <f t="shared" ca="1" si="94"/>
        <v>0.67601398453206951</v>
      </c>
      <c r="FW40" s="4">
        <f t="shared" ca="1" si="95"/>
        <v>-1.1881249752677194</v>
      </c>
      <c r="FX40" s="4">
        <f t="shared" ca="1" si="96"/>
        <v>0.10054387708733385</v>
      </c>
      <c r="FY40" s="4">
        <f t="shared" ca="1" si="97"/>
        <v>-0.50321782583613206</v>
      </c>
      <c r="FZ40" s="4">
        <f t="shared" ca="1" si="98"/>
        <v>1.2162722760375981</v>
      </c>
      <c r="GA40" s="4">
        <f t="shared" ca="1" si="99"/>
        <v>-0.94642601911179769</v>
      </c>
    </row>
    <row r="41" spans="1:183" x14ac:dyDescent="0.35">
      <c r="A41" s="73">
        <v>38</v>
      </c>
      <c r="B41" s="41">
        <f t="shared" si="50"/>
        <v>44823</v>
      </c>
      <c r="C41" s="57">
        <f>'Chart Data'!C146</f>
        <v>402</v>
      </c>
      <c r="D41" s="57">
        <f>'Chart Data'!D146</f>
        <v>63</v>
      </c>
      <c r="E41" s="57">
        <f ca="1">'Chart Data'!E146</f>
        <v>108.28571428571429</v>
      </c>
      <c r="F41" s="57">
        <f ca="1">'Chart Data'!F146</f>
        <v>98.857142857142861</v>
      </c>
      <c r="G41" s="57">
        <f>'Chart Data'!G146</f>
        <v>38722</v>
      </c>
      <c r="H41" s="57">
        <f ca="1">'Chart Data'!H146</f>
        <v>91.142857142857139</v>
      </c>
      <c r="I41" s="57">
        <f ca="1">'Chart Data'!J146</f>
        <v>78.285714285714292</v>
      </c>
      <c r="J41" s="57">
        <f ca="1">'Chart Data'!K146</f>
        <v>81.857142857142861</v>
      </c>
      <c r="K41" s="57">
        <f>'Chart Data'!L146</f>
        <v>1530</v>
      </c>
      <c r="L41" s="57">
        <f>'Chart Data'!M146</f>
        <v>163.17142857142855</v>
      </c>
      <c r="M41" s="57">
        <f ca="1">'Chart Data'!O146</f>
        <v>86.691428571428574</v>
      </c>
      <c r="N41" s="57">
        <f ca="1">'Chart Data'!P146</f>
        <v>82.632380952380956</v>
      </c>
      <c r="O41" s="57">
        <f ca="1">'Chart Data'!Q146</f>
        <v>89.910714285714278</v>
      </c>
      <c r="P41" s="57">
        <f ca="1">'Chart Data'!R146</f>
        <v>89.694999999999993</v>
      </c>
      <c r="Q41" s="57">
        <f>'Chart Data'!S147</f>
        <v>79.83448668866815</v>
      </c>
      <c r="R41" s="57">
        <f ca="1">'Chart Data'!T147</f>
        <v>589531.14285714284</v>
      </c>
      <c r="U41" s="57">
        <f t="shared" si="102"/>
        <v>414.25</v>
      </c>
      <c r="V41" s="57">
        <f t="shared" si="103"/>
        <v>57.07692307692308</v>
      </c>
      <c r="W41" s="57">
        <f t="shared" ca="1" si="104"/>
        <v>111.90109890109891</v>
      </c>
      <c r="X41" s="57">
        <f t="shared" ca="1" si="105"/>
        <v>102.52197802197803</v>
      </c>
      <c r="Y41" s="57">
        <f t="shared" si="106"/>
        <v>34823.730769230766</v>
      </c>
      <c r="Z41" s="57">
        <f t="shared" ca="1" si="107"/>
        <v>93.717032967032964</v>
      </c>
      <c r="AA41" s="57">
        <f t="shared" ca="1" si="108"/>
        <v>77.472527472527474</v>
      </c>
      <c r="AB41" s="57">
        <f t="shared" ca="1" si="109"/>
        <v>84.859890109890117</v>
      </c>
      <c r="AC41" s="57">
        <f t="shared" si="110"/>
        <v>3958.0961538461538</v>
      </c>
      <c r="AD41" s="57">
        <f t="shared" si="111"/>
        <v>169.78324175824173</v>
      </c>
      <c r="AE41" s="57">
        <f t="shared" ca="1" si="112"/>
        <v>91.64909340659338</v>
      </c>
      <c r="AF41" s="57">
        <f t="shared" ca="1" si="113"/>
        <v>90.347793040293013</v>
      </c>
      <c r="AG41" s="57">
        <f t="shared" ca="1" si="114"/>
        <v>91.438406593406626</v>
      </c>
      <c r="AH41" s="57">
        <f t="shared" ca="1" si="115"/>
        <v>93.828777472527463</v>
      </c>
      <c r="AI41" s="57">
        <f t="shared" si="116"/>
        <v>92.10333641157068</v>
      </c>
      <c r="AJ41" s="57">
        <f t="shared" ca="1" si="117"/>
        <v>632106.31043956056</v>
      </c>
      <c r="AM41" s="57">
        <f t="shared" si="118"/>
        <v>414.27884615384619</v>
      </c>
      <c r="AN41" s="57">
        <f t="shared" si="119"/>
        <v>57.125</v>
      </c>
      <c r="AO41" s="57">
        <f t="shared" ca="1" si="120"/>
        <v>111.95192307692307</v>
      </c>
      <c r="AP41" s="57">
        <f t="shared" ca="1" si="121"/>
        <v>102.51785714285717</v>
      </c>
      <c r="AQ41" s="57">
        <f t="shared" si="122"/>
        <v>34855</v>
      </c>
      <c r="AR41" s="57">
        <f t="shared" ca="1" si="123"/>
        <v>93.754120879120876</v>
      </c>
      <c r="AS41" s="57">
        <f t="shared" ca="1" si="124"/>
        <v>77.592032967032964</v>
      </c>
      <c r="AT41" s="57">
        <f t="shared" ca="1" si="125"/>
        <v>84.912087912087912</v>
      </c>
      <c r="AU41" s="57">
        <f t="shared" si="126"/>
        <v>3947.2115384615381</v>
      </c>
      <c r="AV41" s="57">
        <f t="shared" si="127"/>
        <v>169.43585164835162</v>
      </c>
      <c r="AW41" s="57">
        <f t="shared" ca="1" si="128"/>
        <v>91.788502747252721</v>
      </c>
      <c r="AX41" s="57">
        <f t="shared" ca="1" si="129"/>
        <v>90.486231684981647</v>
      </c>
      <c r="AY41" s="57">
        <f t="shared" ca="1" si="130"/>
        <v>91.562328296703328</v>
      </c>
      <c r="AZ41" s="57">
        <f t="shared" ca="1" si="131"/>
        <v>93.993894230769229</v>
      </c>
      <c r="BA41" s="57">
        <f t="shared" si="132"/>
        <v>92.175196919275606</v>
      </c>
      <c r="BB41" s="57">
        <f t="shared" ca="1" si="133"/>
        <v>631333.43543956056</v>
      </c>
      <c r="BE41" s="74">
        <f t="shared" si="134"/>
        <v>0.97036091447139372</v>
      </c>
      <c r="BF41" s="74">
        <f t="shared" si="135"/>
        <v>1.1028446389496718</v>
      </c>
      <c r="BG41" s="74">
        <f t="shared" ca="1" si="136"/>
        <v>0.96725193555907307</v>
      </c>
      <c r="BH41" s="74">
        <f t="shared" ca="1" si="137"/>
        <v>0.96429193520292611</v>
      </c>
      <c r="BI41" s="74">
        <f t="shared" si="138"/>
        <v>1.1109453450007172</v>
      </c>
      <c r="BJ41" s="74">
        <f t="shared" ca="1" si="139"/>
        <v>0.97214774442149066</v>
      </c>
      <c r="BK41" s="74">
        <f t="shared" ca="1" si="140"/>
        <v>1.0089401101138316</v>
      </c>
      <c r="BL41" s="74">
        <f t="shared" ca="1" si="141"/>
        <v>0.96402225960916277</v>
      </c>
      <c r="BM41" s="74">
        <f t="shared" si="142"/>
        <v>0.38761540522764371</v>
      </c>
      <c r="BN41" s="74">
        <f t="shared" si="143"/>
        <v>0.96302775937925877</v>
      </c>
      <c r="BO41" s="74">
        <f t="shared" ca="1" si="144"/>
        <v>0.94446936137677973</v>
      </c>
      <c r="BP41" s="74">
        <f t="shared" ca="1" si="145"/>
        <v>0.91320391416074165</v>
      </c>
      <c r="BQ41" s="74">
        <f t="shared" ca="1" si="146"/>
        <v>0.98196186093436733</v>
      </c>
      <c r="BR41" s="74">
        <f t="shared" ca="1" si="147"/>
        <v>0.95426411187715232</v>
      </c>
      <c r="BS41" s="74">
        <f t="shared" si="148"/>
        <v>0.86611680101518962</v>
      </c>
      <c r="BT41" s="74">
        <f t="shared" ca="1" si="149"/>
        <v>0.93378729806490723</v>
      </c>
      <c r="BW41" s="73">
        <v>38</v>
      </c>
      <c r="BX41" s="74">
        <f t="shared" si="150"/>
        <v>0.98350188861953358</v>
      </c>
      <c r="BY41" s="74">
        <f t="shared" si="151"/>
        <v>1.1258152208804224</v>
      </c>
      <c r="BZ41" s="74">
        <f t="shared" ca="1" si="152"/>
        <v>1.0160434429825951</v>
      </c>
      <c r="CA41" s="74">
        <f t="shared" ca="1" si="153"/>
        <v>1.0261945352659778</v>
      </c>
      <c r="CB41" s="74">
        <f t="shared" si="154"/>
        <v>1.1269425598761578</v>
      </c>
      <c r="CC41" s="74">
        <f t="shared" ca="1" si="51"/>
        <v>1.0087032878539806</v>
      </c>
      <c r="CD41" s="74">
        <f t="shared" ca="1" si="52"/>
        <v>0.99602644587515676</v>
      </c>
      <c r="CE41" s="74">
        <f t="shared" ca="1" si="53"/>
        <v>0.98979789942692076</v>
      </c>
      <c r="CF41" s="74">
        <f t="shared" si="54"/>
        <v>0.90673711989821604</v>
      </c>
      <c r="CG41" s="74">
        <f t="shared" ca="1" si="155"/>
        <v>1.0087488569548861</v>
      </c>
      <c r="CH41" s="74">
        <f t="shared" ca="1" si="156"/>
        <v>0.97310271482863031</v>
      </c>
      <c r="CI41" s="74">
        <f t="shared" ca="1" si="157"/>
        <v>0.93983418437864064</v>
      </c>
      <c r="CJ41" s="74">
        <f t="shared" ca="1" si="158"/>
        <v>1.0077266369833473</v>
      </c>
      <c r="CK41" s="74">
        <f t="shared" ca="1" si="159"/>
        <v>0.98833795394304003</v>
      </c>
      <c r="CL41" s="74">
        <f t="shared" ca="1" si="160"/>
        <v>0.96764704052313666</v>
      </c>
      <c r="CM41" s="74">
        <f t="shared" ca="1" si="161"/>
        <v>0.93976551739773317</v>
      </c>
      <c r="CP41" s="73">
        <v>38</v>
      </c>
      <c r="CQ41" s="74">
        <f t="shared" si="162"/>
        <v>0.98279780315828902</v>
      </c>
      <c r="CR41" s="74">
        <f t="shared" si="163"/>
        <v>1.1208987013284242</v>
      </c>
      <c r="CS41" s="74">
        <f t="shared" ca="1" si="164"/>
        <v>1.0165582663681454</v>
      </c>
      <c r="CT41" s="74">
        <f t="shared" ca="1" si="165"/>
        <v>1.0266609069337189</v>
      </c>
      <c r="CU41" s="74">
        <f t="shared" si="166"/>
        <v>1.1264844300063421</v>
      </c>
      <c r="CV41" s="74">
        <f t="shared" ca="1" si="167"/>
        <v>1.0087239762540863</v>
      </c>
      <c r="CW41" s="74">
        <f t="shared" ca="1" si="168"/>
        <v>0.9930268438570985</v>
      </c>
      <c r="CX41" s="74">
        <f t="shared" ca="1" si="169"/>
        <v>0.98904565319404192</v>
      </c>
      <c r="CY41" s="74">
        <f t="shared" si="170"/>
        <v>0.91305334981116415</v>
      </c>
      <c r="CZ41" s="74">
        <f t="shared" ca="1" si="171"/>
        <v>1.0064469711961146</v>
      </c>
      <c r="DA41" s="74">
        <f t="shared" ca="1" si="172"/>
        <v>0.97625830418892312</v>
      </c>
      <c r="DB41" s="74">
        <f t="shared" ca="1" si="173"/>
        <v>0.94432808104002552</v>
      </c>
      <c r="DC41" s="74">
        <f t="shared" ca="1" si="174"/>
        <v>1.0102338538094602</v>
      </c>
      <c r="DD41" s="74">
        <f t="shared" ca="1" si="175"/>
        <v>0.98927175942277712</v>
      </c>
      <c r="DE41" s="74">
        <f t="shared" ca="1" si="176"/>
        <v>0.97008141539268256</v>
      </c>
      <c r="DF41" s="74">
        <f t="shared" ca="1" si="177"/>
        <v>0.94061538194095917</v>
      </c>
      <c r="DI41" s="57">
        <f t="shared" si="29"/>
        <v>409.03632334967079</v>
      </c>
      <c r="DJ41" s="57">
        <f t="shared" si="30"/>
        <v>56.204900518963981</v>
      </c>
      <c r="DK41" s="57">
        <f t="shared" ca="1" si="31"/>
        <v>106.52189635187989</v>
      </c>
      <c r="DL41" s="57">
        <f t="shared" ca="1" si="32"/>
        <v>96.289965060026447</v>
      </c>
      <c r="DM41" s="57">
        <f t="shared" si="33"/>
        <v>34374.199028904462</v>
      </c>
      <c r="DN41" s="57">
        <f t="shared" ca="1" si="34"/>
        <v>90.35460570821138</v>
      </c>
      <c r="DO41" s="57">
        <f t="shared" ca="1" si="35"/>
        <v>78.835446161392994</v>
      </c>
      <c r="DP41" s="57">
        <f t="shared" ca="1" si="36"/>
        <v>82.7637658512445</v>
      </c>
      <c r="DQ41" s="57">
        <f t="shared" si="37"/>
        <v>1675.6961685934689</v>
      </c>
      <c r="DR41" s="57">
        <f t="shared" ca="1" si="38"/>
        <v>162.12620559382978</v>
      </c>
      <c r="DS41" s="57">
        <f t="shared" ca="1" si="39"/>
        <v>88.799683648736746</v>
      </c>
      <c r="DT41" s="57">
        <f t="shared" ca="1" si="40"/>
        <v>87.503890450207379</v>
      </c>
      <c r="DU41" s="57">
        <f t="shared" ca="1" si="41"/>
        <v>88.999902296555092</v>
      </c>
      <c r="DV41" s="57">
        <f t="shared" ca="1" si="42"/>
        <v>90.667704951302227</v>
      </c>
      <c r="DW41" s="57">
        <f t="shared" ca="1" si="43"/>
        <v>82.296687084095595</v>
      </c>
      <c r="DX41" s="57">
        <f t="shared" ca="1" si="44"/>
        <v>626750.48077636759</v>
      </c>
      <c r="DY41" s="57">
        <f ca="1">'Chart Data'!U146</f>
        <v>-363.58571428571429</v>
      </c>
      <c r="EB41" s="53">
        <v>45689</v>
      </c>
      <c r="EC41" s="4">
        <f t="shared" ca="1" si="178"/>
        <v>104.43858379179525</v>
      </c>
      <c r="ED41" s="4">
        <f t="shared" ca="1" si="56"/>
        <v>109.28250103752983</v>
      </c>
      <c r="EE41" s="4">
        <f t="shared" ca="1" si="57"/>
        <v>103.23957237378224</v>
      </c>
      <c r="EF41" s="4">
        <f t="shared" ca="1" si="58"/>
        <v>103.85702628392777</v>
      </c>
      <c r="EG41" s="4">
        <f>'HAVERQ (new)'!I50</f>
        <v>105.67609029147491</v>
      </c>
      <c r="EH41" s="4">
        <f t="shared" ca="1" si="59"/>
        <v>98.828962638316412</v>
      </c>
      <c r="EI41" s="4">
        <f t="shared" ca="1" si="60"/>
        <v>103.41270266160278</v>
      </c>
      <c r="EJ41" s="4">
        <f t="shared" ca="1" si="61"/>
        <v>97.694352704597335</v>
      </c>
      <c r="EK41" s="4">
        <f t="shared" ca="1" si="62"/>
        <v>98.278641836076815</v>
      </c>
      <c r="EN41" s="74">
        <f t="shared" si="179"/>
        <v>0.59136536130891471</v>
      </c>
      <c r="EO41" s="74">
        <f t="shared" si="180"/>
        <v>-1.2130683130233346</v>
      </c>
      <c r="EP41" s="74">
        <f t="shared" ca="1" si="65"/>
        <v>-2.9475198374322464</v>
      </c>
      <c r="EQ41" s="74">
        <f t="shared" ca="1" si="66"/>
        <v>-1.9842872276101378</v>
      </c>
      <c r="ER41" s="74">
        <f t="shared" si="67"/>
        <v>-3.3028611512821877</v>
      </c>
      <c r="ES41" s="74">
        <f t="shared" ca="1" si="68"/>
        <v>-3.3187507857389451</v>
      </c>
      <c r="ET41" s="74">
        <f t="shared" ca="1" si="69"/>
        <v>-2.0163154440798459</v>
      </c>
      <c r="EU41" s="74">
        <f t="shared" ca="1" si="70"/>
        <v>-3.471705431077011</v>
      </c>
      <c r="EV41" s="74">
        <f t="shared" si="71"/>
        <v>2.5196328792453255</v>
      </c>
      <c r="EW41" s="74">
        <f t="shared" ca="1" si="72"/>
        <v>2.0870321634623754</v>
      </c>
      <c r="EX41" s="74">
        <f t="shared" ca="1" si="73"/>
        <v>-4.8728224437869985</v>
      </c>
      <c r="EY41" s="74">
        <f t="shared" ca="1" si="74"/>
        <v>-3.4918520786126033</v>
      </c>
      <c r="EZ41" s="74">
        <f t="shared" ca="1" si="75"/>
        <v>-5.3257726481679626</v>
      </c>
      <c r="FA41" s="74">
        <f t="shared" ca="1" si="76"/>
        <v>-4.5736943374301147</v>
      </c>
      <c r="FB41" s="74">
        <f t="shared" ca="1" si="77"/>
        <v>-4.9468835348853943</v>
      </c>
      <c r="FC41" s="74">
        <f t="shared" ca="1" si="78"/>
        <v>-9.7589847917653391E-2</v>
      </c>
      <c r="FD41" s="74">
        <f t="shared" ca="1" si="79"/>
        <v>-2.083835033099819</v>
      </c>
      <c r="FG41" s="225">
        <f t="shared" si="80"/>
        <v>9</v>
      </c>
      <c r="FH41" s="73">
        <f t="shared" si="81"/>
        <v>2022</v>
      </c>
      <c r="FI41" s="73">
        <f t="shared" si="100"/>
        <v>2</v>
      </c>
      <c r="FJ41" s="73">
        <f t="shared" si="101"/>
        <v>2025</v>
      </c>
      <c r="FK41" s="4">
        <f t="shared" si="83"/>
        <v>-0.60720636813513518</v>
      </c>
      <c r="FL41" s="4">
        <f t="shared" si="84"/>
        <v>-5.9734649688681966E-2</v>
      </c>
      <c r="FM41" s="4">
        <f t="shared" ca="1" si="85"/>
        <v>1.807093352381836</v>
      </c>
      <c r="FN41" s="4">
        <f t="shared" ca="1" si="86"/>
        <v>0.13552554591111546</v>
      </c>
      <c r="FO41" s="4">
        <f t="shared" si="87"/>
        <v>1.5195257057305835</v>
      </c>
      <c r="FP41" s="4">
        <f t="shared" ca="1" si="88"/>
        <v>-0.15509081610539083</v>
      </c>
      <c r="FQ41" s="4">
        <f t="shared" ca="1" si="89"/>
        <v>0.55511666280298522</v>
      </c>
      <c r="FR41" s="4">
        <f t="shared" ca="1" si="90"/>
        <v>-1.5285100043372835</v>
      </c>
      <c r="FS41" s="4">
        <f t="shared" si="91"/>
        <v>0.30739693949756486</v>
      </c>
      <c r="FT41" s="4">
        <f t="shared" ca="1" si="92"/>
        <v>-1.686919167631896</v>
      </c>
      <c r="FU41" s="4">
        <f t="shared" ca="1" si="93"/>
        <v>-0.22621908755312231</v>
      </c>
      <c r="FV41" s="4">
        <f t="shared" ca="1" si="94"/>
        <v>0.85966063605422749</v>
      </c>
      <c r="FW41" s="4">
        <f t="shared" ca="1" si="95"/>
        <v>-0.90723163084111291</v>
      </c>
      <c r="FX41" s="4">
        <f t="shared" ca="1" si="96"/>
        <v>-0.35277485536663222</v>
      </c>
      <c r="FY41" s="4">
        <f t="shared" ca="1" si="97"/>
        <v>0.34617102659042986</v>
      </c>
      <c r="FZ41" s="4">
        <f t="shared" ca="1" si="98"/>
        <v>-0.31003271308064323</v>
      </c>
      <c r="GA41" s="4">
        <f t="shared" ca="1" si="99"/>
        <v>-1.8663222096067074</v>
      </c>
    </row>
    <row r="42" spans="1:183" x14ac:dyDescent="0.35">
      <c r="A42" s="73">
        <v>39</v>
      </c>
      <c r="B42" s="41">
        <f t="shared" si="50"/>
        <v>44830</v>
      </c>
      <c r="C42" s="57">
        <f>'Chart Data'!C147</f>
        <v>398</v>
      </c>
      <c r="D42" s="57">
        <f>'Chart Data'!D147</f>
        <v>65</v>
      </c>
      <c r="E42" s="57">
        <f ca="1">'Chart Data'!E147</f>
        <v>116</v>
      </c>
      <c r="F42" s="57">
        <f ca="1">'Chart Data'!F147</f>
        <v>106.71428571428571</v>
      </c>
      <c r="G42" s="57">
        <f>'Chart Data'!G147</f>
        <v>38156</v>
      </c>
      <c r="H42" s="57">
        <f ca="1">'Chart Data'!H147</f>
        <v>95.857142857142861</v>
      </c>
      <c r="I42" s="57">
        <f ca="1">'Chart Data'!J147</f>
        <v>81.571428571428569</v>
      </c>
      <c r="J42" s="57">
        <f ca="1">'Chart Data'!K147</f>
        <v>87.285714285714292</v>
      </c>
      <c r="K42" s="57">
        <f>'Chart Data'!L147</f>
        <v>4166</v>
      </c>
      <c r="L42" s="57">
        <f>'Chart Data'!M147</f>
        <v>170.62857142857143</v>
      </c>
      <c r="M42" s="57">
        <f ca="1">'Chart Data'!O147</f>
        <v>92.12</v>
      </c>
      <c r="N42" s="57">
        <f ca="1">'Chart Data'!P147</f>
        <v>95.526666666666685</v>
      </c>
      <c r="O42" s="57">
        <f ca="1">'Chart Data'!Q147</f>
        <v>89.801428571428573</v>
      </c>
      <c r="P42" s="57">
        <f ca="1">'Chart Data'!R147</f>
        <v>90.982857142857128</v>
      </c>
      <c r="Q42" s="57">
        <f>'Chart Data'!S148</f>
        <v>88.876287065449333</v>
      </c>
      <c r="R42" s="57">
        <f ca="1">'Chart Data'!T148</f>
        <v>577440</v>
      </c>
      <c r="U42" s="57">
        <f t="shared" si="102"/>
        <v>414.30769230769232</v>
      </c>
      <c r="V42" s="57">
        <f t="shared" si="103"/>
        <v>57.17307692307692</v>
      </c>
      <c r="W42" s="57">
        <f t="shared" ca="1" si="104"/>
        <v>112.00274725274724</v>
      </c>
      <c r="X42" s="57">
        <f t="shared" ca="1" si="105"/>
        <v>102.51373626373629</v>
      </c>
      <c r="Y42" s="57">
        <f t="shared" si="106"/>
        <v>34886.269230769234</v>
      </c>
      <c r="Z42" s="57">
        <f t="shared" ca="1" si="107"/>
        <v>93.791208791208788</v>
      </c>
      <c r="AA42" s="57">
        <f t="shared" ca="1" si="108"/>
        <v>77.711538461538467</v>
      </c>
      <c r="AB42" s="57">
        <f t="shared" ca="1" si="109"/>
        <v>84.964285714285708</v>
      </c>
      <c r="AC42" s="57">
        <f t="shared" si="110"/>
        <v>3936.3269230769229</v>
      </c>
      <c r="AD42" s="57">
        <f t="shared" si="111"/>
        <v>169.0884615384615</v>
      </c>
      <c r="AE42" s="57">
        <f t="shared" ca="1" si="112"/>
        <v>91.927912087912077</v>
      </c>
      <c r="AF42" s="57">
        <f t="shared" ca="1" si="113"/>
        <v>90.624670329670295</v>
      </c>
      <c r="AG42" s="57">
        <f t="shared" ca="1" si="114"/>
        <v>91.68625000000003</v>
      </c>
      <c r="AH42" s="57">
        <f t="shared" ca="1" si="115"/>
        <v>94.15901098901098</v>
      </c>
      <c r="AI42" s="57">
        <f t="shared" si="116"/>
        <v>92.247057426980547</v>
      </c>
      <c r="AJ42" s="57">
        <f t="shared" ca="1" si="117"/>
        <v>630560.56043956056</v>
      </c>
      <c r="AM42" s="57">
        <f t="shared" si="118"/>
        <v>414.10576923076923</v>
      </c>
      <c r="AN42" s="57">
        <f t="shared" si="119"/>
        <v>57.240384615384613</v>
      </c>
      <c r="AO42" s="57">
        <f t="shared" ca="1" si="120"/>
        <v>111.98214285714283</v>
      </c>
      <c r="AP42" s="57">
        <f t="shared" ca="1" si="121"/>
        <v>102.3626373626374</v>
      </c>
      <c r="AQ42" s="57">
        <f t="shared" si="122"/>
        <v>34912.721153846156</v>
      </c>
      <c r="AR42" s="57">
        <f t="shared" ca="1" si="123"/>
        <v>93.814560439560438</v>
      </c>
      <c r="AS42" s="57">
        <f t="shared" ca="1" si="124"/>
        <v>77.873626373626365</v>
      </c>
      <c r="AT42" s="57">
        <f t="shared" ca="1" si="125"/>
        <v>85.030219780219767</v>
      </c>
      <c r="AU42" s="57">
        <f t="shared" si="126"/>
        <v>3940.5865384615381</v>
      </c>
      <c r="AV42" s="57">
        <f t="shared" si="127"/>
        <v>168.69752747252747</v>
      </c>
      <c r="AW42" s="57">
        <f t="shared" ca="1" si="128"/>
        <v>92.111428571428547</v>
      </c>
      <c r="AX42" s="57">
        <f t="shared" ca="1" si="129"/>
        <v>90.822362637362616</v>
      </c>
      <c r="AY42" s="57">
        <f t="shared" ca="1" si="130"/>
        <v>91.886160714285737</v>
      </c>
      <c r="AZ42" s="57">
        <f t="shared" ca="1" si="131"/>
        <v>94.353262362637366</v>
      </c>
      <c r="BA42" s="57">
        <f t="shared" si="132"/>
        <v>92.252998987738934</v>
      </c>
      <c r="BB42" s="57">
        <f t="shared" ca="1" si="133"/>
        <v>630745.11263736279</v>
      </c>
      <c r="BE42" s="74">
        <f t="shared" si="134"/>
        <v>0.96110711217405442</v>
      </c>
      <c r="BF42" s="74">
        <f t="shared" si="135"/>
        <v>1.1355619015622376</v>
      </c>
      <c r="BG42" s="74">
        <f t="shared" ca="1" si="136"/>
        <v>1.0358794450645832</v>
      </c>
      <c r="BH42" s="74">
        <f t="shared" ca="1" si="137"/>
        <v>1.0425120772946856</v>
      </c>
      <c r="BI42" s="74">
        <f t="shared" si="138"/>
        <v>1.0928967648171002</v>
      </c>
      <c r="BJ42" s="74">
        <f t="shared" ca="1" si="139"/>
        <v>1.0217725522350909</v>
      </c>
      <c r="BK42" s="74">
        <f t="shared" ca="1" si="140"/>
        <v>1.0474846539194242</v>
      </c>
      <c r="BL42" s="74">
        <f t="shared" ca="1" si="141"/>
        <v>1.0265257988433332</v>
      </c>
      <c r="BM42" s="74">
        <f t="shared" si="142"/>
        <v>1.0572030227831175</v>
      </c>
      <c r="BN42" s="74">
        <f t="shared" si="143"/>
        <v>1.0114467828010012</v>
      </c>
      <c r="BO42" s="74">
        <f t="shared" ca="1" si="144"/>
        <v>1.0000930549955027</v>
      </c>
      <c r="BP42" s="74">
        <f t="shared" ca="1" si="145"/>
        <v>1.0517967589996255</v>
      </c>
      <c r="BQ42" s="74">
        <f t="shared" ca="1" si="146"/>
        <v>0.97731179399975687</v>
      </c>
      <c r="BR42" s="74">
        <f t="shared" ca="1" si="147"/>
        <v>0.96427886926870188</v>
      </c>
      <c r="BS42" s="74">
        <f t="shared" si="148"/>
        <v>0.96339726665429715</v>
      </c>
      <c r="BT42" s="74">
        <f t="shared" ca="1" si="149"/>
        <v>0.9154886632185294</v>
      </c>
      <c r="BW42" s="73">
        <v>39</v>
      </c>
      <c r="BX42" s="74">
        <f t="shared" si="150"/>
        <v>0.97819441705147236</v>
      </c>
      <c r="BY42" s="74">
        <f t="shared" si="151"/>
        <v>1.0475526988033634</v>
      </c>
      <c r="BZ42" s="74">
        <f t="shared" ca="1" si="152"/>
        <v>1.0359975156225811</v>
      </c>
      <c r="CA42" s="74">
        <f t="shared" ca="1" si="153"/>
        <v>1.0470844899768863</v>
      </c>
      <c r="CB42" s="74">
        <f t="shared" si="154"/>
        <v>1.1094735571936987</v>
      </c>
      <c r="CC42" s="74">
        <f t="shared" ca="1" si="51"/>
        <v>1.0248876326471705</v>
      </c>
      <c r="CD42" s="74">
        <f t="shared" ca="1" si="52"/>
        <v>1.0212669590807737</v>
      </c>
      <c r="CE42" s="74">
        <f t="shared" ca="1" si="53"/>
        <v>1.0206517601343557</v>
      </c>
      <c r="CF42" s="74">
        <f t="shared" si="54"/>
        <v>1.0466356569541058</v>
      </c>
      <c r="CG42" s="74">
        <f t="shared" ca="1" si="155"/>
        <v>1.0363981218981597</v>
      </c>
      <c r="CH42" s="74">
        <f t="shared" ca="1" si="156"/>
        <v>1.0143067371533583</v>
      </c>
      <c r="CI42" s="74">
        <f t="shared" ca="1" si="157"/>
        <v>1.0425490930673893</v>
      </c>
      <c r="CJ42" s="74">
        <f t="shared" ca="1" si="158"/>
        <v>1.0053123339552477</v>
      </c>
      <c r="CK42" s="74">
        <f t="shared" ca="1" si="159"/>
        <v>0.99220849509906861</v>
      </c>
      <c r="CL42" s="74">
        <f t="shared" ca="1" si="160"/>
        <v>0.99241483663688257</v>
      </c>
      <c r="CM42" s="74">
        <f t="shared" ca="1" si="161"/>
        <v>0.93606786257710983</v>
      </c>
      <c r="CP42" s="73">
        <v>39</v>
      </c>
      <c r="CQ42" s="74">
        <f t="shared" si="162"/>
        <v>0.97749413119001538</v>
      </c>
      <c r="CR42" s="74">
        <f t="shared" si="163"/>
        <v>1.0429779575581817</v>
      </c>
      <c r="CS42" s="74">
        <f t="shared" ca="1" si="164"/>
        <v>1.0365224496223016</v>
      </c>
      <c r="CT42" s="74">
        <f t="shared" ca="1" si="165"/>
        <v>1.0475603554420339</v>
      </c>
      <c r="CU42" s="74">
        <f t="shared" si="166"/>
        <v>1.1090225289031557</v>
      </c>
      <c r="CV42" s="74">
        <f t="shared" ca="1" si="167"/>
        <v>1.0249086529865141</v>
      </c>
      <c r="CW42" s="74">
        <f t="shared" ca="1" si="168"/>
        <v>1.0181913435244585</v>
      </c>
      <c r="CX42" s="74">
        <f t="shared" ca="1" si="169"/>
        <v>1.0198760649726597</v>
      </c>
      <c r="CY42" s="74">
        <f t="shared" si="170"/>
        <v>1.0539264045140531</v>
      </c>
      <c r="CZ42" s="74">
        <f t="shared" ca="1" si="171"/>
        <v>1.0340331426857752</v>
      </c>
      <c r="DA42" s="74">
        <f t="shared" ca="1" si="172"/>
        <v>1.0175959434201378</v>
      </c>
      <c r="DB42" s="74">
        <f t="shared" ca="1" si="173"/>
        <v>1.0475341297542202</v>
      </c>
      <c r="DC42" s="74">
        <f t="shared" ca="1" si="174"/>
        <v>1.007813544012309</v>
      </c>
      <c r="DD42" s="74">
        <f t="shared" ca="1" si="175"/>
        <v>0.99314595755922086</v>
      </c>
      <c r="DE42" s="74">
        <f t="shared" ca="1" si="176"/>
        <v>0.99491152152021278</v>
      </c>
      <c r="DF42" s="74">
        <f t="shared" ca="1" si="177"/>
        <v>0.9369143831949982</v>
      </c>
      <c r="DI42" s="57">
        <f t="shared" si="29"/>
        <v>407.16356988810674</v>
      </c>
      <c r="DJ42" s="57">
        <f t="shared" si="30"/>
        <v>62.321547189911755</v>
      </c>
      <c r="DK42" s="57">
        <f t="shared" ca="1" si="31"/>
        <v>111.91267496644114</v>
      </c>
      <c r="DL42" s="57">
        <f t="shared" ca="1" si="32"/>
        <v>101.86934352747247</v>
      </c>
      <c r="DM42" s="57">
        <f t="shared" si="33"/>
        <v>34405.072039192033</v>
      </c>
      <c r="DN42" s="57">
        <f t="shared" ca="1" si="34"/>
        <v>93.527498843747352</v>
      </c>
      <c r="DO42" s="57">
        <f t="shared" ca="1" si="35"/>
        <v>80.114046431655893</v>
      </c>
      <c r="DP42" s="57">
        <f t="shared" ca="1" si="36"/>
        <v>85.584628646083772</v>
      </c>
      <c r="DQ42" s="57">
        <f t="shared" si="37"/>
        <v>3952.8376764797626</v>
      </c>
      <c r="DR42" s="57">
        <f t="shared" ca="1" si="38"/>
        <v>165.01267163002581</v>
      </c>
      <c r="DS42" s="57">
        <f t="shared" ca="1" si="39"/>
        <v>90.527090438651783</v>
      </c>
      <c r="DT42" s="57">
        <f t="shared" ca="1" si="40"/>
        <v>91.191937287121917</v>
      </c>
      <c r="DU42" s="57">
        <f t="shared" ca="1" si="41"/>
        <v>89.105201160435854</v>
      </c>
      <c r="DV42" s="57">
        <f t="shared" ca="1" si="42"/>
        <v>91.61076118807226</v>
      </c>
      <c r="DW42" s="57">
        <f t="shared" ca="1" si="43"/>
        <v>89.330845148569026</v>
      </c>
      <c r="DX42" s="57">
        <f t="shared" ca="1" si="44"/>
        <v>616320.98979082331</v>
      </c>
      <c r="DY42" s="57">
        <f ca="1">'Chart Data'!U147</f>
        <v>-571.23000000000013</v>
      </c>
      <c r="EB42" s="53">
        <v>45717</v>
      </c>
      <c r="EC42" s="4">
        <f t="shared" ca="1" si="178"/>
        <v>104.86829562662081</v>
      </c>
      <c r="ED42" s="4">
        <f t="shared" ca="1" si="56"/>
        <v>109.6001402995353</v>
      </c>
      <c r="EE42" s="4">
        <f t="shared" ca="1" si="57"/>
        <v>104.09458084078884</v>
      </c>
      <c r="EF42" s="4">
        <f t="shared" ca="1" si="58"/>
        <v>104.01293399546689</v>
      </c>
      <c r="EG42" s="4">
        <f>'HAVERQ (new)'!I51</f>
        <v>106.02363462380862</v>
      </c>
      <c r="EH42" s="4">
        <f t="shared" ca="1" si="59"/>
        <v>98.910300518099419</v>
      </c>
      <c r="EI42" s="4">
        <f t="shared" ca="1" si="60"/>
        <v>103.37330981758622</v>
      </c>
      <c r="EJ42" s="4">
        <f t="shared" ca="1" si="61"/>
        <v>98.180543621368557</v>
      </c>
      <c r="EK42" s="4">
        <f t="shared" ca="1" si="62"/>
        <v>98.103535465959027</v>
      </c>
      <c r="EN42" s="74">
        <f t="shared" si="179"/>
        <v>0.48868258468363257</v>
      </c>
      <c r="EO42" s="74">
        <f t="shared" si="180"/>
        <v>1.0615203126102413</v>
      </c>
      <c r="EP42" s="74">
        <f t="shared" ca="1" si="65"/>
        <v>-1.4426720342980739</v>
      </c>
      <c r="EQ42" s="74">
        <f t="shared" ca="1" si="66"/>
        <v>-0.55747299616709167</v>
      </c>
      <c r="ER42" s="74">
        <f t="shared" si="67"/>
        <v>-3.2726643900569865</v>
      </c>
      <c r="ES42" s="74">
        <f t="shared" ca="1" si="68"/>
        <v>-1.4738700201260937</v>
      </c>
      <c r="ET42" s="74">
        <f t="shared" ca="1" si="69"/>
        <v>-1.62811310513661</v>
      </c>
      <c r="EU42" s="74">
        <f t="shared" ca="1" si="70"/>
        <v>-1.8342897563570988</v>
      </c>
      <c r="EV42" s="74">
        <f t="shared" si="71"/>
        <v>0.80723776539422198</v>
      </c>
      <c r="EW42" s="74">
        <f t="shared" ca="1" si="72"/>
        <v>2.2562344356503181</v>
      </c>
      <c r="EX42" s="74">
        <f t="shared" ca="1" si="73"/>
        <v>-4.181480866853609</v>
      </c>
      <c r="EY42" s="74">
        <f t="shared" ca="1" si="74"/>
        <v>-2.6559225910450497</v>
      </c>
      <c r="EZ42" s="74">
        <f t="shared" ca="1" si="75"/>
        <v>-5.2790929369002653</v>
      </c>
      <c r="FA42" s="74">
        <f t="shared" ca="1" si="76"/>
        <v>-4.1292616456225542</v>
      </c>
      <c r="FB42" s="74">
        <f t="shared" ca="1" si="77"/>
        <v>-3.1597956864785575</v>
      </c>
      <c r="FC42" s="74">
        <f t="shared" ca="1" si="78"/>
        <v>-0.61764289218292134</v>
      </c>
      <c r="FD42" s="74">
        <f t="shared" ca="1" si="79"/>
        <v>-4.716228730778659</v>
      </c>
      <c r="FG42" s="225">
        <f t="shared" si="80"/>
        <v>9</v>
      </c>
      <c r="FH42" s="73">
        <f t="shared" si="81"/>
        <v>2022</v>
      </c>
      <c r="FI42" s="73">
        <f t="shared" si="100"/>
        <v>3</v>
      </c>
      <c r="FJ42" s="73">
        <f t="shared" si="101"/>
        <v>2025</v>
      </c>
      <c r="FK42" s="4">
        <f t="shared" si="83"/>
        <v>-0.85667738386975822</v>
      </c>
      <c r="FL42" s="4">
        <f t="shared" si="84"/>
        <v>-1.5961043528833236</v>
      </c>
      <c r="FM42" s="4">
        <f t="shared" ca="1" si="85"/>
        <v>2.7941445363384494</v>
      </c>
      <c r="FN42" s="4">
        <f t="shared" ca="1" si="86"/>
        <v>1.0872655656372305</v>
      </c>
      <c r="FO42" s="4">
        <f t="shared" si="87"/>
        <v>1.2565212883279189</v>
      </c>
      <c r="FP42" s="4">
        <f t="shared" ca="1" si="88"/>
        <v>1.294039185936305</v>
      </c>
      <c r="FQ42" s="4">
        <f t="shared" ca="1" si="89"/>
        <v>0.96603437947528081</v>
      </c>
      <c r="FR42" s="4">
        <f t="shared" ca="1" si="90"/>
        <v>-0.89266211105718618</v>
      </c>
      <c r="FS42" s="4">
        <f t="shared" si="91"/>
        <v>-0.75666611837165976</v>
      </c>
      <c r="FT42" s="4">
        <f t="shared" ca="1" si="92"/>
        <v>-1.7788756073598087</v>
      </c>
      <c r="FU42" s="4">
        <f t="shared" ca="1" si="93"/>
        <v>-0.18424791162057519</v>
      </c>
      <c r="FV42" s="4">
        <f t="shared" ca="1" si="94"/>
        <v>0.84669390599226702</v>
      </c>
      <c r="FW42" s="4">
        <f t="shared" ca="1" si="95"/>
        <v>-0.63290907497976157</v>
      </c>
      <c r="FX42" s="4">
        <f t="shared" ca="1" si="96"/>
        <v>-0.43649385283235131</v>
      </c>
      <c r="FY42" s="4">
        <f t="shared" ca="1" si="97"/>
        <v>0.16222843526426195</v>
      </c>
      <c r="FZ42" s="4">
        <f t="shared" ca="1" si="98"/>
        <v>-0.37221512872623241</v>
      </c>
      <c r="GA42" s="4">
        <f t="shared" ca="1" si="99"/>
        <v>-4.348377107115704</v>
      </c>
    </row>
    <row r="43" spans="1:183" x14ac:dyDescent="0.35">
      <c r="A43" s="73">
        <v>40</v>
      </c>
      <c r="B43" s="41">
        <f t="shared" si="50"/>
        <v>44837</v>
      </c>
      <c r="C43" s="57">
        <f>'Chart Data'!C148</f>
        <v>428</v>
      </c>
      <c r="D43" s="57">
        <f>'Chart Data'!D148</f>
        <v>61</v>
      </c>
      <c r="E43" s="57">
        <f ca="1">'Chart Data'!E148</f>
        <v>116.57142857142857</v>
      </c>
      <c r="F43" s="57">
        <f ca="1">'Chart Data'!F148</f>
        <v>106.57142857142857</v>
      </c>
      <c r="G43" s="57">
        <f>'Chart Data'!G148</f>
        <v>37609</v>
      </c>
      <c r="H43" s="57">
        <f ca="1">'Chart Data'!H148</f>
        <v>96.285714285714292</v>
      </c>
      <c r="I43" s="57">
        <f ca="1">'Chart Data'!J148</f>
        <v>79.142857142857139</v>
      </c>
      <c r="J43" s="57">
        <f ca="1">'Chart Data'!K148</f>
        <v>86.857142857142861</v>
      </c>
      <c r="K43" s="57">
        <f>'Chart Data'!L148</f>
        <v>4325</v>
      </c>
      <c r="L43" s="57">
        <f>'Chart Data'!M148</f>
        <v>186.22857142857146</v>
      </c>
      <c r="M43" s="57">
        <f ca="1">'Chart Data'!O148</f>
        <v>92.084285714285699</v>
      </c>
      <c r="N43" s="57">
        <f ca="1">'Chart Data'!P148</f>
        <v>95.870476190476197</v>
      </c>
      <c r="O43" s="57">
        <f ca="1">'Chart Data'!Q148</f>
        <v>89.212857142857132</v>
      </c>
      <c r="P43" s="57">
        <f ca="1">'Chart Data'!R148</f>
        <v>90.637142857142862</v>
      </c>
      <c r="Q43" s="57">
        <f>'Chart Data'!S149</f>
        <v>93.262915334904733</v>
      </c>
      <c r="R43" s="57">
        <f ca="1">'Chart Data'!T149</f>
        <v>605148.28571428568</v>
      </c>
      <c r="U43" s="57">
        <f t="shared" si="102"/>
        <v>413.90384615384613</v>
      </c>
      <c r="V43" s="57">
        <f t="shared" si="103"/>
        <v>57.307692307692307</v>
      </c>
      <c r="W43" s="57">
        <f t="shared" ca="1" si="104"/>
        <v>111.96153846153844</v>
      </c>
      <c r="X43" s="57">
        <f t="shared" ca="1" si="105"/>
        <v>102.2115384615385</v>
      </c>
      <c r="Y43" s="57">
        <f t="shared" si="106"/>
        <v>34939.173076923078</v>
      </c>
      <c r="Z43" s="57">
        <f t="shared" ca="1" si="107"/>
        <v>93.837912087912073</v>
      </c>
      <c r="AA43" s="57">
        <f t="shared" ca="1" si="108"/>
        <v>78.035714285714278</v>
      </c>
      <c r="AB43" s="57">
        <f t="shared" ca="1" si="109"/>
        <v>85.09615384615384</v>
      </c>
      <c r="AC43" s="57">
        <f t="shared" si="110"/>
        <v>3944.8461538461538</v>
      </c>
      <c r="AD43" s="57">
        <f t="shared" si="111"/>
        <v>168.30659340659344</v>
      </c>
      <c r="AE43" s="57">
        <f t="shared" ca="1" si="112"/>
        <v>92.294945054945032</v>
      </c>
      <c r="AF43" s="57">
        <f t="shared" ca="1" si="113"/>
        <v>91.020054945054937</v>
      </c>
      <c r="AG43" s="57">
        <f t="shared" ca="1" si="114"/>
        <v>92.086071428571444</v>
      </c>
      <c r="AH43" s="57">
        <f t="shared" ca="1" si="115"/>
        <v>94.547513736263738</v>
      </c>
      <c r="AI43" s="57">
        <f t="shared" si="116"/>
        <v>92.258940548497321</v>
      </c>
      <c r="AJ43" s="57">
        <f t="shared" ca="1" si="117"/>
        <v>630929.66483516502</v>
      </c>
      <c r="AM43" s="57">
        <f t="shared" si="118"/>
        <v>413.91346153846155</v>
      </c>
      <c r="AN43" s="57">
        <f t="shared" si="119"/>
        <v>57.29807692307692</v>
      </c>
      <c r="AO43" s="57">
        <f t="shared" ca="1" si="120"/>
        <v>112.00274725274724</v>
      </c>
      <c r="AP43" s="57">
        <f t="shared" ca="1" si="121"/>
        <v>102.25549450549454</v>
      </c>
      <c r="AQ43" s="57">
        <f t="shared" si="122"/>
        <v>34969.5</v>
      </c>
      <c r="AR43" s="57">
        <f t="shared" ca="1" si="123"/>
        <v>93.844780219780205</v>
      </c>
      <c r="AS43" s="57">
        <f t="shared" ca="1" si="124"/>
        <v>78.146978021978015</v>
      </c>
      <c r="AT43" s="57">
        <f t="shared" ca="1" si="125"/>
        <v>85.123626373626365</v>
      </c>
      <c r="AU43" s="57">
        <f t="shared" si="126"/>
        <v>3944.3173076923076</v>
      </c>
      <c r="AV43" s="57">
        <f t="shared" si="127"/>
        <v>167.7543956043956</v>
      </c>
      <c r="AW43" s="57">
        <f t="shared" ca="1" si="128"/>
        <v>92.414423076923043</v>
      </c>
      <c r="AX43" s="57">
        <f t="shared" ca="1" si="129"/>
        <v>91.161423992673988</v>
      </c>
      <c r="AY43" s="57">
        <f t="shared" ca="1" si="130"/>
        <v>92.229127747252761</v>
      </c>
      <c r="AZ43" s="57">
        <f t="shared" ca="1" si="131"/>
        <v>94.686751373626379</v>
      </c>
      <c r="BA43" s="57">
        <f t="shared" si="132"/>
        <v>92.365317343912736</v>
      </c>
      <c r="BB43" s="57">
        <f t="shared" ca="1" si="133"/>
        <v>631485.98351648368</v>
      </c>
      <c r="BE43" s="74">
        <f t="shared" si="134"/>
        <v>1.034032569052431</v>
      </c>
      <c r="BF43" s="74">
        <f t="shared" si="135"/>
        <v>1.0646081557308273</v>
      </c>
      <c r="BG43" s="74">
        <f t="shared" ca="1" si="136"/>
        <v>1.0407907969290393</v>
      </c>
      <c r="BH43" s="74">
        <f t="shared" ca="1" si="137"/>
        <v>1.0422073560624374</v>
      </c>
      <c r="BI43" s="74">
        <f t="shared" si="138"/>
        <v>1.0754800611961852</v>
      </c>
      <c r="BJ43" s="74">
        <f t="shared" ca="1" si="139"/>
        <v>1.0260103338749105</v>
      </c>
      <c r="BK43" s="74">
        <f t="shared" ca="1" si="140"/>
        <v>1.012743667715456</v>
      </c>
      <c r="BL43" s="74">
        <f t="shared" ca="1" si="141"/>
        <v>1.0203646925931904</v>
      </c>
      <c r="BM43" s="74">
        <f t="shared" si="142"/>
        <v>1.0965142159240777</v>
      </c>
      <c r="BN43" s="74">
        <f t="shared" si="143"/>
        <v>1.1101263293734629</v>
      </c>
      <c r="BO43" s="74">
        <f t="shared" ca="1" si="144"/>
        <v>0.99642764244318716</v>
      </c>
      <c r="BP43" s="74">
        <f t="shared" ca="1" si="145"/>
        <v>1.051656193942085</v>
      </c>
      <c r="BQ43" s="74">
        <f t="shared" ca="1" si="146"/>
        <v>0.96729590013404987</v>
      </c>
      <c r="BR43" s="74">
        <f t="shared" ca="1" si="147"/>
        <v>0.95723151911185456</v>
      </c>
      <c r="BS43" s="74">
        <f t="shared" si="148"/>
        <v>1.0097179116231463</v>
      </c>
      <c r="BT43" s="74">
        <f t="shared" ca="1" si="149"/>
        <v>0.9582925061051486</v>
      </c>
      <c r="BW43" s="73">
        <v>40</v>
      </c>
      <c r="BX43" s="74">
        <f t="shared" si="150"/>
        <v>1.0492472019749821</v>
      </c>
      <c r="BY43" s="74">
        <f t="shared" si="151"/>
        <v>1.0694978664519372</v>
      </c>
      <c r="BZ43" s="74">
        <f t="shared" ca="1" si="152"/>
        <v>1.0322047444628637</v>
      </c>
      <c r="CA43" s="74">
        <f t="shared" ca="1" si="153"/>
        <v>1.0437609284637095</v>
      </c>
      <c r="CB43" s="74">
        <f t="shared" si="154"/>
        <v>1.0919812259693631</v>
      </c>
      <c r="CC43" s="74">
        <f t="shared" ca="1" si="51"/>
        <v>1.0219549036353066</v>
      </c>
      <c r="CD43" s="74">
        <f t="shared" ca="1" si="52"/>
        <v>0.99217344365472793</v>
      </c>
      <c r="CE43" s="74">
        <f t="shared" ca="1" si="53"/>
        <v>1.0001868012064021</v>
      </c>
      <c r="CF43" s="74">
        <f t="shared" si="54"/>
        <v>0.9869495303444572</v>
      </c>
      <c r="CG43" s="74">
        <f t="shared" ca="1" si="155"/>
        <v>1.0612342949912497</v>
      </c>
      <c r="CH43" s="74">
        <f t="shared" ca="1" si="156"/>
        <v>1.0380752548228032</v>
      </c>
      <c r="CI43" s="74">
        <f t="shared" ca="1" si="157"/>
        <v>1.0825117072769088</v>
      </c>
      <c r="CJ43" s="74">
        <f t="shared" ca="1" si="158"/>
        <v>1.0075390878150563</v>
      </c>
      <c r="CK43" s="74">
        <f t="shared" ca="1" si="159"/>
        <v>0.99904703628092817</v>
      </c>
      <c r="CL43" s="74">
        <f t="shared" ca="1" si="160"/>
        <v>1.0128151601855611</v>
      </c>
      <c r="CM43" s="74">
        <f t="shared" ca="1" si="161"/>
        <v>0.99407118865763222</v>
      </c>
      <c r="CP43" s="73">
        <v>40</v>
      </c>
      <c r="CQ43" s="74">
        <f t="shared" si="162"/>
        <v>1.0484960496806037</v>
      </c>
      <c r="CR43" s="74">
        <f t="shared" si="163"/>
        <v>1.0648272890128445</v>
      </c>
      <c r="CS43" s="74">
        <f t="shared" ca="1" si="164"/>
        <v>1.0327277566871891</v>
      </c>
      <c r="CT43" s="74">
        <f t="shared" ca="1" si="165"/>
        <v>1.0442352834794515</v>
      </c>
      <c r="CU43" s="74">
        <f t="shared" si="166"/>
        <v>1.0915373087417188</v>
      </c>
      <c r="CV43" s="74">
        <f t="shared" ca="1" si="167"/>
        <v>1.0219758638246814</v>
      </c>
      <c r="CW43" s="74">
        <f t="shared" ca="1" si="168"/>
        <v>0.98918544521736151</v>
      </c>
      <c r="CX43" s="74">
        <f t="shared" ca="1" si="169"/>
        <v>0.99942665940996245</v>
      </c>
      <c r="CY43" s="74">
        <f t="shared" si="170"/>
        <v>0.99382451098584912</v>
      </c>
      <c r="CZ43" s="74">
        <f t="shared" ca="1" si="171"/>
        <v>1.0588126415801773</v>
      </c>
      <c r="DA43" s="74">
        <f t="shared" ca="1" si="172"/>
        <v>1.0414415379287743</v>
      </c>
      <c r="DB43" s="74">
        <f t="shared" ca="1" si="173"/>
        <v>1.087687828584369</v>
      </c>
      <c r="DC43" s="74">
        <f t="shared" ca="1" si="174"/>
        <v>1.0100458380201498</v>
      </c>
      <c r="DD43" s="74">
        <f t="shared" ca="1" si="175"/>
        <v>0.99999095995933429</v>
      </c>
      <c r="DE43" s="74">
        <f t="shared" ca="1" si="176"/>
        <v>1.0153631675376198</v>
      </c>
      <c r="DF43" s="74">
        <f t="shared" ca="1" si="177"/>
        <v>0.9949701638179701</v>
      </c>
      <c r="DI43" s="57">
        <f t="shared" si="29"/>
        <v>408.20373155471475</v>
      </c>
      <c r="DJ43" s="57">
        <f t="shared" si="30"/>
        <v>57.286285418690262</v>
      </c>
      <c r="DK43" s="57">
        <f t="shared" ca="1" si="31"/>
        <v>112.87721068461394</v>
      </c>
      <c r="DL43" s="57">
        <f t="shared" ca="1" si="32"/>
        <v>102.05691213222225</v>
      </c>
      <c r="DM43" s="57">
        <f t="shared" si="33"/>
        <v>34455.075148419957</v>
      </c>
      <c r="DN43" s="57">
        <f t="shared" ca="1" si="34"/>
        <v>94.215252721694384</v>
      </c>
      <c r="DO43" s="57">
        <f t="shared" ca="1" si="35"/>
        <v>80.008109223105734</v>
      </c>
      <c r="DP43" s="57">
        <f t="shared" ca="1" si="36"/>
        <v>86.906970150687428</v>
      </c>
      <c r="DQ43" s="57">
        <f t="shared" si="37"/>
        <v>4351.8749559816233</v>
      </c>
      <c r="DR43" s="57">
        <f t="shared" ca="1" si="38"/>
        <v>175.88434829286038</v>
      </c>
      <c r="DS43" s="57">
        <f t="shared" ca="1" si="39"/>
        <v>88.420023938572228</v>
      </c>
      <c r="DT43" s="57">
        <f t="shared" ca="1" si="40"/>
        <v>88.141536267121879</v>
      </c>
      <c r="DU43" s="57">
        <f t="shared" ca="1" si="41"/>
        <v>88.325552944932184</v>
      </c>
      <c r="DV43" s="57">
        <f t="shared" ca="1" si="42"/>
        <v>90.637962228007254</v>
      </c>
      <c r="DW43" s="57">
        <f t="shared" ca="1" si="43"/>
        <v>91.851781034246827</v>
      </c>
      <c r="DX43" s="57">
        <f t="shared" ca="1" si="44"/>
        <v>608207.46965131874</v>
      </c>
      <c r="DY43" s="57">
        <f ca="1">'Chart Data'!U148</f>
        <v>-403.47857142857134</v>
      </c>
      <c r="EB43" s="53">
        <v>45748</v>
      </c>
      <c r="EC43" s="4">
        <f t="shared" ca="1" si="178"/>
        <v>109.57284215114842</v>
      </c>
      <c r="ED43" s="4">
        <f t="shared" ca="1" si="56"/>
        <v>116.89268930156467</v>
      </c>
      <c r="EE43" s="4">
        <f t="shared" ca="1" si="57"/>
        <v>109.66760456968456</v>
      </c>
      <c r="EF43" s="4">
        <f t="shared" ca="1" si="58"/>
        <v>108.62971641519917</v>
      </c>
      <c r="EG43" s="4">
        <f>'HAVERQ (new)'!I52</f>
        <v>106.37117895614232</v>
      </c>
      <c r="EH43" s="4">
        <f t="shared" ca="1" si="59"/>
        <v>103.00989725452435</v>
      </c>
      <c r="EI43" s="4">
        <f t="shared" ca="1" si="60"/>
        <v>109.89131684792217</v>
      </c>
      <c r="EJ43" s="4">
        <f t="shared" ca="1" si="61"/>
        <v>103.09898380923406</v>
      </c>
      <c r="EK43" s="4">
        <f t="shared" ca="1" si="62"/>
        <v>102.12326071894724</v>
      </c>
      <c r="EN43" s="74">
        <f t="shared" si="179"/>
        <v>0.54571448464193817</v>
      </c>
      <c r="EO43" s="74">
        <f t="shared" si="180"/>
        <v>-0.81093526117775971</v>
      </c>
      <c r="EP43" s="74">
        <f t="shared" ca="1" si="65"/>
        <v>-1.1734197499219128</v>
      </c>
      <c r="EQ43" s="74">
        <f t="shared" ca="1" si="66"/>
        <v>-0.50950608440614498</v>
      </c>
      <c r="ER43" s="74">
        <f t="shared" si="67"/>
        <v>-3.2237565596961368</v>
      </c>
      <c r="ES43" s="74">
        <f t="shared" ca="1" si="68"/>
        <v>-1.0739750830135033</v>
      </c>
      <c r="ET43" s="74">
        <f t="shared" ca="1" si="69"/>
        <v>-1.6602772404780122</v>
      </c>
      <c r="EU43" s="74">
        <f t="shared" ca="1" si="70"/>
        <v>-1.0667151295684496</v>
      </c>
      <c r="EV43" s="74">
        <f t="shared" si="71"/>
        <v>0.50716441233427523</v>
      </c>
      <c r="EW43" s="74">
        <f t="shared" ca="1" si="72"/>
        <v>2.8935232070326653</v>
      </c>
      <c r="EX43" s="74">
        <f t="shared" ca="1" si="73"/>
        <v>-5.0247695961633774</v>
      </c>
      <c r="EY43" s="74">
        <f t="shared" ca="1" si="74"/>
        <v>-3.3473238324830423</v>
      </c>
      <c r="EZ43" s="74">
        <f t="shared" ca="1" si="75"/>
        <v>-5.6247163581681141</v>
      </c>
      <c r="FA43" s="74">
        <f t="shared" ca="1" si="76"/>
        <v>-4.5877111458242199</v>
      </c>
      <c r="FB43" s="74">
        <f t="shared" ca="1" si="77"/>
        <v>-2.5193304244508163</v>
      </c>
      <c r="FC43" s="74">
        <f t="shared" ca="1" si="78"/>
        <v>-1.0222130532871656</v>
      </c>
      <c r="FD43" s="74">
        <f t="shared" ca="1" si="79"/>
        <v>-2.5895735144840639</v>
      </c>
      <c r="FG43" s="225">
        <f t="shared" si="80"/>
        <v>10</v>
      </c>
      <c r="FH43" s="73">
        <f t="shared" si="81"/>
        <v>2022</v>
      </c>
      <c r="FI43" s="73">
        <f t="shared" si="100"/>
        <v>4</v>
      </c>
      <c r="FJ43" s="73">
        <f t="shared" si="101"/>
        <v>2025</v>
      </c>
      <c r="FK43" s="4">
        <f t="shared" si="83"/>
        <v>-1.663946715433092</v>
      </c>
      <c r="FL43" s="4">
        <f t="shared" si="84"/>
        <v>-1.1402623824932443</v>
      </c>
      <c r="FM43" s="4">
        <f t="shared" ca="1" si="85"/>
        <v>1.5032927750493412</v>
      </c>
      <c r="FN43" s="4">
        <f t="shared" ca="1" si="86"/>
        <v>-0.64302377025963864</v>
      </c>
      <c r="FO43" s="4">
        <f t="shared" si="87"/>
        <v>1.3786769626895587</v>
      </c>
      <c r="FP43" s="4">
        <f t="shared" ca="1" si="88"/>
        <v>0.31341740360202319</v>
      </c>
      <c r="FQ43" s="4">
        <f t="shared" ca="1" si="89"/>
        <v>0.55980534285523675</v>
      </c>
      <c r="FR43" s="4">
        <f t="shared" ca="1" si="90"/>
        <v>-1.9688232660779659</v>
      </c>
      <c r="FS43" s="4">
        <f t="shared" si="91"/>
        <v>-0.50989911357102979</v>
      </c>
      <c r="FT43" s="4">
        <f t="shared" ca="1" si="92"/>
        <v>-1.9862286168025569</v>
      </c>
      <c r="FU43" s="4">
        <f t="shared" ca="1" si="93"/>
        <v>1.9311858362964001</v>
      </c>
      <c r="FV43" s="4">
        <f t="shared" ca="1" si="94"/>
        <v>2.992191135610812</v>
      </c>
      <c r="FW43" s="4">
        <f t="shared" ca="1" si="95"/>
        <v>2.1422128712439634</v>
      </c>
      <c r="FX43" s="4">
        <f t="shared" ca="1" si="96"/>
        <v>1.4853515263016901</v>
      </c>
      <c r="FY43" s="4">
        <f t="shared" ca="1" si="97"/>
        <v>0.50489478236545737</v>
      </c>
      <c r="FZ43" s="4">
        <f t="shared" ca="1" si="98"/>
        <v>-1.8325349203047896</v>
      </c>
      <c r="GA43" s="4">
        <f t="shared" ca="1" si="99"/>
        <v>-4.55254060797217</v>
      </c>
    </row>
    <row r="44" spans="1:183" x14ac:dyDescent="0.35">
      <c r="A44" s="73">
        <v>41</v>
      </c>
      <c r="B44" s="41">
        <f t="shared" si="50"/>
        <v>44844</v>
      </c>
      <c r="C44" s="57">
        <f>'Chart Data'!C149</f>
        <v>392</v>
      </c>
      <c r="D44" s="57">
        <f>'Chart Data'!D149</f>
        <v>64</v>
      </c>
      <c r="E44" s="57">
        <f ca="1">'Chart Data'!E149</f>
        <v>115.71428571428571</v>
      </c>
      <c r="F44" s="57">
        <f ca="1">'Chart Data'!F149</f>
        <v>107.14285714285714</v>
      </c>
      <c r="G44" s="57">
        <f>'Chart Data'!G149</f>
        <v>37548</v>
      </c>
      <c r="H44" s="57">
        <f ca="1">'Chart Data'!H149</f>
        <v>95.428571428571431</v>
      </c>
      <c r="I44" s="57">
        <f ca="1">'Chart Data'!J149</f>
        <v>81.285714285714292</v>
      </c>
      <c r="J44" s="57">
        <f ca="1">'Chart Data'!K149</f>
        <v>87.571428571428569</v>
      </c>
      <c r="K44" s="57">
        <f>'Chart Data'!L149</f>
        <v>3514</v>
      </c>
      <c r="L44" s="57">
        <f>'Chart Data'!M149</f>
        <v>183.37142857142857</v>
      </c>
      <c r="M44" s="57">
        <f ca="1">'Chart Data'!O149</f>
        <v>86.950000000000017</v>
      </c>
      <c r="N44" s="57">
        <f ca="1">'Chart Data'!P149</f>
        <v>87.456666666666663</v>
      </c>
      <c r="O44" s="57">
        <f ca="1">'Chart Data'!Q149</f>
        <v>87.224285714285713</v>
      </c>
      <c r="P44" s="57">
        <f ca="1">'Chart Data'!R149</f>
        <v>87.193571428571431</v>
      </c>
      <c r="Q44" s="57">
        <f>'Chart Data'!S150</f>
        <v>94.359100744798084</v>
      </c>
      <c r="R44" s="57">
        <f ca="1">'Chart Data'!T150</f>
        <v>616041.57142857148</v>
      </c>
      <c r="U44" s="57">
        <f t="shared" si="102"/>
        <v>413.92307692307691</v>
      </c>
      <c r="V44" s="57">
        <f t="shared" si="103"/>
        <v>57.28846153846154</v>
      </c>
      <c r="W44" s="57">
        <f t="shared" ca="1" si="104"/>
        <v>112.04395604395603</v>
      </c>
      <c r="X44" s="57">
        <f t="shared" ca="1" si="105"/>
        <v>102.2994505494506</v>
      </c>
      <c r="Y44" s="57">
        <f t="shared" si="106"/>
        <v>34999.826923076922</v>
      </c>
      <c r="Z44" s="57">
        <f t="shared" ca="1" si="107"/>
        <v>93.851648351648336</v>
      </c>
      <c r="AA44" s="57">
        <f t="shared" ca="1" si="108"/>
        <v>78.258241758241752</v>
      </c>
      <c r="AB44" s="57">
        <f t="shared" ca="1" si="109"/>
        <v>85.151098901098891</v>
      </c>
      <c r="AC44" s="57">
        <f t="shared" si="110"/>
        <v>3943.7884615384614</v>
      </c>
      <c r="AD44" s="57">
        <f t="shared" si="111"/>
        <v>167.20219780219779</v>
      </c>
      <c r="AE44" s="57">
        <f t="shared" ca="1" si="112"/>
        <v>92.533901098901069</v>
      </c>
      <c r="AF44" s="57">
        <f t="shared" ca="1" si="113"/>
        <v>91.302793040293039</v>
      </c>
      <c r="AG44" s="57">
        <f t="shared" ca="1" si="114"/>
        <v>92.372184065934093</v>
      </c>
      <c r="AH44" s="57">
        <f t="shared" ca="1" si="115"/>
        <v>94.825989010989005</v>
      </c>
      <c r="AI44" s="57">
        <f t="shared" si="116"/>
        <v>92.47169413932815</v>
      </c>
      <c r="AJ44" s="57">
        <f t="shared" ca="1" si="117"/>
        <v>632042.30219780235</v>
      </c>
      <c r="AM44" s="57">
        <f t="shared" si="118"/>
        <v>413.60576923076923</v>
      </c>
      <c r="AN44" s="57">
        <f t="shared" si="119"/>
        <v>57.269230769230774</v>
      </c>
      <c r="AO44" s="57">
        <f t="shared" ca="1" si="120"/>
        <v>112.15384615384613</v>
      </c>
      <c r="AP44" s="57">
        <f t="shared" ca="1" si="121"/>
        <v>102.3928571428572</v>
      </c>
      <c r="AQ44" s="57">
        <f t="shared" si="122"/>
        <v>35030.288461538461</v>
      </c>
      <c r="AR44" s="57">
        <f t="shared" ca="1" si="123"/>
        <v>93.880494505494482</v>
      </c>
      <c r="AS44" s="57">
        <f t="shared" ca="1" si="124"/>
        <v>78.429945054945051</v>
      </c>
      <c r="AT44" s="57">
        <f t="shared" ca="1" si="125"/>
        <v>85.27335164835165</v>
      </c>
      <c r="AU44" s="57">
        <f t="shared" si="126"/>
        <v>3951.5961538461538</v>
      </c>
      <c r="AV44" s="57">
        <f t="shared" si="127"/>
        <v>166.93859890109889</v>
      </c>
      <c r="AW44" s="57">
        <f t="shared" ca="1" si="128"/>
        <v>92.648214285714261</v>
      </c>
      <c r="AX44" s="57">
        <f t="shared" ca="1" si="129"/>
        <v>91.449290293040292</v>
      </c>
      <c r="AY44" s="57">
        <f t="shared" ca="1" si="130"/>
        <v>92.439285714285745</v>
      </c>
      <c r="AZ44" s="57">
        <f t="shared" ca="1" si="131"/>
        <v>94.921126373626379</v>
      </c>
      <c r="BA44" s="57">
        <f t="shared" si="132"/>
        <v>92.632482787645017</v>
      </c>
      <c r="BB44" s="57">
        <f t="shared" ca="1" si="133"/>
        <v>631671.75824175845</v>
      </c>
      <c r="BE44" s="74">
        <f t="shared" si="134"/>
        <v>0.94776240846216442</v>
      </c>
      <c r="BF44" s="74">
        <f t="shared" si="135"/>
        <v>1.117528542646071</v>
      </c>
      <c r="BG44" s="74">
        <f t="shared" ca="1" si="136"/>
        <v>1.0317460317460319</v>
      </c>
      <c r="BH44" s="74">
        <f t="shared" ca="1" si="137"/>
        <v>1.0463899546564348</v>
      </c>
      <c r="BI44" s="74">
        <f t="shared" si="138"/>
        <v>1.0718724180997214</v>
      </c>
      <c r="BJ44" s="74">
        <f t="shared" ca="1" si="139"/>
        <v>1.0164898675835836</v>
      </c>
      <c r="BK44" s="74">
        <f t="shared" ca="1" si="140"/>
        <v>1.0364117204056256</v>
      </c>
      <c r="BL44" s="74">
        <f t="shared" ca="1" si="141"/>
        <v>1.0269495320478745</v>
      </c>
      <c r="BM44" s="74">
        <f t="shared" si="142"/>
        <v>0.88926091209491787</v>
      </c>
      <c r="BN44" s="74">
        <f t="shared" si="143"/>
        <v>1.0984363698898967</v>
      </c>
      <c r="BO44" s="74">
        <f t="shared" ca="1" si="144"/>
        <v>0.93849623190640519</v>
      </c>
      <c r="BP44" s="74">
        <f t="shared" ca="1" si="145"/>
        <v>0.95634057286196905</v>
      </c>
      <c r="BQ44" s="74">
        <f t="shared" ca="1" si="146"/>
        <v>0.94358459220337643</v>
      </c>
      <c r="BR44" s="74">
        <f t="shared" ca="1" si="147"/>
        <v>0.91858972559345831</v>
      </c>
      <c r="BS44" s="74">
        <f t="shared" si="148"/>
        <v>1.0186394438019246</v>
      </c>
      <c r="BT44" s="74">
        <f t="shared" ca="1" si="149"/>
        <v>0.97525584038030577</v>
      </c>
      <c r="BW44" s="73">
        <v>41</v>
      </c>
      <c r="BX44" s="74">
        <f t="shared" si="150"/>
        <v>0.98946130938265409</v>
      </c>
      <c r="BY44" s="74">
        <f t="shared" si="151"/>
        <v>1.031198810597372</v>
      </c>
      <c r="BZ44" s="74">
        <f t="shared" ca="1" si="152"/>
        <v>1.0267245787009491</v>
      </c>
      <c r="CA44" s="74">
        <f t="shared" ca="1" si="153"/>
        <v>1.0448699173856502</v>
      </c>
      <c r="CB44" s="74">
        <f t="shared" si="154"/>
        <v>1.0766658131739204</v>
      </c>
      <c r="CC44" s="74">
        <f t="shared" ca="1" si="51"/>
        <v>1.0142124632829803</v>
      </c>
      <c r="CD44" s="74">
        <f t="shared" ca="1" si="52"/>
        <v>1.0071986634655046</v>
      </c>
      <c r="CE44" s="74">
        <f t="shared" ca="1" si="53"/>
        <v>1.0187300841648608</v>
      </c>
      <c r="CF44" s="74">
        <f t="shared" si="54"/>
        <v>0.91305748167194445</v>
      </c>
      <c r="CG44" s="74">
        <f t="shared" ca="1" si="155"/>
        <v>1.0694745775416452</v>
      </c>
      <c r="CH44" s="74">
        <f t="shared" ca="1" si="156"/>
        <v>0.9662055728498925</v>
      </c>
      <c r="CI44" s="74">
        <f t="shared" ca="1" si="157"/>
        <v>0.9693690686479588</v>
      </c>
      <c r="CJ44" s="74">
        <f t="shared" ca="1" si="158"/>
        <v>0.97379895097402935</v>
      </c>
      <c r="CK44" s="74">
        <f t="shared" ca="1" si="159"/>
        <v>0.94515304584303272</v>
      </c>
      <c r="CL44" s="74">
        <f t="shared" ca="1" si="160"/>
        <v>1.0171448911435335</v>
      </c>
      <c r="CM44" s="74">
        <f t="shared" ca="1" si="161"/>
        <v>0.9930342736676967</v>
      </c>
      <c r="CP44" s="73">
        <v>41</v>
      </c>
      <c r="CQ44" s="74">
        <f t="shared" si="162"/>
        <v>0.98875295759354043</v>
      </c>
      <c r="CR44" s="74">
        <f t="shared" si="163"/>
        <v>1.0266954880091994</v>
      </c>
      <c r="CS44" s="74">
        <f t="shared" ca="1" si="164"/>
        <v>1.0272448141567116</v>
      </c>
      <c r="CT44" s="74">
        <f t="shared" ca="1" si="165"/>
        <v>1.0453447764003858</v>
      </c>
      <c r="CU44" s="74">
        <f t="shared" si="166"/>
        <v>1.0762281220382883</v>
      </c>
      <c r="CV44" s="74">
        <f t="shared" ca="1" si="167"/>
        <v>1.0142332646757042</v>
      </c>
      <c r="CW44" s="74">
        <f t="shared" ca="1" si="168"/>
        <v>1.0041654155472104</v>
      </c>
      <c r="CX44" s="74">
        <f t="shared" ca="1" si="169"/>
        <v>1.0179558494765704</v>
      </c>
      <c r="CY44" s="74">
        <f t="shared" si="170"/>
        <v>0.91941773852193942</v>
      </c>
      <c r="CZ44" s="74">
        <f t="shared" ca="1" si="171"/>
        <v>1.067034120452214</v>
      </c>
      <c r="DA44" s="74">
        <f t="shared" ca="1" si="172"/>
        <v>0.96933879607399764</v>
      </c>
      <c r="DB44" s="74">
        <f t="shared" ca="1" si="173"/>
        <v>0.97400418885709117</v>
      </c>
      <c r="DC44" s="74">
        <f t="shared" ca="1" si="174"/>
        <v>0.97622175595459615</v>
      </c>
      <c r="DD44" s="74">
        <f t="shared" ca="1" si="175"/>
        <v>0.94604604918250512</v>
      </c>
      <c r="DE44" s="74">
        <f t="shared" ca="1" si="176"/>
        <v>1.0197037910915436</v>
      </c>
      <c r="DF44" s="74">
        <f t="shared" ca="1" si="177"/>
        <v>0.99393231110764801</v>
      </c>
      <c r="DI44" s="57">
        <f t="shared" si="29"/>
        <v>396.45899108515692</v>
      </c>
      <c r="DJ44" s="57">
        <f t="shared" si="30"/>
        <v>62.335912398035731</v>
      </c>
      <c r="DK44" s="57">
        <f t="shared" ca="1" si="31"/>
        <v>112.64528583605279</v>
      </c>
      <c r="DL44" s="57">
        <f t="shared" ca="1" si="32"/>
        <v>102.49523368911876</v>
      </c>
      <c r="DM44" s="57">
        <f t="shared" si="33"/>
        <v>34888.514090197859</v>
      </c>
      <c r="DN44" s="57">
        <f t="shared" ca="1" si="34"/>
        <v>94.089372486795938</v>
      </c>
      <c r="DO44" s="57">
        <f t="shared" ca="1" si="35"/>
        <v>80.948530020244135</v>
      </c>
      <c r="DP44" s="57">
        <f t="shared" ca="1" si="36"/>
        <v>86.026745282182446</v>
      </c>
      <c r="DQ44" s="57">
        <f t="shared" si="37"/>
        <v>3821.9841240491228</v>
      </c>
      <c r="DR44" s="57">
        <f t="shared" ca="1" si="38"/>
        <v>171.85151351459587</v>
      </c>
      <c r="DS44" s="57">
        <f t="shared" ca="1" si="39"/>
        <v>89.700319797540018</v>
      </c>
      <c r="DT44" s="57">
        <f t="shared" ca="1" si="40"/>
        <v>89.790852716238746</v>
      </c>
      <c r="DU44" s="57">
        <f t="shared" ca="1" si="41"/>
        <v>89.348844340181344</v>
      </c>
      <c r="DV44" s="57">
        <f t="shared" ca="1" si="42"/>
        <v>92.166307870443433</v>
      </c>
      <c r="DW44" s="57">
        <f t="shared" ca="1" si="43"/>
        <v>92.535794776041016</v>
      </c>
      <c r="DX44" s="57">
        <f t="shared" ca="1" si="44"/>
        <v>619802.33919757442</v>
      </c>
      <c r="DY44" s="57">
        <f ca="1">'Chart Data'!U149</f>
        <v>-482.62714285714281</v>
      </c>
      <c r="EB44" s="53">
        <v>45778</v>
      </c>
      <c r="EC44" s="4">
        <f t="shared" ca="1" si="178"/>
        <v>110.79892252571722</v>
      </c>
      <c r="ED44" s="4">
        <f t="shared" ca="1" si="56"/>
        <v>118.97103936657385</v>
      </c>
      <c r="EE44" s="4">
        <f t="shared" ca="1" si="57"/>
        <v>109.26626613193656</v>
      </c>
      <c r="EF44" s="4">
        <f t="shared" ca="1" si="58"/>
        <v>110.07844854375452</v>
      </c>
      <c r="EG44" s="4">
        <f>'HAVERQ (new)'!I53</f>
        <v>106.71872328847603</v>
      </c>
      <c r="EH44" s="4">
        <f t="shared" ca="1" si="59"/>
        <v>103.82332088645011</v>
      </c>
      <c r="EI44" s="4">
        <f t="shared" ca="1" si="60"/>
        <v>111.48094326895016</v>
      </c>
      <c r="EJ44" s="4">
        <f t="shared" ca="1" si="61"/>
        <v>102.3871564098215</v>
      </c>
      <c r="EK44" s="4">
        <f t="shared" ca="1" si="62"/>
        <v>103.14820600523554</v>
      </c>
      <c r="EN44" s="74">
        <f t="shared" si="179"/>
        <v>-9.8247781032008527E-2</v>
      </c>
      <c r="EO44" s="74">
        <f t="shared" si="180"/>
        <v>1.0668622819541387</v>
      </c>
      <c r="EP44" s="74">
        <f t="shared" ca="1" si="65"/>
        <v>-1.2381620856406792</v>
      </c>
      <c r="EQ44" s="74">
        <f t="shared" ca="1" si="66"/>
        <v>-0.39741413026156525</v>
      </c>
      <c r="ER44" s="74">
        <f t="shared" si="67"/>
        <v>-2.7998117577912658</v>
      </c>
      <c r="ES44" s="74">
        <f t="shared" ca="1" si="68"/>
        <v>-1.1471682270037566</v>
      </c>
      <c r="ET44" s="74">
        <f t="shared" ca="1" si="69"/>
        <v>-1.3747512934477295</v>
      </c>
      <c r="EU44" s="74">
        <f t="shared" ca="1" si="70"/>
        <v>-1.5776559663950962</v>
      </c>
      <c r="EV44" s="74">
        <f t="shared" si="71"/>
        <v>0.90563875761902135</v>
      </c>
      <c r="EW44" s="74">
        <f t="shared" ca="1" si="72"/>
        <v>2.6571217391878612</v>
      </c>
      <c r="EX44" s="74">
        <f t="shared" ca="1" si="73"/>
        <v>-4.5123704535597895</v>
      </c>
      <c r="EY44" s="74">
        <f t="shared" ca="1" si="74"/>
        <v>-2.9734912009808769</v>
      </c>
      <c r="EZ44" s="74">
        <f t="shared" ca="1" si="75"/>
        <v>-5.1710842380054531</v>
      </c>
      <c r="FA44" s="74">
        <f t="shared" ca="1" si="76"/>
        <v>-3.8674499976590955</v>
      </c>
      <c r="FB44" s="74">
        <f t="shared" ca="1" si="77"/>
        <v>-2.345550899609389</v>
      </c>
      <c r="FC44" s="74">
        <f t="shared" ca="1" si="78"/>
        <v>-0.44404991821694273</v>
      </c>
      <c r="FD44" s="74">
        <f t="shared" ca="1" si="79"/>
        <v>-3.5929731500297324</v>
      </c>
      <c r="FG44" s="225">
        <f t="shared" si="80"/>
        <v>10</v>
      </c>
      <c r="FH44" s="73">
        <f t="shared" si="81"/>
        <v>2022</v>
      </c>
      <c r="FI44" s="73">
        <f t="shared" si="100"/>
        <v>5</v>
      </c>
      <c r="FJ44" s="73">
        <f t="shared" si="101"/>
        <v>2025</v>
      </c>
      <c r="FK44" s="4">
        <f t="shared" si="83"/>
        <v>-1.9441352568522363</v>
      </c>
      <c r="FL44" s="4">
        <f t="shared" si="84"/>
        <v>-1.2828177147016966</v>
      </c>
      <c r="FM44" s="4">
        <f t="shared" ca="1" si="85"/>
        <v>1.9129533716656579</v>
      </c>
      <c r="FN44" s="4">
        <f t="shared" ca="1" si="86"/>
        <v>-9.9950815925819267E-2</v>
      </c>
      <c r="FO44" s="4">
        <f t="shared" si="87"/>
        <v>1.4163006034895296</v>
      </c>
      <c r="FP44" s="4">
        <f t="shared" ca="1" si="88"/>
        <v>8.6142462255599656E-3</v>
      </c>
      <c r="FQ44" s="4">
        <f t="shared" ca="1" si="89"/>
        <v>0.27691988187428185</v>
      </c>
      <c r="FR44" s="4">
        <f t="shared" ca="1" si="90"/>
        <v>-1.3679524006269319</v>
      </c>
      <c r="FS44" s="4">
        <f t="shared" si="91"/>
        <v>-0.32094133623416343</v>
      </c>
      <c r="FT44" s="4">
        <f t="shared" ca="1" si="92"/>
        <v>-2.1180097099844009</v>
      </c>
      <c r="FU44" s="4">
        <f t="shared" ca="1" si="93"/>
        <v>2.3509207304727302</v>
      </c>
      <c r="FV44" s="4">
        <f t="shared" ca="1" si="94"/>
        <v>3.5154398934858402</v>
      </c>
      <c r="FW44" s="4">
        <f t="shared" ca="1" si="95"/>
        <v>1.7405798813975562</v>
      </c>
      <c r="FX44" s="4">
        <f t="shared" ca="1" si="96"/>
        <v>1.9753816249642977</v>
      </c>
      <c r="FY44" s="4">
        <f t="shared" ca="1" si="97"/>
        <v>0.93068318976895215</v>
      </c>
      <c r="FZ44" s="4">
        <f t="shared" ca="1" si="98"/>
        <v>-0.70348585596171198</v>
      </c>
      <c r="GA44" s="4">
        <f t="shared" ca="1" si="99"/>
        <v>-1.944609802101023</v>
      </c>
    </row>
    <row r="45" spans="1:183" x14ac:dyDescent="0.35">
      <c r="A45" s="73">
        <v>42</v>
      </c>
      <c r="B45" s="41">
        <f t="shared" si="50"/>
        <v>44851</v>
      </c>
      <c r="C45" s="57">
        <f>'Chart Data'!C150</f>
        <v>405</v>
      </c>
      <c r="D45" s="57">
        <f>'Chart Data'!D150</f>
        <v>62</v>
      </c>
      <c r="E45" s="57">
        <f ca="1">'Chart Data'!E150</f>
        <v>114.14285714285714</v>
      </c>
      <c r="F45" s="57">
        <f ca="1">'Chart Data'!F150</f>
        <v>106</v>
      </c>
      <c r="G45" s="57">
        <f>'Chart Data'!G150</f>
        <v>36616</v>
      </c>
      <c r="H45" s="57">
        <f ca="1">'Chart Data'!H150</f>
        <v>94.142857142857139</v>
      </c>
      <c r="I45" s="57">
        <f ca="1">'Chart Data'!J150</f>
        <v>79</v>
      </c>
      <c r="J45" s="57">
        <f ca="1">'Chart Data'!K150</f>
        <v>84.428571428571431</v>
      </c>
      <c r="K45" s="57">
        <f>'Chart Data'!L150</f>
        <v>1833</v>
      </c>
      <c r="L45" s="57">
        <f>'Chart Data'!M150</f>
        <v>182.79999999999998</v>
      </c>
      <c r="M45" s="57">
        <f ca="1">'Chart Data'!O150</f>
        <v>86.407142857142858</v>
      </c>
      <c r="N45" s="57">
        <f ca="1">'Chart Data'!P150</f>
        <v>86.268571428571434</v>
      </c>
      <c r="O45" s="57">
        <f ca="1">'Chart Data'!Q150</f>
        <v>87.109999999999985</v>
      </c>
      <c r="P45" s="57">
        <f ca="1">'Chart Data'!R150</f>
        <v>87.262142857142848</v>
      </c>
      <c r="Q45" s="57">
        <f>'Chart Data'!S151</f>
        <v>92.11539370856859</v>
      </c>
      <c r="R45" s="57">
        <f ca="1">'Chart Data'!T151</f>
        <v>599638.71428571432</v>
      </c>
      <c r="U45" s="57">
        <f t="shared" si="102"/>
        <v>413.28846153846155</v>
      </c>
      <c r="V45" s="57">
        <f t="shared" si="103"/>
        <v>57.25</v>
      </c>
      <c r="W45" s="57">
        <f t="shared" ca="1" si="104"/>
        <v>112.26373626373623</v>
      </c>
      <c r="X45" s="57">
        <f t="shared" ca="1" si="105"/>
        <v>102.48626373626378</v>
      </c>
      <c r="Y45" s="57">
        <f t="shared" si="106"/>
        <v>35060.75</v>
      </c>
      <c r="Z45" s="57">
        <f t="shared" ca="1" si="107"/>
        <v>93.909340659340643</v>
      </c>
      <c r="AA45" s="57">
        <f t="shared" ca="1" si="108"/>
        <v>78.60164835164835</v>
      </c>
      <c r="AB45" s="57">
        <f t="shared" ca="1" si="109"/>
        <v>85.395604395604394</v>
      </c>
      <c r="AC45" s="57">
        <f t="shared" si="110"/>
        <v>3959.4038461538462</v>
      </c>
      <c r="AD45" s="57">
        <f t="shared" si="111"/>
        <v>166.67499999999998</v>
      </c>
      <c r="AE45" s="57">
        <f t="shared" ca="1" si="112"/>
        <v>92.762527472527452</v>
      </c>
      <c r="AF45" s="57">
        <f t="shared" ca="1" si="113"/>
        <v>91.595787545787545</v>
      </c>
      <c r="AG45" s="57">
        <f t="shared" ca="1" si="114"/>
        <v>92.506387362637398</v>
      </c>
      <c r="AH45" s="57">
        <f t="shared" ca="1" si="115"/>
        <v>95.016263736263753</v>
      </c>
      <c r="AI45" s="57">
        <f t="shared" si="116"/>
        <v>92.793271435961898</v>
      </c>
      <c r="AJ45" s="57">
        <f t="shared" ca="1" si="117"/>
        <v>631301.21428571444</v>
      </c>
      <c r="AM45" s="57">
        <f t="shared" si="118"/>
        <v>413.38461538461536</v>
      </c>
      <c r="AN45" s="57">
        <f t="shared" si="119"/>
        <v>57.240384615384613</v>
      </c>
      <c r="AO45" s="57">
        <f t="shared" ca="1" si="120"/>
        <v>112.31456043956041</v>
      </c>
      <c r="AP45" s="57">
        <f t="shared" ca="1" si="121"/>
        <v>102.49175824175828</v>
      </c>
      <c r="AQ45" s="57">
        <f t="shared" si="122"/>
        <v>35085.951923076922</v>
      </c>
      <c r="AR45" s="57">
        <f t="shared" ca="1" si="123"/>
        <v>93.932692307692292</v>
      </c>
      <c r="AS45" s="57">
        <f t="shared" ca="1" si="124"/>
        <v>78.781593406593402</v>
      </c>
      <c r="AT45" s="57">
        <f t="shared" ca="1" si="125"/>
        <v>85.498626373626394</v>
      </c>
      <c r="AU45" s="57">
        <f t="shared" si="126"/>
        <v>3996.1826923076924</v>
      </c>
      <c r="AV45" s="57">
        <f t="shared" si="127"/>
        <v>166.50549450549448</v>
      </c>
      <c r="AW45" s="57">
        <f t="shared" ca="1" si="128"/>
        <v>92.902554945054931</v>
      </c>
      <c r="AX45" s="57">
        <f t="shared" ca="1" si="129"/>
        <v>91.727577838827841</v>
      </c>
      <c r="AY45" s="57">
        <f t="shared" ca="1" si="130"/>
        <v>92.658262362637387</v>
      </c>
      <c r="AZ45" s="57">
        <f t="shared" ca="1" si="131"/>
        <v>95.171442307692331</v>
      </c>
      <c r="BA45" s="57">
        <f t="shared" si="132"/>
        <v>92.930846849834595</v>
      </c>
      <c r="BB45" s="57">
        <f t="shared" ca="1" si="133"/>
        <v>631050.64285714296</v>
      </c>
      <c r="BE45" s="74">
        <f t="shared" si="134"/>
        <v>0.97971715668031267</v>
      </c>
      <c r="BF45" s="74">
        <f t="shared" si="135"/>
        <v>1.083151352259365</v>
      </c>
      <c r="BG45" s="74">
        <f t="shared" ca="1" si="136"/>
        <v>1.0162783587109401</v>
      </c>
      <c r="BH45" s="74">
        <f t="shared" ca="1" si="137"/>
        <v>1.0342295011660008</v>
      </c>
      <c r="BI45" s="74">
        <f t="shared" si="138"/>
        <v>1.0436085667642019</v>
      </c>
      <c r="BJ45" s="74">
        <f t="shared" ca="1" si="139"/>
        <v>1.0022373981837593</v>
      </c>
      <c r="BK45" s="74">
        <f t="shared" ca="1" si="140"/>
        <v>1.0027723048489181</v>
      </c>
      <c r="BL45" s="74">
        <f t="shared" ca="1" si="141"/>
        <v>0.98748453641373302</v>
      </c>
      <c r="BM45" s="74">
        <f t="shared" si="142"/>
        <v>0.45868773805771373</v>
      </c>
      <c r="BN45" s="74">
        <f t="shared" si="143"/>
        <v>1.0978616684266105</v>
      </c>
      <c r="BO45" s="74">
        <f t="shared" ca="1" si="144"/>
        <v>0.93008360112643151</v>
      </c>
      <c r="BP45" s="74">
        <f t="shared" ca="1" si="145"/>
        <v>0.94048674849075065</v>
      </c>
      <c r="BQ45" s="74">
        <f t="shared" ca="1" si="146"/>
        <v>0.94012123451092655</v>
      </c>
      <c r="BR45" s="74">
        <f t="shared" ca="1" si="147"/>
        <v>0.91689419369122871</v>
      </c>
      <c r="BS45" s="74">
        <f t="shared" si="148"/>
        <v>0.99122516183906428</v>
      </c>
      <c r="BT45" s="74">
        <f t="shared" ca="1" si="149"/>
        <v>0.95022280869692477</v>
      </c>
      <c r="BW45" s="73">
        <v>42</v>
      </c>
      <c r="BX45" s="74">
        <f t="shared" si="150"/>
        <v>0.9853650906246848</v>
      </c>
      <c r="BY45" s="74">
        <f t="shared" si="151"/>
        <v>1.0761861317929038</v>
      </c>
      <c r="BZ45" s="74">
        <f t="shared" ca="1" si="152"/>
        <v>1.0200996094817778</v>
      </c>
      <c r="CA45" s="74">
        <f t="shared" ca="1" si="153"/>
        <v>1.0334119199347529</v>
      </c>
      <c r="CB45" s="74">
        <f t="shared" si="154"/>
        <v>1.0573734501088308</v>
      </c>
      <c r="CC45" s="74">
        <f t="shared" ca="1" si="51"/>
        <v>1.0026734206432788</v>
      </c>
      <c r="CD45" s="74">
        <f t="shared" ca="1" si="52"/>
        <v>0.98874485096751297</v>
      </c>
      <c r="CE45" s="74">
        <f t="shared" ca="1" si="53"/>
        <v>0.98665499924036981</v>
      </c>
      <c r="CF45" s="74">
        <f t="shared" si="54"/>
        <v>0.83015812394207256</v>
      </c>
      <c r="CG45" s="74">
        <f t="shared" ca="1" si="155"/>
        <v>1.0770757430404865</v>
      </c>
      <c r="CH45" s="74">
        <f t="shared" ca="1" si="156"/>
        <v>0.94399974839380096</v>
      </c>
      <c r="CI45" s="74">
        <f t="shared" ca="1" si="157"/>
        <v>0.94523297143730023</v>
      </c>
      <c r="CJ45" s="74">
        <f t="shared" ca="1" si="158"/>
        <v>0.95817229102182733</v>
      </c>
      <c r="CK45" s="74">
        <f t="shared" ca="1" si="159"/>
        <v>0.9313245199653063</v>
      </c>
      <c r="CL45" s="74">
        <f t="shared" ca="1" si="160"/>
        <v>1.0051699851881817</v>
      </c>
      <c r="CM45" s="74">
        <f t="shared" ca="1" si="161"/>
        <v>1.0129356903760498</v>
      </c>
      <c r="CP45" s="73">
        <v>42</v>
      </c>
      <c r="CQ45" s="74">
        <f t="shared" si="162"/>
        <v>0.9846596713038327</v>
      </c>
      <c r="CR45" s="74">
        <f t="shared" si="163"/>
        <v>1.0714863461971724</v>
      </c>
      <c r="CS45" s="74">
        <f t="shared" ca="1" si="164"/>
        <v>1.0206164881036313</v>
      </c>
      <c r="CT45" s="74">
        <f t="shared" ca="1" si="165"/>
        <v>1.0338815716664671</v>
      </c>
      <c r="CU45" s="74">
        <f t="shared" si="166"/>
        <v>1.0569436017933158</v>
      </c>
      <c r="CV45" s="74">
        <f t="shared" ca="1" si="167"/>
        <v>1.0026939853714316</v>
      </c>
      <c r="CW45" s="74">
        <f t="shared" ca="1" si="168"/>
        <v>0.98576717797239388</v>
      </c>
      <c r="CX45" s="74">
        <f t="shared" ca="1" si="169"/>
        <v>0.98590514161109077</v>
      </c>
      <c r="CY45" s="74">
        <f t="shared" si="170"/>
        <v>0.83594091308773844</v>
      </c>
      <c r="CZ45" s="74">
        <f t="shared" ca="1" si="171"/>
        <v>1.0746179406876715</v>
      </c>
      <c r="DA45" s="74">
        <f t="shared" ca="1" si="172"/>
        <v>0.94706096229933945</v>
      </c>
      <c r="DB45" s="74">
        <f t="shared" ca="1" si="173"/>
        <v>0.94975268285573666</v>
      </c>
      <c r="DC45" s="74">
        <f t="shared" ca="1" si="174"/>
        <v>0.96055621698170512</v>
      </c>
      <c r="DD45" s="74">
        <f t="shared" ca="1" si="175"/>
        <v>0.93220445778079497</v>
      </c>
      <c r="DE45" s="74">
        <f t="shared" ca="1" si="176"/>
        <v>1.0076987590582915</v>
      </c>
      <c r="DF45" s="74">
        <f t="shared" ca="1" si="177"/>
        <v>1.0138517253995549</v>
      </c>
      <c r="DI45" s="57">
        <f t="shared" si="29"/>
        <v>411.30962484095755</v>
      </c>
      <c r="DJ45" s="57">
        <f t="shared" si="30"/>
        <v>57.863546483858698</v>
      </c>
      <c r="DK45" s="57">
        <f t="shared" ca="1" si="31"/>
        <v>111.83716750935668</v>
      </c>
      <c r="DL45" s="57">
        <f t="shared" ca="1" si="32"/>
        <v>102.52624952889273</v>
      </c>
      <c r="DM45" s="57">
        <f t="shared" si="33"/>
        <v>34643.286489339305</v>
      </c>
      <c r="DN45" s="57">
        <f t="shared" ca="1" si="34"/>
        <v>93.889919074345954</v>
      </c>
      <c r="DO45" s="57">
        <f t="shared" ca="1" si="35"/>
        <v>80.140627285332855</v>
      </c>
      <c r="DP45" s="57">
        <f t="shared" ca="1" si="36"/>
        <v>85.635592984741635</v>
      </c>
      <c r="DQ45" s="57">
        <f t="shared" si="37"/>
        <v>2192.7387107174791</v>
      </c>
      <c r="DR45" s="57">
        <f t="shared" ca="1" si="38"/>
        <v>170.10696832682905</v>
      </c>
      <c r="DS45" s="57">
        <f t="shared" ca="1" si="39"/>
        <v>91.237149768434847</v>
      </c>
      <c r="DT45" s="57">
        <f t="shared" ca="1" si="40"/>
        <v>90.832669373649196</v>
      </c>
      <c r="DU45" s="57">
        <f t="shared" ca="1" si="41"/>
        <v>90.687039925388447</v>
      </c>
      <c r="DV45" s="57">
        <f t="shared" ca="1" si="42"/>
        <v>93.608373279912243</v>
      </c>
      <c r="DW45" s="57">
        <f t="shared" ca="1" si="43"/>
        <v>91.411637536054627</v>
      </c>
      <c r="DX45" s="57">
        <f t="shared" ca="1" si="44"/>
        <v>591446.16442744539</v>
      </c>
      <c r="DY45" s="57">
        <f ca="1">'Chart Data'!U150</f>
        <v>-992.01428571428562</v>
      </c>
      <c r="EB45" s="53">
        <v>45809</v>
      </c>
      <c r="EC45" s="4">
        <f t="shared" ca="1" si="178"/>
        <v>113.42578748836124</v>
      </c>
      <c r="ED45" s="4">
        <f t="shared" ca="1" si="56"/>
        <v>120.94647438310702</v>
      </c>
      <c r="EE45" s="4">
        <f t="shared" ca="1" si="57"/>
        <v>112.17104891177603</v>
      </c>
      <c r="EF45" s="4">
        <f t="shared" ca="1" si="58"/>
        <v>112.07747455139445</v>
      </c>
      <c r="EG45" s="4">
        <f>'HAVERQ (new)'!I54</f>
        <v>106.92143695539902</v>
      </c>
      <c r="EH45" s="4">
        <f t="shared" ca="1" si="59"/>
        <v>106.0832988390115</v>
      </c>
      <c r="EI45" s="4">
        <f t="shared" ca="1" si="60"/>
        <v>113.11714266761901</v>
      </c>
      <c r="EJ45" s="4">
        <f t="shared" ca="1" si="61"/>
        <v>104.90978432937337</v>
      </c>
      <c r="EK45" s="4">
        <f t="shared" ca="1" si="62"/>
        <v>104.82226739820773</v>
      </c>
      <c r="EN45" s="74">
        <f t="shared" si="179"/>
        <v>0.71601012316495072</v>
      </c>
      <c r="EO45" s="74">
        <f t="shared" si="180"/>
        <v>-0.59627001672449575</v>
      </c>
      <c r="EP45" s="74">
        <f t="shared" ca="1" si="65"/>
        <v>-1.4637501083645712</v>
      </c>
      <c r="EQ45" s="74">
        <f t="shared" ca="1" si="66"/>
        <v>-0.38948245080159183</v>
      </c>
      <c r="ER45" s="74">
        <f t="shared" si="67"/>
        <v>-3.0396678404984305</v>
      </c>
      <c r="ES45" s="74">
        <f t="shared" ca="1" si="68"/>
        <v>-1.2631405426621798</v>
      </c>
      <c r="ET45" s="74">
        <f t="shared" ca="1" si="69"/>
        <v>-1.6200427567967159</v>
      </c>
      <c r="EU45" s="74">
        <f t="shared" ca="1" si="70"/>
        <v>-1.8047066773350389</v>
      </c>
      <c r="EV45" s="74">
        <f t="shared" si="71"/>
        <v>2.1308203615690995</v>
      </c>
      <c r="EW45" s="74">
        <f t="shared" ca="1" si="72"/>
        <v>2.5548579307788439</v>
      </c>
      <c r="EX45" s="74">
        <f t="shared" ca="1" si="73"/>
        <v>-3.8973014022165415</v>
      </c>
      <c r="EY45" s="74">
        <f t="shared" ca="1" si="74"/>
        <v>-2.7373539437607239</v>
      </c>
      <c r="EZ45" s="74">
        <f t="shared" ca="1" si="75"/>
        <v>-4.5778529225383648</v>
      </c>
      <c r="FA45" s="74">
        <f t="shared" ca="1" si="76"/>
        <v>-3.1878500048867866</v>
      </c>
      <c r="FB45" s="74">
        <f t="shared" ca="1" si="77"/>
        <v>-2.6311526340123579</v>
      </c>
      <c r="FC45" s="74">
        <f t="shared" ca="1" si="78"/>
        <v>-1.8579938041997928</v>
      </c>
      <c r="FD45" s="74">
        <f t="shared" ca="1" si="79"/>
        <v>-10.050687601082982</v>
      </c>
      <c r="FG45" s="225">
        <f t="shared" si="80"/>
        <v>10</v>
      </c>
      <c r="FH45" s="73">
        <f t="shared" si="81"/>
        <v>2022</v>
      </c>
      <c r="FI45" s="73">
        <f t="shared" si="100"/>
        <v>6</v>
      </c>
      <c r="FJ45" s="73">
        <f t="shared" si="101"/>
        <v>2025</v>
      </c>
      <c r="FK45" s="4">
        <f t="shared" si="83"/>
        <v>-1.0755342461000741</v>
      </c>
      <c r="FL45" s="4">
        <f t="shared" si="84"/>
        <v>-2.4146048395478941</v>
      </c>
      <c r="FM45" s="4">
        <f t="shared" ca="1" si="85"/>
        <v>2.4185751131789313</v>
      </c>
      <c r="FN45" s="4">
        <f t="shared" ca="1" si="86"/>
        <v>-2.0954989538326297E-2</v>
      </c>
      <c r="FO45" s="4">
        <f t="shared" si="87"/>
        <v>0.96559377984546446</v>
      </c>
      <c r="FP45" s="4">
        <f t="shared" ca="1" si="88"/>
        <v>0.49506351974873136</v>
      </c>
      <c r="FQ45" s="4">
        <f t="shared" ca="1" si="89"/>
        <v>0.41966862804469984</v>
      </c>
      <c r="FR45" s="4">
        <f t="shared" ca="1" si="90"/>
        <v>-1.409993504371283</v>
      </c>
      <c r="FS45" s="4">
        <f t="shared" si="91"/>
        <v>-1.0150108148055703</v>
      </c>
      <c r="FT45" s="4">
        <f t="shared" ca="1" si="92"/>
        <v>-2.1384794601569976</v>
      </c>
      <c r="FU45" s="4">
        <f t="shared" ca="1" si="93"/>
        <v>3.5170924146091171</v>
      </c>
      <c r="FV45" s="4">
        <f t="shared" ca="1" si="94"/>
        <v>4.0540188272932518</v>
      </c>
      <c r="FW45" s="4">
        <f t="shared" ca="1" si="95"/>
        <v>3.1639173286997657</v>
      </c>
      <c r="FX45" s="4">
        <f t="shared" ca="1" si="96"/>
        <v>2.7757565137899993</v>
      </c>
      <c r="FY45" s="4">
        <f t="shared" ca="1" si="97"/>
        <v>0.70571797702802008</v>
      </c>
      <c r="FZ45" s="4">
        <f t="shared" ca="1" si="98"/>
        <v>-0.60522054335659781</v>
      </c>
      <c r="GA45" s="4">
        <f t="shared" ca="1" si="99"/>
        <v>-1.7553051423207144</v>
      </c>
    </row>
    <row r="46" spans="1:183" x14ac:dyDescent="0.35">
      <c r="A46" s="73">
        <v>43</v>
      </c>
      <c r="B46" s="41">
        <f t="shared" si="50"/>
        <v>44858</v>
      </c>
      <c r="C46" s="57">
        <f>'Chart Data'!C151</f>
        <v>399</v>
      </c>
      <c r="D46" s="57">
        <f>'Chart Data'!D151</f>
        <v>56</v>
      </c>
      <c r="E46" s="57">
        <f ca="1">'Chart Data'!E151</f>
        <v>113.42857142857143</v>
      </c>
      <c r="F46" s="57">
        <f ca="1">'Chart Data'!F151</f>
        <v>105</v>
      </c>
      <c r="G46" s="57">
        <f>'Chart Data'!G151</f>
        <v>37034</v>
      </c>
      <c r="H46" s="57">
        <f ca="1">'Chart Data'!H151</f>
        <v>94.857142857142861</v>
      </c>
      <c r="I46" s="57">
        <f ca="1">'Chart Data'!J151</f>
        <v>82.857142857142861</v>
      </c>
      <c r="J46" s="57">
        <f ca="1">'Chart Data'!K151</f>
        <v>88.714285714285708</v>
      </c>
      <c r="K46" s="57">
        <f>'Chart Data'!L151</f>
        <v>3056</v>
      </c>
      <c r="L46" s="57">
        <f>'Chart Data'!M151</f>
        <v>179.44285714285715</v>
      </c>
      <c r="M46" s="57">
        <f ca="1">'Chart Data'!O151</f>
        <v>89.805714285714288</v>
      </c>
      <c r="N46" s="57">
        <f ca="1">'Chart Data'!P151</f>
        <v>91.116666666666674</v>
      </c>
      <c r="O46" s="57">
        <f ca="1">'Chart Data'!Q151</f>
        <v>89.138571428571424</v>
      </c>
      <c r="P46" s="57">
        <f ca="1">'Chart Data'!R151</f>
        <v>89.503571428571433</v>
      </c>
      <c r="Q46" s="57">
        <f>'Chart Data'!S152</f>
        <v>91.202081016536255</v>
      </c>
      <c r="R46" s="57">
        <f ca="1">'Chart Data'!T152</f>
        <v>642362</v>
      </c>
      <c r="U46" s="57">
        <f t="shared" si="102"/>
        <v>413.48076923076923</v>
      </c>
      <c r="V46" s="57">
        <f t="shared" si="103"/>
        <v>57.230769230769234</v>
      </c>
      <c r="W46" s="57">
        <f t="shared" ca="1" si="104"/>
        <v>112.3653846153846</v>
      </c>
      <c r="X46" s="57">
        <f t="shared" ca="1" si="105"/>
        <v>102.49725274725277</v>
      </c>
      <c r="Y46" s="57">
        <f t="shared" si="106"/>
        <v>35111.153846153844</v>
      </c>
      <c r="Z46" s="57">
        <f t="shared" ca="1" si="107"/>
        <v>93.956043956043942</v>
      </c>
      <c r="AA46" s="57">
        <f t="shared" ca="1" si="108"/>
        <v>78.961538461538467</v>
      </c>
      <c r="AB46" s="57">
        <f t="shared" ca="1" si="109"/>
        <v>85.601648351648379</v>
      </c>
      <c r="AC46" s="57">
        <f t="shared" si="110"/>
        <v>4032.9615384615386</v>
      </c>
      <c r="AD46" s="57">
        <f t="shared" si="111"/>
        <v>166.33598901098898</v>
      </c>
      <c r="AE46" s="57">
        <f t="shared" ca="1" si="112"/>
        <v>93.042582417582395</v>
      </c>
      <c r="AF46" s="57">
        <f t="shared" ca="1" si="113"/>
        <v>91.859368131868138</v>
      </c>
      <c r="AG46" s="57">
        <f t="shared" ca="1" si="114"/>
        <v>92.810137362637377</v>
      </c>
      <c r="AH46" s="57">
        <f t="shared" ca="1" si="115"/>
        <v>95.326620879120895</v>
      </c>
      <c r="AI46" s="57">
        <f t="shared" si="116"/>
        <v>93.068422263707291</v>
      </c>
      <c r="AJ46" s="57">
        <f t="shared" ca="1" si="117"/>
        <v>630800.07142857159</v>
      </c>
      <c r="AM46" s="57">
        <f t="shared" si="118"/>
        <v>412.96153846153845</v>
      </c>
      <c r="AN46" s="57">
        <f t="shared" si="119"/>
        <v>57.394230769230774</v>
      </c>
      <c r="AO46" s="57">
        <f t="shared" ca="1" si="120"/>
        <v>112.36126373626371</v>
      </c>
      <c r="AP46" s="57">
        <f t="shared" ca="1" si="121"/>
        <v>102.46978021978025</v>
      </c>
      <c r="AQ46" s="57">
        <f t="shared" si="122"/>
        <v>35131.75961538461</v>
      </c>
      <c r="AR46" s="57">
        <f t="shared" ca="1" si="123"/>
        <v>93.950549450549431</v>
      </c>
      <c r="AS46" s="57">
        <f t="shared" ca="1" si="124"/>
        <v>79.071428571428584</v>
      </c>
      <c r="AT46" s="57">
        <f t="shared" ca="1" si="125"/>
        <v>85.626373626373635</v>
      </c>
      <c r="AU46" s="57">
        <f t="shared" si="126"/>
        <v>4026.6730769230771</v>
      </c>
      <c r="AV46" s="57">
        <f t="shared" si="127"/>
        <v>165.99766483516481</v>
      </c>
      <c r="AW46" s="57">
        <f t="shared" ca="1" si="128"/>
        <v>93.223214285714263</v>
      </c>
      <c r="AX46" s="57">
        <f t="shared" ca="1" si="129"/>
        <v>92.042962454212471</v>
      </c>
      <c r="AY46" s="57">
        <f t="shared" ca="1" si="130"/>
        <v>92.991119505494524</v>
      </c>
      <c r="AZ46" s="57">
        <f t="shared" ca="1" si="131"/>
        <v>95.499162087912111</v>
      </c>
      <c r="BA46" s="57">
        <f t="shared" si="132"/>
        <v>93.189994648857947</v>
      </c>
      <c r="BB46" s="57">
        <f t="shared" ca="1" si="133"/>
        <v>630900.60302197817</v>
      </c>
      <c r="BE46" s="74">
        <f t="shared" si="134"/>
        <v>0.9661916736518581</v>
      </c>
      <c r="BF46" s="74">
        <f t="shared" si="135"/>
        <v>0.97570782375607301</v>
      </c>
      <c r="BG46" s="74">
        <f t="shared" ca="1" si="136"/>
        <v>1.0094988936295068</v>
      </c>
      <c r="BH46" s="74">
        <f t="shared" ca="1" si="137"/>
        <v>1.024692351001367</v>
      </c>
      <c r="BI46" s="74">
        <f t="shared" si="138"/>
        <v>1.0541458898000196</v>
      </c>
      <c r="BJ46" s="74">
        <f t="shared" ca="1" si="139"/>
        <v>1.009649687116206</v>
      </c>
      <c r="BK46" s="74">
        <f t="shared" ca="1" si="140"/>
        <v>1.0478771454381208</v>
      </c>
      <c r="BL46" s="74">
        <f t="shared" ca="1" si="141"/>
        <v>1.0360626283367556</v>
      </c>
      <c r="BM46" s="74">
        <f t="shared" si="142"/>
        <v>0.75893918915691994</v>
      </c>
      <c r="BN46" s="74">
        <f t="shared" si="143"/>
        <v>1.0809962737791725</v>
      </c>
      <c r="BO46" s="74">
        <f t="shared" ca="1" si="144"/>
        <v>0.96334067618044272</v>
      </c>
      <c r="BP46" s="74">
        <f t="shared" ca="1" si="145"/>
        <v>0.98993626712083949</v>
      </c>
      <c r="BQ46" s="74">
        <f t="shared" ca="1" si="146"/>
        <v>0.95857079581996574</v>
      </c>
      <c r="BR46" s="74">
        <f t="shared" ca="1" si="147"/>
        <v>0.93721839513291838</v>
      </c>
      <c r="BS46" s="74">
        <f t="shared" si="148"/>
        <v>0.97866816454049388</v>
      </c>
      <c r="BT46" s="74">
        <f t="shared" ca="1" si="149"/>
        <v>1.0181667237646033</v>
      </c>
      <c r="BW46" s="73">
        <v>43</v>
      </c>
      <c r="BX46" s="74">
        <f t="shared" si="150"/>
        <v>1.0149182193566</v>
      </c>
      <c r="BY46" s="74">
        <f t="shared" si="151"/>
        <v>0.97334073205698368</v>
      </c>
      <c r="BZ46" s="74">
        <f t="shared" ca="1" si="152"/>
        <v>1.010591264702021</v>
      </c>
      <c r="CA46" s="74">
        <f t="shared" ca="1" si="153"/>
        <v>1.0278937778996351</v>
      </c>
      <c r="CB46" s="74">
        <f t="shared" si="154"/>
        <v>1.059102603375262</v>
      </c>
      <c r="CC46" s="74">
        <f t="shared" ca="1" si="51"/>
        <v>1.0119297219433168</v>
      </c>
      <c r="CD46" s="74">
        <f t="shared" ca="1" si="52"/>
        <v>1.0124798616966948</v>
      </c>
      <c r="CE46" s="74">
        <f t="shared" ca="1" si="53"/>
        <v>1.0078004185761105</v>
      </c>
      <c r="CF46" s="74">
        <f t="shared" si="54"/>
        <v>0.73802583617325535</v>
      </c>
      <c r="CG46" s="74">
        <f t="shared" ca="1" si="155"/>
        <v>1.0597131901634407</v>
      </c>
      <c r="CH46" s="74">
        <f t="shared" ca="1" si="156"/>
        <v>0.9496824730837109</v>
      </c>
      <c r="CI46" s="74">
        <f t="shared" ca="1" si="157"/>
        <v>0.96137575596736591</v>
      </c>
      <c r="CJ46" s="74">
        <f t="shared" ca="1" si="158"/>
        <v>0.95605654837181042</v>
      </c>
      <c r="CK46" s="74">
        <f t="shared" ca="1" si="159"/>
        <v>0.92590832395471578</v>
      </c>
      <c r="CL46" s="74">
        <f t="shared" ca="1" si="160"/>
        <v>1.0027962143335452</v>
      </c>
      <c r="CM46" s="74">
        <f t="shared" ca="1" si="161"/>
        <v>1.068548854667805</v>
      </c>
      <c r="CP46" s="73">
        <v>43</v>
      </c>
      <c r="CQ46" s="74">
        <f t="shared" si="162"/>
        <v>1.0141916430572864</v>
      </c>
      <c r="CR46" s="74">
        <f t="shared" si="163"/>
        <v>0.96909008003953101</v>
      </c>
      <c r="CS46" s="74">
        <f t="shared" ca="1" si="164"/>
        <v>1.011103325500105</v>
      </c>
      <c r="CT46" s="74">
        <f t="shared" ca="1" si="165"/>
        <v>1.02836092181727</v>
      </c>
      <c r="CU46" s="74">
        <f t="shared" si="166"/>
        <v>1.0586720521164126</v>
      </c>
      <c r="CV46" s="74">
        <f t="shared" ca="1" si="167"/>
        <v>1.011950476517252</v>
      </c>
      <c r="CW46" s="74">
        <f t="shared" ca="1" si="168"/>
        <v>1.009430709087378</v>
      </c>
      <c r="CX46" s="74">
        <f t="shared" ca="1" si="169"/>
        <v>1.0070344904317827</v>
      </c>
      <c r="CY46" s="74">
        <f t="shared" si="170"/>
        <v>0.74316684205100003</v>
      </c>
      <c r="CZ46" s="74">
        <f t="shared" ca="1" si="171"/>
        <v>1.05729500779426</v>
      </c>
      <c r="DA46" s="74">
        <f t="shared" ca="1" si="172"/>
        <v>0.95276211499823105</v>
      </c>
      <c r="DB46" s="74">
        <f t="shared" ca="1" si="173"/>
        <v>0.96597265547569189</v>
      </c>
      <c r="DC46" s="74">
        <f t="shared" ca="1" si="174"/>
        <v>0.95843521037876966</v>
      </c>
      <c r="DD46" s="74">
        <f t="shared" ca="1" si="175"/>
        <v>0.926783144417892</v>
      </c>
      <c r="DE46" s="74">
        <f t="shared" ca="1" si="176"/>
        <v>1.0053190163483476</v>
      </c>
      <c r="DF46" s="74">
        <f t="shared" ca="1" si="177"/>
        <v>1.06951518272249</v>
      </c>
      <c r="DI46" s="57">
        <f t="shared" si="29"/>
        <v>393.41676963262313</v>
      </c>
      <c r="DJ46" s="57">
        <f t="shared" si="30"/>
        <v>57.786165758415002</v>
      </c>
      <c r="DK46" s="57">
        <f t="shared" ca="1" si="31"/>
        <v>112.18296742567648</v>
      </c>
      <c r="DL46" s="57">
        <f t="shared" ca="1" si="32"/>
        <v>102.10422991808075</v>
      </c>
      <c r="DM46" s="57">
        <f t="shared" si="33"/>
        <v>34981.560083658187</v>
      </c>
      <c r="DN46" s="57">
        <f t="shared" ca="1" si="34"/>
        <v>93.736941736126269</v>
      </c>
      <c r="DO46" s="57">
        <f t="shared" ca="1" si="35"/>
        <v>82.083041571078866</v>
      </c>
      <c r="DP46" s="57">
        <f t="shared" ca="1" si="36"/>
        <v>88.094585197621171</v>
      </c>
      <c r="DQ46" s="57">
        <f t="shared" si="37"/>
        <v>4112.1317947474854</v>
      </c>
      <c r="DR46" s="57">
        <f t="shared" ca="1" si="38"/>
        <v>169.7188162433612</v>
      </c>
      <c r="DS46" s="57">
        <f t="shared" ca="1" si="39"/>
        <v>94.258275882307757</v>
      </c>
      <c r="DT46" s="57">
        <f t="shared" ca="1" si="40"/>
        <v>94.326341589655456</v>
      </c>
      <c r="DU46" s="57">
        <f t="shared" ca="1" si="41"/>
        <v>93.004274533428529</v>
      </c>
      <c r="DV46" s="57">
        <f t="shared" ca="1" si="42"/>
        <v>96.574448907126154</v>
      </c>
      <c r="DW46" s="57">
        <f t="shared" ca="1" si="43"/>
        <v>90.719542287991814</v>
      </c>
      <c r="DX46" s="57">
        <f t="shared" ca="1" si="44"/>
        <v>600610.45450971904</v>
      </c>
      <c r="DY46" s="57">
        <f ca="1">'Chart Data'!U151</f>
        <v>-470.85571428571427</v>
      </c>
      <c r="EB46" s="53">
        <v>45839</v>
      </c>
      <c r="EC46" s="4">
        <f t="shared" ca="1" si="178"/>
        <v>113.19412738298065</v>
      </c>
      <c r="ED46" s="4">
        <f t="shared" ca="1" si="56"/>
        <v>120.05899928484152</v>
      </c>
      <c r="EE46" s="4">
        <f t="shared" ca="1" si="57"/>
        <v>112.23034319555732</v>
      </c>
      <c r="EF46" s="4">
        <f t="shared" ca="1" si="58"/>
        <v>109.97136604772878</v>
      </c>
      <c r="EG46" s="4">
        <f>'HAVERQ (new)'!I55</f>
        <v>107.12415062232199</v>
      </c>
      <c r="EH46" s="4">
        <f t="shared" ca="1" si="59"/>
        <v>105.66630094651488</v>
      </c>
      <c r="EI46" s="4">
        <f t="shared" ca="1" si="60"/>
        <v>112.07463357924095</v>
      </c>
      <c r="EJ46" s="4">
        <f t="shared" ca="1" si="61"/>
        <v>104.76661195778138</v>
      </c>
      <c r="EK46" s="4">
        <f t="shared" ca="1" si="62"/>
        <v>102.65786511152368</v>
      </c>
      <c r="EN46" s="74">
        <f t="shared" si="179"/>
        <v>-0.26505230296533178</v>
      </c>
      <c r="EO46" s="74">
        <f t="shared" si="180"/>
        <v>-0.62504547612343353</v>
      </c>
      <c r="EP46" s="74">
        <f t="shared" ca="1" si="65"/>
        <v>-1.3672192949877746</v>
      </c>
      <c r="EQ46" s="74">
        <f t="shared" ca="1" si="66"/>
        <v>-0.49740550892857188</v>
      </c>
      <c r="ER46" s="74">
        <f t="shared" si="67"/>
        <v>-2.7088038637986833</v>
      </c>
      <c r="ES46" s="74">
        <f t="shared" ca="1" si="68"/>
        <v>-1.3520893149026525</v>
      </c>
      <c r="ET46" s="74">
        <f t="shared" ca="1" si="69"/>
        <v>-1.0302964643387043</v>
      </c>
      <c r="EU46" s="74">
        <f t="shared" ca="1" si="70"/>
        <v>-0.37734466570179531</v>
      </c>
      <c r="EV46" s="74">
        <f t="shared" si="71"/>
        <v>0.68744965875166864</v>
      </c>
      <c r="EW46" s="74">
        <f t="shared" ca="1" si="72"/>
        <v>2.5321047739241744</v>
      </c>
      <c r="EX46" s="74">
        <f t="shared" ca="1" si="73"/>
        <v>-2.6881883526017067</v>
      </c>
      <c r="EY46" s="74">
        <f t="shared" ca="1" si="74"/>
        <v>-1.9454812386682894</v>
      </c>
      <c r="EZ46" s="74">
        <f t="shared" ca="1" si="75"/>
        <v>-3.5506068682474781</v>
      </c>
      <c r="FA46" s="74">
        <f t="shared" ca="1" si="76"/>
        <v>-1.7900320130113687</v>
      </c>
      <c r="FB46" s="74">
        <f t="shared" ca="1" si="77"/>
        <v>-2.8069853344459608</v>
      </c>
      <c r="FC46" s="74">
        <f t="shared" ca="1" si="78"/>
        <v>-1.4010283624134023</v>
      </c>
      <c r="FD46" s="74">
        <f t="shared" ca="1" si="79"/>
        <v>-3.4437418129981769</v>
      </c>
      <c r="FG46" s="225">
        <f t="shared" si="80"/>
        <v>10</v>
      </c>
      <c r="FH46" s="73">
        <f t="shared" si="81"/>
        <v>2022</v>
      </c>
      <c r="FI46" s="73">
        <f t="shared" si="100"/>
        <v>7</v>
      </c>
      <c r="FJ46" s="73">
        <f t="shared" si="101"/>
        <v>2025</v>
      </c>
      <c r="FK46" s="4">
        <f t="shared" si="83"/>
        <v>-1.7111466981986112</v>
      </c>
      <c r="FL46" s="4">
        <f t="shared" si="84"/>
        <v>-1.3299157755757103</v>
      </c>
      <c r="FM46" s="4">
        <f t="shared" ca="1" si="85"/>
        <v>2.402271298151025</v>
      </c>
      <c r="FN46" s="4">
        <f t="shared" ca="1" si="86"/>
        <v>0.22698150430271188</v>
      </c>
      <c r="FO46" s="4">
        <f t="shared" si="87"/>
        <v>1.1220939670130401</v>
      </c>
      <c r="FP46" s="4">
        <f t="shared" ca="1" si="88"/>
        <v>0.51485835400880731</v>
      </c>
      <c r="FQ46" s="4">
        <f t="shared" ca="1" si="89"/>
        <v>1.4295068070853265</v>
      </c>
      <c r="FR46" s="4">
        <f t="shared" ca="1" si="90"/>
        <v>-1.2099339374611568</v>
      </c>
      <c r="FS46" s="4">
        <f t="shared" si="91"/>
        <v>-0.20394237030729917</v>
      </c>
      <c r="FT46" s="4">
        <f t="shared" ca="1" si="92"/>
        <v>-2.1561952001120837</v>
      </c>
      <c r="FU46" s="4">
        <f t="shared" ca="1" si="93"/>
        <v>3.3019172470713261</v>
      </c>
      <c r="FV46" s="4">
        <f t="shared" ca="1" si="94"/>
        <v>3.7108617317949997</v>
      </c>
      <c r="FW46" s="4">
        <f t="shared" ca="1" si="95"/>
        <v>3.0831354597897667</v>
      </c>
      <c r="FX46" s="4">
        <f t="shared" ca="1" si="96"/>
        <v>1.7409478461680834</v>
      </c>
      <c r="FY46" s="4">
        <f t="shared" ca="1" si="97"/>
        <v>0.41982936773357016</v>
      </c>
      <c r="FZ46" s="4">
        <f t="shared" ca="1" si="98"/>
        <v>-0.378638359479822</v>
      </c>
      <c r="GA46" s="4">
        <f t="shared" ca="1" si="99"/>
        <v>-1.9185441222681745</v>
      </c>
    </row>
    <row r="47" spans="1:183" x14ac:dyDescent="0.35">
      <c r="A47" s="73">
        <v>44</v>
      </c>
      <c r="B47" s="41">
        <f t="shared" si="50"/>
        <v>44865</v>
      </c>
      <c r="C47" s="57">
        <f>'Chart Data'!C152</f>
        <v>392</v>
      </c>
      <c r="D47" s="57">
        <f>'Chart Data'!D152</f>
        <v>53</v>
      </c>
      <c r="E47" s="57">
        <f ca="1">'Chart Data'!E152</f>
        <v>113.85714285714286</v>
      </c>
      <c r="F47" s="57">
        <f ca="1">'Chart Data'!F152</f>
        <v>105.42857142857143</v>
      </c>
      <c r="G47" s="57">
        <f>'Chart Data'!G152</f>
        <v>31798</v>
      </c>
      <c r="H47" s="57">
        <f ca="1">'Chart Data'!H152</f>
        <v>94.285714285714292</v>
      </c>
      <c r="I47" s="57">
        <f ca="1">'Chart Data'!J152</f>
        <v>78.142857142857139</v>
      </c>
      <c r="J47" s="57">
        <f ca="1">'Chart Data'!K152</f>
        <v>86.285714285714292</v>
      </c>
      <c r="K47" s="57">
        <f>'Chart Data'!L152</f>
        <v>3772</v>
      </c>
      <c r="L47" s="57">
        <f>'Chart Data'!M152</f>
        <v>175.4</v>
      </c>
      <c r="M47" s="57">
        <f ca="1">'Chart Data'!O152</f>
        <v>90.561428571428564</v>
      </c>
      <c r="N47" s="57">
        <f ca="1">'Chart Data'!P152</f>
        <v>92.977142857142852</v>
      </c>
      <c r="O47" s="57">
        <f ca="1">'Chart Data'!Q152</f>
        <v>87.877142857142871</v>
      </c>
      <c r="P47" s="57">
        <f ca="1">'Chart Data'!R152</f>
        <v>86.919285714285721</v>
      </c>
      <c r="Q47" s="57">
        <f>'Chart Data'!S153</f>
        <v>92.430776285641741</v>
      </c>
      <c r="R47" s="57">
        <f ca="1">'Chart Data'!T153</f>
        <v>639871.28571428568</v>
      </c>
      <c r="U47" s="57">
        <f t="shared" si="102"/>
        <v>412.44230769230768</v>
      </c>
      <c r="V47" s="57">
        <f t="shared" si="103"/>
        <v>57.557692307692307</v>
      </c>
      <c r="W47" s="57">
        <f t="shared" ca="1" si="104"/>
        <v>112.35714285714283</v>
      </c>
      <c r="X47" s="57">
        <f t="shared" ca="1" si="105"/>
        <v>102.44230769230772</v>
      </c>
      <c r="Y47" s="57">
        <f t="shared" si="106"/>
        <v>35152.365384615383</v>
      </c>
      <c r="Z47" s="57">
        <f t="shared" ca="1" si="107"/>
        <v>93.945054945054935</v>
      </c>
      <c r="AA47" s="57">
        <f t="shared" ca="1" si="108"/>
        <v>79.181318681318686</v>
      </c>
      <c r="AB47" s="57">
        <f t="shared" ca="1" si="109"/>
        <v>85.651098901098905</v>
      </c>
      <c r="AC47" s="57">
        <f t="shared" si="110"/>
        <v>4020.3846153846152</v>
      </c>
      <c r="AD47" s="57">
        <f t="shared" si="111"/>
        <v>165.65934065934064</v>
      </c>
      <c r="AE47" s="57">
        <f t="shared" ca="1" si="112"/>
        <v>93.403846153846132</v>
      </c>
      <c r="AF47" s="57">
        <f t="shared" ca="1" si="113"/>
        <v>92.226556776556805</v>
      </c>
      <c r="AG47" s="57">
        <f t="shared" ca="1" si="114"/>
        <v>93.172101648351671</v>
      </c>
      <c r="AH47" s="57">
        <f t="shared" ca="1" si="115"/>
        <v>95.671703296703313</v>
      </c>
      <c r="AI47" s="57">
        <f t="shared" si="116"/>
        <v>93.311567034008604</v>
      </c>
      <c r="AJ47" s="57">
        <f t="shared" ca="1" si="117"/>
        <v>631001.13461538474</v>
      </c>
      <c r="AM47" s="57">
        <f t="shared" si="118"/>
        <v>412.25</v>
      </c>
      <c r="AN47" s="57">
        <f t="shared" si="119"/>
        <v>57.663461538461533</v>
      </c>
      <c r="AO47" s="57">
        <f t="shared" ca="1" si="120"/>
        <v>112.35302197802196</v>
      </c>
      <c r="AP47" s="57">
        <f t="shared" ca="1" si="121"/>
        <v>102.37225274725277</v>
      </c>
      <c r="AQ47" s="57">
        <f t="shared" si="122"/>
        <v>35172.346153846156</v>
      </c>
      <c r="AR47" s="57">
        <f t="shared" ca="1" si="123"/>
        <v>93.949175824175811</v>
      </c>
      <c r="AS47" s="57">
        <f t="shared" ca="1" si="124"/>
        <v>79.293956043956058</v>
      </c>
      <c r="AT47" s="57">
        <f t="shared" ca="1" si="125"/>
        <v>85.714285714285722</v>
      </c>
      <c r="AU47" s="57">
        <f t="shared" si="126"/>
        <v>4020.8461538461538</v>
      </c>
      <c r="AV47" s="57">
        <f t="shared" si="127"/>
        <v>165.21195054945053</v>
      </c>
      <c r="AW47" s="57">
        <f t="shared" ca="1" si="128"/>
        <v>93.545741758241746</v>
      </c>
      <c r="AX47" s="57">
        <f t="shared" ca="1" si="129"/>
        <v>92.392252747252769</v>
      </c>
      <c r="AY47" s="57">
        <f t="shared" ca="1" si="130"/>
        <v>93.348063186813192</v>
      </c>
      <c r="AZ47" s="57">
        <f t="shared" ca="1" si="131"/>
        <v>95.825192307692333</v>
      </c>
      <c r="BA47" s="57">
        <f t="shared" si="132"/>
        <v>93.446540129991831</v>
      </c>
      <c r="BB47" s="57">
        <f t="shared" ca="1" si="133"/>
        <v>630744.27609890117</v>
      </c>
      <c r="BE47" s="74">
        <f t="shared" si="134"/>
        <v>0.95087932080048509</v>
      </c>
      <c r="BF47" s="74">
        <f t="shared" si="135"/>
        <v>0.91912622978155756</v>
      </c>
      <c r="BG47" s="74">
        <f t="shared" ca="1" si="136"/>
        <v>1.0133874536940817</v>
      </c>
      <c r="BH47" s="74">
        <f t="shared" ca="1" si="137"/>
        <v>1.0298549518966278</v>
      </c>
      <c r="BI47" s="74">
        <f t="shared" si="138"/>
        <v>0.90406252289550026</v>
      </c>
      <c r="BJ47" s="74">
        <f t="shared" ca="1" si="139"/>
        <v>1.0035821331968713</v>
      </c>
      <c r="BK47" s="74">
        <f t="shared" ca="1" si="140"/>
        <v>0.98548314451027241</v>
      </c>
      <c r="BL47" s="74">
        <f t="shared" ca="1" si="141"/>
        <v>1.0066666666666666</v>
      </c>
      <c r="BM47" s="74">
        <f t="shared" si="142"/>
        <v>0.93811099845038359</v>
      </c>
      <c r="BN47" s="74">
        <f t="shared" si="143"/>
        <v>1.0616665405660231</v>
      </c>
      <c r="BO47" s="74">
        <f t="shared" ca="1" si="144"/>
        <v>0.96809781898436598</v>
      </c>
      <c r="BP47" s="74">
        <f t="shared" ca="1" si="145"/>
        <v>1.0063305103241729</v>
      </c>
      <c r="BQ47" s="74">
        <f t="shared" ca="1" si="146"/>
        <v>0.94139224593528392</v>
      </c>
      <c r="BR47" s="74">
        <f t="shared" ca="1" si="147"/>
        <v>0.90706090560392549</v>
      </c>
      <c r="BS47" s="74">
        <f t="shared" si="148"/>
        <v>0.98913000050149447</v>
      </c>
      <c r="BT47" s="74">
        <f t="shared" ca="1" si="149"/>
        <v>1.014470221865245</v>
      </c>
      <c r="BW47" s="73">
        <v>44</v>
      </c>
      <c r="BX47" s="74">
        <f t="shared" si="150"/>
        <v>0.98500629822407648</v>
      </c>
      <c r="BY47" s="74">
        <f t="shared" si="151"/>
        <v>0.91016282222945699</v>
      </c>
      <c r="BZ47" s="74">
        <f t="shared" ca="1" si="152"/>
        <v>1.0022774411164992</v>
      </c>
      <c r="CA47" s="74">
        <f t="shared" ca="1" si="153"/>
        <v>1.0174369816742108</v>
      </c>
      <c r="CB47" s="74">
        <f t="shared" si="154"/>
        <v>0.94358223870006641</v>
      </c>
      <c r="CC47" s="74">
        <f t="shared" ca="1" si="51"/>
        <v>0.99777395806770119</v>
      </c>
      <c r="CD47" s="74">
        <f t="shared" ca="1" si="52"/>
        <v>0.99255569517701059</v>
      </c>
      <c r="CE47" s="74">
        <f t="shared" ca="1" si="53"/>
        <v>1.0117608131716049</v>
      </c>
      <c r="CF47" s="74">
        <f t="shared" si="54"/>
        <v>0.95010959018411045</v>
      </c>
      <c r="CG47" s="74">
        <f t="shared" ca="1" si="155"/>
        <v>1.0622984139684337</v>
      </c>
      <c r="CH47" s="74">
        <f t="shared" ca="1" si="156"/>
        <v>0.97464721489832495</v>
      </c>
      <c r="CI47" s="74">
        <f t="shared" ca="1" si="157"/>
        <v>1.0045010292958303</v>
      </c>
      <c r="CJ47" s="74">
        <f t="shared" ca="1" si="158"/>
        <v>0.95728441553484167</v>
      </c>
      <c r="CK47" s="74">
        <f t="shared" ca="1" si="159"/>
        <v>0.91816910344791391</v>
      </c>
      <c r="CL47" s="74">
        <f t="shared" ca="1" si="160"/>
        <v>1.0077072072421243</v>
      </c>
      <c r="CM47" s="74">
        <f t="shared" ca="1" si="161"/>
        <v>1.0914621141701117</v>
      </c>
      <c r="CP47" s="73">
        <v>44</v>
      </c>
      <c r="CQ47" s="74">
        <f t="shared" si="162"/>
        <v>0.9843011357614122</v>
      </c>
      <c r="CR47" s="74">
        <f t="shared" si="163"/>
        <v>0.90618807288516101</v>
      </c>
      <c r="CS47" s="74">
        <f t="shared" ca="1" si="164"/>
        <v>1.0027852893478522</v>
      </c>
      <c r="CT47" s="74">
        <f t="shared" ca="1" si="165"/>
        <v>1.0178993733218547</v>
      </c>
      <c r="CU47" s="74">
        <f t="shared" si="166"/>
        <v>0.94319864931089337</v>
      </c>
      <c r="CV47" s="74">
        <f t="shared" ca="1" si="167"/>
        <v>0.99779442230838333</v>
      </c>
      <c r="CW47" s="74">
        <f t="shared" ca="1" si="168"/>
        <v>0.98956654556294366</v>
      </c>
      <c r="CX47" s="74">
        <f t="shared" ca="1" si="169"/>
        <v>1.0109918751280675</v>
      </c>
      <c r="CY47" s="74">
        <f t="shared" si="170"/>
        <v>0.95672794790037263</v>
      </c>
      <c r="CZ47" s="74">
        <f t="shared" ca="1" si="171"/>
        <v>1.0598743323213318</v>
      </c>
      <c r="DA47" s="74">
        <f t="shared" ca="1" si="172"/>
        <v>0.97780781278229434</v>
      </c>
      <c r="DB47" s="74">
        <f t="shared" ca="1" si="173"/>
        <v>1.0093041359469197</v>
      </c>
      <c r="DC47" s="74">
        <f t="shared" ca="1" si="174"/>
        <v>0.9596661324667165</v>
      </c>
      <c r="DD47" s="74">
        <f t="shared" ca="1" si="175"/>
        <v>0.91903661170933848</v>
      </c>
      <c r="DE47" s="74">
        <f t="shared" ca="1" si="176"/>
        <v>1.0102423641727385</v>
      </c>
      <c r="DF47" s="74">
        <f t="shared" ca="1" si="177"/>
        <v>1.0924491635286329</v>
      </c>
      <c r="DI47" s="57">
        <f t="shared" si="29"/>
        <v>398.25210574075584</v>
      </c>
      <c r="DJ47" s="57">
        <f t="shared" si="30"/>
        <v>58.486755217662811</v>
      </c>
      <c r="DK47" s="57">
        <f t="shared" ca="1" si="31"/>
        <v>113.54089860172192</v>
      </c>
      <c r="DL47" s="57">
        <f t="shared" ca="1" si="32"/>
        <v>103.57465009975544</v>
      </c>
      <c r="DM47" s="57">
        <f t="shared" si="33"/>
        <v>33712.940559480034</v>
      </c>
      <c r="DN47" s="57">
        <f t="shared" ca="1" si="34"/>
        <v>94.49412842736244</v>
      </c>
      <c r="DO47" s="57">
        <f t="shared" ca="1" si="35"/>
        <v>78.96675316403639</v>
      </c>
      <c r="DP47" s="57">
        <f t="shared" ca="1" si="36"/>
        <v>85.347584296643376</v>
      </c>
      <c r="DQ47" s="57">
        <f t="shared" si="37"/>
        <v>3942.6045912821933</v>
      </c>
      <c r="DR47" s="57">
        <f t="shared" ca="1" si="38"/>
        <v>165.49131783938927</v>
      </c>
      <c r="DS47" s="57">
        <f t="shared" ca="1" si="39"/>
        <v>92.616797889701218</v>
      </c>
      <c r="DT47" s="57">
        <f t="shared" ca="1" si="40"/>
        <v>92.120045431016251</v>
      </c>
      <c r="DU47" s="57">
        <f t="shared" ca="1" si="41"/>
        <v>91.570536756636727</v>
      </c>
      <c r="DV47" s="57">
        <f t="shared" ca="1" si="42"/>
        <v>94.5765213342507</v>
      </c>
      <c r="DW47" s="57">
        <f t="shared" ca="1" si="43"/>
        <v>91.493664850741965</v>
      </c>
      <c r="DX47" s="57">
        <f t="shared" ca="1" si="44"/>
        <v>585721.7956462967</v>
      </c>
      <c r="DY47" s="57">
        <f ca="1">'Chart Data'!U152</f>
        <v>-279.56428571428575</v>
      </c>
      <c r="EB47" s="53">
        <v>45870</v>
      </c>
      <c r="EC47" s="4">
        <f t="shared" ca="1" si="178"/>
        <v>114.66749339147019</v>
      </c>
      <c r="ED47" s="4">
        <f t="shared" ca="1" si="56"/>
        <v>123.5316095387402</v>
      </c>
      <c r="EE47" s="4">
        <f t="shared" ca="1" si="57"/>
        <v>113.14320200249627</v>
      </c>
      <c r="EF47" s="4">
        <f t="shared" ca="1" si="58"/>
        <v>110.62590503012981</v>
      </c>
      <c r="EG47" s="4">
        <f>'HAVERQ (new)'!I56</f>
        <v>107.32686428924498</v>
      </c>
      <c r="EH47" s="4">
        <f t="shared" ca="1" si="59"/>
        <v>106.83950765806618</v>
      </c>
      <c r="EI47" s="4">
        <f t="shared" ca="1" si="60"/>
        <v>115.09849873729989</v>
      </c>
      <c r="EJ47" s="4">
        <f t="shared" ca="1" si="61"/>
        <v>105.41927480297599</v>
      </c>
      <c r="EK47" s="4">
        <f t="shared" ca="1" si="62"/>
        <v>103.07382570312866</v>
      </c>
      <c r="EN47" s="74">
        <f t="shared" si="179"/>
        <v>6.8412435662670255E-5</v>
      </c>
      <c r="EO47" s="74">
        <f t="shared" si="180"/>
        <v>-0.36451827862930031</v>
      </c>
      <c r="EP47" s="74">
        <f t="shared" ca="1" si="65"/>
        <v>-0.98814979627757771</v>
      </c>
      <c r="EQ47" s="74">
        <f t="shared" ca="1" si="66"/>
        <v>-0.12137501491282865</v>
      </c>
      <c r="ER47" s="74">
        <f t="shared" si="67"/>
        <v>-3.9496352728647031</v>
      </c>
      <c r="ES47" s="74">
        <f t="shared" ca="1" si="68"/>
        <v>-0.91182262359989652</v>
      </c>
      <c r="ET47" s="74">
        <f t="shared" ca="1" si="69"/>
        <v>-1.9764486563657224</v>
      </c>
      <c r="EU47" s="74">
        <f t="shared" ca="1" si="70"/>
        <v>-1.9718860031818592</v>
      </c>
      <c r="EV47" s="74">
        <f t="shared" si="71"/>
        <v>0.81493297670684939</v>
      </c>
      <c r="EW47" s="74">
        <f t="shared" ca="1" si="72"/>
        <v>2.2842922839613187</v>
      </c>
      <c r="EX47" s="74">
        <f t="shared" ca="1" si="73"/>
        <v>-3.3451395644039237</v>
      </c>
      <c r="EY47" s="74">
        <f t="shared" ca="1" si="74"/>
        <v>-2.4455584065755445</v>
      </c>
      <c r="EZ47" s="74">
        <f t="shared" ca="1" si="75"/>
        <v>-4.1861926949855235</v>
      </c>
      <c r="FA47" s="74">
        <f t="shared" ca="1" si="76"/>
        <v>-2.7315923300193901</v>
      </c>
      <c r="FB47" s="74">
        <f t="shared" ca="1" si="77"/>
        <v>-2.6103128951308068</v>
      </c>
      <c r="FC47" s="74">
        <f t="shared" ca="1" si="78"/>
        <v>-2.14343203078819</v>
      </c>
      <c r="FD47" s="74">
        <f t="shared" ca="1" si="79"/>
        <v>-1.0186601438387834</v>
      </c>
      <c r="FG47" s="225">
        <f t="shared" si="80"/>
        <v>10</v>
      </c>
      <c r="FH47" s="73">
        <f t="shared" si="81"/>
        <v>2022</v>
      </c>
      <c r="FI47" s="73">
        <f t="shared" si="100"/>
        <v>8</v>
      </c>
      <c r="FJ47" s="73">
        <f t="shared" si="101"/>
        <v>2025</v>
      </c>
      <c r="FK47" s="4">
        <f t="shared" si="83"/>
        <v>-2.2952838724257782</v>
      </c>
      <c r="FL47" s="4">
        <f t="shared" si="84"/>
        <v>-1.9511838110610165</v>
      </c>
      <c r="FM47" s="4">
        <f t="shared" ca="1" si="85"/>
        <v>2.4464511483847247</v>
      </c>
      <c r="FN47" s="4">
        <f t="shared" ca="1" si="86"/>
        <v>-5.3016430135379669E-2</v>
      </c>
      <c r="FO47" s="4">
        <f t="shared" si="87"/>
        <v>1.4027825989443838</v>
      </c>
      <c r="FP47" s="4">
        <f t="shared" ca="1" si="88"/>
        <v>0.12034899105664534</v>
      </c>
      <c r="FQ47" s="4">
        <f t="shared" ca="1" si="89"/>
        <v>1.4260952218144645</v>
      </c>
      <c r="FR47" s="4">
        <f t="shared" ca="1" si="90"/>
        <v>-1.2706503172550925</v>
      </c>
      <c r="FS47" s="4">
        <f t="shared" si="91"/>
        <v>-0.63778665284967639</v>
      </c>
      <c r="FT47" s="4">
        <f t="shared" ca="1" si="92"/>
        <v>-2.3604718314220374</v>
      </c>
      <c r="FU47" s="4">
        <f t="shared" ca="1" si="93"/>
        <v>3.9073038815290904</v>
      </c>
      <c r="FV47" s="4">
        <f t="shared" ca="1" si="94"/>
        <v>4.7062111214413482</v>
      </c>
      <c r="FW47" s="4">
        <f t="shared" ca="1" si="95"/>
        <v>3.4513861482199979</v>
      </c>
      <c r="FX47" s="4">
        <f t="shared" ca="1" si="96"/>
        <v>1.9398201298605153</v>
      </c>
      <c r="FY47" s="4">
        <f t="shared" ca="1" si="97"/>
        <v>-1.4859747554429059E-2</v>
      </c>
      <c r="FZ47" s="4">
        <f t="shared" ca="1" si="98"/>
        <v>-0.75446363741057498</v>
      </c>
      <c r="GA47" s="4">
        <f t="shared" ca="1" si="99"/>
        <v>-1.1496722181210974</v>
      </c>
    </row>
    <row r="48" spans="1:183" x14ac:dyDescent="0.35">
      <c r="A48" s="73">
        <v>45</v>
      </c>
      <c r="B48" s="41">
        <f t="shared" si="50"/>
        <v>44872</v>
      </c>
      <c r="C48" s="57">
        <f>'Chart Data'!C153</f>
        <v>411</v>
      </c>
      <c r="D48" s="57">
        <f>'Chart Data'!D153</f>
        <v>50</v>
      </c>
      <c r="E48" s="57">
        <f ca="1">'Chart Data'!E153</f>
        <v>115.85714285714286</v>
      </c>
      <c r="F48" s="57">
        <f ca="1">'Chart Data'!F153</f>
        <v>107.42857142857143</v>
      </c>
      <c r="G48" s="57">
        <f>'Chart Data'!G153</f>
        <v>30436</v>
      </c>
      <c r="H48" s="57">
        <f ca="1">'Chart Data'!H153</f>
        <v>95.142857142857139</v>
      </c>
      <c r="I48" s="57">
        <f ca="1">'Chart Data'!J153</f>
        <v>69.857142857142861</v>
      </c>
      <c r="J48" s="57">
        <f ca="1">'Chart Data'!K153</f>
        <v>90</v>
      </c>
      <c r="K48" s="57">
        <f>'Chart Data'!L153</f>
        <v>4703</v>
      </c>
      <c r="L48" s="57">
        <f>'Chart Data'!M153</f>
        <v>175.87142857142857</v>
      </c>
      <c r="M48" s="57">
        <f ca="1">'Chart Data'!O153</f>
        <v>86.797142857142859</v>
      </c>
      <c r="N48" s="57">
        <f ca="1">'Chart Data'!P153</f>
        <v>85.518095238095228</v>
      </c>
      <c r="O48" s="57">
        <f ca="1">'Chart Data'!Q153</f>
        <v>83.89928571428571</v>
      </c>
      <c r="P48" s="57">
        <f ca="1">'Chart Data'!R153</f>
        <v>82.167857142857144</v>
      </c>
      <c r="Q48" s="57">
        <f>'Chart Data'!S154</f>
        <v>92.126804909245195</v>
      </c>
      <c r="R48" s="57">
        <f ca="1">'Chart Data'!T154</f>
        <v>692395.71428571432</v>
      </c>
      <c r="U48" s="57">
        <f t="shared" si="102"/>
        <v>412.05769230769232</v>
      </c>
      <c r="V48" s="57">
        <f t="shared" si="103"/>
        <v>57.769230769230766</v>
      </c>
      <c r="W48" s="57">
        <f t="shared" ca="1" si="104"/>
        <v>112.34890109890108</v>
      </c>
      <c r="X48" s="57">
        <f t="shared" ca="1" si="105"/>
        <v>102.30219780219782</v>
      </c>
      <c r="Y48" s="57">
        <f t="shared" si="106"/>
        <v>35192.326923076922</v>
      </c>
      <c r="Z48" s="57">
        <f t="shared" ca="1" si="107"/>
        <v>93.953296703296687</v>
      </c>
      <c r="AA48" s="57">
        <f t="shared" ca="1" si="108"/>
        <v>79.406593406593416</v>
      </c>
      <c r="AB48" s="57">
        <f t="shared" ca="1" si="109"/>
        <v>85.777472527472554</v>
      </c>
      <c r="AC48" s="57">
        <f t="shared" si="110"/>
        <v>4021.3076923076924</v>
      </c>
      <c r="AD48" s="57">
        <f t="shared" si="111"/>
        <v>164.76456043956043</v>
      </c>
      <c r="AE48" s="57">
        <f t="shared" ca="1" si="112"/>
        <v>93.687637362637361</v>
      </c>
      <c r="AF48" s="57">
        <f t="shared" ca="1" si="113"/>
        <v>92.557948717948733</v>
      </c>
      <c r="AG48" s="57">
        <f t="shared" ca="1" si="114"/>
        <v>93.524024725274728</v>
      </c>
      <c r="AH48" s="57">
        <f t="shared" ca="1" si="115"/>
        <v>95.978681318681339</v>
      </c>
      <c r="AI48" s="57">
        <f t="shared" si="116"/>
        <v>93.581513225975058</v>
      </c>
      <c r="AJ48" s="57">
        <f t="shared" ca="1" si="117"/>
        <v>630487.41758241772</v>
      </c>
      <c r="AM48" s="57">
        <f t="shared" si="118"/>
        <v>411.97115384615381</v>
      </c>
      <c r="AN48" s="57">
        <f t="shared" si="119"/>
        <v>57.778846153846153</v>
      </c>
      <c r="AO48" s="57">
        <f t="shared" ca="1" si="120"/>
        <v>112.40659340659339</v>
      </c>
      <c r="AP48" s="57">
        <f t="shared" ca="1" si="121"/>
        <v>102.32967032967036</v>
      </c>
      <c r="AQ48" s="57">
        <f t="shared" si="122"/>
        <v>35211.230769230766</v>
      </c>
      <c r="AR48" s="57">
        <f t="shared" ca="1" si="123"/>
        <v>93.986263736263709</v>
      </c>
      <c r="AS48" s="57">
        <f t="shared" ca="1" si="124"/>
        <v>79.512362637362656</v>
      </c>
      <c r="AT48" s="57">
        <f t="shared" ca="1" si="125"/>
        <v>85.821428571428584</v>
      </c>
      <c r="AU48" s="57">
        <f t="shared" si="126"/>
        <v>4036.2307692307695</v>
      </c>
      <c r="AV48" s="57">
        <f t="shared" si="127"/>
        <v>164.25384615384615</v>
      </c>
      <c r="AW48" s="57">
        <f t="shared" ca="1" si="128"/>
        <v>93.812884615384618</v>
      </c>
      <c r="AX48" s="57">
        <f t="shared" ca="1" si="129"/>
        <v>92.730146520146533</v>
      </c>
      <c r="AY48" s="57">
        <f t="shared" ca="1" si="130"/>
        <v>93.657712912087916</v>
      </c>
      <c r="AZ48" s="57">
        <f t="shared" ca="1" si="131"/>
        <v>96.101826923076942</v>
      </c>
      <c r="BA48" s="57">
        <f t="shared" si="132"/>
        <v>93.706022794852828</v>
      </c>
      <c r="BB48" s="57">
        <f t="shared" ca="1" si="133"/>
        <v>630033.33241758251</v>
      </c>
      <c r="BE48" s="74">
        <f t="shared" si="134"/>
        <v>0.99764266542186963</v>
      </c>
      <c r="BF48" s="74">
        <f t="shared" si="135"/>
        <v>0.86536861374604757</v>
      </c>
      <c r="BG48" s="74">
        <f t="shared" ca="1" si="136"/>
        <v>1.0306970378336104</v>
      </c>
      <c r="BH48" s="74">
        <f t="shared" ca="1" si="137"/>
        <v>1.0498281786941577</v>
      </c>
      <c r="BI48" s="74">
        <f t="shared" si="138"/>
        <v>0.86438330427791843</v>
      </c>
      <c r="BJ48" s="74">
        <f t="shared" ca="1" si="139"/>
        <v>1.0123059834556138</v>
      </c>
      <c r="BK48" s="74">
        <f t="shared" ca="1" si="140"/>
        <v>0.87856957761077981</v>
      </c>
      <c r="BL48" s="74">
        <f t="shared" ca="1" si="141"/>
        <v>1.0486891385767789</v>
      </c>
      <c r="BM48" s="74">
        <f t="shared" si="142"/>
        <v>1.1651960130357721</v>
      </c>
      <c r="BN48" s="74">
        <f t="shared" si="143"/>
        <v>1.0707294391554214</v>
      </c>
      <c r="BO48" s="74">
        <f t="shared" ca="1" si="144"/>
        <v>0.92521558433039341</v>
      </c>
      <c r="BP48" s="74">
        <f t="shared" ca="1" si="145"/>
        <v>0.92222538675182164</v>
      </c>
      <c r="BQ48" s="74">
        <f t="shared" ca="1" si="146"/>
        <v>0.89580754329371692</v>
      </c>
      <c r="BR48" s="74">
        <f t="shared" ca="1" si="147"/>
        <v>0.85500827376181932</v>
      </c>
      <c r="BS48" s="74">
        <f t="shared" si="148"/>
        <v>0.98314710369188374</v>
      </c>
      <c r="BT48" s="74">
        <f t="shared" ca="1" si="149"/>
        <v>1.0989826706927284</v>
      </c>
      <c r="BW48" s="73">
        <v>45</v>
      </c>
      <c r="BX48" s="74">
        <f t="shared" si="150"/>
        <v>1.0141484377224816</v>
      </c>
      <c r="BY48" s="74">
        <f t="shared" si="151"/>
        <v>0.90907109919824514</v>
      </c>
      <c r="BZ48" s="74">
        <f t="shared" ca="1" si="152"/>
        <v>1.0201155102236477</v>
      </c>
      <c r="CA48" s="74">
        <f t="shared" ca="1" si="153"/>
        <v>1.0337026192665768</v>
      </c>
      <c r="CB48" s="74">
        <f t="shared" si="154"/>
        <v>0.86940321676671306</v>
      </c>
      <c r="CC48" s="74">
        <f t="shared" ca="1" si="51"/>
        <v>1.0010846760201446</v>
      </c>
      <c r="CD48" s="74">
        <f t="shared" ca="1" si="52"/>
        <v>0.94576088108989043</v>
      </c>
      <c r="CE48" s="74">
        <f t="shared" ca="1" si="53"/>
        <v>1.0073209180885314</v>
      </c>
      <c r="CF48" s="74">
        <f t="shared" si="54"/>
        <v>1.0036938290315456</v>
      </c>
      <c r="CG48" s="74">
        <f t="shared" ca="1" si="155"/>
        <v>1.0525272194196591</v>
      </c>
      <c r="CH48" s="74">
        <f t="shared" ca="1" si="156"/>
        <v>0.93945376595179153</v>
      </c>
      <c r="CI48" s="74">
        <f t="shared" ca="1" si="157"/>
        <v>0.94052065316192268</v>
      </c>
      <c r="CJ48" s="74">
        <f t="shared" ca="1" si="158"/>
        <v>0.91684176179323129</v>
      </c>
      <c r="CK48" s="74">
        <f t="shared" ca="1" si="159"/>
        <v>0.88118432194395524</v>
      </c>
      <c r="CL48" s="74">
        <f t="shared" ca="1" si="160"/>
        <v>1.0025365006918923</v>
      </c>
      <c r="CM48" s="74">
        <f t="shared" ca="1" si="161"/>
        <v>1.1353764452387549</v>
      </c>
      <c r="CP48" s="73">
        <v>45</v>
      </c>
      <c r="CQ48" s="74">
        <f t="shared" si="162"/>
        <v>1.0134224125070685</v>
      </c>
      <c r="CR48" s="74">
        <f t="shared" si="163"/>
        <v>0.90510111749035049</v>
      </c>
      <c r="CS48" s="74">
        <f t="shared" ca="1" si="164"/>
        <v>1.0206323969023159</v>
      </c>
      <c r="CT48" s="74">
        <f t="shared" ca="1" si="165"/>
        <v>1.0341724031115771</v>
      </c>
      <c r="CU48" s="74">
        <f t="shared" si="166"/>
        <v>0.86904978297452551</v>
      </c>
      <c r="CV48" s="74">
        <f t="shared" ca="1" si="167"/>
        <v>1.0011052081633096</v>
      </c>
      <c r="CW48" s="74">
        <f t="shared" ca="1" si="168"/>
        <v>0.94291265727086804</v>
      </c>
      <c r="CX48" s="74">
        <f t="shared" ca="1" si="169"/>
        <v>1.0065553543644916</v>
      </c>
      <c r="CY48" s="74">
        <f t="shared" si="170"/>
        <v>1.0106854485949777</v>
      </c>
      <c r="CZ48" s="74">
        <f t="shared" ca="1" si="171"/>
        <v>1.0501254348720015</v>
      </c>
      <c r="DA48" s="74">
        <f t="shared" ca="1" si="172"/>
        <v>0.94250023808998362</v>
      </c>
      <c r="DB48" s="74">
        <f t="shared" ca="1" si="173"/>
        <v>0.94501783223186919</v>
      </c>
      <c r="DC48" s="74">
        <f t="shared" ca="1" si="174"/>
        <v>0.91912285768539914</v>
      </c>
      <c r="DD48" s="74">
        <f t="shared" ca="1" si="175"/>
        <v>0.88201688609390705</v>
      </c>
      <c r="DE48" s="74">
        <f t="shared" ca="1" si="176"/>
        <v>1.0050586493275844</v>
      </c>
      <c r="DF48" s="74">
        <f t="shared" ca="1" si="177"/>
        <v>1.1364032079430244</v>
      </c>
      <c r="DI48" s="57">
        <f t="shared" si="29"/>
        <v>405.55645397977946</v>
      </c>
      <c r="DJ48" s="57">
        <f t="shared" si="30"/>
        <v>55.242446433652823</v>
      </c>
      <c r="DK48" s="57">
        <f t="shared" ca="1" si="31"/>
        <v>113.51505518419428</v>
      </c>
      <c r="DL48" s="57">
        <f t="shared" ca="1" si="32"/>
        <v>103.87878375534349</v>
      </c>
      <c r="DM48" s="57">
        <f t="shared" si="33"/>
        <v>35022.15937023273</v>
      </c>
      <c r="DN48" s="57">
        <f t="shared" ca="1" si="34"/>
        <v>95.037820567742514</v>
      </c>
      <c r="DO48" s="57">
        <f t="shared" ca="1" si="35"/>
        <v>74.086546954767613</v>
      </c>
      <c r="DP48" s="57">
        <f t="shared" ca="1" si="36"/>
        <v>89.413860459590182</v>
      </c>
      <c r="DQ48" s="57">
        <f t="shared" si="37"/>
        <v>4653.2776409692642</v>
      </c>
      <c r="DR48" s="57">
        <f t="shared" ca="1" si="38"/>
        <v>167.47659158723769</v>
      </c>
      <c r="DS48" s="57">
        <f t="shared" ca="1" si="39"/>
        <v>92.092436000908521</v>
      </c>
      <c r="DT48" s="57">
        <f t="shared" ca="1" si="40"/>
        <v>90.493631253629658</v>
      </c>
      <c r="DU48" s="57">
        <f t="shared" ca="1" si="41"/>
        <v>91.281905365259746</v>
      </c>
      <c r="DV48" s="57">
        <f t="shared" ca="1" si="42"/>
        <v>93.159052211284816</v>
      </c>
      <c r="DW48" s="57">
        <f t="shared" ca="1" si="43"/>
        <v>91.663113362469844</v>
      </c>
      <c r="DX48" s="57">
        <f t="shared" ca="1" si="44"/>
        <v>609287.01137600874</v>
      </c>
      <c r="DY48" s="57">
        <f ca="1">'Chart Data'!U153</f>
        <v>-376.92714285714288</v>
      </c>
      <c r="EB48" s="53">
        <v>45901</v>
      </c>
      <c r="EC48" s="4">
        <f t="shared" ca="1" si="178"/>
        <v>117.78898278149695</v>
      </c>
      <c r="ED48" s="4">
        <f t="shared" ca="1" si="56"/>
        <v>129.02579175483601</v>
      </c>
      <c r="EE48" s="4">
        <f t="shared" ca="1" si="57"/>
        <v>115.27036191654845</v>
      </c>
      <c r="EF48" s="4">
        <f t="shared" ca="1" si="58"/>
        <v>114.88717761926792</v>
      </c>
      <c r="EG48" s="4">
        <f>'HAVERQ (new)'!I57</f>
        <v>107.49860952616332</v>
      </c>
      <c r="EH48" s="4">
        <f t="shared" ca="1" si="59"/>
        <v>109.57256405519287</v>
      </c>
      <c r="EI48" s="4">
        <f t="shared" ca="1" si="60"/>
        <v>120.02554481733398</v>
      </c>
      <c r="EJ48" s="4">
        <f t="shared" ca="1" si="61"/>
        <v>107.22963062000687</v>
      </c>
      <c r="EK48" s="4">
        <f t="shared" ca="1" si="62"/>
        <v>106.87317550028995</v>
      </c>
      <c r="EN48" s="74">
        <f t="shared" si="179"/>
        <v>0.40056467316318861</v>
      </c>
      <c r="EO48" s="74">
        <f t="shared" si="180"/>
        <v>-1.5709747334712094</v>
      </c>
      <c r="EP48" s="74">
        <f t="shared" ca="1" si="65"/>
        <v>-0.99536404358257713</v>
      </c>
      <c r="EQ48" s="74">
        <f t="shared" ca="1" si="66"/>
        <v>-4.3598927381620023E-2</v>
      </c>
      <c r="ER48" s="74">
        <f t="shared" si="67"/>
        <v>-2.6690938727357594</v>
      </c>
      <c r="ES48" s="74">
        <f t="shared" ca="1" si="68"/>
        <v>-0.59569247696240391</v>
      </c>
      <c r="ET48" s="74">
        <f t="shared" ca="1" si="69"/>
        <v>-3.4581529145494811</v>
      </c>
      <c r="EU48" s="74">
        <f t="shared" ca="1" si="70"/>
        <v>0.38845011069439672</v>
      </c>
      <c r="EV48" s="74">
        <f t="shared" si="71"/>
        <v>0.28051161834365623</v>
      </c>
      <c r="EW48" s="74">
        <f t="shared" ca="1" si="72"/>
        <v>2.4006674031689275</v>
      </c>
      <c r="EX48" s="74">
        <f t="shared" ca="1" si="73"/>
        <v>-3.5549993248252338</v>
      </c>
      <c r="EY48" s="74">
        <f t="shared" ca="1" si="74"/>
        <v>-2.8142000290915994</v>
      </c>
      <c r="EZ48" s="74">
        <f t="shared" ca="1" si="75"/>
        <v>-4.3141449778090859</v>
      </c>
      <c r="FA48" s="74">
        <f t="shared" ca="1" si="76"/>
        <v>-3.3996008679104861</v>
      </c>
      <c r="FB48" s="74">
        <f t="shared" ca="1" si="77"/>
        <v>-2.5672630555531422</v>
      </c>
      <c r="FC48" s="74">
        <f t="shared" ca="1" si="78"/>
        <v>-0.9683831050073729</v>
      </c>
      <c r="FD48" s="74">
        <f t="shared" ca="1" si="79"/>
        <v>-2.2529699186019672</v>
      </c>
      <c r="FG48" s="225">
        <f t="shared" si="80"/>
        <v>11</v>
      </c>
      <c r="FH48" s="73">
        <f t="shared" si="81"/>
        <v>2022</v>
      </c>
      <c r="FI48" s="73">
        <f t="shared" si="100"/>
        <v>9</v>
      </c>
      <c r="FJ48" s="73">
        <f t="shared" si="101"/>
        <v>2025</v>
      </c>
      <c r="FK48" s="4">
        <f t="shared" si="83"/>
        <v>-3.2810520177907492</v>
      </c>
      <c r="FL48" s="4">
        <f t="shared" si="84"/>
        <v>-1.2789564793266546</v>
      </c>
      <c r="FM48" s="4">
        <f t="shared" ca="1" si="85"/>
        <v>1.4595857569470045</v>
      </c>
      <c r="FN48" s="4">
        <f t="shared" ca="1" si="86"/>
        <v>-0.40111669082942941</v>
      </c>
      <c r="FO48" s="4">
        <f t="shared" si="87"/>
        <v>1.4608880535695532</v>
      </c>
      <c r="FP48" s="4">
        <f t="shared" ca="1" si="88"/>
        <v>0.55280905056934793</v>
      </c>
      <c r="FQ48" s="4">
        <f t="shared" ca="1" si="89"/>
        <v>-2.6483069840846785</v>
      </c>
      <c r="FR48" s="4">
        <f t="shared" ca="1" si="90"/>
        <v>-1.3473262300705791</v>
      </c>
      <c r="FS48" s="4">
        <f t="shared" si="91"/>
        <v>-0.90591755391032847</v>
      </c>
      <c r="FT48" s="4">
        <f t="shared" ca="1" si="92"/>
        <v>-2.2025586483532877</v>
      </c>
      <c r="FU48" s="4">
        <f t="shared" ca="1" si="93"/>
        <v>5.3175888703116811</v>
      </c>
      <c r="FV48" s="4">
        <f t="shared" ca="1" si="94"/>
        <v>6.3280203133794553</v>
      </c>
      <c r="FW48" s="4">
        <f t="shared" ca="1" si="95"/>
        <v>4.4728396917053921</v>
      </c>
      <c r="FX48" s="4">
        <f t="shared" ca="1" si="96"/>
        <v>3.7563031957019528</v>
      </c>
      <c r="FY48" s="4">
        <f t="shared" ca="1" si="97"/>
        <v>-0.36401676432724595</v>
      </c>
      <c r="FZ48" s="4">
        <f t="shared" ca="1" si="98"/>
        <v>0.18931608672257297</v>
      </c>
      <c r="GA48" s="4">
        <f t="shared" ca="1" si="99"/>
        <v>-1.5575953534728888</v>
      </c>
    </row>
    <row r="49" spans="1:183" x14ac:dyDescent="0.35">
      <c r="A49" s="73">
        <v>46</v>
      </c>
      <c r="B49" s="41">
        <f t="shared" si="50"/>
        <v>44879</v>
      </c>
      <c r="C49" s="57">
        <f>'Chart Data'!C154</f>
        <v>444</v>
      </c>
      <c r="D49" s="57">
        <f>'Chart Data'!D154</f>
        <v>45</v>
      </c>
      <c r="E49" s="57">
        <f ca="1">'Chart Data'!E154</f>
        <v>114.42857142857143</v>
      </c>
      <c r="F49" s="57">
        <f ca="1">'Chart Data'!F154</f>
        <v>108.57142857142857</v>
      </c>
      <c r="G49" s="57">
        <f>'Chart Data'!G154</f>
        <v>29632</v>
      </c>
      <c r="H49" s="57">
        <f ca="1">'Chart Data'!H154</f>
        <v>93.571428571428569</v>
      </c>
      <c r="I49" s="57">
        <f ca="1">'Chart Data'!J154</f>
        <v>84.571428571428569</v>
      </c>
      <c r="J49" s="57">
        <f ca="1">'Chart Data'!K154</f>
        <v>87</v>
      </c>
      <c r="K49" s="57">
        <f>'Chart Data'!L154</f>
        <v>4534</v>
      </c>
      <c r="L49" s="57">
        <f>'Chart Data'!M154</f>
        <v>174.1142857142857</v>
      </c>
      <c r="M49" s="57">
        <f ca="1">'Chart Data'!O154</f>
        <v>85.19285714285715</v>
      </c>
      <c r="N49" s="57">
        <f ca="1">'Chart Data'!P154</f>
        <v>83.775714285714287</v>
      </c>
      <c r="O49" s="57">
        <f ca="1">'Chart Data'!Q154</f>
        <v>83.060714285714283</v>
      </c>
      <c r="P49" s="57">
        <f ca="1">'Chart Data'!R154</f>
        <v>81.012857142857143</v>
      </c>
      <c r="Q49" s="57">
        <f>'Chart Data'!S155</f>
        <v>93.044403198763717</v>
      </c>
      <c r="R49" s="57">
        <f ca="1">'Chart Data'!T155</f>
        <v>694846.28571428568</v>
      </c>
      <c r="U49" s="57">
        <f t="shared" si="102"/>
        <v>411.88461538461536</v>
      </c>
      <c r="V49" s="57">
        <f t="shared" si="103"/>
        <v>57.78846153846154</v>
      </c>
      <c r="W49" s="57">
        <f t="shared" ca="1" si="104"/>
        <v>112.46428571428569</v>
      </c>
      <c r="X49" s="57">
        <f t="shared" ca="1" si="105"/>
        <v>102.3571428571429</v>
      </c>
      <c r="Y49" s="57">
        <f t="shared" si="106"/>
        <v>35230.134615384617</v>
      </c>
      <c r="Z49" s="57">
        <f t="shared" ca="1" si="107"/>
        <v>94.019230769230745</v>
      </c>
      <c r="AA49" s="57">
        <f t="shared" ca="1" si="108"/>
        <v>79.618131868131883</v>
      </c>
      <c r="AB49" s="57">
        <f t="shared" ca="1" si="109"/>
        <v>85.865384615384627</v>
      </c>
      <c r="AC49" s="57">
        <f t="shared" si="110"/>
        <v>4051.1538461538462</v>
      </c>
      <c r="AD49" s="57">
        <f t="shared" si="111"/>
        <v>163.74313186813185</v>
      </c>
      <c r="AE49" s="57">
        <f t="shared" ca="1" si="112"/>
        <v>93.938131868131876</v>
      </c>
      <c r="AF49" s="57">
        <f t="shared" ca="1" si="113"/>
        <v>92.902344322344334</v>
      </c>
      <c r="AG49" s="57">
        <f t="shared" ca="1" si="114"/>
        <v>93.791401098901105</v>
      </c>
      <c r="AH49" s="57">
        <f t="shared" ca="1" si="115"/>
        <v>96.224972527472545</v>
      </c>
      <c r="AI49" s="57">
        <f t="shared" si="116"/>
        <v>93.830532363730597</v>
      </c>
      <c r="AJ49" s="57">
        <f t="shared" ca="1" si="117"/>
        <v>629579.2472527473</v>
      </c>
      <c r="AM49" s="57">
        <f t="shared" si="118"/>
        <v>411.80769230769226</v>
      </c>
      <c r="AN49" s="57">
        <f t="shared" si="119"/>
        <v>57.865384615384613</v>
      </c>
      <c r="AO49" s="57">
        <f t="shared" ca="1" si="120"/>
        <v>112.52472527472526</v>
      </c>
      <c r="AP49" s="57">
        <f t="shared" ca="1" si="121"/>
        <v>102.36538461538466</v>
      </c>
      <c r="AQ49" s="57">
        <f t="shared" si="122"/>
        <v>35247.086538461539</v>
      </c>
      <c r="AR49" s="57">
        <f t="shared" ca="1" si="123"/>
        <v>94.064560439560424</v>
      </c>
      <c r="AS49" s="57">
        <f t="shared" ca="1" si="124"/>
        <v>79.715659340659357</v>
      </c>
      <c r="AT49" s="57">
        <f t="shared" ca="1" si="125"/>
        <v>85.868131868131883</v>
      </c>
      <c r="AU49" s="57">
        <f t="shared" si="126"/>
        <v>4070.4038461538462</v>
      </c>
      <c r="AV49" s="57">
        <f t="shared" si="127"/>
        <v>163.3304945054945</v>
      </c>
      <c r="AW49" s="57">
        <f t="shared" ca="1" si="128"/>
        <v>94.073365384615386</v>
      </c>
      <c r="AX49" s="57">
        <f t="shared" ca="1" si="129"/>
        <v>93.038580586080599</v>
      </c>
      <c r="AY49" s="57">
        <f t="shared" ca="1" si="130"/>
        <v>93.939237637362623</v>
      </c>
      <c r="AZ49" s="57">
        <f t="shared" ca="1" si="131"/>
        <v>96.339203296703317</v>
      </c>
      <c r="BA49" s="57">
        <f t="shared" si="132"/>
        <v>93.97299225097872</v>
      </c>
      <c r="BB49" s="57">
        <f t="shared" ca="1" si="133"/>
        <v>629273.09478021995</v>
      </c>
      <c r="BE49" s="74">
        <f t="shared" si="134"/>
        <v>1.0781731577472682</v>
      </c>
      <c r="BF49" s="74">
        <f t="shared" si="135"/>
        <v>0.77766699900299108</v>
      </c>
      <c r="BG49" s="74">
        <f t="shared" ca="1" si="136"/>
        <v>1.0169193583827731</v>
      </c>
      <c r="BH49" s="74">
        <f t="shared" ca="1" si="137"/>
        <v>1.0606263922063279</v>
      </c>
      <c r="BI49" s="74">
        <f t="shared" si="138"/>
        <v>0.84069359797059062</v>
      </c>
      <c r="BJ49" s="74">
        <f t="shared" ca="1" si="139"/>
        <v>0.9947575169029923</v>
      </c>
      <c r="BK49" s="74">
        <f t="shared" ca="1" si="140"/>
        <v>1.0609136181138314</v>
      </c>
      <c r="BL49" s="74">
        <f t="shared" ca="1" si="141"/>
        <v>1.0131814691579215</v>
      </c>
      <c r="BM49" s="74">
        <f t="shared" si="142"/>
        <v>1.1138943877237659</v>
      </c>
      <c r="BN49" s="74">
        <f t="shared" si="143"/>
        <v>1.0660243590239569</v>
      </c>
      <c r="BO49" s="74">
        <f t="shared" ca="1" si="144"/>
        <v>0.90560018549936405</v>
      </c>
      <c r="BP49" s="74">
        <f t="shared" ca="1" si="145"/>
        <v>0.90044058881792399</v>
      </c>
      <c r="BQ49" s="74">
        <f t="shared" ca="1" si="146"/>
        <v>0.88419617163976638</v>
      </c>
      <c r="BR49" s="74">
        <f t="shared" ca="1" si="147"/>
        <v>0.84091267490925337</v>
      </c>
      <c r="BS49" s="74">
        <f t="shared" si="148"/>
        <v>0.99011855395925918</v>
      </c>
      <c r="BT49" s="74">
        <f t="shared" ca="1" si="149"/>
        <v>1.10420466325033</v>
      </c>
      <c r="BW49" s="73">
        <v>46</v>
      </c>
      <c r="BX49" s="74">
        <f t="shared" si="150"/>
        <v>1.0585022490373643</v>
      </c>
      <c r="BY49" s="74">
        <f t="shared" si="151"/>
        <v>0.80625309875420326</v>
      </c>
      <c r="BZ49" s="74">
        <f t="shared" ca="1" si="152"/>
        <v>1.0174129663942013</v>
      </c>
      <c r="CA49" s="74">
        <f t="shared" ca="1" si="153"/>
        <v>1.0437604328197765</v>
      </c>
      <c r="CB49" s="74">
        <f t="shared" si="154"/>
        <v>0.84606747041888475</v>
      </c>
      <c r="CC49" s="74">
        <f t="shared" ca="1" si="51"/>
        <v>0.99379621301053556</v>
      </c>
      <c r="CD49" s="74">
        <f t="shared" ca="1" si="52"/>
        <v>1.039542178213442</v>
      </c>
      <c r="CE49" s="74">
        <f t="shared" ca="1" si="53"/>
        <v>0.99246871341580156</v>
      </c>
      <c r="CF49" s="74">
        <f t="shared" si="54"/>
        <v>1.4325252532586557</v>
      </c>
      <c r="CG49" s="74">
        <f t="shared" ca="1" si="155"/>
        <v>1.0287854901564064</v>
      </c>
      <c r="CH49" s="74">
        <f t="shared" ca="1" si="156"/>
        <v>0.91967142903641719</v>
      </c>
      <c r="CI49" s="74">
        <f t="shared" ca="1" si="157"/>
        <v>0.91766921249319056</v>
      </c>
      <c r="CJ49" s="74">
        <f t="shared" ca="1" si="158"/>
        <v>0.89978851496291989</v>
      </c>
      <c r="CK49" s="74">
        <f t="shared" ca="1" si="159"/>
        <v>0.86174596424226835</v>
      </c>
      <c r="CL49" s="74">
        <f t="shared" ca="1" si="160"/>
        <v>1.0071031561189929</v>
      </c>
      <c r="CM49" s="74">
        <f t="shared" ca="1" si="161"/>
        <v>1.1660712796580475</v>
      </c>
      <c r="CP49" s="73">
        <v>46</v>
      </c>
      <c r="CQ49" s="74">
        <f t="shared" si="162"/>
        <v>1.0577444710881141</v>
      </c>
      <c r="CR49" s="74">
        <f t="shared" si="163"/>
        <v>0.80273213096982365</v>
      </c>
      <c r="CS49" s="74">
        <f t="shared" ca="1" si="164"/>
        <v>1.0179284837094102</v>
      </c>
      <c r="CT49" s="74">
        <f t="shared" ca="1" si="165"/>
        <v>1.0442347876102647</v>
      </c>
      <c r="CU49" s="74">
        <f t="shared" si="166"/>
        <v>0.84572352318157318</v>
      </c>
      <c r="CV49" s="74">
        <f t="shared" ca="1" si="167"/>
        <v>0.99381659566807801</v>
      </c>
      <c r="CW49" s="74">
        <f t="shared" ca="1" si="168"/>
        <v>1.0364115255801316</v>
      </c>
      <c r="CX49" s="74">
        <f t="shared" ca="1" si="169"/>
        <v>0.99171443736475173</v>
      </c>
      <c r="CY49" s="74">
        <f t="shared" si="170"/>
        <v>1.4425040648206016</v>
      </c>
      <c r="CZ49" s="74">
        <f t="shared" ca="1" si="171"/>
        <v>1.0264378823724725</v>
      </c>
      <c r="DA49" s="74">
        <f t="shared" ca="1" si="172"/>
        <v>0.92265375077101819</v>
      </c>
      <c r="DB49" s="74">
        <f t="shared" ca="1" si="173"/>
        <v>0.92205712546637675</v>
      </c>
      <c r="DC49" s="74">
        <f t="shared" ca="1" si="174"/>
        <v>0.90202718249622171</v>
      </c>
      <c r="DD49" s="74">
        <f t="shared" ca="1" si="175"/>
        <v>0.86256016256414836</v>
      </c>
      <c r="DE49" s="74">
        <f t="shared" ca="1" si="176"/>
        <v>1.0096367933974897</v>
      </c>
      <c r="DF49" s="74">
        <f t="shared" ca="1" si="177"/>
        <v>1.1671258008307328</v>
      </c>
      <c r="DI49" s="57">
        <f t="shared" si="29"/>
        <v>419.76111635284843</v>
      </c>
      <c r="DJ49" s="57">
        <f t="shared" si="30"/>
        <v>56.058550871301357</v>
      </c>
      <c r="DK49" s="57">
        <f t="shared" ca="1" si="31"/>
        <v>112.41317367560524</v>
      </c>
      <c r="DL49" s="57">
        <f t="shared" ca="1" si="32"/>
        <v>103.97223867622213</v>
      </c>
      <c r="DM49" s="57">
        <f t="shared" si="33"/>
        <v>35037.455134895354</v>
      </c>
      <c r="DN49" s="57">
        <f t="shared" ca="1" si="34"/>
        <v>94.153618463703168</v>
      </c>
      <c r="DO49" s="57">
        <f t="shared" ca="1" si="35"/>
        <v>81.600239368323983</v>
      </c>
      <c r="DP49" s="57">
        <f t="shared" ca="1" si="36"/>
        <v>87.726866446738512</v>
      </c>
      <c r="DQ49" s="57">
        <f t="shared" si="37"/>
        <v>3143.1453890314515</v>
      </c>
      <c r="DR49" s="57">
        <f t="shared" ca="1" si="38"/>
        <v>169.62963731603909</v>
      </c>
      <c r="DS49" s="57">
        <f t="shared" ca="1" si="39"/>
        <v>92.334591466913238</v>
      </c>
      <c r="DT49" s="57">
        <f t="shared" ca="1" si="40"/>
        <v>90.857401317017647</v>
      </c>
      <c r="DU49" s="57">
        <f t="shared" ca="1" si="41"/>
        <v>92.082274123775861</v>
      </c>
      <c r="DV49" s="57">
        <f t="shared" ca="1" si="42"/>
        <v>93.921398945702222</v>
      </c>
      <c r="DW49" s="57">
        <f t="shared" ca="1" si="43"/>
        <v>92.156311861083822</v>
      </c>
      <c r="DX49" s="57">
        <f t="shared" ca="1" si="44"/>
        <v>595348.23514287011</v>
      </c>
      <c r="DY49" s="57">
        <f ca="1">'Chart Data'!U154</f>
        <v>-357.74142857142857</v>
      </c>
      <c r="EB49" s="53">
        <v>45931</v>
      </c>
      <c r="EC49" s="4">
        <f t="shared" ca="1" si="178"/>
        <v>121.03927751523122</v>
      </c>
      <c r="ED49" s="4">
        <f t="shared" ca="1" si="56"/>
        <v>134.12159254332664</v>
      </c>
      <c r="EE49" s="4">
        <f t="shared" ca="1" si="57"/>
        <v>118.14105299649104</v>
      </c>
      <c r="EF49" s="4">
        <f t="shared" ca="1" si="58"/>
        <v>118.25116114339873</v>
      </c>
      <c r="EG49" s="4">
        <f>'HAVERQ (new)'!I58</f>
        <v>107.67035476308166</v>
      </c>
      <c r="EH49" s="4">
        <f t="shared" ca="1" si="59"/>
        <v>112.41653079119745</v>
      </c>
      <c r="EI49" s="4">
        <f t="shared" ca="1" si="60"/>
        <v>124.56687157616264</v>
      </c>
      <c r="EJ49" s="4">
        <f t="shared" ca="1" si="61"/>
        <v>109.72477359849807</v>
      </c>
      <c r="EK49" s="4">
        <f t="shared" ca="1" si="62"/>
        <v>109.82703772417126</v>
      </c>
      <c r="EN49" s="74">
        <f t="shared" si="179"/>
        <v>1.1794040684316085</v>
      </c>
      <c r="EO49" s="74">
        <f t="shared" si="180"/>
        <v>-1.267491146619395</v>
      </c>
      <c r="EP49" s="74">
        <f t="shared" ca="1" si="65"/>
        <v>-1.3029567098878596</v>
      </c>
      <c r="EQ49" s="74">
        <f t="shared" ca="1" si="66"/>
        <v>-1.9699704217956662E-2</v>
      </c>
      <c r="ER49" s="74">
        <f t="shared" si="67"/>
        <v>-2.6541331497945282</v>
      </c>
      <c r="ES49" s="74">
        <f t="shared" ca="1" si="68"/>
        <v>-1.1098123621822538</v>
      </c>
      <c r="ET49" s="74">
        <f t="shared" ca="1" si="69"/>
        <v>-1.1768824996426499</v>
      </c>
      <c r="EU49" s="74">
        <f t="shared" ca="1" si="70"/>
        <v>-0.59079299352732495</v>
      </c>
      <c r="EV49" s="74">
        <f t="shared" si="71"/>
        <v>1.4161209252451052</v>
      </c>
      <c r="EW49" s="74">
        <f t="shared" ca="1" si="72"/>
        <v>2.5268771783297814</v>
      </c>
      <c r="EX49" s="74">
        <f t="shared" ca="1" si="73"/>
        <v>-3.4580840280299863</v>
      </c>
      <c r="EY49" s="74">
        <f t="shared" ca="1" si="74"/>
        <v>-2.7317482229928625</v>
      </c>
      <c r="EZ49" s="74">
        <f t="shared" ca="1" si="75"/>
        <v>-3.9593359971773103</v>
      </c>
      <c r="FA49" s="74">
        <f t="shared" ca="1" si="76"/>
        <v>-3.0403308710031318</v>
      </c>
      <c r="FB49" s="74">
        <f t="shared" ca="1" si="77"/>
        <v>-2.4419617706449936</v>
      </c>
      <c r="FC49" s="74">
        <f t="shared" ca="1" si="78"/>
        <v>-1.6634221077183775</v>
      </c>
      <c r="FD49" s="74">
        <f t="shared" ca="1" si="79"/>
        <v>-2.0097445719595166</v>
      </c>
      <c r="FG49" s="225">
        <f t="shared" si="80"/>
        <v>11</v>
      </c>
      <c r="FH49" s="73">
        <f t="shared" si="81"/>
        <v>2022</v>
      </c>
      <c r="FI49" s="73">
        <f t="shared" si="100"/>
        <v>10</v>
      </c>
      <c r="FJ49" s="73">
        <f t="shared" si="101"/>
        <v>2025</v>
      </c>
      <c r="FK49" s="4">
        <f t="shared" si="83"/>
        <v>-2.7303533502839445</v>
      </c>
      <c r="FL49" s="4">
        <f t="shared" si="84"/>
        <v>-0.92959511997729183</v>
      </c>
      <c r="FM49" s="4">
        <f t="shared" ca="1" si="85"/>
        <v>1.2873448647412959</v>
      </c>
      <c r="FN49" s="4">
        <f t="shared" ca="1" si="86"/>
        <v>-0.63576060848269</v>
      </c>
      <c r="FO49" s="4">
        <f t="shared" si="87"/>
        <v>2.3393393974336156</v>
      </c>
      <c r="FP49" s="4">
        <f t="shared" ca="1" si="88"/>
        <v>0.91578488872006181</v>
      </c>
      <c r="FQ49" s="4">
        <f t="shared" ca="1" si="89"/>
        <v>7.297101094133103E-2</v>
      </c>
      <c r="FR49" s="4">
        <f t="shared" ca="1" si="90"/>
        <v>-2.8875981863923026</v>
      </c>
      <c r="FS49" s="4">
        <f t="shared" si="91"/>
        <v>-0.84440851743279399</v>
      </c>
      <c r="FT49" s="4">
        <f t="shared" ca="1" si="92"/>
        <v>-2.2085135071629791</v>
      </c>
      <c r="FU49" s="4">
        <f t="shared" ca="1" si="93"/>
        <v>6.785104725674528</v>
      </c>
      <c r="FV49" s="4">
        <f t="shared" ca="1" si="94"/>
        <v>7.822864356123187</v>
      </c>
      <c r="FW49" s="4">
        <f t="shared" ca="1" si="95"/>
        <v>5.8806693641410304</v>
      </c>
      <c r="FX49" s="4">
        <f t="shared" ca="1" si="96"/>
        <v>5.1685555533338094</v>
      </c>
      <c r="FY49" s="4">
        <f t="shared" ca="1" si="97"/>
        <v>-0.8378576943923336</v>
      </c>
      <c r="FZ49" s="4">
        <f t="shared" ca="1" si="98"/>
        <v>9.5381448537009028E-2</v>
      </c>
      <c r="GA49" s="4">
        <f t="shared" ca="1" si="99"/>
        <v>-2.4674673273358851</v>
      </c>
    </row>
    <row r="50" spans="1:183" x14ac:dyDescent="0.35">
      <c r="A50" s="73">
        <v>47</v>
      </c>
      <c r="B50" s="41">
        <f t="shared" si="50"/>
        <v>44886</v>
      </c>
      <c r="C50" s="57">
        <f>'Chart Data'!C155</f>
        <v>406</v>
      </c>
      <c r="D50" s="57">
        <f>'Chart Data'!D155</f>
        <v>47</v>
      </c>
      <c r="E50" s="57">
        <f ca="1">'Chart Data'!E155</f>
        <v>115</v>
      </c>
      <c r="F50" s="57">
        <f ca="1">'Chart Data'!F155</f>
        <v>109.42857142857143</v>
      </c>
      <c r="G50" s="57">
        <f>'Chart Data'!G155</f>
        <v>28949</v>
      </c>
      <c r="H50" s="57">
        <f ca="1">'Chart Data'!H155</f>
        <v>93.857142857142861</v>
      </c>
      <c r="I50" s="57">
        <f ca="1">'Chart Data'!J155</f>
        <v>80.714285714285708</v>
      </c>
      <c r="J50" s="57">
        <f ca="1">'Chart Data'!K155</f>
        <v>85.714285714285708</v>
      </c>
      <c r="K50" s="57">
        <f>'Chart Data'!L155</f>
        <v>6630</v>
      </c>
      <c r="L50" s="57">
        <f>'Chart Data'!M155</f>
        <v>171.57142857142858</v>
      </c>
      <c r="M50" s="57">
        <f ca="1">'Chart Data'!O155</f>
        <v>88.86571428571429</v>
      </c>
      <c r="N50" s="57">
        <f ca="1">'Chart Data'!P155</f>
        <v>89.94476190476189</v>
      </c>
      <c r="O50" s="57">
        <f ca="1">'Chart Data'!Q155</f>
        <v>84.100714285714304</v>
      </c>
      <c r="P50" s="57">
        <f ca="1">'Chart Data'!R155</f>
        <v>80.958571428571432</v>
      </c>
      <c r="Q50" s="57">
        <f>'Chart Data'!S156</f>
        <v>93.136601229886139</v>
      </c>
      <c r="R50" s="57">
        <f ca="1">'Chart Data'!T156</f>
        <v>757841.85714285716</v>
      </c>
      <c r="U50" s="57">
        <f t="shared" si="102"/>
        <v>411.73076923076923</v>
      </c>
      <c r="V50" s="57">
        <f t="shared" si="103"/>
        <v>57.942307692307693</v>
      </c>
      <c r="W50" s="57">
        <f t="shared" ca="1" si="104"/>
        <v>112.58516483516482</v>
      </c>
      <c r="X50" s="57">
        <f t="shared" ca="1" si="105"/>
        <v>102.37362637362641</v>
      </c>
      <c r="Y50" s="57">
        <f t="shared" si="106"/>
        <v>35264.038461538461</v>
      </c>
      <c r="Z50" s="57">
        <f t="shared" ca="1" si="107"/>
        <v>94.109890109890102</v>
      </c>
      <c r="AA50" s="57">
        <f t="shared" ca="1" si="108"/>
        <v>79.813186813186817</v>
      </c>
      <c r="AB50" s="57">
        <f t="shared" ca="1" si="109"/>
        <v>85.870879120879124</v>
      </c>
      <c r="AC50" s="57">
        <f t="shared" si="110"/>
        <v>4089.6538461538462</v>
      </c>
      <c r="AD50" s="57">
        <f t="shared" si="111"/>
        <v>162.91785714285714</v>
      </c>
      <c r="AE50" s="57">
        <f t="shared" ca="1" si="112"/>
        <v>94.208598901098895</v>
      </c>
      <c r="AF50" s="57">
        <f t="shared" ca="1" si="113"/>
        <v>93.174816849816878</v>
      </c>
      <c r="AG50" s="57">
        <f t="shared" ca="1" si="114"/>
        <v>94.087074175824156</v>
      </c>
      <c r="AH50" s="57">
        <f t="shared" ca="1" si="115"/>
        <v>96.453434065934076</v>
      </c>
      <c r="AI50" s="57">
        <f t="shared" si="116"/>
        <v>94.115452138226843</v>
      </c>
      <c r="AJ50" s="57">
        <f t="shared" ca="1" si="117"/>
        <v>628966.94230769249</v>
      </c>
      <c r="AM50" s="57">
        <f t="shared" si="118"/>
        <v>411.54807692307691</v>
      </c>
      <c r="AN50" s="57">
        <f t="shared" si="119"/>
        <v>58.03846153846154</v>
      </c>
      <c r="AO50" s="57">
        <f t="shared" ca="1" si="120"/>
        <v>112.71153846153845</v>
      </c>
      <c r="AP50" s="57">
        <f t="shared" ca="1" si="121"/>
        <v>102.51510989010993</v>
      </c>
      <c r="AQ50" s="57">
        <f t="shared" si="122"/>
        <v>35284.423076923078</v>
      </c>
      <c r="AR50" s="57">
        <f t="shared" ca="1" si="123"/>
        <v>94.185439560439562</v>
      </c>
      <c r="AS50" s="57">
        <f t="shared" ca="1" si="124"/>
        <v>79.803571428571445</v>
      </c>
      <c r="AT50" s="57">
        <f t="shared" ca="1" si="125"/>
        <v>85.935439560439562</v>
      </c>
      <c r="AU50" s="57">
        <f t="shared" si="126"/>
        <v>4090.3942307692305</v>
      </c>
      <c r="AV50" s="57">
        <f t="shared" si="127"/>
        <v>162.41428571428571</v>
      </c>
      <c r="AW50" s="57">
        <f t="shared" ca="1" si="128"/>
        <v>94.333365384615377</v>
      </c>
      <c r="AX50" s="57">
        <f t="shared" ca="1" si="129"/>
        <v>93.304061355311376</v>
      </c>
      <c r="AY50" s="57">
        <f t="shared" ca="1" si="130"/>
        <v>94.214313186813172</v>
      </c>
      <c r="AZ50" s="57">
        <f t="shared" ca="1" si="131"/>
        <v>96.521785714285727</v>
      </c>
      <c r="BA50" s="57">
        <f t="shared" si="132"/>
        <v>94.25180094550106</v>
      </c>
      <c r="BB50" s="57">
        <f t="shared" ca="1" si="133"/>
        <v>628770.00000000023</v>
      </c>
      <c r="BE50" s="74">
        <f t="shared" si="134"/>
        <v>0.98651900656526725</v>
      </c>
      <c r="BF50" s="74">
        <f t="shared" si="135"/>
        <v>0.80980781974817762</v>
      </c>
      <c r="BG50" s="74">
        <f t="shared" ca="1" si="136"/>
        <v>1.0203037024398567</v>
      </c>
      <c r="BH50" s="74">
        <f t="shared" ca="1" si="137"/>
        <v>1.067438463909099</v>
      </c>
      <c r="BI50" s="74">
        <f t="shared" si="138"/>
        <v>0.82044702663520075</v>
      </c>
      <c r="BJ50" s="74">
        <f t="shared" ca="1" si="139"/>
        <v>0.99651435821896839</v>
      </c>
      <c r="BK50" s="74">
        <f t="shared" ca="1" si="140"/>
        <v>1.0114119489818749</v>
      </c>
      <c r="BL50" s="74">
        <f t="shared" ca="1" si="141"/>
        <v>0.99742651172455676</v>
      </c>
      <c r="BM50" s="74">
        <f t="shared" si="142"/>
        <v>1.6208706608588133</v>
      </c>
      <c r="BN50" s="74">
        <f t="shared" si="143"/>
        <v>1.0563813879848711</v>
      </c>
      <c r="BO50" s="74">
        <f t="shared" ca="1" si="144"/>
        <v>0.94203905398044041</v>
      </c>
      <c r="BP50" s="74">
        <f t="shared" ca="1" si="145"/>
        <v>0.96399621407950364</v>
      </c>
      <c r="BQ50" s="74">
        <f t="shared" ca="1" si="146"/>
        <v>0.89265326510373133</v>
      </c>
      <c r="BR50" s="74">
        <f t="shared" ca="1" si="147"/>
        <v>0.83875956945323216</v>
      </c>
      <c r="BS50" s="74">
        <f t="shared" si="148"/>
        <v>0.98816786836508552</v>
      </c>
      <c r="BT50" s="74">
        <f t="shared" ca="1" si="149"/>
        <v>1.2052767421201025</v>
      </c>
      <c r="BW50" s="73">
        <v>47</v>
      </c>
      <c r="BX50" s="74">
        <f t="shared" si="150"/>
        <v>0.94394641646547062</v>
      </c>
      <c r="BY50" s="74">
        <f t="shared" si="151"/>
        <v>0.8290278074074493</v>
      </c>
      <c r="BZ50" s="74">
        <f t="shared" ca="1" si="152"/>
        <v>1.0061400018298807</v>
      </c>
      <c r="CA50" s="74">
        <f t="shared" ca="1" si="153"/>
        <v>1.044415587184897</v>
      </c>
      <c r="CB50" s="74">
        <f t="shared" si="154"/>
        <v>0.83102354934663236</v>
      </c>
      <c r="CC50" s="74">
        <f t="shared" ca="1" si="51"/>
        <v>0.97818893374698179</v>
      </c>
      <c r="CD50" s="74">
        <f t="shared" ca="1" si="52"/>
        <v>1.0110918238291584</v>
      </c>
      <c r="CE50" s="74">
        <f t="shared" ca="1" si="53"/>
        <v>0.98829166143447134</v>
      </c>
      <c r="CF50" s="74">
        <f t="shared" si="54"/>
        <v>1.783613277535671</v>
      </c>
      <c r="CG50" s="74">
        <f t="shared" ca="1" si="155"/>
        <v>1.0328896496625832</v>
      </c>
      <c r="CH50" s="74">
        <f t="shared" ca="1" si="156"/>
        <v>0.94880111143243651</v>
      </c>
      <c r="CI50" s="74">
        <f t="shared" ca="1" si="157"/>
        <v>0.97371479788794846</v>
      </c>
      <c r="CJ50" s="74">
        <f t="shared" ca="1" si="158"/>
        <v>0.89614612226971913</v>
      </c>
      <c r="CK50" s="74">
        <f t="shared" ca="1" si="159"/>
        <v>0.8589791822620062</v>
      </c>
      <c r="CL50" s="74">
        <f t="shared" ca="1" si="160"/>
        <v>1.0083368062929514</v>
      </c>
      <c r="CM50" s="74">
        <f t="shared" ca="1" si="161"/>
        <v>1.2424892002857704</v>
      </c>
      <c r="CP50" s="73">
        <v>47</v>
      </c>
      <c r="CQ50" s="74">
        <f t="shared" si="162"/>
        <v>0.94327064862433296</v>
      </c>
      <c r="CR50" s="74">
        <f t="shared" si="163"/>
        <v>0.82540738076134179</v>
      </c>
      <c r="CS50" s="74">
        <f t="shared" ca="1" si="164"/>
        <v>1.0066498071985952</v>
      </c>
      <c r="CT50" s="74">
        <f t="shared" ca="1" si="165"/>
        <v>1.0448902397214981</v>
      </c>
      <c r="CU50" s="74">
        <f t="shared" si="166"/>
        <v>0.83068571783326961</v>
      </c>
      <c r="CV50" s="74">
        <f t="shared" ca="1" si="167"/>
        <v>0.97820899630084079</v>
      </c>
      <c r="CW50" s="74">
        <f t="shared" ca="1" si="168"/>
        <v>1.0080468513911671</v>
      </c>
      <c r="CX50" s="74">
        <f t="shared" ca="1" si="169"/>
        <v>0.98754055994220702</v>
      </c>
      <c r="CY50" s="74">
        <f t="shared" si="170"/>
        <v>1.7960377292201535</v>
      </c>
      <c r="CZ50" s="74">
        <f t="shared" ca="1" si="171"/>
        <v>1.0305326765086131</v>
      </c>
      <c r="DA50" s="74">
        <f t="shared" ca="1" si="172"/>
        <v>0.95187789525663691</v>
      </c>
      <c r="DB50" s="74">
        <f t="shared" ca="1" si="173"/>
        <v>0.97837069756908501</v>
      </c>
      <c r="DC50" s="74">
        <f t="shared" ca="1" si="174"/>
        <v>0.89837572755547035</v>
      </c>
      <c r="DD50" s="74">
        <f t="shared" ca="1" si="175"/>
        <v>0.8597907664616985</v>
      </c>
      <c r="DE50" s="74">
        <f t="shared" ca="1" si="176"/>
        <v>1.0108735471483263</v>
      </c>
      <c r="DF50" s="74">
        <f t="shared" ca="1" si="177"/>
        <v>1.2436128289964599</v>
      </c>
      <c r="DI50" s="57">
        <f t="shared" si="29"/>
        <v>430.4172939040464</v>
      </c>
      <c r="DJ50" s="57">
        <f t="shared" si="30"/>
        <v>56.94157951028739</v>
      </c>
      <c r="DK50" s="57">
        <f t="shared" ca="1" si="31"/>
        <v>114.24032387194649</v>
      </c>
      <c r="DL50" s="57">
        <f t="shared" ca="1" si="32"/>
        <v>104.72733620110969</v>
      </c>
      <c r="DM50" s="57">
        <f t="shared" si="33"/>
        <v>34849.521760780379</v>
      </c>
      <c r="DN50" s="57">
        <f t="shared" ca="1" si="34"/>
        <v>95.947944878926265</v>
      </c>
      <c r="DO50" s="57">
        <f t="shared" ca="1" si="35"/>
        <v>80.069974528361442</v>
      </c>
      <c r="DP50" s="57">
        <f t="shared" ca="1" si="36"/>
        <v>86.795711681251746</v>
      </c>
      <c r="DQ50" s="57">
        <f t="shared" si="37"/>
        <v>3691.4592005139957</v>
      </c>
      <c r="DR50" s="57">
        <f t="shared" ca="1" si="38"/>
        <v>166.48810123392008</v>
      </c>
      <c r="DS50" s="57">
        <f t="shared" ca="1" si="39"/>
        <v>93.358312792582609</v>
      </c>
      <c r="DT50" s="57">
        <f t="shared" ca="1" si="40"/>
        <v>91.933213175991185</v>
      </c>
      <c r="DU50" s="57">
        <f t="shared" ca="1" si="41"/>
        <v>93.614188035285594</v>
      </c>
      <c r="DV50" s="57">
        <f t="shared" ca="1" si="42"/>
        <v>94.160782584047368</v>
      </c>
      <c r="DW50" s="57">
        <f t="shared" ca="1" si="43"/>
        <v>92.134769470053342</v>
      </c>
      <c r="DX50" s="57">
        <f t="shared" ca="1" si="44"/>
        <v>609387.29439965799</v>
      </c>
      <c r="DY50" s="57">
        <f ca="1">'Chart Data'!U155</f>
        <v>-216.79285714285712</v>
      </c>
      <c r="EB50" s="53">
        <v>45962</v>
      </c>
      <c r="EC50" s="4">
        <f t="shared" ca="1" si="178"/>
        <v>120.60945774394243</v>
      </c>
      <c r="ED50" s="4">
        <f t="shared" ca="1" si="56"/>
        <v>132.15725138316773</v>
      </c>
      <c r="EE50" s="4">
        <f t="shared" ca="1" si="57"/>
        <v>119.91668980948906</v>
      </c>
      <c r="EF50" s="4">
        <f t="shared" ca="1" si="58"/>
        <v>121.08255818484589</v>
      </c>
      <c r="EG50" s="4">
        <f>'HAVERQ (new)'!I59</f>
        <v>107.8421</v>
      </c>
      <c r="EH50" s="4">
        <f t="shared" ca="1" si="59"/>
        <v>111.83893650433589</v>
      </c>
      <c r="EI50" s="4">
        <f t="shared" ca="1" si="60"/>
        <v>122.54699359820304</v>
      </c>
      <c r="EJ50" s="4">
        <f t="shared" ca="1" si="61"/>
        <v>111.19654551375488</v>
      </c>
      <c r="EK50" s="4">
        <f t="shared" ca="1" si="62"/>
        <v>112.27763385991732</v>
      </c>
      <c r="EN50" s="74">
        <f t="shared" si="179"/>
        <v>1.7636806011553363</v>
      </c>
      <c r="EO50" s="74">
        <f t="shared" si="180"/>
        <v>-0.93912055299229769</v>
      </c>
      <c r="EP50" s="74">
        <f t="shared" ca="1" si="65"/>
        <v>-0.79290368127093758</v>
      </c>
      <c r="EQ50" s="74">
        <f t="shared" ca="1" si="66"/>
        <v>0.17340135550100641</v>
      </c>
      <c r="ER50" s="74">
        <f t="shared" si="67"/>
        <v>-2.8379499908325734</v>
      </c>
      <c r="ES50" s="74">
        <f t="shared" ca="1" si="68"/>
        <v>-6.6500107634177477E-2</v>
      </c>
      <c r="ET50" s="74">
        <f t="shared" ca="1" si="69"/>
        <v>-1.641494000118799</v>
      </c>
      <c r="EU50" s="74">
        <f t="shared" ca="1" si="70"/>
        <v>-1.1312969171451519</v>
      </c>
      <c r="EV50" s="74">
        <f t="shared" si="71"/>
        <v>1.0037926231224477</v>
      </c>
      <c r="EW50" s="74">
        <f t="shared" ca="1" si="72"/>
        <v>2.3427229092030042</v>
      </c>
      <c r="EX50" s="74">
        <f t="shared" ca="1" si="73"/>
        <v>-3.0483709715799687</v>
      </c>
      <c r="EY50" s="74">
        <f t="shared" ca="1" si="74"/>
        <v>-2.4879056429612016</v>
      </c>
      <c r="EZ50" s="74">
        <f t="shared" ca="1" si="75"/>
        <v>-3.2802280140444813</v>
      </c>
      <c r="FA50" s="74">
        <f t="shared" ca="1" si="76"/>
        <v>-2.9275169044375682</v>
      </c>
      <c r="FB50" s="74">
        <f t="shared" ca="1" si="77"/>
        <v>-2.4474347988145815</v>
      </c>
      <c r="FC50" s="74">
        <f t="shared" ca="1" si="78"/>
        <v>-0.96338262206825331</v>
      </c>
      <c r="FD50" s="74">
        <f t="shared" ca="1" si="79"/>
        <v>-0.22288041699818206</v>
      </c>
      <c r="FG50" s="225">
        <f t="shared" si="80"/>
        <v>11</v>
      </c>
      <c r="FH50" s="73">
        <f t="shared" si="81"/>
        <v>2022</v>
      </c>
      <c r="FI50" s="73">
        <f t="shared" si="100"/>
        <v>11</v>
      </c>
      <c r="FJ50" s="73">
        <f t="shared" si="101"/>
        <v>2025</v>
      </c>
      <c r="FK50" s="4">
        <f t="shared" si="83"/>
        <v>-3.2457647675228261</v>
      </c>
      <c r="FL50" s="4">
        <f t="shared" si="84"/>
        <v>0.5386933843704188</v>
      </c>
      <c r="FM50" s="4">
        <f t="shared" ca="1" si="85"/>
        <v>1.4051503863593542</v>
      </c>
      <c r="FN50" s="4">
        <f t="shared" ca="1" si="86"/>
        <v>-0.44081073634895845</v>
      </c>
      <c r="FO50" s="4">
        <f t="shared" si="87"/>
        <v>1.9894946014502151</v>
      </c>
      <c r="FP50" s="4">
        <f t="shared" ca="1" si="88"/>
        <v>0.83447962326653768</v>
      </c>
      <c r="FQ50" s="4">
        <f t="shared" ca="1" si="89"/>
        <v>0.90930110154606303</v>
      </c>
      <c r="FR50" s="4">
        <f t="shared" ca="1" si="90"/>
        <v>-1.6153287704711627</v>
      </c>
      <c r="FS50" s="4">
        <f t="shared" si="91"/>
        <v>-1.4348496867517186</v>
      </c>
      <c r="FT50" s="4">
        <f t="shared" ca="1" si="92"/>
        <v>-1.8251050971293461</v>
      </c>
      <c r="FU50" s="4">
        <f t="shared" ca="1" si="93"/>
        <v>6.4870601799330601</v>
      </c>
      <c r="FV50" s="4">
        <f t="shared" ca="1" si="94"/>
        <v>7.1579920131339438</v>
      </c>
      <c r="FW50" s="4">
        <f t="shared" ca="1" si="95"/>
        <v>6.7110843709030457</v>
      </c>
      <c r="FX50" s="4">
        <f t="shared" ca="1" si="96"/>
        <v>6.3401945493338943</v>
      </c>
      <c r="FY50" s="4">
        <f t="shared" ca="1" si="97"/>
        <v>-0.56344479934937386</v>
      </c>
      <c r="FZ50" s="4">
        <f t="shared" ca="1" si="98"/>
        <v>-0.16244165096989799</v>
      </c>
      <c r="GA50" s="4">
        <f t="shared" ca="1" si="99"/>
        <v>-2.6613231806836724</v>
      </c>
    </row>
    <row r="51" spans="1:183" x14ac:dyDescent="0.35">
      <c r="A51" s="73">
        <v>48</v>
      </c>
      <c r="B51" s="41">
        <f t="shared" si="50"/>
        <v>44893</v>
      </c>
      <c r="C51" s="57">
        <f>'Chart Data'!C156</f>
        <v>443</v>
      </c>
      <c r="D51" s="57">
        <f>'Chart Data'!D156</f>
        <v>46</v>
      </c>
      <c r="E51" s="57">
        <f ca="1">'Chart Data'!E156</f>
        <v>115.42857142857143</v>
      </c>
      <c r="F51" s="57">
        <f ca="1">'Chart Data'!F156</f>
        <v>110.14285714285714</v>
      </c>
      <c r="G51" s="57">
        <f>'Chart Data'!G156</f>
        <v>29642</v>
      </c>
      <c r="H51" s="57">
        <f ca="1">'Chart Data'!H156</f>
        <v>94.428571428571431</v>
      </c>
      <c r="I51" s="57">
        <f ca="1">'Chart Data'!J156</f>
        <v>82</v>
      </c>
      <c r="J51" s="57">
        <f ca="1">'Chart Data'!K156</f>
        <v>84.571428571428569</v>
      </c>
      <c r="K51" s="57">
        <f>'Chart Data'!L156</f>
        <v>3031</v>
      </c>
      <c r="L51" s="57">
        <f>'Chart Data'!M156</f>
        <v>165.21428571428572</v>
      </c>
      <c r="M51" s="57">
        <f ca="1">'Chart Data'!O156</f>
        <v>100.98142857142857</v>
      </c>
      <c r="N51" s="57">
        <f ca="1">'Chart Data'!P156</f>
        <v>108.53523809523809</v>
      </c>
      <c r="O51" s="57">
        <f ca="1">'Chart Data'!Q156</f>
        <v>90.715714285714284</v>
      </c>
      <c r="P51" s="57">
        <f ca="1">'Chart Data'!R156</f>
        <v>88.419285714285706</v>
      </c>
      <c r="Q51" s="57">
        <f>'Chart Data'!S157</f>
        <v>94.105738238687564</v>
      </c>
      <c r="R51" s="57">
        <f ca="1">'Chart Data'!T157</f>
        <v>840171</v>
      </c>
      <c r="U51" s="57">
        <f t="shared" si="102"/>
        <v>411.36538461538464</v>
      </c>
      <c r="V51" s="57">
        <f t="shared" si="103"/>
        <v>58.134615384615387</v>
      </c>
      <c r="W51" s="57">
        <f t="shared" ca="1" si="104"/>
        <v>112.83791208791209</v>
      </c>
      <c r="X51" s="57">
        <f t="shared" ca="1" si="105"/>
        <v>102.65659340659343</v>
      </c>
      <c r="Y51" s="57">
        <f t="shared" si="106"/>
        <v>35304.807692307695</v>
      </c>
      <c r="Z51" s="57">
        <f t="shared" ca="1" si="107"/>
        <v>94.260989010989007</v>
      </c>
      <c r="AA51" s="57">
        <f t="shared" ca="1" si="108"/>
        <v>79.793956043956058</v>
      </c>
      <c r="AB51" s="57">
        <f t="shared" ca="1" si="109"/>
        <v>86.000000000000014</v>
      </c>
      <c r="AC51" s="57">
        <f t="shared" si="110"/>
        <v>4091.1346153846152</v>
      </c>
      <c r="AD51" s="57">
        <f t="shared" si="111"/>
        <v>161.91071428571428</v>
      </c>
      <c r="AE51" s="57">
        <f t="shared" ca="1" si="112"/>
        <v>94.458131868131872</v>
      </c>
      <c r="AF51" s="57">
        <f t="shared" ca="1" si="113"/>
        <v>93.433305860805888</v>
      </c>
      <c r="AG51" s="57">
        <f t="shared" ca="1" si="114"/>
        <v>94.341552197802201</v>
      </c>
      <c r="AH51" s="57">
        <f t="shared" ca="1" si="115"/>
        <v>96.590137362637364</v>
      </c>
      <c r="AI51" s="57">
        <f t="shared" si="116"/>
        <v>94.388149752775263</v>
      </c>
      <c r="AJ51" s="57">
        <f t="shared" ca="1" si="117"/>
        <v>628573.05769230786</v>
      </c>
      <c r="AM51" s="57">
        <f t="shared" si="118"/>
        <v>411.33653846153845</v>
      </c>
      <c r="AN51" s="57">
        <f t="shared" si="119"/>
        <v>58.153846153846153</v>
      </c>
      <c r="AO51" s="57">
        <f t="shared" ca="1" si="120"/>
        <v>112.89560439560441</v>
      </c>
      <c r="AP51" s="57">
        <f t="shared" ca="1" si="121"/>
        <v>102.67719780219782</v>
      </c>
      <c r="AQ51" s="57">
        <f t="shared" si="122"/>
        <v>35323.096153846156</v>
      </c>
      <c r="AR51" s="57">
        <f t="shared" ca="1" si="123"/>
        <v>94.302197802197796</v>
      </c>
      <c r="AS51" s="57">
        <f t="shared" ca="1" si="124"/>
        <v>79.972527472527474</v>
      </c>
      <c r="AT51" s="57">
        <f t="shared" ca="1" si="125"/>
        <v>86.024725274725284</v>
      </c>
      <c r="AU51" s="57">
        <f t="shared" si="126"/>
        <v>4140.0961538461543</v>
      </c>
      <c r="AV51" s="57">
        <f t="shared" si="127"/>
        <v>161.74615384615385</v>
      </c>
      <c r="AW51" s="57">
        <f t="shared" ca="1" si="128"/>
        <v>94.582417582417577</v>
      </c>
      <c r="AX51" s="57">
        <f t="shared" ca="1" si="129"/>
        <v>93.558351648351675</v>
      </c>
      <c r="AY51" s="57">
        <f t="shared" ca="1" si="130"/>
        <v>94.446476648351648</v>
      </c>
      <c r="AZ51" s="57">
        <f t="shared" ca="1" si="131"/>
        <v>96.632074175824187</v>
      </c>
      <c r="BA51" s="57">
        <f t="shared" si="132"/>
        <v>94.505735767997635</v>
      </c>
      <c r="BB51" s="57">
        <f t="shared" ca="1" si="133"/>
        <v>628469.87087912101</v>
      </c>
      <c r="BE51" s="74">
        <f t="shared" si="134"/>
        <v>1.0769770214357512</v>
      </c>
      <c r="BF51" s="74">
        <f t="shared" si="135"/>
        <v>0.79100529100529104</v>
      </c>
      <c r="BG51" s="74">
        <f t="shared" ca="1" si="136"/>
        <v>1.0224363654061419</v>
      </c>
      <c r="BH51" s="74">
        <f t="shared" ca="1" si="137"/>
        <v>1.0727100028094019</v>
      </c>
      <c r="BI51" s="74">
        <f t="shared" si="138"/>
        <v>0.83916766160297163</v>
      </c>
      <c r="BJ51" s="74">
        <f t="shared" ca="1" si="139"/>
        <v>1.0013400920584981</v>
      </c>
      <c r="BK51" s="74">
        <f t="shared" ca="1" si="140"/>
        <v>1.0253521126760563</v>
      </c>
      <c r="BL51" s="74">
        <f t="shared" ca="1" si="141"/>
        <v>0.9831060581866955</v>
      </c>
      <c r="BM51" s="74">
        <f t="shared" si="142"/>
        <v>0.73210860022760516</v>
      </c>
      <c r="BN51" s="74">
        <f t="shared" si="143"/>
        <v>1.0214418197012005</v>
      </c>
      <c r="BO51" s="74">
        <f t="shared" ca="1" si="144"/>
        <v>1.0676553967700708</v>
      </c>
      <c r="BP51" s="74">
        <f t="shared" ca="1" si="145"/>
        <v>1.1600807002583642</v>
      </c>
      <c r="BQ51" s="74">
        <f t="shared" ca="1" si="146"/>
        <v>0.96049866024618424</v>
      </c>
      <c r="BR51" s="74">
        <f t="shared" ca="1" si="147"/>
        <v>0.91500970530141856</v>
      </c>
      <c r="BS51" s="74">
        <f t="shared" si="148"/>
        <v>0.99576747880898975</v>
      </c>
      <c r="BT51" s="74">
        <f t="shared" ca="1" si="149"/>
        <v>1.3368516756813587</v>
      </c>
      <c r="BW51" s="73">
        <v>48</v>
      </c>
      <c r="BX51" s="74">
        <f t="shared" si="150"/>
        <v>1.071159135306057</v>
      </c>
      <c r="BY51" s="74">
        <f t="shared" si="151"/>
        <v>0.77822263911538336</v>
      </c>
      <c r="BZ51" s="74">
        <f t="shared" ca="1" si="152"/>
        <v>1.0231651927123442</v>
      </c>
      <c r="CA51" s="74">
        <f t="shared" ca="1" si="153"/>
        <v>1.053473351944995</v>
      </c>
      <c r="CB51" s="74">
        <f t="shared" si="154"/>
        <v>0.84555623906265798</v>
      </c>
      <c r="CC51" s="74">
        <f t="shared" ca="1" si="51"/>
        <v>0.9947553100561416</v>
      </c>
      <c r="CD51" s="74">
        <f t="shared" ca="1" si="52"/>
        <v>1.0224976958937226</v>
      </c>
      <c r="CE51" s="74">
        <f t="shared" ca="1" si="53"/>
        <v>0.9806093078310848</v>
      </c>
      <c r="CF51" s="74">
        <f t="shared" si="54"/>
        <v>0.69449075887926071</v>
      </c>
      <c r="CG51" s="74">
        <f t="shared" ca="1" si="155"/>
        <v>1.0153953710757595</v>
      </c>
      <c r="CH51" s="74">
        <f t="shared" ca="1" si="156"/>
        <v>1.0361225424364944</v>
      </c>
      <c r="CI51" s="74">
        <f t="shared" ca="1" si="157"/>
        <v>1.1141136771321953</v>
      </c>
      <c r="CJ51" s="74">
        <f t="shared" ca="1" si="158"/>
        <v>0.92850270968581328</v>
      </c>
      <c r="CK51" s="74">
        <f t="shared" ca="1" si="159"/>
        <v>0.90646689048242701</v>
      </c>
      <c r="CL51" s="74">
        <f t="shared" ca="1" si="160"/>
        <v>1.0075713059561708</v>
      </c>
      <c r="CM51" s="74">
        <f t="shared" ca="1" si="161"/>
        <v>1.2483480476497701</v>
      </c>
      <c r="CP51" s="73">
        <v>48</v>
      </c>
      <c r="CQ51" s="74">
        <f t="shared" si="162"/>
        <v>1.0703922963374946</v>
      </c>
      <c r="CR51" s="74">
        <f t="shared" si="163"/>
        <v>0.7748240824516831</v>
      </c>
      <c r="CS51" s="74">
        <f t="shared" ca="1" si="164"/>
        <v>1.0236836246476395</v>
      </c>
      <c r="CT51" s="74">
        <f t="shared" ca="1" si="165"/>
        <v>1.0539521209377962</v>
      </c>
      <c r="CU51" s="74">
        <f t="shared" si="166"/>
        <v>0.84521249965346745</v>
      </c>
      <c r="CV51" s="74">
        <f t="shared" ca="1" si="167"/>
        <v>0.99477571238466533</v>
      </c>
      <c r="CW51" s="74">
        <f t="shared" ca="1" si="168"/>
        <v>1.0194183738890064</v>
      </c>
      <c r="CX51" s="74">
        <f t="shared" ca="1" si="169"/>
        <v>0.97986404492623436</v>
      </c>
      <c r="CY51" s="74">
        <f t="shared" si="170"/>
        <v>0.69932850425136106</v>
      </c>
      <c r="CZ51" s="74">
        <f t="shared" ca="1" si="171"/>
        <v>1.0130783184931598</v>
      </c>
      <c r="DA51" s="74">
        <f t="shared" ca="1" si="172"/>
        <v>1.0394824932629063</v>
      </c>
      <c r="DB51" s="74">
        <f t="shared" ca="1" si="173"/>
        <v>1.1194409059320052</v>
      </c>
      <c r="DC51" s="74">
        <f t="shared" ca="1" si="174"/>
        <v>0.93081281793479675</v>
      </c>
      <c r="DD51" s="74">
        <f t="shared" ca="1" si="175"/>
        <v>0.90732334221146949</v>
      </c>
      <c r="DE51" s="74">
        <f t="shared" ca="1" si="176"/>
        <v>1.0101061209907616</v>
      </c>
      <c r="DF51" s="74">
        <f t="shared" ca="1" si="177"/>
        <v>1.249476974731752</v>
      </c>
      <c r="DI51" s="57">
        <f t="shared" si="29"/>
        <v>413.86695468174611</v>
      </c>
      <c r="DJ51" s="57">
        <f t="shared" si="30"/>
        <v>59.368314746294033</v>
      </c>
      <c r="DK51" s="57">
        <f t="shared" ca="1" si="31"/>
        <v>112.75805204787066</v>
      </c>
      <c r="DL51" s="57">
        <f t="shared" ca="1" si="32"/>
        <v>104.50461169417555</v>
      </c>
      <c r="DM51" s="57">
        <f t="shared" si="33"/>
        <v>35070.470458201999</v>
      </c>
      <c r="DN51" s="57">
        <f t="shared" ca="1" si="34"/>
        <v>94.924484235957379</v>
      </c>
      <c r="DO51" s="57">
        <f t="shared" ca="1" si="35"/>
        <v>80.438024367930524</v>
      </c>
      <c r="DP51" s="57">
        <f t="shared" ca="1" si="36"/>
        <v>86.309349760655039</v>
      </c>
      <c r="DQ51" s="57">
        <f t="shared" si="37"/>
        <v>4334.1576692125818</v>
      </c>
      <c r="DR51" s="57">
        <f t="shared" ca="1" si="38"/>
        <v>163.08145451185197</v>
      </c>
      <c r="DS51" s="57">
        <f t="shared" ca="1" si="39"/>
        <v>97.145867511871899</v>
      </c>
      <c r="DT51" s="57">
        <f t="shared" ca="1" si="40"/>
        <v>96.954861592158494</v>
      </c>
      <c r="DU51" s="57">
        <f t="shared" ca="1" si="41"/>
        <v>97.458600201688355</v>
      </c>
      <c r="DV51" s="57">
        <f t="shared" ca="1" si="42"/>
        <v>97.450689958859073</v>
      </c>
      <c r="DW51" s="57">
        <f t="shared" ca="1" si="43"/>
        <v>93.164209465817365</v>
      </c>
      <c r="DX51" s="57">
        <f t="shared" ca="1" si="44"/>
        <v>672418.15334802377</v>
      </c>
      <c r="DY51" s="57">
        <f ca="1">'Chart Data'!U156</f>
        <v>-263.44</v>
      </c>
      <c r="EB51" s="53">
        <v>45992</v>
      </c>
      <c r="EC51" s="4" t="e">
        <f t="shared" si="178"/>
        <v>#DIV/0!</v>
      </c>
      <c r="ED51" s="4" t="e">
        <f t="shared" si="56"/>
        <v>#DIV/0!</v>
      </c>
      <c r="EE51" s="4" t="e">
        <f t="shared" si="57"/>
        <v>#DIV/0!</v>
      </c>
      <c r="EF51" s="4" t="e">
        <f t="shared" si="58"/>
        <v>#DIV/0!</v>
      </c>
      <c r="EG51" s="4">
        <f>'HAVERQ (new)'!I60</f>
        <v>108.05776666666667</v>
      </c>
      <c r="EH51" s="4" t="e">
        <f t="shared" si="59"/>
        <v>#DIV/0!</v>
      </c>
      <c r="EI51" s="4" t="e">
        <f t="shared" si="60"/>
        <v>#DIV/0!</v>
      </c>
      <c r="EJ51" s="4" t="e">
        <f t="shared" si="61"/>
        <v>#DIV/0!</v>
      </c>
      <c r="EK51" s="4" t="e">
        <f t="shared" si="62"/>
        <v>#DIV/0!</v>
      </c>
      <c r="EN51" s="74">
        <f t="shared" si="179"/>
        <v>0.8562281145814773</v>
      </c>
      <c r="EO51" s="74">
        <f t="shared" si="180"/>
        <v>-3.669400096299362E-2</v>
      </c>
      <c r="EP51" s="74">
        <f t="shared" ca="1" si="65"/>
        <v>-1.206683147577166</v>
      </c>
      <c r="EQ51" s="74">
        <f t="shared" ca="1" si="66"/>
        <v>0.11644402628612034</v>
      </c>
      <c r="ER51" s="74">
        <f t="shared" si="67"/>
        <v>-2.6218410012357287</v>
      </c>
      <c r="ES51" s="74">
        <f t="shared" ca="1" si="68"/>
        <v>-0.66159196037510049</v>
      </c>
      <c r="ET51" s="74">
        <f t="shared" ca="1" si="69"/>
        <v>-1.5297485141437157</v>
      </c>
      <c r="EU51" s="74">
        <f t="shared" ca="1" si="70"/>
        <v>-1.4136136018945447</v>
      </c>
      <c r="EV51" s="74">
        <f t="shared" si="71"/>
        <v>0.52048769294241237</v>
      </c>
      <c r="EW51" s="74">
        <f t="shared" ca="1" si="72"/>
        <v>2.1430280717487018</v>
      </c>
      <c r="EX51" s="74">
        <f t="shared" ca="1" si="73"/>
        <v>-1.5325183839658183</v>
      </c>
      <c r="EY51" s="74">
        <f t="shared" ca="1" si="74"/>
        <v>-1.3497031816326366</v>
      </c>
      <c r="EZ51" s="74">
        <f t="shared" ca="1" si="75"/>
        <v>-1.5759736345773474</v>
      </c>
      <c r="FA51" s="74">
        <f t="shared" ca="1" si="76"/>
        <v>-1.3770872127863611</v>
      </c>
      <c r="FB51" s="74">
        <f t="shared" ca="1" si="77"/>
        <v>-2.1858967881199658</v>
      </c>
      <c r="FC51" s="74">
        <f t="shared" ca="1" si="78"/>
        <v>2.1795694284379468</v>
      </c>
      <c r="FD51" s="74">
        <f t="shared" ca="1" si="79"/>
        <v>-0.81424581118402972</v>
      </c>
      <c r="FG51" s="225">
        <f t="shared" si="80"/>
        <v>11</v>
      </c>
      <c r="FH51" s="73">
        <f t="shared" si="81"/>
        <v>2022</v>
      </c>
      <c r="FI51" s="73">
        <f t="shared" si="100"/>
        <v>12</v>
      </c>
      <c r="FJ51" s="73">
        <f t="shared" si="101"/>
        <v>2025</v>
      </c>
      <c r="FK51" s="4" t="e">
        <f t="shared" si="83"/>
        <v>#DIV/0!</v>
      </c>
      <c r="FL51" s="4" t="e">
        <f t="shared" si="84"/>
        <v>#DIV/0!</v>
      </c>
      <c r="FM51" s="4">
        <f t="shared" ca="1" si="85"/>
        <v>1.409004375320376</v>
      </c>
      <c r="FN51" s="4">
        <f t="shared" ca="1" si="86"/>
        <v>-0.61739567495827219</v>
      </c>
      <c r="FO51" s="4">
        <f t="shared" si="87"/>
        <v>2.5379339721289691</v>
      </c>
      <c r="FP51" s="4">
        <f t="shared" ca="1" si="88"/>
        <v>1.6832155517272291</v>
      </c>
      <c r="FQ51" s="4">
        <f t="shared" ca="1" si="89"/>
        <v>1.2033042954226894</v>
      </c>
      <c r="FR51" s="4">
        <f t="shared" ca="1" si="90"/>
        <v>-0.37011672750732483</v>
      </c>
      <c r="FS51" s="4">
        <f t="shared" si="91"/>
        <v>-0.73412296631757323</v>
      </c>
      <c r="FT51" s="4" t="e">
        <f t="shared" si="92"/>
        <v>#DIV/0!</v>
      </c>
      <c r="FU51" s="4" t="e">
        <f>AVERAGEIFS(EX$4:EX$207,$FG$4:$FG$207,$FI51,$FH$4:$FH$207,$FJ51)</f>
        <v>#DIV/0!</v>
      </c>
      <c r="FV51" s="4" t="e">
        <f t="shared" ca="1" si="94"/>
        <v>#DIV/0!</v>
      </c>
      <c r="FW51" s="4" t="e">
        <f t="shared" ca="1" si="95"/>
        <v>#DIV/0!</v>
      </c>
      <c r="FX51" s="4" t="e">
        <f t="shared" ca="1" si="96"/>
        <v>#DIV/0!</v>
      </c>
      <c r="FY51" s="4">
        <f t="shared" ca="1" si="97"/>
        <v>-0.67071245603721019</v>
      </c>
      <c r="FZ51" s="4">
        <f t="shared" ca="1" si="98"/>
        <v>1.5076677064075339</v>
      </c>
      <c r="GA51" s="4">
        <f ca="1">AVERAGEIFS(FD$4:FD$211,$FG$4:$FG$211,$FI51,$FH$4:$FH$211,$FJ51)</f>
        <v>-1.9337343873088564</v>
      </c>
    </row>
    <row r="52" spans="1:183" x14ac:dyDescent="0.35">
      <c r="A52" s="73">
        <v>49</v>
      </c>
      <c r="B52" s="41">
        <f t="shared" si="50"/>
        <v>44900</v>
      </c>
      <c r="C52" s="57">
        <f>'Chart Data'!C157</f>
        <v>440</v>
      </c>
      <c r="D52" s="57">
        <f>'Chart Data'!D157</f>
        <v>48</v>
      </c>
      <c r="E52" s="57">
        <f ca="1">'Chart Data'!E157</f>
        <v>113.71428571428571</v>
      </c>
      <c r="F52" s="57">
        <f ca="1">'Chart Data'!F157</f>
        <v>108.71428571428571</v>
      </c>
      <c r="G52" s="57">
        <f>'Chart Data'!G157</f>
        <v>30139</v>
      </c>
      <c r="H52" s="57">
        <f ca="1">'Chart Data'!H157</f>
        <v>91.857142857142861</v>
      </c>
      <c r="I52" s="57">
        <f ca="1">'Chart Data'!J157</f>
        <v>83</v>
      </c>
      <c r="J52" s="57">
        <f ca="1">'Chart Data'!K157</f>
        <v>84</v>
      </c>
      <c r="K52" s="57">
        <f>'Chart Data'!L157</f>
        <v>2249</v>
      </c>
      <c r="L52" s="57">
        <f>'Chart Data'!M157</f>
        <v>156.67142857142858</v>
      </c>
      <c r="M52" s="57">
        <f ca="1">'Chart Data'!O157</f>
        <v>97.332857142857151</v>
      </c>
      <c r="N52" s="57">
        <f ca="1">'Chart Data'!P157</f>
        <v>99.890476190476193</v>
      </c>
      <c r="O52" s="57">
        <f ca="1">'Chart Data'!Q157</f>
        <v>92.82714285714286</v>
      </c>
      <c r="P52" s="57">
        <f ca="1">'Chart Data'!R157</f>
        <v>87.534285714285716</v>
      </c>
      <c r="Q52" s="57">
        <f>'Chart Data'!S158</f>
        <v>95.956576669056105</v>
      </c>
      <c r="R52" s="57">
        <f ca="1">'Chart Data'!T158</f>
        <v>809965.71428571432</v>
      </c>
      <c r="U52" s="57">
        <f t="shared" si="102"/>
        <v>411.30769230769232</v>
      </c>
      <c r="V52" s="57">
        <f t="shared" si="103"/>
        <v>58.17307692307692</v>
      </c>
      <c r="W52" s="57">
        <f t="shared" ca="1" si="104"/>
        <v>112.95329670329672</v>
      </c>
      <c r="X52" s="57">
        <f t="shared" ca="1" si="105"/>
        <v>102.69780219780222</v>
      </c>
      <c r="Y52" s="57">
        <f t="shared" si="106"/>
        <v>35341.384615384617</v>
      </c>
      <c r="Z52" s="57">
        <f t="shared" ca="1" si="107"/>
        <v>94.343406593406584</v>
      </c>
      <c r="AA52" s="57">
        <f t="shared" ca="1" si="108"/>
        <v>80.151098901098905</v>
      </c>
      <c r="AB52" s="57">
        <f t="shared" ca="1" si="109"/>
        <v>86.04945054945054</v>
      </c>
      <c r="AC52" s="57">
        <f t="shared" si="110"/>
        <v>4189.0576923076924</v>
      </c>
      <c r="AD52" s="57">
        <f t="shared" si="111"/>
        <v>161.58159340659344</v>
      </c>
      <c r="AE52" s="57">
        <f t="shared" ca="1" si="112"/>
        <v>94.706703296703296</v>
      </c>
      <c r="AF52" s="57">
        <f t="shared" ca="1" si="113"/>
        <v>93.683397435897461</v>
      </c>
      <c r="AG52" s="57">
        <f t="shared" ca="1" si="114"/>
        <v>94.551401098901096</v>
      </c>
      <c r="AH52" s="57">
        <f t="shared" ca="1" si="115"/>
        <v>96.674010989010995</v>
      </c>
      <c r="AI52" s="57">
        <f t="shared" si="116"/>
        <v>94.623321783220007</v>
      </c>
      <c r="AJ52" s="57">
        <f t="shared" ca="1" si="117"/>
        <v>628366.68406593415</v>
      </c>
      <c r="AM52" s="57">
        <f t="shared" si="118"/>
        <v>411.32692307692309</v>
      </c>
      <c r="AN52" s="57">
        <f t="shared" si="119"/>
        <v>58.259615384615387</v>
      </c>
      <c r="AO52" s="57">
        <f t="shared" ca="1" si="120"/>
        <v>113.01236263736266</v>
      </c>
      <c r="AP52" s="57">
        <f t="shared" ca="1" si="121"/>
        <v>102.70467032967036</v>
      </c>
      <c r="AQ52" s="57">
        <f t="shared" si="122"/>
        <v>35361.086538461539</v>
      </c>
      <c r="AR52" s="57">
        <f t="shared" ca="1" si="123"/>
        <v>94.380494505494482</v>
      </c>
      <c r="AS52" s="57">
        <f t="shared" ca="1" si="124"/>
        <v>80.252747252747255</v>
      </c>
      <c r="AT52" s="57">
        <f t="shared" ca="1" si="125"/>
        <v>86.097527472527474</v>
      </c>
      <c r="AU52" s="57">
        <f t="shared" si="126"/>
        <v>4213.0480769230771</v>
      </c>
      <c r="AV52" s="57">
        <f t="shared" si="127"/>
        <v>161.26277472527477</v>
      </c>
      <c r="AW52" s="57">
        <f t="shared" ca="1" si="128"/>
        <v>94.835425824175815</v>
      </c>
      <c r="AX52" s="57">
        <f t="shared" ca="1" si="129"/>
        <v>93.789235347985382</v>
      </c>
      <c r="AY52" s="57">
        <f t="shared" ca="1" si="130"/>
        <v>94.703173076923065</v>
      </c>
      <c r="AZ52" s="57">
        <f t="shared" ca="1" si="131"/>
        <v>96.754739010988999</v>
      </c>
      <c r="BA52" s="57">
        <f t="shared" si="132"/>
        <v>94.802393586623964</v>
      </c>
      <c r="BB52" s="57">
        <f t="shared" ca="1" si="133"/>
        <v>628451.63461538474</v>
      </c>
      <c r="BE52" s="74">
        <f t="shared" si="134"/>
        <v>1.0697087287858245</v>
      </c>
      <c r="BF52" s="74">
        <f t="shared" si="135"/>
        <v>0.82389833305826043</v>
      </c>
      <c r="BG52" s="74">
        <f t="shared" ca="1" si="136"/>
        <v>1.0062110291347097</v>
      </c>
      <c r="BH52" s="74">
        <f t="shared" ca="1" si="137"/>
        <v>1.0585135550829885</v>
      </c>
      <c r="BI52" s="74">
        <f t="shared" si="138"/>
        <v>0.85232109503248488</v>
      </c>
      <c r="BJ52" s="74">
        <f t="shared" ca="1" si="139"/>
        <v>0.97326405565500906</v>
      </c>
      <c r="BK52" s="74">
        <f t="shared" ca="1" si="140"/>
        <v>1.0342325071888265</v>
      </c>
      <c r="BL52" s="74">
        <f t="shared" ca="1" si="141"/>
        <v>0.97563777341693392</v>
      </c>
      <c r="BM52" s="74">
        <f t="shared" si="142"/>
        <v>0.53381778677506009</v>
      </c>
      <c r="BN52" s="74">
        <f t="shared" si="143"/>
        <v>0.97152879105752743</v>
      </c>
      <c r="BO52" s="74">
        <f t="shared" ca="1" si="144"/>
        <v>1.0263343713277733</v>
      </c>
      <c r="BP52" s="74">
        <f t="shared" ca="1" si="145"/>
        <v>1.065052677099386</v>
      </c>
      <c r="BQ52" s="74">
        <f t="shared" ca="1" si="146"/>
        <v>0.98019041855908684</v>
      </c>
      <c r="BR52" s="74">
        <f t="shared" ca="1" si="147"/>
        <v>0.90470282498869581</v>
      </c>
      <c r="BS52" s="74">
        <f t="shared" si="148"/>
        <v>1.0121746196352894</v>
      </c>
      <c r="BT52" s="74">
        <f t="shared" ca="1" si="149"/>
        <v>1.2888274445835708</v>
      </c>
      <c r="BW52" s="73">
        <v>49</v>
      </c>
      <c r="BX52" s="74">
        <f t="shared" si="150"/>
        <v>0.95292560817214567</v>
      </c>
      <c r="BY52" s="74">
        <f t="shared" si="151"/>
        <v>0.84050618717728087</v>
      </c>
      <c r="BZ52" s="74">
        <f t="shared" ca="1" si="152"/>
        <v>1.0059859258567558</v>
      </c>
      <c r="CA52" s="74">
        <f t="shared" ca="1" si="153"/>
        <v>1.0406300300425551</v>
      </c>
      <c r="CB52" s="74">
        <f t="shared" si="154"/>
        <v>0.85468063803448269</v>
      </c>
      <c r="CC52" s="74">
        <f t="shared" ca="1" si="51"/>
        <v>0.97801941157836314</v>
      </c>
      <c r="CD52" s="74">
        <f t="shared" ca="1" si="52"/>
        <v>1.0292317797355548</v>
      </c>
      <c r="CE52" s="74">
        <f t="shared" ca="1" si="53"/>
        <v>0.98027610027938061</v>
      </c>
      <c r="CF52" s="74">
        <f t="shared" si="54"/>
        <v>0.75776708231720136</v>
      </c>
      <c r="CG52" s="74">
        <f t="shared" ca="1" si="155"/>
        <v>0.98967048292404269</v>
      </c>
      <c r="CH52" s="74">
        <f t="shared" ca="1" si="156"/>
        <v>1.0271406643423984</v>
      </c>
      <c r="CI52" s="74">
        <f t="shared" ca="1" si="157"/>
        <v>1.0860046320345544</v>
      </c>
      <c r="CJ52" s="74">
        <f t="shared" ca="1" si="158"/>
        <v>0.94702105000659831</v>
      </c>
      <c r="CK52" s="74">
        <f t="shared" ca="1" si="159"/>
        <v>0.90388078822539353</v>
      </c>
      <c r="CL52" s="74">
        <f t="shared" ca="1" si="160"/>
        <v>0.99950263295937747</v>
      </c>
      <c r="CM52" s="74">
        <f t="shared" ca="1" si="161"/>
        <v>1.2046915058711847</v>
      </c>
      <c r="CP52" s="73">
        <v>49</v>
      </c>
      <c r="CQ52" s="74">
        <f t="shared" si="162"/>
        <v>0.9522434121599922</v>
      </c>
      <c r="CR52" s="74">
        <f t="shared" si="163"/>
        <v>0.83683563358536828</v>
      </c>
      <c r="CS52" s="74">
        <f t="shared" ca="1" si="164"/>
        <v>1.0064956531560585</v>
      </c>
      <c r="CT52" s="74">
        <f t="shared" ca="1" si="165"/>
        <v>1.0411029621679309</v>
      </c>
      <c r="CU52" s="74">
        <f t="shared" si="166"/>
        <v>0.85433318933267866</v>
      </c>
      <c r="CV52" s="74">
        <f t="shared" ca="1" si="167"/>
        <v>0.97803947065534003</v>
      </c>
      <c r="CW52" s="74">
        <f t="shared" ca="1" si="168"/>
        <v>1.02613217757506</v>
      </c>
      <c r="CX52" s="74">
        <f t="shared" ca="1" si="169"/>
        <v>0.979531090612212</v>
      </c>
      <c r="CY52" s="74">
        <f t="shared" si="170"/>
        <v>0.76304560351959416</v>
      </c>
      <c r="CZ52" s="74">
        <f t="shared" ca="1" si="171"/>
        <v>0.98741213251817828</v>
      </c>
      <c r="DA52" s="74">
        <f t="shared" ca="1" si="172"/>
        <v>1.0304714886249036</v>
      </c>
      <c r="DB52" s="74">
        <f t="shared" ca="1" si="173"/>
        <v>1.0911974550572403</v>
      </c>
      <c r="DC52" s="74">
        <f t="shared" ca="1" si="174"/>
        <v>0.94937723175680722</v>
      </c>
      <c r="DD52" s="74">
        <f t="shared" ca="1" si="175"/>
        <v>0.90473479654279809</v>
      </c>
      <c r="DE52" s="74">
        <f t="shared" ca="1" si="176"/>
        <v>1.0020171490895626</v>
      </c>
      <c r="DF52" s="74">
        <f t="shared" ca="1" si="177"/>
        <v>1.2057809527357606</v>
      </c>
      <c r="DI52" s="57">
        <f t="shared" si="29"/>
        <v>462.0667303982072</v>
      </c>
      <c r="DJ52" s="57">
        <f t="shared" si="30"/>
        <v>57.358934148570007</v>
      </c>
      <c r="DK52" s="57">
        <f t="shared" ca="1" si="31"/>
        <v>112.98040419520238</v>
      </c>
      <c r="DL52" s="57">
        <f t="shared" ca="1" si="32"/>
        <v>104.42222303152951</v>
      </c>
      <c r="DM52" s="57">
        <f t="shared" si="33"/>
        <v>35277.805399953657</v>
      </c>
      <c r="DN52" s="57">
        <f t="shared" ca="1" si="34"/>
        <v>93.919668493126906</v>
      </c>
      <c r="DO52" s="57">
        <f t="shared" ca="1" si="35"/>
        <v>80.886265740291222</v>
      </c>
      <c r="DP52" s="57">
        <f t="shared" ca="1" si="36"/>
        <v>85.755317830187053</v>
      </c>
      <c r="DQ52" s="57">
        <f t="shared" si="37"/>
        <v>2947.3991981951681</v>
      </c>
      <c r="DR52" s="57">
        <f t="shared" ca="1" si="38"/>
        <v>158.6687295120351</v>
      </c>
      <c r="DS52" s="57">
        <f t="shared" ca="1" si="39"/>
        <v>94.45468236364448</v>
      </c>
      <c r="DT52" s="57">
        <f t="shared" ca="1" si="40"/>
        <v>91.542072177245217</v>
      </c>
      <c r="DU52" s="57">
        <f t="shared" ca="1" si="41"/>
        <v>97.776879149890433</v>
      </c>
      <c r="DV52" s="57">
        <f t="shared" ca="1" si="42"/>
        <v>96.751319888186643</v>
      </c>
      <c r="DW52" s="57">
        <f t="shared" ca="1" si="43"/>
        <v>95.76340759860517</v>
      </c>
      <c r="DX52" s="57">
        <f t="shared" ca="1" si="44"/>
        <v>671735.36988456082</v>
      </c>
      <c r="DY52" s="57">
        <f ca="1">'Chart Data'!U157</f>
        <v>-415.71714285714279</v>
      </c>
      <c r="EB52" s="53">
        <v>46023</v>
      </c>
      <c r="EC52" s="4" t="e">
        <f t="shared" si="178"/>
        <v>#DIV/0!</v>
      </c>
      <c r="ED52" s="4" t="e">
        <f t="shared" si="56"/>
        <v>#DIV/0!</v>
      </c>
      <c r="EE52" s="4" t="e">
        <f t="shared" si="57"/>
        <v>#DIV/0!</v>
      </c>
      <c r="EF52" s="4" t="e">
        <f t="shared" si="58"/>
        <v>#DIV/0!</v>
      </c>
      <c r="EG52" s="4">
        <f>'HAVERQ (new)'!I61</f>
        <v>108.27343333333333</v>
      </c>
      <c r="EH52" s="4" t="e">
        <f t="shared" si="59"/>
        <v>#DIV/0!</v>
      </c>
      <c r="EI52" s="4" t="e">
        <f t="shared" si="60"/>
        <v>#DIV/0!</v>
      </c>
      <c r="EJ52" s="4" t="e">
        <f t="shared" si="61"/>
        <v>#DIV/0!</v>
      </c>
      <c r="EK52" s="4" t="e">
        <f t="shared" si="62"/>
        <v>#DIV/0!</v>
      </c>
      <c r="EN52" s="74">
        <f t="shared" si="179"/>
        <v>3.4990142072840378</v>
      </c>
      <c r="EO52" s="74">
        <f t="shared" si="180"/>
        <v>-0.78391948218302676</v>
      </c>
      <c r="EP52" s="74">
        <f t="shared" ca="1" si="65"/>
        <v>-1.1446130526319784</v>
      </c>
      <c r="EQ52" s="74">
        <f t="shared" ca="1" si="66"/>
        <v>9.5374776895920915E-2</v>
      </c>
      <c r="ER52" s="74">
        <f t="shared" si="67"/>
        <v>-2.4190475686744599</v>
      </c>
      <c r="ES52" s="74">
        <f t="shared" ca="1" si="68"/>
        <v>-1.2458427238726197</v>
      </c>
      <c r="ET52" s="74">
        <f t="shared" ca="1" si="69"/>
        <v>-1.3936556685464203</v>
      </c>
      <c r="EU52" s="74">
        <f t="shared" ca="1" si="70"/>
        <v>-1.7352104441455345</v>
      </c>
      <c r="EV52" s="74">
        <f t="shared" si="71"/>
        <v>1.5633207455382914</v>
      </c>
      <c r="EW52" s="74">
        <f t="shared" ca="1" si="72"/>
        <v>1.8843577506201261</v>
      </c>
      <c r="EX52" s="74">
        <f t="shared" ca="1" si="73"/>
        <v>-2.6095826835027989</v>
      </c>
      <c r="EY52" s="74">
        <f t="shared" ca="1" si="74"/>
        <v>-2.576561321456305</v>
      </c>
      <c r="EZ52" s="74">
        <f t="shared" ca="1" si="75"/>
        <v>-1.4348783857104348</v>
      </c>
      <c r="FA52" s="74">
        <f t="shared" ca="1" si="76"/>
        <v>-1.7066782922570403</v>
      </c>
      <c r="FB52" s="74">
        <f t="shared" ca="1" si="77"/>
        <v>-1.5255483347397751</v>
      </c>
      <c r="FC52" s="74">
        <f t="shared" ca="1" si="78"/>
        <v>2.14552331638511</v>
      </c>
      <c r="FD52" s="74">
        <f t="shared" ca="1" si="79"/>
        <v>-2.744727017439081</v>
      </c>
      <c r="FG52" s="225">
        <f t="shared" si="80"/>
        <v>12</v>
      </c>
      <c r="FH52" s="73">
        <f t="shared" si="81"/>
        <v>2022</v>
      </c>
      <c r="FI52" s="73"/>
      <c r="FJ52" s="73"/>
      <c r="FK52" s="4"/>
      <c r="FL52" s="4"/>
      <c r="GA52" s="4"/>
    </row>
    <row r="53" spans="1:183" x14ac:dyDescent="0.35">
      <c r="A53" s="73">
        <v>50</v>
      </c>
      <c r="B53" s="41">
        <f t="shared" si="50"/>
        <v>44907</v>
      </c>
      <c r="C53" s="57">
        <f>'Chart Data'!C158</f>
        <v>442</v>
      </c>
      <c r="D53" s="57">
        <f>'Chart Data'!D158</f>
        <v>48</v>
      </c>
      <c r="E53" s="57">
        <f ca="1">'Chart Data'!E158</f>
        <v>112.85714285714286</v>
      </c>
      <c r="F53" s="57">
        <f ca="1">'Chart Data'!F158</f>
        <v>106</v>
      </c>
      <c r="G53" s="57">
        <f>'Chart Data'!G158</f>
        <v>30767</v>
      </c>
      <c r="H53" s="57">
        <f ca="1">'Chart Data'!H158</f>
        <v>91</v>
      </c>
      <c r="I53" s="57">
        <f ca="1">'Chart Data'!J158</f>
        <v>66.428571428571431</v>
      </c>
      <c r="J53" s="57">
        <f ca="1">'Chart Data'!K158</f>
        <v>83.142857142857139</v>
      </c>
      <c r="K53" s="57">
        <f>'Chart Data'!L158</f>
        <v>4486</v>
      </c>
      <c r="L53" s="57">
        <f>'Chart Data'!M158</f>
        <v>149.18571428571428</v>
      </c>
      <c r="M53" s="57">
        <f ca="1">'Chart Data'!O158</f>
        <v>96.577142857142846</v>
      </c>
      <c r="N53" s="57">
        <f ca="1">'Chart Data'!P158</f>
        <v>96.962857142857146</v>
      </c>
      <c r="O53" s="57">
        <f ca="1">'Chart Data'!Q158</f>
        <v>90.463571428571441</v>
      </c>
      <c r="P53" s="57">
        <f ca="1">'Chart Data'!R158</f>
        <v>88.324285714285708</v>
      </c>
      <c r="Q53" s="57">
        <f>'Chart Data'!S159</f>
        <v>97.048800677641893</v>
      </c>
      <c r="R53" s="57">
        <f ca="1">'Chart Data'!T159</f>
        <v>646198.85714285716</v>
      </c>
      <c r="U53" s="57">
        <f t="shared" si="102"/>
        <v>411.34615384615387</v>
      </c>
      <c r="V53" s="57">
        <f t="shared" si="103"/>
        <v>58.346153846153847</v>
      </c>
      <c r="W53" s="57">
        <f t="shared" ca="1" si="104"/>
        <v>113.07142857142858</v>
      </c>
      <c r="X53" s="57">
        <f t="shared" ca="1" si="105"/>
        <v>102.7115384615385</v>
      </c>
      <c r="Y53" s="57">
        <f t="shared" si="106"/>
        <v>35380.788461538461</v>
      </c>
      <c r="Z53" s="57">
        <f t="shared" ca="1" si="107"/>
        <v>94.417582417582395</v>
      </c>
      <c r="AA53" s="57">
        <f t="shared" ca="1" si="108"/>
        <v>80.354395604395606</v>
      </c>
      <c r="AB53" s="57">
        <f t="shared" ca="1" si="109"/>
        <v>86.145604395604394</v>
      </c>
      <c r="AC53" s="57">
        <f t="shared" si="110"/>
        <v>4237.0384615384619</v>
      </c>
      <c r="AD53" s="57">
        <f t="shared" si="111"/>
        <v>160.94395604395609</v>
      </c>
      <c r="AE53" s="57">
        <f t="shared" ca="1" si="112"/>
        <v>94.964148351648348</v>
      </c>
      <c r="AF53" s="57">
        <f t="shared" ca="1" si="113"/>
        <v>93.895073260073303</v>
      </c>
      <c r="AG53" s="57">
        <f t="shared" ca="1" si="114"/>
        <v>94.854945054945048</v>
      </c>
      <c r="AH53" s="57">
        <f t="shared" ca="1" si="115"/>
        <v>96.835467032967017</v>
      </c>
      <c r="AI53" s="57">
        <f t="shared" si="116"/>
        <v>94.981465390027907</v>
      </c>
      <c r="AJ53" s="57">
        <f t="shared" ca="1" si="117"/>
        <v>628536.58516483533</v>
      </c>
      <c r="AM53" s="57">
        <f t="shared" si="118"/>
        <v>411.27884615384619</v>
      </c>
      <c r="AN53" s="57">
        <f t="shared" si="119"/>
        <v>58.41346153846154</v>
      </c>
      <c r="AO53" s="57">
        <f t="shared" ca="1" si="120"/>
        <v>113.11813186813188</v>
      </c>
      <c r="AP53" s="57">
        <f t="shared" ca="1" si="121"/>
        <v>102.72390109890111</v>
      </c>
      <c r="AQ53" s="57">
        <f t="shared" si="122"/>
        <v>35408.057692307688</v>
      </c>
      <c r="AR53" s="57">
        <f t="shared" ca="1" si="123"/>
        <v>94.442307692307665</v>
      </c>
      <c r="AS53" s="57">
        <f t="shared" ca="1" si="124"/>
        <v>80.618131868131869</v>
      </c>
      <c r="AT53" s="57">
        <f t="shared" ca="1" si="125"/>
        <v>86.157967032967036</v>
      </c>
      <c r="AU53" s="57">
        <f t="shared" si="126"/>
        <v>4241.1442307692305</v>
      </c>
      <c r="AV53" s="57">
        <f t="shared" si="127"/>
        <v>160.54739010989016</v>
      </c>
      <c r="AW53" s="57">
        <f t="shared" ca="1" si="128"/>
        <v>95.101236263736268</v>
      </c>
      <c r="AX53" s="57">
        <f t="shared" ca="1" si="129"/>
        <v>94.03064560439563</v>
      </c>
      <c r="AY53" s="57">
        <f t="shared" ca="1" si="130"/>
        <v>95.004581043956051</v>
      </c>
      <c r="AZ53" s="57">
        <f t="shared" ca="1" si="131"/>
        <v>96.914402472527456</v>
      </c>
      <c r="BA53" s="57">
        <f t="shared" si="132"/>
        <v>95.197560025094148</v>
      </c>
      <c r="BB53" s="57">
        <f t="shared" ca="1" si="133"/>
        <v>628265.03983516502</v>
      </c>
      <c r="BE53" s="74">
        <f t="shared" si="134"/>
        <v>1.0746966544315337</v>
      </c>
      <c r="BF53" s="74">
        <f t="shared" si="135"/>
        <v>0.82172839506172835</v>
      </c>
      <c r="BG53" s="74">
        <f t="shared" ca="1" si="136"/>
        <v>0.99769277474195495</v>
      </c>
      <c r="BH53" s="74">
        <f t="shared" ca="1" si="137"/>
        <v>1.0318922749822819</v>
      </c>
      <c r="BI53" s="74">
        <f t="shared" si="138"/>
        <v>0.86892651010010225</v>
      </c>
      <c r="BJ53" s="74">
        <f t="shared" ca="1" si="139"/>
        <v>0.96355121156587276</v>
      </c>
      <c r="BK53" s="74">
        <f t="shared" ca="1" si="140"/>
        <v>0.82399045834043283</v>
      </c>
      <c r="BL53" s="74">
        <f t="shared" ca="1" si="141"/>
        <v>0.96500486265006447</v>
      </c>
      <c r="BM53" s="74">
        <f t="shared" si="142"/>
        <v>1.0577334219040126</v>
      </c>
      <c r="BN53" s="74">
        <f t="shared" si="143"/>
        <v>0.92923163798303332</v>
      </c>
      <c r="BO53" s="74">
        <f t="shared" ca="1" si="144"/>
        <v>1.0155193207931974</v>
      </c>
      <c r="BP53" s="74">
        <f t="shared" ca="1" si="145"/>
        <v>1.0311835733936985</v>
      </c>
      <c r="BQ53" s="74">
        <f t="shared" ca="1" si="146"/>
        <v>0.95220220366759356</v>
      </c>
      <c r="BR53" s="74">
        <f t="shared" ca="1" si="147"/>
        <v>0.91136387844235223</v>
      </c>
      <c r="BS53" s="74">
        <f t="shared" si="148"/>
        <v>1.0194463035823582</v>
      </c>
      <c r="BT53" s="74">
        <f t="shared" ca="1" si="149"/>
        <v>1.0285449868615917</v>
      </c>
      <c r="BW53" s="73">
        <v>50</v>
      </c>
      <c r="BX53" s="74">
        <f t="shared" si="150"/>
        <v>1.0879487767094809</v>
      </c>
      <c r="BY53" s="74">
        <f t="shared" si="151"/>
        <v>0.85191900617038752</v>
      </c>
      <c r="BZ53" s="74">
        <f t="shared" ca="1" si="152"/>
        <v>1.0224043345646112</v>
      </c>
      <c r="CA53" s="74">
        <f t="shared" ca="1" si="153"/>
        <v>1.0359239866075909</v>
      </c>
      <c r="CB53" s="74">
        <f t="shared" si="154"/>
        <v>0.90137973580092268</v>
      </c>
      <c r="CC53" s="74">
        <f t="shared" ca="1" si="51"/>
        <v>0.99702286447667132</v>
      </c>
      <c r="CD53" s="74">
        <f t="shared" ca="1" si="52"/>
        <v>0.96441155312738491</v>
      </c>
      <c r="CE53" s="74">
        <f t="shared" ca="1" si="53"/>
        <v>0.98608225496678903</v>
      </c>
      <c r="CF53" s="74">
        <f t="shared" si="54"/>
        <v>1.2815747768274317</v>
      </c>
      <c r="CG53" s="74">
        <f t="shared" ca="1" si="155"/>
        <v>0.96767761244801065</v>
      </c>
      <c r="CH53" s="74">
        <f t="shared" ca="1" si="156"/>
        <v>0.97784752265484964</v>
      </c>
      <c r="CI53" s="74">
        <f t="shared" ca="1" si="157"/>
        <v>0.99835800824293675</v>
      </c>
      <c r="CJ53" s="74">
        <f t="shared" ca="1" si="158"/>
        <v>0.92534886867424648</v>
      </c>
      <c r="CK53" s="74">
        <f t="shared" ca="1" si="159"/>
        <v>0.87775762043653993</v>
      </c>
      <c r="CL53" s="74">
        <f t="shared" ca="1" si="160"/>
        <v>1.0004723186021087</v>
      </c>
      <c r="CM53" s="74">
        <f t="shared" ca="1" si="161"/>
        <v>1.018777920027726</v>
      </c>
      <c r="CP53" s="73">
        <v>50</v>
      </c>
      <c r="CQ53" s="74">
        <f t="shared" si="162"/>
        <v>1.087169918097084</v>
      </c>
      <c r="CR53" s="74">
        <f t="shared" si="163"/>
        <v>0.84819861194150148</v>
      </c>
      <c r="CS53" s="74">
        <f t="shared" ca="1" si="164"/>
        <v>1.0229223809774466</v>
      </c>
      <c r="CT53" s="74">
        <f t="shared" ca="1" si="165"/>
        <v>1.0363947799909934</v>
      </c>
      <c r="CU53" s="74">
        <f t="shared" si="166"/>
        <v>0.90101330276722635</v>
      </c>
      <c r="CV53" s="74">
        <f t="shared" ca="1" si="167"/>
        <v>0.99704331331250162</v>
      </c>
      <c r="CW53" s="74">
        <f t="shared" ca="1" si="168"/>
        <v>0.96150716152917004</v>
      </c>
      <c r="CX53" s="74">
        <f t="shared" ca="1" si="169"/>
        <v>0.98533283262305915</v>
      </c>
      <c r="CY53" s="74">
        <f t="shared" si="170"/>
        <v>1.2905020841620931</v>
      </c>
      <c r="CZ53" s="74">
        <f t="shared" ca="1" si="171"/>
        <v>0.96546944804730916</v>
      </c>
      <c r="DA53" s="74">
        <f t="shared" ca="1" si="172"/>
        <v>0.98101849853587142</v>
      </c>
      <c r="DB53" s="74">
        <f t="shared" ca="1" si="173"/>
        <v>1.0031317415191698</v>
      </c>
      <c r="DC53" s="74">
        <f t="shared" ca="1" si="174"/>
        <v>0.92765113018884693</v>
      </c>
      <c r="DD53" s="74">
        <f t="shared" ca="1" si="175"/>
        <v>0.87858694695645612</v>
      </c>
      <c r="DE53" s="74">
        <f t="shared" ca="1" si="176"/>
        <v>1.0029892742358124</v>
      </c>
      <c r="DF53" s="74">
        <f t="shared" ca="1" si="177"/>
        <v>1.0196992383945147</v>
      </c>
      <c r="DI53" s="57">
        <f t="shared" si="29"/>
        <v>406.56018221480031</v>
      </c>
      <c r="DJ53" s="57">
        <f t="shared" si="30"/>
        <v>56.590519395132496</v>
      </c>
      <c r="DK53" s="57">
        <f t="shared" ca="1" si="31"/>
        <v>110.32815876929291</v>
      </c>
      <c r="DL53" s="57">
        <f t="shared" ca="1" si="32"/>
        <v>102.27762822282951</v>
      </c>
      <c r="DM53" s="57">
        <f t="shared" si="33"/>
        <v>34147.109599278076</v>
      </c>
      <c r="DN53" s="57">
        <f t="shared" ca="1" si="34"/>
        <v>91.269856369296988</v>
      </c>
      <c r="DO53" s="57">
        <f t="shared" ca="1" si="35"/>
        <v>69.087963237761215</v>
      </c>
      <c r="DP53" s="57">
        <f t="shared" ca="1" si="36"/>
        <v>84.380479762885955</v>
      </c>
      <c r="DQ53" s="57">
        <f t="shared" si="37"/>
        <v>3476.166412325249</v>
      </c>
      <c r="DR53" s="57">
        <f t="shared" ca="1" si="38"/>
        <v>154.52142435728737</v>
      </c>
      <c r="DS53" s="57">
        <f t="shared" ca="1" si="39"/>
        <v>98.445791798299567</v>
      </c>
      <c r="DT53" s="57">
        <f t="shared" ca="1" si="40"/>
        <v>96.660142561149513</v>
      </c>
      <c r="DU53" s="57">
        <f t="shared" ca="1" si="41"/>
        <v>97.518957811386798</v>
      </c>
      <c r="DV53" s="57">
        <f t="shared" ca="1" si="42"/>
        <v>100.52993163653633</v>
      </c>
      <c r="DW53" s="57">
        <f t="shared" ca="1" si="43"/>
        <v>96.759559818408178</v>
      </c>
      <c r="DX53" s="57">
        <f t="shared" ca="1" si="44"/>
        <v>633715.15130312101</v>
      </c>
      <c r="DY53" s="57">
        <f ca="1">'Chart Data'!U158</f>
        <v>-280.97142857142859</v>
      </c>
      <c r="EB53" s="53">
        <v>46054</v>
      </c>
      <c r="EC53" s="4" t="e">
        <f t="shared" si="178"/>
        <v>#DIV/0!</v>
      </c>
      <c r="ED53" s="4" t="e">
        <f t="shared" si="56"/>
        <v>#DIV/0!</v>
      </c>
      <c r="EE53" s="4" t="e">
        <f t="shared" si="57"/>
        <v>#DIV/0!</v>
      </c>
      <c r="EF53" s="4" t="e">
        <f t="shared" si="58"/>
        <v>#DIV/0!</v>
      </c>
      <c r="EG53" s="4">
        <f>'HAVERQ (new)'!I62</f>
        <v>108.48909999999999</v>
      </c>
      <c r="EH53" s="4" t="e">
        <f t="shared" si="59"/>
        <v>#DIV/0!</v>
      </c>
      <c r="EI53" s="4" t="e">
        <f t="shared" si="60"/>
        <v>#DIV/0!</v>
      </c>
      <c r="EJ53" s="4" t="e">
        <f t="shared" si="61"/>
        <v>#DIV/0!</v>
      </c>
      <c r="EK53" s="4" t="e">
        <f t="shared" si="62"/>
        <v>#DIV/0!</v>
      </c>
      <c r="EN53" s="74">
        <f t="shared" si="179"/>
        <v>0.455598933819718</v>
      </c>
      <c r="EO53" s="74">
        <f t="shared" si="180"/>
        <v>-1.0696687745591329</v>
      </c>
      <c r="EP53" s="74">
        <f t="shared" ca="1" si="65"/>
        <v>-1.8849932440521304</v>
      </c>
      <c r="EQ53" s="74">
        <f t="shared" ca="1" si="66"/>
        <v>-0.45306236741788708</v>
      </c>
      <c r="ER53" s="74">
        <f t="shared" si="67"/>
        <v>-3.5249763651638699</v>
      </c>
      <c r="ES53" s="74">
        <f t="shared" ca="1" si="68"/>
        <v>-2.7865776969449998</v>
      </c>
      <c r="ET53" s="74">
        <f t="shared" ca="1" si="69"/>
        <v>-4.9757983706594429</v>
      </c>
      <c r="EU53" s="74">
        <f t="shared" ca="1" si="70"/>
        <v>-2.5332575543130167</v>
      </c>
      <c r="EV53" s="74">
        <f t="shared" si="71"/>
        <v>1.165691353291394</v>
      </c>
      <c r="EW53" s="74">
        <f t="shared" ca="1" si="72"/>
        <v>1.6412461231696704</v>
      </c>
      <c r="EX53" s="74">
        <f t="shared" ca="1" si="73"/>
        <v>-1.0122635654021386</v>
      </c>
      <c r="EY53" s="74">
        <f t="shared" ca="1" si="74"/>
        <v>-1.4165039408046254</v>
      </c>
      <c r="EZ53" s="74">
        <f t="shared" ca="1" si="75"/>
        <v>-1.5492166906779137</v>
      </c>
      <c r="FA53" s="74">
        <f t="shared" ca="1" si="76"/>
        <v>7.4062373184564337E-2</v>
      </c>
      <c r="FB53" s="74">
        <f t="shared" ca="1" si="77"/>
        <v>-1.2724673674290532</v>
      </c>
      <c r="FC53" s="74">
        <f t="shared" ca="1" si="78"/>
        <v>0.24969441693889069</v>
      </c>
      <c r="FD53" s="74">
        <f t="shared" ca="1" si="79"/>
        <v>-1.0364990840057835</v>
      </c>
      <c r="FG53" s="225">
        <f t="shared" si="80"/>
        <v>12</v>
      </c>
      <c r="FH53" s="73">
        <f t="shared" si="81"/>
        <v>2022</v>
      </c>
      <c r="FI53" s="73"/>
      <c r="FJ53" s="73"/>
      <c r="FK53" s="4"/>
      <c r="FL53" s="4"/>
      <c r="GA53" s="4"/>
    </row>
    <row r="54" spans="1:183" x14ac:dyDescent="0.35">
      <c r="A54" s="73">
        <v>51</v>
      </c>
      <c r="B54" s="41">
        <f t="shared" si="50"/>
        <v>44914</v>
      </c>
      <c r="C54" s="57">
        <f>'Chart Data'!C159</f>
        <v>379</v>
      </c>
      <c r="D54" s="57">
        <f>'Chart Data'!D159</f>
        <v>48</v>
      </c>
      <c r="E54" s="57">
        <f ca="1">'Chart Data'!E159</f>
        <v>96.571428571428569</v>
      </c>
      <c r="F54" s="57">
        <f ca="1">'Chart Data'!F159</f>
        <v>74.714285714285708</v>
      </c>
      <c r="G54" s="57">
        <f>'Chart Data'!G159</f>
        <v>28555</v>
      </c>
      <c r="H54" s="57">
        <f ca="1">'Chart Data'!H159</f>
        <v>86.857142857142861</v>
      </c>
      <c r="I54" s="57">
        <f ca="1">'Chart Data'!J159</f>
        <v>111.14285714285714</v>
      </c>
      <c r="J54" s="57">
        <f ca="1">'Chart Data'!K159</f>
        <v>78.714285714285708</v>
      </c>
      <c r="K54" s="57">
        <f>'Chart Data'!L159</f>
        <v>3254</v>
      </c>
      <c r="L54" s="57">
        <f>'Chart Data'!M159</f>
        <v>146.95714285714286</v>
      </c>
      <c r="M54" s="57">
        <f ca="1">'Chart Data'!O159</f>
        <v>106.69714285714285</v>
      </c>
      <c r="N54" s="57">
        <f ca="1">'Chart Data'!P159</f>
        <v>107.76571428571431</v>
      </c>
      <c r="O54" s="57">
        <f ca="1">'Chart Data'!Q159</f>
        <v>100.53785714285715</v>
      </c>
      <c r="P54" s="57">
        <f ca="1">'Chart Data'!R159</f>
        <v>94.656428571428577</v>
      </c>
      <c r="Q54" s="57">
        <f>'Chart Data'!S160</f>
        <v>95.203298024626946</v>
      </c>
      <c r="R54" s="57">
        <f ca="1">'Chart Data'!T160</f>
        <v>638228</v>
      </c>
      <c r="U54" s="57">
        <f t="shared" si="102"/>
        <v>411.21153846153845</v>
      </c>
      <c r="V54" s="57">
        <f t="shared" si="103"/>
        <v>58.480769230769234</v>
      </c>
      <c r="W54" s="57">
        <f t="shared" ca="1" si="104"/>
        <v>113.16483516483518</v>
      </c>
      <c r="X54" s="57">
        <f t="shared" ca="1" si="105"/>
        <v>102.73626373626374</v>
      </c>
      <c r="Y54" s="57">
        <f t="shared" si="106"/>
        <v>35435.326923076922</v>
      </c>
      <c r="Z54" s="57">
        <f t="shared" ca="1" si="107"/>
        <v>94.467032967032935</v>
      </c>
      <c r="AA54" s="57">
        <f t="shared" ca="1" si="108"/>
        <v>80.881868131868131</v>
      </c>
      <c r="AB54" s="57">
        <f t="shared" ca="1" si="109"/>
        <v>86.170329670329664</v>
      </c>
      <c r="AC54" s="57">
        <f t="shared" si="110"/>
        <v>4245.25</v>
      </c>
      <c r="AD54" s="57">
        <f t="shared" si="111"/>
        <v>160.1508241758242</v>
      </c>
      <c r="AE54" s="57">
        <f t="shared" ca="1" si="112"/>
        <v>95.238324175824189</v>
      </c>
      <c r="AF54" s="57">
        <f t="shared" ca="1" si="113"/>
        <v>94.166217948717971</v>
      </c>
      <c r="AG54" s="57">
        <f t="shared" ca="1" si="114"/>
        <v>95.154217032967054</v>
      </c>
      <c r="AH54" s="57">
        <f t="shared" ca="1" si="115"/>
        <v>96.993337912087881</v>
      </c>
      <c r="AI54" s="57">
        <f t="shared" si="116"/>
        <v>95.41365466016039</v>
      </c>
      <c r="AJ54" s="57">
        <f t="shared" ca="1" si="117"/>
        <v>627993.49450549472</v>
      </c>
      <c r="AM54" s="57">
        <f t="shared" si="118"/>
        <v>410.78846153846155</v>
      </c>
      <c r="AN54" s="57">
        <f t="shared" si="119"/>
        <v>58.52884615384616</v>
      </c>
      <c r="AO54" s="57">
        <f t="shared" ca="1" si="120"/>
        <v>113.22527472527474</v>
      </c>
      <c r="AP54" s="57">
        <f t="shared" ca="1" si="121"/>
        <v>102.75549450549451</v>
      </c>
      <c r="AQ54" s="57">
        <f t="shared" si="122"/>
        <v>35463.63461538461</v>
      </c>
      <c r="AR54" s="57">
        <f t="shared" ca="1" si="123"/>
        <v>94.513736263736234</v>
      </c>
      <c r="AS54" s="57">
        <f t="shared" ca="1" si="124"/>
        <v>80.954670329670336</v>
      </c>
      <c r="AT54" s="57">
        <f t="shared" ca="1" si="125"/>
        <v>86.211538461538453</v>
      </c>
      <c r="AU54" s="57">
        <f t="shared" si="126"/>
        <v>4280.5</v>
      </c>
      <c r="AV54" s="57">
        <f t="shared" si="127"/>
        <v>159.76332417582421</v>
      </c>
      <c r="AW54" s="57">
        <f t="shared" ca="1" si="128"/>
        <v>95.391758241758254</v>
      </c>
      <c r="AX54" s="57">
        <f t="shared" ca="1" si="129"/>
        <v>94.316167582417606</v>
      </c>
      <c r="AY54" s="57">
        <f t="shared" ca="1" si="130"/>
        <v>95.312747252747272</v>
      </c>
      <c r="AZ54" s="57">
        <f t="shared" ca="1" si="131"/>
        <v>97.091311813186792</v>
      </c>
      <c r="BA54" s="57">
        <f t="shared" si="132"/>
        <v>95.643271702197239</v>
      </c>
      <c r="BB54" s="57">
        <f t="shared" ca="1" si="133"/>
        <v>627737.02197802218</v>
      </c>
      <c r="BE54" s="74">
        <f t="shared" si="134"/>
        <v>0.92261598239782783</v>
      </c>
      <c r="BF54" s="74">
        <f t="shared" si="135"/>
        <v>0.82010842779694426</v>
      </c>
      <c r="BG54" s="74">
        <f t="shared" ca="1" si="136"/>
        <v>0.85291405832969358</v>
      </c>
      <c r="BH54" s="74">
        <f t="shared" ca="1" si="137"/>
        <v>0.72710745127396192</v>
      </c>
      <c r="BI54" s="74">
        <f t="shared" si="138"/>
        <v>0.80519101636616941</v>
      </c>
      <c r="BJ54" s="74">
        <f t="shared" ca="1" si="139"/>
        <v>0.91898962299799469</v>
      </c>
      <c r="BK54" s="74">
        <f t="shared" ca="1" si="140"/>
        <v>1.3729023500466615</v>
      </c>
      <c r="BL54" s="74">
        <f t="shared" ca="1" si="141"/>
        <v>0.91303655077913393</v>
      </c>
      <c r="BM54" s="74">
        <f t="shared" si="142"/>
        <v>0.76019156640579366</v>
      </c>
      <c r="BN54" s="74">
        <f t="shared" si="143"/>
        <v>0.91984279630669319</v>
      </c>
      <c r="BO54" s="74">
        <f t="shared" ca="1" si="144"/>
        <v>1.1185153185533339</v>
      </c>
      <c r="BP54" s="74">
        <f t="shared" ca="1" si="145"/>
        <v>1.142600648945409</v>
      </c>
      <c r="BQ54" s="74">
        <f t="shared" ca="1" si="146"/>
        <v>1.0548206828647388</v>
      </c>
      <c r="BR54" s="74">
        <f t="shared" ca="1" si="147"/>
        <v>0.97492171857309773</v>
      </c>
      <c r="BS54" s="74">
        <f t="shared" si="148"/>
        <v>0.99539984705939133</v>
      </c>
      <c r="BT54" s="74">
        <f t="shared" ca="1" si="149"/>
        <v>1.0167123774043474</v>
      </c>
      <c r="BW54" s="73">
        <v>51</v>
      </c>
      <c r="BX54" s="74">
        <f t="shared" si="150"/>
        <v>0.92998974529642908</v>
      </c>
      <c r="BY54" s="74">
        <f t="shared" si="151"/>
        <v>0.82328009503428967</v>
      </c>
      <c r="BZ54" s="74">
        <f t="shared" ca="1" si="152"/>
        <v>0.93853735940789351</v>
      </c>
      <c r="CA54" s="74">
        <f t="shared" ca="1" si="153"/>
        <v>0.86262555280635678</v>
      </c>
      <c r="CB54" s="74">
        <f t="shared" si="154"/>
        <v>0.87727302934032136</v>
      </c>
      <c r="CC54" s="74">
        <f t="shared" ca="1" si="51"/>
        <v>0.97518798436061083</v>
      </c>
      <c r="CD54" s="74">
        <f t="shared" ca="1" si="52"/>
        <v>1.0890754908206526</v>
      </c>
      <c r="CE54" s="74">
        <f t="shared" ca="1" si="53"/>
        <v>0.94607309282658758</v>
      </c>
      <c r="CF54" s="74">
        <f t="shared" si="54"/>
        <v>0.86048858462940414</v>
      </c>
      <c r="CG54" s="74">
        <f t="shared" ca="1" si="155"/>
        <v>0.96469605458021235</v>
      </c>
      <c r="CH54" s="74">
        <f t="shared" ca="1" si="156"/>
        <v>1.0627804940470482</v>
      </c>
      <c r="CI54" s="74">
        <f t="shared" ca="1" si="157"/>
        <v>1.0910357718761576</v>
      </c>
      <c r="CJ54" s="74">
        <f t="shared" ca="1" si="158"/>
        <v>1.0062071915001571</v>
      </c>
      <c r="CK54" s="74">
        <f t="shared" ca="1" si="159"/>
        <v>0.9296048080000191</v>
      </c>
      <c r="CL54" s="74">
        <f t="shared" ca="1" si="160"/>
        <v>0.99292601308330253</v>
      </c>
      <c r="CM54" s="74">
        <f t="shared" ca="1" si="161"/>
        <v>1.0194145146062914</v>
      </c>
      <c r="CP54" s="73">
        <v>51</v>
      </c>
      <c r="CQ54" s="74">
        <f t="shared" si="162"/>
        <v>0.92932396898593428</v>
      </c>
      <c r="CR54" s="74">
        <f t="shared" si="163"/>
        <v>0.81968476907943044</v>
      </c>
      <c r="CS54" s="74">
        <f t="shared" ca="1" si="164"/>
        <v>0.93901291090539396</v>
      </c>
      <c r="CT54" s="74">
        <f t="shared" ca="1" si="165"/>
        <v>0.86301758775087545</v>
      </c>
      <c r="CU54" s="74">
        <f t="shared" si="166"/>
        <v>0.87691639627575013</v>
      </c>
      <c r="CV54" s="74">
        <f t="shared" ca="1" si="167"/>
        <v>0.97520798536530828</v>
      </c>
      <c r="CW54" s="74">
        <f t="shared" ca="1" si="168"/>
        <v>1.085795665216009</v>
      </c>
      <c r="CX54" s="74">
        <f t="shared" ca="1" si="169"/>
        <v>0.94535407743918487</v>
      </c>
      <c r="CY54" s="74">
        <f t="shared" si="170"/>
        <v>0.86648265239029687</v>
      </c>
      <c r="CZ54" s="74">
        <f t="shared" ca="1" si="171"/>
        <v>0.96249469386067255</v>
      </c>
      <c r="DA54" s="74">
        <f t="shared" ca="1" si="172"/>
        <v>1.0662268916043012</v>
      </c>
      <c r="DB54" s="74">
        <f t="shared" ca="1" si="173"/>
        <v>1.0962526517196243</v>
      </c>
      <c r="DC54" s="74">
        <f t="shared" ca="1" si="174"/>
        <v>1.0087106279565328</v>
      </c>
      <c r="DD54" s="74">
        <f t="shared" ca="1" si="175"/>
        <v>0.9304831209902642</v>
      </c>
      <c r="DE54" s="74">
        <f t="shared" ca="1" si="176"/>
        <v>0.99542398396766718</v>
      </c>
      <c r="DF54" s="74">
        <f t="shared" ca="1" si="177"/>
        <v>1.0203364086689857</v>
      </c>
      <c r="DI54" s="57">
        <f t="shared" si="29"/>
        <v>407.82333464782971</v>
      </c>
      <c r="DJ54" s="57">
        <f t="shared" si="30"/>
        <v>58.559097119625292</v>
      </c>
      <c r="DK54" s="57">
        <f t="shared" ca="1" si="31"/>
        <v>102.84355779337969</v>
      </c>
      <c r="DL54" s="57">
        <f t="shared" ca="1" si="32"/>
        <v>86.573306007586538</v>
      </c>
      <c r="DM54" s="57">
        <f t="shared" si="33"/>
        <v>32562.967372115094</v>
      </c>
      <c r="DN54" s="57">
        <f t="shared" ca="1" si="34"/>
        <v>89.065249834481804</v>
      </c>
      <c r="DO54" s="57">
        <f t="shared" ca="1" si="35"/>
        <v>102.36074862275886</v>
      </c>
      <c r="DP54" s="57">
        <f t="shared" ca="1" si="36"/>
        <v>83.264342528156533</v>
      </c>
      <c r="DQ54" s="57">
        <f t="shared" si="37"/>
        <v>3755.4127494918089</v>
      </c>
      <c r="DR54" s="57">
        <f t="shared" ca="1" si="38"/>
        <v>152.68358755068198</v>
      </c>
      <c r="DS54" s="57">
        <f t="shared" ca="1" si="39"/>
        <v>100.069829130459</v>
      </c>
      <c r="DT54" s="57">
        <f t="shared" ca="1" si="40"/>
        <v>98.303720512482997</v>
      </c>
      <c r="DU54" s="57">
        <f t="shared" ca="1" si="41"/>
        <v>99.669671714006682</v>
      </c>
      <c r="DV54" s="57">
        <f t="shared" ca="1" si="42"/>
        <v>101.72825969233136</v>
      </c>
      <c r="DW54" s="57">
        <f t="shared" ca="1" si="43"/>
        <v>95.640952556874794</v>
      </c>
      <c r="DX54" s="57">
        <f t="shared" ca="1" si="44"/>
        <v>625507.425372147</v>
      </c>
      <c r="DY54" s="57">
        <f ca="1">'Chart Data'!U159</f>
        <v>-137.55142857142857</v>
      </c>
      <c r="EB54" s="53">
        <v>46082</v>
      </c>
      <c r="ED54" s="4"/>
      <c r="EE54" s="4"/>
      <c r="EF54" s="4"/>
      <c r="EI54" s="4"/>
      <c r="EJ54" s="4"/>
      <c r="EK54" s="4"/>
      <c r="EN54" s="74">
        <f t="shared" si="179"/>
        <v>0.52485738229489298</v>
      </c>
      <c r="EO54" s="74">
        <f t="shared" si="180"/>
        <v>-0.33761659929213783</v>
      </c>
      <c r="EP54" s="74">
        <f t="shared" ca="1" si="65"/>
        <v>-3.9743362019535073</v>
      </c>
      <c r="EQ54" s="74">
        <f t="shared" ca="1" si="66"/>
        <v>-4.4691280569234069</v>
      </c>
      <c r="ER54" s="74">
        <f t="shared" si="67"/>
        <v>-5.0744192000162114</v>
      </c>
      <c r="ES54" s="74">
        <f t="shared" ca="1" si="68"/>
        <v>-4.0684475923639276</v>
      </c>
      <c r="ET54" s="74">
        <f t="shared" ca="1" si="69"/>
        <v>5.1263214317683836</v>
      </c>
      <c r="EU54" s="74">
        <f t="shared" ca="1" si="70"/>
        <v>-3.1811375599013871</v>
      </c>
      <c r="EV54" s="74">
        <f t="shared" si="71"/>
        <v>0.95569998399406142</v>
      </c>
      <c r="EW54" s="74">
        <f t="shared" ca="1" si="72"/>
        <v>1.5335136365619024</v>
      </c>
      <c r="EX54" s="74">
        <f t="shared" ca="1" si="73"/>
        <v>-0.36229244292610546</v>
      </c>
      <c r="EY54" s="74">
        <f t="shared" ca="1" si="74"/>
        <v>-1.0439719922177246</v>
      </c>
      <c r="EZ54" s="74">
        <f t="shared" ca="1" si="75"/>
        <v>-0.59579041147890421</v>
      </c>
      <c r="FA54" s="74">
        <f t="shared" ca="1" si="76"/>
        <v>0.63879663052809121</v>
      </c>
      <c r="FB54" s="74">
        <f t="shared" ca="1" si="77"/>
        <v>-1.5566590824720112</v>
      </c>
      <c r="FC54" s="74">
        <f t="shared" ca="1" si="78"/>
        <v>-0.15957319380206189</v>
      </c>
      <c r="FD54" s="74">
        <f t="shared" ca="1" si="79"/>
        <v>0.78169640749251568</v>
      </c>
      <c r="FG54" s="225">
        <f t="shared" si="80"/>
        <v>12</v>
      </c>
      <c r="FH54" s="73">
        <f t="shared" si="81"/>
        <v>2022</v>
      </c>
      <c r="FI54" s="73"/>
      <c r="FJ54" s="73"/>
      <c r="FK54" s="4"/>
      <c r="FL54" s="4"/>
      <c r="GA54" s="4"/>
    </row>
    <row r="55" spans="1:183" x14ac:dyDescent="0.35">
      <c r="A55" s="73">
        <v>52</v>
      </c>
      <c r="B55" s="41">
        <f t="shared" si="50"/>
        <v>44921</v>
      </c>
      <c r="C55" s="57">
        <f>'Chart Data'!C160</f>
        <v>314</v>
      </c>
      <c r="D55" s="57">
        <f>'Chart Data'!D160</f>
        <v>42</v>
      </c>
      <c r="E55" s="57">
        <f ca="1">'Chart Data'!E160</f>
        <v>70.571428571428569</v>
      </c>
      <c r="F55" s="57">
        <f ca="1">'Chart Data'!F160</f>
        <v>41.142857142857146</v>
      </c>
      <c r="G55" s="57">
        <f>'Chart Data'!G160</f>
        <v>29326</v>
      </c>
      <c r="H55" s="57">
        <f ca="1">'Chart Data'!H160</f>
        <v>73.428571428571431</v>
      </c>
      <c r="I55" s="57">
        <f ca="1">'Chart Data'!J160</f>
        <v>88.714285714285708</v>
      </c>
      <c r="J55" s="57">
        <f ca="1">'Chart Data'!K160</f>
        <v>91.571428571428569</v>
      </c>
      <c r="K55" s="57">
        <f>'Chart Data'!L160</f>
        <v>678</v>
      </c>
      <c r="L55" s="57">
        <f>'Chart Data'!M160</f>
        <v>147.18571428571428</v>
      </c>
      <c r="M55" s="57">
        <f ca="1">'Chart Data'!O160</f>
        <v>98.27</v>
      </c>
      <c r="N55" s="57">
        <f ca="1">'Chart Data'!P160</f>
        <v>102.72380952380952</v>
      </c>
      <c r="O55" s="57">
        <f ca="1">'Chart Data'!Q160</f>
        <v>95.977857142857147</v>
      </c>
      <c r="P55" s="57">
        <f ca="1">'Chart Data'!R160</f>
        <v>92.658571428571435</v>
      </c>
      <c r="Q55" s="57">
        <f>'Chart Data'!S161</f>
        <v>98.504070166231088</v>
      </c>
      <c r="R55" s="57">
        <f ca="1">'Chart Data'!T161</f>
        <v>687425</v>
      </c>
      <c r="U55" s="57">
        <f t="shared" si="102"/>
        <v>410.36538461538464</v>
      </c>
      <c r="V55" s="57">
        <f t="shared" si="103"/>
        <v>58.57692307692308</v>
      </c>
      <c r="W55" s="57">
        <f t="shared" ca="1" si="104"/>
        <v>113.28571428571429</v>
      </c>
      <c r="X55" s="57">
        <f t="shared" ca="1" si="105"/>
        <v>102.7747252747253</v>
      </c>
      <c r="Y55" s="57">
        <f t="shared" si="106"/>
        <v>35491.942307692305</v>
      </c>
      <c r="Z55" s="57">
        <f t="shared" ca="1" si="107"/>
        <v>94.560439560439534</v>
      </c>
      <c r="AA55" s="57">
        <f t="shared" ca="1" si="108"/>
        <v>81.027472527472526</v>
      </c>
      <c r="AB55" s="57">
        <f t="shared" ca="1" si="109"/>
        <v>86.252747252747227</v>
      </c>
      <c r="AC55" s="57">
        <f t="shared" si="110"/>
        <v>4315.75</v>
      </c>
      <c r="AD55" s="57">
        <f t="shared" si="111"/>
        <v>159.37582417582419</v>
      </c>
      <c r="AE55" s="57">
        <f t="shared" ca="1" si="112"/>
        <v>95.545192307692318</v>
      </c>
      <c r="AF55" s="57">
        <f t="shared" ca="1" si="113"/>
        <v>94.46611721611724</v>
      </c>
      <c r="AG55" s="57">
        <f t="shared" ca="1" si="114"/>
        <v>95.471277472527476</v>
      </c>
      <c r="AH55" s="57">
        <f t="shared" ca="1" si="115"/>
        <v>97.189285714285688</v>
      </c>
      <c r="AI55" s="57">
        <f t="shared" si="116"/>
        <v>95.872888744234103</v>
      </c>
      <c r="AJ55" s="57">
        <f t="shared" ca="1" si="117"/>
        <v>627480.54945054965</v>
      </c>
      <c r="AM55" s="57">
        <f t="shared" si="118"/>
        <v>410.41346153846155</v>
      </c>
      <c r="AN55" s="57">
        <f t="shared" si="119"/>
        <v>58.5</v>
      </c>
      <c r="AO55" s="57">
        <f t="shared" ca="1" si="120"/>
        <v>113.33653846153848</v>
      </c>
      <c r="AP55" s="57">
        <f t="shared" ca="1" si="121"/>
        <v>102.80494505494508</v>
      </c>
      <c r="AQ55" s="57">
        <f t="shared" si="122"/>
        <v>35515.75</v>
      </c>
      <c r="AR55" s="57">
        <f t="shared" ca="1" si="123"/>
        <v>94.596153846153825</v>
      </c>
      <c r="AS55" s="57">
        <f t="shared" ca="1" si="124"/>
        <v>81.174450549450555</v>
      </c>
      <c r="AT55" s="57">
        <f t="shared" ca="1" si="125"/>
        <v>86.282967032967008</v>
      </c>
      <c r="AU55" s="57">
        <f t="shared" si="126"/>
        <v>4366.8076923076924</v>
      </c>
      <c r="AV55" s="57">
        <f t="shared" si="127"/>
        <v>159.01703296703297</v>
      </c>
      <c r="AW55" s="57">
        <f t="shared" ca="1" si="128"/>
        <v>95.704381868131875</v>
      </c>
      <c r="AX55" s="57">
        <f t="shared" ca="1" si="129"/>
        <v>94.626414835164866</v>
      </c>
      <c r="AY55" s="57">
        <f t="shared" ca="1" si="130"/>
        <v>95.618949175824184</v>
      </c>
      <c r="AZ55" s="57">
        <f t="shared" ca="1" si="131"/>
        <v>97.282142857142844</v>
      </c>
      <c r="BA55" s="57">
        <f t="shared" si="132"/>
        <v>96.134996139746875</v>
      </c>
      <c r="BB55" s="57">
        <f t="shared" ca="1" si="133"/>
        <v>627099.91758241784</v>
      </c>
      <c r="BE55" s="74">
        <f t="shared" si="134"/>
        <v>0.76508211700208517</v>
      </c>
      <c r="BF55" s="74">
        <f t="shared" si="135"/>
        <v>0.71794871794871795</v>
      </c>
      <c r="BG55" s="74">
        <f t="shared" ca="1" si="136"/>
        <v>0.62267146614308733</v>
      </c>
      <c r="BH55" s="74">
        <f t="shared" ca="1" si="137"/>
        <v>0.40020309451912023</v>
      </c>
      <c r="BI55" s="74">
        <f t="shared" si="138"/>
        <v>0.82571816729197611</v>
      </c>
      <c r="BJ55" s="74">
        <f t="shared" ca="1" si="139"/>
        <v>0.77623210292452027</v>
      </c>
      <c r="BK55" s="74">
        <f t="shared" ca="1" si="140"/>
        <v>1.0928843387765461</v>
      </c>
      <c r="BL55" s="74">
        <f t="shared" ca="1" si="141"/>
        <v>1.0612920686471172</v>
      </c>
      <c r="BM55" s="74">
        <f t="shared" si="142"/>
        <v>0.15526216123378281</v>
      </c>
      <c r="BN55" s="74">
        <f t="shared" si="143"/>
        <v>0.92559716113071022</v>
      </c>
      <c r="BO55" s="74">
        <f t="shared" ca="1" si="144"/>
        <v>1.0268077394345769</v>
      </c>
      <c r="BP55" s="74">
        <f t="shared" ca="1" si="145"/>
        <v>1.0855722443120135</v>
      </c>
      <c r="BQ55" s="74">
        <f t="shared" ca="1" si="146"/>
        <v>1.0037535234399304</v>
      </c>
      <c r="BR55" s="74">
        <f t="shared" ca="1" si="147"/>
        <v>0.95247255772972594</v>
      </c>
      <c r="BS55" s="74">
        <f t="shared" si="148"/>
        <v>1.02464320093216</v>
      </c>
      <c r="BT55" s="74">
        <f t="shared" ca="1" si="149"/>
        <v>1.096196922892521</v>
      </c>
      <c r="BW55" s="73">
        <v>52</v>
      </c>
      <c r="BX55" s="74">
        <f t="shared" si="150"/>
        <v>0.77604047570845491</v>
      </c>
      <c r="BY55" s="74">
        <f t="shared" si="151"/>
        <v>0.71060468158907752</v>
      </c>
      <c r="BZ55" s="74">
        <f t="shared" ca="1" si="152"/>
        <v>0.64039362189718718</v>
      </c>
      <c r="CA55" s="74">
        <f t="shared" ca="1" si="153"/>
        <v>0.4332275878218721</v>
      </c>
      <c r="CB55" s="74">
        <f t="shared" si="154"/>
        <v>0.79670861961415096</v>
      </c>
      <c r="CC55" s="74">
        <f t="shared" ca="1" si="51"/>
        <v>0.78853740094907165</v>
      </c>
      <c r="CD55" s="74">
        <f t="shared" ca="1" si="52"/>
        <v>1.1241629664386945</v>
      </c>
      <c r="CE55" s="74">
        <f t="shared" ca="1" si="53"/>
        <v>1.0688075558282317</v>
      </c>
      <c r="CF55" s="74">
        <f t="shared" si="54"/>
        <v>0.21080873378217224</v>
      </c>
      <c r="CG55" s="74">
        <f t="shared" ca="1" si="155"/>
        <v>0.99205244024442329</v>
      </c>
      <c r="CH55" s="74">
        <f t="shared" ca="1" si="156"/>
        <v>1.0112467588637577</v>
      </c>
      <c r="CI55" s="74">
        <f t="shared" ca="1" si="157"/>
        <v>1.0552164225700826</v>
      </c>
      <c r="CJ55" s="74">
        <f t="shared" ca="1" si="158"/>
        <v>0.99730422700265609</v>
      </c>
      <c r="CK55" s="74">
        <f t="shared" ca="1" si="159"/>
        <v>0.90977368220978316</v>
      </c>
      <c r="CL55" s="74">
        <f t="shared" ca="1" si="160"/>
        <v>0.99952071321122105</v>
      </c>
      <c r="CM55" s="74">
        <f t="shared" ca="1" si="161"/>
        <v>1.2077622453313108</v>
      </c>
      <c r="CP55" s="73">
        <v>52</v>
      </c>
      <c r="CQ55" s="74">
        <f t="shared" si="162"/>
        <v>0.77548491112580775</v>
      </c>
      <c r="CR55" s="74">
        <f t="shared" si="163"/>
        <v>0.70750141762002061</v>
      </c>
      <c r="CS55" s="74">
        <f t="shared" ca="1" si="164"/>
        <v>0.64071810567274523</v>
      </c>
      <c r="CT55" s="74">
        <f t="shared" ca="1" si="165"/>
        <v>0.43342447551294866</v>
      </c>
      <c r="CU55" s="74">
        <f t="shared" si="166"/>
        <v>0.7963847379637633</v>
      </c>
      <c r="CV55" s="74">
        <f t="shared" ca="1" si="167"/>
        <v>0.78855357376960822</v>
      </c>
      <c r="CW55" s="74">
        <f t="shared" ca="1" si="168"/>
        <v>1.1207774724925041</v>
      </c>
      <c r="CX55" s="74">
        <f t="shared" ca="1" si="169"/>
        <v>1.0679952622701128</v>
      </c>
      <c r="CY55" s="74">
        <f t="shared" si="170"/>
        <v>0.21227720397160832</v>
      </c>
      <c r="CZ55" s="74">
        <f t="shared" ca="1" si="171"/>
        <v>0.98978865439880992</v>
      </c>
      <c r="DA55" s="74">
        <f t="shared" ca="1" si="172"/>
        <v>1.0145260421955928</v>
      </c>
      <c r="DB55" s="74">
        <f t="shared" ca="1" si="173"/>
        <v>1.0602620291645708</v>
      </c>
      <c r="DC55" s="74">
        <f t="shared" ca="1" si="174"/>
        <v>0.99978551294561735</v>
      </c>
      <c r="DD55" s="74">
        <f t="shared" ca="1" si="175"/>
        <v>0.9106332582752158</v>
      </c>
      <c r="DE55" s="74">
        <f t="shared" ca="1" si="176"/>
        <v>1.0020352748271142</v>
      </c>
      <c r="DF55" s="74">
        <f t="shared" ca="1" si="177"/>
        <v>1.2088544691785919</v>
      </c>
      <c r="DI55" s="57">
        <f t="shared" si="29"/>
        <v>404.9079427530724</v>
      </c>
      <c r="DJ55" s="57">
        <f t="shared" si="30"/>
        <v>59.363838649659122</v>
      </c>
      <c r="DK55" s="57">
        <f t="shared" ca="1" si="31"/>
        <v>110.14427085267012</v>
      </c>
      <c r="DL55" s="57">
        <f t="shared" ca="1" si="32"/>
        <v>94.92508953068571</v>
      </c>
      <c r="DM55" s="57">
        <f t="shared" si="33"/>
        <v>36823.910105286792</v>
      </c>
      <c r="DN55" s="57">
        <f t="shared" ca="1" si="34"/>
        <v>93.1180504040491</v>
      </c>
      <c r="DO55" s="57">
        <f t="shared" ca="1" si="35"/>
        <v>79.154237028866618</v>
      </c>
      <c r="DP55" s="57">
        <f t="shared" ca="1" si="36"/>
        <v>85.741418343734864</v>
      </c>
      <c r="DQ55" s="57">
        <f t="shared" si="37"/>
        <v>3193.9369245257312</v>
      </c>
      <c r="DR55" s="57">
        <f t="shared" ca="1" si="38"/>
        <v>148.70418410192201</v>
      </c>
      <c r="DS55" s="57">
        <f t="shared" ca="1" si="39"/>
        <v>96.862964490619049</v>
      </c>
      <c r="DT55" s="57">
        <f t="shared" ca="1" si="40"/>
        <v>96.885304479639188</v>
      </c>
      <c r="DU55" s="57">
        <f t="shared" ca="1" si="41"/>
        <v>95.998447567101124</v>
      </c>
      <c r="DV55" s="57">
        <f t="shared" ca="1" si="42"/>
        <v>101.75179808836691</v>
      </c>
      <c r="DW55" s="57">
        <f t="shared" ca="1" si="43"/>
        <v>98.303994520778176</v>
      </c>
      <c r="DX55" s="57">
        <f t="shared" ca="1" si="44"/>
        <v>568658.19461882825</v>
      </c>
      <c r="DY55" s="57">
        <f ca="1">'Chart Data'!U160</f>
        <v>-206.57571428571427</v>
      </c>
      <c r="EB55" s="53">
        <v>46113</v>
      </c>
      <c r="ED55" s="4"/>
      <c r="EE55" s="4"/>
      <c r="EF55" s="4"/>
      <c r="EI55" s="4"/>
      <c r="EJ55" s="4"/>
      <c r="EK55" s="4"/>
      <c r="EN55" s="74">
        <f t="shared" si="179"/>
        <v>0.36500690499047139</v>
      </c>
      <c r="EO55" s="74">
        <f t="shared" si="180"/>
        <v>-3.8358520599441073E-2</v>
      </c>
      <c r="EP55" s="74">
        <f t="shared" ca="1" si="65"/>
        <v>-1.9363259637088537</v>
      </c>
      <c r="EQ55" s="74">
        <f t="shared" ca="1" si="66"/>
        <v>-2.3333267919226053</v>
      </c>
      <c r="ER55" s="74">
        <f t="shared" si="67"/>
        <v>-0.90680907358670249</v>
      </c>
      <c r="ES55" s="74">
        <f t="shared" ca="1" si="68"/>
        <v>-1.711944080184816</v>
      </c>
      <c r="ET55" s="74">
        <f t="shared" ca="1" si="69"/>
        <v>-1.9195257254592188</v>
      </c>
      <c r="EU55" s="74">
        <f t="shared" ca="1" si="70"/>
        <v>-1.7432786270536182</v>
      </c>
      <c r="EV55" s="74">
        <f t="shared" si="71"/>
        <v>1.3779260318209665</v>
      </c>
      <c r="EW55" s="74">
        <f t="shared" ca="1" si="72"/>
        <v>1.3002442694398586</v>
      </c>
      <c r="EX55" s="74">
        <f t="shared" ca="1" si="73"/>
        <v>-1.6457416397582685</v>
      </c>
      <c r="EY55" s="74">
        <f t="shared" ca="1" si="74"/>
        <v>-1.3654689362437102</v>
      </c>
      <c r="EZ55" s="74">
        <f t="shared" ca="1" si="75"/>
        <v>-2.2232693496240095</v>
      </c>
      <c r="FA55" s="74">
        <f t="shared" ca="1" si="76"/>
        <v>0.64988953496265667</v>
      </c>
      <c r="FB55" s="74">
        <f t="shared" ca="1" si="77"/>
        <v>-0.88009055929290192</v>
      </c>
      <c r="FC55" s="74">
        <f t="shared" ca="1" si="78"/>
        <v>-2.994286369965685</v>
      </c>
      <c r="FD55" s="74">
        <f t="shared" ca="1" si="79"/>
        <v>-9.3353411846521392E-2</v>
      </c>
      <c r="FG55" s="225">
        <f t="shared" si="80"/>
        <v>12</v>
      </c>
      <c r="FH55" s="73">
        <f t="shared" si="81"/>
        <v>2022</v>
      </c>
      <c r="FI55" s="73"/>
      <c r="FJ55" s="73"/>
      <c r="FK55" s="4"/>
      <c r="FL55" s="4"/>
      <c r="GA55" s="4"/>
    </row>
    <row r="56" spans="1:183" x14ac:dyDescent="0.35">
      <c r="A56" s="73">
        <v>1</v>
      </c>
      <c r="B56" s="41">
        <f t="shared" si="50"/>
        <v>44928</v>
      </c>
      <c r="C56" s="57">
        <f>'Chart Data'!C161</f>
        <v>392</v>
      </c>
      <c r="D56" s="57">
        <f>'Chart Data'!D161</f>
        <v>53</v>
      </c>
      <c r="E56" s="57">
        <f ca="1">'Chart Data'!E161</f>
        <v>94.714285714285708</v>
      </c>
      <c r="F56" s="57">
        <f ca="1">'Chart Data'!F161</f>
        <v>80.714285714285708</v>
      </c>
      <c r="G56" s="57">
        <f>'Chart Data'!G161</f>
        <v>31413</v>
      </c>
      <c r="H56" s="57">
        <f ca="1">'Chart Data'!H161</f>
        <v>81.857142857142861</v>
      </c>
      <c r="I56" s="57">
        <f ca="1">'Chart Data'!J161</f>
        <v>72.571428571428569</v>
      </c>
      <c r="J56" s="57">
        <f ca="1">'Chart Data'!K161</f>
        <v>89.857142857142861</v>
      </c>
      <c r="K56" s="57">
        <f>'Chart Data'!L161</f>
        <v>2725</v>
      </c>
      <c r="L56" s="57">
        <f>'Chart Data'!M161</f>
        <v>135.72857142857143</v>
      </c>
      <c r="M56" s="57">
        <f ca="1">'Chart Data'!O161</f>
        <v>96.085714285714289</v>
      </c>
      <c r="N56" s="57">
        <f ca="1">'Chart Data'!P161</f>
        <v>98.885238095238094</v>
      </c>
      <c r="O56" s="57">
        <f ca="1">'Chart Data'!Q161</f>
        <v>94.299285714285702</v>
      </c>
      <c r="P56" s="57">
        <f ca="1">'Chart Data'!R161</f>
        <v>99.726428571428571</v>
      </c>
      <c r="Q56" s="57">
        <f>'Chart Data'!S162</f>
        <v>97.1937750308566</v>
      </c>
      <c r="R56" s="57">
        <f ca="1">'Chart Data'!T162</f>
        <v>743866.42857142852</v>
      </c>
      <c r="U56" s="57">
        <f t="shared" si="102"/>
        <v>410.46153846153845</v>
      </c>
      <c r="V56" s="57">
        <f t="shared" si="103"/>
        <v>58.42307692307692</v>
      </c>
      <c r="W56" s="57">
        <f t="shared" ca="1" si="104"/>
        <v>113.38736263736266</v>
      </c>
      <c r="X56" s="57">
        <f t="shared" ca="1" si="105"/>
        <v>102.83516483516486</v>
      </c>
      <c r="Y56" s="57">
        <f t="shared" si="106"/>
        <v>35539.557692307695</v>
      </c>
      <c r="Z56" s="57">
        <f t="shared" ca="1" si="107"/>
        <v>94.631868131868117</v>
      </c>
      <c r="AA56" s="57">
        <f t="shared" ca="1" si="108"/>
        <v>81.321428571428584</v>
      </c>
      <c r="AB56" s="57">
        <f t="shared" ca="1" si="109"/>
        <v>86.313186813186803</v>
      </c>
      <c r="AC56" s="57">
        <f t="shared" si="110"/>
        <v>4417.8653846153848</v>
      </c>
      <c r="AD56" s="57">
        <f t="shared" si="111"/>
        <v>158.65824175824176</v>
      </c>
      <c r="AE56" s="57">
        <f t="shared" ca="1" si="112"/>
        <v>95.863571428571433</v>
      </c>
      <c r="AF56" s="57">
        <f t="shared" ca="1" si="113"/>
        <v>94.786712454212477</v>
      </c>
      <c r="AG56" s="57">
        <f t="shared" ca="1" si="114"/>
        <v>95.766620879120893</v>
      </c>
      <c r="AH56" s="57">
        <f t="shared" ca="1" si="115"/>
        <v>97.374999999999986</v>
      </c>
      <c r="AI56" s="57">
        <f t="shared" si="116"/>
        <v>96.397103535259646</v>
      </c>
      <c r="AJ56" s="57">
        <f t="shared" ca="1" si="117"/>
        <v>626719.28571428591</v>
      </c>
      <c r="AM56" s="57">
        <f t="shared" si="118"/>
        <v>410.13461538461536</v>
      </c>
      <c r="AN56" s="57">
        <f t="shared" si="119"/>
        <v>58.490384615384613</v>
      </c>
      <c r="AO56" s="57">
        <f t="shared" ca="1" si="120"/>
        <v>113.42307692307693</v>
      </c>
      <c r="AP56" s="57">
        <f t="shared" ca="1" si="121"/>
        <v>102.84752747252749</v>
      </c>
      <c r="AQ56" s="57">
        <f t="shared" si="122"/>
        <v>35568.442307692312</v>
      </c>
      <c r="AR56" s="57">
        <f t="shared" ca="1" si="123"/>
        <v>94.648351648351621</v>
      </c>
      <c r="AS56" s="57">
        <f t="shared" ca="1" si="124"/>
        <v>81.436813186813197</v>
      </c>
      <c r="AT56" s="57">
        <f t="shared" ca="1" si="125"/>
        <v>86.37087912087911</v>
      </c>
      <c r="AU56" s="57">
        <f t="shared" si="126"/>
        <v>4431.2596153846152</v>
      </c>
      <c r="AV56" s="57">
        <f t="shared" si="127"/>
        <v>158.29574175824177</v>
      </c>
      <c r="AW56" s="57">
        <f t="shared" ca="1" si="128"/>
        <v>96.026401098901118</v>
      </c>
      <c r="AX56" s="57">
        <f t="shared" ca="1" si="129"/>
        <v>94.991195054945067</v>
      </c>
      <c r="AY56" s="57">
        <f t="shared" ca="1" si="130"/>
        <v>95.903667582417597</v>
      </c>
      <c r="AZ56" s="57">
        <f t="shared" ca="1" si="131"/>
        <v>97.469017857142831</v>
      </c>
      <c r="BA56" s="57">
        <f t="shared" si="132"/>
        <v>96.678633236235839</v>
      </c>
      <c r="BB56" s="57">
        <f t="shared" ca="1" si="133"/>
        <v>626310.97527472547</v>
      </c>
      <c r="BE56" s="74">
        <f t="shared" si="134"/>
        <v>0.95578374830027668</v>
      </c>
      <c r="BF56" s="74">
        <f t="shared" si="135"/>
        <v>0.90613184284070358</v>
      </c>
      <c r="BG56" s="74">
        <f t="shared" ca="1" si="136"/>
        <v>0.83505304461560803</v>
      </c>
      <c r="BH56" s="74">
        <f t="shared" ca="1" si="137"/>
        <v>0.78479558719431552</v>
      </c>
      <c r="BI56" s="74">
        <f t="shared" si="138"/>
        <v>0.8831705287584769</v>
      </c>
      <c r="BJ56" s="74">
        <f t="shared" ca="1" si="139"/>
        <v>0.86485545106234796</v>
      </c>
      <c r="BK56" s="74">
        <f t="shared" ca="1" si="140"/>
        <v>0.89113787403434186</v>
      </c>
      <c r="BL56" s="74">
        <f t="shared" ca="1" si="141"/>
        <v>1.0403638792582464</v>
      </c>
      <c r="BM56" s="74">
        <f t="shared" si="142"/>
        <v>0.61494930031615425</v>
      </c>
      <c r="BN56" s="74">
        <f t="shared" si="143"/>
        <v>0.85743665572421901</v>
      </c>
      <c r="BO56" s="74">
        <f t="shared" ca="1" si="144"/>
        <v>1.0006176758280474</v>
      </c>
      <c r="BP56" s="74">
        <f t="shared" ca="1" si="145"/>
        <v>1.0409937261873654</v>
      </c>
      <c r="BQ56" s="74">
        <f t="shared" ca="1" si="146"/>
        <v>0.98327090184790766</v>
      </c>
      <c r="BR56" s="74">
        <f t="shared" ca="1" si="147"/>
        <v>1.0231602899456149</v>
      </c>
      <c r="BS56" s="74">
        <f t="shared" si="148"/>
        <v>1.0053283934347934</v>
      </c>
      <c r="BT56" s="74">
        <f t="shared" ca="1" si="149"/>
        <v>1.1876950236184804</v>
      </c>
      <c r="CP56" s="73">
        <f>CP4</f>
        <v>1</v>
      </c>
      <c r="CQ56" s="74">
        <f>CQ4</f>
        <v>0.91154629999626624</v>
      </c>
      <c r="CR56" s="74">
        <f t="shared" ref="CR56:DF56" si="181">CR4</f>
        <v>0.82643495501279407</v>
      </c>
      <c r="CS56" s="74">
        <f t="shared" ca="1" si="181"/>
        <v>0.76137325264832723</v>
      </c>
      <c r="CT56" s="74">
        <f t="shared" ca="1" si="181"/>
        <v>0.69396642367455108</v>
      </c>
      <c r="CU56" s="74">
        <f t="shared" si="181"/>
        <v>0.87712080038368145</v>
      </c>
      <c r="CV56" s="74">
        <f t="shared" ca="1" si="181"/>
        <v>0.81260375967868648</v>
      </c>
      <c r="CW56" s="74">
        <f t="shared" ca="1" si="181"/>
        <v>0.9741593578019957</v>
      </c>
      <c r="CX56" s="74">
        <f t="shared" ca="1" si="181"/>
        <v>1.0303719023761846</v>
      </c>
      <c r="CY56" s="74">
        <f t="shared" si="181"/>
        <v>0.44496944971512525</v>
      </c>
      <c r="CZ56" s="74">
        <f t="shared" ca="1" si="181"/>
        <v>0.95907942257587497</v>
      </c>
      <c r="DA56" s="74">
        <f t="shared" ca="1" si="181"/>
        <v>0.96663353231090376</v>
      </c>
      <c r="DB56" s="74">
        <f t="shared" ca="1" si="181"/>
        <v>1.0099588198983795</v>
      </c>
      <c r="DC56" s="74">
        <f t="shared" ca="1" si="181"/>
        <v>0.96437520206580218</v>
      </c>
      <c r="DD56" s="74">
        <f t="shared" ca="1" si="181"/>
        <v>0.96633203865963246</v>
      </c>
      <c r="DE56" s="74">
        <f t="shared" ca="1" si="181"/>
        <v>1.0040696589167513</v>
      </c>
      <c r="DF56" s="74">
        <f t="shared" ca="1" si="181"/>
        <v>1.2791845610040882</v>
      </c>
      <c r="DI56" s="57">
        <f t="shared" si="29"/>
        <v>430.03849612642347</v>
      </c>
      <c r="DJ56" s="57">
        <f t="shared" si="30"/>
        <v>64.130878877430234</v>
      </c>
      <c r="DK56" s="57">
        <f t="shared" ca="1" si="31"/>
        <v>124.39928167273503</v>
      </c>
      <c r="DL56" s="57">
        <f t="shared" ca="1" si="32"/>
        <v>116.30863246510357</v>
      </c>
      <c r="DM56" s="57">
        <f t="shared" si="33"/>
        <v>35813.767027596339</v>
      </c>
      <c r="DN56" s="57">
        <f t="shared" ca="1" si="34"/>
        <v>100.73438854074486</v>
      </c>
      <c r="DO56" s="57">
        <f t="shared" ca="1" si="35"/>
        <v>74.496465070327019</v>
      </c>
      <c r="DP56" s="57">
        <f t="shared" ca="1" si="36"/>
        <v>87.208456140855034</v>
      </c>
      <c r="DQ56" s="57">
        <f t="shared" si="37"/>
        <v>6124.01593355359</v>
      </c>
      <c r="DR56" s="57">
        <f t="shared" ca="1" si="38"/>
        <v>141.51963667829983</v>
      </c>
      <c r="DS56" s="57">
        <f t="shared" ca="1" si="39"/>
        <v>99.402421987167003</v>
      </c>
      <c r="DT56" s="57">
        <f t="shared" ca="1" si="40"/>
        <v>97.910168362297952</v>
      </c>
      <c r="DU56" s="57">
        <f t="shared" ca="1" si="41"/>
        <v>97.782777400627708</v>
      </c>
      <c r="DV56" s="57">
        <f t="shared" ca="1" si="42"/>
        <v>103.20099570511584</v>
      </c>
      <c r="DW56" s="57">
        <f t="shared" ca="1" si="43"/>
        <v>96.799832728453225</v>
      </c>
      <c r="DX56" s="57">
        <f t="shared" ca="1" si="44"/>
        <v>581516.10897143336</v>
      </c>
      <c r="DY56" s="57">
        <f ca="1">'Chart Data'!U161</f>
        <v>-201.37571428571428</v>
      </c>
      <c r="EB56" s="53">
        <v>46143</v>
      </c>
      <c r="ED56" s="4"/>
      <c r="EE56" s="4"/>
      <c r="EF56" s="4"/>
      <c r="EI56" s="4"/>
      <c r="EJ56" s="4"/>
      <c r="EK56" s="4"/>
      <c r="EN56" s="74">
        <f t="shared" si="179"/>
        <v>1.7429111788132601</v>
      </c>
      <c r="EO56" s="74">
        <f t="shared" si="180"/>
        <v>1.7343538924825674</v>
      </c>
      <c r="EP56" s="74">
        <f t="shared" ca="1" si="65"/>
        <v>2.0429919140991268</v>
      </c>
      <c r="EQ56" s="74">
        <f t="shared" ca="1" si="66"/>
        <v>3.1350857840514732</v>
      </c>
      <c r="ER56" s="74">
        <f t="shared" si="67"/>
        <v>-1.8948257598827207</v>
      </c>
      <c r="ES56" s="74">
        <f t="shared" ca="1" si="68"/>
        <v>2.7165806549919536</v>
      </c>
      <c r="ET56" s="74">
        <f t="shared" ca="1" si="69"/>
        <v>-3.3336955880993271</v>
      </c>
      <c r="EU56" s="74">
        <f t="shared" ca="1" si="70"/>
        <v>-0.89171268460301845</v>
      </c>
      <c r="EV56" s="74">
        <f t="shared" si="71"/>
        <v>-0.8254736958113883</v>
      </c>
      <c r="EW56" s="74">
        <f t="shared" ca="1" si="72"/>
        <v>0.87909199067583987</v>
      </c>
      <c r="EX56" s="74">
        <f t="shared" ca="1" si="73"/>
        <v>-0.62940167833833394</v>
      </c>
      <c r="EY56" s="74">
        <f t="shared" ca="1" si="74"/>
        <v>-1.1331741802003814</v>
      </c>
      <c r="EZ56" s="74">
        <f t="shared" ca="1" si="75"/>
        <v>-1.4322636505532516</v>
      </c>
      <c r="FA56" s="74">
        <f t="shared" ca="1" si="76"/>
        <v>1.3328507123138307</v>
      </c>
      <c r="FB56" s="74">
        <f t="shared" ca="1" si="77"/>
        <v>-1.2622356911570936</v>
      </c>
      <c r="FC56" s="74">
        <f t="shared" ca="1" si="78"/>
        <v>-2.3531431433937882</v>
      </c>
      <c r="FD56" s="74">
        <f t="shared" ca="1" si="79"/>
        <v>-2.7430830924814981E-2</v>
      </c>
      <c r="FG56" s="225">
        <f t="shared" si="80"/>
        <v>1</v>
      </c>
      <c r="FH56" s="73">
        <f t="shared" si="81"/>
        <v>2023</v>
      </c>
      <c r="FI56" s="73"/>
      <c r="FJ56" s="73"/>
      <c r="FK56" s="4"/>
      <c r="FL56" s="4"/>
      <c r="GA56" s="4"/>
    </row>
    <row r="57" spans="1:183" x14ac:dyDescent="0.35">
      <c r="A57" s="73">
        <v>2</v>
      </c>
      <c r="B57" s="41">
        <f t="shared" si="50"/>
        <v>44935</v>
      </c>
      <c r="C57" s="57">
        <f>'Chart Data'!C162</f>
        <v>369</v>
      </c>
      <c r="D57" s="57">
        <f>'Chart Data'!D162</f>
        <v>41</v>
      </c>
      <c r="E57" s="57">
        <f ca="1">'Chart Data'!E162</f>
        <v>109</v>
      </c>
      <c r="F57" s="57">
        <f ca="1">'Chart Data'!F162</f>
        <v>99.857142857142861</v>
      </c>
      <c r="G57" s="57">
        <f>'Chart Data'!G162</f>
        <v>28702</v>
      </c>
      <c r="H57" s="57">
        <f ca="1">'Chart Data'!H162</f>
        <v>88.571428571428569</v>
      </c>
      <c r="I57" s="57">
        <f ca="1">'Chart Data'!J162</f>
        <v>86.142857142857139</v>
      </c>
      <c r="J57" s="57">
        <f ca="1">'Chart Data'!K162</f>
        <v>87.714285714285708</v>
      </c>
      <c r="K57" s="57">
        <f>'Chart Data'!L162</f>
        <v>5498</v>
      </c>
      <c r="L57" s="57">
        <f>'Chart Data'!M162</f>
        <v>154.67142857142858</v>
      </c>
      <c r="M57" s="57">
        <f ca="1">'Chart Data'!O162</f>
        <v>90.762857142857129</v>
      </c>
      <c r="N57" s="57">
        <f ca="1">'Chart Data'!P162</f>
        <v>94.097619047619048</v>
      </c>
      <c r="O57" s="57">
        <f ca="1">'Chart Data'!Q162</f>
        <v>83.239285714285714</v>
      </c>
      <c r="P57" s="57">
        <f ca="1">'Chart Data'!R162</f>
        <v>90.830714285714279</v>
      </c>
      <c r="Q57" s="57">
        <f>'Chart Data'!S163</f>
        <v>97.667936332808523</v>
      </c>
      <c r="R57" s="57">
        <f ca="1">'Chart Data'!T163</f>
        <v>809484.42857142852</v>
      </c>
      <c r="U57" s="57">
        <f t="shared" si="102"/>
        <v>409.80769230769232</v>
      </c>
      <c r="V57" s="57">
        <f t="shared" si="103"/>
        <v>58.557692307692307</v>
      </c>
      <c r="W57" s="57">
        <f t="shared" ca="1" si="104"/>
        <v>113.45879120879123</v>
      </c>
      <c r="X57" s="57">
        <f t="shared" ca="1" si="105"/>
        <v>102.85989010989012</v>
      </c>
      <c r="Y57" s="57">
        <f t="shared" si="106"/>
        <v>35597.326923076922</v>
      </c>
      <c r="Z57" s="57">
        <f t="shared" ca="1" si="107"/>
        <v>94.664835164835139</v>
      </c>
      <c r="AA57" s="57">
        <f t="shared" ca="1" si="108"/>
        <v>81.552197802197796</v>
      </c>
      <c r="AB57" s="57">
        <f t="shared" ca="1" si="109"/>
        <v>86.428571428571416</v>
      </c>
      <c r="AC57" s="57">
        <f t="shared" si="110"/>
        <v>4444.6538461538457</v>
      </c>
      <c r="AD57" s="57">
        <f t="shared" si="111"/>
        <v>157.93324175824176</v>
      </c>
      <c r="AE57" s="57">
        <f t="shared" ca="1" si="112"/>
        <v>96.18923076923079</v>
      </c>
      <c r="AF57" s="57">
        <f t="shared" ca="1" si="113"/>
        <v>95.195677655677656</v>
      </c>
      <c r="AG57" s="57">
        <f t="shared" ca="1" si="114"/>
        <v>96.040714285714316</v>
      </c>
      <c r="AH57" s="57">
        <f t="shared" ca="1" si="115"/>
        <v>97.563035714285689</v>
      </c>
      <c r="AI57" s="57">
        <f t="shared" si="116"/>
        <v>96.960162937212033</v>
      </c>
      <c r="AJ57" s="57">
        <f t="shared" ca="1" si="117"/>
        <v>625902.66483516502</v>
      </c>
      <c r="AM57" s="57">
        <f t="shared" si="118"/>
        <v>409.93269230769232</v>
      </c>
      <c r="AN57" s="57">
        <f t="shared" si="119"/>
        <v>58.596153846153847</v>
      </c>
      <c r="AO57" s="57">
        <f t="shared" ca="1" si="120"/>
        <v>113.50686813186815</v>
      </c>
      <c r="AP57" s="57">
        <f t="shared" ca="1" si="121"/>
        <v>102.8901098901099</v>
      </c>
      <c r="AQ57" s="57">
        <f t="shared" si="122"/>
        <v>35629.50961538461</v>
      </c>
      <c r="AR57" s="57">
        <f t="shared" ca="1" si="123"/>
        <v>94.708791208791183</v>
      </c>
      <c r="AS57" s="57">
        <f t="shared" ca="1" si="124"/>
        <v>81.673076923076934</v>
      </c>
      <c r="AT57" s="57">
        <f t="shared" ca="1" si="125"/>
        <v>86.530219780219767</v>
      </c>
      <c r="AU57" s="57">
        <f t="shared" si="126"/>
        <v>4469.8942307692305</v>
      </c>
      <c r="AV57" s="57">
        <f t="shared" si="127"/>
        <v>157.52953296703299</v>
      </c>
      <c r="AW57" s="57">
        <f t="shared" ca="1" si="128"/>
        <v>96.337005494505519</v>
      </c>
      <c r="AX57" s="57">
        <f t="shared" ca="1" si="129"/>
        <v>95.407119963369965</v>
      </c>
      <c r="AY57" s="57">
        <f t="shared" ca="1" si="130"/>
        <v>96.165199175824199</v>
      </c>
      <c r="AZ57" s="57">
        <f t="shared" ca="1" si="131"/>
        <v>97.649340659340652</v>
      </c>
      <c r="BA57" s="57">
        <f t="shared" si="132"/>
        <v>97.240409701988881</v>
      </c>
      <c r="BB57" s="57">
        <f t="shared" ca="1" si="133"/>
        <v>625586.63873626385</v>
      </c>
      <c r="BE57" s="74">
        <f t="shared" si="134"/>
        <v>0.90014777285201597</v>
      </c>
      <c r="BF57" s="74">
        <f t="shared" si="135"/>
        <v>0.69970462750246143</v>
      </c>
      <c r="BG57" s="74">
        <f t="shared" ca="1" si="136"/>
        <v>0.96029431340989668</v>
      </c>
      <c r="BH57" s="74">
        <f t="shared" ca="1" si="137"/>
        <v>0.97052226850368473</v>
      </c>
      <c r="BI57" s="74">
        <f t="shared" si="138"/>
        <v>0.80556820202786761</v>
      </c>
      <c r="BJ57" s="74">
        <f t="shared" ca="1" si="139"/>
        <v>0.93519754017520473</v>
      </c>
      <c r="BK57" s="74">
        <f t="shared" ca="1" si="140"/>
        <v>1.0547277069528069</v>
      </c>
      <c r="BL57" s="74">
        <f t="shared" ca="1" si="141"/>
        <v>1.0136838429056736</v>
      </c>
      <c r="BM57" s="74">
        <f t="shared" si="142"/>
        <v>1.2300067330796418</v>
      </c>
      <c r="BN57" s="74">
        <f t="shared" si="143"/>
        <v>0.98185670748987397</v>
      </c>
      <c r="BO57" s="74">
        <f t="shared" ca="1" si="144"/>
        <v>0.94213907394115226</v>
      </c>
      <c r="BP57" s="74">
        <f t="shared" ca="1" si="145"/>
        <v>0.98627459967082454</v>
      </c>
      <c r="BQ57" s="74">
        <f t="shared" ca="1" si="146"/>
        <v>0.865586370409265</v>
      </c>
      <c r="BR57" s="74">
        <f t="shared" ca="1" si="147"/>
        <v>0.93017232551099527</v>
      </c>
      <c r="BS57" s="74">
        <f t="shared" si="148"/>
        <v>1.0043965942978836</v>
      </c>
      <c r="BT57" s="74">
        <f t="shared" ca="1" si="149"/>
        <v>1.2939605459072037</v>
      </c>
      <c r="CP57" s="73">
        <f t="shared" ref="CP57:DF57" si="182">CP5</f>
        <v>2</v>
      </c>
      <c r="CQ57" s="74">
        <f t="shared" si="182"/>
        <v>0.97140794867060487</v>
      </c>
      <c r="CR57" s="74">
        <f t="shared" si="182"/>
        <v>0.73567544647230854</v>
      </c>
      <c r="CS57" s="74">
        <f t="shared" ca="1" si="182"/>
        <v>0.94451264946549507</v>
      </c>
      <c r="CT57" s="74">
        <f t="shared" ca="1" si="182"/>
        <v>0.95040096312431233</v>
      </c>
      <c r="CU57" s="74">
        <f t="shared" si="182"/>
        <v>0.79676196241021791</v>
      </c>
      <c r="CV57" s="74">
        <f t="shared" ca="1" si="182"/>
        <v>0.91410226771333847</v>
      </c>
      <c r="CW57" s="74">
        <f t="shared" ca="1" si="182"/>
        <v>0.99097253100006832</v>
      </c>
      <c r="CX57" s="74">
        <f t="shared" ca="1" si="182"/>
        <v>0.98259615631356256</v>
      </c>
      <c r="CY57" s="74">
        <f t="shared" si="182"/>
        <v>0.91410912440269709</v>
      </c>
      <c r="CZ57" s="74">
        <f t="shared" ca="1" si="182"/>
        <v>1.0007846999242775</v>
      </c>
      <c r="DA57" s="74">
        <f t="shared" ca="1" si="182"/>
        <v>0.91562446969494471</v>
      </c>
      <c r="DB57" s="74">
        <f t="shared" ca="1" si="182"/>
        <v>0.96524241361686913</v>
      </c>
      <c r="DC57" s="74">
        <f t="shared" ca="1" si="182"/>
        <v>0.84297826621637562</v>
      </c>
      <c r="DD57" s="74">
        <f t="shared" ca="1" si="182"/>
        <v>0.91591453781566701</v>
      </c>
      <c r="DE57" s="74">
        <f t="shared" ca="1" si="182"/>
        <v>1.0019401287374943</v>
      </c>
      <c r="DF57" s="74">
        <f t="shared" ca="1" si="182"/>
        <v>1.2678304585750229</v>
      </c>
      <c r="DI57" s="57">
        <f t="shared" si="29"/>
        <v>379.86100536338557</v>
      </c>
      <c r="DJ57" s="57">
        <f t="shared" si="30"/>
        <v>55.731097451467377</v>
      </c>
      <c r="DK57" s="57">
        <f t="shared" ca="1" si="31"/>
        <v>115.40343060697356</v>
      </c>
      <c r="DL57" s="57">
        <f t="shared" ca="1" si="32"/>
        <v>105.06843609341078</v>
      </c>
      <c r="DM57" s="57">
        <f t="shared" si="33"/>
        <v>36023.306023766476</v>
      </c>
      <c r="DN57" s="57">
        <f t="shared" ca="1" si="34"/>
        <v>96.894441355006549</v>
      </c>
      <c r="DO57" s="57">
        <f t="shared" ca="1" si="35"/>
        <v>86.927593296580696</v>
      </c>
      <c r="DP57" s="57">
        <f t="shared" ca="1" si="36"/>
        <v>89.267890120154959</v>
      </c>
      <c r="DQ57" s="57">
        <f t="shared" si="37"/>
        <v>6014.5991908707156</v>
      </c>
      <c r="DR57" s="57">
        <f t="shared" ca="1" si="38"/>
        <v>154.55015307801119</v>
      </c>
      <c r="DS57" s="57">
        <f t="shared" ca="1" si="39"/>
        <v>99.126727328613512</v>
      </c>
      <c r="DT57" s="57">
        <f t="shared" ca="1" si="40"/>
        <v>97.485997009833994</v>
      </c>
      <c r="DU57" s="57">
        <f t="shared" ca="1" si="41"/>
        <v>98.744284461682497</v>
      </c>
      <c r="DV57" s="57">
        <f t="shared" ca="1" si="42"/>
        <v>99.169420874499181</v>
      </c>
      <c r="DW57" s="57">
        <f t="shared" ca="1" si="43"/>
        <v>97.478814882757604</v>
      </c>
      <c r="DX57" s="57">
        <f t="shared" ca="1" si="44"/>
        <v>638480.02948379074</v>
      </c>
      <c r="DY57" s="57">
        <f ca="1">'Chart Data'!U162</f>
        <v>-250.8885714285714</v>
      </c>
      <c r="EB57" s="57"/>
      <c r="EN57" s="74">
        <f t="shared" si="179"/>
        <v>-1.0083127176493867</v>
      </c>
      <c r="EO57" s="74">
        <f t="shared" si="180"/>
        <v>-1.3892607802516372</v>
      </c>
      <c r="EP57" s="74">
        <f t="shared" ca="1" si="65"/>
        <v>-0.46821985725185361</v>
      </c>
      <c r="EQ57" s="74">
        <f t="shared" ca="1" si="66"/>
        <v>0.26063081726248194</v>
      </c>
      <c r="ER57" s="74">
        <f t="shared" si="67"/>
        <v>-1.6898765509853511</v>
      </c>
      <c r="ES57" s="74">
        <f t="shared" ca="1" si="68"/>
        <v>0.48384088049553886</v>
      </c>
      <c r="ET57" s="74">
        <f t="shared" ca="1" si="69"/>
        <v>0.44058255446879785</v>
      </c>
      <c r="EU57" s="74">
        <f t="shared" ca="1" si="70"/>
        <v>0.30371925378327946</v>
      </c>
      <c r="EV57" s="74">
        <f t="shared" si="71"/>
        <v>-0.74319304048330781</v>
      </c>
      <c r="EW57" s="74">
        <f t="shared" ca="1" si="72"/>
        <v>1.6429301772214302</v>
      </c>
      <c r="EX57" s="74">
        <f t="shared" ca="1" si="73"/>
        <v>-0.73974000808743567</v>
      </c>
      <c r="EY57" s="74">
        <f t="shared" ca="1" si="74"/>
        <v>-1.2293164899338109</v>
      </c>
      <c r="EZ57" s="74">
        <f t="shared" ca="1" si="75"/>
        <v>-1.0060209510810738</v>
      </c>
      <c r="FA57" s="74">
        <f t="shared" ca="1" si="76"/>
        <v>-0.56710348377034092</v>
      </c>
      <c r="FB57" s="74">
        <f t="shared" ca="1" si="77"/>
        <v>-1.0897344840302838</v>
      </c>
      <c r="FC57" s="74">
        <f t="shared" ca="1" si="78"/>
        <v>0.48728888888819738</v>
      </c>
      <c r="FD57" s="74">
        <f t="shared" ca="1" si="79"/>
        <v>-0.65512608701421782</v>
      </c>
      <c r="FG57" s="225">
        <f t="shared" si="80"/>
        <v>1</v>
      </c>
      <c r="FH57" s="73">
        <f t="shared" si="81"/>
        <v>2023</v>
      </c>
      <c r="FI57" s="73"/>
      <c r="FJ57" s="73"/>
      <c r="FK57" s="4"/>
      <c r="FL57" s="4"/>
      <c r="GA57" s="4"/>
    </row>
    <row r="58" spans="1:183" x14ac:dyDescent="0.35">
      <c r="A58" s="73">
        <v>3</v>
      </c>
      <c r="B58" s="41">
        <f t="shared" si="50"/>
        <v>44942</v>
      </c>
      <c r="C58" s="57">
        <f>'Chart Data'!C163</f>
        <v>436</v>
      </c>
      <c r="D58" s="57">
        <f>'Chart Data'!D163</f>
        <v>44</v>
      </c>
      <c r="E58" s="57">
        <f ca="1">'Chart Data'!E163</f>
        <v>110.42857142857143</v>
      </c>
      <c r="F58" s="57">
        <f ca="1">'Chart Data'!F163</f>
        <v>100.57142857142857</v>
      </c>
      <c r="G58" s="57">
        <f>'Chart Data'!G163</f>
        <v>28404</v>
      </c>
      <c r="H58" s="57">
        <f ca="1">'Chart Data'!H163</f>
        <v>88.571428571428569</v>
      </c>
      <c r="I58" s="57">
        <f ca="1">'Chart Data'!J163</f>
        <v>81.428571428571431</v>
      </c>
      <c r="J58" s="57">
        <f ca="1">'Chart Data'!K163</f>
        <v>85.428571428571431</v>
      </c>
      <c r="K58" s="57">
        <f>'Chart Data'!L163</f>
        <v>3524</v>
      </c>
      <c r="L58" s="57">
        <f>'Chart Data'!M163</f>
        <v>154.34285714285713</v>
      </c>
      <c r="M58" s="57">
        <f ca="1">'Chart Data'!O163</f>
        <v>89.071428571428569</v>
      </c>
      <c r="N58" s="57">
        <f ca="1">'Chart Data'!P163</f>
        <v>90.405714285714282</v>
      </c>
      <c r="O58" s="57">
        <f ca="1">'Chart Data'!Q163</f>
        <v>84.122142857142848</v>
      </c>
      <c r="P58" s="57">
        <f ca="1">'Chart Data'!R163</f>
        <v>87.715000000000003</v>
      </c>
      <c r="Q58" s="57">
        <f>'Chart Data'!S164</f>
        <v>99.087137688699286</v>
      </c>
      <c r="R58" s="57">
        <f ca="1">'Chart Data'!T164</f>
        <v>744657.28571428568</v>
      </c>
      <c r="U58" s="57">
        <f t="shared" si="102"/>
        <v>410.05769230769232</v>
      </c>
      <c r="V58" s="57">
        <f t="shared" si="103"/>
        <v>58.634615384615387</v>
      </c>
      <c r="W58" s="57">
        <f t="shared" ca="1" si="104"/>
        <v>113.55494505494508</v>
      </c>
      <c r="X58" s="57">
        <f t="shared" ca="1" si="105"/>
        <v>102.92032967032968</v>
      </c>
      <c r="Y58" s="57">
        <f t="shared" si="106"/>
        <v>35661.692307692305</v>
      </c>
      <c r="Z58" s="57">
        <f t="shared" ca="1" si="107"/>
        <v>94.752747252747241</v>
      </c>
      <c r="AA58" s="57">
        <f t="shared" ca="1" si="108"/>
        <v>81.793956043956058</v>
      </c>
      <c r="AB58" s="57">
        <f t="shared" ca="1" si="109"/>
        <v>86.631868131868117</v>
      </c>
      <c r="AC58" s="57">
        <f t="shared" si="110"/>
        <v>4495.1346153846152</v>
      </c>
      <c r="AD58" s="57">
        <f t="shared" si="111"/>
        <v>157.12582417582419</v>
      </c>
      <c r="AE58" s="57">
        <f t="shared" ca="1" si="112"/>
        <v>96.484780219780234</v>
      </c>
      <c r="AF58" s="57">
        <f t="shared" ca="1" si="113"/>
        <v>95.618562271062274</v>
      </c>
      <c r="AG58" s="57">
        <f t="shared" ca="1" si="114"/>
        <v>96.289684065934097</v>
      </c>
      <c r="AH58" s="57">
        <f t="shared" ca="1" si="115"/>
        <v>97.7356456043956</v>
      </c>
      <c r="AI58" s="57">
        <f t="shared" si="116"/>
        <v>97.520656466765715</v>
      </c>
      <c r="AJ58" s="57">
        <f t="shared" ca="1" si="117"/>
        <v>625270.61263736279</v>
      </c>
      <c r="AM58" s="57">
        <f t="shared" si="118"/>
        <v>410.125</v>
      </c>
      <c r="AN58" s="57">
        <f t="shared" si="119"/>
        <v>58.66346153846154</v>
      </c>
      <c r="AO58" s="57">
        <f t="shared" ca="1" si="120"/>
        <v>113.59340659340663</v>
      </c>
      <c r="AP58" s="57">
        <f t="shared" ca="1" si="121"/>
        <v>102.93956043956044</v>
      </c>
      <c r="AQ58" s="57">
        <f t="shared" si="122"/>
        <v>35694.490384615383</v>
      </c>
      <c r="AR58" s="57">
        <f t="shared" ca="1" si="123"/>
        <v>94.784340659340643</v>
      </c>
      <c r="AS58" s="57">
        <f t="shared" ca="1" si="124"/>
        <v>81.866758241758248</v>
      </c>
      <c r="AT58" s="57">
        <f t="shared" ca="1" si="125"/>
        <v>86.675824175824175</v>
      </c>
      <c r="AU58" s="57">
        <f t="shared" si="126"/>
        <v>4517.3076923076924</v>
      </c>
      <c r="AV58" s="57">
        <f t="shared" si="127"/>
        <v>156.69423076923078</v>
      </c>
      <c r="AW58" s="57">
        <f t="shared" ca="1" si="128"/>
        <v>96.616236263736269</v>
      </c>
      <c r="AX58" s="57">
        <f t="shared" ca="1" si="129"/>
        <v>95.820265567765574</v>
      </c>
      <c r="AY58" s="57">
        <f t="shared" ca="1" si="130"/>
        <v>96.415858516483553</v>
      </c>
      <c r="AZ58" s="57">
        <f t="shared" ca="1" si="131"/>
        <v>97.810164835164841</v>
      </c>
      <c r="BA58" s="57">
        <f t="shared" si="132"/>
        <v>97.738825540995336</v>
      </c>
      <c r="BB58" s="57">
        <f t="shared" ca="1" si="133"/>
        <v>625232.36263736279</v>
      </c>
      <c r="BE58" s="74">
        <f t="shared" si="134"/>
        <v>1.0630905211825663</v>
      </c>
      <c r="BF58" s="74">
        <f t="shared" si="135"/>
        <v>0.75004097688903459</v>
      </c>
      <c r="BG58" s="74">
        <f t="shared" ca="1" si="136"/>
        <v>0.97213891844829226</v>
      </c>
      <c r="BH58" s="74">
        <f t="shared" ca="1" si="137"/>
        <v>0.97699492927675469</v>
      </c>
      <c r="BI58" s="74">
        <f t="shared" si="138"/>
        <v>0.79575306143724511</v>
      </c>
      <c r="BJ58" s="74">
        <f t="shared" ca="1" si="139"/>
        <v>0.93445212526991595</v>
      </c>
      <c r="BK58" s="74">
        <f t="shared" ca="1" si="140"/>
        <v>0.9946475612006912</v>
      </c>
      <c r="BL58" s="74">
        <f t="shared" ca="1" si="141"/>
        <v>0.98561014263074487</v>
      </c>
      <c r="BM58" s="74">
        <f t="shared" si="142"/>
        <v>0.78011068539804174</v>
      </c>
      <c r="BN58" s="74">
        <f t="shared" si="143"/>
        <v>0.98499387236638847</v>
      </c>
      <c r="BO58" s="74">
        <f t="shared" ca="1" si="144"/>
        <v>0.92190952593400133</v>
      </c>
      <c r="BP58" s="74">
        <f t="shared" ca="1" si="145"/>
        <v>0.94349262914302778</v>
      </c>
      <c r="BQ58" s="74">
        <f t="shared" ca="1" si="146"/>
        <v>0.87249280514119021</v>
      </c>
      <c r="BR58" s="74">
        <f t="shared" ca="1" si="147"/>
        <v>0.89678818298509388</v>
      </c>
      <c r="BS58" s="74">
        <f t="shared" si="148"/>
        <v>1.013795051661823</v>
      </c>
      <c r="BT58" s="74">
        <f t="shared" ca="1" si="149"/>
        <v>1.1910088636057852</v>
      </c>
      <c r="BW58" s="73" t="s">
        <v>3353</v>
      </c>
      <c r="BX58" s="74">
        <f>SUM(BX4:BX55)</f>
        <v>52.037253282279487</v>
      </c>
      <c r="BY58" s="74">
        <f t="shared" ref="BY58:CM58" si="183">SUM(BY4:BY55)</f>
        <v>52.228083961914585</v>
      </c>
      <c r="BZ58" s="74">
        <f t="shared" ca="1" si="183"/>
        <v>51.973665241890892</v>
      </c>
      <c r="CA58" s="74">
        <f t="shared" ca="1" si="183"/>
        <v>51.976378445347677</v>
      </c>
      <c r="CB58" s="74">
        <f t="shared" si="183"/>
        <v>52.021147876167518</v>
      </c>
      <c r="CC58" s="74">
        <f t="shared" ca="1" si="183"/>
        <v>51.998933507251913</v>
      </c>
      <c r="CD58" s="74">
        <f t="shared" ca="1" si="183"/>
        <v>52.157074610725708</v>
      </c>
      <c r="CE58" s="74">
        <f t="shared" ca="1" si="183"/>
        <v>52.03955004906333</v>
      </c>
      <c r="CF58" s="74">
        <f t="shared" si="183"/>
        <v>51.64027955700373</v>
      </c>
      <c r="CG58" s="74">
        <f t="shared" ca="1" si="183"/>
        <v>52.118931312708767</v>
      </c>
      <c r="CH58" s="74">
        <f t="shared" ca="1" si="183"/>
        <v>51.831918821042393</v>
      </c>
      <c r="CI58" s="74">
        <f t="shared" ca="1" si="183"/>
        <v>51.752540847737308</v>
      </c>
      <c r="CJ58" s="74">
        <f t="shared" ca="1" si="183"/>
        <v>51.870945450435826</v>
      </c>
      <c r="CK58" s="74">
        <f t="shared" ca="1" si="183"/>
        <v>51.950915524997228</v>
      </c>
      <c r="CL58" s="74">
        <f t="shared" ca="1" si="183"/>
        <v>51.869508382278255</v>
      </c>
      <c r="CM58" s="74">
        <f t="shared" ca="1" si="183"/>
        <v>51.953016974742049</v>
      </c>
      <c r="CP58" s="73">
        <f t="shared" ref="CP58:DF58" si="184">CP6</f>
        <v>3</v>
      </c>
      <c r="CQ58" s="74">
        <f t="shared" si="184"/>
        <v>1.0173110346033241</v>
      </c>
      <c r="CR58" s="74">
        <f t="shared" si="184"/>
        <v>0.73625910203164746</v>
      </c>
      <c r="CS58" s="74">
        <f t="shared" ca="1" si="184"/>
        <v>0.969715105914708</v>
      </c>
      <c r="CT58" s="74">
        <f t="shared" ca="1" si="184"/>
        <v>0.96608586049946632</v>
      </c>
      <c r="CU58" s="74">
        <f t="shared" si="184"/>
        <v>0.77001416741231765</v>
      </c>
      <c r="CV58" s="74">
        <f t="shared" ca="1" si="184"/>
        <v>0.93408049834686746</v>
      </c>
      <c r="CW58" s="74">
        <f t="shared" ca="1" si="184"/>
        <v>0.96452411902399171</v>
      </c>
      <c r="CX58" s="74">
        <f t="shared" ca="1" si="184"/>
        <v>0.97189219629501322</v>
      </c>
      <c r="CY58" s="74">
        <f t="shared" si="184"/>
        <v>1.0192020164183189</v>
      </c>
      <c r="CZ58" s="74">
        <f t="shared" ca="1" si="184"/>
        <v>0.97547687269227257</v>
      </c>
      <c r="DA58" s="74">
        <f t="shared" ca="1" si="184"/>
        <v>0.89139341452202903</v>
      </c>
      <c r="DB58" s="74">
        <f t="shared" ca="1" si="184"/>
        <v>0.92750524018905911</v>
      </c>
      <c r="DC58" s="74">
        <f t="shared" ca="1" si="184"/>
        <v>0.83986956083323983</v>
      </c>
      <c r="DD58" s="74">
        <f t="shared" ca="1" si="184"/>
        <v>0.88313126954394661</v>
      </c>
      <c r="DE58" s="74">
        <f t="shared" ca="1" si="184"/>
        <v>0.9946751932683684</v>
      </c>
      <c r="DF58" s="74">
        <f t="shared" ca="1" si="184"/>
        <v>1.1823109356653796</v>
      </c>
      <c r="DI58" s="57">
        <f t="shared" si="29"/>
        <v>428.58082255050709</v>
      </c>
      <c r="DJ58" s="57">
        <f t="shared" si="30"/>
        <v>59.761570184443976</v>
      </c>
      <c r="DK58" s="57">
        <f t="shared" ca="1" si="31"/>
        <v>113.87733444082725</v>
      </c>
      <c r="DL58" s="57">
        <f t="shared" ca="1" si="32"/>
        <v>104.10195685861001</v>
      </c>
      <c r="DM58" s="57">
        <f t="shared" si="33"/>
        <v>36887.632984018303</v>
      </c>
      <c r="DN58" s="57">
        <f t="shared" ca="1" si="34"/>
        <v>94.822050913365587</v>
      </c>
      <c r="DO58" s="57">
        <f t="shared" ca="1" si="35"/>
        <v>84.423572021163693</v>
      </c>
      <c r="DP58" s="57">
        <f t="shared" ca="1" si="36"/>
        <v>87.899225607775122</v>
      </c>
      <c r="DQ58" s="57">
        <f t="shared" si="37"/>
        <v>3457.6069741149508</v>
      </c>
      <c r="DR58" s="57">
        <f t="shared" ca="1" si="38"/>
        <v>158.22297940993491</v>
      </c>
      <c r="DS58" s="57">
        <f t="shared" ca="1" si="39"/>
        <v>99.92381267387897</v>
      </c>
      <c r="DT58" s="57">
        <f t="shared" ca="1" si="40"/>
        <v>97.47191753578268</v>
      </c>
      <c r="DU58" s="57">
        <f t="shared" ca="1" si="41"/>
        <v>100.16096163038073</v>
      </c>
      <c r="DV58" s="57">
        <f t="shared" ca="1" si="42"/>
        <v>99.322720217229389</v>
      </c>
      <c r="DW58" s="57">
        <f t="shared" ca="1" si="43"/>
        <v>99.617582060242526</v>
      </c>
      <c r="DX58" s="57">
        <f t="shared" ca="1" si="44"/>
        <v>629832.02070714871</v>
      </c>
      <c r="DY58" s="57">
        <f ca="1">'Chart Data'!U163</f>
        <v>-208.24857142857144</v>
      </c>
      <c r="EB58" s="57"/>
      <c r="EN58" s="74">
        <f t="shared" si="179"/>
        <v>1.6629871667847942</v>
      </c>
      <c r="EO58" s="74">
        <f t="shared" si="180"/>
        <v>0.10954533485363718</v>
      </c>
      <c r="EP58" s="74">
        <f t="shared" ca="1" si="65"/>
        <v>-0.89423298581800559</v>
      </c>
      <c r="EQ58" s="74">
        <f t="shared" ca="1" si="66"/>
        <v>1.347312135533139E-2</v>
      </c>
      <c r="ER58" s="74">
        <f t="shared" si="67"/>
        <v>-0.84448199450648187</v>
      </c>
      <c r="ES58" s="74">
        <f t="shared" ca="1" si="68"/>
        <v>-0.72115188204119607</v>
      </c>
      <c r="ET58" s="74">
        <f t="shared" ca="1" si="69"/>
        <v>-0.31967609593852137</v>
      </c>
      <c r="EU58" s="74">
        <f t="shared" ca="1" si="70"/>
        <v>-0.49074431605203522</v>
      </c>
      <c r="EV58" s="74">
        <f t="shared" si="71"/>
        <v>1.1796479261249531</v>
      </c>
      <c r="EW58" s="74">
        <f t="shared" ca="1" si="72"/>
        <v>1.8582282451426406</v>
      </c>
      <c r="EX58" s="74">
        <f t="shared" ca="1" si="73"/>
        <v>-0.42073105040386571</v>
      </c>
      <c r="EY58" s="74">
        <f t="shared" ca="1" si="74"/>
        <v>-1.2325077312735717</v>
      </c>
      <c r="EZ58" s="74">
        <f t="shared" ca="1" si="75"/>
        <v>-0.37799820936131601</v>
      </c>
      <c r="FA58" s="74">
        <f t="shared" ca="1" si="76"/>
        <v>-0.49485833349673131</v>
      </c>
      <c r="FB58" s="74">
        <f t="shared" ca="1" si="77"/>
        <v>-0.54636244171596093</v>
      </c>
      <c r="FC58" s="74">
        <f t="shared" ca="1" si="78"/>
        <v>5.6067144954666547E-2</v>
      </c>
      <c r="FD58" s="74">
        <f t="shared" ca="1" si="79"/>
        <v>-0.11456092345622457</v>
      </c>
      <c r="FG58" s="225">
        <f t="shared" si="80"/>
        <v>1</v>
      </c>
      <c r="FH58" s="73">
        <f t="shared" si="81"/>
        <v>2023</v>
      </c>
      <c r="FI58" s="73"/>
      <c r="FJ58" s="73"/>
      <c r="FK58" s="4"/>
      <c r="FL58" s="4"/>
      <c r="GA58" s="4"/>
    </row>
    <row r="59" spans="1:183" x14ac:dyDescent="0.35">
      <c r="A59" s="73">
        <v>4</v>
      </c>
      <c r="B59" s="41">
        <f t="shared" si="50"/>
        <v>44949</v>
      </c>
      <c r="C59" s="57">
        <f>'Chart Data'!C164</f>
        <v>435</v>
      </c>
      <c r="D59" s="57">
        <f>'Chart Data'!D164</f>
        <v>42</v>
      </c>
      <c r="E59" s="57">
        <f ca="1">'Chart Data'!E164</f>
        <v>112.57142857142857</v>
      </c>
      <c r="F59" s="57">
        <f ca="1">'Chart Data'!F164</f>
        <v>101.28571428571429</v>
      </c>
      <c r="G59" s="57">
        <f>'Chart Data'!G164</f>
        <v>28154</v>
      </c>
      <c r="H59" s="57">
        <f ca="1">'Chart Data'!H164</f>
        <v>91.428571428571431</v>
      </c>
      <c r="I59" s="57">
        <f ca="1">'Chart Data'!J164</f>
        <v>80.571428571428569</v>
      </c>
      <c r="J59" s="57">
        <f ca="1">'Chart Data'!K164</f>
        <v>86.285714285714292</v>
      </c>
      <c r="K59" s="57">
        <f>'Chart Data'!L164</f>
        <v>10210</v>
      </c>
      <c r="L59" s="57">
        <f>'Chart Data'!M164</f>
        <v>152.77142857142857</v>
      </c>
      <c r="M59" s="57">
        <f ca="1">'Chart Data'!O164</f>
        <v>91.988571428571433</v>
      </c>
      <c r="N59" s="57">
        <f ca="1">'Chart Data'!P164</f>
        <v>96.482380952380979</v>
      </c>
      <c r="O59" s="57">
        <f ca="1">'Chart Data'!Q164</f>
        <v>86.592142857142875</v>
      </c>
      <c r="P59" s="57">
        <f ca="1">'Chart Data'!R164</f>
        <v>89.039285714285711</v>
      </c>
      <c r="Q59" s="57">
        <f>'Chart Data'!S165</f>
        <v>98.241033232185046</v>
      </c>
      <c r="R59" s="57">
        <f ca="1">'Chart Data'!T165</f>
        <v>723266.42857142852</v>
      </c>
      <c r="U59" s="57">
        <f t="shared" si="102"/>
        <v>410.19230769230768</v>
      </c>
      <c r="V59" s="57">
        <f t="shared" si="103"/>
        <v>58.692307692307693</v>
      </c>
      <c r="W59" s="57">
        <f t="shared" ca="1" si="104"/>
        <v>113.63186813186817</v>
      </c>
      <c r="X59" s="57">
        <f t="shared" ca="1" si="105"/>
        <v>102.95879120879121</v>
      </c>
      <c r="Y59" s="57">
        <f t="shared" si="106"/>
        <v>35727.288461538461</v>
      </c>
      <c r="Z59" s="57">
        <f t="shared" ca="1" si="107"/>
        <v>94.815934065934044</v>
      </c>
      <c r="AA59" s="57">
        <f t="shared" ca="1" si="108"/>
        <v>81.939560439560438</v>
      </c>
      <c r="AB59" s="57">
        <f t="shared" ca="1" si="109"/>
        <v>86.719780219780219</v>
      </c>
      <c r="AC59" s="57">
        <f t="shared" si="110"/>
        <v>4539.4807692307695</v>
      </c>
      <c r="AD59" s="57">
        <f t="shared" si="111"/>
        <v>156.26263736263738</v>
      </c>
      <c r="AE59" s="57">
        <f t="shared" ca="1" si="112"/>
        <v>96.747692307692304</v>
      </c>
      <c r="AF59" s="57">
        <f t="shared" ca="1" si="113"/>
        <v>96.021968864468874</v>
      </c>
      <c r="AG59" s="57">
        <f t="shared" ca="1" si="114"/>
        <v>96.542032967033009</v>
      </c>
      <c r="AH59" s="57">
        <f t="shared" ca="1" si="115"/>
        <v>97.884684065934067</v>
      </c>
      <c r="AI59" s="57">
        <f t="shared" si="116"/>
        <v>97.956994615224957</v>
      </c>
      <c r="AJ59" s="57">
        <f t="shared" ca="1" si="117"/>
        <v>625194.11263736279</v>
      </c>
      <c r="AM59" s="57">
        <f t="shared" si="118"/>
        <v>410.30769230769226</v>
      </c>
      <c r="AN59" s="57">
        <f t="shared" si="119"/>
        <v>58.721153846153847</v>
      </c>
      <c r="AO59" s="57">
        <f t="shared" ca="1" si="120"/>
        <v>113.66208791208794</v>
      </c>
      <c r="AP59" s="57">
        <f t="shared" ca="1" si="121"/>
        <v>102.96565934065934</v>
      </c>
      <c r="AQ59" s="57">
        <f t="shared" si="122"/>
        <v>35760.057692307688</v>
      </c>
      <c r="AR59" s="57">
        <f t="shared" ca="1" si="123"/>
        <v>94.825549450549431</v>
      </c>
      <c r="AS59" s="57">
        <f t="shared" ca="1" si="124"/>
        <v>82.02335164835165</v>
      </c>
      <c r="AT59" s="57">
        <f t="shared" ca="1" si="125"/>
        <v>86.759615384615387</v>
      </c>
      <c r="AU59" s="57">
        <f t="shared" si="126"/>
        <v>4529.9903846153848</v>
      </c>
      <c r="AV59" s="57">
        <f t="shared" si="127"/>
        <v>155.84642857142859</v>
      </c>
      <c r="AW59" s="57">
        <f t="shared" ca="1" si="128"/>
        <v>96.899890109890123</v>
      </c>
      <c r="AX59" s="57">
        <f t="shared" ca="1" si="129"/>
        <v>96.24673076923078</v>
      </c>
      <c r="AY59" s="57">
        <f t="shared" ca="1" si="130"/>
        <v>96.664443681318716</v>
      </c>
      <c r="AZ59" s="57">
        <f t="shared" ca="1" si="131"/>
        <v>97.965412087912085</v>
      </c>
      <c r="BA59" s="57">
        <f t="shared" si="132"/>
        <v>98.191066928875728</v>
      </c>
      <c r="BB59" s="57">
        <f t="shared" ca="1" si="133"/>
        <v>624780.96703296714</v>
      </c>
      <c r="BE59" s="74">
        <f t="shared" si="134"/>
        <v>1.0601799775028122</v>
      </c>
      <c r="BF59" s="74">
        <f t="shared" si="135"/>
        <v>0.71524480104797772</v>
      </c>
      <c r="BG59" s="74">
        <f t="shared" ca="1" si="136"/>
        <v>0.99040436999975801</v>
      </c>
      <c r="BH59" s="74">
        <f t="shared" ca="1" si="137"/>
        <v>0.98368441414640007</v>
      </c>
      <c r="BI59" s="74">
        <f t="shared" si="138"/>
        <v>0.7873029803879813</v>
      </c>
      <c r="BJ59" s="74">
        <f t="shared" ca="1" si="139"/>
        <v>0.96417655324265228</v>
      </c>
      <c r="BK59" s="74">
        <f t="shared" ca="1" si="140"/>
        <v>0.98229866193291238</v>
      </c>
      <c r="BL59" s="74">
        <f t="shared" ca="1" si="141"/>
        <v>0.99453776855971254</v>
      </c>
      <c r="BM59" s="74">
        <f t="shared" si="142"/>
        <v>2.2538679187211721</v>
      </c>
      <c r="BN59" s="74">
        <f t="shared" si="143"/>
        <v>0.98026903774319951</v>
      </c>
      <c r="BO59" s="74">
        <f t="shared" ca="1" si="144"/>
        <v>0.94931553920495715</v>
      </c>
      <c r="BP59" s="74">
        <f t="shared" ca="1" si="145"/>
        <v>1.0024483967534983</v>
      </c>
      <c r="BQ59" s="74">
        <f t="shared" ca="1" si="146"/>
        <v>0.89580138838452339</v>
      </c>
      <c r="BR59" s="74">
        <f t="shared" ca="1" si="147"/>
        <v>0.90888491985705877</v>
      </c>
      <c r="BS59" s="74">
        <f t="shared" si="148"/>
        <v>1.0005088681167453</v>
      </c>
      <c r="BT59" s="74">
        <f t="shared" ca="1" si="149"/>
        <v>1.1576319810223423</v>
      </c>
      <c r="CP59" s="73">
        <f t="shared" ref="CP59:DF59" si="185">CP7</f>
        <v>4</v>
      </c>
      <c r="CQ59" s="74">
        <f t="shared" si="185"/>
        <v>0.98140729154040474</v>
      </c>
      <c r="CR59" s="74">
        <f t="shared" si="185"/>
        <v>0.70791155580229692</v>
      </c>
      <c r="CS59" s="74">
        <f t="shared" ca="1" si="185"/>
        <v>0.98470918643050009</v>
      </c>
      <c r="CT59" s="74">
        <f t="shared" ca="1" si="185"/>
        <v>0.97151890710179523</v>
      </c>
      <c r="CU59" s="74">
        <f t="shared" si="185"/>
        <v>0.77289572932041373</v>
      </c>
      <c r="CV59" s="74">
        <f t="shared" ca="1" si="185"/>
        <v>0.9533744380917768</v>
      </c>
      <c r="CW59" s="74">
        <f t="shared" ca="1" si="185"/>
        <v>0.96935426284601212</v>
      </c>
      <c r="CX59" s="74">
        <f t="shared" ca="1" si="185"/>
        <v>0.9868150476791101</v>
      </c>
      <c r="CY59" s="74">
        <f t="shared" si="185"/>
        <v>1.6594846090877502</v>
      </c>
      <c r="CZ59" s="74">
        <f t="shared" ca="1" si="185"/>
        <v>0.98062766437490756</v>
      </c>
      <c r="DA59" s="74">
        <f t="shared" ca="1" si="185"/>
        <v>0.90792330544204192</v>
      </c>
      <c r="DB59" s="74">
        <f t="shared" ca="1" si="185"/>
        <v>0.95342637110267447</v>
      </c>
      <c r="DC59" s="74">
        <f t="shared" ca="1" si="185"/>
        <v>0.8585742731152517</v>
      </c>
      <c r="DD59" s="74">
        <f t="shared" ca="1" si="185"/>
        <v>0.88942811782381492</v>
      </c>
      <c r="DE59" s="74">
        <f t="shared" ca="1" si="185"/>
        <v>0.99710704020622598</v>
      </c>
      <c r="DF59" s="74">
        <f t="shared" ca="1" si="185"/>
        <v>1.1575903245563002</v>
      </c>
      <c r="DI59" s="57">
        <f t="shared" si="29"/>
        <v>443.24105165066521</v>
      </c>
      <c r="DJ59" s="57">
        <f t="shared" si="30"/>
        <v>59.329445402823197</v>
      </c>
      <c r="DK59" s="57">
        <f t="shared" ca="1" si="31"/>
        <v>114.31946621671307</v>
      </c>
      <c r="DL59" s="57">
        <f t="shared" ca="1" si="32"/>
        <v>104.25501093732356</v>
      </c>
      <c r="DM59" s="57">
        <f t="shared" si="33"/>
        <v>36426.647129691155</v>
      </c>
      <c r="DN59" s="57">
        <f t="shared" ca="1" si="34"/>
        <v>95.899960997034867</v>
      </c>
      <c r="DO59" s="57">
        <f t="shared" ca="1" si="35"/>
        <v>83.118661215634262</v>
      </c>
      <c r="DP59" s="57">
        <f t="shared" ca="1" si="36"/>
        <v>87.438587898157436</v>
      </c>
      <c r="DQ59" s="57">
        <f t="shared" si="37"/>
        <v>6152.5126199348297</v>
      </c>
      <c r="DR59" s="57">
        <f t="shared" ca="1" si="38"/>
        <v>155.7894337692496</v>
      </c>
      <c r="DS59" s="57">
        <f t="shared" ca="1" si="39"/>
        <v>101.31755719585239</v>
      </c>
      <c r="DT59" s="57">
        <f t="shared" ca="1" si="40"/>
        <v>101.19541883532692</v>
      </c>
      <c r="DU59" s="57">
        <f t="shared" ca="1" si="41"/>
        <v>100.85573906489401</v>
      </c>
      <c r="DV59" s="57">
        <f t="shared" ca="1" si="42"/>
        <v>100.10846737355264</v>
      </c>
      <c r="DW59" s="57">
        <f t="shared" ca="1" si="43"/>
        <v>98.526065177381966</v>
      </c>
      <c r="DX59" s="57">
        <f t="shared" ca="1" si="44"/>
        <v>624803.45008814207</v>
      </c>
      <c r="DY59" s="57">
        <f ca="1">'Chart Data'!U164</f>
        <v>-161.69999999999999</v>
      </c>
      <c r="EB59" s="57"/>
      <c r="EN59" s="74">
        <f t="shared" si="179"/>
        <v>2.4668052137741605</v>
      </c>
      <c r="EO59" s="74">
        <f t="shared" si="180"/>
        <v>-5.1148287976912059E-2</v>
      </c>
      <c r="EP59" s="74">
        <f t="shared" ca="1" si="65"/>
        <v>-0.77081092024840592</v>
      </c>
      <c r="EQ59" s="74">
        <f t="shared" ca="1" si="66"/>
        <v>5.261363475894433E-2</v>
      </c>
      <c r="ER59" s="74">
        <f t="shared" si="67"/>
        <v>-1.2953703154589902</v>
      </c>
      <c r="ES59" s="74">
        <f t="shared" ca="1" si="68"/>
        <v>-9.4400366791794657E-2</v>
      </c>
      <c r="ET59" s="74">
        <f t="shared" ca="1" si="69"/>
        <v>-0.71586671047254546</v>
      </c>
      <c r="EU59" s="74">
        <f t="shared" ca="1" si="70"/>
        <v>-0.75812896427915821</v>
      </c>
      <c r="EV59" s="74">
        <f t="shared" si="71"/>
        <v>-0.8469030125012752</v>
      </c>
      <c r="EW59" s="74">
        <f t="shared" ca="1" si="72"/>
        <v>1.7155757951523878</v>
      </c>
      <c r="EX59" s="74">
        <f t="shared" ca="1" si="73"/>
        <v>0.1370724393640361</v>
      </c>
      <c r="EY59" s="74">
        <f t="shared" ca="1" si="74"/>
        <v>-0.38854216605066383</v>
      </c>
      <c r="EZ59" s="74">
        <f t="shared" ca="1" si="75"/>
        <v>-6.999858958273425E-2</v>
      </c>
      <c r="FA59" s="74">
        <f t="shared" ca="1" si="76"/>
        <v>-0.12456045501503075</v>
      </c>
      <c r="FB59" s="74">
        <f t="shared" ca="1" si="77"/>
        <v>-0.82367161501174724</v>
      </c>
      <c r="FC59" s="74">
        <f t="shared" ca="1" si="78"/>
        <v>-0.19467600850718109</v>
      </c>
      <c r="FD59" s="74">
        <f t="shared" ca="1" si="79"/>
        <v>0.47555483938797527</v>
      </c>
      <c r="FG59" s="225">
        <f t="shared" si="80"/>
        <v>1</v>
      </c>
      <c r="FH59" s="73">
        <f t="shared" si="81"/>
        <v>2023</v>
      </c>
      <c r="FI59" s="73"/>
      <c r="FJ59" s="73"/>
      <c r="FK59" s="4"/>
      <c r="FL59" s="4"/>
      <c r="GA59" s="4"/>
    </row>
    <row r="60" spans="1:183" x14ac:dyDescent="0.35">
      <c r="A60" s="73">
        <v>5</v>
      </c>
      <c r="B60" s="41">
        <f t="shared" si="50"/>
        <v>44956</v>
      </c>
      <c r="C60" s="57">
        <f>'Chart Data'!C165</f>
        <v>419</v>
      </c>
      <c r="D60" s="57">
        <f>'Chart Data'!D165</f>
        <v>43</v>
      </c>
      <c r="E60" s="57">
        <f ca="1">'Chart Data'!E165</f>
        <v>112.42857142857143</v>
      </c>
      <c r="F60" s="57">
        <f ca="1">'Chart Data'!F165</f>
        <v>101.85714285714286</v>
      </c>
      <c r="G60" s="57">
        <f>'Chart Data'!G165</f>
        <v>28932</v>
      </c>
      <c r="H60" s="57">
        <f ca="1">'Chart Data'!H165</f>
        <v>92</v>
      </c>
      <c r="I60" s="57">
        <f ca="1">'Chart Data'!J165</f>
        <v>79.285714285714292</v>
      </c>
      <c r="J60" s="57">
        <f ca="1">'Chart Data'!K165</f>
        <v>84.428571428571431</v>
      </c>
      <c r="K60" s="57">
        <f>'Chart Data'!L165</f>
        <v>5307</v>
      </c>
      <c r="L60" s="57">
        <f>'Chart Data'!M165</f>
        <v>150.69999999999999</v>
      </c>
      <c r="M60" s="57">
        <f ca="1">'Chart Data'!O165</f>
        <v>100.05999999999999</v>
      </c>
      <c r="N60" s="57">
        <f ca="1">'Chart Data'!P165</f>
        <v>110.10333333333334</v>
      </c>
      <c r="O60" s="57">
        <f ca="1">'Chart Data'!Q165</f>
        <v>90.984285714285704</v>
      </c>
      <c r="P60" s="57">
        <f ca="1">'Chart Data'!R165</f>
        <v>94.318571428571431</v>
      </c>
      <c r="Q60" s="57">
        <f>'Chart Data'!S166</f>
        <v>97.530012361458091</v>
      </c>
      <c r="R60" s="57">
        <f ca="1">'Chart Data'!T166</f>
        <v>718630.42857142852</v>
      </c>
      <c r="U60" s="57">
        <f t="shared" si="102"/>
        <v>410.42307692307691</v>
      </c>
      <c r="V60" s="57">
        <f t="shared" si="103"/>
        <v>58.75</v>
      </c>
      <c r="W60" s="57">
        <f t="shared" ca="1" si="104"/>
        <v>113.69230769230771</v>
      </c>
      <c r="X60" s="57">
        <f t="shared" ca="1" si="105"/>
        <v>102.97252747252747</v>
      </c>
      <c r="Y60" s="57">
        <f t="shared" si="106"/>
        <v>35792.826923076922</v>
      </c>
      <c r="Z60" s="57">
        <f t="shared" ca="1" si="107"/>
        <v>94.835164835164832</v>
      </c>
      <c r="AA60" s="57">
        <f t="shared" ca="1" si="108"/>
        <v>82.107142857142875</v>
      </c>
      <c r="AB60" s="57">
        <f t="shared" ca="1" si="109"/>
        <v>86.79945054945054</v>
      </c>
      <c r="AC60" s="57">
        <f t="shared" si="110"/>
        <v>4520.5</v>
      </c>
      <c r="AD60" s="57">
        <f t="shared" si="111"/>
        <v>155.43021978021983</v>
      </c>
      <c r="AE60" s="57">
        <f t="shared" ca="1" si="112"/>
        <v>97.052087912087927</v>
      </c>
      <c r="AF60" s="57">
        <f t="shared" ca="1" si="113"/>
        <v>96.471492673992685</v>
      </c>
      <c r="AG60" s="57">
        <f t="shared" ca="1" si="114"/>
        <v>96.786854395604436</v>
      </c>
      <c r="AH60" s="57">
        <f t="shared" ca="1" si="115"/>
        <v>98.046140109890104</v>
      </c>
      <c r="AI60" s="57">
        <f t="shared" si="116"/>
        <v>98.425139242526484</v>
      </c>
      <c r="AJ60" s="57">
        <f t="shared" ca="1" si="117"/>
        <v>624367.82142857159</v>
      </c>
      <c r="AM60" s="57">
        <f t="shared" si="118"/>
        <v>410.42307692307691</v>
      </c>
      <c r="AN60" s="57">
        <f t="shared" si="119"/>
        <v>58.730769230769226</v>
      </c>
      <c r="AO60" s="57">
        <f t="shared" ca="1" si="120"/>
        <v>113.70879120879121</v>
      </c>
      <c r="AP60" s="57">
        <f t="shared" ca="1" si="121"/>
        <v>102.99038461538461</v>
      </c>
      <c r="AQ60" s="57">
        <f t="shared" si="122"/>
        <v>35826.38461538461</v>
      </c>
      <c r="AR60" s="57">
        <f t="shared" ca="1" si="123"/>
        <v>94.847527472527474</v>
      </c>
      <c r="AS60" s="57">
        <f t="shared" ca="1" si="124"/>
        <v>82.215659340659357</v>
      </c>
      <c r="AT60" s="57">
        <f t="shared" ca="1" si="125"/>
        <v>86.879120879120876</v>
      </c>
      <c r="AU60" s="57">
        <f t="shared" si="126"/>
        <v>4540.3846153846152</v>
      </c>
      <c r="AV60" s="57">
        <f t="shared" si="127"/>
        <v>155.00288461538466</v>
      </c>
      <c r="AW60" s="57">
        <f t="shared" ca="1" si="128"/>
        <v>97.176332417582429</v>
      </c>
      <c r="AX60" s="57">
        <f t="shared" ca="1" si="129"/>
        <v>96.629290293040299</v>
      </c>
      <c r="AY60" s="57">
        <f t="shared" ca="1" si="130"/>
        <v>96.898681318681355</v>
      </c>
      <c r="AZ60" s="57">
        <f t="shared" ca="1" si="131"/>
        <v>98.117980769230769</v>
      </c>
      <c r="BA60" s="57">
        <f t="shared" si="132"/>
        <v>98.642762324877168</v>
      </c>
      <c r="BB60" s="57">
        <f t="shared" ca="1" si="133"/>
        <v>623991.2774725277</v>
      </c>
      <c r="BE60" s="74">
        <f t="shared" si="134"/>
        <v>1.0208977602848843</v>
      </c>
      <c r="BF60" s="74">
        <f t="shared" si="135"/>
        <v>0.73215455140798957</v>
      </c>
      <c r="BG60" s="74">
        <f t="shared" ca="1" si="136"/>
        <v>0.98874124184585643</v>
      </c>
      <c r="BH60" s="74">
        <f t="shared" ca="1" si="137"/>
        <v>0.98899662563186053</v>
      </c>
      <c r="BI60" s="74">
        <f t="shared" si="138"/>
        <v>0.80756125159154313</v>
      </c>
      <c r="BJ60" s="74">
        <f t="shared" ca="1" si="139"/>
        <v>0.96997784182247393</v>
      </c>
      <c r="BK60" s="74">
        <f t="shared" ca="1" si="140"/>
        <v>0.96436268858703811</v>
      </c>
      <c r="BL60" s="74">
        <f t="shared" ca="1" si="141"/>
        <v>0.97179357450037951</v>
      </c>
      <c r="BM60" s="74">
        <f t="shared" si="142"/>
        <v>1.1688437102922491</v>
      </c>
      <c r="BN60" s="74">
        <f t="shared" si="143"/>
        <v>0.97223997072014756</v>
      </c>
      <c r="BO60" s="74">
        <f t="shared" ca="1" si="144"/>
        <v>1.0296745875325484</v>
      </c>
      <c r="BP60" s="74">
        <f t="shared" ca="1" si="145"/>
        <v>1.1394405671347823</v>
      </c>
      <c r="BQ60" s="74">
        <f t="shared" ca="1" si="146"/>
        <v>0.9389630950193808</v>
      </c>
      <c r="BR60" s="74">
        <f t="shared" ca="1" si="147"/>
        <v>0.96127713482409116</v>
      </c>
      <c r="BS60" s="74">
        <f t="shared" si="148"/>
        <v>0.98871939575501477</v>
      </c>
      <c r="BT60" s="74">
        <f t="shared" ca="1" si="149"/>
        <v>1.1516674263176179</v>
      </c>
      <c r="BW60" s="73" t="s">
        <v>3354</v>
      </c>
      <c r="BX60" s="243">
        <f>52/BX58</f>
        <v>0.99928410360021491</v>
      </c>
      <c r="BY60" s="243">
        <f t="shared" ref="BY60:CM60" si="186">52/BY58</f>
        <v>0.99563292495889932</v>
      </c>
      <c r="BZ60" s="243">
        <f t="shared" ca="1" si="186"/>
        <v>1.0005066942650003</v>
      </c>
      <c r="CA60" s="243">
        <f t="shared" ca="1" si="186"/>
        <v>1.0004544671129243</v>
      </c>
      <c r="CB60" s="243">
        <f t="shared" si="186"/>
        <v>0.9995934754031599</v>
      </c>
      <c r="CC60" s="243">
        <f t="shared" ca="1" si="186"/>
        <v>1.000020509896572</v>
      </c>
      <c r="CD60" s="243">
        <f t="shared" ca="1" si="186"/>
        <v>0.99698843135091386</v>
      </c>
      <c r="CE60" s="243">
        <f t="shared" ca="1" si="186"/>
        <v>0.99924000017244496</v>
      </c>
      <c r="CF60" s="243">
        <f t="shared" si="186"/>
        <v>1.0069658887612951</v>
      </c>
      <c r="CG60" s="243">
        <f t="shared" ca="1" si="186"/>
        <v>0.99771807844648253</v>
      </c>
      <c r="CH60" s="243">
        <f t="shared" ca="1" si="186"/>
        <v>1.0032428122049259</v>
      </c>
      <c r="CI60" s="243">
        <f t="shared" ca="1" si="186"/>
        <v>1.00478158459873</v>
      </c>
      <c r="CJ60" s="243">
        <f t="shared" ca="1" si="186"/>
        <v>1.002487993007328</v>
      </c>
      <c r="CK60" s="243">
        <f t="shared" ca="1" si="186"/>
        <v>1.0009448240614576</v>
      </c>
      <c r="CL60" s="243">
        <f t="shared" ca="1" si="186"/>
        <v>1.0025157673899667</v>
      </c>
      <c r="CM60" s="243">
        <f t="shared" ca="1" si="186"/>
        <v>1.0009043368026307</v>
      </c>
      <c r="CP60" s="73">
        <f t="shared" ref="CP60:DF60" si="187">CP8</f>
        <v>5</v>
      </c>
      <c r="CQ60" s="74">
        <f t="shared" si="187"/>
        <v>1.0295701892508453</v>
      </c>
      <c r="CR60" s="74">
        <f t="shared" si="187"/>
        <v>0.70203406142366187</v>
      </c>
      <c r="CS60" s="74">
        <f t="shared" ca="1" si="187"/>
        <v>0.98609547463763803</v>
      </c>
      <c r="CT60" s="74">
        <f t="shared" ca="1" si="187"/>
        <v>0.97871604459549866</v>
      </c>
      <c r="CU60" s="74">
        <f t="shared" si="187"/>
        <v>0.79909335768744716</v>
      </c>
      <c r="CV60" s="74">
        <f t="shared" ca="1" si="187"/>
        <v>0.96563499278358667</v>
      </c>
      <c r="CW60" s="74">
        <f t="shared" ca="1" si="187"/>
        <v>0.97717190402802057</v>
      </c>
      <c r="CX60" s="74">
        <f t="shared" ca="1" si="187"/>
        <v>0.97018495899458967</v>
      </c>
      <c r="CY60" s="74">
        <f t="shared" si="187"/>
        <v>1.1637480541941534</v>
      </c>
      <c r="CZ60" s="74">
        <f t="shared" ca="1" si="187"/>
        <v>0.97023203963559146</v>
      </c>
      <c r="DA60" s="74">
        <f t="shared" ca="1" si="187"/>
        <v>0.97910200496539435</v>
      </c>
      <c r="DB60" s="74">
        <f t="shared" ca="1" si="187"/>
        <v>1.0792087138969746</v>
      </c>
      <c r="DC60" s="74">
        <f t="shared" ca="1" si="187"/>
        <v>0.89887304415336178</v>
      </c>
      <c r="DD60" s="74">
        <f t="shared" ca="1" si="187"/>
        <v>0.93494263111402143</v>
      </c>
      <c r="DE60" s="74">
        <f t="shared" ca="1" si="187"/>
        <v>0.99336668542445516</v>
      </c>
      <c r="DF60" s="74">
        <f t="shared" ca="1" si="187"/>
        <v>1.1987089594129889</v>
      </c>
      <c r="DI60" s="57">
        <f t="shared" si="29"/>
        <v>406.96594013165867</v>
      </c>
      <c r="DJ60" s="57">
        <f t="shared" si="30"/>
        <v>61.250589341491313</v>
      </c>
      <c r="DK60" s="57">
        <f t="shared" ca="1" si="31"/>
        <v>114.01388031913008</v>
      </c>
      <c r="DL60" s="57">
        <f t="shared" ca="1" si="32"/>
        <v>104.07221115828362</v>
      </c>
      <c r="DM60" s="57">
        <f t="shared" si="33"/>
        <v>36206.03240118071</v>
      </c>
      <c r="DN60" s="57">
        <f t="shared" ca="1" si="34"/>
        <v>95.274094960867458</v>
      </c>
      <c r="DO60" s="57">
        <f t="shared" ca="1" si="35"/>
        <v>81.137938942870747</v>
      </c>
      <c r="DP60" s="57">
        <f t="shared" ca="1" si="36"/>
        <v>87.023170835451239</v>
      </c>
      <c r="DQ60" s="57">
        <f t="shared" si="37"/>
        <v>4560.2654121513224</v>
      </c>
      <c r="DR60" s="57">
        <f t="shared" ca="1" si="38"/>
        <v>155.32366881699892</v>
      </c>
      <c r="DS60" s="57">
        <f t="shared" ca="1" si="39"/>
        <v>102.19568491593124</v>
      </c>
      <c r="DT60" s="57">
        <f t="shared" ca="1" si="40"/>
        <v>102.02227976436097</v>
      </c>
      <c r="DU60" s="57">
        <f t="shared" ca="1" si="41"/>
        <v>101.22039625738556</v>
      </c>
      <c r="DV60" s="57">
        <f t="shared" ca="1" si="42"/>
        <v>100.88166726998756</v>
      </c>
      <c r="DW60" s="57">
        <f t="shared" ca="1" si="43"/>
        <v>98.181279674971719</v>
      </c>
      <c r="DX60" s="57">
        <f t="shared" ca="1" si="44"/>
        <v>599503.6767918577</v>
      </c>
      <c r="DY60" s="57">
        <f ca="1">'Chart Data'!U165</f>
        <v>-207.2957142857143</v>
      </c>
      <c r="EB60" s="57"/>
      <c r="EN60" s="74">
        <f t="shared" si="179"/>
        <v>0.47784657633957772</v>
      </c>
      <c r="EO60" s="74">
        <f t="shared" si="180"/>
        <v>0.66326475338031965</v>
      </c>
      <c r="EP60" s="74">
        <f t="shared" ca="1" si="65"/>
        <v>-0.8561159011289774</v>
      </c>
      <c r="EQ60" s="74">
        <f t="shared" ca="1" si="66"/>
        <v>5.8662546052868914E-3</v>
      </c>
      <c r="ER60" s="74">
        <f t="shared" si="67"/>
        <v>-1.511152651471573</v>
      </c>
      <c r="ES60" s="74">
        <f t="shared" ca="1" si="68"/>
        <v>-0.4583105782778692</v>
      </c>
      <c r="ET60" s="74">
        <f t="shared" ca="1" si="69"/>
        <v>-1.3172438859408857</v>
      </c>
      <c r="EU60" s="74">
        <f t="shared" ca="1" si="70"/>
        <v>-0.99926455274722104</v>
      </c>
      <c r="EV60" s="74">
        <f t="shared" si="71"/>
        <v>0.35045618946698831</v>
      </c>
      <c r="EW60" s="74">
        <f t="shared" ca="1" si="72"/>
        <v>1.688273035570923</v>
      </c>
      <c r="EX60" s="74">
        <f t="shared" ca="1" si="73"/>
        <v>0.48851612147327172</v>
      </c>
      <c r="EY60" s="74">
        <f t="shared" ca="1" si="74"/>
        <v>-0.20112658721942195</v>
      </c>
      <c r="EZ60" s="74">
        <f t="shared" ca="1" si="75"/>
        <v>9.1656454259618381E-2</v>
      </c>
      <c r="FA60" s="74">
        <f t="shared" ca="1" si="76"/>
        <v>0.23982429520394652</v>
      </c>
      <c r="FB60" s="74">
        <f t="shared" ca="1" si="77"/>
        <v>-0.91126731246645365</v>
      </c>
      <c r="FC60" s="74">
        <f t="shared" ca="1" si="78"/>
        <v>-1.4562163981762735</v>
      </c>
      <c r="FD60" s="74">
        <f t="shared" ca="1" si="79"/>
        <v>-0.10248115382029649</v>
      </c>
      <c r="FG60" s="225">
        <f t="shared" si="80"/>
        <v>1</v>
      </c>
      <c r="FH60" s="73">
        <f t="shared" si="81"/>
        <v>2023</v>
      </c>
      <c r="FI60" s="73"/>
      <c r="FJ60" s="73"/>
      <c r="FK60" s="4"/>
      <c r="FL60" s="4"/>
      <c r="GA60" s="4"/>
    </row>
    <row r="61" spans="1:183" x14ac:dyDescent="0.35">
      <c r="A61" s="73">
        <v>6</v>
      </c>
      <c r="B61" s="41">
        <f t="shared" si="50"/>
        <v>44963</v>
      </c>
      <c r="C61" s="57">
        <f>'Chart Data'!C166</f>
        <v>417</v>
      </c>
      <c r="D61" s="57">
        <f>'Chart Data'!D166</f>
        <v>45</v>
      </c>
      <c r="E61" s="57">
        <f ca="1">'Chart Data'!E166</f>
        <v>112.71428571428571</v>
      </c>
      <c r="F61" s="57">
        <f ca="1">'Chart Data'!F166</f>
        <v>103</v>
      </c>
      <c r="G61" s="57">
        <f>'Chart Data'!G166</f>
        <v>30739</v>
      </c>
      <c r="H61" s="57">
        <f ca="1">'Chart Data'!H166</f>
        <v>92.428571428571431</v>
      </c>
      <c r="I61" s="57">
        <f ca="1">'Chart Data'!J166</f>
        <v>88.428571428571431</v>
      </c>
      <c r="J61" s="57">
        <f ca="1">'Chart Data'!K166</f>
        <v>88.714285714285708</v>
      </c>
      <c r="K61" s="57">
        <f>'Chart Data'!L166</f>
        <v>11939</v>
      </c>
      <c r="L61" s="57">
        <f>'Chart Data'!M166</f>
        <v>152.05714285714285</v>
      </c>
      <c r="M61" s="57">
        <f ca="1">'Chart Data'!O166</f>
        <v>96.404285714285706</v>
      </c>
      <c r="N61" s="57">
        <f ca="1">'Chart Data'!P166</f>
        <v>102.49809523809525</v>
      </c>
      <c r="O61" s="57">
        <f ca="1">'Chart Data'!Q166</f>
        <v>92.362857142857152</v>
      </c>
      <c r="P61" s="57">
        <f ca="1">'Chart Data'!R166</f>
        <v>95.79785714285714</v>
      </c>
      <c r="Q61" s="57">
        <f>'Chart Data'!S167</f>
        <v>97.542406750725021</v>
      </c>
      <c r="R61" s="57">
        <f ca="1">'Chart Data'!T167</f>
        <v>667665.28571428568</v>
      </c>
      <c r="U61" s="57">
        <f t="shared" ref="U61:U92" si="188">AVERAGE(C36:C87)</f>
        <v>410.42307692307691</v>
      </c>
      <c r="V61" s="57">
        <f t="shared" ref="V61:V92" si="189">AVERAGE(D36:D87)</f>
        <v>58.71153846153846</v>
      </c>
      <c r="W61" s="57">
        <f t="shared" ref="W61:W92" ca="1" si="190">AVERAGE(E36:E87)</f>
        <v>113.72527472527473</v>
      </c>
      <c r="X61" s="57">
        <f t="shared" ref="X61:X92" ca="1" si="191">AVERAGE(F36:F87)</f>
        <v>103.00824175824177</v>
      </c>
      <c r="Y61" s="57">
        <f t="shared" ref="Y61:Y92" si="192">AVERAGE(G36:G87)</f>
        <v>35859.942307692305</v>
      </c>
      <c r="Z61" s="57">
        <f t="shared" ref="Z61:Z92" ca="1" si="193">AVERAGE(H36:H87)</f>
        <v>94.859890109890117</v>
      </c>
      <c r="AA61" s="57">
        <f t="shared" ref="AA61:AA92" ca="1" si="194">AVERAGE(I36:I87)</f>
        <v>82.324175824175825</v>
      </c>
      <c r="AB61" s="57">
        <f t="shared" ref="AB61:AB92" ca="1" si="195">AVERAGE(J36:J87)</f>
        <v>86.958791208791212</v>
      </c>
      <c r="AC61" s="57">
        <f t="shared" ref="AC61:AC92" si="196">AVERAGE(K36:K87)</f>
        <v>4560.2692307692305</v>
      </c>
      <c r="AD61" s="57">
        <f t="shared" ref="AD61:AD92" si="197">AVERAGE(L36:L87)</f>
        <v>154.57554945054949</v>
      </c>
      <c r="AE61" s="57">
        <f t="shared" ref="AE61:AE92" ca="1" si="198">AVERAGE(M36:M87)</f>
        <v>97.300576923076932</v>
      </c>
      <c r="AF61" s="57">
        <f t="shared" ref="AF61:AF92" ca="1" si="199">AVERAGE(N36:N87)</f>
        <v>96.787087912087912</v>
      </c>
      <c r="AG61" s="57">
        <f t="shared" ref="AG61:AG92" ca="1" si="200">AVERAGE(O36:O87)</f>
        <v>97.010508241758259</v>
      </c>
      <c r="AH61" s="57">
        <f t="shared" ref="AH61:AH92" ca="1" si="201">AVERAGE(P36:P87)</f>
        <v>98.189821428571435</v>
      </c>
      <c r="AI61" s="57">
        <f t="shared" ref="AI61:AI92" si="202">AVERAGE(Q36:Q87)</f>
        <v>98.860385407227866</v>
      </c>
      <c r="AJ61" s="57">
        <f t="shared" ref="AJ61:AJ92" ca="1" si="203">AVERAGE(R36:R87)</f>
        <v>623614.73351648368</v>
      </c>
      <c r="AM61" s="57">
        <f t="shared" ref="AM61:AM92" si="204">AVERAGE(U61:U62)</f>
        <v>410.65384615384613</v>
      </c>
      <c r="AN61" s="57">
        <f t="shared" ref="AN61:AN92" si="205">AVERAGE(V61:V62)</f>
        <v>58.615384615384613</v>
      </c>
      <c r="AO61" s="57">
        <f t="shared" ref="AO61:AO92" ca="1" si="206">AVERAGE(W61:W62)</f>
        <v>113.75824175824178</v>
      </c>
      <c r="AP61" s="57">
        <f t="shared" ref="AP61:AP92" ca="1" si="207">AVERAGE(X61:X62)</f>
        <v>103.02747252747254</v>
      </c>
      <c r="AQ61" s="57">
        <f t="shared" ref="AQ61:AQ92" si="208">AVERAGE(Y61:Y62)</f>
        <v>35889.836538461532</v>
      </c>
      <c r="AR61" s="57">
        <f t="shared" ref="AR61:AR92" ca="1" si="209">AVERAGE(Z61:Z62)</f>
        <v>94.877747252747255</v>
      </c>
      <c r="AS61" s="57">
        <f t="shared" ref="AS61:AS92" ca="1" si="210">AVERAGE(AA61:AA62)</f>
        <v>82.531593406593402</v>
      </c>
      <c r="AT61" s="57">
        <f t="shared" ref="AT61:AT92" ca="1" si="211">AVERAGE(AB61:AB62)</f>
        <v>87.006868131868117</v>
      </c>
      <c r="AU61" s="57">
        <f t="shared" ref="AU61:AU92" si="212">AVERAGE(AC61:AC62)</f>
        <v>4678.4615384615381</v>
      </c>
      <c r="AV61" s="57">
        <f t="shared" ref="AV61:AV92" si="213">AVERAGE(AD61:AD62)</f>
        <v>154.15604395604399</v>
      </c>
      <c r="AW61" s="57">
        <f t="shared" ref="AW61:AW92" ca="1" si="214">AVERAGE(AE61:AE62)</f>
        <v>97.419395604395604</v>
      </c>
      <c r="AX61" s="57">
        <f t="shared" ref="AX61:AX92" ca="1" si="215">AVERAGE(AF61:AF62)</f>
        <v>96.910549450549453</v>
      </c>
      <c r="AY61" s="57">
        <f t="shared" ref="AY61:AY92" ca="1" si="216">AVERAGE(AG61:AG62)</f>
        <v>97.127369505494528</v>
      </c>
      <c r="AZ61" s="57">
        <f t="shared" ref="AZ61:AZ92" ca="1" si="217">AVERAGE(AH61:AH62)</f>
        <v>98.270247252747254</v>
      </c>
      <c r="BA61" s="57">
        <f t="shared" ref="BA61:BA92" si="218">AVERAGE(AI61:AI62)</f>
        <v>99.019724791786388</v>
      </c>
      <c r="BB61" s="57">
        <f t="shared" ref="BB61:BB92" ca="1" si="219">AVERAGE(AJ61:AJ62)</f>
        <v>623384.64835164859</v>
      </c>
      <c r="BE61" s="74">
        <f t="shared" ref="BE61:BE92" si="220">C61/AM61</f>
        <v>1.0154537791514471</v>
      </c>
      <c r="BF61" s="74">
        <f t="shared" ref="BF61:BF92" si="221">D61/AN61</f>
        <v>0.76771653543307095</v>
      </c>
      <c r="BG61" s="74">
        <f t="shared" ref="BG61:BG92" ca="1" si="222">E61/AO61</f>
        <v>0.99082302936630573</v>
      </c>
      <c r="BH61" s="74">
        <f t="shared" ref="BH61:BH92" ca="1" si="223">F61/AP61</f>
        <v>0.99973334755479693</v>
      </c>
      <c r="BI61" s="74">
        <f t="shared" ref="BI61:BI92" si="224">G61/AQ61</f>
        <v>0.85648202847227761</v>
      </c>
      <c r="BJ61" s="74">
        <f t="shared" ref="BJ61:BJ92" ca="1" si="225">H61/AR61</f>
        <v>0.97418598253970556</v>
      </c>
      <c r="BK61" s="74">
        <f t="shared" ref="BK61:BK92" ca="1" si="226">I61/AS61</f>
        <v>1.0714511592297322</v>
      </c>
      <c r="BL61" s="74">
        <f t="shared" ref="BL61:BL92" ca="1" si="227">J61/AT61</f>
        <v>1.0196239402598635</v>
      </c>
      <c r="BM61" s="74">
        <f t="shared" ref="BM61:BM92" si="228">K61/AU61</f>
        <v>2.5519072673462677</v>
      </c>
      <c r="BN61" s="74">
        <f t="shared" ref="BN61:BN92" si="229">L61/AV61</f>
        <v>0.98638456822685705</v>
      </c>
      <c r="BO61" s="74">
        <f t="shared" ref="BO61:BO92" ca="1" si="230">M61/AW61</f>
        <v>0.98958000217706032</v>
      </c>
      <c r="BP61" s="74">
        <f t="shared" ref="BP61:BP92" ca="1" si="231">N61/AX61</f>
        <v>1.0576567341659429</v>
      </c>
      <c r="BQ61" s="74">
        <f t="shared" ref="BQ61:BQ92" ca="1" si="232">O61/AY61</f>
        <v>0.95094572840904701</v>
      </c>
      <c r="BR61" s="74">
        <f t="shared" ref="BR61:BR92" ca="1" si="233">P61/AZ61</f>
        <v>0.97484090883040908</v>
      </c>
      <c r="BS61" s="74">
        <f t="shared" ref="BS61:BS92" si="234">Q61/BA61</f>
        <v>0.98508056809723721</v>
      </c>
      <c r="BT61" s="74">
        <f t="shared" ref="BT61:BT92" ca="1" si="235">R61/BB61</f>
        <v>1.0710326080049033</v>
      </c>
      <c r="CP61" s="73">
        <f t="shared" ref="CP61:DF61" si="236">CP9</f>
        <v>6</v>
      </c>
      <c r="CQ61" s="74">
        <f t="shared" si="236"/>
        <v>0.99447495420485144</v>
      </c>
      <c r="CR61" s="74">
        <f t="shared" si="236"/>
        <v>0.74837943063267942</v>
      </c>
      <c r="CS61" s="74">
        <f t="shared" ca="1" si="236"/>
        <v>0.98898635406224755</v>
      </c>
      <c r="CT61" s="74">
        <f t="shared" ca="1" si="236"/>
        <v>0.99417691974510591</v>
      </c>
      <c r="CU61" s="74">
        <f t="shared" si="236"/>
        <v>0.84982748440516742</v>
      </c>
      <c r="CV61" s="74">
        <f t="shared" ca="1" si="236"/>
        <v>0.96847536638997589</v>
      </c>
      <c r="CW61" s="74">
        <f t="shared" ca="1" si="236"/>
        <v>1.0605128203954204</v>
      </c>
      <c r="CX61" s="74">
        <f t="shared" ca="1" si="236"/>
        <v>1.0163154066111664</v>
      </c>
      <c r="CY61" s="74">
        <f t="shared" si="236"/>
        <v>1.8689334772267565</v>
      </c>
      <c r="CZ61" s="74">
        <f t="shared" ca="1" si="236"/>
        <v>0.98557136910283116</v>
      </c>
      <c r="DA61" s="74">
        <f t="shared" ca="1" si="236"/>
        <v>0.96370245021469803</v>
      </c>
      <c r="DB61" s="74">
        <f t="shared" ca="1" si="236"/>
        <v>1.0257886602341004</v>
      </c>
      <c r="DC61" s="74">
        <f t="shared" ca="1" si="236"/>
        <v>0.92030141212763039</v>
      </c>
      <c r="DD61" s="74">
        <f t="shared" ca="1" si="236"/>
        <v>0.9511750581298376</v>
      </c>
      <c r="DE61" s="74">
        <f t="shared" ca="1" si="236"/>
        <v>0.99423426495948986</v>
      </c>
      <c r="DF61" s="74">
        <f t="shared" ca="1" si="236"/>
        <v>1.1395346549118082</v>
      </c>
      <c r="DI61" s="57">
        <f t="shared" si="29"/>
        <v>419.31674421445746</v>
      </c>
      <c r="DJ61" s="57">
        <f t="shared" si="30"/>
        <v>60.129926288803837</v>
      </c>
      <c r="DK61" s="57">
        <f t="shared" ca="1" si="31"/>
        <v>113.96950549551403</v>
      </c>
      <c r="DL61" s="57">
        <f t="shared" ca="1" si="32"/>
        <v>103.60329027393622</v>
      </c>
      <c r="DM61" s="57">
        <f t="shared" si="33"/>
        <v>36170.870634427192</v>
      </c>
      <c r="DN61" s="57">
        <f t="shared" ca="1" si="34"/>
        <v>95.437194002261521</v>
      </c>
      <c r="DO61" s="57">
        <f t="shared" ca="1" si="35"/>
        <v>83.38284057292222</v>
      </c>
      <c r="DP61" s="57">
        <f t="shared" ca="1" si="36"/>
        <v>87.29011204316717</v>
      </c>
      <c r="DQ61" s="57">
        <f t="shared" si="37"/>
        <v>6388.1353432203778</v>
      </c>
      <c r="DR61" s="57">
        <f t="shared" ca="1" si="38"/>
        <v>154.28323876287212</v>
      </c>
      <c r="DS61" s="57">
        <f t="shared" ca="1" si="39"/>
        <v>100.03532282480792</v>
      </c>
      <c r="DT61" s="57">
        <f t="shared" ca="1" si="40"/>
        <v>99.921259818473359</v>
      </c>
      <c r="DU61" s="57">
        <f t="shared" ca="1" si="41"/>
        <v>100.36152930519243</v>
      </c>
      <c r="DV61" s="57">
        <f t="shared" ca="1" si="42"/>
        <v>100.71527456913248</v>
      </c>
      <c r="DW61" s="57">
        <f t="shared" ca="1" si="43"/>
        <v>98.108071898627827</v>
      </c>
      <c r="DX61" s="57">
        <f t="shared" ca="1" si="44"/>
        <v>585910.47041562607</v>
      </c>
      <c r="DY61" s="57">
        <f ca="1">'Chart Data'!U166</f>
        <v>-233.02857142857141</v>
      </c>
      <c r="EB61" s="57"/>
      <c r="EN61" s="74">
        <f t="shared" si="179"/>
        <v>1.1550392142415693</v>
      </c>
      <c r="EO61" s="74">
        <f t="shared" si="180"/>
        <v>0.24652539112192076</v>
      </c>
      <c r="EP61" s="74">
        <f t="shared" ca="1" si="65"/>
        <v>-0.86850323153292097</v>
      </c>
      <c r="EQ61" s="74">
        <f t="shared" ca="1" si="66"/>
        <v>-0.11405086431960865</v>
      </c>
      <c r="ER61" s="74">
        <f t="shared" si="67"/>
        <v>-1.5455442273179896</v>
      </c>
      <c r="ES61" s="74">
        <f t="shared" ca="1" si="68"/>
        <v>-0.36347653518080431</v>
      </c>
      <c r="ET61" s="74">
        <f t="shared" ca="1" si="69"/>
        <v>-0.6356578705521384</v>
      </c>
      <c r="EU61" s="74">
        <f t="shared" ca="1" si="70"/>
        <v>-0.84431418843230799</v>
      </c>
      <c r="EV61" s="74">
        <f t="shared" si="71"/>
        <v>-1.0240897172664893</v>
      </c>
      <c r="EW61" s="74">
        <f t="shared" ca="1" si="72"/>
        <v>1.6272838789332513</v>
      </c>
      <c r="EX61" s="74">
        <f t="shared" ca="1" si="73"/>
        <v>-0.37610253323154835</v>
      </c>
      <c r="EY61" s="74">
        <f t="shared" ca="1" si="74"/>
        <v>-0.67734194033147388</v>
      </c>
      <c r="EZ61" s="74">
        <f t="shared" ca="1" si="75"/>
        <v>-0.28908517834850578</v>
      </c>
      <c r="FA61" s="74">
        <f t="shared" ca="1" si="76"/>
        <v>0.16140865777448085</v>
      </c>
      <c r="FB61" s="74">
        <f t="shared" ca="1" si="77"/>
        <v>-0.92986637241277703</v>
      </c>
      <c r="FC61" s="74">
        <f t="shared" ca="1" si="78"/>
        <v>-2.1340240080666799</v>
      </c>
      <c r="FD61" s="74">
        <f t="shared" ca="1" si="79"/>
        <v>-0.42870737638697204</v>
      </c>
      <c r="FG61" s="225">
        <f t="shared" si="80"/>
        <v>2</v>
      </c>
      <c r="FH61" s="73">
        <f t="shared" si="81"/>
        <v>2023</v>
      </c>
      <c r="FI61" s="73"/>
      <c r="FJ61" s="73"/>
      <c r="FK61" s="4"/>
      <c r="FL61" s="4"/>
      <c r="GA61" s="4"/>
    </row>
    <row r="62" spans="1:183" x14ac:dyDescent="0.35">
      <c r="A62" s="73">
        <v>7</v>
      </c>
      <c r="B62" s="41">
        <f t="shared" si="50"/>
        <v>44970</v>
      </c>
      <c r="C62" s="57">
        <f>'Chart Data'!C167</f>
        <v>383</v>
      </c>
      <c r="D62" s="57">
        <f>'Chart Data'!D167</f>
        <v>49</v>
      </c>
      <c r="E62" s="57">
        <f ca="1">'Chart Data'!E167</f>
        <v>112.71428571428571</v>
      </c>
      <c r="F62" s="57">
        <f ca="1">'Chart Data'!F167</f>
        <v>102.42857142857143</v>
      </c>
      <c r="G62" s="57">
        <f>'Chart Data'!G167</f>
        <v>31807</v>
      </c>
      <c r="H62" s="57">
        <f ca="1">'Chart Data'!H167</f>
        <v>93</v>
      </c>
      <c r="I62" s="57">
        <f ca="1">'Chart Data'!J167</f>
        <v>86.571428571428569</v>
      </c>
      <c r="J62" s="57">
        <f ca="1">'Chart Data'!K167</f>
        <v>83.571428571428569</v>
      </c>
      <c r="K62" s="57">
        <f>'Chart Data'!L167</f>
        <v>6462</v>
      </c>
      <c r="L62" s="57">
        <f>'Chart Data'!M167</f>
        <v>149.62857142857141</v>
      </c>
      <c r="M62" s="57">
        <f ca="1">'Chart Data'!O167</f>
        <v>99.008571428571415</v>
      </c>
      <c r="N62" s="57">
        <f ca="1">'Chart Data'!P167</f>
        <v>101.73142857142857</v>
      </c>
      <c r="O62" s="57">
        <f ca="1">'Chart Data'!Q167</f>
        <v>99.827857142857141</v>
      </c>
      <c r="P62" s="57">
        <f ca="1">'Chart Data'!R167</f>
        <v>102.83071428571429</v>
      </c>
      <c r="Q62" s="57">
        <f>'Chart Data'!S168</f>
        <v>96.248855452688318</v>
      </c>
      <c r="R62" s="57">
        <f ca="1">'Chart Data'!T168</f>
        <v>726645.28571428568</v>
      </c>
      <c r="U62" s="57">
        <f t="shared" si="188"/>
        <v>410.88461538461536</v>
      </c>
      <c r="V62" s="57">
        <f t="shared" si="189"/>
        <v>58.519230769230766</v>
      </c>
      <c r="W62" s="57">
        <f t="shared" ca="1" si="190"/>
        <v>113.79120879120882</v>
      </c>
      <c r="X62" s="57">
        <f t="shared" ca="1" si="191"/>
        <v>103.04670329670331</v>
      </c>
      <c r="Y62" s="57">
        <f t="shared" si="192"/>
        <v>35919.730769230766</v>
      </c>
      <c r="Z62" s="57">
        <f t="shared" ca="1" si="193"/>
        <v>94.895604395604394</v>
      </c>
      <c r="AA62" s="57">
        <f t="shared" ca="1" si="194"/>
        <v>82.739010989010978</v>
      </c>
      <c r="AB62" s="57">
        <f t="shared" ca="1" si="195"/>
        <v>87.054945054945037</v>
      </c>
      <c r="AC62" s="57">
        <f t="shared" si="196"/>
        <v>4796.6538461538457</v>
      </c>
      <c r="AD62" s="57">
        <f t="shared" si="197"/>
        <v>153.73653846153849</v>
      </c>
      <c r="AE62" s="57">
        <f t="shared" ca="1" si="198"/>
        <v>97.538214285714275</v>
      </c>
      <c r="AF62" s="57">
        <f t="shared" ca="1" si="199"/>
        <v>97.034010989010994</v>
      </c>
      <c r="AG62" s="57">
        <f t="shared" ca="1" si="200"/>
        <v>97.244230769230796</v>
      </c>
      <c r="AH62" s="57">
        <f t="shared" ca="1" si="201"/>
        <v>98.350673076923087</v>
      </c>
      <c r="AI62" s="57">
        <f t="shared" si="202"/>
        <v>99.179064176344909</v>
      </c>
      <c r="AJ62" s="57">
        <f t="shared" ca="1" si="203"/>
        <v>623154.56318681338</v>
      </c>
      <c r="AM62" s="57">
        <f t="shared" si="204"/>
        <v>410.81730769230768</v>
      </c>
      <c r="AN62" s="57">
        <f t="shared" si="205"/>
        <v>58.625</v>
      </c>
      <c r="AO62" s="57">
        <f t="shared" ca="1" si="206"/>
        <v>113.82692307692309</v>
      </c>
      <c r="AP62" s="57">
        <f t="shared" ca="1" si="207"/>
        <v>103.07280219780222</v>
      </c>
      <c r="AQ62" s="57">
        <f t="shared" si="208"/>
        <v>35948.144230769234</v>
      </c>
      <c r="AR62" s="57">
        <f t="shared" ca="1" si="209"/>
        <v>94.925824175824161</v>
      </c>
      <c r="AS62" s="57">
        <f t="shared" ca="1" si="210"/>
        <v>82.806318681318686</v>
      </c>
      <c r="AT62" s="57">
        <f t="shared" ca="1" si="211"/>
        <v>87.114010989010978</v>
      </c>
      <c r="AU62" s="57">
        <f t="shared" si="212"/>
        <v>4808.413461538461</v>
      </c>
      <c r="AV62" s="57">
        <f t="shared" si="213"/>
        <v>153.29436813186817</v>
      </c>
      <c r="AW62" s="57">
        <f t="shared" ca="1" si="214"/>
        <v>97.648804945054948</v>
      </c>
      <c r="AX62" s="57">
        <f t="shared" ca="1" si="215"/>
        <v>97.148365384615403</v>
      </c>
      <c r="AY62" s="57">
        <f t="shared" ca="1" si="216"/>
        <v>97.3632623626374</v>
      </c>
      <c r="AZ62" s="57">
        <f t="shared" ca="1" si="217"/>
        <v>98.414608516483526</v>
      </c>
      <c r="BA62" s="57">
        <f t="shared" si="218"/>
        <v>99.292375221182112</v>
      </c>
      <c r="BB62" s="57">
        <f t="shared" ca="1" si="219"/>
        <v>623164.24175824202</v>
      </c>
      <c r="BE62" s="74">
        <f t="shared" si="220"/>
        <v>0.9322878876535986</v>
      </c>
      <c r="BF62" s="74">
        <f t="shared" si="221"/>
        <v>0.83582089552238803</v>
      </c>
      <c r="BG62" s="74">
        <f t="shared" ca="1" si="222"/>
        <v>0.99022518282528393</v>
      </c>
      <c r="BH62" s="74">
        <f t="shared" ca="1" si="223"/>
        <v>0.99374975012327238</v>
      </c>
      <c r="BI62" s="74">
        <f t="shared" si="224"/>
        <v>0.88480228063554145</v>
      </c>
      <c r="BJ62" s="74">
        <f t="shared" ca="1" si="225"/>
        <v>0.97971232599195457</v>
      </c>
      <c r="BK62" s="74">
        <f t="shared" ca="1" si="226"/>
        <v>1.045468871821243</v>
      </c>
      <c r="BL62" s="74">
        <f t="shared" ca="1" si="227"/>
        <v>0.95933395354704432</v>
      </c>
      <c r="BM62" s="74">
        <f t="shared" si="228"/>
        <v>1.3438944158376245</v>
      </c>
      <c r="BN62" s="74">
        <f t="shared" si="229"/>
        <v>0.97608655328978988</v>
      </c>
      <c r="BO62" s="74">
        <f t="shared" ca="1" si="230"/>
        <v>1.0139250704018505</v>
      </c>
      <c r="BP62" s="74">
        <f t="shared" ca="1" si="231"/>
        <v>1.0471759166370795</v>
      </c>
      <c r="BQ62" s="74">
        <f t="shared" ca="1" si="232"/>
        <v>1.0253133956321241</v>
      </c>
      <c r="BR62" s="74">
        <f t="shared" ca="1" si="233"/>
        <v>1.0448724618814198</v>
      </c>
      <c r="BS62" s="74">
        <f t="shared" si="234"/>
        <v>0.96934790046351393</v>
      </c>
      <c r="BT62" s="74">
        <f t="shared" ca="1" si="235"/>
        <v>1.1660574163627786</v>
      </c>
      <c r="CP62" s="73">
        <f t="shared" ref="CP62:DF62" si="237">CP10</f>
        <v>7</v>
      </c>
      <c r="CQ62" s="74">
        <f t="shared" si="237"/>
        <v>0.99302440537473147</v>
      </c>
      <c r="CR62" s="74">
        <f t="shared" si="237"/>
        <v>0.80671929651283203</v>
      </c>
      <c r="CS62" s="74">
        <f t="shared" ca="1" si="237"/>
        <v>0.98894984181259393</v>
      </c>
      <c r="CT62" s="74">
        <f t="shared" ca="1" si="237"/>
        <v>0.98667935364696424</v>
      </c>
      <c r="CU62" s="74">
        <f t="shared" si="237"/>
        <v>0.88718385939514122</v>
      </c>
      <c r="CV62" s="74">
        <f t="shared" ca="1" si="237"/>
        <v>0.97472331642223431</v>
      </c>
      <c r="CW62" s="74">
        <f t="shared" ca="1" si="237"/>
        <v>1.0625071688726151</v>
      </c>
      <c r="CX62" s="74">
        <f t="shared" ca="1" si="237"/>
        <v>0.98240260420158643</v>
      </c>
      <c r="CY62" s="74">
        <f t="shared" si="237"/>
        <v>1.428475429536094</v>
      </c>
      <c r="CZ62" s="74">
        <f t="shared" ca="1" si="237"/>
        <v>0.98181222912066302</v>
      </c>
      <c r="DA62" s="74">
        <f t="shared" ca="1" si="237"/>
        <v>0.96433205075366746</v>
      </c>
      <c r="DB62" s="74">
        <f t="shared" ca="1" si="237"/>
        <v>0.99528051439938714</v>
      </c>
      <c r="DC62" s="74">
        <f t="shared" ca="1" si="237"/>
        <v>0.97076883909082579</v>
      </c>
      <c r="DD62" s="74">
        <f t="shared" ca="1" si="237"/>
        <v>0.9889982033404251</v>
      </c>
      <c r="DE62" s="74">
        <f t="shared" ca="1" si="237"/>
        <v>0.99257254836972975</v>
      </c>
      <c r="DF62" s="74">
        <f t="shared" ca="1" si="237"/>
        <v>1.1417553314731796</v>
      </c>
      <c r="DI62" s="57">
        <f t="shared" si="29"/>
        <v>385.69042002091544</v>
      </c>
      <c r="DJ62" s="57">
        <f t="shared" si="30"/>
        <v>60.73983876648299</v>
      </c>
      <c r="DK62" s="57">
        <f t="shared" ca="1" si="31"/>
        <v>113.97371327518253</v>
      </c>
      <c r="DL62" s="57">
        <f t="shared" ca="1" si="32"/>
        <v>103.81140646145573</v>
      </c>
      <c r="DM62" s="57">
        <f t="shared" si="33"/>
        <v>35851.644124460494</v>
      </c>
      <c r="DN62" s="57">
        <f t="shared" ca="1" si="34"/>
        <v>95.411691126216894</v>
      </c>
      <c r="DO62" s="57">
        <f t="shared" ca="1" si="35"/>
        <v>81.478441847395843</v>
      </c>
      <c r="DP62" s="57">
        <f t="shared" ca="1" si="36"/>
        <v>85.068411070986869</v>
      </c>
      <c r="DQ62" s="57">
        <f t="shared" si="37"/>
        <v>4523.7039898534158</v>
      </c>
      <c r="DR62" s="57">
        <f t="shared" ca="1" si="38"/>
        <v>152.40039489280218</v>
      </c>
      <c r="DS62" s="57">
        <f t="shared" ca="1" si="39"/>
        <v>102.67062196179408</v>
      </c>
      <c r="DT62" s="57">
        <f t="shared" ca="1" si="40"/>
        <v>102.21382524786945</v>
      </c>
      <c r="DU62" s="57">
        <f t="shared" ca="1" si="41"/>
        <v>102.83380875343195</v>
      </c>
      <c r="DV62" s="57">
        <f t="shared" ca="1" si="42"/>
        <v>103.9746219339882</v>
      </c>
      <c r="DW62" s="57">
        <f t="shared" ca="1" si="43"/>
        <v>96.969088668404282</v>
      </c>
      <c r="DX62" s="57">
        <f t="shared" ca="1" si="44"/>
        <v>636428.19585235708</v>
      </c>
      <c r="DY62" s="57">
        <f ca="1">'Chart Data'!U167</f>
        <v>-172.10714285714286</v>
      </c>
      <c r="EB62" s="57"/>
      <c r="EN62" s="74">
        <f t="shared" si="179"/>
        <v>-0.68868683233110695</v>
      </c>
      <c r="EO62" s="74">
        <f t="shared" si="180"/>
        <v>0.47333266952010739</v>
      </c>
      <c r="EP62" s="74">
        <f t="shared" ca="1" si="65"/>
        <v>-0.86732862050862136</v>
      </c>
      <c r="EQ62" s="74">
        <f t="shared" ca="1" si="66"/>
        <v>-6.0829320042037845E-2</v>
      </c>
      <c r="ER62" s="74">
        <f t="shared" si="67"/>
        <v>-1.8577783311008513</v>
      </c>
      <c r="ES62" s="74">
        <f t="shared" ca="1" si="68"/>
        <v>-0.37830519895002784</v>
      </c>
      <c r="ET62" s="74">
        <f t="shared" ca="1" si="69"/>
        <v>-1.2138620651890188</v>
      </c>
      <c r="EU62" s="74">
        <f t="shared" ca="1" si="70"/>
        <v>-2.1339366411953007</v>
      </c>
      <c r="EV62" s="74">
        <f t="shared" si="71"/>
        <v>0.37795013337936995</v>
      </c>
      <c r="EW62" s="74">
        <f t="shared" ca="1" si="72"/>
        <v>1.5169131151702315</v>
      </c>
      <c r="EX62" s="74">
        <f t="shared" ca="1" si="73"/>
        <v>0.67859510469126327</v>
      </c>
      <c r="EY62" s="74">
        <f t="shared" ca="1" si="74"/>
        <v>-0.15771105456607917</v>
      </c>
      <c r="EZ62" s="74">
        <f t="shared" ca="1" si="75"/>
        <v>0.80689332097855382</v>
      </c>
      <c r="FA62" s="74">
        <f t="shared" ca="1" si="76"/>
        <v>1.6974363795782497</v>
      </c>
      <c r="FB62" s="74">
        <f t="shared" ca="1" si="77"/>
        <v>-1.219234776081715</v>
      </c>
      <c r="FC62" s="74">
        <f t="shared" ca="1" si="78"/>
        <v>0.38497686543164233</v>
      </c>
      <c r="FD62" s="74">
        <f t="shared" ca="1" si="79"/>
        <v>0.3436191245487904</v>
      </c>
      <c r="FG62" s="225">
        <f t="shared" si="80"/>
        <v>2</v>
      </c>
      <c r="FH62" s="73">
        <f t="shared" si="81"/>
        <v>2023</v>
      </c>
      <c r="FI62" s="73"/>
      <c r="FJ62" s="73"/>
      <c r="FK62" s="4"/>
      <c r="FL62" s="4"/>
      <c r="GA62" s="4"/>
    </row>
    <row r="63" spans="1:183" x14ac:dyDescent="0.35">
      <c r="A63" s="73">
        <v>8</v>
      </c>
      <c r="B63" s="41">
        <f t="shared" si="50"/>
        <v>44977</v>
      </c>
      <c r="C63" s="57">
        <f>'Chart Data'!C168</f>
        <v>416</v>
      </c>
      <c r="D63" s="57">
        <f>'Chart Data'!D168</f>
        <v>43</v>
      </c>
      <c r="E63" s="57">
        <f ca="1">'Chart Data'!E168</f>
        <v>113.14285714285714</v>
      </c>
      <c r="F63" s="57">
        <f ca="1">'Chart Data'!F168</f>
        <v>103.42857142857143</v>
      </c>
      <c r="G63" s="57">
        <f>'Chart Data'!G168</f>
        <v>31521</v>
      </c>
      <c r="H63" s="57">
        <f ca="1">'Chart Data'!H168</f>
        <v>93.857142857142861</v>
      </c>
      <c r="I63" s="57">
        <f ca="1">'Chart Data'!J168</f>
        <v>89.285714285714292</v>
      </c>
      <c r="J63" s="57">
        <f ca="1">'Chart Data'!K168</f>
        <v>97</v>
      </c>
      <c r="K63" s="57">
        <f>'Chart Data'!L168</f>
        <v>6241</v>
      </c>
      <c r="L63" s="57">
        <f>'Chart Data'!M168</f>
        <v>146.8857142857143</v>
      </c>
      <c r="M63" s="57">
        <f ca="1">'Chart Data'!O168</f>
        <v>94.054285714285712</v>
      </c>
      <c r="N63" s="57">
        <f ca="1">'Chart Data'!P168</f>
        <v>93.660952380952381</v>
      </c>
      <c r="O63" s="57">
        <f ca="1">'Chart Data'!Q168</f>
        <v>94.019285714285715</v>
      </c>
      <c r="P63" s="57">
        <f ca="1">'Chart Data'!R168</f>
        <v>100.69142857142857</v>
      </c>
      <c r="Q63" s="57">
        <f>'Chart Data'!S169</f>
        <v>91.001177945075355</v>
      </c>
      <c r="R63" s="57">
        <f ca="1">'Chart Data'!T169</f>
        <v>761162.42857142852</v>
      </c>
      <c r="U63" s="57">
        <f t="shared" si="188"/>
        <v>410.75</v>
      </c>
      <c r="V63" s="57">
        <f t="shared" si="189"/>
        <v>58.730769230769234</v>
      </c>
      <c r="W63" s="57">
        <f t="shared" ca="1" si="190"/>
        <v>113.86263736263739</v>
      </c>
      <c r="X63" s="57">
        <f t="shared" ca="1" si="191"/>
        <v>103.09890109890112</v>
      </c>
      <c r="Y63" s="57">
        <f t="shared" si="192"/>
        <v>35976.557692307695</v>
      </c>
      <c r="Z63" s="57">
        <f t="shared" ca="1" si="193"/>
        <v>94.956043956043928</v>
      </c>
      <c r="AA63" s="57">
        <f t="shared" ca="1" si="194"/>
        <v>82.873626373626379</v>
      </c>
      <c r="AB63" s="57">
        <f t="shared" ca="1" si="195"/>
        <v>87.173076923076906</v>
      </c>
      <c r="AC63" s="57">
        <f t="shared" si="196"/>
        <v>4820.1730769230771</v>
      </c>
      <c r="AD63" s="57">
        <f t="shared" si="197"/>
        <v>152.85219780219785</v>
      </c>
      <c r="AE63" s="57">
        <f t="shared" ca="1" si="198"/>
        <v>97.759395604395621</v>
      </c>
      <c r="AF63" s="57">
        <f t="shared" ca="1" si="199"/>
        <v>97.262719780219797</v>
      </c>
      <c r="AG63" s="57">
        <f t="shared" ca="1" si="200"/>
        <v>97.482293956044003</v>
      </c>
      <c r="AH63" s="57">
        <f t="shared" ca="1" si="201"/>
        <v>98.478543956043964</v>
      </c>
      <c r="AI63" s="57">
        <f t="shared" si="202"/>
        <v>99.405686266019316</v>
      </c>
      <c r="AJ63" s="57">
        <f t="shared" ca="1" si="203"/>
        <v>623173.92032967054</v>
      </c>
      <c r="AM63" s="57">
        <f t="shared" si="204"/>
        <v>410.5625</v>
      </c>
      <c r="AN63" s="57">
        <f t="shared" si="205"/>
        <v>58.697115384615387</v>
      </c>
      <c r="AO63" s="57">
        <f t="shared" ca="1" si="206"/>
        <v>113.90109890109893</v>
      </c>
      <c r="AP63" s="57">
        <f t="shared" ca="1" si="207"/>
        <v>103.11675824175828</v>
      </c>
      <c r="AQ63" s="57">
        <f t="shared" si="208"/>
        <v>35994.538461538468</v>
      </c>
      <c r="AR63" s="57">
        <f t="shared" ca="1" si="209"/>
        <v>94.99175824175822</v>
      </c>
      <c r="AS63" s="57">
        <f t="shared" ca="1" si="210"/>
        <v>82.916208791208788</v>
      </c>
      <c r="AT63" s="57">
        <f t="shared" ca="1" si="211"/>
        <v>87.234890109890102</v>
      </c>
      <c r="AU63" s="57">
        <f t="shared" si="212"/>
        <v>4817.3269230769238</v>
      </c>
      <c r="AV63" s="57">
        <f t="shared" si="213"/>
        <v>152.44656593406597</v>
      </c>
      <c r="AW63" s="57">
        <f t="shared" ca="1" si="214"/>
        <v>97.881263736263747</v>
      </c>
      <c r="AX63" s="57">
        <f t="shared" ca="1" si="215"/>
        <v>97.388869047619067</v>
      </c>
      <c r="AY63" s="57">
        <f t="shared" ca="1" si="216"/>
        <v>97.601579670329699</v>
      </c>
      <c r="AZ63" s="57">
        <f t="shared" ca="1" si="217"/>
        <v>98.562898351648357</v>
      </c>
      <c r="BA63" s="57">
        <f t="shared" si="218"/>
        <v>99.535423892487643</v>
      </c>
      <c r="BB63" s="57">
        <f t="shared" ca="1" si="219"/>
        <v>623319.73214285728</v>
      </c>
      <c r="BE63" s="74">
        <f t="shared" si="220"/>
        <v>1.0132440249657482</v>
      </c>
      <c r="BF63" s="74">
        <f t="shared" si="221"/>
        <v>0.73257433041199116</v>
      </c>
      <c r="BG63" s="74">
        <f t="shared" ca="1" si="222"/>
        <v>0.99334298118668563</v>
      </c>
      <c r="BH63" s="74">
        <f t="shared" ca="1" si="223"/>
        <v>1.0030238846927491</v>
      </c>
      <c r="BI63" s="74">
        <f t="shared" si="224"/>
        <v>0.87571618771223825</v>
      </c>
      <c r="BJ63" s="74">
        <f t="shared" ca="1" si="225"/>
        <v>0.98805564392515288</v>
      </c>
      <c r="BK63" s="74">
        <f t="shared" ca="1" si="226"/>
        <v>1.0768185809187749</v>
      </c>
      <c r="BL63" s="74">
        <f t="shared" ca="1" si="227"/>
        <v>1.111940416017132</v>
      </c>
      <c r="BM63" s="74">
        <f t="shared" si="228"/>
        <v>1.2955317543642539</v>
      </c>
      <c r="BN63" s="74">
        <f t="shared" si="229"/>
        <v>0.96352261781510529</v>
      </c>
      <c r="BO63" s="74">
        <f t="shared" ca="1" si="230"/>
        <v>0.96090183273185314</v>
      </c>
      <c r="BP63" s="74">
        <f t="shared" ca="1" si="231"/>
        <v>0.96172132705592983</v>
      </c>
      <c r="BQ63" s="74">
        <f t="shared" ca="1" si="232"/>
        <v>0.96329676253044316</v>
      </c>
      <c r="BR63" s="74">
        <f t="shared" ca="1" si="233"/>
        <v>1.0215956536929964</v>
      </c>
      <c r="BS63" s="74">
        <f t="shared" si="234"/>
        <v>0.91425920929788296</v>
      </c>
      <c r="BT63" s="74">
        <f t="shared" ca="1" si="235"/>
        <v>1.2211428410178733</v>
      </c>
      <c r="CP63" s="73">
        <f t="shared" ref="CP63:DF63" si="238">CP11</f>
        <v>8</v>
      </c>
      <c r="CQ63" s="74">
        <f t="shared" si="238"/>
        <v>1.0038250403030049</v>
      </c>
      <c r="CR63" s="74">
        <f t="shared" si="238"/>
        <v>0.80046721935155185</v>
      </c>
      <c r="CS63" s="74">
        <f t="shared" ca="1" si="238"/>
        <v>0.98866859181701494</v>
      </c>
      <c r="CT63" s="74">
        <f t="shared" ca="1" si="238"/>
        <v>0.99211556470993567</v>
      </c>
      <c r="CU63" s="74">
        <f t="shared" si="238"/>
        <v>0.88594231971566018</v>
      </c>
      <c r="CV63" s="74">
        <f t="shared" ca="1" si="238"/>
        <v>0.9810178646347455</v>
      </c>
      <c r="CW63" s="74">
        <f t="shared" ca="1" si="238"/>
        <v>1.0561645425461335</v>
      </c>
      <c r="CX63" s="74">
        <f t="shared" ca="1" si="238"/>
        <v>1.0703811571393071</v>
      </c>
      <c r="CY63" s="74">
        <f t="shared" si="238"/>
        <v>1.142134876272545</v>
      </c>
      <c r="CZ63" s="74">
        <f t="shared" ca="1" si="238"/>
        <v>0.98246572054735792</v>
      </c>
      <c r="DA63" s="74">
        <f t="shared" ca="1" si="238"/>
        <v>0.93657764024194445</v>
      </c>
      <c r="DB63" s="74">
        <f t="shared" ca="1" si="238"/>
        <v>0.94122352015634825</v>
      </c>
      <c r="DC63" s="74">
        <f t="shared" ca="1" si="238"/>
        <v>0.94401732208294864</v>
      </c>
      <c r="DD63" s="74">
        <f t="shared" ca="1" si="238"/>
        <v>0.98882338208810361</v>
      </c>
      <c r="DE63" s="74">
        <f t="shared" ca="1" si="238"/>
        <v>0.97072295833599676</v>
      </c>
      <c r="DF63" s="74">
        <f t="shared" ca="1" si="238"/>
        <v>1.166023349730716</v>
      </c>
      <c r="DI63" s="57">
        <f t="shared" si="29"/>
        <v>414.4148465099359</v>
      </c>
      <c r="DJ63" s="57">
        <f t="shared" si="30"/>
        <v>53.718627022395424</v>
      </c>
      <c r="DK63" s="57">
        <f t="shared" ca="1" si="31"/>
        <v>114.43961918009212</v>
      </c>
      <c r="DL63" s="57">
        <f t="shared" ca="1" si="32"/>
        <v>104.25052797030837</v>
      </c>
      <c r="DM63" s="57">
        <f t="shared" si="33"/>
        <v>35579.065700480984</v>
      </c>
      <c r="DN63" s="57">
        <f t="shared" ca="1" si="34"/>
        <v>95.673224964244596</v>
      </c>
      <c r="DO63" s="57">
        <f t="shared" ca="1" si="35"/>
        <v>84.537693407572689</v>
      </c>
      <c r="DP63" s="57">
        <f t="shared" ca="1" si="36"/>
        <v>90.621924118359374</v>
      </c>
      <c r="DQ63" s="57">
        <f t="shared" si="37"/>
        <v>5464.3283640615527</v>
      </c>
      <c r="DR63" s="57">
        <f t="shared" ca="1" si="38"/>
        <v>149.50721558394969</v>
      </c>
      <c r="DS63" s="57">
        <f t="shared" ca="1" si="39"/>
        <v>100.42337300513478</v>
      </c>
      <c r="DT63" s="57">
        <f t="shared" ca="1" si="40"/>
        <v>99.509787393959513</v>
      </c>
      <c r="DU63" s="57">
        <f t="shared" ca="1" si="41"/>
        <v>99.594873436045333</v>
      </c>
      <c r="DV63" s="57">
        <f t="shared" ca="1" si="42"/>
        <v>101.82953841443145</v>
      </c>
      <c r="DW63" s="57">
        <f t="shared" ca="1" si="43"/>
        <v>93.745776963046836</v>
      </c>
      <c r="DX63" s="57">
        <f t="shared" ca="1" si="44"/>
        <v>652784.89384214568</v>
      </c>
      <c r="DY63" s="57">
        <f ca="1">'Chart Data'!U168</f>
        <v>-193.99571428571426</v>
      </c>
      <c r="EB63" s="57"/>
      <c r="EN63" s="74">
        <f t="shared" si="179"/>
        <v>0.88626893701938858</v>
      </c>
      <c r="EO63" s="74">
        <f t="shared" si="180"/>
        <v>-2.1376352726238927</v>
      </c>
      <c r="EP63" s="74">
        <f t="shared" ca="1" si="65"/>
        <v>-0.7372699541080725</v>
      </c>
      <c r="EQ63" s="74">
        <f t="shared" ca="1" si="66"/>
        <v>5.1467205784160225E-2</v>
      </c>
      <c r="ER63" s="74">
        <f t="shared" si="67"/>
        <v>-2.1243861386124072</v>
      </c>
      <c r="ES63" s="74">
        <f t="shared" ca="1" si="68"/>
        <v>-0.22623617969113927</v>
      </c>
      <c r="ET63" s="74">
        <f t="shared" ca="1" si="69"/>
        <v>-0.28502712068192454</v>
      </c>
      <c r="EU63" s="74">
        <f t="shared" ca="1" si="70"/>
        <v>1.0896903037825083</v>
      </c>
      <c r="EV63" s="74">
        <f t="shared" si="71"/>
        <v>-0.32939307598418932</v>
      </c>
      <c r="EW63" s="74">
        <f t="shared" ca="1" si="72"/>
        <v>1.347317316443938</v>
      </c>
      <c r="EX63" s="74">
        <f t="shared" ca="1" si="73"/>
        <v>-0.2207973525626388</v>
      </c>
      <c r="EY63" s="74">
        <f t="shared" ca="1" si="74"/>
        <v>-0.77060592210340839</v>
      </c>
      <c r="EZ63" s="74">
        <f t="shared" ca="1" si="75"/>
        <v>-0.62894900303322998</v>
      </c>
      <c r="FA63" s="74">
        <f t="shared" ca="1" si="76"/>
        <v>0.6865261012963858</v>
      </c>
      <c r="FB63" s="74">
        <f t="shared" ca="1" si="77"/>
        <v>-2.0381446054420853</v>
      </c>
      <c r="FC63" s="74">
        <f t="shared" ca="1" si="78"/>
        <v>1.2005824012633828</v>
      </c>
      <c r="FD63" s="74">
        <f t="shared" ca="1" si="79"/>
        <v>6.6128524306376557E-2</v>
      </c>
      <c r="FG63" s="225">
        <f t="shared" si="80"/>
        <v>2</v>
      </c>
      <c r="FH63" s="73">
        <f t="shared" si="81"/>
        <v>2023</v>
      </c>
      <c r="FI63" s="73"/>
      <c r="FJ63" s="73"/>
      <c r="FK63" s="4"/>
      <c r="FL63" s="4"/>
      <c r="GA63" s="4"/>
    </row>
    <row r="64" spans="1:183" x14ac:dyDescent="0.35">
      <c r="A64" s="73">
        <v>9</v>
      </c>
      <c r="B64" s="41">
        <f t="shared" si="50"/>
        <v>44984</v>
      </c>
      <c r="C64" s="57">
        <f>'Chart Data'!C169</f>
        <v>420</v>
      </c>
      <c r="D64" s="57">
        <f>'Chart Data'!D169</f>
        <v>48</v>
      </c>
      <c r="E64" s="57">
        <f ca="1">'Chart Data'!E169</f>
        <v>114.28571428571429</v>
      </c>
      <c r="F64" s="57">
        <f ca="1">'Chart Data'!F169</f>
        <v>103.14285714285714</v>
      </c>
      <c r="G64" s="57">
        <f>'Chart Data'!G169</f>
        <v>31852</v>
      </c>
      <c r="H64" s="57">
        <f ca="1">'Chart Data'!H169</f>
        <v>94</v>
      </c>
      <c r="I64" s="57">
        <f ca="1">'Chart Data'!J169</f>
        <v>83.142857142857139</v>
      </c>
      <c r="J64" s="57">
        <f ca="1">'Chart Data'!K169</f>
        <v>86.571428571428569</v>
      </c>
      <c r="K64" s="57">
        <f>'Chart Data'!L169</f>
        <v>8242</v>
      </c>
      <c r="L64" s="57">
        <f>'Chart Data'!M169</f>
        <v>144.75714285714284</v>
      </c>
      <c r="M64" s="57">
        <f ca="1">'Chart Data'!O169</f>
        <v>98.535714285714292</v>
      </c>
      <c r="N64" s="57">
        <f ca="1">'Chart Data'!P169</f>
        <v>102.43761904761907</v>
      </c>
      <c r="O64" s="57">
        <f ca="1">'Chart Data'!Q169</f>
        <v>94.847857142857151</v>
      </c>
      <c r="P64" s="57">
        <f ca="1">'Chart Data'!R169</f>
        <v>97.62</v>
      </c>
      <c r="Q64" s="57">
        <f>'Chart Data'!S170</f>
        <v>95.573158622652585</v>
      </c>
      <c r="R64" s="57">
        <f ca="1">'Chart Data'!T170</f>
        <v>720999.14285714284</v>
      </c>
      <c r="U64" s="57">
        <f t="shared" si="188"/>
        <v>410.375</v>
      </c>
      <c r="V64" s="57">
        <f t="shared" si="189"/>
        <v>58.66346153846154</v>
      </c>
      <c r="W64" s="57">
        <f t="shared" ca="1" si="190"/>
        <v>113.93956043956048</v>
      </c>
      <c r="X64" s="57">
        <f t="shared" ca="1" si="191"/>
        <v>103.13461538461544</v>
      </c>
      <c r="Y64" s="57">
        <f t="shared" si="192"/>
        <v>36012.519230769234</v>
      </c>
      <c r="Z64" s="57">
        <f t="shared" ca="1" si="193"/>
        <v>95.027472527472497</v>
      </c>
      <c r="AA64" s="57">
        <f t="shared" ca="1" si="194"/>
        <v>82.958791208791197</v>
      </c>
      <c r="AB64" s="57">
        <f t="shared" ca="1" si="195"/>
        <v>87.296703296703285</v>
      </c>
      <c r="AC64" s="57">
        <f t="shared" si="196"/>
        <v>4814.4807692307695</v>
      </c>
      <c r="AD64" s="57">
        <f t="shared" si="197"/>
        <v>152.04093406593412</v>
      </c>
      <c r="AE64" s="57">
        <f t="shared" ca="1" si="198"/>
        <v>98.003131868131874</v>
      </c>
      <c r="AF64" s="57">
        <f t="shared" ca="1" si="199"/>
        <v>97.515018315018324</v>
      </c>
      <c r="AG64" s="57">
        <f t="shared" ca="1" si="200"/>
        <v>97.720865384615394</v>
      </c>
      <c r="AH64" s="57">
        <f t="shared" ca="1" si="201"/>
        <v>98.64725274725275</v>
      </c>
      <c r="AI64" s="57">
        <f t="shared" si="202"/>
        <v>99.665161518955983</v>
      </c>
      <c r="AJ64" s="57">
        <f t="shared" ca="1" si="203"/>
        <v>623465.54395604401</v>
      </c>
      <c r="AM64" s="57">
        <f t="shared" si="204"/>
        <v>410.45192307692309</v>
      </c>
      <c r="AN64" s="57">
        <f t="shared" si="205"/>
        <v>58.67307692307692</v>
      </c>
      <c r="AO64" s="57">
        <f t="shared" ca="1" si="206"/>
        <v>113.9876373626374</v>
      </c>
      <c r="AP64" s="57">
        <f t="shared" ca="1" si="207"/>
        <v>103.15521978021982</v>
      </c>
      <c r="AQ64" s="57">
        <f t="shared" si="208"/>
        <v>36048.230769230766</v>
      </c>
      <c r="AR64" s="57">
        <f t="shared" ca="1" si="209"/>
        <v>95.07280219780219</v>
      </c>
      <c r="AS64" s="57">
        <f t="shared" ca="1" si="210"/>
        <v>82.994505494505489</v>
      </c>
      <c r="AT64" s="57">
        <f t="shared" ca="1" si="211"/>
        <v>87.325549450549431</v>
      </c>
      <c r="AU64" s="57">
        <f t="shared" si="212"/>
        <v>4812.2596153846152</v>
      </c>
      <c r="AV64" s="57">
        <f t="shared" si="213"/>
        <v>151.66442307692313</v>
      </c>
      <c r="AW64" s="57">
        <f t="shared" ca="1" si="214"/>
        <v>98.134491758241779</v>
      </c>
      <c r="AX64" s="57">
        <f t="shared" ca="1" si="215"/>
        <v>97.655622710622708</v>
      </c>
      <c r="AY64" s="57">
        <f t="shared" ca="1" si="216"/>
        <v>97.860480769230776</v>
      </c>
      <c r="AZ64" s="57">
        <f t="shared" ca="1" si="217"/>
        <v>98.742939560439567</v>
      </c>
      <c r="BA64" s="57">
        <f t="shared" si="218"/>
        <v>99.733166585555637</v>
      </c>
      <c r="BB64" s="57">
        <f t="shared" ca="1" si="219"/>
        <v>623501.63049450563</v>
      </c>
      <c r="BE64" s="74">
        <f t="shared" si="220"/>
        <v>1.0232623515355963</v>
      </c>
      <c r="BF64" s="74">
        <f t="shared" si="221"/>
        <v>0.8180924287118978</v>
      </c>
      <c r="BG64" s="74">
        <f t="shared" ca="1" si="222"/>
        <v>1.0026149934323896</v>
      </c>
      <c r="BH64" s="74">
        <f t="shared" ca="1" si="223"/>
        <v>0.99988015499953342</v>
      </c>
      <c r="BI64" s="74">
        <f t="shared" si="224"/>
        <v>0.88359398839588854</v>
      </c>
      <c r="BJ64" s="74">
        <f t="shared" ca="1" si="225"/>
        <v>0.98871599266033849</v>
      </c>
      <c r="BK64" s="74">
        <f t="shared" ca="1" si="226"/>
        <v>1.0017874875868917</v>
      </c>
      <c r="BL64" s="74">
        <f t="shared" ca="1" si="227"/>
        <v>0.99136425841159004</v>
      </c>
      <c r="BM64" s="74">
        <f t="shared" si="228"/>
        <v>1.7127089265198063</v>
      </c>
      <c r="BN64" s="74">
        <f t="shared" si="229"/>
        <v>0.95445681934070348</v>
      </c>
      <c r="BO64" s="74">
        <f t="shared" ca="1" si="230"/>
        <v>1.0040884965141608</v>
      </c>
      <c r="BP64" s="74">
        <f t="shared" ca="1" si="231"/>
        <v>1.0489679570337345</v>
      </c>
      <c r="BQ64" s="74">
        <f t="shared" ca="1" si="232"/>
        <v>0.9692151152059244</v>
      </c>
      <c r="BR64" s="74">
        <f t="shared" ca="1" si="233"/>
        <v>0.98862764704556705</v>
      </c>
      <c r="BS64" s="74">
        <f t="shared" si="234"/>
        <v>0.95828862047276508</v>
      </c>
      <c r="BT64" s="74">
        <f t="shared" ca="1" si="235"/>
        <v>1.1563709020059993</v>
      </c>
      <c r="CP64" s="73">
        <f t="shared" ref="CP64:DF64" si="239">CP12</f>
        <v>9</v>
      </c>
      <c r="CQ64" s="74">
        <f t="shared" si="239"/>
        <v>0.99659334695382629</v>
      </c>
      <c r="CR64" s="74">
        <f t="shared" si="239"/>
        <v>0.82962092613461724</v>
      </c>
      <c r="CS64" s="74">
        <f t="shared" ca="1" si="239"/>
        <v>1.0015221514345314</v>
      </c>
      <c r="CT64" s="74">
        <f t="shared" ca="1" si="239"/>
        <v>1.0034699293596883</v>
      </c>
      <c r="CU64" s="74">
        <f t="shared" si="239"/>
        <v>0.88259350211672072</v>
      </c>
      <c r="CV64" s="74">
        <f t="shared" ca="1" si="239"/>
        <v>0.99463563095987761</v>
      </c>
      <c r="CW64" s="74">
        <f t="shared" ca="1" si="239"/>
        <v>1.0035646815122004</v>
      </c>
      <c r="CX64" s="74">
        <f t="shared" ca="1" si="239"/>
        <v>1.0019612440238732</v>
      </c>
      <c r="CY64" s="74">
        <f t="shared" si="239"/>
        <v>1.4038983271846086</v>
      </c>
      <c r="CZ64" s="74">
        <f t="shared" ca="1" si="239"/>
        <v>0.96991414699176481</v>
      </c>
      <c r="DA64" s="74">
        <f t="shared" ca="1" si="239"/>
        <v>0.97217029094919349</v>
      </c>
      <c r="DB64" s="74">
        <f t="shared" ca="1" si="239"/>
        <v>0.99528401870626215</v>
      </c>
      <c r="DC64" s="74">
        <f t="shared" ca="1" si="239"/>
        <v>0.93899401145874783</v>
      </c>
      <c r="DD64" s="74">
        <f t="shared" ca="1" si="239"/>
        <v>0.97369987954659765</v>
      </c>
      <c r="DE64" s="74">
        <f t="shared" ca="1" si="239"/>
        <v>0.97896685078921308</v>
      </c>
      <c r="DF64" s="74">
        <f t="shared" ca="1" si="239"/>
        <v>1.1085973776408415</v>
      </c>
      <c r="DI64" s="57">
        <f t="shared" si="29"/>
        <v>421.43568516061873</v>
      </c>
      <c r="DJ64" s="57">
        <f t="shared" si="30"/>
        <v>57.85774983237507</v>
      </c>
      <c r="DK64" s="57">
        <f t="shared" ca="1" si="31"/>
        <v>114.1120185130374</v>
      </c>
      <c r="DL64" s="57">
        <f t="shared" ca="1" si="32"/>
        <v>102.78619630253628</v>
      </c>
      <c r="DM64" s="57">
        <f t="shared" si="33"/>
        <v>36089.094156720472</v>
      </c>
      <c r="DN64" s="57">
        <f t="shared" ca="1" si="34"/>
        <v>94.5069702653673</v>
      </c>
      <c r="DO64" s="57">
        <f t="shared" ca="1" si="35"/>
        <v>82.847532076931074</v>
      </c>
      <c r="DP64" s="57">
        <f t="shared" ca="1" si="36"/>
        <v>86.401973217804297</v>
      </c>
      <c r="DQ64" s="57">
        <f t="shared" si="37"/>
        <v>5870.7955130401697</v>
      </c>
      <c r="DR64" s="57">
        <f t="shared" ca="1" si="38"/>
        <v>149.24737751904541</v>
      </c>
      <c r="DS64" s="57">
        <f t="shared" ca="1" si="39"/>
        <v>101.35643436450565</v>
      </c>
      <c r="DT64" s="57">
        <f t="shared" ca="1" si="40"/>
        <v>102.92300199974521</v>
      </c>
      <c r="DU64" s="57">
        <f t="shared" ca="1" si="41"/>
        <v>101.01007672616454</v>
      </c>
      <c r="DV64" s="57">
        <f t="shared" ca="1" si="42"/>
        <v>100.25676499565417</v>
      </c>
      <c r="DW64" s="57">
        <f t="shared" ca="1" si="43"/>
        <v>97.626552467639158</v>
      </c>
      <c r="DX64" s="57">
        <f t="shared" ca="1" si="44"/>
        <v>650370.60108465177</v>
      </c>
      <c r="DY64" s="57">
        <f ca="1">'Chart Data'!U169</f>
        <v>-225.71</v>
      </c>
      <c r="EB64" s="57"/>
      <c r="EN64" s="74">
        <f t="shared" si="179"/>
        <v>1.2712204117789792</v>
      </c>
      <c r="EO64" s="74">
        <f t="shared" si="180"/>
        <v>-0.59842560919872634</v>
      </c>
      <c r="EP64" s="74">
        <f t="shared" ca="1" si="65"/>
        <v>-0.82872040669964409</v>
      </c>
      <c r="EQ64" s="74">
        <f t="shared" ca="1" si="66"/>
        <v>-0.32300627281574923</v>
      </c>
      <c r="ER64" s="74">
        <f t="shared" si="67"/>
        <v>-1.6255294554556547</v>
      </c>
      <c r="ES64" s="74">
        <f t="shared" ca="1" si="68"/>
        <v>-0.90435572858697</v>
      </c>
      <c r="ET64" s="74">
        <f t="shared" ca="1" si="69"/>
        <v>-0.79818560891810963</v>
      </c>
      <c r="EU64" s="74">
        <f t="shared" ca="1" si="70"/>
        <v>-1.3598488101930801</v>
      </c>
      <c r="EV64" s="74">
        <f t="shared" si="71"/>
        <v>-0.63505364096947603</v>
      </c>
      <c r="EW64" s="74">
        <f t="shared" ca="1" si="72"/>
        <v>1.3320858221421166</v>
      </c>
      <c r="EX64" s="74">
        <f t="shared" ca="1" si="73"/>
        <v>0.15263183350348522</v>
      </c>
      <c r="EY64" s="74">
        <f t="shared" ca="1" si="74"/>
        <v>3.0303310520836957E-3</v>
      </c>
      <c r="EZ64" s="74">
        <f t="shared" ca="1" si="75"/>
        <v>-1.5796418341795444E-3</v>
      </c>
      <c r="FA64" s="74">
        <f t="shared" ca="1" si="76"/>
        <v>-5.4672458086049751E-2</v>
      </c>
      <c r="FB64" s="74">
        <f t="shared" ca="1" si="77"/>
        <v>-1.0522004905836122</v>
      </c>
      <c r="FC64" s="74">
        <f t="shared" ca="1" si="78"/>
        <v>1.0801968234799075</v>
      </c>
      <c r="FD64" s="74">
        <f t="shared" ca="1" si="79"/>
        <v>-0.33592677691941664</v>
      </c>
      <c r="FG64" s="225">
        <f t="shared" si="80"/>
        <v>2</v>
      </c>
      <c r="FH64" s="73">
        <f t="shared" si="81"/>
        <v>2023</v>
      </c>
      <c r="FI64" s="73"/>
      <c r="FJ64" s="73"/>
      <c r="FK64" s="4"/>
      <c r="FL64" s="4"/>
      <c r="GA64" s="4"/>
    </row>
    <row r="65" spans="1:183" x14ac:dyDescent="0.35">
      <c r="A65" s="73">
        <v>10</v>
      </c>
      <c r="B65" s="41">
        <f t="shared" si="50"/>
        <v>44991</v>
      </c>
      <c r="C65" s="57">
        <f>'Chart Data'!C170</f>
        <v>426</v>
      </c>
      <c r="D65" s="57">
        <f>'Chart Data'!D170</f>
        <v>46</v>
      </c>
      <c r="E65" s="57">
        <f ca="1">'Chart Data'!E170</f>
        <v>110.42857142857143</v>
      </c>
      <c r="F65" s="57">
        <f ca="1">'Chart Data'!F170</f>
        <v>100.42857142857143</v>
      </c>
      <c r="G65" s="57">
        <f>'Chart Data'!G170</f>
        <v>31187</v>
      </c>
      <c r="H65" s="57">
        <f ca="1">'Chart Data'!H170</f>
        <v>89</v>
      </c>
      <c r="I65" s="57">
        <f ca="1">'Chart Data'!J170</f>
        <v>80.714285714285708</v>
      </c>
      <c r="J65" s="57">
        <f ca="1">'Chart Data'!K170</f>
        <v>84.428571428571431</v>
      </c>
      <c r="K65" s="57">
        <f>'Chart Data'!L170</f>
        <v>2985</v>
      </c>
      <c r="L65" s="57">
        <f>'Chart Data'!M170</f>
        <v>146.79999999999998</v>
      </c>
      <c r="M65" s="57">
        <f ca="1">'Chart Data'!O170</f>
        <v>96.892857142857139</v>
      </c>
      <c r="N65" s="57">
        <f ca="1">'Chart Data'!P170</f>
        <v>97.418571428571411</v>
      </c>
      <c r="O65" s="57">
        <f ca="1">'Chart Data'!Q170</f>
        <v>95.813571428571436</v>
      </c>
      <c r="P65" s="57">
        <f ca="1">'Chart Data'!R170</f>
        <v>98.902142857142849</v>
      </c>
      <c r="Q65" s="57">
        <f>'Chart Data'!S171</f>
        <v>94.920313407228377</v>
      </c>
      <c r="R65" s="57">
        <f ca="1">'Chart Data'!T171</f>
        <v>652150.85714285716</v>
      </c>
      <c r="U65" s="57">
        <f t="shared" si="188"/>
        <v>410.52884615384613</v>
      </c>
      <c r="V65" s="57">
        <f t="shared" si="189"/>
        <v>58.682692307692307</v>
      </c>
      <c r="W65" s="57">
        <f t="shared" ca="1" si="190"/>
        <v>114.03571428571431</v>
      </c>
      <c r="X65" s="57">
        <f t="shared" ca="1" si="191"/>
        <v>103.17582417582422</v>
      </c>
      <c r="Y65" s="57">
        <f t="shared" si="192"/>
        <v>36083.942307692305</v>
      </c>
      <c r="Z65" s="57">
        <f t="shared" ca="1" si="193"/>
        <v>95.118131868131869</v>
      </c>
      <c r="AA65" s="57">
        <f t="shared" ca="1" si="194"/>
        <v>83.030219780219781</v>
      </c>
      <c r="AB65" s="57">
        <f t="shared" ca="1" si="195"/>
        <v>87.354395604395592</v>
      </c>
      <c r="AC65" s="57">
        <f t="shared" si="196"/>
        <v>4810.0384615384619</v>
      </c>
      <c r="AD65" s="57">
        <f t="shared" si="197"/>
        <v>151.28791208791213</v>
      </c>
      <c r="AE65" s="57">
        <f t="shared" ca="1" si="198"/>
        <v>98.265851648351671</v>
      </c>
      <c r="AF65" s="57">
        <f t="shared" ca="1" si="199"/>
        <v>97.796227106227107</v>
      </c>
      <c r="AG65" s="57">
        <f t="shared" ca="1" si="200"/>
        <v>98.000096153846172</v>
      </c>
      <c r="AH65" s="57">
        <f t="shared" ca="1" si="201"/>
        <v>98.838626373626397</v>
      </c>
      <c r="AI65" s="57">
        <f t="shared" si="202"/>
        <v>99.801171652155304</v>
      </c>
      <c r="AJ65" s="57">
        <f t="shared" ca="1" si="203"/>
        <v>623537.71703296725</v>
      </c>
      <c r="AM65" s="57">
        <f t="shared" si="204"/>
        <v>410.68269230769226</v>
      </c>
      <c r="AN65" s="57">
        <f t="shared" si="205"/>
        <v>58.740384615384613</v>
      </c>
      <c r="AO65" s="57">
        <f t="shared" ca="1" si="206"/>
        <v>114.05769230769232</v>
      </c>
      <c r="AP65" s="57">
        <f t="shared" ca="1" si="207"/>
        <v>103.20467032967039</v>
      </c>
      <c r="AQ65" s="57">
        <f t="shared" si="208"/>
        <v>36118.326923076922</v>
      </c>
      <c r="AR65" s="57">
        <f t="shared" ca="1" si="209"/>
        <v>95.131868131868131</v>
      </c>
      <c r="AS65" s="57">
        <f t="shared" ca="1" si="210"/>
        <v>83.046703296703299</v>
      </c>
      <c r="AT65" s="57">
        <f t="shared" ca="1" si="211"/>
        <v>87.399725274725256</v>
      </c>
      <c r="AU65" s="57">
        <f t="shared" si="212"/>
        <v>4815.7884615384619</v>
      </c>
      <c r="AV65" s="57">
        <f t="shared" si="213"/>
        <v>150.89601648351652</v>
      </c>
      <c r="AW65" s="57">
        <f t="shared" ca="1" si="214"/>
        <v>98.372115384615398</v>
      </c>
      <c r="AX65" s="57">
        <f t="shared" ca="1" si="215"/>
        <v>97.899331501831512</v>
      </c>
      <c r="AY65" s="57">
        <f t="shared" ca="1" si="216"/>
        <v>98.128674450549482</v>
      </c>
      <c r="AZ65" s="57">
        <f t="shared" ca="1" si="217"/>
        <v>98.933530219780238</v>
      </c>
      <c r="BA65" s="57">
        <f t="shared" si="218"/>
        <v>99.912409630322273</v>
      </c>
      <c r="BB65" s="57">
        <f t="shared" ca="1" si="219"/>
        <v>623380.2005494507</v>
      </c>
      <c r="BE65" s="74">
        <f t="shared" si="220"/>
        <v>1.0372971833953784</v>
      </c>
      <c r="BF65" s="74">
        <f t="shared" si="221"/>
        <v>0.78310689147159929</v>
      </c>
      <c r="BG65" s="74">
        <f t="shared" ca="1" si="222"/>
        <v>0.96818170869764186</v>
      </c>
      <c r="BH65" s="74">
        <f t="shared" ca="1" si="223"/>
        <v>0.97310103416607829</v>
      </c>
      <c r="BI65" s="74">
        <f t="shared" si="224"/>
        <v>0.86346745978629003</v>
      </c>
      <c r="BJ65" s="74">
        <f t="shared" ca="1" si="225"/>
        <v>0.9355434908166802</v>
      </c>
      <c r="BK65" s="74">
        <f t="shared" ca="1" si="226"/>
        <v>0.97191438684706732</v>
      </c>
      <c r="BL65" s="74">
        <f t="shared" ca="1" si="227"/>
        <v>0.96600499787825944</v>
      </c>
      <c r="BM65" s="74">
        <f t="shared" si="228"/>
        <v>0.61983619584619498</v>
      </c>
      <c r="BN65" s="74">
        <f t="shared" si="229"/>
        <v>0.97285537034727509</v>
      </c>
      <c r="BO65" s="74">
        <f t="shared" ca="1" si="230"/>
        <v>0.98496262649253141</v>
      </c>
      <c r="BP65" s="74">
        <f t="shared" ca="1" si="231"/>
        <v>0.99508924048933767</v>
      </c>
      <c r="BQ65" s="74">
        <f t="shared" ca="1" si="232"/>
        <v>0.97640747686707308</v>
      </c>
      <c r="BR65" s="74">
        <f t="shared" ca="1" si="233"/>
        <v>0.99968274292277182</v>
      </c>
      <c r="BS65" s="74">
        <f t="shared" si="234"/>
        <v>0.95003527348039407</v>
      </c>
      <c r="BT65" s="74">
        <f t="shared" ca="1" si="235"/>
        <v>1.0461526634436702</v>
      </c>
      <c r="CP65" s="73">
        <f t="shared" ref="CP65:DF65" si="240">CP13</f>
        <v>10</v>
      </c>
      <c r="CQ65" s="74">
        <f t="shared" si="240"/>
        <v>1.0160603316853662</v>
      </c>
      <c r="CR65" s="74">
        <f t="shared" si="240"/>
        <v>0.75532589964046359</v>
      </c>
      <c r="CS65" s="74">
        <f t="shared" ca="1" si="240"/>
        <v>1.0012190278852873</v>
      </c>
      <c r="CT65" s="74">
        <f t="shared" ca="1" si="240"/>
        <v>1.0015091104033031</v>
      </c>
      <c r="CU65" s="74">
        <f t="shared" si="240"/>
        <v>0.88468448741686434</v>
      </c>
      <c r="CV65" s="74">
        <f t="shared" ca="1" si="240"/>
        <v>0.98730583398960192</v>
      </c>
      <c r="CW65" s="74">
        <f t="shared" ca="1" si="240"/>
        <v>0.96880044699645251</v>
      </c>
      <c r="CX65" s="74">
        <f t="shared" ca="1" si="240"/>
        <v>0.9806234409950465</v>
      </c>
      <c r="CY65" s="74">
        <f t="shared" si="240"/>
        <v>1.015169177438499</v>
      </c>
      <c r="CZ65" s="74">
        <f t="shared" ca="1" si="240"/>
        <v>0.98367999778169779</v>
      </c>
      <c r="DA65" s="74">
        <f t="shared" ca="1" si="240"/>
        <v>0.99304589749196082</v>
      </c>
      <c r="DB65" s="74">
        <f t="shared" ca="1" si="240"/>
        <v>1.0086836742469492</v>
      </c>
      <c r="DC65" s="74">
        <f t="shared" ca="1" si="240"/>
        <v>0.95953136710685016</v>
      </c>
      <c r="DD65" s="74">
        <f t="shared" ca="1" si="240"/>
        <v>0.98424981453288274</v>
      </c>
      <c r="DE65" s="74">
        <f t="shared" ca="1" si="240"/>
        <v>0.97087085950946472</v>
      </c>
      <c r="DF65" s="74">
        <f t="shared" ca="1" si="240"/>
        <v>1.0774112852376685</v>
      </c>
      <c r="DI65" s="57">
        <f t="shared" si="29"/>
        <v>419.26644187888184</v>
      </c>
      <c r="DJ65" s="57">
        <f t="shared" si="30"/>
        <v>60.900864146054147</v>
      </c>
      <c r="DK65" s="57">
        <f t="shared" ca="1" si="31"/>
        <v>110.29411982092651</v>
      </c>
      <c r="DL65" s="57">
        <f t="shared" ca="1" si="32"/>
        <v>100.2772419994555</v>
      </c>
      <c r="DM65" s="57">
        <f t="shared" si="33"/>
        <v>35252.115803523353</v>
      </c>
      <c r="DN65" s="57">
        <f t="shared" ca="1" si="34"/>
        <v>90.144306795352463</v>
      </c>
      <c r="DO65" s="57">
        <f t="shared" ca="1" si="35"/>
        <v>83.313633849491055</v>
      </c>
      <c r="DP65" s="57">
        <f t="shared" ca="1" si="36"/>
        <v>86.096831769492553</v>
      </c>
      <c r="DQ65" s="57">
        <f t="shared" si="37"/>
        <v>2940.3966022016439</v>
      </c>
      <c r="DR65" s="57">
        <f t="shared" ca="1" si="38"/>
        <v>149.23552408410202</v>
      </c>
      <c r="DS65" s="57">
        <f t="shared" ca="1" si="39"/>
        <v>97.571378510872435</v>
      </c>
      <c r="DT65" s="57">
        <f t="shared" ca="1" si="40"/>
        <v>96.579903012013148</v>
      </c>
      <c r="DU65" s="57">
        <f t="shared" ca="1" si="41"/>
        <v>99.854548494298427</v>
      </c>
      <c r="DV65" s="57">
        <f t="shared" ca="1" si="42"/>
        <v>100.48479704726287</v>
      </c>
      <c r="DW65" s="57">
        <f t="shared" ca="1" si="43"/>
        <v>97.768217551804099</v>
      </c>
      <c r="DX65" s="57">
        <f t="shared" ca="1" si="44"/>
        <v>605294.25120973913</v>
      </c>
      <c r="DY65" s="57">
        <f ca="1">'Chart Data'!U170</f>
        <v>-189.09142857142857</v>
      </c>
      <c r="EB65" s="57"/>
      <c r="EN65" s="74">
        <f t="shared" si="179"/>
        <v>1.1522811451237434</v>
      </c>
      <c r="EO65" s="74">
        <f t="shared" si="180"/>
        <v>0.53321294649450557</v>
      </c>
      <c r="EP65" s="74">
        <f t="shared" ca="1" si="65"/>
        <v>-1.8944952919625779</v>
      </c>
      <c r="EQ65" s="74">
        <f t="shared" ca="1" si="66"/>
        <v>-0.96462105599689529</v>
      </c>
      <c r="ER65" s="74">
        <f t="shared" si="67"/>
        <v>-2.4441744546551893</v>
      </c>
      <c r="ES65" s="74">
        <f t="shared" ca="1" si="68"/>
        <v>-3.4410292246240832</v>
      </c>
      <c r="ET65" s="74">
        <f t="shared" ca="1" si="69"/>
        <v>-0.65667007626757434</v>
      </c>
      <c r="EU65" s="74">
        <f t="shared" ca="1" si="70"/>
        <v>-1.5369731252737271</v>
      </c>
      <c r="EV65" s="74">
        <f t="shared" si="71"/>
        <v>1.568586650675085</v>
      </c>
      <c r="EW65" s="74">
        <f t="shared" ca="1" si="72"/>
        <v>1.3313909835053535</v>
      </c>
      <c r="EX65" s="74">
        <f t="shared" ca="1" si="73"/>
        <v>-1.3622206597881785</v>
      </c>
      <c r="EY65" s="74">
        <f t="shared" ca="1" si="74"/>
        <v>-1.4346909672059303</v>
      </c>
      <c r="EZ65" s="74">
        <f t="shared" ca="1" si="75"/>
        <v>-0.51383326202767643</v>
      </c>
      <c r="FA65" s="74">
        <f t="shared" ca="1" si="76"/>
        <v>5.279186330157451E-2</v>
      </c>
      <c r="FB65" s="74">
        <f t="shared" ca="1" si="77"/>
        <v>-1.0162092677344494</v>
      </c>
      <c r="FC65" s="74">
        <f t="shared" ca="1" si="78"/>
        <v>-1.1674769133598277</v>
      </c>
      <c r="FD65" s="74">
        <f t="shared" ca="1" si="79"/>
        <v>0.12830221120313962</v>
      </c>
      <c r="FG65" s="225">
        <f t="shared" si="80"/>
        <v>3</v>
      </c>
      <c r="FH65" s="73">
        <f t="shared" si="81"/>
        <v>2023</v>
      </c>
      <c r="FI65" s="73"/>
      <c r="FJ65" s="73"/>
      <c r="FK65" s="4"/>
      <c r="FL65" s="4"/>
      <c r="GA65" s="4"/>
    </row>
    <row r="66" spans="1:183" x14ac:dyDescent="0.35">
      <c r="A66" s="73">
        <v>11</v>
      </c>
      <c r="B66" s="41">
        <f t="shared" si="50"/>
        <v>44998</v>
      </c>
      <c r="C66" s="57">
        <f>'Chart Data'!C171</f>
        <v>430</v>
      </c>
      <c r="D66" s="57">
        <f>'Chart Data'!D171</f>
        <v>44</v>
      </c>
      <c r="E66" s="57">
        <f ca="1">'Chart Data'!E171</f>
        <v>117.28571428571429</v>
      </c>
      <c r="F66" s="57">
        <f ca="1">'Chart Data'!F171</f>
        <v>104.28571428571429</v>
      </c>
      <c r="G66" s="57">
        <f>'Chart Data'!G171</f>
        <v>32195</v>
      </c>
      <c r="H66" s="57">
        <f ca="1">'Chart Data'!H171</f>
        <v>96.857142857142861</v>
      </c>
      <c r="I66" s="57">
        <f ca="1">'Chart Data'!J171</f>
        <v>67.857142857142861</v>
      </c>
      <c r="J66" s="57">
        <f ca="1">'Chart Data'!K171</f>
        <v>88.285714285714292</v>
      </c>
      <c r="K66" s="57">
        <f>'Chart Data'!L171</f>
        <v>4147</v>
      </c>
      <c r="L66" s="57">
        <f>'Chart Data'!M171</f>
        <v>151.27142857142854</v>
      </c>
      <c r="M66" s="57">
        <f ca="1">'Chart Data'!O171</f>
        <v>95.327142857142874</v>
      </c>
      <c r="N66" s="57">
        <f ca="1">'Chart Data'!P171</f>
        <v>92.892857142857153</v>
      </c>
      <c r="O66" s="57">
        <f ca="1">'Chart Data'!Q171</f>
        <v>95.039285714285711</v>
      </c>
      <c r="P66" s="57">
        <f ca="1">'Chart Data'!R171</f>
        <v>96.5</v>
      </c>
      <c r="Q66" s="57">
        <f>'Chart Data'!S172</f>
        <v>101.14585789221728</v>
      </c>
      <c r="R66" s="57">
        <f ca="1">'Chart Data'!T172</f>
        <v>645750.14285714284</v>
      </c>
      <c r="U66" s="57">
        <f t="shared" si="188"/>
        <v>410.83653846153845</v>
      </c>
      <c r="V66" s="57">
        <f t="shared" si="189"/>
        <v>58.79807692307692</v>
      </c>
      <c r="W66" s="57">
        <f t="shared" ca="1" si="190"/>
        <v>114.07967032967034</v>
      </c>
      <c r="X66" s="57">
        <f t="shared" ca="1" si="191"/>
        <v>103.23351648351655</v>
      </c>
      <c r="Y66" s="57">
        <f t="shared" si="192"/>
        <v>36152.711538461539</v>
      </c>
      <c r="Z66" s="57">
        <f t="shared" ca="1" si="193"/>
        <v>95.145604395604394</v>
      </c>
      <c r="AA66" s="57">
        <f t="shared" ca="1" si="194"/>
        <v>83.063186813186803</v>
      </c>
      <c r="AB66" s="57">
        <f t="shared" ca="1" si="195"/>
        <v>87.44505494505492</v>
      </c>
      <c r="AC66" s="57">
        <f t="shared" si="196"/>
        <v>4821.5384615384619</v>
      </c>
      <c r="AD66" s="57">
        <f t="shared" si="197"/>
        <v>150.50412087912093</v>
      </c>
      <c r="AE66" s="57">
        <f t="shared" ca="1" si="198"/>
        <v>98.478379120879126</v>
      </c>
      <c r="AF66" s="57">
        <f t="shared" ca="1" si="199"/>
        <v>98.002435897435902</v>
      </c>
      <c r="AG66" s="57">
        <f t="shared" ca="1" si="200"/>
        <v>98.257252747252778</v>
      </c>
      <c r="AH66" s="57">
        <f t="shared" ca="1" si="201"/>
        <v>99.028434065934078</v>
      </c>
      <c r="AI66" s="57">
        <f t="shared" si="202"/>
        <v>100.02364760848924</v>
      </c>
      <c r="AJ66" s="57">
        <f t="shared" ca="1" si="203"/>
        <v>623222.68406593427</v>
      </c>
      <c r="AM66" s="57">
        <f t="shared" si="204"/>
        <v>410.76923076923077</v>
      </c>
      <c r="AN66" s="57">
        <f t="shared" si="205"/>
        <v>58.855769230769226</v>
      </c>
      <c r="AO66" s="57">
        <f t="shared" ca="1" si="206"/>
        <v>114.19642857142858</v>
      </c>
      <c r="AP66" s="57">
        <f t="shared" ca="1" si="207"/>
        <v>103.33241758241765</v>
      </c>
      <c r="AQ66" s="57">
        <f t="shared" si="208"/>
        <v>36188.211538461539</v>
      </c>
      <c r="AR66" s="57">
        <f t="shared" ca="1" si="209"/>
        <v>95.210164835164846</v>
      </c>
      <c r="AS66" s="57">
        <f t="shared" ca="1" si="210"/>
        <v>83.129120879120876</v>
      </c>
      <c r="AT66" s="57">
        <f t="shared" ca="1" si="211"/>
        <v>87.516483516483504</v>
      </c>
      <c r="AU66" s="57">
        <f t="shared" si="212"/>
        <v>4857.2788461538457</v>
      </c>
      <c r="AV66" s="57">
        <f t="shared" si="213"/>
        <v>150.29148351648357</v>
      </c>
      <c r="AW66" s="57">
        <f t="shared" ca="1" si="214"/>
        <v>98.591195054945047</v>
      </c>
      <c r="AX66" s="57">
        <f t="shared" ca="1" si="215"/>
        <v>98.13203754578754</v>
      </c>
      <c r="AY66" s="57">
        <f t="shared" ca="1" si="216"/>
        <v>98.36668269230772</v>
      </c>
      <c r="AZ66" s="57">
        <f t="shared" ca="1" si="217"/>
        <v>99.131456043956064</v>
      </c>
      <c r="BA66" s="57">
        <f t="shared" si="218"/>
        <v>100.26037949291086</v>
      </c>
      <c r="BB66" s="57">
        <f t="shared" ca="1" si="219"/>
        <v>623052.92719780235</v>
      </c>
      <c r="BE66" s="74">
        <f t="shared" si="220"/>
        <v>1.0468164794007491</v>
      </c>
      <c r="BF66" s="74">
        <f t="shared" si="221"/>
        <v>0.74759026302891685</v>
      </c>
      <c r="BG66" s="74">
        <f t="shared" ca="1" si="222"/>
        <v>1.0270523846755277</v>
      </c>
      <c r="BH66" s="74">
        <f t="shared" ca="1" si="223"/>
        <v>1.0092255337250413</v>
      </c>
      <c r="BI66" s="74">
        <f t="shared" si="224"/>
        <v>0.88965435514221325</v>
      </c>
      <c r="BJ66" s="74">
        <f t="shared" ca="1" si="225"/>
        <v>1.0172983423023096</v>
      </c>
      <c r="BK66" s="74">
        <f t="shared" ca="1" si="226"/>
        <v>0.81628606365048428</v>
      </c>
      <c r="BL66" s="74">
        <f t="shared" ca="1" si="227"/>
        <v>1.0087895529884483</v>
      </c>
      <c r="BM66" s="74">
        <f t="shared" si="228"/>
        <v>0.85377021401267339</v>
      </c>
      <c r="BN66" s="74">
        <f t="shared" si="229"/>
        <v>1.0065202966396796</v>
      </c>
      <c r="BO66" s="74">
        <f t="shared" ca="1" si="230"/>
        <v>0.96689306589718171</v>
      </c>
      <c r="BP66" s="74">
        <f t="shared" ca="1" si="231"/>
        <v>0.94661090777325563</v>
      </c>
      <c r="BQ66" s="74">
        <f t="shared" ca="1" si="232"/>
        <v>0.96617353674078699</v>
      </c>
      <c r="BR66" s="74">
        <f t="shared" ca="1" si="233"/>
        <v>0.97345488355593968</v>
      </c>
      <c r="BS66" s="74">
        <f t="shared" si="234"/>
        <v>1.008831787828701</v>
      </c>
      <c r="BT66" s="74">
        <f t="shared" ca="1" si="235"/>
        <v>1.0364290330219967</v>
      </c>
      <c r="CP66" s="73">
        <f t="shared" ref="CP66:DF66" si="241">CP14</f>
        <v>11</v>
      </c>
      <c r="CQ66" s="74">
        <f t="shared" si="241"/>
        <v>1.0434631514632275</v>
      </c>
      <c r="CR66" s="74">
        <f t="shared" si="241"/>
        <v>0.80630560406160001</v>
      </c>
      <c r="CS66" s="74">
        <f t="shared" ca="1" si="241"/>
        <v>1.0112232841872917</v>
      </c>
      <c r="CT66" s="74">
        <f t="shared" ca="1" si="241"/>
        <v>1.0141482235379429</v>
      </c>
      <c r="CU66" s="74">
        <f t="shared" si="241"/>
        <v>0.89617656993642902</v>
      </c>
      <c r="CV66" s="74">
        <f t="shared" ca="1" si="241"/>
        <v>1.0016048867769907</v>
      </c>
      <c r="CW66" s="74">
        <f t="shared" ca="1" si="241"/>
        <v>0.92729374017161059</v>
      </c>
      <c r="CX66" s="74">
        <f t="shared" ca="1" si="241"/>
        <v>0.99497307081506881</v>
      </c>
      <c r="CY66" s="74">
        <f t="shared" si="241"/>
        <v>1.2215272912624275</v>
      </c>
      <c r="CZ66" s="74">
        <f t="shared" ca="1" si="241"/>
        <v>1.003278167184094</v>
      </c>
      <c r="DA66" s="74">
        <f t="shared" ca="1" si="241"/>
        <v>0.94396515925220914</v>
      </c>
      <c r="DB66" s="74">
        <f t="shared" ca="1" si="241"/>
        <v>0.92384147229430602</v>
      </c>
      <c r="DC66" s="74">
        <f t="shared" ca="1" si="241"/>
        <v>0.94203539049059126</v>
      </c>
      <c r="DD66" s="74">
        <f t="shared" ca="1" si="241"/>
        <v>0.94823005147285577</v>
      </c>
      <c r="DE66" s="74">
        <f t="shared" ca="1" si="241"/>
        <v>0.99482188493004509</v>
      </c>
      <c r="DF66" s="74">
        <f t="shared" ca="1" si="241"/>
        <v>1.0269347435425549</v>
      </c>
      <c r="DI66" s="57">
        <f t="shared" si="29"/>
        <v>412.08930032365743</v>
      </c>
      <c r="DJ66" s="57">
        <f t="shared" si="30"/>
        <v>54.569879929345618</v>
      </c>
      <c r="DK66" s="57">
        <f t="shared" ca="1" si="31"/>
        <v>115.98399297141921</v>
      </c>
      <c r="DL66" s="57">
        <f t="shared" ca="1" si="32"/>
        <v>102.83084056678091</v>
      </c>
      <c r="DM66" s="57">
        <f t="shared" si="33"/>
        <v>35924.840126409217</v>
      </c>
      <c r="DN66" s="57">
        <f t="shared" ca="1" si="34"/>
        <v>96.701947180803145</v>
      </c>
      <c r="DO66" s="57">
        <f t="shared" ca="1" si="35"/>
        <v>73.177613433025883</v>
      </c>
      <c r="DP66" s="57">
        <f t="shared" ca="1" si="36"/>
        <v>88.73176257262098</v>
      </c>
      <c r="DQ66" s="57">
        <f t="shared" si="37"/>
        <v>3394.9302890434374</v>
      </c>
      <c r="DR66" s="57">
        <f t="shared" ca="1" si="38"/>
        <v>150.77715584701983</v>
      </c>
      <c r="DS66" s="57">
        <f t="shared" ca="1" si="39"/>
        <v>100.98587000039194</v>
      </c>
      <c r="DT66" s="57">
        <f t="shared" ca="1" si="40"/>
        <v>100.55064632697555</v>
      </c>
      <c r="DU66" s="57">
        <f t="shared" ca="1" si="41"/>
        <v>100.88717119724275</v>
      </c>
      <c r="DV66" s="57">
        <f t="shared" ca="1" si="42"/>
        <v>101.76855273686971</v>
      </c>
      <c r="DW66" s="57">
        <f t="shared" ca="1" si="43"/>
        <v>101.67232891074744</v>
      </c>
      <c r="DX66" s="57">
        <f t="shared" ca="1" si="44"/>
        <v>628813.22003921831</v>
      </c>
      <c r="DY66" s="57">
        <f ca="1">'Chart Data'!U171</f>
        <v>-210.72857142857146</v>
      </c>
      <c r="EB66" s="57"/>
      <c r="EN66" s="74">
        <f t="shared" si="179"/>
        <v>0.75875960678540411</v>
      </c>
      <c r="EO66" s="74">
        <f t="shared" si="180"/>
        <v>-1.8210810748993405</v>
      </c>
      <c r="EP66" s="74">
        <f t="shared" ca="1" si="65"/>
        <v>-0.30615458594604439</v>
      </c>
      <c r="EQ66" s="74">
        <f t="shared" ca="1" si="66"/>
        <v>-0.31158939691313775</v>
      </c>
      <c r="ER66" s="74">
        <f t="shared" si="67"/>
        <v>-1.7861856301333396</v>
      </c>
      <c r="ES66" s="74">
        <f t="shared" ca="1" si="68"/>
        <v>0.37191501841622876</v>
      </c>
      <c r="ET66" s="74">
        <f t="shared" ca="1" si="69"/>
        <v>-3.7341188495570665</v>
      </c>
      <c r="EU66" s="74">
        <f t="shared" ca="1" si="70"/>
        <v>-7.4846982796574158E-3</v>
      </c>
      <c r="EV66" s="74">
        <f t="shared" si="71"/>
        <v>1.2267803721750312</v>
      </c>
      <c r="EW66" s="74">
        <f t="shared" ca="1" si="72"/>
        <v>1.4217601733353358</v>
      </c>
      <c r="EX66" s="74">
        <f t="shared" ca="1" si="73"/>
        <v>4.324814370899775E-3</v>
      </c>
      <c r="EY66" s="74">
        <f t="shared" ca="1" si="74"/>
        <v>-0.53468574186130191</v>
      </c>
      <c r="EZ66" s="74">
        <f t="shared" ca="1" si="75"/>
        <v>-5.6064508924193457E-2</v>
      </c>
      <c r="FA66" s="74">
        <f t="shared" ca="1" si="76"/>
        <v>0.65778547291847911</v>
      </c>
      <c r="FB66" s="74">
        <f t="shared" ca="1" si="77"/>
        <v>-2.4336480053919311E-2</v>
      </c>
      <c r="FC66" s="74">
        <f t="shared" ca="1" si="78"/>
        <v>5.2659707083819096E-3</v>
      </c>
      <c r="FD66" s="74">
        <f t="shared" ca="1" si="79"/>
        <v>-0.14600092358811562</v>
      </c>
      <c r="FG66" s="225">
        <f t="shared" si="80"/>
        <v>3</v>
      </c>
      <c r="FH66" s="73">
        <f t="shared" si="81"/>
        <v>2023</v>
      </c>
      <c r="FI66" s="73"/>
      <c r="FJ66" s="73"/>
      <c r="FK66" s="4"/>
      <c r="FL66" s="4"/>
      <c r="GA66" s="4"/>
    </row>
    <row r="67" spans="1:183" x14ac:dyDescent="0.35">
      <c r="A67" s="73">
        <v>12</v>
      </c>
      <c r="B67" s="41">
        <f t="shared" si="50"/>
        <v>45005</v>
      </c>
      <c r="C67" s="57">
        <f>'Chart Data'!C172</f>
        <v>420</v>
      </c>
      <c r="D67" s="57">
        <f>'Chart Data'!D172</f>
        <v>49</v>
      </c>
      <c r="E67" s="57">
        <f ca="1">'Chart Data'!E172</f>
        <v>115.42857142857143</v>
      </c>
      <c r="F67" s="57">
        <f ca="1">'Chart Data'!F172</f>
        <v>105.42857142857143</v>
      </c>
      <c r="G67" s="57">
        <f>'Chart Data'!G172</f>
        <v>32089</v>
      </c>
      <c r="H67" s="57">
        <f ca="1">'Chart Data'!H172</f>
        <v>95.142857142857139</v>
      </c>
      <c r="I67" s="57">
        <f ca="1">'Chart Data'!J172</f>
        <v>79.714285714285708</v>
      </c>
      <c r="J67" s="57">
        <f ca="1">'Chart Data'!K172</f>
        <v>85.857142857142861</v>
      </c>
      <c r="K67" s="57">
        <f>'Chart Data'!L172</f>
        <v>7334</v>
      </c>
      <c r="L67" s="57">
        <f>'Chart Data'!M172</f>
        <v>151.78571428571428</v>
      </c>
      <c r="M67" s="57">
        <f ca="1">'Chart Data'!O172</f>
        <v>94.665714285714301</v>
      </c>
      <c r="N67" s="57">
        <f ca="1">'Chart Data'!P172</f>
        <v>92.462380952380954</v>
      </c>
      <c r="O67" s="57">
        <f ca="1">'Chart Data'!Q172</f>
        <v>95.120714285714286</v>
      </c>
      <c r="P67" s="57">
        <f ca="1">'Chart Data'!R172</f>
        <v>95.208571428571432</v>
      </c>
      <c r="Q67" s="57">
        <f>'Chart Data'!S173</f>
        <v>105.05233344758373</v>
      </c>
      <c r="R67" s="57">
        <f ca="1">'Chart Data'!T173</f>
        <v>639644.42857142852</v>
      </c>
      <c r="U67" s="57">
        <f t="shared" si="188"/>
        <v>410.70192307692309</v>
      </c>
      <c r="V67" s="57">
        <f t="shared" si="189"/>
        <v>58.91346153846154</v>
      </c>
      <c r="W67" s="57">
        <f t="shared" ca="1" si="190"/>
        <v>114.31318681318683</v>
      </c>
      <c r="X67" s="57">
        <f t="shared" ca="1" si="191"/>
        <v>103.43131868131874</v>
      </c>
      <c r="Y67" s="57">
        <f t="shared" si="192"/>
        <v>36223.711538461539</v>
      </c>
      <c r="Z67" s="57">
        <f t="shared" ca="1" si="193"/>
        <v>95.274725274725284</v>
      </c>
      <c r="AA67" s="57">
        <f t="shared" ca="1" si="194"/>
        <v>83.195054945054935</v>
      </c>
      <c r="AB67" s="57">
        <f t="shared" ca="1" si="195"/>
        <v>87.587912087912088</v>
      </c>
      <c r="AC67" s="57">
        <f t="shared" si="196"/>
        <v>4893.0192307692305</v>
      </c>
      <c r="AD67" s="57">
        <f t="shared" si="197"/>
        <v>150.0788461538462</v>
      </c>
      <c r="AE67" s="57">
        <f t="shared" ca="1" si="198"/>
        <v>98.704010989010982</v>
      </c>
      <c r="AF67" s="57">
        <f t="shared" ca="1" si="199"/>
        <v>98.261639194139192</v>
      </c>
      <c r="AG67" s="57">
        <f t="shared" ca="1" si="200"/>
        <v>98.476112637362661</v>
      </c>
      <c r="AH67" s="57">
        <f t="shared" ca="1" si="201"/>
        <v>99.234478021978035</v>
      </c>
      <c r="AI67" s="57">
        <f t="shared" si="202"/>
        <v>100.49711137733246</v>
      </c>
      <c r="AJ67" s="57">
        <f t="shared" ca="1" si="203"/>
        <v>622883.17032967054</v>
      </c>
      <c r="AM67" s="57">
        <f t="shared" si="204"/>
        <v>410.84615384615387</v>
      </c>
      <c r="AN67" s="57">
        <f t="shared" si="205"/>
        <v>58.875</v>
      </c>
      <c r="AO67" s="57">
        <f t="shared" ca="1" si="206"/>
        <v>114.35439560439562</v>
      </c>
      <c r="AP67" s="57">
        <f t="shared" ca="1" si="207"/>
        <v>103.44917582417588</v>
      </c>
      <c r="AQ67" s="57">
        <f t="shared" si="208"/>
        <v>36258.932692307688</v>
      </c>
      <c r="AR67" s="57">
        <f t="shared" ca="1" si="209"/>
        <v>95.299450549450555</v>
      </c>
      <c r="AS67" s="57">
        <f t="shared" ca="1" si="210"/>
        <v>83.239010989010978</v>
      </c>
      <c r="AT67" s="57">
        <f t="shared" ca="1" si="211"/>
        <v>87.629120879120876</v>
      </c>
      <c r="AU67" s="57">
        <f t="shared" si="212"/>
        <v>4886.0192307692305</v>
      </c>
      <c r="AV67" s="57">
        <f t="shared" si="213"/>
        <v>149.79326923076928</v>
      </c>
      <c r="AW67" s="57">
        <f t="shared" ca="1" si="214"/>
        <v>98.81053571428572</v>
      </c>
      <c r="AX67" s="57">
        <f t="shared" ca="1" si="215"/>
        <v>98.363603479853481</v>
      </c>
      <c r="AY67" s="57">
        <f t="shared" ca="1" si="216"/>
        <v>98.597699175824204</v>
      </c>
      <c r="AZ67" s="57">
        <f t="shared" ca="1" si="217"/>
        <v>99.328578296703313</v>
      </c>
      <c r="BA67" s="57">
        <f t="shared" si="218"/>
        <v>100.59063857493322</v>
      </c>
      <c r="BB67" s="57">
        <f t="shared" ca="1" si="219"/>
        <v>622825.61950549472</v>
      </c>
      <c r="BE67" s="74">
        <f t="shared" si="220"/>
        <v>1.0222804718217562</v>
      </c>
      <c r="BF67" s="74">
        <f t="shared" si="221"/>
        <v>0.83227176220806798</v>
      </c>
      <c r="BG67" s="74">
        <f t="shared" ca="1" si="222"/>
        <v>1.0093933933933932</v>
      </c>
      <c r="BH67" s="74">
        <f t="shared" ca="1" si="223"/>
        <v>1.0191339910504436</v>
      </c>
      <c r="BI67" s="74">
        <f t="shared" si="224"/>
        <v>0.8849957132579267</v>
      </c>
      <c r="BJ67" s="74">
        <f t="shared" ca="1" si="225"/>
        <v>0.99835682781285129</v>
      </c>
      <c r="BK67" s="74">
        <f t="shared" ca="1" si="226"/>
        <v>0.9576553681639659</v>
      </c>
      <c r="BL67" s="74">
        <f t="shared" ca="1" si="227"/>
        <v>0.97977866257014778</v>
      </c>
      <c r="BM67" s="74">
        <f t="shared" si="228"/>
        <v>1.5010174241261371</v>
      </c>
      <c r="BN67" s="74">
        <f t="shared" si="229"/>
        <v>1.0133012989513932</v>
      </c>
      <c r="BO67" s="74">
        <f t="shared" ca="1" si="230"/>
        <v>0.95805283921791173</v>
      </c>
      <c r="BP67" s="74">
        <f t="shared" ca="1" si="231"/>
        <v>0.94000603557919471</v>
      </c>
      <c r="BQ67" s="74">
        <f t="shared" ca="1" si="232"/>
        <v>0.96473563866932033</v>
      </c>
      <c r="BR67" s="74">
        <f t="shared" ca="1" si="233"/>
        <v>0.95852143523261701</v>
      </c>
      <c r="BS67" s="74">
        <f t="shared" si="234"/>
        <v>1.0443549711569518</v>
      </c>
      <c r="BT67" s="74">
        <f t="shared" ca="1" si="235"/>
        <v>1.0270040418043296</v>
      </c>
      <c r="CP67" s="73">
        <f t="shared" ref="CP67:DF67" si="242">CP15</f>
        <v>12</v>
      </c>
      <c r="CQ67" s="74">
        <f t="shared" si="242"/>
        <v>1.0132410850809301</v>
      </c>
      <c r="CR67" s="74">
        <f t="shared" si="242"/>
        <v>0.81782353562833976</v>
      </c>
      <c r="CS67" s="74">
        <f t="shared" ca="1" si="242"/>
        <v>1.0162584934913748</v>
      </c>
      <c r="CT67" s="74">
        <f t="shared" ca="1" si="242"/>
        <v>1.0340331257991462</v>
      </c>
      <c r="CU67" s="74">
        <f t="shared" si="242"/>
        <v>0.88429707832239302</v>
      </c>
      <c r="CV67" s="74">
        <f t="shared" ca="1" si="242"/>
        <v>1.0045799442232495</v>
      </c>
      <c r="CW67" s="74">
        <f t="shared" ca="1" si="242"/>
        <v>0.95994132122043496</v>
      </c>
      <c r="CX67" s="74">
        <f t="shared" ca="1" si="242"/>
        <v>0.98285395381236584</v>
      </c>
      <c r="CY67" s="74">
        <f t="shared" si="242"/>
        <v>1.241292541789508</v>
      </c>
      <c r="CZ67" s="74">
        <f t="shared" ca="1" si="242"/>
        <v>1.0191503187204642</v>
      </c>
      <c r="DA67" s="74">
        <f t="shared" ca="1" si="242"/>
        <v>0.93000742570595085</v>
      </c>
      <c r="DB67" s="74">
        <f t="shared" ca="1" si="242"/>
        <v>0.90911549271040526</v>
      </c>
      <c r="DC67" s="74">
        <f t="shared" ca="1" si="242"/>
        <v>0.93833696072216233</v>
      </c>
      <c r="DD67" s="74">
        <f t="shared" ca="1" si="242"/>
        <v>0.93987076320492335</v>
      </c>
      <c r="DE67" s="74">
        <f t="shared" ca="1" si="242"/>
        <v>1.0062785889062795</v>
      </c>
      <c r="DF67" s="74">
        <f t="shared" ca="1" si="242"/>
        <v>0.96977347673820657</v>
      </c>
      <c r="DI67" s="57">
        <f t="shared" si="29"/>
        <v>414.51141903355955</v>
      </c>
      <c r="DJ67" s="57">
        <f t="shared" si="30"/>
        <v>59.915125776311811</v>
      </c>
      <c r="DK67" s="57">
        <f t="shared" ca="1" si="31"/>
        <v>113.58190083313788</v>
      </c>
      <c r="DL67" s="57">
        <f t="shared" ca="1" si="32"/>
        <v>101.95860151684367</v>
      </c>
      <c r="DM67" s="57">
        <f t="shared" si="33"/>
        <v>36287.578899249893</v>
      </c>
      <c r="DN67" s="57">
        <f t="shared" ca="1" si="34"/>
        <v>94.70909477136982</v>
      </c>
      <c r="DO67" s="57">
        <f t="shared" ca="1" si="35"/>
        <v>83.040790048437358</v>
      </c>
      <c r="DP67" s="57">
        <f t="shared" ca="1" si="36"/>
        <v>87.354934600521162</v>
      </c>
      <c r="DQ67" s="57">
        <f t="shared" si="37"/>
        <v>5908.3574202636773</v>
      </c>
      <c r="DR67" s="57">
        <f t="shared" ca="1" si="38"/>
        <v>148.9335885959199</v>
      </c>
      <c r="DS67" s="57">
        <f t="shared" ca="1" si="39"/>
        <v>101.79027787208835</v>
      </c>
      <c r="DT67" s="57">
        <f t="shared" ca="1" si="40"/>
        <v>101.70586871940421</v>
      </c>
      <c r="DU67" s="57">
        <f t="shared" ca="1" si="41"/>
        <v>101.37159492524682</v>
      </c>
      <c r="DV67" s="57">
        <f t="shared" ca="1" si="42"/>
        <v>101.29964156339308</v>
      </c>
      <c r="DW67" s="57">
        <f t="shared" ca="1" si="43"/>
        <v>104.39686842762373</v>
      </c>
      <c r="DX67" s="57">
        <f t="shared" ca="1" si="44"/>
        <v>659581.27739567228</v>
      </c>
      <c r="DY67" s="57">
        <f ca="1">'Chart Data'!U172</f>
        <v>-133.03285714285713</v>
      </c>
      <c r="EB67" s="57"/>
      <c r="EN67" s="74">
        <f t="shared" si="179"/>
        <v>0.8915639932427023</v>
      </c>
      <c r="EO67" s="74">
        <f t="shared" si="180"/>
        <v>0.16664783258723442</v>
      </c>
      <c r="EP67" s="74">
        <f t="shared" ca="1" si="65"/>
        <v>-0.97670393246428022</v>
      </c>
      <c r="EQ67" s="74">
        <f t="shared" ca="1" si="66"/>
        <v>-0.53464705412929958</v>
      </c>
      <c r="ER67" s="74">
        <f t="shared" si="67"/>
        <v>-1.4313923654479643</v>
      </c>
      <c r="ES67" s="74">
        <f t="shared" ca="1" si="68"/>
        <v>-0.78683030385499042</v>
      </c>
      <c r="ET67" s="74">
        <f t="shared" ca="1" si="69"/>
        <v>-0.7395095720807805</v>
      </c>
      <c r="EU67" s="74">
        <f t="shared" ca="1" si="70"/>
        <v>-0.80668688104215736</v>
      </c>
      <c r="EV67" s="74">
        <f t="shared" si="71"/>
        <v>-0.66329994282366667</v>
      </c>
      <c r="EW67" s="74">
        <f t="shared" ca="1" si="72"/>
        <v>1.3136917727701671</v>
      </c>
      <c r="EX67" s="74">
        <f t="shared" ca="1" si="73"/>
        <v>0.32626438862924967</v>
      </c>
      <c r="EY67" s="74">
        <f t="shared" ca="1" si="74"/>
        <v>-0.27284403940142976</v>
      </c>
      <c r="EZ67" s="74">
        <f t="shared" ca="1" si="75"/>
        <v>0.1586838646200617</v>
      </c>
      <c r="FA67" s="74">
        <f t="shared" ca="1" si="76"/>
        <v>0.43680241069874631</v>
      </c>
      <c r="FB67" s="74">
        <f t="shared" ca="1" si="77"/>
        <v>0.66785602095129382</v>
      </c>
      <c r="FC67" s="74">
        <f t="shared" ca="1" si="78"/>
        <v>1.5394752544145909</v>
      </c>
      <c r="FD67" s="74">
        <f t="shared" ca="1" si="79"/>
        <v>0.83898023261761423</v>
      </c>
      <c r="FG67" s="225">
        <f t="shared" si="80"/>
        <v>3</v>
      </c>
      <c r="FH67" s="73">
        <f t="shared" si="81"/>
        <v>2023</v>
      </c>
      <c r="FI67" s="73"/>
      <c r="FJ67" s="73"/>
      <c r="FK67" s="4"/>
      <c r="FL67" s="4"/>
      <c r="GA67" s="4"/>
    </row>
    <row r="68" spans="1:183" x14ac:dyDescent="0.35">
      <c r="A68" s="73">
        <v>13</v>
      </c>
      <c r="B68" s="41">
        <f t="shared" ref="B68:B131" si="243">B67+7</f>
        <v>45012</v>
      </c>
      <c r="C68" s="57">
        <f>'Chart Data'!C173</f>
        <v>417</v>
      </c>
      <c r="D68" s="57">
        <f>'Chart Data'!D173</f>
        <v>51</v>
      </c>
      <c r="E68" s="57">
        <f ca="1">'Chart Data'!E173</f>
        <v>116.14285714285714</v>
      </c>
      <c r="F68" s="57">
        <f ca="1">'Chart Data'!F173</f>
        <v>107.85714285714286</v>
      </c>
      <c r="G68" s="57">
        <f>'Chart Data'!G173</f>
        <v>35368</v>
      </c>
      <c r="H68" s="57">
        <f ca="1">'Chart Data'!H173</f>
        <v>96</v>
      </c>
      <c r="I68" s="57">
        <f ca="1">'Chart Data'!J173</f>
        <v>81.714285714285708</v>
      </c>
      <c r="J68" s="57">
        <f ca="1">'Chart Data'!K173</f>
        <v>83.714285714285708</v>
      </c>
      <c r="K68" s="57">
        <f>'Chart Data'!L173</f>
        <v>5391</v>
      </c>
      <c r="L68" s="57">
        <f>'Chart Data'!M173</f>
        <v>154.07142857142858</v>
      </c>
      <c r="M68" s="57">
        <f ca="1">'Chart Data'!O173</f>
        <v>99.951428571428579</v>
      </c>
      <c r="N68" s="57">
        <f ca="1">'Chart Data'!P173</f>
        <v>101.93333333333334</v>
      </c>
      <c r="O68" s="57">
        <f ca="1">'Chart Data'!Q173</f>
        <v>94.977857142857147</v>
      </c>
      <c r="P68" s="57">
        <f ca="1">'Chart Data'!R173</f>
        <v>100.88357142857143</v>
      </c>
      <c r="Q68" s="57">
        <f>'Chart Data'!S174</f>
        <v>102.98135575038003</v>
      </c>
      <c r="R68" s="57">
        <f ca="1">'Chart Data'!T174</f>
        <v>570954.42857142852</v>
      </c>
      <c r="U68" s="57">
        <f t="shared" si="188"/>
        <v>410.99038461538464</v>
      </c>
      <c r="V68" s="57">
        <f t="shared" si="189"/>
        <v>58.83653846153846</v>
      </c>
      <c r="W68" s="57">
        <f t="shared" ca="1" si="190"/>
        <v>114.39560439560442</v>
      </c>
      <c r="X68" s="57">
        <f t="shared" ca="1" si="191"/>
        <v>103.46703296703301</v>
      </c>
      <c r="Y68" s="57">
        <f t="shared" si="192"/>
        <v>36294.153846153844</v>
      </c>
      <c r="Z68" s="57">
        <f t="shared" ca="1" si="193"/>
        <v>95.324175824175825</v>
      </c>
      <c r="AA68" s="57">
        <f t="shared" ca="1" si="194"/>
        <v>83.282967032967022</v>
      </c>
      <c r="AB68" s="57">
        <f t="shared" ca="1" si="195"/>
        <v>87.670329670329679</v>
      </c>
      <c r="AC68" s="57">
        <f t="shared" si="196"/>
        <v>4879.0192307692305</v>
      </c>
      <c r="AD68" s="57">
        <f t="shared" si="197"/>
        <v>149.50769230769234</v>
      </c>
      <c r="AE68" s="57">
        <f t="shared" ca="1" si="198"/>
        <v>98.917060439560444</v>
      </c>
      <c r="AF68" s="57">
        <f t="shared" ca="1" si="199"/>
        <v>98.465567765567755</v>
      </c>
      <c r="AG68" s="57">
        <f t="shared" ca="1" si="200"/>
        <v>98.719285714285732</v>
      </c>
      <c r="AH68" s="57">
        <f t="shared" ca="1" si="201"/>
        <v>99.422678571428591</v>
      </c>
      <c r="AI68" s="57">
        <f t="shared" si="202"/>
        <v>100.684165772534</v>
      </c>
      <c r="AJ68" s="57">
        <f t="shared" ca="1" si="203"/>
        <v>622768.06868131889</v>
      </c>
      <c r="AM68" s="57">
        <f t="shared" si="204"/>
        <v>410.92307692307691</v>
      </c>
      <c r="AN68" s="57">
        <f t="shared" si="205"/>
        <v>58.82692307692308</v>
      </c>
      <c r="AO68" s="57">
        <f t="shared" ca="1" si="206"/>
        <v>114.42445054945057</v>
      </c>
      <c r="AP68" s="57">
        <f t="shared" ca="1" si="207"/>
        <v>103.48214285714289</v>
      </c>
      <c r="AQ68" s="57">
        <f t="shared" si="208"/>
        <v>36330.067307692305</v>
      </c>
      <c r="AR68" s="57">
        <f t="shared" ca="1" si="209"/>
        <v>95.339285714285722</v>
      </c>
      <c r="AS68" s="57">
        <f t="shared" ca="1" si="210"/>
        <v>83.318681318681314</v>
      </c>
      <c r="AT68" s="57">
        <f t="shared" ca="1" si="211"/>
        <v>87.699175824175825</v>
      </c>
      <c r="AU68" s="57">
        <f t="shared" si="212"/>
        <v>4883.3557692307695</v>
      </c>
      <c r="AV68" s="57">
        <f t="shared" si="213"/>
        <v>149.05137362637367</v>
      </c>
      <c r="AW68" s="57">
        <f t="shared" ca="1" si="214"/>
        <v>99.044244505494504</v>
      </c>
      <c r="AX68" s="57">
        <f t="shared" ca="1" si="215"/>
        <v>98.597385531135529</v>
      </c>
      <c r="AY68" s="57">
        <f t="shared" ca="1" si="216"/>
        <v>98.849230769230786</v>
      </c>
      <c r="AZ68" s="57">
        <f t="shared" ca="1" si="217"/>
        <v>99.523907967032983</v>
      </c>
      <c r="BA68" s="57">
        <f t="shared" si="218"/>
        <v>100.74176015581477</v>
      </c>
      <c r="BB68" s="57">
        <f t="shared" ca="1" si="219"/>
        <v>622851.24175824202</v>
      </c>
      <c r="BE68" s="74">
        <f t="shared" si="220"/>
        <v>1.0147884687383002</v>
      </c>
      <c r="BF68" s="74">
        <f t="shared" si="221"/>
        <v>0.86694998365478915</v>
      </c>
      <c r="BG68" s="74">
        <f t="shared" ca="1" si="222"/>
        <v>1.0150178269168435</v>
      </c>
      <c r="BH68" s="74">
        <f t="shared" ca="1" si="223"/>
        <v>1.0422778257118201</v>
      </c>
      <c r="BI68" s="74">
        <f t="shared" si="224"/>
        <v>0.97351870285446451</v>
      </c>
      <c r="BJ68" s="74">
        <f t="shared" ca="1" si="225"/>
        <v>1.0069301367297245</v>
      </c>
      <c r="BK68" s="74">
        <f t="shared" ca="1" si="226"/>
        <v>0.98074386705354788</v>
      </c>
      <c r="BL68" s="74">
        <f t="shared" ca="1" si="227"/>
        <v>0.95456182943065226</v>
      </c>
      <c r="BM68" s="74">
        <f t="shared" si="228"/>
        <v>1.1039539723826419</v>
      </c>
      <c r="BN68" s="74">
        <f t="shared" si="229"/>
        <v>1.033680031407417</v>
      </c>
      <c r="BO68" s="74">
        <f t="shared" ca="1" si="230"/>
        <v>1.0091593819556446</v>
      </c>
      <c r="BP68" s="74">
        <f t="shared" ca="1" si="231"/>
        <v>1.0338340391505043</v>
      </c>
      <c r="BQ68" s="74">
        <f t="shared" ca="1" si="232"/>
        <v>0.96083557154418753</v>
      </c>
      <c r="BR68" s="74">
        <f t="shared" ca="1" si="233"/>
        <v>1.0136616767700564</v>
      </c>
      <c r="BS68" s="74">
        <f t="shared" si="234"/>
        <v>1.0222310548386422</v>
      </c>
      <c r="BT68" s="74">
        <f t="shared" ca="1" si="235"/>
        <v>0.91667863896311041</v>
      </c>
      <c r="CP68" s="73">
        <f t="shared" ref="CP68:DF68" si="244">CP16</f>
        <v>13</v>
      </c>
      <c r="CQ68" s="74">
        <f t="shared" si="244"/>
        <v>1.0202792451539355</v>
      </c>
      <c r="CR68" s="74">
        <f t="shared" si="244"/>
        <v>0.83495690914279352</v>
      </c>
      <c r="CS68" s="74">
        <f t="shared" ca="1" si="244"/>
        <v>1.0051150053116003</v>
      </c>
      <c r="CT68" s="74">
        <f t="shared" ca="1" si="244"/>
        <v>0.99494617033104193</v>
      </c>
      <c r="CU68" s="74">
        <f t="shared" si="244"/>
        <v>0.9352987491285043</v>
      </c>
      <c r="CV68" s="74">
        <f t="shared" ca="1" si="244"/>
        <v>1.0103021934350622</v>
      </c>
      <c r="CW68" s="74">
        <f t="shared" ca="1" si="244"/>
        <v>0.99500237934679459</v>
      </c>
      <c r="CX68" s="74">
        <f t="shared" ca="1" si="244"/>
        <v>0.98875246638570757</v>
      </c>
      <c r="CY68" s="74">
        <f t="shared" si="244"/>
        <v>1.1908066574483689</v>
      </c>
      <c r="CZ68" s="74">
        <f t="shared" ca="1" si="244"/>
        <v>1.0151127494761887</v>
      </c>
      <c r="DA68" s="74">
        <f t="shared" ca="1" si="244"/>
        <v>0.98304948102751366</v>
      </c>
      <c r="DB68" s="74">
        <f t="shared" ca="1" si="244"/>
        <v>1.0016345397462569</v>
      </c>
      <c r="DC68" s="74">
        <f t="shared" ca="1" si="244"/>
        <v>0.9486629891794589</v>
      </c>
      <c r="DD68" s="74">
        <f t="shared" ca="1" si="244"/>
        <v>0.98346143000755182</v>
      </c>
      <c r="DE68" s="74">
        <f t="shared" ca="1" si="244"/>
        <v>0.99707392184136923</v>
      </c>
      <c r="DF68" s="74">
        <f t="shared" ca="1" si="244"/>
        <v>0.92446890404574456</v>
      </c>
      <c r="DI68" s="57">
        <f t="shared" ref="DI68:DI131" si="245">C68/CQ68</f>
        <v>408.71163652563052</v>
      </c>
      <c r="DJ68" s="57">
        <f t="shared" ref="DJ68:DJ131" si="246">D68/CR68</f>
        <v>61.080996446102858</v>
      </c>
      <c r="DK68" s="57">
        <f t="shared" ref="DK68:DK131" ca="1" si="247">E68/CS68</f>
        <v>115.55180902592451</v>
      </c>
      <c r="DL68" s="57">
        <f t="shared" ref="DL68:DL131" ca="1" si="248">F68/CT68</f>
        <v>108.40500327897766</v>
      </c>
      <c r="DM68" s="57">
        <f t="shared" ref="DM68:DM131" si="249">G68/CU68</f>
        <v>37814.655512963436</v>
      </c>
      <c r="DN68" s="57">
        <f t="shared" ref="DN68:DN131" ca="1" si="250">H68/CV68</f>
        <v>95.021074509990612</v>
      </c>
      <c r="DO68" s="57">
        <f t="shared" ref="DO68:DO131" ca="1" si="251">I68/CW68</f>
        <v>82.124713880513553</v>
      </c>
      <c r="DP68" s="57">
        <f t="shared" ref="DP68:DP131" ca="1" si="252">J68/CX68</f>
        <v>84.666575872417766</v>
      </c>
      <c r="DQ68" s="57">
        <f t="shared" ref="DQ68:DQ131" si="253">K68/CY68</f>
        <v>4527.1832889746365</v>
      </c>
      <c r="DR68" s="57">
        <f t="shared" ref="DR68:DR131" ca="1" si="254">L68/CZ68</f>
        <v>151.77765095643952</v>
      </c>
      <c r="DS68" s="57">
        <f t="shared" ref="DS68:DS131" ca="1" si="255">M68/DA68</f>
        <v>101.6748703910166</v>
      </c>
      <c r="DT68" s="57">
        <f t="shared" ref="DT68:DT131" ca="1" si="256">N68/DB68</f>
        <v>101.76699114145565</v>
      </c>
      <c r="DU68" s="57">
        <f t="shared" ref="DU68:DU131" ca="1" si="257">O68/DC68</f>
        <v>100.11759521155953</v>
      </c>
      <c r="DV68" s="57">
        <f t="shared" ref="DV68:DV131" ca="1" si="258">P68/DD68</f>
        <v>102.58009958539682</v>
      </c>
      <c r="DW68" s="57">
        <f t="shared" ref="DW68:DW131" ca="1" si="259">Q68/DE68</f>
        <v>103.28357155324737</v>
      </c>
      <c r="DX68" s="57">
        <f t="shared" ref="DX68:DX131" ca="1" si="260">R68/DF68</f>
        <v>617602.63224946347</v>
      </c>
      <c r="DY68" s="57">
        <f ca="1">'Chart Data'!U173</f>
        <v>-219.09142857142857</v>
      </c>
      <c r="EB68" s="57"/>
      <c r="EN68" s="74">
        <f t="shared" si="179"/>
        <v>0.57356283400868213</v>
      </c>
      <c r="EO68" s="74">
        <f t="shared" si="180"/>
        <v>0.6001984865856298</v>
      </c>
      <c r="EP68" s="74">
        <f t="shared" ca="1" si="65"/>
        <v>-0.42679969260481415</v>
      </c>
      <c r="EQ68" s="74">
        <f t="shared" ca="1" si="66"/>
        <v>1.113891009649449</v>
      </c>
      <c r="ER68" s="74">
        <f t="shared" si="67"/>
        <v>6.2234833434596626E-2</v>
      </c>
      <c r="ES68" s="74">
        <f t="shared" ca="1" si="68"/>
        <v>-0.60542948307216304</v>
      </c>
      <c r="ET68" s="74">
        <f t="shared" ca="1" si="69"/>
        <v>-1.0176441222674908</v>
      </c>
      <c r="EU68" s="74">
        <f t="shared" ca="1" si="70"/>
        <v>-2.3671884157924157</v>
      </c>
      <c r="EV68" s="74">
        <f t="shared" si="71"/>
        <v>0.37533372381757024</v>
      </c>
      <c r="EW68" s="74">
        <f t="shared" ca="1" si="72"/>
        <v>1.4804083762602633</v>
      </c>
      <c r="EX68" s="74">
        <f t="shared" ca="1" si="73"/>
        <v>0.28007608462357741</v>
      </c>
      <c r="EY68" s="74">
        <f t="shared" ca="1" si="74"/>
        <v>-0.25899008439388055</v>
      </c>
      <c r="EZ68" s="74">
        <f t="shared" ca="1" si="75"/>
        <v>-0.39722284137234737</v>
      </c>
      <c r="FA68" s="74">
        <f t="shared" ca="1" si="76"/>
        <v>1.0402419334729101</v>
      </c>
      <c r="FB68" s="74">
        <f t="shared" ca="1" si="77"/>
        <v>0.38501345505620382</v>
      </c>
      <c r="FC68" s="74">
        <f t="shared" ca="1" si="78"/>
        <v>-0.55373545286500414</v>
      </c>
      <c r="FD68" s="74">
        <f t="shared" ca="1" si="79"/>
        <v>-0.25202037103747515</v>
      </c>
      <c r="FG68" s="225">
        <f t="shared" si="80"/>
        <v>3</v>
      </c>
      <c r="FH68" s="73">
        <f t="shared" si="81"/>
        <v>2023</v>
      </c>
      <c r="FI68" s="73"/>
      <c r="FJ68" s="73"/>
      <c r="FK68" s="4"/>
      <c r="FL68" s="4"/>
      <c r="GA68" s="4"/>
    </row>
    <row r="69" spans="1:183" x14ac:dyDescent="0.35">
      <c r="A69" s="73">
        <v>14</v>
      </c>
      <c r="B69" s="41">
        <f t="shared" si="243"/>
        <v>45019</v>
      </c>
      <c r="C69" s="57">
        <f>'Chart Data'!C174</f>
        <v>424</v>
      </c>
      <c r="D69" s="57">
        <f>'Chart Data'!D174</f>
        <v>57</v>
      </c>
      <c r="E69" s="57">
        <f ca="1">'Chart Data'!E174</f>
        <v>108.14285714285714</v>
      </c>
      <c r="F69" s="57">
        <f ca="1">'Chart Data'!F174</f>
        <v>92</v>
      </c>
      <c r="G69" s="57">
        <f>'Chart Data'!G174</f>
        <v>36134</v>
      </c>
      <c r="H69" s="57">
        <f ca="1">'Chart Data'!H174</f>
        <v>94.142857142857139</v>
      </c>
      <c r="I69" s="57">
        <f ca="1">'Chart Data'!J174</f>
        <v>84.857142857142861</v>
      </c>
      <c r="J69" s="57">
        <f ca="1">'Chart Data'!K174</f>
        <v>84.571428571428569</v>
      </c>
      <c r="K69" s="57">
        <f>'Chart Data'!L174</f>
        <v>3820</v>
      </c>
      <c r="L69" s="57">
        <f>'Chart Data'!M174</f>
        <v>157.1</v>
      </c>
      <c r="M69" s="57">
        <f ca="1">'Chart Data'!O174</f>
        <v>109.61285714285715</v>
      </c>
      <c r="N69" s="57">
        <f ca="1">'Chart Data'!P174</f>
        <v>116.18857142857144</v>
      </c>
      <c r="O69" s="57">
        <f ca="1">'Chart Data'!Q174</f>
        <v>105.66142857142856</v>
      </c>
      <c r="P69" s="57">
        <f ca="1">'Chart Data'!R174</f>
        <v>110.91071428571428</v>
      </c>
      <c r="Q69" s="57">
        <f>'Chart Data'!S175</f>
        <v>98.419515254700414</v>
      </c>
      <c r="R69" s="57">
        <f ca="1">'Chart Data'!T175</f>
        <v>623838.85714285716</v>
      </c>
      <c r="U69" s="57">
        <f t="shared" si="188"/>
        <v>410.85576923076923</v>
      </c>
      <c r="V69" s="57">
        <f t="shared" si="189"/>
        <v>58.817307692307693</v>
      </c>
      <c r="W69" s="57">
        <f t="shared" ca="1" si="190"/>
        <v>114.45329670329672</v>
      </c>
      <c r="X69" s="57">
        <f t="shared" ca="1" si="191"/>
        <v>103.49725274725279</v>
      </c>
      <c r="Y69" s="57">
        <f t="shared" si="192"/>
        <v>36365.980769230766</v>
      </c>
      <c r="Z69" s="57">
        <f t="shared" ca="1" si="193"/>
        <v>95.35439560439562</v>
      </c>
      <c r="AA69" s="57">
        <f t="shared" ca="1" si="194"/>
        <v>83.354395604395606</v>
      </c>
      <c r="AB69" s="57">
        <f t="shared" ca="1" si="195"/>
        <v>87.728021978021985</v>
      </c>
      <c r="AC69" s="57">
        <f t="shared" si="196"/>
        <v>4887.6923076923076</v>
      </c>
      <c r="AD69" s="57">
        <f t="shared" si="197"/>
        <v>148.59505494505498</v>
      </c>
      <c r="AE69" s="57">
        <f t="shared" ca="1" si="198"/>
        <v>99.171428571428564</v>
      </c>
      <c r="AF69" s="57">
        <f t="shared" ca="1" si="199"/>
        <v>98.72920329670329</v>
      </c>
      <c r="AG69" s="57">
        <f t="shared" ca="1" si="200"/>
        <v>98.979175824175826</v>
      </c>
      <c r="AH69" s="57">
        <f t="shared" ca="1" si="201"/>
        <v>99.625137362637361</v>
      </c>
      <c r="AI69" s="57">
        <f t="shared" si="202"/>
        <v>100.79935453909553</v>
      </c>
      <c r="AJ69" s="57">
        <f t="shared" ca="1" si="203"/>
        <v>622934.41483516502</v>
      </c>
      <c r="AM69" s="57">
        <f t="shared" si="204"/>
        <v>411.25</v>
      </c>
      <c r="AN69" s="57">
        <f t="shared" si="205"/>
        <v>58.778846153846153</v>
      </c>
      <c r="AO69" s="57">
        <f t="shared" ca="1" si="206"/>
        <v>114.48214285714286</v>
      </c>
      <c r="AP69" s="57">
        <f t="shared" ca="1" si="207"/>
        <v>103.50549450549454</v>
      </c>
      <c r="AQ69" s="57">
        <f t="shared" si="208"/>
        <v>36394.980769230766</v>
      </c>
      <c r="AR69" s="57">
        <f t="shared" ca="1" si="209"/>
        <v>95.372252747252759</v>
      </c>
      <c r="AS69" s="57">
        <f t="shared" ca="1" si="210"/>
        <v>83.390109890109898</v>
      </c>
      <c r="AT69" s="57">
        <f t="shared" ca="1" si="211"/>
        <v>87.765109890109898</v>
      </c>
      <c r="AU69" s="57">
        <f t="shared" si="212"/>
        <v>4907.1923076923076</v>
      </c>
      <c r="AV69" s="57">
        <f t="shared" si="213"/>
        <v>148.19793956043958</v>
      </c>
      <c r="AW69" s="57">
        <f t="shared" ca="1" si="214"/>
        <v>99.273049450549436</v>
      </c>
      <c r="AX69" s="57">
        <f t="shared" ca="1" si="215"/>
        <v>98.819148351648352</v>
      </c>
      <c r="AY69" s="57">
        <f t="shared" ca="1" si="216"/>
        <v>99.091195054945061</v>
      </c>
      <c r="AZ69" s="57">
        <f t="shared" ca="1" si="217"/>
        <v>99.704251373626391</v>
      </c>
      <c r="BA69" s="57">
        <f t="shared" si="218"/>
        <v>100.85213956769326</v>
      </c>
      <c r="BB69" s="57">
        <f t="shared" ca="1" si="219"/>
        <v>623134.41208791232</v>
      </c>
      <c r="BE69" s="74">
        <f t="shared" si="220"/>
        <v>1.0310030395136778</v>
      </c>
      <c r="BF69" s="74">
        <f t="shared" si="221"/>
        <v>0.96973662686078854</v>
      </c>
      <c r="BG69" s="74">
        <f t="shared" ca="1" si="222"/>
        <v>0.94462642333489311</v>
      </c>
      <c r="BH69" s="74">
        <f t="shared" ca="1" si="223"/>
        <v>0.88884170294086395</v>
      </c>
      <c r="BI69" s="74">
        <f t="shared" si="224"/>
        <v>0.99282920986040457</v>
      </c>
      <c r="BJ69" s="74">
        <f t="shared" ca="1" si="225"/>
        <v>0.98710950440005174</v>
      </c>
      <c r="BK69" s="74">
        <f t="shared" ca="1" si="226"/>
        <v>1.0175924095671081</v>
      </c>
      <c r="BL69" s="74">
        <f t="shared" ca="1" si="227"/>
        <v>0.96361103720282337</v>
      </c>
      <c r="BM69" s="74">
        <f t="shared" si="228"/>
        <v>0.77844921504541997</v>
      </c>
      <c r="BN69" s="74">
        <f t="shared" si="229"/>
        <v>1.060068719349029</v>
      </c>
      <c r="BO69" s="74">
        <f t="shared" ca="1" si="230"/>
        <v>1.1041552339686942</v>
      </c>
      <c r="BP69" s="74">
        <f t="shared" ca="1" si="231"/>
        <v>1.1757698114854616</v>
      </c>
      <c r="BQ69" s="74">
        <f t="shared" ca="1" si="232"/>
        <v>1.0663049175342003</v>
      </c>
      <c r="BR69" s="74">
        <f t="shared" ca="1" si="233"/>
        <v>1.1123970418281703</v>
      </c>
      <c r="BS69" s="74">
        <f t="shared" si="234"/>
        <v>0.97587929890808078</v>
      </c>
      <c r="BT69" s="74">
        <f t="shared" ca="1" si="235"/>
        <v>1.0011304865230994</v>
      </c>
      <c r="CP69" s="73">
        <f t="shared" ref="CP69:DF69" si="261">CP17</f>
        <v>14</v>
      </c>
      <c r="CQ69" s="74">
        <f t="shared" si="261"/>
        <v>1.0300859122006478</v>
      </c>
      <c r="CR69" s="74">
        <f t="shared" si="261"/>
        <v>0.92081385260360271</v>
      </c>
      <c r="CS69" s="74">
        <f t="shared" ca="1" si="261"/>
        <v>0.96786126338039846</v>
      </c>
      <c r="CT69" s="74">
        <f t="shared" ca="1" si="261"/>
        <v>0.95497230075743533</v>
      </c>
      <c r="CU69" s="74">
        <f t="shared" si="261"/>
        <v>0.99454536734226917</v>
      </c>
      <c r="CV69" s="74">
        <f t="shared" ca="1" si="261"/>
        <v>0.99474186063572123</v>
      </c>
      <c r="CW69" s="74">
        <f t="shared" ca="1" si="261"/>
        <v>0.99883113741447471</v>
      </c>
      <c r="CX69" s="74">
        <f t="shared" ca="1" si="261"/>
        <v>0.96770863748128089</v>
      </c>
      <c r="CY69" s="74">
        <f t="shared" si="261"/>
        <v>0.92757752707689345</v>
      </c>
      <c r="CZ69" s="74">
        <f t="shared" ca="1" si="261"/>
        <v>1.0075093859834428</v>
      </c>
      <c r="DA69" s="74">
        <f t="shared" ca="1" si="261"/>
        <v>1.0720009885553154</v>
      </c>
      <c r="DB69" s="74">
        <f t="shared" ca="1" si="261"/>
        <v>1.1546131588976767</v>
      </c>
      <c r="DC69" s="74">
        <f t="shared" ca="1" si="261"/>
        <v>1.0267926076262308</v>
      </c>
      <c r="DD69" s="74">
        <f t="shared" ca="1" si="261"/>
        <v>1.0601569646268139</v>
      </c>
      <c r="DE69" s="74">
        <f t="shared" ca="1" si="261"/>
        <v>0.98514990954582859</v>
      </c>
      <c r="DF69" s="74">
        <f t="shared" ca="1" si="261"/>
        <v>0.94610719530068965</v>
      </c>
      <c r="DI69" s="57">
        <f t="shared" si="245"/>
        <v>411.6161525733109</v>
      </c>
      <c r="DJ69" s="57">
        <f t="shared" si="246"/>
        <v>61.901762054113767</v>
      </c>
      <c r="DK69" s="57">
        <f t="shared" ca="1" si="247"/>
        <v>111.7338416511807</v>
      </c>
      <c r="DL69" s="57">
        <f t="shared" ca="1" si="248"/>
        <v>96.337872760320153</v>
      </c>
      <c r="DM69" s="57">
        <f t="shared" si="249"/>
        <v>36332.178688400258</v>
      </c>
      <c r="DN69" s="57">
        <f t="shared" ca="1" si="250"/>
        <v>94.640490028932902</v>
      </c>
      <c r="DO69" s="57">
        <f t="shared" ca="1" si="251"/>
        <v>84.956445267415177</v>
      </c>
      <c r="DP69" s="57">
        <f t="shared" ca="1" si="252"/>
        <v>87.393483219854488</v>
      </c>
      <c r="DQ69" s="57">
        <f t="shared" si="253"/>
        <v>4118.2541496429903</v>
      </c>
      <c r="DR69" s="57">
        <f t="shared" ca="1" si="254"/>
        <v>155.92906843905249</v>
      </c>
      <c r="DS69" s="57">
        <f t="shared" ca="1" si="255"/>
        <v>102.2507052820699</v>
      </c>
      <c r="DT69" s="57">
        <f t="shared" ca="1" si="256"/>
        <v>100.62986943566284</v>
      </c>
      <c r="DU69" s="57">
        <f t="shared" ca="1" si="257"/>
        <v>102.90435262842391</v>
      </c>
      <c r="DV69" s="57">
        <f t="shared" ca="1" si="258"/>
        <v>104.61725761972991</v>
      </c>
      <c r="DW69" s="57">
        <f t="shared" ca="1" si="259"/>
        <v>99.903085105162873</v>
      </c>
      <c r="DX69" s="57">
        <f t="shared" ca="1" si="260"/>
        <v>659374.39250167646</v>
      </c>
      <c r="DY69" s="57">
        <f ca="1">'Chart Data'!U174</f>
        <v>-158.37142857142859</v>
      </c>
      <c r="EB69" s="57"/>
      <c r="EN69" s="74">
        <f t="shared" ref="EN69:EN100" si="262">(DI69-AVERAGE(DI$56:DI$160))/STDEV(DI$56:DI$160)</f>
        <v>0.73281699033496561</v>
      </c>
      <c r="EO69" s="74">
        <f t="shared" ref="EO69:EO100" si="263">(DJ69-AVERAGE(DJ$56:DJ$160))/STDEV(DJ$56:DJ$160)</f>
        <v>0.90541541617550969</v>
      </c>
      <c r="EP69" s="74">
        <f t="shared" ref="EP69:EP132" ca="1" si="264">(DK69-AVERAGE(DK$56:DK$160))/STDEV(DK$56:DK$160)</f>
        <v>-1.4925937507770188</v>
      </c>
      <c r="EQ69" s="74">
        <f t="shared" ref="EQ69:EQ132" ca="1" si="265">(DL69-AVERAGE(DL$56:DL$160))/STDEV(DL$56:DL$160)</f>
        <v>-1.9720357933377359</v>
      </c>
      <c r="ER69" s="74">
        <f t="shared" ref="ER69:ER132" si="266">(DM69-AVERAGE(DM$56:DM$160))/STDEV(DM$56:DM$160)</f>
        <v>-1.3877694996786976</v>
      </c>
      <c r="ES69" s="74">
        <f t="shared" ref="ES69:ES132" ca="1" si="267">(DN69-AVERAGE(DN$56:DN$160))/STDEV(DN$56:DN$160)</f>
        <v>-0.82672057571260638</v>
      </c>
      <c r="ET69" s="74">
        <f t="shared" ref="ET69:ET132" ca="1" si="268">(DO69-AVERAGE(DO$56:DO$160))/STDEV(DO$56:DO$160)</f>
        <v>-0.15788773614678844</v>
      </c>
      <c r="EU69" s="74">
        <f t="shared" ref="EU69:EU132" ca="1" si="269">(DP69-AVERAGE(DP$56:DP$160))/STDEV(DP$56:DP$160)</f>
        <v>-0.78431070817381476</v>
      </c>
      <c r="EV69" s="74">
        <f t="shared" ref="EV69:EV132" si="270">-1*(DQ69-AVERAGE(DQ$56:DQ$160))/STDEV(DQ$56:DQ$160)</f>
        <v>0.68284568900625897</v>
      </c>
      <c r="EW69" s="74">
        <f t="shared" ref="EW69:EW132" ca="1" si="271">(DR69-AVERAGE(DR$56:DR$160))/STDEV(DR$56:DR$160)</f>
        <v>1.7237610649981396</v>
      </c>
      <c r="EX69" s="74">
        <f t="shared" ref="EX69:EX132" ca="1" si="272">(DS69-AVERAGE(DS$56:DS$160))/STDEV(DS$56:DS$160)</f>
        <v>0.51053633519005748</v>
      </c>
      <c r="EY69" s="74">
        <f t="shared" ref="EY69:EY132" ca="1" si="273">(DT69-AVERAGE(DT$56:DT$160))/STDEV(DT$56:DT$160)</f>
        <v>-0.51672910096791302</v>
      </c>
      <c r="EZ69" s="74">
        <f t="shared" ref="EZ69:EZ132" ca="1" si="274">(DU69-AVERAGE(DU$56:DU$160))/STDEV(DU$56:DU$160)</f>
        <v>0.83816590640794508</v>
      </c>
      <c r="FA69" s="74">
        <f t="shared" ref="FA69:FA132" ca="1" si="275">(DV69-AVERAGE(DV$56:DV$160))/STDEV(DV$56:DV$160)</f>
        <v>2.0002903309438578</v>
      </c>
      <c r="FB69" s="74">
        <f t="shared" ref="FB69:FB132" ca="1" si="276">(DW69-AVERAGE(DW$56:DW$160))/STDEV(DW$56:DW$160)</f>
        <v>-0.4738279581880453</v>
      </c>
      <c r="FC69" s="74">
        <f t="shared" ref="FC69:FC132" ca="1" si="277">(DX69-AVERAGE(DX$56:DX$160))/STDEV(DX$56:DX$160)</f>
        <v>1.5291592074393212</v>
      </c>
      <c r="FD69" s="74">
        <f t="shared" ref="FD69:FD132" ca="1" si="278">(DY69-AVERAGE(DY$56:DY$160))/STDEV(DY$56:DY$160)</f>
        <v>0.51775253541752875</v>
      </c>
      <c r="FG69" s="225">
        <f t="shared" ref="FG69:FG132" si="279">MONTH(B69)</f>
        <v>4</v>
      </c>
      <c r="FH69" s="73">
        <f t="shared" ref="FH69:FH132" si="280">YEAR(B69)</f>
        <v>2023</v>
      </c>
      <c r="FI69" s="73"/>
      <c r="FJ69" s="73"/>
      <c r="FK69" s="4"/>
      <c r="FL69" s="4"/>
      <c r="GA69" s="4"/>
    </row>
    <row r="70" spans="1:183" x14ac:dyDescent="0.35">
      <c r="A70" s="73">
        <v>15</v>
      </c>
      <c r="B70" s="41">
        <f t="shared" si="243"/>
        <v>45026</v>
      </c>
      <c r="C70" s="57">
        <f>'Chart Data'!C175</f>
        <v>429</v>
      </c>
      <c r="D70" s="57">
        <f>'Chart Data'!D175</f>
        <v>55</v>
      </c>
      <c r="E70" s="57">
        <f ca="1">'Chart Data'!E175</f>
        <v>108.57142857142857</v>
      </c>
      <c r="F70" s="57">
        <f ca="1">'Chart Data'!F175</f>
        <v>96.285714285714292</v>
      </c>
      <c r="G70" s="57">
        <f>'Chart Data'!G175</f>
        <v>36449</v>
      </c>
      <c r="H70" s="57">
        <f ca="1">'Chart Data'!H175</f>
        <v>92.428571428571431</v>
      </c>
      <c r="I70" s="57">
        <f ca="1">'Chart Data'!J175</f>
        <v>81.714285714285708</v>
      </c>
      <c r="J70" s="57">
        <f ca="1">'Chart Data'!K175</f>
        <v>85.428571428571431</v>
      </c>
      <c r="K70" s="57">
        <f>'Chart Data'!L175</f>
        <v>3962</v>
      </c>
      <c r="L70" s="57">
        <f>'Chart Data'!M175</f>
        <v>128.28571428571428</v>
      </c>
      <c r="M70" s="57">
        <f ca="1">'Chart Data'!O175</f>
        <v>101.17857142857143</v>
      </c>
      <c r="N70" s="57">
        <f ca="1">'Chart Data'!P175</f>
        <v>99.765714285714282</v>
      </c>
      <c r="O70" s="57">
        <f ca="1">'Chart Data'!Q175</f>
        <v>104.86</v>
      </c>
      <c r="P70" s="57">
        <f ca="1">'Chart Data'!R175</f>
        <v>107.01857142857142</v>
      </c>
      <c r="Q70" s="57">
        <f>'Chart Data'!S176</f>
        <v>102.06537532886472</v>
      </c>
      <c r="R70" s="57">
        <f ca="1">'Chart Data'!T176</f>
        <v>627529.14285714284</v>
      </c>
      <c r="U70" s="57">
        <f t="shared" si="188"/>
        <v>411.64423076923077</v>
      </c>
      <c r="V70" s="57">
        <f t="shared" si="189"/>
        <v>58.740384615384613</v>
      </c>
      <c r="W70" s="57">
        <f t="shared" ca="1" si="190"/>
        <v>114.51098901098902</v>
      </c>
      <c r="X70" s="57">
        <f t="shared" ca="1" si="191"/>
        <v>103.51373626373631</v>
      </c>
      <c r="Y70" s="57">
        <f t="shared" si="192"/>
        <v>36423.980769230766</v>
      </c>
      <c r="Z70" s="57">
        <f t="shared" ca="1" si="193"/>
        <v>95.390109890109912</v>
      </c>
      <c r="AA70" s="57">
        <f t="shared" ca="1" si="194"/>
        <v>83.425824175824189</v>
      </c>
      <c r="AB70" s="57">
        <f t="shared" ca="1" si="195"/>
        <v>87.80219780219781</v>
      </c>
      <c r="AC70" s="57">
        <f t="shared" si="196"/>
        <v>4926.6923076923076</v>
      </c>
      <c r="AD70" s="57">
        <f t="shared" si="197"/>
        <v>147.80082417582418</v>
      </c>
      <c r="AE70" s="57">
        <f t="shared" ca="1" si="198"/>
        <v>99.374670329670309</v>
      </c>
      <c r="AF70" s="57">
        <f t="shared" ca="1" si="199"/>
        <v>98.909093406593399</v>
      </c>
      <c r="AG70" s="57">
        <f t="shared" ca="1" si="200"/>
        <v>99.203214285714296</v>
      </c>
      <c r="AH70" s="57">
        <f t="shared" ca="1" si="201"/>
        <v>99.783365384615408</v>
      </c>
      <c r="AI70" s="57">
        <f t="shared" si="202"/>
        <v>100.90492459629097</v>
      </c>
      <c r="AJ70" s="57">
        <f t="shared" ca="1" si="203"/>
        <v>623334.40934065962</v>
      </c>
      <c r="AM70" s="57">
        <f t="shared" si="204"/>
        <v>411.43269230769232</v>
      </c>
      <c r="AN70" s="57">
        <f t="shared" si="205"/>
        <v>58.769230769230766</v>
      </c>
      <c r="AO70" s="57">
        <f t="shared" ca="1" si="206"/>
        <v>114.55906593406594</v>
      </c>
      <c r="AP70" s="57">
        <f t="shared" ca="1" si="207"/>
        <v>103.51648351648356</v>
      </c>
      <c r="AQ70" s="57">
        <f t="shared" si="208"/>
        <v>36457.807692307688</v>
      </c>
      <c r="AR70" s="57">
        <f t="shared" ca="1" si="209"/>
        <v>95.410714285714306</v>
      </c>
      <c r="AS70" s="57">
        <f t="shared" ca="1" si="210"/>
        <v>83.476648351648379</v>
      </c>
      <c r="AT70" s="57">
        <f t="shared" ca="1" si="211"/>
        <v>87.844780219780233</v>
      </c>
      <c r="AU70" s="57">
        <f t="shared" si="212"/>
        <v>4965.4038461538457</v>
      </c>
      <c r="AV70" s="57">
        <f t="shared" si="213"/>
        <v>147.42623626373626</v>
      </c>
      <c r="AW70" s="57">
        <f t="shared" ca="1" si="214"/>
        <v>99.459107142857121</v>
      </c>
      <c r="AX70" s="57">
        <f t="shared" ca="1" si="215"/>
        <v>98.993809523809517</v>
      </c>
      <c r="AY70" s="57">
        <f t="shared" ca="1" si="216"/>
        <v>99.297616758241759</v>
      </c>
      <c r="AZ70" s="57">
        <f t="shared" ca="1" si="217"/>
        <v>99.848949175824202</v>
      </c>
      <c r="BA70" s="57">
        <f t="shared" si="218"/>
        <v>100.99705165311681</v>
      </c>
      <c r="BB70" s="57">
        <f t="shared" ca="1" si="219"/>
        <v>623875.10989011009</v>
      </c>
      <c r="BE70" s="74">
        <f t="shared" si="220"/>
        <v>1.0426978896445347</v>
      </c>
      <c r="BF70" s="74">
        <f t="shared" si="221"/>
        <v>0.93586387434554974</v>
      </c>
      <c r="BG70" s="74">
        <f t="shared" ca="1" si="222"/>
        <v>0.94773318624923553</v>
      </c>
      <c r="BH70" s="74">
        <f t="shared" ca="1" si="223"/>
        <v>0.93014861995753684</v>
      </c>
      <c r="BI70" s="74">
        <f t="shared" si="224"/>
        <v>0.99975841409933308</v>
      </c>
      <c r="BJ70" s="74">
        <f t="shared" ca="1" si="225"/>
        <v>0.96874415122590285</v>
      </c>
      <c r="BK70" s="74">
        <f t="shared" ca="1" si="226"/>
        <v>0.97888795642658466</v>
      </c>
      <c r="BL70" s="74">
        <f t="shared" ca="1" si="227"/>
        <v>0.97249456615221019</v>
      </c>
      <c r="BM70" s="74">
        <f t="shared" si="228"/>
        <v>0.79792099953137297</v>
      </c>
      <c r="BN70" s="74">
        <f t="shared" si="229"/>
        <v>0.87016882162154108</v>
      </c>
      <c r="BO70" s="74">
        <f t="shared" ca="1" si="230"/>
        <v>1.0172881532431672</v>
      </c>
      <c r="BP70" s="74">
        <f t="shared" ca="1" si="231"/>
        <v>1.0077975053755166</v>
      </c>
      <c r="BQ70" s="74">
        <f t="shared" ca="1" si="232"/>
        <v>1.0560172884642427</v>
      </c>
      <c r="BR70" s="74">
        <f t="shared" ca="1" si="233"/>
        <v>1.0718046840945938</v>
      </c>
      <c r="BS70" s="74">
        <f t="shared" si="234"/>
        <v>1.0105777709176813</v>
      </c>
      <c r="BT70" s="74">
        <f t="shared" ca="1" si="235"/>
        <v>1.0058569943072042</v>
      </c>
      <c r="CP70" s="73">
        <f t="shared" ref="CP70:DF70" si="281">CP18</f>
        <v>15</v>
      </c>
      <c r="CQ70" s="74">
        <f t="shared" si="281"/>
        <v>1.0484252197391364</v>
      </c>
      <c r="CR70" s="74">
        <f t="shared" si="281"/>
        <v>0.89979839655451244</v>
      </c>
      <c r="CS70" s="74">
        <f t="shared" ca="1" si="281"/>
        <v>0.98768192499099372</v>
      </c>
      <c r="CT70" s="74">
        <f t="shared" ca="1" si="281"/>
        <v>0.9932579241040248</v>
      </c>
      <c r="CU70" s="74">
        <f t="shared" si="281"/>
        <v>1.0053653579624642</v>
      </c>
      <c r="CV70" s="74">
        <f t="shared" ca="1" si="281"/>
        <v>0.99646362365763597</v>
      </c>
      <c r="CW70" s="74">
        <f t="shared" ca="1" si="281"/>
        <v>0.97537488287246732</v>
      </c>
      <c r="CX70" s="74">
        <f t="shared" ca="1" si="281"/>
        <v>0.99120906958248722</v>
      </c>
      <c r="CY70" s="74">
        <f t="shared" si="281"/>
        <v>0.88874293433564078</v>
      </c>
      <c r="CZ70" s="74">
        <f t="shared" ca="1" si="281"/>
        <v>0.96057579794617931</v>
      </c>
      <c r="DA70" s="74">
        <f t="shared" ca="1" si="281"/>
        <v>1.0278381290584158</v>
      </c>
      <c r="DB70" s="74">
        <f t="shared" ca="1" si="281"/>
        <v>1.0681226367368275</v>
      </c>
      <c r="DC70" s="74">
        <f t="shared" ca="1" si="281"/>
        <v>1.0169309595097771</v>
      </c>
      <c r="DD70" s="74">
        <f t="shared" ca="1" si="281"/>
        <v>1.0362830894770323</v>
      </c>
      <c r="DE70" s="74">
        <f t="shared" ca="1" si="281"/>
        <v>1.0012128707563419</v>
      </c>
      <c r="DF70" s="74">
        <f t="shared" ca="1" si="281"/>
        <v>0.96698875019880315</v>
      </c>
      <c r="DI70" s="57">
        <f t="shared" si="245"/>
        <v>409.18512061999189</v>
      </c>
      <c r="DJ70" s="57">
        <f t="shared" si="246"/>
        <v>61.124803301055827</v>
      </c>
      <c r="DK70" s="57">
        <f t="shared" ca="1" si="247"/>
        <v>109.92549911492871</v>
      </c>
      <c r="DL70" s="57">
        <f t="shared" ca="1" si="248"/>
        <v>96.939286311326924</v>
      </c>
      <c r="DM70" s="57">
        <f t="shared" si="249"/>
        <v>36254.481727786806</v>
      </c>
      <c r="DN70" s="57">
        <f t="shared" ca="1" si="250"/>
        <v>92.7565936519605</v>
      </c>
      <c r="DO70" s="57">
        <f t="shared" ca="1" si="251"/>
        <v>83.777311830747706</v>
      </c>
      <c r="DP70" s="57">
        <f t="shared" ca="1" si="252"/>
        <v>86.18622856685046</v>
      </c>
      <c r="DQ70" s="57">
        <f t="shared" si="253"/>
        <v>4457.9819956168785</v>
      </c>
      <c r="DR70" s="57">
        <f t="shared" ca="1" si="254"/>
        <v>133.55084997977647</v>
      </c>
      <c r="DS70" s="57">
        <f t="shared" ca="1" si="255"/>
        <v>98.438235134611446</v>
      </c>
      <c r="DT70" s="57">
        <f t="shared" ca="1" si="256"/>
        <v>93.402864853144521</v>
      </c>
      <c r="DU70" s="57">
        <f t="shared" ca="1" si="257"/>
        <v>103.1141780269419</v>
      </c>
      <c r="DV70" s="57">
        <f t="shared" ca="1" si="258"/>
        <v>103.27156017047341</v>
      </c>
      <c r="DW70" s="57">
        <f t="shared" ca="1" si="259"/>
        <v>101.94173318183766</v>
      </c>
      <c r="DX70" s="57">
        <f t="shared" ca="1" si="260"/>
        <v>648951.85463960073</v>
      </c>
      <c r="DY70" s="57">
        <f ca="1">'Chart Data'!U175</f>
        <v>-139.32714285714286</v>
      </c>
      <c r="EB70" s="57"/>
      <c r="EN70" s="74">
        <f t="shared" si="262"/>
        <v>0.59952389214835189</v>
      </c>
      <c r="EO70" s="74">
        <f t="shared" si="263"/>
        <v>0.61648887891351678</v>
      </c>
      <c r="EP70" s="74">
        <f t="shared" ca="1" si="264"/>
        <v>-1.9973965793781254</v>
      </c>
      <c r="EQ70" s="74">
        <f t="shared" ca="1" si="265"/>
        <v>-1.8182363300882101</v>
      </c>
      <c r="ER70" s="74">
        <f t="shared" si="266"/>
        <v>-1.4637645693435701</v>
      </c>
      <c r="ES70" s="74">
        <f t="shared" ca="1" si="267"/>
        <v>-1.922113342445994</v>
      </c>
      <c r="ET70" s="74">
        <f t="shared" ca="1" si="268"/>
        <v>-0.51589044323707345</v>
      </c>
      <c r="EU70" s="74">
        <f t="shared" ca="1" si="269"/>
        <v>-1.4850813007116126</v>
      </c>
      <c r="EV70" s="74">
        <f t="shared" si="270"/>
        <v>0.42737263146015964</v>
      </c>
      <c r="EW70" s="74">
        <f t="shared" ca="1" si="271"/>
        <v>0.41196824868020149</v>
      </c>
      <c r="EX70" s="74">
        <f t="shared" ca="1" si="272"/>
        <v>-1.0152878882315963</v>
      </c>
      <c r="EY70" s="74">
        <f t="shared" ca="1" si="273"/>
        <v>-2.1547956723694552</v>
      </c>
      <c r="EZ70" s="74">
        <f t="shared" ca="1" si="274"/>
        <v>0.93118295007273233</v>
      </c>
      <c r="FA70" s="74">
        <f t="shared" ca="1" si="275"/>
        <v>1.3661055215839917</v>
      </c>
      <c r="FB70" s="74">
        <f t="shared" ca="1" si="276"/>
        <v>4.4107972681062119E-2</v>
      </c>
      <c r="FC70" s="74">
        <f t="shared" ca="1" si="277"/>
        <v>1.0094528716598257</v>
      </c>
      <c r="FD70" s="74">
        <f t="shared" ca="1" si="278"/>
        <v>0.75918493274370213</v>
      </c>
      <c r="FG70" s="225">
        <f t="shared" si="279"/>
        <v>4</v>
      </c>
      <c r="FH70" s="73">
        <f t="shared" si="280"/>
        <v>2023</v>
      </c>
      <c r="FI70" s="73"/>
      <c r="FJ70" s="73"/>
      <c r="FK70" s="4"/>
      <c r="FL70" s="4"/>
      <c r="GA70" s="4"/>
    </row>
    <row r="71" spans="1:183" x14ac:dyDescent="0.35">
      <c r="A71" s="73">
        <v>16</v>
      </c>
      <c r="B71" s="41">
        <f t="shared" si="243"/>
        <v>45033</v>
      </c>
      <c r="C71" s="57">
        <f>'Chart Data'!C176</f>
        <v>395</v>
      </c>
      <c r="D71" s="57">
        <f>'Chart Data'!D176</f>
        <v>56</v>
      </c>
      <c r="E71" s="57">
        <f ca="1">'Chart Data'!E176</f>
        <v>119.57142857142857</v>
      </c>
      <c r="F71" s="57">
        <f ca="1">'Chart Data'!F176</f>
        <v>108</v>
      </c>
      <c r="G71" s="57">
        <f>'Chart Data'!G176</f>
        <v>36878</v>
      </c>
      <c r="H71" s="57">
        <f ca="1">'Chart Data'!H176</f>
        <v>97.285714285714292</v>
      </c>
      <c r="I71" s="57">
        <f ca="1">'Chart Data'!J176</f>
        <v>88</v>
      </c>
      <c r="J71" s="57">
        <f ca="1">'Chart Data'!K176</f>
        <v>95.285714285714292</v>
      </c>
      <c r="K71" s="57">
        <f>'Chart Data'!L176</f>
        <v>4343</v>
      </c>
      <c r="L71" s="57">
        <f>'Chart Data'!M176</f>
        <v>132.61428571428573</v>
      </c>
      <c r="M71" s="57">
        <f ca="1">'Chart Data'!O176</f>
        <v>95.322857142857146</v>
      </c>
      <c r="N71" s="57">
        <f ca="1">'Chart Data'!P176</f>
        <v>92.319047619047595</v>
      </c>
      <c r="O71" s="57">
        <f ca="1">'Chart Data'!Q176</f>
        <v>94.263571428571424</v>
      </c>
      <c r="P71" s="57">
        <f ca="1">'Chart Data'!R176</f>
        <v>97.251428571428562</v>
      </c>
      <c r="Q71" s="57">
        <f>'Chart Data'!S177</f>
        <v>105.98806515080263</v>
      </c>
      <c r="R71" s="57">
        <f ca="1">'Chart Data'!T177</f>
        <v>599413.85714285716</v>
      </c>
      <c r="U71" s="57">
        <f t="shared" si="188"/>
        <v>411.22115384615387</v>
      </c>
      <c r="V71" s="57">
        <f t="shared" si="189"/>
        <v>58.79807692307692</v>
      </c>
      <c r="W71" s="57">
        <f t="shared" ca="1" si="190"/>
        <v>114.60714285714286</v>
      </c>
      <c r="X71" s="57">
        <f t="shared" ca="1" si="191"/>
        <v>103.5192307692308</v>
      </c>
      <c r="Y71" s="57">
        <f t="shared" si="192"/>
        <v>36491.634615384617</v>
      </c>
      <c r="Z71" s="57">
        <f t="shared" ca="1" si="193"/>
        <v>95.431318681318714</v>
      </c>
      <c r="AA71" s="57">
        <f t="shared" ca="1" si="194"/>
        <v>83.527472527472554</v>
      </c>
      <c r="AB71" s="57">
        <f t="shared" ca="1" si="195"/>
        <v>87.887362637362656</v>
      </c>
      <c r="AC71" s="57">
        <f t="shared" si="196"/>
        <v>5004.1153846153848</v>
      </c>
      <c r="AD71" s="57">
        <f t="shared" si="197"/>
        <v>147.05164835164837</v>
      </c>
      <c r="AE71" s="57">
        <f t="shared" ca="1" si="198"/>
        <v>99.543543956043933</v>
      </c>
      <c r="AF71" s="57">
        <f t="shared" ca="1" si="199"/>
        <v>99.078525641025649</v>
      </c>
      <c r="AG71" s="57">
        <f t="shared" ca="1" si="200"/>
        <v>99.392019230769236</v>
      </c>
      <c r="AH71" s="57">
        <f t="shared" ca="1" si="201"/>
        <v>99.914532967032983</v>
      </c>
      <c r="AI71" s="57">
        <f t="shared" si="202"/>
        <v>101.08917870994264</v>
      </c>
      <c r="AJ71" s="57">
        <f t="shared" ca="1" si="203"/>
        <v>624415.81043956068</v>
      </c>
      <c r="AM71" s="57">
        <f t="shared" si="204"/>
        <v>411.27884615384619</v>
      </c>
      <c r="AN71" s="57">
        <f t="shared" si="205"/>
        <v>58.807692307692307</v>
      </c>
      <c r="AO71" s="57">
        <f t="shared" ca="1" si="206"/>
        <v>114.62774725274724</v>
      </c>
      <c r="AP71" s="57">
        <f t="shared" ca="1" si="207"/>
        <v>103.51785714285718</v>
      </c>
      <c r="AQ71" s="57">
        <f t="shared" si="208"/>
        <v>36518.951923076922</v>
      </c>
      <c r="AR71" s="57">
        <f t="shared" ca="1" si="209"/>
        <v>95.450549450549488</v>
      </c>
      <c r="AS71" s="57">
        <f t="shared" ca="1" si="210"/>
        <v>83.548076923076934</v>
      </c>
      <c r="AT71" s="57">
        <f t="shared" ca="1" si="211"/>
        <v>87.907967032967065</v>
      </c>
      <c r="AU71" s="57">
        <f t="shared" si="212"/>
        <v>5002.8173076923076</v>
      </c>
      <c r="AV71" s="57">
        <f t="shared" si="213"/>
        <v>146.68736263736264</v>
      </c>
      <c r="AW71" s="57">
        <f t="shared" ca="1" si="214"/>
        <v>99.578804945054912</v>
      </c>
      <c r="AX71" s="57">
        <f t="shared" ca="1" si="215"/>
        <v>99.111987179487187</v>
      </c>
      <c r="AY71" s="57">
        <f t="shared" ca="1" si="216"/>
        <v>99.443509615384613</v>
      </c>
      <c r="AZ71" s="57">
        <f t="shared" ca="1" si="217"/>
        <v>99.924285714285745</v>
      </c>
      <c r="BA71" s="57">
        <f t="shared" si="218"/>
        <v>101.19882829623825</v>
      </c>
      <c r="BB71" s="57">
        <f t="shared" ca="1" si="219"/>
        <v>624762.75549450575</v>
      </c>
      <c r="BE71" s="74">
        <f t="shared" si="220"/>
        <v>0.96041895588338433</v>
      </c>
      <c r="BF71" s="74">
        <f t="shared" si="221"/>
        <v>0.95225637671680841</v>
      </c>
      <c r="BG71" s="74">
        <f t="shared" ca="1" si="222"/>
        <v>1.0431281381442559</v>
      </c>
      <c r="BH71" s="74">
        <f t="shared" ca="1" si="223"/>
        <v>1.0432982577195098</v>
      </c>
      <c r="BI71" s="74">
        <f t="shared" si="224"/>
        <v>1.0098318286263903</v>
      </c>
      <c r="BJ71" s="74">
        <f t="shared" ca="1" si="225"/>
        <v>1.0192263412387748</v>
      </c>
      <c r="BK71" s="74">
        <f t="shared" ca="1" si="226"/>
        <v>1.0532857636091608</v>
      </c>
      <c r="BL71" s="74">
        <f t="shared" ca="1" si="227"/>
        <v>1.0839258090222976</v>
      </c>
      <c r="BM71" s="74">
        <f t="shared" si="228"/>
        <v>0.86811085292325674</v>
      </c>
      <c r="BN71" s="74">
        <f t="shared" si="229"/>
        <v>0.90406074067969933</v>
      </c>
      <c r="BO71" s="74">
        <f t="shared" ca="1" si="230"/>
        <v>0.95726050534000595</v>
      </c>
      <c r="BP71" s="74">
        <f t="shared" ca="1" si="231"/>
        <v>0.93146197797307917</v>
      </c>
      <c r="BQ71" s="74">
        <f t="shared" ca="1" si="232"/>
        <v>0.94791074644441331</v>
      </c>
      <c r="BR71" s="74">
        <f t="shared" ca="1" si="233"/>
        <v>0.97325117589031651</v>
      </c>
      <c r="BS71" s="74">
        <f t="shared" si="234"/>
        <v>1.04732502278134</v>
      </c>
      <c r="BT71" s="74">
        <f t="shared" ca="1" si="235"/>
        <v>0.95942636124078062</v>
      </c>
      <c r="CP71" s="73">
        <f t="shared" ref="CP71:DF71" si="282">CP19</f>
        <v>16</v>
      </c>
      <c r="CQ71" s="74">
        <f t="shared" si="282"/>
        <v>0.97717823790123481</v>
      </c>
      <c r="CR71" s="74">
        <f t="shared" si="282"/>
        <v>0.95518730981372646</v>
      </c>
      <c r="CS71" s="74">
        <f t="shared" ca="1" si="282"/>
        <v>1.0069369659124725</v>
      </c>
      <c r="CT71" s="74">
        <f t="shared" ca="1" si="282"/>
        <v>0.98361580932197501</v>
      </c>
      <c r="CU71" s="74">
        <f t="shared" si="282"/>
        <v>1.0059728754406057</v>
      </c>
      <c r="CV71" s="74">
        <f t="shared" ca="1" si="282"/>
        <v>1.0078017149539249</v>
      </c>
      <c r="CW71" s="74">
        <f t="shared" ca="1" si="282"/>
        <v>1.0150144159766166</v>
      </c>
      <c r="CX71" s="74">
        <f t="shared" ca="1" si="282"/>
        <v>1.0704118991624294</v>
      </c>
      <c r="CY71" s="74">
        <f t="shared" si="282"/>
        <v>0.87831268945285423</v>
      </c>
      <c r="CZ71" s="74">
        <f t="shared" ca="1" si="282"/>
        <v>0.96450950084980258</v>
      </c>
      <c r="DA71" s="74">
        <f t="shared" ca="1" si="282"/>
        <v>0.96748437609578153</v>
      </c>
      <c r="DB71" s="74">
        <f t="shared" ca="1" si="282"/>
        <v>0.94878715930774338</v>
      </c>
      <c r="DC71" s="74">
        <f t="shared" ca="1" si="282"/>
        <v>0.97543250004816151</v>
      </c>
      <c r="DD71" s="74">
        <f t="shared" ca="1" si="282"/>
        <v>0.98036447708562513</v>
      </c>
      <c r="DE71" s="74">
        <f t="shared" ca="1" si="282"/>
        <v>1.018827694992144</v>
      </c>
      <c r="DF71" s="74">
        <f t="shared" ca="1" si="282"/>
        <v>0.94414575335734285</v>
      </c>
      <c r="DI71" s="57">
        <f t="shared" si="245"/>
        <v>404.22512974539183</v>
      </c>
      <c r="DJ71" s="57">
        <f t="shared" si="246"/>
        <v>58.627244546329564</v>
      </c>
      <c r="DK71" s="57">
        <f t="shared" ca="1" si="247"/>
        <v>118.7476799633377</v>
      </c>
      <c r="DL71" s="57">
        <f t="shared" ca="1" si="248"/>
        <v>109.79896721510245</v>
      </c>
      <c r="DM71" s="57">
        <f t="shared" si="249"/>
        <v>36659.040119593505</v>
      </c>
      <c r="DN71" s="57">
        <f t="shared" ca="1" si="250"/>
        <v>96.53259449966508</v>
      </c>
      <c r="DO71" s="57">
        <f t="shared" ca="1" si="251"/>
        <v>86.698276019389368</v>
      </c>
      <c r="DP71" s="57">
        <f t="shared" ca="1" si="252"/>
        <v>89.017801801598978</v>
      </c>
      <c r="DQ71" s="57">
        <f t="shared" si="253"/>
        <v>4944.708248158724</v>
      </c>
      <c r="DR71" s="57">
        <f t="shared" ca="1" si="254"/>
        <v>137.4940170080678</v>
      </c>
      <c r="DS71" s="57">
        <f t="shared" ca="1" si="255"/>
        <v>98.52650802230643</v>
      </c>
      <c r="DT71" s="57">
        <f t="shared" ca="1" si="256"/>
        <v>97.302168050425209</v>
      </c>
      <c r="DU71" s="57">
        <f t="shared" ca="1" si="257"/>
        <v>96.637718575008734</v>
      </c>
      <c r="DV71" s="57">
        <f t="shared" ca="1" si="258"/>
        <v>99.199257872472472</v>
      </c>
      <c r="DW71" s="57">
        <f t="shared" ca="1" si="259"/>
        <v>104.02943075827937</v>
      </c>
      <c r="DX71" s="57">
        <f t="shared" ca="1" si="260"/>
        <v>634874.28186947468</v>
      </c>
      <c r="DY71" s="57">
        <f ca="1">'Chart Data'!U176</f>
        <v>-156.32</v>
      </c>
      <c r="EB71" s="57"/>
      <c r="EN71" s="74">
        <f t="shared" si="262"/>
        <v>0.32756837558257701</v>
      </c>
      <c r="EO71" s="74">
        <f t="shared" si="263"/>
        <v>-0.31227471345394281</v>
      </c>
      <c r="EP71" s="74">
        <f t="shared" ca="1" si="264"/>
        <v>0.46533476572296611</v>
      </c>
      <c r="EQ71" s="74">
        <f t="shared" ca="1" si="265"/>
        <v>1.4703693510607738</v>
      </c>
      <c r="ER71" s="74">
        <f t="shared" si="266"/>
        <v>-1.0680677116271551</v>
      </c>
      <c r="ES71" s="74">
        <f t="shared" ca="1" si="267"/>
        <v>0.27344479244569503</v>
      </c>
      <c r="ET71" s="74">
        <f t="shared" ca="1" si="268"/>
        <v>0.37095836821122447</v>
      </c>
      <c r="EU71" s="74">
        <f t="shared" ca="1" si="269"/>
        <v>0.15855142299864064</v>
      </c>
      <c r="EV71" s="74">
        <f t="shared" si="270"/>
        <v>6.1357759855029351E-2</v>
      </c>
      <c r="EW71" s="74">
        <f t="shared" ca="1" si="271"/>
        <v>0.64311346654763224</v>
      </c>
      <c r="EX71" s="74">
        <f t="shared" ca="1" si="272"/>
        <v>-0.97995937283163326</v>
      </c>
      <c r="EY71" s="74">
        <f t="shared" ca="1" si="273"/>
        <v>-1.2709830019478565</v>
      </c>
      <c r="EZ71" s="74">
        <f t="shared" ca="1" si="274"/>
        <v>-1.9398761108828197</v>
      </c>
      <c r="FA71" s="74">
        <f t="shared" ca="1" si="275"/>
        <v>-0.55304224669062674</v>
      </c>
      <c r="FB71" s="74">
        <f t="shared" ca="1" si="276"/>
        <v>0.57450534729375191</v>
      </c>
      <c r="FC71" s="74">
        <f t="shared" ca="1" si="277"/>
        <v>0.30749295960685724</v>
      </c>
      <c r="FD71" s="74">
        <f t="shared" ca="1" si="278"/>
        <v>0.54375935580312551</v>
      </c>
      <c r="FG71" s="225">
        <f t="shared" si="279"/>
        <v>4</v>
      </c>
      <c r="FH71" s="73">
        <f t="shared" si="280"/>
        <v>2023</v>
      </c>
      <c r="FI71" s="73"/>
      <c r="FJ71" s="73"/>
      <c r="FK71" s="4"/>
      <c r="FL71" s="4"/>
      <c r="GA71" s="4"/>
    </row>
    <row r="72" spans="1:183" x14ac:dyDescent="0.35">
      <c r="A72" s="73">
        <v>17</v>
      </c>
      <c r="B72" s="41">
        <f t="shared" si="243"/>
        <v>45040</v>
      </c>
      <c r="C72" s="57">
        <f>'Chart Data'!C177</f>
        <v>438</v>
      </c>
      <c r="D72" s="57">
        <f>'Chart Data'!D177</f>
        <v>60</v>
      </c>
      <c r="E72" s="57">
        <f ca="1">'Chart Data'!E177</f>
        <v>120.85714285714286</v>
      </c>
      <c r="F72" s="57">
        <f ca="1">'Chart Data'!F177</f>
        <v>108</v>
      </c>
      <c r="G72" s="57">
        <f>'Chart Data'!G177</f>
        <v>36993</v>
      </c>
      <c r="H72" s="57">
        <f ca="1">'Chart Data'!H177</f>
        <v>98.857142857142861</v>
      </c>
      <c r="I72" s="57">
        <f ca="1">'Chart Data'!J177</f>
        <v>88.714285714285708</v>
      </c>
      <c r="J72" s="57">
        <f ca="1">'Chart Data'!K177</f>
        <v>91.857142857142861</v>
      </c>
      <c r="K72" s="57">
        <f>'Chart Data'!L177</f>
        <v>6468</v>
      </c>
      <c r="L72" s="57">
        <f>'Chart Data'!M177</f>
        <v>148.37142857142859</v>
      </c>
      <c r="M72" s="57">
        <f ca="1">'Chart Data'!O177</f>
        <v>97.668571428571425</v>
      </c>
      <c r="N72" s="57">
        <f ca="1">'Chart Data'!P177</f>
        <v>95.610952380952384</v>
      </c>
      <c r="O72" s="57">
        <f ca="1">'Chart Data'!Q177</f>
        <v>95.368571428571443</v>
      </c>
      <c r="P72" s="57">
        <f ca="1">'Chart Data'!R177</f>
        <v>97.15428571428572</v>
      </c>
      <c r="Q72" s="57">
        <f>'Chart Data'!S178</f>
        <v>104.06675863133572</v>
      </c>
      <c r="R72" s="57">
        <f ca="1">'Chart Data'!T178</f>
        <v>574021</v>
      </c>
      <c r="U72" s="57">
        <f t="shared" si="188"/>
        <v>411.33653846153845</v>
      </c>
      <c r="V72" s="57">
        <f t="shared" si="189"/>
        <v>58.817307692307693</v>
      </c>
      <c r="W72" s="57">
        <f t="shared" ca="1" si="190"/>
        <v>114.64835164835162</v>
      </c>
      <c r="X72" s="57">
        <f t="shared" ca="1" si="191"/>
        <v>103.51648351648356</v>
      </c>
      <c r="Y72" s="57">
        <f t="shared" si="192"/>
        <v>36546.269230769234</v>
      </c>
      <c r="Z72" s="57">
        <f t="shared" ca="1" si="193"/>
        <v>95.469780219780276</v>
      </c>
      <c r="AA72" s="57">
        <f t="shared" ca="1" si="194"/>
        <v>83.568681318681328</v>
      </c>
      <c r="AB72" s="57">
        <f t="shared" ca="1" si="195"/>
        <v>87.928571428571459</v>
      </c>
      <c r="AC72" s="57">
        <f t="shared" si="196"/>
        <v>5001.5192307692305</v>
      </c>
      <c r="AD72" s="57">
        <f t="shared" si="197"/>
        <v>146.32307692307694</v>
      </c>
      <c r="AE72" s="57">
        <f t="shared" ca="1" si="198"/>
        <v>99.614065934065906</v>
      </c>
      <c r="AF72" s="57">
        <f t="shared" ca="1" si="199"/>
        <v>99.145448717948724</v>
      </c>
      <c r="AG72" s="57">
        <f t="shared" ca="1" si="200"/>
        <v>99.49499999999999</v>
      </c>
      <c r="AH72" s="57">
        <f t="shared" ca="1" si="201"/>
        <v>99.934038461538506</v>
      </c>
      <c r="AI72" s="57">
        <f t="shared" si="202"/>
        <v>101.30847788253385</v>
      </c>
      <c r="AJ72" s="57">
        <f t="shared" ca="1" si="203"/>
        <v>625109.70054945082</v>
      </c>
      <c r="AM72" s="57">
        <f t="shared" si="204"/>
        <v>411.32692307692309</v>
      </c>
      <c r="AN72" s="57">
        <f t="shared" si="205"/>
        <v>58.807692307692307</v>
      </c>
      <c r="AO72" s="57">
        <f t="shared" ca="1" si="206"/>
        <v>114.64972527472526</v>
      </c>
      <c r="AP72" s="57">
        <f t="shared" ca="1" si="207"/>
        <v>103.49725274725279</v>
      </c>
      <c r="AQ72" s="57">
        <f t="shared" si="208"/>
        <v>36580.394230769234</v>
      </c>
      <c r="AR72" s="57">
        <f t="shared" ca="1" si="209"/>
        <v>95.468406593406641</v>
      </c>
      <c r="AS72" s="57">
        <f t="shared" ca="1" si="210"/>
        <v>83.629120879120904</v>
      </c>
      <c r="AT72" s="57">
        <f t="shared" ca="1" si="211"/>
        <v>87.962912087912116</v>
      </c>
      <c r="AU72" s="57">
        <f t="shared" si="212"/>
        <v>5022.9615384615381</v>
      </c>
      <c r="AV72" s="57">
        <f t="shared" si="213"/>
        <v>145.97170329670331</v>
      </c>
      <c r="AW72" s="57">
        <f t="shared" ca="1" si="214"/>
        <v>99.646785714285684</v>
      </c>
      <c r="AX72" s="57">
        <f t="shared" ca="1" si="215"/>
        <v>99.169551282051273</v>
      </c>
      <c r="AY72" s="57">
        <f t="shared" ca="1" si="216"/>
        <v>99.542190934065928</v>
      </c>
      <c r="AZ72" s="57">
        <f t="shared" ca="1" si="217"/>
        <v>99.942870879120932</v>
      </c>
      <c r="BA72" s="57">
        <f t="shared" si="218"/>
        <v>101.41753546911505</v>
      </c>
      <c r="BB72" s="57">
        <f t="shared" ca="1" si="219"/>
        <v>625691.23489011009</v>
      </c>
      <c r="BE72" s="74">
        <f t="shared" si="220"/>
        <v>1.0648464163822524</v>
      </c>
      <c r="BF72" s="74">
        <f t="shared" si="221"/>
        <v>1.0202746893394377</v>
      </c>
      <c r="BG72" s="74">
        <f t="shared" ca="1" si="222"/>
        <v>1.0541424549212246</v>
      </c>
      <c r="BH72" s="74">
        <f t="shared" ca="1" si="223"/>
        <v>1.0435059591750055</v>
      </c>
      <c r="BI72" s="74">
        <f t="shared" si="224"/>
        <v>1.0112794237981095</v>
      </c>
      <c r="BJ72" s="74">
        <f t="shared" ca="1" si="225"/>
        <v>1.0354958921454362</v>
      </c>
      <c r="BK72" s="74">
        <f t="shared" ca="1" si="226"/>
        <v>1.0608061496008669</v>
      </c>
      <c r="BL72" s="74">
        <f t="shared" ca="1" si="227"/>
        <v>1.0442712806658647</v>
      </c>
      <c r="BM72" s="74">
        <f t="shared" si="228"/>
        <v>1.287686547164177</v>
      </c>
      <c r="BN72" s="74">
        <f t="shared" si="229"/>
        <v>1.0164396607049764</v>
      </c>
      <c r="BO72" s="74">
        <f t="shared" ca="1" si="230"/>
        <v>0.98014773611076289</v>
      </c>
      <c r="BP72" s="74">
        <f t="shared" ca="1" si="231"/>
        <v>0.96411601287800763</v>
      </c>
      <c r="BQ72" s="74">
        <f t="shared" ca="1" si="232"/>
        <v>0.95807185409190987</v>
      </c>
      <c r="BR72" s="74">
        <f t="shared" ca="1" si="233"/>
        <v>0.97209820830334204</v>
      </c>
      <c r="BS72" s="74">
        <f t="shared" si="234"/>
        <v>1.0261219438035687</v>
      </c>
      <c r="BT72" s="74">
        <f t="shared" ca="1" si="235"/>
        <v>0.9174189568131238</v>
      </c>
      <c r="CP72" s="73">
        <f t="shared" ref="CP72:DF72" si="283">CP20</f>
        <v>17</v>
      </c>
      <c r="CQ72" s="74">
        <f t="shared" si="283"/>
        <v>1.0415526780684965</v>
      </c>
      <c r="CR72" s="74">
        <f t="shared" si="283"/>
        <v>1.0694777102564541</v>
      </c>
      <c r="CS72" s="74">
        <f t="shared" ca="1" si="283"/>
        <v>1.0196999345405564</v>
      </c>
      <c r="CT72" s="74">
        <f t="shared" ca="1" si="283"/>
        <v>1.006505724462839</v>
      </c>
      <c r="CU72" s="74">
        <f t="shared" si="283"/>
        <v>1.0083523751734396</v>
      </c>
      <c r="CV72" s="74">
        <f t="shared" ca="1" si="283"/>
        <v>1.0209329046766689</v>
      </c>
      <c r="CW72" s="74">
        <f t="shared" ca="1" si="283"/>
        <v>1.0465535052802888</v>
      </c>
      <c r="CX72" s="74">
        <f t="shared" ca="1" si="283"/>
        <v>1.026184070493124</v>
      </c>
      <c r="CY72" s="74">
        <f t="shared" si="283"/>
        <v>0.95147141138765212</v>
      </c>
      <c r="CZ72" s="74">
        <f t="shared" ca="1" si="283"/>
        <v>0.95933860512793756</v>
      </c>
      <c r="DA72" s="74">
        <f t="shared" ca="1" si="283"/>
        <v>0.95433031940227286</v>
      </c>
      <c r="DB72" s="74">
        <f t="shared" ca="1" si="283"/>
        <v>0.93301869216009181</v>
      </c>
      <c r="DC72" s="74">
        <f t="shared" ca="1" si="283"/>
        <v>0.96085602462577369</v>
      </c>
      <c r="DD72" s="74">
        <f t="shared" ca="1" si="283"/>
        <v>0.96135174331974549</v>
      </c>
      <c r="DE72" s="74">
        <f t="shared" ca="1" si="283"/>
        <v>1.0074256556183472</v>
      </c>
      <c r="DF72" s="74">
        <f t="shared" ca="1" si="283"/>
        <v>0.89518755444085607</v>
      </c>
      <c r="DI72" s="57">
        <f t="shared" si="245"/>
        <v>420.52601776440866</v>
      </c>
      <c r="DJ72" s="57">
        <f t="shared" si="246"/>
        <v>56.102151007534673</v>
      </c>
      <c r="DK72" s="57">
        <f t="shared" ca="1" si="247"/>
        <v>118.52226205309816</v>
      </c>
      <c r="DL72" s="57">
        <f t="shared" ca="1" si="248"/>
        <v>107.30192325298339</v>
      </c>
      <c r="DM72" s="57">
        <f t="shared" si="249"/>
        <v>36686.579920672171</v>
      </c>
      <c r="DN72" s="57">
        <f t="shared" ca="1" si="250"/>
        <v>96.830205397729912</v>
      </c>
      <c r="DO72" s="57">
        <f t="shared" ca="1" si="251"/>
        <v>84.768036480395892</v>
      </c>
      <c r="DP72" s="57">
        <f t="shared" ca="1" si="252"/>
        <v>89.513319781900037</v>
      </c>
      <c r="DQ72" s="57">
        <f t="shared" si="253"/>
        <v>6797.8921096188169</v>
      </c>
      <c r="DR72" s="57">
        <f t="shared" ca="1" si="254"/>
        <v>154.66012498438104</v>
      </c>
      <c r="DS72" s="57">
        <f t="shared" ca="1" si="255"/>
        <v>102.34252170647196</v>
      </c>
      <c r="DT72" s="57">
        <f t="shared" ca="1" si="256"/>
        <v>102.47485198779597</v>
      </c>
      <c r="DU72" s="57">
        <f t="shared" ca="1" si="257"/>
        <v>99.253758091088429</v>
      </c>
      <c r="DV72" s="57">
        <f t="shared" ca="1" si="258"/>
        <v>101.06008169163138</v>
      </c>
      <c r="DW72" s="57">
        <f t="shared" ca="1" si="259"/>
        <v>103.29969070269571</v>
      </c>
      <c r="DX72" s="57">
        <f t="shared" ca="1" si="260"/>
        <v>641229.87093865464</v>
      </c>
      <c r="DY72" s="57">
        <f ca="1">'Chart Data'!U177</f>
        <v>-266.03000000000003</v>
      </c>
      <c r="EB72" s="57"/>
      <c r="EN72" s="74">
        <f t="shared" si="262"/>
        <v>1.2213434920640212</v>
      </c>
      <c r="EO72" s="74">
        <f t="shared" si="263"/>
        <v>-1.2512776264853298</v>
      </c>
      <c r="EP72" s="74">
        <f t="shared" ca="1" si="264"/>
        <v>0.4024088562643971</v>
      </c>
      <c r="EQ72" s="74">
        <f t="shared" ca="1" si="265"/>
        <v>0.83180039889551516</v>
      </c>
      <c r="ER72" s="74">
        <f t="shared" si="266"/>
        <v>-1.0411311482789143</v>
      </c>
      <c r="ES72" s="74">
        <f t="shared" ca="1" si="267"/>
        <v>0.44649084159472435</v>
      </c>
      <c r="ET72" s="74">
        <f t="shared" ca="1" si="268"/>
        <v>-0.21509148738900064</v>
      </c>
      <c r="EU72" s="74">
        <f t="shared" ca="1" si="269"/>
        <v>0.44618289147519868</v>
      </c>
      <c r="EV72" s="74">
        <f t="shared" si="270"/>
        <v>-1.3322240524485927</v>
      </c>
      <c r="EW72" s="74">
        <f t="shared" ca="1" si="271"/>
        <v>1.649376640197707</v>
      </c>
      <c r="EX72" s="74">
        <f t="shared" ca="1" si="272"/>
        <v>0.54728304245385373</v>
      </c>
      <c r="EY72" s="74">
        <f t="shared" ca="1" si="273"/>
        <v>-9.8546960779581999E-2</v>
      </c>
      <c r="EZ72" s="74">
        <f t="shared" ca="1" si="274"/>
        <v>-0.78016778379424712</v>
      </c>
      <c r="FA72" s="74">
        <f t="shared" ca="1" si="275"/>
        <v>0.32390539087649312</v>
      </c>
      <c r="FB72" s="74">
        <f t="shared" ca="1" si="276"/>
        <v>0.38910866244872411</v>
      </c>
      <c r="FC72" s="74">
        <f t="shared" ca="1" si="277"/>
        <v>0.62440616736621057</v>
      </c>
      <c r="FD72" s="74">
        <f t="shared" ca="1" si="278"/>
        <v>-0.84708032745080319</v>
      </c>
      <c r="FG72" s="225">
        <f t="shared" si="279"/>
        <v>4</v>
      </c>
      <c r="FH72" s="73">
        <f t="shared" si="280"/>
        <v>2023</v>
      </c>
      <c r="FI72" s="73"/>
      <c r="FJ72" s="73"/>
      <c r="FK72" s="4"/>
      <c r="FL72" s="4"/>
      <c r="GA72" s="4"/>
    </row>
    <row r="73" spans="1:183" x14ac:dyDescent="0.35">
      <c r="A73" s="73">
        <v>18</v>
      </c>
      <c r="B73" s="41">
        <f t="shared" si="243"/>
        <v>45047</v>
      </c>
      <c r="C73" s="57">
        <f>'Chart Data'!C178</f>
        <v>405</v>
      </c>
      <c r="D73" s="57">
        <f>'Chart Data'!D178</f>
        <v>78</v>
      </c>
      <c r="E73" s="57">
        <f ca="1">'Chart Data'!E178</f>
        <v>110.71428571428571</v>
      </c>
      <c r="F73" s="57">
        <f ca="1">'Chart Data'!F178</f>
        <v>97.857142857142861</v>
      </c>
      <c r="G73" s="57">
        <f>'Chart Data'!G178</f>
        <v>38431</v>
      </c>
      <c r="H73" s="57">
        <f ca="1">'Chart Data'!H178</f>
        <v>94.571428571428569</v>
      </c>
      <c r="I73" s="57">
        <f ca="1">'Chart Data'!J178</f>
        <v>88.428571428571431</v>
      </c>
      <c r="J73" s="57">
        <f ca="1">'Chart Data'!K178</f>
        <v>87</v>
      </c>
      <c r="K73" s="57">
        <f>'Chart Data'!L178</f>
        <v>3143</v>
      </c>
      <c r="L73" s="57">
        <f>'Chart Data'!M178</f>
        <v>139.31428571428572</v>
      </c>
      <c r="M73" s="57">
        <f ca="1">'Chart Data'!O178</f>
        <v>105.71714285714286</v>
      </c>
      <c r="N73" s="57">
        <f ca="1">'Chart Data'!P178</f>
        <v>104.24095238095238</v>
      </c>
      <c r="O73" s="57">
        <f ca="1">'Chart Data'!Q178</f>
        <v>105.39071428571428</v>
      </c>
      <c r="P73" s="57">
        <f ca="1">'Chart Data'!R178</f>
        <v>102.89571428571429</v>
      </c>
      <c r="Q73" s="57">
        <f>'Chart Data'!S179</f>
        <v>101.32495606600197</v>
      </c>
      <c r="R73" s="57">
        <f ca="1">'Chart Data'!T179</f>
        <v>566540.85714285716</v>
      </c>
      <c r="U73" s="57">
        <f t="shared" si="188"/>
        <v>411.31730769230768</v>
      </c>
      <c r="V73" s="57">
        <f t="shared" si="189"/>
        <v>58.79807692307692</v>
      </c>
      <c r="W73" s="57">
        <f t="shared" ca="1" si="190"/>
        <v>114.65109890109888</v>
      </c>
      <c r="X73" s="57">
        <f t="shared" ca="1" si="191"/>
        <v>103.47802197802201</v>
      </c>
      <c r="Y73" s="57">
        <f t="shared" si="192"/>
        <v>36614.519230769234</v>
      </c>
      <c r="Z73" s="57">
        <f t="shared" ca="1" si="193"/>
        <v>95.467032967033006</v>
      </c>
      <c r="AA73" s="57">
        <f t="shared" ca="1" si="194"/>
        <v>83.689560439560466</v>
      </c>
      <c r="AB73" s="57">
        <f t="shared" ca="1" si="195"/>
        <v>87.997252747252787</v>
      </c>
      <c r="AC73" s="57">
        <f t="shared" si="196"/>
        <v>5044.4038461538457</v>
      </c>
      <c r="AD73" s="57">
        <f t="shared" si="197"/>
        <v>145.62032967032968</v>
      </c>
      <c r="AE73" s="57">
        <f t="shared" ca="1" si="198"/>
        <v>99.679505494505463</v>
      </c>
      <c r="AF73" s="57">
        <f t="shared" ca="1" si="199"/>
        <v>99.193653846153822</v>
      </c>
      <c r="AG73" s="57">
        <f t="shared" ca="1" si="200"/>
        <v>99.589381868131866</v>
      </c>
      <c r="AH73" s="57">
        <f t="shared" ca="1" si="201"/>
        <v>99.951703296703343</v>
      </c>
      <c r="AI73" s="57">
        <f t="shared" si="202"/>
        <v>101.52659305569624</v>
      </c>
      <c r="AJ73" s="57">
        <f t="shared" ca="1" si="203"/>
        <v>626272.76923076948</v>
      </c>
      <c r="AM73" s="57">
        <f t="shared" si="204"/>
        <v>411.18269230769226</v>
      </c>
      <c r="AN73" s="57">
        <f t="shared" si="205"/>
        <v>58.83653846153846</v>
      </c>
      <c r="AO73" s="57">
        <f t="shared" ca="1" si="206"/>
        <v>114.66483516483514</v>
      </c>
      <c r="AP73" s="57">
        <f t="shared" ca="1" si="207"/>
        <v>103.456043956044</v>
      </c>
      <c r="AQ73" s="57">
        <f t="shared" si="208"/>
        <v>36637.009615384617</v>
      </c>
      <c r="AR73" s="57">
        <f t="shared" ca="1" si="209"/>
        <v>95.471153846153882</v>
      </c>
      <c r="AS73" s="57">
        <f t="shared" ca="1" si="210"/>
        <v>83.832417582417605</v>
      </c>
      <c r="AT73" s="57">
        <f t="shared" ca="1" si="211"/>
        <v>88.000000000000028</v>
      </c>
      <c r="AU73" s="57">
        <f t="shared" si="212"/>
        <v>5041.6153846153848</v>
      </c>
      <c r="AV73" s="57">
        <f t="shared" si="213"/>
        <v>145.25700549450551</v>
      </c>
      <c r="AW73" s="57">
        <f t="shared" ca="1" si="214"/>
        <v>99.735989010988973</v>
      </c>
      <c r="AX73" s="57">
        <f t="shared" ca="1" si="215"/>
        <v>99.260283882783853</v>
      </c>
      <c r="AY73" s="57">
        <f t="shared" ca="1" si="216"/>
        <v>99.65802884615384</v>
      </c>
      <c r="AZ73" s="57">
        <f t="shared" ca="1" si="217"/>
        <v>100.0032211538462</v>
      </c>
      <c r="BA73" s="57">
        <f t="shared" si="218"/>
        <v>101.63707997227075</v>
      </c>
      <c r="BB73" s="57">
        <f t="shared" ca="1" si="219"/>
        <v>626354.19917582441</v>
      </c>
      <c r="BE73" s="74">
        <f t="shared" si="220"/>
        <v>0.98496363678881282</v>
      </c>
      <c r="BF73" s="74">
        <f t="shared" si="221"/>
        <v>1.3257068148390261</v>
      </c>
      <c r="BG73" s="74">
        <f t="shared" ca="1" si="222"/>
        <v>0.96554698356413837</v>
      </c>
      <c r="BH73" s="74">
        <f t="shared" ca="1" si="223"/>
        <v>0.94588135323171663</v>
      </c>
      <c r="BI73" s="74">
        <f t="shared" si="224"/>
        <v>1.0489666160925439</v>
      </c>
      <c r="BJ73" s="74">
        <f t="shared" ca="1" si="225"/>
        <v>0.99057594636202717</v>
      </c>
      <c r="BK73" s="74">
        <f t="shared" ca="1" si="226"/>
        <v>1.0548254956578729</v>
      </c>
      <c r="BL73" s="74">
        <f t="shared" ca="1" si="227"/>
        <v>0.98863636363636331</v>
      </c>
      <c r="BM73" s="74">
        <f t="shared" si="228"/>
        <v>0.62341129979707355</v>
      </c>
      <c r="BN73" s="74">
        <f t="shared" si="229"/>
        <v>0.95908823977205993</v>
      </c>
      <c r="BO73" s="74">
        <f t="shared" ca="1" si="230"/>
        <v>1.0599698654965448</v>
      </c>
      <c r="BP73" s="74">
        <f t="shared" ca="1" si="231"/>
        <v>1.0501778586896868</v>
      </c>
      <c r="BQ73" s="74">
        <f t="shared" ca="1" si="232"/>
        <v>1.0575235684062165</v>
      </c>
      <c r="BR73" s="74">
        <f t="shared" ca="1" si="233"/>
        <v>1.0289239996321544</v>
      </c>
      <c r="BS73" s="74">
        <f t="shared" si="234"/>
        <v>0.99692903508882846</v>
      </c>
      <c r="BT73" s="74">
        <f t="shared" ca="1" si="235"/>
        <v>0.90450556232931556</v>
      </c>
      <c r="CP73" s="73">
        <f t="shared" ref="CP73:DF73" si="284">CP21</f>
        <v>18</v>
      </c>
      <c r="CQ73" s="74">
        <f t="shared" si="284"/>
        <v>0.98187458649557047</v>
      </c>
      <c r="CR73" s="74">
        <f t="shared" si="284"/>
        <v>1.207059650837484</v>
      </c>
      <c r="CS73" s="74">
        <f t="shared" ca="1" si="284"/>
        <v>1.0120901654693124</v>
      </c>
      <c r="CT73" s="74">
        <f t="shared" ca="1" si="284"/>
        <v>1.0003902258709072</v>
      </c>
      <c r="CU73" s="74">
        <f t="shared" si="284"/>
        <v>1.0420097000227846</v>
      </c>
      <c r="CV73" s="74">
        <f t="shared" ca="1" si="284"/>
        <v>1.0210444906275704</v>
      </c>
      <c r="CW73" s="74">
        <f t="shared" ca="1" si="284"/>
        <v>1.0109967739582537</v>
      </c>
      <c r="CX73" s="74">
        <f t="shared" ca="1" si="284"/>
        <v>0.9921410182837388</v>
      </c>
      <c r="CY73" s="74">
        <f t="shared" si="284"/>
        <v>0.85814569590359235</v>
      </c>
      <c r="CZ73" s="74">
        <f t="shared" ca="1" si="284"/>
        <v>0.94033669231871342</v>
      </c>
      <c r="DA73" s="74">
        <f t="shared" ca="1" si="284"/>
        <v>1.0381314781849358</v>
      </c>
      <c r="DB73" s="74">
        <f t="shared" ca="1" si="284"/>
        <v>1.044286999287825</v>
      </c>
      <c r="DC73" s="74">
        <f t="shared" ca="1" si="284"/>
        <v>1.0162859212220079</v>
      </c>
      <c r="DD73" s="74">
        <f t="shared" ca="1" si="284"/>
        <v>1.0153553684702596</v>
      </c>
      <c r="DE73" s="74">
        <f t="shared" ca="1" si="284"/>
        <v>0.99265041622478101</v>
      </c>
      <c r="DF73" s="74">
        <f t="shared" ca="1" si="284"/>
        <v>0.86949328044488028</v>
      </c>
      <c r="DI73" s="57">
        <f t="shared" si="245"/>
        <v>412.47630356285538</v>
      </c>
      <c r="DJ73" s="57">
        <f t="shared" si="246"/>
        <v>64.619838751035971</v>
      </c>
      <c r="DK73" s="57">
        <f t="shared" ca="1" si="247"/>
        <v>109.39172169798411</v>
      </c>
      <c r="DL73" s="57">
        <f t="shared" ca="1" si="248"/>
        <v>97.818971363851162</v>
      </c>
      <c r="DM73" s="57">
        <f t="shared" si="249"/>
        <v>36881.61444097849</v>
      </c>
      <c r="DN73" s="57">
        <f t="shared" ca="1" si="250"/>
        <v>92.622240695213577</v>
      </c>
      <c r="DO73" s="57">
        <f t="shared" ca="1" si="251"/>
        <v>87.466719683343754</v>
      </c>
      <c r="DP73" s="57">
        <f t="shared" ca="1" si="252"/>
        <v>87.6891474061797</v>
      </c>
      <c r="DQ73" s="57">
        <f t="shared" si="253"/>
        <v>3662.5482304500165</v>
      </c>
      <c r="DR73" s="57">
        <f t="shared" ca="1" si="254"/>
        <v>148.15362077466096</v>
      </c>
      <c r="DS73" s="57">
        <f t="shared" ca="1" si="255"/>
        <v>101.83405963373562</v>
      </c>
      <c r="DT73" s="57">
        <f t="shared" ca="1" si="256"/>
        <v>99.820214607710184</v>
      </c>
      <c r="DU73" s="57">
        <f t="shared" ca="1" si="257"/>
        <v>103.7018343804171</v>
      </c>
      <c r="DV73" s="57">
        <f t="shared" ca="1" si="258"/>
        <v>101.33960727536959</v>
      </c>
      <c r="DW73" s="57">
        <f t="shared" ca="1" si="259"/>
        <v>102.07516605025774</v>
      </c>
      <c r="DX73" s="57">
        <f t="shared" ca="1" si="260"/>
        <v>651575.88895107259</v>
      </c>
      <c r="DY73" s="57">
        <f ca="1">'Chart Data'!U178</f>
        <v>-159.10285714285715</v>
      </c>
      <c r="EB73" s="57"/>
      <c r="EN73" s="74">
        <f t="shared" si="262"/>
        <v>0.77997893329015155</v>
      </c>
      <c r="EO73" s="74">
        <f t="shared" si="263"/>
        <v>1.9161826994622759</v>
      </c>
      <c r="EP73" s="74">
        <f t="shared" ca="1" si="264"/>
        <v>-2.1464017288535677</v>
      </c>
      <c r="EQ73" s="74">
        <f t="shared" ca="1" si="265"/>
        <v>-1.5932745069294643</v>
      </c>
      <c r="ER73" s="74">
        <f t="shared" si="266"/>
        <v>-0.85036870608413384</v>
      </c>
      <c r="ES73" s="74">
        <f t="shared" ca="1" si="267"/>
        <v>-2.0002329560344752</v>
      </c>
      <c r="ET73" s="74">
        <f t="shared" ca="1" si="268"/>
        <v>0.60426946209349419</v>
      </c>
      <c r="EU73" s="74">
        <f t="shared" ca="1" si="269"/>
        <v>-0.61268762390757159</v>
      </c>
      <c r="EV73" s="74">
        <f t="shared" si="270"/>
        <v>1.0255334783581889</v>
      </c>
      <c r="EW73" s="74">
        <f t="shared" ca="1" si="271"/>
        <v>1.2679706986485355</v>
      </c>
      <c r="EX73" s="74">
        <f t="shared" ca="1" si="272"/>
        <v>0.34378669565898656</v>
      </c>
      <c r="EY73" s="74">
        <f t="shared" ca="1" si="273"/>
        <v>-0.70024475989682466</v>
      </c>
      <c r="EZ73" s="74">
        <f t="shared" ca="1" si="274"/>
        <v>1.1916950571730784</v>
      </c>
      <c r="FA73" s="74">
        <f t="shared" ca="1" si="275"/>
        <v>0.45563699156590604</v>
      </c>
      <c r="FB73" s="74">
        <f t="shared" ca="1" si="276"/>
        <v>7.8007730910255521E-2</v>
      </c>
      <c r="FC73" s="74">
        <f t="shared" ca="1" si="277"/>
        <v>1.1402969400644007</v>
      </c>
      <c r="FD73" s="74">
        <f t="shared" ca="1" si="278"/>
        <v>0.50847990865051973</v>
      </c>
      <c r="FG73" s="225">
        <f t="shared" si="279"/>
        <v>5</v>
      </c>
      <c r="FH73" s="73">
        <f t="shared" si="280"/>
        <v>2023</v>
      </c>
      <c r="FI73" s="73"/>
      <c r="FJ73" s="73"/>
      <c r="FK73" s="4"/>
      <c r="FL73" s="4"/>
      <c r="GA73" s="4"/>
    </row>
    <row r="74" spans="1:183" x14ac:dyDescent="0.35">
      <c r="A74" s="73">
        <v>19</v>
      </c>
      <c r="B74" s="41">
        <f t="shared" si="243"/>
        <v>45054</v>
      </c>
      <c r="C74" s="57">
        <f>'Chart Data'!C179</f>
        <v>409</v>
      </c>
      <c r="D74" s="57">
        <f>'Chart Data'!D179</f>
        <v>75</v>
      </c>
      <c r="E74" s="57">
        <f ca="1">'Chart Data'!E179</f>
        <v>115.14285714285714</v>
      </c>
      <c r="F74" s="57">
        <f ca="1">'Chart Data'!F179</f>
        <v>102.14285714285714</v>
      </c>
      <c r="G74" s="57">
        <f>'Chart Data'!G179</f>
        <v>38984</v>
      </c>
      <c r="H74" s="57">
        <f ca="1">'Chart Data'!H179</f>
        <v>96.571428571428569</v>
      </c>
      <c r="I74" s="57">
        <f ca="1">'Chart Data'!J179</f>
        <v>85</v>
      </c>
      <c r="J74" s="57">
        <f ca="1">'Chart Data'!K179</f>
        <v>88.857142857142861</v>
      </c>
      <c r="K74" s="57">
        <f>'Chart Data'!L179</f>
        <v>3058</v>
      </c>
      <c r="L74" s="57">
        <f>'Chart Data'!M179</f>
        <v>138.38571428571427</v>
      </c>
      <c r="M74" s="57">
        <f ca="1">'Chart Data'!O179</f>
        <v>99.73</v>
      </c>
      <c r="N74" s="57">
        <f ca="1">'Chart Data'!P179</f>
        <v>96.461428571428584</v>
      </c>
      <c r="O74" s="57">
        <f ca="1">'Chart Data'!Q179</f>
        <v>101.81714285714285</v>
      </c>
      <c r="P74" s="57">
        <f ca="1">'Chart Data'!R179</f>
        <v>98.718571428571437</v>
      </c>
      <c r="Q74" s="57">
        <f>'Chart Data'!S180</f>
        <v>103.04458404441907</v>
      </c>
      <c r="R74" s="57">
        <f ca="1">'Chart Data'!T180</f>
        <v>539375.14285714284</v>
      </c>
      <c r="U74" s="57">
        <f t="shared" si="188"/>
        <v>411.04807692307691</v>
      </c>
      <c r="V74" s="57">
        <f t="shared" si="189"/>
        <v>58.875</v>
      </c>
      <c r="W74" s="57">
        <f t="shared" ca="1" si="190"/>
        <v>114.6785714285714</v>
      </c>
      <c r="X74" s="57">
        <f t="shared" ca="1" si="191"/>
        <v>103.43406593406597</v>
      </c>
      <c r="Y74" s="57">
        <f t="shared" si="192"/>
        <v>36659.5</v>
      </c>
      <c r="Z74" s="57">
        <f t="shared" ca="1" si="193"/>
        <v>95.475274725274758</v>
      </c>
      <c r="AA74" s="57">
        <f t="shared" ca="1" si="194"/>
        <v>83.97527472527473</v>
      </c>
      <c r="AB74" s="57">
        <f t="shared" ca="1" si="195"/>
        <v>88.002747252747284</v>
      </c>
      <c r="AC74" s="57">
        <f t="shared" si="196"/>
        <v>5038.8269230769229</v>
      </c>
      <c r="AD74" s="57">
        <f t="shared" si="197"/>
        <v>144.89368131868133</v>
      </c>
      <c r="AE74" s="57">
        <f t="shared" ca="1" si="198"/>
        <v>99.792472527472484</v>
      </c>
      <c r="AF74" s="57">
        <f t="shared" ca="1" si="199"/>
        <v>99.326913919413897</v>
      </c>
      <c r="AG74" s="57">
        <f t="shared" ca="1" si="200"/>
        <v>99.726675824175814</v>
      </c>
      <c r="AH74" s="57">
        <f t="shared" ca="1" si="201"/>
        <v>100.05473901098904</v>
      </c>
      <c r="AI74" s="57">
        <f t="shared" si="202"/>
        <v>101.74756688884526</v>
      </c>
      <c r="AJ74" s="57">
        <f t="shared" ca="1" si="203"/>
        <v>626435.62912087934</v>
      </c>
      <c r="AM74" s="57">
        <f t="shared" si="204"/>
        <v>410.74038461538464</v>
      </c>
      <c r="AN74" s="57">
        <f t="shared" si="205"/>
        <v>58.932692307692307</v>
      </c>
      <c r="AO74" s="57">
        <f t="shared" ca="1" si="206"/>
        <v>114.70329670329667</v>
      </c>
      <c r="AP74" s="57">
        <f t="shared" ca="1" si="207"/>
        <v>103.41071428571431</v>
      </c>
      <c r="AQ74" s="57">
        <f t="shared" si="208"/>
        <v>36682.365384615383</v>
      </c>
      <c r="AR74" s="57">
        <f t="shared" ca="1" si="209"/>
        <v>95.486263736263766</v>
      </c>
      <c r="AS74" s="57">
        <f t="shared" ca="1" si="210"/>
        <v>84.002747252747255</v>
      </c>
      <c r="AT74" s="57">
        <f t="shared" ca="1" si="211"/>
        <v>88.019230769230802</v>
      </c>
      <c r="AU74" s="57">
        <f t="shared" si="212"/>
        <v>5099.0769230769229</v>
      </c>
      <c r="AV74" s="57">
        <f t="shared" si="213"/>
        <v>144.50975274725278</v>
      </c>
      <c r="AW74" s="57">
        <f t="shared" ca="1" si="214"/>
        <v>99.859519230769195</v>
      </c>
      <c r="AX74" s="57">
        <f t="shared" ca="1" si="215"/>
        <v>99.418663003662971</v>
      </c>
      <c r="AY74" s="57">
        <f t="shared" ca="1" si="216"/>
        <v>99.799677197802197</v>
      </c>
      <c r="AZ74" s="57">
        <f t="shared" ca="1" si="217"/>
        <v>100.10824862637367</v>
      </c>
      <c r="BA74" s="57">
        <f t="shared" si="218"/>
        <v>101.85388248672025</v>
      </c>
      <c r="BB74" s="57">
        <f t="shared" ca="1" si="219"/>
        <v>626938.84340659366</v>
      </c>
      <c r="BE74" s="74">
        <f t="shared" si="220"/>
        <v>0.99576281105882902</v>
      </c>
      <c r="BF74" s="74">
        <f t="shared" si="221"/>
        <v>1.2726382770435634</v>
      </c>
      <c r="BG74" s="74">
        <f t="shared" ca="1" si="222"/>
        <v>1.0038321517532096</v>
      </c>
      <c r="BH74" s="74">
        <f t="shared" ca="1" si="223"/>
        <v>0.9877395959247105</v>
      </c>
      <c r="BI74" s="74">
        <f t="shared" si="224"/>
        <v>1.0627449890772291</v>
      </c>
      <c r="BJ74" s="74">
        <f t="shared" ca="1" si="225"/>
        <v>1.0113646171994128</v>
      </c>
      <c r="BK74" s="74">
        <f t="shared" ca="1" si="226"/>
        <v>1.0118716682473754</v>
      </c>
      <c r="BL74" s="74">
        <f t="shared" ca="1" si="227"/>
        <v>1.009519647929086</v>
      </c>
      <c r="BM74" s="74">
        <f t="shared" si="228"/>
        <v>0.59971638909003144</v>
      </c>
      <c r="BN74" s="74">
        <f t="shared" si="229"/>
        <v>0.95762197121567683</v>
      </c>
      <c r="BO74" s="74">
        <f t="shared" ca="1" si="230"/>
        <v>0.99870298563655324</v>
      </c>
      <c r="BP74" s="74">
        <f t="shared" ca="1" si="231"/>
        <v>0.9702547354501696</v>
      </c>
      <c r="BQ74" s="74">
        <f t="shared" ca="1" si="232"/>
        <v>1.0202151521526674</v>
      </c>
      <c r="BR74" s="74">
        <f t="shared" ca="1" si="233"/>
        <v>0.98611825482045123</v>
      </c>
      <c r="BS74" s="74">
        <f t="shared" si="234"/>
        <v>1.0116902913136774</v>
      </c>
      <c r="BT74" s="74">
        <f t="shared" ca="1" si="235"/>
        <v>0.86033135214009637</v>
      </c>
      <c r="CP74" s="73">
        <f t="shared" ref="CP74:DF74" si="285">CP22</f>
        <v>19</v>
      </c>
      <c r="CQ74" s="74">
        <f t="shared" si="285"/>
        <v>1.0101731714396001</v>
      </c>
      <c r="CR74" s="74">
        <f t="shared" si="285"/>
        <v>1.2678717892549134</v>
      </c>
      <c r="CS74" s="74">
        <f t="shared" ca="1" si="285"/>
        <v>1.0000881775611883</v>
      </c>
      <c r="CT74" s="74">
        <f t="shared" ca="1" si="285"/>
        <v>0.9804350543649889</v>
      </c>
      <c r="CU74" s="74">
        <f t="shared" si="285"/>
        <v>1.0648638261415428</v>
      </c>
      <c r="CV74" s="74">
        <f t="shared" ca="1" si="285"/>
        <v>1.0189870193985944</v>
      </c>
      <c r="CW74" s="74">
        <f t="shared" ca="1" si="285"/>
        <v>1.0295631366550047</v>
      </c>
      <c r="CX74" s="74">
        <f t="shared" ca="1" si="285"/>
        <v>1.0193465014478689</v>
      </c>
      <c r="CY74" s="74">
        <f t="shared" si="285"/>
        <v>0.81688288584584046</v>
      </c>
      <c r="CZ74" s="74">
        <f t="shared" ca="1" si="285"/>
        <v>0.96913677049250679</v>
      </c>
      <c r="DA74" s="74">
        <f t="shared" ca="1" si="285"/>
        <v>0.99945297948167433</v>
      </c>
      <c r="DB74" s="74">
        <f t="shared" ca="1" si="285"/>
        <v>0.97469284902932229</v>
      </c>
      <c r="DC74" s="74">
        <f t="shared" ca="1" si="285"/>
        <v>1.0281580939216901</v>
      </c>
      <c r="DD74" s="74">
        <f t="shared" ca="1" si="285"/>
        <v>0.9936023257933857</v>
      </c>
      <c r="DE74" s="74">
        <f t="shared" ca="1" si="285"/>
        <v>1.0068580469993575</v>
      </c>
      <c r="DF74" s="74">
        <f t="shared" ca="1" si="285"/>
        <v>0.8639360260956368</v>
      </c>
      <c r="DI74" s="57">
        <f t="shared" si="245"/>
        <v>404.88107540723257</v>
      </c>
      <c r="DJ74" s="57">
        <f t="shared" si="246"/>
        <v>59.154246222384231</v>
      </c>
      <c r="DK74" s="57">
        <f t="shared" ca="1" si="247"/>
        <v>115.13270502171531</v>
      </c>
      <c r="DL74" s="57">
        <f t="shared" ca="1" si="248"/>
        <v>104.18115579212264</v>
      </c>
      <c r="DM74" s="57">
        <f t="shared" si="249"/>
        <v>36609.375812169063</v>
      </c>
      <c r="DN74" s="57">
        <f t="shared" ca="1" si="250"/>
        <v>94.771990940988601</v>
      </c>
      <c r="DO74" s="57">
        <f t="shared" ca="1" si="251"/>
        <v>82.55928847274042</v>
      </c>
      <c r="DP74" s="57">
        <f t="shared" ca="1" si="252"/>
        <v>87.170694882388986</v>
      </c>
      <c r="DQ74" s="57">
        <f t="shared" si="253"/>
        <v>3743.4986740279146</v>
      </c>
      <c r="DR74" s="57">
        <f t="shared" ca="1" si="254"/>
        <v>142.79276000990848</v>
      </c>
      <c r="DS74" s="57">
        <f t="shared" ca="1" si="255"/>
        <v>99.784584214978196</v>
      </c>
      <c r="DT74" s="57">
        <f t="shared" ca="1" si="256"/>
        <v>98.965975453182665</v>
      </c>
      <c r="DU74" s="57">
        <f t="shared" ca="1" si="257"/>
        <v>99.028683875631472</v>
      </c>
      <c r="DV74" s="57">
        <f t="shared" ca="1" si="258"/>
        <v>99.354207277791176</v>
      </c>
      <c r="DW74" s="57">
        <f t="shared" ca="1" si="259"/>
        <v>102.34271290924571</v>
      </c>
      <c r="DX74" s="57">
        <f t="shared" ca="1" si="260"/>
        <v>624323.0130067924</v>
      </c>
      <c r="DY74" s="57">
        <f ca="1">'Chart Data'!U179</f>
        <v>-106.42428571428572</v>
      </c>
      <c r="EB74" s="57"/>
      <c r="EN74" s="74">
        <f t="shared" si="262"/>
        <v>0.36353377265991804</v>
      </c>
      <c r="EO74" s="74">
        <f t="shared" si="263"/>
        <v>-0.11629935595335418</v>
      </c>
      <c r="EP74" s="74">
        <f t="shared" ca="1" si="264"/>
        <v>-0.54379350465181175</v>
      </c>
      <c r="EQ74" s="74">
        <f t="shared" ca="1" si="265"/>
        <v>3.3726661442325626E-2</v>
      </c>
      <c r="ER74" s="74">
        <f t="shared" si="266"/>
        <v>-1.1166441613721494</v>
      </c>
      <c r="ES74" s="74">
        <f t="shared" ca="1" si="267"/>
        <v>-0.75025928535429576</v>
      </c>
      <c r="ET74" s="74">
        <f t="shared" ca="1" si="268"/>
        <v>-0.8857007173806104</v>
      </c>
      <c r="EU74" s="74">
        <f t="shared" ca="1" si="269"/>
        <v>-0.91363182105395691</v>
      </c>
      <c r="EV74" s="74">
        <f t="shared" si="270"/>
        <v>0.96465928869241691</v>
      </c>
      <c r="EW74" s="74">
        <f t="shared" ca="1" si="271"/>
        <v>0.95372143643490193</v>
      </c>
      <c r="EX74" s="74">
        <f t="shared" ca="1" si="272"/>
        <v>-0.47645297004226272</v>
      </c>
      <c r="EY74" s="74">
        <f t="shared" ca="1" si="273"/>
        <v>-0.8938658635001997</v>
      </c>
      <c r="EZ74" s="74">
        <f t="shared" ca="1" si="274"/>
        <v>-0.87994473298556364</v>
      </c>
      <c r="FA74" s="74">
        <f t="shared" ca="1" si="275"/>
        <v>-0.48001947390707239</v>
      </c>
      <c r="FB74" s="74">
        <f t="shared" ca="1" si="276"/>
        <v>0.14598029225937426</v>
      </c>
      <c r="FC74" s="74">
        <f t="shared" ca="1" si="277"/>
        <v>-0.21863238059476617</v>
      </c>
      <c r="FD74" s="74">
        <f t="shared" ca="1" si="278"/>
        <v>1.176308252465885</v>
      </c>
      <c r="FG74" s="225">
        <f t="shared" si="279"/>
        <v>5</v>
      </c>
      <c r="FH74" s="73">
        <f t="shared" si="280"/>
        <v>2023</v>
      </c>
      <c r="FI74" s="73"/>
      <c r="FJ74" s="73"/>
      <c r="FK74" s="4"/>
      <c r="FL74" s="4"/>
      <c r="GA74" s="4"/>
    </row>
    <row r="75" spans="1:183" x14ac:dyDescent="0.35">
      <c r="A75" s="73">
        <v>20</v>
      </c>
      <c r="B75" s="41">
        <f t="shared" si="243"/>
        <v>45061</v>
      </c>
      <c r="C75" s="57">
        <f>'Chart Data'!C180</f>
        <v>424</v>
      </c>
      <c r="D75" s="57">
        <f>'Chart Data'!D180</f>
        <v>69</v>
      </c>
      <c r="E75" s="57">
        <f ca="1">'Chart Data'!E180</f>
        <v>121.85714285714286</v>
      </c>
      <c r="F75" s="57">
        <f ca="1">'Chart Data'!F180</f>
        <v>112</v>
      </c>
      <c r="G75" s="57">
        <f>'Chart Data'!G180</f>
        <v>39380</v>
      </c>
      <c r="H75" s="57">
        <f ca="1">'Chart Data'!H180</f>
        <v>100.14285714285714</v>
      </c>
      <c r="I75" s="57">
        <f ca="1">'Chart Data'!J180</f>
        <v>87.285714285714292</v>
      </c>
      <c r="J75" s="57">
        <f ca="1">'Chart Data'!K180</f>
        <v>88</v>
      </c>
      <c r="K75" s="57">
        <f>'Chart Data'!L180</f>
        <v>4999</v>
      </c>
      <c r="L75" s="57">
        <f>'Chart Data'!M180</f>
        <v>139.6</v>
      </c>
      <c r="M75" s="57">
        <f ca="1">'Chart Data'!O180</f>
        <v>95.111428571428561</v>
      </c>
      <c r="N75" s="57">
        <f ca="1">'Chart Data'!P180</f>
        <v>92.27</v>
      </c>
      <c r="O75" s="57">
        <f ca="1">'Chart Data'!Q180</f>
        <v>97.594285714285718</v>
      </c>
      <c r="P75" s="57">
        <f ca="1">'Chart Data'!R180</f>
        <v>95.653571428571411</v>
      </c>
      <c r="Q75" s="57">
        <f>'Chart Data'!S181</f>
        <v>101.59834588384118</v>
      </c>
      <c r="R75" s="57">
        <f ca="1">'Chart Data'!T181</f>
        <v>508924</v>
      </c>
      <c r="U75" s="57">
        <f t="shared" si="188"/>
        <v>410.43269230769232</v>
      </c>
      <c r="V75" s="57">
        <f t="shared" si="189"/>
        <v>58.990384615384613</v>
      </c>
      <c r="W75" s="57">
        <f t="shared" ca="1" si="190"/>
        <v>114.72802197802194</v>
      </c>
      <c r="X75" s="57">
        <f t="shared" ca="1" si="191"/>
        <v>103.38736263736266</v>
      </c>
      <c r="Y75" s="57">
        <f t="shared" si="192"/>
        <v>36705.230769230766</v>
      </c>
      <c r="Z75" s="57">
        <f t="shared" ca="1" si="193"/>
        <v>95.497252747252773</v>
      </c>
      <c r="AA75" s="57">
        <f t="shared" ca="1" si="194"/>
        <v>84.030219780219781</v>
      </c>
      <c r="AB75" s="57">
        <f t="shared" ca="1" si="195"/>
        <v>88.035714285714306</v>
      </c>
      <c r="AC75" s="57">
        <f t="shared" si="196"/>
        <v>5159.3269230769229</v>
      </c>
      <c r="AD75" s="57">
        <f t="shared" si="197"/>
        <v>144.12582417582419</v>
      </c>
      <c r="AE75" s="57">
        <f t="shared" ca="1" si="198"/>
        <v>99.926565934065891</v>
      </c>
      <c r="AF75" s="57">
        <f t="shared" ca="1" si="199"/>
        <v>99.510412087912059</v>
      </c>
      <c r="AG75" s="57">
        <f t="shared" ca="1" si="200"/>
        <v>99.872678571428565</v>
      </c>
      <c r="AH75" s="57">
        <f t="shared" ca="1" si="201"/>
        <v>100.16175824175829</v>
      </c>
      <c r="AI75" s="57">
        <f t="shared" si="202"/>
        <v>101.96019808459525</v>
      </c>
      <c r="AJ75" s="57">
        <f t="shared" ca="1" si="203"/>
        <v>627442.05769230786</v>
      </c>
      <c r="AM75" s="57">
        <f t="shared" si="204"/>
        <v>410.29807692307691</v>
      </c>
      <c r="AN75" s="57">
        <f t="shared" si="205"/>
        <v>59.028846153846153</v>
      </c>
      <c r="AO75" s="57">
        <f t="shared" ca="1" si="206"/>
        <v>114.75686813186812</v>
      </c>
      <c r="AP75" s="57">
        <f t="shared" ca="1" si="207"/>
        <v>103.37774725274727</v>
      </c>
      <c r="AQ75" s="57">
        <f t="shared" si="208"/>
        <v>36734.105769230766</v>
      </c>
      <c r="AR75" s="57">
        <f t="shared" ca="1" si="209"/>
        <v>95.519230769230788</v>
      </c>
      <c r="AS75" s="57">
        <f t="shared" ca="1" si="210"/>
        <v>84.105769230769226</v>
      </c>
      <c r="AT75" s="57">
        <f t="shared" ca="1" si="211"/>
        <v>88.078296703296715</v>
      </c>
      <c r="AU75" s="57">
        <f t="shared" si="212"/>
        <v>5199.6730769230762</v>
      </c>
      <c r="AV75" s="57">
        <f t="shared" si="213"/>
        <v>143.76978021978024</v>
      </c>
      <c r="AW75" s="57">
        <f t="shared" ca="1" si="214"/>
        <v>100.00079670329666</v>
      </c>
      <c r="AX75" s="57">
        <f t="shared" ca="1" si="215"/>
        <v>99.608108974358942</v>
      </c>
      <c r="AY75" s="57">
        <f t="shared" ca="1" si="216"/>
        <v>99.929484890109876</v>
      </c>
      <c r="AZ75" s="57">
        <f t="shared" ca="1" si="217"/>
        <v>100.2161538461539</v>
      </c>
      <c r="BA75" s="57">
        <f t="shared" si="218"/>
        <v>102.0549867978191</v>
      </c>
      <c r="BB75" s="57">
        <f t="shared" ca="1" si="219"/>
        <v>628168.66346153873</v>
      </c>
      <c r="BE75" s="74">
        <f t="shared" si="220"/>
        <v>1.0333950458156593</v>
      </c>
      <c r="BF75" s="74">
        <f t="shared" si="221"/>
        <v>1.1689200195471576</v>
      </c>
      <c r="BG75" s="74">
        <f t="shared" ca="1" si="222"/>
        <v>1.0618723292196834</v>
      </c>
      <c r="BH75" s="74">
        <f t="shared" ca="1" si="223"/>
        <v>1.0834053070064709</v>
      </c>
      <c r="BI75" s="74">
        <f t="shared" si="224"/>
        <v>1.0720282738714573</v>
      </c>
      <c r="BJ75" s="74">
        <f t="shared" ca="1" si="225"/>
        <v>1.0484051885300121</v>
      </c>
      <c r="BK75" s="74">
        <f t="shared" ca="1" si="226"/>
        <v>1.0378088814124027</v>
      </c>
      <c r="BL75" s="74">
        <f t="shared" ca="1" si="227"/>
        <v>0.99911105566039193</v>
      </c>
      <c r="BM75" s="74">
        <f t="shared" si="228"/>
        <v>0.96140659730826283</v>
      </c>
      <c r="BN75" s="74">
        <f t="shared" si="229"/>
        <v>0.97099682413504473</v>
      </c>
      <c r="BO75" s="74">
        <f t="shared" ca="1" si="230"/>
        <v>0.95110670821578658</v>
      </c>
      <c r="BP75" s="74">
        <f t="shared" ca="1" si="231"/>
        <v>0.92633020494096607</v>
      </c>
      <c r="BQ75" s="74">
        <f t="shared" ca="1" si="232"/>
        <v>0.9766315299394156</v>
      </c>
      <c r="BR75" s="74">
        <f t="shared" ca="1" si="233"/>
        <v>0.9544725850825736</v>
      </c>
      <c r="BS75" s="74">
        <f t="shared" si="234"/>
        <v>0.99552554041398711</v>
      </c>
      <c r="BT75" s="74">
        <f t="shared" ca="1" si="235"/>
        <v>0.81017094548391178</v>
      </c>
      <c r="CP75" s="73">
        <f t="shared" ref="CP75:DF75" si="286">CP23</f>
        <v>20</v>
      </c>
      <c r="CQ75" s="74">
        <f t="shared" si="286"/>
        <v>1.0421412732675286</v>
      </c>
      <c r="CR75" s="74">
        <f t="shared" si="286"/>
        <v>1.2468307273681065</v>
      </c>
      <c r="CS75" s="74">
        <f t="shared" ca="1" si="286"/>
        <v>1.0521790917924696</v>
      </c>
      <c r="CT75" s="74">
        <f t="shared" ca="1" si="286"/>
        <v>1.0732683549696227</v>
      </c>
      <c r="CU75" s="74">
        <f t="shared" si="286"/>
        <v>1.0765098439898688</v>
      </c>
      <c r="CV75" s="74">
        <f t="shared" ca="1" si="286"/>
        <v>1.0441344192661808</v>
      </c>
      <c r="CW75" s="74">
        <f t="shared" ca="1" si="286"/>
        <v>1.02494889772951</v>
      </c>
      <c r="CX75" s="74">
        <f t="shared" ca="1" si="286"/>
        <v>1.0032362078210082</v>
      </c>
      <c r="CY75" s="74">
        <f t="shared" si="286"/>
        <v>1.126723247865703</v>
      </c>
      <c r="CZ75" s="74">
        <f t="shared" ca="1" si="286"/>
        <v>0.96516055458684291</v>
      </c>
      <c r="DA75" s="74">
        <f t="shared" ca="1" si="286"/>
        <v>0.95944401816732927</v>
      </c>
      <c r="DB75" s="74">
        <f t="shared" ca="1" si="286"/>
        <v>0.91938187610352262</v>
      </c>
      <c r="DC75" s="74">
        <f t="shared" ca="1" si="286"/>
        <v>0.98723941951001237</v>
      </c>
      <c r="DD75" s="74">
        <f t="shared" ca="1" si="286"/>
        <v>0.97156385578692128</v>
      </c>
      <c r="DE75" s="74">
        <f t="shared" ca="1" si="286"/>
        <v>0.99941282493046302</v>
      </c>
      <c r="DF75" s="74">
        <f t="shared" ca="1" si="286"/>
        <v>0.82547942530986818</v>
      </c>
      <c r="DI75" s="57">
        <f t="shared" si="245"/>
        <v>406.85462794366725</v>
      </c>
      <c r="DJ75" s="57">
        <f t="shared" si="246"/>
        <v>55.340310826033139</v>
      </c>
      <c r="DK75" s="57">
        <f t="shared" ca="1" si="247"/>
        <v>115.81406987431167</v>
      </c>
      <c r="DL75" s="57">
        <f t="shared" ca="1" si="248"/>
        <v>104.3541435666106</v>
      </c>
      <c r="DM75" s="57">
        <f t="shared" si="249"/>
        <v>36581.179651870058</v>
      </c>
      <c r="DN75" s="57">
        <f t="shared" ca="1" si="250"/>
        <v>95.909928161584489</v>
      </c>
      <c r="DO75" s="57">
        <f t="shared" ca="1" si="251"/>
        <v>85.16104020314728</v>
      </c>
      <c r="DP75" s="57">
        <f t="shared" ca="1" si="252"/>
        <v>87.716132366407237</v>
      </c>
      <c r="DQ75" s="57">
        <f t="shared" si="253"/>
        <v>4436.7594344657064</v>
      </c>
      <c r="DR75" s="57">
        <f t="shared" ca="1" si="254"/>
        <v>144.63914769057121</v>
      </c>
      <c r="DS75" s="57">
        <f t="shared" ca="1" si="255"/>
        <v>99.131816729760374</v>
      </c>
      <c r="DT75" s="57">
        <f t="shared" ca="1" si="256"/>
        <v>100.36090812563546</v>
      </c>
      <c r="DU75" s="57">
        <f t="shared" ca="1" si="257"/>
        <v>98.855742371717497</v>
      </c>
      <c r="DV75" s="57">
        <f t="shared" ca="1" si="258"/>
        <v>98.45320084606945</v>
      </c>
      <c r="DW75" s="57">
        <f t="shared" ca="1" si="259"/>
        <v>101.65803694875555</v>
      </c>
      <c r="DX75" s="57">
        <f t="shared" ca="1" si="260"/>
        <v>616519.30308130977</v>
      </c>
      <c r="DY75" s="57">
        <f ca="1">'Chart Data'!U180</f>
        <v>-163.43</v>
      </c>
      <c r="EB75" s="57"/>
      <c r="EN75" s="74">
        <f t="shared" si="262"/>
        <v>0.47174334664609308</v>
      </c>
      <c r="EO75" s="74">
        <f t="shared" si="263"/>
        <v>-1.5345820422242069</v>
      </c>
      <c r="EP75" s="74">
        <f t="shared" ca="1" si="264"/>
        <v>-0.3535889952711343</v>
      </c>
      <c r="EQ75" s="74">
        <f t="shared" ca="1" si="265"/>
        <v>7.7964818065902247E-2</v>
      </c>
      <c r="ER75" s="74">
        <f t="shared" si="266"/>
        <v>-1.1442227069070929</v>
      </c>
      <c r="ES75" s="74">
        <f t="shared" ca="1" si="267"/>
        <v>-8.8604952518509056E-2</v>
      </c>
      <c r="ET75" s="74">
        <f t="shared" ca="1" si="268"/>
        <v>-9.5769625870765415E-2</v>
      </c>
      <c r="EU75" s="74">
        <f t="shared" ca="1" si="269"/>
        <v>-0.59702376498501086</v>
      </c>
      <c r="EV75" s="74">
        <f t="shared" si="270"/>
        <v>0.44333185485177334</v>
      </c>
      <c r="EW75" s="74">
        <f t="shared" ca="1" si="271"/>
        <v>1.061955168268337</v>
      </c>
      <c r="EX75" s="74">
        <f t="shared" ca="1" si="272"/>
        <v>-0.7377031314032293</v>
      </c>
      <c r="EY75" s="74">
        <f t="shared" ca="1" si="273"/>
        <v>-0.57769163751063834</v>
      </c>
      <c r="EZ75" s="74">
        <f t="shared" ca="1" si="274"/>
        <v>-0.9566108922524591</v>
      </c>
      <c r="FA75" s="74">
        <f t="shared" ca="1" si="275"/>
        <v>-0.90463541744561127</v>
      </c>
      <c r="FB75" s="74">
        <f t="shared" ca="1" si="276"/>
        <v>-2.796747488961835E-2</v>
      </c>
      <c r="FC75" s="74">
        <f t="shared" ca="1" si="277"/>
        <v>-0.6077542571020057</v>
      </c>
      <c r="FD75" s="74">
        <f t="shared" ca="1" si="278"/>
        <v>0.45362290381209963</v>
      </c>
      <c r="FG75" s="225">
        <f t="shared" si="279"/>
        <v>5</v>
      </c>
      <c r="FH75" s="73">
        <f t="shared" si="280"/>
        <v>2023</v>
      </c>
      <c r="FI75" s="73"/>
      <c r="FJ75" s="73"/>
      <c r="FK75" s="4"/>
      <c r="FL75" s="4"/>
      <c r="GA75" s="4"/>
    </row>
    <row r="76" spans="1:183" x14ac:dyDescent="0.35">
      <c r="A76" s="73">
        <v>21</v>
      </c>
      <c r="B76" s="41">
        <f t="shared" si="243"/>
        <v>45068</v>
      </c>
      <c r="C76" s="57">
        <f>'Chart Data'!C181</f>
        <v>410</v>
      </c>
      <c r="D76" s="57">
        <f>'Chart Data'!D181</f>
        <v>75</v>
      </c>
      <c r="E76" s="57">
        <f ca="1">'Chart Data'!E181</f>
        <v>122.85714285714286</v>
      </c>
      <c r="F76" s="57">
        <f ca="1">'Chart Data'!F181</f>
        <v>110.42857142857143</v>
      </c>
      <c r="G76" s="57">
        <f>'Chart Data'!G181</f>
        <v>40935</v>
      </c>
      <c r="H76" s="57">
        <f ca="1">'Chart Data'!H181</f>
        <v>102.28571428571429</v>
      </c>
      <c r="I76" s="57">
        <f ca="1">'Chart Data'!J181</f>
        <v>88.714285714285708</v>
      </c>
      <c r="J76" s="57">
        <f ca="1">'Chart Data'!K181</f>
        <v>87.857142857142861</v>
      </c>
      <c r="K76" s="57">
        <f>'Chart Data'!L181</f>
        <v>4997</v>
      </c>
      <c r="L76" s="57">
        <f>'Chart Data'!M181</f>
        <v>145.44285714285715</v>
      </c>
      <c r="M76" s="57">
        <f ca="1">'Chart Data'!O181</f>
        <v>97.277142857142849</v>
      </c>
      <c r="N76" s="57">
        <f ca="1">'Chart Data'!P181</f>
        <v>91.489523809523803</v>
      </c>
      <c r="O76" s="57">
        <f ca="1">'Chart Data'!Q181</f>
        <v>100.56142857142856</v>
      </c>
      <c r="P76" s="57">
        <f ca="1">'Chart Data'!R181</f>
        <v>98.677857142857135</v>
      </c>
      <c r="Q76" s="57">
        <f>'Chart Data'!S182</f>
        <v>102.75563449666991</v>
      </c>
      <c r="R76" s="57">
        <f ca="1">'Chart Data'!T182</f>
        <v>519397.85714285716</v>
      </c>
      <c r="U76" s="57">
        <f t="shared" si="188"/>
        <v>410.16346153846155</v>
      </c>
      <c r="V76" s="57">
        <f t="shared" si="189"/>
        <v>59.067307692307693</v>
      </c>
      <c r="W76" s="57">
        <f t="shared" ca="1" si="190"/>
        <v>114.78571428571428</v>
      </c>
      <c r="X76" s="57">
        <f t="shared" ca="1" si="191"/>
        <v>103.36813186813188</v>
      </c>
      <c r="Y76" s="57">
        <f t="shared" si="192"/>
        <v>36762.980769230766</v>
      </c>
      <c r="Z76" s="57">
        <f t="shared" ca="1" si="193"/>
        <v>95.541208791208803</v>
      </c>
      <c r="AA76" s="57">
        <f t="shared" ca="1" si="194"/>
        <v>84.181318681318686</v>
      </c>
      <c r="AB76" s="57">
        <f t="shared" ca="1" si="195"/>
        <v>88.120879120879124</v>
      </c>
      <c r="AC76" s="57">
        <f t="shared" si="196"/>
        <v>5240.0192307692305</v>
      </c>
      <c r="AD76" s="57">
        <f t="shared" si="197"/>
        <v>143.4137362637363</v>
      </c>
      <c r="AE76" s="57">
        <f t="shared" ca="1" si="198"/>
        <v>100.07502747252741</v>
      </c>
      <c r="AF76" s="57">
        <f t="shared" ca="1" si="199"/>
        <v>99.705805860805839</v>
      </c>
      <c r="AG76" s="57">
        <f t="shared" ca="1" si="200"/>
        <v>99.986291208791187</v>
      </c>
      <c r="AH76" s="57">
        <f t="shared" ca="1" si="201"/>
        <v>100.2705494505495</v>
      </c>
      <c r="AI76" s="57">
        <f t="shared" si="202"/>
        <v>102.14977551104295</v>
      </c>
      <c r="AJ76" s="57">
        <f t="shared" ca="1" si="203"/>
        <v>628895.26923076948</v>
      </c>
      <c r="AM76" s="57">
        <f t="shared" si="204"/>
        <v>410</v>
      </c>
      <c r="AN76" s="57">
        <f t="shared" si="205"/>
        <v>59.057692307692307</v>
      </c>
      <c r="AO76" s="57">
        <f t="shared" ca="1" si="206"/>
        <v>114.80357142857142</v>
      </c>
      <c r="AP76" s="57">
        <f t="shared" ca="1" si="207"/>
        <v>103.33928571428572</v>
      </c>
      <c r="AQ76" s="57">
        <f t="shared" si="208"/>
        <v>36789.298076923078</v>
      </c>
      <c r="AR76" s="57">
        <f t="shared" ca="1" si="209"/>
        <v>95.532967032967036</v>
      </c>
      <c r="AS76" s="57">
        <f t="shared" ca="1" si="210"/>
        <v>84.22664835164835</v>
      </c>
      <c r="AT76" s="57">
        <f t="shared" ca="1" si="211"/>
        <v>88.15384615384616</v>
      </c>
      <c r="AU76" s="57">
        <f t="shared" si="212"/>
        <v>5244.9230769230762</v>
      </c>
      <c r="AV76" s="57">
        <f t="shared" si="213"/>
        <v>143.10164835164838</v>
      </c>
      <c r="AW76" s="57">
        <f t="shared" ca="1" si="214"/>
        <v>100.0910439560439</v>
      </c>
      <c r="AX76" s="57">
        <f t="shared" ca="1" si="215"/>
        <v>99.740434981684956</v>
      </c>
      <c r="AY76" s="57">
        <f t="shared" ca="1" si="216"/>
        <v>99.996208791208772</v>
      </c>
      <c r="AZ76" s="57">
        <f t="shared" ca="1" si="217"/>
        <v>100.29297390109895</v>
      </c>
      <c r="BA76" s="57">
        <f t="shared" si="218"/>
        <v>102.26037361843964</v>
      </c>
      <c r="BB76" s="57">
        <f t="shared" ca="1" si="219"/>
        <v>628069.78159340681</v>
      </c>
      <c r="BE76" s="74">
        <f t="shared" si="220"/>
        <v>1</v>
      </c>
      <c r="BF76" s="74">
        <f t="shared" si="221"/>
        <v>1.2699446434386195</v>
      </c>
      <c r="BG76" s="74">
        <f t="shared" ca="1" si="222"/>
        <v>1.0701508788303002</v>
      </c>
      <c r="BH76" s="74">
        <f t="shared" ca="1" si="223"/>
        <v>1.06860203905305</v>
      </c>
      <c r="BI76" s="74">
        <f t="shared" si="224"/>
        <v>1.1126877146285488</v>
      </c>
      <c r="BJ76" s="74">
        <f t="shared" ca="1" si="225"/>
        <v>1.0706849945361476</v>
      </c>
      <c r="BK76" s="74">
        <f t="shared" ca="1" si="226"/>
        <v>1.0532804931748128</v>
      </c>
      <c r="BL76" s="74">
        <f t="shared" ca="1" si="227"/>
        <v>0.9966342557965594</v>
      </c>
      <c r="BM76" s="74">
        <f t="shared" si="228"/>
        <v>0.95273084594626323</v>
      </c>
      <c r="BN76" s="74">
        <f t="shared" si="229"/>
        <v>1.0163604599819538</v>
      </c>
      <c r="BO76" s="74">
        <f t="shared" ca="1" si="230"/>
        <v>0.97188658457656996</v>
      </c>
      <c r="BP76" s="74">
        <f t="shared" ca="1" si="231"/>
        <v>0.91727616614388896</v>
      </c>
      <c r="BQ76" s="74">
        <f t="shared" ca="1" si="232"/>
        <v>1.0056524120969423</v>
      </c>
      <c r="BR76" s="74">
        <f t="shared" ca="1" si="233"/>
        <v>0.98389601289683049</v>
      </c>
      <c r="BS76" s="74">
        <f t="shared" si="234"/>
        <v>1.0048431358179681</v>
      </c>
      <c r="BT76" s="74">
        <f t="shared" ca="1" si="235"/>
        <v>0.82697476039230855</v>
      </c>
      <c r="CP76" s="73">
        <f t="shared" ref="CP76:DF76" si="287">CP24</f>
        <v>21</v>
      </c>
      <c r="CQ76" s="74">
        <f t="shared" si="287"/>
        <v>0.99237092237010427</v>
      </c>
      <c r="CR76" s="74">
        <f t="shared" si="287"/>
        <v>1.277455706699828</v>
      </c>
      <c r="CS76" s="74">
        <f t="shared" ca="1" si="287"/>
        <v>1.0527157804837843</v>
      </c>
      <c r="CT76" s="74">
        <f t="shared" ca="1" si="287"/>
        <v>1.0537017995387918</v>
      </c>
      <c r="CU76" s="74">
        <f t="shared" si="287"/>
        <v>1.1155748314680223</v>
      </c>
      <c r="CV76" s="74">
        <f t="shared" ca="1" si="287"/>
        <v>1.046993883526268</v>
      </c>
      <c r="CW76" s="74">
        <f t="shared" ca="1" si="287"/>
        <v>1.027777626326545</v>
      </c>
      <c r="CX76" s="74">
        <f t="shared" ca="1" si="287"/>
        <v>0.99838243682783789</v>
      </c>
      <c r="CY76" s="74">
        <f t="shared" si="287"/>
        <v>1.2570070496306531</v>
      </c>
      <c r="CZ76" s="74">
        <f t="shared" ca="1" si="287"/>
        <v>0.97679171360111738</v>
      </c>
      <c r="DA76" s="74">
        <f t="shared" ca="1" si="287"/>
        <v>0.97049515837822431</v>
      </c>
      <c r="DB76" s="74">
        <f t="shared" ca="1" si="287"/>
        <v>0.91139644456060898</v>
      </c>
      <c r="DC76" s="74">
        <f t="shared" ca="1" si="287"/>
        <v>1.0031689168537159</v>
      </c>
      <c r="DD76" s="74">
        <f t="shared" ca="1" si="287"/>
        <v>0.9917076780982873</v>
      </c>
      <c r="DE76" s="74">
        <f t="shared" ca="1" si="287"/>
        <v>1.0081260195001187</v>
      </c>
      <c r="DF76" s="74">
        <f t="shared" ca="1" si="287"/>
        <v>0.82188516228751374</v>
      </c>
      <c r="DI76" s="57">
        <f t="shared" si="245"/>
        <v>413.1519684401743</v>
      </c>
      <c r="DJ76" s="57">
        <f t="shared" si="246"/>
        <v>58.710450473272836</v>
      </c>
      <c r="DK76" s="57">
        <f t="shared" ca="1" si="247"/>
        <v>116.70495031496804</v>
      </c>
      <c r="DL76" s="57">
        <f t="shared" ca="1" si="248"/>
        <v>104.80059109408973</v>
      </c>
      <c r="DM76" s="57">
        <f t="shared" si="249"/>
        <v>36694.087070906986</v>
      </c>
      <c r="DN76" s="57">
        <f t="shared" ca="1" si="250"/>
        <v>97.694662686296439</v>
      </c>
      <c r="DO76" s="57">
        <f t="shared" ca="1" si="251"/>
        <v>86.316615036042293</v>
      </c>
      <c r="DP76" s="57">
        <f t="shared" ca="1" si="252"/>
        <v>87.999487587433435</v>
      </c>
      <c r="DQ76" s="57">
        <f t="shared" si="253"/>
        <v>3975.3158118470938</v>
      </c>
      <c r="DR76" s="57">
        <f t="shared" ca="1" si="254"/>
        <v>148.89853703473389</v>
      </c>
      <c r="DS76" s="57">
        <f t="shared" ca="1" si="255"/>
        <v>100.23454730026764</v>
      </c>
      <c r="DT76" s="57">
        <f t="shared" ca="1" si="256"/>
        <v>100.38389370021252</v>
      </c>
      <c r="DU76" s="57">
        <f t="shared" ca="1" si="257"/>
        <v>100.24376441688796</v>
      </c>
      <c r="DV76" s="57">
        <f t="shared" ca="1" si="258"/>
        <v>99.50296778188023</v>
      </c>
      <c r="DW76" s="57">
        <f t="shared" ca="1" si="259"/>
        <v>101.92737069480808</v>
      </c>
      <c r="DX76" s="57">
        <f t="shared" ca="1" si="260"/>
        <v>631959.16044674895</v>
      </c>
      <c r="DY76" s="57">
        <f ca="1">'Chart Data'!U181</f>
        <v>-229.37714285714284</v>
      </c>
      <c r="EB76" s="57"/>
      <c r="EN76" s="74">
        <f t="shared" si="262"/>
        <v>0.81702553183887061</v>
      </c>
      <c r="EO76" s="74">
        <f t="shared" si="263"/>
        <v>-0.2813330447272876</v>
      </c>
      <c r="EP76" s="74">
        <f t="shared" ca="1" si="264"/>
        <v>-0.10489774492824468</v>
      </c>
      <c r="EQ76" s="74">
        <f t="shared" ca="1" si="265"/>
        <v>0.19213482634127929</v>
      </c>
      <c r="ER76" s="74">
        <f t="shared" si="266"/>
        <v>-1.0337884362786636</v>
      </c>
      <c r="ES76" s="74">
        <f t="shared" ca="1" si="267"/>
        <v>0.94913009108864821</v>
      </c>
      <c r="ET76" s="74">
        <f t="shared" ca="1" si="268"/>
        <v>0.255080333563034</v>
      </c>
      <c r="EU76" s="74">
        <f t="shared" ca="1" si="269"/>
        <v>-0.43254561976261663</v>
      </c>
      <c r="EV76" s="74">
        <f t="shared" si="270"/>
        <v>0.79033435862824097</v>
      </c>
      <c r="EW76" s="74">
        <f t="shared" ca="1" si="271"/>
        <v>1.3116370789951373</v>
      </c>
      <c r="EX76" s="74">
        <f t="shared" ca="1" si="272"/>
        <v>-0.29636904843100442</v>
      </c>
      <c r="EY76" s="74">
        <f t="shared" ca="1" si="273"/>
        <v>-0.57248174717374511</v>
      </c>
      <c r="EZ76" s="74">
        <f t="shared" ca="1" si="274"/>
        <v>-0.34129116406313381</v>
      </c>
      <c r="FA76" s="74">
        <f t="shared" ca="1" si="275"/>
        <v>-0.40991333528124824</v>
      </c>
      <c r="FB76" s="74">
        <f t="shared" ca="1" si="276"/>
        <v>4.0459060358049588E-2</v>
      </c>
      <c r="FC76" s="74">
        <f t="shared" ca="1" si="277"/>
        <v>0.16213420984690446</v>
      </c>
      <c r="FD76" s="74">
        <f t="shared" ca="1" si="278"/>
        <v>-0.38241668494854297</v>
      </c>
      <c r="FG76" s="225">
        <f t="shared" si="279"/>
        <v>5</v>
      </c>
      <c r="FH76" s="73">
        <f t="shared" si="280"/>
        <v>2023</v>
      </c>
      <c r="FI76" s="73"/>
      <c r="FJ76" s="73"/>
      <c r="FK76" s="4"/>
      <c r="FL76" s="4"/>
      <c r="GA76" s="4"/>
    </row>
    <row r="77" spans="1:183" x14ac:dyDescent="0.35">
      <c r="A77" s="73">
        <v>22</v>
      </c>
      <c r="B77" s="41">
        <f t="shared" si="243"/>
        <v>45075</v>
      </c>
      <c r="C77" s="57">
        <f>'Chart Data'!C182</f>
        <v>409</v>
      </c>
      <c r="D77" s="57">
        <f>'Chart Data'!D182</f>
        <v>79</v>
      </c>
      <c r="E77" s="57">
        <f ca="1">'Chart Data'!E182</f>
        <v>114.28571428571429</v>
      </c>
      <c r="F77" s="57">
        <f ca="1">'Chart Data'!F182</f>
        <v>101.71428571428571</v>
      </c>
      <c r="G77" s="57">
        <f>'Chart Data'!G182</f>
        <v>41294</v>
      </c>
      <c r="H77" s="57">
        <f ca="1">'Chart Data'!H182</f>
        <v>99.714285714285708</v>
      </c>
      <c r="I77" s="57">
        <f ca="1">'Chart Data'!J182</f>
        <v>83.285714285714292</v>
      </c>
      <c r="J77" s="57">
        <f ca="1">'Chart Data'!K182</f>
        <v>90.428571428571431</v>
      </c>
      <c r="K77" s="57">
        <f>'Chart Data'!L182</f>
        <v>2882</v>
      </c>
      <c r="L77" s="57">
        <f>'Chart Data'!M182</f>
        <v>144.4</v>
      </c>
      <c r="M77" s="57">
        <f ca="1">'Chart Data'!O182</f>
        <v>106.96285714285715</v>
      </c>
      <c r="N77" s="57">
        <f ca="1">'Chart Data'!P182</f>
        <v>103.40428571428572</v>
      </c>
      <c r="O77" s="57">
        <f ca="1">'Chart Data'!Q182</f>
        <v>111.0157142857143</v>
      </c>
      <c r="P77" s="57">
        <f ca="1">'Chart Data'!R182</f>
        <v>107.53785714285715</v>
      </c>
      <c r="Q77" s="57">
        <f>'Chart Data'!S183</f>
        <v>104.48945228942804</v>
      </c>
      <c r="R77" s="57">
        <f ca="1">'Chart Data'!T183</f>
        <v>528904.57142857148</v>
      </c>
      <c r="U77" s="57">
        <f t="shared" si="188"/>
        <v>409.83653846153845</v>
      </c>
      <c r="V77" s="57">
        <f t="shared" si="189"/>
        <v>59.04807692307692</v>
      </c>
      <c r="W77" s="57">
        <f t="shared" ca="1" si="190"/>
        <v>114.82142857142857</v>
      </c>
      <c r="X77" s="57">
        <f t="shared" ca="1" si="191"/>
        <v>103.31043956043956</v>
      </c>
      <c r="Y77" s="57">
        <f t="shared" si="192"/>
        <v>36815.615384615383</v>
      </c>
      <c r="Z77" s="57">
        <f t="shared" ca="1" si="193"/>
        <v>95.524725274725284</v>
      </c>
      <c r="AA77" s="57">
        <f t="shared" ca="1" si="194"/>
        <v>84.271978021978015</v>
      </c>
      <c r="AB77" s="57">
        <f t="shared" ca="1" si="195"/>
        <v>88.186813186813197</v>
      </c>
      <c r="AC77" s="57">
        <f t="shared" si="196"/>
        <v>5249.8269230769229</v>
      </c>
      <c r="AD77" s="57">
        <f t="shared" si="197"/>
        <v>142.78956043956046</v>
      </c>
      <c r="AE77" s="57">
        <f t="shared" ca="1" si="198"/>
        <v>100.1070604395604</v>
      </c>
      <c r="AF77" s="57">
        <f t="shared" ca="1" si="199"/>
        <v>99.775064102564087</v>
      </c>
      <c r="AG77" s="57">
        <f t="shared" ca="1" si="200"/>
        <v>100.00612637362634</v>
      </c>
      <c r="AH77" s="57">
        <f t="shared" ca="1" si="201"/>
        <v>100.31539835164838</v>
      </c>
      <c r="AI77" s="57">
        <f t="shared" si="202"/>
        <v>102.37097172583633</v>
      </c>
      <c r="AJ77" s="57">
        <f t="shared" ca="1" si="203"/>
        <v>627244.29395604413</v>
      </c>
      <c r="AM77" s="57">
        <f t="shared" si="204"/>
        <v>409.27884615384619</v>
      </c>
      <c r="AN77" s="57">
        <f t="shared" si="205"/>
        <v>59.067307692307693</v>
      </c>
      <c r="AO77" s="57">
        <f t="shared" ca="1" si="206"/>
        <v>114.8598901098901</v>
      </c>
      <c r="AP77" s="57">
        <f t="shared" ca="1" si="207"/>
        <v>103.28434065934067</v>
      </c>
      <c r="AQ77" s="57">
        <f t="shared" si="208"/>
        <v>36842.701923076922</v>
      </c>
      <c r="AR77" s="57">
        <f t="shared" ca="1" si="209"/>
        <v>95.556318681318686</v>
      </c>
      <c r="AS77" s="57">
        <f t="shared" ca="1" si="210"/>
        <v>84.32554945054946</v>
      </c>
      <c r="AT77" s="57">
        <f t="shared" ca="1" si="211"/>
        <v>88.239010989010993</v>
      </c>
      <c r="AU77" s="57">
        <f t="shared" si="212"/>
        <v>5274.5288461538457</v>
      </c>
      <c r="AV77" s="57">
        <f t="shared" si="213"/>
        <v>142.52829670329672</v>
      </c>
      <c r="AW77" s="57">
        <f t="shared" ca="1" si="214"/>
        <v>100.11438186813183</v>
      </c>
      <c r="AX77" s="57">
        <f t="shared" ca="1" si="215"/>
        <v>99.826433150183135</v>
      </c>
      <c r="AY77" s="57">
        <f t="shared" ca="1" si="216"/>
        <v>100.00245192307689</v>
      </c>
      <c r="AZ77" s="57">
        <f t="shared" ca="1" si="217"/>
        <v>100.31852335164839</v>
      </c>
      <c r="BA77" s="57">
        <f t="shared" si="218"/>
        <v>102.4409693608286</v>
      </c>
      <c r="BB77" s="57">
        <f t="shared" ca="1" si="219"/>
        <v>626334.83928571444</v>
      </c>
      <c r="BE77" s="74">
        <f t="shared" si="220"/>
        <v>0.99931868906378474</v>
      </c>
      <c r="BF77" s="74">
        <f t="shared" si="221"/>
        <v>1.3374572684356179</v>
      </c>
      <c r="BG77" s="74">
        <f t="shared" ca="1" si="222"/>
        <v>0.99500107632327983</v>
      </c>
      <c r="BH77" s="74">
        <f t="shared" ca="1" si="223"/>
        <v>0.98479871261188157</v>
      </c>
      <c r="BI77" s="74">
        <f t="shared" si="224"/>
        <v>1.1208189911319981</v>
      </c>
      <c r="BJ77" s="74">
        <f t="shared" ca="1" si="225"/>
        <v>1.0435132609789404</v>
      </c>
      <c r="BK77" s="74">
        <f t="shared" ca="1" si="226"/>
        <v>0.98766880059945594</v>
      </c>
      <c r="BL77" s="74">
        <f t="shared" ca="1" si="227"/>
        <v>1.0248139730377659</v>
      </c>
      <c r="BM77" s="74">
        <f t="shared" si="228"/>
        <v>0.54639951435691492</v>
      </c>
      <c r="BN77" s="74">
        <f t="shared" si="229"/>
        <v>1.013132152281309</v>
      </c>
      <c r="BO77" s="74">
        <f t="shared" ca="1" si="230"/>
        <v>1.0684065081053584</v>
      </c>
      <c r="BP77" s="74">
        <f t="shared" ca="1" si="231"/>
        <v>1.0358407332727186</v>
      </c>
      <c r="BQ77" s="74">
        <f t="shared" ca="1" si="232"/>
        <v>1.1101299233253694</v>
      </c>
      <c r="BR77" s="74">
        <f t="shared" ca="1" si="233"/>
        <v>1.0719641153997321</v>
      </c>
      <c r="BS77" s="74">
        <f t="shared" si="234"/>
        <v>1.0199967155853831</v>
      </c>
      <c r="BT77" s="74">
        <f t="shared" ca="1" si="235"/>
        <v>0.84444379947273174</v>
      </c>
      <c r="CP77" s="73">
        <f t="shared" ref="CP77:DF77" si="288">CP25</f>
        <v>22</v>
      </c>
      <c r="CQ77" s="74">
        <f t="shared" si="288"/>
        <v>1.0359510215188199</v>
      </c>
      <c r="CR77" s="74">
        <f t="shared" si="288"/>
        <v>1.2803728106139232</v>
      </c>
      <c r="CS77" s="74">
        <f t="shared" ca="1" si="288"/>
        <v>0.98598809615326899</v>
      </c>
      <c r="CT77" s="74">
        <f t="shared" ca="1" si="288"/>
        <v>0.97586718606085565</v>
      </c>
      <c r="CU77" s="74">
        <f t="shared" si="288"/>
        <v>1.1260937602883885</v>
      </c>
      <c r="CV77" s="74">
        <f t="shared" ca="1" si="288"/>
        <v>1.0219544286760045</v>
      </c>
      <c r="CW77" s="74">
        <f t="shared" ca="1" si="288"/>
        <v>0.98544837462769419</v>
      </c>
      <c r="CX77" s="74">
        <f t="shared" ca="1" si="288"/>
        <v>1.0205864090149017</v>
      </c>
      <c r="CY77" s="74">
        <f t="shared" si="288"/>
        <v>0.60383383413761149</v>
      </c>
      <c r="CZ77" s="74">
        <f t="shared" ca="1" si="288"/>
        <v>0.95892796610871156</v>
      </c>
      <c r="DA77" s="74">
        <f t="shared" ca="1" si="288"/>
        <v>1.0587914343760283</v>
      </c>
      <c r="DB77" s="74">
        <f t="shared" ca="1" si="288"/>
        <v>1.0257618406434541</v>
      </c>
      <c r="DC77" s="74">
        <f t="shared" ca="1" si="288"/>
        <v>1.0963981489676997</v>
      </c>
      <c r="DD77" s="74">
        <f t="shared" ca="1" si="288"/>
        <v>1.0708959046179778</v>
      </c>
      <c r="DE77" s="74">
        <f t="shared" ca="1" si="288"/>
        <v>0.99673189083387781</v>
      </c>
      <c r="DF77" s="74">
        <f t="shared" ca="1" si="288"/>
        <v>0.84858892079008108</v>
      </c>
      <c r="DI77" s="57">
        <f t="shared" si="245"/>
        <v>394.80630985851082</v>
      </c>
      <c r="DJ77" s="57">
        <f t="shared" si="246"/>
        <v>61.700779136445782</v>
      </c>
      <c r="DK77" s="57">
        <f t="shared" ca="1" si="247"/>
        <v>115.90983170241937</v>
      </c>
      <c r="DL77" s="57">
        <f t="shared" ca="1" si="248"/>
        <v>104.22964022887305</v>
      </c>
      <c r="DM77" s="57">
        <f t="shared" si="249"/>
        <v>36670.125931098984</v>
      </c>
      <c r="DN77" s="57">
        <f t="shared" ca="1" si="250"/>
        <v>97.572145015772165</v>
      </c>
      <c r="DO77" s="57">
        <f t="shared" ca="1" si="251"/>
        <v>84.515552950381519</v>
      </c>
      <c r="DP77" s="57">
        <f t="shared" ca="1" si="252"/>
        <v>88.60452248806213</v>
      </c>
      <c r="DQ77" s="57">
        <f t="shared" si="253"/>
        <v>4772.8362292186548</v>
      </c>
      <c r="DR77" s="57">
        <f t="shared" ca="1" si="254"/>
        <v>150.58482503745196</v>
      </c>
      <c r="DS77" s="57">
        <f t="shared" ca="1" si="255"/>
        <v>101.02353841376983</v>
      </c>
      <c r="DT77" s="57">
        <f t="shared" ca="1" si="256"/>
        <v>100.80730401261647</v>
      </c>
      <c r="DU77" s="57">
        <f t="shared" ca="1" si="257"/>
        <v>101.25492677111849</v>
      </c>
      <c r="DV77" s="57">
        <f t="shared" ca="1" si="258"/>
        <v>100.41859034022478</v>
      </c>
      <c r="DW77" s="57">
        <f t="shared" ca="1" si="259"/>
        <v>104.83205488891393</v>
      </c>
      <c r="DX77" s="57">
        <f t="shared" ca="1" si="260"/>
        <v>623275.3674607646</v>
      </c>
      <c r="DY77" s="57">
        <f ca="1">'Chart Data'!U182</f>
        <v>-156.43285714285713</v>
      </c>
      <c r="EB77" s="57"/>
      <c r="EN77" s="74">
        <f t="shared" si="262"/>
        <v>-0.18886403176197414</v>
      </c>
      <c r="EO77" s="74">
        <f t="shared" si="263"/>
        <v>0.83067618681220656</v>
      </c>
      <c r="EP77" s="74">
        <f t="shared" ca="1" si="264"/>
        <v>-0.32685686862383934</v>
      </c>
      <c r="EQ77" s="74">
        <f t="shared" ca="1" si="265"/>
        <v>4.6125584505642615E-2</v>
      </c>
      <c r="ER77" s="74">
        <f t="shared" si="266"/>
        <v>-1.0572247261229741</v>
      </c>
      <c r="ES77" s="74">
        <f t="shared" ca="1" si="267"/>
        <v>0.8778921123283755</v>
      </c>
      <c r="ET77" s="74">
        <f t="shared" ca="1" si="268"/>
        <v>-0.29174929763337926</v>
      </c>
      <c r="EU77" s="74">
        <f t="shared" ca="1" si="269"/>
        <v>-8.1343274205615573E-2</v>
      </c>
      <c r="EV77" s="74">
        <f t="shared" si="270"/>
        <v>0.19060436329246272</v>
      </c>
      <c r="EW77" s="74">
        <f t="shared" ca="1" si="271"/>
        <v>1.4104858989865146</v>
      </c>
      <c r="EX77" s="74">
        <f t="shared" ca="1" si="272"/>
        <v>1.9400441291717783E-2</v>
      </c>
      <c r="EY77" s="74">
        <f t="shared" ca="1" si="273"/>
        <v>-0.47651193411823667</v>
      </c>
      <c r="EZ77" s="74">
        <f t="shared" ca="1" si="274"/>
        <v>0.10696406871596954</v>
      </c>
      <c r="FA77" s="74">
        <f t="shared" ca="1" si="275"/>
        <v>2.1590728228832567E-2</v>
      </c>
      <c r="FB77" s="74">
        <f t="shared" ca="1" si="276"/>
        <v>0.77841885301086999</v>
      </c>
      <c r="FC77" s="74">
        <f t="shared" ca="1" si="277"/>
        <v>-0.2708718672847561</v>
      </c>
      <c r="FD77" s="74">
        <f t="shared" ca="1" si="278"/>
        <v>0.54232861846993463</v>
      </c>
      <c r="FG77" s="225">
        <f t="shared" si="279"/>
        <v>5</v>
      </c>
      <c r="FH77" s="73">
        <f t="shared" si="280"/>
        <v>2023</v>
      </c>
      <c r="FI77" s="73"/>
      <c r="FJ77" s="73"/>
      <c r="FK77" s="4"/>
      <c r="FL77" s="4"/>
      <c r="GA77" s="4"/>
    </row>
    <row r="78" spans="1:183" x14ac:dyDescent="0.35">
      <c r="A78" s="73">
        <v>23</v>
      </c>
      <c r="B78" s="41">
        <f t="shared" si="243"/>
        <v>45082</v>
      </c>
      <c r="C78" s="57">
        <f>'Chart Data'!C183</f>
        <v>408</v>
      </c>
      <c r="D78" s="57">
        <f>'Chart Data'!D183</f>
        <v>65</v>
      </c>
      <c r="E78" s="57">
        <f ca="1">'Chart Data'!E183</f>
        <v>121.14285714285714</v>
      </c>
      <c r="F78" s="57">
        <f ca="1">'Chart Data'!F183</f>
        <v>111</v>
      </c>
      <c r="G78" s="57">
        <f>'Chart Data'!G183</f>
        <v>41826</v>
      </c>
      <c r="H78" s="57">
        <f ca="1">'Chart Data'!H183</f>
        <v>100.71428571428571</v>
      </c>
      <c r="I78" s="57">
        <f ca="1">'Chart Data'!J183</f>
        <v>83.285714285714292</v>
      </c>
      <c r="J78" s="57">
        <f ca="1">'Chart Data'!K183</f>
        <v>88.571428571428569</v>
      </c>
      <c r="K78" s="57">
        <f>'Chart Data'!L183</f>
        <v>7084</v>
      </c>
      <c r="L78" s="57">
        <f>'Chart Data'!M183</f>
        <v>139.81428571428572</v>
      </c>
      <c r="M78" s="57">
        <f ca="1">'Chart Data'!O183</f>
        <v>102.34571428571428</v>
      </c>
      <c r="N78" s="57">
        <f ca="1">'Chart Data'!P183</f>
        <v>95.962857142857146</v>
      </c>
      <c r="O78" s="57">
        <f ca="1">'Chart Data'!Q183</f>
        <v>105.69285714285715</v>
      </c>
      <c r="P78" s="57">
        <f ca="1">'Chart Data'!R183</f>
        <v>104.99357142857141</v>
      </c>
      <c r="Q78" s="57">
        <f>'Chart Data'!S184</f>
        <v>103.28827435474059</v>
      </c>
      <c r="R78" s="57">
        <f ca="1">'Chart Data'!T184</f>
        <v>550183.85714285716</v>
      </c>
      <c r="U78" s="57">
        <f t="shared" si="188"/>
        <v>408.72115384615387</v>
      </c>
      <c r="V78" s="57">
        <f t="shared" si="189"/>
        <v>59.08653846153846</v>
      </c>
      <c r="W78" s="57">
        <f t="shared" ca="1" si="190"/>
        <v>114.89835164835164</v>
      </c>
      <c r="X78" s="57">
        <f t="shared" ca="1" si="191"/>
        <v>103.25824175824177</v>
      </c>
      <c r="Y78" s="57">
        <f t="shared" si="192"/>
        <v>36869.788461538461</v>
      </c>
      <c r="Z78" s="57">
        <f t="shared" ca="1" si="193"/>
        <v>95.587912087912088</v>
      </c>
      <c r="AA78" s="57">
        <f t="shared" ca="1" si="194"/>
        <v>84.37912087912089</v>
      </c>
      <c r="AB78" s="57">
        <f t="shared" ca="1" si="195"/>
        <v>88.291208791208788</v>
      </c>
      <c r="AC78" s="57">
        <f t="shared" si="196"/>
        <v>5299.2307692307695</v>
      </c>
      <c r="AD78" s="57">
        <f t="shared" si="197"/>
        <v>142.26703296703297</v>
      </c>
      <c r="AE78" s="57">
        <f t="shared" ca="1" si="198"/>
        <v>100.12170329670326</v>
      </c>
      <c r="AF78" s="57">
        <f t="shared" ca="1" si="199"/>
        <v>99.877802197802168</v>
      </c>
      <c r="AG78" s="57">
        <f t="shared" ca="1" si="200"/>
        <v>99.998777472527436</v>
      </c>
      <c r="AH78" s="57">
        <f t="shared" ca="1" si="201"/>
        <v>100.32164835164839</v>
      </c>
      <c r="AI78" s="57">
        <f t="shared" si="202"/>
        <v>102.51096699582089</v>
      </c>
      <c r="AJ78" s="57">
        <f t="shared" ca="1" si="203"/>
        <v>625425.38461538474</v>
      </c>
      <c r="AM78" s="57">
        <f t="shared" si="204"/>
        <v>408.60576923076928</v>
      </c>
      <c r="AN78" s="57">
        <f t="shared" si="205"/>
        <v>59.125</v>
      </c>
      <c r="AO78" s="57">
        <f t="shared" ca="1" si="206"/>
        <v>114.96428571428571</v>
      </c>
      <c r="AP78" s="57">
        <f t="shared" ca="1" si="207"/>
        <v>103.25686813186815</v>
      </c>
      <c r="AQ78" s="57">
        <f t="shared" si="208"/>
        <v>36909.326923076922</v>
      </c>
      <c r="AR78" s="57">
        <f t="shared" ca="1" si="209"/>
        <v>95.652472527472511</v>
      </c>
      <c r="AS78" s="57">
        <f t="shared" ca="1" si="210"/>
        <v>84.583791208791212</v>
      </c>
      <c r="AT78" s="57">
        <f t="shared" ca="1" si="211"/>
        <v>88.353021978021985</v>
      </c>
      <c r="AU78" s="57">
        <f t="shared" si="212"/>
        <v>5289.8173076923076</v>
      </c>
      <c r="AV78" s="57">
        <f t="shared" si="213"/>
        <v>142.04958791208793</v>
      </c>
      <c r="AW78" s="57">
        <f t="shared" ca="1" si="214"/>
        <v>100.10973901098899</v>
      </c>
      <c r="AX78" s="57">
        <f t="shared" ca="1" si="215"/>
        <v>99.910595238095198</v>
      </c>
      <c r="AY78" s="57">
        <f t="shared" ca="1" si="216"/>
        <v>100.00572802197799</v>
      </c>
      <c r="AZ78" s="57">
        <f t="shared" ca="1" si="217"/>
        <v>100.29253434065939</v>
      </c>
      <c r="BA78" s="57">
        <f t="shared" si="218"/>
        <v>102.55810702661127</v>
      </c>
      <c r="BB78" s="57">
        <f t="shared" ca="1" si="219"/>
        <v>624915.76236263756</v>
      </c>
      <c r="BE78" s="74">
        <f t="shared" si="220"/>
        <v>0.99851747264384028</v>
      </c>
      <c r="BF78" s="74">
        <f t="shared" si="221"/>
        <v>1.0993657505285412</v>
      </c>
      <c r="BG78" s="74">
        <f t="shared" ca="1" si="222"/>
        <v>1.0537433985709848</v>
      </c>
      <c r="BH78" s="74">
        <f t="shared" ca="1" si="223"/>
        <v>1.0749890250229475</v>
      </c>
      <c r="BI78" s="74">
        <f t="shared" si="224"/>
        <v>1.1332095024970237</v>
      </c>
      <c r="BJ78" s="74">
        <f t="shared" ca="1" si="225"/>
        <v>1.0529187908379407</v>
      </c>
      <c r="BK78" s="74">
        <f t="shared" ca="1" si="226"/>
        <v>0.98465336083277855</v>
      </c>
      <c r="BL78" s="74">
        <f t="shared" ca="1" si="227"/>
        <v>1.0024719764929026</v>
      </c>
      <c r="BM78" s="74">
        <f t="shared" si="228"/>
        <v>1.3391766837956087</v>
      </c>
      <c r="BN78" s="74">
        <f t="shared" si="229"/>
        <v>0.98426393042980453</v>
      </c>
      <c r="BO78" s="74">
        <f t="shared" ca="1" si="230"/>
        <v>1.0223352422732803</v>
      </c>
      <c r="BP78" s="74">
        <f t="shared" ca="1" si="231"/>
        <v>0.96048729280583045</v>
      </c>
      <c r="BQ78" s="74">
        <f t="shared" ca="1" si="232"/>
        <v>1.0568680337953174</v>
      </c>
      <c r="BR78" s="74">
        <f t="shared" ca="1" si="233"/>
        <v>1.046873250524752</v>
      </c>
      <c r="BS78" s="74">
        <f t="shared" si="234"/>
        <v>1.0071195476330297</v>
      </c>
      <c r="BT78" s="74">
        <f t="shared" ca="1" si="235"/>
        <v>0.88041283366378975</v>
      </c>
      <c r="CP78" s="73">
        <f t="shared" ref="CP78:DF78" si="289">CP26</f>
        <v>23</v>
      </c>
      <c r="CQ78" s="74">
        <f t="shared" si="289"/>
        <v>0.98774836835982915</v>
      </c>
      <c r="CR78" s="74">
        <f t="shared" si="289"/>
        <v>1.1786593457023882</v>
      </c>
      <c r="CS78" s="74">
        <f t="shared" ca="1" si="289"/>
        <v>1.0477809440679073</v>
      </c>
      <c r="CT78" s="74">
        <f t="shared" ca="1" si="289"/>
        <v>1.0645734939286065</v>
      </c>
      <c r="CU78" s="74">
        <f t="shared" si="289"/>
        <v>1.1320206460330247</v>
      </c>
      <c r="CV78" s="74">
        <f t="shared" ca="1" si="289"/>
        <v>1.0403044569496023</v>
      </c>
      <c r="CW78" s="74">
        <f t="shared" ca="1" si="289"/>
        <v>0.99076055580444367</v>
      </c>
      <c r="CX78" s="74">
        <f t="shared" ca="1" si="289"/>
        <v>1.0018880038275551</v>
      </c>
      <c r="CY78" s="74">
        <f t="shared" si="289"/>
        <v>1.0655901539545924</v>
      </c>
      <c r="CZ78" s="74">
        <f t="shared" ca="1" si="289"/>
        <v>0.99059269508481695</v>
      </c>
      <c r="DA78" s="74">
        <f t="shared" ca="1" si="289"/>
        <v>1.0388550819840101</v>
      </c>
      <c r="DB78" s="74">
        <f t="shared" ca="1" si="289"/>
        <v>0.99038958421395984</v>
      </c>
      <c r="DC78" s="74">
        <f t="shared" ca="1" si="289"/>
        <v>1.0616880916307181</v>
      </c>
      <c r="DD78" s="74">
        <f t="shared" ca="1" si="289"/>
        <v>1.0597174183650031</v>
      </c>
      <c r="DE78" s="74">
        <f t="shared" ca="1" si="289"/>
        <v>0.99083797479967228</v>
      </c>
      <c r="DF78" s="74">
        <f t="shared" ca="1" si="289"/>
        <v>0.87355279550796061</v>
      </c>
      <c r="DI78" s="57">
        <f t="shared" si="245"/>
        <v>413.06066713882814</v>
      </c>
      <c r="DJ78" s="57">
        <f t="shared" si="246"/>
        <v>55.147401356466673</v>
      </c>
      <c r="DK78" s="57">
        <f t="shared" ca="1" si="247"/>
        <v>115.61849624076174</v>
      </c>
      <c r="DL78" s="57">
        <f t="shared" ca="1" si="248"/>
        <v>104.26710850218106</v>
      </c>
      <c r="DM78" s="57">
        <f t="shared" si="249"/>
        <v>36948.089371489965</v>
      </c>
      <c r="DN78" s="57">
        <f t="shared" ca="1" si="250"/>
        <v>96.812317818575707</v>
      </c>
      <c r="DO78" s="57">
        <f t="shared" ca="1" si="251"/>
        <v>84.062404178061797</v>
      </c>
      <c r="DP78" s="57">
        <f t="shared" ca="1" si="252"/>
        <v>88.404520498354501</v>
      </c>
      <c r="DQ78" s="57">
        <f t="shared" si="253"/>
        <v>6647.9593244269672</v>
      </c>
      <c r="DR78" s="57">
        <f t="shared" ca="1" si="254"/>
        <v>141.14205203412536</v>
      </c>
      <c r="DS78" s="57">
        <f t="shared" ca="1" si="255"/>
        <v>98.517797198675652</v>
      </c>
      <c r="DT78" s="57">
        <f t="shared" ca="1" si="256"/>
        <v>96.894049243278104</v>
      </c>
      <c r="DU78" s="57">
        <f t="shared" ca="1" si="257"/>
        <v>99.551702591404592</v>
      </c>
      <c r="DV78" s="57">
        <f t="shared" ca="1" si="258"/>
        <v>99.07695165618955</v>
      </c>
      <c r="DW78" s="57">
        <f t="shared" ca="1" si="259"/>
        <v>104.24335459652062</v>
      </c>
      <c r="DX78" s="57">
        <f t="shared" ca="1" si="260"/>
        <v>629823.24591260881</v>
      </c>
      <c r="DY78" s="57">
        <f ca="1">'Chart Data'!U183</f>
        <v>-127.21714285714286</v>
      </c>
      <c r="EB78" s="57"/>
      <c r="EN78" s="74">
        <f t="shared" si="262"/>
        <v>0.81201949590080547</v>
      </c>
      <c r="EO78" s="74">
        <f t="shared" si="263"/>
        <v>-1.6063190100201412</v>
      </c>
      <c r="EP78" s="74">
        <f t="shared" ca="1" si="264"/>
        <v>-0.40818380871860288</v>
      </c>
      <c r="EQ78" s="74">
        <f t="shared" ca="1" si="265"/>
        <v>5.5707344534181212E-2</v>
      </c>
      <c r="ER78" s="74">
        <f t="shared" si="266"/>
        <v>-0.78534985675848246</v>
      </c>
      <c r="ES78" s="74">
        <f t="shared" ca="1" si="267"/>
        <v>0.4360900971273578</v>
      </c>
      <c r="ET78" s="74">
        <f t="shared" ca="1" si="268"/>
        <v>-0.42933210392169752</v>
      </c>
      <c r="EU78" s="74">
        <f t="shared" ca="1" si="269"/>
        <v>-0.19743768103801293</v>
      </c>
      <c r="EV78" s="74">
        <f t="shared" si="270"/>
        <v>-1.2194756053804403</v>
      </c>
      <c r="EW78" s="74">
        <f t="shared" ca="1" si="271"/>
        <v>0.85695828844742461</v>
      </c>
      <c r="EX78" s="74">
        <f t="shared" ca="1" si="272"/>
        <v>-0.98344561277259535</v>
      </c>
      <c r="EY78" s="74">
        <f t="shared" ca="1" si="273"/>
        <v>-1.3634868557249895</v>
      </c>
      <c r="EZ78" s="74">
        <f t="shared" ca="1" si="274"/>
        <v>-0.64808693566367481</v>
      </c>
      <c r="FA78" s="74">
        <f t="shared" ca="1" si="275"/>
        <v>-0.61068131296051231</v>
      </c>
      <c r="FB78" s="74">
        <f t="shared" ca="1" si="276"/>
        <v>0.62885452288824339</v>
      </c>
      <c r="FC78" s="74">
        <f t="shared" ca="1" si="277"/>
        <v>5.5629601203048801E-2</v>
      </c>
      <c r="FD78" s="74">
        <f t="shared" ca="1" si="278"/>
        <v>0.91270848177483033</v>
      </c>
      <c r="FG78" s="225">
        <f t="shared" si="279"/>
        <v>6</v>
      </c>
      <c r="FH78" s="73">
        <f t="shared" si="280"/>
        <v>2023</v>
      </c>
      <c r="FI78" s="73"/>
      <c r="FJ78" s="73"/>
      <c r="FK78" s="4"/>
      <c r="FL78" s="4"/>
      <c r="GA78" s="4"/>
    </row>
    <row r="79" spans="1:183" x14ac:dyDescent="0.35">
      <c r="A79" s="73">
        <v>24</v>
      </c>
      <c r="B79" s="41">
        <f t="shared" si="243"/>
        <v>45089</v>
      </c>
      <c r="C79" s="57">
        <f>'Chart Data'!C184</f>
        <v>412</v>
      </c>
      <c r="D79" s="57">
        <f>'Chart Data'!D184</f>
        <v>76</v>
      </c>
      <c r="E79" s="57">
        <f ca="1">'Chart Data'!E184</f>
        <v>122.28571428571429</v>
      </c>
      <c r="F79" s="57">
        <f ca="1">'Chart Data'!F184</f>
        <v>110.42857142857143</v>
      </c>
      <c r="G79" s="57">
        <f>'Chart Data'!G184</f>
        <v>41818</v>
      </c>
      <c r="H79" s="57">
        <f ca="1">'Chart Data'!H184</f>
        <v>102</v>
      </c>
      <c r="I79" s="57">
        <f ca="1">'Chart Data'!J184</f>
        <v>86.285714285714292</v>
      </c>
      <c r="J79" s="57">
        <f ca="1">'Chart Data'!K184</f>
        <v>87.714285714285708</v>
      </c>
      <c r="K79" s="57">
        <f>'Chart Data'!L184</f>
        <v>5987</v>
      </c>
      <c r="L79" s="57">
        <f>'Chart Data'!M184</f>
        <v>141.94285714285715</v>
      </c>
      <c r="M79" s="57">
        <f ca="1">'Chart Data'!O184</f>
        <v>100.12142857142858</v>
      </c>
      <c r="N79" s="57">
        <f ca="1">'Chart Data'!P184</f>
        <v>91.46285714285716</v>
      </c>
      <c r="O79" s="57">
        <f ca="1">'Chart Data'!Q184</f>
        <v>104.84500000000001</v>
      </c>
      <c r="P79" s="57">
        <f ca="1">'Chart Data'!R184</f>
        <v>102.31785714285715</v>
      </c>
      <c r="Q79" s="57">
        <f>'Chart Data'!S185</f>
        <v>106.54979218948266</v>
      </c>
      <c r="R79" s="57">
        <f ca="1">'Chart Data'!T185</f>
        <v>547459.42857142852</v>
      </c>
      <c r="U79" s="57">
        <f t="shared" si="188"/>
        <v>408.49038461538464</v>
      </c>
      <c r="V79" s="57">
        <f t="shared" si="189"/>
        <v>59.16346153846154</v>
      </c>
      <c r="W79" s="57">
        <f t="shared" ca="1" si="190"/>
        <v>115.03021978021978</v>
      </c>
      <c r="X79" s="57">
        <f t="shared" ca="1" si="191"/>
        <v>103.25549450549451</v>
      </c>
      <c r="Y79" s="57">
        <f t="shared" si="192"/>
        <v>36948.865384615383</v>
      </c>
      <c r="Z79" s="57">
        <f t="shared" ca="1" si="193"/>
        <v>95.717032967032935</v>
      </c>
      <c r="AA79" s="57">
        <f t="shared" ca="1" si="194"/>
        <v>84.788461538461533</v>
      </c>
      <c r="AB79" s="57">
        <f t="shared" ca="1" si="195"/>
        <v>88.414835164835168</v>
      </c>
      <c r="AC79" s="57">
        <f t="shared" si="196"/>
        <v>5280.4038461538457</v>
      </c>
      <c r="AD79" s="57">
        <f t="shared" si="197"/>
        <v>141.83214285714286</v>
      </c>
      <c r="AE79" s="57">
        <f t="shared" ca="1" si="198"/>
        <v>100.0977747252747</v>
      </c>
      <c r="AF79" s="57">
        <f t="shared" ca="1" si="199"/>
        <v>99.943388278388227</v>
      </c>
      <c r="AG79" s="57">
        <f t="shared" ca="1" si="200"/>
        <v>100.01267857142854</v>
      </c>
      <c r="AH79" s="57">
        <f t="shared" ca="1" si="201"/>
        <v>100.26342032967038</v>
      </c>
      <c r="AI79" s="57">
        <f t="shared" si="202"/>
        <v>102.60524705740164</v>
      </c>
      <c r="AJ79" s="57">
        <f t="shared" ca="1" si="203"/>
        <v>624406.14010989026</v>
      </c>
      <c r="AM79" s="57">
        <f t="shared" si="204"/>
        <v>408.35576923076928</v>
      </c>
      <c r="AN79" s="57">
        <f t="shared" si="205"/>
        <v>59.192307692307693</v>
      </c>
      <c r="AO79" s="57">
        <f t="shared" ca="1" si="206"/>
        <v>115.17445054945054</v>
      </c>
      <c r="AP79" s="57">
        <f t="shared" ca="1" si="207"/>
        <v>103.37912087912089</v>
      </c>
      <c r="AQ79" s="57">
        <f t="shared" si="208"/>
        <v>37002.730769230766</v>
      </c>
      <c r="AR79" s="57">
        <f t="shared" ca="1" si="209"/>
        <v>95.806318681318643</v>
      </c>
      <c r="AS79" s="57">
        <f t="shared" ca="1" si="210"/>
        <v>84.45054945054946</v>
      </c>
      <c r="AT79" s="57">
        <f t="shared" ca="1" si="211"/>
        <v>88.458791208791212</v>
      </c>
      <c r="AU79" s="57">
        <f t="shared" si="212"/>
        <v>5304.7019230769229</v>
      </c>
      <c r="AV79" s="57">
        <f t="shared" si="213"/>
        <v>141.60865384615386</v>
      </c>
      <c r="AW79" s="57">
        <f t="shared" ca="1" si="214"/>
        <v>100.08343406593404</v>
      </c>
      <c r="AX79" s="57">
        <f t="shared" ca="1" si="215"/>
        <v>99.971758241758195</v>
      </c>
      <c r="AY79" s="57">
        <f t="shared" ca="1" si="216"/>
        <v>100.01484890109886</v>
      </c>
      <c r="AZ79" s="57">
        <f t="shared" ca="1" si="217"/>
        <v>100.22677197802204</v>
      </c>
      <c r="BA79" s="57">
        <f t="shared" si="218"/>
        <v>102.68463530558118</v>
      </c>
      <c r="BB79" s="57">
        <f t="shared" ca="1" si="219"/>
        <v>624475.09890109906</v>
      </c>
      <c r="BE79" s="74">
        <f t="shared" si="220"/>
        <v>1.0089241564435234</v>
      </c>
      <c r="BF79" s="74">
        <f t="shared" si="221"/>
        <v>1.2839506172839505</v>
      </c>
      <c r="BG79" s="74">
        <f t="shared" ca="1" si="222"/>
        <v>1.0617434135985786</v>
      </c>
      <c r="BH79" s="74">
        <f t="shared" ca="1" si="223"/>
        <v>1.0681902737177782</v>
      </c>
      <c r="BI79" s="74">
        <f t="shared" si="224"/>
        <v>1.130132807246035</v>
      </c>
      <c r="BJ79" s="74">
        <f t="shared" ca="1" si="225"/>
        <v>1.0646479418469617</v>
      </c>
      <c r="BK79" s="74">
        <f t="shared" ca="1" si="226"/>
        <v>1.0217306441119063</v>
      </c>
      <c r="BL79" s="74">
        <f t="shared" ca="1" si="227"/>
        <v>0.9915835895524705</v>
      </c>
      <c r="BM79" s="74">
        <f t="shared" si="228"/>
        <v>1.1286213790740798</v>
      </c>
      <c r="BN79" s="74">
        <f t="shared" si="229"/>
        <v>1.0023600485395927</v>
      </c>
      <c r="BO79" s="74">
        <f t="shared" ca="1" si="230"/>
        <v>1.0003796283156063</v>
      </c>
      <c r="BP79" s="74">
        <f t="shared" ca="1" si="231"/>
        <v>0.91488695158962541</v>
      </c>
      <c r="BQ79" s="74">
        <f t="shared" ca="1" si="232"/>
        <v>1.0482943398102569</v>
      </c>
      <c r="BR79" s="74">
        <f t="shared" ca="1" si="233"/>
        <v>1.0208635389883018</v>
      </c>
      <c r="BS79" s="74">
        <f t="shared" si="234"/>
        <v>1.037641044080247</v>
      </c>
      <c r="BT79" s="74">
        <f t="shared" ca="1" si="235"/>
        <v>0.87667135092304482</v>
      </c>
      <c r="CP79" s="73">
        <f t="shared" ref="CP79:DF79" si="290">CP27</f>
        <v>24</v>
      </c>
      <c r="CQ79" s="74">
        <f t="shared" si="290"/>
        <v>0.96740112069339057</v>
      </c>
      <c r="CR79" s="74">
        <f t="shared" si="290"/>
        <v>1.2463079122293783</v>
      </c>
      <c r="CS79" s="74">
        <f t="shared" ca="1" si="290"/>
        <v>1.0475895667904549</v>
      </c>
      <c r="CT79" s="74">
        <f t="shared" ca="1" si="290"/>
        <v>1.0589090916456549</v>
      </c>
      <c r="CU79" s="74">
        <f t="shared" si="290"/>
        <v>1.1324518042124059</v>
      </c>
      <c r="CV79" s="74">
        <f t="shared" ca="1" si="290"/>
        <v>1.0500100620852595</v>
      </c>
      <c r="CW79" s="74">
        <f t="shared" ca="1" si="290"/>
        <v>0.99691952047856047</v>
      </c>
      <c r="CX79" s="74">
        <f t="shared" ca="1" si="290"/>
        <v>0.99938309001378778</v>
      </c>
      <c r="CY79" s="74">
        <f t="shared" si="290"/>
        <v>1.1616082302206829</v>
      </c>
      <c r="CZ79" s="74">
        <f t="shared" ca="1" si="290"/>
        <v>1.0124699420077876</v>
      </c>
      <c r="DA79" s="74">
        <f t="shared" ca="1" si="290"/>
        <v>1.0013548195018391</v>
      </c>
      <c r="DB79" s="74">
        <f t="shared" ca="1" si="290"/>
        <v>0.92424553449092373</v>
      </c>
      <c r="DC79" s="74">
        <f t="shared" ca="1" si="290"/>
        <v>1.0468423689421458</v>
      </c>
      <c r="DD79" s="74">
        <f t="shared" ca="1" si="290"/>
        <v>1.0270901105546582</v>
      </c>
      <c r="DE79" s="74">
        <f t="shared" ca="1" si="290"/>
        <v>1.0183772615860507</v>
      </c>
      <c r="DF79" s="74">
        <f t="shared" ca="1" si="290"/>
        <v>0.86798300641025328</v>
      </c>
      <c r="DI79" s="57">
        <f t="shared" si="245"/>
        <v>425.88331891190751</v>
      </c>
      <c r="DJ79" s="57">
        <f t="shared" si="246"/>
        <v>60.980115149916891</v>
      </c>
      <c r="DK79" s="57">
        <f t="shared" ca="1" si="247"/>
        <v>116.73055761748972</v>
      </c>
      <c r="DL79" s="57">
        <f t="shared" ca="1" si="248"/>
        <v>104.28522363232706</v>
      </c>
      <c r="DM79" s="57">
        <f t="shared" si="249"/>
        <v>36926.957813523426</v>
      </c>
      <c r="DN79" s="57">
        <f t="shared" ca="1" si="250"/>
        <v>97.141926237767549</v>
      </c>
      <c r="DO79" s="57">
        <f t="shared" ca="1" si="251"/>
        <v>86.552336987336517</v>
      </c>
      <c r="DP79" s="57">
        <f t="shared" ca="1" si="252"/>
        <v>87.76843093580419</v>
      </c>
      <c r="DQ79" s="57">
        <f t="shared" si="253"/>
        <v>5154.0612783559454</v>
      </c>
      <c r="DR79" s="57">
        <f t="shared" ca="1" si="254"/>
        <v>140.19463813550465</v>
      </c>
      <c r="DS79" s="57">
        <f t="shared" ca="1" si="255"/>
        <v>99.98596563527569</v>
      </c>
      <c r="DT79" s="57">
        <f t="shared" ca="1" si="256"/>
        <v>98.959479629225456</v>
      </c>
      <c r="DU79" s="57">
        <f t="shared" ca="1" si="257"/>
        <v>100.15356954452263</v>
      </c>
      <c r="DV79" s="57">
        <f t="shared" ca="1" si="258"/>
        <v>99.619163003723756</v>
      </c>
      <c r="DW79" s="57">
        <f t="shared" ca="1" si="259"/>
        <v>104.62703381999995</v>
      </c>
      <c r="DX79" s="57">
        <f t="shared" ca="1" si="260"/>
        <v>630725.97565656842</v>
      </c>
      <c r="DY79" s="57">
        <f ca="1">'Chart Data'!U184</f>
        <v>-149.1114285714286</v>
      </c>
      <c r="EB79" s="57"/>
      <c r="EN79" s="74">
        <f t="shared" si="262"/>
        <v>1.5150834681650747</v>
      </c>
      <c r="EO79" s="74">
        <f t="shared" si="263"/>
        <v>0.56268390364696574</v>
      </c>
      <c r="EP79" s="74">
        <f t="shared" ca="1" si="264"/>
        <v>-9.774940965069305E-2</v>
      </c>
      <c r="EQ79" s="74">
        <f t="shared" ca="1" si="265"/>
        <v>6.0339926039014675E-2</v>
      </c>
      <c r="ER79" s="74">
        <f t="shared" si="266"/>
        <v>-0.80601854453101784</v>
      </c>
      <c r="ES79" s="74">
        <f t="shared" ca="1" si="267"/>
        <v>0.6277411256289428</v>
      </c>
      <c r="ET79" s="74">
        <f t="shared" ca="1" si="268"/>
        <v>0.32664907553887124</v>
      </c>
      <c r="EU79" s="74">
        <f t="shared" ca="1" si="269"/>
        <v>-0.56666621003669326</v>
      </c>
      <c r="EV79" s="74">
        <f t="shared" si="270"/>
        <v>-9.6074312213434085E-2</v>
      </c>
      <c r="EW79" s="74">
        <f t="shared" ca="1" si="271"/>
        <v>0.8014216625738283</v>
      </c>
      <c r="EX79" s="74">
        <f t="shared" ca="1" si="272"/>
        <v>-0.39585623423783578</v>
      </c>
      <c r="EY79" s="74">
        <f t="shared" ca="1" si="273"/>
        <v>-0.89533820130717334</v>
      </c>
      <c r="EZ79" s="74">
        <f t="shared" ca="1" si="274"/>
        <v>-0.38127517191157578</v>
      </c>
      <c r="FA79" s="74">
        <f t="shared" ca="1" si="275"/>
        <v>-0.35515418815343203</v>
      </c>
      <c r="FB79" s="74">
        <f t="shared" ca="1" si="276"/>
        <v>0.72633150189289652</v>
      </c>
      <c r="FC79" s="74">
        <f t="shared" ca="1" si="277"/>
        <v>0.10064304933256014</v>
      </c>
      <c r="FD79" s="74">
        <f t="shared" ca="1" si="278"/>
        <v>0.63514543913579846</v>
      </c>
      <c r="FG79" s="225">
        <f t="shared" si="279"/>
        <v>6</v>
      </c>
      <c r="FH79" s="73">
        <f t="shared" si="280"/>
        <v>2023</v>
      </c>
      <c r="FI79" s="73"/>
      <c r="FJ79" s="73"/>
      <c r="FK79" s="4"/>
      <c r="FL79" s="4"/>
      <c r="GA79" s="4"/>
    </row>
    <row r="80" spans="1:183" x14ac:dyDescent="0.35">
      <c r="A80" s="73">
        <v>25</v>
      </c>
      <c r="B80" s="41">
        <f t="shared" si="243"/>
        <v>45096</v>
      </c>
      <c r="C80" s="57">
        <f>'Chart Data'!C185</f>
        <v>430</v>
      </c>
      <c r="D80" s="57">
        <f>'Chart Data'!D185</f>
        <v>72</v>
      </c>
      <c r="E80" s="57">
        <f ca="1">'Chart Data'!E185</f>
        <v>122.42857142857143</v>
      </c>
      <c r="F80" s="57">
        <f ca="1">'Chart Data'!F185</f>
        <v>111.42857142857143</v>
      </c>
      <c r="G80" s="57">
        <f>'Chart Data'!G185</f>
        <v>42355</v>
      </c>
      <c r="H80" s="57">
        <f ca="1">'Chart Data'!H185</f>
        <v>100.85714285714286</v>
      </c>
      <c r="I80" s="57">
        <f ca="1">'Chart Data'!J185</f>
        <v>82.142857142857139</v>
      </c>
      <c r="J80" s="57">
        <f ca="1">'Chart Data'!K185</f>
        <v>86.428571428571431</v>
      </c>
      <c r="K80" s="57">
        <f>'Chart Data'!L185</f>
        <v>2396</v>
      </c>
      <c r="L80" s="57">
        <f>'Chart Data'!M185</f>
        <v>141.72857142857143</v>
      </c>
      <c r="M80" s="57">
        <f ca="1">'Chart Data'!O185</f>
        <v>99.127142857142871</v>
      </c>
      <c r="N80" s="57">
        <f ca="1">'Chart Data'!P185</f>
        <v>91.426666666666662</v>
      </c>
      <c r="O80" s="57">
        <f ca="1">'Chart Data'!Q185</f>
        <v>103.71357142857143</v>
      </c>
      <c r="P80" s="57">
        <f ca="1">'Chart Data'!R185</f>
        <v>102.36857142857141</v>
      </c>
      <c r="Q80" s="57">
        <f>'Chart Data'!S186</f>
        <v>108.04227276413391</v>
      </c>
      <c r="R80" s="57">
        <f ca="1">'Chart Data'!T186</f>
        <v>518147.28571428574</v>
      </c>
      <c r="U80" s="57">
        <f t="shared" si="188"/>
        <v>408.22115384615387</v>
      </c>
      <c r="V80" s="57">
        <f t="shared" si="189"/>
        <v>59.221153846153847</v>
      </c>
      <c r="W80" s="57">
        <f t="shared" ca="1" si="190"/>
        <v>115.31868131868131</v>
      </c>
      <c r="X80" s="57">
        <f t="shared" ca="1" si="191"/>
        <v>103.50274725274727</v>
      </c>
      <c r="Y80" s="57">
        <f t="shared" si="192"/>
        <v>37056.596153846156</v>
      </c>
      <c r="Z80" s="57">
        <f t="shared" ca="1" si="193"/>
        <v>95.895604395604352</v>
      </c>
      <c r="AA80" s="57">
        <f t="shared" ca="1" si="194"/>
        <v>84.112637362637372</v>
      </c>
      <c r="AB80" s="57">
        <f t="shared" ca="1" si="195"/>
        <v>88.502747252747241</v>
      </c>
      <c r="AC80" s="57">
        <f t="shared" si="196"/>
        <v>5329</v>
      </c>
      <c r="AD80" s="57">
        <f t="shared" si="197"/>
        <v>141.38516483516483</v>
      </c>
      <c r="AE80" s="57">
        <f t="shared" ca="1" si="198"/>
        <v>100.06909340659338</v>
      </c>
      <c r="AF80" s="57">
        <f t="shared" ca="1" si="199"/>
        <v>100.00012820512816</v>
      </c>
      <c r="AG80" s="57">
        <f t="shared" ca="1" si="200"/>
        <v>100.01701923076918</v>
      </c>
      <c r="AH80" s="57">
        <f t="shared" ca="1" si="201"/>
        <v>100.19012362637369</v>
      </c>
      <c r="AI80" s="57">
        <f t="shared" si="202"/>
        <v>102.76402355376072</v>
      </c>
      <c r="AJ80" s="57">
        <f t="shared" ca="1" si="203"/>
        <v>624544.05769230775</v>
      </c>
      <c r="AM80" s="57">
        <f t="shared" si="204"/>
        <v>408.13461538461536</v>
      </c>
      <c r="AN80" s="57">
        <f t="shared" si="205"/>
        <v>59.211538461538467</v>
      </c>
      <c r="AO80" s="57">
        <f t="shared" ca="1" si="206"/>
        <v>115.33104395604394</v>
      </c>
      <c r="AP80" s="57">
        <f t="shared" ca="1" si="207"/>
        <v>103.51785714285715</v>
      </c>
      <c r="AQ80" s="57">
        <f t="shared" si="208"/>
        <v>37058.663461538461</v>
      </c>
      <c r="AR80" s="57">
        <f t="shared" ca="1" si="209"/>
        <v>95.899725274725228</v>
      </c>
      <c r="AS80" s="57">
        <f t="shared" ca="1" si="210"/>
        <v>84.22115384615384</v>
      </c>
      <c r="AT80" s="57">
        <f t="shared" ca="1" si="211"/>
        <v>88.554945054945051</v>
      </c>
      <c r="AU80" s="57">
        <f t="shared" si="212"/>
        <v>5339.2788461538457</v>
      </c>
      <c r="AV80" s="57">
        <f t="shared" si="213"/>
        <v>141.19876373626374</v>
      </c>
      <c r="AW80" s="57">
        <f t="shared" ca="1" si="214"/>
        <v>100.05851648351646</v>
      </c>
      <c r="AX80" s="57">
        <f t="shared" ca="1" si="215"/>
        <v>100.00827380952379</v>
      </c>
      <c r="AY80" s="57">
        <f t="shared" ca="1" si="216"/>
        <v>100.02013736263731</v>
      </c>
      <c r="AZ80" s="57">
        <f t="shared" ca="1" si="217"/>
        <v>100.13504807692314</v>
      </c>
      <c r="BA80" s="57">
        <f t="shared" si="218"/>
        <v>102.79856724744857</v>
      </c>
      <c r="BB80" s="57">
        <f t="shared" ca="1" si="219"/>
        <v>625469.51648351655</v>
      </c>
      <c r="BE80" s="74">
        <f t="shared" si="220"/>
        <v>1.0535739527870707</v>
      </c>
      <c r="BF80" s="74">
        <f t="shared" si="221"/>
        <v>1.2159792140305292</v>
      </c>
      <c r="BG80" s="74">
        <f t="shared" ca="1" si="222"/>
        <v>1.0615404771262851</v>
      </c>
      <c r="BH80" s="74">
        <f t="shared" ca="1" si="223"/>
        <v>1.0764188373296533</v>
      </c>
      <c r="BI80" s="74">
        <f t="shared" si="224"/>
        <v>1.1429176350074894</v>
      </c>
      <c r="BJ80" s="74">
        <f t="shared" ca="1" si="225"/>
        <v>1.0516937620855122</v>
      </c>
      <c r="BK80" s="74">
        <f t="shared" ca="1" si="226"/>
        <v>0.97532334089018646</v>
      </c>
      <c r="BL80" s="74">
        <f t="shared" ca="1" si="227"/>
        <v>0.97598808711298635</v>
      </c>
      <c r="BM80" s="74">
        <f t="shared" si="228"/>
        <v>0.4487497411239274</v>
      </c>
      <c r="BN80" s="74">
        <f t="shared" si="229"/>
        <v>1.0037522119761422</v>
      </c>
      <c r="BO80" s="74">
        <f t="shared" ca="1" si="230"/>
        <v>0.99069171061988492</v>
      </c>
      <c r="BP80" s="74">
        <f t="shared" ca="1" si="231"/>
        <v>0.91419102824230636</v>
      </c>
      <c r="BQ80" s="74">
        <f t="shared" ca="1" si="232"/>
        <v>1.0369269045546603</v>
      </c>
      <c r="BR80" s="74">
        <f t="shared" ca="1" si="233"/>
        <v>1.022305110893166</v>
      </c>
      <c r="BS80" s="74">
        <f t="shared" si="234"/>
        <v>1.0510095194621061</v>
      </c>
      <c r="BT80" s="74">
        <f t="shared" ca="1" si="235"/>
        <v>0.82841333120019578</v>
      </c>
      <c r="CP80" s="73">
        <f t="shared" ref="CP80:DF80" si="291">CP28</f>
        <v>25</v>
      </c>
      <c r="CQ80" s="74">
        <f t="shared" si="291"/>
        <v>1.0629289522706371</v>
      </c>
      <c r="CR80" s="74">
        <f t="shared" si="291"/>
        <v>1.204538725888314</v>
      </c>
      <c r="CS80" s="74">
        <f t="shared" ca="1" si="291"/>
        <v>1.0513628108381314</v>
      </c>
      <c r="CT80" s="74">
        <f t="shared" ca="1" si="291"/>
        <v>1.0678714632383752</v>
      </c>
      <c r="CU80" s="74">
        <f t="shared" si="291"/>
        <v>1.1382745522829341</v>
      </c>
      <c r="CV80" s="74">
        <f t="shared" ca="1" si="291"/>
        <v>1.0487894294698963</v>
      </c>
      <c r="CW80" s="74">
        <f t="shared" ca="1" si="291"/>
        <v>0.98083067169727123</v>
      </c>
      <c r="CX80" s="74">
        <f t="shared" ca="1" si="291"/>
        <v>0.98397062809529201</v>
      </c>
      <c r="CY80" s="74">
        <f t="shared" si="291"/>
        <v>0.71050918536467966</v>
      </c>
      <c r="CZ80" s="74">
        <f t="shared" ca="1" si="291"/>
        <v>0.99690341829128259</v>
      </c>
      <c r="DA80" s="74">
        <f t="shared" ca="1" si="291"/>
        <v>0.99059570828876597</v>
      </c>
      <c r="DB80" s="74">
        <f t="shared" ca="1" si="291"/>
        <v>0.91564603754189022</v>
      </c>
      <c r="DC80" s="74">
        <f t="shared" ca="1" si="291"/>
        <v>1.0509282533086566</v>
      </c>
      <c r="DD80" s="74">
        <f t="shared" ca="1" si="291"/>
        <v>1.0263526350522805</v>
      </c>
      <c r="DE80" s="74">
        <f t="shared" ca="1" si="291"/>
        <v>1.0114744293370939</v>
      </c>
      <c r="DF80" s="74">
        <f t="shared" ca="1" si="291"/>
        <v>0.83490550600674962</v>
      </c>
      <c r="DI80" s="57">
        <f t="shared" si="245"/>
        <v>404.54256051773797</v>
      </c>
      <c r="DJ80" s="57">
        <f t="shared" si="246"/>
        <v>59.773918806057473</v>
      </c>
      <c r="DK80" s="57">
        <f t="shared" ca="1" si="247"/>
        <v>116.44750048841192</v>
      </c>
      <c r="DL80" s="57">
        <f t="shared" ca="1" si="248"/>
        <v>104.34642676063142</v>
      </c>
      <c r="DM80" s="57">
        <f t="shared" si="249"/>
        <v>37209.827730095887</v>
      </c>
      <c r="DN80" s="57">
        <f t="shared" ca="1" si="250"/>
        <v>96.165293073291593</v>
      </c>
      <c r="DO80" s="57">
        <f t="shared" ca="1" si="251"/>
        <v>83.748254936515835</v>
      </c>
      <c r="DP80" s="57">
        <f t="shared" ca="1" si="252"/>
        <v>87.836535929811632</v>
      </c>
      <c r="DQ80" s="57">
        <f t="shared" si="253"/>
        <v>3372.2294508694022</v>
      </c>
      <c r="DR80" s="57">
        <f t="shared" ca="1" si="254"/>
        <v>142.16880876133192</v>
      </c>
      <c r="DS80" s="57">
        <f t="shared" ca="1" si="255"/>
        <v>100.06821352818397</v>
      </c>
      <c r="DT80" s="57">
        <f t="shared" ca="1" si="256"/>
        <v>99.849355447556277</v>
      </c>
      <c r="DU80" s="57">
        <f t="shared" ca="1" si="257"/>
        <v>98.687585096364188</v>
      </c>
      <c r="DV80" s="57">
        <f t="shared" ca="1" si="258"/>
        <v>99.740155510349467</v>
      </c>
      <c r="DW80" s="57">
        <f t="shared" ca="1" si="259"/>
        <v>106.81661308525941</v>
      </c>
      <c r="DX80" s="57">
        <f t="shared" ca="1" si="260"/>
        <v>620605.90328661329</v>
      </c>
      <c r="DY80" s="57">
        <f ca="1">'Chart Data'!U185</f>
        <v>-212.47142857142859</v>
      </c>
      <c r="EB80" s="57"/>
      <c r="EN80" s="74">
        <f t="shared" si="262"/>
        <v>0.34497305471401368</v>
      </c>
      <c r="EO80" s="74">
        <f t="shared" si="263"/>
        <v>0.11413739906387263</v>
      </c>
      <c r="EP80" s="74">
        <f t="shared" ca="1" si="264"/>
        <v>-0.17676543485039733</v>
      </c>
      <c r="EQ80" s="74">
        <f t="shared" ca="1" si="265"/>
        <v>7.5991399582709215E-2</v>
      </c>
      <c r="ER80" s="74">
        <f t="shared" si="266"/>
        <v>-0.52934467149538256</v>
      </c>
      <c r="ES80" s="74">
        <f t="shared" ca="1" si="267"/>
        <v>5.9877140541734881E-2</v>
      </c>
      <c r="ET80" s="74">
        <f t="shared" ca="1" si="268"/>
        <v>-0.52471255485833834</v>
      </c>
      <c r="EU80" s="74">
        <f t="shared" ca="1" si="269"/>
        <v>-0.52713355892069147</v>
      </c>
      <c r="EV80" s="74">
        <f t="shared" si="270"/>
        <v>1.2438512499553169</v>
      </c>
      <c r="EW80" s="74">
        <f t="shared" ca="1" si="271"/>
        <v>0.9171459258729312</v>
      </c>
      <c r="EX80" s="74">
        <f t="shared" ca="1" si="272"/>
        <v>-0.36293903817572065</v>
      </c>
      <c r="EY80" s="74">
        <f t="shared" ca="1" si="273"/>
        <v>-0.69363972248894501</v>
      </c>
      <c r="EZ80" s="74">
        <f t="shared" ca="1" si="274"/>
        <v>-1.0311561700623288</v>
      </c>
      <c r="FA80" s="74">
        <f t="shared" ca="1" si="275"/>
        <v>-0.29813423185434473</v>
      </c>
      <c r="FB80" s="74">
        <f t="shared" ca="1" si="276"/>
        <v>1.2826127884666949</v>
      </c>
      <c r="FC80" s="74">
        <f t="shared" ca="1" si="277"/>
        <v>-0.40398123688377552</v>
      </c>
      <c r="FD80" s="74">
        <f t="shared" ca="1" si="278"/>
        <v>-0.16809585455637979</v>
      </c>
      <c r="FG80" s="225">
        <f t="shared" si="279"/>
        <v>6</v>
      </c>
      <c r="FH80" s="73">
        <f t="shared" si="280"/>
        <v>2023</v>
      </c>
      <c r="FI80" s="73"/>
      <c r="FJ80" s="73"/>
      <c r="FK80" s="4"/>
      <c r="FL80" s="4"/>
      <c r="GA80" s="4"/>
    </row>
    <row r="81" spans="1:183" x14ac:dyDescent="0.35">
      <c r="A81" s="73">
        <v>26</v>
      </c>
      <c r="B81" s="41">
        <f t="shared" si="243"/>
        <v>45103</v>
      </c>
      <c r="C81" s="57">
        <f>'Chart Data'!C186</f>
        <v>404</v>
      </c>
      <c r="D81" s="57">
        <f>'Chart Data'!D186</f>
        <v>66</v>
      </c>
      <c r="E81" s="57">
        <f ca="1">'Chart Data'!E186</f>
        <v>122.57142857142857</v>
      </c>
      <c r="F81" s="57">
        <f ca="1">'Chart Data'!F186</f>
        <v>110.42857142857143</v>
      </c>
      <c r="G81" s="57">
        <f>'Chart Data'!G186</f>
        <v>42856</v>
      </c>
      <c r="H81" s="57">
        <f ca="1">'Chart Data'!H186</f>
        <v>101.42857142857143</v>
      </c>
      <c r="I81" s="57">
        <f ca="1">'Chart Data'!J186</f>
        <v>86.285714285714292</v>
      </c>
      <c r="J81" s="57">
        <f ca="1">'Chart Data'!K186</f>
        <v>86.428571428571431</v>
      </c>
      <c r="K81" s="57">
        <f>'Chart Data'!L186</f>
        <v>5433</v>
      </c>
      <c r="L81" s="57">
        <f>'Chart Data'!M186</f>
        <v>139.98571428571429</v>
      </c>
      <c r="M81" s="57">
        <f ca="1">'Chart Data'!O186</f>
        <v>104.07000000000001</v>
      </c>
      <c r="N81" s="57">
        <f ca="1">'Chart Data'!P186</f>
        <v>99.540952380952376</v>
      </c>
      <c r="O81" s="57">
        <f ca="1">'Chart Data'!Q186</f>
        <v>106.12785714285715</v>
      </c>
      <c r="P81" s="57">
        <f ca="1">'Chart Data'!R186</f>
        <v>106.78785714285715</v>
      </c>
      <c r="Q81" s="57">
        <f>'Chart Data'!S187</f>
        <v>110.25976163115124</v>
      </c>
      <c r="R81" s="57">
        <f ca="1">'Chart Data'!T187</f>
        <v>529736.28571428568</v>
      </c>
      <c r="U81" s="57">
        <f t="shared" si="188"/>
        <v>408.04807692307691</v>
      </c>
      <c r="V81" s="57">
        <f t="shared" si="189"/>
        <v>59.20192307692308</v>
      </c>
      <c r="W81" s="57">
        <f t="shared" ca="1" si="190"/>
        <v>115.34340659340658</v>
      </c>
      <c r="X81" s="57">
        <f t="shared" ca="1" si="191"/>
        <v>103.53296703296704</v>
      </c>
      <c r="Y81" s="57">
        <f t="shared" si="192"/>
        <v>37060.730769230766</v>
      </c>
      <c r="Z81" s="57">
        <f t="shared" ca="1" si="193"/>
        <v>95.903846153846118</v>
      </c>
      <c r="AA81" s="57">
        <f t="shared" ca="1" si="194"/>
        <v>84.329670329670321</v>
      </c>
      <c r="AB81" s="57">
        <f t="shared" ca="1" si="195"/>
        <v>88.607142857142875</v>
      </c>
      <c r="AC81" s="57">
        <f t="shared" si="196"/>
        <v>5349.5576923076924</v>
      </c>
      <c r="AD81" s="57">
        <f t="shared" si="197"/>
        <v>141.01236263736266</v>
      </c>
      <c r="AE81" s="57">
        <f t="shared" ca="1" si="198"/>
        <v>100.04793956043954</v>
      </c>
      <c r="AF81" s="57">
        <f t="shared" ca="1" si="199"/>
        <v>100.01641941391939</v>
      </c>
      <c r="AG81" s="57">
        <f t="shared" ca="1" si="200"/>
        <v>100.02325549450545</v>
      </c>
      <c r="AH81" s="57">
        <f t="shared" ca="1" si="201"/>
        <v>100.07997252747258</v>
      </c>
      <c r="AI81" s="57">
        <f t="shared" si="202"/>
        <v>102.83311094113643</v>
      </c>
      <c r="AJ81" s="57">
        <f t="shared" ca="1" si="203"/>
        <v>626394.97527472535</v>
      </c>
      <c r="AM81" s="57">
        <f t="shared" si="204"/>
        <v>407.77884615384613</v>
      </c>
      <c r="AN81" s="57">
        <f t="shared" si="205"/>
        <v>59.15384615384616</v>
      </c>
      <c r="AO81" s="57">
        <f t="shared" ca="1" si="206"/>
        <v>115.30769230769229</v>
      </c>
      <c r="AP81" s="57">
        <f t="shared" ca="1" si="207"/>
        <v>103.47802197802199</v>
      </c>
      <c r="AQ81" s="57">
        <f t="shared" si="208"/>
        <v>37078.346153846156</v>
      </c>
      <c r="AR81" s="57">
        <f t="shared" ca="1" si="209"/>
        <v>95.880494505494468</v>
      </c>
      <c r="AS81" s="57">
        <f t="shared" ca="1" si="210"/>
        <v>84.451923076923066</v>
      </c>
      <c r="AT81" s="57">
        <f t="shared" ca="1" si="211"/>
        <v>88.616758241758276</v>
      </c>
      <c r="AU81" s="57">
        <f t="shared" si="212"/>
        <v>5343.9807692307695</v>
      </c>
      <c r="AV81" s="57">
        <f t="shared" si="213"/>
        <v>140.90728021978023</v>
      </c>
      <c r="AW81" s="57">
        <f t="shared" ca="1" si="214"/>
        <v>100.04251373626371</v>
      </c>
      <c r="AX81" s="57">
        <f t="shared" ca="1" si="215"/>
        <v>100.04399725274723</v>
      </c>
      <c r="AY81" s="57">
        <f t="shared" ca="1" si="216"/>
        <v>100.03282967032962</v>
      </c>
      <c r="AZ81" s="57">
        <f t="shared" ca="1" si="217"/>
        <v>100.03524038461543</v>
      </c>
      <c r="BA81" s="57">
        <f t="shared" si="218"/>
        <v>102.88810563340164</v>
      </c>
      <c r="BB81" s="57">
        <f t="shared" ca="1" si="219"/>
        <v>627128.16208791221</v>
      </c>
      <c r="BE81" s="74">
        <f t="shared" si="220"/>
        <v>0.99073309910632179</v>
      </c>
      <c r="BF81" s="74">
        <f t="shared" si="221"/>
        <v>1.1157347204161248</v>
      </c>
      <c r="BG81" s="74">
        <f t="shared" ca="1" si="222"/>
        <v>1.0629943772038504</v>
      </c>
      <c r="BH81" s="74">
        <f t="shared" ca="1" si="223"/>
        <v>1.0671693304306271</v>
      </c>
      <c r="BI81" s="74">
        <f t="shared" si="224"/>
        <v>1.1558228574214475</v>
      </c>
      <c r="BJ81" s="74">
        <f t="shared" ca="1" si="225"/>
        <v>1.0578645005085892</v>
      </c>
      <c r="BK81" s="74">
        <f t="shared" ca="1" si="226"/>
        <v>1.021714025471284</v>
      </c>
      <c r="BL81" s="74">
        <f t="shared" ca="1" si="227"/>
        <v>0.9753073024041663</v>
      </c>
      <c r="BM81" s="74">
        <f t="shared" si="228"/>
        <v>1.0166578501333274</v>
      </c>
      <c r="BN81" s="74">
        <f t="shared" si="229"/>
        <v>0.99345977061917223</v>
      </c>
      <c r="BO81" s="74">
        <f t="shared" ca="1" si="230"/>
        <v>1.0402577475647374</v>
      </c>
      <c r="BP81" s="74">
        <f t="shared" ca="1" si="231"/>
        <v>0.99497176356794315</v>
      </c>
      <c r="BQ81" s="74">
        <f t="shared" ca="1" si="232"/>
        <v>1.0609302715180051</v>
      </c>
      <c r="BR81" s="74">
        <f t="shared" ca="1" si="233"/>
        <v>1.0675023794842624</v>
      </c>
      <c r="BS81" s="74">
        <f t="shared" si="234"/>
        <v>1.0716473099817327</v>
      </c>
      <c r="BT81" s="74">
        <f t="shared" ca="1" si="235"/>
        <v>0.84470179739755669</v>
      </c>
      <c r="CP81" s="73">
        <f t="shared" ref="CP81:DF81" si="292">CP29</f>
        <v>26</v>
      </c>
      <c r="CQ81" s="74">
        <f t="shared" si="292"/>
        <v>1.0428572203933899</v>
      </c>
      <c r="CR81" s="74">
        <f t="shared" si="292"/>
        <v>1.1715618811996211</v>
      </c>
      <c r="CS81" s="74">
        <f t="shared" ca="1" si="292"/>
        <v>1.0518931722991931</v>
      </c>
      <c r="CT81" s="74">
        <f t="shared" ca="1" si="292"/>
        <v>1.060241612699133</v>
      </c>
      <c r="CU81" s="74">
        <f t="shared" si="292"/>
        <v>1.1569340274433961</v>
      </c>
      <c r="CV81" s="74">
        <f t="shared" ca="1" si="292"/>
        <v>1.0472478111642509</v>
      </c>
      <c r="CW81" s="74">
        <f t="shared" ca="1" si="292"/>
        <v>1.0136860005999557</v>
      </c>
      <c r="CX81" s="74">
        <f t="shared" ca="1" si="292"/>
        <v>0.98166234696810939</v>
      </c>
      <c r="CY81" s="74">
        <f t="shared" si="292"/>
        <v>0.86609935888149814</v>
      </c>
      <c r="CZ81" s="74">
        <f t="shared" ca="1" si="292"/>
        <v>1.0053427270350825</v>
      </c>
      <c r="DA81" s="74">
        <f t="shared" ca="1" si="292"/>
        <v>1.0284985502428339</v>
      </c>
      <c r="DB81" s="74">
        <f t="shared" ca="1" si="292"/>
        <v>0.983423759712717</v>
      </c>
      <c r="DC81" s="74">
        <f t="shared" ca="1" si="292"/>
        <v>1.0617754761694722</v>
      </c>
      <c r="DD81" s="74">
        <f t="shared" ca="1" si="292"/>
        <v>1.0774605084819715</v>
      </c>
      <c r="DE81" s="74">
        <f t="shared" ca="1" si="292"/>
        <v>0.99796228674718523</v>
      </c>
      <c r="DF81" s="74">
        <f t="shared" ca="1" si="292"/>
        <v>0.85800988022640978</v>
      </c>
      <c r="DI81" s="57">
        <f t="shared" si="245"/>
        <v>387.39723147105587</v>
      </c>
      <c r="DJ81" s="57">
        <f t="shared" si="246"/>
        <v>56.335052427976983</v>
      </c>
      <c r="DK81" s="57">
        <f t="shared" ca="1" si="247"/>
        <v>116.52459755349112</v>
      </c>
      <c r="DL81" s="57">
        <f t="shared" ca="1" si="248"/>
        <v>104.15415703921063</v>
      </c>
      <c r="DM81" s="57">
        <f t="shared" si="249"/>
        <v>37042.734489107905</v>
      </c>
      <c r="DN81" s="57">
        <f t="shared" ca="1" si="250"/>
        <v>96.85250267156043</v>
      </c>
      <c r="DO81" s="57">
        <f t="shared" ca="1" si="251"/>
        <v>85.120751627866625</v>
      </c>
      <c r="DP81" s="57">
        <f t="shared" ca="1" si="252"/>
        <v>88.043074785855239</v>
      </c>
      <c r="DQ81" s="57">
        <f t="shared" si="253"/>
        <v>6272.9523400367234</v>
      </c>
      <c r="DR81" s="57">
        <f t="shared" ca="1" si="254"/>
        <v>139.24178344489016</v>
      </c>
      <c r="DS81" s="57">
        <f t="shared" ca="1" si="255"/>
        <v>101.18633611630132</v>
      </c>
      <c r="DT81" s="57">
        <f t="shared" ca="1" si="256"/>
        <v>101.21877918633042</v>
      </c>
      <c r="DU81" s="57">
        <f t="shared" ca="1" si="257"/>
        <v>99.953200582227296</v>
      </c>
      <c r="DV81" s="57">
        <f t="shared" ca="1" si="258"/>
        <v>99.110692505389366</v>
      </c>
      <c r="DW81" s="57">
        <f t="shared" ca="1" si="259"/>
        <v>110.48489817239302</v>
      </c>
      <c r="DX81" s="57">
        <f t="shared" ca="1" si="260"/>
        <v>617401.14877756417</v>
      </c>
      <c r="DY81" s="57">
        <f ca="1">'Chart Data'!U186</f>
        <v>-135.41857142857143</v>
      </c>
      <c r="EB81" s="57"/>
      <c r="EN81" s="74">
        <f t="shared" si="262"/>
        <v>-0.59510262999308372</v>
      </c>
      <c r="EO81" s="74">
        <f t="shared" si="263"/>
        <v>-1.1646689092697093</v>
      </c>
      <c r="EP81" s="74">
        <f t="shared" ca="1" si="264"/>
        <v>-0.15524361818756072</v>
      </c>
      <c r="EQ81" s="74">
        <f t="shared" ca="1" si="265"/>
        <v>2.6822271444258333E-2</v>
      </c>
      <c r="ER81" s="74">
        <f t="shared" si="266"/>
        <v>-0.6927778661680275</v>
      </c>
      <c r="ES81" s="74">
        <f t="shared" ca="1" si="267"/>
        <v>0.4594556058834452</v>
      </c>
      <c r="ET81" s="74">
        <f t="shared" ca="1" si="268"/>
        <v>-0.10800184536922151</v>
      </c>
      <c r="EU81" s="74">
        <f t="shared" ca="1" si="269"/>
        <v>-0.40724472173823922</v>
      </c>
      <c r="EV81" s="74">
        <f t="shared" si="270"/>
        <v>-0.9374728727852395</v>
      </c>
      <c r="EW81" s="74">
        <f t="shared" ca="1" si="271"/>
        <v>0.74556610193491524</v>
      </c>
      <c r="EX81" s="74">
        <f t="shared" ca="1" si="272"/>
        <v>8.4555227672284433E-2</v>
      </c>
      <c r="EY81" s="74">
        <f t="shared" ca="1" si="273"/>
        <v>-0.38324732921499766</v>
      </c>
      <c r="EZ81" s="74">
        <f t="shared" ca="1" si="274"/>
        <v>-0.47010011229787768</v>
      </c>
      <c r="FA81" s="74">
        <f t="shared" ca="1" si="275"/>
        <v>-0.59478031379517415</v>
      </c>
      <c r="FB81" s="74">
        <f t="shared" ca="1" si="276"/>
        <v>2.2145719005056752</v>
      </c>
      <c r="FC81" s="74">
        <f t="shared" ca="1" si="277"/>
        <v>-0.5637821649313548</v>
      </c>
      <c r="FD81" s="74">
        <f t="shared" ca="1" si="278"/>
        <v>0.808735532029908</v>
      </c>
      <c r="FG81" s="225">
        <f t="shared" si="279"/>
        <v>6</v>
      </c>
      <c r="FH81" s="73">
        <f t="shared" si="280"/>
        <v>2023</v>
      </c>
      <c r="FI81" s="73"/>
      <c r="FJ81" s="73"/>
      <c r="FK81" s="4"/>
      <c r="FL81" s="4"/>
      <c r="GA81" s="4"/>
    </row>
    <row r="82" spans="1:183" x14ac:dyDescent="0.35">
      <c r="A82" s="73">
        <v>27</v>
      </c>
      <c r="B82" s="41">
        <f t="shared" si="243"/>
        <v>45110</v>
      </c>
      <c r="C82" s="57">
        <f>'Chart Data'!C187</f>
        <v>425</v>
      </c>
      <c r="D82" s="57">
        <f>'Chart Data'!D187</f>
        <v>61</v>
      </c>
      <c r="E82" s="57">
        <f ca="1">'Chart Data'!E187</f>
        <v>121.28571428571429</v>
      </c>
      <c r="F82" s="57">
        <f ca="1">'Chart Data'!F187</f>
        <v>110.42857142857143</v>
      </c>
      <c r="G82" s="57">
        <f>'Chart Data'!G187</f>
        <v>42937</v>
      </c>
      <c r="H82" s="57">
        <f ca="1">'Chart Data'!H187</f>
        <v>100.42857142857143</v>
      </c>
      <c r="I82" s="57">
        <f ca="1">'Chart Data'!J187</f>
        <v>88.142857142857139</v>
      </c>
      <c r="J82" s="57">
        <f ca="1">'Chart Data'!K187</f>
        <v>85.142857142857139</v>
      </c>
      <c r="K82" s="57">
        <f>'Chart Data'!L187</f>
        <v>7740</v>
      </c>
      <c r="L82" s="57">
        <f>'Chart Data'!M187</f>
        <v>142.58571428571429</v>
      </c>
      <c r="M82" s="57">
        <f ca="1">'Chart Data'!O187</f>
        <v>108.22428571428573</v>
      </c>
      <c r="N82" s="57">
        <f ca="1">'Chart Data'!P187</f>
        <v>106.26523809523809</v>
      </c>
      <c r="O82" s="57">
        <f ca="1">'Chart Data'!Q187</f>
        <v>109.08785714285713</v>
      </c>
      <c r="P82" s="57">
        <f ca="1">'Chart Data'!R187</f>
        <v>111.56428571428572</v>
      </c>
      <c r="Q82" s="57">
        <f>'Chart Data'!S188</f>
        <v>111.40120885747633</v>
      </c>
      <c r="R82" s="57">
        <f ca="1">'Chart Data'!T188</f>
        <v>528786.71428571432</v>
      </c>
      <c r="U82" s="57">
        <f t="shared" si="188"/>
        <v>407.50961538461536</v>
      </c>
      <c r="V82" s="57">
        <f t="shared" si="189"/>
        <v>59.105769230769234</v>
      </c>
      <c r="W82" s="57">
        <f t="shared" ca="1" si="190"/>
        <v>115.27197802197801</v>
      </c>
      <c r="X82" s="57">
        <f t="shared" ca="1" si="191"/>
        <v>103.42307692307692</v>
      </c>
      <c r="Y82" s="57">
        <f t="shared" si="192"/>
        <v>37095.961538461539</v>
      </c>
      <c r="Z82" s="57">
        <f t="shared" ca="1" si="193"/>
        <v>95.857142857142819</v>
      </c>
      <c r="AA82" s="57">
        <f t="shared" ca="1" si="194"/>
        <v>84.574175824175825</v>
      </c>
      <c r="AB82" s="57">
        <f t="shared" ca="1" si="195"/>
        <v>88.626373626373663</v>
      </c>
      <c r="AC82" s="57">
        <f t="shared" si="196"/>
        <v>5338.4038461538457</v>
      </c>
      <c r="AD82" s="57">
        <f t="shared" si="197"/>
        <v>140.80219780219781</v>
      </c>
      <c r="AE82" s="57">
        <f t="shared" ca="1" si="198"/>
        <v>100.03708791208788</v>
      </c>
      <c r="AF82" s="57">
        <f t="shared" ca="1" si="199"/>
        <v>100.07157509157507</v>
      </c>
      <c r="AG82" s="57">
        <f t="shared" ca="1" si="200"/>
        <v>100.04240384615379</v>
      </c>
      <c r="AH82" s="57">
        <f t="shared" ca="1" si="201"/>
        <v>99.990508241758306</v>
      </c>
      <c r="AI82" s="57">
        <f t="shared" si="202"/>
        <v>102.94310032566685</v>
      </c>
      <c r="AJ82" s="57">
        <f t="shared" ca="1" si="203"/>
        <v>627861.34890109906</v>
      </c>
      <c r="AM82" s="57">
        <f t="shared" si="204"/>
        <v>407.92307692307691</v>
      </c>
      <c r="AN82" s="57">
        <f t="shared" si="205"/>
        <v>59.15384615384616</v>
      </c>
      <c r="AO82" s="57">
        <f t="shared" ca="1" si="206"/>
        <v>115.30357142857142</v>
      </c>
      <c r="AP82" s="57">
        <f t="shared" ca="1" si="207"/>
        <v>103.41346153846155</v>
      </c>
      <c r="AQ82" s="57">
        <f t="shared" si="208"/>
        <v>37107.86538461539</v>
      </c>
      <c r="AR82" s="57">
        <f t="shared" ca="1" si="209"/>
        <v>95.874999999999972</v>
      </c>
      <c r="AS82" s="57">
        <f t="shared" ca="1" si="210"/>
        <v>84.542582417582423</v>
      </c>
      <c r="AT82" s="57">
        <f t="shared" ca="1" si="211"/>
        <v>88.63186813186816</v>
      </c>
      <c r="AU82" s="57">
        <f t="shared" si="212"/>
        <v>5327.9423076923076</v>
      </c>
      <c r="AV82" s="57">
        <f t="shared" si="213"/>
        <v>140.56785714285712</v>
      </c>
      <c r="AW82" s="57">
        <f t="shared" ca="1" si="214"/>
        <v>100.02756868131866</v>
      </c>
      <c r="AX82" s="57">
        <f t="shared" ca="1" si="215"/>
        <v>100.09813644688643</v>
      </c>
      <c r="AY82" s="57">
        <f t="shared" ca="1" si="216"/>
        <v>100.0446909340659</v>
      </c>
      <c r="AZ82" s="57">
        <f t="shared" ca="1" si="217"/>
        <v>99.977211538461603</v>
      </c>
      <c r="BA82" s="57">
        <f t="shared" si="218"/>
        <v>103.0016749800406</v>
      </c>
      <c r="BB82" s="57">
        <f t="shared" ca="1" si="219"/>
        <v>627360.31593406596</v>
      </c>
      <c r="BE82" s="74">
        <f t="shared" si="220"/>
        <v>1.0418630963605506</v>
      </c>
      <c r="BF82" s="74">
        <f t="shared" si="221"/>
        <v>1.0312093628088426</v>
      </c>
      <c r="BG82" s="74">
        <f t="shared" ca="1" si="222"/>
        <v>1.0518816787982037</v>
      </c>
      <c r="BH82" s="74">
        <f t="shared" ca="1" si="223"/>
        <v>1.0678355582121273</v>
      </c>
      <c r="BI82" s="74">
        <f t="shared" si="224"/>
        <v>1.1570862283498884</v>
      </c>
      <c r="BJ82" s="74">
        <f t="shared" ca="1" si="225"/>
        <v>1.0474948780033528</v>
      </c>
      <c r="BK82" s="74">
        <f t="shared" ca="1" si="226"/>
        <v>1.0425853412838968</v>
      </c>
      <c r="BL82" s="74">
        <f t="shared" ca="1" si="227"/>
        <v>0.96063480255408806</v>
      </c>
      <c r="BM82" s="74">
        <f t="shared" si="228"/>
        <v>1.4527184329352145</v>
      </c>
      <c r="BN82" s="74">
        <f t="shared" si="229"/>
        <v>1.0143550395081178</v>
      </c>
      <c r="BO82" s="74">
        <f t="shared" ca="1" si="230"/>
        <v>1.0819445792897484</v>
      </c>
      <c r="BP82" s="74">
        <f t="shared" ca="1" si="231"/>
        <v>1.0616105540748406</v>
      </c>
      <c r="BQ82" s="74">
        <f t="shared" ca="1" si="232"/>
        <v>1.0903912653870969</v>
      </c>
      <c r="BR82" s="74">
        <f t="shared" ca="1" si="233"/>
        <v>1.1158971529363622</v>
      </c>
      <c r="BS82" s="74">
        <f t="shared" si="234"/>
        <v>1.0815475464749809</v>
      </c>
      <c r="BT82" s="74">
        <f t="shared" ca="1" si="235"/>
        <v>0.84287561845287085</v>
      </c>
      <c r="CP82" s="73">
        <f t="shared" ref="CP82:DF82" si="293">CP30</f>
        <v>27</v>
      </c>
      <c r="CQ82" s="74">
        <f t="shared" si="293"/>
        <v>1.011510226015508</v>
      </c>
      <c r="CR82" s="74">
        <f t="shared" si="293"/>
        <v>1.1237195150822521</v>
      </c>
      <c r="CS82" s="74">
        <f t="shared" ca="1" si="293"/>
        <v>1.0432693741550889</v>
      </c>
      <c r="CT82" s="74">
        <f t="shared" ca="1" si="293"/>
        <v>1.0537943370843013</v>
      </c>
      <c r="CU82" s="74">
        <f t="shared" si="293"/>
        <v>1.1616214166186392</v>
      </c>
      <c r="CV82" s="74">
        <f t="shared" ca="1" si="293"/>
        <v>1.0391778417070456</v>
      </c>
      <c r="CW82" s="74">
        <f t="shared" ca="1" si="293"/>
        <v>1.0032226283965098</v>
      </c>
      <c r="CX82" s="74">
        <f t="shared" ca="1" si="293"/>
        <v>0.97006077218434872</v>
      </c>
      <c r="CY82" s="74">
        <f t="shared" si="293"/>
        <v>0.99785132424484824</v>
      </c>
      <c r="CZ82" s="74">
        <f t="shared" ca="1" si="293"/>
        <v>1.0134035317777965</v>
      </c>
      <c r="DA82" s="74">
        <f t="shared" ca="1" si="293"/>
        <v>1.075713477549133</v>
      </c>
      <c r="DB82" s="74">
        <f t="shared" ca="1" si="293"/>
        <v>1.0623783311322885</v>
      </c>
      <c r="DC82" s="74">
        <f t="shared" ca="1" si="293"/>
        <v>1.0907810012658601</v>
      </c>
      <c r="DD82" s="74">
        <f t="shared" ca="1" si="293"/>
        <v>1.1283385894304805</v>
      </c>
      <c r="DE82" s="74">
        <f t="shared" ca="1" si="293"/>
        <v>0.99423604078599004</v>
      </c>
      <c r="DF82" s="74">
        <f t="shared" ca="1" si="293"/>
        <v>0.87613483366050104</v>
      </c>
      <c r="DI82" s="57">
        <f t="shared" si="245"/>
        <v>420.16381947431159</v>
      </c>
      <c r="DJ82" s="57">
        <f t="shared" si="246"/>
        <v>54.284008759547994</v>
      </c>
      <c r="DK82" s="57">
        <f t="shared" ca="1" si="247"/>
        <v>116.25541522671436</v>
      </c>
      <c r="DL82" s="57">
        <f t="shared" ca="1" si="248"/>
        <v>104.79138816983165</v>
      </c>
      <c r="DM82" s="57">
        <f t="shared" si="249"/>
        <v>36962.98930591793</v>
      </c>
      <c r="DN82" s="57">
        <f t="shared" ca="1" si="250"/>
        <v>96.642333388863022</v>
      </c>
      <c r="DO82" s="57">
        <f t="shared" ca="1" si="251"/>
        <v>87.859717920975669</v>
      </c>
      <c r="DP82" s="57">
        <f t="shared" ca="1" si="252"/>
        <v>87.770642401233744</v>
      </c>
      <c r="DQ82" s="57">
        <f t="shared" si="253"/>
        <v>7756.6665613812365</v>
      </c>
      <c r="DR82" s="57">
        <f t="shared" ca="1" si="254"/>
        <v>140.6998395156356</v>
      </c>
      <c r="DS82" s="57">
        <f t="shared" ca="1" si="255"/>
        <v>100.60698129474035</v>
      </c>
      <c r="DT82" s="57">
        <f t="shared" ca="1" si="256"/>
        <v>100.02579587817837</v>
      </c>
      <c r="DU82" s="57">
        <f t="shared" ca="1" si="257"/>
        <v>100.00894498186143</v>
      </c>
      <c r="DV82" s="57">
        <f t="shared" ca="1" si="258"/>
        <v>98.874829558560847</v>
      </c>
      <c r="DW82" s="57">
        <f t="shared" ca="1" si="259"/>
        <v>112.04704344594919</v>
      </c>
      <c r="DX82" s="57">
        <f t="shared" ca="1" si="260"/>
        <v>603544.90424314898</v>
      </c>
      <c r="DY82" s="57">
        <f ca="1">'Chart Data'!U187</f>
        <v>-111.66285714285716</v>
      </c>
      <c r="EB82" s="57"/>
      <c r="EN82" s="74">
        <f t="shared" si="262"/>
        <v>1.2014842170022437</v>
      </c>
      <c r="EO82" s="74">
        <f t="shared" si="263"/>
        <v>-1.9273875768437276</v>
      </c>
      <c r="EP82" s="74">
        <f t="shared" ca="1" si="264"/>
        <v>-0.23038646156057074</v>
      </c>
      <c r="EQ82" s="74">
        <f t="shared" ca="1" si="265"/>
        <v>0.18978136289029984</v>
      </c>
      <c r="ER82" s="74">
        <f t="shared" si="266"/>
        <v>-0.77077629370125222</v>
      </c>
      <c r="ES82" s="74">
        <f t="shared" ca="1" si="267"/>
        <v>0.33725254053955073</v>
      </c>
      <c r="ET82" s="74">
        <f t="shared" ca="1" si="268"/>
        <v>0.72358965824667476</v>
      </c>
      <c r="EU82" s="74">
        <f t="shared" ca="1" si="269"/>
        <v>-0.56538252897107144</v>
      </c>
      <c r="EV82" s="74">
        <f t="shared" si="270"/>
        <v>-2.0532159981828757</v>
      </c>
      <c r="EW82" s="74">
        <f t="shared" ca="1" si="271"/>
        <v>0.83103615322042357</v>
      </c>
      <c r="EX82" s="74">
        <f t="shared" ca="1" si="272"/>
        <v>-0.14731376710087116</v>
      </c>
      <c r="EY82" s="74">
        <f t="shared" ca="1" si="273"/>
        <v>-0.65364788798189766</v>
      </c>
      <c r="EZ82" s="74">
        <f t="shared" ca="1" si="274"/>
        <v>-0.44538823617869006</v>
      </c>
      <c r="FA82" s="74">
        <f t="shared" ca="1" si="275"/>
        <v>-0.70593508937429372</v>
      </c>
      <c r="FB82" s="74">
        <f t="shared" ca="1" si="276"/>
        <v>2.6114482302995787</v>
      </c>
      <c r="FC82" s="74">
        <f t="shared" ca="1" si="277"/>
        <v>-1.254705831502849</v>
      </c>
      <c r="FD82" s="74">
        <f t="shared" ca="1" si="278"/>
        <v>1.1098966853670116</v>
      </c>
      <c r="FG82" s="225">
        <f t="shared" si="279"/>
        <v>7</v>
      </c>
      <c r="FH82" s="73">
        <f t="shared" si="280"/>
        <v>2023</v>
      </c>
      <c r="FI82" s="73"/>
      <c r="FJ82" s="73"/>
      <c r="FK82" s="4"/>
      <c r="FL82" s="4"/>
      <c r="GA82" s="4"/>
    </row>
    <row r="83" spans="1:183" x14ac:dyDescent="0.35">
      <c r="A83" s="73">
        <v>28</v>
      </c>
      <c r="B83" s="41">
        <f t="shared" si="243"/>
        <v>45117</v>
      </c>
      <c r="C83" s="57">
        <f>'Chart Data'!C188</f>
        <v>381</v>
      </c>
      <c r="D83" s="57">
        <f>'Chart Data'!D188</f>
        <v>69</v>
      </c>
      <c r="E83" s="57">
        <f ca="1">'Chart Data'!E188</f>
        <v>120.28571428571429</v>
      </c>
      <c r="F83" s="57">
        <f ca="1">'Chart Data'!F188</f>
        <v>109</v>
      </c>
      <c r="G83" s="57">
        <f>'Chart Data'!G188</f>
        <v>43117</v>
      </c>
      <c r="H83" s="57">
        <f ca="1">'Chart Data'!H188</f>
        <v>99.142857142857139</v>
      </c>
      <c r="I83" s="57">
        <f ca="1">'Chart Data'!J188</f>
        <v>83.142857142857139</v>
      </c>
      <c r="J83" s="57">
        <f ca="1">'Chart Data'!K188</f>
        <v>87</v>
      </c>
      <c r="K83" s="57">
        <f>'Chart Data'!L188</f>
        <v>4568</v>
      </c>
      <c r="L83" s="57">
        <f>'Chart Data'!M188</f>
        <v>141.47142857142856</v>
      </c>
      <c r="M83" s="57">
        <f ca="1">'Chart Data'!O188</f>
        <v>107.46142857142857</v>
      </c>
      <c r="N83" s="57">
        <f ca="1">'Chart Data'!P188</f>
        <v>104.84857142857145</v>
      </c>
      <c r="O83" s="57">
        <f ca="1">'Chart Data'!Q188</f>
        <v>110.79142857142855</v>
      </c>
      <c r="P83" s="57">
        <f ca="1">'Chart Data'!R188</f>
        <v>112.62214285714285</v>
      </c>
      <c r="Q83" s="57">
        <f>'Chart Data'!S189</f>
        <v>113.75649154485383</v>
      </c>
      <c r="R83" s="57">
        <f ca="1">'Chart Data'!T189</f>
        <v>536689.71428571432</v>
      </c>
      <c r="U83" s="57">
        <f t="shared" si="188"/>
        <v>408.33653846153845</v>
      </c>
      <c r="V83" s="57">
        <f t="shared" si="189"/>
        <v>59.20192307692308</v>
      </c>
      <c r="W83" s="57">
        <f t="shared" ca="1" si="190"/>
        <v>115.33516483516483</v>
      </c>
      <c r="X83" s="57">
        <f t="shared" ca="1" si="191"/>
        <v>103.40384615384617</v>
      </c>
      <c r="Y83" s="57">
        <f t="shared" si="192"/>
        <v>37119.769230769234</v>
      </c>
      <c r="Z83" s="57">
        <f t="shared" ca="1" si="193"/>
        <v>95.89285714285711</v>
      </c>
      <c r="AA83" s="57">
        <f t="shared" ca="1" si="194"/>
        <v>84.510989010989022</v>
      </c>
      <c r="AB83" s="57">
        <f t="shared" ca="1" si="195"/>
        <v>88.637362637362656</v>
      </c>
      <c r="AC83" s="57">
        <f t="shared" si="196"/>
        <v>5317.4807692307695</v>
      </c>
      <c r="AD83" s="57">
        <f t="shared" si="197"/>
        <v>140.33351648351646</v>
      </c>
      <c r="AE83" s="57">
        <f t="shared" ca="1" si="198"/>
        <v>100.01804945054943</v>
      </c>
      <c r="AF83" s="57">
        <f t="shared" ca="1" si="199"/>
        <v>100.12469780219777</v>
      </c>
      <c r="AG83" s="57">
        <f t="shared" ca="1" si="200"/>
        <v>100.04697802197799</v>
      </c>
      <c r="AH83" s="57">
        <f t="shared" ca="1" si="201"/>
        <v>99.963914835164886</v>
      </c>
      <c r="AI83" s="57">
        <f t="shared" si="202"/>
        <v>103.06024963441438</v>
      </c>
      <c r="AJ83" s="57">
        <f t="shared" ca="1" si="203"/>
        <v>626859.28296703298</v>
      </c>
      <c r="AM83" s="57">
        <f t="shared" si="204"/>
        <v>407.80769230769226</v>
      </c>
      <c r="AN83" s="57">
        <f t="shared" si="205"/>
        <v>59.192307692307693</v>
      </c>
      <c r="AO83" s="57">
        <f t="shared" ca="1" si="206"/>
        <v>115.35302197802199</v>
      </c>
      <c r="AP83" s="57">
        <f t="shared" ca="1" si="207"/>
        <v>103.38186813186815</v>
      </c>
      <c r="AQ83" s="57">
        <f t="shared" si="208"/>
        <v>37120.605769230766</v>
      </c>
      <c r="AR83" s="57">
        <f t="shared" ca="1" si="209"/>
        <v>95.898351648351621</v>
      </c>
      <c r="AS83" s="57">
        <f t="shared" ca="1" si="210"/>
        <v>84.520604395604408</v>
      </c>
      <c r="AT83" s="57">
        <f t="shared" ca="1" si="211"/>
        <v>88.653846153846175</v>
      </c>
      <c r="AU83" s="57">
        <f t="shared" si="212"/>
        <v>5343.6923076923076</v>
      </c>
      <c r="AV83" s="57">
        <f t="shared" si="213"/>
        <v>140.02472527472526</v>
      </c>
      <c r="AW83" s="57">
        <f t="shared" ca="1" si="214"/>
        <v>99.994354395604375</v>
      </c>
      <c r="AX83" s="57">
        <f t="shared" ca="1" si="215"/>
        <v>100.1450366300366</v>
      </c>
      <c r="AY83" s="57">
        <f t="shared" ca="1" si="216"/>
        <v>100.03693681318678</v>
      </c>
      <c r="AZ83" s="57">
        <f t="shared" ca="1" si="217"/>
        <v>99.950748626373667</v>
      </c>
      <c r="BA83" s="57">
        <f t="shared" si="218"/>
        <v>103.08761345037965</v>
      </c>
      <c r="BB83" s="57">
        <f t="shared" ca="1" si="219"/>
        <v>626601.83516483521</v>
      </c>
      <c r="BE83" s="74">
        <f t="shared" si="220"/>
        <v>0.93426388757898715</v>
      </c>
      <c r="BF83" s="74">
        <f t="shared" si="221"/>
        <v>1.165692007797271</v>
      </c>
      <c r="BG83" s="74">
        <f t="shared" ca="1" si="222"/>
        <v>1.0427617085630589</v>
      </c>
      <c r="BH83" s="74">
        <f t="shared" ca="1" si="223"/>
        <v>1.0543434933964018</v>
      </c>
      <c r="BI83" s="74">
        <f t="shared" si="224"/>
        <v>1.1615381566789957</v>
      </c>
      <c r="BJ83" s="74">
        <f t="shared" ca="1" si="225"/>
        <v>1.033832755607758</v>
      </c>
      <c r="BK83" s="74">
        <f t="shared" ca="1" si="226"/>
        <v>0.98369927353691611</v>
      </c>
      <c r="BL83" s="74">
        <f t="shared" ca="1" si="227"/>
        <v>0.98134490238611694</v>
      </c>
      <c r="BM83" s="74">
        <f t="shared" si="228"/>
        <v>0.8548396383946566</v>
      </c>
      <c r="BN83" s="74">
        <f t="shared" si="229"/>
        <v>1.010331770291746</v>
      </c>
      <c r="BO83" s="74">
        <f t="shared" ca="1" si="230"/>
        <v>1.0746749576109313</v>
      </c>
      <c r="BP83" s="74">
        <f t="shared" ca="1" si="231"/>
        <v>1.0469672283002003</v>
      </c>
      <c r="BQ83" s="74">
        <f t="shared" ca="1" si="232"/>
        <v>1.1075052085843569</v>
      </c>
      <c r="BR83" s="74">
        <f t="shared" ca="1" si="233"/>
        <v>1.1267763814169733</v>
      </c>
      <c r="BS83" s="74">
        <f t="shared" si="234"/>
        <v>1.103493307657273</v>
      </c>
      <c r="BT83" s="74">
        <f t="shared" ca="1" si="235"/>
        <v>0.85650836650443507</v>
      </c>
      <c r="CP83" s="73">
        <f t="shared" ref="CP83:DF83" si="294">CP31</f>
        <v>28</v>
      </c>
      <c r="CQ83" s="74">
        <f t="shared" si="294"/>
        <v>0.98629210753121699</v>
      </c>
      <c r="CR83" s="74">
        <f t="shared" si="294"/>
        <v>1.1554281068737839</v>
      </c>
      <c r="CS83" s="74">
        <f t="shared" ca="1" si="294"/>
        <v>1.0406752869602178</v>
      </c>
      <c r="CT83" s="74">
        <f t="shared" ca="1" si="294"/>
        <v>1.0480229098845473</v>
      </c>
      <c r="CU83" s="74">
        <f t="shared" si="294"/>
        <v>1.1708991984160597</v>
      </c>
      <c r="CV83" s="74">
        <f t="shared" ca="1" si="294"/>
        <v>1.0399028803343617</v>
      </c>
      <c r="CW83" s="74">
        <f t="shared" ca="1" si="294"/>
        <v>0.98413426059284259</v>
      </c>
      <c r="CX83" s="74">
        <f t="shared" ca="1" si="294"/>
        <v>0.98660279592866884</v>
      </c>
      <c r="CY83" s="74">
        <f t="shared" si="294"/>
        <v>1.0241698197370199</v>
      </c>
      <c r="CZ83" s="74">
        <f t="shared" ca="1" si="294"/>
        <v>1.0103234791898796</v>
      </c>
      <c r="DA83" s="74">
        <f t="shared" ca="1" si="294"/>
        <v>1.0523013503531033</v>
      </c>
      <c r="DB83" s="74">
        <f t="shared" ca="1" si="294"/>
        <v>1.0064423971720786</v>
      </c>
      <c r="DC83" s="74">
        <f t="shared" ca="1" si="294"/>
        <v>1.1031542128826206</v>
      </c>
      <c r="DD83" s="74">
        <f t="shared" ca="1" si="294"/>
        <v>1.1309303631402912</v>
      </c>
      <c r="DE83" s="74">
        <f t="shared" ca="1" si="294"/>
        <v>1.0011874108538326</v>
      </c>
      <c r="DF83" s="74">
        <f t="shared" ca="1" si="294"/>
        <v>0.88055394009740262</v>
      </c>
      <c r="DI83" s="57">
        <f t="shared" si="245"/>
        <v>386.29529435623209</v>
      </c>
      <c r="DJ83" s="57">
        <f t="shared" si="246"/>
        <v>59.718124900641165</v>
      </c>
      <c r="DK83" s="57">
        <f t="shared" ca="1" si="247"/>
        <v>115.58429011710786</v>
      </c>
      <c r="DL83" s="57">
        <f t="shared" ca="1" si="248"/>
        <v>104.00535997062097</v>
      </c>
      <c r="DM83" s="57">
        <f t="shared" si="249"/>
        <v>36823.835953023758</v>
      </c>
      <c r="DN83" s="57">
        <f t="shared" ca="1" si="250"/>
        <v>95.338573455032233</v>
      </c>
      <c r="DO83" s="57">
        <f t="shared" ca="1" si="251"/>
        <v>84.483246313131986</v>
      </c>
      <c r="DP83" s="57">
        <f t="shared" ca="1" si="252"/>
        <v>88.181383996696155</v>
      </c>
      <c r="DQ83" s="57">
        <f t="shared" si="253"/>
        <v>4460.1978226354522</v>
      </c>
      <c r="DR83" s="57">
        <f t="shared" ca="1" si="254"/>
        <v>140.02587437131163</v>
      </c>
      <c r="DS83" s="57">
        <f t="shared" ca="1" si="255"/>
        <v>102.12039406332561</v>
      </c>
      <c r="DT83" s="57">
        <f t="shared" ca="1" si="256"/>
        <v>104.17741911824959</v>
      </c>
      <c r="DU83" s="57">
        <f t="shared" ca="1" si="257"/>
        <v>100.43149659187056</v>
      </c>
      <c r="DV83" s="57">
        <f t="shared" ca="1" si="258"/>
        <v>99.58362294246065</v>
      </c>
      <c r="DW83" s="57">
        <f t="shared" ca="1" si="259"/>
        <v>113.62157605221987</v>
      </c>
      <c r="DX83" s="57">
        <f t="shared" ca="1" si="260"/>
        <v>609491.01451564487</v>
      </c>
      <c r="DY83" s="57">
        <f ca="1">'Chart Data'!U188</f>
        <v>-125.82571428571428</v>
      </c>
      <c r="EB83" s="57"/>
      <c r="EN83" s="74">
        <f t="shared" si="262"/>
        <v>-0.65552166802388767</v>
      </c>
      <c r="EO83" s="74">
        <f t="shared" si="263"/>
        <v>9.3389399470829818E-2</v>
      </c>
      <c r="EP83" s="74">
        <f t="shared" ca="1" si="264"/>
        <v>-0.41773252398122718</v>
      </c>
      <c r="EQ83" s="74">
        <f t="shared" ca="1" si="265"/>
        <v>-1.1229596931309217E-2</v>
      </c>
      <c r="ER83" s="74">
        <f t="shared" si="266"/>
        <v>-0.90688160160260678</v>
      </c>
      <c r="ES83" s="74">
        <f t="shared" ca="1" si="267"/>
        <v>-0.42081951614659502</v>
      </c>
      <c r="ET83" s="74">
        <f t="shared" ca="1" si="268"/>
        <v>-0.3015580802805789</v>
      </c>
      <c r="EU83" s="74">
        <f t="shared" ca="1" si="269"/>
        <v>-0.32696089148482177</v>
      </c>
      <c r="EV83" s="74">
        <f t="shared" si="270"/>
        <v>0.42570634443030048</v>
      </c>
      <c r="EW83" s="74">
        <f t="shared" ca="1" si="271"/>
        <v>0.79152886910029752</v>
      </c>
      <c r="EX83" s="74">
        <f t="shared" ca="1" si="272"/>
        <v>0.45838326737490503</v>
      </c>
      <c r="EY83" s="74">
        <f t="shared" ca="1" si="273"/>
        <v>0.28735542382791357</v>
      </c>
      <c r="EZ83" s="74">
        <f t="shared" ca="1" si="274"/>
        <v>-0.25806819848804607</v>
      </c>
      <c r="FA83" s="74">
        <f t="shared" ca="1" si="275"/>
        <v>-0.37190309927697873</v>
      </c>
      <c r="FB83" s="74">
        <f t="shared" ca="1" si="276"/>
        <v>3.0114716676172781</v>
      </c>
      <c r="FC83" s="74">
        <f t="shared" ca="1" si="277"/>
        <v>-0.95821075297653158</v>
      </c>
      <c r="FD83" s="74">
        <f t="shared" ca="1" si="278"/>
        <v>0.93034820535113316</v>
      </c>
      <c r="FG83" s="225">
        <f t="shared" si="279"/>
        <v>7</v>
      </c>
      <c r="FH83" s="73">
        <f t="shared" si="280"/>
        <v>2023</v>
      </c>
      <c r="FI83" s="73"/>
      <c r="FJ83" s="73"/>
      <c r="FK83" s="4"/>
      <c r="FL83" s="4"/>
      <c r="GA83" s="4"/>
    </row>
    <row r="84" spans="1:183" x14ac:dyDescent="0.35">
      <c r="A84" s="73">
        <v>29</v>
      </c>
      <c r="B84" s="41">
        <f t="shared" si="243"/>
        <v>45124</v>
      </c>
      <c r="C84" s="57">
        <f>'Chart Data'!C189</f>
        <v>414</v>
      </c>
      <c r="D84" s="57">
        <f>'Chart Data'!D189</f>
        <v>69</v>
      </c>
      <c r="E84" s="57">
        <f ca="1">'Chart Data'!E189</f>
        <v>119.14285714285714</v>
      </c>
      <c r="F84" s="57">
        <f ca="1">'Chart Data'!F189</f>
        <v>108.57142857142857</v>
      </c>
      <c r="G84" s="57">
        <f>'Chart Data'!G189</f>
        <v>43132</v>
      </c>
      <c r="H84" s="57">
        <f ca="1">'Chart Data'!H189</f>
        <v>99.428571428571431</v>
      </c>
      <c r="I84" s="57">
        <f ca="1">'Chart Data'!J189</f>
        <v>79.571428571428569</v>
      </c>
      <c r="J84" s="57">
        <f ca="1">'Chart Data'!K189</f>
        <v>87.428571428571431</v>
      </c>
      <c r="K84" s="57">
        <f>'Chart Data'!L189</f>
        <v>6129</v>
      </c>
      <c r="L84" s="57">
        <f>'Chart Data'!M189</f>
        <v>138.32857142857142</v>
      </c>
      <c r="M84" s="57">
        <f ca="1">'Chart Data'!O189</f>
        <v>105.64714285714287</v>
      </c>
      <c r="N84" s="57">
        <f ca="1">'Chart Data'!P189</f>
        <v>103.30619047619048</v>
      </c>
      <c r="O84" s="57">
        <f ca="1">'Chart Data'!Q189</f>
        <v>110.22428571428571</v>
      </c>
      <c r="P84" s="57">
        <f ca="1">'Chart Data'!R189</f>
        <v>112.82571428571428</v>
      </c>
      <c r="Q84" s="57">
        <f>'Chart Data'!S190</f>
        <v>114.02188997178945</v>
      </c>
      <c r="R84" s="57">
        <f ca="1">'Chart Data'!T190</f>
        <v>525328.57142857148</v>
      </c>
      <c r="U84" s="57">
        <f t="shared" si="188"/>
        <v>407.27884615384613</v>
      </c>
      <c r="V84" s="57">
        <f t="shared" si="189"/>
        <v>59.182692307692307</v>
      </c>
      <c r="W84" s="57">
        <f t="shared" ca="1" si="190"/>
        <v>115.37087912087915</v>
      </c>
      <c r="X84" s="57">
        <f t="shared" ca="1" si="191"/>
        <v>103.35989010989012</v>
      </c>
      <c r="Y84" s="57">
        <f t="shared" si="192"/>
        <v>37121.442307692305</v>
      </c>
      <c r="Z84" s="57">
        <f t="shared" ca="1" si="193"/>
        <v>95.903846153846118</v>
      </c>
      <c r="AA84" s="57">
        <f t="shared" ca="1" si="194"/>
        <v>84.530219780219795</v>
      </c>
      <c r="AB84" s="57">
        <f t="shared" ca="1" si="195"/>
        <v>88.670329670329693</v>
      </c>
      <c r="AC84" s="57">
        <f t="shared" si="196"/>
        <v>5369.9038461538457</v>
      </c>
      <c r="AD84" s="57">
        <f t="shared" si="197"/>
        <v>139.71593406593405</v>
      </c>
      <c r="AE84" s="57">
        <f t="shared" ca="1" si="198"/>
        <v>99.970659340659324</v>
      </c>
      <c r="AF84" s="57">
        <f t="shared" ca="1" si="199"/>
        <v>100.16537545787544</v>
      </c>
      <c r="AG84" s="57">
        <f t="shared" ca="1" si="200"/>
        <v>100.02689560439558</v>
      </c>
      <c r="AH84" s="57">
        <f t="shared" ca="1" si="201"/>
        <v>99.937582417582462</v>
      </c>
      <c r="AI84" s="57">
        <f t="shared" si="202"/>
        <v>103.11497726634494</v>
      </c>
      <c r="AJ84" s="57">
        <f t="shared" ca="1" si="203"/>
        <v>626344.38736263732</v>
      </c>
      <c r="AM84" s="57">
        <f t="shared" si="204"/>
        <v>406.85576923076923</v>
      </c>
      <c r="AN84" s="57">
        <f t="shared" si="205"/>
        <v>59.182692307692307</v>
      </c>
      <c r="AO84" s="57">
        <f t="shared" ca="1" si="206"/>
        <v>115.40247252747255</v>
      </c>
      <c r="AP84" s="57">
        <f t="shared" ca="1" si="207"/>
        <v>103.34478021978022</v>
      </c>
      <c r="AQ84" s="57">
        <f t="shared" si="208"/>
        <v>37133.625</v>
      </c>
      <c r="AR84" s="57">
        <f t="shared" ca="1" si="209"/>
        <v>95.917582417582395</v>
      </c>
      <c r="AS84" s="57">
        <f t="shared" ca="1" si="210"/>
        <v>84.559065934065941</v>
      </c>
      <c r="AT84" s="57">
        <f t="shared" ca="1" si="211"/>
        <v>88.693681318681328</v>
      </c>
      <c r="AU84" s="57">
        <f t="shared" si="212"/>
        <v>5343.7115384615381</v>
      </c>
      <c r="AV84" s="57">
        <f t="shared" si="213"/>
        <v>139.40989010989011</v>
      </c>
      <c r="AW84" s="57">
        <f t="shared" ca="1" si="214"/>
        <v>99.931689560439537</v>
      </c>
      <c r="AX84" s="57">
        <f t="shared" ca="1" si="215"/>
        <v>100.15212454212454</v>
      </c>
      <c r="AY84" s="57">
        <f t="shared" ca="1" si="216"/>
        <v>100.01148351648351</v>
      </c>
      <c r="AZ84" s="57">
        <f t="shared" ca="1" si="217"/>
        <v>99.917850274725311</v>
      </c>
      <c r="BA84" s="57">
        <f t="shared" si="218"/>
        <v>103.14552645659262</v>
      </c>
      <c r="BB84" s="57">
        <f t="shared" ca="1" si="219"/>
        <v>626040.81730769225</v>
      </c>
      <c r="BE84" s="74">
        <f t="shared" si="220"/>
        <v>1.0175596152482689</v>
      </c>
      <c r="BF84" s="74">
        <f t="shared" si="221"/>
        <v>1.165881397238018</v>
      </c>
      <c r="BG84" s="74">
        <f t="shared" ca="1" si="222"/>
        <v>1.0324116505778864</v>
      </c>
      <c r="BH84" s="74">
        <f t="shared" ca="1" si="223"/>
        <v>1.0505748654216787</v>
      </c>
      <c r="BI84" s="74">
        <f t="shared" si="224"/>
        <v>1.1615348622710548</v>
      </c>
      <c r="BJ84" s="74">
        <f t="shared" ca="1" si="225"/>
        <v>1.0366042275305039</v>
      </c>
      <c r="BK84" s="74">
        <f t="shared" ca="1" si="226"/>
        <v>0.94101593593138277</v>
      </c>
      <c r="BL84" s="74">
        <f t="shared" ca="1" si="227"/>
        <v>0.98573618919295625</v>
      </c>
      <c r="BM84" s="74">
        <f t="shared" si="228"/>
        <v>1.1469556236122258</v>
      </c>
      <c r="BN84" s="74">
        <f t="shared" si="229"/>
        <v>0.99224360136525225</v>
      </c>
      <c r="BO84" s="74">
        <f t="shared" ca="1" si="230"/>
        <v>1.0571936021680748</v>
      </c>
      <c r="BP84" s="74">
        <f t="shared" ca="1" si="231"/>
        <v>1.0314927511371896</v>
      </c>
      <c r="BQ84" s="74">
        <f t="shared" ca="1" si="232"/>
        <v>1.1021162954364032</v>
      </c>
      <c r="BR84" s="74">
        <f t="shared" ca="1" si="233"/>
        <v>1.1291847650394664</v>
      </c>
      <c r="BS84" s="74">
        <f t="shared" si="234"/>
        <v>1.1054467788263604</v>
      </c>
      <c r="BT84" s="74">
        <f t="shared" ca="1" si="235"/>
        <v>0.8391283074604674</v>
      </c>
      <c r="CP84" s="73">
        <f t="shared" ref="CP84:DF84" si="295">CP32</f>
        <v>29</v>
      </c>
      <c r="CQ84" s="74">
        <f t="shared" si="295"/>
        <v>1.0252725539577734</v>
      </c>
      <c r="CR84" s="74">
        <f t="shared" si="295"/>
        <v>1.1342645296493843</v>
      </c>
      <c r="CS84" s="74">
        <f t="shared" ca="1" si="295"/>
        <v>1.0321477164467439</v>
      </c>
      <c r="CT84" s="74">
        <f t="shared" ca="1" si="295"/>
        <v>1.040771455139281</v>
      </c>
      <c r="CU84" s="74">
        <f t="shared" si="295"/>
        <v>1.1620712452526327</v>
      </c>
      <c r="CV84" s="74">
        <f t="shared" ca="1" si="295"/>
        <v>1.0297613188975139</v>
      </c>
      <c r="CW84" s="74">
        <f t="shared" ca="1" si="295"/>
        <v>0.92903697823315989</v>
      </c>
      <c r="CX84" s="74">
        <f t="shared" ca="1" si="295"/>
        <v>0.96815207961442518</v>
      </c>
      <c r="CY84" s="74">
        <f t="shared" si="295"/>
        <v>1.0466672087433508</v>
      </c>
      <c r="CZ84" s="74">
        <f t="shared" ca="1" si="295"/>
        <v>0.99642668923361899</v>
      </c>
      <c r="DA84" s="74">
        <f t="shared" ca="1" si="295"/>
        <v>1.0444343937544729</v>
      </c>
      <c r="DB84" s="74">
        <f t="shared" ca="1" si="295"/>
        <v>0.98560434262822072</v>
      </c>
      <c r="DC84" s="74">
        <f t="shared" ca="1" si="295"/>
        <v>1.1071753747355124</v>
      </c>
      <c r="DD84" s="74">
        <f t="shared" ca="1" si="295"/>
        <v>1.1386530967964674</v>
      </c>
      <c r="DE84" s="74">
        <f t="shared" ca="1" si="295"/>
        <v>1.0009722736407856</v>
      </c>
      <c r="DF84" s="74">
        <f t="shared" ca="1" si="295"/>
        <v>0.85408831329027712</v>
      </c>
      <c r="DI84" s="57">
        <f t="shared" si="245"/>
        <v>403.79506737195942</v>
      </c>
      <c r="DJ84" s="57">
        <f t="shared" si="246"/>
        <v>60.832370400693726</v>
      </c>
      <c r="DK84" s="57">
        <f t="shared" ca="1" si="247"/>
        <v>115.43198250054415</v>
      </c>
      <c r="DL84" s="57">
        <f t="shared" ca="1" si="248"/>
        <v>104.31822282914074</v>
      </c>
      <c r="DM84" s="57">
        <f t="shared" si="249"/>
        <v>37116.485048748589</v>
      </c>
      <c r="DN84" s="57">
        <f t="shared" ca="1" si="250"/>
        <v>96.554968227998643</v>
      </c>
      <c r="DO84" s="57">
        <f t="shared" ca="1" si="251"/>
        <v>85.649366425389559</v>
      </c>
      <c r="DP84" s="57">
        <f t="shared" ca="1" si="252"/>
        <v>90.304584650988517</v>
      </c>
      <c r="DQ84" s="57">
        <f t="shared" si="253"/>
        <v>5855.7294513492952</v>
      </c>
      <c r="DR84" s="57">
        <f t="shared" ca="1" si="254"/>
        <v>138.8246349914252</v>
      </c>
      <c r="DS84" s="57">
        <f t="shared" ca="1" si="255"/>
        <v>101.15249314738533</v>
      </c>
      <c r="DT84" s="57">
        <f t="shared" ca="1" si="256"/>
        <v>104.81507234506834</v>
      </c>
      <c r="DU84" s="57">
        <f t="shared" ca="1" si="257"/>
        <v>99.554495366749507</v>
      </c>
      <c r="DV84" s="57">
        <f t="shared" ca="1" si="258"/>
        <v>99.086995506482793</v>
      </c>
      <c r="DW84" s="57">
        <f t="shared" ca="1" si="259"/>
        <v>113.91113717572159</v>
      </c>
      <c r="DX84" s="57">
        <f t="shared" ca="1" si="260"/>
        <v>615075.23666352895</v>
      </c>
      <c r="DY84" s="57">
        <f ca="1">'Chart Data'!U189</f>
        <v>-146.14857142857144</v>
      </c>
      <c r="EB84" s="57"/>
      <c r="EN84" s="74">
        <f t="shared" si="262"/>
        <v>0.30398812354597549</v>
      </c>
      <c r="EO84" s="74">
        <f t="shared" si="263"/>
        <v>0.50774227563430452</v>
      </c>
      <c r="EP84" s="74">
        <f t="shared" ca="1" si="264"/>
        <v>-0.46024953285400672</v>
      </c>
      <c r="EQ84" s="74">
        <f t="shared" ca="1" si="265"/>
        <v>6.8778809315111308E-2</v>
      </c>
      <c r="ER84" s="74">
        <f t="shared" si="266"/>
        <v>-0.62064275465960095</v>
      </c>
      <c r="ES84" s="74">
        <f t="shared" ca="1" si="267"/>
        <v>0.28645401125465558</v>
      </c>
      <c r="ET84" s="74">
        <f t="shared" ca="1" si="268"/>
        <v>5.249358511916246E-2</v>
      </c>
      <c r="EU84" s="74">
        <f t="shared" ca="1" si="269"/>
        <v>0.90548545020687865</v>
      </c>
      <c r="EV84" s="74">
        <f t="shared" si="270"/>
        <v>-0.62372406380657941</v>
      </c>
      <c r="EW84" s="74">
        <f t="shared" ca="1" si="271"/>
        <v>0.72111320164755355</v>
      </c>
      <c r="EX84" s="74">
        <f t="shared" ca="1" si="272"/>
        <v>7.1010617546235513E-2</v>
      </c>
      <c r="EY84" s="74">
        <f t="shared" ca="1" si="273"/>
        <v>0.43188534947992652</v>
      </c>
      <c r="EZ84" s="74">
        <f t="shared" ca="1" si="274"/>
        <v>-0.64684887912696054</v>
      </c>
      <c r="FA84" s="74">
        <f t="shared" ca="1" si="275"/>
        <v>-0.60594796276580187</v>
      </c>
      <c r="FB84" s="74">
        <f t="shared" ca="1" si="276"/>
        <v>3.0850371406188724</v>
      </c>
      <c r="FC84" s="74">
        <f t="shared" ca="1" si="277"/>
        <v>-0.67976075653031542</v>
      </c>
      <c r="FD84" s="74">
        <f t="shared" ca="1" si="278"/>
        <v>0.67270682178184793</v>
      </c>
      <c r="FG84" s="225">
        <f t="shared" si="279"/>
        <v>7</v>
      </c>
      <c r="FH84" s="73">
        <f t="shared" si="280"/>
        <v>2023</v>
      </c>
      <c r="FI84" s="73"/>
      <c r="FJ84" s="73"/>
      <c r="FK84" s="4"/>
      <c r="FL84" s="4"/>
      <c r="GA84" s="4"/>
    </row>
    <row r="85" spans="1:183" x14ac:dyDescent="0.35">
      <c r="A85" s="73">
        <v>30</v>
      </c>
      <c r="B85" s="41">
        <f t="shared" si="243"/>
        <v>45131</v>
      </c>
      <c r="C85" s="57">
        <f>'Chart Data'!C190</f>
        <v>421</v>
      </c>
      <c r="D85" s="57">
        <f>'Chart Data'!D190</f>
        <v>69</v>
      </c>
      <c r="E85" s="57">
        <f ca="1">'Chart Data'!E190</f>
        <v>118.85714285714286</v>
      </c>
      <c r="F85" s="57">
        <f ca="1">'Chart Data'!F190</f>
        <v>108.42857142857143</v>
      </c>
      <c r="G85" s="57">
        <f>'Chart Data'!G190</f>
        <v>42714</v>
      </c>
      <c r="H85" s="57">
        <f ca="1">'Chart Data'!H190</f>
        <v>99.571428571428569</v>
      </c>
      <c r="I85" s="57">
        <f ca="1">'Chart Data'!J190</f>
        <v>82.857142857142861</v>
      </c>
      <c r="J85" s="57">
        <f ca="1">'Chart Data'!K190</f>
        <v>90.428571428571431</v>
      </c>
      <c r="K85" s="57">
        <f>'Chart Data'!L190</f>
        <v>4574</v>
      </c>
      <c r="L85" s="57">
        <f>'Chart Data'!M190</f>
        <v>136.18571428571431</v>
      </c>
      <c r="M85" s="57">
        <f ca="1">'Chart Data'!O190</f>
        <v>107.54714285714286</v>
      </c>
      <c r="N85" s="57">
        <f ca="1">'Chart Data'!P190</f>
        <v>107.75904761904762</v>
      </c>
      <c r="O85" s="57">
        <f ca="1">'Chart Data'!Q190</f>
        <v>111.5792857142857</v>
      </c>
      <c r="P85" s="57">
        <f ca="1">'Chart Data'!R190</f>
        <v>114.91142857142857</v>
      </c>
      <c r="Q85" s="57">
        <f>'Chart Data'!S191</f>
        <v>109.53476392592304</v>
      </c>
      <c r="R85" s="57">
        <f ca="1">'Chart Data'!T191</f>
        <v>529380.28571428568</v>
      </c>
      <c r="U85" s="57">
        <f t="shared" si="188"/>
        <v>406.43269230769232</v>
      </c>
      <c r="V85" s="57">
        <f t="shared" si="189"/>
        <v>59.182692307692307</v>
      </c>
      <c r="W85" s="57">
        <f t="shared" ca="1" si="190"/>
        <v>115.43406593406597</v>
      </c>
      <c r="X85" s="57">
        <f t="shared" ca="1" si="191"/>
        <v>103.32967032967032</v>
      </c>
      <c r="Y85" s="57">
        <f t="shared" si="192"/>
        <v>37145.807692307695</v>
      </c>
      <c r="Z85" s="57">
        <f t="shared" ca="1" si="193"/>
        <v>95.931318681318672</v>
      </c>
      <c r="AA85" s="57">
        <f t="shared" ca="1" si="194"/>
        <v>84.587912087912088</v>
      </c>
      <c r="AB85" s="57">
        <f t="shared" ca="1" si="195"/>
        <v>88.717032967032964</v>
      </c>
      <c r="AC85" s="57">
        <f t="shared" si="196"/>
        <v>5317.5192307692305</v>
      </c>
      <c r="AD85" s="57">
        <f t="shared" si="197"/>
        <v>139.10384615384615</v>
      </c>
      <c r="AE85" s="57">
        <f t="shared" ca="1" si="198"/>
        <v>99.89271978021975</v>
      </c>
      <c r="AF85" s="57">
        <f t="shared" ca="1" si="199"/>
        <v>100.13887362637362</v>
      </c>
      <c r="AG85" s="57">
        <f t="shared" ca="1" si="200"/>
        <v>99.996071428571426</v>
      </c>
      <c r="AH85" s="57">
        <f t="shared" ca="1" si="201"/>
        <v>99.898118131868173</v>
      </c>
      <c r="AI85" s="57">
        <f t="shared" si="202"/>
        <v>103.17607564684029</v>
      </c>
      <c r="AJ85" s="57">
        <f t="shared" ca="1" si="203"/>
        <v>625737.24725274718</v>
      </c>
      <c r="AM85" s="57">
        <f t="shared" si="204"/>
        <v>406.60576923076923</v>
      </c>
      <c r="AN85" s="57">
        <f t="shared" si="205"/>
        <v>59.17307692307692</v>
      </c>
      <c r="AO85" s="57">
        <f t="shared" ca="1" si="206"/>
        <v>115.45467032967036</v>
      </c>
      <c r="AP85" s="57">
        <f t="shared" ca="1" si="207"/>
        <v>103.31593406593406</v>
      </c>
      <c r="AQ85" s="57">
        <f t="shared" si="208"/>
        <v>37158.576923076922</v>
      </c>
      <c r="AR85" s="57">
        <f t="shared" ca="1" si="209"/>
        <v>95.939560439560438</v>
      </c>
      <c r="AS85" s="57">
        <f t="shared" ca="1" si="210"/>
        <v>84.619505494505489</v>
      </c>
      <c r="AT85" s="57">
        <f t="shared" ca="1" si="211"/>
        <v>88.745879120879124</v>
      </c>
      <c r="AU85" s="57">
        <f t="shared" si="212"/>
        <v>5319.8846153846152</v>
      </c>
      <c r="AV85" s="57">
        <f t="shared" si="213"/>
        <v>138.80645604395605</v>
      </c>
      <c r="AW85" s="57">
        <f t="shared" ca="1" si="214"/>
        <v>99.855123626373597</v>
      </c>
      <c r="AX85" s="57">
        <f t="shared" ca="1" si="215"/>
        <v>100.12948260073259</v>
      </c>
      <c r="AY85" s="57">
        <f t="shared" ca="1" si="216"/>
        <v>99.985013736263738</v>
      </c>
      <c r="AZ85" s="57">
        <f t="shared" ca="1" si="217"/>
        <v>99.8800068681319</v>
      </c>
      <c r="BA85" s="57">
        <f t="shared" si="218"/>
        <v>103.2196326756296</v>
      </c>
      <c r="BB85" s="57">
        <f t="shared" ca="1" si="219"/>
        <v>625810.80494505493</v>
      </c>
      <c r="BE85" s="74">
        <f t="shared" si="220"/>
        <v>1.035400950646771</v>
      </c>
      <c r="BF85" s="74">
        <f t="shared" si="221"/>
        <v>1.1660708482287943</v>
      </c>
      <c r="BG85" s="74">
        <f t="shared" ca="1" si="222"/>
        <v>1.0294702026150786</v>
      </c>
      <c r="BH85" s="74">
        <f t="shared" ca="1" si="223"/>
        <v>1.0494854681309331</v>
      </c>
      <c r="BI85" s="74">
        <f t="shared" si="224"/>
        <v>1.1495058082666494</v>
      </c>
      <c r="BJ85" s="74">
        <f t="shared" ca="1" si="225"/>
        <v>1.0378557929099135</v>
      </c>
      <c r="BK85" s="74">
        <f t="shared" ca="1" si="226"/>
        <v>0.97917309221953486</v>
      </c>
      <c r="BL85" s="74">
        <f t="shared" ca="1" si="227"/>
        <v>1.0189607937220424</v>
      </c>
      <c r="BM85" s="74">
        <f t="shared" si="228"/>
        <v>0.8597930840026895</v>
      </c>
      <c r="BN85" s="74">
        <f t="shared" si="229"/>
        <v>0.98111945342504947</v>
      </c>
      <c r="BO85" s="74">
        <f t="shared" ca="1" si="230"/>
        <v>1.0770317931761857</v>
      </c>
      <c r="BP85" s="74">
        <f t="shared" ca="1" si="231"/>
        <v>1.0761969883409666</v>
      </c>
      <c r="BQ85" s="74">
        <f t="shared" ca="1" si="232"/>
        <v>1.1159600978663147</v>
      </c>
      <c r="BR85" s="74">
        <f t="shared" ca="1" si="233"/>
        <v>1.1504948004573341</v>
      </c>
      <c r="BS85" s="74">
        <f t="shared" si="234"/>
        <v>1.0611814931577883</v>
      </c>
      <c r="BT85" s="74">
        <f t="shared" ca="1" si="235"/>
        <v>0.84591106694101315</v>
      </c>
      <c r="CP85" s="73">
        <f t="shared" ref="CP85:DF85" si="296">CP33</f>
        <v>30</v>
      </c>
      <c r="CQ85" s="74">
        <f t="shared" si="296"/>
        <v>1.0286450841110972</v>
      </c>
      <c r="CR85" s="74">
        <f t="shared" si="296"/>
        <v>1.1899560309428385</v>
      </c>
      <c r="CS85" s="74">
        <f t="shared" ca="1" si="296"/>
        <v>1.0278525262157767</v>
      </c>
      <c r="CT85" s="74">
        <f t="shared" ca="1" si="296"/>
        <v>1.0450889447624834</v>
      </c>
      <c r="CU85" s="74">
        <f t="shared" si="296"/>
        <v>1.1536143452682288</v>
      </c>
      <c r="CV85" s="74">
        <f t="shared" ca="1" si="296"/>
        <v>1.0336218062708591</v>
      </c>
      <c r="CW85" s="74">
        <f t="shared" ca="1" si="296"/>
        <v>1.0003337365521117</v>
      </c>
      <c r="CX85" s="74">
        <f t="shared" ca="1" si="296"/>
        <v>1.029633888013791</v>
      </c>
      <c r="CY85" s="74">
        <f t="shared" si="296"/>
        <v>0.73076407000672672</v>
      </c>
      <c r="CZ85" s="74">
        <f t="shared" ca="1" si="296"/>
        <v>0.9977203885060878</v>
      </c>
      <c r="DA85" s="74">
        <f t="shared" ca="1" si="296"/>
        <v>1.0634627019854541</v>
      </c>
      <c r="DB85" s="74">
        <f t="shared" ca="1" si="296"/>
        <v>1.0258345030030473</v>
      </c>
      <c r="DC85" s="74">
        <f t="shared" ca="1" si="296"/>
        <v>1.1137478087457358</v>
      </c>
      <c r="DD85" s="74">
        <f t="shared" ca="1" si="296"/>
        <v>1.1594309033204744</v>
      </c>
      <c r="DE85" s="74">
        <f t="shared" ca="1" si="296"/>
        <v>0.99177748803028853</v>
      </c>
      <c r="DF85" s="74">
        <f t="shared" ca="1" si="296"/>
        <v>0.84254649889024236</v>
      </c>
      <c r="DI85" s="57">
        <f t="shared" si="245"/>
        <v>409.27624746664372</v>
      </c>
      <c r="DJ85" s="57">
        <f t="shared" si="246"/>
        <v>57.985335765162006</v>
      </c>
      <c r="DK85" s="57">
        <f t="shared" ca="1" si="247"/>
        <v>115.63637761803898</v>
      </c>
      <c r="DL85" s="57">
        <f t="shared" ca="1" si="248"/>
        <v>103.75056780761749</v>
      </c>
      <c r="DM85" s="57">
        <f t="shared" si="249"/>
        <v>37026.238599753626</v>
      </c>
      <c r="DN85" s="57">
        <f t="shared" ca="1" si="250"/>
        <v>96.332554099904527</v>
      </c>
      <c r="DO85" s="57">
        <f t="shared" ca="1" si="251"/>
        <v>82.829499625524704</v>
      </c>
      <c r="DP85" s="57">
        <f t="shared" ca="1" si="252"/>
        <v>87.825947146137665</v>
      </c>
      <c r="DQ85" s="57">
        <f t="shared" si="253"/>
        <v>6259.202097823304</v>
      </c>
      <c r="DR85" s="57">
        <f t="shared" ca="1" si="254"/>
        <v>136.49687412886155</v>
      </c>
      <c r="DS85" s="57">
        <f t="shared" ca="1" si="255"/>
        <v>101.12920994441596</v>
      </c>
      <c r="DT85" s="57">
        <f t="shared" ca="1" si="256"/>
        <v>105.04525564658992</v>
      </c>
      <c r="DU85" s="57">
        <f t="shared" ca="1" si="257"/>
        <v>100.18361862362937</v>
      </c>
      <c r="DV85" s="57">
        <f t="shared" ca="1" si="258"/>
        <v>99.110199876797907</v>
      </c>
      <c r="DW85" s="57">
        <f t="shared" ca="1" si="259"/>
        <v>110.44288184385356</v>
      </c>
      <c r="DX85" s="57">
        <f t="shared" ca="1" si="260"/>
        <v>628309.87537371216</v>
      </c>
      <c r="DY85" s="57">
        <f ca="1">'Chart Data'!U190</f>
        <v>-204.32714285714286</v>
      </c>
      <c r="EB85" s="57"/>
      <c r="EN85" s="74">
        <f t="shared" si="262"/>
        <v>0.60452036276306997</v>
      </c>
      <c r="EO85" s="74">
        <f t="shared" si="263"/>
        <v>-0.550980411344418</v>
      </c>
      <c r="EP85" s="74">
        <f t="shared" ca="1" si="264"/>
        <v>-0.40319218260359696</v>
      </c>
      <c r="EQ85" s="74">
        <f t="shared" ca="1" si="265"/>
        <v>-7.6387586545149294E-2</v>
      </c>
      <c r="ER85" s="74">
        <f t="shared" si="266"/>
        <v>-0.70891242601135585</v>
      </c>
      <c r="ES85" s="74">
        <f t="shared" ca="1" si="267"/>
        <v>0.15713117263592821</v>
      </c>
      <c r="ET85" s="74">
        <f t="shared" ca="1" si="268"/>
        <v>-0.80366053331445264</v>
      </c>
      <c r="EU85" s="74">
        <f t="shared" ca="1" si="269"/>
        <v>-0.53327999057121045</v>
      </c>
      <c r="EV85" s="74">
        <f t="shared" si="270"/>
        <v>-0.92713278302841784</v>
      </c>
      <c r="EW85" s="74">
        <f t="shared" ca="1" si="271"/>
        <v>0.58466176860904384</v>
      </c>
      <c r="EX85" s="74">
        <f t="shared" ca="1" si="272"/>
        <v>6.169222980405583E-2</v>
      </c>
      <c r="EY85" s="74">
        <f t="shared" ca="1" si="273"/>
        <v>0.48405849635040349</v>
      </c>
      <c r="EZ85" s="74">
        <f t="shared" ca="1" si="274"/>
        <v>-0.36795420827656966</v>
      </c>
      <c r="FA85" s="74">
        <f t="shared" ca="1" si="275"/>
        <v>-0.59501247412923175</v>
      </c>
      <c r="FB85" s="74">
        <f t="shared" ca="1" si="276"/>
        <v>2.2038972938961408</v>
      </c>
      <c r="FC85" s="74">
        <f t="shared" ca="1" si="277"/>
        <v>-1.9832658359324098E-2</v>
      </c>
      <c r="FD85" s="74">
        <f t="shared" ca="1" si="278"/>
        <v>-6.4847328777629845E-2</v>
      </c>
      <c r="FG85" s="225">
        <f t="shared" si="279"/>
        <v>7</v>
      </c>
      <c r="FH85" s="73">
        <f t="shared" si="280"/>
        <v>2023</v>
      </c>
      <c r="FI85" s="73"/>
      <c r="FJ85" s="73"/>
      <c r="FK85" s="4"/>
      <c r="FL85" s="4"/>
      <c r="GA85" s="4"/>
    </row>
    <row r="86" spans="1:183" x14ac:dyDescent="0.35">
      <c r="A86" s="73">
        <v>31</v>
      </c>
      <c r="B86" s="41">
        <f t="shared" si="243"/>
        <v>45138</v>
      </c>
      <c r="C86" s="57">
        <f>'Chart Data'!C191</f>
        <v>409</v>
      </c>
      <c r="D86" s="57">
        <f>'Chart Data'!D191</f>
        <v>70</v>
      </c>
      <c r="E86" s="57">
        <f ca="1">'Chart Data'!E191</f>
        <v>115.71428571428571</v>
      </c>
      <c r="F86" s="57">
        <f ca="1">'Chart Data'!F191</f>
        <v>106.42857142857143</v>
      </c>
      <c r="G86" s="57">
        <f>'Chart Data'!G191</f>
        <v>42427</v>
      </c>
      <c r="H86" s="57">
        <f ca="1">'Chart Data'!H191</f>
        <v>97.857142857142861</v>
      </c>
      <c r="I86" s="57">
        <f ca="1">'Chart Data'!J191</f>
        <v>83</v>
      </c>
      <c r="J86" s="57">
        <f ca="1">'Chart Data'!K191</f>
        <v>89</v>
      </c>
      <c r="K86" s="57">
        <f>'Chart Data'!L191</f>
        <v>3764</v>
      </c>
      <c r="L86" s="57">
        <f>'Chart Data'!M191</f>
        <v>136.15714285714287</v>
      </c>
      <c r="M86" s="57">
        <f ca="1">'Chart Data'!O191</f>
        <v>114.25285714285715</v>
      </c>
      <c r="N86" s="57">
        <f ca="1">'Chart Data'!P191</f>
        <v>115.68523809523809</v>
      </c>
      <c r="O86" s="57">
        <f ca="1">'Chart Data'!Q191</f>
        <v>116.33642857142856</v>
      </c>
      <c r="P86" s="57">
        <f ca="1">'Chart Data'!R191</f>
        <v>120.22214285714286</v>
      </c>
      <c r="Q86" s="57">
        <f>'Chart Data'!S192</f>
        <v>110.66881675088267</v>
      </c>
      <c r="R86" s="57">
        <f ca="1">'Chart Data'!T192</f>
        <v>533994.85714285716</v>
      </c>
      <c r="U86" s="57">
        <f t="shared" si="188"/>
        <v>406.77884615384613</v>
      </c>
      <c r="V86" s="57">
        <f t="shared" si="189"/>
        <v>59.16346153846154</v>
      </c>
      <c r="W86" s="57">
        <f t="shared" ca="1" si="190"/>
        <v>115.47527472527476</v>
      </c>
      <c r="X86" s="57">
        <f t="shared" ca="1" si="191"/>
        <v>103.3021978021978</v>
      </c>
      <c r="Y86" s="57">
        <f t="shared" si="192"/>
        <v>37171.346153846156</v>
      </c>
      <c r="Z86" s="57">
        <f t="shared" ca="1" si="193"/>
        <v>95.94780219780219</v>
      </c>
      <c r="AA86" s="57">
        <f t="shared" ca="1" si="194"/>
        <v>84.651098901098891</v>
      </c>
      <c r="AB86" s="57">
        <f t="shared" ca="1" si="195"/>
        <v>88.77472527472527</v>
      </c>
      <c r="AC86" s="57">
        <f t="shared" si="196"/>
        <v>5322.25</v>
      </c>
      <c r="AD86" s="57">
        <f t="shared" si="197"/>
        <v>138.50906593406594</v>
      </c>
      <c r="AE86" s="57">
        <f t="shared" ca="1" si="198"/>
        <v>99.817527472527445</v>
      </c>
      <c r="AF86" s="57">
        <f t="shared" ca="1" si="199"/>
        <v>100.12009157509156</v>
      </c>
      <c r="AG86" s="57">
        <f t="shared" ca="1" si="200"/>
        <v>99.973956043956051</v>
      </c>
      <c r="AH86" s="57">
        <f t="shared" ca="1" si="201"/>
        <v>99.861895604395627</v>
      </c>
      <c r="AI86" s="57">
        <f t="shared" si="202"/>
        <v>103.26318970441891</v>
      </c>
      <c r="AJ86" s="57">
        <f t="shared" ca="1" si="203"/>
        <v>625884.36263736256</v>
      </c>
      <c r="AM86" s="57">
        <f t="shared" si="204"/>
        <v>406.33653846153845</v>
      </c>
      <c r="AN86" s="57">
        <f t="shared" si="205"/>
        <v>59.153846153846153</v>
      </c>
      <c r="AO86" s="57">
        <f t="shared" ca="1" si="206"/>
        <v>115.49725274725277</v>
      </c>
      <c r="AP86" s="57">
        <f t="shared" ca="1" si="207"/>
        <v>103.29807692307691</v>
      </c>
      <c r="AQ86" s="57">
        <f t="shared" si="208"/>
        <v>37189.884615384617</v>
      </c>
      <c r="AR86" s="57">
        <f t="shared" ca="1" si="209"/>
        <v>95.957417582417577</v>
      </c>
      <c r="AS86" s="57">
        <f t="shared" ca="1" si="210"/>
        <v>84.688186813186803</v>
      </c>
      <c r="AT86" s="57">
        <f t="shared" ca="1" si="211"/>
        <v>88.811813186813168</v>
      </c>
      <c r="AU86" s="57">
        <f t="shared" si="212"/>
        <v>5285.4807692307695</v>
      </c>
      <c r="AV86" s="57">
        <f t="shared" si="213"/>
        <v>138.21277472527473</v>
      </c>
      <c r="AW86" s="57">
        <f t="shared" ca="1" si="214"/>
        <v>99.789890109890081</v>
      </c>
      <c r="AX86" s="57">
        <f t="shared" ca="1" si="215"/>
        <v>100.10878205128205</v>
      </c>
      <c r="AY86" s="57">
        <f t="shared" ca="1" si="216"/>
        <v>99.965714285714284</v>
      </c>
      <c r="AZ86" s="57">
        <f t="shared" ca="1" si="217"/>
        <v>99.836565934065959</v>
      </c>
      <c r="BA86" s="57">
        <f t="shared" si="218"/>
        <v>103.30388308873438</v>
      </c>
      <c r="BB86" s="57">
        <f t="shared" ca="1" si="219"/>
        <v>625926.49862637359</v>
      </c>
      <c r="BE86" s="74">
        <f t="shared" si="220"/>
        <v>1.0065548167254312</v>
      </c>
      <c r="BF86" s="74">
        <f t="shared" si="221"/>
        <v>1.1833550065019507</v>
      </c>
      <c r="BG86" s="74">
        <f t="shared" ca="1" si="222"/>
        <v>1.0018791180038531</v>
      </c>
      <c r="BH86" s="74">
        <f t="shared" ca="1" si="223"/>
        <v>1.0303054480658504</v>
      </c>
      <c r="BI86" s="74">
        <f t="shared" si="224"/>
        <v>1.1408209635167543</v>
      </c>
      <c r="BJ86" s="74">
        <f t="shared" ca="1" si="225"/>
        <v>1.0197975864981319</v>
      </c>
      <c r="BK86" s="74">
        <f t="shared" ca="1" si="226"/>
        <v>0.98006585243216071</v>
      </c>
      <c r="BL86" s="74">
        <f t="shared" ca="1" si="227"/>
        <v>1.0021189389838374</v>
      </c>
      <c r="BM86" s="74">
        <f t="shared" si="228"/>
        <v>0.71213956957557889</v>
      </c>
      <c r="BN86" s="74">
        <f t="shared" si="229"/>
        <v>0.98512704869562284</v>
      </c>
      <c r="BO86" s="74">
        <f t="shared" ca="1" si="230"/>
        <v>1.1449341913999529</v>
      </c>
      <c r="BP86" s="74">
        <f t="shared" ca="1" si="231"/>
        <v>1.1555953006797826</v>
      </c>
      <c r="BQ86" s="74">
        <f t="shared" ca="1" si="232"/>
        <v>1.1637632902709498</v>
      </c>
      <c r="BR86" s="74">
        <f t="shared" ca="1" si="233"/>
        <v>1.2041894844073457</v>
      </c>
      <c r="BS86" s="74">
        <f t="shared" si="234"/>
        <v>1.0712938704910258</v>
      </c>
      <c r="BT86" s="74">
        <f t="shared" ca="1" si="235"/>
        <v>0.85312709769395456</v>
      </c>
      <c r="CP86" s="73">
        <f t="shared" ref="CP86:DF86" si="297">CP34</f>
        <v>31</v>
      </c>
      <c r="CQ86" s="74">
        <f t="shared" si="297"/>
        <v>0.978381558861385</v>
      </c>
      <c r="CR86" s="74">
        <f t="shared" si="297"/>
        <v>1.173644728205663</v>
      </c>
      <c r="CS86" s="74">
        <f t="shared" ca="1" si="297"/>
        <v>1.0071339004964619</v>
      </c>
      <c r="CT86" s="74">
        <f t="shared" ca="1" si="297"/>
        <v>1.0318460795100293</v>
      </c>
      <c r="CU86" s="74">
        <f t="shared" si="297"/>
        <v>1.1388291652448503</v>
      </c>
      <c r="CV86" s="74">
        <f t="shared" ca="1" si="297"/>
        <v>1.0269516693998757</v>
      </c>
      <c r="CW86" s="74">
        <f t="shared" ca="1" si="297"/>
        <v>0.96653836819324102</v>
      </c>
      <c r="CX86" s="74">
        <f t="shared" ca="1" si="297"/>
        <v>1.0101287551465985</v>
      </c>
      <c r="CY86" s="74">
        <f t="shared" si="297"/>
        <v>0.93455005229456756</v>
      </c>
      <c r="CZ86" s="74">
        <f t="shared" ca="1" si="297"/>
        <v>1.0007137123345304</v>
      </c>
      <c r="DA86" s="74">
        <f t="shared" ca="1" si="297"/>
        <v>1.1266553409765172</v>
      </c>
      <c r="DB86" s="74">
        <f t="shared" ca="1" si="297"/>
        <v>1.1068585123188623</v>
      </c>
      <c r="DC86" s="74">
        <f t="shared" ca="1" si="297"/>
        <v>1.1690646837092105</v>
      </c>
      <c r="DD86" s="74">
        <f t="shared" ca="1" si="297"/>
        <v>1.2068719615801013</v>
      </c>
      <c r="DE86" s="74">
        <f t="shared" ca="1" si="297"/>
        <v>0.99105093713283221</v>
      </c>
      <c r="DF86" s="74">
        <f t="shared" ca="1" si="297"/>
        <v>0.86381133492640372</v>
      </c>
      <c r="DI86" s="57">
        <f t="shared" si="245"/>
        <v>418.03731509001818</v>
      </c>
      <c r="DJ86" s="57">
        <f t="shared" si="246"/>
        <v>59.643261983564749</v>
      </c>
      <c r="DK86" s="57">
        <f t="shared" ca="1" si="247"/>
        <v>114.89463879355556</v>
      </c>
      <c r="DL86" s="57">
        <f t="shared" ca="1" si="248"/>
        <v>103.14384436010931</v>
      </c>
      <c r="DM86" s="57">
        <f t="shared" si="249"/>
        <v>37254.929268410611</v>
      </c>
      <c r="DN86" s="57">
        <f t="shared" ca="1" si="250"/>
        <v>95.288946669056074</v>
      </c>
      <c r="DO86" s="57">
        <f t="shared" ca="1" si="251"/>
        <v>85.873466311691956</v>
      </c>
      <c r="DP86" s="57">
        <f t="shared" ca="1" si="252"/>
        <v>88.107579896667289</v>
      </c>
      <c r="DQ86" s="57">
        <f t="shared" si="253"/>
        <v>4027.6066442438096</v>
      </c>
      <c r="DR86" s="57">
        <f t="shared" ca="1" si="254"/>
        <v>136.06003513183265</v>
      </c>
      <c r="DS86" s="57">
        <f t="shared" ca="1" si="255"/>
        <v>101.40888077078624</v>
      </c>
      <c r="DT86" s="57">
        <f t="shared" ca="1" si="256"/>
        <v>104.51673525361265</v>
      </c>
      <c r="DU86" s="57">
        <f t="shared" ca="1" si="257"/>
        <v>99.512396698458232</v>
      </c>
      <c r="DV86" s="57">
        <f t="shared" ca="1" si="258"/>
        <v>99.614662271001464</v>
      </c>
      <c r="DW86" s="57">
        <f t="shared" ca="1" si="259"/>
        <v>111.66814197366482</v>
      </c>
      <c r="DX86" s="57">
        <f t="shared" ca="1" si="260"/>
        <v>618184.59141700575</v>
      </c>
      <c r="DY86" s="57">
        <f ca="1">'Chart Data'!U191</f>
        <v>-126.04857142857142</v>
      </c>
      <c r="EB86" s="57"/>
      <c r="EN86" s="74">
        <f t="shared" si="262"/>
        <v>1.0848883173461721</v>
      </c>
      <c r="EO86" s="74">
        <f t="shared" si="263"/>
        <v>6.5550233858639825E-2</v>
      </c>
      <c r="EP86" s="74">
        <f t="shared" ca="1" si="264"/>
        <v>-0.61025022010270202</v>
      </c>
      <c r="EQ86" s="74">
        <f t="shared" ca="1" si="265"/>
        <v>-0.23154494941376258</v>
      </c>
      <c r="ER86" s="74">
        <f t="shared" si="266"/>
        <v>-0.48523104698344793</v>
      </c>
      <c r="ES86" s="74">
        <f t="shared" ca="1" si="267"/>
        <v>-0.44967504294678623</v>
      </c>
      <c r="ET86" s="74">
        <f t="shared" ca="1" si="268"/>
        <v>0.12053369276094818</v>
      </c>
      <c r="EU86" s="74">
        <f t="shared" ca="1" si="269"/>
        <v>-0.36980168135483998</v>
      </c>
      <c r="EV86" s="74">
        <f t="shared" si="270"/>
        <v>0.75101200400722357</v>
      </c>
      <c r="EW86" s="74">
        <f t="shared" ca="1" si="271"/>
        <v>0.55905462480388035</v>
      </c>
      <c r="EX86" s="74">
        <f t="shared" ca="1" si="272"/>
        <v>0.17362189874706285</v>
      </c>
      <c r="EY86" s="74">
        <f t="shared" ca="1" si="273"/>
        <v>0.36426452387468738</v>
      </c>
      <c r="EZ86" s="74">
        <f t="shared" ca="1" si="274"/>
        <v>-0.6655115086004989</v>
      </c>
      <c r="FA86" s="74">
        <f t="shared" ca="1" si="275"/>
        <v>-0.35727524168224967</v>
      </c>
      <c r="FB86" s="74">
        <f t="shared" ca="1" si="276"/>
        <v>2.5151850797339472</v>
      </c>
      <c r="FC86" s="74">
        <f t="shared" ca="1" si="277"/>
        <v>-0.52471681359124356</v>
      </c>
      <c r="FD86" s="74">
        <f t="shared" ca="1" si="278"/>
        <v>0.92752295188306011</v>
      </c>
      <c r="FG86" s="225">
        <f t="shared" si="279"/>
        <v>7</v>
      </c>
      <c r="FH86" s="73">
        <f t="shared" si="280"/>
        <v>2023</v>
      </c>
      <c r="FI86" s="73"/>
      <c r="FJ86" s="73"/>
      <c r="FK86" s="4"/>
      <c r="FL86" s="4"/>
      <c r="GA86" s="4"/>
    </row>
    <row r="87" spans="1:183" x14ac:dyDescent="0.35">
      <c r="A87" s="73">
        <v>32</v>
      </c>
      <c r="B87" s="41">
        <f t="shared" si="243"/>
        <v>45145</v>
      </c>
      <c r="C87" s="57">
        <f>'Chart Data'!C192</f>
        <v>402</v>
      </c>
      <c r="D87" s="57">
        <f>'Chart Data'!D192</f>
        <v>72</v>
      </c>
      <c r="E87" s="57">
        <f ca="1">'Chart Data'!E192</f>
        <v>115.71428571428571</v>
      </c>
      <c r="F87" s="57">
        <f ca="1">'Chart Data'!F192</f>
        <v>106.28571428571429</v>
      </c>
      <c r="G87" s="57">
        <f>'Chart Data'!G192</f>
        <v>42286</v>
      </c>
      <c r="H87" s="57">
        <f ca="1">'Chart Data'!H192</f>
        <v>98.714285714285708</v>
      </c>
      <c r="I87" s="57">
        <f ca="1">'Chart Data'!J192</f>
        <v>84.571428571428569</v>
      </c>
      <c r="J87" s="57">
        <f ca="1">'Chart Data'!K192</f>
        <v>89.142857142857139</v>
      </c>
      <c r="K87" s="57">
        <f>'Chart Data'!L192</f>
        <v>4077</v>
      </c>
      <c r="L87" s="57">
        <f>'Chart Data'!M192</f>
        <v>135.05714285714285</v>
      </c>
      <c r="M87" s="57">
        <f ca="1">'Chart Data'!O192</f>
        <v>109.29857142857144</v>
      </c>
      <c r="N87" s="57">
        <f ca="1">'Chart Data'!P192</f>
        <v>104.98142857142858</v>
      </c>
      <c r="O87" s="57">
        <f ca="1">'Chart Data'!Q192</f>
        <v>116.43857142857144</v>
      </c>
      <c r="P87" s="57">
        <f ca="1">'Chart Data'!R192</f>
        <v>118.39428571428573</v>
      </c>
      <c r="Q87" s="57">
        <f>'Chart Data'!S193</f>
        <v>108.83400385822743</v>
      </c>
      <c r="R87" s="57">
        <f ca="1">'Chart Data'!T193</f>
        <v>525681.28571428568</v>
      </c>
      <c r="U87" s="57">
        <f t="shared" si="188"/>
        <v>405.89423076923077</v>
      </c>
      <c r="V87" s="57">
        <f t="shared" si="189"/>
        <v>59.144230769230766</v>
      </c>
      <c r="W87" s="57">
        <f t="shared" ca="1" si="190"/>
        <v>115.51923076923079</v>
      </c>
      <c r="X87" s="57">
        <f t="shared" ca="1" si="191"/>
        <v>103.29395604395603</v>
      </c>
      <c r="Y87" s="57">
        <f t="shared" si="192"/>
        <v>37208.423076923078</v>
      </c>
      <c r="Z87" s="57">
        <f t="shared" ca="1" si="193"/>
        <v>95.967032967032964</v>
      </c>
      <c r="AA87" s="57">
        <f t="shared" ca="1" si="194"/>
        <v>84.725274725274716</v>
      </c>
      <c r="AB87" s="57">
        <f t="shared" ca="1" si="195"/>
        <v>88.848901098901081</v>
      </c>
      <c r="AC87" s="57">
        <f t="shared" si="196"/>
        <v>5248.7115384615381</v>
      </c>
      <c r="AD87" s="57">
        <f t="shared" si="197"/>
        <v>137.91648351648351</v>
      </c>
      <c r="AE87" s="57">
        <f t="shared" ca="1" si="198"/>
        <v>99.762252747252731</v>
      </c>
      <c r="AF87" s="57">
        <f t="shared" ca="1" si="199"/>
        <v>100.09747252747253</v>
      </c>
      <c r="AG87" s="57">
        <f t="shared" ca="1" si="200"/>
        <v>99.957472527472518</v>
      </c>
      <c r="AH87" s="57">
        <f t="shared" ca="1" si="201"/>
        <v>99.811236263736291</v>
      </c>
      <c r="AI87" s="57">
        <f t="shared" si="202"/>
        <v>103.34457647304984</v>
      </c>
      <c r="AJ87" s="57">
        <f t="shared" ca="1" si="203"/>
        <v>625968.63461538462</v>
      </c>
      <c r="AM87" s="57">
        <f t="shared" si="204"/>
        <v>406.06730769230774</v>
      </c>
      <c r="AN87" s="57">
        <f t="shared" si="205"/>
        <v>59.09615384615384</v>
      </c>
      <c r="AO87" s="57">
        <f t="shared" ca="1" si="206"/>
        <v>115.54120879120882</v>
      </c>
      <c r="AP87" s="57">
        <f t="shared" ca="1" si="207"/>
        <v>103.28296703296702</v>
      </c>
      <c r="AQ87" s="57">
        <f t="shared" si="208"/>
        <v>37226.298076923078</v>
      </c>
      <c r="AR87" s="57">
        <f t="shared" ca="1" si="209"/>
        <v>95.978021978021985</v>
      </c>
      <c r="AS87" s="57">
        <f t="shared" ca="1" si="210"/>
        <v>84.77884615384616</v>
      </c>
      <c r="AT87" s="57">
        <f t="shared" ca="1" si="211"/>
        <v>88.880494505494482</v>
      </c>
      <c r="AU87" s="57">
        <f t="shared" si="212"/>
        <v>5244.3461538461543</v>
      </c>
      <c r="AV87" s="57">
        <f t="shared" si="213"/>
        <v>137.63969780219779</v>
      </c>
      <c r="AW87" s="57">
        <f t="shared" ca="1" si="214"/>
        <v>99.730494505494491</v>
      </c>
      <c r="AX87" s="57">
        <f t="shared" ca="1" si="215"/>
        <v>100.09686813186815</v>
      </c>
      <c r="AY87" s="57">
        <f t="shared" ca="1" si="216"/>
        <v>99.939601648351641</v>
      </c>
      <c r="AZ87" s="57">
        <f t="shared" ca="1" si="217"/>
        <v>99.761730769230795</v>
      </c>
      <c r="BA87" s="57">
        <f t="shared" si="218"/>
        <v>103.39505750490761</v>
      </c>
      <c r="BB87" s="57">
        <f t="shared" ca="1" si="219"/>
        <v>626011.28983516479</v>
      </c>
      <c r="BE87" s="74">
        <f t="shared" si="220"/>
        <v>0.9899836612914682</v>
      </c>
      <c r="BF87" s="74">
        <f t="shared" si="221"/>
        <v>1.218353400585747</v>
      </c>
      <c r="BG87" s="74">
        <f t="shared" ca="1" si="222"/>
        <v>1.0014979670447248</v>
      </c>
      <c r="BH87" s="74">
        <f t="shared" ca="1" si="223"/>
        <v>1.0290730150285945</v>
      </c>
      <c r="BI87" s="74">
        <f t="shared" si="224"/>
        <v>1.1359174074365852</v>
      </c>
      <c r="BJ87" s="74">
        <f t="shared" ca="1" si="225"/>
        <v>1.0285092741012134</v>
      </c>
      <c r="BK87" s="74">
        <f t="shared" ca="1" si="226"/>
        <v>0.99755342763168542</v>
      </c>
      <c r="BL87" s="74">
        <f t="shared" ca="1" si="227"/>
        <v>1.0029518584344335</v>
      </c>
      <c r="BM87" s="74">
        <f t="shared" si="228"/>
        <v>0.77740863787375414</v>
      </c>
      <c r="BN87" s="74">
        <f t="shared" si="229"/>
        <v>0.9812368452830641</v>
      </c>
      <c r="BO87" s="74">
        <f t="shared" ca="1" si="230"/>
        <v>1.095939330999204</v>
      </c>
      <c r="BP87" s="74">
        <f t="shared" ca="1" si="231"/>
        <v>1.0487983343607263</v>
      </c>
      <c r="BQ87" s="74">
        <f t="shared" ca="1" si="232"/>
        <v>1.1650894090840307</v>
      </c>
      <c r="BR87" s="74">
        <f t="shared" ca="1" si="233"/>
        <v>1.1867705662420376</v>
      </c>
      <c r="BS87" s="74">
        <f t="shared" si="234"/>
        <v>1.0526035429987712</v>
      </c>
      <c r="BT87" s="74">
        <f t="shared" ca="1" si="235"/>
        <v>0.83973131834843262</v>
      </c>
      <c r="CP87" s="73">
        <f t="shared" ref="CP87:DF87" si="298">CP35</f>
        <v>32</v>
      </c>
      <c r="CQ87" s="74">
        <f t="shared" si="298"/>
        <v>0.97766069260857325</v>
      </c>
      <c r="CR87" s="74">
        <f t="shared" si="298"/>
        <v>1.2089099944719075</v>
      </c>
      <c r="CS87" s="74">
        <f t="shared" ca="1" si="298"/>
        <v>1.0077786487017151</v>
      </c>
      <c r="CT87" s="74">
        <f t="shared" ca="1" si="298"/>
        <v>1.0244372857517967</v>
      </c>
      <c r="CU87" s="74">
        <f t="shared" si="298"/>
        <v>1.1340683738423787</v>
      </c>
      <c r="CV87" s="74">
        <f t="shared" ca="1" si="298"/>
        <v>1.0301417813387055</v>
      </c>
      <c r="CW87" s="74">
        <f t="shared" ca="1" si="298"/>
        <v>0.97866624650867151</v>
      </c>
      <c r="CX87" s="74">
        <f t="shared" ca="1" si="298"/>
        <v>0.9853872691764608</v>
      </c>
      <c r="CY87" s="74">
        <f t="shared" si="298"/>
        <v>0.71530663390862814</v>
      </c>
      <c r="CZ87" s="74">
        <f t="shared" ca="1" si="298"/>
        <v>0.99466275866104636</v>
      </c>
      <c r="DA87" s="74">
        <f t="shared" ca="1" si="298"/>
        <v>1.098858576053332</v>
      </c>
      <c r="DB87" s="74">
        <f t="shared" ca="1" si="298"/>
        <v>1.0566358341666449</v>
      </c>
      <c r="DC87" s="74">
        <f t="shared" ca="1" si="298"/>
        <v>1.1725968381023864</v>
      </c>
      <c r="DD87" s="74">
        <f t="shared" ca="1" si="298"/>
        <v>1.1921015460302216</v>
      </c>
      <c r="DE87" s="74">
        <f t="shared" ca="1" si="298"/>
        <v>0.99469561318431976</v>
      </c>
      <c r="DF87" s="74">
        <f t="shared" ca="1" si="298"/>
        <v>0.84753963145337774</v>
      </c>
      <c r="DI87" s="57">
        <f t="shared" si="245"/>
        <v>411.18560154790742</v>
      </c>
      <c r="DJ87" s="57">
        <f t="shared" si="246"/>
        <v>59.557783730170932</v>
      </c>
      <c r="DK87" s="57">
        <f t="shared" ca="1" si="247"/>
        <v>114.82113246133588</v>
      </c>
      <c r="DL87" s="57">
        <f t="shared" ca="1" si="248"/>
        <v>103.75033763800887</v>
      </c>
      <c r="DM87" s="57">
        <f t="shared" si="249"/>
        <v>37286.993425915978</v>
      </c>
      <c r="DN87" s="57">
        <f t="shared" ca="1" si="250"/>
        <v>95.825921734776173</v>
      </c>
      <c r="DO87" s="57">
        <f t="shared" ca="1" si="251"/>
        <v>86.414984549770324</v>
      </c>
      <c r="DP87" s="57">
        <f t="shared" ca="1" si="252"/>
        <v>90.464794838843858</v>
      </c>
      <c r="DQ87" s="57">
        <f t="shared" si="253"/>
        <v>5699.6535565763925</v>
      </c>
      <c r="DR87" s="57">
        <f t="shared" ca="1" si="254"/>
        <v>135.78184332441324</v>
      </c>
      <c r="DS87" s="57">
        <f t="shared" ca="1" si="255"/>
        <v>99.465548898138408</v>
      </c>
      <c r="DT87" s="57">
        <f t="shared" ca="1" si="256"/>
        <v>99.354408753538152</v>
      </c>
      <c r="DU87" s="57">
        <f t="shared" ca="1" si="257"/>
        <v>99.299748767022081</v>
      </c>
      <c r="DV87" s="57">
        <f t="shared" ca="1" si="258"/>
        <v>99.315604537672712</v>
      </c>
      <c r="DW87" s="57">
        <f t="shared" ca="1" si="259"/>
        <v>109.4143800532276</v>
      </c>
      <c r="DX87" s="57">
        <f t="shared" ca="1" si="260"/>
        <v>620243.89917063469</v>
      </c>
      <c r="DY87" s="57">
        <f ca="1">'Chart Data'!U192</f>
        <v>-176.4842857142857</v>
      </c>
      <c r="EB87" s="57"/>
      <c r="EN87" s="74">
        <f t="shared" si="262"/>
        <v>0.70920994558793937</v>
      </c>
      <c r="EO87" s="74">
        <f t="shared" si="263"/>
        <v>3.3763558353567265E-2</v>
      </c>
      <c r="EP87" s="74">
        <f t="shared" ca="1" si="264"/>
        <v>-0.63076967572613396</v>
      </c>
      <c r="EQ87" s="74">
        <f t="shared" ca="1" si="265"/>
        <v>-7.6446447809917703E-2</v>
      </c>
      <c r="ER87" s="74">
        <f t="shared" si="266"/>
        <v>-0.45386922968548871</v>
      </c>
      <c r="ES87" s="74">
        <f t="shared" ca="1" si="267"/>
        <v>-0.13745054371436413</v>
      </c>
      <c r="ET87" s="74">
        <f t="shared" ca="1" si="268"/>
        <v>0.28494680254327159</v>
      </c>
      <c r="EU87" s="74">
        <f t="shared" ca="1" si="269"/>
        <v>0.99848205866443562</v>
      </c>
      <c r="EV87" s="74">
        <f t="shared" si="270"/>
        <v>-0.50635603960893549</v>
      </c>
      <c r="EW87" s="74">
        <f t="shared" ca="1" si="271"/>
        <v>0.5427472491655837</v>
      </c>
      <c r="EX87" s="74">
        <f t="shared" ca="1" si="272"/>
        <v>-0.60413706873236395</v>
      </c>
      <c r="EY87" s="74">
        <f t="shared" ca="1" si="273"/>
        <v>-0.80582390956666827</v>
      </c>
      <c r="EZ87" s="74">
        <f t="shared" ca="1" si="274"/>
        <v>-0.75977980053908001</v>
      </c>
      <c r="FA87" s="74">
        <f t="shared" ca="1" si="275"/>
        <v>-0.4982117290802705</v>
      </c>
      <c r="FB87" s="74">
        <f t="shared" ca="1" si="276"/>
        <v>1.9425976422185087</v>
      </c>
      <c r="FC87" s="74">
        <f t="shared" ca="1" si="277"/>
        <v>-0.42203210272297792</v>
      </c>
      <c r="FD87" s="74">
        <f t="shared" ca="1" si="278"/>
        <v>0.28812824873996945</v>
      </c>
      <c r="FG87" s="225">
        <f t="shared" si="279"/>
        <v>8</v>
      </c>
      <c r="FH87" s="73">
        <f t="shared" si="280"/>
        <v>2023</v>
      </c>
      <c r="FI87" s="73"/>
      <c r="FJ87" s="73"/>
      <c r="FK87" s="4"/>
      <c r="FL87" s="4"/>
      <c r="GA87" s="4"/>
    </row>
    <row r="88" spans="1:183" x14ac:dyDescent="0.35">
      <c r="A88" s="73">
        <v>33</v>
      </c>
      <c r="B88" s="41">
        <f t="shared" si="243"/>
        <v>45152</v>
      </c>
      <c r="C88" s="57">
        <f>'Chart Data'!C193</f>
        <v>423</v>
      </c>
      <c r="D88" s="57">
        <f>'Chart Data'!D193</f>
        <v>66</v>
      </c>
      <c r="E88" s="57">
        <f ca="1">'Chart Data'!E193</f>
        <v>116.42857142857143</v>
      </c>
      <c r="F88" s="57">
        <f ca="1">'Chart Data'!F193</f>
        <v>106.28571428571429</v>
      </c>
      <c r="G88" s="57">
        <f>'Chart Data'!G193</f>
        <v>41926</v>
      </c>
      <c r="H88" s="57">
        <f ca="1">'Chart Data'!H193</f>
        <v>98.714285714285708</v>
      </c>
      <c r="I88" s="57">
        <f ca="1">'Chart Data'!J193</f>
        <v>83.714285714285708</v>
      </c>
      <c r="J88" s="57">
        <f ca="1">'Chart Data'!K193</f>
        <v>90.714285714285708</v>
      </c>
      <c r="K88" s="57">
        <f>'Chart Data'!L193</f>
        <v>15433</v>
      </c>
      <c r="L88" s="57">
        <f>'Chart Data'!M193</f>
        <v>135.1</v>
      </c>
      <c r="M88" s="57">
        <f ca="1">'Chart Data'!O193</f>
        <v>106.35142857142857</v>
      </c>
      <c r="N88" s="57">
        <f ca="1">'Chart Data'!P193</f>
        <v>99.646190476190483</v>
      </c>
      <c r="O88" s="57">
        <f ca="1">'Chart Data'!Q193</f>
        <v>114.925</v>
      </c>
      <c r="P88" s="57">
        <f ca="1">'Chart Data'!R193</f>
        <v>116.30571428571429</v>
      </c>
      <c r="Q88" s="57">
        <f>'Chart Data'!S194</f>
        <v>105.45308099110004</v>
      </c>
      <c r="R88" s="57">
        <f ca="1">'Chart Data'!T194</f>
        <v>536002.28571428568</v>
      </c>
      <c r="U88" s="57">
        <f t="shared" si="188"/>
        <v>406.24038461538464</v>
      </c>
      <c r="V88" s="57">
        <f t="shared" si="189"/>
        <v>59.04807692307692</v>
      </c>
      <c r="W88" s="57">
        <f t="shared" ca="1" si="190"/>
        <v>115.56318681318683</v>
      </c>
      <c r="X88" s="57">
        <f t="shared" ca="1" si="191"/>
        <v>103.27197802197801</v>
      </c>
      <c r="Y88" s="57">
        <f t="shared" si="192"/>
        <v>37244.173076923078</v>
      </c>
      <c r="Z88" s="57">
        <f t="shared" ca="1" si="193"/>
        <v>95.989010989010993</v>
      </c>
      <c r="AA88" s="57">
        <f t="shared" ca="1" si="194"/>
        <v>84.832417582417591</v>
      </c>
      <c r="AB88" s="57">
        <f t="shared" ca="1" si="195"/>
        <v>88.912087912087884</v>
      </c>
      <c r="AC88" s="57">
        <f t="shared" si="196"/>
        <v>5239.9807692307695</v>
      </c>
      <c r="AD88" s="57">
        <f t="shared" si="197"/>
        <v>137.36291208791206</v>
      </c>
      <c r="AE88" s="57">
        <f t="shared" ca="1" si="198"/>
        <v>99.698736263736251</v>
      </c>
      <c r="AF88" s="57">
        <f t="shared" ca="1" si="199"/>
        <v>100.09626373626377</v>
      </c>
      <c r="AG88" s="57">
        <f t="shared" ca="1" si="200"/>
        <v>99.921730769230763</v>
      </c>
      <c r="AH88" s="57">
        <f t="shared" ca="1" si="201"/>
        <v>99.712225274725299</v>
      </c>
      <c r="AI88" s="57">
        <f t="shared" si="202"/>
        <v>103.4455385367654</v>
      </c>
      <c r="AJ88" s="57">
        <f t="shared" ca="1" si="203"/>
        <v>626053.94505494507</v>
      </c>
      <c r="AM88" s="57">
        <f t="shared" si="204"/>
        <v>405.91346153846155</v>
      </c>
      <c r="AN88" s="57">
        <f t="shared" si="205"/>
        <v>59.115384615384613</v>
      </c>
      <c r="AO88" s="57">
        <f t="shared" ca="1" si="206"/>
        <v>115.57967032967036</v>
      </c>
      <c r="AP88" s="57">
        <f t="shared" ca="1" si="207"/>
        <v>103.26098901098901</v>
      </c>
      <c r="AQ88" s="57">
        <f t="shared" si="208"/>
        <v>37258.480769230766</v>
      </c>
      <c r="AR88" s="57">
        <f t="shared" ca="1" si="209"/>
        <v>96</v>
      </c>
      <c r="AS88" s="57">
        <f t="shared" ca="1" si="210"/>
        <v>84.847527472527474</v>
      </c>
      <c r="AT88" s="57">
        <f t="shared" ca="1" si="211"/>
        <v>88.927197802197782</v>
      </c>
      <c r="AU88" s="57">
        <f t="shared" si="212"/>
        <v>5232.9230769230771</v>
      </c>
      <c r="AV88" s="57">
        <f t="shared" si="213"/>
        <v>137.10398351648348</v>
      </c>
      <c r="AW88" s="57">
        <f t="shared" ca="1" si="214"/>
        <v>99.679697802197779</v>
      </c>
      <c r="AX88" s="57">
        <f t="shared" ca="1" si="215"/>
        <v>100.09718864468866</v>
      </c>
      <c r="AY88" s="57">
        <f t="shared" ca="1" si="216"/>
        <v>99.911888736263734</v>
      </c>
      <c r="AZ88" s="57">
        <f t="shared" ca="1" si="217"/>
        <v>99.673090659340687</v>
      </c>
      <c r="BA88" s="57">
        <f t="shared" si="218"/>
        <v>103.53285664511384</v>
      </c>
      <c r="BB88" s="57">
        <f t="shared" ca="1" si="219"/>
        <v>625755.80082417582</v>
      </c>
      <c r="BE88" s="74">
        <f t="shared" si="220"/>
        <v>1.0420940424019898</v>
      </c>
      <c r="BF88" s="74">
        <f t="shared" si="221"/>
        <v>1.1164606376057256</v>
      </c>
      <c r="BG88" s="74">
        <f t="shared" ca="1" si="222"/>
        <v>1.00734472677141</v>
      </c>
      <c r="BH88" s="74">
        <f t="shared" ca="1" si="223"/>
        <v>1.0292920424614895</v>
      </c>
      <c r="BI88" s="74">
        <f t="shared" si="224"/>
        <v>1.125274008343996</v>
      </c>
      <c r="BJ88" s="74">
        <f t="shared" ca="1" si="225"/>
        <v>1.0282738095238095</v>
      </c>
      <c r="BK88" s="74">
        <f t="shared" ca="1" si="226"/>
        <v>0.9866437857177548</v>
      </c>
      <c r="BL88" s="74">
        <f t="shared" ca="1" si="227"/>
        <v>1.02009607809821</v>
      </c>
      <c r="BM88" s="74">
        <f t="shared" si="228"/>
        <v>2.949212089139766</v>
      </c>
      <c r="BN88" s="74">
        <f t="shared" si="229"/>
        <v>0.98538347708735574</v>
      </c>
      <c r="BO88" s="74">
        <f t="shared" ca="1" si="230"/>
        <v>1.0669316913707947</v>
      </c>
      <c r="BP88" s="74">
        <f t="shared" ca="1" si="231"/>
        <v>0.9954943972492668</v>
      </c>
      <c r="BQ88" s="74">
        <f t="shared" ca="1" si="232"/>
        <v>1.1502635117164706</v>
      </c>
      <c r="BR88" s="74">
        <f t="shared" ca="1" si="233"/>
        <v>1.1668717556197792</v>
      </c>
      <c r="BS88" s="74">
        <f t="shared" si="234"/>
        <v>1.018547004383046</v>
      </c>
      <c r="BT88" s="74">
        <f t="shared" ca="1" si="235"/>
        <v>0.8565678256730872</v>
      </c>
      <c r="CP88" s="73">
        <f t="shared" ref="CP88:DF88" si="299">CP36</f>
        <v>33</v>
      </c>
      <c r="CQ88" s="74">
        <f t="shared" si="299"/>
        <v>1.0097960799386758</v>
      </c>
      <c r="CR88" s="74">
        <f t="shared" si="299"/>
        <v>1.2197203090975279</v>
      </c>
      <c r="CS88" s="74">
        <f t="shared" ca="1" si="299"/>
        <v>1.0112971892714635</v>
      </c>
      <c r="CT88" s="74">
        <f t="shared" ca="1" si="299"/>
        <v>1.0248819243229297</v>
      </c>
      <c r="CU88" s="74">
        <f t="shared" si="299"/>
        <v>1.1274259984256083</v>
      </c>
      <c r="CV88" s="74">
        <f t="shared" ca="1" si="299"/>
        <v>1.0313210369667072</v>
      </c>
      <c r="CW88" s="74">
        <f t="shared" ca="1" si="299"/>
        <v>0.93117847812362697</v>
      </c>
      <c r="CX88" s="74">
        <f t="shared" ca="1" si="299"/>
        <v>1.0199659383811162</v>
      </c>
      <c r="CY88" s="74">
        <f t="shared" si="299"/>
        <v>1.4901514046506532</v>
      </c>
      <c r="CZ88" s="74">
        <f t="shared" ca="1" si="299"/>
        <v>0.99521629509767318</v>
      </c>
      <c r="DA88" s="74">
        <f t="shared" ca="1" si="299"/>
        <v>1.0625376763358512</v>
      </c>
      <c r="DB88" s="74">
        <f t="shared" ca="1" si="299"/>
        <v>0.99988916692393104</v>
      </c>
      <c r="DC88" s="74">
        <f t="shared" ca="1" si="299"/>
        <v>1.1536749502780204</v>
      </c>
      <c r="DD88" s="74">
        <f t="shared" ca="1" si="299"/>
        <v>1.1666280897830079</v>
      </c>
      <c r="DE88" s="74">
        <f t="shared" ca="1" si="299"/>
        <v>0.9964499695941984</v>
      </c>
      <c r="DF88" s="74">
        <f t="shared" ca="1" si="299"/>
        <v>0.84657790223718876</v>
      </c>
      <c r="DI88" s="57">
        <f t="shared" si="245"/>
        <v>418.89645682293445</v>
      </c>
      <c r="DJ88" s="57">
        <f t="shared" si="246"/>
        <v>54.110765810592639</v>
      </c>
      <c r="DK88" s="57">
        <f t="shared" ca="1" si="247"/>
        <v>115.12794919606802</v>
      </c>
      <c r="DL88" s="57">
        <f t="shared" ca="1" si="248"/>
        <v>103.70532620714341</v>
      </c>
      <c r="DM88" s="57">
        <f t="shared" si="249"/>
        <v>37187.363124983349</v>
      </c>
      <c r="DN88" s="57">
        <f t="shared" ca="1" si="250"/>
        <v>95.716350366149257</v>
      </c>
      <c r="DO88" s="57">
        <f t="shared" ca="1" si="251"/>
        <v>89.901439606910102</v>
      </c>
      <c r="DP88" s="57">
        <f t="shared" ca="1" si="252"/>
        <v>88.938544220669641</v>
      </c>
      <c r="DQ88" s="57">
        <f t="shared" si="253"/>
        <v>10356.665740027986</v>
      </c>
      <c r="DR88" s="57">
        <f t="shared" ca="1" si="254"/>
        <v>135.74938499850521</v>
      </c>
      <c r="DS88" s="57">
        <f t="shared" ca="1" si="255"/>
        <v>100.09191291755435</v>
      </c>
      <c r="DT88" s="57">
        <f t="shared" ca="1" si="256"/>
        <v>99.657235794186079</v>
      </c>
      <c r="DU88" s="57">
        <f t="shared" ca="1" si="257"/>
        <v>99.616447399074232</v>
      </c>
      <c r="DV88" s="57">
        <f t="shared" ca="1" si="258"/>
        <v>99.693908713741905</v>
      </c>
      <c r="DW88" s="57">
        <f t="shared" ca="1" si="259"/>
        <v>105.82877636500459</v>
      </c>
      <c r="DX88" s="57">
        <f t="shared" ca="1" si="260"/>
        <v>633139.94411835237</v>
      </c>
      <c r="DY88" s="57">
        <f ca="1">'Chart Data'!U193</f>
        <v>-216.83714285714285</v>
      </c>
      <c r="EB88" s="57"/>
      <c r="EN88" s="74">
        <f t="shared" si="262"/>
        <v>1.1319949229197759</v>
      </c>
      <c r="EO88" s="74">
        <f t="shared" si="263"/>
        <v>-1.9918111838237937</v>
      </c>
      <c r="EP88" s="74">
        <f t="shared" ca="1" si="264"/>
        <v>-0.54512110392626312</v>
      </c>
      <c r="EQ88" s="74">
        <f t="shared" ca="1" si="265"/>
        <v>-8.795721921773153E-2</v>
      </c>
      <c r="ER88" s="74">
        <f t="shared" si="266"/>
        <v>-0.55131720706230969</v>
      </c>
      <c r="ES88" s="74">
        <f t="shared" ca="1" si="267"/>
        <v>-0.201160886863859</v>
      </c>
      <c r="ET88" s="74">
        <f t="shared" ca="1" si="268"/>
        <v>1.3434871761690694</v>
      </c>
      <c r="EU88" s="74">
        <f t="shared" ca="1" si="269"/>
        <v>0.11254507146977356</v>
      </c>
      <c r="EV88" s="74">
        <f t="shared" si="270"/>
        <v>-4.0083979111700296</v>
      </c>
      <c r="EW88" s="74">
        <f t="shared" ca="1" si="271"/>
        <v>0.54084456871613884</v>
      </c>
      <c r="EX88" s="74">
        <f t="shared" ca="1" si="272"/>
        <v>-0.35345408459366273</v>
      </c>
      <c r="EY88" s="74">
        <f t="shared" ca="1" si="273"/>
        <v>-0.73718539598363542</v>
      </c>
      <c r="EZ88" s="74">
        <f t="shared" ca="1" si="274"/>
        <v>-0.61938511670080598</v>
      </c>
      <c r="FA88" s="74">
        <f t="shared" ca="1" si="275"/>
        <v>-0.31992889001192359</v>
      </c>
      <c r="FB88" s="74">
        <f t="shared" ca="1" si="276"/>
        <v>1.0316444447364772</v>
      </c>
      <c r="FC88" s="74">
        <f t="shared" ca="1" si="277"/>
        <v>0.22101245653096671</v>
      </c>
      <c r="FD88" s="74">
        <f t="shared" ca="1" si="278"/>
        <v>-0.22344184557196609</v>
      </c>
      <c r="FG88" s="225">
        <f t="shared" si="279"/>
        <v>8</v>
      </c>
      <c r="FH88" s="73">
        <f t="shared" si="280"/>
        <v>2023</v>
      </c>
      <c r="FI88" s="73"/>
      <c r="FJ88" s="73"/>
      <c r="FK88" s="4"/>
      <c r="FL88" s="4"/>
      <c r="GA88" s="4"/>
    </row>
    <row r="89" spans="1:183" x14ac:dyDescent="0.35">
      <c r="A89" s="73">
        <v>34</v>
      </c>
      <c r="B89" s="41">
        <f t="shared" si="243"/>
        <v>45159</v>
      </c>
      <c r="C89" s="57">
        <f>'Chart Data'!C194</f>
        <v>381</v>
      </c>
      <c r="D89" s="57">
        <f>'Chart Data'!D194</f>
        <v>77</v>
      </c>
      <c r="E89" s="57">
        <f ca="1">'Chart Data'!E194</f>
        <v>116.14285714285714</v>
      </c>
      <c r="F89" s="57">
        <f ca="1">'Chart Data'!F194</f>
        <v>105.28571428571429</v>
      </c>
      <c r="G89" s="57">
        <f>'Chart Data'!G194</f>
        <v>42284</v>
      </c>
      <c r="H89" s="57">
        <f ca="1">'Chart Data'!H194</f>
        <v>99.714285714285708</v>
      </c>
      <c r="I89" s="57">
        <f ca="1">'Chart Data'!J194</f>
        <v>84.142857142857139</v>
      </c>
      <c r="J89" s="57">
        <f ca="1">'Chart Data'!K194</f>
        <v>89.571428571428569</v>
      </c>
      <c r="K89" s="57">
        <f>'Chart Data'!L194</f>
        <v>4324</v>
      </c>
      <c r="L89" s="57">
        <f>'Chart Data'!M194</f>
        <v>136.74285714285713</v>
      </c>
      <c r="M89" s="57">
        <f ca="1">'Chart Data'!O194</f>
        <v>106.32571428571428</v>
      </c>
      <c r="N89" s="57">
        <f ca="1">'Chart Data'!P194</f>
        <v>100.85619047619048</v>
      </c>
      <c r="O89" s="57">
        <f ca="1">'Chart Data'!Q194</f>
        <v>113.52071428571429</v>
      </c>
      <c r="P89" s="57">
        <f ca="1">'Chart Data'!R194</f>
        <v>114.395</v>
      </c>
      <c r="Q89" s="57">
        <f>'Chart Data'!S195</f>
        <v>102.82586563972026</v>
      </c>
      <c r="R89" s="57">
        <f ca="1">'Chart Data'!T195</f>
        <v>565785.71428571432</v>
      </c>
      <c r="U89" s="57">
        <f t="shared" si="188"/>
        <v>405.58653846153845</v>
      </c>
      <c r="V89" s="57">
        <f t="shared" si="189"/>
        <v>59.182692307692307</v>
      </c>
      <c r="W89" s="57">
        <f t="shared" ca="1" si="190"/>
        <v>115.59615384615388</v>
      </c>
      <c r="X89" s="57">
        <f t="shared" ca="1" si="191"/>
        <v>103.25</v>
      </c>
      <c r="Y89" s="57">
        <f t="shared" si="192"/>
        <v>37272.788461538461</v>
      </c>
      <c r="Z89" s="57">
        <f t="shared" ca="1" si="193"/>
        <v>96.010989010989007</v>
      </c>
      <c r="AA89" s="57">
        <f t="shared" ca="1" si="194"/>
        <v>84.862637362637372</v>
      </c>
      <c r="AB89" s="57">
        <f t="shared" ca="1" si="195"/>
        <v>88.942307692307679</v>
      </c>
      <c r="AC89" s="57">
        <f t="shared" si="196"/>
        <v>5225.8653846153848</v>
      </c>
      <c r="AD89" s="57">
        <f t="shared" si="197"/>
        <v>136.84505494505493</v>
      </c>
      <c r="AE89" s="57">
        <f t="shared" ca="1" si="198"/>
        <v>99.660659340659322</v>
      </c>
      <c r="AF89" s="57">
        <f t="shared" ca="1" si="199"/>
        <v>100.09811355311356</v>
      </c>
      <c r="AG89" s="57">
        <f t="shared" ca="1" si="200"/>
        <v>99.902046703296705</v>
      </c>
      <c r="AH89" s="57">
        <f t="shared" ca="1" si="201"/>
        <v>99.633956043956076</v>
      </c>
      <c r="AI89" s="57">
        <f t="shared" si="202"/>
        <v>103.62017475346228</v>
      </c>
      <c r="AJ89" s="57">
        <f t="shared" ca="1" si="203"/>
        <v>625457.65659340669</v>
      </c>
      <c r="AM89" s="57">
        <f t="shared" si="204"/>
        <v>405.23076923076923</v>
      </c>
      <c r="AN89" s="57">
        <f t="shared" si="205"/>
        <v>59.192307692307693</v>
      </c>
      <c r="AO89" s="57">
        <f t="shared" ca="1" si="206"/>
        <v>115.61538461538467</v>
      </c>
      <c r="AP89" s="57">
        <f t="shared" ca="1" si="207"/>
        <v>103.25686813186815</v>
      </c>
      <c r="AQ89" s="57">
        <f t="shared" si="208"/>
        <v>37286.894230769234</v>
      </c>
      <c r="AR89" s="57">
        <f t="shared" ca="1" si="209"/>
        <v>96.027472527472526</v>
      </c>
      <c r="AS89" s="57">
        <f t="shared" ca="1" si="210"/>
        <v>84.896978021978029</v>
      </c>
      <c r="AT89" s="57">
        <f t="shared" ca="1" si="211"/>
        <v>88.978021978021957</v>
      </c>
      <c r="AU89" s="57">
        <f t="shared" si="212"/>
        <v>5213.4711538461543</v>
      </c>
      <c r="AV89" s="57">
        <f t="shared" si="213"/>
        <v>136.62596153846152</v>
      </c>
      <c r="AW89" s="57">
        <f t="shared" ca="1" si="214"/>
        <v>99.64516483516482</v>
      </c>
      <c r="AX89" s="57">
        <f t="shared" ca="1" si="215"/>
        <v>100.08253663003664</v>
      </c>
      <c r="AY89" s="57">
        <f t="shared" ca="1" si="216"/>
        <v>99.887829670329694</v>
      </c>
      <c r="AZ89" s="57">
        <f t="shared" ca="1" si="217"/>
        <v>99.615570054945081</v>
      </c>
      <c r="BA89" s="57">
        <f t="shared" si="218"/>
        <v>103.6566902909926</v>
      </c>
      <c r="BB89" s="57">
        <f t="shared" ca="1" si="219"/>
        <v>625250.93681318685</v>
      </c>
      <c r="BE89" s="74">
        <f t="shared" si="220"/>
        <v>0.94020501138952162</v>
      </c>
      <c r="BF89" s="74">
        <f t="shared" si="221"/>
        <v>1.3008447043534763</v>
      </c>
      <c r="BG89" s="74">
        <f t="shared" ca="1" si="222"/>
        <v>1.004562303963501</v>
      </c>
      <c r="BH89" s="74">
        <f t="shared" ca="1" si="223"/>
        <v>1.0196485346742759</v>
      </c>
      <c r="BI89" s="74">
        <f t="shared" si="224"/>
        <v>1.1340177526801667</v>
      </c>
      <c r="BJ89" s="74">
        <f t="shared" ca="1" si="225"/>
        <v>1.0383933169308233</v>
      </c>
      <c r="BK89" s="74">
        <f t="shared" ca="1" si="226"/>
        <v>0.99111722352560461</v>
      </c>
      <c r="BL89" s="74">
        <f t="shared" ca="1" si="227"/>
        <v>1.0066691367173028</v>
      </c>
      <c r="BM89" s="74">
        <f t="shared" si="228"/>
        <v>0.82938983882360962</v>
      </c>
      <c r="BN89" s="74">
        <f t="shared" si="229"/>
        <v>1.0008555885212393</v>
      </c>
      <c r="BO89" s="74">
        <f t="shared" ca="1" si="230"/>
        <v>1.0670433880218932</v>
      </c>
      <c r="BP89" s="74">
        <f t="shared" ca="1" si="231"/>
        <v>1.0077301582494227</v>
      </c>
      <c r="BQ89" s="74">
        <f t="shared" ca="1" si="232"/>
        <v>1.136481938394083</v>
      </c>
      <c r="BR89" s="74">
        <f t="shared" ca="1" si="233"/>
        <v>1.1483646576223276</v>
      </c>
      <c r="BS89" s="74">
        <f t="shared" si="234"/>
        <v>0.99198484295668721</v>
      </c>
      <c r="BT89" s="74">
        <f t="shared" ca="1" si="235"/>
        <v>0.90489382897919657</v>
      </c>
      <c r="CP89" s="73">
        <f t="shared" ref="CP89:DF89" si="300">CP37</f>
        <v>34</v>
      </c>
      <c r="CQ89" s="74">
        <f t="shared" si="300"/>
        <v>0.95611866139511836</v>
      </c>
      <c r="CR89" s="74">
        <f t="shared" si="300"/>
        <v>1.2447629591616296</v>
      </c>
      <c r="CS89" s="74">
        <f t="shared" ca="1" si="300"/>
        <v>1.0041624486130933</v>
      </c>
      <c r="CT89" s="74">
        <f t="shared" ca="1" si="300"/>
        <v>1.0080145329653094</v>
      </c>
      <c r="CU89" s="74">
        <f t="shared" si="300"/>
        <v>1.1357172864430509</v>
      </c>
      <c r="CV89" s="74">
        <f t="shared" ca="1" si="300"/>
        <v>1.029651189066416</v>
      </c>
      <c r="CW89" s="74">
        <f t="shared" ca="1" si="300"/>
        <v>0.99250206348214032</v>
      </c>
      <c r="CX89" s="74">
        <f t="shared" ca="1" si="300"/>
        <v>0.99973324192464263</v>
      </c>
      <c r="CY89" s="74">
        <f t="shared" si="300"/>
        <v>0.72294717309886003</v>
      </c>
      <c r="CZ89" s="74">
        <f t="shared" ca="1" si="300"/>
        <v>1.0093242171813861</v>
      </c>
      <c r="DA89" s="74">
        <f t="shared" ca="1" si="300"/>
        <v>1.0631252336953994</v>
      </c>
      <c r="DB89" s="74">
        <f t="shared" ca="1" si="300"/>
        <v>1.0118583107462944</v>
      </c>
      <c r="DC89" s="74">
        <f t="shared" ca="1" si="300"/>
        <v>1.1336583783543588</v>
      </c>
      <c r="DD89" s="74">
        <f t="shared" ca="1" si="300"/>
        <v>1.1522562521744439</v>
      </c>
      <c r="DE89" s="74">
        <f t="shared" ca="1" si="300"/>
        <v>1.003637662235815</v>
      </c>
      <c r="DF89" s="74">
        <f t="shared" ca="1" si="300"/>
        <v>0.89456379099856642</v>
      </c>
      <c r="DI89" s="57">
        <f t="shared" si="245"/>
        <v>398.48610364331216</v>
      </c>
      <c r="DJ89" s="57">
        <f t="shared" si="246"/>
        <v>61.859167187832206</v>
      </c>
      <c r="DK89" s="57">
        <f t="shared" ca="1" si="247"/>
        <v>115.66142241553518</v>
      </c>
      <c r="DL89" s="57">
        <f t="shared" ca="1" si="248"/>
        <v>104.44860747790199</v>
      </c>
      <c r="DM89" s="57">
        <f t="shared" si="249"/>
        <v>37231.096598370103</v>
      </c>
      <c r="DN89" s="57">
        <f t="shared" ca="1" si="250"/>
        <v>96.842782073312208</v>
      </c>
      <c r="DO89" s="57">
        <f t="shared" ca="1" si="251"/>
        <v>84.778521112234699</v>
      </c>
      <c r="DP89" s="57">
        <f t="shared" ca="1" si="252"/>
        <v>89.595328848913312</v>
      </c>
      <c r="DQ89" s="57">
        <f t="shared" si="253"/>
        <v>5981.0732525109561</v>
      </c>
      <c r="DR89" s="57">
        <f t="shared" ca="1" si="254"/>
        <v>135.4796157816582</v>
      </c>
      <c r="DS89" s="57">
        <f t="shared" ca="1" si="255"/>
        <v>100.0124076785653</v>
      </c>
      <c r="DT89" s="57">
        <f t="shared" ca="1" si="256"/>
        <v>99.674222571541819</v>
      </c>
      <c r="DU89" s="57">
        <f t="shared" ca="1" si="257"/>
        <v>100.13661650920203</v>
      </c>
      <c r="DV89" s="57">
        <f t="shared" ca="1" si="258"/>
        <v>99.279131516208381</v>
      </c>
      <c r="DW89" s="57">
        <f t="shared" ca="1" si="259"/>
        <v>102.45317559193018</v>
      </c>
      <c r="DX89" s="57">
        <f t="shared" ca="1" si="260"/>
        <v>632471.0657628451</v>
      </c>
      <c r="DY89" s="57">
        <f ca="1">'Chart Data'!U194</f>
        <v>-163.10428571428571</v>
      </c>
      <c r="EB89" s="57"/>
      <c r="EN89" s="74">
        <f t="shared" si="262"/>
        <v>1.2898480488992396E-2</v>
      </c>
      <c r="EO89" s="74">
        <f t="shared" si="263"/>
        <v>0.88957572433674437</v>
      </c>
      <c r="EP89" s="74">
        <f t="shared" ca="1" si="264"/>
        <v>-0.39620087185113806</v>
      </c>
      <c r="EQ89" s="74">
        <f t="shared" ca="1" si="265"/>
        <v>0.10212207030730081</v>
      </c>
      <c r="ER89" s="74">
        <f t="shared" si="266"/>
        <v>-0.50854168108970421</v>
      </c>
      <c r="ES89" s="74">
        <f t="shared" ca="1" si="267"/>
        <v>0.45380355774556619</v>
      </c>
      <c r="ET89" s="74">
        <f t="shared" ca="1" si="268"/>
        <v>-0.21190819492657476</v>
      </c>
      <c r="EU89" s="74">
        <f t="shared" ca="1" si="269"/>
        <v>0.49378638783892104</v>
      </c>
      <c r="EV89" s="74">
        <f t="shared" si="270"/>
        <v>-0.71798176009704195</v>
      </c>
      <c r="EW89" s="74">
        <f t="shared" ca="1" si="271"/>
        <v>0.52503091843081262</v>
      </c>
      <c r="EX89" s="74">
        <f t="shared" ca="1" si="272"/>
        <v>-0.38527361755952788</v>
      </c>
      <c r="EY89" s="74">
        <f t="shared" ca="1" si="273"/>
        <v>-0.73333518780615803</v>
      </c>
      <c r="EZ89" s="74">
        <f t="shared" ca="1" si="274"/>
        <v>-0.38879056917903976</v>
      </c>
      <c r="FA89" s="74">
        <f t="shared" ca="1" si="275"/>
        <v>-0.51540031495216543</v>
      </c>
      <c r="FB89" s="74">
        <f t="shared" ca="1" si="276"/>
        <v>0.17404427889693008</v>
      </c>
      <c r="FC89" s="74">
        <f t="shared" ca="1" si="277"/>
        <v>0.18765970465584245</v>
      </c>
      <c r="FD89" s="74">
        <f t="shared" ca="1" si="278"/>
        <v>0.45775212041928359</v>
      </c>
      <c r="FG89" s="225">
        <f t="shared" si="279"/>
        <v>8</v>
      </c>
      <c r="FH89" s="73">
        <f t="shared" si="280"/>
        <v>2023</v>
      </c>
      <c r="FI89" s="73"/>
      <c r="FJ89" s="73"/>
      <c r="FK89" s="4"/>
      <c r="FL89" s="4"/>
      <c r="GA89" s="4"/>
    </row>
    <row r="90" spans="1:183" x14ac:dyDescent="0.35">
      <c r="A90" s="73">
        <v>35</v>
      </c>
      <c r="B90" s="41">
        <f t="shared" si="243"/>
        <v>45166</v>
      </c>
      <c r="C90" s="57">
        <f>'Chart Data'!C195</f>
        <v>397.5</v>
      </c>
      <c r="D90" s="57">
        <f>'Chart Data'!D195</f>
        <v>75.5</v>
      </c>
      <c r="E90" s="57">
        <f ca="1">'Chart Data'!E195</f>
        <v>114</v>
      </c>
      <c r="F90" s="57">
        <f ca="1">'Chart Data'!F195</f>
        <v>100.42857142857143</v>
      </c>
      <c r="G90" s="57">
        <f>'Chart Data'!G195</f>
        <v>41829</v>
      </c>
      <c r="H90" s="57">
        <f ca="1">'Chart Data'!H195</f>
        <v>99</v>
      </c>
      <c r="I90" s="57">
        <f ca="1">'Chart Data'!J195</f>
        <v>85.428571428571431</v>
      </c>
      <c r="J90" s="57">
        <f ca="1">'Chart Data'!K195</f>
        <v>92.571428571428569</v>
      </c>
      <c r="K90" s="57">
        <f>'Chart Data'!L195</f>
        <v>1797</v>
      </c>
      <c r="L90" s="57">
        <f>'Chart Data'!M195</f>
        <v>140.87142857142857</v>
      </c>
      <c r="M90" s="57">
        <f ca="1">'Chart Data'!O195</f>
        <v>109.96714285714287</v>
      </c>
      <c r="N90" s="57">
        <f ca="1">'Chart Data'!P195</f>
        <v>106.63238095238096</v>
      </c>
      <c r="O90" s="57">
        <f ca="1">'Chart Data'!Q195</f>
        <v>113.8592857142857</v>
      </c>
      <c r="P90" s="57">
        <f ca="1">'Chart Data'!R195</f>
        <v>116.58928571428571</v>
      </c>
      <c r="Q90" s="57">
        <f>'Chart Data'!S196</f>
        <v>104.68511413241883</v>
      </c>
      <c r="R90" s="57">
        <f ca="1">'Chart Data'!T196</f>
        <v>596209.14285714284</v>
      </c>
      <c r="U90" s="57">
        <f t="shared" si="188"/>
        <v>404.875</v>
      </c>
      <c r="V90" s="57">
        <f t="shared" si="189"/>
        <v>59.20192307692308</v>
      </c>
      <c r="W90" s="57">
        <f t="shared" ca="1" si="190"/>
        <v>115.63461538461544</v>
      </c>
      <c r="X90" s="57">
        <f t="shared" ca="1" si="191"/>
        <v>103.26373626373629</v>
      </c>
      <c r="Y90" s="57">
        <f t="shared" si="192"/>
        <v>37301</v>
      </c>
      <c r="Z90" s="57">
        <f t="shared" ca="1" si="193"/>
        <v>96.04395604395603</v>
      </c>
      <c r="AA90" s="57">
        <f t="shared" ca="1" si="194"/>
        <v>84.931318681318686</v>
      </c>
      <c r="AB90" s="57">
        <f t="shared" ca="1" si="195"/>
        <v>89.013736263736234</v>
      </c>
      <c r="AC90" s="57">
        <f t="shared" si="196"/>
        <v>5201.0769230769229</v>
      </c>
      <c r="AD90" s="57">
        <f t="shared" si="197"/>
        <v>136.40686813186812</v>
      </c>
      <c r="AE90" s="57">
        <f t="shared" ca="1" si="198"/>
        <v>99.629670329670319</v>
      </c>
      <c r="AF90" s="57">
        <f t="shared" ca="1" si="199"/>
        <v>100.06695970695972</v>
      </c>
      <c r="AG90" s="57">
        <f t="shared" ca="1" si="200"/>
        <v>99.873612637362669</v>
      </c>
      <c r="AH90" s="57">
        <f t="shared" ca="1" si="201"/>
        <v>99.597184065934087</v>
      </c>
      <c r="AI90" s="57">
        <f t="shared" si="202"/>
        <v>103.69320582852291</v>
      </c>
      <c r="AJ90" s="57">
        <f t="shared" ca="1" si="203"/>
        <v>625044.21703296714</v>
      </c>
      <c r="AM90" s="57">
        <f t="shared" si="204"/>
        <v>404.45192307692309</v>
      </c>
      <c r="AN90" s="57">
        <f t="shared" si="205"/>
        <v>59.192307692307693</v>
      </c>
      <c r="AO90" s="57">
        <f t="shared" ca="1" si="206"/>
        <v>115.71840659340663</v>
      </c>
      <c r="AP90" s="57">
        <f t="shared" ca="1" si="207"/>
        <v>103.30769230769234</v>
      </c>
      <c r="AQ90" s="57">
        <f t="shared" si="208"/>
        <v>37326.317307692312</v>
      </c>
      <c r="AR90" s="57">
        <f t="shared" ca="1" si="209"/>
        <v>96.129120879120876</v>
      </c>
      <c r="AS90" s="57">
        <f t="shared" ca="1" si="210"/>
        <v>84.953296703296701</v>
      </c>
      <c r="AT90" s="57">
        <f t="shared" ca="1" si="211"/>
        <v>89.053571428571416</v>
      </c>
      <c r="AU90" s="57">
        <f t="shared" si="212"/>
        <v>5231.8076923076924</v>
      </c>
      <c r="AV90" s="57">
        <f t="shared" si="213"/>
        <v>136.17472527472526</v>
      </c>
      <c r="AW90" s="57">
        <f t="shared" ca="1" si="214"/>
        <v>99.663763736263732</v>
      </c>
      <c r="AX90" s="57">
        <f t="shared" ca="1" si="215"/>
        <v>100.13739010989012</v>
      </c>
      <c r="AY90" s="57">
        <f t="shared" ca="1" si="216"/>
        <v>99.879677197802224</v>
      </c>
      <c r="AZ90" s="57">
        <f t="shared" ca="1" si="217"/>
        <v>99.584189560439583</v>
      </c>
      <c r="BA90" s="57">
        <f t="shared" si="218"/>
        <v>103.72173650307582</v>
      </c>
      <c r="BB90" s="57">
        <f t="shared" ca="1" si="219"/>
        <v>625083.15934065939</v>
      </c>
      <c r="BE90" s="74">
        <f t="shared" si="220"/>
        <v>0.98281149704015403</v>
      </c>
      <c r="BF90" s="74">
        <f t="shared" si="221"/>
        <v>1.2755035737491878</v>
      </c>
      <c r="BG90" s="74">
        <f t="shared" ca="1" si="222"/>
        <v>0.9851501014921118</v>
      </c>
      <c r="BH90" s="74">
        <f t="shared" ca="1" si="223"/>
        <v>0.9721306244016592</v>
      </c>
      <c r="BI90" s="74">
        <f t="shared" si="224"/>
        <v>1.1206302420672978</v>
      </c>
      <c r="BJ90" s="74">
        <f t="shared" ca="1" si="225"/>
        <v>1.0298648223828986</v>
      </c>
      <c r="BK90" s="74">
        <f t="shared" ca="1" si="226"/>
        <v>1.0055945412799534</v>
      </c>
      <c r="BL90" s="74">
        <f t="shared" ca="1" si="227"/>
        <v>1.0395027070382996</v>
      </c>
      <c r="BM90" s="74">
        <f t="shared" si="228"/>
        <v>0.34347592757320239</v>
      </c>
      <c r="BN90" s="74">
        <f t="shared" si="229"/>
        <v>1.0344902718711417</v>
      </c>
      <c r="BO90" s="74">
        <f t="shared" ca="1" si="230"/>
        <v>1.1033813969553123</v>
      </c>
      <c r="BP90" s="74">
        <f t="shared" ca="1" si="231"/>
        <v>1.0648607961058629</v>
      </c>
      <c r="BQ90" s="74">
        <f t="shared" ca="1" si="232"/>
        <v>1.1399644943665386</v>
      </c>
      <c r="BR90" s="74">
        <f t="shared" ca="1" si="233"/>
        <v>1.1707610036182039</v>
      </c>
      <c r="BS90" s="74">
        <f t="shared" si="234"/>
        <v>1.0092880977683443</v>
      </c>
      <c r="BT90" s="74">
        <f t="shared" ca="1" si="235"/>
        <v>0.95380771973768574</v>
      </c>
      <c r="CP90" s="73">
        <f t="shared" ref="CP90:DF90" si="301">CP38</f>
        <v>35</v>
      </c>
      <c r="CQ90" s="74">
        <f t="shared" si="301"/>
        <v>1.0069524491822366</v>
      </c>
      <c r="CR90" s="74">
        <f t="shared" si="301"/>
        <v>1.3065560188046352</v>
      </c>
      <c r="CS90" s="74">
        <f t="shared" ca="1" si="301"/>
        <v>0.98485028324223078</v>
      </c>
      <c r="CT90" s="74">
        <f t="shared" ca="1" si="301"/>
        <v>0.96757682033417558</v>
      </c>
      <c r="CU90" s="74">
        <f t="shared" si="301"/>
        <v>1.1402978970745292</v>
      </c>
      <c r="CV90" s="74">
        <f t="shared" ca="1" si="301"/>
        <v>1.0252564661977392</v>
      </c>
      <c r="CW90" s="74">
        <f t="shared" ca="1" si="301"/>
        <v>1.0215443886670177</v>
      </c>
      <c r="CX90" s="74">
        <f t="shared" ca="1" si="301"/>
        <v>1.0330446915205878</v>
      </c>
      <c r="CY90" s="74">
        <f t="shared" si="301"/>
        <v>0.4874156641069749</v>
      </c>
      <c r="CZ90" s="74">
        <f t="shared" ca="1" si="301"/>
        <v>1.0263474798500927</v>
      </c>
      <c r="DA90" s="74">
        <f t="shared" ca="1" si="301"/>
        <v>1.0929241545607942</v>
      </c>
      <c r="DB90" s="74">
        <f t="shared" ca="1" si="301"/>
        <v>1.0602382697431694</v>
      </c>
      <c r="DC90" s="74">
        <f t="shared" ca="1" si="301"/>
        <v>1.137949406111656</v>
      </c>
      <c r="DD90" s="74">
        <f t="shared" ca="1" si="301"/>
        <v>1.1605776472341229</v>
      </c>
      <c r="DE90" s="74">
        <f t="shared" ca="1" si="301"/>
        <v>1.0063593785160792</v>
      </c>
      <c r="DF90" s="74">
        <f t="shared" ca="1" si="301"/>
        <v>0.92398282453340275</v>
      </c>
      <c r="DI90" s="57">
        <f t="shared" si="245"/>
        <v>394.75548256803643</v>
      </c>
      <c r="DJ90" s="57">
        <f t="shared" si="246"/>
        <v>57.78550549181562</v>
      </c>
      <c r="DK90" s="57">
        <f t="shared" ca="1" si="247"/>
        <v>115.75363478060848</v>
      </c>
      <c r="DL90" s="57">
        <f t="shared" ca="1" si="248"/>
        <v>103.79389968631746</v>
      </c>
      <c r="DM90" s="57">
        <f t="shared" si="249"/>
        <v>36682.519635714176</v>
      </c>
      <c r="DN90" s="57">
        <f t="shared" ca="1" si="250"/>
        <v>96.56120518522637</v>
      </c>
      <c r="DO90" s="57">
        <f t="shared" ca="1" si="251"/>
        <v>83.626881392833639</v>
      </c>
      <c r="DP90" s="57">
        <f t="shared" ca="1" si="252"/>
        <v>89.610284367434545</v>
      </c>
      <c r="DQ90" s="57">
        <f t="shared" si="253"/>
        <v>3686.7916489561276</v>
      </c>
      <c r="DR90" s="57">
        <f t="shared" ca="1" si="254"/>
        <v>137.25510252337162</v>
      </c>
      <c r="DS90" s="57">
        <f t="shared" ca="1" si="255"/>
        <v>100.61735976668446</v>
      </c>
      <c r="DT90" s="57">
        <f t="shared" ca="1" si="256"/>
        <v>100.57397850599322</v>
      </c>
      <c r="DU90" s="57">
        <f t="shared" ca="1" si="257"/>
        <v>100.05654478377907</v>
      </c>
      <c r="DV90" s="57">
        <f t="shared" ca="1" si="258"/>
        <v>100.45797968980372</v>
      </c>
      <c r="DW90" s="57">
        <f t="shared" ca="1" si="259"/>
        <v>104.02358875691267</v>
      </c>
      <c r="DX90" s="57">
        <f t="shared" ca="1" si="260"/>
        <v>645259.98430568166</v>
      </c>
      <c r="DY90" s="57">
        <f ca="1">'Chart Data'!U195</f>
        <v>-207.19142857142859</v>
      </c>
      <c r="EB90" s="57"/>
      <c r="EN90" s="74">
        <f t="shared" si="262"/>
        <v>-0.19165088407401903</v>
      </c>
      <c r="EO90" s="74">
        <f t="shared" si="263"/>
        <v>-0.62529100851685659</v>
      </c>
      <c r="EP90" s="74">
        <f t="shared" ca="1" si="264"/>
        <v>-0.37045958568005927</v>
      </c>
      <c r="EQ90" s="74">
        <f t="shared" ca="1" si="265"/>
        <v>-6.5306326945173229E-2</v>
      </c>
      <c r="ER90" s="74">
        <f t="shared" si="266"/>
        <v>-1.0451024958812642</v>
      </c>
      <c r="ES90" s="74">
        <f t="shared" ca="1" si="267"/>
        <v>0.29008049406824749</v>
      </c>
      <c r="ET90" s="74">
        <f t="shared" ca="1" si="268"/>
        <v>-0.5615633945140891</v>
      </c>
      <c r="EU90" s="74">
        <f t="shared" ca="1" si="269"/>
        <v>0.5024675617318991</v>
      </c>
      <c r="EV90" s="74">
        <f t="shared" si="270"/>
        <v>1.0073025905327559</v>
      </c>
      <c r="EW90" s="74">
        <f t="shared" ca="1" si="271"/>
        <v>0.6291084953606233</v>
      </c>
      <c r="EX90" s="74">
        <f t="shared" ca="1" si="272"/>
        <v>-0.14316010208005026</v>
      </c>
      <c r="EY90" s="74">
        <f t="shared" ca="1" si="273"/>
        <v>-0.52939729046343564</v>
      </c>
      <c r="EZ90" s="74">
        <f t="shared" ca="1" si="274"/>
        <v>-0.42428691629710852</v>
      </c>
      <c r="FA90" s="74">
        <f t="shared" ca="1" si="275"/>
        <v>4.0153687657291472E-2</v>
      </c>
      <c r="FB90" s="74">
        <f t="shared" ca="1" si="276"/>
        <v>0.57302113702194446</v>
      </c>
      <c r="FC90" s="74">
        <f t="shared" ca="1" si="277"/>
        <v>0.82536254463922609</v>
      </c>
      <c r="FD90" s="74">
        <f t="shared" ca="1" si="278"/>
        <v>-0.10115908008203157</v>
      </c>
      <c r="FG90" s="225">
        <f t="shared" si="279"/>
        <v>8</v>
      </c>
      <c r="FH90" s="73">
        <f t="shared" si="280"/>
        <v>2023</v>
      </c>
      <c r="FI90" s="73"/>
      <c r="FJ90" s="73"/>
      <c r="FK90" s="4"/>
      <c r="FL90" s="4"/>
      <c r="GA90" s="4"/>
    </row>
    <row r="91" spans="1:183" x14ac:dyDescent="0.35">
      <c r="A91" s="73">
        <v>36</v>
      </c>
      <c r="B91" s="41">
        <f t="shared" si="243"/>
        <v>45173</v>
      </c>
      <c r="C91" s="57">
        <f>'Chart Data'!C196</f>
        <v>414</v>
      </c>
      <c r="D91" s="57">
        <f>'Chart Data'!D196</f>
        <v>74</v>
      </c>
      <c r="E91" s="57">
        <f ca="1">'Chart Data'!E196</f>
        <v>120</v>
      </c>
      <c r="F91" s="57">
        <f ca="1">'Chart Data'!F196</f>
        <v>109.28571428571429</v>
      </c>
      <c r="G91" s="57">
        <f>'Chart Data'!G196</f>
        <v>42943</v>
      </c>
      <c r="H91" s="57">
        <f ca="1">'Chart Data'!H196</f>
        <v>99.857142857142861</v>
      </c>
      <c r="I91" s="57">
        <f ca="1">'Chart Data'!J196</f>
        <v>83.857142857142861</v>
      </c>
      <c r="J91" s="57">
        <f ca="1">'Chart Data'!K196</f>
        <v>88.714285714285708</v>
      </c>
      <c r="K91" s="57">
        <f>'Chart Data'!L196</f>
        <v>4388</v>
      </c>
      <c r="L91" s="57">
        <f>'Chart Data'!M196</f>
        <v>136.14285714285714</v>
      </c>
      <c r="M91" s="57">
        <f ca="1">'Chart Data'!O196</f>
        <v>104.41285714285713</v>
      </c>
      <c r="N91" s="57">
        <f ca="1">'Chart Data'!P196</f>
        <v>101.20142857142855</v>
      </c>
      <c r="O91" s="57">
        <f ca="1">'Chart Data'!Q196</f>
        <v>107.90214285714286</v>
      </c>
      <c r="P91" s="57">
        <f ca="1">'Chart Data'!R196</f>
        <v>108.08071428571429</v>
      </c>
      <c r="Q91" s="57">
        <f>'Chart Data'!S197</f>
        <v>100.37829531173327</v>
      </c>
      <c r="R91" s="57">
        <f ca="1">'Chart Data'!T197</f>
        <v>570169.85714285716</v>
      </c>
      <c r="U91" s="57">
        <f t="shared" si="188"/>
        <v>404.02884615384613</v>
      </c>
      <c r="V91" s="57">
        <f t="shared" si="189"/>
        <v>59.182692307692307</v>
      </c>
      <c r="W91" s="57">
        <f t="shared" ca="1" si="190"/>
        <v>115.80219780219782</v>
      </c>
      <c r="X91" s="57">
        <f t="shared" ca="1" si="191"/>
        <v>103.35164835164838</v>
      </c>
      <c r="Y91" s="57">
        <f t="shared" si="192"/>
        <v>37351.634615384617</v>
      </c>
      <c r="Z91" s="57">
        <f t="shared" ca="1" si="193"/>
        <v>96.214285714285708</v>
      </c>
      <c r="AA91" s="57">
        <f t="shared" ca="1" si="194"/>
        <v>84.975274725274716</v>
      </c>
      <c r="AB91" s="57">
        <f t="shared" ca="1" si="195"/>
        <v>89.093406593406584</v>
      </c>
      <c r="AC91" s="57">
        <f t="shared" si="196"/>
        <v>5262.5384615384619</v>
      </c>
      <c r="AD91" s="57">
        <f t="shared" si="197"/>
        <v>135.9425824175824</v>
      </c>
      <c r="AE91" s="57">
        <f t="shared" ca="1" si="198"/>
        <v>99.697857142857146</v>
      </c>
      <c r="AF91" s="57">
        <f t="shared" ca="1" si="199"/>
        <v>100.20782051282052</v>
      </c>
      <c r="AG91" s="57">
        <f t="shared" ca="1" si="200"/>
        <v>99.885741758241778</v>
      </c>
      <c r="AH91" s="57">
        <f t="shared" ca="1" si="201"/>
        <v>99.571195054945079</v>
      </c>
      <c r="AI91" s="57">
        <f t="shared" si="202"/>
        <v>103.75026717762873</v>
      </c>
      <c r="AJ91" s="57">
        <f t="shared" ca="1" si="203"/>
        <v>625122.10164835176</v>
      </c>
      <c r="AM91" s="57">
        <f t="shared" si="204"/>
        <v>403.97115384615381</v>
      </c>
      <c r="AN91" s="57">
        <f t="shared" si="205"/>
        <v>59.259615384615387</v>
      </c>
      <c r="AO91" s="57">
        <f t="shared" ca="1" si="206"/>
        <v>115.79120879120882</v>
      </c>
      <c r="AP91" s="57">
        <f t="shared" ca="1" si="207"/>
        <v>103.3585164835165</v>
      </c>
      <c r="AQ91" s="57">
        <f t="shared" si="208"/>
        <v>37371.711538461539</v>
      </c>
      <c r="AR91" s="57">
        <f t="shared" ca="1" si="209"/>
        <v>96.196428571428555</v>
      </c>
      <c r="AS91" s="57">
        <f t="shared" ca="1" si="210"/>
        <v>85.126373626373606</v>
      </c>
      <c r="AT91" s="57">
        <f t="shared" ca="1" si="211"/>
        <v>89.09752747252746</v>
      </c>
      <c r="AU91" s="57">
        <f t="shared" si="212"/>
        <v>5294.7019230769238</v>
      </c>
      <c r="AV91" s="57">
        <f t="shared" si="213"/>
        <v>135.65686813186812</v>
      </c>
      <c r="AW91" s="57">
        <f t="shared" ca="1" si="214"/>
        <v>99.686236263736262</v>
      </c>
      <c r="AX91" s="57">
        <f t="shared" ca="1" si="215"/>
        <v>100.22133699633702</v>
      </c>
      <c r="AY91" s="57">
        <f t="shared" ca="1" si="216"/>
        <v>99.880048076923117</v>
      </c>
      <c r="AZ91" s="57">
        <f t="shared" ca="1" si="217"/>
        <v>99.540274725274756</v>
      </c>
      <c r="BA91" s="57">
        <f t="shared" si="218"/>
        <v>103.72024452805633</v>
      </c>
      <c r="BB91" s="57">
        <f t="shared" ca="1" si="219"/>
        <v>625022.82142857159</v>
      </c>
      <c r="BE91" s="74">
        <f t="shared" si="220"/>
        <v>1.0248256492038179</v>
      </c>
      <c r="BF91" s="74">
        <f t="shared" si="221"/>
        <v>1.2487424955378874</v>
      </c>
      <c r="BG91" s="74">
        <f t="shared" ca="1" si="222"/>
        <v>1.0363481066717279</v>
      </c>
      <c r="BH91" s="74">
        <f t="shared" ca="1" si="223"/>
        <v>1.0573460030566815</v>
      </c>
      <c r="BI91" s="74">
        <f t="shared" si="224"/>
        <v>1.1490776909108031</v>
      </c>
      <c r="BJ91" s="74">
        <f t="shared" ca="1" si="225"/>
        <v>1.0380545758307038</v>
      </c>
      <c r="BK91" s="74">
        <f t="shared" ca="1" si="226"/>
        <v>0.98509004066352579</v>
      </c>
      <c r="BL91" s="74">
        <f t="shared" ca="1" si="227"/>
        <v>0.99569862633550721</v>
      </c>
      <c r="BM91" s="74">
        <f t="shared" si="228"/>
        <v>0.82875298057383184</v>
      </c>
      <c r="BN91" s="74">
        <f t="shared" si="229"/>
        <v>1.0035824873276347</v>
      </c>
      <c r="BO91" s="74">
        <f t="shared" ca="1" si="230"/>
        <v>1.0474149798033885</v>
      </c>
      <c r="BP91" s="74">
        <f t="shared" ca="1" si="231"/>
        <v>1.0097792706070901</v>
      </c>
      <c r="BQ91" s="74">
        <f t="shared" ca="1" si="232"/>
        <v>1.0803172899360389</v>
      </c>
      <c r="BR91" s="74">
        <f t="shared" ca="1" si="233"/>
        <v>1.0857988345321594</v>
      </c>
      <c r="BS91" s="74">
        <f t="shared" si="234"/>
        <v>0.96777920037183229</v>
      </c>
      <c r="BT91" s="74">
        <f t="shared" ca="1" si="235"/>
        <v>0.91223846169274136</v>
      </c>
      <c r="CP91" s="73">
        <f t="shared" ref="CP91:DF91" si="302">CP39</f>
        <v>36</v>
      </c>
      <c r="CQ91" s="74">
        <f t="shared" si="302"/>
        <v>0.99025558350477849</v>
      </c>
      <c r="CR91" s="74">
        <f t="shared" si="302"/>
        <v>1.2634687876159703</v>
      </c>
      <c r="CS91" s="74">
        <f t="shared" ca="1" si="302"/>
        <v>1.0330049836172148</v>
      </c>
      <c r="CT91" s="74">
        <f t="shared" ca="1" si="302"/>
        <v>1.0518341220448497</v>
      </c>
      <c r="CU91" s="74">
        <f t="shared" si="302"/>
        <v>1.1385056103327982</v>
      </c>
      <c r="CV91" s="74">
        <f t="shared" ca="1" si="302"/>
        <v>1.0249378283681838</v>
      </c>
      <c r="CW91" s="74">
        <f t="shared" ca="1" si="302"/>
        <v>1.0020076752052942</v>
      </c>
      <c r="CX91" s="74">
        <f t="shared" ca="1" si="302"/>
        <v>1.0029634123780309</v>
      </c>
      <c r="CY91" s="74">
        <f t="shared" si="302"/>
        <v>0.90567547187203479</v>
      </c>
      <c r="CZ91" s="74">
        <f t="shared" ca="1" si="302"/>
        <v>1.0160191726136942</v>
      </c>
      <c r="DA91" s="74">
        <f t="shared" ca="1" si="302"/>
        <v>1.0437148953354898</v>
      </c>
      <c r="DB91" s="74">
        <f t="shared" ca="1" si="302"/>
        <v>1.0210396156364254</v>
      </c>
      <c r="DC91" s="74">
        <f t="shared" ca="1" si="302"/>
        <v>1.0673503250058269</v>
      </c>
      <c r="DD91" s="74">
        <f t="shared" ca="1" si="302"/>
        <v>1.0805762602721238</v>
      </c>
      <c r="DE91" s="74">
        <f t="shared" ca="1" si="302"/>
        <v>1.0120519492346156</v>
      </c>
      <c r="DF91" s="74">
        <f t="shared" ca="1" si="302"/>
        <v>0.89777369364054094</v>
      </c>
      <c r="DI91" s="57">
        <f t="shared" si="245"/>
        <v>418.07388607165802</v>
      </c>
      <c r="DJ91" s="57">
        <f t="shared" si="246"/>
        <v>58.568918144491754</v>
      </c>
      <c r="DK91" s="57">
        <f t="shared" ca="1" si="247"/>
        <v>116.1659448919625</v>
      </c>
      <c r="DL91" s="57">
        <f t="shared" ca="1" si="248"/>
        <v>103.90014166231279</v>
      </c>
      <c r="DM91" s="57">
        <f t="shared" si="249"/>
        <v>37718.742543084416</v>
      </c>
      <c r="DN91" s="57">
        <f t="shared" ca="1" si="250"/>
        <v>97.427512277624345</v>
      </c>
      <c r="DO91" s="57">
        <f t="shared" ca="1" si="251"/>
        <v>83.689122281385693</v>
      </c>
      <c r="DP91" s="57">
        <f t="shared" ca="1" si="252"/>
        <v>88.452165472261569</v>
      </c>
      <c r="DQ91" s="57">
        <f t="shared" si="253"/>
        <v>4845.0025823598671</v>
      </c>
      <c r="DR91" s="57">
        <f t="shared" ca="1" si="254"/>
        <v>133.99634653805958</v>
      </c>
      <c r="DS91" s="57">
        <f t="shared" ca="1" si="255"/>
        <v>100.03963497071186</v>
      </c>
      <c r="DT91" s="57">
        <f t="shared" ca="1" si="256"/>
        <v>99.11606466743072</v>
      </c>
      <c r="DU91" s="57">
        <f t="shared" ca="1" si="257"/>
        <v>101.09346512500832</v>
      </c>
      <c r="DV91" s="57">
        <f t="shared" ca="1" si="258"/>
        <v>100.02136661645342</v>
      </c>
      <c r="DW91" s="57">
        <f t="shared" ca="1" si="259"/>
        <v>99.182947463958101</v>
      </c>
      <c r="DX91" s="57">
        <f t="shared" ca="1" si="260"/>
        <v>635093.07655337371</v>
      </c>
      <c r="DY91" s="57">
        <f ca="1">'Chart Data'!U196</f>
        <v>-155.46142857142857</v>
      </c>
      <c r="EB91" s="57"/>
      <c r="EN91" s="74">
        <f t="shared" si="262"/>
        <v>1.0868934984956198</v>
      </c>
      <c r="EO91" s="74">
        <f t="shared" si="263"/>
        <v>-0.33396446885939268</v>
      </c>
      <c r="EP91" s="74">
        <f t="shared" ca="1" si="264"/>
        <v>-0.25536230388756681</v>
      </c>
      <c r="EQ91" s="74">
        <f t="shared" ca="1" si="265"/>
        <v>-3.8137070689976203E-2</v>
      </c>
      <c r="ER91" s="74">
        <f t="shared" si="266"/>
        <v>-3.1577238108122664E-2</v>
      </c>
      <c r="ES91" s="74">
        <f t="shared" ca="1" si="267"/>
        <v>0.79379531319626118</v>
      </c>
      <c r="ET91" s="74">
        <f t="shared" ca="1" si="268"/>
        <v>-0.54266612139772674</v>
      </c>
      <c r="EU91" s="74">
        <f t="shared" ca="1" si="269"/>
        <v>-0.16978138125633538</v>
      </c>
      <c r="EV91" s="74">
        <f t="shared" si="270"/>
        <v>0.13633575061490755</v>
      </c>
      <c r="EW91" s="74">
        <f t="shared" ca="1" si="271"/>
        <v>0.43808289162703135</v>
      </c>
      <c r="EX91" s="74">
        <f t="shared" ca="1" si="272"/>
        <v>-0.37437672911488035</v>
      </c>
      <c r="EY91" s="74">
        <f t="shared" ca="1" si="273"/>
        <v>-0.85984677277174293</v>
      </c>
      <c r="EZ91" s="74">
        <f t="shared" ca="1" si="274"/>
        <v>3.5387009444328606E-2</v>
      </c>
      <c r="FA91" s="74">
        <f t="shared" ca="1" si="275"/>
        <v>-0.1656082975791888</v>
      </c>
      <c r="FB91" s="74">
        <f t="shared" ca="1" si="276"/>
        <v>-0.65678506776413648</v>
      </c>
      <c r="FC91" s="74">
        <f t="shared" ca="1" si="277"/>
        <v>0.31840287281244506</v>
      </c>
      <c r="FD91" s="74">
        <f t="shared" ca="1" si="278"/>
        <v>0.55464382589486871</v>
      </c>
      <c r="FG91" s="225">
        <f t="shared" si="279"/>
        <v>9</v>
      </c>
      <c r="FH91" s="73">
        <f t="shared" si="280"/>
        <v>2023</v>
      </c>
      <c r="FI91" s="73"/>
      <c r="FJ91" s="73"/>
      <c r="FK91" s="4"/>
      <c r="FL91" s="4"/>
      <c r="GA91" s="4"/>
    </row>
    <row r="92" spans="1:183" x14ac:dyDescent="0.35">
      <c r="A92" s="73">
        <v>37</v>
      </c>
      <c r="B92" s="41">
        <f t="shared" si="243"/>
        <v>45180</v>
      </c>
      <c r="C92" s="57">
        <f>'Chart Data'!C197</f>
        <v>424</v>
      </c>
      <c r="D92" s="57">
        <f>'Chart Data'!D197</f>
        <v>76</v>
      </c>
      <c r="E92" s="57">
        <f ca="1">'Chart Data'!E197</f>
        <v>120.42857142857143</v>
      </c>
      <c r="F92" s="57">
        <f ca="1">'Chart Data'!F197</f>
        <v>109.85714285714286</v>
      </c>
      <c r="G92" s="57">
        <f>'Chart Data'!G197</f>
        <v>42721</v>
      </c>
      <c r="H92" s="57">
        <f ca="1">'Chart Data'!H197</f>
        <v>99.285714285714292</v>
      </c>
      <c r="I92" s="57">
        <f ca="1">'Chart Data'!J197</f>
        <v>82.714285714285708</v>
      </c>
      <c r="J92" s="57">
        <f ca="1">'Chart Data'!K197</f>
        <v>89.428571428571431</v>
      </c>
      <c r="K92" s="57">
        <f>'Chart Data'!L197</f>
        <v>3588</v>
      </c>
      <c r="L92" s="57">
        <f>'Chart Data'!M197</f>
        <v>137.30000000000001</v>
      </c>
      <c r="M92" s="57">
        <f ca="1">'Chart Data'!O197</f>
        <v>98.998571428571424</v>
      </c>
      <c r="N92" s="57">
        <f ca="1">'Chart Data'!P197</f>
        <v>92.826190476190462</v>
      </c>
      <c r="O92" s="57">
        <f ca="1">'Chart Data'!Q197</f>
        <v>104.69571428571427</v>
      </c>
      <c r="P92" s="57">
        <f ca="1">'Chart Data'!R197</f>
        <v>103.29142857142855</v>
      </c>
      <c r="Q92" s="57">
        <f>'Chart Data'!S198</f>
        <v>102.3846686984797</v>
      </c>
      <c r="R92" s="57">
        <f ca="1">'Chart Data'!T198</f>
        <v>564096.57142857148</v>
      </c>
      <c r="U92" s="57">
        <f t="shared" si="188"/>
        <v>403.91346153846155</v>
      </c>
      <c r="V92" s="57">
        <f t="shared" si="189"/>
        <v>59.33653846153846</v>
      </c>
      <c r="W92" s="57">
        <f t="shared" ca="1" si="190"/>
        <v>115.7802197802198</v>
      </c>
      <c r="X92" s="57">
        <f t="shared" ca="1" si="191"/>
        <v>103.36538461538463</v>
      </c>
      <c r="Y92" s="57">
        <f t="shared" si="192"/>
        <v>37391.788461538461</v>
      </c>
      <c r="Z92" s="57">
        <f t="shared" ca="1" si="193"/>
        <v>96.178571428571416</v>
      </c>
      <c r="AA92" s="57">
        <f t="shared" ca="1" si="194"/>
        <v>85.277472527472511</v>
      </c>
      <c r="AB92" s="57">
        <f t="shared" ca="1" si="195"/>
        <v>89.101648351648336</v>
      </c>
      <c r="AC92" s="57">
        <f t="shared" si="196"/>
        <v>5326.8653846153848</v>
      </c>
      <c r="AD92" s="57">
        <f t="shared" si="197"/>
        <v>135.37115384615385</v>
      </c>
      <c r="AE92" s="57">
        <f t="shared" ca="1" si="198"/>
        <v>99.674615384615379</v>
      </c>
      <c r="AF92" s="57">
        <f t="shared" ca="1" si="199"/>
        <v>100.2348534798535</v>
      </c>
      <c r="AG92" s="57">
        <f t="shared" ca="1" si="200"/>
        <v>99.874354395604442</v>
      </c>
      <c r="AH92" s="57">
        <f t="shared" ca="1" si="201"/>
        <v>99.509354395604433</v>
      </c>
      <c r="AI92" s="57">
        <f t="shared" si="202"/>
        <v>103.69022187848392</v>
      </c>
      <c r="AJ92" s="57">
        <f t="shared" ca="1" si="203"/>
        <v>624923.54120879131</v>
      </c>
      <c r="AM92" s="57">
        <f t="shared" si="204"/>
        <v>403.71153846153845</v>
      </c>
      <c r="AN92" s="57">
        <f t="shared" si="205"/>
        <v>59.346153846153847</v>
      </c>
      <c r="AO92" s="57">
        <f t="shared" ca="1" si="206"/>
        <v>115.81456043956045</v>
      </c>
      <c r="AP92" s="57">
        <f t="shared" ca="1" si="207"/>
        <v>103.3901098901099</v>
      </c>
      <c r="AQ92" s="57">
        <f t="shared" si="208"/>
        <v>37412.019230769234</v>
      </c>
      <c r="AR92" s="57">
        <f t="shared" ca="1" si="209"/>
        <v>96.196428571428555</v>
      </c>
      <c r="AS92" s="57">
        <f t="shared" ca="1" si="210"/>
        <v>85.310439560439548</v>
      </c>
      <c r="AT92" s="57">
        <f t="shared" ca="1" si="211"/>
        <v>89.130494505494482</v>
      </c>
      <c r="AU92" s="57">
        <f t="shared" si="212"/>
        <v>5306.4230769230771</v>
      </c>
      <c r="AV92" s="57">
        <f t="shared" si="213"/>
        <v>135.09478021978023</v>
      </c>
      <c r="AW92" s="57">
        <f t="shared" ca="1" si="214"/>
        <v>99.659876373626361</v>
      </c>
      <c r="AX92" s="57">
        <f t="shared" ca="1" si="215"/>
        <v>100.25831043956046</v>
      </c>
      <c r="AY92" s="57">
        <f t="shared" ca="1" si="216"/>
        <v>99.857458791208828</v>
      </c>
      <c r="AZ92" s="57">
        <f t="shared" ca="1" si="217"/>
        <v>99.488289835164863</v>
      </c>
      <c r="BA92" s="57">
        <f t="shared" si="218"/>
        <v>103.62751466880269</v>
      </c>
      <c r="BB92" s="57">
        <f t="shared" ca="1" si="219"/>
        <v>624585.15659340669</v>
      </c>
      <c r="BE92" s="74">
        <f t="shared" si="220"/>
        <v>1.0502548468537132</v>
      </c>
      <c r="BF92" s="74">
        <f t="shared" si="221"/>
        <v>1.2806221646143876</v>
      </c>
      <c r="BG92" s="74">
        <f t="shared" ca="1" si="222"/>
        <v>1.0398396451318301</v>
      </c>
      <c r="BH92" s="74">
        <f t="shared" ca="1" si="223"/>
        <v>1.0625498219694955</v>
      </c>
      <c r="BI92" s="74">
        <f t="shared" si="224"/>
        <v>1.1419057532415795</v>
      </c>
      <c r="BJ92" s="74">
        <f t="shared" ca="1" si="225"/>
        <v>1.0321143493595695</v>
      </c>
      <c r="BK92" s="74">
        <f t="shared" ca="1" si="226"/>
        <v>0.96956815766592608</v>
      </c>
      <c r="BL92" s="74">
        <f t="shared" ca="1" si="227"/>
        <v>1.0033442754326756</v>
      </c>
      <c r="BM92" s="74">
        <f t="shared" si="228"/>
        <v>0.6761616908391137</v>
      </c>
      <c r="BN92" s="74">
        <f t="shared" si="229"/>
        <v>1.0163235010015352</v>
      </c>
      <c r="BO92" s="74">
        <f t="shared" ca="1" si="230"/>
        <v>0.99336438124229964</v>
      </c>
      <c r="BP92" s="74">
        <f t="shared" ca="1" si="231"/>
        <v>0.92587028515855185</v>
      </c>
      <c r="BQ92" s="74">
        <f t="shared" ca="1" si="232"/>
        <v>1.0484516184676973</v>
      </c>
      <c r="BR92" s="74">
        <f t="shared" ca="1" si="233"/>
        <v>1.0382269988012141</v>
      </c>
      <c r="BS92" s="74">
        <f t="shared" si="234"/>
        <v>0.98800660254860717</v>
      </c>
      <c r="BT92" s="74">
        <f t="shared" ca="1" si="235"/>
        <v>0.90315398224519106</v>
      </c>
      <c r="CP92" s="73">
        <f t="shared" ref="CP92:DF92" si="303">CP40</f>
        <v>37</v>
      </c>
      <c r="CQ92" s="74">
        <f t="shared" si="303"/>
        <v>1.0064765632231143</v>
      </c>
      <c r="CR92" s="74">
        <f t="shared" si="303"/>
        <v>1.2232701802945192</v>
      </c>
      <c r="CS92" s="74">
        <f t="shared" ca="1" si="303"/>
        <v>1.0500095759456995</v>
      </c>
      <c r="CT92" s="74">
        <f t="shared" ca="1" si="303"/>
        <v>1.0532224048432488</v>
      </c>
      <c r="CU92" s="74">
        <f t="shared" si="303"/>
        <v>1.1346845847367351</v>
      </c>
      <c r="CV92" s="74">
        <f t="shared" ca="1" si="303"/>
        <v>1.0383975853613165</v>
      </c>
      <c r="CW92" s="74">
        <f t="shared" ca="1" si="303"/>
        <v>0.99382503514976428</v>
      </c>
      <c r="CX92" s="74">
        <f t="shared" ca="1" si="303"/>
        <v>1.003969837302892</v>
      </c>
      <c r="CY92" s="74">
        <f t="shared" si="303"/>
        <v>0.62132494349878764</v>
      </c>
      <c r="CZ92" s="74">
        <f t="shared" ca="1" si="303"/>
        <v>1.021607710203204</v>
      </c>
      <c r="DA92" s="74">
        <f t="shared" ca="1" si="303"/>
        <v>0.99044926507766529</v>
      </c>
      <c r="DB92" s="74">
        <f t="shared" ca="1" si="303"/>
        <v>0.93894655147050698</v>
      </c>
      <c r="DC92" s="74">
        <f t="shared" ca="1" si="303"/>
        <v>1.032195959686109</v>
      </c>
      <c r="DD92" s="74">
        <f t="shared" ca="1" si="303"/>
        <v>1.0208678131002169</v>
      </c>
      <c r="DE92" s="74">
        <f t="shared" ca="1" si="303"/>
        <v>1.0143725826193442</v>
      </c>
      <c r="DF92" s="74">
        <f t="shared" ca="1" si="303"/>
        <v>0.92250142416849457</v>
      </c>
      <c r="DI92" s="57">
        <f t="shared" si="245"/>
        <v>421.27160779799328</v>
      </c>
      <c r="DJ92" s="57">
        <f t="shared" si="246"/>
        <v>62.128547907300373</v>
      </c>
      <c r="DK92" s="57">
        <f t="shared" ca="1" si="247"/>
        <v>114.69283155832791</v>
      </c>
      <c r="DL92" s="57">
        <f t="shared" ca="1" si="248"/>
        <v>104.30574050833349</v>
      </c>
      <c r="DM92" s="57">
        <f t="shared" si="249"/>
        <v>37650.1105017761</v>
      </c>
      <c r="DN92" s="57">
        <f t="shared" ca="1" si="250"/>
        <v>95.61435396748081</v>
      </c>
      <c r="DO92" s="57">
        <f t="shared" ca="1" si="251"/>
        <v>83.228217028987501</v>
      </c>
      <c r="DP92" s="57">
        <f t="shared" ca="1" si="252"/>
        <v>89.074958336214777</v>
      </c>
      <c r="DQ92" s="57">
        <f t="shared" si="253"/>
        <v>5774.7560878456843</v>
      </c>
      <c r="DR92" s="57">
        <f t="shared" ca="1" si="254"/>
        <v>134.3960099642261</v>
      </c>
      <c r="DS92" s="57">
        <f t="shared" ca="1" si="255"/>
        <v>99.953197926608112</v>
      </c>
      <c r="DT92" s="57">
        <f t="shared" ca="1" si="256"/>
        <v>98.862060178838846</v>
      </c>
      <c r="DU92" s="57">
        <f t="shared" ca="1" si="257"/>
        <v>101.43007565884318</v>
      </c>
      <c r="DV92" s="57">
        <f t="shared" ca="1" si="258"/>
        <v>101.18002276685415</v>
      </c>
      <c r="DW92" s="57">
        <f t="shared" ca="1" si="259"/>
        <v>100.93398663644759</v>
      </c>
      <c r="DX92" s="57">
        <f t="shared" ca="1" si="260"/>
        <v>611485.8542760791</v>
      </c>
      <c r="DY92" s="57">
        <f ca="1">'Chart Data'!U197</f>
        <v>-166.43428571428572</v>
      </c>
      <c r="EB92" s="57"/>
      <c r="EN92" s="74">
        <f t="shared" si="262"/>
        <v>1.2622240758909316</v>
      </c>
      <c r="EO92" s="74">
        <f t="shared" si="263"/>
        <v>0.98974994616609491</v>
      </c>
      <c r="EP92" s="74">
        <f t="shared" ca="1" si="264"/>
        <v>-0.66658515728016277</v>
      </c>
      <c r="EQ92" s="74">
        <f t="shared" ca="1" si="265"/>
        <v>6.5586705916293772E-2</v>
      </c>
      <c r="ER92" s="74">
        <f t="shared" si="266"/>
        <v>-9.8705948411429961E-2</v>
      </c>
      <c r="ES92" s="74">
        <f t="shared" ca="1" si="267"/>
        <v>-0.26046675883216042</v>
      </c>
      <c r="ET92" s="74">
        <f t="shared" ca="1" si="268"/>
        <v>-0.68260391210021965</v>
      </c>
      <c r="EU92" s="74">
        <f t="shared" ca="1" si="269"/>
        <v>0.19172886284569784</v>
      </c>
      <c r="EV92" s="74">
        <f t="shared" si="270"/>
        <v>-0.56283263851067</v>
      </c>
      <c r="EW92" s="74">
        <f t="shared" ca="1" si="271"/>
        <v>0.46151083395158793</v>
      </c>
      <c r="EX92" s="74">
        <f t="shared" ca="1" si="272"/>
        <v>-0.40897050443463834</v>
      </c>
      <c r="EY92" s="74">
        <f t="shared" ca="1" si="273"/>
        <v>-0.91741920917987219</v>
      </c>
      <c r="EZ92" s="74">
        <f t="shared" ca="1" si="274"/>
        <v>0.18460877642245468</v>
      </c>
      <c r="FA92" s="74">
        <f t="shared" ca="1" si="275"/>
        <v>0.38042984068249885</v>
      </c>
      <c r="FB92" s="74">
        <f t="shared" ca="1" si="276"/>
        <v>-0.21191863192942031</v>
      </c>
      <c r="FC92" s="74">
        <f t="shared" ca="1" si="277"/>
        <v>-0.85874065499446028</v>
      </c>
      <c r="FD92" s="74">
        <f t="shared" ca="1" si="278"/>
        <v>0.41553631379057521</v>
      </c>
      <c r="FG92" s="225">
        <f t="shared" si="279"/>
        <v>9</v>
      </c>
      <c r="FH92" s="73">
        <f t="shared" si="280"/>
        <v>2023</v>
      </c>
      <c r="FI92" s="73"/>
      <c r="FJ92" s="73"/>
      <c r="FK92" s="4"/>
      <c r="FL92" s="4"/>
      <c r="GA92" s="4"/>
    </row>
    <row r="93" spans="1:183" x14ac:dyDescent="0.35">
      <c r="A93" s="73">
        <v>38</v>
      </c>
      <c r="B93" s="41">
        <f t="shared" si="243"/>
        <v>45187</v>
      </c>
      <c r="C93" s="57">
        <f>'Chart Data'!C198</f>
        <v>395</v>
      </c>
      <c r="D93" s="57">
        <f>'Chart Data'!D198</f>
        <v>69</v>
      </c>
      <c r="E93" s="57">
        <f ca="1">'Chart Data'!E198</f>
        <v>120.42857142857143</v>
      </c>
      <c r="F93" s="57">
        <f ca="1">'Chart Data'!F198</f>
        <v>109.14285714285714</v>
      </c>
      <c r="G93" s="57">
        <f>'Chart Data'!G198</f>
        <v>42414</v>
      </c>
      <c r="H93" s="57">
        <f ca="1">'Chart Data'!H198</f>
        <v>97.857142857142861</v>
      </c>
      <c r="I93" s="57">
        <f ca="1">'Chart Data'!J198</f>
        <v>85.142857142857139</v>
      </c>
      <c r="J93" s="57">
        <f ca="1">'Chart Data'!K198</f>
        <v>89.285714285714292</v>
      </c>
      <c r="K93" s="57">
        <f>'Chart Data'!L198</f>
        <v>5247</v>
      </c>
      <c r="L93" s="57">
        <f>'Chart Data'!M198</f>
        <v>141.05714285714288</v>
      </c>
      <c r="M93" s="57">
        <f ca="1">'Chart Data'!O198</f>
        <v>98.424285714285716</v>
      </c>
      <c r="N93" s="57">
        <f ca="1">'Chart Data'!P198</f>
        <v>96.110952380952384</v>
      </c>
      <c r="O93" s="57">
        <f ca="1">'Chart Data'!Q198</f>
        <v>101.29142857142858</v>
      </c>
      <c r="P93" s="57">
        <f ca="1">'Chart Data'!R198</f>
        <v>100.40928571428572</v>
      </c>
      <c r="Q93" s="57">
        <f>'Chart Data'!S199</f>
        <v>104.45460266851514</v>
      </c>
      <c r="R93" s="57">
        <f ca="1">'Chart Data'!T199</f>
        <v>571876.42857142852</v>
      </c>
      <c r="U93" s="57">
        <f t="shared" ref="U93:U124" si="304">AVERAGE(C68:C119)</f>
        <v>403.50961538461536</v>
      </c>
      <c r="V93" s="57">
        <f t="shared" ref="V93:V124" si="305">AVERAGE(D68:D119)</f>
        <v>59.355769230769234</v>
      </c>
      <c r="W93" s="57">
        <f t="shared" ref="W93:W124" ca="1" si="306">AVERAGE(E68:E119)</f>
        <v>115.84890109890111</v>
      </c>
      <c r="X93" s="57">
        <f t="shared" ref="X93:X124" ca="1" si="307">AVERAGE(F68:F119)</f>
        <v>103.41483516483518</v>
      </c>
      <c r="Y93" s="57">
        <f t="shared" ref="Y93:Y124" si="308">AVERAGE(G68:G119)</f>
        <v>37432.25</v>
      </c>
      <c r="Z93" s="57">
        <f t="shared" ref="Z93:Z124" ca="1" si="309">AVERAGE(H68:H119)</f>
        <v>96.214285714285708</v>
      </c>
      <c r="AA93" s="57">
        <f t="shared" ref="AA93:AA124" ca="1" si="310">AVERAGE(I68:I119)</f>
        <v>85.343406593406584</v>
      </c>
      <c r="AB93" s="57">
        <f t="shared" ref="AB93:AB124" ca="1" si="311">AVERAGE(J68:J119)</f>
        <v>89.159340659340643</v>
      </c>
      <c r="AC93" s="57">
        <f t="shared" ref="AC93:AC124" si="312">AVERAGE(K68:K119)</f>
        <v>5285.9807692307695</v>
      </c>
      <c r="AD93" s="57">
        <f t="shared" ref="AD93:AD124" si="313">AVERAGE(L68:L119)</f>
        <v>134.81840659340662</v>
      </c>
      <c r="AE93" s="57">
        <f t="shared" ref="AE93:AE124" ca="1" si="314">AVERAGE(M68:M119)</f>
        <v>99.645137362637357</v>
      </c>
      <c r="AF93" s="57">
        <f t="shared" ref="AF93:AF124" ca="1" si="315">AVERAGE(N68:N119)</f>
        <v>100.28176739926741</v>
      </c>
      <c r="AG93" s="57">
        <f t="shared" ref="AG93:AG124" ca="1" si="316">AVERAGE(O68:O119)</f>
        <v>99.840563186813213</v>
      </c>
      <c r="AH93" s="57">
        <f t="shared" ref="AH93:AH124" ca="1" si="317">AVERAGE(P68:P119)</f>
        <v>99.46722527472528</v>
      </c>
      <c r="AI93" s="57">
        <f t="shared" ref="AI93:AI124" si="318">AVERAGE(Q68:Q119)</f>
        <v>103.56480745912144</v>
      </c>
      <c r="AJ93" s="57">
        <f t="shared" ref="AJ93:AJ124" ca="1" si="319">AVERAGE(R68:R119)</f>
        <v>624246.77197802207</v>
      </c>
      <c r="AM93" s="57">
        <f t="shared" ref="AM93:AM124" si="320">AVERAGE(U93:U94)</f>
        <v>403.125</v>
      </c>
      <c r="AN93" s="57">
        <f t="shared" ref="AN93:AN124" si="321">AVERAGE(V93:V94)</f>
        <v>59.355769230769234</v>
      </c>
      <c r="AO93" s="57">
        <f t="shared" ref="AO93:AO124" ca="1" si="322">AVERAGE(W93:W94)</f>
        <v>115.79945054945057</v>
      </c>
      <c r="AP93" s="57">
        <f t="shared" ref="AP93:AP124" ca="1" si="323">AVERAGE(X93:X94)</f>
        <v>103.26785714285715</v>
      </c>
      <c r="AQ93" s="57">
        <f t="shared" ref="AQ93:AQ124" si="324">AVERAGE(Y93:Y94)</f>
        <v>37431.730769230766</v>
      </c>
      <c r="AR93" s="57">
        <f t="shared" ref="AR93:AR124" ca="1" si="325">AVERAGE(Z93:Z94)</f>
        <v>96.19780219780219</v>
      </c>
      <c r="AS93" s="57">
        <f t="shared" ref="AS93:AS124" ca="1" si="326">AVERAGE(AA93:AA94)</f>
        <v>85.396978021978015</v>
      </c>
      <c r="AT93" s="57">
        <f t="shared" ref="AT93:AT124" ca="1" si="327">AVERAGE(AB93:AB94)</f>
        <v>89.233516483516468</v>
      </c>
      <c r="AU93" s="57">
        <f t="shared" ref="AU93:AU124" si="328">AVERAGE(AC93:AC94)</f>
        <v>5271.3846153846152</v>
      </c>
      <c r="AV93" s="57">
        <f t="shared" ref="AV93:AV124" si="329">AVERAGE(AD93:AD94)</f>
        <v>134.48063186813187</v>
      </c>
      <c r="AW93" s="57">
        <f t="shared" ref="AW93:AW124" ca="1" si="330">AVERAGE(AE93:AE94)</f>
        <v>99.655068681318681</v>
      </c>
      <c r="AX93" s="57">
        <f t="shared" ref="AX93:AX124" ca="1" si="331">AVERAGE(AF93:AF94)</f>
        <v>100.33265109890111</v>
      </c>
      <c r="AY93" s="57">
        <f t="shared" ref="AY93:AY124" ca="1" si="332">AVERAGE(AG93:AG94)</f>
        <v>99.868612637362673</v>
      </c>
      <c r="AZ93" s="57">
        <f t="shared" ref="AZ93:AZ124" ca="1" si="333">AVERAGE(AH93:AH94)</f>
        <v>99.456717032967035</v>
      </c>
      <c r="BA93" s="57">
        <f t="shared" ref="BA93:BA124" si="334">AVERAGE(AI93:AI94)</f>
        <v>103.5339539787638</v>
      </c>
      <c r="BB93" s="57">
        <f t="shared" ref="BB93:BB124" ca="1" si="335">AVERAGE(AJ93:AJ94)</f>
        <v>624466.38736263744</v>
      </c>
      <c r="BE93" s="74">
        <f t="shared" ref="BE93:BE124" si="336">C93/AM93</f>
        <v>0.97984496124031006</v>
      </c>
      <c r="BF93" s="74">
        <f t="shared" ref="BF93:BF124" si="337">D93/AN93</f>
        <v>1.1624817754738377</v>
      </c>
      <c r="BG93" s="74">
        <f t="shared" ref="BG93:BG124" ca="1" si="338">E93/AO93</f>
        <v>1.0399753268012619</v>
      </c>
      <c r="BH93" s="74">
        <f t="shared" ref="BH93:BH124" ca="1" si="339">F93/AP93</f>
        <v>1.0568908870828289</v>
      </c>
      <c r="BI93" s="74">
        <f t="shared" ref="BI93:BI124" si="340">G93/AQ93</f>
        <v>1.1331028282257445</v>
      </c>
      <c r="BJ93" s="74">
        <f t="shared" ref="BJ93:BJ124" ca="1" si="341">H93/AR93</f>
        <v>1.017249257482294</v>
      </c>
      <c r="BK93" s="74">
        <f t="shared" ref="BK93:BK124" ca="1" si="342">I93/AS93</f>
        <v>0.99702424037703685</v>
      </c>
      <c r="BL93" s="74">
        <f t="shared" ref="BL93:BL124" ca="1" si="343">J93/AT93</f>
        <v>1.0005849573596874</v>
      </c>
      <c r="BM93" s="74">
        <f t="shared" ref="BM93:BM124" si="344">K93/AU93</f>
        <v>0.99537415363063275</v>
      </c>
      <c r="BN93" s="74">
        <f t="shared" ref="BN93:BN124" si="345">L93/AV93</f>
        <v>1.0489030345682773</v>
      </c>
      <c r="BO93" s="74">
        <f t="shared" ref="BO93:BO124" ca="1" si="346">M93/AW93</f>
        <v>0.98764956982801533</v>
      </c>
      <c r="BP93" s="74">
        <f t="shared" ref="BP93:BP124" ca="1" si="347">N93/AX93</f>
        <v>0.95792298248167229</v>
      </c>
      <c r="BQ93" s="74">
        <f t="shared" ref="BQ93:BQ124" ca="1" si="348">O93/AY93</f>
        <v>1.0142468779378397</v>
      </c>
      <c r="BR93" s="74">
        <f t="shared" ref="BR93:BR124" ca="1" si="349">P93/AZ93</f>
        <v>1.0095777209396821</v>
      </c>
      <c r="BS93" s="74">
        <f t="shared" ref="BS93:BS124" si="350">Q93/BA93</f>
        <v>1.0088922392545752</v>
      </c>
      <c r="BT93" s="74">
        <f t="shared" ref="BT93:BT124" ca="1" si="351">R93/BB93</f>
        <v>0.9157841641191985</v>
      </c>
      <c r="CP93" s="73">
        <f t="shared" ref="CP93:DF93" si="352">CP41</f>
        <v>38</v>
      </c>
      <c r="CQ93" s="74">
        <f t="shared" si="352"/>
        <v>0.98279780315828902</v>
      </c>
      <c r="CR93" s="74">
        <f t="shared" si="352"/>
        <v>1.1208987013284242</v>
      </c>
      <c r="CS93" s="74">
        <f t="shared" ca="1" si="352"/>
        <v>1.0165582663681454</v>
      </c>
      <c r="CT93" s="74">
        <f t="shared" ca="1" si="352"/>
        <v>1.0266609069337189</v>
      </c>
      <c r="CU93" s="74">
        <f t="shared" si="352"/>
        <v>1.1264844300063421</v>
      </c>
      <c r="CV93" s="74">
        <f t="shared" ca="1" si="352"/>
        <v>1.0087239762540863</v>
      </c>
      <c r="CW93" s="74">
        <f t="shared" ca="1" si="352"/>
        <v>0.9930268438570985</v>
      </c>
      <c r="CX93" s="74">
        <f t="shared" ca="1" si="352"/>
        <v>0.98904565319404192</v>
      </c>
      <c r="CY93" s="74">
        <f t="shared" si="352"/>
        <v>0.91305334981116415</v>
      </c>
      <c r="CZ93" s="74">
        <f t="shared" ca="1" si="352"/>
        <v>1.0064469711961146</v>
      </c>
      <c r="DA93" s="74">
        <f t="shared" ca="1" si="352"/>
        <v>0.97625830418892312</v>
      </c>
      <c r="DB93" s="74">
        <f t="shared" ca="1" si="352"/>
        <v>0.94432808104002552</v>
      </c>
      <c r="DC93" s="74">
        <f t="shared" ca="1" si="352"/>
        <v>1.0102338538094602</v>
      </c>
      <c r="DD93" s="74">
        <f t="shared" ca="1" si="352"/>
        <v>0.98927175942277712</v>
      </c>
      <c r="DE93" s="74">
        <f t="shared" ca="1" si="352"/>
        <v>0.97008141539268256</v>
      </c>
      <c r="DF93" s="74">
        <f t="shared" ca="1" si="352"/>
        <v>0.94061538194095917</v>
      </c>
      <c r="DI93" s="57">
        <f t="shared" si="245"/>
        <v>401.91380030626857</v>
      </c>
      <c r="DJ93" s="57">
        <f t="shared" si="246"/>
        <v>61.557748187436744</v>
      </c>
      <c r="DK93" s="57">
        <f t="shared" ca="1" si="247"/>
        <v>118.46696388474241</v>
      </c>
      <c r="DL93" s="57">
        <f t="shared" ca="1" si="248"/>
        <v>106.30857414141647</v>
      </c>
      <c r="DM93" s="57">
        <f t="shared" si="249"/>
        <v>37651.652229015905</v>
      </c>
      <c r="DN93" s="57">
        <f t="shared" ca="1" si="250"/>
        <v>97.010822743142313</v>
      </c>
      <c r="DO93" s="57">
        <f t="shared" ca="1" si="251"/>
        <v>85.740740715675571</v>
      </c>
      <c r="DP93" s="57">
        <f t="shared" ca="1" si="252"/>
        <v>90.274613712090428</v>
      </c>
      <c r="DQ93" s="57">
        <f t="shared" si="253"/>
        <v>5746.652154647014</v>
      </c>
      <c r="DR93" s="57">
        <f t="shared" ca="1" si="254"/>
        <v>140.15357678458025</v>
      </c>
      <c r="DS93" s="57">
        <f t="shared" ca="1" si="255"/>
        <v>100.81787298706439</v>
      </c>
      <c r="DT93" s="57">
        <f t="shared" ca="1" si="256"/>
        <v>101.77707759691063</v>
      </c>
      <c r="DU93" s="57">
        <f t="shared" ca="1" si="257"/>
        <v>100.26532786391172</v>
      </c>
      <c r="DV93" s="57">
        <f t="shared" ca="1" si="258"/>
        <v>101.49818263575298</v>
      </c>
      <c r="DW93" s="57">
        <f t="shared" ca="1" si="259"/>
        <v>107.67611976798112</v>
      </c>
      <c r="DX93" s="57">
        <f t="shared" ca="1" si="260"/>
        <v>607981.15739013534</v>
      </c>
      <c r="DY93" s="57">
        <f ca="1">'Chart Data'!U198</f>
        <v>-224.57857142857142</v>
      </c>
      <c r="EB93" s="57"/>
      <c r="EN93" s="74">
        <f t="shared" si="262"/>
        <v>0.20083854735055812</v>
      </c>
      <c r="EO93" s="74">
        <f t="shared" si="263"/>
        <v>0.77748747292510489</v>
      </c>
      <c r="EP93" s="74">
        <f t="shared" ca="1" si="264"/>
        <v>0.38697224995622592</v>
      </c>
      <c r="EQ93" s="74">
        <f t="shared" ca="1" si="265"/>
        <v>0.57777127048190446</v>
      </c>
      <c r="ER93" s="74">
        <f t="shared" si="266"/>
        <v>-9.719799149692375E-2</v>
      </c>
      <c r="ES93" s="74">
        <f t="shared" ca="1" si="267"/>
        <v>0.55151091389259044</v>
      </c>
      <c r="ET93" s="74">
        <f t="shared" ca="1" si="268"/>
        <v>8.0236198689089697E-2</v>
      </c>
      <c r="EU93" s="74">
        <f t="shared" ca="1" si="269"/>
        <v>0.88808833141486054</v>
      </c>
      <c r="EV93" s="74">
        <f t="shared" si="270"/>
        <v>-0.54169866957517243</v>
      </c>
      <c r="EW93" s="74">
        <f t="shared" ca="1" si="271"/>
        <v>0.79901467985226127</v>
      </c>
      <c r="EX93" s="74">
        <f t="shared" ca="1" si="272"/>
        <v>-6.291083665932512E-2</v>
      </c>
      <c r="EY93" s="74">
        <f t="shared" ca="1" si="273"/>
        <v>-0.25670389717536096</v>
      </c>
      <c r="EZ93" s="74">
        <f t="shared" ca="1" si="274"/>
        <v>-0.33173193954818087</v>
      </c>
      <c r="FA93" s="74">
        <f t="shared" ca="1" si="275"/>
        <v>0.53036856272960109</v>
      </c>
      <c r="FB93" s="74">
        <f t="shared" ca="1" si="276"/>
        <v>1.5009777916749973</v>
      </c>
      <c r="FC93" s="74">
        <f t="shared" ca="1" si="277"/>
        <v>-1.0334978207361343</v>
      </c>
      <c r="FD93" s="74">
        <f t="shared" ca="1" si="278"/>
        <v>-0.32158318238919903</v>
      </c>
      <c r="FG93" s="225">
        <f t="shared" si="279"/>
        <v>9</v>
      </c>
      <c r="FH93" s="73">
        <f t="shared" si="280"/>
        <v>2023</v>
      </c>
      <c r="FI93" s="73"/>
      <c r="FJ93" s="73"/>
      <c r="FK93" s="4"/>
      <c r="FL93" s="4"/>
      <c r="GA93" s="4"/>
    </row>
    <row r="94" spans="1:183" x14ac:dyDescent="0.35">
      <c r="A94" s="73">
        <v>39</v>
      </c>
      <c r="B94" s="41">
        <f t="shared" si="243"/>
        <v>45194</v>
      </c>
      <c r="C94" s="57">
        <f>'Chart Data'!C199</f>
        <v>413</v>
      </c>
      <c r="D94" s="57">
        <f>'Chart Data'!D199</f>
        <v>61</v>
      </c>
      <c r="E94" s="57">
        <f ca="1">'Chart Data'!E199</f>
        <v>120.28571428571429</v>
      </c>
      <c r="F94" s="57">
        <f ca="1">'Chart Data'!F199</f>
        <v>108.57142857142857</v>
      </c>
      <c r="G94" s="57">
        <f>'Chart Data'!G199</f>
        <v>41819</v>
      </c>
      <c r="H94" s="57">
        <f ca="1">'Chart Data'!H199</f>
        <v>98.428571428571431</v>
      </c>
      <c r="I94" s="57">
        <f ca="1">'Chart Data'!J199</f>
        <v>86.142857142857139</v>
      </c>
      <c r="J94" s="57">
        <f ca="1">'Chart Data'!K199</f>
        <v>91.571428571428569</v>
      </c>
      <c r="K94" s="57">
        <f>'Chart Data'!L199</f>
        <v>3438</v>
      </c>
      <c r="L94" s="57">
        <f>'Chart Data'!M199</f>
        <v>140.92857142857142</v>
      </c>
      <c r="M94" s="57">
        <f ca="1">'Chart Data'!O199</f>
        <v>103.19857142857143</v>
      </c>
      <c r="N94" s="57">
        <f ca="1">'Chart Data'!P199</f>
        <v>106.13095238095239</v>
      </c>
      <c r="O94" s="57">
        <f ca="1">'Chart Data'!Q199</f>
        <v>102.44642857142857</v>
      </c>
      <c r="P94" s="57">
        <f ca="1">'Chart Data'!R199</f>
        <v>100.76928571428572</v>
      </c>
      <c r="Q94" s="57">
        <f>'Chart Data'!S200</f>
        <v>98.603115615928786</v>
      </c>
      <c r="R94" s="57">
        <f ca="1">'Chart Data'!T200</f>
        <v>571454.71428571432</v>
      </c>
      <c r="U94" s="57">
        <f t="shared" si="304"/>
        <v>402.74038461538464</v>
      </c>
      <c r="V94" s="57">
        <f t="shared" si="305"/>
        <v>59.355769230769234</v>
      </c>
      <c r="W94" s="57">
        <f t="shared" ca="1" si="306"/>
        <v>115.75000000000001</v>
      </c>
      <c r="X94" s="57">
        <f t="shared" ca="1" si="307"/>
        <v>103.12087912087912</v>
      </c>
      <c r="Y94" s="57">
        <f t="shared" si="308"/>
        <v>37431.211538461539</v>
      </c>
      <c r="Z94" s="57">
        <f t="shared" ca="1" si="309"/>
        <v>96.181318681318686</v>
      </c>
      <c r="AA94" s="57">
        <f t="shared" ca="1" si="310"/>
        <v>85.45054945054946</v>
      </c>
      <c r="AB94" s="57">
        <f t="shared" ca="1" si="311"/>
        <v>89.307692307692292</v>
      </c>
      <c r="AC94" s="57">
        <f t="shared" si="312"/>
        <v>5256.7884615384619</v>
      </c>
      <c r="AD94" s="57">
        <f t="shared" si="313"/>
        <v>134.14285714285714</v>
      </c>
      <c r="AE94" s="57">
        <f t="shared" ca="1" si="314"/>
        <v>99.664999999999992</v>
      </c>
      <c r="AF94" s="57">
        <f t="shared" ca="1" si="315"/>
        <v>100.38353479853481</v>
      </c>
      <c r="AG94" s="57">
        <f t="shared" ca="1" si="316"/>
        <v>99.896662087912119</v>
      </c>
      <c r="AH94" s="57">
        <f t="shared" ca="1" si="317"/>
        <v>99.44620879120879</v>
      </c>
      <c r="AI94" s="57">
        <f t="shared" si="318"/>
        <v>103.50310049840618</v>
      </c>
      <c r="AJ94" s="57">
        <f t="shared" ca="1" si="319"/>
        <v>624686.00274725282</v>
      </c>
      <c r="AM94" s="57">
        <f t="shared" si="320"/>
        <v>402.25</v>
      </c>
      <c r="AN94" s="57">
        <f t="shared" si="321"/>
        <v>59.336538461538467</v>
      </c>
      <c r="AO94" s="57">
        <f t="shared" ca="1" si="322"/>
        <v>115.75137362637365</v>
      </c>
      <c r="AP94" s="57">
        <f t="shared" ca="1" si="323"/>
        <v>103.15796703296704</v>
      </c>
      <c r="AQ94" s="57">
        <f t="shared" si="324"/>
        <v>37446.326923076922</v>
      </c>
      <c r="AR94" s="57">
        <f t="shared" ca="1" si="325"/>
        <v>96.167582417582423</v>
      </c>
      <c r="AS94" s="57">
        <f t="shared" ca="1" si="326"/>
        <v>85.443681318681314</v>
      </c>
      <c r="AT94" s="57">
        <f t="shared" ca="1" si="327"/>
        <v>89.309065934065913</v>
      </c>
      <c r="AU94" s="57">
        <f t="shared" si="328"/>
        <v>5260.836538461539</v>
      </c>
      <c r="AV94" s="57">
        <f t="shared" si="329"/>
        <v>133.67376373626374</v>
      </c>
      <c r="AW94" s="57">
        <f t="shared" ca="1" si="330"/>
        <v>99.649395604395608</v>
      </c>
      <c r="AX94" s="57">
        <f t="shared" ca="1" si="331"/>
        <v>100.43141025641027</v>
      </c>
      <c r="AY94" s="57">
        <f t="shared" ca="1" si="332"/>
        <v>99.884862637362673</v>
      </c>
      <c r="AZ94" s="57">
        <f t="shared" ca="1" si="333"/>
        <v>99.393990384615392</v>
      </c>
      <c r="BA94" s="57">
        <f t="shared" si="334"/>
        <v>103.4909018159228</v>
      </c>
      <c r="BB94" s="57">
        <f t="shared" ca="1" si="335"/>
        <v>624199.57005494507</v>
      </c>
      <c r="BE94" s="74">
        <f t="shared" si="336"/>
        <v>1.026724673710379</v>
      </c>
      <c r="BF94" s="74">
        <f t="shared" si="337"/>
        <v>1.0280343542375627</v>
      </c>
      <c r="BG94" s="74">
        <f t="shared" ca="1" si="338"/>
        <v>1.0391731045367698</v>
      </c>
      <c r="BH94" s="74">
        <f t="shared" ca="1" si="339"/>
        <v>1.0524773965032823</v>
      </c>
      <c r="BI94" s="74">
        <f t="shared" si="340"/>
        <v>1.1167717486926161</v>
      </c>
      <c r="BJ94" s="74">
        <f t="shared" ca="1" si="341"/>
        <v>1.023510927010427</v>
      </c>
      <c r="BK94" s="74">
        <f t="shared" ca="1" si="342"/>
        <v>1.008182885069852</v>
      </c>
      <c r="BL94" s="74">
        <f t="shared" ca="1" si="343"/>
        <v>1.0253318362889707</v>
      </c>
      <c r="BM94" s="74">
        <f t="shared" si="344"/>
        <v>0.65350823483395992</v>
      </c>
      <c r="BN94" s="74">
        <f t="shared" si="345"/>
        <v>1.0542724876560019</v>
      </c>
      <c r="BO94" s="74">
        <f t="shared" ca="1" si="346"/>
        <v>1.0356166317181281</v>
      </c>
      <c r="BP94" s="74">
        <f t="shared" ca="1" si="347"/>
        <v>1.0567505933650705</v>
      </c>
      <c r="BQ94" s="74">
        <f t="shared" ca="1" si="348"/>
        <v>1.0256451865320755</v>
      </c>
      <c r="BR94" s="74">
        <f t="shared" ca="1" si="349"/>
        <v>1.0138368056695226</v>
      </c>
      <c r="BS94" s="74">
        <f t="shared" si="350"/>
        <v>0.95277086087540508</v>
      </c>
      <c r="BT94" s="74">
        <f t="shared" ca="1" si="351"/>
        <v>0.91550001265686887</v>
      </c>
      <c r="CP94" s="73">
        <f t="shared" ref="CP94:DF94" si="353">CP42</f>
        <v>39</v>
      </c>
      <c r="CQ94" s="74">
        <f t="shared" si="353"/>
        <v>0.97749413119001538</v>
      </c>
      <c r="CR94" s="74">
        <f t="shared" si="353"/>
        <v>1.0429779575581817</v>
      </c>
      <c r="CS94" s="74">
        <f t="shared" ca="1" si="353"/>
        <v>1.0365224496223016</v>
      </c>
      <c r="CT94" s="74">
        <f t="shared" ca="1" si="353"/>
        <v>1.0475603554420339</v>
      </c>
      <c r="CU94" s="74">
        <f t="shared" si="353"/>
        <v>1.1090225289031557</v>
      </c>
      <c r="CV94" s="74">
        <f t="shared" ca="1" si="353"/>
        <v>1.0249086529865141</v>
      </c>
      <c r="CW94" s="74">
        <f t="shared" ca="1" si="353"/>
        <v>1.0181913435244585</v>
      </c>
      <c r="CX94" s="74">
        <f t="shared" ca="1" si="353"/>
        <v>1.0198760649726597</v>
      </c>
      <c r="CY94" s="74">
        <f t="shared" si="353"/>
        <v>1.0539264045140531</v>
      </c>
      <c r="CZ94" s="74">
        <f t="shared" ca="1" si="353"/>
        <v>1.0340331426857752</v>
      </c>
      <c r="DA94" s="74">
        <f t="shared" ca="1" si="353"/>
        <v>1.0175959434201378</v>
      </c>
      <c r="DB94" s="74">
        <f t="shared" ca="1" si="353"/>
        <v>1.0475341297542202</v>
      </c>
      <c r="DC94" s="74">
        <f t="shared" ca="1" si="353"/>
        <v>1.007813544012309</v>
      </c>
      <c r="DD94" s="74">
        <f t="shared" ca="1" si="353"/>
        <v>0.99314595755922086</v>
      </c>
      <c r="DE94" s="74">
        <f t="shared" ca="1" si="353"/>
        <v>0.99491152152021278</v>
      </c>
      <c r="DF94" s="74">
        <f t="shared" ca="1" si="353"/>
        <v>0.9369143831949982</v>
      </c>
      <c r="DI94" s="57">
        <f t="shared" si="245"/>
        <v>422.50893056228159</v>
      </c>
      <c r="DJ94" s="57">
        <f t="shared" si="246"/>
        <v>58.486375055147953</v>
      </c>
      <c r="DK94" s="57">
        <f t="shared" ca="1" si="247"/>
        <v>116.0473797065806</v>
      </c>
      <c r="DL94" s="57">
        <f t="shared" ca="1" si="248"/>
        <v>103.64217012165874</v>
      </c>
      <c r="DM94" s="57">
        <f t="shared" si="249"/>
        <v>37707.980595632973</v>
      </c>
      <c r="DN94" s="57">
        <f t="shared" ca="1" si="250"/>
        <v>96.03643323895966</v>
      </c>
      <c r="DO94" s="57">
        <f t="shared" ca="1" si="251"/>
        <v>84.603800347265334</v>
      </c>
      <c r="DP94" s="57">
        <f t="shared" ca="1" si="252"/>
        <v>89.786819905302281</v>
      </c>
      <c r="DQ94" s="57">
        <f t="shared" si="253"/>
        <v>3262.0873575941969</v>
      </c>
      <c r="DR94" s="57">
        <f t="shared" ca="1" si="254"/>
        <v>136.29018801324551</v>
      </c>
      <c r="DS94" s="57">
        <f t="shared" ca="1" si="255"/>
        <v>101.41409475525349</v>
      </c>
      <c r="DT94" s="57">
        <f t="shared" ca="1" si="256"/>
        <v>101.31503057170421</v>
      </c>
      <c r="DU94" s="57">
        <f t="shared" ca="1" si="257"/>
        <v>101.65216490698137</v>
      </c>
      <c r="DV94" s="57">
        <f t="shared" ca="1" si="258"/>
        <v>101.46472927497858</v>
      </c>
      <c r="DW94" s="57">
        <f t="shared" ca="1" si="259"/>
        <v>99.107421597916982</v>
      </c>
      <c r="DX94" s="57">
        <f t="shared" ca="1" si="260"/>
        <v>609932.69452965434</v>
      </c>
      <c r="DY94" s="57">
        <f ca="1">'Chart Data'!U199</f>
        <v>-190.79571428571427</v>
      </c>
      <c r="EB94" s="57"/>
      <c r="EN94" s="74">
        <f t="shared" si="262"/>
        <v>1.3300662877070473</v>
      </c>
      <c r="EO94" s="74">
        <f t="shared" si="263"/>
        <v>-0.36465964911850907</v>
      </c>
      <c r="EP94" s="74">
        <f t="shared" ca="1" si="264"/>
        <v>-0.28846003827944083</v>
      </c>
      <c r="EQ94" s="74">
        <f t="shared" ca="1" si="265"/>
        <v>-0.10410812242272983</v>
      </c>
      <c r="ER94" s="74">
        <f t="shared" si="266"/>
        <v>-4.2103453546214364E-2</v>
      </c>
      <c r="ES94" s="74">
        <f t="shared" ca="1" si="267"/>
        <v>-1.5048493466069419E-2</v>
      </c>
      <c r="ET94" s="74">
        <f t="shared" ca="1" si="268"/>
        <v>-0.26495605609206052</v>
      </c>
      <c r="EU94" s="74">
        <f t="shared" ca="1" si="269"/>
        <v>0.60494048504407716</v>
      </c>
      <c r="EV94" s="74">
        <f t="shared" si="270"/>
        <v>1.3266773640552105</v>
      </c>
      <c r="EW94" s="74">
        <f t="shared" ca="1" si="271"/>
        <v>0.57254599799078931</v>
      </c>
      <c r="EX94" s="74">
        <f t="shared" ca="1" si="272"/>
        <v>0.17570863608347789</v>
      </c>
      <c r="EY94" s="74">
        <f t="shared" ca="1" si="273"/>
        <v>-0.36143107394192397</v>
      </c>
      <c r="EZ94" s="74">
        <f t="shared" ca="1" si="274"/>
        <v>0.28306246905194032</v>
      </c>
      <c r="FA94" s="74">
        <f t="shared" ca="1" si="275"/>
        <v>0.51460304780135135</v>
      </c>
      <c r="FB94" s="74">
        <f t="shared" ca="1" si="276"/>
        <v>-0.6759730581683</v>
      </c>
      <c r="FC94" s="74">
        <f t="shared" ca="1" si="277"/>
        <v>-0.93618695179628975</v>
      </c>
      <c r="FD94" s="74">
        <f t="shared" ca="1" si="278"/>
        <v>0.10669626641204198</v>
      </c>
      <c r="FG94" s="225">
        <f t="shared" si="279"/>
        <v>9</v>
      </c>
      <c r="FH94" s="73">
        <f t="shared" si="280"/>
        <v>2023</v>
      </c>
      <c r="FI94" s="73"/>
      <c r="FJ94" s="73"/>
      <c r="FK94" s="4"/>
      <c r="FL94" s="4"/>
      <c r="GA94" s="4"/>
    </row>
    <row r="95" spans="1:183" x14ac:dyDescent="0.35">
      <c r="A95" s="73">
        <v>40</v>
      </c>
      <c r="B95" s="41">
        <f t="shared" si="243"/>
        <v>45201</v>
      </c>
      <c r="C95" s="57">
        <f>'Chart Data'!C200</f>
        <v>421</v>
      </c>
      <c r="D95" s="57">
        <f>'Chart Data'!D200</f>
        <v>60</v>
      </c>
      <c r="E95" s="57">
        <f ca="1">'Chart Data'!E200</f>
        <v>119.57142857142857</v>
      </c>
      <c r="F95" s="57">
        <f ca="1">'Chart Data'!F200</f>
        <v>108.14285714285714</v>
      </c>
      <c r="G95" s="57">
        <f>'Chart Data'!G200</f>
        <v>41344</v>
      </c>
      <c r="H95" s="57">
        <f ca="1">'Chart Data'!H200</f>
        <v>97.857142857142861</v>
      </c>
      <c r="I95" s="57">
        <f ca="1">'Chart Data'!J200</f>
        <v>82.857142857142861</v>
      </c>
      <c r="J95" s="57">
        <f ca="1">'Chart Data'!K200</f>
        <v>89.857142857142861</v>
      </c>
      <c r="K95" s="57">
        <f>'Chart Data'!L200</f>
        <v>4776</v>
      </c>
      <c r="L95" s="57">
        <f>'Chart Data'!M200</f>
        <v>138.77142857142857</v>
      </c>
      <c r="M95" s="57">
        <f ca="1">'Chart Data'!O200</f>
        <v>105.31142857142855</v>
      </c>
      <c r="N95" s="57">
        <f ca="1">'Chart Data'!P200</f>
        <v>109.57952380952379</v>
      </c>
      <c r="O95" s="57">
        <f ca="1">'Chart Data'!Q200</f>
        <v>102.72714285714285</v>
      </c>
      <c r="P95" s="57">
        <f ca="1">'Chart Data'!R200</f>
        <v>101.16499999999999</v>
      </c>
      <c r="Q95" s="57">
        <f>'Chart Data'!S201</f>
        <v>99.252731196105842</v>
      </c>
      <c r="R95" s="57">
        <f ca="1">'Chart Data'!T201</f>
        <v>613798.28571428568</v>
      </c>
      <c r="U95" s="57">
        <f t="shared" si="304"/>
        <v>401.75961538461536</v>
      </c>
      <c r="V95" s="57">
        <f t="shared" si="305"/>
        <v>59.317307692307693</v>
      </c>
      <c r="W95" s="57">
        <f t="shared" ca="1" si="306"/>
        <v>115.75274725274728</v>
      </c>
      <c r="X95" s="57">
        <f t="shared" ca="1" si="307"/>
        <v>103.19505494505496</v>
      </c>
      <c r="Y95" s="57">
        <f t="shared" si="308"/>
        <v>37461.442307692305</v>
      </c>
      <c r="Z95" s="57">
        <f t="shared" ca="1" si="309"/>
        <v>96.15384615384616</v>
      </c>
      <c r="AA95" s="57">
        <f t="shared" ca="1" si="310"/>
        <v>85.436813186813183</v>
      </c>
      <c r="AB95" s="57">
        <f t="shared" ca="1" si="311"/>
        <v>89.310439560439534</v>
      </c>
      <c r="AC95" s="57">
        <f t="shared" si="312"/>
        <v>5264.8846153846152</v>
      </c>
      <c r="AD95" s="57">
        <f t="shared" si="313"/>
        <v>133.20467032967034</v>
      </c>
      <c r="AE95" s="57">
        <f t="shared" ca="1" si="314"/>
        <v>99.633791208791223</v>
      </c>
      <c r="AF95" s="57">
        <f t="shared" ca="1" si="315"/>
        <v>100.47928571428574</v>
      </c>
      <c r="AG95" s="57">
        <f t="shared" ca="1" si="316"/>
        <v>99.873063186813226</v>
      </c>
      <c r="AH95" s="57">
        <f t="shared" ca="1" si="317"/>
        <v>99.341771978021995</v>
      </c>
      <c r="AI95" s="57">
        <f t="shared" si="318"/>
        <v>103.4787031334394</v>
      </c>
      <c r="AJ95" s="57">
        <f t="shared" ca="1" si="319"/>
        <v>623713.13736263744</v>
      </c>
      <c r="AM95" s="57">
        <f t="shared" si="320"/>
        <v>401.51923076923072</v>
      </c>
      <c r="AN95" s="57">
        <f t="shared" si="321"/>
        <v>59.278846153846153</v>
      </c>
      <c r="AO95" s="57">
        <f t="shared" ca="1" si="322"/>
        <v>115.84065934065937</v>
      </c>
      <c r="AP95" s="57">
        <f t="shared" ca="1" si="323"/>
        <v>103.28434065934067</v>
      </c>
      <c r="AQ95" s="57">
        <f t="shared" si="324"/>
        <v>37480.673076923078</v>
      </c>
      <c r="AR95" s="57">
        <f t="shared" ca="1" si="325"/>
        <v>96.193681318681314</v>
      </c>
      <c r="AS95" s="57">
        <f t="shared" ca="1" si="326"/>
        <v>85.435439560439562</v>
      </c>
      <c r="AT95" s="57">
        <f t="shared" ca="1" si="327"/>
        <v>89.350274725274701</v>
      </c>
      <c r="AU95" s="57">
        <f t="shared" si="328"/>
        <v>5260.2019230769229</v>
      </c>
      <c r="AV95" s="57">
        <f t="shared" si="329"/>
        <v>133.03461538461539</v>
      </c>
      <c r="AW95" s="57">
        <f t="shared" ca="1" si="330"/>
        <v>99.652376373626367</v>
      </c>
      <c r="AX95" s="57">
        <f t="shared" ca="1" si="331"/>
        <v>100.59962912087914</v>
      </c>
      <c r="AY95" s="57">
        <f t="shared" ca="1" si="332"/>
        <v>99.827362637362668</v>
      </c>
      <c r="AZ95" s="57">
        <f t="shared" ca="1" si="333"/>
        <v>99.284986263736272</v>
      </c>
      <c r="BA95" s="57">
        <f t="shared" si="334"/>
        <v>103.44015018146597</v>
      </c>
      <c r="BB95" s="57">
        <f t="shared" ca="1" si="335"/>
        <v>623706.79945054953</v>
      </c>
      <c r="BE95" s="74">
        <f t="shared" si="336"/>
        <v>1.0485176493127066</v>
      </c>
      <c r="BF95" s="74">
        <f t="shared" si="337"/>
        <v>1.0121654501216546</v>
      </c>
      <c r="BG95" s="74">
        <f t="shared" ca="1" si="338"/>
        <v>1.0322060427832849</v>
      </c>
      <c r="BH95" s="74">
        <f t="shared" ca="1" si="339"/>
        <v>1.0470402042797673</v>
      </c>
      <c r="BI95" s="74">
        <f t="shared" si="340"/>
        <v>1.1030751746412895</v>
      </c>
      <c r="BJ95" s="74">
        <f t="shared" ca="1" si="341"/>
        <v>1.0172928358251583</v>
      </c>
      <c r="BK95" s="74">
        <f t="shared" ca="1" si="342"/>
        <v>0.96982169558017273</v>
      </c>
      <c r="BL95" s="74">
        <f t="shared" ca="1" si="343"/>
        <v>1.0056728211908315</v>
      </c>
      <c r="BM95" s="74">
        <f t="shared" si="344"/>
        <v>0.90794993611315744</v>
      </c>
      <c r="BN95" s="74">
        <f t="shared" si="345"/>
        <v>1.0431227103579586</v>
      </c>
      <c r="BO95" s="74">
        <f t="shared" ca="1" si="346"/>
        <v>1.0567879302404664</v>
      </c>
      <c r="BP95" s="74">
        <f t="shared" ca="1" si="347"/>
        <v>1.0892636957722233</v>
      </c>
      <c r="BQ95" s="74">
        <f t="shared" ca="1" si="348"/>
        <v>1.029047949812258</v>
      </c>
      <c r="BR95" s="74">
        <f t="shared" ca="1" si="349"/>
        <v>1.0189355289959927</v>
      </c>
      <c r="BS95" s="74">
        <f t="shared" si="350"/>
        <v>0.959518436719068</v>
      </c>
      <c r="BT95" s="74">
        <f t="shared" ca="1" si="351"/>
        <v>0.98411350694750688</v>
      </c>
      <c r="CP95" s="73">
        <f t="shared" ref="CP95:DF95" si="354">CP43</f>
        <v>40</v>
      </c>
      <c r="CQ95" s="74">
        <f t="shared" si="354"/>
        <v>1.0484960496806037</v>
      </c>
      <c r="CR95" s="74">
        <f t="shared" si="354"/>
        <v>1.0648272890128445</v>
      </c>
      <c r="CS95" s="74">
        <f t="shared" ca="1" si="354"/>
        <v>1.0327277566871891</v>
      </c>
      <c r="CT95" s="74">
        <f t="shared" ca="1" si="354"/>
        <v>1.0442352834794515</v>
      </c>
      <c r="CU95" s="74">
        <f t="shared" si="354"/>
        <v>1.0915373087417188</v>
      </c>
      <c r="CV95" s="74">
        <f t="shared" ca="1" si="354"/>
        <v>1.0219758638246814</v>
      </c>
      <c r="CW95" s="74">
        <f t="shared" ca="1" si="354"/>
        <v>0.98918544521736151</v>
      </c>
      <c r="CX95" s="74">
        <f t="shared" ca="1" si="354"/>
        <v>0.99942665940996245</v>
      </c>
      <c r="CY95" s="74">
        <f t="shared" si="354"/>
        <v>0.99382451098584912</v>
      </c>
      <c r="CZ95" s="74">
        <f t="shared" ca="1" si="354"/>
        <v>1.0588126415801773</v>
      </c>
      <c r="DA95" s="74">
        <f t="shared" ca="1" si="354"/>
        <v>1.0414415379287743</v>
      </c>
      <c r="DB95" s="74">
        <f t="shared" ca="1" si="354"/>
        <v>1.087687828584369</v>
      </c>
      <c r="DC95" s="74">
        <f t="shared" ca="1" si="354"/>
        <v>1.0100458380201498</v>
      </c>
      <c r="DD95" s="74">
        <f t="shared" ca="1" si="354"/>
        <v>0.99999095995933429</v>
      </c>
      <c r="DE95" s="74">
        <f t="shared" ca="1" si="354"/>
        <v>1.0153631675376198</v>
      </c>
      <c r="DF95" s="74">
        <f t="shared" ca="1" si="354"/>
        <v>0.9949701638179701</v>
      </c>
      <c r="DI95" s="57">
        <f t="shared" si="245"/>
        <v>401.52750230031518</v>
      </c>
      <c r="DJ95" s="57">
        <f t="shared" si="246"/>
        <v>56.34716598559698</v>
      </c>
      <c r="DK95" s="57">
        <f t="shared" ca="1" si="247"/>
        <v>115.78213890076209</v>
      </c>
      <c r="DL95" s="57">
        <f t="shared" ca="1" si="248"/>
        <v>103.56177276687967</v>
      </c>
      <c r="DM95" s="57">
        <f t="shared" si="249"/>
        <v>37876.854660753401</v>
      </c>
      <c r="DN95" s="57">
        <f t="shared" ca="1" si="250"/>
        <v>95.752890377389704</v>
      </c>
      <c r="DO95" s="57">
        <f t="shared" ca="1" si="251"/>
        <v>83.763002435742479</v>
      </c>
      <c r="DP95" s="57">
        <f t="shared" ca="1" si="252"/>
        <v>89.908691159181572</v>
      </c>
      <c r="DQ95" s="57">
        <f t="shared" si="253"/>
        <v>4805.6774080388977</v>
      </c>
      <c r="DR95" s="57">
        <f t="shared" ca="1" si="254"/>
        <v>131.06325247904616</v>
      </c>
      <c r="DS95" s="57">
        <f t="shared" ca="1" si="255"/>
        <v>101.1208260243514</v>
      </c>
      <c r="DT95" s="57">
        <f t="shared" ca="1" si="256"/>
        <v>100.74538018150123</v>
      </c>
      <c r="DU95" s="57">
        <f t="shared" ca="1" si="257"/>
        <v>101.70542661559237</v>
      </c>
      <c r="DV95" s="57">
        <f t="shared" ca="1" si="258"/>
        <v>101.16591454398146</v>
      </c>
      <c r="DW95" s="57">
        <f t="shared" ca="1" si="259"/>
        <v>97.750966717461182</v>
      </c>
      <c r="DX95" s="57">
        <f t="shared" ca="1" si="260"/>
        <v>616901.19767910964</v>
      </c>
      <c r="DY95" s="57">
        <f ca="1">'Chart Data'!U200</f>
        <v>-158.30571428571429</v>
      </c>
      <c r="EB95" s="57"/>
      <c r="EN95" s="74">
        <f t="shared" si="262"/>
        <v>0.17965788867326679</v>
      </c>
      <c r="EO95" s="74">
        <f t="shared" si="263"/>
        <v>-1.1601642579696312</v>
      </c>
      <c r="EP95" s="74">
        <f t="shared" ca="1" si="264"/>
        <v>-0.36250259733748968</v>
      </c>
      <c r="EQ95" s="74">
        <f t="shared" ca="1" si="265"/>
        <v>-0.12466813473206813</v>
      </c>
      <c r="ER95" s="74">
        <f t="shared" si="266"/>
        <v>0.12307155770377882</v>
      </c>
      <c r="ES95" s="74">
        <f t="shared" ca="1" si="267"/>
        <v>-0.17991467369715203</v>
      </c>
      <c r="ET95" s="74">
        <f t="shared" ca="1" si="268"/>
        <v>-0.52023499152091657</v>
      </c>
      <c r="EU95" s="74">
        <f t="shared" ca="1" si="269"/>
        <v>0.67568263590827471</v>
      </c>
      <c r="EV95" s="74">
        <f t="shared" si="270"/>
        <v>0.16590801747902439</v>
      </c>
      <c r="EW95" s="74">
        <f t="shared" ca="1" si="271"/>
        <v>0.26614732297573152</v>
      </c>
      <c r="EX95" s="74">
        <f t="shared" ca="1" si="272"/>
        <v>5.8336822987227574E-2</v>
      </c>
      <c r="EY95" s="74">
        <f t="shared" ca="1" si="273"/>
        <v>-0.49054753580698485</v>
      </c>
      <c r="EZ95" s="74">
        <f t="shared" ca="1" si="274"/>
        <v>0.30667375114897433</v>
      </c>
      <c r="FA95" s="74">
        <f t="shared" ca="1" si="275"/>
        <v>0.37378107974602787</v>
      </c>
      <c r="FB95" s="74">
        <f t="shared" ca="1" si="276"/>
        <v>-1.0205919893262216</v>
      </c>
      <c r="FC95" s="74">
        <f t="shared" ca="1" si="277"/>
        <v>-0.58871157817840758</v>
      </c>
      <c r="FD95" s="74">
        <f t="shared" ca="1" si="278"/>
        <v>0.51858562297862754</v>
      </c>
      <c r="FG95" s="225">
        <f t="shared" si="279"/>
        <v>10</v>
      </c>
      <c r="FH95" s="73">
        <f t="shared" si="280"/>
        <v>2023</v>
      </c>
      <c r="FI95" s="73"/>
      <c r="FJ95" s="73"/>
      <c r="FK95" s="4"/>
      <c r="FL95" s="4"/>
      <c r="GA95" s="4"/>
    </row>
    <row r="96" spans="1:183" x14ac:dyDescent="0.35">
      <c r="A96" s="73">
        <v>41</v>
      </c>
      <c r="B96" s="41">
        <f t="shared" si="243"/>
        <v>45208</v>
      </c>
      <c r="C96" s="57">
        <f>'Chart Data'!C201</f>
        <v>433</v>
      </c>
      <c r="D96" s="57">
        <f>'Chart Data'!D201</f>
        <v>60</v>
      </c>
      <c r="E96" s="57">
        <f ca="1">'Chart Data'!E201</f>
        <v>118.71428571428571</v>
      </c>
      <c r="F96" s="57">
        <f ca="1">'Chart Data'!F201</f>
        <v>108</v>
      </c>
      <c r="G96" s="57">
        <f>'Chart Data'!G201</f>
        <v>40564</v>
      </c>
      <c r="H96" s="57">
        <f ca="1">'Chart Data'!H201</f>
        <v>97.285714285714292</v>
      </c>
      <c r="I96" s="57">
        <f ca="1">'Chart Data'!J201</f>
        <v>85</v>
      </c>
      <c r="J96" s="57">
        <f ca="1">'Chart Data'!K201</f>
        <v>91.428571428571431</v>
      </c>
      <c r="K96" s="57">
        <f>'Chart Data'!L201</f>
        <v>5542</v>
      </c>
      <c r="L96" s="57">
        <f>'Chart Data'!M201</f>
        <v>142.07142857142856</v>
      </c>
      <c r="M96" s="57">
        <f ca="1">'Chart Data'!O201</f>
        <v>97.518571428571434</v>
      </c>
      <c r="N96" s="57">
        <f ca="1">'Chart Data'!P201</f>
        <v>96.810952380952372</v>
      </c>
      <c r="O96" s="57">
        <f ca="1">'Chart Data'!Q201</f>
        <v>98.874285714285719</v>
      </c>
      <c r="P96" s="57">
        <f ca="1">'Chart Data'!R201</f>
        <v>95.421428571428578</v>
      </c>
      <c r="Q96" s="57">
        <f>'Chart Data'!S202</f>
        <v>99.848743718960165</v>
      </c>
      <c r="R96" s="57">
        <f ca="1">'Chart Data'!T202</f>
        <v>636841.28571428568</v>
      </c>
      <c r="U96" s="57">
        <f t="shared" si="304"/>
        <v>401.27884615384613</v>
      </c>
      <c r="V96" s="57">
        <f t="shared" si="305"/>
        <v>59.240384615384613</v>
      </c>
      <c r="W96" s="57">
        <f t="shared" ca="1" si="306"/>
        <v>115.92857142857146</v>
      </c>
      <c r="X96" s="57">
        <f t="shared" ca="1" si="307"/>
        <v>103.37362637362638</v>
      </c>
      <c r="Y96" s="57">
        <f t="shared" si="308"/>
        <v>37499.903846153844</v>
      </c>
      <c r="Z96" s="57">
        <f t="shared" ca="1" si="309"/>
        <v>96.233516483516468</v>
      </c>
      <c r="AA96" s="57">
        <f t="shared" ca="1" si="310"/>
        <v>85.434065934065927</v>
      </c>
      <c r="AB96" s="57">
        <f t="shared" ca="1" si="311"/>
        <v>89.390109890109869</v>
      </c>
      <c r="AC96" s="57">
        <f t="shared" si="312"/>
        <v>5255.5192307692305</v>
      </c>
      <c r="AD96" s="57">
        <f t="shared" si="313"/>
        <v>132.86456043956045</v>
      </c>
      <c r="AE96" s="57">
        <f t="shared" ca="1" si="314"/>
        <v>99.670961538461526</v>
      </c>
      <c r="AF96" s="57">
        <f t="shared" ca="1" si="315"/>
        <v>100.71997252747254</v>
      </c>
      <c r="AG96" s="57">
        <f t="shared" ca="1" si="316"/>
        <v>99.78166208791211</v>
      </c>
      <c r="AH96" s="57">
        <f t="shared" ca="1" si="317"/>
        <v>99.228200549450548</v>
      </c>
      <c r="AI96" s="57">
        <f t="shared" si="318"/>
        <v>103.40159722949254</v>
      </c>
      <c r="AJ96" s="57">
        <f t="shared" ca="1" si="319"/>
        <v>623700.4615384615</v>
      </c>
      <c r="AM96" s="57">
        <f t="shared" si="320"/>
        <v>401.15384615384613</v>
      </c>
      <c r="AN96" s="57">
        <f t="shared" si="321"/>
        <v>59.278846153846153</v>
      </c>
      <c r="AO96" s="57">
        <f t="shared" ca="1" si="322"/>
        <v>115.94368131868134</v>
      </c>
      <c r="AP96" s="57">
        <f t="shared" ca="1" si="323"/>
        <v>103.36675824175825</v>
      </c>
      <c r="AQ96" s="57">
        <f t="shared" si="324"/>
        <v>37515.163461538461</v>
      </c>
      <c r="AR96" s="57">
        <f t="shared" ca="1" si="325"/>
        <v>96.241758241758234</v>
      </c>
      <c r="AS96" s="57">
        <f t="shared" ca="1" si="326"/>
        <v>85.42445054945054</v>
      </c>
      <c r="AT96" s="57">
        <f t="shared" ca="1" si="327"/>
        <v>89.42445054945054</v>
      </c>
      <c r="AU96" s="57">
        <f t="shared" si="328"/>
        <v>5247.875</v>
      </c>
      <c r="AV96" s="57">
        <f t="shared" si="329"/>
        <v>132.72266483516484</v>
      </c>
      <c r="AW96" s="57">
        <f t="shared" ca="1" si="330"/>
        <v>99.672431318681333</v>
      </c>
      <c r="AX96" s="57">
        <f t="shared" ca="1" si="331"/>
        <v>100.76934981684983</v>
      </c>
      <c r="AY96" s="57">
        <f t="shared" ca="1" si="332"/>
        <v>99.795432692307713</v>
      </c>
      <c r="AZ96" s="57">
        <f t="shared" ca="1" si="333"/>
        <v>99.20968406593407</v>
      </c>
      <c r="BA96" s="57">
        <f t="shared" si="334"/>
        <v>103.32571368411209</v>
      </c>
      <c r="BB96" s="57">
        <f t="shared" ca="1" si="335"/>
        <v>623893.41758241761</v>
      </c>
      <c r="BE96" s="74">
        <f t="shared" si="336"/>
        <v>1.0793863854266539</v>
      </c>
      <c r="BF96" s="74">
        <f t="shared" si="337"/>
        <v>1.0121654501216546</v>
      </c>
      <c r="BG96" s="74">
        <f t="shared" ca="1" si="338"/>
        <v>1.0238961223595198</v>
      </c>
      <c r="BH96" s="74">
        <f t="shared" ca="1" si="339"/>
        <v>1.0448233246069818</v>
      </c>
      <c r="BI96" s="74">
        <f t="shared" si="340"/>
        <v>1.0812694456626128</v>
      </c>
      <c r="BJ96" s="74">
        <f t="shared" ca="1" si="341"/>
        <v>1.0108472253939258</v>
      </c>
      <c r="BK96" s="74">
        <f t="shared" ca="1" si="342"/>
        <v>0.99503127562752269</v>
      </c>
      <c r="BL96" s="74">
        <f t="shared" ca="1" si="343"/>
        <v>1.0224113300870956</v>
      </c>
      <c r="BM96" s="74">
        <f t="shared" si="344"/>
        <v>1.0560464950098849</v>
      </c>
      <c r="BN96" s="74">
        <f t="shared" si="345"/>
        <v>1.0704383365710328</v>
      </c>
      <c r="BO96" s="74">
        <f t="shared" ca="1" si="346"/>
        <v>0.978390615523129</v>
      </c>
      <c r="BP96" s="74">
        <f t="shared" ca="1" si="347"/>
        <v>0.96071823979124693</v>
      </c>
      <c r="BQ96" s="74">
        <f t="shared" ca="1" si="348"/>
        <v>0.99076964793707445</v>
      </c>
      <c r="BR96" s="74">
        <f t="shared" ca="1" si="349"/>
        <v>0.96181566819638453</v>
      </c>
      <c r="BS96" s="74">
        <f t="shared" si="350"/>
        <v>0.96634942221854148</v>
      </c>
      <c r="BT96" s="74">
        <f t="shared" ca="1" si="351"/>
        <v>1.0207533334492307</v>
      </c>
      <c r="CP96" s="73">
        <f t="shared" ref="CP96:DF96" si="355">CP44</f>
        <v>41</v>
      </c>
      <c r="CQ96" s="74">
        <f t="shared" si="355"/>
        <v>0.98875295759354043</v>
      </c>
      <c r="CR96" s="74">
        <f t="shared" si="355"/>
        <v>1.0266954880091994</v>
      </c>
      <c r="CS96" s="74">
        <f t="shared" ca="1" si="355"/>
        <v>1.0272448141567116</v>
      </c>
      <c r="CT96" s="74">
        <f t="shared" ca="1" si="355"/>
        <v>1.0453447764003858</v>
      </c>
      <c r="CU96" s="74">
        <f t="shared" si="355"/>
        <v>1.0762281220382883</v>
      </c>
      <c r="CV96" s="74">
        <f t="shared" ca="1" si="355"/>
        <v>1.0142332646757042</v>
      </c>
      <c r="CW96" s="74">
        <f t="shared" ca="1" si="355"/>
        <v>1.0041654155472104</v>
      </c>
      <c r="CX96" s="74">
        <f t="shared" ca="1" si="355"/>
        <v>1.0179558494765704</v>
      </c>
      <c r="CY96" s="74">
        <f t="shared" si="355"/>
        <v>0.91941773852193942</v>
      </c>
      <c r="CZ96" s="74">
        <f t="shared" ca="1" si="355"/>
        <v>1.067034120452214</v>
      </c>
      <c r="DA96" s="74">
        <f t="shared" ca="1" si="355"/>
        <v>0.96933879607399764</v>
      </c>
      <c r="DB96" s="74">
        <f t="shared" ca="1" si="355"/>
        <v>0.97400418885709117</v>
      </c>
      <c r="DC96" s="74">
        <f t="shared" ca="1" si="355"/>
        <v>0.97622175595459615</v>
      </c>
      <c r="DD96" s="74">
        <f t="shared" ca="1" si="355"/>
        <v>0.94604604918250512</v>
      </c>
      <c r="DE96" s="74">
        <f t="shared" ca="1" si="355"/>
        <v>1.0197037910915436</v>
      </c>
      <c r="DF96" s="74">
        <f t="shared" ca="1" si="355"/>
        <v>0.99393231110764801</v>
      </c>
      <c r="DI96" s="57">
        <f t="shared" si="245"/>
        <v>437.92536515273713</v>
      </c>
      <c r="DJ96" s="57">
        <f t="shared" si="246"/>
        <v>58.4399178731585</v>
      </c>
      <c r="DK96" s="57">
        <f t="shared" ca="1" si="247"/>
        <v>115.56571917254304</v>
      </c>
      <c r="DL96" s="57">
        <f t="shared" ca="1" si="248"/>
        <v>103.31519555863171</v>
      </c>
      <c r="DM96" s="57">
        <f t="shared" si="249"/>
        <v>37690.893937221314</v>
      </c>
      <c r="DN96" s="57">
        <f t="shared" ca="1" si="250"/>
        <v>95.920453089083892</v>
      </c>
      <c r="DO96" s="57">
        <f t="shared" ca="1" si="251"/>
        <v>84.647408369148081</v>
      </c>
      <c r="DP96" s="57">
        <f t="shared" ca="1" si="252"/>
        <v>89.815851518102392</v>
      </c>
      <c r="DQ96" s="57">
        <f t="shared" si="253"/>
        <v>6027.727949766715</v>
      </c>
      <c r="DR96" s="57">
        <f t="shared" ca="1" si="254"/>
        <v>133.14609706315485</v>
      </c>
      <c r="DS96" s="57">
        <f t="shared" ca="1" si="255"/>
        <v>100.60318623740201</v>
      </c>
      <c r="DT96" s="57">
        <f t="shared" ca="1" si="256"/>
        <v>99.394800852501021</v>
      </c>
      <c r="DU96" s="57">
        <f t="shared" ca="1" si="257"/>
        <v>101.28260829180326</v>
      </c>
      <c r="DV96" s="57">
        <f t="shared" ca="1" si="258"/>
        <v>100.8634079217221</v>
      </c>
      <c r="DW96" s="57">
        <f t="shared" ca="1" si="259"/>
        <v>97.919361084336956</v>
      </c>
      <c r="DX96" s="57">
        <f t="shared" ca="1" si="260"/>
        <v>640729.03013343376</v>
      </c>
      <c r="DY96" s="57">
        <f ca="1">'Chart Data'!U201</f>
        <v>-287.92571428571426</v>
      </c>
      <c r="EB96" s="57"/>
      <c r="EN96" s="74">
        <f t="shared" si="262"/>
        <v>2.1753469623389079</v>
      </c>
      <c r="EO96" s="74">
        <f t="shared" si="263"/>
        <v>-0.3819356147606156</v>
      </c>
      <c r="EP96" s="74">
        <f t="shared" ca="1" si="264"/>
        <v>-0.42291664433352655</v>
      </c>
      <c r="EQ96" s="74">
        <f t="shared" ca="1" si="265"/>
        <v>-0.1877253142961435</v>
      </c>
      <c r="ER96" s="74">
        <f t="shared" si="266"/>
        <v>-5.88158421143345E-2</v>
      </c>
      <c r="ES96" s="74">
        <f t="shared" ca="1" si="267"/>
        <v>-8.2485226617359325E-2</v>
      </c>
      <c r="ET96" s="74">
        <f t="shared" ca="1" si="268"/>
        <v>-0.25171600250745635</v>
      </c>
      <c r="EU96" s="74">
        <f t="shared" ca="1" si="269"/>
        <v>0.62179235672967237</v>
      </c>
      <c r="EV96" s="74">
        <f t="shared" si="270"/>
        <v>-0.75306577896116667</v>
      </c>
      <c r="EW96" s="74">
        <f t="shared" ca="1" si="271"/>
        <v>0.38824196459846372</v>
      </c>
      <c r="EX96" s="74">
        <f t="shared" ca="1" si="272"/>
        <v>-0.14883262238160533</v>
      </c>
      <c r="EY96" s="74">
        <f t="shared" ca="1" si="273"/>
        <v>-0.79666867155563015</v>
      </c>
      <c r="EZ96" s="74">
        <f t="shared" ca="1" si="274"/>
        <v>0.1192354774035207</v>
      </c>
      <c r="FA96" s="74">
        <f t="shared" ca="1" si="275"/>
        <v>0.2312192396580928</v>
      </c>
      <c r="FB96" s="74">
        <f t="shared" ca="1" si="276"/>
        <v>-0.97780996423870525</v>
      </c>
      <c r="FC96" s="74">
        <f t="shared" ca="1" si="277"/>
        <v>0.5994323900449201</v>
      </c>
      <c r="FD96" s="74">
        <f t="shared" ca="1" si="278"/>
        <v>-1.1246614806889883</v>
      </c>
      <c r="FG96" s="225">
        <f t="shared" si="279"/>
        <v>10</v>
      </c>
      <c r="FH96" s="73">
        <f t="shared" si="280"/>
        <v>2023</v>
      </c>
      <c r="FI96" s="73"/>
      <c r="FJ96" s="73"/>
      <c r="FK96" s="4"/>
      <c r="FL96" s="4"/>
      <c r="GA96" s="4"/>
    </row>
    <row r="97" spans="1:183" x14ac:dyDescent="0.35">
      <c r="A97" s="73">
        <v>42</v>
      </c>
      <c r="B97" s="41">
        <f t="shared" si="243"/>
        <v>45215</v>
      </c>
      <c r="C97" s="57">
        <f>'Chart Data'!C202</f>
        <v>383</v>
      </c>
      <c r="D97" s="57">
        <f>'Chart Data'!D202</f>
        <v>65</v>
      </c>
      <c r="E97" s="57">
        <f ca="1">'Chart Data'!E202</f>
        <v>119.14285714285714</v>
      </c>
      <c r="F97" s="57">
        <f ca="1">'Chart Data'!F202</f>
        <v>106.28571428571429</v>
      </c>
      <c r="G97" s="57">
        <f>'Chart Data'!G202</f>
        <v>40134</v>
      </c>
      <c r="H97" s="57">
        <f ca="1">'Chart Data'!H202</f>
        <v>96.285714285714292</v>
      </c>
      <c r="I97" s="57">
        <f ca="1">'Chart Data'!J202</f>
        <v>84.285714285714292</v>
      </c>
      <c r="J97" s="57">
        <f ca="1">'Chart Data'!K202</f>
        <v>88.857142857142861</v>
      </c>
      <c r="K97" s="57">
        <f>'Chart Data'!L202</f>
        <v>5859</v>
      </c>
      <c r="L97" s="57">
        <f>'Chart Data'!M202</f>
        <v>143.84285714285716</v>
      </c>
      <c r="M97" s="57">
        <f ca="1">'Chart Data'!O202</f>
        <v>95.188571428571436</v>
      </c>
      <c r="N97" s="57">
        <f ca="1">'Chart Data'!P202</f>
        <v>95.079047619047628</v>
      </c>
      <c r="O97" s="57">
        <f ca="1">'Chart Data'!Q202</f>
        <v>96.92785714285715</v>
      </c>
      <c r="P97" s="57">
        <f ca="1">'Chart Data'!R202</f>
        <v>94.082857142857151</v>
      </c>
      <c r="Q97" s="57">
        <f>'Chart Data'!S203</f>
        <v>101.69660761845606</v>
      </c>
      <c r="R97" s="57">
        <f ca="1">'Chart Data'!T203</f>
        <v>655871.57142857148</v>
      </c>
      <c r="U97" s="57">
        <f t="shared" si="304"/>
        <v>401.02884615384613</v>
      </c>
      <c r="V97" s="57">
        <f t="shared" si="305"/>
        <v>59.317307692307693</v>
      </c>
      <c r="W97" s="57">
        <f t="shared" ca="1" si="306"/>
        <v>115.95879120879123</v>
      </c>
      <c r="X97" s="57">
        <f t="shared" ca="1" si="307"/>
        <v>103.35989010989012</v>
      </c>
      <c r="Y97" s="57">
        <f t="shared" si="308"/>
        <v>37530.423076923078</v>
      </c>
      <c r="Z97" s="57">
        <f t="shared" ca="1" si="309"/>
        <v>96.25</v>
      </c>
      <c r="AA97" s="57">
        <f t="shared" ca="1" si="310"/>
        <v>85.414835164835168</v>
      </c>
      <c r="AB97" s="57">
        <f t="shared" ca="1" si="311"/>
        <v>89.458791208791197</v>
      </c>
      <c r="AC97" s="57">
        <f t="shared" si="312"/>
        <v>5240.2307692307695</v>
      </c>
      <c r="AD97" s="57">
        <f t="shared" si="313"/>
        <v>132.58076923076925</v>
      </c>
      <c r="AE97" s="57">
        <f t="shared" ca="1" si="314"/>
        <v>99.673901098901126</v>
      </c>
      <c r="AF97" s="57">
        <f t="shared" ca="1" si="315"/>
        <v>100.8187271062271</v>
      </c>
      <c r="AG97" s="57">
        <f t="shared" ca="1" si="316"/>
        <v>99.80920329670333</v>
      </c>
      <c r="AH97" s="57">
        <f t="shared" ca="1" si="317"/>
        <v>99.191167582417592</v>
      </c>
      <c r="AI97" s="57">
        <f t="shared" si="318"/>
        <v>103.24983013873164</v>
      </c>
      <c r="AJ97" s="57">
        <f t="shared" ca="1" si="319"/>
        <v>624086.37362637371</v>
      </c>
      <c r="AM97" s="57">
        <f t="shared" si="320"/>
        <v>400.91346153846155</v>
      </c>
      <c r="AN97" s="57">
        <f t="shared" si="321"/>
        <v>59.384615384615387</v>
      </c>
      <c r="AO97" s="57">
        <f t="shared" ca="1" si="322"/>
        <v>115.95467032967035</v>
      </c>
      <c r="AP97" s="57">
        <f t="shared" ca="1" si="323"/>
        <v>103.35027472527474</v>
      </c>
      <c r="AQ97" s="57">
        <f t="shared" si="324"/>
        <v>37543.24038461539</v>
      </c>
      <c r="AR97" s="57">
        <f t="shared" ca="1" si="325"/>
        <v>96.245879120879124</v>
      </c>
      <c r="AS97" s="57">
        <f t="shared" ca="1" si="326"/>
        <v>85.402472527472526</v>
      </c>
      <c r="AT97" s="57">
        <f t="shared" ca="1" si="327"/>
        <v>89.462912087912088</v>
      </c>
      <c r="AU97" s="57">
        <f t="shared" si="328"/>
        <v>5221.6057692307695</v>
      </c>
      <c r="AV97" s="57">
        <f t="shared" si="329"/>
        <v>132.31675824175827</v>
      </c>
      <c r="AW97" s="57">
        <f t="shared" ca="1" si="330"/>
        <v>99.643859890109908</v>
      </c>
      <c r="AX97" s="57">
        <f t="shared" ca="1" si="331"/>
        <v>100.81309981684981</v>
      </c>
      <c r="AY97" s="57">
        <f t="shared" ca="1" si="332"/>
        <v>99.802232142857179</v>
      </c>
      <c r="AZ97" s="57">
        <f t="shared" ca="1" si="333"/>
        <v>99.162493131868132</v>
      </c>
      <c r="BA97" s="57">
        <f t="shared" si="334"/>
        <v>103.17827200972852</v>
      </c>
      <c r="BB97" s="57">
        <f t="shared" ca="1" si="335"/>
        <v>624075.48901098908</v>
      </c>
      <c r="BE97" s="74">
        <f t="shared" si="336"/>
        <v>0.95531838349922049</v>
      </c>
      <c r="BF97" s="74">
        <f t="shared" si="337"/>
        <v>1.0945595854922279</v>
      </c>
      <c r="BG97" s="74">
        <f t="shared" ca="1" si="338"/>
        <v>1.0274951134277082</v>
      </c>
      <c r="BH97" s="74">
        <f t="shared" ca="1" si="339"/>
        <v>1.028402823004027</v>
      </c>
      <c r="BI97" s="74">
        <f t="shared" si="340"/>
        <v>1.0690073522914729</v>
      </c>
      <c r="BJ97" s="74">
        <f t="shared" ca="1" si="341"/>
        <v>1.0004138895628469</v>
      </c>
      <c r="BK97" s="74">
        <f t="shared" ca="1" si="342"/>
        <v>0.98692358419249526</v>
      </c>
      <c r="BL97" s="74">
        <f t="shared" ca="1" si="343"/>
        <v>0.99322882279783209</v>
      </c>
      <c r="BM97" s="74">
        <f t="shared" si="344"/>
        <v>1.1220686238944326</v>
      </c>
      <c r="BN97" s="74">
        <f t="shared" si="345"/>
        <v>1.0871098948784654</v>
      </c>
      <c r="BO97" s="74">
        <f t="shared" ca="1" si="346"/>
        <v>0.95528787758270417</v>
      </c>
      <c r="BP97" s="74">
        <f t="shared" ca="1" si="347"/>
        <v>0.94312195331539839</v>
      </c>
      <c r="BQ97" s="74">
        <f t="shared" ca="1" si="348"/>
        <v>0.97119929145587003</v>
      </c>
      <c r="BR97" s="74">
        <f t="shared" ca="1" si="349"/>
        <v>0.94877462406823532</v>
      </c>
      <c r="BS97" s="74">
        <f t="shared" si="350"/>
        <v>0.98563976346557969</v>
      </c>
      <c r="BT97" s="74">
        <f t="shared" ca="1" si="351"/>
        <v>1.0509490966677311</v>
      </c>
      <c r="CP97" s="73">
        <f t="shared" ref="CP97:DF97" si="356">CP45</f>
        <v>42</v>
      </c>
      <c r="CQ97" s="74">
        <f t="shared" si="356"/>
        <v>0.9846596713038327</v>
      </c>
      <c r="CR97" s="74">
        <f t="shared" si="356"/>
        <v>1.0714863461971724</v>
      </c>
      <c r="CS97" s="74">
        <f t="shared" ca="1" si="356"/>
        <v>1.0206164881036313</v>
      </c>
      <c r="CT97" s="74">
        <f t="shared" ca="1" si="356"/>
        <v>1.0338815716664671</v>
      </c>
      <c r="CU97" s="74">
        <f t="shared" si="356"/>
        <v>1.0569436017933158</v>
      </c>
      <c r="CV97" s="74">
        <f t="shared" ca="1" si="356"/>
        <v>1.0026939853714316</v>
      </c>
      <c r="CW97" s="74">
        <f t="shared" ca="1" si="356"/>
        <v>0.98576717797239388</v>
      </c>
      <c r="CX97" s="74">
        <f t="shared" ca="1" si="356"/>
        <v>0.98590514161109077</v>
      </c>
      <c r="CY97" s="74">
        <f t="shared" si="356"/>
        <v>0.83594091308773844</v>
      </c>
      <c r="CZ97" s="74">
        <f t="shared" ca="1" si="356"/>
        <v>1.0746179406876715</v>
      </c>
      <c r="DA97" s="74">
        <f t="shared" ca="1" si="356"/>
        <v>0.94706096229933945</v>
      </c>
      <c r="DB97" s="74">
        <f t="shared" ca="1" si="356"/>
        <v>0.94975268285573666</v>
      </c>
      <c r="DC97" s="74">
        <f t="shared" ca="1" si="356"/>
        <v>0.96055621698170512</v>
      </c>
      <c r="DD97" s="74">
        <f t="shared" ca="1" si="356"/>
        <v>0.93220445778079497</v>
      </c>
      <c r="DE97" s="74">
        <f t="shared" ca="1" si="356"/>
        <v>1.0076987590582915</v>
      </c>
      <c r="DF97" s="74">
        <f t="shared" ca="1" si="356"/>
        <v>1.0138517253995549</v>
      </c>
      <c r="DI97" s="57">
        <f t="shared" si="245"/>
        <v>388.96687978786849</v>
      </c>
      <c r="DJ97" s="57">
        <f t="shared" si="246"/>
        <v>60.663395507271218</v>
      </c>
      <c r="DK97" s="57">
        <f t="shared" ca="1" si="247"/>
        <v>116.73616733767642</v>
      </c>
      <c r="DL97" s="57">
        <f t="shared" ca="1" si="248"/>
        <v>102.80260060579002</v>
      </c>
      <c r="DM97" s="57">
        <f t="shared" si="249"/>
        <v>37971.751692242287</v>
      </c>
      <c r="DN97" s="57">
        <f t="shared" ca="1" si="250"/>
        <v>96.027018901531378</v>
      </c>
      <c r="DO97" s="57">
        <f t="shared" ca="1" si="251"/>
        <v>85.502658405689672</v>
      </c>
      <c r="DP97" s="57">
        <f t="shared" ca="1" si="252"/>
        <v>90.127476880726391</v>
      </c>
      <c r="DQ97" s="57">
        <f t="shared" si="253"/>
        <v>7008.8685794291932</v>
      </c>
      <c r="DR97" s="57">
        <f t="shared" ca="1" si="254"/>
        <v>133.85488153195075</v>
      </c>
      <c r="DS97" s="57">
        <f t="shared" ca="1" si="255"/>
        <v>100.50944471142185</v>
      </c>
      <c r="DT97" s="57">
        <f t="shared" ca="1" si="256"/>
        <v>100.1092698502961</v>
      </c>
      <c r="DU97" s="57">
        <f t="shared" ca="1" si="257"/>
        <v>100.90805246925308</v>
      </c>
      <c r="DV97" s="57">
        <f t="shared" ca="1" si="258"/>
        <v>100.92513113145877</v>
      </c>
      <c r="DW97" s="57">
        <f t="shared" ca="1" si="259"/>
        <v>100.91965153702576</v>
      </c>
      <c r="DX97" s="57">
        <f t="shared" ca="1" si="260"/>
        <v>646910.741479574</v>
      </c>
      <c r="DY97" s="57">
        <f ca="1">'Chart Data'!U202</f>
        <v>-153.75142857142856</v>
      </c>
      <c r="EB97" s="57"/>
      <c r="EN97" s="74">
        <f t="shared" si="262"/>
        <v>-0.50903906059996584</v>
      </c>
      <c r="EO97" s="74">
        <f t="shared" si="263"/>
        <v>0.44490582434441373</v>
      </c>
      <c r="EP97" s="74">
        <f t="shared" ca="1" si="264"/>
        <v>-9.6183443822241699E-2</v>
      </c>
      <c r="EQ97" s="74">
        <f t="shared" ca="1" si="265"/>
        <v>-0.31881120100337718</v>
      </c>
      <c r="ER97" s="74">
        <f t="shared" si="266"/>
        <v>0.21588994418953</v>
      </c>
      <c r="ES97" s="74">
        <f t="shared" ca="1" si="267"/>
        <v>-2.0522466052131056E-2</v>
      </c>
      <c r="ET97" s="74">
        <f t="shared" ca="1" si="268"/>
        <v>7.9508161914537204E-3</v>
      </c>
      <c r="EU97" s="74">
        <f t="shared" ca="1" si="269"/>
        <v>0.80268036529723807</v>
      </c>
      <c r="EV97" s="74">
        <f t="shared" si="270"/>
        <v>-1.4908769401982824</v>
      </c>
      <c r="EW97" s="74">
        <f t="shared" ca="1" si="271"/>
        <v>0.42979032896787045</v>
      </c>
      <c r="EX97" s="74">
        <f t="shared" ca="1" si="272"/>
        <v>-0.18634979249673289</v>
      </c>
      <c r="EY97" s="74">
        <f t="shared" ca="1" si="273"/>
        <v>-0.63472775008148541</v>
      </c>
      <c r="EZ97" s="74">
        <f t="shared" ca="1" si="274"/>
        <v>-4.6807697288997419E-2</v>
      </c>
      <c r="FA97" s="74">
        <f t="shared" ca="1" si="275"/>
        <v>0.26030744371284209</v>
      </c>
      <c r="FB97" s="74">
        <f t="shared" ca="1" si="276"/>
        <v>-0.21556058619710147</v>
      </c>
      <c r="FC97" s="74">
        <f t="shared" ca="1" si="277"/>
        <v>0.90767541060893975</v>
      </c>
      <c r="FD97" s="74">
        <f t="shared" ca="1" si="278"/>
        <v>0.57632221308258391</v>
      </c>
      <c r="FG97" s="225">
        <f t="shared" si="279"/>
        <v>10</v>
      </c>
      <c r="FH97" s="73">
        <f t="shared" si="280"/>
        <v>2023</v>
      </c>
      <c r="FI97" s="73"/>
      <c r="FJ97" s="73"/>
      <c r="FK97" s="4"/>
      <c r="FL97" s="4"/>
      <c r="GA97" s="4"/>
    </row>
    <row r="98" spans="1:183" x14ac:dyDescent="0.35">
      <c r="A98" s="73">
        <v>43</v>
      </c>
      <c r="B98" s="41">
        <f t="shared" si="243"/>
        <v>45222</v>
      </c>
      <c r="C98" s="57">
        <f>'Chart Data'!C203</f>
        <v>405</v>
      </c>
      <c r="D98" s="57">
        <f>'Chart Data'!D203</f>
        <v>57</v>
      </c>
      <c r="E98" s="57">
        <f ca="1">'Chart Data'!E203</f>
        <v>115.57142857142857</v>
      </c>
      <c r="F98" s="57">
        <f ca="1">'Chart Data'!F203</f>
        <v>104.85714285714286</v>
      </c>
      <c r="G98" s="57">
        <f>'Chart Data'!G203</f>
        <v>39875</v>
      </c>
      <c r="H98" s="57">
        <f ca="1">'Chart Data'!H203</f>
        <v>96.857142857142861</v>
      </c>
      <c r="I98" s="57">
        <f ca="1">'Chart Data'!J203</f>
        <v>85</v>
      </c>
      <c r="J98" s="57">
        <f ca="1">'Chart Data'!K203</f>
        <v>90.857142857142861</v>
      </c>
      <c r="K98" s="57">
        <f>'Chart Data'!L203</f>
        <v>2921</v>
      </c>
      <c r="L98" s="57">
        <f>'Chart Data'!M203</f>
        <v>141.55714285714285</v>
      </c>
      <c r="M98" s="57">
        <f ca="1">'Chart Data'!O203</f>
        <v>93.472857142857151</v>
      </c>
      <c r="N98" s="57">
        <f ca="1">'Chart Data'!P203</f>
        <v>94.59666666666665</v>
      </c>
      <c r="O98" s="57">
        <f ca="1">'Chart Data'!Q203</f>
        <v>94.493571428571443</v>
      </c>
      <c r="P98" s="57">
        <f ca="1">'Chart Data'!R203</f>
        <v>90.517857142857153</v>
      </c>
      <c r="Q98" s="57">
        <f>'Chart Data'!S204</f>
        <v>102.60563799127868</v>
      </c>
      <c r="R98" s="57">
        <f ca="1">'Chart Data'!T204</f>
        <v>678444.28571428568</v>
      </c>
      <c r="U98" s="57">
        <f t="shared" si="304"/>
        <v>400.79807692307691</v>
      </c>
      <c r="V98" s="57">
        <f t="shared" si="305"/>
        <v>59.45192307692308</v>
      </c>
      <c r="W98" s="57">
        <f t="shared" ca="1" si="306"/>
        <v>115.95054945054947</v>
      </c>
      <c r="X98" s="57">
        <f t="shared" ca="1" si="307"/>
        <v>103.34065934065937</v>
      </c>
      <c r="Y98" s="57">
        <f t="shared" si="308"/>
        <v>37556.057692307695</v>
      </c>
      <c r="Z98" s="57">
        <f t="shared" ca="1" si="309"/>
        <v>96.241758241758234</v>
      </c>
      <c r="AA98" s="57">
        <f t="shared" ca="1" si="310"/>
        <v>85.390109890109883</v>
      </c>
      <c r="AB98" s="57">
        <f t="shared" ca="1" si="311"/>
        <v>89.467032967032964</v>
      </c>
      <c r="AC98" s="57">
        <f t="shared" si="312"/>
        <v>5202.9807692307695</v>
      </c>
      <c r="AD98" s="57">
        <f t="shared" si="313"/>
        <v>132.05274725274728</v>
      </c>
      <c r="AE98" s="57">
        <f t="shared" ca="1" si="314"/>
        <v>99.613818681318691</v>
      </c>
      <c r="AF98" s="57">
        <f t="shared" ca="1" si="315"/>
        <v>100.80747252747254</v>
      </c>
      <c r="AG98" s="57">
        <f t="shared" ca="1" si="316"/>
        <v>99.795260989011027</v>
      </c>
      <c r="AH98" s="57">
        <f t="shared" ca="1" si="317"/>
        <v>99.133818681318658</v>
      </c>
      <c r="AI98" s="57">
        <f t="shared" si="318"/>
        <v>103.10671388072539</v>
      </c>
      <c r="AJ98" s="57">
        <f t="shared" ca="1" si="319"/>
        <v>624064.60439560446</v>
      </c>
      <c r="AM98" s="57">
        <f t="shared" si="320"/>
        <v>400.57692307692309</v>
      </c>
      <c r="AN98" s="57">
        <f t="shared" si="321"/>
        <v>59.336538461538467</v>
      </c>
      <c r="AO98" s="57">
        <f t="shared" ca="1" si="322"/>
        <v>116.04395604395606</v>
      </c>
      <c r="AP98" s="57">
        <f t="shared" ca="1" si="323"/>
        <v>103.42032967032969</v>
      </c>
      <c r="AQ98" s="57">
        <f t="shared" si="324"/>
        <v>37570.788461538468</v>
      </c>
      <c r="AR98" s="57">
        <f t="shared" ca="1" si="325"/>
        <v>96.285714285714278</v>
      </c>
      <c r="AS98" s="57">
        <f t="shared" ca="1" si="326"/>
        <v>85.353021978021985</v>
      </c>
      <c r="AT98" s="57">
        <f t="shared" ca="1" si="327"/>
        <v>89.483516483516468</v>
      </c>
      <c r="AU98" s="57">
        <f t="shared" si="328"/>
        <v>5217.0288461538457</v>
      </c>
      <c r="AV98" s="57">
        <f t="shared" si="329"/>
        <v>131.8339285714286</v>
      </c>
      <c r="AW98" s="57">
        <f t="shared" ca="1" si="330"/>
        <v>99.59510989010991</v>
      </c>
      <c r="AX98" s="57">
        <f t="shared" ca="1" si="331"/>
        <v>100.84874542124544</v>
      </c>
      <c r="AY98" s="57">
        <f t="shared" ca="1" si="332"/>
        <v>99.747053571428609</v>
      </c>
      <c r="AZ98" s="57">
        <f t="shared" ca="1" si="333"/>
        <v>99.116071428571416</v>
      </c>
      <c r="BA98" s="57">
        <f t="shared" si="334"/>
        <v>103.07108697387518</v>
      </c>
      <c r="BB98" s="57">
        <f t="shared" ca="1" si="335"/>
        <v>623825.46703296714</v>
      </c>
      <c r="BE98" s="74">
        <f t="shared" si="336"/>
        <v>1.0110417666826692</v>
      </c>
      <c r="BF98" s="74">
        <f t="shared" si="337"/>
        <v>0.96062226543509954</v>
      </c>
      <c r="BG98" s="74">
        <f t="shared" ca="1" si="338"/>
        <v>0.99592803030303012</v>
      </c>
      <c r="BH98" s="74">
        <f t="shared" ca="1" si="339"/>
        <v>1.0138929472705536</v>
      </c>
      <c r="BI98" s="74">
        <f t="shared" si="340"/>
        <v>1.0613298691035025</v>
      </c>
      <c r="BJ98" s="74">
        <f t="shared" ca="1" si="341"/>
        <v>1.0059347181008904</v>
      </c>
      <c r="BK98" s="74">
        <f t="shared" ca="1" si="342"/>
        <v>0.99586397798413173</v>
      </c>
      <c r="BL98" s="74">
        <f t="shared" ca="1" si="343"/>
        <v>1.0153506078840724</v>
      </c>
      <c r="BM98" s="74">
        <f t="shared" si="344"/>
        <v>0.55989723003993952</v>
      </c>
      <c r="BN98" s="74">
        <f t="shared" si="345"/>
        <v>1.0737535048153113</v>
      </c>
      <c r="BO98" s="74">
        <f t="shared" ca="1" si="346"/>
        <v>0.93852858083084745</v>
      </c>
      <c r="BP98" s="74">
        <f t="shared" ca="1" si="347"/>
        <v>0.93800538887753293</v>
      </c>
      <c r="BQ98" s="74">
        <f t="shared" ca="1" si="348"/>
        <v>0.94733195663674252</v>
      </c>
      <c r="BR98" s="74">
        <f t="shared" ca="1" si="349"/>
        <v>0.91325105846320176</v>
      </c>
      <c r="BS98" s="74">
        <f t="shared" si="350"/>
        <v>0.99548419448885339</v>
      </c>
      <c r="BT98" s="74">
        <f t="shared" ca="1" si="351"/>
        <v>1.0875546472013977</v>
      </c>
      <c r="CP98" s="73">
        <f t="shared" ref="CP98:DF98" si="357">CP46</f>
        <v>43</v>
      </c>
      <c r="CQ98" s="74">
        <f t="shared" si="357"/>
        <v>1.0141916430572864</v>
      </c>
      <c r="CR98" s="74">
        <f t="shared" si="357"/>
        <v>0.96909008003953101</v>
      </c>
      <c r="CS98" s="74">
        <f t="shared" ca="1" si="357"/>
        <v>1.011103325500105</v>
      </c>
      <c r="CT98" s="74">
        <f t="shared" ca="1" si="357"/>
        <v>1.02836092181727</v>
      </c>
      <c r="CU98" s="74">
        <f t="shared" si="357"/>
        <v>1.0586720521164126</v>
      </c>
      <c r="CV98" s="74">
        <f t="shared" ca="1" si="357"/>
        <v>1.011950476517252</v>
      </c>
      <c r="CW98" s="74">
        <f t="shared" ca="1" si="357"/>
        <v>1.009430709087378</v>
      </c>
      <c r="CX98" s="74">
        <f t="shared" ca="1" si="357"/>
        <v>1.0070344904317827</v>
      </c>
      <c r="CY98" s="74">
        <f t="shared" si="357"/>
        <v>0.74316684205100003</v>
      </c>
      <c r="CZ98" s="74">
        <f t="shared" ca="1" si="357"/>
        <v>1.05729500779426</v>
      </c>
      <c r="DA98" s="74">
        <f t="shared" ca="1" si="357"/>
        <v>0.95276211499823105</v>
      </c>
      <c r="DB98" s="74">
        <f t="shared" ca="1" si="357"/>
        <v>0.96597265547569189</v>
      </c>
      <c r="DC98" s="74">
        <f t="shared" ca="1" si="357"/>
        <v>0.95843521037876966</v>
      </c>
      <c r="DD98" s="74">
        <f t="shared" ca="1" si="357"/>
        <v>0.926783144417892</v>
      </c>
      <c r="DE98" s="74">
        <f t="shared" ca="1" si="357"/>
        <v>1.0053190163483476</v>
      </c>
      <c r="DF98" s="74">
        <f t="shared" ca="1" si="357"/>
        <v>1.06951518272249</v>
      </c>
      <c r="DI98" s="57">
        <f t="shared" si="245"/>
        <v>399.332811281234</v>
      </c>
      <c r="DJ98" s="57">
        <f t="shared" si="246"/>
        <v>58.818061575529555</v>
      </c>
      <c r="DK98" s="57">
        <f t="shared" ca="1" si="247"/>
        <v>114.30229300676608</v>
      </c>
      <c r="DL98" s="57">
        <f t="shared" ca="1" si="248"/>
        <v>101.96531259846432</v>
      </c>
      <c r="DM98" s="57">
        <f t="shared" si="249"/>
        <v>37665.110664142958</v>
      </c>
      <c r="DN98" s="57">
        <f t="shared" ca="1" si="250"/>
        <v>95.713323037791582</v>
      </c>
      <c r="DO98" s="57">
        <f t="shared" ca="1" si="251"/>
        <v>84.205878853089516</v>
      </c>
      <c r="DP98" s="57">
        <f t="shared" ca="1" si="252"/>
        <v>90.222473728964687</v>
      </c>
      <c r="DQ98" s="57">
        <f t="shared" si="253"/>
        <v>3930.476758003078</v>
      </c>
      <c r="DR98" s="57">
        <f t="shared" ca="1" si="254"/>
        <v>133.88613567036589</v>
      </c>
      <c r="DS98" s="57">
        <f t="shared" ca="1" si="255"/>
        <v>98.10723544883048</v>
      </c>
      <c r="DT98" s="57">
        <f t="shared" ca="1" si="256"/>
        <v>97.928928039979198</v>
      </c>
      <c r="DU98" s="57">
        <f t="shared" ca="1" si="257"/>
        <v>98.591506661392344</v>
      </c>
      <c r="DV98" s="57">
        <f t="shared" ca="1" si="258"/>
        <v>97.668864273217849</v>
      </c>
      <c r="DW98" s="57">
        <f t="shared" ca="1" si="259"/>
        <v>102.0627644784602</v>
      </c>
      <c r="DX98" s="57">
        <f t="shared" ca="1" si="260"/>
        <v>634347.5031249962</v>
      </c>
      <c r="DY98" s="57">
        <f ca="1">'Chart Data'!U203</f>
        <v>-241.33571428571426</v>
      </c>
      <c r="EB98" s="57"/>
      <c r="EN98" s="74">
        <f t="shared" si="262"/>
        <v>5.9323326597159366E-2</v>
      </c>
      <c r="EO98" s="74">
        <f t="shared" si="263"/>
        <v>-0.24131585845631776</v>
      </c>
      <c r="EP98" s="74">
        <f t="shared" ca="1" si="264"/>
        <v>-0.7756048598829669</v>
      </c>
      <c r="EQ98" s="74">
        <f t="shared" ca="1" si="265"/>
        <v>-0.5329308294959304</v>
      </c>
      <c r="ER98" s="74">
        <f t="shared" si="266"/>
        <v>-8.4034352829653852E-2</v>
      </c>
      <c r="ES98" s="74">
        <f t="shared" ca="1" si="267"/>
        <v>-0.20292112889524558</v>
      </c>
      <c r="ET98" s="74">
        <f t="shared" ca="1" si="268"/>
        <v>-0.38577102723474449</v>
      </c>
      <c r="EU98" s="74">
        <f t="shared" ca="1" si="269"/>
        <v>0.85782283044618091</v>
      </c>
      <c r="EV98" s="74">
        <f t="shared" si="270"/>
        <v>0.82405302584601547</v>
      </c>
      <c r="EW98" s="74">
        <f t="shared" ca="1" si="271"/>
        <v>0.43162242093389502</v>
      </c>
      <c r="EX98" s="74">
        <f t="shared" ca="1" si="272"/>
        <v>-1.147760358565886</v>
      </c>
      <c r="EY98" s="74">
        <f t="shared" ca="1" si="273"/>
        <v>-1.1289221279774937</v>
      </c>
      <c r="EZ98" s="74">
        <f t="shared" ca="1" si="274"/>
        <v>-1.0737484017184697</v>
      </c>
      <c r="FA98" s="74">
        <f t="shared" ca="1" si="275"/>
        <v>-1.2742685323799403</v>
      </c>
      <c r="FB98" s="74">
        <f t="shared" ca="1" si="276"/>
        <v>7.4857005825975362E-2</v>
      </c>
      <c r="FC98" s="74">
        <f t="shared" ca="1" si="277"/>
        <v>0.2812258205777351</v>
      </c>
      <c r="FD98" s="74">
        <f t="shared" ca="1" si="278"/>
        <v>-0.53402051046931354</v>
      </c>
      <c r="FG98" s="225">
        <f t="shared" si="279"/>
        <v>10</v>
      </c>
      <c r="FH98" s="73">
        <f t="shared" si="280"/>
        <v>2023</v>
      </c>
      <c r="FI98" s="73"/>
      <c r="FJ98" s="73"/>
      <c r="FK98" s="4"/>
      <c r="FL98" s="4"/>
      <c r="GA98" s="4"/>
    </row>
    <row r="99" spans="1:183" x14ac:dyDescent="0.35">
      <c r="A99" s="73">
        <v>44</v>
      </c>
      <c r="B99" s="41">
        <f t="shared" si="243"/>
        <v>45229</v>
      </c>
      <c r="C99" s="57">
        <f>'Chart Data'!C204</f>
        <v>391</v>
      </c>
      <c r="D99" s="57">
        <f>'Chart Data'!D204</f>
        <v>52</v>
      </c>
      <c r="E99" s="57">
        <f ca="1">'Chart Data'!E204</f>
        <v>114</v>
      </c>
      <c r="F99" s="57">
        <f ca="1">'Chart Data'!F204</f>
        <v>103.42857142857143</v>
      </c>
      <c r="G99" s="57">
        <f>'Chart Data'!G204</f>
        <v>35347</v>
      </c>
      <c r="H99" s="57">
        <f ca="1">'Chart Data'!H204</f>
        <v>94.142857142857139</v>
      </c>
      <c r="I99" s="57">
        <f ca="1">'Chart Data'!J204</f>
        <v>84.428571428571431</v>
      </c>
      <c r="J99" s="57">
        <f ca="1">'Chart Data'!K204</f>
        <v>89.857142857142861</v>
      </c>
      <c r="K99" s="57">
        <f>'Chart Data'!L204</f>
        <v>6002</v>
      </c>
      <c r="L99" s="57">
        <f>'Chart Data'!M204</f>
        <v>138.85714285714283</v>
      </c>
      <c r="M99" s="57">
        <f ca="1">'Chart Data'!O204</f>
        <v>93.964285714285708</v>
      </c>
      <c r="N99" s="57">
        <f ca="1">'Chart Data'!P204</f>
        <v>95.483809523809541</v>
      </c>
      <c r="O99" s="57">
        <f ca="1">'Chart Data'!Q204</f>
        <v>92.784999999999997</v>
      </c>
      <c r="P99" s="57">
        <f ca="1">'Chart Data'!R204</f>
        <v>87.83785714285716</v>
      </c>
      <c r="Q99" s="57">
        <f>'Chart Data'!S205</f>
        <v>103.7727652900861</v>
      </c>
      <c r="R99" s="57">
        <f ca="1">'Chart Data'!T205</f>
        <v>700350.85714285716</v>
      </c>
      <c r="U99" s="57">
        <f t="shared" si="304"/>
        <v>400.35576923076923</v>
      </c>
      <c r="V99" s="57">
        <f t="shared" si="305"/>
        <v>59.221153846153847</v>
      </c>
      <c r="W99" s="57">
        <f t="shared" ca="1" si="306"/>
        <v>116.13736263736266</v>
      </c>
      <c r="X99" s="57">
        <f t="shared" ca="1" si="307"/>
        <v>103.50000000000001</v>
      </c>
      <c r="Y99" s="57">
        <f t="shared" si="308"/>
        <v>37585.519230769234</v>
      </c>
      <c r="Z99" s="57">
        <f t="shared" ca="1" si="309"/>
        <v>96.329670329670336</v>
      </c>
      <c r="AA99" s="57">
        <f t="shared" ca="1" si="310"/>
        <v>85.315934065934073</v>
      </c>
      <c r="AB99" s="57">
        <f t="shared" ca="1" si="311"/>
        <v>89.499999999999986</v>
      </c>
      <c r="AC99" s="57">
        <f t="shared" si="312"/>
        <v>5231.0769230769229</v>
      </c>
      <c r="AD99" s="57">
        <f t="shared" si="313"/>
        <v>131.61510989010992</v>
      </c>
      <c r="AE99" s="57">
        <f t="shared" ca="1" si="314"/>
        <v>99.57640109890113</v>
      </c>
      <c r="AF99" s="57">
        <f t="shared" ca="1" si="315"/>
        <v>100.89001831501832</v>
      </c>
      <c r="AG99" s="57">
        <f t="shared" ca="1" si="316"/>
        <v>99.698846153846205</v>
      </c>
      <c r="AH99" s="57">
        <f t="shared" ca="1" si="317"/>
        <v>99.09832417582416</v>
      </c>
      <c r="AI99" s="57">
        <f t="shared" si="318"/>
        <v>103.03546006702497</v>
      </c>
      <c r="AJ99" s="57">
        <f t="shared" ca="1" si="319"/>
        <v>623586.32967032969</v>
      </c>
      <c r="AM99" s="57">
        <f t="shared" si="320"/>
        <v>400.35576923076923</v>
      </c>
      <c r="AN99" s="57">
        <f t="shared" si="321"/>
        <v>59.25</v>
      </c>
      <c r="AO99" s="57">
        <f t="shared" ca="1" si="322"/>
        <v>116.14972527472528</v>
      </c>
      <c r="AP99" s="57">
        <f t="shared" ca="1" si="323"/>
        <v>103.48763736263739</v>
      </c>
      <c r="AQ99" s="57">
        <f t="shared" si="324"/>
        <v>37604.557692307695</v>
      </c>
      <c r="AR99" s="57">
        <f t="shared" ca="1" si="325"/>
        <v>96.35164835164835</v>
      </c>
      <c r="AS99" s="57">
        <f t="shared" ca="1" si="326"/>
        <v>85.357142857142861</v>
      </c>
      <c r="AT99" s="57">
        <f t="shared" ca="1" si="327"/>
        <v>89.532967032967008</v>
      </c>
      <c r="AU99" s="57">
        <f t="shared" si="328"/>
        <v>5246.788461538461</v>
      </c>
      <c r="AV99" s="57">
        <f t="shared" si="329"/>
        <v>131.38983516483518</v>
      </c>
      <c r="AW99" s="57">
        <f t="shared" ca="1" si="330"/>
        <v>99.579546703296728</v>
      </c>
      <c r="AX99" s="57">
        <f t="shared" ca="1" si="331"/>
        <v>100.91782967032967</v>
      </c>
      <c r="AY99" s="57">
        <f t="shared" ca="1" si="332"/>
        <v>99.727410714285767</v>
      </c>
      <c r="AZ99" s="57">
        <f t="shared" ca="1" si="333"/>
        <v>99.105528846153831</v>
      </c>
      <c r="BA99" s="57">
        <f t="shared" si="334"/>
        <v>102.97134117699501</v>
      </c>
      <c r="BB99" s="57">
        <f t="shared" ca="1" si="335"/>
        <v>623785.86126373627</v>
      </c>
      <c r="BE99" s="74">
        <f t="shared" si="336"/>
        <v>0.97663136152940899</v>
      </c>
      <c r="BF99" s="74">
        <f t="shared" si="337"/>
        <v>0.87763713080168781</v>
      </c>
      <c r="BG99" s="74">
        <f t="shared" ca="1" si="338"/>
        <v>0.98149177477914296</v>
      </c>
      <c r="BH99" s="74">
        <f t="shared" ca="1" si="339"/>
        <v>0.99942924647261022</v>
      </c>
      <c r="BI99" s="74">
        <f t="shared" si="340"/>
        <v>0.93996584906596314</v>
      </c>
      <c r="BJ99" s="74">
        <f t="shared" ca="1" si="341"/>
        <v>0.97707572992700731</v>
      </c>
      <c r="BK99" s="74">
        <f t="shared" ca="1" si="342"/>
        <v>0.98912133891213383</v>
      </c>
      <c r="BL99" s="74">
        <f t="shared" ca="1" si="343"/>
        <v>1.0036207425590675</v>
      </c>
      <c r="BM99" s="74">
        <f t="shared" si="344"/>
        <v>1.1439378667536553</v>
      </c>
      <c r="BN99" s="74">
        <f t="shared" si="345"/>
        <v>1.0568332221662318</v>
      </c>
      <c r="BO99" s="74">
        <f t="shared" ca="1" si="346"/>
        <v>0.94361029774776917</v>
      </c>
      <c r="BP99" s="74">
        <f t="shared" ca="1" si="347"/>
        <v>0.94615401297995061</v>
      </c>
      <c r="BQ99" s="74">
        <f t="shared" ca="1" si="348"/>
        <v>0.93038613291409478</v>
      </c>
      <c r="BR99" s="74">
        <f t="shared" ca="1" si="349"/>
        <v>0.88630632584799574</v>
      </c>
      <c r="BS99" s="74">
        <f t="shared" si="350"/>
        <v>1.0077829821766966</v>
      </c>
      <c r="BT99" s="74">
        <f t="shared" ca="1" si="351"/>
        <v>1.1227424355595474</v>
      </c>
      <c r="CP99" s="73">
        <f t="shared" ref="CP99:DF99" si="358">CP47</f>
        <v>44</v>
      </c>
      <c r="CQ99" s="74">
        <f t="shared" si="358"/>
        <v>0.9843011357614122</v>
      </c>
      <c r="CR99" s="74">
        <f t="shared" si="358"/>
        <v>0.90618807288516101</v>
      </c>
      <c r="CS99" s="74">
        <f t="shared" ca="1" si="358"/>
        <v>1.0027852893478522</v>
      </c>
      <c r="CT99" s="74">
        <f t="shared" ca="1" si="358"/>
        <v>1.0178993733218547</v>
      </c>
      <c r="CU99" s="74">
        <f t="shared" si="358"/>
        <v>0.94319864931089337</v>
      </c>
      <c r="CV99" s="74">
        <f t="shared" ca="1" si="358"/>
        <v>0.99779442230838333</v>
      </c>
      <c r="CW99" s="74">
        <f t="shared" ca="1" si="358"/>
        <v>0.98956654556294366</v>
      </c>
      <c r="CX99" s="74">
        <f t="shared" ca="1" si="358"/>
        <v>1.0109918751280675</v>
      </c>
      <c r="CY99" s="74">
        <f t="shared" si="358"/>
        <v>0.95672794790037263</v>
      </c>
      <c r="CZ99" s="74">
        <f t="shared" ca="1" si="358"/>
        <v>1.0598743323213318</v>
      </c>
      <c r="DA99" s="74">
        <f t="shared" ca="1" si="358"/>
        <v>0.97780781278229434</v>
      </c>
      <c r="DB99" s="74">
        <f t="shared" ca="1" si="358"/>
        <v>1.0093041359469197</v>
      </c>
      <c r="DC99" s="74">
        <f t="shared" ca="1" si="358"/>
        <v>0.9596661324667165</v>
      </c>
      <c r="DD99" s="74">
        <f t="shared" ca="1" si="358"/>
        <v>0.91903661170933848</v>
      </c>
      <c r="DE99" s="74">
        <f t="shared" ca="1" si="358"/>
        <v>1.0102423641727385</v>
      </c>
      <c r="DF99" s="74">
        <f t="shared" ca="1" si="358"/>
        <v>1.0924491635286329</v>
      </c>
      <c r="DI99" s="57">
        <f t="shared" si="245"/>
        <v>397.23615649141715</v>
      </c>
      <c r="DJ99" s="57">
        <f t="shared" si="246"/>
        <v>57.383231534310681</v>
      </c>
      <c r="DK99" s="57">
        <f t="shared" ca="1" si="247"/>
        <v>113.68335895128493</v>
      </c>
      <c r="DL99" s="57">
        <f t="shared" ca="1" si="248"/>
        <v>101.60981933905548</v>
      </c>
      <c r="DM99" s="57">
        <f t="shared" si="249"/>
        <v>37475.668594123548</v>
      </c>
      <c r="DN99" s="57">
        <f t="shared" ca="1" si="250"/>
        <v>94.350955505502796</v>
      </c>
      <c r="DO99" s="57">
        <f t="shared" ca="1" si="251"/>
        <v>85.3187406214726</v>
      </c>
      <c r="DP99" s="57">
        <f t="shared" ca="1" si="252"/>
        <v>88.88018298441834</v>
      </c>
      <c r="DQ99" s="57">
        <f t="shared" si="253"/>
        <v>6273.4657361812624</v>
      </c>
      <c r="DR99" s="57">
        <f t="shared" ca="1" si="254"/>
        <v>131.01283673227425</v>
      </c>
      <c r="DS99" s="57">
        <f t="shared" ca="1" si="255"/>
        <v>96.096885794884258</v>
      </c>
      <c r="DT99" s="57">
        <f t="shared" ca="1" si="256"/>
        <v>94.603604724385207</v>
      </c>
      <c r="DU99" s="57">
        <f t="shared" ca="1" si="257"/>
        <v>96.684666532418248</v>
      </c>
      <c r="DV99" s="57">
        <f t="shared" ca="1" si="258"/>
        <v>95.576015170369985</v>
      </c>
      <c r="DW99" s="57">
        <f t="shared" ca="1" si="259"/>
        <v>102.72066285307976</v>
      </c>
      <c r="DX99" s="57">
        <f t="shared" ca="1" si="260"/>
        <v>641083.2471880978</v>
      </c>
      <c r="DY99" s="57">
        <f ca="1">'Chart Data'!U204</f>
        <v>-232.73285714285717</v>
      </c>
      <c r="EB99" s="57"/>
      <c r="EN99" s="74">
        <f t="shared" si="262"/>
        <v>-5.5635924506447623E-2</v>
      </c>
      <c r="EO99" s="74">
        <f t="shared" si="263"/>
        <v>-0.77488404819255807</v>
      </c>
      <c r="EP99" s="74">
        <f t="shared" ca="1" si="264"/>
        <v>-0.94838167382221528</v>
      </c>
      <c r="EQ99" s="74">
        <f t="shared" ca="1" si="265"/>
        <v>-0.62384110644991497</v>
      </c>
      <c r="ER99" s="74">
        <f t="shared" si="266"/>
        <v>-0.26932684297231474</v>
      </c>
      <c r="ES99" s="74">
        <f t="shared" ca="1" si="267"/>
        <v>-0.99507061160716714</v>
      </c>
      <c r="ET99" s="74">
        <f t="shared" ca="1" si="268"/>
        <v>-4.7889398820893062E-2</v>
      </c>
      <c r="EU99" s="74">
        <f t="shared" ca="1" si="269"/>
        <v>7.8668342970698538E-2</v>
      </c>
      <c r="EV99" s="74">
        <f t="shared" si="270"/>
        <v>-0.93785894323643193</v>
      </c>
      <c r="EW99" s="74">
        <f t="shared" ca="1" si="271"/>
        <v>0.26319199324003156</v>
      </c>
      <c r="EX99" s="74">
        <f t="shared" ca="1" si="272"/>
        <v>-1.9523411371415194</v>
      </c>
      <c r="EY99" s="74">
        <f t="shared" ca="1" si="273"/>
        <v>-1.8826370177608571</v>
      </c>
      <c r="EZ99" s="74">
        <f t="shared" ca="1" si="274"/>
        <v>-1.9190637581591863</v>
      </c>
      <c r="FA99" s="74">
        <f t="shared" ca="1" si="275"/>
        <v>-2.2605623758005731</v>
      </c>
      <c r="FB99" s="74">
        <f t="shared" ca="1" si="276"/>
        <v>0.24200169890691531</v>
      </c>
      <c r="FC99" s="74">
        <f t="shared" ca="1" si="277"/>
        <v>0.61709496416901077</v>
      </c>
      <c r="FD99" s="74">
        <f t="shared" ca="1" si="278"/>
        <v>-0.42495848236202938</v>
      </c>
      <c r="FG99" s="225">
        <f t="shared" si="279"/>
        <v>10</v>
      </c>
      <c r="FH99" s="73">
        <f t="shared" si="280"/>
        <v>2023</v>
      </c>
      <c r="FI99" s="73"/>
      <c r="FJ99" s="73"/>
      <c r="FK99" s="4"/>
      <c r="FL99" s="4"/>
      <c r="GA99" s="4"/>
    </row>
    <row r="100" spans="1:183" x14ac:dyDescent="0.35">
      <c r="A100" s="73">
        <v>45</v>
      </c>
      <c r="B100" s="41">
        <f t="shared" si="243"/>
        <v>45236</v>
      </c>
      <c r="C100" s="57">
        <f>'Chart Data'!C205</f>
        <v>397</v>
      </c>
      <c r="D100" s="57">
        <f>'Chart Data'!D205</f>
        <v>54</v>
      </c>
      <c r="E100" s="57">
        <f ca="1">'Chart Data'!E205</f>
        <v>117.28571428571429</v>
      </c>
      <c r="F100" s="57">
        <f ca="1">'Chart Data'!F205</f>
        <v>105.14285714285714</v>
      </c>
      <c r="G100" s="57">
        <f>'Chart Data'!G205</f>
        <v>32775</v>
      </c>
      <c r="H100" s="57">
        <f ca="1">'Chart Data'!H205</f>
        <v>95.571428571428569</v>
      </c>
      <c r="I100" s="57">
        <f ca="1">'Chart Data'!J205</f>
        <v>84.714285714285708</v>
      </c>
      <c r="J100" s="57">
        <f ca="1">'Chart Data'!K205</f>
        <v>90.285714285714292</v>
      </c>
      <c r="K100" s="57">
        <f>'Chart Data'!L205</f>
        <v>4413</v>
      </c>
      <c r="L100" s="57">
        <f>'Chart Data'!M205</f>
        <v>138.08571428571432</v>
      </c>
      <c r="M100" s="57">
        <f ca="1">'Chart Data'!O205</f>
        <v>92.671428571428578</v>
      </c>
      <c r="N100" s="57">
        <f ca="1">'Chart Data'!P205</f>
        <v>92.447619047619057</v>
      </c>
      <c r="O100" s="57">
        <f ca="1">'Chart Data'!Q205</f>
        <v>91.03857142857143</v>
      </c>
      <c r="P100" s="57">
        <f ca="1">'Chart Data'!R205</f>
        <v>87.525714285714287</v>
      </c>
      <c r="Q100" s="57">
        <f>'Chart Data'!S206</f>
        <v>103.61744423299463</v>
      </c>
      <c r="R100" s="57">
        <f ca="1">'Chart Data'!T206</f>
        <v>700864.42857142852</v>
      </c>
      <c r="U100" s="57">
        <f t="shared" si="304"/>
        <v>400.35576923076923</v>
      </c>
      <c r="V100" s="57">
        <f t="shared" si="305"/>
        <v>59.278846153846153</v>
      </c>
      <c r="W100" s="57">
        <f t="shared" ca="1" si="306"/>
        <v>116.16208791208791</v>
      </c>
      <c r="X100" s="57">
        <f t="shared" ca="1" si="307"/>
        <v>103.47527472527476</v>
      </c>
      <c r="Y100" s="57">
        <f t="shared" si="308"/>
        <v>37623.596153846156</v>
      </c>
      <c r="Z100" s="57">
        <f t="shared" ca="1" si="309"/>
        <v>96.373626373626379</v>
      </c>
      <c r="AA100" s="57">
        <f t="shared" ca="1" si="310"/>
        <v>85.398351648351635</v>
      </c>
      <c r="AB100" s="57">
        <f t="shared" ca="1" si="311"/>
        <v>89.565934065934044</v>
      </c>
      <c r="AC100" s="57">
        <f t="shared" si="312"/>
        <v>5262.5</v>
      </c>
      <c r="AD100" s="57">
        <f t="shared" si="313"/>
        <v>131.16456043956043</v>
      </c>
      <c r="AE100" s="57">
        <f t="shared" ca="1" si="314"/>
        <v>99.582692307692326</v>
      </c>
      <c r="AF100" s="57">
        <f t="shared" ca="1" si="315"/>
        <v>100.94564102564102</v>
      </c>
      <c r="AG100" s="57">
        <f t="shared" ca="1" si="316"/>
        <v>99.75597527472533</v>
      </c>
      <c r="AH100" s="57">
        <f t="shared" ca="1" si="317"/>
        <v>99.112733516483502</v>
      </c>
      <c r="AI100" s="57">
        <f t="shared" si="318"/>
        <v>102.90722228696505</v>
      </c>
      <c r="AJ100" s="57">
        <f t="shared" ca="1" si="319"/>
        <v>623985.39285714284</v>
      </c>
      <c r="AM100" s="57">
        <f t="shared" si="320"/>
        <v>400.21153846153845</v>
      </c>
      <c r="AN100" s="57">
        <f t="shared" si="321"/>
        <v>59.32692307692308</v>
      </c>
      <c r="AO100" s="57">
        <f t="shared" ca="1" si="322"/>
        <v>116.16483516483515</v>
      </c>
      <c r="AP100" s="57">
        <f t="shared" ca="1" si="323"/>
        <v>103.45879120879124</v>
      </c>
      <c r="AQ100" s="57">
        <f t="shared" si="324"/>
        <v>37643.009615384617</v>
      </c>
      <c r="AR100" s="57">
        <f t="shared" ca="1" si="325"/>
        <v>96.373626373626379</v>
      </c>
      <c r="AS100" s="57">
        <f t="shared" ca="1" si="326"/>
        <v>85.412087912087884</v>
      </c>
      <c r="AT100" s="57">
        <f t="shared" ca="1" si="327"/>
        <v>89.585164835164818</v>
      </c>
      <c r="AU100" s="57">
        <f t="shared" si="328"/>
        <v>5265.788461538461</v>
      </c>
      <c r="AV100" s="57">
        <f t="shared" si="329"/>
        <v>130.89340659340661</v>
      </c>
      <c r="AW100" s="57">
        <f t="shared" ca="1" si="330"/>
        <v>99.597967032967063</v>
      </c>
      <c r="AX100" s="57">
        <f t="shared" ca="1" si="331"/>
        <v>100.96288919413919</v>
      </c>
      <c r="AY100" s="57">
        <f t="shared" ca="1" si="332"/>
        <v>99.782369505494557</v>
      </c>
      <c r="AZ100" s="57">
        <f t="shared" ca="1" si="333"/>
        <v>99.132506868131856</v>
      </c>
      <c r="BA100" s="57">
        <f t="shared" si="334"/>
        <v>102.86540597595013</v>
      </c>
      <c r="BB100" s="57">
        <f t="shared" ca="1" si="335"/>
        <v>624256.50824175822</v>
      </c>
      <c r="BE100" s="74">
        <f t="shared" si="336"/>
        <v>0.99197539762625542</v>
      </c>
      <c r="BF100" s="74">
        <f t="shared" si="337"/>
        <v>0.91021069692058343</v>
      </c>
      <c r="BG100" s="74">
        <f t="shared" ca="1" si="338"/>
        <v>1.009649039825939</v>
      </c>
      <c r="BH100" s="74">
        <f t="shared" ca="1" si="339"/>
        <v>1.0162776494330701</v>
      </c>
      <c r="BI100" s="74">
        <f t="shared" si="340"/>
        <v>0.87067958526368538</v>
      </c>
      <c r="BJ100" s="74">
        <f t="shared" ca="1" si="341"/>
        <v>0.9916761687571265</v>
      </c>
      <c r="BK100" s="74">
        <f t="shared" ca="1" si="342"/>
        <v>0.99183017047282107</v>
      </c>
      <c r="BL100" s="74">
        <f t="shared" ca="1" si="343"/>
        <v>1.0078199270140149</v>
      </c>
      <c r="BM100" s="74">
        <f t="shared" si="344"/>
        <v>0.83805113559588207</v>
      </c>
      <c r="BN100" s="74">
        <f t="shared" si="345"/>
        <v>1.0549478226557976</v>
      </c>
      <c r="BO100" s="74">
        <f t="shared" ca="1" si="346"/>
        <v>0.93045502164471094</v>
      </c>
      <c r="BP100" s="74">
        <f t="shared" ca="1" si="347"/>
        <v>0.9156594050102278</v>
      </c>
      <c r="BQ100" s="74">
        <f t="shared" ca="1" si="348"/>
        <v>0.91237131248480074</v>
      </c>
      <c r="BR100" s="74">
        <f t="shared" ca="1" si="349"/>
        <v>0.88291638182965382</v>
      </c>
      <c r="BS100" s="74">
        <f t="shared" si="350"/>
        <v>1.0073108957273773</v>
      </c>
      <c r="BT100" s="74">
        <f t="shared" ca="1" si="351"/>
        <v>1.1227186570235999</v>
      </c>
      <c r="CP100" s="73">
        <f t="shared" ref="CP100:DF100" si="359">CP48</f>
        <v>45</v>
      </c>
      <c r="CQ100" s="74">
        <f t="shared" si="359"/>
        <v>1.0134224125070685</v>
      </c>
      <c r="CR100" s="74">
        <f t="shared" si="359"/>
        <v>0.90510111749035049</v>
      </c>
      <c r="CS100" s="74">
        <f t="shared" ca="1" si="359"/>
        <v>1.0206323969023159</v>
      </c>
      <c r="CT100" s="74">
        <f t="shared" ca="1" si="359"/>
        <v>1.0341724031115771</v>
      </c>
      <c r="CU100" s="74">
        <f t="shared" si="359"/>
        <v>0.86904978297452551</v>
      </c>
      <c r="CV100" s="74">
        <f t="shared" ca="1" si="359"/>
        <v>1.0011052081633096</v>
      </c>
      <c r="CW100" s="74">
        <f t="shared" ca="1" si="359"/>
        <v>0.94291265727086804</v>
      </c>
      <c r="CX100" s="74">
        <f t="shared" ca="1" si="359"/>
        <v>1.0065553543644916</v>
      </c>
      <c r="CY100" s="74">
        <f t="shared" si="359"/>
        <v>1.0106854485949777</v>
      </c>
      <c r="CZ100" s="74">
        <f t="shared" ca="1" si="359"/>
        <v>1.0501254348720015</v>
      </c>
      <c r="DA100" s="74">
        <f t="shared" ca="1" si="359"/>
        <v>0.94250023808998362</v>
      </c>
      <c r="DB100" s="74">
        <f t="shared" ca="1" si="359"/>
        <v>0.94501783223186919</v>
      </c>
      <c r="DC100" s="74">
        <f t="shared" ca="1" si="359"/>
        <v>0.91912285768539914</v>
      </c>
      <c r="DD100" s="74">
        <f t="shared" ca="1" si="359"/>
        <v>0.88201688609390705</v>
      </c>
      <c r="DE100" s="74">
        <f t="shared" ca="1" si="359"/>
        <v>1.0050586493275844</v>
      </c>
      <c r="DF100" s="74">
        <f t="shared" ca="1" si="359"/>
        <v>1.1364032079430244</v>
      </c>
      <c r="DI100" s="57">
        <f t="shared" si="245"/>
        <v>391.74187890504243</v>
      </c>
      <c r="DJ100" s="57">
        <f t="shared" si="246"/>
        <v>59.661842148345052</v>
      </c>
      <c r="DK100" s="57">
        <f t="shared" ca="1" si="247"/>
        <v>114.9147476032349</v>
      </c>
      <c r="DL100" s="57">
        <f t="shared" ca="1" si="248"/>
        <v>101.66859686693192</v>
      </c>
      <c r="DM100" s="57">
        <f t="shared" si="249"/>
        <v>37713.604723333476</v>
      </c>
      <c r="DN100" s="57">
        <f t="shared" ca="1" si="250"/>
        <v>95.465918858588211</v>
      </c>
      <c r="DO100" s="57">
        <f t="shared" ca="1" si="251"/>
        <v>89.843194977867455</v>
      </c>
      <c r="DP100" s="57">
        <f t="shared" ca="1" si="252"/>
        <v>89.697713984858723</v>
      </c>
      <c r="DQ100" s="57">
        <f t="shared" si="253"/>
        <v>4366.3436592807493</v>
      </c>
      <c r="DR100" s="57">
        <f t="shared" ca="1" si="254"/>
        <v>131.49449551476241</v>
      </c>
      <c r="DS100" s="57">
        <f t="shared" ca="1" si="255"/>
        <v>98.325098314278549</v>
      </c>
      <c r="DT100" s="57">
        <f t="shared" ca="1" si="256"/>
        <v>97.826322313181649</v>
      </c>
      <c r="DU100" s="57">
        <f t="shared" ca="1" si="257"/>
        <v>99.049404187195677</v>
      </c>
      <c r="DV100" s="57">
        <f t="shared" ca="1" si="258"/>
        <v>99.233603875011923</v>
      </c>
      <c r="DW100" s="57">
        <f t="shared" ca="1" si="259"/>
        <v>103.09591813603906</v>
      </c>
      <c r="DX100" s="57">
        <f t="shared" ca="1" si="260"/>
        <v>616739.22043923661</v>
      </c>
      <c r="DY100" s="57">
        <f ca="1">'Chart Data'!U205</f>
        <v>-189.38142857142856</v>
      </c>
      <c r="EB100" s="57"/>
      <c r="EN100" s="74">
        <f t="shared" si="262"/>
        <v>-0.35688629712508196</v>
      </c>
      <c r="EO100" s="74">
        <f t="shared" si="263"/>
        <v>7.2459613089650196E-2</v>
      </c>
      <c r="EP100" s="74">
        <f t="shared" ca="1" si="264"/>
        <v>-0.6046368012938006</v>
      </c>
      <c r="EQ100" s="74">
        <f t="shared" ca="1" si="265"/>
        <v>-0.60880993160625185</v>
      </c>
      <c r="ER100" s="74">
        <f t="shared" si="266"/>
        <v>-3.6602517949386675E-2</v>
      </c>
      <c r="ES100" s="74">
        <f t="shared" ca="1" si="267"/>
        <v>-0.34677444889287418</v>
      </c>
      <c r="ET100" s="74">
        <f t="shared" ca="1" si="268"/>
        <v>1.3258032277521121</v>
      </c>
      <c r="EU100" s="74">
        <f t="shared" ca="1" si="269"/>
        <v>0.55321750471637199</v>
      </c>
      <c r="EV100" s="74">
        <f t="shared" si="270"/>
        <v>0.49628404466833143</v>
      </c>
      <c r="EW100" s="74">
        <f t="shared" ca="1" si="271"/>
        <v>0.29142643611734209</v>
      </c>
      <c r="EX100" s="74">
        <f t="shared" ca="1" si="272"/>
        <v>-1.0605674299323802</v>
      </c>
      <c r="EY100" s="74">
        <f t="shared" ca="1" si="273"/>
        <v>-1.1521786527495947</v>
      </c>
      <c r="EZ100" s="74">
        <f t="shared" ca="1" si="274"/>
        <v>-0.87075927622423477</v>
      </c>
      <c r="FA100" s="74">
        <f t="shared" ca="1" si="275"/>
        <v>-0.53685605782269863</v>
      </c>
      <c r="FB100" s="74">
        <f t="shared" ca="1" si="276"/>
        <v>0.33733850397730836</v>
      </c>
      <c r="FC100" s="74">
        <f t="shared" ca="1" si="277"/>
        <v>-0.59678836321177198</v>
      </c>
      <c r="FD100" s="74">
        <f t="shared" ca="1" si="278"/>
        <v>0.12462575957481378</v>
      </c>
      <c r="FG100" s="225">
        <f t="shared" si="279"/>
        <v>11</v>
      </c>
      <c r="FH100" s="73">
        <f t="shared" si="280"/>
        <v>2023</v>
      </c>
      <c r="FI100" s="73"/>
      <c r="FJ100" s="73"/>
      <c r="FK100" s="4"/>
      <c r="FL100" s="4"/>
      <c r="GA100" s="4"/>
    </row>
    <row r="101" spans="1:183" x14ac:dyDescent="0.35">
      <c r="A101" s="73">
        <v>46</v>
      </c>
      <c r="B101" s="41">
        <f t="shared" si="243"/>
        <v>45243</v>
      </c>
      <c r="C101" s="57">
        <f>'Chart Data'!C206</f>
        <v>412</v>
      </c>
      <c r="D101" s="57">
        <f>'Chart Data'!D206</f>
        <v>51</v>
      </c>
      <c r="E101" s="57">
        <f ca="1">'Chart Data'!E206</f>
        <v>117</v>
      </c>
      <c r="F101" s="57">
        <f ca="1">'Chart Data'!F206</f>
        <v>106.14285714285714</v>
      </c>
      <c r="G101" s="57">
        <f>'Chart Data'!G206</f>
        <v>32010</v>
      </c>
      <c r="H101" s="57">
        <f ca="1">'Chart Data'!H206</f>
        <v>94.714285714285708</v>
      </c>
      <c r="I101" s="57">
        <f ca="1">'Chart Data'!J206</f>
        <v>87.428571428571431</v>
      </c>
      <c r="J101" s="57">
        <f ca="1">'Chart Data'!K206</f>
        <v>88.714285714285708</v>
      </c>
      <c r="K101" s="57">
        <f>'Chart Data'!L206</f>
        <v>10800</v>
      </c>
      <c r="L101" s="57">
        <f>'Chart Data'!M206</f>
        <v>134.18571428571428</v>
      </c>
      <c r="M101" s="57">
        <f ca="1">'Chart Data'!O206</f>
        <v>92.165714285714259</v>
      </c>
      <c r="N101" s="57">
        <f ca="1">'Chart Data'!P206</f>
        <v>93.317619047619061</v>
      </c>
      <c r="O101" s="57">
        <f ca="1">'Chart Data'!Q206</f>
        <v>90.65285714285713</v>
      </c>
      <c r="P101" s="57">
        <f ca="1">'Chart Data'!R206</f>
        <v>86.577857142857141</v>
      </c>
      <c r="Q101" s="57">
        <f>'Chart Data'!S207</f>
        <v>104.10122537776296</v>
      </c>
      <c r="R101" s="57">
        <f ca="1">'Chart Data'!T207</f>
        <v>747180.57142857148</v>
      </c>
      <c r="U101" s="57">
        <f t="shared" si="304"/>
        <v>400.06730769230768</v>
      </c>
      <c r="V101" s="57">
        <f t="shared" si="305"/>
        <v>59.375</v>
      </c>
      <c r="W101" s="57">
        <f t="shared" ca="1" si="306"/>
        <v>116.16758241758241</v>
      </c>
      <c r="X101" s="57">
        <f t="shared" ca="1" si="307"/>
        <v>103.44230769230771</v>
      </c>
      <c r="Y101" s="57">
        <f t="shared" si="308"/>
        <v>37662.423076923078</v>
      </c>
      <c r="Z101" s="57">
        <f t="shared" ca="1" si="309"/>
        <v>96.373626373626379</v>
      </c>
      <c r="AA101" s="57">
        <f t="shared" ca="1" si="310"/>
        <v>85.425824175824147</v>
      </c>
      <c r="AB101" s="57">
        <f t="shared" ca="1" si="311"/>
        <v>89.604395604395606</v>
      </c>
      <c r="AC101" s="57">
        <f t="shared" si="312"/>
        <v>5269.0769230769229</v>
      </c>
      <c r="AD101" s="57">
        <f t="shared" si="313"/>
        <v>130.62225274725276</v>
      </c>
      <c r="AE101" s="57">
        <f t="shared" ca="1" si="314"/>
        <v>99.613241758241784</v>
      </c>
      <c r="AF101" s="57">
        <f t="shared" ca="1" si="315"/>
        <v>100.98013736263735</v>
      </c>
      <c r="AG101" s="57">
        <f t="shared" ca="1" si="316"/>
        <v>99.808763736263771</v>
      </c>
      <c r="AH101" s="57">
        <f t="shared" ca="1" si="317"/>
        <v>99.152280219780224</v>
      </c>
      <c r="AI101" s="57">
        <f t="shared" si="318"/>
        <v>102.82358966493521</v>
      </c>
      <c r="AJ101" s="57">
        <f t="shared" ca="1" si="319"/>
        <v>624527.62362637359</v>
      </c>
      <c r="AM101" s="57">
        <f t="shared" si="320"/>
        <v>399.73076923076923</v>
      </c>
      <c r="AN101" s="57">
        <f t="shared" si="321"/>
        <v>59.432692307692307</v>
      </c>
      <c r="AO101" s="57">
        <f t="shared" ca="1" si="322"/>
        <v>116.16758241758241</v>
      </c>
      <c r="AP101" s="57">
        <f t="shared" ca="1" si="323"/>
        <v>103.42719780219781</v>
      </c>
      <c r="AQ101" s="57">
        <f t="shared" si="324"/>
        <v>37679.855769230766</v>
      </c>
      <c r="AR101" s="57">
        <f t="shared" ca="1" si="325"/>
        <v>96.34615384615384</v>
      </c>
      <c r="AS101" s="57">
        <f t="shared" ca="1" si="326"/>
        <v>85.425824175824147</v>
      </c>
      <c r="AT101" s="57">
        <f t="shared" ca="1" si="327"/>
        <v>89.616758241758248</v>
      </c>
      <c r="AU101" s="57">
        <f t="shared" si="328"/>
        <v>5298.6153846153848</v>
      </c>
      <c r="AV101" s="57">
        <f t="shared" si="329"/>
        <v>130.31346153846152</v>
      </c>
      <c r="AW101" s="57">
        <f t="shared" ca="1" si="330"/>
        <v>99.615054945054965</v>
      </c>
      <c r="AX101" s="57">
        <f t="shared" ca="1" si="331"/>
        <v>101.00395604395604</v>
      </c>
      <c r="AY101" s="57">
        <f t="shared" ca="1" si="332"/>
        <v>99.814292582417622</v>
      </c>
      <c r="AZ101" s="57">
        <f t="shared" ca="1" si="333"/>
        <v>99.164670329670315</v>
      </c>
      <c r="BA101" s="57">
        <f t="shared" si="334"/>
        <v>102.78195902136972</v>
      </c>
      <c r="BB101" s="57">
        <f t="shared" ca="1" si="335"/>
        <v>624600.60027472524</v>
      </c>
      <c r="BE101" s="74">
        <f t="shared" si="336"/>
        <v>1.0306937361685751</v>
      </c>
      <c r="BF101" s="74">
        <f t="shared" si="337"/>
        <v>0.85811357385536324</v>
      </c>
      <c r="BG101" s="74">
        <f t="shared" ca="1" si="338"/>
        <v>1.0071656615821214</v>
      </c>
      <c r="BH101" s="74">
        <f t="shared" ca="1" si="339"/>
        <v>1.0262567235540208</v>
      </c>
      <c r="BI101" s="74">
        <f t="shared" si="340"/>
        <v>0.849525544790945</v>
      </c>
      <c r="BJ101" s="74">
        <f t="shared" ca="1" si="341"/>
        <v>0.98306244653550046</v>
      </c>
      <c r="BK101" s="74">
        <f t="shared" ca="1" si="342"/>
        <v>1.0234442836468889</v>
      </c>
      <c r="BL101" s="74">
        <f t="shared" ca="1" si="343"/>
        <v>0.98992964546834028</v>
      </c>
      <c r="BM101" s="74">
        <f t="shared" si="344"/>
        <v>2.0382683429633284</v>
      </c>
      <c r="BN101" s="74">
        <f t="shared" si="345"/>
        <v>1.0297149097379312</v>
      </c>
      <c r="BO101" s="74">
        <f t="shared" ca="1" si="346"/>
        <v>0.92521872659258619</v>
      </c>
      <c r="BP101" s="74">
        <f t="shared" ca="1" si="347"/>
        <v>0.92390063421880275</v>
      </c>
      <c r="BQ101" s="74">
        <f t="shared" ca="1" si="348"/>
        <v>0.908215194412205</v>
      </c>
      <c r="BR101" s="74">
        <f t="shared" ca="1" si="349"/>
        <v>0.87307159752592689</v>
      </c>
      <c r="BS101" s="74">
        <f t="shared" si="350"/>
        <v>1.0128355829072975</v>
      </c>
      <c r="BT101" s="74">
        <f t="shared" ca="1" si="351"/>
        <v>1.1962533675118636</v>
      </c>
      <c r="CP101" s="73">
        <f t="shared" ref="CP101:DF101" si="360">CP49</f>
        <v>46</v>
      </c>
      <c r="CQ101" s="74">
        <f t="shared" si="360"/>
        <v>1.0577444710881141</v>
      </c>
      <c r="CR101" s="74">
        <f t="shared" si="360"/>
        <v>0.80273213096982365</v>
      </c>
      <c r="CS101" s="74">
        <f t="shared" ca="1" si="360"/>
        <v>1.0179284837094102</v>
      </c>
      <c r="CT101" s="74">
        <f t="shared" ca="1" si="360"/>
        <v>1.0442347876102647</v>
      </c>
      <c r="CU101" s="74">
        <f t="shared" si="360"/>
        <v>0.84572352318157318</v>
      </c>
      <c r="CV101" s="74">
        <f t="shared" ca="1" si="360"/>
        <v>0.99381659566807801</v>
      </c>
      <c r="CW101" s="74">
        <f t="shared" ca="1" si="360"/>
        <v>1.0364115255801316</v>
      </c>
      <c r="CX101" s="74">
        <f t="shared" ca="1" si="360"/>
        <v>0.99171443736475173</v>
      </c>
      <c r="CY101" s="74">
        <f t="shared" si="360"/>
        <v>1.4425040648206016</v>
      </c>
      <c r="CZ101" s="74">
        <f t="shared" ca="1" si="360"/>
        <v>1.0264378823724725</v>
      </c>
      <c r="DA101" s="74">
        <f t="shared" ca="1" si="360"/>
        <v>0.92265375077101819</v>
      </c>
      <c r="DB101" s="74">
        <f t="shared" ca="1" si="360"/>
        <v>0.92205712546637675</v>
      </c>
      <c r="DC101" s="74">
        <f t="shared" ca="1" si="360"/>
        <v>0.90202718249622171</v>
      </c>
      <c r="DD101" s="74">
        <f t="shared" ca="1" si="360"/>
        <v>0.86256016256414836</v>
      </c>
      <c r="DE101" s="74">
        <f t="shared" ca="1" si="360"/>
        <v>1.0096367933974897</v>
      </c>
      <c r="DF101" s="74">
        <f t="shared" ca="1" si="360"/>
        <v>1.1671258008307328</v>
      </c>
      <c r="DI101" s="57">
        <f t="shared" si="245"/>
        <v>389.50806292201253</v>
      </c>
      <c r="DJ101" s="57">
        <f t="shared" si="246"/>
        <v>63.533024320808202</v>
      </c>
      <c r="DK101" s="57">
        <f t="shared" ca="1" si="247"/>
        <v>114.9393124098885</v>
      </c>
      <c r="DL101" s="57">
        <f t="shared" ca="1" si="248"/>
        <v>101.64654386372769</v>
      </c>
      <c r="DM101" s="57">
        <f t="shared" si="249"/>
        <v>37849.248746895253</v>
      </c>
      <c r="DN101" s="57">
        <f t="shared" ca="1" si="250"/>
        <v>95.30358632280182</v>
      </c>
      <c r="DO101" s="57">
        <f t="shared" ca="1" si="251"/>
        <v>84.357004211848448</v>
      </c>
      <c r="DP101" s="57">
        <f t="shared" ca="1" si="252"/>
        <v>89.455474652585565</v>
      </c>
      <c r="DQ101" s="57">
        <f t="shared" si="253"/>
        <v>7486.9806355402907</v>
      </c>
      <c r="DR101" s="57">
        <f t="shared" ca="1" si="254"/>
        <v>130.72950306117127</v>
      </c>
      <c r="DS101" s="57">
        <f t="shared" ca="1" si="255"/>
        <v>99.891984624454977</v>
      </c>
      <c r="DT101" s="57">
        <f t="shared" ca="1" si="256"/>
        <v>101.20589762854334</v>
      </c>
      <c r="DU101" s="57">
        <f t="shared" ca="1" si="257"/>
        <v>100.49903029750087</v>
      </c>
      <c r="DV101" s="57">
        <f t="shared" ca="1" si="258"/>
        <v>100.37312282714932</v>
      </c>
      <c r="DW101" s="57">
        <f t="shared" ca="1" si="259"/>
        <v>103.10759875088937</v>
      </c>
      <c r="DX101" s="57">
        <f t="shared" ca="1" si="260"/>
        <v>640188.54770989204</v>
      </c>
      <c r="DY101" s="57">
        <f ca="1">'Chart Data'!U206</f>
        <v>-113.87285714285714</v>
      </c>
      <c r="EB101" s="57"/>
      <c r="EN101" s="74">
        <f t="shared" ref="EN101:EN132" si="361">(DI101-AVERAGE(DI$56:DI$160))/STDEV(DI$56:DI$160)</f>
        <v>-0.47936607479740762</v>
      </c>
      <c r="EO101" s="74">
        <f t="shared" ref="EO101:EO132" si="362">(DJ101-AVERAGE(DJ$56:DJ$160))/STDEV(DJ$56:DJ$160)</f>
        <v>1.5120305758956105</v>
      </c>
      <c r="EP101" s="74">
        <f t="shared" ca="1" si="264"/>
        <v>-0.59777948104933065</v>
      </c>
      <c r="EQ101" s="74">
        <f t="shared" ca="1" si="265"/>
        <v>-0.61444954523014439</v>
      </c>
      <c r="ER101" s="74">
        <f t="shared" si="266"/>
        <v>9.6070329724608758E-2</v>
      </c>
      <c r="ES101" s="74">
        <f t="shared" ca="1" si="267"/>
        <v>-0.44116280680864817</v>
      </c>
      <c r="ET101" s="74">
        <f t="shared" ca="1" si="268"/>
        <v>-0.33988708750134344</v>
      </c>
      <c r="EU101" s="74">
        <f t="shared" ca="1" si="269"/>
        <v>0.41260574563918007</v>
      </c>
      <c r="EV101" s="74">
        <f t="shared" si="270"/>
        <v>-1.8504139939661457</v>
      </c>
      <c r="EW101" s="74">
        <f t="shared" ca="1" si="271"/>
        <v>0.24658320576884593</v>
      </c>
      <c r="EX101" s="74">
        <f t="shared" ca="1" si="272"/>
        <v>-0.43346925081384519</v>
      </c>
      <c r="EY101" s="74">
        <f t="shared" ca="1" si="273"/>
        <v>-0.38616705189645806</v>
      </c>
      <c r="EZ101" s="74">
        <f t="shared" ca="1" si="274"/>
        <v>-0.22813004185959176</v>
      </c>
      <c r="FA101" s="74">
        <f t="shared" ca="1" si="275"/>
        <v>1.6332184728501826E-4</v>
      </c>
      <c r="FB101" s="74">
        <f t="shared" ca="1" si="276"/>
        <v>0.34030606380032818</v>
      </c>
      <c r="FC101" s="74">
        <f t="shared" ca="1" si="277"/>
        <v>0.57248193482861776</v>
      </c>
      <c r="FD101" s="74">
        <f t="shared" ca="1" si="278"/>
        <v>1.0818795884752868</v>
      </c>
      <c r="FG101" s="225">
        <f t="shared" si="279"/>
        <v>11</v>
      </c>
      <c r="FH101" s="73">
        <f t="shared" si="280"/>
        <v>2023</v>
      </c>
      <c r="FI101" s="73"/>
      <c r="FJ101" s="73"/>
      <c r="FK101" s="4"/>
      <c r="FL101" s="4"/>
      <c r="GA101" s="4"/>
    </row>
    <row r="102" spans="1:183" x14ac:dyDescent="0.35">
      <c r="A102" s="73">
        <v>47</v>
      </c>
      <c r="B102" s="41">
        <f t="shared" si="243"/>
        <v>45250</v>
      </c>
      <c r="C102" s="57">
        <f>'Chart Data'!C207</f>
        <v>392</v>
      </c>
      <c r="D102" s="57">
        <f>'Chart Data'!D207</f>
        <v>51</v>
      </c>
      <c r="E102" s="57">
        <f ca="1">'Chart Data'!E207</f>
        <v>118</v>
      </c>
      <c r="F102" s="57">
        <f ca="1">'Chart Data'!F207</f>
        <v>108.42857142857143</v>
      </c>
      <c r="G102" s="57">
        <f>'Chart Data'!G207</f>
        <v>31952</v>
      </c>
      <c r="H102" s="57">
        <f ca="1">'Chart Data'!H207</f>
        <v>96.142857142857139</v>
      </c>
      <c r="I102" s="57">
        <f ca="1">'Chart Data'!J207</f>
        <v>88.571428571428569</v>
      </c>
      <c r="J102" s="57">
        <f ca="1">'Chart Data'!K207</f>
        <v>90.142857142857139</v>
      </c>
      <c r="K102" s="57">
        <f>'Chart Data'!L207</f>
        <v>10826</v>
      </c>
      <c r="L102" s="57">
        <f>'Chart Data'!M207</f>
        <v>134.54285714285714</v>
      </c>
      <c r="M102" s="57">
        <f ca="1">'Chart Data'!O207</f>
        <v>96.585714285714303</v>
      </c>
      <c r="N102" s="57">
        <f ca="1">'Chart Data'!P207</f>
        <v>100.10523809523808</v>
      </c>
      <c r="O102" s="57">
        <f ca="1">'Chart Data'!Q207</f>
        <v>90.008571428571429</v>
      </c>
      <c r="P102" s="57">
        <f ca="1">'Chart Data'!R207</f>
        <v>86.61571428571429</v>
      </c>
      <c r="Q102" s="57">
        <f>'Chart Data'!S208</f>
        <v>102.99462740516655</v>
      </c>
      <c r="R102" s="57">
        <f ca="1">'Chart Data'!T208</f>
        <v>833408.85714285716</v>
      </c>
      <c r="U102" s="57">
        <f t="shared" si="304"/>
        <v>399.39423076923077</v>
      </c>
      <c r="V102" s="57">
        <f t="shared" si="305"/>
        <v>59.490384615384613</v>
      </c>
      <c r="W102" s="57">
        <f t="shared" ca="1" si="306"/>
        <v>116.16758241758241</v>
      </c>
      <c r="X102" s="57">
        <f t="shared" ca="1" si="307"/>
        <v>103.41208791208793</v>
      </c>
      <c r="Y102" s="57">
        <f t="shared" si="308"/>
        <v>37697.288461538461</v>
      </c>
      <c r="Z102" s="57">
        <f t="shared" ca="1" si="309"/>
        <v>96.318681318681314</v>
      </c>
      <c r="AA102" s="57">
        <f t="shared" ca="1" si="310"/>
        <v>85.425824175824147</v>
      </c>
      <c r="AB102" s="57">
        <f t="shared" ca="1" si="311"/>
        <v>89.62912087912089</v>
      </c>
      <c r="AC102" s="57">
        <f t="shared" si="312"/>
        <v>5328.1538461538457</v>
      </c>
      <c r="AD102" s="57">
        <f t="shared" si="313"/>
        <v>130.00467032967032</v>
      </c>
      <c r="AE102" s="57">
        <f t="shared" ca="1" si="314"/>
        <v>99.616868131868145</v>
      </c>
      <c r="AF102" s="57">
        <f t="shared" ca="1" si="315"/>
        <v>101.02777472527472</v>
      </c>
      <c r="AG102" s="57">
        <f t="shared" ca="1" si="316"/>
        <v>99.819821428571473</v>
      </c>
      <c r="AH102" s="57">
        <f t="shared" ca="1" si="317"/>
        <v>99.177060439560421</v>
      </c>
      <c r="AI102" s="57">
        <f t="shared" si="318"/>
        <v>102.7403283778042</v>
      </c>
      <c r="AJ102" s="57">
        <f t="shared" ca="1" si="319"/>
        <v>624673.57692307688</v>
      </c>
      <c r="AM102" s="57">
        <f t="shared" si="320"/>
        <v>399.49038461538464</v>
      </c>
      <c r="AN102" s="57">
        <f t="shared" si="321"/>
        <v>59.442307692307693</v>
      </c>
      <c r="AO102" s="57">
        <f t="shared" ca="1" si="322"/>
        <v>116.18131868131866</v>
      </c>
      <c r="AP102" s="57">
        <f t="shared" ca="1" si="323"/>
        <v>103.41071428571431</v>
      </c>
      <c r="AQ102" s="57">
        <f t="shared" si="324"/>
        <v>37721.086538461539</v>
      </c>
      <c r="AR102" s="57">
        <f t="shared" ca="1" si="325"/>
        <v>96.29945054945054</v>
      </c>
      <c r="AS102" s="57">
        <f t="shared" ca="1" si="326"/>
        <v>85.454670329670307</v>
      </c>
      <c r="AT102" s="57">
        <f t="shared" ca="1" si="327"/>
        <v>89.626373626373635</v>
      </c>
      <c r="AU102" s="57">
        <f t="shared" si="328"/>
        <v>5331.4711538461543</v>
      </c>
      <c r="AV102" s="57">
        <f t="shared" si="329"/>
        <v>129.68502747252748</v>
      </c>
      <c r="AW102" s="57">
        <f t="shared" ca="1" si="330"/>
        <v>99.604656593406602</v>
      </c>
      <c r="AX102" s="57">
        <f t="shared" ca="1" si="331"/>
        <v>101.0495467032967</v>
      </c>
      <c r="AY102" s="57">
        <f t="shared" ca="1" si="332"/>
        <v>99.805260989011032</v>
      </c>
      <c r="AZ102" s="57">
        <f t="shared" ca="1" si="333"/>
        <v>99.172767857142844</v>
      </c>
      <c r="BA102" s="57">
        <f t="shared" si="334"/>
        <v>102.67525225453949</v>
      </c>
      <c r="BB102" s="57">
        <f t="shared" ca="1" si="335"/>
        <v>624726.63186813192</v>
      </c>
      <c r="BE102" s="74">
        <f t="shared" si="336"/>
        <v>0.98125015043204078</v>
      </c>
      <c r="BF102" s="74">
        <f t="shared" si="337"/>
        <v>0.85797476544807505</v>
      </c>
      <c r="BG102" s="74">
        <f t="shared" ca="1" si="338"/>
        <v>1.0156538188697093</v>
      </c>
      <c r="BH102" s="74">
        <f t="shared" ca="1" si="339"/>
        <v>1.048523571058539</v>
      </c>
      <c r="BI102" s="74">
        <f t="shared" si="340"/>
        <v>0.84705937532898989</v>
      </c>
      <c r="BJ102" s="74">
        <f t="shared" ca="1" si="341"/>
        <v>0.99837389096510998</v>
      </c>
      <c r="BK102" s="74">
        <f t="shared" ca="1" si="342"/>
        <v>1.0364726495314336</v>
      </c>
      <c r="BL102" s="74">
        <f t="shared" ca="1" si="343"/>
        <v>1.005762628739578</v>
      </c>
      <c r="BM102" s="74">
        <f t="shared" si="344"/>
        <v>2.0305839959745557</v>
      </c>
      <c r="BN102" s="74">
        <f t="shared" si="345"/>
        <v>1.0374586778829094</v>
      </c>
      <c r="BO102" s="74">
        <f t="shared" ca="1" si="346"/>
        <v>0.9696907513067804</v>
      </c>
      <c r="BP102" s="74">
        <f t="shared" ca="1" si="347"/>
        <v>0.99065499412054447</v>
      </c>
      <c r="BQ102" s="74">
        <f t="shared" ca="1" si="348"/>
        <v>0.9018419523844714</v>
      </c>
      <c r="BR102" s="74">
        <f t="shared" ca="1" si="349"/>
        <v>0.87338203982047935</v>
      </c>
      <c r="BS102" s="74">
        <f t="shared" si="350"/>
        <v>1.0031105368003899</v>
      </c>
      <c r="BT102" s="74">
        <f t="shared" ca="1" si="351"/>
        <v>1.3340376648434193</v>
      </c>
      <c r="CP102" s="73">
        <f t="shared" ref="CP102:DF102" si="363">CP50</f>
        <v>47</v>
      </c>
      <c r="CQ102" s="74">
        <f t="shared" si="363"/>
        <v>0.94327064862433296</v>
      </c>
      <c r="CR102" s="74">
        <f t="shared" si="363"/>
        <v>0.82540738076134179</v>
      </c>
      <c r="CS102" s="74">
        <f t="shared" ca="1" si="363"/>
        <v>1.0066498071985952</v>
      </c>
      <c r="CT102" s="74">
        <f t="shared" ca="1" si="363"/>
        <v>1.0448902397214981</v>
      </c>
      <c r="CU102" s="74">
        <f t="shared" si="363"/>
        <v>0.83068571783326961</v>
      </c>
      <c r="CV102" s="74">
        <f t="shared" ca="1" si="363"/>
        <v>0.97820899630084079</v>
      </c>
      <c r="CW102" s="74">
        <f t="shared" ca="1" si="363"/>
        <v>1.0080468513911671</v>
      </c>
      <c r="CX102" s="74">
        <f t="shared" ca="1" si="363"/>
        <v>0.98754055994220702</v>
      </c>
      <c r="CY102" s="74">
        <f t="shared" si="363"/>
        <v>1.7960377292201535</v>
      </c>
      <c r="CZ102" s="74">
        <f t="shared" ca="1" si="363"/>
        <v>1.0305326765086131</v>
      </c>
      <c r="DA102" s="74">
        <f t="shared" ca="1" si="363"/>
        <v>0.95187789525663691</v>
      </c>
      <c r="DB102" s="74">
        <f t="shared" ca="1" si="363"/>
        <v>0.97837069756908501</v>
      </c>
      <c r="DC102" s="74">
        <f t="shared" ca="1" si="363"/>
        <v>0.89837572755547035</v>
      </c>
      <c r="DD102" s="74">
        <f t="shared" ca="1" si="363"/>
        <v>0.8597907664616985</v>
      </c>
      <c r="DE102" s="74">
        <f t="shared" ca="1" si="363"/>
        <v>1.0108735471483263</v>
      </c>
      <c r="DF102" s="74">
        <f t="shared" ca="1" si="363"/>
        <v>1.2436128289964599</v>
      </c>
      <c r="DI102" s="57">
        <f t="shared" si="245"/>
        <v>415.57531825218274</v>
      </c>
      <c r="DJ102" s="57">
        <f t="shared" si="246"/>
        <v>61.787671383503337</v>
      </c>
      <c r="DK102" s="57">
        <f t="shared" ca="1" si="247"/>
        <v>117.22050623382334</v>
      </c>
      <c r="DL102" s="57">
        <f t="shared" ca="1" si="248"/>
        <v>103.77029788073402</v>
      </c>
      <c r="DM102" s="57">
        <f t="shared" si="249"/>
        <v>38464.607388871969</v>
      </c>
      <c r="DN102" s="57">
        <f t="shared" ca="1" si="250"/>
        <v>98.284576717682455</v>
      </c>
      <c r="DO102" s="57">
        <f t="shared" ca="1" si="251"/>
        <v>87.864396827582482</v>
      </c>
      <c r="DP102" s="57">
        <f t="shared" ca="1" si="252"/>
        <v>91.280156784783088</v>
      </c>
      <c r="DQ102" s="57">
        <f t="shared" si="253"/>
        <v>6027.7130173098822</v>
      </c>
      <c r="DR102" s="57">
        <f t="shared" ca="1" si="254"/>
        <v>130.55661427319393</v>
      </c>
      <c r="DS102" s="57">
        <f t="shared" ca="1" si="255"/>
        <v>101.46859672550093</v>
      </c>
      <c r="DT102" s="57">
        <f t="shared" ca="1" si="256"/>
        <v>102.31831180549989</v>
      </c>
      <c r="DU102" s="57">
        <f t="shared" ca="1" si="257"/>
        <v>100.19034204484764</v>
      </c>
      <c r="DV102" s="57">
        <f t="shared" ca="1" si="258"/>
        <v>100.74045647427036</v>
      </c>
      <c r="DW102" s="57">
        <f t="shared" ca="1" si="259"/>
        <v>101.8867569496841</v>
      </c>
      <c r="DX102" s="57">
        <f t="shared" ca="1" si="260"/>
        <v>670151.38289895339</v>
      </c>
      <c r="DY102" s="57">
        <f ca="1">'Chart Data'!U207</f>
        <v>-188.96428571428572</v>
      </c>
      <c r="EB102" s="57"/>
      <c r="EN102" s="74">
        <f t="shared" si="361"/>
        <v>0.94989741943029049</v>
      </c>
      <c r="EO102" s="74">
        <f t="shared" si="362"/>
        <v>0.86298868211320345</v>
      </c>
      <c r="EP102" s="74">
        <f t="shared" ca="1" si="264"/>
        <v>3.902083295335864E-2</v>
      </c>
      <c r="EQ102" s="74">
        <f t="shared" ca="1" si="265"/>
        <v>-7.1342015739308429E-2</v>
      </c>
      <c r="ER102" s="74">
        <f t="shared" si="266"/>
        <v>0.69795002355919178</v>
      </c>
      <c r="ES102" s="74">
        <f t="shared" ca="1" si="267"/>
        <v>1.292135986143905</v>
      </c>
      <c r="ET102" s="74">
        <f t="shared" ca="1" si="268"/>
        <v>0.7250102449074991</v>
      </c>
      <c r="EU102" s="74">
        <f t="shared" ca="1" si="269"/>
        <v>1.4717721574574527</v>
      </c>
      <c r="EV102" s="74">
        <f t="shared" si="270"/>
        <v>-0.75305454985395937</v>
      </c>
      <c r="EW102" s="74">
        <f t="shared" ca="1" si="271"/>
        <v>0.23644860678352839</v>
      </c>
      <c r="EX102" s="74">
        <f t="shared" ca="1" si="272"/>
        <v>0.19752137774735518</v>
      </c>
      <c r="EY102" s="74">
        <f t="shared" ca="1" si="273"/>
        <v>-0.13402822231366077</v>
      </c>
      <c r="EZ102" s="74">
        <f t="shared" ca="1" si="274"/>
        <v>-0.36497366936443792</v>
      </c>
      <c r="FA102" s="74">
        <f t="shared" ca="1" si="275"/>
        <v>0.17327609626744292</v>
      </c>
      <c r="FB102" s="74">
        <f t="shared" ca="1" si="276"/>
        <v>3.0140792027412443E-2</v>
      </c>
      <c r="FC102" s="74">
        <f t="shared" ca="1" si="277"/>
        <v>2.0665398592745503</v>
      </c>
      <c r="FD102" s="74">
        <f t="shared" ca="1" si="278"/>
        <v>0.12991405452787347</v>
      </c>
      <c r="FG102" s="225">
        <f t="shared" si="279"/>
        <v>11</v>
      </c>
      <c r="FH102" s="73">
        <f t="shared" si="280"/>
        <v>2023</v>
      </c>
      <c r="FI102" s="73"/>
      <c r="FJ102" s="73"/>
      <c r="FK102" s="4"/>
      <c r="FL102" s="4"/>
      <c r="GA102" s="4"/>
    </row>
    <row r="103" spans="1:183" x14ac:dyDescent="0.35">
      <c r="A103" s="73">
        <v>48</v>
      </c>
      <c r="B103" s="41">
        <f t="shared" si="243"/>
        <v>45257</v>
      </c>
      <c r="C103" s="57">
        <f>'Chart Data'!C208</f>
        <v>426</v>
      </c>
      <c r="D103" s="57">
        <f>'Chart Data'!D208</f>
        <v>45</v>
      </c>
      <c r="E103" s="57">
        <f ca="1">'Chart Data'!E208</f>
        <v>117.28571428571429</v>
      </c>
      <c r="F103" s="57">
        <f ca="1">'Chart Data'!F208</f>
        <v>107.14285714285714</v>
      </c>
      <c r="G103" s="57">
        <f>'Chart Data'!G208</f>
        <v>32379</v>
      </c>
      <c r="H103" s="57">
        <f ca="1">'Chart Data'!H208</f>
        <v>93.571428571428569</v>
      </c>
      <c r="I103" s="57">
        <f ca="1">'Chart Data'!J208</f>
        <v>86.714285714285708</v>
      </c>
      <c r="J103" s="57">
        <f ca="1">'Chart Data'!K208</f>
        <v>88</v>
      </c>
      <c r="K103" s="57">
        <f>'Chart Data'!L208</f>
        <v>3541</v>
      </c>
      <c r="L103" s="57">
        <f>'Chart Data'!M208</f>
        <v>132.7571428571429</v>
      </c>
      <c r="M103" s="57">
        <f ca="1">'Chart Data'!O208</f>
        <v>102.64714285714285</v>
      </c>
      <c r="N103" s="57">
        <f ca="1">'Chart Data'!P208</f>
        <v>112.13666666666666</v>
      </c>
      <c r="O103" s="57">
        <f ca="1">'Chart Data'!Q208</f>
        <v>91.747142857142862</v>
      </c>
      <c r="P103" s="57">
        <f ca="1">'Chart Data'!R208</f>
        <v>90.751428571428562</v>
      </c>
      <c r="Q103" s="57">
        <f>'Chart Data'!S209</f>
        <v>105.60794140794287</v>
      </c>
      <c r="R103" s="57">
        <f ca="1">'Chart Data'!T209</f>
        <v>754320.28571428568</v>
      </c>
      <c r="U103" s="57">
        <f t="shared" si="304"/>
        <v>399.58653846153845</v>
      </c>
      <c r="V103" s="57">
        <f t="shared" si="305"/>
        <v>59.394230769230766</v>
      </c>
      <c r="W103" s="57">
        <f t="shared" ca="1" si="306"/>
        <v>116.19505494505492</v>
      </c>
      <c r="X103" s="57">
        <f t="shared" ca="1" si="307"/>
        <v>103.40934065934067</v>
      </c>
      <c r="Y103" s="57">
        <f t="shared" si="308"/>
        <v>37744.884615384617</v>
      </c>
      <c r="Z103" s="57">
        <f t="shared" ca="1" si="309"/>
        <v>96.280219780219781</v>
      </c>
      <c r="AA103" s="57">
        <f t="shared" ca="1" si="310"/>
        <v>85.483516483516468</v>
      </c>
      <c r="AB103" s="57">
        <f t="shared" ca="1" si="311"/>
        <v>89.623626373626379</v>
      </c>
      <c r="AC103" s="57">
        <f t="shared" si="312"/>
        <v>5334.7884615384619</v>
      </c>
      <c r="AD103" s="57">
        <f t="shared" si="313"/>
        <v>129.36538461538464</v>
      </c>
      <c r="AE103" s="57">
        <f t="shared" ca="1" si="314"/>
        <v>99.59244505494506</v>
      </c>
      <c r="AF103" s="57">
        <f t="shared" ca="1" si="315"/>
        <v>101.07131868131867</v>
      </c>
      <c r="AG103" s="57">
        <f t="shared" ca="1" si="316"/>
        <v>99.790700549450605</v>
      </c>
      <c r="AH103" s="57">
        <f t="shared" ca="1" si="317"/>
        <v>99.168475274725253</v>
      </c>
      <c r="AI103" s="57">
        <f t="shared" si="318"/>
        <v>102.61017613127476</v>
      </c>
      <c r="AJ103" s="57">
        <f t="shared" ca="1" si="319"/>
        <v>624779.68681318697</v>
      </c>
      <c r="AM103" s="57">
        <f t="shared" si="320"/>
        <v>399.32692307692309</v>
      </c>
      <c r="AN103" s="57">
        <f t="shared" si="321"/>
        <v>59.5</v>
      </c>
      <c r="AO103" s="57">
        <f t="shared" ca="1" si="322"/>
        <v>116.21428571428569</v>
      </c>
      <c r="AP103" s="57">
        <f t="shared" ca="1" si="323"/>
        <v>103.40934065934067</v>
      </c>
      <c r="AQ103" s="57">
        <f t="shared" si="324"/>
        <v>37762.346153846156</v>
      </c>
      <c r="AR103" s="57">
        <f t="shared" ca="1" si="325"/>
        <v>96.271978021978015</v>
      </c>
      <c r="AS103" s="57">
        <f t="shared" ca="1" si="326"/>
        <v>85.504120879120876</v>
      </c>
      <c r="AT103" s="57">
        <f t="shared" ca="1" si="327"/>
        <v>89.633241758241752</v>
      </c>
      <c r="AU103" s="57">
        <f t="shared" si="328"/>
        <v>5306.836538461539</v>
      </c>
      <c r="AV103" s="57">
        <f t="shared" si="329"/>
        <v>129.11181318681321</v>
      </c>
      <c r="AW103" s="57">
        <f t="shared" ca="1" si="330"/>
        <v>99.632788461538468</v>
      </c>
      <c r="AX103" s="57">
        <f t="shared" ca="1" si="331"/>
        <v>101.17240842490841</v>
      </c>
      <c r="AY103" s="57">
        <f t="shared" ca="1" si="332"/>
        <v>99.81264423076928</v>
      </c>
      <c r="AZ103" s="57">
        <f t="shared" ca="1" si="333"/>
        <v>99.192520604395611</v>
      </c>
      <c r="BA103" s="57">
        <f t="shared" si="334"/>
        <v>102.5573441830953</v>
      </c>
      <c r="BB103" s="57">
        <f t="shared" ca="1" si="335"/>
        <v>624721.1579670331</v>
      </c>
      <c r="BE103" s="74">
        <f t="shared" si="336"/>
        <v>1.0667950878882735</v>
      </c>
      <c r="BF103" s="74">
        <f t="shared" si="337"/>
        <v>0.75630252100840334</v>
      </c>
      <c r="BG103" s="74">
        <f t="shared" ca="1" si="338"/>
        <v>1.0092194222495392</v>
      </c>
      <c r="BH103" s="74">
        <f t="shared" ca="1" si="339"/>
        <v>1.0361042480274167</v>
      </c>
      <c r="BI103" s="74">
        <f t="shared" si="340"/>
        <v>0.85744142771442045</v>
      </c>
      <c r="BJ103" s="74">
        <f t="shared" ca="1" si="341"/>
        <v>0.97194874868019299</v>
      </c>
      <c r="BK103" s="74">
        <f t="shared" ca="1" si="342"/>
        <v>1.014153292528154</v>
      </c>
      <c r="BL103" s="74">
        <f t="shared" ca="1" si="343"/>
        <v>0.9817786155425805</v>
      </c>
      <c r="BM103" s="74">
        <f t="shared" si="344"/>
        <v>0.66725250991554785</v>
      </c>
      <c r="BN103" s="74">
        <f t="shared" si="345"/>
        <v>1.0282338972736385</v>
      </c>
      <c r="BO103" s="74">
        <f t="shared" ca="1" si="346"/>
        <v>1.030254642494203</v>
      </c>
      <c r="BP103" s="74">
        <f t="shared" ca="1" si="347"/>
        <v>1.1083720197280473</v>
      </c>
      <c r="BQ103" s="74">
        <f t="shared" ca="1" si="348"/>
        <v>0.9191935907941805</v>
      </c>
      <c r="BR103" s="74">
        <f t="shared" ca="1" si="349"/>
        <v>0.91490193029137534</v>
      </c>
      <c r="BS103" s="74">
        <f t="shared" si="350"/>
        <v>1.0297452829843308</v>
      </c>
      <c r="BT103" s="74">
        <f t="shared" ca="1" si="351"/>
        <v>1.2074511581598963</v>
      </c>
      <c r="CP103" s="73">
        <f t="shared" ref="CP103:DF103" si="364">CP51</f>
        <v>48</v>
      </c>
      <c r="CQ103" s="74">
        <f t="shared" si="364"/>
        <v>1.0703922963374946</v>
      </c>
      <c r="CR103" s="74">
        <f t="shared" si="364"/>
        <v>0.7748240824516831</v>
      </c>
      <c r="CS103" s="74">
        <f t="shared" ca="1" si="364"/>
        <v>1.0236836246476395</v>
      </c>
      <c r="CT103" s="74">
        <f t="shared" ca="1" si="364"/>
        <v>1.0539521209377962</v>
      </c>
      <c r="CU103" s="74">
        <f t="shared" si="364"/>
        <v>0.84521249965346745</v>
      </c>
      <c r="CV103" s="74">
        <f t="shared" ca="1" si="364"/>
        <v>0.99477571238466533</v>
      </c>
      <c r="CW103" s="74">
        <f t="shared" ca="1" si="364"/>
        <v>1.0194183738890064</v>
      </c>
      <c r="CX103" s="74">
        <f t="shared" ca="1" si="364"/>
        <v>0.97986404492623436</v>
      </c>
      <c r="CY103" s="74">
        <f t="shared" si="364"/>
        <v>0.69932850425136106</v>
      </c>
      <c r="CZ103" s="74">
        <f t="shared" ca="1" si="364"/>
        <v>1.0130783184931598</v>
      </c>
      <c r="DA103" s="74">
        <f t="shared" ca="1" si="364"/>
        <v>1.0394824932629063</v>
      </c>
      <c r="DB103" s="74">
        <f t="shared" ca="1" si="364"/>
        <v>1.1194409059320052</v>
      </c>
      <c r="DC103" s="74">
        <f t="shared" ca="1" si="364"/>
        <v>0.93081281793479675</v>
      </c>
      <c r="DD103" s="74">
        <f t="shared" ca="1" si="364"/>
        <v>0.90732334221146949</v>
      </c>
      <c r="DE103" s="74">
        <f t="shared" ca="1" si="364"/>
        <v>1.0101061209907616</v>
      </c>
      <c r="DF103" s="74">
        <f t="shared" ca="1" si="364"/>
        <v>1.249476974731752</v>
      </c>
      <c r="DI103" s="57">
        <f t="shared" si="245"/>
        <v>397.98492707544887</v>
      </c>
      <c r="DJ103" s="57">
        <f t="shared" si="246"/>
        <v>58.077699208331119</v>
      </c>
      <c r="DK103" s="57">
        <f t="shared" ca="1" si="247"/>
        <v>114.57222862784879</v>
      </c>
      <c r="DL103" s="57">
        <f t="shared" ca="1" si="248"/>
        <v>101.65818258188283</v>
      </c>
      <c r="DM103" s="57">
        <f t="shared" si="249"/>
        <v>38308.709363947193</v>
      </c>
      <c r="DN103" s="57">
        <f t="shared" ca="1" si="250"/>
        <v>94.062839900986503</v>
      </c>
      <c r="DO103" s="57">
        <f t="shared" ca="1" si="251"/>
        <v>85.06251008943174</v>
      </c>
      <c r="DP103" s="57">
        <f t="shared" ca="1" si="252"/>
        <v>89.808377453654572</v>
      </c>
      <c r="DQ103" s="57">
        <f t="shared" si="253"/>
        <v>5063.4286726102773</v>
      </c>
      <c r="DR103" s="57">
        <f t="shared" ca="1" si="254"/>
        <v>131.04331662590928</v>
      </c>
      <c r="DS103" s="57">
        <f t="shared" ca="1" si="255"/>
        <v>98.748313244734277</v>
      </c>
      <c r="DT103" s="57">
        <f t="shared" ca="1" si="256"/>
        <v>100.17202879798805</v>
      </c>
      <c r="DU103" s="57">
        <f t="shared" ca="1" si="257"/>
        <v>98.566694709579863</v>
      </c>
      <c r="DV103" s="57">
        <f t="shared" ca="1" si="258"/>
        <v>100.02104470302183</v>
      </c>
      <c r="DW103" s="57">
        <f t="shared" ca="1" si="259"/>
        <v>104.55133298703055</v>
      </c>
      <c r="DX103" s="57">
        <f t="shared" ca="1" si="260"/>
        <v>603708.83255069936</v>
      </c>
      <c r="DY103" s="57">
        <f ca="1">'Chart Data'!U208</f>
        <v>-203.76999999999998</v>
      </c>
      <c r="EB103" s="57"/>
      <c r="EN103" s="74">
        <f t="shared" si="361"/>
        <v>-1.4580951600671471E-2</v>
      </c>
      <c r="EO103" s="74">
        <f t="shared" si="362"/>
        <v>-0.51663335019166645</v>
      </c>
      <c r="EP103" s="74">
        <f t="shared" ca="1" si="264"/>
        <v>-0.70025173273418417</v>
      </c>
      <c r="EQ103" s="74">
        <f t="shared" ca="1" si="265"/>
        <v>-0.6114731763036767</v>
      </c>
      <c r="ER103" s="74">
        <f t="shared" si="266"/>
        <v>0.54546682252747403</v>
      </c>
      <c r="ES103" s="74">
        <f t="shared" ca="1" si="267"/>
        <v>-1.1625956161816557</v>
      </c>
      <c r="ET103" s="74">
        <f t="shared" ca="1" si="268"/>
        <v>-0.12568485543101812</v>
      </c>
      <c r="EU103" s="74">
        <f t="shared" ca="1" si="269"/>
        <v>0.61745391449734666</v>
      </c>
      <c r="EV103" s="74">
        <f t="shared" si="270"/>
        <v>-2.7919201651800424E-2</v>
      </c>
      <c r="EW103" s="74">
        <f t="shared" ca="1" si="271"/>
        <v>0.26497869961191423</v>
      </c>
      <c r="EX103" s="74">
        <f t="shared" ca="1" si="272"/>
        <v>-0.89118863675453863</v>
      </c>
      <c r="EY103" s="74">
        <f t="shared" ca="1" si="273"/>
        <v>-0.620502861595986</v>
      </c>
      <c r="EZ103" s="74">
        <f t="shared" ca="1" si="274"/>
        <v>-1.0847477107699535</v>
      </c>
      <c r="FA103" s="74">
        <f t="shared" ca="1" si="275"/>
        <v>-0.16576000523707052</v>
      </c>
      <c r="FB103" s="74">
        <f t="shared" ca="1" si="276"/>
        <v>0.70709905964836428</v>
      </c>
      <c r="FC103" s="74">
        <f t="shared" ca="1" si="277"/>
        <v>-1.246531759009667</v>
      </c>
      <c r="FD103" s="74">
        <f t="shared" ca="1" si="278"/>
        <v>-5.7784195107446729E-2</v>
      </c>
      <c r="FG103" s="225">
        <f t="shared" si="279"/>
        <v>11</v>
      </c>
      <c r="FH103" s="73">
        <f t="shared" si="280"/>
        <v>2023</v>
      </c>
      <c r="FI103" s="73"/>
      <c r="FJ103" s="73"/>
      <c r="FK103" s="4"/>
      <c r="FL103" s="4"/>
      <c r="GA103" s="4"/>
    </row>
    <row r="104" spans="1:183" x14ac:dyDescent="0.35">
      <c r="A104" s="73">
        <v>49</v>
      </c>
      <c r="B104" s="41">
        <f t="shared" si="243"/>
        <v>45264</v>
      </c>
      <c r="C104" s="57">
        <f>'Chart Data'!C209</f>
        <v>382</v>
      </c>
      <c r="D104" s="57">
        <f>'Chart Data'!D209</f>
        <v>50</v>
      </c>
      <c r="E104" s="57">
        <f ca="1">'Chart Data'!E209</f>
        <v>117.71428571428571</v>
      </c>
      <c r="F104" s="57">
        <f ca="1">'Chart Data'!F209</f>
        <v>106</v>
      </c>
      <c r="G104" s="57">
        <f>'Chart Data'!G209</f>
        <v>32956</v>
      </c>
      <c r="H104" s="57">
        <f ca="1">'Chart Data'!H209</f>
        <v>95.142857142857139</v>
      </c>
      <c r="I104" s="57">
        <f ca="1">'Chart Data'!J209</f>
        <v>88.571428571428569</v>
      </c>
      <c r="J104" s="57">
        <f ca="1">'Chart Data'!K209</f>
        <v>89.428571428571431</v>
      </c>
      <c r="K104" s="57">
        <f>'Chart Data'!L209</f>
        <v>4818</v>
      </c>
      <c r="L104" s="57">
        <f>'Chart Data'!M209</f>
        <v>129.5</v>
      </c>
      <c r="M104" s="57">
        <f ca="1">'Chart Data'!O209</f>
        <v>98.094285714285732</v>
      </c>
      <c r="N104" s="57">
        <f ca="1">'Chart Data'!P209</f>
        <v>105.23285714285714</v>
      </c>
      <c r="O104" s="57">
        <f ca="1">'Chart Data'!Q209</f>
        <v>92.444999999999993</v>
      </c>
      <c r="P104" s="57">
        <f ca="1">'Chart Data'!R209</f>
        <v>87.859285714285704</v>
      </c>
      <c r="Q104" s="57">
        <f>'Chart Data'!S210</f>
        <v>103.23633070825429</v>
      </c>
      <c r="R104" s="57">
        <f ca="1">'Chart Data'!T210</f>
        <v>715382.42857142852</v>
      </c>
      <c r="U104" s="57">
        <f t="shared" si="304"/>
        <v>399.06730769230768</v>
      </c>
      <c r="V104" s="57">
        <f t="shared" si="305"/>
        <v>59.605769230769234</v>
      </c>
      <c r="W104" s="57">
        <f t="shared" ca="1" si="306"/>
        <v>116.23351648351647</v>
      </c>
      <c r="X104" s="57">
        <f t="shared" ca="1" si="307"/>
        <v>103.40934065934067</v>
      </c>
      <c r="Y104" s="57">
        <f t="shared" si="308"/>
        <v>37779.807692307695</v>
      </c>
      <c r="Z104" s="57">
        <f t="shared" ca="1" si="309"/>
        <v>96.263736263736263</v>
      </c>
      <c r="AA104" s="57">
        <f t="shared" ca="1" si="310"/>
        <v>85.52472527472527</v>
      </c>
      <c r="AB104" s="57">
        <f t="shared" ca="1" si="311"/>
        <v>89.64285714285711</v>
      </c>
      <c r="AC104" s="57">
        <f t="shared" si="312"/>
        <v>5278.8846153846152</v>
      </c>
      <c r="AD104" s="57">
        <f t="shared" si="313"/>
        <v>128.85824175824175</v>
      </c>
      <c r="AE104" s="57">
        <f t="shared" ca="1" si="314"/>
        <v>99.673131868131875</v>
      </c>
      <c r="AF104" s="57">
        <f t="shared" ca="1" si="315"/>
        <v>101.27349816849816</v>
      </c>
      <c r="AG104" s="57">
        <f t="shared" ca="1" si="316"/>
        <v>99.834587912087954</v>
      </c>
      <c r="AH104" s="57">
        <f t="shared" ca="1" si="317"/>
        <v>99.216565934065954</v>
      </c>
      <c r="AI104" s="57">
        <f t="shared" si="318"/>
        <v>102.50451223491584</v>
      </c>
      <c r="AJ104" s="57">
        <f t="shared" ca="1" si="319"/>
        <v>624662.62912087922</v>
      </c>
      <c r="AM104" s="57">
        <f t="shared" si="320"/>
        <v>398.57692307692309</v>
      </c>
      <c r="AN104" s="57">
        <f t="shared" si="321"/>
        <v>59.57692307692308</v>
      </c>
      <c r="AO104" s="57">
        <f t="shared" ca="1" si="322"/>
        <v>116.23489010989009</v>
      </c>
      <c r="AP104" s="57">
        <f t="shared" ca="1" si="323"/>
        <v>103.39972527472528</v>
      </c>
      <c r="AQ104" s="57">
        <f t="shared" si="324"/>
        <v>37799.99038461539</v>
      </c>
      <c r="AR104" s="57">
        <f t="shared" ca="1" si="325"/>
        <v>96.241758241758234</v>
      </c>
      <c r="AS104" s="57">
        <f t="shared" ca="1" si="326"/>
        <v>85.502747252747241</v>
      </c>
      <c r="AT104" s="57">
        <f t="shared" ca="1" si="327"/>
        <v>89.656593406593373</v>
      </c>
      <c r="AU104" s="57">
        <f t="shared" si="328"/>
        <v>5255.4711538461543</v>
      </c>
      <c r="AV104" s="57">
        <f t="shared" si="329"/>
        <v>128.60741758241758</v>
      </c>
      <c r="AW104" s="57">
        <f t="shared" ca="1" si="330"/>
        <v>99.684010989011</v>
      </c>
      <c r="AX104" s="57">
        <f t="shared" ca="1" si="331"/>
        <v>101.33172619047619</v>
      </c>
      <c r="AY104" s="57">
        <f t="shared" ca="1" si="332"/>
        <v>99.8444711538462</v>
      </c>
      <c r="AZ104" s="57">
        <f t="shared" ca="1" si="333"/>
        <v>99.229210164835166</v>
      </c>
      <c r="BA104" s="57">
        <f t="shared" si="334"/>
        <v>102.44351953827939</v>
      </c>
      <c r="BB104" s="57">
        <f t="shared" ca="1" si="335"/>
        <v>624591.56868131878</v>
      </c>
      <c r="BE104" s="74">
        <f t="shared" si="336"/>
        <v>0.95840972691305604</v>
      </c>
      <c r="BF104" s="74">
        <f t="shared" si="337"/>
        <v>0.83925112976113614</v>
      </c>
      <c r="BG104" s="74">
        <f t="shared" ca="1" si="338"/>
        <v>1.012727638000922</v>
      </c>
      <c r="BH104" s="74">
        <f t="shared" ca="1" si="339"/>
        <v>1.025147791431418</v>
      </c>
      <c r="BI104" s="74">
        <f t="shared" si="340"/>
        <v>0.87185207362944472</v>
      </c>
      <c r="BJ104" s="74">
        <f t="shared" ca="1" si="341"/>
        <v>0.98858186800639425</v>
      </c>
      <c r="BK104" s="74">
        <f t="shared" ca="1" si="342"/>
        <v>1.0358898563763135</v>
      </c>
      <c r="BL104" s="74">
        <f t="shared" ca="1" si="343"/>
        <v>0.99745671824728088</v>
      </c>
      <c r="BM104" s="74">
        <f t="shared" si="344"/>
        <v>0.91675890875625943</v>
      </c>
      <c r="BN104" s="74">
        <f t="shared" si="345"/>
        <v>1.006940364983306</v>
      </c>
      <c r="BO104" s="74">
        <f t="shared" ca="1" si="346"/>
        <v>0.98405235444528294</v>
      </c>
      <c r="BP104" s="74">
        <f t="shared" ca="1" si="347"/>
        <v>1.0384986134061103</v>
      </c>
      <c r="BQ104" s="74">
        <f t="shared" ca="1" si="348"/>
        <v>0.92589002607420623</v>
      </c>
      <c r="BR104" s="74">
        <f t="shared" ca="1" si="349"/>
        <v>0.88541756573833197</v>
      </c>
      <c r="BS104" s="74">
        <f t="shared" si="350"/>
        <v>1.0077390075384773</v>
      </c>
      <c r="BT104" s="74">
        <f t="shared" ca="1" si="351"/>
        <v>1.1453603673866328</v>
      </c>
      <c r="CP104" s="73">
        <f t="shared" ref="CP104:DF104" si="365">CP52</f>
        <v>49</v>
      </c>
      <c r="CQ104" s="74">
        <f t="shared" si="365"/>
        <v>0.9522434121599922</v>
      </c>
      <c r="CR104" s="74">
        <f t="shared" si="365"/>
        <v>0.83683563358536828</v>
      </c>
      <c r="CS104" s="74">
        <f t="shared" ca="1" si="365"/>
        <v>1.0064956531560585</v>
      </c>
      <c r="CT104" s="74">
        <f t="shared" ca="1" si="365"/>
        <v>1.0411029621679309</v>
      </c>
      <c r="CU104" s="74">
        <f t="shared" si="365"/>
        <v>0.85433318933267866</v>
      </c>
      <c r="CV104" s="74">
        <f t="shared" ca="1" si="365"/>
        <v>0.97803947065534003</v>
      </c>
      <c r="CW104" s="74">
        <f t="shared" ca="1" si="365"/>
        <v>1.02613217757506</v>
      </c>
      <c r="CX104" s="74">
        <f t="shared" ca="1" si="365"/>
        <v>0.979531090612212</v>
      </c>
      <c r="CY104" s="74">
        <f t="shared" si="365"/>
        <v>0.76304560351959416</v>
      </c>
      <c r="CZ104" s="74">
        <f t="shared" ca="1" si="365"/>
        <v>0.98741213251817828</v>
      </c>
      <c r="DA104" s="74">
        <f t="shared" ca="1" si="365"/>
        <v>1.0304714886249036</v>
      </c>
      <c r="DB104" s="74">
        <f t="shared" ca="1" si="365"/>
        <v>1.0911974550572403</v>
      </c>
      <c r="DC104" s="74">
        <f t="shared" ca="1" si="365"/>
        <v>0.94937723175680722</v>
      </c>
      <c r="DD104" s="74">
        <f t="shared" ca="1" si="365"/>
        <v>0.90473479654279809</v>
      </c>
      <c r="DE104" s="74">
        <f t="shared" ca="1" si="365"/>
        <v>1.0020171490895626</v>
      </c>
      <c r="DF104" s="74">
        <f t="shared" ca="1" si="365"/>
        <v>1.2057809527357606</v>
      </c>
      <c r="DI104" s="57">
        <f t="shared" si="245"/>
        <v>401.15793411844351</v>
      </c>
      <c r="DJ104" s="57">
        <f t="shared" si="246"/>
        <v>59.748889738093759</v>
      </c>
      <c r="DK104" s="57">
        <f t="shared" ca="1" si="247"/>
        <v>116.95458926739542</v>
      </c>
      <c r="DL104" s="57">
        <f t="shared" ca="1" si="248"/>
        <v>101.81509788356755</v>
      </c>
      <c r="DM104" s="57">
        <f t="shared" si="249"/>
        <v>38575.113798097904</v>
      </c>
      <c r="DN104" s="57">
        <f t="shared" ca="1" si="250"/>
        <v>97.279158967997688</v>
      </c>
      <c r="DO104" s="57">
        <f t="shared" ca="1" si="251"/>
        <v>86.315808535250525</v>
      </c>
      <c r="DP104" s="57">
        <f t="shared" ca="1" si="252"/>
        <v>91.29732816615153</v>
      </c>
      <c r="DQ104" s="57">
        <f t="shared" si="253"/>
        <v>6314.1704477120147</v>
      </c>
      <c r="DR104" s="57">
        <f t="shared" ca="1" si="254"/>
        <v>131.15091027870866</v>
      </c>
      <c r="DS104" s="57">
        <f t="shared" ca="1" si="255"/>
        <v>95.193595162138934</v>
      </c>
      <c r="DT104" s="57">
        <f t="shared" ca="1" si="256"/>
        <v>96.437960568132922</v>
      </c>
      <c r="DU104" s="57">
        <f t="shared" ca="1" si="257"/>
        <v>97.374359640932212</v>
      </c>
      <c r="DV104" s="57">
        <f t="shared" ca="1" si="258"/>
        <v>97.110541177388612</v>
      </c>
      <c r="DW104" s="57">
        <f t="shared" ca="1" si="259"/>
        <v>103.02850684946389</v>
      </c>
      <c r="DX104" s="57">
        <f t="shared" ca="1" si="260"/>
        <v>593293.85403569241</v>
      </c>
      <c r="DY104" s="57">
        <f ca="1">'Chart Data'!U209</f>
        <v>-130.38285714285715</v>
      </c>
      <c r="EB104" s="57"/>
      <c r="EN104" s="74">
        <f t="shared" si="361"/>
        <v>0.15939452360905418</v>
      </c>
      <c r="EO104" s="74">
        <f t="shared" si="362"/>
        <v>0.10482987545442837</v>
      </c>
      <c r="EP104" s="74">
        <f t="shared" ca="1" si="264"/>
        <v>-3.5210477838047781E-2</v>
      </c>
      <c r="EQ104" s="74">
        <f t="shared" ca="1" si="265"/>
        <v>-0.57134523250469249</v>
      </c>
      <c r="ER104" s="74">
        <f t="shared" si="266"/>
        <v>0.80603587661231457</v>
      </c>
      <c r="ES104" s="74">
        <f t="shared" ca="1" si="267"/>
        <v>0.70753518537163018</v>
      </c>
      <c r="ET104" s="74">
        <f t="shared" ca="1" si="268"/>
        <v>0.25483546775078175</v>
      </c>
      <c r="EU104" s="74">
        <f t="shared" ca="1" si="269"/>
        <v>1.4817395649686296</v>
      </c>
      <c r="EV104" s="74">
        <f t="shared" si="270"/>
        <v>-0.96846861281321583</v>
      </c>
      <c r="EW104" s="74">
        <f t="shared" ca="1" si="271"/>
        <v>0.27128575131401828</v>
      </c>
      <c r="EX104" s="74">
        <f t="shared" ca="1" si="272"/>
        <v>-2.3138555031363572</v>
      </c>
      <c r="EY104" s="74">
        <f t="shared" ca="1" si="273"/>
        <v>-1.4668635180502547</v>
      </c>
      <c r="EZ104" s="74">
        <f t="shared" ca="1" si="274"/>
        <v>-1.6133180550981474</v>
      </c>
      <c r="FA104" s="74">
        <f t="shared" ca="1" si="275"/>
        <v>-1.5373886165305819</v>
      </c>
      <c r="FB104" s="74">
        <f t="shared" ca="1" si="276"/>
        <v>0.32021209169317283</v>
      </c>
      <c r="FC104" s="74">
        <f t="shared" ca="1" si="277"/>
        <v>-1.7658611577496441</v>
      </c>
      <c r="FD104" s="74">
        <f t="shared" ca="1" si="278"/>
        <v>0.8725753940488683</v>
      </c>
      <c r="FG104" s="225">
        <f t="shared" si="279"/>
        <v>12</v>
      </c>
      <c r="FH104" s="73">
        <f t="shared" si="280"/>
        <v>2023</v>
      </c>
      <c r="FI104" s="73"/>
      <c r="FJ104" s="73"/>
      <c r="FK104" s="4"/>
      <c r="FL104" s="4"/>
      <c r="GA104" s="4"/>
    </row>
    <row r="105" spans="1:183" x14ac:dyDescent="0.35">
      <c r="A105" s="73">
        <v>50</v>
      </c>
      <c r="B105" s="41">
        <f t="shared" si="243"/>
        <v>45271</v>
      </c>
      <c r="C105" s="57">
        <f>'Chart Data'!C210</f>
        <v>430</v>
      </c>
      <c r="D105" s="57">
        <f>'Chart Data'!D210</f>
        <v>52</v>
      </c>
      <c r="E105" s="57">
        <f ca="1">'Chart Data'!E210</f>
        <v>119.71428571428571</v>
      </c>
      <c r="F105" s="57">
        <f ca="1">'Chart Data'!F210</f>
        <v>105.85714285714286</v>
      </c>
      <c r="G105" s="57">
        <f>'Chart Data'!G210</f>
        <v>34879</v>
      </c>
      <c r="H105" s="57">
        <f ca="1">'Chart Data'!H210</f>
        <v>97.714285714285708</v>
      </c>
      <c r="I105" s="57">
        <f ca="1">'Chart Data'!J210</f>
        <v>87.714285714285708</v>
      </c>
      <c r="J105" s="57">
        <f ca="1">'Chart Data'!K210</f>
        <v>89.571428571428569</v>
      </c>
      <c r="K105" s="57">
        <f>'Chart Data'!L210</f>
        <v>3507</v>
      </c>
      <c r="L105" s="57">
        <f>'Chart Data'!M210</f>
        <v>126.57142857142858</v>
      </c>
      <c r="M105" s="57">
        <f ca="1">'Chart Data'!O210</f>
        <v>95.332857142857151</v>
      </c>
      <c r="N105" s="57">
        <f ca="1">'Chart Data'!P210</f>
        <v>100.37333333333333</v>
      </c>
      <c r="O105" s="57">
        <f ca="1">'Chart Data'!Q210</f>
        <v>91.186428571428578</v>
      </c>
      <c r="P105" s="57">
        <f ca="1">'Chart Data'!R210</f>
        <v>85.296428571428578</v>
      </c>
      <c r="Q105" s="57">
        <f>'Chart Data'!S211</f>
        <v>101.95136387983982</v>
      </c>
      <c r="R105" s="57">
        <f ca="1">'Chart Data'!T211</f>
        <v>593198.14285714284</v>
      </c>
      <c r="U105" s="57">
        <f t="shared" si="304"/>
        <v>398.08653846153845</v>
      </c>
      <c r="V105" s="57">
        <f t="shared" si="305"/>
        <v>59.54807692307692</v>
      </c>
      <c r="W105" s="57">
        <f t="shared" ca="1" si="306"/>
        <v>116.23626373626371</v>
      </c>
      <c r="X105" s="57">
        <f t="shared" ca="1" si="307"/>
        <v>103.39010989010991</v>
      </c>
      <c r="Y105" s="57">
        <f t="shared" si="308"/>
        <v>37820.173076923078</v>
      </c>
      <c r="Z105" s="57">
        <f t="shared" ca="1" si="309"/>
        <v>96.219780219780205</v>
      </c>
      <c r="AA105" s="57">
        <f t="shared" ca="1" si="310"/>
        <v>85.480769230769212</v>
      </c>
      <c r="AB105" s="57">
        <f t="shared" ca="1" si="311"/>
        <v>89.670329670329636</v>
      </c>
      <c r="AC105" s="57">
        <f t="shared" si="312"/>
        <v>5232.0576923076924</v>
      </c>
      <c r="AD105" s="57">
        <f t="shared" si="313"/>
        <v>128.35659340659342</v>
      </c>
      <c r="AE105" s="57">
        <f t="shared" ca="1" si="314"/>
        <v>99.694890109890125</v>
      </c>
      <c r="AF105" s="57">
        <f t="shared" ca="1" si="315"/>
        <v>101.38995421245421</v>
      </c>
      <c r="AG105" s="57">
        <f t="shared" ca="1" si="316"/>
        <v>99.85435439560446</v>
      </c>
      <c r="AH105" s="57">
        <f t="shared" ca="1" si="317"/>
        <v>99.241854395604392</v>
      </c>
      <c r="AI105" s="57">
        <f t="shared" si="318"/>
        <v>102.38252684164296</v>
      </c>
      <c r="AJ105" s="57">
        <f t="shared" ca="1" si="319"/>
        <v>624520.50824175845</v>
      </c>
      <c r="AM105" s="57">
        <f t="shared" si="320"/>
        <v>397.97115384615381</v>
      </c>
      <c r="AN105" s="57">
        <f t="shared" si="321"/>
        <v>59.54807692307692</v>
      </c>
      <c r="AO105" s="57">
        <f t="shared" ca="1" si="322"/>
        <v>116.24725274725272</v>
      </c>
      <c r="AP105" s="57">
        <f t="shared" ca="1" si="323"/>
        <v>103.38324175824178</v>
      </c>
      <c r="AQ105" s="57">
        <f t="shared" si="324"/>
        <v>37834.942307692312</v>
      </c>
      <c r="AR105" s="57">
        <f t="shared" ca="1" si="325"/>
        <v>96.214285714285708</v>
      </c>
      <c r="AS105" s="57">
        <f t="shared" ca="1" si="326"/>
        <v>85.521978021978015</v>
      </c>
      <c r="AT105" s="57">
        <f t="shared" ca="1" si="327"/>
        <v>89.688186813186775</v>
      </c>
      <c r="AU105" s="57">
        <f t="shared" si="328"/>
        <v>5250.086538461539</v>
      </c>
      <c r="AV105" s="57">
        <f t="shared" si="329"/>
        <v>128.0681318681319</v>
      </c>
      <c r="AW105" s="57">
        <f t="shared" ca="1" si="330"/>
        <v>99.705109890109895</v>
      </c>
      <c r="AX105" s="57">
        <f t="shared" ca="1" si="331"/>
        <v>101.4334706959707</v>
      </c>
      <c r="AY105" s="57">
        <f t="shared" ca="1" si="332"/>
        <v>99.895315934065991</v>
      </c>
      <c r="AZ105" s="57">
        <f t="shared" ca="1" si="333"/>
        <v>99.252163461538487</v>
      </c>
      <c r="BA105" s="57">
        <f t="shared" si="334"/>
        <v>102.280287885657</v>
      </c>
      <c r="BB105" s="57">
        <f t="shared" ca="1" si="335"/>
        <v>624623.84478021995</v>
      </c>
      <c r="BE105" s="74">
        <f t="shared" si="336"/>
        <v>1.0804803208581992</v>
      </c>
      <c r="BF105" s="74">
        <f t="shared" si="337"/>
        <v>0.87324398514451806</v>
      </c>
      <c r="BG105" s="74">
        <f t="shared" ca="1" si="338"/>
        <v>1.0298246443257553</v>
      </c>
      <c r="BH105" s="74">
        <f t="shared" ca="1" si="339"/>
        <v>1.0239294208309526</v>
      </c>
      <c r="BI105" s="74">
        <f t="shared" si="340"/>
        <v>0.92187268891139995</v>
      </c>
      <c r="BJ105" s="74">
        <f t="shared" ca="1" si="341"/>
        <v>1.0155902004454342</v>
      </c>
      <c r="BK105" s="74">
        <f t="shared" ca="1" si="342"/>
        <v>1.0256344362351431</v>
      </c>
      <c r="BL105" s="74">
        <f t="shared" ca="1" si="343"/>
        <v>0.99869817591472332</v>
      </c>
      <c r="BM105" s="74">
        <f t="shared" si="344"/>
        <v>0.66798898919248573</v>
      </c>
      <c r="BN105" s="74">
        <f t="shared" si="345"/>
        <v>0.98831322613306771</v>
      </c>
      <c r="BO105" s="74">
        <f t="shared" ca="1" si="346"/>
        <v>0.95614815778176632</v>
      </c>
      <c r="BP105" s="74">
        <f t="shared" ca="1" si="347"/>
        <v>0.98954844633272043</v>
      </c>
      <c r="BQ105" s="74">
        <f t="shared" ca="1" si="348"/>
        <v>0.91281986266117277</v>
      </c>
      <c r="BR105" s="74">
        <f t="shared" ca="1" si="349"/>
        <v>0.85939112656705019</v>
      </c>
      <c r="BS105" s="74">
        <f t="shared" si="350"/>
        <v>0.99678409190454276</v>
      </c>
      <c r="BT105" s="74">
        <f t="shared" ca="1" si="351"/>
        <v>0.949688597088165</v>
      </c>
      <c r="CP105" s="73">
        <f t="shared" ref="CP105:DF105" si="366">CP53</f>
        <v>50</v>
      </c>
      <c r="CQ105" s="74">
        <f t="shared" si="366"/>
        <v>1.087169918097084</v>
      </c>
      <c r="CR105" s="74">
        <f t="shared" si="366"/>
        <v>0.84819861194150148</v>
      </c>
      <c r="CS105" s="74">
        <f t="shared" ca="1" si="366"/>
        <v>1.0229223809774466</v>
      </c>
      <c r="CT105" s="74">
        <f t="shared" ca="1" si="366"/>
        <v>1.0363947799909934</v>
      </c>
      <c r="CU105" s="74">
        <f t="shared" si="366"/>
        <v>0.90101330276722635</v>
      </c>
      <c r="CV105" s="74">
        <f t="shared" ca="1" si="366"/>
        <v>0.99704331331250162</v>
      </c>
      <c r="CW105" s="74">
        <f t="shared" ca="1" si="366"/>
        <v>0.96150716152917004</v>
      </c>
      <c r="CX105" s="74">
        <f t="shared" ca="1" si="366"/>
        <v>0.98533283262305915</v>
      </c>
      <c r="CY105" s="74">
        <f t="shared" si="366"/>
        <v>1.2905020841620931</v>
      </c>
      <c r="CZ105" s="74">
        <f t="shared" ca="1" si="366"/>
        <v>0.96546944804730916</v>
      </c>
      <c r="DA105" s="74">
        <f t="shared" ca="1" si="366"/>
        <v>0.98101849853587142</v>
      </c>
      <c r="DB105" s="74">
        <f t="shared" ca="1" si="366"/>
        <v>1.0031317415191698</v>
      </c>
      <c r="DC105" s="74">
        <f t="shared" ca="1" si="366"/>
        <v>0.92765113018884693</v>
      </c>
      <c r="DD105" s="74">
        <f t="shared" ca="1" si="366"/>
        <v>0.87858694695645612</v>
      </c>
      <c r="DE105" s="74">
        <f t="shared" ca="1" si="366"/>
        <v>1.0029892742358124</v>
      </c>
      <c r="DF105" s="74">
        <f t="shared" ca="1" si="366"/>
        <v>1.0196992383945147</v>
      </c>
      <c r="DI105" s="57">
        <f t="shared" si="245"/>
        <v>395.5223492134935</v>
      </c>
      <c r="DJ105" s="57">
        <f t="shared" si="246"/>
        <v>61.306396011393538</v>
      </c>
      <c r="DK105" s="57">
        <f t="shared" ca="1" si="247"/>
        <v>117.03164183375627</v>
      </c>
      <c r="DL105" s="57">
        <f t="shared" ca="1" si="248"/>
        <v>102.13978775352651</v>
      </c>
      <c r="DM105" s="57">
        <f t="shared" si="249"/>
        <v>38710.860198044007</v>
      </c>
      <c r="DN105" s="57">
        <f t="shared" ca="1" si="250"/>
        <v>98.004052993091264</v>
      </c>
      <c r="DO105" s="57">
        <f t="shared" ca="1" si="251"/>
        <v>91.225826726850272</v>
      </c>
      <c r="DP105" s="57">
        <f t="shared" ca="1" si="252"/>
        <v>90.904743662078175</v>
      </c>
      <c r="DQ105" s="57">
        <f t="shared" si="253"/>
        <v>2717.5469478432119</v>
      </c>
      <c r="DR105" s="57">
        <f t="shared" ca="1" si="254"/>
        <v>131.09832613287048</v>
      </c>
      <c r="DS105" s="57">
        <f t="shared" ca="1" si="255"/>
        <v>97.177430685697985</v>
      </c>
      <c r="DT105" s="57">
        <f t="shared" ca="1" si="256"/>
        <v>100.05997136659762</v>
      </c>
      <c r="DU105" s="57">
        <f t="shared" ca="1" si="257"/>
        <v>98.298191641145593</v>
      </c>
      <c r="DV105" s="57">
        <f t="shared" ca="1" si="258"/>
        <v>97.083651045473559</v>
      </c>
      <c r="DW105" s="57">
        <f t="shared" ca="1" si="259"/>
        <v>101.64751159230251</v>
      </c>
      <c r="DX105" s="57">
        <f t="shared" ca="1" si="260"/>
        <v>581738.34060238698</v>
      </c>
      <c r="DY105" s="57">
        <f ca="1">'Chart Data'!U210</f>
        <v>-232.69285714285712</v>
      </c>
      <c r="EB105" s="57"/>
      <c r="EN105" s="74">
        <f t="shared" si="361"/>
        <v>-0.14960370697731587</v>
      </c>
      <c r="EO105" s="74">
        <f t="shared" si="362"/>
        <v>0.68401749968443459</v>
      </c>
      <c r="EP105" s="74">
        <f t="shared" ca="1" si="264"/>
        <v>-1.370108309110556E-2</v>
      </c>
      <c r="EQ105" s="74">
        <f t="shared" ca="1" si="265"/>
        <v>-0.48831230509783391</v>
      </c>
      <c r="ER105" s="74">
        <f t="shared" si="266"/>
        <v>0.93880885819627846</v>
      </c>
      <c r="ES105" s="74">
        <f t="shared" ca="1" si="267"/>
        <v>1.1290252850616442</v>
      </c>
      <c r="ET105" s="74">
        <f t="shared" ca="1" si="268"/>
        <v>1.7455910936986325</v>
      </c>
      <c r="EU105" s="74">
        <f t="shared" ca="1" si="269"/>
        <v>1.2538575064020479</v>
      </c>
      <c r="EV105" s="74">
        <f t="shared" si="270"/>
        <v>1.7361680934291648</v>
      </c>
      <c r="EW105" s="74">
        <f t="shared" ca="1" si="271"/>
        <v>0.26820331180310408</v>
      </c>
      <c r="EX105" s="74">
        <f t="shared" ca="1" si="272"/>
        <v>-1.5198861918884545</v>
      </c>
      <c r="EY105" s="74">
        <f t="shared" ca="1" si="273"/>
        <v>-0.64590170150841564</v>
      </c>
      <c r="EZ105" s="74">
        <f t="shared" ca="1" si="274"/>
        <v>-1.2037769694635254</v>
      </c>
      <c r="FA105" s="74">
        <f t="shared" ca="1" si="275"/>
        <v>-1.550061088483049</v>
      </c>
      <c r="FB105" s="74">
        <f t="shared" ca="1" si="276"/>
        <v>-3.0641531463977412E-2</v>
      </c>
      <c r="FC105" s="74">
        <f t="shared" ca="1" si="277"/>
        <v>-2.3420618512799498</v>
      </c>
      <c r="FD105" s="74">
        <f t="shared" ca="1" si="278"/>
        <v>-0.42445138558570794</v>
      </c>
      <c r="FG105" s="225">
        <f t="shared" si="279"/>
        <v>12</v>
      </c>
      <c r="FH105" s="73">
        <f t="shared" si="280"/>
        <v>2023</v>
      </c>
      <c r="FI105" s="73"/>
      <c r="FJ105" s="73"/>
      <c r="FK105" s="4"/>
      <c r="FL105" s="4"/>
      <c r="GA105" s="4"/>
    </row>
    <row r="106" spans="1:183" x14ac:dyDescent="0.35">
      <c r="A106" s="73">
        <v>51</v>
      </c>
      <c r="B106" s="41">
        <f t="shared" si="243"/>
        <v>45278</v>
      </c>
      <c r="C106" s="57">
        <f>'Chart Data'!C211</f>
        <v>365</v>
      </c>
      <c r="D106" s="57">
        <f>'Chart Data'!D211</f>
        <v>51</v>
      </c>
      <c r="E106" s="57">
        <f ca="1">'Chart Data'!E211</f>
        <v>111.57142857142857</v>
      </c>
      <c r="F106" s="57">
        <f ca="1">'Chart Data'!F211</f>
        <v>87.571428571428569</v>
      </c>
      <c r="G106" s="57">
        <f>'Chart Data'!G211</f>
        <v>34157</v>
      </c>
      <c r="H106" s="57">
        <f ca="1">'Chart Data'!H211</f>
        <v>96.142857142857139</v>
      </c>
      <c r="I106" s="57">
        <f ca="1">'Chart Data'!J211</f>
        <v>76</v>
      </c>
      <c r="J106" s="57">
        <f ca="1">'Chart Data'!K211</f>
        <v>83.285714285714292</v>
      </c>
      <c r="K106" s="57">
        <f>'Chart Data'!L211</f>
        <v>5781</v>
      </c>
      <c r="L106" s="57">
        <f>'Chart Data'!M211</f>
        <v>123.71428571428571</v>
      </c>
      <c r="M106" s="57">
        <f ca="1">'Chart Data'!O211</f>
        <v>105.20571428571428</v>
      </c>
      <c r="N106" s="57">
        <f ca="1">'Chart Data'!P211</f>
        <v>110.71619047619048</v>
      </c>
      <c r="O106" s="57">
        <f ca="1">'Chart Data'!Q211</f>
        <v>100.76357142857142</v>
      </c>
      <c r="P106" s="57">
        <f ca="1">'Chart Data'!R211</f>
        <v>90.844999999999999</v>
      </c>
      <c r="Q106" s="57">
        <f>'Chart Data'!S212</f>
        <v>103.45967583529954</v>
      </c>
      <c r="R106" s="57">
        <f ca="1">'Chart Data'!T212</f>
        <v>645399.71428571432</v>
      </c>
      <c r="U106" s="57">
        <f t="shared" si="304"/>
        <v>397.85576923076923</v>
      </c>
      <c r="V106" s="57">
        <f t="shared" si="305"/>
        <v>59.54807692307692</v>
      </c>
      <c r="W106" s="57">
        <f t="shared" ca="1" si="306"/>
        <v>116.25824175824172</v>
      </c>
      <c r="X106" s="57">
        <f t="shared" ca="1" si="307"/>
        <v>103.37637362637363</v>
      </c>
      <c r="Y106" s="57">
        <f t="shared" si="308"/>
        <v>37849.711538461539</v>
      </c>
      <c r="Z106" s="57">
        <f t="shared" ca="1" si="309"/>
        <v>96.208791208791212</v>
      </c>
      <c r="AA106" s="57">
        <f t="shared" ca="1" si="310"/>
        <v>85.563186813186817</v>
      </c>
      <c r="AB106" s="57">
        <f t="shared" ca="1" si="311"/>
        <v>89.706043956043928</v>
      </c>
      <c r="AC106" s="57">
        <f t="shared" si="312"/>
        <v>5268.1153846153848</v>
      </c>
      <c r="AD106" s="57">
        <f t="shared" si="313"/>
        <v>127.77967032967035</v>
      </c>
      <c r="AE106" s="57">
        <f t="shared" ca="1" si="314"/>
        <v>99.71532967032968</v>
      </c>
      <c r="AF106" s="57">
        <f t="shared" ca="1" si="315"/>
        <v>101.47698717948718</v>
      </c>
      <c r="AG106" s="57">
        <f t="shared" ca="1" si="316"/>
        <v>99.936277472527522</v>
      </c>
      <c r="AH106" s="57">
        <f t="shared" ca="1" si="317"/>
        <v>99.262472527472568</v>
      </c>
      <c r="AI106" s="57">
        <f t="shared" si="318"/>
        <v>102.17804892967106</v>
      </c>
      <c r="AJ106" s="57">
        <f t="shared" ca="1" si="319"/>
        <v>624727.18131868145</v>
      </c>
      <c r="AM106" s="57">
        <f t="shared" si="320"/>
        <v>397.96153846153845</v>
      </c>
      <c r="AN106" s="57">
        <f t="shared" si="321"/>
        <v>59.682692307692307</v>
      </c>
      <c r="AO106" s="57">
        <f t="shared" ca="1" si="322"/>
        <v>116.27197802197799</v>
      </c>
      <c r="AP106" s="57">
        <f t="shared" ca="1" si="323"/>
        <v>103.38049450549451</v>
      </c>
      <c r="AQ106" s="57">
        <f t="shared" si="324"/>
        <v>37856.5</v>
      </c>
      <c r="AR106" s="57">
        <f t="shared" ca="1" si="325"/>
        <v>96.199175824175825</v>
      </c>
      <c r="AS106" s="57">
        <f t="shared" ca="1" si="326"/>
        <v>85.539835164835168</v>
      </c>
      <c r="AT106" s="57">
        <f t="shared" ca="1" si="327"/>
        <v>89.711538461538424</v>
      </c>
      <c r="AU106" s="57">
        <f t="shared" si="328"/>
        <v>5251.4423076923076</v>
      </c>
      <c r="AV106" s="57">
        <f t="shared" si="329"/>
        <v>127.51318681318683</v>
      </c>
      <c r="AW106" s="57">
        <f t="shared" ca="1" si="330"/>
        <v>99.722815934065949</v>
      </c>
      <c r="AX106" s="57">
        <f t="shared" ca="1" si="331"/>
        <v>101.49861263736264</v>
      </c>
      <c r="AY106" s="57">
        <f t="shared" ca="1" si="332"/>
        <v>99.983489010989047</v>
      </c>
      <c r="AZ106" s="57">
        <f t="shared" ca="1" si="333"/>
        <v>99.269718406593427</v>
      </c>
      <c r="BA106" s="57">
        <f t="shared" si="334"/>
        <v>102.06371802573918</v>
      </c>
      <c r="BB106" s="57">
        <f t="shared" ca="1" si="335"/>
        <v>624803.70604395622</v>
      </c>
      <c r="BE106" s="74">
        <f t="shared" si="336"/>
        <v>0.91717406011404279</v>
      </c>
      <c r="BF106" s="74">
        <f t="shared" si="337"/>
        <v>0.85451909134847759</v>
      </c>
      <c r="BG106" s="74">
        <f t="shared" ca="1" si="338"/>
        <v>0.95957280911088561</v>
      </c>
      <c r="BH106" s="74">
        <f t="shared" ca="1" si="339"/>
        <v>0.84707883233015768</v>
      </c>
      <c r="BI106" s="74">
        <f t="shared" si="340"/>
        <v>0.90227569902130411</v>
      </c>
      <c r="BJ106" s="74">
        <f t="shared" ca="1" si="341"/>
        <v>0.99941456170662402</v>
      </c>
      <c r="BK106" s="74">
        <f t="shared" ca="1" si="342"/>
        <v>0.88847494098565993</v>
      </c>
      <c r="BL106" s="74">
        <f t="shared" ca="1" si="343"/>
        <v>0.92837237789006322</v>
      </c>
      <c r="BM106" s="74">
        <f t="shared" si="344"/>
        <v>1.1008404284537214</v>
      </c>
      <c r="BN106" s="74">
        <f t="shared" si="345"/>
        <v>0.97020777855339224</v>
      </c>
      <c r="BO106" s="74">
        <f t="shared" ca="1" si="346"/>
        <v>1.0549813831498047</v>
      </c>
      <c r="BP106" s="74">
        <f t="shared" ca="1" si="347"/>
        <v>1.0908148160779367</v>
      </c>
      <c r="BQ106" s="74">
        <f t="shared" ca="1" si="348"/>
        <v>1.0078021123817418</v>
      </c>
      <c r="BR106" s="74">
        <f t="shared" ca="1" si="349"/>
        <v>0.91513304820623065</v>
      </c>
      <c r="BS106" s="74">
        <f t="shared" si="350"/>
        <v>1.0136773168424877</v>
      </c>
      <c r="BT106" s="74">
        <f t="shared" ca="1" si="351"/>
        <v>1.0329639661905416</v>
      </c>
      <c r="CP106" s="73">
        <f t="shared" ref="CP106:DF106" si="367">CP54</f>
        <v>51</v>
      </c>
      <c r="CQ106" s="74">
        <f t="shared" si="367"/>
        <v>0.92932396898593428</v>
      </c>
      <c r="CR106" s="74">
        <f t="shared" si="367"/>
        <v>0.81968476907943044</v>
      </c>
      <c r="CS106" s="74">
        <f t="shared" ca="1" si="367"/>
        <v>0.93901291090539396</v>
      </c>
      <c r="CT106" s="74">
        <f t="shared" ca="1" si="367"/>
        <v>0.86301758775087545</v>
      </c>
      <c r="CU106" s="74">
        <f t="shared" si="367"/>
        <v>0.87691639627575013</v>
      </c>
      <c r="CV106" s="74">
        <f t="shared" ca="1" si="367"/>
        <v>0.97520798536530828</v>
      </c>
      <c r="CW106" s="74">
        <f t="shared" ca="1" si="367"/>
        <v>1.085795665216009</v>
      </c>
      <c r="CX106" s="74">
        <f t="shared" ca="1" si="367"/>
        <v>0.94535407743918487</v>
      </c>
      <c r="CY106" s="74">
        <f t="shared" si="367"/>
        <v>0.86648265239029687</v>
      </c>
      <c r="CZ106" s="74">
        <f t="shared" ca="1" si="367"/>
        <v>0.96249469386067255</v>
      </c>
      <c r="DA106" s="74">
        <f t="shared" ca="1" si="367"/>
        <v>1.0662268916043012</v>
      </c>
      <c r="DB106" s="74">
        <f t="shared" ca="1" si="367"/>
        <v>1.0962526517196243</v>
      </c>
      <c r="DC106" s="74">
        <f t="shared" ca="1" si="367"/>
        <v>1.0087106279565328</v>
      </c>
      <c r="DD106" s="74">
        <f t="shared" ca="1" si="367"/>
        <v>0.9304831209902642</v>
      </c>
      <c r="DE106" s="74">
        <f t="shared" ca="1" si="367"/>
        <v>0.99542398396766718</v>
      </c>
      <c r="DF106" s="74">
        <f t="shared" ca="1" si="367"/>
        <v>1.0203364086689857</v>
      </c>
      <c r="DI106" s="57">
        <f t="shared" si="245"/>
        <v>392.75862043920279</v>
      </c>
      <c r="DJ106" s="57">
        <f t="shared" si="246"/>
        <v>62.219040689601876</v>
      </c>
      <c r="DK106" s="57">
        <f t="shared" ca="1" si="247"/>
        <v>118.81777904826853</v>
      </c>
      <c r="DL106" s="57">
        <f t="shared" ca="1" si="248"/>
        <v>101.47119805478117</v>
      </c>
      <c r="DM106" s="57">
        <f t="shared" si="249"/>
        <v>38951.261653977766</v>
      </c>
      <c r="DN106" s="57">
        <f t="shared" ca="1" si="250"/>
        <v>98.587028188497129</v>
      </c>
      <c r="DO106" s="57">
        <f t="shared" ca="1" si="251"/>
        <v>69.994753556950798</v>
      </c>
      <c r="DP106" s="57">
        <f t="shared" ca="1" si="252"/>
        <v>88.100021223076709</v>
      </c>
      <c r="DQ106" s="57">
        <f t="shared" si="253"/>
        <v>6671.8012000037324</v>
      </c>
      <c r="DR106" s="57">
        <f t="shared" ca="1" si="254"/>
        <v>128.53503141721649</v>
      </c>
      <c r="DS106" s="57">
        <f t="shared" ca="1" si="255"/>
        <v>98.671038138436202</v>
      </c>
      <c r="DT106" s="57">
        <f t="shared" ca="1" si="256"/>
        <v>100.99514040172836</v>
      </c>
      <c r="DU106" s="57">
        <f t="shared" ca="1" si="257"/>
        <v>99.893436864743251</v>
      </c>
      <c r="DV106" s="57">
        <f t="shared" ca="1" si="258"/>
        <v>97.632077305516788</v>
      </c>
      <c r="DW106" s="57">
        <f t="shared" ca="1" si="259"/>
        <v>103.93528536746615</v>
      </c>
      <c r="DX106" s="57">
        <f t="shared" ca="1" si="260"/>
        <v>632536.19963206945</v>
      </c>
      <c r="DY106" s="57">
        <f ca="1">'Chart Data'!U211</f>
        <v>-232.28571428571428</v>
      </c>
      <c r="EB106" s="57"/>
      <c r="EN106" s="74">
        <f t="shared" si="361"/>
        <v>-0.30113851933128621</v>
      </c>
      <c r="EO106" s="74">
        <f t="shared" si="362"/>
        <v>1.0234013673447258</v>
      </c>
      <c r="EP106" s="74">
        <f t="shared" ca="1" si="264"/>
        <v>0.484903080710886</v>
      </c>
      <c r="EQ106" s="74">
        <f t="shared" ca="1" si="265"/>
        <v>-0.65929072191112104</v>
      </c>
      <c r="ER106" s="74">
        <f t="shared" si="266"/>
        <v>1.1739445088958487</v>
      </c>
      <c r="ES106" s="74">
        <f t="shared" ca="1" si="267"/>
        <v>1.4679965894487979</v>
      </c>
      <c r="ET106" s="74">
        <f t="shared" ca="1" si="268"/>
        <v>-4.700483144292332</v>
      </c>
      <c r="EU106" s="74">
        <f t="shared" ca="1" si="269"/>
        <v>-0.37418923633977241</v>
      </c>
      <c r="EV106" s="74">
        <f t="shared" si="270"/>
        <v>-1.237404535620966</v>
      </c>
      <c r="EW106" s="74">
        <f t="shared" ca="1" si="271"/>
        <v>0.11794507743025813</v>
      </c>
      <c r="EX106" s="74">
        <f t="shared" ca="1" si="272"/>
        <v>-0.92211562752342058</v>
      </c>
      <c r="EY106" s="74">
        <f t="shared" ca="1" si="273"/>
        <v>-0.43393710157402526</v>
      </c>
      <c r="EZ106" s="74">
        <f t="shared" ca="1" si="274"/>
        <v>-0.49659377969013485</v>
      </c>
      <c r="FA106" s="74">
        <f t="shared" ca="1" si="275"/>
        <v>-1.2916050712217988</v>
      </c>
      <c r="FB106" s="74">
        <f t="shared" ca="1" si="276"/>
        <v>0.5505869078211495</v>
      </c>
      <c r="FC106" s="74">
        <f t="shared" ca="1" si="277"/>
        <v>0.19090752058682564</v>
      </c>
      <c r="FD106" s="74">
        <f t="shared" ca="1" si="278"/>
        <v>-0.41928986482672836</v>
      </c>
      <c r="FG106" s="225">
        <f t="shared" si="279"/>
        <v>12</v>
      </c>
      <c r="FH106" s="73">
        <f t="shared" si="280"/>
        <v>2023</v>
      </c>
      <c r="FI106" s="73"/>
      <c r="FJ106" s="73"/>
      <c r="FK106" s="4"/>
      <c r="FL106" s="4"/>
      <c r="GA106" s="4"/>
    </row>
    <row r="107" spans="1:183" x14ac:dyDescent="0.35">
      <c r="A107" s="73">
        <v>52</v>
      </c>
      <c r="B107" s="41">
        <f t="shared" si="243"/>
        <v>45285</v>
      </c>
      <c r="C107" s="57">
        <f>'Chart Data'!C212</f>
        <v>305</v>
      </c>
      <c r="D107" s="57">
        <f>'Chart Data'!D212</f>
        <v>41</v>
      </c>
      <c r="E107" s="57">
        <f ca="1">'Chart Data'!E212</f>
        <v>71.857142857142861</v>
      </c>
      <c r="F107" s="57">
        <f ca="1">'Chart Data'!F212</f>
        <v>42.714285714285715</v>
      </c>
      <c r="G107" s="57">
        <f>'Chart Data'!G212</f>
        <v>29541</v>
      </c>
      <c r="H107" s="57">
        <f ca="1">'Chart Data'!H212</f>
        <v>73.857142857142861</v>
      </c>
      <c r="I107" s="57">
        <f ca="1">'Chart Data'!J212</f>
        <v>100</v>
      </c>
      <c r="J107" s="57">
        <f ca="1">'Chart Data'!K212</f>
        <v>97</v>
      </c>
      <c r="K107" s="57">
        <f>'Chart Data'!L212</f>
        <v>1747</v>
      </c>
      <c r="L107" s="57">
        <f>'Chart Data'!M212</f>
        <v>127.8</v>
      </c>
      <c r="M107" s="57">
        <f ca="1">'Chart Data'!O212</f>
        <v>97.17</v>
      </c>
      <c r="N107" s="57">
        <f ca="1">'Chart Data'!P212</f>
        <v>103.57095238095236</v>
      </c>
      <c r="O107" s="57">
        <f ca="1">'Chart Data'!Q212</f>
        <v>96.302142857142854</v>
      </c>
      <c r="P107" s="57">
        <f ca="1">'Chart Data'!R212</f>
        <v>86.930714285714288</v>
      </c>
      <c r="Q107" s="57">
        <f>'Chart Data'!S213</f>
        <v>102.09661430976786</v>
      </c>
      <c r="R107" s="57">
        <f ca="1">'Chart Data'!T213</f>
        <v>783672.71428571432</v>
      </c>
      <c r="U107" s="57">
        <f t="shared" si="304"/>
        <v>398.06730769230768</v>
      </c>
      <c r="V107" s="57">
        <f t="shared" si="305"/>
        <v>59.817307692307693</v>
      </c>
      <c r="W107" s="57">
        <f t="shared" ca="1" si="306"/>
        <v>116.28571428571423</v>
      </c>
      <c r="X107" s="57">
        <f t="shared" ca="1" si="307"/>
        <v>103.38461538461539</v>
      </c>
      <c r="Y107" s="57">
        <f t="shared" si="308"/>
        <v>37863.288461538461</v>
      </c>
      <c r="Z107" s="57">
        <f t="shared" ca="1" si="309"/>
        <v>96.189560439560438</v>
      </c>
      <c r="AA107" s="57">
        <f t="shared" ca="1" si="310"/>
        <v>85.516483516483518</v>
      </c>
      <c r="AB107" s="57">
        <f t="shared" ca="1" si="311"/>
        <v>89.717032967032935</v>
      </c>
      <c r="AC107" s="57">
        <f t="shared" si="312"/>
        <v>5234.7692307692305</v>
      </c>
      <c r="AD107" s="57">
        <f t="shared" si="313"/>
        <v>127.24670329670332</v>
      </c>
      <c r="AE107" s="57">
        <f t="shared" ca="1" si="314"/>
        <v>99.730302197802203</v>
      </c>
      <c r="AF107" s="57">
        <f t="shared" ca="1" si="315"/>
        <v>101.5202380952381</v>
      </c>
      <c r="AG107" s="57">
        <f t="shared" ca="1" si="316"/>
        <v>100.03070054945059</v>
      </c>
      <c r="AH107" s="57">
        <f t="shared" ca="1" si="317"/>
        <v>99.276964285714286</v>
      </c>
      <c r="AI107" s="57">
        <f t="shared" si="318"/>
        <v>101.94938712180731</v>
      </c>
      <c r="AJ107" s="57">
        <f t="shared" ca="1" si="319"/>
        <v>624880.23076923098</v>
      </c>
      <c r="AM107" s="57">
        <f t="shared" si="320"/>
        <v>397.66346153846155</v>
      </c>
      <c r="AN107" s="57">
        <f t="shared" si="321"/>
        <v>59.884615384615387</v>
      </c>
      <c r="AO107" s="57">
        <f t="shared" ca="1" si="322"/>
        <v>116.29807692307688</v>
      </c>
      <c r="AP107" s="57">
        <f t="shared" ca="1" si="323"/>
        <v>103.37774725274724</v>
      </c>
      <c r="AQ107" s="57">
        <f t="shared" si="324"/>
        <v>37872.269230769234</v>
      </c>
      <c r="AR107" s="57">
        <f t="shared" ca="1" si="325"/>
        <v>96.173076923076934</v>
      </c>
      <c r="AS107" s="57">
        <f t="shared" ca="1" si="326"/>
        <v>85.486263736263737</v>
      </c>
      <c r="AT107" s="57">
        <f t="shared" ca="1" si="327"/>
        <v>89.722527472527446</v>
      </c>
      <c r="AU107" s="57">
        <f t="shared" si="328"/>
        <v>5197.4038461538457</v>
      </c>
      <c r="AV107" s="57">
        <f t="shared" si="329"/>
        <v>126.95576923076925</v>
      </c>
      <c r="AW107" s="57">
        <f t="shared" ca="1" si="330"/>
        <v>99.761043956043977</v>
      </c>
      <c r="AX107" s="57">
        <f t="shared" ca="1" si="331"/>
        <v>101.58985347985347</v>
      </c>
      <c r="AY107" s="57">
        <f t="shared" ca="1" si="332"/>
        <v>100.0662774725275</v>
      </c>
      <c r="AZ107" s="57">
        <f t="shared" ca="1" si="333"/>
        <v>99.289512362637367</v>
      </c>
      <c r="BA107" s="57">
        <f t="shared" si="334"/>
        <v>101.82720776904816</v>
      </c>
      <c r="BB107" s="57">
        <f t="shared" ca="1" si="335"/>
        <v>625191.67307692324</v>
      </c>
      <c r="BE107" s="74">
        <f t="shared" si="336"/>
        <v>0.76698019682278695</v>
      </c>
      <c r="BF107" s="74">
        <f t="shared" si="337"/>
        <v>0.68464996788696209</v>
      </c>
      <c r="BG107" s="74">
        <f t="shared" ca="1" si="338"/>
        <v>0.61787043052028612</v>
      </c>
      <c r="BH107" s="74">
        <f t="shared" ca="1" si="339"/>
        <v>0.4131864627486414</v>
      </c>
      <c r="BI107" s="74">
        <f t="shared" si="340"/>
        <v>0.78001663486273187</v>
      </c>
      <c r="BJ107" s="74">
        <f t="shared" ca="1" si="341"/>
        <v>0.76796069357557051</v>
      </c>
      <c r="BK107" s="74">
        <f t="shared" ca="1" si="342"/>
        <v>1.1697785776263778</v>
      </c>
      <c r="BL107" s="74">
        <f t="shared" ca="1" si="343"/>
        <v>1.0811108729599808</v>
      </c>
      <c r="BM107" s="74">
        <f t="shared" si="344"/>
        <v>0.33612935452241322</v>
      </c>
      <c r="BN107" s="74">
        <f t="shared" si="345"/>
        <v>1.0066498023236436</v>
      </c>
      <c r="BO107" s="74">
        <f t="shared" ca="1" si="346"/>
        <v>0.97402749757524965</v>
      </c>
      <c r="BP107" s="74">
        <f t="shared" ca="1" si="347"/>
        <v>1.0195009524400167</v>
      </c>
      <c r="BQ107" s="74">
        <f t="shared" ca="1" si="348"/>
        <v>0.96238358505523436</v>
      </c>
      <c r="BR107" s="74">
        <f t="shared" ca="1" si="349"/>
        <v>0.87552765863342386</v>
      </c>
      <c r="BS107" s="74">
        <f t="shared" si="350"/>
        <v>1.0026457225590506</v>
      </c>
      <c r="BT107" s="74">
        <f t="shared" ca="1" si="351"/>
        <v>1.2534919258102333</v>
      </c>
      <c r="CP107" s="73">
        <f t="shared" ref="CP107:DF107" si="368">CP55</f>
        <v>52</v>
      </c>
      <c r="CQ107" s="74">
        <f t="shared" si="368"/>
        <v>0.77548491112580775</v>
      </c>
      <c r="CR107" s="74">
        <f t="shared" si="368"/>
        <v>0.70750141762002061</v>
      </c>
      <c r="CS107" s="74">
        <f t="shared" ca="1" si="368"/>
        <v>0.64071810567274523</v>
      </c>
      <c r="CT107" s="74">
        <f t="shared" ca="1" si="368"/>
        <v>0.43342447551294866</v>
      </c>
      <c r="CU107" s="74">
        <f t="shared" si="368"/>
        <v>0.7963847379637633</v>
      </c>
      <c r="CV107" s="74">
        <f t="shared" ca="1" si="368"/>
        <v>0.78855357376960822</v>
      </c>
      <c r="CW107" s="74">
        <f t="shared" ca="1" si="368"/>
        <v>1.1207774724925041</v>
      </c>
      <c r="CX107" s="74">
        <f t="shared" ca="1" si="368"/>
        <v>1.0679952622701128</v>
      </c>
      <c r="CY107" s="74">
        <f t="shared" si="368"/>
        <v>0.21227720397160832</v>
      </c>
      <c r="CZ107" s="74">
        <f t="shared" ca="1" si="368"/>
        <v>0.98978865439880992</v>
      </c>
      <c r="DA107" s="74">
        <f t="shared" ca="1" si="368"/>
        <v>1.0145260421955928</v>
      </c>
      <c r="DB107" s="74">
        <f t="shared" ca="1" si="368"/>
        <v>1.0602620291645708</v>
      </c>
      <c r="DC107" s="74">
        <f t="shared" ca="1" si="368"/>
        <v>0.99978551294561735</v>
      </c>
      <c r="DD107" s="74">
        <f t="shared" ca="1" si="368"/>
        <v>0.9106332582752158</v>
      </c>
      <c r="DE107" s="74">
        <f t="shared" ca="1" si="368"/>
        <v>1.0020352748271142</v>
      </c>
      <c r="DF107" s="74">
        <f t="shared" ca="1" si="368"/>
        <v>1.2088544691785919</v>
      </c>
      <c r="DI107" s="57">
        <f t="shared" si="245"/>
        <v>393.30230108180598</v>
      </c>
      <c r="DJ107" s="57">
        <f t="shared" si="246"/>
        <v>57.950413919905337</v>
      </c>
      <c r="DK107" s="57">
        <f t="shared" ca="1" si="247"/>
        <v>112.15094785201028</v>
      </c>
      <c r="DL107" s="57">
        <f t="shared" ca="1" si="248"/>
        <v>98.550700589149386</v>
      </c>
      <c r="DM107" s="57">
        <f t="shared" si="249"/>
        <v>37093.880120721449</v>
      </c>
      <c r="DN107" s="57">
        <f t="shared" ca="1" si="250"/>
        <v>93.661540970609707</v>
      </c>
      <c r="DO107" s="57">
        <f t="shared" ca="1" si="251"/>
        <v>89.223777649286049</v>
      </c>
      <c r="DP107" s="57">
        <f t="shared" ca="1" si="252"/>
        <v>90.824372941335369</v>
      </c>
      <c r="DQ107" s="57">
        <f t="shared" si="253"/>
        <v>8229.8050252897519</v>
      </c>
      <c r="DR107" s="57">
        <f t="shared" ca="1" si="254"/>
        <v>129.11847335492519</v>
      </c>
      <c r="DS107" s="57">
        <f t="shared" ca="1" si="255"/>
        <v>95.778714353856259</v>
      </c>
      <c r="DT107" s="57">
        <f t="shared" ca="1" si="256"/>
        <v>97.684298345155938</v>
      </c>
      <c r="DU107" s="57">
        <f t="shared" ca="1" si="257"/>
        <v>96.322802851396332</v>
      </c>
      <c r="DV107" s="57">
        <f t="shared" ca="1" si="258"/>
        <v>95.461826696693834</v>
      </c>
      <c r="DW107" s="57">
        <f t="shared" ca="1" si="259"/>
        <v>101.88924170098009</v>
      </c>
      <c r="DX107" s="57">
        <f t="shared" ca="1" si="260"/>
        <v>648277.13696439774</v>
      </c>
      <c r="DY107" s="57">
        <f ca="1">'Chart Data'!U212</f>
        <v>-134.85428571428571</v>
      </c>
      <c r="EB107" s="57"/>
      <c r="EN107" s="74">
        <f t="shared" si="361"/>
        <v>-0.27132859553422167</v>
      </c>
      <c r="EO107" s="74">
        <f t="shared" si="362"/>
        <v>-0.56396674785854706</v>
      </c>
      <c r="EP107" s="74">
        <f t="shared" ca="1" si="264"/>
        <v>-1.3761576299731377</v>
      </c>
      <c r="EQ107" s="74">
        <f t="shared" ca="1" si="265"/>
        <v>-1.4061494215261408</v>
      </c>
      <c r="ER107" s="74">
        <f t="shared" si="266"/>
        <v>-0.64275253947780553</v>
      </c>
      <c r="ES107" s="74">
        <f t="shared" ca="1" si="267"/>
        <v>-1.3959311387750133</v>
      </c>
      <c r="ET107" s="74">
        <f t="shared" ca="1" si="268"/>
        <v>1.1377387784243869</v>
      </c>
      <c r="EU107" s="74">
        <f t="shared" ca="1" si="269"/>
        <v>1.207205014769499</v>
      </c>
      <c r="EV107" s="74">
        <f t="shared" si="270"/>
        <v>-2.4090129440318884</v>
      </c>
      <c r="EW107" s="74">
        <f t="shared" ca="1" si="271"/>
        <v>0.15214596540611222</v>
      </c>
      <c r="EX107" s="74">
        <f t="shared" ca="1" si="272"/>
        <v>-2.0796794960386067</v>
      </c>
      <c r="EY107" s="74">
        <f t="shared" ca="1" si="273"/>
        <v>-1.1843696817858114</v>
      </c>
      <c r="EZ107" s="74">
        <f t="shared" ca="1" si="274"/>
        <v>-2.0794804191356691</v>
      </c>
      <c r="FA107" s="74">
        <f t="shared" ca="1" si="275"/>
        <v>-2.3143758057431012</v>
      </c>
      <c r="FB107" s="74">
        <f t="shared" ca="1" si="276"/>
        <v>3.0772064285824286E-2</v>
      </c>
      <c r="FC107" s="74">
        <f t="shared" ca="1" si="277"/>
        <v>0.9758089496798128</v>
      </c>
      <c r="FD107" s="74">
        <f t="shared" ca="1" si="278"/>
        <v>0.81588921869586251</v>
      </c>
      <c r="FG107" s="225">
        <f t="shared" si="279"/>
        <v>12</v>
      </c>
      <c r="FH107" s="73">
        <f t="shared" si="280"/>
        <v>2023</v>
      </c>
      <c r="FI107" s="73"/>
      <c r="FJ107" s="73"/>
      <c r="FK107" s="4"/>
      <c r="FL107" s="4"/>
      <c r="GA107" s="4"/>
    </row>
    <row r="108" spans="1:183" x14ac:dyDescent="0.35">
      <c r="A108" s="73">
        <v>1</v>
      </c>
      <c r="B108" s="41">
        <f t="shared" si="243"/>
        <v>45292</v>
      </c>
      <c r="C108" s="57">
        <f>'Chart Data'!C213</f>
        <v>364</v>
      </c>
      <c r="D108" s="57">
        <f>'Chart Data'!D213</f>
        <v>48</v>
      </c>
      <c r="E108" s="57">
        <f ca="1">'Chart Data'!E213</f>
        <v>91</v>
      </c>
      <c r="F108" s="57">
        <f ca="1">'Chart Data'!F213</f>
        <v>75</v>
      </c>
      <c r="G108" s="57">
        <f>'Chart Data'!G213</f>
        <v>33245</v>
      </c>
      <c r="H108" s="57">
        <f ca="1">'Chart Data'!H213</f>
        <v>79.428571428571431</v>
      </c>
      <c r="I108" s="57">
        <f ca="1">'Chart Data'!J213</f>
        <v>85.285714285714292</v>
      </c>
      <c r="J108" s="57">
        <f ca="1">'Chart Data'!K213</f>
        <v>90.857142857142861</v>
      </c>
      <c r="K108" s="57">
        <f>'Chart Data'!L213</f>
        <v>2145</v>
      </c>
      <c r="L108" s="57">
        <f>'Chart Data'!M213</f>
        <v>124.80000000000003</v>
      </c>
      <c r="M108" s="57">
        <f ca="1">'Chart Data'!O213</f>
        <v>95.521428571428572</v>
      </c>
      <c r="N108" s="57">
        <f ca="1">'Chart Data'!P213</f>
        <v>101.75333333333333</v>
      </c>
      <c r="O108" s="57">
        <f ca="1">'Chart Data'!Q213</f>
        <v>95.294999999999987</v>
      </c>
      <c r="P108" s="57">
        <f ca="1">'Chart Data'!R213</f>
        <v>95.074285714285708</v>
      </c>
      <c r="Q108" s="57">
        <f>'Chart Data'!S214</f>
        <v>102.91322302643974</v>
      </c>
      <c r="R108" s="57">
        <f ca="1">'Chart Data'!T214</f>
        <v>820117.85714285716</v>
      </c>
      <c r="U108" s="57">
        <f t="shared" si="304"/>
        <v>397.25961538461536</v>
      </c>
      <c r="V108" s="57">
        <f t="shared" si="305"/>
        <v>59.95192307692308</v>
      </c>
      <c r="W108" s="57">
        <f t="shared" ca="1" si="306"/>
        <v>116.31043956043953</v>
      </c>
      <c r="X108" s="57">
        <f t="shared" ca="1" si="307"/>
        <v>103.37087912087911</v>
      </c>
      <c r="Y108" s="57">
        <f t="shared" si="308"/>
        <v>37881.25</v>
      </c>
      <c r="Z108" s="57">
        <f t="shared" ca="1" si="309"/>
        <v>96.156593406593416</v>
      </c>
      <c r="AA108" s="57">
        <f t="shared" ca="1" si="310"/>
        <v>85.456043956043942</v>
      </c>
      <c r="AB108" s="57">
        <f t="shared" ca="1" si="311"/>
        <v>89.728021978021943</v>
      </c>
      <c r="AC108" s="57">
        <f t="shared" si="312"/>
        <v>5160.0384615384619</v>
      </c>
      <c r="AD108" s="57">
        <f t="shared" si="313"/>
        <v>126.66483516483517</v>
      </c>
      <c r="AE108" s="57">
        <f t="shared" ca="1" si="314"/>
        <v>99.791785714285737</v>
      </c>
      <c r="AF108" s="57">
        <f t="shared" ca="1" si="315"/>
        <v>101.65946886446885</v>
      </c>
      <c r="AG108" s="57">
        <f t="shared" ca="1" si="316"/>
        <v>100.10185439560443</v>
      </c>
      <c r="AH108" s="57">
        <f t="shared" ca="1" si="317"/>
        <v>99.302060439560435</v>
      </c>
      <c r="AI108" s="57">
        <f t="shared" si="318"/>
        <v>101.70502841628903</v>
      </c>
      <c r="AJ108" s="57">
        <f t="shared" ca="1" si="319"/>
        <v>625503.11538461549</v>
      </c>
      <c r="AM108" s="57">
        <f t="shared" si="320"/>
        <v>397.43269230769226</v>
      </c>
      <c r="AN108" s="57">
        <f t="shared" si="321"/>
        <v>59.990384615384613</v>
      </c>
      <c r="AO108" s="57">
        <f t="shared" ca="1" si="322"/>
        <v>116.32967032967031</v>
      </c>
      <c r="AP108" s="57">
        <f t="shared" ca="1" si="323"/>
        <v>103.36950549450547</v>
      </c>
      <c r="AQ108" s="57">
        <f t="shared" si="324"/>
        <v>37892.884615384617</v>
      </c>
      <c r="AR108" s="57">
        <f t="shared" ca="1" si="325"/>
        <v>96.152472527472526</v>
      </c>
      <c r="AS108" s="57">
        <f t="shared" ca="1" si="326"/>
        <v>85.502747252747241</v>
      </c>
      <c r="AT108" s="57">
        <f t="shared" ca="1" si="327"/>
        <v>89.751373626373606</v>
      </c>
      <c r="AU108" s="57">
        <f t="shared" si="328"/>
        <v>5174.3173076923085</v>
      </c>
      <c r="AV108" s="57">
        <f t="shared" si="329"/>
        <v>126.37664835164836</v>
      </c>
      <c r="AW108" s="57">
        <f t="shared" ca="1" si="330"/>
        <v>99.78646978021979</v>
      </c>
      <c r="AX108" s="57">
        <f t="shared" ca="1" si="331"/>
        <v>101.66543498168497</v>
      </c>
      <c r="AY108" s="57">
        <f t="shared" ca="1" si="332"/>
        <v>100.11481456043961</v>
      </c>
      <c r="AZ108" s="57">
        <f t="shared" ca="1" si="333"/>
        <v>99.300006868131874</v>
      </c>
      <c r="BA108" s="57">
        <f t="shared" si="334"/>
        <v>101.55534302632</v>
      </c>
      <c r="BB108" s="57">
        <f t="shared" ca="1" si="335"/>
        <v>625636.50549450563</v>
      </c>
      <c r="BE108" s="74">
        <f t="shared" si="336"/>
        <v>0.91587835385769245</v>
      </c>
      <c r="BF108" s="74">
        <f t="shared" si="337"/>
        <v>0.80012822567719188</v>
      </c>
      <c r="BG108" s="74">
        <f t="shared" ca="1" si="338"/>
        <v>0.78225958813527319</v>
      </c>
      <c r="BH108" s="74">
        <f t="shared" ca="1" si="339"/>
        <v>0.72555246966898346</v>
      </c>
      <c r="BI108" s="74">
        <f t="shared" si="340"/>
        <v>0.87734149398862171</v>
      </c>
      <c r="BJ108" s="74">
        <f t="shared" ca="1" si="341"/>
        <v>0.82606894384205487</v>
      </c>
      <c r="BK108" s="74">
        <f t="shared" ca="1" si="342"/>
        <v>0.9974616842849342</v>
      </c>
      <c r="BL108" s="74">
        <f t="shared" ca="1" si="343"/>
        <v>1.0123203599687784</v>
      </c>
      <c r="BM108" s="74">
        <f t="shared" si="344"/>
        <v>0.41454744122691767</v>
      </c>
      <c r="BN108" s="74">
        <f t="shared" si="345"/>
        <v>0.9875242113775542</v>
      </c>
      <c r="BO108" s="74">
        <f t="shared" ca="1" si="346"/>
        <v>0.95725832151207479</v>
      </c>
      <c r="BP108" s="74">
        <f t="shared" ca="1" si="347"/>
        <v>1.000864584425023</v>
      </c>
      <c r="BQ108" s="74">
        <f t="shared" ca="1" si="348"/>
        <v>0.95185712942084222</v>
      </c>
      <c r="BR108" s="74">
        <f t="shared" ca="1" si="349"/>
        <v>0.95744490572434882</v>
      </c>
      <c r="BS108" s="74">
        <f t="shared" si="350"/>
        <v>1.0133708376108563</v>
      </c>
      <c r="BT108" s="74">
        <f t="shared" ca="1" si="351"/>
        <v>1.3108535866119779</v>
      </c>
      <c r="CP108" s="73">
        <f t="shared" ref="CP108:DF108" si="369">CP56</f>
        <v>1</v>
      </c>
      <c r="CQ108" s="74">
        <f t="shared" si="369"/>
        <v>0.91154629999626624</v>
      </c>
      <c r="CR108" s="74">
        <f t="shared" si="369"/>
        <v>0.82643495501279407</v>
      </c>
      <c r="CS108" s="74">
        <f t="shared" ca="1" si="369"/>
        <v>0.76137325264832723</v>
      </c>
      <c r="CT108" s="74">
        <f t="shared" ca="1" si="369"/>
        <v>0.69396642367455108</v>
      </c>
      <c r="CU108" s="74">
        <f t="shared" si="369"/>
        <v>0.87712080038368145</v>
      </c>
      <c r="CV108" s="74">
        <f t="shared" ca="1" si="369"/>
        <v>0.81260375967868648</v>
      </c>
      <c r="CW108" s="74">
        <f t="shared" ca="1" si="369"/>
        <v>0.9741593578019957</v>
      </c>
      <c r="CX108" s="74">
        <f t="shared" ca="1" si="369"/>
        <v>1.0303719023761846</v>
      </c>
      <c r="CY108" s="74">
        <f t="shared" si="369"/>
        <v>0.44496944971512525</v>
      </c>
      <c r="CZ108" s="74">
        <f t="shared" ca="1" si="369"/>
        <v>0.95907942257587497</v>
      </c>
      <c r="DA108" s="74">
        <f t="shared" ca="1" si="369"/>
        <v>0.96663353231090376</v>
      </c>
      <c r="DB108" s="74">
        <f t="shared" ca="1" si="369"/>
        <v>1.0099588198983795</v>
      </c>
      <c r="DC108" s="74">
        <f t="shared" ca="1" si="369"/>
        <v>0.96437520206580218</v>
      </c>
      <c r="DD108" s="74">
        <f t="shared" ca="1" si="369"/>
        <v>0.96633203865963246</v>
      </c>
      <c r="DE108" s="74">
        <f t="shared" ca="1" si="369"/>
        <v>1.0040696589167513</v>
      </c>
      <c r="DF108" s="74">
        <f t="shared" ca="1" si="369"/>
        <v>1.2791845610040882</v>
      </c>
      <c r="DI108" s="57">
        <f t="shared" si="245"/>
        <v>399.32146068882179</v>
      </c>
      <c r="DJ108" s="57">
        <f t="shared" si="246"/>
        <v>58.080795964465118</v>
      </c>
      <c r="DK108" s="57">
        <f t="shared" ca="1" si="247"/>
        <v>119.52087846988267</v>
      </c>
      <c r="DL108" s="57">
        <f t="shared" ca="1" si="248"/>
        <v>108.07439299854757</v>
      </c>
      <c r="DM108" s="57">
        <f t="shared" si="249"/>
        <v>37902.418897667849</v>
      </c>
      <c r="DN108" s="57">
        <f t="shared" ca="1" si="250"/>
        <v>97.745759212310887</v>
      </c>
      <c r="DO108" s="57">
        <f t="shared" ca="1" si="251"/>
        <v>87.548011116112662</v>
      </c>
      <c r="DP108" s="57">
        <f t="shared" ca="1" si="252"/>
        <v>88.178979500133238</v>
      </c>
      <c r="DQ108" s="57">
        <f t="shared" si="253"/>
        <v>4820.5556614577799</v>
      </c>
      <c r="DR108" s="57">
        <f t="shared" ca="1" si="254"/>
        <v>130.12478118320468</v>
      </c>
      <c r="DS108" s="57">
        <f t="shared" ca="1" si="255"/>
        <v>98.818658135175767</v>
      </c>
      <c r="DT108" s="57">
        <f t="shared" ca="1" si="256"/>
        <v>100.74998240380889</v>
      </c>
      <c r="DU108" s="57">
        <f t="shared" ca="1" si="257"/>
        <v>98.815274175307678</v>
      </c>
      <c r="DV108" s="57">
        <f t="shared" ca="1" si="258"/>
        <v>98.386767602324497</v>
      </c>
      <c r="DW108" s="57">
        <f t="shared" ca="1" si="259"/>
        <v>102.49609886376659</v>
      </c>
      <c r="DX108" s="57">
        <f t="shared" ca="1" si="260"/>
        <v>641125.51241168089</v>
      </c>
      <c r="DY108" s="57">
        <f ca="1">'Chart Data'!U213</f>
        <v>-138.08571428571429</v>
      </c>
      <c r="EB108" s="57"/>
      <c r="EN108" s="74">
        <f t="shared" si="361"/>
        <v>5.8700975407241091E-2</v>
      </c>
      <c r="EO108" s="74">
        <f t="shared" si="362"/>
        <v>-0.51548176392917866</v>
      </c>
      <c r="EP108" s="74">
        <f t="shared" ca="1" si="264"/>
        <v>0.68117484322455779</v>
      </c>
      <c r="EQ108" s="74">
        <f t="shared" ca="1" si="265"/>
        <v>1.0293440559105382</v>
      </c>
      <c r="ER108" s="74">
        <f t="shared" si="266"/>
        <v>0.14807583007046948</v>
      </c>
      <c r="ES108" s="74">
        <f t="shared" ca="1" si="267"/>
        <v>0.9788401991846043</v>
      </c>
      <c r="ET108" s="74">
        <f t="shared" ca="1" si="268"/>
        <v>0.62895076794872284</v>
      </c>
      <c r="EU108" s="74">
        <f t="shared" ca="1" si="269"/>
        <v>-0.32835662061036941</v>
      </c>
      <c r="EV108" s="74">
        <f t="shared" si="270"/>
        <v>0.15471967087478491</v>
      </c>
      <c r="EW108" s="74">
        <f t="shared" ca="1" si="271"/>
        <v>0.21113490514426894</v>
      </c>
      <c r="EX108" s="74">
        <f t="shared" ca="1" si="272"/>
        <v>-0.86303525228774602</v>
      </c>
      <c r="EY108" s="74">
        <f t="shared" ca="1" si="273"/>
        <v>-0.48950440010252422</v>
      </c>
      <c r="EZ108" s="74">
        <f t="shared" ca="1" si="274"/>
        <v>-0.97455072231628481</v>
      </c>
      <c r="FA108" s="74">
        <f t="shared" ca="1" si="275"/>
        <v>-0.93594331213087489</v>
      </c>
      <c r="FB108" s="74">
        <f t="shared" ca="1" si="276"/>
        <v>0.18494930218609076</v>
      </c>
      <c r="FC108" s="74">
        <f t="shared" ca="1" si="277"/>
        <v>0.61920246473844454</v>
      </c>
      <c r="FD108" s="74">
        <f t="shared" ca="1" si="278"/>
        <v>0.77492304340880191</v>
      </c>
      <c r="FG108" s="225">
        <f t="shared" si="279"/>
        <v>1</v>
      </c>
      <c r="FH108" s="73">
        <f t="shared" si="280"/>
        <v>2024</v>
      </c>
      <c r="FI108" s="73"/>
      <c r="FJ108" s="73"/>
      <c r="FK108" s="4"/>
      <c r="FL108" s="4"/>
      <c r="GA108" s="4"/>
    </row>
    <row r="109" spans="1:183" x14ac:dyDescent="0.35">
      <c r="A109" s="73">
        <v>2</v>
      </c>
      <c r="B109" s="41">
        <f t="shared" si="243"/>
        <v>45299</v>
      </c>
      <c r="C109" s="57">
        <f>'Chart Data'!C214</f>
        <v>412</v>
      </c>
      <c r="D109" s="57">
        <f>'Chart Data'!D214</f>
        <v>46</v>
      </c>
      <c r="E109" s="57">
        <f ca="1">'Chart Data'!E214</f>
        <v>112.28571428571429</v>
      </c>
      <c r="F109" s="57">
        <f ca="1">'Chart Data'!F214</f>
        <v>98.857142857142861</v>
      </c>
      <c r="G109" s="57">
        <f>'Chart Data'!G214</f>
        <v>29940</v>
      </c>
      <c r="H109" s="57">
        <f ca="1">'Chart Data'!H214</f>
        <v>90.428571428571431</v>
      </c>
      <c r="I109" s="57">
        <f ca="1">'Chart Data'!J214</f>
        <v>82.857142857142861</v>
      </c>
      <c r="J109" s="57">
        <f ca="1">'Chart Data'!K214</f>
        <v>88.285714285714292</v>
      </c>
      <c r="K109" s="57">
        <f>'Chart Data'!L214</f>
        <v>4410</v>
      </c>
      <c r="L109" s="57">
        <f>'Chart Data'!M214</f>
        <v>130.30000000000001</v>
      </c>
      <c r="M109" s="57">
        <f ca="1">'Chart Data'!O214</f>
        <v>89.772857142857134</v>
      </c>
      <c r="N109" s="57">
        <f ca="1">'Chart Data'!P214</f>
        <v>96.860000000000014</v>
      </c>
      <c r="O109" s="57">
        <f ca="1">'Chart Data'!Q214</f>
        <v>83.477142857142866</v>
      </c>
      <c r="P109" s="57">
        <f ca="1">'Chart Data'!R214</f>
        <v>89.447857142857146</v>
      </c>
      <c r="Q109" s="57">
        <f>'Chart Data'!S215</f>
        <v>103.75970038767994</v>
      </c>
      <c r="R109" s="57">
        <f ca="1">'Chart Data'!T215</f>
        <v>757377</v>
      </c>
      <c r="U109" s="57">
        <f t="shared" si="304"/>
        <v>397.60576923076923</v>
      </c>
      <c r="V109" s="57">
        <f t="shared" si="305"/>
        <v>60.028846153846153</v>
      </c>
      <c r="W109" s="57">
        <f t="shared" ca="1" si="306"/>
        <v>116.34890109890109</v>
      </c>
      <c r="X109" s="57">
        <f t="shared" ca="1" si="307"/>
        <v>103.36813186813184</v>
      </c>
      <c r="Y109" s="57">
        <f t="shared" si="308"/>
        <v>37904.519230769234</v>
      </c>
      <c r="Z109" s="57">
        <f t="shared" ca="1" si="309"/>
        <v>96.148351648351635</v>
      </c>
      <c r="AA109" s="57">
        <f t="shared" ca="1" si="310"/>
        <v>85.54945054945054</v>
      </c>
      <c r="AB109" s="57">
        <f t="shared" ca="1" si="311"/>
        <v>89.77472527472527</v>
      </c>
      <c r="AC109" s="57">
        <f t="shared" si="312"/>
        <v>5188.5961538461543</v>
      </c>
      <c r="AD109" s="57">
        <f t="shared" si="313"/>
        <v>126.08846153846156</v>
      </c>
      <c r="AE109" s="57">
        <f t="shared" ca="1" si="314"/>
        <v>99.781153846153856</v>
      </c>
      <c r="AF109" s="57">
        <f t="shared" ca="1" si="315"/>
        <v>101.6714010989011</v>
      </c>
      <c r="AG109" s="57">
        <f t="shared" ca="1" si="316"/>
        <v>100.12777472527478</v>
      </c>
      <c r="AH109" s="57">
        <f t="shared" ca="1" si="317"/>
        <v>99.297953296703298</v>
      </c>
      <c r="AI109" s="57">
        <f t="shared" si="318"/>
        <v>101.40565763635097</v>
      </c>
      <c r="AJ109" s="57">
        <f t="shared" ca="1" si="319"/>
        <v>625769.89560439577</v>
      </c>
      <c r="AM109" s="57">
        <f t="shared" si="320"/>
        <v>397.71153846153845</v>
      </c>
      <c r="AN109" s="57">
        <f t="shared" si="321"/>
        <v>60</v>
      </c>
      <c r="AO109" s="57">
        <f t="shared" ca="1" si="322"/>
        <v>116.38873626373626</v>
      </c>
      <c r="AP109" s="57">
        <f t="shared" ca="1" si="323"/>
        <v>103.37499999999997</v>
      </c>
      <c r="AQ109" s="57">
        <f t="shared" si="324"/>
        <v>37912.894230769234</v>
      </c>
      <c r="AR109" s="57">
        <f t="shared" ca="1" si="325"/>
        <v>96.14972527472527</v>
      </c>
      <c r="AS109" s="57">
        <f t="shared" ca="1" si="326"/>
        <v>85.579670329670321</v>
      </c>
      <c r="AT109" s="57">
        <f t="shared" ca="1" si="327"/>
        <v>89.787087912087898</v>
      </c>
      <c r="AU109" s="57">
        <f t="shared" si="328"/>
        <v>5174.2884615384619</v>
      </c>
      <c r="AV109" s="57">
        <f t="shared" si="329"/>
        <v>125.79175824175826</v>
      </c>
      <c r="AW109" s="57">
        <f t="shared" ca="1" si="330"/>
        <v>99.795164835164854</v>
      </c>
      <c r="AX109" s="57">
        <f t="shared" ca="1" si="331"/>
        <v>101.67715201465202</v>
      </c>
      <c r="AY109" s="57">
        <f t="shared" ca="1" si="332"/>
        <v>100.16047390109894</v>
      </c>
      <c r="AZ109" s="57">
        <f t="shared" ca="1" si="333"/>
        <v>99.311476648351643</v>
      </c>
      <c r="BA109" s="57">
        <f t="shared" si="334"/>
        <v>101.2468158403907</v>
      </c>
      <c r="BB109" s="57">
        <f t="shared" ca="1" si="335"/>
        <v>625840.64423076948</v>
      </c>
      <c r="BE109" s="74">
        <f t="shared" si="336"/>
        <v>1.0359266960011606</v>
      </c>
      <c r="BF109" s="74">
        <f t="shared" si="337"/>
        <v>0.76666666666666672</v>
      </c>
      <c r="BG109" s="74">
        <f t="shared" ca="1" si="338"/>
        <v>0.96474725897251312</v>
      </c>
      <c r="BH109" s="74">
        <f t="shared" ca="1" si="339"/>
        <v>0.95629642425289374</v>
      </c>
      <c r="BI109" s="74">
        <f t="shared" si="340"/>
        <v>0.78970494359413435</v>
      </c>
      <c r="BJ109" s="74">
        <f t="shared" ca="1" si="341"/>
        <v>0.94049744989070971</v>
      </c>
      <c r="BK109" s="74">
        <f t="shared" ca="1" si="342"/>
        <v>0.96818721710378497</v>
      </c>
      <c r="BL109" s="74">
        <f t="shared" ca="1" si="343"/>
        <v>0.98327851296565461</v>
      </c>
      <c r="BM109" s="74">
        <f t="shared" si="344"/>
        <v>0.85229109911061718</v>
      </c>
      <c r="BN109" s="74">
        <f t="shared" si="345"/>
        <v>1.0358389279333977</v>
      </c>
      <c r="BO109" s="74">
        <f t="shared" ca="1" si="346"/>
        <v>0.89957120959856207</v>
      </c>
      <c r="BP109" s="74">
        <f t="shared" ca="1" si="347"/>
        <v>0.95262306310509326</v>
      </c>
      <c r="BQ109" s="74">
        <f t="shared" ca="1" si="348"/>
        <v>0.83343398454334761</v>
      </c>
      <c r="BR109" s="74">
        <f t="shared" ca="1" si="349"/>
        <v>0.90067996329950639</v>
      </c>
      <c r="BS109" s="74">
        <f t="shared" si="350"/>
        <v>1.0248193933451759</v>
      </c>
      <c r="BT109" s="74">
        <f t="shared" ca="1" si="351"/>
        <v>1.2101754767476054</v>
      </c>
      <c r="CP109" s="73">
        <f t="shared" ref="CP109:DF109" si="370">CP57</f>
        <v>2</v>
      </c>
      <c r="CQ109" s="74">
        <f t="shared" si="370"/>
        <v>0.97140794867060487</v>
      </c>
      <c r="CR109" s="74">
        <f t="shared" si="370"/>
        <v>0.73567544647230854</v>
      </c>
      <c r="CS109" s="74">
        <f t="shared" ca="1" si="370"/>
        <v>0.94451264946549507</v>
      </c>
      <c r="CT109" s="74">
        <f t="shared" ca="1" si="370"/>
        <v>0.95040096312431233</v>
      </c>
      <c r="CU109" s="74">
        <f t="shared" si="370"/>
        <v>0.79676196241021791</v>
      </c>
      <c r="CV109" s="74">
        <f t="shared" ca="1" si="370"/>
        <v>0.91410226771333847</v>
      </c>
      <c r="CW109" s="74">
        <f t="shared" ca="1" si="370"/>
        <v>0.99097253100006832</v>
      </c>
      <c r="CX109" s="74">
        <f t="shared" ca="1" si="370"/>
        <v>0.98259615631356256</v>
      </c>
      <c r="CY109" s="74">
        <f t="shared" si="370"/>
        <v>0.91410912440269709</v>
      </c>
      <c r="CZ109" s="74">
        <f t="shared" ca="1" si="370"/>
        <v>1.0007846999242775</v>
      </c>
      <c r="DA109" s="74">
        <f t="shared" ca="1" si="370"/>
        <v>0.91562446969494471</v>
      </c>
      <c r="DB109" s="74">
        <f t="shared" ca="1" si="370"/>
        <v>0.96524241361686913</v>
      </c>
      <c r="DC109" s="74">
        <f t="shared" ca="1" si="370"/>
        <v>0.84297826621637562</v>
      </c>
      <c r="DD109" s="74">
        <f t="shared" ca="1" si="370"/>
        <v>0.91591453781566701</v>
      </c>
      <c r="DE109" s="74">
        <f t="shared" ca="1" si="370"/>
        <v>1.0019401287374943</v>
      </c>
      <c r="DF109" s="74">
        <f t="shared" ca="1" si="370"/>
        <v>1.2678304585750229</v>
      </c>
      <c r="DI109" s="57">
        <f t="shared" si="245"/>
        <v>424.12665097483699</v>
      </c>
      <c r="DJ109" s="57">
        <f t="shared" si="246"/>
        <v>62.527572750426813</v>
      </c>
      <c r="DK109" s="57">
        <f t="shared" ca="1" si="247"/>
        <v>118.88217097913659</v>
      </c>
      <c r="DL109" s="57">
        <f t="shared" ca="1" si="248"/>
        <v>104.01624860749679</v>
      </c>
      <c r="DM109" s="57">
        <f t="shared" si="249"/>
        <v>37577.095057890328</v>
      </c>
      <c r="DN109" s="57">
        <f t="shared" ca="1" si="250"/>
        <v>98.926098996321201</v>
      </c>
      <c r="DO109" s="57">
        <f t="shared" ca="1" si="251"/>
        <v>83.611947117772473</v>
      </c>
      <c r="DP109" s="57">
        <f t="shared" ca="1" si="252"/>
        <v>89.849439892924707</v>
      </c>
      <c r="DQ109" s="57">
        <f t="shared" si="253"/>
        <v>4824.369303699501</v>
      </c>
      <c r="DR109" s="57">
        <f t="shared" ca="1" si="254"/>
        <v>130.19783376969983</v>
      </c>
      <c r="DS109" s="57">
        <f t="shared" ca="1" si="255"/>
        <v>98.045498033452986</v>
      </c>
      <c r="DT109" s="57">
        <f t="shared" ca="1" si="256"/>
        <v>100.3478490310584</v>
      </c>
      <c r="DU109" s="57">
        <f t="shared" ca="1" si="257"/>
        <v>99.02644730310989</v>
      </c>
      <c r="DV109" s="57">
        <f t="shared" ca="1" si="258"/>
        <v>97.659610640287738</v>
      </c>
      <c r="DW109" s="57">
        <f t="shared" ca="1" si="259"/>
        <v>103.55878301672925</v>
      </c>
      <c r="DX109" s="57">
        <f t="shared" ca="1" si="260"/>
        <v>597380.34756733431</v>
      </c>
      <c r="DY109" s="57">
        <f ca="1">'Chart Data'!U214</f>
        <v>-212.8857142857143</v>
      </c>
      <c r="EB109" s="57"/>
      <c r="EN109" s="74">
        <f t="shared" si="361"/>
        <v>1.4187656425200692</v>
      </c>
      <c r="EO109" s="74">
        <f t="shared" si="362"/>
        <v>1.138134742337424</v>
      </c>
      <c r="EP109" s="74">
        <f t="shared" ca="1" si="264"/>
        <v>0.50287823098780882</v>
      </c>
      <c r="EQ109" s="74">
        <f t="shared" ca="1" si="265"/>
        <v>-8.4450462602832961E-3</v>
      </c>
      <c r="ER109" s="74">
        <f t="shared" si="266"/>
        <v>-0.17012204629866379</v>
      </c>
      <c r="ES109" s="74">
        <f t="shared" ca="1" si="267"/>
        <v>1.6651495299400549</v>
      </c>
      <c r="ET109" s="74">
        <f t="shared" ca="1" si="268"/>
        <v>-0.56609766581372978</v>
      </c>
      <c r="EU109" s="74">
        <f t="shared" ca="1" si="269"/>
        <v>0.64128927502114152</v>
      </c>
      <c r="EV109" s="74">
        <f t="shared" si="270"/>
        <v>0.15185183753281531</v>
      </c>
      <c r="EW109" s="74">
        <f t="shared" ca="1" si="271"/>
        <v>0.21541718786271571</v>
      </c>
      <c r="EX109" s="74">
        <f t="shared" ca="1" si="272"/>
        <v>-1.1724688651852024</v>
      </c>
      <c r="EY109" s="74">
        <f t="shared" ca="1" si="273"/>
        <v>-0.58065160052646325</v>
      </c>
      <c r="EZ109" s="74">
        <f t="shared" ca="1" si="274"/>
        <v>-0.88093622098162538</v>
      </c>
      <c r="FA109" s="74">
        <f t="shared" ca="1" si="275"/>
        <v>-1.2786294780285414</v>
      </c>
      <c r="FB109" s="74">
        <f t="shared" ca="1" si="276"/>
        <v>0.45493327454600779</v>
      </c>
      <c r="FC109" s="74">
        <f t="shared" ca="1" si="277"/>
        <v>-1.5620934566752289</v>
      </c>
      <c r="FD109" s="74">
        <f t="shared" ca="1" si="278"/>
        <v>-0.17334792831113108</v>
      </c>
      <c r="FG109" s="225">
        <f t="shared" si="279"/>
        <v>1</v>
      </c>
      <c r="FH109" s="73">
        <f t="shared" si="280"/>
        <v>2024</v>
      </c>
      <c r="FI109" s="73"/>
      <c r="FJ109" s="73"/>
      <c r="FK109" s="4"/>
      <c r="FL109" s="4"/>
      <c r="GA109" s="4"/>
    </row>
    <row r="110" spans="1:183" x14ac:dyDescent="0.35">
      <c r="A110" s="73">
        <v>3</v>
      </c>
      <c r="B110" s="41">
        <f t="shared" si="243"/>
        <v>45306</v>
      </c>
      <c r="C110" s="57">
        <f>'Chart Data'!C215</f>
        <v>381</v>
      </c>
      <c r="D110" s="57">
        <f>'Chart Data'!D215</f>
        <v>43</v>
      </c>
      <c r="E110" s="57">
        <f ca="1">'Chart Data'!E215</f>
        <v>112.28571428571429</v>
      </c>
      <c r="F110" s="57">
        <f ca="1">'Chart Data'!F215</f>
        <v>98.285714285714292</v>
      </c>
      <c r="G110" s="57">
        <f>'Chart Data'!G215</f>
        <v>28491</v>
      </c>
      <c r="H110" s="57">
        <f ca="1">'Chart Data'!H215</f>
        <v>89.142857142857139</v>
      </c>
      <c r="I110" s="57">
        <f ca="1">'Chart Data'!J215</f>
        <v>82.428571428571431</v>
      </c>
      <c r="J110" s="57">
        <f ca="1">'Chart Data'!K215</f>
        <v>87.142857142857139</v>
      </c>
      <c r="K110" s="57">
        <f>'Chart Data'!L215</f>
        <v>6250</v>
      </c>
      <c r="L110" s="57">
        <f>'Chart Data'!M215</f>
        <v>122.22857142857141</v>
      </c>
      <c r="M110" s="57">
        <f ca="1">'Chart Data'!O215</f>
        <v>86.607142857142861</v>
      </c>
      <c r="N110" s="57">
        <f ca="1">'Chart Data'!P215</f>
        <v>92.52095238095238</v>
      </c>
      <c r="O110" s="57">
        <f ca="1">'Chart Data'!Q215</f>
        <v>83.077857142857141</v>
      </c>
      <c r="P110" s="57">
        <f ca="1">'Chart Data'!R215</f>
        <v>86.34571428571428</v>
      </c>
      <c r="Q110" s="57">
        <f>'Chart Data'!S216</f>
        <v>101.93297454908875</v>
      </c>
      <c r="R110" s="57">
        <f ca="1">'Chart Data'!T216</f>
        <v>717882.71428571432</v>
      </c>
      <c r="U110" s="57">
        <f t="shared" si="304"/>
        <v>397.81730769230768</v>
      </c>
      <c r="V110" s="57">
        <f t="shared" si="305"/>
        <v>59.971153846153847</v>
      </c>
      <c r="W110" s="57">
        <f t="shared" ca="1" si="306"/>
        <v>116.42857142857143</v>
      </c>
      <c r="X110" s="57">
        <f t="shared" ca="1" si="307"/>
        <v>103.38186813186812</v>
      </c>
      <c r="Y110" s="57">
        <f t="shared" si="308"/>
        <v>37921.269230769234</v>
      </c>
      <c r="Z110" s="57">
        <f t="shared" ca="1" si="309"/>
        <v>96.151098901098905</v>
      </c>
      <c r="AA110" s="57">
        <f t="shared" ca="1" si="310"/>
        <v>85.609890109890102</v>
      </c>
      <c r="AB110" s="57">
        <f t="shared" ca="1" si="311"/>
        <v>89.799450549450526</v>
      </c>
      <c r="AC110" s="57">
        <f t="shared" si="312"/>
        <v>5159.9807692307695</v>
      </c>
      <c r="AD110" s="57">
        <f t="shared" si="313"/>
        <v>125.49505494505496</v>
      </c>
      <c r="AE110" s="57">
        <f t="shared" ca="1" si="314"/>
        <v>99.809175824175838</v>
      </c>
      <c r="AF110" s="57">
        <f t="shared" ca="1" si="315"/>
        <v>101.68290293040293</v>
      </c>
      <c r="AG110" s="57">
        <f t="shared" ca="1" si="316"/>
        <v>100.1931730769231</v>
      </c>
      <c r="AH110" s="57">
        <f t="shared" ca="1" si="317"/>
        <v>99.324999999999989</v>
      </c>
      <c r="AI110" s="57">
        <f t="shared" si="318"/>
        <v>101.08797404443042</v>
      </c>
      <c r="AJ110" s="57">
        <f t="shared" ca="1" si="319"/>
        <v>625911.39285714307</v>
      </c>
      <c r="AM110" s="57">
        <f t="shared" si="320"/>
        <v>397.70192307692309</v>
      </c>
      <c r="AN110" s="57">
        <f t="shared" si="321"/>
        <v>60.028846153846153</v>
      </c>
      <c r="AO110" s="57">
        <f t="shared" ca="1" si="322"/>
        <v>116.45467032967032</v>
      </c>
      <c r="AP110" s="57">
        <f t="shared" ca="1" si="323"/>
        <v>103.39423076923075</v>
      </c>
      <c r="AQ110" s="57">
        <f t="shared" si="324"/>
        <v>37936.682692307695</v>
      </c>
      <c r="AR110" s="57">
        <f t="shared" ca="1" si="325"/>
        <v>96.146978021978015</v>
      </c>
      <c r="AS110" s="57">
        <f t="shared" ca="1" si="326"/>
        <v>85.667582417582423</v>
      </c>
      <c r="AT110" s="57">
        <f t="shared" ca="1" si="327"/>
        <v>89.821428571428555</v>
      </c>
      <c r="AU110" s="57">
        <f t="shared" si="328"/>
        <v>5147.4230769230771</v>
      </c>
      <c r="AV110" s="57">
        <f t="shared" si="329"/>
        <v>125.22335164835167</v>
      </c>
      <c r="AW110" s="57">
        <f t="shared" ca="1" si="330"/>
        <v>99.806703296703319</v>
      </c>
      <c r="AX110" s="57">
        <f t="shared" ca="1" si="331"/>
        <v>101.66509615384615</v>
      </c>
      <c r="AY110" s="57">
        <f t="shared" ca="1" si="332"/>
        <v>100.21065934065936</v>
      </c>
      <c r="AZ110" s="57">
        <f t="shared" ca="1" si="333"/>
        <v>99.330542582417579</v>
      </c>
      <c r="BA110" s="57">
        <f t="shared" si="334"/>
        <v>100.96784555280729</v>
      </c>
      <c r="BB110" s="57">
        <f t="shared" ca="1" si="335"/>
        <v>625937.88049450575</v>
      </c>
      <c r="BE110" s="74">
        <f t="shared" si="336"/>
        <v>0.95800391673315433</v>
      </c>
      <c r="BF110" s="74">
        <f t="shared" si="337"/>
        <v>0.71632228095466921</v>
      </c>
      <c r="BG110" s="74">
        <f t="shared" ca="1" si="338"/>
        <v>0.96420104035197407</v>
      </c>
      <c r="BH110" s="74">
        <f t="shared" ca="1" si="339"/>
        <v>0.950591861407448</v>
      </c>
      <c r="BI110" s="74">
        <f t="shared" si="340"/>
        <v>0.75101453205809776</v>
      </c>
      <c r="BJ110" s="74">
        <f t="shared" ca="1" si="341"/>
        <v>0.92715193942424456</v>
      </c>
      <c r="BK110" s="74">
        <f t="shared" ca="1" si="342"/>
        <v>0.96219093736972061</v>
      </c>
      <c r="BL110" s="74">
        <f t="shared" ca="1" si="343"/>
        <v>0.97017892644135206</v>
      </c>
      <c r="BM110" s="74">
        <f t="shared" si="344"/>
        <v>1.2141997863008376</v>
      </c>
      <c r="BN110" s="74">
        <f t="shared" si="345"/>
        <v>0.97608449078898563</v>
      </c>
      <c r="BO110" s="74">
        <f t="shared" ca="1" si="346"/>
        <v>0.86774875831414777</v>
      </c>
      <c r="BP110" s="74">
        <f t="shared" ca="1" si="347"/>
        <v>0.91005621281215077</v>
      </c>
      <c r="BQ110" s="74">
        <f t="shared" ca="1" si="348"/>
        <v>0.82903213779324192</v>
      </c>
      <c r="BR110" s="74">
        <f t="shared" ca="1" si="349"/>
        <v>0.86927657939722425</v>
      </c>
      <c r="BS110" s="74">
        <f t="shared" si="350"/>
        <v>1.0095587757765585</v>
      </c>
      <c r="BT110" s="74">
        <f t="shared" ca="1" si="351"/>
        <v>1.1468913076782794</v>
      </c>
      <c r="CP110" s="73">
        <f t="shared" ref="CP110:DF110" si="371">CP58</f>
        <v>3</v>
      </c>
      <c r="CQ110" s="74">
        <f t="shared" si="371"/>
        <v>1.0173110346033241</v>
      </c>
      <c r="CR110" s="74">
        <f t="shared" si="371"/>
        <v>0.73625910203164746</v>
      </c>
      <c r="CS110" s="74">
        <f t="shared" ca="1" si="371"/>
        <v>0.969715105914708</v>
      </c>
      <c r="CT110" s="74">
        <f t="shared" ca="1" si="371"/>
        <v>0.96608586049946632</v>
      </c>
      <c r="CU110" s="74">
        <f t="shared" si="371"/>
        <v>0.77001416741231765</v>
      </c>
      <c r="CV110" s="74">
        <f t="shared" ca="1" si="371"/>
        <v>0.93408049834686746</v>
      </c>
      <c r="CW110" s="74">
        <f t="shared" ca="1" si="371"/>
        <v>0.96452411902399171</v>
      </c>
      <c r="CX110" s="74">
        <f t="shared" ca="1" si="371"/>
        <v>0.97189219629501322</v>
      </c>
      <c r="CY110" s="74">
        <f t="shared" si="371"/>
        <v>1.0192020164183189</v>
      </c>
      <c r="CZ110" s="74">
        <f t="shared" ca="1" si="371"/>
        <v>0.97547687269227257</v>
      </c>
      <c r="DA110" s="74">
        <f t="shared" ca="1" si="371"/>
        <v>0.89139341452202903</v>
      </c>
      <c r="DB110" s="74">
        <f t="shared" ca="1" si="371"/>
        <v>0.92750524018905911</v>
      </c>
      <c r="DC110" s="74">
        <f t="shared" ca="1" si="371"/>
        <v>0.83986956083323983</v>
      </c>
      <c r="DD110" s="74">
        <f t="shared" ca="1" si="371"/>
        <v>0.88313126954394661</v>
      </c>
      <c r="DE110" s="74">
        <f t="shared" ca="1" si="371"/>
        <v>0.9946751932683684</v>
      </c>
      <c r="DF110" s="74">
        <f t="shared" ca="1" si="371"/>
        <v>1.1823109356653796</v>
      </c>
      <c r="DI110" s="57">
        <f t="shared" si="245"/>
        <v>374.51672796271373</v>
      </c>
      <c r="DJ110" s="57">
        <f t="shared" si="246"/>
        <v>58.40335268025207</v>
      </c>
      <c r="DK110" s="57">
        <f t="shared" ca="1" si="247"/>
        <v>115.79247719338969</v>
      </c>
      <c r="DL110" s="57">
        <f t="shared" ca="1" si="248"/>
        <v>101.7360032936416</v>
      </c>
      <c r="DM110" s="57">
        <f t="shared" si="249"/>
        <v>37000.617918168762</v>
      </c>
      <c r="DN110" s="57">
        <f t="shared" ca="1" si="250"/>
        <v>95.433806080548592</v>
      </c>
      <c r="DO110" s="57">
        <f t="shared" ca="1" si="251"/>
        <v>85.460352730195538</v>
      </c>
      <c r="DP110" s="57">
        <f t="shared" ca="1" si="252"/>
        <v>89.663089666794008</v>
      </c>
      <c r="DQ110" s="57">
        <f t="shared" si="253"/>
        <v>6132.248464307163</v>
      </c>
      <c r="DR110" s="57">
        <f t="shared" ca="1" si="254"/>
        <v>125.30135244644603</v>
      </c>
      <c r="DS110" s="57">
        <f t="shared" ca="1" si="255"/>
        <v>97.159280567023458</v>
      </c>
      <c r="DT110" s="57">
        <f t="shared" ca="1" si="256"/>
        <v>99.752484807625734</v>
      </c>
      <c r="DU110" s="57">
        <f t="shared" ca="1" si="257"/>
        <v>98.917571271942606</v>
      </c>
      <c r="DV110" s="57">
        <f t="shared" ca="1" si="258"/>
        <v>97.772230769615533</v>
      </c>
      <c r="DW110" s="57">
        <f t="shared" ca="1" si="259"/>
        <v>102.47865357348539</v>
      </c>
      <c r="DX110" s="57">
        <f t="shared" ca="1" si="260"/>
        <v>607186.05624814343</v>
      </c>
      <c r="DY110" s="57">
        <f ca="1">'Chart Data'!U215</f>
        <v>-229.88142857142853</v>
      </c>
      <c r="EB110" s="57"/>
      <c r="EN110" s="74">
        <f t="shared" si="361"/>
        <v>-1.3013386037681183</v>
      </c>
      <c r="EO110" s="74">
        <f t="shared" si="362"/>
        <v>-0.39553306060853405</v>
      </c>
      <c r="EP110" s="74">
        <f t="shared" ca="1" si="264"/>
        <v>-0.35961664002758087</v>
      </c>
      <c r="EQ110" s="74">
        <f t="shared" ca="1" si="265"/>
        <v>-0.59157208881045364</v>
      </c>
      <c r="ER110" s="74">
        <f t="shared" si="266"/>
        <v>-0.73397190667225232</v>
      </c>
      <c r="ES110" s="74">
        <f t="shared" ca="1" si="267"/>
        <v>-0.36544644445180396</v>
      </c>
      <c r="ET110" s="74">
        <f t="shared" ca="1" si="268"/>
        <v>-4.8938253742950482E-3</v>
      </c>
      <c r="EU110" s="74">
        <f t="shared" ca="1" si="269"/>
        <v>0.53311925632606605</v>
      </c>
      <c r="EV110" s="74">
        <f t="shared" si="270"/>
        <v>-0.83166450362382538</v>
      </c>
      <c r="EW110" s="74">
        <f t="shared" ca="1" si="271"/>
        <v>-7.1610532273638866E-2</v>
      </c>
      <c r="EX110" s="74">
        <f t="shared" ca="1" si="272"/>
        <v>-1.5271502201064937</v>
      </c>
      <c r="EY110" s="74">
        <f t="shared" ca="1" si="273"/>
        <v>-0.71559633746111984</v>
      </c>
      <c r="EZ110" s="74">
        <f t="shared" ca="1" si="274"/>
        <v>-0.9292017151337435</v>
      </c>
      <c r="FA110" s="74">
        <f t="shared" ca="1" si="275"/>
        <v>-1.2255551593640517</v>
      </c>
      <c r="FB110" s="74">
        <f t="shared" ca="1" si="276"/>
        <v>0.18051717740474355</v>
      </c>
      <c r="FC110" s="74">
        <f t="shared" ca="1" si="277"/>
        <v>-1.0731445081885522</v>
      </c>
      <c r="FD110" s="74">
        <f t="shared" ca="1" si="278"/>
        <v>-0.38880972645001577</v>
      </c>
      <c r="FG110" s="225">
        <f t="shared" si="279"/>
        <v>1</v>
      </c>
      <c r="FH110" s="73">
        <f t="shared" si="280"/>
        <v>2024</v>
      </c>
      <c r="FI110" s="73"/>
      <c r="FJ110" s="73"/>
      <c r="FK110" s="4"/>
      <c r="FL110" s="4"/>
      <c r="GA110" s="4"/>
    </row>
    <row r="111" spans="1:183" x14ac:dyDescent="0.35">
      <c r="A111" s="73">
        <v>4</v>
      </c>
      <c r="B111" s="41">
        <f t="shared" si="243"/>
        <v>45313</v>
      </c>
      <c r="C111" s="57">
        <f>'Chart Data'!C216</f>
        <v>391</v>
      </c>
      <c r="D111" s="57">
        <f>'Chart Data'!D216</f>
        <v>42</v>
      </c>
      <c r="E111" s="57">
        <f ca="1">'Chart Data'!E216</f>
        <v>115.85714285714286</v>
      </c>
      <c r="F111" s="57">
        <f ca="1">'Chart Data'!F216</f>
        <v>99.714285714285708</v>
      </c>
      <c r="G111" s="57">
        <f>'Chart Data'!G216</f>
        <v>29421</v>
      </c>
      <c r="H111" s="57">
        <f ca="1">'Chart Data'!H216</f>
        <v>92.857142857142861</v>
      </c>
      <c r="I111" s="57">
        <f ca="1">'Chart Data'!J216</f>
        <v>83.571428571428569</v>
      </c>
      <c r="J111" s="57">
        <f ca="1">'Chart Data'!K216</f>
        <v>88.714285714285708</v>
      </c>
      <c r="K111" s="57">
        <f>'Chart Data'!L216</f>
        <v>7486</v>
      </c>
      <c r="L111" s="57">
        <f>'Chart Data'!M216</f>
        <v>120.94285714285715</v>
      </c>
      <c r="M111" s="57">
        <f ca="1">'Chart Data'!O216</f>
        <v>87.935714285714297</v>
      </c>
      <c r="N111" s="57">
        <f ca="1">'Chart Data'!P216</f>
        <v>95.104285714285709</v>
      </c>
      <c r="O111" s="57">
        <f ca="1">'Chart Data'!Q216</f>
        <v>84.989285714285714</v>
      </c>
      <c r="P111" s="57">
        <f ca="1">'Chart Data'!R216</f>
        <v>86.987142857142857</v>
      </c>
      <c r="Q111" s="57">
        <f>'Chart Data'!S217</f>
        <v>101.41814901794237</v>
      </c>
      <c r="R111" s="57">
        <f ca="1">'Chart Data'!T217</f>
        <v>691695.14285714284</v>
      </c>
      <c r="U111" s="57">
        <f t="shared" si="304"/>
        <v>397.58653846153845</v>
      </c>
      <c r="V111" s="57">
        <f t="shared" si="305"/>
        <v>60.08653846153846</v>
      </c>
      <c r="W111" s="57">
        <f t="shared" ca="1" si="306"/>
        <v>116.48076923076921</v>
      </c>
      <c r="X111" s="57">
        <f t="shared" ca="1" si="307"/>
        <v>103.40659340659339</v>
      </c>
      <c r="Y111" s="57">
        <f t="shared" si="308"/>
        <v>37952.096153846156</v>
      </c>
      <c r="Z111" s="57">
        <f t="shared" ca="1" si="309"/>
        <v>96.142857142857125</v>
      </c>
      <c r="AA111" s="57">
        <f t="shared" ca="1" si="310"/>
        <v>85.72527472527473</v>
      </c>
      <c r="AB111" s="57">
        <f t="shared" ca="1" si="311"/>
        <v>89.84340659340657</v>
      </c>
      <c r="AC111" s="57">
        <f t="shared" si="312"/>
        <v>5134.8653846153848</v>
      </c>
      <c r="AD111" s="57">
        <f t="shared" si="313"/>
        <v>124.95164835164839</v>
      </c>
      <c r="AE111" s="57">
        <f t="shared" ca="1" si="314"/>
        <v>99.804230769230784</v>
      </c>
      <c r="AF111" s="57">
        <f t="shared" ca="1" si="315"/>
        <v>101.64728937728935</v>
      </c>
      <c r="AG111" s="57">
        <f t="shared" ca="1" si="316"/>
        <v>100.22814560439564</v>
      </c>
      <c r="AH111" s="57">
        <f t="shared" ca="1" si="317"/>
        <v>99.336085164835168</v>
      </c>
      <c r="AI111" s="57">
        <f t="shared" si="318"/>
        <v>100.84771706118417</v>
      </c>
      <c r="AJ111" s="57">
        <f t="shared" ca="1" si="319"/>
        <v>625964.36813186842</v>
      </c>
      <c r="AM111" s="57">
        <f t="shared" si="320"/>
        <v>397.27884615384619</v>
      </c>
      <c r="AN111" s="57">
        <f t="shared" si="321"/>
        <v>60.08653846153846</v>
      </c>
      <c r="AO111" s="57">
        <f t="shared" ca="1" si="322"/>
        <v>116.52335164835162</v>
      </c>
      <c r="AP111" s="57">
        <f t="shared" ca="1" si="323"/>
        <v>103.42445054945054</v>
      </c>
      <c r="AQ111" s="57">
        <f t="shared" si="324"/>
        <v>37962.317307692312</v>
      </c>
      <c r="AR111" s="57">
        <f t="shared" ca="1" si="325"/>
        <v>96.14835164835165</v>
      </c>
      <c r="AS111" s="57">
        <f t="shared" ca="1" si="326"/>
        <v>85.711538461538453</v>
      </c>
      <c r="AT111" s="57">
        <f t="shared" ca="1" si="327"/>
        <v>89.854395604395592</v>
      </c>
      <c r="AU111" s="57">
        <f t="shared" si="328"/>
        <v>5134.9230769230771</v>
      </c>
      <c r="AV111" s="57">
        <f t="shared" si="329"/>
        <v>124.68763736263739</v>
      </c>
      <c r="AW111" s="57">
        <f t="shared" ca="1" si="330"/>
        <v>99.812472527472536</v>
      </c>
      <c r="AX111" s="57">
        <f t="shared" ca="1" si="331"/>
        <v>101.66322344322344</v>
      </c>
      <c r="AY111" s="57">
        <f t="shared" ca="1" si="332"/>
        <v>100.26412774725279</v>
      </c>
      <c r="AZ111" s="57">
        <f t="shared" ca="1" si="333"/>
        <v>99.334512362637369</v>
      </c>
      <c r="BA111" s="57">
        <f t="shared" si="334"/>
        <v>100.71018905506023</v>
      </c>
      <c r="BB111" s="57">
        <f t="shared" ca="1" si="335"/>
        <v>625880.61538461572</v>
      </c>
      <c r="BE111" s="74">
        <f t="shared" si="336"/>
        <v>0.98419536752426351</v>
      </c>
      <c r="BF111" s="74">
        <f t="shared" si="337"/>
        <v>0.69899183869419113</v>
      </c>
      <c r="BG111" s="74">
        <f t="shared" ca="1" si="338"/>
        <v>0.99428261561494324</v>
      </c>
      <c r="BH111" s="74">
        <f t="shared" ca="1" si="339"/>
        <v>0.96412681125735467</v>
      </c>
      <c r="BI111" s="74">
        <f t="shared" si="340"/>
        <v>0.77500537602951902</v>
      </c>
      <c r="BJ111" s="74">
        <f t="shared" ca="1" si="341"/>
        <v>0.96576947254128809</v>
      </c>
      <c r="BK111" s="74">
        <f t="shared" ca="1" si="342"/>
        <v>0.97503125100163479</v>
      </c>
      <c r="BL111" s="74">
        <f t="shared" ca="1" si="343"/>
        <v>0.98731158467606328</v>
      </c>
      <c r="BM111" s="74">
        <f t="shared" si="344"/>
        <v>1.4578602031338945</v>
      </c>
      <c r="BN111" s="74">
        <f t="shared" si="345"/>
        <v>0.96996670801541418</v>
      </c>
      <c r="BO111" s="74">
        <f t="shared" ca="1" si="346"/>
        <v>0.88100927728757283</v>
      </c>
      <c r="BP111" s="74">
        <f t="shared" ca="1" si="347"/>
        <v>0.93548367337967842</v>
      </c>
      <c r="BQ111" s="74">
        <f t="shared" ca="1" si="348"/>
        <v>0.84765396781317337</v>
      </c>
      <c r="BR111" s="74">
        <f t="shared" ca="1" si="349"/>
        <v>0.87569909780783584</v>
      </c>
      <c r="BS111" s="74">
        <f t="shared" si="350"/>
        <v>1.0070296756418071</v>
      </c>
      <c r="BT111" s="74">
        <f t="shared" ca="1" si="351"/>
        <v>1.1051550820631868</v>
      </c>
      <c r="CP111" s="73">
        <f t="shared" ref="CP111:DF111" si="372">CP59</f>
        <v>4</v>
      </c>
      <c r="CQ111" s="74">
        <f t="shared" si="372"/>
        <v>0.98140729154040474</v>
      </c>
      <c r="CR111" s="74">
        <f t="shared" si="372"/>
        <v>0.70791155580229692</v>
      </c>
      <c r="CS111" s="74">
        <f t="shared" ca="1" si="372"/>
        <v>0.98470918643050009</v>
      </c>
      <c r="CT111" s="74">
        <f t="shared" ca="1" si="372"/>
        <v>0.97151890710179523</v>
      </c>
      <c r="CU111" s="74">
        <f t="shared" si="372"/>
        <v>0.77289572932041373</v>
      </c>
      <c r="CV111" s="74">
        <f t="shared" ca="1" si="372"/>
        <v>0.9533744380917768</v>
      </c>
      <c r="CW111" s="74">
        <f t="shared" ca="1" si="372"/>
        <v>0.96935426284601212</v>
      </c>
      <c r="CX111" s="74">
        <f t="shared" ca="1" si="372"/>
        <v>0.9868150476791101</v>
      </c>
      <c r="CY111" s="74">
        <f t="shared" si="372"/>
        <v>1.6594846090877502</v>
      </c>
      <c r="CZ111" s="74">
        <f t="shared" ca="1" si="372"/>
        <v>0.98062766437490756</v>
      </c>
      <c r="DA111" s="74">
        <f t="shared" ca="1" si="372"/>
        <v>0.90792330544204192</v>
      </c>
      <c r="DB111" s="74">
        <f t="shared" ca="1" si="372"/>
        <v>0.95342637110267447</v>
      </c>
      <c r="DC111" s="74">
        <f t="shared" ca="1" si="372"/>
        <v>0.8585742731152517</v>
      </c>
      <c r="DD111" s="74">
        <f t="shared" ca="1" si="372"/>
        <v>0.88942811782381492</v>
      </c>
      <c r="DE111" s="74">
        <f t="shared" ca="1" si="372"/>
        <v>0.99710704020622598</v>
      </c>
      <c r="DF111" s="74">
        <f t="shared" ca="1" si="372"/>
        <v>1.1575903245563002</v>
      </c>
      <c r="DI111" s="57">
        <f t="shared" si="245"/>
        <v>398.40747401243704</v>
      </c>
      <c r="DJ111" s="57">
        <f t="shared" si="246"/>
        <v>59.329445402823197</v>
      </c>
      <c r="DK111" s="57">
        <f t="shared" ca="1" si="247"/>
        <v>117.65620190577958</v>
      </c>
      <c r="DL111" s="57">
        <f t="shared" ca="1" si="248"/>
        <v>102.63751429372614</v>
      </c>
      <c r="DM111" s="57">
        <f t="shared" si="249"/>
        <v>38065.936819018381</v>
      </c>
      <c r="DN111" s="57">
        <f t="shared" ca="1" si="250"/>
        <v>97.398397887613541</v>
      </c>
      <c r="DO111" s="57">
        <f t="shared" ca="1" si="251"/>
        <v>86.213504984301494</v>
      </c>
      <c r="DP111" s="57">
        <f t="shared" ca="1" si="252"/>
        <v>89.899607756218145</v>
      </c>
      <c r="DQ111" s="57">
        <f t="shared" si="253"/>
        <v>4511.0391256446746</v>
      </c>
      <c r="DR111" s="57">
        <f t="shared" ca="1" si="254"/>
        <v>123.3320877398978</v>
      </c>
      <c r="DS111" s="57">
        <f t="shared" ca="1" si="255"/>
        <v>96.853681096886163</v>
      </c>
      <c r="DT111" s="57">
        <f t="shared" ca="1" si="256"/>
        <v>99.750005450650505</v>
      </c>
      <c r="DU111" s="57">
        <f t="shared" ca="1" si="257"/>
        <v>98.988856730950616</v>
      </c>
      <c r="DV111" s="57">
        <f t="shared" ca="1" si="258"/>
        <v>97.801206318928152</v>
      </c>
      <c r="DW111" s="57">
        <f t="shared" ca="1" si="259"/>
        <v>101.71239889848398</v>
      </c>
      <c r="DX111" s="57">
        <f t="shared" ca="1" si="260"/>
        <v>597530.16951162484</v>
      </c>
      <c r="DY111" s="57">
        <f ca="1">'Chart Data'!U216</f>
        <v>-165.27285714285713</v>
      </c>
      <c r="EB111" s="57"/>
      <c r="EN111" s="74">
        <f t="shared" si="361"/>
        <v>8.5872302422375126E-3</v>
      </c>
      <c r="EO111" s="74">
        <f t="shared" si="362"/>
        <v>-5.1148287976912059E-2</v>
      </c>
      <c r="EP111" s="74">
        <f t="shared" ca="1" si="264"/>
        <v>0.16064624584035694</v>
      </c>
      <c r="EQ111" s="74">
        <f t="shared" ca="1" si="265"/>
        <v>-0.36102871695852096</v>
      </c>
      <c r="ER111" s="74">
        <f t="shared" si="266"/>
        <v>0.30801201967654618</v>
      </c>
      <c r="ES111" s="74">
        <f t="shared" ca="1" si="267"/>
        <v>0.77686673229578596</v>
      </c>
      <c r="ET111" s="74">
        <f t="shared" ca="1" si="268"/>
        <v>0.22377456569697052</v>
      </c>
      <c r="EU111" s="74">
        <f t="shared" ca="1" si="269"/>
        <v>0.67041002696773266</v>
      </c>
      <c r="EV111" s="74">
        <f t="shared" si="270"/>
        <v>0.38747402616931204</v>
      </c>
      <c r="EW111" s="74">
        <f t="shared" ca="1" si="271"/>
        <v>-0.18704721460737614</v>
      </c>
      <c r="EX111" s="74">
        <f t="shared" ca="1" si="272"/>
        <v>-1.6494570333181737</v>
      </c>
      <c r="EY111" s="74">
        <f t="shared" ca="1" si="273"/>
        <v>-0.71615830635616085</v>
      </c>
      <c r="EZ111" s="74">
        <f t="shared" ca="1" si="274"/>
        <v>-0.89760038040474555</v>
      </c>
      <c r="FA111" s="74">
        <f t="shared" ca="1" si="275"/>
        <v>-1.2118998958967147</v>
      </c>
      <c r="FB111" s="74">
        <f t="shared" ca="1" si="276"/>
        <v>-1.4156357925095734E-2</v>
      </c>
      <c r="FC111" s="74">
        <f t="shared" ca="1" si="277"/>
        <v>-1.5546227796945373</v>
      </c>
      <c r="FD111" s="74">
        <f t="shared" ca="1" si="278"/>
        <v>0.43026023090303345</v>
      </c>
      <c r="FG111" s="225">
        <f t="shared" si="279"/>
        <v>1</v>
      </c>
      <c r="FH111" s="73">
        <f t="shared" si="280"/>
        <v>2024</v>
      </c>
      <c r="FI111" s="73"/>
      <c r="FJ111" s="73"/>
      <c r="FK111" s="4"/>
      <c r="FL111" s="4"/>
      <c r="GA111" s="4"/>
    </row>
    <row r="112" spans="1:183" x14ac:dyDescent="0.35">
      <c r="A112" s="73">
        <v>5</v>
      </c>
      <c r="B112" s="41">
        <f t="shared" si="243"/>
        <v>45320</v>
      </c>
      <c r="C112" s="57">
        <f>'Chart Data'!C217</f>
        <v>437</v>
      </c>
      <c r="D112" s="57">
        <f>'Chart Data'!D217</f>
        <v>42</v>
      </c>
      <c r="E112" s="57">
        <f ca="1">'Chart Data'!E217</f>
        <v>114.57142857142857</v>
      </c>
      <c r="F112" s="57">
        <f ca="1">'Chart Data'!F217</f>
        <v>100.42857142857143</v>
      </c>
      <c r="G112" s="57">
        <f>'Chart Data'!G217</f>
        <v>30260</v>
      </c>
      <c r="H112" s="57">
        <f ca="1">'Chart Data'!H217</f>
        <v>92.857142857142861</v>
      </c>
      <c r="I112" s="57">
        <f ca="1">'Chart Data'!J217</f>
        <v>82.571428571428569</v>
      </c>
      <c r="J112" s="57">
        <f ca="1">'Chart Data'!K217</f>
        <v>87.428571428571431</v>
      </c>
      <c r="K112" s="57">
        <f>'Chart Data'!L217</f>
        <v>5553</v>
      </c>
      <c r="L112" s="57">
        <f>'Chart Data'!M217</f>
        <v>119.77142857142859</v>
      </c>
      <c r="M112" s="57">
        <f ca="1">'Chart Data'!O217</f>
        <v>96.149999999999991</v>
      </c>
      <c r="N112" s="57">
        <f ca="1">'Chart Data'!P217</f>
        <v>109.12666666666667</v>
      </c>
      <c r="O112" s="57">
        <f ca="1">'Chart Data'!Q217</f>
        <v>89.834285714285727</v>
      </c>
      <c r="P112" s="57">
        <f ca="1">'Chart Data'!R217</f>
        <v>92.435000000000002</v>
      </c>
      <c r="Q112" s="57">
        <f>'Chart Data'!S218</f>
        <v>102.0599433555459</v>
      </c>
      <c r="R112" s="57">
        <f ca="1">'Chart Data'!T218</f>
        <v>726280.42857142852</v>
      </c>
      <c r="U112" s="57">
        <f t="shared" si="304"/>
        <v>396.97115384615387</v>
      </c>
      <c r="V112" s="57">
        <f t="shared" si="305"/>
        <v>60.08653846153846</v>
      </c>
      <c r="W112" s="57">
        <f t="shared" ca="1" si="306"/>
        <v>116.56593406593404</v>
      </c>
      <c r="X112" s="57">
        <f t="shared" ca="1" si="307"/>
        <v>103.44230769230768</v>
      </c>
      <c r="Y112" s="57">
        <f t="shared" si="308"/>
        <v>37972.538461538461</v>
      </c>
      <c r="Z112" s="57">
        <f t="shared" ca="1" si="309"/>
        <v>96.15384615384616</v>
      </c>
      <c r="AA112" s="57">
        <f t="shared" ca="1" si="310"/>
        <v>85.69780219780219</v>
      </c>
      <c r="AB112" s="57">
        <f t="shared" ca="1" si="311"/>
        <v>89.865384615384599</v>
      </c>
      <c r="AC112" s="57">
        <f t="shared" si="312"/>
        <v>5134.9807692307695</v>
      </c>
      <c r="AD112" s="57">
        <f t="shared" si="313"/>
        <v>124.4236263736264</v>
      </c>
      <c r="AE112" s="57">
        <f t="shared" ca="1" si="314"/>
        <v>99.820714285714288</v>
      </c>
      <c r="AF112" s="57">
        <f t="shared" ca="1" si="315"/>
        <v>101.67915750915752</v>
      </c>
      <c r="AG112" s="57">
        <f t="shared" ca="1" si="316"/>
        <v>100.30010989010992</v>
      </c>
      <c r="AH112" s="57">
        <f t="shared" ca="1" si="317"/>
        <v>99.33293956043957</v>
      </c>
      <c r="AI112" s="57">
        <f t="shared" si="318"/>
        <v>100.57266104893627</v>
      </c>
      <c r="AJ112" s="57">
        <f t="shared" ca="1" si="319"/>
        <v>625796.86263736291</v>
      </c>
      <c r="AM112" s="57">
        <f t="shared" si="320"/>
        <v>396.74038461538464</v>
      </c>
      <c r="AN112" s="57">
        <f t="shared" si="321"/>
        <v>60.038461538461533</v>
      </c>
      <c r="AO112" s="57">
        <f t="shared" ca="1" si="322"/>
        <v>116.59890109890108</v>
      </c>
      <c r="AP112" s="57">
        <f t="shared" ca="1" si="323"/>
        <v>103.45329670329669</v>
      </c>
      <c r="AQ112" s="57">
        <f t="shared" si="324"/>
        <v>37985.153846153844</v>
      </c>
      <c r="AR112" s="57">
        <f t="shared" ca="1" si="325"/>
        <v>96.146978021978029</v>
      </c>
      <c r="AS112" s="57">
        <f t="shared" ca="1" si="326"/>
        <v>85.70054945054946</v>
      </c>
      <c r="AT112" s="57">
        <f t="shared" ca="1" si="327"/>
        <v>89.853021978021957</v>
      </c>
      <c r="AU112" s="57">
        <f t="shared" si="328"/>
        <v>5133.2692307692305</v>
      </c>
      <c r="AV112" s="57">
        <f t="shared" si="329"/>
        <v>124.14656593406598</v>
      </c>
      <c r="AW112" s="57">
        <f t="shared" ca="1" si="330"/>
        <v>99.871373626373639</v>
      </c>
      <c r="AX112" s="57">
        <f t="shared" ca="1" si="331"/>
        <v>101.80480311355313</v>
      </c>
      <c r="AY112" s="57">
        <f t="shared" ca="1" si="332"/>
        <v>100.33613324175826</v>
      </c>
      <c r="AZ112" s="57">
        <f t="shared" ca="1" si="333"/>
        <v>99.339581043956045</v>
      </c>
      <c r="BA112" s="57">
        <f t="shared" si="334"/>
        <v>100.48256332640395</v>
      </c>
      <c r="BB112" s="57">
        <f t="shared" ca="1" si="335"/>
        <v>625696.43406593427</v>
      </c>
      <c r="BE112" s="74">
        <f t="shared" si="336"/>
        <v>1.1014759700443517</v>
      </c>
      <c r="BF112" s="74">
        <f t="shared" si="337"/>
        <v>0.69955156950672648</v>
      </c>
      <c r="BG112" s="74">
        <f t="shared" ca="1" si="338"/>
        <v>0.98261156401677596</v>
      </c>
      <c r="BH112" s="74">
        <f t="shared" ca="1" si="339"/>
        <v>0.97076240805162406</v>
      </c>
      <c r="BI112" s="74">
        <f t="shared" si="340"/>
        <v>0.79662702229818538</v>
      </c>
      <c r="BJ112" s="74">
        <f t="shared" ca="1" si="341"/>
        <v>0.96578327023358812</v>
      </c>
      <c r="BK112" s="74">
        <f t="shared" ca="1" si="342"/>
        <v>0.96348773841961843</v>
      </c>
      <c r="BL112" s="74">
        <f t="shared" ca="1" si="343"/>
        <v>0.97301759589072534</v>
      </c>
      <c r="BM112" s="74">
        <f t="shared" si="344"/>
        <v>1.0817667553291126</v>
      </c>
      <c r="BN112" s="74">
        <f t="shared" si="345"/>
        <v>0.96475828928718799</v>
      </c>
      <c r="BO112" s="74">
        <f t="shared" ca="1" si="346"/>
        <v>0.96273833540834641</v>
      </c>
      <c r="BP112" s="74">
        <f t="shared" ca="1" si="347"/>
        <v>1.071920610120396</v>
      </c>
      <c r="BQ112" s="74">
        <f t="shared" ca="1" si="348"/>
        <v>0.89533334414862786</v>
      </c>
      <c r="BR112" s="74">
        <f t="shared" ca="1" si="349"/>
        <v>0.93049516646440367</v>
      </c>
      <c r="BS112" s="74">
        <f t="shared" si="350"/>
        <v>1.0156980472723216</v>
      </c>
      <c r="BT112" s="74">
        <f t="shared" ca="1" si="351"/>
        <v>1.1607552625030542</v>
      </c>
      <c r="CP112" s="73">
        <f t="shared" ref="CP112:DF112" si="373">CP60</f>
        <v>5</v>
      </c>
      <c r="CQ112" s="74">
        <f t="shared" si="373"/>
        <v>1.0295701892508453</v>
      </c>
      <c r="CR112" s="74">
        <f t="shared" si="373"/>
        <v>0.70203406142366187</v>
      </c>
      <c r="CS112" s="74">
        <f t="shared" ca="1" si="373"/>
        <v>0.98609547463763803</v>
      </c>
      <c r="CT112" s="74">
        <f t="shared" ca="1" si="373"/>
        <v>0.97871604459549866</v>
      </c>
      <c r="CU112" s="74">
        <f t="shared" si="373"/>
        <v>0.79909335768744716</v>
      </c>
      <c r="CV112" s="74">
        <f t="shared" ca="1" si="373"/>
        <v>0.96563499278358667</v>
      </c>
      <c r="CW112" s="74">
        <f t="shared" ca="1" si="373"/>
        <v>0.97717190402802057</v>
      </c>
      <c r="CX112" s="74">
        <f t="shared" ca="1" si="373"/>
        <v>0.97018495899458967</v>
      </c>
      <c r="CY112" s="74">
        <f t="shared" si="373"/>
        <v>1.1637480541941534</v>
      </c>
      <c r="CZ112" s="74">
        <f t="shared" ca="1" si="373"/>
        <v>0.97023203963559146</v>
      </c>
      <c r="DA112" s="74">
        <f t="shared" ca="1" si="373"/>
        <v>0.97910200496539435</v>
      </c>
      <c r="DB112" s="74">
        <f t="shared" ca="1" si="373"/>
        <v>1.0792087138969746</v>
      </c>
      <c r="DC112" s="74">
        <f t="shared" ca="1" si="373"/>
        <v>0.89887304415336178</v>
      </c>
      <c r="DD112" s="74">
        <f t="shared" ca="1" si="373"/>
        <v>0.93494263111402143</v>
      </c>
      <c r="DE112" s="74">
        <f t="shared" ca="1" si="373"/>
        <v>0.99336668542445516</v>
      </c>
      <c r="DF112" s="74">
        <f t="shared" ca="1" si="373"/>
        <v>1.1987089594129889</v>
      </c>
      <c r="DI112" s="57">
        <f t="shared" si="245"/>
        <v>424.4489638127323</v>
      </c>
      <c r="DJ112" s="57">
        <f t="shared" si="246"/>
        <v>59.826157031224071</v>
      </c>
      <c r="DK112" s="57">
        <f t="shared" ca="1" si="247"/>
        <v>116.18695300627995</v>
      </c>
      <c r="DL112" s="57">
        <f t="shared" ca="1" si="248"/>
        <v>102.61257285311835</v>
      </c>
      <c r="DM112" s="57">
        <f t="shared" si="249"/>
        <v>37867.915818461508</v>
      </c>
      <c r="DN112" s="57">
        <f t="shared" ca="1" si="250"/>
        <v>96.161741808328955</v>
      </c>
      <c r="DO112" s="57">
        <f t="shared" ca="1" si="251"/>
        <v>84.500412088250968</v>
      </c>
      <c r="DP112" s="57">
        <f t="shared" ca="1" si="252"/>
        <v>90.115364723005342</v>
      </c>
      <c r="DQ112" s="57">
        <f t="shared" si="253"/>
        <v>4771.6513724658544</v>
      </c>
      <c r="DR112" s="57">
        <f t="shared" ca="1" si="254"/>
        <v>123.44616924464113</v>
      </c>
      <c r="DS112" s="57">
        <f t="shared" ca="1" si="255"/>
        <v>98.202229708842594</v>
      </c>
      <c r="DT112" s="57">
        <f t="shared" ca="1" si="256"/>
        <v>101.11729571994942</v>
      </c>
      <c r="DU112" s="57">
        <f t="shared" ca="1" si="257"/>
        <v>99.941016474578575</v>
      </c>
      <c r="DV112" s="57">
        <f t="shared" ca="1" si="258"/>
        <v>98.867028760748681</v>
      </c>
      <c r="DW112" s="57">
        <f t="shared" ca="1" si="259"/>
        <v>102.74145977820542</v>
      </c>
      <c r="DX112" s="57">
        <f t="shared" ca="1" si="260"/>
        <v>605885.54283192311</v>
      </c>
      <c r="DY112" s="57">
        <f ca="1">'Chart Data'!U217</f>
        <v>-170.52999999999997</v>
      </c>
      <c r="EB112" s="57"/>
      <c r="EN112" s="74">
        <f t="shared" si="361"/>
        <v>1.4364380045347811</v>
      </c>
      <c r="EO112" s="74">
        <f t="shared" si="362"/>
        <v>0.13356315294166149</v>
      </c>
      <c r="EP112" s="74">
        <f t="shared" ca="1" si="264"/>
        <v>-0.24949784219492421</v>
      </c>
      <c r="EQ112" s="74">
        <f t="shared" ca="1" si="265"/>
        <v>-0.36740699056364112</v>
      </c>
      <c r="ER112" s="74">
        <f t="shared" si="266"/>
        <v>0.11432851373742201</v>
      </c>
      <c r="ES112" s="74">
        <f t="shared" ca="1" si="267"/>
        <v>5.7812255232554864E-2</v>
      </c>
      <c r="ET112" s="74">
        <f t="shared" ca="1" si="268"/>
        <v>-0.29634629188513884</v>
      </c>
      <c r="EU112" s="74">
        <f t="shared" ca="1" si="269"/>
        <v>0.79564966641198609</v>
      </c>
      <c r="EV112" s="74">
        <f t="shared" si="270"/>
        <v>0.19149536760953403</v>
      </c>
      <c r="EW112" s="74">
        <f t="shared" ca="1" si="271"/>
        <v>-0.18035985034424812</v>
      </c>
      <c r="EX112" s="74">
        <f t="shared" ca="1" si="272"/>
        <v>-1.1097418200839189</v>
      </c>
      <c r="EY112" s="74">
        <f t="shared" ca="1" si="273"/>
        <v>-0.40624948341741524</v>
      </c>
      <c r="EZ112" s="74">
        <f t="shared" ca="1" si="274"/>
        <v>-0.47550141109765293</v>
      </c>
      <c r="FA112" s="74">
        <f t="shared" ca="1" si="275"/>
        <v>-0.70961135960583555</v>
      </c>
      <c r="FB112" s="74">
        <f t="shared" ca="1" si="276"/>
        <v>0.24728533510554063</v>
      </c>
      <c r="FC112" s="74">
        <f t="shared" ca="1" si="277"/>
        <v>-1.1379929233365809</v>
      </c>
      <c r="FD112" s="74">
        <f t="shared" ca="1" si="278"/>
        <v>0.36361322601515456</v>
      </c>
      <c r="FG112" s="225">
        <f t="shared" si="279"/>
        <v>1</v>
      </c>
      <c r="FH112" s="73">
        <f t="shared" si="280"/>
        <v>2024</v>
      </c>
      <c r="FI112" s="73"/>
      <c r="FJ112" s="73"/>
      <c r="FK112" s="4"/>
      <c r="FL112" s="4"/>
      <c r="GA112" s="4"/>
    </row>
    <row r="113" spans="1:183" x14ac:dyDescent="0.35">
      <c r="A113" s="73">
        <v>6</v>
      </c>
      <c r="B113" s="41">
        <f t="shared" si="243"/>
        <v>45327</v>
      </c>
      <c r="C113" s="57">
        <f>'Chart Data'!C218</f>
        <v>371</v>
      </c>
      <c r="D113" s="57">
        <f>'Chart Data'!D218</f>
        <v>44</v>
      </c>
      <c r="E113" s="57">
        <f ca="1">'Chart Data'!E218</f>
        <v>115</v>
      </c>
      <c r="F113" s="57">
        <f ca="1">'Chart Data'!F218</f>
        <v>102.57142857142857</v>
      </c>
      <c r="G113" s="57">
        <f>'Chart Data'!G218</f>
        <v>32667</v>
      </c>
      <c r="H113" s="57">
        <f ca="1">'Chart Data'!H218</f>
        <v>93.428571428571431</v>
      </c>
      <c r="I113" s="57">
        <f ca="1">'Chart Data'!J218</f>
        <v>92.285714285714292</v>
      </c>
      <c r="J113" s="57">
        <f ca="1">'Chart Data'!K218</f>
        <v>92.571428571428569</v>
      </c>
      <c r="K113" s="57">
        <f>'Chart Data'!L218</f>
        <v>8115</v>
      </c>
      <c r="L113" s="57">
        <f>'Chart Data'!M218</f>
        <v>121.24285714285715</v>
      </c>
      <c r="M113" s="57">
        <f ca="1">'Chart Data'!O218</f>
        <v>93.53</v>
      </c>
      <c r="N113" s="57">
        <f ca="1">'Chart Data'!P218</f>
        <v>101.32190476190476</v>
      </c>
      <c r="O113" s="57">
        <f ca="1">'Chart Data'!Q218</f>
        <v>91.505714285714276</v>
      </c>
      <c r="P113" s="57">
        <f ca="1">'Chart Data'!R218</f>
        <v>93.16357142857143</v>
      </c>
      <c r="Q113" s="57">
        <f>'Chart Data'!S219</f>
        <v>101.77451871953303</v>
      </c>
      <c r="R113" s="57">
        <f ca="1">'Chart Data'!T219</f>
        <v>672047.42857142852</v>
      </c>
      <c r="U113" s="57">
        <f t="shared" si="304"/>
        <v>396.50961538461536</v>
      </c>
      <c r="V113" s="57">
        <f t="shared" si="305"/>
        <v>59.990384615384613</v>
      </c>
      <c r="W113" s="57">
        <f t="shared" ca="1" si="306"/>
        <v>116.63186813186812</v>
      </c>
      <c r="X113" s="57">
        <f t="shared" ca="1" si="307"/>
        <v>103.46428571428569</v>
      </c>
      <c r="Y113" s="57">
        <f t="shared" si="308"/>
        <v>37997.769230769234</v>
      </c>
      <c r="Z113" s="57">
        <f t="shared" ca="1" si="309"/>
        <v>96.140109890109898</v>
      </c>
      <c r="AA113" s="57">
        <f t="shared" ca="1" si="310"/>
        <v>85.703296703296715</v>
      </c>
      <c r="AB113" s="57">
        <f t="shared" ca="1" si="311"/>
        <v>89.840659340659315</v>
      </c>
      <c r="AC113" s="57">
        <f t="shared" si="312"/>
        <v>5131.5576923076924</v>
      </c>
      <c r="AD113" s="57">
        <f t="shared" si="313"/>
        <v>123.86950549450555</v>
      </c>
      <c r="AE113" s="57">
        <f t="shared" ca="1" si="314"/>
        <v>99.922032967032976</v>
      </c>
      <c r="AF113" s="57">
        <f t="shared" ca="1" si="315"/>
        <v>101.93044871794875</v>
      </c>
      <c r="AG113" s="57">
        <f t="shared" ca="1" si="316"/>
        <v>100.37215659340661</v>
      </c>
      <c r="AH113" s="57">
        <f t="shared" ca="1" si="317"/>
        <v>99.34622252747252</v>
      </c>
      <c r="AI113" s="57">
        <f t="shared" si="318"/>
        <v>100.39246560387161</v>
      </c>
      <c r="AJ113" s="57">
        <f t="shared" ca="1" si="319"/>
        <v>625596.00549450575</v>
      </c>
      <c r="AM113" s="57">
        <f t="shared" si="320"/>
        <v>396.26923076923072</v>
      </c>
      <c r="AN113" s="57">
        <f t="shared" si="321"/>
        <v>60.057692307692307</v>
      </c>
      <c r="AO113" s="57">
        <f t="shared" ca="1" si="322"/>
        <v>116.67582417582416</v>
      </c>
      <c r="AP113" s="57">
        <f t="shared" ca="1" si="323"/>
        <v>103.47802197802196</v>
      </c>
      <c r="AQ113" s="57">
        <f t="shared" si="324"/>
        <v>38012.519230769234</v>
      </c>
      <c r="AR113" s="57">
        <f t="shared" ca="1" si="325"/>
        <v>96.142857142857139</v>
      </c>
      <c r="AS113" s="57">
        <f t="shared" ca="1" si="326"/>
        <v>85.730769230769255</v>
      </c>
      <c r="AT113" s="57">
        <f t="shared" ca="1" si="327"/>
        <v>89.839285714285694</v>
      </c>
      <c r="AU113" s="57">
        <f t="shared" si="328"/>
        <v>5013.8557692307695</v>
      </c>
      <c r="AV113" s="57">
        <f t="shared" si="329"/>
        <v>123.58571428571432</v>
      </c>
      <c r="AW113" s="57">
        <f t="shared" ca="1" si="330"/>
        <v>99.953653846153856</v>
      </c>
      <c r="AX113" s="57">
        <f t="shared" ca="1" si="331"/>
        <v>102.01457417582421</v>
      </c>
      <c r="AY113" s="57">
        <f t="shared" ca="1" si="332"/>
        <v>100.4092513736264</v>
      </c>
      <c r="AZ113" s="57">
        <f t="shared" ca="1" si="333"/>
        <v>99.355899725274725</v>
      </c>
      <c r="BA113" s="57">
        <f t="shared" si="334"/>
        <v>100.3433618826873</v>
      </c>
      <c r="BB113" s="57">
        <f t="shared" ca="1" si="335"/>
        <v>625318.75137362664</v>
      </c>
      <c r="BE113" s="74">
        <f t="shared" si="336"/>
        <v>0.93623216538872189</v>
      </c>
      <c r="BF113" s="74">
        <f t="shared" si="337"/>
        <v>0.7326288824847903</v>
      </c>
      <c r="BG113" s="74">
        <f t="shared" ca="1" si="338"/>
        <v>0.98563692017894999</v>
      </c>
      <c r="BH113" s="74">
        <f t="shared" ca="1" si="339"/>
        <v>0.99123878298730972</v>
      </c>
      <c r="BI113" s="74">
        <f t="shared" si="340"/>
        <v>0.85937477076125213</v>
      </c>
      <c r="BJ113" s="74">
        <f t="shared" ca="1" si="341"/>
        <v>0.97176820208023784</v>
      </c>
      <c r="BK113" s="74">
        <f t="shared" ca="1" si="342"/>
        <v>1.0764596551945136</v>
      </c>
      <c r="BL113" s="74">
        <f t="shared" ca="1" si="343"/>
        <v>1.0304114490161005</v>
      </c>
      <c r="BM113" s="74">
        <f t="shared" si="344"/>
        <v>1.6185148463584567</v>
      </c>
      <c r="BN113" s="74">
        <f t="shared" si="345"/>
        <v>0.98104265402843582</v>
      </c>
      <c r="BO113" s="74">
        <f t="shared" ca="1" si="346"/>
        <v>0.93573367656933304</v>
      </c>
      <c r="BP113" s="74">
        <f t="shared" ca="1" si="347"/>
        <v>0.99321009356245882</v>
      </c>
      <c r="BQ113" s="74">
        <f t="shared" ca="1" si="348"/>
        <v>0.91132752245326731</v>
      </c>
      <c r="BR113" s="74">
        <f t="shared" ca="1" si="349"/>
        <v>0.93767528336187922</v>
      </c>
      <c r="BS113" s="74">
        <f t="shared" si="350"/>
        <v>1.0142625960501395</v>
      </c>
      <c r="BT113" s="74">
        <f t="shared" ca="1" si="351"/>
        <v>1.0747277721884301</v>
      </c>
      <c r="CP113" s="73">
        <f t="shared" ref="CP113:DF113" si="374">CP61</f>
        <v>6</v>
      </c>
      <c r="CQ113" s="74">
        <f t="shared" si="374"/>
        <v>0.99447495420485144</v>
      </c>
      <c r="CR113" s="74">
        <f t="shared" si="374"/>
        <v>0.74837943063267942</v>
      </c>
      <c r="CS113" s="74">
        <f t="shared" ca="1" si="374"/>
        <v>0.98898635406224755</v>
      </c>
      <c r="CT113" s="74">
        <f t="shared" ca="1" si="374"/>
        <v>0.99417691974510591</v>
      </c>
      <c r="CU113" s="74">
        <f t="shared" si="374"/>
        <v>0.84982748440516742</v>
      </c>
      <c r="CV113" s="74">
        <f t="shared" ca="1" si="374"/>
        <v>0.96847536638997589</v>
      </c>
      <c r="CW113" s="74">
        <f t="shared" ca="1" si="374"/>
        <v>1.0605128203954204</v>
      </c>
      <c r="CX113" s="74">
        <f t="shared" ca="1" si="374"/>
        <v>1.0163154066111664</v>
      </c>
      <c r="CY113" s="74">
        <f t="shared" si="374"/>
        <v>1.8689334772267565</v>
      </c>
      <c r="CZ113" s="74">
        <f t="shared" ca="1" si="374"/>
        <v>0.98557136910283116</v>
      </c>
      <c r="DA113" s="74">
        <f t="shared" ca="1" si="374"/>
        <v>0.96370245021469803</v>
      </c>
      <c r="DB113" s="74">
        <f t="shared" ca="1" si="374"/>
        <v>1.0257886602341004</v>
      </c>
      <c r="DC113" s="74">
        <f t="shared" ca="1" si="374"/>
        <v>0.92030141212763039</v>
      </c>
      <c r="DD113" s="74">
        <f t="shared" ca="1" si="374"/>
        <v>0.9511750581298376</v>
      </c>
      <c r="DE113" s="74">
        <f t="shared" ca="1" si="374"/>
        <v>0.99423426495948986</v>
      </c>
      <c r="DF113" s="74">
        <f t="shared" ca="1" si="374"/>
        <v>1.1395346549118082</v>
      </c>
      <c r="DI113" s="57">
        <f t="shared" si="245"/>
        <v>373.06118010446937</v>
      </c>
      <c r="DJ113" s="57">
        <f t="shared" si="246"/>
        <v>58.7937057046082</v>
      </c>
      <c r="DK113" s="57">
        <f t="shared" ca="1" si="247"/>
        <v>116.280674174764</v>
      </c>
      <c r="DL113" s="57">
        <f t="shared" ca="1" si="248"/>
        <v>103.17220862231096</v>
      </c>
      <c r="DM113" s="57">
        <f t="shared" si="249"/>
        <v>38439.56638195234</v>
      </c>
      <c r="DN113" s="57">
        <f t="shared" ca="1" si="250"/>
        <v>96.469744787448278</v>
      </c>
      <c r="DO113" s="57">
        <f t="shared" ca="1" si="251"/>
        <v>87.019895008251623</v>
      </c>
      <c r="DP113" s="57">
        <f t="shared" ca="1" si="252"/>
        <v>91.085334305913563</v>
      </c>
      <c r="DQ113" s="57">
        <f t="shared" si="253"/>
        <v>4342.0486062679756</v>
      </c>
      <c r="DR113" s="57">
        <f t="shared" ca="1" si="254"/>
        <v>123.01783609362042</v>
      </c>
      <c r="DS113" s="57">
        <f t="shared" ca="1" si="255"/>
        <v>97.052778042810786</v>
      </c>
      <c r="DT113" s="57">
        <f t="shared" ca="1" si="256"/>
        <v>98.774639153041107</v>
      </c>
      <c r="DU113" s="57">
        <f t="shared" ca="1" si="257"/>
        <v>99.430157424363443</v>
      </c>
      <c r="DV113" s="57">
        <f t="shared" ca="1" si="258"/>
        <v>97.945767850290267</v>
      </c>
      <c r="DW113" s="57">
        <f t="shared" ca="1" si="259"/>
        <v>102.36472661066438</v>
      </c>
      <c r="DX113" s="57">
        <f t="shared" ca="1" si="260"/>
        <v>589756.02512364148</v>
      </c>
      <c r="DY113" s="57">
        <f ca="1">'Chart Data'!U218</f>
        <v>-260.03142857142853</v>
      </c>
      <c r="EB113" s="57"/>
      <c r="EN113" s="74">
        <f t="shared" si="361"/>
        <v>-1.3811460630322383</v>
      </c>
      <c r="EO113" s="74">
        <f t="shared" si="362"/>
        <v>-0.2503730412470524</v>
      </c>
      <c r="EP113" s="74">
        <f t="shared" ca="1" si="264"/>
        <v>-0.22333537020628885</v>
      </c>
      <c r="EQ113" s="74">
        <f t="shared" ca="1" si="265"/>
        <v>-0.22429135777988657</v>
      </c>
      <c r="ER113" s="74">
        <f t="shared" si="266"/>
        <v>0.67345752024489425</v>
      </c>
      <c r="ES113" s="74">
        <f t="shared" ca="1" si="267"/>
        <v>0.2369007866314255</v>
      </c>
      <c r="ET113" s="74">
        <f t="shared" ca="1" si="268"/>
        <v>0.4686067471680147</v>
      </c>
      <c r="EU113" s="74">
        <f t="shared" ca="1" si="269"/>
        <v>1.3586842819066227</v>
      </c>
      <c r="EV113" s="74">
        <f t="shared" si="270"/>
        <v>0.51455376129584307</v>
      </c>
      <c r="EW113" s="74">
        <f t="shared" ca="1" si="271"/>
        <v>-0.20546838843106285</v>
      </c>
      <c r="EX113" s="74">
        <f t="shared" ca="1" si="272"/>
        <v>-1.5697745883018954</v>
      </c>
      <c r="EY113" s="74">
        <f t="shared" ca="1" si="273"/>
        <v>-0.93723398283357962</v>
      </c>
      <c r="EZ113" s="74">
        <f t="shared" ca="1" si="274"/>
        <v>-0.70196874496685546</v>
      </c>
      <c r="FA113" s="74">
        <f t="shared" ca="1" si="275"/>
        <v>-1.1437726008213578</v>
      </c>
      <c r="FB113" s="74">
        <f t="shared" ca="1" si="276"/>
        <v>0.15157306085274105</v>
      </c>
      <c r="FC113" s="74">
        <f t="shared" ca="1" si="277"/>
        <v>-1.942270409011464</v>
      </c>
      <c r="FD113" s="74">
        <f t="shared" ca="1" si="278"/>
        <v>-0.7710339216018337</v>
      </c>
      <c r="FG113" s="225">
        <f t="shared" si="279"/>
        <v>2</v>
      </c>
      <c r="FH113" s="73">
        <f t="shared" si="280"/>
        <v>2024</v>
      </c>
      <c r="FI113" s="73"/>
      <c r="FJ113" s="73"/>
      <c r="FK113" s="4"/>
      <c r="FL113" s="4"/>
      <c r="GA113" s="4"/>
    </row>
    <row r="114" spans="1:183" x14ac:dyDescent="0.35">
      <c r="A114" s="73">
        <v>7</v>
      </c>
      <c r="B114" s="41">
        <f t="shared" si="243"/>
        <v>45334</v>
      </c>
      <c r="C114" s="57">
        <f>'Chart Data'!C219</f>
        <v>401</v>
      </c>
      <c r="D114" s="57">
        <f>'Chart Data'!D219</f>
        <v>44</v>
      </c>
      <c r="E114" s="57">
        <f ca="1">'Chart Data'!E219</f>
        <v>115</v>
      </c>
      <c r="F114" s="57">
        <f ca="1">'Chart Data'!F219</f>
        <v>101.28571428571429</v>
      </c>
      <c r="G114" s="57">
        <f>'Chart Data'!G219</f>
        <v>33666</v>
      </c>
      <c r="H114" s="57">
        <f ca="1">'Chart Data'!H219</f>
        <v>94.142857142857139</v>
      </c>
      <c r="I114" s="57">
        <f ca="1">'Chart Data'!J219</f>
        <v>92.142857142857139</v>
      </c>
      <c r="J114" s="57">
        <f ca="1">'Chart Data'!K219</f>
        <v>86.857142857142861</v>
      </c>
      <c r="K114" s="57">
        <f>'Chart Data'!L219</f>
        <v>6008</v>
      </c>
      <c r="L114" s="57">
        <f>'Chart Data'!M219</f>
        <v>120.84285714285714</v>
      </c>
      <c r="M114" s="57">
        <f ca="1">'Chart Data'!O219</f>
        <v>95.705714285714294</v>
      </c>
      <c r="N114" s="57">
        <f ca="1">'Chart Data'!P219</f>
        <v>101.66857142857141</v>
      </c>
      <c r="O114" s="57">
        <f ca="1">'Chart Data'!Q219</f>
        <v>97.969285714285718</v>
      </c>
      <c r="P114" s="57">
        <f ca="1">'Chart Data'!R219</f>
        <v>97.682142857142864</v>
      </c>
      <c r="Q114" s="57">
        <f>'Chart Data'!S220</f>
        <v>101.49888276589733</v>
      </c>
      <c r="R114" s="57">
        <f ca="1">'Chart Data'!T220</f>
        <v>731081.42857142852</v>
      </c>
      <c r="U114" s="57">
        <f t="shared" si="304"/>
        <v>396.02884615384613</v>
      </c>
      <c r="V114" s="57">
        <f t="shared" si="305"/>
        <v>60.125</v>
      </c>
      <c r="W114" s="57">
        <f t="shared" ca="1" si="306"/>
        <v>116.7197802197802</v>
      </c>
      <c r="X114" s="57">
        <f t="shared" ca="1" si="307"/>
        <v>103.49175824175822</v>
      </c>
      <c r="Y114" s="57">
        <f t="shared" si="308"/>
        <v>38027.269230769234</v>
      </c>
      <c r="Z114" s="57">
        <f t="shared" ca="1" si="309"/>
        <v>96.145604395604394</v>
      </c>
      <c r="AA114" s="57">
        <f t="shared" ca="1" si="310"/>
        <v>85.75824175824178</v>
      </c>
      <c r="AB114" s="57">
        <f t="shared" ca="1" si="311"/>
        <v>89.837912087912073</v>
      </c>
      <c r="AC114" s="57">
        <f t="shared" si="312"/>
        <v>4896.1538461538457</v>
      </c>
      <c r="AD114" s="57">
        <f t="shared" si="313"/>
        <v>123.3019230769231</v>
      </c>
      <c r="AE114" s="57">
        <f t="shared" ca="1" si="314"/>
        <v>99.985274725274749</v>
      </c>
      <c r="AF114" s="57">
        <f t="shared" ca="1" si="315"/>
        <v>102.09869963369965</v>
      </c>
      <c r="AG114" s="57">
        <f t="shared" ca="1" si="316"/>
        <v>100.44634615384618</v>
      </c>
      <c r="AH114" s="57">
        <f t="shared" ca="1" si="317"/>
        <v>99.365576923076929</v>
      </c>
      <c r="AI114" s="57">
        <f t="shared" si="318"/>
        <v>100.294258161503</v>
      </c>
      <c r="AJ114" s="57">
        <f t="shared" ca="1" si="319"/>
        <v>625041.49725274753</v>
      </c>
      <c r="AM114" s="57">
        <f t="shared" si="320"/>
        <v>396.06730769230768</v>
      </c>
      <c r="AN114" s="57">
        <f t="shared" si="321"/>
        <v>60.125</v>
      </c>
      <c r="AO114" s="57">
        <f t="shared" ca="1" si="322"/>
        <v>116.75274725274724</v>
      </c>
      <c r="AP114" s="57">
        <f t="shared" ca="1" si="323"/>
        <v>103.4903846153846</v>
      </c>
      <c r="AQ114" s="57">
        <f t="shared" si="324"/>
        <v>38041.173076923078</v>
      </c>
      <c r="AR114" s="57">
        <f t="shared" ca="1" si="325"/>
        <v>96.127747252747241</v>
      </c>
      <c r="AS114" s="57">
        <f t="shared" ca="1" si="326"/>
        <v>85.77335164835165</v>
      </c>
      <c r="AT114" s="57">
        <f t="shared" ca="1" si="327"/>
        <v>89.831043956043942</v>
      </c>
      <c r="AU114" s="57">
        <f t="shared" si="328"/>
        <v>4878.7788461538457</v>
      </c>
      <c r="AV114" s="57">
        <f t="shared" si="329"/>
        <v>122.99752747252749</v>
      </c>
      <c r="AW114" s="57">
        <f t="shared" ca="1" si="330"/>
        <v>100.01453296703298</v>
      </c>
      <c r="AX114" s="57">
        <f t="shared" ca="1" si="331"/>
        <v>102.17590201465204</v>
      </c>
      <c r="AY114" s="57">
        <f t="shared" ca="1" si="332"/>
        <v>100.47482142857145</v>
      </c>
      <c r="AZ114" s="57">
        <f t="shared" ca="1" si="333"/>
        <v>99.378193681318677</v>
      </c>
      <c r="BA114" s="57">
        <f t="shared" si="334"/>
        <v>100.29245131049085</v>
      </c>
      <c r="BB114" s="57">
        <f t="shared" ca="1" si="335"/>
        <v>625011.32280219812</v>
      </c>
      <c r="BE114" s="74">
        <f t="shared" si="336"/>
        <v>1.0124541768832998</v>
      </c>
      <c r="BF114" s="74">
        <f t="shared" si="337"/>
        <v>0.73180873180873185</v>
      </c>
      <c r="BG114" s="74">
        <f t="shared" ca="1" si="338"/>
        <v>0.98498752882488594</v>
      </c>
      <c r="BH114" s="74">
        <f t="shared" ca="1" si="339"/>
        <v>0.97869685828433406</v>
      </c>
      <c r="BI114" s="74">
        <f t="shared" si="340"/>
        <v>0.88498848160975374</v>
      </c>
      <c r="BJ114" s="74">
        <f t="shared" ca="1" si="341"/>
        <v>0.97935153827467458</v>
      </c>
      <c r="BK114" s="74">
        <f t="shared" ca="1" si="342"/>
        <v>1.0742597248690806</v>
      </c>
      <c r="BL114" s="74">
        <f t="shared" ca="1" si="343"/>
        <v>0.96689450586418357</v>
      </c>
      <c r="BM114" s="74">
        <f t="shared" si="344"/>
        <v>1.2314556960777938</v>
      </c>
      <c r="BN114" s="74">
        <f t="shared" si="345"/>
        <v>0.98248200289919152</v>
      </c>
      <c r="BO114" s="74">
        <f t="shared" ca="1" si="346"/>
        <v>0.95691807426887687</v>
      </c>
      <c r="BP114" s="74">
        <f t="shared" ca="1" si="347"/>
        <v>0.99503473347357507</v>
      </c>
      <c r="BQ114" s="74">
        <f t="shared" ca="1" si="348"/>
        <v>0.97506304884485973</v>
      </c>
      <c r="BR114" s="74">
        <f t="shared" ca="1" si="349"/>
        <v>0.98293337037685924</v>
      </c>
      <c r="BS114" s="74">
        <f t="shared" si="350"/>
        <v>1.0120291351905595</v>
      </c>
      <c r="BT114" s="74">
        <f t="shared" ca="1" si="351"/>
        <v>1.1697090946987518</v>
      </c>
      <c r="CP114" s="73">
        <f t="shared" ref="CP114:DF114" si="375">CP62</f>
        <v>7</v>
      </c>
      <c r="CQ114" s="74">
        <f t="shared" si="375"/>
        <v>0.99302440537473147</v>
      </c>
      <c r="CR114" s="74">
        <f t="shared" si="375"/>
        <v>0.80671929651283203</v>
      </c>
      <c r="CS114" s="74">
        <f t="shared" ca="1" si="375"/>
        <v>0.98894984181259393</v>
      </c>
      <c r="CT114" s="74">
        <f t="shared" ca="1" si="375"/>
        <v>0.98667935364696424</v>
      </c>
      <c r="CU114" s="74">
        <f t="shared" si="375"/>
        <v>0.88718385939514122</v>
      </c>
      <c r="CV114" s="74">
        <f t="shared" ca="1" si="375"/>
        <v>0.97472331642223431</v>
      </c>
      <c r="CW114" s="74">
        <f t="shared" ca="1" si="375"/>
        <v>1.0625071688726151</v>
      </c>
      <c r="CX114" s="74">
        <f t="shared" ca="1" si="375"/>
        <v>0.98240260420158643</v>
      </c>
      <c r="CY114" s="74">
        <f t="shared" si="375"/>
        <v>1.428475429536094</v>
      </c>
      <c r="CZ114" s="74">
        <f t="shared" ca="1" si="375"/>
        <v>0.98181222912066302</v>
      </c>
      <c r="DA114" s="74">
        <f t="shared" ca="1" si="375"/>
        <v>0.96433205075366746</v>
      </c>
      <c r="DB114" s="74">
        <f t="shared" ca="1" si="375"/>
        <v>0.99528051439938714</v>
      </c>
      <c r="DC114" s="74">
        <f t="shared" ca="1" si="375"/>
        <v>0.97076883909082579</v>
      </c>
      <c r="DD114" s="74">
        <f t="shared" ca="1" si="375"/>
        <v>0.9889982033404251</v>
      </c>
      <c r="DE114" s="74">
        <f t="shared" ca="1" si="375"/>
        <v>0.99257254836972975</v>
      </c>
      <c r="DF114" s="74">
        <f t="shared" ca="1" si="375"/>
        <v>1.1417553314731796</v>
      </c>
      <c r="DI114" s="57">
        <f t="shared" si="245"/>
        <v>403.81686273730315</v>
      </c>
      <c r="DJ114" s="57">
        <f t="shared" si="246"/>
        <v>54.541896035209213</v>
      </c>
      <c r="DK114" s="57">
        <f t="shared" ca="1" si="247"/>
        <v>116.28496728329777</v>
      </c>
      <c r="DL114" s="57">
        <f t="shared" ca="1" si="248"/>
        <v>102.65312019689277</v>
      </c>
      <c r="DM114" s="57">
        <f t="shared" si="249"/>
        <v>37947.038422173959</v>
      </c>
      <c r="DN114" s="57">
        <f t="shared" ca="1" si="250"/>
        <v>96.584185026385455</v>
      </c>
      <c r="DO114" s="57">
        <f t="shared" ca="1" si="251"/>
        <v>86.722103946485674</v>
      </c>
      <c r="DP114" s="57">
        <f t="shared" ca="1" si="252"/>
        <v>88.412981078906014</v>
      </c>
      <c r="DQ114" s="57">
        <f t="shared" si="253"/>
        <v>4205.8826324728134</v>
      </c>
      <c r="DR114" s="57">
        <f t="shared" ca="1" si="254"/>
        <v>123.08143406513402</v>
      </c>
      <c r="DS114" s="57">
        <f t="shared" ca="1" si="255"/>
        <v>99.245601357868495</v>
      </c>
      <c r="DT114" s="57">
        <f t="shared" ca="1" si="256"/>
        <v>102.15067004494146</v>
      </c>
      <c r="DU114" s="57">
        <f t="shared" ca="1" si="257"/>
        <v>100.91927322887591</v>
      </c>
      <c r="DV114" s="57">
        <f t="shared" ca="1" si="258"/>
        <v>98.768776856432254</v>
      </c>
      <c r="DW114" s="57">
        <f t="shared" ca="1" si="259"/>
        <v>102.25840210129341</v>
      </c>
      <c r="DX114" s="57">
        <f t="shared" ca="1" si="260"/>
        <v>640313.56667993974</v>
      </c>
      <c r="DY114" s="57">
        <f ca="1">'Chart Data'!U219</f>
        <v>-246.03428571428572</v>
      </c>
      <c r="EB114" s="57"/>
      <c r="EN114" s="74">
        <f t="shared" si="361"/>
        <v>0.30518315998669737</v>
      </c>
      <c r="EO114" s="74">
        <f t="shared" si="362"/>
        <v>-1.8314874054801025</v>
      </c>
      <c r="EP114" s="74">
        <f t="shared" ca="1" si="264"/>
        <v>-0.22213693944005153</v>
      </c>
      <c r="EQ114" s="74">
        <f t="shared" ca="1" si="265"/>
        <v>-0.3570378199683652</v>
      </c>
      <c r="ER114" s="74">
        <f t="shared" si="266"/>
        <v>0.1917179989080012</v>
      </c>
      <c r="ES114" s="74">
        <f t="shared" ca="1" si="267"/>
        <v>0.30344213757159</v>
      </c>
      <c r="ET114" s="74">
        <f t="shared" ca="1" si="268"/>
        <v>0.37819288649351218</v>
      </c>
      <c r="EU114" s="74">
        <f t="shared" ca="1" si="269"/>
        <v>-0.19252659949316642</v>
      </c>
      <c r="EV114" s="74">
        <f t="shared" si="270"/>
        <v>0.61694965869268426</v>
      </c>
      <c r="EW114" s="74">
        <f t="shared" ca="1" si="271"/>
        <v>-0.2017403274902084</v>
      </c>
      <c r="EX114" s="74">
        <f t="shared" ca="1" si="272"/>
        <v>-0.69216432451286347</v>
      </c>
      <c r="EY114" s="74">
        <f t="shared" ca="1" si="273"/>
        <v>-0.1720257579186496</v>
      </c>
      <c r="EZ114" s="74">
        <f t="shared" ca="1" si="274"/>
        <v>-4.1833457301080131E-2</v>
      </c>
      <c r="FA114" s="74">
        <f t="shared" ca="1" si="275"/>
        <v>-0.75591438651770437</v>
      </c>
      <c r="FB114" s="74">
        <f t="shared" ca="1" si="276"/>
        <v>0.12456041243866359</v>
      </c>
      <c r="FC114" s="74">
        <f t="shared" ca="1" si="277"/>
        <v>0.57871584366025042</v>
      </c>
      <c r="FD114" s="74">
        <f t="shared" ca="1" si="278"/>
        <v>-0.59358627108785589</v>
      </c>
      <c r="FG114" s="225">
        <f t="shared" si="279"/>
        <v>2</v>
      </c>
      <c r="FH114" s="73">
        <f t="shared" si="280"/>
        <v>2024</v>
      </c>
      <c r="FI114" s="73"/>
      <c r="FJ114" s="73"/>
      <c r="FK114" s="4"/>
      <c r="FL114" s="4"/>
      <c r="GA114" s="4"/>
    </row>
    <row r="115" spans="1:183" x14ac:dyDescent="0.35">
      <c r="A115" s="73">
        <v>8</v>
      </c>
      <c r="B115" s="41">
        <f t="shared" si="243"/>
        <v>45341</v>
      </c>
      <c r="C115" s="57">
        <f>'Chart Data'!C220</f>
        <v>382</v>
      </c>
      <c r="D115" s="57">
        <f>'Chart Data'!D220</f>
        <v>50</v>
      </c>
      <c r="E115" s="57">
        <f ca="1">'Chart Data'!E220</f>
        <v>114.85714285714286</v>
      </c>
      <c r="F115" s="57">
        <f ca="1">'Chart Data'!F220</f>
        <v>102.28571428571429</v>
      </c>
      <c r="G115" s="57">
        <f>'Chart Data'!G220</f>
        <v>33009</v>
      </c>
      <c r="H115" s="57">
        <f ca="1">'Chart Data'!H220</f>
        <v>95</v>
      </c>
      <c r="I115" s="57">
        <f ca="1">'Chart Data'!J220</f>
        <v>90.857142857142861</v>
      </c>
      <c r="J115" s="57">
        <f ca="1">'Chart Data'!K220</f>
        <v>98.571428571428569</v>
      </c>
      <c r="K115" s="57">
        <f>'Chart Data'!L220</f>
        <v>5507</v>
      </c>
      <c r="L115" s="57">
        <f>'Chart Data'!M220</f>
        <v>119.95714285714284</v>
      </c>
      <c r="M115" s="57">
        <f ca="1">'Chart Data'!O220</f>
        <v>92.074285714285708</v>
      </c>
      <c r="N115" s="57">
        <f ca="1">'Chart Data'!P220</f>
        <v>93.757142857142853</v>
      </c>
      <c r="O115" s="57">
        <f ca="1">'Chart Data'!Q220</f>
        <v>92.995714285714286</v>
      </c>
      <c r="P115" s="57">
        <f ca="1">'Chart Data'!R220</f>
        <v>96.621428571428567</v>
      </c>
      <c r="Q115" s="57">
        <f>'Chart Data'!S221</f>
        <v>100.08226121331289</v>
      </c>
      <c r="R115" s="57">
        <f ca="1">'Chart Data'!T221</f>
        <v>730155.42857142852</v>
      </c>
      <c r="U115" s="57">
        <f t="shared" si="304"/>
        <v>396.10576923076923</v>
      </c>
      <c r="V115" s="57">
        <f t="shared" si="305"/>
        <v>60.125</v>
      </c>
      <c r="W115" s="57">
        <f t="shared" ca="1" si="306"/>
        <v>116.78571428571428</v>
      </c>
      <c r="X115" s="57">
        <f t="shared" ca="1" si="307"/>
        <v>103.48901098901098</v>
      </c>
      <c r="Y115" s="57">
        <f t="shared" si="308"/>
        <v>38055.076923076922</v>
      </c>
      <c r="Z115" s="57">
        <f t="shared" ca="1" si="309"/>
        <v>96.109890109890102</v>
      </c>
      <c r="AA115" s="57">
        <f t="shared" ca="1" si="310"/>
        <v>85.788461538461533</v>
      </c>
      <c r="AB115" s="57">
        <f t="shared" ca="1" si="311"/>
        <v>89.824175824175796</v>
      </c>
      <c r="AC115" s="57">
        <f t="shared" si="312"/>
        <v>4861.4038461538457</v>
      </c>
      <c r="AD115" s="57">
        <f t="shared" si="313"/>
        <v>122.69313186813189</v>
      </c>
      <c r="AE115" s="57">
        <f t="shared" ca="1" si="314"/>
        <v>100.04379120879122</v>
      </c>
      <c r="AF115" s="57">
        <f t="shared" ca="1" si="315"/>
        <v>102.25310439560442</v>
      </c>
      <c r="AG115" s="57">
        <f t="shared" ca="1" si="316"/>
        <v>100.50329670329671</v>
      </c>
      <c r="AH115" s="57">
        <f t="shared" ca="1" si="317"/>
        <v>99.390810439560425</v>
      </c>
      <c r="AI115" s="57">
        <f t="shared" si="318"/>
        <v>100.2906444594787</v>
      </c>
      <c r="AJ115" s="57">
        <f t="shared" ca="1" si="319"/>
        <v>624981.14835164859</v>
      </c>
      <c r="AM115" s="57">
        <f t="shared" si="320"/>
        <v>396.12980769230768</v>
      </c>
      <c r="AN115" s="57">
        <f t="shared" si="321"/>
        <v>60.129807692307693</v>
      </c>
      <c r="AO115" s="57">
        <f t="shared" ca="1" si="322"/>
        <v>116.82142857142856</v>
      </c>
      <c r="AP115" s="57">
        <f t="shared" ca="1" si="323"/>
        <v>103.49862637362635</v>
      </c>
      <c r="AQ115" s="57">
        <f t="shared" si="324"/>
        <v>38078.38461538461</v>
      </c>
      <c r="AR115" s="57">
        <f t="shared" ca="1" si="325"/>
        <v>96.107142857142847</v>
      </c>
      <c r="AS115" s="57">
        <f t="shared" ca="1" si="326"/>
        <v>85.815934065934073</v>
      </c>
      <c r="AT115" s="57">
        <f t="shared" ca="1" si="327"/>
        <v>89.8186813186813</v>
      </c>
      <c r="AU115" s="57">
        <f t="shared" si="328"/>
        <v>4870.1442307692305</v>
      </c>
      <c r="AV115" s="57">
        <f t="shared" si="329"/>
        <v>122.35549450549453</v>
      </c>
      <c r="AW115" s="57">
        <f t="shared" ca="1" si="330"/>
        <v>100.06831043956045</v>
      </c>
      <c r="AX115" s="57">
        <f t="shared" ca="1" si="331"/>
        <v>102.31753663003664</v>
      </c>
      <c r="AY115" s="57">
        <f t="shared" ca="1" si="332"/>
        <v>100.5394230769231</v>
      </c>
      <c r="AZ115" s="57">
        <f t="shared" ca="1" si="333"/>
        <v>99.390604395604385</v>
      </c>
      <c r="BA115" s="57">
        <f t="shared" si="334"/>
        <v>100.25955410381515</v>
      </c>
      <c r="BB115" s="57">
        <f t="shared" ca="1" si="335"/>
        <v>624742.22664835188</v>
      </c>
      <c r="BE115" s="74">
        <f t="shared" si="336"/>
        <v>0.96433035985193283</v>
      </c>
      <c r="BF115" s="74">
        <f t="shared" si="337"/>
        <v>0.83153434076916921</v>
      </c>
      <c r="BG115" s="74">
        <f t="shared" ca="1" si="338"/>
        <v>0.98318557016203012</v>
      </c>
      <c r="BH115" s="74">
        <f t="shared" ca="1" si="339"/>
        <v>0.98828088709570416</v>
      </c>
      <c r="BI115" s="74">
        <f t="shared" si="340"/>
        <v>0.86686975651439657</v>
      </c>
      <c r="BJ115" s="74">
        <f t="shared" ca="1" si="341"/>
        <v>0.98848011891490162</v>
      </c>
      <c r="BK115" s="74">
        <f t="shared" ca="1" si="342"/>
        <v>1.0587444376860773</v>
      </c>
      <c r="BL115" s="74">
        <f t="shared" ca="1" si="343"/>
        <v>1.0974490732244451</v>
      </c>
      <c r="BM115" s="74">
        <f t="shared" si="344"/>
        <v>1.1307673323527381</v>
      </c>
      <c r="BN115" s="74">
        <f t="shared" si="345"/>
        <v>0.98039849654447686</v>
      </c>
      <c r="BO115" s="74">
        <f t="shared" ca="1" si="346"/>
        <v>0.92011432300435414</v>
      </c>
      <c r="BP115" s="74">
        <f t="shared" ca="1" si="347"/>
        <v>0.91633502862909255</v>
      </c>
      <c r="BQ115" s="74">
        <f t="shared" ca="1" si="348"/>
        <v>0.92496765387805047</v>
      </c>
      <c r="BR115" s="74">
        <f t="shared" ca="1" si="349"/>
        <v>0.97213845472602556</v>
      </c>
      <c r="BS115" s="74">
        <f t="shared" si="350"/>
        <v>0.99823166089170234</v>
      </c>
      <c r="BT115" s="74">
        <f t="shared" ca="1" si="351"/>
        <v>1.1687307139275709</v>
      </c>
      <c r="CP115" s="73">
        <f t="shared" ref="CP115:DF115" si="376">CP63</f>
        <v>8</v>
      </c>
      <c r="CQ115" s="74">
        <f t="shared" si="376"/>
        <v>1.0038250403030049</v>
      </c>
      <c r="CR115" s="74">
        <f t="shared" si="376"/>
        <v>0.80046721935155185</v>
      </c>
      <c r="CS115" s="74">
        <f t="shared" ca="1" si="376"/>
        <v>0.98866859181701494</v>
      </c>
      <c r="CT115" s="74">
        <f t="shared" ca="1" si="376"/>
        <v>0.99211556470993567</v>
      </c>
      <c r="CU115" s="74">
        <f t="shared" si="376"/>
        <v>0.88594231971566018</v>
      </c>
      <c r="CV115" s="74">
        <f t="shared" ca="1" si="376"/>
        <v>0.9810178646347455</v>
      </c>
      <c r="CW115" s="74">
        <f t="shared" ca="1" si="376"/>
        <v>1.0561645425461335</v>
      </c>
      <c r="CX115" s="74">
        <f t="shared" ca="1" si="376"/>
        <v>1.0703811571393071</v>
      </c>
      <c r="CY115" s="74">
        <f t="shared" si="376"/>
        <v>1.142134876272545</v>
      </c>
      <c r="CZ115" s="74">
        <f t="shared" ca="1" si="376"/>
        <v>0.98246572054735792</v>
      </c>
      <c r="DA115" s="74">
        <f t="shared" ca="1" si="376"/>
        <v>0.93657764024194445</v>
      </c>
      <c r="DB115" s="74">
        <f t="shared" ca="1" si="376"/>
        <v>0.94122352015634825</v>
      </c>
      <c r="DC115" s="74">
        <f t="shared" ca="1" si="376"/>
        <v>0.94401732208294864</v>
      </c>
      <c r="DD115" s="74">
        <f t="shared" ca="1" si="376"/>
        <v>0.98882338208810361</v>
      </c>
      <c r="DE115" s="74">
        <f t="shared" ca="1" si="376"/>
        <v>0.97072295833599676</v>
      </c>
      <c r="DF115" s="74">
        <f t="shared" ca="1" si="376"/>
        <v>1.166023349730716</v>
      </c>
      <c r="DI115" s="57">
        <f t="shared" si="245"/>
        <v>380.54440232402766</v>
      </c>
      <c r="DJ115" s="57">
        <f t="shared" si="246"/>
        <v>62.463519793483052</v>
      </c>
      <c r="DK115" s="57">
        <f t="shared" ca="1" si="247"/>
        <v>116.17355280403292</v>
      </c>
      <c r="DL115" s="57">
        <f t="shared" ca="1" si="248"/>
        <v>103.09858843472486</v>
      </c>
      <c r="DM115" s="57">
        <f t="shared" si="249"/>
        <v>37258.633282801202</v>
      </c>
      <c r="DN115" s="57">
        <f t="shared" ca="1" si="250"/>
        <v>96.838195740064918</v>
      </c>
      <c r="DO115" s="57">
        <f t="shared" ca="1" si="251"/>
        <v>86.025556811545968</v>
      </c>
      <c r="DP115" s="57">
        <f t="shared" ca="1" si="252"/>
        <v>92.090025981837954</v>
      </c>
      <c r="DQ115" s="57">
        <f t="shared" si="253"/>
        <v>4821.6722161331472</v>
      </c>
      <c r="DR115" s="57">
        <f t="shared" ca="1" si="254"/>
        <v>122.09804408271009</v>
      </c>
      <c r="DS115" s="57">
        <f t="shared" ca="1" si="255"/>
        <v>98.309293066723569</v>
      </c>
      <c r="DT115" s="57">
        <f t="shared" ca="1" si="256"/>
        <v>99.611984666053274</v>
      </c>
      <c r="DU115" s="57">
        <f t="shared" ca="1" si="257"/>
        <v>98.51060156451554</v>
      </c>
      <c r="DV115" s="57">
        <f t="shared" ca="1" si="258"/>
        <v>97.713535421656985</v>
      </c>
      <c r="DW115" s="57">
        <f t="shared" ca="1" si="259"/>
        <v>103.10074605103898</v>
      </c>
      <c r="DX115" s="57">
        <f t="shared" ca="1" si="260"/>
        <v>626192.80200525338</v>
      </c>
      <c r="DY115" s="57">
        <f ca="1">'Chart Data'!U220</f>
        <v>-165.95142857142855</v>
      </c>
      <c r="EB115" s="57"/>
      <c r="EN115" s="74">
        <f t="shared" si="361"/>
        <v>-0.97084217019280794</v>
      </c>
      <c r="EO115" s="74">
        <f t="shared" si="362"/>
        <v>1.1143154610971848</v>
      </c>
      <c r="EP115" s="74">
        <f t="shared" ca="1" si="264"/>
        <v>-0.2532385383642165</v>
      </c>
      <c r="EQ115" s="74">
        <f t="shared" ca="1" si="265"/>
        <v>-0.24311824539510146</v>
      </c>
      <c r="ER115" s="74">
        <f t="shared" si="266"/>
        <v>-0.48160816612131174</v>
      </c>
      <c r="ES115" s="74">
        <f t="shared" ca="1" si="267"/>
        <v>0.45113683131288251</v>
      </c>
      <c r="ET115" s="74">
        <f t="shared" ca="1" si="268"/>
        <v>0.1667106638969181</v>
      </c>
      <c r="EU115" s="74">
        <f t="shared" ca="1" si="269"/>
        <v>1.941873900851897</v>
      </c>
      <c r="EV115" s="74">
        <f t="shared" si="270"/>
        <v>0.1538800292610227</v>
      </c>
      <c r="EW115" s="74">
        <f t="shared" ca="1" si="271"/>
        <v>-0.2593858418965625</v>
      </c>
      <c r="EX115" s="74">
        <f t="shared" ca="1" si="272"/>
        <v>-1.0668929954171724</v>
      </c>
      <c r="EY115" s="74">
        <f t="shared" ca="1" si="273"/>
        <v>-0.74744197731912487</v>
      </c>
      <c r="EZ115" s="74">
        <f t="shared" ca="1" si="274"/>
        <v>-1.1096141881392128</v>
      </c>
      <c r="FA115" s="74">
        <f t="shared" ca="1" si="275"/>
        <v>-1.2532164275606796</v>
      </c>
      <c r="FB115" s="74">
        <f t="shared" ca="1" si="276"/>
        <v>0.33856507695881088</v>
      </c>
      <c r="FC115" s="74">
        <f t="shared" ca="1" si="277"/>
        <v>-0.12539777670747082</v>
      </c>
      <c r="FD115" s="74">
        <f t="shared" ca="1" si="278"/>
        <v>0.42165769630473399</v>
      </c>
      <c r="FG115" s="225">
        <f t="shared" si="279"/>
        <v>2</v>
      </c>
      <c r="FH115" s="73">
        <f t="shared" si="280"/>
        <v>2024</v>
      </c>
      <c r="FI115" s="73"/>
      <c r="FJ115" s="73"/>
      <c r="FK115" s="4"/>
      <c r="FL115" s="4"/>
      <c r="GA115" s="4"/>
    </row>
    <row r="116" spans="1:183" x14ac:dyDescent="0.35">
      <c r="A116" s="73">
        <v>9</v>
      </c>
      <c r="B116" s="41">
        <f t="shared" si="243"/>
        <v>45348</v>
      </c>
      <c r="C116" s="57">
        <f>'Chart Data'!C221</f>
        <v>383</v>
      </c>
      <c r="D116" s="57">
        <f>'Chart Data'!D221</f>
        <v>49</v>
      </c>
      <c r="E116" s="57">
        <f ca="1">'Chart Data'!E221</f>
        <v>116.28571428571429</v>
      </c>
      <c r="F116" s="57">
        <f ca="1">'Chart Data'!F221</f>
        <v>103.85714285714286</v>
      </c>
      <c r="G116" s="57">
        <f>'Chart Data'!G221</f>
        <v>33319</v>
      </c>
      <c r="H116" s="57">
        <f ca="1">'Chart Data'!H221</f>
        <v>95.714285714285708</v>
      </c>
      <c r="I116" s="57">
        <f ca="1">'Chart Data'!J221</f>
        <v>86.714285714285708</v>
      </c>
      <c r="J116" s="57">
        <f ca="1">'Chart Data'!K221</f>
        <v>90.285714285714292</v>
      </c>
      <c r="K116" s="57">
        <f>'Chart Data'!L221</f>
        <v>6953</v>
      </c>
      <c r="L116" s="57">
        <f>'Chart Data'!M221</f>
        <v>121.97142857142858</v>
      </c>
      <c r="M116" s="57">
        <f ca="1">'Chart Data'!O221</f>
        <v>96.924285714285716</v>
      </c>
      <c r="N116" s="57">
        <f ca="1">'Chart Data'!P221</f>
        <v>100.81761904761906</v>
      </c>
      <c r="O116" s="57">
        <f ca="1">'Chart Data'!Q221</f>
        <v>93.369285714285695</v>
      </c>
      <c r="P116" s="57">
        <f ca="1">'Chart Data'!R221</f>
        <v>95.707857142857137</v>
      </c>
      <c r="Q116" s="57">
        <f>'Chart Data'!S222</f>
        <v>99.370774525805814</v>
      </c>
      <c r="R116" s="57">
        <f ca="1">'Chart Data'!T222</f>
        <v>699500.28571428568</v>
      </c>
      <c r="U116" s="57">
        <f t="shared" si="304"/>
        <v>396.15384615384613</v>
      </c>
      <c r="V116" s="57">
        <f t="shared" si="305"/>
        <v>60.134615384615387</v>
      </c>
      <c r="W116" s="57">
        <f t="shared" ca="1" si="306"/>
        <v>116.85714285714283</v>
      </c>
      <c r="X116" s="57">
        <f t="shared" ca="1" si="307"/>
        <v>103.50824175824172</v>
      </c>
      <c r="Y116" s="57">
        <f t="shared" si="308"/>
        <v>38101.692307692305</v>
      </c>
      <c r="Z116" s="57">
        <f t="shared" ca="1" si="309"/>
        <v>96.104395604395592</v>
      </c>
      <c r="AA116" s="57">
        <f t="shared" ca="1" si="310"/>
        <v>85.843406593406598</v>
      </c>
      <c r="AB116" s="57">
        <f t="shared" ca="1" si="311"/>
        <v>89.813186813186803</v>
      </c>
      <c r="AC116" s="57">
        <f t="shared" si="312"/>
        <v>4878.8846153846152</v>
      </c>
      <c r="AD116" s="57">
        <f t="shared" si="313"/>
        <v>122.01785714285717</v>
      </c>
      <c r="AE116" s="57">
        <f t="shared" ca="1" si="314"/>
        <v>100.09282967032968</v>
      </c>
      <c r="AF116" s="57">
        <f t="shared" ca="1" si="315"/>
        <v>102.38196886446887</v>
      </c>
      <c r="AG116" s="57">
        <f t="shared" ca="1" si="316"/>
        <v>100.57554945054947</v>
      </c>
      <c r="AH116" s="57">
        <f t="shared" ca="1" si="317"/>
        <v>99.390398351648329</v>
      </c>
      <c r="AI116" s="57">
        <f t="shared" si="318"/>
        <v>100.2284637481516</v>
      </c>
      <c r="AJ116" s="57">
        <f t="shared" ca="1" si="319"/>
        <v>624503.30494505528</v>
      </c>
      <c r="AM116" s="57">
        <f t="shared" si="320"/>
        <v>395.76923076923072</v>
      </c>
      <c r="AN116" s="57">
        <f t="shared" si="321"/>
        <v>60.153846153846153</v>
      </c>
      <c r="AO116" s="57">
        <f t="shared" ca="1" si="322"/>
        <v>116.89285714285712</v>
      </c>
      <c r="AP116" s="57">
        <f t="shared" ca="1" si="323"/>
        <v>103.51648351648348</v>
      </c>
      <c r="AQ116" s="57">
        <f t="shared" si="324"/>
        <v>38111.115384615383</v>
      </c>
      <c r="AR116" s="57">
        <f t="shared" ca="1" si="325"/>
        <v>96.086538461538453</v>
      </c>
      <c r="AS116" s="57">
        <f t="shared" ca="1" si="326"/>
        <v>85.865384615384613</v>
      </c>
      <c r="AT116" s="57">
        <f t="shared" ca="1" si="327"/>
        <v>89.810439560439562</v>
      </c>
      <c r="AU116" s="57">
        <f t="shared" si="328"/>
        <v>4867.3269230769229</v>
      </c>
      <c r="AV116" s="57">
        <f t="shared" si="329"/>
        <v>121.76250000000002</v>
      </c>
      <c r="AW116" s="57">
        <f t="shared" ca="1" si="330"/>
        <v>100.1568131868132</v>
      </c>
      <c r="AX116" s="57">
        <f t="shared" ca="1" si="331"/>
        <v>102.51982142857145</v>
      </c>
      <c r="AY116" s="57">
        <f t="shared" ca="1" si="332"/>
        <v>100.6117032967033</v>
      </c>
      <c r="AZ116" s="57">
        <f t="shared" ca="1" si="333"/>
        <v>99.42827609890108</v>
      </c>
      <c r="BA116" s="57">
        <f t="shared" si="334"/>
        <v>100.27363821059086</v>
      </c>
      <c r="BB116" s="57">
        <f t="shared" ca="1" si="335"/>
        <v>624431.62362637394</v>
      </c>
      <c r="BE116" s="74">
        <f t="shared" si="336"/>
        <v>0.96773566569484948</v>
      </c>
      <c r="BF116" s="74">
        <f t="shared" si="337"/>
        <v>0.81457800511508949</v>
      </c>
      <c r="BG116" s="74">
        <f t="shared" ca="1" si="338"/>
        <v>0.99480598838985657</v>
      </c>
      <c r="BH116" s="74">
        <f t="shared" ca="1" si="339"/>
        <v>1.0032908704883232</v>
      </c>
      <c r="BI116" s="74">
        <f t="shared" si="340"/>
        <v>0.87425937718553748</v>
      </c>
      <c r="BJ116" s="74">
        <f t="shared" ca="1" si="341"/>
        <v>0.99612585953024257</v>
      </c>
      <c r="BK116" s="74">
        <f t="shared" ca="1" si="342"/>
        <v>1.0098864181730922</v>
      </c>
      <c r="BL116" s="74">
        <f t="shared" ca="1" si="343"/>
        <v>1.0052919763849377</v>
      </c>
      <c r="BM116" s="74">
        <f t="shared" si="344"/>
        <v>1.4285048261366016</v>
      </c>
      <c r="BN116" s="74">
        <f t="shared" si="345"/>
        <v>1.0017158695939108</v>
      </c>
      <c r="BO116" s="74">
        <f t="shared" ca="1" si="346"/>
        <v>0.96772533620355761</v>
      </c>
      <c r="BP116" s="74">
        <f t="shared" ca="1" si="347"/>
        <v>0.98339635831166206</v>
      </c>
      <c r="BQ116" s="74">
        <f t="shared" ca="1" si="348"/>
        <v>0.92801615174867125</v>
      </c>
      <c r="BR116" s="74">
        <f t="shared" ca="1" si="349"/>
        <v>0.96258188211627793</v>
      </c>
      <c r="BS116" s="74">
        <f t="shared" si="350"/>
        <v>0.99099600153243783</v>
      </c>
      <c r="BT116" s="74">
        <f t="shared" ca="1" si="351"/>
        <v>1.1202191869334741</v>
      </c>
      <c r="CP116" s="73">
        <f t="shared" ref="CP116:DF116" si="377">CP64</f>
        <v>9</v>
      </c>
      <c r="CQ116" s="74">
        <f t="shared" si="377"/>
        <v>0.99659334695382629</v>
      </c>
      <c r="CR116" s="74">
        <f t="shared" si="377"/>
        <v>0.82962092613461724</v>
      </c>
      <c r="CS116" s="74">
        <f t="shared" ca="1" si="377"/>
        <v>1.0015221514345314</v>
      </c>
      <c r="CT116" s="74">
        <f t="shared" ca="1" si="377"/>
        <v>1.0034699293596883</v>
      </c>
      <c r="CU116" s="74">
        <f t="shared" si="377"/>
        <v>0.88259350211672072</v>
      </c>
      <c r="CV116" s="74">
        <f t="shared" ca="1" si="377"/>
        <v>0.99463563095987761</v>
      </c>
      <c r="CW116" s="74">
        <f t="shared" ca="1" si="377"/>
        <v>1.0035646815122004</v>
      </c>
      <c r="CX116" s="74">
        <f t="shared" ca="1" si="377"/>
        <v>1.0019612440238732</v>
      </c>
      <c r="CY116" s="74">
        <f t="shared" si="377"/>
        <v>1.4038983271846086</v>
      </c>
      <c r="CZ116" s="74">
        <f t="shared" ca="1" si="377"/>
        <v>0.96991414699176481</v>
      </c>
      <c r="DA116" s="74">
        <f t="shared" ca="1" si="377"/>
        <v>0.97217029094919349</v>
      </c>
      <c r="DB116" s="74">
        <f t="shared" ca="1" si="377"/>
        <v>0.99528401870626215</v>
      </c>
      <c r="DC116" s="74">
        <f t="shared" ca="1" si="377"/>
        <v>0.93899401145874783</v>
      </c>
      <c r="DD116" s="74">
        <f t="shared" ca="1" si="377"/>
        <v>0.97369987954659765</v>
      </c>
      <c r="DE116" s="74">
        <f t="shared" ca="1" si="377"/>
        <v>0.97896685078921308</v>
      </c>
      <c r="DF116" s="74">
        <f t="shared" ca="1" si="377"/>
        <v>1.1085973776408415</v>
      </c>
      <c r="DI116" s="57">
        <f t="shared" si="245"/>
        <v>384.30920813456424</v>
      </c>
      <c r="DJ116" s="57">
        <f t="shared" si="246"/>
        <v>59.06311962054955</v>
      </c>
      <c r="DK116" s="57">
        <f t="shared" ca="1" si="247"/>
        <v>116.10897883701556</v>
      </c>
      <c r="DL116" s="57">
        <f t="shared" ca="1" si="248"/>
        <v>103.49801206640427</v>
      </c>
      <c r="DM116" s="57">
        <f t="shared" si="249"/>
        <v>37751.240996099754</v>
      </c>
      <c r="DN116" s="57">
        <f t="shared" ca="1" si="250"/>
        <v>96.23050163798797</v>
      </c>
      <c r="DO116" s="57">
        <f t="shared" ca="1" si="251"/>
        <v>86.406274863740833</v>
      </c>
      <c r="DP116" s="57">
        <f t="shared" ca="1" si="252"/>
        <v>90.108988570383374</v>
      </c>
      <c r="DQ116" s="57">
        <f t="shared" si="253"/>
        <v>4952.6378551526686</v>
      </c>
      <c r="DR116" s="57">
        <f t="shared" ca="1" si="254"/>
        <v>125.75487113960426</v>
      </c>
      <c r="DS116" s="57">
        <f t="shared" ca="1" si="255"/>
        <v>99.698876438254658</v>
      </c>
      <c r="DT116" s="57">
        <f t="shared" ca="1" si="256"/>
        <v>101.29532590975253</v>
      </c>
      <c r="DU116" s="57">
        <f t="shared" ca="1" si="257"/>
        <v>99.435443224216584</v>
      </c>
      <c r="DV116" s="57">
        <f t="shared" ca="1" si="258"/>
        <v>98.292974204149431</v>
      </c>
      <c r="DW116" s="57">
        <f t="shared" ca="1" si="259"/>
        <v>101.50576032855059</v>
      </c>
      <c r="DX116" s="57">
        <f t="shared" ca="1" si="260"/>
        <v>630977.75605681317</v>
      </c>
      <c r="DY116" s="57">
        <f ca="1">'Chart Data'!U221</f>
        <v>-161.1</v>
      </c>
      <c r="EB116" s="57"/>
      <c r="EN116" s="74">
        <f t="shared" si="361"/>
        <v>-0.7644184619925658</v>
      </c>
      <c r="EO116" s="74">
        <f t="shared" si="362"/>
        <v>-0.15018647469282639</v>
      </c>
      <c r="EP116" s="74">
        <f t="shared" ca="1" si="264"/>
        <v>-0.27126450443584527</v>
      </c>
      <c r="EQ116" s="74">
        <f t="shared" ca="1" si="265"/>
        <v>-0.14097365610436544</v>
      </c>
      <c r="ER116" s="74">
        <f t="shared" si="266"/>
        <v>2.093617974804409E-4</v>
      </c>
      <c r="ES116" s="74">
        <f t="shared" ca="1" si="267"/>
        <v>9.7792702655756514E-2</v>
      </c>
      <c r="ET116" s="74">
        <f t="shared" ca="1" si="268"/>
        <v>0.28230241041639187</v>
      </c>
      <c r="EU116" s="74">
        <f t="shared" ca="1" si="269"/>
        <v>0.79194852495033219</v>
      </c>
      <c r="EV116" s="74">
        <f t="shared" si="270"/>
        <v>5.5394748674492594E-2</v>
      </c>
      <c r="EW116" s="74">
        <f t="shared" ca="1" si="271"/>
        <v>-4.5025638358445905E-2</v>
      </c>
      <c r="EX116" s="74">
        <f t="shared" ca="1" si="272"/>
        <v>-0.5107548784644359</v>
      </c>
      <c r="EY116" s="74">
        <f t="shared" ca="1" si="273"/>
        <v>-0.36589731547744053</v>
      </c>
      <c r="EZ116" s="74">
        <f t="shared" ca="1" si="274"/>
        <v>-0.6996255135029068</v>
      </c>
      <c r="FA116" s="74">
        <f t="shared" ca="1" si="275"/>
        <v>-0.98014518557109898</v>
      </c>
      <c r="FB116" s="74">
        <f t="shared" ca="1" si="276"/>
        <v>-6.6654648972209157E-2</v>
      </c>
      <c r="FC116" s="74">
        <f t="shared" ca="1" si="277"/>
        <v>0.11319775251175633</v>
      </c>
      <c r="FD116" s="74">
        <f t="shared" ca="1" si="278"/>
        <v>0.48316129103278749</v>
      </c>
      <c r="FG116" s="225">
        <f t="shared" si="279"/>
        <v>2</v>
      </c>
      <c r="FH116" s="73">
        <f t="shared" si="280"/>
        <v>2024</v>
      </c>
      <c r="FI116" s="73"/>
      <c r="FJ116" s="73"/>
      <c r="FK116" s="4"/>
      <c r="FL116" s="4"/>
      <c r="GA116" s="4"/>
    </row>
    <row r="117" spans="1:183" x14ac:dyDescent="0.35">
      <c r="A117" s="73">
        <v>10</v>
      </c>
      <c r="B117" s="41">
        <f t="shared" si="243"/>
        <v>45355</v>
      </c>
      <c r="C117" s="57">
        <f>'Chart Data'!C222</f>
        <v>382</v>
      </c>
      <c r="D117" s="57">
        <f>'Chart Data'!D222</f>
        <v>45</v>
      </c>
      <c r="E117" s="57">
        <f ca="1">'Chart Data'!E222</f>
        <v>119.14285714285714</v>
      </c>
      <c r="F117" s="57">
        <f ca="1">'Chart Data'!F222</f>
        <v>105</v>
      </c>
      <c r="G117" s="57">
        <f>'Chart Data'!G222</f>
        <v>33820</v>
      </c>
      <c r="H117" s="57">
        <f ca="1">'Chart Data'!H222</f>
        <v>97.857142857142861</v>
      </c>
      <c r="I117" s="57">
        <f ca="1">'Chart Data'!J222</f>
        <v>83</v>
      </c>
      <c r="J117" s="57">
        <f ca="1">'Chart Data'!K222</f>
        <v>88.571428571428569</v>
      </c>
      <c r="K117" s="57">
        <f>'Chart Data'!L222</f>
        <v>6181</v>
      </c>
      <c r="L117" s="57">
        <f>'Chart Data'!M222</f>
        <v>122.65714285714284</v>
      </c>
      <c r="M117" s="57">
        <f ca="1">'Chart Data'!O222</f>
        <v>100.43857142857142</v>
      </c>
      <c r="N117" s="57">
        <f ca="1">'Chart Data'!P222</f>
        <v>104.74333333333334</v>
      </c>
      <c r="O117" s="57">
        <f ca="1">'Chart Data'!Q222</f>
        <v>96.444285714285712</v>
      </c>
      <c r="P117" s="57">
        <f ca="1">'Chart Data'!R222</f>
        <v>97.550714285714278</v>
      </c>
      <c r="Q117" s="57">
        <f>'Chart Data'!S223</f>
        <v>97.887503560730295</v>
      </c>
      <c r="R117" s="57">
        <f ca="1">'Chart Data'!T223</f>
        <v>656200.85714285716</v>
      </c>
      <c r="U117" s="57">
        <f t="shared" si="304"/>
        <v>395.38461538461536</v>
      </c>
      <c r="V117" s="57">
        <f t="shared" si="305"/>
        <v>60.17307692307692</v>
      </c>
      <c r="W117" s="57">
        <f t="shared" ca="1" si="306"/>
        <v>116.92857142857142</v>
      </c>
      <c r="X117" s="57">
        <f t="shared" ca="1" si="307"/>
        <v>103.52472527472524</v>
      </c>
      <c r="Y117" s="57">
        <f t="shared" si="308"/>
        <v>38120.538461538461</v>
      </c>
      <c r="Z117" s="57">
        <f t="shared" ca="1" si="309"/>
        <v>96.068681318681314</v>
      </c>
      <c r="AA117" s="57">
        <f t="shared" ca="1" si="310"/>
        <v>85.887362637362628</v>
      </c>
      <c r="AB117" s="57">
        <f t="shared" ca="1" si="311"/>
        <v>89.807692307692307</v>
      </c>
      <c r="AC117" s="57">
        <f t="shared" si="312"/>
        <v>4855.7692307692305</v>
      </c>
      <c r="AD117" s="57">
        <f t="shared" si="313"/>
        <v>121.50714285714285</v>
      </c>
      <c r="AE117" s="57">
        <f t="shared" ca="1" si="314"/>
        <v>100.22079670329671</v>
      </c>
      <c r="AF117" s="57">
        <f t="shared" ca="1" si="315"/>
        <v>102.65767399267401</v>
      </c>
      <c r="AG117" s="57">
        <f t="shared" ca="1" si="316"/>
        <v>100.64785714285713</v>
      </c>
      <c r="AH117" s="57">
        <f t="shared" ca="1" si="317"/>
        <v>99.466153846153844</v>
      </c>
      <c r="AI117" s="57">
        <f t="shared" si="318"/>
        <v>100.31881267303014</v>
      </c>
      <c r="AJ117" s="57">
        <f t="shared" ca="1" si="319"/>
        <v>624359.9423076926</v>
      </c>
      <c r="AM117" s="57">
        <f t="shared" si="320"/>
        <v>394.96153846153845</v>
      </c>
      <c r="AN117" s="57">
        <f t="shared" si="321"/>
        <v>60.115384615384613</v>
      </c>
      <c r="AO117" s="57">
        <f t="shared" ca="1" si="322"/>
        <v>116.9848901098901</v>
      </c>
      <c r="AP117" s="57">
        <f t="shared" ca="1" si="323"/>
        <v>103.52884615384613</v>
      </c>
      <c r="AQ117" s="57">
        <f t="shared" si="324"/>
        <v>38132.75</v>
      </c>
      <c r="AR117" s="57">
        <f t="shared" ca="1" si="325"/>
        <v>96.07280219780219</v>
      </c>
      <c r="AS117" s="57">
        <f t="shared" ca="1" si="326"/>
        <v>85.905219780219767</v>
      </c>
      <c r="AT117" s="57">
        <f t="shared" ca="1" si="327"/>
        <v>89.804945054945051</v>
      </c>
      <c r="AU117" s="57">
        <f t="shared" si="328"/>
        <v>4839.8269230769229</v>
      </c>
      <c r="AV117" s="57">
        <f t="shared" si="329"/>
        <v>121.21909340659339</v>
      </c>
      <c r="AW117" s="57">
        <f t="shared" ca="1" si="330"/>
        <v>100.26745879120881</v>
      </c>
      <c r="AX117" s="57">
        <f t="shared" ca="1" si="331"/>
        <v>102.7652380952381</v>
      </c>
      <c r="AY117" s="57">
        <f t="shared" ca="1" si="332"/>
        <v>100.6689423076923</v>
      </c>
      <c r="AZ117" s="57">
        <f t="shared" ca="1" si="333"/>
        <v>99.475693681318674</v>
      </c>
      <c r="BA117" s="57">
        <f t="shared" si="334"/>
        <v>100.3607265366266</v>
      </c>
      <c r="BB117" s="57">
        <f t="shared" ca="1" si="335"/>
        <v>624711.56730769249</v>
      </c>
      <c r="BE117" s="74">
        <f t="shared" si="336"/>
        <v>0.96718278313370343</v>
      </c>
      <c r="BF117" s="74">
        <f t="shared" si="337"/>
        <v>0.74856046065259119</v>
      </c>
      <c r="BG117" s="74">
        <f t="shared" ca="1" si="338"/>
        <v>1.0184465449421711</v>
      </c>
      <c r="BH117" s="74">
        <f t="shared" ca="1" si="339"/>
        <v>1.014210086375035</v>
      </c>
      <c r="BI117" s="74">
        <f t="shared" si="340"/>
        <v>0.8869016790029568</v>
      </c>
      <c r="BJ117" s="74">
        <f t="shared" ca="1" si="341"/>
        <v>1.0185727970718177</v>
      </c>
      <c r="BK117" s="74">
        <f t="shared" ca="1" si="342"/>
        <v>0.96618110299173332</v>
      </c>
      <c r="BL117" s="74">
        <f t="shared" ca="1" si="343"/>
        <v>0.98626449264278504</v>
      </c>
      <c r="BM117" s="74">
        <f t="shared" si="344"/>
        <v>1.2771117848301949</v>
      </c>
      <c r="BN117" s="74">
        <f t="shared" si="345"/>
        <v>1.0118632255871272</v>
      </c>
      <c r="BO117" s="74">
        <f t="shared" ca="1" si="346"/>
        <v>1.0017065620234669</v>
      </c>
      <c r="BP117" s="74">
        <f t="shared" ca="1" si="347"/>
        <v>1.0192486805339955</v>
      </c>
      <c r="BQ117" s="74">
        <f t="shared" ca="1" si="348"/>
        <v>0.95803416131567143</v>
      </c>
      <c r="BR117" s="74">
        <f t="shared" ca="1" si="349"/>
        <v>0.98064874619752562</v>
      </c>
      <c r="BS117" s="74">
        <f t="shared" si="350"/>
        <v>0.97535666528884979</v>
      </c>
      <c r="BT117" s="74">
        <f t="shared" ca="1" si="351"/>
        <v>1.0504061257755695</v>
      </c>
      <c r="CP117" s="73">
        <f t="shared" ref="CP117:DF117" si="378">CP65</f>
        <v>10</v>
      </c>
      <c r="CQ117" s="74">
        <f t="shared" si="378"/>
        <v>1.0160603316853662</v>
      </c>
      <c r="CR117" s="74">
        <f t="shared" si="378"/>
        <v>0.75532589964046359</v>
      </c>
      <c r="CS117" s="74">
        <f t="shared" ca="1" si="378"/>
        <v>1.0012190278852873</v>
      </c>
      <c r="CT117" s="74">
        <f t="shared" ca="1" si="378"/>
        <v>1.0015091104033031</v>
      </c>
      <c r="CU117" s="74">
        <f t="shared" si="378"/>
        <v>0.88468448741686434</v>
      </c>
      <c r="CV117" s="74">
        <f t="shared" ca="1" si="378"/>
        <v>0.98730583398960192</v>
      </c>
      <c r="CW117" s="74">
        <f t="shared" ca="1" si="378"/>
        <v>0.96880044699645251</v>
      </c>
      <c r="CX117" s="74">
        <f t="shared" ca="1" si="378"/>
        <v>0.9806234409950465</v>
      </c>
      <c r="CY117" s="74">
        <f t="shared" si="378"/>
        <v>1.015169177438499</v>
      </c>
      <c r="CZ117" s="74">
        <f t="shared" ca="1" si="378"/>
        <v>0.98367999778169779</v>
      </c>
      <c r="DA117" s="74">
        <f t="shared" ca="1" si="378"/>
        <v>0.99304589749196082</v>
      </c>
      <c r="DB117" s="74">
        <f t="shared" ca="1" si="378"/>
        <v>1.0086836742469492</v>
      </c>
      <c r="DC117" s="74">
        <f t="shared" ca="1" si="378"/>
        <v>0.95953136710685016</v>
      </c>
      <c r="DD117" s="74">
        <f t="shared" ca="1" si="378"/>
        <v>0.98424981453288274</v>
      </c>
      <c r="DE117" s="74">
        <f t="shared" ca="1" si="378"/>
        <v>0.97087085950946472</v>
      </c>
      <c r="DF117" s="74">
        <f t="shared" ca="1" si="378"/>
        <v>1.0774112852376685</v>
      </c>
      <c r="DI117" s="57">
        <f t="shared" si="245"/>
        <v>375.96192675524145</v>
      </c>
      <c r="DJ117" s="57">
        <f t="shared" si="246"/>
        <v>59.576932316792096</v>
      </c>
      <c r="DK117" s="57">
        <f t="shared" ca="1" si="247"/>
        <v>118.99779551184049</v>
      </c>
      <c r="DL117" s="57">
        <f t="shared" ca="1" si="248"/>
        <v>104.84178217581763</v>
      </c>
      <c r="DM117" s="57">
        <f t="shared" si="249"/>
        <v>38228.31809648763</v>
      </c>
      <c r="DN117" s="57">
        <f t="shared" ca="1" si="250"/>
        <v>99.115329301471007</v>
      </c>
      <c r="DO117" s="57">
        <f t="shared" ca="1" si="251"/>
        <v>85.67295799390142</v>
      </c>
      <c r="DP117" s="57">
        <f t="shared" ca="1" si="252"/>
        <v>90.321549402851744</v>
      </c>
      <c r="DQ117" s="57">
        <f t="shared" si="253"/>
        <v>6088.6403344081609</v>
      </c>
      <c r="DR117" s="57">
        <f t="shared" ca="1" si="254"/>
        <v>124.69211850779486</v>
      </c>
      <c r="DS117" s="57">
        <f t="shared" ca="1" si="255"/>
        <v>101.14192272707568</v>
      </c>
      <c r="DT117" s="57">
        <f t="shared" ca="1" si="256"/>
        <v>103.84160664792294</v>
      </c>
      <c r="DU117" s="57">
        <f t="shared" ca="1" si="257"/>
        <v>100.51186341628581</v>
      </c>
      <c r="DV117" s="57">
        <f t="shared" ca="1" si="258"/>
        <v>99.111742613851632</v>
      </c>
      <c r="DW117" s="57">
        <f t="shared" ca="1" si="259"/>
        <v>100.82443262349869</v>
      </c>
      <c r="DX117" s="57">
        <f t="shared" ca="1" si="260"/>
        <v>609053.26139971183</v>
      </c>
      <c r="DY117" s="57">
        <f ca="1">'Chart Data'!U222</f>
        <v>-252.49142857142857</v>
      </c>
      <c r="EB117" s="57"/>
      <c r="EN117" s="74">
        <f t="shared" si="361"/>
        <v>-1.2220985821433203</v>
      </c>
      <c r="EO117" s="74">
        <f t="shared" si="362"/>
        <v>4.0884315799363802E-2</v>
      </c>
      <c r="EP117" s="74">
        <f t="shared" ca="1" si="264"/>
        <v>0.53515507566436349</v>
      </c>
      <c r="EQ117" s="74">
        <f t="shared" ca="1" si="265"/>
        <v>0.20266862001755012</v>
      </c>
      <c r="ER117" s="74">
        <f t="shared" si="266"/>
        <v>0.46683646269356316</v>
      </c>
      <c r="ES117" s="74">
        <f t="shared" ca="1" si="267"/>
        <v>1.7751776132473598</v>
      </c>
      <c r="ET117" s="74">
        <f t="shared" ca="1" si="268"/>
        <v>5.9656341368041606E-2</v>
      </c>
      <c r="EU117" s="74">
        <f t="shared" ca="1" si="269"/>
        <v>0.9153329162620879</v>
      </c>
      <c r="EV117" s="74">
        <f t="shared" si="270"/>
        <v>-0.79887148294214183</v>
      </c>
      <c r="EW117" s="74">
        <f t="shared" ca="1" si="271"/>
        <v>-0.1073233261957314</v>
      </c>
      <c r="EX117" s="74">
        <f t="shared" ca="1" si="272"/>
        <v>6.6780131080404162E-2</v>
      </c>
      <c r="EY117" s="74">
        <f t="shared" ca="1" si="273"/>
        <v>0.21124046145021347</v>
      </c>
      <c r="EZ117" s="74">
        <f t="shared" ca="1" si="274"/>
        <v>-0.2224410319551412</v>
      </c>
      <c r="FA117" s="74">
        <f t="shared" ca="1" si="275"/>
        <v>-0.59428543076235174</v>
      </c>
      <c r="FB117" s="74">
        <f t="shared" ca="1" si="276"/>
        <v>-0.23975176327089301</v>
      </c>
      <c r="FC117" s="74">
        <f t="shared" ca="1" si="277"/>
        <v>-0.9800387444761286</v>
      </c>
      <c r="FD117" s="74">
        <f t="shared" ca="1" si="278"/>
        <v>-0.67544617926535966</v>
      </c>
      <c r="FG117" s="225">
        <f t="shared" si="279"/>
        <v>3</v>
      </c>
      <c r="FH117" s="73">
        <f t="shared" si="280"/>
        <v>2024</v>
      </c>
      <c r="FI117" s="73"/>
      <c r="FJ117" s="73"/>
      <c r="FK117" s="4"/>
      <c r="FL117" s="4"/>
      <c r="GA117" s="4"/>
    </row>
    <row r="118" spans="1:183" x14ac:dyDescent="0.35">
      <c r="A118" s="73">
        <v>11</v>
      </c>
      <c r="B118" s="41">
        <f t="shared" si="243"/>
        <v>45362</v>
      </c>
      <c r="C118" s="57">
        <f>'Chart Data'!C223</f>
        <v>424</v>
      </c>
      <c r="D118" s="57">
        <f>'Chart Data'!D223</f>
        <v>52</v>
      </c>
      <c r="E118" s="57">
        <f ca="1">'Chart Data'!E223</f>
        <v>116.14285714285714</v>
      </c>
      <c r="F118" s="57">
        <f ca="1">'Chart Data'!F223</f>
        <v>105</v>
      </c>
      <c r="G118" s="57">
        <f>'Chart Data'!G223</f>
        <v>34283</v>
      </c>
      <c r="H118" s="57">
        <f ca="1">'Chart Data'!H223</f>
        <v>95</v>
      </c>
      <c r="I118" s="57">
        <f ca="1">'Chart Data'!J223</f>
        <v>83.571428571428569</v>
      </c>
      <c r="J118" s="57">
        <f ca="1">'Chart Data'!K223</f>
        <v>88.714285714285708</v>
      </c>
      <c r="K118" s="57">
        <f>'Chart Data'!L223</f>
        <v>7492</v>
      </c>
      <c r="L118" s="57">
        <f>'Chart Data'!M223</f>
        <v>121.55714285714285</v>
      </c>
      <c r="M118" s="57">
        <f ca="1">'Chart Data'!O223</f>
        <v>94.118571428571414</v>
      </c>
      <c r="N118" s="57">
        <f ca="1">'Chart Data'!P223</f>
        <v>94.298571428571407</v>
      </c>
      <c r="O118" s="57">
        <f ca="1">'Chart Data'!Q223</f>
        <v>94.447142857142865</v>
      </c>
      <c r="P118" s="57">
        <f ca="1">'Chart Data'!R223</f>
        <v>93.284285714285716</v>
      </c>
      <c r="Q118" s="57">
        <f>'Chart Data'!S224</f>
        <v>98.023502336686335</v>
      </c>
      <c r="R118" s="57">
        <f ca="1">'Chart Data'!T224</f>
        <v>635425</v>
      </c>
      <c r="U118" s="57">
        <f t="shared" si="304"/>
        <v>394.53846153846155</v>
      </c>
      <c r="V118" s="57">
        <f t="shared" si="305"/>
        <v>60.057692307692307</v>
      </c>
      <c r="W118" s="57">
        <f t="shared" ca="1" si="306"/>
        <v>117.04120879120879</v>
      </c>
      <c r="X118" s="57">
        <f t="shared" ca="1" si="307"/>
        <v>103.53296703296701</v>
      </c>
      <c r="Y118" s="57">
        <f t="shared" si="308"/>
        <v>38144.961538461539</v>
      </c>
      <c r="Z118" s="57">
        <f t="shared" ca="1" si="309"/>
        <v>96.076923076923066</v>
      </c>
      <c r="AA118" s="57">
        <f t="shared" ca="1" si="310"/>
        <v>85.923076923076906</v>
      </c>
      <c r="AB118" s="57">
        <f t="shared" ca="1" si="311"/>
        <v>89.80219780219781</v>
      </c>
      <c r="AC118" s="57">
        <f t="shared" si="312"/>
        <v>4823.8846153846152</v>
      </c>
      <c r="AD118" s="57">
        <f t="shared" si="313"/>
        <v>120.93104395604392</v>
      </c>
      <c r="AE118" s="57">
        <f t="shared" ca="1" si="314"/>
        <v>100.31412087912089</v>
      </c>
      <c r="AF118" s="57">
        <f t="shared" ca="1" si="315"/>
        <v>102.8728021978022</v>
      </c>
      <c r="AG118" s="57">
        <f t="shared" ca="1" si="316"/>
        <v>100.69002747252746</v>
      </c>
      <c r="AH118" s="57">
        <f t="shared" ca="1" si="317"/>
        <v>99.485233516483504</v>
      </c>
      <c r="AI118" s="57">
        <f t="shared" si="318"/>
        <v>100.40264040022306</v>
      </c>
      <c r="AJ118" s="57">
        <f t="shared" ca="1" si="319"/>
        <v>625063.19230769249</v>
      </c>
      <c r="AM118" s="57">
        <f t="shared" si="320"/>
        <v>394.44230769230774</v>
      </c>
      <c r="AN118" s="57">
        <f t="shared" si="321"/>
        <v>60.028846153846153</v>
      </c>
      <c r="AO118" s="57">
        <f t="shared" ca="1" si="322"/>
        <v>117.08653846153845</v>
      </c>
      <c r="AP118" s="57">
        <f t="shared" ca="1" si="323"/>
        <v>103.54945054945053</v>
      </c>
      <c r="AQ118" s="57">
        <f t="shared" si="324"/>
        <v>38159.74038461539</v>
      </c>
      <c r="AR118" s="57">
        <f t="shared" ca="1" si="325"/>
        <v>96.093406593406584</v>
      </c>
      <c r="AS118" s="57">
        <f t="shared" ca="1" si="326"/>
        <v>85.92445054945054</v>
      </c>
      <c r="AT118" s="57">
        <f t="shared" ca="1" si="327"/>
        <v>89.793956043956058</v>
      </c>
      <c r="AU118" s="57">
        <f t="shared" si="328"/>
        <v>4834.3942307692305</v>
      </c>
      <c r="AV118" s="57">
        <f t="shared" si="329"/>
        <v>120.607967032967</v>
      </c>
      <c r="AW118" s="57">
        <f t="shared" ca="1" si="330"/>
        <v>100.34688186813187</v>
      </c>
      <c r="AX118" s="57">
        <f t="shared" ca="1" si="331"/>
        <v>102.92932234432234</v>
      </c>
      <c r="AY118" s="57">
        <f t="shared" ca="1" si="332"/>
        <v>100.73136675824176</v>
      </c>
      <c r="AZ118" s="57">
        <f t="shared" ca="1" si="333"/>
        <v>99.500604395604398</v>
      </c>
      <c r="BA118" s="57">
        <f t="shared" si="334"/>
        <v>100.39381943111968</v>
      </c>
      <c r="BB118" s="57">
        <f t="shared" ca="1" si="335"/>
        <v>625489.63049450563</v>
      </c>
      <c r="BE118" s="74">
        <f t="shared" si="336"/>
        <v>1.0749354005167957</v>
      </c>
      <c r="BF118" s="74">
        <f t="shared" si="337"/>
        <v>0.86625020022425114</v>
      </c>
      <c r="BG118" s="74">
        <f t="shared" ca="1" si="338"/>
        <v>0.99194030901347974</v>
      </c>
      <c r="BH118" s="74">
        <f t="shared" ca="1" si="339"/>
        <v>1.014008277618593</v>
      </c>
      <c r="BI118" s="74">
        <f t="shared" si="340"/>
        <v>0.89840757967582108</v>
      </c>
      <c r="BJ118" s="74">
        <f t="shared" ca="1" si="341"/>
        <v>0.98862141917776902</v>
      </c>
      <c r="BK118" s="74">
        <f t="shared" ca="1" si="342"/>
        <v>0.97261522229149688</v>
      </c>
      <c r="BL118" s="74">
        <f t="shared" ca="1" si="343"/>
        <v>0.98797613584212918</v>
      </c>
      <c r="BM118" s="74">
        <f t="shared" si="344"/>
        <v>1.5497288062103081</v>
      </c>
      <c r="BN118" s="74">
        <f t="shared" si="345"/>
        <v>1.0078699264030908</v>
      </c>
      <c r="BO118" s="74">
        <f t="shared" ca="1" si="346"/>
        <v>0.93793219755701807</v>
      </c>
      <c r="BP118" s="74">
        <f t="shared" ca="1" si="347"/>
        <v>0.91614876383933552</v>
      </c>
      <c r="BQ118" s="74">
        <f t="shared" ca="1" si="348"/>
        <v>0.93761403122642806</v>
      </c>
      <c r="BR118" s="74">
        <f t="shared" ca="1" si="349"/>
        <v>0.93752481485837791</v>
      </c>
      <c r="BS118" s="74">
        <f t="shared" si="350"/>
        <v>0.97638981056936858</v>
      </c>
      <c r="BT118" s="74">
        <f t="shared" ca="1" si="351"/>
        <v>1.0158841474280549</v>
      </c>
      <c r="CP118" s="73">
        <f t="shared" ref="CP118:DF118" si="379">CP66</f>
        <v>11</v>
      </c>
      <c r="CQ118" s="74">
        <f t="shared" si="379"/>
        <v>1.0434631514632275</v>
      </c>
      <c r="CR118" s="74">
        <f t="shared" si="379"/>
        <v>0.80630560406160001</v>
      </c>
      <c r="CS118" s="74">
        <f t="shared" ca="1" si="379"/>
        <v>1.0112232841872917</v>
      </c>
      <c r="CT118" s="74">
        <f t="shared" ca="1" si="379"/>
        <v>1.0141482235379429</v>
      </c>
      <c r="CU118" s="74">
        <f t="shared" si="379"/>
        <v>0.89617656993642902</v>
      </c>
      <c r="CV118" s="74">
        <f t="shared" ca="1" si="379"/>
        <v>1.0016048867769907</v>
      </c>
      <c r="CW118" s="74">
        <f t="shared" ca="1" si="379"/>
        <v>0.92729374017161059</v>
      </c>
      <c r="CX118" s="74">
        <f t="shared" ca="1" si="379"/>
        <v>0.99497307081506881</v>
      </c>
      <c r="CY118" s="74">
        <f t="shared" si="379"/>
        <v>1.2215272912624275</v>
      </c>
      <c r="CZ118" s="74">
        <f t="shared" ca="1" si="379"/>
        <v>1.003278167184094</v>
      </c>
      <c r="DA118" s="74">
        <f t="shared" ca="1" si="379"/>
        <v>0.94396515925220914</v>
      </c>
      <c r="DB118" s="74">
        <f t="shared" ca="1" si="379"/>
        <v>0.92384147229430602</v>
      </c>
      <c r="DC118" s="74">
        <f t="shared" ca="1" si="379"/>
        <v>0.94203539049059126</v>
      </c>
      <c r="DD118" s="74">
        <f t="shared" ca="1" si="379"/>
        <v>0.94823005147285577</v>
      </c>
      <c r="DE118" s="74">
        <f t="shared" ca="1" si="379"/>
        <v>0.99482188493004509</v>
      </c>
      <c r="DF118" s="74">
        <f t="shared" ca="1" si="379"/>
        <v>1.0269347435425549</v>
      </c>
      <c r="DI118" s="57">
        <f t="shared" si="245"/>
        <v>406.33921706332728</v>
      </c>
      <c r="DJ118" s="57">
        <f t="shared" si="246"/>
        <v>64.491676280135735</v>
      </c>
      <c r="DK118" s="57">
        <f t="shared" ca="1" si="247"/>
        <v>114.85382008010208</v>
      </c>
      <c r="DL118" s="57">
        <f t="shared" ca="1" si="248"/>
        <v>103.53516139258078</v>
      </c>
      <c r="DM118" s="57">
        <f t="shared" si="249"/>
        <v>38254.738128705918</v>
      </c>
      <c r="DN118" s="57">
        <f t="shared" ca="1" si="250"/>
        <v>94.847780051967675</v>
      </c>
      <c r="DO118" s="57">
        <f t="shared" ca="1" si="251"/>
        <v>90.12400812277923</v>
      </c>
      <c r="DP118" s="57">
        <f t="shared" ca="1" si="252"/>
        <v>89.162499284138548</v>
      </c>
      <c r="DQ118" s="57">
        <f t="shared" si="253"/>
        <v>6133.3054558749536</v>
      </c>
      <c r="DR118" s="57">
        <f t="shared" ca="1" si="254"/>
        <v>121.15996025142051</v>
      </c>
      <c r="DS118" s="57">
        <f t="shared" ca="1" si="255"/>
        <v>99.705556403300221</v>
      </c>
      <c r="DT118" s="57">
        <f t="shared" ca="1" si="256"/>
        <v>102.07224318950138</v>
      </c>
      <c r="DU118" s="57">
        <f t="shared" ca="1" si="257"/>
        <v>100.25859305344873</v>
      </c>
      <c r="DV118" s="57">
        <f t="shared" ca="1" si="258"/>
        <v>98.377272023165872</v>
      </c>
      <c r="DW118" s="57">
        <f t="shared" ca="1" si="259"/>
        <v>98.533721283764535</v>
      </c>
      <c r="DX118" s="57">
        <f t="shared" ca="1" si="260"/>
        <v>618758.88803607202</v>
      </c>
      <c r="DY118" s="57">
        <f ca="1">'Chart Data'!U223</f>
        <v>-153.70428571428573</v>
      </c>
      <c r="EB118" s="57"/>
      <c r="EN118" s="74">
        <f t="shared" si="361"/>
        <v>0.44348344945066132</v>
      </c>
      <c r="EO118" s="74">
        <f t="shared" si="362"/>
        <v>1.8685231052065887</v>
      </c>
      <c r="EP118" s="74">
        <f t="shared" ca="1" si="264"/>
        <v>-0.62164485446986117</v>
      </c>
      <c r="EQ118" s="74">
        <f t="shared" ca="1" si="265"/>
        <v>-0.13147346041295918</v>
      </c>
      <c r="ER118" s="74">
        <f t="shared" si="266"/>
        <v>0.4926777848395591</v>
      </c>
      <c r="ES118" s="74">
        <f t="shared" ca="1" si="267"/>
        <v>-0.7061916577616093</v>
      </c>
      <c r="ET118" s="74">
        <f t="shared" ca="1" si="268"/>
        <v>1.411062336635565</v>
      </c>
      <c r="EU118" s="74">
        <f t="shared" ca="1" si="269"/>
        <v>0.24254342942882312</v>
      </c>
      <c r="EV118" s="74">
        <f t="shared" si="270"/>
        <v>-0.83245935418089356</v>
      </c>
      <c r="EW118" s="74">
        <f t="shared" ca="1" si="271"/>
        <v>-0.31437554687370678</v>
      </c>
      <c r="EX118" s="74">
        <f t="shared" ca="1" si="272"/>
        <v>-0.50808142737264828</v>
      </c>
      <c r="EY118" s="74">
        <f t="shared" ca="1" si="273"/>
        <v>-0.18980192074374344</v>
      </c>
      <c r="EZ118" s="74">
        <f t="shared" ca="1" si="274"/>
        <v>-0.33471752739090344</v>
      </c>
      <c r="FA118" s="74">
        <f t="shared" ca="1" si="275"/>
        <v>-0.9404182794140491</v>
      </c>
      <c r="FB118" s="74">
        <f t="shared" ca="1" si="276"/>
        <v>-0.82172651588872603</v>
      </c>
      <c r="FC118" s="74">
        <f t="shared" ca="1" si="277"/>
        <v>-0.49608025736135408</v>
      </c>
      <c r="FD118" s="74">
        <f t="shared" ca="1" si="278"/>
        <v>0.57691986285467589</v>
      </c>
      <c r="FG118" s="225">
        <f t="shared" si="279"/>
        <v>3</v>
      </c>
      <c r="FH118" s="73">
        <f t="shared" si="280"/>
        <v>2024</v>
      </c>
      <c r="FI118" s="73"/>
      <c r="FJ118" s="73"/>
      <c r="FK118" s="4"/>
      <c r="FL118" s="4"/>
      <c r="GA118" s="4"/>
    </row>
    <row r="119" spans="1:183" x14ac:dyDescent="0.35">
      <c r="A119" s="73">
        <v>12</v>
      </c>
      <c r="B119" s="41">
        <f t="shared" si="243"/>
        <v>45369</v>
      </c>
      <c r="C119" s="57">
        <f>'Chart Data'!C224</f>
        <v>399</v>
      </c>
      <c r="D119" s="57">
        <f>'Chart Data'!D224</f>
        <v>50</v>
      </c>
      <c r="E119" s="57">
        <f ca="1">'Chart Data'!E224</f>
        <v>119</v>
      </c>
      <c r="F119" s="57">
        <f ca="1">'Chart Data'!F224</f>
        <v>108</v>
      </c>
      <c r="G119" s="57">
        <f>'Chart Data'!G224</f>
        <v>34193</v>
      </c>
      <c r="H119" s="57">
        <f ca="1">'Chart Data'!H224</f>
        <v>97</v>
      </c>
      <c r="I119" s="57">
        <f ca="1">'Chart Data'!J224</f>
        <v>83.142857142857139</v>
      </c>
      <c r="J119" s="57">
        <f ca="1">'Chart Data'!K224</f>
        <v>88.857142857142861</v>
      </c>
      <c r="K119" s="57">
        <f>'Chart Data'!L224</f>
        <v>5208</v>
      </c>
      <c r="L119" s="57">
        <f>'Chart Data'!M224</f>
        <v>123.04285714285713</v>
      </c>
      <c r="M119" s="57">
        <f ca="1">'Chart Data'!O224</f>
        <v>93.132857142857148</v>
      </c>
      <c r="N119" s="57">
        <f ca="1">'Chart Data'!P224</f>
        <v>94.90190476190476</v>
      </c>
      <c r="O119" s="57">
        <f ca="1">'Chart Data'!Q224</f>
        <v>93.363571428571433</v>
      </c>
      <c r="P119" s="57">
        <f ca="1">'Chart Data'!R224</f>
        <v>93.017857142857139</v>
      </c>
      <c r="Q119" s="57">
        <f>'Chart Data'!S225</f>
        <v>98.530783640734569</v>
      </c>
      <c r="R119" s="57">
        <f ca="1">'Chart Data'!T225</f>
        <v>604452.42857142852</v>
      </c>
      <c r="U119" s="57">
        <f t="shared" si="304"/>
        <v>394.34615384615387</v>
      </c>
      <c r="V119" s="57">
        <f t="shared" si="305"/>
        <v>60</v>
      </c>
      <c r="W119" s="57">
        <f t="shared" ca="1" si="306"/>
        <v>117.13186813186812</v>
      </c>
      <c r="X119" s="57">
        <f t="shared" ca="1" si="307"/>
        <v>103.56593406593404</v>
      </c>
      <c r="Y119" s="57">
        <f t="shared" si="308"/>
        <v>38174.519230769234</v>
      </c>
      <c r="Z119" s="57">
        <f t="shared" ca="1" si="309"/>
        <v>96.109890109890102</v>
      </c>
      <c r="AA119" s="57">
        <f t="shared" ca="1" si="310"/>
        <v>85.925824175824175</v>
      </c>
      <c r="AB119" s="57">
        <f t="shared" ca="1" si="311"/>
        <v>89.785714285714306</v>
      </c>
      <c r="AC119" s="57">
        <f t="shared" si="312"/>
        <v>4844.9038461538457</v>
      </c>
      <c r="AD119" s="57">
        <f t="shared" si="313"/>
        <v>120.28489010989007</v>
      </c>
      <c r="AE119" s="57">
        <f t="shared" ca="1" si="314"/>
        <v>100.37964285714285</v>
      </c>
      <c r="AF119" s="57">
        <f t="shared" ca="1" si="315"/>
        <v>102.9858424908425</v>
      </c>
      <c r="AG119" s="57">
        <f t="shared" ca="1" si="316"/>
        <v>100.77270604395605</v>
      </c>
      <c r="AH119" s="57">
        <f t="shared" ca="1" si="317"/>
        <v>99.515975274725278</v>
      </c>
      <c r="AI119" s="57">
        <f t="shared" si="318"/>
        <v>100.38499846201631</v>
      </c>
      <c r="AJ119" s="57">
        <f t="shared" ca="1" si="319"/>
        <v>625916.06868131889</v>
      </c>
      <c r="AM119" s="57">
        <f t="shared" si="320"/>
        <v>393.88461538461536</v>
      </c>
      <c r="AN119" s="57">
        <f t="shared" si="321"/>
        <v>59.971153846153847</v>
      </c>
      <c r="AO119" s="57">
        <f t="shared" ca="1" si="322"/>
        <v>117.17307692307691</v>
      </c>
      <c r="AP119" s="57">
        <f t="shared" ca="1" si="323"/>
        <v>103.57967032967031</v>
      </c>
      <c r="AQ119" s="57">
        <f t="shared" si="324"/>
        <v>38188.5</v>
      </c>
      <c r="AR119" s="57">
        <f t="shared" ca="1" si="325"/>
        <v>96.115384615384613</v>
      </c>
      <c r="AS119" s="57">
        <f t="shared" ca="1" si="326"/>
        <v>85.939560439560438</v>
      </c>
      <c r="AT119" s="57">
        <f t="shared" ca="1" si="327"/>
        <v>89.759615384615401</v>
      </c>
      <c r="AU119" s="57">
        <f t="shared" si="328"/>
        <v>4877.8846153846152</v>
      </c>
      <c r="AV119" s="57">
        <f t="shared" si="329"/>
        <v>119.98983516483514</v>
      </c>
      <c r="AW119" s="57">
        <f t="shared" ca="1" si="330"/>
        <v>100.38673076923078</v>
      </c>
      <c r="AX119" s="57">
        <f t="shared" ca="1" si="331"/>
        <v>103.01960164835165</v>
      </c>
      <c r="AY119" s="57">
        <f t="shared" ca="1" si="332"/>
        <v>100.78918956043957</v>
      </c>
      <c r="AZ119" s="57">
        <f t="shared" ca="1" si="333"/>
        <v>99.525590659340665</v>
      </c>
      <c r="BA119" s="57">
        <f t="shared" si="334"/>
        <v>100.46512634896419</v>
      </c>
      <c r="BB119" s="57">
        <f t="shared" ca="1" si="335"/>
        <v>626390.5274725277</v>
      </c>
      <c r="BE119" s="74">
        <f t="shared" si="336"/>
        <v>1.0129870129870131</v>
      </c>
      <c r="BF119" s="74">
        <f t="shared" si="337"/>
        <v>0.83373416706750036</v>
      </c>
      <c r="BG119" s="74">
        <f t="shared" ca="1" si="338"/>
        <v>1.0155916625635977</v>
      </c>
      <c r="BH119" s="74">
        <f t="shared" ca="1" si="339"/>
        <v>1.0426756491525875</v>
      </c>
      <c r="BI119" s="74">
        <f t="shared" si="340"/>
        <v>0.89537426188512248</v>
      </c>
      <c r="BJ119" s="74">
        <f t="shared" ca="1" si="341"/>
        <v>1.0092036814725891</v>
      </c>
      <c r="BK119" s="74">
        <f t="shared" ca="1" si="342"/>
        <v>0.96745732370053061</v>
      </c>
      <c r="BL119" s="74">
        <f t="shared" ca="1" si="343"/>
        <v>0.989945672966562</v>
      </c>
      <c r="BM119" s="74">
        <f t="shared" si="344"/>
        <v>1.0676759314015376</v>
      </c>
      <c r="BN119" s="74">
        <f t="shared" si="345"/>
        <v>1.0254440051011648</v>
      </c>
      <c r="BO119" s="74">
        <f t="shared" ca="1" si="346"/>
        <v>0.92774071263413438</v>
      </c>
      <c r="BP119" s="74">
        <f t="shared" ca="1" si="347"/>
        <v>0.92120240462435554</v>
      </c>
      <c r="BQ119" s="74">
        <f t="shared" ca="1" si="348"/>
        <v>0.92632525210042227</v>
      </c>
      <c r="BR119" s="74">
        <f t="shared" ca="1" si="349"/>
        <v>0.93461246023891076</v>
      </c>
      <c r="BS119" s="74">
        <f t="shared" si="350"/>
        <v>0.980746127750731</v>
      </c>
      <c r="BT119" s="74">
        <f t="shared" ca="1" si="351"/>
        <v>0.96497696255143106</v>
      </c>
      <c r="CP119" s="73">
        <f t="shared" ref="CP119:DF119" si="380">CP67</f>
        <v>12</v>
      </c>
      <c r="CQ119" s="74">
        <f t="shared" si="380"/>
        <v>1.0132410850809301</v>
      </c>
      <c r="CR119" s="74">
        <f t="shared" si="380"/>
        <v>0.81782353562833976</v>
      </c>
      <c r="CS119" s="74">
        <f t="shared" ca="1" si="380"/>
        <v>1.0162584934913748</v>
      </c>
      <c r="CT119" s="74">
        <f t="shared" ca="1" si="380"/>
        <v>1.0340331257991462</v>
      </c>
      <c r="CU119" s="74">
        <f t="shared" si="380"/>
        <v>0.88429707832239302</v>
      </c>
      <c r="CV119" s="74">
        <f t="shared" ca="1" si="380"/>
        <v>1.0045799442232495</v>
      </c>
      <c r="CW119" s="74">
        <f t="shared" ca="1" si="380"/>
        <v>0.95994132122043496</v>
      </c>
      <c r="CX119" s="74">
        <f t="shared" ca="1" si="380"/>
        <v>0.98285395381236584</v>
      </c>
      <c r="CY119" s="74">
        <f t="shared" si="380"/>
        <v>1.241292541789508</v>
      </c>
      <c r="CZ119" s="74">
        <f t="shared" ca="1" si="380"/>
        <v>1.0191503187204642</v>
      </c>
      <c r="DA119" s="74">
        <f t="shared" ca="1" si="380"/>
        <v>0.93000742570595085</v>
      </c>
      <c r="DB119" s="74">
        <f t="shared" ca="1" si="380"/>
        <v>0.90911549271040526</v>
      </c>
      <c r="DC119" s="74">
        <f t="shared" ca="1" si="380"/>
        <v>0.93833696072216233</v>
      </c>
      <c r="DD119" s="74">
        <f t="shared" ca="1" si="380"/>
        <v>0.93987076320492335</v>
      </c>
      <c r="DE119" s="74">
        <f t="shared" ca="1" si="380"/>
        <v>1.0062785889062795</v>
      </c>
      <c r="DF119" s="74">
        <f t="shared" ca="1" si="380"/>
        <v>0.96977347673820657</v>
      </c>
      <c r="DI119" s="57">
        <f t="shared" si="245"/>
        <v>393.78584808188157</v>
      </c>
      <c r="DJ119" s="57">
        <f t="shared" si="246"/>
        <v>61.137883445216133</v>
      </c>
      <c r="DK119" s="57">
        <f t="shared" ca="1" si="247"/>
        <v>117.0961923193117</v>
      </c>
      <c r="DL119" s="57">
        <f t="shared" ca="1" si="248"/>
        <v>104.44539667579107</v>
      </c>
      <c r="DM119" s="57">
        <f t="shared" si="249"/>
        <v>38666.869809032738</v>
      </c>
      <c r="DN119" s="57">
        <f t="shared" ca="1" si="250"/>
        <v>96.557770795435601</v>
      </c>
      <c r="DO119" s="57">
        <f t="shared" ca="1" si="251"/>
        <v>86.612436932241124</v>
      </c>
      <c r="DP119" s="57">
        <f t="shared" ca="1" si="252"/>
        <v>90.407270085730715</v>
      </c>
      <c r="DQ119" s="57">
        <f t="shared" si="253"/>
        <v>4195.6265945913865</v>
      </c>
      <c r="DR119" s="57">
        <f t="shared" ca="1" si="254"/>
        <v>120.73082339545017</v>
      </c>
      <c r="DS119" s="57">
        <f t="shared" ca="1" si="255"/>
        <v>100.14205754557473</v>
      </c>
      <c r="DT119" s="57">
        <f t="shared" ca="1" si="256"/>
        <v>104.38927234532933</v>
      </c>
      <c r="DU119" s="57">
        <f t="shared" ca="1" si="257"/>
        <v>99.498981002215899</v>
      </c>
      <c r="DV119" s="57">
        <f t="shared" ca="1" si="258"/>
        <v>98.96877398938318</v>
      </c>
      <c r="DW119" s="57">
        <f t="shared" ca="1" si="259"/>
        <v>97.916009271177387</v>
      </c>
      <c r="DX119" s="57">
        <f t="shared" ca="1" si="260"/>
        <v>623292.39051214268</v>
      </c>
      <c r="DY119" s="57">
        <f ca="1">'Chart Data'!U224</f>
        <v>-158.23285714285717</v>
      </c>
      <c r="EB119" s="57"/>
      <c r="EN119" s="74">
        <f t="shared" si="361"/>
        <v>-0.24481578986298319</v>
      </c>
      <c r="EO119" s="74">
        <f t="shared" si="362"/>
        <v>0.62135297336415607</v>
      </c>
      <c r="EP119" s="74">
        <f t="shared" ca="1" si="264"/>
        <v>4.3183280783582858E-3</v>
      </c>
      <c r="EQ119" s="74">
        <f t="shared" ca="1" si="265"/>
        <v>0.10130097201240483</v>
      </c>
      <c r="ER119" s="74">
        <f t="shared" si="266"/>
        <v>0.89578204413429485</v>
      </c>
      <c r="ES119" s="74">
        <f t="shared" ca="1" si="267"/>
        <v>0.28808356590333578</v>
      </c>
      <c r="ET119" s="74">
        <f t="shared" ca="1" si="268"/>
        <v>0.34489632585231822</v>
      </c>
      <c r="EU119" s="74">
        <f t="shared" ca="1" si="269"/>
        <v>0.96509088040359448</v>
      </c>
      <c r="EV119" s="74">
        <f t="shared" si="270"/>
        <v>0.62466213026935369</v>
      </c>
      <c r="EW119" s="74">
        <f t="shared" ca="1" si="271"/>
        <v>-0.33953119748564436</v>
      </c>
      <c r="EX119" s="74">
        <f t="shared" ca="1" si="272"/>
        <v>-0.33338523548832233</v>
      </c>
      <c r="EY119" s="74">
        <f t="shared" ca="1" si="273"/>
        <v>0.33537389197200612</v>
      </c>
      <c r="EZ119" s="74">
        <f t="shared" ca="1" si="274"/>
        <v>-0.67145877910245222</v>
      </c>
      <c r="FA119" s="74">
        <f t="shared" ca="1" si="275"/>
        <v>-0.66166203900595189</v>
      </c>
      <c r="FB119" s="74">
        <f t="shared" ca="1" si="276"/>
        <v>-0.9786615209584566</v>
      </c>
      <c r="FC119" s="74">
        <f t="shared" ca="1" si="277"/>
        <v>-0.27002303490126517</v>
      </c>
      <c r="FD119" s="74">
        <f t="shared" ca="1" si="278"/>
        <v>0.51950926353549731</v>
      </c>
      <c r="FG119" s="225">
        <f t="shared" si="279"/>
        <v>3</v>
      </c>
      <c r="FH119" s="73">
        <f t="shared" si="280"/>
        <v>2024</v>
      </c>
      <c r="FI119" s="73"/>
      <c r="FJ119" s="73"/>
      <c r="FK119" s="4"/>
      <c r="FL119" s="4"/>
      <c r="GA119" s="4"/>
    </row>
    <row r="120" spans="1:183" x14ac:dyDescent="0.35">
      <c r="A120" s="73">
        <v>13</v>
      </c>
      <c r="B120" s="41">
        <f t="shared" si="243"/>
        <v>45376</v>
      </c>
      <c r="C120" s="57">
        <f>'Chart Data'!C225</f>
        <v>377</v>
      </c>
      <c r="D120" s="57">
        <f>'Chart Data'!D225</f>
        <v>51</v>
      </c>
      <c r="E120" s="57">
        <f ca="1">'Chart Data'!E225</f>
        <v>111</v>
      </c>
      <c r="F120" s="57">
        <f ca="1">'Chart Data'!F225</f>
        <v>92.571428571428569</v>
      </c>
      <c r="G120" s="57">
        <f>'Chart Data'!G225</f>
        <v>35314</v>
      </c>
      <c r="H120" s="57">
        <f ca="1">'Chart Data'!H225</f>
        <v>94.285714285714292</v>
      </c>
      <c r="I120" s="57">
        <f ca="1">'Chart Data'!J225</f>
        <v>87.285714285714292</v>
      </c>
      <c r="J120" s="57">
        <f ca="1">'Chart Data'!K225</f>
        <v>91.428571428571431</v>
      </c>
      <c r="K120" s="57">
        <f>'Chart Data'!L225</f>
        <v>3873</v>
      </c>
      <c r="L120" s="57">
        <f>'Chart Data'!M225</f>
        <v>118.94285714285714</v>
      </c>
      <c r="M120" s="57">
        <f ca="1">'Chart Data'!O225</f>
        <v>100.98428571428572</v>
      </c>
      <c r="N120" s="57">
        <f ca="1">'Chart Data'!P225</f>
        <v>107.22523809523808</v>
      </c>
      <c r="O120" s="57">
        <f ca="1">'Chart Data'!Q225</f>
        <v>97.894999999999996</v>
      </c>
      <c r="P120" s="57">
        <f ca="1">'Chart Data'!R225</f>
        <v>99.790714285714287</v>
      </c>
      <c r="Q120" s="57">
        <f>'Chart Data'!S226</f>
        <v>99.772593793186331</v>
      </c>
      <c r="R120" s="57">
        <f ca="1">'Chart Data'!T226</f>
        <v>593794.42857142852</v>
      </c>
      <c r="U120" s="57">
        <f t="shared" si="304"/>
        <v>393.42307692307691</v>
      </c>
      <c r="V120" s="57">
        <f t="shared" si="305"/>
        <v>59.942307692307693</v>
      </c>
      <c r="W120" s="57">
        <f t="shared" ca="1" si="306"/>
        <v>117.21428571428571</v>
      </c>
      <c r="X120" s="57">
        <f t="shared" ca="1" si="307"/>
        <v>103.59340659340658</v>
      </c>
      <c r="Y120" s="57">
        <f t="shared" si="308"/>
        <v>38202.480769230766</v>
      </c>
      <c r="Z120" s="57">
        <f t="shared" ca="1" si="309"/>
        <v>96.12087912087911</v>
      </c>
      <c r="AA120" s="57">
        <f t="shared" ca="1" si="310"/>
        <v>85.953296703296701</v>
      </c>
      <c r="AB120" s="57">
        <f t="shared" ca="1" si="311"/>
        <v>89.733516483516496</v>
      </c>
      <c r="AC120" s="57">
        <f t="shared" si="312"/>
        <v>4910.8653846153848</v>
      </c>
      <c r="AD120" s="57">
        <f t="shared" si="313"/>
        <v>119.6947802197802</v>
      </c>
      <c r="AE120" s="57">
        <f t="shared" ca="1" si="314"/>
        <v>100.39381868131871</v>
      </c>
      <c r="AF120" s="57">
        <f t="shared" ca="1" si="315"/>
        <v>103.05336080586082</v>
      </c>
      <c r="AG120" s="57">
        <f t="shared" ca="1" si="316"/>
        <v>100.80567307692309</v>
      </c>
      <c r="AH120" s="57">
        <f t="shared" ca="1" si="317"/>
        <v>99.535206043956052</v>
      </c>
      <c r="AI120" s="57">
        <f t="shared" si="318"/>
        <v>100.54525423591207</v>
      </c>
      <c r="AJ120" s="57">
        <f t="shared" ca="1" si="319"/>
        <v>626864.98626373638</v>
      </c>
      <c r="AM120" s="57">
        <f t="shared" si="320"/>
        <v>393.32692307692309</v>
      </c>
      <c r="AN120" s="57">
        <f t="shared" si="321"/>
        <v>60.009615384615387</v>
      </c>
      <c r="AO120" s="57">
        <f t="shared" ca="1" si="322"/>
        <v>117.25412087912088</v>
      </c>
      <c r="AP120" s="57">
        <f t="shared" ca="1" si="323"/>
        <v>103.60851648351647</v>
      </c>
      <c r="AQ120" s="57">
        <f t="shared" si="324"/>
        <v>38213.355769230766</v>
      </c>
      <c r="AR120" s="57">
        <f t="shared" ca="1" si="325"/>
        <v>96.126373626373606</v>
      </c>
      <c r="AS120" s="57">
        <f t="shared" ca="1" si="326"/>
        <v>85.987637362637358</v>
      </c>
      <c r="AT120" s="57">
        <f t="shared" ca="1" si="327"/>
        <v>89.693681318681328</v>
      </c>
      <c r="AU120" s="57">
        <f t="shared" si="328"/>
        <v>4909.5192307692305</v>
      </c>
      <c r="AV120" s="57">
        <f t="shared" si="329"/>
        <v>119.40563186813185</v>
      </c>
      <c r="AW120" s="57">
        <f t="shared" ca="1" si="330"/>
        <v>100.43535714285717</v>
      </c>
      <c r="AX120" s="57">
        <f t="shared" ca="1" si="331"/>
        <v>103.14669413919412</v>
      </c>
      <c r="AY120" s="57">
        <f t="shared" ca="1" si="332"/>
        <v>100.83342719780219</v>
      </c>
      <c r="AZ120" s="57">
        <f t="shared" ca="1" si="333"/>
        <v>99.564168956043972</v>
      </c>
      <c r="BA120" s="57">
        <f t="shared" si="334"/>
        <v>100.62818507467911</v>
      </c>
      <c r="BB120" s="57">
        <f t="shared" ca="1" si="335"/>
        <v>627308.73351648357</v>
      </c>
      <c r="BE120" s="74">
        <f t="shared" si="336"/>
        <v>0.95849019703710947</v>
      </c>
      <c r="BF120" s="74">
        <f t="shared" si="337"/>
        <v>0.84986380387758365</v>
      </c>
      <c r="BG120" s="74">
        <f t="shared" ca="1" si="338"/>
        <v>0.94666182448659231</v>
      </c>
      <c r="BH120" s="74">
        <f t="shared" ca="1" si="339"/>
        <v>0.89347315947870143</v>
      </c>
      <c r="BI120" s="74">
        <f t="shared" si="340"/>
        <v>0.92412716154163788</v>
      </c>
      <c r="BJ120" s="74">
        <f t="shared" ca="1" si="341"/>
        <v>0.98085167190625921</v>
      </c>
      <c r="BK120" s="74">
        <f t="shared" ca="1" si="342"/>
        <v>1.0150960877969297</v>
      </c>
      <c r="BL120" s="74">
        <f t="shared" ca="1" si="343"/>
        <v>1.0193423893900178</v>
      </c>
      <c r="BM120" s="74">
        <f t="shared" si="344"/>
        <v>0.78887561448520349</v>
      </c>
      <c r="BN120" s="74">
        <f t="shared" si="345"/>
        <v>0.99612434758700674</v>
      </c>
      <c r="BO120" s="74">
        <f t="shared" ca="1" si="346"/>
        <v>1.0054654913074861</v>
      </c>
      <c r="BP120" s="74">
        <f t="shared" ca="1" si="347"/>
        <v>1.0395411989698871</v>
      </c>
      <c r="BQ120" s="74">
        <f t="shared" ca="1" si="348"/>
        <v>0.97085860037229554</v>
      </c>
      <c r="BR120" s="74">
        <f t="shared" ca="1" si="349"/>
        <v>1.0022753700658149</v>
      </c>
      <c r="BS120" s="74">
        <f t="shared" si="350"/>
        <v>0.99149749862965508</v>
      </c>
      <c r="BT120" s="74">
        <f t="shared" ca="1" si="351"/>
        <v>0.94657446460662997</v>
      </c>
      <c r="CP120" s="73">
        <f t="shared" ref="CP120:DF120" si="381">CP68</f>
        <v>13</v>
      </c>
      <c r="CQ120" s="74">
        <f t="shared" si="381"/>
        <v>1.0202792451539355</v>
      </c>
      <c r="CR120" s="74">
        <f t="shared" si="381"/>
        <v>0.83495690914279352</v>
      </c>
      <c r="CS120" s="74">
        <f t="shared" ca="1" si="381"/>
        <v>1.0051150053116003</v>
      </c>
      <c r="CT120" s="74">
        <f t="shared" ca="1" si="381"/>
        <v>0.99494617033104193</v>
      </c>
      <c r="CU120" s="74">
        <f t="shared" si="381"/>
        <v>0.9352987491285043</v>
      </c>
      <c r="CV120" s="74">
        <f t="shared" ca="1" si="381"/>
        <v>1.0103021934350622</v>
      </c>
      <c r="CW120" s="74">
        <f t="shared" ca="1" si="381"/>
        <v>0.99500237934679459</v>
      </c>
      <c r="CX120" s="74">
        <f t="shared" ca="1" si="381"/>
        <v>0.98875246638570757</v>
      </c>
      <c r="CY120" s="74">
        <f t="shared" si="381"/>
        <v>1.1908066574483689</v>
      </c>
      <c r="CZ120" s="74">
        <f t="shared" ca="1" si="381"/>
        <v>1.0151127494761887</v>
      </c>
      <c r="DA120" s="74">
        <f t="shared" ca="1" si="381"/>
        <v>0.98304948102751366</v>
      </c>
      <c r="DB120" s="74">
        <f t="shared" ca="1" si="381"/>
        <v>1.0016345397462569</v>
      </c>
      <c r="DC120" s="74">
        <f t="shared" ca="1" si="381"/>
        <v>0.9486629891794589</v>
      </c>
      <c r="DD120" s="74">
        <f t="shared" ca="1" si="381"/>
        <v>0.98346143000755182</v>
      </c>
      <c r="DE120" s="74">
        <f t="shared" ca="1" si="381"/>
        <v>0.99707392184136923</v>
      </c>
      <c r="DF120" s="74">
        <f t="shared" ca="1" si="381"/>
        <v>0.92446890404574456</v>
      </c>
      <c r="DI120" s="57">
        <f t="shared" si="245"/>
        <v>369.50668338168515</v>
      </c>
      <c r="DJ120" s="57">
        <f t="shared" si="246"/>
        <v>61.080996446102858</v>
      </c>
      <c r="DK120" s="57">
        <f t="shared" ca="1" si="247"/>
        <v>110.43512375540388</v>
      </c>
      <c r="DL120" s="57">
        <f t="shared" ca="1" si="248"/>
        <v>93.04164519838082</v>
      </c>
      <c r="DM120" s="57">
        <f t="shared" si="249"/>
        <v>37756.919949807474</v>
      </c>
      <c r="DN120" s="57">
        <f t="shared" ca="1" si="250"/>
        <v>93.324269608026498</v>
      </c>
      <c r="DO120" s="57">
        <f t="shared" ca="1" si="251"/>
        <v>87.724126190548574</v>
      </c>
      <c r="DP120" s="57">
        <f t="shared" ca="1" si="252"/>
        <v>92.468615287282205</v>
      </c>
      <c r="DQ120" s="57">
        <f t="shared" si="253"/>
        <v>3252.4171541826686</v>
      </c>
      <c r="DR120" s="57">
        <f t="shared" ca="1" si="254"/>
        <v>117.17206507772973</v>
      </c>
      <c r="DS120" s="57">
        <f t="shared" ca="1" si="255"/>
        <v>102.72553687606225</v>
      </c>
      <c r="DT120" s="57">
        <f t="shared" ca="1" si="256"/>
        <v>107.05026019011021</v>
      </c>
      <c r="DU120" s="57">
        <f t="shared" ca="1" si="257"/>
        <v>103.19259960238753</v>
      </c>
      <c r="DV120" s="57">
        <f t="shared" ca="1" si="258"/>
        <v>101.46886419831229</v>
      </c>
      <c r="DW120" s="57">
        <f t="shared" ca="1" si="259"/>
        <v>100.06539295394367</v>
      </c>
      <c r="DX120" s="57">
        <f t="shared" ca="1" si="260"/>
        <v>642308.70932793035</v>
      </c>
      <c r="DY120" s="57">
        <f ca="1">'Chart Data'!U225</f>
        <v>-126.52285714285715</v>
      </c>
      <c r="EB120" s="57"/>
      <c r="EN120" s="74">
        <f t="shared" si="361"/>
        <v>-1.576038557154837</v>
      </c>
      <c r="EO120" s="74">
        <f t="shared" si="362"/>
        <v>0.6001984865856298</v>
      </c>
      <c r="EP120" s="74">
        <f t="shared" ca="1" si="264"/>
        <v>-1.8551337310076561</v>
      </c>
      <c r="EQ120" s="74">
        <f t="shared" ca="1" si="265"/>
        <v>-2.8149799353942466</v>
      </c>
      <c r="ER120" s="74">
        <f t="shared" si="266"/>
        <v>5.7639224808627701E-3</v>
      </c>
      <c r="ES120" s="74">
        <f t="shared" ca="1" si="267"/>
        <v>-1.5920377906672438</v>
      </c>
      <c r="ET120" s="74">
        <f t="shared" ca="1" si="268"/>
        <v>0.68242196251145026</v>
      </c>
      <c r="EU120" s="74">
        <f t="shared" ca="1" si="269"/>
        <v>2.1616322188210852</v>
      </c>
      <c r="EV120" s="74">
        <f t="shared" si="270"/>
        <v>1.3339492920467291</v>
      </c>
      <c r="EW120" s="74">
        <f t="shared" ca="1" si="271"/>
        <v>-0.54814269194812282</v>
      </c>
      <c r="EX120" s="74">
        <f t="shared" ca="1" si="272"/>
        <v>0.70057311453177329</v>
      </c>
      <c r="EY120" s="74">
        <f t="shared" ca="1" si="273"/>
        <v>0.93851108189232835</v>
      </c>
      <c r="EZ120" s="74">
        <f t="shared" ca="1" si="274"/>
        <v>0.96594777434572043</v>
      </c>
      <c r="FA120" s="74">
        <f t="shared" ca="1" si="275"/>
        <v>0.51655170689077345</v>
      </c>
      <c r="FB120" s="74">
        <f t="shared" ca="1" si="276"/>
        <v>-0.43259226493256064</v>
      </c>
      <c r="FC120" s="74">
        <f t="shared" ca="1" si="277"/>
        <v>0.67820104473757181</v>
      </c>
      <c r="FD120" s="74">
        <f t="shared" ca="1" si="278"/>
        <v>0.92151023296382739</v>
      </c>
      <c r="FG120" s="225">
        <f t="shared" si="279"/>
        <v>3</v>
      </c>
      <c r="FH120" s="73">
        <f t="shared" si="280"/>
        <v>2024</v>
      </c>
      <c r="FI120" s="73"/>
      <c r="FJ120" s="73"/>
      <c r="FK120" s="4"/>
      <c r="FL120" s="4"/>
      <c r="GA120" s="4"/>
    </row>
    <row r="121" spans="1:183" x14ac:dyDescent="0.35">
      <c r="A121" s="73">
        <v>14</v>
      </c>
      <c r="B121" s="41">
        <f t="shared" si="243"/>
        <v>45383</v>
      </c>
      <c r="C121" s="57">
        <f>'Chart Data'!C226</f>
        <v>373</v>
      </c>
      <c r="D121" s="57">
        <f>'Chart Data'!D226</f>
        <v>55</v>
      </c>
      <c r="E121" s="57">
        <f ca="1">'Chart Data'!E226</f>
        <v>108.28571428571429</v>
      </c>
      <c r="F121" s="57">
        <f ca="1">'Chart Data'!F226</f>
        <v>95.857142857142861</v>
      </c>
      <c r="G121" s="57">
        <f>'Chart Data'!G226</f>
        <v>37706</v>
      </c>
      <c r="H121" s="57">
        <f ca="1">'Chart Data'!H226</f>
        <v>92.714285714285708</v>
      </c>
      <c r="I121" s="57">
        <f ca="1">'Chart Data'!J226</f>
        <v>84.142857142857139</v>
      </c>
      <c r="J121" s="57">
        <f ca="1">'Chart Data'!K226</f>
        <v>84.714285714285708</v>
      </c>
      <c r="K121" s="57">
        <f>'Chart Data'!L226</f>
        <v>4241</v>
      </c>
      <c r="L121" s="57">
        <f>'Chart Data'!M226</f>
        <v>108.31428571428572</v>
      </c>
      <c r="M121" s="57">
        <f ca="1">'Chart Data'!O226</f>
        <v>107.99000000000001</v>
      </c>
      <c r="N121" s="57">
        <f ca="1">'Chart Data'!P226</f>
        <v>121.16761904761904</v>
      </c>
      <c r="O121" s="57">
        <f ca="1">'Chart Data'!Q226</f>
        <v>104.43428571428572</v>
      </c>
      <c r="P121" s="57">
        <f ca="1">'Chart Data'!R226</f>
        <v>105.48</v>
      </c>
      <c r="Q121" s="57">
        <f>'Chart Data'!S227</f>
        <v>97.150852276427287</v>
      </c>
      <c r="R121" s="57">
        <f ca="1">'Chart Data'!T227</f>
        <v>573249.85714285716</v>
      </c>
      <c r="U121" s="57">
        <f t="shared" si="304"/>
        <v>393.23076923076923</v>
      </c>
      <c r="V121" s="57">
        <f t="shared" si="305"/>
        <v>60.07692307692308</v>
      </c>
      <c r="W121" s="57">
        <f t="shared" ca="1" si="306"/>
        <v>117.29395604395603</v>
      </c>
      <c r="X121" s="57">
        <f t="shared" ca="1" si="307"/>
        <v>103.62362637362634</v>
      </c>
      <c r="Y121" s="57">
        <f t="shared" si="308"/>
        <v>38224.230769230766</v>
      </c>
      <c r="Z121" s="57">
        <f t="shared" ca="1" si="309"/>
        <v>96.131868131868117</v>
      </c>
      <c r="AA121" s="57">
        <f t="shared" ca="1" si="310"/>
        <v>86.021978021978015</v>
      </c>
      <c r="AB121" s="57">
        <f t="shared" ca="1" si="311"/>
        <v>89.65384615384616</v>
      </c>
      <c r="AC121" s="57">
        <f t="shared" si="312"/>
        <v>4908.1730769230771</v>
      </c>
      <c r="AD121" s="57">
        <f t="shared" si="313"/>
        <v>119.1164835164835</v>
      </c>
      <c r="AE121" s="57">
        <f t="shared" ca="1" si="314"/>
        <v>100.47689560439564</v>
      </c>
      <c r="AF121" s="57">
        <f t="shared" ca="1" si="315"/>
        <v>103.24002747252744</v>
      </c>
      <c r="AG121" s="57">
        <f t="shared" ca="1" si="316"/>
        <v>100.86118131868132</v>
      </c>
      <c r="AH121" s="57">
        <f t="shared" ca="1" si="317"/>
        <v>99.593131868131877</v>
      </c>
      <c r="AI121" s="57">
        <f t="shared" si="318"/>
        <v>100.71111591344615</v>
      </c>
      <c r="AJ121" s="57">
        <f t="shared" ca="1" si="319"/>
        <v>627752.48076923087</v>
      </c>
      <c r="AM121" s="57">
        <f t="shared" si="320"/>
        <v>392.55769230769226</v>
      </c>
      <c r="AN121" s="57">
        <f t="shared" si="321"/>
        <v>60.04807692307692</v>
      </c>
      <c r="AO121" s="57">
        <f t="shared" ca="1" si="322"/>
        <v>117.34340659340658</v>
      </c>
      <c r="AP121" s="57">
        <f t="shared" ca="1" si="323"/>
        <v>103.64010989010987</v>
      </c>
      <c r="AQ121" s="57">
        <f t="shared" si="324"/>
        <v>38235.153846153844</v>
      </c>
      <c r="AR121" s="57">
        <f t="shared" ca="1" si="325"/>
        <v>96.135989010989007</v>
      </c>
      <c r="AS121" s="57">
        <f t="shared" ca="1" si="326"/>
        <v>86.032967032967036</v>
      </c>
      <c r="AT121" s="57">
        <f t="shared" ca="1" si="327"/>
        <v>89.625</v>
      </c>
      <c r="AU121" s="57">
        <f t="shared" si="328"/>
        <v>4892.2211538461543</v>
      </c>
      <c r="AV121" s="57">
        <f t="shared" si="329"/>
        <v>118.80164835164834</v>
      </c>
      <c r="AW121" s="57">
        <f t="shared" ca="1" si="330"/>
        <v>100.51667582417585</v>
      </c>
      <c r="AX121" s="57">
        <f t="shared" ca="1" si="331"/>
        <v>103.33911630036627</v>
      </c>
      <c r="AY121" s="57">
        <f t="shared" ca="1" si="332"/>
        <v>100.88932005494505</v>
      </c>
      <c r="AZ121" s="57">
        <f t="shared" ca="1" si="333"/>
        <v>99.614677197802195</v>
      </c>
      <c r="BA121" s="57">
        <f t="shared" si="334"/>
        <v>100.7868987335391</v>
      </c>
      <c r="BB121" s="57">
        <f t="shared" ca="1" si="335"/>
        <v>627616.58791208803</v>
      </c>
      <c r="BE121" s="74">
        <f t="shared" si="336"/>
        <v>0.95017880762259355</v>
      </c>
      <c r="BF121" s="74">
        <f t="shared" si="337"/>
        <v>0.91593274619695764</v>
      </c>
      <c r="BG121" s="74">
        <f t="shared" ca="1" si="338"/>
        <v>0.92281038559689099</v>
      </c>
      <c r="BH121" s="74">
        <f t="shared" ca="1" si="339"/>
        <v>0.92490390987408899</v>
      </c>
      <c r="BI121" s="74">
        <f t="shared" si="340"/>
        <v>0.98616054094399641</v>
      </c>
      <c r="BJ121" s="74">
        <f t="shared" ca="1" si="341"/>
        <v>0.96440767571120345</v>
      </c>
      <c r="BK121" s="74">
        <f t="shared" ca="1" si="342"/>
        <v>0.97803039979563156</v>
      </c>
      <c r="BL121" s="74">
        <f t="shared" ca="1" si="343"/>
        <v>0.94520820880653511</v>
      </c>
      <c r="BM121" s="74">
        <f t="shared" si="344"/>
        <v>0.86688640325791921</v>
      </c>
      <c r="BN121" s="74">
        <f t="shared" si="345"/>
        <v>0.91172376155657009</v>
      </c>
      <c r="BO121" s="74">
        <f t="shared" ca="1" si="346"/>
        <v>1.0743490979436738</v>
      </c>
      <c r="BP121" s="74">
        <f t="shared" ca="1" si="347"/>
        <v>1.1725242423733555</v>
      </c>
      <c r="BQ121" s="74">
        <f t="shared" ca="1" si="348"/>
        <v>1.0351371746524811</v>
      </c>
      <c r="BR121" s="74">
        <f t="shared" ca="1" si="349"/>
        <v>1.0588801064982742</v>
      </c>
      <c r="BS121" s="74">
        <f t="shared" si="350"/>
        <v>0.96392342156767008</v>
      </c>
      <c r="BT121" s="74">
        <f t="shared" ca="1" si="351"/>
        <v>0.91337588614396825</v>
      </c>
      <c r="CP121" s="73">
        <f t="shared" ref="CP121:DF121" si="382">CP69</f>
        <v>14</v>
      </c>
      <c r="CQ121" s="74">
        <f t="shared" si="382"/>
        <v>1.0300859122006478</v>
      </c>
      <c r="CR121" s="74">
        <f t="shared" si="382"/>
        <v>0.92081385260360271</v>
      </c>
      <c r="CS121" s="74">
        <f t="shared" ca="1" si="382"/>
        <v>0.96786126338039846</v>
      </c>
      <c r="CT121" s="74">
        <f t="shared" ca="1" si="382"/>
        <v>0.95497230075743533</v>
      </c>
      <c r="CU121" s="74">
        <f t="shared" si="382"/>
        <v>0.99454536734226917</v>
      </c>
      <c r="CV121" s="74">
        <f t="shared" ca="1" si="382"/>
        <v>0.99474186063572123</v>
      </c>
      <c r="CW121" s="74">
        <f t="shared" ca="1" si="382"/>
        <v>0.99883113741447471</v>
      </c>
      <c r="CX121" s="74">
        <f t="shared" ca="1" si="382"/>
        <v>0.96770863748128089</v>
      </c>
      <c r="CY121" s="74">
        <f t="shared" si="382"/>
        <v>0.92757752707689345</v>
      </c>
      <c r="CZ121" s="74">
        <f t="shared" ca="1" si="382"/>
        <v>1.0075093859834428</v>
      </c>
      <c r="DA121" s="74">
        <f t="shared" ca="1" si="382"/>
        <v>1.0720009885553154</v>
      </c>
      <c r="DB121" s="74">
        <f t="shared" ca="1" si="382"/>
        <v>1.1546131588976767</v>
      </c>
      <c r="DC121" s="74">
        <f t="shared" ca="1" si="382"/>
        <v>1.0267926076262308</v>
      </c>
      <c r="DD121" s="74">
        <f t="shared" ca="1" si="382"/>
        <v>1.0601569646268139</v>
      </c>
      <c r="DE121" s="74">
        <f t="shared" ca="1" si="382"/>
        <v>0.98514990954582859</v>
      </c>
      <c r="DF121" s="74">
        <f t="shared" ca="1" si="382"/>
        <v>0.94610719530068965</v>
      </c>
      <c r="DI121" s="57">
        <f t="shared" si="245"/>
        <v>362.10571912699282</v>
      </c>
      <c r="DJ121" s="57">
        <f t="shared" si="246"/>
        <v>59.729770403092232</v>
      </c>
      <c r="DK121" s="57">
        <f t="shared" ca="1" si="247"/>
        <v>111.88144249880446</v>
      </c>
      <c r="DL121" s="57">
        <f t="shared" ca="1" si="248"/>
        <v>100.37688295368763</v>
      </c>
      <c r="DM121" s="57">
        <f t="shared" si="249"/>
        <v>37912.800399203523</v>
      </c>
      <c r="DN121" s="57">
        <f t="shared" ca="1" si="250"/>
        <v>93.204367266733612</v>
      </c>
      <c r="DO121" s="57">
        <f t="shared" ca="1" si="251"/>
        <v>84.241323674255099</v>
      </c>
      <c r="DP121" s="57">
        <f t="shared" ca="1" si="252"/>
        <v>87.541107346915041</v>
      </c>
      <c r="DQ121" s="57">
        <f t="shared" si="253"/>
        <v>4572.1245677057395</v>
      </c>
      <c r="DR121" s="57">
        <f t="shared" ca="1" si="254"/>
        <v>107.50697434799454</v>
      </c>
      <c r="DS121" s="57">
        <f t="shared" ca="1" si="255"/>
        <v>100.7368474030355</v>
      </c>
      <c r="DT121" s="57">
        <f t="shared" ca="1" si="256"/>
        <v>104.94217748505417</v>
      </c>
      <c r="DU121" s="57">
        <f t="shared" ca="1" si="257"/>
        <v>101.70923021711265</v>
      </c>
      <c r="DV121" s="57">
        <f t="shared" ca="1" si="258"/>
        <v>99.494700803224973</v>
      </c>
      <c r="DW121" s="57">
        <f t="shared" ca="1" si="259"/>
        <v>98.615298377498235</v>
      </c>
      <c r="DX121" s="57">
        <f t="shared" ca="1" si="260"/>
        <v>605903.70730736083</v>
      </c>
      <c r="DY121" s="57">
        <f ca="1">'Chart Data'!U226</f>
        <v>-118.64571428571428</v>
      </c>
      <c r="EB121" s="57"/>
      <c r="EN121" s="74">
        <f t="shared" si="361"/>
        <v>-1.9818322587676402</v>
      </c>
      <c r="EO121" s="74">
        <f t="shared" si="362"/>
        <v>9.7719995766476359E-2</v>
      </c>
      <c r="EP121" s="74">
        <f t="shared" ca="1" si="264"/>
        <v>-1.4513906468900601</v>
      </c>
      <c r="EQ121" s="74">
        <f t="shared" ca="1" si="265"/>
        <v>-0.93913987877214156</v>
      </c>
      <c r="ER121" s="74">
        <f t="shared" si="266"/>
        <v>0.15822993296201734</v>
      </c>
      <c r="ES121" s="74">
        <f t="shared" ca="1" si="267"/>
        <v>-1.6617550845545543</v>
      </c>
      <c r="ET121" s="74">
        <f t="shared" ca="1" si="268"/>
        <v>-0.37500944458853164</v>
      </c>
      <c r="EU121" s="74">
        <f t="shared" ca="1" si="269"/>
        <v>-0.69861988334602798</v>
      </c>
      <c r="EV121" s="74">
        <f t="shared" si="270"/>
        <v>0.34153818417155357</v>
      </c>
      <c r="EW121" s="74">
        <f t="shared" ca="1" si="271"/>
        <v>-1.1147023853124665</v>
      </c>
      <c r="EX121" s="74">
        <f t="shared" ca="1" si="272"/>
        <v>-9.5338841088576598E-2</v>
      </c>
      <c r="EY121" s="74">
        <f t="shared" ca="1" si="273"/>
        <v>0.46069488993154595</v>
      </c>
      <c r="EZ121" s="74">
        <f t="shared" ca="1" si="274"/>
        <v>0.30835991388806011</v>
      </c>
      <c r="FA121" s="74">
        <f t="shared" ca="1" si="275"/>
        <v>-0.4138093018563227</v>
      </c>
      <c r="FB121" s="74">
        <f t="shared" ca="1" si="276"/>
        <v>-0.80100115948023987</v>
      </c>
      <c r="FC121" s="74">
        <f t="shared" ca="1" si="277"/>
        <v>-1.1370871753224199</v>
      </c>
      <c r="FD121" s="74">
        <f t="shared" ca="1" si="278"/>
        <v>1.0213720767007204</v>
      </c>
      <c r="FG121" s="225">
        <f t="shared" si="279"/>
        <v>4</v>
      </c>
      <c r="FH121" s="73">
        <f t="shared" si="280"/>
        <v>2024</v>
      </c>
      <c r="FI121" s="73"/>
      <c r="FJ121" s="73"/>
      <c r="FK121" s="4"/>
      <c r="FL121" s="4"/>
      <c r="GA121" s="4"/>
    </row>
    <row r="122" spans="1:183" x14ac:dyDescent="0.35">
      <c r="A122" s="73">
        <v>15</v>
      </c>
      <c r="B122" s="41">
        <f t="shared" si="243"/>
        <v>45390</v>
      </c>
      <c r="C122" s="57">
        <f>'Chart Data'!C227</f>
        <v>404</v>
      </c>
      <c r="D122" s="57">
        <f>'Chart Data'!D227</f>
        <v>51</v>
      </c>
      <c r="E122" s="57">
        <f ca="1">'Chart Data'!E227</f>
        <v>117.71428571428571</v>
      </c>
      <c r="F122" s="57">
        <f ca="1">'Chart Data'!F227</f>
        <v>105.57142857142857</v>
      </c>
      <c r="G122" s="57">
        <f>'Chart Data'!G227</f>
        <v>38449</v>
      </c>
      <c r="H122" s="57">
        <f ca="1">'Chart Data'!H227</f>
        <v>96.571428571428569</v>
      </c>
      <c r="I122" s="57">
        <f ca="1">'Chart Data'!J227</f>
        <v>81.571428571428569</v>
      </c>
      <c r="J122" s="57">
        <f ca="1">'Chart Data'!K227</f>
        <v>89.571428571428569</v>
      </c>
      <c r="K122" s="57">
        <f>'Chart Data'!L227</f>
        <v>3475</v>
      </c>
      <c r="L122" s="57">
        <f>'Chart Data'!M227</f>
        <v>110.60000000000001</v>
      </c>
      <c r="M122" s="57">
        <f ca="1">'Chart Data'!O227</f>
        <v>103.11142857142856</v>
      </c>
      <c r="N122" s="57">
        <f ca="1">'Chart Data'!P227</f>
        <v>112.28142857142858</v>
      </c>
      <c r="O122" s="57">
        <f ca="1">'Chart Data'!Q227</f>
        <v>100.10714285714286</v>
      </c>
      <c r="P122" s="57">
        <f ca="1">'Chart Data'!R227</f>
        <v>101.11285714285714</v>
      </c>
      <c r="Q122" s="57">
        <f>'Chart Data'!S228</f>
        <v>98.055868323628815</v>
      </c>
      <c r="R122" s="57">
        <f ca="1">'Chart Data'!T228</f>
        <v>626870</v>
      </c>
      <c r="U122" s="57">
        <f t="shared" si="304"/>
        <v>391.88461538461536</v>
      </c>
      <c r="V122" s="57">
        <f t="shared" si="305"/>
        <v>60.019230769230766</v>
      </c>
      <c r="W122" s="57">
        <f t="shared" ca="1" si="306"/>
        <v>117.39285714285714</v>
      </c>
      <c r="X122" s="57">
        <f t="shared" ca="1" si="307"/>
        <v>103.65659340659339</v>
      </c>
      <c r="Y122" s="57">
        <f t="shared" si="308"/>
        <v>38246.076923076922</v>
      </c>
      <c r="Z122" s="57">
        <f t="shared" ca="1" si="309"/>
        <v>96.140109890109898</v>
      </c>
      <c r="AA122" s="57">
        <f t="shared" ca="1" si="310"/>
        <v>86.043956043956058</v>
      </c>
      <c r="AB122" s="57">
        <f t="shared" ca="1" si="311"/>
        <v>89.59615384615384</v>
      </c>
      <c r="AC122" s="57">
        <f t="shared" si="312"/>
        <v>4876.2692307692305</v>
      </c>
      <c r="AD122" s="57">
        <f t="shared" si="313"/>
        <v>118.48681318681317</v>
      </c>
      <c r="AE122" s="57">
        <f t="shared" ca="1" si="314"/>
        <v>100.55645604395608</v>
      </c>
      <c r="AF122" s="57">
        <f t="shared" ca="1" si="315"/>
        <v>103.43820512820511</v>
      </c>
      <c r="AG122" s="57">
        <f t="shared" ca="1" si="316"/>
        <v>100.91745879120877</v>
      </c>
      <c r="AH122" s="57">
        <f t="shared" ca="1" si="317"/>
        <v>99.636222527472526</v>
      </c>
      <c r="AI122" s="57">
        <f t="shared" si="318"/>
        <v>100.86268155363206</v>
      </c>
      <c r="AJ122" s="57">
        <f t="shared" ca="1" si="319"/>
        <v>627480.6950549453</v>
      </c>
      <c r="AM122" s="57">
        <f t="shared" si="320"/>
        <v>391.98076923076923</v>
      </c>
      <c r="AN122" s="57">
        <f t="shared" si="321"/>
        <v>59.990384615384613</v>
      </c>
      <c r="AO122" s="57">
        <f t="shared" ca="1" si="322"/>
        <v>117.42857142857143</v>
      </c>
      <c r="AP122" s="57">
        <f t="shared" ca="1" si="323"/>
        <v>103.68131868131866</v>
      </c>
      <c r="AQ122" s="57">
        <f t="shared" si="324"/>
        <v>38254.88461538461</v>
      </c>
      <c r="AR122" s="57">
        <f t="shared" ca="1" si="325"/>
        <v>96.144230769230774</v>
      </c>
      <c r="AS122" s="57">
        <f t="shared" ca="1" si="326"/>
        <v>86.050824175824175</v>
      </c>
      <c r="AT122" s="57">
        <f t="shared" ca="1" si="327"/>
        <v>89.567307692307708</v>
      </c>
      <c r="AU122" s="57">
        <f t="shared" si="328"/>
        <v>4862.7788461538457</v>
      </c>
      <c r="AV122" s="57">
        <f t="shared" si="329"/>
        <v>118.15521978021975</v>
      </c>
      <c r="AW122" s="57">
        <f t="shared" ca="1" si="330"/>
        <v>100.58557692307696</v>
      </c>
      <c r="AX122" s="57">
        <f t="shared" ca="1" si="331"/>
        <v>103.51576465201464</v>
      </c>
      <c r="AY122" s="57">
        <f t="shared" ca="1" si="332"/>
        <v>100.94316620879118</v>
      </c>
      <c r="AZ122" s="57">
        <f t="shared" ca="1" si="333"/>
        <v>99.646456043956036</v>
      </c>
      <c r="BA122" s="57">
        <f t="shared" si="334"/>
        <v>100.89521997817599</v>
      </c>
      <c r="BB122" s="57">
        <f t="shared" ca="1" si="335"/>
        <v>627484.0274725277</v>
      </c>
      <c r="BE122" s="74">
        <f t="shared" si="336"/>
        <v>1.0306628072413286</v>
      </c>
      <c r="BF122" s="74">
        <f t="shared" si="337"/>
        <v>0.85013623978201636</v>
      </c>
      <c r="BG122" s="74">
        <f t="shared" ca="1" si="338"/>
        <v>1.0024330900243308</v>
      </c>
      <c r="BH122" s="74">
        <f t="shared" ca="1" si="339"/>
        <v>1.0182299947005831</v>
      </c>
      <c r="BI122" s="74">
        <f t="shared" si="340"/>
        <v>1.0050742640205828</v>
      </c>
      <c r="BJ122" s="74">
        <f t="shared" ca="1" si="341"/>
        <v>1.0044433014730043</v>
      </c>
      <c r="BK122" s="74">
        <f t="shared" ca="1" si="342"/>
        <v>0.94794476813792006</v>
      </c>
      <c r="BL122" s="74">
        <f t="shared" ca="1" si="343"/>
        <v>1.0000460087416607</v>
      </c>
      <c r="BM122" s="74">
        <f t="shared" si="344"/>
        <v>0.7146119759792301</v>
      </c>
      <c r="BN122" s="74">
        <f t="shared" si="345"/>
        <v>0.93605682597626083</v>
      </c>
      <c r="BO122" s="74">
        <f t="shared" ca="1" si="346"/>
        <v>1.0251114695130024</v>
      </c>
      <c r="BP122" s="74">
        <f t="shared" ca="1" si="347"/>
        <v>1.0846795070188697</v>
      </c>
      <c r="BQ122" s="74">
        <f t="shared" ca="1" si="348"/>
        <v>0.99171788063474164</v>
      </c>
      <c r="BR122" s="74">
        <f t="shared" ca="1" si="349"/>
        <v>1.0147160386542422</v>
      </c>
      <c r="BS122" s="74">
        <f t="shared" si="350"/>
        <v>0.9718584125674008</v>
      </c>
      <c r="BT122" s="74">
        <f t="shared" ca="1" si="351"/>
        <v>0.99902144525494785</v>
      </c>
      <c r="CP122" s="73">
        <f t="shared" ref="CP122:DF122" si="383">CP70</f>
        <v>15</v>
      </c>
      <c r="CQ122" s="74">
        <f t="shared" si="383"/>
        <v>1.0484252197391364</v>
      </c>
      <c r="CR122" s="74">
        <f t="shared" si="383"/>
        <v>0.89979839655451244</v>
      </c>
      <c r="CS122" s="74">
        <f t="shared" ca="1" si="383"/>
        <v>0.98768192499099372</v>
      </c>
      <c r="CT122" s="74">
        <f t="shared" ca="1" si="383"/>
        <v>0.9932579241040248</v>
      </c>
      <c r="CU122" s="74">
        <f t="shared" si="383"/>
        <v>1.0053653579624642</v>
      </c>
      <c r="CV122" s="74">
        <f t="shared" ca="1" si="383"/>
        <v>0.99646362365763597</v>
      </c>
      <c r="CW122" s="74">
        <f t="shared" ca="1" si="383"/>
        <v>0.97537488287246732</v>
      </c>
      <c r="CX122" s="74">
        <f t="shared" ca="1" si="383"/>
        <v>0.99120906958248722</v>
      </c>
      <c r="CY122" s="74">
        <f t="shared" si="383"/>
        <v>0.88874293433564078</v>
      </c>
      <c r="CZ122" s="74">
        <f t="shared" ca="1" si="383"/>
        <v>0.96057579794617931</v>
      </c>
      <c r="DA122" s="74">
        <f t="shared" ca="1" si="383"/>
        <v>1.0278381290584158</v>
      </c>
      <c r="DB122" s="74">
        <f t="shared" ca="1" si="383"/>
        <v>1.0681226367368275</v>
      </c>
      <c r="DC122" s="74">
        <f t="shared" ca="1" si="383"/>
        <v>1.0169309595097771</v>
      </c>
      <c r="DD122" s="74">
        <f t="shared" ca="1" si="383"/>
        <v>1.0362830894770323</v>
      </c>
      <c r="DE122" s="74">
        <f t="shared" ca="1" si="383"/>
        <v>1.0012128707563419</v>
      </c>
      <c r="DF122" s="74">
        <f t="shared" ca="1" si="383"/>
        <v>0.96698875019880315</v>
      </c>
      <c r="DI122" s="57">
        <f t="shared" si="245"/>
        <v>385.33983387057509</v>
      </c>
      <c r="DJ122" s="57">
        <f t="shared" si="246"/>
        <v>56.679363060979036</v>
      </c>
      <c r="DK122" s="57">
        <f t="shared" ca="1" si="247"/>
        <v>119.18238325092271</v>
      </c>
      <c r="DL122" s="57">
        <f t="shared" ca="1" si="248"/>
        <v>106.28803054016409</v>
      </c>
      <c r="DM122" s="57">
        <f t="shared" si="249"/>
        <v>38243.808278736724</v>
      </c>
      <c r="DN122" s="57">
        <f t="shared" ca="1" si="250"/>
        <v>96.914153491074643</v>
      </c>
      <c r="DO122" s="57">
        <f t="shared" ca="1" si="251"/>
        <v>83.630847998875765</v>
      </c>
      <c r="DP122" s="57">
        <f t="shared" ca="1" si="252"/>
        <v>90.365828279958592</v>
      </c>
      <c r="DQ122" s="57">
        <f t="shared" si="253"/>
        <v>3910.0170203858283</v>
      </c>
      <c r="DR122" s="57">
        <f t="shared" ca="1" si="254"/>
        <v>115.1392740026091</v>
      </c>
      <c r="DS122" s="57">
        <f t="shared" ca="1" si="255"/>
        <v>100.31874247152818</v>
      </c>
      <c r="DT122" s="57">
        <f t="shared" ca="1" si="256"/>
        <v>105.12035295352828</v>
      </c>
      <c r="DU122" s="57">
        <f t="shared" ca="1" si="257"/>
        <v>98.440451557695354</v>
      </c>
      <c r="DV122" s="57">
        <f t="shared" ca="1" si="258"/>
        <v>97.572621004444329</v>
      </c>
      <c r="DW122" s="57">
        <f t="shared" ca="1" si="259"/>
        <v>97.937083299333636</v>
      </c>
      <c r="DX122" s="57">
        <f t="shared" ca="1" si="260"/>
        <v>648270.20983555587</v>
      </c>
      <c r="DY122" s="57">
        <f ca="1">'Chart Data'!U227</f>
        <v>-183.98142857142855</v>
      </c>
      <c r="EB122" s="57"/>
      <c r="EN122" s="74">
        <f t="shared" si="361"/>
        <v>-0.70790941560336018</v>
      </c>
      <c r="EO122" s="74">
        <f t="shared" si="362"/>
        <v>-1.036630607951609</v>
      </c>
      <c r="EP122" s="74">
        <f t="shared" ca="1" si="264"/>
        <v>0.58668315231233903</v>
      </c>
      <c r="EQ122" s="74">
        <f t="shared" ca="1" si="265"/>
        <v>0.57251765615854933</v>
      </c>
      <c r="ER122" s="74">
        <f t="shared" si="266"/>
        <v>0.4819873446566042</v>
      </c>
      <c r="ES122" s="74">
        <f t="shared" ca="1" si="267"/>
        <v>0.49530251476045289</v>
      </c>
      <c r="ET122" s="74">
        <f t="shared" ca="1" si="268"/>
        <v>-0.5603590730548863</v>
      </c>
      <c r="EU122" s="74">
        <f t="shared" ca="1" si="269"/>
        <v>0.94103531042545963</v>
      </c>
      <c r="EV122" s="74">
        <f t="shared" si="270"/>
        <v>0.8394386110655192</v>
      </c>
      <c r="EW122" s="74">
        <f t="shared" ca="1" si="271"/>
        <v>-0.6673032379170144</v>
      </c>
      <c r="EX122" s="74">
        <f t="shared" ca="1" si="272"/>
        <v>-0.26267251394400842</v>
      </c>
      <c r="EY122" s="74">
        <f t="shared" ca="1" si="273"/>
        <v>0.50107998660870134</v>
      </c>
      <c r="EZ122" s="74">
        <f t="shared" ca="1" si="274"/>
        <v>-1.1407121690965505</v>
      </c>
      <c r="FA122" s="74">
        <f t="shared" ca="1" si="275"/>
        <v>-1.3196249526458981</v>
      </c>
      <c r="FB122" s="74">
        <f t="shared" ca="1" si="276"/>
        <v>-0.97330748437158665</v>
      </c>
      <c r="FC122" s="74">
        <f t="shared" ca="1" si="277"/>
        <v>0.97546353738239344</v>
      </c>
      <c r="FD122" s="74">
        <f t="shared" ca="1" si="278"/>
        <v>0.19308382437812452</v>
      </c>
      <c r="FG122" s="225">
        <f t="shared" si="279"/>
        <v>4</v>
      </c>
      <c r="FH122" s="73">
        <f t="shared" si="280"/>
        <v>2024</v>
      </c>
      <c r="FI122" s="73"/>
      <c r="FJ122" s="73"/>
      <c r="FK122" s="4"/>
      <c r="FL122" s="4"/>
      <c r="GA122" s="4"/>
    </row>
    <row r="123" spans="1:183" x14ac:dyDescent="0.35">
      <c r="A123" s="73">
        <v>16</v>
      </c>
      <c r="B123" s="41">
        <f t="shared" si="243"/>
        <v>45397</v>
      </c>
      <c r="C123" s="57">
        <f>'Chart Data'!C228</f>
        <v>382</v>
      </c>
      <c r="D123" s="57">
        <f>'Chart Data'!D228</f>
        <v>60</v>
      </c>
      <c r="E123" s="57">
        <f ca="1">'Chart Data'!E228</f>
        <v>121.14285714285714</v>
      </c>
      <c r="F123" s="57">
        <f ca="1">'Chart Data'!F228</f>
        <v>107.28571428571429</v>
      </c>
      <c r="G123" s="57">
        <f>'Chart Data'!G228</f>
        <v>38465</v>
      </c>
      <c r="H123" s="57">
        <f ca="1">'Chart Data'!H228</f>
        <v>98.142857142857139</v>
      </c>
      <c r="I123" s="57">
        <f ca="1">'Chart Data'!J228</f>
        <v>87</v>
      </c>
      <c r="J123" s="57">
        <f ca="1">'Chart Data'!K228</f>
        <v>98.857142857142861</v>
      </c>
      <c r="K123" s="57">
        <f>'Chart Data'!L228</f>
        <v>3548</v>
      </c>
      <c r="L123" s="57">
        <f>'Chart Data'!M228</f>
        <v>117.85714285714286</v>
      </c>
      <c r="M123" s="57">
        <f ca="1">'Chart Data'!O228</f>
        <v>95.475714285714275</v>
      </c>
      <c r="N123" s="57">
        <f ca="1">'Chart Data'!P228</f>
        <v>97.454285714285717</v>
      </c>
      <c r="O123" s="57">
        <f ca="1">'Chart Data'!Q228</f>
        <v>95.695714285714303</v>
      </c>
      <c r="P123" s="57">
        <f ca="1">'Chart Data'!R228</f>
        <v>95.325714285714284</v>
      </c>
      <c r="Q123" s="57">
        <f>'Chart Data'!S229</f>
        <v>98.096176431235619</v>
      </c>
      <c r="R123" s="57">
        <f ca="1">'Chart Data'!T229</f>
        <v>619481.28571428568</v>
      </c>
      <c r="U123" s="57">
        <f t="shared" si="304"/>
        <v>392.07692307692309</v>
      </c>
      <c r="V123" s="57">
        <f t="shared" si="305"/>
        <v>59.96153846153846</v>
      </c>
      <c r="W123" s="57">
        <f t="shared" ca="1" si="306"/>
        <v>117.46428571428572</v>
      </c>
      <c r="X123" s="57">
        <f t="shared" ca="1" si="307"/>
        <v>103.70604395604393</v>
      </c>
      <c r="Y123" s="57">
        <f t="shared" si="308"/>
        <v>38263.692307692305</v>
      </c>
      <c r="Z123" s="57">
        <f t="shared" ca="1" si="309"/>
        <v>96.148351648351635</v>
      </c>
      <c r="AA123" s="57">
        <f t="shared" ca="1" si="310"/>
        <v>86.057692307692292</v>
      </c>
      <c r="AB123" s="57">
        <f t="shared" ca="1" si="311"/>
        <v>89.538461538461561</v>
      </c>
      <c r="AC123" s="57">
        <f t="shared" si="312"/>
        <v>4849.2884615384619</v>
      </c>
      <c r="AD123" s="57">
        <f t="shared" si="313"/>
        <v>117.82362637362634</v>
      </c>
      <c r="AE123" s="57">
        <f t="shared" ca="1" si="314"/>
        <v>100.61469780219782</v>
      </c>
      <c r="AF123" s="57">
        <f t="shared" ca="1" si="315"/>
        <v>103.59332417582415</v>
      </c>
      <c r="AG123" s="57">
        <f t="shared" ca="1" si="316"/>
        <v>100.96887362637361</v>
      </c>
      <c r="AH123" s="57">
        <f t="shared" ca="1" si="317"/>
        <v>99.656689560439546</v>
      </c>
      <c r="AI123" s="57">
        <f t="shared" si="318"/>
        <v>100.9277584027199</v>
      </c>
      <c r="AJ123" s="57">
        <f t="shared" ca="1" si="319"/>
        <v>627487.35989011009</v>
      </c>
      <c r="AM123" s="57">
        <f t="shared" si="320"/>
        <v>392.125</v>
      </c>
      <c r="AN123" s="57">
        <f t="shared" si="321"/>
        <v>59.971153846153847</v>
      </c>
      <c r="AO123" s="57">
        <f t="shared" ca="1" si="322"/>
        <v>117.5467032967033</v>
      </c>
      <c r="AP123" s="57">
        <f t="shared" ca="1" si="323"/>
        <v>103.75137362637361</v>
      </c>
      <c r="AQ123" s="57">
        <f t="shared" si="324"/>
        <v>38276.048076923078</v>
      </c>
      <c r="AR123" s="57">
        <f t="shared" ca="1" si="325"/>
        <v>96.160714285714278</v>
      </c>
      <c r="AS123" s="57">
        <f t="shared" ca="1" si="326"/>
        <v>86.07280219780219</v>
      </c>
      <c r="AT123" s="57">
        <f t="shared" ca="1" si="327"/>
        <v>89.483516483516496</v>
      </c>
      <c r="AU123" s="57">
        <f t="shared" si="328"/>
        <v>4863.3269230769238</v>
      </c>
      <c r="AV123" s="57">
        <f t="shared" si="329"/>
        <v>117.48461538461535</v>
      </c>
      <c r="AW123" s="57">
        <f t="shared" ca="1" si="330"/>
        <v>100.66236263736265</v>
      </c>
      <c r="AX123" s="57">
        <f t="shared" ca="1" si="331"/>
        <v>103.68188186813184</v>
      </c>
      <c r="AY123" s="57">
        <f t="shared" ca="1" si="332"/>
        <v>101.01889423076922</v>
      </c>
      <c r="AZ123" s="57">
        <f t="shared" ca="1" si="333"/>
        <v>99.701792582417568</v>
      </c>
      <c r="BA123" s="57">
        <f t="shared" si="334"/>
        <v>100.94859601602963</v>
      </c>
      <c r="BB123" s="57">
        <f t="shared" ca="1" si="335"/>
        <v>627646.85576923098</v>
      </c>
      <c r="BE123" s="74">
        <f t="shared" si="336"/>
        <v>0.97417915205610461</v>
      </c>
      <c r="BF123" s="74">
        <f t="shared" si="337"/>
        <v>1.0004810004810005</v>
      </c>
      <c r="BG123" s="74">
        <f t="shared" ca="1" si="338"/>
        <v>1.0305934045387617</v>
      </c>
      <c r="BH123" s="74">
        <f t="shared" ca="1" si="339"/>
        <v>1.0340654830466962</v>
      </c>
      <c r="BI123" s="74">
        <f t="shared" si="340"/>
        <v>1.004936557784053</v>
      </c>
      <c r="BJ123" s="74">
        <f t="shared" ca="1" si="341"/>
        <v>1.0206128133704735</v>
      </c>
      <c r="BK123" s="74">
        <f t="shared" ca="1" si="342"/>
        <v>1.0107722506822427</v>
      </c>
      <c r="BL123" s="74">
        <f t="shared" ca="1" si="343"/>
        <v>1.1047525482009086</v>
      </c>
      <c r="BM123" s="74">
        <f t="shared" si="344"/>
        <v>0.72954174295057583</v>
      </c>
      <c r="BN123" s="74">
        <f t="shared" si="345"/>
        <v>1.0031708617448161</v>
      </c>
      <c r="BO123" s="74">
        <f t="shared" ca="1" si="346"/>
        <v>0.94847480015610863</v>
      </c>
      <c r="BP123" s="74">
        <f t="shared" ca="1" si="347"/>
        <v>0.93993554089067644</v>
      </c>
      <c r="BQ123" s="74">
        <f t="shared" ca="1" si="348"/>
        <v>0.94730510578650207</v>
      </c>
      <c r="BR123" s="74">
        <f t="shared" ca="1" si="349"/>
        <v>0.95610832881378904</v>
      </c>
      <c r="BS123" s="74">
        <f t="shared" si="350"/>
        <v>0.97174384095108102</v>
      </c>
      <c r="BT123" s="74">
        <f t="shared" ca="1" si="351"/>
        <v>0.98699018408219741</v>
      </c>
      <c r="CP123" s="73">
        <f t="shared" ref="CP123:DF123" si="384">CP71</f>
        <v>16</v>
      </c>
      <c r="CQ123" s="74">
        <f t="shared" si="384"/>
        <v>0.97717823790123481</v>
      </c>
      <c r="CR123" s="74">
        <f t="shared" si="384"/>
        <v>0.95518730981372646</v>
      </c>
      <c r="CS123" s="74">
        <f t="shared" ca="1" si="384"/>
        <v>1.0069369659124725</v>
      </c>
      <c r="CT123" s="74">
        <f t="shared" ca="1" si="384"/>
        <v>0.98361580932197501</v>
      </c>
      <c r="CU123" s="74">
        <f t="shared" si="384"/>
        <v>1.0059728754406057</v>
      </c>
      <c r="CV123" s="74">
        <f t="shared" ca="1" si="384"/>
        <v>1.0078017149539249</v>
      </c>
      <c r="CW123" s="74">
        <f t="shared" ca="1" si="384"/>
        <v>1.0150144159766166</v>
      </c>
      <c r="CX123" s="74">
        <f t="shared" ca="1" si="384"/>
        <v>1.0704118991624294</v>
      </c>
      <c r="CY123" s="74">
        <f t="shared" si="384"/>
        <v>0.87831268945285423</v>
      </c>
      <c r="CZ123" s="74">
        <f t="shared" ca="1" si="384"/>
        <v>0.96450950084980258</v>
      </c>
      <c r="DA123" s="74">
        <f t="shared" ca="1" si="384"/>
        <v>0.96748437609578153</v>
      </c>
      <c r="DB123" s="74">
        <f t="shared" ca="1" si="384"/>
        <v>0.94878715930774338</v>
      </c>
      <c r="DC123" s="74">
        <f t="shared" ca="1" si="384"/>
        <v>0.97543250004816151</v>
      </c>
      <c r="DD123" s="74">
        <f t="shared" ca="1" si="384"/>
        <v>0.98036447708562513</v>
      </c>
      <c r="DE123" s="74">
        <f t="shared" ca="1" si="384"/>
        <v>1.018827694992144</v>
      </c>
      <c r="DF123" s="74">
        <f t="shared" ca="1" si="384"/>
        <v>0.94414575335734285</v>
      </c>
      <c r="DI123" s="57">
        <f t="shared" si="245"/>
        <v>390.92151788035363</v>
      </c>
      <c r="DJ123" s="57">
        <f t="shared" si="246"/>
        <v>62.814904871067391</v>
      </c>
      <c r="DK123" s="57">
        <f t="shared" ca="1" si="247"/>
        <v>120.30828268687021</v>
      </c>
      <c r="DL123" s="57">
        <f t="shared" ca="1" si="248"/>
        <v>109.07278356949993</v>
      </c>
      <c r="DM123" s="57">
        <f t="shared" si="249"/>
        <v>38236.617446720651</v>
      </c>
      <c r="DN123" s="57">
        <f t="shared" ca="1" si="250"/>
        <v>97.383101940190755</v>
      </c>
      <c r="DO123" s="57">
        <f t="shared" ca="1" si="251"/>
        <v>85.713068337350848</v>
      </c>
      <c r="DP123" s="57">
        <f t="shared" ca="1" si="252"/>
        <v>92.354301119499993</v>
      </c>
      <c r="DQ123" s="57">
        <f t="shared" si="253"/>
        <v>4039.5636344616973</v>
      </c>
      <c r="DR123" s="57">
        <f t="shared" ca="1" si="254"/>
        <v>122.19386408667017</v>
      </c>
      <c r="DS123" s="57">
        <f t="shared" ca="1" si="255"/>
        <v>98.684502452639222</v>
      </c>
      <c r="DT123" s="57">
        <f t="shared" ca="1" si="256"/>
        <v>102.71459173771974</v>
      </c>
      <c r="DU123" s="57">
        <f t="shared" ca="1" si="257"/>
        <v>98.105931759490659</v>
      </c>
      <c r="DV123" s="57">
        <f t="shared" ca="1" si="258"/>
        <v>97.234973842680887</v>
      </c>
      <c r="DW123" s="57">
        <f t="shared" ca="1" si="259"/>
        <v>96.283382276913883</v>
      </c>
      <c r="DX123" s="57">
        <f t="shared" ca="1" si="260"/>
        <v>656128.86941601557</v>
      </c>
      <c r="DY123" s="57">
        <f ca="1">'Chart Data'!U228</f>
        <v>-150.90428571428569</v>
      </c>
      <c r="EB123" s="57"/>
      <c r="EN123" s="74">
        <f t="shared" si="361"/>
        <v>-0.40186656258931192</v>
      </c>
      <c r="EO123" s="74">
        <f t="shared" si="362"/>
        <v>1.2449845259766288</v>
      </c>
      <c r="EP123" s="74">
        <f t="shared" ca="1" si="264"/>
        <v>0.90098047629426614</v>
      </c>
      <c r="EQ123" s="74">
        <f t="shared" ca="1" si="265"/>
        <v>1.2846624365303536</v>
      </c>
      <c r="ER123" s="74">
        <f t="shared" si="266"/>
        <v>0.4749540221727484</v>
      </c>
      <c r="ES123" s="74">
        <f t="shared" ca="1" si="267"/>
        <v>0.76797289377469891</v>
      </c>
      <c r="ET123" s="74">
        <f t="shared" ca="1" si="268"/>
        <v>7.183444699262638E-2</v>
      </c>
      <c r="EU123" s="74">
        <f t="shared" ca="1" si="269"/>
        <v>2.0952767014554063</v>
      </c>
      <c r="EV123" s="74">
        <f t="shared" si="270"/>
        <v>0.74202042770220855</v>
      </c>
      <c r="EW123" s="74">
        <f t="shared" ca="1" si="271"/>
        <v>-0.25376895183522274</v>
      </c>
      <c r="EX123" s="74">
        <f t="shared" ca="1" si="272"/>
        <v>-0.91672694880119532</v>
      </c>
      <c r="EY123" s="74">
        <f t="shared" ca="1" si="273"/>
        <v>-4.4207757628080525E-2</v>
      </c>
      <c r="EZ123" s="74">
        <f t="shared" ca="1" si="274"/>
        <v>-1.2890070985765667</v>
      </c>
      <c r="FA123" s="74">
        <f t="shared" ca="1" si="275"/>
        <v>-1.4787474218399619</v>
      </c>
      <c r="FB123" s="74">
        <f t="shared" ca="1" si="276"/>
        <v>-1.3934443330145427</v>
      </c>
      <c r="FC123" s="74">
        <f t="shared" ca="1" si="277"/>
        <v>1.3673254071828589</v>
      </c>
      <c r="FD123" s="74">
        <f t="shared" ca="1" si="278"/>
        <v>0.6124166371971338</v>
      </c>
      <c r="FG123" s="225">
        <f t="shared" si="279"/>
        <v>4</v>
      </c>
      <c r="FH123" s="73">
        <f t="shared" si="280"/>
        <v>2024</v>
      </c>
      <c r="FI123" s="73"/>
      <c r="FJ123" s="73"/>
      <c r="FK123" s="4"/>
      <c r="FL123" s="4"/>
      <c r="GA123" s="4"/>
    </row>
    <row r="124" spans="1:183" x14ac:dyDescent="0.35">
      <c r="A124" s="73">
        <v>17</v>
      </c>
      <c r="B124" s="41">
        <f t="shared" si="243"/>
        <v>45404</v>
      </c>
      <c r="C124" s="57">
        <f>'Chart Data'!C229</f>
        <v>426</v>
      </c>
      <c r="D124" s="57">
        <f>'Chart Data'!D229</f>
        <v>67</v>
      </c>
      <c r="E124" s="57">
        <f ca="1">'Chart Data'!E229</f>
        <v>120.42857142857143</v>
      </c>
      <c r="F124" s="57">
        <f ca="1">'Chart Data'!F229</f>
        <v>107</v>
      </c>
      <c r="G124" s="57">
        <f>'Chart Data'!G229</f>
        <v>38326</v>
      </c>
      <c r="H124" s="57">
        <f ca="1">'Chart Data'!H229</f>
        <v>98.428571428571431</v>
      </c>
      <c r="I124" s="57">
        <f ca="1">'Chart Data'!J229</f>
        <v>87.428571428571431</v>
      </c>
      <c r="J124" s="57">
        <f ca="1">'Chart Data'!K229</f>
        <v>92.285714285714292</v>
      </c>
      <c r="K124" s="57">
        <f>'Chart Data'!L229</f>
        <v>4531</v>
      </c>
      <c r="L124" s="57">
        <f>'Chart Data'!M229</f>
        <v>120.91428571428571</v>
      </c>
      <c r="M124" s="57">
        <f ca="1">'Chart Data'!O229</f>
        <v>94.544285714285721</v>
      </c>
      <c r="N124" s="57">
        <f ca="1">'Chart Data'!P229</f>
        <v>95.025714285714272</v>
      </c>
      <c r="O124" s="57">
        <f ca="1">'Chart Data'!Q229</f>
        <v>94.64357142857142</v>
      </c>
      <c r="P124" s="57">
        <f ca="1">'Chart Data'!R229</f>
        <v>94.172142857142859</v>
      </c>
      <c r="Q124" s="57">
        <f>'Chart Data'!S230</f>
        <v>96.624713215011226</v>
      </c>
      <c r="R124" s="57">
        <f ca="1">'Chart Data'!T230</f>
        <v>572889</v>
      </c>
      <c r="U124" s="57">
        <f t="shared" si="304"/>
        <v>392.17307692307691</v>
      </c>
      <c r="V124" s="57">
        <f t="shared" si="305"/>
        <v>59.980769230769234</v>
      </c>
      <c r="W124" s="57">
        <f t="shared" ca="1" si="306"/>
        <v>117.62912087912089</v>
      </c>
      <c r="X124" s="57">
        <f t="shared" ca="1" si="307"/>
        <v>103.79670329670327</v>
      </c>
      <c r="Y124" s="57">
        <f t="shared" si="308"/>
        <v>38288.403846153844</v>
      </c>
      <c r="Z124" s="57">
        <f t="shared" ca="1" si="309"/>
        <v>96.173076923076906</v>
      </c>
      <c r="AA124" s="57">
        <f t="shared" ca="1" si="310"/>
        <v>86.087912087912088</v>
      </c>
      <c r="AB124" s="57">
        <f t="shared" ca="1" si="311"/>
        <v>89.428571428571431</v>
      </c>
      <c r="AC124" s="57">
        <f t="shared" si="312"/>
        <v>4877.3653846153848</v>
      </c>
      <c r="AD124" s="57">
        <f t="shared" si="313"/>
        <v>117.14560439560435</v>
      </c>
      <c r="AE124" s="57">
        <f t="shared" ca="1" si="314"/>
        <v>100.71002747252747</v>
      </c>
      <c r="AF124" s="57">
        <f t="shared" ca="1" si="315"/>
        <v>103.77043956043953</v>
      </c>
      <c r="AG124" s="57">
        <f t="shared" ca="1" si="316"/>
        <v>101.06891483516483</v>
      </c>
      <c r="AH124" s="57">
        <f t="shared" ca="1" si="317"/>
        <v>99.74689560439559</v>
      </c>
      <c r="AI124" s="57">
        <f t="shared" si="318"/>
        <v>100.96943362933936</v>
      </c>
      <c r="AJ124" s="57">
        <f t="shared" ca="1" si="319"/>
        <v>627806.35164835188</v>
      </c>
      <c r="AM124" s="57">
        <f t="shared" si="320"/>
        <v>392.20192307692309</v>
      </c>
      <c r="AN124" s="57">
        <f t="shared" si="321"/>
        <v>60.009615384615387</v>
      </c>
      <c r="AO124" s="57">
        <f t="shared" ca="1" si="322"/>
        <v>117.71153846153845</v>
      </c>
      <c r="AP124" s="57">
        <f t="shared" ca="1" si="323"/>
        <v>103.83379120879118</v>
      </c>
      <c r="AQ124" s="57">
        <f t="shared" si="324"/>
        <v>38316.423076923078</v>
      </c>
      <c r="AR124" s="57">
        <f t="shared" ca="1" si="325"/>
        <v>96.204670329670307</v>
      </c>
      <c r="AS124" s="57">
        <f t="shared" ca="1" si="326"/>
        <v>86.116758241758234</v>
      </c>
      <c r="AT124" s="57">
        <f t="shared" ca="1" si="327"/>
        <v>89.42719780219781</v>
      </c>
      <c r="AU124" s="57">
        <f t="shared" si="328"/>
        <v>4855.8557692307695</v>
      </c>
      <c r="AV124" s="57">
        <f t="shared" si="329"/>
        <v>116.87046703296699</v>
      </c>
      <c r="AW124" s="57">
        <f t="shared" ca="1" si="330"/>
        <v>100.81978021978023</v>
      </c>
      <c r="AX124" s="57">
        <f t="shared" ca="1" si="331"/>
        <v>103.96282509157506</v>
      </c>
      <c r="AY124" s="57">
        <f t="shared" ca="1" si="332"/>
        <v>101.17446428571429</v>
      </c>
      <c r="AZ124" s="57">
        <f t="shared" ca="1" si="333"/>
        <v>99.852795329670315</v>
      </c>
      <c r="BA124" s="57">
        <f t="shared" si="334"/>
        <v>100.97270699151269</v>
      </c>
      <c r="BB124" s="57">
        <f t="shared" ca="1" si="335"/>
        <v>627976.09890109906</v>
      </c>
      <c r="BE124" s="74">
        <f t="shared" si="336"/>
        <v>1.0861751942925788</v>
      </c>
      <c r="BF124" s="74">
        <f t="shared" si="337"/>
        <v>1.1164877423489825</v>
      </c>
      <c r="BG124" s="74">
        <f t="shared" ca="1" si="338"/>
        <v>1.0230821294373003</v>
      </c>
      <c r="BH124" s="74">
        <f t="shared" ca="1" si="339"/>
        <v>1.0304930481141938</v>
      </c>
      <c r="BI124" s="74">
        <f t="shared" si="340"/>
        <v>1.0002499430350713</v>
      </c>
      <c r="BJ124" s="74">
        <f t="shared" ca="1" si="341"/>
        <v>1.0231163527849567</v>
      </c>
      <c r="BK124" s="74">
        <f t="shared" ca="1" si="342"/>
        <v>1.0152329606176129</v>
      </c>
      <c r="BL124" s="74">
        <f t="shared" ca="1" si="343"/>
        <v>1.0319647328080119</v>
      </c>
      <c r="BM124" s="74">
        <f t="shared" si="344"/>
        <v>0.93310020217461465</v>
      </c>
      <c r="BN124" s="74">
        <f t="shared" si="345"/>
        <v>1.0346008601144552</v>
      </c>
      <c r="BO124" s="74">
        <f t="shared" ca="1" si="346"/>
        <v>0.93775532448281118</v>
      </c>
      <c r="BP124" s="74">
        <f t="shared" ca="1" si="347"/>
        <v>0.91403551415625173</v>
      </c>
      <c r="BQ124" s="74">
        <f t="shared" ca="1" si="348"/>
        <v>0.9354491975494944</v>
      </c>
      <c r="BR124" s="74">
        <f t="shared" ca="1" si="349"/>
        <v>0.94310973014052912</v>
      </c>
      <c r="BS124" s="74">
        <f t="shared" si="350"/>
        <v>0.95693892036719441</v>
      </c>
      <c r="BT124" s="74">
        <f t="shared" ca="1" si="351"/>
        <v>0.91227835104314248</v>
      </c>
      <c r="CP124" s="73">
        <f t="shared" ref="CP124:DF124" si="385">CP72</f>
        <v>17</v>
      </c>
      <c r="CQ124" s="74">
        <f t="shared" si="385"/>
        <v>1.0415526780684965</v>
      </c>
      <c r="CR124" s="74">
        <f t="shared" si="385"/>
        <v>1.0694777102564541</v>
      </c>
      <c r="CS124" s="74">
        <f t="shared" ca="1" si="385"/>
        <v>1.0196999345405564</v>
      </c>
      <c r="CT124" s="74">
        <f t="shared" ca="1" si="385"/>
        <v>1.006505724462839</v>
      </c>
      <c r="CU124" s="74">
        <f t="shared" si="385"/>
        <v>1.0083523751734396</v>
      </c>
      <c r="CV124" s="74">
        <f t="shared" ca="1" si="385"/>
        <v>1.0209329046766689</v>
      </c>
      <c r="CW124" s="74">
        <f t="shared" ca="1" si="385"/>
        <v>1.0465535052802888</v>
      </c>
      <c r="CX124" s="74">
        <f t="shared" ca="1" si="385"/>
        <v>1.026184070493124</v>
      </c>
      <c r="CY124" s="74">
        <f t="shared" si="385"/>
        <v>0.95147141138765212</v>
      </c>
      <c r="CZ124" s="74">
        <f t="shared" ca="1" si="385"/>
        <v>0.95933860512793756</v>
      </c>
      <c r="DA124" s="74">
        <f t="shared" ca="1" si="385"/>
        <v>0.95433031940227286</v>
      </c>
      <c r="DB124" s="74">
        <f t="shared" ca="1" si="385"/>
        <v>0.93301869216009181</v>
      </c>
      <c r="DC124" s="74">
        <f t="shared" ca="1" si="385"/>
        <v>0.96085602462577369</v>
      </c>
      <c r="DD124" s="74">
        <f t="shared" ca="1" si="385"/>
        <v>0.96135174331974549</v>
      </c>
      <c r="DE124" s="74">
        <f t="shared" ca="1" si="385"/>
        <v>1.0074256556183472</v>
      </c>
      <c r="DF124" s="74">
        <f t="shared" ca="1" si="385"/>
        <v>0.89518755444085607</v>
      </c>
      <c r="DI124" s="57">
        <f t="shared" si="245"/>
        <v>409.00475700373994</v>
      </c>
      <c r="DJ124" s="57">
        <f t="shared" si="246"/>
        <v>62.647401958413717</v>
      </c>
      <c r="DK124" s="57">
        <f t="shared" ca="1" si="247"/>
        <v>118.10197034369</v>
      </c>
      <c r="DL124" s="57">
        <f t="shared" ca="1" si="248"/>
        <v>106.30838692656688</v>
      </c>
      <c r="DM124" s="57">
        <f t="shared" si="249"/>
        <v>38008.538427261417</v>
      </c>
      <c r="DN124" s="57">
        <f t="shared" ca="1" si="250"/>
        <v>96.410421270283109</v>
      </c>
      <c r="DO124" s="57">
        <f t="shared" ca="1" si="251"/>
        <v>83.539514212564072</v>
      </c>
      <c r="DP124" s="57">
        <f t="shared" ca="1" si="252"/>
        <v>89.930955799544989</v>
      </c>
      <c r="DQ124" s="57">
        <f t="shared" si="253"/>
        <v>4762.0978894067503</v>
      </c>
      <c r="DR124" s="57">
        <f t="shared" ca="1" si="254"/>
        <v>126.0392160473523</v>
      </c>
      <c r="DS124" s="57">
        <f t="shared" ca="1" si="255"/>
        <v>99.068722634215149</v>
      </c>
      <c r="DT124" s="57">
        <f t="shared" ca="1" si="256"/>
        <v>101.84759971497903</v>
      </c>
      <c r="DU124" s="57">
        <f t="shared" ca="1" si="257"/>
        <v>98.499222571282118</v>
      </c>
      <c r="DV124" s="57">
        <f t="shared" ca="1" si="258"/>
        <v>97.958050746282581</v>
      </c>
      <c r="DW124" s="57">
        <f t="shared" ca="1" si="259"/>
        <v>95.912500020365272</v>
      </c>
      <c r="DX124" s="57">
        <f t="shared" ca="1" si="260"/>
        <v>639965.3314637877</v>
      </c>
      <c r="DY124" s="57">
        <f ca="1">'Chart Data'!U229</f>
        <v>-170.91428571428568</v>
      </c>
      <c r="EB124" s="57"/>
      <c r="EN124" s="74">
        <f t="shared" si="361"/>
        <v>0.58963458354525367</v>
      </c>
      <c r="EO124" s="74">
        <f t="shared" si="362"/>
        <v>1.1826954580642746</v>
      </c>
      <c r="EP124" s="74">
        <f t="shared" ca="1" si="264"/>
        <v>0.28508349367763219</v>
      </c>
      <c r="EQ124" s="74">
        <f t="shared" ca="1" si="265"/>
        <v>0.57772339403593653</v>
      </c>
      <c r="ER124" s="74">
        <f t="shared" si="266"/>
        <v>0.25187089464691492</v>
      </c>
      <c r="ES124" s="74">
        <f t="shared" ca="1" si="267"/>
        <v>0.20240708921036957</v>
      </c>
      <c r="ET124" s="74">
        <f t="shared" ca="1" si="268"/>
        <v>-0.58808938900691643</v>
      </c>
      <c r="EU124" s="74">
        <f t="shared" ca="1" si="269"/>
        <v>0.68860650841627391</v>
      </c>
      <c r="EV124" s="74">
        <f t="shared" si="270"/>
        <v>0.19867952268027197</v>
      </c>
      <c r="EW124" s="74">
        <f t="shared" ca="1" si="271"/>
        <v>-2.8357573024324234E-2</v>
      </c>
      <c r="EX124" s="74">
        <f t="shared" ca="1" si="272"/>
        <v>-0.76295460764153156</v>
      </c>
      <c r="EY124" s="74">
        <f t="shared" ca="1" si="273"/>
        <v>-0.24071941524605536</v>
      </c>
      <c r="EZ124" s="74">
        <f t="shared" ca="1" si="274"/>
        <v>-1.1146585741760333</v>
      </c>
      <c r="FA124" s="74">
        <f t="shared" ca="1" si="275"/>
        <v>-1.1379840589335981</v>
      </c>
      <c r="FB124" s="74">
        <f t="shared" ca="1" si="276"/>
        <v>-1.4876701334291296</v>
      </c>
      <c r="FC124" s="74">
        <f t="shared" ca="1" si="277"/>
        <v>0.56135154615702088</v>
      </c>
      <c r="FD124" s="74">
        <f t="shared" ca="1" si="278"/>
        <v>0.35874147484264385</v>
      </c>
      <c r="FG124" s="225">
        <f t="shared" si="279"/>
        <v>4</v>
      </c>
      <c r="FH124" s="73">
        <f t="shared" si="280"/>
        <v>2024</v>
      </c>
      <c r="FI124" s="73"/>
      <c r="FJ124" s="73"/>
      <c r="FK124" s="4"/>
      <c r="FL124" s="4"/>
      <c r="GA124" s="4"/>
    </row>
    <row r="125" spans="1:183" x14ac:dyDescent="0.35">
      <c r="A125" s="73">
        <v>18</v>
      </c>
      <c r="B125" s="41">
        <f t="shared" si="243"/>
        <v>45411</v>
      </c>
      <c r="C125" s="57">
        <f>'Chart Data'!C230</f>
        <v>382</v>
      </c>
      <c r="D125" s="57">
        <f>'Chart Data'!D230</f>
        <v>66</v>
      </c>
      <c r="E125" s="57">
        <f ca="1">'Chart Data'!E230</f>
        <v>120.42857142857143</v>
      </c>
      <c r="F125" s="57">
        <f ca="1">'Chart Data'!F230</f>
        <v>106.14285714285714</v>
      </c>
      <c r="G125" s="57">
        <f>'Chart Data'!G230</f>
        <v>39963</v>
      </c>
      <c r="H125" s="57">
        <f ca="1">'Chart Data'!H230</f>
        <v>99.142857142857139</v>
      </c>
      <c r="I125" s="57">
        <f ca="1">'Chart Data'!J230</f>
        <v>84.571428571428569</v>
      </c>
      <c r="J125" s="57">
        <f ca="1">'Chart Data'!K230</f>
        <v>88.714285714285708</v>
      </c>
      <c r="K125" s="57">
        <f>'Chart Data'!L230</f>
        <v>4604</v>
      </c>
      <c r="L125" s="57">
        <f>'Chart Data'!M230</f>
        <v>116.55714285714285</v>
      </c>
      <c r="M125" s="57">
        <f ca="1">'Chart Data'!O230</f>
        <v>103.77142857142859</v>
      </c>
      <c r="N125" s="57">
        <f ca="1">'Chart Data'!P230</f>
        <v>108.53333333333335</v>
      </c>
      <c r="O125" s="57">
        <f ca="1">'Chart Data'!Q230</f>
        <v>100.37714285714286</v>
      </c>
      <c r="P125" s="57">
        <f ca="1">'Chart Data'!R230</f>
        <v>101.05000000000001</v>
      </c>
      <c r="Q125" s="57">
        <f>'Chart Data'!S231</f>
        <v>97.619757753580828</v>
      </c>
      <c r="R125" s="57">
        <f ca="1">'Chart Data'!T231</f>
        <v>541670.57142857148</v>
      </c>
      <c r="U125" s="57">
        <f t="shared" ref="U125:U156" si="386">AVERAGE(C100:C151)</f>
        <v>392.23076923076923</v>
      </c>
      <c r="V125" s="57">
        <f t="shared" ref="V125:V156" si="387">AVERAGE(D100:D151)</f>
        <v>60.03846153846154</v>
      </c>
      <c r="W125" s="57">
        <f t="shared" ref="W125:W156" ca="1" si="388">AVERAGE(E100:E151)</f>
        <v>117.79395604395603</v>
      </c>
      <c r="X125" s="57">
        <f t="shared" ref="X125:X156" ca="1" si="389">AVERAGE(F100:F151)</f>
        <v>103.8708791208791</v>
      </c>
      <c r="Y125" s="57">
        <f t="shared" ref="Y125:Y156" si="390">AVERAGE(G100:G151)</f>
        <v>38344.442307692305</v>
      </c>
      <c r="Z125" s="57">
        <f t="shared" ref="Z125:Z156" ca="1" si="391">AVERAGE(H100:H151)</f>
        <v>96.236263736263723</v>
      </c>
      <c r="AA125" s="57">
        <f t="shared" ref="AA125:AA156" ca="1" si="392">AVERAGE(I100:I151)</f>
        <v>86.14560439560438</v>
      </c>
      <c r="AB125" s="57">
        <f t="shared" ref="AB125:AB156" ca="1" si="393">AVERAGE(J100:J151)</f>
        <v>89.425824175824189</v>
      </c>
      <c r="AC125" s="57">
        <f t="shared" ref="AC125:AC156" si="394">AVERAGE(K100:K151)</f>
        <v>4834.3461538461543</v>
      </c>
      <c r="AD125" s="57">
        <f t="shared" ref="AD125:AD156" si="395">AVERAGE(L100:L151)</f>
        <v>116.59532967032963</v>
      </c>
      <c r="AE125" s="57">
        <f t="shared" ref="AE125:AE156" ca="1" si="396">AVERAGE(M100:M151)</f>
        <v>100.92953296703298</v>
      </c>
      <c r="AF125" s="57">
        <f t="shared" ref="AF125:AF156" ca="1" si="397">AVERAGE(N100:N151)</f>
        <v>104.15521062271058</v>
      </c>
      <c r="AG125" s="57">
        <f t="shared" ref="AG125:AG156" ca="1" si="398">AVERAGE(O100:O151)</f>
        <v>101.28001373626374</v>
      </c>
      <c r="AH125" s="57">
        <f t="shared" ref="AH125:AH156" ca="1" si="399">AVERAGE(P100:P151)</f>
        <v>99.958695054945039</v>
      </c>
      <c r="AI125" s="57">
        <f t="shared" ref="AI125:AI156" si="400">AVERAGE(Q100:Q151)</f>
        <v>100.97598035368603</v>
      </c>
      <c r="AJ125" s="57">
        <f t="shared" ref="AJ125:AJ156" ca="1" si="401">AVERAGE(R100:R151)</f>
        <v>628145.84615384624</v>
      </c>
      <c r="AM125" s="57">
        <f t="shared" ref="AM125:AM156" si="402">AVERAGE(U125:U126)</f>
        <v>392.28846153846155</v>
      </c>
      <c r="AN125" s="57">
        <f t="shared" ref="AN125:AN156" si="403">AVERAGE(V125:V126)</f>
        <v>60.057692307692307</v>
      </c>
      <c r="AO125" s="57">
        <f t="shared" ref="AO125:AO156" ca="1" si="404">AVERAGE(W125:W126)</f>
        <v>117.85576923076921</v>
      </c>
      <c r="AP125" s="57">
        <f t="shared" ref="AP125:AP156" ca="1" si="405">AVERAGE(X125:X126)</f>
        <v>103.90384615384613</v>
      </c>
      <c r="AQ125" s="57">
        <f t="shared" ref="AQ125:AQ156" si="406">AVERAGE(Y125:Y126)</f>
        <v>38354.980769230766</v>
      </c>
      <c r="AR125" s="57">
        <f t="shared" ref="AR125:AR156" ca="1" si="407">AVERAGE(Z125:Z126)</f>
        <v>96.24175824175822</v>
      </c>
      <c r="AS125" s="57">
        <f t="shared" ref="AS125:AS156" ca="1" si="408">AVERAGE(AA125:AA126)</f>
        <v>86.141483516483504</v>
      </c>
      <c r="AT125" s="57">
        <f t="shared" ref="AT125:AT156" ca="1" si="409">AVERAGE(AB125:AB126)</f>
        <v>89.369505494505503</v>
      </c>
      <c r="AU125" s="57">
        <f t="shared" ref="AU125:AU156" si="410">AVERAGE(AC125:AC126)</f>
        <v>4839.5480769230771</v>
      </c>
      <c r="AV125" s="57">
        <f t="shared" ref="AV125:AV156" si="411">AVERAGE(AD125:AD126)</f>
        <v>116.28695054945049</v>
      </c>
      <c r="AW125" s="57">
        <f t="shared" ref="AW125:AW156" ca="1" si="412">AVERAGE(AE125:AE126)</f>
        <v>101.00398351648354</v>
      </c>
      <c r="AX125" s="57">
        <f t="shared" ref="AX125:AX156" ca="1" si="413">AVERAGE(AF125:AF126)</f>
        <v>104.2987866300366</v>
      </c>
      <c r="AY125" s="57">
        <f t="shared" ref="AY125:AY156" ca="1" si="414">AVERAGE(AG125:AG126)</f>
        <v>101.34612637362639</v>
      </c>
      <c r="AZ125" s="57">
        <f t="shared" ref="AZ125:AZ156" ca="1" si="415">AVERAGE(AH125:AH126)</f>
        <v>100.01430631868131</v>
      </c>
      <c r="BA125" s="57">
        <f t="shared" ref="BA125:BA156" si="416">AVERAGE(AI125:AI126)</f>
        <v>100.97364298428545</v>
      </c>
      <c r="BB125" s="57">
        <f t="shared" ref="BB125:BB156" ca="1" si="417">AVERAGE(AJ125:AJ126)</f>
        <v>628590.32692307699</v>
      </c>
      <c r="BE125" s="74">
        <f t="shared" ref="BE125:BE156" si="418">C125/AM125</f>
        <v>0.97377322417765577</v>
      </c>
      <c r="BF125" s="74">
        <f t="shared" ref="BF125:BF156" si="419">D125/AN125</f>
        <v>1.0989433237271855</v>
      </c>
      <c r="BG125" s="74">
        <f t="shared" ref="BG125:BG156" ca="1" si="420">E125/AO125</f>
        <v>1.0218300912598051</v>
      </c>
      <c r="BH125" s="74">
        <f t="shared" ref="BH125:BH156" ca="1" si="421">F125/AP125</f>
        <v>1.0215488749636448</v>
      </c>
      <c r="BI125" s="74">
        <f t="shared" ref="BI125:BI156" si="422">G125/AQ125</f>
        <v>1.0419246522490562</v>
      </c>
      <c r="BJ125" s="74">
        <f t="shared" ref="BJ125:BJ156" ca="1" si="423">H125/AR125</f>
        <v>1.0301438684631197</v>
      </c>
      <c r="BK125" s="74">
        <f t="shared" ref="BK125:BK156" ca="1" si="424">I125/AS125</f>
        <v>0.98177353255409749</v>
      </c>
      <c r="BL125" s="74">
        <f t="shared" ref="BL125:BL156" ca="1" si="425">J125/AT125</f>
        <v>0.99266841886844637</v>
      </c>
      <c r="BM125" s="74">
        <f t="shared" ref="BM125:BM156" si="426">K125/AU125</f>
        <v>0.95132849737638403</v>
      </c>
      <c r="BN125" s="74">
        <f t="shared" ref="BN125:BN156" si="427">L125/AV125</f>
        <v>1.0023234963718259</v>
      </c>
      <c r="BO125" s="74">
        <f t="shared" ref="BO125:BO156" ca="1" si="428">M125/AW125</f>
        <v>1.0273993654368434</v>
      </c>
      <c r="BP125" s="74">
        <f t="shared" ref="BP125:BP156" ca="1" si="429">N125/AX125</f>
        <v>1.0406001530805657</v>
      </c>
      <c r="BQ125" s="74">
        <f t="shared" ref="BQ125:BQ156" ca="1" si="430">O125/AY125</f>
        <v>0.990438869731328</v>
      </c>
      <c r="BR125" s="74">
        <f t="shared" ref="BR125:BR156" ca="1" si="431">P125/AZ125</f>
        <v>1.0103554553287468</v>
      </c>
      <c r="BS125" s="74">
        <f t="shared" ref="BS125:BS156" si="432">Q125/BA125</f>
        <v>0.96678454761480093</v>
      </c>
      <c r="BT125" s="74">
        <f t="shared" ref="BT125:BT156" ca="1" si="433">R125/BB125</f>
        <v>0.86172272818773077</v>
      </c>
      <c r="CP125" s="73">
        <f t="shared" ref="CP125:DF125" si="434">CP73</f>
        <v>18</v>
      </c>
      <c r="CQ125" s="74">
        <f t="shared" si="434"/>
        <v>0.98187458649557047</v>
      </c>
      <c r="CR125" s="74">
        <f t="shared" si="434"/>
        <v>1.207059650837484</v>
      </c>
      <c r="CS125" s="74">
        <f t="shared" ca="1" si="434"/>
        <v>1.0120901654693124</v>
      </c>
      <c r="CT125" s="74">
        <f t="shared" ca="1" si="434"/>
        <v>1.0003902258709072</v>
      </c>
      <c r="CU125" s="74">
        <f t="shared" si="434"/>
        <v>1.0420097000227846</v>
      </c>
      <c r="CV125" s="74">
        <f t="shared" ca="1" si="434"/>
        <v>1.0210444906275704</v>
      </c>
      <c r="CW125" s="74">
        <f t="shared" ca="1" si="434"/>
        <v>1.0109967739582537</v>
      </c>
      <c r="CX125" s="74">
        <f t="shared" ca="1" si="434"/>
        <v>0.9921410182837388</v>
      </c>
      <c r="CY125" s="74">
        <f t="shared" si="434"/>
        <v>0.85814569590359235</v>
      </c>
      <c r="CZ125" s="74">
        <f t="shared" ca="1" si="434"/>
        <v>0.94033669231871342</v>
      </c>
      <c r="DA125" s="74">
        <f t="shared" ca="1" si="434"/>
        <v>1.0381314781849358</v>
      </c>
      <c r="DB125" s="74">
        <f t="shared" ca="1" si="434"/>
        <v>1.044286999287825</v>
      </c>
      <c r="DC125" s="74">
        <f t="shared" ca="1" si="434"/>
        <v>1.0162859212220079</v>
      </c>
      <c r="DD125" s="74">
        <f t="shared" ca="1" si="434"/>
        <v>1.0153553684702596</v>
      </c>
      <c r="DE125" s="74">
        <f t="shared" ca="1" si="434"/>
        <v>0.99265041622478101</v>
      </c>
      <c r="DF125" s="74">
        <f t="shared" ca="1" si="434"/>
        <v>0.86949328044488028</v>
      </c>
      <c r="DI125" s="57">
        <f t="shared" si="245"/>
        <v>389.05172336052038</v>
      </c>
      <c r="DJ125" s="57">
        <f t="shared" si="246"/>
        <v>54.678325097030438</v>
      </c>
      <c r="DK125" s="57">
        <f t="shared" ca="1" si="247"/>
        <v>118.98996308567821</v>
      </c>
      <c r="DL125" s="57">
        <f t="shared" ca="1" si="248"/>
        <v>106.10145361071737</v>
      </c>
      <c r="DM125" s="57">
        <f t="shared" si="249"/>
        <v>38351.850274643475</v>
      </c>
      <c r="DN125" s="57">
        <f t="shared" ca="1" si="250"/>
        <v>97.099448704649888</v>
      </c>
      <c r="DO125" s="57">
        <f t="shared" ca="1" si="251"/>
        <v>83.651531587301292</v>
      </c>
      <c r="DP125" s="57">
        <f t="shared" ca="1" si="252"/>
        <v>89.417012379700481</v>
      </c>
      <c r="DQ125" s="57">
        <f t="shared" si="253"/>
        <v>5365.0563324823024</v>
      </c>
      <c r="DR125" s="57">
        <f t="shared" ca="1" si="254"/>
        <v>123.95256274615041</v>
      </c>
      <c r="DS125" s="57">
        <f t="shared" ca="1" si="255"/>
        <v>99.959813137409213</v>
      </c>
      <c r="DT125" s="57">
        <f t="shared" ca="1" si="256"/>
        <v>103.93056066708682</v>
      </c>
      <c r="DU125" s="57">
        <f t="shared" ca="1" si="257"/>
        <v>98.768605134711351</v>
      </c>
      <c r="DV125" s="57">
        <f t="shared" ca="1" si="258"/>
        <v>99.521805998073887</v>
      </c>
      <c r="DW125" s="57">
        <f t="shared" ca="1" si="259"/>
        <v>98.342534449182452</v>
      </c>
      <c r="DX125" s="57">
        <f t="shared" ca="1" si="260"/>
        <v>622972.694109175</v>
      </c>
      <c r="DY125" s="57">
        <f ca="1">'Chart Data'!U230</f>
        <v>-118.07714285714285</v>
      </c>
      <c r="EB125" s="57"/>
      <c r="EN125" s="74">
        <f t="shared" si="361"/>
        <v>-0.50438710090665462</v>
      </c>
      <c r="EO125" s="74">
        <f t="shared" si="362"/>
        <v>-1.7807537259137569</v>
      </c>
      <c r="EP125" s="74">
        <f t="shared" ca="1" si="264"/>
        <v>0.5329686365344608</v>
      </c>
      <c r="EQ125" s="74">
        <f t="shared" ca="1" si="265"/>
        <v>0.52480434548303645</v>
      </c>
      <c r="ER125" s="74">
        <f t="shared" si="266"/>
        <v>0.58766276543032148</v>
      </c>
      <c r="ES125" s="74">
        <f t="shared" ca="1" si="267"/>
        <v>0.60304253652684892</v>
      </c>
      <c r="ET125" s="74">
        <f t="shared" ca="1" si="268"/>
        <v>-0.55407922344803628</v>
      </c>
      <c r="EU125" s="74">
        <f t="shared" ca="1" si="269"/>
        <v>0.39027969397065848</v>
      </c>
      <c r="EV125" s="74">
        <f t="shared" si="270"/>
        <v>-0.25474117524387352</v>
      </c>
      <c r="EW125" s="74">
        <f t="shared" ca="1" si="271"/>
        <v>-0.15067547851997506</v>
      </c>
      <c r="EX125" s="74">
        <f t="shared" ca="1" si="272"/>
        <v>-0.40632296924276556</v>
      </c>
      <c r="EY125" s="74">
        <f t="shared" ca="1" si="273"/>
        <v>0.23140270204663313</v>
      </c>
      <c r="EZ125" s="74">
        <f t="shared" ca="1" si="274"/>
        <v>-0.99523942929648435</v>
      </c>
      <c r="FA125" s="74">
        <f t="shared" ca="1" si="275"/>
        <v>-0.40103547751904828</v>
      </c>
      <c r="FB125" s="74">
        <f t="shared" ca="1" si="276"/>
        <v>-0.87029916178683697</v>
      </c>
      <c r="FC125" s="74">
        <f t="shared" ca="1" si="277"/>
        <v>-0.28596428149080988</v>
      </c>
      <c r="FD125" s="74">
        <f t="shared" ca="1" si="278"/>
        <v>1.0285800951641377</v>
      </c>
      <c r="FG125" s="225">
        <f t="shared" si="279"/>
        <v>4</v>
      </c>
      <c r="FH125" s="73">
        <f t="shared" si="280"/>
        <v>2024</v>
      </c>
      <c r="FI125" s="73"/>
      <c r="FJ125" s="73"/>
      <c r="FK125" s="4"/>
      <c r="FL125" s="4"/>
      <c r="GA125" s="4"/>
    </row>
    <row r="126" spans="1:183" x14ac:dyDescent="0.35">
      <c r="A126" s="73">
        <v>19</v>
      </c>
      <c r="B126" s="41">
        <f t="shared" si="243"/>
        <v>45418</v>
      </c>
      <c r="C126" s="57">
        <f>'Chart Data'!C231</f>
        <v>409</v>
      </c>
      <c r="D126" s="57">
        <f>'Chart Data'!D231</f>
        <v>78</v>
      </c>
      <c r="E126" s="57">
        <f ca="1">'Chart Data'!E231</f>
        <v>116.42857142857143</v>
      </c>
      <c r="F126" s="57">
        <f ca="1">'Chart Data'!F231</f>
        <v>100.85714285714286</v>
      </c>
      <c r="G126" s="57">
        <f>'Chart Data'!G231</f>
        <v>40964</v>
      </c>
      <c r="H126" s="57">
        <f ca="1">'Chart Data'!H231</f>
        <v>98.857142857142861</v>
      </c>
      <c r="I126" s="57">
        <f ca="1">'Chart Data'!J231</f>
        <v>89.285714285714292</v>
      </c>
      <c r="J126" s="57">
        <f ca="1">'Chart Data'!K231</f>
        <v>92.285714285714292</v>
      </c>
      <c r="K126" s="57">
        <f>'Chart Data'!L231</f>
        <v>4692</v>
      </c>
      <c r="L126" s="57">
        <f>'Chart Data'!M231</f>
        <v>114.95714285714284</v>
      </c>
      <c r="M126" s="57">
        <f ca="1">'Chart Data'!O231</f>
        <v>100.05714285714286</v>
      </c>
      <c r="N126" s="57">
        <f ca="1">'Chart Data'!P231</f>
        <v>99.353809523809517</v>
      </c>
      <c r="O126" s="57">
        <f ca="1">'Chart Data'!Q231</f>
        <v>104.78785714285715</v>
      </c>
      <c r="P126" s="57">
        <f ca="1">'Chart Data'!R231</f>
        <v>99.467857142857156</v>
      </c>
      <c r="Q126" s="57">
        <f>'Chart Data'!S232</f>
        <v>96.376219481303053</v>
      </c>
      <c r="R126" s="57">
        <f ca="1">'Chart Data'!T232</f>
        <v>560126.42857142852</v>
      </c>
      <c r="U126" s="57">
        <f t="shared" si="386"/>
        <v>392.34615384615387</v>
      </c>
      <c r="V126" s="57">
        <f t="shared" si="387"/>
        <v>60.07692307692308</v>
      </c>
      <c r="W126" s="57">
        <f t="shared" ca="1" si="388"/>
        <v>117.91758241758239</v>
      </c>
      <c r="X126" s="57">
        <f t="shared" ca="1" si="389"/>
        <v>103.93681318681317</v>
      </c>
      <c r="Y126" s="57">
        <f t="shared" si="390"/>
        <v>38365.519230769234</v>
      </c>
      <c r="Z126" s="57">
        <f t="shared" ca="1" si="391"/>
        <v>96.24725274725273</v>
      </c>
      <c r="AA126" s="57">
        <f t="shared" ca="1" si="392"/>
        <v>86.137362637362628</v>
      </c>
      <c r="AB126" s="57">
        <f t="shared" ca="1" si="393"/>
        <v>89.313186813186817</v>
      </c>
      <c r="AC126" s="57">
        <f t="shared" si="394"/>
        <v>4844.75</v>
      </c>
      <c r="AD126" s="57">
        <f t="shared" si="395"/>
        <v>115.97857142857137</v>
      </c>
      <c r="AE126" s="57">
        <f t="shared" ca="1" si="396"/>
        <v>101.07843406593409</v>
      </c>
      <c r="AF126" s="57">
        <f t="shared" ca="1" si="397"/>
        <v>104.44236263736261</v>
      </c>
      <c r="AG126" s="57">
        <f t="shared" ca="1" si="398"/>
        <v>101.41223901098903</v>
      </c>
      <c r="AH126" s="57">
        <f t="shared" ca="1" si="399"/>
        <v>100.06991758241757</v>
      </c>
      <c r="AI126" s="57">
        <f t="shared" si="400"/>
        <v>100.97130561488487</v>
      </c>
      <c r="AJ126" s="57">
        <f t="shared" ca="1" si="401"/>
        <v>629034.80769230786</v>
      </c>
      <c r="AM126" s="57">
        <f t="shared" si="402"/>
        <v>392.30769230769232</v>
      </c>
      <c r="AN126" s="57">
        <f t="shared" si="403"/>
        <v>60.02884615384616</v>
      </c>
      <c r="AO126" s="57">
        <f t="shared" ca="1" si="404"/>
        <v>117.99313186813185</v>
      </c>
      <c r="AP126" s="57">
        <f t="shared" ca="1" si="405"/>
        <v>103.9697802197802</v>
      </c>
      <c r="AQ126" s="57">
        <f t="shared" si="406"/>
        <v>38374.192307692312</v>
      </c>
      <c r="AR126" s="57">
        <f t="shared" ca="1" si="407"/>
        <v>96.265109890109869</v>
      </c>
      <c r="AS126" s="57">
        <f t="shared" ca="1" si="408"/>
        <v>86.163461538461519</v>
      </c>
      <c r="AT126" s="57">
        <f t="shared" ca="1" si="409"/>
        <v>89.27884615384616</v>
      </c>
      <c r="AU126" s="57">
        <f t="shared" si="410"/>
        <v>4794.9807692307695</v>
      </c>
      <c r="AV126" s="57">
        <f t="shared" si="411"/>
        <v>115.66249999999995</v>
      </c>
      <c r="AW126" s="57">
        <f t="shared" ca="1" si="412"/>
        <v>101.12490384615387</v>
      </c>
      <c r="AX126" s="57">
        <f t="shared" ca="1" si="413"/>
        <v>104.52233516483513</v>
      </c>
      <c r="AY126" s="57">
        <f t="shared" ca="1" si="414"/>
        <v>101.44815934065936</v>
      </c>
      <c r="AZ126" s="57">
        <f t="shared" ca="1" si="415"/>
        <v>100.10217719780218</v>
      </c>
      <c r="BA126" s="57">
        <f t="shared" si="416"/>
        <v>100.96692684023955</v>
      </c>
      <c r="BB126" s="57">
        <f t="shared" ca="1" si="417"/>
        <v>629108.23351648357</v>
      </c>
      <c r="BE126" s="74">
        <f t="shared" si="418"/>
        <v>1.0425490196078431</v>
      </c>
      <c r="BF126" s="74">
        <f t="shared" si="419"/>
        <v>1.2993753003363766</v>
      </c>
      <c r="BG126" s="74">
        <f t="shared" ca="1" si="420"/>
        <v>0.98674024144634986</v>
      </c>
      <c r="BH126" s="74">
        <f t="shared" ca="1" si="421"/>
        <v>0.97006209538908728</v>
      </c>
      <c r="BI126" s="74">
        <f t="shared" si="422"/>
        <v>1.0674882658517493</v>
      </c>
      <c r="BJ126" s="74">
        <f t="shared" ca="1" si="423"/>
        <v>1.0269259856451822</v>
      </c>
      <c r="BK126" s="74">
        <f t="shared" ca="1" si="424"/>
        <v>1.0362363894335775</v>
      </c>
      <c r="BL126" s="74">
        <f t="shared" ca="1" si="425"/>
        <v>1.0336795138087544</v>
      </c>
      <c r="BM126" s="74">
        <f t="shared" si="426"/>
        <v>0.97852321538146858</v>
      </c>
      <c r="BN126" s="74">
        <f t="shared" si="427"/>
        <v>0.99390159176174553</v>
      </c>
      <c r="BO126" s="74">
        <f t="shared" ca="1" si="428"/>
        <v>0.98944116683032457</v>
      </c>
      <c r="BP126" s="74">
        <f t="shared" ca="1" si="429"/>
        <v>0.95055099340370963</v>
      </c>
      <c r="BQ126" s="74">
        <f t="shared" ca="1" si="430"/>
        <v>1.0329202404844351</v>
      </c>
      <c r="BR126" s="74">
        <f t="shared" ca="1" si="431"/>
        <v>0.99366327413946653</v>
      </c>
      <c r="BS126" s="74">
        <f t="shared" si="432"/>
        <v>0.95453256326004265</v>
      </c>
      <c r="BT126" s="74">
        <f t="shared" ca="1" si="433"/>
        <v>0.89034986148651696</v>
      </c>
      <c r="CP126" s="73">
        <f t="shared" ref="CP126:DF126" si="435">CP74</f>
        <v>19</v>
      </c>
      <c r="CQ126" s="74">
        <f t="shared" si="435"/>
        <v>1.0101731714396001</v>
      </c>
      <c r="CR126" s="74">
        <f t="shared" si="435"/>
        <v>1.2678717892549134</v>
      </c>
      <c r="CS126" s="74">
        <f t="shared" ca="1" si="435"/>
        <v>1.0000881775611883</v>
      </c>
      <c r="CT126" s="74">
        <f t="shared" ca="1" si="435"/>
        <v>0.9804350543649889</v>
      </c>
      <c r="CU126" s="74">
        <f t="shared" si="435"/>
        <v>1.0648638261415428</v>
      </c>
      <c r="CV126" s="74">
        <f t="shared" ca="1" si="435"/>
        <v>1.0189870193985944</v>
      </c>
      <c r="CW126" s="74">
        <f t="shared" ca="1" si="435"/>
        <v>1.0295631366550047</v>
      </c>
      <c r="CX126" s="74">
        <f t="shared" ca="1" si="435"/>
        <v>1.0193465014478689</v>
      </c>
      <c r="CY126" s="74">
        <f t="shared" si="435"/>
        <v>0.81688288584584046</v>
      </c>
      <c r="CZ126" s="74">
        <f t="shared" ca="1" si="435"/>
        <v>0.96913677049250679</v>
      </c>
      <c r="DA126" s="74">
        <f t="shared" ca="1" si="435"/>
        <v>0.99945297948167433</v>
      </c>
      <c r="DB126" s="74">
        <f t="shared" ca="1" si="435"/>
        <v>0.97469284902932229</v>
      </c>
      <c r="DC126" s="74">
        <f t="shared" ca="1" si="435"/>
        <v>1.0281580939216901</v>
      </c>
      <c r="DD126" s="74">
        <f t="shared" ca="1" si="435"/>
        <v>0.9936023257933857</v>
      </c>
      <c r="DE126" s="74">
        <f t="shared" ca="1" si="435"/>
        <v>1.0068580469993575</v>
      </c>
      <c r="DF126" s="74">
        <f t="shared" ca="1" si="435"/>
        <v>0.8639360260956368</v>
      </c>
      <c r="DI126" s="57">
        <f t="shared" si="245"/>
        <v>404.88107540723257</v>
      </c>
      <c r="DJ126" s="57">
        <f t="shared" si="246"/>
        <v>61.520416071279605</v>
      </c>
      <c r="DK126" s="57">
        <f t="shared" ca="1" si="247"/>
        <v>116.41830594627541</v>
      </c>
      <c r="DL126" s="57">
        <f t="shared" ca="1" si="248"/>
        <v>102.86978460033369</v>
      </c>
      <c r="DM126" s="57">
        <f t="shared" si="249"/>
        <v>38468.768488859365</v>
      </c>
      <c r="DN126" s="57">
        <f t="shared" ca="1" si="250"/>
        <v>97.015114986929177</v>
      </c>
      <c r="DO126" s="57">
        <f t="shared" ca="1" si="251"/>
        <v>86.721941673046672</v>
      </c>
      <c r="DP126" s="57">
        <f t="shared" ca="1" si="252"/>
        <v>90.534194363381488</v>
      </c>
      <c r="DQ126" s="57">
        <f t="shared" si="253"/>
        <v>5743.7854082861268</v>
      </c>
      <c r="DR126" s="57">
        <f t="shared" ca="1" si="254"/>
        <v>118.61807988022437</v>
      </c>
      <c r="DS126" s="57">
        <f t="shared" ca="1" si="255"/>
        <v>100.11190612392134</v>
      </c>
      <c r="DT126" s="57">
        <f t="shared" ca="1" si="256"/>
        <v>101.93345485478225</v>
      </c>
      <c r="DU126" s="57">
        <f t="shared" ca="1" si="257"/>
        <v>101.91803941664864</v>
      </c>
      <c r="DV126" s="57">
        <f t="shared" ca="1" si="258"/>
        <v>100.10831754387516</v>
      </c>
      <c r="DW126" s="57">
        <f t="shared" ca="1" si="259"/>
        <v>95.719768808049807</v>
      </c>
      <c r="DX126" s="57">
        <f t="shared" ca="1" si="260"/>
        <v>648342.48330028914</v>
      </c>
      <c r="DY126" s="57">
        <f ca="1">'Chart Data'!U231</f>
        <v>-150.84571428571431</v>
      </c>
      <c r="EB126" s="57"/>
      <c r="EN126" s="74">
        <f t="shared" si="361"/>
        <v>0.36353377265991804</v>
      </c>
      <c r="EO126" s="74">
        <f t="shared" si="362"/>
        <v>0.76360483242779131</v>
      </c>
      <c r="EP126" s="74">
        <f t="shared" ca="1" si="264"/>
        <v>-0.18491515602035277</v>
      </c>
      <c r="EQ126" s="74">
        <f t="shared" ca="1" si="265"/>
        <v>-0.30163024077646172</v>
      </c>
      <c r="ER126" s="74">
        <f t="shared" si="266"/>
        <v>0.70201997791683857</v>
      </c>
      <c r="ES126" s="74">
        <f t="shared" ca="1" si="267"/>
        <v>0.55400664181831805</v>
      </c>
      <c r="ET126" s="74">
        <f t="shared" ca="1" si="268"/>
        <v>0.37814361782836775</v>
      </c>
      <c r="EU126" s="74">
        <f t="shared" ca="1" si="269"/>
        <v>1.0387661410749378</v>
      </c>
      <c r="EV126" s="74">
        <f t="shared" si="270"/>
        <v>-0.53954289557341084</v>
      </c>
      <c r="EW126" s="74">
        <f t="shared" ca="1" si="271"/>
        <v>-0.46337848993383768</v>
      </c>
      <c r="EX126" s="74">
        <f t="shared" ca="1" si="272"/>
        <v>-0.34545241706612584</v>
      </c>
      <c r="EY126" s="74">
        <f t="shared" ca="1" si="273"/>
        <v>-0.22125956394959068</v>
      </c>
      <c r="EZ126" s="74">
        <f t="shared" ca="1" si="274"/>
        <v>0.40092646954830413</v>
      </c>
      <c r="FA126" s="74">
        <f t="shared" ca="1" si="275"/>
        <v>-0.12463106502139087</v>
      </c>
      <c r="FB126" s="74">
        <f t="shared" ca="1" si="276"/>
        <v>-1.5366351416619193</v>
      </c>
      <c r="FC126" s="74">
        <f t="shared" ca="1" si="277"/>
        <v>0.97906735998564709</v>
      </c>
      <c r="FD126" s="74">
        <f t="shared" ca="1" si="278"/>
        <v>0.61315917176246015</v>
      </c>
      <c r="FG126" s="225">
        <f t="shared" si="279"/>
        <v>5</v>
      </c>
      <c r="FH126" s="73">
        <f t="shared" si="280"/>
        <v>2024</v>
      </c>
      <c r="FI126" s="73"/>
      <c r="FJ126" s="73"/>
      <c r="FK126" s="4"/>
      <c r="FL126" s="4"/>
      <c r="GA126" s="4"/>
    </row>
    <row r="127" spans="1:183" x14ac:dyDescent="0.35">
      <c r="A127" s="73">
        <v>20</v>
      </c>
      <c r="B127" s="41">
        <f t="shared" si="243"/>
        <v>45425</v>
      </c>
      <c r="C127" s="57">
        <f>'Chart Data'!C232</f>
        <v>409</v>
      </c>
      <c r="D127" s="57">
        <f>'Chart Data'!D232</f>
        <v>74</v>
      </c>
      <c r="E127" s="57">
        <f ca="1">'Chart Data'!E232</f>
        <v>122.14285714285714</v>
      </c>
      <c r="F127" s="57">
        <f ca="1">'Chart Data'!F232</f>
        <v>110.28571428571429</v>
      </c>
      <c r="G127" s="57">
        <f>'Chart Data'!G232</f>
        <v>41399</v>
      </c>
      <c r="H127" s="57">
        <f ca="1">'Chart Data'!H232</f>
        <v>100.14285714285714</v>
      </c>
      <c r="I127" s="57">
        <f ca="1">'Chart Data'!J232</f>
        <v>88.714285714285708</v>
      </c>
      <c r="J127" s="57">
        <f ca="1">'Chart Data'!K232</f>
        <v>90</v>
      </c>
      <c r="K127" s="57">
        <f>'Chart Data'!L232</f>
        <v>5341</v>
      </c>
      <c r="L127" s="57">
        <f>'Chart Data'!M232</f>
        <v>111.39999999999999</v>
      </c>
      <c r="M127" s="57">
        <f ca="1">'Chart Data'!O232</f>
        <v>96.7</v>
      </c>
      <c r="N127" s="57">
        <f ca="1">'Chart Data'!P232</f>
        <v>94.063809523809525</v>
      </c>
      <c r="O127" s="57">
        <f ca="1">'Chart Data'!Q232</f>
        <v>100.33928571428572</v>
      </c>
      <c r="P127" s="57">
        <f ca="1">'Chart Data'!R232</f>
        <v>97.710000000000008</v>
      </c>
      <c r="Q127" s="57">
        <f>'Chart Data'!S233</f>
        <v>97.249449538290236</v>
      </c>
      <c r="R127" s="57">
        <f ca="1">'Chart Data'!T233</f>
        <v>537120</v>
      </c>
      <c r="U127" s="57">
        <f t="shared" si="386"/>
        <v>392.26923076923077</v>
      </c>
      <c r="V127" s="57">
        <f t="shared" si="387"/>
        <v>59.980769230769234</v>
      </c>
      <c r="W127" s="57">
        <f t="shared" ca="1" si="388"/>
        <v>118.0686813186813</v>
      </c>
      <c r="X127" s="57">
        <f t="shared" ca="1" si="389"/>
        <v>104.00274725274724</v>
      </c>
      <c r="Y127" s="57">
        <f t="shared" si="390"/>
        <v>38382.865384615383</v>
      </c>
      <c r="Z127" s="57">
        <f t="shared" ca="1" si="391"/>
        <v>96.282967032967022</v>
      </c>
      <c r="AA127" s="57">
        <f t="shared" ca="1" si="392"/>
        <v>86.189560439560424</v>
      </c>
      <c r="AB127" s="57">
        <f t="shared" ca="1" si="393"/>
        <v>89.244505494505503</v>
      </c>
      <c r="AC127" s="57">
        <f t="shared" si="394"/>
        <v>4745.2115384615381</v>
      </c>
      <c r="AD127" s="57">
        <f t="shared" si="395"/>
        <v>115.34642857142853</v>
      </c>
      <c r="AE127" s="57">
        <f t="shared" ca="1" si="396"/>
        <v>101.17137362637365</v>
      </c>
      <c r="AF127" s="57">
        <f t="shared" ca="1" si="397"/>
        <v>104.60230769230765</v>
      </c>
      <c r="AG127" s="57">
        <f t="shared" ca="1" si="398"/>
        <v>101.48407967032969</v>
      </c>
      <c r="AH127" s="57">
        <f t="shared" ca="1" si="399"/>
        <v>100.1344368131868</v>
      </c>
      <c r="AI127" s="57">
        <f t="shared" si="400"/>
        <v>100.96254806559422</v>
      </c>
      <c r="AJ127" s="57">
        <f t="shared" ca="1" si="401"/>
        <v>629181.65934065939</v>
      </c>
      <c r="AM127" s="57">
        <f t="shared" si="402"/>
        <v>391.67307692307691</v>
      </c>
      <c r="AN127" s="57">
        <f t="shared" si="403"/>
        <v>59.95192307692308</v>
      </c>
      <c r="AO127" s="57">
        <f t="shared" ca="1" si="404"/>
        <v>118.08241758241756</v>
      </c>
      <c r="AP127" s="57">
        <f t="shared" ca="1" si="405"/>
        <v>103.98626373626374</v>
      </c>
      <c r="AQ127" s="57">
        <f t="shared" si="406"/>
        <v>38383.826923076922</v>
      </c>
      <c r="AR127" s="57">
        <f t="shared" ca="1" si="407"/>
        <v>96.228021978021971</v>
      </c>
      <c r="AS127" s="57">
        <f t="shared" ca="1" si="408"/>
        <v>86.163461538461547</v>
      </c>
      <c r="AT127" s="57">
        <f t="shared" ca="1" si="409"/>
        <v>89.185439560439562</v>
      </c>
      <c r="AU127" s="57">
        <f t="shared" si="410"/>
        <v>4721</v>
      </c>
      <c r="AV127" s="57">
        <f t="shared" si="411"/>
        <v>115.0358516483516</v>
      </c>
      <c r="AW127" s="57">
        <f t="shared" ca="1" si="412"/>
        <v>101.1836675824176</v>
      </c>
      <c r="AX127" s="57">
        <f t="shared" ca="1" si="413"/>
        <v>104.65953754578752</v>
      </c>
      <c r="AY127" s="57">
        <f t="shared" ca="1" si="414"/>
        <v>101.51467032967034</v>
      </c>
      <c r="AZ127" s="57">
        <f t="shared" ca="1" si="415"/>
        <v>100.16151098901098</v>
      </c>
      <c r="BA127" s="57">
        <f t="shared" si="416"/>
        <v>100.98526419048042</v>
      </c>
      <c r="BB127" s="57">
        <f t="shared" ca="1" si="417"/>
        <v>628364.74038461549</v>
      </c>
      <c r="BE127" s="74">
        <f t="shared" si="418"/>
        <v>1.0442382285068985</v>
      </c>
      <c r="BF127" s="74">
        <f t="shared" si="419"/>
        <v>1.2343223736968725</v>
      </c>
      <c r="BG127" s="74">
        <f t="shared" ca="1" si="420"/>
        <v>1.0343864873668049</v>
      </c>
      <c r="BH127" s="74">
        <f t="shared" ca="1" si="421"/>
        <v>1.0605796412248025</v>
      </c>
      <c r="BI127" s="74">
        <f t="shared" si="422"/>
        <v>1.0785532167744929</v>
      </c>
      <c r="BJ127" s="74">
        <f t="shared" ca="1" si="423"/>
        <v>1.0406829017614982</v>
      </c>
      <c r="BK127" s="74">
        <f t="shared" ca="1" si="424"/>
        <v>1.0296044765412022</v>
      </c>
      <c r="BL127" s="74">
        <f t="shared" ca="1" si="425"/>
        <v>1.0091333343601274</v>
      </c>
      <c r="BM127" s="74">
        <f t="shared" si="426"/>
        <v>1.1313281084515991</v>
      </c>
      <c r="BN127" s="74">
        <f t="shared" si="427"/>
        <v>0.96839375206726086</v>
      </c>
      <c r="BO127" s="74">
        <f t="shared" ca="1" si="428"/>
        <v>0.95568783293246917</v>
      </c>
      <c r="BP127" s="74">
        <f t="shared" ca="1" si="429"/>
        <v>0.8987600340070061</v>
      </c>
      <c r="BQ127" s="74">
        <f t="shared" ca="1" si="430"/>
        <v>0.98842152950339557</v>
      </c>
      <c r="BR127" s="74">
        <f t="shared" ca="1" si="431"/>
        <v>0.97552442085982571</v>
      </c>
      <c r="BS127" s="74">
        <f t="shared" si="432"/>
        <v>0.96300633877489672</v>
      </c>
      <c r="BT127" s="74">
        <f t="shared" ca="1" si="433"/>
        <v>0.85479016481929659</v>
      </c>
      <c r="CP127" s="73">
        <f t="shared" ref="CP127:DF127" si="436">CP75</f>
        <v>20</v>
      </c>
      <c r="CQ127" s="74">
        <f t="shared" si="436"/>
        <v>1.0421412732675286</v>
      </c>
      <c r="CR127" s="74">
        <f t="shared" si="436"/>
        <v>1.2468307273681065</v>
      </c>
      <c r="CS127" s="74">
        <f t="shared" ca="1" si="436"/>
        <v>1.0521790917924696</v>
      </c>
      <c r="CT127" s="74">
        <f t="shared" ca="1" si="436"/>
        <v>1.0732683549696227</v>
      </c>
      <c r="CU127" s="74">
        <f t="shared" si="436"/>
        <v>1.0765098439898688</v>
      </c>
      <c r="CV127" s="74">
        <f t="shared" ca="1" si="436"/>
        <v>1.0441344192661808</v>
      </c>
      <c r="CW127" s="74">
        <f t="shared" ca="1" si="436"/>
        <v>1.02494889772951</v>
      </c>
      <c r="CX127" s="74">
        <f t="shared" ca="1" si="436"/>
        <v>1.0032362078210082</v>
      </c>
      <c r="CY127" s="74">
        <f t="shared" si="436"/>
        <v>1.126723247865703</v>
      </c>
      <c r="CZ127" s="74">
        <f t="shared" ca="1" si="436"/>
        <v>0.96516055458684291</v>
      </c>
      <c r="DA127" s="74">
        <f t="shared" ca="1" si="436"/>
        <v>0.95944401816732927</v>
      </c>
      <c r="DB127" s="74">
        <f t="shared" ca="1" si="436"/>
        <v>0.91938187610352262</v>
      </c>
      <c r="DC127" s="74">
        <f t="shared" ca="1" si="436"/>
        <v>0.98723941951001237</v>
      </c>
      <c r="DD127" s="74">
        <f t="shared" ca="1" si="436"/>
        <v>0.97156385578692128</v>
      </c>
      <c r="DE127" s="74">
        <f t="shared" ca="1" si="436"/>
        <v>0.99941282493046302</v>
      </c>
      <c r="DF127" s="74">
        <f t="shared" ca="1" si="436"/>
        <v>0.82547942530986818</v>
      </c>
      <c r="DI127" s="57">
        <f t="shared" si="245"/>
        <v>392.46118591735825</v>
      </c>
      <c r="DJ127" s="57">
        <f t="shared" si="246"/>
        <v>59.350478277194959</v>
      </c>
      <c r="DK127" s="57">
        <f t="shared" ca="1" si="247"/>
        <v>116.08561517296187</v>
      </c>
      <c r="DL127" s="57">
        <f t="shared" ca="1" si="248"/>
        <v>102.75688626712167</v>
      </c>
      <c r="DM127" s="57">
        <f t="shared" si="249"/>
        <v>38456.685028130232</v>
      </c>
      <c r="DN127" s="57">
        <f t="shared" ca="1" si="250"/>
        <v>95.909928161584489</v>
      </c>
      <c r="DO127" s="57">
        <f t="shared" ca="1" si="251"/>
        <v>86.554837915146408</v>
      </c>
      <c r="DP127" s="57">
        <f t="shared" ca="1" si="252"/>
        <v>89.709680829280131</v>
      </c>
      <c r="DQ127" s="57">
        <f t="shared" si="253"/>
        <v>4740.2944867936258</v>
      </c>
      <c r="DR127" s="57">
        <f t="shared" ca="1" si="254"/>
        <v>115.42121097943863</v>
      </c>
      <c r="DS127" s="57">
        <f t="shared" ca="1" si="255"/>
        <v>100.78753754149238</v>
      </c>
      <c r="DT127" s="57">
        <f t="shared" ca="1" si="256"/>
        <v>102.31201198186108</v>
      </c>
      <c r="DU127" s="57">
        <f t="shared" ca="1" si="257"/>
        <v>101.6362229175231</v>
      </c>
      <c r="DV127" s="57">
        <f t="shared" ca="1" si="258"/>
        <v>100.56981784368612</v>
      </c>
      <c r="DW127" s="57">
        <f t="shared" ca="1" si="259"/>
        <v>97.306585539420752</v>
      </c>
      <c r="DX127" s="57">
        <f t="shared" ca="1" si="260"/>
        <v>650676.42333832372</v>
      </c>
      <c r="DY127" s="57">
        <f ca="1">'Chart Data'!U232</f>
        <v>-172.39857142857142</v>
      </c>
      <c r="EB127" s="57"/>
      <c r="EN127" s="74">
        <f t="shared" si="361"/>
        <v>-0.31744680720474872</v>
      </c>
      <c r="EO127" s="74">
        <f t="shared" si="362"/>
        <v>-4.3326823147560076E-2</v>
      </c>
      <c r="EP127" s="74">
        <f t="shared" ca="1" si="264"/>
        <v>-0.27778652306027762</v>
      </c>
      <c r="EQ127" s="74">
        <f t="shared" ca="1" si="265"/>
        <v>-0.33050172699539898</v>
      </c>
      <c r="ER127" s="74">
        <f t="shared" si="266"/>
        <v>0.69020119591233109</v>
      </c>
      <c r="ES127" s="74">
        <f t="shared" ca="1" si="267"/>
        <v>-8.8604952518509056E-2</v>
      </c>
      <c r="ET127" s="74">
        <f t="shared" ca="1" si="268"/>
        <v>0.32740839496645752</v>
      </c>
      <c r="EU127" s="74">
        <f t="shared" ca="1" si="269"/>
        <v>0.56016385413414482</v>
      </c>
      <c r="EV127" s="74">
        <f t="shared" si="270"/>
        <v>0.21507553494860884</v>
      </c>
      <c r="EW127" s="74">
        <f t="shared" ca="1" si="271"/>
        <v>-0.6507763235188726</v>
      </c>
      <c r="EX127" s="74">
        <f t="shared" ca="1" si="272"/>
        <v>-7.5051668165353733E-2</v>
      </c>
      <c r="EY127" s="74">
        <f t="shared" ca="1" si="273"/>
        <v>-0.13545613485898092</v>
      </c>
      <c r="EZ127" s="74">
        <f t="shared" ca="1" si="274"/>
        <v>0.27599527537559282</v>
      </c>
      <c r="FA127" s="74">
        <f t="shared" ca="1" si="275"/>
        <v>9.2859485931827329E-2</v>
      </c>
      <c r="FB127" s="74">
        <f t="shared" ca="1" si="276"/>
        <v>-1.1334908175950482</v>
      </c>
      <c r="FC127" s="74">
        <f t="shared" ca="1" si="277"/>
        <v>1.0954462536051743</v>
      </c>
      <c r="FD127" s="74">
        <f t="shared" ca="1" si="278"/>
        <v>0.33992456232131035</v>
      </c>
      <c r="FG127" s="225">
        <f t="shared" si="279"/>
        <v>5</v>
      </c>
      <c r="FH127" s="73">
        <f t="shared" si="280"/>
        <v>2024</v>
      </c>
      <c r="FI127" s="73"/>
      <c r="FJ127" s="73"/>
      <c r="FK127" s="4"/>
      <c r="FL127" s="4"/>
      <c r="GA127" s="4"/>
    </row>
    <row r="128" spans="1:183" x14ac:dyDescent="0.35">
      <c r="A128" s="73">
        <v>21</v>
      </c>
      <c r="B128" s="41">
        <f t="shared" si="243"/>
        <v>45432</v>
      </c>
      <c r="C128" s="57">
        <f>'Chart Data'!C233</f>
        <v>375</v>
      </c>
      <c r="D128" s="57">
        <f>'Chart Data'!D233</f>
        <v>81</v>
      </c>
      <c r="E128" s="57">
        <f ca="1">'Chart Data'!E233</f>
        <v>122.85714285714286</v>
      </c>
      <c r="F128" s="57">
        <f ca="1">'Chart Data'!F233</f>
        <v>108.85714285714286</v>
      </c>
      <c r="G128" s="57">
        <f>'Chart Data'!G233</f>
        <v>42748</v>
      </c>
      <c r="H128" s="57">
        <f ca="1">'Chart Data'!H233</f>
        <v>99.428571428571431</v>
      </c>
      <c r="I128" s="57">
        <f ca="1">'Chart Data'!J233</f>
        <v>88.714285714285708</v>
      </c>
      <c r="J128" s="57">
        <f ca="1">'Chart Data'!K233</f>
        <v>89.142857142857139</v>
      </c>
      <c r="K128" s="57">
        <f>'Chart Data'!L233</f>
        <v>8069</v>
      </c>
      <c r="L128" s="57">
        <f>'Chart Data'!M233</f>
        <v>113.32857142857142</v>
      </c>
      <c r="M128" s="57">
        <f ca="1">'Chart Data'!O233</f>
        <v>97.465714285714284</v>
      </c>
      <c r="N128" s="57">
        <f ca="1">'Chart Data'!P233</f>
        <v>93.966666666666654</v>
      </c>
      <c r="O128" s="57">
        <f ca="1">'Chart Data'!Q233</f>
        <v>101.13642857142855</v>
      </c>
      <c r="P128" s="57">
        <f ca="1">'Chart Data'!R233</f>
        <v>99.966428571428565</v>
      </c>
      <c r="Q128" s="57">
        <f>'Chart Data'!S234</f>
        <v>98.426047565857331</v>
      </c>
      <c r="R128" s="57">
        <f ca="1">'Chart Data'!T234</f>
        <v>526987.42857142852</v>
      </c>
      <c r="U128" s="57">
        <f t="shared" si="386"/>
        <v>391.07692307692309</v>
      </c>
      <c r="V128" s="57">
        <f t="shared" si="387"/>
        <v>59.92307692307692</v>
      </c>
      <c r="W128" s="57">
        <f t="shared" ca="1" si="388"/>
        <v>118.09615384615383</v>
      </c>
      <c r="X128" s="57">
        <f t="shared" ca="1" si="389"/>
        <v>103.96978021978022</v>
      </c>
      <c r="Y128" s="57">
        <f t="shared" si="390"/>
        <v>38384.788461538461</v>
      </c>
      <c r="Z128" s="57">
        <f t="shared" ca="1" si="391"/>
        <v>96.17307692307692</v>
      </c>
      <c r="AA128" s="57">
        <f t="shared" ca="1" si="392"/>
        <v>86.137362637362656</v>
      </c>
      <c r="AB128" s="57">
        <f t="shared" ca="1" si="393"/>
        <v>89.126373626373621</v>
      </c>
      <c r="AC128" s="57">
        <f t="shared" si="394"/>
        <v>4696.7884615384619</v>
      </c>
      <c r="AD128" s="57">
        <f t="shared" si="395"/>
        <v>114.72527472527466</v>
      </c>
      <c r="AE128" s="57">
        <f t="shared" ca="1" si="396"/>
        <v>101.19596153846156</v>
      </c>
      <c r="AF128" s="57">
        <f t="shared" ca="1" si="397"/>
        <v>104.71676739926737</v>
      </c>
      <c r="AG128" s="57">
        <f t="shared" ca="1" si="398"/>
        <v>101.545260989011</v>
      </c>
      <c r="AH128" s="57">
        <f t="shared" ca="1" si="399"/>
        <v>100.18858516483516</v>
      </c>
      <c r="AI128" s="57">
        <f t="shared" si="400"/>
        <v>101.00798031536662</v>
      </c>
      <c r="AJ128" s="57">
        <f t="shared" ca="1" si="401"/>
        <v>627547.82142857159</v>
      </c>
      <c r="AM128" s="57">
        <f t="shared" si="402"/>
        <v>390.90384615384619</v>
      </c>
      <c r="AN128" s="57">
        <f t="shared" si="403"/>
        <v>59.932692307692307</v>
      </c>
      <c r="AO128" s="57">
        <f t="shared" ca="1" si="404"/>
        <v>118.18269230769229</v>
      </c>
      <c r="AP128" s="57">
        <f t="shared" ca="1" si="405"/>
        <v>104</v>
      </c>
      <c r="AQ128" s="57">
        <f t="shared" si="406"/>
        <v>38387.105769230766</v>
      </c>
      <c r="AR128" s="57">
        <f t="shared" ca="1" si="407"/>
        <v>96.208791208791212</v>
      </c>
      <c r="AS128" s="57">
        <f t="shared" ca="1" si="408"/>
        <v>86.164835164835182</v>
      </c>
      <c r="AT128" s="57">
        <f t="shared" ca="1" si="409"/>
        <v>89.100274725274744</v>
      </c>
      <c r="AU128" s="57">
        <f t="shared" si="410"/>
        <v>4694.9711538461543</v>
      </c>
      <c r="AV128" s="57">
        <f t="shared" si="411"/>
        <v>114.41923076923072</v>
      </c>
      <c r="AW128" s="57">
        <f t="shared" ca="1" si="412"/>
        <v>101.22839285714289</v>
      </c>
      <c r="AX128" s="57">
        <f t="shared" ca="1" si="413"/>
        <v>104.77500915750912</v>
      </c>
      <c r="AY128" s="57">
        <f t="shared" ca="1" si="414"/>
        <v>101.57257554945056</v>
      </c>
      <c r="AZ128" s="57">
        <f t="shared" ca="1" si="415"/>
        <v>100.20219093406592</v>
      </c>
      <c r="BA128" s="57">
        <f t="shared" si="416"/>
        <v>100.97125873148738</v>
      </c>
      <c r="BB128" s="57">
        <f t="shared" ca="1" si="417"/>
        <v>627565.18543956056</v>
      </c>
      <c r="BE128" s="74">
        <f t="shared" si="418"/>
        <v>0.95931519653662611</v>
      </c>
      <c r="BF128" s="74">
        <f t="shared" si="419"/>
        <v>1.3515161238568907</v>
      </c>
      <c r="BG128" s="74">
        <f t="shared" ca="1" si="420"/>
        <v>1.0395527505608053</v>
      </c>
      <c r="BH128" s="74">
        <f t="shared" ca="1" si="421"/>
        <v>1.0467032967032968</v>
      </c>
      <c r="BI128" s="74">
        <f t="shared" si="422"/>
        <v>1.1136031004000493</v>
      </c>
      <c r="BJ128" s="74">
        <f t="shared" ca="1" si="423"/>
        <v>1.0334665905197029</v>
      </c>
      <c r="BK128" s="74">
        <f t="shared" ca="1" si="424"/>
        <v>1.0295880627470984</v>
      </c>
      <c r="BL128" s="74">
        <f t="shared" ca="1" si="425"/>
        <v>1.0004779156710089</v>
      </c>
      <c r="BM128" s="74">
        <f t="shared" si="426"/>
        <v>1.7186474071070312</v>
      </c>
      <c r="BN128" s="74">
        <f t="shared" si="427"/>
        <v>0.99046786686707389</v>
      </c>
      <c r="BO128" s="74">
        <f t="shared" ca="1" si="428"/>
        <v>0.96282981024169145</v>
      </c>
      <c r="BP128" s="74">
        <f t="shared" ca="1" si="429"/>
        <v>0.89684236176401388</v>
      </c>
      <c r="BQ128" s="74">
        <f t="shared" ca="1" si="430"/>
        <v>0.99570605573736115</v>
      </c>
      <c r="BR128" s="74">
        <f t="shared" ca="1" si="431"/>
        <v>0.9976471336560645</v>
      </c>
      <c r="BS128" s="74">
        <f t="shared" si="432"/>
        <v>0.97479271628772579</v>
      </c>
      <c r="BT128" s="74">
        <f t="shared" ca="1" si="433"/>
        <v>0.8397333708088266</v>
      </c>
      <c r="CP128" s="73">
        <f t="shared" ref="CP128:DF128" si="437">CP76</f>
        <v>21</v>
      </c>
      <c r="CQ128" s="74">
        <f t="shared" si="437"/>
        <v>0.99237092237010427</v>
      </c>
      <c r="CR128" s="74">
        <f t="shared" si="437"/>
        <v>1.277455706699828</v>
      </c>
      <c r="CS128" s="74">
        <f t="shared" ca="1" si="437"/>
        <v>1.0527157804837843</v>
      </c>
      <c r="CT128" s="74">
        <f t="shared" ca="1" si="437"/>
        <v>1.0537017995387918</v>
      </c>
      <c r="CU128" s="74">
        <f t="shared" si="437"/>
        <v>1.1155748314680223</v>
      </c>
      <c r="CV128" s="74">
        <f t="shared" ca="1" si="437"/>
        <v>1.046993883526268</v>
      </c>
      <c r="CW128" s="74">
        <f t="shared" ca="1" si="437"/>
        <v>1.027777626326545</v>
      </c>
      <c r="CX128" s="74">
        <f t="shared" ca="1" si="437"/>
        <v>0.99838243682783789</v>
      </c>
      <c r="CY128" s="74">
        <f t="shared" si="437"/>
        <v>1.2570070496306531</v>
      </c>
      <c r="CZ128" s="74">
        <f t="shared" ca="1" si="437"/>
        <v>0.97679171360111738</v>
      </c>
      <c r="DA128" s="74">
        <f t="shared" ca="1" si="437"/>
        <v>0.97049515837822431</v>
      </c>
      <c r="DB128" s="74">
        <f t="shared" ca="1" si="437"/>
        <v>0.91139644456060898</v>
      </c>
      <c r="DC128" s="74">
        <f t="shared" ca="1" si="437"/>
        <v>1.0031689168537159</v>
      </c>
      <c r="DD128" s="74">
        <f t="shared" ca="1" si="437"/>
        <v>0.9917076780982873</v>
      </c>
      <c r="DE128" s="74">
        <f t="shared" ca="1" si="437"/>
        <v>1.0081260195001187</v>
      </c>
      <c r="DF128" s="74">
        <f t="shared" ca="1" si="437"/>
        <v>0.82188516228751374</v>
      </c>
      <c r="DI128" s="57">
        <f t="shared" si="245"/>
        <v>377.88289796357407</v>
      </c>
      <c r="DJ128" s="57">
        <f t="shared" si="246"/>
        <v>63.407286511134664</v>
      </c>
      <c r="DK128" s="57">
        <f t="shared" ca="1" si="247"/>
        <v>116.70495031496804</v>
      </c>
      <c r="DL128" s="57">
        <f t="shared" ca="1" si="248"/>
        <v>103.30925021176763</v>
      </c>
      <c r="DM128" s="57">
        <f t="shared" si="249"/>
        <v>38319.258192430243</v>
      </c>
      <c r="DN128" s="57">
        <f t="shared" ca="1" si="250"/>
        <v>94.965761493941784</v>
      </c>
      <c r="DO128" s="57">
        <f t="shared" ca="1" si="251"/>
        <v>86.316615036042293</v>
      </c>
      <c r="DP128" s="57">
        <f t="shared" ca="1" si="252"/>
        <v>89.287284966761717</v>
      </c>
      <c r="DQ128" s="57">
        <f t="shared" si="253"/>
        <v>6419.2161868709627</v>
      </c>
      <c r="DR128" s="57">
        <f t="shared" ca="1" si="254"/>
        <v>116.02122525258264</v>
      </c>
      <c r="DS128" s="57">
        <f t="shared" ca="1" si="255"/>
        <v>100.42885164784063</v>
      </c>
      <c r="DT128" s="57">
        <f t="shared" ca="1" si="256"/>
        <v>103.10185784405675</v>
      </c>
      <c r="DU128" s="57">
        <f t="shared" ca="1" si="257"/>
        <v>100.81694804562656</v>
      </c>
      <c r="DV128" s="57">
        <f t="shared" ca="1" si="258"/>
        <v>100.80231380594492</v>
      </c>
      <c r="DW128" s="57">
        <f t="shared" ca="1" si="259"/>
        <v>97.632682484142293</v>
      </c>
      <c r="DX128" s="57">
        <f t="shared" ca="1" si="260"/>
        <v>641193.50579914299</v>
      </c>
      <c r="DY128" s="57">
        <f ca="1">'Chart Data'!U233</f>
        <v>-343.98285714285714</v>
      </c>
      <c r="EB128" s="57"/>
      <c r="EN128" s="74">
        <f t="shared" si="361"/>
        <v>-1.1167720340753864</v>
      </c>
      <c r="EO128" s="74">
        <f t="shared" si="362"/>
        <v>1.4652726369330853</v>
      </c>
      <c r="EP128" s="74">
        <f t="shared" ca="1" si="264"/>
        <v>-0.10489774492824468</v>
      </c>
      <c r="EQ128" s="74">
        <f t="shared" ca="1" si="265"/>
        <v>-0.18924571761096276</v>
      </c>
      <c r="ER128" s="74">
        <f t="shared" si="266"/>
        <v>0.55578458720092738</v>
      </c>
      <c r="ES128" s="74">
        <f t="shared" ca="1" si="267"/>
        <v>-0.63759127202547428</v>
      </c>
      <c r="ET128" s="74">
        <f t="shared" ca="1" si="268"/>
        <v>0.255080333563034</v>
      </c>
      <c r="EU128" s="74">
        <f t="shared" ca="1" si="269"/>
        <v>0.31497730784418376</v>
      </c>
      <c r="EV128" s="74">
        <f t="shared" si="270"/>
        <v>-1.0474623028600103</v>
      </c>
      <c r="EW128" s="74">
        <f t="shared" ca="1" si="271"/>
        <v>-0.61560397882883833</v>
      </c>
      <c r="EX128" s="74">
        <f t="shared" ca="1" si="272"/>
        <v>-0.21860469388500017</v>
      </c>
      <c r="EY128" s="74">
        <f t="shared" ca="1" si="273"/>
        <v>4.3569641124645557E-2</v>
      </c>
      <c r="EZ128" s="74">
        <f t="shared" ca="1" si="274"/>
        <v>-8.7194915473151016E-2</v>
      </c>
      <c r="FA128" s="74">
        <f t="shared" ca="1" si="275"/>
        <v>0.20242750776578125</v>
      </c>
      <c r="FB128" s="74">
        <f t="shared" ca="1" si="276"/>
        <v>-1.0506431076100029</v>
      </c>
      <c r="FC128" s="74">
        <f t="shared" ca="1" si="277"/>
        <v>0.62259286683846904</v>
      </c>
      <c r="FD128" s="74">
        <f t="shared" ca="1" si="278"/>
        <v>-1.8353213915043087</v>
      </c>
      <c r="FG128" s="225">
        <f t="shared" si="279"/>
        <v>5</v>
      </c>
      <c r="FH128" s="73">
        <f t="shared" si="280"/>
        <v>2024</v>
      </c>
      <c r="FI128" s="73"/>
      <c r="FJ128" s="73"/>
      <c r="FK128" s="4"/>
      <c r="FL128" s="4"/>
      <c r="GA128" s="4"/>
    </row>
    <row r="129" spans="1:183" x14ac:dyDescent="0.35">
      <c r="A129" s="73">
        <v>22</v>
      </c>
      <c r="B129" s="41">
        <f t="shared" si="243"/>
        <v>45439</v>
      </c>
      <c r="C129" s="57">
        <f>'Chart Data'!C234</f>
        <v>419</v>
      </c>
      <c r="D129" s="57">
        <f>'Chart Data'!D234</f>
        <v>74</v>
      </c>
      <c r="E129" s="57">
        <f ca="1">'Chart Data'!E234</f>
        <v>115.71428571428571</v>
      </c>
      <c r="F129" s="57">
        <f ca="1">'Chart Data'!F234</f>
        <v>101.57142857142857</v>
      </c>
      <c r="G129" s="57">
        <f>'Chart Data'!G234</f>
        <v>43769</v>
      </c>
      <c r="H129" s="57">
        <f ca="1">'Chart Data'!H234</f>
        <v>97.714285714285708</v>
      </c>
      <c r="I129" s="57">
        <f ca="1">'Chart Data'!J234</f>
        <v>86.285714285714292</v>
      </c>
      <c r="J129" s="57">
        <f ca="1">'Chart Data'!K234</f>
        <v>90.142857142857139</v>
      </c>
      <c r="K129" s="57">
        <f>'Chart Data'!L234</f>
        <v>3227</v>
      </c>
      <c r="L129" s="57">
        <f>'Chart Data'!M234</f>
        <v>111.15714285714286</v>
      </c>
      <c r="M129" s="57">
        <f ca="1">'Chart Data'!O234</f>
        <v>105.69285714285714</v>
      </c>
      <c r="N129" s="57">
        <f ca="1">'Chart Data'!P234</f>
        <v>105.66857142857141</v>
      </c>
      <c r="O129" s="57">
        <f ca="1">'Chart Data'!Q234</f>
        <v>109.50142857142856</v>
      </c>
      <c r="P129" s="57">
        <f ca="1">'Chart Data'!R234</f>
        <v>107.09142857142857</v>
      </c>
      <c r="Q129" s="57">
        <f>'Chart Data'!S235</f>
        <v>97.721535469895144</v>
      </c>
      <c r="R129" s="57">
        <f ca="1">'Chart Data'!T235</f>
        <v>534422.28571428568</v>
      </c>
      <c r="U129" s="57">
        <f t="shared" si="386"/>
        <v>390.73076923076923</v>
      </c>
      <c r="V129" s="57">
        <f t="shared" si="387"/>
        <v>59.942307692307693</v>
      </c>
      <c r="W129" s="57">
        <f t="shared" ca="1" si="388"/>
        <v>118.26923076923077</v>
      </c>
      <c r="X129" s="57">
        <f t="shared" ca="1" si="389"/>
        <v>104.0302197802198</v>
      </c>
      <c r="Y129" s="57">
        <f t="shared" si="390"/>
        <v>38389.423076923078</v>
      </c>
      <c r="Z129" s="57">
        <f t="shared" ca="1" si="391"/>
        <v>96.244505494505489</v>
      </c>
      <c r="AA129" s="57">
        <f t="shared" ca="1" si="392"/>
        <v>86.192307692307693</v>
      </c>
      <c r="AB129" s="57">
        <f t="shared" ca="1" si="393"/>
        <v>89.074175824175853</v>
      </c>
      <c r="AC129" s="57">
        <f t="shared" si="394"/>
        <v>4693.1538461538457</v>
      </c>
      <c r="AD129" s="57">
        <f t="shared" si="395"/>
        <v>114.11318681318677</v>
      </c>
      <c r="AE129" s="57">
        <f t="shared" ca="1" si="396"/>
        <v>101.26082417582421</v>
      </c>
      <c r="AF129" s="57">
        <f t="shared" ca="1" si="397"/>
        <v>104.83325091575088</v>
      </c>
      <c r="AG129" s="57">
        <f t="shared" ca="1" si="398"/>
        <v>101.59989010989013</v>
      </c>
      <c r="AH129" s="57">
        <f t="shared" ca="1" si="399"/>
        <v>100.21579670329669</v>
      </c>
      <c r="AI129" s="57">
        <f t="shared" si="400"/>
        <v>100.93453714760815</v>
      </c>
      <c r="AJ129" s="57">
        <f t="shared" ca="1" si="401"/>
        <v>627582.54945054953</v>
      </c>
      <c r="AM129" s="57">
        <f t="shared" si="402"/>
        <v>390.10576923076923</v>
      </c>
      <c r="AN129" s="57">
        <f t="shared" si="403"/>
        <v>59.942307692307693</v>
      </c>
      <c r="AO129" s="57">
        <f t="shared" ca="1" si="404"/>
        <v>118.30769230769229</v>
      </c>
      <c r="AP129" s="57">
        <f t="shared" ca="1" si="405"/>
        <v>104.05769230769232</v>
      </c>
      <c r="AQ129" s="57">
        <f t="shared" si="406"/>
        <v>38386.182692307688</v>
      </c>
      <c r="AR129" s="57">
        <f t="shared" ca="1" si="407"/>
        <v>96.229395604395592</v>
      </c>
      <c r="AS129" s="57">
        <f t="shared" ca="1" si="408"/>
        <v>86.193681318681314</v>
      </c>
      <c r="AT129" s="57">
        <f t="shared" ca="1" si="409"/>
        <v>89.026098901098919</v>
      </c>
      <c r="AU129" s="57">
        <f t="shared" si="410"/>
        <v>4686.0865384615381</v>
      </c>
      <c r="AV129" s="57">
        <f t="shared" si="411"/>
        <v>113.82857142857138</v>
      </c>
      <c r="AW129" s="57">
        <f t="shared" ca="1" si="412"/>
        <v>101.40041208791212</v>
      </c>
      <c r="AX129" s="57">
        <f t="shared" ca="1" si="413"/>
        <v>105.04668498168496</v>
      </c>
      <c r="AY129" s="57">
        <f t="shared" ca="1" si="414"/>
        <v>101.6514697802198</v>
      </c>
      <c r="AZ129" s="57">
        <f t="shared" ca="1" si="415"/>
        <v>100.29109203296701</v>
      </c>
      <c r="BA129" s="57">
        <f t="shared" si="416"/>
        <v>100.90357407085597</v>
      </c>
      <c r="BB129" s="57">
        <f t="shared" ca="1" si="417"/>
        <v>627845.28159340657</v>
      </c>
      <c r="BE129" s="74">
        <f t="shared" si="418"/>
        <v>1.0740676838135614</v>
      </c>
      <c r="BF129" s="74">
        <f t="shared" si="419"/>
        <v>1.2345203721527109</v>
      </c>
      <c r="BG129" s="74">
        <f t="shared" ca="1" si="420"/>
        <v>0.97807913802712254</v>
      </c>
      <c r="BH129" s="74">
        <f t="shared" ca="1" si="421"/>
        <v>0.97610687224436976</v>
      </c>
      <c r="BI129" s="74">
        <f t="shared" si="422"/>
        <v>1.140227991692724</v>
      </c>
      <c r="BJ129" s="74">
        <f t="shared" ca="1" si="423"/>
        <v>1.0154307329955037</v>
      </c>
      <c r="BK129" s="74">
        <f t="shared" ca="1" si="424"/>
        <v>1.0010677460995396</v>
      </c>
      <c r="BL129" s="74">
        <f t="shared" ca="1" si="425"/>
        <v>1.0125441668852506</v>
      </c>
      <c r="BM129" s="74">
        <f t="shared" si="426"/>
        <v>0.6886343163989963</v>
      </c>
      <c r="BN129" s="74">
        <f t="shared" si="427"/>
        <v>0.9765311244979924</v>
      </c>
      <c r="BO129" s="74">
        <f t="shared" ca="1" si="428"/>
        <v>1.042331633240539</v>
      </c>
      <c r="BP129" s="74">
        <f t="shared" ca="1" si="429"/>
        <v>1.0059200958792263</v>
      </c>
      <c r="BQ129" s="74">
        <f t="shared" ca="1" si="430"/>
        <v>1.0772242527154907</v>
      </c>
      <c r="BR129" s="74">
        <f t="shared" ca="1" si="431"/>
        <v>1.0678059875569625</v>
      </c>
      <c r="BS129" s="74">
        <f t="shared" si="432"/>
        <v>0.96846456004892012</v>
      </c>
      <c r="BT129" s="74">
        <f t="shared" ca="1" si="433"/>
        <v>0.85120060846515722</v>
      </c>
      <c r="CP129" s="73">
        <f t="shared" ref="CP129:DF129" si="438">CP77</f>
        <v>22</v>
      </c>
      <c r="CQ129" s="74">
        <f t="shared" si="438"/>
        <v>1.0359510215188199</v>
      </c>
      <c r="CR129" s="74">
        <f t="shared" si="438"/>
        <v>1.2803728106139232</v>
      </c>
      <c r="CS129" s="74">
        <f t="shared" ca="1" si="438"/>
        <v>0.98598809615326899</v>
      </c>
      <c r="CT129" s="74">
        <f t="shared" ca="1" si="438"/>
        <v>0.97586718606085565</v>
      </c>
      <c r="CU129" s="74">
        <f t="shared" si="438"/>
        <v>1.1260937602883885</v>
      </c>
      <c r="CV129" s="74">
        <f t="shared" ca="1" si="438"/>
        <v>1.0219544286760045</v>
      </c>
      <c r="CW129" s="74">
        <f t="shared" ca="1" si="438"/>
        <v>0.98544837462769419</v>
      </c>
      <c r="CX129" s="74">
        <f t="shared" ca="1" si="438"/>
        <v>1.0205864090149017</v>
      </c>
      <c r="CY129" s="74">
        <f t="shared" si="438"/>
        <v>0.60383383413761149</v>
      </c>
      <c r="CZ129" s="74">
        <f t="shared" ca="1" si="438"/>
        <v>0.95892796610871156</v>
      </c>
      <c r="DA129" s="74">
        <f t="shared" ca="1" si="438"/>
        <v>1.0587914343760283</v>
      </c>
      <c r="DB129" s="74">
        <f t="shared" ca="1" si="438"/>
        <v>1.0257618406434541</v>
      </c>
      <c r="DC129" s="74">
        <f t="shared" ca="1" si="438"/>
        <v>1.0963981489676997</v>
      </c>
      <c r="DD129" s="74">
        <f t="shared" ca="1" si="438"/>
        <v>1.0708959046179778</v>
      </c>
      <c r="DE129" s="74">
        <f t="shared" ca="1" si="438"/>
        <v>0.99673189083387781</v>
      </c>
      <c r="DF129" s="74">
        <f t="shared" ca="1" si="438"/>
        <v>0.84858892079008108</v>
      </c>
      <c r="DI129" s="57">
        <f t="shared" si="245"/>
        <v>404.45927586972135</v>
      </c>
      <c r="DJ129" s="57">
        <f t="shared" si="246"/>
        <v>57.79566653287327</v>
      </c>
      <c r="DK129" s="57">
        <f t="shared" ca="1" si="247"/>
        <v>117.35870459869959</v>
      </c>
      <c r="DL129" s="57">
        <f t="shared" ca="1" si="248"/>
        <v>104.08325028473139</v>
      </c>
      <c r="DM129" s="57">
        <f t="shared" si="249"/>
        <v>38867.989099585204</v>
      </c>
      <c r="DN129" s="57">
        <f t="shared" ca="1" si="250"/>
        <v>95.615110588521731</v>
      </c>
      <c r="DO129" s="57">
        <f t="shared" ca="1" si="251"/>
        <v>87.559852456312925</v>
      </c>
      <c r="DP129" s="57">
        <f t="shared" ca="1" si="252"/>
        <v>88.324571390153551</v>
      </c>
      <c r="DQ129" s="57">
        <f t="shared" si="253"/>
        <v>5344.1854655408042</v>
      </c>
      <c r="DR129" s="57">
        <f t="shared" ca="1" si="254"/>
        <v>115.91813648757557</v>
      </c>
      <c r="DS129" s="57">
        <f t="shared" ca="1" si="255"/>
        <v>99.824057610689422</v>
      </c>
      <c r="DT129" s="57">
        <f t="shared" ca="1" si="256"/>
        <v>103.01472256199955</v>
      </c>
      <c r="DU129" s="57">
        <f t="shared" ca="1" si="257"/>
        <v>99.873780956788636</v>
      </c>
      <c r="DV129" s="57">
        <f t="shared" ca="1" si="258"/>
        <v>100.00171642231786</v>
      </c>
      <c r="DW129" s="57">
        <f t="shared" ca="1" si="259"/>
        <v>98.041947256388212</v>
      </c>
      <c r="DX129" s="57">
        <f t="shared" ca="1" si="260"/>
        <v>629777.59032808291</v>
      </c>
      <c r="DY129" s="57">
        <f ca="1">'Chart Data'!U234</f>
        <v>-164.95285714285711</v>
      </c>
      <c r="EB129" s="57"/>
      <c r="EN129" s="74">
        <f t="shared" si="361"/>
        <v>0.34040657061232998</v>
      </c>
      <c r="EO129" s="74">
        <f t="shared" si="362"/>
        <v>-0.62151243675071199</v>
      </c>
      <c r="EP129" s="74">
        <f t="shared" ca="1" si="264"/>
        <v>7.759921293338666E-2</v>
      </c>
      <c r="EQ129" s="74">
        <f t="shared" ca="1" si="265"/>
        <v>8.689289968504918E-3</v>
      </c>
      <c r="ER129" s="74">
        <f t="shared" si="266"/>
        <v>1.0924959744580798</v>
      </c>
      <c r="ES129" s="74">
        <f t="shared" ca="1" si="267"/>
        <v>-0.26002682103859925</v>
      </c>
      <c r="ET129" s="74">
        <f t="shared" ca="1" si="268"/>
        <v>0.63254597754540109</v>
      </c>
      <c r="EU129" s="74">
        <f t="shared" ca="1" si="269"/>
        <v>-0.24384544081548631</v>
      </c>
      <c r="EV129" s="74">
        <f t="shared" si="270"/>
        <v>-0.23904642353490654</v>
      </c>
      <c r="EW129" s="74">
        <f t="shared" ca="1" si="271"/>
        <v>-0.6216469577024899</v>
      </c>
      <c r="EX129" s="74">
        <f t="shared" ca="1" si="272"/>
        <v>-0.4606549543129988</v>
      </c>
      <c r="EY129" s="74">
        <f t="shared" ca="1" si="273"/>
        <v>2.3819633898579291E-2</v>
      </c>
      <c r="EZ129" s="74">
        <f t="shared" ca="1" si="274"/>
        <v>-0.50530737900365486</v>
      </c>
      <c r="FA129" s="74">
        <f t="shared" ca="1" si="275"/>
        <v>-0.17486881496267107</v>
      </c>
      <c r="FB129" s="74">
        <f t="shared" ca="1" si="276"/>
        <v>-0.94666590173008003</v>
      </c>
      <c r="FC129" s="74">
        <f t="shared" ca="1" si="277"/>
        <v>5.3353044681420533E-2</v>
      </c>
      <c r="FD129" s="74">
        <f t="shared" ca="1" si="278"/>
        <v>0.43431700511360027</v>
      </c>
      <c r="FG129" s="225">
        <f t="shared" si="279"/>
        <v>5</v>
      </c>
      <c r="FH129" s="73">
        <f t="shared" si="280"/>
        <v>2024</v>
      </c>
      <c r="FI129" s="73"/>
      <c r="FJ129" s="73"/>
      <c r="FK129" s="4"/>
      <c r="FL129" s="4"/>
      <c r="GA129" s="4"/>
    </row>
    <row r="130" spans="1:183" x14ac:dyDescent="0.35">
      <c r="A130" s="73">
        <v>23</v>
      </c>
      <c r="B130" s="41">
        <f t="shared" si="243"/>
        <v>45446</v>
      </c>
      <c r="C130" s="57">
        <f>'Chart Data'!C235</f>
        <v>381</v>
      </c>
      <c r="D130" s="57">
        <f>'Chart Data'!D235</f>
        <v>76</v>
      </c>
      <c r="E130" s="57">
        <f ca="1">'Chart Data'!E235</f>
        <v>123.14285714285714</v>
      </c>
      <c r="F130" s="57">
        <f ca="1">'Chart Data'!F235</f>
        <v>111</v>
      </c>
      <c r="G130" s="57">
        <f>'Chart Data'!G235</f>
        <v>43642</v>
      </c>
      <c r="H130" s="57">
        <f ca="1">'Chart Data'!H235</f>
        <v>99.857142857142861</v>
      </c>
      <c r="I130" s="57">
        <f ca="1">'Chart Data'!J235</f>
        <v>85.428571428571431</v>
      </c>
      <c r="J130" s="57">
        <f ca="1">'Chart Data'!K235</f>
        <v>89.571428571428569</v>
      </c>
      <c r="K130" s="57">
        <f>'Chart Data'!L235</f>
        <v>4177</v>
      </c>
      <c r="L130" s="57">
        <f>'Chart Data'!M235</f>
        <v>113.44285714285715</v>
      </c>
      <c r="M130" s="57">
        <f ca="1">'Chart Data'!O235</f>
        <v>106.54142857142858</v>
      </c>
      <c r="N130" s="57">
        <f ca="1">'Chart Data'!P235</f>
        <v>106.47619047619048</v>
      </c>
      <c r="O130" s="57">
        <f ca="1">'Chart Data'!Q235</f>
        <v>107.97500000000001</v>
      </c>
      <c r="P130" s="57">
        <f ca="1">'Chart Data'!R235</f>
        <v>107.49428571428572</v>
      </c>
      <c r="Q130" s="57">
        <f>'Chart Data'!S236</f>
        <v>97.793751744078591</v>
      </c>
      <c r="R130" s="57">
        <f ca="1">'Chart Data'!T236</f>
        <v>544096.85714285716</v>
      </c>
      <c r="U130" s="57">
        <f t="shared" si="386"/>
        <v>389.48076923076923</v>
      </c>
      <c r="V130" s="57">
        <f t="shared" si="387"/>
        <v>59.942307692307693</v>
      </c>
      <c r="W130" s="57">
        <f t="shared" ca="1" si="388"/>
        <v>118.34615384615383</v>
      </c>
      <c r="X130" s="57">
        <f t="shared" ca="1" si="389"/>
        <v>104.08516483516483</v>
      </c>
      <c r="Y130" s="57">
        <f t="shared" si="390"/>
        <v>38382.942307692305</v>
      </c>
      <c r="Z130" s="57">
        <f t="shared" ca="1" si="391"/>
        <v>96.214285714285708</v>
      </c>
      <c r="AA130" s="57">
        <f t="shared" ca="1" si="392"/>
        <v>86.195054945054935</v>
      </c>
      <c r="AB130" s="57">
        <f t="shared" ca="1" si="393"/>
        <v>88.978021978021999</v>
      </c>
      <c r="AC130" s="57">
        <f t="shared" si="394"/>
        <v>4679.0192307692305</v>
      </c>
      <c r="AD130" s="57">
        <f t="shared" si="395"/>
        <v>113.54395604395599</v>
      </c>
      <c r="AE130" s="57">
        <f t="shared" ca="1" si="396"/>
        <v>101.54000000000002</v>
      </c>
      <c r="AF130" s="57">
        <f t="shared" ca="1" si="397"/>
        <v>105.26011904761903</v>
      </c>
      <c r="AG130" s="57">
        <f t="shared" ca="1" si="398"/>
        <v>101.70304945054947</v>
      </c>
      <c r="AH130" s="57">
        <f t="shared" ca="1" si="399"/>
        <v>100.36638736263734</v>
      </c>
      <c r="AI130" s="57">
        <f t="shared" si="400"/>
        <v>100.87261099410378</v>
      </c>
      <c r="AJ130" s="57">
        <f t="shared" ca="1" si="401"/>
        <v>628108.01373626373</v>
      </c>
      <c r="AM130" s="57">
        <f t="shared" si="402"/>
        <v>389.41346153846155</v>
      </c>
      <c r="AN130" s="57">
        <f t="shared" si="403"/>
        <v>59.92307692307692</v>
      </c>
      <c r="AO130" s="57">
        <f t="shared" ca="1" si="404"/>
        <v>118.41483516483515</v>
      </c>
      <c r="AP130" s="57">
        <f t="shared" ca="1" si="405"/>
        <v>104.12774725274726</v>
      </c>
      <c r="AQ130" s="57">
        <f t="shared" si="406"/>
        <v>38388.711538461532</v>
      </c>
      <c r="AR130" s="57">
        <f t="shared" ca="1" si="407"/>
        <v>96.211538461538453</v>
      </c>
      <c r="AS130" s="57">
        <f t="shared" ca="1" si="408"/>
        <v>86.226648351648336</v>
      </c>
      <c r="AT130" s="57">
        <f t="shared" ca="1" si="409"/>
        <v>88.95054945054946</v>
      </c>
      <c r="AU130" s="57">
        <f t="shared" si="410"/>
        <v>4747.4711538461543</v>
      </c>
      <c r="AV130" s="57">
        <f t="shared" si="411"/>
        <v>113.27829670329666</v>
      </c>
      <c r="AW130" s="57">
        <f t="shared" ca="1" si="412"/>
        <v>101.59777472527475</v>
      </c>
      <c r="AX130" s="57">
        <f t="shared" ca="1" si="413"/>
        <v>105.33168956043954</v>
      </c>
      <c r="AY130" s="57">
        <f t="shared" ca="1" si="414"/>
        <v>101.74434752747254</v>
      </c>
      <c r="AZ130" s="57">
        <f t="shared" ca="1" si="415"/>
        <v>100.4093063186813</v>
      </c>
      <c r="BA130" s="57">
        <f t="shared" si="416"/>
        <v>100.86161126730414</v>
      </c>
      <c r="BB130" s="57">
        <f t="shared" ca="1" si="417"/>
        <v>628930.66483516479</v>
      </c>
      <c r="BE130" s="74">
        <f t="shared" si="418"/>
        <v>0.97839452825995699</v>
      </c>
      <c r="BF130" s="74">
        <f t="shared" si="419"/>
        <v>1.2682926829268293</v>
      </c>
      <c r="BG130" s="74">
        <f t="shared" ca="1" si="420"/>
        <v>1.0399276152471986</v>
      </c>
      <c r="BH130" s="74">
        <f t="shared" ca="1" si="421"/>
        <v>1.0659982850735439</v>
      </c>
      <c r="BI130" s="74">
        <f t="shared" si="422"/>
        <v>1.136844615279031</v>
      </c>
      <c r="BJ130" s="74">
        <f t="shared" ca="1" si="423"/>
        <v>1.0378915507838156</v>
      </c>
      <c r="BK130" s="74">
        <f t="shared" ca="1" si="424"/>
        <v>0.99074442833702403</v>
      </c>
      <c r="BL130" s="74">
        <f t="shared" ca="1" si="425"/>
        <v>1.0069800481808635</v>
      </c>
      <c r="BM130" s="74">
        <f t="shared" si="426"/>
        <v>0.87983683621037101</v>
      </c>
      <c r="BN130" s="74">
        <f t="shared" si="427"/>
        <v>1.0014527093392966</v>
      </c>
      <c r="BO130" s="74">
        <f t="shared" ca="1" si="428"/>
        <v>1.0486590760429715</v>
      </c>
      <c r="BP130" s="74">
        <f t="shared" ca="1" si="429"/>
        <v>1.0108656845867285</v>
      </c>
      <c r="BQ130" s="74">
        <f t="shared" ca="1" si="430"/>
        <v>1.0612383156798475</v>
      </c>
      <c r="BR130" s="74">
        <f t="shared" ca="1" si="431"/>
        <v>1.0705609833924952</v>
      </c>
      <c r="BS130" s="74">
        <f t="shared" si="432"/>
        <v>0.96958347695740166</v>
      </c>
      <c r="BT130" s="74">
        <f t="shared" ca="1" si="433"/>
        <v>0.86511421300384272</v>
      </c>
      <c r="CP130" s="73">
        <f t="shared" ref="CP130:DF130" si="439">CP78</f>
        <v>23</v>
      </c>
      <c r="CQ130" s="74">
        <f t="shared" si="439"/>
        <v>0.98774836835982915</v>
      </c>
      <c r="CR130" s="74">
        <f t="shared" si="439"/>
        <v>1.1786593457023882</v>
      </c>
      <c r="CS130" s="74">
        <f t="shared" ca="1" si="439"/>
        <v>1.0477809440679073</v>
      </c>
      <c r="CT130" s="74">
        <f t="shared" ca="1" si="439"/>
        <v>1.0645734939286065</v>
      </c>
      <c r="CU130" s="74">
        <f t="shared" si="439"/>
        <v>1.1320206460330247</v>
      </c>
      <c r="CV130" s="74">
        <f t="shared" ca="1" si="439"/>
        <v>1.0403044569496023</v>
      </c>
      <c r="CW130" s="74">
        <f t="shared" ca="1" si="439"/>
        <v>0.99076055580444367</v>
      </c>
      <c r="CX130" s="74">
        <f t="shared" ca="1" si="439"/>
        <v>1.0018880038275551</v>
      </c>
      <c r="CY130" s="74">
        <f t="shared" si="439"/>
        <v>1.0655901539545924</v>
      </c>
      <c r="CZ130" s="74">
        <f t="shared" ca="1" si="439"/>
        <v>0.99059269508481695</v>
      </c>
      <c r="DA130" s="74">
        <f t="shared" ca="1" si="439"/>
        <v>1.0388550819840101</v>
      </c>
      <c r="DB130" s="74">
        <f t="shared" ca="1" si="439"/>
        <v>0.99038958421395984</v>
      </c>
      <c r="DC130" s="74">
        <f t="shared" ca="1" si="439"/>
        <v>1.0616880916307181</v>
      </c>
      <c r="DD130" s="74">
        <f t="shared" ca="1" si="439"/>
        <v>1.0597174183650031</v>
      </c>
      <c r="DE130" s="74">
        <f t="shared" ca="1" si="439"/>
        <v>0.99083797479967228</v>
      </c>
      <c r="DF130" s="74">
        <f t="shared" ca="1" si="439"/>
        <v>0.87355279550796061</v>
      </c>
      <c r="DI130" s="57">
        <f t="shared" si="245"/>
        <v>385.72577004875865</v>
      </c>
      <c r="DJ130" s="57">
        <f t="shared" si="246"/>
        <v>64.480038509099487</v>
      </c>
      <c r="DK130" s="57">
        <f t="shared" ca="1" si="247"/>
        <v>117.52729216926488</v>
      </c>
      <c r="DL130" s="57">
        <f t="shared" ca="1" si="248"/>
        <v>104.26710850218106</v>
      </c>
      <c r="DM130" s="57">
        <f t="shared" si="249"/>
        <v>38552.300395700404</v>
      </c>
      <c r="DN130" s="57">
        <f t="shared" ca="1" si="250"/>
        <v>95.988383198843167</v>
      </c>
      <c r="DO130" s="57">
        <f t="shared" ca="1" si="251"/>
        <v>86.225244765833537</v>
      </c>
      <c r="DP130" s="57">
        <f t="shared" ca="1" si="252"/>
        <v>89.40263605236818</v>
      </c>
      <c r="DQ130" s="57">
        <f t="shared" si="253"/>
        <v>3919.893576811327</v>
      </c>
      <c r="DR130" s="57">
        <f t="shared" ca="1" si="254"/>
        <v>114.52018342730045</v>
      </c>
      <c r="DS130" s="57">
        <f t="shared" ca="1" si="255"/>
        <v>102.55658408866353</v>
      </c>
      <c r="DT130" s="57">
        <f t="shared" ca="1" si="256"/>
        <v>107.50940051605772</v>
      </c>
      <c r="DU130" s="57">
        <f t="shared" ca="1" si="257"/>
        <v>101.70124432134672</v>
      </c>
      <c r="DV130" s="57">
        <f t="shared" ca="1" si="258"/>
        <v>101.43674516564471</v>
      </c>
      <c r="DW130" s="57">
        <f t="shared" ca="1" si="259"/>
        <v>98.69802554131067</v>
      </c>
      <c r="DX130" s="57">
        <f t="shared" ca="1" si="260"/>
        <v>622855.14961516578</v>
      </c>
      <c r="DY130" s="57">
        <f ca="1">'Chart Data'!U235</f>
        <v>-147.39714285714285</v>
      </c>
      <c r="EB130" s="57"/>
      <c r="EN130" s="74">
        <f t="shared" si="361"/>
        <v>-0.68674859588556325</v>
      </c>
      <c r="EO130" s="74">
        <f t="shared" si="362"/>
        <v>1.8641953839810832</v>
      </c>
      <c r="EP130" s="74">
        <f t="shared" ca="1" si="264"/>
        <v>0.12466080706296805</v>
      </c>
      <c r="EQ130" s="74">
        <f t="shared" ca="1" si="265"/>
        <v>5.5707344534181212E-2</v>
      </c>
      <c r="ER130" s="74">
        <f t="shared" si="266"/>
        <v>0.78372218389122994</v>
      </c>
      <c r="ES130" s="74">
        <f t="shared" ca="1" si="267"/>
        <v>-4.2987220366453902E-2</v>
      </c>
      <c r="ET130" s="74">
        <f t="shared" ca="1" si="268"/>
        <v>0.22733894054923348</v>
      </c>
      <c r="EU130" s="74">
        <f t="shared" ca="1" si="269"/>
        <v>0.38193472102058129</v>
      </c>
      <c r="EV130" s="74">
        <f t="shared" si="270"/>
        <v>0.83201150699397775</v>
      </c>
      <c r="EW130" s="74">
        <f t="shared" ca="1" si="271"/>
        <v>-0.70359381979769087</v>
      </c>
      <c r="EX130" s="74">
        <f t="shared" ca="1" si="272"/>
        <v>0.6329549442493293</v>
      </c>
      <c r="EY130" s="74">
        <f t="shared" ca="1" si="273"/>
        <v>1.0425794287336079</v>
      </c>
      <c r="EZ130" s="74">
        <f t="shared" ca="1" si="274"/>
        <v>0.3048197113176932</v>
      </c>
      <c r="FA130" s="74">
        <f t="shared" ca="1" si="275"/>
        <v>0.5014150187590044</v>
      </c>
      <c r="FB130" s="74">
        <f t="shared" ca="1" si="276"/>
        <v>-0.77998361795966376</v>
      </c>
      <c r="FC130" s="74">
        <f t="shared" ca="1" si="277"/>
        <v>-0.29182548526679924</v>
      </c>
      <c r="FD130" s="74">
        <f t="shared" ca="1" si="278"/>
        <v>0.65687815812097683</v>
      </c>
      <c r="FG130" s="225">
        <f t="shared" si="279"/>
        <v>6</v>
      </c>
      <c r="FH130" s="73">
        <f t="shared" si="280"/>
        <v>2024</v>
      </c>
      <c r="FI130" s="73"/>
      <c r="FJ130" s="73"/>
      <c r="FK130" s="4"/>
      <c r="FL130" s="4"/>
      <c r="GA130" s="4"/>
    </row>
    <row r="131" spans="1:183" x14ac:dyDescent="0.35">
      <c r="A131" s="73">
        <v>24</v>
      </c>
      <c r="B131" s="41">
        <f t="shared" si="243"/>
        <v>45453</v>
      </c>
      <c r="C131" s="57">
        <f>'Chart Data'!C236</f>
        <v>361</v>
      </c>
      <c r="D131" s="57">
        <f>'Chart Data'!D236</f>
        <v>73</v>
      </c>
      <c r="E131" s="57">
        <f ca="1">'Chart Data'!E236</f>
        <v>122.42857142857143</v>
      </c>
      <c r="F131" s="57">
        <f ca="1">'Chart Data'!F236</f>
        <v>109.42857142857143</v>
      </c>
      <c r="G131" s="57">
        <f>'Chart Data'!G236</f>
        <v>43917</v>
      </c>
      <c r="H131" s="57">
        <f ca="1">'Chart Data'!H236</f>
        <v>99.714285714285708</v>
      </c>
      <c r="I131" s="57">
        <f ca="1">'Chart Data'!J236</f>
        <v>84</v>
      </c>
      <c r="J131" s="57">
        <f ca="1">'Chart Data'!K236</f>
        <v>89.142857142857139</v>
      </c>
      <c r="K131" s="57">
        <f>'Chart Data'!L236</f>
        <v>3552</v>
      </c>
      <c r="L131" s="57">
        <f>'Chart Data'!M236</f>
        <v>115.85714285714286</v>
      </c>
      <c r="M131" s="57">
        <f ca="1">'Chart Data'!O236</f>
        <v>101.25285714285715</v>
      </c>
      <c r="N131" s="57">
        <f ca="1">'Chart Data'!P236</f>
        <v>97.518571428571434</v>
      </c>
      <c r="O131" s="57">
        <f ca="1">'Chart Data'!Q236</f>
        <v>105.87285714285714</v>
      </c>
      <c r="P131" s="57">
        <f ca="1">'Chart Data'!R236</f>
        <v>103.63285714285712</v>
      </c>
      <c r="Q131" s="57">
        <f>'Chart Data'!S237</f>
        <v>100.20655173929327</v>
      </c>
      <c r="R131" s="57">
        <f ca="1">'Chart Data'!T237</f>
        <v>540069.14285714284</v>
      </c>
      <c r="U131" s="57">
        <f t="shared" si="386"/>
        <v>389.34615384615387</v>
      </c>
      <c r="V131" s="57">
        <f t="shared" si="387"/>
        <v>59.903846153846153</v>
      </c>
      <c r="W131" s="57">
        <f t="shared" ca="1" si="388"/>
        <v>118.48351648351648</v>
      </c>
      <c r="X131" s="57">
        <f t="shared" ca="1" si="389"/>
        <v>104.17032967032968</v>
      </c>
      <c r="Y131" s="57">
        <f t="shared" si="390"/>
        <v>38394.480769230766</v>
      </c>
      <c r="Z131" s="57">
        <f t="shared" ca="1" si="391"/>
        <v>96.208791208791212</v>
      </c>
      <c r="AA131" s="57">
        <f t="shared" ca="1" si="392"/>
        <v>86.258241758241738</v>
      </c>
      <c r="AB131" s="57">
        <f t="shared" ca="1" si="393"/>
        <v>88.923076923076934</v>
      </c>
      <c r="AC131" s="57">
        <f t="shared" si="394"/>
        <v>4815.9230769230771</v>
      </c>
      <c r="AD131" s="57">
        <f t="shared" si="395"/>
        <v>113.01263736263732</v>
      </c>
      <c r="AE131" s="57">
        <f t="shared" ca="1" si="396"/>
        <v>101.65554945054949</v>
      </c>
      <c r="AF131" s="57">
        <f t="shared" ca="1" si="397"/>
        <v>105.40326007326006</v>
      </c>
      <c r="AG131" s="57">
        <f t="shared" ca="1" si="398"/>
        <v>101.78564560439561</v>
      </c>
      <c r="AH131" s="57">
        <f t="shared" ca="1" si="399"/>
        <v>100.45222527472525</v>
      </c>
      <c r="AI131" s="57">
        <f t="shared" si="400"/>
        <v>100.85061154050449</v>
      </c>
      <c r="AJ131" s="57">
        <f t="shared" ca="1" si="401"/>
        <v>629753.31593406596</v>
      </c>
      <c r="AM131" s="57">
        <f t="shared" si="402"/>
        <v>389.31730769230774</v>
      </c>
      <c r="AN131" s="57">
        <f t="shared" si="403"/>
        <v>59.855769230769226</v>
      </c>
      <c r="AO131" s="57">
        <f t="shared" ca="1" si="404"/>
        <v>118.58928571428571</v>
      </c>
      <c r="AP131" s="57">
        <f t="shared" ca="1" si="405"/>
        <v>104.35027472527474</v>
      </c>
      <c r="AQ131" s="57">
        <f t="shared" si="406"/>
        <v>38411.423076923078</v>
      </c>
      <c r="AR131" s="57">
        <f t="shared" ca="1" si="407"/>
        <v>96.217032967032964</v>
      </c>
      <c r="AS131" s="57">
        <f t="shared" ca="1" si="408"/>
        <v>86.370879120879096</v>
      </c>
      <c r="AT131" s="57">
        <f t="shared" ca="1" si="409"/>
        <v>88.957417582417605</v>
      </c>
      <c r="AU131" s="57">
        <f t="shared" si="410"/>
        <v>4795.25</v>
      </c>
      <c r="AV131" s="57">
        <f t="shared" si="411"/>
        <v>112.78804945054942</v>
      </c>
      <c r="AW131" s="57">
        <f t="shared" ca="1" si="412"/>
        <v>101.67413461538465</v>
      </c>
      <c r="AX131" s="57">
        <f t="shared" ca="1" si="413"/>
        <v>105.44743131868131</v>
      </c>
      <c r="AY131" s="57">
        <f t="shared" ca="1" si="414"/>
        <v>101.7818131868132</v>
      </c>
      <c r="AZ131" s="57">
        <f t="shared" ca="1" si="415"/>
        <v>100.48002747252745</v>
      </c>
      <c r="BA131" s="57">
        <f t="shared" si="416"/>
        <v>100.81118325053363</v>
      </c>
      <c r="BB131" s="57">
        <f t="shared" ca="1" si="417"/>
        <v>629652.15934065939</v>
      </c>
      <c r="BE131" s="74">
        <f t="shared" si="418"/>
        <v>0.92726419521351466</v>
      </c>
      <c r="BF131" s="74">
        <f t="shared" si="419"/>
        <v>1.2195983935742973</v>
      </c>
      <c r="BG131" s="74">
        <f t="shared" ca="1" si="420"/>
        <v>1.0323746423731366</v>
      </c>
      <c r="BH131" s="74">
        <f t="shared" ca="1" si="421"/>
        <v>1.0486658680742953</v>
      </c>
      <c r="BI131" s="74">
        <f t="shared" si="422"/>
        <v>1.1433317612849543</v>
      </c>
      <c r="BJ131" s="74">
        <f t="shared" ca="1" si="423"/>
        <v>1.036347543043143</v>
      </c>
      <c r="BK131" s="74">
        <f t="shared" ca="1" si="424"/>
        <v>0.97255001749419534</v>
      </c>
      <c r="BL131" s="74">
        <f t="shared" ca="1" si="425"/>
        <v>1.0020845879464491</v>
      </c>
      <c r="BM131" s="74">
        <f t="shared" si="426"/>
        <v>0.74073301704812056</v>
      </c>
      <c r="BN131" s="74">
        <f t="shared" si="427"/>
        <v>1.0272111577560268</v>
      </c>
      <c r="BO131" s="74">
        <f t="shared" ca="1" si="428"/>
        <v>0.99585659151050454</v>
      </c>
      <c r="BP131" s="74">
        <f t="shared" ca="1" si="429"/>
        <v>0.92480746291346427</v>
      </c>
      <c r="BQ131" s="74">
        <f t="shared" ca="1" si="430"/>
        <v>1.0401942530590915</v>
      </c>
      <c r="BR131" s="74">
        <f t="shared" ca="1" si="431"/>
        <v>1.0313776752418951</v>
      </c>
      <c r="BS131" s="74">
        <f t="shared" si="432"/>
        <v>0.99400233692587714</v>
      </c>
      <c r="BT131" s="74">
        <f t="shared" ca="1" si="433"/>
        <v>0.85772618237770604</v>
      </c>
      <c r="CP131" s="73">
        <f t="shared" ref="CP131:DF131" si="440">CP79</f>
        <v>24</v>
      </c>
      <c r="CQ131" s="74">
        <f t="shared" si="440"/>
        <v>0.96740112069339057</v>
      </c>
      <c r="CR131" s="74">
        <f t="shared" si="440"/>
        <v>1.2463079122293783</v>
      </c>
      <c r="CS131" s="74">
        <f t="shared" ca="1" si="440"/>
        <v>1.0475895667904549</v>
      </c>
      <c r="CT131" s="74">
        <f t="shared" ca="1" si="440"/>
        <v>1.0589090916456549</v>
      </c>
      <c r="CU131" s="74">
        <f t="shared" si="440"/>
        <v>1.1324518042124059</v>
      </c>
      <c r="CV131" s="74">
        <f t="shared" ca="1" si="440"/>
        <v>1.0500100620852595</v>
      </c>
      <c r="CW131" s="74">
        <f t="shared" ca="1" si="440"/>
        <v>0.99691952047856047</v>
      </c>
      <c r="CX131" s="74">
        <f t="shared" ca="1" si="440"/>
        <v>0.99938309001378778</v>
      </c>
      <c r="CY131" s="74">
        <f t="shared" si="440"/>
        <v>1.1616082302206829</v>
      </c>
      <c r="CZ131" s="74">
        <f t="shared" ca="1" si="440"/>
        <v>1.0124699420077876</v>
      </c>
      <c r="DA131" s="74">
        <f t="shared" ca="1" si="440"/>
        <v>1.0013548195018391</v>
      </c>
      <c r="DB131" s="74">
        <f t="shared" ca="1" si="440"/>
        <v>0.92424553449092373</v>
      </c>
      <c r="DC131" s="74">
        <f t="shared" ca="1" si="440"/>
        <v>1.0468423689421458</v>
      </c>
      <c r="DD131" s="74">
        <f t="shared" ca="1" si="440"/>
        <v>1.0270901105546582</v>
      </c>
      <c r="DE131" s="74">
        <f t="shared" ca="1" si="440"/>
        <v>1.0183772615860507</v>
      </c>
      <c r="DF131" s="74">
        <f t="shared" ca="1" si="440"/>
        <v>0.86798300641025328</v>
      </c>
      <c r="DI131" s="57">
        <f t="shared" si="245"/>
        <v>373.16475273591897</v>
      </c>
      <c r="DJ131" s="57">
        <f t="shared" si="246"/>
        <v>58.573005341367541</v>
      </c>
      <c r="DK131" s="57">
        <f t="shared" ca="1" si="247"/>
        <v>116.86692509134193</v>
      </c>
      <c r="DL131" s="57">
        <f t="shared" ca="1" si="248"/>
        <v>103.34085550111581</v>
      </c>
      <c r="DM131" s="57">
        <f t="shared" si="249"/>
        <v>38780.458326474443</v>
      </c>
      <c r="DN131" s="57">
        <f t="shared" ca="1" si="250"/>
        <v>94.965076350086477</v>
      </c>
      <c r="DO131" s="57">
        <f t="shared" ca="1" si="251"/>
        <v>84.259559848599125</v>
      </c>
      <c r="DP131" s="57">
        <f t="shared" ca="1" si="252"/>
        <v>89.19788420837429</v>
      </c>
      <c r="DQ131" s="57">
        <f t="shared" si="253"/>
        <v>3057.8295741974807</v>
      </c>
      <c r="DR131" s="57">
        <f t="shared" ca="1" si="254"/>
        <v>114.43020483886298</v>
      </c>
      <c r="DS131" s="57">
        <f t="shared" ca="1" si="255"/>
        <v>101.11586339917865</v>
      </c>
      <c r="DT131" s="57">
        <f t="shared" ca="1" si="256"/>
        <v>105.51154188944484</v>
      </c>
      <c r="DU131" s="57">
        <f t="shared" ca="1" si="257"/>
        <v>101.13543383789833</v>
      </c>
      <c r="DV131" s="57">
        <f t="shared" ca="1" si="258"/>
        <v>100.89947909915362</v>
      </c>
      <c r="DW131" s="57">
        <f t="shared" ca="1" si="259"/>
        <v>98.398261154445507</v>
      </c>
      <c r="DX131" s="57">
        <f t="shared" ca="1" si="260"/>
        <v>622211.65491560148</v>
      </c>
      <c r="DY131" s="57">
        <f ca="1">'Chart Data'!U236</f>
        <v>-174.88142857142859</v>
      </c>
      <c r="EB131" s="57"/>
      <c r="EN131" s="74">
        <f t="shared" si="361"/>
        <v>-1.3754671920020123</v>
      </c>
      <c r="EO131" s="74">
        <f t="shared" si="362"/>
        <v>-0.3324445688186487</v>
      </c>
      <c r="EP131" s="74">
        <f t="shared" ca="1" si="264"/>
        <v>-5.9682126959629114E-2</v>
      </c>
      <c r="EQ131" s="74">
        <f t="shared" ca="1" si="265"/>
        <v>-0.18116329823504645</v>
      </c>
      <c r="ER131" s="74">
        <f t="shared" si="266"/>
        <v>1.0068824942414449</v>
      </c>
      <c r="ES131" s="74">
        <f t="shared" ca="1" si="267"/>
        <v>-0.63798964936323488</v>
      </c>
      <c r="ET131" s="74">
        <f t="shared" ca="1" si="268"/>
        <v>-0.36947266683368912</v>
      </c>
      <c r="EU131" s="74">
        <f t="shared" ca="1" si="269"/>
        <v>0.26308318403808018</v>
      </c>
      <c r="EV131" s="74">
        <f t="shared" si="270"/>
        <v>1.4802778447645804</v>
      </c>
      <c r="EW131" s="74">
        <f t="shared" ca="1" si="271"/>
        <v>-0.70886829087095826</v>
      </c>
      <c r="EX131" s="74">
        <f t="shared" ca="1" si="272"/>
        <v>5.6350684497620124E-2</v>
      </c>
      <c r="EY131" s="74">
        <f t="shared" ca="1" si="273"/>
        <v>0.58974653050118719</v>
      </c>
      <c r="EZ131" s="74">
        <f t="shared" ca="1" si="274"/>
        <v>5.3992028793834607E-2</v>
      </c>
      <c r="FA131" s="74">
        <f t="shared" ca="1" si="275"/>
        <v>0.24821844909810134</v>
      </c>
      <c r="FB131" s="74">
        <f t="shared" ca="1" si="276"/>
        <v>-0.8561413170391714</v>
      </c>
      <c r="FC131" s="74">
        <f t="shared" ca="1" si="277"/>
        <v>-0.32391251405284621</v>
      </c>
      <c r="FD131" s="74">
        <f t="shared" ca="1" si="278"/>
        <v>0.30844834099111057</v>
      </c>
      <c r="FG131" s="225">
        <f t="shared" si="279"/>
        <v>6</v>
      </c>
      <c r="FH131" s="73">
        <f t="shared" si="280"/>
        <v>2024</v>
      </c>
      <c r="FI131" s="73"/>
      <c r="FJ131" s="73"/>
      <c r="FK131" s="4"/>
      <c r="FL131" s="4"/>
      <c r="GA131" s="4"/>
    </row>
    <row r="132" spans="1:183" x14ac:dyDescent="0.35">
      <c r="A132" s="73">
        <v>25</v>
      </c>
      <c r="B132" s="41">
        <f t="shared" ref="B132:B195" si="441">B131+7</f>
        <v>45460</v>
      </c>
      <c r="C132" s="57">
        <f>'Chart Data'!C237</f>
        <v>418</v>
      </c>
      <c r="D132" s="57">
        <f>'Chart Data'!D237</f>
        <v>72</v>
      </c>
      <c r="E132" s="57">
        <f ca="1">'Chart Data'!E237</f>
        <v>123.57142857142857</v>
      </c>
      <c r="F132" s="57">
        <f ca="1">'Chart Data'!F237</f>
        <v>110.71428571428571</v>
      </c>
      <c r="G132" s="57">
        <f>'Chart Data'!G237</f>
        <v>43891</v>
      </c>
      <c r="H132" s="57">
        <f ca="1">'Chart Data'!H237</f>
        <v>100.28571428571429</v>
      </c>
      <c r="I132" s="57">
        <f ca="1">'Chart Data'!J237</f>
        <v>86.428571428571431</v>
      </c>
      <c r="J132" s="57">
        <f ca="1">'Chart Data'!K237</f>
        <v>88.285714285714292</v>
      </c>
      <c r="K132" s="57">
        <f>'Chart Data'!L237</f>
        <v>4271</v>
      </c>
      <c r="L132" s="57">
        <f>'Chart Data'!M237</f>
        <v>111.72857142857143</v>
      </c>
      <c r="M132" s="57">
        <f ca="1">'Chart Data'!O237</f>
        <v>100.19000000000001</v>
      </c>
      <c r="N132" s="57">
        <f ca="1">'Chart Data'!P237</f>
        <v>95.952380952380949</v>
      </c>
      <c r="O132" s="57">
        <f ca="1">'Chart Data'!Q237</f>
        <v>107.97357142857142</v>
      </c>
      <c r="P132" s="57">
        <f ca="1">'Chart Data'!R237</f>
        <v>103.44071428571428</v>
      </c>
      <c r="Q132" s="57">
        <f>'Chart Data'!S238</f>
        <v>97.409421341595603</v>
      </c>
      <c r="R132" s="57">
        <f ca="1">'Chart Data'!T238</f>
        <v>528894.28571428568</v>
      </c>
      <c r="U132" s="57">
        <f t="shared" si="386"/>
        <v>389.28846153846155</v>
      </c>
      <c r="V132" s="57">
        <f t="shared" si="387"/>
        <v>59.807692307692307</v>
      </c>
      <c r="W132" s="57">
        <f t="shared" ca="1" si="388"/>
        <v>118.69505494505493</v>
      </c>
      <c r="X132" s="57">
        <f t="shared" ca="1" si="389"/>
        <v>104.5302197802198</v>
      </c>
      <c r="Y132" s="57">
        <f t="shared" si="390"/>
        <v>38428.365384615383</v>
      </c>
      <c r="Z132" s="57">
        <f t="shared" ca="1" si="391"/>
        <v>96.22527472527473</v>
      </c>
      <c r="AA132" s="57">
        <f t="shared" ca="1" si="392"/>
        <v>86.483516483516468</v>
      </c>
      <c r="AB132" s="57">
        <f t="shared" ca="1" si="393"/>
        <v>88.991758241758262</v>
      </c>
      <c r="AC132" s="57">
        <f t="shared" si="394"/>
        <v>4774.5769230769229</v>
      </c>
      <c r="AD132" s="57">
        <f t="shared" si="395"/>
        <v>112.56346153846152</v>
      </c>
      <c r="AE132" s="57">
        <f t="shared" ca="1" si="396"/>
        <v>101.6927197802198</v>
      </c>
      <c r="AF132" s="57">
        <f t="shared" ca="1" si="397"/>
        <v>105.49160256410255</v>
      </c>
      <c r="AG132" s="57">
        <f t="shared" ca="1" si="398"/>
        <v>101.77798076923078</v>
      </c>
      <c r="AH132" s="57">
        <f t="shared" ca="1" si="399"/>
        <v>100.50782967032966</v>
      </c>
      <c r="AI132" s="57">
        <f t="shared" si="400"/>
        <v>100.77175496056277</v>
      </c>
      <c r="AJ132" s="57">
        <f t="shared" ca="1" si="401"/>
        <v>629551.00274725282</v>
      </c>
      <c r="AM132" s="57">
        <f t="shared" si="402"/>
        <v>389.26923076923077</v>
      </c>
      <c r="AN132" s="57">
        <f t="shared" si="403"/>
        <v>59.817307692307693</v>
      </c>
      <c r="AO132" s="57">
        <f t="shared" ca="1" si="404"/>
        <v>118.80494505494505</v>
      </c>
      <c r="AP132" s="57">
        <f t="shared" ca="1" si="405"/>
        <v>104.60989010989013</v>
      </c>
      <c r="AQ132" s="57">
        <f t="shared" si="406"/>
        <v>38437.5</v>
      </c>
      <c r="AR132" s="57">
        <f t="shared" ca="1" si="407"/>
        <v>96.276098901098905</v>
      </c>
      <c r="AS132" s="57">
        <f t="shared" ca="1" si="408"/>
        <v>86.453067765567738</v>
      </c>
      <c r="AT132" s="57">
        <f t="shared" ca="1" si="409"/>
        <v>88.950091575091591</v>
      </c>
      <c r="AU132" s="57">
        <f t="shared" si="410"/>
        <v>4764.6730769230762</v>
      </c>
      <c r="AV132" s="57">
        <f t="shared" si="411"/>
        <v>112.33351648351646</v>
      </c>
      <c r="AW132" s="57">
        <f t="shared" ca="1" si="412"/>
        <v>101.80918956043959</v>
      </c>
      <c r="AX132" s="57">
        <f t="shared" ca="1" si="413"/>
        <v>105.62949633699634</v>
      </c>
      <c r="AY132" s="57">
        <f t="shared" ca="1" si="414"/>
        <v>101.88942994505496</v>
      </c>
      <c r="AZ132" s="57">
        <f t="shared" ca="1" si="415"/>
        <v>100.57800824175823</v>
      </c>
      <c r="BA132" s="57">
        <f t="shared" si="416"/>
        <v>100.74792115025789</v>
      </c>
      <c r="BB132" s="57">
        <f t="shared" ca="1" si="417"/>
        <v>629719.28708791221</v>
      </c>
      <c r="BE132" s="74">
        <f t="shared" si="418"/>
        <v>1.0738069360735105</v>
      </c>
      <c r="BF132" s="74">
        <f t="shared" si="419"/>
        <v>1.2036650056261051</v>
      </c>
      <c r="BG132" s="74">
        <f t="shared" ca="1" si="420"/>
        <v>1.0401202451150422</v>
      </c>
      <c r="BH132" s="74">
        <f t="shared" ca="1" si="421"/>
        <v>1.0583539051420765</v>
      </c>
      <c r="BI132" s="74">
        <f t="shared" si="422"/>
        <v>1.1418796747967479</v>
      </c>
      <c r="BJ132" s="74">
        <f t="shared" ca="1" si="423"/>
        <v>1.0416470487523006</v>
      </c>
      <c r="BK132" s="74">
        <f t="shared" ca="1" si="424"/>
        <v>0.99971665161654255</v>
      </c>
      <c r="BL132" s="74">
        <f t="shared" ca="1" si="425"/>
        <v>0.99253089819681151</v>
      </c>
      <c r="BM132" s="74">
        <f t="shared" si="426"/>
        <v>0.89638888776774595</v>
      </c>
      <c r="BN132" s="74">
        <f t="shared" si="427"/>
        <v>0.99461474122877835</v>
      </c>
      <c r="BO132" s="74">
        <f t="shared" ca="1" si="428"/>
        <v>0.98409584078381906</v>
      </c>
      <c r="BP132" s="74">
        <f t="shared" ca="1" si="429"/>
        <v>0.90838623944828922</v>
      </c>
      <c r="BQ132" s="74">
        <f t="shared" ca="1" si="430"/>
        <v>1.0597131762028447</v>
      </c>
      <c r="BR132" s="74">
        <f t="shared" ca="1" si="431"/>
        <v>1.0284625445860391</v>
      </c>
      <c r="BS132" s="74">
        <f t="shared" si="432"/>
        <v>0.96686284172868275</v>
      </c>
      <c r="BT132" s="74">
        <f t="shared" ca="1" si="433"/>
        <v>0.83988897364112203</v>
      </c>
      <c r="CP132" s="73">
        <f t="shared" ref="CP132:DF132" si="442">CP80</f>
        <v>25</v>
      </c>
      <c r="CQ132" s="74">
        <f t="shared" si="442"/>
        <v>1.0629289522706371</v>
      </c>
      <c r="CR132" s="74">
        <f t="shared" si="442"/>
        <v>1.204538725888314</v>
      </c>
      <c r="CS132" s="74">
        <f t="shared" ca="1" si="442"/>
        <v>1.0513628108381314</v>
      </c>
      <c r="CT132" s="74">
        <f t="shared" ca="1" si="442"/>
        <v>1.0678714632383752</v>
      </c>
      <c r="CU132" s="74">
        <f t="shared" si="442"/>
        <v>1.1382745522829341</v>
      </c>
      <c r="CV132" s="74">
        <f t="shared" ca="1" si="442"/>
        <v>1.0487894294698963</v>
      </c>
      <c r="CW132" s="74">
        <f t="shared" ca="1" si="442"/>
        <v>0.98083067169727123</v>
      </c>
      <c r="CX132" s="74">
        <f t="shared" ca="1" si="442"/>
        <v>0.98397062809529201</v>
      </c>
      <c r="CY132" s="74">
        <f t="shared" si="442"/>
        <v>0.71050918536467966</v>
      </c>
      <c r="CZ132" s="74">
        <f t="shared" ca="1" si="442"/>
        <v>0.99690341829128259</v>
      </c>
      <c r="DA132" s="74">
        <f t="shared" ca="1" si="442"/>
        <v>0.99059570828876597</v>
      </c>
      <c r="DB132" s="74">
        <f t="shared" ca="1" si="442"/>
        <v>0.91564603754189022</v>
      </c>
      <c r="DC132" s="74">
        <f t="shared" ca="1" si="442"/>
        <v>1.0509282533086566</v>
      </c>
      <c r="DD132" s="74">
        <f t="shared" ca="1" si="442"/>
        <v>1.0263526350522805</v>
      </c>
      <c r="DE132" s="74">
        <f t="shared" ca="1" si="442"/>
        <v>1.0114744293370939</v>
      </c>
      <c r="DF132" s="74">
        <f t="shared" ca="1" si="442"/>
        <v>0.83490550600674962</v>
      </c>
      <c r="DI132" s="57">
        <f t="shared" ref="DI132:DI195" si="443">C132/CQ132</f>
        <v>393.25300068933598</v>
      </c>
      <c r="DJ132" s="57">
        <f t="shared" ref="DJ132:DJ195" si="444">D132/CR132</f>
        <v>59.773918806057473</v>
      </c>
      <c r="DK132" s="57">
        <f t="shared" ref="DK132:DK195" ca="1" si="445">E132/CS132</f>
        <v>117.53452499705519</v>
      </c>
      <c r="DL132" s="57">
        <f t="shared" ref="DL132:DL195" ca="1" si="446">F132/CT132</f>
        <v>103.67753940960172</v>
      </c>
      <c r="DM132" s="57">
        <f t="shared" ref="DM132:DM195" si="447">G132/CU132</f>
        <v>38559.238552747927</v>
      </c>
      <c r="DN132" s="57">
        <f t="shared" ref="DN132:DN195" ca="1" si="448">H132/CV132</f>
        <v>95.620447220185127</v>
      </c>
      <c r="DO132" s="57">
        <f t="shared" ref="DO132:DO195" ca="1" si="449">I132/CW132</f>
        <v>88.117729107116674</v>
      </c>
      <c r="DP132" s="57">
        <f t="shared" ref="DP132:DP195" ca="1" si="450">J132/CX132</f>
        <v>89.723932569625759</v>
      </c>
      <c r="DQ132" s="57">
        <f t="shared" ref="DQ132:DQ195" si="451">K132/CY132</f>
        <v>6011.1819635489219</v>
      </c>
      <c r="DR132" s="57">
        <f t="shared" ref="DR132:DR195" ca="1" si="452">L132/CZ132</f>
        <v>112.07562275197832</v>
      </c>
      <c r="DS132" s="57">
        <f t="shared" ref="DS132:DS195" ca="1" si="453">M132/DA132</f>
        <v>101.14116098188656</v>
      </c>
      <c r="DT132" s="57">
        <f t="shared" ref="DT132:DT195" ca="1" si="454">N132/DB132</f>
        <v>104.79200151400337</v>
      </c>
      <c r="DU132" s="57">
        <f t="shared" ref="DU132:DU195" ca="1" si="455">O132/DC132</f>
        <v>102.74114440128169</v>
      </c>
      <c r="DV132" s="57">
        <f t="shared" ref="DV132:DV195" ca="1" si="456">P132/DD132</f>
        <v>100.78477002248374</v>
      </c>
      <c r="DW132" s="57">
        <f t="shared" ref="DW132:DW195" ca="1" si="457">Q132/DE132</f>
        <v>96.304383498292069</v>
      </c>
      <c r="DX132" s="57">
        <f t="shared" ref="DX132:DX195" ca="1" si="458">R132/DF132</f>
        <v>633478.01866096444</v>
      </c>
      <c r="DY132" s="57">
        <f ca="1">'Chart Data'!U237</f>
        <v>-256.7657142857143</v>
      </c>
      <c r="EB132" s="57"/>
      <c r="EN132" s="74">
        <f t="shared" si="361"/>
        <v>-0.2740317282697543</v>
      </c>
      <c r="EO132" s="74">
        <f t="shared" si="362"/>
        <v>0.11413739906387263</v>
      </c>
      <c r="EP132" s="74">
        <f t="shared" ca="1" si="264"/>
        <v>0.12667986697785433</v>
      </c>
      <c r="EQ132" s="74">
        <f t="shared" ca="1" si="265"/>
        <v>-9.5063135837305079E-2</v>
      </c>
      <c r="ER132" s="74">
        <f t="shared" si="266"/>
        <v>0.79050836605343267</v>
      </c>
      <c r="ES132" s="74">
        <f t="shared" ca="1" si="267"/>
        <v>-0.25692383310664096</v>
      </c>
      <c r="ET132" s="74">
        <f t="shared" ca="1" si="268"/>
        <v>0.80192574831559227</v>
      </c>
      <c r="EU132" s="74">
        <f t="shared" ca="1" si="269"/>
        <v>0.56843650854210204</v>
      </c>
      <c r="EV132" s="74">
        <f t="shared" si="270"/>
        <v>-0.74062330849761771</v>
      </c>
      <c r="EW132" s="74">
        <f t="shared" ca="1" si="271"/>
        <v>-0.84689196208621031</v>
      </c>
      <c r="EX132" s="74">
        <f t="shared" ca="1" si="272"/>
        <v>6.6475265936105421E-2</v>
      </c>
      <c r="EY132" s="74">
        <f t="shared" ca="1" si="273"/>
        <v>0.42665613498165489</v>
      </c>
      <c r="EZ132" s="74">
        <f t="shared" ca="1" si="274"/>
        <v>0.76581457574080147</v>
      </c>
      <c r="FA132" s="74">
        <f t="shared" ca="1" si="275"/>
        <v>0.19415967536710552</v>
      </c>
      <c r="FB132" s="74">
        <f t="shared" ca="1" si="276"/>
        <v>-1.3881087936105863</v>
      </c>
      <c r="FC132" s="74">
        <f t="shared" ca="1" si="277"/>
        <v>0.23787010522328397</v>
      </c>
      <c r="FD132" s="74">
        <f t="shared" ca="1" si="278"/>
        <v>-0.7296330919350702</v>
      </c>
      <c r="FG132" s="225">
        <f t="shared" si="279"/>
        <v>6</v>
      </c>
      <c r="FH132" s="73">
        <f t="shared" si="280"/>
        <v>2024</v>
      </c>
      <c r="FI132" s="73"/>
      <c r="FJ132" s="73"/>
      <c r="FK132" s="4"/>
      <c r="FL132" s="4"/>
      <c r="GA132" s="4"/>
    </row>
    <row r="133" spans="1:183" x14ac:dyDescent="0.35">
      <c r="A133" s="73">
        <v>26</v>
      </c>
      <c r="B133" s="41">
        <f t="shared" si="441"/>
        <v>45467</v>
      </c>
      <c r="C133" s="57">
        <f>'Chart Data'!C238</f>
        <v>415</v>
      </c>
      <c r="D133" s="57">
        <f>'Chart Data'!D238</f>
        <v>80</v>
      </c>
      <c r="E133" s="57">
        <f ca="1">'Chart Data'!E238</f>
        <v>124</v>
      </c>
      <c r="F133" s="57">
        <f ca="1">'Chart Data'!F238</f>
        <v>110.85714285714286</v>
      </c>
      <c r="G133" s="57">
        <f>'Chart Data'!G238</f>
        <v>43562</v>
      </c>
      <c r="H133" s="57">
        <f ca="1">'Chart Data'!H238</f>
        <v>100.42857142857143</v>
      </c>
      <c r="I133" s="57">
        <f ca="1">'Chart Data'!J238</f>
        <v>83.857142857142861</v>
      </c>
      <c r="J133" s="57">
        <f ca="1">'Chart Data'!K238</f>
        <v>87</v>
      </c>
      <c r="K133" s="57">
        <f>'Chart Data'!L238</f>
        <v>3699</v>
      </c>
      <c r="L133" s="57">
        <f>'Chart Data'!M238</f>
        <v>112.27142857142857</v>
      </c>
      <c r="M133" s="57">
        <f ca="1">'Chart Data'!O238</f>
        <v>104.84857142857143</v>
      </c>
      <c r="N133" s="57">
        <f ca="1">'Chart Data'!P238</f>
        <v>101.79</v>
      </c>
      <c r="O133" s="57">
        <f ca="1">'Chart Data'!Q238</f>
        <v>111.03785714285715</v>
      </c>
      <c r="P133" s="57">
        <f ca="1">'Chart Data'!R238</f>
        <v>107.54142857142855</v>
      </c>
      <c r="Q133" s="57">
        <f>'Chart Data'!S239</f>
        <v>98.36934762223575</v>
      </c>
      <c r="R133" s="57">
        <f ca="1">'Chart Data'!T239</f>
        <v>537694.85714285716</v>
      </c>
      <c r="U133" s="57">
        <f t="shared" si="386"/>
        <v>389.25</v>
      </c>
      <c r="V133" s="57">
        <f t="shared" si="387"/>
        <v>59.82692307692308</v>
      </c>
      <c r="W133" s="57">
        <f t="shared" ca="1" si="388"/>
        <v>118.91483516483517</v>
      </c>
      <c r="X133" s="57">
        <f t="shared" ca="1" si="389"/>
        <v>104.68956043956047</v>
      </c>
      <c r="Y133" s="57">
        <f t="shared" si="390"/>
        <v>38446.634615384617</v>
      </c>
      <c r="Z133" s="57">
        <f t="shared" ca="1" si="391"/>
        <v>96.32692307692308</v>
      </c>
      <c r="AA133" s="57">
        <f t="shared" ca="1" si="392"/>
        <v>86.422619047619023</v>
      </c>
      <c r="AB133" s="57">
        <f t="shared" ca="1" si="393"/>
        <v>88.908424908424934</v>
      </c>
      <c r="AC133" s="57">
        <f t="shared" si="394"/>
        <v>4754.7692307692305</v>
      </c>
      <c r="AD133" s="57">
        <f t="shared" si="395"/>
        <v>112.10357142857141</v>
      </c>
      <c r="AE133" s="57">
        <f t="shared" ca="1" si="396"/>
        <v>101.92565934065939</v>
      </c>
      <c r="AF133" s="57">
        <f t="shared" ca="1" si="397"/>
        <v>105.76739010989012</v>
      </c>
      <c r="AG133" s="57">
        <f t="shared" ca="1" si="398"/>
        <v>102.00087912087912</v>
      </c>
      <c r="AH133" s="57">
        <f t="shared" ca="1" si="399"/>
        <v>100.64818681318681</v>
      </c>
      <c r="AI133" s="57">
        <f t="shared" si="400"/>
        <v>100.724087339953</v>
      </c>
      <c r="AJ133" s="57">
        <f t="shared" ca="1" si="401"/>
        <v>629887.57142857159</v>
      </c>
      <c r="AM133" s="57">
        <f t="shared" si="402"/>
        <v>388.91346153846155</v>
      </c>
      <c r="AN133" s="57">
        <f t="shared" si="403"/>
        <v>59.79807692307692</v>
      </c>
      <c r="AO133" s="57">
        <f t="shared" ca="1" si="404"/>
        <v>118.82417582417582</v>
      </c>
      <c r="AP133" s="57">
        <f t="shared" ca="1" si="405"/>
        <v>104.54395604395607</v>
      </c>
      <c r="AQ133" s="57">
        <f t="shared" si="406"/>
        <v>38453.009615384617</v>
      </c>
      <c r="AR133" s="57">
        <f t="shared" ca="1" si="407"/>
        <v>96.255494505494511</v>
      </c>
      <c r="AS133" s="57">
        <f t="shared" ca="1" si="408"/>
        <v>86.477564102564074</v>
      </c>
      <c r="AT133" s="57">
        <f t="shared" ca="1" si="409"/>
        <v>88.905677655677692</v>
      </c>
      <c r="AU133" s="57">
        <f t="shared" si="410"/>
        <v>4748.6442307692305</v>
      </c>
      <c r="AV133" s="57">
        <f t="shared" si="411"/>
        <v>111.89326923076922</v>
      </c>
      <c r="AW133" s="57">
        <f t="shared" ca="1" si="412"/>
        <v>101.95826923076928</v>
      </c>
      <c r="AX133" s="57">
        <f t="shared" ca="1" si="413"/>
        <v>105.83272435897436</v>
      </c>
      <c r="AY133" s="57">
        <f t="shared" ca="1" si="414"/>
        <v>102.04835164835166</v>
      </c>
      <c r="AZ133" s="57">
        <f t="shared" ca="1" si="415"/>
        <v>100.65674450549449</v>
      </c>
      <c r="BA133" s="57">
        <f t="shared" si="416"/>
        <v>100.70743867126279</v>
      </c>
      <c r="BB133" s="57">
        <f t="shared" ca="1" si="417"/>
        <v>630079.62500000012</v>
      </c>
      <c r="BE133" s="74">
        <f t="shared" si="418"/>
        <v>1.067075432046876</v>
      </c>
      <c r="BF133" s="74">
        <f t="shared" si="419"/>
        <v>1.3378356648978935</v>
      </c>
      <c r="BG133" s="74">
        <f t="shared" ca="1" si="420"/>
        <v>1.0435586793674281</v>
      </c>
      <c r="BH133" s="74">
        <f t="shared" ca="1" si="421"/>
        <v>1.0603878698691331</v>
      </c>
      <c r="BI133" s="74">
        <f t="shared" si="422"/>
        <v>1.1328632124173534</v>
      </c>
      <c r="BJ133" s="74">
        <f t="shared" ca="1" si="423"/>
        <v>1.0433541684504952</v>
      </c>
      <c r="BK133" s="74">
        <f t="shared" ca="1" si="424"/>
        <v>0.96969825326817316</v>
      </c>
      <c r="BL133" s="74">
        <f t="shared" ca="1" si="425"/>
        <v>0.97856517484678329</v>
      </c>
      <c r="BM133" s="74">
        <f t="shared" si="426"/>
        <v>0.77895917660708835</v>
      </c>
      <c r="BN133" s="74">
        <f t="shared" si="427"/>
        <v>1.0033796433267084</v>
      </c>
      <c r="BO133" s="74">
        <f t="shared" ca="1" si="428"/>
        <v>1.028347893894318</v>
      </c>
      <c r="BP133" s="74">
        <f t="shared" ca="1" si="429"/>
        <v>0.96180080987746452</v>
      </c>
      <c r="BQ133" s="74">
        <f t="shared" ca="1" si="430"/>
        <v>1.0880906486905582</v>
      </c>
      <c r="BR133" s="74">
        <f t="shared" ca="1" si="431"/>
        <v>1.0683976428977222</v>
      </c>
      <c r="BS133" s="74">
        <f t="shared" si="432"/>
        <v>0.97678333318892929</v>
      </c>
      <c r="BT133" s="74">
        <f t="shared" ca="1" si="433"/>
        <v>0.85337604297688097</v>
      </c>
      <c r="CP133" s="73">
        <f t="shared" ref="CP133:DF133" si="459">CP81</f>
        <v>26</v>
      </c>
      <c r="CQ133" s="74">
        <f t="shared" si="459"/>
        <v>1.0428572203933899</v>
      </c>
      <c r="CR133" s="74">
        <f t="shared" si="459"/>
        <v>1.1715618811996211</v>
      </c>
      <c r="CS133" s="74">
        <f t="shared" ca="1" si="459"/>
        <v>1.0518931722991931</v>
      </c>
      <c r="CT133" s="74">
        <f t="shared" ca="1" si="459"/>
        <v>1.060241612699133</v>
      </c>
      <c r="CU133" s="74">
        <f t="shared" si="459"/>
        <v>1.1569340274433961</v>
      </c>
      <c r="CV133" s="74">
        <f t="shared" ca="1" si="459"/>
        <v>1.0472478111642509</v>
      </c>
      <c r="CW133" s="74">
        <f t="shared" ca="1" si="459"/>
        <v>1.0136860005999557</v>
      </c>
      <c r="CX133" s="74">
        <f t="shared" ca="1" si="459"/>
        <v>0.98166234696810939</v>
      </c>
      <c r="CY133" s="74">
        <f t="shared" si="459"/>
        <v>0.86609935888149814</v>
      </c>
      <c r="CZ133" s="74">
        <f t="shared" ca="1" si="459"/>
        <v>1.0053427270350825</v>
      </c>
      <c r="DA133" s="74">
        <f t="shared" ca="1" si="459"/>
        <v>1.0284985502428339</v>
      </c>
      <c r="DB133" s="74">
        <f t="shared" ca="1" si="459"/>
        <v>0.983423759712717</v>
      </c>
      <c r="DC133" s="74">
        <f t="shared" ca="1" si="459"/>
        <v>1.0617754761694722</v>
      </c>
      <c r="DD133" s="74">
        <f t="shared" ca="1" si="459"/>
        <v>1.0774605084819715</v>
      </c>
      <c r="DE133" s="74">
        <f t="shared" ca="1" si="459"/>
        <v>0.99796228674718523</v>
      </c>
      <c r="DF133" s="74">
        <f t="shared" ca="1" si="459"/>
        <v>0.85800988022640978</v>
      </c>
      <c r="DI133" s="57">
        <f t="shared" si="443"/>
        <v>397.94517589229747</v>
      </c>
      <c r="DJ133" s="57">
        <f t="shared" si="444"/>
        <v>68.284912033911496</v>
      </c>
      <c r="DK133" s="57">
        <f t="shared" ca="1" si="445"/>
        <v>117.8826930960726</v>
      </c>
      <c r="DL133" s="57">
        <f t="shared" ca="1" si="446"/>
        <v>104.55837757105751</v>
      </c>
      <c r="DM133" s="57">
        <f t="shared" si="447"/>
        <v>37652.968074820761</v>
      </c>
      <c r="DN133" s="57">
        <f t="shared" ca="1" si="448"/>
        <v>95.897618842404199</v>
      </c>
      <c r="DO133" s="57">
        <f t="shared" ca="1" si="449"/>
        <v>82.724968883373691</v>
      </c>
      <c r="DP133" s="57">
        <f t="shared" ca="1" si="450"/>
        <v>88.625177759646022</v>
      </c>
      <c r="DQ133" s="57">
        <f t="shared" si="451"/>
        <v>4270.872576071386</v>
      </c>
      <c r="DR133" s="57">
        <f t="shared" ca="1" si="452"/>
        <v>111.67478070143808</v>
      </c>
      <c r="DS133" s="57">
        <f t="shared" ca="1" si="453"/>
        <v>101.94333419703521</v>
      </c>
      <c r="DT133" s="57">
        <f t="shared" ca="1" si="454"/>
        <v>103.50573595022297</v>
      </c>
      <c r="DU133" s="57">
        <f t="shared" ca="1" si="455"/>
        <v>104.577530405434</v>
      </c>
      <c r="DV133" s="57">
        <f t="shared" ca="1" si="456"/>
        <v>99.810088374322987</v>
      </c>
      <c r="DW133" s="57">
        <f t="shared" ca="1" si="457"/>
        <v>98.570205436185745</v>
      </c>
      <c r="DX133" s="57">
        <f t="shared" ca="1" si="458"/>
        <v>626676.76624070038</v>
      </c>
      <c r="DY133" s="57">
        <f ca="1">'Chart Data'!U238</f>
        <v>-301.71714285714285</v>
      </c>
      <c r="EB133" s="57"/>
      <c r="EN133" s="74">
        <f t="shared" ref="EN133:EN164" si="460">(DI133-AVERAGE(DI$56:DI$160))/STDEV(DI$56:DI$160)</f>
        <v>-1.6760502696904104E-2</v>
      </c>
      <c r="EO133" s="74">
        <f t="shared" ref="EO133:EO164" si="461">(DJ133-AVERAGE(DJ$56:DJ$160))/STDEV(DJ$56:DJ$160)</f>
        <v>3.2791082450783406</v>
      </c>
      <c r="EP133" s="74">
        <f t="shared" ref="EP133:EP196" ca="1" si="462">(DK133-AVERAGE(DK$56:DK$160))/STDEV(DK$56:DK$160)</f>
        <v>0.2238717638056188</v>
      </c>
      <c r="EQ133" s="74">
        <f t="shared" ref="EQ133:EQ196" ca="1" si="463">(DL133-AVERAGE(DL$56:DL$160))/STDEV(DL$56:DL$160)</f>
        <v>0.13019357182220273</v>
      </c>
      <c r="ER133" s="74">
        <f t="shared" ref="ER133:ER196" si="464">(DM133-AVERAGE(DM$56:DM$160))/STDEV(DM$56:DM$160)</f>
        <v>-9.5910968261796223E-2</v>
      </c>
      <c r="ES133" s="74">
        <f t="shared" ref="ES133:ES196" ca="1" si="465">(DN133-AVERAGE(DN$56:DN$160))/STDEV(DN$56:DN$160)</f>
        <v>-9.576221411650146E-2</v>
      </c>
      <c r="ET133" s="74">
        <f t="shared" ref="ET133:ET196" ca="1" si="466">(DO133-AVERAGE(DO$56:DO$160))/STDEV(DO$56:DO$160)</f>
        <v>-0.8353976442304013</v>
      </c>
      <c r="EU133" s="74">
        <f t="shared" ref="EU133:EU196" ca="1" si="467">(DP133-AVERAGE(DP$56:DP$160))/STDEV(DP$56:DP$160)</f>
        <v>-6.9353585973016857E-2</v>
      </c>
      <c r="EV133" s="74">
        <f t="shared" ref="EV133:EV196" si="468">-1*(DQ133-AVERAGE(DQ$56:DQ$160))/STDEV(DQ$56:DQ$160)</f>
        <v>0.56807765777300689</v>
      </c>
      <c r="EW133" s="74">
        <f t="shared" ref="EW133:EW196" ca="1" si="469">(DR133-AVERAGE(DR$56:DR$160))/STDEV(DR$56:DR$160)</f>
        <v>-0.8703889944051022</v>
      </c>
      <c r="EX133" s="74">
        <f t="shared" ref="EX133:EX196" ca="1" si="470">(DS133-AVERAGE(DS$56:DS$160))/STDEV(DS$56:DS$160)</f>
        <v>0.38752048746257434</v>
      </c>
      <c r="EY133" s="74">
        <f t="shared" ref="EY133:EY196" ca="1" si="471">(DT133-AVERAGE(DT$56:DT$160))/STDEV(DT$56:DT$160)</f>
        <v>0.13511230130673041</v>
      </c>
      <c r="EZ133" s="74">
        <f t="shared" ref="EZ133:EZ196" ca="1" si="472">(DU133-AVERAGE(DU$56:DU$160))/STDEV(DU$56:DU$160)</f>
        <v>1.579897133620433</v>
      </c>
      <c r="FA133" s="74">
        <f t="shared" ref="FA133:FA196" ca="1" si="473">(DV133-AVERAGE(DV$56:DV$160))/STDEV(DV$56:DV$160)</f>
        <v>-0.26517707641681332</v>
      </c>
      <c r="FB133" s="74">
        <f t="shared" ref="FB133:FB196" ca="1" si="474">(DW133-AVERAGE(DW$56:DW$160))/STDEV(DW$56:DW$160)</f>
        <v>-0.81245740580422765</v>
      </c>
      <c r="FC133" s="74">
        <f t="shared" ref="FC133:FC196" ca="1" si="475">(DX133-AVERAGE(DX$56:DX$160))/STDEV(DX$56:DX$160)</f>
        <v>-0.10126552765441799</v>
      </c>
      <c r="FD133" s="74">
        <f t="shared" ref="FD133:FD196" ca="1" si="476">(DY133-AVERAGE(DY$56:DY$160))/STDEV(DY$56:DY$160)</f>
        <v>-1.2995012049247454</v>
      </c>
      <c r="FG133" s="225">
        <f t="shared" ref="FG133:FG196" si="477">MONTH(B133)</f>
        <v>6</v>
      </c>
      <c r="FH133" s="73">
        <f t="shared" ref="FH133:FH196" si="478">YEAR(B133)</f>
        <v>2024</v>
      </c>
      <c r="FI133" s="73"/>
      <c r="FJ133" s="73"/>
      <c r="FK133" s="4"/>
      <c r="FL133" s="4"/>
      <c r="GA133" s="4"/>
    </row>
    <row r="134" spans="1:183" x14ac:dyDescent="0.35">
      <c r="A134" s="73">
        <v>27</v>
      </c>
      <c r="B134" s="41">
        <f t="shared" si="441"/>
        <v>45474</v>
      </c>
      <c r="C134" s="57">
        <f>'Chart Data'!C239</f>
        <v>383</v>
      </c>
      <c r="D134" s="57">
        <f>'Chart Data'!D239</f>
        <v>68</v>
      </c>
      <c r="E134" s="57">
        <f ca="1">'Chart Data'!E239</f>
        <v>122.57142857142857</v>
      </c>
      <c r="F134" s="57">
        <f ca="1">'Chart Data'!F239</f>
        <v>109.71428571428571</v>
      </c>
      <c r="G134" s="57">
        <f>'Chart Data'!G239</f>
        <v>43871</v>
      </c>
      <c r="H134" s="57">
        <f ca="1">'Chart Data'!H239</f>
        <v>98.714285714285708</v>
      </c>
      <c r="I134" s="57">
        <f ca="1">'Chart Data'!J239</f>
        <v>85</v>
      </c>
      <c r="J134" s="57">
        <f ca="1">'Chart Data'!K239</f>
        <v>85.714285714285708</v>
      </c>
      <c r="K134" s="57">
        <f>'Chart Data'!L239</f>
        <v>3854</v>
      </c>
      <c r="L134" s="57">
        <f>'Chart Data'!M239</f>
        <v>112.32857142857142</v>
      </c>
      <c r="M134" s="57">
        <f ca="1">'Chart Data'!O239</f>
        <v>111.42142857142858</v>
      </c>
      <c r="N134" s="57">
        <f ca="1">'Chart Data'!P239</f>
        <v>113.5052380952381</v>
      </c>
      <c r="O134" s="57">
        <f ca="1">'Chart Data'!Q239</f>
        <v>112.78785714285713</v>
      </c>
      <c r="P134" s="57">
        <f ca="1">'Chart Data'!R239</f>
        <v>112.86928571428571</v>
      </c>
      <c r="Q134" s="57">
        <f>'Chart Data'!S240</f>
        <v>98.694556170524734</v>
      </c>
      <c r="R134" s="57">
        <f ca="1">'Chart Data'!T240</f>
        <v>561176.71428571432</v>
      </c>
      <c r="U134" s="57">
        <f t="shared" si="386"/>
        <v>388.57692307692309</v>
      </c>
      <c r="V134" s="57">
        <f t="shared" si="387"/>
        <v>59.769230769230766</v>
      </c>
      <c r="W134" s="57">
        <f t="shared" ca="1" si="388"/>
        <v>118.73351648351648</v>
      </c>
      <c r="X134" s="57">
        <f t="shared" ca="1" si="389"/>
        <v>104.39835164835168</v>
      </c>
      <c r="Y134" s="57">
        <f t="shared" si="390"/>
        <v>38459.384615384617</v>
      </c>
      <c r="Z134" s="57">
        <f t="shared" ca="1" si="391"/>
        <v>96.184065934065956</v>
      </c>
      <c r="AA134" s="57">
        <f t="shared" ca="1" si="392"/>
        <v>86.532509157509125</v>
      </c>
      <c r="AB134" s="57">
        <f t="shared" ca="1" si="393"/>
        <v>88.902930402930437</v>
      </c>
      <c r="AC134" s="57">
        <f t="shared" si="394"/>
        <v>4742.5192307692305</v>
      </c>
      <c r="AD134" s="57">
        <f t="shared" si="395"/>
        <v>111.68296703296701</v>
      </c>
      <c r="AE134" s="57">
        <f t="shared" ca="1" si="396"/>
        <v>101.99087912087916</v>
      </c>
      <c r="AF134" s="57">
        <f t="shared" ca="1" si="397"/>
        <v>105.89805860805859</v>
      </c>
      <c r="AG134" s="57">
        <f t="shared" ca="1" si="398"/>
        <v>102.09582417582419</v>
      </c>
      <c r="AH134" s="57">
        <f t="shared" ca="1" si="399"/>
        <v>100.66530219780218</v>
      </c>
      <c r="AI134" s="57">
        <f t="shared" si="400"/>
        <v>100.69079000257258</v>
      </c>
      <c r="AJ134" s="57">
        <f t="shared" ca="1" si="401"/>
        <v>630271.67857142864</v>
      </c>
      <c r="AM134" s="57">
        <f t="shared" si="402"/>
        <v>388.19230769230774</v>
      </c>
      <c r="AN134" s="57">
        <f t="shared" si="403"/>
        <v>59.740384615384613</v>
      </c>
      <c r="AO134" s="57">
        <f t="shared" ca="1" si="404"/>
        <v>118.72390109890111</v>
      </c>
      <c r="AP134" s="57">
        <f t="shared" ca="1" si="405"/>
        <v>104.37912087912092</v>
      </c>
      <c r="AQ134" s="57">
        <f t="shared" si="406"/>
        <v>38469.307692307688</v>
      </c>
      <c r="AR134" s="57">
        <f t="shared" ca="1" si="407"/>
        <v>96.118131868131883</v>
      </c>
      <c r="AS134" s="57">
        <f t="shared" ca="1" si="408"/>
        <v>86.540750915750891</v>
      </c>
      <c r="AT134" s="57">
        <f t="shared" ca="1" si="409"/>
        <v>88.850732600732641</v>
      </c>
      <c r="AU134" s="57">
        <f t="shared" si="410"/>
        <v>4731.4230769230762</v>
      </c>
      <c r="AV134" s="57">
        <f t="shared" si="411"/>
        <v>111.37101648351647</v>
      </c>
      <c r="AW134" s="57">
        <f t="shared" ca="1" si="412"/>
        <v>102.04375000000002</v>
      </c>
      <c r="AX134" s="57">
        <f t="shared" ca="1" si="413"/>
        <v>105.98056776556777</v>
      </c>
      <c r="AY134" s="57">
        <f t="shared" ca="1" si="414"/>
        <v>102.12989010989011</v>
      </c>
      <c r="AZ134" s="57">
        <f t="shared" ca="1" si="415"/>
        <v>100.72864697802197</v>
      </c>
      <c r="BA134" s="57">
        <f t="shared" si="416"/>
        <v>100.65013981911382</v>
      </c>
      <c r="BB134" s="57">
        <f t="shared" ca="1" si="417"/>
        <v>630829.9107142858</v>
      </c>
      <c r="BE134" s="74">
        <f t="shared" si="418"/>
        <v>0.98662439314376293</v>
      </c>
      <c r="BF134" s="74">
        <f t="shared" si="419"/>
        <v>1.1382584902623532</v>
      </c>
      <c r="BG134" s="74">
        <f t="shared" ca="1" si="420"/>
        <v>1.0324073538429497</v>
      </c>
      <c r="BH134" s="74">
        <f t="shared" ca="1" si="421"/>
        <v>1.0511133336842655</v>
      </c>
      <c r="BI134" s="74">
        <f t="shared" si="422"/>
        <v>1.1404156360415199</v>
      </c>
      <c r="BJ134" s="74">
        <f t="shared" ca="1" si="423"/>
        <v>1.0270100322977103</v>
      </c>
      <c r="BK134" s="74">
        <f t="shared" ca="1" si="424"/>
        <v>0.98219623819475699</v>
      </c>
      <c r="BL134" s="74">
        <f t="shared" ca="1" si="425"/>
        <v>0.96469981963411444</v>
      </c>
      <c r="BM134" s="74">
        <f t="shared" si="426"/>
        <v>0.8145540860206314</v>
      </c>
      <c r="BN134" s="74">
        <f t="shared" si="427"/>
        <v>1.0085978827821571</v>
      </c>
      <c r="BO134" s="74">
        <f t="shared" ca="1" si="428"/>
        <v>1.0918986079150224</v>
      </c>
      <c r="BP134" s="74">
        <f t="shared" ca="1" si="429"/>
        <v>1.0710004719574171</v>
      </c>
      <c r="BQ134" s="74">
        <f t="shared" ca="1" si="430"/>
        <v>1.1043569813058569</v>
      </c>
      <c r="BR134" s="74">
        <f t="shared" ca="1" si="431"/>
        <v>1.1205281625485619</v>
      </c>
      <c r="BS134" s="74">
        <f t="shared" si="432"/>
        <v>0.9805704825437539</v>
      </c>
      <c r="BT134" s="74">
        <f t="shared" ca="1" si="433"/>
        <v>0.88958482271440886</v>
      </c>
      <c r="CP134" s="73">
        <f t="shared" ref="CP134:DF134" si="479">CP82</f>
        <v>27</v>
      </c>
      <c r="CQ134" s="74">
        <f t="shared" si="479"/>
        <v>1.011510226015508</v>
      </c>
      <c r="CR134" s="74">
        <f t="shared" si="479"/>
        <v>1.1237195150822521</v>
      </c>
      <c r="CS134" s="74">
        <f t="shared" ca="1" si="479"/>
        <v>1.0432693741550889</v>
      </c>
      <c r="CT134" s="74">
        <f t="shared" ca="1" si="479"/>
        <v>1.0537943370843013</v>
      </c>
      <c r="CU134" s="74">
        <f t="shared" si="479"/>
        <v>1.1616214166186392</v>
      </c>
      <c r="CV134" s="74">
        <f t="shared" ca="1" si="479"/>
        <v>1.0391778417070456</v>
      </c>
      <c r="CW134" s="74">
        <f t="shared" ca="1" si="479"/>
        <v>1.0032226283965098</v>
      </c>
      <c r="CX134" s="74">
        <f t="shared" ca="1" si="479"/>
        <v>0.97006077218434872</v>
      </c>
      <c r="CY134" s="74">
        <f t="shared" si="479"/>
        <v>0.99785132424484824</v>
      </c>
      <c r="CZ134" s="74">
        <f t="shared" ca="1" si="479"/>
        <v>1.0134035317777965</v>
      </c>
      <c r="DA134" s="74">
        <f t="shared" ca="1" si="479"/>
        <v>1.075713477549133</v>
      </c>
      <c r="DB134" s="74">
        <f t="shared" ca="1" si="479"/>
        <v>1.0623783311322885</v>
      </c>
      <c r="DC134" s="74">
        <f t="shared" ca="1" si="479"/>
        <v>1.0907810012658601</v>
      </c>
      <c r="DD134" s="74">
        <f t="shared" ca="1" si="479"/>
        <v>1.1283385894304805</v>
      </c>
      <c r="DE134" s="74">
        <f t="shared" ca="1" si="479"/>
        <v>0.99423604078599004</v>
      </c>
      <c r="DF134" s="74">
        <f t="shared" ca="1" si="479"/>
        <v>0.87613483366050104</v>
      </c>
      <c r="DI134" s="57">
        <f t="shared" si="443"/>
        <v>378.64174790273256</v>
      </c>
      <c r="DJ134" s="57">
        <f t="shared" si="444"/>
        <v>60.513321240151868</v>
      </c>
      <c r="DK134" s="57">
        <f t="shared" ca="1" si="445"/>
        <v>117.48780478742158</v>
      </c>
      <c r="DL134" s="57">
        <f t="shared" ca="1" si="446"/>
        <v>104.11356547791812</v>
      </c>
      <c r="DM134" s="57">
        <f t="shared" si="447"/>
        <v>37767.037842418562</v>
      </c>
      <c r="DN134" s="57">
        <f t="shared" ca="1" si="448"/>
        <v>94.992677626890952</v>
      </c>
      <c r="DO134" s="57">
        <f t="shared" ca="1" si="449"/>
        <v>84.726956504020293</v>
      </c>
      <c r="DP134" s="57">
        <f t="shared" ca="1" si="450"/>
        <v>88.359707115335979</v>
      </c>
      <c r="DQ134" s="57">
        <f t="shared" si="451"/>
        <v>3862.2988278505536</v>
      </c>
      <c r="DR134" s="57">
        <f t="shared" ca="1" si="452"/>
        <v>110.84288529320135</v>
      </c>
      <c r="DS134" s="57">
        <f t="shared" ca="1" si="453"/>
        <v>103.57909508142183</v>
      </c>
      <c r="DT134" s="57">
        <f t="shared" ca="1" si="454"/>
        <v>106.84069391199236</v>
      </c>
      <c r="DU134" s="57">
        <f t="shared" ca="1" si="455"/>
        <v>103.40100992955132</v>
      </c>
      <c r="DV134" s="57">
        <f t="shared" ca="1" si="456"/>
        <v>100.03139728763114</v>
      </c>
      <c r="DW134" s="57">
        <f t="shared" ca="1" si="457"/>
        <v>99.266725527775151</v>
      </c>
      <c r="DX134" s="57">
        <f t="shared" ca="1" si="458"/>
        <v>640514.09980026912</v>
      </c>
      <c r="DY134" s="57">
        <f ca="1">'Chart Data'!U239</f>
        <v>-34.352857142857147</v>
      </c>
      <c r="EB134" s="57"/>
      <c r="EN134" s="74">
        <f t="shared" si="460"/>
        <v>-1.0751644117193482</v>
      </c>
      <c r="EO134" s="74">
        <f t="shared" si="461"/>
        <v>0.38909792185246272</v>
      </c>
      <c r="EP134" s="74">
        <f t="shared" ca="1" si="462"/>
        <v>0.11363781686672747</v>
      </c>
      <c r="EQ134" s="74">
        <f t="shared" ca="1" si="463"/>
        <v>1.6441793104855502E-2</v>
      </c>
      <c r="ER134" s="74">
        <f t="shared" si="464"/>
        <v>1.5660190594447152E-2</v>
      </c>
      <c r="ES134" s="74">
        <f t="shared" ca="1" si="465"/>
        <v>-0.62194086911513158</v>
      </c>
      <c r="ET134" s="74">
        <f t="shared" ca="1" si="466"/>
        <v>-0.22756398820386545</v>
      </c>
      <c r="EU134" s="74">
        <f t="shared" ca="1" si="467"/>
        <v>-0.22345033784854559</v>
      </c>
      <c r="EV134" s="74">
        <f t="shared" si="468"/>
        <v>0.87532237123423118</v>
      </c>
      <c r="EW134" s="74">
        <f t="shared" ca="1" si="469"/>
        <v>-0.91915402109561961</v>
      </c>
      <c r="EX134" s="74">
        <f t="shared" ca="1" si="470"/>
        <v>1.0421836020804232</v>
      </c>
      <c r="EY134" s="74">
        <f t="shared" ca="1" si="471"/>
        <v>0.89101097161036358</v>
      </c>
      <c r="EZ134" s="74">
        <f t="shared" ca="1" si="472"/>
        <v>1.0583375071374088</v>
      </c>
      <c r="FA134" s="74">
        <f t="shared" ca="1" si="473"/>
        <v>-0.16088115828639588</v>
      </c>
      <c r="FB134" s="74">
        <f t="shared" ca="1" si="474"/>
        <v>-0.63550053613459168</v>
      </c>
      <c r="FC134" s="74">
        <f t="shared" ca="1" si="475"/>
        <v>0.58871516767787047</v>
      </c>
      <c r="FD134" s="74">
        <f t="shared" ca="1" si="476"/>
        <v>2.0899879798010761</v>
      </c>
      <c r="FG134" s="225">
        <f t="shared" si="477"/>
        <v>7</v>
      </c>
      <c r="FH134" s="73">
        <f t="shared" si="478"/>
        <v>2024</v>
      </c>
      <c r="FI134" s="73"/>
      <c r="FJ134" s="73"/>
      <c r="FK134" s="4"/>
      <c r="FL134" s="4"/>
      <c r="GA134" s="4"/>
    </row>
    <row r="135" spans="1:183" x14ac:dyDescent="0.35">
      <c r="A135" s="73">
        <v>28</v>
      </c>
      <c r="B135" s="41">
        <f t="shared" si="441"/>
        <v>45481</v>
      </c>
      <c r="C135" s="57">
        <f>'Chart Data'!C240</f>
        <v>399</v>
      </c>
      <c r="D135" s="57">
        <f>'Chart Data'!D240</f>
        <v>73</v>
      </c>
      <c r="E135" s="57">
        <f ca="1">'Chart Data'!E240</f>
        <v>122.28571428571429</v>
      </c>
      <c r="F135" s="57">
        <f ca="1">'Chart Data'!F240</f>
        <v>108.85714285714286</v>
      </c>
      <c r="G135" s="57">
        <f>'Chart Data'!G240</f>
        <v>44327</v>
      </c>
      <c r="H135" s="57">
        <f ca="1">'Chart Data'!H240</f>
        <v>98.714285714285708</v>
      </c>
      <c r="I135" s="57">
        <f ca="1">'Chart Data'!J240</f>
        <v>88</v>
      </c>
      <c r="J135" s="57">
        <f ca="1">'Chart Data'!K240</f>
        <v>89.428571428571431</v>
      </c>
      <c r="K135" s="57">
        <f>'Chart Data'!L240</f>
        <v>6053</v>
      </c>
      <c r="L135" s="57">
        <f>'Chart Data'!M240</f>
        <v>111.5</v>
      </c>
      <c r="M135" s="57">
        <f ca="1">'Chart Data'!O240</f>
        <v>106.90857142857142</v>
      </c>
      <c r="N135" s="57">
        <f ca="1">'Chart Data'!P240</f>
        <v>105.46904761904761</v>
      </c>
      <c r="O135" s="57">
        <f ca="1">'Chart Data'!Q240</f>
        <v>112.13928571428571</v>
      </c>
      <c r="P135" s="57">
        <f ca="1">'Chart Data'!R240</f>
        <v>112.40857142857142</v>
      </c>
      <c r="Q135" s="57">
        <f>'Chart Data'!S241</f>
        <v>98.189210988075715</v>
      </c>
      <c r="R135" s="57">
        <f ca="1">'Chart Data'!T241</f>
        <v>550562.28571428568</v>
      </c>
      <c r="U135" s="57">
        <f t="shared" si="386"/>
        <v>387.80769230769232</v>
      </c>
      <c r="V135" s="57">
        <f t="shared" si="387"/>
        <v>59.71153846153846</v>
      </c>
      <c r="W135" s="57">
        <f t="shared" ca="1" si="388"/>
        <v>118.71428571428572</v>
      </c>
      <c r="X135" s="57">
        <f t="shared" ca="1" si="389"/>
        <v>104.35989010989016</v>
      </c>
      <c r="Y135" s="57">
        <f t="shared" si="390"/>
        <v>38479.230769230766</v>
      </c>
      <c r="Z135" s="57">
        <f t="shared" ca="1" si="391"/>
        <v>96.05219780219781</v>
      </c>
      <c r="AA135" s="57">
        <f t="shared" ca="1" si="392"/>
        <v>86.548992673992643</v>
      </c>
      <c r="AB135" s="57">
        <f t="shared" ca="1" si="393"/>
        <v>88.798534798534831</v>
      </c>
      <c r="AC135" s="57">
        <f t="shared" si="394"/>
        <v>4720.3269230769229</v>
      </c>
      <c r="AD135" s="57">
        <f t="shared" si="395"/>
        <v>111.05906593406593</v>
      </c>
      <c r="AE135" s="57">
        <f t="shared" ca="1" si="396"/>
        <v>102.09662087912089</v>
      </c>
      <c r="AF135" s="57">
        <f t="shared" ca="1" si="397"/>
        <v>106.06307692307693</v>
      </c>
      <c r="AG135" s="57">
        <f t="shared" ca="1" si="398"/>
        <v>102.16395604395605</v>
      </c>
      <c r="AH135" s="57">
        <f t="shared" ca="1" si="399"/>
        <v>100.79199175824175</v>
      </c>
      <c r="AI135" s="57">
        <f t="shared" si="400"/>
        <v>100.60948963565505</v>
      </c>
      <c r="AJ135" s="57">
        <f t="shared" ca="1" si="401"/>
        <v>631388.14285714296</v>
      </c>
      <c r="AM135" s="57">
        <f t="shared" si="402"/>
        <v>387.90384615384619</v>
      </c>
      <c r="AN135" s="57">
        <f t="shared" si="403"/>
        <v>59.71153846153846</v>
      </c>
      <c r="AO135" s="57">
        <f t="shared" ca="1" si="404"/>
        <v>118.78159340659342</v>
      </c>
      <c r="AP135" s="57">
        <f t="shared" ca="1" si="405"/>
        <v>104.39285714285718</v>
      </c>
      <c r="AQ135" s="57">
        <f t="shared" si="406"/>
        <v>38491.317307692305</v>
      </c>
      <c r="AR135" s="57">
        <f t="shared" ca="1" si="407"/>
        <v>96.067307692307708</v>
      </c>
      <c r="AS135" s="57">
        <f t="shared" ca="1" si="408"/>
        <v>86.550366300366264</v>
      </c>
      <c r="AT135" s="57">
        <f t="shared" ca="1" si="409"/>
        <v>88.76419413919416</v>
      </c>
      <c r="AU135" s="57">
        <f t="shared" si="410"/>
        <v>4711.2692307692305</v>
      </c>
      <c r="AV135" s="57">
        <f t="shared" si="411"/>
        <v>110.80315934065933</v>
      </c>
      <c r="AW135" s="57">
        <f t="shared" ca="1" si="412"/>
        <v>102.16100274725275</v>
      </c>
      <c r="AX135" s="57">
        <f t="shared" ca="1" si="413"/>
        <v>106.16046245421246</v>
      </c>
      <c r="AY135" s="57">
        <f t="shared" ca="1" si="414"/>
        <v>102.19161401098901</v>
      </c>
      <c r="AZ135" s="57">
        <f t="shared" ca="1" si="415"/>
        <v>100.85326923076923</v>
      </c>
      <c r="BA135" s="57">
        <f t="shared" si="416"/>
        <v>100.57180212046146</v>
      </c>
      <c r="BB135" s="57">
        <f t="shared" ca="1" si="417"/>
        <v>631779.09890109906</v>
      </c>
      <c r="BE135" s="74">
        <f t="shared" si="418"/>
        <v>1.0286054236279807</v>
      </c>
      <c r="BF135" s="74">
        <f t="shared" si="419"/>
        <v>1.2225442834138487</v>
      </c>
      <c r="BG135" s="74">
        <f t="shared" ca="1" si="420"/>
        <v>1.0295005377401039</v>
      </c>
      <c r="BH135" s="74">
        <f t="shared" ca="1" si="421"/>
        <v>1.0427642832706121</v>
      </c>
      <c r="BI135" s="74">
        <f t="shared" si="422"/>
        <v>1.1516103656743768</v>
      </c>
      <c r="BJ135" s="74">
        <f t="shared" ca="1" si="423"/>
        <v>1.0275533694610861</v>
      </c>
      <c r="BK135" s="74">
        <f t="shared" ca="1" si="424"/>
        <v>1.0167490186535191</v>
      </c>
      <c r="BL135" s="74">
        <f t="shared" ca="1" si="425"/>
        <v>1.0074847442239541</v>
      </c>
      <c r="BM135" s="74">
        <f t="shared" si="426"/>
        <v>1.2847917840203114</v>
      </c>
      <c r="BN135" s="74">
        <f t="shared" si="427"/>
        <v>1.0062889963019761</v>
      </c>
      <c r="BO135" s="74">
        <f t="shared" ca="1" si="428"/>
        <v>1.0464714377663675</v>
      </c>
      <c r="BP135" s="74">
        <f t="shared" ca="1" si="429"/>
        <v>0.99348707777659639</v>
      </c>
      <c r="BQ135" s="74">
        <f t="shared" ca="1" si="430"/>
        <v>1.0973433270388213</v>
      </c>
      <c r="BR135" s="74">
        <f t="shared" ca="1" si="431"/>
        <v>1.11457538546779</v>
      </c>
      <c r="BS135" s="74">
        <f t="shared" si="432"/>
        <v>0.97630955116492835</v>
      </c>
      <c r="BT135" s="74">
        <f t="shared" ca="1" si="433"/>
        <v>0.87144745160439796</v>
      </c>
      <c r="CP135" s="73">
        <f t="shared" ref="CP135:DF135" si="480">CP83</f>
        <v>28</v>
      </c>
      <c r="CQ135" s="74">
        <f t="shared" si="480"/>
        <v>0.98629210753121699</v>
      </c>
      <c r="CR135" s="74">
        <f t="shared" si="480"/>
        <v>1.1554281068737839</v>
      </c>
      <c r="CS135" s="74">
        <f t="shared" ca="1" si="480"/>
        <v>1.0406752869602178</v>
      </c>
      <c r="CT135" s="74">
        <f t="shared" ca="1" si="480"/>
        <v>1.0480229098845473</v>
      </c>
      <c r="CU135" s="74">
        <f t="shared" si="480"/>
        <v>1.1708991984160597</v>
      </c>
      <c r="CV135" s="74">
        <f t="shared" ca="1" si="480"/>
        <v>1.0399028803343617</v>
      </c>
      <c r="CW135" s="74">
        <f t="shared" ca="1" si="480"/>
        <v>0.98413426059284259</v>
      </c>
      <c r="CX135" s="74">
        <f t="shared" ca="1" si="480"/>
        <v>0.98660279592866884</v>
      </c>
      <c r="CY135" s="74">
        <f t="shared" si="480"/>
        <v>1.0241698197370199</v>
      </c>
      <c r="CZ135" s="74">
        <f t="shared" ca="1" si="480"/>
        <v>1.0103234791898796</v>
      </c>
      <c r="DA135" s="74">
        <f t="shared" ca="1" si="480"/>
        <v>1.0523013503531033</v>
      </c>
      <c r="DB135" s="74">
        <f t="shared" ca="1" si="480"/>
        <v>1.0064423971720786</v>
      </c>
      <c r="DC135" s="74">
        <f t="shared" ca="1" si="480"/>
        <v>1.1031542128826206</v>
      </c>
      <c r="DD135" s="74">
        <f t="shared" ca="1" si="480"/>
        <v>1.1309303631402912</v>
      </c>
      <c r="DE135" s="74">
        <f t="shared" ca="1" si="480"/>
        <v>1.0011874108538326</v>
      </c>
      <c r="DF135" s="74">
        <f t="shared" ca="1" si="480"/>
        <v>0.88055394009740262</v>
      </c>
      <c r="DI135" s="57">
        <f t="shared" si="443"/>
        <v>404.54546574314071</v>
      </c>
      <c r="DJ135" s="57">
        <f t="shared" si="444"/>
        <v>63.180045184736308</v>
      </c>
      <c r="DK135" s="57">
        <f t="shared" ca="1" si="445"/>
        <v>117.50611916893625</v>
      </c>
      <c r="DL135" s="57">
        <f t="shared" ca="1" si="446"/>
        <v>103.8690488828482</v>
      </c>
      <c r="DM135" s="57">
        <f t="shared" si="447"/>
        <v>37857.229776878819</v>
      </c>
      <c r="DN135" s="57">
        <f t="shared" ca="1" si="448"/>
        <v>94.926447056811625</v>
      </c>
      <c r="DO135" s="57">
        <f t="shared" ca="1" si="449"/>
        <v>89.418693692249661</v>
      </c>
      <c r="DP135" s="57">
        <f t="shared" ca="1" si="450"/>
        <v>90.642933303664691</v>
      </c>
      <c r="DQ135" s="57">
        <f t="shared" si="451"/>
        <v>5910.1526752216269</v>
      </c>
      <c r="DR135" s="57">
        <f t="shared" ca="1" si="452"/>
        <v>110.36069367546069</v>
      </c>
      <c r="DS135" s="57">
        <f t="shared" ca="1" si="453"/>
        <v>101.59501495716781</v>
      </c>
      <c r="DT135" s="57">
        <f t="shared" ca="1" si="454"/>
        <v>104.79392354236724</v>
      </c>
      <c r="DU135" s="57">
        <f t="shared" ca="1" si="455"/>
        <v>101.65331773629161</v>
      </c>
      <c r="DV135" s="57">
        <f t="shared" ca="1" si="456"/>
        <v>99.394777160675815</v>
      </c>
      <c r="DW135" s="57">
        <f t="shared" ca="1" si="457"/>
        <v>98.072758330368941</v>
      </c>
      <c r="DX135" s="57">
        <f t="shared" ca="1" si="458"/>
        <v>625245.38321114681</v>
      </c>
      <c r="DY135" s="57">
        <f ca="1">'Chart Data'!U240</f>
        <v>-3.69</v>
      </c>
      <c r="EB135" s="57"/>
      <c r="EN135" s="74">
        <f t="shared" si="460"/>
        <v>0.34513234776416601</v>
      </c>
      <c r="EO135" s="74">
        <f t="shared" si="461"/>
        <v>1.3807687307724408</v>
      </c>
      <c r="EP135" s="74">
        <f t="shared" ca="1" si="462"/>
        <v>0.11875031707470649</v>
      </c>
      <c r="EQ135" s="74">
        <f t="shared" ca="1" si="463"/>
        <v>-4.6088425933941121E-2</v>
      </c>
      <c r="ER135" s="74">
        <f t="shared" si="464"/>
        <v>0.1038765415095978</v>
      </c>
      <c r="ES135" s="74">
        <f t="shared" ca="1" si="465"/>
        <v>-0.66045067692001502</v>
      </c>
      <c r="ET135" s="74">
        <f t="shared" ca="1" si="466"/>
        <v>1.1969182307801074</v>
      </c>
      <c r="EU135" s="74">
        <f t="shared" ca="1" si="467"/>
        <v>1.1018854269891234</v>
      </c>
      <c r="EV135" s="74">
        <f t="shared" si="468"/>
        <v>-0.66464996248975372</v>
      </c>
      <c r="EW135" s="74">
        <f t="shared" ca="1" si="469"/>
        <v>-0.94741969833851569</v>
      </c>
      <c r="EX135" s="74">
        <f t="shared" ca="1" si="470"/>
        <v>0.24811639690784304</v>
      </c>
      <c r="EY135" s="74">
        <f t="shared" ca="1" si="471"/>
        <v>0.42709178025850281</v>
      </c>
      <c r="EZ135" s="74">
        <f t="shared" ca="1" si="472"/>
        <v>0.28357352622159809</v>
      </c>
      <c r="FA135" s="74">
        <f t="shared" ca="1" si="473"/>
        <v>-0.46090016632633612</v>
      </c>
      <c r="FB135" s="74">
        <f t="shared" ca="1" si="474"/>
        <v>-0.93883808560729198</v>
      </c>
      <c r="FC135" s="74">
        <f t="shared" ca="1" si="475"/>
        <v>-0.172639586375092</v>
      </c>
      <c r="FD135" s="74">
        <f t="shared" ca="1" si="476"/>
        <v>2.4787138800492929</v>
      </c>
      <c r="FG135" s="225">
        <f t="shared" si="477"/>
        <v>7</v>
      </c>
      <c r="FH135" s="73">
        <f t="shared" si="478"/>
        <v>2024</v>
      </c>
      <c r="FI135" s="73"/>
      <c r="FJ135" s="73"/>
      <c r="FK135" s="4"/>
      <c r="FL135" s="4"/>
      <c r="GA135" s="4"/>
    </row>
    <row r="136" spans="1:183" x14ac:dyDescent="0.35">
      <c r="A136" s="73">
        <v>29</v>
      </c>
      <c r="B136" s="41">
        <f t="shared" si="441"/>
        <v>45488</v>
      </c>
      <c r="C136" s="57">
        <f>'Chart Data'!C241</f>
        <v>425</v>
      </c>
      <c r="D136" s="57">
        <f>'Chart Data'!D241</f>
        <v>66</v>
      </c>
      <c r="E136" s="57">
        <f ca="1">'Chart Data'!E241</f>
        <v>123.28571428571429</v>
      </c>
      <c r="F136" s="57">
        <f ca="1">'Chart Data'!F241</f>
        <v>109.28571428571429</v>
      </c>
      <c r="G136" s="57">
        <f>'Chart Data'!G241</f>
        <v>44003</v>
      </c>
      <c r="H136" s="57">
        <f ca="1">'Chart Data'!H241</f>
        <v>99.571428571428569</v>
      </c>
      <c r="I136" s="57">
        <f ca="1">'Chart Data'!J241</f>
        <v>82.714285714285708</v>
      </c>
      <c r="J136" s="57">
        <f ca="1">'Chart Data'!K241</f>
        <v>88.714285714285708</v>
      </c>
      <c r="K136" s="57">
        <f>'Chart Data'!L241</f>
        <v>4641</v>
      </c>
      <c r="L136" s="57">
        <f>'Chart Data'!M241</f>
        <v>107.47142857142855</v>
      </c>
      <c r="M136" s="57">
        <f ca="1">'Chart Data'!O241</f>
        <v>107.10428571428572</v>
      </c>
      <c r="N136" s="57">
        <f ca="1">'Chart Data'!P241</f>
        <v>103.90428571428572</v>
      </c>
      <c r="O136" s="57">
        <f ca="1">'Chart Data'!Q241</f>
        <v>113.625</v>
      </c>
      <c r="P136" s="57">
        <f ca="1">'Chart Data'!R241</f>
        <v>114.23214285714286</v>
      </c>
      <c r="Q136" s="57">
        <f>'Chart Data'!S242</f>
        <v>97.502343191921938</v>
      </c>
      <c r="R136" s="57">
        <f ca="1">'Chart Data'!T242</f>
        <v>532686.42857142852</v>
      </c>
      <c r="U136" s="57">
        <f t="shared" si="386"/>
        <v>388</v>
      </c>
      <c r="V136" s="57">
        <f t="shared" si="387"/>
        <v>59.71153846153846</v>
      </c>
      <c r="W136" s="57">
        <f t="shared" ca="1" si="388"/>
        <v>118.84890109890111</v>
      </c>
      <c r="X136" s="57">
        <f t="shared" ca="1" si="389"/>
        <v>104.4258241758242</v>
      </c>
      <c r="Y136" s="57">
        <f t="shared" si="390"/>
        <v>38503.403846153844</v>
      </c>
      <c r="Z136" s="57">
        <f t="shared" ca="1" si="391"/>
        <v>96.082417582417591</v>
      </c>
      <c r="AA136" s="57">
        <f t="shared" ca="1" si="392"/>
        <v>86.551739926739884</v>
      </c>
      <c r="AB136" s="57">
        <f t="shared" ca="1" si="393"/>
        <v>88.729853479853489</v>
      </c>
      <c r="AC136" s="57">
        <f t="shared" si="394"/>
        <v>4702.2115384615381</v>
      </c>
      <c r="AD136" s="57">
        <f t="shared" si="395"/>
        <v>110.54725274725276</v>
      </c>
      <c r="AE136" s="57">
        <f t="shared" ca="1" si="396"/>
        <v>102.22538461538463</v>
      </c>
      <c r="AF136" s="57">
        <f t="shared" ca="1" si="397"/>
        <v>106.25784798534799</v>
      </c>
      <c r="AG136" s="57">
        <f t="shared" ca="1" si="398"/>
        <v>102.21927197802198</v>
      </c>
      <c r="AH136" s="57">
        <f t="shared" ca="1" si="399"/>
        <v>100.91454670329669</v>
      </c>
      <c r="AI136" s="57">
        <f t="shared" si="400"/>
        <v>100.53411460526785</v>
      </c>
      <c r="AJ136" s="57">
        <f t="shared" ca="1" si="401"/>
        <v>632170.05494505505</v>
      </c>
      <c r="AM136" s="57">
        <f t="shared" si="402"/>
        <v>387.51923076923077</v>
      </c>
      <c r="AN136" s="57">
        <f t="shared" si="403"/>
        <v>59.70192307692308</v>
      </c>
      <c r="AO136" s="57">
        <f t="shared" ca="1" si="404"/>
        <v>118.8791208791209</v>
      </c>
      <c r="AP136" s="57">
        <f t="shared" ca="1" si="405"/>
        <v>104.4409340659341</v>
      </c>
      <c r="AQ136" s="57">
        <f t="shared" si="406"/>
        <v>38504.076923076922</v>
      </c>
      <c r="AR136" s="57">
        <f t="shared" ca="1" si="407"/>
        <v>96.05219780219781</v>
      </c>
      <c r="AS136" s="57">
        <f t="shared" ca="1" si="408"/>
        <v>86.554487179487154</v>
      </c>
      <c r="AT136" s="57">
        <f t="shared" ca="1" si="409"/>
        <v>88.695512820512832</v>
      </c>
      <c r="AU136" s="57">
        <f t="shared" si="410"/>
        <v>4690.913461538461</v>
      </c>
      <c r="AV136" s="57">
        <f t="shared" si="411"/>
        <v>110.32527472527474</v>
      </c>
      <c r="AW136" s="57">
        <f t="shared" ca="1" si="412"/>
        <v>102.2879120879121</v>
      </c>
      <c r="AX136" s="57">
        <f t="shared" ca="1" si="413"/>
        <v>106.32533882783883</v>
      </c>
      <c r="AY136" s="57">
        <f t="shared" ca="1" si="414"/>
        <v>102.24440247252747</v>
      </c>
      <c r="AZ136" s="57">
        <f t="shared" ca="1" si="415"/>
        <v>100.97190934065932</v>
      </c>
      <c r="BA136" s="57">
        <f t="shared" si="416"/>
        <v>100.52547670909394</v>
      </c>
      <c r="BB136" s="57">
        <f t="shared" ca="1" si="417"/>
        <v>632816.30769230775</v>
      </c>
      <c r="BE136" s="74">
        <f t="shared" si="418"/>
        <v>1.0967197657684482</v>
      </c>
      <c r="BF136" s="74">
        <f t="shared" si="419"/>
        <v>1.1054920277017233</v>
      </c>
      <c r="BG136" s="74">
        <f t="shared" ca="1" si="420"/>
        <v>1.0370678498798298</v>
      </c>
      <c r="BH136" s="74">
        <f t="shared" ca="1" si="421"/>
        <v>1.0463877526863332</v>
      </c>
      <c r="BI136" s="74">
        <f t="shared" si="422"/>
        <v>1.1428140476632844</v>
      </c>
      <c r="BJ136" s="74">
        <f t="shared" ca="1" si="423"/>
        <v>1.0366387323742241</v>
      </c>
      <c r="BK136" s="74">
        <f t="shared" ca="1" si="424"/>
        <v>0.95563255481789111</v>
      </c>
      <c r="BL136" s="74">
        <f t="shared" ca="1" si="425"/>
        <v>1.000211655507431</v>
      </c>
      <c r="BM136" s="74">
        <f t="shared" si="426"/>
        <v>0.98935954330692533</v>
      </c>
      <c r="BN136" s="74">
        <f t="shared" si="427"/>
        <v>0.97413243555520102</v>
      </c>
      <c r="BO136" s="74">
        <f t="shared" ca="1" si="428"/>
        <v>1.0470864399131947</v>
      </c>
      <c r="BP136" s="74">
        <f t="shared" ca="1" si="429"/>
        <v>0.97722976347648172</v>
      </c>
      <c r="BQ136" s="74">
        <f t="shared" ca="1" si="430"/>
        <v>1.1113077806927421</v>
      </c>
      <c r="BR136" s="74">
        <f t="shared" ca="1" si="431"/>
        <v>1.1313259658361627</v>
      </c>
      <c r="BS136" s="74">
        <f t="shared" si="432"/>
        <v>0.96992669305194634</v>
      </c>
      <c r="BT136" s="74">
        <f t="shared" ca="1" si="433"/>
        <v>0.84177101964071843</v>
      </c>
      <c r="CP136" s="73">
        <f t="shared" ref="CP136:DF136" si="481">CP84</f>
        <v>29</v>
      </c>
      <c r="CQ136" s="74">
        <f t="shared" si="481"/>
        <v>1.0252725539577734</v>
      </c>
      <c r="CR136" s="74">
        <f t="shared" si="481"/>
        <v>1.1342645296493843</v>
      </c>
      <c r="CS136" s="74">
        <f t="shared" ca="1" si="481"/>
        <v>1.0321477164467439</v>
      </c>
      <c r="CT136" s="74">
        <f t="shared" ca="1" si="481"/>
        <v>1.040771455139281</v>
      </c>
      <c r="CU136" s="74">
        <f t="shared" si="481"/>
        <v>1.1620712452526327</v>
      </c>
      <c r="CV136" s="74">
        <f t="shared" ca="1" si="481"/>
        <v>1.0297613188975139</v>
      </c>
      <c r="CW136" s="74">
        <f t="shared" ca="1" si="481"/>
        <v>0.92903697823315989</v>
      </c>
      <c r="CX136" s="74">
        <f t="shared" ca="1" si="481"/>
        <v>0.96815207961442518</v>
      </c>
      <c r="CY136" s="74">
        <f t="shared" si="481"/>
        <v>1.0466672087433508</v>
      </c>
      <c r="CZ136" s="74">
        <f t="shared" ca="1" si="481"/>
        <v>0.99642668923361899</v>
      </c>
      <c r="DA136" s="74">
        <f t="shared" ca="1" si="481"/>
        <v>1.0444343937544729</v>
      </c>
      <c r="DB136" s="74">
        <f t="shared" ca="1" si="481"/>
        <v>0.98560434262822072</v>
      </c>
      <c r="DC136" s="74">
        <f t="shared" ca="1" si="481"/>
        <v>1.1071753747355124</v>
      </c>
      <c r="DD136" s="74">
        <f t="shared" ca="1" si="481"/>
        <v>1.1386530967964674</v>
      </c>
      <c r="DE136" s="74">
        <f t="shared" ca="1" si="481"/>
        <v>1.0009722736407856</v>
      </c>
      <c r="DF136" s="74">
        <f t="shared" ca="1" si="481"/>
        <v>0.85408831329027712</v>
      </c>
      <c r="DI136" s="57">
        <f t="shared" si="443"/>
        <v>414.52392181904048</v>
      </c>
      <c r="DJ136" s="57">
        <f t="shared" si="444"/>
        <v>58.187484731098351</v>
      </c>
      <c r="DK136" s="57">
        <f t="shared" ca="1" si="445"/>
        <v>119.44580443401631</v>
      </c>
      <c r="DL136" s="57">
        <f t="shared" ca="1" si="446"/>
        <v>105.00452692670088</v>
      </c>
      <c r="DM136" s="57">
        <f t="shared" si="447"/>
        <v>37866.008800892247</v>
      </c>
      <c r="DN136" s="57">
        <f t="shared" ca="1" si="448"/>
        <v>96.69369663062507</v>
      </c>
      <c r="DO136" s="57">
        <f t="shared" ca="1" si="449"/>
        <v>89.032285745602422</v>
      </c>
      <c r="DP136" s="57">
        <f t="shared" ca="1" si="450"/>
        <v>91.632593248797164</v>
      </c>
      <c r="DQ136" s="57">
        <f t="shared" si="451"/>
        <v>4434.0741366800585</v>
      </c>
      <c r="DR136" s="57">
        <f t="shared" ca="1" si="452"/>
        <v>107.85683455958809</v>
      </c>
      <c r="DS136" s="57">
        <f t="shared" ca="1" si="453"/>
        <v>102.54764335103269</v>
      </c>
      <c r="DT136" s="57">
        <f t="shared" ca="1" si="454"/>
        <v>105.42190331387307</v>
      </c>
      <c r="DU136" s="57">
        <f t="shared" ca="1" si="455"/>
        <v>102.62601805711522</v>
      </c>
      <c r="DV136" s="57">
        <f t="shared" ca="1" si="456"/>
        <v>100.32216412402353</v>
      </c>
      <c r="DW136" s="57">
        <f t="shared" ca="1" si="457"/>
        <v>97.407636314721913</v>
      </c>
      <c r="DX136" s="57">
        <f t="shared" ca="1" si="458"/>
        <v>623690.10356705997</v>
      </c>
      <c r="DY136" s="57">
        <f ca="1">'Chart Data'!U241</f>
        <v>-99.287142857142868</v>
      </c>
      <c r="EB136" s="57"/>
      <c r="EN136" s="74">
        <f t="shared" si="460"/>
        <v>0.89224951899666893</v>
      </c>
      <c r="EO136" s="74">
        <f t="shared" si="461"/>
        <v>-0.47580756528379153</v>
      </c>
      <c r="EP136" s="74">
        <f t="shared" ca="1" si="462"/>
        <v>0.66021775965211171</v>
      </c>
      <c r="EQ136" s="74">
        <f t="shared" ca="1" si="463"/>
        <v>0.24428732862599589</v>
      </c>
      <c r="ER136" s="74">
        <f t="shared" si="464"/>
        <v>0.11246326789145948</v>
      </c>
      <c r="ES136" s="74">
        <f t="shared" ca="1" si="465"/>
        <v>0.36711773067943754</v>
      </c>
      <c r="ET136" s="74">
        <f t="shared" ca="1" si="466"/>
        <v>1.079598946431866</v>
      </c>
      <c r="EU136" s="74">
        <f t="shared" ca="1" si="467"/>
        <v>1.6763496333897374</v>
      </c>
      <c r="EV136" s="74">
        <f t="shared" si="468"/>
        <v>0.44535118074410529</v>
      </c>
      <c r="EW136" s="74">
        <f t="shared" ca="1" si="469"/>
        <v>-1.0941938665883739</v>
      </c>
      <c r="EX136" s="74">
        <f t="shared" ca="1" si="470"/>
        <v>0.62937668828279192</v>
      </c>
      <c r="EY136" s="74">
        <f t="shared" ca="1" si="471"/>
        <v>0.56942912894489817</v>
      </c>
      <c r="EZ136" s="74">
        <f t="shared" ca="1" si="472"/>
        <v>0.71477827480709177</v>
      </c>
      <c r="FA136" s="74">
        <f t="shared" ca="1" si="473"/>
        <v>-2.3851909395746738E-2</v>
      </c>
      <c r="FB136" s="74">
        <f t="shared" ca="1" si="474"/>
        <v>-1.1078180062994276</v>
      </c>
      <c r="FC136" s="74">
        <f t="shared" ca="1" si="475"/>
        <v>-0.25019158912500894</v>
      </c>
      <c r="FD136" s="74">
        <f t="shared" ca="1" si="476"/>
        <v>1.2667888058408425</v>
      </c>
      <c r="FG136" s="225">
        <f t="shared" si="477"/>
        <v>7</v>
      </c>
      <c r="FH136" s="73">
        <f t="shared" si="478"/>
        <v>2024</v>
      </c>
      <c r="FI136" s="73"/>
      <c r="FJ136" s="73"/>
      <c r="FK136" s="4"/>
      <c r="FL136" s="4"/>
      <c r="GA136" s="4"/>
    </row>
    <row r="137" spans="1:183" x14ac:dyDescent="0.35">
      <c r="A137" s="73">
        <v>30</v>
      </c>
      <c r="B137" s="41">
        <f t="shared" si="441"/>
        <v>45495</v>
      </c>
      <c r="C137" s="57">
        <f>'Chart Data'!C242</f>
        <v>409</v>
      </c>
      <c r="D137" s="57">
        <f>'Chart Data'!D242</f>
        <v>75</v>
      </c>
      <c r="E137" s="57">
        <f ca="1">'Chart Data'!E242</f>
        <v>121.57142857142857</v>
      </c>
      <c r="F137" s="57">
        <f ca="1">'Chart Data'!F242</f>
        <v>109.71428571428571</v>
      </c>
      <c r="G137" s="57">
        <f>'Chart Data'!G242</f>
        <v>44317</v>
      </c>
      <c r="H137" s="57">
        <f ca="1">'Chart Data'!H242</f>
        <v>99.142857142857139</v>
      </c>
      <c r="I137" s="57">
        <f ca="1">'Chart Data'!J242</f>
        <v>88.857142857142861</v>
      </c>
      <c r="J137" s="57">
        <f ca="1">'Chart Data'!K242</f>
        <v>92.714285714285708</v>
      </c>
      <c r="K137" s="57">
        <f>'Chart Data'!L242</f>
        <v>3268</v>
      </c>
      <c r="L137" s="57">
        <f>'Chart Data'!M242</f>
        <v>107.92857142857143</v>
      </c>
      <c r="M137" s="57">
        <f ca="1">'Chart Data'!O242</f>
        <v>107.29</v>
      </c>
      <c r="N137" s="57">
        <f ca="1">'Chart Data'!P242</f>
        <v>105.90714285714284</v>
      </c>
      <c r="O137" s="57">
        <f ca="1">'Chart Data'!Q242</f>
        <v>113.39785714285713</v>
      </c>
      <c r="P137" s="57">
        <f ca="1">'Chart Data'!R242</f>
        <v>115.48785714285714</v>
      </c>
      <c r="Q137" s="57">
        <f>'Chart Data'!S243</f>
        <v>97.041400797117518</v>
      </c>
      <c r="R137" s="57">
        <f ca="1">'Chart Data'!T243</f>
        <v>532135</v>
      </c>
      <c r="U137" s="57">
        <f t="shared" si="386"/>
        <v>387.03846153846155</v>
      </c>
      <c r="V137" s="57">
        <f t="shared" si="387"/>
        <v>59.692307692307693</v>
      </c>
      <c r="W137" s="57">
        <f t="shared" ca="1" si="388"/>
        <v>118.90934065934069</v>
      </c>
      <c r="X137" s="57">
        <f t="shared" ca="1" si="389"/>
        <v>104.456043956044</v>
      </c>
      <c r="Y137" s="57">
        <f t="shared" si="390"/>
        <v>38504.75</v>
      </c>
      <c r="Z137" s="57">
        <f t="shared" ca="1" si="391"/>
        <v>96.021978021978029</v>
      </c>
      <c r="AA137" s="57">
        <f t="shared" ca="1" si="392"/>
        <v>86.557234432234424</v>
      </c>
      <c r="AB137" s="57">
        <f t="shared" ca="1" si="393"/>
        <v>88.661172161172175</v>
      </c>
      <c r="AC137" s="57">
        <f t="shared" si="394"/>
        <v>4679.6153846153848</v>
      </c>
      <c r="AD137" s="57">
        <f t="shared" si="395"/>
        <v>110.10329670329672</v>
      </c>
      <c r="AE137" s="57">
        <f t="shared" ca="1" si="396"/>
        <v>102.35043956043957</v>
      </c>
      <c r="AF137" s="57">
        <f t="shared" ca="1" si="397"/>
        <v>106.39282967032969</v>
      </c>
      <c r="AG137" s="57">
        <f t="shared" ca="1" si="398"/>
        <v>102.26953296703297</v>
      </c>
      <c r="AH137" s="57">
        <f t="shared" ca="1" si="399"/>
        <v>101.02927197802197</v>
      </c>
      <c r="AI137" s="57">
        <f t="shared" si="400"/>
        <v>100.51683881292001</v>
      </c>
      <c r="AJ137" s="57">
        <f t="shared" ca="1" si="401"/>
        <v>633462.56043956045</v>
      </c>
      <c r="AM137" s="57">
        <f t="shared" si="402"/>
        <v>386.35576923076923</v>
      </c>
      <c r="AN137" s="57">
        <f t="shared" si="403"/>
        <v>59.66346153846154</v>
      </c>
      <c r="AO137" s="57">
        <f t="shared" ca="1" si="404"/>
        <v>118.97390109890114</v>
      </c>
      <c r="AP137" s="57">
        <f t="shared" ca="1" si="405"/>
        <v>104.47390109890114</v>
      </c>
      <c r="AQ137" s="57">
        <f t="shared" si="406"/>
        <v>38511.221153846156</v>
      </c>
      <c r="AR137" s="57">
        <f t="shared" ca="1" si="407"/>
        <v>96.02060439560438</v>
      </c>
      <c r="AS137" s="57">
        <f t="shared" ca="1" si="408"/>
        <v>86.61492673992673</v>
      </c>
      <c r="AT137" s="57">
        <f t="shared" ca="1" si="409"/>
        <v>88.628205128205138</v>
      </c>
      <c r="AU137" s="57">
        <f t="shared" si="410"/>
        <v>4686.3653846153848</v>
      </c>
      <c r="AV137" s="57">
        <f t="shared" si="411"/>
        <v>109.8721153846154</v>
      </c>
      <c r="AW137" s="57">
        <f t="shared" ca="1" si="412"/>
        <v>102.38820054945056</v>
      </c>
      <c r="AX137" s="57">
        <f t="shared" ca="1" si="413"/>
        <v>106.43867673992676</v>
      </c>
      <c r="AY137" s="57">
        <f t="shared" ca="1" si="414"/>
        <v>102.2800412087912</v>
      </c>
      <c r="AZ137" s="57">
        <f t="shared" ca="1" si="415"/>
        <v>101.06598214285714</v>
      </c>
      <c r="BA137" s="57">
        <f t="shared" si="416"/>
        <v>100.49505336032087</v>
      </c>
      <c r="BB137" s="57">
        <f t="shared" ca="1" si="417"/>
        <v>634225.28571428568</v>
      </c>
      <c r="BE137" s="74">
        <f t="shared" si="418"/>
        <v>1.0586097906970957</v>
      </c>
      <c r="BF137" s="74">
        <f t="shared" si="419"/>
        <v>1.257050765511684</v>
      </c>
      <c r="BG137" s="74">
        <f t="shared" ca="1" si="420"/>
        <v>1.0218327502799807</v>
      </c>
      <c r="BH137" s="74">
        <f t="shared" ca="1" si="421"/>
        <v>1.050159748609595</v>
      </c>
      <c r="BI137" s="74">
        <f t="shared" si="422"/>
        <v>1.150755511567932</v>
      </c>
      <c r="BJ137" s="74">
        <f t="shared" ca="1" si="423"/>
        <v>1.032516487132169</v>
      </c>
      <c r="BK137" s="74">
        <f t="shared" ca="1" si="424"/>
        <v>1.0258871790534292</v>
      </c>
      <c r="BL137" s="74">
        <f t="shared" ca="1" si="425"/>
        <v>1.0461036143084457</v>
      </c>
      <c r="BM137" s="74">
        <f t="shared" si="426"/>
        <v>0.69734212588893307</v>
      </c>
      <c r="BN137" s="74">
        <f t="shared" si="427"/>
        <v>0.98231085340224455</v>
      </c>
      <c r="BO137" s="74">
        <f t="shared" ca="1" si="428"/>
        <v>1.0478746518079689</v>
      </c>
      <c r="BP137" s="74">
        <f t="shared" ca="1" si="429"/>
        <v>0.99500619606458773</v>
      </c>
      <c r="BQ137" s="74">
        <f t="shared" ca="1" si="430"/>
        <v>1.108699760018383</v>
      </c>
      <c r="BR137" s="74">
        <f t="shared" ca="1" si="431"/>
        <v>1.1426976188646207</v>
      </c>
      <c r="BS137" s="74">
        <f t="shared" si="432"/>
        <v>0.96563360635452955</v>
      </c>
      <c r="BT137" s="74">
        <f t="shared" ca="1" si="433"/>
        <v>0.83903151133542686</v>
      </c>
      <c r="CP137" s="73">
        <f t="shared" ref="CP137:DF137" si="482">CP85</f>
        <v>30</v>
      </c>
      <c r="CQ137" s="74">
        <f t="shared" si="482"/>
        <v>1.0286450841110972</v>
      </c>
      <c r="CR137" s="74">
        <f t="shared" si="482"/>
        <v>1.1899560309428385</v>
      </c>
      <c r="CS137" s="74">
        <f t="shared" ca="1" si="482"/>
        <v>1.0278525262157767</v>
      </c>
      <c r="CT137" s="74">
        <f t="shared" ca="1" si="482"/>
        <v>1.0450889447624834</v>
      </c>
      <c r="CU137" s="74">
        <f t="shared" si="482"/>
        <v>1.1536143452682288</v>
      </c>
      <c r="CV137" s="74">
        <f t="shared" ca="1" si="482"/>
        <v>1.0336218062708591</v>
      </c>
      <c r="CW137" s="74">
        <f t="shared" ca="1" si="482"/>
        <v>1.0003337365521117</v>
      </c>
      <c r="CX137" s="74">
        <f t="shared" ca="1" si="482"/>
        <v>1.029633888013791</v>
      </c>
      <c r="CY137" s="74">
        <f t="shared" si="482"/>
        <v>0.73076407000672672</v>
      </c>
      <c r="CZ137" s="74">
        <f t="shared" ca="1" si="482"/>
        <v>0.9977203885060878</v>
      </c>
      <c r="DA137" s="74">
        <f t="shared" ca="1" si="482"/>
        <v>1.0634627019854541</v>
      </c>
      <c r="DB137" s="74">
        <f t="shared" ca="1" si="482"/>
        <v>1.0258345030030473</v>
      </c>
      <c r="DC137" s="74">
        <f t="shared" ca="1" si="482"/>
        <v>1.1137478087457358</v>
      </c>
      <c r="DD137" s="74">
        <f t="shared" ca="1" si="482"/>
        <v>1.1594309033204744</v>
      </c>
      <c r="DE137" s="74">
        <f t="shared" ca="1" si="482"/>
        <v>0.99177748803028853</v>
      </c>
      <c r="DF137" s="74">
        <f t="shared" ca="1" si="482"/>
        <v>0.84254649889024236</v>
      </c>
      <c r="DI137" s="57">
        <f t="shared" si="443"/>
        <v>397.61041618493419</v>
      </c>
      <c r="DJ137" s="57">
        <f t="shared" si="444"/>
        <v>63.027538875176091</v>
      </c>
      <c r="DK137" s="57">
        <f t="shared" ca="1" si="445"/>
        <v>118.2771122030663</v>
      </c>
      <c r="DL137" s="57">
        <f t="shared" ca="1" si="446"/>
        <v>104.98081169466433</v>
      </c>
      <c r="DM137" s="57">
        <f t="shared" si="447"/>
        <v>38415.784427243561</v>
      </c>
      <c r="DN137" s="57">
        <f t="shared" ca="1" si="448"/>
        <v>95.917923307508957</v>
      </c>
      <c r="DO137" s="57">
        <f t="shared" ca="1" si="449"/>
        <v>88.827497874269596</v>
      </c>
      <c r="DP137" s="57">
        <f t="shared" ca="1" si="450"/>
        <v>90.045876299910489</v>
      </c>
      <c r="DQ137" s="57">
        <f t="shared" si="451"/>
        <v>4472.0315819166071</v>
      </c>
      <c r="DR137" s="57">
        <f t="shared" ca="1" si="452"/>
        <v>108.17516878669348</v>
      </c>
      <c r="DS137" s="57">
        <f t="shared" ca="1" si="453"/>
        <v>100.88741222394793</v>
      </c>
      <c r="DT137" s="57">
        <f t="shared" ca="1" si="454"/>
        <v>103.23998904999614</v>
      </c>
      <c r="DU137" s="57">
        <f t="shared" ca="1" si="455"/>
        <v>101.81645813567245</v>
      </c>
      <c r="DV137" s="57">
        <f t="shared" ca="1" si="456"/>
        <v>99.607364968549163</v>
      </c>
      <c r="DW137" s="57">
        <f t="shared" ca="1" si="457"/>
        <v>97.845940211695861</v>
      </c>
      <c r="DX137" s="57">
        <f t="shared" ca="1" si="458"/>
        <v>631579.38547118765</v>
      </c>
      <c r="DY137" s="57">
        <f ca="1">'Chart Data'!U242</f>
        <v>-143.49571428571429</v>
      </c>
      <c r="EB137" s="57"/>
      <c r="EN137" s="74">
        <f t="shared" si="460"/>
        <v>-3.5115324599419788E-2</v>
      </c>
      <c r="EO137" s="74">
        <f t="shared" si="461"/>
        <v>1.3240564281458007</v>
      </c>
      <c r="EP137" s="74">
        <f t="shared" ca="1" si="462"/>
        <v>0.33397473206151534</v>
      </c>
      <c r="EQ137" s="74">
        <f t="shared" ca="1" si="463"/>
        <v>0.23822263328956103</v>
      </c>
      <c r="ER137" s="74">
        <f t="shared" si="464"/>
        <v>0.65019649059082618</v>
      </c>
      <c r="ES137" s="74">
        <f t="shared" ca="1" si="465"/>
        <v>-8.3956169750151535E-2</v>
      </c>
      <c r="ET137" s="74">
        <f t="shared" ca="1" si="466"/>
        <v>1.0174222579956409</v>
      </c>
      <c r="EU137" s="74">
        <f t="shared" ca="1" si="467"/>
        <v>0.75531398138850914</v>
      </c>
      <c r="EV137" s="74">
        <f t="shared" si="468"/>
        <v>0.41680743696172179</v>
      </c>
      <c r="EW137" s="74">
        <f t="shared" ca="1" si="469"/>
        <v>-1.075533375224198</v>
      </c>
      <c r="EX137" s="74">
        <f t="shared" ca="1" si="470"/>
        <v>-3.5079890314499387E-2</v>
      </c>
      <c r="EY137" s="74">
        <f t="shared" ca="1" si="471"/>
        <v>7.4878340092959753E-2</v>
      </c>
      <c r="EZ137" s="74">
        <f t="shared" ca="1" si="472"/>
        <v>0.35589478837517313</v>
      </c>
      <c r="FA137" s="74">
        <f t="shared" ca="1" si="473"/>
        <v>-0.36071423041416006</v>
      </c>
      <c r="FB137" s="74">
        <f t="shared" ca="1" si="474"/>
        <v>-0.99646316311676431</v>
      </c>
      <c r="FC137" s="74">
        <f t="shared" ca="1" si="475"/>
        <v>0.14319722313775712</v>
      </c>
      <c r="FD137" s="74">
        <f t="shared" ca="1" si="476"/>
        <v>0.70633820441141104</v>
      </c>
      <c r="FG137" s="225">
        <f t="shared" si="477"/>
        <v>7</v>
      </c>
      <c r="FH137" s="73">
        <f t="shared" si="478"/>
        <v>2024</v>
      </c>
      <c r="FI137" s="73"/>
      <c r="FJ137" s="73"/>
      <c r="FK137" s="4"/>
      <c r="FL137" s="4"/>
      <c r="GA137" s="4"/>
    </row>
    <row r="138" spans="1:183" x14ac:dyDescent="0.35">
      <c r="A138" s="73">
        <v>31</v>
      </c>
      <c r="B138" s="41">
        <f t="shared" si="441"/>
        <v>45502</v>
      </c>
      <c r="C138" s="57">
        <f>'Chart Data'!C243</f>
        <v>377</v>
      </c>
      <c r="D138" s="57">
        <f>'Chart Data'!D243</f>
        <v>70</v>
      </c>
      <c r="E138" s="57">
        <f ca="1">'Chart Data'!E243</f>
        <v>120.14285714285714</v>
      </c>
      <c r="F138" s="57">
        <f ca="1">'Chart Data'!F243</f>
        <v>108.28571428571429</v>
      </c>
      <c r="G138" s="57">
        <f>'Chart Data'!G243</f>
        <v>43490</v>
      </c>
      <c r="H138" s="57">
        <f ca="1">'Chart Data'!H243</f>
        <v>98.428571428571431</v>
      </c>
      <c r="I138" s="57">
        <f ca="1">'Chart Data'!J243</f>
        <v>81.571428571428569</v>
      </c>
      <c r="J138" s="57">
        <f ca="1">'Chart Data'!K243</f>
        <v>90.142857142857139</v>
      </c>
      <c r="K138" s="57">
        <f>'Chart Data'!L243</f>
        <v>3770</v>
      </c>
      <c r="L138" s="57">
        <f>'Chart Data'!M243</f>
        <v>108.7</v>
      </c>
      <c r="M138" s="57">
        <f ca="1">'Chart Data'!O243</f>
        <v>115.11</v>
      </c>
      <c r="N138" s="57">
        <f ca="1">'Chart Data'!P243</f>
        <v>117.34238095238095</v>
      </c>
      <c r="O138" s="57">
        <f ca="1">'Chart Data'!Q243</f>
        <v>120.07857142857145</v>
      </c>
      <c r="P138" s="57">
        <f ca="1">'Chart Data'!R243</f>
        <v>120.05857142857143</v>
      </c>
      <c r="Q138" s="57">
        <f>'Chart Data'!S244</f>
        <v>96.365904113992073</v>
      </c>
      <c r="R138" s="57">
        <f ca="1">'Chart Data'!T244</f>
        <v>525284.57142857148</v>
      </c>
      <c r="U138" s="57">
        <f t="shared" si="386"/>
        <v>385.67307692307691</v>
      </c>
      <c r="V138" s="57">
        <f t="shared" si="387"/>
        <v>59.634615384615387</v>
      </c>
      <c r="W138" s="57">
        <f t="shared" ca="1" si="388"/>
        <v>119.03846153846158</v>
      </c>
      <c r="X138" s="57">
        <f t="shared" ca="1" si="389"/>
        <v>104.49175824175828</v>
      </c>
      <c r="Y138" s="57">
        <f t="shared" si="390"/>
        <v>38517.692307692305</v>
      </c>
      <c r="Z138" s="57">
        <f t="shared" ca="1" si="391"/>
        <v>96.019230769230745</v>
      </c>
      <c r="AA138" s="57">
        <f t="shared" ca="1" si="392"/>
        <v>86.672619047619037</v>
      </c>
      <c r="AB138" s="57">
        <f t="shared" ca="1" si="393"/>
        <v>88.595238095238102</v>
      </c>
      <c r="AC138" s="57">
        <f t="shared" si="394"/>
        <v>4693.1153846153848</v>
      </c>
      <c r="AD138" s="57">
        <f t="shared" si="395"/>
        <v>109.64093406593409</v>
      </c>
      <c r="AE138" s="57">
        <f t="shared" ca="1" si="396"/>
        <v>102.42596153846155</v>
      </c>
      <c r="AF138" s="57">
        <f t="shared" ca="1" si="397"/>
        <v>106.48452380952382</v>
      </c>
      <c r="AG138" s="57">
        <f t="shared" ca="1" si="398"/>
        <v>102.29054945054943</v>
      </c>
      <c r="AH138" s="57">
        <f t="shared" ca="1" si="399"/>
        <v>101.10269230769232</v>
      </c>
      <c r="AI138" s="57">
        <f t="shared" si="400"/>
        <v>100.47326790772173</v>
      </c>
      <c r="AJ138" s="57">
        <f t="shared" ca="1" si="401"/>
        <v>634988.01098901103</v>
      </c>
      <c r="AM138" s="57">
        <f t="shared" si="402"/>
        <v>385.85576923076923</v>
      </c>
      <c r="AN138" s="57">
        <f t="shared" si="403"/>
        <v>59.625</v>
      </c>
      <c r="AO138" s="57">
        <f t="shared" ca="1" si="404"/>
        <v>119.10439560439563</v>
      </c>
      <c r="AP138" s="57">
        <f t="shared" ca="1" si="405"/>
        <v>104.50412087912092</v>
      </c>
      <c r="AQ138" s="57">
        <f t="shared" si="406"/>
        <v>38516.326923076922</v>
      </c>
      <c r="AR138" s="57">
        <f t="shared" ca="1" si="407"/>
        <v>96.010989010988993</v>
      </c>
      <c r="AS138" s="57">
        <f t="shared" ca="1" si="408"/>
        <v>86.663003663003664</v>
      </c>
      <c r="AT138" s="57">
        <f t="shared" ca="1" si="409"/>
        <v>88.540293040293051</v>
      </c>
      <c r="AU138" s="57">
        <f t="shared" si="410"/>
        <v>4684.7211538461543</v>
      </c>
      <c r="AV138" s="57">
        <f t="shared" si="411"/>
        <v>109.40686813186815</v>
      </c>
      <c r="AW138" s="57">
        <f t="shared" ca="1" si="412"/>
        <v>102.51282967032967</v>
      </c>
      <c r="AX138" s="57">
        <f t="shared" ca="1" si="413"/>
        <v>106.60937271062272</v>
      </c>
      <c r="AY138" s="57">
        <f t="shared" ca="1" si="414"/>
        <v>102.32379807692305</v>
      </c>
      <c r="AZ138" s="57">
        <f t="shared" ca="1" si="415"/>
        <v>101.16302197802199</v>
      </c>
      <c r="BA138" s="57">
        <f t="shared" si="416"/>
        <v>100.46220915425026</v>
      </c>
      <c r="BB138" s="57">
        <f t="shared" ca="1" si="417"/>
        <v>636213.55494505493</v>
      </c>
      <c r="BE138" s="74">
        <f t="shared" si="418"/>
        <v>0.97704901692043167</v>
      </c>
      <c r="BF138" s="74">
        <f t="shared" si="419"/>
        <v>1.1740041928721174</v>
      </c>
      <c r="BG138" s="74">
        <f t="shared" ca="1" si="420"/>
        <v>1.0087189186695573</v>
      </c>
      <c r="BH138" s="74">
        <f t="shared" ca="1" si="421"/>
        <v>1.0361860697432927</v>
      </c>
      <c r="BI138" s="74">
        <f t="shared" si="422"/>
        <v>1.1291315521040279</v>
      </c>
      <c r="BJ138" s="74">
        <f t="shared" ca="1" si="423"/>
        <v>1.0251802678264852</v>
      </c>
      <c r="BK138" s="74">
        <f t="shared" ca="1" si="424"/>
        <v>0.94124857348155033</v>
      </c>
      <c r="BL138" s="74">
        <f t="shared" ca="1" si="425"/>
        <v>1.0180998283101999</v>
      </c>
      <c r="BM138" s="74">
        <f t="shared" si="426"/>
        <v>0.80474373526049281</v>
      </c>
      <c r="BN138" s="74">
        <f t="shared" si="427"/>
        <v>0.99353908814009595</v>
      </c>
      <c r="BO138" s="74">
        <f t="shared" ca="1" si="428"/>
        <v>1.1228838416633458</v>
      </c>
      <c r="BP138" s="74">
        <f t="shared" ca="1" si="429"/>
        <v>1.1006760284660111</v>
      </c>
      <c r="BQ138" s="74">
        <f t="shared" ca="1" si="430"/>
        <v>1.1735155817642837</v>
      </c>
      <c r="BR138" s="74">
        <f t="shared" ca="1" si="431"/>
        <v>1.1867831652424792</v>
      </c>
      <c r="BS138" s="74">
        <f t="shared" si="432"/>
        <v>0.95922541346897228</v>
      </c>
      <c r="BT138" s="74">
        <f t="shared" ca="1" si="433"/>
        <v>0.82564190490084166</v>
      </c>
      <c r="CP138" s="73">
        <f t="shared" ref="CP138:DF138" si="483">CP86</f>
        <v>31</v>
      </c>
      <c r="CQ138" s="74">
        <f t="shared" si="483"/>
        <v>0.978381558861385</v>
      </c>
      <c r="CR138" s="74">
        <f t="shared" si="483"/>
        <v>1.173644728205663</v>
      </c>
      <c r="CS138" s="74">
        <f t="shared" ca="1" si="483"/>
        <v>1.0071339004964619</v>
      </c>
      <c r="CT138" s="74">
        <f t="shared" ca="1" si="483"/>
        <v>1.0318460795100293</v>
      </c>
      <c r="CU138" s="74">
        <f t="shared" si="483"/>
        <v>1.1388291652448503</v>
      </c>
      <c r="CV138" s="74">
        <f t="shared" ca="1" si="483"/>
        <v>1.0269516693998757</v>
      </c>
      <c r="CW138" s="74">
        <f t="shared" ca="1" si="483"/>
        <v>0.96653836819324102</v>
      </c>
      <c r="CX138" s="74">
        <f t="shared" ca="1" si="483"/>
        <v>1.0101287551465985</v>
      </c>
      <c r="CY138" s="74">
        <f t="shared" si="483"/>
        <v>0.93455005229456756</v>
      </c>
      <c r="CZ138" s="74">
        <f t="shared" ca="1" si="483"/>
        <v>1.0007137123345304</v>
      </c>
      <c r="DA138" s="74">
        <f t="shared" ca="1" si="483"/>
        <v>1.1266553409765172</v>
      </c>
      <c r="DB138" s="74">
        <f t="shared" ca="1" si="483"/>
        <v>1.1068585123188623</v>
      </c>
      <c r="DC138" s="74">
        <f t="shared" ca="1" si="483"/>
        <v>1.1690646837092105</v>
      </c>
      <c r="DD138" s="74">
        <f t="shared" ca="1" si="483"/>
        <v>1.2068719615801013</v>
      </c>
      <c r="DE138" s="74">
        <f t="shared" ca="1" si="483"/>
        <v>0.99105093713283221</v>
      </c>
      <c r="DF138" s="74">
        <f t="shared" ca="1" si="483"/>
        <v>0.86381133492640372</v>
      </c>
      <c r="DI138" s="57">
        <f t="shared" si="443"/>
        <v>385.33023909275516</v>
      </c>
      <c r="DJ138" s="57">
        <f t="shared" si="444"/>
        <v>59.643261983564749</v>
      </c>
      <c r="DK138" s="57">
        <f t="shared" ca="1" si="445"/>
        <v>119.29184101898792</v>
      </c>
      <c r="DL138" s="57">
        <f t="shared" ca="1" si="446"/>
        <v>104.94366983216491</v>
      </c>
      <c r="DM138" s="57">
        <f t="shared" si="447"/>
        <v>38188.344070596024</v>
      </c>
      <c r="DN138" s="57">
        <f t="shared" ca="1" si="448"/>
        <v>95.84537847442283</v>
      </c>
      <c r="DO138" s="57">
        <f t="shared" ca="1" si="449"/>
        <v>84.395437631628411</v>
      </c>
      <c r="DP138" s="57">
        <f t="shared" ca="1" si="450"/>
        <v>89.238977391327538</v>
      </c>
      <c r="DQ138" s="57">
        <f t="shared" si="451"/>
        <v>4034.0268461209253</v>
      </c>
      <c r="DR138" s="57">
        <f t="shared" ca="1" si="452"/>
        <v>108.62247479992807</v>
      </c>
      <c r="DS138" s="57">
        <f t="shared" ca="1" si="453"/>
        <v>102.16966610234995</v>
      </c>
      <c r="DT138" s="57">
        <f t="shared" ca="1" si="454"/>
        <v>106.0138939588126</v>
      </c>
      <c r="DU138" s="57">
        <f t="shared" ca="1" si="455"/>
        <v>102.71336830361341</v>
      </c>
      <c r="DV138" s="57">
        <f t="shared" ca="1" si="456"/>
        <v>99.479128897305998</v>
      </c>
      <c r="DW138" s="57">
        <f t="shared" ca="1" si="457"/>
        <v>97.236075869908575</v>
      </c>
      <c r="DX138" s="57">
        <f t="shared" ca="1" si="458"/>
        <v>608101.04034271033</v>
      </c>
      <c r="DY138" s="57">
        <f ca="1">'Chart Data'!U243</f>
        <v>-142.48000000000002</v>
      </c>
      <c r="EB138" s="57"/>
      <c r="EN138" s="74">
        <f t="shared" si="460"/>
        <v>-0.7084354957563932</v>
      </c>
      <c r="EO138" s="74">
        <f t="shared" si="461"/>
        <v>6.5550233858639825E-2</v>
      </c>
      <c r="EP138" s="74">
        <f t="shared" ca="1" si="462"/>
        <v>0.61723853096654302</v>
      </c>
      <c r="EQ138" s="74">
        <f t="shared" ca="1" si="463"/>
        <v>0.22872434628399815</v>
      </c>
      <c r="ER138" s="74">
        <f t="shared" si="464"/>
        <v>0.42773803646899727</v>
      </c>
      <c r="ES138" s="74">
        <f t="shared" ca="1" si="465"/>
        <v>-0.12613740986386321</v>
      </c>
      <c r="ET138" s="74">
        <f t="shared" ca="1" si="466"/>
        <v>-0.32821812121127597</v>
      </c>
      <c r="EU138" s="74">
        <f t="shared" ca="1" si="467"/>
        <v>0.28693639023261047</v>
      </c>
      <c r="EV138" s="74">
        <f t="shared" si="468"/>
        <v>0.74618405533287202</v>
      </c>
      <c r="EW138" s="74">
        <f t="shared" ca="1" si="469"/>
        <v>-1.0493126635118348</v>
      </c>
      <c r="EX138" s="74">
        <f t="shared" ca="1" si="470"/>
        <v>0.47810288950252761</v>
      </c>
      <c r="EY138" s="74">
        <f t="shared" ca="1" si="471"/>
        <v>0.70360921351320949</v>
      </c>
      <c r="EZ138" s="74">
        <f t="shared" ca="1" si="472"/>
        <v>0.75350124042536182</v>
      </c>
      <c r="FA138" s="74">
        <f t="shared" ca="1" si="473"/>
        <v>-0.42114785049669584</v>
      </c>
      <c r="FB138" s="74">
        <f t="shared" ca="1" si="474"/>
        <v>-1.1514044004894677</v>
      </c>
      <c r="FC138" s="74">
        <f t="shared" ca="1" si="475"/>
        <v>-1.0275200127559994</v>
      </c>
      <c r="FD138" s="74">
        <f t="shared" ca="1" si="476"/>
        <v>0.71921484041012873</v>
      </c>
      <c r="FG138" s="225">
        <f t="shared" si="477"/>
        <v>7</v>
      </c>
      <c r="FH138" s="73">
        <f t="shared" si="478"/>
        <v>2024</v>
      </c>
      <c r="FI138" s="73"/>
      <c r="FJ138" s="73"/>
      <c r="FK138" s="4"/>
      <c r="FL138" s="4"/>
      <c r="GA138" s="4"/>
    </row>
    <row r="139" spans="1:183" x14ac:dyDescent="0.35">
      <c r="A139" s="73">
        <v>32</v>
      </c>
      <c r="B139" s="41">
        <f t="shared" si="441"/>
        <v>45509</v>
      </c>
      <c r="C139" s="57">
        <f>'Chart Data'!C244</f>
        <v>378</v>
      </c>
      <c r="D139" s="57">
        <f>'Chart Data'!D244</f>
        <v>67</v>
      </c>
      <c r="E139" s="57">
        <f ca="1">'Chart Data'!E244</f>
        <v>119.14285714285714</v>
      </c>
      <c r="F139" s="57">
        <f ca="1">'Chart Data'!F244</f>
        <v>107.42857142857143</v>
      </c>
      <c r="G139" s="57">
        <f>'Chart Data'!G244</f>
        <v>43598</v>
      </c>
      <c r="H139" s="57">
        <f ca="1">'Chart Data'!H244</f>
        <v>98</v>
      </c>
      <c r="I139" s="57">
        <f ca="1">'Chart Data'!J244</f>
        <v>84.857142857142861</v>
      </c>
      <c r="J139" s="57">
        <f ca="1">'Chart Data'!K244</f>
        <v>87.857142857142861</v>
      </c>
      <c r="K139" s="57">
        <f>'Chart Data'!L244</f>
        <v>3899</v>
      </c>
      <c r="L139" s="57">
        <f>'Chart Data'!M244</f>
        <v>106.24285714285713</v>
      </c>
      <c r="M139" s="57">
        <f ca="1">'Chart Data'!O244</f>
        <v>114.56714285714285</v>
      </c>
      <c r="N139" s="57">
        <f ca="1">'Chart Data'!P244</f>
        <v>118.04857142857141</v>
      </c>
      <c r="O139" s="57">
        <f ca="1">'Chart Data'!Q244</f>
        <v>120.185</v>
      </c>
      <c r="P139" s="57">
        <f ca="1">'Chart Data'!R244</f>
        <v>119.08499999999999</v>
      </c>
      <c r="Q139" s="57">
        <f>'Chart Data'!S245</f>
        <v>99.463840714864745</v>
      </c>
      <c r="R139" s="57">
        <f ca="1">'Chart Data'!T245</f>
        <v>515236.71428571426</v>
      </c>
      <c r="U139" s="57">
        <f t="shared" si="386"/>
        <v>386.03846153846155</v>
      </c>
      <c r="V139" s="57">
        <f t="shared" si="387"/>
        <v>59.615384615384613</v>
      </c>
      <c r="W139" s="57">
        <f t="shared" ca="1" si="388"/>
        <v>119.17032967032969</v>
      </c>
      <c r="X139" s="57">
        <f t="shared" ca="1" si="389"/>
        <v>104.51648351648356</v>
      </c>
      <c r="Y139" s="57">
        <f t="shared" si="390"/>
        <v>38514.961538461539</v>
      </c>
      <c r="Z139" s="57">
        <f t="shared" ca="1" si="391"/>
        <v>96.002747252747227</v>
      </c>
      <c r="AA139" s="57">
        <f t="shared" ca="1" si="392"/>
        <v>86.653388278388292</v>
      </c>
      <c r="AB139" s="57">
        <f t="shared" ca="1" si="393"/>
        <v>88.485347985347985</v>
      </c>
      <c r="AC139" s="57">
        <f t="shared" si="394"/>
        <v>4676.3269230769229</v>
      </c>
      <c r="AD139" s="57">
        <f t="shared" si="395"/>
        <v>109.17280219780221</v>
      </c>
      <c r="AE139" s="57">
        <f t="shared" ca="1" si="396"/>
        <v>102.5996978021978</v>
      </c>
      <c r="AF139" s="57">
        <f t="shared" ca="1" si="397"/>
        <v>106.73422161172162</v>
      </c>
      <c r="AG139" s="57">
        <f t="shared" ca="1" si="398"/>
        <v>102.35704670329667</v>
      </c>
      <c r="AH139" s="57">
        <f t="shared" ca="1" si="399"/>
        <v>101.22335164835167</v>
      </c>
      <c r="AI139" s="57">
        <f t="shared" si="400"/>
        <v>100.45115040077879</v>
      </c>
      <c r="AJ139" s="57">
        <f t="shared" ca="1" si="401"/>
        <v>637439.09890109894</v>
      </c>
      <c r="AM139" s="57">
        <f t="shared" si="402"/>
        <v>385.93269230769232</v>
      </c>
      <c r="AN139" s="57">
        <f t="shared" si="403"/>
        <v>59.663461538461533</v>
      </c>
      <c r="AO139" s="57">
        <f t="shared" ca="1" si="404"/>
        <v>119.23901098901101</v>
      </c>
      <c r="AP139" s="57">
        <f t="shared" ca="1" si="405"/>
        <v>104.53708791208797</v>
      </c>
      <c r="AQ139" s="57">
        <f t="shared" si="406"/>
        <v>38525.923076923078</v>
      </c>
      <c r="AR139" s="57">
        <f t="shared" ca="1" si="407"/>
        <v>95.993131868131854</v>
      </c>
      <c r="AS139" s="57">
        <f t="shared" ca="1" si="408"/>
        <v>86.6739926739927</v>
      </c>
      <c r="AT139" s="57">
        <f t="shared" ca="1" si="409"/>
        <v>88.503205128205124</v>
      </c>
      <c r="AU139" s="57">
        <f t="shared" si="410"/>
        <v>4703.1923076923076</v>
      </c>
      <c r="AV139" s="57">
        <f t="shared" si="411"/>
        <v>108.93695054945057</v>
      </c>
      <c r="AW139" s="57">
        <f t="shared" ca="1" si="412"/>
        <v>102.62276098901097</v>
      </c>
      <c r="AX139" s="57">
        <f t="shared" ca="1" si="413"/>
        <v>106.76880036630038</v>
      </c>
      <c r="AY139" s="57">
        <f t="shared" ca="1" si="414"/>
        <v>102.34342719780219</v>
      </c>
      <c r="AZ139" s="57">
        <f t="shared" ca="1" si="415"/>
        <v>101.24049450549452</v>
      </c>
      <c r="BA139" s="57">
        <f t="shared" si="416"/>
        <v>100.45553369950581</v>
      </c>
      <c r="BB139" s="57">
        <f t="shared" ca="1" si="417"/>
        <v>636985.75824175822</v>
      </c>
      <c r="BE139" s="74">
        <f t="shared" si="418"/>
        <v>0.97944539950668952</v>
      </c>
      <c r="BF139" s="74">
        <f t="shared" si="419"/>
        <v>1.1229653505237713</v>
      </c>
      <c r="BG139" s="74">
        <f t="shared" ca="1" si="420"/>
        <v>0.99919360412874669</v>
      </c>
      <c r="BH139" s="74">
        <f t="shared" ca="1" si="421"/>
        <v>1.0276598820020231</v>
      </c>
      <c r="BI139" s="74">
        <f t="shared" si="422"/>
        <v>1.1316536118537568</v>
      </c>
      <c r="BJ139" s="74">
        <f t="shared" ca="1" si="423"/>
        <v>1.0209063720790466</v>
      </c>
      <c r="BK139" s="74">
        <f t="shared" ca="1" si="424"/>
        <v>0.97903812019271386</v>
      </c>
      <c r="BL139" s="74">
        <f t="shared" ca="1" si="425"/>
        <v>0.99270012571718302</v>
      </c>
      <c r="BM139" s="74">
        <f t="shared" si="426"/>
        <v>0.82901139160799131</v>
      </c>
      <c r="BN139" s="74">
        <f t="shared" si="427"/>
        <v>0.97526924158419059</v>
      </c>
      <c r="BO139" s="74">
        <f t="shared" ca="1" si="428"/>
        <v>1.1163911568254425</v>
      </c>
      <c r="BP139" s="74">
        <f t="shared" ca="1" si="429"/>
        <v>1.1056466966339662</v>
      </c>
      <c r="BQ139" s="74">
        <f t="shared" ca="1" si="430"/>
        <v>1.1743304215102635</v>
      </c>
      <c r="BR139" s="74">
        <f t="shared" ca="1" si="431"/>
        <v>1.1762585769821285</v>
      </c>
      <c r="BS139" s="74">
        <f t="shared" si="432"/>
        <v>0.99012804025702028</v>
      </c>
      <c r="BT139" s="74">
        <f t="shared" ca="1" si="433"/>
        <v>0.80886692931392667</v>
      </c>
      <c r="CP139" s="73">
        <f t="shared" ref="CP139:DF139" si="484">CP87</f>
        <v>32</v>
      </c>
      <c r="CQ139" s="74">
        <f t="shared" si="484"/>
        <v>0.97766069260857325</v>
      </c>
      <c r="CR139" s="74">
        <f t="shared" si="484"/>
        <v>1.2089099944719075</v>
      </c>
      <c r="CS139" s="74">
        <f t="shared" ca="1" si="484"/>
        <v>1.0077786487017151</v>
      </c>
      <c r="CT139" s="74">
        <f t="shared" ca="1" si="484"/>
        <v>1.0244372857517967</v>
      </c>
      <c r="CU139" s="74">
        <f t="shared" si="484"/>
        <v>1.1340683738423787</v>
      </c>
      <c r="CV139" s="74">
        <f t="shared" ca="1" si="484"/>
        <v>1.0301417813387055</v>
      </c>
      <c r="CW139" s="74">
        <f t="shared" ca="1" si="484"/>
        <v>0.97866624650867151</v>
      </c>
      <c r="CX139" s="74">
        <f t="shared" ca="1" si="484"/>
        <v>0.9853872691764608</v>
      </c>
      <c r="CY139" s="74">
        <f t="shared" si="484"/>
        <v>0.71530663390862814</v>
      </c>
      <c r="CZ139" s="74">
        <f t="shared" ca="1" si="484"/>
        <v>0.99466275866104636</v>
      </c>
      <c r="DA139" s="74">
        <f t="shared" ca="1" si="484"/>
        <v>1.098858576053332</v>
      </c>
      <c r="DB139" s="74">
        <f t="shared" ca="1" si="484"/>
        <v>1.0566358341666449</v>
      </c>
      <c r="DC139" s="74">
        <f t="shared" ca="1" si="484"/>
        <v>1.1725968381023864</v>
      </c>
      <c r="DD139" s="74">
        <f t="shared" ca="1" si="484"/>
        <v>1.1921015460302216</v>
      </c>
      <c r="DE139" s="74">
        <f t="shared" ca="1" si="484"/>
        <v>0.99469561318431976</v>
      </c>
      <c r="DF139" s="74">
        <f t="shared" ca="1" si="484"/>
        <v>0.84753963145337774</v>
      </c>
      <c r="DI139" s="57">
        <f t="shared" si="443"/>
        <v>386.63720742564431</v>
      </c>
      <c r="DJ139" s="57">
        <f t="shared" si="444"/>
        <v>55.421826526686836</v>
      </c>
      <c r="DK139" s="57">
        <f t="shared" ca="1" si="445"/>
        <v>118.22324008981991</v>
      </c>
      <c r="DL139" s="57">
        <f t="shared" ca="1" si="446"/>
        <v>104.86593266637456</v>
      </c>
      <c r="DM139" s="57">
        <f t="shared" si="447"/>
        <v>38443.890161828618</v>
      </c>
      <c r="DN139" s="57">
        <f t="shared" ca="1" si="448"/>
        <v>95.132535904567959</v>
      </c>
      <c r="DO139" s="57">
        <f t="shared" ca="1" si="449"/>
        <v>86.706927065141187</v>
      </c>
      <c r="DP139" s="57">
        <f t="shared" ca="1" si="450"/>
        <v>89.160014144052852</v>
      </c>
      <c r="DQ139" s="57">
        <f t="shared" si="451"/>
        <v>5450.8092266596404</v>
      </c>
      <c r="DR139" s="57">
        <f t="shared" ca="1" si="452"/>
        <v>106.81294360097961</v>
      </c>
      <c r="DS139" s="57">
        <f t="shared" ca="1" si="453"/>
        <v>104.26013442842024</v>
      </c>
      <c r="DT139" s="57">
        <f t="shared" ca="1" si="454"/>
        <v>111.72115085579584</v>
      </c>
      <c r="DU139" s="57">
        <f t="shared" ca="1" si="455"/>
        <v>102.49473313819898</v>
      </c>
      <c r="DV139" s="57">
        <f t="shared" ca="1" si="456"/>
        <v>99.895013471428726</v>
      </c>
      <c r="DW139" s="57">
        <f t="shared" ca="1" si="457"/>
        <v>99.994248890322424</v>
      </c>
      <c r="DX139" s="57">
        <f t="shared" ca="1" si="458"/>
        <v>607920.49736031354</v>
      </c>
      <c r="DY139" s="57">
        <f ca="1">'Chart Data'!U244</f>
        <v>-238.12428571428572</v>
      </c>
      <c r="EB139" s="57"/>
      <c r="EN139" s="74">
        <f t="shared" si="460"/>
        <v>-0.63677462840960886</v>
      </c>
      <c r="EO139" s="74">
        <f t="shared" si="461"/>
        <v>-1.5042689155239002</v>
      </c>
      <c r="EP139" s="74">
        <f t="shared" ca="1" si="462"/>
        <v>0.31893621219908991</v>
      </c>
      <c r="EQ139" s="74">
        <f t="shared" ca="1" si="463"/>
        <v>0.20884462399792503</v>
      </c>
      <c r="ER139" s="74">
        <f t="shared" si="464"/>
        <v>0.67768659111612295</v>
      </c>
      <c r="ES139" s="74">
        <f t="shared" ca="1" si="465"/>
        <v>-0.54062018311148341</v>
      </c>
      <c r="ET139" s="74">
        <f t="shared" ca="1" si="466"/>
        <v>0.37358495626479216</v>
      </c>
      <c r="EU139" s="74">
        <f t="shared" ca="1" si="467"/>
        <v>0.24110088945926561</v>
      </c>
      <c r="EV139" s="74">
        <f t="shared" si="468"/>
        <v>-0.31922677549283124</v>
      </c>
      <c r="EW139" s="74">
        <f t="shared" ca="1" si="469"/>
        <v>-1.1553858986088783</v>
      </c>
      <c r="EX139" s="74">
        <f t="shared" ca="1" si="470"/>
        <v>1.3147487088383574</v>
      </c>
      <c r="EY139" s="74">
        <f t="shared" ca="1" si="471"/>
        <v>1.9972110966451884</v>
      </c>
      <c r="EZ139" s="74">
        <f t="shared" ca="1" si="472"/>
        <v>0.65657876644627489</v>
      </c>
      <c r="FA139" s="74">
        <f t="shared" ca="1" si="473"/>
        <v>-0.22515455385973515</v>
      </c>
      <c r="FB139" s="74">
        <f t="shared" ca="1" si="474"/>
        <v>-0.4506670210609377</v>
      </c>
      <c r="FC139" s="74">
        <f t="shared" ca="1" si="475"/>
        <v>-1.0365225544664547</v>
      </c>
      <c r="FD139" s="74">
        <f t="shared" ca="1" si="476"/>
        <v>-0.49330788357041389</v>
      </c>
      <c r="FG139" s="225">
        <f t="shared" si="477"/>
        <v>8</v>
      </c>
      <c r="FH139" s="73">
        <f t="shared" si="478"/>
        <v>2024</v>
      </c>
      <c r="FI139" s="73"/>
      <c r="FJ139" s="73"/>
      <c r="FK139" s="4"/>
      <c r="FL139" s="4"/>
      <c r="GA139" s="4"/>
    </row>
    <row r="140" spans="1:183" x14ac:dyDescent="0.35">
      <c r="A140" s="73">
        <v>33</v>
      </c>
      <c r="B140" s="41">
        <f t="shared" si="441"/>
        <v>45516</v>
      </c>
      <c r="C140" s="57">
        <f>'Chart Data'!C245</f>
        <v>398</v>
      </c>
      <c r="D140" s="57">
        <f>'Chart Data'!D245</f>
        <v>73</v>
      </c>
      <c r="E140" s="57">
        <f ca="1">'Chart Data'!E245</f>
        <v>121</v>
      </c>
      <c r="F140" s="57">
        <f ca="1">'Chart Data'!F245</f>
        <v>107.71428571428571</v>
      </c>
      <c r="G140" s="57">
        <f>'Chart Data'!G245</f>
        <v>43460</v>
      </c>
      <c r="H140" s="57">
        <f ca="1">'Chart Data'!H245</f>
        <v>99</v>
      </c>
      <c r="I140" s="57">
        <f ca="1">'Chart Data'!J245</f>
        <v>86.571428571428569</v>
      </c>
      <c r="J140" s="57">
        <f ca="1">'Chart Data'!K245</f>
        <v>90.571428571428569</v>
      </c>
      <c r="K140" s="57">
        <f>'Chart Data'!L245</f>
        <v>3192</v>
      </c>
      <c r="L140" s="57">
        <f>'Chart Data'!M245</f>
        <v>105.58571428571427</v>
      </c>
      <c r="M140" s="57">
        <f ca="1">'Chart Data'!O245</f>
        <v>109.64</v>
      </c>
      <c r="N140" s="57">
        <f ca="1">'Chart Data'!P245</f>
        <v>108.39523809523808</v>
      </c>
      <c r="O140" s="57">
        <f ca="1">'Chart Data'!Q245</f>
        <v>118.78285714285715</v>
      </c>
      <c r="P140" s="57">
        <f ca="1">'Chart Data'!R245</f>
        <v>117.31214285714285</v>
      </c>
      <c r="Q140" s="57">
        <f>'Chart Data'!S246</f>
        <v>100.34629398793322</v>
      </c>
      <c r="R140" s="57">
        <f ca="1">'Chart Data'!T246</f>
        <v>507167.85714285716</v>
      </c>
      <c r="U140" s="57">
        <f t="shared" si="386"/>
        <v>385.82692307692309</v>
      </c>
      <c r="V140" s="57">
        <f t="shared" si="387"/>
        <v>59.71153846153846</v>
      </c>
      <c r="W140" s="57">
        <f t="shared" ca="1" si="388"/>
        <v>119.30769230769232</v>
      </c>
      <c r="X140" s="57">
        <f t="shared" ca="1" si="389"/>
        <v>104.55769230769236</v>
      </c>
      <c r="Y140" s="57">
        <f t="shared" si="390"/>
        <v>38536.884615384617</v>
      </c>
      <c r="Z140" s="57">
        <f t="shared" ca="1" si="391"/>
        <v>95.983516483516468</v>
      </c>
      <c r="AA140" s="57">
        <f t="shared" ca="1" si="392"/>
        <v>86.694597069597094</v>
      </c>
      <c r="AB140" s="57">
        <f t="shared" ca="1" si="393"/>
        <v>88.521062271062263</v>
      </c>
      <c r="AC140" s="57">
        <f t="shared" si="394"/>
        <v>4730.0576923076924</v>
      </c>
      <c r="AD140" s="57">
        <f t="shared" si="395"/>
        <v>108.70109890109893</v>
      </c>
      <c r="AE140" s="57">
        <f t="shared" ca="1" si="396"/>
        <v>102.64582417582416</v>
      </c>
      <c r="AF140" s="57">
        <f t="shared" ca="1" si="397"/>
        <v>106.80337912087914</v>
      </c>
      <c r="AG140" s="57">
        <f t="shared" ca="1" si="398"/>
        <v>102.32980769230768</v>
      </c>
      <c r="AH140" s="57">
        <f t="shared" ca="1" si="399"/>
        <v>101.25763736263738</v>
      </c>
      <c r="AI140" s="57">
        <f t="shared" si="400"/>
        <v>100.45991699823283</v>
      </c>
      <c r="AJ140" s="57">
        <f t="shared" ca="1" si="401"/>
        <v>636532.41758241761</v>
      </c>
      <c r="AM140" s="57">
        <f t="shared" si="402"/>
        <v>385.89423076923077</v>
      </c>
      <c r="AN140" s="57">
        <f t="shared" si="403"/>
        <v>59.692307692307693</v>
      </c>
      <c r="AO140" s="57">
        <f t="shared" ca="1" si="404"/>
        <v>119.37637362637363</v>
      </c>
      <c r="AP140" s="57">
        <f t="shared" ca="1" si="405"/>
        <v>104.56593406593412</v>
      </c>
      <c r="AQ140" s="57">
        <f t="shared" si="406"/>
        <v>38563.086538461539</v>
      </c>
      <c r="AR140" s="57">
        <f t="shared" ca="1" si="407"/>
        <v>95.967032967032949</v>
      </c>
      <c r="AS140" s="57">
        <f t="shared" ca="1" si="408"/>
        <v>86.69871794871797</v>
      </c>
      <c r="AT140" s="57">
        <f t="shared" ca="1" si="409"/>
        <v>88.409798534798526</v>
      </c>
      <c r="AU140" s="57">
        <f t="shared" si="410"/>
        <v>4726.5096153846152</v>
      </c>
      <c r="AV140" s="57">
        <f t="shared" si="411"/>
        <v>108.48571428571431</v>
      </c>
      <c r="AW140" s="57">
        <f t="shared" ca="1" si="412"/>
        <v>102.71285714285713</v>
      </c>
      <c r="AX140" s="57">
        <f t="shared" ca="1" si="413"/>
        <v>106.91967032967034</v>
      </c>
      <c r="AY140" s="57">
        <f t="shared" ca="1" si="414"/>
        <v>102.39901785714285</v>
      </c>
      <c r="AZ140" s="57">
        <f t="shared" ca="1" si="415"/>
        <v>101.3212293956044</v>
      </c>
      <c r="BA140" s="57">
        <f t="shared" si="416"/>
        <v>100.48128567859803</v>
      </c>
      <c r="BB140" s="57">
        <f t="shared" ca="1" si="417"/>
        <v>636195.08516483521</v>
      </c>
      <c r="BE140" s="74">
        <f t="shared" si="418"/>
        <v>1.0313706924476116</v>
      </c>
      <c r="BF140" s="74">
        <f t="shared" si="419"/>
        <v>1.2229381443298968</v>
      </c>
      <c r="BG140" s="74">
        <f t="shared" ca="1" si="420"/>
        <v>1.0136009021241341</v>
      </c>
      <c r="BH140" s="74">
        <f t="shared" ca="1" si="421"/>
        <v>1.0301087699017388</v>
      </c>
      <c r="BI140" s="74">
        <f t="shared" si="422"/>
        <v>1.1269844792287165</v>
      </c>
      <c r="BJ140" s="74">
        <f t="shared" ca="1" si="423"/>
        <v>1.0316042597045691</v>
      </c>
      <c r="BK140" s="74">
        <f t="shared" ca="1" si="424"/>
        <v>0.99853181938209634</v>
      </c>
      <c r="BL140" s="74">
        <f t="shared" ca="1" si="425"/>
        <v>1.0244501183404373</v>
      </c>
      <c r="BM140" s="74">
        <f t="shared" si="426"/>
        <v>0.675339787654331</v>
      </c>
      <c r="BN140" s="74">
        <f t="shared" si="427"/>
        <v>0.97326836976560416</v>
      </c>
      <c r="BO140" s="74">
        <f t="shared" ca="1" si="428"/>
        <v>1.0674418281200018</v>
      </c>
      <c r="BP140" s="74">
        <f t="shared" ca="1" si="429"/>
        <v>1.0138007137603218</v>
      </c>
      <c r="BQ140" s="74">
        <f t="shared" ca="1" si="430"/>
        <v>1.1599999651224335</v>
      </c>
      <c r="BR140" s="74">
        <f t="shared" ca="1" si="431"/>
        <v>1.1578239186094219</v>
      </c>
      <c r="BS140" s="74">
        <f t="shared" si="432"/>
        <v>0.99865654893094624</v>
      </c>
      <c r="BT140" s="74">
        <f t="shared" ca="1" si="433"/>
        <v>0.79718920967685925</v>
      </c>
      <c r="CP140" s="73">
        <f t="shared" ref="CP140:DF140" si="485">CP88</f>
        <v>33</v>
      </c>
      <c r="CQ140" s="74">
        <f t="shared" si="485"/>
        <v>1.0097960799386758</v>
      </c>
      <c r="CR140" s="74">
        <f t="shared" si="485"/>
        <v>1.2197203090975279</v>
      </c>
      <c r="CS140" s="74">
        <f t="shared" ca="1" si="485"/>
        <v>1.0112971892714635</v>
      </c>
      <c r="CT140" s="74">
        <f t="shared" ca="1" si="485"/>
        <v>1.0248819243229297</v>
      </c>
      <c r="CU140" s="74">
        <f t="shared" si="485"/>
        <v>1.1274259984256083</v>
      </c>
      <c r="CV140" s="74">
        <f t="shared" ca="1" si="485"/>
        <v>1.0313210369667072</v>
      </c>
      <c r="CW140" s="74">
        <f t="shared" ca="1" si="485"/>
        <v>0.93117847812362697</v>
      </c>
      <c r="CX140" s="74">
        <f t="shared" ca="1" si="485"/>
        <v>1.0199659383811162</v>
      </c>
      <c r="CY140" s="74">
        <f t="shared" si="485"/>
        <v>1.4901514046506532</v>
      </c>
      <c r="CZ140" s="74">
        <f t="shared" ca="1" si="485"/>
        <v>0.99521629509767318</v>
      </c>
      <c r="DA140" s="74">
        <f t="shared" ca="1" si="485"/>
        <v>1.0625376763358512</v>
      </c>
      <c r="DB140" s="74">
        <f t="shared" ca="1" si="485"/>
        <v>0.99988916692393104</v>
      </c>
      <c r="DC140" s="74">
        <f t="shared" ca="1" si="485"/>
        <v>1.1536749502780204</v>
      </c>
      <c r="DD140" s="74">
        <f t="shared" ca="1" si="485"/>
        <v>1.1666280897830079</v>
      </c>
      <c r="DE140" s="74">
        <f t="shared" ca="1" si="485"/>
        <v>0.9964499695941984</v>
      </c>
      <c r="DF140" s="74">
        <f t="shared" ca="1" si="485"/>
        <v>0.84657790223718876</v>
      </c>
      <c r="DI140" s="57">
        <f t="shared" si="443"/>
        <v>394.13898301543242</v>
      </c>
      <c r="DJ140" s="57">
        <f t="shared" si="444"/>
        <v>59.849786426867617</v>
      </c>
      <c r="DK140" s="57">
        <f t="shared" ca="1" si="445"/>
        <v>119.64831039149645</v>
      </c>
      <c r="DL140" s="57">
        <f t="shared" ca="1" si="446"/>
        <v>105.09921500025017</v>
      </c>
      <c r="DM140" s="57">
        <f t="shared" si="447"/>
        <v>38547.984577869967</v>
      </c>
      <c r="DN140" s="57">
        <f t="shared" ca="1" si="448"/>
        <v>95.993387559683697</v>
      </c>
      <c r="DO140" s="57">
        <f t="shared" ca="1" si="449"/>
        <v>92.969748125917278</v>
      </c>
      <c r="DP140" s="57">
        <f t="shared" ca="1" si="450"/>
        <v>88.798483521109532</v>
      </c>
      <c r="DQ140" s="57">
        <f t="shared" si="451"/>
        <v>2142.0642157823709</v>
      </c>
      <c r="DR140" s="57">
        <f t="shared" ca="1" si="452"/>
        <v>106.0932330045418</v>
      </c>
      <c r="DS140" s="57">
        <f t="shared" ca="1" si="453"/>
        <v>103.18692921844641</v>
      </c>
      <c r="DT140" s="57">
        <f t="shared" ca="1" si="454"/>
        <v>108.40725320457894</v>
      </c>
      <c r="DU140" s="57">
        <f t="shared" ca="1" si="455"/>
        <v>102.96041975621648</v>
      </c>
      <c r="DV140" s="57">
        <f t="shared" ca="1" si="456"/>
        <v>100.55659030030969</v>
      </c>
      <c r="DW140" s="57">
        <f t="shared" ca="1" si="457"/>
        <v>100.70379552402314</v>
      </c>
      <c r="DX140" s="57">
        <f t="shared" ca="1" si="458"/>
        <v>599079.9615754229</v>
      </c>
      <c r="DY140" s="57">
        <f ca="1">'Chart Data'!U245</f>
        <v>-164.54428571428571</v>
      </c>
      <c r="EB140" s="57"/>
      <c r="EN140" s="74">
        <f t="shared" si="460"/>
        <v>-0.22545345720970283</v>
      </c>
      <c r="EO140" s="74">
        <f t="shared" si="461"/>
        <v>0.14235018241267675</v>
      </c>
      <c r="EP140" s="74">
        <f t="shared" ca="1" si="462"/>
        <v>0.7167477466956208</v>
      </c>
      <c r="EQ140" s="74">
        <f t="shared" ca="1" si="463"/>
        <v>0.26850190587260808</v>
      </c>
      <c r="ER140" s="74">
        <f t="shared" si="464"/>
        <v>0.77950090066347721</v>
      </c>
      <c r="ES140" s="74">
        <f t="shared" ca="1" si="465"/>
        <v>-4.0077431519335655E-2</v>
      </c>
      <c r="ET140" s="74">
        <f t="shared" ca="1" si="466"/>
        <v>2.2750719500664882</v>
      </c>
      <c r="EU140" s="74">
        <f t="shared" ca="1" si="467"/>
        <v>3.1244561111194828E-2</v>
      </c>
      <c r="EV140" s="74">
        <f t="shared" si="468"/>
        <v>2.1689272412791349</v>
      </c>
      <c r="EW140" s="74">
        <f t="shared" ca="1" si="469"/>
        <v>-1.1975747436214119</v>
      </c>
      <c r="EX140" s="74">
        <f t="shared" ca="1" si="470"/>
        <v>0.88523124568601286</v>
      </c>
      <c r="EY140" s="74">
        <f t="shared" ca="1" si="471"/>
        <v>1.2460859380095581</v>
      </c>
      <c r="EZ140" s="74">
        <f t="shared" ca="1" si="472"/>
        <v>0.86302085014152663</v>
      </c>
      <c r="FA140" s="74">
        <f t="shared" ca="1" si="473"/>
        <v>8.6625761494647374E-2</v>
      </c>
      <c r="FB140" s="74">
        <f t="shared" ca="1" si="474"/>
        <v>-0.27040064726863361</v>
      </c>
      <c r="FC140" s="74">
        <f t="shared" ca="1" si="475"/>
        <v>-1.4773444080200762</v>
      </c>
      <c r="FD140" s="74">
        <f t="shared" ca="1" si="476"/>
        <v>0.43949663647173409</v>
      </c>
      <c r="FG140" s="225">
        <f t="shared" si="477"/>
        <v>8</v>
      </c>
      <c r="FH140" s="73">
        <f t="shared" si="478"/>
        <v>2024</v>
      </c>
      <c r="FI140" s="73"/>
      <c r="FJ140" s="73"/>
      <c r="FK140" s="4"/>
      <c r="FL140" s="4"/>
      <c r="GA140" s="4"/>
    </row>
    <row r="141" spans="1:183" x14ac:dyDescent="0.35">
      <c r="A141" s="73">
        <v>34</v>
      </c>
      <c r="B141" s="41">
        <f t="shared" si="441"/>
        <v>45523</v>
      </c>
      <c r="C141" s="57">
        <f>'Chart Data'!C246</f>
        <v>385</v>
      </c>
      <c r="D141" s="57">
        <f>'Chart Data'!D246</f>
        <v>77</v>
      </c>
      <c r="E141" s="57">
        <f ca="1">'Chart Data'!E246</f>
        <v>119.57142857142857</v>
      </c>
      <c r="F141" s="57">
        <f ca="1">'Chart Data'!F246</f>
        <v>105.14285714285714</v>
      </c>
      <c r="G141" s="57">
        <f>'Chart Data'!G246</f>
        <v>43730</v>
      </c>
      <c r="H141" s="57">
        <f ca="1">'Chart Data'!H246</f>
        <v>97.857142857142861</v>
      </c>
      <c r="I141" s="57">
        <f ca="1">'Chart Data'!J246</f>
        <v>85.714285714285708</v>
      </c>
      <c r="J141" s="57">
        <f ca="1">'Chart Data'!K246</f>
        <v>88.857142857142861</v>
      </c>
      <c r="K141" s="57">
        <f>'Chart Data'!L246</f>
        <v>2517</v>
      </c>
      <c r="L141" s="57">
        <f>'Chart Data'!M246</f>
        <v>105.08571428571429</v>
      </c>
      <c r="M141" s="57">
        <f ca="1">'Chart Data'!O246</f>
        <v>109.36857142857146</v>
      </c>
      <c r="N141" s="57">
        <f ca="1">'Chart Data'!P246</f>
        <v>108.88523809523809</v>
      </c>
      <c r="O141" s="57">
        <f ca="1">'Chart Data'!Q246</f>
        <v>116.48214285714286</v>
      </c>
      <c r="P141" s="57">
        <f ca="1">'Chart Data'!R246</f>
        <v>115.70714285714286</v>
      </c>
      <c r="Q141" s="57">
        <f>'Chart Data'!S247</f>
        <v>102.63795313445591</v>
      </c>
      <c r="R141" s="57">
        <f ca="1">'Chart Data'!T247</f>
        <v>562647.57142857148</v>
      </c>
      <c r="U141" s="57">
        <f t="shared" si="386"/>
        <v>385.96153846153845</v>
      </c>
      <c r="V141" s="57">
        <f t="shared" si="387"/>
        <v>59.67307692307692</v>
      </c>
      <c r="W141" s="57">
        <f t="shared" ca="1" si="388"/>
        <v>119.44505494505496</v>
      </c>
      <c r="X141" s="57">
        <f t="shared" ca="1" si="389"/>
        <v>104.57417582417587</v>
      </c>
      <c r="Y141" s="57">
        <f t="shared" si="390"/>
        <v>38589.288461538461</v>
      </c>
      <c r="Z141" s="57">
        <f t="shared" ca="1" si="391"/>
        <v>95.950549450549431</v>
      </c>
      <c r="AA141" s="57">
        <f t="shared" ca="1" si="392"/>
        <v>86.702838827838846</v>
      </c>
      <c r="AB141" s="57">
        <f t="shared" ca="1" si="393"/>
        <v>88.298534798534789</v>
      </c>
      <c r="AC141" s="57">
        <f t="shared" si="394"/>
        <v>4722.9615384615381</v>
      </c>
      <c r="AD141" s="57">
        <f t="shared" si="395"/>
        <v>108.27032967032969</v>
      </c>
      <c r="AE141" s="57">
        <f t="shared" ca="1" si="396"/>
        <v>102.77989010989009</v>
      </c>
      <c r="AF141" s="57">
        <f t="shared" ca="1" si="397"/>
        <v>107.03596153846155</v>
      </c>
      <c r="AG141" s="57">
        <f t="shared" ca="1" si="398"/>
        <v>102.46822802197802</v>
      </c>
      <c r="AH141" s="57">
        <f t="shared" ca="1" si="399"/>
        <v>101.38482142857143</v>
      </c>
      <c r="AI141" s="57">
        <f t="shared" si="400"/>
        <v>100.50265435896323</v>
      </c>
      <c r="AJ141" s="57">
        <f t="shared" ca="1" si="401"/>
        <v>635857.75274725282</v>
      </c>
      <c r="AM141" s="57">
        <f t="shared" si="402"/>
        <v>385.88461538461536</v>
      </c>
      <c r="AN141" s="57">
        <f t="shared" si="403"/>
        <v>59.67307692307692</v>
      </c>
      <c r="AO141" s="57">
        <f t="shared" ca="1" si="404"/>
        <v>119.52197802197804</v>
      </c>
      <c r="AP141" s="57">
        <f t="shared" ca="1" si="405"/>
        <v>104.58928571428577</v>
      </c>
      <c r="AQ141" s="57">
        <f t="shared" si="406"/>
        <v>38603.105769230766</v>
      </c>
      <c r="AR141" s="57">
        <f t="shared" ca="1" si="407"/>
        <v>95.957417582417563</v>
      </c>
      <c r="AS141" s="57">
        <f t="shared" ca="1" si="408"/>
        <v>86.717948717948744</v>
      </c>
      <c r="AT141" s="57">
        <f t="shared" ca="1" si="409"/>
        <v>88.272435897435884</v>
      </c>
      <c r="AU141" s="57">
        <f t="shared" si="410"/>
        <v>4709.2211538461543</v>
      </c>
      <c r="AV141" s="57">
        <f t="shared" si="411"/>
        <v>107.98598901098903</v>
      </c>
      <c r="AW141" s="57">
        <f t="shared" ca="1" si="412"/>
        <v>102.81861263736262</v>
      </c>
      <c r="AX141" s="57">
        <f t="shared" ca="1" si="413"/>
        <v>107.09507326007328</v>
      </c>
      <c r="AY141" s="57">
        <f t="shared" ca="1" si="414"/>
        <v>102.51102335164833</v>
      </c>
      <c r="AZ141" s="57">
        <f t="shared" ca="1" si="415"/>
        <v>101.45616071428572</v>
      </c>
      <c r="BA141" s="57">
        <f t="shared" si="416"/>
        <v>100.5186683485523</v>
      </c>
      <c r="BB141" s="57">
        <f t="shared" ca="1" si="417"/>
        <v>635455.36813186819</v>
      </c>
      <c r="BE141" s="74">
        <f t="shared" si="418"/>
        <v>0.99770756503538327</v>
      </c>
      <c r="BF141" s="74">
        <f t="shared" si="419"/>
        <v>1.2903641637125363</v>
      </c>
      <c r="BG141" s="74">
        <f t="shared" ca="1" si="420"/>
        <v>1.0004137360364085</v>
      </c>
      <c r="BH141" s="74">
        <f t="shared" ca="1" si="421"/>
        <v>1.0052928120198048</v>
      </c>
      <c r="BI141" s="74">
        <f t="shared" si="422"/>
        <v>1.1328104080904213</v>
      </c>
      <c r="BJ141" s="74">
        <f t="shared" ca="1" si="423"/>
        <v>1.0197975864981321</v>
      </c>
      <c r="BK141" s="74">
        <f t="shared" ca="1" si="424"/>
        <v>0.98842612148348363</v>
      </c>
      <c r="BL141" s="74">
        <f t="shared" ca="1" si="425"/>
        <v>1.0066238906150313</v>
      </c>
      <c r="BM141" s="74">
        <f t="shared" si="426"/>
        <v>0.53448328667773326</v>
      </c>
      <c r="BN141" s="74">
        <f t="shared" si="427"/>
        <v>0.97314212008578638</v>
      </c>
      <c r="BO141" s="74">
        <f t="shared" ca="1" si="428"/>
        <v>1.0637040183989868</v>
      </c>
      <c r="BP141" s="74">
        <f t="shared" ca="1" si="429"/>
        <v>1.0167156600268392</v>
      </c>
      <c r="BQ141" s="74">
        <f t="shared" ca="1" si="430"/>
        <v>1.1362889477511968</v>
      </c>
      <c r="BR141" s="74">
        <f t="shared" ca="1" si="431"/>
        <v>1.1404644335299641</v>
      </c>
      <c r="BS141" s="74">
        <f t="shared" si="432"/>
        <v>1.021083494446573</v>
      </c>
      <c r="BT141" s="74">
        <f t="shared" ca="1" si="433"/>
        <v>0.88542421646804337</v>
      </c>
      <c r="CP141" s="73">
        <f t="shared" ref="CP141:DF141" si="486">CP89</f>
        <v>34</v>
      </c>
      <c r="CQ141" s="74">
        <f t="shared" si="486"/>
        <v>0.95611866139511836</v>
      </c>
      <c r="CR141" s="74">
        <f t="shared" si="486"/>
        <v>1.2447629591616296</v>
      </c>
      <c r="CS141" s="74">
        <f t="shared" ca="1" si="486"/>
        <v>1.0041624486130933</v>
      </c>
      <c r="CT141" s="74">
        <f t="shared" ca="1" si="486"/>
        <v>1.0080145329653094</v>
      </c>
      <c r="CU141" s="74">
        <f t="shared" si="486"/>
        <v>1.1357172864430509</v>
      </c>
      <c r="CV141" s="74">
        <f t="shared" ca="1" si="486"/>
        <v>1.029651189066416</v>
      </c>
      <c r="CW141" s="74">
        <f t="shared" ca="1" si="486"/>
        <v>0.99250206348214032</v>
      </c>
      <c r="CX141" s="74">
        <f t="shared" ca="1" si="486"/>
        <v>0.99973324192464263</v>
      </c>
      <c r="CY141" s="74">
        <f t="shared" si="486"/>
        <v>0.72294717309886003</v>
      </c>
      <c r="CZ141" s="74">
        <f t="shared" ca="1" si="486"/>
        <v>1.0093242171813861</v>
      </c>
      <c r="DA141" s="74">
        <f t="shared" ca="1" si="486"/>
        <v>1.0631252336953994</v>
      </c>
      <c r="DB141" s="74">
        <f t="shared" ca="1" si="486"/>
        <v>1.0118583107462944</v>
      </c>
      <c r="DC141" s="74">
        <f t="shared" ca="1" si="486"/>
        <v>1.1336583783543588</v>
      </c>
      <c r="DD141" s="74">
        <f t="shared" ca="1" si="486"/>
        <v>1.1522562521744439</v>
      </c>
      <c r="DE141" s="74">
        <f t="shared" ca="1" si="486"/>
        <v>1.003637662235815</v>
      </c>
      <c r="DF141" s="74">
        <f t="shared" ca="1" si="486"/>
        <v>0.89456379099856642</v>
      </c>
      <c r="DI141" s="57">
        <f t="shared" si="443"/>
        <v>402.66968478392431</v>
      </c>
      <c r="DJ141" s="57">
        <f t="shared" si="444"/>
        <v>61.859167187832206</v>
      </c>
      <c r="DK141" s="57">
        <f t="shared" ca="1" si="445"/>
        <v>119.07578174883513</v>
      </c>
      <c r="DL141" s="57">
        <f t="shared" ca="1" si="446"/>
        <v>104.30688616517754</v>
      </c>
      <c r="DM141" s="57">
        <f t="shared" si="447"/>
        <v>38504.300781542064</v>
      </c>
      <c r="DN141" s="57">
        <f t="shared" ca="1" si="448"/>
        <v>95.03911994300698</v>
      </c>
      <c r="DO141" s="57">
        <f t="shared" ca="1" si="449"/>
        <v>86.361821166962343</v>
      </c>
      <c r="DP141" s="57">
        <f t="shared" ca="1" si="450"/>
        <v>88.880852542303174</v>
      </c>
      <c r="DQ141" s="57">
        <f t="shared" si="451"/>
        <v>3481.582186995855</v>
      </c>
      <c r="DR141" s="57">
        <f t="shared" ca="1" si="452"/>
        <v>104.11492412138298</v>
      </c>
      <c r="DS141" s="57">
        <f t="shared" ca="1" si="453"/>
        <v>102.87458895920358</v>
      </c>
      <c r="DT141" s="57">
        <f t="shared" ca="1" si="454"/>
        <v>107.60917505824503</v>
      </c>
      <c r="DU141" s="57">
        <f t="shared" ca="1" si="455"/>
        <v>102.74889250695671</v>
      </c>
      <c r="DV141" s="57">
        <f t="shared" ca="1" si="456"/>
        <v>100.41789110607105</v>
      </c>
      <c r="DW141" s="57">
        <f t="shared" ca="1" si="457"/>
        <v>102.26594417133389</v>
      </c>
      <c r="DX141" s="57">
        <f t="shared" ca="1" si="458"/>
        <v>628963.05114307173</v>
      </c>
      <c r="DY141" s="57">
        <f ca="1">'Chart Data'!U246</f>
        <v>-77.728571428571428</v>
      </c>
      <c r="EB141" s="57"/>
      <c r="EN141" s="74">
        <f t="shared" si="460"/>
        <v>0.24228357392059049</v>
      </c>
      <c r="EO141" s="74">
        <f t="shared" si="461"/>
        <v>0.88957572433674437</v>
      </c>
      <c r="EP141" s="74">
        <f t="shared" ca="1" si="462"/>
        <v>0.55692510663893835</v>
      </c>
      <c r="EQ141" s="74">
        <f t="shared" ca="1" si="463"/>
        <v>6.587968469502184E-2</v>
      </c>
      <c r="ER141" s="74">
        <f t="shared" si="464"/>
        <v>0.73677396361273306</v>
      </c>
      <c r="ES141" s="74">
        <f t="shared" ca="1" si="465"/>
        <v>-0.59493695437455552</v>
      </c>
      <c r="ET141" s="74">
        <f t="shared" ca="1" si="466"/>
        <v>0.26880559717034519</v>
      </c>
      <c r="EU141" s="74">
        <f t="shared" ca="1" si="467"/>
        <v>7.9056998731540484E-2</v>
      </c>
      <c r="EV141" s="74">
        <f t="shared" si="468"/>
        <v>1.1616187271276064</v>
      </c>
      <c r="EW141" s="74">
        <f t="shared" ca="1" si="469"/>
        <v>-1.3135415881719881</v>
      </c>
      <c r="EX141" s="74">
        <f t="shared" ca="1" si="470"/>
        <v>0.76022663841840843</v>
      </c>
      <c r="EY141" s="74">
        <f t="shared" ca="1" si="471"/>
        <v>1.0651942396649947</v>
      </c>
      <c r="EZ141" s="74">
        <f t="shared" ca="1" si="472"/>
        <v>0.76924936432685032</v>
      </c>
      <c r="FA141" s="74">
        <f t="shared" ca="1" si="473"/>
        <v>2.1261201202735308E-2</v>
      </c>
      <c r="FB141" s="74">
        <f t="shared" ca="1" si="474"/>
        <v>0.12647653965639477</v>
      </c>
      <c r="FC141" s="74">
        <f t="shared" ca="1" si="475"/>
        <v>1.2737104418799316E-2</v>
      </c>
      <c r="FD141" s="74">
        <f t="shared" ca="1" si="476"/>
        <v>1.5400958576786101</v>
      </c>
      <c r="FG141" s="225">
        <f t="shared" si="477"/>
        <v>8</v>
      </c>
      <c r="FH141" s="73">
        <f t="shared" si="478"/>
        <v>2024</v>
      </c>
      <c r="FI141" s="73"/>
      <c r="FJ141" s="73"/>
      <c r="FK141" s="4"/>
      <c r="FL141" s="4"/>
      <c r="GA141" s="4"/>
    </row>
    <row r="142" spans="1:183" x14ac:dyDescent="0.35">
      <c r="A142" s="73">
        <v>35</v>
      </c>
      <c r="B142" s="41">
        <f t="shared" si="441"/>
        <v>45530</v>
      </c>
      <c r="C142" s="57">
        <f>'Chart Data'!C247</f>
        <v>400</v>
      </c>
      <c r="D142" s="57">
        <f>'Chart Data'!D247</f>
        <v>76</v>
      </c>
      <c r="E142" s="57">
        <f ca="1">'Chart Data'!E247</f>
        <v>117.71428571428571</v>
      </c>
      <c r="F142" s="57">
        <f ca="1">'Chart Data'!F247</f>
        <v>101.42857142857143</v>
      </c>
      <c r="G142" s="57">
        <f>'Chart Data'!G247</f>
        <v>44253</v>
      </c>
      <c r="H142" s="57">
        <f ca="1">'Chart Data'!H247</f>
        <v>98.714285714285708</v>
      </c>
      <c r="I142" s="57">
        <f ca="1">'Chart Data'!J247</f>
        <v>88.285714285714292</v>
      </c>
      <c r="J142" s="57">
        <f ca="1">'Chart Data'!K247</f>
        <v>92</v>
      </c>
      <c r="K142" s="57">
        <f>'Chart Data'!L247</f>
        <v>2706</v>
      </c>
      <c r="L142" s="57">
        <f>'Chart Data'!M247</f>
        <v>105.75714285714285</v>
      </c>
      <c r="M142" s="57">
        <f ca="1">'Chart Data'!O247</f>
        <v>112.51714285714284</v>
      </c>
      <c r="N142" s="57">
        <f ca="1">'Chart Data'!P247</f>
        <v>113.33333333333333</v>
      </c>
      <c r="O142" s="57">
        <f ca="1">'Chart Data'!Q247</f>
        <v>117.61642857142857</v>
      </c>
      <c r="P142" s="57">
        <f ca="1">'Chart Data'!R247</f>
        <v>116.56785714285715</v>
      </c>
      <c r="Q142" s="57">
        <f>'Chart Data'!S248</f>
        <v>101.45171714340886</v>
      </c>
      <c r="R142" s="57">
        <f ca="1">'Chart Data'!T248</f>
        <v>571361.28571428568</v>
      </c>
      <c r="U142" s="57">
        <f t="shared" si="386"/>
        <v>385.80769230769232</v>
      </c>
      <c r="V142" s="57">
        <f t="shared" si="387"/>
        <v>59.67307692307692</v>
      </c>
      <c r="W142" s="57">
        <f t="shared" ca="1" si="388"/>
        <v>119.59890109890112</v>
      </c>
      <c r="X142" s="57">
        <f t="shared" ca="1" si="389"/>
        <v>104.60439560439566</v>
      </c>
      <c r="Y142" s="57">
        <f t="shared" si="390"/>
        <v>38616.923076923078</v>
      </c>
      <c r="Z142" s="57">
        <f t="shared" ca="1" si="391"/>
        <v>95.964285714285694</v>
      </c>
      <c r="AA142" s="57">
        <f t="shared" ca="1" si="392"/>
        <v>86.733058608058641</v>
      </c>
      <c r="AB142" s="57">
        <f t="shared" ca="1" si="393"/>
        <v>88.246336996336993</v>
      </c>
      <c r="AC142" s="57">
        <f t="shared" si="394"/>
        <v>4695.4807692307695</v>
      </c>
      <c r="AD142" s="57">
        <f t="shared" si="395"/>
        <v>107.70164835164837</v>
      </c>
      <c r="AE142" s="57">
        <f t="shared" ca="1" si="396"/>
        <v>102.85733516483515</v>
      </c>
      <c r="AF142" s="57">
        <f t="shared" ca="1" si="397"/>
        <v>107.15418498168501</v>
      </c>
      <c r="AG142" s="57">
        <f t="shared" ca="1" si="398"/>
        <v>102.55381868131865</v>
      </c>
      <c r="AH142" s="57">
        <f t="shared" ca="1" si="399"/>
        <v>101.5275</v>
      </c>
      <c r="AI142" s="57">
        <f t="shared" si="400"/>
        <v>100.53468233814138</v>
      </c>
      <c r="AJ142" s="57">
        <f t="shared" ca="1" si="401"/>
        <v>635052.98351648357</v>
      </c>
      <c r="AM142" s="57">
        <f t="shared" si="402"/>
        <v>385.89423076923077</v>
      </c>
      <c r="AN142" s="57">
        <f t="shared" si="403"/>
        <v>59.644230769230766</v>
      </c>
      <c r="AO142" s="57">
        <f t="shared" ca="1" si="404"/>
        <v>119.66071428571431</v>
      </c>
      <c r="AP142" s="57">
        <f t="shared" ca="1" si="405"/>
        <v>104.61813186813191</v>
      </c>
      <c r="AQ142" s="57">
        <f t="shared" si="406"/>
        <v>38631.163461538461</v>
      </c>
      <c r="AR142" s="57">
        <f t="shared" ca="1" si="407"/>
        <v>95.958791208791197</v>
      </c>
      <c r="AS142" s="57">
        <f t="shared" ca="1" si="408"/>
        <v>86.753663003663036</v>
      </c>
      <c r="AT142" s="57">
        <f t="shared" ca="1" si="409"/>
        <v>88.220238095238102</v>
      </c>
      <c r="AU142" s="57">
        <f t="shared" si="410"/>
        <v>4694.3846153846152</v>
      </c>
      <c r="AV142" s="57">
        <f t="shared" si="411"/>
        <v>107.41950549450551</v>
      </c>
      <c r="AW142" s="57">
        <f t="shared" ca="1" si="412"/>
        <v>102.91399725274724</v>
      </c>
      <c r="AX142" s="57">
        <f t="shared" ca="1" si="413"/>
        <v>107.24256868131872</v>
      </c>
      <c r="AY142" s="57">
        <f t="shared" ca="1" si="414"/>
        <v>102.59385989010988</v>
      </c>
      <c r="AZ142" s="57">
        <f t="shared" ca="1" si="415"/>
        <v>101.58571428571429</v>
      </c>
      <c r="BA142" s="57">
        <f t="shared" si="416"/>
        <v>100.56383834553301</v>
      </c>
      <c r="BB142" s="57">
        <f t="shared" ca="1" si="417"/>
        <v>635586.65934065939</v>
      </c>
      <c r="BE142" s="74">
        <f t="shared" si="418"/>
        <v>1.0365534597463435</v>
      </c>
      <c r="BF142" s="74">
        <f t="shared" si="419"/>
        <v>1.2742221505723037</v>
      </c>
      <c r="BG142" s="74">
        <f t="shared" ca="1" si="420"/>
        <v>0.98373377107894322</v>
      </c>
      <c r="BH142" s="74">
        <f t="shared" ca="1" si="421"/>
        <v>0.96951235524277157</v>
      </c>
      <c r="BI142" s="74">
        <f t="shared" si="422"/>
        <v>1.1455259442045718</v>
      </c>
      <c r="BJ142" s="74">
        <f t="shared" ca="1" si="423"/>
        <v>1.0287153940851441</v>
      </c>
      <c r="BK142" s="74">
        <f t="shared" ca="1" si="424"/>
        <v>1.0176597878292075</v>
      </c>
      <c r="BL142" s="74">
        <f t="shared" ca="1" si="425"/>
        <v>1.0428446123743336</v>
      </c>
      <c r="BM142" s="74">
        <f t="shared" si="426"/>
        <v>0.57643338194569615</v>
      </c>
      <c r="BN142" s="74">
        <f t="shared" si="427"/>
        <v>0.98452457372885882</v>
      </c>
      <c r="BO142" s="74">
        <f t="shared" ca="1" si="428"/>
        <v>1.0933123371042637</v>
      </c>
      <c r="BP142" s="74">
        <f t="shared" ca="1" si="429"/>
        <v>1.0567942816635985</v>
      </c>
      <c r="BQ142" s="74">
        <f t="shared" ca="1" si="430"/>
        <v>1.1464275610393218</v>
      </c>
      <c r="BR142" s="74">
        <f t="shared" ca="1" si="431"/>
        <v>1.1474827731683308</v>
      </c>
      <c r="BS142" s="74">
        <f t="shared" si="432"/>
        <v>1.0088290066537151</v>
      </c>
      <c r="BT142" s="74">
        <f t="shared" ca="1" si="433"/>
        <v>0.89895103573602475</v>
      </c>
      <c r="CP142" s="73">
        <f t="shared" ref="CP142:DF142" si="487">CP90</f>
        <v>35</v>
      </c>
      <c r="CQ142" s="74">
        <f t="shared" si="487"/>
        <v>1.0069524491822366</v>
      </c>
      <c r="CR142" s="74">
        <f t="shared" si="487"/>
        <v>1.3065560188046352</v>
      </c>
      <c r="CS142" s="74">
        <f t="shared" ca="1" si="487"/>
        <v>0.98485028324223078</v>
      </c>
      <c r="CT142" s="74">
        <f t="shared" ca="1" si="487"/>
        <v>0.96757682033417558</v>
      </c>
      <c r="CU142" s="74">
        <f t="shared" si="487"/>
        <v>1.1402978970745292</v>
      </c>
      <c r="CV142" s="74">
        <f t="shared" ca="1" si="487"/>
        <v>1.0252564661977392</v>
      </c>
      <c r="CW142" s="74">
        <f t="shared" ca="1" si="487"/>
        <v>1.0215443886670177</v>
      </c>
      <c r="CX142" s="74">
        <f t="shared" ca="1" si="487"/>
        <v>1.0330446915205878</v>
      </c>
      <c r="CY142" s="74">
        <f t="shared" si="487"/>
        <v>0.4874156641069749</v>
      </c>
      <c r="CZ142" s="74">
        <f t="shared" ca="1" si="487"/>
        <v>1.0263474798500927</v>
      </c>
      <c r="DA142" s="74">
        <f t="shared" ca="1" si="487"/>
        <v>1.0929241545607942</v>
      </c>
      <c r="DB142" s="74">
        <f t="shared" ca="1" si="487"/>
        <v>1.0602382697431694</v>
      </c>
      <c r="DC142" s="74">
        <f t="shared" ca="1" si="487"/>
        <v>1.137949406111656</v>
      </c>
      <c r="DD142" s="74">
        <f t="shared" ca="1" si="487"/>
        <v>1.1605776472341229</v>
      </c>
      <c r="DE142" s="74">
        <f t="shared" ca="1" si="487"/>
        <v>1.0063593785160792</v>
      </c>
      <c r="DF142" s="74">
        <f t="shared" ca="1" si="487"/>
        <v>0.92398282453340275</v>
      </c>
      <c r="DI142" s="57">
        <f t="shared" si="443"/>
        <v>397.23822145211216</v>
      </c>
      <c r="DJ142" s="57">
        <f t="shared" si="444"/>
        <v>58.168190958648836</v>
      </c>
      <c r="DK142" s="57">
        <f t="shared" ca="1" si="445"/>
        <v>119.52505646518971</v>
      </c>
      <c r="DL142" s="57">
        <f t="shared" ca="1" si="446"/>
        <v>104.82740935602475</v>
      </c>
      <c r="DM142" s="57">
        <f t="shared" si="447"/>
        <v>38808.279935911916</v>
      </c>
      <c r="DN142" s="57">
        <f t="shared" ca="1" si="448"/>
        <v>96.282529268385886</v>
      </c>
      <c r="DO142" s="57">
        <f t="shared" ca="1" si="449"/>
        <v>86.423767058145799</v>
      </c>
      <c r="DP142" s="57">
        <f t="shared" ca="1" si="450"/>
        <v>89.057134463931874</v>
      </c>
      <c r="DQ142" s="57">
        <f t="shared" si="451"/>
        <v>5551.7296617002121</v>
      </c>
      <c r="DR142" s="57">
        <f t="shared" ca="1" si="452"/>
        <v>103.04223952748404</v>
      </c>
      <c r="DS142" s="57">
        <f t="shared" ca="1" si="453"/>
        <v>102.95055003369316</v>
      </c>
      <c r="DT142" s="57">
        <f t="shared" ca="1" si="454"/>
        <v>106.89421101615869</v>
      </c>
      <c r="DU142" s="57">
        <f t="shared" ca="1" si="455"/>
        <v>103.35822308069118</v>
      </c>
      <c r="DV142" s="57">
        <f t="shared" ca="1" si="456"/>
        <v>100.43951597780683</v>
      </c>
      <c r="DW142" s="57">
        <f t="shared" ca="1" si="457"/>
        <v>100.81062422551658</v>
      </c>
      <c r="DX142" s="57">
        <f t="shared" ca="1" si="458"/>
        <v>618367.86414597521</v>
      </c>
      <c r="DY142" s="57">
        <f ca="1">'Chart Data'!U247</f>
        <v>-143.47571428571428</v>
      </c>
      <c r="EB142" s="57"/>
      <c r="EN142" s="74">
        <f t="shared" si="460"/>
        <v>-5.5522703037558449E-2</v>
      </c>
      <c r="EO142" s="74">
        <f t="shared" si="461"/>
        <v>-0.48298231277536596</v>
      </c>
      <c r="EP142" s="74">
        <f t="shared" ca="1" si="462"/>
        <v>0.6823411398783118</v>
      </c>
      <c r="EQ142" s="74">
        <f t="shared" ca="1" si="463"/>
        <v>0.19899305938904913</v>
      </c>
      <c r="ER142" s="74">
        <f t="shared" si="464"/>
        <v>1.034094693157545</v>
      </c>
      <c r="ES142" s="74">
        <f t="shared" ca="1" si="465"/>
        <v>0.12804420199763888</v>
      </c>
      <c r="ET142" s="74">
        <f t="shared" ca="1" si="466"/>
        <v>0.28761330463344159</v>
      </c>
      <c r="EU142" s="74">
        <f t="shared" ca="1" si="467"/>
        <v>0.18138270637412968</v>
      </c>
      <c r="EV142" s="74">
        <f t="shared" si="468"/>
        <v>-0.39511826456046278</v>
      </c>
      <c r="EW142" s="74">
        <f t="shared" ca="1" si="469"/>
        <v>-1.3764214794829197</v>
      </c>
      <c r="EX142" s="74">
        <f t="shared" ca="1" si="470"/>
        <v>0.79062772826578975</v>
      </c>
      <c r="EY142" s="74">
        <f t="shared" ca="1" si="471"/>
        <v>0.90314111188246715</v>
      </c>
      <c r="EZ142" s="74">
        <f t="shared" ca="1" si="472"/>
        <v>1.0393698024800455</v>
      </c>
      <c r="FA142" s="74">
        <f t="shared" ca="1" si="473"/>
        <v>3.1452321923641148E-2</v>
      </c>
      <c r="FB142" s="74">
        <f t="shared" ca="1" si="474"/>
        <v>-0.24325990454574437</v>
      </c>
      <c r="FC142" s="74">
        <f t="shared" ca="1" si="475"/>
        <v>-0.51557815660755413</v>
      </c>
      <c r="FD142" s="74">
        <f t="shared" ca="1" si="476"/>
        <v>0.70659175279957154</v>
      </c>
      <c r="FG142" s="225">
        <f t="shared" si="477"/>
        <v>8</v>
      </c>
      <c r="FH142" s="73">
        <f t="shared" si="478"/>
        <v>2024</v>
      </c>
      <c r="FI142" s="73"/>
      <c r="FJ142" s="73"/>
      <c r="FK142" s="4"/>
      <c r="FL142" s="4"/>
      <c r="GA142" s="4"/>
    </row>
    <row r="143" spans="1:183" x14ac:dyDescent="0.35">
      <c r="A143" s="73">
        <v>36</v>
      </c>
      <c r="B143" s="41">
        <f t="shared" si="441"/>
        <v>45537</v>
      </c>
      <c r="C143" s="57">
        <f>'Chart Data'!C248</f>
        <v>374</v>
      </c>
      <c r="D143" s="57">
        <f>'Chart Data'!D248</f>
        <v>76</v>
      </c>
      <c r="E143" s="57">
        <f ca="1">'Chart Data'!E248</f>
        <v>123.71428571428571</v>
      </c>
      <c r="F143" s="57">
        <f ca="1">'Chart Data'!F248</f>
        <v>110.14285714285714</v>
      </c>
      <c r="G143" s="57">
        <f>'Chart Data'!G248</f>
        <v>43923</v>
      </c>
      <c r="H143" s="57">
        <f ca="1">'Chart Data'!H248</f>
        <v>98</v>
      </c>
      <c r="I143" s="57">
        <f ca="1">'Chart Data'!J248</f>
        <v>86.142857142857139</v>
      </c>
      <c r="J143" s="57">
        <f ca="1">'Chart Data'!K248</f>
        <v>88.428571428571431</v>
      </c>
      <c r="K143" s="57">
        <f>'Chart Data'!L248</f>
        <v>3186</v>
      </c>
      <c r="L143" s="57">
        <f>'Chart Data'!M248</f>
        <v>109.58571428571429</v>
      </c>
      <c r="M143" s="57">
        <f ca="1">'Chart Data'!O248</f>
        <v>111.06714285714285</v>
      </c>
      <c r="N143" s="57">
        <f ca="1">'Chart Data'!P248</f>
        <v>115.53809523809525</v>
      </c>
      <c r="O143" s="57">
        <f ca="1">'Chart Data'!Q248</f>
        <v>111.66214285714284</v>
      </c>
      <c r="P143" s="57">
        <f ca="1">'Chart Data'!R248</f>
        <v>112.02000000000001</v>
      </c>
      <c r="Q143" s="57">
        <f>'Chart Data'!S249</f>
        <v>105.07643940541583</v>
      </c>
      <c r="R143" s="57">
        <f ca="1">'Chart Data'!T249</f>
        <v>562715</v>
      </c>
      <c r="U143" s="57">
        <f t="shared" si="386"/>
        <v>385.98076923076923</v>
      </c>
      <c r="V143" s="57">
        <f t="shared" si="387"/>
        <v>59.615384615384613</v>
      </c>
      <c r="W143" s="57">
        <f t="shared" ca="1" si="388"/>
        <v>119.7225274725275</v>
      </c>
      <c r="X143" s="57">
        <f t="shared" ca="1" si="389"/>
        <v>104.63186813186817</v>
      </c>
      <c r="Y143" s="57">
        <f t="shared" si="390"/>
        <v>38645.403846153844</v>
      </c>
      <c r="Z143" s="57">
        <f t="shared" ca="1" si="391"/>
        <v>95.953296703296701</v>
      </c>
      <c r="AA143" s="57">
        <f t="shared" ca="1" si="392"/>
        <v>86.774267399267416</v>
      </c>
      <c r="AB143" s="57">
        <f t="shared" ca="1" si="393"/>
        <v>88.194139194139197</v>
      </c>
      <c r="AC143" s="57">
        <f t="shared" si="394"/>
        <v>4693.2884615384619</v>
      </c>
      <c r="AD143" s="57">
        <f t="shared" si="395"/>
        <v>107.13736263736266</v>
      </c>
      <c r="AE143" s="57">
        <f t="shared" ca="1" si="396"/>
        <v>102.97065934065932</v>
      </c>
      <c r="AF143" s="57">
        <f t="shared" ca="1" si="397"/>
        <v>107.33095238095241</v>
      </c>
      <c r="AG143" s="57">
        <f t="shared" ca="1" si="398"/>
        <v>102.63390109890111</v>
      </c>
      <c r="AH143" s="57">
        <f t="shared" ca="1" si="399"/>
        <v>101.64392857142857</v>
      </c>
      <c r="AI143" s="57">
        <f t="shared" si="400"/>
        <v>100.59299435292465</v>
      </c>
      <c r="AJ143" s="57">
        <f t="shared" ca="1" si="401"/>
        <v>636120.33516483521</v>
      </c>
      <c r="AM143" s="57">
        <f t="shared" si="402"/>
        <v>385.52884615384619</v>
      </c>
      <c r="AN143" s="57">
        <f t="shared" si="403"/>
        <v>59.557692307692307</v>
      </c>
      <c r="AO143" s="57">
        <f t="shared" ca="1" si="404"/>
        <v>119.81043956043959</v>
      </c>
      <c r="AP143" s="57">
        <f t="shared" ca="1" si="405"/>
        <v>104.64697802197807</v>
      </c>
      <c r="AQ143" s="57">
        <f t="shared" si="406"/>
        <v>38654.057692307688</v>
      </c>
      <c r="AR143" s="57">
        <f t="shared" ca="1" si="407"/>
        <v>95.967032967032964</v>
      </c>
      <c r="AS143" s="57">
        <f t="shared" ca="1" si="408"/>
        <v>86.805860805860817</v>
      </c>
      <c r="AT143" s="57">
        <f t="shared" ca="1" si="409"/>
        <v>88.165293040293037</v>
      </c>
      <c r="AU143" s="57">
        <f t="shared" si="410"/>
        <v>4685.3653846153848</v>
      </c>
      <c r="AV143" s="57">
        <f t="shared" si="411"/>
        <v>106.88914835164837</v>
      </c>
      <c r="AW143" s="57">
        <f t="shared" ca="1" si="412"/>
        <v>103.0227335164835</v>
      </c>
      <c r="AX143" s="57">
        <f t="shared" ca="1" si="413"/>
        <v>107.41141941391945</v>
      </c>
      <c r="AY143" s="57">
        <f t="shared" ca="1" si="414"/>
        <v>102.67250000000001</v>
      </c>
      <c r="AZ143" s="57">
        <f t="shared" ca="1" si="415"/>
        <v>101.70548763736264</v>
      </c>
      <c r="BA143" s="57">
        <f t="shared" si="416"/>
        <v>100.63184124615265</v>
      </c>
      <c r="BB143" s="57">
        <f t="shared" ca="1" si="417"/>
        <v>636203.92857142864</v>
      </c>
      <c r="BE143" s="74">
        <f t="shared" si="418"/>
        <v>0.9700960219478737</v>
      </c>
      <c r="BF143" s="74">
        <f t="shared" si="419"/>
        <v>1.2760736196319018</v>
      </c>
      <c r="BG143" s="74">
        <f t="shared" ca="1" si="420"/>
        <v>1.0325835225057896</v>
      </c>
      <c r="BH143" s="74">
        <f t="shared" ca="1" si="421"/>
        <v>1.0525182783560632</v>
      </c>
      <c r="BI143" s="74">
        <f t="shared" si="422"/>
        <v>1.1363101992974169</v>
      </c>
      <c r="BJ143" s="74">
        <f t="shared" ca="1" si="423"/>
        <v>1.0211840146570481</v>
      </c>
      <c r="BK143" s="74">
        <f t="shared" ca="1" si="424"/>
        <v>0.99236222466030866</v>
      </c>
      <c r="BL143" s="74">
        <f t="shared" ca="1" si="425"/>
        <v>1.0029861908149964</v>
      </c>
      <c r="BM143" s="74">
        <f t="shared" si="426"/>
        <v>0.67998965682834023</v>
      </c>
      <c r="BN143" s="74">
        <f t="shared" si="427"/>
        <v>1.0252276865860568</v>
      </c>
      <c r="BO143" s="74">
        <f t="shared" ca="1" si="428"/>
        <v>1.078083827385266</v>
      </c>
      <c r="BP143" s="74">
        <f t="shared" ca="1" si="429"/>
        <v>1.0756593281097881</v>
      </c>
      <c r="BQ143" s="74">
        <f t="shared" ca="1" si="430"/>
        <v>1.0875564816006509</v>
      </c>
      <c r="BR143" s="74">
        <f t="shared" ca="1" si="431"/>
        <v>1.1014154948985095</v>
      </c>
      <c r="BS143" s="74">
        <f t="shared" si="432"/>
        <v>1.0441669167951659</v>
      </c>
      <c r="BT143" s="74">
        <f t="shared" ca="1" si="433"/>
        <v>0.88448840808568219</v>
      </c>
      <c r="CP143" s="73">
        <f t="shared" ref="CP143:DF143" si="488">CP91</f>
        <v>36</v>
      </c>
      <c r="CQ143" s="74">
        <f t="shared" si="488"/>
        <v>0.99025558350477849</v>
      </c>
      <c r="CR143" s="74">
        <f t="shared" si="488"/>
        <v>1.2634687876159703</v>
      </c>
      <c r="CS143" s="74">
        <f t="shared" ca="1" si="488"/>
        <v>1.0330049836172148</v>
      </c>
      <c r="CT143" s="74">
        <f t="shared" ca="1" si="488"/>
        <v>1.0518341220448497</v>
      </c>
      <c r="CU143" s="74">
        <f t="shared" si="488"/>
        <v>1.1385056103327982</v>
      </c>
      <c r="CV143" s="74">
        <f t="shared" ca="1" si="488"/>
        <v>1.0249378283681838</v>
      </c>
      <c r="CW143" s="74">
        <f t="shared" ca="1" si="488"/>
        <v>1.0020076752052942</v>
      </c>
      <c r="CX143" s="74">
        <f t="shared" ca="1" si="488"/>
        <v>1.0029634123780309</v>
      </c>
      <c r="CY143" s="74">
        <f t="shared" si="488"/>
        <v>0.90567547187203479</v>
      </c>
      <c r="CZ143" s="74">
        <f t="shared" ca="1" si="488"/>
        <v>1.0160191726136942</v>
      </c>
      <c r="DA143" s="74">
        <f t="shared" ca="1" si="488"/>
        <v>1.0437148953354898</v>
      </c>
      <c r="DB143" s="74">
        <f t="shared" ca="1" si="488"/>
        <v>1.0210396156364254</v>
      </c>
      <c r="DC143" s="74">
        <f t="shared" ca="1" si="488"/>
        <v>1.0673503250058269</v>
      </c>
      <c r="DD143" s="74">
        <f t="shared" ca="1" si="488"/>
        <v>1.0805762602721238</v>
      </c>
      <c r="DE143" s="74">
        <f t="shared" ca="1" si="488"/>
        <v>1.0120519492346156</v>
      </c>
      <c r="DF143" s="74">
        <f t="shared" ca="1" si="488"/>
        <v>0.89777369364054094</v>
      </c>
      <c r="DI143" s="57">
        <f t="shared" si="443"/>
        <v>377.68027389082152</v>
      </c>
      <c r="DJ143" s="57">
        <f t="shared" si="444"/>
        <v>60.151861878126667</v>
      </c>
      <c r="DK143" s="57">
        <f t="shared" ca="1" si="445"/>
        <v>119.7615574719518</v>
      </c>
      <c r="DL143" s="57">
        <f t="shared" ca="1" si="446"/>
        <v>104.71504473417406</v>
      </c>
      <c r="DM143" s="57">
        <f t="shared" si="447"/>
        <v>38579.520031667482</v>
      </c>
      <c r="DN143" s="57">
        <f t="shared" ca="1" si="448"/>
        <v>95.615555683047631</v>
      </c>
      <c r="DO143" s="57">
        <f t="shared" ca="1" si="449"/>
        <v>85.970256789907268</v>
      </c>
      <c r="DP143" s="57">
        <f t="shared" ca="1" si="450"/>
        <v>88.167295374122247</v>
      </c>
      <c r="DQ143" s="57">
        <f t="shared" si="451"/>
        <v>3517.8163690516267</v>
      </c>
      <c r="DR143" s="57">
        <f t="shared" ca="1" si="452"/>
        <v>107.85791965303831</v>
      </c>
      <c r="DS143" s="57">
        <f t="shared" ca="1" si="453"/>
        <v>106.41521296047196</v>
      </c>
      <c r="DT143" s="57">
        <f t="shared" ca="1" si="454"/>
        <v>113.1573089513075</v>
      </c>
      <c r="DU143" s="57">
        <f t="shared" ca="1" si="455"/>
        <v>104.61620729495093</v>
      </c>
      <c r="DV143" s="57">
        <f t="shared" ca="1" si="456"/>
        <v>103.66690822153521</v>
      </c>
      <c r="DW143" s="57">
        <f t="shared" ca="1" si="457"/>
        <v>103.82514404016707</v>
      </c>
      <c r="DX143" s="57">
        <f t="shared" ca="1" si="458"/>
        <v>626789.36126781313</v>
      </c>
      <c r="DY143" s="57">
        <f ca="1">'Chart Data'!U248</f>
        <v>-195.47142857142859</v>
      </c>
      <c r="EB143" s="57"/>
      <c r="EN143" s="74">
        <f t="shared" si="460"/>
        <v>-1.1278818799939077</v>
      </c>
      <c r="EO143" s="74">
        <f t="shared" si="461"/>
        <v>0.25468254726554129</v>
      </c>
      <c r="EP143" s="74">
        <f t="shared" ca="1" si="462"/>
        <v>0.7483609203055086</v>
      </c>
      <c r="EQ143" s="74">
        <f t="shared" ca="1" si="463"/>
        <v>0.17025805915511336</v>
      </c>
      <c r="ER143" s="74">
        <f t="shared" si="464"/>
        <v>0.81034559509339776</v>
      </c>
      <c r="ES143" s="74">
        <f t="shared" ca="1" si="465"/>
        <v>-0.25976802053866516</v>
      </c>
      <c r="ET143" s="74">
        <f t="shared" ca="1" si="466"/>
        <v>0.14992074272840386</v>
      </c>
      <c r="EU143" s="74">
        <f t="shared" ca="1" si="467"/>
        <v>-0.33513886152999167</v>
      </c>
      <c r="EV143" s="74">
        <f t="shared" si="468"/>
        <v>1.1343708656785878</v>
      </c>
      <c r="EW143" s="74">
        <f t="shared" ca="1" si="469"/>
        <v>-1.0941302593000808</v>
      </c>
      <c r="EX143" s="74">
        <f t="shared" ca="1" si="470"/>
        <v>2.1772527811056728</v>
      </c>
      <c r="EY143" s="74">
        <f t="shared" ca="1" si="471"/>
        <v>2.3227294411604191</v>
      </c>
      <c r="EZ143" s="74">
        <f t="shared" ca="1" si="472"/>
        <v>1.5970428650067368</v>
      </c>
      <c r="FA143" s="74">
        <f t="shared" ca="1" si="473"/>
        <v>1.5524206019402396</v>
      </c>
      <c r="FB143" s="74">
        <f t="shared" ca="1" si="474"/>
        <v>0.52260456425999258</v>
      </c>
      <c r="FC143" s="74">
        <f t="shared" ca="1" si="475"/>
        <v>-9.5651122627338825E-2</v>
      </c>
      <c r="FD143" s="74">
        <f t="shared" ca="1" si="476"/>
        <v>4.7420275379968582E-2</v>
      </c>
      <c r="FG143" s="225">
        <f t="shared" si="477"/>
        <v>9</v>
      </c>
      <c r="FH143" s="73">
        <f t="shared" si="478"/>
        <v>2024</v>
      </c>
      <c r="FI143" s="73"/>
      <c r="FJ143" s="73"/>
      <c r="FK143" s="4"/>
      <c r="FL143" s="4"/>
      <c r="GA143" s="4"/>
    </row>
    <row r="144" spans="1:183" x14ac:dyDescent="0.35">
      <c r="A144" s="73">
        <v>37</v>
      </c>
      <c r="B144" s="41">
        <f t="shared" si="441"/>
        <v>45544</v>
      </c>
      <c r="C144" s="57">
        <f>'Chart Data'!C249</f>
        <v>380</v>
      </c>
      <c r="D144" s="57">
        <f>'Chart Data'!D249</f>
        <v>70</v>
      </c>
      <c r="E144" s="57">
        <f ca="1">'Chart Data'!E249</f>
        <v>126.28571428571429</v>
      </c>
      <c r="F144" s="57">
        <f ca="1">'Chart Data'!F249</f>
        <v>110.28571428571429</v>
      </c>
      <c r="G144" s="57">
        <f>'Chart Data'!G249</f>
        <v>43991</v>
      </c>
      <c r="H144" s="57">
        <f ca="1">'Chart Data'!H249</f>
        <v>99.714285714285708</v>
      </c>
      <c r="I144" s="57">
        <f ca="1">'Chart Data'!J249</f>
        <v>84.571428571428569</v>
      </c>
      <c r="J144" s="57">
        <f ca="1">'Chart Data'!K249</f>
        <v>89.142857142857139</v>
      </c>
      <c r="K144" s="57">
        <f>'Chart Data'!L249</f>
        <v>1930</v>
      </c>
      <c r="L144" s="57">
        <f>'Chart Data'!M249</f>
        <v>107.34285714285714</v>
      </c>
      <c r="M144" s="57">
        <f ca="1">'Chart Data'!O249</f>
        <v>103.85142857142857</v>
      </c>
      <c r="N144" s="57">
        <f ca="1">'Chart Data'!P249</f>
        <v>104.01285714285713</v>
      </c>
      <c r="O144" s="57">
        <f ca="1">'Chart Data'!Q249</f>
        <v>106.88857142857142</v>
      </c>
      <c r="P144" s="57">
        <f ca="1">'Chart Data'!R249</f>
        <v>104.28357142857143</v>
      </c>
      <c r="Q144" s="57">
        <f>'Chart Data'!S250</f>
        <v>106.74371051251363</v>
      </c>
      <c r="R144" s="57">
        <f ca="1">'Chart Data'!T250</f>
        <v>600665.57142857148</v>
      </c>
      <c r="U144" s="57">
        <f t="shared" si="386"/>
        <v>385.07692307692309</v>
      </c>
      <c r="V144" s="57">
        <f t="shared" si="387"/>
        <v>59.5</v>
      </c>
      <c r="W144" s="57">
        <f t="shared" ca="1" si="388"/>
        <v>119.89835164835169</v>
      </c>
      <c r="X144" s="57">
        <f t="shared" ca="1" si="389"/>
        <v>104.66208791208796</v>
      </c>
      <c r="Y144" s="57">
        <f t="shared" si="390"/>
        <v>38662.711538461539</v>
      </c>
      <c r="Z144" s="57">
        <f t="shared" ca="1" si="391"/>
        <v>95.980769230769226</v>
      </c>
      <c r="AA144" s="57">
        <f t="shared" ca="1" si="392"/>
        <v>86.837454212454233</v>
      </c>
      <c r="AB144" s="57">
        <f t="shared" ca="1" si="393"/>
        <v>88.136446886446876</v>
      </c>
      <c r="AC144" s="57">
        <f t="shared" si="394"/>
        <v>4677.4423076923076</v>
      </c>
      <c r="AD144" s="57">
        <f t="shared" si="395"/>
        <v>106.64093406593408</v>
      </c>
      <c r="AE144" s="57">
        <f t="shared" ca="1" si="396"/>
        <v>103.07480769230766</v>
      </c>
      <c r="AF144" s="57">
        <f t="shared" ca="1" si="397"/>
        <v>107.49188644688647</v>
      </c>
      <c r="AG144" s="57">
        <f t="shared" ca="1" si="398"/>
        <v>102.71109890109891</v>
      </c>
      <c r="AH144" s="57">
        <f t="shared" ca="1" si="399"/>
        <v>101.7670467032967</v>
      </c>
      <c r="AI144" s="57">
        <f t="shared" si="400"/>
        <v>100.67068813938064</v>
      </c>
      <c r="AJ144" s="57">
        <f t="shared" ca="1" si="401"/>
        <v>636287.52197802207</v>
      </c>
      <c r="AM144" s="57">
        <f t="shared" si="402"/>
        <v>384.84615384615387</v>
      </c>
      <c r="AN144" s="57">
        <f t="shared" si="403"/>
        <v>59.45192307692308</v>
      </c>
      <c r="AO144" s="57">
        <f t="shared" ca="1" si="404"/>
        <v>119.96978021978026</v>
      </c>
      <c r="AP144" s="57">
        <f t="shared" ca="1" si="405"/>
        <v>104.66895604395607</v>
      </c>
      <c r="AQ144" s="57">
        <f t="shared" si="406"/>
        <v>38661.807692307688</v>
      </c>
      <c r="AR144" s="57">
        <f t="shared" ca="1" si="407"/>
        <v>95.982142857142861</v>
      </c>
      <c r="AS144" s="57">
        <f t="shared" ca="1" si="408"/>
        <v>86.841575091575095</v>
      </c>
      <c r="AT144" s="57">
        <f t="shared" ca="1" si="409"/>
        <v>88.097985347985343</v>
      </c>
      <c r="AU144" s="57">
        <f t="shared" si="410"/>
        <v>4685.5</v>
      </c>
      <c r="AV144" s="57">
        <f t="shared" si="411"/>
        <v>106.39629120879124</v>
      </c>
      <c r="AW144" s="57">
        <f t="shared" ca="1" si="412"/>
        <v>103.11483516483513</v>
      </c>
      <c r="AX144" s="57">
        <f t="shared" ca="1" si="413"/>
        <v>107.52293040293043</v>
      </c>
      <c r="AY144" s="57">
        <f t="shared" ca="1" si="414"/>
        <v>102.76376373626374</v>
      </c>
      <c r="AZ144" s="57">
        <f t="shared" ca="1" si="415"/>
        <v>101.82578983516483</v>
      </c>
      <c r="BA144" s="57">
        <f t="shared" si="416"/>
        <v>100.69821783577785</v>
      </c>
      <c r="BB144" s="57">
        <f t="shared" ca="1" si="417"/>
        <v>635994.46291208803</v>
      </c>
      <c r="BE144" s="74">
        <f t="shared" si="418"/>
        <v>0.98740755546671988</v>
      </c>
      <c r="BF144" s="74">
        <f t="shared" si="419"/>
        <v>1.1774219634481642</v>
      </c>
      <c r="BG144" s="74">
        <f t="shared" ca="1" si="420"/>
        <v>1.0526460418145591</v>
      </c>
      <c r="BH144" s="74">
        <f t="shared" ca="1" si="421"/>
        <v>1.0536621215501514</v>
      </c>
      <c r="BI144" s="74">
        <f t="shared" si="422"/>
        <v>1.1378412605562835</v>
      </c>
      <c r="BJ144" s="74">
        <f t="shared" ca="1" si="423"/>
        <v>1.0388837209302324</v>
      </c>
      <c r="BK144" s="74">
        <f t="shared" ca="1" si="424"/>
        <v>0.97385875926648457</v>
      </c>
      <c r="BL144" s="74">
        <f t="shared" ca="1" si="425"/>
        <v>1.0118603369957277</v>
      </c>
      <c r="BM144" s="74">
        <f t="shared" si="426"/>
        <v>0.41190908120798209</v>
      </c>
      <c r="BN144" s="74">
        <f t="shared" si="427"/>
        <v>1.0088966064823479</v>
      </c>
      <c r="BO144" s="74">
        <f t="shared" ca="1" si="428"/>
        <v>1.0071434280568452</v>
      </c>
      <c r="BP144" s="74">
        <f t="shared" ca="1" si="429"/>
        <v>0.96735511907162797</v>
      </c>
      <c r="BQ144" s="74">
        <f t="shared" ca="1" si="430"/>
        <v>1.0401387370639101</v>
      </c>
      <c r="BR144" s="74">
        <f t="shared" ca="1" si="431"/>
        <v>1.0241371227994918</v>
      </c>
      <c r="BS144" s="74">
        <f t="shared" si="432"/>
        <v>1.0600357464776087</v>
      </c>
      <c r="BT144" s="74">
        <f t="shared" ca="1" si="433"/>
        <v>0.94445094486868197</v>
      </c>
      <c r="CP144" s="73">
        <f t="shared" ref="CP144:DF144" si="489">CP92</f>
        <v>37</v>
      </c>
      <c r="CQ144" s="74">
        <f t="shared" si="489"/>
        <v>1.0064765632231143</v>
      </c>
      <c r="CR144" s="74">
        <f t="shared" si="489"/>
        <v>1.2232701802945192</v>
      </c>
      <c r="CS144" s="74">
        <f t="shared" ca="1" si="489"/>
        <v>1.0500095759456995</v>
      </c>
      <c r="CT144" s="74">
        <f t="shared" ca="1" si="489"/>
        <v>1.0532224048432488</v>
      </c>
      <c r="CU144" s="74">
        <f t="shared" si="489"/>
        <v>1.1346845847367351</v>
      </c>
      <c r="CV144" s="74">
        <f t="shared" ca="1" si="489"/>
        <v>1.0383975853613165</v>
      </c>
      <c r="CW144" s="74">
        <f t="shared" ca="1" si="489"/>
        <v>0.99382503514976428</v>
      </c>
      <c r="CX144" s="74">
        <f t="shared" ca="1" si="489"/>
        <v>1.003969837302892</v>
      </c>
      <c r="CY144" s="74">
        <f t="shared" si="489"/>
        <v>0.62132494349878764</v>
      </c>
      <c r="CZ144" s="74">
        <f t="shared" ca="1" si="489"/>
        <v>1.021607710203204</v>
      </c>
      <c r="DA144" s="74">
        <f t="shared" ca="1" si="489"/>
        <v>0.99044926507766529</v>
      </c>
      <c r="DB144" s="74">
        <f t="shared" ca="1" si="489"/>
        <v>0.93894655147050698</v>
      </c>
      <c r="DC144" s="74">
        <f t="shared" ca="1" si="489"/>
        <v>1.032195959686109</v>
      </c>
      <c r="DD144" s="74">
        <f t="shared" ca="1" si="489"/>
        <v>1.0208678131002169</v>
      </c>
      <c r="DE144" s="74">
        <f t="shared" ca="1" si="489"/>
        <v>1.0143725826193442</v>
      </c>
      <c r="DF144" s="74">
        <f t="shared" ca="1" si="489"/>
        <v>0.92250142416849457</v>
      </c>
      <c r="DI144" s="57">
        <f t="shared" si="443"/>
        <v>377.55474283782416</v>
      </c>
      <c r="DJ144" s="57">
        <f t="shared" si="444"/>
        <v>57.223662546197716</v>
      </c>
      <c r="DK144" s="57">
        <f t="shared" ca="1" si="445"/>
        <v>120.27101197812796</v>
      </c>
      <c r="DL144" s="57">
        <f t="shared" ca="1" si="446"/>
        <v>104.71265497065468</v>
      </c>
      <c r="DM144" s="57">
        <f t="shared" si="447"/>
        <v>38769.364272456929</v>
      </c>
      <c r="DN144" s="57">
        <f t="shared" ca="1" si="448"/>
        <v>96.027077797556259</v>
      </c>
      <c r="DO144" s="57">
        <f t="shared" ca="1" si="449"/>
        <v>85.09689893119274</v>
      </c>
      <c r="DP144" s="57">
        <f t="shared" ca="1" si="450"/>
        <v>88.790373804789155</v>
      </c>
      <c r="DQ144" s="57">
        <f t="shared" si="451"/>
        <v>3106.2651197163241</v>
      </c>
      <c r="DR144" s="57">
        <f t="shared" ca="1" si="452"/>
        <v>105.0724814141291</v>
      </c>
      <c r="DS144" s="57">
        <f t="shared" ca="1" si="453"/>
        <v>104.85285035098202</v>
      </c>
      <c r="DT144" s="57">
        <f t="shared" ca="1" si="454"/>
        <v>110.77612136703635</v>
      </c>
      <c r="DU144" s="57">
        <f t="shared" ca="1" si="455"/>
        <v>103.55453383200246</v>
      </c>
      <c r="DV144" s="57">
        <f t="shared" ca="1" si="456"/>
        <v>102.15188498487227</v>
      </c>
      <c r="DW144" s="57">
        <f t="shared" ca="1" si="457"/>
        <v>105.23126545561468</v>
      </c>
      <c r="DX144" s="57">
        <f t="shared" ca="1" si="458"/>
        <v>651126.98548946646</v>
      </c>
      <c r="DY144" s="57">
        <f ca="1">'Chart Data'!U249</f>
        <v>-187.01428571428571</v>
      </c>
      <c r="EB144" s="57"/>
      <c r="EN144" s="74">
        <f t="shared" si="460"/>
        <v>-1.1347647278107791</v>
      </c>
      <c r="EO144" s="74">
        <f t="shared" si="461"/>
        <v>-0.83422273896401178</v>
      </c>
      <c r="EP144" s="74">
        <f t="shared" ca="1" si="462"/>
        <v>0.89057627530917305</v>
      </c>
      <c r="EQ144" s="74">
        <f t="shared" ca="1" si="463"/>
        <v>0.1696469250262633</v>
      </c>
      <c r="ER144" s="74">
        <f t="shared" si="464"/>
        <v>0.99603144677098709</v>
      </c>
      <c r="ES144" s="74">
        <f t="shared" ca="1" si="465"/>
        <v>-2.0488220920374535E-2</v>
      </c>
      <c r="ET144" s="74">
        <f t="shared" ca="1" si="466"/>
        <v>-0.11524388406908946</v>
      </c>
      <c r="EU144" s="74">
        <f t="shared" ca="1" si="467"/>
        <v>2.6537144414143822E-2</v>
      </c>
      <c r="EV144" s="74">
        <f t="shared" si="468"/>
        <v>1.4438546399721086</v>
      </c>
      <c r="EW144" s="74">
        <f t="shared" ca="1" si="469"/>
        <v>-1.2574103648521739</v>
      </c>
      <c r="EX144" s="74">
        <f t="shared" ca="1" si="470"/>
        <v>1.5519650744157698</v>
      </c>
      <c r="EY144" s="74">
        <f t="shared" ca="1" si="471"/>
        <v>1.7830115348695981</v>
      </c>
      <c r="EZ144" s="74">
        <f t="shared" ca="1" si="472"/>
        <v>1.1263957099991651</v>
      </c>
      <c r="FA144" s="74">
        <f t="shared" ca="1" si="473"/>
        <v>0.8384378838711094</v>
      </c>
      <c r="FB144" s="74">
        <f t="shared" ca="1" si="474"/>
        <v>0.87984170222287661</v>
      </c>
      <c r="FC144" s="74">
        <f t="shared" ca="1" si="475"/>
        <v>1.1179129510362633</v>
      </c>
      <c r="FD144" s="74">
        <f t="shared" ca="1" si="476"/>
        <v>0.15463502237351365</v>
      </c>
      <c r="FG144" s="225">
        <f t="shared" si="477"/>
        <v>9</v>
      </c>
      <c r="FH144" s="73">
        <f t="shared" si="478"/>
        <v>2024</v>
      </c>
      <c r="FI144" s="73"/>
      <c r="FJ144" s="73"/>
      <c r="FK144" s="4"/>
      <c r="FL144" s="4"/>
      <c r="GA144" s="4"/>
    </row>
    <row r="145" spans="1:183" x14ac:dyDescent="0.35">
      <c r="A145" s="73">
        <v>38</v>
      </c>
      <c r="B145" s="41">
        <f t="shared" si="441"/>
        <v>45551</v>
      </c>
      <c r="C145" s="57">
        <f>'Chart Data'!C250</f>
        <v>385</v>
      </c>
      <c r="D145" s="57">
        <f>'Chart Data'!D250</f>
        <v>66</v>
      </c>
      <c r="E145" s="57">
        <f ca="1">'Chart Data'!E250</f>
        <v>125.14285714285714</v>
      </c>
      <c r="F145" s="57">
        <f ca="1">'Chart Data'!F250</f>
        <v>110.85714285714286</v>
      </c>
      <c r="G145" s="57">
        <f>'Chart Data'!G250</f>
        <v>43951</v>
      </c>
      <c r="H145" s="57">
        <f ca="1">'Chart Data'!H250</f>
        <v>99.571428571428569</v>
      </c>
      <c r="I145" s="57">
        <f ca="1">'Chart Data'!J250</f>
        <v>85.285714285714292</v>
      </c>
      <c r="J145" s="57">
        <f ca="1">'Chart Data'!K250</f>
        <v>88.428571428571431</v>
      </c>
      <c r="K145" s="57">
        <f>'Chart Data'!L250</f>
        <v>6340</v>
      </c>
      <c r="L145" s="57">
        <f>'Chart Data'!M250</f>
        <v>107.45714285714287</v>
      </c>
      <c r="M145" s="57">
        <f ca="1">'Chart Data'!O250</f>
        <v>101.83142857142856</v>
      </c>
      <c r="N145" s="57">
        <f ca="1">'Chart Data'!P250</f>
        <v>101.98904761904761</v>
      </c>
      <c r="O145" s="57">
        <f ca="1">'Chart Data'!Q250</f>
        <v>105.59071428571428</v>
      </c>
      <c r="P145" s="57">
        <f ca="1">'Chart Data'!R250</f>
        <v>102.00785714285715</v>
      </c>
      <c r="Q145" s="57">
        <f>'Chart Data'!S251</f>
        <v>103.53722188176398</v>
      </c>
      <c r="R145" s="57">
        <f ca="1">'Chart Data'!T251</f>
        <v>616226</v>
      </c>
      <c r="U145" s="57">
        <f t="shared" si="386"/>
        <v>384.61538461538464</v>
      </c>
      <c r="V145" s="57">
        <f t="shared" si="387"/>
        <v>59.403846153846153</v>
      </c>
      <c r="W145" s="57">
        <f t="shared" ca="1" si="388"/>
        <v>120.04120879120885</v>
      </c>
      <c r="X145" s="57">
        <f t="shared" ca="1" si="389"/>
        <v>104.67582417582419</v>
      </c>
      <c r="Y145" s="57">
        <f t="shared" si="390"/>
        <v>38660.903846153844</v>
      </c>
      <c r="Z145" s="57">
        <f t="shared" ca="1" si="391"/>
        <v>95.983516483516482</v>
      </c>
      <c r="AA145" s="57">
        <f t="shared" ca="1" si="392"/>
        <v>86.845695970695971</v>
      </c>
      <c r="AB145" s="57">
        <f t="shared" ca="1" si="393"/>
        <v>88.059523809523824</v>
      </c>
      <c r="AC145" s="57">
        <f t="shared" si="394"/>
        <v>4693.5576923076924</v>
      </c>
      <c r="AD145" s="57">
        <f t="shared" si="395"/>
        <v>106.15164835164839</v>
      </c>
      <c r="AE145" s="57">
        <f t="shared" ca="1" si="396"/>
        <v>103.1548626373626</v>
      </c>
      <c r="AF145" s="57">
        <f t="shared" ca="1" si="397"/>
        <v>107.55397435897437</v>
      </c>
      <c r="AG145" s="57">
        <f t="shared" ca="1" si="398"/>
        <v>102.81642857142856</v>
      </c>
      <c r="AH145" s="57">
        <f t="shared" ca="1" si="399"/>
        <v>101.88453296703295</v>
      </c>
      <c r="AI145" s="57">
        <f t="shared" si="400"/>
        <v>100.72574753217506</v>
      </c>
      <c r="AJ145" s="57">
        <f t="shared" ca="1" si="401"/>
        <v>635701.40384615387</v>
      </c>
      <c r="AM145" s="57">
        <f t="shared" si="402"/>
        <v>384.88461538461536</v>
      </c>
      <c r="AN145" s="57">
        <f t="shared" si="403"/>
        <v>59.346153846153847</v>
      </c>
      <c r="AO145" s="57">
        <f t="shared" ca="1" si="404"/>
        <v>120.22527472527477</v>
      </c>
      <c r="AP145" s="57">
        <f t="shared" ca="1" si="405"/>
        <v>104.83928571428572</v>
      </c>
      <c r="AQ145" s="57">
        <f t="shared" si="406"/>
        <v>38662.730769230766</v>
      </c>
      <c r="AR145" s="57">
        <f t="shared" ca="1" si="407"/>
        <v>96.045329670329664</v>
      </c>
      <c r="AS145" s="57">
        <f t="shared" ca="1" si="408"/>
        <v>86.838827838827839</v>
      </c>
      <c r="AT145" s="57">
        <f t="shared" ca="1" si="409"/>
        <v>88.007326007326014</v>
      </c>
      <c r="AU145" s="57">
        <f t="shared" si="410"/>
        <v>4741.1730769230771</v>
      </c>
      <c r="AV145" s="57">
        <f t="shared" si="411"/>
        <v>105.94052197802201</v>
      </c>
      <c r="AW145" s="57">
        <f t="shared" ca="1" si="412"/>
        <v>103.15289835164832</v>
      </c>
      <c r="AX145" s="57">
        <f t="shared" ca="1" si="413"/>
        <v>107.54076923076923</v>
      </c>
      <c r="AY145" s="57">
        <f t="shared" ca="1" si="414"/>
        <v>102.81760302197802</v>
      </c>
      <c r="AZ145" s="57">
        <f t="shared" ca="1" si="415"/>
        <v>101.88844093406593</v>
      </c>
      <c r="BA145" s="57">
        <f t="shared" si="416"/>
        <v>100.72379660615201</v>
      </c>
      <c r="BB145" s="57">
        <f t="shared" ca="1" si="417"/>
        <v>635464.63461538474</v>
      </c>
      <c r="BE145" s="74">
        <f t="shared" si="418"/>
        <v>1.0002997901468973</v>
      </c>
      <c r="BF145" s="74">
        <f t="shared" si="419"/>
        <v>1.1121192482177575</v>
      </c>
      <c r="BG145" s="74">
        <f t="shared" ca="1" si="420"/>
        <v>1.0409030665874499</v>
      </c>
      <c r="BH145" s="74">
        <f t="shared" ca="1" si="421"/>
        <v>1.0574007835121784</v>
      </c>
      <c r="BI145" s="74">
        <f t="shared" si="422"/>
        <v>1.1367795064020112</v>
      </c>
      <c r="BJ145" s="74">
        <f t="shared" ca="1" si="423"/>
        <v>1.0367128616581571</v>
      </c>
      <c r="BK145" s="74">
        <f t="shared" ca="1" si="424"/>
        <v>0.98211498713460166</v>
      </c>
      <c r="BL145" s="74">
        <f t="shared" ca="1" si="425"/>
        <v>1.0047864813119121</v>
      </c>
      <c r="BM145" s="74">
        <f t="shared" si="426"/>
        <v>1.3372218008363719</v>
      </c>
      <c r="BN145" s="74">
        <f t="shared" si="427"/>
        <v>1.0143157769171225</v>
      </c>
      <c r="BO145" s="74">
        <f t="shared" ca="1" si="428"/>
        <v>0.98718921328109588</v>
      </c>
      <c r="BP145" s="74">
        <f t="shared" ca="1" si="429"/>
        <v>0.94837565649350797</v>
      </c>
      <c r="BQ145" s="74">
        <f t="shared" ca="1" si="430"/>
        <v>1.0269711720778347</v>
      </c>
      <c r="BR145" s="74">
        <f t="shared" ca="1" si="431"/>
        <v>1.0011720290122852</v>
      </c>
      <c r="BS145" s="74">
        <f t="shared" si="432"/>
        <v>1.0279320812996453</v>
      </c>
      <c r="BT145" s="74">
        <f t="shared" ca="1" si="433"/>
        <v>0.96972509000909402</v>
      </c>
      <c r="CP145" s="73">
        <f t="shared" ref="CP145:DF145" si="490">CP93</f>
        <v>38</v>
      </c>
      <c r="CQ145" s="74">
        <f t="shared" si="490"/>
        <v>0.98279780315828902</v>
      </c>
      <c r="CR145" s="74">
        <f t="shared" si="490"/>
        <v>1.1208987013284242</v>
      </c>
      <c r="CS145" s="74">
        <f t="shared" ca="1" si="490"/>
        <v>1.0165582663681454</v>
      </c>
      <c r="CT145" s="74">
        <f t="shared" ca="1" si="490"/>
        <v>1.0266609069337189</v>
      </c>
      <c r="CU145" s="74">
        <f t="shared" si="490"/>
        <v>1.1264844300063421</v>
      </c>
      <c r="CV145" s="74">
        <f t="shared" ca="1" si="490"/>
        <v>1.0087239762540863</v>
      </c>
      <c r="CW145" s="74">
        <f t="shared" ca="1" si="490"/>
        <v>0.9930268438570985</v>
      </c>
      <c r="CX145" s="74">
        <f t="shared" ca="1" si="490"/>
        <v>0.98904565319404192</v>
      </c>
      <c r="CY145" s="74">
        <f t="shared" si="490"/>
        <v>0.91305334981116415</v>
      </c>
      <c r="CZ145" s="74">
        <f t="shared" ca="1" si="490"/>
        <v>1.0064469711961146</v>
      </c>
      <c r="DA145" s="74">
        <f t="shared" ca="1" si="490"/>
        <v>0.97625830418892312</v>
      </c>
      <c r="DB145" s="74">
        <f t="shared" ca="1" si="490"/>
        <v>0.94432808104002552</v>
      </c>
      <c r="DC145" s="74">
        <f t="shared" ca="1" si="490"/>
        <v>1.0102338538094602</v>
      </c>
      <c r="DD145" s="74">
        <f t="shared" ca="1" si="490"/>
        <v>0.98927175942277712</v>
      </c>
      <c r="DE145" s="74">
        <f t="shared" ca="1" si="490"/>
        <v>0.97008141539268256</v>
      </c>
      <c r="DF145" s="74">
        <f t="shared" ca="1" si="490"/>
        <v>0.94061538194095917</v>
      </c>
      <c r="DI145" s="57">
        <f t="shared" si="443"/>
        <v>391.73876738712249</v>
      </c>
      <c r="DJ145" s="57">
        <f t="shared" si="444"/>
        <v>58.881324353200363</v>
      </c>
      <c r="DK145" s="57">
        <f t="shared" ca="1" si="445"/>
        <v>123.10446069161844</v>
      </c>
      <c r="DL145" s="57">
        <f t="shared" ca="1" si="446"/>
        <v>107.97834232164816</v>
      </c>
      <c r="DM145" s="57">
        <f t="shared" si="447"/>
        <v>39016.074105660344</v>
      </c>
      <c r="DN145" s="57">
        <f t="shared" ca="1" si="448"/>
        <v>98.710282411635319</v>
      </c>
      <c r="DO145" s="57">
        <f t="shared" ca="1" si="449"/>
        <v>85.884601018889811</v>
      </c>
      <c r="DP145" s="57">
        <f t="shared" ca="1" si="450"/>
        <v>89.407977420454358</v>
      </c>
      <c r="DQ145" s="57">
        <f t="shared" si="451"/>
        <v>6943.73445025006</v>
      </c>
      <c r="DR145" s="57">
        <f t="shared" ca="1" si="452"/>
        <v>106.76880743099176</v>
      </c>
      <c r="DS145" s="57">
        <f t="shared" ca="1" si="453"/>
        <v>104.30787439603934</v>
      </c>
      <c r="DT145" s="57">
        <f t="shared" ca="1" si="454"/>
        <v>108.00171006957993</v>
      </c>
      <c r="DU145" s="57">
        <f t="shared" ca="1" si="455"/>
        <v>104.52106102715274</v>
      </c>
      <c r="DV145" s="57">
        <f t="shared" ca="1" si="456"/>
        <v>103.11408990627304</v>
      </c>
      <c r="DW145" s="57">
        <f t="shared" ca="1" si="457"/>
        <v>106.73044575320804</v>
      </c>
      <c r="DX145" s="57">
        <f t="shared" ca="1" si="458"/>
        <v>655130.68553952209</v>
      </c>
      <c r="DY145" s="57">
        <f ca="1">'Chart Data'!U250</f>
        <v>-194.13285714285712</v>
      </c>
      <c r="EB145" s="57"/>
      <c r="EN145" s="74">
        <f t="shared" si="460"/>
        <v>-0.35705690116138217</v>
      </c>
      <c r="EO145" s="74">
        <f t="shared" si="461"/>
        <v>-0.21779042004911481</v>
      </c>
      <c r="EP145" s="74">
        <f t="shared" ca="1" si="462"/>
        <v>1.681539766236454</v>
      </c>
      <c r="EQ145" s="74">
        <f t="shared" ca="1" si="463"/>
        <v>1.0047810201639151</v>
      </c>
      <c r="ER145" s="74">
        <f t="shared" si="464"/>
        <v>1.2373372946866987</v>
      </c>
      <c r="ES145" s="74">
        <f t="shared" ca="1" si="465"/>
        <v>1.5396628372027708</v>
      </c>
      <c r="ET145" s="74">
        <f t="shared" ca="1" si="466"/>
        <v>0.12391435791344836</v>
      </c>
      <c r="EU145" s="74">
        <f t="shared" ca="1" si="467"/>
        <v>0.38503520497349009</v>
      </c>
      <c r="EV145" s="74">
        <f t="shared" si="468"/>
        <v>-1.4418965126908041</v>
      </c>
      <c r="EW145" s="74">
        <f t="shared" ca="1" si="469"/>
        <v>-1.157973124702645</v>
      </c>
      <c r="EX145" s="74">
        <f t="shared" ca="1" si="470"/>
        <v>1.3338551663845597</v>
      </c>
      <c r="EY145" s="74">
        <f t="shared" ca="1" si="471"/>
        <v>1.1541658838407571</v>
      </c>
      <c r="EZ145" s="74">
        <f t="shared" ca="1" si="472"/>
        <v>1.5548638694760006</v>
      </c>
      <c r="FA145" s="74">
        <f t="shared" ca="1" si="473"/>
        <v>1.2918947474334315</v>
      </c>
      <c r="FB145" s="74">
        <f t="shared" ca="1" si="474"/>
        <v>1.2607212428649044</v>
      </c>
      <c r="FC145" s="74">
        <f t="shared" ca="1" si="475"/>
        <v>1.3175522625081622</v>
      </c>
      <c r="FD145" s="74">
        <f t="shared" ca="1" si="476"/>
        <v>6.4389906787562248E-2</v>
      </c>
      <c r="FG145" s="225">
        <f t="shared" si="477"/>
        <v>9</v>
      </c>
      <c r="FH145" s="73">
        <f t="shared" si="478"/>
        <v>2024</v>
      </c>
      <c r="FI145" s="73"/>
      <c r="FJ145" s="73"/>
      <c r="FK145" s="4"/>
      <c r="FL145" s="4"/>
      <c r="GA145" s="4"/>
    </row>
    <row r="146" spans="1:183" x14ac:dyDescent="0.35">
      <c r="A146" s="73">
        <v>39</v>
      </c>
      <c r="B146" s="41">
        <f t="shared" si="441"/>
        <v>45558</v>
      </c>
      <c r="C146" s="57">
        <f>'Chart Data'!C251</f>
        <v>365</v>
      </c>
      <c r="D146" s="57">
        <f>'Chart Data'!D251</f>
        <v>58</v>
      </c>
      <c r="E146" s="57">
        <f ca="1">'Chart Data'!E251</f>
        <v>124.57142857142857</v>
      </c>
      <c r="F146" s="57">
        <f ca="1">'Chart Data'!F251</f>
        <v>110</v>
      </c>
      <c r="G146" s="57">
        <f>'Chart Data'!G251</f>
        <v>43273</v>
      </c>
      <c r="H146" s="57">
        <f ca="1">'Chart Data'!H251</f>
        <v>99</v>
      </c>
      <c r="I146" s="57">
        <f ca="1">'Chart Data'!J251</f>
        <v>87.571428571428569</v>
      </c>
      <c r="J146" s="57">
        <f ca="1">'Chart Data'!K251</f>
        <v>88.857142857142861</v>
      </c>
      <c r="K146" s="57">
        <f>'Chart Data'!L251</f>
        <v>6868</v>
      </c>
      <c r="L146" s="57">
        <f>'Chart Data'!M251</f>
        <v>110.24285714285715</v>
      </c>
      <c r="M146" s="57">
        <f ca="1">'Chart Data'!O251</f>
        <v>103.93571428571428</v>
      </c>
      <c r="N146" s="57">
        <f ca="1">'Chart Data'!P251</f>
        <v>109.64190476190477</v>
      </c>
      <c r="O146" s="57">
        <f ca="1">'Chart Data'!Q251</f>
        <v>104.16071428571428</v>
      </c>
      <c r="P146" s="57">
        <f ca="1">'Chart Data'!R251</f>
        <v>101.76928571428572</v>
      </c>
      <c r="Q146" s="57">
        <f>'Chart Data'!S252</f>
        <v>106.9364158585098</v>
      </c>
      <c r="R146" s="57">
        <f ca="1">'Chart Data'!T252</f>
        <v>620798.42857142852</v>
      </c>
      <c r="U146" s="57">
        <f t="shared" si="386"/>
        <v>385.15384615384613</v>
      </c>
      <c r="V146" s="57">
        <f t="shared" si="387"/>
        <v>59.28846153846154</v>
      </c>
      <c r="W146" s="57">
        <f t="shared" ca="1" si="388"/>
        <v>120.4093406593407</v>
      </c>
      <c r="X146" s="57">
        <f t="shared" ca="1" si="389"/>
        <v>105.00274725274727</v>
      </c>
      <c r="Y146" s="57">
        <f t="shared" si="390"/>
        <v>38664.557692307695</v>
      </c>
      <c r="Z146" s="57">
        <f t="shared" ca="1" si="391"/>
        <v>96.107142857142861</v>
      </c>
      <c r="AA146" s="57">
        <f t="shared" ca="1" si="392"/>
        <v>86.831959706959708</v>
      </c>
      <c r="AB146" s="57">
        <f t="shared" ca="1" si="393"/>
        <v>87.955128205128204</v>
      </c>
      <c r="AC146" s="57">
        <f t="shared" si="394"/>
        <v>4788.7884615384619</v>
      </c>
      <c r="AD146" s="57">
        <f t="shared" si="395"/>
        <v>105.72939560439562</v>
      </c>
      <c r="AE146" s="57">
        <f t="shared" ca="1" si="396"/>
        <v>103.15093406593404</v>
      </c>
      <c r="AF146" s="57">
        <f t="shared" ca="1" si="397"/>
        <v>107.5275641025641</v>
      </c>
      <c r="AG146" s="57">
        <f t="shared" ca="1" si="398"/>
        <v>102.81877747252746</v>
      </c>
      <c r="AH146" s="57">
        <f t="shared" ca="1" si="399"/>
        <v>101.89234890109888</v>
      </c>
      <c r="AI146" s="57">
        <f t="shared" si="400"/>
        <v>100.72184568012894</v>
      </c>
      <c r="AJ146" s="57">
        <f t="shared" ca="1" si="401"/>
        <v>635227.86538461549</v>
      </c>
      <c r="AM146" s="57">
        <f t="shared" si="402"/>
        <v>385.52884615384613</v>
      </c>
      <c r="AN146" s="57">
        <f t="shared" si="403"/>
        <v>59.240384615384613</v>
      </c>
      <c r="AO146" s="57">
        <f t="shared" ca="1" si="404"/>
        <v>120.59890109890114</v>
      </c>
      <c r="AP146" s="57">
        <f t="shared" ca="1" si="405"/>
        <v>105.13598901098901</v>
      </c>
      <c r="AQ146" s="57">
        <f t="shared" si="406"/>
        <v>38679.701923076922</v>
      </c>
      <c r="AR146" s="57">
        <f t="shared" ca="1" si="407"/>
        <v>96.17445054945054</v>
      </c>
      <c r="AS146" s="57">
        <f t="shared" ca="1" si="408"/>
        <v>86.864926739926744</v>
      </c>
      <c r="AT146" s="57">
        <f t="shared" ca="1" si="409"/>
        <v>87.968864468864467</v>
      </c>
      <c r="AU146" s="57">
        <f t="shared" si="410"/>
        <v>4805.5</v>
      </c>
      <c r="AV146" s="57">
        <f t="shared" si="411"/>
        <v>105.64972527472528</v>
      </c>
      <c r="AW146" s="57">
        <f t="shared" ca="1" si="412"/>
        <v>103.19164835164833</v>
      </c>
      <c r="AX146" s="57">
        <f t="shared" ca="1" si="413"/>
        <v>107.58700091575091</v>
      </c>
      <c r="AY146" s="57">
        <f t="shared" ca="1" si="414"/>
        <v>102.82603021978021</v>
      </c>
      <c r="AZ146" s="57">
        <f t="shared" ca="1" si="415"/>
        <v>101.92116758241757</v>
      </c>
      <c r="BA146" s="57">
        <f t="shared" si="416"/>
        <v>100.78107253556576</v>
      </c>
      <c r="BB146" s="57">
        <f t="shared" ca="1" si="417"/>
        <v>635273.18406593415</v>
      </c>
      <c r="BE146" s="74">
        <f t="shared" si="418"/>
        <v>0.94675146526998388</v>
      </c>
      <c r="BF146" s="74">
        <f t="shared" si="419"/>
        <v>0.97906184061029056</v>
      </c>
      <c r="BG146" s="74">
        <f t="shared" ca="1" si="420"/>
        <v>1.03293999726639</v>
      </c>
      <c r="BH146" s="74">
        <f t="shared" ca="1" si="421"/>
        <v>1.0462639961326905</v>
      </c>
      <c r="BI146" s="74">
        <f t="shared" si="422"/>
        <v>1.1187521580713797</v>
      </c>
      <c r="BJ146" s="74">
        <f t="shared" ca="1" si="423"/>
        <v>1.0293794186959939</v>
      </c>
      <c r="BK146" s="74">
        <f t="shared" ca="1" si="424"/>
        <v>1.0081333382530453</v>
      </c>
      <c r="BL146" s="74">
        <f t="shared" ca="1" si="425"/>
        <v>1.0100976452707626</v>
      </c>
      <c r="BM146" s="74">
        <f t="shared" si="426"/>
        <v>1.4291957132452398</v>
      </c>
      <c r="BN146" s="74">
        <f t="shared" si="427"/>
        <v>1.0434750952374761</v>
      </c>
      <c r="BO146" s="74">
        <f t="shared" ca="1" si="428"/>
        <v>1.0072105247464445</v>
      </c>
      <c r="BP146" s="74">
        <f t="shared" ca="1" si="429"/>
        <v>1.0190999268374719</v>
      </c>
      <c r="BQ146" s="74">
        <f t="shared" ca="1" si="430"/>
        <v>1.0129800213339104</v>
      </c>
      <c r="BR146" s="74">
        <f t="shared" ca="1" si="431"/>
        <v>0.99850981035898123</v>
      </c>
      <c r="BS146" s="74">
        <f t="shared" si="432"/>
        <v>1.0610763823809457</v>
      </c>
      <c r="BT146" s="74">
        <f t="shared" ca="1" si="433"/>
        <v>0.97721491185593112</v>
      </c>
      <c r="CP146" s="73">
        <f t="shared" ref="CP146:DF146" si="491">CP94</f>
        <v>39</v>
      </c>
      <c r="CQ146" s="74">
        <f t="shared" si="491"/>
        <v>0.97749413119001538</v>
      </c>
      <c r="CR146" s="74">
        <f t="shared" si="491"/>
        <v>1.0429779575581817</v>
      </c>
      <c r="CS146" s="74">
        <f t="shared" ca="1" si="491"/>
        <v>1.0365224496223016</v>
      </c>
      <c r="CT146" s="74">
        <f t="shared" ca="1" si="491"/>
        <v>1.0475603554420339</v>
      </c>
      <c r="CU146" s="74">
        <f t="shared" si="491"/>
        <v>1.1090225289031557</v>
      </c>
      <c r="CV146" s="74">
        <f t="shared" ca="1" si="491"/>
        <v>1.0249086529865141</v>
      </c>
      <c r="CW146" s="74">
        <f t="shared" ca="1" si="491"/>
        <v>1.0181913435244585</v>
      </c>
      <c r="CX146" s="74">
        <f t="shared" ca="1" si="491"/>
        <v>1.0198760649726597</v>
      </c>
      <c r="CY146" s="74">
        <f t="shared" si="491"/>
        <v>1.0539264045140531</v>
      </c>
      <c r="CZ146" s="74">
        <f t="shared" ca="1" si="491"/>
        <v>1.0340331426857752</v>
      </c>
      <c r="DA146" s="74">
        <f t="shared" ca="1" si="491"/>
        <v>1.0175959434201378</v>
      </c>
      <c r="DB146" s="74">
        <f t="shared" ca="1" si="491"/>
        <v>1.0475341297542202</v>
      </c>
      <c r="DC146" s="74">
        <f t="shared" ca="1" si="491"/>
        <v>1.007813544012309</v>
      </c>
      <c r="DD146" s="74">
        <f t="shared" ca="1" si="491"/>
        <v>0.99314595755922086</v>
      </c>
      <c r="DE146" s="74">
        <f t="shared" ca="1" si="491"/>
        <v>0.99491152152021278</v>
      </c>
      <c r="DF146" s="74">
        <f t="shared" ca="1" si="491"/>
        <v>0.9369143831949982</v>
      </c>
      <c r="DI146" s="57">
        <f t="shared" si="443"/>
        <v>373.40377640492198</v>
      </c>
      <c r="DJ146" s="57">
        <f t="shared" si="444"/>
        <v>55.609995954075103</v>
      </c>
      <c r="DK146" s="57">
        <f t="shared" ca="1" si="445"/>
        <v>120.18208444672004</v>
      </c>
      <c r="DL146" s="57">
        <f t="shared" ca="1" si="446"/>
        <v>105.00588288641741</v>
      </c>
      <c r="DM146" s="57">
        <f t="shared" si="447"/>
        <v>39019.045034908188</v>
      </c>
      <c r="DN146" s="57">
        <f t="shared" ca="1" si="448"/>
        <v>96.593974215673498</v>
      </c>
      <c r="DO146" s="57">
        <f t="shared" ca="1" si="449"/>
        <v>86.006848445893283</v>
      </c>
      <c r="DP146" s="57">
        <f t="shared" ca="1" si="450"/>
        <v>87.125432107797238</v>
      </c>
      <c r="DQ146" s="57">
        <f t="shared" si="451"/>
        <v>6516.5840523434972</v>
      </c>
      <c r="DR146" s="57">
        <f t="shared" ca="1" si="452"/>
        <v>106.61443293443646</v>
      </c>
      <c r="DS146" s="57">
        <f t="shared" ca="1" si="453"/>
        <v>102.13849117399836</v>
      </c>
      <c r="DT146" s="57">
        <f t="shared" ca="1" si="454"/>
        <v>104.66666588479529</v>
      </c>
      <c r="DU146" s="57">
        <f t="shared" ca="1" si="455"/>
        <v>103.35315982262895</v>
      </c>
      <c r="DV146" s="57">
        <f t="shared" ca="1" si="456"/>
        <v>102.4716306195278</v>
      </c>
      <c r="DW146" s="57">
        <f t="shared" ca="1" si="457"/>
        <v>107.4833425339293</v>
      </c>
      <c r="DX146" s="57">
        <f t="shared" ca="1" si="458"/>
        <v>662598.88812297478</v>
      </c>
      <c r="DY146" s="57">
        <f ca="1">'Chart Data'!U251</f>
        <v>-215.54142857142855</v>
      </c>
      <c r="EB146" s="57"/>
      <c r="EN146" s="74">
        <f t="shared" si="460"/>
        <v>-1.3623615619678837</v>
      </c>
      <c r="EO146" s="74">
        <f t="shared" si="461"/>
        <v>-1.4342946204150711</v>
      </c>
      <c r="EP146" s="74">
        <f t="shared" ca="1" si="462"/>
        <v>0.86575195773918834</v>
      </c>
      <c r="EQ146" s="74">
        <f t="shared" ca="1" si="463"/>
        <v>0.24463408814985732</v>
      </c>
      <c r="ER146" s="74">
        <f t="shared" si="464"/>
        <v>1.2402431480608422</v>
      </c>
      <c r="ES146" s="74">
        <f t="shared" ca="1" si="465"/>
        <v>0.3091340680139314</v>
      </c>
      <c r="ET146" s="74">
        <f t="shared" ca="1" si="466"/>
        <v>0.16103052173436064</v>
      </c>
      <c r="EU146" s="74">
        <f t="shared" ca="1" si="467"/>
        <v>-0.93990533450999347</v>
      </c>
      <c r="EV146" s="74">
        <f t="shared" si="468"/>
        <v>-1.1206822834821391</v>
      </c>
      <c r="EW146" s="74">
        <f t="shared" ca="1" si="469"/>
        <v>-1.1670224311062112</v>
      </c>
      <c r="EX146" s="74">
        <f t="shared" ca="1" si="470"/>
        <v>0.46562608076633333</v>
      </c>
      <c r="EY146" s="74">
        <f t="shared" ca="1" si="471"/>
        <v>0.39824767030349989</v>
      </c>
      <c r="EZ146" s="74">
        <f t="shared" ca="1" si="472"/>
        <v>1.0371252253240564</v>
      </c>
      <c r="FA146" s="74">
        <f t="shared" ca="1" si="473"/>
        <v>0.98912392735711197</v>
      </c>
      <c r="FB146" s="74">
        <f t="shared" ca="1" si="474"/>
        <v>1.4520010912275825</v>
      </c>
      <c r="FC146" s="74">
        <f t="shared" ca="1" si="475"/>
        <v>1.6899445004512703</v>
      </c>
      <c r="FD146" s="74">
        <f t="shared" ca="1" si="476"/>
        <v>-0.20701553213900226</v>
      </c>
      <c r="FG146" s="225">
        <f t="shared" si="477"/>
        <v>9</v>
      </c>
      <c r="FH146" s="73">
        <f t="shared" si="478"/>
        <v>2024</v>
      </c>
      <c r="FI146" s="73"/>
      <c r="FJ146" s="73"/>
      <c r="FK146" s="4"/>
      <c r="FL146" s="4"/>
      <c r="GA146" s="4"/>
    </row>
    <row r="147" spans="1:183" x14ac:dyDescent="0.35">
      <c r="A147" s="73">
        <v>40</v>
      </c>
      <c r="B147" s="41">
        <f t="shared" si="441"/>
        <v>45565</v>
      </c>
      <c r="C147" s="57">
        <f>'Chart Data'!C252</f>
        <v>411</v>
      </c>
      <c r="D147" s="57">
        <f>'Chart Data'!D252</f>
        <v>67</v>
      </c>
      <c r="E147" s="57">
        <f ca="1">'Chart Data'!E252</f>
        <v>123.71428571428571</v>
      </c>
      <c r="F147" s="57">
        <f ca="1">'Chart Data'!F252</f>
        <v>109.71428571428571</v>
      </c>
      <c r="G147" s="57">
        <f>'Chart Data'!G252</f>
        <v>42475</v>
      </c>
      <c r="H147" s="57">
        <f ca="1">'Chart Data'!H252</f>
        <v>98.428571428571431</v>
      </c>
      <c r="I147" s="57">
        <f ca="1">'Chart Data'!J252</f>
        <v>86.428571428571431</v>
      </c>
      <c r="J147" s="57">
        <f ca="1">'Chart Data'!K252</f>
        <v>85.714285714285708</v>
      </c>
      <c r="K147" s="57">
        <f>'Chart Data'!L252</f>
        <v>4636</v>
      </c>
      <c r="L147" s="57">
        <f>'Chart Data'!M252</f>
        <v>108.70000000000002</v>
      </c>
      <c r="M147" s="57">
        <f ca="1">'Chart Data'!O252</f>
        <v>109.63142857142859</v>
      </c>
      <c r="N147" s="57">
        <f ca="1">'Chart Data'!P252</f>
        <v>119.28619047619047</v>
      </c>
      <c r="O147" s="57">
        <f ca="1">'Chart Data'!Q252</f>
        <v>105.61357142857142</v>
      </c>
      <c r="P147" s="57">
        <f ca="1">'Chart Data'!R252</f>
        <v>104.17714285714285</v>
      </c>
      <c r="Q147" s="57">
        <f>'Chart Data'!S253</f>
        <v>107.87753842787816</v>
      </c>
      <c r="R147" s="57">
        <f ca="1">'Chart Data'!T253</f>
        <v>659948</v>
      </c>
      <c r="U147" s="57">
        <f t="shared" si="386"/>
        <v>385.90384615384613</v>
      </c>
      <c r="V147" s="57">
        <f t="shared" si="387"/>
        <v>59.192307692307693</v>
      </c>
      <c r="W147" s="57">
        <f t="shared" ca="1" si="388"/>
        <v>120.78846153846158</v>
      </c>
      <c r="X147" s="57">
        <f t="shared" ca="1" si="389"/>
        <v>105.26923076923075</v>
      </c>
      <c r="Y147" s="57">
        <f t="shared" si="390"/>
        <v>38694.846153846156</v>
      </c>
      <c r="Z147" s="57">
        <f t="shared" ca="1" si="391"/>
        <v>96.241758241758234</v>
      </c>
      <c r="AA147" s="57">
        <f t="shared" ca="1" si="392"/>
        <v>86.897893772893767</v>
      </c>
      <c r="AB147" s="57">
        <f t="shared" ca="1" si="393"/>
        <v>87.982600732600744</v>
      </c>
      <c r="AC147" s="57">
        <f t="shared" si="394"/>
        <v>4822.2115384615381</v>
      </c>
      <c r="AD147" s="57">
        <f t="shared" si="395"/>
        <v>105.57005494505496</v>
      </c>
      <c r="AE147" s="57">
        <f t="shared" ca="1" si="396"/>
        <v>103.23236263736261</v>
      </c>
      <c r="AF147" s="57">
        <f t="shared" ca="1" si="397"/>
        <v>107.64643772893773</v>
      </c>
      <c r="AG147" s="57">
        <f t="shared" ca="1" si="398"/>
        <v>102.83328296703296</v>
      </c>
      <c r="AH147" s="57">
        <f t="shared" ca="1" si="399"/>
        <v>101.94998626373625</v>
      </c>
      <c r="AI147" s="57">
        <f t="shared" si="400"/>
        <v>100.84029939100259</v>
      </c>
      <c r="AJ147" s="57">
        <f t="shared" ca="1" si="401"/>
        <v>635318.50274725282</v>
      </c>
      <c r="AM147" s="57">
        <f t="shared" si="402"/>
        <v>385.84615384615381</v>
      </c>
      <c r="AN147" s="57">
        <f t="shared" si="403"/>
        <v>59.20192307692308</v>
      </c>
      <c r="AO147" s="57">
        <f t="shared" ca="1" si="404"/>
        <v>120.85989010989013</v>
      </c>
      <c r="AP147" s="57">
        <f t="shared" ca="1" si="405"/>
        <v>105.28846153846152</v>
      </c>
      <c r="AQ147" s="57">
        <f t="shared" si="406"/>
        <v>38705.528846153844</v>
      </c>
      <c r="AR147" s="57">
        <f t="shared" ca="1" si="407"/>
        <v>96.256868131868131</v>
      </c>
      <c r="AS147" s="57">
        <f t="shared" ca="1" si="408"/>
        <v>86.954212454212453</v>
      </c>
      <c r="AT147" s="57">
        <f t="shared" ca="1" si="409"/>
        <v>87.955128205128204</v>
      </c>
      <c r="AU147" s="57">
        <f t="shared" si="410"/>
        <v>4847.4230769230762</v>
      </c>
      <c r="AV147" s="57">
        <f t="shared" si="411"/>
        <v>105.48750000000001</v>
      </c>
      <c r="AW147" s="57">
        <f t="shared" ca="1" si="412"/>
        <v>103.32740384615383</v>
      </c>
      <c r="AX147" s="57">
        <f t="shared" ca="1" si="413"/>
        <v>107.79373626373626</v>
      </c>
      <c r="AY147" s="57">
        <f t="shared" ca="1" si="414"/>
        <v>102.9097802197802</v>
      </c>
      <c r="AZ147" s="57">
        <f t="shared" ca="1" si="415"/>
        <v>102.03701236263736</v>
      </c>
      <c r="BA147" s="57">
        <f t="shared" si="416"/>
        <v>100.89470355013707</v>
      </c>
      <c r="BB147" s="57">
        <f t="shared" ca="1" si="417"/>
        <v>634682.82967032981</v>
      </c>
      <c r="BE147" s="74">
        <f t="shared" si="418"/>
        <v>1.0651913875598087</v>
      </c>
      <c r="BF147" s="74">
        <f t="shared" si="419"/>
        <v>1.1317199935033295</v>
      </c>
      <c r="BG147" s="74">
        <f t="shared" ca="1" si="420"/>
        <v>1.0236173936762665</v>
      </c>
      <c r="BH147" s="74">
        <f t="shared" ca="1" si="421"/>
        <v>1.0420352250489238</v>
      </c>
      <c r="BI147" s="74">
        <f t="shared" si="422"/>
        <v>1.0973884420706146</v>
      </c>
      <c r="BJ147" s="74">
        <f t="shared" ca="1" si="423"/>
        <v>1.0225615412058509</v>
      </c>
      <c r="BK147" s="74">
        <f t="shared" ca="1" si="424"/>
        <v>0.99395496766855529</v>
      </c>
      <c r="BL147" s="74">
        <f t="shared" ca="1" si="425"/>
        <v>0.97452288983518476</v>
      </c>
      <c r="BM147" s="74">
        <f t="shared" si="426"/>
        <v>0.95638443899613612</v>
      </c>
      <c r="BN147" s="74">
        <f t="shared" si="427"/>
        <v>1.0304538452423273</v>
      </c>
      <c r="BO147" s="74">
        <f t="shared" ca="1" si="428"/>
        <v>1.0610101917847559</v>
      </c>
      <c r="BP147" s="74">
        <f t="shared" ca="1" si="429"/>
        <v>1.1066152321164182</v>
      </c>
      <c r="BQ147" s="74">
        <f t="shared" ca="1" si="430"/>
        <v>1.0262734134988611</v>
      </c>
      <c r="BR147" s="74">
        <f t="shared" ca="1" si="431"/>
        <v>1.0209740607349373</v>
      </c>
      <c r="BS147" s="74">
        <f t="shared" si="432"/>
        <v>1.069209132214469</v>
      </c>
      <c r="BT147" s="74">
        <f t="shared" ca="1" si="433"/>
        <v>1.0398075529202413</v>
      </c>
      <c r="CP147" s="73">
        <f t="shared" ref="CP147:DF147" si="492">CP95</f>
        <v>40</v>
      </c>
      <c r="CQ147" s="74">
        <f t="shared" si="492"/>
        <v>1.0484960496806037</v>
      </c>
      <c r="CR147" s="74">
        <f t="shared" si="492"/>
        <v>1.0648272890128445</v>
      </c>
      <c r="CS147" s="74">
        <f t="shared" ca="1" si="492"/>
        <v>1.0327277566871891</v>
      </c>
      <c r="CT147" s="74">
        <f t="shared" ca="1" si="492"/>
        <v>1.0442352834794515</v>
      </c>
      <c r="CU147" s="74">
        <f t="shared" si="492"/>
        <v>1.0915373087417188</v>
      </c>
      <c r="CV147" s="74">
        <f t="shared" ca="1" si="492"/>
        <v>1.0219758638246814</v>
      </c>
      <c r="CW147" s="74">
        <f t="shared" ca="1" si="492"/>
        <v>0.98918544521736151</v>
      </c>
      <c r="CX147" s="74">
        <f t="shared" ca="1" si="492"/>
        <v>0.99942665940996245</v>
      </c>
      <c r="CY147" s="74">
        <f t="shared" si="492"/>
        <v>0.99382451098584912</v>
      </c>
      <c r="CZ147" s="74">
        <f t="shared" ca="1" si="492"/>
        <v>1.0588126415801773</v>
      </c>
      <c r="DA147" s="74">
        <f t="shared" ca="1" si="492"/>
        <v>1.0414415379287743</v>
      </c>
      <c r="DB147" s="74">
        <f t="shared" ca="1" si="492"/>
        <v>1.087687828584369</v>
      </c>
      <c r="DC147" s="74">
        <f t="shared" ca="1" si="492"/>
        <v>1.0100458380201498</v>
      </c>
      <c r="DD147" s="74">
        <f t="shared" ca="1" si="492"/>
        <v>0.99999095995933429</v>
      </c>
      <c r="DE147" s="74">
        <f t="shared" ca="1" si="492"/>
        <v>1.0153631675376198</v>
      </c>
      <c r="DF147" s="74">
        <f t="shared" ca="1" si="492"/>
        <v>0.9949701638179701</v>
      </c>
      <c r="DI147" s="57">
        <f t="shared" si="443"/>
        <v>391.99003193688725</v>
      </c>
      <c r="DJ147" s="57">
        <f t="shared" si="444"/>
        <v>62.921002017249961</v>
      </c>
      <c r="DK147" s="57">
        <f t="shared" ca="1" si="445"/>
        <v>119.79370643734764</v>
      </c>
      <c r="DL147" s="57">
        <f t="shared" ca="1" si="446"/>
        <v>105.0666334015371</v>
      </c>
      <c r="DM147" s="57">
        <f t="shared" si="447"/>
        <v>38913.007974929875</v>
      </c>
      <c r="DN147" s="57">
        <f t="shared" ca="1" si="448"/>
        <v>96.312031343097075</v>
      </c>
      <c r="DO147" s="57">
        <f t="shared" ca="1" si="449"/>
        <v>87.373476678662414</v>
      </c>
      <c r="DP147" s="57">
        <f t="shared" ca="1" si="450"/>
        <v>85.763457385546801</v>
      </c>
      <c r="DQ147" s="57">
        <f t="shared" si="451"/>
        <v>4664.8074672672374</v>
      </c>
      <c r="DR147" s="57">
        <f t="shared" ca="1" si="452"/>
        <v>102.66216678124998</v>
      </c>
      <c r="DS147" s="57">
        <f t="shared" ca="1" si="453"/>
        <v>105.26892252585228</v>
      </c>
      <c r="DT147" s="57">
        <f t="shared" ca="1" si="454"/>
        <v>109.66950934023232</v>
      </c>
      <c r="DU147" s="57">
        <f t="shared" ca="1" si="455"/>
        <v>104.56314699102249</v>
      </c>
      <c r="DV147" s="57">
        <f t="shared" ca="1" si="456"/>
        <v>104.1780846312644</v>
      </c>
      <c r="DW147" s="57">
        <f t="shared" ca="1" si="457"/>
        <v>106.24527447602263</v>
      </c>
      <c r="DX147" s="57">
        <f t="shared" ca="1" si="458"/>
        <v>663284.21092306997</v>
      </c>
      <c r="DY147" s="57">
        <f ca="1">'Chart Data'!U252</f>
        <v>-291.69571428571425</v>
      </c>
      <c r="EB147" s="57"/>
      <c r="EN147" s="74">
        <f t="shared" si="460"/>
        <v>-0.34328010556769056</v>
      </c>
      <c r="EO147" s="74">
        <f t="shared" si="461"/>
        <v>1.2844387195734714</v>
      </c>
      <c r="EP147" s="74">
        <f t="shared" ca="1" si="462"/>
        <v>0.75733537527909578</v>
      </c>
      <c r="EQ147" s="74">
        <f t="shared" ca="1" si="463"/>
        <v>0.26016981494201241</v>
      </c>
      <c r="ER147" s="74">
        <f t="shared" si="464"/>
        <v>1.1365287466674494</v>
      </c>
      <c r="ES147" s="74">
        <f t="shared" ca="1" si="465"/>
        <v>0.14519820241787432</v>
      </c>
      <c r="ET147" s="74">
        <f t="shared" ca="1" si="466"/>
        <v>0.57595947863013319</v>
      </c>
      <c r="EU147" s="74">
        <f t="shared" ca="1" si="467"/>
        <v>-1.7304857068929167</v>
      </c>
      <c r="EV147" s="74">
        <f t="shared" si="468"/>
        <v>0.27184126643630913</v>
      </c>
      <c r="EW147" s="74">
        <f t="shared" ca="1" si="469"/>
        <v>-1.3987010322138658</v>
      </c>
      <c r="EX147" s="74">
        <f t="shared" ca="1" si="470"/>
        <v>1.7184851987850003</v>
      </c>
      <c r="EY147" s="74">
        <f t="shared" ca="1" si="471"/>
        <v>1.5321878155926782</v>
      </c>
      <c r="EZ147" s="74">
        <f t="shared" ca="1" si="472"/>
        <v>1.5735208669920173</v>
      </c>
      <c r="FA147" s="74">
        <f t="shared" ca="1" si="473"/>
        <v>1.7933219383680341</v>
      </c>
      <c r="FB147" s="74">
        <f t="shared" ca="1" si="474"/>
        <v>1.1374593420223353</v>
      </c>
      <c r="FC147" s="74">
        <f t="shared" ca="1" si="475"/>
        <v>1.7241172332325627</v>
      </c>
      <c r="FD147" s="74">
        <f t="shared" ca="1" si="476"/>
        <v>-1.1724553518572254</v>
      </c>
      <c r="FG147" s="225">
        <f t="shared" si="477"/>
        <v>9</v>
      </c>
      <c r="FH147" s="73">
        <f t="shared" si="478"/>
        <v>2024</v>
      </c>
      <c r="FI147" s="73"/>
      <c r="FJ147" s="73"/>
      <c r="FK147" s="4"/>
      <c r="FL147" s="4"/>
      <c r="GA147" s="4"/>
    </row>
    <row r="148" spans="1:183" x14ac:dyDescent="0.35">
      <c r="A148" s="73">
        <v>41</v>
      </c>
      <c r="B148" s="41">
        <f t="shared" si="441"/>
        <v>45572</v>
      </c>
      <c r="C148" s="57">
        <f>'Chart Data'!C253</f>
        <v>363</v>
      </c>
      <c r="D148" s="57">
        <f>'Chart Data'!D253</f>
        <v>57</v>
      </c>
      <c r="E148" s="57">
        <f ca="1">'Chart Data'!E253</f>
        <v>123.85714285714286</v>
      </c>
      <c r="F148" s="57">
        <f ca="1">'Chart Data'!F253</f>
        <v>109.71428571428571</v>
      </c>
      <c r="G148" s="57">
        <f>'Chart Data'!G253</f>
        <v>41700</v>
      </c>
      <c r="H148" s="57">
        <f ca="1">'Chart Data'!H253</f>
        <v>97.714285714285708</v>
      </c>
      <c r="I148" s="57">
        <f ca="1">'Chart Data'!J253</f>
        <v>86.142857142857139</v>
      </c>
      <c r="J148" s="57">
        <f ca="1">'Chart Data'!K253</f>
        <v>88.428571428571431</v>
      </c>
      <c r="K148" s="57">
        <f>'Chart Data'!L253</f>
        <v>3883</v>
      </c>
      <c r="L148" s="57">
        <f>'Chart Data'!M253</f>
        <v>109.32857142857144</v>
      </c>
      <c r="M148" s="57">
        <f ca="1">'Chart Data'!O253</f>
        <v>101.6557142857143</v>
      </c>
      <c r="N148" s="57">
        <f ca="1">'Chart Data'!P253</f>
        <v>107.11619047619048</v>
      </c>
      <c r="O148" s="57">
        <f ca="1">'Chart Data'!Q253</f>
        <v>101.80071428571429</v>
      </c>
      <c r="P148" s="57">
        <f ca="1">'Chart Data'!R253</f>
        <v>97.662142857142854</v>
      </c>
      <c r="Q148" s="57">
        <f>'Chart Data'!S254</f>
        <v>107.73015700862695</v>
      </c>
      <c r="R148" s="57">
        <f ca="1">'Chart Data'!T254</f>
        <v>622708.42857142852</v>
      </c>
      <c r="U148" s="57">
        <f t="shared" si="386"/>
        <v>385.78846153846155</v>
      </c>
      <c r="V148" s="57">
        <f t="shared" si="387"/>
        <v>59.21153846153846</v>
      </c>
      <c r="W148" s="57">
        <f t="shared" ca="1" si="388"/>
        <v>120.9313186813187</v>
      </c>
      <c r="X148" s="57">
        <f t="shared" ca="1" si="389"/>
        <v>105.30769230769229</v>
      </c>
      <c r="Y148" s="57">
        <f t="shared" si="390"/>
        <v>38716.211538461539</v>
      </c>
      <c r="Z148" s="57">
        <f t="shared" ca="1" si="391"/>
        <v>96.271978021978029</v>
      </c>
      <c r="AA148" s="57">
        <f t="shared" ca="1" si="392"/>
        <v>87.010531135531139</v>
      </c>
      <c r="AB148" s="57">
        <f t="shared" ca="1" si="393"/>
        <v>87.927655677655665</v>
      </c>
      <c r="AC148" s="57">
        <f t="shared" si="394"/>
        <v>4872.6346153846152</v>
      </c>
      <c r="AD148" s="57">
        <f t="shared" si="395"/>
        <v>105.40494505494506</v>
      </c>
      <c r="AE148" s="57">
        <f t="shared" ca="1" si="396"/>
        <v>103.42244505494503</v>
      </c>
      <c r="AF148" s="57">
        <f t="shared" ca="1" si="397"/>
        <v>107.94103479853479</v>
      </c>
      <c r="AG148" s="57">
        <f t="shared" ca="1" si="398"/>
        <v>102.98627747252746</v>
      </c>
      <c r="AH148" s="57">
        <f t="shared" ca="1" si="399"/>
        <v>102.12403846153846</v>
      </c>
      <c r="AI148" s="57">
        <f t="shared" si="400"/>
        <v>100.94910770927154</v>
      </c>
      <c r="AJ148" s="57">
        <f t="shared" ca="1" si="401"/>
        <v>634047.15659340669</v>
      </c>
      <c r="AM148" s="57">
        <f t="shared" si="402"/>
        <v>385.66346153846155</v>
      </c>
      <c r="AN148" s="57">
        <f t="shared" si="403"/>
        <v>59.134615384615387</v>
      </c>
      <c r="AO148" s="57">
        <f t="shared" ca="1" si="404"/>
        <v>120.89148351648353</v>
      </c>
      <c r="AP148" s="57">
        <f t="shared" ca="1" si="405"/>
        <v>105.15109890109886</v>
      </c>
      <c r="AQ148" s="57">
        <f t="shared" si="406"/>
        <v>38723.855769230766</v>
      </c>
      <c r="AR148" s="57">
        <f t="shared" ca="1" si="407"/>
        <v>96.241758241758248</v>
      </c>
      <c r="AS148" s="57">
        <f t="shared" ca="1" si="408"/>
        <v>86.999542124542131</v>
      </c>
      <c r="AT148" s="57">
        <f t="shared" ca="1" si="409"/>
        <v>87.82875457875457</v>
      </c>
      <c r="AU148" s="57">
        <f t="shared" si="410"/>
        <v>4891.2596153846152</v>
      </c>
      <c r="AV148" s="57">
        <f t="shared" si="411"/>
        <v>105.16923076923077</v>
      </c>
      <c r="AW148" s="57">
        <f t="shared" ca="1" si="412"/>
        <v>103.54754120879119</v>
      </c>
      <c r="AX148" s="57">
        <f t="shared" ca="1" si="413"/>
        <v>108.08371336996336</v>
      </c>
      <c r="AY148" s="57">
        <f t="shared" ca="1" si="414"/>
        <v>103.13710164835165</v>
      </c>
      <c r="AZ148" s="57">
        <f t="shared" ca="1" si="415"/>
        <v>102.25826923076923</v>
      </c>
      <c r="BA148" s="57">
        <f t="shared" si="416"/>
        <v>101.01793852071097</v>
      </c>
      <c r="BB148" s="57">
        <f t="shared" ca="1" si="417"/>
        <v>633417.2032967034</v>
      </c>
      <c r="BE148" s="74">
        <f t="shared" si="418"/>
        <v>0.94123513425914385</v>
      </c>
      <c r="BF148" s="74">
        <f t="shared" si="419"/>
        <v>0.96390243902439021</v>
      </c>
      <c r="BG148" s="74">
        <f t="shared" ca="1" si="420"/>
        <v>1.0245315819972955</v>
      </c>
      <c r="BH148" s="74">
        <f t="shared" ca="1" si="421"/>
        <v>1.0433964728935339</v>
      </c>
      <c r="BI148" s="74">
        <f t="shared" si="422"/>
        <v>1.0768555757594269</v>
      </c>
      <c r="BJ148" s="74">
        <f t="shared" ca="1" si="423"/>
        <v>1.0153002968714318</v>
      </c>
      <c r="BK148" s="74">
        <f t="shared" ca="1" si="424"/>
        <v>0.99015299436336546</v>
      </c>
      <c r="BL148" s="74">
        <f t="shared" ca="1" si="425"/>
        <v>1.0068293903596119</v>
      </c>
      <c r="BM148" s="74">
        <f t="shared" si="426"/>
        <v>0.79386503791103047</v>
      </c>
      <c r="BN148" s="74">
        <f t="shared" si="427"/>
        <v>1.0395490261640059</v>
      </c>
      <c r="BO148" s="74">
        <f t="shared" ca="1" si="428"/>
        <v>0.98172987112014332</v>
      </c>
      <c r="BP148" s="74">
        <f t="shared" ca="1" si="429"/>
        <v>0.99104839329066063</v>
      </c>
      <c r="BQ148" s="74">
        <f t="shared" ca="1" si="430"/>
        <v>0.98704261278163707</v>
      </c>
      <c r="BR148" s="74">
        <f t="shared" ca="1" si="431"/>
        <v>0.95505374373925533</v>
      </c>
      <c r="BS148" s="74">
        <f t="shared" si="432"/>
        <v>1.0664458074101346</v>
      </c>
      <c r="BT148" s="74">
        <f t="shared" ca="1" si="433"/>
        <v>0.98309364717355374</v>
      </c>
      <c r="CP148" s="73">
        <f t="shared" ref="CP148:DF148" si="493">CP96</f>
        <v>41</v>
      </c>
      <c r="CQ148" s="74">
        <f t="shared" si="493"/>
        <v>0.98875295759354043</v>
      </c>
      <c r="CR148" s="74">
        <f t="shared" si="493"/>
        <v>1.0266954880091994</v>
      </c>
      <c r="CS148" s="74">
        <f t="shared" ca="1" si="493"/>
        <v>1.0272448141567116</v>
      </c>
      <c r="CT148" s="74">
        <f t="shared" ca="1" si="493"/>
        <v>1.0453447764003858</v>
      </c>
      <c r="CU148" s="74">
        <f t="shared" si="493"/>
        <v>1.0762281220382883</v>
      </c>
      <c r="CV148" s="74">
        <f t="shared" ca="1" si="493"/>
        <v>1.0142332646757042</v>
      </c>
      <c r="CW148" s="74">
        <f t="shared" ca="1" si="493"/>
        <v>1.0041654155472104</v>
      </c>
      <c r="CX148" s="74">
        <f t="shared" ca="1" si="493"/>
        <v>1.0179558494765704</v>
      </c>
      <c r="CY148" s="74">
        <f t="shared" si="493"/>
        <v>0.91941773852193942</v>
      </c>
      <c r="CZ148" s="74">
        <f t="shared" ca="1" si="493"/>
        <v>1.067034120452214</v>
      </c>
      <c r="DA148" s="74">
        <f t="shared" ca="1" si="493"/>
        <v>0.96933879607399764</v>
      </c>
      <c r="DB148" s="74">
        <f t="shared" ca="1" si="493"/>
        <v>0.97400418885709117</v>
      </c>
      <c r="DC148" s="74">
        <f t="shared" ca="1" si="493"/>
        <v>0.97622175595459615</v>
      </c>
      <c r="DD148" s="74">
        <f t="shared" ca="1" si="493"/>
        <v>0.94604604918250512</v>
      </c>
      <c r="DE148" s="74">
        <f t="shared" ca="1" si="493"/>
        <v>1.0197037910915436</v>
      </c>
      <c r="DF148" s="74">
        <f t="shared" ca="1" si="493"/>
        <v>0.99393231110764801</v>
      </c>
      <c r="DI148" s="57">
        <f t="shared" si="443"/>
        <v>367.12911674467341</v>
      </c>
      <c r="DJ148" s="57">
        <f t="shared" si="444"/>
        <v>55.517921979500571</v>
      </c>
      <c r="DK148" s="57">
        <f t="shared" ca="1" si="445"/>
        <v>120.57217632081206</v>
      </c>
      <c r="DL148" s="57">
        <f t="shared" ca="1" si="446"/>
        <v>104.9551192976576</v>
      </c>
      <c r="DM148" s="57">
        <f t="shared" si="447"/>
        <v>38746.432235039167</v>
      </c>
      <c r="DN148" s="57">
        <f t="shared" ca="1" si="448"/>
        <v>96.343010151150324</v>
      </c>
      <c r="DO148" s="57">
        <f t="shared" ca="1" si="449"/>
        <v>85.785524784195445</v>
      </c>
      <c r="DP148" s="57">
        <f t="shared" ca="1" si="450"/>
        <v>86.86876889016466</v>
      </c>
      <c r="DQ148" s="57">
        <f t="shared" si="451"/>
        <v>4223.3250864208148</v>
      </c>
      <c r="DR148" s="57">
        <f t="shared" ca="1" si="452"/>
        <v>102.46023939912763</v>
      </c>
      <c r="DS148" s="57">
        <f t="shared" ca="1" si="453"/>
        <v>104.87119126711821</v>
      </c>
      <c r="DT148" s="57">
        <f t="shared" ca="1" si="454"/>
        <v>109.97508193664133</v>
      </c>
      <c r="DU148" s="57">
        <f t="shared" ca="1" si="455"/>
        <v>104.2803171152119</v>
      </c>
      <c r="DV148" s="57">
        <f t="shared" ca="1" si="456"/>
        <v>103.23191238051722</v>
      </c>
      <c r="DW148" s="57">
        <f t="shared" ca="1" si="457"/>
        <v>105.64848140194421</v>
      </c>
      <c r="DX148" s="57">
        <f t="shared" ca="1" si="458"/>
        <v>626509.89570655581</v>
      </c>
      <c r="DY148" s="57">
        <f ca="1">'Chart Data'!U253</f>
        <v>-214.73000000000002</v>
      </c>
      <c r="EB148" s="57"/>
      <c r="EN148" s="74">
        <f t="shared" si="460"/>
        <v>-1.7064001604894834</v>
      </c>
      <c r="EO148" s="74">
        <f t="shared" si="461"/>
        <v>-1.4685340372966833</v>
      </c>
      <c r="EP148" s="74">
        <f t="shared" ca="1" si="462"/>
        <v>0.97464696933588479</v>
      </c>
      <c r="EQ148" s="74">
        <f t="shared" ca="1" si="463"/>
        <v>0.23165231763469632</v>
      </c>
      <c r="ER148" s="74">
        <f t="shared" si="464"/>
        <v>0.97360171763665859</v>
      </c>
      <c r="ES148" s="74">
        <f t="shared" ca="1" si="465"/>
        <v>0.16321085039487479</v>
      </c>
      <c r="ET148" s="74">
        <f t="shared" ca="1" si="466"/>
        <v>9.3833317781857148E-2</v>
      </c>
      <c r="EU148" s="74">
        <f t="shared" ca="1" si="467"/>
        <v>-1.088889672367368</v>
      </c>
      <c r="EV148" s="74">
        <f t="shared" si="468"/>
        <v>0.60383305051937175</v>
      </c>
      <c r="EW148" s="74">
        <f t="shared" ca="1" si="469"/>
        <v>-1.4105378497768022</v>
      </c>
      <c r="EX148" s="74">
        <f t="shared" ca="1" si="470"/>
        <v>1.5593054634648456</v>
      </c>
      <c r="EY148" s="74">
        <f t="shared" ca="1" si="471"/>
        <v>1.6014486344559686</v>
      </c>
      <c r="EZ148" s="74">
        <f t="shared" ca="1" si="472"/>
        <v>1.4481404359584298</v>
      </c>
      <c r="FA148" s="74">
        <f t="shared" ca="1" si="473"/>
        <v>1.3474207673483354</v>
      </c>
      <c r="FB148" s="74">
        <f t="shared" ca="1" si="474"/>
        <v>0.98583897169181123</v>
      </c>
      <c r="FC148" s="74">
        <f t="shared" ca="1" si="475"/>
        <v>-0.10958631046158857</v>
      </c>
      <c r="FD148" s="74">
        <f t="shared" ca="1" si="476"/>
        <v>-0.19672871181935178</v>
      </c>
      <c r="FG148" s="225">
        <f t="shared" si="477"/>
        <v>10</v>
      </c>
      <c r="FH148" s="73">
        <f t="shared" si="478"/>
        <v>2024</v>
      </c>
      <c r="FI148" s="73"/>
      <c r="FJ148" s="73"/>
      <c r="FK148" s="4"/>
      <c r="FL148" s="4"/>
      <c r="GA148" s="4"/>
    </row>
    <row r="149" spans="1:183" x14ac:dyDescent="0.35">
      <c r="A149" s="73">
        <v>42</v>
      </c>
      <c r="B149" s="41">
        <f t="shared" si="441"/>
        <v>45579</v>
      </c>
      <c r="C149" s="57">
        <f>'Chart Data'!C254</f>
        <v>393</v>
      </c>
      <c r="D149" s="57">
        <f>'Chart Data'!D254</f>
        <v>62</v>
      </c>
      <c r="E149" s="57">
        <f ca="1">'Chart Data'!E254</f>
        <v>122.85714285714286</v>
      </c>
      <c r="F149" s="57">
        <f ca="1">'Chart Data'!F254</f>
        <v>108.85714285714286</v>
      </c>
      <c r="G149" s="57">
        <f>'Chart Data'!G254</f>
        <v>41050</v>
      </c>
      <c r="H149" s="57">
        <f ca="1">'Chart Data'!H254</f>
        <v>96.714285714285708</v>
      </c>
      <c r="I149" s="57">
        <f ca="1">'Chart Data'!J254</f>
        <v>85</v>
      </c>
      <c r="J149" s="57">
        <f ca="1">'Chart Data'!K254</f>
        <v>85.857142857142861</v>
      </c>
      <c r="K149" s="57">
        <f>'Chart Data'!L254</f>
        <v>4456</v>
      </c>
      <c r="L149" s="57">
        <f>'Chart Data'!M254</f>
        <v>109.35714285714286</v>
      </c>
      <c r="M149" s="57">
        <f ca="1">'Chart Data'!O254</f>
        <v>98.217142857142861</v>
      </c>
      <c r="N149" s="57">
        <f ca="1">'Chart Data'!P254</f>
        <v>103.14523809523808</v>
      </c>
      <c r="O149" s="57">
        <f ca="1">'Chart Data'!Q254</f>
        <v>99.601428571428571</v>
      </c>
      <c r="P149" s="57">
        <f ca="1">'Chart Data'!R254</f>
        <v>95.147142857142853</v>
      </c>
      <c r="Q149" s="57">
        <f>'Chart Data'!S255</f>
        <v>105.08060377102419</v>
      </c>
      <c r="R149" s="57">
        <f ca="1">'Chart Data'!T255</f>
        <v>656218.14285714284</v>
      </c>
      <c r="U149" s="57">
        <f t="shared" si="386"/>
        <v>385.53846153846155</v>
      </c>
      <c r="V149" s="57">
        <f t="shared" si="387"/>
        <v>59.057692307692307</v>
      </c>
      <c r="W149" s="57">
        <f t="shared" ca="1" si="388"/>
        <v>120.85164835164838</v>
      </c>
      <c r="X149" s="57">
        <f t="shared" ca="1" si="389"/>
        <v>104.99450549450545</v>
      </c>
      <c r="Y149" s="57">
        <f t="shared" si="390"/>
        <v>38731.5</v>
      </c>
      <c r="Z149" s="57">
        <f t="shared" ca="1" si="391"/>
        <v>96.211538461538481</v>
      </c>
      <c r="AA149" s="57">
        <f t="shared" ca="1" si="392"/>
        <v>86.988553113553124</v>
      </c>
      <c r="AB149" s="57">
        <f t="shared" ca="1" si="393"/>
        <v>87.72985347985346</v>
      </c>
      <c r="AC149" s="57">
        <f t="shared" si="394"/>
        <v>4909.8846153846152</v>
      </c>
      <c r="AD149" s="57">
        <f t="shared" si="395"/>
        <v>104.93351648351647</v>
      </c>
      <c r="AE149" s="57">
        <f t="shared" ca="1" si="396"/>
        <v>103.67263736263735</v>
      </c>
      <c r="AF149" s="57">
        <f t="shared" ca="1" si="397"/>
        <v>108.22639194139194</v>
      </c>
      <c r="AG149" s="57">
        <f t="shared" ca="1" si="398"/>
        <v>103.28792582417583</v>
      </c>
      <c r="AH149" s="57">
        <f t="shared" ca="1" si="399"/>
        <v>102.3925</v>
      </c>
      <c r="AI149" s="57">
        <f t="shared" si="400"/>
        <v>101.0867693321504</v>
      </c>
      <c r="AJ149" s="57">
        <f t="shared" ca="1" si="401"/>
        <v>632787.25000000012</v>
      </c>
      <c r="AM149" s="57">
        <f t="shared" si="402"/>
        <v>384.89423076923077</v>
      </c>
      <c r="AN149" s="57">
        <f t="shared" si="403"/>
        <v>59</v>
      </c>
      <c r="AO149" s="57">
        <f t="shared" ca="1" si="404"/>
        <v>120.85989010989013</v>
      </c>
      <c r="AP149" s="57">
        <f t="shared" ca="1" si="405"/>
        <v>104.91208791208787</v>
      </c>
      <c r="AQ149" s="57">
        <f t="shared" si="406"/>
        <v>38744.528846153844</v>
      </c>
      <c r="AR149" s="57">
        <f t="shared" ca="1" si="407"/>
        <v>96.197802197802218</v>
      </c>
      <c r="AS149" s="57">
        <f t="shared" ca="1" si="408"/>
        <v>87.042124542124554</v>
      </c>
      <c r="AT149" s="57">
        <f t="shared" ca="1" si="409"/>
        <v>87.676282051282016</v>
      </c>
      <c r="AU149" s="57">
        <f t="shared" si="410"/>
        <v>4898.2211538461543</v>
      </c>
      <c r="AV149" s="57">
        <f t="shared" si="411"/>
        <v>104.5223901098901</v>
      </c>
      <c r="AW149" s="57">
        <f t="shared" ca="1" si="412"/>
        <v>103.75476648351646</v>
      </c>
      <c r="AX149" s="57">
        <f t="shared" ca="1" si="413"/>
        <v>108.33557234432233</v>
      </c>
      <c r="AY149" s="57">
        <f t="shared" ca="1" si="414"/>
        <v>103.40719093406592</v>
      </c>
      <c r="AZ149" s="57">
        <f t="shared" ca="1" si="415"/>
        <v>102.49559065934066</v>
      </c>
      <c r="BA149" s="57">
        <f t="shared" si="416"/>
        <v>101.17085309186891</v>
      </c>
      <c r="BB149" s="57">
        <f t="shared" ca="1" si="417"/>
        <v>632417.02335164847</v>
      </c>
      <c r="BE149" s="74">
        <f t="shared" si="418"/>
        <v>1.0210597316945214</v>
      </c>
      <c r="BF149" s="74">
        <f t="shared" si="419"/>
        <v>1.0508474576271187</v>
      </c>
      <c r="BG149" s="74">
        <f t="shared" ca="1" si="420"/>
        <v>1.0165253563066849</v>
      </c>
      <c r="BH149" s="74">
        <f t="shared" ca="1" si="421"/>
        <v>1.0376034356342312</v>
      </c>
      <c r="BI149" s="74">
        <f t="shared" si="422"/>
        <v>1.0595044312708173</v>
      </c>
      <c r="BJ149" s="74">
        <f t="shared" ca="1" si="423"/>
        <v>1.0053689741832303</v>
      </c>
      <c r="BK149" s="74">
        <f t="shared" ca="1" si="424"/>
        <v>0.97653866386112553</v>
      </c>
      <c r="BL149" s="74">
        <f t="shared" ca="1" si="425"/>
        <v>0.97925163850954422</v>
      </c>
      <c r="BM149" s="74">
        <f t="shared" si="426"/>
        <v>0.90971800987407114</v>
      </c>
      <c r="BN149" s="74">
        <f t="shared" si="427"/>
        <v>1.0462556658163837</v>
      </c>
      <c r="BO149" s="74">
        <f t="shared" ca="1" si="428"/>
        <v>0.94662776647226743</v>
      </c>
      <c r="BP149" s="74">
        <f t="shared" ca="1" si="429"/>
        <v>0.95209021250575177</v>
      </c>
      <c r="BQ149" s="74">
        <f t="shared" ca="1" si="430"/>
        <v>0.96319634709868518</v>
      </c>
      <c r="BR149" s="74">
        <f t="shared" ca="1" si="431"/>
        <v>0.92830474213645475</v>
      </c>
      <c r="BS149" s="74">
        <f t="shared" si="432"/>
        <v>1.0386450302599011</v>
      </c>
      <c r="BT149" s="74">
        <f t="shared" ca="1" si="433"/>
        <v>1.0376351657634935</v>
      </c>
      <c r="CP149" s="73">
        <f t="shared" ref="CP149:DF149" si="494">CP97</f>
        <v>42</v>
      </c>
      <c r="CQ149" s="74">
        <f t="shared" si="494"/>
        <v>0.9846596713038327</v>
      </c>
      <c r="CR149" s="74">
        <f t="shared" si="494"/>
        <v>1.0714863461971724</v>
      </c>
      <c r="CS149" s="74">
        <f t="shared" ca="1" si="494"/>
        <v>1.0206164881036313</v>
      </c>
      <c r="CT149" s="74">
        <f t="shared" ca="1" si="494"/>
        <v>1.0338815716664671</v>
      </c>
      <c r="CU149" s="74">
        <f t="shared" si="494"/>
        <v>1.0569436017933158</v>
      </c>
      <c r="CV149" s="74">
        <f t="shared" ca="1" si="494"/>
        <v>1.0026939853714316</v>
      </c>
      <c r="CW149" s="74">
        <f t="shared" ca="1" si="494"/>
        <v>0.98576717797239388</v>
      </c>
      <c r="CX149" s="74">
        <f t="shared" ca="1" si="494"/>
        <v>0.98590514161109077</v>
      </c>
      <c r="CY149" s="74">
        <f t="shared" si="494"/>
        <v>0.83594091308773844</v>
      </c>
      <c r="CZ149" s="74">
        <f t="shared" ca="1" si="494"/>
        <v>1.0746179406876715</v>
      </c>
      <c r="DA149" s="74">
        <f t="shared" ca="1" si="494"/>
        <v>0.94706096229933945</v>
      </c>
      <c r="DB149" s="74">
        <f t="shared" ca="1" si="494"/>
        <v>0.94975268285573666</v>
      </c>
      <c r="DC149" s="74">
        <f t="shared" ca="1" si="494"/>
        <v>0.96055621698170512</v>
      </c>
      <c r="DD149" s="74">
        <f t="shared" ca="1" si="494"/>
        <v>0.93220445778079497</v>
      </c>
      <c r="DE149" s="74">
        <f t="shared" ca="1" si="494"/>
        <v>1.0076987590582915</v>
      </c>
      <c r="DF149" s="74">
        <f t="shared" ca="1" si="494"/>
        <v>1.0138517253995549</v>
      </c>
      <c r="DI149" s="57">
        <f t="shared" si="443"/>
        <v>399.12267299381807</v>
      </c>
      <c r="DJ149" s="57">
        <f t="shared" si="444"/>
        <v>57.863546483858698</v>
      </c>
      <c r="DK149" s="57">
        <f t="shared" ca="1" si="445"/>
        <v>120.37542435299967</v>
      </c>
      <c r="DL149" s="57">
        <f t="shared" ca="1" si="446"/>
        <v>105.28976029786558</v>
      </c>
      <c r="DM149" s="57">
        <f t="shared" si="447"/>
        <v>38838.401529041359</v>
      </c>
      <c r="DN149" s="57">
        <f t="shared" ca="1" si="448"/>
        <v>96.454438866968445</v>
      </c>
      <c r="DO149" s="57">
        <f t="shared" ca="1" si="449"/>
        <v>86.227257205737885</v>
      </c>
      <c r="DP149" s="57">
        <f t="shared" ca="1" si="450"/>
        <v>87.084587789898009</v>
      </c>
      <c r="DQ149" s="57">
        <f t="shared" si="451"/>
        <v>5330.5202918478381</v>
      </c>
      <c r="DR149" s="57">
        <f t="shared" ca="1" si="452"/>
        <v>101.76374199295689</v>
      </c>
      <c r="DS149" s="57">
        <f t="shared" ca="1" si="453"/>
        <v>103.70730794212503</v>
      </c>
      <c r="DT149" s="57">
        <f t="shared" ca="1" si="454"/>
        <v>108.60220766641983</v>
      </c>
      <c r="DU149" s="57">
        <f t="shared" ca="1" si="455"/>
        <v>103.6914100503142</v>
      </c>
      <c r="DV149" s="57">
        <f t="shared" ca="1" si="456"/>
        <v>102.06681813520829</v>
      </c>
      <c r="DW149" s="57">
        <f t="shared" ca="1" si="457"/>
        <v>104.2777941586665</v>
      </c>
      <c r="DX149" s="57">
        <f t="shared" ca="1" si="458"/>
        <v>647252.57788413775</v>
      </c>
      <c r="DY149" s="57">
        <f ca="1">'Chart Data'!U254</f>
        <v>-391.38428571428574</v>
      </c>
      <c r="EB149" s="57"/>
      <c r="EN149" s="74">
        <f t="shared" si="460"/>
        <v>4.780147747499653E-2</v>
      </c>
      <c r="EO149" s="74">
        <f t="shared" si="461"/>
        <v>-0.59627001672449575</v>
      </c>
      <c r="EP149" s="74">
        <f t="shared" ca="1" si="462"/>
        <v>0.91972322126634976</v>
      </c>
      <c r="EQ149" s="74">
        <f t="shared" ca="1" si="463"/>
        <v>0.31723004718055486</v>
      </c>
      <c r="ER149" s="74">
        <f t="shared" si="464"/>
        <v>1.063556496427783</v>
      </c>
      <c r="ES149" s="74">
        <f t="shared" ca="1" si="465"/>
        <v>0.22800114926986878</v>
      </c>
      <c r="ET149" s="74">
        <f t="shared" ca="1" si="466"/>
        <v>0.22794994767633978</v>
      </c>
      <c r="EU149" s="74">
        <f t="shared" ca="1" si="467"/>
        <v>-0.96361408293752937</v>
      </c>
      <c r="EV149" s="74">
        <f t="shared" si="468"/>
        <v>-0.22877030473389157</v>
      </c>
      <c r="EW149" s="74">
        <f t="shared" ca="1" si="469"/>
        <v>-1.4513659566103079</v>
      </c>
      <c r="EX149" s="74">
        <f t="shared" ca="1" si="470"/>
        <v>1.0934968664598295</v>
      </c>
      <c r="EY149" s="74">
        <f t="shared" ca="1" si="471"/>
        <v>1.2902741467260199</v>
      </c>
      <c r="EZ149" s="74">
        <f t="shared" ca="1" si="472"/>
        <v>1.187073879874212</v>
      </c>
      <c r="FA149" s="74">
        <f t="shared" ca="1" si="473"/>
        <v>0.79834855779948899</v>
      </c>
      <c r="FB149" s="74">
        <f t="shared" ca="1" si="474"/>
        <v>0.63760418737562463</v>
      </c>
      <c r="FC149" s="74">
        <f t="shared" ca="1" si="475"/>
        <v>0.92472063966953999</v>
      </c>
      <c r="FD149" s="74">
        <f t="shared" ca="1" si="476"/>
        <v>-2.4362491820436349</v>
      </c>
      <c r="FG149" s="225">
        <f t="shared" si="477"/>
        <v>10</v>
      </c>
      <c r="FH149" s="73">
        <f t="shared" si="478"/>
        <v>2024</v>
      </c>
      <c r="FI149" s="73"/>
      <c r="FJ149" s="73"/>
      <c r="FK149" s="4"/>
      <c r="FL149" s="4"/>
      <c r="GA149" s="4"/>
    </row>
    <row r="150" spans="1:183" x14ac:dyDescent="0.35">
      <c r="A150" s="73">
        <v>43</v>
      </c>
      <c r="B150" s="41">
        <f t="shared" si="441"/>
        <v>45586</v>
      </c>
      <c r="C150" s="57">
        <f>'Chart Data'!C255</f>
        <v>410</v>
      </c>
      <c r="D150" s="57">
        <f>'Chart Data'!D255</f>
        <v>58</v>
      </c>
      <c r="E150" s="57">
        <f ca="1">'Chart Data'!E255</f>
        <v>124.14285714285714</v>
      </c>
      <c r="F150" s="57">
        <f ca="1">'Chart Data'!F255</f>
        <v>109.57142857142857</v>
      </c>
      <c r="G150" s="57">
        <f>'Chart Data'!G255</f>
        <v>41160</v>
      </c>
      <c r="H150" s="57">
        <f ca="1">'Chart Data'!H255</f>
        <v>98.142857142857139</v>
      </c>
      <c r="I150" s="57">
        <f ca="1">'Chart Data'!J255</f>
        <v>86.571428571428569</v>
      </c>
      <c r="J150" s="57">
        <f ca="1">'Chart Data'!K255</f>
        <v>85.142857142857139</v>
      </c>
      <c r="K150" s="57">
        <f>'Chart Data'!L255</f>
        <v>4381</v>
      </c>
      <c r="L150" s="57">
        <f>'Chart Data'!M255</f>
        <v>106.3</v>
      </c>
      <c r="M150" s="57">
        <f ca="1">'Chart Data'!O255</f>
        <v>98.429999999999993</v>
      </c>
      <c r="N150" s="57">
        <f ca="1">'Chart Data'!P255</f>
        <v>103.80666666666667</v>
      </c>
      <c r="O150" s="57">
        <f ca="1">'Chart Data'!Q255</f>
        <v>99.695714285714288</v>
      </c>
      <c r="P150" s="57">
        <f ca="1">'Chart Data'!R255</f>
        <v>95.208571428571418</v>
      </c>
      <c r="Q150" s="57">
        <f>'Chart Data'!S256</f>
        <v>104.77274977548878</v>
      </c>
      <c r="R150" s="57">
        <f ca="1">'Chart Data'!T256</f>
        <v>695031.85714285716</v>
      </c>
      <c r="U150" s="57">
        <f t="shared" si="386"/>
        <v>384.25</v>
      </c>
      <c r="V150" s="57">
        <f t="shared" si="387"/>
        <v>58.942307692307693</v>
      </c>
      <c r="W150" s="57">
        <f t="shared" ca="1" si="388"/>
        <v>120.8681318681319</v>
      </c>
      <c r="X150" s="57">
        <f t="shared" ca="1" si="389"/>
        <v>104.82967032967029</v>
      </c>
      <c r="Y150" s="57">
        <f t="shared" si="390"/>
        <v>38757.557692307695</v>
      </c>
      <c r="Z150" s="57">
        <f t="shared" ca="1" si="391"/>
        <v>96.184065934065956</v>
      </c>
      <c r="AA150" s="57">
        <f t="shared" ca="1" si="392"/>
        <v>87.095695970695971</v>
      </c>
      <c r="AB150" s="57">
        <f t="shared" ca="1" si="393"/>
        <v>87.622710622710585</v>
      </c>
      <c r="AC150" s="57">
        <f t="shared" si="394"/>
        <v>4886.5576923076924</v>
      </c>
      <c r="AD150" s="57">
        <f t="shared" si="395"/>
        <v>104.11126373626372</v>
      </c>
      <c r="AE150" s="57">
        <f t="shared" ca="1" si="396"/>
        <v>103.83689560439558</v>
      </c>
      <c r="AF150" s="57">
        <f t="shared" ca="1" si="397"/>
        <v>108.44475274725272</v>
      </c>
      <c r="AG150" s="57">
        <f t="shared" ca="1" si="398"/>
        <v>103.52645604395602</v>
      </c>
      <c r="AH150" s="57">
        <f t="shared" ca="1" si="399"/>
        <v>102.59868131868133</v>
      </c>
      <c r="AI150" s="57">
        <f t="shared" si="400"/>
        <v>101.25493685158743</v>
      </c>
      <c r="AJ150" s="57">
        <f t="shared" ca="1" si="401"/>
        <v>632046.79670329683</v>
      </c>
      <c r="AM150" s="57">
        <f t="shared" si="402"/>
        <v>384.06730769230768</v>
      </c>
      <c r="AN150" s="57">
        <f t="shared" si="403"/>
        <v>58.961538461538467</v>
      </c>
      <c r="AO150" s="57">
        <f t="shared" ca="1" si="404"/>
        <v>120.95604395604398</v>
      </c>
      <c r="AP150" s="57">
        <f t="shared" ca="1" si="405"/>
        <v>104.84340659340654</v>
      </c>
      <c r="AQ150" s="57">
        <f t="shared" si="406"/>
        <v>38763.192307692312</v>
      </c>
      <c r="AR150" s="57">
        <f t="shared" ca="1" si="407"/>
        <v>96.199175824175825</v>
      </c>
      <c r="AS150" s="57">
        <f t="shared" ca="1" si="408"/>
        <v>87.120421245421241</v>
      </c>
      <c r="AT150" s="57">
        <f t="shared" ca="1" si="409"/>
        <v>87.59661172161168</v>
      </c>
      <c r="AU150" s="57">
        <f t="shared" si="410"/>
        <v>4893.6538461538457</v>
      </c>
      <c r="AV150" s="57">
        <f t="shared" si="411"/>
        <v>103.7690934065934</v>
      </c>
      <c r="AW150" s="57">
        <f t="shared" ca="1" si="412"/>
        <v>103.91920329670327</v>
      </c>
      <c r="AX150" s="57">
        <f t="shared" ca="1" si="413"/>
        <v>108.56330128205126</v>
      </c>
      <c r="AY150" s="57">
        <f t="shared" ca="1" si="414"/>
        <v>103.60505494505493</v>
      </c>
      <c r="AZ150" s="57">
        <f t="shared" ca="1" si="415"/>
        <v>102.67781593406593</v>
      </c>
      <c r="BA150" s="57">
        <f t="shared" si="416"/>
        <v>101.30446146520751</v>
      </c>
      <c r="BB150" s="57">
        <f t="shared" ca="1" si="417"/>
        <v>631890.11538461549</v>
      </c>
      <c r="BE150" s="74">
        <f t="shared" si="418"/>
        <v>1.0675212177352729</v>
      </c>
      <c r="BF150" s="74">
        <f t="shared" si="419"/>
        <v>0.98369210697977816</v>
      </c>
      <c r="BG150" s="74">
        <f t="shared" ca="1" si="420"/>
        <v>1.0263468701735257</v>
      </c>
      <c r="BH150" s="74">
        <f t="shared" ca="1" si="421"/>
        <v>1.0450960354269847</v>
      </c>
      <c r="BI150" s="74">
        <f t="shared" si="422"/>
        <v>1.0618320512222637</v>
      </c>
      <c r="BJ150" s="74">
        <f t="shared" ca="1" si="423"/>
        <v>1.0202047606128539</v>
      </c>
      <c r="BK150" s="74">
        <f t="shared" ca="1" si="424"/>
        <v>0.99369846166783171</v>
      </c>
      <c r="BL150" s="74">
        <f t="shared" ca="1" si="425"/>
        <v>0.97198801950750391</v>
      </c>
      <c r="BM150" s="74">
        <f t="shared" si="426"/>
        <v>0.89524108932290647</v>
      </c>
      <c r="BN150" s="74">
        <f t="shared" si="427"/>
        <v>1.024389791895838</v>
      </c>
      <c r="BO150" s="74">
        <f t="shared" ca="1" si="428"/>
        <v>0.94717816223984252</v>
      </c>
      <c r="BP150" s="74">
        <f t="shared" ca="1" si="429"/>
        <v>0.95618561190372531</v>
      </c>
      <c r="BQ150" s="74">
        <f t="shared" ca="1" si="430"/>
        <v>0.96226689265872312</v>
      </c>
      <c r="BR150" s="74">
        <f t="shared" ca="1" si="431"/>
        <v>0.92725551826802732</v>
      </c>
      <c r="BS150" s="74">
        <f t="shared" si="432"/>
        <v>1.0342362839712882</v>
      </c>
      <c r="BT150" s="74">
        <f t="shared" ca="1" si="433"/>
        <v>1.0999251930374143</v>
      </c>
      <c r="CP150" s="73">
        <f t="shared" ref="CP150:DF150" si="495">CP98</f>
        <v>43</v>
      </c>
      <c r="CQ150" s="74">
        <f t="shared" si="495"/>
        <v>1.0141916430572864</v>
      </c>
      <c r="CR150" s="74">
        <f t="shared" si="495"/>
        <v>0.96909008003953101</v>
      </c>
      <c r="CS150" s="74">
        <f t="shared" ca="1" si="495"/>
        <v>1.011103325500105</v>
      </c>
      <c r="CT150" s="74">
        <f t="shared" ca="1" si="495"/>
        <v>1.02836092181727</v>
      </c>
      <c r="CU150" s="74">
        <f t="shared" si="495"/>
        <v>1.0586720521164126</v>
      </c>
      <c r="CV150" s="74">
        <f t="shared" ca="1" si="495"/>
        <v>1.011950476517252</v>
      </c>
      <c r="CW150" s="74">
        <f t="shared" ca="1" si="495"/>
        <v>1.009430709087378</v>
      </c>
      <c r="CX150" s="74">
        <f t="shared" ca="1" si="495"/>
        <v>1.0070344904317827</v>
      </c>
      <c r="CY150" s="74">
        <f t="shared" si="495"/>
        <v>0.74316684205100003</v>
      </c>
      <c r="CZ150" s="74">
        <f t="shared" ca="1" si="495"/>
        <v>1.05729500779426</v>
      </c>
      <c r="DA150" s="74">
        <f t="shared" ca="1" si="495"/>
        <v>0.95276211499823105</v>
      </c>
      <c r="DB150" s="74">
        <f t="shared" ca="1" si="495"/>
        <v>0.96597265547569189</v>
      </c>
      <c r="DC150" s="74">
        <f t="shared" ca="1" si="495"/>
        <v>0.95843521037876966</v>
      </c>
      <c r="DD150" s="74">
        <f t="shared" ca="1" si="495"/>
        <v>0.926783144417892</v>
      </c>
      <c r="DE150" s="74">
        <f t="shared" ca="1" si="495"/>
        <v>1.0053190163483476</v>
      </c>
      <c r="DF150" s="74">
        <f t="shared" ca="1" si="495"/>
        <v>1.06951518272249</v>
      </c>
      <c r="DI150" s="57">
        <f t="shared" si="443"/>
        <v>404.26284598840977</v>
      </c>
      <c r="DJ150" s="57">
        <f t="shared" si="444"/>
        <v>59.849957392644107</v>
      </c>
      <c r="DK150" s="57">
        <f t="shared" ca="1" si="445"/>
        <v>122.7795953311245</v>
      </c>
      <c r="DL150" s="57">
        <f t="shared" ca="1" si="446"/>
        <v>106.54958414580672</v>
      </c>
      <c r="DM150" s="57">
        <f t="shared" si="447"/>
        <v>38878.895421595589</v>
      </c>
      <c r="DN150" s="57">
        <f t="shared" ca="1" si="448"/>
        <v>96.983853874576411</v>
      </c>
      <c r="DO150" s="57">
        <f t="shared" ca="1" si="449"/>
        <v>85.762626193230673</v>
      </c>
      <c r="DP150" s="57">
        <f t="shared" ca="1" si="450"/>
        <v>84.548104312048665</v>
      </c>
      <c r="DQ150" s="57">
        <f t="shared" si="451"/>
        <v>5895.0423405722304</v>
      </c>
      <c r="DR150" s="57">
        <f t="shared" ca="1" si="452"/>
        <v>100.5395837645769</v>
      </c>
      <c r="DS150" s="57">
        <f t="shared" ca="1" si="453"/>
        <v>103.31015313322229</v>
      </c>
      <c r="DT150" s="57">
        <f t="shared" ca="1" si="454"/>
        <v>107.46335942143955</v>
      </c>
      <c r="DU150" s="57">
        <f t="shared" ca="1" si="455"/>
        <v>104.01925263817776</v>
      </c>
      <c r="DV150" s="57">
        <f t="shared" ca="1" si="456"/>
        <v>102.73014998386861</v>
      </c>
      <c r="DW150" s="57">
        <f t="shared" ca="1" si="457"/>
        <v>104.21841034705399</v>
      </c>
      <c r="DX150" s="57">
        <f t="shared" ca="1" si="458"/>
        <v>649856.93365626479</v>
      </c>
      <c r="DY150" s="57">
        <f ca="1">'Chart Data'!U255</f>
        <v>-284.55285714285714</v>
      </c>
      <c r="EB150" s="57"/>
      <c r="EN150" s="74">
        <f t="shared" si="460"/>
        <v>0.32963635123257073</v>
      </c>
      <c r="EO150" s="74">
        <f t="shared" si="461"/>
        <v>0.14241375921079802</v>
      </c>
      <c r="EP150" s="74">
        <f t="shared" ca="1" si="462"/>
        <v>1.5908528805362716</v>
      </c>
      <c r="EQ150" s="74">
        <f t="shared" ca="1" si="463"/>
        <v>0.63940474922699608</v>
      </c>
      <c r="ER150" s="74">
        <f t="shared" si="464"/>
        <v>1.1031634020436998</v>
      </c>
      <c r="ES150" s="74">
        <f t="shared" ca="1" si="465"/>
        <v>0.53582984782379295</v>
      </c>
      <c r="ET150" s="74">
        <f t="shared" ca="1" si="466"/>
        <v>8.6880959974830307E-2</v>
      </c>
      <c r="EU150" s="74">
        <f t="shared" ca="1" si="467"/>
        <v>-2.4359571592817448</v>
      </c>
      <c r="EV150" s="74">
        <f t="shared" si="468"/>
        <v>-0.65328709235951787</v>
      </c>
      <c r="EW150" s="74">
        <f t="shared" ca="1" si="469"/>
        <v>-1.5231251081686719</v>
      </c>
      <c r="EX150" s="74">
        <f t="shared" ca="1" si="470"/>
        <v>0.93454783750122217</v>
      </c>
      <c r="EY150" s="74">
        <f t="shared" ca="1" si="471"/>
        <v>1.0321437942817908</v>
      </c>
      <c r="EZ150" s="74">
        <f t="shared" ca="1" si="472"/>
        <v>1.3324087560420581</v>
      </c>
      <c r="FA150" s="74">
        <f t="shared" ca="1" si="473"/>
        <v>1.1109559586810132</v>
      </c>
      <c r="FB150" s="74">
        <f t="shared" ca="1" si="474"/>
        <v>0.6225172235695684</v>
      </c>
      <c r="FC150" s="74">
        <f t="shared" ca="1" si="475"/>
        <v>1.0545834632264859</v>
      </c>
      <c r="FD150" s="74">
        <f t="shared" ca="1" si="476"/>
        <v>-1.0819023560856509</v>
      </c>
      <c r="FG150" s="225">
        <f t="shared" si="477"/>
        <v>10</v>
      </c>
      <c r="FH150" s="73">
        <f t="shared" si="478"/>
        <v>2024</v>
      </c>
      <c r="FI150" s="73"/>
      <c r="FJ150" s="73"/>
      <c r="FK150" s="4"/>
      <c r="FL150" s="4"/>
      <c r="GA150" s="4"/>
    </row>
    <row r="151" spans="1:183" x14ac:dyDescent="0.35">
      <c r="A151" s="73">
        <v>44</v>
      </c>
      <c r="B151" s="41">
        <f t="shared" si="441"/>
        <v>45593</v>
      </c>
      <c r="C151" s="57">
        <f>'Chart Data'!C256</f>
        <v>394</v>
      </c>
      <c r="D151" s="57">
        <f>'Chart Data'!D256</f>
        <v>55</v>
      </c>
      <c r="E151" s="57">
        <f ca="1">'Chart Data'!E256</f>
        <v>122.57142857142857</v>
      </c>
      <c r="F151" s="57">
        <f ca="1">'Chart Data'!F256</f>
        <v>107.28571428571429</v>
      </c>
      <c r="G151" s="57">
        <f>'Chart Data'!G256</f>
        <v>38261</v>
      </c>
      <c r="H151" s="57">
        <f ca="1">'Chart Data'!H256</f>
        <v>97.428571428571431</v>
      </c>
      <c r="I151" s="57">
        <f ca="1">'Chart Data'!J256</f>
        <v>87.428571428571431</v>
      </c>
      <c r="J151" s="57">
        <f ca="1">'Chart Data'!K256</f>
        <v>89.714285714285708</v>
      </c>
      <c r="K151" s="57">
        <f>'Chart Data'!L256</f>
        <v>3765</v>
      </c>
      <c r="L151" s="57">
        <f>'Chart Data'!M256</f>
        <v>110.24285714285715</v>
      </c>
      <c r="M151" s="57">
        <f ca="1">'Chart Data'!O256</f>
        <v>105.37857142857142</v>
      </c>
      <c r="N151" s="57">
        <f ca="1">'Chart Data'!P256</f>
        <v>115.49190476190476</v>
      </c>
      <c r="O151" s="57">
        <f ca="1">'Chart Data'!Q256</f>
        <v>103.76214285714286</v>
      </c>
      <c r="P151" s="57">
        <f ca="1">'Chart Data'!R256</f>
        <v>98.851428571428556</v>
      </c>
      <c r="Q151" s="57">
        <f>'Chart Data'!S257</f>
        <v>104.11319495611347</v>
      </c>
      <c r="R151" s="57">
        <f ca="1">'Chart Data'!T257</f>
        <v>718004.57142857148</v>
      </c>
      <c r="U151" s="57">
        <f t="shared" si="386"/>
        <v>383.88461538461536</v>
      </c>
      <c r="V151" s="57">
        <f t="shared" si="387"/>
        <v>58.980769230769234</v>
      </c>
      <c r="W151" s="57">
        <f t="shared" ca="1" si="388"/>
        <v>121.04395604395607</v>
      </c>
      <c r="X151" s="57">
        <f t="shared" ca="1" si="389"/>
        <v>104.8571428571428</v>
      </c>
      <c r="Y151" s="57">
        <f t="shared" si="390"/>
        <v>38768.826923076922</v>
      </c>
      <c r="Z151" s="57">
        <f t="shared" ca="1" si="391"/>
        <v>96.214285714285708</v>
      </c>
      <c r="AA151" s="57">
        <f t="shared" ca="1" si="392"/>
        <v>87.145146520146511</v>
      </c>
      <c r="AB151" s="57">
        <f t="shared" ca="1" si="393"/>
        <v>87.570512820512789</v>
      </c>
      <c r="AC151" s="57">
        <f t="shared" si="394"/>
        <v>4900.75</v>
      </c>
      <c r="AD151" s="57">
        <f t="shared" si="395"/>
        <v>103.42692307692307</v>
      </c>
      <c r="AE151" s="57">
        <f t="shared" ca="1" si="396"/>
        <v>104.00151098901097</v>
      </c>
      <c r="AF151" s="57">
        <f t="shared" ca="1" si="397"/>
        <v>108.68184981684979</v>
      </c>
      <c r="AG151" s="57">
        <f t="shared" ca="1" si="398"/>
        <v>103.68365384615385</v>
      </c>
      <c r="AH151" s="57">
        <f t="shared" ca="1" si="399"/>
        <v>102.75695054945052</v>
      </c>
      <c r="AI151" s="57">
        <f t="shared" si="400"/>
        <v>101.35398607882757</v>
      </c>
      <c r="AJ151" s="57">
        <f t="shared" ca="1" si="401"/>
        <v>631733.43406593415</v>
      </c>
      <c r="AM151" s="57">
        <f t="shared" si="402"/>
        <v>383.45192307692309</v>
      </c>
      <c r="AN151" s="57">
        <f t="shared" si="403"/>
        <v>58.90384615384616</v>
      </c>
      <c r="AO151" s="57">
        <f t="shared" ca="1" si="404"/>
        <v>121.12362637362639</v>
      </c>
      <c r="AP151" s="57">
        <f t="shared" ca="1" si="405"/>
        <v>104.87087912087907</v>
      </c>
      <c r="AQ151" s="57">
        <f t="shared" si="406"/>
        <v>38776.00961538461</v>
      </c>
      <c r="AR151" s="57">
        <f t="shared" ca="1" si="407"/>
        <v>96.210164835164818</v>
      </c>
      <c r="AS151" s="57">
        <f t="shared" ca="1" si="408"/>
        <v>87.161630036630015</v>
      </c>
      <c r="AT151" s="57">
        <f t="shared" ca="1" si="409"/>
        <v>87.526556776556731</v>
      </c>
      <c r="AU151" s="57">
        <f t="shared" si="410"/>
        <v>4900.5576923076924</v>
      </c>
      <c r="AV151" s="57">
        <f t="shared" si="411"/>
        <v>103.18543956043955</v>
      </c>
      <c r="AW151" s="57">
        <f t="shared" ca="1" si="412"/>
        <v>104.10499999999999</v>
      </c>
      <c r="AX151" s="57">
        <f t="shared" ca="1" si="413"/>
        <v>108.85003205128203</v>
      </c>
      <c r="AY151" s="57">
        <f t="shared" ca="1" si="414"/>
        <v>103.754375</v>
      </c>
      <c r="AZ151" s="57">
        <f t="shared" ca="1" si="415"/>
        <v>102.8480975274725</v>
      </c>
      <c r="BA151" s="57">
        <f t="shared" si="416"/>
        <v>101.45421797723264</v>
      </c>
      <c r="BB151" s="57">
        <f t="shared" ca="1" si="417"/>
        <v>631393.93818681326</v>
      </c>
      <c r="BE151" s="74">
        <f t="shared" si="418"/>
        <v>1.0275082123423356</v>
      </c>
      <c r="BF151" s="74">
        <f t="shared" si="419"/>
        <v>0.9337251061051256</v>
      </c>
      <c r="BG151" s="74">
        <f t="shared" ca="1" si="420"/>
        <v>1.0119530948762727</v>
      </c>
      <c r="BH151" s="74">
        <f t="shared" ca="1" si="421"/>
        <v>1.0230267466533944</v>
      </c>
      <c r="BI151" s="74">
        <f t="shared" si="422"/>
        <v>0.98671834413873583</v>
      </c>
      <c r="BJ151" s="74">
        <f t="shared" ca="1" si="423"/>
        <v>1.0126640110792253</v>
      </c>
      <c r="BK151" s="74">
        <f t="shared" ca="1" si="424"/>
        <v>1.0030626021086255</v>
      </c>
      <c r="BL151" s="74">
        <f t="shared" ca="1" si="425"/>
        <v>1.0249950302890807</v>
      </c>
      <c r="BM151" s="74">
        <f t="shared" si="426"/>
        <v>0.76827990534829238</v>
      </c>
      <c r="BN151" s="74">
        <f t="shared" si="427"/>
        <v>1.0683954791730457</v>
      </c>
      <c r="BO151" s="74">
        <f t="shared" ca="1" si="428"/>
        <v>1.0122335279628398</v>
      </c>
      <c r="BP151" s="74">
        <f t="shared" ca="1" si="429"/>
        <v>1.0610185645833672</v>
      </c>
      <c r="BQ151" s="74">
        <f t="shared" ca="1" si="430"/>
        <v>1.0000748677551463</v>
      </c>
      <c r="BR151" s="74">
        <f t="shared" ca="1" si="431"/>
        <v>0.9611400788918204</v>
      </c>
      <c r="BS151" s="74">
        <f t="shared" si="432"/>
        <v>1.0262086390481817</v>
      </c>
      <c r="BT151" s="74">
        <f t="shared" ca="1" si="433"/>
        <v>1.1371736850855423</v>
      </c>
      <c r="CP151" s="73">
        <f t="shared" ref="CP151:DF151" si="496">CP99</f>
        <v>44</v>
      </c>
      <c r="CQ151" s="74">
        <f t="shared" si="496"/>
        <v>0.9843011357614122</v>
      </c>
      <c r="CR151" s="74">
        <f t="shared" si="496"/>
        <v>0.90618807288516101</v>
      </c>
      <c r="CS151" s="74">
        <f t="shared" ca="1" si="496"/>
        <v>1.0027852893478522</v>
      </c>
      <c r="CT151" s="74">
        <f t="shared" ca="1" si="496"/>
        <v>1.0178993733218547</v>
      </c>
      <c r="CU151" s="74">
        <f t="shared" si="496"/>
        <v>0.94319864931089337</v>
      </c>
      <c r="CV151" s="74">
        <f t="shared" ca="1" si="496"/>
        <v>0.99779442230838333</v>
      </c>
      <c r="CW151" s="74">
        <f t="shared" ca="1" si="496"/>
        <v>0.98956654556294366</v>
      </c>
      <c r="CX151" s="74">
        <f t="shared" ca="1" si="496"/>
        <v>1.0109918751280675</v>
      </c>
      <c r="CY151" s="74">
        <f t="shared" si="496"/>
        <v>0.95672794790037263</v>
      </c>
      <c r="CZ151" s="74">
        <f t="shared" ca="1" si="496"/>
        <v>1.0598743323213318</v>
      </c>
      <c r="DA151" s="74">
        <f t="shared" ca="1" si="496"/>
        <v>0.97780781278229434</v>
      </c>
      <c r="DB151" s="74">
        <f t="shared" ca="1" si="496"/>
        <v>1.0093041359469197</v>
      </c>
      <c r="DC151" s="74">
        <f t="shared" ca="1" si="496"/>
        <v>0.9596661324667165</v>
      </c>
      <c r="DD151" s="74">
        <f t="shared" ca="1" si="496"/>
        <v>0.91903661170933848</v>
      </c>
      <c r="DE151" s="74">
        <f t="shared" ca="1" si="496"/>
        <v>1.0102423641727385</v>
      </c>
      <c r="DF151" s="74">
        <f t="shared" ca="1" si="496"/>
        <v>1.0924491635286329</v>
      </c>
      <c r="DI151" s="57">
        <f t="shared" si="443"/>
        <v>400.28400423943316</v>
      </c>
      <c r="DJ151" s="57">
        <f t="shared" si="444"/>
        <v>60.69380258436707</v>
      </c>
      <c r="DK151" s="57">
        <f t="shared" ca="1" si="445"/>
        <v>122.23097992506575</v>
      </c>
      <c r="DL151" s="57">
        <f t="shared" ca="1" si="446"/>
        <v>105.3991358061197</v>
      </c>
      <c r="DM151" s="57">
        <f t="shared" si="447"/>
        <v>40565.155630739842</v>
      </c>
      <c r="DN151" s="57">
        <f t="shared" ca="1" si="448"/>
        <v>97.643932708274519</v>
      </c>
      <c r="DO151" s="57">
        <f t="shared" ca="1" si="449"/>
        <v>88.350370998885325</v>
      </c>
      <c r="DP151" s="57">
        <f t="shared" ca="1" si="450"/>
        <v>88.738879036907335</v>
      </c>
      <c r="DQ151" s="57">
        <f t="shared" si="451"/>
        <v>3935.2879867914785</v>
      </c>
      <c r="DR151" s="57">
        <f t="shared" ca="1" si="452"/>
        <v>104.01502685832929</v>
      </c>
      <c r="DS151" s="57">
        <f t="shared" ca="1" si="453"/>
        <v>107.77022851630007</v>
      </c>
      <c r="DT151" s="57">
        <f t="shared" ca="1" si="454"/>
        <v>114.42725799746312</v>
      </c>
      <c r="DU151" s="57">
        <f t="shared" ca="1" si="455"/>
        <v>108.12316840903165</v>
      </c>
      <c r="DV151" s="57">
        <f t="shared" ca="1" si="456"/>
        <v>107.55983745584672</v>
      </c>
      <c r="DW151" s="57">
        <f t="shared" ca="1" si="457"/>
        <v>103.05764106553687</v>
      </c>
      <c r="DX151" s="57">
        <f t="shared" ca="1" si="458"/>
        <v>657243.00534901069</v>
      </c>
      <c r="DY151" s="57">
        <f ca="1">'Chart Data'!U256</f>
        <v>-376.17</v>
      </c>
      <c r="EB151" s="57"/>
      <c r="EN151" s="74">
        <f t="shared" si="460"/>
        <v>0.11147708631988014</v>
      </c>
      <c r="EO151" s="74">
        <f t="shared" si="461"/>
        <v>0.45621326049721522</v>
      </c>
      <c r="EP151" s="74">
        <f t="shared" ca="1" si="462"/>
        <v>1.4377056734996021</v>
      </c>
      <c r="EQ151" s="74">
        <f t="shared" ca="1" si="463"/>
        <v>0.34520064151446606</v>
      </c>
      <c r="ER151" s="74">
        <f t="shared" si="464"/>
        <v>2.7524874046203722</v>
      </c>
      <c r="ES151" s="74">
        <f t="shared" ca="1" si="465"/>
        <v>0.91963311255999913</v>
      </c>
      <c r="ET151" s="74">
        <f t="shared" ca="1" si="466"/>
        <v>0.87255933773459016</v>
      </c>
      <c r="EU151" s="74">
        <f t="shared" ca="1" si="467"/>
        <v>-3.3538308754077375E-3</v>
      </c>
      <c r="EV151" s="74">
        <f t="shared" si="468"/>
        <v>0.82043501412371189</v>
      </c>
      <c r="EW151" s="74">
        <f t="shared" ca="1" si="469"/>
        <v>-1.3193974838181108</v>
      </c>
      <c r="EX151" s="74">
        <f t="shared" ca="1" si="470"/>
        <v>2.7195561902416014</v>
      </c>
      <c r="EY151" s="74">
        <f t="shared" ca="1" si="471"/>
        <v>2.6105749871453789</v>
      </c>
      <c r="EZ151" s="74">
        <f t="shared" ca="1" si="472"/>
        <v>3.1517028698639931</v>
      </c>
      <c r="FA151" s="74">
        <f t="shared" ca="1" si="473"/>
        <v>3.3870354967498582</v>
      </c>
      <c r="FB151" s="74">
        <f t="shared" ca="1" si="474"/>
        <v>0.32761388776310107</v>
      </c>
      <c r="FC151" s="74">
        <f t="shared" ca="1" si="475"/>
        <v>1.4228803508021135</v>
      </c>
      <c r="FD151" s="74">
        <f t="shared" ca="1" si="476"/>
        <v>-2.2433713010501801</v>
      </c>
      <c r="FG151" s="225">
        <f t="shared" si="477"/>
        <v>10</v>
      </c>
      <c r="FH151" s="73">
        <f t="shared" si="478"/>
        <v>2024</v>
      </c>
      <c r="FI151" s="73"/>
      <c r="FJ151" s="73"/>
      <c r="FK151" s="4"/>
      <c r="FL151" s="4"/>
      <c r="GA151" s="4"/>
    </row>
    <row r="152" spans="1:183" x14ac:dyDescent="0.35">
      <c r="A152" s="73">
        <v>45</v>
      </c>
      <c r="B152" s="41">
        <f t="shared" si="441"/>
        <v>45600</v>
      </c>
      <c r="C152" s="57">
        <f>'Chart Data'!C257</f>
        <v>403</v>
      </c>
      <c r="D152" s="57">
        <f>'Chart Data'!D257</f>
        <v>56</v>
      </c>
      <c r="E152" s="57">
        <f ca="1">'Chart Data'!E257</f>
        <v>123.71428571428571</v>
      </c>
      <c r="F152" s="57">
        <f ca="1">'Chart Data'!F257</f>
        <v>108.57142857142857</v>
      </c>
      <c r="G152" s="57">
        <f>'Chart Data'!G257</f>
        <v>33871</v>
      </c>
      <c r="H152" s="57">
        <f ca="1">'Chart Data'!H257</f>
        <v>96.142857142857139</v>
      </c>
      <c r="I152" s="57">
        <f ca="1">'Chart Data'!J257</f>
        <v>84.285714285714292</v>
      </c>
      <c r="J152" s="57">
        <f ca="1">'Chart Data'!K257</f>
        <v>84.428571428571431</v>
      </c>
      <c r="K152" s="57">
        <f>'Chart Data'!L257</f>
        <v>4954</v>
      </c>
      <c r="L152" s="57">
        <f>'Chart Data'!M257</f>
        <v>106.01428571428571</v>
      </c>
      <c r="M152" s="57">
        <f ca="1">'Chart Data'!O257</f>
        <v>100.41428571428571</v>
      </c>
      <c r="N152" s="57">
        <f ca="1">'Chart Data'!P257</f>
        <v>107.3795238095238</v>
      </c>
      <c r="O152" s="57">
        <f ca="1">'Chart Data'!Q257</f>
        <v>97.914285714285711</v>
      </c>
      <c r="P152" s="57">
        <f ca="1">'Chart Data'!R257</f>
        <v>93.309285714285721</v>
      </c>
      <c r="Q152" s="57">
        <f>'Chart Data'!S258</f>
        <v>103.37435781533549</v>
      </c>
      <c r="R152" s="57">
        <f ca="1">'Chart Data'!T258</f>
        <v>747090.42857142852</v>
      </c>
      <c r="U152" s="57">
        <f t="shared" si="386"/>
        <v>383.01923076923077</v>
      </c>
      <c r="V152" s="57">
        <f t="shared" si="387"/>
        <v>58.82692307692308</v>
      </c>
      <c r="W152" s="57">
        <f t="shared" ca="1" si="388"/>
        <v>121.20329670329672</v>
      </c>
      <c r="X152" s="57">
        <f t="shared" ca="1" si="389"/>
        <v>104.88461538461533</v>
      </c>
      <c r="Y152" s="57">
        <f t="shared" si="390"/>
        <v>38783.192307692305</v>
      </c>
      <c r="Z152" s="57">
        <f t="shared" ca="1" si="391"/>
        <v>96.206043956043942</v>
      </c>
      <c r="AA152" s="57">
        <f t="shared" ca="1" si="392"/>
        <v>87.178113553113533</v>
      </c>
      <c r="AB152" s="57">
        <f t="shared" ca="1" si="393"/>
        <v>87.482600732600687</v>
      </c>
      <c r="AC152" s="57">
        <f t="shared" si="394"/>
        <v>4900.3653846153848</v>
      </c>
      <c r="AD152" s="57">
        <f t="shared" si="395"/>
        <v>102.94395604395602</v>
      </c>
      <c r="AE152" s="57">
        <f t="shared" ca="1" si="396"/>
        <v>104.208489010989</v>
      </c>
      <c r="AF152" s="57">
        <f t="shared" ca="1" si="397"/>
        <v>109.01821428571428</v>
      </c>
      <c r="AG152" s="57">
        <f t="shared" ca="1" si="398"/>
        <v>103.82509615384615</v>
      </c>
      <c r="AH152" s="57">
        <f t="shared" ca="1" si="399"/>
        <v>102.9392445054945</v>
      </c>
      <c r="AI152" s="57">
        <f t="shared" si="400"/>
        <v>101.5544498756377</v>
      </c>
      <c r="AJ152" s="57">
        <f t="shared" ca="1" si="401"/>
        <v>631054.44230769237</v>
      </c>
      <c r="AM152" s="57">
        <f t="shared" si="402"/>
        <v>382.77884615384619</v>
      </c>
      <c r="AN152" s="57">
        <f t="shared" si="403"/>
        <v>58.846153846153847</v>
      </c>
      <c r="AO152" s="57">
        <f t="shared" ca="1" si="404"/>
        <v>121.28846153846155</v>
      </c>
      <c r="AP152" s="57">
        <f t="shared" ca="1" si="405"/>
        <v>104.89972527472523</v>
      </c>
      <c r="AQ152" s="57">
        <f t="shared" si="406"/>
        <v>38791.875</v>
      </c>
      <c r="AR152" s="57">
        <f t="shared" ca="1" si="407"/>
        <v>96.212912087912073</v>
      </c>
      <c r="AS152" s="57">
        <f t="shared" ca="1" si="408"/>
        <v>87.172619047619037</v>
      </c>
      <c r="AT152" s="57">
        <f t="shared" ca="1" si="409"/>
        <v>87.449633699633651</v>
      </c>
      <c r="AU152" s="57">
        <f t="shared" si="410"/>
        <v>4915.4903846153848</v>
      </c>
      <c r="AV152" s="57">
        <f t="shared" si="411"/>
        <v>102.73653846153843</v>
      </c>
      <c r="AW152" s="57">
        <f t="shared" ca="1" si="412"/>
        <v>104.30586538461537</v>
      </c>
      <c r="AX152" s="57">
        <f t="shared" ca="1" si="413"/>
        <v>109.16134615384615</v>
      </c>
      <c r="AY152" s="57">
        <f t="shared" ca="1" si="414"/>
        <v>103.90476648351648</v>
      </c>
      <c r="AZ152" s="57">
        <f t="shared" ca="1" si="415"/>
        <v>103.03265109890108</v>
      </c>
      <c r="BA152" s="57">
        <f t="shared" si="416"/>
        <v>101.63122951237909</v>
      </c>
      <c r="BB152" s="57">
        <f t="shared" ca="1" si="417"/>
        <v>630760.52197802207</v>
      </c>
      <c r="BE152" s="74">
        <f t="shared" si="418"/>
        <v>1.0528272501193197</v>
      </c>
      <c r="BF152" s="74">
        <f t="shared" si="419"/>
        <v>0.95163398692810452</v>
      </c>
      <c r="BG152" s="74">
        <f t="shared" ca="1" si="420"/>
        <v>1.0200004530113931</v>
      </c>
      <c r="BH152" s="74">
        <f t="shared" ca="1" si="421"/>
        <v>1.0350020296725029</v>
      </c>
      <c r="BI152" s="74">
        <f t="shared" si="422"/>
        <v>0.87314676075853515</v>
      </c>
      <c r="BJ152" s="74">
        <f t="shared" ca="1" si="423"/>
        <v>0.99927187584769361</v>
      </c>
      <c r="BK152" s="74">
        <f t="shared" ca="1" si="424"/>
        <v>0.96688289518607051</v>
      </c>
      <c r="BL152" s="74">
        <f t="shared" ca="1" si="425"/>
        <v>0.9654536886748003</v>
      </c>
      <c r="BM152" s="74">
        <f t="shared" si="426"/>
        <v>1.0078343384629829</v>
      </c>
      <c r="BN152" s="74">
        <f t="shared" si="427"/>
        <v>1.0319043964477581</v>
      </c>
      <c r="BO152" s="74">
        <f t="shared" ca="1" si="428"/>
        <v>0.96269069188027034</v>
      </c>
      <c r="BP152" s="74">
        <f t="shared" ca="1" si="429"/>
        <v>0.98367716772371838</v>
      </c>
      <c r="BQ152" s="74">
        <f t="shared" ca="1" si="430"/>
        <v>0.94234642960117609</v>
      </c>
      <c r="BR152" s="74">
        <f t="shared" ca="1" si="431"/>
        <v>0.90562831024039259</v>
      </c>
      <c r="BS152" s="74">
        <f t="shared" si="432"/>
        <v>1.017151502656416</v>
      </c>
      <c r="BT152" s="74">
        <f t="shared" ca="1" si="433"/>
        <v>1.1844280079999361</v>
      </c>
      <c r="CP152" s="73">
        <f t="shared" ref="CP152:DF152" si="497">CP100</f>
        <v>45</v>
      </c>
      <c r="CQ152" s="74">
        <f t="shared" si="497"/>
        <v>1.0134224125070685</v>
      </c>
      <c r="CR152" s="74">
        <f t="shared" si="497"/>
        <v>0.90510111749035049</v>
      </c>
      <c r="CS152" s="74">
        <f t="shared" ca="1" si="497"/>
        <v>1.0206323969023159</v>
      </c>
      <c r="CT152" s="74">
        <f t="shared" ca="1" si="497"/>
        <v>1.0341724031115771</v>
      </c>
      <c r="CU152" s="74">
        <f t="shared" si="497"/>
        <v>0.86904978297452551</v>
      </c>
      <c r="CV152" s="74">
        <f t="shared" ca="1" si="497"/>
        <v>1.0011052081633096</v>
      </c>
      <c r="CW152" s="74">
        <f t="shared" ca="1" si="497"/>
        <v>0.94291265727086804</v>
      </c>
      <c r="CX152" s="74">
        <f t="shared" ca="1" si="497"/>
        <v>1.0065553543644916</v>
      </c>
      <c r="CY152" s="74">
        <f t="shared" si="497"/>
        <v>1.0106854485949777</v>
      </c>
      <c r="CZ152" s="74">
        <f t="shared" ca="1" si="497"/>
        <v>1.0501254348720015</v>
      </c>
      <c r="DA152" s="74">
        <f t="shared" ca="1" si="497"/>
        <v>0.94250023808998362</v>
      </c>
      <c r="DB152" s="74">
        <f t="shared" ca="1" si="497"/>
        <v>0.94501783223186919</v>
      </c>
      <c r="DC152" s="74">
        <f t="shared" ca="1" si="497"/>
        <v>0.91912285768539914</v>
      </c>
      <c r="DD152" s="74">
        <f t="shared" ca="1" si="497"/>
        <v>0.88201688609390705</v>
      </c>
      <c r="DE152" s="74">
        <f t="shared" ca="1" si="497"/>
        <v>1.0050586493275844</v>
      </c>
      <c r="DF152" s="74">
        <f t="shared" ca="1" si="497"/>
        <v>1.1364032079430244</v>
      </c>
      <c r="DI152" s="57">
        <f t="shared" si="443"/>
        <v>397.66241107992971</v>
      </c>
      <c r="DJ152" s="57">
        <f t="shared" si="444"/>
        <v>61.871540005691166</v>
      </c>
      <c r="DK152" s="57">
        <f t="shared" ca="1" si="445"/>
        <v>121.21336348891768</v>
      </c>
      <c r="DL152" s="57">
        <f t="shared" ca="1" si="446"/>
        <v>104.98387719954927</v>
      </c>
      <c r="DM152" s="57">
        <f t="shared" si="447"/>
        <v>38974.752268010016</v>
      </c>
      <c r="DN152" s="57">
        <f t="shared" ca="1" si="448"/>
        <v>96.036716579715787</v>
      </c>
      <c r="DO152" s="57">
        <f t="shared" ca="1" si="449"/>
        <v>89.388676284893435</v>
      </c>
      <c r="DP152" s="57">
        <f t="shared" ca="1" si="450"/>
        <v>83.878716716853646</v>
      </c>
      <c r="DQ152" s="57">
        <f t="shared" si="451"/>
        <v>4901.623949258289</v>
      </c>
      <c r="DR152" s="57">
        <f t="shared" ca="1" si="452"/>
        <v>100.95392625854039</v>
      </c>
      <c r="DS152" s="57">
        <f t="shared" ca="1" si="453"/>
        <v>106.5403292818042</v>
      </c>
      <c r="DT152" s="57">
        <f t="shared" ca="1" si="454"/>
        <v>113.62698157337756</v>
      </c>
      <c r="DU152" s="57">
        <f t="shared" ca="1" si="455"/>
        <v>106.53013892055787</v>
      </c>
      <c r="DV152" s="57">
        <f t="shared" ca="1" si="456"/>
        <v>105.79081555628088</v>
      </c>
      <c r="DW152" s="57">
        <f t="shared" ca="1" si="457"/>
        <v>102.85405521806729</v>
      </c>
      <c r="DX152" s="57">
        <f t="shared" ca="1" si="458"/>
        <v>657416.68392833788</v>
      </c>
      <c r="DY152" s="57">
        <f ca="1">'Chart Data'!U257</f>
        <v>-495.96714285714279</v>
      </c>
      <c r="EB152" s="57"/>
      <c r="EN152" s="74">
        <f t="shared" si="460"/>
        <v>-3.2264452715824017E-2</v>
      </c>
      <c r="EO152" s="74">
        <f t="shared" si="461"/>
        <v>0.89417678637008002</v>
      </c>
      <c r="EP152" s="74">
        <f t="shared" ca="1" si="462"/>
        <v>1.1536357890056923</v>
      </c>
      <c r="EQ152" s="74">
        <f t="shared" ca="1" si="463"/>
        <v>0.23900657473069406</v>
      </c>
      <c r="ER152" s="74">
        <f t="shared" si="464"/>
        <v>1.1969205794622737</v>
      </c>
      <c r="ES152" s="74">
        <f t="shared" ca="1" si="465"/>
        <v>-1.4883744800178903E-2</v>
      </c>
      <c r="ET152" s="74">
        <f t="shared" ca="1" si="466"/>
        <v>1.187804492878032</v>
      </c>
      <c r="EU152" s="74">
        <f t="shared" ca="1" si="467"/>
        <v>-2.8245140727341211</v>
      </c>
      <c r="EV152" s="74">
        <f t="shared" si="468"/>
        <v>9.375686314540306E-2</v>
      </c>
      <c r="EW152" s="74">
        <f t="shared" ca="1" si="469"/>
        <v>-1.4988366909264466</v>
      </c>
      <c r="EX152" s="74">
        <f t="shared" ca="1" si="470"/>
        <v>2.2273267505927281</v>
      </c>
      <c r="EY152" s="74">
        <f t="shared" ca="1" si="471"/>
        <v>2.4291850290780617</v>
      </c>
      <c r="EZ152" s="74">
        <f t="shared" ca="1" si="472"/>
        <v>2.4455019307248134</v>
      </c>
      <c r="FA152" s="74">
        <f t="shared" ca="1" si="473"/>
        <v>2.5533512115121675</v>
      </c>
      <c r="FB152" s="74">
        <f t="shared" ca="1" si="474"/>
        <v>0.27589116689362986</v>
      </c>
      <c r="FC152" s="74">
        <f t="shared" ca="1" si="475"/>
        <v>1.4315406079544482</v>
      </c>
      <c r="FD152" s="74">
        <f t="shared" ca="1" si="476"/>
        <v>-3.7620899249327251</v>
      </c>
      <c r="FG152" s="225">
        <f t="shared" si="477"/>
        <v>11</v>
      </c>
      <c r="FH152" s="73">
        <f t="shared" si="478"/>
        <v>2024</v>
      </c>
      <c r="FI152" s="73"/>
      <c r="FJ152" s="73"/>
      <c r="FK152" s="4"/>
      <c r="FL152" s="4"/>
      <c r="GA152" s="4"/>
    </row>
    <row r="153" spans="1:183" x14ac:dyDescent="0.35">
      <c r="A153" s="73">
        <v>46</v>
      </c>
      <c r="B153" s="41">
        <f t="shared" si="441"/>
        <v>45607</v>
      </c>
      <c r="C153" s="57">
        <f>'Chart Data'!C258</f>
        <v>408</v>
      </c>
      <c r="D153" s="57">
        <f>'Chart Data'!D258</f>
        <v>46</v>
      </c>
      <c r="E153" s="57">
        <f ca="1">'Chart Data'!E258</f>
        <v>124.85714285714286</v>
      </c>
      <c r="F153" s="57">
        <f ca="1">'Chart Data'!F258</f>
        <v>109.57142857142857</v>
      </c>
      <c r="G153" s="57">
        <f>'Chart Data'!G258</f>
        <v>32912</v>
      </c>
      <c r="H153" s="57">
        <f ca="1">'Chart Data'!H258</f>
        <v>96.571428571428569</v>
      </c>
      <c r="I153" s="57">
        <f ca="1">'Chart Data'!J258</f>
        <v>90.142857142857139</v>
      </c>
      <c r="J153" s="57">
        <f ca="1">'Chart Data'!K258</f>
        <v>85.142857142857139</v>
      </c>
      <c r="K153" s="57">
        <f>'Chart Data'!L258</f>
        <v>5624</v>
      </c>
      <c r="L153" s="57">
        <f>'Chart Data'!M258</f>
        <v>101.31428571428572</v>
      </c>
      <c r="M153" s="57">
        <f ca="1">'Chart Data'!O258</f>
        <v>96.998571428571424</v>
      </c>
      <c r="N153" s="57">
        <f ca="1">'Chart Data'!P258</f>
        <v>101.6347619047619</v>
      </c>
      <c r="O153" s="57">
        <f ca="1">'Chart Data'!Q258</f>
        <v>94.388571428571424</v>
      </c>
      <c r="P153" s="57">
        <f ca="1">'Chart Data'!R258</f>
        <v>89.932857142857159</v>
      </c>
      <c r="Q153" s="57">
        <f>'Chart Data'!S259</f>
        <v>103.64583281464888</v>
      </c>
      <c r="R153" s="57">
        <f ca="1">'Chart Data'!T259</f>
        <v>754816.85714285716</v>
      </c>
      <c r="U153" s="57">
        <f t="shared" si="386"/>
        <v>382.53846153846155</v>
      </c>
      <c r="V153" s="57">
        <f t="shared" si="387"/>
        <v>58.865384615384613</v>
      </c>
      <c r="W153" s="57">
        <f t="shared" ca="1" si="388"/>
        <v>121.37362637362638</v>
      </c>
      <c r="X153" s="57">
        <f t="shared" ca="1" si="389"/>
        <v>104.91483516483513</v>
      </c>
      <c r="Y153" s="57">
        <f t="shared" si="390"/>
        <v>38800.557692307695</v>
      </c>
      <c r="Z153" s="57">
        <f t="shared" ca="1" si="391"/>
        <v>96.219780219780205</v>
      </c>
      <c r="AA153" s="57">
        <f t="shared" ca="1" si="392"/>
        <v>87.167124542124526</v>
      </c>
      <c r="AB153" s="57">
        <f t="shared" ca="1" si="393"/>
        <v>87.416666666666615</v>
      </c>
      <c r="AC153" s="57">
        <f t="shared" si="394"/>
        <v>4930.6153846153848</v>
      </c>
      <c r="AD153" s="57">
        <f t="shared" si="395"/>
        <v>102.52912087912085</v>
      </c>
      <c r="AE153" s="57">
        <f t="shared" ca="1" si="396"/>
        <v>104.40324175824175</v>
      </c>
      <c r="AF153" s="57">
        <f t="shared" ca="1" si="397"/>
        <v>109.30447802197801</v>
      </c>
      <c r="AG153" s="57">
        <f t="shared" ca="1" si="398"/>
        <v>103.98443681318682</v>
      </c>
      <c r="AH153" s="57">
        <f t="shared" ca="1" si="399"/>
        <v>103.12605769230768</v>
      </c>
      <c r="AI153" s="57">
        <f t="shared" si="400"/>
        <v>101.70800914912049</v>
      </c>
      <c r="AJ153" s="57">
        <f t="shared" ca="1" si="401"/>
        <v>630466.60164835176</v>
      </c>
      <c r="AM153" s="57">
        <f t="shared" si="402"/>
        <v>382.50961538461536</v>
      </c>
      <c r="AN153" s="57">
        <f t="shared" si="403"/>
        <v>58.75</v>
      </c>
      <c r="AO153" s="57">
        <f t="shared" ca="1" si="404"/>
        <v>121.4381868131868</v>
      </c>
      <c r="AP153" s="57">
        <f t="shared" ca="1" si="405"/>
        <v>104.91346153846149</v>
      </c>
      <c r="AQ153" s="57">
        <f t="shared" si="406"/>
        <v>38812.086538461539</v>
      </c>
      <c r="AR153" s="57">
        <f t="shared" ca="1" si="407"/>
        <v>96.228021978021971</v>
      </c>
      <c r="AS153" s="57">
        <f t="shared" ca="1" si="408"/>
        <v>87.156135531135504</v>
      </c>
      <c r="AT153" s="57">
        <f t="shared" ca="1" si="409"/>
        <v>87.389194139194103</v>
      </c>
      <c r="AU153" s="57">
        <f t="shared" si="410"/>
        <v>4910.0192307692305</v>
      </c>
      <c r="AV153" s="57">
        <f t="shared" si="411"/>
        <v>102.27390109890109</v>
      </c>
      <c r="AW153" s="57">
        <f t="shared" ca="1" si="412"/>
        <v>104.50232142857142</v>
      </c>
      <c r="AX153" s="57">
        <f t="shared" ca="1" si="413"/>
        <v>109.44162545787543</v>
      </c>
      <c r="AY153" s="57">
        <f t="shared" ca="1" si="414"/>
        <v>104.07203983516483</v>
      </c>
      <c r="AZ153" s="57">
        <f t="shared" ca="1" si="415"/>
        <v>103.22236263736264</v>
      </c>
      <c r="BA153" s="57">
        <f t="shared" si="416"/>
        <v>101.77766994449493</v>
      </c>
      <c r="BB153" s="57">
        <f t="shared" ca="1" si="417"/>
        <v>630192.60851648357</v>
      </c>
      <c r="BE153" s="74">
        <f t="shared" si="418"/>
        <v>1.0666398531962495</v>
      </c>
      <c r="BF153" s="74">
        <f t="shared" si="419"/>
        <v>0.78297872340425534</v>
      </c>
      <c r="BG153" s="74">
        <f t="shared" ca="1" si="420"/>
        <v>1.0281538792177092</v>
      </c>
      <c r="BH153" s="74">
        <f t="shared" ca="1" si="421"/>
        <v>1.0443981826989805</v>
      </c>
      <c r="BI153" s="74">
        <f t="shared" si="422"/>
        <v>0.8479832684951184</v>
      </c>
      <c r="BJ153" s="74">
        <f t="shared" ca="1" si="423"/>
        <v>1.0035686755931139</v>
      </c>
      <c r="BK153" s="74">
        <f t="shared" ca="1" si="424"/>
        <v>1.0342686328796056</v>
      </c>
      <c r="BL153" s="74">
        <f t="shared" ca="1" si="425"/>
        <v>0.97429502562114279</v>
      </c>
      <c r="BM153" s="74">
        <f t="shared" si="426"/>
        <v>1.1454130290888724</v>
      </c>
      <c r="BN153" s="74">
        <f t="shared" si="427"/>
        <v>0.99061720170733092</v>
      </c>
      <c r="BO153" s="74">
        <f t="shared" ca="1" si="428"/>
        <v>0.92819537501730143</v>
      </c>
      <c r="BP153" s="74">
        <f t="shared" ca="1" si="429"/>
        <v>0.92866641444284448</v>
      </c>
      <c r="BQ153" s="74">
        <f t="shared" ca="1" si="430"/>
        <v>0.90695417883678819</v>
      </c>
      <c r="BR153" s="74">
        <f t="shared" ca="1" si="431"/>
        <v>0.8712536202916249</v>
      </c>
      <c r="BS153" s="74">
        <f t="shared" si="432"/>
        <v>1.0183553314904219</v>
      </c>
      <c r="BT153" s="74">
        <f t="shared" ca="1" si="433"/>
        <v>1.197755808211949</v>
      </c>
      <c r="CP153" s="73">
        <f t="shared" ref="CP153:DF153" si="498">CP101</f>
        <v>46</v>
      </c>
      <c r="CQ153" s="74">
        <f t="shared" si="498"/>
        <v>1.0577444710881141</v>
      </c>
      <c r="CR153" s="74">
        <f t="shared" si="498"/>
        <v>0.80273213096982365</v>
      </c>
      <c r="CS153" s="74">
        <f t="shared" ca="1" si="498"/>
        <v>1.0179284837094102</v>
      </c>
      <c r="CT153" s="74">
        <f t="shared" ca="1" si="498"/>
        <v>1.0442347876102647</v>
      </c>
      <c r="CU153" s="74">
        <f t="shared" si="498"/>
        <v>0.84572352318157318</v>
      </c>
      <c r="CV153" s="74">
        <f t="shared" ca="1" si="498"/>
        <v>0.99381659566807801</v>
      </c>
      <c r="CW153" s="74">
        <f t="shared" ca="1" si="498"/>
        <v>1.0364115255801316</v>
      </c>
      <c r="CX153" s="74">
        <f t="shared" ca="1" si="498"/>
        <v>0.99171443736475173</v>
      </c>
      <c r="CY153" s="74">
        <f t="shared" si="498"/>
        <v>1.4425040648206016</v>
      </c>
      <c r="CZ153" s="74">
        <f t="shared" ca="1" si="498"/>
        <v>1.0264378823724725</v>
      </c>
      <c r="DA153" s="74">
        <f t="shared" ca="1" si="498"/>
        <v>0.92265375077101819</v>
      </c>
      <c r="DB153" s="74">
        <f t="shared" ca="1" si="498"/>
        <v>0.92205712546637675</v>
      </c>
      <c r="DC153" s="74">
        <f t="shared" ca="1" si="498"/>
        <v>0.90202718249622171</v>
      </c>
      <c r="DD153" s="74">
        <f t="shared" ca="1" si="498"/>
        <v>0.86256016256414836</v>
      </c>
      <c r="DE153" s="74">
        <f t="shared" ca="1" si="498"/>
        <v>1.0096367933974897</v>
      </c>
      <c r="DF153" s="74">
        <f t="shared" ca="1" si="498"/>
        <v>1.1671258008307328</v>
      </c>
      <c r="DI153" s="57">
        <f t="shared" si="443"/>
        <v>385.72643124315806</v>
      </c>
      <c r="DJ153" s="57">
        <f t="shared" si="444"/>
        <v>57.304296446219162</v>
      </c>
      <c r="DK153" s="57">
        <f t="shared" ca="1" si="445"/>
        <v>122.65806965353181</v>
      </c>
      <c r="DL153" s="57">
        <f t="shared" ca="1" si="446"/>
        <v>104.92987771666103</v>
      </c>
      <c r="DM153" s="57">
        <f t="shared" si="447"/>
        <v>38915.791151446945</v>
      </c>
      <c r="DN153" s="57">
        <f t="shared" ca="1" si="448"/>
        <v>97.172284093837163</v>
      </c>
      <c r="DO153" s="57">
        <f t="shared" ca="1" si="449"/>
        <v>86.975930813196669</v>
      </c>
      <c r="DP153" s="57">
        <f t="shared" ca="1" si="450"/>
        <v>85.85420755707085</v>
      </c>
      <c r="DQ153" s="57">
        <f t="shared" si="451"/>
        <v>3898.7758420628329</v>
      </c>
      <c r="DR153" s="57">
        <f t="shared" ca="1" si="452"/>
        <v>98.704741372280054</v>
      </c>
      <c r="DS153" s="57">
        <f t="shared" ca="1" si="453"/>
        <v>105.12998115220829</v>
      </c>
      <c r="DT153" s="57">
        <f t="shared" ca="1" si="454"/>
        <v>110.22610107085829</v>
      </c>
      <c r="DU153" s="57">
        <f t="shared" ca="1" si="455"/>
        <v>104.64049560830922</v>
      </c>
      <c r="DV153" s="57">
        <f t="shared" ca="1" si="456"/>
        <v>104.26270658676388</v>
      </c>
      <c r="DW153" s="57">
        <f t="shared" ca="1" si="457"/>
        <v>102.65655282418373</v>
      </c>
      <c r="DX153" s="57">
        <f t="shared" ca="1" si="458"/>
        <v>646731.36058306333</v>
      </c>
      <c r="DY153" s="57">
        <f ca="1">'Chart Data'!U258</f>
        <v>-364.56857142857143</v>
      </c>
      <c r="EB153" s="57"/>
      <c r="EN153" s="74">
        <f t="shared" si="460"/>
        <v>-0.68671234270103343</v>
      </c>
      <c r="EO153" s="74">
        <f t="shared" si="461"/>
        <v>-0.80423752620022826</v>
      </c>
      <c r="EP153" s="74">
        <f t="shared" ca="1" si="462"/>
        <v>1.556928718179508</v>
      </c>
      <c r="EQ153" s="74">
        <f t="shared" ca="1" si="463"/>
        <v>0.22519728914000339</v>
      </c>
      <c r="ER153" s="74">
        <f t="shared" si="464"/>
        <v>1.1392509598870459</v>
      </c>
      <c r="ES153" s="74">
        <f t="shared" ca="1" si="465"/>
        <v>0.6453927206734803</v>
      </c>
      <c r="ET153" s="74">
        <f t="shared" ca="1" si="466"/>
        <v>0.4552585540328915</v>
      </c>
      <c r="EU153" s="74">
        <f t="shared" ca="1" si="467"/>
        <v>-1.677808294291051</v>
      </c>
      <c r="EV153" s="74">
        <f t="shared" si="468"/>
        <v>0.84789190163510453</v>
      </c>
      <c r="EW153" s="74">
        <f t="shared" ca="1" si="469"/>
        <v>-1.6306820646650424</v>
      </c>
      <c r="EX153" s="74">
        <f t="shared" ca="1" si="470"/>
        <v>1.6628781762138718</v>
      </c>
      <c r="EY153" s="74">
        <f t="shared" ca="1" si="471"/>
        <v>1.6583444130386464</v>
      </c>
      <c r="EZ153" s="74">
        <f t="shared" ca="1" si="472"/>
        <v>1.607810041526595</v>
      </c>
      <c r="FA153" s="74">
        <f t="shared" ca="1" si="473"/>
        <v>1.8332015998370745</v>
      </c>
      <c r="FB153" s="74">
        <f t="shared" ca="1" si="474"/>
        <v>0.22571399929155656</v>
      </c>
      <c r="FC153" s="74">
        <f t="shared" ca="1" si="475"/>
        <v>0.89873081480434014</v>
      </c>
      <c r="FD153" s="74">
        <f t="shared" ca="1" si="476"/>
        <v>-2.096295125317988</v>
      </c>
      <c r="FG153" s="225">
        <f t="shared" si="477"/>
        <v>11</v>
      </c>
      <c r="FH153" s="73">
        <f t="shared" si="478"/>
        <v>2024</v>
      </c>
      <c r="FI153" s="73"/>
      <c r="FJ153" s="73"/>
      <c r="FK153" s="4"/>
      <c r="FL153" s="4"/>
      <c r="GA153" s="4"/>
    </row>
    <row r="154" spans="1:183" x14ac:dyDescent="0.35">
      <c r="A154" s="73">
        <v>47</v>
      </c>
      <c r="B154" s="41">
        <f t="shared" si="441"/>
        <v>45614</v>
      </c>
      <c r="C154" s="57">
        <f>'Chart Data'!C259</f>
        <v>330</v>
      </c>
      <c r="D154" s="57">
        <f>'Chart Data'!D259</f>
        <v>48</v>
      </c>
      <c r="E154" s="57">
        <f ca="1">'Chart Data'!E259</f>
        <v>119.42857142857143</v>
      </c>
      <c r="F154" s="57">
        <f ca="1">'Chart Data'!F259</f>
        <v>106.71428571428571</v>
      </c>
      <c r="G154" s="57">
        <f>'Chart Data'!G259</f>
        <v>32052</v>
      </c>
      <c r="H154" s="57">
        <f ca="1">'Chart Data'!H259</f>
        <v>90.428571428571431</v>
      </c>
      <c r="I154" s="57">
        <f ca="1">'Chart Data'!J259</f>
        <v>85.857142857142861</v>
      </c>
      <c r="J154" s="57">
        <f ca="1">'Chart Data'!K259</f>
        <v>84</v>
      </c>
      <c r="K154" s="57">
        <f>'Chart Data'!L259</f>
        <v>8308</v>
      </c>
      <c r="L154" s="57">
        <f>'Chart Data'!M259</f>
        <v>102.24285714285715</v>
      </c>
      <c r="M154" s="57">
        <f ca="1">'Chart Data'!O259</f>
        <v>97.864285714285714</v>
      </c>
      <c r="N154" s="57">
        <f ca="1">'Chart Data'!P259</f>
        <v>106.05714285714286</v>
      </c>
      <c r="O154" s="57">
        <f ca="1">'Chart Data'!Q259</f>
        <v>93.19</v>
      </c>
      <c r="P154" s="57">
        <f ca="1">'Chart Data'!R259</f>
        <v>89.431428571428583</v>
      </c>
      <c r="Q154" s="57">
        <f>'Chart Data'!S260</f>
        <v>105.35710439333185</v>
      </c>
      <c r="R154" s="57">
        <f ca="1">'Chart Data'!T260</f>
        <v>748449.28571428568</v>
      </c>
      <c r="U154" s="57">
        <f t="shared" si="386"/>
        <v>382.48076923076923</v>
      </c>
      <c r="V154" s="57">
        <f t="shared" si="387"/>
        <v>58.634615384615387</v>
      </c>
      <c r="W154" s="57">
        <f t="shared" ca="1" si="388"/>
        <v>121.50274725274724</v>
      </c>
      <c r="X154" s="57">
        <f t="shared" ca="1" si="389"/>
        <v>104.91208791208786</v>
      </c>
      <c r="Y154" s="57">
        <f t="shared" si="390"/>
        <v>38823.615384615383</v>
      </c>
      <c r="Z154" s="57">
        <f t="shared" ca="1" si="391"/>
        <v>96.236263736263737</v>
      </c>
      <c r="AA154" s="57">
        <f t="shared" ca="1" si="392"/>
        <v>87.145146520146483</v>
      </c>
      <c r="AB154" s="57">
        <f t="shared" ca="1" si="393"/>
        <v>87.361721611721592</v>
      </c>
      <c r="AC154" s="57">
        <f t="shared" si="394"/>
        <v>4889.4230769230771</v>
      </c>
      <c r="AD154" s="57">
        <f t="shared" si="395"/>
        <v>102.01868131868133</v>
      </c>
      <c r="AE154" s="57">
        <f t="shared" ca="1" si="396"/>
        <v>104.60140109890109</v>
      </c>
      <c r="AF154" s="57">
        <f t="shared" ca="1" si="397"/>
        <v>109.57877289377286</v>
      </c>
      <c r="AG154" s="57">
        <f t="shared" ca="1" si="398"/>
        <v>104.15964285714284</v>
      </c>
      <c r="AH154" s="57">
        <f t="shared" ca="1" si="399"/>
        <v>103.31866758241759</v>
      </c>
      <c r="AI154" s="57">
        <f t="shared" si="400"/>
        <v>101.84733073986936</v>
      </c>
      <c r="AJ154" s="57">
        <f t="shared" ca="1" si="401"/>
        <v>629918.61538461549</v>
      </c>
      <c r="AM154" s="57">
        <f t="shared" si="402"/>
        <v>381.91346153846155</v>
      </c>
      <c r="AN154" s="57">
        <f t="shared" si="403"/>
        <v>58.586538461538467</v>
      </c>
      <c r="AO154" s="57">
        <f t="shared" ca="1" si="404"/>
        <v>121.56043956043953</v>
      </c>
      <c r="AP154" s="57">
        <f t="shared" ca="1" si="405"/>
        <v>104.90109890109885</v>
      </c>
      <c r="AQ154" s="57">
        <f t="shared" si="406"/>
        <v>38824.355769230766</v>
      </c>
      <c r="AR154" s="57">
        <f t="shared" ca="1" si="407"/>
        <v>96.233516483516496</v>
      </c>
      <c r="AS154" s="57">
        <f t="shared" ca="1" si="408"/>
        <v>87.130036630036585</v>
      </c>
      <c r="AT154" s="57">
        <f t="shared" ca="1" si="409"/>
        <v>87.346611721611694</v>
      </c>
      <c r="AU154" s="57">
        <f t="shared" si="410"/>
        <v>4888.8269230769238</v>
      </c>
      <c r="AV154" s="57">
        <f t="shared" si="411"/>
        <v>101.751510989011</v>
      </c>
      <c r="AW154" s="57">
        <f t="shared" ca="1" si="412"/>
        <v>104.7042445054945</v>
      </c>
      <c r="AX154" s="57">
        <f t="shared" ca="1" si="413"/>
        <v>109.73397893772891</v>
      </c>
      <c r="AY154" s="57">
        <f t="shared" ca="1" si="414"/>
        <v>104.24600274725273</v>
      </c>
      <c r="AZ154" s="57">
        <f t="shared" ca="1" si="415"/>
        <v>103.41333104395605</v>
      </c>
      <c r="BA154" s="57">
        <f t="shared" si="416"/>
        <v>101.91916569833936</v>
      </c>
      <c r="BB154" s="57">
        <f t="shared" ca="1" si="417"/>
        <v>629926.58653846174</v>
      </c>
      <c r="BE154" s="74">
        <f t="shared" si="418"/>
        <v>0.86407009239910371</v>
      </c>
      <c r="BF154" s="74">
        <f t="shared" si="419"/>
        <v>0.81930083702609546</v>
      </c>
      <c r="BG154" s="74">
        <f t="shared" ca="1" si="420"/>
        <v>0.9824624841800762</v>
      </c>
      <c r="BH154" s="74">
        <f t="shared" ca="1" si="421"/>
        <v>1.0172847265870526</v>
      </c>
      <c r="BI154" s="74">
        <f t="shared" si="422"/>
        <v>0.82556424607570644</v>
      </c>
      <c r="BJ154" s="74">
        <f t="shared" ca="1" si="423"/>
        <v>0.93967855205686701</v>
      </c>
      <c r="BK154" s="74">
        <f t="shared" ca="1" si="424"/>
        <v>0.98539087297416661</v>
      </c>
      <c r="BL154" s="74">
        <f t="shared" ca="1" si="425"/>
        <v>0.96168584383927902</v>
      </c>
      <c r="BM154" s="74">
        <f t="shared" si="426"/>
        <v>1.6993851757736438</v>
      </c>
      <c r="BN154" s="74">
        <f t="shared" si="427"/>
        <v>1.0048288831199688</v>
      </c>
      <c r="BO154" s="74">
        <f t="shared" ca="1" si="428"/>
        <v>0.93467352901008849</v>
      </c>
      <c r="BP154" s="74">
        <f t="shared" ca="1" si="429"/>
        <v>0.96649318546379737</v>
      </c>
      <c r="BQ154" s="74">
        <f t="shared" ca="1" si="430"/>
        <v>0.89394314932095464</v>
      </c>
      <c r="BR154" s="74">
        <f t="shared" ca="1" si="431"/>
        <v>0.86479593751230743</v>
      </c>
      <c r="BS154" s="74">
        <f t="shared" si="432"/>
        <v>1.0337320137133788</v>
      </c>
      <c r="BT154" s="74">
        <f t="shared" ca="1" si="433"/>
        <v>1.1881531938937893</v>
      </c>
      <c r="CP154" s="73">
        <f t="shared" ref="CP154:DF154" si="499">CP102</f>
        <v>47</v>
      </c>
      <c r="CQ154" s="74">
        <f t="shared" si="499"/>
        <v>0.94327064862433296</v>
      </c>
      <c r="CR154" s="74">
        <f t="shared" si="499"/>
        <v>0.82540738076134179</v>
      </c>
      <c r="CS154" s="74">
        <f t="shared" ca="1" si="499"/>
        <v>1.0066498071985952</v>
      </c>
      <c r="CT154" s="74">
        <f t="shared" ca="1" si="499"/>
        <v>1.0448902397214981</v>
      </c>
      <c r="CU154" s="74">
        <f t="shared" si="499"/>
        <v>0.83068571783326961</v>
      </c>
      <c r="CV154" s="74">
        <f t="shared" ca="1" si="499"/>
        <v>0.97820899630084079</v>
      </c>
      <c r="CW154" s="74">
        <f t="shared" ca="1" si="499"/>
        <v>1.0080468513911671</v>
      </c>
      <c r="CX154" s="74">
        <f t="shared" ca="1" si="499"/>
        <v>0.98754055994220702</v>
      </c>
      <c r="CY154" s="74">
        <f t="shared" si="499"/>
        <v>1.7960377292201535</v>
      </c>
      <c r="CZ154" s="74">
        <f t="shared" ca="1" si="499"/>
        <v>1.0305326765086131</v>
      </c>
      <c r="DA154" s="74">
        <f t="shared" ca="1" si="499"/>
        <v>0.95187789525663691</v>
      </c>
      <c r="DB154" s="74">
        <f t="shared" ca="1" si="499"/>
        <v>0.97837069756908501</v>
      </c>
      <c r="DC154" s="74">
        <f t="shared" ca="1" si="499"/>
        <v>0.89837572755547035</v>
      </c>
      <c r="DD154" s="74">
        <f t="shared" ca="1" si="499"/>
        <v>0.8597907664616985</v>
      </c>
      <c r="DE154" s="74">
        <f t="shared" ca="1" si="499"/>
        <v>1.0108735471483263</v>
      </c>
      <c r="DF154" s="74">
        <f t="shared" ca="1" si="499"/>
        <v>1.2436128289964599</v>
      </c>
      <c r="DI154" s="57">
        <f t="shared" si="443"/>
        <v>349.84656893678647</v>
      </c>
      <c r="DJ154" s="57">
        <f t="shared" si="444"/>
        <v>58.153102478591371</v>
      </c>
      <c r="DK154" s="57">
        <f t="shared" ca="1" si="445"/>
        <v>118.63964069185995</v>
      </c>
      <c r="DL154" s="57">
        <f t="shared" ca="1" si="446"/>
        <v>102.12966076008999</v>
      </c>
      <c r="DM154" s="57">
        <f t="shared" si="447"/>
        <v>38584.989860669892</v>
      </c>
      <c r="DN154" s="57">
        <f t="shared" ca="1" si="448"/>
        <v>92.442997120791972</v>
      </c>
      <c r="DO154" s="57">
        <f t="shared" ca="1" si="449"/>
        <v>85.171778215124306</v>
      </c>
      <c r="DP154" s="57">
        <f t="shared" ca="1" si="450"/>
        <v>85.059797447626721</v>
      </c>
      <c r="DQ154" s="57">
        <f t="shared" si="451"/>
        <v>4625.7380147617305</v>
      </c>
      <c r="DR154" s="57">
        <f t="shared" ca="1" si="452"/>
        <v>99.213600377282759</v>
      </c>
      <c r="DS154" s="57">
        <f t="shared" ca="1" si="453"/>
        <v>102.81180622216299</v>
      </c>
      <c r="DT154" s="57">
        <f t="shared" ca="1" si="454"/>
        <v>108.40179813301688</v>
      </c>
      <c r="DU154" s="57">
        <f t="shared" ca="1" si="455"/>
        <v>103.73165385219734</v>
      </c>
      <c r="DV154" s="57">
        <f t="shared" ca="1" si="456"/>
        <v>104.01533961508591</v>
      </c>
      <c r="DW154" s="57">
        <f t="shared" ca="1" si="457"/>
        <v>104.22382175351623</v>
      </c>
      <c r="DX154" s="57">
        <f t="shared" ca="1" si="458"/>
        <v>601834.64520726353</v>
      </c>
      <c r="DY154" s="57">
        <f ca="1">'Chart Data'!U259</f>
        <v>-261.62857142857143</v>
      </c>
      <c r="EB154" s="57"/>
      <c r="EN154" s="74">
        <f t="shared" si="460"/>
        <v>-2.653999528209201</v>
      </c>
      <c r="EO154" s="74">
        <f t="shared" si="461"/>
        <v>-0.48859324421592437</v>
      </c>
      <c r="EP154" s="74">
        <f t="shared" ca="1" si="462"/>
        <v>0.43517536353635988</v>
      </c>
      <c r="EQ154" s="74">
        <f t="shared" ca="1" si="463"/>
        <v>-0.49090208072270997</v>
      </c>
      <c r="ER154" s="74">
        <f t="shared" si="464"/>
        <v>0.81569561178402628</v>
      </c>
      <c r="ES154" s="74">
        <f t="shared" ca="1" si="465"/>
        <v>-2.1044542483013053</v>
      </c>
      <c r="ET154" s="74">
        <f t="shared" ca="1" si="466"/>
        <v>-9.2509403374312571E-2</v>
      </c>
      <c r="EU154" s="74">
        <f t="shared" ca="1" si="467"/>
        <v>-2.1389365589267988</v>
      </c>
      <c r="EV154" s="74">
        <f t="shared" si="468"/>
        <v>0.3012212322133892</v>
      </c>
      <c r="EW154" s="74">
        <f t="shared" ca="1" si="469"/>
        <v>-1.6008531670476565</v>
      </c>
      <c r="EX154" s="74">
        <f t="shared" ca="1" si="470"/>
        <v>0.73509977387020764</v>
      </c>
      <c r="EY154" s="74">
        <f t="shared" ca="1" si="471"/>
        <v>1.2448494962350478</v>
      </c>
      <c r="EZ154" s="74">
        <f t="shared" ca="1" si="472"/>
        <v>1.2049142342995594</v>
      </c>
      <c r="FA154" s="74">
        <f t="shared" ca="1" si="473"/>
        <v>1.7166253398001701</v>
      </c>
      <c r="FB154" s="74">
        <f t="shared" ca="1" si="474"/>
        <v>0.62389203753348943</v>
      </c>
      <c r="FC154" s="74">
        <f t="shared" ca="1" si="475"/>
        <v>-1.3399856806658801</v>
      </c>
      <c r="FD154" s="74">
        <f t="shared" ca="1" si="476"/>
        <v>-0.79128157145635836</v>
      </c>
      <c r="FG154" s="225">
        <f t="shared" si="477"/>
        <v>11</v>
      </c>
      <c r="FH154" s="73">
        <f t="shared" si="478"/>
        <v>2024</v>
      </c>
      <c r="FI154" s="73"/>
      <c r="FJ154" s="73"/>
      <c r="FK154" s="4"/>
      <c r="FL154" s="4"/>
      <c r="GA154" s="4"/>
    </row>
    <row r="155" spans="1:183" x14ac:dyDescent="0.35">
      <c r="A155" s="73">
        <v>48</v>
      </c>
      <c r="B155" s="41">
        <f t="shared" si="441"/>
        <v>45621</v>
      </c>
      <c r="C155" s="57">
        <f>'Chart Data'!C260</f>
        <v>408</v>
      </c>
      <c r="D155" s="57">
        <f>'Chart Data'!D260</f>
        <v>46</v>
      </c>
      <c r="E155" s="57">
        <f ca="1">'Chart Data'!E260</f>
        <v>126.28571428571429</v>
      </c>
      <c r="F155" s="57">
        <f ca="1">'Chart Data'!F260</f>
        <v>110.28571428571429</v>
      </c>
      <c r="G155" s="57">
        <f>'Chart Data'!G260</f>
        <v>32620</v>
      </c>
      <c r="H155" s="57">
        <f ca="1">'Chart Data'!H260</f>
        <v>97.285714285714292</v>
      </c>
      <c r="I155" s="57">
        <f ca="1">'Chart Data'!J260</f>
        <v>89.571428571428569</v>
      </c>
      <c r="J155" s="57">
        <f ca="1">'Chart Data'!K260</f>
        <v>85.285714285714292</v>
      </c>
      <c r="K155" s="57">
        <f>'Chart Data'!L260</f>
        <v>3352</v>
      </c>
      <c r="L155" s="57">
        <f>'Chart Data'!M260</f>
        <v>100.92857142857143</v>
      </c>
      <c r="M155" s="57">
        <f ca="1">'Chart Data'!O260</f>
        <v>106.02</v>
      </c>
      <c r="N155" s="57">
        <f ca="1">'Chart Data'!P260</f>
        <v>118.19380952380952</v>
      </c>
      <c r="O155" s="57">
        <f ca="1">'Chart Data'!Q260</f>
        <v>94.587857142857132</v>
      </c>
      <c r="P155" s="57">
        <f ca="1">'Chart Data'!R260</f>
        <v>92.166428571428554</v>
      </c>
      <c r="Q155" s="57">
        <f>'Chart Data'!S261</f>
        <v>101.78889668450176</v>
      </c>
      <c r="R155" s="57">
        <f ca="1">'Chart Data'!T261</f>
        <v>756126.14285714284</v>
      </c>
      <c r="U155" s="57">
        <f t="shared" si="386"/>
        <v>381.34615384615387</v>
      </c>
      <c r="V155" s="57">
        <f t="shared" si="387"/>
        <v>58.53846153846154</v>
      </c>
      <c r="W155" s="57">
        <f t="shared" ca="1" si="388"/>
        <v>121.61813186813184</v>
      </c>
      <c r="X155" s="57">
        <f t="shared" ca="1" si="389"/>
        <v>104.89010989010984</v>
      </c>
      <c r="Y155" s="57">
        <f t="shared" si="390"/>
        <v>38825.096153846156</v>
      </c>
      <c r="Z155" s="57">
        <f t="shared" ca="1" si="391"/>
        <v>96.230769230769255</v>
      </c>
      <c r="AA155" s="57">
        <f t="shared" ca="1" si="392"/>
        <v>87.114926739926688</v>
      </c>
      <c r="AB155" s="57">
        <f t="shared" ca="1" si="393"/>
        <v>87.331501831501797</v>
      </c>
      <c r="AC155" s="57">
        <f t="shared" si="394"/>
        <v>4888.2307692307695</v>
      </c>
      <c r="AD155" s="57">
        <f t="shared" si="395"/>
        <v>101.48434065934067</v>
      </c>
      <c r="AE155" s="57">
        <f t="shared" ca="1" si="396"/>
        <v>104.80708791208791</v>
      </c>
      <c r="AF155" s="57">
        <f t="shared" ca="1" si="397"/>
        <v>109.88918498168495</v>
      </c>
      <c r="AG155" s="57">
        <f t="shared" ca="1" si="398"/>
        <v>104.33236263736262</v>
      </c>
      <c r="AH155" s="57">
        <f t="shared" ca="1" si="399"/>
        <v>103.50799450549449</v>
      </c>
      <c r="AI155" s="57">
        <f t="shared" si="400"/>
        <v>101.99100065680935</v>
      </c>
      <c r="AJ155" s="57">
        <f t="shared" ca="1" si="401"/>
        <v>629934.55769230786</v>
      </c>
      <c r="AM155" s="57">
        <f t="shared" si="402"/>
        <v>381.41346153846155</v>
      </c>
      <c r="AN155" s="57">
        <f t="shared" si="403"/>
        <v>58.42307692307692</v>
      </c>
      <c r="AO155" s="57">
        <f t="shared" ca="1" si="404"/>
        <v>121.68131868131864</v>
      </c>
      <c r="AP155" s="57">
        <f t="shared" ca="1" si="405"/>
        <v>104.87362637362634</v>
      </c>
      <c r="AQ155" s="57">
        <f t="shared" si="406"/>
        <v>38830.576923076922</v>
      </c>
      <c r="AR155" s="57">
        <f t="shared" ca="1" si="407"/>
        <v>96.22939560439562</v>
      </c>
      <c r="AS155" s="57">
        <f t="shared" ca="1" si="408"/>
        <v>87.132783882783855</v>
      </c>
      <c r="AT155" s="57">
        <f t="shared" ca="1" si="409"/>
        <v>87.298534798534774</v>
      </c>
      <c r="AU155" s="57">
        <f t="shared" si="410"/>
        <v>4899.7884615384619</v>
      </c>
      <c r="AV155" s="57">
        <f t="shared" si="411"/>
        <v>101.2820054945055</v>
      </c>
      <c r="AW155" s="57">
        <f t="shared" ca="1" si="412"/>
        <v>104.92276098901098</v>
      </c>
      <c r="AX155" s="57">
        <f t="shared" ca="1" si="413"/>
        <v>110.0615476190476</v>
      </c>
      <c r="AY155" s="57">
        <f t="shared" ca="1" si="414"/>
        <v>104.42282967032966</v>
      </c>
      <c r="AZ155" s="57">
        <f t="shared" ca="1" si="415"/>
        <v>103.61727335164835</v>
      </c>
      <c r="BA155" s="57">
        <f t="shared" si="416"/>
        <v>102.07458752366969</v>
      </c>
      <c r="BB155" s="57">
        <f t="shared" ca="1" si="417"/>
        <v>629716.10714285728</v>
      </c>
      <c r="BE155" s="74">
        <f t="shared" si="418"/>
        <v>1.0697052965941463</v>
      </c>
      <c r="BF155" s="74">
        <f t="shared" si="419"/>
        <v>0.7873601053324556</v>
      </c>
      <c r="BG155" s="74">
        <f t="shared" ca="1" si="420"/>
        <v>1.0378397904813514</v>
      </c>
      <c r="BH155" s="74">
        <f t="shared" ca="1" si="421"/>
        <v>1.0516058049981667</v>
      </c>
      <c r="BI155" s="74">
        <f t="shared" si="422"/>
        <v>0.84005962787058175</v>
      </c>
      <c r="BJ155" s="74">
        <f t="shared" ca="1" si="423"/>
        <v>1.0109770894297336</v>
      </c>
      <c r="BK155" s="74">
        <f t="shared" ca="1" si="424"/>
        <v>1.0279876824769576</v>
      </c>
      <c r="BL155" s="74">
        <f t="shared" ca="1" si="425"/>
        <v>0.97694324976397806</v>
      </c>
      <c r="BM155" s="74">
        <f t="shared" si="426"/>
        <v>0.68411116649462889</v>
      </c>
      <c r="BN155" s="74">
        <f t="shared" si="427"/>
        <v>0.99651039625243953</v>
      </c>
      <c r="BO155" s="74">
        <f t="shared" ca="1" si="428"/>
        <v>1.0104575880452091</v>
      </c>
      <c r="BP155" s="74">
        <f t="shared" ca="1" si="429"/>
        <v>1.0738883114101743</v>
      </c>
      <c r="BQ155" s="74">
        <f t="shared" ca="1" si="430"/>
        <v>0.90581587801707497</v>
      </c>
      <c r="BR155" s="74">
        <f t="shared" ca="1" si="431"/>
        <v>0.88948903585448735</v>
      </c>
      <c r="BS155" s="74">
        <f t="shared" si="432"/>
        <v>0.99720115607519177</v>
      </c>
      <c r="BT155" s="74">
        <f t="shared" ca="1" si="433"/>
        <v>1.2007413091080552</v>
      </c>
      <c r="CP155" s="73">
        <f t="shared" ref="CP155:DF155" si="500">CP103</f>
        <v>48</v>
      </c>
      <c r="CQ155" s="74">
        <f t="shared" si="500"/>
        <v>1.0703922963374946</v>
      </c>
      <c r="CR155" s="74">
        <f t="shared" si="500"/>
        <v>0.7748240824516831</v>
      </c>
      <c r="CS155" s="74">
        <f t="shared" ca="1" si="500"/>
        <v>1.0236836246476395</v>
      </c>
      <c r="CT155" s="74">
        <f t="shared" ca="1" si="500"/>
        <v>1.0539521209377962</v>
      </c>
      <c r="CU155" s="74">
        <f t="shared" si="500"/>
        <v>0.84521249965346745</v>
      </c>
      <c r="CV155" s="74">
        <f t="shared" ca="1" si="500"/>
        <v>0.99477571238466533</v>
      </c>
      <c r="CW155" s="74">
        <f t="shared" ca="1" si="500"/>
        <v>1.0194183738890064</v>
      </c>
      <c r="CX155" s="74">
        <f t="shared" ca="1" si="500"/>
        <v>0.97986404492623436</v>
      </c>
      <c r="CY155" s="74">
        <f t="shared" si="500"/>
        <v>0.69932850425136106</v>
      </c>
      <c r="CZ155" s="74">
        <f t="shared" ca="1" si="500"/>
        <v>1.0130783184931598</v>
      </c>
      <c r="DA155" s="74">
        <f t="shared" ca="1" si="500"/>
        <v>1.0394824932629063</v>
      </c>
      <c r="DB155" s="74">
        <f t="shared" ca="1" si="500"/>
        <v>1.1194409059320052</v>
      </c>
      <c r="DC155" s="74">
        <f t="shared" ca="1" si="500"/>
        <v>0.93081281793479675</v>
      </c>
      <c r="DD155" s="74">
        <f t="shared" ca="1" si="500"/>
        <v>0.90732334221146949</v>
      </c>
      <c r="DE155" s="74">
        <f t="shared" ca="1" si="500"/>
        <v>1.0101061209907616</v>
      </c>
      <c r="DF155" s="74">
        <f t="shared" ca="1" si="500"/>
        <v>1.249476974731752</v>
      </c>
      <c r="DI155" s="57">
        <f t="shared" si="443"/>
        <v>381.1686625511341</v>
      </c>
      <c r="DJ155" s="57">
        <f t="shared" si="444"/>
        <v>59.368314746294033</v>
      </c>
      <c r="DK155" s="57">
        <f t="shared" ca="1" si="445"/>
        <v>123.36400743851196</v>
      </c>
      <c r="DL155" s="57">
        <f t="shared" ca="1" si="446"/>
        <v>104.64015593761806</v>
      </c>
      <c r="DM155" s="57">
        <f t="shared" si="447"/>
        <v>38593.844759009153</v>
      </c>
      <c r="DN155" s="57">
        <f t="shared" ca="1" si="448"/>
        <v>97.796632019193609</v>
      </c>
      <c r="DO155" s="57">
        <f t="shared" ca="1" si="449"/>
        <v>87.865228708523404</v>
      </c>
      <c r="DP155" s="57">
        <f t="shared" ca="1" si="450"/>
        <v>87.038313863363285</v>
      </c>
      <c r="DQ155" s="57">
        <f t="shared" si="451"/>
        <v>4793.1694184099551</v>
      </c>
      <c r="DR155" s="57">
        <f t="shared" ca="1" si="452"/>
        <v>99.625635635644983</v>
      </c>
      <c r="DS155" s="57">
        <f t="shared" ca="1" si="453"/>
        <v>101.99305970724548</v>
      </c>
      <c r="DT155" s="57">
        <f t="shared" ca="1" si="454"/>
        <v>105.58289311878032</v>
      </c>
      <c r="DU155" s="57">
        <f t="shared" ca="1" si="455"/>
        <v>101.61855887708992</v>
      </c>
      <c r="DV155" s="57">
        <f t="shared" ca="1" si="456"/>
        <v>101.58057693830096</v>
      </c>
      <c r="DW155" s="57">
        <f t="shared" ca="1" si="457"/>
        <v>100.77049784102113</v>
      </c>
      <c r="DX155" s="57">
        <f t="shared" ca="1" si="458"/>
        <v>605154.12300372659</v>
      </c>
      <c r="DY155" s="57">
        <f ca="1">'Chart Data'!U260</f>
        <v>-273.64428571428573</v>
      </c>
      <c r="EB155" s="57"/>
      <c r="EN155" s="74">
        <f t="shared" si="460"/>
        <v>-0.93661408049941897</v>
      </c>
      <c r="EO155" s="74">
        <f t="shared" si="461"/>
        <v>-3.669400096299362E-2</v>
      </c>
      <c r="EP155" s="74">
        <f t="shared" ca="1" si="462"/>
        <v>1.7539928161202549</v>
      </c>
      <c r="EQ155" s="74">
        <f t="shared" ca="1" si="463"/>
        <v>0.15110675021896766</v>
      </c>
      <c r="ER155" s="74">
        <f t="shared" si="464"/>
        <v>0.82435655052415779</v>
      </c>
      <c r="ES155" s="74">
        <f t="shared" ca="1" si="465"/>
        <v>1.0084202256467365</v>
      </c>
      <c r="ET155" s="74">
        <f t="shared" ca="1" si="466"/>
        <v>0.72526281651607671</v>
      </c>
      <c r="EU155" s="74">
        <f t="shared" ca="1" si="467"/>
        <v>-0.99047453597956103</v>
      </c>
      <c r="EV155" s="74">
        <f t="shared" si="468"/>
        <v>0.17531394163899586</v>
      </c>
      <c r="EW155" s="74">
        <f t="shared" ca="1" si="469"/>
        <v>-1.5766999980644827</v>
      </c>
      <c r="EX155" s="74">
        <f t="shared" ca="1" si="470"/>
        <v>0.40742159752146978</v>
      </c>
      <c r="EY155" s="74">
        <f t="shared" ca="1" si="471"/>
        <v>0.60591893806898789</v>
      </c>
      <c r="EZ155" s="74">
        <f t="shared" ca="1" si="472"/>
        <v>0.26816468464694793</v>
      </c>
      <c r="FA155" s="74">
        <f t="shared" ca="1" si="473"/>
        <v>0.5691984015485726</v>
      </c>
      <c r="FB155" s="74">
        <f t="shared" ca="1" si="474"/>
        <v>-0.25345435475215861</v>
      </c>
      <c r="FC155" s="74">
        <f t="shared" ca="1" si="475"/>
        <v>-1.1744642246509787</v>
      </c>
      <c r="FD155" s="74">
        <f t="shared" ca="1" si="476"/>
        <v>-0.94360982094330192</v>
      </c>
      <c r="FG155" s="225">
        <f t="shared" si="477"/>
        <v>11</v>
      </c>
      <c r="FH155" s="73">
        <f t="shared" si="478"/>
        <v>2024</v>
      </c>
      <c r="FI155" s="73"/>
      <c r="FJ155" s="73"/>
      <c r="FK155" s="4"/>
      <c r="FL155" s="4"/>
      <c r="GA155" s="4"/>
    </row>
    <row r="156" spans="1:183" x14ac:dyDescent="0.35">
      <c r="A156" s="73">
        <v>49</v>
      </c>
      <c r="B156" s="41">
        <f t="shared" si="441"/>
        <v>45628</v>
      </c>
      <c r="C156" s="57">
        <f>'Chart Data'!C261</f>
        <v>317</v>
      </c>
      <c r="D156" s="57">
        <f>'Chart Data'!D261</f>
        <v>50</v>
      </c>
      <c r="E156" s="57">
        <f ca="1">'Chart Data'!E261</f>
        <v>121.71428571428571</v>
      </c>
      <c r="F156" s="57">
        <f ca="1">'Chart Data'!F261</f>
        <v>108.85714285714286</v>
      </c>
      <c r="G156" s="57">
        <f>'Chart Data'!G261</f>
        <v>32619</v>
      </c>
      <c r="H156" s="57">
        <f ca="1">'Chart Data'!H261</f>
        <v>93.571428571428569</v>
      </c>
      <c r="I156" s="57">
        <f ca="1">'Chart Data'!J261</f>
        <v>88.714285714285708</v>
      </c>
      <c r="J156" s="57">
        <f ca="1">'Chart Data'!K261</f>
        <v>84.428571428571431</v>
      </c>
      <c r="K156" s="57">
        <f>'Chart Data'!L261</f>
        <v>4083</v>
      </c>
      <c r="L156" s="57">
        <f>'Chart Data'!M261</f>
        <v>99.9</v>
      </c>
      <c r="M156" s="57">
        <f ca="1">'Chart Data'!O261</f>
        <v>112.61142857142856</v>
      </c>
      <c r="N156" s="57">
        <f ca="1">'Chart Data'!P261</f>
        <v>127.43</v>
      </c>
      <c r="O156" s="57">
        <f ca="1">'Chart Data'!Q261</f>
        <v>97.809285714285721</v>
      </c>
      <c r="P156" s="57">
        <f ca="1">'Chart Data'!R261</f>
        <v>95.69</v>
      </c>
      <c r="Q156" s="57">
        <f>'Chart Data'!S262</f>
        <v>100.01617072602698</v>
      </c>
      <c r="R156" s="57">
        <f ca="1">'Chart Data'!T262</f>
        <v>742706.57142857148</v>
      </c>
      <c r="U156" s="57">
        <f t="shared" si="386"/>
        <v>381.48076923076923</v>
      </c>
      <c r="V156" s="57">
        <f t="shared" si="387"/>
        <v>58.307692307692307</v>
      </c>
      <c r="W156" s="57">
        <f t="shared" ca="1" si="388"/>
        <v>121.74450549450545</v>
      </c>
      <c r="X156" s="57">
        <f t="shared" ca="1" si="389"/>
        <v>104.85714285714283</v>
      </c>
      <c r="Y156" s="57">
        <f t="shared" si="390"/>
        <v>38836.057692307695</v>
      </c>
      <c r="Z156" s="57">
        <f t="shared" ca="1" si="391"/>
        <v>96.228021978021999</v>
      </c>
      <c r="AA156" s="57">
        <f t="shared" ca="1" si="392"/>
        <v>87.150641025641008</v>
      </c>
      <c r="AB156" s="57">
        <f t="shared" ca="1" si="393"/>
        <v>87.265567765567738</v>
      </c>
      <c r="AC156" s="57">
        <f t="shared" si="394"/>
        <v>4911.3461538461543</v>
      </c>
      <c r="AD156" s="57">
        <f t="shared" si="395"/>
        <v>101.07967032967032</v>
      </c>
      <c r="AE156" s="57">
        <f t="shared" ca="1" si="396"/>
        <v>105.03843406593407</v>
      </c>
      <c r="AF156" s="57">
        <f t="shared" ca="1" si="397"/>
        <v>110.23391025641025</v>
      </c>
      <c r="AG156" s="57">
        <f t="shared" ca="1" si="398"/>
        <v>104.5132967032967</v>
      </c>
      <c r="AH156" s="57">
        <f t="shared" ca="1" si="399"/>
        <v>103.72655219780221</v>
      </c>
      <c r="AI156" s="57">
        <f t="shared" si="400"/>
        <v>102.15817439053004</v>
      </c>
      <c r="AJ156" s="57">
        <f t="shared" ca="1" si="401"/>
        <v>629497.65659340669</v>
      </c>
      <c r="AM156" s="57">
        <f t="shared" si="402"/>
        <v>381.625</v>
      </c>
      <c r="AN156" s="57">
        <f t="shared" si="403"/>
        <v>58.25</v>
      </c>
      <c r="AO156" s="57">
        <f t="shared" ca="1" si="404"/>
        <v>121.83379120879117</v>
      </c>
      <c r="AP156" s="57">
        <f t="shared" ca="1" si="405"/>
        <v>104.84890109890108</v>
      </c>
      <c r="AQ156" s="57">
        <f t="shared" si="406"/>
        <v>38838.211538461539</v>
      </c>
      <c r="AR156" s="57">
        <f t="shared" ca="1" si="407"/>
        <v>96.245879120879138</v>
      </c>
      <c r="AS156" s="57">
        <f t="shared" ca="1" si="408"/>
        <v>87.182234432234424</v>
      </c>
      <c r="AT156" s="57">
        <f t="shared" ca="1" si="409"/>
        <v>87.243589743589723</v>
      </c>
      <c r="AU156" s="57">
        <f t="shared" si="410"/>
        <v>4962.7788461538457</v>
      </c>
      <c r="AV156" s="57">
        <f t="shared" si="411"/>
        <v>100.85384615384615</v>
      </c>
      <c r="AW156" s="57">
        <f t="shared" ca="1" si="412"/>
        <v>105.14259615384614</v>
      </c>
      <c r="AX156" s="57">
        <f t="shared" ca="1" si="413"/>
        <v>110.38036172161171</v>
      </c>
      <c r="AY156" s="57">
        <f t="shared" ca="1" si="414"/>
        <v>104.6107967032967</v>
      </c>
      <c r="AZ156" s="57">
        <f t="shared" ca="1" si="415"/>
        <v>103.83908653846154</v>
      </c>
      <c r="BA156" s="57">
        <f t="shared" si="416"/>
        <v>102.20392006978966</v>
      </c>
      <c r="BB156" s="57">
        <f t="shared" ca="1" si="417"/>
        <v>629472.7857142858</v>
      </c>
      <c r="BE156" s="74">
        <f t="shared" si="418"/>
        <v>0.8306583688175565</v>
      </c>
      <c r="BF156" s="74">
        <f t="shared" si="419"/>
        <v>0.85836909871244638</v>
      </c>
      <c r="BG156" s="74">
        <f t="shared" ca="1" si="420"/>
        <v>0.99901911043463587</v>
      </c>
      <c r="BH156" s="74">
        <f t="shared" ca="1" si="421"/>
        <v>1.0382287436132585</v>
      </c>
      <c r="BI156" s="74">
        <f t="shared" si="422"/>
        <v>0.83986874544151846</v>
      </c>
      <c r="BJ156" s="74">
        <f t="shared" ca="1" si="423"/>
        <v>0.97221231107368644</v>
      </c>
      <c r="BK156" s="74">
        <f t="shared" ca="1" si="424"/>
        <v>1.0175729756415239</v>
      </c>
      <c r="BL156" s="74">
        <f t="shared" ca="1" si="425"/>
        <v>0.96773380917392693</v>
      </c>
      <c r="BM156" s="74">
        <f t="shared" si="426"/>
        <v>0.82272455142028456</v>
      </c>
      <c r="BN156" s="74">
        <f t="shared" si="427"/>
        <v>0.99054229273129446</v>
      </c>
      <c r="BO156" s="74">
        <f t="shared" ca="1" si="428"/>
        <v>1.0710352672541386</v>
      </c>
      <c r="BP156" s="74">
        <f t="shared" ca="1" si="429"/>
        <v>1.1544626055981668</v>
      </c>
      <c r="BQ156" s="74">
        <f t="shared" ca="1" si="430"/>
        <v>0.93498270538650208</v>
      </c>
      <c r="BR156" s="74">
        <f t="shared" ca="1" si="431"/>
        <v>0.92152197394915292</v>
      </c>
      <c r="BS156" s="74">
        <f t="shared" si="432"/>
        <v>0.97859427170436541</v>
      </c>
      <c r="BT156" s="74">
        <f t="shared" ca="1" si="433"/>
        <v>1.1798867056433506</v>
      </c>
      <c r="CP156" s="73">
        <f t="shared" ref="CP156:DF156" si="501">CP104</f>
        <v>49</v>
      </c>
      <c r="CQ156" s="74">
        <f t="shared" si="501"/>
        <v>0.9522434121599922</v>
      </c>
      <c r="CR156" s="74">
        <f t="shared" si="501"/>
        <v>0.83683563358536828</v>
      </c>
      <c r="CS156" s="74">
        <f t="shared" ca="1" si="501"/>
        <v>1.0064956531560585</v>
      </c>
      <c r="CT156" s="74">
        <f t="shared" ca="1" si="501"/>
        <v>1.0411029621679309</v>
      </c>
      <c r="CU156" s="74">
        <f t="shared" si="501"/>
        <v>0.85433318933267866</v>
      </c>
      <c r="CV156" s="74">
        <f t="shared" ca="1" si="501"/>
        <v>0.97803947065534003</v>
      </c>
      <c r="CW156" s="74">
        <f t="shared" ca="1" si="501"/>
        <v>1.02613217757506</v>
      </c>
      <c r="CX156" s="74">
        <f t="shared" ca="1" si="501"/>
        <v>0.979531090612212</v>
      </c>
      <c r="CY156" s="74">
        <f t="shared" si="501"/>
        <v>0.76304560351959416</v>
      </c>
      <c r="CZ156" s="74">
        <f t="shared" ca="1" si="501"/>
        <v>0.98741213251817828</v>
      </c>
      <c r="DA156" s="74">
        <f t="shared" ca="1" si="501"/>
        <v>1.0304714886249036</v>
      </c>
      <c r="DB156" s="74">
        <f t="shared" ca="1" si="501"/>
        <v>1.0911974550572403</v>
      </c>
      <c r="DC156" s="74">
        <f t="shared" ca="1" si="501"/>
        <v>0.94937723175680722</v>
      </c>
      <c r="DD156" s="74">
        <f t="shared" ca="1" si="501"/>
        <v>0.90473479654279809</v>
      </c>
      <c r="DE156" s="74">
        <f t="shared" ca="1" si="501"/>
        <v>1.0020171490895626</v>
      </c>
      <c r="DF156" s="74">
        <f t="shared" ca="1" si="501"/>
        <v>1.2057809527357606</v>
      </c>
      <c r="DI156" s="57">
        <f t="shared" si="443"/>
        <v>332.89807621870835</v>
      </c>
      <c r="DJ156" s="57">
        <f t="shared" si="444"/>
        <v>59.748889738093759</v>
      </c>
      <c r="DK156" s="57">
        <f t="shared" ca="1" si="445"/>
        <v>120.92877433958847</v>
      </c>
      <c r="DL156" s="57">
        <f t="shared" ca="1" si="446"/>
        <v>104.55944014458015</v>
      </c>
      <c r="DM156" s="57">
        <f t="shared" si="447"/>
        <v>38180.654113974859</v>
      </c>
      <c r="DN156" s="57">
        <f t="shared" ca="1" si="448"/>
        <v>95.672446132189933</v>
      </c>
      <c r="DO156" s="57">
        <f t="shared" ca="1" si="449"/>
        <v>86.455027581275118</v>
      </c>
      <c r="DP156" s="57">
        <f t="shared" ca="1" si="450"/>
        <v>86.192844961973734</v>
      </c>
      <c r="DQ156" s="57">
        <f t="shared" si="451"/>
        <v>5350.9252673325354</v>
      </c>
      <c r="DR156" s="57">
        <f t="shared" ca="1" si="452"/>
        <v>101.17355935786098</v>
      </c>
      <c r="DS156" s="57">
        <f t="shared" ca="1" si="453"/>
        <v>109.28145981185865</v>
      </c>
      <c r="DT156" s="57">
        <f t="shared" ca="1" si="454"/>
        <v>116.77996444128023</v>
      </c>
      <c r="DU156" s="57">
        <f t="shared" ca="1" si="455"/>
        <v>103.02468022462601</v>
      </c>
      <c r="DV156" s="57">
        <f t="shared" ca="1" si="456"/>
        <v>105.76580050380922</v>
      </c>
      <c r="DW156" s="57">
        <f t="shared" ca="1" si="457"/>
        <v>99.814829333911234</v>
      </c>
      <c r="DX156" s="57">
        <f t="shared" ca="1" si="458"/>
        <v>615954.80484532996</v>
      </c>
      <c r="DY156" s="57">
        <f ca="1">'Chart Data'!U261</f>
        <v>-276.30714285714288</v>
      </c>
      <c r="EB156" s="57"/>
      <c r="EN156" s="74">
        <f t="shared" si="460"/>
        <v>-3.583282708095668</v>
      </c>
      <c r="EO156" s="74">
        <f t="shared" si="461"/>
        <v>0.10482987545442837</v>
      </c>
      <c r="EP156" s="74">
        <f t="shared" ca="1" si="462"/>
        <v>1.0741920969558869</v>
      </c>
      <c r="EQ156" s="74">
        <f t="shared" ca="1" si="463"/>
        <v>0.13046530370648179</v>
      </c>
      <c r="ER156" s="74">
        <f t="shared" si="464"/>
        <v>0.42021652231282952</v>
      </c>
      <c r="ES156" s="74">
        <f t="shared" ca="1" si="465"/>
        <v>-0.22668903209300539</v>
      </c>
      <c r="ET156" s="74">
        <f t="shared" ca="1" si="466"/>
        <v>0.29710447124558031</v>
      </c>
      <c r="EU156" s="74">
        <f t="shared" ca="1" si="467"/>
        <v>-1.4812407065838835</v>
      </c>
      <c r="EV156" s="74">
        <f t="shared" si="468"/>
        <v>-0.24411470919766198</v>
      </c>
      <c r="EW156" s="74">
        <f t="shared" ca="1" si="469"/>
        <v>-1.4859619787397413</v>
      </c>
      <c r="EX156" s="74">
        <f t="shared" ca="1" si="470"/>
        <v>3.32438015705833</v>
      </c>
      <c r="EY156" s="74">
        <f t="shared" ca="1" si="471"/>
        <v>3.1438373829186061</v>
      </c>
      <c r="EZ156" s="74">
        <f t="shared" ca="1" si="472"/>
        <v>0.89150795817604933</v>
      </c>
      <c r="FA156" s="74">
        <f t="shared" ca="1" si="473"/>
        <v>2.5415624054238224</v>
      </c>
      <c r="FB156" s="74">
        <f t="shared" ca="1" si="474"/>
        <v>-0.49625008958030931</v>
      </c>
      <c r="FC156" s="74">
        <f t="shared" ca="1" si="475"/>
        <v>-0.63590222966467203</v>
      </c>
      <c r="FD156" s="74">
        <f t="shared" ca="1" si="476"/>
        <v>-0.97736797776694506</v>
      </c>
      <c r="FG156" s="225">
        <f t="shared" si="477"/>
        <v>12</v>
      </c>
      <c r="FH156" s="73">
        <f t="shared" si="478"/>
        <v>2024</v>
      </c>
      <c r="FI156" s="73"/>
      <c r="FJ156" s="73"/>
      <c r="FK156" s="4"/>
      <c r="FL156" s="4"/>
      <c r="GA156" s="4"/>
    </row>
    <row r="157" spans="1:183" x14ac:dyDescent="0.35">
      <c r="A157" s="73">
        <v>50</v>
      </c>
      <c r="B157" s="41">
        <f t="shared" si="441"/>
        <v>45635</v>
      </c>
      <c r="C157" s="57">
        <f>'Chart Data'!C262</f>
        <v>423</v>
      </c>
      <c r="D157" s="57">
        <f>'Chart Data'!D262</f>
        <v>50</v>
      </c>
      <c r="E157" s="57">
        <f ca="1">'Chart Data'!E262</f>
        <v>126.85714285714286</v>
      </c>
      <c r="F157" s="57">
        <f ca="1">'Chart Data'!F262</f>
        <v>110.28571428571429</v>
      </c>
      <c r="G157" s="57">
        <f>'Chart Data'!G262</f>
        <v>35479</v>
      </c>
      <c r="H157" s="57">
        <f ca="1">'Chart Data'!H262</f>
        <v>97.428571428571431</v>
      </c>
      <c r="I157" s="57">
        <f ca="1">'Chart Data'!J262</f>
        <v>91</v>
      </c>
      <c r="J157" s="57">
        <f ca="1">'Chart Data'!K262</f>
        <v>86.714285714285708</v>
      </c>
      <c r="K157" s="57">
        <f>'Chart Data'!L262</f>
        <v>10626</v>
      </c>
      <c r="L157" s="57">
        <f>'Chart Data'!M262</f>
        <v>98.94285714285715</v>
      </c>
      <c r="M157" s="57">
        <f ca="1">'Chart Data'!O262</f>
        <v>101.34142857142857</v>
      </c>
      <c r="N157" s="57">
        <f ca="1">'Chart Data'!P262</f>
        <v>107.81666666666666</v>
      </c>
      <c r="O157" s="57">
        <f ca="1">'Chart Data'!Q262</f>
        <v>95.48142857142858</v>
      </c>
      <c r="P157" s="57">
        <f ca="1">'Chart Data'!R262</f>
        <v>89.759999999999991</v>
      </c>
      <c r="Q157" s="57">
        <f>'Chart Data'!S263</f>
        <v>100.80739229267562</v>
      </c>
      <c r="R157" s="57">
        <f ca="1">'Chart Data'!T263</f>
        <v>678753.85714285716</v>
      </c>
      <c r="U157" s="57">
        <f t="shared" ref="U157:U180" si="502">AVERAGE(C132:C183)</f>
        <v>381.76923076923077</v>
      </c>
      <c r="V157" s="57">
        <f t="shared" ref="V157:V180" si="503">AVERAGE(D132:D183)</f>
        <v>58.192307692307693</v>
      </c>
      <c r="W157" s="57">
        <f t="shared" ref="W157:W180" ca="1" si="504">AVERAGE(E132:E183)</f>
        <v>121.92307692307689</v>
      </c>
      <c r="X157" s="57">
        <f t="shared" ref="X157:X180" ca="1" si="505">AVERAGE(F132:F183)</f>
        <v>104.84065934065931</v>
      </c>
      <c r="Y157" s="57">
        <f t="shared" ref="Y157:Y180" si="506">AVERAGE(G132:G183)</f>
        <v>38840.365384615383</v>
      </c>
      <c r="Z157" s="57">
        <f t="shared" ref="Z157:Z180" ca="1" si="507">AVERAGE(H132:H183)</f>
        <v>96.263736263736277</v>
      </c>
      <c r="AA157" s="57">
        <f t="shared" ref="AA157:AA180" ca="1" si="508">AVERAGE(I132:I183)</f>
        <v>87.213827838827825</v>
      </c>
      <c r="AB157" s="57">
        <f t="shared" ref="AB157:AB180" ca="1" si="509">AVERAGE(J132:J183)</f>
        <v>87.221611721611694</v>
      </c>
      <c r="AC157" s="57">
        <f t="shared" ref="AC157:AC180" si="510">AVERAGE(K132:K183)</f>
        <v>5014.2115384615381</v>
      </c>
      <c r="AD157" s="57">
        <f t="shared" ref="AD157:AD180" si="511">AVERAGE(L132:L183)</f>
        <v>100.62802197802196</v>
      </c>
      <c r="AE157" s="57">
        <f t="shared" ref="AE157:AE180" ca="1" si="512">AVERAGE(M132:M183)</f>
        <v>105.24675824175823</v>
      </c>
      <c r="AF157" s="57">
        <f t="shared" ref="AF157:AF180" ca="1" si="513">AVERAGE(N132:N183)</f>
        <v>110.52681318681314</v>
      </c>
      <c r="AG157" s="57">
        <f t="shared" ref="AG157:AG180" ca="1" si="514">AVERAGE(O132:O183)</f>
        <v>104.70829670329668</v>
      </c>
      <c r="AH157" s="57">
        <f t="shared" ref="AH157:AH180" ca="1" si="515">AVERAGE(P132:P183)</f>
        <v>103.9516208791209</v>
      </c>
      <c r="AI157" s="57">
        <f t="shared" ref="AI157:AI180" si="516">AVERAGE(Q132:Q183)</f>
        <v>102.24966574904927</v>
      </c>
      <c r="AJ157" s="57">
        <f t="shared" ref="AJ157:AJ180" ca="1" si="517">AVERAGE(R132:R183)</f>
        <v>629447.91483516491</v>
      </c>
      <c r="AM157" s="57">
        <f t="shared" ref="AM157:AM179" si="518">AVERAGE(U157:U158)</f>
        <v>381.53846153846155</v>
      </c>
      <c r="AN157" s="57">
        <f t="shared" ref="AN157:AN179" si="519">AVERAGE(V157:V158)</f>
        <v>58.086538461538467</v>
      </c>
      <c r="AO157" s="57">
        <f t="shared" ref="AO157:AO179" ca="1" si="520">AVERAGE(W157:W158)</f>
        <v>122.01373626373623</v>
      </c>
      <c r="AP157" s="57">
        <f t="shared" ref="AP157:AP179" ca="1" si="521">AVERAGE(X157:X158)</f>
        <v>104.83928571428569</v>
      </c>
      <c r="AQ157" s="57">
        <f t="shared" ref="AQ157:AQ179" si="522">AVERAGE(Y157:Y158)</f>
        <v>38845.336538461539</v>
      </c>
      <c r="AR157" s="57">
        <f t="shared" ref="AR157:AR179" ca="1" si="523">AVERAGE(Z157:Z158)</f>
        <v>96.280219780219795</v>
      </c>
      <c r="AS157" s="57">
        <f t="shared" ref="AS157:AS179" ca="1" si="524">AVERAGE(AA157:AA158)</f>
        <v>87.197344322344293</v>
      </c>
      <c r="AT157" s="57">
        <f t="shared" ref="AT157:AT179" ca="1" si="525">AVERAGE(AB157:AB158)</f>
        <v>87.190018315018293</v>
      </c>
      <c r="AU157" s="57">
        <f t="shared" ref="AU157:AU179" si="526">AVERAGE(AC157:AC158)</f>
        <v>5014.625</v>
      </c>
      <c r="AV157" s="57">
        <f t="shared" ref="AV157:AV179" si="527">AVERAGE(AD157:AD158)</f>
        <v>100.39986263736262</v>
      </c>
      <c r="AW157" s="57">
        <f t="shared" ref="AW157:AW179" ca="1" si="528">AVERAGE(AE157:AE158)</f>
        <v>105.35820054945054</v>
      </c>
      <c r="AX157" s="57">
        <f t="shared" ref="AX157:AX179" ca="1" si="529">AVERAGE(AF157:AF158)</f>
        <v>110.65587454212451</v>
      </c>
      <c r="AY157" s="57">
        <f t="shared" ref="AY157:AY179" ca="1" si="530">AVERAGE(AG157:AG158)</f>
        <v>104.80664835164833</v>
      </c>
      <c r="AZ157" s="57">
        <f t="shared" ref="AZ157:AZ179" ca="1" si="531">AVERAGE(AH157:AH158)</f>
        <v>104.06741071428573</v>
      </c>
      <c r="BA157" s="57">
        <f t="shared" ref="BA157:BA179" si="532">AVERAGE(AI157:AI158)</f>
        <v>102.32315010467764</v>
      </c>
      <c r="BB157" s="57">
        <f t="shared" ref="BB157:BB179" ca="1" si="533">AVERAGE(AJ157:AJ158)</f>
        <v>629583.29120879131</v>
      </c>
      <c r="BE157" s="74">
        <f t="shared" ref="BE157:BE179" si="534">C157/AM157</f>
        <v>1.1086693548387097</v>
      </c>
      <c r="BF157" s="74">
        <f t="shared" ref="BF157:BF179" si="535">D157/AN157</f>
        <v>0.86078463830491636</v>
      </c>
      <c r="BG157" s="74">
        <f t="shared" ref="BG157:BG179" ca="1" si="536">E157/AO157</f>
        <v>1.0396955846261233</v>
      </c>
      <c r="BH157" s="74">
        <f t="shared" ref="BH157:BH179" ca="1" si="537">F157/AP157</f>
        <v>1.0519502640095386</v>
      </c>
      <c r="BI157" s="74">
        <f t="shared" ref="BI157:BI179" si="538">G157/AQ157</f>
        <v>0.91334000839126561</v>
      </c>
      <c r="BJ157" s="74">
        <f t="shared" ref="BJ157:BJ179" ca="1" si="539">H157/AR157</f>
        <v>1.0119271814187067</v>
      </c>
      <c r="BK157" s="74">
        <f t="shared" ref="BK157:BK179" ca="1" si="540">I157/AS157</f>
        <v>1.0436097648065787</v>
      </c>
      <c r="BL157" s="74">
        <f t="shared" ref="BL157:BL179" ca="1" si="541">J157/AT157</f>
        <v>0.99454372633557941</v>
      </c>
      <c r="BM157" s="74">
        <f t="shared" ref="BM157:BM179" si="542">K157/AU157</f>
        <v>2.1190019193857967</v>
      </c>
      <c r="BN157" s="74">
        <f t="shared" ref="BN157:BN179" si="543">L157/AV157</f>
        <v>0.98548797322793091</v>
      </c>
      <c r="BO157" s="74">
        <f t="shared" ref="BO157:BO179" ca="1" si="544">M157/AW157</f>
        <v>0.96187508938958499</v>
      </c>
      <c r="BP157" s="74">
        <f t="shared" ref="BP157:BP179" ca="1" si="545">N157/AX157</f>
        <v>0.97434200500239132</v>
      </c>
      <c r="BQ157" s="74">
        <f t="shared" ref="BQ157:BQ179" ca="1" si="546">O157/AY157</f>
        <v>0.91102453969397357</v>
      </c>
      <c r="BR157" s="74">
        <f t="shared" ref="BR157:BR179" ca="1" si="547">P157/AZ157</f>
        <v>0.86251785630021727</v>
      </c>
      <c r="BS157" s="74">
        <f t="shared" ref="BS157:BS179" si="548">Q157/BA157</f>
        <v>0.98518656031942542</v>
      </c>
      <c r="BT157" s="74">
        <f t="shared" ref="BT157:BT179" ca="1" si="549">R157/BB157</f>
        <v>1.0781001761334215</v>
      </c>
      <c r="CP157" s="73">
        <f t="shared" ref="CP157:DF157" si="550">CP105</f>
        <v>50</v>
      </c>
      <c r="CQ157" s="74">
        <f t="shared" si="550"/>
        <v>1.087169918097084</v>
      </c>
      <c r="CR157" s="74">
        <f t="shared" si="550"/>
        <v>0.84819861194150148</v>
      </c>
      <c r="CS157" s="74">
        <f t="shared" ca="1" si="550"/>
        <v>1.0229223809774466</v>
      </c>
      <c r="CT157" s="74">
        <f t="shared" ca="1" si="550"/>
        <v>1.0363947799909934</v>
      </c>
      <c r="CU157" s="74">
        <f t="shared" si="550"/>
        <v>0.90101330276722635</v>
      </c>
      <c r="CV157" s="74">
        <f t="shared" ca="1" si="550"/>
        <v>0.99704331331250162</v>
      </c>
      <c r="CW157" s="74">
        <f t="shared" ca="1" si="550"/>
        <v>0.96150716152917004</v>
      </c>
      <c r="CX157" s="74">
        <f t="shared" ca="1" si="550"/>
        <v>0.98533283262305915</v>
      </c>
      <c r="CY157" s="74">
        <f t="shared" si="550"/>
        <v>1.2905020841620931</v>
      </c>
      <c r="CZ157" s="74">
        <f t="shared" ca="1" si="550"/>
        <v>0.96546944804730916</v>
      </c>
      <c r="DA157" s="74">
        <f t="shared" ca="1" si="550"/>
        <v>0.98101849853587142</v>
      </c>
      <c r="DB157" s="74">
        <f t="shared" ca="1" si="550"/>
        <v>1.0031317415191698</v>
      </c>
      <c r="DC157" s="74">
        <f t="shared" ca="1" si="550"/>
        <v>0.92765113018884693</v>
      </c>
      <c r="DD157" s="74">
        <f t="shared" ca="1" si="550"/>
        <v>0.87858694695645612</v>
      </c>
      <c r="DE157" s="74">
        <f t="shared" ca="1" si="550"/>
        <v>1.0029892742358124</v>
      </c>
      <c r="DF157" s="74">
        <f t="shared" ca="1" si="550"/>
        <v>1.0196992383945147</v>
      </c>
      <c r="DI157" s="57">
        <f t="shared" si="443"/>
        <v>389.08361329606458</v>
      </c>
      <c r="DJ157" s="57">
        <f t="shared" si="444"/>
        <v>58.948457703263017</v>
      </c>
      <c r="DK157" s="57">
        <f t="shared" ca="1" si="445"/>
        <v>124.01443669257229</v>
      </c>
      <c r="DL157" s="57">
        <f t="shared" ca="1" si="446"/>
        <v>106.41284230191965</v>
      </c>
      <c r="DM157" s="57">
        <f t="shared" si="447"/>
        <v>39376.777114206358</v>
      </c>
      <c r="DN157" s="57">
        <f t="shared" ca="1" si="448"/>
        <v>97.717491434631938</v>
      </c>
      <c r="DO157" s="57">
        <f t="shared" ca="1" si="449"/>
        <v>94.64308082248148</v>
      </c>
      <c r="DP157" s="57">
        <f t="shared" ca="1" si="450"/>
        <v>88.005070817992745</v>
      </c>
      <c r="DQ157" s="57">
        <f t="shared" si="451"/>
        <v>8234.0045246027858</v>
      </c>
      <c r="DR157" s="57">
        <f t="shared" ca="1" si="452"/>
        <v>102.48160347587594</v>
      </c>
      <c r="DS157" s="57">
        <f t="shared" ca="1" si="453"/>
        <v>103.30226058191192</v>
      </c>
      <c r="DT157" s="57">
        <f t="shared" ca="1" si="454"/>
        <v>107.48006687873936</v>
      </c>
      <c r="DU157" s="57">
        <f t="shared" ca="1" si="455"/>
        <v>102.92816497942596</v>
      </c>
      <c r="DV157" s="57">
        <f t="shared" ca="1" si="456"/>
        <v>102.16404911425188</v>
      </c>
      <c r="DW157" s="57">
        <f t="shared" ca="1" si="457"/>
        <v>100.5069494581403</v>
      </c>
      <c r="DX157" s="57">
        <f t="shared" ca="1" si="458"/>
        <v>665641.23183178436</v>
      </c>
      <c r="DY157" s="57">
        <f ca="1">'Chart Data'!U262</f>
        <v>-349.54428571428571</v>
      </c>
      <c r="EB157" s="57"/>
      <c r="EN157" s="74">
        <f t="shared" si="460"/>
        <v>-0.50263858077558243</v>
      </c>
      <c r="EO157" s="74">
        <f t="shared" si="461"/>
        <v>-0.19282563743734918</v>
      </c>
      <c r="EP157" s="74">
        <f t="shared" ca="1" si="462"/>
        <v>1.9355615845766359</v>
      </c>
      <c r="EQ157" s="74">
        <f t="shared" ca="1" si="463"/>
        <v>0.60443576298055157</v>
      </c>
      <c r="ER157" s="74">
        <f t="shared" si="464"/>
        <v>1.5901393868966953</v>
      </c>
      <c r="ES157" s="74">
        <f t="shared" ca="1" si="465"/>
        <v>0.96240388157200274</v>
      </c>
      <c r="ET157" s="74">
        <f t="shared" ca="1" si="466"/>
        <v>2.7831210110156541</v>
      </c>
      <c r="EU157" s="74">
        <f t="shared" ca="1" si="467"/>
        <v>-0.4293047428046467</v>
      </c>
      <c r="EV157" s="74">
        <f t="shared" si="468"/>
        <v>-2.412170939298917</v>
      </c>
      <c r="EW157" s="74">
        <f t="shared" ca="1" si="469"/>
        <v>-1.4092855051160018</v>
      </c>
      <c r="EX157" s="74">
        <f t="shared" ca="1" si="470"/>
        <v>0.93138908595480607</v>
      </c>
      <c r="EY157" s="74">
        <f t="shared" ca="1" si="471"/>
        <v>1.0359306920183924</v>
      </c>
      <c r="EZ157" s="74">
        <f t="shared" ca="1" si="472"/>
        <v>0.84872208553860928</v>
      </c>
      <c r="FA157" s="74">
        <f t="shared" ca="1" si="473"/>
        <v>0.84417045479624631</v>
      </c>
      <c r="FB157" s="74">
        <f t="shared" ca="1" si="474"/>
        <v>-0.32041106914450951</v>
      </c>
      <c r="FC157" s="74">
        <f t="shared" ca="1" si="475"/>
        <v>1.841647024539999</v>
      </c>
      <c r="FD157" s="74">
        <f t="shared" ca="1" si="476"/>
        <v>-1.905825954012057</v>
      </c>
      <c r="FG157" s="225">
        <f t="shared" si="477"/>
        <v>12</v>
      </c>
      <c r="FH157" s="73">
        <f t="shared" si="478"/>
        <v>2024</v>
      </c>
      <c r="FI157" s="73"/>
      <c r="FJ157" s="73"/>
      <c r="FK157" s="4"/>
      <c r="FL157" s="4"/>
      <c r="GA157" s="4"/>
    </row>
    <row r="158" spans="1:183" x14ac:dyDescent="0.35">
      <c r="A158" s="73">
        <v>51</v>
      </c>
      <c r="B158" s="41">
        <f t="shared" si="441"/>
        <v>45642</v>
      </c>
      <c r="C158" s="57">
        <f>'Chart Data'!C263</f>
        <v>362</v>
      </c>
      <c r="D158" s="57">
        <f>'Chart Data'!D263</f>
        <v>46</v>
      </c>
      <c r="E158" s="57">
        <f ca="1">'Chart Data'!E263</f>
        <v>122.57142857142857</v>
      </c>
      <c r="F158" s="57">
        <f ca="1">'Chart Data'!F263</f>
        <v>106.28571428571429</v>
      </c>
      <c r="G158" s="57">
        <f>'Chart Data'!G263</f>
        <v>35919</v>
      </c>
      <c r="H158" s="57">
        <f ca="1">'Chart Data'!H263</f>
        <v>97</v>
      </c>
      <c r="I158" s="57">
        <f ca="1">'Chart Data'!J263</f>
        <v>87.714285714285708</v>
      </c>
      <c r="J158" s="57">
        <f ca="1">'Chart Data'!K263</f>
        <v>86.857142857142861</v>
      </c>
      <c r="K158" s="57">
        <f>'Chart Data'!L263</f>
        <v>3631</v>
      </c>
      <c r="L158" s="57">
        <f>'Chart Data'!M263</f>
        <v>100.35714285714288</v>
      </c>
      <c r="M158" s="57">
        <f ca="1">'Chart Data'!O263</f>
        <v>107.13857142857144</v>
      </c>
      <c r="N158" s="57">
        <f ca="1">'Chart Data'!P263</f>
        <v>115.31</v>
      </c>
      <c r="O158" s="57">
        <f ca="1">'Chart Data'!Q263</f>
        <v>100.36500000000001</v>
      </c>
      <c r="P158" s="57">
        <f ca="1">'Chart Data'!R263</f>
        <v>93.736428571428561</v>
      </c>
      <c r="Q158" s="57">
        <f>'Chart Data'!S264</f>
        <v>99.35913367833021</v>
      </c>
      <c r="R158" s="57">
        <f ca="1">'Chart Data'!T264</f>
        <v>634879.42857142852</v>
      </c>
      <c r="U158" s="57">
        <f t="shared" si="502"/>
        <v>381.30769230769232</v>
      </c>
      <c r="V158" s="57">
        <f t="shared" si="503"/>
        <v>57.980769230769234</v>
      </c>
      <c r="W158" s="57">
        <f t="shared" ca="1" si="504"/>
        <v>122.10439560439558</v>
      </c>
      <c r="X158" s="57">
        <f t="shared" ca="1" si="505"/>
        <v>104.83791208791209</v>
      </c>
      <c r="Y158" s="57">
        <f t="shared" si="506"/>
        <v>38850.307692307695</v>
      </c>
      <c r="Z158" s="57">
        <f t="shared" ca="1" si="507"/>
        <v>96.296703296703313</v>
      </c>
      <c r="AA158" s="57">
        <f t="shared" ca="1" si="508"/>
        <v>87.180860805860775</v>
      </c>
      <c r="AB158" s="57">
        <f t="shared" ca="1" si="509"/>
        <v>87.158424908424891</v>
      </c>
      <c r="AC158" s="57">
        <f t="shared" si="510"/>
        <v>5015.0384615384619</v>
      </c>
      <c r="AD158" s="57">
        <f t="shared" si="511"/>
        <v>100.17170329670328</v>
      </c>
      <c r="AE158" s="57">
        <f t="shared" ca="1" si="512"/>
        <v>105.46964285714286</v>
      </c>
      <c r="AF158" s="57">
        <f t="shared" ca="1" si="513"/>
        <v>110.78493589743587</v>
      </c>
      <c r="AG158" s="57">
        <f t="shared" ca="1" si="514"/>
        <v>104.90499999999999</v>
      </c>
      <c r="AH158" s="57">
        <f t="shared" ca="1" si="515"/>
        <v>104.18320054945055</v>
      </c>
      <c r="AI158" s="57">
        <f t="shared" si="516"/>
        <v>102.39663446030599</v>
      </c>
      <c r="AJ158" s="57">
        <f t="shared" ca="1" si="517"/>
        <v>629718.66758241761</v>
      </c>
      <c r="AM158" s="57">
        <f t="shared" si="518"/>
        <v>380.98076923076923</v>
      </c>
      <c r="AN158" s="57">
        <f t="shared" si="519"/>
        <v>57.846153846153847</v>
      </c>
      <c r="AO158" s="57">
        <f t="shared" ca="1" si="520"/>
        <v>122.18956043956041</v>
      </c>
      <c r="AP158" s="57">
        <f t="shared" ca="1" si="521"/>
        <v>104.85027472527472</v>
      </c>
      <c r="AQ158" s="57">
        <f t="shared" si="522"/>
        <v>38858.557692307695</v>
      </c>
      <c r="AR158" s="57">
        <f t="shared" ca="1" si="523"/>
        <v>96.31043956043959</v>
      </c>
      <c r="AS158" s="57">
        <f t="shared" ca="1" si="524"/>
        <v>87.204212454212438</v>
      </c>
      <c r="AT158" s="57">
        <f t="shared" ca="1" si="525"/>
        <v>87.135073260073227</v>
      </c>
      <c r="AU158" s="57">
        <f t="shared" si="526"/>
        <v>5040.0192307692305</v>
      </c>
      <c r="AV158" s="57">
        <f t="shared" si="527"/>
        <v>99.953571428571422</v>
      </c>
      <c r="AW158" s="57">
        <f t="shared" ca="1" si="528"/>
        <v>105.57138736263737</v>
      </c>
      <c r="AX158" s="57">
        <f t="shared" ca="1" si="529"/>
        <v>110.9078617216117</v>
      </c>
      <c r="AY158" s="57">
        <f t="shared" ca="1" si="530"/>
        <v>104.98444368131868</v>
      </c>
      <c r="AZ158" s="57">
        <f t="shared" ca="1" si="531"/>
        <v>104.2953228021978</v>
      </c>
      <c r="BA158" s="57">
        <f t="shared" si="532"/>
        <v>102.46369391248612</v>
      </c>
      <c r="BB158" s="57">
        <f t="shared" ca="1" si="533"/>
        <v>629486.49175824178</v>
      </c>
      <c r="BE158" s="74">
        <f t="shared" si="534"/>
        <v>0.95017919337741663</v>
      </c>
      <c r="BF158" s="74">
        <f t="shared" si="535"/>
        <v>0.79521276595744683</v>
      </c>
      <c r="BG158" s="74">
        <f t="shared" ca="1" si="536"/>
        <v>1.0031252107831017</v>
      </c>
      <c r="BH158" s="74">
        <f t="shared" ca="1" si="537"/>
        <v>1.0136903748149508</v>
      </c>
      <c r="BI158" s="74">
        <f t="shared" si="538"/>
        <v>0.92435237263349068</v>
      </c>
      <c r="BJ158" s="74">
        <f t="shared" ca="1" si="539"/>
        <v>1.007159768377214</v>
      </c>
      <c r="BK158" s="74">
        <f t="shared" ca="1" si="540"/>
        <v>1.0058491814296366</v>
      </c>
      <c r="BL158" s="74">
        <f t="shared" ca="1" si="541"/>
        <v>0.99681034981056571</v>
      </c>
      <c r="BM158" s="74">
        <f t="shared" si="542"/>
        <v>0.72043375902869733</v>
      </c>
      <c r="BN158" s="74">
        <f t="shared" si="543"/>
        <v>1.0040375888805519</v>
      </c>
      <c r="BO158" s="74">
        <f t="shared" ca="1" si="544"/>
        <v>1.0148447804380063</v>
      </c>
      <c r="BP158" s="74">
        <f t="shared" ca="1" si="545"/>
        <v>1.0396918506051271</v>
      </c>
      <c r="BQ158" s="74">
        <f t="shared" ca="1" si="546"/>
        <v>0.95599877925399079</v>
      </c>
      <c r="BR158" s="74">
        <f t="shared" ca="1" si="547"/>
        <v>0.89875965722072881</v>
      </c>
      <c r="BS158" s="74">
        <f t="shared" si="548"/>
        <v>0.96970087534802807</v>
      </c>
      <c r="BT158" s="74">
        <f t="shared" ca="1" si="549"/>
        <v>1.0085672002239849</v>
      </c>
      <c r="CP158" s="73">
        <f t="shared" ref="CP158:DF158" si="551">CP106</f>
        <v>51</v>
      </c>
      <c r="CQ158" s="74">
        <f t="shared" si="551"/>
        <v>0.92932396898593428</v>
      </c>
      <c r="CR158" s="74">
        <f t="shared" si="551"/>
        <v>0.81968476907943044</v>
      </c>
      <c r="CS158" s="74">
        <f t="shared" ca="1" si="551"/>
        <v>0.93901291090539396</v>
      </c>
      <c r="CT158" s="74">
        <f t="shared" ca="1" si="551"/>
        <v>0.86301758775087545</v>
      </c>
      <c r="CU158" s="74">
        <f t="shared" si="551"/>
        <v>0.87691639627575013</v>
      </c>
      <c r="CV158" s="74">
        <f t="shared" ca="1" si="551"/>
        <v>0.97520798536530828</v>
      </c>
      <c r="CW158" s="74">
        <f t="shared" ca="1" si="551"/>
        <v>1.085795665216009</v>
      </c>
      <c r="CX158" s="74">
        <f t="shared" ca="1" si="551"/>
        <v>0.94535407743918487</v>
      </c>
      <c r="CY158" s="74">
        <f t="shared" si="551"/>
        <v>0.86648265239029687</v>
      </c>
      <c r="CZ158" s="74">
        <f t="shared" ca="1" si="551"/>
        <v>0.96249469386067255</v>
      </c>
      <c r="DA158" s="74">
        <f t="shared" ca="1" si="551"/>
        <v>1.0662268916043012</v>
      </c>
      <c r="DB158" s="74">
        <f t="shared" ca="1" si="551"/>
        <v>1.0962526517196243</v>
      </c>
      <c r="DC158" s="74">
        <f t="shared" ca="1" si="551"/>
        <v>1.0087106279565328</v>
      </c>
      <c r="DD158" s="74">
        <f t="shared" ca="1" si="551"/>
        <v>0.9304831209902642</v>
      </c>
      <c r="DE158" s="74">
        <f t="shared" ca="1" si="551"/>
        <v>0.99542398396766718</v>
      </c>
      <c r="DF158" s="74">
        <f t="shared" ca="1" si="551"/>
        <v>1.0203364086689857</v>
      </c>
      <c r="DI158" s="57">
        <f t="shared" si="443"/>
        <v>389.53046739449701</v>
      </c>
      <c r="DJ158" s="57">
        <f t="shared" si="444"/>
        <v>56.119134739640906</v>
      </c>
      <c r="DK158" s="57">
        <f t="shared" ca="1" si="445"/>
        <v>130.53220796852037</v>
      </c>
      <c r="DL158" s="57">
        <f t="shared" ca="1" si="446"/>
        <v>123.15590759014225</v>
      </c>
      <c r="DM158" s="57">
        <f t="shared" si="447"/>
        <v>40960.575207109156</v>
      </c>
      <c r="DN158" s="57">
        <f t="shared" ca="1" si="448"/>
        <v>99.465961575021623</v>
      </c>
      <c r="DO158" s="57">
        <f t="shared" ca="1" si="449"/>
        <v>80.78341857888681</v>
      </c>
      <c r="DP158" s="57">
        <f t="shared" ca="1" si="450"/>
        <v>91.877895203483092</v>
      </c>
      <c r="DQ158" s="57">
        <f t="shared" si="451"/>
        <v>4190.5051301182411</v>
      </c>
      <c r="DR158" s="57">
        <f t="shared" ca="1" si="452"/>
        <v>104.26773622470509</v>
      </c>
      <c r="DS158" s="57">
        <f t="shared" ca="1" si="453"/>
        <v>100.483839107983</v>
      </c>
      <c r="DT158" s="57">
        <f t="shared" ca="1" si="454"/>
        <v>105.18560645588431</v>
      </c>
      <c r="DU158" s="57">
        <f t="shared" ca="1" si="455"/>
        <v>99.498307263126136</v>
      </c>
      <c r="DV158" s="57">
        <f t="shared" ca="1" si="456"/>
        <v>100.73952601275541</v>
      </c>
      <c r="DW158" s="57">
        <f t="shared" ca="1" si="457"/>
        <v>99.815892804083305</v>
      </c>
      <c r="DX158" s="57">
        <f t="shared" ca="1" si="458"/>
        <v>622225.59459543321</v>
      </c>
      <c r="DY158" s="57">
        <f ca="1">'Chart Data'!U263</f>
        <v>-337.58571428571435</v>
      </c>
      <c r="EB158" s="57"/>
      <c r="EN158" s="74">
        <f t="shared" si="460"/>
        <v>-0.47813764110832502</v>
      </c>
      <c r="EO158" s="74">
        <f t="shared" si="461"/>
        <v>-1.2449619103833793</v>
      </c>
      <c r="EP158" s="74">
        <f t="shared" ca="1" si="462"/>
        <v>3.7550118879981116</v>
      </c>
      <c r="EQ158" s="74">
        <f t="shared" ca="1" si="463"/>
        <v>4.8861391768289852</v>
      </c>
      <c r="ER158" s="74">
        <f t="shared" si="464"/>
        <v>3.1392456254797585</v>
      </c>
      <c r="ES158" s="74">
        <f t="shared" ca="1" si="465"/>
        <v>1.9790529754622816</v>
      </c>
      <c r="ET158" s="74">
        <f t="shared" ca="1" si="466"/>
        <v>-1.424881618938763</v>
      </c>
      <c r="EU158" s="74">
        <f t="shared" ca="1" si="467"/>
        <v>1.8187391414427365</v>
      </c>
      <c r="EV158" s="74">
        <f t="shared" si="468"/>
        <v>0.6285134371421166</v>
      </c>
      <c r="EW158" s="74">
        <f t="shared" ca="1" si="469"/>
        <v>-1.304583867978615</v>
      </c>
      <c r="EX158" s="74">
        <f t="shared" ca="1" si="470"/>
        <v>-0.19659764978379082</v>
      </c>
      <c r="EY158" s="74">
        <f t="shared" ca="1" si="471"/>
        <v>0.51587028868417562</v>
      </c>
      <c r="EZ158" s="74">
        <f t="shared" ca="1" si="472"/>
        <v>-0.6717574522791685</v>
      </c>
      <c r="FA158" s="74">
        <f t="shared" ca="1" si="473"/>
        <v>0.17283759907120899</v>
      </c>
      <c r="FB158" s="74">
        <f t="shared" ca="1" si="474"/>
        <v>-0.49597990591309138</v>
      </c>
      <c r="FC158" s="74">
        <f t="shared" ca="1" si="475"/>
        <v>-0.323217429993363</v>
      </c>
      <c r="FD158" s="74">
        <f t="shared" ca="1" si="476"/>
        <v>-1.7542221284912871</v>
      </c>
      <c r="FG158" s="225">
        <f t="shared" si="477"/>
        <v>12</v>
      </c>
      <c r="FH158" s="73">
        <f t="shared" si="478"/>
        <v>2024</v>
      </c>
      <c r="FI158" s="73"/>
      <c r="FJ158" s="73"/>
      <c r="FK158" s="4"/>
      <c r="FL158" s="4"/>
      <c r="GA158" s="4"/>
    </row>
    <row r="159" spans="1:183" x14ac:dyDescent="0.35">
      <c r="A159" s="73">
        <v>52</v>
      </c>
      <c r="B159" s="41">
        <f t="shared" si="441"/>
        <v>45649</v>
      </c>
      <c r="C159" s="57">
        <f>'Chart Data'!C264</f>
        <v>303</v>
      </c>
      <c r="D159" s="57">
        <f>'Chart Data'!D264</f>
        <v>42</v>
      </c>
      <c r="E159" s="57">
        <f ca="1">'Chart Data'!E264</f>
        <v>83.285714285714292</v>
      </c>
      <c r="F159" s="57">
        <f ca="1">'Chart Data'!F264</f>
        <v>51</v>
      </c>
      <c r="G159" s="57">
        <f>'Chart Data'!G264</f>
        <v>30491</v>
      </c>
      <c r="H159" s="57">
        <f ca="1">'Chart Data'!H264</f>
        <v>79.142857142857139</v>
      </c>
      <c r="I159" s="57">
        <f ca="1">'Chart Data'!J264</f>
        <v>96.833333333333329</v>
      </c>
      <c r="J159" s="57">
        <f ca="1">'Chart Data'!K264</f>
        <v>92.666666666666671</v>
      </c>
      <c r="K159" s="57">
        <f>'Chart Data'!L264</f>
        <v>717</v>
      </c>
      <c r="L159" s="57">
        <f>'Chart Data'!M264</f>
        <v>103.88571428571429</v>
      </c>
      <c r="M159" s="57">
        <f ca="1">'Chart Data'!O264</f>
        <v>109.28285714285714</v>
      </c>
      <c r="N159" s="57">
        <f ca="1">'Chart Data'!P264</f>
        <v>117.91190476190475</v>
      </c>
      <c r="O159" s="57">
        <f ca="1">'Chart Data'!Q264</f>
        <v>107.89285714285714</v>
      </c>
      <c r="P159" s="57">
        <f ca="1">'Chart Data'!R264</f>
        <v>94.229285714285709</v>
      </c>
      <c r="Q159" s="57">
        <f>'Chart Data'!S265</f>
        <v>99.617898038058698</v>
      </c>
      <c r="R159" s="57">
        <f ca="1">'Chart Data'!T265</f>
        <v>801174.28571428568</v>
      </c>
      <c r="U159" s="57">
        <f t="shared" si="502"/>
        <v>380.65384615384613</v>
      </c>
      <c r="V159" s="57">
        <f t="shared" si="503"/>
        <v>57.71153846153846</v>
      </c>
      <c r="W159" s="57">
        <f t="shared" ca="1" si="504"/>
        <v>122.27472527472524</v>
      </c>
      <c r="X159" s="57">
        <f t="shared" ca="1" si="505"/>
        <v>104.86263736263734</v>
      </c>
      <c r="Y159" s="57">
        <f t="shared" si="506"/>
        <v>38866.807692307695</v>
      </c>
      <c r="Z159" s="57">
        <f t="shared" ca="1" si="507"/>
        <v>96.324175824175853</v>
      </c>
      <c r="AA159" s="57">
        <f t="shared" ca="1" si="508"/>
        <v>87.227564102564102</v>
      </c>
      <c r="AB159" s="57">
        <f t="shared" ca="1" si="509"/>
        <v>87.111721611721578</v>
      </c>
      <c r="AC159" s="57">
        <f t="shared" si="510"/>
        <v>5065</v>
      </c>
      <c r="AD159" s="57">
        <f t="shared" si="511"/>
        <v>99.735439560439545</v>
      </c>
      <c r="AE159" s="57">
        <f t="shared" ca="1" si="512"/>
        <v>105.67313186813188</v>
      </c>
      <c r="AF159" s="57">
        <f t="shared" ca="1" si="513"/>
        <v>111.03078754578752</v>
      </c>
      <c r="AG159" s="57">
        <f t="shared" ca="1" si="514"/>
        <v>105.06388736263736</v>
      </c>
      <c r="AH159" s="57">
        <f t="shared" ca="1" si="515"/>
        <v>104.40744505494506</v>
      </c>
      <c r="AI159" s="57">
        <f t="shared" si="516"/>
        <v>102.53075336466625</v>
      </c>
      <c r="AJ159" s="57">
        <f t="shared" ca="1" si="517"/>
        <v>629254.31593406596</v>
      </c>
      <c r="AM159" s="57">
        <f t="shared" si="518"/>
        <v>380.625</v>
      </c>
      <c r="AN159" s="57">
        <f t="shared" si="519"/>
        <v>57.596153846153847</v>
      </c>
      <c r="AO159" s="57">
        <f t="shared" ca="1" si="520"/>
        <v>122.36401098901095</v>
      </c>
      <c r="AP159" s="57">
        <f t="shared" ca="1" si="521"/>
        <v>104.87499999999999</v>
      </c>
      <c r="AQ159" s="57">
        <f t="shared" si="522"/>
        <v>38872.192307692312</v>
      </c>
      <c r="AR159" s="57">
        <f t="shared" ca="1" si="523"/>
        <v>96.348901098901138</v>
      </c>
      <c r="AS159" s="57">
        <f t="shared" ca="1" si="524"/>
        <v>87.250915750915752</v>
      </c>
      <c r="AT159" s="57">
        <f t="shared" ca="1" si="525"/>
        <v>87.091117216117183</v>
      </c>
      <c r="AU159" s="57">
        <f t="shared" si="526"/>
        <v>5083.8557692307695</v>
      </c>
      <c r="AV159" s="57">
        <f t="shared" si="527"/>
        <v>99.515934065934061</v>
      </c>
      <c r="AW159" s="57">
        <f t="shared" ca="1" si="528"/>
        <v>105.80145604395605</v>
      </c>
      <c r="AX159" s="57">
        <f t="shared" ca="1" si="529"/>
        <v>111.17722527472526</v>
      </c>
      <c r="AY159" s="57">
        <f t="shared" ca="1" si="530"/>
        <v>105.18173763736263</v>
      </c>
      <c r="AZ159" s="57">
        <f t="shared" ca="1" si="531"/>
        <v>104.54577609890109</v>
      </c>
      <c r="BA159" s="57">
        <f t="shared" si="532"/>
        <v>102.56423875632558</v>
      </c>
      <c r="BB159" s="57">
        <f t="shared" ca="1" si="533"/>
        <v>629063.76785714296</v>
      </c>
      <c r="BE159" s="74">
        <f t="shared" si="534"/>
        <v>0.79605911330049262</v>
      </c>
      <c r="BF159" s="74">
        <f t="shared" si="535"/>
        <v>0.72921535893155254</v>
      </c>
      <c r="BG159" s="74">
        <f t="shared" ca="1" si="536"/>
        <v>0.6806389690281881</v>
      </c>
      <c r="BH159" s="74">
        <f t="shared" ca="1" si="537"/>
        <v>0.48629320619785465</v>
      </c>
      <c r="BI159" s="74">
        <f t="shared" si="538"/>
        <v>0.78439105668774489</v>
      </c>
      <c r="BJ159" s="74">
        <f t="shared" ca="1" si="539"/>
        <v>0.82141940634712407</v>
      </c>
      <c r="BK159" s="74">
        <f t="shared" ca="1" si="540"/>
        <v>1.1098259829131594</v>
      </c>
      <c r="BL159" s="74">
        <f t="shared" ca="1" si="541"/>
        <v>1.064019725877597</v>
      </c>
      <c r="BM159" s="74">
        <f t="shared" si="542"/>
        <v>0.14103468559032079</v>
      </c>
      <c r="BN159" s="74">
        <f t="shared" si="543"/>
        <v>1.0439103572789161</v>
      </c>
      <c r="BO159" s="74">
        <f t="shared" ca="1" si="544"/>
        <v>1.032905039581447</v>
      </c>
      <c r="BP159" s="74">
        <f t="shared" ca="1" si="545"/>
        <v>1.0605760709582175</v>
      </c>
      <c r="BQ159" s="74">
        <f t="shared" ca="1" si="546"/>
        <v>1.0257755725128035</v>
      </c>
      <c r="BR159" s="74">
        <f t="shared" ca="1" si="547"/>
        <v>0.90132083026619936</v>
      </c>
      <c r="BS159" s="74">
        <f t="shared" si="548"/>
        <v>0.97127321614245232</v>
      </c>
      <c r="BT159" s="74">
        <f t="shared" ca="1" si="549"/>
        <v>1.2735978872911786</v>
      </c>
      <c r="CP159" s="73">
        <f t="shared" ref="CP159:DF159" si="552">CP107</f>
        <v>52</v>
      </c>
      <c r="CQ159" s="74">
        <f t="shared" si="552"/>
        <v>0.77548491112580775</v>
      </c>
      <c r="CR159" s="74">
        <f t="shared" si="552"/>
        <v>0.70750141762002061</v>
      </c>
      <c r="CS159" s="74">
        <f t="shared" ca="1" si="552"/>
        <v>0.64071810567274523</v>
      </c>
      <c r="CT159" s="74">
        <f t="shared" ca="1" si="552"/>
        <v>0.43342447551294866</v>
      </c>
      <c r="CU159" s="74">
        <f t="shared" si="552"/>
        <v>0.7963847379637633</v>
      </c>
      <c r="CV159" s="74">
        <f t="shared" ca="1" si="552"/>
        <v>0.78855357376960822</v>
      </c>
      <c r="CW159" s="74">
        <f t="shared" ca="1" si="552"/>
        <v>1.1207774724925041</v>
      </c>
      <c r="CX159" s="74">
        <f t="shared" ca="1" si="552"/>
        <v>1.0679952622701128</v>
      </c>
      <c r="CY159" s="74">
        <f t="shared" si="552"/>
        <v>0.21227720397160832</v>
      </c>
      <c r="CZ159" s="74">
        <f t="shared" ca="1" si="552"/>
        <v>0.98978865439880992</v>
      </c>
      <c r="DA159" s="74">
        <f t="shared" ca="1" si="552"/>
        <v>1.0145260421955928</v>
      </c>
      <c r="DB159" s="74">
        <f t="shared" ca="1" si="552"/>
        <v>1.0602620291645708</v>
      </c>
      <c r="DC159" s="74">
        <f t="shared" ca="1" si="552"/>
        <v>0.99978551294561735</v>
      </c>
      <c r="DD159" s="74">
        <f t="shared" ca="1" si="552"/>
        <v>0.9106332582752158</v>
      </c>
      <c r="DE159" s="74">
        <f t="shared" ca="1" si="552"/>
        <v>1.0020352748271142</v>
      </c>
      <c r="DF159" s="74">
        <f t="shared" ca="1" si="552"/>
        <v>1.2088544691785919</v>
      </c>
      <c r="DI159" s="57">
        <f t="shared" si="443"/>
        <v>390.72326959930234</v>
      </c>
      <c r="DJ159" s="57">
        <f t="shared" si="444"/>
        <v>59.363838649659122</v>
      </c>
      <c r="DK159" s="57">
        <f t="shared" ca="1" si="445"/>
        <v>129.98807673503379</v>
      </c>
      <c r="DL159" s="57">
        <f t="shared" ca="1" si="446"/>
        <v>117.66755889741248</v>
      </c>
      <c r="DM159" s="57">
        <f t="shared" si="447"/>
        <v>38286.770886595499</v>
      </c>
      <c r="DN159" s="57">
        <f t="shared" ca="1" si="448"/>
        <v>100.36459129152374</v>
      </c>
      <c r="DO159" s="57">
        <f t="shared" ca="1" si="449"/>
        <v>86.398358023725322</v>
      </c>
      <c r="DP159" s="57">
        <f t="shared" ca="1" si="450"/>
        <v>86.766926727461282</v>
      </c>
      <c r="DQ159" s="57">
        <f t="shared" si="451"/>
        <v>3377.6589600072998</v>
      </c>
      <c r="DR159" s="57">
        <f t="shared" ca="1" si="452"/>
        <v>104.95747129857098</v>
      </c>
      <c r="DS159" s="57">
        <f t="shared" ca="1" si="453"/>
        <v>107.71813891179369</v>
      </c>
      <c r="DT159" s="57">
        <f t="shared" ca="1" si="454"/>
        <v>111.21015514892386</v>
      </c>
      <c r="DU159" s="57">
        <f t="shared" ca="1" si="455"/>
        <v>107.91600372861764</v>
      </c>
      <c r="DV159" s="57">
        <f t="shared" ca="1" si="456"/>
        <v>103.47665743370786</v>
      </c>
      <c r="DW159" s="57">
        <f t="shared" ca="1" si="457"/>
        <v>99.415560051262901</v>
      </c>
      <c r="DX159" s="57">
        <f t="shared" ca="1" si="458"/>
        <v>662754.95201558713</v>
      </c>
      <c r="DY159" s="57">
        <f ca="1">'Chart Data'!U264</f>
        <v>-297.80571428571426</v>
      </c>
      <c r="EB159" s="57"/>
      <c r="EN159" s="74">
        <f t="shared" si="460"/>
        <v>-0.41273648453970829</v>
      </c>
      <c r="EO159" s="74">
        <f t="shared" si="461"/>
        <v>-3.8358520599441073E-2</v>
      </c>
      <c r="EP159" s="74">
        <f t="shared" ca="1" si="462"/>
        <v>3.6031164476776389</v>
      </c>
      <c r="EQ159" s="74">
        <f t="shared" ca="1" si="463"/>
        <v>3.4826039860188738</v>
      </c>
      <c r="ER159" s="74">
        <f t="shared" si="464"/>
        <v>0.52400889030567521</v>
      </c>
      <c r="ES159" s="74">
        <f t="shared" ca="1" si="465"/>
        <v>2.5015618052791515</v>
      </c>
      <c r="ET159" s="74">
        <f t="shared" ca="1" si="466"/>
        <v>0.27989873830514717</v>
      </c>
      <c r="EU159" s="74">
        <f t="shared" ca="1" si="467"/>
        <v>-1.1480056115980768</v>
      </c>
      <c r="EV159" s="74">
        <f t="shared" si="468"/>
        <v>1.2397682955644078</v>
      </c>
      <c r="EW159" s="74">
        <f t="shared" ca="1" si="469"/>
        <v>-1.2641521635198201</v>
      </c>
      <c r="EX159" s="74">
        <f t="shared" ca="1" si="470"/>
        <v>2.6987089239627378</v>
      </c>
      <c r="EY159" s="74">
        <f t="shared" ca="1" si="471"/>
        <v>1.8813892542761586</v>
      </c>
      <c r="EZ159" s="74">
        <f t="shared" ca="1" si="472"/>
        <v>3.0598653408518923</v>
      </c>
      <c r="FA159" s="74">
        <f t="shared" ca="1" si="473"/>
        <v>1.4627613998101359</v>
      </c>
      <c r="FB159" s="74">
        <f t="shared" ca="1" si="474"/>
        <v>-0.59768785607957065</v>
      </c>
      <c r="FC159" s="74">
        <f t="shared" ca="1" si="475"/>
        <v>1.6977264240912096</v>
      </c>
      <c r="FD159" s="74">
        <f t="shared" ca="1" si="476"/>
        <v>-1.2499143844402307</v>
      </c>
      <c r="FG159" s="225">
        <f t="shared" si="477"/>
        <v>12</v>
      </c>
      <c r="FH159" s="73">
        <f t="shared" si="478"/>
        <v>2024</v>
      </c>
      <c r="FI159" s="73"/>
      <c r="FJ159" s="73"/>
      <c r="FK159" s="4"/>
      <c r="FL159" s="4"/>
      <c r="GA159" s="4"/>
    </row>
    <row r="160" spans="1:183" x14ac:dyDescent="0.35">
      <c r="A160" s="73">
        <v>1</v>
      </c>
      <c r="B160" s="41">
        <f t="shared" si="441"/>
        <v>45656</v>
      </c>
      <c r="C160" s="57">
        <f>'Chart Data'!C265</f>
        <v>329</v>
      </c>
      <c r="D160" s="57">
        <f>'Chart Data'!D265</f>
        <v>45</v>
      </c>
      <c r="E160" s="57">
        <f ca="1">'Chart Data'!E265</f>
        <v>81.571428571428569</v>
      </c>
      <c r="F160" s="57">
        <f ca="1">'Chart Data'!F265</f>
        <v>59.857142857142854</v>
      </c>
      <c r="G160" s="57">
        <f>'Chart Data'!G265</f>
        <v>33908</v>
      </c>
      <c r="H160" s="57">
        <f ca="1">'Chart Data'!H265</f>
        <v>72</v>
      </c>
      <c r="I160" s="57">
        <f ca="1">'Chart Data'!J265</f>
        <v>91</v>
      </c>
      <c r="J160" s="57">
        <f ca="1">'Chart Data'!K265</f>
        <v>90.571428571428569</v>
      </c>
      <c r="K160" s="57">
        <f>'Chart Data'!L265</f>
        <v>1508</v>
      </c>
      <c r="L160" s="57">
        <f>'Chart Data'!M265</f>
        <v>102.92857142857143</v>
      </c>
      <c r="M160" s="57">
        <f ca="1">'Chart Data'!O265</f>
        <v>98.912857142857135</v>
      </c>
      <c r="N160" s="57">
        <f ca="1">'Chart Data'!P265</f>
        <v>108.54809523809524</v>
      </c>
      <c r="O160" s="57">
        <f ca="1">'Chart Data'!Q265</f>
        <v>100.23214285714286</v>
      </c>
      <c r="P160" s="57">
        <f ca="1">'Chart Data'!R265</f>
        <v>95.964285714285722</v>
      </c>
      <c r="Q160" s="57">
        <f>'Chart Data'!S266</f>
        <v>101.18176148265765</v>
      </c>
      <c r="R160" s="57">
        <f ca="1">'Chart Data'!T266</f>
        <v>840091.42857142852</v>
      </c>
      <c r="U160" s="57">
        <f t="shared" si="502"/>
        <v>380.59615384615387</v>
      </c>
      <c r="V160" s="57">
        <f t="shared" si="503"/>
        <v>57.480769230769234</v>
      </c>
      <c r="W160" s="57">
        <f t="shared" ca="1" si="504"/>
        <v>122.45329670329667</v>
      </c>
      <c r="X160" s="57">
        <f t="shared" ca="1" si="505"/>
        <v>104.88736263736263</v>
      </c>
      <c r="Y160" s="57">
        <f t="shared" si="506"/>
        <v>38877.576923076922</v>
      </c>
      <c r="Z160" s="57">
        <f t="shared" ca="1" si="507"/>
        <v>96.373626373626408</v>
      </c>
      <c r="AA160" s="57">
        <f t="shared" ca="1" si="508"/>
        <v>87.274267399267401</v>
      </c>
      <c r="AB160" s="57">
        <f t="shared" ca="1" si="509"/>
        <v>87.070512820512789</v>
      </c>
      <c r="AC160" s="57">
        <f t="shared" si="510"/>
        <v>5102.7115384615381</v>
      </c>
      <c r="AD160" s="57">
        <f t="shared" si="511"/>
        <v>99.296428571428578</v>
      </c>
      <c r="AE160" s="57">
        <f t="shared" ca="1" si="512"/>
        <v>105.92978021978023</v>
      </c>
      <c r="AF160" s="57">
        <f t="shared" ca="1" si="513"/>
        <v>111.32366300366301</v>
      </c>
      <c r="AG160" s="57">
        <f t="shared" ca="1" si="514"/>
        <v>105.2995879120879</v>
      </c>
      <c r="AH160" s="57">
        <f t="shared" ca="1" si="515"/>
        <v>104.68410714285712</v>
      </c>
      <c r="AI160" s="57">
        <f t="shared" si="516"/>
        <v>102.59772414798492</v>
      </c>
      <c r="AJ160" s="57">
        <f t="shared" ca="1" si="517"/>
        <v>628873.21978021984</v>
      </c>
      <c r="AM160" s="57">
        <f t="shared" si="518"/>
        <v>380.375</v>
      </c>
      <c r="AN160" s="57">
        <f t="shared" si="519"/>
        <v>57.40384615384616</v>
      </c>
      <c r="AO160" s="57">
        <f t="shared" ca="1" si="520"/>
        <v>122.543956043956</v>
      </c>
      <c r="AP160" s="57">
        <f t="shared" ca="1" si="521"/>
        <v>104.90109890109889</v>
      </c>
      <c r="AQ160" s="57">
        <f t="shared" si="522"/>
        <v>38888.865384615383</v>
      </c>
      <c r="AR160" s="57">
        <f t="shared" ca="1" si="523"/>
        <v>96.40659340659343</v>
      </c>
      <c r="AS160" s="57">
        <f t="shared" ca="1" si="524"/>
        <v>87.272893772893781</v>
      </c>
      <c r="AT160" s="57">
        <f t="shared" ca="1" si="525"/>
        <v>87.022435897435884</v>
      </c>
      <c r="AU160" s="57">
        <f t="shared" si="526"/>
        <v>5091.5480769230762</v>
      </c>
      <c r="AV160" s="57">
        <f t="shared" si="527"/>
        <v>99.078571428571422</v>
      </c>
      <c r="AW160" s="57">
        <f t="shared" ca="1" si="528"/>
        <v>106.05557692307693</v>
      </c>
      <c r="AX160" s="57">
        <f t="shared" ca="1" si="529"/>
        <v>111.49152930402931</v>
      </c>
      <c r="AY160" s="57">
        <f t="shared" ca="1" si="530"/>
        <v>105.41682005494505</v>
      </c>
      <c r="AZ160" s="57">
        <f t="shared" ca="1" si="531"/>
        <v>104.80403846153844</v>
      </c>
      <c r="BA160" s="57">
        <f t="shared" si="532"/>
        <v>102.62354581855183</v>
      </c>
      <c r="BB160" s="57">
        <f t="shared" ca="1" si="533"/>
        <v>629028.58241758239</v>
      </c>
      <c r="BE160" s="74">
        <f t="shared" si="534"/>
        <v>0.86493591850147877</v>
      </c>
      <c r="BF160" s="74">
        <f t="shared" si="535"/>
        <v>0.7839195979899497</v>
      </c>
      <c r="BG160" s="74">
        <f t="shared" ca="1" si="536"/>
        <v>0.66565036093799057</v>
      </c>
      <c r="BH160" s="74">
        <f t="shared" ca="1" si="537"/>
        <v>0.57060548921014043</v>
      </c>
      <c r="BI160" s="74">
        <f t="shared" si="538"/>
        <v>0.87192052698493394</v>
      </c>
      <c r="BJ160" s="74">
        <f t="shared" ca="1" si="539"/>
        <v>0.74683688589992003</v>
      </c>
      <c r="BK160" s="74">
        <f t="shared" ca="1" si="540"/>
        <v>1.042706344043147</v>
      </c>
      <c r="BL160" s="74">
        <f t="shared" ca="1" si="541"/>
        <v>1.040782502091478</v>
      </c>
      <c r="BM160" s="74">
        <f t="shared" si="542"/>
        <v>0.29617711101165017</v>
      </c>
      <c r="BN160" s="74">
        <f t="shared" si="543"/>
        <v>1.0388580491673276</v>
      </c>
      <c r="BO160" s="74">
        <f t="shared" ca="1" si="544"/>
        <v>0.93265116283889082</v>
      </c>
      <c r="BP160" s="74">
        <f t="shared" ca="1" si="545"/>
        <v>0.97359948254088846</v>
      </c>
      <c r="BQ160" s="74">
        <f t="shared" ca="1" si="546"/>
        <v>0.95081736296826402</v>
      </c>
      <c r="BR160" s="74">
        <f t="shared" ca="1" si="547"/>
        <v>0.91565446449378207</v>
      </c>
      <c r="BS160" s="74">
        <f t="shared" si="548"/>
        <v>0.98595074527590976</v>
      </c>
      <c r="BT160" s="74">
        <f t="shared" ca="1" si="549"/>
        <v>1.3355377673660804</v>
      </c>
      <c r="CP160" s="73">
        <f t="shared" ref="CP160:DF160" si="553">CP108</f>
        <v>1</v>
      </c>
      <c r="CQ160" s="74">
        <f t="shared" si="553"/>
        <v>0.91154629999626624</v>
      </c>
      <c r="CR160" s="74">
        <f t="shared" si="553"/>
        <v>0.82643495501279407</v>
      </c>
      <c r="CS160" s="74">
        <f t="shared" ca="1" si="553"/>
        <v>0.76137325264832723</v>
      </c>
      <c r="CT160" s="74">
        <f t="shared" ca="1" si="553"/>
        <v>0.69396642367455108</v>
      </c>
      <c r="CU160" s="74">
        <f t="shared" si="553"/>
        <v>0.87712080038368145</v>
      </c>
      <c r="CV160" s="74">
        <f t="shared" ca="1" si="553"/>
        <v>0.81260375967868648</v>
      </c>
      <c r="CW160" s="74">
        <f t="shared" ca="1" si="553"/>
        <v>0.9741593578019957</v>
      </c>
      <c r="CX160" s="74">
        <f t="shared" ca="1" si="553"/>
        <v>1.0303719023761846</v>
      </c>
      <c r="CY160" s="74">
        <f t="shared" si="553"/>
        <v>0.44496944971512525</v>
      </c>
      <c r="CZ160" s="74">
        <f t="shared" ca="1" si="553"/>
        <v>0.95907942257587497</v>
      </c>
      <c r="DA160" s="74">
        <f t="shared" ca="1" si="553"/>
        <v>0.96663353231090376</v>
      </c>
      <c r="DB160" s="74">
        <f t="shared" ca="1" si="553"/>
        <v>1.0099588198983795</v>
      </c>
      <c r="DC160" s="74">
        <f t="shared" ca="1" si="553"/>
        <v>0.96437520206580218</v>
      </c>
      <c r="DD160" s="74">
        <f t="shared" ca="1" si="553"/>
        <v>0.96633203865963246</v>
      </c>
      <c r="DE160" s="74">
        <f t="shared" ca="1" si="553"/>
        <v>1.0040696589167513</v>
      </c>
      <c r="DF160" s="74">
        <f t="shared" ca="1" si="553"/>
        <v>1.2791845610040882</v>
      </c>
      <c r="DI160" s="57">
        <f t="shared" si="443"/>
        <v>360.92516639181969</v>
      </c>
      <c r="DJ160" s="57">
        <f t="shared" si="444"/>
        <v>54.450746216686049</v>
      </c>
      <c r="DK160" s="57">
        <f t="shared" ca="1" si="445"/>
        <v>107.13723957033439</v>
      </c>
      <c r="DL160" s="57">
        <f t="shared" ca="1" si="446"/>
        <v>86.253658412174147</v>
      </c>
      <c r="DM160" s="57">
        <f t="shared" si="447"/>
        <v>38658.301097371681</v>
      </c>
      <c r="DN160" s="57">
        <f t="shared" ca="1" si="448"/>
        <v>88.60406950180699</v>
      </c>
      <c r="DO160" s="57">
        <f t="shared" ca="1" si="449"/>
        <v>93.41387450747699</v>
      </c>
      <c r="DP160" s="57">
        <f t="shared" ca="1" si="450"/>
        <v>87.901687111768027</v>
      </c>
      <c r="DQ160" s="57">
        <f t="shared" si="451"/>
        <v>3388.996707449106</v>
      </c>
      <c r="DR160" s="57">
        <f t="shared" ca="1" si="452"/>
        <v>107.32017495707298</v>
      </c>
      <c r="DS160" s="57">
        <f t="shared" ca="1" si="453"/>
        <v>102.32715277980159</v>
      </c>
      <c r="DT160" s="57">
        <f t="shared" ca="1" si="454"/>
        <v>107.47774374505406</v>
      </c>
      <c r="DU160" s="57">
        <f t="shared" ca="1" si="455"/>
        <v>103.93479907242961</v>
      </c>
      <c r="DV160" s="57">
        <f t="shared" ca="1" si="456"/>
        <v>99.307776080150092</v>
      </c>
      <c r="DW160" s="57">
        <f t="shared" ca="1" si="457"/>
        <v>100.77165521744618</v>
      </c>
      <c r="DX160" s="57">
        <f t="shared" ca="1" si="458"/>
        <v>656739.81236296648</v>
      </c>
      <c r="DY160" s="57">
        <f ca="1">'Chart Data'!U265</f>
        <v>-485.65999999999997</v>
      </c>
      <c r="EB160" s="57"/>
      <c r="EN160" s="74">
        <f t="shared" si="460"/>
        <v>-2.0465617788502826</v>
      </c>
      <c r="EO160" s="74">
        <f t="shared" si="461"/>
        <v>-1.8653831577762259</v>
      </c>
      <c r="EP160" s="74">
        <f t="shared" ca="1" si="462"/>
        <v>-2.7757454136108879</v>
      </c>
      <c r="EQ160" s="74">
        <f t="shared" ca="1" si="463"/>
        <v>-4.5508715236629413</v>
      </c>
      <c r="ER160" s="74">
        <f t="shared" si="464"/>
        <v>0.88740102337777005</v>
      </c>
      <c r="ES160" s="74">
        <f t="shared" ca="1" si="465"/>
        <v>-4.3366011950496288</v>
      </c>
      <c r="ET160" s="74">
        <f t="shared" ca="1" si="466"/>
        <v>2.4099154223523391</v>
      </c>
      <c r="EU160" s="74">
        <f t="shared" ca="1" si="467"/>
        <v>-0.48931549603684649</v>
      </c>
      <c r="EV160" s="74">
        <f t="shared" si="468"/>
        <v>1.2312423856663233</v>
      </c>
      <c r="EW160" s="74">
        <f t="shared" ca="1" si="469"/>
        <v>-1.1256524124359124</v>
      </c>
      <c r="EX160" s="74">
        <f t="shared" ca="1" si="470"/>
        <v>0.54113210101834819</v>
      </c>
      <c r="EY160" s="74">
        <f t="shared" ca="1" si="471"/>
        <v>1.0354041325583352</v>
      </c>
      <c r="EZ160" s="74">
        <f t="shared" ca="1" si="472"/>
        <v>1.2949699089419111</v>
      </c>
      <c r="FA160" s="74">
        <f t="shared" ca="1" si="473"/>
        <v>-0.5019010344618835</v>
      </c>
      <c r="FB160" s="74">
        <f t="shared" ca="1" si="474"/>
        <v>-0.25316031340047279</v>
      </c>
      <c r="FC160" s="74">
        <f t="shared" ca="1" si="475"/>
        <v>1.3977892850340972</v>
      </c>
      <c r="FD160" s="74">
        <f t="shared" ca="1" si="476"/>
        <v>-3.6314219520343429</v>
      </c>
      <c r="FG160" s="225">
        <f t="shared" si="477"/>
        <v>12</v>
      </c>
      <c r="FH160" s="73">
        <f t="shared" si="478"/>
        <v>2024</v>
      </c>
      <c r="FI160" s="73"/>
      <c r="FJ160" s="73"/>
      <c r="FK160" s="4"/>
      <c r="FL160" s="4"/>
      <c r="GA160" s="4"/>
    </row>
    <row r="161" spans="1:183" x14ac:dyDescent="0.35">
      <c r="A161" s="73">
        <v>2</v>
      </c>
      <c r="B161" s="41">
        <f t="shared" si="441"/>
        <v>45663</v>
      </c>
      <c r="C161" s="57">
        <f>'Chart Data'!C266</f>
        <v>372</v>
      </c>
      <c r="D161" s="57">
        <f>'Chart Data'!D266</f>
        <v>43</v>
      </c>
      <c r="E161" s="57">
        <f ca="1">'Chart Data'!E266</f>
        <v>111.28571428571429</v>
      </c>
      <c r="F161" s="57">
        <f ca="1">'Chart Data'!F266</f>
        <v>96.857142857142861</v>
      </c>
      <c r="G161" s="57">
        <f>'Chart Data'!G266</f>
        <v>30972</v>
      </c>
      <c r="H161" s="57">
        <f ca="1">'Chart Data'!H266</f>
        <v>83.571428571428569</v>
      </c>
      <c r="I161" s="57">
        <f ca="1">'Chart Data'!J266</f>
        <v>83.714285714285708</v>
      </c>
      <c r="J161" s="57">
        <f ca="1">'Chart Data'!K266</f>
        <v>82.857142857142861</v>
      </c>
      <c r="K161" s="57">
        <f>'Chart Data'!L266</f>
        <v>3256</v>
      </c>
      <c r="L161" s="57">
        <f>'Chart Data'!M266</f>
        <v>97.857142857142875</v>
      </c>
      <c r="M161" s="57">
        <f ca="1">'Chart Data'!O266</f>
        <v>95.271428571428586</v>
      </c>
      <c r="N161" s="57">
        <f ca="1">'Chart Data'!P266</f>
        <v>105.4409523809524</v>
      </c>
      <c r="O161" s="57">
        <f ca="1">'Chart Data'!Q266</f>
        <v>87.02</v>
      </c>
      <c r="P161" s="57">
        <f ca="1">'Chart Data'!R266</f>
        <v>96.035714285714278</v>
      </c>
      <c r="Q161" s="57">
        <f>'Chart Data'!S267</f>
        <v>99.532081307968625</v>
      </c>
      <c r="R161" s="57">
        <f ca="1">'Chart Data'!T267</f>
        <v>815433.14285714284</v>
      </c>
      <c r="U161" s="57">
        <f t="shared" si="502"/>
        <v>380.15384615384613</v>
      </c>
      <c r="V161" s="57">
        <f t="shared" si="503"/>
        <v>57.32692307692308</v>
      </c>
      <c r="W161" s="57">
        <f t="shared" ca="1" si="504"/>
        <v>122.63461538461533</v>
      </c>
      <c r="X161" s="57">
        <f t="shared" ca="1" si="505"/>
        <v>104.91483516483517</v>
      </c>
      <c r="Y161" s="57">
        <f t="shared" si="506"/>
        <v>38900.153846153844</v>
      </c>
      <c r="Z161" s="57">
        <f t="shared" ca="1" si="507"/>
        <v>96.439560439560466</v>
      </c>
      <c r="AA161" s="57">
        <f t="shared" ca="1" si="508"/>
        <v>87.271520146520146</v>
      </c>
      <c r="AB161" s="57">
        <f t="shared" ca="1" si="509"/>
        <v>86.974358974358964</v>
      </c>
      <c r="AC161" s="57">
        <f t="shared" si="510"/>
        <v>5080.3846153846152</v>
      </c>
      <c r="AD161" s="57">
        <f t="shared" si="511"/>
        <v>98.86071428571428</v>
      </c>
      <c r="AE161" s="57">
        <f t="shared" ca="1" si="512"/>
        <v>106.18137362637361</v>
      </c>
      <c r="AF161" s="57">
        <f t="shared" ca="1" si="513"/>
        <v>111.6593956043956</v>
      </c>
      <c r="AG161" s="57">
        <f t="shared" ca="1" si="514"/>
        <v>105.53405219780218</v>
      </c>
      <c r="AH161" s="57">
        <f t="shared" ca="1" si="515"/>
        <v>104.92396978021976</v>
      </c>
      <c r="AI161" s="57">
        <f t="shared" si="516"/>
        <v>102.64936748911875</v>
      </c>
      <c r="AJ161" s="57">
        <f t="shared" ca="1" si="517"/>
        <v>629183.94505494507</v>
      </c>
      <c r="AM161" s="57">
        <f t="shared" si="518"/>
        <v>379.5</v>
      </c>
      <c r="AN161" s="57">
        <f t="shared" si="519"/>
        <v>57.307692307692307</v>
      </c>
      <c r="AO161" s="57">
        <f t="shared" ca="1" si="520"/>
        <v>122.68818681318677</v>
      </c>
      <c r="AP161" s="57">
        <f t="shared" ca="1" si="521"/>
        <v>104.92719780219781</v>
      </c>
      <c r="AQ161" s="57">
        <f t="shared" si="522"/>
        <v>38910.288461538461</v>
      </c>
      <c r="AR161" s="57">
        <f t="shared" ca="1" si="523"/>
        <v>96.440934065934087</v>
      </c>
      <c r="AS161" s="57">
        <f t="shared" ca="1" si="524"/>
        <v>87.294871794871796</v>
      </c>
      <c r="AT161" s="57">
        <f t="shared" ca="1" si="525"/>
        <v>86.937271062271051</v>
      </c>
      <c r="AU161" s="57">
        <f t="shared" si="526"/>
        <v>5079.0961538461543</v>
      </c>
      <c r="AV161" s="57">
        <f t="shared" si="527"/>
        <v>98.693543956043953</v>
      </c>
      <c r="AW161" s="57">
        <f t="shared" ca="1" si="528"/>
        <v>106.295989010989</v>
      </c>
      <c r="AX161" s="57">
        <f t="shared" ca="1" si="529"/>
        <v>111.80852564102565</v>
      </c>
      <c r="AY161" s="57">
        <f t="shared" ca="1" si="530"/>
        <v>105.65320054945053</v>
      </c>
      <c r="AZ161" s="57">
        <f t="shared" ca="1" si="531"/>
        <v>105.03769230769228</v>
      </c>
      <c r="BA161" s="57">
        <f t="shared" si="532"/>
        <v>102.7097748656914</v>
      </c>
      <c r="BB161" s="57">
        <f t="shared" ca="1" si="533"/>
        <v>629231.65247252746</v>
      </c>
      <c r="BE161" s="74">
        <f t="shared" si="534"/>
        <v>0.98023715415019763</v>
      </c>
      <c r="BF161" s="74">
        <f t="shared" si="535"/>
        <v>0.75033557046979871</v>
      </c>
      <c r="BG161" s="74">
        <f t="shared" ca="1" si="536"/>
        <v>0.90706136569745999</v>
      </c>
      <c r="BH161" s="74">
        <f t="shared" ca="1" si="537"/>
        <v>0.92308900729181664</v>
      </c>
      <c r="BI161" s="74">
        <f t="shared" si="538"/>
        <v>0.79598484679996151</v>
      </c>
      <c r="BJ161" s="74">
        <f t="shared" ca="1" si="539"/>
        <v>0.86655556979874349</v>
      </c>
      <c r="BK161" s="74">
        <f t="shared" ca="1" si="540"/>
        <v>0.95898285882130785</v>
      </c>
      <c r="BL161" s="74">
        <f t="shared" ca="1" si="541"/>
        <v>0.95306813573426186</v>
      </c>
      <c r="BM161" s="74">
        <f t="shared" si="542"/>
        <v>0.64105894068069347</v>
      </c>
      <c r="BN161" s="74">
        <f t="shared" si="543"/>
        <v>0.99152527039384064</v>
      </c>
      <c r="BO161" s="74">
        <f t="shared" ca="1" si="544"/>
        <v>0.896284323217307</v>
      </c>
      <c r="BP161" s="74">
        <f t="shared" ca="1" si="545"/>
        <v>0.94304930483998062</v>
      </c>
      <c r="BQ161" s="74">
        <f t="shared" ca="1" si="546"/>
        <v>0.82363808713272868</v>
      </c>
      <c r="BR161" s="74">
        <f t="shared" ca="1" si="547"/>
        <v>0.91429764093057142</v>
      </c>
      <c r="BS161" s="74">
        <f t="shared" si="548"/>
        <v>0.96906143001600298</v>
      </c>
      <c r="BT161" s="74">
        <f t="shared" ca="1" si="549"/>
        <v>1.2959188236207571</v>
      </c>
      <c r="CP161" s="73">
        <f t="shared" ref="CP161:DF161" si="554">CP109</f>
        <v>2</v>
      </c>
      <c r="CQ161" s="74">
        <f t="shared" si="554"/>
        <v>0.97140794867060487</v>
      </c>
      <c r="CR161" s="74">
        <f t="shared" si="554"/>
        <v>0.73567544647230854</v>
      </c>
      <c r="CS161" s="74">
        <f t="shared" ca="1" si="554"/>
        <v>0.94451264946549507</v>
      </c>
      <c r="CT161" s="74">
        <f t="shared" ca="1" si="554"/>
        <v>0.95040096312431233</v>
      </c>
      <c r="CU161" s="74">
        <f t="shared" si="554"/>
        <v>0.79676196241021791</v>
      </c>
      <c r="CV161" s="74">
        <f t="shared" ca="1" si="554"/>
        <v>0.91410226771333847</v>
      </c>
      <c r="CW161" s="74">
        <f t="shared" ca="1" si="554"/>
        <v>0.99097253100006832</v>
      </c>
      <c r="CX161" s="74">
        <f t="shared" ca="1" si="554"/>
        <v>0.98259615631356256</v>
      </c>
      <c r="CY161" s="74">
        <f t="shared" si="554"/>
        <v>0.91410912440269709</v>
      </c>
      <c r="CZ161" s="74">
        <f t="shared" ca="1" si="554"/>
        <v>1.0007846999242775</v>
      </c>
      <c r="DA161" s="74">
        <f t="shared" ca="1" si="554"/>
        <v>0.91562446969494471</v>
      </c>
      <c r="DB161" s="74">
        <f t="shared" ca="1" si="554"/>
        <v>0.96524241361686913</v>
      </c>
      <c r="DC161" s="74">
        <f t="shared" ca="1" si="554"/>
        <v>0.84297826621637562</v>
      </c>
      <c r="DD161" s="74">
        <f t="shared" ca="1" si="554"/>
        <v>0.91591453781566701</v>
      </c>
      <c r="DE161" s="74">
        <f t="shared" ca="1" si="554"/>
        <v>1.0019401287374943</v>
      </c>
      <c r="DF161" s="74">
        <f t="shared" ca="1" si="554"/>
        <v>1.2678304585750229</v>
      </c>
      <c r="DI161" s="57">
        <f t="shared" si="443"/>
        <v>382.94930621999845</v>
      </c>
      <c r="DJ161" s="57">
        <f t="shared" si="444"/>
        <v>58.44968757105115</v>
      </c>
      <c r="DK161" s="57">
        <f t="shared" ca="1" si="445"/>
        <v>117.82342390934784</v>
      </c>
      <c r="DL161" s="57">
        <f t="shared" ca="1" si="446"/>
        <v>101.91187363566883</v>
      </c>
      <c r="DM161" s="57">
        <f t="shared" si="447"/>
        <v>38872.337612991963</v>
      </c>
      <c r="DN161" s="57">
        <f t="shared" ca="1" si="448"/>
        <v>91.424593859159401</v>
      </c>
      <c r="DO161" s="57">
        <f t="shared" ca="1" si="449"/>
        <v>84.476898294852873</v>
      </c>
      <c r="DP161" s="57">
        <f t="shared" ca="1" si="450"/>
        <v>84.324717051612183</v>
      </c>
      <c r="DQ161" s="57">
        <f t="shared" si="451"/>
        <v>3561.9379711667971</v>
      </c>
      <c r="DR161" s="57">
        <f t="shared" ca="1" si="452"/>
        <v>97.78041457323144</v>
      </c>
      <c r="DS161" s="57">
        <f t="shared" ca="1" si="453"/>
        <v>104.05076723557839</v>
      </c>
      <c r="DT161" s="57">
        <f t="shared" ca="1" si="454"/>
        <v>109.23779445813368</v>
      </c>
      <c r="DU161" s="57">
        <f t="shared" ca="1" si="455"/>
        <v>103.22923316941568</v>
      </c>
      <c r="DV161" s="57">
        <f t="shared" ca="1" si="456"/>
        <v>104.85226549056263</v>
      </c>
      <c r="DW161" s="57">
        <f t="shared" ca="1" si="457"/>
        <v>99.339350179920558</v>
      </c>
      <c r="DX161" s="57">
        <f t="shared" ca="1" si="458"/>
        <v>643172.07189804257</v>
      </c>
      <c r="DY161" s="57">
        <f ca="1">'Chart Data'!U266</f>
        <v>-310.13428571428574</v>
      </c>
      <c r="EB161" s="57"/>
      <c r="EN161" s="74">
        <f t="shared" si="460"/>
        <v>-0.83898166926547191</v>
      </c>
      <c r="EO161" s="74">
        <f t="shared" si="461"/>
        <v>-0.37830257121601335</v>
      </c>
      <c r="EP161" s="74">
        <f t="shared" ca="1" si="462"/>
        <v>0.20732663891486741</v>
      </c>
      <c r="EQ161" s="74">
        <f t="shared" ca="1" si="463"/>
        <v>-0.54659677330581014</v>
      </c>
      <c r="ER161" s="74">
        <f t="shared" si="464"/>
        <v>1.0967492370912144</v>
      </c>
      <c r="ES161" s="74">
        <f t="shared" ca="1" si="465"/>
        <v>-2.6966054833935473</v>
      </c>
      <c r="ET161" s="74">
        <f t="shared" ca="1" si="466"/>
        <v>-0.30348543443568099</v>
      </c>
      <c r="EU161" s="74">
        <f t="shared" ca="1" si="467"/>
        <v>-2.5656259267385031</v>
      </c>
      <c r="EV161" s="74">
        <f t="shared" si="468"/>
        <v>1.1011917173403578</v>
      </c>
      <c r="EW161" s="74">
        <f t="shared" ca="1" si="469"/>
        <v>-1.6848653436927579</v>
      </c>
      <c r="EX161" s="74">
        <f t="shared" ca="1" si="470"/>
        <v>1.2309559125483049</v>
      </c>
      <c r="EY161" s="74">
        <f t="shared" ca="1" si="471"/>
        <v>1.4343356959948896</v>
      </c>
      <c r="EZ161" s="74">
        <f t="shared" ca="1" si="472"/>
        <v>0.98218768680589807</v>
      </c>
      <c r="FA161" s="74">
        <f t="shared" ca="1" si="473"/>
        <v>2.1110421361467724</v>
      </c>
      <c r="FB161" s="74">
        <f t="shared" ca="1" si="474"/>
        <v>-0.61704962386417672</v>
      </c>
      <c r="FC161" s="74">
        <f t="shared" ca="1" si="475"/>
        <v>0.72125149978987224</v>
      </c>
      <c r="FD161" s="74">
        <f t="shared" ca="1" si="476"/>
        <v>-1.4062088551419698</v>
      </c>
      <c r="FG161" s="225">
        <f t="shared" si="477"/>
        <v>1</v>
      </c>
      <c r="FH161" s="73">
        <f t="shared" si="478"/>
        <v>2025</v>
      </c>
      <c r="FI161" s="73"/>
      <c r="FJ161" s="73"/>
      <c r="FK161" s="4"/>
      <c r="FL161" s="4"/>
      <c r="GA161" s="4"/>
    </row>
    <row r="162" spans="1:183" x14ac:dyDescent="0.35">
      <c r="A162" s="73">
        <v>3</v>
      </c>
      <c r="B162" s="41">
        <f t="shared" si="441"/>
        <v>45670</v>
      </c>
      <c r="C162" s="57">
        <f>'Chart Data'!C267</f>
        <v>391</v>
      </c>
      <c r="D162" s="57">
        <f>'Chart Data'!D267</f>
        <v>43</v>
      </c>
      <c r="E162" s="57">
        <f ca="1">'Chart Data'!E267</f>
        <v>119.28571428571429</v>
      </c>
      <c r="F162" s="57">
        <f ca="1">'Chart Data'!F267</f>
        <v>101.71428571428571</v>
      </c>
      <c r="G162" s="57">
        <f>'Chart Data'!G267</f>
        <v>29748</v>
      </c>
      <c r="H162" s="57">
        <f ca="1">'Chart Data'!H267</f>
        <v>90.714285714285708</v>
      </c>
      <c r="I162" s="57">
        <f ca="1">'Chart Data'!J267</f>
        <v>82.571428571428569</v>
      </c>
      <c r="J162" s="57">
        <f ca="1">'Chart Data'!K267</f>
        <v>83.571428571428569</v>
      </c>
      <c r="K162" s="57">
        <f>'Chart Data'!L267</f>
        <v>5308</v>
      </c>
      <c r="L162" s="57">
        <f>'Chart Data'!M267</f>
        <v>95.614285714285728</v>
      </c>
      <c r="M162" s="57">
        <f ca="1">'Chart Data'!O267</f>
        <v>93.30285714285715</v>
      </c>
      <c r="N162" s="57">
        <f ca="1">'Chart Data'!P267</f>
        <v>102.64904761904762</v>
      </c>
      <c r="O162" s="57">
        <f ca="1">'Chart Data'!Q267</f>
        <v>85.954285714285732</v>
      </c>
      <c r="P162" s="57">
        <f ca="1">'Chart Data'!R267</f>
        <v>92.718571428571423</v>
      </c>
      <c r="Q162" s="57">
        <f>'Chart Data'!S268</f>
        <v>98.013472968953579</v>
      </c>
      <c r="R162" s="57">
        <f ca="1">'Chart Data'!T268</f>
        <v>758542.14285714284</v>
      </c>
      <c r="U162" s="57">
        <f t="shared" si="502"/>
        <v>378.84615384615387</v>
      </c>
      <c r="V162" s="57">
        <f t="shared" si="503"/>
        <v>57.28846153846154</v>
      </c>
      <c r="W162" s="57">
        <f t="shared" ca="1" si="504"/>
        <v>122.74175824175821</v>
      </c>
      <c r="X162" s="57">
        <f t="shared" ca="1" si="505"/>
        <v>104.93956043956044</v>
      </c>
      <c r="Y162" s="57">
        <f t="shared" si="506"/>
        <v>38920.423076923078</v>
      </c>
      <c r="Z162" s="57">
        <f t="shared" ca="1" si="507"/>
        <v>96.442307692307708</v>
      </c>
      <c r="AA162" s="57">
        <f t="shared" ca="1" si="508"/>
        <v>87.318223443223431</v>
      </c>
      <c r="AB162" s="57">
        <f t="shared" ca="1" si="509"/>
        <v>86.900183150183139</v>
      </c>
      <c r="AC162" s="57">
        <f t="shared" si="510"/>
        <v>5077.8076923076924</v>
      </c>
      <c r="AD162" s="57">
        <f t="shared" si="511"/>
        <v>98.526373626373612</v>
      </c>
      <c r="AE162" s="57">
        <f t="shared" ca="1" si="512"/>
        <v>106.41060439560439</v>
      </c>
      <c r="AF162" s="57">
        <f t="shared" ca="1" si="513"/>
        <v>111.95765567765569</v>
      </c>
      <c r="AG162" s="57">
        <f t="shared" ca="1" si="514"/>
        <v>105.77234890109888</v>
      </c>
      <c r="AH162" s="57">
        <f t="shared" ca="1" si="515"/>
        <v>105.15141483516481</v>
      </c>
      <c r="AI162" s="57">
        <f t="shared" si="516"/>
        <v>102.77018224226404</v>
      </c>
      <c r="AJ162" s="57">
        <f t="shared" ca="1" si="517"/>
        <v>629279.35989010998</v>
      </c>
      <c r="AM162" s="57">
        <f t="shared" si="518"/>
        <v>378.5</v>
      </c>
      <c r="AN162" s="57">
        <f t="shared" si="519"/>
        <v>57.17307692307692</v>
      </c>
      <c r="AO162" s="57">
        <f t="shared" ca="1" si="520"/>
        <v>122.80631868131866</v>
      </c>
      <c r="AP162" s="57">
        <f t="shared" ca="1" si="521"/>
        <v>104.92994505494505</v>
      </c>
      <c r="AQ162" s="57">
        <f t="shared" si="522"/>
        <v>38926.25</v>
      </c>
      <c r="AR162" s="57">
        <f t="shared" ca="1" si="523"/>
        <v>96.445054945054949</v>
      </c>
      <c r="AS162" s="57">
        <f t="shared" ca="1" si="524"/>
        <v>87.333333333333314</v>
      </c>
      <c r="AT162" s="57">
        <f t="shared" ca="1" si="525"/>
        <v>86.863095238095241</v>
      </c>
      <c r="AU162" s="57">
        <f t="shared" si="526"/>
        <v>5093.3461538461543</v>
      </c>
      <c r="AV162" s="57">
        <f t="shared" si="527"/>
        <v>98.364010989010964</v>
      </c>
      <c r="AW162" s="57">
        <f t="shared" ca="1" si="528"/>
        <v>106.52493131868133</v>
      </c>
      <c r="AX162" s="57">
        <f t="shared" ca="1" si="529"/>
        <v>112.09588827838829</v>
      </c>
      <c r="AY162" s="57">
        <f t="shared" ca="1" si="530"/>
        <v>105.87712912087909</v>
      </c>
      <c r="AZ162" s="57">
        <f t="shared" ca="1" si="531"/>
        <v>105.26294642857141</v>
      </c>
      <c r="BA162" s="57">
        <f t="shared" si="532"/>
        <v>102.82749895080173</v>
      </c>
      <c r="BB162" s="57">
        <f t="shared" ca="1" si="533"/>
        <v>629063.34752747254</v>
      </c>
      <c r="BE162" s="74">
        <f t="shared" si="534"/>
        <v>1.0330250990752972</v>
      </c>
      <c r="BF162" s="74">
        <f t="shared" si="535"/>
        <v>0.75210225361587624</v>
      </c>
      <c r="BG162" s="74">
        <f t="shared" ca="1" si="536"/>
        <v>0.97133205820833779</v>
      </c>
      <c r="BH162" s="74">
        <f t="shared" ca="1" si="537"/>
        <v>0.96935422639385249</v>
      </c>
      <c r="BI162" s="74">
        <f t="shared" si="538"/>
        <v>0.76421437975659101</v>
      </c>
      <c r="BJ162" s="74">
        <f t="shared" ca="1" si="539"/>
        <v>0.94057995784196424</v>
      </c>
      <c r="BK162" s="74">
        <f t="shared" ca="1" si="540"/>
        <v>0.94547437295528913</v>
      </c>
      <c r="BL162" s="74">
        <f t="shared" ca="1" si="541"/>
        <v>0.96210511889261974</v>
      </c>
      <c r="BM162" s="74">
        <f t="shared" si="542"/>
        <v>1.0421439736609603</v>
      </c>
      <c r="BN162" s="74">
        <f t="shared" si="543"/>
        <v>0.97204541328603988</v>
      </c>
      <c r="BO162" s="74">
        <f t="shared" ca="1" si="544"/>
        <v>0.87587812531632758</v>
      </c>
      <c r="BP162" s="74">
        <f t="shared" ca="1" si="545"/>
        <v>0.91572535973951519</v>
      </c>
      <c r="BQ162" s="74">
        <f t="shared" ca="1" si="546"/>
        <v>0.81183052872686412</v>
      </c>
      <c r="BR162" s="74">
        <f t="shared" ca="1" si="547"/>
        <v>0.88082819809236235</v>
      </c>
      <c r="BS162" s="74">
        <f t="shared" si="548"/>
        <v>0.95318347688149607</v>
      </c>
      <c r="BT162" s="74">
        <f t="shared" ca="1" si="549"/>
        <v>1.2058279119878554</v>
      </c>
      <c r="CP162" s="73">
        <f t="shared" ref="CP162:DF162" si="555">CP110</f>
        <v>3</v>
      </c>
      <c r="CQ162" s="74">
        <f t="shared" si="555"/>
        <v>1.0173110346033241</v>
      </c>
      <c r="CR162" s="74">
        <f t="shared" si="555"/>
        <v>0.73625910203164746</v>
      </c>
      <c r="CS162" s="74">
        <f t="shared" ca="1" si="555"/>
        <v>0.969715105914708</v>
      </c>
      <c r="CT162" s="74">
        <f t="shared" ca="1" si="555"/>
        <v>0.96608586049946632</v>
      </c>
      <c r="CU162" s="74">
        <f t="shared" si="555"/>
        <v>0.77001416741231765</v>
      </c>
      <c r="CV162" s="74">
        <f t="shared" ca="1" si="555"/>
        <v>0.93408049834686746</v>
      </c>
      <c r="CW162" s="74">
        <f t="shared" ca="1" si="555"/>
        <v>0.96452411902399171</v>
      </c>
      <c r="CX162" s="74">
        <f t="shared" ca="1" si="555"/>
        <v>0.97189219629501322</v>
      </c>
      <c r="CY162" s="74">
        <f t="shared" si="555"/>
        <v>1.0192020164183189</v>
      </c>
      <c r="CZ162" s="74">
        <f t="shared" ca="1" si="555"/>
        <v>0.97547687269227257</v>
      </c>
      <c r="DA162" s="74">
        <f t="shared" ca="1" si="555"/>
        <v>0.89139341452202903</v>
      </c>
      <c r="DB162" s="74">
        <f t="shared" ca="1" si="555"/>
        <v>0.92750524018905911</v>
      </c>
      <c r="DC162" s="74">
        <f t="shared" ca="1" si="555"/>
        <v>0.83986956083323983</v>
      </c>
      <c r="DD162" s="74">
        <f t="shared" ca="1" si="555"/>
        <v>0.88313126954394661</v>
      </c>
      <c r="DE162" s="74">
        <f t="shared" ca="1" si="555"/>
        <v>0.9946751932683684</v>
      </c>
      <c r="DF162" s="74">
        <f t="shared" ca="1" si="555"/>
        <v>1.1823109356653796</v>
      </c>
      <c r="DI162" s="57">
        <f t="shared" si="443"/>
        <v>384.34656334231255</v>
      </c>
      <c r="DJ162" s="57">
        <f t="shared" si="444"/>
        <v>58.40335268025207</v>
      </c>
      <c r="DK162" s="57">
        <f t="shared" ca="1" si="445"/>
        <v>123.01109218381728</v>
      </c>
      <c r="DL162" s="57">
        <f t="shared" ca="1" si="446"/>
        <v>105.28493364109421</v>
      </c>
      <c r="DM162" s="57">
        <f t="shared" si="447"/>
        <v>38633.055415032264</v>
      </c>
      <c r="DN162" s="57">
        <f t="shared" ca="1" si="448"/>
        <v>97.116132790301847</v>
      </c>
      <c r="DO162" s="57">
        <f t="shared" ca="1" si="449"/>
        <v>85.608464260057218</v>
      </c>
      <c r="DP162" s="57">
        <f t="shared" ca="1" si="450"/>
        <v>85.988372877171315</v>
      </c>
      <c r="DQ162" s="57">
        <f t="shared" si="451"/>
        <v>5207.9959757667875</v>
      </c>
      <c r="DR162" s="57">
        <f t="shared" ca="1" si="452"/>
        <v>98.017993446010223</v>
      </c>
      <c r="DS162" s="57">
        <f t="shared" ca="1" si="453"/>
        <v>104.67079476112885</v>
      </c>
      <c r="DT162" s="57">
        <f t="shared" ca="1" si="454"/>
        <v>110.67220234585848</v>
      </c>
      <c r="DU162" s="57">
        <f t="shared" ca="1" si="455"/>
        <v>102.34242282695655</v>
      </c>
      <c r="DV162" s="57">
        <f t="shared" ca="1" si="456"/>
        <v>104.98843674333008</v>
      </c>
      <c r="DW162" s="57">
        <f t="shared" ca="1" si="457"/>
        <v>98.538169678178605</v>
      </c>
      <c r="DX162" s="57">
        <f t="shared" ca="1" si="458"/>
        <v>641575.84944458911</v>
      </c>
      <c r="DY162" s="57">
        <f ca="1">'Chart Data'!U267</f>
        <v>-276.6742857142857</v>
      </c>
      <c r="EB162" s="57"/>
      <c r="EN162" s="74">
        <f t="shared" si="460"/>
        <v>-0.76237028184940547</v>
      </c>
      <c r="EO162" s="74">
        <f t="shared" si="461"/>
        <v>-0.39553306060853405</v>
      </c>
      <c r="EP162" s="74">
        <f t="shared" ca="1" si="462"/>
        <v>1.6554757402593965</v>
      </c>
      <c r="EQ162" s="74">
        <f t="shared" ca="1" si="463"/>
        <v>0.31599572643822393</v>
      </c>
      <c r="ER162" s="74">
        <f t="shared" si="464"/>
        <v>0.86270832789813412</v>
      </c>
      <c r="ES162" s="74">
        <f t="shared" ca="1" si="465"/>
        <v>0.6127435089190183</v>
      </c>
      <c r="ET162" s="74">
        <f t="shared" ca="1" si="466"/>
        <v>4.0075070420590726E-2</v>
      </c>
      <c r="EU162" s="74">
        <f t="shared" ca="1" si="467"/>
        <v>-1.5999298527949866</v>
      </c>
      <c r="EV162" s="74">
        <f t="shared" si="468"/>
        <v>-0.13663284227997027</v>
      </c>
      <c r="EW162" s="74">
        <f t="shared" ca="1" si="469"/>
        <v>-1.6709386649811675</v>
      </c>
      <c r="EX162" s="74">
        <f t="shared" ca="1" si="470"/>
        <v>1.4791029093985621</v>
      </c>
      <c r="EY162" s="74">
        <f t="shared" ca="1" si="471"/>
        <v>1.7594573399357787</v>
      </c>
      <c r="EZ162" s="74">
        <f t="shared" ca="1" si="472"/>
        <v>0.58905855692207054</v>
      </c>
      <c r="FA162" s="74">
        <f t="shared" ca="1" si="473"/>
        <v>2.1752153572703872</v>
      </c>
      <c r="FB162" s="74">
        <f t="shared" ca="1" si="474"/>
        <v>-0.82059636334887132</v>
      </c>
      <c r="FC162" s="74">
        <f t="shared" ca="1" si="475"/>
        <v>0.64165793694067574</v>
      </c>
      <c r="FD162" s="74">
        <f t="shared" ca="1" si="476"/>
        <v>-0.98202240174960365</v>
      </c>
      <c r="FG162" s="225">
        <f t="shared" si="477"/>
        <v>1</v>
      </c>
      <c r="FH162" s="73">
        <f t="shared" si="478"/>
        <v>2025</v>
      </c>
      <c r="FI162" s="73"/>
      <c r="FJ162" s="73"/>
      <c r="FK162" s="4"/>
      <c r="FL162" s="4"/>
      <c r="GA162" s="4"/>
    </row>
    <row r="163" spans="1:183" x14ac:dyDescent="0.35">
      <c r="A163" s="73">
        <v>4</v>
      </c>
      <c r="B163" s="41">
        <f t="shared" si="441"/>
        <v>45677</v>
      </c>
      <c r="C163" s="57">
        <f>'Chart Data'!C268</f>
        <v>341</v>
      </c>
      <c r="D163" s="57">
        <f>'Chart Data'!D268</f>
        <v>41</v>
      </c>
      <c r="E163" s="57">
        <f ca="1">'Chart Data'!E268</f>
        <v>119</v>
      </c>
      <c r="F163" s="57">
        <f ca="1">'Chart Data'!F268</f>
        <v>101.28571428571429</v>
      </c>
      <c r="G163" s="57">
        <f>'Chart Data'!G268</f>
        <v>29491</v>
      </c>
      <c r="H163" s="57">
        <f ca="1">'Chart Data'!H268</f>
        <v>89.714285714285708</v>
      </c>
      <c r="I163" s="57">
        <f ca="1">'Chart Data'!J268</f>
        <v>83.857142857142861</v>
      </c>
      <c r="J163" s="57">
        <f ca="1">'Chart Data'!K268</f>
        <v>85.142857142857139</v>
      </c>
      <c r="K163" s="57">
        <f>'Chart Data'!L268</f>
        <v>6311</v>
      </c>
      <c r="L163" s="57">
        <f>'Chart Data'!M268</f>
        <v>97.857142857142861</v>
      </c>
      <c r="M163" s="57">
        <f ca="1">'Chart Data'!O268</f>
        <v>94.438571428571422</v>
      </c>
      <c r="N163" s="57">
        <f ca="1">'Chart Data'!P268</f>
        <v>102.12333333333333</v>
      </c>
      <c r="O163" s="57">
        <f ca="1">'Chart Data'!Q268</f>
        <v>87.602857142857147</v>
      </c>
      <c r="P163" s="57">
        <f ca="1">'Chart Data'!R268</f>
        <v>92.952857142857169</v>
      </c>
      <c r="Q163" s="57">
        <f>'Chart Data'!S269</f>
        <v>100.51980781585527</v>
      </c>
      <c r="R163" s="57">
        <f ca="1">'Chart Data'!T269</f>
        <v>758905.42857142852</v>
      </c>
      <c r="U163" s="57">
        <f t="shared" si="502"/>
        <v>378.15384615384613</v>
      </c>
      <c r="V163" s="57">
        <f t="shared" si="503"/>
        <v>57.057692307692307</v>
      </c>
      <c r="W163" s="57">
        <f t="shared" ca="1" si="504"/>
        <v>122.8708791208791</v>
      </c>
      <c r="X163" s="57">
        <f t="shared" ca="1" si="505"/>
        <v>104.92032967032968</v>
      </c>
      <c r="Y163" s="57">
        <f t="shared" si="506"/>
        <v>38932.076923076922</v>
      </c>
      <c r="Z163" s="57">
        <f t="shared" ca="1" si="507"/>
        <v>96.447802197802204</v>
      </c>
      <c r="AA163" s="57">
        <f t="shared" ca="1" si="508"/>
        <v>87.348443223443212</v>
      </c>
      <c r="AB163" s="57">
        <f t="shared" ca="1" si="509"/>
        <v>86.826007326007328</v>
      </c>
      <c r="AC163" s="57">
        <f t="shared" si="510"/>
        <v>5108.8846153846152</v>
      </c>
      <c r="AD163" s="57">
        <f t="shared" si="511"/>
        <v>98.201648351648316</v>
      </c>
      <c r="AE163" s="57">
        <f t="shared" ca="1" si="512"/>
        <v>106.63925824175826</v>
      </c>
      <c r="AF163" s="57">
        <f t="shared" ca="1" si="513"/>
        <v>112.23412087912087</v>
      </c>
      <c r="AG163" s="57">
        <f t="shared" ca="1" si="514"/>
        <v>105.98190934065931</v>
      </c>
      <c r="AH163" s="57">
        <f t="shared" ca="1" si="515"/>
        <v>105.37447802197799</v>
      </c>
      <c r="AI163" s="57">
        <f t="shared" si="516"/>
        <v>102.88481565933941</v>
      </c>
      <c r="AJ163" s="57">
        <f t="shared" ca="1" si="517"/>
        <v>628847.33516483521</v>
      </c>
      <c r="AM163" s="57">
        <f t="shared" si="518"/>
        <v>378.06730769230768</v>
      </c>
      <c r="AN163" s="57">
        <f t="shared" si="519"/>
        <v>57.038461538461533</v>
      </c>
      <c r="AO163" s="57">
        <f t="shared" ca="1" si="520"/>
        <v>122.94093406593404</v>
      </c>
      <c r="AP163" s="57">
        <f t="shared" ca="1" si="521"/>
        <v>104.91346153846155</v>
      </c>
      <c r="AQ163" s="57">
        <f t="shared" si="522"/>
        <v>38941.173076923078</v>
      </c>
      <c r="AR163" s="57">
        <f t="shared" ca="1" si="523"/>
        <v>96.454670329670336</v>
      </c>
      <c r="AS163" s="57">
        <f t="shared" ca="1" si="524"/>
        <v>87.395146520146511</v>
      </c>
      <c r="AT163" s="57">
        <f t="shared" ca="1" si="525"/>
        <v>86.805402930402934</v>
      </c>
      <c r="AU163" s="57">
        <f t="shared" si="526"/>
        <v>5121.375</v>
      </c>
      <c r="AV163" s="57">
        <f t="shared" si="527"/>
        <v>98.016346153846129</v>
      </c>
      <c r="AW163" s="57">
        <f t="shared" ca="1" si="528"/>
        <v>106.75355769230771</v>
      </c>
      <c r="AX163" s="57">
        <f t="shared" ca="1" si="529"/>
        <v>112.37960622710622</v>
      </c>
      <c r="AY163" s="57">
        <f t="shared" ca="1" si="530"/>
        <v>106.07278159340657</v>
      </c>
      <c r="AZ163" s="57">
        <f t="shared" ca="1" si="531"/>
        <v>105.48660027472525</v>
      </c>
      <c r="BA163" s="57">
        <f t="shared" si="532"/>
        <v>102.96249060718401</v>
      </c>
      <c r="BB163" s="57">
        <f t="shared" ca="1" si="533"/>
        <v>628833.59340659343</v>
      </c>
      <c r="BE163" s="74">
        <f t="shared" si="534"/>
        <v>0.90195579745161381</v>
      </c>
      <c r="BF163" s="74">
        <f t="shared" si="535"/>
        <v>0.71881321645313556</v>
      </c>
      <c r="BG163" s="74">
        <f t="shared" ca="1" si="536"/>
        <v>0.96794449224031032</v>
      </c>
      <c r="BH163" s="74">
        <f t="shared" ca="1" si="537"/>
        <v>0.96542152742317711</v>
      </c>
      <c r="BI163" s="74">
        <f t="shared" si="538"/>
        <v>0.7573218182653223</v>
      </c>
      <c r="BJ163" s="74">
        <f t="shared" ca="1" si="539"/>
        <v>0.93011862886113428</v>
      </c>
      <c r="BK163" s="74">
        <f t="shared" ca="1" si="540"/>
        <v>0.95951716080494165</v>
      </c>
      <c r="BL163" s="74">
        <f t="shared" ca="1" si="541"/>
        <v>0.9808474388526397</v>
      </c>
      <c r="BM163" s="74">
        <f t="shared" si="542"/>
        <v>1.2322862512508848</v>
      </c>
      <c r="BN163" s="74">
        <f t="shared" si="543"/>
        <v>0.99837574748549207</v>
      </c>
      <c r="BO163" s="74">
        <f t="shared" ca="1" si="544"/>
        <v>0.8846409756269541</v>
      </c>
      <c r="BP163" s="74">
        <f t="shared" ca="1" si="545"/>
        <v>0.90873546154765716</v>
      </c>
      <c r="BQ163" s="74">
        <f t="shared" ca="1" si="546"/>
        <v>0.82587498722011921</v>
      </c>
      <c r="BR163" s="74">
        <f t="shared" ca="1" si="547"/>
        <v>0.88118165625562228</v>
      </c>
      <c r="BS163" s="74">
        <f t="shared" si="548"/>
        <v>0.97627599354945771</v>
      </c>
      <c r="BT163" s="74">
        <f t="shared" ca="1" si="549"/>
        <v>1.2068461935377757</v>
      </c>
      <c r="CP163" s="73">
        <f t="shared" ref="CP163:DF163" si="556">CP111</f>
        <v>4</v>
      </c>
      <c r="CQ163" s="74">
        <f t="shared" si="556"/>
        <v>0.98140729154040474</v>
      </c>
      <c r="CR163" s="74">
        <f t="shared" si="556"/>
        <v>0.70791155580229692</v>
      </c>
      <c r="CS163" s="74">
        <f t="shared" ca="1" si="556"/>
        <v>0.98470918643050009</v>
      </c>
      <c r="CT163" s="74">
        <f t="shared" ca="1" si="556"/>
        <v>0.97151890710179523</v>
      </c>
      <c r="CU163" s="74">
        <f t="shared" si="556"/>
        <v>0.77289572932041373</v>
      </c>
      <c r="CV163" s="74">
        <f t="shared" ca="1" si="556"/>
        <v>0.9533744380917768</v>
      </c>
      <c r="CW163" s="74">
        <f t="shared" ca="1" si="556"/>
        <v>0.96935426284601212</v>
      </c>
      <c r="CX163" s="74">
        <f t="shared" ca="1" si="556"/>
        <v>0.9868150476791101</v>
      </c>
      <c r="CY163" s="74">
        <f t="shared" si="556"/>
        <v>1.6594846090877502</v>
      </c>
      <c r="CZ163" s="74">
        <f t="shared" ca="1" si="556"/>
        <v>0.98062766437490756</v>
      </c>
      <c r="DA163" s="74">
        <f t="shared" ca="1" si="556"/>
        <v>0.90792330544204192</v>
      </c>
      <c r="DB163" s="74">
        <f t="shared" ca="1" si="556"/>
        <v>0.95342637110267447</v>
      </c>
      <c r="DC163" s="74">
        <f t="shared" ca="1" si="556"/>
        <v>0.8585742731152517</v>
      </c>
      <c r="DD163" s="74">
        <f t="shared" ca="1" si="556"/>
        <v>0.88942811782381492</v>
      </c>
      <c r="DE163" s="74">
        <f t="shared" ca="1" si="556"/>
        <v>0.99710704020622598</v>
      </c>
      <c r="DF163" s="74">
        <f t="shared" ca="1" si="556"/>
        <v>1.1575903245563002</v>
      </c>
      <c r="DI163" s="57">
        <f t="shared" si="443"/>
        <v>347.46022669626859</v>
      </c>
      <c r="DJ163" s="57">
        <f t="shared" si="444"/>
        <v>57.916839559898833</v>
      </c>
      <c r="DK163" s="57">
        <f t="shared" ca="1" si="445"/>
        <v>120.84786213010405</v>
      </c>
      <c r="DL163" s="57">
        <f t="shared" ca="1" si="446"/>
        <v>104.25501093732356</v>
      </c>
      <c r="DM163" s="57">
        <f t="shared" si="447"/>
        <v>38156.505310141431</v>
      </c>
      <c r="DN163" s="57">
        <f t="shared" ca="1" si="448"/>
        <v>94.101836728340459</v>
      </c>
      <c r="DO163" s="57">
        <f t="shared" ca="1" si="449"/>
        <v>86.508252009888864</v>
      </c>
      <c r="DP163" s="57">
        <f t="shared" ca="1" si="450"/>
        <v>86.280460906128852</v>
      </c>
      <c r="DQ163" s="57">
        <f t="shared" si="451"/>
        <v>3802.9879671311173</v>
      </c>
      <c r="DR163" s="57">
        <f t="shared" ca="1" si="452"/>
        <v>99.790314318249457</v>
      </c>
      <c r="DS163" s="57">
        <f t="shared" ca="1" si="453"/>
        <v>104.01602300823414</v>
      </c>
      <c r="DT163" s="57">
        <f t="shared" ca="1" si="454"/>
        <v>107.11192434841482</v>
      </c>
      <c r="DU163" s="57">
        <f t="shared" ca="1" si="455"/>
        <v>102.03293982359716</v>
      </c>
      <c r="DV163" s="57">
        <f t="shared" ca="1" si="456"/>
        <v>104.50856598764513</v>
      </c>
      <c r="DW163" s="57">
        <f t="shared" ca="1" si="457"/>
        <v>100.8114512911927</v>
      </c>
      <c r="DX163" s="57">
        <f t="shared" ca="1" si="458"/>
        <v>655590.68046142661</v>
      </c>
      <c r="DY163" s="57">
        <f ca="1">'Chart Data'!U268</f>
        <v>-258.24285714285713</v>
      </c>
      <c r="EB163" s="57"/>
      <c r="EN163" s="74">
        <f t="shared" si="460"/>
        <v>-2.7848422964985877</v>
      </c>
      <c r="EO163" s="74">
        <f t="shared" si="461"/>
        <v>-0.57645199696512794</v>
      </c>
      <c r="EP163" s="74">
        <f t="shared" ca="1" si="462"/>
        <v>1.051605274273079</v>
      </c>
      <c r="EQ163" s="74">
        <f t="shared" ca="1" si="463"/>
        <v>5.261363475894433E-2</v>
      </c>
      <c r="ER163" s="74">
        <f t="shared" si="464"/>
        <v>0.39659667907629764</v>
      </c>
      <c r="ES163" s="74">
        <f t="shared" ca="1" si="465"/>
        <v>-1.1399208856968914</v>
      </c>
      <c r="ET163" s="74">
        <f t="shared" ca="1" si="466"/>
        <v>0.31326421104645252</v>
      </c>
      <c r="EU163" s="74">
        <f t="shared" ca="1" si="467"/>
        <v>-1.4303826072188808</v>
      </c>
      <c r="EV163" s="74">
        <f t="shared" si="468"/>
        <v>0.91992373998647003</v>
      </c>
      <c r="EW163" s="74">
        <f t="shared" ca="1" si="469"/>
        <v>-1.5670466687239735</v>
      </c>
      <c r="EX163" s="74">
        <f t="shared" ca="1" si="470"/>
        <v>1.2170506013837668</v>
      </c>
      <c r="EY163" s="74">
        <f t="shared" ca="1" si="471"/>
        <v>0.95248782636772689</v>
      </c>
      <c r="EZ163" s="74">
        <f t="shared" ca="1" si="472"/>
        <v>0.45186261095787711</v>
      </c>
      <c r="FA163" s="74">
        <f t="shared" ca="1" si="473"/>
        <v>1.9490673892560471</v>
      </c>
      <c r="FB163" s="74">
        <f t="shared" ca="1" si="474"/>
        <v>-0.24304978145694245</v>
      </c>
      <c r="FC163" s="74">
        <f t="shared" ca="1" si="475"/>
        <v>1.340489312821987</v>
      </c>
      <c r="FD163" s="74">
        <f t="shared" ca="1" si="476"/>
        <v>-0.74835945146063165</v>
      </c>
      <c r="FG163" s="225">
        <f t="shared" si="477"/>
        <v>1</v>
      </c>
      <c r="FH163" s="73">
        <f t="shared" si="478"/>
        <v>2025</v>
      </c>
      <c r="FI163" s="73"/>
      <c r="FJ163" s="73"/>
      <c r="FK163" s="4"/>
      <c r="FL163" s="4"/>
      <c r="GA163" s="4"/>
    </row>
    <row r="164" spans="1:183" x14ac:dyDescent="0.35">
      <c r="A164" s="73">
        <v>5</v>
      </c>
      <c r="B164" s="41">
        <f t="shared" si="441"/>
        <v>45684</v>
      </c>
      <c r="C164" s="57">
        <f>'Chart Data'!C269</f>
        <v>366</v>
      </c>
      <c r="D164" s="57">
        <f>'Chart Data'!D269</f>
        <v>39</v>
      </c>
      <c r="E164" s="57">
        <f ca="1">'Chart Data'!E269</f>
        <v>121.28571428571429</v>
      </c>
      <c r="F164" s="57">
        <f ca="1">'Chart Data'!F269</f>
        <v>102.28571428571429</v>
      </c>
      <c r="G164" s="57">
        <f>'Chart Data'!G269</f>
        <v>30933</v>
      </c>
      <c r="H164" s="57">
        <f ca="1">'Chart Data'!H269</f>
        <v>92.714285714285708</v>
      </c>
      <c r="I164" s="57">
        <f ca="1">'Chart Data'!J269</f>
        <v>88.571428571428569</v>
      </c>
      <c r="J164" s="57">
        <f ca="1">'Chart Data'!K269</f>
        <v>84</v>
      </c>
      <c r="K164" s="57">
        <f>'Chart Data'!L269</f>
        <v>6255</v>
      </c>
      <c r="L164" s="57">
        <f>'Chart Data'!M269</f>
        <v>95.728571428571428</v>
      </c>
      <c r="M164" s="57">
        <f ca="1">'Chart Data'!O269</f>
        <v>100.07714285714285</v>
      </c>
      <c r="N164" s="57">
        <f ca="1">'Chart Data'!P269</f>
        <v>113.89476190476192</v>
      </c>
      <c r="O164" s="57">
        <f ca="1">'Chart Data'!Q269</f>
        <v>90.927142857142854</v>
      </c>
      <c r="P164" s="57">
        <f ca="1">'Chart Data'!R269</f>
        <v>96.252857142857152</v>
      </c>
      <c r="Q164" s="57">
        <f>'Chart Data'!S270</f>
        <v>99.794256285235406</v>
      </c>
      <c r="R164" s="57">
        <f ca="1">'Chart Data'!T270</f>
        <v>805603.85714285716</v>
      </c>
      <c r="U164" s="57">
        <f t="shared" si="502"/>
        <v>377.98076923076923</v>
      </c>
      <c r="V164" s="57">
        <f t="shared" si="503"/>
        <v>57.019230769230766</v>
      </c>
      <c r="W164" s="57">
        <f t="shared" ca="1" si="504"/>
        <v>123.01098901098899</v>
      </c>
      <c r="X164" s="57">
        <f t="shared" ca="1" si="505"/>
        <v>104.9065934065934</v>
      </c>
      <c r="Y164" s="57">
        <f t="shared" si="506"/>
        <v>38950.269230769234</v>
      </c>
      <c r="Z164" s="57">
        <f t="shared" ca="1" si="507"/>
        <v>96.461538461538467</v>
      </c>
      <c r="AA164" s="57">
        <f t="shared" ca="1" si="508"/>
        <v>87.44184981684981</v>
      </c>
      <c r="AB164" s="57">
        <f t="shared" ca="1" si="509"/>
        <v>86.78479853479854</v>
      </c>
      <c r="AC164" s="57">
        <f t="shared" si="510"/>
        <v>5133.8653846153848</v>
      </c>
      <c r="AD164" s="57">
        <f t="shared" si="511"/>
        <v>97.831043956043942</v>
      </c>
      <c r="AE164" s="57">
        <f t="shared" ca="1" si="512"/>
        <v>106.86785714285716</v>
      </c>
      <c r="AF164" s="57">
        <f t="shared" ca="1" si="513"/>
        <v>112.52509157509158</v>
      </c>
      <c r="AG164" s="57">
        <f t="shared" ca="1" si="514"/>
        <v>106.16365384615382</v>
      </c>
      <c r="AH164" s="57">
        <f t="shared" ca="1" si="515"/>
        <v>105.59872252747252</v>
      </c>
      <c r="AI164" s="57">
        <f t="shared" si="516"/>
        <v>103.04016555502859</v>
      </c>
      <c r="AJ164" s="57">
        <f t="shared" ca="1" si="517"/>
        <v>628819.85164835164</v>
      </c>
      <c r="AM164" s="57">
        <f t="shared" si="518"/>
        <v>377.88461538461536</v>
      </c>
      <c r="AN164" s="57">
        <f t="shared" si="519"/>
        <v>57.04807692307692</v>
      </c>
      <c r="AO164" s="57">
        <f t="shared" ca="1" si="520"/>
        <v>123.07829670329667</v>
      </c>
      <c r="AP164" s="57">
        <f t="shared" ca="1" si="521"/>
        <v>104.90247252747253</v>
      </c>
      <c r="AQ164" s="57">
        <f t="shared" si="522"/>
        <v>38955.163461538468</v>
      </c>
      <c r="AR164" s="57">
        <f t="shared" ca="1" si="523"/>
        <v>96.468406593406598</v>
      </c>
      <c r="AS164" s="57">
        <f t="shared" ca="1" si="524"/>
        <v>87.476190476190467</v>
      </c>
      <c r="AT164" s="57">
        <f t="shared" ca="1" si="525"/>
        <v>86.780677655677664</v>
      </c>
      <c r="AU164" s="57">
        <f t="shared" si="526"/>
        <v>5141.875</v>
      </c>
      <c r="AV164" s="57">
        <f t="shared" si="527"/>
        <v>97.646840659340654</v>
      </c>
      <c r="AW164" s="57">
        <f t="shared" ca="1" si="528"/>
        <v>106.98875000000001</v>
      </c>
      <c r="AX164" s="57">
        <f t="shared" ca="1" si="529"/>
        <v>112.67141483516484</v>
      </c>
      <c r="AY164" s="57">
        <f t="shared" ca="1" si="530"/>
        <v>106.26921016483514</v>
      </c>
      <c r="AZ164" s="57">
        <f t="shared" ca="1" si="531"/>
        <v>105.72496565934063</v>
      </c>
      <c r="BA164" s="57">
        <f t="shared" si="532"/>
        <v>103.07149819404974</v>
      </c>
      <c r="BB164" s="57">
        <f t="shared" ca="1" si="533"/>
        <v>629154.35989010986</v>
      </c>
      <c r="BE164" s="74">
        <f t="shared" si="534"/>
        <v>0.96854961832061071</v>
      </c>
      <c r="BF164" s="74">
        <f t="shared" si="535"/>
        <v>0.6836339120175291</v>
      </c>
      <c r="BG164" s="74">
        <f t="shared" ca="1" si="536"/>
        <v>0.98543543040814308</v>
      </c>
      <c r="BH164" s="74">
        <f t="shared" ca="1" si="537"/>
        <v>0.97505532349513557</v>
      </c>
      <c r="BI164" s="74">
        <f t="shared" si="538"/>
        <v>0.79406674882884332</v>
      </c>
      <c r="BJ164" s="74">
        <f t="shared" ca="1" si="539"/>
        <v>0.96108445229178818</v>
      </c>
      <c r="BK164" s="74">
        <f t="shared" ca="1" si="540"/>
        <v>1.0125204137180186</v>
      </c>
      <c r="BL164" s="74">
        <f t="shared" ca="1" si="541"/>
        <v>0.96795741021162984</v>
      </c>
      <c r="BM164" s="74">
        <f t="shared" si="542"/>
        <v>1.2164823143308618</v>
      </c>
      <c r="BN164" s="74">
        <f t="shared" si="543"/>
        <v>0.98035503025170601</v>
      </c>
      <c r="BO164" s="74">
        <f t="shared" ca="1" si="544"/>
        <v>0.93539874853330685</v>
      </c>
      <c r="BP164" s="74">
        <f t="shared" ca="1" si="545"/>
        <v>1.0108576525056228</v>
      </c>
      <c r="BQ164" s="74">
        <f t="shared" ca="1" si="546"/>
        <v>0.85563017468658076</v>
      </c>
      <c r="BR164" s="74">
        <f t="shared" ca="1" si="547"/>
        <v>0.91040802465707282</v>
      </c>
      <c r="BS164" s="74">
        <f t="shared" si="548"/>
        <v>0.96820418868226443</v>
      </c>
      <c r="BT164" s="74">
        <f t="shared" ca="1" si="549"/>
        <v>1.2804550178807734</v>
      </c>
      <c r="CP164" s="73">
        <f t="shared" ref="CP164:DF164" si="557">CP112</f>
        <v>5</v>
      </c>
      <c r="CQ164" s="74">
        <f t="shared" si="557"/>
        <v>1.0295701892508453</v>
      </c>
      <c r="CR164" s="74">
        <f t="shared" si="557"/>
        <v>0.70203406142366187</v>
      </c>
      <c r="CS164" s="74">
        <f t="shared" ca="1" si="557"/>
        <v>0.98609547463763803</v>
      </c>
      <c r="CT164" s="74">
        <f t="shared" ca="1" si="557"/>
        <v>0.97871604459549866</v>
      </c>
      <c r="CU164" s="74">
        <f t="shared" si="557"/>
        <v>0.79909335768744716</v>
      </c>
      <c r="CV164" s="74">
        <f t="shared" ca="1" si="557"/>
        <v>0.96563499278358667</v>
      </c>
      <c r="CW164" s="74">
        <f t="shared" ca="1" si="557"/>
        <v>0.97717190402802057</v>
      </c>
      <c r="CX164" s="74">
        <f t="shared" ca="1" si="557"/>
        <v>0.97018495899458967</v>
      </c>
      <c r="CY164" s="74">
        <f t="shared" si="557"/>
        <v>1.1637480541941534</v>
      </c>
      <c r="CZ164" s="74">
        <f t="shared" ca="1" si="557"/>
        <v>0.97023203963559146</v>
      </c>
      <c r="DA164" s="74">
        <f t="shared" ca="1" si="557"/>
        <v>0.97910200496539435</v>
      </c>
      <c r="DB164" s="74">
        <f t="shared" ca="1" si="557"/>
        <v>1.0792087138969746</v>
      </c>
      <c r="DC164" s="74">
        <f t="shared" ca="1" si="557"/>
        <v>0.89887304415336178</v>
      </c>
      <c r="DD164" s="74">
        <f t="shared" ca="1" si="557"/>
        <v>0.93494263111402143</v>
      </c>
      <c r="DE164" s="74">
        <f t="shared" ca="1" si="557"/>
        <v>0.99336668542445516</v>
      </c>
      <c r="DF164" s="74">
        <f t="shared" ca="1" si="557"/>
        <v>1.1987089594129889</v>
      </c>
      <c r="DI164" s="57">
        <f t="shared" si="443"/>
        <v>355.4881481818307</v>
      </c>
      <c r="DJ164" s="57">
        <f t="shared" si="444"/>
        <v>55.55286010042235</v>
      </c>
      <c r="DK164" s="57">
        <f t="shared" ca="1" si="445"/>
        <v>122.9959140926829</v>
      </c>
      <c r="DL164" s="57">
        <f t="shared" ca="1" si="446"/>
        <v>104.5101026498332</v>
      </c>
      <c r="DM164" s="57">
        <f t="shared" si="447"/>
        <v>38710.120291225045</v>
      </c>
      <c r="DN164" s="57">
        <f t="shared" ca="1" si="448"/>
        <v>96.013800667085363</v>
      </c>
      <c r="DO164" s="57">
        <f t="shared" ca="1" si="449"/>
        <v>90.640580440684431</v>
      </c>
      <c r="DP164" s="57">
        <f t="shared" ca="1" si="450"/>
        <v>86.581428851514929</v>
      </c>
      <c r="DQ164" s="57">
        <f t="shared" si="451"/>
        <v>5374.8747226317164</v>
      </c>
      <c r="DR164" s="57">
        <f t="shared" ca="1" si="452"/>
        <v>98.665646482387899</v>
      </c>
      <c r="DS164" s="57">
        <f t="shared" ca="1" si="453"/>
        <v>102.21319367094954</v>
      </c>
      <c r="DT164" s="57">
        <f t="shared" ca="1" si="454"/>
        <v>105.53543576709366</v>
      </c>
      <c r="DU164" s="57">
        <f t="shared" ca="1" si="455"/>
        <v>101.15682459115914</v>
      </c>
      <c r="DV164" s="57">
        <f t="shared" ca="1" si="456"/>
        <v>102.95054898520141</v>
      </c>
      <c r="DW164" s="57">
        <f t="shared" ca="1" si="457"/>
        <v>100.46064333493766</v>
      </c>
      <c r="DX164" s="57">
        <f t="shared" ca="1" si="458"/>
        <v>672059.59446349973</v>
      </c>
      <c r="DY164" s="57">
        <f ca="1">'Chart Data'!U269</f>
        <v>-250.41428571428568</v>
      </c>
      <c r="EB164" s="57"/>
      <c r="EN164" s="74">
        <f t="shared" si="460"/>
        <v>-2.3446726289018578</v>
      </c>
      <c r="EO164" s="74">
        <f t="shared" si="461"/>
        <v>-1.4555416483743104</v>
      </c>
      <c r="EP164" s="74">
        <f t="shared" ca="1" si="462"/>
        <v>1.6512387424651154</v>
      </c>
      <c r="EQ164" s="74">
        <f t="shared" ca="1" si="463"/>
        <v>0.11784822815596457</v>
      </c>
      <c r="ER164" s="74">
        <f t="shared" si="464"/>
        <v>0.9380851584555342</v>
      </c>
      <c r="ES164" s="74">
        <f t="shared" ca="1" si="465"/>
        <v>-2.8208217019187989E-2</v>
      </c>
      <c r="ET164" s="74">
        <f t="shared" ca="1" si="466"/>
        <v>1.5679014885644904</v>
      </c>
      <c r="EU164" s="74">
        <f t="shared" ca="1" si="467"/>
        <v>-1.2556808697699708</v>
      </c>
      <c r="EV164" s="74">
        <f t="shared" si="468"/>
        <v>-0.26212453866661772</v>
      </c>
      <c r="EW164" s="74">
        <f t="shared" ca="1" si="469"/>
        <v>-1.6329737750533648</v>
      </c>
      <c r="EX164" s="74">
        <f t="shared" ca="1" si="470"/>
        <v>0.49552346356267379</v>
      </c>
      <c r="EY164" s="74">
        <f t="shared" ca="1" si="471"/>
        <v>0.59516229602212822</v>
      </c>
      <c r="EZ164" s="74">
        <f t="shared" ca="1" si="472"/>
        <v>6.3474696974789913E-2</v>
      </c>
      <c r="FA164" s="74">
        <f t="shared" ca="1" si="473"/>
        <v>1.2148230639657616</v>
      </c>
      <c r="FB164" s="74">
        <f t="shared" ca="1" si="474"/>
        <v>-0.33217553467453786</v>
      </c>
      <c r="FC164" s="74">
        <f t="shared" ca="1" si="475"/>
        <v>2.1616903545978579</v>
      </c>
      <c r="FD164" s="74">
        <f t="shared" ca="1" si="476"/>
        <v>-0.64911336809498521</v>
      </c>
      <c r="FG164" s="225">
        <f t="shared" si="477"/>
        <v>1</v>
      </c>
      <c r="FH164" s="73">
        <f t="shared" si="478"/>
        <v>2025</v>
      </c>
      <c r="FI164" s="73"/>
      <c r="FJ164" s="73"/>
      <c r="FK164" s="4"/>
      <c r="FL164" s="4"/>
      <c r="GA164" s="4"/>
    </row>
    <row r="165" spans="1:183" x14ac:dyDescent="0.35">
      <c r="A165" s="73">
        <v>6</v>
      </c>
      <c r="B165" s="41">
        <f t="shared" si="441"/>
        <v>45691</v>
      </c>
      <c r="C165" s="57">
        <f>'Chart Data'!C270</f>
        <v>390</v>
      </c>
      <c r="D165" s="57">
        <f>'Chart Data'!D270</f>
        <v>43</v>
      </c>
      <c r="E165" s="57">
        <f ca="1">'Chart Data'!E270</f>
        <v>121.85714285714286</v>
      </c>
      <c r="F165" s="57">
        <f ca="1">'Chart Data'!F270</f>
        <v>103.85714285714286</v>
      </c>
      <c r="G165" s="57">
        <f>'Chart Data'!G270</f>
        <v>32525</v>
      </c>
      <c r="H165" s="57">
        <f ca="1">'Chart Data'!H270</f>
        <v>92.571428571428569</v>
      </c>
      <c r="I165" s="57">
        <f ca="1">'Chart Data'!J270</f>
        <v>91.285714285714292</v>
      </c>
      <c r="J165" s="57">
        <f ca="1">'Chart Data'!K270</f>
        <v>86.857142857142861</v>
      </c>
      <c r="K165" s="57">
        <f>'Chart Data'!L270</f>
        <v>7242</v>
      </c>
      <c r="L165" s="57">
        <f>'Chart Data'!M270</f>
        <v>96.899999999999991</v>
      </c>
      <c r="M165" s="57">
        <f ca="1">'Chart Data'!O270</f>
        <v>102.56428571428572</v>
      </c>
      <c r="N165" s="57">
        <f ca="1">'Chart Data'!P270</f>
        <v>114.30619047619048</v>
      </c>
      <c r="O165" s="57">
        <f ca="1">'Chart Data'!Q270</f>
        <v>94.963571428571413</v>
      </c>
      <c r="P165" s="57">
        <f ca="1">'Chart Data'!R270</f>
        <v>99.437857142857141</v>
      </c>
      <c r="Q165" s="57">
        <f>'Chart Data'!S271</f>
        <v>100.62440835850082</v>
      </c>
      <c r="R165" s="57">
        <f ca="1">'Chart Data'!T271</f>
        <v>799504</v>
      </c>
      <c r="U165" s="57">
        <f t="shared" si="502"/>
        <v>377.78846153846155</v>
      </c>
      <c r="V165" s="57">
        <f t="shared" si="503"/>
        <v>57.07692307692308</v>
      </c>
      <c r="W165" s="57">
        <f t="shared" ca="1" si="504"/>
        <v>123.14560439560435</v>
      </c>
      <c r="X165" s="57">
        <f t="shared" ca="1" si="505"/>
        <v>104.89835164835164</v>
      </c>
      <c r="Y165" s="57">
        <f t="shared" si="506"/>
        <v>38960.057692307695</v>
      </c>
      <c r="Z165" s="57">
        <f t="shared" ca="1" si="507"/>
        <v>96.475274725274716</v>
      </c>
      <c r="AA165" s="57">
        <f t="shared" ca="1" si="508"/>
        <v>87.510531135531124</v>
      </c>
      <c r="AB165" s="57">
        <f t="shared" ca="1" si="509"/>
        <v>86.776556776556774</v>
      </c>
      <c r="AC165" s="57">
        <f t="shared" si="510"/>
        <v>5149.8846153846152</v>
      </c>
      <c r="AD165" s="57">
        <f t="shared" si="511"/>
        <v>97.462637362637352</v>
      </c>
      <c r="AE165" s="57">
        <f t="shared" ca="1" si="512"/>
        <v>107.10964285714287</v>
      </c>
      <c r="AF165" s="57">
        <f t="shared" ca="1" si="513"/>
        <v>112.8177380952381</v>
      </c>
      <c r="AG165" s="57">
        <f t="shared" ca="1" si="514"/>
        <v>106.37476648351647</v>
      </c>
      <c r="AH165" s="57">
        <f t="shared" ca="1" si="515"/>
        <v>105.85120879120875</v>
      </c>
      <c r="AI165" s="57">
        <f t="shared" si="516"/>
        <v>103.10283083307088</v>
      </c>
      <c r="AJ165" s="57">
        <f t="shared" ca="1" si="517"/>
        <v>629488.86813186819</v>
      </c>
      <c r="AM165" s="57">
        <f t="shared" si="518"/>
        <v>377.22115384615381</v>
      </c>
      <c r="AN165" s="57">
        <f t="shared" si="519"/>
        <v>56.980769230769234</v>
      </c>
      <c r="AO165" s="57">
        <f t="shared" ca="1" si="520"/>
        <v>123.21291208791206</v>
      </c>
      <c r="AP165" s="57">
        <f t="shared" ca="1" si="521"/>
        <v>104.88461538461537</v>
      </c>
      <c r="AQ165" s="57">
        <f t="shared" si="522"/>
        <v>38967.846153846156</v>
      </c>
      <c r="AR165" s="57">
        <f t="shared" ca="1" si="523"/>
        <v>96.487637362637372</v>
      </c>
      <c r="AS165" s="57">
        <f t="shared" ca="1" si="524"/>
        <v>87.502289377289372</v>
      </c>
      <c r="AT165" s="57">
        <f t="shared" ca="1" si="525"/>
        <v>86.750457875457869</v>
      </c>
      <c r="AU165" s="57">
        <f t="shared" si="526"/>
        <v>5181.7692307692305</v>
      </c>
      <c r="AV165" s="57">
        <f t="shared" si="527"/>
        <v>97.284340659340671</v>
      </c>
      <c r="AW165" s="57">
        <f t="shared" ca="1" si="528"/>
        <v>107.23449175824177</v>
      </c>
      <c r="AX165" s="57">
        <f t="shared" ca="1" si="529"/>
        <v>112.96702380952381</v>
      </c>
      <c r="AY165" s="57">
        <f t="shared" ca="1" si="530"/>
        <v>106.48779532967032</v>
      </c>
      <c r="AZ165" s="57">
        <f t="shared" ca="1" si="531"/>
        <v>105.97486950549447</v>
      </c>
      <c r="BA165" s="57">
        <f t="shared" si="532"/>
        <v>103.11201936661277</v>
      </c>
      <c r="BB165" s="57">
        <f t="shared" ca="1" si="533"/>
        <v>629652.27197802207</v>
      </c>
      <c r="BE165" s="74">
        <f t="shared" si="534"/>
        <v>1.0338762713160512</v>
      </c>
      <c r="BF165" s="74">
        <f t="shared" si="535"/>
        <v>0.7546405669929126</v>
      </c>
      <c r="BG165" s="74">
        <f t="shared" ca="1" si="536"/>
        <v>0.98899653284875</v>
      </c>
      <c r="BH165" s="74">
        <f t="shared" ca="1" si="537"/>
        <v>0.99020378228299033</v>
      </c>
      <c r="BI165" s="74">
        <f t="shared" si="538"/>
        <v>0.83466250281297005</v>
      </c>
      <c r="BJ165" s="74">
        <f t="shared" ca="1" si="539"/>
        <v>0.959412325783352</v>
      </c>
      <c r="BK165" s="74">
        <f t="shared" ca="1" si="540"/>
        <v>1.0432380105177783</v>
      </c>
      <c r="BL165" s="74">
        <f t="shared" ca="1" si="541"/>
        <v>1.0012297915688024</v>
      </c>
      <c r="BM165" s="74">
        <f t="shared" si="542"/>
        <v>1.3975921499933199</v>
      </c>
      <c r="BN165" s="74">
        <f t="shared" si="543"/>
        <v>0.99604930601640684</v>
      </c>
      <c r="BO165" s="74">
        <f t="shared" ca="1" si="544"/>
        <v>0.95644865782098398</v>
      </c>
      <c r="BP165" s="74">
        <f t="shared" ca="1" si="545"/>
        <v>1.0118544918818493</v>
      </c>
      <c r="BQ165" s="74">
        <f t="shared" ca="1" si="546"/>
        <v>0.89177892297026495</v>
      </c>
      <c r="BR165" s="74">
        <f t="shared" ca="1" si="547"/>
        <v>0.93831544786853072</v>
      </c>
      <c r="BS165" s="74">
        <f t="shared" si="548"/>
        <v>0.97587467471403788</v>
      </c>
      <c r="BT165" s="74">
        <f t="shared" ca="1" si="549"/>
        <v>1.2697548084570505</v>
      </c>
      <c r="CP165" s="73">
        <f t="shared" ref="CP165:DF165" si="558">CP113</f>
        <v>6</v>
      </c>
      <c r="CQ165" s="74">
        <f t="shared" si="558"/>
        <v>0.99447495420485144</v>
      </c>
      <c r="CR165" s="74">
        <f t="shared" si="558"/>
        <v>0.74837943063267942</v>
      </c>
      <c r="CS165" s="74">
        <f t="shared" ca="1" si="558"/>
        <v>0.98898635406224755</v>
      </c>
      <c r="CT165" s="74">
        <f t="shared" ca="1" si="558"/>
        <v>0.99417691974510591</v>
      </c>
      <c r="CU165" s="74">
        <f t="shared" si="558"/>
        <v>0.84982748440516742</v>
      </c>
      <c r="CV165" s="74">
        <f t="shared" ca="1" si="558"/>
        <v>0.96847536638997589</v>
      </c>
      <c r="CW165" s="74">
        <f t="shared" ca="1" si="558"/>
        <v>1.0605128203954204</v>
      </c>
      <c r="CX165" s="74">
        <f t="shared" ca="1" si="558"/>
        <v>1.0163154066111664</v>
      </c>
      <c r="CY165" s="74">
        <f t="shared" si="558"/>
        <v>1.8689334772267565</v>
      </c>
      <c r="CZ165" s="74">
        <f t="shared" ca="1" si="558"/>
        <v>0.98557136910283116</v>
      </c>
      <c r="DA165" s="74">
        <f t="shared" ca="1" si="558"/>
        <v>0.96370245021469803</v>
      </c>
      <c r="DB165" s="74">
        <f t="shared" ca="1" si="558"/>
        <v>1.0257886602341004</v>
      </c>
      <c r="DC165" s="74">
        <f t="shared" ca="1" si="558"/>
        <v>0.92030141212763039</v>
      </c>
      <c r="DD165" s="74">
        <f t="shared" ca="1" si="558"/>
        <v>0.9511750581298376</v>
      </c>
      <c r="DE165" s="74">
        <f t="shared" ca="1" si="558"/>
        <v>0.99423426495948986</v>
      </c>
      <c r="DF165" s="74">
        <f t="shared" ca="1" si="558"/>
        <v>1.1395346549118082</v>
      </c>
      <c r="DI165" s="57">
        <f t="shared" si="443"/>
        <v>392.16673919337751</v>
      </c>
      <c r="DJ165" s="57">
        <f t="shared" si="444"/>
        <v>57.457485120412557</v>
      </c>
      <c r="DK165" s="57">
        <f t="shared" ca="1" si="445"/>
        <v>123.21418021251391</v>
      </c>
      <c r="DL165" s="57">
        <f t="shared" ca="1" si="446"/>
        <v>104.46545357718674</v>
      </c>
      <c r="DM165" s="57">
        <f t="shared" si="447"/>
        <v>38272.473645360755</v>
      </c>
      <c r="DN165" s="57">
        <f t="shared" ca="1" si="448"/>
        <v>95.584701257288188</v>
      </c>
      <c r="DO165" s="57">
        <f t="shared" ca="1" si="449"/>
        <v>86.07695496946252</v>
      </c>
      <c r="DP165" s="57">
        <f t="shared" ca="1" si="450"/>
        <v>85.462782805548542</v>
      </c>
      <c r="DQ165" s="57">
        <f t="shared" si="451"/>
        <v>3874.937277460589</v>
      </c>
      <c r="DR165" s="57">
        <f t="shared" ca="1" si="452"/>
        <v>98.318602830567585</v>
      </c>
      <c r="DS165" s="57">
        <f t="shared" ca="1" si="453"/>
        <v>106.42733728801456</v>
      </c>
      <c r="DT165" s="57">
        <f t="shared" ca="1" si="454"/>
        <v>111.43249570540591</v>
      </c>
      <c r="DU165" s="57">
        <f t="shared" ca="1" si="455"/>
        <v>103.18746682027427</v>
      </c>
      <c r="DV165" s="57">
        <f t="shared" ca="1" si="456"/>
        <v>104.54212007868234</v>
      </c>
      <c r="DW165" s="57">
        <f t="shared" ca="1" si="457"/>
        <v>101.20794656237356</v>
      </c>
      <c r="DX165" s="57">
        <f t="shared" ca="1" si="458"/>
        <v>701605.69189699274</v>
      </c>
      <c r="DY165" s="57">
        <f ca="1">'Chart Data'!U270</f>
        <v>-331.92571428571426</v>
      </c>
      <c r="EB165" s="57"/>
      <c r="EN165" s="74">
        <f t="shared" ref="EN165:EN196" si="559">(DI165-AVERAGE(DI$56:DI$160))/STDEV(DI$56:DI$160)</f>
        <v>-0.33359127459305604</v>
      </c>
      <c r="EO165" s="74">
        <f t="shared" ref="EO165:EO196" si="560">(DJ165-AVERAGE(DJ$56:DJ$160))/STDEV(DJ$56:DJ$160)</f>
        <v>-0.74727147361602819</v>
      </c>
      <c r="EP165" s="74">
        <f t="shared" ca="1" si="462"/>
        <v>1.7121682137736036</v>
      </c>
      <c r="EQ165" s="74">
        <f t="shared" ca="1" si="463"/>
        <v>0.10643012260094356</v>
      </c>
      <c r="ER165" s="74">
        <f t="shared" si="464"/>
        <v>0.51002481892023954</v>
      </c>
      <c r="ES165" s="74">
        <f t="shared" ca="1" si="465"/>
        <v>-0.27770834635049285</v>
      </c>
      <c r="ET165" s="74">
        <f t="shared" ca="1" si="466"/>
        <v>0.18231592035167904</v>
      </c>
      <c r="EU165" s="74">
        <f t="shared" ca="1" si="467"/>
        <v>-1.9050171556325306</v>
      </c>
      <c r="EV165" s="74">
        <f t="shared" si="468"/>
        <v>0.86581834204503649</v>
      </c>
      <c r="EW165" s="74">
        <f t="shared" ca="1" si="469"/>
        <v>-1.653317189353082</v>
      </c>
      <c r="EX165" s="74">
        <f t="shared" ca="1" si="470"/>
        <v>2.1821051712731134</v>
      </c>
      <c r="EY165" s="74">
        <f t="shared" ca="1" si="471"/>
        <v>1.931784771378924</v>
      </c>
      <c r="EZ165" s="74">
        <f t="shared" ca="1" si="472"/>
        <v>0.96367237669927952</v>
      </c>
      <c r="FA165" s="74">
        <f t="shared" ca="1" si="473"/>
        <v>1.9648803751834842</v>
      </c>
      <c r="FB165" s="74">
        <f t="shared" ca="1" si="474"/>
        <v>-0.14231677622966438</v>
      </c>
      <c r="FC165" s="74">
        <f t="shared" ca="1" si="475"/>
        <v>3.6349681912385479</v>
      </c>
      <c r="FD165" s="74">
        <f t="shared" ca="1" si="476"/>
        <v>-1.68246793464189</v>
      </c>
      <c r="FG165" s="225">
        <f t="shared" si="477"/>
        <v>2</v>
      </c>
      <c r="FH165" s="73">
        <f t="shared" si="478"/>
        <v>2025</v>
      </c>
      <c r="FI165" s="73"/>
      <c r="FJ165" s="73"/>
      <c r="FK165" s="4"/>
      <c r="FL165" s="4"/>
      <c r="GA165" s="4"/>
    </row>
    <row r="166" spans="1:183" x14ac:dyDescent="0.35">
      <c r="A166" s="73">
        <v>7</v>
      </c>
      <c r="B166" s="41">
        <f t="shared" si="441"/>
        <v>45698</v>
      </c>
      <c r="C166" s="57">
        <f>'Chart Data'!C271</f>
        <v>390</v>
      </c>
      <c r="D166" s="57">
        <f>'Chart Data'!D271</f>
        <v>49</v>
      </c>
      <c r="E166" s="57">
        <f ca="1">'Chart Data'!E271</f>
        <v>122.14285714285714</v>
      </c>
      <c r="F166" s="57">
        <f ca="1">'Chart Data'!F271</f>
        <v>103.42857142857143</v>
      </c>
      <c r="G166" s="57">
        <f>'Chart Data'!G271</f>
        <v>34806</v>
      </c>
      <c r="H166" s="57">
        <f ca="1">'Chart Data'!H271</f>
        <v>93.142857142857139</v>
      </c>
      <c r="I166" s="57">
        <f ca="1">'Chart Data'!J271</f>
        <v>94.285714285714292</v>
      </c>
      <c r="J166" s="57">
        <f ca="1">'Chart Data'!K271</f>
        <v>88.714285714285708</v>
      </c>
      <c r="K166" s="57">
        <f>'Chart Data'!L271</f>
        <v>8802</v>
      </c>
      <c r="L166" s="57">
        <f>'Chart Data'!M271</f>
        <v>96.314285714285717</v>
      </c>
      <c r="M166" s="57">
        <f ca="1">'Chart Data'!O271</f>
        <v>98.104285714285737</v>
      </c>
      <c r="N166" s="57">
        <f ca="1">'Chart Data'!P271</f>
        <v>105.2647619047619</v>
      </c>
      <c r="O166" s="57">
        <f ca="1">'Chart Data'!Q271</f>
        <v>96.552857142857135</v>
      </c>
      <c r="P166" s="57">
        <f ca="1">'Chart Data'!R271</f>
        <v>99.465000000000003</v>
      </c>
      <c r="Q166" s="57">
        <f>'Chart Data'!S272</f>
        <v>101.95474583350644</v>
      </c>
      <c r="R166" s="57">
        <f ca="1">'Chart Data'!T272</f>
        <v>683934</v>
      </c>
      <c r="U166" s="57">
        <f t="shared" si="502"/>
        <v>376.65384615384613</v>
      </c>
      <c r="V166" s="57">
        <f t="shared" si="503"/>
        <v>56.884615384615387</v>
      </c>
      <c r="W166" s="57">
        <f t="shared" ca="1" si="504"/>
        <v>123.28021978021977</v>
      </c>
      <c r="X166" s="57">
        <f t="shared" ca="1" si="505"/>
        <v>104.87087912087911</v>
      </c>
      <c r="Y166" s="57">
        <f t="shared" si="506"/>
        <v>38975.634615384617</v>
      </c>
      <c r="Z166" s="57">
        <f t="shared" ca="1" si="507"/>
        <v>96.500000000000014</v>
      </c>
      <c r="AA166" s="57">
        <f t="shared" ca="1" si="508"/>
        <v>87.49404761904762</v>
      </c>
      <c r="AB166" s="57">
        <f t="shared" ca="1" si="509"/>
        <v>86.724358974358978</v>
      </c>
      <c r="AC166" s="57">
        <f t="shared" si="510"/>
        <v>5213.6538461538457</v>
      </c>
      <c r="AD166" s="57">
        <f t="shared" si="511"/>
        <v>97.106043956043976</v>
      </c>
      <c r="AE166" s="57">
        <f t="shared" ca="1" si="512"/>
        <v>107.35934065934069</v>
      </c>
      <c r="AF166" s="57">
        <f t="shared" ca="1" si="513"/>
        <v>113.11630952380952</v>
      </c>
      <c r="AG166" s="57">
        <f t="shared" ca="1" si="514"/>
        <v>106.60082417582417</v>
      </c>
      <c r="AH166" s="57">
        <f t="shared" ca="1" si="515"/>
        <v>106.0985302197802</v>
      </c>
      <c r="AI166" s="57">
        <f t="shared" si="516"/>
        <v>103.12120790015466</v>
      </c>
      <c r="AJ166" s="57">
        <f t="shared" ca="1" si="517"/>
        <v>629815.67582417582</v>
      </c>
      <c r="AM166" s="57">
        <f t="shared" si="518"/>
        <v>376.27884615384613</v>
      </c>
      <c r="AN166" s="57">
        <f t="shared" si="519"/>
        <v>56.769230769230774</v>
      </c>
      <c r="AO166" s="57">
        <f t="shared" ca="1" si="520"/>
        <v>123.3598901098901</v>
      </c>
      <c r="AP166" s="57">
        <f t="shared" ca="1" si="521"/>
        <v>104.87087912087911</v>
      </c>
      <c r="AQ166" s="57">
        <f t="shared" si="522"/>
        <v>38983.326923076922</v>
      </c>
      <c r="AR166" s="57">
        <f t="shared" ca="1" si="523"/>
        <v>96.516483516483532</v>
      </c>
      <c r="AS166" s="57">
        <f t="shared" ca="1" si="524"/>
        <v>87.510531135531139</v>
      </c>
      <c r="AT166" s="57">
        <f t="shared" ca="1" si="525"/>
        <v>86.701007326007328</v>
      </c>
      <c r="AU166" s="57">
        <f t="shared" si="526"/>
        <v>5237.9423076923076</v>
      </c>
      <c r="AV166" s="57">
        <f t="shared" si="527"/>
        <v>96.934203296703302</v>
      </c>
      <c r="AW166" s="57">
        <f t="shared" ca="1" si="528"/>
        <v>107.47598901098904</v>
      </c>
      <c r="AX166" s="57">
        <f t="shared" ca="1" si="529"/>
        <v>113.25833333333333</v>
      </c>
      <c r="AY166" s="57">
        <f t="shared" ca="1" si="530"/>
        <v>106.72335164835164</v>
      </c>
      <c r="AZ166" s="57">
        <f t="shared" ca="1" si="531"/>
        <v>106.221978021978</v>
      </c>
      <c r="BA166" s="57">
        <f t="shared" si="532"/>
        <v>103.10246562951566</v>
      </c>
      <c r="BB166" s="57">
        <f t="shared" ca="1" si="533"/>
        <v>629538.88873626373</v>
      </c>
      <c r="BE166" s="74">
        <f t="shared" si="534"/>
        <v>1.0364653872690568</v>
      </c>
      <c r="BF166" s="74">
        <f t="shared" si="535"/>
        <v>0.86314363143631434</v>
      </c>
      <c r="BG166" s="74">
        <f t="shared" ca="1" si="536"/>
        <v>0.99013428946840976</v>
      </c>
      <c r="BH166" s="74">
        <f t="shared" ca="1" si="537"/>
        <v>0.98624682367118133</v>
      </c>
      <c r="BI166" s="74">
        <f t="shared" si="538"/>
        <v>0.8928432421553002</v>
      </c>
      <c r="BJ166" s="74">
        <f t="shared" ca="1" si="539"/>
        <v>0.96504611180689948</v>
      </c>
      <c r="BK166" s="74">
        <f t="shared" ca="1" si="540"/>
        <v>1.0774213464627491</v>
      </c>
      <c r="BL166" s="74">
        <f t="shared" ca="1" si="541"/>
        <v>1.0232209342240763</v>
      </c>
      <c r="BM166" s="74">
        <f t="shared" si="542"/>
        <v>1.680430879712747</v>
      </c>
      <c r="BN166" s="74">
        <f t="shared" si="543"/>
        <v>0.99360475909086399</v>
      </c>
      <c r="BO166" s="74">
        <f t="shared" ca="1" si="544"/>
        <v>0.91280188828273934</v>
      </c>
      <c r="BP166" s="74">
        <f t="shared" ca="1" si="545"/>
        <v>0.9294217812207658</v>
      </c>
      <c r="BQ166" s="74">
        <f t="shared" ca="1" si="546"/>
        <v>0.90470225729973508</v>
      </c>
      <c r="BR166" s="74">
        <f t="shared" ca="1" si="547"/>
        <v>0.93638813597897852</v>
      </c>
      <c r="BS166" s="74">
        <f t="shared" si="548"/>
        <v>0.98886816344302186</v>
      </c>
      <c r="BT166" s="74">
        <f t="shared" ca="1" si="549"/>
        <v>1.0864046879977962</v>
      </c>
      <c r="CP166" s="73">
        <f t="shared" ref="CP166:DF166" si="561">CP114</f>
        <v>7</v>
      </c>
      <c r="CQ166" s="74">
        <f t="shared" si="561"/>
        <v>0.99302440537473147</v>
      </c>
      <c r="CR166" s="74">
        <f t="shared" si="561"/>
        <v>0.80671929651283203</v>
      </c>
      <c r="CS166" s="74">
        <f t="shared" ca="1" si="561"/>
        <v>0.98894984181259393</v>
      </c>
      <c r="CT166" s="74">
        <f t="shared" ca="1" si="561"/>
        <v>0.98667935364696424</v>
      </c>
      <c r="CU166" s="74">
        <f t="shared" si="561"/>
        <v>0.88718385939514122</v>
      </c>
      <c r="CV166" s="74">
        <f t="shared" ca="1" si="561"/>
        <v>0.97472331642223431</v>
      </c>
      <c r="CW166" s="74">
        <f t="shared" ca="1" si="561"/>
        <v>1.0625071688726151</v>
      </c>
      <c r="CX166" s="74">
        <f t="shared" ca="1" si="561"/>
        <v>0.98240260420158643</v>
      </c>
      <c r="CY166" s="74">
        <f t="shared" si="561"/>
        <v>1.428475429536094</v>
      </c>
      <c r="CZ166" s="74">
        <f t="shared" ca="1" si="561"/>
        <v>0.98181222912066302</v>
      </c>
      <c r="DA166" s="74">
        <f t="shared" ca="1" si="561"/>
        <v>0.96433205075366746</v>
      </c>
      <c r="DB166" s="74">
        <f t="shared" ca="1" si="561"/>
        <v>0.99528051439938714</v>
      </c>
      <c r="DC166" s="74">
        <f t="shared" ca="1" si="561"/>
        <v>0.97076883909082579</v>
      </c>
      <c r="DD166" s="74">
        <f t="shared" ca="1" si="561"/>
        <v>0.9889982033404251</v>
      </c>
      <c r="DE166" s="74">
        <f t="shared" ca="1" si="561"/>
        <v>0.99257254836972975</v>
      </c>
      <c r="DF166" s="74">
        <f t="shared" ca="1" si="561"/>
        <v>1.1417553314731796</v>
      </c>
      <c r="DI166" s="57">
        <f t="shared" si="443"/>
        <v>392.73959218839957</v>
      </c>
      <c r="DJ166" s="57">
        <f t="shared" si="444"/>
        <v>60.73983876648299</v>
      </c>
      <c r="DK166" s="57">
        <f t="shared" ca="1" si="445"/>
        <v>123.50763605865788</v>
      </c>
      <c r="DL166" s="57">
        <f t="shared" ca="1" si="446"/>
        <v>104.82490694294833</v>
      </c>
      <c r="DM166" s="57">
        <f t="shared" si="447"/>
        <v>39232.003187850853</v>
      </c>
      <c r="DN166" s="57">
        <f t="shared" ca="1" si="448"/>
        <v>95.558252863737962</v>
      </c>
      <c r="DO166" s="57">
        <f t="shared" ca="1" si="449"/>
        <v>88.738897061520234</v>
      </c>
      <c r="DP166" s="57">
        <f t="shared" ca="1" si="450"/>
        <v>90.303390213816826</v>
      </c>
      <c r="DQ166" s="57">
        <f t="shared" si="451"/>
        <v>6161.8140697446242</v>
      </c>
      <c r="DR166" s="57">
        <f t="shared" ca="1" si="452"/>
        <v>98.09847836235177</v>
      </c>
      <c r="DS166" s="57">
        <f t="shared" ca="1" si="453"/>
        <v>101.73288924454286</v>
      </c>
      <c r="DT166" s="57">
        <f t="shared" ca="1" si="454"/>
        <v>105.76391317003234</v>
      </c>
      <c r="DU166" s="57">
        <f t="shared" ca="1" si="455"/>
        <v>99.460194080069343</v>
      </c>
      <c r="DV166" s="57">
        <f t="shared" ca="1" si="456"/>
        <v>100.57146682779458</v>
      </c>
      <c r="DW166" s="57">
        <f t="shared" ca="1" si="457"/>
        <v>102.71767640659013</v>
      </c>
      <c r="DX166" s="57">
        <f t="shared" ca="1" si="458"/>
        <v>599019.7559380224</v>
      </c>
      <c r="DY166" s="57">
        <f ca="1">'Chart Data'!U271</f>
        <v>-344.63285714285706</v>
      </c>
      <c r="EB166" s="57"/>
      <c r="EN166" s="74">
        <f t="shared" si="559"/>
        <v>-0.30218183531862641</v>
      </c>
      <c r="EO166" s="74">
        <f t="shared" si="560"/>
        <v>0.47333266952010739</v>
      </c>
      <c r="EP166" s="74">
        <f t="shared" ca="1" si="462"/>
        <v>1.7940870638992223</v>
      </c>
      <c r="EQ166" s="74">
        <f t="shared" ca="1" si="463"/>
        <v>0.19835311739350087</v>
      </c>
      <c r="ER166" s="74">
        <f t="shared" si="464"/>
        <v>1.4485366197848639</v>
      </c>
      <c r="ES166" s="74">
        <f t="shared" ca="1" si="465"/>
        <v>-0.29308678188482662</v>
      </c>
      <c r="ET166" s="74">
        <f t="shared" ca="1" si="466"/>
        <v>0.99052171406371914</v>
      </c>
      <c r="EU166" s="74">
        <f t="shared" ca="1" si="467"/>
        <v>0.90479211972977336</v>
      </c>
      <c r="EV166" s="74">
        <f t="shared" si="468"/>
        <v>-0.85389764026194004</v>
      </c>
      <c r="EW166" s="74">
        <f t="shared" ca="1" si="469"/>
        <v>-1.666220705181511</v>
      </c>
      <c r="EX166" s="74">
        <f t="shared" ca="1" si="470"/>
        <v>0.30329635093426344</v>
      </c>
      <c r="EY166" s="74">
        <f t="shared" ca="1" si="471"/>
        <v>0.64694878540388479</v>
      </c>
      <c r="EZ166" s="244">
        <f ca="1">AVERAGE(EX166:EY166,FA166)</f>
        <v>0.34796057884208564</v>
      </c>
      <c r="FA166" s="74">
        <f t="shared" ca="1" si="473"/>
        <v>9.3636600188108807E-2</v>
      </c>
      <c r="FB166" s="74">
        <f t="shared" ca="1" si="474"/>
        <v>0.24124296670575981</v>
      </c>
      <c r="FC166" s="74">
        <f t="shared" ca="1" si="475"/>
        <v>-1.480346484061511</v>
      </c>
      <c r="FD166" s="74">
        <f t="shared" ca="1" si="476"/>
        <v>-1.8435617141195211</v>
      </c>
      <c r="FG166" s="225">
        <f t="shared" si="477"/>
        <v>2</v>
      </c>
      <c r="FH166" s="73">
        <f t="shared" si="478"/>
        <v>2025</v>
      </c>
      <c r="FI166" s="73"/>
      <c r="FJ166" s="73"/>
      <c r="FK166" s="4"/>
      <c r="FL166" s="4"/>
      <c r="GA166" s="4"/>
    </row>
    <row r="167" spans="1:183" x14ac:dyDescent="0.35">
      <c r="A167" s="73">
        <v>8</v>
      </c>
      <c r="B167" s="41">
        <f t="shared" si="441"/>
        <v>45705</v>
      </c>
      <c r="C167" s="57">
        <f>'Chart Data'!C272</f>
        <v>389</v>
      </c>
      <c r="D167" s="57">
        <f>'Chart Data'!D272</f>
        <v>48</v>
      </c>
      <c r="E167" s="57">
        <f ca="1">'Chart Data'!E272</f>
        <v>122</v>
      </c>
      <c r="F167" s="57">
        <f ca="1">'Chart Data'!F272</f>
        <v>103.14285714285714</v>
      </c>
      <c r="G167" s="57">
        <f>'Chart Data'!G272</f>
        <v>35734</v>
      </c>
      <c r="H167" s="57">
        <f ca="1">'Chart Data'!H272</f>
        <v>93.285714285714292</v>
      </c>
      <c r="I167" s="57">
        <f ca="1">'Chart Data'!J272</f>
        <v>91.285714285714292</v>
      </c>
      <c r="J167" s="57">
        <f ca="1">'Chart Data'!K272</f>
        <v>87</v>
      </c>
      <c r="K167" s="57">
        <f>'Chart Data'!L272</f>
        <v>5138</v>
      </c>
      <c r="L167" s="57">
        <f>'Chart Data'!M272</f>
        <v>97.55714285714285</v>
      </c>
      <c r="M167" s="57">
        <f ca="1">'Chart Data'!O272</f>
        <v>99.045714285714283</v>
      </c>
      <c r="N167" s="57">
        <f ca="1">'Chart Data'!P272</f>
        <v>105.85142857142857</v>
      </c>
      <c r="O167" s="57">
        <f ca="1">'Chart Data'!Q272</f>
        <v>100.19357142857143</v>
      </c>
      <c r="P167" s="57">
        <f ca="1">'Chart Data'!R272</f>
        <v>103.235</v>
      </c>
      <c r="Q167" s="57">
        <f>'Chart Data'!S273</f>
        <v>102.30460397129347</v>
      </c>
      <c r="R167" s="57">
        <f ca="1">'Chart Data'!T273</f>
        <v>695072.85714285716</v>
      </c>
      <c r="U167" s="57">
        <f t="shared" si="502"/>
        <v>375.90384615384613</v>
      </c>
      <c r="V167" s="57">
        <f t="shared" si="503"/>
        <v>56.653846153846153</v>
      </c>
      <c r="W167" s="57">
        <f t="shared" ca="1" si="504"/>
        <v>123.43956043956042</v>
      </c>
      <c r="X167" s="57">
        <f t="shared" ca="1" si="505"/>
        <v>104.87087912087911</v>
      </c>
      <c r="Y167" s="57">
        <f t="shared" si="506"/>
        <v>38991.019230769234</v>
      </c>
      <c r="Z167" s="57">
        <f t="shared" ca="1" si="507"/>
        <v>96.532967032967036</v>
      </c>
      <c r="AA167" s="57">
        <f t="shared" ca="1" si="508"/>
        <v>87.527014652014657</v>
      </c>
      <c r="AB167" s="57">
        <f t="shared" ca="1" si="509"/>
        <v>86.677655677655679</v>
      </c>
      <c r="AC167" s="57">
        <f t="shared" si="510"/>
        <v>5262.2307692307695</v>
      </c>
      <c r="AD167" s="57">
        <f t="shared" si="511"/>
        <v>96.762362637362628</v>
      </c>
      <c r="AE167" s="57">
        <f t="shared" ca="1" si="512"/>
        <v>107.59263736263739</v>
      </c>
      <c r="AF167" s="57">
        <f t="shared" ca="1" si="513"/>
        <v>113.40035714285713</v>
      </c>
      <c r="AG167" s="57">
        <f t="shared" ca="1" si="514"/>
        <v>106.8458791208791</v>
      </c>
      <c r="AH167" s="57">
        <f t="shared" ca="1" si="515"/>
        <v>106.34542582417579</v>
      </c>
      <c r="AI167" s="57">
        <f t="shared" si="516"/>
        <v>103.08372335887667</v>
      </c>
      <c r="AJ167" s="57">
        <f t="shared" ca="1" si="517"/>
        <v>629262.10164835164</v>
      </c>
      <c r="AM167" s="57">
        <f t="shared" si="518"/>
        <v>375.46153846153845</v>
      </c>
      <c r="AN167" s="57">
        <f t="shared" si="519"/>
        <v>56.615384615384613</v>
      </c>
      <c r="AO167" s="57">
        <f t="shared" ca="1" si="520"/>
        <v>123.4848901098901</v>
      </c>
      <c r="AP167" s="57">
        <f t="shared" ca="1" si="521"/>
        <v>104.85302197802196</v>
      </c>
      <c r="AQ167" s="57">
        <f t="shared" si="522"/>
        <v>38997.211538461539</v>
      </c>
      <c r="AR167" s="57">
        <f t="shared" ca="1" si="523"/>
        <v>96.52335164835165</v>
      </c>
      <c r="AS167" s="57">
        <f t="shared" ca="1" si="524"/>
        <v>87.564102564102569</v>
      </c>
      <c r="AT167" s="57">
        <f t="shared" ca="1" si="525"/>
        <v>86.63644688644689</v>
      </c>
      <c r="AU167" s="57">
        <f t="shared" si="526"/>
        <v>5262.1730769230771</v>
      </c>
      <c r="AV167" s="57">
        <f t="shared" si="527"/>
        <v>96.570467032967031</v>
      </c>
      <c r="AW167" s="57">
        <f t="shared" ca="1" si="528"/>
        <v>107.70114010989013</v>
      </c>
      <c r="AX167" s="57">
        <f t="shared" ca="1" si="529"/>
        <v>113.55294871794871</v>
      </c>
      <c r="AY167" s="57">
        <f t="shared" ca="1" si="530"/>
        <v>106.95769230769231</v>
      </c>
      <c r="AZ167" s="57">
        <f t="shared" ca="1" si="531"/>
        <v>106.43486950549448</v>
      </c>
      <c r="BA167" s="57">
        <f t="shared" si="532"/>
        <v>103.09118450898265</v>
      </c>
      <c r="BB167" s="57">
        <f t="shared" ca="1" si="533"/>
        <v>629004.76373626373</v>
      </c>
      <c r="BE167" s="74">
        <f t="shared" si="534"/>
        <v>1.0360581847981971</v>
      </c>
      <c r="BF167" s="74">
        <f t="shared" si="535"/>
        <v>0.84782608695652173</v>
      </c>
      <c r="BG167" s="74">
        <f t="shared" ca="1" si="536"/>
        <v>0.98797512708989188</v>
      </c>
      <c r="BH167" s="74">
        <f t="shared" ca="1" si="537"/>
        <v>0.98368988510866873</v>
      </c>
      <c r="BI167" s="74">
        <f t="shared" si="538"/>
        <v>0.91632192637047516</v>
      </c>
      <c r="BJ167" s="74">
        <f t="shared" ca="1" si="539"/>
        <v>0.96645747057735276</v>
      </c>
      <c r="BK167" s="74">
        <f t="shared" ca="1" si="540"/>
        <v>1.042501568709475</v>
      </c>
      <c r="BL167" s="74">
        <f t="shared" ca="1" si="541"/>
        <v>1.0041963068271904</v>
      </c>
      <c r="BM167" s="74">
        <f t="shared" si="542"/>
        <v>0.97640269996674378</v>
      </c>
      <c r="BN167" s="74">
        <f t="shared" si="543"/>
        <v>1.0102171590807258</v>
      </c>
      <c r="BO167" s="74">
        <f t="shared" ca="1" si="544"/>
        <v>0.91963477995363363</v>
      </c>
      <c r="BP167" s="74">
        <f t="shared" ca="1" si="545"/>
        <v>0.93217683703089249</v>
      </c>
      <c r="BQ167" s="74">
        <f t="shared" ca="1" si="546"/>
        <v>0.93675891155484092</v>
      </c>
      <c r="BR167" s="74">
        <f t="shared" ca="1" si="547"/>
        <v>0.96993589111950484</v>
      </c>
      <c r="BS167" s="74">
        <f t="shared" si="548"/>
        <v>0.99237005044189164</v>
      </c>
      <c r="BT167" s="74">
        <f t="shared" ca="1" si="549"/>
        <v>1.1050359189875631</v>
      </c>
      <c r="CP167" s="73">
        <f t="shared" ref="CP167:DF167" si="562">CP115</f>
        <v>8</v>
      </c>
      <c r="CQ167" s="74">
        <f t="shared" si="562"/>
        <v>1.0038250403030049</v>
      </c>
      <c r="CR167" s="74">
        <f t="shared" si="562"/>
        <v>0.80046721935155185</v>
      </c>
      <c r="CS167" s="74">
        <f t="shared" ca="1" si="562"/>
        <v>0.98866859181701494</v>
      </c>
      <c r="CT167" s="74">
        <f t="shared" ca="1" si="562"/>
        <v>0.99211556470993567</v>
      </c>
      <c r="CU167" s="74">
        <f t="shared" si="562"/>
        <v>0.88594231971566018</v>
      </c>
      <c r="CV167" s="74">
        <f t="shared" ca="1" si="562"/>
        <v>0.9810178646347455</v>
      </c>
      <c r="CW167" s="74">
        <f t="shared" ca="1" si="562"/>
        <v>1.0561645425461335</v>
      </c>
      <c r="CX167" s="74">
        <f t="shared" ca="1" si="562"/>
        <v>1.0703811571393071</v>
      </c>
      <c r="CY167" s="74">
        <f t="shared" si="562"/>
        <v>1.142134876272545</v>
      </c>
      <c r="CZ167" s="74">
        <f t="shared" ca="1" si="562"/>
        <v>0.98246572054735792</v>
      </c>
      <c r="DA167" s="74">
        <f t="shared" ca="1" si="562"/>
        <v>0.93657764024194445</v>
      </c>
      <c r="DB167" s="74">
        <f t="shared" ca="1" si="562"/>
        <v>0.94122352015634825</v>
      </c>
      <c r="DC167" s="74">
        <f t="shared" ca="1" si="562"/>
        <v>0.94401732208294864</v>
      </c>
      <c r="DD167" s="74">
        <f t="shared" ca="1" si="562"/>
        <v>0.98882338208810361</v>
      </c>
      <c r="DE167" s="74">
        <f t="shared" ca="1" si="562"/>
        <v>0.97072295833599676</v>
      </c>
      <c r="DF167" s="74">
        <f t="shared" ca="1" si="562"/>
        <v>1.166023349730716</v>
      </c>
      <c r="DI167" s="57">
        <f t="shared" si="443"/>
        <v>387.51772906818525</v>
      </c>
      <c r="DJ167" s="57">
        <f t="shared" si="444"/>
        <v>59.964979001743728</v>
      </c>
      <c r="DK167" s="57">
        <f t="shared" ca="1" si="445"/>
        <v>123.39827623711955</v>
      </c>
      <c r="DL167" s="57">
        <f t="shared" ca="1" si="446"/>
        <v>103.96254308641248</v>
      </c>
      <c r="DM167" s="57">
        <f t="shared" si="447"/>
        <v>40334.454292090588</v>
      </c>
      <c r="DN167" s="57">
        <f t="shared" ca="1" si="448"/>
        <v>95.090739576334443</v>
      </c>
      <c r="DO167" s="57">
        <f t="shared" ca="1" si="449"/>
        <v>86.431337739902318</v>
      </c>
      <c r="DP167" s="57">
        <f t="shared" ca="1" si="450"/>
        <v>81.279457714404799</v>
      </c>
      <c r="DQ167" s="57">
        <f t="shared" si="451"/>
        <v>4498.5930354988395</v>
      </c>
      <c r="DR167" s="57">
        <f t="shared" ca="1" si="452"/>
        <v>99.298266409530456</v>
      </c>
      <c r="DS167" s="57">
        <f t="shared" ca="1" si="453"/>
        <v>105.75280684698812</v>
      </c>
      <c r="DT167" s="57">
        <f t="shared" ca="1" si="454"/>
        <v>112.46152088703161</v>
      </c>
      <c r="DU167" s="57">
        <f t="shared" ca="1" si="455"/>
        <v>106.13531032195154</v>
      </c>
      <c r="DV167" s="57">
        <f t="shared" ca="1" si="456"/>
        <v>104.40185969510358</v>
      </c>
      <c r="DW167" s="57">
        <f t="shared" ca="1" si="457"/>
        <v>105.39011475185769</v>
      </c>
      <c r="DX167" s="57">
        <f t="shared" ca="1" si="458"/>
        <v>596105.43588460633</v>
      </c>
      <c r="DY167" s="57">
        <f ca="1">'Chart Data'!U272</f>
        <v>-368.84142857142854</v>
      </c>
      <c r="EB167" s="57"/>
      <c r="EN167" s="74">
        <f t="shared" si="559"/>
        <v>-0.58849576576676688</v>
      </c>
      <c r="EO167" s="74">
        <f t="shared" si="560"/>
        <v>0.18518668003401934</v>
      </c>
      <c r="EP167" s="74">
        <f t="shared" ca="1" si="462"/>
        <v>1.7635590272351716</v>
      </c>
      <c r="EQ167" s="74">
        <f t="shared" ca="1" si="463"/>
        <v>-2.217915701065792E-2</v>
      </c>
      <c r="ER167" s="74">
        <f t="shared" si="464"/>
        <v>2.5268393977484775</v>
      </c>
      <c r="ES167" s="74">
        <f t="shared" ca="1" si="465"/>
        <v>-0.56492268519314603</v>
      </c>
      <c r="ET167" s="74">
        <f t="shared" ca="1" si="466"/>
        <v>0.28991187787296652</v>
      </c>
      <c r="EU167" s="74">
        <f t="shared" ca="1" si="467"/>
        <v>-4.3332962230226775</v>
      </c>
      <c r="EV167" s="74">
        <f t="shared" si="468"/>
        <v>0.39683340233388836</v>
      </c>
      <c r="EW167" s="74">
        <f t="shared" ca="1" si="469"/>
        <v>-1.5958901136620267</v>
      </c>
      <c r="EX167" s="74">
        <f t="shared" ca="1" si="470"/>
        <v>1.9121450544602538</v>
      </c>
      <c r="EY167" s="74">
        <f t="shared" ca="1" si="471"/>
        <v>2.1650227238258961</v>
      </c>
      <c r="EZ167" s="74">
        <f t="shared" ca="1" si="472"/>
        <v>2.2704716948426529</v>
      </c>
      <c r="FA167" s="74">
        <f t="shared" ca="1" si="473"/>
        <v>1.8987800755434836</v>
      </c>
      <c r="FB167" s="74">
        <f t="shared" ca="1" si="474"/>
        <v>0.92019872070922881</v>
      </c>
      <c r="FC167" s="74">
        <f t="shared" ca="1" si="475"/>
        <v>-1.6256652745799585</v>
      </c>
      <c r="FD167" s="74">
        <f t="shared" ca="1" si="476"/>
        <v>-2.1504639273885435</v>
      </c>
      <c r="FG167" s="225">
        <f t="shared" si="477"/>
        <v>2</v>
      </c>
      <c r="FH167" s="73">
        <f t="shared" si="478"/>
        <v>2025</v>
      </c>
      <c r="FI167" s="73"/>
      <c r="FJ167" s="73"/>
      <c r="FK167" s="4"/>
      <c r="FL167" s="4"/>
      <c r="GA167" s="4"/>
    </row>
    <row r="168" spans="1:183" x14ac:dyDescent="0.35">
      <c r="A168" s="73">
        <v>9</v>
      </c>
      <c r="B168" s="41">
        <f t="shared" si="441"/>
        <v>45712</v>
      </c>
      <c r="C168" s="57">
        <f>'Chart Data'!C273</f>
        <v>375</v>
      </c>
      <c r="D168" s="57">
        <f>'Chart Data'!D273</f>
        <v>49</v>
      </c>
      <c r="E168" s="57">
        <f ca="1">'Chart Data'!E273</f>
        <v>124.28571428571429</v>
      </c>
      <c r="F168" s="57">
        <f ca="1">'Chart Data'!F273</f>
        <v>105.42857142857143</v>
      </c>
      <c r="G168" s="57">
        <f>'Chart Data'!G273</f>
        <v>34756</v>
      </c>
      <c r="H168" s="57">
        <f ca="1">'Chart Data'!H273</f>
        <v>96.428571428571431</v>
      </c>
      <c r="I168" s="57">
        <f ca="1">'Chart Data'!J273</f>
        <v>88.285714285714292</v>
      </c>
      <c r="J168" s="57">
        <f ca="1">'Chart Data'!K273</f>
        <v>87.571428571428569</v>
      </c>
      <c r="K168" s="57">
        <f>'Chart Data'!L273</f>
        <v>5524</v>
      </c>
      <c r="L168" s="57">
        <f>'Chart Data'!M273</f>
        <v>92.4</v>
      </c>
      <c r="M168" s="57">
        <f ca="1">'Chart Data'!O273</f>
        <v>100.95142857142856</v>
      </c>
      <c r="N168" s="57">
        <f ca="1">'Chart Data'!P273</f>
        <v>106.96523809523809</v>
      </c>
      <c r="O168" s="57">
        <f ca="1">'Chart Data'!Q273</f>
        <v>97.82</v>
      </c>
      <c r="P168" s="57">
        <f ca="1">'Chart Data'!R273</f>
        <v>103.12714285714286</v>
      </c>
      <c r="Q168" s="57">
        <f>'Chart Data'!S274</f>
        <v>101.03622944307077</v>
      </c>
      <c r="R168" s="57">
        <f ca="1">'Chart Data'!T274</f>
        <v>657652.28571428568</v>
      </c>
      <c r="U168" s="57">
        <f t="shared" si="502"/>
        <v>375.01923076923077</v>
      </c>
      <c r="V168" s="57">
        <f t="shared" si="503"/>
        <v>56.57692307692308</v>
      </c>
      <c r="W168" s="57">
        <f t="shared" ca="1" si="504"/>
        <v>123.53021978021978</v>
      </c>
      <c r="X168" s="57">
        <f t="shared" ca="1" si="505"/>
        <v>104.83516483516482</v>
      </c>
      <c r="Y168" s="57">
        <f t="shared" si="506"/>
        <v>39003.403846153844</v>
      </c>
      <c r="Z168" s="57">
        <f t="shared" ca="1" si="507"/>
        <v>96.513736263736263</v>
      </c>
      <c r="AA168" s="57">
        <f t="shared" ca="1" si="508"/>
        <v>87.601190476190467</v>
      </c>
      <c r="AB168" s="57">
        <f t="shared" ca="1" si="509"/>
        <v>86.595238095238088</v>
      </c>
      <c r="AC168" s="57">
        <f t="shared" si="510"/>
        <v>5262.1153846153848</v>
      </c>
      <c r="AD168" s="57">
        <f t="shared" si="511"/>
        <v>96.378571428571433</v>
      </c>
      <c r="AE168" s="57">
        <f t="shared" ca="1" si="512"/>
        <v>107.80964285714289</v>
      </c>
      <c r="AF168" s="57">
        <f t="shared" ca="1" si="513"/>
        <v>113.70554029304029</v>
      </c>
      <c r="AG168" s="57">
        <f t="shared" ca="1" si="514"/>
        <v>107.06950549450552</v>
      </c>
      <c r="AH168" s="57">
        <f t="shared" ca="1" si="515"/>
        <v>106.52431318681315</v>
      </c>
      <c r="AI168" s="57">
        <f t="shared" si="516"/>
        <v>103.09864565908862</v>
      </c>
      <c r="AJ168" s="57">
        <f t="shared" ca="1" si="517"/>
        <v>628747.42582417582</v>
      </c>
      <c r="AM168" s="57">
        <f t="shared" si="518"/>
        <v>374.65384615384619</v>
      </c>
      <c r="AN168" s="57">
        <f t="shared" si="519"/>
        <v>56.509615384615387</v>
      </c>
      <c r="AO168" s="57">
        <f t="shared" ca="1" si="520"/>
        <v>123.59065934065933</v>
      </c>
      <c r="AP168" s="57">
        <f t="shared" ca="1" si="521"/>
        <v>104.8131868131868</v>
      </c>
      <c r="AQ168" s="57">
        <f t="shared" si="522"/>
        <v>39007.682692307688</v>
      </c>
      <c r="AR168" s="57">
        <f t="shared" ca="1" si="523"/>
        <v>96.52472527472527</v>
      </c>
      <c r="AS168" s="57">
        <f t="shared" ca="1" si="524"/>
        <v>87.575091575091562</v>
      </c>
      <c r="AT168" s="57">
        <f t="shared" ca="1" si="525"/>
        <v>86.574633699633694</v>
      </c>
      <c r="AU168" s="57">
        <f t="shared" si="526"/>
        <v>5304.6730769230771</v>
      </c>
      <c r="AV168" s="57">
        <f t="shared" si="527"/>
        <v>96.227472527472528</v>
      </c>
      <c r="AW168" s="57">
        <f t="shared" ca="1" si="528"/>
        <v>107.93828296703299</v>
      </c>
      <c r="AX168" s="57">
        <f t="shared" ca="1" si="529"/>
        <v>113.88020604395604</v>
      </c>
      <c r="AY168" s="57">
        <f t="shared" ca="1" si="530"/>
        <v>107.16951923076925</v>
      </c>
      <c r="AZ168" s="57">
        <f t="shared" ca="1" si="531"/>
        <v>106.63183379120876</v>
      </c>
      <c r="BA168" s="57">
        <f t="shared" si="532"/>
        <v>103.07232920407648</v>
      </c>
      <c r="BB168" s="57">
        <f t="shared" ca="1" si="533"/>
        <v>628612.2087912088</v>
      </c>
      <c r="BE168" s="74">
        <f t="shared" si="534"/>
        <v>1.0009239297813366</v>
      </c>
      <c r="BF168" s="74">
        <f t="shared" si="535"/>
        <v>0.86710906925302023</v>
      </c>
      <c r="BG168" s="74">
        <f t="shared" ca="1" si="536"/>
        <v>1.0056238468891014</v>
      </c>
      <c r="BH168" s="74">
        <f t="shared" ca="1" si="537"/>
        <v>1.0058712518347663</v>
      </c>
      <c r="BI168" s="74">
        <f t="shared" si="538"/>
        <v>0.89100396642771806</v>
      </c>
      <c r="BJ168" s="74">
        <f t="shared" ca="1" si="539"/>
        <v>0.99900384232247053</v>
      </c>
      <c r="BK168" s="74">
        <f t="shared" ca="1" si="540"/>
        <v>1.008114438681613</v>
      </c>
      <c r="BL168" s="74">
        <f t="shared" ca="1" si="541"/>
        <v>1.0115137059112858</v>
      </c>
      <c r="BM168" s="74">
        <f t="shared" si="542"/>
        <v>1.0413459830410776</v>
      </c>
      <c r="BN168" s="74">
        <f t="shared" si="543"/>
        <v>0.96022474219740317</v>
      </c>
      <c r="BO168" s="74">
        <f t="shared" ca="1" si="544"/>
        <v>0.93526991347695998</v>
      </c>
      <c r="BP168" s="74">
        <f t="shared" ca="1" si="545"/>
        <v>0.93927857887744892</v>
      </c>
      <c r="BQ168" s="74">
        <f t="shared" ca="1" si="546"/>
        <v>0.91275952996824739</v>
      </c>
      <c r="BR168" s="74">
        <f t="shared" ca="1" si="547"/>
        <v>0.96713278943576741</v>
      </c>
      <c r="BS168" s="74">
        <f t="shared" si="548"/>
        <v>0.98024591297462216</v>
      </c>
      <c r="BT168" s="74">
        <f t="shared" ca="1" si="549"/>
        <v>1.0461971252179776</v>
      </c>
      <c r="CP168" s="73">
        <f t="shared" ref="CP168:DF168" si="563">CP116</f>
        <v>9</v>
      </c>
      <c r="CQ168" s="74">
        <f t="shared" si="563"/>
        <v>0.99659334695382629</v>
      </c>
      <c r="CR168" s="74">
        <f t="shared" si="563"/>
        <v>0.82962092613461724</v>
      </c>
      <c r="CS168" s="74">
        <f t="shared" ca="1" si="563"/>
        <v>1.0015221514345314</v>
      </c>
      <c r="CT168" s="74">
        <f t="shared" ca="1" si="563"/>
        <v>1.0034699293596883</v>
      </c>
      <c r="CU168" s="74">
        <f t="shared" si="563"/>
        <v>0.88259350211672072</v>
      </c>
      <c r="CV168" s="74">
        <f t="shared" ca="1" si="563"/>
        <v>0.99463563095987761</v>
      </c>
      <c r="CW168" s="74">
        <f t="shared" ca="1" si="563"/>
        <v>1.0035646815122004</v>
      </c>
      <c r="CX168" s="74">
        <f t="shared" ca="1" si="563"/>
        <v>1.0019612440238732</v>
      </c>
      <c r="CY168" s="74">
        <f t="shared" si="563"/>
        <v>1.4038983271846086</v>
      </c>
      <c r="CZ168" s="74">
        <f t="shared" ca="1" si="563"/>
        <v>0.96991414699176481</v>
      </c>
      <c r="DA168" s="74">
        <f t="shared" ca="1" si="563"/>
        <v>0.97217029094919349</v>
      </c>
      <c r="DB168" s="74">
        <f t="shared" ca="1" si="563"/>
        <v>0.99528401870626215</v>
      </c>
      <c r="DC168" s="74">
        <f t="shared" ca="1" si="563"/>
        <v>0.93899401145874783</v>
      </c>
      <c r="DD168" s="74">
        <f t="shared" ca="1" si="563"/>
        <v>0.97369987954659765</v>
      </c>
      <c r="DE168" s="74">
        <f t="shared" ca="1" si="563"/>
        <v>0.97896685078921308</v>
      </c>
      <c r="DF168" s="74">
        <f t="shared" ca="1" si="563"/>
        <v>1.1085973776408415</v>
      </c>
      <c r="DI168" s="57">
        <f t="shared" si="443"/>
        <v>376.28186175055242</v>
      </c>
      <c r="DJ168" s="57">
        <f t="shared" si="444"/>
        <v>59.06311962054955</v>
      </c>
      <c r="DK168" s="57">
        <f t="shared" ca="1" si="445"/>
        <v>124.09682013292817</v>
      </c>
      <c r="DL168" s="57">
        <f t="shared" ca="1" si="446"/>
        <v>105.06400674691383</v>
      </c>
      <c r="DM168" s="57">
        <f t="shared" si="447"/>
        <v>39379.397102567396</v>
      </c>
      <c r="DN168" s="57">
        <f t="shared" ca="1" si="448"/>
        <v>96.948639709913266</v>
      </c>
      <c r="DO168" s="57">
        <f t="shared" ca="1" si="449"/>
        <v>87.97212168993714</v>
      </c>
      <c r="DP168" s="57">
        <f t="shared" ca="1" si="450"/>
        <v>87.400015812729436</v>
      </c>
      <c r="DQ168" s="57">
        <f t="shared" si="451"/>
        <v>3934.7578760050833</v>
      </c>
      <c r="DR168" s="57">
        <f t="shared" ca="1" si="452"/>
        <v>95.266163800768382</v>
      </c>
      <c r="DS168" s="57">
        <f t="shared" ca="1" si="453"/>
        <v>103.84130178763546</v>
      </c>
      <c r="DT168" s="57">
        <f t="shared" ca="1" si="454"/>
        <v>107.47207438764946</v>
      </c>
      <c r="DU168" s="57">
        <f t="shared" ca="1" si="455"/>
        <v>104.17531827283379</v>
      </c>
      <c r="DV168" s="57">
        <f t="shared" ca="1" si="456"/>
        <v>105.91265853413056</v>
      </c>
      <c r="DW168" s="57">
        <f t="shared" ca="1" si="457"/>
        <v>103.2069976236871</v>
      </c>
      <c r="DX168" s="57">
        <f t="shared" ca="1" si="458"/>
        <v>593229.15512736212</v>
      </c>
      <c r="DY168" s="57">
        <f ca="1">'Chart Data'!U273</f>
        <v>-340.31285714285724</v>
      </c>
      <c r="EB168" s="57"/>
      <c r="EN168" s="74">
        <f t="shared" si="559"/>
        <v>-1.2045565968620913</v>
      </c>
      <c r="EO168" s="74">
        <f t="shared" si="560"/>
        <v>-0.15018647469282639</v>
      </c>
      <c r="EP168" s="74">
        <f t="shared" ca="1" si="462"/>
        <v>1.958559104619346</v>
      </c>
      <c r="EQ168" s="74">
        <f t="shared" ca="1" si="463"/>
        <v>0.2594981006606753</v>
      </c>
      <c r="ER168" s="74">
        <f t="shared" si="464"/>
        <v>1.5927019864687542</v>
      </c>
      <c r="ES168" s="74">
        <f t="shared" ca="1" si="465"/>
        <v>0.51535454900690225</v>
      </c>
      <c r="ET168" s="74">
        <f t="shared" ca="1" si="466"/>
        <v>0.75771713892357628</v>
      </c>
      <c r="EU168" s="74">
        <f t="shared" ca="1" si="467"/>
        <v>-0.78051875842369867</v>
      </c>
      <c r="EV168" s="74">
        <f t="shared" si="468"/>
        <v>0.82083365387327467</v>
      </c>
      <c r="EW168" s="74">
        <f t="shared" ca="1" si="469"/>
        <v>-1.8322486623309642</v>
      </c>
      <c r="EX168" s="74">
        <f t="shared" ca="1" si="470"/>
        <v>1.1471237926681648</v>
      </c>
      <c r="EY168" s="74">
        <f t="shared" ca="1" si="471"/>
        <v>1.0341191209411755</v>
      </c>
      <c r="EZ168" s="74">
        <f t="shared" ca="1" si="472"/>
        <v>1.401593726288298</v>
      </c>
      <c r="FA168" s="74">
        <f t="shared" ca="1" si="473"/>
        <v>2.610771968103577</v>
      </c>
      <c r="FB168" s="74">
        <f t="shared" ca="1" si="474"/>
        <v>0.36555919517639529</v>
      </c>
      <c r="FC168" s="74">
        <f t="shared" ca="1" si="475"/>
        <v>-1.7690872849196511</v>
      </c>
      <c r="FD168" s="74">
        <f t="shared" ca="1" si="476"/>
        <v>-1.7887952622768748</v>
      </c>
      <c r="FG168" s="225">
        <f t="shared" si="477"/>
        <v>2</v>
      </c>
      <c r="FH168" s="73">
        <f t="shared" si="478"/>
        <v>2025</v>
      </c>
      <c r="FI168" s="73"/>
      <c r="FJ168" s="73"/>
      <c r="FK168" s="4"/>
      <c r="FL168" s="4"/>
      <c r="GA168" s="4"/>
    </row>
    <row r="169" spans="1:183" x14ac:dyDescent="0.35">
      <c r="A169" s="73">
        <v>10</v>
      </c>
      <c r="B169" s="41">
        <f t="shared" si="441"/>
        <v>45719</v>
      </c>
      <c r="C169" s="57">
        <f>'Chart Data'!C274</f>
        <v>391</v>
      </c>
      <c r="D169" s="57">
        <f>'Chart Data'!D274</f>
        <v>42</v>
      </c>
      <c r="E169" s="57">
        <f ca="1">'Chart Data'!E274</f>
        <v>125.57142857142857</v>
      </c>
      <c r="F169" s="57">
        <f ca="1">'Chart Data'!F274</f>
        <v>106.42857142857143</v>
      </c>
      <c r="G169" s="57">
        <f>'Chart Data'!G274</f>
        <v>35301</v>
      </c>
      <c r="H169" s="57">
        <f ca="1">'Chart Data'!H274</f>
        <v>97.285714285714292</v>
      </c>
      <c r="I169" s="57">
        <f ca="1">'Chart Data'!J274</f>
        <v>85.142857142857139</v>
      </c>
      <c r="J169" s="57">
        <f ca="1">'Chart Data'!K274</f>
        <v>85.857142857142861</v>
      </c>
      <c r="K169" s="57">
        <f>'Chart Data'!L274</f>
        <v>6067</v>
      </c>
      <c r="L169" s="57">
        <f>'Chart Data'!M274</f>
        <v>93.314285714285717</v>
      </c>
      <c r="M169" s="57">
        <f ca="1">'Chart Data'!O274</f>
        <v>106.33142857142857</v>
      </c>
      <c r="N169" s="57">
        <f ca="1">'Chart Data'!P274</f>
        <v>113.93523809523811</v>
      </c>
      <c r="O169" s="57">
        <f ca="1">'Chart Data'!Q274</f>
        <v>100.60857142857144</v>
      </c>
      <c r="P169" s="57">
        <f ca="1">'Chart Data'!R274</f>
        <v>103.60499999999999</v>
      </c>
      <c r="Q169" s="57">
        <f>'Chart Data'!S275</f>
        <v>100.91972832945913</v>
      </c>
      <c r="R169" s="57">
        <f ca="1">'Chart Data'!T275</f>
        <v>711703.14285714284</v>
      </c>
      <c r="U169" s="57">
        <f t="shared" si="502"/>
        <v>374.28846153846155</v>
      </c>
      <c r="V169" s="57">
        <f t="shared" si="503"/>
        <v>56.442307692307693</v>
      </c>
      <c r="W169" s="57">
        <f t="shared" ca="1" si="504"/>
        <v>123.65109890109889</v>
      </c>
      <c r="X169" s="57">
        <f t="shared" ca="1" si="505"/>
        <v>104.79120879120879</v>
      </c>
      <c r="Y169" s="57">
        <f t="shared" si="506"/>
        <v>39011.961538461539</v>
      </c>
      <c r="Z169" s="57">
        <f t="shared" ca="1" si="507"/>
        <v>96.535714285714278</v>
      </c>
      <c r="AA169" s="57">
        <f t="shared" ca="1" si="508"/>
        <v>87.548992673992672</v>
      </c>
      <c r="AB169" s="57">
        <f t="shared" ca="1" si="509"/>
        <v>86.554029304029299</v>
      </c>
      <c r="AC169" s="57">
        <f t="shared" si="510"/>
        <v>5347.2307692307695</v>
      </c>
      <c r="AD169" s="57">
        <f t="shared" si="511"/>
        <v>96.076373626373623</v>
      </c>
      <c r="AE169" s="57">
        <f t="shared" ca="1" si="512"/>
        <v>108.0669230769231</v>
      </c>
      <c r="AF169" s="57">
        <f t="shared" ca="1" si="513"/>
        <v>114.0548717948718</v>
      </c>
      <c r="AG169" s="57">
        <f t="shared" ca="1" si="514"/>
        <v>107.26953296703299</v>
      </c>
      <c r="AH169" s="57">
        <f t="shared" ca="1" si="515"/>
        <v>106.73935439560438</v>
      </c>
      <c r="AI169" s="57">
        <f t="shared" si="516"/>
        <v>103.04601274906435</v>
      </c>
      <c r="AJ169" s="57">
        <f t="shared" ca="1" si="517"/>
        <v>628476.99175824178</v>
      </c>
      <c r="AM169" s="57">
        <f t="shared" si="518"/>
        <v>373.84615384615381</v>
      </c>
      <c r="AN169" s="57">
        <f t="shared" si="519"/>
        <v>56.432692307692307</v>
      </c>
      <c r="AO169" s="57">
        <f t="shared" ca="1" si="520"/>
        <v>123.65384615384615</v>
      </c>
      <c r="AP169" s="57">
        <f t="shared" ca="1" si="521"/>
        <v>104.76785714285714</v>
      </c>
      <c r="AQ169" s="57">
        <f t="shared" si="522"/>
        <v>39016.817307692312</v>
      </c>
      <c r="AR169" s="57">
        <f t="shared" ca="1" si="523"/>
        <v>96.538461538461533</v>
      </c>
      <c r="AS169" s="57">
        <f t="shared" ca="1" si="524"/>
        <v>87.139652014652</v>
      </c>
      <c r="AT169" s="57">
        <f t="shared" ca="1" si="525"/>
        <v>86.563644688644672</v>
      </c>
      <c r="AU169" s="57">
        <f t="shared" si="526"/>
        <v>5380.9711538461543</v>
      </c>
      <c r="AV169" s="57">
        <f t="shared" si="527"/>
        <v>95.896703296703294</v>
      </c>
      <c r="AW169" s="57">
        <f t="shared" ca="1" si="528"/>
        <v>108.18804945054949</v>
      </c>
      <c r="AX169" s="57">
        <f t="shared" ca="1" si="529"/>
        <v>114.24224816849816</v>
      </c>
      <c r="AY169" s="57">
        <f t="shared" ca="1" si="530"/>
        <v>107.37212225274726</v>
      </c>
      <c r="AZ169" s="57">
        <f t="shared" ca="1" si="531"/>
        <v>106.8499519230769</v>
      </c>
      <c r="BA169" s="57">
        <f t="shared" si="532"/>
        <v>102.98860756465626</v>
      </c>
      <c r="BB169" s="57">
        <f t="shared" ca="1" si="533"/>
        <v>628294.15384615376</v>
      </c>
      <c r="BE169" s="74">
        <f t="shared" si="534"/>
        <v>1.0458847736625516</v>
      </c>
      <c r="BF169" s="74">
        <f t="shared" si="535"/>
        <v>0.74424944624297151</v>
      </c>
      <c r="BG169" s="74">
        <f t="shared" ca="1" si="536"/>
        <v>1.0155076649633414</v>
      </c>
      <c r="BH169" s="74">
        <f t="shared" ca="1" si="537"/>
        <v>1.0158513720811317</v>
      </c>
      <c r="BI169" s="74">
        <f t="shared" si="538"/>
        <v>0.90476370026830133</v>
      </c>
      <c r="BJ169" s="74">
        <f t="shared" ca="1" si="539"/>
        <v>1.0077404667046101</v>
      </c>
      <c r="BK169" s="74">
        <f t="shared" ca="1" si="540"/>
        <v>0.97708511767456785</v>
      </c>
      <c r="BL169" s="74">
        <f t="shared" ca="1" si="541"/>
        <v>0.99183835391817221</v>
      </c>
      <c r="BM169" s="74">
        <f t="shared" si="542"/>
        <v>1.1274916416646266</v>
      </c>
      <c r="BN169" s="74">
        <f t="shared" si="543"/>
        <v>0.97307084087731766</v>
      </c>
      <c r="BO169" s="74">
        <f t="shared" ca="1" si="544"/>
        <v>0.98283894673626093</v>
      </c>
      <c r="BP169" s="74">
        <f t="shared" ca="1" si="545"/>
        <v>0.9973126397792238</v>
      </c>
      <c r="BQ169" s="74">
        <f t="shared" ca="1" si="546"/>
        <v>0.93700831573157461</v>
      </c>
      <c r="BR169" s="74">
        <f t="shared" ca="1" si="547"/>
        <v>0.96963075916577846</v>
      </c>
      <c r="BS169" s="74">
        <f t="shared" si="548"/>
        <v>0.97991157192897971</v>
      </c>
      <c r="BT169" s="74">
        <f t="shared" ca="1" si="549"/>
        <v>1.1327546794767931</v>
      </c>
      <c r="CP169" s="73">
        <f t="shared" ref="CP169:DF169" si="564">CP117</f>
        <v>10</v>
      </c>
      <c r="CQ169" s="74">
        <f t="shared" si="564"/>
        <v>1.0160603316853662</v>
      </c>
      <c r="CR169" s="74">
        <f t="shared" si="564"/>
        <v>0.75532589964046359</v>
      </c>
      <c r="CS169" s="74">
        <f t="shared" ca="1" si="564"/>
        <v>1.0012190278852873</v>
      </c>
      <c r="CT169" s="74">
        <f t="shared" ca="1" si="564"/>
        <v>1.0015091104033031</v>
      </c>
      <c r="CU169" s="74">
        <f t="shared" si="564"/>
        <v>0.88468448741686434</v>
      </c>
      <c r="CV169" s="74">
        <f t="shared" ca="1" si="564"/>
        <v>0.98730583398960192</v>
      </c>
      <c r="CW169" s="74">
        <f t="shared" ca="1" si="564"/>
        <v>0.96880044699645251</v>
      </c>
      <c r="CX169" s="74">
        <f t="shared" ca="1" si="564"/>
        <v>0.9806234409950465</v>
      </c>
      <c r="CY169" s="74">
        <f t="shared" si="564"/>
        <v>1.015169177438499</v>
      </c>
      <c r="CZ169" s="74">
        <f t="shared" ca="1" si="564"/>
        <v>0.98367999778169779</v>
      </c>
      <c r="DA169" s="74">
        <f t="shared" ca="1" si="564"/>
        <v>0.99304589749196082</v>
      </c>
      <c r="DB169" s="74">
        <f t="shared" ca="1" si="564"/>
        <v>1.0086836742469492</v>
      </c>
      <c r="DC169" s="74">
        <f t="shared" ca="1" si="564"/>
        <v>0.95953136710685016</v>
      </c>
      <c r="DD169" s="74">
        <f t="shared" ca="1" si="564"/>
        <v>0.98424981453288274</v>
      </c>
      <c r="DE169" s="74">
        <f t="shared" ca="1" si="564"/>
        <v>0.97087085950946472</v>
      </c>
      <c r="DF169" s="74">
        <f t="shared" ca="1" si="564"/>
        <v>1.0774112852376685</v>
      </c>
      <c r="DI169" s="57">
        <f t="shared" si="443"/>
        <v>384.81966848507699</v>
      </c>
      <c r="DJ169" s="57">
        <f t="shared" si="444"/>
        <v>55.605136829005957</v>
      </c>
      <c r="DK169" s="57">
        <f t="shared" ca="1" si="445"/>
        <v>125.41853987399016</v>
      </c>
      <c r="DL169" s="57">
        <f t="shared" ca="1" si="446"/>
        <v>106.2682009809308</v>
      </c>
      <c r="DM169" s="57">
        <f t="shared" si="447"/>
        <v>39902.361239624777</v>
      </c>
      <c r="DN169" s="57">
        <f t="shared" ca="1" si="448"/>
        <v>98.536553655914972</v>
      </c>
      <c r="DO169" s="57">
        <f t="shared" ca="1" si="449"/>
        <v>87.884824379286144</v>
      </c>
      <c r="DP169" s="57">
        <f t="shared" ca="1" si="450"/>
        <v>87.553630953409524</v>
      </c>
      <c r="DQ169" s="57">
        <f t="shared" si="451"/>
        <v>5976.3437807562386</v>
      </c>
      <c r="DR169" s="57">
        <f t="shared" ca="1" si="452"/>
        <v>94.862440961206161</v>
      </c>
      <c r="DS169" s="57">
        <f t="shared" ca="1" si="453"/>
        <v>107.07604637406941</v>
      </c>
      <c r="DT169" s="57">
        <f t="shared" ca="1" si="454"/>
        <v>112.95437906269127</v>
      </c>
      <c r="DU169" s="57">
        <f t="shared" ca="1" si="455"/>
        <v>104.85177960562493</v>
      </c>
      <c r="DV169" s="57">
        <f t="shared" ca="1" si="456"/>
        <v>105.26291036099418</v>
      </c>
      <c r="DW169" s="57">
        <f t="shared" ca="1" si="457"/>
        <v>103.94763355081963</v>
      </c>
      <c r="DX169" s="57">
        <f t="shared" ca="1" si="458"/>
        <v>660567.74474953336</v>
      </c>
      <c r="DY169" s="57">
        <f ca="1">'Chart Data'!U274</f>
        <v>-400.62714285714293</v>
      </c>
      <c r="EB169" s="57"/>
      <c r="EN169" s="74">
        <f t="shared" si="559"/>
        <v>-0.73643000156596605</v>
      </c>
      <c r="EO169" s="74">
        <f t="shared" si="560"/>
        <v>-1.4361015762860561</v>
      </c>
      <c r="EP169" s="74">
        <f t="shared" ca="1" si="462"/>
        <v>2.3275201009629276</v>
      </c>
      <c r="EQ169" s="74">
        <f t="shared" ca="1" si="463"/>
        <v>0.56744664377206611</v>
      </c>
      <c r="ER169" s="74">
        <f t="shared" si="464"/>
        <v>2.1042110045065203</v>
      </c>
      <c r="ES169" s="74">
        <f t="shared" ca="1" si="465"/>
        <v>1.4386481398362987</v>
      </c>
      <c r="ET169" s="74">
        <f t="shared" ca="1" si="466"/>
        <v>0.73121235790143335</v>
      </c>
      <c r="EU169" s="74">
        <f t="shared" ca="1" si="467"/>
        <v>-0.69135035233033781</v>
      </c>
      <c r="EV169" s="74">
        <f t="shared" si="468"/>
        <v>-0.71442522911474371</v>
      </c>
      <c r="EW169" s="74">
        <f t="shared" ca="1" si="469"/>
        <v>-1.855914564140126</v>
      </c>
      <c r="EX169" s="74">
        <f t="shared" ca="1" si="470"/>
        <v>2.4417310828664314</v>
      </c>
      <c r="EY169" s="74">
        <f t="shared" ca="1" si="471"/>
        <v>2.2767335291494373</v>
      </c>
      <c r="EZ169" s="74">
        <f t="shared" ca="1" si="472"/>
        <v>1.7014736920798448</v>
      </c>
      <c r="FA169" s="74">
        <f t="shared" ca="1" si="473"/>
        <v>2.3045661255198118</v>
      </c>
      <c r="FB169" s="74">
        <f t="shared" ca="1" si="474"/>
        <v>0.55372406911588323</v>
      </c>
      <c r="FC169" s="74">
        <f t="shared" ca="1" si="475"/>
        <v>1.5886641698808222</v>
      </c>
      <c r="FD169" s="74">
        <f t="shared" ca="1" si="476"/>
        <v>-2.5534247585720533</v>
      </c>
      <c r="FG169" s="225">
        <f t="shared" si="477"/>
        <v>3</v>
      </c>
      <c r="FH169" s="73">
        <f t="shared" si="478"/>
        <v>2025</v>
      </c>
      <c r="FI169" s="73"/>
      <c r="FJ169" s="73"/>
      <c r="FK169" s="4"/>
      <c r="FL169" s="4"/>
      <c r="GA169" s="4"/>
    </row>
    <row r="170" spans="1:183" x14ac:dyDescent="0.35">
      <c r="A170" s="73">
        <v>11</v>
      </c>
      <c r="B170" s="41">
        <f t="shared" si="441"/>
        <v>45726</v>
      </c>
      <c r="C170" s="57">
        <f>'Chart Data'!C275</f>
        <v>377</v>
      </c>
      <c r="D170" s="57">
        <f>'Chart Data'!D275</f>
        <v>46</v>
      </c>
      <c r="E170" s="57">
        <f ca="1">'Chart Data'!E275</f>
        <v>125.28571428571429</v>
      </c>
      <c r="F170" s="57">
        <f ca="1">'Chart Data'!F275</f>
        <v>106.57142857142857</v>
      </c>
      <c r="G170" s="57">
        <f>'Chart Data'!G275</f>
        <v>35183</v>
      </c>
      <c r="H170" s="57">
        <f ca="1">'Chart Data'!H275</f>
        <v>96.428571428571431</v>
      </c>
      <c r="I170" s="57">
        <f ca="1">'Chart Data'!J275</f>
        <v>86.857142857142861</v>
      </c>
      <c r="J170" s="57">
        <f ca="1">'Chart Data'!K275</f>
        <v>85.714285714285708</v>
      </c>
      <c r="K170" s="57">
        <f>'Chart Data'!L275</f>
        <v>6668</v>
      </c>
      <c r="L170" s="57">
        <f>'Chart Data'!M275</f>
        <v>95.742857142857147</v>
      </c>
      <c r="M170" s="57">
        <f ca="1">'Chart Data'!O275</f>
        <v>99.534285714285701</v>
      </c>
      <c r="N170" s="57">
        <f ca="1">'Chart Data'!P275</f>
        <v>102.66714285714284</v>
      </c>
      <c r="O170" s="57">
        <f ca="1">'Chart Data'!Q275</f>
        <v>98.461428571428584</v>
      </c>
      <c r="P170" s="57">
        <f ca="1">'Chart Data'!R275</f>
        <v>99.686428571428564</v>
      </c>
      <c r="Q170" s="57">
        <f>'Chart Data'!S276</f>
        <v>102.06357923239932</v>
      </c>
      <c r="R170" s="57">
        <f ca="1">'Chart Data'!T276</f>
        <v>644118.71428571432</v>
      </c>
      <c r="U170" s="57">
        <f t="shared" si="502"/>
        <v>373.40384615384613</v>
      </c>
      <c r="V170" s="57">
        <f t="shared" si="503"/>
        <v>56.42307692307692</v>
      </c>
      <c r="W170" s="57">
        <f t="shared" ca="1" si="504"/>
        <v>123.6565934065934</v>
      </c>
      <c r="X170" s="57">
        <f t="shared" ca="1" si="505"/>
        <v>104.74450549450549</v>
      </c>
      <c r="Y170" s="57">
        <f t="shared" si="506"/>
        <v>39021.673076923078</v>
      </c>
      <c r="Z170" s="57">
        <f t="shared" ca="1" si="507"/>
        <v>96.541208791208788</v>
      </c>
      <c r="AA170" s="57">
        <f t="shared" ca="1" si="508"/>
        <v>86.730311355311343</v>
      </c>
      <c r="AB170" s="57">
        <f t="shared" ca="1" si="509"/>
        <v>86.573260073260059</v>
      </c>
      <c r="AC170" s="57">
        <f t="shared" si="510"/>
        <v>5414.7115384615381</v>
      </c>
      <c r="AD170" s="57">
        <f t="shared" si="511"/>
        <v>95.717032967032978</v>
      </c>
      <c r="AE170" s="57">
        <f t="shared" ca="1" si="512"/>
        <v>108.30917582417587</v>
      </c>
      <c r="AF170" s="57">
        <f t="shared" ca="1" si="513"/>
        <v>114.42962454212453</v>
      </c>
      <c r="AG170" s="57">
        <f t="shared" ca="1" si="514"/>
        <v>107.47471153846155</v>
      </c>
      <c r="AH170" s="57">
        <f t="shared" ca="1" si="515"/>
        <v>106.96054945054942</v>
      </c>
      <c r="AI170" s="57">
        <f t="shared" si="516"/>
        <v>102.93120238024818</v>
      </c>
      <c r="AJ170" s="57">
        <f t="shared" ca="1" si="517"/>
        <v>628111.31593406585</v>
      </c>
      <c r="AM170" s="57">
        <f t="shared" si="518"/>
        <v>372.94230769230768</v>
      </c>
      <c r="AN170" s="57">
        <f t="shared" si="519"/>
        <v>56.394230769230766</v>
      </c>
      <c r="AO170" s="57">
        <f t="shared" ca="1" si="520"/>
        <v>123.66071428571428</v>
      </c>
      <c r="AP170" s="57">
        <f t="shared" ca="1" si="521"/>
        <v>104.70467032967034</v>
      </c>
      <c r="AQ170" s="57">
        <f t="shared" si="522"/>
        <v>39024.528846153844</v>
      </c>
      <c r="AR170" s="57">
        <f t="shared" ca="1" si="523"/>
        <v>96.541208791208788</v>
      </c>
      <c r="AS170" s="57">
        <f t="shared" ca="1" si="524"/>
        <v>86.737179487179475</v>
      </c>
      <c r="AT170" s="57">
        <f t="shared" ca="1" si="525"/>
        <v>86.543040293040278</v>
      </c>
      <c r="AU170" s="57">
        <f t="shared" si="526"/>
        <v>5395.9903846153848</v>
      </c>
      <c r="AV170" s="57">
        <f t="shared" si="527"/>
        <v>95.520467032967048</v>
      </c>
      <c r="AW170" s="57">
        <f t="shared" ca="1" si="528"/>
        <v>108.43500000000003</v>
      </c>
      <c r="AX170" s="57">
        <f t="shared" ca="1" si="529"/>
        <v>114.63817307692307</v>
      </c>
      <c r="AY170" s="57">
        <f t="shared" ca="1" si="530"/>
        <v>107.57229395604398</v>
      </c>
      <c r="AZ170" s="57">
        <f t="shared" ca="1" si="531"/>
        <v>107.07166895604394</v>
      </c>
      <c r="BA170" s="57">
        <f t="shared" si="532"/>
        <v>102.91212297232414</v>
      </c>
      <c r="BB170" s="57">
        <f t="shared" ca="1" si="533"/>
        <v>627975.05631868122</v>
      </c>
      <c r="BE170" s="74">
        <f t="shared" si="534"/>
        <v>1.0108802145103903</v>
      </c>
      <c r="BF170" s="74">
        <f t="shared" si="535"/>
        <v>0.81568627450980391</v>
      </c>
      <c r="BG170" s="74">
        <f t="shared" ca="1" si="536"/>
        <v>1.0131407942238269</v>
      </c>
      <c r="BH170" s="74">
        <f t="shared" ca="1" si="537"/>
        <v>1.0178287963266643</v>
      </c>
      <c r="BI170" s="74">
        <f t="shared" si="538"/>
        <v>0.90156117294078608</v>
      </c>
      <c r="BJ170" s="74">
        <f t="shared" ca="1" si="539"/>
        <v>0.99883327167695857</v>
      </c>
      <c r="BK170" s="74">
        <f t="shared" ca="1" si="540"/>
        <v>1.0013830674535724</v>
      </c>
      <c r="BL170" s="74">
        <f t="shared" ca="1" si="541"/>
        <v>0.99042378710121171</v>
      </c>
      <c r="BM170" s="74">
        <f t="shared" si="542"/>
        <v>1.2357323725059384</v>
      </c>
      <c r="BN170" s="74">
        <f t="shared" si="543"/>
        <v>1.002328193284622</v>
      </c>
      <c r="BO170" s="74">
        <f t="shared" ca="1" si="544"/>
        <v>0.91791659256038804</v>
      </c>
      <c r="BP170" s="74">
        <f t="shared" ca="1" si="545"/>
        <v>0.89557553214191943</v>
      </c>
      <c r="BQ170" s="74">
        <f t="shared" ca="1" si="546"/>
        <v>0.91530472160110055</v>
      </c>
      <c r="BR170" s="74">
        <f t="shared" ca="1" si="547"/>
        <v>0.93102526133549646</v>
      </c>
      <c r="BS170" s="74">
        <f t="shared" si="548"/>
        <v>0.99175467655882465</v>
      </c>
      <c r="BT170" s="74">
        <f t="shared" ca="1" si="549"/>
        <v>1.0257074828125667</v>
      </c>
      <c r="CP170" s="73">
        <f t="shared" ref="CP170:DF170" si="565">CP118</f>
        <v>11</v>
      </c>
      <c r="CQ170" s="74">
        <f t="shared" si="565"/>
        <v>1.0434631514632275</v>
      </c>
      <c r="CR170" s="74">
        <f t="shared" si="565"/>
        <v>0.80630560406160001</v>
      </c>
      <c r="CS170" s="74">
        <f t="shared" ca="1" si="565"/>
        <v>1.0112232841872917</v>
      </c>
      <c r="CT170" s="74">
        <f t="shared" ca="1" si="565"/>
        <v>1.0141482235379429</v>
      </c>
      <c r="CU170" s="74">
        <f t="shared" si="565"/>
        <v>0.89617656993642902</v>
      </c>
      <c r="CV170" s="74">
        <f t="shared" ca="1" si="565"/>
        <v>1.0016048867769907</v>
      </c>
      <c r="CW170" s="74">
        <f t="shared" ca="1" si="565"/>
        <v>0.92729374017161059</v>
      </c>
      <c r="CX170" s="74">
        <f t="shared" ca="1" si="565"/>
        <v>0.99497307081506881</v>
      </c>
      <c r="CY170" s="74">
        <f t="shared" si="565"/>
        <v>1.2215272912624275</v>
      </c>
      <c r="CZ170" s="74">
        <f t="shared" ca="1" si="565"/>
        <v>1.003278167184094</v>
      </c>
      <c r="DA170" s="74">
        <f t="shared" ca="1" si="565"/>
        <v>0.94396515925220914</v>
      </c>
      <c r="DB170" s="74">
        <f t="shared" ca="1" si="565"/>
        <v>0.92384147229430602</v>
      </c>
      <c r="DC170" s="74">
        <f t="shared" ca="1" si="565"/>
        <v>0.94203539049059126</v>
      </c>
      <c r="DD170" s="74">
        <f t="shared" ca="1" si="565"/>
        <v>0.94823005147285577</v>
      </c>
      <c r="DE170" s="74">
        <f t="shared" ca="1" si="565"/>
        <v>0.99482188493004509</v>
      </c>
      <c r="DF170" s="74">
        <f t="shared" ca="1" si="565"/>
        <v>1.0269347435425549</v>
      </c>
      <c r="DI170" s="57">
        <f t="shared" si="443"/>
        <v>361.2968981907415</v>
      </c>
      <c r="DJ170" s="57">
        <f t="shared" si="444"/>
        <v>57.050329017043147</v>
      </c>
      <c r="DK170" s="57">
        <f t="shared" ca="1" si="445"/>
        <v>123.89520321063904</v>
      </c>
      <c r="DL170" s="57">
        <f t="shared" ca="1" si="446"/>
        <v>105.08466720934048</v>
      </c>
      <c r="DM170" s="57">
        <f t="shared" si="447"/>
        <v>39259.004509006227</v>
      </c>
      <c r="DN170" s="57">
        <f t="shared" ca="1" si="448"/>
        <v>96.274062458764192</v>
      </c>
      <c r="DO170" s="57">
        <f t="shared" ca="1" si="449"/>
        <v>93.667345194273125</v>
      </c>
      <c r="DP170" s="57">
        <f t="shared" ca="1" si="450"/>
        <v>86.147342303515515</v>
      </c>
      <c r="DQ170" s="57">
        <f t="shared" si="451"/>
        <v>5458.7400934028547</v>
      </c>
      <c r="DR170" s="57">
        <f t="shared" ca="1" si="452"/>
        <v>95.430021577743602</v>
      </c>
      <c r="DS170" s="57">
        <f t="shared" ca="1" si="453"/>
        <v>105.44275362147351</v>
      </c>
      <c r="DT170" s="57">
        <f t="shared" ca="1" si="454"/>
        <v>111.13069280401</v>
      </c>
      <c r="DU170" s="57">
        <f t="shared" ca="1" si="455"/>
        <v>104.51988276167846</v>
      </c>
      <c r="DV170" s="57">
        <f t="shared" ca="1" si="456"/>
        <v>105.12894884167486</v>
      </c>
      <c r="DW170" s="57">
        <f t="shared" ca="1" si="457"/>
        <v>102.59482705245908</v>
      </c>
      <c r="DX170" s="57">
        <f t="shared" ca="1" si="458"/>
        <v>627224.58105150564</v>
      </c>
      <c r="DY170" s="57">
        <f ca="1">'Chart Data'!U275</f>
        <v>-390.5157142857143</v>
      </c>
      <c r="EB170" s="57"/>
      <c r="EN170" s="74">
        <f t="shared" si="559"/>
        <v>-2.0261797830048049</v>
      </c>
      <c r="EO170" s="74">
        <f t="shared" si="560"/>
        <v>-0.89868002987285811</v>
      </c>
      <c r="EP170" s="74">
        <f t="shared" ca="1" si="462"/>
        <v>1.9022772937206491</v>
      </c>
      <c r="EQ170" s="74">
        <f t="shared" ca="1" si="463"/>
        <v>0.26478159988743222</v>
      </c>
      <c r="ER170" s="74">
        <f t="shared" si="464"/>
        <v>1.4749464981899532</v>
      </c>
      <c r="ES170" s="74">
        <f t="shared" ca="1" si="465"/>
        <v>0.12312117006749755</v>
      </c>
      <c r="ET170" s="74">
        <f t="shared" ca="1" si="466"/>
        <v>2.4868729482940282</v>
      </c>
      <c r="EU170" s="74">
        <f t="shared" ca="1" si="467"/>
        <v>-1.5076534645305737</v>
      </c>
      <c r="EV170" s="74">
        <f t="shared" si="468"/>
        <v>-0.32519073399635451</v>
      </c>
      <c r="EW170" s="74">
        <f t="shared" ca="1" si="469"/>
        <v>-1.8226434538053131</v>
      </c>
      <c r="EX170" s="74">
        <f t="shared" ca="1" si="470"/>
        <v>1.7880557622842657</v>
      </c>
      <c r="EY170" s="74">
        <f t="shared" ca="1" si="471"/>
        <v>1.8633783883077821</v>
      </c>
      <c r="EZ170" s="74">
        <f t="shared" ca="1" si="472"/>
        <v>1.5543415362797148</v>
      </c>
      <c r="FA170" s="74">
        <f t="shared" ca="1" si="473"/>
        <v>2.2414342821489082</v>
      </c>
      <c r="FB170" s="74">
        <f t="shared" ca="1" si="474"/>
        <v>0.21003204054516614</v>
      </c>
      <c r="FC170" s="74">
        <f t="shared" ca="1" si="475"/>
        <v>-7.3949452454990863E-2</v>
      </c>
      <c r="FD170" s="74">
        <f t="shared" ca="1" si="476"/>
        <v>-2.425237937757811</v>
      </c>
      <c r="FG170" s="225">
        <f t="shared" si="477"/>
        <v>3</v>
      </c>
      <c r="FH170" s="73">
        <f t="shared" si="478"/>
        <v>2025</v>
      </c>
      <c r="FI170" s="73"/>
      <c r="FJ170" s="73"/>
      <c r="FK170" s="4"/>
      <c r="FL170" s="4"/>
      <c r="GA170" s="4"/>
    </row>
    <row r="171" spans="1:183" x14ac:dyDescent="0.35">
      <c r="A171" s="73">
        <v>12</v>
      </c>
      <c r="B171" s="41">
        <f t="shared" si="441"/>
        <v>45733</v>
      </c>
      <c r="C171" s="57">
        <f>'Chart Data'!C276</f>
        <v>375</v>
      </c>
      <c r="D171" s="57">
        <f>'Chart Data'!D276</f>
        <v>45</v>
      </c>
      <c r="E171" s="57">
        <f ca="1">'Chart Data'!E276</f>
        <v>126.42857142857143</v>
      </c>
      <c r="F171" s="57">
        <f ca="1">'Chart Data'!F276</f>
        <v>108.71428571428571</v>
      </c>
      <c r="G171" s="57">
        <f>'Chart Data'!G276</f>
        <v>34099</v>
      </c>
      <c r="H171" s="57">
        <f ca="1">'Chart Data'!H276</f>
        <v>97.142857142857139</v>
      </c>
      <c r="I171" s="57">
        <f ca="1">'Chart Data'!J276</f>
        <v>83.571428571428569</v>
      </c>
      <c r="J171" s="57">
        <f ca="1">'Chart Data'!K276</f>
        <v>84.857142857142861</v>
      </c>
      <c r="K171" s="57">
        <f>'Chart Data'!L276</f>
        <v>6046</v>
      </c>
      <c r="L171" s="57">
        <f>'Chart Data'!M276</f>
        <v>97.600000000000009</v>
      </c>
      <c r="M171" s="57">
        <f ca="1">'Chart Data'!O276</f>
        <v>97.295714285714283</v>
      </c>
      <c r="N171" s="57">
        <f ca="1">'Chart Data'!P276</f>
        <v>98.130476190476188</v>
      </c>
      <c r="O171" s="57">
        <f ca="1">'Chart Data'!Q276</f>
        <v>98.840714285714284</v>
      </c>
      <c r="P171" s="57">
        <f ca="1">'Chart Data'!R276</f>
        <v>99.127142857142857</v>
      </c>
      <c r="Q171" s="57">
        <f>'Chart Data'!S277</f>
        <v>101.39387206604496</v>
      </c>
      <c r="R171" s="57">
        <f ca="1">'Chart Data'!T277</f>
        <v>573974.28571428568</v>
      </c>
      <c r="U171" s="57">
        <f t="shared" si="502"/>
        <v>372.48076923076923</v>
      </c>
      <c r="V171" s="57">
        <f t="shared" si="503"/>
        <v>56.365384615384613</v>
      </c>
      <c r="W171" s="57">
        <f t="shared" ca="1" si="504"/>
        <v>123.66483516483514</v>
      </c>
      <c r="X171" s="57">
        <f t="shared" ca="1" si="505"/>
        <v>104.66483516483517</v>
      </c>
      <c r="Y171" s="57">
        <f t="shared" si="506"/>
        <v>39027.384615384617</v>
      </c>
      <c r="Z171" s="57">
        <f t="shared" ca="1" si="507"/>
        <v>96.541208791208788</v>
      </c>
      <c r="AA171" s="57">
        <f t="shared" ca="1" si="508"/>
        <v>86.74404761904762</v>
      </c>
      <c r="AB171" s="57">
        <f t="shared" ca="1" si="509"/>
        <v>86.512820512820497</v>
      </c>
      <c r="AC171" s="57">
        <f t="shared" si="510"/>
        <v>5377.2692307692305</v>
      </c>
      <c r="AD171" s="57">
        <f t="shared" si="511"/>
        <v>95.323901098901104</v>
      </c>
      <c r="AE171" s="57">
        <f t="shared" ca="1" si="512"/>
        <v>108.56082417582421</v>
      </c>
      <c r="AF171" s="57">
        <f t="shared" ca="1" si="513"/>
        <v>114.84672161172162</v>
      </c>
      <c r="AG171" s="57">
        <f t="shared" ca="1" si="514"/>
        <v>107.66987637362639</v>
      </c>
      <c r="AH171" s="57">
        <f t="shared" ca="1" si="515"/>
        <v>107.18278846153845</v>
      </c>
      <c r="AI171" s="57">
        <f t="shared" si="516"/>
        <v>102.89304356440009</v>
      </c>
      <c r="AJ171" s="57">
        <f t="shared" ca="1" si="517"/>
        <v>627838.7967032966</v>
      </c>
      <c r="AM171" s="57">
        <f t="shared" si="518"/>
        <v>372.52884615384619</v>
      </c>
      <c r="AN171" s="57">
        <f t="shared" si="519"/>
        <v>56.375</v>
      </c>
      <c r="AO171" s="57">
        <f t="shared" ca="1" si="520"/>
        <v>123.67719780219778</v>
      </c>
      <c r="AP171" s="57">
        <f t="shared" ca="1" si="521"/>
        <v>104.64560439560439</v>
      </c>
      <c r="AQ171" s="57">
        <f t="shared" si="522"/>
        <v>39032.730769230766</v>
      </c>
      <c r="AR171" s="57">
        <f t="shared" ca="1" si="523"/>
        <v>96.552197802197796</v>
      </c>
      <c r="AS171" s="57">
        <f t="shared" ca="1" si="524"/>
        <v>86.745421245421241</v>
      </c>
      <c r="AT171" s="57">
        <f t="shared" ca="1" si="525"/>
        <v>86.493589743589737</v>
      </c>
      <c r="AU171" s="57">
        <f t="shared" si="526"/>
        <v>5353.1730769230762</v>
      </c>
      <c r="AV171" s="57">
        <f t="shared" si="527"/>
        <v>95.154670329670324</v>
      </c>
      <c r="AW171" s="57">
        <f t="shared" ca="1" si="528"/>
        <v>108.68473901098903</v>
      </c>
      <c r="AX171" s="57">
        <f t="shared" ca="1" si="529"/>
        <v>115.02014194139196</v>
      </c>
      <c r="AY171" s="57">
        <f t="shared" ca="1" si="530"/>
        <v>107.79131181318684</v>
      </c>
      <c r="AZ171" s="57">
        <f t="shared" ca="1" si="531"/>
        <v>107.30172390109888</v>
      </c>
      <c r="BA171" s="57">
        <f t="shared" si="532"/>
        <v>102.81695769548648</v>
      </c>
      <c r="BB171" s="57">
        <f t="shared" ca="1" si="533"/>
        <v>627492.63186813181</v>
      </c>
      <c r="BE171" s="74">
        <f t="shared" si="534"/>
        <v>1.0066334563663113</v>
      </c>
      <c r="BF171" s="74">
        <f t="shared" si="535"/>
        <v>0.79822616407982261</v>
      </c>
      <c r="BG171" s="74">
        <f t="shared" ca="1" si="536"/>
        <v>1.0222464098093007</v>
      </c>
      <c r="BH171" s="74">
        <f t="shared" ca="1" si="537"/>
        <v>1.0388805754640202</v>
      </c>
      <c r="BI171" s="74">
        <f t="shared" si="538"/>
        <v>0.87360016396495654</v>
      </c>
      <c r="BJ171" s="74">
        <f t="shared" ca="1" si="539"/>
        <v>1.0061175131597666</v>
      </c>
      <c r="BK171" s="74">
        <f t="shared" ca="1" si="540"/>
        <v>0.96341025695162896</v>
      </c>
      <c r="BL171" s="74">
        <f t="shared" ca="1" si="541"/>
        <v>0.98108013679050521</v>
      </c>
      <c r="BM171" s="74">
        <f t="shared" si="542"/>
        <v>1.1294235985127441</v>
      </c>
      <c r="BN171" s="74">
        <f t="shared" si="543"/>
        <v>1.0256984724118918</v>
      </c>
      <c r="BO171" s="74">
        <f t="shared" ca="1" si="544"/>
        <v>0.8952104515416538</v>
      </c>
      <c r="BP171" s="74">
        <f t="shared" ca="1" si="545"/>
        <v>0.85315906009295461</v>
      </c>
      <c r="BQ171" s="74">
        <f t="shared" ca="1" si="546"/>
        <v>0.91696364598489311</v>
      </c>
      <c r="BR171" s="74">
        <f t="shared" ca="1" si="547"/>
        <v>0.92381687127887502</v>
      </c>
      <c r="BS171" s="74">
        <f t="shared" si="548"/>
        <v>0.98615903775662883</v>
      </c>
      <c r="BT171" s="74">
        <f t="shared" ca="1" si="549"/>
        <v>0.91471079748854633</v>
      </c>
      <c r="CP171" s="73">
        <f t="shared" ref="CP171:DF171" si="566">CP119</f>
        <v>12</v>
      </c>
      <c r="CQ171" s="74">
        <f t="shared" si="566"/>
        <v>1.0132410850809301</v>
      </c>
      <c r="CR171" s="74">
        <f t="shared" si="566"/>
        <v>0.81782353562833976</v>
      </c>
      <c r="CS171" s="74">
        <f t="shared" ca="1" si="566"/>
        <v>1.0162584934913748</v>
      </c>
      <c r="CT171" s="74">
        <f t="shared" ca="1" si="566"/>
        <v>1.0340331257991462</v>
      </c>
      <c r="CU171" s="74">
        <f t="shared" si="566"/>
        <v>0.88429707832239302</v>
      </c>
      <c r="CV171" s="74">
        <f t="shared" ca="1" si="566"/>
        <v>1.0045799442232495</v>
      </c>
      <c r="CW171" s="74">
        <f t="shared" ca="1" si="566"/>
        <v>0.95994132122043496</v>
      </c>
      <c r="CX171" s="74">
        <f t="shared" ca="1" si="566"/>
        <v>0.98285395381236584</v>
      </c>
      <c r="CY171" s="74">
        <f t="shared" si="566"/>
        <v>1.241292541789508</v>
      </c>
      <c r="CZ171" s="74">
        <f t="shared" ca="1" si="566"/>
        <v>1.0191503187204642</v>
      </c>
      <c r="DA171" s="74">
        <f t="shared" ca="1" si="566"/>
        <v>0.93000742570595085</v>
      </c>
      <c r="DB171" s="74">
        <f t="shared" ca="1" si="566"/>
        <v>0.90911549271040526</v>
      </c>
      <c r="DC171" s="74">
        <f t="shared" ca="1" si="566"/>
        <v>0.93833696072216233</v>
      </c>
      <c r="DD171" s="74">
        <f t="shared" ca="1" si="566"/>
        <v>0.93987076320492335</v>
      </c>
      <c r="DE171" s="74">
        <f t="shared" ca="1" si="566"/>
        <v>1.0062785889062795</v>
      </c>
      <c r="DF171" s="74">
        <f t="shared" ca="1" si="566"/>
        <v>0.96977347673820657</v>
      </c>
      <c r="DI171" s="57">
        <f t="shared" si="443"/>
        <v>370.09948127996387</v>
      </c>
      <c r="DJ171" s="57">
        <f t="shared" si="444"/>
        <v>55.024095100694517</v>
      </c>
      <c r="DK171" s="57">
        <f t="shared" ca="1" si="445"/>
        <v>124.40591861055326</v>
      </c>
      <c r="DL171" s="57">
        <f t="shared" ca="1" si="446"/>
        <v>105.13617310883201</v>
      </c>
      <c r="DM171" s="57">
        <f t="shared" si="447"/>
        <v>38560.570690439781</v>
      </c>
      <c r="DN171" s="57">
        <f t="shared" ca="1" si="448"/>
        <v>96.69997664344065</v>
      </c>
      <c r="DO171" s="57">
        <f t="shared" ca="1" si="449"/>
        <v>87.058892792716591</v>
      </c>
      <c r="DP171" s="57">
        <f t="shared" ca="1" si="450"/>
        <v>86.337489438784644</v>
      </c>
      <c r="DQ171" s="57">
        <f t="shared" si="451"/>
        <v>4870.7293377303231</v>
      </c>
      <c r="DR171" s="57">
        <f t="shared" ca="1" si="452"/>
        <v>95.766049627042349</v>
      </c>
      <c r="DS171" s="57">
        <f t="shared" ca="1" si="453"/>
        <v>104.61821228132557</v>
      </c>
      <c r="DT171" s="57">
        <f t="shared" ca="1" si="454"/>
        <v>107.94060488168935</v>
      </c>
      <c r="DU171" s="57">
        <f t="shared" ca="1" si="455"/>
        <v>105.33605562083429</v>
      </c>
      <c r="DV171" s="57">
        <f t="shared" ca="1" si="456"/>
        <v>105.46890778804853</v>
      </c>
      <c r="DW171" s="57">
        <f t="shared" ca="1" si="457"/>
        <v>100.76123370194092</v>
      </c>
      <c r="DX171" s="57">
        <f t="shared" ca="1" si="458"/>
        <v>591864.28530178487</v>
      </c>
      <c r="DY171" s="57">
        <f ca="1">'Chart Data'!U276</f>
        <v>-536.22714285714289</v>
      </c>
      <c r="EB171" s="57"/>
      <c r="EN171" s="74">
        <f t="shared" si="559"/>
        <v>-1.5435355419837671</v>
      </c>
      <c r="EO171" s="74">
        <f t="shared" si="560"/>
        <v>-1.6521727305204548</v>
      </c>
      <c r="EP171" s="74">
        <f t="shared" ca="1" si="462"/>
        <v>2.0448446300070517</v>
      </c>
      <c r="EQ171" s="74">
        <f t="shared" ca="1" si="463"/>
        <v>0.27795320149620983</v>
      </c>
      <c r="ER171" s="74">
        <f t="shared" si="464"/>
        <v>0.79181132431455814</v>
      </c>
      <c r="ES171" s="74">
        <f t="shared" ca="1" si="465"/>
        <v>0.37076924819243079</v>
      </c>
      <c r="ET171" s="74">
        <f t="shared" ca="1" si="466"/>
        <v>0.48044706309395446</v>
      </c>
      <c r="EU171" s="74">
        <f t="shared" ca="1" si="467"/>
        <v>-1.3972794681907412</v>
      </c>
      <c r="EV171" s="74">
        <f t="shared" si="468"/>
        <v>0.11698940343400532</v>
      </c>
      <c r="EW171" s="74">
        <f t="shared" ca="1" si="469"/>
        <v>-1.8029457650928002</v>
      </c>
      <c r="EX171" s="74">
        <f t="shared" ca="1" si="470"/>
        <v>1.4580583849017852</v>
      </c>
      <c r="EY171" s="74">
        <f t="shared" ca="1" si="471"/>
        <v>1.1403158351131164</v>
      </c>
      <c r="EZ171" s="74">
        <f t="shared" ca="1" si="472"/>
        <v>1.9161565835253034</v>
      </c>
      <c r="FA171" s="74">
        <f t="shared" ca="1" si="473"/>
        <v>2.401646222593087</v>
      </c>
      <c r="FB171" s="74">
        <f t="shared" ca="1" si="474"/>
        <v>-0.25580798829641965</v>
      </c>
      <c r="FC171" s="74">
        <f t="shared" ca="1" si="475"/>
        <v>-1.8371447489704924</v>
      </c>
      <c r="FD171" s="74">
        <f t="shared" ca="1" si="476"/>
        <v>-4.2724828302996318</v>
      </c>
      <c r="FG171" s="225">
        <f t="shared" si="477"/>
        <v>3</v>
      </c>
      <c r="FH171" s="73">
        <f t="shared" si="478"/>
        <v>2025</v>
      </c>
      <c r="FI171" s="73"/>
      <c r="FJ171" s="73"/>
      <c r="FK171" s="4"/>
      <c r="FL171" s="4"/>
      <c r="GA171" s="4"/>
    </row>
    <row r="172" spans="1:183" x14ac:dyDescent="0.35">
      <c r="A172" s="73">
        <v>13</v>
      </c>
      <c r="B172" s="41">
        <f t="shared" si="441"/>
        <v>45740</v>
      </c>
      <c r="C172" s="57">
        <f>'Chart Data'!C277</f>
        <v>405</v>
      </c>
      <c r="D172" s="57">
        <f>'Chart Data'!D277</f>
        <v>45</v>
      </c>
      <c r="E172" s="57">
        <f ca="1">'Chart Data'!E277</f>
        <v>130.14285714285714</v>
      </c>
      <c r="F172" s="57">
        <f ca="1">'Chart Data'!F277</f>
        <v>109.57142857142857</v>
      </c>
      <c r="G172" s="57">
        <f>'Chart Data'!G277</f>
        <v>35504</v>
      </c>
      <c r="H172" s="57">
        <f ca="1">'Chart Data'!H277</f>
        <v>100.71428571428571</v>
      </c>
      <c r="I172" s="57">
        <f ca="1">'Chart Data'!J277</f>
        <v>86.571428571428569</v>
      </c>
      <c r="J172" s="57">
        <f ca="1">'Chart Data'!K277</f>
        <v>86</v>
      </c>
      <c r="K172" s="57">
        <f>'Chart Data'!L277</f>
        <v>8825</v>
      </c>
      <c r="L172" s="57">
        <f>'Chart Data'!M277</f>
        <v>96.98571428571428</v>
      </c>
      <c r="M172" s="57">
        <f ca="1">'Chart Data'!O277</f>
        <v>100.78</v>
      </c>
      <c r="N172" s="57">
        <f ca="1">'Chart Data'!P277</f>
        <v>105.85190476190478</v>
      </c>
      <c r="O172" s="57">
        <f ca="1">'Chart Data'!Q277</f>
        <v>98.017142857142858</v>
      </c>
      <c r="P172" s="57">
        <f ca="1">'Chart Data'!R277</f>
        <v>100.19714285714286</v>
      </c>
      <c r="Q172" s="57">
        <f>'Chart Data'!S278</f>
        <v>99.569697486787703</v>
      </c>
      <c r="R172" s="57">
        <f ca="1">'Chart Data'!T278</f>
        <v>569170.42857142852</v>
      </c>
      <c r="U172" s="57">
        <f t="shared" si="502"/>
        <v>372.57692307692309</v>
      </c>
      <c r="V172" s="57">
        <f t="shared" si="503"/>
        <v>56.384615384615387</v>
      </c>
      <c r="W172" s="57">
        <f t="shared" ca="1" si="504"/>
        <v>123.68956043956044</v>
      </c>
      <c r="X172" s="57">
        <f t="shared" ca="1" si="505"/>
        <v>104.62637362637362</v>
      </c>
      <c r="Y172" s="57">
        <f t="shared" si="506"/>
        <v>39038.076923076922</v>
      </c>
      <c r="Z172" s="57">
        <f t="shared" ca="1" si="507"/>
        <v>96.563186813186803</v>
      </c>
      <c r="AA172" s="57">
        <f t="shared" ca="1" si="508"/>
        <v>86.746794871794862</v>
      </c>
      <c r="AB172" s="57">
        <f t="shared" ca="1" si="509"/>
        <v>86.474358974358978</v>
      </c>
      <c r="AC172" s="57">
        <f t="shared" si="510"/>
        <v>5329.0769230769229</v>
      </c>
      <c r="AD172" s="57">
        <f t="shared" si="511"/>
        <v>94.985439560439559</v>
      </c>
      <c r="AE172" s="57">
        <f t="shared" ca="1" si="512"/>
        <v>108.80865384615387</v>
      </c>
      <c r="AF172" s="57">
        <f t="shared" ca="1" si="513"/>
        <v>115.19356227106229</v>
      </c>
      <c r="AG172" s="57">
        <f t="shared" ca="1" si="514"/>
        <v>107.91274725274728</v>
      </c>
      <c r="AH172" s="57">
        <f t="shared" ca="1" si="515"/>
        <v>107.42065934065933</v>
      </c>
      <c r="AI172" s="57">
        <f t="shared" si="516"/>
        <v>102.74087182657289</v>
      </c>
      <c r="AJ172" s="57">
        <f t="shared" ca="1" si="517"/>
        <v>627146.46703296702</v>
      </c>
      <c r="AM172" s="57">
        <f t="shared" si="518"/>
        <v>371.64423076923077</v>
      </c>
      <c r="AN172" s="57">
        <f t="shared" si="519"/>
        <v>56.317307692307693</v>
      </c>
      <c r="AO172" s="57">
        <f t="shared" ca="1" si="520"/>
        <v>123.69368131868131</v>
      </c>
      <c r="AP172" s="57">
        <f t="shared" ca="1" si="521"/>
        <v>104.57967032967032</v>
      </c>
      <c r="AQ172" s="57">
        <f t="shared" si="522"/>
        <v>39041.490384615383</v>
      </c>
      <c r="AR172" s="57">
        <f t="shared" ca="1" si="523"/>
        <v>96.556318681318658</v>
      </c>
      <c r="AS172" s="57">
        <f t="shared" ca="1" si="524"/>
        <v>86.728937728937723</v>
      </c>
      <c r="AT172" s="57">
        <f t="shared" ca="1" si="525"/>
        <v>86.466117216117226</v>
      </c>
      <c r="AU172" s="57">
        <f t="shared" si="526"/>
        <v>5332.7211538461543</v>
      </c>
      <c r="AV172" s="57">
        <f t="shared" si="527"/>
        <v>94.85164835164835</v>
      </c>
      <c r="AW172" s="57">
        <f t="shared" ca="1" si="528"/>
        <v>108.95241758241761</v>
      </c>
      <c r="AX172" s="57">
        <f t="shared" ca="1" si="529"/>
        <v>115.40406593406595</v>
      </c>
      <c r="AY172" s="57">
        <f t="shared" ca="1" si="530"/>
        <v>108.03982829670332</v>
      </c>
      <c r="AZ172" s="57">
        <f t="shared" ca="1" si="531"/>
        <v>107.54663461538459</v>
      </c>
      <c r="BA172" s="57">
        <f t="shared" si="532"/>
        <v>102.65056129901205</v>
      </c>
      <c r="BB172" s="57">
        <f t="shared" ca="1" si="533"/>
        <v>627082.92857142864</v>
      </c>
      <c r="BE172" s="74">
        <f t="shared" si="534"/>
        <v>1.0897518822281442</v>
      </c>
      <c r="BF172" s="74">
        <f t="shared" si="535"/>
        <v>0.79904387911900288</v>
      </c>
      <c r="BG172" s="74">
        <f t="shared" ca="1" si="536"/>
        <v>1.0521382802696311</v>
      </c>
      <c r="BH172" s="74">
        <f t="shared" ca="1" si="537"/>
        <v>1.0477316310715319</v>
      </c>
      <c r="BI172" s="74">
        <f t="shared" si="538"/>
        <v>0.90939151272746088</v>
      </c>
      <c r="BJ172" s="74">
        <f t="shared" ca="1" si="539"/>
        <v>1.0430626093636637</v>
      </c>
      <c r="BK172" s="74">
        <f t="shared" ca="1" si="540"/>
        <v>0.99818389154031339</v>
      </c>
      <c r="BL172" s="74">
        <f t="shared" ca="1" si="541"/>
        <v>0.9946092500608974</v>
      </c>
      <c r="BM172" s="74">
        <f t="shared" si="542"/>
        <v>1.6548774528807091</v>
      </c>
      <c r="BN172" s="74">
        <f t="shared" si="543"/>
        <v>1.0224989862712159</v>
      </c>
      <c r="BO172" s="74">
        <f t="shared" ca="1" si="544"/>
        <v>0.92499094775721202</v>
      </c>
      <c r="BP172" s="74">
        <f t="shared" ca="1" si="545"/>
        <v>0.91722855607515053</v>
      </c>
      <c r="BQ172" s="74">
        <f t="shared" ca="1" si="546"/>
        <v>0.90723156823208051</v>
      </c>
      <c r="BR172" s="74">
        <f t="shared" ca="1" si="547"/>
        <v>0.93166228041885768</v>
      </c>
      <c r="BS172" s="74">
        <f t="shared" si="548"/>
        <v>0.96998687807220008</v>
      </c>
      <c r="BT172" s="74">
        <f t="shared" ca="1" si="549"/>
        <v>0.90764778092120635</v>
      </c>
      <c r="CP172" s="73">
        <f t="shared" ref="CP172:DF172" si="567">CP120</f>
        <v>13</v>
      </c>
      <c r="CQ172" s="74">
        <f t="shared" si="567"/>
        <v>1.0202792451539355</v>
      </c>
      <c r="CR172" s="74">
        <f t="shared" si="567"/>
        <v>0.83495690914279352</v>
      </c>
      <c r="CS172" s="74">
        <f t="shared" ca="1" si="567"/>
        <v>1.0051150053116003</v>
      </c>
      <c r="CT172" s="74">
        <f t="shared" ca="1" si="567"/>
        <v>0.99494617033104193</v>
      </c>
      <c r="CU172" s="74">
        <f t="shared" si="567"/>
        <v>0.9352987491285043</v>
      </c>
      <c r="CV172" s="74">
        <f t="shared" ca="1" si="567"/>
        <v>1.0103021934350622</v>
      </c>
      <c r="CW172" s="74">
        <f t="shared" ca="1" si="567"/>
        <v>0.99500237934679459</v>
      </c>
      <c r="CX172" s="74">
        <f t="shared" ca="1" si="567"/>
        <v>0.98875246638570757</v>
      </c>
      <c r="CY172" s="74">
        <f t="shared" si="567"/>
        <v>1.1908066574483689</v>
      </c>
      <c r="CZ172" s="74">
        <f t="shared" ca="1" si="567"/>
        <v>1.0151127494761887</v>
      </c>
      <c r="DA172" s="74">
        <f t="shared" ca="1" si="567"/>
        <v>0.98304948102751366</v>
      </c>
      <c r="DB172" s="74">
        <f t="shared" ca="1" si="567"/>
        <v>1.0016345397462569</v>
      </c>
      <c r="DC172" s="74">
        <f t="shared" ca="1" si="567"/>
        <v>0.9486629891794589</v>
      </c>
      <c r="DD172" s="74">
        <f t="shared" ca="1" si="567"/>
        <v>0.98346143000755182</v>
      </c>
      <c r="DE172" s="74">
        <f t="shared" ca="1" si="567"/>
        <v>0.99707392184136923</v>
      </c>
      <c r="DF172" s="74">
        <f t="shared" ca="1" si="567"/>
        <v>0.92446890404574456</v>
      </c>
      <c r="DI172" s="57">
        <f t="shared" si="443"/>
        <v>396.95015058244695</v>
      </c>
      <c r="DJ172" s="57">
        <f t="shared" si="444"/>
        <v>53.894996864208409</v>
      </c>
      <c r="DK172" s="57">
        <f t="shared" ca="1" si="445"/>
        <v>129.48056337345292</v>
      </c>
      <c r="DL172" s="57">
        <f t="shared" ca="1" si="446"/>
        <v>110.1279967085773</v>
      </c>
      <c r="DM172" s="57">
        <f t="shared" si="447"/>
        <v>37960.063597948822</v>
      </c>
      <c r="DN172" s="57">
        <f t="shared" ca="1" si="448"/>
        <v>99.687287990391937</v>
      </c>
      <c r="DO172" s="57">
        <f t="shared" ca="1" si="449"/>
        <v>87.006252817467157</v>
      </c>
      <c r="DP172" s="57">
        <f t="shared" ca="1" si="450"/>
        <v>86.978291254599824</v>
      </c>
      <c r="DQ172" s="57">
        <f t="shared" si="451"/>
        <v>7410.9427796700365</v>
      </c>
      <c r="DR172" s="57">
        <f t="shared" ca="1" si="452"/>
        <v>95.541814774526443</v>
      </c>
      <c r="DS172" s="57">
        <f t="shared" ca="1" si="453"/>
        <v>102.51772870543773</v>
      </c>
      <c r="DT172" s="57">
        <f t="shared" ca="1" si="454"/>
        <v>105.67916796152031</v>
      </c>
      <c r="DU172" s="57">
        <f t="shared" ca="1" si="455"/>
        <v>103.32135223481447</v>
      </c>
      <c r="DV172" s="57">
        <f t="shared" ca="1" si="456"/>
        <v>101.88212755468557</v>
      </c>
      <c r="DW172" s="57">
        <f t="shared" ca="1" si="457"/>
        <v>99.861901214811709</v>
      </c>
      <c r="DX172" s="57">
        <f t="shared" ca="1" si="458"/>
        <v>615672.875616014</v>
      </c>
      <c r="DY172" s="57">
        <f ca="1">'Chart Data'!U277</f>
        <v>-707.36285714285714</v>
      </c>
      <c r="EB172" s="57"/>
      <c r="EN172" s="74">
        <f t="shared" si="559"/>
        <v>-7.1317583340371443E-2</v>
      </c>
      <c r="EO172" s="74">
        <f t="shared" si="560"/>
        <v>-2.0720488724811417</v>
      </c>
      <c r="EP172" s="74">
        <f t="shared" ca="1" si="462"/>
        <v>3.4614429674918163</v>
      </c>
      <c r="EQ172" s="74">
        <f t="shared" ca="1" si="463"/>
        <v>1.5545120502150955</v>
      </c>
      <c r="ER172" s="74">
        <f t="shared" si="464"/>
        <v>0.20445786842918481</v>
      </c>
      <c r="ES172" s="74">
        <f t="shared" ca="1" si="465"/>
        <v>2.1077433628143152</v>
      </c>
      <c r="ET172" s="74">
        <f t="shared" ca="1" si="466"/>
        <v>0.46446477215517445</v>
      </c>
      <c r="EU172" s="74">
        <f t="shared" ca="1" si="467"/>
        <v>-1.0253156351661918</v>
      </c>
      <c r="EV172" s="74">
        <f t="shared" si="468"/>
        <v>-1.7932340372489195</v>
      </c>
      <c r="EW172" s="74">
        <f t="shared" ca="1" si="469"/>
        <v>-1.8160902282784543</v>
      </c>
      <c r="EX172" s="74">
        <f t="shared" ca="1" si="470"/>
        <v>0.61740426905892265</v>
      </c>
      <c r="EY172" s="74">
        <f t="shared" ca="1" si="471"/>
        <v>0.62774051016827659</v>
      </c>
      <c r="EZ172" s="74">
        <f t="shared" ca="1" si="472"/>
        <v>1.0230247026728021</v>
      </c>
      <c r="FA172" s="74">
        <f t="shared" ca="1" si="473"/>
        <v>0.7113097061883179</v>
      </c>
      <c r="FB172" s="74">
        <f t="shared" ca="1" si="474"/>
        <v>-0.48429107677623889</v>
      </c>
      <c r="FC172" s="74">
        <f t="shared" ca="1" si="475"/>
        <v>-0.64996026511207217</v>
      </c>
      <c r="FD172" s="74">
        <f t="shared" ca="1" si="476"/>
        <v>-6.4420420559907949</v>
      </c>
      <c r="FG172" s="225">
        <f t="shared" si="477"/>
        <v>3</v>
      </c>
      <c r="FH172" s="73">
        <f t="shared" si="478"/>
        <v>2025</v>
      </c>
      <c r="FI172" s="73"/>
      <c r="FJ172" s="73"/>
      <c r="FK172" s="4"/>
      <c r="FL172" s="4"/>
      <c r="GA172" s="4"/>
    </row>
    <row r="173" spans="1:183" x14ac:dyDescent="0.35">
      <c r="A173" s="73">
        <v>14</v>
      </c>
      <c r="B173" s="41">
        <f t="shared" si="441"/>
        <v>45747</v>
      </c>
      <c r="C173" s="57">
        <f>'Chart Data'!C278</f>
        <v>412</v>
      </c>
      <c r="D173" s="57">
        <f>'Chart Data'!D278</f>
        <v>50</v>
      </c>
      <c r="E173" s="57">
        <f ca="1">'Chart Data'!E278</f>
        <v>128</v>
      </c>
      <c r="F173" s="57">
        <f ca="1">'Chart Data'!F278</f>
        <v>109.71428571428571</v>
      </c>
      <c r="G173" s="57">
        <f>'Chart Data'!G278</f>
        <v>39281</v>
      </c>
      <c r="H173" s="57">
        <f ca="1">'Chart Data'!H278</f>
        <v>99.714285714285708</v>
      </c>
      <c r="I173" s="57">
        <f ca="1">'Chart Data'!J278</f>
        <v>87.571428571428569</v>
      </c>
      <c r="J173" s="57">
        <f ca="1">'Chart Data'!K278</f>
        <v>86.142857142857139</v>
      </c>
      <c r="K173" s="57">
        <f>'Chart Data'!L278</f>
        <v>5979</v>
      </c>
      <c r="L173" s="57">
        <f>'Chart Data'!M278</f>
        <v>100.02857142857144</v>
      </c>
      <c r="M173" s="57">
        <f ca="1">'Chart Data'!O278</f>
        <v>112.22428571428573</v>
      </c>
      <c r="N173" s="57">
        <f ca="1">'Chart Data'!P278</f>
        <v>127.34904761904762</v>
      </c>
      <c r="O173" s="57">
        <f ca="1">'Chart Data'!Q278</f>
        <v>105.18857142857144</v>
      </c>
      <c r="P173" s="57">
        <f ca="1">'Chart Data'!R278</f>
        <v>108.47714285714287</v>
      </c>
      <c r="Q173" s="57">
        <f>'Chart Data'!S279</f>
        <v>103.31044524185704</v>
      </c>
      <c r="R173" s="57">
        <f ca="1">'Chart Data'!T279</f>
        <v>577963</v>
      </c>
      <c r="U173" s="57">
        <f t="shared" si="502"/>
        <v>370.71153846153845</v>
      </c>
      <c r="V173" s="57">
        <f t="shared" si="503"/>
        <v>56.25</v>
      </c>
      <c r="W173" s="57">
        <f t="shared" ca="1" si="504"/>
        <v>123.6978021978022</v>
      </c>
      <c r="X173" s="57">
        <f t="shared" ca="1" si="505"/>
        <v>104.53296703296702</v>
      </c>
      <c r="Y173" s="57">
        <f t="shared" si="506"/>
        <v>39044.903846153844</v>
      </c>
      <c r="Z173" s="57">
        <f t="shared" ca="1" si="507"/>
        <v>96.549450549450526</v>
      </c>
      <c r="AA173" s="57">
        <f t="shared" ca="1" si="508"/>
        <v>86.711080586080598</v>
      </c>
      <c r="AB173" s="57">
        <f t="shared" ca="1" si="509"/>
        <v>86.457875457875474</v>
      </c>
      <c r="AC173" s="57">
        <f t="shared" si="510"/>
        <v>5336.3653846153848</v>
      </c>
      <c r="AD173" s="57">
        <f t="shared" si="511"/>
        <v>94.717857142857156</v>
      </c>
      <c r="AE173" s="57">
        <f t="shared" ca="1" si="512"/>
        <v>109.09618131868136</v>
      </c>
      <c r="AF173" s="57">
        <f t="shared" ca="1" si="513"/>
        <v>115.61456959706963</v>
      </c>
      <c r="AG173" s="57">
        <f t="shared" ca="1" si="514"/>
        <v>108.16690934065936</v>
      </c>
      <c r="AH173" s="57">
        <f t="shared" ca="1" si="515"/>
        <v>107.67260989010987</v>
      </c>
      <c r="AI173" s="57">
        <f t="shared" si="516"/>
        <v>102.56025077145121</v>
      </c>
      <c r="AJ173" s="57">
        <f t="shared" ca="1" si="517"/>
        <v>627019.39010989014</v>
      </c>
      <c r="AM173" s="57">
        <f t="shared" si="518"/>
        <v>370.74038461538464</v>
      </c>
      <c r="AN173" s="57">
        <f t="shared" si="519"/>
        <v>56.25</v>
      </c>
      <c r="AO173" s="57">
        <f t="shared" ca="1" si="520"/>
        <v>123.71016483516485</v>
      </c>
      <c r="AP173" s="57">
        <f t="shared" ca="1" si="521"/>
        <v>104.50274725274724</v>
      </c>
      <c r="AQ173" s="57">
        <f t="shared" si="522"/>
        <v>39052.163461538461</v>
      </c>
      <c r="AR173" s="57">
        <f t="shared" ca="1" si="523"/>
        <v>96.561813186813168</v>
      </c>
      <c r="AS173" s="57">
        <f t="shared" ca="1" si="524"/>
        <v>86.711080586080598</v>
      </c>
      <c r="AT173" s="57">
        <f t="shared" ca="1" si="525"/>
        <v>86.444139194139211</v>
      </c>
      <c r="AU173" s="57">
        <f t="shared" si="526"/>
        <v>5347.2403846153848</v>
      </c>
      <c r="AV173" s="57">
        <f t="shared" si="527"/>
        <v>94.576373626373652</v>
      </c>
      <c r="AW173" s="57">
        <f t="shared" ca="1" si="528"/>
        <v>109.26288461538465</v>
      </c>
      <c r="AX173" s="57">
        <f t="shared" ca="1" si="529"/>
        <v>115.87070970695973</v>
      </c>
      <c r="AY173" s="57">
        <f t="shared" ca="1" si="530"/>
        <v>108.29771291208793</v>
      </c>
      <c r="AZ173" s="57">
        <f t="shared" ca="1" si="531"/>
        <v>107.80962912087909</v>
      </c>
      <c r="BA173" s="57">
        <f t="shared" si="532"/>
        <v>102.46709570600439</v>
      </c>
      <c r="BB173" s="57">
        <f t="shared" ca="1" si="533"/>
        <v>627367.75</v>
      </c>
      <c r="BE173" s="74">
        <f t="shared" si="534"/>
        <v>1.111289778769095</v>
      </c>
      <c r="BF173" s="74">
        <f t="shared" si="535"/>
        <v>0.88888888888888884</v>
      </c>
      <c r="BG173" s="74">
        <f t="shared" ca="1" si="536"/>
        <v>1.0346764970408944</v>
      </c>
      <c r="BH173" s="74">
        <f t="shared" ca="1" si="537"/>
        <v>1.0498698703961724</v>
      </c>
      <c r="BI173" s="74">
        <f t="shared" si="538"/>
        <v>1.0058597659688411</v>
      </c>
      <c r="BJ173" s="74">
        <f t="shared" ca="1" si="539"/>
        <v>1.0326471968931819</v>
      </c>
      <c r="BK173" s="74">
        <f t="shared" ca="1" si="540"/>
        <v>1.0099220074243438</v>
      </c>
      <c r="BL173" s="74">
        <f t="shared" ca="1" si="541"/>
        <v>0.99651471974744932</v>
      </c>
      <c r="BM173" s="74">
        <f t="shared" si="542"/>
        <v>1.1181468514492559</v>
      </c>
      <c r="BN173" s="74">
        <f t="shared" si="543"/>
        <v>1.0576486239971183</v>
      </c>
      <c r="BO173" s="74">
        <f t="shared" ca="1" si="544"/>
        <v>1.0271034497151112</v>
      </c>
      <c r="BP173" s="74">
        <f t="shared" ca="1" si="545"/>
        <v>1.0990616001327422</v>
      </c>
      <c r="BQ173" s="74">
        <f t="shared" ca="1" si="546"/>
        <v>0.97129079276087404</v>
      </c>
      <c r="BR173" s="74">
        <f t="shared" ca="1" si="547"/>
        <v>1.0061915966292336</v>
      </c>
      <c r="BS173" s="74">
        <f t="shared" si="548"/>
        <v>1.0082304424658659</v>
      </c>
      <c r="BT173" s="74">
        <f t="shared" ca="1" si="549"/>
        <v>0.92125073372037369</v>
      </c>
      <c r="CP173" s="73">
        <f t="shared" ref="CP173:DF173" si="568">CP121</f>
        <v>14</v>
      </c>
      <c r="CQ173" s="74">
        <f t="shared" si="568"/>
        <v>1.0300859122006478</v>
      </c>
      <c r="CR173" s="74">
        <f t="shared" si="568"/>
        <v>0.92081385260360271</v>
      </c>
      <c r="CS173" s="74">
        <f t="shared" ca="1" si="568"/>
        <v>0.96786126338039846</v>
      </c>
      <c r="CT173" s="74">
        <f t="shared" ca="1" si="568"/>
        <v>0.95497230075743533</v>
      </c>
      <c r="CU173" s="74">
        <f t="shared" si="568"/>
        <v>0.99454536734226917</v>
      </c>
      <c r="CV173" s="74">
        <f t="shared" ca="1" si="568"/>
        <v>0.99474186063572123</v>
      </c>
      <c r="CW173" s="74">
        <f t="shared" ca="1" si="568"/>
        <v>0.99883113741447471</v>
      </c>
      <c r="CX173" s="74">
        <f t="shared" ca="1" si="568"/>
        <v>0.96770863748128089</v>
      </c>
      <c r="CY173" s="74">
        <f t="shared" si="568"/>
        <v>0.92757752707689345</v>
      </c>
      <c r="CZ173" s="74">
        <f t="shared" ca="1" si="568"/>
        <v>1.0075093859834428</v>
      </c>
      <c r="DA173" s="74">
        <f t="shared" ca="1" si="568"/>
        <v>1.0720009885553154</v>
      </c>
      <c r="DB173" s="74">
        <f t="shared" ca="1" si="568"/>
        <v>1.1546131588976767</v>
      </c>
      <c r="DC173" s="74">
        <f t="shared" ca="1" si="568"/>
        <v>1.0267926076262308</v>
      </c>
      <c r="DD173" s="74">
        <f t="shared" ca="1" si="568"/>
        <v>1.0601569646268139</v>
      </c>
      <c r="DE173" s="74">
        <f t="shared" ca="1" si="568"/>
        <v>0.98514990954582859</v>
      </c>
      <c r="DF173" s="74">
        <f t="shared" ca="1" si="568"/>
        <v>0.94610719530068965</v>
      </c>
      <c r="DI173" s="57">
        <f t="shared" si="443"/>
        <v>399.96663882123607</v>
      </c>
      <c r="DJ173" s="57">
        <f t="shared" si="444"/>
        <v>54.299791275538389</v>
      </c>
      <c r="DK173" s="57">
        <f t="shared" ca="1" si="445"/>
        <v>132.2503594708823</v>
      </c>
      <c r="DL173" s="57">
        <f t="shared" ca="1" si="446"/>
        <v>114.88740105578553</v>
      </c>
      <c r="DM173" s="57">
        <f t="shared" si="447"/>
        <v>39496.438563653363</v>
      </c>
      <c r="DN173" s="57">
        <f t="shared" ca="1" si="448"/>
        <v>100.24136880151012</v>
      </c>
      <c r="DO173" s="57">
        <f t="shared" ca="1" si="449"/>
        <v>87.6739073214234</v>
      </c>
      <c r="DP173" s="57">
        <f t="shared" ca="1" si="450"/>
        <v>89.017348617520696</v>
      </c>
      <c r="DQ173" s="57">
        <f t="shared" si="451"/>
        <v>6445.822398093047</v>
      </c>
      <c r="DR173" s="57">
        <f t="shared" ca="1" si="452"/>
        <v>99.283016932822193</v>
      </c>
      <c r="DS173" s="57">
        <f t="shared" ca="1" si="453"/>
        <v>104.68673715079781</v>
      </c>
      <c r="DT173" s="57">
        <f t="shared" ca="1" si="454"/>
        <v>110.29585678776546</v>
      </c>
      <c r="DU173" s="57">
        <f t="shared" ca="1" si="455"/>
        <v>102.44383398099198</v>
      </c>
      <c r="DV173" s="57">
        <f t="shared" ca="1" si="456"/>
        <v>102.32177543193139</v>
      </c>
      <c r="DW173" s="57">
        <f t="shared" ca="1" si="457"/>
        <v>104.86774067662958</v>
      </c>
      <c r="DX173" s="57">
        <f t="shared" ca="1" si="458"/>
        <v>610885.32342924748</v>
      </c>
      <c r="DY173" s="57">
        <f ca="1">'Chart Data'!U278</f>
        <v>-676.33571428571429</v>
      </c>
      <c r="EB173" s="57"/>
      <c r="EN173" s="74">
        <f t="shared" si="559"/>
        <v>9.4075990546118135E-2</v>
      </c>
      <c r="EO173" s="74">
        <f t="shared" si="560"/>
        <v>-1.9215185552561083</v>
      </c>
      <c r="EP173" s="74">
        <f t="shared" ca="1" si="462"/>
        <v>4.2346376895098041</v>
      </c>
      <c r="EQ173" s="74">
        <f t="shared" ca="1" si="463"/>
        <v>2.7716343328153492</v>
      </c>
      <c r="ER173" s="74">
        <f t="shared" si="464"/>
        <v>1.7071797461993781</v>
      </c>
      <c r="ES173" s="74">
        <f t="shared" ca="1" si="465"/>
        <v>2.4299140087709836</v>
      </c>
      <c r="ET173" s="74">
        <f t="shared" ca="1" si="466"/>
        <v>0.66717475593181419</v>
      </c>
      <c r="EU173" s="74">
        <f t="shared" ca="1" si="467"/>
        <v>0.15828836493191381</v>
      </c>
      <c r="EV173" s="74">
        <f t="shared" si="468"/>
        <v>-1.0674699949322866</v>
      </c>
      <c r="EW173" s="74">
        <f t="shared" ca="1" si="469"/>
        <v>-1.5967840254823491</v>
      </c>
      <c r="EX173" s="74">
        <f t="shared" ca="1" si="470"/>
        <v>1.4854833618074419</v>
      </c>
      <c r="EY173" s="74">
        <f t="shared" ca="1" si="471"/>
        <v>1.6741551831474932</v>
      </c>
      <c r="EZ173" s="74">
        <f t="shared" ca="1" si="472"/>
        <v>0.63401481965115758</v>
      </c>
      <c r="FA173" s="74">
        <f t="shared" ca="1" si="473"/>
        <v>0.91850189888412437</v>
      </c>
      <c r="FB173" s="74">
        <f t="shared" ca="1" si="474"/>
        <v>0.7874851317329189</v>
      </c>
      <c r="FC173" s="74">
        <f t="shared" ca="1" si="475"/>
        <v>-0.88868534697442902</v>
      </c>
      <c r="FD173" s="74">
        <f t="shared" ca="1" si="476"/>
        <v>-6.0486979529582277</v>
      </c>
      <c r="FG173" s="225">
        <f t="shared" si="477"/>
        <v>3</v>
      </c>
      <c r="FH173" s="73">
        <f t="shared" si="478"/>
        <v>2025</v>
      </c>
      <c r="FI173" s="73"/>
      <c r="FJ173" s="73"/>
      <c r="FK173" s="4"/>
      <c r="FL173" s="4"/>
      <c r="GA173" s="4"/>
    </row>
    <row r="174" spans="1:183" x14ac:dyDescent="0.35">
      <c r="A174" s="73">
        <v>15</v>
      </c>
      <c r="B174" s="41">
        <f t="shared" si="441"/>
        <v>45754</v>
      </c>
      <c r="C174" s="57">
        <f>'Chart Data'!C279</f>
        <v>398</v>
      </c>
      <c r="D174" s="57">
        <f>'Chart Data'!D279</f>
        <v>52</v>
      </c>
      <c r="E174" s="57">
        <f ca="1">'Chart Data'!E279</f>
        <v>125.14285714285714</v>
      </c>
      <c r="F174" s="57">
        <f ca="1">'Chart Data'!F279</f>
        <v>107.57142857142857</v>
      </c>
      <c r="G174" s="57">
        <f>'Chart Data'!G279</f>
        <v>39560</v>
      </c>
      <c r="H174" s="57">
        <f ca="1">'Chart Data'!H279</f>
        <v>98.142857142857139</v>
      </c>
      <c r="I174" s="57">
        <f ca="1">'Chart Data'!J279</f>
        <v>87.428571428571431</v>
      </c>
      <c r="J174" s="57">
        <f ca="1">'Chart Data'!K279</f>
        <v>86.714285714285708</v>
      </c>
      <c r="K174" s="57">
        <f>'Chart Data'!L279</f>
        <v>6097</v>
      </c>
      <c r="L174" s="57">
        <f>'Chart Data'!M279</f>
        <v>102.01428571428572</v>
      </c>
      <c r="M174" s="57">
        <f ca="1">'Chart Data'!O279</f>
        <v>112.99571428571429</v>
      </c>
      <c r="N174" s="57">
        <f ca="1">'Chart Data'!P279</f>
        <v>127.60047619047621</v>
      </c>
      <c r="O174" s="57">
        <f ca="1">'Chart Data'!Q279</f>
        <v>108.06285714285713</v>
      </c>
      <c r="P174" s="57">
        <f ca="1">'Chart Data'!R279</f>
        <v>110.16357142857143</v>
      </c>
      <c r="Q174" s="57">
        <f>'Chart Data'!S280</f>
        <v>103.71390087361365</v>
      </c>
      <c r="R174" s="57">
        <f ca="1">'Chart Data'!T280</f>
        <v>560760</v>
      </c>
      <c r="U174" s="57">
        <f t="shared" si="502"/>
        <v>370.76923076923077</v>
      </c>
      <c r="V174" s="57">
        <f t="shared" si="503"/>
        <v>56.25</v>
      </c>
      <c r="W174" s="57">
        <f t="shared" ca="1" si="504"/>
        <v>123.72252747252747</v>
      </c>
      <c r="X174" s="57">
        <f t="shared" ca="1" si="505"/>
        <v>104.47252747252745</v>
      </c>
      <c r="Y174" s="57">
        <f t="shared" si="506"/>
        <v>39059.423076923078</v>
      </c>
      <c r="Z174" s="57">
        <f t="shared" ca="1" si="507"/>
        <v>96.574175824175811</v>
      </c>
      <c r="AA174" s="57">
        <f t="shared" ca="1" si="508"/>
        <v>86.711080586080598</v>
      </c>
      <c r="AB174" s="57">
        <f t="shared" ca="1" si="509"/>
        <v>86.430402930402948</v>
      </c>
      <c r="AC174" s="57">
        <f t="shared" si="510"/>
        <v>5358.1153846153848</v>
      </c>
      <c r="AD174" s="57">
        <f t="shared" si="511"/>
        <v>94.434890109890134</v>
      </c>
      <c r="AE174" s="57">
        <f t="shared" ca="1" si="512"/>
        <v>109.42958791208795</v>
      </c>
      <c r="AF174" s="57">
        <f t="shared" ca="1" si="513"/>
        <v>116.12684981684983</v>
      </c>
      <c r="AG174" s="57">
        <f t="shared" ca="1" si="514"/>
        <v>108.4285164835165</v>
      </c>
      <c r="AH174" s="57">
        <f t="shared" ca="1" si="515"/>
        <v>107.94664835164832</v>
      </c>
      <c r="AI174" s="57">
        <f t="shared" si="516"/>
        <v>102.37394064055758</v>
      </c>
      <c r="AJ174" s="57">
        <f t="shared" ca="1" si="517"/>
        <v>627716.10989010986</v>
      </c>
      <c r="AM174" s="57">
        <f t="shared" si="518"/>
        <v>370.51923076923077</v>
      </c>
      <c r="AN174" s="57">
        <f t="shared" si="519"/>
        <v>56.20192307692308</v>
      </c>
      <c r="AO174" s="57">
        <f t="shared" ca="1" si="520"/>
        <v>123.73489010989012</v>
      </c>
      <c r="AP174" s="57">
        <f t="shared" ca="1" si="521"/>
        <v>104.43406593406593</v>
      </c>
      <c r="AQ174" s="57">
        <f t="shared" si="522"/>
        <v>39071.99038461539</v>
      </c>
      <c r="AR174" s="57">
        <f t="shared" ca="1" si="523"/>
        <v>96.583791208791183</v>
      </c>
      <c r="AS174" s="57">
        <f t="shared" ca="1" si="524"/>
        <v>86.72344322344324</v>
      </c>
      <c r="AT174" s="57">
        <f t="shared" ca="1" si="525"/>
        <v>86.424908424908438</v>
      </c>
      <c r="AU174" s="57">
        <f t="shared" si="526"/>
        <v>5370.6153846153848</v>
      </c>
      <c r="AV174" s="57">
        <f t="shared" si="527"/>
        <v>94.27500000000002</v>
      </c>
      <c r="AW174" s="57">
        <f t="shared" ca="1" si="528"/>
        <v>109.58245879120884</v>
      </c>
      <c r="AX174" s="57">
        <f t="shared" ca="1" si="529"/>
        <v>116.3556501831502</v>
      </c>
      <c r="AY174" s="57">
        <f t="shared" ca="1" si="530"/>
        <v>108.55284340659341</v>
      </c>
      <c r="AZ174" s="57">
        <f t="shared" ca="1" si="531"/>
        <v>108.06770604395601</v>
      </c>
      <c r="BA174" s="57">
        <f t="shared" si="532"/>
        <v>102.31576259832718</v>
      </c>
      <c r="BB174" s="57">
        <f t="shared" ca="1" si="533"/>
        <v>627622.69780219777</v>
      </c>
      <c r="BE174" s="74">
        <f t="shared" si="534"/>
        <v>1.0741682669850003</v>
      </c>
      <c r="BF174" s="74">
        <f t="shared" si="535"/>
        <v>0.92523524379811795</v>
      </c>
      <c r="BG174" s="74">
        <f t="shared" ca="1" si="536"/>
        <v>1.0113789007426814</v>
      </c>
      <c r="BH174" s="74">
        <f t="shared" ca="1" si="537"/>
        <v>1.0300415636344504</v>
      </c>
      <c r="BI174" s="74">
        <f t="shared" si="538"/>
        <v>1.0124900116574753</v>
      </c>
      <c r="BJ174" s="74">
        <f t="shared" ca="1" si="539"/>
        <v>1.016142107433903</v>
      </c>
      <c r="BK174" s="74">
        <f t="shared" ca="1" si="540"/>
        <v>1.0081307680935987</v>
      </c>
      <c r="BL174" s="74">
        <f t="shared" ca="1" si="541"/>
        <v>1.0033483088920909</v>
      </c>
      <c r="BM174" s="74">
        <f t="shared" si="542"/>
        <v>1.135251654301183</v>
      </c>
      <c r="BN174" s="74">
        <f t="shared" si="543"/>
        <v>1.0820926620449292</v>
      </c>
      <c r="BO174" s="74">
        <f t="shared" ca="1" si="544"/>
        <v>1.0311478272358248</v>
      </c>
      <c r="BP174" s="74">
        <f t="shared" ca="1" si="545"/>
        <v>1.0966418561507416</v>
      </c>
      <c r="BQ174" s="74">
        <f t="shared" ca="1" si="546"/>
        <v>0.99548619595434273</v>
      </c>
      <c r="BR174" s="74">
        <f t="shared" ca="1" si="547"/>
        <v>1.0193940027168056</v>
      </c>
      <c r="BS174" s="74">
        <f t="shared" si="548"/>
        <v>1.0136649352922804</v>
      </c>
      <c r="BT174" s="74">
        <f t="shared" ca="1" si="549"/>
        <v>0.89346673082994477</v>
      </c>
      <c r="CP174" s="73">
        <f t="shared" ref="CP174:DF174" si="569">CP122</f>
        <v>15</v>
      </c>
      <c r="CQ174" s="74">
        <f t="shared" si="569"/>
        <v>1.0484252197391364</v>
      </c>
      <c r="CR174" s="74">
        <f t="shared" si="569"/>
        <v>0.89979839655451244</v>
      </c>
      <c r="CS174" s="74">
        <f t="shared" ca="1" si="569"/>
        <v>0.98768192499099372</v>
      </c>
      <c r="CT174" s="74">
        <f t="shared" ca="1" si="569"/>
        <v>0.9932579241040248</v>
      </c>
      <c r="CU174" s="74">
        <f t="shared" si="569"/>
        <v>1.0053653579624642</v>
      </c>
      <c r="CV174" s="74">
        <f t="shared" ca="1" si="569"/>
        <v>0.99646362365763597</v>
      </c>
      <c r="CW174" s="74">
        <f t="shared" ca="1" si="569"/>
        <v>0.97537488287246732</v>
      </c>
      <c r="CX174" s="74">
        <f t="shared" ca="1" si="569"/>
        <v>0.99120906958248722</v>
      </c>
      <c r="CY174" s="74">
        <f t="shared" si="569"/>
        <v>0.88874293433564078</v>
      </c>
      <c r="CZ174" s="74">
        <f t="shared" ca="1" si="569"/>
        <v>0.96057579794617931</v>
      </c>
      <c r="DA174" s="74">
        <f t="shared" ca="1" si="569"/>
        <v>1.0278381290584158</v>
      </c>
      <c r="DB174" s="74">
        <f t="shared" ca="1" si="569"/>
        <v>1.0681226367368275</v>
      </c>
      <c r="DC174" s="74">
        <f t="shared" ca="1" si="569"/>
        <v>1.0169309595097771</v>
      </c>
      <c r="DD174" s="74">
        <f t="shared" ca="1" si="569"/>
        <v>1.0362830894770323</v>
      </c>
      <c r="DE174" s="74">
        <f t="shared" ca="1" si="569"/>
        <v>1.0012128707563419</v>
      </c>
      <c r="DF174" s="74">
        <f t="shared" ca="1" si="569"/>
        <v>0.96698875019880315</v>
      </c>
      <c r="DI174" s="57">
        <f t="shared" si="443"/>
        <v>379.61696505071507</v>
      </c>
      <c r="DJ174" s="57">
        <f t="shared" si="444"/>
        <v>57.790723120998237</v>
      </c>
      <c r="DK174" s="57">
        <f t="shared" ca="1" si="445"/>
        <v>126.70360161141784</v>
      </c>
      <c r="DL174" s="57">
        <f t="shared" ca="1" si="446"/>
        <v>108.30160622022132</v>
      </c>
      <c r="DM174" s="57">
        <f t="shared" si="447"/>
        <v>39348.879177789408</v>
      </c>
      <c r="DN174" s="57">
        <f t="shared" ca="1" si="448"/>
        <v>98.491158947290359</v>
      </c>
      <c r="DO174" s="57">
        <f t="shared" ca="1" si="449"/>
        <v>89.635865105625172</v>
      </c>
      <c r="DP174" s="57">
        <f t="shared" ca="1" si="450"/>
        <v>87.483345719194361</v>
      </c>
      <c r="DQ174" s="57">
        <f t="shared" si="451"/>
        <v>6860.2514455517685</v>
      </c>
      <c r="DR174" s="57">
        <f t="shared" ca="1" si="452"/>
        <v>106.20118259527661</v>
      </c>
      <c r="DS174" s="57">
        <f t="shared" ca="1" si="453"/>
        <v>109.93532064161469</v>
      </c>
      <c r="DT174" s="57">
        <f t="shared" ca="1" si="454"/>
        <v>119.46238362694248</v>
      </c>
      <c r="DU174" s="57">
        <f t="shared" ca="1" si="455"/>
        <v>106.26371056197368</v>
      </c>
      <c r="DV174" s="57">
        <f t="shared" ca="1" si="456"/>
        <v>106.30644516660622</v>
      </c>
      <c r="DW174" s="57">
        <f t="shared" ca="1" si="457"/>
        <v>103.58826170029707</v>
      </c>
      <c r="DX174" s="57">
        <f t="shared" ca="1" si="458"/>
        <v>579903.33381304936</v>
      </c>
      <c r="DY174" s="57">
        <f ca="1">'Chart Data'!U279</f>
        <v>-744.69714285714292</v>
      </c>
      <c r="EB174" s="57"/>
      <c r="EN174" s="74">
        <f t="shared" si="559"/>
        <v>-1.0216934094637706</v>
      </c>
      <c r="EO174" s="74">
        <f t="shared" si="560"/>
        <v>-0.62335073623532633</v>
      </c>
      <c r="EP174" s="74">
        <f t="shared" ca="1" si="462"/>
        <v>2.6862479343108419</v>
      </c>
      <c r="EQ174" s="74">
        <f t="shared" ca="1" si="463"/>
        <v>1.0874492839655423</v>
      </c>
      <c r="ER174" s="74">
        <f t="shared" si="464"/>
        <v>1.5628525328837053</v>
      </c>
      <c r="ES174" s="74">
        <f t="shared" ca="1" si="465"/>
        <v>1.4122533571491089</v>
      </c>
      <c r="ET174" s="74">
        <f t="shared" ca="1" si="466"/>
        <v>1.2628547494753888</v>
      </c>
      <c r="EU174" s="74">
        <f t="shared" ca="1" si="467"/>
        <v>-0.73214855932424638</v>
      </c>
      <c r="EV174" s="74">
        <f t="shared" si="468"/>
        <v>-1.3791178540787361</v>
      </c>
      <c r="EW174" s="74">
        <f t="shared" ca="1" si="469"/>
        <v>-1.1912468271293963</v>
      </c>
      <c r="EX174" s="74">
        <f t="shared" ca="1" si="470"/>
        <v>3.5860678960307757</v>
      </c>
      <c r="EY174" s="74">
        <f t="shared" ca="1" si="471"/>
        <v>3.751832181918493</v>
      </c>
      <c r="EZ174" s="74">
        <f t="shared" ca="1" si="472"/>
        <v>2.3273924051907136</v>
      </c>
      <c r="FA174" s="74">
        <f t="shared" ca="1" si="473"/>
        <v>2.7963512010753138</v>
      </c>
      <c r="FB174" s="74">
        <f t="shared" ca="1" si="474"/>
        <v>0.46242258552085569</v>
      </c>
      <c r="FC174" s="74">
        <f t="shared" ca="1" si="475"/>
        <v>-2.4335620854107582</v>
      </c>
      <c r="FD174" s="74">
        <f t="shared" ca="1" si="476"/>
        <v>-6.9153444542896647</v>
      </c>
      <c r="FG174" s="225">
        <f t="shared" si="477"/>
        <v>4</v>
      </c>
      <c r="FH174" s="73">
        <f t="shared" si="478"/>
        <v>2025</v>
      </c>
      <c r="FI174" s="73"/>
      <c r="FJ174" s="73"/>
      <c r="FK174" s="4"/>
      <c r="FL174" s="4"/>
      <c r="GA174" s="4"/>
    </row>
    <row r="175" spans="1:183" x14ac:dyDescent="0.35">
      <c r="A175" s="73">
        <v>16</v>
      </c>
      <c r="B175" s="41">
        <f t="shared" si="441"/>
        <v>45761</v>
      </c>
      <c r="C175" s="57">
        <f>'Chart Data'!C280</f>
        <v>369</v>
      </c>
      <c r="D175" s="57">
        <f>'Chart Data'!D280</f>
        <v>52</v>
      </c>
      <c r="E175" s="57">
        <f ca="1">'Chart Data'!E280</f>
        <v>117</v>
      </c>
      <c r="F175" s="57">
        <f ca="1">'Chart Data'!F280</f>
        <v>91</v>
      </c>
      <c r="G175" s="57">
        <f>'Chart Data'!G280</f>
        <v>39260</v>
      </c>
      <c r="H175" s="57">
        <f ca="1">'Chart Data'!H280</f>
        <v>95</v>
      </c>
      <c r="I175" s="57">
        <f ca="1">'Chart Data'!J280</f>
        <v>85.857142857142861</v>
      </c>
      <c r="J175" s="57">
        <f ca="1">'Chart Data'!K280</f>
        <v>88.571428571428569</v>
      </c>
      <c r="K175" s="57">
        <f>'Chart Data'!L280</f>
        <v>5485</v>
      </c>
      <c r="L175" s="57">
        <f>'Chart Data'!M280</f>
        <v>93.342857142857142</v>
      </c>
      <c r="M175" s="57">
        <f ca="1">'Chart Data'!O280</f>
        <v>108.48571428571428</v>
      </c>
      <c r="N175" s="57">
        <f ca="1">'Chart Data'!P280</f>
        <v>112.29285714285714</v>
      </c>
      <c r="O175" s="57">
        <f ca="1">'Chart Data'!Q280</f>
        <v>111.38142857142856</v>
      </c>
      <c r="P175" s="57">
        <f ca="1">'Chart Data'!R280</f>
        <v>109.28571428571431</v>
      </c>
      <c r="Q175" s="57">
        <f>'Chart Data'!S281</f>
        <v>105.25458082093637</v>
      </c>
      <c r="R175" s="57">
        <f ca="1">'Chart Data'!T281</f>
        <v>553966.14285714284</v>
      </c>
      <c r="U175" s="57">
        <f t="shared" si="502"/>
        <v>370.26923076923077</v>
      </c>
      <c r="V175" s="57">
        <f t="shared" si="503"/>
        <v>56.153846153846153</v>
      </c>
      <c r="W175" s="57">
        <f t="shared" ca="1" si="504"/>
        <v>123.74725274725276</v>
      </c>
      <c r="X175" s="57">
        <f t="shared" ca="1" si="505"/>
        <v>104.39560439560439</v>
      </c>
      <c r="Y175" s="57">
        <f t="shared" si="506"/>
        <v>39084.557692307695</v>
      </c>
      <c r="Z175" s="57">
        <f t="shared" ca="1" si="507"/>
        <v>96.59340659340657</v>
      </c>
      <c r="AA175" s="57">
        <f t="shared" ca="1" si="508"/>
        <v>86.735805860805868</v>
      </c>
      <c r="AB175" s="57">
        <f t="shared" ca="1" si="509"/>
        <v>86.419413919413941</v>
      </c>
      <c r="AC175" s="57">
        <f t="shared" si="510"/>
        <v>5383.1153846153848</v>
      </c>
      <c r="AD175" s="57">
        <f t="shared" si="511"/>
        <v>94.115109890109906</v>
      </c>
      <c r="AE175" s="57">
        <f t="shared" ca="1" si="512"/>
        <v>109.73532967032972</v>
      </c>
      <c r="AF175" s="57">
        <f t="shared" ca="1" si="513"/>
        <v>116.58445054945057</v>
      </c>
      <c r="AG175" s="57">
        <f t="shared" ca="1" si="514"/>
        <v>108.67717032967033</v>
      </c>
      <c r="AH175" s="57">
        <f t="shared" ca="1" si="515"/>
        <v>108.18876373626371</v>
      </c>
      <c r="AI175" s="57">
        <f t="shared" si="516"/>
        <v>102.25758455609677</v>
      </c>
      <c r="AJ175" s="57">
        <f t="shared" ca="1" si="517"/>
        <v>627529.28571428568</v>
      </c>
      <c r="AM175" s="57">
        <f t="shared" si="518"/>
        <v>369.35576923076923</v>
      </c>
      <c r="AN175" s="57">
        <f t="shared" si="519"/>
        <v>56.192307692307693</v>
      </c>
      <c r="AO175" s="57">
        <f t="shared" ca="1" si="520"/>
        <v>123.73626373626374</v>
      </c>
      <c r="AP175" s="57">
        <f t="shared" ca="1" si="521"/>
        <v>104.34065934065934</v>
      </c>
      <c r="AQ175" s="57">
        <f t="shared" si="522"/>
        <v>39088.884615384617</v>
      </c>
      <c r="AR175" s="57">
        <f t="shared" ca="1" si="523"/>
        <v>96.59340659340657</v>
      </c>
      <c r="AS175" s="57">
        <f t="shared" ca="1" si="524"/>
        <v>86.708333333333343</v>
      </c>
      <c r="AT175" s="57">
        <f t="shared" ca="1" si="525"/>
        <v>86.411172161172175</v>
      </c>
      <c r="AU175" s="57">
        <f t="shared" si="526"/>
        <v>5382.4230769230771</v>
      </c>
      <c r="AV175" s="57">
        <f t="shared" si="527"/>
        <v>94.008928571428584</v>
      </c>
      <c r="AW175" s="57">
        <f t="shared" ca="1" si="528"/>
        <v>109.8771840659341</v>
      </c>
      <c r="AX175" s="57">
        <f t="shared" ca="1" si="529"/>
        <v>116.79913003663006</v>
      </c>
      <c r="AY175" s="57">
        <f t="shared" ca="1" si="530"/>
        <v>108.79014423076924</v>
      </c>
      <c r="AZ175" s="57">
        <f t="shared" ca="1" si="531"/>
        <v>108.31545329670328</v>
      </c>
      <c r="BA175" s="57">
        <f t="shared" si="532"/>
        <v>102.21430653155107</v>
      </c>
      <c r="BB175" s="57">
        <f t="shared" ca="1" si="533"/>
        <v>627040.46565934061</v>
      </c>
      <c r="BE175" s="74">
        <f t="shared" si="534"/>
        <v>0.99903678442194055</v>
      </c>
      <c r="BF175" s="74">
        <f t="shared" si="535"/>
        <v>0.92539356605065026</v>
      </c>
      <c r="BG175" s="74">
        <f t="shared" ca="1" si="536"/>
        <v>0.94555950266429845</v>
      </c>
      <c r="BH175" s="74">
        <f t="shared" ca="1" si="537"/>
        <v>0.872143233280674</v>
      </c>
      <c r="BI175" s="74">
        <f t="shared" si="538"/>
        <v>1.0043775970150868</v>
      </c>
      <c r="BJ175" s="74">
        <f t="shared" ca="1" si="539"/>
        <v>0.98350398179749743</v>
      </c>
      <c r="BK175" s="74">
        <f t="shared" ca="1" si="540"/>
        <v>0.99018329100020586</v>
      </c>
      <c r="BL175" s="74">
        <f t="shared" ca="1" si="541"/>
        <v>1.0249997350600353</v>
      </c>
      <c r="BM175" s="74">
        <f t="shared" si="542"/>
        <v>1.0190577592305439</v>
      </c>
      <c r="BN175" s="74">
        <f t="shared" si="543"/>
        <v>0.99291480672428512</v>
      </c>
      <c r="BO175" s="74">
        <f t="shared" ca="1" si="544"/>
        <v>0.98733613541292753</v>
      </c>
      <c r="BP175" s="74">
        <f t="shared" ca="1" si="545"/>
        <v>0.96141860909101229</v>
      </c>
      <c r="BQ175" s="74">
        <f t="shared" ca="1" si="546"/>
        <v>1.0238191093410318</v>
      </c>
      <c r="BR175" s="74">
        <f t="shared" ca="1" si="547"/>
        <v>1.0089577337257061</v>
      </c>
      <c r="BS175" s="74">
        <f t="shared" si="548"/>
        <v>1.0297441169690549</v>
      </c>
      <c r="BT175" s="74">
        <f t="shared" ca="1" si="549"/>
        <v>0.88346155183882868</v>
      </c>
      <c r="CP175" s="73">
        <f t="shared" ref="CP175:DF175" si="570">CP123</f>
        <v>16</v>
      </c>
      <c r="CQ175" s="74">
        <f t="shared" si="570"/>
        <v>0.97717823790123481</v>
      </c>
      <c r="CR175" s="74">
        <f t="shared" si="570"/>
        <v>0.95518730981372646</v>
      </c>
      <c r="CS175" s="74">
        <f t="shared" ca="1" si="570"/>
        <v>1.0069369659124725</v>
      </c>
      <c r="CT175" s="74">
        <f t="shared" ca="1" si="570"/>
        <v>0.98361580932197501</v>
      </c>
      <c r="CU175" s="74">
        <f t="shared" si="570"/>
        <v>1.0059728754406057</v>
      </c>
      <c r="CV175" s="74">
        <f t="shared" ca="1" si="570"/>
        <v>1.0078017149539249</v>
      </c>
      <c r="CW175" s="74">
        <f t="shared" ca="1" si="570"/>
        <v>1.0150144159766166</v>
      </c>
      <c r="CX175" s="74">
        <f t="shared" ca="1" si="570"/>
        <v>1.0704118991624294</v>
      </c>
      <c r="CY175" s="74">
        <f t="shared" si="570"/>
        <v>0.87831268945285423</v>
      </c>
      <c r="CZ175" s="74">
        <f t="shared" ca="1" si="570"/>
        <v>0.96450950084980258</v>
      </c>
      <c r="DA175" s="74">
        <f t="shared" ca="1" si="570"/>
        <v>0.96748437609578153</v>
      </c>
      <c r="DB175" s="74">
        <f t="shared" ca="1" si="570"/>
        <v>0.94878715930774338</v>
      </c>
      <c r="DC175" s="74">
        <f t="shared" ca="1" si="570"/>
        <v>0.97543250004816151</v>
      </c>
      <c r="DD175" s="74">
        <f t="shared" ca="1" si="570"/>
        <v>0.98036447708562513</v>
      </c>
      <c r="DE175" s="74">
        <f t="shared" ca="1" si="570"/>
        <v>1.018827694992144</v>
      </c>
      <c r="DF175" s="74">
        <f t="shared" ca="1" si="570"/>
        <v>0.94414575335734285</v>
      </c>
      <c r="DI175" s="57">
        <f t="shared" si="443"/>
        <v>377.61790601531538</v>
      </c>
      <c r="DJ175" s="57">
        <f t="shared" si="444"/>
        <v>54.439584221591737</v>
      </c>
      <c r="DK175" s="57">
        <f t="shared" ca="1" si="445"/>
        <v>116.19396641573904</v>
      </c>
      <c r="DL175" s="57">
        <f t="shared" ca="1" si="446"/>
        <v>92.515796449762249</v>
      </c>
      <c r="DM175" s="57">
        <f t="shared" si="447"/>
        <v>39026.897204166191</v>
      </c>
      <c r="DN175" s="57">
        <f t="shared" ca="1" si="448"/>
        <v>94.264574658263257</v>
      </c>
      <c r="DO175" s="57">
        <f t="shared" ca="1" si="449"/>
        <v>84.587116700735407</v>
      </c>
      <c r="DP175" s="57">
        <f t="shared" ca="1" si="450"/>
        <v>82.745183083945065</v>
      </c>
      <c r="DQ175" s="57">
        <f t="shared" si="451"/>
        <v>6244.9285611675341</v>
      </c>
      <c r="DR175" s="57">
        <f t="shared" ca="1" si="452"/>
        <v>96.777540356642774</v>
      </c>
      <c r="DS175" s="57">
        <f t="shared" ca="1" si="453"/>
        <v>112.13174803246035</v>
      </c>
      <c r="DT175" s="57">
        <f t="shared" ca="1" si="454"/>
        <v>118.35410717909437</v>
      </c>
      <c r="DU175" s="57">
        <f t="shared" ca="1" si="455"/>
        <v>114.18671057805554</v>
      </c>
      <c r="DV175" s="57">
        <f t="shared" ca="1" si="456"/>
        <v>111.47457587467164</v>
      </c>
      <c r="DW175" s="57">
        <f t="shared" ca="1" si="457"/>
        <v>103.30950104546183</v>
      </c>
      <c r="DX175" s="57">
        <f t="shared" ca="1" si="458"/>
        <v>586737.94897372823</v>
      </c>
      <c r="DY175" s="57">
        <f ca="1">'Chart Data'!U280</f>
        <v>-630.78428571428572</v>
      </c>
      <c r="EB175" s="57"/>
      <c r="EN175" s="74">
        <f t="shared" si="559"/>
        <v>-1.1313015007612039</v>
      </c>
      <c r="EO175" s="74">
        <f t="shared" si="560"/>
        <v>-1.8695339528845145</v>
      </c>
      <c r="EP175" s="74">
        <f t="shared" ca="1" si="462"/>
        <v>-0.24754003339370842</v>
      </c>
      <c r="EQ175" s="74">
        <f t="shared" ca="1" si="463"/>
        <v>-2.9494552147633017</v>
      </c>
      <c r="ER175" s="74">
        <f t="shared" si="464"/>
        <v>1.2479233217133368</v>
      </c>
      <c r="ES175" s="74">
        <f t="shared" ca="1" si="465"/>
        <v>-1.0452968110983289</v>
      </c>
      <c r="ET175" s="74">
        <f t="shared" ca="1" si="466"/>
        <v>-0.270021462971482</v>
      </c>
      <c r="EU175" s="74">
        <f t="shared" ca="1" si="467"/>
        <v>-3.4824921005000808</v>
      </c>
      <c r="EV175" s="74">
        <f t="shared" si="468"/>
        <v>-0.91639917936695603</v>
      </c>
      <c r="EW175" s="74">
        <f t="shared" ca="1" si="469"/>
        <v>-1.7436530079291028</v>
      </c>
      <c r="EX175" s="74">
        <f t="shared" ca="1" si="470"/>
        <v>4.4651205805936369</v>
      </c>
      <c r="EY175" s="74">
        <f t="shared" ca="1" si="471"/>
        <v>3.5006312064157168</v>
      </c>
      <c r="EZ175" s="74">
        <f t="shared" ca="1" si="472"/>
        <v>5.8397128566578962</v>
      </c>
      <c r="FA175" s="74">
        <f t="shared" ca="1" si="473"/>
        <v>5.2319283730853954</v>
      </c>
      <c r="FB175" s="74">
        <f t="shared" ca="1" si="474"/>
        <v>0.39160106369779157</v>
      </c>
      <c r="FC175" s="74">
        <f t="shared" ca="1" si="475"/>
        <v>-2.0927628627431236</v>
      </c>
      <c r="FD175" s="74">
        <f t="shared" ca="1" si="476"/>
        <v>-5.4712233883237404</v>
      </c>
      <c r="FG175" s="225">
        <f t="shared" si="477"/>
        <v>4</v>
      </c>
      <c r="FH175" s="73">
        <f t="shared" si="478"/>
        <v>2025</v>
      </c>
      <c r="FI175" s="73"/>
      <c r="FJ175" s="73"/>
      <c r="FK175" s="4"/>
      <c r="FL175" s="4"/>
      <c r="GA175" s="4"/>
    </row>
    <row r="176" spans="1:183" x14ac:dyDescent="0.35">
      <c r="A176" s="73">
        <v>17</v>
      </c>
      <c r="B176" s="41">
        <f t="shared" si="441"/>
        <v>45768</v>
      </c>
      <c r="C176" s="57">
        <f>'Chart Data'!C281</f>
        <v>359</v>
      </c>
      <c r="D176" s="57">
        <f>'Chart Data'!D281</f>
        <v>61</v>
      </c>
      <c r="E176" s="57">
        <f ca="1">'Chart Data'!E281</f>
        <v>121.28571428571429</v>
      </c>
      <c r="F176" s="57">
        <f ca="1">'Chart Data'!F281</f>
        <v>98.428571428571431</v>
      </c>
      <c r="G176" s="57">
        <f>'Chart Data'!G281</f>
        <v>39681</v>
      </c>
      <c r="H176" s="57">
        <f ca="1">'Chart Data'!H281</f>
        <v>97</v>
      </c>
      <c r="I176" s="57">
        <f ca="1">'Chart Data'!J281</f>
        <v>93</v>
      </c>
      <c r="J176" s="57">
        <f ca="1">'Chart Data'!K281</f>
        <v>86.714285714285708</v>
      </c>
      <c r="K176" s="57">
        <f>'Chart Data'!L281</f>
        <v>3318</v>
      </c>
      <c r="L176" s="57">
        <f>'Chart Data'!M281</f>
        <v>78.157142857142858</v>
      </c>
      <c r="M176" s="57">
        <f ca="1">'Chart Data'!O281</f>
        <v>103.08571428571429</v>
      </c>
      <c r="N176" s="57">
        <f ca="1">'Chart Data'!P281</f>
        <v>106.3804761904762</v>
      </c>
      <c r="O176" s="57">
        <f ca="1">'Chart Data'!Q281</f>
        <v>107.04714285714286</v>
      </c>
      <c r="P176" s="57">
        <f ca="1">'Chart Data'!R281</f>
        <v>104.89357142857143</v>
      </c>
      <c r="Q176" s="57">
        <f>'Chart Data'!S282</f>
        <v>105.36942422573678</v>
      </c>
      <c r="R176" s="57">
        <f ca="1">'Chart Data'!T282</f>
        <v>534385.42857142852</v>
      </c>
      <c r="U176" s="57">
        <f t="shared" si="502"/>
        <v>368.44230769230768</v>
      </c>
      <c r="V176" s="57">
        <f t="shared" si="503"/>
        <v>56.230769230769234</v>
      </c>
      <c r="W176" s="57">
        <f t="shared" ca="1" si="504"/>
        <v>123.72527472527473</v>
      </c>
      <c r="X176" s="57">
        <f t="shared" ca="1" si="505"/>
        <v>104.28571428571429</v>
      </c>
      <c r="Y176" s="57">
        <f t="shared" si="506"/>
        <v>39093.211538461539</v>
      </c>
      <c r="Z176" s="57">
        <f t="shared" ca="1" si="507"/>
        <v>96.59340659340657</v>
      </c>
      <c r="AA176" s="57">
        <f t="shared" ca="1" si="508"/>
        <v>86.680860805860817</v>
      </c>
      <c r="AB176" s="57">
        <f t="shared" ca="1" si="509"/>
        <v>86.402930402930423</v>
      </c>
      <c r="AC176" s="57">
        <f t="shared" si="510"/>
        <v>5381.7307692307695</v>
      </c>
      <c r="AD176" s="57">
        <f t="shared" si="511"/>
        <v>93.902747252747275</v>
      </c>
      <c r="AE176" s="57">
        <f t="shared" ca="1" si="512"/>
        <v>110.01903846153849</v>
      </c>
      <c r="AF176" s="57">
        <f t="shared" ca="1" si="513"/>
        <v>117.01380952380954</v>
      </c>
      <c r="AG176" s="57">
        <f t="shared" ca="1" si="514"/>
        <v>108.90311813186814</v>
      </c>
      <c r="AH176" s="57">
        <f t="shared" ca="1" si="515"/>
        <v>108.44214285714284</v>
      </c>
      <c r="AI176" s="57">
        <f t="shared" si="516"/>
        <v>102.17102850700537</v>
      </c>
      <c r="AJ176" s="57">
        <f t="shared" ca="1" si="517"/>
        <v>626551.64560439554</v>
      </c>
      <c r="AM176" s="57">
        <f t="shared" si="518"/>
        <v>367.875</v>
      </c>
      <c r="AN176" s="57">
        <f t="shared" si="519"/>
        <v>56.182692307692307</v>
      </c>
      <c r="AO176" s="57">
        <f t="shared" ca="1" si="520"/>
        <v>123.71978021978023</v>
      </c>
      <c r="AP176" s="57">
        <f t="shared" ca="1" si="521"/>
        <v>104.25137362637363</v>
      </c>
      <c r="AQ176" s="57">
        <f t="shared" si="522"/>
        <v>39103.903846153844</v>
      </c>
      <c r="AR176" s="57">
        <f t="shared" ca="1" si="523"/>
        <v>96.601648351648322</v>
      </c>
      <c r="AS176" s="57">
        <f t="shared" ca="1" si="524"/>
        <v>86.664377289377313</v>
      </c>
      <c r="AT176" s="57">
        <f t="shared" ca="1" si="525"/>
        <v>86.31227106227108</v>
      </c>
      <c r="AU176" s="57">
        <f t="shared" si="526"/>
        <v>5404.9519230769238</v>
      </c>
      <c r="AV176" s="57">
        <f t="shared" si="527"/>
        <v>93.763324175824195</v>
      </c>
      <c r="AW176" s="57">
        <f t="shared" ca="1" si="528"/>
        <v>110.15387362637365</v>
      </c>
      <c r="AX176" s="57">
        <f t="shared" ca="1" si="529"/>
        <v>117.21277472527473</v>
      </c>
      <c r="AY176" s="57">
        <f t="shared" ca="1" si="530"/>
        <v>109.02118818681319</v>
      </c>
      <c r="AZ176" s="57">
        <f t="shared" ca="1" si="531"/>
        <v>108.57143543956042</v>
      </c>
      <c r="BA176" s="57">
        <f t="shared" si="532"/>
        <v>102.1385928941296</v>
      </c>
      <c r="BB176" s="57">
        <f t="shared" ca="1" si="533"/>
        <v>626155.46428571432</v>
      </c>
      <c r="BE176" s="74">
        <f t="shared" si="534"/>
        <v>0.97587495752633369</v>
      </c>
      <c r="BF176" s="74">
        <f t="shared" si="535"/>
        <v>1.0857436248502481</v>
      </c>
      <c r="BG176" s="74">
        <f t="shared" ca="1" si="536"/>
        <v>0.98032597592929782</v>
      </c>
      <c r="BH176" s="74">
        <f t="shared" ca="1" si="537"/>
        <v>0.94414651821595619</v>
      </c>
      <c r="BI176" s="74">
        <f t="shared" si="538"/>
        <v>1.0147580189465639</v>
      </c>
      <c r="BJ176" s="74">
        <f t="shared" ca="1" si="539"/>
        <v>1.0041236527031256</v>
      </c>
      <c r="BK176" s="74">
        <f t="shared" ca="1" si="540"/>
        <v>1.0731052701096286</v>
      </c>
      <c r="BL176" s="74">
        <f t="shared" ca="1" si="541"/>
        <v>1.0046576766787261</v>
      </c>
      <c r="BM176" s="74">
        <f t="shared" si="542"/>
        <v>0.61388150111631956</v>
      </c>
      <c r="BN176" s="74">
        <f t="shared" si="543"/>
        <v>0.83355772146669249</v>
      </c>
      <c r="BO176" s="74">
        <f t="shared" ca="1" si="544"/>
        <v>0.93583376500554527</v>
      </c>
      <c r="BP176" s="74">
        <f t="shared" ca="1" si="545"/>
        <v>0.90758431783406335</v>
      </c>
      <c r="BQ176" s="74">
        <f t="shared" ca="1" si="546"/>
        <v>0.98189301215202585</v>
      </c>
      <c r="BR176" s="74">
        <f t="shared" ca="1" si="547"/>
        <v>0.96612493888379714</v>
      </c>
      <c r="BS176" s="74">
        <f t="shared" si="548"/>
        <v>1.0316318370956614</v>
      </c>
      <c r="BT176" s="74">
        <f t="shared" ca="1" si="549"/>
        <v>0.85343889665009587</v>
      </c>
      <c r="CP176" s="73">
        <f t="shared" ref="CP176:DF176" si="571">CP124</f>
        <v>17</v>
      </c>
      <c r="CQ176" s="74">
        <f t="shared" si="571"/>
        <v>1.0415526780684965</v>
      </c>
      <c r="CR176" s="74">
        <f t="shared" si="571"/>
        <v>1.0694777102564541</v>
      </c>
      <c r="CS176" s="74">
        <f t="shared" ca="1" si="571"/>
        <v>1.0196999345405564</v>
      </c>
      <c r="CT176" s="74">
        <f t="shared" ca="1" si="571"/>
        <v>1.006505724462839</v>
      </c>
      <c r="CU176" s="74">
        <f t="shared" si="571"/>
        <v>1.0083523751734396</v>
      </c>
      <c r="CV176" s="74">
        <f t="shared" ca="1" si="571"/>
        <v>1.0209329046766689</v>
      </c>
      <c r="CW176" s="74">
        <f t="shared" ca="1" si="571"/>
        <v>1.0465535052802888</v>
      </c>
      <c r="CX176" s="74">
        <f t="shared" ca="1" si="571"/>
        <v>1.026184070493124</v>
      </c>
      <c r="CY176" s="74">
        <f t="shared" si="571"/>
        <v>0.95147141138765212</v>
      </c>
      <c r="CZ176" s="74">
        <f t="shared" ca="1" si="571"/>
        <v>0.95933860512793756</v>
      </c>
      <c r="DA176" s="74">
        <f t="shared" ca="1" si="571"/>
        <v>0.95433031940227286</v>
      </c>
      <c r="DB176" s="74">
        <f t="shared" ca="1" si="571"/>
        <v>0.93301869216009181</v>
      </c>
      <c r="DC176" s="74">
        <f t="shared" ca="1" si="571"/>
        <v>0.96085602462577369</v>
      </c>
      <c r="DD176" s="74">
        <f t="shared" ca="1" si="571"/>
        <v>0.96135174331974549</v>
      </c>
      <c r="DE176" s="74">
        <f t="shared" ca="1" si="571"/>
        <v>1.0074256556183472</v>
      </c>
      <c r="DF176" s="74">
        <f t="shared" ca="1" si="571"/>
        <v>0.89518755444085607</v>
      </c>
      <c r="DI176" s="57">
        <f t="shared" si="443"/>
        <v>344.67771775667285</v>
      </c>
      <c r="DJ176" s="57">
        <f t="shared" si="444"/>
        <v>57.037186857660252</v>
      </c>
      <c r="DK176" s="57">
        <f t="shared" ca="1" si="445"/>
        <v>118.94255376250631</v>
      </c>
      <c r="DL176" s="57">
        <f t="shared" ca="1" si="446"/>
        <v>97.792361271568197</v>
      </c>
      <c r="DM176" s="57">
        <f t="shared" si="447"/>
        <v>39352.314703651835</v>
      </c>
      <c r="DN176" s="57">
        <f t="shared" ca="1" si="448"/>
        <v>95.011140845460417</v>
      </c>
      <c r="DO176" s="57">
        <f t="shared" ca="1" si="449"/>
        <v>88.863110706501971</v>
      </c>
      <c r="DP176" s="57">
        <f t="shared" ca="1" si="450"/>
        <v>84.501687570160684</v>
      </c>
      <c r="DQ176" s="57">
        <f t="shared" si="451"/>
        <v>3487.2303679213414</v>
      </c>
      <c r="DR176" s="57">
        <f t="shared" ca="1" si="452"/>
        <v>81.469819351968852</v>
      </c>
      <c r="DS176" s="57">
        <f t="shared" ca="1" si="453"/>
        <v>108.01890308827254</v>
      </c>
      <c r="DT176" s="57">
        <f t="shared" ca="1" si="454"/>
        <v>114.01751871035712</v>
      </c>
      <c r="DU176" s="57">
        <f t="shared" ca="1" si="455"/>
        <v>111.40809873033237</v>
      </c>
      <c r="DV176" s="57">
        <f t="shared" ca="1" si="456"/>
        <v>109.11050212105752</v>
      </c>
      <c r="DW176" s="57">
        <f t="shared" ca="1" si="457"/>
        <v>104.59275445100924</v>
      </c>
      <c r="DX176" s="57">
        <f t="shared" ca="1" si="458"/>
        <v>596953.59471927816</v>
      </c>
      <c r="DY176" s="57">
        <f ca="1">'Chart Data'!U281</f>
        <v>-429.61</v>
      </c>
      <c r="EB176" s="57"/>
      <c r="EN176" s="74">
        <f t="shared" si="559"/>
        <v>-2.9374068223512007</v>
      </c>
      <c r="EO176" s="74">
        <f t="shared" si="560"/>
        <v>-0.90356718583538553</v>
      </c>
      <c r="EP176" s="74">
        <f t="shared" ca="1" si="462"/>
        <v>0.519734218851158</v>
      </c>
      <c r="EQ176" s="74">
        <f t="shared" ca="1" si="463"/>
        <v>-1.6000795047604732</v>
      </c>
      <c r="ER176" s="74">
        <f t="shared" si="464"/>
        <v>1.5662128062481879</v>
      </c>
      <c r="ES176" s="74">
        <f t="shared" ca="1" si="465"/>
        <v>-0.6112054187374879</v>
      </c>
      <c r="ET176" s="74">
        <f t="shared" ca="1" si="466"/>
        <v>1.028234851337388</v>
      </c>
      <c r="EU176" s="74">
        <f t="shared" ca="1" si="467"/>
        <v>-2.4629005118176623</v>
      </c>
      <c r="EV176" s="74">
        <f t="shared" si="468"/>
        <v>1.1573713330216828</v>
      </c>
      <c r="EW176" s="74">
        <f t="shared" ca="1" si="469"/>
        <v>-2.6409790611479127</v>
      </c>
      <c r="EX176" s="74">
        <f t="shared" ca="1" si="470"/>
        <v>2.8190805592173307</v>
      </c>
      <c r="EY176" s="74">
        <f t="shared" ca="1" si="471"/>
        <v>2.517703836790532</v>
      </c>
      <c r="EZ176" s="74">
        <f t="shared" ca="1" si="472"/>
        <v>4.6079350957544722</v>
      </c>
      <c r="FA176" s="74">
        <f t="shared" ca="1" si="473"/>
        <v>4.117814897150093</v>
      </c>
      <c r="FB176" s="74">
        <f t="shared" ca="1" si="474"/>
        <v>0.71762253584282287</v>
      </c>
      <c r="FC176" s="74">
        <f t="shared" ca="1" si="475"/>
        <v>-1.5833729340809892</v>
      </c>
      <c r="FD176" s="74">
        <f t="shared" ca="1" si="476"/>
        <v>-2.9208525942147952</v>
      </c>
      <c r="FG176" s="225">
        <f t="shared" si="477"/>
        <v>4</v>
      </c>
      <c r="FH176" s="73">
        <f t="shared" si="478"/>
        <v>2025</v>
      </c>
      <c r="FI176" s="73"/>
      <c r="FJ176" s="73"/>
      <c r="FK176" s="4"/>
      <c r="FL176" s="4"/>
      <c r="GA176" s="4"/>
    </row>
    <row r="177" spans="1:183" x14ac:dyDescent="0.35">
      <c r="A177" s="73">
        <v>18</v>
      </c>
      <c r="B177" s="41">
        <f t="shared" si="441"/>
        <v>45775</v>
      </c>
      <c r="C177" s="57">
        <f>'Chart Data'!C282</f>
        <v>363</v>
      </c>
      <c r="D177" s="57">
        <f>'Chart Data'!D282</f>
        <v>68</v>
      </c>
      <c r="E177" s="57">
        <f ca="1">'Chart Data'!E282</f>
        <v>129.57142857142858</v>
      </c>
      <c r="F177" s="57">
        <f ca="1">'Chart Data'!F282</f>
        <v>107.57142857142857</v>
      </c>
      <c r="G177" s="57">
        <f>'Chart Data'!G282</f>
        <v>40549</v>
      </c>
      <c r="H177" s="57">
        <f ca="1">'Chart Data'!H282</f>
        <v>100.71428571428571</v>
      </c>
      <c r="I177" s="57">
        <f ca="1">'Chart Data'!J282</f>
        <v>87.142857142857139</v>
      </c>
      <c r="J177" s="57">
        <f ca="1">'Chart Data'!K282</f>
        <v>86</v>
      </c>
      <c r="K177" s="57">
        <f>'Chart Data'!L282</f>
        <v>5342</v>
      </c>
      <c r="L177" s="57">
        <f>'Chart Data'!M282</f>
        <v>80.971428571428575</v>
      </c>
      <c r="M177" s="57">
        <f ca="1">'Chart Data'!O282</f>
        <v>112.33142857142856</v>
      </c>
      <c r="N177" s="57">
        <f ca="1">'Chart Data'!P282</f>
        <v>120.86238095238095</v>
      </c>
      <c r="O177" s="57">
        <f ca="1">'Chart Data'!Q282</f>
        <v>108.55142857142854</v>
      </c>
      <c r="P177" s="57">
        <f ca="1">'Chart Data'!R282</f>
        <v>109.28</v>
      </c>
      <c r="Q177" s="57">
        <f>'Chart Data'!S283</f>
        <v>102.77031757006876</v>
      </c>
      <c r="R177" s="57">
        <f ca="1">'Chart Data'!T283</f>
        <v>525375.71428571432</v>
      </c>
      <c r="U177" s="57">
        <f t="shared" si="502"/>
        <v>367.30769230769232</v>
      </c>
      <c r="V177" s="57">
        <f t="shared" si="503"/>
        <v>56.134615384615387</v>
      </c>
      <c r="W177" s="57">
        <f t="shared" ca="1" si="504"/>
        <v>123.71428571428572</v>
      </c>
      <c r="X177" s="57">
        <f t="shared" ca="1" si="505"/>
        <v>104.21703296703298</v>
      </c>
      <c r="Y177" s="57">
        <f t="shared" si="506"/>
        <v>39114.596153846156</v>
      </c>
      <c r="Z177" s="57">
        <f t="shared" ca="1" si="507"/>
        <v>96.609890109890088</v>
      </c>
      <c r="AA177" s="57">
        <f t="shared" ca="1" si="508"/>
        <v>86.647893772893795</v>
      </c>
      <c r="AB177" s="57">
        <f t="shared" ca="1" si="509"/>
        <v>86.221611721611737</v>
      </c>
      <c r="AC177" s="57">
        <f t="shared" si="510"/>
        <v>5428.1730769230771</v>
      </c>
      <c r="AD177" s="57">
        <f t="shared" si="511"/>
        <v>93.623901098901115</v>
      </c>
      <c r="AE177" s="57">
        <f t="shared" ca="1" si="512"/>
        <v>110.28870879120882</v>
      </c>
      <c r="AF177" s="57">
        <f t="shared" ca="1" si="513"/>
        <v>117.41173992673993</v>
      </c>
      <c r="AG177" s="57">
        <f t="shared" ca="1" si="514"/>
        <v>109.13925824175826</v>
      </c>
      <c r="AH177" s="57">
        <f t="shared" ca="1" si="515"/>
        <v>108.70072802197799</v>
      </c>
      <c r="AI177" s="57">
        <f t="shared" si="516"/>
        <v>102.10615728125384</v>
      </c>
      <c r="AJ177" s="57">
        <f t="shared" ca="1" si="517"/>
        <v>625759.28296703298</v>
      </c>
      <c r="AM177" s="57">
        <f t="shared" si="518"/>
        <v>367.03846153846155</v>
      </c>
      <c r="AN177" s="57">
        <f t="shared" si="519"/>
        <v>56.086538461538467</v>
      </c>
      <c r="AO177" s="57">
        <f t="shared" ca="1" si="520"/>
        <v>123.71291208791209</v>
      </c>
      <c r="AP177" s="57">
        <f t="shared" ca="1" si="521"/>
        <v>104.19780219780219</v>
      </c>
      <c r="AQ177" s="57">
        <f t="shared" si="522"/>
        <v>39124.509615384617</v>
      </c>
      <c r="AR177" s="57">
        <f t="shared" ca="1" si="523"/>
        <v>96.62225274725273</v>
      </c>
      <c r="AS177" s="57">
        <f t="shared" ca="1" si="524"/>
        <v>86.661630036630044</v>
      </c>
      <c r="AT177" s="57">
        <f t="shared" ca="1" si="525"/>
        <v>86.225732600732613</v>
      </c>
      <c r="AU177" s="57">
        <f t="shared" si="526"/>
        <v>5440.538461538461</v>
      </c>
      <c r="AV177" s="57">
        <f t="shared" si="527"/>
        <v>93.49505494505496</v>
      </c>
      <c r="AW177" s="57">
        <f t="shared" ca="1" si="528"/>
        <v>110.45822802197804</v>
      </c>
      <c r="AX177" s="57">
        <f t="shared" ca="1" si="529"/>
        <v>117.66492673992673</v>
      </c>
      <c r="AY177" s="57">
        <f t="shared" ca="1" si="530"/>
        <v>109.28048076923078</v>
      </c>
      <c r="AZ177" s="57">
        <f t="shared" ca="1" si="531"/>
        <v>108.85423076923075</v>
      </c>
      <c r="BA177" s="57">
        <f t="shared" si="532"/>
        <v>102.07978521074025</v>
      </c>
      <c r="BB177" s="57">
        <f t="shared" ca="1" si="533"/>
        <v>625525.66483516479</v>
      </c>
      <c r="BE177" s="74">
        <f t="shared" si="534"/>
        <v>0.98899717070103743</v>
      </c>
      <c r="BF177" s="74">
        <f t="shared" si="535"/>
        <v>1.2124121378364476</v>
      </c>
      <c r="BG177" s="74">
        <f t="shared" ca="1" si="536"/>
        <v>1.0473557398709794</v>
      </c>
      <c r="BH177" s="74">
        <f t="shared" ca="1" si="537"/>
        <v>1.0323771356253955</v>
      </c>
      <c r="BI177" s="74">
        <f t="shared" si="538"/>
        <v>1.0364091562710664</v>
      </c>
      <c r="BJ177" s="74">
        <f t="shared" ca="1" si="539"/>
        <v>1.0423508337953684</v>
      </c>
      <c r="BK177" s="74">
        <f t="shared" ca="1" si="540"/>
        <v>1.0055529431655472</v>
      </c>
      <c r="BL177" s="74">
        <f t="shared" ca="1" si="541"/>
        <v>0.99738207384357214</v>
      </c>
      <c r="BM177" s="74">
        <f t="shared" si="542"/>
        <v>0.98188810496698586</v>
      </c>
      <c r="BN177" s="74">
        <f t="shared" si="543"/>
        <v>0.86605038757412089</v>
      </c>
      <c r="BO177" s="74">
        <f t="shared" ca="1" si="544"/>
        <v>1.0169584519233623</v>
      </c>
      <c r="BP177" s="74">
        <f t="shared" ca="1" si="545"/>
        <v>1.0271742336569121</v>
      </c>
      <c r="BQ177" s="74">
        <f t="shared" ca="1" si="546"/>
        <v>0.99332861465587996</v>
      </c>
      <c r="BR177" s="74">
        <f t="shared" ca="1" si="547"/>
        <v>1.0039113705343421</v>
      </c>
      <c r="BS177" s="74">
        <f t="shared" si="548"/>
        <v>1.0067646337411753</v>
      </c>
      <c r="BT177" s="74">
        <f t="shared" ca="1" si="549"/>
        <v>0.83989473785085789</v>
      </c>
      <c r="CP177" s="73">
        <f t="shared" ref="CP177:DF177" si="572">CP125</f>
        <v>18</v>
      </c>
      <c r="CQ177" s="74">
        <f t="shared" si="572"/>
        <v>0.98187458649557047</v>
      </c>
      <c r="CR177" s="74">
        <f t="shared" si="572"/>
        <v>1.207059650837484</v>
      </c>
      <c r="CS177" s="74">
        <f t="shared" ca="1" si="572"/>
        <v>1.0120901654693124</v>
      </c>
      <c r="CT177" s="74">
        <f t="shared" ca="1" si="572"/>
        <v>1.0003902258709072</v>
      </c>
      <c r="CU177" s="74">
        <f t="shared" si="572"/>
        <v>1.0420097000227846</v>
      </c>
      <c r="CV177" s="74">
        <f t="shared" ca="1" si="572"/>
        <v>1.0210444906275704</v>
      </c>
      <c r="CW177" s="74">
        <f t="shared" ca="1" si="572"/>
        <v>1.0109967739582537</v>
      </c>
      <c r="CX177" s="74">
        <f t="shared" ca="1" si="572"/>
        <v>0.9921410182837388</v>
      </c>
      <c r="CY177" s="74">
        <f t="shared" si="572"/>
        <v>0.85814569590359235</v>
      </c>
      <c r="CZ177" s="74">
        <f t="shared" ca="1" si="572"/>
        <v>0.94033669231871342</v>
      </c>
      <c r="DA177" s="74">
        <f t="shared" ca="1" si="572"/>
        <v>1.0381314781849358</v>
      </c>
      <c r="DB177" s="74">
        <f t="shared" ca="1" si="572"/>
        <v>1.044286999287825</v>
      </c>
      <c r="DC177" s="74">
        <f t="shared" ca="1" si="572"/>
        <v>1.0162859212220079</v>
      </c>
      <c r="DD177" s="74">
        <f t="shared" ca="1" si="572"/>
        <v>1.0153553684702596</v>
      </c>
      <c r="DE177" s="74">
        <f t="shared" ca="1" si="572"/>
        <v>0.99265041622478101</v>
      </c>
      <c r="DF177" s="74">
        <f t="shared" ca="1" si="572"/>
        <v>0.86949328044488028</v>
      </c>
      <c r="DI177" s="57">
        <f t="shared" si="443"/>
        <v>369.70098319337404</v>
      </c>
      <c r="DJ177" s="57">
        <f t="shared" si="444"/>
        <v>56.335244039364696</v>
      </c>
      <c r="DK177" s="57">
        <f t="shared" ca="1" si="445"/>
        <v>128.02360203880207</v>
      </c>
      <c r="DL177" s="57">
        <f t="shared" ca="1" si="446"/>
        <v>107.52946779121156</v>
      </c>
      <c r="DM177" s="57">
        <f t="shared" si="447"/>
        <v>38914.225077859977</v>
      </c>
      <c r="DN177" s="57">
        <f t="shared" ca="1" si="448"/>
        <v>98.638488957893614</v>
      </c>
      <c r="DO177" s="57">
        <f t="shared" ca="1" si="449"/>
        <v>86.194990317996272</v>
      </c>
      <c r="DP177" s="57">
        <f t="shared" ca="1" si="450"/>
        <v>86.681226171625909</v>
      </c>
      <c r="DQ177" s="57">
        <f t="shared" si="451"/>
        <v>6225.0501581495346</v>
      </c>
      <c r="DR177" s="57">
        <f t="shared" ca="1" si="452"/>
        <v>86.108974830883753</v>
      </c>
      <c r="DS177" s="57">
        <f t="shared" ca="1" si="453"/>
        <v>108.20539684224613</v>
      </c>
      <c r="DT177" s="57">
        <f t="shared" ca="1" si="454"/>
        <v>115.73674768986473</v>
      </c>
      <c r="DU177" s="57">
        <f t="shared" ca="1" si="455"/>
        <v>106.81189840837661</v>
      </c>
      <c r="DV177" s="57">
        <f t="shared" ca="1" si="456"/>
        <v>107.62734249846129</v>
      </c>
      <c r="DW177" s="57">
        <f t="shared" ca="1" si="457"/>
        <v>103.53122901103676</v>
      </c>
      <c r="DX177" s="57">
        <f t="shared" ca="1" si="458"/>
        <v>604232.05802913557</v>
      </c>
      <c r="DY177" s="57">
        <f ca="1">'Chart Data'!U282</f>
        <v>-428.18142857142857</v>
      </c>
      <c r="EB177" s="57"/>
      <c r="EN177" s="74">
        <f t="shared" si="559"/>
        <v>-1.5653851291561924</v>
      </c>
      <c r="EO177" s="74">
        <f t="shared" si="560"/>
        <v>-1.1645976550177506</v>
      </c>
      <c r="EP177" s="74">
        <f t="shared" ca="1" si="462"/>
        <v>3.0547289804290743</v>
      </c>
      <c r="EQ177" s="74">
        <f t="shared" ca="1" si="463"/>
        <v>0.88999035451967801</v>
      </c>
      <c r="ER177" s="74">
        <f t="shared" si="464"/>
        <v>1.1377191899130048</v>
      </c>
      <c r="ES177" s="74">
        <f t="shared" ca="1" si="465"/>
        <v>1.4979184870948008</v>
      </c>
      <c r="ET177" s="74">
        <f t="shared" ca="1" si="466"/>
        <v>0.21815323357965213</v>
      </c>
      <c r="EU177" s="74">
        <f t="shared" ca="1" si="467"/>
        <v>-1.197751892669874</v>
      </c>
      <c r="EV177" s="74">
        <f t="shared" si="468"/>
        <v>-0.90145075386010998</v>
      </c>
      <c r="EW177" s="74">
        <f t="shared" ca="1" si="469"/>
        <v>-2.369035571003816</v>
      </c>
      <c r="EX177" s="74">
        <f t="shared" ca="1" si="470"/>
        <v>2.8937189632765583</v>
      </c>
      <c r="EY177" s="74">
        <f t="shared" ca="1" si="471"/>
        <v>2.9073827816093076</v>
      </c>
      <c r="EZ177" s="74">
        <f t="shared" ca="1" si="472"/>
        <v>2.5704078513927335</v>
      </c>
      <c r="FA177" s="74">
        <f t="shared" ca="1" si="473"/>
        <v>3.4188484964735357</v>
      </c>
      <c r="FB177" s="74">
        <f t="shared" ca="1" si="474"/>
        <v>0.44793294440035947</v>
      </c>
      <c r="FC177" s="74">
        <f t="shared" ca="1" si="475"/>
        <v>-1.2204417989842875</v>
      </c>
      <c r="FD177" s="74">
        <f t="shared" ca="1" si="476"/>
        <v>-2.90274199506048</v>
      </c>
      <c r="FG177" s="225">
        <f t="shared" si="477"/>
        <v>4</v>
      </c>
      <c r="FH177" s="73">
        <f t="shared" si="478"/>
        <v>2025</v>
      </c>
      <c r="FI177" s="73"/>
      <c r="FJ177" s="73"/>
      <c r="FK177" s="4"/>
      <c r="FL177" s="4"/>
      <c r="GA177" s="4"/>
    </row>
    <row r="178" spans="1:183" x14ac:dyDescent="0.35">
      <c r="A178" s="73">
        <v>19</v>
      </c>
      <c r="B178" s="41">
        <f t="shared" si="441"/>
        <v>45782</v>
      </c>
      <c r="C178" s="57">
        <f>'Chart Data'!C283</f>
        <v>364</v>
      </c>
      <c r="D178" s="57">
        <f>'Chart Data'!D283</f>
        <v>70</v>
      </c>
      <c r="E178" s="57">
        <f ca="1">'Chart Data'!E283</f>
        <v>124.71428571428571</v>
      </c>
      <c r="F178" s="57">
        <f ca="1">'Chart Data'!F283</f>
        <v>102.28571428571429</v>
      </c>
      <c r="G178" s="57">
        <f>'Chart Data'!G283</f>
        <v>41711</v>
      </c>
      <c r="H178" s="57">
        <f ca="1">'Chart Data'!H283</f>
        <v>98.428571428571431</v>
      </c>
      <c r="I178" s="57">
        <f ca="1">'Chart Data'!J283</f>
        <v>91</v>
      </c>
      <c r="J178" s="57">
        <f ca="1">'Chart Data'!K283</f>
        <v>87.714285714285708</v>
      </c>
      <c r="K178" s="57">
        <f>'Chart Data'!L283</f>
        <v>4672</v>
      </c>
      <c r="L178" s="57">
        <f>'Chart Data'!M283</f>
        <v>89.842857142857156</v>
      </c>
      <c r="M178" s="57">
        <f ca="1">'Chart Data'!O283</f>
        <v>110.82000000000001</v>
      </c>
      <c r="N178" s="57">
        <f ca="1">'Chart Data'!P283</f>
        <v>116.84476190476191</v>
      </c>
      <c r="O178" s="57">
        <f ca="1">'Chart Data'!Q283</f>
        <v>112.14285714285714</v>
      </c>
      <c r="P178" s="57">
        <f ca="1">'Chart Data'!R283</f>
        <v>108.94714285714286</v>
      </c>
      <c r="Q178" s="57">
        <f>'Chart Data'!S284</f>
        <v>106.80033691542896</v>
      </c>
      <c r="R178" s="57">
        <f ca="1">'Chart Data'!T284</f>
        <v>524818.85714285716</v>
      </c>
      <c r="U178" s="57">
        <f t="shared" si="502"/>
        <v>366.76923076923077</v>
      </c>
      <c r="V178" s="57">
        <f t="shared" si="503"/>
        <v>56.03846153846154</v>
      </c>
      <c r="W178" s="57">
        <f t="shared" ca="1" si="504"/>
        <v>123.71153846153847</v>
      </c>
      <c r="X178" s="57">
        <f t="shared" ca="1" si="505"/>
        <v>104.17857142857142</v>
      </c>
      <c r="Y178" s="57">
        <f t="shared" si="506"/>
        <v>39134.423076923078</v>
      </c>
      <c r="Z178" s="57">
        <f t="shared" ca="1" si="507"/>
        <v>96.634615384615373</v>
      </c>
      <c r="AA178" s="57">
        <f t="shared" ca="1" si="508"/>
        <v>86.675366300366306</v>
      </c>
      <c r="AB178" s="57">
        <f t="shared" ca="1" si="509"/>
        <v>86.229853479853489</v>
      </c>
      <c r="AC178" s="57">
        <f t="shared" si="510"/>
        <v>5452.9038461538457</v>
      </c>
      <c r="AD178" s="57">
        <f t="shared" si="511"/>
        <v>93.36620879120882</v>
      </c>
      <c r="AE178" s="57">
        <f t="shared" ca="1" si="512"/>
        <v>110.62774725274728</v>
      </c>
      <c r="AF178" s="57">
        <f t="shared" ca="1" si="513"/>
        <v>117.91811355311354</v>
      </c>
      <c r="AG178" s="57">
        <f t="shared" ca="1" si="514"/>
        <v>109.4217032967033</v>
      </c>
      <c r="AH178" s="57">
        <f t="shared" ca="1" si="515"/>
        <v>109.00773351648351</v>
      </c>
      <c r="AI178" s="57">
        <f t="shared" si="516"/>
        <v>102.05341314022668</v>
      </c>
      <c r="AJ178" s="57">
        <f t="shared" ca="1" si="517"/>
        <v>625292.04670329671</v>
      </c>
      <c r="AM178" s="57">
        <f t="shared" si="518"/>
        <v>366.05769230769232</v>
      </c>
      <c r="AN178" s="57">
        <f t="shared" si="519"/>
        <v>56.07692307692308</v>
      </c>
      <c r="AO178" s="57">
        <f t="shared" ca="1" si="520"/>
        <v>123.7032967032967</v>
      </c>
      <c r="AP178" s="57">
        <f t="shared" ca="1" si="521"/>
        <v>104.14285714285714</v>
      </c>
      <c r="AQ178" s="57">
        <f t="shared" si="522"/>
        <v>39141.096153846156</v>
      </c>
      <c r="AR178" s="57">
        <f t="shared" ca="1" si="523"/>
        <v>96.630494505494482</v>
      </c>
      <c r="AS178" s="57">
        <f t="shared" ca="1" si="524"/>
        <v>86.673992673992672</v>
      </c>
      <c r="AT178" s="57">
        <f t="shared" ca="1" si="525"/>
        <v>86.233974358974365</v>
      </c>
      <c r="AU178" s="57">
        <f t="shared" si="526"/>
        <v>5461.413461538461</v>
      </c>
      <c r="AV178" s="57">
        <f t="shared" si="527"/>
        <v>93.339697802197833</v>
      </c>
      <c r="AW178" s="57">
        <f t="shared" ca="1" si="528"/>
        <v>110.76206043956047</v>
      </c>
      <c r="AX178" s="57">
        <f t="shared" ca="1" si="529"/>
        <v>118.10164377289377</v>
      </c>
      <c r="AY178" s="57">
        <f t="shared" ca="1" si="530"/>
        <v>109.54833791208793</v>
      </c>
      <c r="AZ178" s="57">
        <f t="shared" ca="1" si="531"/>
        <v>109.14231456043956</v>
      </c>
      <c r="BA178" s="57">
        <f t="shared" si="532"/>
        <v>102.02833945454881</v>
      </c>
      <c r="BB178" s="57">
        <f t="shared" ca="1" si="533"/>
        <v>625689.28296703298</v>
      </c>
      <c r="BE178" s="74">
        <f t="shared" si="534"/>
        <v>0.99437877593905954</v>
      </c>
      <c r="BF178" s="74">
        <f t="shared" si="535"/>
        <v>1.2482853223593964</v>
      </c>
      <c r="BG178" s="74">
        <f t="shared" ca="1" si="536"/>
        <v>1.0081726925468597</v>
      </c>
      <c r="BH178" s="74">
        <f t="shared" ca="1" si="537"/>
        <v>0.98216735253772303</v>
      </c>
      <c r="BI178" s="74">
        <f t="shared" si="538"/>
        <v>1.0656574316685639</v>
      </c>
      <c r="BJ178" s="74">
        <f t="shared" ca="1" si="539"/>
        <v>1.0186077586819626</v>
      </c>
      <c r="BK178" s="74">
        <f t="shared" ca="1" si="540"/>
        <v>1.0499112501056547</v>
      </c>
      <c r="BL178" s="74">
        <f t="shared" ca="1" si="541"/>
        <v>1.0171662197679665</v>
      </c>
      <c r="BM178" s="74">
        <f t="shared" si="542"/>
        <v>0.85545619882145196</v>
      </c>
      <c r="BN178" s="74">
        <f t="shared" si="543"/>
        <v>0.96253640474869484</v>
      </c>
      <c r="BO178" s="74">
        <f t="shared" ca="1" si="544"/>
        <v>1.0005230993375314</v>
      </c>
      <c r="BP178" s="74">
        <f t="shared" ca="1" si="545"/>
        <v>0.98935762595693588</v>
      </c>
      <c r="BQ178" s="74">
        <f t="shared" ca="1" si="546"/>
        <v>1.0236837845303624</v>
      </c>
      <c r="BR178" s="74">
        <f t="shared" ca="1" si="547"/>
        <v>0.99821176869775274</v>
      </c>
      <c r="BS178" s="74">
        <f t="shared" si="548"/>
        <v>1.0467712939992124</v>
      </c>
      <c r="BT178" s="74">
        <f t="shared" ca="1" si="549"/>
        <v>0.83878511496018293</v>
      </c>
      <c r="CP178" s="73">
        <f t="shared" ref="CP178:DF178" si="573">CP126</f>
        <v>19</v>
      </c>
      <c r="CQ178" s="74">
        <f t="shared" si="573"/>
        <v>1.0101731714396001</v>
      </c>
      <c r="CR178" s="74">
        <f t="shared" si="573"/>
        <v>1.2678717892549134</v>
      </c>
      <c r="CS178" s="74">
        <f t="shared" ca="1" si="573"/>
        <v>1.0000881775611883</v>
      </c>
      <c r="CT178" s="74">
        <f t="shared" ca="1" si="573"/>
        <v>0.9804350543649889</v>
      </c>
      <c r="CU178" s="74">
        <f t="shared" si="573"/>
        <v>1.0648638261415428</v>
      </c>
      <c r="CV178" s="74">
        <f t="shared" ca="1" si="573"/>
        <v>1.0189870193985944</v>
      </c>
      <c r="CW178" s="74">
        <f t="shared" ca="1" si="573"/>
        <v>1.0295631366550047</v>
      </c>
      <c r="CX178" s="74">
        <f t="shared" ca="1" si="573"/>
        <v>1.0193465014478689</v>
      </c>
      <c r="CY178" s="74">
        <f t="shared" si="573"/>
        <v>0.81688288584584046</v>
      </c>
      <c r="CZ178" s="74">
        <f t="shared" ca="1" si="573"/>
        <v>0.96913677049250679</v>
      </c>
      <c r="DA178" s="74">
        <f t="shared" ca="1" si="573"/>
        <v>0.99945297948167433</v>
      </c>
      <c r="DB178" s="74">
        <f t="shared" ca="1" si="573"/>
        <v>0.97469284902932229</v>
      </c>
      <c r="DC178" s="74">
        <f t="shared" ca="1" si="573"/>
        <v>1.0281580939216901</v>
      </c>
      <c r="DD178" s="74">
        <f t="shared" ca="1" si="573"/>
        <v>0.9936023257933857</v>
      </c>
      <c r="DE178" s="74">
        <f t="shared" ca="1" si="573"/>
        <v>1.0068580469993575</v>
      </c>
      <c r="DF178" s="74">
        <f t="shared" ca="1" si="573"/>
        <v>0.8639360260956368</v>
      </c>
      <c r="DI178" s="57">
        <f t="shared" si="443"/>
        <v>360.33425781963973</v>
      </c>
      <c r="DJ178" s="57">
        <f t="shared" si="444"/>
        <v>55.210629807558618</v>
      </c>
      <c r="DK178" s="57">
        <f t="shared" ca="1" si="445"/>
        <v>124.70328968232937</v>
      </c>
      <c r="DL178" s="57">
        <f t="shared" ca="1" si="446"/>
        <v>104.32686370232142</v>
      </c>
      <c r="DM178" s="57">
        <f t="shared" si="447"/>
        <v>39170.266635065251</v>
      </c>
      <c r="DN178" s="57">
        <f t="shared" ca="1" si="448"/>
        <v>96.594529228315309</v>
      </c>
      <c r="DO178" s="57">
        <f t="shared" ca="1" si="449"/>
        <v>88.387002953169159</v>
      </c>
      <c r="DP178" s="57">
        <f t="shared" ca="1" si="450"/>
        <v>86.049528388724809</v>
      </c>
      <c r="DQ178" s="57">
        <f t="shared" si="451"/>
        <v>5719.3020945253165</v>
      </c>
      <c r="DR178" s="57">
        <f t="shared" ca="1" si="452"/>
        <v>92.704002033892294</v>
      </c>
      <c r="DS178" s="57">
        <f t="shared" ca="1" si="453"/>
        <v>110.88065399281945</v>
      </c>
      <c r="DT178" s="57">
        <f t="shared" ca="1" si="454"/>
        <v>119.87854637604589</v>
      </c>
      <c r="DU178" s="57">
        <f t="shared" ca="1" si="455"/>
        <v>109.07160854525017</v>
      </c>
      <c r="DV178" s="57">
        <f t="shared" ca="1" si="456"/>
        <v>109.6486391274791</v>
      </c>
      <c r="DW178" s="57">
        <f t="shared" ca="1" si="457"/>
        <v>106.07288409097563</v>
      </c>
      <c r="DX178" s="57">
        <f t="shared" ca="1" si="458"/>
        <v>607474.2125463353</v>
      </c>
      <c r="DY178" s="57">
        <f ca="1">'Chart Data'!U283</f>
        <v>-473.68857142857149</v>
      </c>
      <c r="EB178" s="57"/>
      <c r="EN178" s="74">
        <f t="shared" si="559"/>
        <v>-2.0789612025696464</v>
      </c>
      <c r="EO178" s="74">
        <f t="shared" si="560"/>
        <v>-1.5828063365885923</v>
      </c>
      <c r="EP178" s="74">
        <f t="shared" ca="1" si="462"/>
        <v>2.1278564240490443</v>
      </c>
      <c r="EQ178" s="74">
        <f t="shared" ca="1" si="463"/>
        <v>7.0988539466637357E-2</v>
      </c>
      <c r="ER178" s="74">
        <f t="shared" si="464"/>
        <v>1.3881523577395012</v>
      </c>
      <c r="ES178" s="74">
        <f t="shared" ca="1" si="465"/>
        <v>0.30945678047344727</v>
      </c>
      <c r="ET178" s="74">
        <f t="shared" ca="1" si="466"/>
        <v>0.88368135191195474</v>
      </c>
      <c r="EU178" s="74">
        <f t="shared" ca="1" si="467"/>
        <v>-1.5644311417635939</v>
      </c>
      <c r="EV178" s="74">
        <f t="shared" si="468"/>
        <v>-0.52113160812829673</v>
      </c>
      <c r="EW178" s="74">
        <f t="shared" ca="1" si="469"/>
        <v>-1.9824404841754482</v>
      </c>
      <c r="EX178" s="74">
        <f t="shared" ca="1" si="470"/>
        <v>3.9644085703671115</v>
      </c>
      <c r="EY178" s="74">
        <f t="shared" ca="1" si="471"/>
        <v>3.846159268581459</v>
      </c>
      <c r="EZ178" s="74">
        <f t="shared" ca="1" si="472"/>
        <v>3.5721529115995754</v>
      </c>
      <c r="FA178" s="74">
        <f t="shared" ca="1" si="473"/>
        <v>4.3714219133598018</v>
      </c>
      <c r="FB178" s="74">
        <f t="shared" ca="1" si="474"/>
        <v>1.093662094437635</v>
      </c>
      <c r="FC178" s="74">
        <f t="shared" ca="1" si="475"/>
        <v>-1.0587759680261799</v>
      </c>
      <c r="FD178" s="74">
        <f t="shared" ca="1" si="476"/>
        <v>-3.4796551311211847</v>
      </c>
      <c r="FG178" s="225">
        <f t="shared" si="477"/>
        <v>5</v>
      </c>
      <c r="FH178" s="73">
        <f t="shared" si="478"/>
        <v>2025</v>
      </c>
      <c r="FI178" s="73"/>
      <c r="FJ178" s="73"/>
      <c r="FK178" s="4"/>
      <c r="FL178" s="4"/>
      <c r="GA178" s="4"/>
    </row>
    <row r="179" spans="1:183" x14ac:dyDescent="0.35">
      <c r="A179" s="73">
        <v>20</v>
      </c>
      <c r="B179" s="41">
        <f t="shared" si="441"/>
        <v>45789</v>
      </c>
      <c r="C179" s="57">
        <f>'Chart Data'!C284</f>
        <v>384</v>
      </c>
      <c r="D179" s="57">
        <f>'Chart Data'!D284</f>
        <v>76</v>
      </c>
      <c r="E179" s="57">
        <f ca="1">'Chart Data'!E284</f>
        <v>131</v>
      </c>
      <c r="F179" s="57">
        <f ca="1">'Chart Data'!F284</f>
        <v>111.85714285714286</v>
      </c>
      <c r="G179" s="57">
        <f>'Chart Data'!G284</f>
        <v>42302</v>
      </c>
      <c r="H179" s="57">
        <f ca="1">'Chart Data'!H284</f>
        <v>100.85714285714286</v>
      </c>
      <c r="I179" s="57">
        <f ca="1">'Chart Data'!J284</f>
        <v>88.142857142857139</v>
      </c>
      <c r="J179" s="57">
        <f ca="1">'Chart Data'!K284</f>
        <v>86.571428571428569</v>
      </c>
      <c r="K179" s="57">
        <f>'Chart Data'!L284</f>
        <v>6914</v>
      </c>
      <c r="L179" s="57">
        <f>'Chart Data'!M284</f>
        <v>89.828571428571422</v>
      </c>
      <c r="M179" s="57">
        <f ca="1">'Chart Data'!O284</f>
        <v>106.82714285714285</v>
      </c>
      <c r="N179" s="57">
        <f ca="1">'Chart Data'!P284</f>
        <v>108.94952380952382</v>
      </c>
      <c r="O179" s="57">
        <f ca="1">'Chart Data'!Q284</f>
        <v>108.625</v>
      </c>
      <c r="P179" s="57">
        <f ca="1">'Chart Data'!R284</f>
        <v>107.42428571428573</v>
      </c>
      <c r="Q179" s="57">
        <f>'Chart Data'!S285</f>
        <v>105.23453175939557</v>
      </c>
      <c r="R179" s="57">
        <f ca="1">'Chart Data'!T285</f>
        <v>506552.28571428574</v>
      </c>
      <c r="U179" s="57">
        <f t="shared" si="502"/>
        <v>365.34615384615387</v>
      </c>
      <c r="V179" s="57">
        <f t="shared" si="503"/>
        <v>56.115384615384613</v>
      </c>
      <c r="W179" s="57">
        <f t="shared" ca="1" si="504"/>
        <v>123.69505494505493</v>
      </c>
      <c r="X179" s="57">
        <f t="shared" ca="1" si="505"/>
        <v>104.10714285714286</v>
      </c>
      <c r="Y179" s="57">
        <f t="shared" si="506"/>
        <v>39147.769230769234</v>
      </c>
      <c r="Z179" s="57">
        <f t="shared" ca="1" si="507"/>
        <v>96.626373626373606</v>
      </c>
      <c r="AA179" s="57">
        <f t="shared" ca="1" si="508"/>
        <v>86.672619047619051</v>
      </c>
      <c r="AB179" s="57">
        <f t="shared" ca="1" si="509"/>
        <v>86.238095238095255</v>
      </c>
      <c r="AC179" s="57">
        <f t="shared" si="510"/>
        <v>5469.9230769230771</v>
      </c>
      <c r="AD179" s="57">
        <f t="shared" si="511"/>
        <v>93.313186813186832</v>
      </c>
      <c r="AE179" s="57">
        <f t="shared" ca="1" si="512"/>
        <v>110.89637362637366</v>
      </c>
      <c r="AF179" s="57">
        <f t="shared" ca="1" si="513"/>
        <v>118.28517399267399</v>
      </c>
      <c r="AG179" s="57">
        <f t="shared" ca="1" si="514"/>
        <v>109.67497252747255</v>
      </c>
      <c r="AH179" s="57">
        <f t="shared" ca="1" si="515"/>
        <v>109.27689560439559</v>
      </c>
      <c r="AI179" s="57">
        <f t="shared" si="516"/>
        <v>102.00326576887093</v>
      </c>
      <c r="AJ179" s="57">
        <f t="shared" ca="1" si="517"/>
        <v>626086.51923076925</v>
      </c>
      <c r="AM179" s="57">
        <f t="shared" si="518"/>
        <v>365.35576923076928</v>
      </c>
      <c r="AN179" s="57">
        <f t="shared" si="519"/>
        <v>56.144230769230766</v>
      </c>
      <c r="AO179" s="57">
        <f t="shared" ca="1" si="520"/>
        <v>123.73901098901098</v>
      </c>
      <c r="AP179" s="57">
        <f t="shared" ca="1" si="521"/>
        <v>104.11538461538461</v>
      </c>
      <c r="AQ179" s="57">
        <f t="shared" si="522"/>
        <v>39159.038461538468</v>
      </c>
      <c r="AR179" s="57">
        <f t="shared" ca="1" si="523"/>
        <v>96.675824175824147</v>
      </c>
      <c r="AS179" s="57">
        <f t="shared" ca="1" si="524"/>
        <v>86.693223443223445</v>
      </c>
      <c r="AT179" s="57">
        <f t="shared" ca="1" si="525"/>
        <v>86.247710622710628</v>
      </c>
      <c r="AU179" s="57">
        <f t="shared" si="526"/>
        <v>5469.711538461539</v>
      </c>
      <c r="AV179" s="57">
        <f t="shared" si="527"/>
        <v>93.307692307692321</v>
      </c>
      <c r="AW179" s="57">
        <f t="shared" ca="1" si="528"/>
        <v>111.01994505494508</v>
      </c>
      <c r="AX179" s="57">
        <f t="shared" ca="1" si="529"/>
        <v>118.43242673992674</v>
      </c>
      <c r="AY179" s="57">
        <f t="shared" ca="1" si="530"/>
        <v>109.79822115384617</v>
      </c>
      <c r="AZ179" s="57">
        <f t="shared" ca="1" si="531"/>
        <v>109.39968406593405</v>
      </c>
      <c r="BA179" s="57">
        <f t="shared" si="532"/>
        <v>101.95340078783306</v>
      </c>
      <c r="BB179" s="57">
        <f t="shared" ca="1" si="533"/>
        <v>625960.78021978028</v>
      </c>
      <c r="BE179" s="74">
        <f t="shared" si="534"/>
        <v>1.0510303445008815</v>
      </c>
      <c r="BF179" s="74">
        <f t="shared" si="535"/>
        <v>1.3536564480219215</v>
      </c>
      <c r="BG179" s="74">
        <f t="shared" ca="1" si="536"/>
        <v>1.058679869452277</v>
      </c>
      <c r="BH179" s="74">
        <f t="shared" ca="1" si="537"/>
        <v>1.0743574858831602</v>
      </c>
      <c r="BI179" s="74">
        <f t="shared" si="538"/>
        <v>1.0802614584509911</v>
      </c>
      <c r="BJ179" s="74">
        <f t="shared" ca="1" si="539"/>
        <v>1.0432509235578293</v>
      </c>
      <c r="BK179" s="74">
        <f t="shared" ca="1" si="540"/>
        <v>1.0167214188382681</v>
      </c>
      <c r="BL179" s="74">
        <f t="shared" ca="1" si="541"/>
        <v>1.0037533512064343</v>
      </c>
      <c r="BM179" s="74">
        <f t="shared" si="542"/>
        <v>1.2640520348070667</v>
      </c>
      <c r="BN179" s="74">
        <f t="shared" si="543"/>
        <v>0.96271346131197721</v>
      </c>
      <c r="BO179" s="74">
        <f t="shared" ca="1" si="544"/>
        <v>0.96223379325465197</v>
      </c>
      <c r="BP179" s="74">
        <f t="shared" ca="1" si="545"/>
        <v>0.91992984361261954</v>
      </c>
      <c r="BQ179" s="74">
        <f t="shared" ca="1" si="546"/>
        <v>0.98931475262971436</v>
      </c>
      <c r="BR179" s="74">
        <f t="shared" ca="1" si="547"/>
        <v>0.98194329016107784</v>
      </c>
      <c r="BS179" s="74">
        <f t="shared" si="548"/>
        <v>1.0321826535084455</v>
      </c>
      <c r="BT179" s="74">
        <f t="shared" ca="1" si="549"/>
        <v>0.80923965481740057</v>
      </c>
      <c r="CP179" s="73">
        <f t="shared" ref="CP179:DF179" si="574">CP127</f>
        <v>20</v>
      </c>
      <c r="CQ179" s="74">
        <f t="shared" si="574"/>
        <v>1.0421412732675286</v>
      </c>
      <c r="CR179" s="74">
        <f t="shared" si="574"/>
        <v>1.2468307273681065</v>
      </c>
      <c r="CS179" s="74">
        <f t="shared" ca="1" si="574"/>
        <v>1.0521790917924696</v>
      </c>
      <c r="CT179" s="74">
        <f t="shared" ca="1" si="574"/>
        <v>1.0732683549696227</v>
      </c>
      <c r="CU179" s="74">
        <f t="shared" si="574"/>
        <v>1.0765098439898688</v>
      </c>
      <c r="CV179" s="74">
        <f t="shared" ca="1" si="574"/>
        <v>1.0441344192661808</v>
      </c>
      <c r="CW179" s="74">
        <f t="shared" ca="1" si="574"/>
        <v>1.02494889772951</v>
      </c>
      <c r="CX179" s="74">
        <f t="shared" ca="1" si="574"/>
        <v>1.0032362078210082</v>
      </c>
      <c r="CY179" s="74">
        <f t="shared" si="574"/>
        <v>1.126723247865703</v>
      </c>
      <c r="CZ179" s="74">
        <f t="shared" ca="1" si="574"/>
        <v>0.96516055458684291</v>
      </c>
      <c r="DA179" s="74">
        <f t="shared" ca="1" si="574"/>
        <v>0.95944401816732927</v>
      </c>
      <c r="DB179" s="74">
        <f t="shared" ca="1" si="574"/>
        <v>0.91938187610352262</v>
      </c>
      <c r="DC179" s="74">
        <f t="shared" ca="1" si="574"/>
        <v>0.98723941951001237</v>
      </c>
      <c r="DD179" s="74">
        <f t="shared" ca="1" si="574"/>
        <v>0.97156385578692128</v>
      </c>
      <c r="DE179" s="74">
        <f t="shared" ca="1" si="574"/>
        <v>0.99941282493046302</v>
      </c>
      <c r="DF179" s="74">
        <f t="shared" ca="1" si="574"/>
        <v>0.82547942530986818</v>
      </c>
      <c r="DI179" s="57">
        <f t="shared" si="443"/>
        <v>368.47211587350995</v>
      </c>
      <c r="DJ179" s="57">
        <f t="shared" si="444"/>
        <v>60.954545257659689</v>
      </c>
      <c r="DK179" s="57">
        <f t="shared" ca="1" si="445"/>
        <v>124.50351943111816</v>
      </c>
      <c r="DL179" s="57">
        <f t="shared" ca="1" si="446"/>
        <v>104.2210387916532</v>
      </c>
      <c r="DM179" s="57">
        <f t="shared" si="447"/>
        <v>39295.506897750311</v>
      </c>
      <c r="DN179" s="57">
        <f t="shared" ca="1" si="448"/>
        <v>96.594021800397513</v>
      </c>
      <c r="DO179" s="57">
        <f t="shared" ca="1" si="449"/>
        <v>85.997318830346757</v>
      </c>
      <c r="DP179" s="57">
        <f t="shared" ca="1" si="450"/>
        <v>86.29216917864089</v>
      </c>
      <c r="DQ179" s="57">
        <f t="shared" si="451"/>
        <v>6136.3782216235031</v>
      </c>
      <c r="DR179" s="57">
        <f t="shared" ca="1" si="452"/>
        <v>93.071117547923848</v>
      </c>
      <c r="DS179" s="57">
        <f t="shared" ca="1" si="453"/>
        <v>111.34275771628391</v>
      </c>
      <c r="DT179" s="57">
        <f t="shared" ca="1" si="454"/>
        <v>118.50301451587032</v>
      </c>
      <c r="DU179" s="57">
        <f t="shared" ca="1" si="455"/>
        <v>110.02903434904663</v>
      </c>
      <c r="DV179" s="57">
        <f t="shared" ca="1" si="456"/>
        <v>110.56842540450116</v>
      </c>
      <c r="DW179" s="57">
        <f t="shared" ca="1" si="457"/>
        <v>105.29635915640522</v>
      </c>
      <c r="DX179" s="57">
        <f t="shared" ca="1" si="458"/>
        <v>613646.16752759926</v>
      </c>
      <c r="DY179" s="57">
        <f ca="1">'Chart Data'!U284</f>
        <v>-368.07285714285717</v>
      </c>
      <c r="EB179" s="57"/>
      <c r="EN179" s="74">
        <f t="shared" si="559"/>
        <v>-1.6327637302894831</v>
      </c>
      <c r="EO179" s="74">
        <f t="shared" si="560"/>
        <v>0.55317526448309917</v>
      </c>
      <c r="EP179" s="74">
        <f t="shared" ca="1" si="462"/>
        <v>2.0720901154763425</v>
      </c>
      <c r="EQ179" s="74">
        <f t="shared" ca="1" si="463"/>
        <v>4.3925939310795935E-2</v>
      </c>
      <c r="ER179" s="74">
        <f t="shared" si="464"/>
        <v>1.5106493307543025</v>
      </c>
      <c r="ES179" s="74">
        <f t="shared" ca="1" si="465"/>
        <v>0.30916173618248383</v>
      </c>
      <c r="ET179" s="74">
        <f t="shared" ca="1" si="466"/>
        <v>0.15813718663156837</v>
      </c>
      <c r="EU179" s="74">
        <f t="shared" ca="1" si="467"/>
        <v>-1.4235863500701187</v>
      </c>
      <c r="EV179" s="74">
        <f t="shared" si="468"/>
        <v>-0.83477005337793619</v>
      </c>
      <c r="EW179" s="74">
        <f t="shared" ca="1" si="469"/>
        <v>-1.9609204737714994</v>
      </c>
      <c r="EX179" s="74">
        <f t="shared" ca="1" si="470"/>
        <v>4.1493514099760889</v>
      </c>
      <c r="EY179" s="74">
        <f t="shared" ca="1" si="471"/>
        <v>3.534382413824543</v>
      </c>
      <c r="EZ179" s="74">
        <f t="shared" ca="1" si="472"/>
        <v>3.9965863616325192</v>
      </c>
      <c r="FA179" s="74">
        <f t="shared" ca="1" si="473"/>
        <v>4.8048882062975888</v>
      </c>
      <c r="FB179" s="74">
        <f t="shared" ca="1" si="474"/>
        <v>0.89637931207246624</v>
      </c>
      <c r="FC179" s="74">
        <f t="shared" ca="1" si="475"/>
        <v>-0.75101943594581777</v>
      </c>
      <c r="FD179" s="74">
        <f t="shared" ca="1" si="476"/>
        <v>-2.140720425043523</v>
      </c>
      <c r="FG179" s="225">
        <f t="shared" si="477"/>
        <v>5</v>
      </c>
      <c r="FH179" s="73">
        <f t="shared" si="478"/>
        <v>2025</v>
      </c>
      <c r="FI179" s="73"/>
      <c r="FJ179" s="73"/>
      <c r="FK179" s="4"/>
      <c r="FL179" s="4"/>
      <c r="GA179" s="4"/>
    </row>
    <row r="180" spans="1:183" x14ac:dyDescent="0.35">
      <c r="A180" s="73">
        <v>21</v>
      </c>
      <c r="B180" s="41">
        <f t="shared" si="441"/>
        <v>45796</v>
      </c>
      <c r="C180" s="57">
        <f>'Chart Data'!C285</f>
        <v>372</v>
      </c>
      <c r="D180" s="57">
        <f>'Chart Data'!D285</f>
        <v>69</v>
      </c>
      <c r="E180" s="57">
        <f ca="1">'Chart Data'!E285</f>
        <v>129.57142857142858</v>
      </c>
      <c r="F180" s="57">
        <f ca="1">'Chart Data'!F285</f>
        <v>108.71428571428571</v>
      </c>
      <c r="G180" s="57">
        <f>'Chart Data'!G285</f>
        <v>43947</v>
      </c>
      <c r="H180" s="57">
        <f ca="1">'Chart Data'!H285</f>
        <v>100.28571428571429</v>
      </c>
      <c r="I180" s="57">
        <f ca="1">'Chart Data'!J285</f>
        <v>87.571428571428569</v>
      </c>
      <c r="J180" s="57">
        <f ca="1">'Chart Data'!K285</f>
        <v>86.285714285714292</v>
      </c>
      <c r="K180" s="57">
        <f>'Chart Data'!L285</f>
        <v>5927</v>
      </c>
      <c r="L180" s="57">
        <f>'Chart Data'!M285</f>
        <v>86.785714285714292</v>
      </c>
      <c r="M180" s="57">
        <f ca="1">'Chart Data'!O285</f>
        <v>107.77</v>
      </c>
      <c r="N180" s="57">
        <f ca="1">'Chart Data'!P285</f>
        <v>108.23</v>
      </c>
      <c r="O180" s="57">
        <f ca="1">'Chart Data'!Q285</f>
        <v>110.24714285714285</v>
      </c>
      <c r="P180" s="57">
        <f ca="1">'Chart Data'!R285</f>
        <v>109.98214285714286</v>
      </c>
      <c r="Q180" s="57">
        <f>'Chart Data'!S286</f>
        <v>105.67077028479852</v>
      </c>
      <c r="R180" s="57">
        <f ca="1">'Chart Data'!T286</f>
        <v>498492.14285714284</v>
      </c>
      <c r="U180" s="57">
        <f t="shared" si="502"/>
        <v>365.36538461538464</v>
      </c>
      <c r="V180" s="57">
        <f t="shared" si="503"/>
        <v>56.17307692307692</v>
      </c>
      <c r="W180" s="57">
        <f t="shared" ca="1" si="504"/>
        <v>123.78296703296702</v>
      </c>
      <c r="X180" s="57">
        <f t="shared" ca="1" si="505"/>
        <v>104.12362637362638</v>
      </c>
      <c r="Y180" s="57">
        <f t="shared" si="506"/>
        <v>39170.307692307695</v>
      </c>
      <c r="Z180" s="57">
        <f t="shared" ca="1" si="507"/>
        <v>96.725274725274701</v>
      </c>
      <c r="AA180" s="57">
        <f t="shared" ca="1" si="508"/>
        <v>86.713827838827839</v>
      </c>
      <c r="AB180" s="57">
        <f t="shared" ca="1" si="509"/>
        <v>86.257326007326</v>
      </c>
      <c r="AC180" s="57">
        <f t="shared" si="510"/>
        <v>5469.5</v>
      </c>
      <c r="AD180" s="57">
        <f t="shared" si="511"/>
        <v>93.302197802197824</v>
      </c>
      <c r="AE180" s="57">
        <f t="shared" ca="1" si="512"/>
        <v>111.14351648351651</v>
      </c>
      <c r="AF180" s="57">
        <f t="shared" ca="1" si="513"/>
        <v>118.57967948717948</v>
      </c>
      <c r="AG180" s="57">
        <f t="shared" ca="1" si="514"/>
        <v>109.92146978021979</v>
      </c>
      <c r="AH180" s="57">
        <f t="shared" ca="1" si="515"/>
        <v>109.52247252747253</v>
      </c>
      <c r="AI180" s="57">
        <f t="shared" si="516"/>
        <v>101.90353580679519</v>
      </c>
      <c r="AJ180" s="57">
        <f t="shared" ca="1" si="517"/>
        <v>625835.0412087912</v>
      </c>
      <c r="AM180" s="57">
        <f t="shared" ref="AM180:AV180" si="575">AVERAGE(U180:U181)</f>
        <v>364.73076923076928</v>
      </c>
      <c r="AN180" s="57">
        <f t="shared" si="575"/>
        <v>56.20192307692308</v>
      </c>
      <c r="AO180" s="57">
        <f t="shared" ca="1" si="575"/>
        <v>123.77335164835165</v>
      </c>
      <c r="AP180" s="57">
        <f t="shared" ca="1" si="575"/>
        <v>104.09615384615384</v>
      </c>
      <c r="AQ180" s="57">
        <f t="shared" si="575"/>
        <v>39175.61538461539</v>
      </c>
      <c r="AR180" s="57">
        <f t="shared" ca="1" si="575"/>
        <v>96.729395604395592</v>
      </c>
      <c r="AS180" s="57">
        <f t="shared" ca="1" si="575"/>
        <v>86.72344322344324</v>
      </c>
      <c r="AT180" s="57">
        <f t="shared" ca="1" si="575"/>
        <v>86.258699633699621</v>
      </c>
      <c r="AU180" s="57">
        <f t="shared" si="575"/>
        <v>5520.9038461538457</v>
      </c>
      <c r="AV180" s="57">
        <f t="shared" si="575"/>
        <v>93.292994505494534</v>
      </c>
      <c r="AW180" s="57"/>
      <c r="AX180" s="57"/>
      <c r="AY180" s="57"/>
      <c r="AZ180" s="57"/>
      <c r="BA180" s="57">
        <f t="shared" ref="BA180:BB182" si="576">AVERAGE(AI180:AI181)</f>
        <v>101.88545382319295</v>
      </c>
      <c r="BB180" s="57">
        <f t="shared" ca="1" si="576"/>
        <v>625680.79258241761</v>
      </c>
      <c r="BE180" s="74">
        <f t="shared" ref="BE180:BN180" si="577">C180/AM180</f>
        <v>1.0199304017715911</v>
      </c>
      <c r="BF180" s="74">
        <f t="shared" si="577"/>
        <v>1.227715996578272</v>
      </c>
      <c r="BG180" s="74">
        <f t="shared" ca="1" si="577"/>
        <v>1.0468443073235154</v>
      </c>
      <c r="BH180" s="74">
        <f t="shared" ca="1" si="577"/>
        <v>1.0443640970151222</v>
      </c>
      <c r="BI180" s="74">
        <f t="shared" si="577"/>
        <v>1.1217947585134393</v>
      </c>
      <c r="BJ180" s="74">
        <f t="shared" ca="1" si="577"/>
        <v>1.0367656456354111</v>
      </c>
      <c r="BK180" s="74">
        <f t="shared" ca="1" si="577"/>
        <v>1.0097780405904837</v>
      </c>
      <c r="BL180" s="74">
        <f t="shared" ca="1" si="577"/>
        <v>1.0003131817675133</v>
      </c>
      <c r="BM180" s="74">
        <f t="shared" si="577"/>
        <v>1.0735560997189006</v>
      </c>
      <c r="BN180" s="74">
        <f t="shared" si="577"/>
        <v>0.93024899399711103</v>
      </c>
      <c r="BO180" s="74"/>
      <c r="BP180" s="74"/>
      <c r="BQ180" s="74"/>
      <c r="BR180" s="74"/>
      <c r="BS180" s="74">
        <f t="shared" ref="BS180:BT182" si="578">Q180/BA180</f>
        <v>1.0371526682128189</v>
      </c>
      <c r="BT180" s="74">
        <f t="shared" ca="1" si="578"/>
        <v>0.7967195873149312</v>
      </c>
      <c r="CP180" s="73">
        <f t="shared" ref="CP180:DF180" si="579">CP128</f>
        <v>21</v>
      </c>
      <c r="CQ180" s="74">
        <f t="shared" si="579"/>
        <v>0.99237092237010427</v>
      </c>
      <c r="CR180" s="74">
        <f t="shared" si="579"/>
        <v>1.277455706699828</v>
      </c>
      <c r="CS180" s="74">
        <f t="shared" ca="1" si="579"/>
        <v>1.0527157804837843</v>
      </c>
      <c r="CT180" s="74">
        <f t="shared" ca="1" si="579"/>
        <v>1.0537017995387918</v>
      </c>
      <c r="CU180" s="74">
        <f t="shared" si="579"/>
        <v>1.1155748314680223</v>
      </c>
      <c r="CV180" s="74">
        <f t="shared" ca="1" si="579"/>
        <v>1.046993883526268</v>
      </c>
      <c r="CW180" s="74">
        <f t="shared" ca="1" si="579"/>
        <v>1.027777626326545</v>
      </c>
      <c r="CX180" s="74">
        <f t="shared" ca="1" si="579"/>
        <v>0.99838243682783789</v>
      </c>
      <c r="CY180" s="74">
        <f t="shared" si="579"/>
        <v>1.2570070496306531</v>
      </c>
      <c r="CZ180" s="74">
        <f t="shared" ca="1" si="579"/>
        <v>0.97679171360111738</v>
      </c>
      <c r="DA180" s="74">
        <f t="shared" ca="1" si="579"/>
        <v>0.97049515837822431</v>
      </c>
      <c r="DB180" s="74">
        <f t="shared" ca="1" si="579"/>
        <v>0.91139644456060898</v>
      </c>
      <c r="DC180" s="74">
        <f t="shared" ca="1" si="579"/>
        <v>1.0031689168537159</v>
      </c>
      <c r="DD180" s="74">
        <f t="shared" ca="1" si="579"/>
        <v>0.9917076780982873</v>
      </c>
      <c r="DE180" s="74">
        <f t="shared" ca="1" si="579"/>
        <v>1.0081260195001187</v>
      </c>
      <c r="DF180" s="74">
        <f t="shared" ca="1" si="579"/>
        <v>0.82188516228751374</v>
      </c>
      <c r="DI180" s="57">
        <f t="shared" si="443"/>
        <v>374.85983477986548</v>
      </c>
      <c r="DJ180" s="57">
        <f t="shared" si="444"/>
        <v>54.013614435411007</v>
      </c>
      <c r="DK180" s="57">
        <f t="shared" ca="1" si="445"/>
        <v>123.08301155311166</v>
      </c>
      <c r="DL180" s="57">
        <f t="shared" ca="1" si="446"/>
        <v>103.17367376792015</v>
      </c>
      <c r="DM180" s="57">
        <f t="shared" si="447"/>
        <v>39394.04041786123</v>
      </c>
      <c r="DN180" s="57">
        <f t="shared" ca="1" si="448"/>
        <v>95.784431851648179</v>
      </c>
      <c r="DO180" s="57">
        <f t="shared" ca="1" si="449"/>
        <v>85.204645760215655</v>
      </c>
      <c r="DP180" s="57">
        <f t="shared" ca="1" si="450"/>
        <v>86.425513012698843</v>
      </c>
      <c r="DQ180" s="57">
        <f t="shared" si="451"/>
        <v>4715.1684644422103</v>
      </c>
      <c r="DR180" s="57">
        <f t="shared" ca="1" si="452"/>
        <v>88.847717560751235</v>
      </c>
      <c r="DS180" s="57">
        <f t="shared" ca="1" si="453"/>
        <v>111.04640664059815</v>
      </c>
      <c r="DT180" s="57">
        <f t="shared" ca="1" si="454"/>
        <v>118.7518347761149</v>
      </c>
      <c r="DU180" s="57">
        <f t="shared" ca="1" si="455"/>
        <v>109.89888243638565</v>
      </c>
      <c r="DV180" s="57">
        <f t="shared" ca="1" si="456"/>
        <v>110.90177608390223</v>
      </c>
      <c r="DW180" s="57">
        <f t="shared" ca="1" si="457"/>
        <v>104.81900897389355</v>
      </c>
      <c r="DX180" s="57">
        <f t="shared" ca="1" si="458"/>
        <v>606522.86442270526</v>
      </c>
      <c r="DY180" s="57">
        <f ca="1">'Chart Data'!U285</f>
        <v>-243.86714285714285</v>
      </c>
      <c r="EB180" s="57"/>
      <c r="EN180" s="74">
        <f t="shared" si="559"/>
        <v>-1.2825261111537509</v>
      </c>
      <c r="EO180" s="74">
        <f t="shared" si="560"/>
        <v>-2.0279387263876605</v>
      </c>
      <c r="EP180" s="74">
        <f t="shared" ca="1" si="462"/>
        <v>1.6755521916634852</v>
      </c>
      <c r="EQ180" s="74">
        <f t="shared" ca="1" si="463"/>
        <v>-0.22391667615208097</v>
      </c>
      <c r="ER180" s="74">
        <f t="shared" si="464"/>
        <v>1.6070245514326005</v>
      </c>
      <c r="ES180" s="74">
        <f t="shared" ca="1" si="465"/>
        <v>-0.16157486309123834</v>
      </c>
      <c r="ET180" s="74">
        <f t="shared" ca="1" si="466"/>
        <v>-8.253032064100406E-2</v>
      </c>
      <c r="EU180" s="74">
        <f t="shared" ca="1" si="467"/>
        <v>-1.3461847535042764</v>
      </c>
      <c r="EV180" s="74">
        <f t="shared" si="468"/>
        <v>0.23397013493550869</v>
      </c>
      <c r="EW180" s="74">
        <f t="shared" ca="1" si="469"/>
        <v>-2.208492717902212</v>
      </c>
      <c r="EX180" s="74">
        <f t="shared" ca="1" si="470"/>
        <v>4.0307459829356063</v>
      </c>
      <c r="EY180" s="74">
        <f t="shared" ca="1" si="471"/>
        <v>3.5907797975455948</v>
      </c>
      <c r="EZ180" s="74">
        <f t="shared" ca="1" si="472"/>
        <v>3.9388891227446177</v>
      </c>
      <c r="FA180" s="74">
        <f t="shared" ca="1" si="473"/>
        <v>4.9619858787222162</v>
      </c>
      <c r="FB180" s="74">
        <f t="shared" ca="1" si="474"/>
        <v>0.77510442703542481</v>
      </c>
      <c r="FC180" s="74">
        <f t="shared" ca="1" si="475"/>
        <v>-1.1062137086153996</v>
      </c>
      <c r="FD180" s="74">
        <f t="shared" ca="1" si="476"/>
        <v>-0.56611249217075998</v>
      </c>
      <c r="FG180" s="225">
        <f t="shared" si="477"/>
        <v>5</v>
      </c>
      <c r="FH180" s="73">
        <f t="shared" si="478"/>
        <v>2025</v>
      </c>
      <c r="FI180" s="73"/>
      <c r="FJ180" s="73"/>
      <c r="FK180" s="4"/>
      <c r="FL180" s="4"/>
      <c r="GA180" s="4"/>
    </row>
    <row r="181" spans="1:183" x14ac:dyDescent="0.35">
      <c r="A181" s="73">
        <v>22</v>
      </c>
      <c r="B181" s="41">
        <f t="shared" si="441"/>
        <v>45803</v>
      </c>
      <c r="C181" s="57">
        <f>'Chart Data'!C286</f>
        <v>360</v>
      </c>
      <c r="D181" s="57">
        <f>'Chart Data'!D286</f>
        <v>69</v>
      </c>
      <c r="E181" s="57">
        <f ca="1">'Chart Data'!E286</f>
        <v>121.71428571428571</v>
      </c>
      <c r="F181" s="57">
        <f ca="1">'Chart Data'!F286</f>
        <v>100.42857142857143</v>
      </c>
      <c r="G181" s="57">
        <f>'Chart Data'!G286</f>
        <v>43846</v>
      </c>
      <c r="H181" s="57">
        <f ca="1">'Chart Data'!H286</f>
        <v>97.428571428571431</v>
      </c>
      <c r="I181" s="57">
        <f ca="1">'Chart Data'!J286</f>
        <v>84.714285714285708</v>
      </c>
      <c r="J181" s="57">
        <f ca="1">'Chart Data'!K286</f>
        <v>88.571428571428569</v>
      </c>
      <c r="K181" s="57">
        <f>'Chart Data'!L286</f>
        <v>3165</v>
      </c>
      <c r="L181" s="57">
        <f>'Chart Data'!M286</f>
        <v>83.371428571428581</v>
      </c>
      <c r="M181" s="57">
        <f ca="1">'Chart Data'!O286</f>
        <v>116.3885714285714</v>
      </c>
      <c r="N181" s="57">
        <f ca="1">'Chart Data'!P286</f>
        <v>121.81</v>
      </c>
      <c r="O181" s="57">
        <f ca="1">'Chart Data'!Q286</f>
        <v>118.48285714285714</v>
      </c>
      <c r="P181" s="57">
        <f ca="1">'Chart Data'!R286</f>
        <v>116.93642857142856</v>
      </c>
      <c r="Q181" s="57">
        <f>'Chart Data'!S287</f>
        <v>105.19237115077379</v>
      </c>
      <c r="R181" s="57">
        <f ca="1">'Chart Data'!T287</f>
        <v>535251.28571428568</v>
      </c>
      <c r="U181" s="57">
        <f t="shared" ref="U181:AD181" si="580">AVERAGE(C156:C207)</f>
        <v>364.09615384615387</v>
      </c>
      <c r="V181" s="57">
        <f t="shared" si="580"/>
        <v>56.230769230769234</v>
      </c>
      <c r="W181" s="57">
        <f t="shared" ca="1" si="580"/>
        <v>123.76373626373626</v>
      </c>
      <c r="X181" s="57">
        <f t="shared" ca="1" si="580"/>
        <v>104.06868131868131</v>
      </c>
      <c r="Y181" s="57">
        <f t="shared" si="580"/>
        <v>39180.923076923078</v>
      </c>
      <c r="Z181" s="57">
        <f t="shared" ca="1" si="580"/>
        <v>96.733516483516468</v>
      </c>
      <c r="AA181" s="57">
        <f t="shared" ca="1" si="580"/>
        <v>86.733058608058627</v>
      </c>
      <c r="AB181" s="57">
        <f t="shared" ca="1" si="580"/>
        <v>86.260073260073256</v>
      </c>
      <c r="AC181" s="57">
        <f t="shared" si="580"/>
        <v>5572.3076923076924</v>
      </c>
      <c r="AD181" s="57">
        <f t="shared" si="580"/>
        <v>93.283791208791257</v>
      </c>
      <c r="AE181" s="57"/>
      <c r="AF181" s="57"/>
      <c r="AG181" s="57"/>
      <c r="AH181" s="57"/>
      <c r="AI181" s="57">
        <f t="shared" ref="AI181:AJ183" si="581">AVERAGE(Q156:Q207)</f>
        <v>101.8673718395907</v>
      </c>
      <c r="AJ181" s="57">
        <f t="shared" ca="1" si="581"/>
        <v>625526.54395604401</v>
      </c>
      <c r="AM181" s="57"/>
      <c r="AO181" s="57">
        <f t="shared" ref="AO181:AV186" ca="1" si="582">AVERAGE(W181:W182)</f>
        <v>123.77060439560438</v>
      </c>
      <c r="AP181" s="57">
        <f t="shared" ca="1" si="582"/>
        <v>104.0315934065934</v>
      </c>
      <c r="AQ181" s="57">
        <f t="shared" si="582"/>
        <v>39196.923076923078</v>
      </c>
      <c r="AR181" s="57">
        <f t="shared" ca="1" si="582"/>
        <v>96.765109890109869</v>
      </c>
      <c r="AS181" s="57">
        <f t="shared" ca="1" si="582"/>
        <v>86.749542124542145</v>
      </c>
      <c r="AT181" s="57">
        <f t="shared" ca="1" si="582"/>
        <v>86.265567765567766</v>
      </c>
      <c r="AU181" s="57">
        <f t="shared" si="582"/>
        <v>5612.336538461539</v>
      </c>
      <c r="AV181" s="57">
        <f t="shared" si="582"/>
        <v>93.287912087912133</v>
      </c>
      <c r="BA181" s="57">
        <f t="shared" si="576"/>
        <v>101.86829306426334</v>
      </c>
      <c r="BB181" s="57">
        <f t="shared" ca="1" si="576"/>
        <v>625390.64148351643</v>
      </c>
      <c r="BE181" s="74"/>
      <c r="BG181" s="74">
        <f t="shared" ref="BG181:BN186" ca="1" si="583">E181/AO181</f>
        <v>0.98338604960878984</v>
      </c>
      <c r="BH181" s="74">
        <f t="shared" ca="1" si="583"/>
        <v>0.96536607909156935</v>
      </c>
      <c r="BI181" s="74">
        <f t="shared" si="583"/>
        <v>1.1186082110055735</v>
      </c>
      <c r="BJ181" s="74">
        <f t="shared" ca="1" si="583"/>
        <v>1.0068564128043156</v>
      </c>
      <c r="BK181" s="74">
        <f t="shared" ca="1" si="583"/>
        <v>0.97653870717456337</v>
      </c>
      <c r="BL181" s="74">
        <f t="shared" ca="1" si="583"/>
        <v>1.0267297934226449</v>
      </c>
      <c r="BM181" s="74">
        <f t="shared" si="583"/>
        <v>0.56393624621583971</v>
      </c>
      <c r="BN181" s="74">
        <f t="shared" si="583"/>
        <v>0.89370023088159034</v>
      </c>
      <c r="BS181" s="74">
        <f t="shared" si="578"/>
        <v>1.0326311356214977</v>
      </c>
      <c r="BT181" s="74">
        <f t="shared" ca="1" si="578"/>
        <v>0.85586711762202383</v>
      </c>
      <c r="CP181" s="73">
        <f t="shared" ref="CP181:DF181" si="584">CP129</f>
        <v>22</v>
      </c>
      <c r="CQ181" s="74">
        <f t="shared" si="584"/>
        <v>1.0359510215188199</v>
      </c>
      <c r="CR181" s="74">
        <f t="shared" si="584"/>
        <v>1.2803728106139232</v>
      </c>
      <c r="CS181" s="74">
        <f t="shared" ca="1" si="584"/>
        <v>0.98598809615326899</v>
      </c>
      <c r="CT181" s="74">
        <f t="shared" ca="1" si="584"/>
        <v>0.97586718606085565</v>
      </c>
      <c r="CU181" s="74">
        <f t="shared" si="584"/>
        <v>1.1260937602883885</v>
      </c>
      <c r="CV181" s="74">
        <f t="shared" ca="1" si="584"/>
        <v>1.0219544286760045</v>
      </c>
      <c r="CW181" s="74">
        <f t="shared" ca="1" si="584"/>
        <v>0.98544837462769419</v>
      </c>
      <c r="CX181" s="74">
        <f t="shared" ca="1" si="584"/>
        <v>1.0205864090149017</v>
      </c>
      <c r="CY181" s="74">
        <f t="shared" si="584"/>
        <v>0.60383383413761149</v>
      </c>
      <c r="CZ181" s="74">
        <f t="shared" ca="1" si="584"/>
        <v>0.95892796610871156</v>
      </c>
      <c r="DA181" s="74">
        <f t="shared" ca="1" si="584"/>
        <v>1.0587914343760283</v>
      </c>
      <c r="DB181" s="74">
        <f t="shared" ca="1" si="584"/>
        <v>1.0257618406434541</v>
      </c>
      <c r="DC181" s="74">
        <f t="shared" ca="1" si="584"/>
        <v>1.0963981489676997</v>
      </c>
      <c r="DD181" s="74">
        <f t="shared" ca="1" si="584"/>
        <v>1.0708959046179778</v>
      </c>
      <c r="DE181" s="74">
        <f t="shared" ca="1" si="584"/>
        <v>0.99673189083387781</v>
      </c>
      <c r="DF181" s="74">
        <f t="shared" ca="1" si="584"/>
        <v>0.84858892079008108</v>
      </c>
      <c r="DI181" s="57">
        <f t="shared" si="443"/>
        <v>347.50677640357918</v>
      </c>
      <c r="DJ181" s="57">
        <f t="shared" si="444"/>
        <v>53.890553929300751</v>
      </c>
      <c r="DK181" s="57">
        <f t="shared" ca="1" si="445"/>
        <v>123.44397076307661</v>
      </c>
      <c r="DL181" s="57">
        <f t="shared" ca="1" si="446"/>
        <v>102.91213073159798</v>
      </c>
      <c r="DM181" s="57">
        <f t="shared" si="447"/>
        <v>38936.367064826998</v>
      </c>
      <c r="DN181" s="57">
        <f t="shared" ca="1" si="448"/>
        <v>95.335534241771668</v>
      </c>
      <c r="DO181" s="57">
        <f t="shared" ca="1" si="449"/>
        <v>85.965219381777416</v>
      </c>
      <c r="DP181" s="57">
        <f t="shared" ca="1" si="450"/>
        <v>86.784840351656428</v>
      </c>
      <c r="DQ181" s="57">
        <f t="shared" si="451"/>
        <v>5241.508211477113</v>
      </c>
      <c r="DR181" s="57">
        <f t="shared" ca="1" si="452"/>
        <v>86.942326762818539</v>
      </c>
      <c r="DS181" s="57">
        <f t="shared" ca="1" si="453"/>
        <v>109.92587175316736</v>
      </c>
      <c r="DT181" s="57">
        <f t="shared" ca="1" si="454"/>
        <v>118.75076179826434</v>
      </c>
      <c r="DU181" s="57">
        <f t="shared" ca="1" si="455"/>
        <v>108.0655391970638</v>
      </c>
      <c r="DV181" s="57">
        <f t="shared" ca="1" si="456"/>
        <v>109.19495355913557</v>
      </c>
      <c r="DW181" s="57">
        <f t="shared" ca="1" si="457"/>
        <v>105.5372784980007</v>
      </c>
      <c r="DX181" s="57">
        <f t="shared" ca="1" si="458"/>
        <v>630754.5062171428</v>
      </c>
      <c r="DY181" s="57">
        <f ca="1">'Chart Data'!U286</f>
        <v>-324.78571428571428</v>
      </c>
      <c r="EB181" s="57"/>
      <c r="EN181" s="74">
        <f t="shared" si="559"/>
        <v>-2.7822899833960646</v>
      </c>
      <c r="EO181" s="74">
        <f t="shared" si="560"/>
        <v>-2.073701060313633</v>
      </c>
      <c r="EP181" s="74">
        <f t="shared" ca="1" si="462"/>
        <v>1.7763147554737604</v>
      </c>
      <c r="EQ181" s="74">
        <f t="shared" ca="1" si="463"/>
        <v>-0.2908010663286294</v>
      </c>
      <c r="ER181" s="74">
        <f t="shared" si="464"/>
        <v>1.1593761740317134</v>
      </c>
      <c r="ES181" s="74">
        <f t="shared" ca="1" si="465"/>
        <v>-0.42258666866245281</v>
      </c>
      <c r="ET181" s="74">
        <f t="shared" ca="1" si="466"/>
        <v>0.14839130959460833</v>
      </c>
      <c r="EU181" s="74">
        <f t="shared" ca="1" si="467"/>
        <v>-1.1376073571697383</v>
      </c>
      <c r="EV181" s="74">
        <f t="shared" si="468"/>
        <v>-0.16183381836592961</v>
      </c>
      <c r="EW181" s="74">
        <f t="shared" ca="1" si="469"/>
        <v>-2.3201851640884437</v>
      </c>
      <c r="EX181" s="74">
        <f t="shared" ca="1" si="470"/>
        <v>3.582286268288204</v>
      </c>
      <c r="EY181" s="74">
        <f t="shared" ca="1" si="471"/>
        <v>3.5905365973194425</v>
      </c>
      <c r="EZ181" s="74">
        <f t="shared" ca="1" si="472"/>
        <v>3.1261554434616494</v>
      </c>
      <c r="FA181" s="74">
        <f t="shared" ca="1" si="473"/>
        <v>4.1576141991308493</v>
      </c>
      <c r="FB181" s="74">
        <f t="shared" ca="1" si="474"/>
        <v>0.95758692553028224</v>
      </c>
      <c r="FC181" s="74">
        <f t="shared" ca="1" si="475"/>
        <v>0.102065688740549</v>
      </c>
      <c r="FD181" s="74">
        <f t="shared" ca="1" si="476"/>
        <v>-1.5919511600686238</v>
      </c>
      <c r="FG181" s="225">
        <f t="shared" si="477"/>
        <v>5</v>
      </c>
      <c r="FH181" s="73">
        <f t="shared" si="478"/>
        <v>2025</v>
      </c>
      <c r="FI181" s="73"/>
      <c r="FJ181" s="73"/>
      <c r="FK181" s="4"/>
      <c r="FL181" s="4"/>
      <c r="GA181" s="4"/>
    </row>
    <row r="182" spans="1:183" x14ac:dyDescent="0.35">
      <c r="A182" s="73">
        <v>23</v>
      </c>
      <c r="B182" s="41">
        <f t="shared" si="441"/>
        <v>45810</v>
      </c>
      <c r="C182" s="57">
        <f>'Chart Data'!C287</f>
        <v>388</v>
      </c>
      <c r="D182" s="57">
        <f>'Chart Data'!D287</f>
        <v>64</v>
      </c>
      <c r="E182" s="57">
        <f ca="1">'Chart Data'!E287</f>
        <v>129.71428571428572</v>
      </c>
      <c r="F182" s="57">
        <f ca="1">'Chart Data'!F287</f>
        <v>109.28571428571429</v>
      </c>
      <c r="G182" s="57">
        <f>'Chart Data'!G287</f>
        <v>44212</v>
      </c>
      <c r="H182" s="57">
        <f ca="1">'Chart Data'!H287</f>
        <v>99.714285714285708</v>
      </c>
      <c r="I182" s="57">
        <f ca="1">'Chart Data'!J287</f>
        <v>87.285714285714292</v>
      </c>
      <c r="J182" s="57">
        <f ca="1">'Chart Data'!K287</f>
        <v>86.142857142857139</v>
      </c>
      <c r="K182" s="57">
        <f>'Chart Data'!L287</f>
        <v>5379</v>
      </c>
      <c r="L182" s="57">
        <f>'Chart Data'!M287</f>
        <v>92.399999999999991</v>
      </c>
      <c r="M182" s="57">
        <f ca="1">'Chart Data'!O287</f>
        <v>118.57142857142857</v>
      </c>
      <c r="N182" s="57">
        <f ca="1">'Chart Data'!P287</f>
        <v>124.40190476190476</v>
      </c>
      <c r="O182" s="57">
        <f ca="1">'Chart Data'!Q287</f>
        <v>117.38357142857143</v>
      </c>
      <c r="P182" s="57">
        <f ca="1">'Chart Data'!R287</f>
        <v>118.8592857142857</v>
      </c>
      <c r="Q182" s="57">
        <f>'Chart Data'!S288</f>
        <v>106.48678589755522</v>
      </c>
      <c r="R182" s="57">
        <f ca="1">'Chart Data'!T288</f>
        <v>521378</v>
      </c>
      <c r="U182" s="57"/>
      <c r="W182" s="57">
        <f t="shared" ref="W182:AD187" ca="1" si="585">AVERAGE(E157:E208)</f>
        <v>123.77747252747251</v>
      </c>
      <c r="X182" s="57">
        <f t="shared" ca="1" si="585"/>
        <v>103.99450549450549</v>
      </c>
      <c r="Y182" s="57">
        <f t="shared" si="585"/>
        <v>39212.923076923078</v>
      </c>
      <c r="Z182" s="57">
        <f t="shared" ca="1" si="585"/>
        <v>96.796703296703285</v>
      </c>
      <c r="AA182" s="57">
        <f t="shared" ca="1" si="585"/>
        <v>86.766025641025664</v>
      </c>
      <c r="AB182" s="57">
        <f t="shared" ca="1" si="585"/>
        <v>86.271062271062263</v>
      </c>
      <c r="AC182" s="57">
        <f t="shared" si="585"/>
        <v>5652.3653846153848</v>
      </c>
      <c r="AD182" s="57">
        <f t="shared" si="585"/>
        <v>93.292032967033009</v>
      </c>
      <c r="AI182" s="57">
        <f t="shared" si="581"/>
        <v>101.86921428893598</v>
      </c>
      <c r="AJ182" s="57">
        <f t="shared" ca="1" si="581"/>
        <v>625254.73901098897</v>
      </c>
      <c r="AO182" s="57">
        <f ca="1">AVERAGE(W182:W183)</f>
        <v>123.76373626373625</v>
      </c>
      <c r="AP182" s="57">
        <f ca="1">AVERAGE(X182:X183)</f>
        <v>103.95467032967034</v>
      </c>
      <c r="AQ182" s="57">
        <f>AVERAGE(Y182:Y183)</f>
        <v>39216.278846153844</v>
      </c>
      <c r="AR182" s="57">
        <f ca="1">AVERAGE(Z182:Z183)</f>
        <v>96.806318681318658</v>
      </c>
      <c r="AS182" s="57">
        <f t="shared" ca="1" si="582"/>
        <v>86.777014652014685</v>
      </c>
      <c r="AT182" s="57">
        <f t="shared" ca="1" si="582"/>
        <v>86.272435897435884</v>
      </c>
      <c r="AU182" s="57">
        <f>AVERAGE(AC182:AC183)</f>
        <v>5628.6730769230771</v>
      </c>
      <c r="BA182" s="57">
        <f t="shared" si="576"/>
        <v>101.84837200235023</v>
      </c>
      <c r="BB182" s="57">
        <f t="shared" ca="1" si="576"/>
        <v>625630.67994505493</v>
      </c>
      <c r="BG182" s="74">
        <f ca="1">E182/AO182</f>
        <v>1.0480799112097672</v>
      </c>
      <c r="BH182" s="74">
        <f ca="1">F182/AP182</f>
        <v>1.0512823900950066</v>
      </c>
      <c r="BI182" s="74">
        <f>G182/AQ182</f>
        <v>1.1273889645023296</v>
      </c>
      <c r="BJ182" s="74">
        <f ca="1">H182/AR182</f>
        <v>1.0300390209294077</v>
      </c>
      <c r="BK182" s="74">
        <f t="shared" ca="1" si="583"/>
        <v>1.0058621472026843</v>
      </c>
      <c r="BL182" s="74">
        <f t="shared" ca="1" si="583"/>
        <v>0.99849802833047629</v>
      </c>
      <c r="BM182" s="74">
        <f>K182/AU182</f>
        <v>0.95564264019050804</v>
      </c>
      <c r="BN182" s="74"/>
      <c r="BS182" s="74">
        <f t="shared" si="578"/>
        <v>1.0455423469615985</v>
      </c>
      <c r="BT182" s="74">
        <f t="shared" ca="1" si="578"/>
        <v>0.8333638625998796</v>
      </c>
      <c r="CP182" s="73">
        <f t="shared" ref="CP182:DF182" si="586">CP130</f>
        <v>23</v>
      </c>
      <c r="CQ182" s="74">
        <f t="shared" si="586"/>
        <v>0.98774836835982915</v>
      </c>
      <c r="CR182" s="74">
        <f t="shared" si="586"/>
        <v>1.1786593457023882</v>
      </c>
      <c r="CS182" s="74">
        <f t="shared" ca="1" si="586"/>
        <v>1.0477809440679073</v>
      </c>
      <c r="CT182" s="74">
        <f t="shared" ca="1" si="586"/>
        <v>1.0645734939286065</v>
      </c>
      <c r="CU182" s="74">
        <f t="shared" si="586"/>
        <v>1.1320206460330247</v>
      </c>
      <c r="CV182" s="74">
        <f t="shared" ca="1" si="586"/>
        <v>1.0403044569496023</v>
      </c>
      <c r="CW182" s="74">
        <f t="shared" ca="1" si="586"/>
        <v>0.99076055580444367</v>
      </c>
      <c r="CX182" s="74">
        <f t="shared" ca="1" si="586"/>
        <v>1.0018880038275551</v>
      </c>
      <c r="CY182" s="74">
        <f t="shared" si="586"/>
        <v>1.0655901539545924</v>
      </c>
      <c r="CZ182" s="74">
        <f t="shared" ca="1" si="586"/>
        <v>0.99059269508481695</v>
      </c>
      <c r="DA182" s="74">
        <f t="shared" ca="1" si="586"/>
        <v>1.0388550819840101</v>
      </c>
      <c r="DB182" s="74">
        <f t="shared" ca="1" si="586"/>
        <v>0.99038958421395984</v>
      </c>
      <c r="DC182" s="74">
        <f t="shared" ca="1" si="586"/>
        <v>1.0616880916307181</v>
      </c>
      <c r="DD182" s="74">
        <f t="shared" ca="1" si="586"/>
        <v>1.0597174183650031</v>
      </c>
      <c r="DE182" s="74">
        <f t="shared" ca="1" si="586"/>
        <v>0.99083797479967228</v>
      </c>
      <c r="DF182" s="74">
        <f t="shared" ca="1" si="586"/>
        <v>0.87355279550796061</v>
      </c>
      <c r="DI182" s="57">
        <f t="shared" si="443"/>
        <v>392.81259522025812</v>
      </c>
      <c r="DJ182" s="57">
        <f t="shared" si="444"/>
        <v>54.298979797136411</v>
      </c>
      <c r="DK182" s="57">
        <f t="shared" ca="1" si="445"/>
        <v>123.79905022006093</v>
      </c>
      <c r="DL182" s="57">
        <f t="shared" ca="1" si="446"/>
        <v>102.65680566817055</v>
      </c>
      <c r="DM182" s="57">
        <f t="shared" si="447"/>
        <v>39055.824781052797</v>
      </c>
      <c r="DN182" s="57">
        <f t="shared" ca="1" si="448"/>
        <v>95.851060762221053</v>
      </c>
      <c r="DO182" s="57">
        <f t="shared" ca="1" si="449"/>
        <v>88.099706608569051</v>
      </c>
      <c r="DP182" s="57">
        <f t="shared" ca="1" si="450"/>
        <v>85.980525581464136</v>
      </c>
      <c r="DQ182" s="57">
        <f t="shared" si="451"/>
        <v>5047.9070025540168</v>
      </c>
      <c r="DR182" s="57">
        <f t="shared" ca="1" si="452"/>
        <v>93.277489788160082</v>
      </c>
      <c r="DS182" s="57">
        <f t="shared" ca="1" si="453"/>
        <v>114.13664006434884</v>
      </c>
      <c r="DT182" s="57">
        <f t="shared" ca="1" si="454"/>
        <v>125.60906005553211</v>
      </c>
      <c r="DU182" s="57">
        <f t="shared" ca="1" si="455"/>
        <v>110.56314218262928</v>
      </c>
      <c r="DV182" s="57">
        <f t="shared" ca="1" si="456"/>
        <v>112.16130230044637</v>
      </c>
      <c r="DW182" s="57">
        <f t="shared" ca="1" si="457"/>
        <v>107.47144195708157</v>
      </c>
      <c r="DX182" s="57">
        <f t="shared" ca="1" si="458"/>
        <v>596847.72652673488</v>
      </c>
      <c r="DY182" s="57">
        <f ca="1">'Chart Data'!U287</f>
        <v>-337.08857142857147</v>
      </c>
      <c r="EB182" s="57"/>
      <c r="EN182" s="74">
        <f t="shared" si="559"/>
        <v>-0.29817909060761727</v>
      </c>
      <c r="EO182" s="74">
        <f t="shared" si="560"/>
        <v>-1.9218203185657095</v>
      </c>
      <c r="EP182" s="74">
        <f t="shared" ca="1" si="462"/>
        <v>1.8754359732024222</v>
      </c>
      <c r="EQ182" s="74">
        <f t="shared" ca="1" si="463"/>
        <v>-0.35609533454648745</v>
      </c>
      <c r="ER182" s="74">
        <f t="shared" si="464"/>
        <v>1.2762172627295187</v>
      </c>
      <c r="ES182" s="74">
        <f t="shared" ca="1" si="465"/>
        <v>-0.12283343994876962</v>
      </c>
      <c r="ET182" s="74">
        <f t="shared" ca="1" si="466"/>
        <v>0.79645384575737543</v>
      </c>
      <c r="EU182" s="74">
        <f t="shared" ca="1" si="467"/>
        <v>-1.6044849431803132</v>
      </c>
      <c r="EV182" s="74">
        <f t="shared" si="468"/>
        <v>-1.6247010059359128E-2</v>
      </c>
      <c r="EW182" s="74">
        <f t="shared" ca="1" si="469"/>
        <v>-1.9488231022706364</v>
      </c>
      <c r="EX182" s="74">
        <f t="shared" ca="1" si="470"/>
        <v>5.2675171133612029</v>
      </c>
      <c r="EY182" s="74">
        <f t="shared" ca="1" si="471"/>
        <v>5.1450325138028781</v>
      </c>
      <c r="EZ182" s="74">
        <f t="shared" ca="1" si="472"/>
        <v>4.2333600412202284</v>
      </c>
      <c r="FA182" s="74">
        <f t="shared" ca="1" si="473"/>
        <v>5.5555609010752072</v>
      </c>
      <c r="FB182" s="74">
        <f t="shared" ca="1" si="474"/>
        <v>1.4489776481831285</v>
      </c>
      <c r="FC182" s="74">
        <f t="shared" ca="1" si="475"/>
        <v>-1.5886519142248241</v>
      </c>
      <c r="FD182" s="74">
        <f t="shared" ca="1" si="476"/>
        <v>-1.7479196399855852</v>
      </c>
      <c r="FG182" s="225">
        <f t="shared" si="477"/>
        <v>6</v>
      </c>
      <c r="FH182" s="73">
        <f t="shared" si="478"/>
        <v>2025</v>
      </c>
      <c r="FI182" s="73"/>
      <c r="FJ182" s="73"/>
      <c r="FK182" s="4"/>
      <c r="FL182" s="4"/>
      <c r="GA182" s="4"/>
    </row>
    <row r="183" spans="1:183" x14ac:dyDescent="0.35">
      <c r="A183" s="73">
        <v>24</v>
      </c>
      <c r="B183" s="41">
        <f t="shared" si="441"/>
        <v>45817</v>
      </c>
      <c r="C183" s="57">
        <f>'Chart Data'!C288</f>
        <v>376</v>
      </c>
      <c r="D183" s="57">
        <f>'Chart Data'!D288</f>
        <v>67</v>
      </c>
      <c r="E183" s="57">
        <f ca="1">'Chart Data'!E288</f>
        <v>131.71428571428572</v>
      </c>
      <c r="F183" s="57">
        <f ca="1">'Chart Data'!F288</f>
        <v>108.57142857142857</v>
      </c>
      <c r="G183" s="57">
        <f>'Chart Data'!G288</f>
        <v>44141</v>
      </c>
      <c r="H183" s="57">
        <f ca="1">'Chart Data'!H288</f>
        <v>101.57142857142857</v>
      </c>
      <c r="I183" s="57">
        <f ca="1">'Chart Data'!J288</f>
        <v>87.285714285714292</v>
      </c>
      <c r="J183" s="57">
        <f ca="1">'Chart Data'!K288</f>
        <v>86.857142857142861</v>
      </c>
      <c r="K183" s="57">
        <f>'Chart Data'!L288</f>
        <v>8901</v>
      </c>
      <c r="L183" s="57">
        <f>'Chart Data'!M288</f>
        <v>92.371428571428552</v>
      </c>
      <c r="M183" s="57">
        <f ca="1">'Chart Data'!O288</f>
        <v>112.08571428571429</v>
      </c>
      <c r="N183" s="57">
        <f ca="1">'Chart Data'!P288</f>
        <v>112.74952380952381</v>
      </c>
      <c r="O183" s="57">
        <f ca="1">'Chart Data'!Q288</f>
        <v>116.01285714285714</v>
      </c>
      <c r="P183" s="57">
        <f ca="1">'Chart Data'!R288</f>
        <v>115.33642857142857</v>
      </c>
      <c r="Q183" s="57">
        <f>'Chart Data'!S289</f>
        <v>104.96410238229313</v>
      </c>
      <c r="R183" s="57">
        <f ca="1">'Chart Data'!T289</f>
        <v>537482.57142857148</v>
      </c>
      <c r="U183" s="57"/>
      <c r="W183" s="57">
        <f ca="1">AVERAGE(E158:E209)</f>
        <v>123.74999999999999</v>
      </c>
      <c r="X183" s="57">
        <f ca="1">AVERAGE(F158:F209)</f>
        <v>103.91483516483517</v>
      </c>
      <c r="Y183" s="57">
        <f>AVERAGE(G158:G209)</f>
        <v>39219.634615384617</v>
      </c>
      <c r="Z183" s="57">
        <f ca="1">AVERAGE(H158:H209)</f>
        <v>96.815934065934044</v>
      </c>
      <c r="AA183" s="57">
        <f t="shared" ca="1" si="585"/>
        <v>86.788003663003693</v>
      </c>
      <c r="AB183" s="57">
        <f t="shared" ca="1" si="585"/>
        <v>86.273809523809504</v>
      </c>
      <c r="AC183" s="57">
        <f>AVERAGE(K158:K209)</f>
        <v>5604.9807692307695</v>
      </c>
      <c r="AI183" s="57">
        <f t="shared" si="581"/>
        <v>101.8275297157645</v>
      </c>
      <c r="AJ183" s="57">
        <f t="shared" ca="1" si="581"/>
        <v>626006.62087912089</v>
      </c>
      <c r="AO183" s="57"/>
      <c r="AQ183" s="57">
        <f>AVERAGE(Y183:Y184)</f>
        <v>39226.942307692312</v>
      </c>
      <c r="AR183" s="57">
        <f ca="1">AVERAGE(Z183:Z184)</f>
        <v>96.829670329670321</v>
      </c>
      <c r="AS183" s="57">
        <f t="shared" ca="1" si="582"/>
        <v>86.807234432234452</v>
      </c>
      <c r="AT183" s="57">
        <f t="shared" ca="1" si="582"/>
        <v>86.273809523809504</v>
      </c>
      <c r="AU183" s="57">
        <f>AVERAGE(AC183:AC184)</f>
        <v>5593.3173076923076</v>
      </c>
      <c r="BB183" s="57">
        <f ca="1">AVERAGE(AJ183:AJ184)</f>
        <v>626482.50961538462</v>
      </c>
      <c r="BI183" s="74">
        <f>G183/AQ183</f>
        <v>1.1252725143286035</v>
      </c>
      <c r="BJ183" s="74">
        <f ca="1">H183/AR183</f>
        <v>1.0489700958974069</v>
      </c>
      <c r="BK183" s="74">
        <f t="shared" ca="1" si="583"/>
        <v>1.005511981306735</v>
      </c>
      <c r="BL183" s="74">
        <f t="shared" ca="1" si="583"/>
        <v>1.0067614185180078</v>
      </c>
      <c r="BM183" s="74">
        <f>K183/AU183</f>
        <v>1.5913633198958235</v>
      </c>
      <c r="BT183" s="74">
        <f ca="1">R183/BB183</f>
        <v>0.85793707434633293</v>
      </c>
      <c r="CP183" s="73">
        <f t="shared" ref="CP183:DF183" si="587">CP131</f>
        <v>24</v>
      </c>
      <c r="CQ183" s="74">
        <f t="shared" si="587"/>
        <v>0.96740112069339057</v>
      </c>
      <c r="CR183" s="74">
        <f t="shared" si="587"/>
        <v>1.2463079122293783</v>
      </c>
      <c r="CS183" s="74">
        <f t="shared" ca="1" si="587"/>
        <v>1.0475895667904549</v>
      </c>
      <c r="CT183" s="74">
        <f t="shared" ca="1" si="587"/>
        <v>1.0589090916456549</v>
      </c>
      <c r="CU183" s="74">
        <f t="shared" si="587"/>
        <v>1.1324518042124059</v>
      </c>
      <c r="CV183" s="74">
        <f t="shared" ca="1" si="587"/>
        <v>1.0500100620852595</v>
      </c>
      <c r="CW183" s="74">
        <f t="shared" ca="1" si="587"/>
        <v>0.99691952047856047</v>
      </c>
      <c r="CX183" s="74">
        <f t="shared" ca="1" si="587"/>
        <v>0.99938309001378778</v>
      </c>
      <c r="CY183" s="74">
        <f t="shared" si="587"/>
        <v>1.1616082302206829</v>
      </c>
      <c r="CZ183" s="74">
        <f t="shared" ca="1" si="587"/>
        <v>1.0124699420077876</v>
      </c>
      <c r="DA183" s="74">
        <f t="shared" ca="1" si="587"/>
        <v>1.0013548195018391</v>
      </c>
      <c r="DB183" s="74">
        <f t="shared" ca="1" si="587"/>
        <v>0.92424553449092373</v>
      </c>
      <c r="DC183" s="74">
        <f t="shared" ca="1" si="587"/>
        <v>1.0468423689421458</v>
      </c>
      <c r="DD183" s="74">
        <f t="shared" ca="1" si="587"/>
        <v>1.0270901105546582</v>
      </c>
      <c r="DE183" s="74">
        <f t="shared" ca="1" si="587"/>
        <v>1.0183772615860507</v>
      </c>
      <c r="DF183" s="74">
        <f t="shared" ca="1" si="587"/>
        <v>0.86798300641025328</v>
      </c>
      <c r="DI183" s="57">
        <f t="shared" si="443"/>
        <v>388.67021337591558</v>
      </c>
      <c r="DJ183" s="57">
        <f t="shared" si="444"/>
        <v>53.758785724268833</v>
      </c>
      <c r="DK183" s="57">
        <f t="shared" ca="1" si="445"/>
        <v>125.73081089173543</v>
      </c>
      <c r="DL183" s="57">
        <f t="shared" ca="1" si="446"/>
        <v>102.53139710293475</v>
      </c>
      <c r="DM183" s="57">
        <f t="shared" si="447"/>
        <v>38978.259238766499</v>
      </c>
      <c r="DN183" s="57">
        <f t="shared" ca="1" si="448"/>
        <v>96.733766883827343</v>
      </c>
      <c r="DO183" s="57">
        <f t="shared" ca="1" si="449"/>
        <v>87.555426985534126</v>
      </c>
      <c r="DP183" s="57">
        <f t="shared" ca="1" si="450"/>
        <v>86.91075897226213</v>
      </c>
      <c r="DQ183" s="57">
        <f t="shared" si="451"/>
        <v>7662.6523198006125</v>
      </c>
      <c r="DR183" s="57">
        <f t="shared" ca="1" si="452"/>
        <v>91.233749012094677</v>
      </c>
      <c r="DS183" s="57">
        <f t="shared" ca="1" si="453"/>
        <v>111.93406383311309</v>
      </c>
      <c r="DT183" s="57">
        <f t="shared" ca="1" si="454"/>
        <v>121.99087753410296</v>
      </c>
      <c r="DU183" s="57">
        <f t="shared" ca="1" si="455"/>
        <v>110.82170590792036</v>
      </c>
      <c r="DV183" s="57">
        <f t="shared" ca="1" si="456"/>
        <v>112.29436189308024</v>
      </c>
      <c r="DW183" s="57">
        <f t="shared" ca="1" si="457"/>
        <v>103.06995878798291</v>
      </c>
      <c r="DX183" s="57">
        <f t="shared" ca="1" si="458"/>
        <v>619231.67557329999</v>
      </c>
      <c r="DY183" s="57">
        <f ca="1">'Chart Data'!U288</f>
        <v>-369.62428571428569</v>
      </c>
      <c r="EB183" s="57"/>
      <c r="EN183" s="74">
        <f t="shared" si="559"/>
        <v>-0.52530523312934063</v>
      </c>
      <c r="EO183" s="74">
        <f t="shared" si="560"/>
        <v>-2.1227015137498801</v>
      </c>
      <c r="EP183" s="74">
        <f t="shared" ca="1" si="462"/>
        <v>2.4146912479596021</v>
      </c>
      <c r="EQ183" s="74">
        <f t="shared" ca="1" si="463"/>
        <v>-0.38816606189852587</v>
      </c>
      <c r="ER183" s="74">
        <f t="shared" si="464"/>
        <v>1.2003507327764753</v>
      </c>
      <c r="ES183" s="74">
        <f t="shared" ca="1" si="465"/>
        <v>0.3904166053179064</v>
      </c>
      <c r="ET183" s="74">
        <f t="shared" ca="1" si="466"/>
        <v>0.63120233782686641</v>
      </c>
      <c r="EU183" s="74">
        <f t="shared" ca="1" si="467"/>
        <v>-1.0645158464815574</v>
      </c>
      <c r="EV183" s="74">
        <f t="shared" si="468"/>
        <v>-1.9825179201945151</v>
      </c>
      <c r="EW183" s="74">
        <f t="shared" ca="1" si="469"/>
        <v>-2.0686255107303393</v>
      </c>
      <c r="EX183" s="74">
        <f t="shared" ca="1" si="470"/>
        <v>4.3860035440568783</v>
      </c>
      <c r="EY183" s="74">
        <f t="shared" ca="1" si="471"/>
        <v>4.3249384112034335</v>
      </c>
      <c r="EZ183" s="74">
        <f t="shared" ca="1" si="472"/>
        <v>4.3479831206729687</v>
      </c>
      <c r="FA183" s="74">
        <f t="shared" ca="1" si="473"/>
        <v>5.6182676948159811</v>
      </c>
      <c r="FB183" s="74">
        <f t="shared" ca="1" si="474"/>
        <v>0.33074331020450848</v>
      </c>
      <c r="FC183" s="74">
        <f t="shared" ca="1" si="475"/>
        <v>-0.47250531987237449</v>
      </c>
      <c r="FD183" s="74">
        <f t="shared" ca="1" si="476"/>
        <v>-2.160388535725108</v>
      </c>
      <c r="FG183" s="225">
        <f t="shared" si="477"/>
        <v>6</v>
      </c>
      <c r="FH183" s="73">
        <f t="shared" si="478"/>
        <v>2025</v>
      </c>
      <c r="FI183" s="73"/>
      <c r="FJ183" s="73"/>
      <c r="FK183" s="4"/>
      <c r="FL183" s="4"/>
      <c r="GA183" s="4"/>
    </row>
    <row r="184" spans="1:183" x14ac:dyDescent="0.35">
      <c r="A184" s="73">
        <v>25</v>
      </c>
      <c r="B184" s="41">
        <f t="shared" si="441"/>
        <v>45824</v>
      </c>
      <c r="C184" s="57">
        <f>'Chart Data'!C289</f>
        <v>394</v>
      </c>
      <c r="D184" s="57">
        <f>'Chart Data'!D289</f>
        <v>61</v>
      </c>
      <c r="E184" s="57">
        <f ca="1">'Chart Data'!E289</f>
        <v>133</v>
      </c>
      <c r="F184" s="57">
        <f ca="1">'Chart Data'!F289</f>
        <v>110.57142857142857</v>
      </c>
      <c r="G184" s="57">
        <f>'Chart Data'!G289</f>
        <v>44408</v>
      </c>
      <c r="H184" s="57">
        <f ca="1">'Chart Data'!H289</f>
        <v>102</v>
      </c>
      <c r="I184" s="57">
        <f ca="1">'Chart Data'!J289</f>
        <v>84.714285714285708</v>
      </c>
      <c r="J184" s="57">
        <f ca="1">'Chart Data'!K289</f>
        <v>85</v>
      </c>
      <c r="K184" s="57">
        <f>'Chart Data'!L289</f>
        <v>4314</v>
      </c>
      <c r="L184" s="57">
        <f>'Chart Data'!M289</f>
        <v>88</v>
      </c>
      <c r="M184" s="57">
        <f ca="1">'Chart Data'!O289</f>
        <v>111.78</v>
      </c>
      <c r="N184" s="57">
        <f ca="1">'Chart Data'!P289</f>
        <v>109.3747619047619</v>
      </c>
      <c r="O184" s="57">
        <f ca="1">'Chart Data'!Q289</f>
        <v>118.20214285714286</v>
      </c>
      <c r="P184" s="57">
        <f ca="1">'Chart Data'!R289</f>
        <v>115.48285714285714</v>
      </c>
      <c r="Q184" s="57">
        <f>'Chart Data'!S290</f>
        <v>105.05179432694521</v>
      </c>
      <c r="R184" s="57">
        <f ca="1">'Chart Data'!T290</f>
        <v>542973.42857142852</v>
      </c>
      <c r="U184" s="57"/>
      <c r="W184" s="57"/>
      <c r="Y184" s="57">
        <f>AVERAGE(G159:G210)</f>
        <v>39234.25</v>
      </c>
      <c r="Z184" s="57">
        <f t="shared" ref="Z184:Z189" ca="1" si="588">AVERAGE(H159:H210)</f>
        <v>96.843406593406598</v>
      </c>
      <c r="AA184" s="57">
        <f t="shared" ca="1" si="585"/>
        <v>86.826465201465226</v>
      </c>
      <c r="AB184" s="57">
        <f t="shared" ca="1" si="585"/>
        <v>86.273809523809504</v>
      </c>
      <c r="AC184" s="57">
        <f>AVERAGE(K159:K210)</f>
        <v>5581.6538461538457</v>
      </c>
      <c r="AJ184" s="57">
        <f ca="1">AVERAGE(R159:R210)</f>
        <v>626958.39835164836</v>
      </c>
      <c r="AQ184" s="57">
        <f>AVERAGE(Y184:Y185)</f>
        <v>39249.961538461539</v>
      </c>
      <c r="AR184" s="57">
        <f t="shared" ref="AR184:AR187" ca="1" si="589">AVERAGE(Z184:Z185)</f>
        <v>96.869505494505518</v>
      </c>
      <c r="AS184" s="57">
        <f t="shared" ca="1" si="582"/>
        <v>86.767170329670364</v>
      </c>
      <c r="AT184" s="57">
        <f t="shared" ca="1" si="582"/>
        <v>86.238553113553095</v>
      </c>
      <c r="AU184" s="57">
        <f t="shared" ref="AU184:AU185" si="590">AVERAGE(AC184:AC185)</f>
        <v>5590.663461538461</v>
      </c>
      <c r="BB184" s="57">
        <f ca="1">AVERAGE(AJ184:AJ185)</f>
        <v>626889.47252747254</v>
      </c>
      <c r="BI184" s="74">
        <f>G184/AQ184</f>
        <v>1.1314151214258907</v>
      </c>
      <c r="BJ184" s="74">
        <f t="shared" ref="BJ184:BJ187" ca="1" si="591">H184/AR184</f>
        <v>1.0529629472072146</v>
      </c>
      <c r="BK184" s="74">
        <f t="shared" ca="1" si="583"/>
        <v>0.97634030696650864</v>
      </c>
      <c r="BL184" s="74">
        <f t="shared" ca="1" si="583"/>
        <v>0.98563805781942737</v>
      </c>
      <c r="BM184" s="74">
        <f t="shared" ref="BM184:BM185" si="592">K184/AU184</f>
        <v>0.77164365726511752</v>
      </c>
      <c r="BT184" s="74">
        <f ca="1">R184/BB184</f>
        <v>0.86613901232427137</v>
      </c>
      <c r="CP184" s="73">
        <f t="shared" ref="CP184:DF184" si="593">CP132</f>
        <v>25</v>
      </c>
      <c r="CQ184" s="74">
        <f t="shared" si="593"/>
        <v>1.0629289522706371</v>
      </c>
      <c r="CR184" s="74">
        <f t="shared" si="593"/>
        <v>1.204538725888314</v>
      </c>
      <c r="CS184" s="74">
        <f t="shared" ca="1" si="593"/>
        <v>1.0513628108381314</v>
      </c>
      <c r="CT184" s="74">
        <f t="shared" ca="1" si="593"/>
        <v>1.0678714632383752</v>
      </c>
      <c r="CU184" s="74">
        <f t="shared" si="593"/>
        <v>1.1382745522829341</v>
      </c>
      <c r="CV184" s="74">
        <f t="shared" ca="1" si="593"/>
        <v>1.0487894294698963</v>
      </c>
      <c r="CW184" s="74">
        <f t="shared" ca="1" si="593"/>
        <v>0.98083067169727123</v>
      </c>
      <c r="CX184" s="74">
        <f t="shared" ca="1" si="593"/>
        <v>0.98397062809529201</v>
      </c>
      <c r="CY184" s="74">
        <f t="shared" si="593"/>
        <v>0.71050918536467966</v>
      </c>
      <c r="CZ184" s="74">
        <f t="shared" ca="1" si="593"/>
        <v>0.99690341829128259</v>
      </c>
      <c r="DA184" s="74">
        <f t="shared" ca="1" si="593"/>
        <v>0.99059570828876597</v>
      </c>
      <c r="DB184" s="74">
        <f t="shared" ca="1" si="593"/>
        <v>0.91564603754189022</v>
      </c>
      <c r="DC184" s="74">
        <f t="shared" ca="1" si="593"/>
        <v>1.0509282533086566</v>
      </c>
      <c r="DD184" s="74">
        <f t="shared" ca="1" si="593"/>
        <v>1.0263526350522805</v>
      </c>
      <c r="DE184" s="74">
        <f t="shared" ca="1" si="593"/>
        <v>1.0114744293370939</v>
      </c>
      <c r="DF184" s="74">
        <f t="shared" ca="1" si="593"/>
        <v>0.83490550600674962</v>
      </c>
      <c r="DI184" s="57">
        <f t="shared" si="443"/>
        <v>370.67388103253199</v>
      </c>
      <c r="DJ184" s="57">
        <f t="shared" si="444"/>
        <v>50.64179232179869</v>
      </c>
      <c r="DK184" s="57">
        <f t="shared" ca="1" si="445"/>
        <v>126.5024771933623</v>
      </c>
      <c r="DL184" s="57">
        <f t="shared" ca="1" si="446"/>
        <v>103.54376193939579</v>
      </c>
      <c r="DM184" s="57">
        <f t="shared" si="447"/>
        <v>39013.4347736536</v>
      </c>
      <c r="DN184" s="57">
        <f t="shared" ca="1" si="448"/>
        <v>97.254984779504525</v>
      </c>
      <c r="DO184" s="57">
        <f t="shared" ca="1" si="449"/>
        <v>86.36993943887633</v>
      </c>
      <c r="DP184" s="57">
        <f t="shared" ca="1" si="450"/>
        <v>86.384692360723832</v>
      </c>
      <c r="DQ184" s="57">
        <f t="shared" si="451"/>
        <v>6071.7019411730389</v>
      </c>
      <c r="DR184" s="57">
        <f t="shared" ca="1" si="452"/>
        <v>88.273345627437209</v>
      </c>
      <c r="DS184" s="57">
        <f t="shared" ca="1" si="453"/>
        <v>112.84119148173748</v>
      </c>
      <c r="DT184" s="57">
        <f t="shared" ca="1" si="454"/>
        <v>119.45092035606397</v>
      </c>
      <c r="DU184" s="57">
        <f t="shared" ca="1" si="455"/>
        <v>112.47403662905141</v>
      </c>
      <c r="DV184" s="57">
        <f t="shared" ca="1" si="456"/>
        <v>112.51771876337089</v>
      </c>
      <c r="DW184" s="57">
        <f t="shared" ca="1" si="457"/>
        <v>103.86005941425003</v>
      </c>
      <c r="DX184" s="57">
        <f t="shared" ca="1" si="458"/>
        <v>650341.17593547038</v>
      </c>
      <c r="DY184" s="57">
        <f ca="1">'Chart Data'!U289</f>
        <v>-401.93714285714287</v>
      </c>
      <c r="EB184" s="57"/>
      <c r="EN184" s="74">
        <f t="shared" si="559"/>
        <v>-1.5120412942372903</v>
      </c>
      <c r="EO184" s="74">
        <f t="shared" si="560"/>
        <v>-3.2818133802417391</v>
      </c>
      <c r="EP184" s="74">
        <f t="shared" ca="1" si="462"/>
        <v>2.6301036070609731</v>
      </c>
      <c r="EQ184" s="74">
        <f t="shared" ca="1" si="463"/>
        <v>-0.12927404292130504</v>
      </c>
      <c r="ER184" s="74">
        <f t="shared" si="464"/>
        <v>1.2347557751763141</v>
      </c>
      <c r="ES184" s="74">
        <f t="shared" ca="1" si="465"/>
        <v>0.69347908783848655</v>
      </c>
      <c r="ET184" s="74">
        <f t="shared" ca="1" si="466"/>
        <v>0.27127042704601739</v>
      </c>
      <c r="EU184" s="74">
        <f t="shared" ca="1" si="467"/>
        <v>-1.369879764661307</v>
      </c>
      <c r="EV184" s="74">
        <f t="shared" si="468"/>
        <v>-0.78613392503813828</v>
      </c>
      <c r="EW184" s="74">
        <f t="shared" ca="1" si="469"/>
        <v>-2.2421619296577027</v>
      </c>
      <c r="EX184" s="74">
        <f t="shared" ca="1" si="470"/>
        <v>4.7490535579512398</v>
      </c>
      <c r="EY184" s="74">
        <f t="shared" ca="1" si="471"/>
        <v>3.7492339269138641</v>
      </c>
      <c r="EZ184" s="74">
        <f t="shared" ca="1" si="472"/>
        <v>5.0804727044968123</v>
      </c>
      <c r="FA184" s="74">
        <f t="shared" ca="1" si="473"/>
        <v>5.7235287505479047</v>
      </c>
      <c r="FB184" s="74">
        <f t="shared" ca="1" si="474"/>
        <v>0.5314751128280395</v>
      </c>
      <c r="FC184" s="74">
        <f t="shared" ca="1" si="475"/>
        <v>1.0787295765710265</v>
      </c>
      <c r="FD184" s="74">
        <f t="shared" ca="1" si="476"/>
        <v>-2.5700321779965596</v>
      </c>
      <c r="FG184" s="225">
        <f t="shared" si="477"/>
        <v>6</v>
      </c>
      <c r="FH184" s="73">
        <f t="shared" si="478"/>
        <v>2025</v>
      </c>
      <c r="FI184" s="73"/>
      <c r="FJ184" s="73"/>
      <c r="FK184" s="4"/>
      <c r="FL184" s="4"/>
      <c r="GA184" s="4"/>
    </row>
    <row r="185" spans="1:183" x14ac:dyDescent="0.35">
      <c r="A185" s="73">
        <v>26</v>
      </c>
      <c r="B185" s="41">
        <f t="shared" si="441"/>
        <v>45831</v>
      </c>
      <c r="C185" s="57">
        <f>'Chart Data'!C290</f>
        <v>381</v>
      </c>
      <c r="D185" s="57">
        <f>'Chart Data'!D290</f>
        <v>66</v>
      </c>
      <c r="E185" s="57">
        <f ca="1">'Chart Data'!E290</f>
        <v>132.85714285714286</v>
      </c>
      <c r="F185" s="57">
        <f ca="1">'Chart Data'!F290</f>
        <v>112.14285714285714</v>
      </c>
      <c r="G185" s="57">
        <f>'Chart Data'!G290</f>
        <v>44420</v>
      </c>
      <c r="H185" s="57">
        <f ca="1">'Chart Data'!H290</f>
        <v>101.85714285714286</v>
      </c>
      <c r="I185" s="57">
        <f ca="1">'Chart Data'!J290</f>
        <v>86.285714285714292</v>
      </c>
      <c r="J185" s="57">
        <f ca="1">'Chart Data'!K290</f>
        <v>84.571428571428569</v>
      </c>
      <c r="K185" s="57">
        <f>'Chart Data'!L290</f>
        <v>6297</v>
      </c>
      <c r="L185" s="57">
        <f>'Chart Data'!M290</f>
        <v>89.585714285714289</v>
      </c>
      <c r="M185" s="57">
        <f ca="1">'Chart Data'!O290</f>
        <v>115.42999999999999</v>
      </c>
      <c r="N185" s="57">
        <f ca="1">'Chart Data'!P290</f>
        <v>114.57428571428572</v>
      </c>
      <c r="O185" s="57">
        <f ca="1">'Chart Data'!Q290</f>
        <v>119.3</v>
      </c>
      <c r="P185" s="57">
        <f ca="1">'Chart Data'!R290</f>
        <v>119.20214285714286</v>
      </c>
      <c r="Q185" s="57">
        <f>'Chart Data'!S291</f>
        <v>105.34353064897059</v>
      </c>
      <c r="R185" s="57">
        <f ca="1">'Chart Data'!T291</f>
        <v>513548.57142857142</v>
      </c>
      <c r="Y185" s="57">
        <f>AVERAGE(G160:G211)</f>
        <v>39265.673076923078</v>
      </c>
      <c r="Z185" s="57">
        <f t="shared" ca="1" si="588"/>
        <v>96.895604395604423</v>
      </c>
      <c r="AA185" s="57">
        <f t="shared" ca="1" si="585"/>
        <v>86.707875457875488</v>
      </c>
      <c r="AB185" s="57">
        <f t="shared" ca="1" si="585"/>
        <v>86.203296703296687</v>
      </c>
      <c r="AC185" s="57">
        <f t="shared" ref="AC185:AC186" si="594">AVERAGE(K160:K211)</f>
        <v>5599.6730769230771</v>
      </c>
      <c r="AJ185" s="57">
        <f ca="1">AVERAGE(R160:R211)</f>
        <v>626820.54670329671</v>
      </c>
      <c r="AQ185" s="57">
        <f>AVERAGE(Y185:Y186)</f>
        <v>39274.211538461539</v>
      </c>
      <c r="AR185" s="57">
        <f t="shared" ca="1" si="589"/>
        <v>96.924450549450569</v>
      </c>
      <c r="AS185" s="57">
        <f t="shared" ca="1" si="582"/>
        <v>86.766941391941415</v>
      </c>
      <c r="AT185" s="57">
        <f t="shared" ca="1" si="582"/>
        <v>86.228021978021957</v>
      </c>
      <c r="AU185" s="57">
        <f t="shared" si="590"/>
        <v>5595.0096153846152</v>
      </c>
      <c r="BB185" s="57"/>
      <c r="BI185" s="74">
        <f>G185/AQ185</f>
        <v>1.1310220691890696</v>
      </c>
      <c r="BJ185" s="74">
        <f t="shared" ca="1" si="591"/>
        <v>1.0508921358824277</v>
      </c>
      <c r="BK185" s="74">
        <f t="shared" ca="1" si="583"/>
        <v>0.99445379658995547</v>
      </c>
      <c r="BL185" s="74">
        <f t="shared" ca="1" si="583"/>
        <v>0.98078822442412483</v>
      </c>
      <c r="BM185" s="74">
        <f t="shared" si="592"/>
        <v>1.1254672347095025</v>
      </c>
      <c r="CP185" s="73">
        <f t="shared" ref="CP185:DF185" si="595">CP133</f>
        <v>26</v>
      </c>
      <c r="CQ185" s="74">
        <f t="shared" si="595"/>
        <v>1.0428572203933899</v>
      </c>
      <c r="CR185" s="74">
        <f t="shared" si="595"/>
        <v>1.1715618811996211</v>
      </c>
      <c r="CS185" s="74">
        <f t="shared" ca="1" si="595"/>
        <v>1.0518931722991931</v>
      </c>
      <c r="CT185" s="74">
        <f t="shared" ca="1" si="595"/>
        <v>1.060241612699133</v>
      </c>
      <c r="CU185" s="74">
        <f t="shared" si="595"/>
        <v>1.1569340274433961</v>
      </c>
      <c r="CV185" s="74">
        <f t="shared" ca="1" si="595"/>
        <v>1.0472478111642509</v>
      </c>
      <c r="CW185" s="74">
        <f t="shared" ca="1" si="595"/>
        <v>1.0136860005999557</v>
      </c>
      <c r="CX185" s="74">
        <f t="shared" ca="1" si="595"/>
        <v>0.98166234696810939</v>
      </c>
      <c r="CY185" s="74">
        <f t="shared" si="595"/>
        <v>0.86609935888149814</v>
      </c>
      <c r="CZ185" s="74">
        <f t="shared" ca="1" si="595"/>
        <v>1.0053427270350825</v>
      </c>
      <c r="DA185" s="74">
        <f t="shared" ca="1" si="595"/>
        <v>1.0284985502428339</v>
      </c>
      <c r="DB185" s="74">
        <f t="shared" ca="1" si="595"/>
        <v>0.983423759712717</v>
      </c>
      <c r="DC185" s="74">
        <f t="shared" ca="1" si="595"/>
        <v>1.0617754761694722</v>
      </c>
      <c r="DD185" s="74">
        <f t="shared" ca="1" si="595"/>
        <v>1.0774605084819715</v>
      </c>
      <c r="DE185" s="74">
        <f t="shared" ca="1" si="595"/>
        <v>0.99796228674718523</v>
      </c>
      <c r="DF185" s="74">
        <f t="shared" ca="1" si="595"/>
        <v>0.85800988022640978</v>
      </c>
      <c r="DI185" s="57">
        <f t="shared" si="443"/>
        <v>365.34243859027794</v>
      </c>
      <c r="DJ185" s="57">
        <f t="shared" si="444"/>
        <v>56.335052427976983</v>
      </c>
      <c r="DK185" s="57">
        <f t="shared" ca="1" si="445"/>
        <v>126.30288546007779</v>
      </c>
      <c r="DL185" s="57">
        <f t="shared" ca="1" si="446"/>
        <v>105.77103916659811</v>
      </c>
      <c r="DM185" s="57">
        <f t="shared" si="447"/>
        <v>38394.583395701258</v>
      </c>
      <c r="DN185" s="57">
        <f t="shared" ca="1" si="448"/>
        <v>97.26173859834168</v>
      </c>
      <c r="DO185" s="57">
        <f t="shared" ca="1" si="449"/>
        <v>85.120751627866625</v>
      </c>
      <c r="DP185" s="57">
        <f t="shared" ca="1" si="450"/>
        <v>86.151240121035201</v>
      </c>
      <c r="DQ185" s="57">
        <f t="shared" si="451"/>
        <v>7270.5284161993832</v>
      </c>
      <c r="DR185" s="57">
        <f t="shared" ca="1" si="452"/>
        <v>89.109625878447417</v>
      </c>
      <c r="DS185" s="57">
        <f t="shared" ca="1" si="453"/>
        <v>112.23156315849582</v>
      </c>
      <c r="DT185" s="57">
        <f t="shared" ca="1" si="454"/>
        <v>116.5055090267046</v>
      </c>
      <c r="DU185" s="57">
        <f t="shared" ca="1" si="455"/>
        <v>112.35897106080671</v>
      </c>
      <c r="DV185" s="57">
        <f t="shared" ca="1" si="456"/>
        <v>110.63249364478902</v>
      </c>
      <c r="DW185" s="57">
        <f t="shared" ca="1" si="457"/>
        <v>105.5586288659597</v>
      </c>
      <c r="DX185" s="57">
        <f t="shared" ca="1" si="458"/>
        <v>598534.56616730022</v>
      </c>
      <c r="DY185" s="57">
        <f ca="1">'Chart Data'!U290</f>
        <v>-258.39</v>
      </c>
      <c r="EB185" s="57"/>
      <c r="EN185" s="74">
        <f t="shared" si="559"/>
        <v>-1.8043634416123715</v>
      </c>
      <c r="EO185" s="74">
        <f t="shared" si="560"/>
        <v>-1.1646689092697093</v>
      </c>
      <c r="EP185" s="74">
        <f t="shared" ca="1" si="462"/>
        <v>2.5743871321633338</v>
      </c>
      <c r="EQ185" s="74">
        <f t="shared" ca="1" si="463"/>
        <v>0.44030747295603234</v>
      </c>
      <c r="ER185" s="74">
        <f t="shared" si="464"/>
        <v>0.62945985100668345</v>
      </c>
      <c r="ES185" s="74">
        <f t="shared" ca="1" si="465"/>
        <v>0.6974061001691414</v>
      </c>
      <c r="ET185" s="74">
        <f t="shared" ca="1" si="466"/>
        <v>-0.10800184536922151</v>
      </c>
      <c r="EU185" s="74">
        <f t="shared" ca="1" si="467"/>
        <v>-1.5053909129752099</v>
      </c>
      <c r="EV185" s="74">
        <f t="shared" si="468"/>
        <v>-1.6876433793609749</v>
      </c>
      <c r="EW185" s="74">
        <f t="shared" ca="1" si="469"/>
        <v>-2.1931398670793016</v>
      </c>
      <c r="EX185" s="74">
        <f t="shared" ca="1" si="470"/>
        <v>4.5050685228143337</v>
      </c>
      <c r="EY185" s="74">
        <f t="shared" ca="1" si="471"/>
        <v>3.0816295574186774</v>
      </c>
      <c r="EZ185" s="74">
        <f t="shared" ca="1" si="472"/>
        <v>5.0294633459476223</v>
      </c>
      <c r="FA185" s="74">
        <f t="shared" ca="1" si="473"/>
        <v>4.8350815493669623</v>
      </c>
      <c r="FB185" s="74">
        <f t="shared" ca="1" si="474"/>
        <v>0.96301116860085689</v>
      </c>
      <c r="FC185" s="74">
        <f t="shared" ca="1" si="475"/>
        <v>-1.5045398428419319</v>
      </c>
      <c r="FD185" s="74">
        <f t="shared" ca="1" si="476"/>
        <v>-0.75022484317352611</v>
      </c>
      <c r="FG185" s="225">
        <f t="shared" si="477"/>
        <v>6</v>
      </c>
      <c r="FH185" s="73">
        <f t="shared" si="478"/>
        <v>2025</v>
      </c>
      <c r="FI185" s="73"/>
      <c r="FJ185" s="73"/>
      <c r="FK185" s="4"/>
      <c r="FL185" s="4"/>
      <c r="GA185" s="4"/>
    </row>
    <row r="186" spans="1:183" x14ac:dyDescent="0.35">
      <c r="A186" s="73">
        <v>27</v>
      </c>
      <c r="B186" s="41">
        <f t="shared" si="441"/>
        <v>45838</v>
      </c>
      <c r="C186" s="57">
        <f>'Chart Data'!C291</f>
        <v>380</v>
      </c>
      <c r="D186" s="57">
        <f>'Chart Data'!D291</f>
        <v>56</v>
      </c>
      <c r="E186" s="57">
        <f ca="1">'Chart Data'!E291</f>
        <v>131.85714285714286</v>
      </c>
      <c r="F186" s="57">
        <f ca="1">'Chart Data'!F291</f>
        <v>111</v>
      </c>
      <c r="G186" s="57">
        <f>'Chart Data'!G291</f>
        <v>44431</v>
      </c>
      <c r="H186" s="57">
        <f ca="1">'Chart Data'!H291</f>
        <v>101.28571428571429</v>
      </c>
      <c r="I186" s="57">
        <f ca="1">'Chart Data'!J291</f>
        <v>87.428571428571431</v>
      </c>
      <c r="J186" s="57">
        <f ca="1">'Chart Data'!K291</f>
        <v>83.571428571428569</v>
      </c>
      <c r="K186" s="57">
        <f>'Chart Data'!L291</f>
        <v>5815</v>
      </c>
      <c r="L186" s="57">
        <f>'Chart Data'!M291</f>
        <v>89.499999999999986</v>
      </c>
      <c r="M186" s="57">
        <f ca="1">'Chart Data'!O291</f>
        <v>124.76714285714284</v>
      </c>
      <c r="N186" s="57">
        <f ca="1">'Chart Data'!P291</f>
        <v>128.73476190476188</v>
      </c>
      <c r="O186" s="57">
        <f ca="1">'Chart Data'!Q291</f>
        <v>125.04428571428572</v>
      </c>
      <c r="P186" s="57">
        <f ca="1">'Chart Data'!R291</f>
        <v>127.25571428571428</v>
      </c>
      <c r="Q186" s="57">
        <f>'Chart Data'!S292</f>
        <v>102.17703690309456</v>
      </c>
      <c r="R186" s="57">
        <f ca="1">'Chart Data'!T292</f>
        <v>541359.71428571432</v>
      </c>
      <c r="Y186" s="57">
        <f>AVERAGE(G161:G212)</f>
        <v>39282.75</v>
      </c>
      <c r="Z186" s="57">
        <f t="shared" ca="1" si="588"/>
        <v>96.953296703296715</v>
      </c>
      <c r="AA186" s="57">
        <f t="shared" ca="1" si="585"/>
        <v>86.826007326007343</v>
      </c>
      <c r="AB186" s="57">
        <f t="shared" ca="1" si="585"/>
        <v>86.252747252747241</v>
      </c>
      <c r="AC186" s="57">
        <f t="shared" si="594"/>
        <v>5590.3461538461543</v>
      </c>
      <c r="AJ186" s="57"/>
      <c r="AQ186" s="57">
        <f>AVERAGE(Y186:Y187)</f>
        <v>39273.288461538461</v>
      </c>
      <c r="AR186" s="57">
        <f t="shared" ca="1" si="589"/>
        <v>96.938186813186832</v>
      </c>
      <c r="AS186" s="57">
        <f t="shared" ca="1" si="582"/>
        <v>86.747985347985377</v>
      </c>
      <c r="AT186" s="57">
        <f t="shared" ca="1" si="582"/>
        <v>86.213736263736251</v>
      </c>
      <c r="BI186" s="74">
        <f>G186/AQ186</f>
        <v>1.1313287412515161</v>
      </c>
      <c r="BJ186" s="74">
        <f t="shared" ca="1" si="591"/>
        <v>1.0448484504966629</v>
      </c>
      <c r="BK186" s="74">
        <f t="shared" ca="1" si="583"/>
        <v>1.0078455548893259</v>
      </c>
      <c r="BL186" s="74">
        <f t="shared" ca="1" si="583"/>
        <v>0.96935166242854154</v>
      </c>
      <c r="CP186" s="73">
        <f t="shared" ref="CP186:DF186" si="596">CP134</f>
        <v>27</v>
      </c>
      <c r="CQ186" s="74">
        <f t="shared" si="596"/>
        <v>1.011510226015508</v>
      </c>
      <c r="CR186" s="74">
        <f t="shared" si="596"/>
        <v>1.1237195150822521</v>
      </c>
      <c r="CS186" s="74">
        <f t="shared" ca="1" si="596"/>
        <v>1.0432693741550889</v>
      </c>
      <c r="CT186" s="74">
        <f t="shared" ca="1" si="596"/>
        <v>1.0537943370843013</v>
      </c>
      <c r="CU186" s="74">
        <f t="shared" si="596"/>
        <v>1.1616214166186392</v>
      </c>
      <c r="CV186" s="74">
        <f t="shared" ca="1" si="596"/>
        <v>1.0391778417070456</v>
      </c>
      <c r="CW186" s="74">
        <f t="shared" ca="1" si="596"/>
        <v>1.0032226283965098</v>
      </c>
      <c r="CX186" s="74">
        <f t="shared" ca="1" si="596"/>
        <v>0.97006077218434872</v>
      </c>
      <c r="CY186" s="74">
        <f t="shared" si="596"/>
        <v>0.99785132424484824</v>
      </c>
      <c r="CZ186" s="74">
        <f t="shared" ca="1" si="596"/>
        <v>1.0134035317777965</v>
      </c>
      <c r="DA186" s="74">
        <f t="shared" ca="1" si="596"/>
        <v>1.075713477549133</v>
      </c>
      <c r="DB186" s="74">
        <f t="shared" ca="1" si="596"/>
        <v>1.0623783311322885</v>
      </c>
      <c r="DC186" s="74">
        <f t="shared" ca="1" si="596"/>
        <v>1.0907810012658601</v>
      </c>
      <c r="DD186" s="74">
        <f t="shared" ca="1" si="596"/>
        <v>1.1283385894304805</v>
      </c>
      <c r="DE186" s="74">
        <f t="shared" ca="1" si="596"/>
        <v>0.99423604078599004</v>
      </c>
      <c r="DF186" s="74">
        <f t="shared" ca="1" si="596"/>
        <v>0.87613483366050104</v>
      </c>
      <c r="DI186" s="57">
        <f t="shared" si="443"/>
        <v>375.67588564761974</v>
      </c>
      <c r="DJ186" s="57">
        <f t="shared" si="444"/>
        <v>49.834499844830951</v>
      </c>
      <c r="DK186" s="57">
        <f t="shared" ca="1" si="445"/>
        <v>126.38839605919594</v>
      </c>
      <c r="DL186" s="57">
        <f t="shared" ca="1" si="446"/>
        <v>105.33364632336247</v>
      </c>
      <c r="DM186" s="57">
        <f t="shared" si="447"/>
        <v>38249.122618050627</v>
      </c>
      <c r="DN186" s="57">
        <f t="shared" ca="1" si="448"/>
        <v>97.467161269849058</v>
      </c>
      <c r="DO186" s="57">
        <f t="shared" ca="1" si="449"/>
        <v>87.147726689849449</v>
      </c>
      <c r="DP186" s="57">
        <f t="shared" ca="1" si="450"/>
        <v>86.150714437452578</v>
      </c>
      <c r="DQ186" s="57">
        <f t="shared" si="451"/>
        <v>5827.5214540609677</v>
      </c>
      <c r="DR186" s="57">
        <f t="shared" ca="1" si="452"/>
        <v>88.316250332176821</v>
      </c>
      <c r="DS186" s="57">
        <f t="shared" ca="1" si="453"/>
        <v>115.98547890411099</v>
      </c>
      <c r="DT186" s="57">
        <f t="shared" ca="1" si="454"/>
        <v>121.1760049431314</v>
      </c>
      <c r="DU186" s="57">
        <f t="shared" ca="1" si="455"/>
        <v>114.63738877847233</v>
      </c>
      <c r="DV186" s="57">
        <f t="shared" ca="1" si="456"/>
        <v>112.78149615528575</v>
      </c>
      <c r="DW186" s="57">
        <f t="shared" ca="1" si="457"/>
        <v>102.76939550724678</v>
      </c>
      <c r="DX186" s="57">
        <f t="shared" ca="1" si="458"/>
        <v>617895.43513971183</v>
      </c>
      <c r="DY186" s="57">
        <f ca="1">'Chart Data'!U291</f>
        <v>-321.31571428571431</v>
      </c>
      <c r="EB186" s="57"/>
      <c r="EN186" s="74">
        <f t="shared" si="559"/>
        <v>-1.2377821709137495</v>
      </c>
      <c r="EO186" s="74">
        <f t="shared" si="560"/>
        <v>-3.5820200759124314</v>
      </c>
      <c r="EP186" s="74">
        <f t="shared" ca="1" si="462"/>
        <v>2.598257605508326</v>
      </c>
      <c r="EQ186" s="74">
        <f t="shared" ca="1" si="463"/>
        <v>0.32845301871865457</v>
      </c>
      <c r="ER186" s="74">
        <f t="shared" si="464"/>
        <v>0.48718527753833063</v>
      </c>
      <c r="ES186" s="74">
        <f t="shared" ca="1" si="465"/>
        <v>0.81684924536689185</v>
      </c>
      <c r="ET186" s="74">
        <f t="shared" ca="1" si="466"/>
        <v>0.50741837496246167</v>
      </c>
      <c r="EU186" s="74">
        <f t="shared" ca="1" si="467"/>
        <v>-1.5056960545580278</v>
      </c>
      <c r="EV186" s="74">
        <f t="shared" si="468"/>
        <v>-0.60251183937486463</v>
      </c>
      <c r="EW186" s="74">
        <f t="shared" ca="1" si="469"/>
        <v>-2.2396468910470069</v>
      </c>
      <c r="EX186" s="74">
        <f t="shared" ca="1" si="470"/>
        <v>6.007458143140143</v>
      </c>
      <c r="EY186" s="74">
        <f t="shared" ca="1" si="471"/>
        <v>4.1402400986479506</v>
      </c>
      <c r="EZ186" s="74">
        <f t="shared" ca="1" si="472"/>
        <v>6.0395016055082484</v>
      </c>
      <c r="FA186" s="74">
        <f t="shared" ca="1" si="473"/>
        <v>5.847838724604399</v>
      </c>
      <c r="FB186" s="74">
        <f t="shared" ca="1" si="474"/>
        <v>0.25438264532356708</v>
      </c>
      <c r="FC186" s="74">
        <f t="shared" ca="1" si="475"/>
        <v>-0.53913521641488515</v>
      </c>
      <c r="FD186" s="74">
        <f t="shared" ca="1" si="476"/>
        <v>-1.5479605147227931</v>
      </c>
      <c r="FG186" s="225">
        <f t="shared" si="477"/>
        <v>6</v>
      </c>
      <c r="FH186" s="73">
        <f t="shared" si="478"/>
        <v>2025</v>
      </c>
      <c r="FI186" s="73"/>
      <c r="FJ186" s="73"/>
      <c r="FK186" s="4"/>
      <c r="FL186" s="4"/>
      <c r="GA186" s="4"/>
    </row>
    <row r="187" spans="1:183" x14ac:dyDescent="0.35">
      <c r="A187" s="73">
        <v>28</v>
      </c>
      <c r="B187" s="41">
        <f t="shared" si="441"/>
        <v>45845</v>
      </c>
      <c r="C187" s="57">
        <f>'Chart Data'!C292</f>
        <v>376</v>
      </c>
      <c r="D187" s="57">
        <f>'Chart Data'!D292</f>
        <v>65</v>
      </c>
      <c r="E187" s="57">
        <f ca="1">'Chart Data'!E292</f>
        <v>131.71428571428572</v>
      </c>
      <c r="F187" s="57">
        <f ca="1">'Chart Data'!F292</f>
        <v>110.28571428571429</v>
      </c>
      <c r="G187" s="57">
        <f>'Chart Data'!G292</f>
        <v>45501</v>
      </c>
      <c r="H187" s="57">
        <f ca="1">'Chart Data'!H292</f>
        <v>102.14285714285714</v>
      </c>
      <c r="I187" s="57">
        <f ca="1">'Chart Data'!J292</f>
        <v>87.857142857142861</v>
      </c>
      <c r="J187" s="57">
        <f ca="1">'Chart Data'!K292</f>
        <v>84.428571428571431</v>
      </c>
      <c r="K187" s="57">
        <f>'Chart Data'!L292</f>
        <v>4892</v>
      </c>
      <c r="L187" s="57">
        <f>'Chart Data'!M292</f>
        <v>88.842857142857156</v>
      </c>
      <c r="M187" s="57">
        <f ca="1">'Chart Data'!O292</f>
        <v>119.99142857142856</v>
      </c>
      <c r="N187" s="57">
        <f ca="1">'Chart Data'!P292</f>
        <v>122.92714285714287</v>
      </c>
      <c r="O187" s="57">
        <f ca="1">'Chart Data'!Q292</f>
        <v>124.33142857142857</v>
      </c>
      <c r="P187" s="57">
        <f ca="1">'Chart Data'!R292</f>
        <v>124.88142857142859</v>
      </c>
      <c r="Q187" s="57">
        <f>'Chart Data'!S293</f>
        <v>100.87466472703422</v>
      </c>
      <c r="R187" s="57">
        <f ca="1">'Chart Data'!T293</f>
        <v>566720</v>
      </c>
      <c r="Y187" s="57">
        <f t="shared" ref="Y187:Y188" si="597">AVERAGE(G162:G213)</f>
        <v>39263.826923076922</v>
      </c>
      <c r="Z187" s="57">
        <f t="shared" ca="1" si="588"/>
        <v>96.923076923076934</v>
      </c>
      <c r="AA187" s="57">
        <f t="shared" ca="1" si="585"/>
        <v>86.669963369963398</v>
      </c>
      <c r="AB187" s="57">
        <f t="shared" ca="1" si="585"/>
        <v>86.174725274725262</v>
      </c>
      <c r="AC187" s="57"/>
      <c r="AJ187" s="57"/>
      <c r="AQ187" s="57">
        <f>AVERAGE(Y187:Y188)</f>
        <v>39266.682692307688</v>
      </c>
      <c r="AR187" s="57">
        <f t="shared" ca="1" si="589"/>
        <v>96.916208791208803</v>
      </c>
      <c r="BI187" s="74">
        <f>G187/AQ187</f>
        <v>1.1587686272493196</v>
      </c>
      <c r="BJ187" s="74">
        <f t="shared" ca="1" si="591"/>
        <v>1.0539295585004604</v>
      </c>
      <c r="CP187" s="73">
        <f t="shared" ref="CP187:DF187" si="598">CP135</f>
        <v>28</v>
      </c>
      <c r="CQ187" s="74">
        <f t="shared" si="598"/>
        <v>0.98629210753121699</v>
      </c>
      <c r="CR187" s="74">
        <f t="shared" si="598"/>
        <v>1.1554281068737839</v>
      </c>
      <c r="CS187" s="74">
        <f t="shared" ca="1" si="598"/>
        <v>1.0406752869602178</v>
      </c>
      <c r="CT187" s="74">
        <f t="shared" ca="1" si="598"/>
        <v>1.0480229098845473</v>
      </c>
      <c r="CU187" s="74">
        <f t="shared" si="598"/>
        <v>1.1708991984160597</v>
      </c>
      <c r="CV187" s="74">
        <f t="shared" ca="1" si="598"/>
        <v>1.0399028803343617</v>
      </c>
      <c r="CW187" s="74">
        <f t="shared" ca="1" si="598"/>
        <v>0.98413426059284259</v>
      </c>
      <c r="CX187" s="74">
        <f t="shared" ca="1" si="598"/>
        <v>0.98660279592866884</v>
      </c>
      <c r="CY187" s="74">
        <f t="shared" si="598"/>
        <v>1.0241698197370199</v>
      </c>
      <c r="CZ187" s="74">
        <f t="shared" ca="1" si="598"/>
        <v>1.0103234791898796</v>
      </c>
      <c r="DA187" s="74">
        <f t="shared" ca="1" si="598"/>
        <v>1.0523013503531033</v>
      </c>
      <c r="DB187" s="74">
        <f t="shared" ca="1" si="598"/>
        <v>1.0064423971720786</v>
      </c>
      <c r="DC187" s="74">
        <f t="shared" ca="1" si="598"/>
        <v>1.1031542128826206</v>
      </c>
      <c r="DD187" s="74">
        <f t="shared" ca="1" si="598"/>
        <v>1.1309303631402912</v>
      </c>
      <c r="DE187" s="74">
        <f t="shared" ca="1" si="598"/>
        <v>1.0011874108538326</v>
      </c>
      <c r="DF187" s="74">
        <f t="shared" ca="1" si="598"/>
        <v>0.88055394009740262</v>
      </c>
      <c r="DI187" s="57">
        <f t="shared" si="443"/>
        <v>381.22580230431305</v>
      </c>
      <c r="DJ187" s="57">
        <f t="shared" si="444"/>
        <v>56.256204616546029</v>
      </c>
      <c r="DK187" s="57">
        <f t="shared" ca="1" si="445"/>
        <v>126.56617041327013</v>
      </c>
      <c r="DL187" s="57">
        <f t="shared" ca="1" si="446"/>
        <v>105.23215976057587</v>
      </c>
      <c r="DM187" s="57">
        <f t="shared" si="447"/>
        <v>38859.877999362994</v>
      </c>
      <c r="DN187" s="57">
        <f t="shared" ca="1" si="448"/>
        <v>98.223458242576442</v>
      </c>
      <c r="DO187" s="57">
        <f t="shared" ca="1" si="449"/>
        <v>89.273533475216794</v>
      </c>
      <c r="DP187" s="57">
        <f t="shared" ca="1" si="450"/>
        <v>85.575037671670657</v>
      </c>
      <c r="DQ187" s="57">
        <f t="shared" si="451"/>
        <v>4776.5516086542539</v>
      </c>
      <c r="DR187" s="57">
        <f t="shared" ca="1" si="452"/>
        <v>87.935061366776452</v>
      </c>
      <c r="DS187" s="57">
        <f t="shared" ca="1" si="453"/>
        <v>114.0276295674856</v>
      </c>
      <c r="DT187" s="57">
        <f t="shared" ca="1" si="454"/>
        <v>122.14026674804832</v>
      </c>
      <c r="DU187" s="57">
        <f t="shared" ca="1" si="455"/>
        <v>112.70539251855068</v>
      </c>
      <c r="DV187" s="57">
        <f t="shared" ca="1" si="456"/>
        <v>110.4236234534072</v>
      </c>
      <c r="DW187" s="57">
        <f t="shared" ca="1" si="457"/>
        <v>100.75502711426054</v>
      </c>
      <c r="DX187" s="57">
        <f t="shared" ca="1" si="458"/>
        <v>643594.87158425769</v>
      </c>
      <c r="DY187" s="57">
        <f ca="1">'Chart Data'!U292</f>
        <v>-345.39428571428573</v>
      </c>
      <c r="EB187" s="57"/>
      <c r="EN187" s="74">
        <f t="shared" si="559"/>
        <v>-0.93348111685390145</v>
      </c>
      <c r="EO187" s="74">
        <f t="shared" si="560"/>
        <v>-1.1939899318307785</v>
      </c>
      <c r="EP187" s="74">
        <f t="shared" ca="1" si="462"/>
        <v>2.6478837106241104</v>
      </c>
      <c r="EQ187" s="74">
        <f t="shared" ca="1" si="463"/>
        <v>0.30249986409237428</v>
      </c>
      <c r="ER187" s="74">
        <f t="shared" si="464"/>
        <v>1.0845625415209506</v>
      </c>
      <c r="ES187" s="74">
        <f t="shared" ca="1" si="465"/>
        <v>1.2565986092673198</v>
      </c>
      <c r="ET187" s="74">
        <f t="shared" ca="1" si="466"/>
        <v>1.1528453981018536</v>
      </c>
      <c r="EU187" s="74">
        <f t="shared" ca="1" si="467"/>
        <v>-1.839856993398405</v>
      </c>
      <c r="EV187" s="74">
        <f t="shared" si="468"/>
        <v>0.18781042292047054</v>
      </c>
      <c r="EW187" s="74">
        <f t="shared" ca="1" si="469"/>
        <v>-2.2619918756302009</v>
      </c>
      <c r="EX187" s="74">
        <f t="shared" ca="1" si="470"/>
        <v>5.2238890060481431</v>
      </c>
      <c r="EY187" s="74">
        <f t="shared" ca="1" si="471"/>
        <v>4.3587988404722591</v>
      </c>
      <c r="EZ187" s="74">
        <f t="shared" ca="1" si="472"/>
        <v>5.1830343630360378</v>
      </c>
      <c r="FA187" s="74">
        <f t="shared" ca="1" si="473"/>
        <v>4.7366476089774467</v>
      </c>
      <c r="FB187" s="74">
        <f t="shared" ca="1" si="474"/>
        <v>-0.25738482483065972</v>
      </c>
      <c r="FC187" s="74">
        <f t="shared" ca="1" si="475"/>
        <v>0.74233385790642203</v>
      </c>
      <c r="FD187" s="74">
        <f t="shared" ca="1" si="476"/>
        <v>-1.8532146634687723</v>
      </c>
      <c r="FG187" s="225">
        <f t="shared" si="477"/>
        <v>7</v>
      </c>
      <c r="FH187" s="73">
        <f t="shared" si="478"/>
        <v>2025</v>
      </c>
      <c r="FI187" s="73"/>
      <c r="FJ187" s="73"/>
      <c r="FK187" s="4"/>
      <c r="FL187" s="4"/>
      <c r="GA187" s="4"/>
    </row>
    <row r="188" spans="1:183" x14ac:dyDescent="0.35">
      <c r="A188" s="73">
        <v>29</v>
      </c>
      <c r="B188" s="41">
        <f t="shared" si="441"/>
        <v>45852</v>
      </c>
      <c r="C188" s="57">
        <f>'Chart Data'!C293</f>
        <v>357</v>
      </c>
      <c r="D188" s="57">
        <f>'Chart Data'!D293</f>
        <v>64</v>
      </c>
      <c r="E188" s="57">
        <f ca="1">'Chart Data'!E293</f>
        <v>128.85714285714286</v>
      </c>
      <c r="F188" s="57">
        <f ca="1">'Chart Data'!F293</f>
        <v>110.57142857142857</v>
      </c>
      <c r="G188" s="57">
        <f>'Chart Data'!G293</f>
        <v>45057</v>
      </c>
      <c r="H188" s="57">
        <f ca="1">'Chart Data'!H293</f>
        <v>99.714285714285708</v>
      </c>
      <c r="I188" s="57">
        <f ca="1">'Chart Data'!J293</f>
        <v>85.142857142857139</v>
      </c>
      <c r="J188" s="57">
        <f ca="1">'Chart Data'!K293</f>
        <v>84.857142857142861</v>
      </c>
      <c r="K188" s="57">
        <f>'Chart Data'!L293</f>
        <v>4507</v>
      </c>
      <c r="L188" s="57">
        <f>'Chart Data'!M293</f>
        <v>90.085714285714275</v>
      </c>
      <c r="M188" s="57">
        <f ca="1">'Chart Data'!O293</f>
        <v>119.02428571428572</v>
      </c>
      <c r="N188" s="57">
        <f ca="1">'Chart Data'!P293</f>
        <v>119.41380952380952</v>
      </c>
      <c r="O188" s="57">
        <f ca="1">'Chart Data'!Q293</f>
        <v>126.01642857142855</v>
      </c>
      <c r="P188" s="57">
        <f ca="1">'Chart Data'!R293</f>
        <v>126.05928571428572</v>
      </c>
      <c r="Q188" s="57">
        <f>'Chart Data'!S294</f>
        <v>103.78471035547724</v>
      </c>
      <c r="R188" s="57">
        <f ca="1">'Chart Data'!T294</f>
        <v>537648</v>
      </c>
      <c r="Y188" s="57">
        <f t="shared" si="597"/>
        <v>39269.538461538461</v>
      </c>
      <c r="Z188" s="57">
        <f t="shared" ca="1" si="588"/>
        <v>96.909340659340671</v>
      </c>
      <c r="CP188" s="73">
        <f t="shared" ref="CP188:DF188" si="599">CP136</f>
        <v>29</v>
      </c>
      <c r="CQ188" s="74">
        <f t="shared" si="599"/>
        <v>1.0252725539577734</v>
      </c>
      <c r="CR188" s="74">
        <f t="shared" si="599"/>
        <v>1.1342645296493843</v>
      </c>
      <c r="CS188" s="74">
        <f t="shared" ca="1" si="599"/>
        <v>1.0321477164467439</v>
      </c>
      <c r="CT188" s="74">
        <f t="shared" ca="1" si="599"/>
        <v>1.040771455139281</v>
      </c>
      <c r="CU188" s="74">
        <f t="shared" si="599"/>
        <v>1.1620712452526327</v>
      </c>
      <c r="CV188" s="74">
        <f t="shared" ca="1" si="599"/>
        <v>1.0297613188975139</v>
      </c>
      <c r="CW188" s="74">
        <f t="shared" ca="1" si="599"/>
        <v>0.92903697823315989</v>
      </c>
      <c r="CX188" s="74">
        <f t="shared" ca="1" si="599"/>
        <v>0.96815207961442518</v>
      </c>
      <c r="CY188" s="74">
        <f t="shared" si="599"/>
        <v>1.0466672087433508</v>
      </c>
      <c r="CZ188" s="74">
        <f t="shared" ca="1" si="599"/>
        <v>0.99642668923361899</v>
      </c>
      <c r="DA188" s="74">
        <f t="shared" ca="1" si="599"/>
        <v>1.0444343937544729</v>
      </c>
      <c r="DB188" s="74">
        <f t="shared" ca="1" si="599"/>
        <v>0.98560434262822072</v>
      </c>
      <c r="DC188" s="74">
        <f t="shared" ca="1" si="599"/>
        <v>1.1071753747355124</v>
      </c>
      <c r="DD188" s="74">
        <f t="shared" ca="1" si="599"/>
        <v>1.1386530967964674</v>
      </c>
      <c r="DE188" s="74">
        <f t="shared" ca="1" si="599"/>
        <v>1.0009722736407856</v>
      </c>
      <c r="DF188" s="74">
        <f t="shared" ca="1" si="599"/>
        <v>0.85408831329027712</v>
      </c>
      <c r="DI188" s="57">
        <f t="shared" si="443"/>
        <v>348.20009432799401</v>
      </c>
      <c r="DJ188" s="57">
        <f t="shared" si="444"/>
        <v>56.424227618034763</v>
      </c>
      <c r="DK188" s="57">
        <f t="shared" ca="1" si="445"/>
        <v>124.84370289627198</v>
      </c>
      <c r="DL188" s="57">
        <f t="shared" ca="1" si="446"/>
        <v>106.23987430230912</v>
      </c>
      <c r="DM188" s="57">
        <f t="shared" si="447"/>
        <v>38773.009988905345</v>
      </c>
      <c r="DN188" s="57">
        <f t="shared" ca="1" si="448"/>
        <v>96.832425033251511</v>
      </c>
      <c r="DO188" s="57">
        <f t="shared" ca="1" si="449"/>
        <v>91.646359765766917</v>
      </c>
      <c r="DP188" s="57">
        <f t="shared" ca="1" si="450"/>
        <v>87.648567455371207</v>
      </c>
      <c r="DQ188" s="57">
        <f t="shared" si="451"/>
        <v>4306.0487252783932</v>
      </c>
      <c r="DR188" s="57">
        <f t="shared" ca="1" si="452"/>
        <v>90.408772927391013</v>
      </c>
      <c r="DS188" s="57">
        <f t="shared" ca="1" si="453"/>
        <v>113.96051913459499</v>
      </c>
      <c r="DT188" s="57">
        <f t="shared" ca="1" si="454"/>
        <v>121.1579579746774</v>
      </c>
      <c r="DU188" s="57">
        <f t="shared" ca="1" si="455"/>
        <v>113.81794740650909</v>
      </c>
      <c r="DV188" s="57">
        <f t="shared" ca="1" si="456"/>
        <v>110.70912297076784</v>
      </c>
      <c r="DW188" s="57">
        <f t="shared" ca="1" si="457"/>
        <v>103.68390123133621</v>
      </c>
      <c r="DX188" s="57">
        <f t="shared" ca="1" si="458"/>
        <v>629499.30543923832</v>
      </c>
      <c r="DY188" s="57">
        <f ca="1">'Chart Data'!U293</f>
        <v>-251.26571428571427</v>
      </c>
      <c r="EB188" s="57"/>
      <c r="EN188" s="74">
        <f t="shared" si="559"/>
        <v>-2.7442754710621586</v>
      </c>
      <c r="EO188" s="74">
        <f t="shared" si="560"/>
        <v>-1.1315074592291907</v>
      </c>
      <c r="EP188" s="74">
        <f t="shared" ca="1" si="462"/>
        <v>2.1670530840568936</v>
      </c>
      <c r="EQ188" s="74">
        <f t="shared" ca="1" si="463"/>
        <v>0.560202663385586</v>
      </c>
      <c r="ER188" s="74">
        <f t="shared" si="464"/>
        <v>0.99959730666162239</v>
      </c>
      <c r="ES188" s="74">
        <f t="shared" ca="1" si="465"/>
        <v>0.44778145010422771</v>
      </c>
      <c r="ET188" s="74">
        <f t="shared" ca="1" si="466"/>
        <v>1.8732712710825943</v>
      </c>
      <c r="EU188" s="74">
        <f t="shared" ca="1" si="467"/>
        <v>-0.63624291615884709</v>
      </c>
      <c r="EV188" s="74">
        <f t="shared" si="468"/>
        <v>0.54162542991735252</v>
      </c>
      <c r="EW188" s="74">
        <f t="shared" ca="1" si="469"/>
        <v>-2.1169849323490779</v>
      </c>
      <c r="EX188" s="74">
        <f t="shared" ca="1" si="470"/>
        <v>5.1970301139943711</v>
      </c>
      <c r="EY188" s="74">
        <f t="shared" ca="1" si="471"/>
        <v>4.1361495884784754</v>
      </c>
      <c r="EZ188" s="74">
        <f t="shared" ca="1" si="472"/>
        <v>5.6762376040337008</v>
      </c>
      <c r="FA188" s="74">
        <f t="shared" ca="1" si="473"/>
        <v>4.8711945363642251</v>
      </c>
      <c r="FB188" s="74">
        <f t="shared" ca="1" si="474"/>
        <v>0.48672062406090522</v>
      </c>
      <c r="FC188" s="74">
        <f t="shared" ca="1" si="475"/>
        <v>3.9476729546075798E-2</v>
      </c>
      <c r="FD188" s="74">
        <f t="shared" ca="1" si="476"/>
        <v>-0.6599072851909572</v>
      </c>
      <c r="FG188" s="225">
        <f t="shared" si="477"/>
        <v>7</v>
      </c>
      <c r="FH188" s="73">
        <f t="shared" si="478"/>
        <v>2025</v>
      </c>
      <c r="FI188" s="73"/>
      <c r="FJ188" s="73"/>
      <c r="FK188" s="4"/>
      <c r="FL188" s="4"/>
      <c r="GA188" s="4"/>
    </row>
    <row r="189" spans="1:183" x14ac:dyDescent="0.35">
      <c r="A189" s="73">
        <v>30</v>
      </c>
      <c r="B189" s="41">
        <f t="shared" si="441"/>
        <v>45859</v>
      </c>
      <c r="C189" s="57">
        <f>'Chart Data'!C294</f>
        <v>373</v>
      </c>
      <c r="D189" s="57">
        <f>'Chart Data'!D294</f>
        <v>63</v>
      </c>
      <c r="E189" s="57">
        <f ca="1">'Chart Data'!E294</f>
        <v>128.28571428571428</v>
      </c>
      <c r="F189" s="57">
        <f ca="1">'Chart Data'!F294</f>
        <v>108.71428571428571</v>
      </c>
      <c r="G189" s="57">
        <f>'Chart Data'!G294</f>
        <v>44923</v>
      </c>
      <c r="H189" s="57">
        <f ca="1">'Chart Data'!H294</f>
        <v>99.428571428571431</v>
      </c>
      <c r="I189" s="57">
        <f ca="1">'Chart Data'!J294</f>
        <v>90.428571428571431</v>
      </c>
      <c r="J189" s="57">
        <f ca="1">'Chart Data'!K294</f>
        <v>88.857142857142861</v>
      </c>
      <c r="K189" s="57">
        <f>'Chart Data'!L294</f>
        <v>4884</v>
      </c>
      <c r="L189" s="57">
        <f>'Chart Data'!M294</f>
        <v>91.042857142857159</v>
      </c>
      <c r="M189" s="57">
        <f ca="1">'Chart Data'!O294</f>
        <v>119.17999999999998</v>
      </c>
      <c r="N189" s="57">
        <f ca="1">'Chart Data'!P294</f>
        <v>120.28333333333335</v>
      </c>
      <c r="O189" s="57">
        <f ca="1">'Chart Data'!Q294</f>
        <v>124.295</v>
      </c>
      <c r="P189" s="57">
        <f ca="1">'Chart Data'!R294</f>
        <v>127.08714285714285</v>
      </c>
      <c r="Q189" s="57">
        <f>'Chart Data'!S295</f>
        <v>103.0023384850362</v>
      </c>
      <c r="R189" s="57">
        <f ca="1">'Chart Data'!T295</f>
        <v>509669.71428571426</v>
      </c>
      <c r="Z189" s="57"/>
      <c r="CP189" s="73">
        <f t="shared" ref="CP189:DF189" si="600">CP137</f>
        <v>30</v>
      </c>
      <c r="CQ189" s="74">
        <f t="shared" si="600"/>
        <v>1.0286450841110972</v>
      </c>
      <c r="CR189" s="74">
        <f t="shared" si="600"/>
        <v>1.1899560309428385</v>
      </c>
      <c r="CS189" s="74">
        <f t="shared" ca="1" si="600"/>
        <v>1.0278525262157767</v>
      </c>
      <c r="CT189" s="74">
        <f t="shared" ca="1" si="600"/>
        <v>1.0450889447624834</v>
      </c>
      <c r="CU189" s="74">
        <f t="shared" si="600"/>
        <v>1.1536143452682288</v>
      </c>
      <c r="CV189" s="74">
        <f t="shared" ca="1" si="600"/>
        <v>1.0336218062708591</v>
      </c>
      <c r="CW189" s="74">
        <f t="shared" ca="1" si="600"/>
        <v>1.0003337365521117</v>
      </c>
      <c r="CX189" s="74">
        <f t="shared" ca="1" si="600"/>
        <v>1.029633888013791</v>
      </c>
      <c r="CY189" s="74">
        <f t="shared" si="600"/>
        <v>0.73076407000672672</v>
      </c>
      <c r="CZ189" s="74">
        <f t="shared" ca="1" si="600"/>
        <v>0.9977203885060878</v>
      </c>
      <c r="DA189" s="74">
        <f t="shared" ca="1" si="600"/>
        <v>1.0634627019854541</v>
      </c>
      <c r="DB189" s="74">
        <f t="shared" ca="1" si="600"/>
        <v>1.0258345030030473</v>
      </c>
      <c r="DC189" s="74">
        <f t="shared" ca="1" si="600"/>
        <v>1.1137478087457358</v>
      </c>
      <c r="DD189" s="74">
        <f t="shared" ca="1" si="600"/>
        <v>1.1594309033204744</v>
      </c>
      <c r="DE189" s="74">
        <f t="shared" ca="1" si="600"/>
        <v>0.99177748803028853</v>
      </c>
      <c r="DF189" s="74">
        <f t="shared" ca="1" si="600"/>
        <v>0.84254649889024236</v>
      </c>
      <c r="DI189" s="57">
        <f t="shared" si="443"/>
        <v>362.61292233980549</v>
      </c>
      <c r="DJ189" s="57">
        <f t="shared" si="444"/>
        <v>52.94313265514792</v>
      </c>
      <c r="DK189" s="57">
        <f t="shared" ca="1" si="445"/>
        <v>124.80945565023917</v>
      </c>
      <c r="DL189" s="57">
        <f t="shared" ca="1" si="446"/>
        <v>104.02395533807233</v>
      </c>
      <c r="DM189" s="57">
        <f t="shared" si="447"/>
        <v>38941.089961528589</v>
      </c>
      <c r="DN189" s="57">
        <f t="shared" ca="1" si="448"/>
        <v>96.194343835772671</v>
      </c>
      <c r="DO189" s="57">
        <f t="shared" ca="1" si="449"/>
        <v>90.39840217751231</v>
      </c>
      <c r="DP189" s="57">
        <f t="shared" ca="1" si="450"/>
        <v>86.299745852918846</v>
      </c>
      <c r="DQ189" s="57">
        <f t="shared" si="451"/>
        <v>6683.4156199757363</v>
      </c>
      <c r="DR189" s="57">
        <f t="shared" ca="1" si="452"/>
        <v>91.250873683335215</v>
      </c>
      <c r="DS189" s="57">
        <f t="shared" ca="1" si="453"/>
        <v>112.06787015425587</v>
      </c>
      <c r="DT189" s="57">
        <f t="shared" ca="1" si="454"/>
        <v>117.25413113052217</v>
      </c>
      <c r="DU189" s="57">
        <f t="shared" ca="1" si="455"/>
        <v>111.60066850320158</v>
      </c>
      <c r="DV189" s="57">
        <f t="shared" ca="1" si="456"/>
        <v>109.61165731668886</v>
      </c>
      <c r="DW189" s="57">
        <f t="shared" ca="1" si="457"/>
        <v>103.85629813961914</v>
      </c>
      <c r="DX189" s="57">
        <f t="shared" ca="1" si="458"/>
        <v>604915.82952041726</v>
      </c>
      <c r="DY189" s="57">
        <f ca="1">'Chart Data'!U294</f>
        <v>-466.31</v>
      </c>
      <c r="EB189" s="57"/>
      <c r="EN189" s="74">
        <f t="shared" si="559"/>
        <v>-1.9540223866868953</v>
      </c>
      <c r="EO189" s="74">
        <f t="shared" si="560"/>
        <v>-2.4260172508346365</v>
      </c>
      <c r="EP189" s="74">
        <f t="shared" ca="1" si="462"/>
        <v>2.1574928893910146</v>
      </c>
      <c r="EQ189" s="74">
        <f t="shared" ca="1" si="463"/>
        <v>-6.4742043596613423E-3</v>
      </c>
      <c r="ER189" s="74">
        <f t="shared" si="464"/>
        <v>1.1639956193874079</v>
      </c>
      <c r="ES189" s="74">
        <f t="shared" ca="1" si="465"/>
        <v>7.6768725173901625E-2</v>
      </c>
      <c r="ET189" s="74">
        <f t="shared" ca="1" si="466"/>
        <v>1.4943725128625711</v>
      </c>
      <c r="EU189" s="74">
        <f t="shared" ca="1" si="467"/>
        <v>-1.4191883462935189</v>
      </c>
      <c r="EV189" s="74">
        <f t="shared" si="468"/>
        <v>-1.2461385014028004</v>
      </c>
      <c r="EW189" s="74">
        <f t="shared" ca="1" si="469"/>
        <v>-2.0676216765441628</v>
      </c>
      <c r="EX189" s="74">
        <f t="shared" ca="1" si="470"/>
        <v>4.4395554193896478</v>
      </c>
      <c r="EY189" s="74">
        <f t="shared" ca="1" si="471"/>
        <v>3.2513115921917257</v>
      </c>
      <c r="EZ189" s="74">
        <f t="shared" ca="1" si="472"/>
        <v>4.6933026017761854</v>
      </c>
      <c r="FA189" s="74">
        <f t="shared" ca="1" si="473"/>
        <v>4.353993551108875</v>
      </c>
      <c r="FB189" s="74">
        <f t="shared" ca="1" si="474"/>
        <v>0.53051952892933063</v>
      </c>
      <c r="FC189" s="74">
        <f t="shared" ca="1" si="475"/>
        <v>-1.186346420205427</v>
      </c>
      <c r="FD189" s="74">
        <f t="shared" ca="1" si="476"/>
        <v>-3.3861138864891469</v>
      </c>
      <c r="FG189" s="225">
        <f t="shared" si="477"/>
        <v>7</v>
      </c>
      <c r="FH189" s="73">
        <f t="shared" si="478"/>
        <v>2025</v>
      </c>
      <c r="FI189" s="73"/>
      <c r="FJ189" s="73"/>
      <c r="FK189" s="4"/>
      <c r="FL189" s="4"/>
      <c r="GA189" s="4"/>
    </row>
    <row r="190" spans="1:183" x14ac:dyDescent="0.35">
      <c r="A190" s="73">
        <v>31</v>
      </c>
      <c r="B190" s="41">
        <f t="shared" si="441"/>
        <v>45866</v>
      </c>
      <c r="C190" s="57">
        <f>'Chart Data'!C295</f>
        <v>368</v>
      </c>
      <c r="D190" s="57">
        <f>'Chart Data'!D295</f>
        <v>68</v>
      </c>
      <c r="E190" s="57">
        <f ca="1">'Chart Data'!E295</f>
        <v>127.42857142857143</v>
      </c>
      <c r="F190" s="57">
        <f ca="1">'Chart Data'!F295</f>
        <v>107.57142857142857</v>
      </c>
      <c r="G190" s="57">
        <f>'Chart Data'!G295</f>
        <v>44436</v>
      </c>
      <c r="H190" s="57">
        <f ca="1">'Chart Data'!H295</f>
        <v>99.142857142857139</v>
      </c>
      <c r="I190" s="57">
        <f ca="1">'Chart Data'!J295</f>
        <v>86.428571428571431</v>
      </c>
      <c r="J190" s="57">
        <f ca="1">'Chart Data'!K295</f>
        <v>88</v>
      </c>
      <c r="K190" s="57">
        <f>'Chart Data'!L295</f>
        <v>5069</v>
      </c>
      <c r="L190" s="57">
        <f>'Chart Data'!M295</f>
        <v>89.428571428571431</v>
      </c>
      <c r="M190" s="57">
        <f ca="1">'Chart Data'!O295</f>
        <v>126.99714285714286</v>
      </c>
      <c r="N190" s="57">
        <f ca="1">'Chart Data'!P295</f>
        <v>132.47285714285715</v>
      </c>
      <c r="O190" s="57">
        <f ca="1">'Chart Data'!Q295</f>
        <v>129.52928571428572</v>
      </c>
      <c r="P190" s="57">
        <f ca="1">'Chart Data'!R295</f>
        <v>131.71928571428572</v>
      </c>
      <c r="Q190" s="57">
        <f>'Chart Data'!S296</f>
        <v>104.44409868983051</v>
      </c>
      <c r="R190" s="57">
        <f ca="1">'Chart Data'!T296</f>
        <v>523855.42857142858</v>
      </c>
      <c r="CP190" s="73">
        <f t="shared" ref="CP190:DF190" si="601">CP138</f>
        <v>31</v>
      </c>
      <c r="CQ190" s="74">
        <f t="shared" si="601"/>
        <v>0.978381558861385</v>
      </c>
      <c r="CR190" s="74">
        <f t="shared" si="601"/>
        <v>1.173644728205663</v>
      </c>
      <c r="CS190" s="74">
        <f t="shared" ca="1" si="601"/>
        <v>1.0071339004964619</v>
      </c>
      <c r="CT190" s="74">
        <f t="shared" ca="1" si="601"/>
        <v>1.0318460795100293</v>
      </c>
      <c r="CU190" s="74">
        <f t="shared" si="601"/>
        <v>1.1388291652448503</v>
      </c>
      <c r="CV190" s="74">
        <f t="shared" ca="1" si="601"/>
        <v>1.0269516693998757</v>
      </c>
      <c r="CW190" s="74">
        <f t="shared" ca="1" si="601"/>
        <v>0.96653836819324102</v>
      </c>
      <c r="CX190" s="74">
        <f t="shared" ca="1" si="601"/>
        <v>1.0101287551465985</v>
      </c>
      <c r="CY190" s="74">
        <f t="shared" si="601"/>
        <v>0.93455005229456756</v>
      </c>
      <c r="CZ190" s="74">
        <f t="shared" ca="1" si="601"/>
        <v>1.0007137123345304</v>
      </c>
      <c r="DA190" s="74">
        <f t="shared" ca="1" si="601"/>
        <v>1.1266553409765172</v>
      </c>
      <c r="DB190" s="74">
        <f t="shared" ca="1" si="601"/>
        <v>1.1068585123188623</v>
      </c>
      <c r="DC190" s="74">
        <f t="shared" ca="1" si="601"/>
        <v>1.1690646837092105</v>
      </c>
      <c r="DD190" s="74">
        <f t="shared" ca="1" si="601"/>
        <v>1.2068719615801013</v>
      </c>
      <c r="DE190" s="74">
        <f t="shared" ca="1" si="601"/>
        <v>0.99105093713283221</v>
      </c>
      <c r="DF190" s="74">
        <f t="shared" ca="1" si="601"/>
        <v>0.86381133492640372</v>
      </c>
      <c r="DI190" s="57">
        <f t="shared" si="443"/>
        <v>376.13137396852494</v>
      </c>
      <c r="DJ190" s="57">
        <f t="shared" si="444"/>
        <v>57.939168784034322</v>
      </c>
      <c r="DK190" s="57">
        <f t="shared" ca="1" si="445"/>
        <v>126.52594790598958</v>
      </c>
      <c r="DL190" s="57">
        <f t="shared" ca="1" si="446"/>
        <v>104.25142926598967</v>
      </c>
      <c r="DM190" s="57">
        <f t="shared" si="447"/>
        <v>39019.021777903079</v>
      </c>
      <c r="DN190" s="57">
        <f t="shared" ca="1" si="448"/>
        <v>96.540918231131258</v>
      </c>
      <c r="DO190" s="57">
        <f t="shared" ca="1" si="449"/>
        <v>89.420735143844468</v>
      </c>
      <c r="DP190" s="57">
        <f t="shared" ca="1" si="450"/>
        <v>87.117607088839577</v>
      </c>
      <c r="DQ190" s="57">
        <f t="shared" si="451"/>
        <v>5424.0005525164379</v>
      </c>
      <c r="DR190" s="57">
        <f t="shared" ca="1" si="452"/>
        <v>89.364790675193817</v>
      </c>
      <c r="DS190" s="57">
        <f t="shared" ca="1" si="453"/>
        <v>112.72049067558616</v>
      </c>
      <c r="DT190" s="57">
        <f t="shared" ca="1" si="454"/>
        <v>119.68364128611819</v>
      </c>
      <c r="DU190" s="57">
        <f t="shared" ca="1" si="455"/>
        <v>110.79736435396798</v>
      </c>
      <c r="DV190" s="57">
        <f t="shared" ca="1" si="456"/>
        <v>109.1410604500512</v>
      </c>
      <c r="DW190" s="57">
        <f t="shared" ca="1" si="457"/>
        <v>105.38721550679659</v>
      </c>
      <c r="DX190" s="57">
        <f t="shared" ca="1" si="458"/>
        <v>606446.5785414367</v>
      </c>
      <c r="DY190" s="57">
        <f ca="1">'Chart Data'!U295</f>
        <v>-339.21999999999997</v>
      </c>
      <c r="EB190" s="57"/>
      <c r="EN190" s="74">
        <f t="shared" si="559"/>
        <v>-1.2128078181914896</v>
      </c>
      <c r="EO190" s="74">
        <f t="shared" si="560"/>
        <v>-0.56814846040823574</v>
      </c>
      <c r="EP190" s="74">
        <f t="shared" ca="1" si="462"/>
        <v>2.636655508532082</v>
      </c>
      <c r="EQ190" s="74">
        <f t="shared" ca="1" si="463"/>
        <v>5.1697694092548638E-2</v>
      </c>
      <c r="ER190" s="74">
        <f t="shared" si="464"/>
        <v>1.2402204004821795</v>
      </c>
      <c r="ES190" s="74">
        <f t="shared" ca="1" si="465"/>
        <v>0.27828463148978022</v>
      </c>
      <c r="ET190" s="74">
        <f t="shared" ca="1" si="466"/>
        <v>1.1975380462942868</v>
      </c>
      <c r="EU190" s="74">
        <f t="shared" ca="1" si="467"/>
        <v>-0.94444749399385608</v>
      </c>
      <c r="EV190" s="74">
        <f t="shared" si="468"/>
        <v>-0.29906683266421946</v>
      </c>
      <c r="EW190" s="74">
        <f t="shared" ca="1" si="469"/>
        <v>-2.178182315924893</v>
      </c>
      <c r="EX190" s="74">
        <f t="shared" ca="1" si="470"/>
        <v>4.7007467629629627</v>
      </c>
      <c r="EY190" s="74">
        <f t="shared" ca="1" si="471"/>
        <v>3.8019822504598895</v>
      </c>
      <c r="EZ190" s="74">
        <f t="shared" ca="1" si="472"/>
        <v>4.3371923422312282</v>
      </c>
      <c r="FA190" s="74">
        <f t="shared" ca="1" si="473"/>
        <v>4.1322160748129608</v>
      </c>
      <c r="FB190" s="74">
        <f t="shared" ca="1" si="474"/>
        <v>0.91946214277470439</v>
      </c>
      <c r="FC190" s="74">
        <f t="shared" ca="1" si="475"/>
        <v>-1.1100176051663588</v>
      </c>
      <c r="FD190" s="74">
        <f t="shared" ca="1" si="476"/>
        <v>-1.7749406539238222</v>
      </c>
      <c r="FG190" s="225">
        <f t="shared" si="477"/>
        <v>7</v>
      </c>
      <c r="FH190" s="73">
        <f t="shared" si="478"/>
        <v>2025</v>
      </c>
      <c r="FI190" s="73"/>
      <c r="FJ190" s="73"/>
      <c r="FK190" s="4"/>
      <c r="FL190" s="4"/>
      <c r="GA190" s="4"/>
    </row>
    <row r="191" spans="1:183" x14ac:dyDescent="0.35">
      <c r="A191" s="73">
        <v>32</v>
      </c>
      <c r="B191" s="41">
        <f t="shared" si="441"/>
        <v>45873</v>
      </c>
      <c r="C191" s="57">
        <f>'Chart Data'!C296</f>
        <v>368</v>
      </c>
      <c r="D191" s="57">
        <f>'Chart Data'!D296</f>
        <v>70</v>
      </c>
      <c r="E191" s="57">
        <f ca="1">'Chart Data'!E296</f>
        <v>126.14285714285714</v>
      </c>
      <c r="F191" s="57">
        <f ca="1">'Chart Data'!F296</f>
        <v>107</v>
      </c>
      <c r="G191" s="57">
        <f>'Chart Data'!G296</f>
        <v>44107</v>
      </c>
      <c r="H191" s="57">
        <f ca="1">'Chart Data'!H296</f>
        <v>98.714285714285708</v>
      </c>
      <c r="I191" s="57">
        <f ca="1">'Chart Data'!J296</f>
        <v>88.428571428571431</v>
      </c>
      <c r="J191" s="57">
        <f ca="1">'Chart Data'!K296</f>
        <v>87.428571428571431</v>
      </c>
      <c r="K191" s="57">
        <f>'Chart Data'!L296</f>
        <v>4732</v>
      </c>
      <c r="L191" s="57">
        <f>'Chart Data'!M296</f>
        <v>87.085714285714275</v>
      </c>
      <c r="M191" s="57">
        <f ca="1">'Chart Data'!O296</f>
        <v>127.13999999999999</v>
      </c>
      <c r="N191" s="57">
        <f ca="1">'Chart Data'!P296</f>
        <v>133.26619047619047</v>
      </c>
      <c r="O191" s="57">
        <f ca="1">'Chart Data'!Q296</f>
        <v>131.16285714285715</v>
      </c>
      <c r="P191" s="57">
        <f ca="1">'Chart Data'!R296</f>
        <v>132.21428571428572</v>
      </c>
      <c r="Q191" s="57">
        <f>'Chart Data'!S297</f>
        <v>102.7224351730632</v>
      </c>
      <c r="R191" s="57">
        <f ca="1">'Chart Data'!T297</f>
        <v>550025.57142857148</v>
      </c>
      <c r="CP191" s="73">
        <f t="shared" ref="CP191:DF191" si="602">CP139</f>
        <v>32</v>
      </c>
      <c r="CQ191" s="74">
        <f t="shared" si="602"/>
        <v>0.97766069260857325</v>
      </c>
      <c r="CR191" s="74">
        <f t="shared" si="602"/>
        <v>1.2089099944719075</v>
      </c>
      <c r="CS191" s="74">
        <f t="shared" ca="1" si="602"/>
        <v>1.0077786487017151</v>
      </c>
      <c r="CT191" s="74">
        <f t="shared" ca="1" si="602"/>
        <v>1.0244372857517967</v>
      </c>
      <c r="CU191" s="74">
        <f t="shared" si="602"/>
        <v>1.1340683738423787</v>
      </c>
      <c r="CV191" s="74">
        <f t="shared" ca="1" si="602"/>
        <v>1.0301417813387055</v>
      </c>
      <c r="CW191" s="74">
        <f t="shared" ca="1" si="602"/>
        <v>0.97866624650867151</v>
      </c>
      <c r="CX191" s="74">
        <f t="shared" ca="1" si="602"/>
        <v>0.9853872691764608</v>
      </c>
      <c r="CY191" s="74">
        <f t="shared" si="602"/>
        <v>0.71530663390862814</v>
      </c>
      <c r="CZ191" s="74">
        <f t="shared" ca="1" si="602"/>
        <v>0.99466275866104636</v>
      </c>
      <c r="DA191" s="74">
        <f t="shared" ca="1" si="602"/>
        <v>1.098858576053332</v>
      </c>
      <c r="DB191" s="74">
        <f t="shared" ca="1" si="602"/>
        <v>1.0566358341666449</v>
      </c>
      <c r="DC191" s="74">
        <f t="shared" ca="1" si="602"/>
        <v>1.1725968381023864</v>
      </c>
      <c r="DD191" s="74">
        <f t="shared" ca="1" si="602"/>
        <v>1.1921015460302216</v>
      </c>
      <c r="DE191" s="74">
        <f t="shared" ca="1" si="602"/>
        <v>0.99469561318431976</v>
      </c>
      <c r="DF191" s="74">
        <f t="shared" ca="1" si="602"/>
        <v>0.84753963145337774</v>
      </c>
      <c r="DI191" s="57">
        <f t="shared" si="443"/>
        <v>376.40870987470134</v>
      </c>
      <c r="DJ191" s="57">
        <f t="shared" si="444"/>
        <v>57.903400848777295</v>
      </c>
      <c r="DK191" s="57">
        <f t="shared" ca="1" si="445"/>
        <v>125.16920983130814</v>
      </c>
      <c r="DL191" s="57">
        <f t="shared" ca="1" si="446"/>
        <v>104.44758453073743</v>
      </c>
      <c r="DM191" s="57">
        <f t="shared" si="447"/>
        <v>38892.716715623996</v>
      </c>
      <c r="DN191" s="57">
        <f t="shared" ca="1" si="448"/>
        <v>95.825921734776173</v>
      </c>
      <c r="DO191" s="57">
        <f t="shared" ca="1" si="449"/>
        <v>90.356208507276747</v>
      </c>
      <c r="DP191" s="57">
        <f t="shared" ca="1" si="450"/>
        <v>88.725087245789183</v>
      </c>
      <c r="DQ191" s="57">
        <f t="shared" si="451"/>
        <v>6615.3447705959015</v>
      </c>
      <c r="DR191" s="57">
        <f t="shared" ca="1" si="452"/>
        <v>87.553005807660568</v>
      </c>
      <c r="DS191" s="57">
        <f t="shared" ca="1" si="453"/>
        <v>115.70187717571162</v>
      </c>
      <c r="DT191" s="57">
        <f t="shared" ca="1" si="454"/>
        <v>126.12310331240641</v>
      </c>
      <c r="DU191" s="57">
        <f t="shared" ca="1" si="455"/>
        <v>111.85673786662944</v>
      </c>
      <c r="DV191" s="57">
        <f t="shared" ca="1" si="456"/>
        <v>110.90857666829491</v>
      </c>
      <c r="DW191" s="57">
        <f t="shared" ca="1" si="457"/>
        <v>103.27022036843793</v>
      </c>
      <c r="DX191" s="57">
        <f t="shared" ca="1" si="458"/>
        <v>648967.37688286824</v>
      </c>
      <c r="DY191" s="57">
        <f ca="1">'Chart Data'!U296</f>
        <v>-319.31</v>
      </c>
      <c r="EB191" s="57"/>
      <c r="EN191" s="74">
        <f t="shared" si="559"/>
        <v>-1.1976015342419204</v>
      </c>
      <c r="EO191" s="74">
        <f t="shared" si="560"/>
        <v>-0.5814494311974191</v>
      </c>
      <c r="EP191" s="74">
        <f t="shared" ca="1" si="462"/>
        <v>2.2579190667130873</v>
      </c>
      <c r="EQ191" s="74">
        <f t="shared" ca="1" si="463"/>
        <v>0.10186047206998446</v>
      </c>
      <c r="ER191" s="74">
        <f t="shared" si="464"/>
        <v>1.116681951472847</v>
      </c>
      <c r="ES191" s="74">
        <f t="shared" ca="1" si="465"/>
        <v>-0.13745054371436413</v>
      </c>
      <c r="ET191" s="74">
        <f t="shared" ca="1" si="466"/>
        <v>1.4815618777837307</v>
      </c>
      <c r="EU191" s="74">
        <f t="shared" ca="1" si="467"/>
        <v>-1.135950027579107E-2</v>
      </c>
      <c r="EV191" s="74">
        <f t="shared" si="468"/>
        <v>-1.1949496800361732</v>
      </c>
      <c r="EW191" s="74">
        <f t="shared" ca="1" si="469"/>
        <v>-2.2843876592264061</v>
      </c>
      <c r="EX191" s="74">
        <f t="shared" ca="1" si="470"/>
        <v>5.8939552512461599</v>
      </c>
      <c r="EY191" s="74">
        <f t="shared" ca="1" si="471"/>
        <v>5.2615451112041587</v>
      </c>
      <c r="EZ191" s="74">
        <f t="shared" ca="1" si="472"/>
        <v>4.8068199134430181</v>
      </c>
      <c r="FA191" s="74">
        <f t="shared" ca="1" si="473"/>
        <v>4.965190779882569</v>
      </c>
      <c r="FB191" s="74">
        <f t="shared" ca="1" si="474"/>
        <v>0.38162147268729962</v>
      </c>
      <c r="FC191" s="74">
        <f t="shared" ca="1" si="475"/>
        <v>1.0102268681929529</v>
      </c>
      <c r="FD191" s="74">
        <f t="shared" ca="1" si="476"/>
        <v>-1.5225332335101347</v>
      </c>
      <c r="FG191" s="225">
        <f t="shared" si="477"/>
        <v>8</v>
      </c>
      <c r="FH191" s="73">
        <f t="shared" si="478"/>
        <v>2025</v>
      </c>
      <c r="FI191" s="73"/>
      <c r="FJ191" s="73"/>
      <c r="FK191" s="4"/>
      <c r="FL191" s="4"/>
      <c r="GA191" s="4"/>
    </row>
    <row r="192" spans="1:183" x14ac:dyDescent="0.35">
      <c r="A192" s="73">
        <v>33</v>
      </c>
      <c r="B192" s="41">
        <f t="shared" si="441"/>
        <v>45880</v>
      </c>
      <c r="C192" s="57">
        <f>'Chart Data'!C297</f>
        <v>339</v>
      </c>
      <c r="D192" s="57">
        <f>'Chart Data'!D297</f>
        <v>63</v>
      </c>
      <c r="E192" s="57">
        <f ca="1">'Chart Data'!E297</f>
        <v>128</v>
      </c>
      <c r="F192" s="57">
        <f ca="1">'Chart Data'!F297</f>
        <v>106.28571428571429</v>
      </c>
      <c r="G192" s="57">
        <f>'Chart Data'!G297</f>
        <v>44270</v>
      </c>
      <c r="H192" s="57">
        <f ca="1">'Chart Data'!H297</f>
        <v>100.28571428571429</v>
      </c>
      <c r="I192" s="57">
        <f ca="1">'Chart Data'!J297</f>
        <v>85.714285714285708</v>
      </c>
      <c r="J192" s="57">
        <f ca="1">'Chart Data'!K297</f>
        <v>87.857142857142861</v>
      </c>
      <c r="K192" s="57">
        <f>'Chart Data'!L297</f>
        <v>6508</v>
      </c>
      <c r="L192" s="57">
        <f>'Chart Data'!M297</f>
        <v>87.04285714285713</v>
      </c>
      <c r="M192" s="57">
        <f ca="1">'Chart Data'!O297</f>
        <v>122.62428571428572</v>
      </c>
      <c r="N192" s="57">
        <f ca="1">'Chart Data'!P297</f>
        <v>123.92095238095239</v>
      </c>
      <c r="O192" s="57">
        <f ca="1">'Chart Data'!Q297</f>
        <v>130.53785714285715</v>
      </c>
      <c r="P192" s="57">
        <f ca="1">'Chart Data'!R297</f>
        <v>130.17285714285714</v>
      </c>
      <c r="Q192" s="57">
        <f>'Chart Data'!S298</f>
        <v>101.30190147629263</v>
      </c>
      <c r="R192" s="57">
        <f ca="1">'Chart Data'!T298</f>
        <v>524161.85714285716</v>
      </c>
      <c r="CP192" s="73">
        <f t="shared" ref="CP192:DF192" si="603">CP140</f>
        <v>33</v>
      </c>
      <c r="CQ192" s="74">
        <f t="shared" si="603"/>
        <v>1.0097960799386758</v>
      </c>
      <c r="CR192" s="74">
        <f t="shared" si="603"/>
        <v>1.2197203090975279</v>
      </c>
      <c r="CS192" s="74">
        <f t="shared" ca="1" si="603"/>
        <v>1.0112971892714635</v>
      </c>
      <c r="CT192" s="74">
        <f t="shared" ca="1" si="603"/>
        <v>1.0248819243229297</v>
      </c>
      <c r="CU192" s="74">
        <f t="shared" si="603"/>
        <v>1.1274259984256083</v>
      </c>
      <c r="CV192" s="74">
        <f t="shared" ca="1" si="603"/>
        <v>1.0313210369667072</v>
      </c>
      <c r="CW192" s="74">
        <f t="shared" ca="1" si="603"/>
        <v>0.93117847812362697</v>
      </c>
      <c r="CX192" s="74">
        <f t="shared" ca="1" si="603"/>
        <v>1.0199659383811162</v>
      </c>
      <c r="CY192" s="74">
        <f t="shared" si="603"/>
        <v>1.4901514046506532</v>
      </c>
      <c r="CZ192" s="74">
        <f t="shared" ca="1" si="603"/>
        <v>0.99521629509767318</v>
      </c>
      <c r="DA192" s="74">
        <f t="shared" ca="1" si="603"/>
        <v>1.0625376763358512</v>
      </c>
      <c r="DB192" s="74">
        <f t="shared" ca="1" si="603"/>
        <v>0.99988916692393104</v>
      </c>
      <c r="DC192" s="74">
        <f t="shared" ca="1" si="603"/>
        <v>1.1536749502780204</v>
      </c>
      <c r="DD192" s="74">
        <f t="shared" ca="1" si="603"/>
        <v>1.1666280897830079</v>
      </c>
      <c r="DE192" s="74">
        <f t="shared" ca="1" si="603"/>
        <v>0.9964499695941984</v>
      </c>
      <c r="DF192" s="74">
        <f t="shared" ca="1" si="603"/>
        <v>0.84657790223718876</v>
      </c>
      <c r="DI192" s="57">
        <f t="shared" si="443"/>
        <v>335.71134482972764</v>
      </c>
      <c r="DJ192" s="57">
        <f t="shared" si="444"/>
        <v>51.651185546474792</v>
      </c>
      <c r="DK192" s="57">
        <f t="shared" ca="1" si="445"/>
        <v>126.57011347199625</v>
      </c>
      <c r="DL192" s="57">
        <f t="shared" ca="1" si="446"/>
        <v>103.70532620714341</v>
      </c>
      <c r="DM192" s="57">
        <f t="shared" si="447"/>
        <v>39266.435279850521</v>
      </c>
      <c r="DN192" s="57">
        <f t="shared" ca="1" si="448"/>
        <v>97.240054930588684</v>
      </c>
      <c r="DO192" s="57">
        <f t="shared" ca="1" si="449"/>
        <v>92.049255570215124</v>
      </c>
      <c r="DP192" s="57">
        <f t="shared" ca="1" si="450"/>
        <v>86.137330229467466</v>
      </c>
      <c r="DQ192" s="57">
        <f t="shared" si="451"/>
        <v>4367.3414524785931</v>
      </c>
      <c r="DR192" s="57">
        <f t="shared" ca="1" si="452"/>
        <v>87.461245933794231</v>
      </c>
      <c r="DS192" s="57">
        <f t="shared" ca="1" si="453"/>
        <v>115.4070000954264</v>
      </c>
      <c r="DT192" s="57">
        <f t="shared" ca="1" si="454"/>
        <v>123.93468844370425</v>
      </c>
      <c r="DU192" s="57">
        <f t="shared" ca="1" si="455"/>
        <v>113.14959825677003</v>
      </c>
      <c r="DV192" s="57">
        <f t="shared" ca="1" si="456"/>
        <v>111.58042420105726</v>
      </c>
      <c r="DW192" s="57">
        <f t="shared" ca="1" si="457"/>
        <v>101.66280753417811</v>
      </c>
      <c r="DX192" s="57">
        <f t="shared" ca="1" si="458"/>
        <v>619153.71964906412</v>
      </c>
      <c r="DY192" s="57">
        <f ca="1">'Chart Data'!U297</f>
        <v>-384.85714285714283</v>
      </c>
      <c r="EB192" s="57"/>
      <c r="EN192" s="74">
        <f t="shared" si="559"/>
        <v>-3.4290316343152711</v>
      </c>
      <c r="EO192" s="74">
        <f t="shared" si="560"/>
        <v>-2.9064517693537093</v>
      </c>
      <c r="EP192" s="74">
        <f t="shared" ca="1" si="462"/>
        <v>2.6489844242103828</v>
      </c>
      <c r="EQ192" s="74">
        <f t="shared" ca="1" si="463"/>
        <v>-8.795721921773153E-2</v>
      </c>
      <c r="ER192" s="74">
        <f t="shared" si="464"/>
        <v>1.4822145038302927</v>
      </c>
      <c r="ES192" s="74">
        <f t="shared" ca="1" si="465"/>
        <v>0.68479811753102349</v>
      </c>
      <c r="ET192" s="74">
        <f t="shared" ca="1" si="466"/>
        <v>1.9955965178972623</v>
      </c>
      <c r="EU192" s="74">
        <f t="shared" ca="1" si="467"/>
        <v>-1.5134651357017928</v>
      </c>
      <c r="EV192" s="74">
        <f t="shared" si="468"/>
        <v>0.49553371088771031</v>
      </c>
      <c r="EW192" s="74">
        <f t="shared" ca="1" si="469"/>
        <v>-2.2897665477908888</v>
      </c>
      <c r="EX192" s="74">
        <f t="shared" ca="1" si="470"/>
        <v>5.7759397456477801</v>
      </c>
      <c r="EY192" s="74">
        <f t="shared" ca="1" si="471"/>
        <v>4.765520900917859</v>
      </c>
      <c r="EZ192" s="74">
        <f t="shared" ca="1" si="472"/>
        <v>5.3799538248358711</v>
      </c>
      <c r="FA192" s="74">
        <f t="shared" ca="1" si="473"/>
        <v>5.2818113543803422</v>
      </c>
      <c r="FB192" s="74">
        <f t="shared" ca="1" si="474"/>
        <v>-2.6755466976189895E-2</v>
      </c>
      <c r="FC192" s="74">
        <f t="shared" ca="1" si="475"/>
        <v>-0.47639249095038461</v>
      </c>
      <c r="FD192" s="74">
        <f t="shared" ca="1" si="476"/>
        <v>-2.3535018545075688</v>
      </c>
      <c r="FG192" s="225">
        <f t="shared" si="477"/>
        <v>8</v>
      </c>
      <c r="FH192" s="73">
        <f t="shared" si="478"/>
        <v>2025</v>
      </c>
      <c r="FI192" s="73"/>
      <c r="FJ192" s="73"/>
      <c r="FK192" s="4"/>
      <c r="FL192" s="4"/>
      <c r="GA192" s="4"/>
    </row>
    <row r="193" spans="1:183" x14ac:dyDescent="0.35">
      <c r="A193" s="73">
        <v>34</v>
      </c>
      <c r="B193" s="41">
        <f t="shared" si="441"/>
        <v>45887</v>
      </c>
      <c r="C193" s="57">
        <f>'Chart Data'!C298</f>
        <v>346</v>
      </c>
      <c r="D193" s="57">
        <f>'Chart Data'!D298</f>
        <v>65</v>
      </c>
      <c r="E193" s="57">
        <f ca="1">'Chart Data'!E298</f>
        <v>127.85714285714286</v>
      </c>
      <c r="F193" s="57">
        <f ca="1">'Chart Data'!F298</f>
        <v>105.14285714285714</v>
      </c>
      <c r="G193" s="57">
        <f>'Chart Data'!G298</f>
        <v>44530</v>
      </c>
      <c r="H193" s="57">
        <f ca="1">'Chart Data'!H298</f>
        <v>99.571428571428569</v>
      </c>
      <c r="I193" s="57">
        <f ca="1">'Chart Data'!J298</f>
        <v>87.428571428571431</v>
      </c>
      <c r="J193" s="57">
        <f ca="1">'Chart Data'!K298</f>
        <v>86.428571428571431</v>
      </c>
      <c r="K193" s="57">
        <f>'Chart Data'!L298</f>
        <v>5043</v>
      </c>
      <c r="L193" s="57">
        <f>'Chart Data'!M298</f>
        <v>87.214285714285737</v>
      </c>
      <c r="M193" s="57">
        <f ca="1">'Chart Data'!O298</f>
        <v>121.5</v>
      </c>
      <c r="N193" s="57">
        <f ca="1">'Chart Data'!P298</f>
        <v>123.65571428571428</v>
      </c>
      <c r="O193" s="57">
        <f ca="1">'Chart Data'!Q298</f>
        <v>129.22499999999999</v>
      </c>
      <c r="P193" s="57">
        <f ca="1">'Chart Data'!R298</f>
        <v>128.54571428571427</v>
      </c>
      <c r="Q193" s="57">
        <f>'Chart Data'!S299</f>
        <v>100.68875698800032</v>
      </c>
      <c r="R193" s="57">
        <f ca="1">'Chart Data'!T299</f>
        <v>533861.71428571432</v>
      </c>
      <c r="CP193" s="73">
        <f t="shared" ref="CP193:DF193" si="604">CP141</f>
        <v>34</v>
      </c>
      <c r="CQ193" s="74">
        <f t="shared" si="604"/>
        <v>0.95611866139511836</v>
      </c>
      <c r="CR193" s="74">
        <f t="shared" si="604"/>
        <v>1.2447629591616296</v>
      </c>
      <c r="CS193" s="74">
        <f t="shared" ca="1" si="604"/>
        <v>1.0041624486130933</v>
      </c>
      <c r="CT193" s="74">
        <f t="shared" ca="1" si="604"/>
        <v>1.0080145329653094</v>
      </c>
      <c r="CU193" s="74">
        <f t="shared" si="604"/>
        <v>1.1357172864430509</v>
      </c>
      <c r="CV193" s="74">
        <f t="shared" ca="1" si="604"/>
        <v>1.029651189066416</v>
      </c>
      <c r="CW193" s="74">
        <f t="shared" ca="1" si="604"/>
        <v>0.99250206348214032</v>
      </c>
      <c r="CX193" s="74">
        <f t="shared" ca="1" si="604"/>
        <v>0.99973324192464263</v>
      </c>
      <c r="CY193" s="74">
        <f t="shared" si="604"/>
        <v>0.72294717309886003</v>
      </c>
      <c r="CZ193" s="74">
        <f t="shared" ca="1" si="604"/>
        <v>1.0093242171813861</v>
      </c>
      <c r="DA193" s="74">
        <f t="shared" ca="1" si="604"/>
        <v>1.0631252336953994</v>
      </c>
      <c r="DB193" s="74">
        <f t="shared" ca="1" si="604"/>
        <v>1.0118583107462944</v>
      </c>
      <c r="DC193" s="74">
        <f t="shared" ca="1" si="604"/>
        <v>1.1336583783543588</v>
      </c>
      <c r="DD193" s="74">
        <f t="shared" ca="1" si="604"/>
        <v>1.1522562521744439</v>
      </c>
      <c r="DE193" s="74">
        <f t="shared" ca="1" si="604"/>
        <v>1.003637662235815</v>
      </c>
      <c r="DF193" s="74">
        <f t="shared" ca="1" si="604"/>
        <v>0.89456379099856642</v>
      </c>
      <c r="DI193" s="57">
        <f t="shared" si="443"/>
        <v>361.87976866295537</v>
      </c>
      <c r="DJ193" s="57">
        <f t="shared" si="444"/>
        <v>52.218777496221996</v>
      </c>
      <c r="DK193" s="57">
        <f t="shared" ca="1" si="445"/>
        <v>127.3271501376433</v>
      </c>
      <c r="DL193" s="57">
        <f t="shared" ca="1" si="446"/>
        <v>104.30688616517754</v>
      </c>
      <c r="DM193" s="57">
        <f t="shared" si="447"/>
        <v>39208.70143613236</v>
      </c>
      <c r="DN193" s="57">
        <f t="shared" ca="1" si="448"/>
        <v>96.704038832519501</v>
      </c>
      <c r="DO193" s="57">
        <f t="shared" ca="1" si="449"/>
        <v>88.089057590301593</v>
      </c>
      <c r="DP193" s="57">
        <f t="shared" ca="1" si="450"/>
        <v>86.451633099828641</v>
      </c>
      <c r="DQ193" s="57">
        <f t="shared" si="451"/>
        <v>6975.6134163766774</v>
      </c>
      <c r="DR193" s="57">
        <f t="shared" ca="1" si="452"/>
        <v>86.408593224720391</v>
      </c>
      <c r="DS193" s="57">
        <f t="shared" ca="1" si="453"/>
        <v>114.28568916351344</v>
      </c>
      <c r="DT193" s="57">
        <f t="shared" ca="1" si="454"/>
        <v>122.20655102838678</v>
      </c>
      <c r="DU193" s="57">
        <f t="shared" ca="1" si="455"/>
        <v>113.98936616830336</v>
      </c>
      <c r="DV193" s="57">
        <f t="shared" ca="1" si="456"/>
        <v>111.5600058955057</v>
      </c>
      <c r="DW193" s="57">
        <f t="shared" ca="1" si="457"/>
        <v>100.32381284266957</v>
      </c>
      <c r="DX193" s="57">
        <f t="shared" ca="1" si="458"/>
        <v>596784.39889656776</v>
      </c>
      <c r="DY193" s="57">
        <f ca="1">'Chart Data'!U298</f>
        <v>-214.09857142857143</v>
      </c>
      <c r="EB193" s="57"/>
      <c r="EN193" s="74">
        <f t="shared" si="559"/>
        <v>-1.9942210870375181</v>
      </c>
      <c r="EO193" s="74">
        <f t="shared" si="560"/>
        <v>-2.6953821649856469</v>
      </c>
      <c r="EP193" s="74">
        <f t="shared" ca="1" si="462"/>
        <v>2.8603128879899513</v>
      </c>
      <c r="EQ193" s="74">
        <f t="shared" ca="1" si="463"/>
        <v>6.587968469502184E-2</v>
      </c>
      <c r="ER193" s="74">
        <f t="shared" si="464"/>
        <v>1.4257452746514248</v>
      </c>
      <c r="ES193" s="74">
        <f t="shared" ca="1" si="465"/>
        <v>0.37313121065940491</v>
      </c>
      <c r="ET193" s="74">
        <f t="shared" ca="1" si="466"/>
        <v>0.79322064309425822</v>
      </c>
      <c r="EU193" s="74">
        <f t="shared" ca="1" si="467"/>
        <v>-1.3310229242335914</v>
      </c>
      <c r="EV193" s="74">
        <f t="shared" si="468"/>
        <v>-1.4658692810237286</v>
      </c>
      <c r="EW193" s="74">
        <f t="shared" ca="1" si="469"/>
        <v>-2.3514721864391834</v>
      </c>
      <c r="EX193" s="74">
        <f t="shared" ca="1" si="470"/>
        <v>5.3271694430026901</v>
      </c>
      <c r="EY193" s="74">
        <f t="shared" ca="1" si="471"/>
        <v>4.3738227777884866</v>
      </c>
      <c r="EZ193" s="74">
        <f t="shared" ca="1" si="472"/>
        <v>5.7522287212359116</v>
      </c>
      <c r="FA193" s="74">
        <f t="shared" ca="1" si="473"/>
        <v>5.2721888502871517</v>
      </c>
      <c r="FB193" s="74">
        <f t="shared" ca="1" si="474"/>
        <v>-0.36693848821958774</v>
      </c>
      <c r="FC193" s="74">
        <f t="shared" ca="1" si="475"/>
        <v>-1.5918096643873361</v>
      </c>
      <c r="FD193" s="74">
        <f t="shared" ca="1" si="476"/>
        <v>-0.18872382699314438</v>
      </c>
      <c r="FG193" s="225">
        <f t="shared" si="477"/>
        <v>8</v>
      </c>
      <c r="FH193" s="73">
        <f t="shared" si="478"/>
        <v>2025</v>
      </c>
      <c r="FI193" s="73"/>
      <c r="FJ193" s="73"/>
      <c r="FK193" s="4"/>
      <c r="FL193" s="4"/>
      <c r="GA193" s="4"/>
    </row>
    <row r="194" spans="1:183" x14ac:dyDescent="0.35">
      <c r="A194" s="73">
        <v>35</v>
      </c>
      <c r="B194" s="41">
        <f t="shared" si="441"/>
        <v>45894</v>
      </c>
      <c r="C194" s="57">
        <f>'Chart Data'!C299</f>
        <v>354</v>
      </c>
      <c r="D194" s="57">
        <f>'Chart Data'!D299</f>
        <v>72</v>
      </c>
      <c r="E194" s="57">
        <f ca="1">'Chart Data'!E299</f>
        <v>122.42857142857143</v>
      </c>
      <c r="F194" s="57">
        <f ca="1">'Chart Data'!F299</f>
        <v>99.571428571428569</v>
      </c>
      <c r="G194" s="57">
        <f>'Chart Data'!G299</f>
        <v>44897</v>
      </c>
      <c r="H194" s="57">
        <f ca="1">'Chart Data'!H299</f>
        <v>97.714285714285708</v>
      </c>
      <c r="I194" s="57">
        <f ca="1">'Chart Data'!J299</f>
        <v>92.142857142857139</v>
      </c>
      <c r="J194" s="57">
        <f ca="1">'Chart Data'!K299</f>
        <v>87.714285714285708</v>
      </c>
      <c r="K194" s="57">
        <f>'Chart Data'!L299</f>
        <v>2700</v>
      </c>
      <c r="L194" s="57">
        <f>'Chart Data'!M299</f>
        <v>85.799999999999983</v>
      </c>
      <c r="M194" s="57">
        <f ca="1">'Chart Data'!O299</f>
        <v>123.80142857142857</v>
      </c>
      <c r="N194" s="57">
        <f ca="1">'Chart Data'!P299</f>
        <v>129.20285714285714</v>
      </c>
      <c r="O194" s="57">
        <f ca="1">'Chart Data'!Q299</f>
        <v>129.245</v>
      </c>
      <c r="P194" s="57">
        <f ca="1">'Chart Data'!R299</f>
        <v>125.87000000000002</v>
      </c>
      <c r="Q194" s="57">
        <f>'Chart Data'!S300</f>
        <v>102.22767675442914</v>
      </c>
      <c r="R194" s="57">
        <f ca="1">'Chart Data'!T300</f>
        <v>544598.14285714284</v>
      </c>
      <c r="CP194" s="73">
        <f t="shared" ref="CP194:DF194" si="605">CP142</f>
        <v>35</v>
      </c>
      <c r="CQ194" s="74">
        <f t="shared" si="605"/>
        <v>1.0069524491822366</v>
      </c>
      <c r="CR194" s="74">
        <f t="shared" si="605"/>
        <v>1.3065560188046352</v>
      </c>
      <c r="CS194" s="74">
        <f t="shared" ca="1" si="605"/>
        <v>0.98485028324223078</v>
      </c>
      <c r="CT194" s="74">
        <f t="shared" ca="1" si="605"/>
        <v>0.96757682033417558</v>
      </c>
      <c r="CU194" s="74">
        <f t="shared" si="605"/>
        <v>1.1402978970745292</v>
      </c>
      <c r="CV194" s="74">
        <f t="shared" ca="1" si="605"/>
        <v>1.0252564661977392</v>
      </c>
      <c r="CW194" s="74">
        <f t="shared" ca="1" si="605"/>
        <v>1.0215443886670177</v>
      </c>
      <c r="CX194" s="74">
        <f t="shared" ca="1" si="605"/>
        <v>1.0330446915205878</v>
      </c>
      <c r="CY194" s="74">
        <f t="shared" si="605"/>
        <v>0.4874156641069749</v>
      </c>
      <c r="CZ194" s="74">
        <f t="shared" ca="1" si="605"/>
        <v>1.0263474798500927</v>
      </c>
      <c r="DA194" s="74">
        <f t="shared" ca="1" si="605"/>
        <v>1.0929241545607942</v>
      </c>
      <c r="DB194" s="74">
        <f t="shared" ca="1" si="605"/>
        <v>1.0602382697431694</v>
      </c>
      <c r="DC194" s="74">
        <f t="shared" ca="1" si="605"/>
        <v>1.137949406111656</v>
      </c>
      <c r="DD194" s="74">
        <f t="shared" ca="1" si="605"/>
        <v>1.1605776472341229</v>
      </c>
      <c r="DE194" s="74">
        <f t="shared" ca="1" si="605"/>
        <v>1.0063593785160792</v>
      </c>
      <c r="DF194" s="74">
        <f t="shared" ca="1" si="605"/>
        <v>0.92398282453340275</v>
      </c>
      <c r="DI194" s="57">
        <f t="shared" si="443"/>
        <v>351.55582598511927</v>
      </c>
      <c r="DJ194" s="57">
        <f t="shared" si="444"/>
        <v>55.106707223983108</v>
      </c>
      <c r="DK194" s="57">
        <f t="shared" ca="1" si="445"/>
        <v>124.31186091100435</v>
      </c>
      <c r="DL194" s="57">
        <f t="shared" ca="1" si="446"/>
        <v>102.90803425513978</v>
      </c>
      <c r="DM194" s="57">
        <f t="shared" si="447"/>
        <v>39373.044636129467</v>
      </c>
      <c r="DN194" s="57">
        <f t="shared" ca="1" si="448"/>
        <v>95.307163559444206</v>
      </c>
      <c r="DO194" s="57">
        <f t="shared" ca="1" si="449"/>
        <v>90.199562706317209</v>
      </c>
      <c r="DP194" s="57">
        <f t="shared" ca="1" si="450"/>
        <v>84.908510187661747</v>
      </c>
      <c r="DQ194" s="57">
        <f t="shared" si="451"/>
        <v>5539.4198398339149</v>
      </c>
      <c r="DR194" s="57">
        <f t="shared" ca="1" si="452"/>
        <v>83.597418695403093</v>
      </c>
      <c r="DS194" s="57">
        <f t="shared" ca="1" si="453"/>
        <v>113.27540713122933</v>
      </c>
      <c r="DT194" s="57">
        <f t="shared" ca="1" si="454"/>
        <v>121.86209537046334</v>
      </c>
      <c r="DU194" s="57">
        <f t="shared" ca="1" si="455"/>
        <v>113.57710571828221</v>
      </c>
      <c r="DV194" s="57">
        <f t="shared" ca="1" si="456"/>
        <v>108.45461335566142</v>
      </c>
      <c r="DW194" s="57">
        <f t="shared" ca="1" si="457"/>
        <v>101.58168039847585</v>
      </c>
      <c r="DX194" s="57">
        <f t="shared" ca="1" si="458"/>
        <v>589402.88541852124</v>
      </c>
      <c r="DY194" s="57">
        <f ca="1">'Chart Data'!U299</f>
        <v>-241.32857142857142</v>
      </c>
      <c r="EB194" s="57"/>
      <c r="EN194" s="74">
        <f t="shared" si="559"/>
        <v>-2.560281234108404</v>
      </c>
      <c r="EO194" s="74">
        <f t="shared" si="560"/>
        <v>-1.6214518787072909</v>
      </c>
      <c r="EP194" s="74">
        <f t="shared" ca="1" si="462"/>
        <v>2.0185882146254763</v>
      </c>
      <c r="EQ194" s="74">
        <f t="shared" ca="1" si="463"/>
        <v>-0.29184865808879346</v>
      </c>
      <c r="ER194" s="74">
        <f t="shared" si="464"/>
        <v>1.5864886658229704</v>
      </c>
      <c r="ES194" s="74">
        <f t="shared" ca="1" si="465"/>
        <v>-0.43908282024948286</v>
      </c>
      <c r="ET194" s="74">
        <f t="shared" ca="1" si="466"/>
        <v>1.434001848482606</v>
      </c>
      <c r="EU194" s="74">
        <f t="shared" ca="1" si="467"/>
        <v>-2.2267537088091949</v>
      </c>
      <c r="EV194" s="74">
        <f t="shared" si="468"/>
        <v>-0.38586136122651443</v>
      </c>
      <c r="EW194" s="74">
        <f t="shared" ca="1" si="469"/>
        <v>-2.5162609322316714</v>
      </c>
      <c r="EX194" s="74">
        <f t="shared" ca="1" si="470"/>
        <v>4.9228350514601402</v>
      </c>
      <c r="EY194" s="74">
        <f t="shared" ca="1" si="471"/>
        <v>4.2957487580294034</v>
      </c>
      <c r="EZ194" s="74">
        <f t="shared" ca="1" si="472"/>
        <v>5.5694708256154062</v>
      </c>
      <c r="FA194" s="74">
        <f t="shared" ca="1" si="473"/>
        <v>3.8087151869040659</v>
      </c>
      <c r="FB194" s="74">
        <f t="shared" ca="1" si="474"/>
        <v>-4.7366507709238205E-2</v>
      </c>
      <c r="FC194" s="74">
        <f t="shared" ca="1" si="475"/>
        <v>-1.9598792624975321</v>
      </c>
      <c r="FD194" s="74">
        <f t="shared" ca="1" si="476"/>
        <v>-0.53392995747354222</v>
      </c>
      <c r="FG194" s="225">
        <f t="shared" si="477"/>
        <v>8</v>
      </c>
      <c r="FH194" s="73">
        <f t="shared" si="478"/>
        <v>2025</v>
      </c>
      <c r="FI194" s="73"/>
      <c r="FJ194" s="73"/>
      <c r="FK194" s="4"/>
      <c r="FL194" s="4"/>
      <c r="GA194" s="4"/>
    </row>
    <row r="195" spans="1:183" x14ac:dyDescent="0.35">
      <c r="A195" s="73">
        <v>36</v>
      </c>
      <c r="B195" s="41">
        <f t="shared" si="441"/>
        <v>45901</v>
      </c>
      <c r="C195" s="57">
        <f>'Chart Data'!C300</f>
        <v>336</v>
      </c>
      <c r="D195" s="57">
        <f>'Chart Data'!D300</f>
        <v>69</v>
      </c>
      <c r="E195" s="57">
        <f ca="1">'Chart Data'!E300</f>
        <v>130</v>
      </c>
      <c r="F195" s="57">
        <f ca="1">'Chart Data'!F300</f>
        <v>107.85714285714286</v>
      </c>
      <c r="G195" s="57">
        <f>'Chart Data'!G300</f>
        <v>44368</v>
      </c>
      <c r="H195" s="57">
        <f ca="1">'Chart Data'!H300</f>
        <v>99.142857142857139</v>
      </c>
      <c r="I195" s="57">
        <f ca="1">'Chart Data'!J300</f>
        <v>83.428571428571431</v>
      </c>
      <c r="J195" s="57">
        <f ca="1">'Chart Data'!K300</f>
        <v>86.285714285714292</v>
      </c>
      <c r="K195" s="57">
        <f>'Chart Data'!L300</f>
        <v>7612</v>
      </c>
      <c r="L195" s="57">
        <f>'Chart Data'!M300</f>
        <v>93.871428571428581</v>
      </c>
      <c r="M195" s="57">
        <f ca="1">'Chart Data'!O300</f>
        <v>124.44571428571429</v>
      </c>
      <c r="N195" s="57">
        <f ca="1">'Chart Data'!P300</f>
        <v>133.70333333333335</v>
      </c>
      <c r="O195" s="57">
        <f ca="1">'Chart Data'!Q300</f>
        <v>122.06357142857144</v>
      </c>
      <c r="P195" s="57">
        <f ca="1">'Chart Data'!R300</f>
        <v>123.20214285714286</v>
      </c>
      <c r="Q195" s="57">
        <f>'Chart Data'!S301</f>
        <v>102.33952808415387</v>
      </c>
      <c r="R195" s="57">
        <f ca="1">'Chart Data'!T301</f>
        <v>548652.42857142852</v>
      </c>
      <c r="CP195" s="73">
        <f t="shared" ref="CP195:DF195" si="606">CP143</f>
        <v>36</v>
      </c>
      <c r="CQ195" s="74">
        <f t="shared" si="606"/>
        <v>0.99025558350477849</v>
      </c>
      <c r="CR195" s="74">
        <f t="shared" si="606"/>
        <v>1.2634687876159703</v>
      </c>
      <c r="CS195" s="74">
        <f t="shared" ca="1" si="606"/>
        <v>1.0330049836172148</v>
      </c>
      <c r="CT195" s="74">
        <f t="shared" ca="1" si="606"/>
        <v>1.0518341220448497</v>
      </c>
      <c r="CU195" s="74">
        <f t="shared" si="606"/>
        <v>1.1385056103327982</v>
      </c>
      <c r="CV195" s="74">
        <f t="shared" ca="1" si="606"/>
        <v>1.0249378283681838</v>
      </c>
      <c r="CW195" s="74">
        <f t="shared" ca="1" si="606"/>
        <v>1.0020076752052942</v>
      </c>
      <c r="CX195" s="74">
        <f t="shared" ca="1" si="606"/>
        <v>1.0029634123780309</v>
      </c>
      <c r="CY195" s="74">
        <f t="shared" si="606"/>
        <v>0.90567547187203479</v>
      </c>
      <c r="CZ195" s="74">
        <f t="shared" ca="1" si="606"/>
        <v>1.0160191726136942</v>
      </c>
      <c r="DA195" s="74">
        <f t="shared" ca="1" si="606"/>
        <v>1.0437148953354898</v>
      </c>
      <c r="DB195" s="74">
        <f t="shared" ca="1" si="606"/>
        <v>1.0210396156364254</v>
      </c>
      <c r="DC195" s="74">
        <f t="shared" ca="1" si="606"/>
        <v>1.0673503250058269</v>
      </c>
      <c r="DD195" s="74">
        <f t="shared" ca="1" si="606"/>
        <v>1.0805762602721238</v>
      </c>
      <c r="DE195" s="74">
        <f t="shared" ca="1" si="606"/>
        <v>1.0120519492346156</v>
      </c>
      <c r="DF195" s="74">
        <f t="shared" ca="1" si="606"/>
        <v>0.89777369364054094</v>
      </c>
      <c r="DI195" s="57">
        <f t="shared" si="443"/>
        <v>339.30634231902678</v>
      </c>
      <c r="DJ195" s="57">
        <f t="shared" si="444"/>
        <v>54.611558810404475</v>
      </c>
      <c r="DK195" s="57">
        <f t="shared" ca="1" si="445"/>
        <v>125.84644029962604</v>
      </c>
      <c r="DL195" s="57">
        <f t="shared" ca="1" si="446"/>
        <v>102.54196987587733</v>
      </c>
      <c r="DM195" s="57">
        <f t="shared" si="447"/>
        <v>38970.383279034286</v>
      </c>
      <c r="DN195" s="57">
        <f t="shared" ca="1" si="448"/>
        <v>96.73060589509484</v>
      </c>
      <c r="DO195" s="57">
        <f t="shared" ca="1" si="449"/>
        <v>83.261409561037894</v>
      </c>
      <c r="DP195" s="57">
        <f t="shared" ca="1" si="450"/>
        <v>86.030769638077288</v>
      </c>
      <c r="DQ195" s="57">
        <f t="shared" si="451"/>
        <v>8404.776585442869</v>
      </c>
      <c r="DR195" s="57">
        <f t="shared" ca="1" si="452"/>
        <v>92.391394869002056</v>
      </c>
      <c r="DS195" s="57">
        <f t="shared" ca="1" si="453"/>
        <v>119.23343706397205</v>
      </c>
      <c r="DT195" s="57">
        <f t="shared" ca="1" si="454"/>
        <v>130.94823284598468</v>
      </c>
      <c r="DU195" s="57">
        <f t="shared" ca="1" si="455"/>
        <v>114.36130066096626</v>
      </c>
      <c r="DV195" s="57">
        <f t="shared" ca="1" si="456"/>
        <v>114.01522260549811</v>
      </c>
      <c r="DW195" s="57">
        <f t="shared" ca="1" si="457"/>
        <v>101.1208250342783</v>
      </c>
      <c r="DX195" s="57">
        <f t="shared" ca="1" si="458"/>
        <v>611125.53470641468</v>
      </c>
      <c r="DY195" s="57">
        <f ca="1">'Chart Data'!U300</f>
        <v>-314.2114285714286</v>
      </c>
      <c r="EB195" s="57"/>
      <c r="EN195" s="74">
        <f t="shared" si="559"/>
        <v>-3.2319184895589625</v>
      </c>
      <c r="EO195" s="74">
        <f t="shared" si="560"/>
        <v>-1.8055820091717265</v>
      </c>
      <c r="EP195" s="74">
        <f t="shared" ca="1" si="462"/>
        <v>2.4469694535553348</v>
      </c>
      <c r="EQ195" s="74">
        <f t="shared" ca="1" si="463"/>
        <v>-0.38546228709846364</v>
      </c>
      <c r="ER195" s="74">
        <f t="shared" si="464"/>
        <v>1.1926472897614386</v>
      </c>
      <c r="ES195" s="74">
        <f t="shared" ca="1" si="465"/>
        <v>0.38857864637513567</v>
      </c>
      <c r="ET195" s="74">
        <f t="shared" ca="1" si="466"/>
        <v>-0.67252615842137731</v>
      </c>
      <c r="EU195" s="74">
        <f t="shared" ca="1" si="467"/>
        <v>-1.5753199635824386</v>
      </c>
      <c r="EV195" s="74">
        <f t="shared" si="468"/>
        <v>-2.5405903816357629</v>
      </c>
      <c r="EW195" s="74">
        <f t="shared" ca="1" si="469"/>
        <v>-2.0007652598486678</v>
      </c>
      <c r="EX195" s="74">
        <f t="shared" ca="1" si="470"/>
        <v>7.3073537607569161</v>
      </c>
      <c r="EY195" s="74">
        <f t="shared" ca="1" si="471"/>
        <v>6.3552047735704837</v>
      </c>
      <c r="EZ195" s="74">
        <f t="shared" ca="1" si="472"/>
        <v>5.9171098423433692</v>
      </c>
      <c r="FA195" s="74">
        <f t="shared" ca="1" si="473"/>
        <v>6.4292551299505112</v>
      </c>
      <c r="FB195" s="74">
        <f t="shared" ca="1" si="474"/>
        <v>-0.1644507434744481</v>
      </c>
      <c r="FC195" s="74">
        <f t="shared" ca="1" si="475"/>
        <v>-0.87670752311602629</v>
      </c>
      <c r="FD195" s="74">
        <f t="shared" ca="1" si="476"/>
        <v>-1.4578965051283848</v>
      </c>
      <c r="FG195" s="225">
        <f t="shared" si="477"/>
        <v>9</v>
      </c>
      <c r="FH195" s="73">
        <f t="shared" si="478"/>
        <v>2025</v>
      </c>
      <c r="FI195" s="73"/>
      <c r="FJ195" s="73"/>
      <c r="FK195" s="4"/>
      <c r="FL195" s="4"/>
      <c r="GA195" s="4"/>
    </row>
    <row r="196" spans="1:183" x14ac:dyDescent="0.35">
      <c r="A196" s="73">
        <v>37</v>
      </c>
      <c r="B196" s="41">
        <f t="shared" ref="B196:B259" si="607">B195+7</f>
        <v>45908</v>
      </c>
      <c r="C196" s="57">
        <f>'Chart Data'!C301</f>
        <v>334</v>
      </c>
      <c r="D196" s="57">
        <f>'Chart Data'!D301</f>
        <v>69</v>
      </c>
      <c r="E196" s="57">
        <f ca="1">'Chart Data'!E301</f>
        <v>126.57142857142857</v>
      </c>
      <c r="F196" s="57">
        <f ca="1">'Chart Data'!F301</f>
        <v>107.85714285714286</v>
      </c>
      <c r="G196" s="57">
        <f>'Chart Data'!G301</f>
        <v>44496</v>
      </c>
      <c r="H196" s="57">
        <f ca="1">'Chart Data'!H301</f>
        <v>100</v>
      </c>
      <c r="I196" s="57">
        <f ca="1">'Chart Data'!J301</f>
        <v>42</v>
      </c>
      <c r="J196" s="57">
        <f ca="1">'Chart Data'!K301</f>
        <v>90.142857142857139</v>
      </c>
      <c r="K196" s="57">
        <f>'Chart Data'!L301</f>
        <v>5439</v>
      </c>
      <c r="L196" s="57">
        <f>'Chart Data'!M301</f>
        <v>88.657142857142858</v>
      </c>
      <c r="M196" s="57">
        <f ca="1">'Chart Data'!O301</f>
        <v>116.44857142857143</v>
      </c>
      <c r="N196" s="57">
        <f ca="1">'Chart Data'!P301</f>
        <v>123.5</v>
      </c>
      <c r="O196" s="57">
        <f ca="1">'Chart Data'!Q301</f>
        <v>117.55785714285715</v>
      </c>
      <c r="P196" s="57">
        <f ca="1">'Chart Data'!R301</f>
        <v>115.78571428571429</v>
      </c>
      <c r="Q196" s="57">
        <f>'Chart Data'!S302</f>
        <v>100.77357133407138</v>
      </c>
      <c r="R196" s="57">
        <f ca="1">'Chart Data'!T302</f>
        <v>581650.42857142852</v>
      </c>
      <c r="CP196" s="73">
        <f t="shared" ref="CP196:DF196" si="608">CP144</f>
        <v>37</v>
      </c>
      <c r="CQ196" s="74">
        <f t="shared" si="608"/>
        <v>1.0064765632231143</v>
      </c>
      <c r="CR196" s="74">
        <f t="shared" si="608"/>
        <v>1.2232701802945192</v>
      </c>
      <c r="CS196" s="74">
        <f t="shared" ca="1" si="608"/>
        <v>1.0500095759456995</v>
      </c>
      <c r="CT196" s="74">
        <f t="shared" ca="1" si="608"/>
        <v>1.0532224048432488</v>
      </c>
      <c r="CU196" s="74">
        <f t="shared" si="608"/>
        <v>1.1346845847367351</v>
      </c>
      <c r="CV196" s="74">
        <f t="shared" ca="1" si="608"/>
        <v>1.0383975853613165</v>
      </c>
      <c r="CW196" s="74">
        <f t="shared" ca="1" si="608"/>
        <v>0.99382503514976428</v>
      </c>
      <c r="CX196" s="74">
        <f t="shared" ca="1" si="608"/>
        <v>1.003969837302892</v>
      </c>
      <c r="CY196" s="74">
        <f t="shared" si="608"/>
        <v>0.62132494349878764</v>
      </c>
      <c r="CZ196" s="74">
        <f t="shared" ca="1" si="608"/>
        <v>1.021607710203204</v>
      </c>
      <c r="DA196" s="74">
        <f t="shared" ca="1" si="608"/>
        <v>0.99044926507766529</v>
      </c>
      <c r="DB196" s="74">
        <f t="shared" ca="1" si="608"/>
        <v>0.93894655147050698</v>
      </c>
      <c r="DC196" s="74">
        <f t="shared" ca="1" si="608"/>
        <v>1.032195959686109</v>
      </c>
      <c r="DD196" s="74">
        <f t="shared" ca="1" si="608"/>
        <v>1.0208678131002169</v>
      </c>
      <c r="DE196" s="74">
        <f t="shared" ca="1" si="608"/>
        <v>1.0143725826193442</v>
      </c>
      <c r="DF196" s="74">
        <f t="shared" ca="1" si="608"/>
        <v>0.92250142416849457</v>
      </c>
      <c r="DI196" s="57">
        <f t="shared" ref="DI196:DI206" si="609">C196/CQ196</f>
        <v>331.85074765219281</v>
      </c>
      <c r="DJ196" s="57">
        <f t="shared" ref="DJ196:DJ206" si="610">D196/CR196</f>
        <v>56.406181652680601</v>
      </c>
      <c r="DK196" s="57">
        <f t="shared" ref="DK196:DK206" ca="1" si="611">E196/CS196</f>
        <v>120.54311834006943</v>
      </c>
      <c r="DL196" s="57">
        <f t="shared" ref="DL196:DL206" ca="1" si="612">F196/CT196</f>
        <v>102.40680635083456</v>
      </c>
      <c r="DM196" s="57">
        <f t="shared" ref="DM196:DM206" si="613">G196/CU196</f>
        <v>39214.421874184343</v>
      </c>
      <c r="DN196" s="57">
        <f t="shared" ref="DN196:DN206" ca="1" si="614">H196/CV196</f>
        <v>96.302227017606569</v>
      </c>
      <c r="DO196" s="57">
        <f t="shared" ref="DO196:DO206" ca="1" si="615">I196/CW196</f>
        <v>42.260959942180179</v>
      </c>
      <c r="DP196" s="57">
        <f t="shared" ref="DP196:DP206" ca="1" si="616">J196/CX196</f>
        <v>89.786419664778776</v>
      </c>
      <c r="DQ196" s="57">
        <f t="shared" ref="DQ196:DQ206" si="617">K196/CY196</f>
        <v>8753.8735679466772</v>
      </c>
      <c r="DR196" s="57">
        <f t="shared" ref="DR196:DR206" ca="1" si="618">L196/CZ196</f>
        <v>86.781982919361894</v>
      </c>
      <c r="DS196" s="57">
        <f t="shared" ref="DS196:DS206" ca="1" si="619">M196/DA196</f>
        <v>117.57146532835299</v>
      </c>
      <c r="DT196" s="57">
        <f t="shared" ref="DT196:DT206" ca="1" si="620">N196/DB196</f>
        <v>131.53038349902201</v>
      </c>
      <c r="DU196" s="57">
        <f t="shared" ref="DU196:DU206" ca="1" si="621">O196/DC196</f>
        <v>113.89102625300579</v>
      </c>
      <c r="DV196" s="57">
        <f t="shared" ref="DV196:DV206" ca="1" si="622">P196/DD196</f>
        <v>113.41890967655358</v>
      </c>
      <c r="DW196" s="57">
        <f t="shared" ref="DW196:DW206" ca="1" si="623">Q196/DE196</f>
        <v>99.345716811322674</v>
      </c>
      <c r="DX196" s="57">
        <f t="shared" ref="DX196:DX206" ca="1" si="624">R196/DF196</f>
        <v>630514.3963281191</v>
      </c>
      <c r="DY196" s="57">
        <f ca="1">'Chart Data'!U301</f>
        <v>-341.44714285714286</v>
      </c>
      <c r="EB196" s="57"/>
      <c r="EN196" s="74">
        <f t="shared" si="559"/>
        <v>-3.6407075680443857</v>
      </c>
      <c r="EO196" s="74">
        <f t="shared" si="560"/>
        <v>-1.1382181864856979</v>
      </c>
      <c r="EP196" s="74">
        <f t="shared" ca="1" si="462"/>
        <v>0.96653536958182418</v>
      </c>
      <c r="EQ196" s="74">
        <f t="shared" ca="1" si="463"/>
        <v>-0.42002764993023312</v>
      </c>
      <c r="ER196" s="74">
        <f t="shared" si="464"/>
        <v>1.4313404109970644</v>
      </c>
      <c r="ES196" s="74">
        <f t="shared" ca="1" si="465"/>
        <v>0.13949747102082155</v>
      </c>
      <c r="ET196" s="74">
        <f t="shared" ca="1" si="466"/>
        <v>-13.120881449705815</v>
      </c>
      <c r="EU196" s="74">
        <f t="shared" ca="1" si="467"/>
        <v>0.60470815892454988</v>
      </c>
      <c r="EV196" s="74">
        <f t="shared" si="468"/>
        <v>-2.8031089669012754</v>
      </c>
      <c r="EW196" s="74">
        <f t="shared" ca="1" si="469"/>
        <v>-2.3295843887126026</v>
      </c>
      <c r="EX196" s="74">
        <f t="shared" ca="1" si="470"/>
        <v>6.642200556989482</v>
      </c>
      <c r="EY196" s="74">
        <f t="shared" ca="1" si="471"/>
        <v>6.4871545341347341</v>
      </c>
      <c r="EZ196" s="74">
        <f t="shared" ca="1" si="472"/>
        <v>5.7086339597826585</v>
      </c>
      <c r="FA196" s="74">
        <f t="shared" ca="1" si="473"/>
        <v>6.1482316343865948</v>
      </c>
      <c r="FB196" s="74">
        <f t="shared" ca="1" si="474"/>
        <v>-0.61543212685746718</v>
      </c>
      <c r="FC196" s="74">
        <f t="shared" ca="1" si="475"/>
        <v>9.009292047045335E-2</v>
      </c>
      <c r="FD196" s="74">
        <f t="shared" ca="1" si="476"/>
        <v>-1.8031750780053999</v>
      </c>
      <c r="FG196" s="225">
        <f t="shared" si="477"/>
        <v>9</v>
      </c>
      <c r="FH196" s="73">
        <f t="shared" si="478"/>
        <v>2025</v>
      </c>
      <c r="FI196" s="73"/>
      <c r="FJ196" s="73"/>
      <c r="FK196" s="4"/>
      <c r="FL196" s="4"/>
      <c r="GA196" s="4"/>
    </row>
    <row r="197" spans="1:183" x14ac:dyDescent="0.35">
      <c r="A197" s="73">
        <v>38</v>
      </c>
      <c r="B197" s="41">
        <f t="shared" si="607"/>
        <v>45915</v>
      </c>
      <c r="C197" s="57">
        <f>'Chart Data'!C302</f>
        <v>337</v>
      </c>
      <c r="D197" s="57">
        <f>'Chart Data'!D302</f>
        <v>63</v>
      </c>
      <c r="E197" s="57">
        <f ca="1">'Chart Data'!E302</f>
        <v>125.57142857142857</v>
      </c>
      <c r="F197" s="57">
        <f ca="1">'Chart Data'!F302</f>
        <v>106.71428571428571</v>
      </c>
      <c r="G197" s="57">
        <f>'Chart Data'!G302</f>
        <v>44248</v>
      </c>
      <c r="H197" s="57">
        <f ca="1">'Chart Data'!H302</f>
        <v>99.571428571428569</v>
      </c>
      <c r="I197" s="57">
        <f ca="1">'Chart Data'!J302</f>
        <v>86</v>
      </c>
      <c r="J197" s="57">
        <f ca="1">'Chart Data'!K302</f>
        <v>85.285714285714292</v>
      </c>
      <c r="K197" s="57">
        <f>'Chart Data'!L302</f>
        <v>4393</v>
      </c>
      <c r="L197" s="57">
        <f>'Chart Data'!M302</f>
        <v>87.014285714285705</v>
      </c>
      <c r="M197" s="57">
        <f ca="1">'Chart Data'!O302</f>
        <v>114.91714285714286</v>
      </c>
      <c r="N197" s="57">
        <f ca="1">'Chart Data'!P302</f>
        <v>123.67809523809524</v>
      </c>
      <c r="O197" s="57">
        <f ca="1">'Chart Data'!Q302</f>
        <v>115.7392857142857</v>
      </c>
      <c r="P197" s="57">
        <f ca="1">'Chart Data'!R302</f>
        <v>113.56428571428572</v>
      </c>
      <c r="Q197" s="57">
        <f>'Chart Data'!S303</f>
        <v>101.55296345766395</v>
      </c>
      <c r="R197" s="57">
        <f ca="1">'Chart Data'!T303</f>
        <v>602055</v>
      </c>
      <c r="CP197" s="73">
        <f t="shared" ref="CP197:DF197" si="625">CP145</f>
        <v>38</v>
      </c>
      <c r="CQ197" s="74">
        <f t="shared" si="625"/>
        <v>0.98279780315828902</v>
      </c>
      <c r="CR197" s="74">
        <f t="shared" si="625"/>
        <v>1.1208987013284242</v>
      </c>
      <c r="CS197" s="74">
        <f t="shared" ca="1" si="625"/>
        <v>1.0165582663681454</v>
      </c>
      <c r="CT197" s="74">
        <f t="shared" ca="1" si="625"/>
        <v>1.0266609069337189</v>
      </c>
      <c r="CU197" s="74">
        <f t="shared" si="625"/>
        <v>1.1264844300063421</v>
      </c>
      <c r="CV197" s="74">
        <f t="shared" ca="1" si="625"/>
        <v>1.0087239762540863</v>
      </c>
      <c r="CW197" s="74">
        <f t="shared" ca="1" si="625"/>
        <v>0.9930268438570985</v>
      </c>
      <c r="CX197" s="74">
        <f t="shared" ca="1" si="625"/>
        <v>0.98904565319404192</v>
      </c>
      <c r="CY197" s="74">
        <f t="shared" si="625"/>
        <v>0.91305334981116415</v>
      </c>
      <c r="CZ197" s="74">
        <f t="shared" ca="1" si="625"/>
        <v>1.0064469711961146</v>
      </c>
      <c r="DA197" s="74">
        <f t="shared" ca="1" si="625"/>
        <v>0.97625830418892312</v>
      </c>
      <c r="DB197" s="74">
        <f t="shared" ca="1" si="625"/>
        <v>0.94432808104002552</v>
      </c>
      <c r="DC197" s="74">
        <f t="shared" ca="1" si="625"/>
        <v>1.0102338538094602</v>
      </c>
      <c r="DD197" s="74">
        <f t="shared" ca="1" si="625"/>
        <v>0.98927175942277712</v>
      </c>
      <c r="DE197" s="74">
        <f t="shared" ca="1" si="625"/>
        <v>0.97008141539268256</v>
      </c>
      <c r="DF197" s="74">
        <f t="shared" ca="1" si="625"/>
        <v>0.94061538194095917</v>
      </c>
      <c r="DI197" s="57">
        <f t="shared" si="609"/>
        <v>342.8986093752215</v>
      </c>
      <c r="DJ197" s="57">
        <f t="shared" si="610"/>
        <v>56.204900518963981</v>
      </c>
      <c r="DK197" s="57">
        <f t="shared" ca="1" si="611"/>
        <v>123.52605131042534</v>
      </c>
      <c r="DL197" s="57">
        <f t="shared" ca="1" si="612"/>
        <v>103.9430692194216</v>
      </c>
      <c r="DM197" s="57">
        <f t="shared" si="613"/>
        <v>39279.72621845371</v>
      </c>
      <c r="DN197" s="57">
        <f t="shared" ca="1" si="614"/>
        <v>98.710282411635319</v>
      </c>
      <c r="DO197" s="57">
        <f t="shared" ca="1" si="615"/>
        <v>86.603902534960909</v>
      </c>
      <c r="DP197" s="57">
        <f t="shared" ca="1" si="616"/>
        <v>86.230311017788779</v>
      </c>
      <c r="DQ197" s="57">
        <f t="shared" si="617"/>
        <v>4811.3289337458227</v>
      </c>
      <c r="DR197" s="57">
        <f t="shared" ca="1" si="618"/>
        <v>86.456900566627311</v>
      </c>
      <c r="DS197" s="57">
        <f t="shared" ca="1" si="619"/>
        <v>117.71182110723883</v>
      </c>
      <c r="DT197" s="57">
        <f t="shared" ca="1" si="620"/>
        <v>130.9694138311377</v>
      </c>
      <c r="DU197" s="57">
        <f t="shared" ca="1" si="621"/>
        <v>114.56682556998851</v>
      </c>
      <c r="DV197" s="57">
        <f t="shared" ca="1" si="622"/>
        <v>114.7958431367216</v>
      </c>
      <c r="DW197" s="57">
        <f t="shared" ca="1" si="623"/>
        <v>104.68499019389623</v>
      </c>
      <c r="DX197" s="57">
        <f t="shared" ca="1" si="624"/>
        <v>640065.016540193</v>
      </c>
      <c r="DY197" s="57">
        <f ca="1">'Chart Data'!U302</f>
        <v>-247.83571428571435</v>
      </c>
      <c r="EB197" s="57"/>
      <c r="EN197" s="74">
        <f t="shared" ref="EN197:EN207" si="626">(DI197-AVERAGE(DI$56:DI$160))/STDEV(DI$56:DI$160)</f>
        <v>-3.034955054018686</v>
      </c>
      <c r="EO197" s="74">
        <f t="shared" ref="EO197:EO207" si="627">(DJ197-AVERAGE(DJ$56:DJ$160))/STDEV(DJ$56:DJ$160)</f>
        <v>-1.2130683130233346</v>
      </c>
      <c r="EP197" s="74">
        <f t="shared" ref="EP197:EP209" ca="1" si="628">(DK197-AVERAGE(DK$56:DK$160))/STDEV(DK$56:DK$160)</f>
        <v>1.7992277222619266</v>
      </c>
      <c r="EQ197" s="74">
        <f t="shared" ref="EQ197:EQ209" ca="1" si="629">(DL197-AVERAGE(DL$56:DL$160))/STDEV(DL$56:DL$160)</f>
        <v>-2.7159208234272741E-2</v>
      </c>
      <c r="ER197" s="74">
        <f t="shared" ref="ER197:ER207" si="630">(DM197-AVERAGE(DM$56:DM$160))/STDEV(DM$56:DM$160)</f>
        <v>1.4952143148536094</v>
      </c>
      <c r="ES197" s="74">
        <f t="shared" ref="ES197:ES207" ca="1" si="631">(DN197-AVERAGE(DN$56:DN$160))/STDEV(DN$56:DN$160)</f>
        <v>1.5396628372027708</v>
      </c>
      <c r="ET197" s="74">
        <f t="shared" ref="ET197:ET207" ca="1" si="632">(DO197-AVERAGE(DO$56:DO$160))/STDEV(DO$56:DO$160)</f>
        <v>0.3423051540352115</v>
      </c>
      <c r="EU197" s="74">
        <f t="shared" ref="EU197:EU207" ca="1" si="633">(DP197-AVERAGE(DP$56:DP$160))/STDEV(DP$56:DP$160)</f>
        <v>-1.4594929253115294</v>
      </c>
      <c r="EV197" s="74">
        <f t="shared" ref="EV197:EV212" si="634">-1*(DQ197-AVERAGE(DQ$56:DQ$160))/STDEV(DQ$56:DQ$160)</f>
        <v>0.16165810811993264</v>
      </c>
      <c r="EW197" s="74">
        <f t="shared" ref="EW197:EW207" ca="1" si="635">(DR197-AVERAGE(DR$56:DR$160))/STDEV(DR$56:DR$160)</f>
        <v>-2.3486404496678119</v>
      </c>
      <c r="EX197" s="74">
        <f t="shared" ref="EX197:EX206" ca="1" si="636">(DS197-AVERAGE(DS$56:DS$160))/STDEV(DS$56:DS$160)</f>
        <v>6.6983736518697157</v>
      </c>
      <c r="EY197" s="74">
        <f t="shared" ref="EY197:EY206" ca="1" si="637">(DT197-AVERAGE(DT$56:DT$160))/STDEV(DT$56:DT$160)</f>
        <v>6.3600056372384612</v>
      </c>
      <c r="EZ197" s="74">
        <f t="shared" ref="EZ197:EZ206" ca="1" si="638">(DU197-AVERAGE(DU$56:DU$160))/STDEV(DU$56:DU$160)</f>
        <v>6.0082204494088165</v>
      </c>
      <c r="FA197" s="74">
        <f t="shared" ref="FA197:FA206" ca="1" si="639">(DV197-AVERAGE(DV$56:DV$160))/STDEV(DV$56:DV$160)</f>
        <v>6.7971369915456901</v>
      </c>
      <c r="FB197" s="74">
        <f t="shared" ref="FB197:FB209" ca="1" si="640">(DW197-AVERAGE(DW$56:DW$160))/STDEV(DW$56:DW$160)</f>
        <v>0.74105581297297596</v>
      </c>
      <c r="FC197" s="74">
        <f t="shared" ref="FC197:FC211" ca="1" si="641">(DX197-AVERAGE(DX$56:DX$160))/STDEV(DX$56:DX$160)</f>
        <v>0.56632221323216803</v>
      </c>
      <c r="FD197" s="74">
        <f t="shared" ref="FD197:FD213" ca="1" si="642">(DY197-AVERAGE(DY$56:DY$160))/STDEV(DY$56:DY$160)</f>
        <v>-0.61642373662144789</v>
      </c>
      <c r="FG197" s="225">
        <f t="shared" ref="FG197:FG212" si="643">MONTH(B197)</f>
        <v>9</v>
      </c>
      <c r="FH197" s="73">
        <f t="shared" ref="FH197:FH212" si="644">YEAR(B197)</f>
        <v>2025</v>
      </c>
      <c r="FI197" s="73"/>
      <c r="FJ197" s="73"/>
      <c r="FK197" s="4"/>
      <c r="FL197" s="4"/>
      <c r="GA197" s="4"/>
    </row>
    <row r="198" spans="1:183" x14ac:dyDescent="0.35">
      <c r="A198" s="73">
        <v>39</v>
      </c>
      <c r="B198" s="41">
        <f t="shared" si="607"/>
        <v>45922</v>
      </c>
      <c r="C198" s="57">
        <f>'Chart Data'!C303</f>
        <v>370</v>
      </c>
      <c r="D198" s="57">
        <f>'Chart Data'!D303</f>
        <v>59</v>
      </c>
      <c r="E198" s="57">
        <f ca="1">'Chart Data'!E303</f>
        <v>125.85714285714286</v>
      </c>
      <c r="F198" s="57">
        <f ca="1">'Chart Data'!F303</f>
        <v>108</v>
      </c>
      <c r="G198" s="57">
        <f>'Chart Data'!G303</f>
        <v>43829</v>
      </c>
      <c r="H198" s="57">
        <f ca="1">'Chart Data'!H303</f>
        <v>100.14285714285714</v>
      </c>
      <c r="I198" s="57">
        <f ca="1">'Chart Data'!J303</f>
        <v>87.714285714285708</v>
      </c>
      <c r="J198" s="57">
        <f ca="1">'Chart Data'!K303</f>
        <v>86.857142857142861</v>
      </c>
      <c r="K198" s="57">
        <f>'Chart Data'!L303</f>
        <v>4362</v>
      </c>
      <c r="L198" s="57">
        <f>'Chart Data'!M303</f>
        <v>92.642857142857139</v>
      </c>
      <c r="M198" s="57">
        <f ca="1">'Chart Data'!O303</f>
        <v>116.82285714285715</v>
      </c>
      <c r="N198" s="57">
        <f ca="1">'Chart Data'!P303</f>
        <v>127.67761904761905</v>
      </c>
      <c r="O198" s="57">
        <f ca="1">'Chart Data'!Q303</f>
        <v>116.78999999999999</v>
      </c>
      <c r="P198" s="57">
        <f ca="1">'Chart Data'!R303</f>
        <v>114.13857142857142</v>
      </c>
      <c r="Q198" s="57">
        <f>'Chart Data'!S304</f>
        <v>99.023485491495904</v>
      </c>
      <c r="R198" s="57">
        <f ca="1">'Chart Data'!T304</f>
        <v>584797.28571428568</v>
      </c>
      <c r="CP198" s="73">
        <f t="shared" ref="CP198:DF198" si="645">CP146</f>
        <v>39</v>
      </c>
      <c r="CQ198" s="74">
        <f t="shared" si="645"/>
        <v>0.97749413119001538</v>
      </c>
      <c r="CR198" s="74">
        <f t="shared" si="645"/>
        <v>1.0429779575581817</v>
      </c>
      <c r="CS198" s="74">
        <f t="shared" ca="1" si="645"/>
        <v>1.0365224496223016</v>
      </c>
      <c r="CT198" s="74">
        <f t="shared" ca="1" si="645"/>
        <v>1.0475603554420339</v>
      </c>
      <c r="CU198" s="74">
        <f t="shared" si="645"/>
        <v>1.1090225289031557</v>
      </c>
      <c r="CV198" s="74">
        <f t="shared" ca="1" si="645"/>
        <v>1.0249086529865141</v>
      </c>
      <c r="CW198" s="74">
        <f t="shared" ca="1" si="645"/>
        <v>1.0181913435244585</v>
      </c>
      <c r="CX198" s="74">
        <f t="shared" ca="1" si="645"/>
        <v>1.0198760649726597</v>
      </c>
      <c r="CY198" s="74">
        <f t="shared" si="645"/>
        <v>1.0539264045140531</v>
      </c>
      <c r="CZ198" s="74">
        <f t="shared" ca="1" si="645"/>
        <v>1.0340331426857752</v>
      </c>
      <c r="DA198" s="74">
        <f t="shared" ca="1" si="645"/>
        <v>1.0175959434201378</v>
      </c>
      <c r="DB198" s="74">
        <f t="shared" ca="1" si="645"/>
        <v>1.0475341297542202</v>
      </c>
      <c r="DC198" s="74">
        <f t="shared" ca="1" si="645"/>
        <v>1.007813544012309</v>
      </c>
      <c r="DD198" s="74">
        <f t="shared" ca="1" si="645"/>
        <v>0.99314595755922086</v>
      </c>
      <c r="DE198" s="74">
        <f t="shared" ca="1" si="645"/>
        <v>0.99491152152021278</v>
      </c>
      <c r="DF198" s="74">
        <f t="shared" ca="1" si="645"/>
        <v>0.9369143831949982</v>
      </c>
      <c r="DI198" s="57">
        <f t="shared" si="609"/>
        <v>378.51889662964697</v>
      </c>
      <c r="DJ198" s="57">
        <f t="shared" si="610"/>
        <v>56.568788987766055</v>
      </c>
      <c r="DK198" s="57">
        <f t="shared" ca="1" si="611"/>
        <v>121.42249586876189</v>
      </c>
      <c r="DL198" s="57">
        <f t="shared" ca="1" si="612"/>
        <v>103.09668501575527</v>
      </c>
      <c r="DM198" s="57">
        <f t="shared" si="613"/>
        <v>39520.387420215629</v>
      </c>
      <c r="DN198" s="57">
        <f t="shared" ca="1" si="614"/>
        <v>97.709056169101174</v>
      </c>
      <c r="DO198" s="57">
        <f t="shared" ca="1" si="615"/>
        <v>86.147153255756081</v>
      </c>
      <c r="DP198" s="57">
        <f t="shared" ca="1" si="616"/>
        <v>85.164409520161925</v>
      </c>
      <c r="DQ198" s="57">
        <f t="shared" si="617"/>
        <v>4138.8089161797225</v>
      </c>
      <c r="DR198" s="57">
        <f t="shared" ca="1" si="618"/>
        <v>89.593701902270368</v>
      </c>
      <c r="DS198" s="57">
        <f t="shared" ca="1" si="619"/>
        <v>114.80279368077645</v>
      </c>
      <c r="DT198" s="57">
        <f t="shared" ca="1" si="620"/>
        <v>121.88397057533167</v>
      </c>
      <c r="DU198" s="57">
        <f t="shared" ca="1" si="621"/>
        <v>115.88453111578104</v>
      </c>
      <c r="DV198" s="57">
        <f t="shared" ca="1" si="622"/>
        <v>114.92628103635552</v>
      </c>
      <c r="DW198" s="57">
        <f t="shared" ca="1" si="623"/>
        <v>99.529941456692768</v>
      </c>
      <c r="DX198" s="57">
        <f t="shared" ca="1" si="624"/>
        <v>624173.6664561088</v>
      </c>
      <c r="DY198" s="57">
        <f ca="1">'Chart Data'!U303</f>
        <v>-374.97571428571428</v>
      </c>
      <c r="EB198" s="57"/>
      <c r="EN198" s="74">
        <f t="shared" si="626"/>
        <v>-1.0819003276267434</v>
      </c>
      <c r="EO198" s="74">
        <f t="shared" si="627"/>
        <v>-1.0777496299828828</v>
      </c>
      <c r="EP198" s="74">
        <f t="shared" ca="1" si="628"/>
        <v>1.2120155565447805</v>
      </c>
      <c r="EQ198" s="74">
        <f t="shared" ca="1" si="629"/>
        <v>-0.24360500665176396</v>
      </c>
      <c r="ER198" s="74">
        <f t="shared" si="630"/>
        <v>1.7306040218528125</v>
      </c>
      <c r="ES198" s="74">
        <f t="shared" ca="1" si="631"/>
        <v>0.95749919097393299</v>
      </c>
      <c r="ET198" s="74">
        <f t="shared" ca="1" si="632"/>
        <v>0.2036291795170036</v>
      </c>
      <c r="EU198" s="74">
        <f t="shared" ca="1" si="633"/>
        <v>-2.0782127804972137</v>
      </c>
      <c r="EV198" s="74">
        <f t="shared" si="634"/>
        <v>0.66738864267780218</v>
      </c>
      <c r="EW198" s="74">
        <f t="shared" ca="1" si="635"/>
        <v>-2.1647637274970428</v>
      </c>
      <c r="EX198" s="74">
        <f t="shared" ca="1" si="636"/>
        <v>5.5341246630997301</v>
      </c>
      <c r="EY198" s="74">
        <f t="shared" ca="1" si="637"/>
        <v>4.3007069729341039</v>
      </c>
      <c r="EZ198" s="74">
        <f t="shared" ca="1" si="638"/>
        <v>6.5923683893437728</v>
      </c>
      <c r="FA198" s="74">
        <f t="shared" ca="1" si="639"/>
        <v>6.8586082639764596</v>
      </c>
      <c r="FB198" s="74">
        <f t="shared" ca="1" si="640"/>
        <v>-0.56862828450698988</v>
      </c>
      <c r="FC198" s="74">
        <f t="shared" ca="1" si="641"/>
        <v>-0.22607935268968224</v>
      </c>
      <c r="FD198" s="74">
        <f t="shared" ca="1" si="642"/>
        <v>-2.2282308401571722</v>
      </c>
      <c r="FG198" s="225">
        <f t="shared" si="643"/>
        <v>9</v>
      </c>
      <c r="FH198" s="73">
        <f t="shared" si="644"/>
        <v>2025</v>
      </c>
      <c r="FI198" s="73"/>
      <c r="FJ198" s="73"/>
      <c r="FK198" s="4"/>
      <c r="FL198" s="4"/>
      <c r="GA198" s="4"/>
    </row>
    <row r="199" spans="1:183" x14ac:dyDescent="0.35">
      <c r="A199" s="73">
        <v>40</v>
      </c>
      <c r="B199" s="41">
        <f t="shared" si="607"/>
        <v>45929</v>
      </c>
      <c r="C199" s="57">
        <f>'Chart Data'!C304</f>
        <v>314</v>
      </c>
      <c r="D199" s="57">
        <f>'Chart Data'!D304</f>
        <v>60</v>
      </c>
      <c r="E199" s="57">
        <f ca="1">'Chart Data'!E304</f>
        <v>124.14285714285714</v>
      </c>
      <c r="F199" s="57">
        <f ca="1">'Chart Data'!F304</f>
        <v>104.85714285714286</v>
      </c>
      <c r="G199" s="57">
        <f>'Chart Data'!G304</f>
        <v>42830</v>
      </c>
      <c r="H199" s="57">
        <f ca="1">'Chart Data'!H304</f>
        <v>97.714285714285708</v>
      </c>
      <c r="I199" s="57">
        <f ca="1">'Chart Data'!J304</f>
        <v>84.571428571428569</v>
      </c>
      <c r="J199" s="57">
        <f ca="1">'Chart Data'!K304</f>
        <v>84.857142857142861</v>
      </c>
      <c r="K199" s="57">
        <f>'Chart Data'!L304</f>
        <v>5015</v>
      </c>
      <c r="L199" s="57">
        <f>'Chart Data'!M304</f>
        <v>94.785714285714263</v>
      </c>
      <c r="M199" s="57">
        <f ca="1">'Chart Data'!O304</f>
        <v>124.58285714285714</v>
      </c>
      <c r="N199" s="57">
        <f ca="1">'Chart Data'!P304</f>
        <v>141.17857142857142</v>
      </c>
      <c r="O199" s="57">
        <f ca="1">'Chart Data'!Q304</f>
        <v>118.82999999999998</v>
      </c>
      <c r="P199" s="57">
        <f ca="1">'Chart Data'!R304</f>
        <v>117.27857142857144</v>
      </c>
      <c r="Q199" s="57">
        <f>'Chart Data'!S305</f>
        <v>98.485243561550234</v>
      </c>
      <c r="R199" s="57">
        <f ca="1">'Chart Data'!T305</f>
        <v>653340</v>
      </c>
      <c r="CP199" s="73">
        <f t="shared" ref="CP199:DF199" si="646">CP147</f>
        <v>40</v>
      </c>
      <c r="CQ199" s="74">
        <f t="shared" si="646"/>
        <v>1.0484960496806037</v>
      </c>
      <c r="CR199" s="74">
        <f t="shared" si="646"/>
        <v>1.0648272890128445</v>
      </c>
      <c r="CS199" s="74">
        <f t="shared" ca="1" si="646"/>
        <v>1.0327277566871891</v>
      </c>
      <c r="CT199" s="74">
        <f t="shared" ca="1" si="646"/>
        <v>1.0442352834794515</v>
      </c>
      <c r="CU199" s="74">
        <f t="shared" si="646"/>
        <v>1.0915373087417188</v>
      </c>
      <c r="CV199" s="74">
        <f t="shared" ca="1" si="646"/>
        <v>1.0219758638246814</v>
      </c>
      <c r="CW199" s="74">
        <f t="shared" ca="1" si="646"/>
        <v>0.98918544521736151</v>
      </c>
      <c r="CX199" s="74">
        <f t="shared" ca="1" si="646"/>
        <v>0.99942665940996245</v>
      </c>
      <c r="CY199" s="74">
        <f t="shared" si="646"/>
        <v>0.99382451098584912</v>
      </c>
      <c r="CZ199" s="74">
        <f t="shared" ca="1" si="646"/>
        <v>1.0588126415801773</v>
      </c>
      <c r="DA199" s="74">
        <f t="shared" ca="1" si="646"/>
        <v>1.0414415379287743</v>
      </c>
      <c r="DB199" s="74">
        <f t="shared" ca="1" si="646"/>
        <v>1.087687828584369</v>
      </c>
      <c r="DC199" s="74">
        <f t="shared" ca="1" si="646"/>
        <v>1.0100458380201498</v>
      </c>
      <c r="DD199" s="74">
        <f t="shared" ca="1" si="646"/>
        <v>0.99999095995933429</v>
      </c>
      <c r="DE199" s="74">
        <f t="shared" ca="1" si="646"/>
        <v>1.0153631675376198</v>
      </c>
      <c r="DF199" s="74">
        <f t="shared" ca="1" si="646"/>
        <v>0.9949701638179701</v>
      </c>
      <c r="DI199" s="57">
        <f t="shared" si="609"/>
        <v>299.47656941163649</v>
      </c>
      <c r="DJ199" s="57">
        <f t="shared" si="610"/>
        <v>56.34716598559698</v>
      </c>
      <c r="DK199" s="57">
        <f t="shared" ca="1" si="611"/>
        <v>120.20869618251166</v>
      </c>
      <c r="DL199" s="57">
        <f t="shared" ca="1" si="612"/>
        <v>100.41524598532324</v>
      </c>
      <c r="DM199" s="57">
        <f t="shared" si="613"/>
        <v>39238.23735294283</v>
      </c>
      <c r="DN199" s="57">
        <f t="shared" ca="1" si="614"/>
        <v>95.61310513596284</v>
      </c>
      <c r="DO199" s="57">
        <f t="shared" ca="1" si="615"/>
        <v>85.496030072344041</v>
      </c>
      <c r="DP199" s="57">
        <f t="shared" ca="1" si="616"/>
        <v>84.905822811691337</v>
      </c>
      <c r="DQ199" s="57">
        <f t="shared" si="617"/>
        <v>5046.1625212133731</v>
      </c>
      <c r="DR199" s="57">
        <f t="shared" ca="1" si="618"/>
        <v>89.520761807542826</v>
      </c>
      <c r="DS199" s="57">
        <f t="shared" ca="1" si="619"/>
        <v>119.6253967271445</v>
      </c>
      <c r="DT199" s="57">
        <f t="shared" ca="1" si="620"/>
        <v>129.79695802270402</v>
      </c>
      <c r="DU199" s="57">
        <f t="shared" ca="1" si="621"/>
        <v>117.64812598300058</v>
      </c>
      <c r="DV199" s="57">
        <f t="shared" ca="1" si="622"/>
        <v>117.27963164121074</v>
      </c>
      <c r="DW199" s="57">
        <f t="shared" ca="1" si="623"/>
        <v>96.995091717172514</v>
      </c>
      <c r="DX199" s="57">
        <f t="shared" ca="1" si="624"/>
        <v>656642.8057429957</v>
      </c>
      <c r="DY199" s="57">
        <f ca="1">'Chart Data'!U304</f>
        <v>-331.90857142857146</v>
      </c>
      <c r="EB199" s="57"/>
      <c r="EN199" s="74">
        <f t="shared" si="626"/>
        <v>-5.4157786497049685</v>
      </c>
      <c r="EO199" s="74">
        <f t="shared" si="627"/>
        <v>-1.1601642579696312</v>
      </c>
      <c r="EP199" s="74">
        <f t="shared" ca="1" si="628"/>
        <v>0.87318068279115624</v>
      </c>
      <c r="EQ199" s="74">
        <f t="shared" ca="1" si="629"/>
        <v>-0.92932930223241339</v>
      </c>
      <c r="ER199" s="74">
        <f t="shared" si="630"/>
        <v>1.4546342303828401</v>
      </c>
      <c r="ES199" s="74">
        <f t="shared" ca="1" si="631"/>
        <v>-0.261192892725921</v>
      </c>
      <c r="ET199" s="74">
        <f t="shared" ca="1" si="632"/>
        <v>5.9383541515853943E-3</v>
      </c>
      <c r="EU199" s="74">
        <f t="shared" ca="1" si="633"/>
        <v>-2.2283136398862631</v>
      </c>
      <c r="EV199" s="74">
        <f t="shared" si="634"/>
        <v>-1.4935171812338846E-2</v>
      </c>
      <c r="EW199" s="74">
        <f t="shared" ca="1" si="635"/>
        <v>-2.1690394160403139</v>
      </c>
      <c r="EX199" s="74">
        <f t="shared" ca="1" si="636"/>
        <v>7.4642235920056725</v>
      </c>
      <c r="EY199" s="74">
        <f t="shared" ca="1" si="637"/>
        <v>6.0942578236994329</v>
      </c>
      <c r="EZ199" s="74">
        <f t="shared" ca="1" si="638"/>
        <v>7.3741821351048129</v>
      </c>
      <c r="FA199" s="74">
        <f t="shared" ca="1" si="639"/>
        <v>7.9676682577526359</v>
      </c>
      <c r="FB199" s="74">
        <f t="shared" ca="1" si="640"/>
        <v>-1.2126284797703006</v>
      </c>
      <c r="FC199" s="74">
        <f t="shared" ca="1" si="641"/>
        <v>1.392952175715952</v>
      </c>
      <c r="FD199" s="74">
        <f t="shared" ca="1" si="642"/>
        <v>-1.6822506074520389</v>
      </c>
      <c r="FG199" s="225">
        <f t="shared" si="643"/>
        <v>9</v>
      </c>
      <c r="FH199" s="73">
        <f t="shared" si="644"/>
        <v>2025</v>
      </c>
      <c r="FI199" s="73"/>
      <c r="FJ199" s="73"/>
      <c r="FK199" s="4"/>
      <c r="FL199" s="4"/>
      <c r="GA199" s="4"/>
    </row>
    <row r="200" spans="1:183" x14ac:dyDescent="0.35">
      <c r="A200" s="73">
        <v>41</v>
      </c>
      <c r="B200" s="41">
        <f t="shared" si="607"/>
        <v>45936</v>
      </c>
      <c r="C200" s="57">
        <f>'Chart Data'!C305</f>
        <v>366</v>
      </c>
      <c r="D200" s="57">
        <f>'Chart Data'!D305</f>
        <v>57</v>
      </c>
      <c r="E200" s="57">
        <f ca="1">'Chart Data'!E305</f>
        <v>125.14285714285714</v>
      </c>
      <c r="F200" s="57">
        <f ca="1">'Chart Data'!F305</f>
        <v>106.57142857142857</v>
      </c>
      <c r="G200" s="57">
        <f>'Chart Data'!G305</f>
        <v>42455</v>
      </c>
      <c r="H200" s="57">
        <f ca="1">'Chart Data'!H305</f>
        <v>99</v>
      </c>
      <c r="I200" s="57">
        <f ca="1">'Chart Data'!J305</f>
        <v>86.142857142857139</v>
      </c>
      <c r="J200" s="57">
        <f ca="1">'Chart Data'!K305</f>
        <v>87</v>
      </c>
      <c r="K200" s="57">
        <f>'Chart Data'!L305</f>
        <v>5014</v>
      </c>
      <c r="L200" s="57">
        <f>'Chart Data'!M305</f>
        <v>94.614285714285714</v>
      </c>
      <c r="M200" s="57">
        <f ca="1">'Chart Data'!O305</f>
        <v>118.99285714285715</v>
      </c>
      <c r="N200" s="57">
        <f ca="1">'Chart Data'!P305</f>
        <v>133.75476190476192</v>
      </c>
      <c r="O200" s="57">
        <f ca="1">'Chart Data'!Q305</f>
        <v>115.40428571428572</v>
      </c>
      <c r="P200" s="57">
        <f ca="1">'Chart Data'!R305</f>
        <v>111.91214285714287</v>
      </c>
      <c r="Q200" s="57">
        <f>'Chart Data'!S306</f>
        <v>98.042030202157349</v>
      </c>
      <c r="R200" s="57">
        <f ca="1">'Chart Data'!T306</f>
        <v>658937.85714285716</v>
      </c>
      <c r="CP200" s="73">
        <f t="shared" ref="CP200:DF200" si="647">CP148</f>
        <v>41</v>
      </c>
      <c r="CQ200" s="74">
        <f t="shared" si="647"/>
        <v>0.98875295759354043</v>
      </c>
      <c r="CR200" s="74">
        <f t="shared" si="647"/>
        <v>1.0266954880091994</v>
      </c>
      <c r="CS200" s="74">
        <f t="shared" ca="1" si="647"/>
        <v>1.0272448141567116</v>
      </c>
      <c r="CT200" s="74">
        <f t="shared" ca="1" si="647"/>
        <v>1.0453447764003858</v>
      </c>
      <c r="CU200" s="74">
        <f t="shared" si="647"/>
        <v>1.0762281220382883</v>
      </c>
      <c r="CV200" s="74">
        <f t="shared" ca="1" si="647"/>
        <v>1.0142332646757042</v>
      </c>
      <c r="CW200" s="74">
        <f t="shared" ca="1" si="647"/>
        <v>1.0041654155472104</v>
      </c>
      <c r="CX200" s="74">
        <f t="shared" ca="1" si="647"/>
        <v>1.0179558494765704</v>
      </c>
      <c r="CY200" s="74">
        <f t="shared" si="647"/>
        <v>0.91941773852193942</v>
      </c>
      <c r="CZ200" s="74">
        <f t="shared" ca="1" si="647"/>
        <v>1.067034120452214</v>
      </c>
      <c r="DA200" s="74">
        <f t="shared" ca="1" si="647"/>
        <v>0.96933879607399764</v>
      </c>
      <c r="DB200" s="74">
        <f t="shared" ca="1" si="647"/>
        <v>0.97400418885709117</v>
      </c>
      <c r="DC200" s="74">
        <f t="shared" ca="1" si="647"/>
        <v>0.97622175595459615</v>
      </c>
      <c r="DD200" s="74">
        <f t="shared" ca="1" si="647"/>
        <v>0.94604604918250512</v>
      </c>
      <c r="DE200" s="74">
        <f t="shared" ca="1" si="647"/>
        <v>1.0197037910915436</v>
      </c>
      <c r="DF200" s="74">
        <f t="shared" ca="1" si="647"/>
        <v>0.99393231110764801</v>
      </c>
      <c r="DI200" s="57">
        <f t="shared" si="609"/>
        <v>370.16324167644757</v>
      </c>
      <c r="DJ200" s="57">
        <f t="shared" si="610"/>
        <v>55.517921979500571</v>
      </c>
      <c r="DK200" s="57">
        <f t="shared" ca="1" si="611"/>
        <v>121.82379060787932</v>
      </c>
      <c r="DL200" s="57">
        <f t="shared" ca="1" si="612"/>
        <v>101.9485924427768</v>
      </c>
      <c r="DM200" s="57">
        <f t="shared" si="613"/>
        <v>39447.956367831845</v>
      </c>
      <c r="DN200" s="57">
        <f t="shared" ca="1" si="614"/>
        <v>97.610681337349689</v>
      </c>
      <c r="DO200" s="57">
        <f t="shared" ca="1" si="615"/>
        <v>85.785524784195445</v>
      </c>
      <c r="DP200" s="57">
        <f t="shared" ca="1" si="616"/>
        <v>85.465396210194299</v>
      </c>
      <c r="DQ200" s="57">
        <f t="shared" si="617"/>
        <v>5453.4514507633185</v>
      </c>
      <c r="DR200" s="57">
        <f t="shared" ca="1" si="618"/>
        <v>88.670346993391121</v>
      </c>
      <c r="DS200" s="57">
        <f t="shared" ca="1" si="619"/>
        <v>122.75672615684046</v>
      </c>
      <c r="DT200" s="57">
        <f t="shared" ca="1" si="620"/>
        <v>137.3246269728177</v>
      </c>
      <c r="DU200" s="57">
        <f t="shared" ca="1" si="621"/>
        <v>118.21523645663675</v>
      </c>
      <c r="DV200" s="57">
        <f t="shared" ca="1" si="622"/>
        <v>118.29460410922714</v>
      </c>
      <c r="DW200" s="57">
        <f t="shared" ca="1" si="623"/>
        <v>96.147558789801195</v>
      </c>
      <c r="DX200" s="57">
        <f t="shared" ca="1" si="624"/>
        <v>662960.49517550168</v>
      </c>
      <c r="DY200" s="57">
        <f ca="1">'Chart Data'!U305</f>
        <v>-365.17</v>
      </c>
      <c r="EB200" s="57"/>
      <c r="EN200" s="74">
        <f t="shared" si="626"/>
        <v>-1.5400395695111238</v>
      </c>
      <c r="EO200" s="74">
        <f t="shared" si="627"/>
        <v>-1.4685340372966833</v>
      </c>
      <c r="EP200" s="74">
        <f t="shared" ca="1" si="628"/>
        <v>1.3240378727532376</v>
      </c>
      <c r="EQ200" s="74">
        <f t="shared" ca="1" si="629"/>
        <v>-0.53720667423851187</v>
      </c>
      <c r="ER200" s="74">
        <f t="shared" si="630"/>
        <v>1.6597595148303228</v>
      </c>
      <c r="ES200" s="74">
        <f t="shared" ca="1" si="631"/>
        <v>0.90029908143161841</v>
      </c>
      <c r="ET200" s="74">
        <f t="shared" ca="1" si="632"/>
        <v>9.3833317781857148E-2</v>
      </c>
      <c r="EU200" s="74">
        <f t="shared" ca="1" si="633"/>
        <v>-1.9035001624135843</v>
      </c>
      <c r="EV200" s="74">
        <f t="shared" si="634"/>
        <v>-0.32121371026573331</v>
      </c>
      <c r="EW200" s="74">
        <f t="shared" ca="1" si="635"/>
        <v>-2.2188900351199639</v>
      </c>
      <c r="EX200" s="74">
        <f t="shared" ca="1" si="636"/>
        <v>8.7174421381307639</v>
      </c>
      <c r="EY200" s="74">
        <f t="shared" ca="1" si="637"/>
        <v>7.8004727190913723</v>
      </c>
      <c r="EZ200" s="74">
        <f t="shared" ca="1" si="638"/>
        <v>7.6255861122284392</v>
      </c>
      <c r="FA200" s="74">
        <f t="shared" ca="1" si="639"/>
        <v>8.4459928035040761</v>
      </c>
      <c r="FB200" s="74">
        <f t="shared" ca="1" si="640"/>
        <v>-1.4279514483114319</v>
      </c>
      <c r="FC200" s="74">
        <f t="shared" ca="1" si="641"/>
        <v>1.7079755672363184</v>
      </c>
      <c r="FD200" s="74">
        <f t="shared" ca="1" si="642"/>
        <v>-2.1039196875619548</v>
      </c>
      <c r="FG200" s="225">
        <f t="shared" si="643"/>
        <v>10</v>
      </c>
      <c r="FH200" s="73">
        <f t="shared" si="644"/>
        <v>2025</v>
      </c>
      <c r="FI200" s="73"/>
      <c r="FJ200" s="73"/>
      <c r="FK200" s="4"/>
      <c r="FL200" s="4"/>
      <c r="GA200" s="4"/>
    </row>
    <row r="201" spans="1:183" x14ac:dyDescent="0.35">
      <c r="A201" s="73">
        <v>42</v>
      </c>
      <c r="B201" s="41">
        <f t="shared" si="607"/>
        <v>45943</v>
      </c>
      <c r="C201" s="57">
        <f>'Chart Data'!C306</f>
        <v>367</v>
      </c>
      <c r="D201" s="57">
        <f>'Chart Data'!D306</f>
        <v>57</v>
      </c>
      <c r="E201" s="57">
        <f ca="1">'Chart Data'!E306</f>
        <v>124.14285714285714</v>
      </c>
      <c r="F201" s="57">
        <f ca="1">'Chart Data'!F306</f>
        <v>104.85714285714286</v>
      </c>
      <c r="G201" s="57">
        <f>'Chart Data'!G306</f>
        <v>42357</v>
      </c>
      <c r="H201" s="57">
        <f ca="1">'Chart Data'!H306</f>
        <v>97.714285714285708</v>
      </c>
      <c r="I201" s="57">
        <f ca="1">'Chart Data'!J306</f>
        <v>86.285714285714292</v>
      </c>
      <c r="J201" s="57">
        <f ca="1">'Chart Data'!K306</f>
        <v>85.285714285714292</v>
      </c>
      <c r="K201" s="57">
        <f>'Chart Data'!L306</f>
        <v>5756</v>
      </c>
      <c r="L201" s="57">
        <f>'Chart Data'!M306</f>
        <v>92.728571428571414</v>
      </c>
      <c r="M201" s="57">
        <f ca="1">'Chart Data'!O306</f>
        <v>114.11571428571429</v>
      </c>
      <c r="N201" s="57">
        <f ca="1">'Chart Data'!P306</f>
        <v>126.94047619047619</v>
      </c>
      <c r="O201" s="57">
        <f ca="1">'Chart Data'!Q306</f>
        <v>112.53142857142856</v>
      </c>
      <c r="P201" s="57">
        <f ca="1">'Chart Data'!R306</f>
        <v>107.73714285714286</v>
      </c>
      <c r="Q201" s="57">
        <f>'Chart Data'!S307</f>
        <v>99.030087379062863</v>
      </c>
      <c r="R201" s="57">
        <f ca="1">'Chart Data'!T307</f>
        <v>646503.28571428568</v>
      </c>
      <c r="CP201" s="73">
        <f t="shared" ref="CP201:DF201" si="648">CP149</f>
        <v>42</v>
      </c>
      <c r="CQ201" s="74">
        <f t="shared" si="648"/>
        <v>0.9846596713038327</v>
      </c>
      <c r="CR201" s="74">
        <f t="shared" si="648"/>
        <v>1.0714863461971724</v>
      </c>
      <c r="CS201" s="74">
        <f t="shared" ca="1" si="648"/>
        <v>1.0206164881036313</v>
      </c>
      <c r="CT201" s="74">
        <f t="shared" ca="1" si="648"/>
        <v>1.0338815716664671</v>
      </c>
      <c r="CU201" s="74">
        <f t="shared" si="648"/>
        <v>1.0569436017933158</v>
      </c>
      <c r="CV201" s="74">
        <f t="shared" ca="1" si="648"/>
        <v>1.0026939853714316</v>
      </c>
      <c r="CW201" s="74">
        <f t="shared" ca="1" si="648"/>
        <v>0.98576717797239388</v>
      </c>
      <c r="CX201" s="74">
        <f t="shared" ca="1" si="648"/>
        <v>0.98590514161109077</v>
      </c>
      <c r="CY201" s="74">
        <f t="shared" si="648"/>
        <v>0.83594091308773844</v>
      </c>
      <c r="CZ201" s="74">
        <f t="shared" ca="1" si="648"/>
        <v>1.0746179406876715</v>
      </c>
      <c r="DA201" s="74">
        <f t="shared" ca="1" si="648"/>
        <v>0.94706096229933945</v>
      </c>
      <c r="DB201" s="74">
        <f t="shared" ca="1" si="648"/>
        <v>0.94975268285573666</v>
      </c>
      <c r="DC201" s="74">
        <f t="shared" ca="1" si="648"/>
        <v>0.96055621698170512</v>
      </c>
      <c r="DD201" s="74">
        <f t="shared" ca="1" si="648"/>
        <v>0.93220445778079497</v>
      </c>
      <c r="DE201" s="74">
        <f t="shared" ca="1" si="648"/>
        <v>1.0076987590582915</v>
      </c>
      <c r="DF201" s="74">
        <f t="shared" ca="1" si="648"/>
        <v>1.0138517253995549</v>
      </c>
      <c r="DI201" s="57">
        <f t="shared" si="609"/>
        <v>372.7176106583492</v>
      </c>
      <c r="DJ201" s="57">
        <f t="shared" si="610"/>
        <v>53.197131444837837</v>
      </c>
      <c r="DK201" s="57">
        <f t="shared" ca="1" si="611"/>
        <v>121.63516716599618</v>
      </c>
      <c r="DL201" s="57">
        <f t="shared" ca="1" si="612"/>
        <v>101.42084522130359</v>
      </c>
      <c r="DM201" s="57">
        <f t="shared" si="613"/>
        <v>40074.98595774921</v>
      </c>
      <c r="DN201" s="57">
        <f t="shared" ca="1" si="614"/>
        <v>97.451752119654984</v>
      </c>
      <c r="DO201" s="57">
        <f t="shared" ca="1" si="615"/>
        <v>87.531535045824683</v>
      </c>
      <c r="DP201" s="57">
        <f t="shared" ca="1" si="616"/>
        <v>86.504989867835462</v>
      </c>
      <c r="DQ201" s="57">
        <f t="shared" si="617"/>
        <v>6885.6541292361217</v>
      </c>
      <c r="DR201" s="57">
        <f t="shared" ca="1" si="618"/>
        <v>86.289803955099032</v>
      </c>
      <c r="DS201" s="57">
        <f t="shared" ca="1" si="619"/>
        <v>120.4945814772645</v>
      </c>
      <c r="DT201" s="57">
        <f t="shared" ca="1" si="620"/>
        <v>133.65634915480192</v>
      </c>
      <c r="DU201" s="57">
        <f t="shared" ca="1" si="621"/>
        <v>117.15236087381635</v>
      </c>
      <c r="DV201" s="57">
        <f t="shared" ca="1" si="622"/>
        <v>115.57243902654338</v>
      </c>
      <c r="DW201" s="57">
        <f t="shared" ca="1" si="623"/>
        <v>98.273503354919129</v>
      </c>
      <c r="DX201" s="57">
        <f t="shared" ca="1" si="624"/>
        <v>637670.44974895252</v>
      </c>
      <c r="DY201" s="57">
        <f ca="1">'Chart Data'!U306</f>
        <v>-365.93</v>
      </c>
      <c r="EB201" s="57"/>
      <c r="EN201" s="74">
        <f t="shared" si="626"/>
        <v>-1.3999839215199037</v>
      </c>
      <c r="EO201" s="74">
        <f t="shared" si="627"/>
        <v>-2.3315630851726765</v>
      </c>
      <c r="EP201" s="74">
        <f t="shared" ca="1" si="628"/>
        <v>1.2713832207200919</v>
      </c>
      <c r="EQ201" s="74">
        <f t="shared" ca="1" si="629"/>
        <v>-0.67216744999445055</v>
      </c>
      <c r="ER201" s="74">
        <f t="shared" si="630"/>
        <v>2.273054513649837</v>
      </c>
      <c r="ES201" s="74">
        <f t="shared" ca="1" si="631"/>
        <v>0.80788958502122932</v>
      </c>
      <c r="ET201" s="74">
        <f t="shared" ca="1" si="632"/>
        <v>0.62394838434913902</v>
      </c>
      <c r="EU201" s="74">
        <f t="shared" ca="1" si="633"/>
        <v>-1.3000511206965315</v>
      </c>
      <c r="EV201" s="74">
        <f t="shared" si="634"/>
        <v>-1.3982205015291218</v>
      </c>
      <c r="EW201" s="74">
        <f t="shared" ca="1" si="635"/>
        <v>-2.3584355160191732</v>
      </c>
      <c r="EX201" s="74">
        <f t="shared" ca="1" si="636"/>
        <v>7.8120881247275626</v>
      </c>
      <c r="EY201" s="74">
        <f t="shared" ca="1" si="637"/>
        <v>6.9690240601489712</v>
      </c>
      <c r="EZ201" s="74">
        <f t="shared" ca="1" si="638"/>
        <v>7.154406049205881</v>
      </c>
      <c r="FA201" s="74">
        <f t="shared" ca="1" si="639"/>
        <v>7.1631221664513784</v>
      </c>
      <c r="FB201" s="74">
        <f t="shared" ca="1" si="640"/>
        <v>-0.88783710002898064</v>
      </c>
      <c r="FC201" s="74">
        <f t="shared" ca="1" si="641"/>
        <v>0.44692024517762308</v>
      </c>
      <c r="FD201" s="74">
        <f t="shared" ca="1" si="642"/>
        <v>-2.1135545263120501</v>
      </c>
      <c r="FG201" s="225">
        <f t="shared" si="643"/>
        <v>10</v>
      </c>
      <c r="FH201" s="73">
        <f t="shared" si="644"/>
        <v>2025</v>
      </c>
      <c r="FI201" s="73"/>
      <c r="FJ201" s="73"/>
      <c r="FK201" s="4"/>
      <c r="FL201" s="4"/>
      <c r="GA201" s="4"/>
    </row>
    <row r="202" spans="1:183" x14ac:dyDescent="0.35">
      <c r="A202" s="73">
        <v>43</v>
      </c>
      <c r="B202" s="41">
        <f t="shared" si="607"/>
        <v>45950</v>
      </c>
      <c r="C202" s="57">
        <f>'Chart Data'!C307</f>
        <v>315</v>
      </c>
      <c r="D202" s="57">
        <f>'Chart Data'!D307</f>
        <v>62</v>
      </c>
      <c r="E202" s="57">
        <f ca="1">'Chart Data'!E307</f>
        <v>123</v>
      </c>
      <c r="F202" s="57">
        <f ca="1">'Chart Data'!F307</f>
        <v>103.85714285714286</v>
      </c>
      <c r="G202" s="57">
        <f>'Chart Data'!G307</f>
        <v>41610</v>
      </c>
      <c r="H202" s="57">
        <f ca="1">'Chart Data'!H307</f>
        <v>98.142857142857139</v>
      </c>
      <c r="I202" s="57">
        <f ca="1">'Chart Data'!J307</f>
        <v>83.714285714285708</v>
      </c>
      <c r="J202" s="57">
        <f ca="1">'Chart Data'!K307</f>
        <v>84.285714285714292</v>
      </c>
      <c r="K202" s="57">
        <f>'Chart Data'!L307</f>
        <v>4309</v>
      </c>
      <c r="L202" s="57">
        <f>'Chart Data'!M307</f>
        <v>95.257142857142853</v>
      </c>
      <c r="M202" s="57">
        <f ca="1">'Chart Data'!O307</f>
        <v>113.18285714285717</v>
      </c>
      <c r="N202" s="57">
        <f ca="1">'Chart Data'!P307</f>
        <v>126.13333333333333</v>
      </c>
      <c r="O202" s="57">
        <f ca="1">'Chart Data'!Q307</f>
        <v>111.44499999999999</v>
      </c>
      <c r="P202" s="57">
        <f ca="1">'Chart Data'!R307</f>
        <v>108.38428571428571</v>
      </c>
      <c r="Q202" s="57">
        <f>'Chart Data'!S308</f>
        <v>100.27183522273563</v>
      </c>
      <c r="R202" s="57">
        <f ca="1">'Chart Data'!T308</f>
        <v>644194.57142857148</v>
      </c>
      <c r="CP202" s="73">
        <f t="shared" ref="CP202:DF202" si="649">CP150</f>
        <v>43</v>
      </c>
      <c r="CQ202" s="74">
        <f t="shared" si="649"/>
        <v>1.0141916430572864</v>
      </c>
      <c r="CR202" s="74">
        <f t="shared" si="649"/>
        <v>0.96909008003953101</v>
      </c>
      <c r="CS202" s="74">
        <f t="shared" ca="1" si="649"/>
        <v>1.011103325500105</v>
      </c>
      <c r="CT202" s="74">
        <f t="shared" ca="1" si="649"/>
        <v>1.02836092181727</v>
      </c>
      <c r="CU202" s="74">
        <f t="shared" si="649"/>
        <v>1.0586720521164126</v>
      </c>
      <c r="CV202" s="74">
        <f t="shared" ca="1" si="649"/>
        <v>1.011950476517252</v>
      </c>
      <c r="CW202" s="74">
        <f t="shared" ca="1" si="649"/>
        <v>1.009430709087378</v>
      </c>
      <c r="CX202" s="74">
        <f t="shared" ca="1" si="649"/>
        <v>1.0070344904317827</v>
      </c>
      <c r="CY202" s="74">
        <f t="shared" si="649"/>
        <v>0.74316684205100003</v>
      </c>
      <c r="CZ202" s="74">
        <f t="shared" ca="1" si="649"/>
        <v>1.05729500779426</v>
      </c>
      <c r="DA202" s="74">
        <f t="shared" ca="1" si="649"/>
        <v>0.95276211499823105</v>
      </c>
      <c r="DB202" s="74">
        <f t="shared" ca="1" si="649"/>
        <v>0.96597265547569189</v>
      </c>
      <c r="DC202" s="74">
        <f t="shared" ca="1" si="649"/>
        <v>0.95843521037876966</v>
      </c>
      <c r="DD202" s="74">
        <f t="shared" ca="1" si="649"/>
        <v>0.926783144417892</v>
      </c>
      <c r="DE202" s="74">
        <f t="shared" ca="1" si="649"/>
        <v>1.0053190163483476</v>
      </c>
      <c r="DF202" s="74">
        <f t="shared" ca="1" si="649"/>
        <v>1.06951518272249</v>
      </c>
      <c r="DI202" s="57">
        <f t="shared" si="609"/>
        <v>310.59218655207093</v>
      </c>
      <c r="DJ202" s="57">
        <f t="shared" si="610"/>
        <v>63.977540661102324</v>
      </c>
      <c r="DK202" s="57">
        <f t="shared" ca="1" si="611"/>
        <v>121.64928835454337</v>
      </c>
      <c r="DL202" s="57">
        <f t="shared" ca="1" si="612"/>
        <v>100.99289136114926</v>
      </c>
      <c r="DM202" s="57">
        <f t="shared" si="613"/>
        <v>39303.956231598459</v>
      </c>
      <c r="DN202" s="57">
        <f t="shared" ca="1" si="614"/>
        <v>96.983853874576411</v>
      </c>
      <c r="DO202" s="57">
        <f t="shared" ca="1" si="615"/>
        <v>82.932176483883111</v>
      </c>
      <c r="DP202" s="57">
        <f t="shared" ca="1" si="616"/>
        <v>83.69694889951127</v>
      </c>
      <c r="DQ202" s="57">
        <f t="shared" si="617"/>
        <v>5798.1596543085461</v>
      </c>
      <c r="DR202" s="57">
        <f t="shared" ca="1" si="618"/>
        <v>90.095141048541706</v>
      </c>
      <c r="DS202" s="57">
        <f t="shared" ca="1" si="619"/>
        <v>118.79445599394694</v>
      </c>
      <c r="DT202" s="57">
        <f t="shared" ca="1" si="620"/>
        <v>130.57650505771215</v>
      </c>
      <c r="DU202" s="57">
        <f t="shared" ca="1" si="621"/>
        <v>116.27807366964052</v>
      </c>
      <c r="DV202" s="57">
        <f t="shared" ca="1" si="622"/>
        <v>116.94675973240898</v>
      </c>
      <c r="DW202" s="57">
        <f t="shared" ca="1" si="623"/>
        <v>99.741309566545567</v>
      </c>
      <c r="DX202" s="57">
        <f t="shared" ca="1" si="624"/>
        <v>602323.91445696983</v>
      </c>
      <c r="DY202" s="57">
        <f ca="1">'Chart Data'!U307</f>
        <v>-242.16285714285718</v>
      </c>
      <c r="EB202" s="57"/>
      <c r="EN202" s="74">
        <f t="shared" si="626"/>
        <v>-4.8063111168402077</v>
      </c>
      <c r="EO202" s="74">
        <f t="shared" si="627"/>
        <v>1.6773322298792637</v>
      </c>
      <c r="EP202" s="74">
        <f t="shared" ca="1" si="628"/>
        <v>1.2753251818137059</v>
      </c>
      <c r="EQ202" s="74">
        <f t="shared" ca="1" si="629"/>
        <v>-0.78160807346746208</v>
      </c>
      <c r="ER202" s="74">
        <f t="shared" si="630"/>
        <v>1.518913588575227</v>
      </c>
      <c r="ES202" s="74">
        <f t="shared" ca="1" si="631"/>
        <v>0.53582984782379295</v>
      </c>
      <c r="ET202" s="74">
        <f t="shared" ca="1" si="632"/>
        <v>-0.77248628949712461</v>
      </c>
      <c r="EU202" s="74">
        <f t="shared" ca="1" si="633"/>
        <v>-2.9300241577409283</v>
      </c>
      <c r="EV202" s="74">
        <f t="shared" si="634"/>
        <v>-0.58043196324253266</v>
      </c>
      <c r="EW202" s="74">
        <f t="shared" ca="1" si="635"/>
        <v>-2.1353697759143295</v>
      </c>
      <c r="EX202" s="74">
        <f t="shared" ca="1" si="636"/>
        <v>7.1316650538658246</v>
      </c>
      <c r="EY202" s="74">
        <f t="shared" ca="1" si="637"/>
        <v>6.2709492764723942</v>
      </c>
      <c r="EZ202" s="74">
        <f t="shared" ca="1" si="638"/>
        <v>6.7668285127361267</v>
      </c>
      <c r="FA202" s="74">
        <f t="shared" ca="1" si="639"/>
        <v>7.810796214826988</v>
      </c>
      <c r="FB202" s="74">
        <f t="shared" ca="1" si="640"/>
        <v>-0.51492841350658813</v>
      </c>
      <c r="FC202" s="74">
        <f t="shared" ca="1" si="641"/>
        <v>-1.3155889039557016</v>
      </c>
      <c r="FD202" s="74">
        <f t="shared" ca="1" si="642"/>
        <v>-0.54450654737966275</v>
      </c>
      <c r="FG202" s="225">
        <f t="shared" si="643"/>
        <v>10</v>
      </c>
      <c r="FH202" s="73">
        <f t="shared" si="644"/>
        <v>2025</v>
      </c>
      <c r="FI202" s="73"/>
      <c r="FJ202" s="73"/>
      <c r="FK202" s="4"/>
      <c r="FL202" s="4"/>
      <c r="GA202" s="4"/>
    </row>
    <row r="203" spans="1:183" x14ac:dyDescent="0.35">
      <c r="A203" s="73">
        <v>44</v>
      </c>
      <c r="B203" s="41">
        <f t="shared" si="607"/>
        <v>45957</v>
      </c>
      <c r="C203" s="57">
        <f>'Chart Data'!C308</f>
        <v>335</v>
      </c>
      <c r="D203" s="57">
        <f>'Chart Data'!D308</f>
        <v>50</v>
      </c>
      <c r="E203" s="57">
        <f ca="1">'Chart Data'!E308</f>
        <v>122</v>
      </c>
      <c r="F203" s="57">
        <f ca="1">'Chart Data'!F308</f>
        <v>103.71428571428571</v>
      </c>
      <c r="G203" s="57">
        <f>'Chart Data'!G308</f>
        <v>39373</v>
      </c>
      <c r="H203" s="57">
        <f ca="1">'Chart Data'!H308</f>
        <v>98.285714285714292</v>
      </c>
      <c r="I203" s="57">
        <f ca="1">'Chart Data'!J308</f>
        <v>85.714285714285708</v>
      </c>
      <c r="J203" s="57">
        <f ca="1">'Chart Data'!K308</f>
        <v>80.285714285714292</v>
      </c>
      <c r="K203" s="57">
        <f>'Chart Data'!L308</f>
        <v>6180</v>
      </c>
      <c r="L203" s="57">
        <f>'Chart Data'!M308</f>
        <v>95.742857142857133</v>
      </c>
      <c r="M203" s="57">
        <f ca="1">'Chart Data'!O308</f>
        <v>119.40142857142857</v>
      </c>
      <c r="N203" s="57">
        <f ca="1">'Chart Data'!P308</f>
        <v>136.18428571428572</v>
      </c>
      <c r="O203" s="57">
        <f ca="1">'Chart Data'!Q308</f>
        <v>116.04142857142855</v>
      </c>
      <c r="P203" s="57">
        <f ca="1">'Chart Data'!R308</f>
        <v>112.29785714285714</v>
      </c>
      <c r="Q203" s="57">
        <f>'Chart Data'!S309</f>
        <v>100.73989121703437</v>
      </c>
      <c r="R203" s="57">
        <f ca="1">'Chart Data'!T309</f>
        <v>676801.71428571432</v>
      </c>
      <c r="CP203" s="73">
        <f t="shared" ref="CP203:DF203" si="650">CP151</f>
        <v>44</v>
      </c>
      <c r="CQ203" s="74">
        <f t="shared" si="650"/>
        <v>0.9843011357614122</v>
      </c>
      <c r="CR203" s="74">
        <f t="shared" si="650"/>
        <v>0.90618807288516101</v>
      </c>
      <c r="CS203" s="74">
        <f t="shared" ca="1" si="650"/>
        <v>1.0027852893478522</v>
      </c>
      <c r="CT203" s="74">
        <f t="shared" ca="1" si="650"/>
        <v>1.0178993733218547</v>
      </c>
      <c r="CU203" s="74">
        <f t="shared" si="650"/>
        <v>0.94319864931089337</v>
      </c>
      <c r="CV203" s="74">
        <f t="shared" ca="1" si="650"/>
        <v>0.99779442230838333</v>
      </c>
      <c r="CW203" s="74">
        <f t="shared" ca="1" si="650"/>
        <v>0.98956654556294366</v>
      </c>
      <c r="CX203" s="74">
        <f t="shared" ca="1" si="650"/>
        <v>1.0109918751280675</v>
      </c>
      <c r="CY203" s="74">
        <f t="shared" si="650"/>
        <v>0.95672794790037263</v>
      </c>
      <c r="CZ203" s="74">
        <f t="shared" ca="1" si="650"/>
        <v>1.0598743323213318</v>
      </c>
      <c r="DA203" s="74">
        <f t="shared" ca="1" si="650"/>
        <v>0.97780781278229434</v>
      </c>
      <c r="DB203" s="74">
        <f t="shared" ca="1" si="650"/>
        <v>1.0093041359469197</v>
      </c>
      <c r="DC203" s="74">
        <f t="shared" ca="1" si="650"/>
        <v>0.9596661324667165</v>
      </c>
      <c r="DD203" s="74">
        <f t="shared" ca="1" si="650"/>
        <v>0.91903661170933848</v>
      </c>
      <c r="DE203" s="74">
        <f t="shared" ca="1" si="650"/>
        <v>1.0102423641727385</v>
      </c>
      <c r="DF203" s="74">
        <f t="shared" ca="1" si="650"/>
        <v>1.0924491635286329</v>
      </c>
      <c r="DI203" s="57">
        <f t="shared" si="609"/>
        <v>340.34299852845203</v>
      </c>
      <c r="DJ203" s="57">
        <f t="shared" si="610"/>
        <v>55.176184167606429</v>
      </c>
      <c r="DK203" s="57">
        <f t="shared" ca="1" si="611"/>
        <v>121.6611385268137</v>
      </c>
      <c r="DL203" s="57">
        <f t="shared" ca="1" si="612"/>
        <v>101.89050944772688</v>
      </c>
      <c r="DM203" s="57">
        <f t="shared" si="613"/>
        <v>41744.122543820595</v>
      </c>
      <c r="DN203" s="57">
        <f t="shared" ca="1" si="614"/>
        <v>98.502970239432358</v>
      </c>
      <c r="DO203" s="57">
        <f t="shared" ca="1" si="615"/>
        <v>86.618010783220896</v>
      </c>
      <c r="DP203" s="57">
        <f t="shared" ca="1" si="616"/>
        <v>79.41281850118142</v>
      </c>
      <c r="DQ203" s="57">
        <f t="shared" si="617"/>
        <v>6459.5165360880046</v>
      </c>
      <c r="DR203" s="57">
        <f t="shared" ca="1" si="618"/>
        <v>90.334159648117506</v>
      </c>
      <c r="DS203" s="57">
        <f t="shared" ca="1" si="619"/>
        <v>122.11134643287301</v>
      </c>
      <c r="DT203" s="57">
        <f t="shared" ca="1" si="620"/>
        <v>134.92888898797477</v>
      </c>
      <c r="DU203" s="57">
        <f t="shared" ca="1" si="621"/>
        <v>120.91854098587056</v>
      </c>
      <c r="DV203" s="57">
        <f t="shared" ca="1" si="622"/>
        <v>122.19084170541545</v>
      </c>
      <c r="DW203" s="57">
        <f t="shared" ca="1" si="623"/>
        <v>99.71853763975507</v>
      </c>
      <c r="DX203" s="57">
        <f t="shared" ca="1" si="624"/>
        <v>619526.96462289477</v>
      </c>
      <c r="DY203" s="57">
        <f ca="1">'Chart Data'!U308</f>
        <v>-602.12428571428575</v>
      </c>
      <c r="EB203" s="57"/>
      <c r="EN203" s="74">
        <f t="shared" si="626"/>
        <v>-3.175078793264543</v>
      </c>
      <c r="EO203" s="74">
        <f t="shared" si="627"/>
        <v>-1.5956155873190709</v>
      </c>
      <c r="EP203" s="74">
        <f t="shared" ca="1" si="628"/>
        <v>1.2786331836781484</v>
      </c>
      <c r="EQ203" s="74">
        <f t="shared" ca="1" si="629"/>
        <v>-0.5520602362303354</v>
      </c>
      <c r="ER203" s="74">
        <f t="shared" si="630"/>
        <v>3.9056299726790753</v>
      </c>
      <c r="ES203" s="74">
        <f t="shared" ca="1" si="631"/>
        <v>1.4191210406036063</v>
      </c>
      <c r="ET203" s="74">
        <f t="shared" ca="1" si="632"/>
        <v>0.34658863113145261</v>
      </c>
      <c r="EU203" s="74">
        <f t="shared" ca="1" si="633"/>
        <v>-5.4168173047181662</v>
      </c>
      <c r="EV203" s="74">
        <f t="shared" si="634"/>
        <v>-1.0777678946937883</v>
      </c>
      <c r="EW203" s="74">
        <f t="shared" ca="1" si="635"/>
        <v>-2.1213587015984499</v>
      </c>
      <c r="EX203" s="74">
        <f t="shared" ca="1" si="636"/>
        <v>8.4591487015798741</v>
      </c>
      <c r="EY203" s="74">
        <f t="shared" ca="1" si="637"/>
        <v>7.2574568316653529</v>
      </c>
      <c r="EZ203" s="74">
        <f t="shared" ca="1" si="638"/>
        <v>8.8239796204070853</v>
      </c>
      <c r="FA203" s="74">
        <f t="shared" ca="1" si="639"/>
        <v>10.282166825030695</v>
      </c>
      <c r="FB203" s="74">
        <f t="shared" ca="1" si="640"/>
        <v>-0.52071381572233355</v>
      </c>
      <c r="FC203" s="74">
        <f t="shared" ca="1" si="641"/>
        <v>-0.45778111431020352</v>
      </c>
      <c r="FD203" s="74">
        <f t="shared" ca="1" si="642"/>
        <v>-5.107888548089873</v>
      </c>
      <c r="FG203" s="225">
        <f t="shared" si="643"/>
        <v>10</v>
      </c>
      <c r="FH203" s="73">
        <f t="shared" si="644"/>
        <v>2025</v>
      </c>
      <c r="FI203" s="73"/>
      <c r="FJ203" s="73"/>
      <c r="FK203" s="4"/>
      <c r="FL203" s="4"/>
      <c r="GA203" s="4"/>
    </row>
    <row r="204" spans="1:183" x14ac:dyDescent="0.35">
      <c r="A204" s="73">
        <v>45</v>
      </c>
      <c r="B204" s="41">
        <f t="shared" si="607"/>
        <v>45964</v>
      </c>
      <c r="C204" s="57">
        <f>'Chart Data'!C309</f>
        <v>375</v>
      </c>
      <c r="D204" s="57">
        <f>'Chart Data'!D309</f>
        <v>51</v>
      </c>
      <c r="E204" s="57">
        <f ca="1">'Chart Data'!E309</f>
        <v>123.57142857142857</v>
      </c>
      <c r="F204" s="57">
        <f ca="1">'Chart Data'!F309</f>
        <v>106.57142857142857</v>
      </c>
      <c r="G204" s="57">
        <f>'Chart Data'!G309</f>
        <v>34902</v>
      </c>
      <c r="H204" s="57">
        <f ca="1">'Chart Data'!H309</f>
        <v>97.428571428571431</v>
      </c>
      <c r="I204" s="57">
        <f ca="1">'Chart Data'!J309</f>
        <v>85.714285714285708</v>
      </c>
      <c r="J204" s="57">
        <f ca="1">'Chart Data'!K309</f>
        <v>84.857142857142861</v>
      </c>
      <c r="K204" s="57">
        <f>'Chart Data'!L309</f>
        <v>6240</v>
      </c>
      <c r="L204" s="57">
        <f>'Chart Data'!M309</f>
        <v>92.614285714285714</v>
      </c>
      <c r="M204" s="57">
        <f ca="1">'Chart Data'!O309</f>
        <v>118.04428571428572</v>
      </c>
      <c r="N204" s="57">
        <f ca="1">'Chart Data'!P309</f>
        <v>133.71095238095236</v>
      </c>
      <c r="O204" s="57">
        <f ca="1">'Chart Data'!Q309</f>
        <v>112.60142857142857</v>
      </c>
      <c r="P204" s="57">
        <f ca="1">'Chart Data'!R309</f>
        <v>109.27357142857142</v>
      </c>
      <c r="Q204" s="57">
        <f>'Chart Data'!S310</f>
        <v>100.63166248192314</v>
      </c>
      <c r="R204" s="57">
        <f ca="1">'Chart Data'!T310</f>
        <v>722794.14285714284</v>
      </c>
      <c r="CP204" s="73">
        <f t="shared" ref="CP204:DF204" si="651">CP152</f>
        <v>45</v>
      </c>
      <c r="CQ204" s="74">
        <f t="shared" si="651"/>
        <v>1.0134224125070685</v>
      </c>
      <c r="CR204" s="74">
        <f t="shared" si="651"/>
        <v>0.90510111749035049</v>
      </c>
      <c r="CS204" s="74">
        <f t="shared" ca="1" si="651"/>
        <v>1.0206323969023159</v>
      </c>
      <c r="CT204" s="74">
        <f t="shared" ca="1" si="651"/>
        <v>1.0341724031115771</v>
      </c>
      <c r="CU204" s="74">
        <f t="shared" si="651"/>
        <v>0.86904978297452551</v>
      </c>
      <c r="CV204" s="74">
        <f t="shared" ca="1" si="651"/>
        <v>1.0011052081633096</v>
      </c>
      <c r="CW204" s="74">
        <f t="shared" ca="1" si="651"/>
        <v>0.94291265727086804</v>
      </c>
      <c r="CX204" s="74">
        <f t="shared" ca="1" si="651"/>
        <v>1.0065553543644916</v>
      </c>
      <c r="CY204" s="74">
        <f t="shared" si="651"/>
        <v>1.0106854485949777</v>
      </c>
      <c r="CZ204" s="74">
        <f t="shared" ca="1" si="651"/>
        <v>1.0501254348720015</v>
      </c>
      <c r="DA204" s="74">
        <f t="shared" ca="1" si="651"/>
        <v>0.94250023808998362</v>
      </c>
      <c r="DB204" s="74">
        <f t="shared" ca="1" si="651"/>
        <v>0.94501783223186919</v>
      </c>
      <c r="DC204" s="74">
        <f t="shared" ca="1" si="651"/>
        <v>0.91912285768539914</v>
      </c>
      <c r="DD204" s="74">
        <f t="shared" ca="1" si="651"/>
        <v>0.88201688609390705</v>
      </c>
      <c r="DE204" s="74">
        <f t="shared" ca="1" si="651"/>
        <v>1.0050586493275844</v>
      </c>
      <c r="DF204" s="74">
        <f t="shared" ca="1" si="651"/>
        <v>1.1364032079430244</v>
      </c>
      <c r="DI204" s="57">
        <f t="shared" si="609"/>
        <v>370.0332609304557</v>
      </c>
      <c r="DJ204" s="57">
        <f t="shared" si="610"/>
        <v>56.34729536232588</v>
      </c>
      <c r="DK204" s="57">
        <f t="shared" ca="1" si="611"/>
        <v>121.07339424701361</v>
      </c>
      <c r="DL204" s="57">
        <f t="shared" ca="1" si="612"/>
        <v>103.04996367218915</v>
      </c>
      <c r="DM204" s="57">
        <f t="shared" si="613"/>
        <v>40161.105478376354</v>
      </c>
      <c r="DN204" s="57">
        <f t="shared" ca="1" si="614"/>
        <v>97.321011452252847</v>
      </c>
      <c r="DO204" s="57">
        <f t="shared" ca="1" si="615"/>
        <v>90.903738594806867</v>
      </c>
      <c r="DP204" s="57">
        <f t="shared" ca="1" si="616"/>
        <v>84.304497004756456</v>
      </c>
      <c r="DQ204" s="57">
        <f t="shared" si="617"/>
        <v>6174.0277439183938</v>
      </c>
      <c r="DR204" s="57">
        <f t="shared" ca="1" si="618"/>
        <v>88.193545874426277</v>
      </c>
      <c r="DS204" s="57">
        <f t="shared" ca="1" si="619"/>
        <v>125.24589484826808</v>
      </c>
      <c r="DT204" s="57">
        <f t="shared" ca="1" si="620"/>
        <v>141.49040136646343</v>
      </c>
      <c r="DU204" s="57">
        <f t="shared" ca="1" si="621"/>
        <v>122.50965975864155</v>
      </c>
      <c r="DV204" s="57">
        <f t="shared" ca="1" si="622"/>
        <v>123.89056621409992</v>
      </c>
      <c r="DW204" s="57">
        <f t="shared" ca="1" si="623"/>
        <v>100.12516438642548</v>
      </c>
      <c r="DX204" s="57">
        <f t="shared" ca="1" si="624"/>
        <v>636036.69701483403</v>
      </c>
      <c r="DY204" s="57">
        <f ca="1">'Chart Data'!U309</f>
        <v>-364.27714285714285</v>
      </c>
      <c r="EB204" s="57"/>
      <c r="EN204" s="74">
        <f t="shared" si="626"/>
        <v>-1.5471663932923621</v>
      </c>
      <c r="EO204" s="74">
        <f t="shared" si="627"/>
        <v>-1.1601161468309944</v>
      </c>
      <c r="EP204" s="74">
        <f t="shared" ca="1" si="628"/>
        <v>1.1145630647768126</v>
      </c>
      <c r="EQ204" s="74">
        <f t="shared" ca="1" si="629"/>
        <v>-0.25555305396585737</v>
      </c>
      <c r="ER204" s="74">
        <f t="shared" si="630"/>
        <v>2.357287653761011</v>
      </c>
      <c r="ES204" s="74">
        <f t="shared" ca="1" si="631"/>
        <v>0.73187033940839374</v>
      </c>
      <c r="ET204" s="74">
        <f t="shared" ca="1" si="632"/>
        <v>1.6478002757916423</v>
      </c>
      <c r="EU204" s="74">
        <f t="shared" ca="1" si="633"/>
        <v>-2.5773629817011581</v>
      </c>
      <c r="EV204" s="74">
        <f t="shared" si="634"/>
        <v>-0.8630822411771224</v>
      </c>
      <c r="EW204" s="74">
        <f t="shared" ca="1" si="635"/>
        <v>-2.2468397257447408</v>
      </c>
      <c r="EX204" s="74">
        <f t="shared" ca="1" si="636"/>
        <v>9.7136555479839437</v>
      </c>
      <c r="EY204" s="74">
        <f t="shared" ca="1" si="637"/>
        <v>8.7446835190593148</v>
      </c>
      <c r="EZ204" s="74">
        <f t="shared" ca="1" si="638"/>
        <v>9.5293335261212704</v>
      </c>
      <c r="FA204" s="74">
        <f t="shared" ca="1" si="639"/>
        <v>11.083193433277527</v>
      </c>
      <c r="FB204" s="74">
        <f t="shared" ca="1" si="640"/>
        <v>-0.41740682273876084</v>
      </c>
      <c r="FC204" s="74">
        <f t="shared" ca="1" si="641"/>
        <v>0.36545528354788864</v>
      </c>
      <c r="FD204" s="74">
        <f t="shared" ca="1" si="642"/>
        <v>-2.0926005630905076</v>
      </c>
      <c r="FG204" s="225">
        <f t="shared" si="643"/>
        <v>11</v>
      </c>
      <c r="FH204" s="73">
        <f t="shared" si="644"/>
        <v>2025</v>
      </c>
      <c r="FI204" s="73"/>
      <c r="FJ204" s="73"/>
      <c r="FK204" s="4"/>
      <c r="FL204" s="4"/>
      <c r="GA204" s="4"/>
    </row>
    <row r="205" spans="1:183" x14ac:dyDescent="0.35">
      <c r="A205" s="73">
        <v>46</v>
      </c>
      <c r="B205" s="41">
        <f t="shared" si="607"/>
        <v>45971</v>
      </c>
      <c r="C205" s="57">
        <f>'Chart Data'!C310</f>
        <v>334</v>
      </c>
      <c r="D205" s="57">
        <f>'Chart Data'!D310</f>
        <v>50</v>
      </c>
      <c r="E205" s="57">
        <f ca="1">'Chart Data'!E310</f>
        <v>124</v>
      </c>
      <c r="F205" s="57">
        <f ca="1">'Chart Data'!F310</f>
        <v>105.85714285714286</v>
      </c>
      <c r="G205" s="57">
        <f>'Chart Data'!G310</f>
        <v>33606</v>
      </c>
      <c r="H205" s="57">
        <f ca="1">'Chart Data'!H310</f>
        <v>96.142857142857139</v>
      </c>
      <c r="I205" s="57">
        <f ca="1">'Chart Data'!J310</f>
        <v>90</v>
      </c>
      <c r="J205" s="57">
        <f ca="1">'Chart Data'!K310</f>
        <v>85.571428571428569</v>
      </c>
      <c r="K205" s="57">
        <f>'Chart Data'!L310</f>
        <v>6509</v>
      </c>
      <c r="L205" s="57">
        <f>'Chart Data'!M310</f>
        <v>98.55714285714285</v>
      </c>
      <c r="M205" s="57">
        <f ca="1">'Chart Data'!O310</f>
        <v>110.96714285714286</v>
      </c>
      <c r="N205" s="57">
        <f ca="1">'Chart Data'!P310</f>
        <v>120.72190476190475</v>
      </c>
      <c r="O205" s="57">
        <f ca="1">'Chart Data'!Q310</f>
        <v>107.55857142857144</v>
      </c>
      <c r="P205" s="57">
        <f ca="1">'Chart Data'!R310</f>
        <v>103.9292857142857</v>
      </c>
      <c r="Q205" s="57">
        <f>'Chart Data'!S311</f>
        <v>101.03816950414887</v>
      </c>
      <c r="R205" s="57">
        <f ca="1">'Chart Data'!T311</f>
        <v>796129.42857142852</v>
      </c>
      <c r="CP205" s="73">
        <f t="shared" ref="CP205:DF205" si="652">CP153</f>
        <v>46</v>
      </c>
      <c r="CQ205" s="74">
        <f t="shared" si="652"/>
        <v>1.0577444710881141</v>
      </c>
      <c r="CR205" s="74">
        <f t="shared" si="652"/>
        <v>0.80273213096982365</v>
      </c>
      <c r="CS205" s="74">
        <f t="shared" ca="1" si="652"/>
        <v>1.0179284837094102</v>
      </c>
      <c r="CT205" s="74">
        <f t="shared" ca="1" si="652"/>
        <v>1.0442347876102647</v>
      </c>
      <c r="CU205" s="74">
        <f t="shared" si="652"/>
        <v>0.84572352318157318</v>
      </c>
      <c r="CV205" s="74">
        <f t="shared" ca="1" si="652"/>
        <v>0.99381659566807801</v>
      </c>
      <c r="CW205" s="74">
        <f t="shared" ca="1" si="652"/>
        <v>1.0364115255801316</v>
      </c>
      <c r="CX205" s="74">
        <f t="shared" ca="1" si="652"/>
        <v>0.99171443736475173</v>
      </c>
      <c r="CY205" s="74">
        <f t="shared" si="652"/>
        <v>1.4425040648206016</v>
      </c>
      <c r="CZ205" s="74">
        <f t="shared" ca="1" si="652"/>
        <v>1.0264378823724725</v>
      </c>
      <c r="DA205" s="74">
        <f t="shared" ca="1" si="652"/>
        <v>0.92265375077101819</v>
      </c>
      <c r="DB205" s="74">
        <f t="shared" ca="1" si="652"/>
        <v>0.92205712546637675</v>
      </c>
      <c r="DC205" s="74">
        <f t="shared" ca="1" si="652"/>
        <v>0.90202718249622171</v>
      </c>
      <c r="DD205" s="74">
        <f t="shared" ca="1" si="652"/>
        <v>0.86256016256414836</v>
      </c>
      <c r="DE205" s="74">
        <f t="shared" ca="1" si="652"/>
        <v>1.0096367933974897</v>
      </c>
      <c r="DF205" s="74">
        <f t="shared" ca="1" si="652"/>
        <v>1.1671258008307328</v>
      </c>
      <c r="DI205" s="57">
        <f t="shared" si="609"/>
        <v>315.76624518434994</v>
      </c>
      <c r="DJ205" s="57">
        <f t="shared" si="610"/>
        <v>62.28727874589039</v>
      </c>
      <c r="DK205" s="57">
        <f t="shared" ca="1" si="611"/>
        <v>121.81602340877072</v>
      </c>
      <c r="DL205" s="57">
        <f t="shared" ca="1" si="612"/>
        <v>101.37293270931659</v>
      </c>
      <c r="DM205" s="57">
        <f t="shared" si="613"/>
        <v>39736.390296412435</v>
      </c>
      <c r="DN205" s="57">
        <f t="shared" ca="1" si="614"/>
        <v>96.74104614667516</v>
      </c>
      <c r="DO205" s="57">
        <f t="shared" ca="1" si="615"/>
        <v>86.838092571020454</v>
      </c>
      <c r="DP205" s="57">
        <f t="shared" ca="1" si="616"/>
        <v>86.286359608532621</v>
      </c>
      <c r="DQ205" s="57">
        <f t="shared" si="617"/>
        <v>4512.2923108084951</v>
      </c>
      <c r="DR205" s="57">
        <f t="shared" ca="1" si="618"/>
        <v>96.018614033750708</v>
      </c>
      <c r="DS205" s="57">
        <f t="shared" ca="1" si="619"/>
        <v>120.26954072902522</v>
      </c>
      <c r="DT205" s="57">
        <f t="shared" ca="1" si="620"/>
        <v>130.92670879891912</v>
      </c>
      <c r="DU205" s="57">
        <f t="shared" ca="1" si="621"/>
        <v>119.24094253004617</v>
      </c>
      <c r="DV205" s="57">
        <f t="shared" ca="1" si="622"/>
        <v>120.48931799184095</v>
      </c>
      <c r="DW205" s="57">
        <f t="shared" ca="1" si="623"/>
        <v>100.07377916978366</v>
      </c>
      <c r="DX205" s="57">
        <f t="shared" ca="1" si="624"/>
        <v>682128.20589242585</v>
      </c>
      <c r="DY205" s="57">
        <f ca="1">'Chart Data'!U310</f>
        <v>-374.55</v>
      </c>
      <c r="EB205" s="57"/>
      <c r="EN205" s="74">
        <f t="shared" si="626"/>
        <v>-4.5226182989181378</v>
      </c>
      <c r="EO205" s="74">
        <f t="shared" si="627"/>
        <v>1.0487769554764412</v>
      </c>
      <c r="EP205" s="74">
        <f t="shared" ca="1" si="628"/>
        <v>1.3218696418999969</v>
      </c>
      <c r="EQ205" s="74">
        <f t="shared" ca="1" si="629"/>
        <v>-0.68442011476098696</v>
      </c>
      <c r="ER205" s="74">
        <f t="shared" si="630"/>
        <v>1.9418755245574777</v>
      </c>
      <c r="ES205" s="74">
        <f t="shared" ca="1" si="631"/>
        <v>0.39464913740837315</v>
      </c>
      <c r="ET205" s="74">
        <f t="shared" ca="1" si="632"/>
        <v>0.41340878342582854</v>
      </c>
      <c r="EU205" s="74">
        <f t="shared" ca="1" si="633"/>
        <v>-1.4269586094994207</v>
      </c>
      <c r="EV205" s="74">
        <f t="shared" si="634"/>
        <v>0.38653163934625123</v>
      </c>
      <c r="EW205" s="74">
        <f t="shared" ca="1" si="635"/>
        <v>-1.7881406466701453</v>
      </c>
      <c r="EX205" s="74">
        <f t="shared" ca="1" si="636"/>
        <v>7.7220224686989285</v>
      </c>
      <c r="EY205" s="74">
        <f t="shared" ca="1" si="637"/>
        <v>6.3503261517878649</v>
      </c>
      <c r="EZ205" s="74">
        <f t="shared" ca="1" si="638"/>
        <v>8.0802886758429224</v>
      </c>
      <c r="FA205" s="74">
        <f t="shared" ca="1" si="639"/>
        <v>9.4802923082061845</v>
      </c>
      <c r="FB205" s="74">
        <f t="shared" ca="1" si="640"/>
        <v>-0.43046167527500701</v>
      </c>
      <c r="FC205" s="74">
        <f t="shared" ca="1" si="641"/>
        <v>2.6637486077182362</v>
      </c>
      <c r="FD205" s="74">
        <f t="shared" ca="1" si="642"/>
        <v>-2.2228338816091866</v>
      </c>
      <c r="FG205" s="225">
        <f t="shared" si="643"/>
        <v>11</v>
      </c>
      <c r="FH205" s="73">
        <f t="shared" si="644"/>
        <v>2025</v>
      </c>
      <c r="FI205" s="73"/>
      <c r="FJ205" s="73"/>
      <c r="FK205" s="4"/>
      <c r="FL205" s="4"/>
      <c r="GA205" s="4"/>
    </row>
    <row r="206" spans="1:183" x14ac:dyDescent="0.35">
      <c r="A206" s="73">
        <v>47</v>
      </c>
      <c r="B206" s="41">
        <f t="shared" si="607"/>
        <v>45978</v>
      </c>
      <c r="C206" s="57">
        <f>'Chart Data'!C311</f>
        <v>331</v>
      </c>
      <c r="D206" s="57">
        <f>'Chart Data'!D311</f>
        <v>51</v>
      </c>
      <c r="E206" s="57">
        <f ca="1">'Chart Data'!E311</f>
        <v>124</v>
      </c>
      <c r="F206" s="57">
        <f ca="1">'Chart Data'!F311</f>
        <v>107.57142857142857</v>
      </c>
      <c r="G206" s="57">
        <f>'Chart Data'!G311</f>
        <v>33224</v>
      </c>
      <c r="H206" s="57">
        <f ca="1">'Chart Data'!H311</f>
        <v>95.571428571428569</v>
      </c>
      <c r="I206" s="57">
        <f ca="1">'Chart Data'!J311</f>
        <v>88</v>
      </c>
      <c r="J206" s="57">
        <f ca="1">'Chart Data'!K311</f>
        <v>85</v>
      </c>
      <c r="K206" s="57">
        <f>'Chart Data'!L311</f>
        <v>8286</v>
      </c>
      <c r="L206" s="57">
        <f>'Chart Data'!M311</f>
        <v>101.67142857142856</v>
      </c>
      <c r="M206" s="57">
        <f ca="1">'Chart Data'!O311</f>
        <v>110.71571428571427</v>
      </c>
      <c r="N206" s="57">
        <f ca="1">'Chart Data'!P311</f>
        <v>121.37142857142858</v>
      </c>
      <c r="O206" s="57">
        <f ca="1">'Chart Data'!Q311</f>
        <v>106.00785714285715</v>
      </c>
      <c r="P206" s="57">
        <f ca="1">'Chart Data'!R311</f>
        <v>102.20142857142856</v>
      </c>
      <c r="Q206" s="57">
        <f>'Chart Data'!S312</f>
        <v>100.17114636539414</v>
      </c>
      <c r="R206" s="57">
        <f ca="1">'Chart Data'!T312</f>
        <v>735372.42857142852</v>
      </c>
      <c r="CP206" s="73">
        <f t="shared" ref="CP206:DF206" si="653">CP154</f>
        <v>47</v>
      </c>
      <c r="CQ206" s="74">
        <f t="shared" si="653"/>
        <v>0.94327064862433296</v>
      </c>
      <c r="CR206" s="74">
        <f t="shared" si="653"/>
        <v>0.82540738076134179</v>
      </c>
      <c r="CS206" s="74">
        <f t="shared" ca="1" si="653"/>
        <v>1.0066498071985952</v>
      </c>
      <c r="CT206" s="74">
        <f t="shared" ca="1" si="653"/>
        <v>1.0448902397214981</v>
      </c>
      <c r="CU206" s="74">
        <f t="shared" si="653"/>
        <v>0.83068571783326961</v>
      </c>
      <c r="CV206" s="74">
        <f t="shared" ca="1" si="653"/>
        <v>0.97820899630084079</v>
      </c>
      <c r="CW206" s="74">
        <f t="shared" ca="1" si="653"/>
        <v>1.0080468513911671</v>
      </c>
      <c r="CX206" s="74">
        <f t="shared" ca="1" si="653"/>
        <v>0.98754055994220702</v>
      </c>
      <c r="CY206" s="74">
        <f t="shared" si="653"/>
        <v>1.7960377292201535</v>
      </c>
      <c r="CZ206" s="74">
        <f t="shared" ca="1" si="653"/>
        <v>1.0305326765086131</v>
      </c>
      <c r="DA206" s="74">
        <f t="shared" ca="1" si="653"/>
        <v>0.95187789525663691</v>
      </c>
      <c r="DB206" s="74">
        <f t="shared" ca="1" si="653"/>
        <v>0.97837069756908501</v>
      </c>
      <c r="DC206" s="74">
        <f t="shared" ca="1" si="653"/>
        <v>0.89837572755547035</v>
      </c>
      <c r="DD206" s="74">
        <f t="shared" ca="1" si="653"/>
        <v>0.8597907664616985</v>
      </c>
      <c r="DE206" s="74">
        <f t="shared" ca="1" si="653"/>
        <v>1.0108735471483263</v>
      </c>
      <c r="DF206" s="74">
        <f t="shared" ca="1" si="653"/>
        <v>1.2436128289964599</v>
      </c>
      <c r="DI206" s="57">
        <f t="shared" si="609"/>
        <v>350.90671005477674</v>
      </c>
      <c r="DJ206" s="57">
        <f t="shared" si="610"/>
        <v>61.787671383503337</v>
      </c>
      <c r="DK206" s="57">
        <f t="shared" ca="1" si="611"/>
        <v>123.18087095757707</v>
      </c>
      <c r="DL206" s="57">
        <f t="shared" ca="1" si="612"/>
        <v>102.949979320412</v>
      </c>
      <c r="DM206" s="57">
        <f t="shared" si="613"/>
        <v>39995.872430141535</v>
      </c>
      <c r="DN206" s="57">
        <f t="shared" ca="1" si="614"/>
        <v>97.700418757993404</v>
      </c>
      <c r="DO206" s="57">
        <f t="shared" ca="1" si="615"/>
        <v>87.297529751275491</v>
      </c>
      <c r="DP206" s="57">
        <f t="shared" ca="1" si="616"/>
        <v>86.072414083907987</v>
      </c>
      <c r="DQ206" s="57">
        <f t="shared" si="617"/>
        <v>4613.4888288776729</v>
      </c>
      <c r="DR206" s="57">
        <f t="shared" ca="1" si="618"/>
        <v>98.659102121715989</v>
      </c>
      <c r="DS206" s="57">
        <f t="shared" ca="1" si="619"/>
        <v>116.31293765453401</v>
      </c>
      <c r="DT206" s="57">
        <f t="shared" ca="1" si="620"/>
        <v>124.05464398412062</v>
      </c>
      <c r="DU206" s="57">
        <f t="shared" ca="1" si="621"/>
        <v>117.99946713977941</v>
      </c>
      <c r="DV206" s="57">
        <f t="shared" ca="1" si="622"/>
        <v>118.86779034859684</v>
      </c>
      <c r="DW206" s="57">
        <f t="shared" ca="1" si="623"/>
        <v>99.093646923472164</v>
      </c>
      <c r="DX206" s="57">
        <f t="shared" ca="1" si="624"/>
        <v>591319.42950833123</v>
      </c>
      <c r="DY206" s="57">
        <f ca="1">'Chart Data'!U311</f>
        <v>-437.40714285714284</v>
      </c>
      <c r="EB206" s="57"/>
      <c r="EN206" s="74">
        <f t="shared" si="626"/>
        <v>-2.5958721580859829</v>
      </c>
      <c r="EO206" s="74">
        <f t="shared" si="627"/>
        <v>0.86298868211320345</v>
      </c>
      <c r="EP206" s="74">
        <f t="shared" ca="1" si="628"/>
        <v>1.7028698614019551</v>
      </c>
      <c r="EQ206" s="74">
        <f t="shared" ca="1" si="629"/>
        <v>-0.281122048231011</v>
      </c>
      <c r="ER206" s="74">
        <f t="shared" si="630"/>
        <v>2.1956739057790813</v>
      </c>
      <c r="ES206" s="74">
        <f t="shared" ca="1" si="631"/>
        <v>0.95247696269938242</v>
      </c>
      <c r="ET206" s="74">
        <f t="shared" ca="1" si="632"/>
        <v>0.5529008452692209</v>
      </c>
      <c r="EU206" s="74">
        <f t="shared" ca="1" si="633"/>
        <v>-1.5511467678875042</v>
      </c>
      <c r="EV206" s="74">
        <f t="shared" si="634"/>
        <v>0.31043253769610563</v>
      </c>
      <c r="EW206" s="74">
        <f t="shared" ca="1" si="635"/>
        <v>-1.6333574001096858</v>
      </c>
      <c r="EX206" s="74">
        <f t="shared" ca="1" si="636"/>
        <v>6.1385134627207858</v>
      </c>
      <c r="EY206" s="74">
        <f t="shared" ca="1" si="637"/>
        <v>4.7927099193509974</v>
      </c>
      <c r="EZ206" s="74">
        <f t="shared" ca="1" si="638"/>
        <v>7.5299340886440831</v>
      </c>
      <c r="FA206" s="74">
        <f t="shared" ca="1" si="639"/>
        <v>8.7161174189168591</v>
      </c>
      <c r="FB206" s="74">
        <f t="shared" ca="1" si="640"/>
        <v>-0.6794726316908829</v>
      </c>
      <c r="FC206" s="74">
        <f t="shared" ca="1" si="641"/>
        <v>-1.8643132766065842</v>
      </c>
      <c r="FD206" s="74">
        <f t="shared" ca="1" si="642"/>
        <v>-3.0197002443990462</v>
      </c>
      <c r="FG206" s="225">
        <f t="shared" si="643"/>
        <v>11</v>
      </c>
      <c r="FH206" s="73">
        <f t="shared" si="644"/>
        <v>2025</v>
      </c>
      <c r="FI206" s="73"/>
      <c r="FJ206" s="73"/>
      <c r="FK206" s="4"/>
      <c r="FL206" s="4"/>
      <c r="GA206" s="4"/>
    </row>
    <row r="207" spans="1:183" x14ac:dyDescent="0.35">
      <c r="A207" s="73">
        <v>48</v>
      </c>
      <c r="B207" s="41">
        <f t="shared" si="607"/>
        <v>45985</v>
      </c>
      <c r="C207" s="57">
        <f>'Chart Data'!C312</f>
        <v>342</v>
      </c>
      <c r="D207" s="57">
        <f>'Chart Data'!D312</f>
        <v>49</v>
      </c>
      <c r="E207" s="57">
        <f ca="1">'Chart Data'!E312</f>
        <v>125.28571428571429</v>
      </c>
      <c r="F207" s="57">
        <f ca="1">'Chart Data'!F312</f>
        <v>107.42857142857143</v>
      </c>
      <c r="G207" s="57">
        <f>'Chart Data'!G312</f>
        <v>33172</v>
      </c>
      <c r="H207" s="57">
        <f ca="1">'Chart Data'!H312</f>
        <v>97.714285714285708</v>
      </c>
      <c r="I207" s="57">
        <f ca="1">'Chart Data'!J312</f>
        <v>90.571428571428569</v>
      </c>
      <c r="J207" s="57">
        <f ca="1">'Chart Data'!K312</f>
        <v>85.428571428571431</v>
      </c>
      <c r="K207" s="57">
        <f>'Chart Data'!L312</f>
        <v>8698</v>
      </c>
      <c r="L207" s="57">
        <f>'Chart Data'!M312</f>
        <v>99.971428571428561</v>
      </c>
      <c r="Q207" s="57">
        <f>'Chart Data'!S313</f>
        <v>99.908370389868736</v>
      </c>
      <c r="R207" s="57">
        <f ca="1">'Chart Data'!T313</f>
        <v>740084.28571428568</v>
      </c>
      <c r="CP207" s="73">
        <f t="shared" ref="CP207:DF207" si="654">CP155</f>
        <v>48</v>
      </c>
      <c r="CQ207" s="74">
        <f t="shared" si="654"/>
        <v>1.0703922963374946</v>
      </c>
      <c r="CR207" s="74">
        <f t="shared" si="654"/>
        <v>0.7748240824516831</v>
      </c>
      <c r="CS207" s="74">
        <f t="shared" ca="1" si="654"/>
        <v>1.0236836246476395</v>
      </c>
      <c r="CT207" s="74">
        <f t="shared" ca="1" si="654"/>
        <v>1.0539521209377962</v>
      </c>
      <c r="CU207" s="74">
        <f t="shared" si="654"/>
        <v>0.84521249965346745</v>
      </c>
      <c r="CV207" s="74">
        <f t="shared" ca="1" si="654"/>
        <v>0.99477571238466533</v>
      </c>
      <c r="CW207" s="74">
        <f t="shared" ca="1" si="654"/>
        <v>1.0194183738890064</v>
      </c>
      <c r="CX207" s="74">
        <f t="shared" ca="1" si="654"/>
        <v>0.97986404492623436</v>
      </c>
      <c r="CY207" s="74">
        <f t="shared" si="654"/>
        <v>0.69932850425136106</v>
      </c>
      <c r="CZ207" s="74">
        <f t="shared" ca="1" si="654"/>
        <v>1.0130783184931598</v>
      </c>
      <c r="DA207" s="74">
        <f t="shared" ca="1" si="654"/>
        <v>1.0394824932629063</v>
      </c>
      <c r="DB207" s="74">
        <f t="shared" ca="1" si="654"/>
        <v>1.1194409059320052</v>
      </c>
      <c r="DC207" s="74">
        <f t="shared" ca="1" si="654"/>
        <v>0.93081281793479675</v>
      </c>
      <c r="DD207" s="74">
        <f t="shared" ca="1" si="654"/>
        <v>0.90732334221146949</v>
      </c>
      <c r="DE207" s="74">
        <f t="shared" ca="1" si="654"/>
        <v>1.0101061209907616</v>
      </c>
      <c r="DF207" s="74">
        <f t="shared" ca="1" si="654"/>
        <v>1.249476974731752</v>
      </c>
      <c r="DI207" s="57">
        <f t="shared" ref="DI207:DR207" si="655">C207/CQ207</f>
        <v>319.50902596198006</v>
      </c>
      <c r="DJ207" s="57">
        <f t="shared" si="655"/>
        <v>63.240161360182775</v>
      </c>
      <c r="DK207" s="57">
        <f t="shared" ca="1" si="655"/>
        <v>122.38714312621606</v>
      </c>
      <c r="DL207" s="57">
        <f t="shared" ca="1" si="655"/>
        <v>101.92927106876786</v>
      </c>
      <c r="DM207" s="57">
        <f t="shared" si="655"/>
        <v>39246.934958487174</v>
      </c>
      <c r="DN207" s="57">
        <f t="shared" ca="1" si="655"/>
        <v>98.227454186679026</v>
      </c>
      <c r="DO207" s="57">
        <f t="shared" ca="1" si="655"/>
        <v>88.846180225205487</v>
      </c>
      <c r="DP207" s="57">
        <f t="shared" ca="1" si="655"/>
        <v>87.184106683904929</v>
      </c>
      <c r="DQ207" s="57">
        <f t="shared" si="655"/>
        <v>12437.645465790509</v>
      </c>
      <c r="DR207" s="57">
        <f t="shared" ca="1" si="655"/>
        <v>98.680848999043661</v>
      </c>
      <c r="DS207" s="57"/>
      <c r="DT207" s="57"/>
      <c r="DU207" s="57"/>
      <c r="DV207" s="57"/>
      <c r="DW207" s="57">
        <f t="shared" ref="DW207:DX209" ca="1" si="656">Q207/DE207</f>
        <v>98.9087862291872</v>
      </c>
      <c r="DX207" s="57">
        <f t="shared" ca="1" si="656"/>
        <v>592315.2652518251</v>
      </c>
      <c r="DY207" s="57">
        <f ca="1">'Chart Data'!U312</f>
        <v>-460.31857142857143</v>
      </c>
      <c r="EB207" s="57"/>
      <c r="EN207" s="74">
        <f t="shared" si="626"/>
        <v>-4.3174022197948227</v>
      </c>
      <c r="EO207" s="74">
        <f t="shared" si="627"/>
        <v>1.403124046723025</v>
      </c>
      <c r="EP207" s="74">
        <f t="shared" ca="1" si="628"/>
        <v>1.4812989773586525</v>
      </c>
      <c r="EQ207" s="74">
        <f t="shared" ca="1" si="629"/>
        <v>-0.54214772843797854</v>
      </c>
      <c r="ER207" s="74">
        <f t="shared" si="630"/>
        <v>1.4631413217032903</v>
      </c>
      <c r="ES207" s="74">
        <f t="shared" ca="1" si="631"/>
        <v>1.2589220535500016</v>
      </c>
      <c r="ET207" s="74">
        <f t="shared" ca="1" si="632"/>
        <v>1.0230945016975601</v>
      </c>
      <c r="EU207" s="74">
        <f t="shared" ca="1" si="633"/>
        <v>-0.90584672279656764</v>
      </c>
      <c r="EV207" s="74">
        <f t="shared" si="634"/>
        <v>-5.5732806828721086</v>
      </c>
      <c r="EW207" s="74">
        <f t="shared" ca="1" si="635"/>
        <v>-1.6320826159928132</v>
      </c>
      <c r="EX207" s="74"/>
      <c r="EY207" s="74"/>
      <c r="EZ207" s="74"/>
      <c r="FA207" s="74"/>
      <c r="FB207" s="74">
        <f t="shared" ca="1" si="640"/>
        <v>-0.72643806769284469</v>
      </c>
      <c r="FC207" s="74">
        <f t="shared" ca="1" si="641"/>
        <v>-1.8146572185391325</v>
      </c>
      <c r="FD207" s="74">
        <f t="shared" ca="1" si="642"/>
        <v>-3.31015803363595</v>
      </c>
      <c r="FG207" s="225">
        <f t="shared" si="643"/>
        <v>11</v>
      </c>
      <c r="FH207" s="73">
        <f t="shared" si="644"/>
        <v>2025</v>
      </c>
      <c r="FI207" s="73"/>
      <c r="FJ207" s="73"/>
      <c r="FK207" s="4"/>
      <c r="FL207" s="4"/>
      <c r="GA207" s="4"/>
    </row>
    <row r="208" spans="1:183" x14ac:dyDescent="0.35">
      <c r="A208" s="73">
        <v>49</v>
      </c>
      <c r="B208" s="41">
        <f t="shared" si="607"/>
        <v>45992</v>
      </c>
      <c r="E208" s="57">
        <f ca="1">'Chart Data'!E313</f>
        <v>122.42857142857143</v>
      </c>
      <c r="F208" s="57">
        <f ca="1">'Chart Data'!F313</f>
        <v>105</v>
      </c>
      <c r="G208" s="57">
        <f>'Chart Data'!G313</f>
        <v>34283</v>
      </c>
      <c r="H208" s="57">
        <f ca="1">'Chart Data'!H313</f>
        <v>96.857142857142861</v>
      </c>
      <c r="I208" s="57">
        <f ca="1">'Chart Data'!J313</f>
        <v>90.428571428571431</v>
      </c>
      <c r="J208" s="57">
        <f ca="1">'Chart Data'!K313</f>
        <v>85</v>
      </c>
      <c r="K208" s="57">
        <f>'Chart Data'!L313</f>
        <v>8246</v>
      </c>
      <c r="L208" s="57">
        <f>'Chart Data'!M313</f>
        <v>100.32857142857142</v>
      </c>
      <c r="Q208" s="57">
        <f>'Chart Data'!S314</f>
        <v>100.11197809198204</v>
      </c>
      <c r="R208" s="57">
        <f ca="1">'Chart Data'!T314</f>
        <v>728572.71428571432</v>
      </c>
      <c r="CP208" s="73">
        <f t="shared" ref="CP208:DF208" si="657">CP156</f>
        <v>49</v>
      </c>
      <c r="CQ208" s="74">
        <f t="shared" si="657"/>
        <v>0.9522434121599922</v>
      </c>
      <c r="CR208" s="74">
        <f t="shared" si="657"/>
        <v>0.83683563358536828</v>
      </c>
      <c r="CS208" s="74">
        <f t="shared" ca="1" si="657"/>
        <v>1.0064956531560585</v>
      </c>
      <c r="CT208" s="74">
        <f t="shared" ca="1" si="657"/>
        <v>1.0411029621679309</v>
      </c>
      <c r="CU208" s="74">
        <f t="shared" si="657"/>
        <v>0.85433318933267866</v>
      </c>
      <c r="CV208" s="74">
        <f t="shared" ca="1" si="657"/>
        <v>0.97803947065534003</v>
      </c>
      <c r="CW208" s="74">
        <f t="shared" ca="1" si="657"/>
        <v>1.02613217757506</v>
      </c>
      <c r="CX208" s="74">
        <f t="shared" ca="1" si="657"/>
        <v>0.979531090612212</v>
      </c>
      <c r="CY208" s="74">
        <f t="shared" si="657"/>
        <v>0.76304560351959416</v>
      </c>
      <c r="CZ208" s="74">
        <f t="shared" ca="1" si="657"/>
        <v>0.98741213251817828</v>
      </c>
      <c r="DA208" s="74">
        <f t="shared" ca="1" si="657"/>
        <v>1.0304714886249036</v>
      </c>
      <c r="DB208" s="74">
        <f t="shared" ca="1" si="657"/>
        <v>1.0911974550572403</v>
      </c>
      <c r="DC208" s="74">
        <f t="shared" ca="1" si="657"/>
        <v>0.94937723175680722</v>
      </c>
      <c r="DD208" s="74">
        <f t="shared" ca="1" si="657"/>
        <v>0.90473479654279809</v>
      </c>
      <c r="DE208" s="74">
        <f t="shared" ca="1" si="657"/>
        <v>1.0020171490895626</v>
      </c>
      <c r="DF208" s="74">
        <f t="shared" ca="1" si="657"/>
        <v>1.2057809527357606</v>
      </c>
      <c r="DI208" s="57"/>
      <c r="DJ208" s="57"/>
      <c r="DK208" s="57">
        <f t="shared" ref="DK208:DR208" ca="1" si="658">E208/CS208</f>
        <v>121.63845024533724</v>
      </c>
      <c r="DL208" s="57">
        <f t="shared" ca="1" si="658"/>
        <v>100.85457809221313</v>
      </c>
      <c r="DM208" s="57">
        <f t="shared" si="658"/>
        <v>40128.371960801989</v>
      </c>
      <c r="DN208" s="57">
        <f t="shared" ca="1" si="658"/>
        <v>99.031936607060729</v>
      </c>
      <c r="DO208" s="57">
        <f t="shared" ca="1" si="658"/>
        <v>88.125656133570288</v>
      </c>
      <c r="DP208" s="57">
        <f t="shared" ca="1" si="658"/>
        <v>86.776214471022627</v>
      </c>
      <c r="DQ208" s="57">
        <f t="shared" si="658"/>
        <v>10806.69354749549</v>
      </c>
      <c r="DR208" s="57">
        <f t="shared" ca="1" si="658"/>
        <v>101.6075943615412</v>
      </c>
      <c r="DS208" s="57"/>
      <c r="DT208" s="57"/>
      <c r="DU208" s="57"/>
      <c r="DV208" s="57"/>
      <c r="DW208" s="57">
        <f t="shared" ca="1" si="656"/>
        <v>99.910443831170198</v>
      </c>
      <c r="DX208" s="57">
        <f t="shared" ca="1" si="656"/>
        <v>604233.05960562511</v>
      </c>
      <c r="DY208" s="57">
        <f ca="1">'Chart Data'!U313</f>
        <v>-324.30428571428575</v>
      </c>
      <c r="EB208" s="57"/>
      <c r="EN208" s="57"/>
      <c r="EO208" s="74"/>
      <c r="EP208" s="74">
        <f t="shared" ca="1" si="628"/>
        <v>1.2722996995976632</v>
      </c>
      <c r="EQ208" s="74">
        <f t="shared" ca="1" si="629"/>
        <v>-0.81697892017860418</v>
      </c>
      <c r="ER208" s="74">
        <f t="shared" ref="ER208:ER214" si="659">(DM208-AVERAGE(DM$56:DM$160))/STDEV(DM$56:DM$160)</f>
        <v>2.3252711382010767</v>
      </c>
      <c r="ES208" s="74">
        <f t="shared" ref="ES208:ES214" ca="1" si="660">(DN208-AVERAGE(DN$56:DN$160))/STDEV(DN$56:DN$160)</f>
        <v>1.726688877151253</v>
      </c>
      <c r="ET208" s="74">
        <f t="shared" ref="ET208:ET213" ca="1" si="661">(DO208-AVERAGE(DO$56:DO$160))/STDEV(DO$56:DO$160)</f>
        <v>0.804332513183181</v>
      </c>
      <c r="EU208" s="74">
        <f t="shared" ref="EU208:EU214" ca="1" si="662">(DP208-AVERAGE(DP$56:DP$160))/STDEV(DP$56:DP$160)</f>
        <v>-1.1426143898350236</v>
      </c>
      <c r="EV208" s="74">
        <f t="shared" si="634"/>
        <v>-4.3468157986555536</v>
      </c>
      <c r="EW208" s="74">
        <f t="shared" ref="EW208" ca="1" si="663">(DR208-AVERAGE(DR$56:DR$160))/STDEV(DR$56:DR$160)</f>
        <v>-1.4605192027254497</v>
      </c>
      <c r="FB208" s="74">
        <f t="shared" ca="1" si="640"/>
        <v>-0.47195841108561876</v>
      </c>
      <c r="FC208" s="74">
        <f t="shared" ca="1" si="641"/>
        <v>-1.2203918566713625</v>
      </c>
      <c r="FD208" s="74">
        <f t="shared" ca="1" si="642"/>
        <v>-1.5858478881536204</v>
      </c>
      <c r="FG208" s="225">
        <f t="shared" si="643"/>
        <v>12</v>
      </c>
      <c r="FH208" s="73">
        <f t="shared" si="644"/>
        <v>2025</v>
      </c>
      <c r="FI208" s="73"/>
      <c r="FJ208" s="73"/>
      <c r="FK208" s="4"/>
      <c r="FL208" s="4"/>
      <c r="GA208" s="4"/>
    </row>
    <row r="209" spans="1:183" x14ac:dyDescent="0.35">
      <c r="A209" s="73">
        <v>50</v>
      </c>
      <c r="B209" s="41">
        <f t="shared" si="607"/>
        <v>45999</v>
      </c>
      <c r="E209" s="57">
        <f ca="1">'Chart Data'!E314</f>
        <v>125.42857142857143</v>
      </c>
      <c r="F209" s="57">
        <f ca="1">'Chart Data'!F314</f>
        <v>106.14285714285714</v>
      </c>
      <c r="G209" s="57">
        <f>'Chart Data'!G314</f>
        <v>35828</v>
      </c>
      <c r="H209" s="57">
        <f ca="1">'Chart Data'!H314</f>
        <v>98.428571428571431</v>
      </c>
      <c r="I209" s="57">
        <f ca="1">'Chart Data'!J314</f>
        <v>92.142857142857139</v>
      </c>
      <c r="J209" s="57">
        <f ca="1">'Chart Data'!K314</f>
        <v>86.857142857142861</v>
      </c>
      <c r="K209" s="57">
        <f>'Chart Data'!L314</f>
        <v>8162</v>
      </c>
      <c r="Q209" s="57">
        <f>'Chart Data'!S315</f>
        <v>98.639794487758934</v>
      </c>
      <c r="R209" s="57">
        <f ca="1">'Chart Data'!T315</f>
        <v>717851.71428571432</v>
      </c>
      <c r="CP209" s="73">
        <f t="shared" ref="CP209:DF209" si="664">CP157</f>
        <v>50</v>
      </c>
      <c r="CQ209" s="74">
        <f t="shared" si="664"/>
        <v>1.087169918097084</v>
      </c>
      <c r="CR209" s="74">
        <f t="shared" si="664"/>
        <v>0.84819861194150148</v>
      </c>
      <c r="CS209" s="74">
        <f t="shared" ca="1" si="664"/>
        <v>1.0229223809774466</v>
      </c>
      <c r="CT209" s="74">
        <f t="shared" ca="1" si="664"/>
        <v>1.0363947799909934</v>
      </c>
      <c r="CU209" s="74">
        <f t="shared" si="664"/>
        <v>0.90101330276722635</v>
      </c>
      <c r="CV209" s="74">
        <f t="shared" ca="1" si="664"/>
        <v>0.99704331331250162</v>
      </c>
      <c r="CW209" s="74">
        <f t="shared" ca="1" si="664"/>
        <v>0.96150716152917004</v>
      </c>
      <c r="CX209" s="74">
        <f t="shared" ca="1" si="664"/>
        <v>0.98533283262305915</v>
      </c>
      <c r="CY209" s="74">
        <f t="shared" si="664"/>
        <v>1.2905020841620931</v>
      </c>
      <c r="CZ209" s="74">
        <f t="shared" ca="1" si="664"/>
        <v>0.96546944804730916</v>
      </c>
      <c r="DA209" s="74">
        <f t="shared" ca="1" si="664"/>
        <v>0.98101849853587142</v>
      </c>
      <c r="DB209" s="74">
        <f t="shared" ca="1" si="664"/>
        <v>1.0031317415191698</v>
      </c>
      <c r="DC209" s="74">
        <f t="shared" ca="1" si="664"/>
        <v>0.92765113018884693</v>
      </c>
      <c r="DD209" s="74">
        <f t="shared" ca="1" si="664"/>
        <v>0.87858694695645612</v>
      </c>
      <c r="DE209" s="74">
        <f t="shared" ca="1" si="664"/>
        <v>1.0029892742358124</v>
      </c>
      <c r="DF209" s="74">
        <f t="shared" ca="1" si="664"/>
        <v>1.0196992383945147</v>
      </c>
      <c r="DI209" s="57"/>
      <c r="DJ209" s="57"/>
      <c r="DK209" s="57">
        <f ca="1">E209/CS209</f>
        <v>122.61787772080909</v>
      </c>
      <c r="DL209" s="57">
        <f ca="1">F209/CT209</f>
        <v>102.41546869213251</v>
      </c>
      <c r="DM209" s="57">
        <f>G209/CU209</f>
        <v>39764.118787107451</v>
      </c>
      <c r="DN209" s="57">
        <f ca="1">H209/CV209</f>
        <v>98.7204568892396</v>
      </c>
      <c r="DO209" s="57">
        <f t="shared" ref="DO209:DO213" ca="1" si="665">I209/CW209</f>
        <v>95.83169094270103</v>
      </c>
      <c r="DP209" s="57">
        <f t="shared" ref="DP209:DP213" ca="1" si="666">J209/CX209</f>
        <v>88.150054460197026</v>
      </c>
      <c r="DQ209" s="57">
        <f>K209/CY209</f>
        <v>6324.6701420861982</v>
      </c>
      <c r="DR209" s="57"/>
      <c r="DS209" s="57"/>
      <c r="DT209" s="57"/>
      <c r="DU209" s="57"/>
      <c r="DV209" s="57"/>
      <c r="DW209" s="57">
        <f t="shared" ca="1" si="656"/>
        <v>98.345811886087802</v>
      </c>
      <c r="DX209" s="57">
        <f t="shared" ca="1" si="656"/>
        <v>703983.77017124172</v>
      </c>
      <c r="DY209" s="57">
        <f ca="1">'Chart Data'!U314</f>
        <v>-351.08</v>
      </c>
      <c r="EB209" s="57"/>
      <c r="EN209" s="57"/>
      <c r="EO209" s="74"/>
      <c r="EP209" s="74">
        <f t="shared" ca="1" si="628"/>
        <v>1.5457090510430891</v>
      </c>
      <c r="EQ209" s="74">
        <f t="shared" ca="1" si="629"/>
        <v>-0.41781242973794019</v>
      </c>
      <c r="ER209" s="74">
        <f t="shared" si="659"/>
        <v>1.9689966444240974</v>
      </c>
      <c r="ES209" s="74">
        <f t="shared" ca="1" si="660"/>
        <v>1.5455787937857601</v>
      </c>
      <c r="ET209" s="74">
        <f t="shared" ca="1" si="661"/>
        <v>3.1440009822563573</v>
      </c>
      <c r="EU209" s="74">
        <f t="shared" ca="1" si="662"/>
        <v>-0.34514663034430659</v>
      </c>
      <c r="EV209" s="74">
        <f t="shared" si="634"/>
        <v>-0.97636431243531396</v>
      </c>
      <c r="EW209" s="74"/>
      <c r="FB209" s="74">
        <f t="shared" ca="1" si="640"/>
        <v>-0.86946650098880174</v>
      </c>
      <c r="FC209" s="74">
        <f t="shared" ca="1" si="641"/>
        <v>3.7535479807736687</v>
      </c>
      <c r="FD209" s="74">
        <f t="shared" ca="1" si="642"/>
        <v>-1.9252948481029455</v>
      </c>
      <c r="FG209" s="225">
        <f t="shared" si="643"/>
        <v>12</v>
      </c>
      <c r="FH209" s="73">
        <f t="shared" si="644"/>
        <v>2025</v>
      </c>
      <c r="FI209" s="73"/>
      <c r="FJ209" s="73"/>
      <c r="FK209" s="4"/>
      <c r="FL209" s="4"/>
      <c r="GA209" s="4"/>
    </row>
    <row r="210" spans="1:183" x14ac:dyDescent="0.35">
      <c r="A210" s="73">
        <v>51</v>
      </c>
      <c r="B210" s="41">
        <f t="shared" si="607"/>
        <v>46006</v>
      </c>
      <c r="G210" s="57">
        <f>'Chart Data'!G315</f>
        <v>36679</v>
      </c>
      <c r="H210" s="57">
        <f ca="1">'Chart Data'!H315</f>
        <v>98.428571428571431</v>
      </c>
      <c r="I210" s="57">
        <f ca="1">'Chart Data'!J315</f>
        <v>89.714285714285708</v>
      </c>
      <c r="J210" s="57">
        <f ca="1">'Chart Data'!K315</f>
        <v>86.857142857142861</v>
      </c>
      <c r="K210" s="57">
        <f>'Chart Data'!L315</f>
        <v>2418</v>
      </c>
      <c r="R210" s="57">
        <f ca="1">'Chart Data'!T316</f>
        <v>684371.85714285716</v>
      </c>
      <c r="CP210" s="73">
        <f t="shared" ref="CP210:DF210" si="667">CP158</f>
        <v>51</v>
      </c>
      <c r="CQ210" s="74">
        <f t="shared" si="667"/>
        <v>0.92932396898593428</v>
      </c>
      <c r="CR210" s="74">
        <f t="shared" si="667"/>
        <v>0.81968476907943044</v>
      </c>
      <c r="CS210" s="74">
        <f t="shared" ca="1" si="667"/>
        <v>0.93901291090539396</v>
      </c>
      <c r="CT210" s="74">
        <f t="shared" ca="1" si="667"/>
        <v>0.86301758775087545</v>
      </c>
      <c r="CU210" s="74">
        <f t="shared" si="667"/>
        <v>0.87691639627575013</v>
      </c>
      <c r="CV210" s="74">
        <f t="shared" ca="1" si="667"/>
        <v>0.97520798536530828</v>
      </c>
      <c r="CW210" s="74">
        <f t="shared" ca="1" si="667"/>
        <v>1.085795665216009</v>
      </c>
      <c r="CX210" s="74">
        <f t="shared" ca="1" si="667"/>
        <v>0.94535407743918487</v>
      </c>
      <c r="CY210" s="74">
        <f t="shared" si="667"/>
        <v>0.86648265239029687</v>
      </c>
      <c r="CZ210" s="74">
        <f t="shared" ca="1" si="667"/>
        <v>0.96249469386067255</v>
      </c>
      <c r="DA210" s="74">
        <f t="shared" ca="1" si="667"/>
        <v>1.0662268916043012</v>
      </c>
      <c r="DB210" s="74">
        <f t="shared" ca="1" si="667"/>
        <v>1.0962526517196243</v>
      </c>
      <c r="DC210" s="74">
        <f t="shared" ca="1" si="667"/>
        <v>1.0087106279565328</v>
      </c>
      <c r="DD210" s="74">
        <f t="shared" ca="1" si="667"/>
        <v>0.9304831209902642</v>
      </c>
      <c r="DE210" s="74">
        <f t="shared" ca="1" si="667"/>
        <v>0.99542398396766718</v>
      </c>
      <c r="DF210" s="74">
        <f t="shared" ca="1" si="667"/>
        <v>1.0203364086689857</v>
      </c>
      <c r="DI210" s="57"/>
      <c r="DJ210" s="57"/>
      <c r="DK210" s="57"/>
      <c r="DL210" s="57"/>
      <c r="DM210" s="57">
        <f>G210/CU210</f>
        <v>41827.248476337227</v>
      </c>
      <c r="DN210" s="57">
        <f t="shared" ref="DN210:DN214" ca="1" si="668">H210/CV210</f>
        <v>100.93085055256245</v>
      </c>
      <c r="DO210" s="57">
        <f t="shared" ca="1" si="665"/>
        <v>82.625385777753934</v>
      </c>
      <c r="DP210" s="57">
        <f t="shared" ca="1" si="666"/>
        <v>91.877895203483092</v>
      </c>
      <c r="DQ210" s="57">
        <f>K210/CY210</f>
        <v>2790.5925102247061</v>
      </c>
      <c r="DR210" s="57"/>
      <c r="DS210" s="57"/>
      <c r="DT210" s="57"/>
      <c r="DU210" s="57"/>
      <c r="DV210" s="57"/>
      <c r="DW210" s="57"/>
      <c r="DX210" s="57">
        <f ca="1">R210/DF210</f>
        <v>670731.58551267465</v>
      </c>
      <c r="DY210" s="57">
        <f ca="1">'Chart Data'!U315</f>
        <v>-295.74857142857138</v>
      </c>
      <c r="EB210" s="57"/>
      <c r="EN210" s="57"/>
      <c r="EO210" s="74"/>
      <c r="EP210" s="74" t="e">
        <f>NA()</f>
        <v>#N/A</v>
      </c>
      <c r="ER210" s="74">
        <f t="shared" si="659"/>
        <v>3.9869350968780428</v>
      </c>
      <c r="ES210" s="74">
        <f t="shared" ca="1" si="660"/>
        <v>2.8308136188180884</v>
      </c>
      <c r="ET210" s="74">
        <f t="shared" ca="1" si="661"/>
        <v>-0.86563257802473903</v>
      </c>
      <c r="EU210" s="74">
        <f t="shared" ca="1" si="662"/>
        <v>1.8187391414427365</v>
      </c>
      <c r="EV210" s="74">
        <f t="shared" si="634"/>
        <v>1.6812383213103113</v>
      </c>
      <c r="EW210" s="74"/>
      <c r="FC210" s="74">
        <f t="shared" ca="1" si="641"/>
        <v>2.0954709102697158</v>
      </c>
      <c r="FD210" s="74">
        <f t="shared" ca="1" si="642"/>
        <v>-1.223835121658017</v>
      </c>
      <c r="FG210" s="225">
        <f t="shared" si="643"/>
        <v>12</v>
      </c>
      <c r="FH210" s="73">
        <f t="shared" si="644"/>
        <v>2025</v>
      </c>
      <c r="FI210" s="73"/>
      <c r="FJ210" s="73"/>
      <c r="FK210" s="4"/>
      <c r="FL210" s="4"/>
      <c r="GA210" s="4"/>
    </row>
    <row r="211" spans="1:183" x14ac:dyDescent="0.35">
      <c r="A211" s="73">
        <v>52</v>
      </c>
      <c r="B211" s="41">
        <f t="shared" si="607"/>
        <v>46013</v>
      </c>
      <c r="G211" s="57">
        <f>'Chart Data'!G316</f>
        <v>32125</v>
      </c>
      <c r="H211" s="57">
        <f ca="1">'Chart Data'!H316</f>
        <v>81.857142857142861</v>
      </c>
      <c r="I211" s="57">
        <f ca="1">'Chart Data'!J316</f>
        <v>90.666666666666671</v>
      </c>
      <c r="J211" s="57">
        <f ca="1">'Chart Data'!K316</f>
        <v>89</v>
      </c>
      <c r="K211" s="57">
        <f>'Chart Data'!L316</f>
        <v>1654</v>
      </c>
      <c r="R211" s="57">
        <f ca="1">'Chart Data'!T317</f>
        <v>794006</v>
      </c>
      <c r="CP211" s="73">
        <f t="shared" ref="CP211:DF211" si="669">CP159</f>
        <v>52</v>
      </c>
      <c r="CQ211" s="74">
        <f t="shared" si="669"/>
        <v>0.77548491112580775</v>
      </c>
      <c r="CR211" s="74">
        <f t="shared" si="669"/>
        <v>0.70750141762002061</v>
      </c>
      <c r="CS211" s="74">
        <f t="shared" ca="1" si="669"/>
        <v>0.64071810567274523</v>
      </c>
      <c r="CT211" s="74">
        <f t="shared" ca="1" si="669"/>
        <v>0.43342447551294866</v>
      </c>
      <c r="CU211" s="74">
        <f t="shared" si="669"/>
        <v>0.7963847379637633</v>
      </c>
      <c r="CV211" s="74">
        <f t="shared" ca="1" si="669"/>
        <v>0.78855357376960822</v>
      </c>
      <c r="CW211" s="74">
        <f t="shared" ca="1" si="669"/>
        <v>1.1207774724925041</v>
      </c>
      <c r="CX211" s="74">
        <f t="shared" ca="1" si="669"/>
        <v>1.0679952622701128</v>
      </c>
      <c r="CY211" s="74">
        <f t="shared" si="669"/>
        <v>0.21227720397160832</v>
      </c>
      <c r="CZ211" s="74">
        <f t="shared" ca="1" si="669"/>
        <v>0.98978865439880992</v>
      </c>
      <c r="DA211" s="74">
        <f t="shared" ca="1" si="669"/>
        <v>1.0145260421955928</v>
      </c>
      <c r="DB211" s="74">
        <f t="shared" ca="1" si="669"/>
        <v>1.0602620291645708</v>
      </c>
      <c r="DC211" s="74">
        <f t="shared" ca="1" si="669"/>
        <v>0.99978551294561735</v>
      </c>
      <c r="DD211" s="74">
        <f t="shared" ca="1" si="669"/>
        <v>0.9106332582752158</v>
      </c>
      <c r="DE211" s="74">
        <f t="shared" ca="1" si="669"/>
        <v>1.0020352748271142</v>
      </c>
      <c r="DF211" s="74">
        <f t="shared" ca="1" si="669"/>
        <v>1.2088544691785919</v>
      </c>
      <c r="DI211" s="57"/>
      <c r="DJ211" s="57"/>
      <c r="DK211" s="57"/>
      <c r="DL211" s="57"/>
      <c r="DM211" s="57">
        <f>G211/CU211</f>
        <v>40338.543003898871</v>
      </c>
      <c r="DN211" s="57">
        <f t="shared" ca="1" si="668"/>
        <v>103.8066982130742</v>
      </c>
      <c r="DO211" s="57">
        <f t="shared" ca="1" si="665"/>
        <v>80.896225068686022</v>
      </c>
      <c r="DP211" s="57">
        <f t="shared" ca="1" si="666"/>
        <v>83.33370300802936</v>
      </c>
      <c r="DQ211" s="57">
        <f t="shared" ref="DQ211:DQ212" si="670">K211/CY211</f>
        <v>7791.6986329875508</v>
      </c>
      <c r="DR211" s="57"/>
      <c r="DS211" s="57"/>
      <c r="DT211" s="57"/>
      <c r="DU211" s="57"/>
      <c r="DV211" s="57"/>
      <c r="DW211" s="57"/>
      <c r="DX211" s="57">
        <f ca="1">R211/DF211</f>
        <v>656825.13507148752</v>
      </c>
      <c r="DY211" s="57">
        <f ca="1">'Chart Data'!U316</f>
        <v>-435.85</v>
      </c>
      <c r="EB211" s="57"/>
      <c r="EN211" s="57"/>
      <c r="EO211" s="74"/>
      <c r="EP211" s="74" t="e">
        <f>NA()</f>
        <v>#N/A</v>
      </c>
      <c r="ER211" s="74">
        <f t="shared" si="659"/>
        <v>2.5308385495332675</v>
      </c>
      <c r="ES211" s="74">
        <f t="shared" ca="1" si="660"/>
        <v>4.5029771008745412</v>
      </c>
      <c r="ET211" s="74">
        <f t="shared" ca="1" si="661"/>
        <v>-1.3906318661375798</v>
      </c>
      <c r="EU211" s="74">
        <f t="shared" ca="1" si="662"/>
        <v>-3.1408761416014115</v>
      </c>
      <c r="EV211" s="74">
        <f t="shared" si="634"/>
        <v>-2.0795598806508639</v>
      </c>
      <c r="EW211" s="74"/>
      <c r="FC211" s="74">
        <f t="shared" ca="1" si="641"/>
        <v>1.4020437912581138</v>
      </c>
      <c r="FD211" s="74">
        <f t="shared" ca="1" si="642"/>
        <v>-2.9999596913208433</v>
      </c>
      <c r="FG211" s="225">
        <f t="shared" si="643"/>
        <v>12</v>
      </c>
      <c r="FH211" s="73">
        <f t="shared" si="644"/>
        <v>2025</v>
      </c>
      <c r="FI211" s="73"/>
      <c r="FJ211" s="73"/>
      <c r="FK211" s="4"/>
      <c r="FL211" s="4"/>
      <c r="GA211" s="4"/>
    </row>
    <row r="212" spans="1:183" x14ac:dyDescent="0.35">
      <c r="A212" s="73">
        <v>1</v>
      </c>
      <c r="B212" s="41">
        <f t="shared" si="607"/>
        <v>46020</v>
      </c>
      <c r="G212" s="57">
        <f>'Chart Data'!G317</f>
        <v>34796</v>
      </c>
      <c r="H212" s="57">
        <f ca="1">'Chart Data'!H317</f>
        <v>75</v>
      </c>
      <c r="I212" s="57">
        <f ca="1">'Chart Data'!J317</f>
        <v>97.142857142857139</v>
      </c>
      <c r="J212" s="57">
        <f ca="1">'Chart Data'!K317</f>
        <v>93.142857142857139</v>
      </c>
      <c r="K212" s="57">
        <f>'Chart Data'!L317</f>
        <v>1023</v>
      </c>
      <c r="CP212" s="73">
        <f t="shared" ref="CP212:DF212" si="671">CP160</f>
        <v>1</v>
      </c>
      <c r="CQ212" s="74">
        <f t="shared" si="671"/>
        <v>0.91154629999626624</v>
      </c>
      <c r="CR212" s="74">
        <f t="shared" si="671"/>
        <v>0.82643495501279407</v>
      </c>
      <c r="CS212" s="74">
        <f t="shared" ca="1" si="671"/>
        <v>0.76137325264832723</v>
      </c>
      <c r="CT212" s="74">
        <f t="shared" ca="1" si="671"/>
        <v>0.69396642367455108</v>
      </c>
      <c r="CU212" s="74">
        <f t="shared" si="671"/>
        <v>0.87712080038368145</v>
      </c>
      <c r="CV212" s="74">
        <f t="shared" ca="1" si="671"/>
        <v>0.81260375967868648</v>
      </c>
      <c r="CW212" s="74">
        <f t="shared" ca="1" si="671"/>
        <v>0.9741593578019957</v>
      </c>
      <c r="CX212" s="74">
        <f t="shared" ca="1" si="671"/>
        <v>1.0303719023761846</v>
      </c>
      <c r="CY212" s="74">
        <f t="shared" si="671"/>
        <v>0.44496944971512525</v>
      </c>
      <c r="CZ212" s="74">
        <f t="shared" ca="1" si="671"/>
        <v>0.95907942257587497</v>
      </c>
      <c r="DA212" s="74">
        <f t="shared" ca="1" si="671"/>
        <v>0.96663353231090376</v>
      </c>
      <c r="DB212" s="74">
        <f t="shared" ca="1" si="671"/>
        <v>1.0099588198983795</v>
      </c>
      <c r="DC212" s="74">
        <f t="shared" ca="1" si="671"/>
        <v>0.96437520206580218</v>
      </c>
      <c r="DD212" s="74">
        <f t="shared" ca="1" si="671"/>
        <v>0.96633203865963246</v>
      </c>
      <c r="DE212" s="74">
        <f t="shared" ca="1" si="671"/>
        <v>1.0040696589167513</v>
      </c>
      <c r="DF212" s="74">
        <f t="shared" ca="1" si="671"/>
        <v>1.2791845610040882</v>
      </c>
      <c r="DI212" s="57"/>
      <c r="DJ212" s="57"/>
      <c r="DK212" s="57"/>
      <c r="DL212" s="57"/>
      <c r="DM212" s="57">
        <f>G212/CU212</f>
        <v>39670.704405572287</v>
      </c>
      <c r="DN212" s="57">
        <f t="shared" ca="1" si="668"/>
        <v>92.295905731048947</v>
      </c>
      <c r="DO212" s="57">
        <f t="shared" ca="1" si="665"/>
        <v>99.719677653193642</v>
      </c>
      <c r="DP212" s="57">
        <f t="shared" ca="1" si="666"/>
        <v>90.397318607054814</v>
      </c>
      <c r="DQ212" s="57">
        <f t="shared" si="670"/>
        <v>2299.0342385414028</v>
      </c>
      <c r="DR212" s="57"/>
      <c r="DS212" s="57"/>
      <c r="DT212" s="57"/>
      <c r="DU212" s="57"/>
      <c r="DV212" s="57"/>
      <c r="DW212" s="57"/>
      <c r="DX212" s="57"/>
      <c r="DY212" s="57">
        <f ca="1">'Chart Data'!U317</f>
        <v>-319.70142857142855</v>
      </c>
      <c r="EB212" s="57"/>
      <c r="EN212" s="57"/>
      <c r="EO212" s="74"/>
      <c r="EP212" s="74" t="e">
        <f>NA()</f>
        <v>#N/A</v>
      </c>
      <c r="ER212" s="74">
        <f t="shared" si="659"/>
        <v>1.8776284316083611</v>
      </c>
      <c r="ES212" s="74">
        <f t="shared" ca="1" si="660"/>
        <v>-2.1899806319934969</v>
      </c>
      <c r="ET212" s="74">
        <f t="shared" ca="1" si="661"/>
        <v>4.3244524258362267</v>
      </c>
      <c r="EU212" s="74">
        <f t="shared" ca="1" si="662"/>
        <v>0.95931438280138104</v>
      </c>
      <c r="EV212" s="74">
        <f t="shared" si="634"/>
        <v>2.0508868388435544</v>
      </c>
      <c r="EW212" s="74"/>
      <c r="FD212" s="74">
        <f t="shared" ca="1" si="642"/>
        <v>-1.5274955376784167</v>
      </c>
      <c r="FG212" s="225">
        <f t="shared" si="643"/>
        <v>12</v>
      </c>
      <c r="FH212" s="73">
        <f t="shared" si="644"/>
        <v>2025</v>
      </c>
      <c r="FI212" s="73"/>
      <c r="FJ212" s="73"/>
      <c r="FK212" s="4"/>
      <c r="FL212" s="4"/>
      <c r="GA212" s="4"/>
    </row>
    <row r="213" spans="1:183" x14ac:dyDescent="0.35">
      <c r="A213" s="73">
        <v>2</v>
      </c>
      <c r="B213" s="41">
        <f t="shared" si="607"/>
        <v>46027</v>
      </c>
      <c r="G213" s="57">
        <f>'Chart Data'!G318</f>
        <v>29988</v>
      </c>
      <c r="H213" s="57">
        <f ca="1">'Chart Data'!H318</f>
        <v>82</v>
      </c>
      <c r="I213" s="57">
        <f ca="1">'Chart Data'!J318</f>
        <v>75.599999999999994</v>
      </c>
      <c r="J213" s="57">
        <f ca="1">'Chart Data'!K318</f>
        <v>78.8</v>
      </c>
      <c r="CP213" s="73">
        <f t="shared" ref="CP213:DF213" si="672">CP161</f>
        <v>2</v>
      </c>
      <c r="CQ213" s="74">
        <f t="shared" si="672"/>
        <v>0.97140794867060487</v>
      </c>
      <c r="CR213" s="74">
        <f t="shared" si="672"/>
        <v>0.73567544647230854</v>
      </c>
      <c r="CS213" s="74">
        <f t="shared" ca="1" si="672"/>
        <v>0.94451264946549507</v>
      </c>
      <c r="CT213" s="74">
        <f t="shared" ca="1" si="672"/>
        <v>0.95040096312431233</v>
      </c>
      <c r="CU213" s="74">
        <f t="shared" si="672"/>
        <v>0.79676196241021791</v>
      </c>
      <c r="CV213" s="74">
        <f t="shared" ca="1" si="672"/>
        <v>0.91410226771333847</v>
      </c>
      <c r="CW213" s="74">
        <f t="shared" ca="1" si="672"/>
        <v>0.99097253100006832</v>
      </c>
      <c r="CX213" s="74">
        <f t="shared" ca="1" si="672"/>
        <v>0.98259615631356256</v>
      </c>
      <c r="CY213" s="74">
        <f t="shared" si="672"/>
        <v>0.91410912440269709</v>
      </c>
      <c r="CZ213" s="74">
        <f t="shared" ca="1" si="672"/>
        <v>1.0007846999242775</v>
      </c>
      <c r="DA213" s="74">
        <f t="shared" ca="1" si="672"/>
        <v>0.91562446969494471</v>
      </c>
      <c r="DB213" s="74">
        <f t="shared" ca="1" si="672"/>
        <v>0.96524241361686913</v>
      </c>
      <c r="DC213" s="74">
        <f t="shared" ca="1" si="672"/>
        <v>0.84297826621637562</v>
      </c>
      <c r="DD213" s="74">
        <f t="shared" ca="1" si="672"/>
        <v>0.91591453781566701</v>
      </c>
      <c r="DE213" s="74">
        <f t="shared" ca="1" si="672"/>
        <v>1.0019401287374943</v>
      </c>
      <c r="DF213" s="74">
        <f t="shared" ca="1" si="672"/>
        <v>1.2678304585750229</v>
      </c>
      <c r="DI213" s="57"/>
      <c r="DJ213" s="57"/>
      <c r="DK213" s="57"/>
      <c r="DL213" s="57"/>
      <c r="DM213" s="57">
        <f t="shared" ref="DM213:DM214" si="673">G213/CU213</f>
        <v>37637.338897662499</v>
      </c>
      <c r="DN213" s="57">
        <f t="shared" ca="1" si="668"/>
        <v>89.70549893189316</v>
      </c>
      <c r="DO213" s="57">
        <f t="shared" ca="1" si="665"/>
        <v>76.288693818491708</v>
      </c>
      <c r="DP213" s="57">
        <f t="shared" ca="1" si="666"/>
        <v>80.195713664947036</v>
      </c>
      <c r="DQ213" s="57"/>
      <c r="DR213" s="57"/>
      <c r="DS213" s="57"/>
      <c r="DT213" s="57"/>
      <c r="DU213" s="57"/>
      <c r="DV213" s="57"/>
      <c r="DW213" s="57"/>
      <c r="DX213" s="57"/>
      <c r="DY213" s="57">
        <f ca="1">'Chart Data'!U318</f>
        <v>-277.34571428571428</v>
      </c>
      <c r="EB213" s="57"/>
      <c r="EN213" s="57"/>
      <c r="ER213" s="74">
        <f t="shared" si="659"/>
        <v>-0.11119780055959802</v>
      </c>
      <c r="ES213" s="74">
        <f t="shared" ca="1" si="660"/>
        <v>-3.6961743406158285</v>
      </c>
      <c r="ET213" s="74">
        <f t="shared" ca="1" si="661"/>
        <v>-2.7895478914812242</v>
      </c>
      <c r="EU213" s="74">
        <f t="shared" ca="1" si="662"/>
        <v>-4.9623730775272881</v>
      </c>
      <c r="FD213" s="74">
        <f t="shared" ca="1" si="642"/>
        <v>-0.99053438335213173</v>
      </c>
      <c r="FG213" s="225">
        <f t="shared" ref="FG213:FG224" si="674">MONTH(B213)</f>
        <v>1</v>
      </c>
      <c r="FH213" s="73">
        <f t="shared" ref="FH213:FH224" si="675">YEAR(B213)</f>
        <v>2026</v>
      </c>
    </row>
    <row r="214" spans="1:183" x14ac:dyDescent="0.35">
      <c r="A214" s="73">
        <v>3</v>
      </c>
      <c r="B214" s="41">
        <f t="shared" si="607"/>
        <v>46034</v>
      </c>
      <c r="G214" s="57">
        <f>'Chart Data'!G319</f>
        <v>30045</v>
      </c>
      <c r="H214" s="57">
        <f ca="1">'Chart Data'!H319</f>
        <v>90</v>
      </c>
      <c r="CP214" s="73">
        <f t="shared" ref="CP214:DF214" si="676">CP162</f>
        <v>3</v>
      </c>
      <c r="CQ214" s="74">
        <f t="shared" si="676"/>
        <v>1.0173110346033241</v>
      </c>
      <c r="CR214" s="74">
        <f t="shared" si="676"/>
        <v>0.73625910203164746</v>
      </c>
      <c r="CS214" s="74">
        <f t="shared" ca="1" si="676"/>
        <v>0.969715105914708</v>
      </c>
      <c r="CT214" s="74">
        <f t="shared" ca="1" si="676"/>
        <v>0.96608586049946632</v>
      </c>
      <c r="CU214" s="74">
        <f t="shared" si="676"/>
        <v>0.77001416741231765</v>
      </c>
      <c r="CV214" s="74">
        <f t="shared" ca="1" si="676"/>
        <v>0.93408049834686746</v>
      </c>
      <c r="CW214" s="74">
        <f t="shared" ca="1" si="676"/>
        <v>0.96452411902399171</v>
      </c>
      <c r="CX214" s="74">
        <f t="shared" ca="1" si="676"/>
        <v>0.97189219629501322</v>
      </c>
      <c r="CY214" s="74">
        <f t="shared" si="676"/>
        <v>1.0192020164183189</v>
      </c>
      <c r="CZ214" s="74">
        <f t="shared" ca="1" si="676"/>
        <v>0.97547687269227257</v>
      </c>
      <c r="DA214" s="74">
        <f t="shared" ca="1" si="676"/>
        <v>0.89139341452202903</v>
      </c>
      <c r="DB214" s="74">
        <f t="shared" ca="1" si="676"/>
        <v>0.92750524018905911</v>
      </c>
      <c r="DC214" s="74">
        <f t="shared" ca="1" si="676"/>
        <v>0.83986956083323983</v>
      </c>
      <c r="DD214" s="74">
        <f t="shared" ca="1" si="676"/>
        <v>0.88313126954394661</v>
      </c>
      <c r="DE214" s="74">
        <f t="shared" ca="1" si="676"/>
        <v>0.9946751932683684</v>
      </c>
      <c r="DF214" s="74">
        <f t="shared" ca="1" si="676"/>
        <v>1.1823109356653796</v>
      </c>
      <c r="DI214" s="57"/>
      <c r="DJ214" s="57"/>
      <c r="DK214" s="57"/>
      <c r="DL214" s="57"/>
      <c r="DM214" s="57">
        <f t="shared" si="673"/>
        <v>39018.762604028656</v>
      </c>
      <c r="DN214" s="57">
        <f t="shared" ca="1" si="668"/>
        <v>96.351438831323108</v>
      </c>
      <c r="DO214" s="57"/>
      <c r="DP214" s="57"/>
      <c r="DQ214" s="57"/>
      <c r="DR214" s="57"/>
      <c r="DS214" s="57"/>
      <c r="DT214" s="57"/>
      <c r="DU214" s="57"/>
      <c r="DV214" s="57"/>
      <c r="DW214" s="57"/>
      <c r="DX214" s="57"/>
      <c r="DY214" s="57"/>
      <c r="EB214" s="57"/>
      <c r="EN214" s="57"/>
      <c r="ER214" s="74">
        <f t="shared" si="659"/>
        <v>1.2399669036080856</v>
      </c>
      <c r="ES214" s="74">
        <f t="shared" ca="1" si="660"/>
        <v>0.16811171193228841</v>
      </c>
      <c r="EU214" s="74"/>
      <c r="FG214" s="225">
        <f t="shared" si="674"/>
        <v>1</v>
      </c>
      <c r="FH214" s="73">
        <f t="shared" si="675"/>
        <v>2026</v>
      </c>
    </row>
    <row r="215" spans="1:183" x14ac:dyDescent="0.35">
      <c r="A215" s="73">
        <v>4</v>
      </c>
      <c r="B215" s="41">
        <f t="shared" si="607"/>
        <v>46041</v>
      </c>
      <c r="CP215" s="73">
        <f t="shared" ref="CP215:DF215" si="677">CP163</f>
        <v>4</v>
      </c>
      <c r="CQ215" s="74">
        <f t="shared" si="677"/>
        <v>0.98140729154040474</v>
      </c>
      <c r="CR215" s="74">
        <f t="shared" si="677"/>
        <v>0.70791155580229692</v>
      </c>
      <c r="CS215" s="74">
        <f t="shared" ca="1" si="677"/>
        <v>0.98470918643050009</v>
      </c>
      <c r="CT215" s="74">
        <f t="shared" ca="1" si="677"/>
        <v>0.97151890710179523</v>
      </c>
      <c r="CU215" s="74">
        <f t="shared" si="677"/>
        <v>0.77289572932041373</v>
      </c>
      <c r="CV215" s="74">
        <f t="shared" ca="1" si="677"/>
        <v>0.9533744380917768</v>
      </c>
      <c r="CW215" s="74">
        <f t="shared" ca="1" si="677"/>
        <v>0.96935426284601212</v>
      </c>
      <c r="CX215" s="74">
        <f t="shared" ca="1" si="677"/>
        <v>0.9868150476791101</v>
      </c>
      <c r="CY215" s="74">
        <f t="shared" si="677"/>
        <v>1.6594846090877502</v>
      </c>
      <c r="CZ215" s="74">
        <f t="shared" ca="1" si="677"/>
        <v>0.98062766437490756</v>
      </c>
      <c r="DA215" s="74">
        <f t="shared" ca="1" si="677"/>
        <v>0.90792330544204192</v>
      </c>
      <c r="DB215" s="74">
        <f t="shared" ca="1" si="677"/>
        <v>0.95342637110267447</v>
      </c>
      <c r="DC215" s="74">
        <f t="shared" ca="1" si="677"/>
        <v>0.8585742731152517</v>
      </c>
      <c r="DD215" s="74">
        <f t="shared" ca="1" si="677"/>
        <v>0.88942811782381492</v>
      </c>
      <c r="DE215" s="74">
        <f t="shared" ca="1" si="677"/>
        <v>0.99710704020622598</v>
      </c>
      <c r="DF215" s="74">
        <f t="shared" ca="1" si="677"/>
        <v>1.1575903245563002</v>
      </c>
      <c r="DI215" s="57"/>
      <c r="DJ215" s="57"/>
      <c r="DK215" s="57"/>
      <c r="DL215" s="57"/>
      <c r="DM215" s="57"/>
      <c r="DN215" s="57"/>
      <c r="DO215" s="57"/>
      <c r="DP215" s="57"/>
      <c r="DQ215" s="57"/>
      <c r="DR215" s="57"/>
      <c r="DS215" s="57"/>
      <c r="DT215" s="57"/>
      <c r="DU215" s="57"/>
      <c r="DV215" s="57"/>
      <c r="DW215" s="57"/>
      <c r="DX215" s="57"/>
      <c r="EN215" s="57"/>
      <c r="FG215" s="225">
        <f t="shared" si="674"/>
        <v>1</v>
      </c>
      <c r="FH215" s="73">
        <f t="shared" si="675"/>
        <v>2026</v>
      </c>
    </row>
    <row r="216" spans="1:183" x14ac:dyDescent="0.35">
      <c r="A216" s="73">
        <v>5</v>
      </c>
      <c r="B216" s="41">
        <f t="shared" si="607"/>
        <v>46048</v>
      </c>
      <c r="CP216" s="73">
        <f t="shared" ref="CP216:DF216" si="678">CP164</f>
        <v>5</v>
      </c>
      <c r="CQ216" s="74">
        <f t="shared" si="678"/>
        <v>1.0295701892508453</v>
      </c>
      <c r="CR216" s="74">
        <f t="shared" si="678"/>
        <v>0.70203406142366187</v>
      </c>
      <c r="CS216" s="74">
        <f t="shared" ca="1" si="678"/>
        <v>0.98609547463763803</v>
      </c>
      <c r="CT216" s="74">
        <f t="shared" ca="1" si="678"/>
        <v>0.97871604459549866</v>
      </c>
      <c r="CU216" s="74">
        <f t="shared" si="678"/>
        <v>0.79909335768744716</v>
      </c>
      <c r="CV216" s="74">
        <f t="shared" ca="1" si="678"/>
        <v>0.96563499278358667</v>
      </c>
      <c r="CW216" s="74">
        <f t="shared" ca="1" si="678"/>
        <v>0.97717190402802057</v>
      </c>
      <c r="CX216" s="74">
        <f t="shared" ca="1" si="678"/>
        <v>0.97018495899458967</v>
      </c>
      <c r="CY216" s="74">
        <f t="shared" si="678"/>
        <v>1.1637480541941534</v>
      </c>
      <c r="CZ216" s="74">
        <f t="shared" ca="1" si="678"/>
        <v>0.97023203963559146</v>
      </c>
      <c r="DA216" s="74">
        <f t="shared" ca="1" si="678"/>
        <v>0.97910200496539435</v>
      </c>
      <c r="DB216" s="74">
        <f t="shared" ca="1" si="678"/>
        <v>1.0792087138969746</v>
      </c>
      <c r="DC216" s="74">
        <f t="shared" ca="1" si="678"/>
        <v>0.89887304415336178</v>
      </c>
      <c r="DD216" s="74">
        <f t="shared" ca="1" si="678"/>
        <v>0.93494263111402143</v>
      </c>
      <c r="DE216" s="74">
        <f t="shared" ca="1" si="678"/>
        <v>0.99336668542445516</v>
      </c>
      <c r="DF216" s="74">
        <f t="shared" ca="1" si="678"/>
        <v>1.1987089594129889</v>
      </c>
      <c r="DI216" s="57"/>
      <c r="DJ216" s="57"/>
      <c r="DK216" s="57"/>
      <c r="DL216" s="57"/>
      <c r="DM216" s="57"/>
      <c r="DN216" s="57"/>
      <c r="DO216" s="57"/>
      <c r="DP216" s="57"/>
      <c r="DQ216" s="57"/>
      <c r="DR216" s="57"/>
      <c r="DS216" s="57"/>
      <c r="DT216" s="57"/>
      <c r="DU216" s="57"/>
      <c r="DV216" s="57"/>
      <c r="DW216" s="57"/>
      <c r="DX216" s="57"/>
      <c r="EN216" s="57"/>
      <c r="FG216" s="225">
        <f t="shared" si="674"/>
        <v>1</v>
      </c>
      <c r="FH216" s="73">
        <f t="shared" si="675"/>
        <v>2026</v>
      </c>
    </row>
    <row r="217" spans="1:183" x14ac:dyDescent="0.35">
      <c r="A217" s="73">
        <v>6</v>
      </c>
      <c r="B217" s="41">
        <f t="shared" si="607"/>
        <v>46055</v>
      </c>
      <c r="CP217" s="73">
        <f t="shared" ref="CP217:DF217" si="679">CP165</f>
        <v>6</v>
      </c>
      <c r="CQ217" s="74">
        <f t="shared" si="679"/>
        <v>0.99447495420485144</v>
      </c>
      <c r="CR217" s="74">
        <f t="shared" si="679"/>
        <v>0.74837943063267942</v>
      </c>
      <c r="CS217" s="74">
        <f t="shared" ca="1" si="679"/>
        <v>0.98898635406224755</v>
      </c>
      <c r="CT217" s="74">
        <f t="shared" ca="1" si="679"/>
        <v>0.99417691974510591</v>
      </c>
      <c r="CU217" s="74">
        <f t="shared" si="679"/>
        <v>0.84982748440516742</v>
      </c>
      <c r="CV217" s="74">
        <f t="shared" ca="1" si="679"/>
        <v>0.96847536638997589</v>
      </c>
      <c r="CW217" s="74">
        <f t="shared" ca="1" si="679"/>
        <v>1.0605128203954204</v>
      </c>
      <c r="CX217" s="74">
        <f t="shared" ca="1" si="679"/>
        <v>1.0163154066111664</v>
      </c>
      <c r="CY217" s="74">
        <f t="shared" si="679"/>
        <v>1.8689334772267565</v>
      </c>
      <c r="CZ217" s="74">
        <f t="shared" ca="1" si="679"/>
        <v>0.98557136910283116</v>
      </c>
      <c r="DA217" s="74">
        <f t="shared" ca="1" si="679"/>
        <v>0.96370245021469803</v>
      </c>
      <c r="DB217" s="74">
        <f t="shared" ca="1" si="679"/>
        <v>1.0257886602341004</v>
      </c>
      <c r="DC217" s="74">
        <f t="shared" ca="1" si="679"/>
        <v>0.92030141212763039</v>
      </c>
      <c r="DD217" s="74">
        <f t="shared" ca="1" si="679"/>
        <v>0.9511750581298376</v>
      </c>
      <c r="DE217" s="74">
        <f t="shared" ca="1" si="679"/>
        <v>0.99423426495948986</v>
      </c>
      <c r="DF217" s="74">
        <f t="shared" ca="1" si="679"/>
        <v>1.1395346549118082</v>
      </c>
      <c r="DI217" s="57"/>
      <c r="DJ217" s="57"/>
      <c r="DK217" s="57"/>
      <c r="DL217" s="57"/>
      <c r="DM217" s="57"/>
      <c r="DN217" s="57"/>
      <c r="DO217" s="57"/>
      <c r="DP217" s="57"/>
      <c r="DQ217" s="57"/>
      <c r="DR217" s="57"/>
      <c r="DS217" s="57"/>
      <c r="DT217" s="57"/>
      <c r="DU217" s="57"/>
      <c r="DV217" s="57"/>
      <c r="DW217" s="57"/>
      <c r="DX217" s="57"/>
      <c r="EN217" s="57"/>
      <c r="FG217" s="225">
        <f t="shared" si="674"/>
        <v>2</v>
      </c>
      <c r="FH217" s="73">
        <f t="shared" si="675"/>
        <v>2026</v>
      </c>
    </row>
    <row r="218" spans="1:183" x14ac:dyDescent="0.35">
      <c r="A218" s="73">
        <v>7</v>
      </c>
      <c r="B218" s="41">
        <f t="shared" si="607"/>
        <v>46062</v>
      </c>
      <c r="CP218" s="73">
        <f t="shared" ref="CP218:DF218" si="680">CP166</f>
        <v>7</v>
      </c>
      <c r="CQ218" s="74">
        <f t="shared" si="680"/>
        <v>0.99302440537473147</v>
      </c>
      <c r="CR218" s="74">
        <f t="shared" si="680"/>
        <v>0.80671929651283203</v>
      </c>
      <c r="CS218" s="74">
        <f t="shared" ca="1" si="680"/>
        <v>0.98894984181259393</v>
      </c>
      <c r="CT218" s="74">
        <f t="shared" ca="1" si="680"/>
        <v>0.98667935364696424</v>
      </c>
      <c r="CU218" s="74">
        <f t="shared" si="680"/>
        <v>0.88718385939514122</v>
      </c>
      <c r="CV218" s="74">
        <f t="shared" ca="1" si="680"/>
        <v>0.97472331642223431</v>
      </c>
      <c r="CW218" s="74">
        <f t="shared" ca="1" si="680"/>
        <v>1.0625071688726151</v>
      </c>
      <c r="CX218" s="74">
        <f t="shared" ca="1" si="680"/>
        <v>0.98240260420158643</v>
      </c>
      <c r="CY218" s="74">
        <f t="shared" si="680"/>
        <v>1.428475429536094</v>
      </c>
      <c r="CZ218" s="74">
        <f t="shared" ca="1" si="680"/>
        <v>0.98181222912066302</v>
      </c>
      <c r="DA218" s="74">
        <f t="shared" ca="1" si="680"/>
        <v>0.96433205075366746</v>
      </c>
      <c r="DB218" s="74">
        <f t="shared" ca="1" si="680"/>
        <v>0.99528051439938714</v>
      </c>
      <c r="DC218" s="74">
        <f t="shared" ca="1" si="680"/>
        <v>0.97076883909082579</v>
      </c>
      <c r="DD218" s="74">
        <f t="shared" ca="1" si="680"/>
        <v>0.9889982033404251</v>
      </c>
      <c r="DE218" s="74">
        <f t="shared" ca="1" si="680"/>
        <v>0.99257254836972975</v>
      </c>
      <c r="DF218" s="74">
        <f t="shared" ca="1" si="680"/>
        <v>1.1417553314731796</v>
      </c>
      <c r="DI218" s="57"/>
      <c r="DJ218" s="57"/>
      <c r="DK218" s="57"/>
      <c r="DL218" s="57"/>
      <c r="DM218" s="57"/>
      <c r="DN218" s="57"/>
      <c r="DO218" s="57"/>
      <c r="DP218" s="57"/>
      <c r="DQ218" s="57"/>
      <c r="DR218" s="57"/>
      <c r="DS218" s="57"/>
      <c r="DT218" s="57"/>
      <c r="DU218" s="57"/>
      <c r="DV218" s="57"/>
      <c r="DW218" s="57"/>
      <c r="DX218" s="57"/>
      <c r="EN218" s="57"/>
      <c r="FG218" s="225">
        <f t="shared" si="674"/>
        <v>2</v>
      </c>
      <c r="FH218" s="73">
        <f t="shared" si="675"/>
        <v>2026</v>
      </c>
    </row>
    <row r="219" spans="1:183" x14ac:dyDescent="0.35">
      <c r="A219" s="73">
        <v>8</v>
      </c>
      <c r="B219" s="41">
        <f t="shared" si="607"/>
        <v>46069</v>
      </c>
      <c r="CP219" s="73">
        <f t="shared" ref="CP219:DF219" si="681">CP167</f>
        <v>8</v>
      </c>
      <c r="CQ219" s="74">
        <f t="shared" si="681"/>
        <v>1.0038250403030049</v>
      </c>
      <c r="CR219" s="74">
        <f t="shared" si="681"/>
        <v>0.80046721935155185</v>
      </c>
      <c r="CS219" s="74">
        <f t="shared" ca="1" si="681"/>
        <v>0.98866859181701494</v>
      </c>
      <c r="CT219" s="74">
        <f t="shared" ca="1" si="681"/>
        <v>0.99211556470993567</v>
      </c>
      <c r="CU219" s="74">
        <f t="shared" si="681"/>
        <v>0.88594231971566018</v>
      </c>
      <c r="CV219" s="74">
        <f t="shared" ca="1" si="681"/>
        <v>0.9810178646347455</v>
      </c>
      <c r="CW219" s="74">
        <f t="shared" ca="1" si="681"/>
        <v>1.0561645425461335</v>
      </c>
      <c r="CX219" s="74">
        <f t="shared" ca="1" si="681"/>
        <v>1.0703811571393071</v>
      </c>
      <c r="CY219" s="74">
        <f t="shared" si="681"/>
        <v>1.142134876272545</v>
      </c>
      <c r="CZ219" s="74">
        <f t="shared" ca="1" si="681"/>
        <v>0.98246572054735792</v>
      </c>
      <c r="DA219" s="74">
        <f t="shared" ca="1" si="681"/>
        <v>0.93657764024194445</v>
      </c>
      <c r="DB219" s="74">
        <f t="shared" ca="1" si="681"/>
        <v>0.94122352015634825</v>
      </c>
      <c r="DC219" s="74">
        <f t="shared" ca="1" si="681"/>
        <v>0.94401732208294864</v>
      </c>
      <c r="DD219" s="74">
        <f t="shared" ca="1" si="681"/>
        <v>0.98882338208810361</v>
      </c>
      <c r="DE219" s="74">
        <f t="shared" ca="1" si="681"/>
        <v>0.97072295833599676</v>
      </c>
      <c r="DF219" s="74">
        <f t="shared" ca="1" si="681"/>
        <v>1.166023349730716</v>
      </c>
      <c r="DI219" s="57"/>
      <c r="DJ219" s="57"/>
      <c r="DK219" s="57"/>
      <c r="DL219" s="57"/>
      <c r="DM219" s="57"/>
      <c r="DN219" s="57"/>
      <c r="DO219" s="57"/>
      <c r="DP219" s="57"/>
      <c r="DQ219" s="57"/>
      <c r="DR219" s="57"/>
      <c r="DS219" s="57"/>
      <c r="DT219" s="57"/>
      <c r="DU219" s="57"/>
      <c r="DV219" s="57"/>
      <c r="DW219" s="57"/>
      <c r="DX219" s="57"/>
      <c r="EN219" s="57"/>
      <c r="FG219" s="225">
        <f t="shared" si="674"/>
        <v>2</v>
      </c>
      <c r="FH219" s="73">
        <f t="shared" si="675"/>
        <v>2026</v>
      </c>
    </row>
    <row r="220" spans="1:183" x14ac:dyDescent="0.35">
      <c r="A220" s="73">
        <v>9</v>
      </c>
      <c r="B220" s="41">
        <f t="shared" si="607"/>
        <v>46076</v>
      </c>
      <c r="CP220" s="73">
        <f t="shared" ref="CP220:DF220" si="682">CP168</f>
        <v>9</v>
      </c>
      <c r="CQ220" s="74">
        <f t="shared" si="682"/>
        <v>0.99659334695382629</v>
      </c>
      <c r="CR220" s="74">
        <f t="shared" si="682"/>
        <v>0.82962092613461724</v>
      </c>
      <c r="CS220" s="74">
        <f t="shared" ca="1" si="682"/>
        <v>1.0015221514345314</v>
      </c>
      <c r="CT220" s="74">
        <f t="shared" ca="1" si="682"/>
        <v>1.0034699293596883</v>
      </c>
      <c r="CU220" s="74">
        <f t="shared" si="682"/>
        <v>0.88259350211672072</v>
      </c>
      <c r="CV220" s="74">
        <f t="shared" ca="1" si="682"/>
        <v>0.99463563095987761</v>
      </c>
      <c r="CW220" s="74">
        <f t="shared" ca="1" si="682"/>
        <v>1.0035646815122004</v>
      </c>
      <c r="CX220" s="74">
        <f t="shared" ca="1" si="682"/>
        <v>1.0019612440238732</v>
      </c>
      <c r="CY220" s="74">
        <f t="shared" si="682"/>
        <v>1.4038983271846086</v>
      </c>
      <c r="CZ220" s="74">
        <f t="shared" ca="1" si="682"/>
        <v>0.96991414699176481</v>
      </c>
      <c r="DA220" s="74">
        <f t="shared" ca="1" si="682"/>
        <v>0.97217029094919349</v>
      </c>
      <c r="DB220" s="74">
        <f t="shared" ca="1" si="682"/>
        <v>0.99528401870626215</v>
      </c>
      <c r="DC220" s="74">
        <f t="shared" ca="1" si="682"/>
        <v>0.93899401145874783</v>
      </c>
      <c r="DD220" s="74">
        <f t="shared" ca="1" si="682"/>
        <v>0.97369987954659765</v>
      </c>
      <c r="DE220" s="74">
        <f t="shared" ca="1" si="682"/>
        <v>0.97896685078921308</v>
      </c>
      <c r="DF220" s="74">
        <f t="shared" ca="1" si="682"/>
        <v>1.1085973776408415</v>
      </c>
      <c r="DI220" s="57"/>
      <c r="DJ220" s="57"/>
      <c r="DK220" s="57"/>
      <c r="DL220" s="57"/>
      <c r="DM220" s="57"/>
      <c r="DN220" s="57"/>
      <c r="DO220" s="57"/>
      <c r="DP220" s="57"/>
      <c r="DQ220" s="57"/>
      <c r="DR220" s="57"/>
      <c r="DS220" s="57"/>
      <c r="DT220" s="57"/>
      <c r="DU220" s="57"/>
      <c r="DV220" s="57"/>
      <c r="DW220" s="57"/>
      <c r="DX220" s="57"/>
      <c r="EN220" s="57"/>
      <c r="FG220" s="225">
        <f t="shared" si="674"/>
        <v>2</v>
      </c>
      <c r="FH220" s="73">
        <f t="shared" si="675"/>
        <v>2026</v>
      </c>
    </row>
    <row r="221" spans="1:183" x14ac:dyDescent="0.35">
      <c r="A221" s="73">
        <v>10</v>
      </c>
      <c r="B221" s="41">
        <f t="shared" si="607"/>
        <v>46083</v>
      </c>
      <c r="CP221" s="73">
        <f t="shared" ref="CP221:DF221" si="683">CP169</f>
        <v>10</v>
      </c>
      <c r="CQ221" s="74">
        <f t="shared" si="683"/>
        <v>1.0160603316853662</v>
      </c>
      <c r="CR221" s="74">
        <f t="shared" si="683"/>
        <v>0.75532589964046359</v>
      </c>
      <c r="CS221" s="74">
        <f t="shared" ca="1" si="683"/>
        <v>1.0012190278852873</v>
      </c>
      <c r="CT221" s="74">
        <f t="shared" ca="1" si="683"/>
        <v>1.0015091104033031</v>
      </c>
      <c r="CU221" s="74">
        <f t="shared" si="683"/>
        <v>0.88468448741686434</v>
      </c>
      <c r="CV221" s="74">
        <f t="shared" ca="1" si="683"/>
        <v>0.98730583398960192</v>
      </c>
      <c r="CW221" s="74">
        <f t="shared" ca="1" si="683"/>
        <v>0.96880044699645251</v>
      </c>
      <c r="CX221" s="74">
        <f t="shared" ca="1" si="683"/>
        <v>0.9806234409950465</v>
      </c>
      <c r="CY221" s="74">
        <f t="shared" si="683"/>
        <v>1.015169177438499</v>
      </c>
      <c r="CZ221" s="74">
        <f t="shared" ca="1" si="683"/>
        <v>0.98367999778169779</v>
      </c>
      <c r="DA221" s="74">
        <f t="shared" ca="1" si="683"/>
        <v>0.99304589749196082</v>
      </c>
      <c r="DB221" s="74">
        <f t="shared" ca="1" si="683"/>
        <v>1.0086836742469492</v>
      </c>
      <c r="DC221" s="74">
        <f t="shared" ca="1" si="683"/>
        <v>0.95953136710685016</v>
      </c>
      <c r="DD221" s="74">
        <f t="shared" ca="1" si="683"/>
        <v>0.98424981453288274</v>
      </c>
      <c r="DE221" s="74">
        <f t="shared" ca="1" si="683"/>
        <v>0.97087085950946472</v>
      </c>
      <c r="DF221" s="74">
        <f t="shared" ca="1" si="683"/>
        <v>1.0774112852376685</v>
      </c>
      <c r="FG221" s="225">
        <f t="shared" si="674"/>
        <v>3</v>
      </c>
      <c r="FH221" s="73">
        <f t="shared" si="675"/>
        <v>2026</v>
      </c>
    </row>
    <row r="222" spans="1:183" x14ac:dyDescent="0.35">
      <c r="A222" s="73">
        <v>11</v>
      </c>
      <c r="B222" s="41">
        <f t="shared" si="607"/>
        <v>46090</v>
      </c>
      <c r="CP222" s="73">
        <f t="shared" ref="CP222:DF222" si="684">CP170</f>
        <v>11</v>
      </c>
      <c r="CQ222" s="74">
        <f t="shared" si="684"/>
        <v>1.0434631514632275</v>
      </c>
      <c r="CR222" s="74">
        <f t="shared" si="684"/>
        <v>0.80630560406160001</v>
      </c>
      <c r="CS222" s="74">
        <f t="shared" ca="1" si="684"/>
        <v>1.0112232841872917</v>
      </c>
      <c r="CT222" s="74">
        <f t="shared" ca="1" si="684"/>
        <v>1.0141482235379429</v>
      </c>
      <c r="CU222" s="74">
        <f t="shared" si="684"/>
        <v>0.89617656993642902</v>
      </c>
      <c r="CV222" s="74">
        <f t="shared" ca="1" si="684"/>
        <v>1.0016048867769907</v>
      </c>
      <c r="CW222" s="74">
        <f t="shared" ca="1" si="684"/>
        <v>0.92729374017161059</v>
      </c>
      <c r="CX222" s="74">
        <f t="shared" ca="1" si="684"/>
        <v>0.99497307081506881</v>
      </c>
      <c r="CY222" s="74">
        <f t="shared" si="684"/>
        <v>1.2215272912624275</v>
      </c>
      <c r="CZ222" s="74">
        <f t="shared" ca="1" si="684"/>
        <v>1.003278167184094</v>
      </c>
      <c r="DA222" s="74">
        <f t="shared" ca="1" si="684"/>
        <v>0.94396515925220914</v>
      </c>
      <c r="DB222" s="74">
        <f t="shared" ca="1" si="684"/>
        <v>0.92384147229430602</v>
      </c>
      <c r="DC222" s="74">
        <f t="shared" ca="1" si="684"/>
        <v>0.94203539049059126</v>
      </c>
      <c r="DD222" s="74">
        <f t="shared" ca="1" si="684"/>
        <v>0.94823005147285577</v>
      </c>
      <c r="DE222" s="74">
        <f t="shared" ca="1" si="684"/>
        <v>0.99482188493004509</v>
      </c>
      <c r="DF222" s="74">
        <f t="shared" ca="1" si="684"/>
        <v>1.0269347435425549</v>
      </c>
      <c r="FG222" s="225">
        <f t="shared" si="674"/>
        <v>3</v>
      </c>
      <c r="FH222" s="73">
        <f t="shared" si="675"/>
        <v>2026</v>
      </c>
    </row>
    <row r="223" spans="1:183" x14ac:dyDescent="0.35">
      <c r="A223" s="73">
        <v>12</v>
      </c>
      <c r="B223" s="41">
        <f t="shared" si="607"/>
        <v>46097</v>
      </c>
      <c r="CP223" s="73">
        <f t="shared" ref="CP223:DF223" si="685">CP171</f>
        <v>12</v>
      </c>
      <c r="CQ223" s="74">
        <f t="shared" si="685"/>
        <v>1.0132410850809301</v>
      </c>
      <c r="CR223" s="74">
        <f t="shared" si="685"/>
        <v>0.81782353562833976</v>
      </c>
      <c r="CS223" s="74">
        <f t="shared" ca="1" si="685"/>
        <v>1.0162584934913748</v>
      </c>
      <c r="CT223" s="74">
        <f t="shared" ca="1" si="685"/>
        <v>1.0340331257991462</v>
      </c>
      <c r="CU223" s="74">
        <f t="shared" si="685"/>
        <v>0.88429707832239302</v>
      </c>
      <c r="CV223" s="74">
        <f t="shared" ca="1" si="685"/>
        <v>1.0045799442232495</v>
      </c>
      <c r="CW223" s="74">
        <f t="shared" ca="1" si="685"/>
        <v>0.95994132122043496</v>
      </c>
      <c r="CX223" s="74">
        <f t="shared" ca="1" si="685"/>
        <v>0.98285395381236584</v>
      </c>
      <c r="CY223" s="74">
        <f t="shared" si="685"/>
        <v>1.241292541789508</v>
      </c>
      <c r="CZ223" s="74">
        <f t="shared" ca="1" si="685"/>
        <v>1.0191503187204642</v>
      </c>
      <c r="DA223" s="74">
        <f t="shared" ca="1" si="685"/>
        <v>0.93000742570595085</v>
      </c>
      <c r="DB223" s="74">
        <f t="shared" ca="1" si="685"/>
        <v>0.90911549271040526</v>
      </c>
      <c r="DC223" s="74">
        <f t="shared" ca="1" si="685"/>
        <v>0.93833696072216233</v>
      </c>
      <c r="DD223" s="74">
        <f t="shared" ca="1" si="685"/>
        <v>0.93987076320492335</v>
      </c>
      <c r="DE223" s="74">
        <f t="shared" ca="1" si="685"/>
        <v>1.0062785889062795</v>
      </c>
      <c r="DF223" s="74">
        <f t="shared" ca="1" si="685"/>
        <v>0.96977347673820657</v>
      </c>
      <c r="FG223" s="225">
        <f t="shared" si="674"/>
        <v>3</v>
      </c>
      <c r="FH223" s="73">
        <f t="shared" si="675"/>
        <v>2026</v>
      </c>
    </row>
    <row r="224" spans="1:183" x14ac:dyDescent="0.35">
      <c r="A224" s="73">
        <v>13</v>
      </c>
      <c r="B224" s="41">
        <f t="shared" si="607"/>
        <v>46104</v>
      </c>
      <c r="CP224" s="73">
        <f t="shared" ref="CP224:DF224" si="686">CP172</f>
        <v>13</v>
      </c>
      <c r="CQ224" s="74">
        <f t="shared" si="686"/>
        <v>1.0202792451539355</v>
      </c>
      <c r="CR224" s="74">
        <f t="shared" si="686"/>
        <v>0.83495690914279352</v>
      </c>
      <c r="CS224" s="74">
        <f t="shared" ca="1" si="686"/>
        <v>1.0051150053116003</v>
      </c>
      <c r="CT224" s="74">
        <f t="shared" ca="1" si="686"/>
        <v>0.99494617033104193</v>
      </c>
      <c r="CU224" s="74">
        <f t="shared" si="686"/>
        <v>0.9352987491285043</v>
      </c>
      <c r="CV224" s="74">
        <f t="shared" ca="1" si="686"/>
        <v>1.0103021934350622</v>
      </c>
      <c r="CW224" s="74">
        <f t="shared" ca="1" si="686"/>
        <v>0.99500237934679459</v>
      </c>
      <c r="CX224" s="74">
        <f t="shared" ca="1" si="686"/>
        <v>0.98875246638570757</v>
      </c>
      <c r="CY224" s="74">
        <f t="shared" si="686"/>
        <v>1.1908066574483689</v>
      </c>
      <c r="CZ224" s="74">
        <f t="shared" ca="1" si="686"/>
        <v>1.0151127494761887</v>
      </c>
      <c r="DA224" s="74">
        <f t="shared" ca="1" si="686"/>
        <v>0.98304948102751366</v>
      </c>
      <c r="DB224" s="74">
        <f t="shared" ca="1" si="686"/>
        <v>1.0016345397462569</v>
      </c>
      <c r="DC224" s="74">
        <f t="shared" ca="1" si="686"/>
        <v>0.9486629891794589</v>
      </c>
      <c r="DD224" s="74">
        <f t="shared" ca="1" si="686"/>
        <v>0.98346143000755182</v>
      </c>
      <c r="DE224" s="74">
        <f t="shared" ca="1" si="686"/>
        <v>0.99707392184136923</v>
      </c>
      <c r="DF224" s="74">
        <f t="shared" ca="1" si="686"/>
        <v>0.92446890404574456</v>
      </c>
      <c r="FG224" s="225">
        <f t="shared" si="674"/>
        <v>3</v>
      </c>
      <c r="FH224" s="73">
        <f t="shared" si="675"/>
        <v>2026</v>
      </c>
    </row>
    <row r="225" spans="1:164" x14ac:dyDescent="0.35">
      <c r="A225" s="73">
        <v>14</v>
      </c>
      <c r="B225" s="41">
        <f t="shared" si="607"/>
        <v>46111</v>
      </c>
      <c r="CP225" s="73">
        <f t="shared" ref="CP225:DF225" si="687">CP173</f>
        <v>14</v>
      </c>
      <c r="CQ225" s="74">
        <f t="shared" si="687"/>
        <v>1.0300859122006478</v>
      </c>
      <c r="CR225" s="74">
        <f t="shared" si="687"/>
        <v>0.92081385260360271</v>
      </c>
      <c r="CS225" s="74">
        <f t="shared" ca="1" si="687"/>
        <v>0.96786126338039846</v>
      </c>
      <c r="CT225" s="74">
        <f t="shared" ca="1" si="687"/>
        <v>0.95497230075743533</v>
      </c>
      <c r="CU225" s="74">
        <f t="shared" si="687"/>
        <v>0.99454536734226917</v>
      </c>
      <c r="CV225" s="74">
        <f t="shared" ca="1" si="687"/>
        <v>0.99474186063572123</v>
      </c>
      <c r="CW225" s="74">
        <f t="shared" ca="1" si="687"/>
        <v>0.99883113741447471</v>
      </c>
      <c r="CX225" s="74">
        <f t="shared" ca="1" si="687"/>
        <v>0.96770863748128089</v>
      </c>
      <c r="CY225" s="74">
        <f t="shared" si="687"/>
        <v>0.92757752707689345</v>
      </c>
      <c r="CZ225" s="74">
        <f t="shared" ca="1" si="687"/>
        <v>1.0075093859834428</v>
      </c>
      <c r="DA225" s="74">
        <f t="shared" ca="1" si="687"/>
        <v>1.0720009885553154</v>
      </c>
      <c r="DB225" s="74">
        <f t="shared" ca="1" si="687"/>
        <v>1.1546131588976767</v>
      </c>
      <c r="DC225" s="74">
        <f t="shared" ca="1" si="687"/>
        <v>1.0267926076262308</v>
      </c>
      <c r="DD225" s="74">
        <f t="shared" ca="1" si="687"/>
        <v>1.0601569646268139</v>
      </c>
      <c r="DE225" s="74">
        <f t="shared" ca="1" si="687"/>
        <v>0.98514990954582859</v>
      </c>
      <c r="DF225" s="74">
        <f t="shared" ca="1" si="687"/>
        <v>0.94610719530068965</v>
      </c>
      <c r="FG225" s="225">
        <f t="shared" ref="FG225:FG259" si="688">MONTH(B225)</f>
        <v>3</v>
      </c>
      <c r="FH225" s="73">
        <f t="shared" ref="FH225:FH259" si="689">YEAR(B225)</f>
        <v>2026</v>
      </c>
    </row>
    <row r="226" spans="1:164" x14ac:dyDescent="0.35">
      <c r="A226" s="73">
        <v>15</v>
      </c>
      <c r="B226" s="41">
        <f t="shared" si="607"/>
        <v>46118</v>
      </c>
      <c r="CP226" s="73">
        <f t="shared" ref="CP226:DF226" si="690">CP174</f>
        <v>15</v>
      </c>
      <c r="CQ226" s="74">
        <f t="shared" si="690"/>
        <v>1.0484252197391364</v>
      </c>
      <c r="CR226" s="74">
        <f t="shared" si="690"/>
        <v>0.89979839655451244</v>
      </c>
      <c r="CS226" s="74">
        <f t="shared" ca="1" si="690"/>
        <v>0.98768192499099372</v>
      </c>
      <c r="CT226" s="74">
        <f t="shared" ca="1" si="690"/>
        <v>0.9932579241040248</v>
      </c>
      <c r="CU226" s="74">
        <f t="shared" si="690"/>
        <v>1.0053653579624642</v>
      </c>
      <c r="CV226" s="74">
        <f t="shared" ca="1" si="690"/>
        <v>0.99646362365763597</v>
      </c>
      <c r="CW226" s="74">
        <f t="shared" ca="1" si="690"/>
        <v>0.97537488287246732</v>
      </c>
      <c r="CX226" s="74">
        <f t="shared" ca="1" si="690"/>
        <v>0.99120906958248722</v>
      </c>
      <c r="CY226" s="74">
        <f t="shared" si="690"/>
        <v>0.88874293433564078</v>
      </c>
      <c r="CZ226" s="74">
        <f t="shared" ca="1" si="690"/>
        <v>0.96057579794617931</v>
      </c>
      <c r="DA226" s="74">
        <f t="shared" ca="1" si="690"/>
        <v>1.0278381290584158</v>
      </c>
      <c r="DB226" s="74">
        <f t="shared" ca="1" si="690"/>
        <v>1.0681226367368275</v>
      </c>
      <c r="DC226" s="74">
        <f t="shared" ca="1" si="690"/>
        <v>1.0169309595097771</v>
      </c>
      <c r="DD226" s="74">
        <f t="shared" ca="1" si="690"/>
        <v>1.0362830894770323</v>
      </c>
      <c r="DE226" s="74">
        <f t="shared" ca="1" si="690"/>
        <v>1.0012128707563419</v>
      </c>
      <c r="DF226" s="74">
        <f t="shared" ca="1" si="690"/>
        <v>0.96698875019880315</v>
      </c>
      <c r="FG226" s="225">
        <f t="shared" si="688"/>
        <v>4</v>
      </c>
      <c r="FH226" s="73">
        <f t="shared" si="689"/>
        <v>2026</v>
      </c>
    </row>
    <row r="227" spans="1:164" x14ac:dyDescent="0.35">
      <c r="A227" s="73">
        <v>16</v>
      </c>
      <c r="B227" s="41">
        <f t="shared" si="607"/>
        <v>46125</v>
      </c>
      <c r="CP227" s="73">
        <f t="shared" ref="CP227:DF227" si="691">CP175</f>
        <v>16</v>
      </c>
      <c r="CQ227" s="74">
        <f t="shared" si="691"/>
        <v>0.97717823790123481</v>
      </c>
      <c r="CR227" s="74">
        <f t="shared" si="691"/>
        <v>0.95518730981372646</v>
      </c>
      <c r="CS227" s="74">
        <f t="shared" ca="1" si="691"/>
        <v>1.0069369659124725</v>
      </c>
      <c r="CT227" s="74">
        <f t="shared" ca="1" si="691"/>
        <v>0.98361580932197501</v>
      </c>
      <c r="CU227" s="74">
        <f t="shared" si="691"/>
        <v>1.0059728754406057</v>
      </c>
      <c r="CV227" s="74">
        <f t="shared" ca="1" si="691"/>
        <v>1.0078017149539249</v>
      </c>
      <c r="CW227" s="74">
        <f t="shared" ca="1" si="691"/>
        <v>1.0150144159766166</v>
      </c>
      <c r="CX227" s="74">
        <f t="shared" ca="1" si="691"/>
        <v>1.0704118991624294</v>
      </c>
      <c r="CY227" s="74">
        <f t="shared" si="691"/>
        <v>0.87831268945285423</v>
      </c>
      <c r="CZ227" s="74">
        <f t="shared" ca="1" si="691"/>
        <v>0.96450950084980258</v>
      </c>
      <c r="DA227" s="74">
        <f t="shared" ca="1" si="691"/>
        <v>0.96748437609578153</v>
      </c>
      <c r="DB227" s="74">
        <f t="shared" ca="1" si="691"/>
        <v>0.94878715930774338</v>
      </c>
      <c r="DC227" s="74">
        <f t="shared" ca="1" si="691"/>
        <v>0.97543250004816151</v>
      </c>
      <c r="DD227" s="74">
        <f t="shared" ca="1" si="691"/>
        <v>0.98036447708562513</v>
      </c>
      <c r="DE227" s="74">
        <f t="shared" ca="1" si="691"/>
        <v>1.018827694992144</v>
      </c>
      <c r="DF227" s="74">
        <f t="shared" ca="1" si="691"/>
        <v>0.94414575335734285</v>
      </c>
      <c r="FG227" s="225">
        <f t="shared" si="688"/>
        <v>4</v>
      </c>
      <c r="FH227" s="73">
        <f t="shared" si="689"/>
        <v>2026</v>
      </c>
    </row>
    <row r="228" spans="1:164" x14ac:dyDescent="0.35">
      <c r="A228" s="73">
        <v>17</v>
      </c>
      <c r="B228" s="41">
        <f t="shared" si="607"/>
        <v>46132</v>
      </c>
      <c r="CP228" s="73">
        <f t="shared" ref="CP228:DF228" si="692">CP176</f>
        <v>17</v>
      </c>
      <c r="CQ228" s="74">
        <f t="shared" si="692"/>
        <v>1.0415526780684965</v>
      </c>
      <c r="CR228" s="74">
        <f t="shared" si="692"/>
        <v>1.0694777102564541</v>
      </c>
      <c r="CS228" s="74">
        <f t="shared" ca="1" si="692"/>
        <v>1.0196999345405564</v>
      </c>
      <c r="CT228" s="74">
        <f t="shared" ca="1" si="692"/>
        <v>1.006505724462839</v>
      </c>
      <c r="CU228" s="74">
        <f t="shared" si="692"/>
        <v>1.0083523751734396</v>
      </c>
      <c r="CV228" s="74">
        <f t="shared" ca="1" si="692"/>
        <v>1.0209329046766689</v>
      </c>
      <c r="CW228" s="74">
        <f t="shared" ca="1" si="692"/>
        <v>1.0465535052802888</v>
      </c>
      <c r="CX228" s="74">
        <f t="shared" ca="1" si="692"/>
        <v>1.026184070493124</v>
      </c>
      <c r="CY228" s="74">
        <f t="shared" si="692"/>
        <v>0.95147141138765212</v>
      </c>
      <c r="CZ228" s="74">
        <f t="shared" ca="1" si="692"/>
        <v>0.95933860512793756</v>
      </c>
      <c r="DA228" s="74">
        <f t="shared" ca="1" si="692"/>
        <v>0.95433031940227286</v>
      </c>
      <c r="DB228" s="74">
        <f t="shared" ca="1" si="692"/>
        <v>0.93301869216009181</v>
      </c>
      <c r="DC228" s="74">
        <f t="shared" ca="1" si="692"/>
        <v>0.96085602462577369</v>
      </c>
      <c r="DD228" s="74">
        <f t="shared" ca="1" si="692"/>
        <v>0.96135174331974549</v>
      </c>
      <c r="DE228" s="74">
        <f t="shared" ca="1" si="692"/>
        <v>1.0074256556183472</v>
      </c>
      <c r="DF228" s="74">
        <f t="shared" ca="1" si="692"/>
        <v>0.89518755444085607</v>
      </c>
      <c r="FG228" s="225">
        <f t="shared" si="688"/>
        <v>4</v>
      </c>
      <c r="FH228" s="73">
        <f t="shared" si="689"/>
        <v>2026</v>
      </c>
    </row>
    <row r="229" spans="1:164" x14ac:dyDescent="0.35">
      <c r="A229" s="73">
        <v>18</v>
      </c>
      <c r="B229" s="41">
        <f t="shared" si="607"/>
        <v>46139</v>
      </c>
      <c r="CP229" s="73">
        <f t="shared" ref="CP229:DF229" si="693">CP177</f>
        <v>18</v>
      </c>
      <c r="CQ229" s="74">
        <f t="shared" si="693"/>
        <v>0.98187458649557047</v>
      </c>
      <c r="CR229" s="74">
        <f t="shared" si="693"/>
        <v>1.207059650837484</v>
      </c>
      <c r="CS229" s="74">
        <f t="shared" ca="1" si="693"/>
        <v>1.0120901654693124</v>
      </c>
      <c r="CT229" s="74">
        <f t="shared" ca="1" si="693"/>
        <v>1.0003902258709072</v>
      </c>
      <c r="CU229" s="74">
        <f t="shared" si="693"/>
        <v>1.0420097000227846</v>
      </c>
      <c r="CV229" s="74">
        <f t="shared" ca="1" si="693"/>
        <v>1.0210444906275704</v>
      </c>
      <c r="CW229" s="74">
        <f t="shared" ca="1" si="693"/>
        <v>1.0109967739582537</v>
      </c>
      <c r="CX229" s="74">
        <f t="shared" ca="1" si="693"/>
        <v>0.9921410182837388</v>
      </c>
      <c r="CY229" s="74">
        <f t="shared" si="693"/>
        <v>0.85814569590359235</v>
      </c>
      <c r="CZ229" s="74">
        <f t="shared" ca="1" si="693"/>
        <v>0.94033669231871342</v>
      </c>
      <c r="DA229" s="74">
        <f t="shared" ca="1" si="693"/>
        <v>1.0381314781849358</v>
      </c>
      <c r="DB229" s="74">
        <f t="shared" ca="1" si="693"/>
        <v>1.044286999287825</v>
      </c>
      <c r="DC229" s="74">
        <f t="shared" ca="1" si="693"/>
        <v>1.0162859212220079</v>
      </c>
      <c r="DD229" s="74">
        <f t="shared" ca="1" si="693"/>
        <v>1.0153553684702596</v>
      </c>
      <c r="DE229" s="74">
        <f t="shared" ca="1" si="693"/>
        <v>0.99265041622478101</v>
      </c>
      <c r="DF229" s="74">
        <f t="shared" ca="1" si="693"/>
        <v>0.86949328044488028</v>
      </c>
      <c r="FG229" s="225">
        <f t="shared" si="688"/>
        <v>4</v>
      </c>
      <c r="FH229" s="73">
        <f t="shared" si="689"/>
        <v>2026</v>
      </c>
    </row>
    <row r="230" spans="1:164" x14ac:dyDescent="0.35">
      <c r="A230" s="73">
        <v>19</v>
      </c>
      <c r="B230" s="41">
        <f t="shared" si="607"/>
        <v>46146</v>
      </c>
      <c r="CP230" s="73">
        <f t="shared" ref="CP230:DF230" si="694">CP178</f>
        <v>19</v>
      </c>
      <c r="CQ230" s="74">
        <f t="shared" si="694"/>
        <v>1.0101731714396001</v>
      </c>
      <c r="CR230" s="74">
        <f t="shared" si="694"/>
        <v>1.2678717892549134</v>
      </c>
      <c r="CS230" s="74">
        <f t="shared" ca="1" si="694"/>
        <v>1.0000881775611883</v>
      </c>
      <c r="CT230" s="74">
        <f t="shared" ca="1" si="694"/>
        <v>0.9804350543649889</v>
      </c>
      <c r="CU230" s="74">
        <f t="shared" si="694"/>
        <v>1.0648638261415428</v>
      </c>
      <c r="CV230" s="74">
        <f t="shared" ca="1" si="694"/>
        <v>1.0189870193985944</v>
      </c>
      <c r="CW230" s="74">
        <f t="shared" ca="1" si="694"/>
        <v>1.0295631366550047</v>
      </c>
      <c r="CX230" s="74">
        <f t="shared" ca="1" si="694"/>
        <v>1.0193465014478689</v>
      </c>
      <c r="CY230" s="74">
        <f t="shared" si="694"/>
        <v>0.81688288584584046</v>
      </c>
      <c r="CZ230" s="74">
        <f t="shared" ca="1" si="694"/>
        <v>0.96913677049250679</v>
      </c>
      <c r="DA230" s="74">
        <f t="shared" ca="1" si="694"/>
        <v>0.99945297948167433</v>
      </c>
      <c r="DB230" s="74">
        <f t="shared" ca="1" si="694"/>
        <v>0.97469284902932229</v>
      </c>
      <c r="DC230" s="74">
        <f t="shared" ca="1" si="694"/>
        <v>1.0281580939216901</v>
      </c>
      <c r="DD230" s="74">
        <f t="shared" ca="1" si="694"/>
        <v>0.9936023257933857</v>
      </c>
      <c r="DE230" s="74">
        <f t="shared" ca="1" si="694"/>
        <v>1.0068580469993575</v>
      </c>
      <c r="DF230" s="74">
        <f t="shared" ca="1" si="694"/>
        <v>0.8639360260956368</v>
      </c>
      <c r="FG230" s="225">
        <f t="shared" si="688"/>
        <v>5</v>
      </c>
      <c r="FH230" s="73">
        <f t="shared" si="689"/>
        <v>2026</v>
      </c>
    </row>
    <row r="231" spans="1:164" x14ac:dyDescent="0.35">
      <c r="A231" s="73">
        <v>20</v>
      </c>
      <c r="B231" s="41">
        <f t="shared" si="607"/>
        <v>46153</v>
      </c>
      <c r="CP231" s="73">
        <f t="shared" ref="CP231:DF231" si="695">CP179</f>
        <v>20</v>
      </c>
      <c r="CQ231" s="74">
        <f t="shared" si="695"/>
        <v>1.0421412732675286</v>
      </c>
      <c r="CR231" s="74">
        <f t="shared" si="695"/>
        <v>1.2468307273681065</v>
      </c>
      <c r="CS231" s="74">
        <f t="shared" ca="1" si="695"/>
        <v>1.0521790917924696</v>
      </c>
      <c r="CT231" s="74">
        <f t="shared" ca="1" si="695"/>
        <v>1.0732683549696227</v>
      </c>
      <c r="CU231" s="74">
        <f t="shared" si="695"/>
        <v>1.0765098439898688</v>
      </c>
      <c r="CV231" s="74">
        <f t="shared" ca="1" si="695"/>
        <v>1.0441344192661808</v>
      </c>
      <c r="CW231" s="74">
        <f t="shared" ca="1" si="695"/>
        <v>1.02494889772951</v>
      </c>
      <c r="CX231" s="74">
        <f t="shared" ca="1" si="695"/>
        <v>1.0032362078210082</v>
      </c>
      <c r="CY231" s="74">
        <f t="shared" si="695"/>
        <v>1.126723247865703</v>
      </c>
      <c r="CZ231" s="74">
        <f t="shared" ca="1" si="695"/>
        <v>0.96516055458684291</v>
      </c>
      <c r="DA231" s="74">
        <f t="shared" ca="1" si="695"/>
        <v>0.95944401816732927</v>
      </c>
      <c r="DB231" s="74">
        <f t="shared" ca="1" si="695"/>
        <v>0.91938187610352262</v>
      </c>
      <c r="DC231" s="74">
        <f t="shared" ca="1" si="695"/>
        <v>0.98723941951001237</v>
      </c>
      <c r="DD231" s="74">
        <f t="shared" ca="1" si="695"/>
        <v>0.97156385578692128</v>
      </c>
      <c r="DE231" s="74">
        <f t="shared" ca="1" si="695"/>
        <v>0.99941282493046302</v>
      </c>
      <c r="DF231" s="74">
        <f t="shared" ca="1" si="695"/>
        <v>0.82547942530986818</v>
      </c>
      <c r="FG231" s="225">
        <f t="shared" si="688"/>
        <v>5</v>
      </c>
      <c r="FH231" s="73">
        <f t="shared" si="689"/>
        <v>2026</v>
      </c>
    </row>
    <row r="232" spans="1:164" x14ac:dyDescent="0.35">
      <c r="A232" s="73">
        <v>21</v>
      </c>
      <c r="B232" s="41">
        <f t="shared" si="607"/>
        <v>46160</v>
      </c>
      <c r="CP232" s="73">
        <f t="shared" ref="CP232:DF232" si="696">CP180</f>
        <v>21</v>
      </c>
      <c r="CQ232" s="74">
        <f t="shared" si="696"/>
        <v>0.99237092237010427</v>
      </c>
      <c r="CR232" s="74">
        <f t="shared" si="696"/>
        <v>1.277455706699828</v>
      </c>
      <c r="CS232" s="74">
        <f t="shared" ca="1" si="696"/>
        <v>1.0527157804837843</v>
      </c>
      <c r="CT232" s="74">
        <f t="shared" ca="1" si="696"/>
        <v>1.0537017995387918</v>
      </c>
      <c r="CU232" s="74">
        <f t="shared" si="696"/>
        <v>1.1155748314680223</v>
      </c>
      <c r="CV232" s="74">
        <f t="shared" ca="1" si="696"/>
        <v>1.046993883526268</v>
      </c>
      <c r="CW232" s="74">
        <f t="shared" ca="1" si="696"/>
        <v>1.027777626326545</v>
      </c>
      <c r="CX232" s="74">
        <f t="shared" ca="1" si="696"/>
        <v>0.99838243682783789</v>
      </c>
      <c r="CY232" s="74">
        <f t="shared" si="696"/>
        <v>1.2570070496306531</v>
      </c>
      <c r="CZ232" s="74">
        <f t="shared" ca="1" si="696"/>
        <v>0.97679171360111738</v>
      </c>
      <c r="DA232" s="74">
        <f t="shared" ca="1" si="696"/>
        <v>0.97049515837822431</v>
      </c>
      <c r="DB232" s="74">
        <f t="shared" ca="1" si="696"/>
        <v>0.91139644456060898</v>
      </c>
      <c r="DC232" s="74">
        <f t="shared" ca="1" si="696"/>
        <v>1.0031689168537159</v>
      </c>
      <c r="DD232" s="74">
        <f t="shared" ca="1" si="696"/>
        <v>0.9917076780982873</v>
      </c>
      <c r="DE232" s="74">
        <f t="shared" ca="1" si="696"/>
        <v>1.0081260195001187</v>
      </c>
      <c r="DF232" s="74">
        <f t="shared" ca="1" si="696"/>
        <v>0.82188516228751374</v>
      </c>
      <c r="FG232" s="225">
        <f t="shared" si="688"/>
        <v>5</v>
      </c>
      <c r="FH232" s="73">
        <f t="shared" si="689"/>
        <v>2026</v>
      </c>
    </row>
    <row r="233" spans="1:164" x14ac:dyDescent="0.35">
      <c r="A233" s="73">
        <v>22</v>
      </c>
      <c r="B233" s="41">
        <f t="shared" si="607"/>
        <v>46167</v>
      </c>
      <c r="CP233" s="73">
        <f t="shared" ref="CP233:DF233" si="697">CP181</f>
        <v>22</v>
      </c>
      <c r="CQ233" s="74">
        <f t="shared" si="697"/>
        <v>1.0359510215188199</v>
      </c>
      <c r="CR233" s="74">
        <f t="shared" si="697"/>
        <v>1.2803728106139232</v>
      </c>
      <c r="CS233" s="74">
        <f t="shared" ca="1" si="697"/>
        <v>0.98598809615326899</v>
      </c>
      <c r="CT233" s="74">
        <f t="shared" ca="1" si="697"/>
        <v>0.97586718606085565</v>
      </c>
      <c r="CU233" s="74">
        <f t="shared" si="697"/>
        <v>1.1260937602883885</v>
      </c>
      <c r="CV233" s="74">
        <f t="shared" ca="1" si="697"/>
        <v>1.0219544286760045</v>
      </c>
      <c r="CW233" s="74">
        <f t="shared" ca="1" si="697"/>
        <v>0.98544837462769419</v>
      </c>
      <c r="CX233" s="74">
        <f t="shared" ca="1" si="697"/>
        <v>1.0205864090149017</v>
      </c>
      <c r="CY233" s="74">
        <f t="shared" si="697"/>
        <v>0.60383383413761149</v>
      </c>
      <c r="CZ233" s="74">
        <f t="shared" ca="1" si="697"/>
        <v>0.95892796610871156</v>
      </c>
      <c r="DA233" s="74">
        <f t="shared" ca="1" si="697"/>
        <v>1.0587914343760283</v>
      </c>
      <c r="DB233" s="74">
        <f t="shared" ca="1" si="697"/>
        <v>1.0257618406434541</v>
      </c>
      <c r="DC233" s="74">
        <f t="shared" ca="1" si="697"/>
        <v>1.0963981489676997</v>
      </c>
      <c r="DD233" s="74">
        <f t="shared" ca="1" si="697"/>
        <v>1.0708959046179778</v>
      </c>
      <c r="DE233" s="74">
        <f t="shared" ca="1" si="697"/>
        <v>0.99673189083387781</v>
      </c>
      <c r="DF233" s="74">
        <f t="shared" ca="1" si="697"/>
        <v>0.84858892079008108</v>
      </c>
      <c r="FG233" s="225">
        <f t="shared" si="688"/>
        <v>5</v>
      </c>
      <c r="FH233" s="73">
        <f t="shared" si="689"/>
        <v>2026</v>
      </c>
    </row>
    <row r="234" spans="1:164" x14ac:dyDescent="0.35">
      <c r="A234" s="73">
        <v>23</v>
      </c>
      <c r="B234" s="41">
        <f t="shared" si="607"/>
        <v>46174</v>
      </c>
      <c r="CP234" s="73">
        <f t="shared" ref="CP234:DF234" si="698">CP182</f>
        <v>23</v>
      </c>
      <c r="CQ234" s="74">
        <f t="shared" si="698"/>
        <v>0.98774836835982915</v>
      </c>
      <c r="CR234" s="74">
        <f t="shared" si="698"/>
        <v>1.1786593457023882</v>
      </c>
      <c r="CS234" s="74">
        <f t="shared" ca="1" si="698"/>
        <v>1.0477809440679073</v>
      </c>
      <c r="CT234" s="74">
        <f t="shared" ca="1" si="698"/>
        <v>1.0645734939286065</v>
      </c>
      <c r="CU234" s="74">
        <f t="shared" si="698"/>
        <v>1.1320206460330247</v>
      </c>
      <c r="CV234" s="74">
        <f t="shared" ca="1" si="698"/>
        <v>1.0403044569496023</v>
      </c>
      <c r="CW234" s="74">
        <f t="shared" ca="1" si="698"/>
        <v>0.99076055580444367</v>
      </c>
      <c r="CX234" s="74">
        <f t="shared" ca="1" si="698"/>
        <v>1.0018880038275551</v>
      </c>
      <c r="CY234" s="74">
        <f t="shared" si="698"/>
        <v>1.0655901539545924</v>
      </c>
      <c r="CZ234" s="74">
        <f t="shared" ca="1" si="698"/>
        <v>0.99059269508481695</v>
      </c>
      <c r="DA234" s="74">
        <f t="shared" ca="1" si="698"/>
        <v>1.0388550819840101</v>
      </c>
      <c r="DB234" s="74">
        <f t="shared" ca="1" si="698"/>
        <v>0.99038958421395984</v>
      </c>
      <c r="DC234" s="74">
        <f t="shared" ca="1" si="698"/>
        <v>1.0616880916307181</v>
      </c>
      <c r="DD234" s="74">
        <f t="shared" ca="1" si="698"/>
        <v>1.0597174183650031</v>
      </c>
      <c r="DE234" s="74">
        <f t="shared" ca="1" si="698"/>
        <v>0.99083797479967228</v>
      </c>
      <c r="DF234" s="74">
        <f t="shared" ca="1" si="698"/>
        <v>0.87355279550796061</v>
      </c>
      <c r="FG234" s="225">
        <f t="shared" si="688"/>
        <v>6</v>
      </c>
      <c r="FH234" s="73">
        <f t="shared" si="689"/>
        <v>2026</v>
      </c>
    </row>
    <row r="235" spans="1:164" x14ac:dyDescent="0.35">
      <c r="A235" s="73">
        <v>24</v>
      </c>
      <c r="B235" s="41">
        <f t="shared" si="607"/>
        <v>46181</v>
      </c>
      <c r="CP235" s="73">
        <f t="shared" ref="CP235:DF235" si="699">CP183</f>
        <v>24</v>
      </c>
      <c r="CQ235" s="74">
        <f t="shared" si="699"/>
        <v>0.96740112069339057</v>
      </c>
      <c r="CR235" s="74">
        <f t="shared" si="699"/>
        <v>1.2463079122293783</v>
      </c>
      <c r="CS235" s="74">
        <f t="shared" ca="1" si="699"/>
        <v>1.0475895667904549</v>
      </c>
      <c r="CT235" s="74">
        <f t="shared" ca="1" si="699"/>
        <v>1.0589090916456549</v>
      </c>
      <c r="CU235" s="74">
        <f t="shared" si="699"/>
        <v>1.1324518042124059</v>
      </c>
      <c r="CV235" s="74">
        <f t="shared" ca="1" si="699"/>
        <v>1.0500100620852595</v>
      </c>
      <c r="CW235" s="74">
        <f t="shared" ca="1" si="699"/>
        <v>0.99691952047856047</v>
      </c>
      <c r="CX235" s="74">
        <f t="shared" ca="1" si="699"/>
        <v>0.99938309001378778</v>
      </c>
      <c r="CY235" s="74">
        <f t="shared" si="699"/>
        <v>1.1616082302206829</v>
      </c>
      <c r="CZ235" s="74">
        <f t="shared" ca="1" si="699"/>
        <v>1.0124699420077876</v>
      </c>
      <c r="DA235" s="74">
        <f t="shared" ca="1" si="699"/>
        <v>1.0013548195018391</v>
      </c>
      <c r="DB235" s="74">
        <f t="shared" ca="1" si="699"/>
        <v>0.92424553449092373</v>
      </c>
      <c r="DC235" s="74">
        <f t="shared" ca="1" si="699"/>
        <v>1.0468423689421458</v>
      </c>
      <c r="DD235" s="74">
        <f t="shared" ca="1" si="699"/>
        <v>1.0270901105546582</v>
      </c>
      <c r="DE235" s="74">
        <f t="shared" ca="1" si="699"/>
        <v>1.0183772615860507</v>
      </c>
      <c r="DF235" s="74">
        <f t="shared" ca="1" si="699"/>
        <v>0.86798300641025328</v>
      </c>
      <c r="FG235" s="225">
        <f t="shared" si="688"/>
        <v>6</v>
      </c>
      <c r="FH235" s="73">
        <f t="shared" si="689"/>
        <v>2026</v>
      </c>
    </row>
    <row r="236" spans="1:164" x14ac:dyDescent="0.35">
      <c r="A236" s="73">
        <v>25</v>
      </c>
      <c r="B236" s="41">
        <f t="shared" si="607"/>
        <v>46188</v>
      </c>
      <c r="CP236" s="73">
        <f t="shared" ref="CP236:DF236" si="700">CP184</f>
        <v>25</v>
      </c>
      <c r="CQ236" s="74">
        <f t="shared" si="700"/>
        <v>1.0629289522706371</v>
      </c>
      <c r="CR236" s="74">
        <f t="shared" si="700"/>
        <v>1.204538725888314</v>
      </c>
      <c r="CS236" s="74">
        <f t="shared" ca="1" si="700"/>
        <v>1.0513628108381314</v>
      </c>
      <c r="CT236" s="74">
        <f t="shared" ca="1" si="700"/>
        <v>1.0678714632383752</v>
      </c>
      <c r="CU236" s="74">
        <f t="shared" si="700"/>
        <v>1.1382745522829341</v>
      </c>
      <c r="CV236" s="74">
        <f t="shared" ca="1" si="700"/>
        <v>1.0487894294698963</v>
      </c>
      <c r="CW236" s="74">
        <f t="shared" ca="1" si="700"/>
        <v>0.98083067169727123</v>
      </c>
      <c r="CX236" s="74">
        <f t="shared" ca="1" si="700"/>
        <v>0.98397062809529201</v>
      </c>
      <c r="CY236" s="74">
        <f t="shared" si="700"/>
        <v>0.71050918536467966</v>
      </c>
      <c r="CZ236" s="74">
        <f t="shared" ca="1" si="700"/>
        <v>0.99690341829128259</v>
      </c>
      <c r="DA236" s="74">
        <f t="shared" ca="1" si="700"/>
        <v>0.99059570828876597</v>
      </c>
      <c r="DB236" s="74">
        <f t="shared" ca="1" si="700"/>
        <v>0.91564603754189022</v>
      </c>
      <c r="DC236" s="74">
        <f t="shared" ca="1" si="700"/>
        <v>1.0509282533086566</v>
      </c>
      <c r="DD236" s="74">
        <f t="shared" ca="1" si="700"/>
        <v>1.0263526350522805</v>
      </c>
      <c r="DE236" s="74">
        <f t="shared" ca="1" si="700"/>
        <v>1.0114744293370939</v>
      </c>
      <c r="DF236" s="74">
        <f t="shared" ca="1" si="700"/>
        <v>0.83490550600674962</v>
      </c>
      <c r="FG236" s="225">
        <f t="shared" si="688"/>
        <v>6</v>
      </c>
      <c r="FH236" s="73">
        <f t="shared" si="689"/>
        <v>2026</v>
      </c>
    </row>
    <row r="237" spans="1:164" x14ac:dyDescent="0.35">
      <c r="A237" s="73">
        <v>26</v>
      </c>
      <c r="B237" s="41">
        <f t="shared" si="607"/>
        <v>46195</v>
      </c>
      <c r="CP237" s="73">
        <f t="shared" ref="CP237:DF237" si="701">CP185</f>
        <v>26</v>
      </c>
      <c r="CQ237" s="74">
        <f t="shared" si="701"/>
        <v>1.0428572203933899</v>
      </c>
      <c r="CR237" s="74">
        <f t="shared" si="701"/>
        <v>1.1715618811996211</v>
      </c>
      <c r="CS237" s="74">
        <f t="shared" ca="1" si="701"/>
        <v>1.0518931722991931</v>
      </c>
      <c r="CT237" s="74">
        <f t="shared" ca="1" si="701"/>
        <v>1.060241612699133</v>
      </c>
      <c r="CU237" s="74">
        <f t="shared" si="701"/>
        <v>1.1569340274433961</v>
      </c>
      <c r="CV237" s="74">
        <f t="shared" ca="1" si="701"/>
        <v>1.0472478111642509</v>
      </c>
      <c r="CW237" s="74">
        <f t="shared" ca="1" si="701"/>
        <v>1.0136860005999557</v>
      </c>
      <c r="CX237" s="74">
        <f t="shared" ca="1" si="701"/>
        <v>0.98166234696810939</v>
      </c>
      <c r="CY237" s="74">
        <f t="shared" si="701"/>
        <v>0.86609935888149814</v>
      </c>
      <c r="CZ237" s="74">
        <f t="shared" ca="1" si="701"/>
        <v>1.0053427270350825</v>
      </c>
      <c r="DA237" s="74">
        <f t="shared" ca="1" si="701"/>
        <v>1.0284985502428339</v>
      </c>
      <c r="DB237" s="74">
        <f t="shared" ca="1" si="701"/>
        <v>0.983423759712717</v>
      </c>
      <c r="DC237" s="74">
        <f t="shared" ca="1" si="701"/>
        <v>1.0617754761694722</v>
      </c>
      <c r="DD237" s="74">
        <f t="shared" ca="1" si="701"/>
        <v>1.0774605084819715</v>
      </c>
      <c r="DE237" s="74">
        <f t="shared" ca="1" si="701"/>
        <v>0.99796228674718523</v>
      </c>
      <c r="DF237" s="74">
        <f t="shared" ca="1" si="701"/>
        <v>0.85800988022640978</v>
      </c>
      <c r="FG237" s="225">
        <f t="shared" si="688"/>
        <v>6</v>
      </c>
      <c r="FH237" s="73">
        <f t="shared" si="689"/>
        <v>2026</v>
      </c>
    </row>
    <row r="238" spans="1:164" x14ac:dyDescent="0.35">
      <c r="A238" s="73">
        <v>27</v>
      </c>
      <c r="B238" s="41">
        <f t="shared" si="607"/>
        <v>46202</v>
      </c>
      <c r="CP238" s="73">
        <f t="shared" ref="CP238:DF238" si="702">CP186</f>
        <v>27</v>
      </c>
      <c r="CQ238" s="74">
        <f t="shared" si="702"/>
        <v>1.011510226015508</v>
      </c>
      <c r="CR238" s="74">
        <f t="shared" si="702"/>
        <v>1.1237195150822521</v>
      </c>
      <c r="CS238" s="74">
        <f t="shared" ca="1" si="702"/>
        <v>1.0432693741550889</v>
      </c>
      <c r="CT238" s="74">
        <f t="shared" ca="1" si="702"/>
        <v>1.0537943370843013</v>
      </c>
      <c r="CU238" s="74">
        <f t="shared" si="702"/>
        <v>1.1616214166186392</v>
      </c>
      <c r="CV238" s="74">
        <f t="shared" ca="1" si="702"/>
        <v>1.0391778417070456</v>
      </c>
      <c r="CW238" s="74">
        <f t="shared" ca="1" si="702"/>
        <v>1.0032226283965098</v>
      </c>
      <c r="CX238" s="74">
        <f t="shared" ca="1" si="702"/>
        <v>0.97006077218434872</v>
      </c>
      <c r="CY238" s="74">
        <f t="shared" si="702"/>
        <v>0.99785132424484824</v>
      </c>
      <c r="CZ238" s="74">
        <f t="shared" ca="1" si="702"/>
        <v>1.0134035317777965</v>
      </c>
      <c r="DA238" s="74">
        <f t="shared" ca="1" si="702"/>
        <v>1.075713477549133</v>
      </c>
      <c r="DB238" s="74">
        <f t="shared" ca="1" si="702"/>
        <v>1.0623783311322885</v>
      </c>
      <c r="DC238" s="74">
        <f t="shared" ca="1" si="702"/>
        <v>1.0907810012658601</v>
      </c>
      <c r="DD238" s="74">
        <f t="shared" ca="1" si="702"/>
        <v>1.1283385894304805</v>
      </c>
      <c r="DE238" s="74">
        <f t="shared" ca="1" si="702"/>
        <v>0.99423604078599004</v>
      </c>
      <c r="DF238" s="74">
        <f t="shared" ca="1" si="702"/>
        <v>0.87613483366050104</v>
      </c>
      <c r="FG238" s="225">
        <f t="shared" si="688"/>
        <v>6</v>
      </c>
      <c r="FH238" s="73">
        <f t="shared" si="689"/>
        <v>2026</v>
      </c>
    </row>
    <row r="239" spans="1:164" x14ac:dyDescent="0.35">
      <c r="A239" s="73">
        <v>28</v>
      </c>
      <c r="B239" s="41">
        <f t="shared" si="607"/>
        <v>46209</v>
      </c>
      <c r="CP239" s="73">
        <f t="shared" ref="CP239:DF239" si="703">CP187</f>
        <v>28</v>
      </c>
      <c r="CQ239" s="74">
        <f t="shared" si="703"/>
        <v>0.98629210753121699</v>
      </c>
      <c r="CR239" s="74">
        <f t="shared" si="703"/>
        <v>1.1554281068737839</v>
      </c>
      <c r="CS239" s="74">
        <f t="shared" ca="1" si="703"/>
        <v>1.0406752869602178</v>
      </c>
      <c r="CT239" s="74">
        <f t="shared" ca="1" si="703"/>
        <v>1.0480229098845473</v>
      </c>
      <c r="CU239" s="74">
        <f t="shared" si="703"/>
        <v>1.1708991984160597</v>
      </c>
      <c r="CV239" s="74">
        <f t="shared" ca="1" si="703"/>
        <v>1.0399028803343617</v>
      </c>
      <c r="CW239" s="74">
        <f t="shared" ca="1" si="703"/>
        <v>0.98413426059284259</v>
      </c>
      <c r="CX239" s="74">
        <f t="shared" ca="1" si="703"/>
        <v>0.98660279592866884</v>
      </c>
      <c r="CY239" s="74">
        <f t="shared" si="703"/>
        <v>1.0241698197370199</v>
      </c>
      <c r="CZ239" s="74">
        <f t="shared" ca="1" si="703"/>
        <v>1.0103234791898796</v>
      </c>
      <c r="DA239" s="74">
        <f t="shared" ca="1" si="703"/>
        <v>1.0523013503531033</v>
      </c>
      <c r="DB239" s="74">
        <f t="shared" ca="1" si="703"/>
        <v>1.0064423971720786</v>
      </c>
      <c r="DC239" s="74">
        <f t="shared" ca="1" si="703"/>
        <v>1.1031542128826206</v>
      </c>
      <c r="DD239" s="74">
        <f t="shared" ca="1" si="703"/>
        <v>1.1309303631402912</v>
      </c>
      <c r="DE239" s="74">
        <f t="shared" ca="1" si="703"/>
        <v>1.0011874108538326</v>
      </c>
      <c r="DF239" s="74">
        <f t="shared" ca="1" si="703"/>
        <v>0.88055394009740262</v>
      </c>
      <c r="FG239" s="225">
        <f t="shared" si="688"/>
        <v>7</v>
      </c>
      <c r="FH239" s="73">
        <f t="shared" si="689"/>
        <v>2026</v>
      </c>
    </row>
    <row r="240" spans="1:164" x14ac:dyDescent="0.35">
      <c r="A240" s="73">
        <v>29</v>
      </c>
      <c r="B240" s="41">
        <f t="shared" si="607"/>
        <v>46216</v>
      </c>
      <c r="CP240" s="73">
        <f t="shared" ref="CP240:DF240" si="704">CP188</f>
        <v>29</v>
      </c>
      <c r="CQ240" s="74">
        <f t="shared" si="704"/>
        <v>1.0252725539577734</v>
      </c>
      <c r="CR240" s="74">
        <f t="shared" si="704"/>
        <v>1.1342645296493843</v>
      </c>
      <c r="CS240" s="74">
        <f t="shared" ca="1" si="704"/>
        <v>1.0321477164467439</v>
      </c>
      <c r="CT240" s="74">
        <f t="shared" ca="1" si="704"/>
        <v>1.040771455139281</v>
      </c>
      <c r="CU240" s="74">
        <f t="shared" si="704"/>
        <v>1.1620712452526327</v>
      </c>
      <c r="CV240" s="74">
        <f t="shared" ca="1" si="704"/>
        <v>1.0297613188975139</v>
      </c>
      <c r="CW240" s="74">
        <f t="shared" ca="1" si="704"/>
        <v>0.92903697823315989</v>
      </c>
      <c r="CX240" s="74">
        <f t="shared" ca="1" si="704"/>
        <v>0.96815207961442518</v>
      </c>
      <c r="CY240" s="74">
        <f t="shared" si="704"/>
        <v>1.0466672087433508</v>
      </c>
      <c r="CZ240" s="74">
        <f t="shared" ca="1" si="704"/>
        <v>0.99642668923361899</v>
      </c>
      <c r="DA240" s="74">
        <f t="shared" ca="1" si="704"/>
        <v>1.0444343937544729</v>
      </c>
      <c r="DB240" s="74">
        <f t="shared" ca="1" si="704"/>
        <v>0.98560434262822072</v>
      </c>
      <c r="DC240" s="74">
        <f t="shared" ca="1" si="704"/>
        <v>1.1071753747355124</v>
      </c>
      <c r="DD240" s="74">
        <f t="shared" ca="1" si="704"/>
        <v>1.1386530967964674</v>
      </c>
      <c r="DE240" s="74">
        <f t="shared" ca="1" si="704"/>
        <v>1.0009722736407856</v>
      </c>
      <c r="DF240" s="74">
        <f t="shared" ca="1" si="704"/>
        <v>0.85408831329027712</v>
      </c>
      <c r="FG240" s="225">
        <f t="shared" si="688"/>
        <v>7</v>
      </c>
      <c r="FH240" s="73">
        <f t="shared" si="689"/>
        <v>2026</v>
      </c>
    </row>
    <row r="241" spans="1:164" x14ac:dyDescent="0.35">
      <c r="A241" s="73">
        <v>30</v>
      </c>
      <c r="B241" s="41">
        <f t="shared" si="607"/>
        <v>46223</v>
      </c>
      <c r="CP241" s="73">
        <f t="shared" ref="CP241:DF241" si="705">CP189</f>
        <v>30</v>
      </c>
      <c r="CQ241" s="74">
        <f t="shared" si="705"/>
        <v>1.0286450841110972</v>
      </c>
      <c r="CR241" s="74">
        <f t="shared" si="705"/>
        <v>1.1899560309428385</v>
      </c>
      <c r="CS241" s="74">
        <f t="shared" ca="1" si="705"/>
        <v>1.0278525262157767</v>
      </c>
      <c r="CT241" s="74">
        <f t="shared" ca="1" si="705"/>
        <v>1.0450889447624834</v>
      </c>
      <c r="CU241" s="74">
        <f t="shared" si="705"/>
        <v>1.1536143452682288</v>
      </c>
      <c r="CV241" s="74">
        <f t="shared" ca="1" si="705"/>
        <v>1.0336218062708591</v>
      </c>
      <c r="CW241" s="74">
        <f t="shared" ca="1" si="705"/>
        <v>1.0003337365521117</v>
      </c>
      <c r="CX241" s="74">
        <f t="shared" ca="1" si="705"/>
        <v>1.029633888013791</v>
      </c>
      <c r="CY241" s="74">
        <f t="shared" si="705"/>
        <v>0.73076407000672672</v>
      </c>
      <c r="CZ241" s="74">
        <f t="shared" ca="1" si="705"/>
        <v>0.9977203885060878</v>
      </c>
      <c r="DA241" s="74">
        <f t="shared" ca="1" si="705"/>
        <v>1.0634627019854541</v>
      </c>
      <c r="DB241" s="74">
        <f t="shared" ca="1" si="705"/>
        <v>1.0258345030030473</v>
      </c>
      <c r="DC241" s="74">
        <f t="shared" ca="1" si="705"/>
        <v>1.1137478087457358</v>
      </c>
      <c r="DD241" s="74">
        <f t="shared" ca="1" si="705"/>
        <v>1.1594309033204744</v>
      </c>
      <c r="DE241" s="74">
        <f t="shared" ca="1" si="705"/>
        <v>0.99177748803028853</v>
      </c>
      <c r="DF241" s="74">
        <f t="shared" ca="1" si="705"/>
        <v>0.84254649889024236</v>
      </c>
      <c r="FG241" s="225">
        <f t="shared" si="688"/>
        <v>7</v>
      </c>
      <c r="FH241" s="73">
        <f t="shared" si="689"/>
        <v>2026</v>
      </c>
    </row>
    <row r="242" spans="1:164" x14ac:dyDescent="0.35">
      <c r="A242" s="73">
        <v>31</v>
      </c>
      <c r="B242" s="41">
        <f t="shared" si="607"/>
        <v>46230</v>
      </c>
      <c r="CP242" s="73">
        <f t="shared" ref="CP242:DF242" si="706">CP190</f>
        <v>31</v>
      </c>
      <c r="CQ242" s="74">
        <f t="shared" si="706"/>
        <v>0.978381558861385</v>
      </c>
      <c r="CR242" s="74">
        <f t="shared" si="706"/>
        <v>1.173644728205663</v>
      </c>
      <c r="CS242" s="74">
        <f t="shared" ca="1" si="706"/>
        <v>1.0071339004964619</v>
      </c>
      <c r="CT242" s="74">
        <f t="shared" ca="1" si="706"/>
        <v>1.0318460795100293</v>
      </c>
      <c r="CU242" s="74">
        <f t="shared" si="706"/>
        <v>1.1388291652448503</v>
      </c>
      <c r="CV242" s="74">
        <f t="shared" ca="1" si="706"/>
        <v>1.0269516693998757</v>
      </c>
      <c r="CW242" s="74">
        <f t="shared" ca="1" si="706"/>
        <v>0.96653836819324102</v>
      </c>
      <c r="CX242" s="74">
        <f t="shared" ca="1" si="706"/>
        <v>1.0101287551465985</v>
      </c>
      <c r="CY242" s="74">
        <f t="shared" si="706"/>
        <v>0.93455005229456756</v>
      </c>
      <c r="CZ242" s="74">
        <f t="shared" ca="1" si="706"/>
        <v>1.0007137123345304</v>
      </c>
      <c r="DA242" s="74">
        <f t="shared" ca="1" si="706"/>
        <v>1.1266553409765172</v>
      </c>
      <c r="DB242" s="74">
        <f t="shared" ca="1" si="706"/>
        <v>1.1068585123188623</v>
      </c>
      <c r="DC242" s="74">
        <f t="shared" ca="1" si="706"/>
        <v>1.1690646837092105</v>
      </c>
      <c r="DD242" s="74">
        <f t="shared" ca="1" si="706"/>
        <v>1.2068719615801013</v>
      </c>
      <c r="DE242" s="74">
        <f t="shared" ca="1" si="706"/>
        <v>0.99105093713283221</v>
      </c>
      <c r="DF242" s="74">
        <f t="shared" ca="1" si="706"/>
        <v>0.86381133492640372</v>
      </c>
      <c r="FG242" s="225">
        <f t="shared" si="688"/>
        <v>7</v>
      </c>
      <c r="FH242" s="73">
        <f t="shared" si="689"/>
        <v>2026</v>
      </c>
    </row>
    <row r="243" spans="1:164" x14ac:dyDescent="0.35">
      <c r="A243" s="73">
        <v>32</v>
      </c>
      <c r="B243" s="41">
        <f t="shared" si="607"/>
        <v>46237</v>
      </c>
      <c r="CP243" s="73">
        <f t="shared" ref="CP243:DF243" si="707">CP191</f>
        <v>32</v>
      </c>
      <c r="CQ243" s="74">
        <f t="shared" si="707"/>
        <v>0.97766069260857325</v>
      </c>
      <c r="CR243" s="74">
        <f t="shared" si="707"/>
        <v>1.2089099944719075</v>
      </c>
      <c r="CS243" s="74">
        <f t="shared" ca="1" si="707"/>
        <v>1.0077786487017151</v>
      </c>
      <c r="CT243" s="74">
        <f t="shared" ca="1" si="707"/>
        <v>1.0244372857517967</v>
      </c>
      <c r="CU243" s="74">
        <f t="shared" si="707"/>
        <v>1.1340683738423787</v>
      </c>
      <c r="CV243" s="74">
        <f t="shared" ca="1" si="707"/>
        <v>1.0301417813387055</v>
      </c>
      <c r="CW243" s="74">
        <f t="shared" ca="1" si="707"/>
        <v>0.97866624650867151</v>
      </c>
      <c r="CX243" s="74">
        <f t="shared" ca="1" si="707"/>
        <v>0.9853872691764608</v>
      </c>
      <c r="CY243" s="74">
        <f t="shared" si="707"/>
        <v>0.71530663390862814</v>
      </c>
      <c r="CZ243" s="74">
        <f t="shared" ca="1" si="707"/>
        <v>0.99466275866104636</v>
      </c>
      <c r="DA243" s="74">
        <f t="shared" ca="1" si="707"/>
        <v>1.098858576053332</v>
      </c>
      <c r="DB243" s="74">
        <f t="shared" ca="1" si="707"/>
        <v>1.0566358341666449</v>
      </c>
      <c r="DC243" s="74">
        <f t="shared" ca="1" si="707"/>
        <v>1.1725968381023864</v>
      </c>
      <c r="DD243" s="74">
        <f t="shared" ca="1" si="707"/>
        <v>1.1921015460302216</v>
      </c>
      <c r="DE243" s="74">
        <f t="shared" ca="1" si="707"/>
        <v>0.99469561318431976</v>
      </c>
      <c r="DF243" s="74">
        <f t="shared" ca="1" si="707"/>
        <v>0.84753963145337774</v>
      </c>
      <c r="FG243" s="225">
        <f t="shared" si="688"/>
        <v>8</v>
      </c>
      <c r="FH243" s="73">
        <f t="shared" si="689"/>
        <v>2026</v>
      </c>
    </row>
    <row r="244" spans="1:164" x14ac:dyDescent="0.35">
      <c r="A244" s="73">
        <v>33</v>
      </c>
      <c r="B244" s="41">
        <f t="shared" si="607"/>
        <v>46244</v>
      </c>
      <c r="CP244" s="73">
        <f t="shared" ref="CP244:DF244" si="708">CP192</f>
        <v>33</v>
      </c>
      <c r="CQ244" s="74">
        <f t="shared" si="708"/>
        <v>1.0097960799386758</v>
      </c>
      <c r="CR244" s="74">
        <f t="shared" si="708"/>
        <v>1.2197203090975279</v>
      </c>
      <c r="CS244" s="74">
        <f t="shared" ca="1" si="708"/>
        <v>1.0112971892714635</v>
      </c>
      <c r="CT244" s="74">
        <f t="shared" ca="1" si="708"/>
        <v>1.0248819243229297</v>
      </c>
      <c r="CU244" s="74">
        <f t="shared" si="708"/>
        <v>1.1274259984256083</v>
      </c>
      <c r="CV244" s="74">
        <f t="shared" ca="1" si="708"/>
        <v>1.0313210369667072</v>
      </c>
      <c r="CW244" s="74">
        <f t="shared" ca="1" si="708"/>
        <v>0.93117847812362697</v>
      </c>
      <c r="CX244" s="74">
        <f t="shared" ca="1" si="708"/>
        <v>1.0199659383811162</v>
      </c>
      <c r="CY244" s="74">
        <f t="shared" si="708"/>
        <v>1.4901514046506532</v>
      </c>
      <c r="CZ244" s="74">
        <f t="shared" ca="1" si="708"/>
        <v>0.99521629509767318</v>
      </c>
      <c r="DA244" s="74">
        <f t="shared" ca="1" si="708"/>
        <v>1.0625376763358512</v>
      </c>
      <c r="DB244" s="74">
        <f t="shared" ca="1" si="708"/>
        <v>0.99988916692393104</v>
      </c>
      <c r="DC244" s="74">
        <f t="shared" ca="1" si="708"/>
        <v>1.1536749502780204</v>
      </c>
      <c r="DD244" s="74">
        <f t="shared" ca="1" si="708"/>
        <v>1.1666280897830079</v>
      </c>
      <c r="DE244" s="74">
        <f t="shared" ca="1" si="708"/>
        <v>0.9964499695941984</v>
      </c>
      <c r="DF244" s="74">
        <f t="shared" ca="1" si="708"/>
        <v>0.84657790223718876</v>
      </c>
      <c r="FG244" s="225">
        <f t="shared" si="688"/>
        <v>8</v>
      </c>
      <c r="FH244" s="73">
        <f t="shared" si="689"/>
        <v>2026</v>
      </c>
    </row>
    <row r="245" spans="1:164" x14ac:dyDescent="0.35">
      <c r="A245" s="73">
        <v>34</v>
      </c>
      <c r="B245" s="41">
        <f t="shared" si="607"/>
        <v>46251</v>
      </c>
      <c r="CP245" s="73">
        <f t="shared" ref="CP245:DF245" si="709">CP193</f>
        <v>34</v>
      </c>
      <c r="CQ245" s="74">
        <f t="shared" si="709"/>
        <v>0.95611866139511836</v>
      </c>
      <c r="CR245" s="74">
        <f t="shared" si="709"/>
        <v>1.2447629591616296</v>
      </c>
      <c r="CS245" s="74">
        <f t="shared" ca="1" si="709"/>
        <v>1.0041624486130933</v>
      </c>
      <c r="CT245" s="74">
        <f t="shared" ca="1" si="709"/>
        <v>1.0080145329653094</v>
      </c>
      <c r="CU245" s="74">
        <f t="shared" si="709"/>
        <v>1.1357172864430509</v>
      </c>
      <c r="CV245" s="74">
        <f t="shared" ca="1" si="709"/>
        <v>1.029651189066416</v>
      </c>
      <c r="CW245" s="74">
        <f t="shared" ca="1" si="709"/>
        <v>0.99250206348214032</v>
      </c>
      <c r="CX245" s="74">
        <f t="shared" ca="1" si="709"/>
        <v>0.99973324192464263</v>
      </c>
      <c r="CY245" s="74">
        <f t="shared" si="709"/>
        <v>0.72294717309886003</v>
      </c>
      <c r="CZ245" s="74">
        <f t="shared" ca="1" si="709"/>
        <v>1.0093242171813861</v>
      </c>
      <c r="DA245" s="74">
        <f t="shared" ca="1" si="709"/>
        <v>1.0631252336953994</v>
      </c>
      <c r="DB245" s="74">
        <f t="shared" ca="1" si="709"/>
        <v>1.0118583107462944</v>
      </c>
      <c r="DC245" s="74">
        <f t="shared" ca="1" si="709"/>
        <v>1.1336583783543588</v>
      </c>
      <c r="DD245" s="74">
        <f t="shared" ca="1" si="709"/>
        <v>1.1522562521744439</v>
      </c>
      <c r="DE245" s="74">
        <f t="shared" ca="1" si="709"/>
        <v>1.003637662235815</v>
      </c>
      <c r="DF245" s="74">
        <f t="shared" ca="1" si="709"/>
        <v>0.89456379099856642</v>
      </c>
      <c r="FG245" s="225">
        <f t="shared" si="688"/>
        <v>8</v>
      </c>
      <c r="FH245" s="73">
        <f t="shared" si="689"/>
        <v>2026</v>
      </c>
    </row>
    <row r="246" spans="1:164" x14ac:dyDescent="0.35">
      <c r="A246" s="73">
        <v>35</v>
      </c>
      <c r="B246" s="41">
        <f t="shared" si="607"/>
        <v>46258</v>
      </c>
      <c r="CP246" s="73">
        <f t="shared" ref="CP246:DF246" si="710">CP194</f>
        <v>35</v>
      </c>
      <c r="CQ246" s="74">
        <f t="shared" si="710"/>
        <v>1.0069524491822366</v>
      </c>
      <c r="CR246" s="74">
        <f t="shared" si="710"/>
        <v>1.3065560188046352</v>
      </c>
      <c r="CS246" s="74">
        <f t="shared" ca="1" si="710"/>
        <v>0.98485028324223078</v>
      </c>
      <c r="CT246" s="74">
        <f t="shared" ca="1" si="710"/>
        <v>0.96757682033417558</v>
      </c>
      <c r="CU246" s="74">
        <f t="shared" si="710"/>
        <v>1.1402978970745292</v>
      </c>
      <c r="CV246" s="74">
        <f t="shared" ca="1" si="710"/>
        <v>1.0252564661977392</v>
      </c>
      <c r="CW246" s="74">
        <f t="shared" ca="1" si="710"/>
        <v>1.0215443886670177</v>
      </c>
      <c r="CX246" s="74">
        <f t="shared" ca="1" si="710"/>
        <v>1.0330446915205878</v>
      </c>
      <c r="CY246" s="74">
        <f t="shared" si="710"/>
        <v>0.4874156641069749</v>
      </c>
      <c r="CZ246" s="74">
        <f t="shared" ca="1" si="710"/>
        <v>1.0263474798500927</v>
      </c>
      <c r="DA246" s="74">
        <f t="shared" ca="1" si="710"/>
        <v>1.0929241545607942</v>
      </c>
      <c r="DB246" s="74">
        <f t="shared" ca="1" si="710"/>
        <v>1.0602382697431694</v>
      </c>
      <c r="DC246" s="74">
        <f t="shared" ca="1" si="710"/>
        <v>1.137949406111656</v>
      </c>
      <c r="DD246" s="74">
        <f t="shared" ca="1" si="710"/>
        <v>1.1605776472341229</v>
      </c>
      <c r="DE246" s="74">
        <f t="shared" ca="1" si="710"/>
        <v>1.0063593785160792</v>
      </c>
      <c r="DF246" s="74">
        <f t="shared" ca="1" si="710"/>
        <v>0.92398282453340275</v>
      </c>
      <c r="FG246" s="225">
        <f t="shared" si="688"/>
        <v>8</v>
      </c>
      <c r="FH246" s="73">
        <f t="shared" si="689"/>
        <v>2026</v>
      </c>
    </row>
    <row r="247" spans="1:164" x14ac:dyDescent="0.35">
      <c r="A247" s="73">
        <v>36</v>
      </c>
      <c r="B247" s="41">
        <f t="shared" si="607"/>
        <v>46265</v>
      </c>
      <c r="CP247" s="73">
        <f t="shared" ref="CP247:DF247" si="711">CP195</f>
        <v>36</v>
      </c>
      <c r="CQ247" s="74">
        <f t="shared" si="711"/>
        <v>0.99025558350477849</v>
      </c>
      <c r="CR247" s="74">
        <f t="shared" si="711"/>
        <v>1.2634687876159703</v>
      </c>
      <c r="CS247" s="74">
        <f t="shared" ca="1" si="711"/>
        <v>1.0330049836172148</v>
      </c>
      <c r="CT247" s="74">
        <f t="shared" ca="1" si="711"/>
        <v>1.0518341220448497</v>
      </c>
      <c r="CU247" s="74">
        <f t="shared" si="711"/>
        <v>1.1385056103327982</v>
      </c>
      <c r="CV247" s="74">
        <f t="shared" ca="1" si="711"/>
        <v>1.0249378283681838</v>
      </c>
      <c r="CW247" s="74">
        <f t="shared" ca="1" si="711"/>
        <v>1.0020076752052942</v>
      </c>
      <c r="CX247" s="74">
        <f t="shared" ca="1" si="711"/>
        <v>1.0029634123780309</v>
      </c>
      <c r="CY247" s="74">
        <f t="shared" si="711"/>
        <v>0.90567547187203479</v>
      </c>
      <c r="CZ247" s="74">
        <f t="shared" ca="1" si="711"/>
        <v>1.0160191726136942</v>
      </c>
      <c r="DA247" s="74">
        <f t="shared" ca="1" si="711"/>
        <v>1.0437148953354898</v>
      </c>
      <c r="DB247" s="74">
        <f t="shared" ca="1" si="711"/>
        <v>1.0210396156364254</v>
      </c>
      <c r="DC247" s="74">
        <f t="shared" ca="1" si="711"/>
        <v>1.0673503250058269</v>
      </c>
      <c r="DD247" s="74">
        <f t="shared" ca="1" si="711"/>
        <v>1.0805762602721238</v>
      </c>
      <c r="DE247" s="74">
        <f t="shared" ca="1" si="711"/>
        <v>1.0120519492346156</v>
      </c>
      <c r="DF247" s="74">
        <f t="shared" ca="1" si="711"/>
        <v>0.89777369364054094</v>
      </c>
      <c r="FG247" s="225">
        <f t="shared" si="688"/>
        <v>8</v>
      </c>
      <c r="FH247" s="73">
        <f t="shared" si="689"/>
        <v>2026</v>
      </c>
    </row>
    <row r="248" spans="1:164" x14ac:dyDescent="0.35">
      <c r="A248" s="73">
        <v>37</v>
      </c>
      <c r="B248" s="41">
        <f t="shared" si="607"/>
        <v>46272</v>
      </c>
      <c r="CP248" s="73">
        <f t="shared" ref="CP248:DF248" si="712">CP196</f>
        <v>37</v>
      </c>
      <c r="CQ248" s="74">
        <f t="shared" si="712"/>
        <v>1.0064765632231143</v>
      </c>
      <c r="CR248" s="74">
        <f t="shared" si="712"/>
        <v>1.2232701802945192</v>
      </c>
      <c r="CS248" s="74">
        <f t="shared" ca="1" si="712"/>
        <v>1.0500095759456995</v>
      </c>
      <c r="CT248" s="74">
        <f t="shared" ca="1" si="712"/>
        <v>1.0532224048432488</v>
      </c>
      <c r="CU248" s="74">
        <f t="shared" si="712"/>
        <v>1.1346845847367351</v>
      </c>
      <c r="CV248" s="74">
        <f t="shared" ca="1" si="712"/>
        <v>1.0383975853613165</v>
      </c>
      <c r="CW248" s="74">
        <f t="shared" ca="1" si="712"/>
        <v>0.99382503514976428</v>
      </c>
      <c r="CX248" s="74">
        <f t="shared" ca="1" si="712"/>
        <v>1.003969837302892</v>
      </c>
      <c r="CY248" s="74">
        <f t="shared" si="712"/>
        <v>0.62132494349878764</v>
      </c>
      <c r="CZ248" s="74">
        <f t="shared" ca="1" si="712"/>
        <v>1.021607710203204</v>
      </c>
      <c r="DA248" s="74">
        <f t="shared" ca="1" si="712"/>
        <v>0.99044926507766529</v>
      </c>
      <c r="DB248" s="74">
        <f t="shared" ca="1" si="712"/>
        <v>0.93894655147050698</v>
      </c>
      <c r="DC248" s="74">
        <f t="shared" ca="1" si="712"/>
        <v>1.032195959686109</v>
      </c>
      <c r="DD248" s="74">
        <f t="shared" ca="1" si="712"/>
        <v>1.0208678131002169</v>
      </c>
      <c r="DE248" s="74">
        <f t="shared" ca="1" si="712"/>
        <v>1.0143725826193442</v>
      </c>
      <c r="DF248" s="74">
        <f t="shared" ca="1" si="712"/>
        <v>0.92250142416849457</v>
      </c>
      <c r="FG248" s="225">
        <f t="shared" si="688"/>
        <v>9</v>
      </c>
      <c r="FH248" s="73">
        <f t="shared" si="689"/>
        <v>2026</v>
      </c>
    </row>
    <row r="249" spans="1:164" x14ac:dyDescent="0.35">
      <c r="A249" s="73">
        <v>38</v>
      </c>
      <c r="B249" s="41">
        <f t="shared" si="607"/>
        <v>46279</v>
      </c>
      <c r="CP249" s="73">
        <f t="shared" ref="CP249:DF249" si="713">CP197</f>
        <v>38</v>
      </c>
      <c r="CQ249" s="74">
        <f t="shared" si="713"/>
        <v>0.98279780315828902</v>
      </c>
      <c r="CR249" s="74">
        <f t="shared" si="713"/>
        <v>1.1208987013284242</v>
      </c>
      <c r="CS249" s="74">
        <f t="shared" ca="1" si="713"/>
        <v>1.0165582663681454</v>
      </c>
      <c r="CT249" s="74">
        <f t="shared" ca="1" si="713"/>
        <v>1.0266609069337189</v>
      </c>
      <c r="CU249" s="74">
        <f t="shared" si="713"/>
        <v>1.1264844300063421</v>
      </c>
      <c r="CV249" s="74">
        <f t="shared" ca="1" si="713"/>
        <v>1.0087239762540863</v>
      </c>
      <c r="CW249" s="74">
        <f t="shared" ca="1" si="713"/>
        <v>0.9930268438570985</v>
      </c>
      <c r="CX249" s="74">
        <f t="shared" ca="1" si="713"/>
        <v>0.98904565319404192</v>
      </c>
      <c r="CY249" s="74">
        <f t="shared" si="713"/>
        <v>0.91305334981116415</v>
      </c>
      <c r="CZ249" s="74">
        <f t="shared" ca="1" si="713"/>
        <v>1.0064469711961146</v>
      </c>
      <c r="DA249" s="74">
        <f t="shared" ca="1" si="713"/>
        <v>0.97625830418892312</v>
      </c>
      <c r="DB249" s="74">
        <f t="shared" ca="1" si="713"/>
        <v>0.94432808104002552</v>
      </c>
      <c r="DC249" s="74">
        <f t="shared" ca="1" si="713"/>
        <v>1.0102338538094602</v>
      </c>
      <c r="DD249" s="74">
        <f t="shared" ca="1" si="713"/>
        <v>0.98927175942277712</v>
      </c>
      <c r="DE249" s="74">
        <f t="shared" ca="1" si="713"/>
        <v>0.97008141539268256</v>
      </c>
      <c r="DF249" s="74">
        <f t="shared" ca="1" si="713"/>
        <v>0.94061538194095917</v>
      </c>
      <c r="FG249" s="225">
        <f t="shared" si="688"/>
        <v>9</v>
      </c>
      <c r="FH249" s="73">
        <f t="shared" si="689"/>
        <v>2026</v>
      </c>
    </row>
    <row r="250" spans="1:164" x14ac:dyDescent="0.35">
      <c r="A250" s="73">
        <v>39</v>
      </c>
      <c r="B250" s="41">
        <f t="shared" si="607"/>
        <v>46286</v>
      </c>
      <c r="CP250" s="73">
        <f t="shared" ref="CP250:DF250" si="714">CP198</f>
        <v>39</v>
      </c>
      <c r="CQ250" s="74">
        <f t="shared" si="714"/>
        <v>0.97749413119001538</v>
      </c>
      <c r="CR250" s="74">
        <f t="shared" si="714"/>
        <v>1.0429779575581817</v>
      </c>
      <c r="CS250" s="74">
        <f t="shared" ca="1" si="714"/>
        <v>1.0365224496223016</v>
      </c>
      <c r="CT250" s="74">
        <f t="shared" ca="1" si="714"/>
        <v>1.0475603554420339</v>
      </c>
      <c r="CU250" s="74">
        <f t="shared" si="714"/>
        <v>1.1090225289031557</v>
      </c>
      <c r="CV250" s="74">
        <f t="shared" ca="1" si="714"/>
        <v>1.0249086529865141</v>
      </c>
      <c r="CW250" s="74">
        <f t="shared" ca="1" si="714"/>
        <v>1.0181913435244585</v>
      </c>
      <c r="CX250" s="74">
        <f t="shared" ca="1" si="714"/>
        <v>1.0198760649726597</v>
      </c>
      <c r="CY250" s="74">
        <f t="shared" si="714"/>
        <v>1.0539264045140531</v>
      </c>
      <c r="CZ250" s="74">
        <f t="shared" ca="1" si="714"/>
        <v>1.0340331426857752</v>
      </c>
      <c r="DA250" s="74">
        <f t="shared" ca="1" si="714"/>
        <v>1.0175959434201378</v>
      </c>
      <c r="DB250" s="74">
        <f t="shared" ca="1" si="714"/>
        <v>1.0475341297542202</v>
      </c>
      <c r="DC250" s="74">
        <f t="shared" ca="1" si="714"/>
        <v>1.007813544012309</v>
      </c>
      <c r="DD250" s="74">
        <f t="shared" ca="1" si="714"/>
        <v>0.99314595755922086</v>
      </c>
      <c r="DE250" s="74">
        <f t="shared" ca="1" si="714"/>
        <v>0.99491152152021278</v>
      </c>
      <c r="DF250" s="74">
        <f t="shared" ca="1" si="714"/>
        <v>0.9369143831949982</v>
      </c>
      <c r="FG250" s="225">
        <f t="shared" si="688"/>
        <v>9</v>
      </c>
      <c r="FH250" s="73">
        <f t="shared" si="689"/>
        <v>2026</v>
      </c>
    </row>
    <row r="251" spans="1:164" x14ac:dyDescent="0.35">
      <c r="A251" s="73">
        <v>40</v>
      </c>
      <c r="B251" s="41">
        <f t="shared" si="607"/>
        <v>46293</v>
      </c>
      <c r="CP251" s="73">
        <f t="shared" ref="CP251:DF251" si="715">CP199</f>
        <v>40</v>
      </c>
      <c r="CQ251" s="74">
        <f t="shared" si="715"/>
        <v>1.0484960496806037</v>
      </c>
      <c r="CR251" s="74">
        <f t="shared" si="715"/>
        <v>1.0648272890128445</v>
      </c>
      <c r="CS251" s="74">
        <f t="shared" ca="1" si="715"/>
        <v>1.0327277566871891</v>
      </c>
      <c r="CT251" s="74">
        <f t="shared" ca="1" si="715"/>
        <v>1.0442352834794515</v>
      </c>
      <c r="CU251" s="74">
        <f t="shared" si="715"/>
        <v>1.0915373087417188</v>
      </c>
      <c r="CV251" s="74">
        <f t="shared" ca="1" si="715"/>
        <v>1.0219758638246814</v>
      </c>
      <c r="CW251" s="74">
        <f t="shared" ca="1" si="715"/>
        <v>0.98918544521736151</v>
      </c>
      <c r="CX251" s="74">
        <f t="shared" ca="1" si="715"/>
        <v>0.99942665940996245</v>
      </c>
      <c r="CY251" s="74">
        <f t="shared" si="715"/>
        <v>0.99382451098584912</v>
      </c>
      <c r="CZ251" s="74">
        <f t="shared" ca="1" si="715"/>
        <v>1.0588126415801773</v>
      </c>
      <c r="DA251" s="74">
        <f t="shared" ca="1" si="715"/>
        <v>1.0414415379287743</v>
      </c>
      <c r="DB251" s="74">
        <f t="shared" ca="1" si="715"/>
        <v>1.087687828584369</v>
      </c>
      <c r="DC251" s="74">
        <f t="shared" ca="1" si="715"/>
        <v>1.0100458380201498</v>
      </c>
      <c r="DD251" s="74">
        <f t="shared" ca="1" si="715"/>
        <v>0.99999095995933429</v>
      </c>
      <c r="DE251" s="74">
        <f t="shared" ca="1" si="715"/>
        <v>1.0153631675376198</v>
      </c>
      <c r="DF251" s="74">
        <f t="shared" ca="1" si="715"/>
        <v>0.9949701638179701</v>
      </c>
      <c r="FG251" s="225">
        <f t="shared" si="688"/>
        <v>9</v>
      </c>
      <c r="FH251" s="73">
        <f t="shared" si="689"/>
        <v>2026</v>
      </c>
    </row>
    <row r="252" spans="1:164" x14ac:dyDescent="0.35">
      <c r="A252" s="73">
        <v>41</v>
      </c>
      <c r="B252" s="41">
        <f t="shared" si="607"/>
        <v>46300</v>
      </c>
      <c r="CP252" s="73">
        <f t="shared" ref="CP252:DF252" si="716">CP200</f>
        <v>41</v>
      </c>
      <c r="CQ252" s="74">
        <f t="shared" si="716"/>
        <v>0.98875295759354043</v>
      </c>
      <c r="CR252" s="74">
        <f t="shared" si="716"/>
        <v>1.0266954880091994</v>
      </c>
      <c r="CS252" s="74">
        <f t="shared" ca="1" si="716"/>
        <v>1.0272448141567116</v>
      </c>
      <c r="CT252" s="74">
        <f t="shared" ca="1" si="716"/>
        <v>1.0453447764003858</v>
      </c>
      <c r="CU252" s="74">
        <f t="shared" si="716"/>
        <v>1.0762281220382883</v>
      </c>
      <c r="CV252" s="74">
        <f t="shared" ca="1" si="716"/>
        <v>1.0142332646757042</v>
      </c>
      <c r="CW252" s="74">
        <f t="shared" ca="1" si="716"/>
        <v>1.0041654155472104</v>
      </c>
      <c r="CX252" s="74">
        <f t="shared" ca="1" si="716"/>
        <v>1.0179558494765704</v>
      </c>
      <c r="CY252" s="74">
        <f t="shared" si="716"/>
        <v>0.91941773852193942</v>
      </c>
      <c r="CZ252" s="74">
        <f t="shared" ca="1" si="716"/>
        <v>1.067034120452214</v>
      </c>
      <c r="DA252" s="74">
        <f t="shared" ca="1" si="716"/>
        <v>0.96933879607399764</v>
      </c>
      <c r="DB252" s="74">
        <f t="shared" ca="1" si="716"/>
        <v>0.97400418885709117</v>
      </c>
      <c r="DC252" s="74">
        <f t="shared" ca="1" si="716"/>
        <v>0.97622175595459615</v>
      </c>
      <c r="DD252" s="74">
        <f t="shared" ca="1" si="716"/>
        <v>0.94604604918250512</v>
      </c>
      <c r="DE252" s="74">
        <f t="shared" ca="1" si="716"/>
        <v>1.0197037910915436</v>
      </c>
      <c r="DF252" s="74">
        <f t="shared" ca="1" si="716"/>
        <v>0.99393231110764801</v>
      </c>
      <c r="FG252" s="225">
        <f t="shared" si="688"/>
        <v>10</v>
      </c>
      <c r="FH252" s="73">
        <f t="shared" si="689"/>
        <v>2026</v>
      </c>
    </row>
    <row r="253" spans="1:164" x14ac:dyDescent="0.35">
      <c r="A253" s="73">
        <v>42</v>
      </c>
      <c r="B253" s="41">
        <f t="shared" si="607"/>
        <v>46307</v>
      </c>
      <c r="CP253" s="73">
        <f t="shared" ref="CP253:DF253" si="717">CP201</f>
        <v>42</v>
      </c>
      <c r="CQ253" s="74">
        <f t="shared" si="717"/>
        <v>0.9846596713038327</v>
      </c>
      <c r="CR253" s="74">
        <f t="shared" si="717"/>
        <v>1.0714863461971724</v>
      </c>
      <c r="CS253" s="74">
        <f t="shared" ca="1" si="717"/>
        <v>1.0206164881036313</v>
      </c>
      <c r="CT253" s="74">
        <f t="shared" ca="1" si="717"/>
        <v>1.0338815716664671</v>
      </c>
      <c r="CU253" s="74">
        <f t="shared" si="717"/>
        <v>1.0569436017933158</v>
      </c>
      <c r="CV253" s="74">
        <f t="shared" ca="1" si="717"/>
        <v>1.0026939853714316</v>
      </c>
      <c r="CW253" s="74">
        <f t="shared" ca="1" si="717"/>
        <v>0.98576717797239388</v>
      </c>
      <c r="CX253" s="74">
        <f t="shared" ca="1" si="717"/>
        <v>0.98590514161109077</v>
      </c>
      <c r="CY253" s="74">
        <f t="shared" si="717"/>
        <v>0.83594091308773844</v>
      </c>
      <c r="CZ253" s="74">
        <f t="shared" ca="1" si="717"/>
        <v>1.0746179406876715</v>
      </c>
      <c r="DA253" s="74">
        <f t="shared" ca="1" si="717"/>
        <v>0.94706096229933945</v>
      </c>
      <c r="DB253" s="74">
        <f t="shared" ca="1" si="717"/>
        <v>0.94975268285573666</v>
      </c>
      <c r="DC253" s="74">
        <f t="shared" ca="1" si="717"/>
        <v>0.96055621698170512</v>
      </c>
      <c r="DD253" s="74">
        <f t="shared" ca="1" si="717"/>
        <v>0.93220445778079497</v>
      </c>
      <c r="DE253" s="74">
        <f t="shared" ca="1" si="717"/>
        <v>1.0076987590582915</v>
      </c>
      <c r="DF253" s="74">
        <f t="shared" ca="1" si="717"/>
        <v>1.0138517253995549</v>
      </c>
      <c r="FG253" s="225">
        <f t="shared" si="688"/>
        <v>10</v>
      </c>
      <c r="FH253" s="73">
        <f t="shared" si="689"/>
        <v>2026</v>
      </c>
    </row>
    <row r="254" spans="1:164" x14ac:dyDescent="0.35">
      <c r="A254" s="73">
        <v>43</v>
      </c>
      <c r="B254" s="41">
        <f t="shared" si="607"/>
        <v>46314</v>
      </c>
      <c r="CP254" s="73">
        <f t="shared" ref="CP254:DF254" si="718">CP202</f>
        <v>43</v>
      </c>
      <c r="CQ254" s="74">
        <f t="shared" si="718"/>
        <v>1.0141916430572864</v>
      </c>
      <c r="CR254" s="74">
        <f t="shared" si="718"/>
        <v>0.96909008003953101</v>
      </c>
      <c r="CS254" s="74">
        <f t="shared" ca="1" si="718"/>
        <v>1.011103325500105</v>
      </c>
      <c r="CT254" s="74">
        <f t="shared" ca="1" si="718"/>
        <v>1.02836092181727</v>
      </c>
      <c r="CU254" s="74">
        <f t="shared" si="718"/>
        <v>1.0586720521164126</v>
      </c>
      <c r="CV254" s="74">
        <f t="shared" ca="1" si="718"/>
        <v>1.011950476517252</v>
      </c>
      <c r="CW254" s="74">
        <f t="shared" ca="1" si="718"/>
        <v>1.009430709087378</v>
      </c>
      <c r="CX254" s="74">
        <f t="shared" ca="1" si="718"/>
        <v>1.0070344904317827</v>
      </c>
      <c r="CY254" s="74">
        <f t="shared" si="718"/>
        <v>0.74316684205100003</v>
      </c>
      <c r="CZ254" s="74">
        <f t="shared" ca="1" si="718"/>
        <v>1.05729500779426</v>
      </c>
      <c r="DA254" s="74">
        <f t="shared" ca="1" si="718"/>
        <v>0.95276211499823105</v>
      </c>
      <c r="DB254" s="74">
        <f t="shared" ca="1" si="718"/>
        <v>0.96597265547569189</v>
      </c>
      <c r="DC254" s="74">
        <f t="shared" ca="1" si="718"/>
        <v>0.95843521037876966</v>
      </c>
      <c r="DD254" s="74">
        <f t="shared" ca="1" si="718"/>
        <v>0.926783144417892</v>
      </c>
      <c r="DE254" s="74">
        <f t="shared" ca="1" si="718"/>
        <v>1.0053190163483476</v>
      </c>
      <c r="DF254" s="74">
        <f t="shared" ca="1" si="718"/>
        <v>1.06951518272249</v>
      </c>
      <c r="FG254" s="225">
        <f t="shared" si="688"/>
        <v>10</v>
      </c>
      <c r="FH254" s="73">
        <f t="shared" si="689"/>
        <v>2026</v>
      </c>
    </row>
    <row r="255" spans="1:164" x14ac:dyDescent="0.35">
      <c r="A255" s="73">
        <v>44</v>
      </c>
      <c r="B255" s="41">
        <f t="shared" si="607"/>
        <v>46321</v>
      </c>
      <c r="CP255" s="73">
        <f t="shared" ref="CP255:DF255" si="719">CP203</f>
        <v>44</v>
      </c>
      <c r="CQ255" s="74">
        <f t="shared" si="719"/>
        <v>0.9843011357614122</v>
      </c>
      <c r="CR255" s="74">
        <f t="shared" si="719"/>
        <v>0.90618807288516101</v>
      </c>
      <c r="CS255" s="74">
        <f t="shared" ca="1" si="719"/>
        <v>1.0027852893478522</v>
      </c>
      <c r="CT255" s="74">
        <f t="shared" ca="1" si="719"/>
        <v>1.0178993733218547</v>
      </c>
      <c r="CU255" s="74">
        <f t="shared" si="719"/>
        <v>0.94319864931089337</v>
      </c>
      <c r="CV255" s="74">
        <f t="shared" ca="1" si="719"/>
        <v>0.99779442230838333</v>
      </c>
      <c r="CW255" s="74">
        <f t="shared" ca="1" si="719"/>
        <v>0.98956654556294366</v>
      </c>
      <c r="CX255" s="74">
        <f t="shared" ca="1" si="719"/>
        <v>1.0109918751280675</v>
      </c>
      <c r="CY255" s="74">
        <f t="shared" si="719"/>
        <v>0.95672794790037263</v>
      </c>
      <c r="CZ255" s="74">
        <f t="shared" ca="1" si="719"/>
        <v>1.0598743323213318</v>
      </c>
      <c r="DA255" s="74">
        <f t="shared" ca="1" si="719"/>
        <v>0.97780781278229434</v>
      </c>
      <c r="DB255" s="74">
        <f t="shared" ca="1" si="719"/>
        <v>1.0093041359469197</v>
      </c>
      <c r="DC255" s="74">
        <f t="shared" ca="1" si="719"/>
        <v>0.9596661324667165</v>
      </c>
      <c r="DD255" s="74">
        <f t="shared" ca="1" si="719"/>
        <v>0.91903661170933848</v>
      </c>
      <c r="DE255" s="74">
        <f t="shared" ca="1" si="719"/>
        <v>1.0102423641727385</v>
      </c>
      <c r="DF255" s="74">
        <f t="shared" ca="1" si="719"/>
        <v>1.0924491635286329</v>
      </c>
      <c r="FG255" s="225">
        <f t="shared" si="688"/>
        <v>10</v>
      </c>
      <c r="FH255" s="73">
        <f t="shared" si="689"/>
        <v>2026</v>
      </c>
    </row>
    <row r="256" spans="1:164" x14ac:dyDescent="0.35">
      <c r="A256" s="73">
        <v>45</v>
      </c>
      <c r="B256" s="41">
        <f t="shared" si="607"/>
        <v>46328</v>
      </c>
      <c r="CP256" s="73">
        <f t="shared" ref="CP256:DF256" si="720">CP204</f>
        <v>45</v>
      </c>
      <c r="CQ256" s="74">
        <f t="shared" si="720"/>
        <v>1.0134224125070685</v>
      </c>
      <c r="CR256" s="74">
        <f t="shared" si="720"/>
        <v>0.90510111749035049</v>
      </c>
      <c r="CS256" s="74">
        <f t="shared" ca="1" si="720"/>
        <v>1.0206323969023159</v>
      </c>
      <c r="CT256" s="74">
        <f t="shared" ca="1" si="720"/>
        <v>1.0341724031115771</v>
      </c>
      <c r="CU256" s="74">
        <f t="shared" si="720"/>
        <v>0.86904978297452551</v>
      </c>
      <c r="CV256" s="74">
        <f t="shared" ca="1" si="720"/>
        <v>1.0011052081633096</v>
      </c>
      <c r="CW256" s="74">
        <f t="shared" ca="1" si="720"/>
        <v>0.94291265727086804</v>
      </c>
      <c r="CX256" s="74">
        <f t="shared" ca="1" si="720"/>
        <v>1.0065553543644916</v>
      </c>
      <c r="CY256" s="74">
        <f t="shared" si="720"/>
        <v>1.0106854485949777</v>
      </c>
      <c r="CZ256" s="74">
        <f t="shared" ca="1" si="720"/>
        <v>1.0501254348720015</v>
      </c>
      <c r="DA256" s="74">
        <f t="shared" ca="1" si="720"/>
        <v>0.94250023808998362</v>
      </c>
      <c r="DB256" s="74">
        <f t="shared" ca="1" si="720"/>
        <v>0.94501783223186919</v>
      </c>
      <c r="DC256" s="74">
        <f t="shared" ca="1" si="720"/>
        <v>0.91912285768539914</v>
      </c>
      <c r="DD256" s="74">
        <f t="shared" ca="1" si="720"/>
        <v>0.88201688609390705</v>
      </c>
      <c r="DE256" s="74">
        <f t="shared" ca="1" si="720"/>
        <v>1.0050586493275844</v>
      </c>
      <c r="DF256" s="74">
        <f t="shared" ca="1" si="720"/>
        <v>1.1364032079430244</v>
      </c>
      <c r="FG256" s="225">
        <f t="shared" si="688"/>
        <v>11</v>
      </c>
      <c r="FH256" s="73">
        <f t="shared" si="689"/>
        <v>2026</v>
      </c>
    </row>
    <row r="257" spans="1:164" x14ac:dyDescent="0.35">
      <c r="A257" s="73">
        <v>46</v>
      </c>
      <c r="B257" s="41">
        <f t="shared" si="607"/>
        <v>46335</v>
      </c>
      <c r="CP257" s="73">
        <f t="shared" ref="CP257:DF257" si="721">CP205</f>
        <v>46</v>
      </c>
      <c r="CQ257" s="74">
        <f t="shared" si="721"/>
        <v>1.0577444710881141</v>
      </c>
      <c r="CR257" s="74">
        <f t="shared" si="721"/>
        <v>0.80273213096982365</v>
      </c>
      <c r="CS257" s="74">
        <f t="shared" ca="1" si="721"/>
        <v>1.0179284837094102</v>
      </c>
      <c r="CT257" s="74">
        <f t="shared" ca="1" si="721"/>
        <v>1.0442347876102647</v>
      </c>
      <c r="CU257" s="74">
        <f t="shared" si="721"/>
        <v>0.84572352318157318</v>
      </c>
      <c r="CV257" s="74">
        <f t="shared" ca="1" si="721"/>
        <v>0.99381659566807801</v>
      </c>
      <c r="CW257" s="74">
        <f t="shared" ca="1" si="721"/>
        <v>1.0364115255801316</v>
      </c>
      <c r="CX257" s="74">
        <f t="shared" ca="1" si="721"/>
        <v>0.99171443736475173</v>
      </c>
      <c r="CY257" s="74">
        <f t="shared" si="721"/>
        <v>1.4425040648206016</v>
      </c>
      <c r="CZ257" s="74">
        <f t="shared" ca="1" si="721"/>
        <v>1.0264378823724725</v>
      </c>
      <c r="DA257" s="74">
        <f t="shared" ca="1" si="721"/>
        <v>0.92265375077101819</v>
      </c>
      <c r="DB257" s="74">
        <f t="shared" ca="1" si="721"/>
        <v>0.92205712546637675</v>
      </c>
      <c r="DC257" s="74">
        <f t="shared" ca="1" si="721"/>
        <v>0.90202718249622171</v>
      </c>
      <c r="DD257" s="74">
        <f t="shared" ca="1" si="721"/>
        <v>0.86256016256414836</v>
      </c>
      <c r="DE257" s="74">
        <f t="shared" ca="1" si="721"/>
        <v>1.0096367933974897</v>
      </c>
      <c r="DF257" s="74">
        <f t="shared" ca="1" si="721"/>
        <v>1.1671258008307328</v>
      </c>
      <c r="FG257" s="225">
        <f t="shared" si="688"/>
        <v>11</v>
      </c>
      <c r="FH257" s="73">
        <f t="shared" si="689"/>
        <v>2026</v>
      </c>
    </row>
    <row r="258" spans="1:164" x14ac:dyDescent="0.35">
      <c r="A258" s="73">
        <v>47</v>
      </c>
      <c r="B258" s="41">
        <f t="shared" si="607"/>
        <v>46342</v>
      </c>
      <c r="CP258" s="73">
        <f t="shared" ref="CP258:DF258" si="722">CP206</f>
        <v>47</v>
      </c>
      <c r="CQ258" s="74">
        <f t="shared" si="722"/>
        <v>0.94327064862433296</v>
      </c>
      <c r="CR258" s="74">
        <f t="shared" si="722"/>
        <v>0.82540738076134179</v>
      </c>
      <c r="CS258" s="74">
        <f t="shared" ca="1" si="722"/>
        <v>1.0066498071985952</v>
      </c>
      <c r="CT258" s="74">
        <f t="shared" ca="1" si="722"/>
        <v>1.0448902397214981</v>
      </c>
      <c r="CU258" s="74">
        <f t="shared" si="722"/>
        <v>0.83068571783326961</v>
      </c>
      <c r="CV258" s="74">
        <f t="shared" ca="1" si="722"/>
        <v>0.97820899630084079</v>
      </c>
      <c r="CW258" s="74">
        <f t="shared" ca="1" si="722"/>
        <v>1.0080468513911671</v>
      </c>
      <c r="CX258" s="74">
        <f t="shared" ca="1" si="722"/>
        <v>0.98754055994220702</v>
      </c>
      <c r="CY258" s="74">
        <f t="shared" si="722"/>
        <v>1.7960377292201535</v>
      </c>
      <c r="CZ258" s="74">
        <f t="shared" ca="1" si="722"/>
        <v>1.0305326765086131</v>
      </c>
      <c r="DA258" s="74">
        <f t="shared" ca="1" si="722"/>
        <v>0.95187789525663691</v>
      </c>
      <c r="DB258" s="74">
        <f t="shared" ca="1" si="722"/>
        <v>0.97837069756908501</v>
      </c>
      <c r="DC258" s="74">
        <f t="shared" ca="1" si="722"/>
        <v>0.89837572755547035</v>
      </c>
      <c r="DD258" s="74">
        <f t="shared" ca="1" si="722"/>
        <v>0.8597907664616985</v>
      </c>
      <c r="DE258" s="74">
        <f t="shared" ca="1" si="722"/>
        <v>1.0108735471483263</v>
      </c>
      <c r="DF258" s="74">
        <f t="shared" ca="1" si="722"/>
        <v>1.2436128289964599</v>
      </c>
      <c r="FG258" s="225">
        <f t="shared" si="688"/>
        <v>11</v>
      </c>
      <c r="FH258" s="73">
        <f t="shared" si="689"/>
        <v>2026</v>
      </c>
    </row>
    <row r="259" spans="1:164" x14ac:dyDescent="0.35">
      <c r="A259" s="73">
        <v>48</v>
      </c>
      <c r="B259" s="41">
        <f t="shared" si="607"/>
        <v>46349</v>
      </c>
      <c r="CP259" s="73">
        <f t="shared" ref="CP259:DF259" si="723">CP207</f>
        <v>48</v>
      </c>
      <c r="CQ259" s="74">
        <f t="shared" si="723"/>
        <v>1.0703922963374946</v>
      </c>
      <c r="CR259" s="74">
        <f t="shared" si="723"/>
        <v>0.7748240824516831</v>
      </c>
      <c r="CS259" s="74">
        <f t="shared" ca="1" si="723"/>
        <v>1.0236836246476395</v>
      </c>
      <c r="CT259" s="74">
        <f t="shared" ca="1" si="723"/>
        <v>1.0539521209377962</v>
      </c>
      <c r="CU259" s="74">
        <f t="shared" si="723"/>
        <v>0.84521249965346745</v>
      </c>
      <c r="CV259" s="74">
        <f t="shared" ca="1" si="723"/>
        <v>0.99477571238466533</v>
      </c>
      <c r="CW259" s="74">
        <f t="shared" ca="1" si="723"/>
        <v>1.0194183738890064</v>
      </c>
      <c r="CX259" s="74">
        <f t="shared" ca="1" si="723"/>
        <v>0.97986404492623436</v>
      </c>
      <c r="CY259" s="74">
        <f t="shared" si="723"/>
        <v>0.69932850425136106</v>
      </c>
      <c r="CZ259" s="74">
        <f t="shared" ca="1" si="723"/>
        <v>1.0130783184931598</v>
      </c>
      <c r="DA259" s="74">
        <f t="shared" ca="1" si="723"/>
        <v>1.0394824932629063</v>
      </c>
      <c r="DB259" s="74">
        <f t="shared" ca="1" si="723"/>
        <v>1.1194409059320052</v>
      </c>
      <c r="DC259" s="74">
        <f t="shared" ca="1" si="723"/>
        <v>0.93081281793479675</v>
      </c>
      <c r="DD259" s="74">
        <f t="shared" ca="1" si="723"/>
        <v>0.90732334221146949</v>
      </c>
      <c r="DE259" s="74">
        <f t="shared" ca="1" si="723"/>
        <v>1.0101061209907616</v>
      </c>
      <c r="DF259" s="74">
        <f t="shared" ca="1" si="723"/>
        <v>1.249476974731752</v>
      </c>
      <c r="FG259" s="225">
        <f t="shared" si="688"/>
        <v>11</v>
      </c>
      <c r="FH259" s="73">
        <f t="shared" si="689"/>
        <v>2026</v>
      </c>
    </row>
    <row r="260" spans="1:164" x14ac:dyDescent="0.35">
      <c r="A260" s="73">
        <v>49</v>
      </c>
      <c r="B260" s="41">
        <f t="shared" ref="B260:B263" si="724">B259+7</f>
        <v>46356</v>
      </c>
      <c r="CP260" s="73">
        <f t="shared" ref="CP260:DF260" si="725">CP208</f>
        <v>49</v>
      </c>
      <c r="CQ260" s="74">
        <f t="shared" si="725"/>
        <v>0.9522434121599922</v>
      </c>
      <c r="CR260" s="74">
        <f t="shared" si="725"/>
        <v>0.83683563358536828</v>
      </c>
      <c r="CS260" s="74">
        <f t="shared" ca="1" si="725"/>
        <v>1.0064956531560585</v>
      </c>
      <c r="CT260" s="74">
        <f t="shared" ca="1" si="725"/>
        <v>1.0411029621679309</v>
      </c>
      <c r="CU260" s="74">
        <f t="shared" si="725"/>
        <v>0.85433318933267866</v>
      </c>
      <c r="CV260" s="74">
        <f t="shared" ca="1" si="725"/>
        <v>0.97803947065534003</v>
      </c>
      <c r="CW260" s="74">
        <f t="shared" ca="1" si="725"/>
        <v>1.02613217757506</v>
      </c>
      <c r="CX260" s="74">
        <f t="shared" ca="1" si="725"/>
        <v>0.979531090612212</v>
      </c>
      <c r="CY260" s="74">
        <f t="shared" si="725"/>
        <v>0.76304560351959416</v>
      </c>
      <c r="CZ260" s="74">
        <f t="shared" ca="1" si="725"/>
        <v>0.98741213251817828</v>
      </c>
      <c r="DA260" s="74">
        <f t="shared" ca="1" si="725"/>
        <v>1.0304714886249036</v>
      </c>
      <c r="DB260" s="74">
        <f t="shared" ca="1" si="725"/>
        <v>1.0911974550572403</v>
      </c>
      <c r="DC260" s="74">
        <f t="shared" ca="1" si="725"/>
        <v>0.94937723175680722</v>
      </c>
      <c r="DD260" s="74">
        <f t="shared" ca="1" si="725"/>
        <v>0.90473479654279809</v>
      </c>
      <c r="DE260" s="74">
        <f t="shared" ca="1" si="725"/>
        <v>1.0020171490895626</v>
      </c>
      <c r="DF260" s="74">
        <f t="shared" ca="1" si="725"/>
        <v>1.2057809527357606</v>
      </c>
      <c r="FG260" s="225"/>
    </row>
    <row r="261" spans="1:164" x14ac:dyDescent="0.35">
      <c r="A261" s="73">
        <v>50</v>
      </c>
      <c r="B261" s="41">
        <f t="shared" si="724"/>
        <v>46363</v>
      </c>
      <c r="CP261" s="73">
        <f t="shared" ref="CP261:DF261" si="726">CP209</f>
        <v>50</v>
      </c>
      <c r="CQ261" s="74">
        <f t="shared" si="726"/>
        <v>1.087169918097084</v>
      </c>
      <c r="CR261" s="74">
        <f t="shared" si="726"/>
        <v>0.84819861194150148</v>
      </c>
      <c r="CS261" s="74">
        <f t="shared" ca="1" si="726"/>
        <v>1.0229223809774466</v>
      </c>
      <c r="CT261" s="74">
        <f t="shared" ca="1" si="726"/>
        <v>1.0363947799909934</v>
      </c>
      <c r="CU261" s="74">
        <f t="shared" si="726"/>
        <v>0.90101330276722635</v>
      </c>
      <c r="CV261" s="74">
        <f t="shared" ca="1" si="726"/>
        <v>0.99704331331250162</v>
      </c>
      <c r="CW261" s="74">
        <f t="shared" ca="1" si="726"/>
        <v>0.96150716152917004</v>
      </c>
      <c r="CX261" s="74">
        <f t="shared" ca="1" si="726"/>
        <v>0.98533283262305915</v>
      </c>
      <c r="CY261" s="74">
        <f t="shared" si="726"/>
        <v>1.2905020841620931</v>
      </c>
      <c r="CZ261" s="74">
        <f t="shared" ca="1" si="726"/>
        <v>0.96546944804730916</v>
      </c>
      <c r="DA261" s="74">
        <f t="shared" ca="1" si="726"/>
        <v>0.98101849853587142</v>
      </c>
      <c r="DB261" s="74">
        <f t="shared" ca="1" si="726"/>
        <v>1.0031317415191698</v>
      </c>
      <c r="DC261" s="74">
        <f t="shared" ca="1" si="726"/>
        <v>0.92765113018884693</v>
      </c>
      <c r="DD261" s="74">
        <f t="shared" ca="1" si="726"/>
        <v>0.87858694695645612</v>
      </c>
      <c r="DE261" s="74">
        <f t="shared" ca="1" si="726"/>
        <v>1.0029892742358124</v>
      </c>
      <c r="DF261" s="74">
        <f t="shared" ca="1" si="726"/>
        <v>1.0196992383945147</v>
      </c>
      <c r="FG261" s="225"/>
    </row>
    <row r="262" spans="1:164" x14ac:dyDescent="0.35">
      <c r="A262" s="73">
        <v>51</v>
      </c>
      <c r="B262" s="41">
        <f t="shared" si="724"/>
        <v>46370</v>
      </c>
      <c r="CP262" s="73">
        <f t="shared" ref="CP262:DF262" si="727">CP210</f>
        <v>51</v>
      </c>
      <c r="CQ262" s="74">
        <f t="shared" si="727"/>
        <v>0.92932396898593428</v>
      </c>
      <c r="CR262" s="74">
        <f t="shared" si="727"/>
        <v>0.81968476907943044</v>
      </c>
      <c r="CS262" s="74">
        <f t="shared" ca="1" si="727"/>
        <v>0.93901291090539396</v>
      </c>
      <c r="CT262" s="74">
        <f t="shared" ca="1" si="727"/>
        <v>0.86301758775087545</v>
      </c>
      <c r="CU262" s="74">
        <f t="shared" si="727"/>
        <v>0.87691639627575013</v>
      </c>
      <c r="CV262" s="74">
        <f t="shared" ca="1" si="727"/>
        <v>0.97520798536530828</v>
      </c>
      <c r="CW262" s="74">
        <f t="shared" ca="1" si="727"/>
        <v>1.085795665216009</v>
      </c>
      <c r="CX262" s="74">
        <f t="shared" ca="1" si="727"/>
        <v>0.94535407743918487</v>
      </c>
      <c r="CY262" s="74">
        <f t="shared" si="727"/>
        <v>0.86648265239029687</v>
      </c>
      <c r="CZ262" s="74">
        <f t="shared" ca="1" si="727"/>
        <v>0.96249469386067255</v>
      </c>
      <c r="DA262" s="74">
        <f t="shared" ca="1" si="727"/>
        <v>1.0662268916043012</v>
      </c>
      <c r="DB262" s="74">
        <f t="shared" ca="1" si="727"/>
        <v>1.0962526517196243</v>
      </c>
      <c r="DC262" s="74">
        <f t="shared" ca="1" si="727"/>
        <v>1.0087106279565328</v>
      </c>
      <c r="DD262" s="74">
        <f t="shared" ca="1" si="727"/>
        <v>0.9304831209902642</v>
      </c>
      <c r="DE262" s="74">
        <f t="shared" ca="1" si="727"/>
        <v>0.99542398396766718</v>
      </c>
      <c r="DF262" s="74">
        <f t="shared" ca="1" si="727"/>
        <v>1.0203364086689857</v>
      </c>
      <c r="FG262" s="225"/>
    </row>
    <row r="263" spans="1:164" x14ac:dyDescent="0.35">
      <c r="A263" s="73">
        <v>52</v>
      </c>
      <c r="B263" s="41">
        <f t="shared" si="724"/>
        <v>46377</v>
      </c>
      <c r="CP263" s="73">
        <f t="shared" ref="CP263:DF263" si="728">CP211</f>
        <v>52</v>
      </c>
      <c r="CQ263" s="74">
        <f t="shared" si="728"/>
        <v>0.77548491112580775</v>
      </c>
      <c r="CR263" s="74">
        <f t="shared" si="728"/>
        <v>0.70750141762002061</v>
      </c>
      <c r="CS263" s="74">
        <f t="shared" ca="1" si="728"/>
        <v>0.64071810567274523</v>
      </c>
      <c r="CT263" s="74">
        <f t="shared" ca="1" si="728"/>
        <v>0.43342447551294866</v>
      </c>
      <c r="CU263" s="74">
        <f t="shared" si="728"/>
        <v>0.7963847379637633</v>
      </c>
      <c r="CV263" s="74">
        <f t="shared" ca="1" si="728"/>
        <v>0.78855357376960822</v>
      </c>
      <c r="CW263" s="74">
        <f t="shared" ca="1" si="728"/>
        <v>1.1207774724925041</v>
      </c>
      <c r="CX263" s="74">
        <f t="shared" ca="1" si="728"/>
        <v>1.0679952622701128</v>
      </c>
      <c r="CY263" s="74">
        <f t="shared" si="728"/>
        <v>0.21227720397160832</v>
      </c>
      <c r="CZ263" s="74">
        <f t="shared" ca="1" si="728"/>
        <v>0.98978865439880992</v>
      </c>
      <c r="DA263" s="74">
        <f t="shared" ca="1" si="728"/>
        <v>1.0145260421955928</v>
      </c>
      <c r="DB263" s="74">
        <f t="shared" ca="1" si="728"/>
        <v>1.0602620291645708</v>
      </c>
      <c r="DC263" s="74">
        <f t="shared" ca="1" si="728"/>
        <v>0.99978551294561735</v>
      </c>
      <c r="DD263" s="74">
        <f t="shared" ca="1" si="728"/>
        <v>0.9106332582752158</v>
      </c>
      <c r="DE263" s="74">
        <f t="shared" ca="1" si="728"/>
        <v>1.0020352748271142</v>
      </c>
      <c r="DF263" s="74">
        <f t="shared" ca="1" si="728"/>
        <v>1.2088544691785919</v>
      </c>
      <c r="FG263" s="225"/>
    </row>
    <row r="264" spans="1:164" x14ac:dyDescent="0.35">
      <c r="B264" s="41"/>
      <c r="FG264" s="225"/>
    </row>
    <row r="265" spans="1:164" x14ac:dyDescent="0.35">
      <c r="B265" s="41"/>
      <c r="FG265" s="225"/>
    </row>
    <row r="266" spans="1:164" x14ac:dyDescent="0.35">
      <c r="B266" s="41"/>
      <c r="FG266" s="225"/>
    </row>
    <row r="267" spans="1:164" x14ac:dyDescent="0.35">
      <c r="B267" s="41"/>
      <c r="FG267" s="225"/>
    </row>
    <row r="268" spans="1:164" x14ac:dyDescent="0.35">
      <c r="B268" s="41"/>
      <c r="FG268" s="225"/>
    </row>
    <row r="269" spans="1:164" x14ac:dyDescent="0.35">
      <c r="B269" s="41"/>
      <c r="FG269" s="225"/>
    </row>
    <row r="270" spans="1:164" x14ac:dyDescent="0.35">
      <c r="B270" s="41"/>
      <c r="FG270" s="225"/>
    </row>
    <row r="271" spans="1:164" x14ac:dyDescent="0.35">
      <c r="B271" s="41"/>
      <c r="FG271" s="225"/>
    </row>
    <row r="272" spans="1:164" x14ac:dyDescent="0.35">
      <c r="B272" s="41"/>
      <c r="FG272" s="225"/>
    </row>
    <row r="273" spans="2:163" x14ac:dyDescent="0.35">
      <c r="B273" s="41"/>
      <c r="FG273" s="225"/>
    </row>
    <row r="274" spans="2:163" x14ac:dyDescent="0.35">
      <c r="B274" s="41"/>
      <c r="FG274" s="225"/>
    </row>
    <row r="275" spans="2:163" x14ac:dyDescent="0.35">
      <c r="B275" s="41"/>
      <c r="FG275" s="225"/>
    </row>
    <row r="276" spans="2:163" x14ac:dyDescent="0.35">
      <c r="B276" s="41"/>
      <c r="FG276" s="225"/>
    </row>
    <row r="277" spans="2:163" x14ac:dyDescent="0.35">
      <c r="B277" s="41"/>
      <c r="FG277" s="225"/>
    </row>
    <row r="278" spans="2:163" x14ac:dyDescent="0.35">
      <c r="B278" s="41"/>
      <c r="FG278" s="225"/>
    </row>
    <row r="279" spans="2:163" x14ac:dyDescent="0.35">
      <c r="B279" s="41"/>
      <c r="FG279" s="225"/>
    </row>
    <row r="280" spans="2:163" x14ac:dyDescent="0.35">
      <c r="B280" s="41"/>
      <c r="FG280" s="225"/>
    </row>
    <row r="281" spans="2:163" x14ac:dyDescent="0.35">
      <c r="B281" s="41"/>
      <c r="FG281" s="225"/>
    </row>
    <row r="282" spans="2:163" x14ac:dyDescent="0.35">
      <c r="B282" s="41"/>
      <c r="FG282" s="225"/>
    </row>
    <row r="283" spans="2:163" x14ac:dyDescent="0.35">
      <c r="B283" s="41"/>
      <c r="FG283" s="225"/>
    </row>
    <row r="284" spans="2:163" x14ac:dyDescent="0.35">
      <c r="B284" s="41"/>
      <c r="FG284" s="225"/>
    </row>
    <row r="285" spans="2:163" x14ac:dyDescent="0.35">
      <c r="B285" s="41"/>
      <c r="FG285" s="225"/>
    </row>
    <row r="286" spans="2:163" x14ac:dyDescent="0.35">
      <c r="B286" s="41"/>
      <c r="FG286" s="225"/>
    </row>
    <row r="287" spans="2:163" x14ac:dyDescent="0.35">
      <c r="B287" s="41"/>
      <c r="FG287" s="225"/>
    </row>
    <row r="288" spans="2:163" x14ac:dyDescent="0.35">
      <c r="B288" s="41"/>
      <c r="FG288" s="225"/>
    </row>
    <row r="289" spans="2:163" x14ac:dyDescent="0.35">
      <c r="B289" s="41"/>
      <c r="FG289" s="225"/>
    </row>
    <row r="290" spans="2:163" x14ac:dyDescent="0.35">
      <c r="B290" s="41"/>
      <c r="FG290" s="225"/>
    </row>
    <row r="291" spans="2:163" x14ac:dyDescent="0.35">
      <c r="B291" s="41"/>
      <c r="FG291" s="225"/>
    </row>
    <row r="292" spans="2:163" x14ac:dyDescent="0.35">
      <c r="B292" s="41"/>
      <c r="FG292" s="225"/>
    </row>
    <row r="293" spans="2:163" x14ac:dyDescent="0.35">
      <c r="B293" s="41"/>
      <c r="FG293" s="225"/>
    </row>
    <row r="294" spans="2:163" x14ac:dyDescent="0.35">
      <c r="B294" s="41"/>
      <c r="FG294" s="225"/>
    </row>
    <row r="295" spans="2:163" x14ac:dyDescent="0.35">
      <c r="B295" s="41"/>
      <c r="FG295" s="225"/>
    </row>
    <row r="296" spans="2:163" x14ac:dyDescent="0.35">
      <c r="B296" s="41"/>
      <c r="FG296" s="225"/>
    </row>
    <row r="297" spans="2:163" x14ac:dyDescent="0.35">
      <c r="B297" s="41"/>
      <c r="FG297" s="225"/>
    </row>
    <row r="298" spans="2:163" x14ac:dyDescent="0.35">
      <c r="B298" s="41"/>
      <c r="FG298" s="225"/>
    </row>
    <row r="299" spans="2:163" x14ac:dyDescent="0.35">
      <c r="B299" s="41"/>
      <c r="FG299" s="225"/>
    </row>
    <row r="300" spans="2:163" x14ac:dyDescent="0.35">
      <c r="B300" s="41"/>
      <c r="FG300" s="225"/>
    </row>
    <row r="301" spans="2:163" x14ac:dyDescent="0.35">
      <c r="B301" s="41"/>
      <c r="FG301" s="225"/>
    </row>
    <row r="302" spans="2:163" x14ac:dyDescent="0.35">
      <c r="B302" s="41"/>
      <c r="FG302" s="225"/>
    </row>
    <row r="303" spans="2:163" x14ac:dyDescent="0.35">
      <c r="B303" s="41"/>
      <c r="FG303" s="225"/>
    </row>
    <row r="304" spans="2:163" x14ac:dyDescent="0.35">
      <c r="B304" s="41"/>
      <c r="FG304" s="225"/>
    </row>
    <row r="305" spans="2:163" x14ac:dyDescent="0.35">
      <c r="B305" s="41"/>
      <c r="FG305" s="225"/>
    </row>
    <row r="306" spans="2:163" x14ac:dyDescent="0.35">
      <c r="B306" s="41"/>
    </row>
    <row r="307" spans="2:163" x14ac:dyDescent="0.35">
      <c r="B307" s="41"/>
    </row>
    <row r="308" spans="2:163" x14ac:dyDescent="0.35">
      <c r="B308" s="41"/>
    </row>
    <row r="309" spans="2:163" x14ac:dyDescent="0.35">
      <c r="B309" s="41"/>
    </row>
    <row r="310" spans="2:163" x14ac:dyDescent="0.35">
      <c r="B310" s="41"/>
    </row>
    <row r="311" spans="2:163" x14ac:dyDescent="0.35">
      <c r="B311" s="41"/>
    </row>
    <row r="312" spans="2:163" x14ac:dyDescent="0.35">
      <c r="B312" s="41"/>
    </row>
    <row r="313" spans="2:163" x14ac:dyDescent="0.35">
      <c r="B313" s="41"/>
    </row>
    <row r="314" spans="2:163" x14ac:dyDescent="0.35">
      <c r="B314" s="41"/>
    </row>
    <row r="315" spans="2:163" x14ac:dyDescent="0.35">
      <c r="B315" s="4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4E8CE-447E-4DE7-9891-B995529DE2F0}">
  <sheetPr codeName="Sheet22"/>
  <dimension ref="A1:FM5038"/>
  <sheetViews>
    <sheetView zoomScale="85" zoomScaleNormal="85" workbookViewId="0">
      <pane xSplit="2" ySplit="4" topLeftCell="C284" activePane="bottomRight" state="frozen"/>
      <selection pane="topRight" activeCell="C1" sqref="C1"/>
      <selection pane="bottomLeft" activeCell="A5" sqref="A5"/>
      <selection pane="bottomRight" activeCell="G320" sqref="G320"/>
    </sheetView>
  </sheetViews>
  <sheetFormatPr defaultRowHeight="14.5" x14ac:dyDescent="0.35"/>
  <cols>
    <col min="1" max="1" width="12.81640625" customWidth="1"/>
    <col min="2" max="2" width="12.81640625" style="73" customWidth="1"/>
    <col min="3" max="3" width="12.7265625" customWidth="1"/>
    <col min="4" max="5" width="12.6328125" customWidth="1"/>
    <col min="15" max="15" width="8.7265625" style="73"/>
    <col min="18" max="18" width="9.7265625" customWidth="1"/>
    <col min="23" max="23" width="8.7265625" style="73"/>
    <col min="26" max="26" width="8.7265625" style="73"/>
    <col min="47" max="48" width="2.26953125" style="73" customWidth="1"/>
    <col min="68" max="68" width="9" bestFit="1" customWidth="1"/>
    <col min="69" max="70" width="2.26953125" style="73" customWidth="1"/>
    <col min="91" max="92" width="2.26953125" style="73" customWidth="1"/>
    <col min="114" max="114" width="8.7265625" style="73"/>
    <col min="115" max="116" width="2.26953125" style="73" customWidth="1"/>
    <col min="138" max="140" width="8.7265625" style="73"/>
    <col min="141" max="141" width="10.36328125" style="73" bestFit="1" customWidth="1"/>
    <col min="142" max="143" width="2.26953125" style="73" customWidth="1"/>
    <col min="144" max="144" width="10.90625" customWidth="1"/>
  </cols>
  <sheetData>
    <row r="1" spans="1:169" s="73" customFormat="1" x14ac:dyDescent="0.35">
      <c r="C1" s="3" t="s">
        <v>3064</v>
      </c>
      <c r="CO1" s="3" t="s">
        <v>3197</v>
      </c>
      <c r="DM1" s="3" t="s">
        <v>3198</v>
      </c>
      <c r="EN1" s="3" t="s">
        <v>3225</v>
      </c>
    </row>
    <row r="2" spans="1:169" s="73" customFormat="1" x14ac:dyDescent="0.35">
      <c r="C2" s="3" t="s">
        <v>3028</v>
      </c>
      <c r="D2"/>
      <c r="E2"/>
      <c r="F2"/>
      <c r="G2" s="3" t="s">
        <v>3033</v>
      </c>
      <c r="L2" s="3" t="s">
        <v>3034</v>
      </c>
      <c r="N2" s="3" t="s">
        <v>3037</v>
      </c>
      <c r="S2" s="3" t="s">
        <v>3040</v>
      </c>
      <c r="AA2" s="3" t="s">
        <v>3063</v>
      </c>
      <c r="AW2" s="3" t="s">
        <v>3066</v>
      </c>
      <c r="BS2" s="3" t="s">
        <v>3065</v>
      </c>
    </row>
    <row r="3" spans="1:169" x14ac:dyDescent="0.35">
      <c r="M3" s="223" t="s">
        <v>3084</v>
      </c>
      <c r="O3" s="3"/>
      <c r="U3" s="223" t="s">
        <v>3084</v>
      </c>
      <c r="V3" s="223" t="s">
        <v>3084</v>
      </c>
      <c r="W3" s="223"/>
      <c r="Z3" s="223"/>
      <c r="BS3" t="s">
        <v>3342</v>
      </c>
      <c r="BT3" s="73" t="s">
        <v>3342</v>
      </c>
      <c r="BU3" s="73" t="s">
        <v>3342</v>
      </c>
      <c r="BV3" s="73" t="s">
        <v>3342</v>
      </c>
      <c r="BW3" s="73" t="s">
        <v>3342</v>
      </c>
      <c r="BX3" s="73" t="s">
        <v>3342</v>
      </c>
      <c r="BY3" t="s">
        <v>127</v>
      </c>
      <c r="BZ3" s="73" t="s">
        <v>3342</v>
      </c>
      <c r="CA3" s="73" t="s">
        <v>3342</v>
      </c>
      <c r="CB3" s="73" t="s">
        <v>3342</v>
      </c>
      <c r="CC3" s="73" t="s">
        <v>3342</v>
      </c>
      <c r="CD3" t="s">
        <v>127</v>
      </c>
      <c r="CE3" s="73" t="s">
        <v>3342</v>
      </c>
      <c r="CF3" s="73" t="s">
        <v>3342</v>
      </c>
      <c r="CG3" s="73" t="s">
        <v>3342</v>
      </c>
      <c r="CH3" s="73" t="s">
        <v>3342</v>
      </c>
      <c r="CI3" s="73" t="s">
        <v>3342</v>
      </c>
      <c r="CJ3" s="73" t="s">
        <v>3342</v>
      </c>
      <c r="CO3" t="s">
        <v>3199</v>
      </c>
      <c r="CP3" s="74">
        <f>RSQ($DJ$5:$DJ$74,CP$5:CP$74)</f>
        <v>4.5057699653364952E-2</v>
      </c>
      <c r="CQ3" s="74">
        <f>RSQ($DJ$5:$DJ$74,CQ$5:CQ$74)</f>
        <v>0.27295255192819706</v>
      </c>
      <c r="CR3" s="74">
        <f ca="1">RSQ($DJ$7:$DJ$74,CR$7:CR$74)</f>
        <v>0.55804394860636153</v>
      </c>
      <c r="CS3" s="74">
        <f ca="1">RSQ($DJ$7:$DJ$74,CS$7:CS$74)</f>
        <v>0.15821196677188148</v>
      </c>
      <c r="CT3" s="74">
        <f>RSQ($DJ$5:$DJ$74,CT$5:CT$74)</f>
        <v>0.61805066423091282</v>
      </c>
      <c r="CU3" s="74">
        <f ca="1">RSQ($DJ$7:$DJ$74,CU$7:CU$74)</f>
        <v>0.51108710472170937</v>
      </c>
      <c r="CV3" s="74">
        <f t="shared" ref="CV3:CX3" ca="1" si="0">RSQ($DJ$7:$DJ$74,CV$7:CV$74)</f>
        <v>0.42219283057287171</v>
      </c>
      <c r="CW3" s="74">
        <f t="shared" ca="1" si="0"/>
        <v>0.76408469348968311</v>
      </c>
      <c r="CX3" s="74">
        <f t="shared" ca="1" si="0"/>
        <v>0.80142840797563608</v>
      </c>
      <c r="CY3" s="74">
        <f>RSQ($DJ$5:$DJ$74,CY$5:CY$74)</f>
        <v>0.40625281343917846</v>
      </c>
      <c r="CZ3" s="74">
        <f>RSQ($DJ$6:$DJ$74,CZ$6:CZ$74)</f>
        <v>0.29302977485014114</v>
      </c>
      <c r="DA3" s="74"/>
      <c r="DB3" s="74">
        <f ca="1">RSQ($DJ$5:$DJ$74,DB$5:DB$74)</f>
        <v>0.6518744620182102</v>
      </c>
      <c r="DC3" s="74">
        <f t="shared" ref="DC3:DE3" ca="1" si="1">RSQ($DJ$5:$DJ$74,DC$5:DC$74)</f>
        <v>0.62262577367905658</v>
      </c>
      <c r="DD3" s="74">
        <f t="shared" ca="1" si="1"/>
        <v>0.5827718520267704</v>
      </c>
      <c r="DE3" s="74">
        <f t="shared" ca="1" si="1"/>
        <v>0.67387790692034921</v>
      </c>
      <c r="DF3" s="74">
        <f>RSQ($DJ$18:$DJ$74,DF$18:DF$74)</f>
        <v>2.0638398733666088E-2</v>
      </c>
      <c r="DG3" s="74">
        <f ca="1">RSQ($DJ$5:$DJ$74,DG$5:DG$74)</f>
        <v>1.2409781654490002E-3</v>
      </c>
      <c r="DH3" s="74">
        <f ca="1">RSQ($DJ$5:$DJ$74,DH$5:DH$74)</f>
        <v>0.51307891847407106</v>
      </c>
      <c r="DI3" s="74">
        <f ca="1">RSQ($DJ$5:$DJ$74,DI$5:DI$74)</f>
        <v>0.13052078202666892</v>
      </c>
    </row>
    <row r="4" spans="1:169" x14ac:dyDescent="0.35">
      <c r="A4" t="s">
        <v>3027</v>
      </c>
      <c r="B4" t="s">
        <v>1837</v>
      </c>
      <c r="C4" t="s">
        <v>1838</v>
      </c>
      <c r="D4" t="s">
        <v>1839</v>
      </c>
      <c r="E4" t="s">
        <v>1840</v>
      </c>
      <c r="F4" t="s">
        <v>1841</v>
      </c>
      <c r="G4" t="s">
        <v>3046</v>
      </c>
      <c r="H4" t="s">
        <v>3029</v>
      </c>
      <c r="I4" t="s">
        <v>3030</v>
      </c>
      <c r="J4" t="s">
        <v>3031</v>
      </c>
      <c r="K4" t="s">
        <v>3032</v>
      </c>
      <c r="L4" t="s">
        <v>3035</v>
      </c>
      <c r="M4" t="s">
        <v>3036</v>
      </c>
      <c r="N4" t="s">
        <v>3038</v>
      </c>
      <c r="O4" s="73" t="s">
        <v>3047</v>
      </c>
      <c r="P4" t="s">
        <v>3045</v>
      </c>
      <c r="Q4" t="s">
        <v>3044</v>
      </c>
      <c r="R4" t="s">
        <v>3039</v>
      </c>
      <c r="S4" t="s">
        <v>3041</v>
      </c>
      <c r="T4" t="s">
        <v>404</v>
      </c>
      <c r="U4" t="s">
        <v>3042</v>
      </c>
      <c r="V4" t="s">
        <v>3067</v>
      </c>
      <c r="AA4" s="73" t="s">
        <v>1838</v>
      </c>
      <c r="AB4" s="73" t="s">
        <v>1839</v>
      </c>
      <c r="AC4" s="73" t="s">
        <v>1840</v>
      </c>
      <c r="AD4" s="73" t="s">
        <v>1841</v>
      </c>
      <c r="AE4" s="73" t="s">
        <v>3046</v>
      </c>
      <c r="AF4" s="73" t="s">
        <v>3029</v>
      </c>
      <c r="AG4" s="73" t="s">
        <v>3030</v>
      </c>
      <c r="AH4" s="73" t="s">
        <v>3031</v>
      </c>
      <c r="AI4" s="73" t="s">
        <v>3032</v>
      </c>
      <c r="AJ4" s="73" t="s">
        <v>3035</v>
      </c>
      <c r="AK4" s="73" t="s">
        <v>3036</v>
      </c>
      <c r="AL4" s="73" t="s">
        <v>3038</v>
      </c>
      <c r="AM4" s="73" t="s">
        <v>3047</v>
      </c>
      <c r="AN4" s="73" t="s">
        <v>3045</v>
      </c>
      <c r="AO4" s="73" t="s">
        <v>3044</v>
      </c>
      <c r="AP4" s="73" t="s">
        <v>3039</v>
      </c>
      <c r="AQ4" s="73" t="s">
        <v>3041</v>
      </c>
      <c r="AR4" s="73" t="s">
        <v>404</v>
      </c>
      <c r="AS4" s="73" t="s">
        <v>3042</v>
      </c>
      <c r="AT4" s="73" t="s">
        <v>3043</v>
      </c>
      <c r="AW4" s="73" t="s">
        <v>1838</v>
      </c>
      <c r="AX4" s="73" t="s">
        <v>1839</v>
      </c>
      <c r="AY4" s="73" t="s">
        <v>1840</v>
      </c>
      <c r="AZ4" s="73" t="s">
        <v>1841</v>
      </c>
      <c r="BA4" s="73" t="s">
        <v>3046</v>
      </c>
      <c r="BB4" s="73" t="s">
        <v>3029</v>
      </c>
      <c r="BC4" s="73" t="s">
        <v>3030</v>
      </c>
      <c r="BD4" s="73" t="s">
        <v>3031</v>
      </c>
      <c r="BE4" s="73" t="s">
        <v>3032</v>
      </c>
      <c r="BF4" s="73" t="s">
        <v>3035</v>
      </c>
      <c r="BG4" s="73" t="s">
        <v>3036</v>
      </c>
      <c r="BH4" s="73" t="s">
        <v>3038</v>
      </c>
      <c r="BI4" s="73" t="s">
        <v>3047</v>
      </c>
      <c r="BJ4" s="73" t="s">
        <v>3045</v>
      </c>
      <c r="BK4" s="73" t="s">
        <v>3044</v>
      </c>
      <c r="BL4" s="73" t="s">
        <v>3039</v>
      </c>
      <c r="BM4" s="73" t="s">
        <v>3041</v>
      </c>
      <c r="BN4" s="73" t="s">
        <v>404</v>
      </c>
      <c r="BO4" s="73" t="s">
        <v>3042</v>
      </c>
      <c r="BP4" s="73" t="s">
        <v>3043</v>
      </c>
      <c r="BS4" s="73" t="s">
        <v>1838</v>
      </c>
      <c r="BT4" s="73" t="s">
        <v>1839</v>
      </c>
      <c r="BU4" s="73" t="s">
        <v>1840</v>
      </c>
      <c r="BV4" s="73" t="s">
        <v>1841</v>
      </c>
      <c r="BW4" s="73" t="s">
        <v>3046</v>
      </c>
      <c r="BX4" s="73" t="s">
        <v>3029</v>
      </c>
      <c r="BY4" s="73" t="s">
        <v>3030</v>
      </c>
      <c r="BZ4" s="73" t="s">
        <v>3031</v>
      </c>
      <c r="CA4" s="73" t="s">
        <v>3032</v>
      </c>
      <c r="CB4" s="73" t="s">
        <v>3035</v>
      </c>
      <c r="CC4" s="73" t="s">
        <v>3036</v>
      </c>
      <c r="CD4" s="73" t="s">
        <v>3038</v>
      </c>
      <c r="CE4" s="73" t="s">
        <v>3047</v>
      </c>
      <c r="CF4" s="73" t="s">
        <v>3045</v>
      </c>
      <c r="CG4" s="73" t="s">
        <v>3044</v>
      </c>
      <c r="CH4" s="73" t="s">
        <v>3039</v>
      </c>
      <c r="CI4" s="73" t="s">
        <v>3041</v>
      </c>
      <c r="CJ4" s="73" t="s">
        <v>404</v>
      </c>
      <c r="CK4" s="73" t="s">
        <v>3042</v>
      </c>
      <c r="CL4" s="73" t="s">
        <v>3043</v>
      </c>
      <c r="CM4" s="120" t="s">
        <v>3196</v>
      </c>
      <c r="CO4" t="s">
        <v>3090</v>
      </c>
      <c r="CP4" s="73" t="s">
        <v>1838</v>
      </c>
      <c r="CQ4" s="73" t="s">
        <v>1839</v>
      </c>
      <c r="CR4" s="73" t="s">
        <v>1840</v>
      </c>
      <c r="CS4" s="73" t="s">
        <v>1841</v>
      </c>
      <c r="CT4" s="73" t="s">
        <v>3046</v>
      </c>
      <c r="CU4" s="73" t="s">
        <v>3029</v>
      </c>
      <c r="CV4" s="73" t="s">
        <v>3030</v>
      </c>
      <c r="CW4" s="73" t="s">
        <v>3031</v>
      </c>
      <c r="CX4" s="73" t="s">
        <v>3032</v>
      </c>
      <c r="CY4" s="73" t="s">
        <v>3035</v>
      </c>
      <c r="CZ4" s="73" t="s">
        <v>3036</v>
      </c>
      <c r="DA4" s="73" t="s">
        <v>3038</v>
      </c>
      <c r="DB4" s="73" t="s">
        <v>3047</v>
      </c>
      <c r="DC4" s="73" t="s">
        <v>3045</v>
      </c>
      <c r="DD4" s="73" t="s">
        <v>3044</v>
      </c>
      <c r="DE4" s="73" t="s">
        <v>3039</v>
      </c>
      <c r="DF4" s="73" t="s">
        <v>3041</v>
      </c>
      <c r="DG4" s="73" t="s">
        <v>404</v>
      </c>
      <c r="DH4" s="73" t="s">
        <v>3042</v>
      </c>
      <c r="DI4" s="73" t="s">
        <v>3043</v>
      </c>
      <c r="DJ4" s="73" t="s">
        <v>417</v>
      </c>
      <c r="DK4" s="120" t="s">
        <v>3196</v>
      </c>
      <c r="DM4" t="s">
        <v>3091</v>
      </c>
      <c r="DN4" s="73" t="s">
        <v>1838</v>
      </c>
      <c r="DO4" s="73" t="s">
        <v>1839</v>
      </c>
      <c r="DP4" s="73" t="s">
        <v>1840</v>
      </c>
      <c r="DQ4" s="73" t="s">
        <v>1841</v>
      </c>
      <c r="DR4" s="73" t="s">
        <v>3046</v>
      </c>
      <c r="DS4" s="73" t="s">
        <v>3029</v>
      </c>
      <c r="DT4" s="73" t="s">
        <v>3030</v>
      </c>
      <c r="DU4" s="73" t="s">
        <v>3031</v>
      </c>
      <c r="DV4" s="73" t="s">
        <v>3032</v>
      </c>
      <c r="DW4" s="73" t="s">
        <v>3035</v>
      </c>
      <c r="DX4" s="73" t="s">
        <v>3036</v>
      </c>
      <c r="DY4" s="73" t="s">
        <v>3038</v>
      </c>
      <c r="DZ4" s="73" t="s">
        <v>3047</v>
      </c>
      <c r="EA4" s="73" t="s">
        <v>3045</v>
      </c>
      <c r="EB4" s="73" t="s">
        <v>3044</v>
      </c>
      <c r="EC4" s="73" t="s">
        <v>3039</v>
      </c>
      <c r="ED4" s="73" t="s">
        <v>3041</v>
      </c>
      <c r="EE4" s="73" t="s">
        <v>404</v>
      </c>
      <c r="EF4" s="73" t="s">
        <v>3042</v>
      </c>
      <c r="EG4" s="73" t="s">
        <v>3043</v>
      </c>
      <c r="EH4" s="3" t="s">
        <v>417</v>
      </c>
      <c r="EI4" s="73" t="s">
        <v>3223</v>
      </c>
      <c r="EJ4" s="73" t="s">
        <v>3211</v>
      </c>
      <c r="EK4" s="73" t="s">
        <v>3212</v>
      </c>
      <c r="EL4" s="120" t="s">
        <v>3196</v>
      </c>
      <c r="EN4" s="73" t="s">
        <v>3091</v>
      </c>
      <c r="EO4" s="73" t="s">
        <v>1838</v>
      </c>
      <c r="EP4" s="73" t="s">
        <v>1839</v>
      </c>
      <c r="EQ4" s="73" t="s">
        <v>1840</v>
      </c>
      <c r="ER4" s="73" t="s">
        <v>1841</v>
      </c>
      <c r="ES4" s="73" t="s">
        <v>3046</v>
      </c>
      <c r="ET4" s="73" t="s">
        <v>3029</v>
      </c>
      <c r="EU4" s="73" t="s">
        <v>3030</v>
      </c>
      <c r="EV4" s="73" t="s">
        <v>3031</v>
      </c>
      <c r="EW4" s="73" t="s">
        <v>3032</v>
      </c>
      <c r="EX4" s="73" t="s">
        <v>3035</v>
      </c>
      <c r="EY4" s="73" t="s">
        <v>3036</v>
      </c>
      <c r="EZ4" s="73" t="s">
        <v>3038</v>
      </c>
      <c r="FA4" s="73" t="s">
        <v>3047</v>
      </c>
      <c r="FB4" s="73" t="s">
        <v>3045</v>
      </c>
      <c r="FC4" s="73" t="s">
        <v>3044</v>
      </c>
      <c r="FD4" s="73" t="s">
        <v>3039</v>
      </c>
      <c r="FE4" s="73" t="s">
        <v>3041</v>
      </c>
      <c r="FF4" s="73" t="s">
        <v>404</v>
      </c>
      <c r="FG4" s="73" t="s">
        <v>3042</v>
      </c>
      <c r="FH4" s="73" t="s">
        <v>3043</v>
      </c>
      <c r="FI4" s="3" t="s">
        <v>417</v>
      </c>
      <c r="FJ4" s="73" t="s">
        <v>3223</v>
      </c>
      <c r="FK4" s="73" t="s">
        <v>3211</v>
      </c>
      <c r="FL4" s="73" t="s">
        <v>3212</v>
      </c>
      <c r="FM4" s="120" t="s">
        <v>3196</v>
      </c>
    </row>
    <row r="5" spans="1:169" x14ac:dyDescent="0.35">
      <c r="A5" s="73" t="s">
        <v>325</v>
      </c>
      <c r="B5" s="41">
        <v>43836</v>
      </c>
      <c r="C5" s="57">
        <f>'HAVERW (new)'!B60</f>
        <v>351</v>
      </c>
      <c r="D5" s="57">
        <f>'HAVERW (new)'!C60-'HAVERW (new)'!B60</f>
        <v>37</v>
      </c>
      <c r="E5" s="4" t="e">
        <f ca="1">AVERAGE(OFFSET('HAVERD (new)'!B$12,(ROWS('Chart Data'!$A$5:$A5)-1)*7,0,7,1))</f>
        <v>#DIV/0!</v>
      </c>
      <c r="F5" s="4" t="e">
        <f ca="1">AVERAGE(OFFSET('HAVERD (new)'!C$12,(ROWS('Chart Data'!$A$5:$A5)-1)*7,0,7,1))</f>
        <v>#DIV/0!</v>
      </c>
      <c r="G5" s="57">
        <f>'HAVERW (new)'!Q60</f>
        <v>33596</v>
      </c>
      <c r="H5" s="4" t="e">
        <f ca="1">AVERAGE(OFFSET('HAVERD (new)'!O$12,(ROWS('Chart Data'!$A$5:$A5)-1)*7,0,7,1))</f>
        <v>#DIV/0!</v>
      </c>
      <c r="I5" s="4" t="e">
        <f ca="1">AVERAGE(OFFSET('HAVERD (new)'!P$12,(ROWS('Chart Data'!$A$5:$A5)-1)*7,0,7,1))</f>
        <v>#DIV/0!</v>
      </c>
      <c r="J5" s="4" t="e">
        <f ca="1">AVERAGE(OFFSET('HAVERD (new)'!Q$12,(ROWS('Chart Data'!$A$5:$A5)-1)*7,0,7,1))</f>
        <v>#DIV/0!</v>
      </c>
      <c r="K5" s="4" t="e">
        <f ca="1">AVERAGE(OFFSET('HAVERD (new)'!R$12,(ROWS('Chart Data'!$A$5:$A5)-1)*7,0,7,1))</f>
        <v>#DIV/0!</v>
      </c>
      <c r="L5" s="57">
        <f>'HAVERW (new)'!D60</f>
        <v>8183</v>
      </c>
      <c r="M5" s="57" t="e">
        <f>'HAVERW (new)'!F60</f>
        <v>#N/A</v>
      </c>
      <c r="N5" s="4" t="e">
        <f ca="1">AVERAGE(OFFSET('HAVERD (new)'!D$12,(ROWS('Chart Data'!$A$5:$A5)-1)*7,0,7,1))</f>
        <v>#DIV/0!</v>
      </c>
      <c r="O5" s="4">
        <f ca="1">AVERAGE(OFFSET('HAVERD (new)'!E$12,(ROWS('Chart Data'!$A$5:$A5)-1)*7,0,7,1))</f>
        <v>68.848571428571432</v>
      </c>
      <c r="P5" s="4">
        <f ca="1">AVERAGE(AVERAGE(OFFSET('HAVERD (new)'!F$12,(ROWS('Chart Data'!$A$5:$A5)-1)*7,0,7,1)),AVERAGE(OFFSET('HAVERD (new)'!J$12,(ROWS('Chart Data'!$A$5:$A5)-1)*7,0,7,1)),AVERAGE(OFFSET('HAVERD (new)'!K$12,(ROWS('Chart Data'!$A$5:$A5)-1)*7,0,7,1)))</f>
        <v>71.97809523809525</v>
      </c>
      <c r="Q5" s="4">
        <f ca="1">AVERAGE(AVERAGE(OFFSET('HAVERD (new)'!H$12,(ROWS('Chart Data'!$A$5:$A5)-1)*7,0,7,1)),AVERAGE(OFFSET('HAVERD (new)'!I$12,(ROWS('Chart Data'!$A$5:$A5)-1)*7,0,7,1)))</f>
        <v>69.32214285714285</v>
      </c>
      <c r="R5" s="4">
        <f ca="1">AVERAGE(AVERAGE(OFFSET('HAVERD (new)'!L$12,(ROWS('Chart Data'!$A$5:$A5)-1)*7,0,7,1)),AVERAGE(OFFSET('HAVERD (new)'!M$12,(ROWS('Chart Data'!$A$5:$A5)-1)*7,0,7,1)))</f>
        <v>91.504285714285714</v>
      </c>
      <c r="S5" t="e">
        <f>NA()</f>
        <v>#N/A</v>
      </c>
      <c r="T5" s="57">
        <f ca="1">AVERAGE(OFFSET(Energy!E$1109,(ROWS('Chart Data'!$A$5:$A5)-1)*7,0,7,1))</f>
        <v>768078.71428571432</v>
      </c>
      <c r="U5" s="57">
        <f ca="1">-AVERAGE(OFFSET('HAVERD (new)'!T$12,(ROWS('Chart Data'!$A$5:$A5)-1)*7,0,7,1))</f>
        <v>-172.54142857142855</v>
      </c>
      <c r="V5" s="4">
        <f ca="1">-AVERAGE(OFFSET('HAVERD (new)'!U$12,(ROWS('Chart Data'!$A$5:$A5)-1)*7,0,7,1))*10000</f>
        <v>-111</v>
      </c>
      <c r="W5" s="4"/>
      <c r="Z5" s="4"/>
      <c r="AA5" s="73" t="e">
        <f>NA()</f>
        <v>#N/A</v>
      </c>
      <c r="AB5" s="73" t="e">
        <f>NA()</f>
        <v>#N/A</v>
      </c>
      <c r="AC5" s="73" t="e">
        <f>NA()</f>
        <v>#N/A</v>
      </c>
      <c r="AD5" s="73" t="e">
        <f>NA()</f>
        <v>#N/A</v>
      </c>
      <c r="AE5" s="73" t="e">
        <f>NA()</f>
        <v>#N/A</v>
      </c>
      <c r="AF5" s="73" t="e">
        <f>NA()</f>
        <v>#N/A</v>
      </c>
      <c r="AG5" s="73" t="e">
        <f>NA()</f>
        <v>#N/A</v>
      </c>
      <c r="AH5" s="73" t="e">
        <f>NA()</f>
        <v>#N/A</v>
      </c>
      <c r="AI5" s="73" t="e">
        <f>NA()</f>
        <v>#N/A</v>
      </c>
      <c r="AJ5" s="73" t="e">
        <f>NA()</f>
        <v>#N/A</v>
      </c>
      <c r="AK5" s="73" t="e">
        <f>NA()</f>
        <v>#N/A</v>
      </c>
      <c r="AL5" s="73" t="e">
        <f>NA()</f>
        <v>#N/A</v>
      </c>
      <c r="AM5" s="73" t="e">
        <f>NA()</f>
        <v>#N/A</v>
      </c>
      <c r="AN5" s="73" t="e">
        <f>NA()</f>
        <v>#N/A</v>
      </c>
      <c r="AO5" s="73" t="e">
        <f>NA()</f>
        <v>#N/A</v>
      </c>
      <c r="AP5" s="73" t="e">
        <f>NA()</f>
        <v>#N/A</v>
      </c>
      <c r="AQ5" s="73" t="e">
        <f>NA()</f>
        <v>#N/A</v>
      </c>
      <c r="AR5" s="73" t="e">
        <f>NA()</f>
        <v>#N/A</v>
      </c>
      <c r="AS5" s="57">
        <f ca="1">-U5</f>
        <v>172.54142857142855</v>
      </c>
      <c r="AT5" s="57">
        <f ca="1">-V5</f>
        <v>111</v>
      </c>
      <c r="AW5" s="4" t="e">
        <f t="shared" ref="AW5:AX7" si="2">AVERAGE(AA2:AA5)</f>
        <v>#N/A</v>
      </c>
      <c r="AX5" s="4" t="e">
        <f t="shared" si="2"/>
        <v>#N/A</v>
      </c>
      <c r="AY5" s="4" t="e">
        <f t="shared" ref="AY5" si="3">AVERAGE(AC2:AC5)</f>
        <v>#N/A</v>
      </c>
      <c r="AZ5" s="4" t="e">
        <f t="shared" ref="AZ5" si="4">AVERAGE(AD2:AD5)</f>
        <v>#N/A</v>
      </c>
      <c r="BA5" s="4" t="e">
        <f t="shared" ref="BA5" si="5">AVERAGE(AE2:AE5)</f>
        <v>#N/A</v>
      </c>
      <c r="BB5" s="4" t="e">
        <f t="shared" ref="BB5" si="6">AVERAGE(AF2:AF5)</f>
        <v>#N/A</v>
      </c>
      <c r="BC5" s="4" t="e">
        <f t="shared" ref="BC5" si="7">AVERAGE(AG2:AG5)</f>
        <v>#N/A</v>
      </c>
      <c r="BD5" s="4" t="e">
        <f t="shared" ref="BD5" si="8">AVERAGE(AH2:AH5)</f>
        <v>#N/A</v>
      </c>
      <c r="BE5" s="4" t="e">
        <f t="shared" ref="BE5" si="9">AVERAGE(AI2:AI5)</f>
        <v>#N/A</v>
      </c>
      <c r="BF5" s="4" t="e">
        <f t="shared" ref="BF5" si="10">AVERAGE(AJ2:AJ5)</f>
        <v>#N/A</v>
      </c>
      <c r="BG5" s="4" t="e">
        <f t="shared" ref="BG5" si="11">AVERAGE(AK2:AK5)</f>
        <v>#N/A</v>
      </c>
      <c r="BH5" s="4" t="e">
        <f t="shared" ref="BH5" si="12">AVERAGE(AL2:AL5)</f>
        <v>#N/A</v>
      </c>
      <c r="BI5" s="4" t="e">
        <f t="shared" ref="BI5" si="13">AVERAGE(AM2:AM5)</f>
        <v>#N/A</v>
      </c>
      <c r="BJ5" s="4" t="e">
        <f t="shared" ref="BJ5" si="14">AVERAGE(AN2:AN5)</f>
        <v>#N/A</v>
      </c>
      <c r="BK5" s="4" t="e">
        <f t="shared" ref="BK5" si="15">AVERAGE(AO2:AO5)</f>
        <v>#N/A</v>
      </c>
      <c r="BL5" s="4" t="e">
        <f t="shared" ref="BL5" si="16">AVERAGE(AP2:AP5)</f>
        <v>#N/A</v>
      </c>
      <c r="BM5" s="4" t="e">
        <f t="shared" ref="BM5" si="17">AVERAGE(AQ2:AQ5)</f>
        <v>#N/A</v>
      </c>
      <c r="BN5" s="4" t="e">
        <f t="shared" ref="BN5" si="18">AVERAGE(AR2:AR5)</f>
        <v>#N/A</v>
      </c>
      <c r="BO5" s="4">
        <f t="shared" ref="BO5" ca="1" si="19">AVERAGE(AS2:AS5)</f>
        <v>172.54142857142855</v>
      </c>
      <c r="BP5" s="4">
        <f t="shared" ref="BP5" ca="1" si="20">AVERAGE(AT2:AT5)</f>
        <v>111</v>
      </c>
      <c r="BS5" s="74">
        <f t="shared" ref="BS5:BS59" si="21">(C5-AVERAGE(C$161:C$194,C$196:C$265))/STDEV(C$161:C$194,C$196:C$265)</f>
        <v>-1.7266422799560011</v>
      </c>
      <c r="BT5" s="74">
        <f t="shared" ref="BT5:BT68" si="22">(D5-AVERAGE(D$161:D$194,D$196:D$265))/STDEV(D$161:D$194,D$196:D$265)</f>
        <v>-1.8421060550815556</v>
      </c>
      <c r="BU5" s="74" t="e">
        <f ca="1">(E5-AVERAGE(E$161:E$265))/STDEV(E$161:E$265)</f>
        <v>#DIV/0!</v>
      </c>
      <c r="BV5" s="74" t="e">
        <f ca="1">(F5-AVERAGE(F$161:F$265))/STDEV(F$161:F$265)</f>
        <v>#DIV/0!</v>
      </c>
      <c r="BW5" s="74">
        <f>(G5-AVERAGE(G$161:G$265))/STDEV(G$161:G$265)</f>
        <v>-0.80396408699388011</v>
      </c>
      <c r="BX5" s="74" t="e">
        <f ca="1">(H5-AVERAGE(H$161:H$265))/STDEV(H$161:H$265)</f>
        <v>#DIV/0!</v>
      </c>
      <c r="BY5" s="74" t="e">
        <f ca="1">(I5-AVERAGE(I$214:I$264,I$182:I$211,I$110:I$159))/STDEV(I$214:I$264,I$182:I$211,I$110:I$159)</f>
        <v>#DIV/0!</v>
      </c>
      <c r="BZ5" s="74" t="e">
        <f ca="1">(J5-AVERAGE(J$161:J$265))/STDEV(J$161:J$265)</f>
        <v>#DIV/0!</v>
      </c>
      <c r="CA5" s="74" t="e">
        <f ca="1">(K5-AVERAGE(K$161:K$265))/STDEV(K$161:K$265)</f>
        <v>#DIV/0!</v>
      </c>
      <c r="CB5" s="74">
        <f>(L5-AVERAGE(L$161:L$265))/STDEV(L$161:L$265)</f>
        <v>1.3768766084534587</v>
      </c>
      <c r="CC5" s="74" t="e">
        <f>(M5-AVERAGE(M$161:M$265))/STDEV(M$161:M$265)</f>
        <v>#N/A</v>
      </c>
      <c r="CD5" s="74" t="e">
        <f ca="1">(N5-AVERAGE(N$213:N$265))/STDEV(N$213:N$265)</f>
        <v>#DIV/0!</v>
      </c>
      <c r="CE5" s="74">
        <f t="shared" ref="CE5:CL5" ca="1" si="23">(O5-AVERAGE(O$161:O$265))/STDEV(O$161:O$265)</f>
        <v>-5.0362043301502606</v>
      </c>
      <c r="CF5" s="74">
        <f t="shared" ca="1" si="23"/>
        <v>-3.8669800185588947</v>
      </c>
      <c r="CG5" s="74">
        <f t="shared" ca="1" si="23"/>
        <v>-3.5905305818923035</v>
      </c>
      <c r="CH5" s="74">
        <f t="shared" ca="1" si="23"/>
        <v>-0.96413117629738199</v>
      </c>
      <c r="CI5" s="74" t="e">
        <f t="shared" si="23"/>
        <v>#N/A</v>
      </c>
      <c r="CJ5" s="74">
        <f t="shared" ca="1" si="23"/>
        <v>1.5912279774547182</v>
      </c>
      <c r="CK5" s="74">
        <f t="shared" ca="1" si="23"/>
        <v>0.3381135024058789</v>
      </c>
      <c r="CL5" s="74">
        <f t="shared" ca="1" si="23"/>
        <v>0.62652698254175332</v>
      </c>
      <c r="CO5" s="53">
        <v>43831</v>
      </c>
      <c r="CP5" s="57">
        <f>SUM(C$5:C$8)</f>
        <v>1836</v>
      </c>
      <c r="CQ5" s="57">
        <f t="shared" ref="CQ5:DG5" si="24">SUM(D$5:D$8)</f>
        <v>168</v>
      </c>
      <c r="CR5" s="57" t="e">
        <f t="shared" ca="1" si="24"/>
        <v>#DIV/0!</v>
      </c>
      <c r="CS5" s="57" t="e">
        <f t="shared" ca="1" si="24"/>
        <v>#DIV/0!</v>
      </c>
      <c r="CT5" s="57">
        <f t="shared" si="24"/>
        <v>132471</v>
      </c>
      <c r="CU5" s="57" t="e">
        <f t="shared" ca="1" si="24"/>
        <v>#DIV/0!</v>
      </c>
      <c r="CV5" s="57" t="e">
        <f t="shared" ca="1" si="24"/>
        <v>#DIV/0!</v>
      </c>
      <c r="CW5" s="57" t="e">
        <f t="shared" ca="1" si="24"/>
        <v>#DIV/0!</v>
      </c>
      <c r="CX5" s="57" t="e">
        <f t="shared" ca="1" si="24"/>
        <v>#DIV/0!</v>
      </c>
      <c r="CY5" s="57">
        <f t="shared" si="24"/>
        <v>26179</v>
      </c>
      <c r="CZ5" s="57" t="e">
        <f t="shared" si="24"/>
        <v>#N/A</v>
      </c>
      <c r="DA5" s="57" t="e">
        <f t="shared" ca="1" si="24"/>
        <v>#DIV/0!</v>
      </c>
      <c r="DB5" s="57">
        <f t="shared" ca="1" si="24"/>
        <v>260.1742857142857</v>
      </c>
      <c r="DC5" s="57">
        <f t="shared" ca="1" si="24"/>
        <v>275.10761904761904</v>
      </c>
      <c r="DD5" s="57">
        <f t="shared" ca="1" si="24"/>
        <v>272.63428571428568</v>
      </c>
      <c r="DE5" s="57">
        <f t="shared" ca="1" si="24"/>
        <v>330.64928571428572</v>
      </c>
      <c r="DF5" s="57" t="e">
        <f t="shared" si="24"/>
        <v>#N/A</v>
      </c>
      <c r="DG5" s="57">
        <f t="shared" ca="1" si="24"/>
        <v>3152146.4285714286</v>
      </c>
      <c r="DH5" s="57">
        <f ca="1">AVERAGE(U$5:U$8)</f>
        <v>-154.45035714285711</v>
      </c>
      <c r="DI5" s="57">
        <f ca="1">AVERAGE(V$5:V$8)</f>
        <v>-73.349999999999994</v>
      </c>
      <c r="DJ5" s="4">
        <f>HAVERGDP!B35</f>
        <v>97.3</v>
      </c>
      <c r="DM5" s="225">
        <v>20201</v>
      </c>
      <c r="DN5">
        <f ca="1">SUM(OFFSET(CP$5,(ROWS($DM$5:$DM5)-1)*3,0,3,1))</f>
        <v>5273</v>
      </c>
      <c r="DO5" s="57">
        <f ca="1">SUM(OFFSET(CQ$5,(ROWS($DM$5:$DM5)-1)*3,0,3,1))</f>
        <v>497</v>
      </c>
      <c r="DP5" s="57" t="e">
        <f ca="1">SUM(OFFSET(CR$5,(ROWS($DM$5:$DM5)-1)*3,0,3,1))</f>
        <v>#DIV/0!</v>
      </c>
      <c r="DQ5" s="57" t="e">
        <f ca="1">SUM(OFFSET(CS$5,(ROWS($DM$5:$DM5)-1)*3,0,3,1))</f>
        <v>#DIV/0!</v>
      </c>
      <c r="DR5" s="57">
        <f ca="1">SUM(OFFSET(CT$5,(ROWS($DM$5:$DM5)-1)*3,0,3,1))</f>
        <v>374530</v>
      </c>
      <c r="DS5" s="57" t="e">
        <f ca="1">SUM(OFFSET(CU$5,(ROWS($DM$5:$DM5)-1)*3,0,3,1))</f>
        <v>#DIV/0!</v>
      </c>
      <c r="DT5" s="57" t="e">
        <f ca="1">SUM(OFFSET(CV$5,(ROWS($DM$5:$DM5)-1)*3,0,3,1))</f>
        <v>#DIV/0!</v>
      </c>
      <c r="DU5" s="57" t="e">
        <f ca="1">SUM(OFFSET(CW$5,(ROWS($DM$5:$DM5)-1)*3,0,3,1))</f>
        <v>#DIV/0!</v>
      </c>
      <c r="DV5" s="57" t="e">
        <f ca="1">SUM(OFFSET(CX$5,(ROWS($DM$5:$DM5)-1)*3,0,3,1))</f>
        <v>#DIV/0!</v>
      </c>
      <c r="DW5" s="57">
        <f ca="1">SUM(OFFSET(CY$5,(ROWS($DM$5:$DM5)-1)*3,0,3,1))</f>
        <v>93484</v>
      </c>
      <c r="DX5" s="57" t="e">
        <f ca="1">SUM(OFFSET(CZ$5,(ROWS($DM$5:$DM5)-1)*3,0,3,1))</f>
        <v>#N/A</v>
      </c>
      <c r="DY5" s="57" t="e">
        <f ca="1">SUM(OFFSET(DA$5,(ROWS($DM$5:$DM5)-1)*3,0,3,1))</f>
        <v>#DIV/0!</v>
      </c>
      <c r="DZ5" s="57">
        <f ca="1">SUM(OFFSET(DB$5,(ROWS($DM$5:$DM5)-1)*3,0,3,1))</f>
        <v>777.31428571428569</v>
      </c>
      <c r="EA5" s="57">
        <f ca="1">SUM(OFFSET(DC$5,(ROWS($DM$5:$DM5)-1)*3,0,3,1))</f>
        <v>791.88476190476183</v>
      </c>
      <c r="EB5" s="57">
        <f ca="1">SUM(OFFSET(DD$5,(ROWS($DM$5:$DM5)-1)*3,0,3,1))</f>
        <v>874.09071428571428</v>
      </c>
      <c r="EC5" s="57">
        <f ca="1">SUM(OFFSET(DE$5,(ROWS($DM$5:$DM5)-1)*3,0,3,1))</f>
        <v>917.68214285714282</v>
      </c>
      <c r="ED5" s="57" t="e">
        <f ca="1">SUM(OFFSET(DF$5,(ROWS($DM$5:$DM5)-1)*3,0,3,1))</f>
        <v>#N/A</v>
      </c>
      <c r="EE5" s="57">
        <f ca="1">SUM(OFFSET(DG$5,(ROWS($DM$5:$DM5)-1)*3,0,3,1))</f>
        <v>9684897.2857142854</v>
      </c>
      <c r="EF5" s="57">
        <f ca="1">-1*(AVERAGE(OFFSET(DH$5,(ROWS($DM$5:$DM5)-1)*3,0,3,1)))</f>
        <v>326.9916904761904</v>
      </c>
      <c r="EG5" s="57">
        <f ca="1">-1*(AVERAGE(OFFSET(DI$5,(ROWS($DM$5:$DM5)-1)*3,0,3,1)))</f>
        <v>1658.12</v>
      </c>
      <c r="EH5" s="4">
        <f>HAVERGDP!G19</f>
        <v>94.833333333333329</v>
      </c>
      <c r="EI5" s="57">
        <f>HAVERGDP!J19-HAVERGDP!K19</f>
        <v>-39366</v>
      </c>
      <c r="EJ5" s="57">
        <f>HAVERGDP!H19</f>
        <v>333789</v>
      </c>
      <c r="EK5" s="57">
        <f>HAVERGDP!I19</f>
        <v>29036865</v>
      </c>
      <c r="EN5" s="225">
        <v>20201</v>
      </c>
    </row>
    <row r="6" spans="1:169" x14ac:dyDescent="0.35">
      <c r="A6" s="73" t="s">
        <v>326</v>
      </c>
      <c r="B6" s="41">
        <f>B5+7</f>
        <v>43843</v>
      </c>
      <c r="C6" s="57">
        <f>'HAVERW (new)'!B61</f>
        <v>354</v>
      </c>
      <c r="D6" s="57">
        <f>'HAVERW (new)'!C61-'HAVERW (new)'!B61</f>
        <v>34</v>
      </c>
      <c r="E6" s="4" t="e">
        <f ca="1">AVERAGE(OFFSET('HAVERD (new)'!B$12,(ROWS('Chart Data'!$A$5:$A6)-1)*7,0,7,1))</f>
        <v>#DIV/0!</v>
      </c>
      <c r="F6" s="4" t="e">
        <f ca="1">AVERAGE(OFFSET('HAVERD (new)'!C$12,(ROWS('Chart Data'!$A$5:$A6)-1)*7,0,7,1))</f>
        <v>#DIV/0!</v>
      </c>
      <c r="G6" s="57">
        <f>'HAVERW (new)'!Q61</f>
        <v>32548</v>
      </c>
      <c r="H6" s="4" t="e">
        <f ca="1">AVERAGE(OFFSET('HAVERD (new)'!O$12,(ROWS('Chart Data'!$A$5:$A6)-1)*7,0,7,1))</f>
        <v>#DIV/0!</v>
      </c>
      <c r="I6" s="4" t="e">
        <f ca="1">AVERAGE(OFFSET('HAVERD (new)'!P$12,(ROWS('Chart Data'!$A$5:$A6)-1)*7,0,7,1))</f>
        <v>#DIV/0!</v>
      </c>
      <c r="J6" s="4" t="e">
        <f ca="1">AVERAGE(OFFSET('HAVERD (new)'!Q$12,(ROWS('Chart Data'!$A$5:$A6)-1)*7,0,7,1))</f>
        <v>#DIV/0!</v>
      </c>
      <c r="K6" s="4" t="e">
        <f ca="1">AVERAGE(OFFSET('HAVERD (new)'!R$12,(ROWS('Chart Data'!$A$5:$A6)-1)*7,0,7,1))</f>
        <v>#DIV/0!</v>
      </c>
      <c r="L6" s="57">
        <f>'HAVERW (new)'!D61</f>
        <v>6983</v>
      </c>
      <c r="M6" s="57" t="e">
        <f>'HAVERW (new)'!F61</f>
        <v>#N/A</v>
      </c>
      <c r="N6" s="4" t="e">
        <f ca="1">AVERAGE(OFFSET('HAVERD (new)'!D$12,(ROWS('Chart Data'!$A$5:$A6)-1)*7,0,7,1))</f>
        <v>#DIV/0!</v>
      </c>
      <c r="O6" s="4">
        <f ca="1">AVERAGE(OFFSET('HAVERD (new)'!E$12,(ROWS('Chart Data'!$A$5:$A6)-1)*7,0,7,1))</f>
        <v>62.287142857142861</v>
      </c>
      <c r="P6" s="4">
        <f ca="1">AVERAGE(AVERAGE(OFFSET('HAVERD (new)'!F$12,(ROWS('Chart Data'!$A$5:$A6)-1)*7,0,7,1)),AVERAGE(OFFSET('HAVERD (new)'!J$12,(ROWS('Chart Data'!$A$5:$A6)-1)*7,0,7,1)),AVERAGE(OFFSET('HAVERD (new)'!K$12,(ROWS('Chart Data'!$A$5:$A6)-1)*7,0,7,1)))</f>
        <v>65.810952380952386</v>
      </c>
      <c r="Q6" s="4">
        <f ca="1">AVERAGE(AVERAGE(OFFSET('HAVERD (new)'!H$12,(ROWS('Chart Data'!$A$5:$A6)-1)*7,0,7,1)),AVERAGE(OFFSET('HAVERD (new)'!I$12,(ROWS('Chart Data'!$A$5:$A6)-1)*7,0,7,1)))</f>
        <v>65.053571428571431</v>
      </c>
      <c r="R6" s="4">
        <f ca="1">AVERAGE(AVERAGE(OFFSET('HAVERD (new)'!L$12,(ROWS('Chart Data'!$A$5:$A6)-1)*7,0,7,1)),AVERAGE(OFFSET('HAVERD (new)'!M$12,(ROWS('Chart Data'!$A$5:$A6)-1)*7,0,7,1)))</f>
        <v>78.67</v>
      </c>
      <c r="S6" s="73" t="e">
        <f>NA()</f>
        <v>#N/A</v>
      </c>
      <c r="T6" s="57">
        <f ca="1">AVERAGE(OFFSET(Energy!E$1109,(ROWS('Chart Data'!$A$5:$A6)-1)*7,0,7,1))</f>
        <v>786304.57142857148</v>
      </c>
      <c r="U6" s="57">
        <f ca="1">-AVERAGE(OFFSET('HAVERD (new)'!T$12,(ROWS('Chart Data'!$A$5:$A6)-1)*7,0,7,1))</f>
        <v>-155.09571428571425</v>
      </c>
      <c r="V6" s="4">
        <f ca="1">-AVERAGE(OFFSET('HAVERD (new)'!U$12,(ROWS('Chart Data'!$A$5:$A6)-1)*7,0,7,1))*10000</f>
        <v>-56.800000000000004</v>
      </c>
      <c r="W6" s="4"/>
      <c r="Z6" s="4"/>
      <c r="AA6" s="73" t="e">
        <f>NA()</f>
        <v>#N/A</v>
      </c>
      <c r="AB6" s="73" t="e">
        <f>NA()</f>
        <v>#N/A</v>
      </c>
      <c r="AC6" s="73" t="e">
        <f>NA()</f>
        <v>#N/A</v>
      </c>
      <c r="AD6" s="73" t="e">
        <f>NA()</f>
        <v>#N/A</v>
      </c>
      <c r="AE6" s="73" t="e">
        <f>NA()</f>
        <v>#N/A</v>
      </c>
      <c r="AF6" s="73" t="e">
        <f>NA()</f>
        <v>#N/A</v>
      </c>
      <c r="AG6" s="73" t="e">
        <f>NA()</f>
        <v>#N/A</v>
      </c>
      <c r="AH6" s="73" t="e">
        <f>NA()</f>
        <v>#N/A</v>
      </c>
      <c r="AI6" s="73" t="e">
        <f>NA()</f>
        <v>#N/A</v>
      </c>
      <c r="AJ6" s="73" t="e">
        <f>NA()</f>
        <v>#N/A</v>
      </c>
      <c r="AK6" s="73" t="e">
        <f>NA()</f>
        <v>#N/A</v>
      </c>
      <c r="AL6" s="73" t="e">
        <f>NA()</f>
        <v>#N/A</v>
      </c>
      <c r="AM6" s="73" t="e">
        <f>NA()</f>
        <v>#N/A</v>
      </c>
      <c r="AN6" s="73" t="e">
        <f>NA()</f>
        <v>#N/A</v>
      </c>
      <c r="AO6" s="73" t="e">
        <f>NA()</f>
        <v>#N/A</v>
      </c>
      <c r="AP6" s="73" t="e">
        <f>NA()</f>
        <v>#N/A</v>
      </c>
      <c r="AQ6" s="73" t="e">
        <f>NA()</f>
        <v>#N/A</v>
      </c>
      <c r="AR6" s="73" t="e">
        <f>NA()</f>
        <v>#N/A</v>
      </c>
      <c r="AS6" s="57">
        <f t="shared" ref="AS6:AS69" ca="1" si="25">-U6</f>
        <v>155.09571428571425</v>
      </c>
      <c r="AT6" s="57">
        <f t="shared" ref="AT6:AT69" ca="1" si="26">-V6</f>
        <v>56.800000000000004</v>
      </c>
      <c r="AW6" s="4" t="e">
        <f t="shared" si="2"/>
        <v>#N/A</v>
      </c>
      <c r="AX6" s="4" t="e">
        <f t="shared" ref="AX6:AX69" si="27">AVERAGE(AB3:AB6)</f>
        <v>#N/A</v>
      </c>
      <c r="AY6" s="4" t="e">
        <f t="shared" ref="AY6:AY69" si="28">AVERAGE(AC3:AC6)</f>
        <v>#N/A</v>
      </c>
      <c r="AZ6" s="4" t="e">
        <f t="shared" ref="AZ6:AZ69" si="29">AVERAGE(AD3:AD6)</f>
        <v>#N/A</v>
      </c>
      <c r="BA6" s="4" t="e">
        <f t="shared" ref="BA6:BA69" si="30">AVERAGE(AE3:AE6)</f>
        <v>#N/A</v>
      </c>
      <c r="BB6" s="4" t="e">
        <f t="shared" ref="BB6:BB69" si="31">AVERAGE(AF3:AF6)</f>
        <v>#N/A</v>
      </c>
      <c r="BC6" s="4" t="e">
        <f t="shared" ref="BC6:BC69" si="32">AVERAGE(AG3:AG6)</f>
        <v>#N/A</v>
      </c>
      <c r="BD6" s="4" t="e">
        <f t="shared" ref="BD6:BD69" si="33">AVERAGE(AH3:AH6)</f>
        <v>#N/A</v>
      </c>
      <c r="BE6" s="4" t="e">
        <f t="shared" ref="BE6:BE69" si="34">AVERAGE(AI3:AI6)</f>
        <v>#N/A</v>
      </c>
      <c r="BF6" s="4" t="e">
        <f t="shared" ref="BF6:BF69" si="35">AVERAGE(AJ3:AJ6)</f>
        <v>#N/A</v>
      </c>
      <c r="BG6" s="4" t="e">
        <f t="shared" ref="BG6:BG69" si="36">AVERAGE(AK3:AK6)</f>
        <v>#N/A</v>
      </c>
      <c r="BH6" s="4" t="e">
        <f t="shared" ref="BH6:BH69" si="37">AVERAGE(AL3:AL6)</f>
        <v>#N/A</v>
      </c>
      <c r="BI6" s="4" t="e">
        <f t="shared" ref="BI6:BI69" si="38">AVERAGE(AM3:AM6)</f>
        <v>#N/A</v>
      </c>
      <c r="BJ6" s="4" t="e">
        <f t="shared" ref="BJ6:BJ69" si="39">AVERAGE(AN3:AN6)</f>
        <v>#N/A</v>
      </c>
      <c r="BK6" s="4" t="e">
        <f t="shared" ref="BK6:BK69" si="40">AVERAGE(AO3:AO6)</f>
        <v>#N/A</v>
      </c>
      <c r="BL6" s="4" t="e">
        <f t="shared" ref="BL6:BL69" si="41">AVERAGE(AP3:AP6)</f>
        <v>#N/A</v>
      </c>
      <c r="BM6" s="4" t="e">
        <f t="shared" ref="BM6:BM69" si="42">AVERAGE(AQ3:AQ6)</f>
        <v>#N/A</v>
      </c>
      <c r="BN6" s="4" t="e">
        <f t="shared" ref="BN6:BN69" si="43">AVERAGE(AR3:AR6)</f>
        <v>#N/A</v>
      </c>
      <c r="BO6" s="4">
        <f t="shared" ref="BO6:BO69" ca="1" si="44">AVERAGE(AS3:AS6)</f>
        <v>163.8185714285714</v>
      </c>
      <c r="BP6" s="4">
        <f t="shared" ref="BP6:BP69" ca="1" si="45">AVERAGE(AT3:AT6)</f>
        <v>83.9</v>
      </c>
      <c r="BS6" s="74">
        <f t="shared" si="21"/>
        <v>-1.6164085186819532</v>
      </c>
      <c r="BT6" s="74">
        <f t="shared" si="22"/>
        <v>-2.0908023290691995</v>
      </c>
      <c r="BU6" s="74" t="e">
        <f t="shared" ref="BU6:BU69" ca="1" si="46">(E6-AVERAGE(E$161:E$265))/STDEV(E$161:E$265)</f>
        <v>#DIV/0!</v>
      </c>
      <c r="BV6" s="74" t="e">
        <f t="shared" ref="BV6:BV69" ca="1" si="47">(F6-AVERAGE(F$161:F$265))/STDEV(F$161:F$265)</f>
        <v>#DIV/0!</v>
      </c>
      <c r="BW6" s="74">
        <f t="shared" ref="BW6:BW69" si="48">(G6-AVERAGE(G$161:G$265))/STDEV(G$161:G$265)</f>
        <v>-1.0084151135053545</v>
      </c>
      <c r="BX6" s="74" t="e">
        <f t="shared" ref="BX6:BX69" ca="1" si="49">(H6-AVERAGE(H$161:H$265))/STDEV(H$161:H$265)</f>
        <v>#DIV/0!</v>
      </c>
      <c r="BY6" s="74" t="e">
        <f t="shared" ref="BY6:BY68" ca="1" si="50">(BC6-AVERAGE(BC$234:BC$265,BC$182:BC$214,BC$161:BC$162))/STDEV(BC$234:BC$265,BC$182:BC$214,BC$161:BC$162)</f>
        <v>#N/A</v>
      </c>
      <c r="BZ6" s="74" t="e">
        <f t="shared" ref="BZ6:BZ69" ca="1" si="51">(J6-AVERAGE(J$161:J$265))/STDEV(J$161:J$265)</f>
        <v>#DIV/0!</v>
      </c>
      <c r="CA6" s="74" t="e">
        <f t="shared" ref="CA6:CA69" ca="1" si="52">(K6-AVERAGE(K$161:K$265))/STDEV(K$161:K$265)</f>
        <v>#DIV/0!</v>
      </c>
      <c r="CB6" s="74">
        <f t="shared" ref="CB6:CB69" si="53">(L6-AVERAGE(L$161:L$265))/STDEV(L$161:L$265)</f>
        <v>0.85477052787992225</v>
      </c>
      <c r="CC6" s="74" t="e">
        <f t="shared" ref="CC6:CC69" si="54">(M6-AVERAGE(M$161:M$265))/STDEV(M$161:M$265)</f>
        <v>#N/A</v>
      </c>
      <c r="CD6" s="74" t="e">
        <f t="shared" ref="CD6:CD69" ca="1" si="55">(N6-AVERAGE(N$213:N$265))/STDEV(N$213:N$265)</f>
        <v>#DIV/0!</v>
      </c>
      <c r="CE6" s="74">
        <f t="shared" ref="CE6:CE69" ca="1" si="56">(O6-AVERAGE(O$161:O$265))/STDEV(O$161:O$265)</f>
        <v>-6.0650418997606987</v>
      </c>
      <c r="CF6" s="74">
        <f t="shared" ref="CF6:CF69" ca="1" si="57">(P6-AVERAGE(P$161:P$265))/STDEV(P$161:P$265)</f>
        <v>-4.6370803210961782</v>
      </c>
      <c r="CG6" s="74">
        <f t="shared" ref="CG6:CG69" ca="1" si="58">(Q6-AVERAGE(Q$161:Q$265))/STDEV(Q$161:Q$265)</f>
        <v>-4.0742814822533422</v>
      </c>
      <c r="CH6" s="74">
        <f t="shared" ref="CH6:CH69" ca="1" si="59">(R6-AVERAGE(R$161:R$265))/STDEV(R$161:R$265)</f>
        <v>-2.3674071708737143</v>
      </c>
      <c r="CI6" s="74" t="e">
        <f t="shared" ref="CI6:CI69" si="60">(S6-AVERAGE(S$161:S$265))/STDEV(S$161:S$265)</f>
        <v>#N/A</v>
      </c>
      <c r="CJ6" s="74">
        <f t="shared" ref="CJ6:CJ69" ca="1" si="61">(T6-AVERAGE(T$161:T$265))/STDEV(T$161:T$265)</f>
        <v>1.799313677972052</v>
      </c>
      <c r="CK6" s="74">
        <f t="shared" ref="CK6:CK69" ca="1" si="62">(U6-AVERAGE(U$161:U$265))/STDEV(U$161:U$265)</f>
        <v>0.55928013927837372</v>
      </c>
      <c r="CL6" s="74">
        <f t="shared" ref="CL6:CL69" ca="1" si="63">(V6-AVERAGE(V$161:V$265))/STDEV(V$161:V$265)</f>
        <v>0.71057886858039254</v>
      </c>
      <c r="CO6" s="53">
        <v>43862</v>
      </c>
      <c r="CP6" s="57">
        <f>SUM(C$9:C$12)</f>
        <v>1415</v>
      </c>
      <c r="CQ6" s="57">
        <f t="shared" ref="CQ6:DG6" si="64">SUM(D$9:D$12)</f>
        <v>142</v>
      </c>
      <c r="CR6" s="57" t="e">
        <f t="shared" ca="1" si="64"/>
        <v>#DIV/0!</v>
      </c>
      <c r="CS6" s="57" t="e">
        <f t="shared" ca="1" si="64"/>
        <v>#DIV/0!</v>
      </c>
      <c r="CT6" s="57">
        <f t="shared" si="64"/>
        <v>140782</v>
      </c>
      <c r="CU6" s="57" t="e">
        <f t="shared" ca="1" si="64"/>
        <v>#DIV/0!</v>
      </c>
      <c r="CV6" s="57" t="e">
        <f t="shared" ca="1" si="64"/>
        <v>#DIV/0!</v>
      </c>
      <c r="CW6" s="57" t="e">
        <f t="shared" ca="1" si="64"/>
        <v>#DIV/0!</v>
      </c>
      <c r="CX6" s="57" t="e">
        <f t="shared" ca="1" si="64"/>
        <v>#DIV/0!</v>
      </c>
      <c r="CY6" s="57">
        <f t="shared" si="64"/>
        <v>25105</v>
      </c>
      <c r="CZ6" s="57">
        <f t="shared" si="64"/>
        <v>398.51428571428573</v>
      </c>
      <c r="DA6" s="57" t="e">
        <f t="shared" ca="1" si="64"/>
        <v>#DIV/0!</v>
      </c>
      <c r="DB6" s="57">
        <f t="shared" ca="1" si="64"/>
        <v>275.57857142857142</v>
      </c>
      <c r="DC6" s="57">
        <f t="shared" ca="1" si="64"/>
        <v>287.02666666666664</v>
      </c>
      <c r="DD6" s="57">
        <f t="shared" ca="1" si="64"/>
        <v>305.33714285714291</v>
      </c>
      <c r="DE6" s="57">
        <f t="shared" ca="1" si="64"/>
        <v>352.75714285714287</v>
      </c>
      <c r="DF6" s="57" t="e">
        <f t="shared" si="64"/>
        <v>#N/A</v>
      </c>
      <c r="DG6" s="57">
        <f t="shared" ca="1" si="64"/>
        <v>3064207.5714285718</v>
      </c>
      <c r="DH6" s="57">
        <f ca="1">AVERAGE(U$9:U$12)</f>
        <v>-187.2607142857143</v>
      </c>
      <c r="DI6" s="57">
        <f ca="1">AVERAGE(V$9:V$12)</f>
        <v>-301.84999999999997</v>
      </c>
      <c r="DJ6" s="4">
        <f>HAVERGDP!B36</f>
        <v>97.3</v>
      </c>
      <c r="DM6" s="225">
        <v>20202</v>
      </c>
      <c r="DN6" s="73">
        <f ca="1">SUM(OFFSET(CP$5,(ROWS($DM$5:$DM6)-1)*3,0,3,1))</f>
        <v>4334</v>
      </c>
      <c r="DO6" s="57">
        <f ca="1">SUM(OFFSET(CQ$5,(ROWS($DM$5:$DM6)-1)*3,0,3,1))</f>
        <v>505</v>
      </c>
      <c r="DP6" s="57">
        <f ca="1">SUM(OFFSET(CR$5,(ROWS($DM$5:$DM6)-1)*3,0,3,1))</f>
        <v>831.71428571428567</v>
      </c>
      <c r="DQ6" s="57">
        <f ca="1">SUM(OFFSET(CS$5,(ROWS($DM$5:$DM6)-1)*3,0,3,1))</f>
        <v>1013.5714285714286</v>
      </c>
      <c r="DR6" s="57">
        <f ca="1">SUM(OFFSET(CT$5,(ROWS($DM$5:$DM6)-1)*3,0,3,1))</f>
        <v>65026</v>
      </c>
      <c r="DS6" s="57">
        <f ca="1">SUM(OFFSET(CU$5,(ROWS($DM$5:$DM6)-1)*3,0,3,1))</f>
        <v>691.28571428571422</v>
      </c>
      <c r="DT6" s="57">
        <f ca="1">SUM(OFFSET(CV$5,(ROWS($DM$5:$DM6)-1)*3,0,3,1))</f>
        <v>156.47619047619048</v>
      </c>
      <c r="DU6" s="57">
        <f ca="1">SUM(OFFSET(CW$5,(ROWS($DM$5:$DM6)-1)*3,0,3,1))</f>
        <v>111.57142857142857</v>
      </c>
      <c r="DV6" s="57">
        <f ca="1">SUM(OFFSET(CX$5,(ROWS($DM$5:$DM6)-1)*3,0,3,1))</f>
        <v>69.142857142857139</v>
      </c>
      <c r="DW6" s="57">
        <f ca="1">SUM(OFFSET(CY$5,(ROWS($DM$5:$DM6)-1)*3,0,3,1))</f>
        <v>285294</v>
      </c>
      <c r="DX6" s="57">
        <f ca="1">SUM(OFFSET(CZ$5,(ROWS($DM$5:$DM6)-1)*3,0,3,1))</f>
        <v>392.6</v>
      </c>
      <c r="DY6" s="57" t="e">
        <f ca="1">SUM(OFFSET(DA$5,(ROWS($DM$5:$DM6)-1)*3,0,3,1))</f>
        <v>#DIV/0!</v>
      </c>
      <c r="DZ6" s="57">
        <f ca="1">SUM(OFFSET(DB$5,(ROWS($DM$5:$DM6)-1)*3,0,3,1))</f>
        <v>456.92857142857139</v>
      </c>
      <c r="EA6" s="57">
        <f ca="1">SUM(OFFSET(DC$5,(ROWS($DM$5:$DM6)-1)*3,0,3,1))</f>
        <v>482.9880952380953</v>
      </c>
      <c r="EB6" s="57">
        <f ca="1">SUM(OFFSET(DD$5,(ROWS($DM$5:$DM6)-1)*3,0,3,1))</f>
        <v>532.47285714285715</v>
      </c>
      <c r="EC6" s="57">
        <f ca="1">SUM(OFFSET(DE$5,(ROWS($DM$5:$DM6)-1)*3,0,3,1))</f>
        <v>242.84785714285715</v>
      </c>
      <c r="ED6" s="57" t="e">
        <f ca="1">SUM(OFFSET(DF$5,(ROWS($DM$5:$DM6)-1)*3,0,3,1))</f>
        <v>#N/A</v>
      </c>
      <c r="EE6" s="57">
        <f ca="1">SUM(OFFSET(DG$5,(ROWS($DM$5:$DM6)-1)*3,0,3,1))</f>
        <v>6958718.8571428573</v>
      </c>
      <c r="EF6" s="57">
        <f ca="1">-1*(AVERAGE(OFFSET(DH$5,(ROWS($DM$5:$DM6)-1)*3,0,3,1)))</f>
        <v>811.71719047619035</v>
      </c>
      <c r="EG6" s="57">
        <f ca="1">-1*(AVERAGE(OFFSET(DI$5,(ROWS($DM$5:$DM6)-1)*3,0,3,1)))</f>
        <v>3594.6099999999992</v>
      </c>
      <c r="EH6" s="4">
        <f>HAVERGDP!G20</f>
        <v>76</v>
      </c>
      <c r="EI6" s="57">
        <f>HAVERGDP!J20-HAVERGDP!K20</f>
        <v>-18072</v>
      </c>
      <c r="EJ6" s="57">
        <f>HAVERGDP!H20</f>
        <v>256624</v>
      </c>
      <c r="EK6" s="57">
        <f>HAVERGDP!I20</f>
        <v>28440175.666666668</v>
      </c>
      <c r="EN6" s="225">
        <v>20202</v>
      </c>
      <c r="EO6" s="4">
        <f ca="1">((DN6/DN5)-1)*100</f>
        <v>-17.807699601744741</v>
      </c>
      <c r="EP6" s="4">
        <f t="shared" ref="EP6:EP27" ca="1" si="65">((DO6/DO5)-1)*100</f>
        <v>1.6096579476861272</v>
      </c>
      <c r="EQ6" s="4" t="e">
        <f t="shared" ref="EQ6:EQ27" ca="1" si="66">((DP6/DP5)-1)*100</f>
        <v>#DIV/0!</v>
      </c>
      <c r="ER6" s="4" t="e">
        <f t="shared" ref="ER6:ER27" ca="1" si="67">((DQ6/DQ5)-1)*100</f>
        <v>#DIV/0!</v>
      </c>
      <c r="ES6" s="4">
        <f t="shared" ref="ES6:ES27" ca="1" si="68">((DR6/DR5)-1)*100</f>
        <v>-82.637972926067334</v>
      </c>
      <c r="ET6" s="4" t="e">
        <f t="shared" ref="ET6:ET27" ca="1" si="69">((DS6/DS5)-1)*100</f>
        <v>#DIV/0!</v>
      </c>
      <c r="EU6" s="4" t="e">
        <f t="shared" ref="EU6:EU27" ca="1" si="70">((DT6/DT5)-1)*100</f>
        <v>#DIV/0!</v>
      </c>
      <c r="EV6" s="4" t="e">
        <f t="shared" ref="EV6:EV27" ca="1" si="71">((DU6/DU5)-1)*100</f>
        <v>#DIV/0!</v>
      </c>
      <c r="EW6" s="4" t="e">
        <f t="shared" ref="EW6:EW27" ca="1" si="72">((DV6/DV5)-1)*100</f>
        <v>#DIV/0!</v>
      </c>
      <c r="EX6" s="4">
        <f t="shared" ref="EX6:EX27" ca="1" si="73">((DW6/DW5)-1)*100</f>
        <v>205.17949595652732</v>
      </c>
      <c r="EY6" s="4" t="e">
        <f t="shared" ref="EY6:EY27" ca="1" si="74">((DX6/DX5)-1)*100</f>
        <v>#N/A</v>
      </c>
      <c r="EZ6" s="4" t="e">
        <f t="shared" ref="EZ6:EZ27" ca="1" si="75">((DY6/DY5)-1)*100</f>
        <v>#DIV/0!</v>
      </c>
      <c r="FA6" s="4">
        <f t="shared" ref="FA6:FA27" ca="1" si="76">((DZ6/DZ5)-1)*100</f>
        <v>-41.217010953466151</v>
      </c>
      <c r="FB6" s="4">
        <f t="shared" ref="FB6:FB27" ca="1" si="77">((EA6/EA5)-1)*100</f>
        <v>-39.007780112305888</v>
      </c>
      <c r="FC6" s="4">
        <f t="shared" ref="FC6:FC27" ca="1" si="78">((EB6/EB5)-1)*100</f>
        <v>-39.082654873186584</v>
      </c>
      <c r="FD6" s="4">
        <f t="shared" ref="FD6:FD27" ca="1" si="79">((EC6/EC5)-1)*100</f>
        <v>-73.536822195671547</v>
      </c>
      <c r="FE6" s="4" t="e">
        <f t="shared" ref="FE6:FE27" ca="1" si="80">((ED6/ED5)-1)*100</f>
        <v>#N/A</v>
      </c>
      <c r="FF6" s="4">
        <f t="shared" ref="FF6:FF27" ca="1" si="81">((EE6/EE5)-1)*100</f>
        <v>-28.148759332664063</v>
      </c>
      <c r="FG6" s="4">
        <f t="shared" ref="FG6:FG27" ca="1" si="82">((EF6/EF5)-1)*100</f>
        <v>148.23786478919553</v>
      </c>
      <c r="FH6" s="4">
        <f t="shared" ref="FH6:FH27" ca="1" si="83">((EG6/EG5)-1)*100</f>
        <v>116.78829035292981</v>
      </c>
      <c r="FI6" s="4">
        <f t="shared" ref="FI6:FI26" si="84">((EH6/EH5)-1)*100</f>
        <v>-19.859402460456941</v>
      </c>
      <c r="FJ6" s="4">
        <f t="shared" ref="FJ6:FJ26" si="85">((EI6/EI5)-1)*100</f>
        <v>-54.092363968907179</v>
      </c>
      <c r="FK6" s="4">
        <f t="shared" ref="FK6:FK26" si="86">((EJ6/EJ5)-1)*100</f>
        <v>-23.117897833661381</v>
      </c>
      <c r="FL6" s="4">
        <f t="shared" ref="FL6:FL27" si="87">((EK6/EK5)-1)*100</f>
        <v>-2.0549371749785439</v>
      </c>
    </row>
    <row r="7" spans="1:169" x14ac:dyDescent="0.35">
      <c r="A7" s="73" t="s">
        <v>327</v>
      </c>
      <c r="B7" s="41">
        <f t="shared" ref="B7:B70" si="88">B6+7</f>
        <v>43850</v>
      </c>
      <c r="C7" s="57">
        <f>'HAVERW (new)'!B62</f>
        <v>383</v>
      </c>
      <c r="D7" s="57">
        <f>'HAVERW (new)'!C62-'HAVERW (new)'!B62</f>
        <v>34</v>
      </c>
      <c r="E7" s="4" t="e">
        <f ca="1">AVERAGE(OFFSET('HAVERD (new)'!B$12,(ROWS('Chart Data'!$A$5:$A7)-1)*7,0,7,1))</f>
        <v>#DIV/0!</v>
      </c>
      <c r="F7" s="4" t="e">
        <f ca="1">AVERAGE(OFFSET('HAVERD (new)'!C$12,(ROWS('Chart Data'!$A$5:$A7)-1)*7,0,7,1))</f>
        <v>#DIV/0!</v>
      </c>
      <c r="G7" s="57">
        <f>'HAVERW (new)'!Q62</f>
        <v>33020</v>
      </c>
      <c r="H7" s="4" t="e">
        <f ca="1">AVERAGE(OFFSET('HAVERD (new)'!O$12,(ROWS('Chart Data'!$A$5:$A7)-1)*7,0,7,1))</f>
        <v>#DIV/0!</v>
      </c>
      <c r="I7" s="4" t="e">
        <f ca="1">AVERAGE(OFFSET('HAVERD (new)'!P$12,(ROWS('Chart Data'!$A$5:$A7)-1)*7,0,7,1))</f>
        <v>#DIV/0!</v>
      </c>
      <c r="J7" s="4" t="e">
        <f ca="1">AVERAGE(OFFSET('HAVERD (new)'!Q$12,(ROWS('Chart Data'!$A$5:$A7)-1)*7,0,7,1))</f>
        <v>#DIV/0!</v>
      </c>
      <c r="K7" s="4" t="e">
        <f ca="1">AVERAGE(OFFSET('HAVERD (new)'!R$12,(ROWS('Chart Data'!$A$5:$A7)-1)*7,0,7,1))</f>
        <v>#DIV/0!</v>
      </c>
      <c r="L7" s="57">
        <f>'HAVERW (new)'!D62</f>
        <v>4690</v>
      </c>
      <c r="M7" s="57" t="e">
        <f>'HAVERW (new)'!F62</f>
        <v>#N/A</v>
      </c>
      <c r="N7" s="4" t="e">
        <f ca="1">AVERAGE(OFFSET('HAVERD (new)'!D$12,(ROWS('Chart Data'!$A$5:$A7)-1)*7,0,7,1))</f>
        <v>#DIV/0!</v>
      </c>
      <c r="O7" s="4">
        <f ca="1">AVERAGE(OFFSET('HAVERD (new)'!E$12,(ROWS('Chart Data'!$A$5:$A7)-1)*7,0,7,1))</f>
        <v>63.448571428571427</v>
      </c>
      <c r="P7" s="4">
        <f ca="1">AVERAGE(AVERAGE(OFFSET('HAVERD (new)'!F$12,(ROWS('Chart Data'!$A$5:$A7)-1)*7,0,7,1)),AVERAGE(OFFSET('HAVERD (new)'!J$12,(ROWS('Chart Data'!$A$5:$A7)-1)*7,0,7,1)),AVERAGE(OFFSET('HAVERD (new)'!K$12,(ROWS('Chart Data'!$A$5:$A7)-1)*7,0,7,1)))</f>
        <v>65.931904761904761</v>
      </c>
      <c r="Q7" s="4">
        <f ca="1">AVERAGE(AVERAGE(OFFSET('HAVERD (new)'!H$12,(ROWS('Chart Data'!$A$5:$A7)-1)*7,0,7,1)),AVERAGE(OFFSET('HAVERD (new)'!I$12,(ROWS('Chart Data'!$A$5:$A7)-1)*7,0,7,1)))</f>
        <v>68.330714285714279</v>
      </c>
      <c r="R7" s="4">
        <f ca="1">AVERAGE(AVERAGE(OFFSET('HAVERD (new)'!L$12,(ROWS('Chart Data'!$A$5:$A7)-1)*7,0,7,1)),AVERAGE(OFFSET('HAVERD (new)'!M$12,(ROWS('Chart Data'!$A$5:$A7)-1)*7,0,7,1)))</f>
        <v>79.932857142857145</v>
      </c>
      <c r="S7" s="73" t="e">
        <f>NA()</f>
        <v>#N/A</v>
      </c>
      <c r="T7" s="57">
        <f ca="1">AVERAGE(OFFSET(Energy!E$1109,(ROWS('Chart Data'!$A$5:$A7)-1)*7,0,7,1))</f>
        <v>832585.57142857148</v>
      </c>
      <c r="U7" s="57">
        <f ca="1">-AVERAGE(OFFSET('HAVERD (new)'!T$12,(ROWS('Chart Data'!$A$5:$A7)-1)*7,0,7,1))</f>
        <v>-137.29142857142855</v>
      </c>
      <c r="V7" s="4">
        <f ca="1">-AVERAGE(OFFSET('HAVERD (new)'!U$12,(ROWS('Chart Data'!$A$5:$A7)-1)*7,0,7,1))*10000</f>
        <v>-27.2</v>
      </c>
      <c r="W7" s="4"/>
      <c r="Z7" s="4"/>
      <c r="AA7" s="73" t="e">
        <f>NA()</f>
        <v>#N/A</v>
      </c>
      <c r="AB7" s="73" t="e">
        <f>NA()</f>
        <v>#N/A</v>
      </c>
      <c r="AC7" s="73" t="e">
        <f>NA()</f>
        <v>#N/A</v>
      </c>
      <c r="AD7" s="73" t="e">
        <f>NA()</f>
        <v>#N/A</v>
      </c>
      <c r="AE7" s="73" t="e">
        <f>NA()</f>
        <v>#N/A</v>
      </c>
      <c r="AF7" s="73" t="e">
        <f>NA()</f>
        <v>#N/A</v>
      </c>
      <c r="AG7" s="73" t="e">
        <f>NA()</f>
        <v>#N/A</v>
      </c>
      <c r="AH7" s="73" t="e">
        <f>NA()</f>
        <v>#N/A</v>
      </c>
      <c r="AI7" s="73" t="e">
        <f>NA()</f>
        <v>#N/A</v>
      </c>
      <c r="AJ7" s="73" t="e">
        <f>NA()</f>
        <v>#N/A</v>
      </c>
      <c r="AK7" s="73" t="e">
        <f>NA()</f>
        <v>#N/A</v>
      </c>
      <c r="AL7" s="73" t="e">
        <f>NA()</f>
        <v>#N/A</v>
      </c>
      <c r="AM7" s="73" t="e">
        <f>NA()</f>
        <v>#N/A</v>
      </c>
      <c r="AN7" s="73" t="e">
        <f>NA()</f>
        <v>#N/A</v>
      </c>
      <c r="AO7" s="73" t="e">
        <f>NA()</f>
        <v>#N/A</v>
      </c>
      <c r="AP7" s="73" t="e">
        <f>NA()</f>
        <v>#N/A</v>
      </c>
      <c r="AQ7" s="73" t="e">
        <f>NA()</f>
        <v>#N/A</v>
      </c>
      <c r="AR7" s="73" t="e">
        <f>NA()</f>
        <v>#N/A</v>
      </c>
      <c r="AS7" s="57">
        <f t="shared" ca="1" si="25"/>
        <v>137.29142857142855</v>
      </c>
      <c r="AT7" s="57">
        <f t="shared" ca="1" si="26"/>
        <v>27.2</v>
      </c>
      <c r="AW7" s="4" t="e">
        <f t="shared" si="2"/>
        <v>#N/A</v>
      </c>
      <c r="AX7" s="4" t="e">
        <f t="shared" si="27"/>
        <v>#N/A</v>
      </c>
      <c r="AY7" s="4" t="e">
        <f t="shared" si="28"/>
        <v>#N/A</v>
      </c>
      <c r="AZ7" s="4" t="e">
        <f t="shared" si="29"/>
        <v>#N/A</v>
      </c>
      <c r="BA7" s="4" t="e">
        <f t="shared" si="30"/>
        <v>#N/A</v>
      </c>
      <c r="BB7" s="4" t="e">
        <f t="shared" si="31"/>
        <v>#N/A</v>
      </c>
      <c r="BC7" s="4" t="e">
        <f t="shared" si="32"/>
        <v>#N/A</v>
      </c>
      <c r="BD7" s="4" t="e">
        <f t="shared" si="33"/>
        <v>#N/A</v>
      </c>
      <c r="BE7" s="4" t="e">
        <f t="shared" si="34"/>
        <v>#N/A</v>
      </c>
      <c r="BF7" s="4" t="e">
        <f t="shared" si="35"/>
        <v>#N/A</v>
      </c>
      <c r="BG7" s="4" t="e">
        <f t="shared" si="36"/>
        <v>#N/A</v>
      </c>
      <c r="BH7" s="4" t="e">
        <f t="shared" si="37"/>
        <v>#N/A</v>
      </c>
      <c r="BI7" s="4" t="e">
        <f t="shared" si="38"/>
        <v>#N/A</v>
      </c>
      <c r="BJ7" s="4" t="e">
        <f t="shared" si="39"/>
        <v>#N/A</v>
      </c>
      <c r="BK7" s="4" t="e">
        <f t="shared" si="40"/>
        <v>#N/A</v>
      </c>
      <c r="BL7" s="4" t="e">
        <f t="shared" si="41"/>
        <v>#N/A</v>
      </c>
      <c r="BM7" s="4" t="e">
        <f t="shared" si="42"/>
        <v>#N/A</v>
      </c>
      <c r="BN7" s="4" t="e">
        <f t="shared" si="43"/>
        <v>#N/A</v>
      </c>
      <c r="BO7" s="4">
        <f t="shared" ca="1" si="44"/>
        <v>154.97619047619045</v>
      </c>
      <c r="BP7" s="4">
        <f t="shared" ca="1" si="45"/>
        <v>65</v>
      </c>
      <c r="BS7" s="74">
        <f t="shared" si="21"/>
        <v>-0.55081549303282362</v>
      </c>
      <c r="BT7" s="74">
        <f t="shared" si="22"/>
        <v>-2.0908023290691995</v>
      </c>
      <c r="BU7" s="74" t="e">
        <f t="shared" ca="1" si="46"/>
        <v>#DIV/0!</v>
      </c>
      <c r="BV7" s="74" t="e">
        <f t="shared" ca="1" si="47"/>
        <v>#DIV/0!</v>
      </c>
      <c r="BW7" s="74">
        <f t="shared" si="48"/>
        <v>-0.91633411683224764</v>
      </c>
      <c r="BX7" s="74" t="e">
        <f t="shared" ca="1" si="49"/>
        <v>#DIV/0!</v>
      </c>
      <c r="BY7" s="74" t="e">
        <f t="shared" ca="1" si="50"/>
        <v>#N/A</v>
      </c>
      <c r="BZ7" s="74" t="e">
        <f t="shared" ca="1" si="51"/>
        <v>#DIV/0!</v>
      </c>
      <c r="CA7" s="74" t="e">
        <f t="shared" ca="1" si="52"/>
        <v>#DIV/0!</v>
      </c>
      <c r="CB7" s="74">
        <f t="shared" si="53"/>
        <v>-0.14288717441601012</v>
      </c>
      <c r="CC7" s="74" t="e">
        <f t="shared" si="54"/>
        <v>#N/A</v>
      </c>
      <c r="CD7" s="74" t="e">
        <f t="shared" ca="1" si="55"/>
        <v>#DIV/0!</v>
      </c>
      <c r="CE7" s="74">
        <f t="shared" ca="1" si="56"/>
        <v>-5.8829289138923597</v>
      </c>
      <c r="CF7" s="74">
        <f t="shared" ca="1" si="57"/>
        <v>-4.6219768173633033</v>
      </c>
      <c r="CG7" s="74">
        <f t="shared" ca="1" si="58"/>
        <v>-3.7028877187231473</v>
      </c>
      <c r="CH7" s="74">
        <f t="shared" ca="1" si="59"/>
        <v>-2.2293288116567198</v>
      </c>
      <c r="CI7" s="74" t="e">
        <f t="shared" si="60"/>
        <v>#N/A</v>
      </c>
      <c r="CJ7" s="74">
        <f t="shared" ca="1" si="61"/>
        <v>2.3277066215882565</v>
      </c>
      <c r="CK7" s="74">
        <f t="shared" ca="1" si="62"/>
        <v>0.78499253653860124</v>
      </c>
      <c r="CL7" s="74">
        <f t="shared" ca="1" si="63"/>
        <v>0.75648174361256459</v>
      </c>
      <c r="CO7" s="53">
        <v>43891</v>
      </c>
      <c r="CP7" s="57">
        <f>SUM(C$13:C$17)</f>
        <v>2022</v>
      </c>
      <c r="CQ7" s="57">
        <f t="shared" ref="CQ7:DG7" si="89">SUM(D$13:D$17)</f>
        <v>187</v>
      </c>
      <c r="CR7" s="57">
        <f t="shared" ca="1" si="89"/>
        <v>381.85714285714283</v>
      </c>
      <c r="CS7" s="57">
        <f t="shared" ca="1" si="89"/>
        <v>451.28571428571428</v>
      </c>
      <c r="CT7" s="57">
        <f t="shared" si="89"/>
        <v>101277</v>
      </c>
      <c r="CU7" s="57">
        <f t="shared" ca="1" si="89"/>
        <v>347.14285714285711</v>
      </c>
      <c r="CV7" s="57">
        <f t="shared" ca="1" si="89"/>
        <v>295.28571428571428</v>
      </c>
      <c r="CW7" s="57">
        <f t="shared" ca="1" si="89"/>
        <v>206.42857142857144</v>
      </c>
      <c r="CX7" s="57">
        <f t="shared" ca="1" si="89"/>
        <v>277.85714285714283</v>
      </c>
      <c r="CY7" s="57">
        <f t="shared" si="89"/>
        <v>42200</v>
      </c>
      <c r="CZ7" s="57">
        <f t="shared" si="89"/>
        <v>362.58571428571429</v>
      </c>
      <c r="DA7" s="57" t="e">
        <f t="shared" ca="1" si="89"/>
        <v>#DIV/0!</v>
      </c>
      <c r="DB7" s="57">
        <f t="shared" ca="1" si="89"/>
        <v>241.56142857142856</v>
      </c>
      <c r="DC7" s="57">
        <f t="shared" ca="1" si="89"/>
        <v>229.75047619047618</v>
      </c>
      <c r="DD7" s="57">
        <f t="shared" ca="1" si="89"/>
        <v>296.11928571428575</v>
      </c>
      <c r="DE7" s="57">
        <f t="shared" ca="1" si="89"/>
        <v>234.27571428571426</v>
      </c>
      <c r="DF7" s="57" t="e">
        <f t="shared" si="89"/>
        <v>#N/A</v>
      </c>
      <c r="DG7" s="57">
        <f t="shared" ca="1" si="89"/>
        <v>3468543.2857142854</v>
      </c>
      <c r="DH7" s="57">
        <f ca="1">AVERAGE(U$13:U$17)</f>
        <v>-639.2639999999999</v>
      </c>
      <c r="DI7" s="57">
        <f ca="1">AVERAGE(V$13:V$17)</f>
        <v>-4599.16</v>
      </c>
      <c r="DJ7" s="4">
        <f>HAVERGDP!B37</f>
        <v>89.9</v>
      </c>
      <c r="DM7" s="225">
        <v>20203</v>
      </c>
      <c r="DN7" s="73">
        <f ca="1">SUM(OFFSET(CP$5,(ROWS($DM$5:$DM7)-1)*3,0,3,1))</f>
        <v>4520</v>
      </c>
      <c r="DO7" s="57">
        <f ca="1">SUM(OFFSET(CQ$5,(ROWS($DM$5:$DM7)-1)*3,0,3,1))</f>
        <v>454</v>
      </c>
      <c r="DP7" s="57">
        <f ca="1">SUM(OFFSET(CR$5,(ROWS($DM$5:$DM7)-1)*3,0,3,1))</f>
        <v>1210.7142857142858</v>
      </c>
      <c r="DQ7" s="57">
        <f ca="1">SUM(OFFSET(CS$5,(ROWS($DM$5:$DM7)-1)*3,0,3,1))</f>
        <v>1238.4285714285713</v>
      </c>
      <c r="DR7" s="57">
        <f ca="1">SUM(OFFSET(CT$5,(ROWS($DM$5:$DM7)-1)*3,0,3,1))</f>
        <v>206912</v>
      </c>
      <c r="DS7" s="57">
        <f ca="1">SUM(OFFSET(CU$5,(ROWS($DM$5:$DM7)-1)*3,0,3,1))</f>
        <v>1066.4285714285716</v>
      </c>
      <c r="DT7" s="57">
        <f ca="1">SUM(OFFSET(CV$5,(ROWS($DM$5:$DM7)-1)*3,0,3,1))</f>
        <v>385.28571428571433</v>
      </c>
      <c r="DU7" s="57">
        <f ca="1">SUM(OFFSET(CW$5,(ROWS($DM$5:$DM7)-1)*3,0,3,1))</f>
        <v>358</v>
      </c>
      <c r="DV7" s="57">
        <f ca="1">SUM(OFFSET(CX$5,(ROWS($DM$5:$DM7)-1)*3,0,3,1))</f>
        <v>635.42857142857144</v>
      </c>
      <c r="DW7" s="57">
        <f ca="1">SUM(OFFSET(CY$5,(ROWS($DM$5:$DM7)-1)*3,0,3,1))</f>
        <v>203402</v>
      </c>
      <c r="DX7" s="57">
        <f ca="1">SUM(OFFSET(CZ$5,(ROWS($DM$5:$DM7)-1)*3,0,3,1))</f>
        <v>714.0857142857144</v>
      </c>
      <c r="DY7" s="57" t="e">
        <f ca="1">SUM(OFFSET(DA$5,(ROWS($DM$5:$DM7)-1)*3,0,3,1))</f>
        <v>#DIV/0!</v>
      </c>
      <c r="DZ7" s="57">
        <f ca="1">SUM(OFFSET(DB$5,(ROWS($DM$5:$DM7)-1)*3,0,3,1))</f>
        <v>726.02571428571423</v>
      </c>
      <c r="EA7" s="57">
        <f ca="1">SUM(OFFSET(DC$5,(ROWS($DM$5:$DM7)-1)*3,0,3,1))</f>
        <v>678.86761904761909</v>
      </c>
      <c r="EB7" s="57">
        <f ca="1">SUM(OFFSET(DD$5,(ROWS($DM$5:$DM7)-1)*3,0,3,1))</f>
        <v>811.33714285714279</v>
      </c>
      <c r="EC7" s="57">
        <f ca="1">SUM(OFFSET(DE$5,(ROWS($DM$5:$DM7)-1)*3,0,3,1))</f>
        <v>676.19785714285717</v>
      </c>
      <c r="ED7" s="57" t="e">
        <f ca="1">SUM(OFFSET(DF$5,(ROWS($DM$5:$DM7)-1)*3,0,3,1))</f>
        <v>#N/A</v>
      </c>
      <c r="EE7" s="57">
        <f ca="1">SUM(OFFSET(DG$5,(ROWS($DM$5:$DM7)-1)*3,0,3,1))</f>
        <v>7099707</v>
      </c>
      <c r="EF7" s="57">
        <f ca="1">-1*(AVERAGE(OFFSET(DH$5,(ROWS($DM$5:$DM7)-1)*3,0,3,1)))</f>
        <v>525.12880952380954</v>
      </c>
      <c r="EG7" s="57">
        <f ca="1">-1*(AVERAGE(OFFSET(DI$5,(ROWS($DM$5:$DM7)-1)*3,0,3,1)))</f>
        <v>1360.45</v>
      </c>
      <c r="EH7" s="4">
        <f>HAVERGDP!G21</f>
        <v>89</v>
      </c>
      <c r="EI7" s="57">
        <f>HAVERGDP!J21-HAVERGDP!K21</f>
        <v>-43120</v>
      </c>
      <c r="EJ7" s="57">
        <f>HAVERGDP!H21</f>
        <v>309007</v>
      </c>
      <c r="EK7" s="57">
        <f>HAVERGDP!I21</f>
        <v>28256752</v>
      </c>
      <c r="EN7" s="225">
        <v>20203</v>
      </c>
      <c r="EO7" s="4">
        <f t="shared" ref="EO7:EO27" ca="1" si="90">((DN7/DN6)-1)*100</f>
        <v>4.2916474388555503</v>
      </c>
      <c r="EP7" s="4">
        <f t="shared" ca="1" si="65"/>
        <v>-10.099009900990097</v>
      </c>
      <c r="EQ7" s="4">
        <f t="shared" ca="1" si="66"/>
        <v>45.56853315012026</v>
      </c>
      <c r="ER7" s="4">
        <f t="shared" ca="1" si="67"/>
        <v>22.184637068357983</v>
      </c>
      <c r="ES7" s="4">
        <f t="shared" ca="1" si="68"/>
        <v>218.19887429643526</v>
      </c>
      <c r="ET7" s="4">
        <f t="shared" ca="1" si="69"/>
        <v>54.267410622029374</v>
      </c>
      <c r="EU7" s="4">
        <f t="shared" ca="1" si="70"/>
        <v>146.22641509433961</v>
      </c>
      <c r="EV7" s="4">
        <f t="shared" ca="1" si="71"/>
        <v>220.87067861715747</v>
      </c>
      <c r="EW7" s="4">
        <f t="shared" ca="1" si="72"/>
        <v>819.00826446281008</v>
      </c>
      <c r="EX7" s="4">
        <f t="shared" ca="1" si="73"/>
        <v>-28.704424208009982</v>
      </c>
      <c r="EY7" s="4">
        <f t="shared" ca="1" si="74"/>
        <v>81.886325594934888</v>
      </c>
      <c r="EZ7" s="4" t="e">
        <f t="shared" ca="1" si="75"/>
        <v>#DIV/0!</v>
      </c>
      <c r="FA7" s="4">
        <f t="shared" ca="1" si="76"/>
        <v>58.892605909019856</v>
      </c>
      <c r="FB7" s="4">
        <f t="shared" ca="1" si="77"/>
        <v>40.55576643415246</v>
      </c>
      <c r="FC7" s="4">
        <f t="shared" ca="1" si="78"/>
        <v>52.371549455237144</v>
      </c>
      <c r="FD7" s="4">
        <f t="shared" ca="1" si="79"/>
        <v>178.44505819340154</v>
      </c>
      <c r="FE7" s="4" t="e">
        <f t="shared" ca="1" si="80"/>
        <v>#N/A</v>
      </c>
      <c r="FF7" s="4">
        <f t="shared" ca="1" si="81"/>
        <v>2.0260646499955071</v>
      </c>
      <c r="FG7" s="4">
        <f t="shared" ca="1" si="82"/>
        <v>-35.306432377544574</v>
      </c>
      <c r="FH7" s="4">
        <f t="shared" ca="1" si="83"/>
        <v>-62.153056938026637</v>
      </c>
      <c r="FI7" s="4">
        <f t="shared" si="84"/>
        <v>17.105263157894733</v>
      </c>
      <c r="FJ7" s="4">
        <f t="shared" si="85"/>
        <v>138.60115095174854</v>
      </c>
      <c r="FK7" s="4">
        <f t="shared" si="86"/>
        <v>20.412354261487621</v>
      </c>
      <c r="FL7" s="4">
        <f t="shared" si="87"/>
        <v>-0.6449456178347357</v>
      </c>
    </row>
    <row r="8" spans="1:169" x14ac:dyDescent="0.35">
      <c r="A8" s="73" t="s">
        <v>328</v>
      </c>
      <c r="B8" s="41">
        <f t="shared" si="88"/>
        <v>43857</v>
      </c>
      <c r="C8" s="57">
        <f>'HAVERW (new)'!B63</f>
        <v>748</v>
      </c>
      <c r="D8" s="57">
        <f>'HAVERW (new)'!C63-'HAVERW (new)'!B63</f>
        <v>63</v>
      </c>
      <c r="E8" s="4" t="e">
        <f ca="1">AVERAGE(OFFSET('HAVERD (new)'!B$12,(ROWS('Chart Data'!$A$5:$A8)-1)*7,0,7,1))</f>
        <v>#DIV/0!</v>
      </c>
      <c r="F8" s="4" t="e">
        <f ca="1">AVERAGE(OFFSET('HAVERD (new)'!C$12,(ROWS('Chart Data'!$A$5:$A8)-1)*7,0,7,1))</f>
        <v>#DIV/0!</v>
      </c>
      <c r="G8" s="57">
        <f>'HAVERW (new)'!Q63</f>
        <v>33307</v>
      </c>
      <c r="H8" s="4" t="e">
        <f ca="1">AVERAGE(OFFSET('HAVERD (new)'!O$12,(ROWS('Chart Data'!$A$5:$A8)-1)*7,0,7,1))</f>
        <v>#DIV/0!</v>
      </c>
      <c r="I8" s="4" t="e">
        <f ca="1">AVERAGE(OFFSET('HAVERD (new)'!P$12,(ROWS('Chart Data'!$A$5:$A8)-1)*7,0,7,1))</f>
        <v>#DIV/0!</v>
      </c>
      <c r="J8" s="4" t="e">
        <f ca="1">AVERAGE(OFFSET('HAVERD (new)'!Q$12,(ROWS('Chart Data'!$A$5:$A8)-1)*7,0,7,1))</f>
        <v>#DIV/0!</v>
      </c>
      <c r="K8" s="4" t="e">
        <f ca="1">AVERAGE(OFFSET('HAVERD (new)'!R$12,(ROWS('Chart Data'!$A$5:$A8)-1)*7,0,7,1))</f>
        <v>#DIV/0!</v>
      </c>
      <c r="L8" s="57">
        <f>'HAVERW (new)'!D63</f>
        <v>6323</v>
      </c>
      <c r="M8" s="57">
        <f>'HAVERW (new)'!F63</f>
        <v>100</v>
      </c>
      <c r="N8" s="4" t="e">
        <f ca="1">AVERAGE(OFFSET('HAVERD (new)'!D$12,(ROWS('Chart Data'!$A$5:$A8)-1)*7,0,7,1))</f>
        <v>#DIV/0!</v>
      </c>
      <c r="O8" s="4">
        <f ca="1">AVERAGE(OFFSET('HAVERD (new)'!E$12,(ROWS('Chart Data'!$A$5:$A8)-1)*7,0,7,1))</f>
        <v>65.589999999999989</v>
      </c>
      <c r="P8" s="4">
        <f ca="1">AVERAGE(AVERAGE(OFFSET('HAVERD (new)'!F$12,(ROWS('Chart Data'!$A$5:$A8)-1)*7,0,7,1)),AVERAGE(OFFSET('HAVERD (new)'!J$12,(ROWS('Chart Data'!$A$5:$A8)-1)*7,0,7,1)),AVERAGE(OFFSET('HAVERD (new)'!K$12,(ROWS('Chart Data'!$A$5:$A8)-1)*7,0,7,1)))</f>
        <v>71.386666666666656</v>
      </c>
      <c r="Q8" s="4">
        <f ca="1">AVERAGE(AVERAGE(OFFSET('HAVERD (new)'!H$12,(ROWS('Chart Data'!$A$5:$A8)-1)*7,0,7,1)),AVERAGE(OFFSET('HAVERD (new)'!I$12,(ROWS('Chart Data'!$A$5:$A8)-1)*7,0,7,1)))</f>
        <v>69.927857142857135</v>
      </c>
      <c r="R8" s="4">
        <f ca="1">AVERAGE(AVERAGE(OFFSET('HAVERD (new)'!L$12,(ROWS('Chart Data'!$A$5:$A8)-1)*7,0,7,1)),AVERAGE(OFFSET('HAVERD (new)'!M$12,(ROWS('Chart Data'!$A$5:$A8)-1)*7,0,7,1)))</f>
        <v>80.542142857142863</v>
      </c>
      <c r="S8" s="73" t="e">
        <f>NA()</f>
        <v>#N/A</v>
      </c>
      <c r="T8" s="57">
        <f ca="1">AVERAGE(OFFSET(Energy!E$1109,(ROWS('Chart Data'!$A$5:$A8)-1)*7,0,7,1))</f>
        <v>765177.57142857148</v>
      </c>
      <c r="U8" s="57">
        <f ca="1">-AVERAGE(OFFSET('HAVERD (new)'!T$12,(ROWS('Chart Data'!$A$5:$A8)-1)*7,0,7,1))</f>
        <v>-152.87285714285716</v>
      </c>
      <c r="V8" s="4">
        <f ca="1">-AVERAGE(OFFSET('HAVERD (new)'!U$12,(ROWS('Chart Data'!$A$5:$A8)-1)*7,0,7,1))*10000</f>
        <v>-98.399999999999977</v>
      </c>
      <c r="W8" s="4"/>
      <c r="Z8" s="4"/>
      <c r="AA8" s="73" t="e">
        <f>NA()</f>
        <v>#N/A</v>
      </c>
      <c r="AB8" s="73" t="e">
        <f>NA()</f>
        <v>#N/A</v>
      </c>
      <c r="AC8" s="73" t="e">
        <f>NA()</f>
        <v>#N/A</v>
      </c>
      <c r="AD8" s="73" t="e">
        <f>NA()</f>
        <v>#N/A</v>
      </c>
      <c r="AE8" s="73" t="e">
        <f>NA()</f>
        <v>#N/A</v>
      </c>
      <c r="AF8" s="73" t="e">
        <f>NA()</f>
        <v>#N/A</v>
      </c>
      <c r="AG8" s="73" t="e">
        <f>NA()</f>
        <v>#N/A</v>
      </c>
      <c r="AH8" s="73" t="e">
        <f>NA()</f>
        <v>#N/A</v>
      </c>
      <c r="AI8" s="73" t="e">
        <f>NA()</f>
        <v>#N/A</v>
      </c>
      <c r="AJ8" s="73" t="e">
        <f>NA()</f>
        <v>#N/A</v>
      </c>
      <c r="AK8" s="73" t="e">
        <f>NA()</f>
        <v>#N/A</v>
      </c>
      <c r="AL8" s="73" t="e">
        <f>NA()</f>
        <v>#N/A</v>
      </c>
      <c r="AM8" s="73" t="e">
        <f>NA()</f>
        <v>#N/A</v>
      </c>
      <c r="AN8" s="73" t="e">
        <f>NA()</f>
        <v>#N/A</v>
      </c>
      <c r="AO8" s="73" t="e">
        <f>NA()</f>
        <v>#N/A</v>
      </c>
      <c r="AP8" s="73" t="e">
        <f>NA()</f>
        <v>#N/A</v>
      </c>
      <c r="AQ8" s="73" t="e">
        <f>NA()</f>
        <v>#N/A</v>
      </c>
      <c r="AR8" s="73" t="e">
        <f>NA()</f>
        <v>#N/A</v>
      </c>
      <c r="AS8" s="57">
        <f t="shared" ca="1" si="25"/>
        <v>152.87285714285716</v>
      </c>
      <c r="AT8" s="57">
        <f t="shared" ca="1" si="26"/>
        <v>98.399999999999977</v>
      </c>
      <c r="AW8" s="4" t="e">
        <f>AVERAGE(AA5:AA8)</f>
        <v>#N/A</v>
      </c>
      <c r="AX8" s="4" t="e">
        <f t="shared" si="27"/>
        <v>#N/A</v>
      </c>
      <c r="AY8" s="4" t="e">
        <f t="shared" si="28"/>
        <v>#N/A</v>
      </c>
      <c r="AZ8" s="4" t="e">
        <f t="shared" si="29"/>
        <v>#N/A</v>
      </c>
      <c r="BA8" s="4" t="e">
        <f t="shared" si="30"/>
        <v>#N/A</v>
      </c>
      <c r="BB8" s="4" t="e">
        <f t="shared" si="31"/>
        <v>#N/A</v>
      </c>
      <c r="BC8" s="4" t="e">
        <f t="shared" si="32"/>
        <v>#N/A</v>
      </c>
      <c r="BD8" s="4" t="e">
        <f t="shared" si="33"/>
        <v>#N/A</v>
      </c>
      <c r="BE8" s="4" t="e">
        <f t="shared" si="34"/>
        <v>#N/A</v>
      </c>
      <c r="BF8" s="4" t="e">
        <f t="shared" si="35"/>
        <v>#N/A</v>
      </c>
      <c r="BG8" s="4" t="e">
        <f t="shared" si="36"/>
        <v>#N/A</v>
      </c>
      <c r="BH8" s="4" t="e">
        <f t="shared" si="37"/>
        <v>#N/A</v>
      </c>
      <c r="BI8" s="4" t="e">
        <f t="shared" si="38"/>
        <v>#N/A</v>
      </c>
      <c r="BJ8" s="4" t="e">
        <f t="shared" si="39"/>
        <v>#N/A</v>
      </c>
      <c r="BK8" s="4" t="e">
        <f t="shared" si="40"/>
        <v>#N/A</v>
      </c>
      <c r="BL8" s="4" t="e">
        <f t="shared" si="41"/>
        <v>#N/A</v>
      </c>
      <c r="BM8" s="4" t="e">
        <f t="shared" si="42"/>
        <v>#N/A</v>
      </c>
      <c r="BN8" s="4" t="e">
        <f t="shared" si="43"/>
        <v>#N/A</v>
      </c>
      <c r="BO8" s="4">
        <f t="shared" ca="1" si="44"/>
        <v>154.45035714285711</v>
      </c>
      <c r="BP8" s="4">
        <f t="shared" ca="1" si="45"/>
        <v>73.349999999999994</v>
      </c>
      <c r="BS8" s="74">
        <f t="shared" si="21"/>
        <v>12.860958795309669</v>
      </c>
      <c r="BT8" s="74">
        <f t="shared" si="22"/>
        <v>0.31326165281135926</v>
      </c>
      <c r="BU8" s="74" t="e">
        <f t="shared" ca="1" si="46"/>
        <v>#DIV/0!</v>
      </c>
      <c r="BV8" s="74" t="e">
        <f t="shared" ca="1" si="47"/>
        <v>#DIV/0!</v>
      </c>
      <c r="BW8" s="74">
        <f t="shared" si="48"/>
        <v>-0.86034418877042218</v>
      </c>
      <c r="BX8" s="74" t="e">
        <f t="shared" ca="1" si="49"/>
        <v>#DIV/0!</v>
      </c>
      <c r="BY8" s="74" t="e">
        <f t="shared" ca="1" si="50"/>
        <v>#N/A</v>
      </c>
      <c r="BZ8" s="74" t="e">
        <f t="shared" ca="1" si="51"/>
        <v>#DIV/0!</v>
      </c>
      <c r="CA8" s="74" t="e">
        <f t="shared" ca="1" si="52"/>
        <v>#DIV/0!</v>
      </c>
      <c r="CB8" s="74">
        <f t="shared" si="53"/>
        <v>0.56761218356447729</v>
      </c>
      <c r="CC8" s="74">
        <f t="shared" si="54"/>
        <v>-1.5996940387497791</v>
      </c>
      <c r="CD8" s="74" t="e">
        <f t="shared" ca="1" si="55"/>
        <v>#DIV/0!</v>
      </c>
      <c r="CE8" s="74">
        <f t="shared" ca="1" si="56"/>
        <v>-5.5471510961597144</v>
      </c>
      <c r="CF8" s="74">
        <f t="shared" ca="1" si="57"/>
        <v>-3.9408325840558711</v>
      </c>
      <c r="CG8" s="74">
        <f t="shared" ca="1" si="58"/>
        <v>-3.5218858758169751</v>
      </c>
      <c r="CH8" s="74">
        <f t="shared" ca="1" si="59"/>
        <v>-2.1627106892516874</v>
      </c>
      <c r="CI8" s="74" t="e">
        <f t="shared" si="60"/>
        <v>#N/A</v>
      </c>
      <c r="CJ8" s="74">
        <f t="shared" ca="1" si="61"/>
        <v>1.5581054560282834</v>
      </c>
      <c r="CK8" s="74">
        <f t="shared" ca="1" si="62"/>
        <v>0.58746023156248728</v>
      </c>
      <c r="CL8" s="74">
        <f t="shared" ca="1" si="63"/>
        <v>0.64606671988652931</v>
      </c>
      <c r="CO8" s="53">
        <v>43922</v>
      </c>
      <c r="CP8" s="57">
        <f>SUM(C$18:C$21)</f>
        <v>1351</v>
      </c>
      <c r="CQ8" s="57">
        <f t="shared" ref="CQ8:DG8" si="91">SUM(D$18:D$21)</f>
        <v>148</v>
      </c>
      <c r="CR8" s="57">
        <f t="shared" ca="1" si="91"/>
        <v>168.28571428571428</v>
      </c>
      <c r="CS8" s="57">
        <f t="shared" ca="1" si="91"/>
        <v>250.42857142857142</v>
      </c>
      <c r="CT8" s="57">
        <f t="shared" si="91"/>
        <v>14352</v>
      </c>
      <c r="CU8" s="57">
        <f t="shared" ca="1" si="91"/>
        <v>136.85714285714286</v>
      </c>
      <c r="CV8" s="57">
        <f t="shared" ca="1" si="91"/>
        <v>40.000000000000007</v>
      </c>
      <c r="CW8" s="57">
        <f t="shared" ca="1" si="91"/>
        <v>17.571428571428569</v>
      </c>
      <c r="CX8" s="57">
        <f t="shared" ca="1" si="91"/>
        <v>33.571428571428569</v>
      </c>
      <c r="CY8" s="57">
        <f t="shared" si="91"/>
        <v>55215</v>
      </c>
      <c r="CZ8" s="57">
        <f t="shared" si="91"/>
        <v>98.185714285714297</v>
      </c>
      <c r="DA8" s="57" t="e">
        <f t="shared" ca="1" si="91"/>
        <v>#DIV/0!</v>
      </c>
      <c r="DB8" s="57">
        <f t="shared" ca="1" si="91"/>
        <v>111.14714285714285</v>
      </c>
      <c r="DC8" s="57">
        <f t="shared" ca="1" si="91"/>
        <v>119.18428571428572</v>
      </c>
      <c r="DD8" s="57">
        <f t="shared" ca="1" si="91"/>
        <v>145.78642857142856</v>
      </c>
      <c r="DE8" s="57">
        <f t="shared" ca="1" si="91"/>
        <v>40.816428571428574</v>
      </c>
      <c r="DF8" s="57" t="e">
        <f t="shared" si="91"/>
        <v>#N/A</v>
      </c>
      <c r="DG8" s="57">
        <f t="shared" ca="1" si="91"/>
        <v>2178168.7142857141</v>
      </c>
      <c r="DH8" s="57">
        <f ca="1">AVERAGE(U$18:U$21)</f>
        <v>-969.28107142857129</v>
      </c>
      <c r="DI8" s="57">
        <f ca="1">AVERAGE(V$18:V$21)</f>
        <v>-4780.5999999999995</v>
      </c>
      <c r="DJ8" s="4">
        <f>HAVERGDP!B38</f>
        <v>72.7</v>
      </c>
      <c r="DM8" s="225">
        <v>20204</v>
      </c>
      <c r="DN8" s="73">
        <f ca="1">SUM(OFFSET(CP$5,(ROWS($DM$5:$DM8)-1)*3,0,3,1))</f>
        <v>5114</v>
      </c>
      <c r="DO8" s="57">
        <f ca="1">SUM(OFFSET(CQ$5,(ROWS($DM$5:$DM8)-1)*3,0,3,1))</f>
        <v>478</v>
      </c>
      <c r="DP8" s="57">
        <f ca="1">SUM(OFFSET(CR$5,(ROWS($DM$5:$DM8)-1)*3,0,3,1))</f>
        <v>1163.2857142857142</v>
      </c>
      <c r="DQ8" s="57">
        <f ca="1">SUM(OFFSET(CS$5,(ROWS($DM$5:$DM8)-1)*3,0,3,1))</f>
        <v>1309.2857142857142</v>
      </c>
      <c r="DR8" s="57">
        <f ca="1">SUM(OFFSET(CT$5,(ROWS($DM$5:$DM8)-1)*3,0,3,1))</f>
        <v>148203</v>
      </c>
      <c r="DS8" s="57">
        <f ca="1">SUM(OFFSET(CU$5,(ROWS($DM$5:$DM8)-1)*3,0,3,1))</f>
        <v>970.85714285714289</v>
      </c>
      <c r="DT8" s="57">
        <f ca="1">SUM(OFFSET(CV$5,(ROWS($DM$5:$DM8)-1)*3,0,3,1))</f>
        <v>354.32142857142856</v>
      </c>
      <c r="DU8" s="57">
        <f ca="1">SUM(OFFSET(CW$5,(ROWS($DM$5:$DM8)-1)*3,0,3,1))</f>
        <v>361.54761904761904</v>
      </c>
      <c r="DV8" s="57">
        <f ca="1">SUM(OFFSET(CX$5,(ROWS($DM$5:$DM8)-1)*3,0,3,1))</f>
        <v>669.09523809523807</v>
      </c>
      <c r="DW8" s="57">
        <f ca="1">SUM(OFFSET(CY$5,(ROWS($DM$5:$DM8)-1)*3,0,3,1))</f>
        <v>95840</v>
      </c>
      <c r="DX8" s="57">
        <f ca="1">SUM(OFFSET(CZ$5,(ROWS($DM$5:$DM8)-1)*3,0,3,1))</f>
        <v>1051.1285714285714</v>
      </c>
      <c r="DY8" s="57" t="e">
        <f ca="1">SUM(OFFSET(DA$5,(ROWS($DM$5:$DM8)-1)*3,0,3,1))</f>
        <v>#DIV/0!</v>
      </c>
      <c r="DZ8" s="57">
        <f ca="1">SUM(OFFSET(DB$5,(ROWS($DM$5:$DM8)-1)*3,0,3,1))</f>
        <v>702.4585714285713</v>
      </c>
      <c r="EA8" s="57">
        <f ca="1">SUM(OFFSET(DC$5,(ROWS($DM$5:$DM8)-1)*3,0,3,1))</f>
        <v>772.50333333333333</v>
      </c>
      <c r="EB8" s="57">
        <f ca="1">SUM(OFFSET(DD$5,(ROWS($DM$5:$DM8)-1)*3,0,3,1))</f>
        <v>704.95571428571429</v>
      </c>
      <c r="EC8" s="57">
        <f ca="1">SUM(OFFSET(DE$5,(ROWS($DM$5:$DM8)-1)*3,0,3,1))</f>
        <v>474.00428571428574</v>
      </c>
      <c r="ED8" s="57" t="e">
        <f ca="1">SUM(OFFSET(DF$5,(ROWS($DM$5:$DM8)-1)*3,0,3,1))</f>
        <v>#N/A</v>
      </c>
      <c r="EE8" s="57">
        <f ca="1">SUM(OFFSET(DG$5,(ROWS($DM$5:$DM8)-1)*3,0,3,1))</f>
        <v>9500610.7142857146</v>
      </c>
      <c r="EF8" s="57">
        <f ca="1">-1*(AVERAGE(OFFSET(DH$5,(ROWS($DM$5:$DM8)-1)*3,0,3,1)))</f>
        <v>432.15485714285711</v>
      </c>
      <c r="EG8" s="57">
        <f ca="1">-1*(AVERAGE(OFFSET(DI$5,(ROWS($DM$5:$DM8)-1)*3,0,3,1)))</f>
        <v>1049.5333333333333</v>
      </c>
      <c r="EH8" s="4">
        <f>HAVERGDP!G22</f>
        <v>90.399999999999991</v>
      </c>
      <c r="EI8" s="57">
        <f>HAVERGDP!J22-HAVERGDP!K22</f>
        <v>-61580</v>
      </c>
      <c r="EJ8" s="57">
        <f>HAVERGDP!H22</f>
        <v>303678</v>
      </c>
      <c r="EK8" s="57">
        <f>HAVERGDP!I22</f>
        <v>28124424</v>
      </c>
      <c r="EN8" s="225">
        <v>20204</v>
      </c>
      <c r="EO8" s="4">
        <f t="shared" ca="1" si="90"/>
        <v>13.141592920353972</v>
      </c>
      <c r="EP8" s="4">
        <f t="shared" ca="1" si="65"/>
        <v>5.2863436123347984</v>
      </c>
      <c r="EQ8" s="4">
        <f t="shared" ca="1" si="66"/>
        <v>-3.9174041297935225</v>
      </c>
      <c r="ER8" s="4">
        <f t="shared" ca="1" si="67"/>
        <v>5.721536509401326</v>
      </c>
      <c r="ES8" s="4">
        <f t="shared" ca="1" si="68"/>
        <v>-28.373898082276526</v>
      </c>
      <c r="ET8" s="4">
        <f t="shared" ca="1" si="69"/>
        <v>-8.9618218352310883</v>
      </c>
      <c r="EU8" s="4">
        <f t="shared" ca="1" si="70"/>
        <v>-8.0367074527252669</v>
      </c>
      <c r="EV8" s="4">
        <f t="shared" ca="1" si="71"/>
        <v>0.99095504123436484</v>
      </c>
      <c r="EW8" s="4">
        <f t="shared" ca="1" si="72"/>
        <v>5.2982613908872933</v>
      </c>
      <c r="EX8" s="4">
        <f t="shared" ca="1" si="73"/>
        <v>-52.881485924425519</v>
      </c>
      <c r="EY8" s="4">
        <f t="shared" ca="1" si="74"/>
        <v>47.199215780418477</v>
      </c>
      <c r="EZ8" s="4" t="e">
        <f t="shared" ca="1" si="75"/>
        <v>#DIV/0!</v>
      </c>
      <c r="FA8" s="4">
        <f t="shared" ca="1" si="76"/>
        <v>-3.2460479557985034</v>
      </c>
      <c r="FB8" s="4">
        <f t="shared" ca="1" si="77"/>
        <v>13.792926876829892</v>
      </c>
      <c r="FC8" s="4">
        <f t="shared" ca="1" si="78"/>
        <v>-13.111864717151223</v>
      </c>
      <c r="FD8" s="4">
        <f t="shared" ca="1" si="79"/>
        <v>-29.901539807135901</v>
      </c>
      <c r="FE8" s="4" t="e">
        <f t="shared" ca="1" si="80"/>
        <v>#N/A</v>
      </c>
      <c r="FF8" s="4">
        <f t="shared" ca="1" si="81"/>
        <v>33.816940815807108</v>
      </c>
      <c r="FG8" s="4">
        <f t="shared" ca="1" si="82"/>
        <v>-17.704980320021267</v>
      </c>
      <c r="FH8" s="4">
        <f t="shared" ca="1" si="83"/>
        <v>-22.853957636566335</v>
      </c>
      <c r="FI8" s="4">
        <f t="shared" si="84"/>
        <v>1.5730337078651679</v>
      </c>
      <c r="FJ8" s="4">
        <f t="shared" si="85"/>
        <v>42.810760667903523</v>
      </c>
      <c r="FK8" s="4">
        <f t="shared" si="86"/>
        <v>-1.7245564016349135</v>
      </c>
      <c r="FL8" s="4">
        <f t="shared" si="87"/>
        <v>-0.46830576989174144</v>
      </c>
    </row>
    <row r="9" spans="1:169" x14ac:dyDescent="0.35">
      <c r="A9" s="73" t="s">
        <v>329</v>
      </c>
      <c r="B9" s="41">
        <f t="shared" si="88"/>
        <v>43864</v>
      </c>
      <c r="C9" s="57">
        <f>'HAVERW (new)'!B64</f>
        <v>359</v>
      </c>
      <c r="D9" s="57">
        <f>'HAVERW (new)'!C64-'HAVERW (new)'!B64</f>
        <v>38</v>
      </c>
      <c r="E9" s="4" t="e">
        <f ca="1">AVERAGE(OFFSET('HAVERD (new)'!B$12,(ROWS('Chart Data'!$A$5:$A9)-1)*7,0,7,1))</f>
        <v>#DIV/0!</v>
      </c>
      <c r="F9" s="4" t="e">
        <f ca="1">AVERAGE(OFFSET('HAVERD (new)'!C$12,(ROWS('Chart Data'!$A$5:$A9)-1)*7,0,7,1))</f>
        <v>#DIV/0!</v>
      </c>
      <c r="G9" s="57">
        <f>'HAVERW (new)'!Q64</f>
        <v>32420</v>
      </c>
      <c r="H9" s="4" t="e">
        <f ca="1">AVERAGE(OFFSET('HAVERD (new)'!O$12,(ROWS('Chart Data'!$A$5:$A9)-1)*7,0,7,1))</f>
        <v>#DIV/0!</v>
      </c>
      <c r="I9" s="4" t="e">
        <f ca="1">AVERAGE(OFFSET('HAVERD (new)'!P$12,(ROWS('Chart Data'!$A$5:$A9)-1)*7,0,7,1))</f>
        <v>#DIV/0!</v>
      </c>
      <c r="J9" s="4" t="e">
        <f ca="1">AVERAGE(OFFSET('HAVERD (new)'!Q$12,(ROWS('Chart Data'!$A$5:$A9)-1)*7,0,7,1))</f>
        <v>#DIV/0!</v>
      </c>
      <c r="K9" s="4" t="e">
        <f ca="1">AVERAGE(OFFSET('HAVERD (new)'!R$12,(ROWS('Chart Data'!$A$5:$A9)-1)*7,0,7,1))</f>
        <v>#DIV/0!</v>
      </c>
      <c r="L9" s="57">
        <f>'HAVERW (new)'!D64</f>
        <v>8768</v>
      </c>
      <c r="M9" s="57">
        <f>'HAVERW (new)'!F64</f>
        <v>99.657142857142858</v>
      </c>
      <c r="N9" s="4" t="e">
        <f ca="1">AVERAGE(OFFSET('HAVERD (new)'!D$12,(ROWS('Chart Data'!$A$5:$A9)-1)*7,0,7,1))</f>
        <v>#DIV/0!</v>
      </c>
      <c r="O9" s="4">
        <f ca="1">AVERAGE(OFFSET('HAVERD (new)'!E$12,(ROWS('Chart Data'!$A$5:$A9)-1)*7,0,7,1))</f>
        <v>67.994285714285709</v>
      </c>
      <c r="P9" s="4">
        <f ca="1">AVERAGE(AVERAGE(OFFSET('HAVERD (new)'!F$12,(ROWS('Chart Data'!$A$5:$A9)-1)*7,0,7,1)),AVERAGE(OFFSET('HAVERD (new)'!J$12,(ROWS('Chart Data'!$A$5:$A9)-1)*7,0,7,1)),AVERAGE(OFFSET('HAVERD (new)'!K$12,(ROWS('Chart Data'!$A$5:$A9)-1)*7,0,7,1)))</f>
        <v>73.670952380952372</v>
      </c>
      <c r="Q9" s="4">
        <f ca="1">AVERAGE(AVERAGE(OFFSET('HAVERD (new)'!H$12,(ROWS('Chart Data'!$A$5:$A9)-1)*7,0,7,1)),AVERAGE(OFFSET('HAVERD (new)'!I$12,(ROWS('Chart Data'!$A$5:$A9)-1)*7,0,7,1)))</f>
        <v>73.547142857142859</v>
      </c>
      <c r="R9" s="4">
        <f ca="1">AVERAGE(AVERAGE(OFFSET('HAVERD (new)'!L$12,(ROWS('Chart Data'!$A$5:$A9)-1)*7,0,7,1)),AVERAGE(OFFSET('HAVERD (new)'!M$12,(ROWS('Chart Data'!$A$5:$A9)-1)*7,0,7,1)))</f>
        <v>83.613571428571433</v>
      </c>
      <c r="S9" s="73" t="e">
        <f>NA()</f>
        <v>#N/A</v>
      </c>
      <c r="T9" s="57">
        <f ca="1">AVERAGE(OFFSET(Energy!E$1109,(ROWS('Chart Data'!$A$5:$A9)-1)*7,0,7,1))</f>
        <v>771943.71428571432</v>
      </c>
      <c r="U9" s="57">
        <f ca="1">-AVERAGE(OFFSET('HAVERD (new)'!T$12,(ROWS('Chart Data'!$A$5:$A9)-1)*7,0,7,1))</f>
        <v>-163.73142857142858</v>
      </c>
      <c r="V9" s="4">
        <f ca="1">-AVERAGE(OFFSET('HAVERD (new)'!U$12,(ROWS('Chart Data'!$A$5:$A9)-1)*7,0,7,1))*10000</f>
        <v>-231</v>
      </c>
      <c r="W9" s="4"/>
      <c r="Z9" s="4"/>
      <c r="AA9" s="73" t="e">
        <f>NA()</f>
        <v>#N/A</v>
      </c>
      <c r="AB9" s="73" t="e">
        <f>NA()</f>
        <v>#N/A</v>
      </c>
      <c r="AC9" s="73" t="e">
        <f>NA()</f>
        <v>#N/A</v>
      </c>
      <c r="AD9" s="73" t="e">
        <f>NA()</f>
        <v>#N/A</v>
      </c>
      <c r="AE9" s="73" t="e">
        <f>NA()</f>
        <v>#N/A</v>
      </c>
      <c r="AF9" s="73" t="e">
        <f>NA()</f>
        <v>#N/A</v>
      </c>
      <c r="AG9" s="73" t="e">
        <f>NA()</f>
        <v>#N/A</v>
      </c>
      <c r="AH9" s="73" t="e">
        <f>NA()</f>
        <v>#N/A</v>
      </c>
      <c r="AI9" s="73" t="e">
        <f>NA()</f>
        <v>#N/A</v>
      </c>
      <c r="AJ9" s="73" t="e">
        <f>NA()</f>
        <v>#N/A</v>
      </c>
      <c r="AK9" s="73" t="e">
        <f>NA()</f>
        <v>#N/A</v>
      </c>
      <c r="AL9" s="73" t="e">
        <f>NA()</f>
        <v>#N/A</v>
      </c>
      <c r="AM9" s="73" t="e">
        <f>NA()</f>
        <v>#N/A</v>
      </c>
      <c r="AN9" s="73" t="e">
        <f>NA()</f>
        <v>#N/A</v>
      </c>
      <c r="AO9" s="73" t="e">
        <f>NA()</f>
        <v>#N/A</v>
      </c>
      <c r="AP9" s="73" t="e">
        <f>NA()</f>
        <v>#N/A</v>
      </c>
      <c r="AQ9" s="73" t="e">
        <f>NA()</f>
        <v>#N/A</v>
      </c>
      <c r="AR9" s="73" t="e">
        <f>NA()</f>
        <v>#N/A</v>
      </c>
      <c r="AS9" s="57">
        <f t="shared" ca="1" si="25"/>
        <v>163.73142857142858</v>
      </c>
      <c r="AT9" s="57">
        <f t="shared" ca="1" si="26"/>
        <v>231</v>
      </c>
      <c r="AW9" s="4" t="e">
        <f t="shared" ref="AW9:AW72" si="92">AVERAGE(AA6:AA9)</f>
        <v>#N/A</v>
      </c>
      <c r="AX9" s="4" t="e">
        <f t="shared" si="27"/>
        <v>#N/A</v>
      </c>
      <c r="AY9" s="4" t="e">
        <f t="shared" si="28"/>
        <v>#N/A</v>
      </c>
      <c r="AZ9" s="4" t="e">
        <f t="shared" si="29"/>
        <v>#N/A</v>
      </c>
      <c r="BA9" s="4" t="e">
        <f t="shared" si="30"/>
        <v>#N/A</v>
      </c>
      <c r="BB9" s="4" t="e">
        <f t="shared" si="31"/>
        <v>#N/A</v>
      </c>
      <c r="BC9" s="4" t="e">
        <f t="shared" si="32"/>
        <v>#N/A</v>
      </c>
      <c r="BD9" s="4" t="e">
        <f t="shared" si="33"/>
        <v>#N/A</v>
      </c>
      <c r="BE9" s="4" t="e">
        <f t="shared" si="34"/>
        <v>#N/A</v>
      </c>
      <c r="BF9" s="4" t="e">
        <f t="shared" si="35"/>
        <v>#N/A</v>
      </c>
      <c r="BG9" s="4" t="e">
        <f t="shared" si="36"/>
        <v>#N/A</v>
      </c>
      <c r="BH9" s="4" t="e">
        <f t="shared" si="37"/>
        <v>#N/A</v>
      </c>
      <c r="BI9" s="4" t="e">
        <f t="shared" si="38"/>
        <v>#N/A</v>
      </c>
      <c r="BJ9" s="4" t="e">
        <f t="shared" si="39"/>
        <v>#N/A</v>
      </c>
      <c r="BK9" s="4" t="e">
        <f t="shared" si="40"/>
        <v>#N/A</v>
      </c>
      <c r="BL9" s="4" t="e">
        <f t="shared" si="41"/>
        <v>#N/A</v>
      </c>
      <c r="BM9" s="4" t="e">
        <f t="shared" si="42"/>
        <v>#N/A</v>
      </c>
      <c r="BN9" s="4" t="e">
        <f t="shared" si="43"/>
        <v>#N/A</v>
      </c>
      <c r="BO9" s="4">
        <f t="shared" ca="1" si="44"/>
        <v>152.24785714285713</v>
      </c>
      <c r="BP9" s="4">
        <f t="shared" ca="1" si="45"/>
        <v>103.35</v>
      </c>
      <c r="BS9" s="74">
        <f t="shared" si="21"/>
        <v>-1.4326855832252068</v>
      </c>
      <c r="BT9" s="74">
        <f t="shared" si="22"/>
        <v>-1.7592072970856742</v>
      </c>
      <c r="BU9" s="74" t="e">
        <f t="shared" ca="1" si="46"/>
        <v>#DIV/0!</v>
      </c>
      <c r="BV9" s="74" t="e">
        <f t="shared" ca="1" si="47"/>
        <v>#DIV/0!</v>
      </c>
      <c r="BW9" s="74">
        <f t="shared" si="48"/>
        <v>-1.033386231247214</v>
      </c>
      <c r="BX9" s="74" t="e">
        <f t="shared" ca="1" si="49"/>
        <v>#DIV/0!</v>
      </c>
      <c r="BY9" s="74" t="e">
        <f t="shared" ca="1" si="50"/>
        <v>#N/A</v>
      </c>
      <c r="BZ9" s="74" t="e">
        <f t="shared" ca="1" si="51"/>
        <v>#DIV/0!</v>
      </c>
      <c r="CA9" s="74" t="e">
        <f t="shared" ca="1" si="52"/>
        <v>#DIV/0!</v>
      </c>
      <c r="CB9" s="74">
        <f t="shared" si="53"/>
        <v>1.6314033227330575</v>
      </c>
      <c r="CC9" s="74">
        <f t="shared" si="54"/>
        <v>-1.6205222044028216</v>
      </c>
      <c r="CD9" s="74" t="e">
        <f t="shared" ca="1" si="55"/>
        <v>#DIV/0!</v>
      </c>
      <c r="CE9" s="74">
        <f t="shared" ca="1" si="56"/>
        <v>-5.170157055303112</v>
      </c>
      <c r="CF9" s="74">
        <f t="shared" ca="1" si="57"/>
        <v>-3.6555904289117627</v>
      </c>
      <c r="CG9" s="74">
        <f t="shared" ca="1" si="58"/>
        <v>-3.1117175672277186</v>
      </c>
      <c r="CH9" s="74">
        <f t="shared" ca="1" si="59"/>
        <v>-1.8268866255451968</v>
      </c>
      <c r="CI9" s="74" t="e">
        <f t="shared" si="60"/>
        <v>#N/A</v>
      </c>
      <c r="CJ9" s="74">
        <f t="shared" ca="1" si="61"/>
        <v>1.6353549134992424</v>
      </c>
      <c r="CK9" s="74">
        <f t="shared" ca="1" si="62"/>
        <v>0.44980156739053911</v>
      </c>
      <c r="CL9" s="74">
        <f t="shared" ca="1" si="63"/>
        <v>0.44043424592483976</v>
      </c>
      <c r="CO9" s="53">
        <v>43952</v>
      </c>
      <c r="CP9" s="57">
        <f>SUM(C$22:C$25)</f>
        <v>1263</v>
      </c>
      <c r="CQ9" s="57">
        <f t="shared" ref="CQ9:DG9" si="93">SUM(D$22:D$25)</f>
        <v>156</v>
      </c>
      <c r="CR9" s="57">
        <f t="shared" ca="1" si="93"/>
        <v>246.85714285714286</v>
      </c>
      <c r="CS9" s="57">
        <f t="shared" ca="1" si="93"/>
        <v>301.71428571428572</v>
      </c>
      <c r="CT9" s="57">
        <f t="shared" si="93"/>
        <v>17955</v>
      </c>
      <c r="CU9" s="57">
        <f t="shared" ca="1" si="93"/>
        <v>203.57142857142856</v>
      </c>
      <c r="CV9" s="57">
        <f t="shared" ca="1" si="93"/>
        <v>39.047619047619051</v>
      </c>
      <c r="CW9" s="57">
        <f t="shared" ca="1" si="93"/>
        <v>27</v>
      </c>
      <c r="CX9" s="57">
        <f t="shared" si="93"/>
        <v>0</v>
      </c>
      <c r="CY9" s="57">
        <f t="shared" si="93"/>
        <v>66970</v>
      </c>
      <c r="CZ9" s="57">
        <f t="shared" si="93"/>
        <v>103.37142857142858</v>
      </c>
      <c r="DA9" s="57" t="e">
        <f t="shared" ca="1" si="93"/>
        <v>#DIV/0!</v>
      </c>
      <c r="DB9" s="57">
        <f t="shared" ca="1" si="93"/>
        <v>135.44142857142856</v>
      </c>
      <c r="DC9" s="57">
        <f t="shared" ca="1" si="93"/>
        <v>144.58047619047619</v>
      </c>
      <c r="DD9" s="57">
        <f t="shared" ca="1" si="93"/>
        <v>159.70214285714283</v>
      </c>
      <c r="DE9" s="57">
        <f t="shared" ca="1" si="93"/>
        <v>62.304999999999993</v>
      </c>
      <c r="DF9" s="57" t="e">
        <f t="shared" si="93"/>
        <v>#N/A</v>
      </c>
      <c r="DG9" s="57">
        <f t="shared" ca="1" si="93"/>
        <v>2061790.2857142857</v>
      </c>
      <c r="DH9" s="57">
        <f ca="1">AVERAGE(U$22:U$25)</f>
        <v>-857.10821428571421</v>
      </c>
      <c r="DI9" s="57">
        <f ca="1">AVERAGE(V$22:V$25)</f>
        <v>-3452.75</v>
      </c>
      <c r="DJ9" s="4">
        <f>HAVERGDP!B39</f>
        <v>74.2</v>
      </c>
      <c r="DM9" s="225">
        <v>20211</v>
      </c>
      <c r="DN9" s="73">
        <f ca="1">SUM(OFFSET(CP$5,(ROWS($DM$5:$DM9)-1)*3,0,3,1))</f>
        <v>5161</v>
      </c>
      <c r="DO9" s="57">
        <f ca="1">SUM(OFFSET(CQ$5,(ROWS($DM$5:$DM9)-1)*3,0,3,1))</f>
        <v>505</v>
      </c>
      <c r="DP9" s="57">
        <f ca="1">SUM(OFFSET(CR$5,(ROWS($DM$5:$DM9)-1)*3,0,3,1))</f>
        <v>1051.4285714285713</v>
      </c>
      <c r="DQ9" s="57">
        <f ca="1">SUM(OFFSET(CS$5,(ROWS($DM$5:$DM9)-1)*3,0,3,1))</f>
        <v>1281.8571428571429</v>
      </c>
      <c r="DR9" s="57">
        <f ca="1">SUM(OFFSET(CT$5,(ROWS($DM$5:$DM9)-1)*3,0,3,1))</f>
        <v>87534</v>
      </c>
      <c r="DS9" s="57">
        <f ca="1">SUM(OFFSET(CU$5,(ROWS($DM$5:$DM9)-1)*3,0,3,1))</f>
        <v>805.42857142857156</v>
      </c>
      <c r="DT9" s="57">
        <f ca="1">SUM(OFFSET(CV$5,(ROWS($DM$5:$DM9)-1)*3,0,3,1))</f>
        <v>216.31428571428572</v>
      </c>
      <c r="DU9" s="57">
        <f ca="1">SUM(OFFSET(CW$5,(ROWS($DM$5:$DM9)-1)*3,0,3,1))</f>
        <v>254.57142857142858</v>
      </c>
      <c r="DV9" s="57">
        <f ca="1">SUM(OFFSET(CX$5,(ROWS($DM$5:$DM9)-1)*3,0,3,1))</f>
        <v>503.4285714285715</v>
      </c>
      <c r="DW9" s="57">
        <f ca="1">SUM(OFFSET(CY$5,(ROWS($DM$5:$DM9)-1)*3,0,3,1))</f>
        <v>73075</v>
      </c>
      <c r="DX9" s="57">
        <f ca="1">SUM(OFFSET(CZ$5,(ROWS($DM$5:$DM9)-1)*3,0,3,1))</f>
        <v>1016.7285714285714</v>
      </c>
      <c r="DY9" s="57" t="e">
        <f ca="1">SUM(OFFSET(DA$5,(ROWS($DM$5:$DM9)-1)*3,0,3,1))</f>
        <v>#DIV/0!</v>
      </c>
      <c r="DZ9" s="57">
        <f ca="1">SUM(OFFSET(DB$5,(ROWS($DM$5:$DM9)-1)*3,0,3,1))</f>
        <v>614.91428571428571</v>
      </c>
      <c r="EA9" s="57">
        <f ca="1">SUM(OFFSET(DC$5,(ROWS($DM$5:$DM9)-1)*3,0,3,1))</f>
        <v>718.69238095238097</v>
      </c>
      <c r="EB9" s="57">
        <f ca="1">SUM(OFFSET(DD$5,(ROWS($DM$5:$DM9)-1)*3,0,3,1))</f>
        <v>613.4307142857142</v>
      </c>
      <c r="EC9" s="57">
        <f ca="1">SUM(OFFSET(DE$5,(ROWS($DM$5:$DM9)-1)*3,0,3,1))</f>
        <v>372.26928571428573</v>
      </c>
      <c r="ED9" s="57" t="e">
        <f ca="1">SUM(OFFSET(DF$5,(ROWS($DM$5:$DM9)-1)*3,0,3,1))</f>
        <v>#N/A</v>
      </c>
      <c r="EE9" s="57">
        <f ca="1">SUM(OFFSET(DG$5,(ROWS($DM$5:$DM9)-1)*3,0,3,1))</f>
        <v>9780034.4285714291</v>
      </c>
      <c r="EF9" s="57">
        <f ca="1">-1*(AVERAGE(OFFSET(DH$5,(ROWS($DM$5:$DM9)-1)*3,0,3,1)))</f>
        <v>345.02945238095236</v>
      </c>
      <c r="EG9" s="57">
        <f ca="1">-1*(AVERAGE(OFFSET(DI$5,(ROWS($DM$5:$DM9)-1)*3,0,3,1)))</f>
        <v>404.67666666666668</v>
      </c>
      <c r="EH9" s="4">
        <f>HAVERGDP!G23</f>
        <v>89.399999999999991</v>
      </c>
      <c r="EI9" s="57">
        <f>HAVERGDP!J23-HAVERGDP!K23</f>
        <v>-54655</v>
      </c>
      <c r="EJ9" s="57">
        <f>HAVERGDP!H23</f>
        <v>294600</v>
      </c>
      <c r="EK9" s="57">
        <f>HAVERGDP!I23</f>
        <v>28177258</v>
      </c>
      <c r="EN9" s="225">
        <v>20211</v>
      </c>
      <c r="EO9" s="4">
        <f t="shared" ca="1" si="90"/>
        <v>0.91904575674619515</v>
      </c>
      <c r="EP9" s="4">
        <f t="shared" ca="1" si="65"/>
        <v>5.6485355648535629</v>
      </c>
      <c r="EQ9" s="4">
        <f t="shared" ca="1" si="66"/>
        <v>-9.6156207785828336</v>
      </c>
      <c r="ER9" s="4">
        <f t="shared" ca="1" si="67"/>
        <v>-2.0949263502454962</v>
      </c>
      <c r="ES9" s="4">
        <f t="shared" ca="1" si="68"/>
        <v>-40.936418291127708</v>
      </c>
      <c r="ET9" s="4">
        <f t="shared" ca="1" si="69"/>
        <v>-17.039434961742195</v>
      </c>
      <c r="EU9" s="4">
        <f t="shared" ca="1" si="70"/>
        <v>-38.949702650942442</v>
      </c>
      <c r="EV9" s="4">
        <f t="shared" ca="1" si="71"/>
        <v>-29.588409614751399</v>
      </c>
      <c r="EW9" s="4">
        <f t="shared" ca="1" si="72"/>
        <v>-24.759803572699436</v>
      </c>
      <c r="EX9" s="4">
        <f t="shared" ca="1" si="73"/>
        <v>-23.753130217028385</v>
      </c>
      <c r="EY9" s="4">
        <f t="shared" ca="1" si="74"/>
        <v>-3.2726729093899065</v>
      </c>
      <c r="EZ9" s="4" t="e">
        <f t="shared" ca="1" si="75"/>
        <v>#DIV/0!</v>
      </c>
      <c r="FA9" s="4">
        <f t="shared" ca="1" si="76"/>
        <v>-12.462554985449048</v>
      </c>
      <c r="FB9" s="4">
        <f t="shared" ca="1" si="77"/>
        <v>-6.9657890210983791</v>
      </c>
      <c r="FC9" s="4">
        <f t="shared" ca="1" si="78"/>
        <v>-12.983085057014742</v>
      </c>
      <c r="FD9" s="4">
        <f t="shared" ca="1" si="79"/>
        <v>-21.462886110131617</v>
      </c>
      <c r="FE9" s="4" t="e">
        <f t="shared" ca="1" si="80"/>
        <v>#N/A</v>
      </c>
      <c r="FF9" s="4">
        <f t="shared" ca="1" si="81"/>
        <v>2.9411131840772597</v>
      </c>
      <c r="FG9" s="4">
        <f t="shared" ca="1" si="82"/>
        <v>-20.160690854645136</v>
      </c>
      <c r="FH9" s="4">
        <f t="shared" ca="1" si="83"/>
        <v>-61.442228291939273</v>
      </c>
      <c r="FI9" s="4">
        <f t="shared" si="84"/>
        <v>-1.1061946902654829</v>
      </c>
      <c r="FJ9" s="4">
        <f t="shared" si="85"/>
        <v>-11.245534264371548</v>
      </c>
      <c r="FK9" s="4">
        <f t="shared" si="86"/>
        <v>-2.9893505621085503</v>
      </c>
      <c r="FL9" s="4">
        <f t="shared" si="87"/>
        <v>0.1878580695554799</v>
      </c>
    </row>
    <row r="10" spans="1:169" x14ac:dyDescent="0.35">
      <c r="A10" s="73" t="s">
        <v>330</v>
      </c>
      <c r="B10" s="41">
        <f t="shared" si="88"/>
        <v>43871</v>
      </c>
      <c r="C10" s="57">
        <f>'HAVERW (new)'!B65</f>
        <v>319</v>
      </c>
      <c r="D10" s="57">
        <f>'HAVERW (new)'!C65-'HAVERW (new)'!B65</f>
        <v>37</v>
      </c>
      <c r="E10" s="4" t="e">
        <f ca="1">AVERAGE(OFFSET('HAVERD (new)'!B$12,(ROWS('Chart Data'!$A$5:$A10)-1)*7,0,7,1))</f>
        <v>#DIV/0!</v>
      </c>
      <c r="F10" s="4" t="e">
        <f ca="1">AVERAGE(OFFSET('HAVERD (new)'!C$12,(ROWS('Chart Data'!$A$5:$A10)-1)*7,0,7,1))</f>
        <v>#DIV/0!</v>
      </c>
      <c r="G10" s="57">
        <f>'HAVERW (new)'!Q65</f>
        <v>35038</v>
      </c>
      <c r="H10" s="4" t="e">
        <f ca="1">AVERAGE(OFFSET('HAVERD (new)'!O$12,(ROWS('Chart Data'!$A$5:$A10)-1)*7,0,7,1))</f>
        <v>#DIV/0!</v>
      </c>
      <c r="I10" s="4" t="e">
        <f ca="1">AVERAGE(OFFSET('HAVERD (new)'!P$12,(ROWS('Chart Data'!$A$5:$A10)-1)*7,0,7,1))</f>
        <v>#DIV/0!</v>
      </c>
      <c r="J10" s="4" t="e">
        <f ca="1">AVERAGE(OFFSET('HAVERD (new)'!Q$12,(ROWS('Chart Data'!$A$5:$A10)-1)*7,0,7,1))</f>
        <v>#DIV/0!</v>
      </c>
      <c r="K10" s="4" t="e">
        <f ca="1">AVERAGE(OFFSET('HAVERD (new)'!R$12,(ROWS('Chart Data'!$A$5:$A10)-1)*7,0,7,1))</f>
        <v>#DIV/0!</v>
      </c>
      <c r="L10" s="57">
        <f>'HAVERW (new)'!D65</f>
        <v>5917</v>
      </c>
      <c r="M10" s="57">
        <f>'HAVERW (new)'!F65</f>
        <v>99.500000000000014</v>
      </c>
      <c r="N10" s="4" t="e">
        <f ca="1">AVERAGE(OFFSET('HAVERD (new)'!D$12,(ROWS('Chart Data'!$A$5:$A10)-1)*7,0,7,1))</f>
        <v>#DIV/0!</v>
      </c>
      <c r="O10" s="4">
        <f ca="1">AVERAGE(OFFSET('HAVERD (new)'!E$12,(ROWS('Chart Data'!$A$5:$A10)-1)*7,0,7,1))</f>
        <v>66.107142857142861</v>
      </c>
      <c r="P10" s="4">
        <f ca="1">AVERAGE(AVERAGE(OFFSET('HAVERD (new)'!F$12,(ROWS('Chart Data'!$A$5:$A10)-1)*7,0,7,1)),AVERAGE(OFFSET('HAVERD (new)'!J$12,(ROWS('Chart Data'!$A$5:$A10)-1)*7,0,7,1)),AVERAGE(OFFSET('HAVERD (new)'!K$12,(ROWS('Chart Data'!$A$5:$A10)-1)*7,0,7,1)))</f>
        <v>67.665238095238081</v>
      </c>
      <c r="Q10" s="4">
        <f ca="1">AVERAGE(AVERAGE(OFFSET('HAVERD (new)'!H$12,(ROWS('Chart Data'!$A$5:$A10)-1)*7,0,7,1)),AVERAGE(OFFSET('HAVERD (new)'!I$12,(ROWS('Chart Data'!$A$5:$A10)-1)*7,0,7,1)))</f>
        <v>74.151428571428568</v>
      </c>
      <c r="R10" s="4">
        <f ca="1">AVERAGE(AVERAGE(OFFSET('HAVERD (new)'!L$12,(ROWS('Chart Data'!$A$5:$A10)-1)*7,0,7,1)),AVERAGE(OFFSET('HAVERD (new)'!M$12,(ROWS('Chart Data'!$A$5:$A10)-1)*7,0,7,1)))</f>
        <v>83.272857142857134</v>
      </c>
      <c r="S10" s="73" t="e">
        <f>NA()</f>
        <v>#N/A</v>
      </c>
      <c r="T10" s="57">
        <f ca="1">AVERAGE(OFFSET(Energy!E$1109,(ROWS('Chart Data'!$A$5:$A10)-1)*7,0,7,1))</f>
        <v>769381.71428571432</v>
      </c>
      <c r="U10" s="57">
        <f ca="1">-AVERAGE(OFFSET('HAVERD (new)'!T$12,(ROWS('Chart Data'!$A$5:$A10)-1)*7,0,7,1))</f>
        <v>-187.48285714285717</v>
      </c>
      <c r="V10" s="4">
        <f ca="1">-AVERAGE(OFFSET('HAVERD (new)'!U$12,(ROWS('Chart Data'!$A$5:$A10)-1)*7,0,7,1))*10000</f>
        <v>-172.39999999999998</v>
      </c>
      <c r="W10" s="4"/>
      <c r="Z10" s="4"/>
      <c r="AA10" s="73" t="e">
        <f>NA()</f>
        <v>#N/A</v>
      </c>
      <c r="AB10" s="73" t="e">
        <f>NA()</f>
        <v>#N/A</v>
      </c>
      <c r="AC10" s="73" t="e">
        <f>NA()</f>
        <v>#N/A</v>
      </c>
      <c r="AD10" s="73" t="e">
        <f>NA()</f>
        <v>#N/A</v>
      </c>
      <c r="AE10" s="73" t="e">
        <f>NA()</f>
        <v>#N/A</v>
      </c>
      <c r="AF10" s="73" t="e">
        <f>NA()</f>
        <v>#N/A</v>
      </c>
      <c r="AG10" s="73" t="e">
        <f>NA()</f>
        <v>#N/A</v>
      </c>
      <c r="AH10" s="73" t="e">
        <f>NA()</f>
        <v>#N/A</v>
      </c>
      <c r="AI10" s="73" t="e">
        <f>NA()</f>
        <v>#N/A</v>
      </c>
      <c r="AJ10" s="73" t="e">
        <f>NA()</f>
        <v>#N/A</v>
      </c>
      <c r="AK10" s="73" t="e">
        <f>NA()</f>
        <v>#N/A</v>
      </c>
      <c r="AL10" s="73" t="e">
        <f>NA()</f>
        <v>#N/A</v>
      </c>
      <c r="AM10" s="73" t="e">
        <f>NA()</f>
        <v>#N/A</v>
      </c>
      <c r="AN10" s="73" t="e">
        <f>NA()</f>
        <v>#N/A</v>
      </c>
      <c r="AO10" s="73" t="e">
        <f>NA()</f>
        <v>#N/A</v>
      </c>
      <c r="AP10" s="73" t="e">
        <f>NA()</f>
        <v>#N/A</v>
      </c>
      <c r="AQ10" s="73" t="e">
        <f>NA()</f>
        <v>#N/A</v>
      </c>
      <c r="AR10" s="73" t="e">
        <f>NA()</f>
        <v>#N/A</v>
      </c>
      <c r="AS10" s="57">
        <f t="shared" ca="1" si="25"/>
        <v>187.48285714285717</v>
      </c>
      <c r="AT10" s="57">
        <f t="shared" ca="1" si="26"/>
        <v>172.39999999999998</v>
      </c>
      <c r="AW10" s="4" t="e">
        <f t="shared" si="92"/>
        <v>#N/A</v>
      </c>
      <c r="AX10" s="4" t="e">
        <f t="shared" si="27"/>
        <v>#N/A</v>
      </c>
      <c r="AY10" s="4" t="e">
        <f t="shared" si="28"/>
        <v>#N/A</v>
      </c>
      <c r="AZ10" s="4" t="e">
        <f t="shared" si="29"/>
        <v>#N/A</v>
      </c>
      <c r="BA10" s="4" t="e">
        <f t="shared" si="30"/>
        <v>#N/A</v>
      </c>
      <c r="BB10" s="4" t="e">
        <f t="shared" si="31"/>
        <v>#N/A</v>
      </c>
      <c r="BC10" s="4" t="e">
        <f t="shared" si="32"/>
        <v>#N/A</v>
      </c>
      <c r="BD10" s="4" t="e">
        <f t="shared" si="33"/>
        <v>#N/A</v>
      </c>
      <c r="BE10" s="4" t="e">
        <f t="shared" si="34"/>
        <v>#N/A</v>
      </c>
      <c r="BF10" s="4" t="e">
        <f t="shared" si="35"/>
        <v>#N/A</v>
      </c>
      <c r="BG10" s="4" t="e">
        <f t="shared" si="36"/>
        <v>#N/A</v>
      </c>
      <c r="BH10" s="4" t="e">
        <f t="shared" si="37"/>
        <v>#N/A</v>
      </c>
      <c r="BI10" s="4" t="e">
        <f t="shared" si="38"/>
        <v>#N/A</v>
      </c>
      <c r="BJ10" s="4" t="e">
        <f t="shared" si="39"/>
        <v>#N/A</v>
      </c>
      <c r="BK10" s="4" t="e">
        <f t="shared" si="40"/>
        <v>#N/A</v>
      </c>
      <c r="BL10" s="4" t="e">
        <f t="shared" si="41"/>
        <v>#N/A</v>
      </c>
      <c r="BM10" s="4" t="e">
        <f t="shared" si="42"/>
        <v>#N/A</v>
      </c>
      <c r="BN10" s="4" t="e">
        <f t="shared" si="43"/>
        <v>#N/A</v>
      </c>
      <c r="BO10" s="4">
        <f t="shared" ca="1" si="44"/>
        <v>160.34464285714287</v>
      </c>
      <c r="BP10" s="4">
        <f t="shared" ca="1" si="45"/>
        <v>132.25</v>
      </c>
      <c r="BS10" s="74">
        <f t="shared" si="21"/>
        <v>-2.9024690668791786</v>
      </c>
      <c r="BT10" s="74">
        <f t="shared" si="22"/>
        <v>-1.8421060550815556</v>
      </c>
      <c r="BU10" s="74" t="e">
        <f t="shared" ca="1" si="46"/>
        <v>#DIV/0!</v>
      </c>
      <c r="BV10" s="74" t="e">
        <f t="shared" ca="1" si="47"/>
        <v>#DIV/0!</v>
      </c>
      <c r="BW10" s="74">
        <f t="shared" si="48"/>
        <v>-0.52264883868324452</v>
      </c>
      <c r="BX10" s="74" t="e">
        <f t="shared" ca="1" si="49"/>
        <v>#DIV/0!</v>
      </c>
      <c r="BY10" s="74" t="e">
        <f t="shared" ca="1" si="50"/>
        <v>#N/A</v>
      </c>
      <c r="BZ10" s="74" t="e">
        <f t="shared" ca="1" si="51"/>
        <v>#DIV/0!</v>
      </c>
      <c r="CA10" s="74" t="e">
        <f t="shared" ca="1" si="52"/>
        <v>#DIV/0!</v>
      </c>
      <c r="CB10" s="74">
        <f t="shared" si="53"/>
        <v>0.39096629297043078</v>
      </c>
      <c r="CC10" s="74">
        <f t="shared" si="54"/>
        <v>-1.6300684469937987</v>
      </c>
      <c r="CD10" s="74" t="e">
        <f t="shared" ca="1" si="55"/>
        <v>#DIV/0!</v>
      </c>
      <c r="CE10" s="74">
        <f t="shared" ca="1" si="56"/>
        <v>-5.4660626571875852</v>
      </c>
      <c r="CF10" s="74">
        <f t="shared" ca="1" si="57"/>
        <v>-4.4055329056008379</v>
      </c>
      <c r="CG10" s="74">
        <f t="shared" ca="1" si="58"/>
        <v>-3.0432347590440778</v>
      </c>
      <c r="CH10" s="74">
        <f t="shared" ca="1" si="59"/>
        <v>-1.8641396670307786</v>
      </c>
      <c r="CI10" s="74" t="e">
        <f t="shared" si="60"/>
        <v>#N/A</v>
      </c>
      <c r="CJ10" s="74">
        <f t="shared" ca="1" si="61"/>
        <v>1.6061044063463132</v>
      </c>
      <c r="CK10" s="74">
        <f t="shared" ca="1" si="62"/>
        <v>0.14869474585089787</v>
      </c>
      <c r="CL10" s="74">
        <f t="shared" ca="1" si="63"/>
        <v>0.53130953230609923</v>
      </c>
      <c r="CO10" s="53">
        <v>43983</v>
      </c>
      <c r="CP10" s="57">
        <f>SUM(C$26:C$30)</f>
        <v>1720</v>
      </c>
      <c r="CQ10" s="57">
        <f t="shared" ref="CQ10:DG10" si="94">SUM(D$26:D$30)</f>
        <v>201</v>
      </c>
      <c r="CR10" s="57">
        <f t="shared" ca="1" si="94"/>
        <v>416.57142857142856</v>
      </c>
      <c r="CS10" s="57">
        <f t="shared" ca="1" si="94"/>
        <v>461.42857142857144</v>
      </c>
      <c r="CT10" s="57">
        <f t="shared" si="94"/>
        <v>32719</v>
      </c>
      <c r="CU10" s="57">
        <f t="shared" ca="1" si="94"/>
        <v>350.85714285714283</v>
      </c>
      <c r="CV10" s="57">
        <f t="shared" ca="1" si="94"/>
        <v>77.428571428571431</v>
      </c>
      <c r="CW10" s="57">
        <f t="shared" ca="1" si="94"/>
        <v>67</v>
      </c>
      <c r="CX10" s="57">
        <f t="shared" ca="1" si="94"/>
        <v>35.571428571428569</v>
      </c>
      <c r="CY10" s="57">
        <f t="shared" si="94"/>
        <v>163109</v>
      </c>
      <c r="CZ10" s="57">
        <f t="shared" si="94"/>
        <v>191.04285714285714</v>
      </c>
      <c r="DA10" s="57" t="e">
        <f t="shared" ca="1" si="94"/>
        <v>#DIV/0!</v>
      </c>
      <c r="DB10" s="57">
        <f t="shared" ca="1" si="94"/>
        <v>210.33999999999997</v>
      </c>
      <c r="DC10" s="57">
        <f t="shared" ca="1" si="94"/>
        <v>219.22333333333333</v>
      </c>
      <c r="DD10" s="57">
        <f t="shared" ca="1" si="94"/>
        <v>226.98428571428576</v>
      </c>
      <c r="DE10" s="57">
        <f t="shared" ca="1" si="94"/>
        <v>139.72642857142858</v>
      </c>
      <c r="DF10" s="57" t="e">
        <f t="shared" si="94"/>
        <v>#N/A</v>
      </c>
      <c r="DG10" s="57">
        <f t="shared" ca="1" si="94"/>
        <v>2718759.8571428573</v>
      </c>
      <c r="DH10" s="57">
        <f ca="1">AVERAGE(U$26:U$30)</f>
        <v>-608.76228571428567</v>
      </c>
      <c r="DI10" s="57">
        <f ca="1">AVERAGE(V$26:V$30)</f>
        <v>-2550.4800000000005</v>
      </c>
      <c r="DJ10" s="4">
        <f>HAVERGDP!B40</f>
        <v>81.099999999999994</v>
      </c>
      <c r="DM10" s="225">
        <v>20212</v>
      </c>
      <c r="DN10" s="73">
        <f ca="1">SUM(OFFSET(CP$5,(ROWS($DM$5:$DM10)-1)*3,0,3,1))</f>
        <v>5429</v>
      </c>
      <c r="DO10" s="57">
        <f ca="1">SUM(OFFSET(CQ$5,(ROWS($DM$5:$DM10)-1)*3,0,3,1))</f>
        <v>545</v>
      </c>
      <c r="DP10" s="57">
        <f ca="1">SUM(OFFSET(CR$5,(ROWS($DM$5:$DM10)-1)*3,0,3,1))</f>
        <v>1398</v>
      </c>
      <c r="DQ10" s="57">
        <f ca="1">SUM(OFFSET(CS$5,(ROWS($DM$5:$DM10)-1)*3,0,3,1))</f>
        <v>1397</v>
      </c>
      <c r="DR10" s="57">
        <f ca="1">SUM(OFFSET(CT$5,(ROWS($DM$5:$DM10)-1)*3,0,3,1))</f>
        <v>137595</v>
      </c>
      <c r="DS10" s="57">
        <f ca="1">SUM(OFFSET(CU$5,(ROWS($DM$5:$DM10)-1)*3,0,3,1))</f>
        <v>1191.1428571428571</v>
      </c>
      <c r="DT10" s="57">
        <f ca="1">SUM(OFFSET(CV$5,(ROWS($DM$5:$DM10)-1)*3,0,3,1))</f>
        <v>533.42857142857144</v>
      </c>
      <c r="DU10" s="57">
        <f ca="1">SUM(OFFSET(CW$5,(ROWS($DM$5:$DM10)-1)*3,0,3,1))</f>
        <v>558.71428571428567</v>
      </c>
      <c r="DV10" s="57">
        <f ca="1">SUM(OFFSET(CX$5,(ROWS($DM$5:$DM10)-1)*3,0,3,1))</f>
        <v>787.28571428571422</v>
      </c>
      <c r="DW10" s="57">
        <f ca="1">SUM(OFFSET(CY$5,(ROWS($DM$5:$DM10)-1)*3,0,3,1))</f>
        <v>43921</v>
      </c>
      <c r="DX10" s="57">
        <f ca="1">SUM(OFFSET(CZ$5,(ROWS($DM$5:$DM10)-1)*3,0,3,1))</f>
        <v>1771.7857142857144</v>
      </c>
      <c r="DY10" s="57" t="e">
        <f ca="1">SUM(OFFSET(DA$5,(ROWS($DM$5:$DM10)-1)*3,0,3,1))</f>
        <v>#DIV/0!</v>
      </c>
      <c r="DZ10" s="57">
        <f ca="1">SUM(OFFSET(DB$5,(ROWS($DM$5:$DM10)-1)*3,0,3,1))</f>
        <v>731.02285714285711</v>
      </c>
      <c r="EA10" s="57">
        <f ca="1">SUM(OFFSET(DC$5,(ROWS($DM$5:$DM10)-1)*3,0,3,1))</f>
        <v>761.62761904761908</v>
      </c>
      <c r="EB10" s="57">
        <f ca="1">SUM(OFFSET(DD$5,(ROWS($DM$5:$DM10)-1)*3,0,3,1))</f>
        <v>750.12142857142851</v>
      </c>
      <c r="EC10" s="57">
        <f ca="1">SUM(OFFSET(DE$5,(ROWS($DM$5:$DM10)-1)*3,0,3,1))</f>
        <v>544.26428571428573</v>
      </c>
      <c r="ED10" s="57">
        <f ca="1">SUM(OFFSET(DF$5,(ROWS($DM$5:$DM10)-1)*3,0,3,1))</f>
        <v>1324.0656134164738</v>
      </c>
      <c r="EE10" s="57">
        <f ca="1">SUM(OFFSET(DG$5,(ROWS($DM$5:$DM10)-1)*3,0,3,1))</f>
        <v>8208936</v>
      </c>
      <c r="EF10" s="57">
        <f ca="1">-1*(AVERAGE(OFFSET(DH$5,(ROWS($DM$5:$DM10)-1)*3,0,3,1)))</f>
        <v>215.77402380952381</v>
      </c>
      <c r="EG10" s="57">
        <f ca="1">-1*(AVERAGE(OFFSET(DI$5,(ROWS($DM$5:$DM10)-1)*3,0,3,1)))</f>
        <v>101.10333333333334</v>
      </c>
      <c r="EH10" s="4">
        <f>HAVERGDP!G24</f>
        <v>95.666666666666671</v>
      </c>
      <c r="EI10" s="57">
        <f>HAVERGDP!J24-HAVERGDP!K24</f>
        <v>-42589</v>
      </c>
      <c r="EJ10" s="57">
        <f>HAVERGDP!H24</f>
        <v>330318</v>
      </c>
      <c r="EK10" s="57">
        <f>HAVERGDP!I24</f>
        <v>28505437.333333332</v>
      </c>
      <c r="EN10" s="225">
        <v>20212</v>
      </c>
      <c r="EO10" s="4">
        <f t="shared" ca="1" si="90"/>
        <v>5.1927920945553208</v>
      </c>
      <c r="EP10" s="4">
        <f t="shared" ca="1" si="65"/>
        <v>7.9207920792079278</v>
      </c>
      <c r="EQ10" s="4">
        <f t="shared" ca="1" si="66"/>
        <v>32.961956521739147</v>
      </c>
      <c r="ER10" s="4">
        <f t="shared" ca="1" si="67"/>
        <v>8.9825030647497925</v>
      </c>
      <c r="ES10" s="4">
        <f t="shared" ca="1" si="68"/>
        <v>57.190348893001584</v>
      </c>
      <c r="ET10" s="4">
        <f t="shared" ca="1" si="69"/>
        <v>47.889322454771175</v>
      </c>
      <c r="EU10" s="4">
        <f t="shared" ca="1" si="70"/>
        <v>146.59886408664642</v>
      </c>
      <c r="EV10" s="4">
        <f t="shared" ca="1" si="71"/>
        <v>119.4725028058361</v>
      </c>
      <c r="EW10" s="4">
        <f t="shared" ca="1" si="72"/>
        <v>56.384790011350702</v>
      </c>
      <c r="EX10" s="4">
        <f t="shared" ca="1" si="73"/>
        <v>-39.895997263085867</v>
      </c>
      <c r="EY10" s="4">
        <f t="shared" ca="1" si="74"/>
        <v>74.26339379803575</v>
      </c>
      <c r="EZ10" s="4" t="e">
        <f t="shared" ca="1" si="75"/>
        <v>#DIV/0!</v>
      </c>
      <c r="FA10" s="4">
        <f t="shared" ca="1" si="76"/>
        <v>18.882074156676886</v>
      </c>
      <c r="FB10" s="4">
        <f t="shared" ca="1" si="77"/>
        <v>5.9740772593612546</v>
      </c>
      <c r="FC10" s="4">
        <f t="shared" ca="1" si="78"/>
        <v>22.282991559181809</v>
      </c>
      <c r="FD10" s="4">
        <f t="shared" ca="1" si="79"/>
        <v>46.201770223935434</v>
      </c>
      <c r="FE10" s="4" t="e">
        <f t="shared" ca="1" si="80"/>
        <v>#N/A</v>
      </c>
      <c r="FF10" s="4">
        <f t="shared" ca="1" si="81"/>
        <v>-16.064344558763676</v>
      </c>
      <c r="FG10" s="4">
        <f t="shared" ca="1" si="82"/>
        <v>-37.462143500930935</v>
      </c>
      <c r="FH10" s="4">
        <f t="shared" ca="1" si="83"/>
        <v>-75.016268131759517</v>
      </c>
      <c r="FI10" s="4">
        <f t="shared" si="84"/>
        <v>7.0096942580164301</v>
      </c>
      <c r="FJ10" s="4">
        <f t="shared" si="85"/>
        <v>-22.076662702406004</v>
      </c>
      <c r="FK10" s="4">
        <f t="shared" si="86"/>
        <v>12.124236252545817</v>
      </c>
      <c r="FL10" s="4">
        <f t="shared" si="87"/>
        <v>1.1646957746326292</v>
      </c>
    </row>
    <row r="11" spans="1:169" x14ac:dyDescent="0.35">
      <c r="A11" s="73" t="s">
        <v>331</v>
      </c>
      <c r="B11" s="41">
        <f t="shared" si="88"/>
        <v>43878</v>
      </c>
      <c r="C11" s="57">
        <f>'HAVERW (new)'!B66</f>
        <v>344</v>
      </c>
      <c r="D11" s="57">
        <f>'HAVERW (new)'!C66-'HAVERW (new)'!B66</f>
        <v>31</v>
      </c>
      <c r="E11" s="4" t="e">
        <f ca="1">AVERAGE(OFFSET('HAVERD (new)'!B$12,(ROWS('Chart Data'!$A$5:$A11)-1)*7,0,7,1))</f>
        <v>#DIV/0!</v>
      </c>
      <c r="F11" s="4" t="e">
        <f ca="1">AVERAGE(OFFSET('HAVERD (new)'!C$12,(ROWS('Chart Data'!$A$5:$A11)-1)*7,0,7,1))</f>
        <v>#DIV/0!</v>
      </c>
      <c r="G11" s="57">
        <f>'HAVERW (new)'!Q66</f>
        <v>36589</v>
      </c>
      <c r="H11" s="4" t="e">
        <f ca="1">AVERAGE(OFFSET('HAVERD (new)'!O$12,(ROWS('Chart Data'!$A$5:$A11)-1)*7,0,7,1))</f>
        <v>#DIV/0!</v>
      </c>
      <c r="I11" s="4" t="e">
        <f ca="1">AVERAGE(OFFSET('HAVERD (new)'!P$12,(ROWS('Chart Data'!$A$5:$A11)-1)*7,0,7,1))</f>
        <v>#DIV/0!</v>
      </c>
      <c r="J11" s="4" t="e">
        <f ca="1">AVERAGE(OFFSET('HAVERD (new)'!Q$12,(ROWS('Chart Data'!$A$5:$A11)-1)*7,0,7,1))</f>
        <v>#DIV/0!</v>
      </c>
      <c r="K11" s="4" t="e">
        <f ca="1">AVERAGE(OFFSET('HAVERD (new)'!R$12,(ROWS('Chart Data'!$A$5:$A11)-1)*7,0,7,1))</f>
        <v>#DIV/0!</v>
      </c>
      <c r="L11" s="57">
        <f>'HAVERW (new)'!D66</f>
        <v>3548</v>
      </c>
      <c r="M11" s="57">
        <f>'HAVERW (new)'!F66</f>
        <v>101.3142857142857</v>
      </c>
      <c r="N11" s="4" t="e">
        <f ca="1">AVERAGE(OFFSET('HAVERD (new)'!D$12,(ROWS('Chart Data'!$A$5:$A11)-1)*7,0,7,1))</f>
        <v>#DIV/0!</v>
      </c>
      <c r="O11" s="4">
        <f ca="1">AVERAGE(OFFSET('HAVERD (new)'!E$12,(ROWS('Chart Data'!$A$5:$A11)-1)*7,0,7,1))</f>
        <v>72.44</v>
      </c>
      <c r="P11" s="4">
        <f ca="1">AVERAGE(AVERAGE(OFFSET('HAVERD (new)'!F$12,(ROWS('Chart Data'!$A$5:$A11)-1)*7,0,7,1)),AVERAGE(OFFSET('HAVERD (new)'!J$12,(ROWS('Chart Data'!$A$5:$A11)-1)*7,0,7,1)),AVERAGE(OFFSET('HAVERD (new)'!K$12,(ROWS('Chart Data'!$A$5:$A11)-1)*7,0,7,1)))</f>
        <v>78.205238095238087</v>
      </c>
      <c r="Q11" s="4">
        <f ca="1">AVERAGE(AVERAGE(OFFSET('HAVERD (new)'!H$12,(ROWS('Chart Data'!$A$5:$A11)-1)*7,0,7,1)),AVERAGE(OFFSET('HAVERD (new)'!I$12,(ROWS('Chart Data'!$A$5:$A11)-1)*7,0,7,1)))</f>
        <v>81.27000000000001</v>
      </c>
      <c r="R11" s="4">
        <f ca="1">AVERAGE(AVERAGE(OFFSET('HAVERD (new)'!L$12,(ROWS('Chart Data'!$A$5:$A11)-1)*7,0,7,1)),AVERAGE(OFFSET('HAVERD (new)'!M$12,(ROWS('Chart Data'!$A$5:$A11)-1)*7,0,7,1)))</f>
        <v>94.346428571428589</v>
      </c>
      <c r="S11" s="73" t="e">
        <f>NA()</f>
        <v>#N/A</v>
      </c>
      <c r="T11" s="57">
        <f ca="1">AVERAGE(OFFSET(Energy!E$1109,(ROWS('Chart Data'!$A$5:$A11)-1)*7,0,7,1))</f>
        <v>748339.28571428568</v>
      </c>
      <c r="U11" s="57">
        <f ca="1">-AVERAGE(OFFSET('HAVERD (new)'!T$12,(ROWS('Chart Data'!$A$5:$A11)-1)*7,0,7,1))</f>
        <v>-168.01285714285714</v>
      </c>
      <c r="V11" s="4">
        <f ca="1">-AVERAGE(OFFSET('HAVERD (new)'!U$12,(ROWS('Chart Data'!$A$5:$A11)-1)*7,0,7,1))*10000</f>
        <v>-114.4</v>
      </c>
      <c r="W11" s="4"/>
      <c r="Z11" s="4"/>
      <c r="AA11" s="73" t="e">
        <f>NA()</f>
        <v>#N/A</v>
      </c>
      <c r="AB11" s="73" t="e">
        <f>NA()</f>
        <v>#N/A</v>
      </c>
      <c r="AC11" s="73" t="e">
        <f>NA()</f>
        <v>#N/A</v>
      </c>
      <c r="AD11" s="73" t="e">
        <f>NA()</f>
        <v>#N/A</v>
      </c>
      <c r="AE11" s="73" t="e">
        <f>NA()</f>
        <v>#N/A</v>
      </c>
      <c r="AF11" s="73" t="e">
        <f>NA()</f>
        <v>#N/A</v>
      </c>
      <c r="AG11" s="73" t="e">
        <f>NA()</f>
        <v>#N/A</v>
      </c>
      <c r="AH11" s="73" t="e">
        <f>NA()</f>
        <v>#N/A</v>
      </c>
      <c r="AI11" s="73" t="e">
        <f>NA()</f>
        <v>#N/A</v>
      </c>
      <c r="AJ11" s="73" t="e">
        <f>NA()</f>
        <v>#N/A</v>
      </c>
      <c r="AK11" s="73" t="e">
        <f>NA()</f>
        <v>#N/A</v>
      </c>
      <c r="AL11" s="73" t="e">
        <f>NA()</f>
        <v>#N/A</v>
      </c>
      <c r="AM11" s="73" t="e">
        <f>NA()</f>
        <v>#N/A</v>
      </c>
      <c r="AN11" s="73" t="e">
        <f>NA()</f>
        <v>#N/A</v>
      </c>
      <c r="AO11" s="73" t="e">
        <f>NA()</f>
        <v>#N/A</v>
      </c>
      <c r="AP11" s="73" t="e">
        <f>NA()</f>
        <v>#N/A</v>
      </c>
      <c r="AQ11" s="73" t="e">
        <f>NA()</f>
        <v>#N/A</v>
      </c>
      <c r="AR11" s="73" t="e">
        <f>NA()</f>
        <v>#N/A</v>
      </c>
      <c r="AS11" s="57">
        <f t="shared" ca="1" si="25"/>
        <v>168.01285714285714</v>
      </c>
      <c r="AT11" s="57">
        <f t="shared" ca="1" si="26"/>
        <v>114.4</v>
      </c>
      <c r="AW11" s="4" t="e">
        <f t="shared" si="92"/>
        <v>#N/A</v>
      </c>
      <c r="AX11" s="4" t="e">
        <f t="shared" si="27"/>
        <v>#N/A</v>
      </c>
      <c r="AY11" s="4" t="e">
        <f t="shared" si="28"/>
        <v>#N/A</v>
      </c>
      <c r="AZ11" s="4" t="e">
        <f t="shared" si="29"/>
        <v>#N/A</v>
      </c>
      <c r="BA11" s="4" t="e">
        <f t="shared" si="30"/>
        <v>#N/A</v>
      </c>
      <c r="BB11" s="4" t="e">
        <f t="shared" si="31"/>
        <v>#N/A</v>
      </c>
      <c r="BC11" s="4" t="e">
        <f t="shared" si="32"/>
        <v>#N/A</v>
      </c>
      <c r="BD11" s="4" t="e">
        <f t="shared" si="33"/>
        <v>#N/A</v>
      </c>
      <c r="BE11" s="4" t="e">
        <f t="shared" si="34"/>
        <v>#N/A</v>
      </c>
      <c r="BF11" s="4" t="e">
        <f t="shared" si="35"/>
        <v>#N/A</v>
      </c>
      <c r="BG11" s="4" t="e">
        <f t="shared" si="36"/>
        <v>#N/A</v>
      </c>
      <c r="BH11" s="4" t="e">
        <f t="shared" si="37"/>
        <v>#N/A</v>
      </c>
      <c r="BI11" s="4" t="e">
        <f t="shared" si="38"/>
        <v>#N/A</v>
      </c>
      <c r="BJ11" s="4" t="e">
        <f t="shared" si="39"/>
        <v>#N/A</v>
      </c>
      <c r="BK11" s="4" t="e">
        <f t="shared" si="40"/>
        <v>#N/A</v>
      </c>
      <c r="BL11" s="4" t="e">
        <f t="shared" si="41"/>
        <v>#N/A</v>
      </c>
      <c r="BM11" s="4" t="e">
        <f t="shared" si="42"/>
        <v>#N/A</v>
      </c>
      <c r="BN11" s="4" t="e">
        <f t="shared" si="43"/>
        <v>#N/A</v>
      </c>
      <c r="BO11" s="4">
        <f t="shared" ca="1" si="44"/>
        <v>168.02500000000001</v>
      </c>
      <c r="BP11" s="4">
        <f t="shared" ca="1" si="45"/>
        <v>154.04999999999998</v>
      </c>
      <c r="BS11" s="74">
        <f t="shared" si="21"/>
        <v>-1.9838543895954461</v>
      </c>
      <c r="BT11" s="74">
        <f t="shared" si="22"/>
        <v>-2.3394986030568434</v>
      </c>
      <c r="BU11" s="74" t="e">
        <f t="shared" ca="1" si="46"/>
        <v>#DIV/0!</v>
      </c>
      <c r="BV11" s="74" t="e">
        <f t="shared" ca="1" si="47"/>
        <v>#DIV/0!</v>
      </c>
      <c r="BW11" s="74">
        <f t="shared" si="48"/>
        <v>-0.22006912292055683</v>
      </c>
      <c r="BX11" s="74" t="e">
        <f t="shared" ca="1" si="49"/>
        <v>#DIV/0!</v>
      </c>
      <c r="BY11" s="74" t="e">
        <f t="shared" ca="1" si="50"/>
        <v>#N/A</v>
      </c>
      <c r="BZ11" s="74" t="e">
        <f t="shared" ca="1" si="51"/>
        <v>#DIV/0!</v>
      </c>
      <c r="CA11" s="74" t="e">
        <f t="shared" ca="1" si="52"/>
        <v>#DIV/0!</v>
      </c>
      <c r="CB11" s="74">
        <f t="shared" si="53"/>
        <v>-0.63975812776182561</v>
      </c>
      <c r="CC11" s="74">
        <f t="shared" si="54"/>
        <v>-1.5198527370797832</v>
      </c>
      <c r="CD11" s="74" t="e">
        <f t="shared" ca="1" si="55"/>
        <v>#DIV/0!</v>
      </c>
      <c r="CE11" s="74">
        <f t="shared" ca="1" si="56"/>
        <v>-4.473065281597977</v>
      </c>
      <c r="CF11" s="74">
        <f t="shared" ca="1" si="57"/>
        <v>-3.0893874267682984</v>
      </c>
      <c r="CG11" s="74">
        <f t="shared" ca="1" si="58"/>
        <v>-2.2364975647672813</v>
      </c>
      <c r="CH11" s="74">
        <f t="shared" ca="1" si="59"/>
        <v>-0.65337676943967604</v>
      </c>
      <c r="CI11" s="74" t="e">
        <f t="shared" si="60"/>
        <v>#N/A</v>
      </c>
      <c r="CJ11" s="74">
        <f t="shared" ca="1" si="61"/>
        <v>1.3658617414581107</v>
      </c>
      <c r="CK11" s="74">
        <f t="shared" ca="1" si="62"/>
        <v>0.3955241017250572</v>
      </c>
      <c r="CL11" s="74">
        <f t="shared" ca="1" si="63"/>
        <v>0.62125435500427417</v>
      </c>
      <c r="CO11" s="53">
        <v>44013</v>
      </c>
      <c r="CP11" s="57">
        <f>SUM(C$31:C$34)</f>
        <v>1479</v>
      </c>
      <c r="CQ11" s="57">
        <f t="shared" ref="CQ11:DG11" si="95">SUM(D$31:D$34)</f>
        <v>153</v>
      </c>
      <c r="CR11" s="57">
        <f t="shared" ca="1" si="95"/>
        <v>388.71428571428567</v>
      </c>
      <c r="CS11" s="57">
        <f t="shared" ca="1" si="95"/>
        <v>400.85714285714283</v>
      </c>
      <c r="CT11" s="57">
        <f t="shared" si="95"/>
        <v>57153</v>
      </c>
      <c r="CU11" s="57">
        <f t="shared" ca="1" si="95"/>
        <v>341.42857142857144</v>
      </c>
      <c r="CV11" s="57">
        <f t="shared" ca="1" si="95"/>
        <v>100</v>
      </c>
      <c r="CW11" s="57">
        <f t="shared" ca="1" si="95"/>
        <v>93.571428571428569</v>
      </c>
      <c r="CX11" s="57">
        <f t="shared" ca="1" si="95"/>
        <v>183.14285714285717</v>
      </c>
      <c r="CY11" s="57">
        <f t="shared" si="95"/>
        <v>91108</v>
      </c>
      <c r="CZ11" s="57">
        <f t="shared" si="95"/>
        <v>200.51428571428573</v>
      </c>
      <c r="DA11" s="57" t="e">
        <f t="shared" ca="1" si="95"/>
        <v>#DIV/0!</v>
      </c>
      <c r="DB11" s="57">
        <f t="shared" ca="1" si="95"/>
        <v>227.66571428571427</v>
      </c>
      <c r="DC11" s="57">
        <f t="shared" ca="1" si="95"/>
        <v>212.45523809523812</v>
      </c>
      <c r="DD11" s="57">
        <f t="shared" ca="1" si="95"/>
        <v>250.1742857142857</v>
      </c>
      <c r="DE11" s="57">
        <f t="shared" ca="1" si="95"/>
        <v>211.50785714285712</v>
      </c>
      <c r="DF11" s="57" t="e">
        <f t="shared" si="95"/>
        <v>#N/A</v>
      </c>
      <c r="DG11" s="57">
        <f t="shared" ca="1" si="95"/>
        <v>2243250.8571428573</v>
      </c>
      <c r="DH11" s="57">
        <f ca="1">AVERAGE(U$31:U$34)</f>
        <v>-606.83749999999998</v>
      </c>
      <c r="DI11" s="57">
        <f ca="1">AVERAGE(V$31:V$34)</f>
        <v>-1604.5500000000002</v>
      </c>
      <c r="DJ11" s="4">
        <f>HAVERGDP!B41</f>
        <v>86.6</v>
      </c>
      <c r="DM11" s="225">
        <v>20213</v>
      </c>
      <c r="DN11" s="73">
        <f ca="1">SUM(OFFSET(CP$5,(ROWS($DM$5:$DM11)-1)*3,0,3,1))</f>
        <v>5576</v>
      </c>
      <c r="DO11" s="57">
        <f ca="1">SUM(OFFSET(CQ$5,(ROWS($DM$5:$DM11)-1)*3,0,3,1))</f>
        <v>758</v>
      </c>
      <c r="DP11" s="57">
        <f ca="1">SUM(OFFSET(CR$5,(ROWS($DM$5:$DM11)-1)*3,0,3,1))</f>
        <v>1449.2857142857144</v>
      </c>
      <c r="DQ11" s="57">
        <f ca="1">SUM(OFFSET(CS$5,(ROWS($DM$5:$DM11)-1)*3,0,3,1))</f>
        <v>1422.7142857142858</v>
      </c>
      <c r="DR11" s="57">
        <f ca="1">SUM(OFFSET(CT$5,(ROWS($DM$5:$DM11)-1)*3,0,3,1))</f>
        <v>289974</v>
      </c>
      <c r="DS11" s="57">
        <f ca="1">SUM(OFFSET(CU$5,(ROWS($DM$5:$DM11)-1)*3,0,3,1))</f>
        <v>1259</v>
      </c>
      <c r="DT11" s="57">
        <f ca="1">SUM(OFFSET(CV$5,(ROWS($DM$5:$DM11)-1)*3,0,3,1))</f>
        <v>730</v>
      </c>
      <c r="DU11" s="57">
        <f ca="1">SUM(OFFSET(CW$5,(ROWS($DM$5:$DM11)-1)*3,0,3,1))</f>
        <v>702.14285714285711</v>
      </c>
      <c r="DV11" s="57">
        <f ca="1">SUM(OFFSET(CX$5,(ROWS($DM$5:$DM11)-1)*3,0,3,1))</f>
        <v>917.14285714285711</v>
      </c>
      <c r="DW11" s="57">
        <f ca="1">SUM(OFFSET(CY$5,(ROWS($DM$5:$DM11)-1)*3,0,3,1))</f>
        <v>34008</v>
      </c>
      <c r="DX11" s="57">
        <f ca="1">SUM(OFFSET(CZ$5,(ROWS($DM$5:$DM11)-1)*3,0,3,1))</f>
        <v>2135.6428571428569</v>
      </c>
      <c r="DY11" s="57" t="e">
        <f ca="1">SUM(OFFSET(DA$5,(ROWS($DM$5:$DM11)-1)*3,0,3,1))</f>
        <v>#DIV/0!</v>
      </c>
      <c r="DZ11" s="57">
        <f ca="1">SUM(OFFSET(DB$5,(ROWS($DM$5:$DM11)-1)*3,0,3,1))</f>
        <v>971.36142857142863</v>
      </c>
      <c r="EA11" s="57">
        <f ca="1">SUM(OFFSET(DC$5,(ROWS($DM$5:$DM11)-1)*3,0,3,1))</f>
        <v>903.90619047619055</v>
      </c>
      <c r="EB11" s="57">
        <f ca="1">SUM(OFFSET(DD$5,(ROWS($DM$5:$DM11)-1)*3,0,3,1))</f>
        <v>1006.5578571428571</v>
      </c>
      <c r="EC11" s="57">
        <f ca="1">SUM(OFFSET(DE$5,(ROWS($DM$5:$DM11)-1)*3,0,3,1))</f>
        <v>941.39785714285722</v>
      </c>
      <c r="ED11" s="57">
        <f ca="1">SUM(OFFSET(DF$5,(ROWS($DM$5:$DM11)-1)*3,0,3,1))</f>
        <v>1229.3682820423865</v>
      </c>
      <c r="EE11" s="57">
        <f ca="1">SUM(OFFSET(DG$5,(ROWS($DM$5:$DM11)-1)*3,0,3,1))</f>
        <v>7880846.4285714291</v>
      </c>
      <c r="EF11" s="57">
        <f ca="1">-1*(AVERAGE(OFFSET(DH$5,(ROWS($DM$5:$DM11)-1)*3,0,3,1)))</f>
        <v>213.27697619047618</v>
      </c>
      <c r="EG11" s="57">
        <f ca="1">-1*(AVERAGE(OFFSET(DI$5,(ROWS($DM$5:$DM11)-1)*3,0,3,1)))</f>
        <v>206.06000000000003</v>
      </c>
      <c r="EH11" s="4">
        <f>HAVERGDP!G25</f>
        <v>97.133333333333326</v>
      </c>
      <c r="EI11" s="57">
        <f>HAVERGDP!J25-HAVERGDP!K25</f>
        <v>-55538</v>
      </c>
      <c r="EJ11" s="57">
        <f>HAVERGDP!H25</f>
        <v>345798</v>
      </c>
      <c r="EK11" s="57">
        <f>HAVERGDP!I25</f>
        <v>28931192</v>
      </c>
      <c r="EN11" s="225">
        <v>20213</v>
      </c>
      <c r="EO11" s="4">
        <f t="shared" ca="1" si="90"/>
        <v>2.7076809725548046</v>
      </c>
      <c r="EP11" s="4">
        <f t="shared" ca="1" si="65"/>
        <v>39.082568807339449</v>
      </c>
      <c r="EQ11" s="4">
        <f t="shared" ca="1" si="66"/>
        <v>3.668506029021068</v>
      </c>
      <c r="ER11" s="4">
        <f t="shared" ca="1" si="67"/>
        <v>1.8406790060333522</v>
      </c>
      <c r="ES11" s="4">
        <f t="shared" ca="1" si="68"/>
        <v>110.74457647443583</v>
      </c>
      <c r="ET11" s="4">
        <f t="shared" ca="1" si="69"/>
        <v>5.6968097865195411</v>
      </c>
      <c r="EU11" s="4">
        <f t="shared" ca="1" si="70"/>
        <v>36.850562399571494</v>
      </c>
      <c r="EV11" s="4">
        <f t="shared" ca="1" si="71"/>
        <v>25.67118384045002</v>
      </c>
      <c r="EW11" s="4">
        <f t="shared" ca="1" si="72"/>
        <v>16.494284158954819</v>
      </c>
      <c r="EX11" s="4">
        <f t="shared" ca="1" si="73"/>
        <v>-22.570068987500282</v>
      </c>
      <c r="EY11" s="4">
        <f t="shared" ca="1" si="74"/>
        <v>20.536182221326314</v>
      </c>
      <c r="EZ11" s="4" t="e">
        <f t="shared" ca="1" si="75"/>
        <v>#DIV/0!</v>
      </c>
      <c r="FA11" s="4">
        <f t="shared" ca="1" si="76"/>
        <v>32.877025537602897</v>
      </c>
      <c r="FB11" s="4">
        <f t="shared" ca="1" si="77"/>
        <v>18.680857661974535</v>
      </c>
      <c r="FC11" s="4">
        <f t="shared" ca="1" si="78"/>
        <v>34.18598893512479</v>
      </c>
      <c r="FD11" s="4">
        <f t="shared" ca="1" si="79"/>
        <v>72.967045946690817</v>
      </c>
      <c r="FE11" s="4">
        <f t="shared" ca="1" si="80"/>
        <v>-7.1520119860027709</v>
      </c>
      <c r="FF11" s="4">
        <f t="shared" ca="1" si="81"/>
        <v>-3.9967368661245617</v>
      </c>
      <c r="FG11" s="4">
        <f t="shared" ca="1" si="82"/>
        <v>-1.157251264522885</v>
      </c>
      <c r="FH11" s="4">
        <f t="shared" ca="1" si="83"/>
        <v>103.81128218654183</v>
      </c>
      <c r="FI11" s="4">
        <f t="shared" si="84"/>
        <v>1.5331010452961591</v>
      </c>
      <c r="FJ11" s="4">
        <f t="shared" si="85"/>
        <v>30.404564558923663</v>
      </c>
      <c r="FK11" s="4">
        <f t="shared" si="86"/>
        <v>4.68639311209198</v>
      </c>
      <c r="FL11" s="4">
        <f t="shared" si="87"/>
        <v>1.4935910706719957</v>
      </c>
    </row>
    <row r="12" spans="1:169" x14ac:dyDescent="0.35">
      <c r="A12" s="73" t="s">
        <v>332</v>
      </c>
      <c r="B12" s="41">
        <f t="shared" si="88"/>
        <v>43885</v>
      </c>
      <c r="C12" s="57">
        <f>'HAVERW (new)'!B67</f>
        <v>393</v>
      </c>
      <c r="D12" s="57">
        <f>'HAVERW (new)'!C67-'HAVERW (new)'!B67</f>
        <v>36</v>
      </c>
      <c r="E12" s="4">
        <f ca="1">AVERAGE(OFFSET('HAVERD (new)'!B$12,(ROWS('Chart Data'!$A$5:$A12)-1)*7,0,7,1))</f>
        <v>111</v>
      </c>
      <c r="F12" s="4">
        <f ca="1">AVERAGE(OFFSET('HAVERD (new)'!C$12,(ROWS('Chart Data'!$A$5:$A12)-1)*7,0,7,1))</f>
        <v>108</v>
      </c>
      <c r="G12" s="57">
        <f>'HAVERW (new)'!Q67</f>
        <v>36735</v>
      </c>
      <c r="H12" s="4">
        <f ca="1">AVERAGE(OFFSET('HAVERD (new)'!O$12,(ROWS('Chart Data'!$A$5:$A12)-1)*7,0,7,1))</f>
        <v>103</v>
      </c>
      <c r="I12" s="4">
        <f ca="1">AVERAGE(OFFSET('HAVERD (new)'!P$12,(ROWS('Chart Data'!$A$5:$A12)-1)*7,0,7,1))</f>
        <v>95</v>
      </c>
      <c r="J12" s="4">
        <f ca="1">AVERAGE(OFFSET('HAVERD (new)'!Q$12,(ROWS('Chart Data'!$A$5:$A12)-1)*7,0,7,1))</f>
        <v>103</v>
      </c>
      <c r="K12" s="4">
        <f ca="1">AVERAGE(OFFSET('HAVERD (new)'!R$12,(ROWS('Chart Data'!$A$5:$A12)-1)*7,0,7,1))</f>
        <v>102</v>
      </c>
      <c r="L12" s="57">
        <f>'HAVERW (new)'!D67</f>
        <v>6872</v>
      </c>
      <c r="M12" s="57">
        <f>'HAVERW (new)'!F67</f>
        <v>98.04285714285713</v>
      </c>
      <c r="N12" s="4" t="e">
        <f ca="1">AVERAGE(OFFSET('HAVERD (new)'!D$12,(ROWS('Chart Data'!$A$5:$A12)-1)*7,0,7,1))</f>
        <v>#DIV/0!</v>
      </c>
      <c r="O12" s="4">
        <f ca="1">AVERAGE(OFFSET('HAVERD (new)'!E$12,(ROWS('Chart Data'!$A$5:$A12)-1)*7,0,7,1))</f>
        <v>69.037142857142854</v>
      </c>
      <c r="P12" s="4">
        <f ca="1">AVERAGE(AVERAGE(OFFSET('HAVERD (new)'!F$12,(ROWS('Chart Data'!$A$5:$A12)-1)*7,0,7,1)),AVERAGE(OFFSET('HAVERD (new)'!J$12,(ROWS('Chart Data'!$A$5:$A12)-1)*7,0,7,1)),AVERAGE(OFFSET('HAVERD (new)'!K$12,(ROWS('Chart Data'!$A$5:$A12)-1)*7,0,7,1)))</f>
        <v>67.485238095238088</v>
      </c>
      <c r="Q12" s="4">
        <f ca="1">AVERAGE(AVERAGE(OFFSET('HAVERD (new)'!H$12,(ROWS('Chart Data'!$A$5:$A12)-1)*7,0,7,1)),AVERAGE(OFFSET('HAVERD (new)'!I$12,(ROWS('Chart Data'!$A$5:$A12)-1)*7,0,7,1)))</f>
        <v>76.368571428571443</v>
      </c>
      <c r="R12" s="4">
        <f ca="1">AVERAGE(AVERAGE(OFFSET('HAVERD (new)'!L$12,(ROWS('Chart Data'!$A$5:$A12)-1)*7,0,7,1)),AVERAGE(OFFSET('HAVERD (new)'!M$12,(ROWS('Chart Data'!$A$5:$A12)-1)*7,0,7,1)))</f>
        <v>91.52428571428571</v>
      </c>
      <c r="S12" s="73" t="e">
        <f>NA()</f>
        <v>#N/A</v>
      </c>
      <c r="T12" s="57">
        <f ca="1">AVERAGE(OFFSET(Energy!E$1109,(ROWS('Chart Data'!$A$5:$A12)-1)*7,0,7,1))</f>
        <v>774542.85714285716</v>
      </c>
      <c r="U12" s="57">
        <f ca="1">-AVERAGE(OFFSET('HAVERD (new)'!T$12,(ROWS('Chart Data'!$A$5:$A12)-1)*7,0,7,1))</f>
        <v>-229.81571428571428</v>
      </c>
      <c r="V12" s="4">
        <f ca="1">-AVERAGE(OFFSET('HAVERD (new)'!U$12,(ROWS('Chart Data'!$A$5:$A12)-1)*7,0,7,1))*10000</f>
        <v>-689.59999999999991</v>
      </c>
      <c r="W12" s="4"/>
      <c r="Z12" s="4"/>
      <c r="AA12" s="73" t="e">
        <f>NA()</f>
        <v>#N/A</v>
      </c>
      <c r="AB12" s="73" t="e">
        <f>NA()</f>
        <v>#N/A</v>
      </c>
      <c r="AC12" s="73" t="e">
        <f>NA()</f>
        <v>#N/A</v>
      </c>
      <c r="AD12" s="73" t="e">
        <f>NA()</f>
        <v>#N/A</v>
      </c>
      <c r="AE12" s="73" t="e">
        <f>NA()</f>
        <v>#N/A</v>
      </c>
      <c r="AF12" s="73" t="e">
        <f>NA()</f>
        <v>#N/A</v>
      </c>
      <c r="AG12" s="73" t="e">
        <f>NA()</f>
        <v>#N/A</v>
      </c>
      <c r="AH12" s="73" t="e">
        <f>NA()</f>
        <v>#N/A</v>
      </c>
      <c r="AI12" s="73" t="e">
        <f>NA()</f>
        <v>#N/A</v>
      </c>
      <c r="AJ12" s="73" t="e">
        <f>NA()</f>
        <v>#N/A</v>
      </c>
      <c r="AK12" s="73" t="e">
        <f>NA()</f>
        <v>#N/A</v>
      </c>
      <c r="AL12" s="73" t="e">
        <f>NA()</f>
        <v>#N/A</v>
      </c>
      <c r="AM12" s="73" t="e">
        <f>NA()</f>
        <v>#N/A</v>
      </c>
      <c r="AN12" s="73" t="e">
        <f>NA()</f>
        <v>#N/A</v>
      </c>
      <c r="AO12" s="73" t="e">
        <f>NA()</f>
        <v>#N/A</v>
      </c>
      <c r="AP12" s="73" t="e">
        <f>NA()</f>
        <v>#N/A</v>
      </c>
      <c r="AQ12" s="73" t="e">
        <f>NA()</f>
        <v>#N/A</v>
      </c>
      <c r="AR12" s="73" t="e">
        <f>NA()</f>
        <v>#N/A</v>
      </c>
      <c r="AS12" s="57">
        <f t="shared" ca="1" si="25"/>
        <v>229.81571428571428</v>
      </c>
      <c r="AT12" s="57">
        <f t="shared" ca="1" si="26"/>
        <v>689.59999999999991</v>
      </c>
      <c r="AW12" s="4" t="e">
        <f t="shared" si="92"/>
        <v>#N/A</v>
      </c>
      <c r="AX12" s="4" t="e">
        <f t="shared" si="27"/>
        <v>#N/A</v>
      </c>
      <c r="AY12" s="4" t="e">
        <f t="shared" si="28"/>
        <v>#N/A</v>
      </c>
      <c r="AZ12" s="4" t="e">
        <f t="shared" si="29"/>
        <v>#N/A</v>
      </c>
      <c r="BA12" s="4" t="e">
        <f t="shared" si="30"/>
        <v>#N/A</v>
      </c>
      <c r="BB12" s="4" t="e">
        <f t="shared" si="31"/>
        <v>#N/A</v>
      </c>
      <c r="BC12" s="4" t="e">
        <f t="shared" si="32"/>
        <v>#N/A</v>
      </c>
      <c r="BD12" s="4" t="e">
        <f t="shared" si="33"/>
        <v>#N/A</v>
      </c>
      <c r="BE12" s="4" t="e">
        <f t="shared" si="34"/>
        <v>#N/A</v>
      </c>
      <c r="BF12" s="4" t="e">
        <f t="shared" si="35"/>
        <v>#N/A</v>
      </c>
      <c r="BG12" s="4" t="e">
        <f t="shared" si="36"/>
        <v>#N/A</v>
      </c>
      <c r="BH12" s="4" t="e">
        <f t="shared" si="37"/>
        <v>#N/A</v>
      </c>
      <c r="BI12" s="4" t="e">
        <f t="shared" si="38"/>
        <v>#N/A</v>
      </c>
      <c r="BJ12" s="4" t="e">
        <f t="shared" si="39"/>
        <v>#N/A</v>
      </c>
      <c r="BK12" s="4" t="e">
        <f t="shared" si="40"/>
        <v>#N/A</v>
      </c>
      <c r="BL12" s="4" t="e">
        <f t="shared" si="41"/>
        <v>#N/A</v>
      </c>
      <c r="BM12" s="4" t="e">
        <f t="shared" si="42"/>
        <v>#N/A</v>
      </c>
      <c r="BN12" s="4" t="e">
        <f t="shared" si="43"/>
        <v>#N/A</v>
      </c>
      <c r="BO12" s="4">
        <f t="shared" ca="1" si="44"/>
        <v>187.2607142857143</v>
      </c>
      <c r="BP12" s="4">
        <f t="shared" ca="1" si="45"/>
        <v>301.84999999999997</v>
      </c>
      <c r="BS12" s="74">
        <f t="shared" si="21"/>
        <v>-0.18336962211933061</v>
      </c>
      <c r="BT12" s="74">
        <f t="shared" si="22"/>
        <v>-1.9250048130774369</v>
      </c>
      <c r="BU12" s="74">
        <f t="shared" ca="1" si="46"/>
        <v>-0.66809703773342688</v>
      </c>
      <c r="BV12" s="74">
        <f t="shared" ca="1" si="47"/>
        <v>0.39543706832206493</v>
      </c>
      <c r="BW12" s="74">
        <f t="shared" si="48"/>
        <v>-0.19158644174624839</v>
      </c>
      <c r="BX12" s="74">
        <f t="shared" ca="1" si="49"/>
        <v>1.363120922510048</v>
      </c>
      <c r="BY12" s="74" t="e">
        <f t="shared" ca="1" si="50"/>
        <v>#N/A</v>
      </c>
      <c r="BZ12" s="74">
        <f t="shared" ca="1" si="51"/>
        <v>4.356435421427669</v>
      </c>
      <c r="CA12" s="74">
        <f t="shared" ca="1" si="52"/>
        <v>4.4287633033587959</v>
      </c>
      <c r="CB12" s="74">
        <f t="shared" si="53"/>
        <v>0.80647571542687013</v>
      </c>
      <c r="CC12" s="74">
        <f t="shared" si="54"/>
        <v>-1.7185881510192311</v>
      </c>
      <c r="CD12" s="74" t="e">
        <f t="shared" ca="1" si="55"/>
        <v>#DIV/0!</v>
      </c>
      <c r="CE12" s="74">
        <f t="shared" ca="1" si="56"/>
        <v>-5.0066361700830768</v>
      </c>
      <c r="CF12" s="74">
        <f t="shared" ca="1" si="57"/>
        <v>-4.4280097733607855</v>
      </c>
      <c r="CG12" s="74">
        <f t="shared" ca="1" si="58"/>
        <v>-2.7919692311457043</v>
      </c>
      <c r="CH12" s="74">
        <f t="shared" ca="1" si="59"/>
        <v>-0.96194441495231686</v>
      </c>
      <c r="CI12" s="74" t="e">
        <f t="shared" si="60"/>
        <v>#N/A</v>
      </c>
      <c r="CJ12" s="74">
        <f t="shared" ca="1" si="61"/>
        <v>1.6650294828725218</v>
      </c>
      <c r="CK12" s="74">
        <f t="shared" ca="1" si="62"/>
        <v>-0.38797663888891776</v>
      </c>
      <c r="CL12" s="74">
        <f t="shared" ca="1" si="63"/>
        <v>-0.2707501625127981</v>
      </c>
      <c r="CO12" s="53">
        <v>44044</v>
      </c>
      <c r="CP12" s="57">
        <f>SUM(C$35:C$38)</f>
        <v>1497</v>
      </c>
      <c r="CQ12" s="57">
        <f t="shared" ref="CQ12:DG12" si="96">SUM(D$35:D$38)</f>
        <v>151</v>
      </c>
      <c r="CR12" s="57">
        <f t="shared" ca="1" si="96"/>
        <v>404</v>
      </c>
      <c r="CS12" s="57">
        <f t="shared" ca="1" si="96"/>
        <v>405.71428571428572</v>
      </c>
      <c r="CT12" s="57">
        <f t="shared" si="96"/>
        <v>76986</v>
      </c>
      <c r="CU12" s="57">
        <f t="shared" ca="1" si="96"/>
        <v>361.42857142857144</v>
      </c>
      <c r="CV12" s="57">
        <f t="shared" ca="1" si="96"/>
        <v>133.42857142857144</v>
      </c>
      <c r="CW12" s="57">
        <f t="shared" ca="1" si="96"/>
        <v>122.57142857142858</v>
      </c>
      <c r="CX12" s="57">
        <f t="shared" ca="1" si="96"/>
        <v>218.71428571428572</v>
      </c>
      <c r="CY12" s="57">
        <f t="shared" si="96"/>
        <v>48654</v>
      </c>
      <c r="CZ12" s="57">
        <f t="shared" si="96"/>
        <v>241.78571428571428</v>
      </c>
      <c r="DA12" s="57" t="e">
        <f t="shared" ca="1" si="96"/>
        <v>#DIV/0!</v>
      </c>
      <c r="DB12" s="57">
        <f t="shared" ca="1" si="96"/>
        <v>265.31714285714287</v>
      </c>
      <c r="DC12" s="57">
        <f t="shared" ca="1" si="96"/>
        <v>237.17428571428573</v>
      </c>
      <c r="DD12" s="57">
        <f t="shared" ca="1" si="96"/>
        <v>303.09928571428571</v>
      </c>
      <c r="DE12" s="57">
        <f t="shared" ca="1" si="96"/>
        <v>269.92071428571427</v>
      </c>
      <c r="DF12" s="57" t="e">
        <f t="shared" si="96"/>
        <v>#N/A</v>
      </c>
      <c r="DG12" s="57">
        <f t="shared" ca="1" si="96"/>
        <v>2353796</v>
      </c>
      <c r="DH12" s="57">
        <f ca="1">AVERAGE(U$35:U$38)</f>
        <v>-525.18857142857144</v>
      </c>
      <c r="DI12" s="57">
        <f ca="1">AVERAGE(V$35:V$38)</f>
        <v>-1017.2</v>
      </c>
      <c r="DJ12" s="4">
        <f>HAVERGDP!B42</f>
        <v>89.6</v>
      </c>
      <c r="DM12" s="225">
        <v>20214</v>
      </c>
      <c r="DN12" s="73">
        <f ca="1">SUM(OFFSET(CP$5,(ROWS($DM$5:$DM12)-1)*3,0,3,1))</f>
        <v>5386</v>
      </c>
      <c r="DO12" s="57">
        <f ca="1">SUM(OFFSET(CQ$5,(ROWS($DM$5:$DM12)-1)*3,0,3,1))</f>
        <v>612</v>
      </c>
      <c r="DP12" s="57">
        <f ca="1">SUM(OFFSET(CR$5,(ROWS($DM$5:$DM12)-1)*3,0,3,1))</f>
        <v>1385</v>
      </c>
      <c r="DQ12" s="57">
        <f ca="1">SUM(OFFSET(CS$5,(ROWS($DM$5:$DM12)-1)*3,0,3,1))</f>
        <v>1335.8571428571429</v>
      </c>
      <c r="DR12" s="57">
        <f ca="1">SUM(OFFSET(CT$5,(ROWS($DM$5:$DM12)-1)*3,0,3,1))</f>
        <v>310070</v>
      </c>
      <c r="DS12" s="57">
        <f ca="1">SUM(OFFSET(CU$5,(ROWS($DM$5:$DM12)-1)*3,0,3,1))</f>
        <v>1178.1428571428571</v>
      </c>
      <c r="DT12" s="57">
        <f ca="1">SUM(OFFSET(CV$5,(ROWS($DM$5:$DM12)-1)*3,0,3,1))</f>
        <v>740.6</v>
      </c>
      <c r="DU12" s="57">
        <f ca="1">SUM(OFFSET(CW$5,(ROWS($DM$5:$DM12)-1)*3,0,3,1))</f>
        <v>784.14285714285711</v>
      </c>
      <c r="DV12" s="57">
        <f ca="1">SUM(OFFSET(CX$5,(ROWS($DM$5:$DM12)-1)*3,0,3,1))</f>
        <v>969.49999999999977</v>
      </c>
      <c r="DW12" s="57">
        <f ca="1">SUM(OFFSET(CY$5,(ROWS($DM$5:$DM12)-1)*3,0,3,1))</f>
        <v>29481</v>
      </c>
      <c r="DX12" s="57">
        <f ca="1">SUM(OFFSET(CZ$5,(ROWS($DM$5:$DM12)-1)*3,0,3,1))</f>
        <v>2303.1857142857143</v>
      </c>
      <c r="DY12" s="57" t="e">
        <f ca="1">SUM(OFFSET(DA$5,(ROWS($DM$5:$DM12)-1)*3,0,3,1))</f>
        <v>#DIV/0!</v>
      </c>
      <c r="DZ12" s="57">
        <f ca="1">SUM(OFFSET(DB$5,(ROWS($DM$5:$DM12)-1)*3,0,3,1))</f>
        <v>1047.8857142857141</v>
      </c>
      <c r="EA12" s="57">
        <f ca="1">SUM(OFFSET(DC$5,(ROWS($DM$5:$DM12)-1)*3,0,3,1))</f>
        <v>1031.2285714285715</v>
      </c>
      <c r="EB12" s="57">
        <f ca="1">SUM(OFFSET(DD$5,(ROWS($DM$5:$DM12)-1)*3,0,3,1))</f>
        <v>959.4292857142857</v>
      </c>
      <c r="EC12" s="57">
        <f ca="1">SUM(OFFSET(DE$5,(ROWS($DM$5:$DM12)-1)*3,0,3,1))</f>
        <v>859.25285714285712</v>
      </c>
      <c r="ED12" s="57">
        <f ca="1">SUM(OFFSET(DF$5,(ROWS($DM$5:$DM12)-1)*3,0,3,1))</f>
        <v>1212.497923251789</v>
      </c>
      <c r="EE12" s="57">
        <f ca="1">SUM(OFFSET(DG$5,(ROWS($DM$5:$DM12)-1)*3,0,3,1))</f>
        <v>9399038.1428571418</v>
      </c>
      <c r="EF12" s="57">
        <f ca="1">-1*(AVERAGE(OFFSET(DH$5,(ROWS($DM$5:$DM12)-1)*3,0,3,1)))</f>
        <v>219.43261904761903</v>
      </c>
      <c r="EG12" s="57">
        <f ca="1">-1*(AVERAGE(OFFSET(DI$5,(ROWS($DM$5:$DM12)-1)*3,0,3,1)))</f>
        <v>146.83000000000001</v>
      </c>
      <c r="EH12" s="4">
        <f>HAVERGDP!G26</f>
        <v>98.266666666666666</v>
      </c>
      <c r="EI12" s="57">
        <f>HAVERGDP!J26-HAVERGDP!K26</f>
        <v>-45420</v>
      </c>
      <c r="EJ12" s="57">
        <f>HAVERGDP!H26</f>
        <v>354462</v>
      </c>
      <c r="EK12" s="57">
        <f>HAVERGDP!I26</f>
        <v>29163504</v>
      </c>
      <c r="EN12" s="225">
        <v>20214</v>
      </c>
      <c r="EO12" s="4">
        <f t="shared" ca="1" si="90"/>
        <v>-3.4074605451936857</v>
      </c>
      <c r="EP12" s="4">
        <f t="shared" ca="1" si="65"/>
        <v>-19.261213720316629</v>
      </c>
      <c r="EQ12" s="4">
        <f t="shared" ca="1" si="66"/>
        <v>-4.4356826022671321</v>
      </c>
      <c r="ER12" s="4">
        <f t="shared" ca="1" si="67"/>
        <v>-6.1050306255648223</v>
      </c>
      <c r="ES12" s="4">
        <f t="shared" ca="1" si="68"/>
        <v>6.9302765075489603</v>
      </c>
      <c r="ET12" s="4">
        <f t="shared" ca="1" si="69"/>
        <v>-6.4223306479065041</v>
      </c>
      <c r="EU12" s="4">
        <f t="shared" ca="1" si="70"/>
        <v>1.452054794520552</v>
      </c>
      <c r="EV12" s="4">
        <f t="shared" ca="1" si="71"/>
        <v>11.678535096642939</v>
      </c>
      <c r="EW12" s="4">
        <f t="shared" ca="1" si="72"/>
        <v>5.7087227414329922</v>
      </c>
      <c r="EX12" s="4">
        <f t="shared" ca="1" si="73"/>
        <v>-13.311573747353567</v>
      </c>
      <c r="EY12" s="4">
        <f t="shared" ca="1" si="74"/>
        <v>7.8450784307167565</v>
      </c>
      <c r="EZ12" s="4" t="e">
        <f t="shared" ca="1" si="75"/>
        <v>#DIV/0!</v>
      </c>
      <c r="FA12" s="4">
        <f t="shared" ca="1" si="76"/>
        <v>7.8780445119000619</v>
      </c>
      <c r="FB12" s="4">
        <f t="shared" ca="1" si="77"/>
        <v>14.085795881683882</v>
      </c>
      <c r="FC12" s="4">
        <f t="shared" ca="1" si="78"/>
        <v>-4.6821522572330965</v>
      </c>
      <c r="FD12" s="4">
        <f t="shared" ca="1" si="79"/>
        <v>-8.725853726639043</v>
      </c>
      <c r="FE12" s="4">
        <f t="shared" ca="1" si="80"/>
        <v>-1.3722786765386741</v>
      </c>
      <c r="FF12" s="4">
        <f t="shared" ca="1" si="81"/>
        <v>19.264323039992505</v>
      </c>
      <c r="FG12" s="4">
        <f t="shared" ca="1" si="82"/>
        <v>2.8862200538914751</v>
      </c>
      <c r="FH12" s="4">
        <f t="shared" ca="1" si="83"/>
        <v>-28.744055129573919</v>
      </c>
      <c r="FI12" s="4">
        <f t="shared" si="84"/>
        <v>1.1667810569663706</v>
      </c>
      <c r="FJ12" s="4">
        <f t="shared" si="85"/>
        <v>-18.218156937592276</v>
      </c>
      <c r="FK12" s="4">
        <f t="shared" si="86"/>
        <v>2.5055089965818178</v>
      </c>
      <c r="FL12" s="4">
        <f t="shared" si="87"/>
        <v>0.80298108698735327</v>
      </c>
    </row>
    <row r="13" spans="1:169" x14ac:dyDescent="0.35">
      <c r="A13" s="73" t="s">
        <v>333</v>
      </c>
      <c r="B13" s="41">
        <f t="shared" si="88"/>
        <v>43892</v>
      </c>
      <c r="C13" s="57">
        <f>'HAVERW (new)'!B68</f>
        <v>433</v>
      </c>
      <c r="D13" s="57">
        <f>'HAVERW (new)'!C68-'HAVERW (new)'!B68</f>
        <v>34</v>
      </c>
      <c r="E13" s="4">
        <f ca="1">AVERAGE(OFFSET('HAVERD (new)'!B$12,(ROWS('Chart Data'!$A$5:$A13)-1)*7,0,7,1))</f>
        <v>106.14285714285714</v>
      </c>
      <c r="F13" s="4">
        <f ca="1">AVERAGE(OFFSET('HAVERD (new)'!C$12,(ROWS('Chart Data'!$A$5:$A13)-1)*7,0,7,1))</f>
        <v>104.57142857142857</v>
      </c>
      <c r="G13" s="57">
        <f>'HAVERW (new)'!Q68</f>
        <v>35080</v>
      </c>
      <c r="H13" s="4">
        <f ca="1">AVERAGE(OFFSET('HAVERD (new)'!O$12,(ROWS('Chart Data'!$A$5:$A13)-1)*7,0,7,1))</f>
        <v>101.71428571428571</v>
      </c>
      <c r="I13" s="4">
        <f ca="1">AVERAGE(OFFSET('HAVERD (new)'!P$12,(ROWS('Chart Data'!$A$5:$A13)-1)*7,0,7,1))</f>
        <v>97.142857142857139</v>
      </c>
      <c r="J13" s="4">
        <f ca="1">AVERAGE(OFFSET('HAVERD (new)'!Q$12,(ROWS('Chart Data'!$A$5:$A13)-1)*7,0,7,1))</f>
        <v>90.857142857142861</v>
      </c>
      <c r="K13" s="4">
        <f ca="1">AVERAGE(OFFSET('HAVERD (new)'!R$12,(ROWS('Chart Data'!$A$5:$A13)-1)*7,0,7,1))</f>
        <v>95.142857142857139</v>
      </c>
      <c r="L13" s="57">
        <f>'HAVERW (new)'!D68</f>
        <v>7275</v>
      </c>
      <c r="M13" s="57">
        <f>'HAVERW (new)'!F68</f>
        <v>100.15714285714286</v>
      </c>
      <c r="N13" s="4" t="e">
        <f ca="1">AVERAGE(OFFSET('HAVERD (new)'!D$12,(ROWS('Chart Data'!$A$5:$A13)-1)*7,0,7,1))</f>
        <v>#DIV/0!</v>
      </c>
      <c r="O13" s="4">
        <f ca="1">AVERAGE(OFFSET('HAVERD (new)'!E$12,(ROWS('Chart Data'!$A$5:$A13)-1)*7,0,7,1))</f>
        <v>67.61571428571429</v>
      </c>
      <c r="P13" s="4">
        <f ca="1">AVERAGE(AVERAGE(OFFSET('HAVERD (new)'!F$12,(ROWS('Chart Data'!$A$5:$A13)-1)*7,0,7,1)),AVERAGE(OFFSET('HAVERD (new)'!J$12,(ROWS('Chart Data'!$A$5:$A13)-1)*7,0,7,1)),AVERAGE(OFFSET('HAVERD (new)'!K$12,(ROWS('Chart Data'!$A$5:$A13)-1)*7,0,7,1)))</f>
        <v>68.285714285714292</v>
      </c>
      <c r="Q13" s="4">
        <f ca="1">AVERAGE(AVERAGE(OFFSET('HAVERD (new)'!H$12,(ROWS('Chart Data'!$A$5:$A13)-1)*7,0,7,1)),AVERAGE(OFFSET('HAVERD (new)'!I$12,(ROWS('Chart Data'!$A$5:$A13)-1)*7,0,7,1)))</f>
        <v>77.069285714285712</v>
      </c>
      <c r="R13" s="4">
        <f ca="1">AVERAGE(AVERAGE(OFFSET('HAVERD (new)'!L$12,(ROWS('Chart Data'!$A$5:$A13)-1)*7,0,7,1)),AVERAGE(OFFSET('HAVERD (new)'!M$12,(ROWS('Chart Data'!$A$5:$A13)-1)*7,0,7,1)))</f>
        <v>77.689285714285717</v>
      </c>
      <c r="S13" s="73" t="e">
        <f>NA()</f>
        <v>#N/A</v>
      </c>
      <c r="T13" s="57">
        <f ca="1">AVERAGE(OFFSET(Energy!E$1109,(ROWS('Chart Data'!$A$5:$A13)-1)*7,0,7,1))</f>
        <v>785404.28571428568</v>
      </c>
      <c r="U13" s="57">
        <f ca="1">-AVERAGE(OFFSET('HAVERD (new)'!T$12,(ROWS('Chart Data'!$A$5:$A13)-1)*7,0,7,1))</f>
        <v>-238.43857142857141</v>
      </c>
      <c r="V13" s="4">
        <f ca="1">-AVERAGE(OFFSET('HAVERD (new)'!U$12,(ROWS('Chart Data'!$A$5:$A13)-1)*7,0,7,1))*10000</f>
        <v>-1815.8000000000002</v>
      </c>
      <c r="W13" s="4"/>
      <c r="Z13" s="4"/>
      <c r="AA13" s="73" t="e">
        <f>NA()</f>
        <v>#N/A</v>
      </c>
      <c r="AB13" s="73" t="e">
        <f>NA()</f>
        <v>#N/A</v>
      </c>
      <c r="AC13" s="73" t="e">
        <f>NA()</f>
        <v>#N/A</v>
      </c>
      <c r="AD13" s="73" t="e">
        <f>NA()</f>
        <v>#N/A</v>
      </c>
      <c r="AE13" s="73" t="e">
        <f>NA()</f>
        <v>#N/A</v>
      </c>
      <c r="AF13" s="73" t="e">
        <f>NA()</f>
        <v>#N/A</v>
      </c>
      <c r="AG13" s="73" t="e">
        <f>NA()</f>
        <v>#N/A</v>
      </c>
      <c r="AH13" s="73" t="e">
        <f>NA()</f>
        <v>#N/A</v>
      </c>
      <c r="AI13" s="73" t="e">
        <f>NA()</f>
        <v>#N/A</v>
      </c>
      <c r="AJ13" s="73" t="e">
        <f>NA()</f>
        <v>#N/A</v>
      </c>
      <c r="AK13" s="73" t="e">
        <f>NA()</f>
        <v>#N/A</v>
      </c>
      <c r="AL13" s="73" t="e">
        <f>NA()</f>
        <v>#N/A</v>
      </c>
      <c r="AM13" s="73" t="e">
        <f>NA()</f>
        <v>#N/A</v>
      </c>
      <c r="AN13" s="73" t="e">
        <f>NA()</f>
        <v>#N/A</v>
      </c>
      <c r="AO13" s="73" t="e">
        <f>NA()</f>
        <v>#N/A</v>
      </c>
      <c r="AP13" s="73" t="e">
        <f>NA()</f>
        <v>#N/A</v>
      </c>
      <c r="AQ13" s="73" t="e">
        <f>NA()</f>
        <v>#N/A</v>
      </c>
      <c r="AR13" s="73" t="e">
        <f>NA()</f>
        <v>#N/A</v>
      </c>
      <c r="AS13" s="57">
        <f t="shared" ca="1" si="25"/>
        <v>238.43857142857141</v>
      </c>
      <c r="AT13" s="57">
        <f t="shared" ca="1" si="26"/>
        <v>1815.8000000000002</v>
      </c>
      <c r="AW13" s="4" t="e">
        <f t="shared" si="92"/>
        <v>#N/A</v>
      </c>
      <c r="AX13" s="4" t="e">
        <f t="shared" si="27"/>
        <v>#N/A</v>
      </c>
      <c r="AY13" s="4" t="e">
        <f t="shared" si="28"/>
        <v>#N/A</v>
      </c>
      <c r="AZ13" s="4" t="e">
        <f t="shared" si="29"/>
        <v>#N/A</v>
      </c>
      <c r="BA13" s="4" t="e">
        <f t="shared" si="30"/>
        <v>#N/A</v>
      </c>
      <c r="BB13" s="4" t="e">
        <f t="shared" si="31"/>
        <v>#N/A</v>
      </c>
      <c r="BC13" s="4" t="e">
        <f t="shared" si="32"/>
        <v>#N/A</v>
      </c>
      <c r="BD13" s="4" t="e">
        <f t="shared" si="33"/>
        <v>#N/A</v>
      </c>
      <c r="BE13" s="4" t="e">
        <f t="shared" si="34"/>
        <v>#N/A</v>
      </c>
      <c r="BF13" s="4" t="e">
        <f t="shared" si="35"/>
        <v>#N/A</v>
      </c>
      <c r="BG13" s="4" t="e">
        <f t="shared" si="36"/>
        <v>#N/A</v>
      </c>
      <c r="BH13" s="4" t="e">
        <f t="shared" si="37"/>
        <v>#N/A</v>
      </c>
      <c r="BI13" s="4" t="e">
        <f t="shared" si="38"/>
        <v>#N/A</v>
      </c>
      <c r="BJ13" s="4" t="e">
        <f t="shared" si="39"/>
        <v>#N/A</v>
      </c>
      <c r="BK13" s="4" t="e">
        <f t="shared" si="40"/>
        <v>#N/A</v>
      </c>
      <c r="BL13" s="4" t="e">
        <f t="shared" si="41"/>
        <v>#N/A</v>
      </c>
      <c r="BM13" s="4" t="e">
        <f t="shared" si="42"/>
        <v>#N/A</v>
      </c>
      <c r="BN13" s="4" t="e">
        <f t="shared" si="43"/>
        <v>#N/A</v>
      </c>
      <c r="BO13" s="4">
        <f t="shared" ca="1" si="44"/>
        <v>205.9375</v>
      </c>
      <c r="BP13" s="4">
        <f t="shared" ca="1" si="45"/>
        <v>698.05</v>
      </c>
      <c r="BS13" s="74">
        <f t="shared" si="21"/>
        <v>1.2864138615346412</v>
      </c>
      <c r="BT13" s="74">
        <f t="shared" si="22"/>
        <v>-2.0908023290691995</v>
      </c>
      <c r="BU13" s="74">
        <f t="shared" ca="1" si="46"/>
        <v>-1.2285073818848167</v>
      </c>
      <c r="BV13" s="74">
        <f t="shared" ca="1" si="47"/>
        <v>8.0884854884056098E-2</v>
      </c>
      <c r="BW13" s="74">
        <f t="shared" si="48"/>
        <v>-0.51445519067419687</v>
      </c>
      <c r="BX13" s="74">
        <f t="shared" ca="1" si="49"/>
        <v>1.1167737678395571</v>
      </c>
      <c r="BY13" s="74" t="e">
        <f t="shared" ca="1" si="50"/>
        <v>#N/A</v>
      </c>
      <c r="BZ13" s="74">
        <f t="shared" ca="1" si="51"/>
        <v>1.3456963517051186</v>
      </c>
      <c r="CA13" s="74">
        <f t="shared" ca="1" si="52"/>
        <v>2.1324462653016312</v>
      </c>
      <c r="CB13" s="74">
        <f t="shared" si="53"/>
        <v>0.98181634081948277</v>
      </c>
      <c r="CC13" s="74">
        <f t="shared" si="54"/>
        <v>-1.5901477961588011</v>
      </c>
      <c r="CD13" s="74" t="e">
        <f t="shared" ca="1" si="55"/>
        <v>#DIV/0!</v>
      </c>
      <c r="CE13" s="74">
        <f t="shared" ca="1" si="56"/>
        <v>-5.2295173766501097</v>
      </c>
      <c r="CF13" s="74">
        <f t="shared" ca="1" si="57"/>
        <v>-4.3280531207034469</v>
      </c>
      <c r="CG13" s="74">
        <f t="shared" ca="1" si="58"/>
        <v>-2.7125583152731858</v>
      </c>
      <c r="CH13" s="74">
        <f t="shared" ca="1" si="59"/>
        <v>-2.4746365754013913</v>
      </c>
      <c r="CI13" s="74" t="e">
        <f t="shared" si="60"/>
        <v>#N/A</v>
      </c>
      <c r="CJ13" s="74">
        <f t="shared" ca="1" si="61"/>
        <v>1.7890350621541766</v>
      </c>
      <c r="CK13" s="74">
        <f t="shared" ca="1" si="62"/>
        <v>-0.49729221538436286</v>
      </c>
      <c r="CL13" s="74">
        <f t="shared" ca="1" si="63"/>
        <v>-2.0172304956625324</v>
      </c>
      <c r="CO13" s="53">
        <v>44075</v>
      </c>
      <c r="CP13" s="57">
        <f>SUM(C$40:C$43)</f>
        <v>1544</v>
      </c>
      <c r="CQ13" s="57">
        <f t="shared" ref="CQ13:DG13" si="97">SUM(D$40:D$43)</f>
        <v>150</v>
      </c>
      <c r="CR13" s="57">
        <f t="shared" ca="1" si="97"/>
        <v>418</v>
      </c>
      <c r="CS13" s="57">
        <f t="shared" ca="1" si="97"/>
        <v>431.85714285714283</v>
      </c>
      <c r="CT13" s="57">
        <f t="shared" si="97"/>
        <v>72773</v>
      </c>
      <c r="CU13" s="57">
        <f t="shared" ca="1" si="97"/>
        <v>363.57142857142856</v>
      </c>
      <c r="CV13" s="57">
        <f t="shared" ca="1" si="97"/>
        <v>151.85714285714286</v>
      </c>
      <c r="CW13" s="57">
        <f t="shared" ca="1" si="97"/>
        <v>141.85714285714286</v>
      </c>
      <c r="CX13" s="57">
        <f t="shared" ca="1" si="97"/>
        <v>233.57142857142856</v>
      </c>
      <c r="CY13" s="57">
        <f t="shared" si="97"/>
        <v>63640</v>
      </c>
      <c r="CZ13" s="57">
        <f t="shared" si="97"/>
        <v>271.78571428571433</v>
      </c>
      <c r="DA13" s="57" t="e">
        <f t="shared" ca="1" si="97"/>
        <v>#DIV/0!</v>
      </c>
      <c r="DB13" s="57">
        <f t="shared" ca="1" si="97"/>
        <v>233.04285714285714</v>
      </c>
      <c r="DC13" s="57">
        <f t="shared" ca="1" si="97"/>
        <v>229.23809523809524</v>
      </c>
      <c r="DD13" s="57">
        <f t="shared" ca="1" si="97"/>
        <v>258.06357142857144</v>
      </c>
      <c r="DE13" s="57">
        <f t="shared" ca="1" si="97"/>
        <v>194.76928571428573</v>
      </c>
      <c r="DF13" s="57" t="e">
        <f t="shared" si="97"/>
        <v>#N/A</v>
      </c>
      <c r="DG13" s="57">
        <f t="shared" ca="1" si="97"/>
        <v>2502660.1428571427</v>
      </c>
      <c r="DH13" s="57">
        <f ca="1">AVERAGE(U$40:U$43)</f>
        <v>-443.36035714285714</v>
      </c>
      <c r="DI13" s="57">
        <f ca="1">AVERAGE(V$40:V$43)</f>
        <v>-1459.6</v>
      </c>
      <c r="DJ13" s="4">
        <f>HAVERGDP!B43</f>
        <v>90.8</v>
      </c>
      <c r="DM13" s="225">
        <v>20221</v>
      </c>
      <c r="DN13" s="73">
        <f ca="1">SUM(OFFSET(CP$5,(ROWS($DM$5:$DM13)-1)*3,0,3,1))</f>
        <v>5555</v>
      </c>
      <c r="DO13" s="57">
        <f ca="1">SUM(OFFSET(CQ$5,(ROWS($DM$5:$DM13)-1)*3,0,3,1))</f>
        <v>569</v>
      </c>
      <c r="DP13" s="57">
        <f ca="1">SUM(OFFSET(CR$5,(ROWS($DM$5:$DM13)-1)*3,0,3,1))</f>
        <v>1396.5714285714284</v>
      </c>
      <c r="DQ13" s="57">
        <f ca="1">SUM(OFFSET(CS$5,(ROWS($DM$5:$DM13)-1)*3,0,3,1))</f>
        <v>1345.8571428571429</v>
      </c>
      <c r="DR13" s="57">
        <f ca="1">SUM(OFFSET(CT$5,(ROWS($DM$5:$DM13)-1)*3,0,3,1))</f>
        <v>299575</v>
      </c>
      <c r="DS13" s="57">
        <f ca="1">SUM(OFFSET(CU$5,(ROWS($DM$5:$DM13)-1)*3,0,3,1))</f>
        <v>1156.1428571428569</v>
      </c>
      <c r="DT13" s="57">
        <f ca="1">SUM(OFFSET(CV$5,(ROWS($DM$5:$DM13)-1)*3,0,3,1))</f>
        <v>748.82857142857142</v>
      </c>
      <c r="DU13" s="57">
        <f ca="1">SUM(OFFSET(CW$5,(ROWS($DM$5:$DM13)-1)*3,0,3,1))</f>
        <v>789.14285714285722</v>
      </c>
      <c r="DV13" s="57">
        <f ca="1">SUM(OFFSET(CX$5,(ROWS($DM$5:$DM13)-1)*3,0,3,1))</f>
        <v>994.28571428571422</v>
      </c>
      <c r="DW13" s="57">
        <f ca="1">SUM(OFFSET(CY$5,(ROWS($DM$5:$DM13)-1)*3,0,3,1))</f>
        <v>51465</v>
      </c>
      <c r="DX13" s="57">
        <f ca="1">SUM(OFFSET(CZ$5,(ROWS($DM$5:$DM13)-1)*3,0,3,1))</f>
        <v>2289.1428571428573</v>
      </c>
      <c r="DY13" s="57" t="e">
        <f ca="1">SUM(OFFSET(DA$5,(ROWS($DM$5:$DM13)-1)*3,0,3,1))</f>
        <v>#DIV/0!</v>
      </c>
      <c r="DZ13" s="57">
        <f ca="1">SUM(OFFSET(DB$5,(ROWS($DM$5:$DM13)-1)*3,0,3,1))</f>
        <v>1002.3642857142856</v>
      </c>
      <c r="EA13" s="57">
        <f ca="1">SUM(OFFSET(DC$5,(ROWS($DM$5:$DM13)-1)*3,0,3,1))</f>
        <v>1006.252857142857</v>
      </c>
      <c r="EB13" s="57">
        <f ca="1">SUM(OFFSET(DD$5,(ROWS($DM$5:$DM13)-1)*3,0,3,1))</f>
        <v>952.30857142857144</v>
      </c>
      <c r="EC13" s="57">
        <f ca="1">SUM(OFFSET(DE$5,(ROWS($DM$5:$DM13)-1)*3,0,3,1))</f>
        <v>931.27071428571435</v>
      </c>
      <c r="ED13" s="57">
        <f ca="1">SUM(OFFSET(DF$5,(ROWS($DM$5:$DM13)-1)*3,0,3,1))</f>
        <v>1263.3903519054675</v>
      </c>
      <c r="EE13" s="57">
        <f ca="1">SUM(OFFSET(DG$5,(ROWS($DM$5:$DM13)-1)*3,0,3,1))</f>
        <v>9609457.1428571418</v>
      </c>
      <c r="EF13" s="57">
        <f ca="1">-1*(AVERAGE(OFFSET(DH$5,(ROWS($DM$5:$DM13)-1)*3,0,3,1)))</f>
        <v>262.21299999999997</v>
      </c>
      <c r="EG13" s="57">
        <f ca="1">-1*(AVERAGE(OFFSET(DI$5,(ROWS($DM$5:$DM13)-1)*3,0,3,1)))</f>
        <v>1105.83</v>
      </c>
      <c r="EH13" s="4">
        <f>HAVERGDP!G27</f>
        <v>99.166666666666671</v>
      </c>
      <c r="EI13" s="57">
        <f>HAVERGDP!J27-HAVERGDP!K27</f>
        <v>-71288</v>
      </c>
      <c r="EJ13" s="57">
        <f>HAVERGDP!H27</f>
        <v>365748</v>
      </c>
      <c r="EK13" s="57">
        <f>HAVERGDP!I27</f>
        <v>29410591</v>
      </c>
      <c r="EN13" s="225">
        <v>20221</v>
      </c>
      <c r="EO13" s="4">
        <f t="shared" ca="1" si="90"/>
        <v>3.1377645748236205</v>
      </c>
      <c r="EP13" s="4">
        <f t="shared" ca="1" si="65"/>
        <v>-7.0261437908496704</v>
      </c>
      <c r="EQ13" s="4">
        <f t="shared" ca="1" si="66"/>
        <v>0.83548220732334588</v>
      </c>
      <c r="ER13" s="4">
        <f t="shared" ca="1" si="67"/>
        <v>0.74858303924714154</v>
      </c>
      <c r="ES13" s="4">
        <f t="shared" ca="1" si="68"/>
        <v>-3.384719579449802</v>
      </c>
      <c r="ET13" s="4">
        <f t="shared" ca="1" si="69"/>
        <v>-1.8673457014672157</v>
      </c>
      <c r="EU13" s="4">
        <f t="shared" ca="1" si="70"/>
        <v>1.1110682458238541</v>
      </c>
      <c r="EV13" s="4">
        <f t="shared" ca="1" si="71"/>
        <v>0.63763891419204022</v>
      </c>
      <c r="EW13" s="4">
        <f t="shared" ca="1" si="72"/>
        <v>2.5565460841376453</v>
      </c>
      <c r="EX13" s="4">
        <f t="shared" ca="1" si="73"/>
        <v>74.570062073878091</v>
      </c>
      <c r="EY13" s="4">
        <f t="shared" ca="1" si="74"/>
        <v>-0.60971449483013807</v>
      </c>
      <c r="EZ13" s="4" t="e">
        <f t="shared" ca="1" si="75"/>
        <v>#DIV/0!</v>
      </c>
      <c r="FA13" s="4">
        <f t="shared" ca="1" si="76"/>
        <v>-4.3441214963463759</v>
      </c>
      <c r="FB13" s="4">
        <f t="shared" ca="1" si="77"/>
        <v>-2.4219377718671442</v>
      </c>
      <c r="FC13" s="4">
        <f t="shared" ca="1" si="78"/>
        <v>-0.74218229438482997</v>
      </c>
      <c r="FD13" s="4">
        <f t="shared" ca="1" si="79"/>
        <v>8.381450994801142</v>
      </c>
      <c r="FE13" s="4">
        <f t="shared" ca="1" si="80"/>
        <v>4.1973208924919625</v>
      </c>
      <c r="FF13" s="4">
        <f t="shared" ca="1" si="81"/>
        <v>2.2387290784632974</v>
      </c>
      <c r="FG13" s="4">
        <f t="shared" ca="1" si="82"/>
        <v>19.495907736076923</v>
      </c>
      <c r="FH13" s="4">
        <f t="shared" ca="1" si="83"/>
        <v>653.13628005176042</v>
      </c>
      <c r="FI13" s="4">
        <f t="shared" si="84"/>
        <v>0.91587516960651705</v>
      </c>
      <c r="FJ13" s="4">
        <f t="shared" si="85"/>
        <v>56.952884191985916</v>
      </c>
      <c r="FK13" s="4">
        <f t="shared" si="86"/>
        <v>3.183980229192418</v>
      </c>
      <c r="FL13" s="4">
        <f t="shared" si="87"/>
        <v>0.84724729922713848</v>
      </c>
    </row>
    <row r="14" spans="1:169" x14ac:dyDescent="0.35">
      <c r="A14" s="73" t="s">
        <v>334</v>
      </c>
      <c r="B14" s="41">
        <f t="shared" si="88"/>
        <v>43899</v>
      </c>
      <c r="C14" s="57">
        <f>'HAVERW (new)'!B69</f>
        <v>402</v>
      </c>
      <c r="D14" s="57">
        <f>'HAVERW (new)'!C69-'HAVERW (new)'!B69</f>
        <v>37</v>
      </c>
      <c r="E14" s="4">
        <f ca="1">AVERAGE(OFFSET('HAVERD (new)'!B$12,(ROWS('Chart Data'!$A$5:$A14)-1)*7,0,7,1))</f>
        <v>103.57142857142857</v>
      </c>
      <c r="F14" s="4">
        <f ca="1">AVERAGE(OFFSET('HAVERD (new)'!C$12,(ROWS('Chart Data'!$A$5:$A14)-1)*7,0,7,1))</f>
        <v>104.85714285714286</v>
      </c>
      <c r="G14" s="57">
        <f>'HAVERW (new)'!Q69</f>
        <v>32579</v>
      </c>
      <c r="H14" s="4">
        <f ca="1">AVERAGE(OFFSET('HAVERD (new)'!O$12,(ROWS('Chart Data'!$A$5:$A14)-1)*7,0,7,1))</f>
        <v>97.428571428571431</v>
      </c>
      <c r="I14" s="4">
        <f ca="1">AVERAGE(OFFSET('HAVERD (new)'!P$12,(ROWS('Chart Data'!$A$5:$A14)-1)*7,0,7,1))</f>
        <v>92</v>
      </c>
      <c r="J14" s="4">
        <f ca="1">AVERAGE(OFFSET('HAVERD (new)'!Q$12,(ROWS('Chart Data'!$A$5:$A14)-1)*7,0,7,1))</f>
        <v>74.142857142857139</v>
      </c>
      <c r="K14" s="4">
        <f ca="1">AVERAGE(OFFSET('HAVERD (new)'!R$12,(ROWS('Chart Data'!$A$5:$A14)-1)*7,0,7,1))</f>
        <v>89.142857142857139</v>
      </c>
      <c r="L14" s="57">
        <f>'HAVERW (new)'!D69</f>
        <v>4160</v>
      </c>
      <c r="M14" s="57">
        <f>'HAVERW (new)'!F69</f>
        <v>99.557142857142864</v>
      </c>
      <c r="N14" s="4" t="e">
        <f ca="1">AVERAGE(OFFSET('HAVERD (new)'!D$12,(ROWS('Chart Data'!$A$5:$A14)-1)*7,0,7,1))</f>
        <v>#DIV/0!</v>
      </c>
      <c r="O14" s="4">
        <f ca="1">AVERAGE(OFFSET('HAVERD (new)'!E$12,(ROWS('Chart Data'!$A$5:$A14)-1)*7,0,7,1))</f>
        <v>63.321428571428569</v>
      </c>
      <c r="P14" s="4">
        <f ca="1">AVERAGE(AVERAGE(OFFSET('HAVERD (new)'!F$12,(ROWS('Chart Data'!$A$5:$A14)-1)*7,0,7,1)),AVERAGE(OFFSET('HAVERD (new)'!J$12,(ROWS('Chart Data'!$A$5:$A14)-1)*7,0,7,1)),AVERAGE(OFFSET('HAVERD (new)'!K$12,(ROWS('Chart Data'!$A$5:$A14)-1)*7,0,7,1)))</f>
        <v>60.255238095238099</v>
      </c>
      <c r="Q14" s="4">
        <f ca="1">AVERAGE(AVERAGE(OFFSET('HAVERD (new)'!H$12,(ROWS('Chart Data'!$A$5:$A14)-1)*7,0,7,1)),AVERAGE(OFFSET('HAVERD (new)'!I$12,(ROWS('Chart Data'!$A$5:$A14)-1)*7,0,7,1)))</f>
        <v>77.345000000000013</v>
      </c>
      <c r="R14" s="4">
        <f ca="1">AVERAGE(AVERAGE(OFFSET('HAVERD (new)'!L$12,(ROWS('Chart Data'!$A$5:$A14)-1)*7,0,7,1)),AVERAGE(OFFSET('HAVERD (new)'!M$12,(ROWS('Chart Data'!$A$5:$A14)-1)*7,0,7,1)))</f>
        <v>67.846428571428561</v>
      </c>
      <c r="S14" s="73" t="e">
        <f>NA()</f>
        <v>#N/A</v>
      </c>
      <c r="T14" s="57">
        <f ca="1">AVERAGE(OFFSET(Energy!E$1109,(ROWS('Chart Data'!$A$5:$A14)-1)*7,0,7,1))</f>
        <v>723303.71428571432</v>
      </c>
      <c r="U14" s="57">
        <f ca="1">-AVERAGE(OFFSET('HAVERD (new)'!T$12,(ROWS('Chart Data'!$A$5:$A14)-1)*7,0,7,1))</f>
        <v>-425.32142857142861</v>
      </c>
      <c r="V14" s="4">
        <f ca="1">-AVERAGE(OFFSET('HAVERD (new)'!U$12,(ROWS('Chart Data'!$A$5:$A14)-1)*7,0,7,1))*10000</f>
        <v>-3889.6</v>
      </c>
      <c r="W14" s="4"/>
      <c r="Z14" s="4"/>
      <c r="AA14" s="73" t="e">
        <f>NA()</f>
        <v>#N/A</v>
      </c>
      <c r="AB14" s="73" t="e">
        <f>NA()</f>
        <v>#N/A</v>
      </c>
      <c r="AC14" s="73" t="e">
        <f>NA()</f>
        <v>#N/A</v>
      </c>
      <c r="AD14" s="73" t="e">
        <f>NA()</f>
        <v>#N/A</v>
      </c>
      <c r="AE14" s="73" t="e">
        <f>NA()</f>
        <v>#N/A</v>
      </c>
      <c r="AF14" s="73" t="e">
        <f>NA()</f>
        <v>#N/A</v>
      </c>
      <c r="AG14" s="73" t="e">
        <f>NA()</f>
        <v>#N/A</v>
      </c>
      <c r="AH14" s="73" t="e">
        <f>NA()</f>
        <v>#N/A</v>
      </c>
      <c r="AI14" s="73" t="e">
        <f>NA()</f>
        <v>#N/A</v>
      </c>
      <c r="AJ14" s="73" t="e">
        <f>NA()</f>
        <v>#N/A</v>
      </c>
      <c r="AK14" s="73" t="e">
        <f>NA()</f>
        <v>#N/A</v>
      </c>
      <c r="AL14" s="73" t="e">
        <f>NA()</f>
        <v>#N/A</v>
      </c>
      <c r="AM14" s="73" t="e">
        <f>NA()</f>
        <v>#N/A</v>
      </c>
      <c r="AN14" s="73" t="e">
        <f>NA()</f>
        <v>#N/A</v>
      </c>
      <c r="AO14" s="73" t="e">
        <f>NA()</f>
        <v>#N/A</v>
      </c>
      <c r="AP14" s="73" t="e">
        <f>NA()</f>
        <v>#N/A</v>
      </c>
      <c r="AQ14" s="73" t="e">
        <f>NA()</f>
        <v>#N/A</v>
      </c>
      <c r="AR14" s="73" t="e">
        <f>NA()</f>
        <v>#N/A</v>
      </c>
      <c r="AS14" s="57">
        <f t="shared" ca="1" si="25"/>
        <v>425.32142857142861</v>
      </c>
      <c r="AT14" s="57">
        <f t="shared" ca="1" si="26"/>
        <v>3889.6</v>
      </c>
      <c r="AW14" s="4" t="e">
        <f t="shared" si="92"/>
        <v>#N/A</v>
      </c>
      <c r="AX14" s="4" t="e">
        <f t="shared" si="27"/>
        <v>#N/A</v>
      </c>
      <c r="AY14" s="4" t="e">
        <f t="shared" si="28"/>
        <v>#N/A</v>
      </c>
      <c r="AZ14" s="4" t="e">
        <f t="shared" si="29"/>
        <v>#N/A</v>
      </c>
      <c r="BA14" s="4" t="e">
        <f t="shared" si="30"/>
        <v>#N/A</v>
      </c>
      <c r="BB14" s="4" t="e">
        <f t="shared" si="31"/>
        <v>#N/A</v>
      </c>
      <c r="BC14" s="4" t="e">
        <f t="shared" si="32"/>
        <v>#N/A</v>
      </c>
      <c r="BD14" s="4" t="e">
        <f t="shared" si="33"/>
        <v>#N/A</v>
      </c>
      <c r="BE14" s="4" t="e">
        <f t="shared" si="34"/>
        <v>#N/A</v>
      </c>
      <c r="BF14" s="4" t="e">
        <f t="shared" si="35"/>
        <v>#N/A</v>
      </c>
      <c r="BG14" s="4" t="e">
        <f t="shared" si="36"/>
        <v>#N/A</v>
      </c>
      <c r="BH14" s="4" t="e">
        <f t="shared" si="37"/>
        <v>#N/A</v>
      </c>
      <c r="BI14" s="4" t="e">
        <f t="shared" si="38"/>
        <v>#N/A</v>
      </c>
      <c r="BJ14" s="4" t="e">
        <f t="shared" si="39"/>
        <v>#N/A</v>
      </c>
      <c r="BK14" s="4" t="e">
        <f t="shared" si="40"/>
        <v>#N/A</v>
      </c>
      <c r="BL14" s="4" t="e">
        <f t="shared" si="41"/>
        <v>#N/A</v>
      </c>
      <c r="BM14" s="4" t="e">
        <f t="shared" si="42"/>
        <v>#N/A</v>
      </c>
      <c r="BN14" s="4" t="e">
        <f t="shared" si="43"/>
        <v>#N/A</v>
      </c>
      <c r="BO14" s="4">
        <f t="shared" ca="1" si="44"/>
        <v>265.39714285714285</v>
      </c>
      <c r="BP14" s="4">
        <f t="shared" ca="1" si="45"/>
        <v>1627.35</v>
      </c>
      <c r="BS14" s="74">
        <f t="shared" si="21"/>
        <v>0.14733166170281303</v>
      </c>
      <c r="BT14" s="74">
        <f t="shared" si="22"/>
        <v>-1.8421060550815556</v>
      </c>
      <c r="BU14" s="74">
        <f t="shared" ca="1" si="46"/>
        <v>-1.5251952111414344</v>
      </c>
      <c r="BV14" s="74">
        <f t="shared" ca="1" si="47"/>
        <v>0.10709753933722405</v>
      </c>
      <c r="BW14" s="74">
        <f t="shared" si="48"/>
        <v>-1.0023674209272477</v>
      </c>
      <c r="BX14" s="74">
        <f t="shared" ca="1" si="49"/>
        <v>0.29561658560459331</v>
      </c>
      <c r="BY14" s="74" t="e">
        <f t="shared" ca="1" si="50"/>
        <v>#N/A</v>
      </c>
      <c r="BZ14" s="74">
        <f t="shared" ca="1" si="51"/>
        <v>-2.7984974266188658</v>
      </c>
      <c r="CA14" s="74">
        <f t="shared" ca="1" si="52"/>
        <v>0.12316885700161351</v>
      </c>
      <c r="CB14" s="74">
        <f t="shared" si="53"/>
        <v>-0.37348402666932201</v>
      </c>
      <c r="CC14" s="74">
        <f t="shared" si="54"/>
        <v>-1.6265970860516252</v>
      </c>
      <c r="CD14" s="74" t="e">
        <f t="shared" ca="1" si="55"/>
        <v>#DIV/0!</v>
      </c>
      <c r="CE14" s="74">
        <f t="shared" ca="1" si="56"/>
        <v>-5.9028650218164458</v>
      </c>
      <c r="CF14" s="74">
        <f t="shared" ca="1" si="57"/>
        <v>-5.3308306283853817</v>
      </c>
      <c r="CG14" s="74">
        <f t="shared" ca="1" si="58"/>
        <v>-2.681312022177575</v>
      </c>
      <c r="CH14" s="74">
        <f t="shared" ca="1" si="59"/>
        <v>-3.5508355516514962</v>
      </c>
      <c r="CI14" s="74" t="e">
        <f t="shared" si="60"/>
        <v>#N/A</v>
      </c>
      <c r="CJ14" s="74">
        <f t="shared" ca="1" si="61"/>
        <v>1.0800291258651769</v>
      </c>
      <c r="CK14" s="74">
        <f t="shared" ca="1" si="62"/>
        <v>-2.866484575553542</v>
      </c>
      <c r="CL14" s="74">
        <f t="shared" ca="1" si="63"/>
        <v>-5.233223138963826</v>
      </c>
      <c r="CO14" s="53">
        <v>44105</v>
      </c>
      <c r="CP14" s="57">
        <f>SUM(C$44:C$47)</f>
        <v>1521</v>
      </c>
      <c r="CQ14" s="57">
        <f t="shared" ref="CQ14:DG14" si="98">SUM(D$44:D$47)</f>
        <v>146</v>
      </c>
      <c r="CR14" s="57">
        <f t="shared" ca="1" si="98"/>
        <v>402.28571428571428</v>
      </c>
      <c r="CS14" s="57">
        <f t="shared" ca="1" si="98"/>
        <v>431.71428571428572</v>
      </c>
      <c r="CT14" s="57">
        <f t="shared" si="98"/>
        <v>60450</v>
      </c>
      <c r="CU14" s="57">
        <f t="shared" ca="1" si="98"/>
        <v>339.28571428571433</v>
      </c>
      <c r="CV14" s="57">
        <f t="shared" ca="1" si="98"/>
        <v>136.14285714285714</v>
      </c>
      <c r="CW14" s="57">
        <f t="shared" ca="1" si="98"/>
        <v>138.71428571428572</v>
      </c>
      <c r="CX14" s="57">
        <f t="shared" ca="1" si="98"/>
        <v>234.85714285714283</v>
      </c>
      <c r="CY14" s="57">
        <f t="shared" si="98"/>
        <v>42545</v>
      </c>
      <c r="CZ14" s="57">
        <f t="shared" si="98"/>
        <v>310.5</v>
      </c>
      <c r="DA14" s="57" t="e">
        <f t="shared" ca="1" si="98"/>
        <v>#DIV/0!</v>
      </c>
      <c r="DB14" s="57">
        <f t="shared" ca="1" si="98"/>
        <v>215.38857142857142</v>
      </c>
      <c r="DC14" s="57">
        <f t="shared" ca="1" si="98"/>
        <v>228.15285714285713</v>
      </c>
      <c r="DD14" s="57">
        <f t="shared" ca="1" si="98"/>
        <v>232.16357142857146</v>
      </c>
      <c r="DE14" s="57">
        <f t="shared" ca="1" si="98"/>
        <v>153.23357142857142</v>
      </c>
      <c r="DF14" s="57" t="e">
        <f t="shared" si="98"/>
        <v>#N/A</v>
      </c>
      <c r="DG14" s="57">
        <f t="shared" ca="1" si="98"/>
        <v>2765282.7142857141</v>
      </c>
      <c r="DH14" s="57">
        <f ca="1">AVERAGE(U$44:U$47)</f>
        <v>-468.41249999999997</v>
      </c>
      <c r="DI14" s="57">
        <f ca="1">AVERAGE(V$44:V$47)</f>
        <v>-1227.75</v>
      </c>
      <c r="DJ14" s="4">
        <f>HAVERGDP!B44</f>
        <v>91.2</v>
      </c>
      <c r="DM14" s="225">
        <v>20222</v>
      </c>
      <c r="DN14" s="73">
        <f ca="1">SUM(OFFSET(CP$5,(ROWS($DM$5:$DM14)-1)*3,0,3,1))</f>
        <v>5602</v>
      </c>
      <c r="DO14" s="57">
        <f ca="1">SUM(OFFSET(CQ$5,(ROWS($DM$5:$DM14)-1)*3,0,3,1))</f>
        <v>810</v>
      </c>
      <c r="DP14" s="57">
        <f ca="1">SUM(OFFSET(CR$5,(ROWS($DM$5:$DM14)-1)*3,0,3,1))</f>
        <v>1463.7142857142856</v>
      </c>
      <c r="DQ14" s="57">
        <f ca="1">SUM(OFFSET(CS$5,(ROWS($DM$5:$DM14)-1)*3,0,3,1))</f>
        <v>1358.1428571428571</v>
      </c>
      <c r="DR14" s="57">
        <f ca="1">SUM(OFFSET(CT$5,(ROWS($DM$5:$DM14)-1)*3,0,3,1))</f>
        <v>482838</v>
      </c>
      <c r="DS14" s="57">
        <f ca="1">SUM(OFFSET(CU$5,(ROWS($DM$5:$DM14)-1)*3,0,3,1))</f>
        <v>1241</v>
      </c>
      <c r="DT14" s="57">
        <f ca="1">SUM(OFFSET(CV$5,(ROWS($DM$5:$DM14)-1)*3,0,3,1))</f>
        <v>982.32142857142856</v>
      </c>
      <c r="DU14" s="57">
        <f ca="1">SUM(OFFSET(CW$5,(ROWS($DM$5:$DM14)-1)*3,0,3,1))</f>
        <v>941.57142857142844</v>
      </c>
      <c r="DV14" s="57">
        <f ca="1">SUM(OFFSET(CX$5,(ROWS($DM$5:$DM14)-1)*3,0,3,1))</f>
        <v>1081.4285714285716</v>
      </c>
      <c r="DW14" s="57">
        <f ca="1">SUM(OFFSET(CY$5,(ROWS($DM$5:$DM14)-1)*3,0,3,1))</f>
        <v>38842</v>
      </c>
      <c r="DX14" s="57">
        <f ca="1">SUM(OFFSET(CZ$5,(ROWS($DM$5:$DM14)-1)*3,0,3,1))</f>
        <v>2342.042857142857</v>
      </c>
      <c r="DY14" s="57" t="e">
        <f ca="1">SUM(OFFSET(DA$5,(ROWS($DM$5:$DM14)-1)*3,0,3,1))</f>
        <v>#DIV/0!</v>
      </c>
      <c r="DZ14" s="57">
        <f ca="1">SUM(OFFSET(DB$5,(ROWS($DM$5:$DM14)-1)*3,0,3,1))</f>
        <v>1126.1471428571429</v>
      </c>
      <c r="EA14" s="57">
        <f ca="1">SUM(OFFSET(DC$5,(ROWS($DM$5:$DM14)-1)*3,0,3,1))</f>
        <v>1070.3885714285714</v>
      </c>
      <c r="EB14" s="57">
        <f ca="1">SUM(OFFSET(DD$5,(ROWS($DM$5:$DM14)-1)*3,0,3,1))</f>
        <v>1140.0907142857143</v>
      </c>
      <c r="EC14" s="57">
        <f ca="1">SUM(OFFSET(DE$5,(ROWS($DM$5:$DM14)-1)*3,0,3,1))</f>
        <v>1174.7121428571427</v>
      </c>
      <c r="ED14" s="57">
        <f ca="1">SUM(OFFSET(DF$5,(ROWS($DM$5:$DM14)-1)*3,0,3,1))</f>
        <v>1172.4778332781377</v>
      </c>
      <c r="EE14" s="57">
        <f ca="1">SUM(OFFSET(DG$5,(ROWS($DM$5:$DM14)-1)*3,0,3,1))</f>
        <v>7488556.7142857146</v>
      </c>
      <c r="EF14" s="57">
        <f ca="1">-1*(AVERAGE(OFFSET(DH$5,(ROWS($DM$5:$DM14)-1)*3,0,3,1)))</f>
        <v>183.93626190476189</v>
      </c>
      <c r="EG14" s="57">
        <f ca="1">-1*(AVERAGE(OFFSET(DI$5,(ROWS($DM$5:$DM14)-1)*3,0,3,1)))</f>
        <v>2787.51</v>
      </c>
      <c r="EH14" s="4">
        <f>HAVERGDP!G28</f>
        <v>99.633333333333326</v>
      </c>
      <c r="EI14" s="57">
        <f>HAVERGDP!J28-HAVERGDP!K28</f>
        <v>-58621</v>
      </c>
      <c r="EJ14" s="57">
        <f>HAVERGDP!H28</f>
        <v>385666</v>
      </c>
      <c r="EK14" s="57">
        <f>HAVERGDP!I28</f>
        <v>29553992.666666668</v>
      </c>
      <c r="EN14" s="225">
        <v>20222</v>
      </c>
      <c r="EO14" s="4">
        <f t="shared" ca="1" si="90"/>
        <v>0.84608460846085087</v>
      </c>
      <c r="EP14" s="4">
        <f t="shared" ca="1" si="65"/>
        <v>42.355008787346215</v>
      </c>
      <c r="EQ14" s="4">
        <f t="shared" ca="1" si="66"/>
        <v>4.8076923076923128</v>
      </c>
      <c r="ER14" s="4">
        <f t="shared" ca="1" si="67"/>
        <v>0.91285426175564677</v>
      </c>
      <c r="ES14" s="4">
        <f t="shared" ca="1" si="68"/>
        <v>61.174330301260113</v>
      </c>
      <c r="ET14" s="4">
        <f t="shared" ca="1" si="69"/>
        <v>7.3396762634375667</v>
      </c>
      <c r="EU14" s="4">
        <f t="shared" ca="1" si="70"/>
        <v>31.181082834140938</v>
      </c>
      <c r="EV14" s="4">
        <f t="shared" ca="1" si="71"/>
        <v>19.315713251267177</v>
      </c>
      <c r="EW14" s="4">
        <f t="shared" ca="1" si="72"/>
        <v>8.764367816091978</v>
      </c>
      <c r="EX14" s="4">
        <f t="shared" ca="1" si="73"/>
        <v>-24.527348683571361</v>
      </c>
      <c r="EY14" s="4">
        <f t="shared" ca="1" si="74"/>
        <v>2.3109086370444176</v>
      </c>
      <c r="EZ14" s="4" t="e">
        <f t="shared" ca="1" si="75"/>
        <v>#DIV/0!</v>
      </c>
      <c r="FA14" s="4">
        <f t="shared" ca="1" si="76"/>
        <v>12.349088939721087</v>
      </c>
      <c r="FB14" s="4">
        <f t="shared" ca="1" si="77"/>
        <v>6.3737174836770771</v>
      </c>
      <c r="FC14" s="4">
        <f t="shared" ca="1" si="78"/>
        <v>19.718623615394758</v>
      </c>
      <c r="FD14" s="4">
        <f t="shared" ca="1" si="79"/>
        <v>26.140779994155427</v>
      </c>
      <c r="FE14" s="4">
        <f t="shared" ca="1" si="80"/>
        <v>-7.1959168035606647</v>
      </c>
      <c r="FF14" s="4">
        <f t="shared" ca="1" si="81"/>
        <v>-22.070970264412125</v>
      </c>
      <c r="FG14" s="4">
        <f t="shared" ca="1" si="82"/>
        <v>-29.852348318061306</v>
      </c>
      <c r="FH14" s="4">
        <f t="shared" ca="1" si="83"/>
        <v>152.074007758878</v>
      </c>
      <c r="FI14" s="4">
        <f t="shared" si="84"/>
        <v>0.47058823529411153</v>
      </c>
      <c r="FJ14" s="4">
        <f t="shared" si="85"/>
        <v>-17.768768937268543</v>
      </c>
      <c r="FK14" s="4">
        <f t="shared" si="86"/>
        <v>5.4458260879075127</v>
      </c>
      <c r="FL14" s="4">
        <f t="shared" si="87"/>
        <v>0.48758512423863198</v>
      </c>
    </row>
    <row r="15" spans="1:169" x14ac:dyDescent="0.35">
      <c r="A15" s="73" t="s">
        <v>335</v>
      </c>
      <c r="B15" s="41">
        <f t="shared" si="88"/>
        <v>43906</v>
      </c>
      <c r="C15" s="57">
        <f>'HAVERW (new)'!B70</f>
        <v>410</v>
      </c>
      <c r="D15" s="57">
        <f>'HAVERW (new)'!C70-'HAVERW (new)'!B70</f>
        <v>43</v>
      </c>
      <c r="E15" s="4">
        <f ca="1">AVERAGE(OFFSET('HAVERD (new)'!B$12,(ROWS('Chart Data'!$A$5:$A15)-1)*7,0,7,1))</f>
        <v>87.571428571428569</v>
      </c>
      <c r="F15" s="4">
        <f ca="1">AVERAGE(OFFSET('HAVERD (new)'!C$12,(ROWS('Chart Data'!$A$5:$A15)-1)*7,0,7,1))</f>
        <v>101.14285714285714</v>
      </c>
      <c r="G15" s="57">
        <f>'HAVERW (new)'!Q70</f>
        <v>21695</v>
      </c>
      <c r="H15" s="4">
        <f ca="1">AVERAGE(OFFSET('HAVERD (new)'!O$12,(ROWS('Chart Data'!$A$5:$A15)-1)*7,0,7,1))</f>
        <v>79.285714285714292</v>
      </c>
      <c r="I15" s="4">
        <f ca="1">AVERAGE(OFFSET('HAVERD (new)'!P$12,(ROWS('Chart Data'!$A$5:$A15)-1)*7,0,7,1))</f>
        <v>62.428571428571431</v>
      </c>
      <c r="J15" s="4">
        <f ca="1">AVERAGE(OFFSET('HAVERD (new)'!Q$12,(ROWS('Chart Data'!$A$5:$A15)-1)*7,0,7,1))</f>
        <v>29.714285714285715</v>
      </c>
      <c r="K15" s="4">
        <f ca="1">AVERAGE(OFFSET('HAVERD (new)'!R$12,(ROWS('Chart Data'!$A$5:$A15)-1)*7,0,7,1))</f>
        <v>56.857142857142854</v>
      </c>
      <c r="L15" s="57">
        <f>'HAVERW (new)'!D70</f>
        <v>13063</v>
      </c>
      <c r="M15" s="57">
        <f>'HAVERW (new)'!F70</f>
        <v>82.95714285714287</v>
      </c>
      <c r="N15" s="4" t="e">
        <f ca="1">AVERAGE(OFFSET('HAVERD (new)'!D$12,(ROWS('Chart Data'!$A$5:$A15)-1)*7,0,7,1))</f>
        <v>#DIV/0!</v>
      </c>
      <c r="O15" s="4">
        <f ca="1">AVERAGE(OFFSET('HAVERD (new)'!E$12,(ROWS('Chart Data'!$A$5:$A15)-1)*7,0,7,1))</f>
        <v>51.215714285714284</v>
      </c>
      <c r="P15" s="4">
        <f ca="1">AVERAGE(AVERAGE(OFFSET('HAVERD (new)'!F$12,(ROWS('Chart Data'!$A$5:$A15)-1)*7,0,7,1)),AVERAGE(OFFSET('HAVERD (new)'!J$12,(ROWS('Chart Data'!$A$5:$A15)-1)*7,0,7,1)),AVERAGE(OFFSET('HAVERD (new)'!K$12,(ROWS('Chart Data'!$A$5:$A15)-1)*7,0,7,1)))</f>
        <v>41.232857142857149</v>
      </c>
      <c r="Q15" s="4">
        <f ca="1">AVERAGE(AVERAGE(OFFSET('HAVERD (new)'!H$12,(ROWS('Chart Data'!$A$5:$A15)-1)*7,0,7,1)),AVERAGE(OFFSET('HAVERD (new)'!I$12,(ROWS('Chart Data'!$A$5:$A15)-1)*7,0,7,1)))</f>
        <v>66.18357142857144</v>
      </c>
      <c r="R15" s="4">
        <f ca="1">AVERAGE(AVERAGE(OFFSET('HAVERD (new)'!L$12,(ROWS('Chart Data'!$A$5:$A15)-1)*7,0,7,1)),AVERAGE(OFFSET('HAVERD (new)'!M$12,(ROWS('Chart Data'!$A$5:$A15)-1)*7,0,7,1)))</f>
        <v>52.468571428571423</v>
      </c>
      <c r="S15" s="73" t="e">
        <f>NA()</f>
        <v>#N/A</v>
      </c>
      <c r="T15" s="57">
        <f ca="1">AVERAGE(OFFSET(Energy!E$1109,(ROWS('Chart Data'!$A$5:$A15)-1)*7,0,7,1))</f>
        <v>718370.42857142852</v>
      </c>
      <c r="U15" s="57">
        <f ca="1">-AVERAGE(OFFSET('HAVERD (new)'!T$12,(ROWS('Chart Data'!$A$5:$A15)-1)*7,0,7,1))</f>
        <v>-723.78</v>
      </c>
      <c r="V15" s="4">
        <f ca="1">-AVERAGE(OFFSET('HAVERD (new)'!U$12,(ROWS('Chart Data'!$A$5:$A15)-1)*7,0,7,1))*10000</f>
        <v>-5480.4000000000005</v>
      </c>
      <c r="W15" s="4"/>
      <c r="Z15" s="4"/>
      <c r="AA15" s="73" t="e">
        <f>NA()</f>
        <v>#N/A</v>
      </c>
      <c r="AB15" s="73" t="e">
        <f>NA()</f>
        <v>#N/A</v>
      </c>
      <c r="AC15" s="73" t="e">
        <f>NA()</f>
        <v>#N/A</v>
      </c>
      <c r="AD15" s="73" t="e">
        <f>NA()</f>
        <v>#N/A</v>
      </c>
      <c r="AE15" s="73" t="e">
        <f>NA()</f>
        <v>#N/A</v>
      </c>
      <c r="AF15" s="73" t="e">
        <f>NA()</f>
        <v>#N/A</v>
      </c>
      <c r="AG15" s="73" t="e">
        <f>NA()</f>
        <v>#N/A</v>
      </c>
      <c r="AH15" s="73" t="e">
        <f>NA()</f>
        <v>#N/A</v>
      </c>
      <c r="AI15" s="73" t="e">
        <f>NA()</f>
        <v>#N/A</v>
      </c>
      <c r="AJ15" s="73" t="e">
        <f>NA()</f>
        <v>#N/A</v>
      </c>
      <c r="AK15" s="73" t="e">
        <f>NA()</f>
        <v>#N/A</v>
      </c>
      <c r="AL15" s="73" t="e">
        <f>NA()</f>
        <v>#N/A</v>
      </c>
      <c r="AM15" s="73" t="e">
        <f>NA()</f>
        <v>#N/A</v>
      </c>
      <c r="AN15" s="73" t="e">
        <f>NA()</f>
        <v>#N/A</v>
      </c>
      <c r="AO15" s="73" t="e">
        <f>NA()</f>
        <v>#N/A</v>
      </c>
      <c r="AP15" s="73" t="e">
        <f>NA()</f>
        <v>#N/A</v>
      </c>
      <c r="AQ15" s="73" t="e">
        <f>NA()</f>
        <v>#N/A</v>
      </c>
      <c r="AR15" s="73" t="e">
        <f>NA()</f>
        <v>#N/A</v>
      </c>
      <c r="AS15" s="57">
        <f t="shared" ca="1" si="25"/>
        <v>723.78</v>
      </c>
      <c r="AT15" s="57">
        <f t="shared" ca="1" si="26"/>
        <v>5480.4000000000005</v>
      </c>
      <c r="AW15" s="4" t="e">
        <f t="shared" si="92"/>
        <v>#N/A</v>
      </c>
      <c r="AX15" s="4" t="e">
        <f t="shared" si="27"/>
        <v>#N/A</v>
      </c>
      <c r="AY15" s="4" t="e">
        <f t="shared" si="28"/>
        <v>#N/A</v>
      </c>
      <c r="AZ15" s="4" t="e">
        <f t="shared" si="29"/>
        <v>#N/A</v>
      </c>
      <c r="BA15" s="4" t="e">
        <f t="shared" si="30"/>
        <v>#N/A</v>
      </c>
      <c r="BB15" s="4" t="e">
        <f t="shared" si="31"/>
        <v>#N/A</v>
      </c>
      <c r="BC15" s="4" t="e">
        <f t="shared" si="32"/>
        <v>#N/A</v>
      </c>
      <c r="BD15" s="4" t="e">
        <f t="shared" si="33"/>
        <v>#N/A</v>
      </c>
      <c r="BE15" s="4" t="e">
        <f t="shared" si="34"/>
        <v>#N/A</v>
      </c>
      <c r="BF15" s="4" t="e">
        <f t="shared" si="35"/>
        <v>#N/A</v>
      </c>
      <c r="BG15" s="4" t="e">
        <f t="shared" si="36"/>
        <v>#N/A</v>
      </c>
      <c r="BH15" s="4" t="e">
        <f t="shared" si="37"/>
        <v>#N/A</v>
      </c>
      <c r="BI15" s="4" t="e">
        <f t="shared" si="38"/>
        <v>#N/A</v>
      </c>
      <c r="BJ15" s="4" t="e">
        <f t="shared" si="39"/>
        <v>#N/A</v>
      </c>
      <c r="BK15" s="4" t="e">
        <f t="shared" si="40"/>
        <v>#N/A</v>
      </c>
      <c r="BL15" s="4" t="e">
        <f t="shared" si="41"/>
        <v>#N/A</v>
      </c>
      <c r="BM15" s="4" t="e">
        <f t="shared" si="42"/>
        <v>#N/A</v>
      </c>
      <c r="BN15" s="4" t="e">
        <f t="shared" si="43"/>
        <v>#N/A</v>
      </c>
      <c r="BO15" s="4">
        <f t="shared" ca="1" si="44"/>
        <v>404.3389285714286</v>
      </c>
      <c r="BP15" s="4">
        <f t="shared" ca="1" si="45"/>
        <v>2968.8500000000004</v>
      </c>
      <c r="BS15" s="74">
        <f t="shared" si="21"/>
        <v>0.44128835843360742</v>
      </c>
      <c r="BT15" s="74">
        <f t="shared" si="22"/>
        <v>-1.3447135071062675</v>
      </c>
      <c r="BU15" s="74">
        <f t="shared" ca="1" si="46"/>
        <v>-3.3712528154048345</v>
      </c>
      <c r="BV15" s="74">
        <f t="shared" ca="1" si="47"/>
        <v>-0.23366735855395274</v>
      </c>
      <c r="BW15" s="74">
        <f t="shared" si="48"/>
        <v>-3.1256927764147351</v>
      </c>
      <c r="BX15" s="74">
        <f t="shared" ca="1" si="49"/>
        <v>-3.1806154858567592</v>
      </c>
      <c r="BY15" s="74" t="e">
        <f t="shared" ca="1" si="50"/>
        <v>#N/A</v>
      </c>
      <c r="BZ15" s="74">
        <f t="shared" ca="1" si="51"/>
        <v>-13.814260375839023</v>
      </c>
      <c r="CA15" s="74">
        <f t="shared" ca="1" si="52"/>
        <v>-10.688657197184195</v>
      </c>
      <c r="CB15" s="74">
        <f t="shared" si="53"/>
        <v>3.50010800278584</v>
      </c>
      <c r="CC15" s="74">
        <f t="shared" si="54"/>
        <v>-2.6350274397531028</v>
      </c>
      <c r="CD15" s="74" t="e">
        <f t="shared" ca="1" si="55"/>
        <v>#DIV/0!</v>
      </c>
      <c r="CE15" s="74">
        <f t="shared" ca="1" si="56"/>
        <v>-7.8010512976446309</v>
      </c>
      <c r="CF15" s="74">
        <f t="shared" ca="1" si="57"/>
        <v>-7.7061836347522119</v>
      </c>
      <c r="CG15" s="74">
        <f t="shared" ca="1" si="58"/>
        <v>-3.946220249928849</v>
      </c>
      <c r="CH15" s="74">
        <f t="shared" ca="1" si="59"/>
        <v>-5.2322207301484829</v>
      </c>
      <c r="CI15" s="74" t="e">
        <f t="shared" si="60"/>
        <v>#N/A</v>
      </c>
      <c r="CJ15" s="74">
        <f t="shared" ca="1" si="61"/>
        <v>1.0237055079599622</v>
      </c>
      <c r="CK15" s="74">
        <f t="shared" ca="1" si="62"/>
        <v>-6.650169061472182</v>
      </c>
      <c r="CL15" s="74">
        <f t="shared" ca="1" si="63"/>
        <v>-7.7001925173820451</v>
      </c>
      <c r="CO15" s="53">
        <v>44136</v>
      </c>
      <c r="CP15" s="57">
        <f>SUM(C$48:C$52)</f>
        <v>2022</v>
      </c>
      <c r="CQ15" s="57">
        <f t="shared" ref="CQ15:DG15" si="99">SUM(D$48:D$52)</f>
        <v>186</v>
      </c>
      <c r="CR15" s="57">
        <f t="shared" ca="1" si="99"/>
        <v>446.14285714285711</v>
      </c>
      <c r="CS15" s="57">
        <f t="shared" ca="1" si="99"/>
        <v>539.42857142857144</v>
      </c>
      <c r="CT15" s="57">
        <f t="shared" si="99"/>
        <v>45630</v>
      </c>
      <c r="CU15" s="57">
        <f t="shared" ca="1" si="99"/>
        <v>356.42857142857144</v>
      </c>
      <c r="CV15" s="57">
        <f t="shared" ca="1" si="99"/>
        <v>131.28571428571428</v>
      </c>
      <c r="CW15" s="57">
        <f t="shared" ca="1" si="99"/>
        <v>124.85714285714286</v>
      </c>
      <c r="CX15" s="57">
        <f t="shared" ca="1" si="99"/>
        <v>246.28571428571428</v>
      </c>
      <c r="CY15" s="57">
        <f t="shared" si="99"/>
        <v>42954</v>
      </c>
      <c r="CZ15" s="57">
        <f t="shared" si="99"/>
        <v>379.57142857142856</v>
      </c>
      <c r="DA15" s="57" t="e">
        <f t="shared" ca="1" si="99"/>
        <v>#DIV/0!</v>
      </c>
      <c r="DB15" s="57">
        <f t="shared" ca="1" si="99"/>
        <v>259.36999999999995</v>
      </c>
      <c r="DC15" s="57">
        <f t="shared" ca="1" si="99"/>
        <v>293.79285714285714</v>
      </c>
      <c r="DD15" s="57">
        <f t="shared" ca="1" si="99"/>
        <v>255.14214285714286</v>
      </c>
      <c r="DE15" s="57">
        <f t="shared" ca="1" si="99"/>
        <v>160.7392857142857</v>
      </c>
      <c r="DF15" s="57" t="e">
        <f t="shared" si="99"/>
        <v>#N/A</v>
      </c>
      <c r="DG15" s="57">
        <f t="shared" ca="1" si="99"/>
        <v>3700185</v>
      </c>
      <c r="DH15" s="57">
        <f ca="1">AVERAGE(U$48:U$52)</f>
        <v>-411.35028571428575</v>
      </c>
      <c r="DI15" s="57">
        <f ca="1">AVERAGE(V$48:V$52)</f>
        <v>-1009.2</v>
      </c>
      <c r="DJ15" s="4">
        <f>HAVERGDP!B45</f>
        <v>89.2</v>
      </c>
      <c r="DM15" s="225">
        <v>20223</v>
      </c>
      <c r="DN15" s="73">
        <f ca="1">SUM(OFFSET(CP$5,(ROWS($DM$5:$DM15)-1)*3,0,3,1))</f>
        <v>5267</v>
      </c>
      <c r="DO15" s="57">
        <f ca="1">SUM(OFFSET(CQ$5,(ROWS($DM$5:$DM15)-1)*3,0,3,1))</f>
        <v>895</v>
      </c>
      <c r="DP15" s="57">
        <f ca="1">SUM(OFFSET(CR$5,(ROWS($DM$5:$DM15)-1)*3,0,3,1))</f>
        <v>1481</v>
      </c>
      <c r="DQ15" s="57">
        <f ca="1">SUM(OFFSET(CS$5,(ROWS($DM$5:$DM15)-1)*3,0,3,1))</f>
        <v>1362</v>
      </c>
      <c r="DR15" s="57">
        <f ca="1">SUM(OFFSET(CT$5,(ROWS($DM$5:$DM15)-1)*3,0,3,1))</f>
        <v>510834</v>
      </c>
      <c r="DS15" s="57">
        <f ca="1">SUM(OFFSET(CU$5,(ROWS($DM$5:$DM15)-1)*3,0,3,1))</f>
        <v>1248.2857142857142</v>
      </c>
      <c r="DT15" s="57">
        <f ca="1">SUM(OFFSET(CV$5,(ROWS($DM$5:$DM15)-1)*3,0,3,1))</f>
        <v>1062.3571428571429</v>
      </c>
      <c r="DU15" s="57">
        <f ca="1">SUM(OFFSET(CW$5,(ROWS($DM$5:$DM15)-1)*3,0,3,1))</f>
        <v>975.14285714285711</v>
      </c>
      <c r="DV15" s="57">
        <f ca="1">SUM(OFFSET(CX$5,(ROWS($DM$5:$DM15)-1)*3,0,3,1))</f>
        <v>1086.2857142857142</v>
      </c>
      <c r="DW15" s="57">
        <f ca="1">SUM(OFFSET(CY$5,(ROWS($DM$5:$DM15)-1)*3,0,3,1))</f>
        <v>39777</v>
      </c>
      <c r="DX15" s="57">
        <f ca="1">SUM(OFFSET(CZ$5,(ROWS($DM$5:$DM15)-1)*3,0,3,1))</f>
        <v>2311.0714285714284</v>
      </c>
      <c r="DY15" s="57" t="e">
        <f ca="1">SUM(OFFSET(DA$5,(ROWS($DM$5:$DM15)-1)*3,0,3,1))</f>
        <v>#DIV/0!</v>
      </c>
      <c r="DZ15" s="57">
        <f ca="1">SUM(OFFSET(DB$5,(ROWS($DM$5:$DM15)-1)*3,0,3,1))</f>
        <v>1204.7728571428572</v>
      </c>
      <c r="EA15" s="57">
        <f ca="1">SUM(OFFSET(DC$5,(ROWS($DM$5:$DM15)-1)*3,0,3,1))</f>
        <v>1138.2785714285715</v>
      </c>
      <c r="EB15" s="57">
        <f ca="1">SUM(OFFSET(DD$5,(ROWS($DM$5:$DM15)-1)*3,0,3,1))</f>
        <v>1264.2021428571429</v>
      </c>
      <c r="EC15" s="57">
        <f ca="1">SUM(OFFSET(DE$5,(ROWS($DM$5:$DM15)-1)*3,0,3,1))</f>
        <v>1334.2442857142855</v>
      </c>
      <c r="ED15" s="57">
        <f ca="1">SUM(OFFSET(DF$5,(ROWS($DM$5:$DM15)-1)*3,0,3,1))</f>
        <v>1134.3188146893233</v>
      </c>
      <c r="EE15" s="57">
        <f ca="1">SUM(OFFSET(DG$5,(ROWS($DM$5:$DM15)-1)*3,0,3,1))</f>
        <v>7379474.5714285709</v>
      </c>
      <c r="EF15" s="57">
        <f ca="1">-1*(AVERAGE(OFFSET(DH$5,(ROWS($DM$5:$DM15)-1)*3,0,3,1)))</f>
        <v>275.3912619047619</v>
      </c>
      <c r="EG15" s="57">
        <f ca="1">-1*(AVERAGE(OFFSET(DI$5,(ROWS($DM$5:$DM15)-1)*3,0,3,1)))</f>
        <v>3407.3899999999994</v>
      </c>
      <c r="EH15" s="4">
        <f>HAVERGDP!G29</f>
        <v>99.666666666666671</v>
      </c>
      <c r="EI15" s="57">
        <f>HAVERGDP!J29-HAVERGDP!K29</f>
        <v>-34550</v>
      </c>
      <c r="EJ15" s="57">
        <f>HAVERGDP!H29</f>
        <v>392710</v>
      </c>
      <c r="EK15" s="57">
        <f>HAVERGDP!I29</f>
        <v>29712805.666666668</v>
      </c>
      <c r="EN15" s="225">
        <v>20223</v>
      </c>
      <c r="EO15" s="4">
        <f t="shared" ca="1" si="90"/>
        <v>-5.9800071403070305</v>
      </c>
      <c r="EP15" s="4">
        <f t="shared" ca="1" si="65"/>
        <v>10.493827160493829</v>
      </c>
      <c r="EQ15" s="4">
        <f t="shared" ca="1" si="66"/>
        <v>1.1809486628928445</v>
      </c>
      <c r="ER15" s="4">
        <f t="shared" ca="1" si="67"/>
        <v>0.28400126222782873</v>
      </c>
      <c r="ES15" s="4">
        <f t="shared" ca="1" si="68"/>
        <v>5.7982180358629565</v>
      </c>
      <c r="ET15" s="4">
        <f t="shared" ca="1" si="69"/>
        <v>0.58708414872798986</v>
      </c>
      <c r="EU15" s="4">
        <f t="shared" ca="1" si="70"/>
        <v>8.1476095255408119</v>
      </c>
      <c r="EV15" s="4">
        <f t="shared" ca="1" si="71"/>
        <v>3.5654680625095025</v>
      </c>
      <c r="EW15" s="4">
        <f t="shared" ca="1" si="72"/>
        <v>0.44914134742402023</v>
      </c>
      <c r="EX15" s="4">
        <f t="shared" ca="1" si="73"/>
        <v>2.4071880953606906</v>
      </c>
      <c r="EY15" s="4">
        <f t="shared" ca="1" si="74"/>
        <v>-1.3224108379131794</v>
      </c>
      <c r="EZ15" s="4" t="e">
        <f t="shared" ca="1" si="75"/>
        <v>#DIV/0!</v>
      </c>
      <c r="FA15" s="4">
        <f t="shared" ca="1" si="76"/>
        <v>6.9818331276171763</v>
      </c>
      <c r="FB15" s="4">
        <f t="shared" ca="1" si="77"/>
        <v>6.3425565081839608</v>
      </c>
      <c r="FC15" s="4">
        <f t="shared" ca="1" si="78"/>
        <v>10.88610116864135</v>
      </c>
      <c r="FD15" s="4">
        <f t="shared" ca="1" si="79"/>
        <v>13.580530671039771</v>
      </c>
      <c r="FE15" s="4">
        <f t="shared" ca="1" si="80"/>
        <v>-3.2545620484888294</v>
      </c>
      <c r="FF15" s="4">
        <f t="shared" ca="1" si="81"/>
        <v>-1.4566510880401062</v>
      </c>
      <c r="FG15" s="4">
        <f t="shared" ca="1" si="82"/>
        <v>49.721027845696561</v>
      </c>
      <c r="FH15" s="4">
        <f t="shared" ca="1" si="83"/>
        <v>22.237767756886949</v>
      </c>
      <c r="FI15" s="4">
        <f t="shared" si="84"/>
        <v>3.3456005352983098E-2</v>
      </c>
      <c r="FJ15" s="4">
        <f t="shared" si="85"/>
        <v>-41.062076730182021</v>
      </c>
      <c r="FK15" s="4">
        <f t="shared" si="86"/>
        <v>1.8264508668122126</v>
      </c>
      <c r="FL15" s="4">
        <f t="shared" si="87"/>
        <v>0.53736563377821955</v>
      </c>
    </row>
    <row r="16" spans="1:169" x14ac:dyDescent="0.35">
      <c r="A16" s="73" t="s">
        <v>336</v>
      </c>
      <c r="B16" s="41">
        <f t="shared" si="88"/>
        <v>43913</v>
      </c>
      <c r="C16" s="57">
        <f>'HAVERW (new)'!B71</f>
        <v>389</v>
      </c>
      <c r="D16" s="57">
        <f>'HAVERW (new)'!C71-'HAVERW (new)'!B71</f>
        <v>34</v>
      </c>
      <c r="E16" s="4">
        <f ca="1">AVERAGE(OFFSET('HAVERD (new)'!B$12,(ROWS('Chart Data'!$A$5:$A16)-1)*7,0,7,1))</f>
        <v>46.857142857142854</v>
      </c>
      <c r="F16" s="4">
        <f ca="1">AVERAGE(OFFSET('HAVERD (new)'!C$12,(ROWS('Chart Data'!$A$5:$A16)-1)*7,0,7,1))</f>
        <v>77.428571428571431</v>
      </c>
      <c r="G16" s="57">
        <f>'HAVERW (new)'!Q71</f>
        <v>7672</v>
      </c>
      <c r="H16" s="4">
        <f ca="1">AVERAGE(OFFSET('HAVERD (new)'!O$12,(ROWS('Chart Data'!$A$5:$A16)-1)*7,0,7,1))</f>
        <v>37.857142857142854</v>
      </c>
      <c r="I16" s="4">
        <f ca="1">AVERAGE(OFFSET('HAVERD (new)'!P$12,(ROWS('Chart Data'!$A$5:$A16)-1)*7,0,7,1))</f>
        <v>27</v>
      </c>
      <c r="J16" s="4">
        <f ca="1">AVERAGE(OFFSET('HAVERD (new)'!Q$12,(ROWS('Chart Data'!$A$5:$A16)-1)*7,0,7,1))</f>
        <v>7</v>
      </c>
      <c r="K16" s="4">
        <f ca="1">AVERAGE(OFFSET('HAVERD (new)'!R$12,(ROWS('Chart Data'!$A$5:$A16)-1)*7,0,7,1))</f>
        <v>20.142857142857142</v>
      </c>
      <c r="L16" s="57">
        <f>'HAVERW (new)'!D71</f>
        <v>10619</v>
      </c>
      <c r="M16" s="57">
        <f>'HAVERW (new)'!F71</f>
        <v>46.071428571428569</v>
      </c>
      <c r="N16" s="4" t="e">
        <f ca="1">AVERAGE(OFFSET('HAVERD (new)'!D$12,(ROWS('Chart Data'!$A$5:$A16)-1)*7,0,7,1))</f>
        <v>#DIV/0!</v>
      </c>
      <c r="O16" s="4">
        <f ca="1">AVERAGE(OFFSET('HAVERD (new)'!E$12,(ROWS('Chart Data'!$A$5:$A16)-1)*7,0,7,1))</f>
        <v>32.209999999999994</v>
      </c>
      <c r="P16" s="4">
        <f ca="1">AVERAGE(AVERAGE(OFFSET('HAVERD (new)'!F$12,(ROWS('Chart Data'!$A$5:$A16)-1)*7,0,7,1)),AVERAGE(OFFSET('HAVERD (new)'!J$12,(ROWS('Chart Data'!$A$5:$A16)-1)*7,0,7,1)),AVERAGE(OFFSET('HAVERD (new)'!K$12,(ROWS('Chart Data'!$A$5:$A16)-1)*7,0,7,1)))</f>
        <v>29.756666666666661</v>
      </c>
      <c r="Q16" s="4">
        <f ca="1">AVERAGE(AVERAGE(OFFSET('HAVERD (new)'!H$12,(ROWS('Chart Data'!$A$5:$A16)-1)*7,0,7,1)),AVERAGE(OFFSET('HAVERD (new)'!I$12,(ROWS('Chart Data'!$A$5:$A16)-1)*7,0,7,1)))</f>
        <v>40.791428571428582</v>
      </c>
      <c r="R16" s="4">
        <f ca="1">AVERAGE(AVERAGE(OFFSET('HAVERD (new)'!L$12,(ROWS('Chart Data'!$A$5:$A16)-1)*7,0,7,1)),AVERAGE(OFFSET('HAVERD (new)'!M$12,(ROWS('Chart Data'!$A$5:$A16)-1)*7,0,7,1)))</f>
        <v>24.32357142857143</v>
      </c>
      <c r="S16" s="73" t="e">
        <f>NA()</f>
        <v>#N/A</v>
      </c>
      <c r="T16" s="57">
        <f ca="1">AVERAGE(OFFSET(Energy!E$1109,(ROWS('Chart Data'!$A$5:$A16)-1)*7,0,7,1))</f>
        <v>621678.71428571432</v>
      </c>
      <c r="U16" s="57">
        <f ca="1">-AVERAGE(OFFSET('HAVERD (new)'!T$12,(ROWS('Chart Data'!$A$5:$A16)-1)*7,0,7,1))</f>
        <v>-961.69285714285706</v>
      </c>
      <c r="V16" s="4">
        <f ca="1">-AVERAGE(OFFSET('HAVERD (new)'!U$12,(ROWS('Chart Data'!$A$5:$A16)-1)*7,0,7,1))*10000</f>
        <v>-5867.7999999999993</v>
      </c>
      <c r="W16" s="4"/>
      <c r="Z16" s="4"/>
      <c r="AA16" s="73" t="e">
        <f>NA()</f>
        <v>#N/A</v>
      </c>
      <c r="AB16" s="73" t="e">
        <f>NA()</f>
        <v>#N/A</v>
      </c>
      <c r="AC16" s="73" t="e">
        <f>NA()</f>
        <v>#N/A</v>
      </c>
      <c r="AD16" s="73" t="e">
        <f>NA()</f>
        <v>#N/A</v>
      </c>
      <c r="AE16" s="73" t="e">
        <f>NA()</f>
        <v>#N/A</v>
      </c>
      <c r="AF16" s="73" t="e">
        <f>NA()</f>
        <v>#N/A</v>
      </c>
      <c r="AG16" s="73" t="e">
        <f>NA()</f>
        <v>#N/A</v>
      </c>
      <c r="AH16" s="73" t="e">
        <f>NA()</f>
        <v>#N/A</v>
      </c>
      <c r="AI16" s="73" t="e">
        <f>NA()</f>
        <v>#N/A</v>
      </c>
      <c r="AJ16" s="73" t="e">
        <f>NA()</f>
        <v>#N/A</v>
      </c>
      <c r="AK16" s="73" t="e">
        <f>NA()</f>
        <v>#N/A</v>
      </c>
      <c r="AL16" s="73" t="e">
        <f>NA()</f>
        <v>#N/A</v>
      </c>
      <c r="AM16" s="73" t="e">
        <f>NA()</f>
        <v>#N/A</v>
      </c>
      <c r="AN16" s="73" t="e">
        <f>NA()</f>
        <v>#N/A</v>
      </c>
      <c r="AO16" s="73" t="e">
        <f>NA()</f>
        <v>#N/A</v>
      </c>
      <c r="AP16" s="73" t="e">
        <f>NA()</f>
        <v>#N/A</v>
      </c>
      <c r="AQ16" s="73" t="e">
        <f>NA()</f>
        <v>#N/A</v>
      </c>
      <c r="AR16" s="73" t="e">
        <f>NA()</f>
        <v>#N/A</v>
      </c>
      <c r="AS16" s="57">
        <f t="shared" ca="1" si="25"/>
        <v>961.69285714285706</v>
      </c>
      <c r="AT16" s="57">
        <f t="shared" ca="1" si="26"/>
        <v>5867.7999999999993</v>
      </c>
      <c r="AW16" s="4" t="e">
        <f t="shared" si="92"/>
        <v>#N/A</v>
      </c>
      <c r="AX16" s="4" t="e">
        <f t="shared" si="27"/>
        <v>#N/A</v>
      </c>
      <c r="AY16" s="4" t="e">
        <f t="shared" si="28"/>
        <v>#N/A</v>
      </c>
      <c r="AZ16" s="4" t="e">
        <f t="shared" si="29"/>
        <v>#N/A</v>
      </c>
      <c r="BA16" s="4" t="e">
        <f t="shared" si="30"/>
        <v>#N/A</v>
      </c>
      <c r="BB16" s="4" t="e">
        <f t="shared" si="31"/>
        <v>#N/A</v>
      </c>
      <c r="BC16" s="4" t="e">
        <f t="shared" si="32"/>
        <v>#N/A</v>
      </c>
      <c r="BD16" s="4" t="e">
        <f t="shared" si="33"/>
        <v>#N/A</v>
      </c>
      <c r="BE16" s="4" t="e">
        <f t="shared" si="34"/>
        <v>#N/A</v>
      </c>
      <c r="BF16" s="4" t="e">
        <f t="shared" si="35"/>
        <v>#N/A</v>
      </c>
      <c r="BG16" s="4" t="e">
        <f t="shared" si="36"/>
        <v>#N/A</v>
      </c>
      <c r="BH16" s="4" t="e">
        <f t="shared" si="37"/>
        <v>#N/A</v>
      </c>
      <c r="BI16" s="4" t="e">
        <f t="shared" si="38"/>
        <v>#N/A</v>
      </c>
      <c r="BJ16" s="4" t="e">
        <f t="shared" si="39"/>
        <v>#N/A</v>
      </c>
      <c r="BK16" s="4" t="e">
        <f t="shared" si="40"/>
        <v>#N/A</v>
      </c>
      <c r="BL16" s="4" t="e">
        <f t="shared" si="41"/>
        <v>#N/A</v>
      </c>
      <c r="BM16" s="4" t="e">
        <f t="shared" si="42"/>
        <v>#N/A</v>
      </c>
      <c r="BN16" s="4" t="e">
        <f t="shared" si="43"/>
        <v>#N/A</v>
      </c>
      <c r="BO16" s="4">
        <f t="shared" ca="1" si="44"/>
        <v>587.30821428571426</v>
      </c>
      <c r="BP16" s="4">
        <f t="shared" ca="1" si="45"/>
        <v>4263.3999999999996</v>
      </c>
      <c r="BS16" s="74">
        <f t="shared" si="21"/>
        <v>-0.3303479704847278</v>
      </c>
      <c r="BT16" s="74">
        <f t="shared" si="22"/>
        <v>-2.0908023290691995</v>
      </c>
      <c r="BU16" s="74">
        <f t="shared" ca="1" si="46"/>
        <v>-8.0688101119679523</v>
      </c>
      <c r="BV16" s="74">
        <f t="shared" ca="1" si="47"/>
        <v>-2.4093201681668455</v>
      </c>
      <c r="BW16" s="74">
        <f t="shared" si="48"/>
        <v>-5.8613957771498546</v>
      </c>
      <c r="BX16" s="74">
        <f t="shared" ca="1" si="49"/>
        <v>-11.118468247461427</v>
      </c>
      <c r="BY16" s="74" t="e">
        <f t="shared" ca="1" si="50"/>
        <v>#N/A</v>
      </c>
      <c r="BZ16" s="74">
        <f t="shared" ca="1" si="51"/>
        <v>-19.446113459202383</v>
      </c>
      <c r="CA16" s="74">
        <f t="shared" ca="1" si="52"/>
        <v>-22.98352133844859</v>
      </c>
      <c r="CB16" s="74">
        <f t="shared" si="53"/>
        <v>2.4367519520177376</v>
      </c>
      <c r="CC16" s="74">
        <f t="shared" si="54"/>
        <v>-4.8757909279262677</v>
      </c>
      <c r="CD16" s="74" t="e">
        <f t="shared" ca="1" si="55"/>
        <v>#DIV/0!</v>
      </c>
      <c r="CE16" s="74">
        <f t="shared" ca="1" si="56"/>
        <v>-10.78116343047661</v>
      </c>
      <c r="CF16" s="74">
        <f t="shared" ca="1" si="57"/>
        <v>-9.1392326109817326</v>
      </c>
      <c r="CG16" s="74">
        <f t="shared" ca="1" si="58"/>
        <v>-6.8238743257211212</v>
      </c>
      <c r="CH16" s="74">
        <f t="shared" ca="1" si="59"/>
        <v>-8.3095406329919381</v>
      </c>
      <c r="CI16" s="74" t="e">
        <f t="shared" si="60"/>
        <v>#N/A</v>
      </c>
      <c r="CJ16" s="74">
        <f t="shared" ca="1" si="61"/>
        <v>-8.0229574141235965E-2</v>
      </c>
      <c r="CK16" s="74">
        <f t="shared" ca="1" si="62"/>
        <v>-9.6662901340326446</v>
      </c>
      <c r="CL16" s="74">
        <f t="shared" ca="1" si="63"/>
        <v>-8.3009619020936452</v>
      </c>
      <c r="CO16" s="53">
        <v>44166</v>
      </c>
      <c r="CP16" s="57">
        <f>SUM(C$53:C$56)</f>
        <v>1571</v>
      </c>
      <c r="CQ16" s="57">
        <f t="shared" ref="CQ16:DG16" si="100">SUM(D$53:D$56)</f>
        <v>146</v>
      </c>
      <c r="CR16" s="57">
        <f t="shared" ca="1" si="100"/>
        <v>314.85714285714283</v>
      </c>
      <c r="CS16" s="57">
        <f t="shared" ca="1" si="100"/>
        <v>338.14285714285711</v>
      </c>
      <c r="CT16" s="57">
        <f t="shared" si="100"/>
        <v>42123</v>
      </c>
      <c r="CU16" s="57">
        <f t="shared" ca="1" si="100"/>
        <v>275.14285714285717</v>
      </c>
      <c r="CV16" s="57">
        <f t="shared" ca="1" si="100"/>
        <v>86.892857142857139</v>
      </c>
      <c r="CW16" s="57">
        <f t="shared" ca="1" si="100"/>
        <v>97.976190476190467</v>
      </c>
      <c r="CX16" s="57">
        <f t="shared" ca="1" si="100"/>
        <v>187.95238095238093</v>
      </c>
      <c r="CY16" s="57">
        <f t="shared" si="100"/>
        <v>10341</v>
      </c>
      <c r="CZ16" s="57">
        <f t="shared" si="100"/>
        <v>361.05714285714288</v>
      </c>
      <c r="DA16" s="57" t="e">
        <f t="shared" ca="1" si="100"/>
        <v>#DIV/0!</v>
      </c>
      <c r="DB16" s="57">
        <f t="shared" ca="1" si="100"/>
        <v>227.7</v>
      </c>
      <c r="DC16" s="57">
        <f t="shared" ca="1" si="100"/>
        <v>250.55761904761906</v>
      </c>
      <c r="DD16" s="57">
        <f t="shared" ca="1" si="100"/>
        <v>217.65000000000003</v>
      </c>
      <c r="DE16" s="57">
        <f t="shared" ca="1" si="100"/>
        <v>160.03142857142859</v>
      </c>
      <c r="DF16" s="57" t="e">
        <f t="shared" si="100"/>
        <v>#N/A</v>
      </c>
      <c r="DG16" s="57">
        <f t="shared" ca="1" si="100"/>
        <v>3035143</v>
      </c>
      <c r="DH16" s="57">
        <f ca="1">AVERAGE(U$53:U$56)</f>
        <v>-416.70178571428568</v>
      </c>
      <c r="DI16" s="57">
        <f ca="1">AVERAGE(V$53:V$56)</f>
        <v>-911.65</v>
      </c>
      <c r="DJ16" s="4">
        <f>HAVERGDP!B46</f>
        <v>90.8</v>
      </c>
      <c r="DM16" s="225">
        <v>20224</v>
      </c>
      <c r="DN16" s="73">
        <f ca="1">SUM(OFFSET(CP$5,(ROWS($DM$5:$DM16)-1)*3,0,3,1))</f>
        <v>5295</v>
      </c>
      <c r="DO16" s="57">
        <f ca="1">SUM(OFFSET(CQ$5,(ROWS($DM$5:$DM16)-1)*3,0,3,1))</f>
        <v>670</v>
      </c>
      <c r="DP16" s="57">
        <f ca="1">SUM(OFFSET(CR$5,(ROWS($DM$5:$DM16)-1)*3,0,3,1))</f>
        <v>1428.1428571428573</v>
      </c>
      <c r="DQ16" s="57">
        <f ca="1">SUM(OFFSET(CS$5,(ROWS($DM$5:$DM16)-1)*3,0,3,1))</f>
        <v>1296.2857142857142</v>
      </c>
      <c r="DR16" s="57">
        <f ca="1">SUM(OFFSET(CT$5,(ROWS($DM$5:$DM16)-1)*3,0,3,1))</f>
        <v>418051</v>
      </c>
      <c r="DS16" s="57">
        <f ca="1">SUM(OFFSET(CU$5,(ROWS($DM$5:$DM16)-1)*3,0,3,1))</f>
        <v>1195.1428571428571</v>
      </c>
      <c r="DT16" s="57">
        <f ca="1">SUM(OFFSET(CV$5,(ROWS($DM$5:$DM16)-1)*3,0,3,1))</f>
        <v>969.07142857142844</v>
      </c>
      <c r="DU16" s="57">
        <f ca="1">SUM(OFFSET(CW$5,(ROWS($DM$5:$DM16)-1)*3,0,3,1))</f>
        <v>1066.8571428571429</v>
      </c>
      <c r="DV16" s="57">
        <f ca="1">SUM(OFFSET(CX$5,(ROWS($DM$5:$DM16)-1)*3,0,3,1))</f>
        <v>1118.5714285714284</v>
      </c>
      <c r="DW16" s="57">
        <f ca="1">SUM(OFFSET(CY$5,(ROWS($DM$5:$DM16)-1)*3,0,3,1))</f>
        <v>46065</v>
      </c>
      <c r="DX16" s="57">
        <f ca="1">SUM(OFFSET(CZ$5,(ROWS($DM$5:$DM16)-1)*3,0,3,1))</f>
        <v>2194.0142857142855</v>
      </c>
      <c r="DY16" s="57" t="e">
        <f ca="1">SUM(OFFSET(DA$5,(ROWS($DM$5:$DM16)-1)*3,0,3,1))</f>
        <v>#DIV/0!</v>
      </c>
      <c r="DZ16" s="57">
        <f ca="1">SUM(OFFSET(DB$5,(ROWS($DM$5:$DM16)-1)*3,0,3,1))</f>
        <v>1206.5228571428572</v>
      </c>
      <c r="EA16" s="57">
        <f ca="1">SUM(OFFSET(DC$5,(ROWS($DM$5:$DM16)-1)*3,0,3,1))</f>
        <v>1228.8061904761903</v>
      </c>
      <c r="EB16" s="57">
        <f ca="1">SUM(OFFSET(DD$5,(ROWS($DM$5:$DM16)-1)*3,0,3,1))</f>
        <v>1162.1457142857143</v>
      </c>
      <c r="EC16" s="57">
        <f ca="1">SUM(OFFSET(DE$5,(ROWS($DM$5:$DM16)-1)*3,0,3,1))</f>
        <v>1137.2478571428571</v>
      </c>
      <c r="ED16" s="57">
        <f ca="1">SUM(OFFSET(DF$5,(ROWS($DM$5:$DM16)-1)*3,0,3,1))</f>
        <v>1212.8687771038062</v>
      </c>
      <c r="EE16" s="57">
        <f ca="1">SUM(OFFSET(DG$5,(ROWS($DM$5:$DM16)-1)*3,0,3,1))</f>
        <v>8760149.2857142854</v>
      </c>
      <c r="EF16" s="57">
        <f ca="1">-1*(AVERAGE(OFFSET(DH$5,(ROWS($DM$5:$DM16)-1)*3,0,3,1)))</f>
        <v>363.21242857142857</v>
      </c>
      <c r="EG16" s="57">
        <f ca="1">-1*(AVERAGE(OFFSET(DI$5,(ROWS($DM$5:$DM16)-1)*3,0,3,1)))</f>
        <v>4068.92</v>
      </c>
      <c r="EH16" s="4">
        <f>HAVERGDP!G30</f>
        <v>100</v>
      </c>
      <c r="EI16" s="57">
        <f>HAVERGDP!J30-HAVERGDP!K30</f>
        <v>-32366</v>
      </c>
      <c r="EJ16" s="57">
        <f>HAVERGDP!H30</f>
        <v>405475</v>
      </c>
      <c r="EK16" s="57">
        <f>HAVERGDP!I30</f>
        <v>29874784.333333332</v>
      </c>
      <c r="EN16" s="225">
        <v>20224</v>
      </c>
      <c r="EO16" s="4">
        <f t="shared" ca="1" si="90"/>
        <v>0.53161192329600482</v>
      </c>
      <c r="EP16" s="4">
        <f t="shared" ca="1" si="65"/>
        <v>-25.139664804469277</v>
      </c>
      <c r="EQ16" s="4">
        <f t="shared" ca="1" si="66"/>
        <v>-3.5690170734059889</v>
      </c>
      <c r="ER16" s="4">
        <f t="shared" ca="1" si="67"/>
        <v>-4.8248374239563745</v>
      </c>
      <c r="ES16" s="4">
        <f t="shared" ca="1" si="68"/>
        <v>-18.163043180367787</v>
      </c>
      <c r="ET16" s="4">
        <f t="shared" ca="1" si="69"/>
        <v>-4.2572671091782972</v>
      </c>
      <c r="EU16" s="4">
        <f t="shared" ca="1" si="70"/>
        <v>-8.7810125731190851</v>
      </c>
      <c r="EV16" s="4">
        <f t="shared" ca="1" si="71"/>
        <v>9.4052153530618234</v>
      </c>
      <c r="EW16" s="4">
        <f t="shared" ca="1" si="72"/>
        <v>2.9721199368753171</v>
      </c>
      <c r="EX16" s="4">
        <f t="shared" ca="1" si="73"/>
        <v>15.808130326570623</v>
      </c>
      <c r="EY16" s="4">
        <f t="shared" ca="1" si="74"/>
        <v>-5.0650594962138857</v>
      </c>
      <c r="EZ16" s="4" t="e">
        <f t="shared" ca="1" si="75"/>
        <v>#DIV/0!</v>
      </c>
      <c r="FA16" s="4">
        <f t="shared" ca="1" si="76"/>
        <v>0.14525559649063435</v>
      </c>
      <c r="FB16" s="4">
        <f t="shared" ca="1" si="77"/>
        <v>7.953028487042868</v>
      </c>
      <c r="FC16" s="4">
        <f t="shared" ca="1" si="78"/>
        <v>-8.0727935123395156</v>
      </c>
      <c r="FD16" s="4">
        <f t="shared" ca="1" si="79"/>
        <v>-14.764644726656384</v>
      </c>
      <c r="FE16" s="4">
        <f t="shared" ca="1" si="80"/>
        <v>6.924857579480137</v>
      </c>
      <c r="FF16" s="4">
        <f t="shared" ca="1" si="81"/>
        <v>18.709661520229815</v>
      </c>
      <c r="FG16" s="4">
        <f t="shared" ca="1" si="82"/>
        <v>31.889598115512374</v>
      </c>
      <c r="FH16" s="4">
        <f t="shared" ca="1" si="83"/>
        <v>19.414566574416227</v>
      </c>
      <c r="FI16" s="4">
        <f t="shared" si="84"/>
        <v>0.33444816053511683</v>
      </c>
      <c r="FJ16" s="4">
        <f t="shared" si="85"/>
        <v>-6.3212735166425453</v>
      </c>
      <c r="FK16" s="4">
        <f t="shared" si="86"/>
        <v>3.2504901835960442</v>
      </c>
      <c r="FL16" s="4">
        <f t="shared" si="87"/>
        <v>0.54514766624136346</v>
      </c>
    </row>
    <row r="17" spans="1:168" x14ac:dyDescent="0.35">
      <c r="A17" s="73" t="s">
        <v>337</v>
      </c>
      <c r="B17" s="41">
        <f t="shared" si="88"/>
        <v>43920</v>
      </c>
      <c r="C17" s="57">
        <f>'HAVERW (new)'!B72</f>
        <v>388</v>
      </c>
      <c r="D17" s="57">
        <f>'HAVERW (new)'!C72-'HAVERW (new)'!B72</f>
        <v>39</v>
      </c>
      <c r="E17" s="4">
        <f ca="1">AVERAGE(OFFSET('HAVERD (new)'!B$12,(ROWS('Chart Data'!$A$5:$A17)-1)*7,0,7,1))</f>
        <v>37.714285714285715</v>
      </c>
      <c r="F17" s="4">
        <f ca="1">AVERAGE(OFFSET('HAVERD (new)'!C$12,(ROWS('Chart Data'!$A$5:$A17)-1)*7,0,7,1))</f>
        <v>63.285714285714285</v>
      </c>
      <c r="G17" s="57">
        <f>'HAVERW (new)'!Q72</f>
        <v>4251</v>
      </c>
      <c r="H17" s="4">
        <f ca="1">AVERAGE(OFFSET('HAVERD (new)'!O$12,(ROWS('Chart Data'!$A$5:$A17)-1)*7,0,7,1))</f>
        <v>30.857142857142858</v>
      </c>
      <c r="I17" s="4">
        <f ca="1">AVERAGE(OFFSET('HAVERD (new)'!P$12,(ROWS('Chart Data'!$A$5:$A17)-1)*7,0,7,1))</f>
        <v>16.714285714285715</v>
      </c>
      <c r="J17" s="4">
        <f ca="1">AVERAGE(OFFSET('HAVERD (new)'!Q$12,(ROWS('Chart Data'!$A$5:$A17)-1)*7,0,7,1))</f>
        <v>4.7142857142857144</v>
      </c>
      <c r="K17" s="4">
        <f ca="1">AVERAGE(OFFSET('HAVERD (new)'!R$12,(ROWS('Chart Data'!$A$5:$A17)-1)*7,0,7,1))</f>
        <v>16.571428571428573</v>
      </c>
      <c r="L17" s="57">
        <f>'HAVERW (new)'!D72</f>
        <v>7083</v>
      </c>
      <c r="M17" s="57">
        <f>'HAVERW (new)'!F72</f>
        <v>33.842857142857142</v>
      </c>
      <c r="N17" s="4" t="e">
        <f ca="1">AVERAGE(OFFSET('HAVERD (new)'!D$12,(ROWS('Chart Data'!$A$5:$A17)-1)*7,0,7,1))</f>
        <v>#DIV/0!</v>
      </c>
      <c r="O17" s="4">
        <f ca="1">AVERAGE(OFFSET('HAVERD (new)'!E$12,(ROWS('Chart Data'!$A$5:$A17)-1)*7,0,7,1))</f>
        <v>27.19857142857143</v>
      </c>
      <c r="P17" s="4">
        <f ca="1">AVERAGE(AVERAGE(OFFSET('HAVERD (new)'!F$12,(ROWS('Chart Data'!$A$5:$A17)-1)*7,0,7,1)),AVERAGE(OFFSET('HAVERD (new)'!J$12,(ROWS('Chart Data'!$A$5:$A17)-1)*7,0,7,1)),AVERAGE(OFFSET('HAVERD (new)'!K$12,(ROWS('Chart Data'!$A$5:$A17)-1)*7,0,7,1)))</f>
        <v>30.22</v>
      </c>
      <c r="Q17" s="4">
        <f ca="1">AVERAGE(AVERAGE(OFFSET('HAVERD (new)'!H$12,(ROWS('Chart Data'!$A$5:$A17)-1)*7,0,7,1)),AVERAGE(OFFSET('HAVERD (new)'!I$12,(ROWS('Chart Data'!$A$5:$A17)-1)*7,0,7,1)))</f>
        <v>34.730000000000004</v>
      </c>
      <c r="R17" s="4">
        <f ca="1">AVERAGE(AVERAGE(OFFSET('HAVERD (new)'!L$12,(ROWS('Chart Data'!$A$5:$A17)-1)*7,0,7,1)),AVERAGE(OFFSET('HAVERD (new)'!M$12,(ROWS('Chart Data'!$A$5:$A17)-1)*7,0,7,1)))</f>
        <v>11.947857142857142</v>
      </c>
      <c r="S17" s="73" t="e">
        <f>NA()</f>
        <v>#N/A</v>
      </c>
      <c r="T17" s="57">
        <f ca="1">AVERAGE(OFFSET(Energy!E$1109,(ROWS('Chart Data'!$A$5:$A17)-1)*7,0,7,1))</f>
        <v>619786.14285714284</v>
      </c>
      <c r="U17" s="57">
        <f ca="1">-AVERAGE(OFFSET('HAVERD (new)'!T$12,(ROWS('Chart Data'!$A$5:$A17)-1)*7,0,7,1))</f>
        <v>-847.08714285714279</v>
      </c>
      <c r="V17" s="4">
        <f ca="1">-AVERAGE(OFFSET('HAVERD (new)'!U$12,(ROWS('Chart Data'!$A$5:$A17)-1)*7,0,7,1))*10000</f>
        <v>-5942.2</v>
      </c>
      <c r="W17" s="4"/>
      <c r="Z17" s="4"/>
      <c r="AA17" s="73" t="e">
        <f>NA()</f>
        <v>#N/A</v>
      </c>
      <c r="AB17" s="73" t="e">
        <f>NA()</f>
        <v>#N/A</v>
      </c>
      <c r="AC17" s="73" t="e">
        <f>NA()</f>
        <v>#N/A</v>
      </c>
      <c r="AD17" s="73" t="e">
        <f>NA()</f>
        <v>#N/A</v>
      </c>
      <c r="AE17" s="73" t="e">
        <f>NA()</f>
        <v>#N/A</v>
      </c>
      <c r="AF17" s="73" t="e">
        <f>NA()</f>
        <v>#N/A</v>
      </c>
      <c r="AG17" s="73" t="e">
        <f>NA()</f>
        <v>#N/A</v>
      </c>
      <c r="AH17" s="73" t="e">
        <f>NA()</f>
        <v>#N/A</v>
      </c>
      <c r="AI17" s="73" t="e">
        <f>NA()</f>
        <v>#N/A</v>
      </c>
      <c r="AJ17" s="73" t="e">
        <f>NA()</f>
        <v>#N/A</v>
      </c>
      <c r="AK17" s="73" t="e">
        <f>NA()</f>
        <v>#N/A</v>
      </c>
      <c r="AL17" s="73" t="e">
        <f>NA()</f>
        <v>#N/A</v>
      </c>
      <c r="AM17" s="73" t="e">
        <f>NA()</f>
        <v>#N/A</v>
      </c>
      <c r="AN17" s="73" t="e">
        <f>NA()</f>
        <v>#N/A</v>
      </c>
      <c r="AO17" s="73" t="e">
        <f>NA()</f>
        <v>#N/A</v>
      </c>
      <c r="AP17" s="73" t="e">
        <f>NA()</f>
        <v>#N/A</v>
      </c>
      <c r="AQ17" s="73" t="e">
        <f>NA()</f>
        <v>#N/A</v>
      </c>
      <c r="AR17" s="73" t="e">
        <f>NA()</f>
        <v>#N/A</v>
      </c>
      <c r="AS17" s="57">
        <f t="shared" ca="1" si="25"/>
        <v>847.08714285714279</v>
      </c>
      <c r="AT17" s="57">
        <f t="shared" ca="1" si="26"/>
        <v>5942.2</v>
      </c>
      <c r="AW17" s="4" t="e">
        <f t="shared" si="92"/>
        <v>#N/A</v>
      </c>
      <c r="AX17" s="4" t="e">
        <f t="shared" si="27"/>
        <v>#N/A</v>
      </c>
      <c r="AY17" s="4" t="e">
        <f t="shared" si="28"/>
        <v>#N/A</v>
      </c>
      <c r="AZ17" s="4" t="e">
        <f t="shared" si="29"/>
        <v>#N/A</v>
      </c>
      <c r="BA17" s="4" t="e">
        <f t="shared" si="30"/>
        <v>#N/A</v>
      </c>
      <c r="BB17" s="4" t="e">
        <f t="shared" si="31"/>
        <v>#N/A</v>
      </c>
      <c r="BC17" s="4" t="e">
        <f t="shared" si="32"/>
        <v>#N/A</v>
      </c>
      <c r="BD17" s="4" t="e">
        <f t="shared" si="33"/>
        <v>#N/A</v>
      </c>
      <c r="BE17" s="4" t="e">
        <f t="shared" si="34"/>
        <v>#N/A</v>
      </c>
      <c r="BF17" s="4" t="e">
        <f t="shared" si="35"/>
        <v>#N/A</v>
      </c>
      <c r="BG17" s="4" t="e">
        <f t="shared" si="36"/>
        <v>#N/A</v>
      </c>
      <c r="BH17" s="4" t="e">
        <f t="shared" si="37"/>
        <v>#N/A</v>
      </c>
      <c r="BI17" s="4" t="e">
        <f t="shared" si="38"/>
        <v>#N/A</v>
      </c>
      <c r="BJ17" s="4" t="e">
        <f t="shared" si="39"/>
        <v>#N/A</v>
      </c>
      <c r="BK17" s="4" t="e">
        <f t="shared" si="40"/>
        <v>#N/A</v>
      </c>
      <c r="BL17" s="4" t="e">
        <f t="shared" si="41"/>
        <v>#N/A</v>
      </c>
      <c r="BM17" s="4" t="e">
        <f t="shared" si="42"/>
        <v>#N/A</v>
      </c>
      <c r="BN17" s="4" t="e">
        <f t="shared" si="43"/>
        <v>#N/A</v>
      </c>
      <c r="BO17" s="4">
        <f t="shared" ca="1" si="44"/>
        <v>739.4703571428571</v>
      </c>
      <c r="BP17" s="4">
        <f t="shared" ca="1" si="45"/>
        <v>5295</v>
      </c>
      <c r="BS17" s="74">
        <f t="shared" si="21"/>
        <v>-0.36709255757607712</v>
      </c>
      <c r="BT17" s="74">
        <f t="shared" si="22"/>
        <v>-1.6763085390897929</v>
      </c>
      <c r="BU17" s="74">
        <f t="shared" ca="1" si="46"/>
        <v>-9.1237001715470374</v>
      </c>
      <c r="BV17" s="74">
        <f t="shared" ca="1" si="47"/>
        <v>-3.7068480485986317</v>
      </c>
      <c r="BW17" s="74">
        <f t="shared" si="48"/>
        <v>-6.5287879161725204</v>
      </c>
      <c r="BX17" s="74">
        <f t="shared" ca="1" si="49"/>
        <v>-12.459691645111869</v>
      </c>
      <c r="BY17" s="74" t="e">
        <f t="shared" ca="1" si="50"/>
        <v>#N/A</v>
      </c>
      <c r="BZ17" s="74">
        <f t="shared" ca="1" si="51"/>
        <v>-20.0128408135031</v>
      </c>
      <c r="CA17" s="74">
        <f t="shared" ca="1" si="52"/>
        <v>-24.179519795770027</v>
      </c>
      <c r="CB17" s="74">
        <f t="shared" si="53"/>
        <v>0.89827936792771701</v>
      </c>
      <c r="CC17" s="74">
        <f t="shared" si="54"/>
        <v>-5.6186621695514525</v>
      </c>
      <c r="CD17" s="74" t="e">
        <f t="shared" ca="1" si="55"/>
        <v>#DIV/0!</v>
      </c>
      <c r="CE17" s="74">
        <f t="shared" ca="1" si="56"/>
        <v>-11.566959684383297</v>
      </c>
      <c r="CF17" s="74">
        <f t="shared" ca="1" si="57"/>
        <v>-9.0813754884144569</v>
      </c>
      <c r="CG17" s="74">
        <f t="shared" ca="1" si="58"/>
        <v>-7.5108070801494664</v>
      </c>
      <c r="CH17" s="74">
        <f t="shared" ca="1" si="59"/>
        <v>-9.6626773138706969</v>
      </c>
      <c r="CI17" s="74" t="e">
        <f t="shared" si="60"/>
        <v>#N/A</v>
      </c>
      <c r="CJ17" s="74">
        <f t="shared" ca="1" si="61"/>
        <v>-0.10183717527662217</v>
      </c>
      <c r="CK17" s="74">
        <f t="shared" ca="1" si="62"/>
        <v>-8.2133854274768812</v>
      </c>
      <c r="CL17" s="74">
        <f t="shared" ca="1" si="63"/>
        <v>-8.4163393987961328</v>
      </c>
      <c r="CO17" s="53">
        <v>44197</v>
      </c>
      <c r="CP17" s="57">
        <f>SUM(C$57:C$60)</f>
        <v>1506</v>
      </c>
      <c r="CQ17" s="57">
        <f t="shared" ref="CQ17:DG17" si="101">SUM(D$57:D$60)</f>
        <v>145</v>
      </c>
      <c r="CR17" s="57">
        <f t="shared" ca="1" si="101"/>
        <v>288.14285714285711</v>
      </c>
      <c r="CS17" s="57">
        <f t="shared" ca="1" si="101"/>
        <v>375.42857142857144</v>
      </c>
      <c r="CT17" s="57">
        <f t="shared" si="101"/>
        <v>28520</v>
      </c>
      <c r="CU17" s="57">
        <f t="shared" ca="1" si="101"/>
        <v>212.57142857142858</v>
      </c>
      <c r="CV17" s="57">
        <f t="shared" ca="1" si="101"/>
        <v>42.742857142857147</v>
      </c>
      <c r="CW17" s="57">
        <f t="shared" ca="1" si="101"/>
        <v>63.142857142857139</v>
      </c>
      <c r="CX17" s="57">
        <f t="shared" ca="1" si="101"/>
        <v>129.14285714285717</v>
      </c>
      <c r="CY17" s="57">
        <f t="shared" si="101"/>
        <v>26783</v>
      </c>
      <c r="CZ17" s="57">
        <f t="shared" si="101"/>
        <v>262.97142857142859</v>
      </c>
      <c r="DA17" s="57" t="e">
        <f t="shared" ca="1" si="101"/>
        <v>#DIV/0!</v>
      </c>
      <c r="DB17" s="57">
        <f t="shared" ca="1" si="101"/>
        <v>185.14142857142855</v>
      </c>
      <c r="DC17" s="57">
        <f t="shared" ca="1" si="101"/>
        <v>219.68190476190478</v>
      </c>
      <c r="DD17" s="57">
        <f t="shared" ca="1" si="101"/>
        <v>179.24</v>
      </c>
      <c r="DE17" s="57">
        <f t="shared" ca="1" si="101"/>
        <v>116.06</v>
      </c>
      <c r="DF17" s="57" t="e">
        <f t="shared" si="101"/>
        <v>#N/A</v>
      </c>
      <c r="DG17" s="57">
        <f t="shared" ca="1" si="101"/>
        <v>3260988.1428571427</v>
      </c>
      <c r="DH17" s="57">
        <f ca="1">AVERAGE(U$57:U$60)</f>
        <v>-368.36785714285713</v>
      </c>
      <c r="DI17" s="57">
        <f ca="1">AVERAGE(V$57:V$60)</f>
        <v>-656.9</v>
      </c>
      <c r="DJ17" s="4">
        <f>HAVERGDP!B47</f>
        <v>87.8</v>
      </c>
      <c r="DM17" s="225">
        <v>20231</v>
      </c>
      <c r="DN17" s="73">
        <f ca="1">SUM(OFFSET(CP$5,(ROWS($DM$5:$DM17)-1)*3,0,3,1))</f>
        <v>5380</v>
      </c>
      <c r="DO17" s="57">
        <f ca="1">SUM(OFFSET(CQ$5,(ROWS($DM$5:$DM17)-1)*3,0,3,1))</f>
        <v>598</v>
      </c>
      <c r="DP17" s="57">
        <f ca="1">SUM(OFFSET(CR$5,(ROWS($DM$5:$DM17)-1)*3,0,3,1))</f>
        <v>1451.2857142857142</v>
      </c>
      <c r="DQ17" s="57">
        <f ca="1">SUM(OFFSET(CS$5,(ROWS($DM$5:$DM17)-1)*3,0,3,1))</f>
        <v>1314.2857142857142</v>
      </c>
      <c r="DR17" s="57">
        <f ca="1">SUM(OFFSET(CT$5,(ROWS($DM$5:$DM17)-1)*3,0,3,1))</f>
        <v>402363</v>
      </c>
      <c r="DS17" s="57">
        <f ca="1">SUM(OFFSET(CU$5,(ROWS($DM$5:$DM17)-1)*3,0,3,1))</f>
        <v>1192.7142857142858</v>
      </c>
      <c r="DT17" s="57">
        <f ca="1">SUM(OFFSET(CV$5,(ROWS($DM$5:$DM17)-1)*3,0,3,1))</f>
        <v>0</v>
      </c>
      <c r="DU17" s="57">
        <f ca="1">SUM(OFFSET(CW$5,(ROWS($DM$5:$DM17)-1)*3,0,3,1))</f>
        <v>1057.4285714285716</v>
      </c>
      <c r="DV17" s="57">
        <f ca="1">SUM(OFFSET(CX$5,(ROWS($DM$5:$DM17)-1)*3,0,3,1))</f>
        <v>1131.8571428571429</v>
      </c>
      <c r="DW17" s="57">
        <f ca="1">SUM(OFFSET(CY$5,(ROWS($DM$5:$DM17)-1)*3,0,3,1))</f>
        <v>80005</v>
      </c>
      <c r="DX17" s="57">
        <f ca="1">SUM(OFFSET(CZ$5,(ROWS($DM$5:$DM17)-1)*3,0,3,1))</f>
        <v>1945.4714285714285</v>
      </c>
      <c r="DY17" s="57" t="e">
        <f ca="1">SUM(OFFSET(DA$5,(ROWS($DM$5:$DM17)-1)*3,0,3,1))</f>
        <v>#DIV/0!</v>
      </c>
      <c r="DZ17" s="57">
        <f ca="1">SUM(OFFSET(DB$5,(ROWS($DM$5:$DM17)-1)*3,0,3,1))</f>
        <v>1242.8085714285714</v>
      </c>
      <c r="EA17" s="57">
        <f ca="1">SUM(OFFSET(DC$5,(ROWS($DM$5:$DM17)-1)*3,0,3,1))</f>
        <v>1275.0095238095239</v>
      </c>
      <c r="EB17" s="57">
        <f ca="1">SUM(OFFSET(DD$5,(ROWS($DM$5:$DM17)-1)*3,0,3,1))</f>
        <v>1201.2464285714286</v>
      </c>
      <c r="EC17" s="57">
        <f ca="1">SUM(OFFSET(DE$5,(ROWS($DM$5:$DM17)-1)*3,0,3,1))</f>
        <v>1250.0642857142857</v>
      </c>
      <c r="ED17" s="57">
        <f ca="1">SUM(OFFSET(DF$5,(ROWS($DM$5:$DM17)-1)*3,0,3,1))</f>
        <v>1269.7080683304093</v>
      </c>
      <c r="EE17" s="57">
        <f ca="1">SUM(OFFSET(DG$5,(ROWS($DM$5:$DM17)-1)*3,0,3,1))</f>
        <v>9241347.5714285709</v>
      </c>
      <c r="EF17" s="57">
        <f ca="1">-1*(AVERAGE(OFFSET(DH$5,(ROWS($DM$5:$DM17)-1)*3,0,3,1)))</f>
        <v>200.03271428571429</v>
      </c>
      <c r="EG17" s="57">
        <f ca="1">-1*(AVERAGE(OFFSET(DI$5,(ROWS($DM$5:$DM17)-1)*3,0,3,1)))</f>
        <v>1376.5133333333331</v>
      </c>
      <c r="EH17" s="4">
        <f>HAVERGDP!G31</f>
        <v>100.09999999999998</v>
      </c>
      <c r="EI17" s="57">
        <f>HAVERGDP!J31-HAVERGDP!K31</f>
        <v>-46014</v>
      </c>
      <c r="EJ17" s="57">
        <f>HAVERGDP!H31</f>
        <v>411023</v>
      </c>
      <c r="EK17" s="57">
        <f>HAVERGDP!I31</f>
        <v>30014049</v>
      </c>
      <c r="EN17" s="225">
        <v>20231</v>
      </c>
      <c r="EO17" s="4">
        <f t="shared" ca="1" si="90"/>
        <v>1.6052880075543063</v>
      </c>
      <c r="EP17" s="4">
        <f t="shared" ca="1" si="65"/>
        <v>-10.746268656716417</v>
      </c>
      <c r="EQ17" s="4">
        <f t="shared" ca="1" si="66"/>
        <v>1.6204861458437358</v>
      </c>
      <c r="ER17" s="4">
        <f t="shared" ca="1" si="67"/>
        <v>1.3885827639409376</v>
      </c>
      <c r="ES17" s="4">
        <f t="shared" ca="1" si="68"/>
        <v>-3.7526521883693653</v>
      </c>
      <c r="ET17" s="4">
        <f t="shared" ca="1" si="69"/>
        <v>-0.20320344250537303</v>
      </c>
      <c r="EU17" s="4">
        <f t="shared" ca="1" si="70"/>
        <v>-100</v>
      </c>
      <c r="EV17" s="4">
        <f t="shared" ca="1" si="71"/>
        <v>-0.88377075522226844</v>
      </c>
      <c r="EW17" s="4">
        <f t="shared" ca="1" si="72"/>
        <v>1.1877394636015559</v>
      </c>
      <c r="EX17" s="4">
        <f t="shared" ca="1" si="73"/>
        <v>73.678497774883311</v>
      </c>
      <c r="EY17" s="4">
        <f t="shared" ca="1" si="74"/>
        <v>-11.32822419439904</v>
      </c>
      <c r="EZ17" s="4" t="e">
        <f t="shared" ca="1" si="75"/>
        <v>#DIV/0!</v>
      </c>
      <c r="FA17" s="4">
        <f t="shared" ca="1" si="76"/>
        <v>3.0074618206273884</v>
      </c>
      <c r="FB17" s="4">
        <f t="shared" ca="1" si="77"/>
        <v>3.760017950058403</v>
      </c>
      <c r="FC17" s="4">
        <f t="shared" ca="1" si="78"/>
        <v>3.3645276840130744</v>
      </c>
      <c r="FD17" s="4">
        <f t="shared" ca="1" si="79"/>
        <v>9.9201267219672484</v>
      </c>
      <c r="FE17" s="4">
        <f t="shared" ca="1" si="80"/>
        <v>4.6863512607133728</v>
      </c>
      <c r="FF17" s="4">
        <f t="shared" ca="1" si="81"/>
        <v>5.493037504497833</v>
      </c>
      <c r="FG17" s="4">
        <f t="shared" ca="1" si="82"/>
        <v>-44.926798052458082</v>
      </c>
      <c r="FH17" s="4">
        <f t="shared" ca="1" si="83"/>
        <v>-66.170056591593521</v>
      </c>
      <c r="FI17" s="4">
        <f t="shared" si="84"/>
        <v>9.9999999999988987E-2</v>
      </c>
      <c r="FJ17" s="4">
        <f t="shared" si="85"/>
        <v>42.167706852870303</v>
      </c>
      <c r="FK17" s="4">
        <f t="shared" si="86"/>
        <v>1.3682717800110877</v>
      </c>
      <c r="FL17" s="4">
        <f t="shared" si="87"/>
        <v>0.46616124525886704</v>
      </c>
    </row>
    <row r="18" spans="1:168" x14ac:dyDescent="0.35">
      <c r="A18" s="73" t="s">
        <v>338</v>
      </c>
      <c r="B18" s="41">
        <f t="shared" si="88"/>
        <v>43927</v>
      </c>
      <c r="C18" s="57">
        <f>'HAVERW (new)'!B73</f>
        <v>375</v>
      </c>
      <c r="D18" s="57">
        <f>'HAVERW (new)'!C73-'HAVERW (new)'!B73</f>
        <v>36</v>
      </c>
      <c r="E18" s="4">
        <f ca="1">AVERAGE(OFFSET('HAVERD (new)'!B$12,(ROWS('Chart Data'!$A$5:$A18)-1)*7,0,7,1))</f>
        <v>36.714285714285715</v>
      </c>
      <c r="F18" s="4">
        <f ca="1">AVERAGE(OFFSET('HAVERD (new)'!C$12,(ROWS('Chart Data'!$A$5:$A18)-1)*7,0,7,1))</f>
        <v>54.571428571428569</v>
      </c>
      <c r="G18" s="57">
        <f>'HAVERW (new)'!Q73</f>
        <v>3384</v>
      </c>
      <c r="H18" s="4">
        <f ca="1">AVERAGE(OFFSET('HAVERD (new)'!O$12,(ROWS('Chart Data'!$A$5:$A18)-1)*7,0,7,1))</f>
        <v>30.714285714285715</v>
      </c>
      <c r="I18" s="4">
        <f ca="1">AVERAGE(OFFSET('HAVERD (new)'!P$12,(ROWS('Chart Data'!$A$5:$A18)-1)*7,0,7,1))</f>
        <v>13.285714285714286</v>
      </c>
      <c r="J18" s="4">
        <f ca="1">AVERAGE(OFFSET('HAVERD (new)'!Q$12,(ROWS('Chart Data'!$A$5:$A18)-1)*7,0,7,1))</f>
        <v>4</v>
      </c>
      <c r="K18" s="4">
        <f ca="1">AVERAGE(OFFSET('HAVERD (new)'!R$12,(ROWS('Chart Data'!$A$5:$A18)-1)*7,0,7,1))</f>
        <v>16.857142857142858</v>
      </c>
      <c r="L18" s="57">
        <f>'HAVERW (new)'!D73</f>
        <v>20809</v>
      </c>
      <c r="M18" s="57">
        <f>'HAVERW (new)'!F73</f>
        <v>30.300000000000004</v>
      </c>
      <c r="N18" s="4" t="e">
        <f ca="1">AVERAGE(OFFSET('HAVERD (new)'!D$12,(ROWS('Chart Data'!$A$5:$A18)-1)*7,0,7,1))</f>
        <v>#DIV/0!</v>
      </c>
      <c r="O18" s="4">
        <f ca="1">AVERAGE(OFFSET('HAVERD (new)'!E$12,(ROWS('Chart Data'!$A$5:$A18)-1)*7,0,7,1))</f>
        <v>27.664285714285715</v>
      </c>
      <c r="P18" s="4">
        <f ca="1">AVERAGE(AVERAGE(OFFSET('HAVERD (new)'!F$12,(ROWS('Chart Data'!$A$5:$A18)-1)*7,0,7,1)),AVERAGE(OFFSET('HAVERD (new)'!J$12,(ROWS('Chart Data'!$A$5:$A18)-1)*7,0,7,1)),AVERAGE(OFFSET('HAVERD (new)'!K$12,(ROWS('Chart Data'!$A$5:$A18)-1)*7,0,7,1)))</f>
        <v>29.721904761904764</v>
      </c>
      <c r="Q18" s="4">
        <f ca="1">AVERAGE(AVERAGE(OFFSET('HAVERD (new)'!H$12,(ROWS('Chart Data'!$A$5:$A18)-1)*7,0,7,1)),AVERAGE(OFFSET('HAVERD (new)'!I$12,(ROWS('Chart Data'!$A$5:$A18)-1)*7,0,7,1)))</f>
        <v>37.492142857142852</v>
      </c>
      <c r="R18" s="4">
        <f ca="1">AVERAGE(AVERAGE(OFFSET('HAVERD (new)'!L$12,(ROWS('Chart Data'!$A$5:$A18)-1)*7,0,7,1)),AVERAGE(OFFSET('HAVERD (new)'!M$12,(ROWS('Chart Data'!$A$5:$A18)-1)*7,0,7,1)))</f>
        <v>10.137857142857143</v>
      </c>
      <c r="S18" s="73" t="e">
        <f>NA()</f>
        <v>#N/A</v>
      </c>
      <c r="T18" s="57">
        <f ca="1">AVERAGE(OFFSET(Energy!E$1109,(ROWS('Chart Data'!$A$5:$A18)-1)*7,0,7,1))</f>
        <v>541064.42857142852</v>
      </c>
      <c r="U18" s="57">
        <f ca="1">-AVERAGE(OFFSET('HAVERD (new)'!T$12,(ROWS('Chart Data'!$A$5:$A18)-1)*7,0,7,1))</f>
        <v>-859.58714285714268</v>
      </c>
      <c r="V18" s="4">
        <f ca="1">-AVERAGE(OFFSET('HAVERD (new)'!U$12,(ROWS('Chart Data'!$A$5:$A18)-1)*7,0,7,1))*10000</f>
        <v>-5778.6</v>
      </c>
      <c r="W18" s="4"/>
      <c r="Z18" s="4"/>
      <c r="AA18" s="73" t="e">
        <f>NA()</f>
        <v>#N/A</v>
      </c>
      <c r="AB18" s="73" t="e">
        <f>NA()</f>
        <v>#N/A</v>
      </c>
      <c r="AC18" s="73" t="e">
        <f>NA()</f>
        <v>#N/A</v>
      </c>
      <c r="AD18" s="73" t="e">
        <f>NA()</f>
        <v>#N/A</v>
      </c>
      <c r="AE18" s="73" t="e">
        <f>NA()</f>
        <v>#N/A</v>
      </c>
      <c r="AF18" s="73" t="e">
        <f>NA()</f>
        <v>#N/A</v>
      </c>
      <c r="AG18" s="73" t="e">
        <f>NA()</f>
        <v>#N/A</v>
      </c>
      <c r="AH18" s="73" t="e">
        <f>NA()</f>
        <v>#N/A</v>
      </c>
      <c r="AI18" s="73" t="e">
        <f>NA()</f>
        <v>#N/A</v>
      </c>
      <c r="AJ18" s="73" t="e">
        <f>NA()</f>
        <v>#N/A</v>
      </c>
      <c r="AK18" s="73" t="e">
        <f>NA()</f>
        <v>#N/A</v>
      </c>
      <c r="AL18" s="73" t="e">
        <f>NA()</f>
        <v>#N/A</v>
      </c>
      <c r="AM18" s="73" t="e">
        <f>NA()</f>
        <v>#N/A</v>
      </c>
      <c r="AN18" s="73" t="e">
        <f>NA()</f>
        <v>#N/A</v>
      </c>
      <c r="AO18" s="73" t="e">
        <f>NA()</f>
        <v>#N/A</v>
      </c>
      <c r="AP18" s="73" t="e">
        <f>NA()</f>
        <v>#N/A</v>
      </c>
      <c r="AQ18" s="73" t="e">
        <f>NA()</f>
        <v>#N/A</v>
      </c>
      <c r="AR18" s="73" t="e">
        <f>NA()</f>
        <v>#N/A</v>
      </c>
      <c r="AS18" s="57">
        <f t="shared" ca="1" si="25"/>
        <v>859.58714285714268</v>
      </c>
      <c r="AT18" s="57">
        <f t="shared" ca="1" si="26"/>
        <v>5778.6</v>
      </c>
      <c r="AW18" s="4" t="e">
        <f t="shared" si="92"/>
        <v>#N/A</v>
      </c>
      <c r="AX18" s="4" t="e">
        <f t="shared" si="27"/>
        <v>#N/A</v>
      </c>
      <c r="AY18" s="4" t="e">
        <f t="shared" si="28"/>
        <v>#N/A</v>
      </c>
      <c r="AZ18" s="4" t="e">
        <f t="shared" si="29"/>
        <v>#N/A</v>
      </c>
      <c r="BA18" s="4" t="e">
        <f t="shared" si="30"/>
        <v>#N/A</v>
      </c>
      <c r="BB18" s="4" t="e">
        <f t="shared" si="31"/>
        <v>#N/A</v>
      </c>
      <c r="BC18" s="4" t="e">
        <f t="shared" si="32"/>
        <v>#N/A</v>
      </c>
      <c r="BD18" s="4" t="e">
        <f t="shared" si="33"/>
        <v>#N/A</v>
      </c>
      <c r="BE18" s="4" t="e">
        <f t="shared" si="34"/>
        <v>#N/A</v>
      </c>
      <c r="BF18" s="4" t="e">
        <f t="shared" si="35"/>
        <v>#N/A</v>
      </c>
      <c r="BG18" s="4" t="e">
        <f t="shared" si="36"/>
        <v>#N/A</v>
      </c>
      <c r="BH18" s="4" t="e">
        <f t="shared" si="37"/>
        <v>#N/A</v>
      </c>
      <c r="BI18" s="4" t="e">
        <f t="shared" si="38"/>
        <v>#N/A</v>
      </c>
      <c r="BJ18" s="4" t="e">
        <f t="shared" si="39"/>
        <v>#N/A</v>
      </c>
      <c r="BK18" s="4" t="e">
        <f t="shared" si="40"/>
        <v>#N/A</v>
      </c>
      <c r="BL18" s="4" t="e">
        <f t="shared" si="41"/>
        <v>#N/A</v>
      </c>
      <c r="BM18" s="4" t="e">
        <f t="shared" si="42"/>
        <v>#N/A</v>
      </c>
      <c r="BN18" s="4" t="e">
        <f t="shared" si="43"/>
        <v>#N/A</v>
      </c>
      <c r="BO18" s="4">
        <f t="shared" ca="1" si="44"/>
        <v>848.03678571428566</v>
      </c>
      <c r="BP18" s="4">
        <f t="shared" ca="1" si="45"/>
        <v>5767.25</v>
      </c>
      <c r="BS18" s="74">
        <f t="shared" si="21"/>
        <v>-0.8447721897636179</v>
      </c>
      <c r="BT18" s="74">
        <f t="shared" si="22"/>
        <v>-1.9250048130774369</v>
      </c>
      <c r="BU18" s="74">
        <f t="shared" ca="1" si="46"/>
        <v>-9.2390787718134995</v>
      </c>
      <c r="BV18" s="74">
        <f t="shared" ca="1" si="47"/>
        <v>-4.5063349244202371</v>
      </c>
      <c r="BW18" s="74">
        <f t="shared" si="48"/>
        <v>-6.6979282215021465</v>
      </c>
      <c r="BX18" s="74">
        <f t="shared" ca="1" si="49"/>
        <v>-12.487063551186369</v>
      </c>
      <c r="BY18" s="74" t="e">
        <f t="shared" ca="1" si="50"/>
        <v>#N/A</v>
      </c>
      <c r="BZ18" s="74">
        <f t="shared" ca="1" si="51"/>
        <v>-20.189943111722073</v>
      </c>
      <c r="CA18" s="74">
        <f t="shared" ca="1" si="52"/>
        <v>-24.08383991918431</v>
      </c>
      <c r="CB18" s="74">
        <f t="shared" si="53"/>
        <v>6.8703027528880165</v>
      </c>
      <c r="CC18" s="74">
        <f t="shared" si="54"/>
        <v>-5.833886547966225</v>
      </c>
      <c r="CD18" s="74" t="e">
        <f t="shared" ca="1" si="55"/>
        <v>#DIV/0!</v>
      </c>
      <c r="CE18" s="74">
        <f t="shared" ca="1" si="56"/>
        <v>-11.493935289065856</v>
      </c>
      <c r="CF18" s="74">
        <f t="shared" ca="1" si="57"/>
        <v>-9.1435733817396052</v>
      </c>
      <c r="CG18" s="74">
        <f t="shared" ca="1" si="58"/>
        <v>-7.1977775065724687</v>
      </c>
      <c r="CH18" s="74">
        <f t="shared" ca="1" si="59"/>
        <v>-9.8605792155991274</v>
      </c>
      <c r="CI18" s="74" t="e">
        <f t="shared" si="60"/>
        <v>#N/A</v>
      </c>
      <c r="CJ18" s="74">
        <f t="shared" ca="1" si="61"/>
        <v>-1.0006076931552854</v>
      </c>
      <c r="CK18" s="74">
        <f t="shared" ca="1" si="62"/>
        <v>-8.3718531700771344</v>
      </c>
      <c r="CL18" s="74">
        <f t="shared" ca="1" si="63"/>
        <v>-8.1626329678750746</v>
      </c>
      <c r="CO18" s="53">
        <v>44228</v>
      </c>
      <c r="CP18" s="57">
        <f>SUM(C$61:C$64)</f>
        <v>1598</v>
      </c>
      <c r="CQ18" s="57">
        <f t="shared" ref="CQ18:DG18" si="102">SUM(D$61:D$64)</f>
        <v>159</v>
      </c>
      <c r="CR18" s="57">
        <f t="shared" ca="1" si="102"/>
        <v>314.57142857142856</v>
      </c>
      <c r="CS18" s="57">
        <f t="shared" ca="1" si="102"/>
        <v>395.57142857142856</v>
      </c>
      <c r="CT18" s="57">
        <f t="shared" si="102"/>
        <v>24381</v>
      </c>
      <c r="CU18" s="57">
        <f t="shared" ca="1" si="102"/>
        <v>236.14285714285717</v>
      </c>
      <c r="CV18" s="57">
        <f t="shared" ca="1" si="102"/>
        <v>62.857142857142861</v>
      </c>
      <c r="CW18" s="57">
        <f t="shared" ca="1" si="102"/>
        <v>74.857142857142847</v>
      </c>
      <c r="CX18" s="57">
        <f t="shared" ca="1" si="102"/>
        <v>147.57142857142858</v>
      </c>
      <c r="CY18" s="57">
        <f t="shared" si="102"/>
        <v>22606</v>
      </c>
      <c r="CZ18" s="57">
        <f t="shared" si="102"/>
        <v>275.21428571428572</v>
      </c>
      <c r="DA18" s="57" t="e">
        <f t="shared" ca="1" si="102"/>
        <v>#DIV/0!</v>
      </c>
      <c r="DB18" s="57">
        <f t="shared" ca="1" si="102"/>
        <v>187.43857142857144</v>
      </c>
      <c r="DC18" s="57">
        <f t="shared" ca="1" si="102"/>
        <v>218.53238095238095</v>
      </c>
      <c r="DD18" s="57">
        <f t="shared" ca="1" si="102"/>
        <v>187.82999999999998</v>
      </c>
      <c r="DE18" s="57">
        <f t="shared" ca="1" si="102"/>
        <v>106.98642857142856</v>
      </c>
      <c r="DF18" s="57">
        <f t="shared" si="102"/>
        <v>381.45965248270022</v>
      </c>
      <c r="DG18" s="57">
        <f t="shared" ca="1" si="102"/>
        <v>3047126.2857142859</v>
      </c>
      <c r="DH18" s="57">
        <f ca="1">AVERAGE(U$61:U$64)</f>
        <v>-269.11107142857145</v>
      </c>
      <c r="DI18" s="57">
        <f ca="1">AVERAGE(V$61:V$64)</f>
        <v>-259.45000000000005</v>
      </c>
      <c r="DJ18" s="4">
        <f>HAVERGDP!B48</f>
        <v>88.9</v>
      </c>
      <c r="DM18" s="225">
        <v>20232</v>
      </c>
      <c r="DN18" s="73">
        <f ca="1">SUM(OFFSET(CP$5,(ROWS($DM$5:$DM18)-1)*3,0,3,1))</f>
        <v>5397</v>
      </c>
      <c r="DO18" s="57">
        <f ca="1">SUM(OFFSET(CQ$5,(ROWS($DM$5:$DM18)-1)*3,0,3,1))</f>
        <v>883</v>
      </c>
      <c r="DP18" s="57">
        <f ca="1">SUM(OFFSET(CR$5,(ROWS($DM$5:$DM18)-1)*3,0,3,1))</f>
        <v>1530.4285714285716</v>
      </c>
      <c r="DQ18" s="57">
        <f ca="1">SUM(OFFSET(CS$5,(ROWS($DM$5:$DM18)-1)*3,0,3,1))</f>
        <v>1371.7142857142858</v>
      </c>
      <c r="DR18" s="57">
        <f ca="1">SUM(OFFSET(CT$5,(ROWS($DM$5:$DM18)-1)*3,0,3,1))</f>
        <v>514333</v>
      </c>
      <c r="DS18" s="57">
        <f ca="1">SUM(OFFSET(CU$5,(ROWS($DM$5:$DM18)-1)*3,0,3,1))</f>
        <v>1281</v>
      </c>
      <c r="DT18" s="57">
        <f ca="1">SUM(OFFSET(CV$5,(ROWS($DM$5:$DM18)-1)*3,0,3,1))</f>
        <v>446.42857142857144</v>
      </c>
      <c r="DU18" s="57">
        <f ca="1">SUM(OFFSET(CW$5,(ROWS($DM$5:$DM18)-1)*3,0,3,1))</f>
        <v>1114</v>
      </c>
      <c r="DV18" s="57">
        <f ca="1">SUM(OFFSET(CX$5,(ROWS($DM$5:$DM18)-1)*3,0,3,1))</f>
        <v>1148.4285714285716</v>
      </c>
      <c r="DW18" s="57">
        <f ca="1">SUM(OFFSET(CY$5,(ROWS($DM$5:$DM18)-1)*3,0,3,1))</f>
        <v>58572</v>
      </c>
      <c r="DX18" s="57">
        <f ca="1">SUM(OFFSET(CZ$5,(ROWS($DM$5:$DM18)-1)*3,0,3,1))</f>
        <v>1836.9857142857143</v>
      </c>
      <c r="DY18" s="57" t="e">
        <f ca="1">SUM(OFFSET(DA$5,(ROWS($DM$5:$DM18)-1)*3,0,3,1))</f>
        <v>#DIV/0!</v>
      </c>
      <c r="DZ18" s="57">
        <f ca="1">SUM(OFFSET(DB$5,(ROWS($DM$5:$DM18)-1)*3,0,3,1))</f>
        <v>1314.2457142857143</v>
      </c>
      <c r="EA18" s="57">
        <f ca="1">SUM(OFFSET(DC$5,(ROWS($DM$5:$DM18)-1)*3,0,3,1))</f>
        <v>1270.1438095238095</v>
      </c>
      <c r="EB18" s="57">
        <f ca="1">SUM(OFFSET(DD$5,(ROWS($DM$5:$DM18)-1)*3,0,3,1))</f>
        <v>1336.912142857143</v>
      </c>
      <c r="EC18" s="57">
        <f ca="1">SUM(OFFSET(DE$5,(ROWS($DM$5:$DM18)-1)*3,0,3,1))</f>
        <v>1332.2864285714286</v>
      </c>
      <c r="ED18" s="57">
        <f ca="1">SUM(OFFSET(DF$5,(ROWS($DM$5:$DM18)-1)*3,0,3,1))</f>
        <v>1344.6143822048009</v>
      </c>
      <c r="EE18" s="57">
        <f ca="1">SUM(OFFSET(DG$5,(ROWS($DM$5:$DM18)-1)*3,0,3,1))</f>
        <v>7274690.2857142873</v>
      </c>
      <c r="EF18" s="57">
        <f ca="1">-1*(AVERAGE(OFFSET(DH$5,(ROWS($DM$5:$DM18)-1)*3,0,3,1)))</f>
        <v>166.34007142857143</v>
      </c>
      <c r="EG18" s="57">
        <f ca="1">-1*(AVERAGE(OFFSET(DI$5,(ROWS($DM$5:$DM18)-1)*3,0,3,1)))</f>
        <v>834.01666666666654</v>
      </c>
      <c r="EH18" s="4">
        <f>HAVERGDP!G32</f>
        <v>100.13333333333333</v>
      </c>
      <c r="EI18" s="57">
        <f>HAVERGDP!J32-HAVERGDP!K32</f>
        <v>-48894</v>
      </c>
      <c r="EJ18" s="57">
        <f>HAVERGDP!H32</f>
        <v>415765</v>
      </c>
      <c r="EK18" s="57">
        <f>HAVERGDP!I32</f>
        <v>30144351.333333332</v>
      </c>
      <c r="EN18" s="225">
        <v>20232</v>
      </c>
      <c r="EO18" s="4">
        <f t="shared" ca="1" si="90"/>
        <v>0.31598513011152907</v>
      </c>
      <c r="EP18" s="4">
        <f t="shared" ca="1" si="65"/>
        <v>47.658862876254183</v>
      </c>
      <c r="EQ18" s="4">
        <f t="shared" ca="1" si="66"/>
        <v>5.4532926469140763</v>
      </c>
      <c r="ER18" s="4">
        <f t="shared" ca="1" si="67"/>
        <v>4.3695652173913135</v>
      </c>
      <c r="ES18" s="4">
        <f t="shared" ca="1" si="68"/>
        <v>27.828105466953978</v>
      </c>
      <c r="ET18" s="4">
        <f t="shared" ca="1" si="69"/>
        <v>7.4020840819259748</v>
      </c>
      <c r="EU18" s="4"/>
      <c r="EV18" s="4">
        <f t="shared" ca="1" si="71"/>
        <v>5.3499054309645855</v>
      </c>
      <c r="EW18" s="4">
        <f t="shared" ca="1" si="72"/>
        <v>1.4640918843872308</v>
      </c>
      <c r="EX18" s="4">
        <f t="shared" ca="1" si="73"/>
        <v>-26.78957565152178</v>
      </c>
      <c r="EY18" s="4">
        <f t="shared" ca="1" si="74"/>
        <v>-5.5763200986907346</v>
      </c>
      <c r="EZ18" s="4" t="e">
        <f t="shared" ca="1" si="75"/>
        <v>#DIV/0!</v>
      </c>
      <c r="FA18" s="4">
        <f t="shared" ca="1" si="76"/>
        <v>5.7480407280284584</v>
      </c>
      <c r="FB18" s="4">
        <f t="shared" ca="1" si="77"/>
        <v>-0.38162179927695439</v>
      </c>
      <c r="FC18" s="4">
        <f t="shared" ca="1" si="78"/>
        <v>11.293745484600827</v>
      </c>
      <c r="FD18" s="4">
        <f t="shared" ca="1" si="79"/>
        <v>6.577433160580326</v>
      </c>
      <c r="FE18" s="4">
        <f t="shared" ca="1" si="80"/>
        <v>5.8994910517414345</v>
      </c>
      <c r="FF18" s="4">
        <f t="shared" ca="1" si="81"/>
        <v>-21.281066105495139</v>
      </c>
      <c r="FG18" s="4">
        <f t="shared" ca="1" si="82"/>
        <v>-16.843566302369119</v>
      </c>
      <c r="FH18" s="4">
        <f t="shared" ca="1" si="83"/>
        <v>-39.410927125055096</v>
      </c>
      <c r="FI18" s="4">
        <f t="shared" si="84"/>
        <v>3.3300033300043275E-2</v>
      </c>
      <c r="FJ18" s="4">
        <f t="shared" si="85"/>
        <v>6.2589646629286788</v>
      </c>
      <c r="FK18" s="4">
        <f t="shared" si="86"/>
        <v>1.1537067268741596</v>
      </c>
      <c r="FL18" s="4">
        <f t="shared" si="87"/>
        <v>0.43413780437731031</v>
      </c>
    </row>
    <row r="19" spans="1:168" x14ac:dyDescent="0.35">
      <c r="A19" s="73" t="s">
        <v>339</v>
      </c>
      <c r="B19" s="41">
        <f t="shared" si="88"/>
        <v>43934</v>
      </c>
      <c r="C19" s="57">
        <f>'HAVERW (new)'!B74</f>
        <v>334</v>
      </c>
      <c r="D19" s="57">
        <f>'HAVERW (new)'!C74-'HAVERW (new)'!B74</f>
        <v>38</v>
      </c>
      <c r="E19" s="4">
        <f ca="1">AVERAGE(OFFSET('HAVERD (new)'!B$12,(ROWS('Chart Data'!$A$5:$A19)-1)*7,0,7,1))</f>
        <v>38.428571428571431</v>
      </c>
      <c r="F19" s="4">
        <f ca="1">AVERAGE(OFFSET('HAVERD (new)'!C$12,(ROWS('Chart Data'!$A$5:$A19)-1)*7,0,7,1))</f>
        <v>59.714285714285715</v>
      </c>
      <c r="G19" s="57">
        <f>'HAVERW (new)'!Q74</f>
        <v>3345</v>
      </c>
      <c r="H19" s="4">
        <f ca="1">AVERAGE(OFFSET('HAVERD (new)'!O$12,(ROWS('Chart Data'!$A$5:$A19)-1)*7,0,7,1))</f>
        <v>31.571428571428573</v>
      </c>
      <c r="I19" s="4">
        <f ca="1">AVERAGE(OFFSET('HAVERD (new)'!P$12,(ROWS('Chart Data'!$A$5:$A19)-1)*7,0,7,1))</f>
        <v>10.428571428571429</v>
      </c>
      <c r="J19" s="4">
        <f ca="1">AVERAGE(OFFSET('HAVERD (new)'!Q$12,(ROWS('Chart Data'!$A$5:$A19)-1)*7,0,7,1))</f>
        <v>4.2857142857142856</v>
      </c>
      <c r="K19" s="4">
        <f ca="1">AVERAGE(OFFSET('HAVERD (new)'!R$12,(ROWS('Chart Data'!$A$5:$A19)-1)*7,0,7,1))</f>
        <v>16.714285714285715</v>
      </c>
      <c r="L19" s="57">
        <f>'HAVERW (new)'!D74</f>
        <v>5171</v>
      </c>
      <c r="M19" s="57">
        <f>'HAVERW (new)'!F74</f>
        <v>16.471428571428572</v>
      </c>
      <c r="N19" s="4" t="e">
        <f ca="1">AVERAGE(OFFSET('HAVERD (new)'!D$12,(ROWS('Chart Data'!$A$5:$A19)-1)*7,0,7,1))</f>
        <v>#DIV/0!</v>
      </c>
      <c r="O19" s="4">
        <f ca="1">AVERAGE(OFFSET('HAVERD (new)'!E$12,(ROWS('Chart Data'!$A$5:$A19)-1)*7,0,7,1))</f>
        <v>25.975714285714282</v>
      </c>
      <c r="P19" s="4">
        <f ca="1">AVERAGE(AVERAGE(OFFSET('HAVERD (new)'!F$12,(ROWS('Chart Data'!$A$5:$A19)-1)*7,0,7,1)),AVERAGE(OFFSET('HAVERD (new)'!J$12,(ROWS('Chart Data'!$A$5:$A19)-1)*7,0,7,1)),AVERAGE(OFFSET('HAVERD (new)'!K$12,(ROWS('Chart Data'!$A$5:$A19)-1)*7,0,7,1)))</f>
        <v>27.248571428571427</v>
      </c>
      <c r="Q19" s="4">
        <f ca="1">AVERAGE(AVERAGE(OFFSET('HAVERD (new)'!H$12,(ROWS('Chart Data'!$A$5:$A19)-1)*7,0,7,1)),AVERAGE(OFFSET('HAVERD (new)'!I$12,(ROWS('Chart Data'!$A$5:$A19)-1)*7,0,7,1)))</f>
        <v>35.355714285714285</v>
      </c>
      <c r="R19" s="4">
        <f ca="1">AVERAGE(AVERAGE(OFFSET('HAVERD (new)'!L$12,(ROWS('Chart Data'!$A$5:$A19)-1)*7,0,7,1)),AVERAGE(OFFSET('HAVERD (new)'!M$12,(ROWS('Chart Data'!$A$5:$A19)-1)*7,0,7,1)))</f>
        <v>9.5735714285714284</v>
      </c>
      <c r="S19" s="73" t="e">
        <f>NA()</f>
        <v>#N/A</v>
      </c>
      <c r="T19" s="57">
        <f ca="1">AVERAGE(OFFSET(Energy!E$1109,(ROWS('Chart Data'!$A$5:$A19)-1)*7,0,7,1))</f>
        <v>538806.28571428568</v>
      </c>
      <c r="U19" s="57">
        <f ca="1">-AVERAGE(OFFSET('HAVERD (new)'!T$12,(ROWS('Chart Data'!$A$5:$A19)-1)*7,0,7,1))</f>
        <v>-1020.0599999999998</v>
      </c>
      <c r="V19" s="4">
        <f ca="1">-AVERAGE(OFFSET('HAVERD (new)'!U$12,(ROWS('Chart Data'!$A$5:$A19)-1)*7,0,7,1))*10000</f>
        <v>-5075.9999999999991</v>
      </c>
      <c r="W19" s="4"/>
      <c r="Z19" s="4"/>
      <c r="AA19" s="73" t="e">
        <f>NA()</f>
        <v>#N/A</v>
      </c>
      <c r="AB19" s="73" t="e">
        <f>NA()</f>
        <v>#N/A</v>
      </c>
      <c r="AC19" s="73" t="e">
        <f>NA()</f>
        <v>#N/A</v>
      </c>
      <c r="AD19" s="73" t="e">
        <f>NA()</f>
        <v>#N/A</v>
      </c>
      <c r="AE19" s="73" t="e">
        <f>NA()</f>
        <v>#N/A</v>
      </c>
      <c r="AF19" s="73" t="e">
        <f>NA()</f>
        <v>#N/A</v>
      </c>
      <c r="AG19" s="73" t="e">
        <f>NA()</f>
        <v>#N/A</v>
      </c>
      <c r="AH19" s="73" t="e">
        <f>NA()</f>
        <v>#N/A</v>
      </c>
      <c r="AI19" s="73" t="e">
        <f>NA()</f>
        <v>#N/A</v>
      </c>
      <c r="AJ19" s="73" t="e">
        <f>NA()</f>
        <v>#N/A</v>
      </c>
      <c r="AK19" s="73" t="e">
        <f>NA()</f>
        <v>#N/A</v>
      </c>
      <c r="AL19" s="73" t="e">
        <f>NA()</f>
        <v>#N/A</v>
      </c>
      <c r="AM19" s="73" t="e">
        <f>NA()</f>
        <v>#N/A</v>
      </c>
      <c r="AN19" s="73" t="e">
        <f>NA()</f>
        <v>#N/A</v>
      </c>
      <c r="AO19" s="73" t="e">
        <f>NA()</f>
        <v>#N/A</v>
      </c>
      <c r="AP19" s="73" t="e">
        <f>NA()</f>
        <v>#N/A</v>
      </c>
      <c r="AQ19" s="73" t="e">
        <f>NA()</f>
        <v>#N/A</v>
      </c>
      <c r="AR19" s="73" t="e">
        <f>NA()</f>
        <v>#N/A</v>
      </c>
      <c r="AS19" s="57">
        <f t="shared" ca="1" si="25"/>
        <v>1020.0599999999998</v>
      </c>
      <c r="AT19" s="57">
        <f t="shared" ca="1" si="26"/>
        <v>5075.9999999999991</v>
      </c>
      <c r="AW19" s="4" t="e">
        <f t="shared" si="92"/>
        <v>#N/A</v>
      </c>
      <c r="AX19" s="4" t="e">
        <f t="shared" si="27"/>
        <v>#N/A</v>
      </c>
      <c r="AY19" s="4" t="e">
        <f t="shared" si="28"/>
        <v>#N/A</v>
      </c>
      <c r="AZ19" s="4" t="e">
        <f t="shared" si="29"/>
        <v>#N/A</v>
      </c>
      <c r="BA19" s="4" t="e">
        <f t="shared" si="30"/>
        <v>#N/A</v>
      </c>
      <c r="BB19" s="4" t="e">
        <f t="shared" si="31"/>
        <v>#N/A</v>
      </c>
      <c r="BC19" s="4" t="e">
        <f t="shared" si="32"/>
        <v>#N/A</v>
      </c>
      <c r="BD19" s="4" t="e">
        <f t="shared" si="33"/>
        <v>#N/A</v>
      </c>
      <c r="BE19" s="4" t="e">
        <f t="shared" si="34"/>
        <v>#N/A</v>
      </c>
      <c r="BF19" s="4" t="e">
        <f t="shared" si="35"/>
        <v>#N/A</v>
      </c>
      <c r="BG19" s="4" t="e">
        <f t="shared" si="36"/>
        <v>#N/A</v>
      </c>
      <c r="BH19" s="4" t="e">
        <f t="shared" si="37"/>
        <v>#N/A</v>
      </c>
      <c r="BI19" s="4" t="e">
        <f t="shared" si="38"/>
        <v>#N/A</v>
      </c>
      <c r="BJ19" s="4" t="e">
        <f t="shared" si="39"/>
        <v>#N/A</v>
      </c>
      <c r="BK19" s="4" t="e">
        <f t="shared" si="40"/>
        <v>#N/A</v>
      </c>
      <c r="BL19" s="4" t="e">
        <f t="shared" si="41"/>
        <v>#N/A</v>
      </c>
      <c r="BM19" s="4" t="e">
        <f t="shared" si="42"/>
        <v>#N/A</v>
      </c>
      <c r="BN19" s="4" t="e">
        <f t="shared" si="43"/>
        <v>#N/A</v>
      </c>
      <c r="BO19" s="4">
        <f t="shared" ca="1" si="44"/>
        <v>922.10678571428559</v>
      </c>
      <c r="BP19" s="4">
        <f t="shared" ca="1" si="45"/>
        <v>5666.15</v>
      </c>
      <c r="BS19" s="74">
        <f t="shared" si="21"/>
        <v>-2.351300260508939</v>
      </c>
      <c r="BT19" s="74">
        <f t="shared" si="22"/>
        <v>-1.7592072970856742</v>
      </c>
      <c r="BU19" s="74">
        <f t="shared" ca="1" si="46"/>
        <v>-9.0412868856424211</v>
      </c>
      <c r="BV19" s="74">
        <f t="shared" ca="1" si="47"/>
        <v>-4.0345066042632238</v>
      </c>
      <c r="BW19" s="74">
        <f t="shared" si="48"/>
        <v>-6.7055366089391191</v>
      </c>
      <c r="BX19" s="74">
        <f t="shared" ca="1" si="49"/>
        <v>-12.322832114739375</v>
      </c>
      <c r="BY19" s="74" t="e">
        <f t="shared" ca="1" si="50"/>
        <v>#N/A</v>
      </c>
      <c r="BZ19" s="74">
        <f t="shared" ca="1" si="51"/>
        <v>-20.119102192434482</v>
      </c>
      <c r="CA19" s="74">
        <f t="shared" ca="1" si="52"/>
        <v>-24.131679857477167</v>
      </c>
      <c r="CB19" s="74">
        <f t="shared" si="53"/>
        <v>6.6390346213882359E-2</v>
      </c>
      <c r="CC19" s="74">
        <f t="shared" si="54"/>
        <v>-6.6739558959722753</v>
      </c>
      <c r="CD19" s="74" t="e">
        <f t="shared" ca="1" si="55"/>
        <v>#DIV/0!</v>
      </c>
      <c r="CE19" s="74">
        <f t="shared" ca="1" si="56"/>
        <v>-11.758704722394736</v>
      </c>
      <c r="CF19" s="74">
        <f t="shared" ca="1" si="57"/>
        <v>-9.4524221942929731</v>
      </c>
      <c r="CG19" s="74">
        <f t="shared" ca="1" si="58"/>
        <v>-7.4398958035905194</v>
      </c>
      <c r="CH19" s="74">
        <f t="shared" ca="1" si="59"/>
        <v>-9.9222771249777608</v>
      </c>
      <c r="CI19" s="74" t="e">
        <f t="shared" si="60"/>
        <v>#N/A</v>
      </c>
      <c r="CJ19" s="74">
        <f t="shared" ca="1" si="61"/>
        <v>-1.0263890451440414</v>
      </c>
      <c r="CK19" s="74">
        <f t="shared" ca="1" si="62"/>
        <v>-10.406234883680494</v>
      </c>
      <c r="CL19" s="74">
        <f t="shared" ca="1" si="63"/>
        <v>-7.0730599949830442</v>
      </c>
      <c r="CO19" s="53">
        <v>44256</v>
      </c>
      <c r="CP19" s="57">
        <f>SUM(C$65:C$69)</f>
        <v>2057</v>
      </c>
      <c r="CQ19" s="57">
        <f t="shared" ref="CQ19:DG19" si="103">SUM(D$65:D$69)</f>
        <v>201</v>
      </c>
      <c r="CR19" s="57">
        <f t="shared" ca="1" si="103"/>
        <v>448.71428571428567</v>
      </c>
      <c r="CS19" s="57">
        <f t="shared" ca="1" si="103"/>
        <v>510.85714285714283</v>
      </c>
      <c r="CT19" s="57">
        <f t="shared" si="103"/>
        <v>34633</v>
      </c>
      <c r="CU19" s="57">
        <f t="shared" ca="1" si="103"/>
        <v>356.71428571428578</v>
      </c>
      <c r="CV19" s="57">
        <f t="shared" ca="1" si="103"/>
        <v>110.71428571428571</v>
      </c>
      <c r="CW19" s="57">
        <f t="shared" ca="1" si="103"/>
        <v>116.57142857142858</v>
      </c>
      <c r="CX19" s="57">
        <f t="shared" ca="1" si="103"/>
        <v>226.71428571428572</v>
      </c>
      <c r="CY19" s="57">
        <f t="shared" si="103"/>
        <v>23686</v>
      </c>
      <c r="CZ19" s="57">
        <f t="shared" si="103"/>
        <v>478.54285714285709</v>
      </c>
      <c r="DA19" s="57" t="e">
        <f t="shared" ca="1" si="103"/>
        <v>#DIV/0!</v>
      </c>
      <c r="DB19" s="57">
        <f t="shared" ca="1" si="103"/>
        <v>242.33428571428576</v>
      </c>
      <c r="DC19" s="57">
        <f t="shared" ca="1" si="103"/>
        <v>280.47809523809525</v>
      </c>
      <c r="DD19" s="57">
        <f t="shared" ca="1" si="103"/>
        <v>246.36071428571427</v>
      </c>
      <c r="DE19" s="57">
        <f t="shared" ca="1" si="103"/>
        <v>149.22285714285712</v>
      </c>
      <c r="DF19" s="57">
        <f t="shared" si="103"/>
        <v>458.12099119270539</v>
      </c>
      <c r="DG19" s="57">
        <f t="shared" ca="1" si="103"/>
        <v>3471920</v>
      </c>
      <c r="DH19" s="57">
        <f ca="1">AVERAGE(U$65:U$69)</f>
        <v>-397.60942857142857</v>
      </c>
      <c r="DI19" s="57">
        <f ca="1">AVERAGE(V$65:V$69)</f>
        <v>-297.67999999999995</v>
      </c>
      <c r="DJ19" s="4">
        <f>HAVERGDP!B49</f>
        <v>91.5</v>
      </c>
      <c r="DM19" s="225">
        <v>20233</v>
      </c>
      <c r="DN19" s="73">
        <f ca="1">SUM(OFFSET(CP$5,(ROWS($DM$5:$DM19)-1)*3,0,3,1))</f>
        <v>5299.5</v>
      </c>
      <c r="DO19" s="57">
        <f ca="1">SUM(OFFSET(CQ$5,(ROWS($DM$5:$DM19)-1)*3,0,3,1))</f>
        <v>908.5</v>
      </c>
      <c r="DP19" s="57">
        <f ca="1">SUM(OFFSET(CR$5,(ROWS($DM$5:$DM19)-1)*3,0,3,1))</f>
        <v>1538.7142857142856</v>
      </c>
      <c r="DQ19" s="57">
        <f ca="1">SUM(OFFSET(CS$5,(ROWS($DM$5:$DM19)-1)*3,0,3,1))</f>
        <v>1398</v>
      </c>
      <c r="DR19" s="57">
        <f ca="1">SUM(OFFSET(CT$5,(ROWS($DM$5:$DM19)-1)*3,0,3,1))</f>
        <v>552549</v>
      </c>
      <c r="DS19" s="57">
        <f ca="1">SUM(OFFSET(CU$5,(ROWS($DM$5:$DM19)-1)*3,0,3,1))</f>
        <v>1288</v>
      </c>
      <c r="DT19" s="57">
        <f ca="1">SUM(OFFSET(CV$5,(ROWS($DM$5:$DM19)-1)*3,0,3,1))</f>
        <v>1168.7142857142858</v>
      </c>
      <c r="DU19" s="57">
        <f ca="1">SUM(OFFSET(CW$5,(ROWS($DM$5:$DM19)-1)*3,0,3,1))</f>
        <v>1092.4285714285713</v>
      </c>
      <c r="DV19" s="57">
        <f ca="1">SUM(OFFSET(CX$5,(ROWS($DM$5:$DM19)-1)*3,0,3,1))</f>
        <v>1160</v>
      </c>
      <c r="DW19" s="57">
        <f ca="1">SUM(OFFSET(CY$5,(ROWS($DM$5:$DM19)-1)*3,0,3,1))</f>
        <v>69067</v>
      </c>
      <c r="DX19" s="57">
        <f ca="1">SUM(OFFSET(CZ$5,(ROWS($DM$5:$DM19)-1)*3,0,3,1))</f>
        <v>1797.9285714285716</v>
      </c>
      <c r="DY19" s="57" t="e">
        <f ca="1">SUM(OFFSET(DA$5,(ROWS($DM$5:$DM19)-1)*3,0,3,1))</f>
        <v>#DIV/0!</v>
      </c>
      <c r="DZ19" s="57">
        <f ca="1">SUM(OFFSET(DB$5,(ROWS($DM$5:$DM19)-1)*3,0,3,1))</f>
        <v>1380.1100000000001</v>
      </c>
      <c r="EA19" s="57">
        <f ca="1">SUM(OFFSET(DC$5,(ROWS($DM$5:$DM19)-1)*3,0,3,1))</f>
        <v>1346.25</v>
      </c>
      <c r="EB19" s="57">
        <f ca="1">SUM(OFFSET(DD$5,(ROWS($DM$5:$DM19)-1)*3,0,3,1))</f>
        <v>1433.0985714285712</v>
      </c>
      <c r="EC19" s="57">
        <f ca="1">SUM(OFFSET(DE$5,(ROWS($DM$5:$DM19)-1)*3,0,3,1))</f>
        <v>1450.3807142857145</v>
      </c>
      <c r="ED19" s="57">
        <f ca="1">SUM(OFFSET(DF$5,(ROWS($DM$5:$DM19)-1)*3,0,3,1))</f>
        <v>1398.6585639822713</v>
      </c>
      <c r="EE19" s="57">
        <f ca="1">SUM(OFFSET(DG$5,(ROWS($DM$5:$DM19)-1)*3,0,3,1))</f>
        <v>7113737.7142857146</v>
      </c>
      <c r="EF19" s="57">
        <f ca="1">-1*(AVERAGE(OFFSET(DH$5,(ROWS($DM$5:$DM19)-1)*3,0,3,1)))</f>
        <v>172.67478571428572</v>
      </c>
      <c r="EG19" s="57">
        <f ca="1">-1*(AVERAGE(OFFSET(DI$5,(ROWS($DM$5:$DM19)-1)*3,0,3,1)))</f>
        <v>782.57666666666671</v>
      </c>
      <c r="EH19" s="4">
        <f>HAVERGDP!G33</f>
        <v>100.03333333333335</v>
      </c>
      <c r="EI19" s="57">
        <f>HAVERGDP!J33-HAVERGDP!K33</f>
        <v>-46384</v>
      </c>
      <c r="EJ19" s="57">
        <f>HAVERGDP!H33</f>
        <v>412674</v>
      </c>
      <c r="EK19" s="57">
        <f>HAVERGDP!I33</f>
        <v>30214647</v>
      </c>
      <c r="EN19" s="225">
        <v>20233</v>
      </c>
      <c r="EO19" s="4">
        <f t="shared" ca="1" si="90"/>
        <v>-1.8065591995553132</v>
      </c>
      <c r="EP19" s="4">
        <f t="shared" ca="1" si="65"/>
        <v>2.8878822197055509</v>
      </c>
      <c r="EQ19" s="4">
        <f t="shared" ca="1" si="66"/>
        <v>0.54139830112944765</v>
      </c>
      <c r="ER19" s="4">
        <f t="shared" ca="1" si="67"/>
        <v>1.9162674442824379</v>
      </c>
      <c r="ES19" s="4">
        <f t="shared" ca="1" si="68"/>
        <v>7.4302057227515927</v>
      </c>
      <c r="ET19" s="4">
        <f t="shared" ca="1" si="69"/>
        <v>0.5464480874316946</v>
      </c>
      <c r="EU19" s="4">
        <f t="shared" ca="1" si="70"/>
        <v>161.79200000000003</v>
      </c>
      <c r="EV19" s="4">
        <f t="shared" ca="1" si="71"/>
        <v>-1.9363939471659486</v>
      </c>
      <c r="EW19" s="4">
        <f t="shared" ca="1" si="72"/>
        <v>1.0075880084587485</v>
      </c>
      <c r="EX19" s="4">
        <f t="shared" ca="1" si="73"/>
        <v>17.918117872020755</v>
      </c>
      <c r="EY19" s="4">
        <f t="shared" ca="1" si="74"/>
        <v>-2.1261538700821925</v>
      </c>
      <c r="EZ19" s="4" t="e">
        <f t="shared" ca="1" si="75"/>
        <v>#DIV/0!</v>
      </c>
      <c r="FA19" s="4">
        <f t="shared" ca="1" si="76"/>
        <v>5.011565569386911</v>
      </c>
      <c r="FB19" s="4">
        <f t="shared" ca="1" si="77"/>
        <v>5.99193492150496</v>
      </c>
      <c r="FC19" s="4">
        <f t="shared" ca="1" si="78"/>
        <v>7.1946708753700239</v>
      </c>
      <c r="FD19" s="4">
        <f t="shared" ca="1" si="79"/>
        <v>8.8640312759858286</v>
      </c>
      <c r="FE19" s="4">
        <f t="shared" ca="1" si="80"/>
        <v>4.0193071331612984</v>
      </c>
      <c r="FF19" s="4">
        <f t="shared" ca="1" si="81"/>
        <v>-2.212500671604456</v>
      </c>
      <c r="FG19" s="4">
        <f t="shared" ca="1" si="82"/>
        <v>3.8082911900362504</v>
      </c>
      <c r="FH19" s="4">
        <f t="shared" ca="1" si="83"/>
        <v>-6.1677424511900059</v>
      </c>
      <c r="FI19" s="4">
        <f t="shared" si="84"/>
        <v>-9.986684420770775E-2</v>
      </c>
      <c r="FJ19" s="4">
        <f t="shared" si="85"/>
        <v>-5.1335542193316153</v>
      </c>
      <c r="FK19" s="4">
        <f t="shared" si="86"/>
        <v>-0.74344882325352302</v>
      </c>
      <c r="FL19" s="4">
        <f t="shared" si="87"/>
        <v>0.23319681319178276</v>
      </c>
    </row>
    <row r="20" spans="1:168" x14ac:dyDescent="0.35">
      <c r="A20" s="73" t="s">
        <v>340</v>
      </c>
      <c r="B20" s="41">
        <f t="shared" si="88"/>
        <v>43941</v>
      </c>
      <c r="C20" s="57">
        <f>'HAVERW (new)'!B75</f>
        <v>342</v>
      </c>
      <c r="D20" s="57">
        <f>'HAVERW (new)'!C75-'HAVERW (new)'!B75</f>
        <v>36</v>
      </c>
      <c r="E20" s="4">
        <f ca="1">AVERAGE(OFFSET('HAVERD (new)'!B$12,(ROWS('Chart Data'!$A$5:$A20)-1)*7,0,7,1))</f>
        <v>45.285714285714285</v>
      </c>
      <c r="F20" s="4">
        <f ca="1">AVERAGE(OFFSET('HAVERD (new)'!C$12,(ROWS('Chart Data'!$A$5:$A20)-1)*7,0,7,1))</f>
        <v>67</v>
      </c>
      <c r="G20" s="57">
        <f>'HAVERW (new)'!Q75</f>
        <v>3712</v>
      </c>
      <c r="H20" s="4">
        <f ca="1">AVERAGE(OFFSET('HAVERD (new)'!O$12,(ROWS('Chart Data'!$A$5:$A20)-1)*7,0,7,1))</f>
        <v>36.428571428571431</v>
      </c>
      <c r="I20" s="4">
        <f ca="1">AVERAGE(OFFSET('HAVERD (new)'!P$12,(ROWS('Chart Data'!$A$5:$A20)-1)*7,0,7,1))</f>
        <v>10.142857142857142</v>
      </c>
      <c r="J20" s="4">
        <f ca="1">AVERAGE(OFFSET('HAVERD (new)'!Q$12,(ROWS('Chart Data'!$A$5:$A20)-1)*7,0,7,1))</f>
        <v>4.5714285714285712</v>
      </c>
      <c r="K20" s="4"/>
      <c r="L20" s="57">
        <f>'HAVERW (new)'!D75</f>
        <v>8891</v>
      </c>
      <c r="M20" s="57">
        <f>'HAVERW (new)'!F75</f>
        <v>24.75714285714286</v>
      </c>
      <c r="N20" s="4" t="e">
        <f ca="1">AVERAGE(OFFSET('HAVERD (new)'!D$12,(ROWS('Chart Data'!$A$5:$A20)-1)*7,0,7,1))</f>
        <v>#DIV/0!</v>
      </c>
      <c r="O20" s="4">
        <f ca="1">AVERAGE(OFFSET('HAVERD (new)'!E$12,(ROWS('Chart Data'!$A$5:$A20)-1)*7,0,7,1))</f>
        <v>27.385714285714283</v>
      </c>
      <c r="P20" s="4">
        <f ca="1">AVERAGE(AVERAGE(OFFSET('HAVERD (new)'!F$12,(ROWS('Chart Data'!$A$5:$A20)-1)*7,0,7,1)),AVERAGE(OFFSET('HAVERD (new)'!J$12,(ROWS('Chart Data'!$A$5:$A20)-1)*7,0,7,1)),AVERAGE(OFFSET('HAVERD (new)'!K$12,(ROWS('Chart Data'!$A$5:$A20)-1)*7,0,7,1)))</f>
        <v>28.681904761904761</v>
      </c>
      <c r="Q20" s="4">
        <f ca="1">AVERAGE(AVERAGE(OFFSET('HAVERD (new)'!H$12,(ROWS('Chart Data'!$A$5:$A20)-1)*7,0,7,1)),AVERAGE(OFFSET('HAVERD (new)'!I$12,(ROWS('Chart Data'!$A$5:$A20)-1)*7,0,7,1)))</f>
        <v>35.981428571428566</v>
      </c>
      <c r="R20" s="4">
        <f ca="1">AVERAGE(AVERAGE(OFFSET('HAVERD (new)'!L$12,(ROWS('Chart Data'!$A$5:$A20)-1)*7,0,7,1)),AVERAGE(OFFSET('HAVERD (new)'!M$12,(ROWS('Chart Data'!$A$5:$A20)-1)*7,0,7,1)))</f>
        <v>10.120000000000001</v>
      </c>
      <c r="S20" s="73" t="e">
        <f>NA()</f>
        <v>#N/A</v>
      </c>
      <c r="T20" s="57">
        <f ca="1">AVERAGE(OFFSET(Energy!E$1109,(ROWS('Chart Data'!$A$5:$A20)-1)*7,0,7,1))</f>
        <v>517786.85714285716</v>
      </c>
      <c r="U20" s="57">
        <f ca="1">-AVERAGE(OFFSET('HAVERD (new)'!T$12,(ROWS('Chart Data'!$A$5:$A20)-1)*7,0,7,1))</f>
        <v>-1018.5071428571429</v>
      </c>
      <c r="V20" s="4">
        <f ca="1">-AVERAGE(OFFSET('HAVERD (new)'!U$12,(ROWS('Chart Data'!$A$5:$A20)-1)*7,0,7,1))*10000</f>
        <v>-4515</v>
      </c>
      <c r="W20" s="4"/>
      <c r="Z20" s="4"/>
      <c r="AA20" s="73" t="e">
        <f>NA()</f>
        <v>#N/A</v>
      </c>
      <c r="AB20" s="73" t="e">
        <f>NA()</f>
        <v>#N/A</v>
      </c>
      <c r="AC20" s="73" t="e">
        <f>NA()</f>
        <v>#N/A</v>
      </c>
      <c r="AD20" s="73" t="e">
        <f>NA()</f>
        <v>#N/A</v>
      </c>
      <c r="AE20" s="73" t="e">
        <f>NA()</f>
        <v>#N/A</v>
      </c>
      <c r="AF20" s="73" t="e">
        <f>NA()</f>
        <v>#N/A</v>
      </c>
      <c r="AG20" s="73" t="e">
        <f>NA()</f>
        <v>#N/A</v>
      </c>
      <c r="AH20" s="73" t="e">
        <f>NA()</f>
        <v>#N/A</v>
      </c>
      <c r="AI20" s="73" t="e">
        <f>NA()</f>
        <v>#N/A</v>
      </c>
      <c r="AJ20" s="73" t="e">
        <f>NA()</f>
        <v>#N/A</v>
      </c>
      <c r="AK20" s="73" t="e">
        <f>NA()</f>
        <v>#N/A</v>
      </c>
      <c r="AL20" s="73" t="e">
        <f>NA()</f>
        <v>#N/A</v>
      </c>
      <c r="AM20" s="73" t="e">
        <f>NA()</f>
        <v>#N/A</v>
      </c>
      <c r="AN20" s="73" t="e">
        <f>NA()</f>
        <v>#N/A</v>
      </c>
      <c r="AO20" s="73" t="e">
        <f>NA()</f>
        <v>#N/A</v>
      </c>
      <c r="AP20" s="73" t="e">
        <f>NA()</f>
        <v>#N/A</v>
      </c>
      <c r="AQ20" s="73" t="e">
        <f>NA()</f>
        <v>#N/A</v>
      </c>
      <c r="AR20" s="73" t="e">
        <f>NA()</f>
        <v>#N/A</v>
      </c>
      <c r="AS20" s="57">
        <f t="shared" ca="1" si="25"/>
        <v>1018.5071428571429</v>
      </c>
      <c r="AT20" s="57">
        <f t="shared" ca="1" si="26"/>
        <v>4515</v>
      </c>
      <c r="AW20" s="4" t="e">
        <f t="shared" si="92"/>
        <v>#N/A</v>
      </c>
      <c r="AX20" s="4" t="e">
        <f t="shared" si="27"/>
        <v>#N/A</v>
      </c>
      <c r="AY20" s="4" t="e">
        <f t="shared" si="28"/>
        <v>#N/A</v>
      </c>
      <c r="AZ20" s="4" t="e">
        <f t="shared" si="29"/>
        <v>#N/A</v>
      </c>
      <c r="BA20" s="4" t="e">
        <f t="shared" si="30"/>
        <v>#N/A</v>
      </c>
      <c r="BB20" s="4" t="e">
        <f t="shared" si="31"/>
        <v>#N/A</v>
      </c>
      <c r="BC20" s="4" t="e">
        <f t="shared" si="32"/>
        <v>#N/A</v>
      </c>
      <c r="BD20" s="4" t="e">
        <f t="shared" si="33"/>
        <v>#N/A</v>
      </c>
      <c r="BE20" s="4" t="e">
        <f t="shared" si="34"/>
        <v>#N/A</v>
      </c>
      <c r="BF20" s="4" t="e">
        <f t="shared" si="35"/>
        <v>#N/A</v>
      </c>
      <c r="BG20" s="4" t="e">
        <f t="shared" si="36"/>
        <v>#N/A</v>
      </c>
      <c r="BH20" s="4" t="e">
        <f t="shared" si="37"/>
        <v>#N/A</v>
      </c>
      <c r="BI20" s="4" t="e">
        <f t="shared" si="38"/>
        <v>#N/A</v>
      </c>
      <c r="BJ20" s="4" t="e">
        <f t="shared" si="39"/>
        <v>#N/A</v>
      </c>
      <c r="BK20" s="4" t="e">
        <f t="shared" si="40"/>
        <v>#N/A</v>
      </c>
      <c r="BL20" s="4" t="e">
        <f t="shared" si="41"/>
        <v>#N/A</v>
      </c>
      <c r="BM20" s="4" t="e">
        <f t="shared" si="42"/>
        <v>#N/A</v>
      </c>
      <c r="BN20" s="4" t="e">
        <f t="shared" si="43"/>
        <v>#N/A</v>
      </c>
      <c r="BO20" s="4">
        <f t="shared" ca="1" si="44"/>
        <v>936.31035714285701</v>
      </c>
      <c r="BP20" s="4">
        <f t="shared" ca="1" si="45"/>
        <v>5327.95</v>
      </c>
      <c r="BS20" s="74">
        <f t="shared" si="21"/>
        <v>-2.0573435637781445</v>
      </c>
      <c r="BT20" s="74">
        <f t="shared" si="22"/>
        <v>-1.9250048130774369</v>
      </c>
      <c r="BU20" s="74">
        <f t="shared" ca="1" si="46"/>
        <v>-8.250119340958106</v>
      </c>
      <c r="BV20" s="74">
        <f t="shared" ca="1" si="47"/>
        <v>-3.3660831507074556</v>
      </c>
      <c r="BW20" s="74">
        <f t="shared" si="48"/>
        <v>-6.6339397322886313</v>
      </c>
      <c r="BX20" s="74">
        <f t="shared" ca="1" si="49"/>
        <v>-11.392187308206415</v>
      </c>
      <c r="BY20" s="74" t="e">
        <f t="shared" ca="1" si="50"/>
        <v>#N/A</v>
      </c>
      <c r="BZ20" s="74">
        <f t="shared" ca="1" si="51"/>
        <v>-20.048261273146895</v>
      </c>
      <c r="CA20" s="74">
        <f t="shared" ca="1" si="52"/>
        <v>-29.728952637741504</v>
      </c>
      <c r="CB20" s="74">
        <f t="shared" si="53"/>
        <v>1.684919195991845</v>
      </c>
      <c r="CC20" s="74">
        <f t="shared" si="54"/>
        <v>-6.1706085593570794</v>
      </c>
      <c r="CD20" s="74" t="e">
        <f t="shared" ca="1" si="55"/>
        <v>#DIV/0!</v>
      </c>
      <c r="CE20" s="74">
        <f t="shared" ca="1" si="56"/>
        <v>-11.537615525528743</v>
      </c>
      <c r="CF20" s="74">
        <f t="shared" ca="1" si="57"/>
        <v>-9.2734397287970864</v>
      </c>
      <c r="CG20" s="74">
        <f t="shared" ca="1" si="58"/>
        <v>-7.3689845270315724</v>
      </c>
      <c r="CH20" s="74">
        <f t="shared" ca="1" si="59"/>
        <v>-9.862531681085791</v>
      </c>
      <c r="CI20" s="74" t="e">
        <f t="shared" si="60"/>
        <v>#N/A</v>
      </c>
      <c r="CJ20" s="74">
        <f t="shared" ca="1" si="61"/>
        <v>-1.2663691176573335</v>
      </c>
      <c r="CK20" s="74">
        <f t="shared" ca="1" si="62"/>
        <v>-10.386548662399754</v>
      </c>
      <c r="CL20" s="74">
        <f t="shared" ca="1" si="63"/>
        <v>-6.2030764512989744</v>
      </c>
      <c r="CO20" s="53">
        <v>44287</v>
      </c>
      <c r="CP20" s="57">
        <f>SUM(C$70:C$73)</f>
        <v>1606</v>
      </c>
      <c r="CQ20" s="57">
        <f t="shared" ref="CQ20:DG20" si="104">SUM(D$70:D$73)</f>
        <v>148</v>
      </c>
      <c r="CR20" s="57">
        <f t="shared" ca="1" si="104"/>
        <v>409.42857142857144</v>
      </c>
      <c r="CS20" s="57">
        <f t="shared" ca="1" si="104"/>
        <v>420.71428571428572</v>
      </c>
      <c r="CT20" s="57">
        <f t="shared" si="104"/>
        <v>31101</v>
      </c>
      <c r="CU20" s="57">
        <f t="shared" ca="1" si="104"/>
        <v>342.28571428571428</v>
      </c>
      <c r="CV20" s="57">
        <f t="shared" ca="1" si="104"/>
        <v>130.57142857142856</v>
      </c>
      <c r="CW20" s="57">
        <f t="shared" ca="1" si="104"/>
        <v>141.28571428571428</v>
      </c>
      <c r="CX20" s="57">
        <f t="shared" ca="1" si="104"/>
        <v>222.71428571428572</v>
      </c>
      <c r="CY20" s="57">
        <f t="shared" si="104"/>
        <v>12675</v>
      </c>
      <c r="CZ20" s="57">
        <f t="shared" si="104"/>
        <v>469.75714285714287</v>
      </c>
      <c r="DA20" s="57" t="e">
        <f t="shared" ca="1" si="104"/>
        <v>#DIV/0!</v>
      </c>
      <c r="DB20" s="57">
        <f t="shared" ca="1" si="104"/>
        <v>205.8257142857143</v>
      </c>
      <c r="DC20" s="57">
        <f t="shared" ca="1" si="104"/>
        <v>230.40285714285716</v>
      </c>
      <c r="DD20" s="57">
        <f t="shared" ca="1" si="104"/>
        <v>207.96214285714285</v>
      </c>
      <c r="DE20" s="57">
        <f t="shared" ca="1" si="104"/>
        <v>132.89357142857142</v>
      </c>
      <c r="DF20" s="57">
        <f t="shared" si="104"/>
        <v>412.91037787348921</v>
      </c>
      <c r="DG20" s="57">
        <f t="shared" ca="1" si="104"/>
        <v>2663260</v>
      </c>
      <c r="DH20" s="57">
        <f ca="1">AVERAGE(U$70:U$73)</f>
        <v>-215.21785714285713</v>
      </c>
      <c r="DI20" s="57">
        <f ca="1">AVERAGE(V$70:V$73)</f>
        <v>-69.099999999999994</v>
      </c>
      <c r="DJ20" s="4">
        <f>HAVERGDP!B50</f>
        <v>94.5</v>
      </c>
      <c r="DM20" s="225">
        <v>20234</v>
      </c>
      <c r="DN20" s="73">
        <f ca="1">SUM(OFFSET(CP$5,(ROWS($DM$5:$DM20)-1)*3,0,3,1))</f>
        <v>5142</v>
      </c>
      <c r="DO20" s="57">
        <f ca="1">SUM(OFFSET(CQ$5,(ROWS($DM$5:$DM20)-1)*3,0,3,1))</f>
        <v>689</v>
      </c>
      <c r="DP20" s="57">
        <f ca="1">SUM(OFFSET(CR$5,(ROWS($DM$5:$DM20)-1)*3,0,3,1))</f>
        <v>1477.4285714285713</v>
      </c>
      <c r="DQ20" s="57">
        <f ca="1">SUM(OFFSET(CS$5,(ROWS($DM$5:$DM20)-1)*3,0,3,1))</f>
        <v>1299.7142857142858</v>
      </c>
      <c r="DR20" s="57">
        <f ca="1">SUM(OFFSET(CT$5,(ROWS($DM$5:$DM20)-1)*3,0,3,1))</f>
        <v>457913</v>
      </c>
      <c r="DS20" s="57">
        <f ca="1">SUM(OFFSET(CU$5,(ROWS($DM$5:$DM20)-1)*3,0,3,1))</f>
        <v>1225.2857142857142</v>
      </c>
      <c r="DT20" s="57">
        <f ca="1">SUM(OFFSET(CV$5,(ROWS($DM$5:$DM20)-1)*3,0,3,1))</f>
        <v>1082.8571428571429</v>
      </c>
      <c r="DU20" s="57">
        <f ca="1">SUM(OFFSET(CW$5,(ROWS($DM$5:$DM20)-1)*3,0,3,1))</f>
        <v>1121.2857142857142</v>
      </c>
      <c r="DV20" s="57">
        <f ca="1">SUM(OFFSET(CX$5,(ROWS($DM$5:$DM20)-1)*3,0,3,1))</f>
        <v>1167.2857142857142</v>
      </c>
      <c r="DW20" s="57">
        <f ca="1">SUM(OFFSET(CY$5,(ROWS($DM$5:$DM20)-1)*3,0,3,1))</f>
        <v>70533</v>
      </c>
      <c r="DX20" s="57">
        <f ca="1">SUM(OFFSET(CZ$5,(ROWS($DM$5:$DM20)-1)*3,0,3,1))</f>
        <v>1752.2571428571428</v>
      </c>
      <c r="DY20" s="57" t="e">
        <f ca="1">SUM(OFFSET(DA$5,(ROWS($DM$5:$DM20)-1)*3,0,3,1))</f>
        <v>#DIV/0!</v>
      </c>
      <c r="DZ20" s="57">
        <f ca="1">SUM(OFFSET(DB$5,(ROWS($DM$5:$DM20)-1)*3,0,3,1))</f>
        <v>1265.3285714285714</v>
      </c>
      <c r="EA20" s="57">
        <f ca="1">SUM(OFFSET(DC$5,(ROWS($DM$5:$DM20)-1)*3,0,3,1))</f>
        <v>1309.4504761904764</v>
      </c>
      <c r="EB20" s="57">
        <f ca="1">SUM(OFFSET(DD$5,(ROWS($DM$5:$DM20)-1)*3,0,3,1))</f>
        <v>1229.9521428571429</v>
      </c>
      <c r="EC20" s="57">
        <f ca="1">SUM(OFFSET(DE$5,(ROWS($DM$5:$DM20)-1)*3,0,3,1))</f>
        <v>1171.4271428571428</v>
      </c>
      <c r="ED20" s="57">
        <f ca="1">SUM(OFFSET(DF$5,(ROWS($DM$5:$DM20)-1)*3,0,3,1))</f>
        <v>1330.7482102780762</v>
      </c>
      <c r="EE20" s="57">
        <f ca="1">SUM(OFFSET(DG$5,(ROWS($DM$5:$DM20)-1)*3,0,3,1))</f>
        <v>8846515.4285714291</v>
      </c>
      <c r="EF20" s="57">
        <f ca="1">-1*(AVERAGE(OFFSET(DH$5,(ROWS($DM$5:$DM20)-1)*3,0,3,1)))</f>
        <v>190.45378571428569</v>
      </c>
      <c r="EG20" s="57">
        <f ca="1">-1*(AVERAGE(OFFSET(DI$5,(ROWS($DM$5:$DM20)-1)*3,0,3,1)))</f>
        <v>701.56666666666672</v>
      </c>
      <c r="EH20" s="4">
        <f>HAVERGDP!G34</f>
        <v>99.7</v>
      </c>
      <c r="EI20" s="57">
        <f>HAVERGDP!J34-HAVERGDP!K34</f>
        <v>-50844</v>
      </c>
      <c r="EJ20" s="57">
        <f>HAVERGDP!H34</f>
        <v>412819</v>
      </c>
      <c r="EK20" s="57">
        <f>HAVERGDP!I34</f>
        <v>30309997.666666668</v>
      </c>
      <c r="EN20" s="225">
        <v>20234</v>
      </c>
      <c r="EO20" s="4">
        <f t="shared" ca="1" si="90"/>
        <v>-2.9719784885366529</v>
      </c>
      <c r="EP20" s="4">
        <f t="shared" ca="1" si="65"/>
        <v>-24.16070445789763</v>
      </c>
      <c r="EQ20" s="4">
        <f t="shared" ca="1" si="66"/>
        <v>-3.9829170921919954</v>
      </c>
      <c r="ER20" s="4">
        <f t="shared" ca="1" si="67"/>
        <v>-7.0304516656447991</v>
      </c>
      <c r="ES20" s="4">
        <f t="shared" ca="1" si="68"/>
        <v>-17.127168812177739</v>
      </c>
      <c r="ET20" s="4">
        <f t="shared" ca="1" si="69"/>
        <v>-4.8691215616681554</v>
      </c>
      <c r="EU20" s="4">
        <f t="shared" ca="1" si="70"/>
        <v>-7.346290184574011</v>
      </c>
      <c r="EV20" s="4">
        <f t="shared" ca="1" si="71"/>
        <v>2.641558781221387</v>
      </c>
      <c r="EW20" s="4">
        <f t="shared" ca="1" si="72"/>
        <v>0.62807881773399021</v>
      </c>
      <c r="EX20" s="4">
        <f t="shared" ca="1" si="73"/>
        <v>2.1225766284911796</v>
      </c>
      <c r="EY20" s="4">
        <f t="shared" ca="1" si="74"/>
        <v>-2.540224861944318</v>
      </c>
      <c r="EZ20" s="4" t="e">
        <f t="shared" ca="1" si="75"/>
        <v>#DIV/0!</v>
      </c>
      <c r="FA20" s="4">
        <f t="shared" ca="1" si="76"/>
        <v>-8.3168318881414294</v>
      </c>
      <c r="FB20" s="4">
        <f t="shared" ca="1" si="77"/>
        <v>-2.7334836627315617</v>
      </c>
      <c r="FC20" s="4">
        <f t="shared" ca="1" si="78"/>
        <v>-14.175328384349973</v>
      </c>
      <c r="FD20" s="4">
        <f t="shared" ca="1" si="79"/>
        <v>-19.233127459637455</v>
      </c>
      <c r="FE20" s="4">
        <f t="shared" ca="1" si="80"/>
        <v>-4.8553918342186586</v>
      </c>
      <c r="FF20" s="4">
        <f t="shared" ca="1" si="81"/>
        <v>24.35818951837334</v>
      </c>
      <c r="FG20" s="4">
        <f t="shared" ca="1" si="82"/>
        <v>10.296234002234561</v>
      </c>
      <c r="FH20" s="4">
        <f t="shared" ca="1" si="83"/>
        <v>-10.351701430743743</v>
      </c>
      <c r="FI20" s="4">
        <f t="shared" si="84"/>
        <v>-0.33322225924692361</v>
      </c>
      <c r="FJ20" s="4">
        <f t="shared" si="85"/>
        <v>9.6153846153846256</v>
      </c>
      <c r="FK20" s="4">
        <f t="shared" si="86"/>
        <v>3.5136693855197798E-2</v>
      </c>
      <c r="FL20" s="4">
        <f t="shared" si="87"/>
        <v>0.31557762917655552</v>
      </c>
    </row>
    <row r="21" spans="1:168" x14ac:dyDescent="0.35">
      <c r="A21" s="73" t="s">
        <v>358</v>
      </c>
      <c r="B21" s="41">
        <f t="shared" si="88"/>
        <v>43948</v>
      </c>
      <c r="C21" s="57">
        <f>'HAVERW (new)'!B76</f>
        <v>300</v>
      </c>
      <c r="D21" s="57">
        <f>'HAVERW (new)'!C76-'HAVERW (new)'!B76</f>
        <v>38</v>
      </c>
      <c r="E21" s="4">
        <f ca="1">AVERAGE(OFFSET('HAVERD (new)'!B$12,(ROWS('Chart Data'!$A$5:$A21)-1)*7,0,7,1))</f>
        <v>47.857142857142854</v>
      </c>
      <c r="F21" s="4">
        <f ca="1">AVERAGE(OFFSET('HAVERD (new)'!C$12,(ROWS('Chart Data'!$A$5:$A21)-1)*7,0,7,1))</f>
        <v>69.142857142857139</v>
      </c>
      <c r="G21" s="57">
        <f>'HAVERW (new)'!Q76</f>
        <v>3911</v>
      </c>
      <c r="H21" s="4">
        <f ca="1">AVERAGE(OFFSET('HAVERD (new)'!O$12,(ROWS('Chart Data'!$A$5:$A21)-1)*7,0,7,1))</f>
        <v>38.142857142857146</v>
      </c>
      <c r="I21" s="4">
        <f ca="1">AVERAGE(OFFSET('HAVERD (new)'!P$12,(ROWS('Chart Data'!$A$5:$A21)-1)*7,0,7,1))</f>
        <v>6.1428571428571432</v>
      </c>
      <c r="J21" s="4">
        <f ca="1">AVERAGE(OFFSET('HAVERD (new)'!Q$12,(ROWS('Chart Data'!$A$5:$A21)-1)*7,0,7,1))</f>
        <v>4.7142857142857144</v>
      </c>
      <c r="K21" s="4"/>
      <c r="L21" s="57">
        <f>'HAVERW (new)'!D76</f>
        <v>20344</v>
      </c>
      <c r="M21" s="57">
        <f>'HAVERW (new)'!F76</f>
        <v>26.657142857142862</v>
      </c>
      <c r="N21" s="4" t="e">
        <f ca="1">AVERAGE(OFFSET('HAVERD (new)'!D$12,(ROWS('Chart Data'!$A$5:$A21)-1)*7,0,7,1))</f>
        <v>#DIV/0!</v>
      </c>
      <c r="O21" s="4">
        <f ca="1">AVERAGE(OFFSET('HAVERD (new)'!E$12,(ROWS('Chart Data'!$A$5:$A21)-1)*7,0,7,1))</f>
        <v>30.121428571428574</v>
      </c>
      <c r="P21" s="4">
        <f ca="1">AVERAGE(AVERAGE(OFFSET('HAVERD (new)'!F$12,(ROWS('Chart Data'!$A$5:$A21)-1)*7,0,7,1)),AVERAGE(OFFSET('HAVERD (new)'!J$12,(ROWS('Chart Data'!$A$5:$A21)-1)*7,0,7,1)),AVERAGE(OFFSET('HAVERD (new)'!K$12,(ROWS('Chart Data'!$A$5:$A21)-1)*7,0,7,1)))</f>
        <v>33.531904761904762</v>
      </c>
      <c r="Q21" s="4">
        <f ca="1">AVERAGE(AVERAGE(OFFSET('HAVERD (new)'!H$12,(ROWS('Chart Data'!$A$5:$A21)-1)*7,0,7,1)),AVERAGE(OFFSET('HAVERD (new)'!I$12,(ROWS('Chart Data'!$A$5:$A21)-1)*7,0,7,1)))</f>
        <v>36.957142857142856</v>
      </c>
      <c r="R21" s="4">
        <f ca="1">AVERAGE(AVERAGE(OFFSET('HAVERD (new)'!L$12,(ROWS('Chart Data'!$A$5:$A21)-1)*7,0,7,1)),AVERAGE(OFFSET('HAVERD (new)'!M$12,(ROWS('Chart Data'!$A$5:$A21)-1)*7,0,7,1)))</f>
        <v>10.984999999999999</v>
      </c>
      <c r="S21" s="73" t="e">
        <f>NA()</f>
        <v>#N/A</v>
      </c>
      <c r="T21" s="57">
        <f ca="1">AVERAGE(OFFSET(Energy!E$1109,(ROWS('Chart Data'!$A$5:$A21)-1)*7,0,7,1))</f>
        <v>580511.14285714284</v>
      </c>
      <c r="U21" s="57">
        <f ca="1">-AVERAGE(OFFSET('HAVERD (new)'!T$12,(ROWS('Chart Data'!$A$5:$A21)-1)*7,0,7,1))</f>
        <v>-978.96999999999991</v>
      </c>
      <c r="V21" s="4">
        <f ca="1">-AVERAGE(OFFSET('HAVERD (new)'!U$12,(ROWS('Chart Data'!$A$5:$A21)-1)*7,0,7,1))*10000</f>
        <v>-3752.8</v>
      </c>
      <c r="W21" s="4"/>
      <c r="Z21" s="4"/>
      <c r="AA21" s="73" t="e">
        <f>NA()</f>
        <v>#N/A</v>
      </c>
      <c r="AB21" s="73" t="e">
        <f>NA()</f>
        <v>#N/A</v>
      </c>
      <c r="AC21" s="73" t="e">
        <f>NA()</f>
        <v>#N/A</v>
      </c>
      <c r="AD21" s="73" t="e">
        <f>NA()</f>
        <v>#N/A</v>
      </c>
      <c r="AE21" s="73" t="e">
        <f>NA()</f>
        <v>#N/A</v>
      </c>
      <c r="AF21" s="73" t="e">
        <f>NA()</f>
        <v>#N/A</v>
      </c>
      <c r="AG21" s="73" t="e">
        <f>NA()</f>
        <v>#N/A</v>
      </c>
      <c r="AH21" s="73" t="e">
        <f>NA()</f>
        <v>#N/A</v>
      </c>
      <c r="AI21" s="73" t="e">
        <f>NA()</f>
        <v>#N/A</v>
      </c>
      <c r="AJ21" s="73" t="e">
        <f>NA()</f>
        <v>#N/A</v>
      </c>
      <c r="AK21" s="73" t="e">
        <f>NA()</f>
        <v>#N/A</v>
      </c>
      <c r="AL21" s="73" t="e">
        <f>NA()</f>
        <v>#N/A</v>
      </c>
      <c r="AM21" s="73" t="e">
        <f>NA()</f>
        <v>#N/A</v>
      </c>
      <c r="AN21" s="73" t="e">
        <f>NA()</f>
        <v>#N/A</v>
      </c>
      <c r="AO21" s="73" t="e">
        <f>NA()</f>
        <v>#N/A</v>
      </c>
      <c r="AP21" s="73" t="e">
        <f>NA()</f>
        <v>#N/A</v>
      </c>
      <c r="AQ21" s="73" t="e">
        <f>NA()</f>
        <v>#N/A</v>
      </c>
      <c r="AR21" s="73" t="e">
        <f>NA()</f>
        <v>#N/A</v>
      </c>
      <c r="AS21" s="57">
        <f t="shared" ca="1" si="25"/>
        <v>978.96999999999991</v>
      </c>
      <c r="AT21" s="57">
        <f t="shared" ca="1" si="26"/>
        <v>3752.8</v>
      </c>
      <c r="AW21" s="4" t="e">
        <f t="shared" si="92"/>
        <v>#N/A</v>
      </c>
      <c r="AX21" s="4" t="e">
        <f t="shared" si="27"/>
        <v>#N/A</v>
      </c>
      <c r="AY21" s="4" t="e">
        <f t="shared" si="28"/>
        <v>#N/A</v>
      </c>
      <c r="AZ21" s="4" t="e">
        <f t="shared" si="29"/>
        <v>#N/A</v>
      </c>
      <c r="BA21" s="4" t="e">
        <f t="shared" si="30"/>
        <v>#N/A</v>
      </c>
      <c r="BB21" s="4" t="e">
        <f t="shared" si="31"/>
        <v>#N/A</v>
      </c>
      <c r="BC21" s="4" t="e">
        <f t="shared" si="32"/>
        <v>#N/A</v>
      </c>
      <c r="BD21" s="4" t="e">
        <f t="shared" si="33"/>
        <v>#N/A</v>
      </c>
      <c r="BE21" s="4" t="e">
        <f t="shared" si="34"/>
        <v>#N/A</v>
      </c>
      <c r="BF21" s="4" t="e">
        <f t="shared" si="35"/>
        <v>#N/A</v>
      </c>
      <c r="BG21" s="4" t="e">
        <f t="shared" si="36"/>
        <v>#N/A</v>
      </c>
      <c r="BH21" s="4" t="e">
        <f t="shared" si="37"/>
        <v>#N/A</v>
      </c>
      <c r="BI21" s="4" t="e">
        <f t="shared" si="38"/>
        <v>#N/A</v>
      </c>
      <c r="BJ21" s="4" t="e">
        <f t="shared" si="39"/>
        <v>#N/A</v>
      </c>
      <c r="BK21" s="4" t="e">
        <f t="shared" si="40"/>
        <v>#N/A</v>
      </c>
      <c r="BL21" s="4" t="e">
        <f t="shared" si="41"/>
        <v>#N/A</v>
      </c>
      <c r="BM21" s="4" t="e">
        <f t="shared" si="42"/>
        <v>#N/A</v>
      </c>
      <c r="BN21" s="4" t="e">
        <f t="shared" si="43"/>
        <v>#N/A</v>
      </c>
      <c r="BO21" s="4">
        <f t="shared" ca="1" si="44"/>
        <v>969.28107142857129</v>
      </c>
      <c r="BP21" s="4">
        <f t="shared" ca="1" si="45"/>
        <v>4780.5999999999995</v>
      </c>
      <c r="BS21" s="74">
        <f t="shared" si="21"/>
        <v>-3.600616221614815</v>
      </c>
      <c r="BT21" s="74">
        <f t="shared" si="22"/>
        <v>-1.7592072970856742</v>
      </c>
      <c r="BU21" s="74">
        <f t="shared" ca="1" si="46"/>
        <v>-7.9534315117014902</v>
      </c>
      <c r="BV21" s="74">
        <f t="shared" ca="1" si="47"/>
        <v>-3.1694880173087001</v>
      </c>
      <c r="BW21" s="74">
        <f t="shared" si="48"/>
        <v>-6.5951174476743342</v>
      </c>
      <c r="BX21" s="74">
        <f t="shared" ca="1" si="49"/>
        <v>-11.063724435312428</v>
      </c>
      <c r="BY21" s="74" t="e">
        <f t="shared" ca="1" si="50"/>
        <v>#N/A</v>
      </c>
      <c r="BZ21" s="74">
        <f t="shared" ca="1" si="51"/>
        <v>-20.0128408135031</v>
      </c>
      <c r="CA21" s="74">
        <f t="shared" ca="1" si="52"/>
        <v>-29.728952637741504</v>
      </c>
      <c r="CB21" s="74">
        <f t="shared" si="53"/>
        <v>6.6679866466657716</v>
      </c>
      <c r="CC21" s="74">
        <f t="shared" si="54"/>
        <v>-6.0551858080298029</v>
      </c>
      <c r="CD21" s="74" t="e">
        <f t="shared" ca="1" si="55"/>
        <v>#DIV/0!</v>
      </c>
      <c r="CE21" s="74">
        <f t="shared" ca="1" si="56"/>
        <v>-11.108653203341939</v>
      </c>
      <c r="CF21" s="74">
        <f t="shared" ca="1" si="57"/>
        <v>-8.6678130141540279</v>
      </c>
      <c r="CG21" s="74">
        <f t="shared" ca="1" si="58"/>
        <v>-7.258408267009286</v>
      </c>
      <c r="CH21" s="74">
        <f t="shared" ca="1" si="59"/>
        <v>-9.7679542529117089</v>
      </c>
      <c r="CI21" s="74" t="e">
        <f t="shared" si="60"/>
        <v>#N/A</v>
      </c>
      <c r="CJ21" s="74">
        <f t="shared" ca="1" si="61"/>
        <v>-0.55024219808352859</v>
      </c>
      <c r="CK21" s="74">
        <f t="shared" ca="1" si="62"/>
        <v>-9.8853197202049312</v>
      </c>
      <c r="CL21" s="74">
        <f t="shared" ca="1" si="63"/>
        <v>-5.0210774192205454</v>
      </c>
      <c r="CO21" s="53">
        <v>44317</v>
      </c>
      <c r="CP21" s="57">
        <f>SUM(C$74:C$78)</f>
        <v>2075</v>
      </c>
      <c r="CQ21" s="57">
        <f t="shared" ref="CQ21:DG21" si="105">SUM(D$74:D$78)</f>
        <v>197</v>
      </c>
      <c r="CR21" s="57">
        <f t="shared" ca="1" si="105"/>
        <v>539.71428571428567</v>
      </c>
      <c r="CS21" s="57">
        <f t="shared" ca="1" si="105"/>
        <v>531.57142857142856</v>
      </c>
      <c r="CT21" s="57">
        <f t="shared" si="105"/>
        <v>51533</v>
      </c>
      <c r="CU21" s="57">
        <f t="shared" ca="1" si="105"/>
        <v>462.71428571428572</v>
      </c>
      <c r="CV21" s="57">
        <f t="shared" ca="1" si="105"/>
        <v>212.42857142857142</v>
      </c>
      <c r="CW21" s="57">
        <f t="shared" ca="1" si="105"/>
        <v>228.28571428571428</v>
      </c>
      <c r="CX21" s="57">
        <f t="shared" ca="1" si="105"/>
        <v>310.57142857142856</v>
      </c>
      <c r="CY21" s="57">
        <f t="shared" si="105"/>
        <v>19154</v>
      </c>
      <c r="CZ21" s="57">
        <f t="shared" si="105"/>
        <v>713.2</v>
      </c>
      <c r="DA21" s="57" t="e">
        <f t="shared" ca="1" si="105"/>
        <v>#DIV/0!</v>
      </c>
      <c r="DB21" s="57">
        <f t="shared" ca="1" si="105"/>
        <v>285.76428571428568</v>
      </c>
      <c r="DC21" s="57">
        <f t="shared" ca="1" si="105"/>
        <v>291.69857142857143</v>
      </c>
      <c r="DD21" s="57">
        <f t="shared" ca="1" si="105"/>
        <v>289.38285714285712</v>
      </c>
      <c r="DE21" s="57">
        <f t="shared" ca="1" si="105"/>
        <v>209.2342857142857</v>
      </c>
      <c r="DF21" s="57">
        <f t="shared" si="105"/>
        <v>519.88826177173758</v>
      </c>
      <c r="DG21" s="57">
        <f t="shared" ca="1" si="105"/>
        <v>3132532</v>
      </c>
      <c r="DH21" s="57">
        <f ca="1">AVERAGE(U$74:U$78)</f>
        <v>-217.69885714285715</v>
      </c>
      <c r="DI21" s="57">
        <f ca="1">AVERAGE(V$74:V$78)</f>
        <v>-110.36000000000001</v>
      </c>
      <c r="DJ21" s="4">
        <f>HAVERGDP!B51</f>
        <v>95.8</v>
      </c>
      <c r="DM21" s="225">
        <v>20241</v>
      </c>
      <c r="DN21" s="73">
        <f ca="1">SUM(OFFSET(CP$5,(ROWS($DM$5:$DM21)-1)*3,0,3,1))</f>
        <v>5104</v>
      </c>
      <c r="DO21" s="57">
        <f ca="1">SUM(OFFSET(CQ$5,(ROWS($DM$5:$DM21)-1)*3,0,3,1))</f>
        <v>606</v>
      </c>
      <c r="DP21" s="57">
        <f ca="1">SUM(OFFSET(CR$5,(ROWS($DM$5:$DM21)-1)*3,0,3,1))</f>
        <v>1472.4285714285713</v>
      </c>
      <c r="DQ21" s="57">
        <f ca="1">SUM(OFFSET(CS$5,(ROWS($DM$5:$DM21)-1)*3,0,3,1))</f>
        <v>1292.8571428571429</v>
      </c>
      <c r="DR21" s="57">
        <f ca="1">SUM(OFFSET(CT$5,(ROWS($DM$5:$DM21)-1)*3,0,3,1))</f>
        <v>421628</v>
      </c>
      <c r="DS21" s="57">
        <f ca="1">SUM(OFFSET(CU$5,(ROWS($DM$5:$DM21)-1)*3,0,3,1))</f>
        <v>1207.1428571428571</v>
      </c>
      <c r="DT21" s="57">
        <f ca="1">SUM(OFFSET(CV$5,(ROWS($DM$5:$DM21)-1)*3,0,3,1))</f>
        <v>1100.7142857142856</v>
      </c>
      <c r="DU21" s="57">
        <f ca="1">SUM(OFFSET(CW$5,(ROWS($DM$5:$DM21)-1)*3,0,3,1))</f>
        <v>1115.7142857142858</v>
      </c>
      <c r="DV21" s="57">
        <f ca="1">SUM(OFFSET(CX$5,(ROWS($DM$5:$DM21)-1)*3,0,3,1))</f>
        <v>1168.2857142857142</v>
      </c>
      <c r="DW21" s="57">
        <f ca="1">SUM(OFFSET(CY$5,(ROWS($DM$5:$DM21)-1)*3,0,3,1))</f>
        <v>75181</v>
      </c>
      <c r="DX21" s="57">
        <f ca="1">SUM(OFFSET(CZ$5,(ROWS($DM$5:$DM21)-1)*3,0,3,1))</f>
        <v>1588.2571428571428</v>
      </c>
      <c r="DY21" s="57">
        <f ca="1">SUM(OFFSET(DA$5,(ROWS($DM$5:$DM21)-1)*3,0,3,1))</f>
        <v>112.82285714285715</v>
      </c>
      <c r="DZ21" s="57">
        <f ca="1">SUM(OFFSET(DB$5,(ROWS($DM$5:$DM21)-1)*3,0,3,1))</f>
        <v>1222.8957142857141</v>
      </c>
      <c r="EA21" s="57">
        <f ca="1">SUM(OFFSET(DC$5,(ROWS($DM$5:$DM21)-1)*3,0,3,1))</f>
        <v>1294.0995238095238</v>
      </c>
      <c r="EB21" s="57">
        <f ca="1">SUM(OFFSET(DD$5,(ROWS($DM$5:$DM21)-1)*3,0,3,1))</f>
        <v>1194.6635714285712</v>
      </c>
      <c r="EC21" s="57">
        <f ca="1">SUM(OFFSET(DE$5,(ROWS($DM$5:$DM21)-1)*3,0,3,1))</f>
        <v>1217.1085714285714</v>
      </c>
      <c r="ED21" s="57">
        <f ca="1">SUM(OFFSET(DF$5,(ROWS($DM$5:$DM21)-1)*3,0,3,1))</f>
        <v>1311.3488314091649</v>
      </c>
      <c r="EE21" s="57">
        <f ca="1">SUM(OFFSET(DG$5,(ROWS($DM$5:$DM21)-1)*3,0,3,1))</f>
        <v>9225888.7142857127</v>
      </c>
      <c r="EF21" s="57">
        <f ca="1">-1*(AVERAGE(OFFSET(DH$5,(ROWS($DM$5:$DM21)-1)*3,0,3,1)))</f>
        <v>188.11609523809523</v>
      </c>
      <c r="EG21" s="57">
        <f ca="1">-1*(AVERAGE(OFFSET(DI$5,(ROWS($DM$5:$DM21)-1)*3,0,3,1)))</f>
        <v>162.55999999999997</v>
      </c>
      <c r="EH21" s="4">
        <f>HAVERGDP!G35</f>
        <v>100.5</v>
      </c>
      <c r="EI21" s="57">
        <f>HAVERGDP!J35-HAVERGDP!K35</f>
        <v>-46561</v>
      </c>
      <c r="EJ21" s="57">
        <f>HAVERGDP!H35</f>
        <v>419097</v>
      </c>
      <c r="EK21" s="57">
        <f>HAVERGDP!I35</f>
        <v>30381310.666666668</v>
      </c>
      <c r="EN21" s="225">
        <v>20241</v>
      </c>
      <c r="EO21" s="4">
        <f t="shared" ca="1" si="90"/>
        <v>-0.7390120575651471</v>
      </c>
      <c r="EP21" s="4">
        <f t="shared" ca="1" si="65"/>
        <v>-12.046444121915822</v>
      </c>
      <c r="EQ21" s="4">
        <f t="shared" ca="1" si="66"/>
        <v>-0.33842583639528412</v>
      </c>
      <c r="ER21" s="4">
        <f t="shared" ca="1" si="67"/>
        <v>-0.5275884809848308</v>
      </c>
      <c r="ES21" s="4">
        <f t="shared" ca="1" si="68"/>
        <v>-7.9239942958596927</v>
      </c>
      <c r="ET21" s="4">
        <f t="shared" ca="1" si="69"/>
        <v>-1.4807042089308609</v>
      </c>
      <c r="EU21" s="4">
        <f t="shared" ca="1" si="70"/>
        <v>1.6490765171503829</v>
      </c>
      <c r="EV21" s="4">
        <f t="shared" ca="1" si="71"/>
        <v>-0.49687858325899725</v>
      </c>
      <c r="EW21" s="4">
        <f t="shared" ca="1" si="72"/>
        <v>8.566882878473514E-2</v>
      </c>
      <c r="EX21" s="4">
        <f t="shared" ca="1" si="73"/>
        <v>6.589823203323264</v>
      </c>
      <c r="EY21" s="4">
        <f t="shared" ca="1" si="74"/>
        <v>-9.3593569110861132</v>
      </c>
      <c r="EZ21" s="4" t="e">
        <f t="shared" ca="1" si="75"/>
        <v>#DIV/0!</v>
      </c>
      <c r="FA21" s="4">
        <f t="shared" ca="1" si="76"/>
        <v>-3.3535050184593573</v>
      </c>
      <c r="FB21" s="4">
        <f t="shared" ca="1" si="77"/>
        <v>-1.1723201953855011</v>
      </c>
      <c r="FC21" s="4">
        <f t="shared" ca="1" si="78"/>
        <v>-2.8691011787334575</v>
      </c>
      <c r="FD21" s="4">
        <f t="shared" ca="1" si="79"/>
        <v>3.8996389019986699</v>
      </c>
      <c r="FE21" s="4">
        <f t="shared" ca="1" si="80"/>
        <v>-1.4577798203356251</v>
      </c>
      <c r="FF21" s="4">
        <f t="shared" ca="1" si="81"/>
        <v>4.2883922916025163</v>
      </c>
      <c r="FG21" s="4">
        <f t="shared" ca="1" si="82"/>
        <v>-1.2274318766744896</v>
      </c>
      <c r="FH21" s="4">
        <f t="shared" ca="1" si="83"/>
        <v>-76.829001757970261</v>
      </c>
      <c r="FI21" s="4">
        <f t="shared" si="84"/>
        <v>0.80240722166500245</v>
      </c>
      <c r="FJ21" s="4">
        <f t="shared" si="85"/>
        <v>-8.4238061521516805</v>
      </c>
      <c r="FK21" s="4">
        <f t="shared" si="86"/>
        <v>1.5207633369588081</v>
      </c>
      <c r="FL21" s="4">
        <f t="shared" si="87"/>
        <v>0.23527880399154544</v>
      </c>
    </row>
    <row r="22" spans="1:168" x14ac:dyDescent="0.35">
      <c r="A22" s="73" t="s">
        <v>362</v>
      </c>
      <c r="B22" s="41">
        <f t="shared" si="88"/>
        <v>43955</v>
      </c>
      <c r="C22" s="57">
        <f>'HAVERW (new)'!B77</f>
        <v>317</v>
      </c>
      <c r="D22" s="57">
        <f>'HAVERW (new)'!C77-'HAVERW (new)'!B77</f>
        <v>40</v>
      </c>
      <c r="E22" s="4">
        <f ca="1">AVERAGE(OFFSET('HAVERD (new)'!B$12,(ROWS('Chart Data'!$A$5:$A22)-1)*7,0,7,1))</f>
        <v>49</v>
      </c>
      <c r="F22" s="4">
        <f ca="1">AVERAGE(OFFSET('HAVERD (new)'!C$12,(ROWS('Chart Data'!$A$5:$A22)-1)*7,0,7,1))</f>
        <v>66</v>
      </c>
      <c r="G22" s="57">
        <f>'HAVERW (new)'!Q77</f>
        <v>4098</v>
      </c>
      <c r="H22" s="4">
        <f ca="1">AVERAGE(OFFSET('HAVERD (new)'!O$12,(ROWS('Chart Data'!$A$5:$A22)-1)*7,0,7,1))</f>
        <v>39.857142857142854</v>
      </c>
      <c r="I22" s="4">
        <f ca="1">AVERAGE(OFFSET('HAVERD (new)'!P$12,(ROWS('Chart Data'!$A$5:$A22)-1)*7,0,7,1))</f>
        <v>8.5</v>
      </c>
      <c r="J22" s="4">
        <f ca="1">AVERAGE(OFFSET('HAVERD (new)'!Q$12,(ROWS('Chart Data'!$A$5:$A22)-1)*7,0,7,1))</f>
        <v>5.4285714285714288</v>
      </c>
      <c r="K22" s="4"/>
      <c r="L22" s="57">
        <f>'HAVERW (new)'!D77</f>
        <v>11215</v>
      </c>
      <c r="M22" s="57">
        <f>'HAVERW (new)'!F77</f>
        <v>29.128571428571433</v>
      </c>
      <c r="N22" s="4" t="e">
        <f ca="1">AVERAGE(OFFSET('HAVERD (new)'!D$12,(ROWS('Chart Data'!$A$5:$A22)-1)*7,0,7,1))</f>
        <v>#DIV/0!</v>
      </c>
      <c r="O22" s="4">
        <f ca="1">AVERAGE(OFFSET('HAVERD (new)'!E$12,(ROWS('Chart Data'!$A$5:$A22)-1)*7,0,7,1))</f>
        <v>31.937142857142852</v>
      </c>
      <c r="P22" s="4">
        <f ca="1">AVERAGE(AVERAGE(OFFSET('HAVERD (new)'!F$12,(ROWS('Chart Data'!$A$5:$A22)-1)*7,0,7,1)),AVERAGE(OFFSET('HAVERD (new)'!J$12,(ROWS('Chart Data'!$A$5:$A22)-1)*7,0,7,1)),AVERAGE(OFFSET('HAVERD (new)'!K$12,(ROWS('Chart Data'!$A$5:$A22)-1)*7,0,7,1)))</f>
        <v>35.407142857142865</v>
      </c>
      <c r="Q22" s="4">
        <f ca="1">AVERAGE(AVERAGE(OFFSET('HAVERD (new)'!H$12,(ROWS('Chart Data'!$A$5:$A22)-1)*7,0,7,1)),AVERAGE(OFFSET('HAVERD (new)'!I$12,(ROWS('Chart Data'!$A$5:$A22)-1)*7,0,7,1)))</f>
        <v>38.688571428571429</v>
      </c>
      <c r="R22" s="4">
        <f ca="1">AVERAGE(AVERAGE(OFFSET('HAVERD (new)'!L$12,(ROWS('Chart Data'!$A$5:$A22)-1)*7,0,7,1)),AVERAGE(OFFSET('HAVERD (new)'!M$12,(ROWS('Chart Data'!$A$5:$A22)-1)*7,0,7,1)))</f>
        <v>12.229285714285712</v>
      </c>
      <c r="S22" s="73" t="e">
        <f>NA()</f>
        <v>#N/A</v>
      </c>
      <c r="T22" s="57">
        <f ca="1">AVERAGE(OFFSET(Energy!E$1109,(ROWS('Chart Data'!$A$5:$A22)-1)*7,0,7,1))</f>
        <v>523166</v>
      </c>
      <c r="U22" s="57">
        <f ca="1">-AVERAGE(OFFSET('HAVERD (new)'!T$12,(ROWS('Chart Data'!$A$5:$A22)-1)*7,0,7,1))</f>
        <v>-886.31714285714281</v>
      </c>
      <c r="V22" s="4">
        <f ca="1">-AVERAGE(OFFSET('HAVERD (new)'!U$12,(ROWS('Chart Data'!$A$5:$A22)-1)*7,0,7,1))*10000</f>
        <v>-3858.8000000000006</v>
      </c>
      <c r="W22" s="4"/>
      <c r="Z22" s="4"/>
      <c r="AA22" s="73" t="e">
        <f>NA()</f>
        <v>#N/A</v>
      </c>
      <c r="AB22" s="73" t="e">
        <f>NA()</f>
        <v>#N/A</v>
      </c>
      <c r="AC22" s="73" t="e">
        <f>NA()</f>
        <v>#N/A</v>
      </c>
      <c r="AD22" s="73" t="e">
        <f>NA()</f>
        <v>#N/A</v>
      </c>
      <c r="AE22" s="73" t="e">
        <f>NA()</f>
        <v>#N/A</v>
      </c>
      <c r="AF22" s="73" t="e">
        <f>NA()</f>
        <v>#N/A</v>
      </c>
      <c r="AG22" s="73" t="e">
        <f>NA()</f>
        <v>#N/A</v>
      </c>
      <c r="AH22" s="73" t="e">
        <f>NA()</f>
        <v>#N/A</v>
      </c>
      <c r="AI22" s="73" t="e">
        <f>NA()</f>
        <v>#N/A</v>
      </c>
      <c r="AJ22" s="73" t="e">
        <f>NA()</f>
        <v>#N/A</v>
      </c>
      <c r="AK22" s="73" t="e">
        <f>NA()</f>
        <v>#N/A</v>
      </c>
      <c r="AL22" s="73" t="e">
        <f>NA()</f>
        <v>#N/A</v>
      </c>
      <c r="AM22" s="73" t="e">
        <f>NA()</f>
        <v>#N/A</v>
      </c>
      <c r="AN22" s="73" t="e">
        <f>NA()</f>
        <v>#N/A</v>
      </c>
      <c r="AO22" s="73" t="e">
        <f>NA()</f>
        <v>#N/A</v>
      </c>
      <c r="AP22" s="73" t="e">
        <f>NA()</f>
        <v>#N/A</v>
      </c>
      <c r="AQ22" s="73" t="e">
        <f>NA()</f>
        <v>#N/A</v>
      </c>
      <c r="AR22" s="73" t="e">
        <f>NA()</f>
        <v>#N/A</v>
      </c>
      <c r="AS22" s="57">
        <f t="shared" ca="1" si="25"/>
        <v>886.31714285714281</v>
      </c>
      <c r="AT22" s="57">
        <f t="shared" ca="1" si="26"/>
        <v>3858.8000000000006</v>
      </c>
      <c r="AW22" s="4" t="e">
        <f t="shared" si="92"/>
        <v>#N/A</v>
      </c>
      <c r="AX22" s="4" t="e">
        <f t="shared" si="27"/>
        <v>#N/A</v>
      </c>
      <c r="AY22" s="4" t="e">
        <f t="shared" si="28"/>
        <v>#N/A</v>
      </c>
      <c r="AZ22" s="4" t="e">
        <f t="shared" si="29"/>
        <v>#N/A</v>
      </c>
      <c r="BA22" s="4" t="e">
        <f t="shared" si="30"/>
        <v>#N/A</v>
      </c>
      <c r="BB22" s="4" t="e">
        <f t="shared" si="31"/>
        <v>#N/A</v>
      </c>
      <c r="BC22" s="4" t="e">
        <f t="shared" si="32"/>
        <v>#N/A</v>
      </c>
      <c r="BD22" s="4" t="e">
        <f t="shared" si="33"/>
        <v>#N/A</v>
      </c>
      <c r="BE22" s="4" t="e">
        <f t="shared" si="34"/>
        <v>#N/A</v>
      </c>
      <c r="BF22" s="4" t="e">
        <f t="shared" si="35"/>
        <v>#N/A</v>
      </c>
      <c r="BG22" s="4" t="e">
        <f t="shared" si="36"/>
        <v>#N/A</v>
      </c>
      <c r="BH22" s="4" t="e">
        <f t="shared" si="37"/>
        <v>#N/A</v>
      </c>
      <c r="BI22" s="4" t="e">
        <f t="shared" si="38"/>
        <v>#N/A</v>
      </c>
      <c r="BJ22" s="4" t="e">
        <f t="shared" si="39"/>
        <v>#N/A</v>
      </c>
      <c r="BK22" s="4" t="e">
        <f t="shared" si="40"/>
        <v>#N/A</v>
      </c>
      <c r="BL22" s="4" t="e">
        <f t="shared" si="41"/>
        <v>#N/A</v>
      </c>
      <c r="BM22" s="4" t="e">
        <f t="shared" si="42"/>
        <v>#N/A</v>
      </c>
      <c r="BN22" s="4" t="e">
        <f t="shared" si="43"/>
        <v>#N/A</v>
      </c>
      <c r="BO22" s="4">
        <f t="shared" ca="1" si="44"/>
        <v>975.9635714285713</v>
      </c>
      <c r="BP22" s="4">
        <f t="shared" ca="1" si="45"/>
        <v>4300.6499999999996</v>
      </c>
      <c r="BS22" s="74">
        <f t="shared" si="21"/>
        <v>-2.975958241061877</v>
      </c>
      <c r="BT22" s="74">
        <f t="shared" si="22"/>
        <v>-1.5934097810939116</v>
      </c>
      <c r="BU22" s="74">
        <f t="shared" ca="1" si="46"/>
        <v>-7.8215702542541026</v>
      </c>
      <c r="BV22" s="74">
        <f t="shared" ca="1" si="47"/>
        <v>-3.4578275462935411</v>
      </c>
      <c r="BW22" s="74">
        <f t="shared" si="48"/>
        <v>-6.5586362053483365</v>
      </c>
      <c r="BX22" s="74">
        <f t="shared" ca="1" si="49"/>
        <v>-10.735261562418442</v>
      </c>
      <c r="BY22" s="74" t="e">
        <f t="shared" ca="1" si="50"/>
        <v>#N/A</v>
      </c>
      <c r="BZ22" s="74">
        <f t="shared" ca="1" si="51"/>
        <v>-19.835738515284124</v>
      </c>
      <c r="CA22" s="74">
        <f t="shared" ca="1" si="52"/>
        <v>-29.728952637741504</v>
      </c>
      <c r="CB22" s="74">
        <f t="shared" si="53"/>
        <v>2.6960646387025937</v>
      </c>
      <c r="CC22" s="74">
        <f t="shared" si="54"/>
        <v>-5.9050494472807875</v>
      </c>
      <c r="CD22" s="74" t="e">
        <f t="shared" ca="1" si="55"/>
        <v>#DIV/0!</v>
      </c>
      <c r="CE22" s="74">
        <f t="shared" ca="1" si="56"/>
        <v>-10.823947662088976</v>
      </c>
      <c r="CF22" s="74">
        <f t="shared" ca="1" si="57"/>
        <v>-8.4336492436813373</v>
      </c>
      <c r="CG22" s="74">
        <f t="shared" ca="1" si="58"/>
        <v>-7.0621880222845261</v>
      </c>
      <c r="CH22" s="74">
        <f t="shared" ca="1" si="59"/>
        <v>-9.6319064578008469</v>
      </c>
      <c r="CI22" s="74" t="e">
        <f t="shared" si="60"/>
        <v>#N/A</v>
      </c>
      <c r="CJ22" s="74">
        <f t="shared" ca="1" si="61"/>
        <v>-1.2049551220993768</v>
      </c>
      <c r="CK22" s="74">
        <f t="shared" ca="1" si="62"/>
        <v>-8.7107205908535246</v>
      </c>
      <c r="CL22" s="74">
        <f t="shared" ca="1" si="63"/>
        <v>-5.1854593365654855</v>
      </c>
      <c r="CO22" s="53">
        <v>44348</v>
      </c>
      <c r="CP22" s="57">
        <f>SUM(C$79:C$82)</f>
        <v>1748</v>
      </c>
      <c r="CQ22" s="57">
        <f t="shared" ref="CQ22:DG22" si="106">SUM(D$79:D$82)</f>
        <v>200</v>
      </c>
      <c r="CR22" s="57">
        <f t="shared" ca="1" si="106"/>
        <v>448.85714285714289</v>
      </c>
      <c r="CS22" s="57">
        <f t="shared" ca="1" si="106"/>
        <v>444.71428571428572</v>
      </c>
      <c r="CT22" s="57">
        <f t="shared" si="106"/>
        <v>54961</v>
      </c>
      <c r="CU22" s="57">
        <f t="shared" ca="1" si="106"/>
        <v>386.14285714285711</v>
      </c>
      <c r="CV22" s="57">
        <f t="shared" ca="1" si="106"/>
        <v>190.42857142857144</v>
      </c>
      <c r="CW22" s="57">
        <f t="shared" ca="1" si="106"/>
        <v>189.14285714285714</v>
      </c>
      <c r="CX22" s="57">
        <f t="shared" ca="1" si="106"/>
        <v>254</v>
      </c>
      <c r="CY22" s="57">
        <f t="shared" si="106"/>
        <v>12092</v>
      </c>
      <c r="CZ22" s="57">
        <f t="shared" si="106"/>
        <v>588.82857142857142</v>
      </c>
      <c r="DA22" s="57" t="e">
        <f t="shared" ca="1" si="106"/>
        <v>#DIV/0!</v>
      </c>
      <c r="DB22" s="57">
        <f t="shared" ca="1" si="106"/>
        <v>239.43285714285713</v>
      </c>
      <c r="DC22" s="57">
        <f t="shared" ca="1" si="106"/>
        <v>239.52619047619044</v>
      </c>
      <c r="DD22" s="57">
        <f t="shared" ca="1" si="106"/>
        <v>252.77642857142857</v>
      </c>
      <c r="DE22" s="57">
        <f t="shared" ca="1" si="106"/>
        <v>202.13642857142861</v>
      </c>
      <c r="DF22" s="57">
        <f t="shared" si="106"/>
        <v>391.26697377124697</v>
      </c>
      <c r="DG22" s="57">
        <f t="shared" ca="1" si="106"/>
        <v>2413144</v>
      </c>
      <c r="DH22" s="57">
        <f ca="1">AVERAGE(U$79:U$82)</f>
        <v>-214.40535714285716</v>
      </c>
      <c r="DI22" s="57">
        <f ca="1">AVERAGE(V$79:V$82)</f>
        <v>-123.85</v>
      </c>
      <c r="DJ22" s="4">
        <f>HAVERGDP!B52</f>
        <v>96.7</v>
      </c>
      <c r="DM22" s="225">
        <v>20242</v>
      </c>
      <c r="DN22" s="73">
        <f ca="1">SUM(OFFSET(CP$5,(ROWS($DM$5:$DM22)-1)*3,0,3,1))</f>
        <v>5154</v>
      </c>
      <c r="DO22" s="57">
        <f ca="1">SUM(OFFSET(CQ$5,(ROWS($DM$5:$DM22)-1)*3,0,3,1))</f>
        <v>907</v>
      </c>
      <c r="DP22" s="57">
        <f ca="1">SUM(OFFSET(CR$5,(ROWS($DM$5:$DM22)-1)*3,0,3,1))</f>
        <v>1558.2857142857142</v>
      </c>
      <c r="DQ22" s="57">
        <f ca="1">SUM(OFFSET(CS$5,(ROWS($DM$5:$DM22)-1)*3,0,3,1))</f>
        <v>1385.4285714285716</v>
      </c>
      <c r="DR22" s="57">
        <f ca="1">SUM(OFFSET(CT$5,(ROWS($DM$5:$DM22)-1)*3,0,3,1))</f>
        <v>536801</v>
      </c>
      <c r="DS22" s="57">
        <f ca="1">SUM(OFFSET(CU$5,(ROWS($DM$5:$DM22)-1)*3,0,3,1))</f>
        <v>1281.4285714285713</v>
      </c>
      <c r="DT22" s="57">
        <f ca="1">SUM(OFFSET(CV$5,(ROWS($DM$5:$DM22)-1)*3,0,3,1))</f>
        <v>1234.5714285714284</v>
      </c>
      <c r="DU22" s="57">
        <f ca="1">SUM(OFFSET(CW$5,(ROWS($DM$5:$DM22)-1)*3,0,3,1))</f>
        <v>1117.4285714285716</v>
      </c>
      <c r="DV22" s="57">
        <f ca="1">SUM(OFFSET(CX$5,(ROWS($DM$5:$DM22)-1)*3,0,3,1))</f>
        <v>1169.7142857142858</v>
      </c>
      <c r="DW22" s="57">
        <f ca="1">SUM(OFFSET(CY$5,(ROWS($DM$5:$DM22)-1)*3,0,3,1))</f>
        <v>57427</v>
      </c>
      <c r="DX22" s="57">
        <f ca="1">SUM(OFFSET(CZ$5,(ROWS($DM$5:$DM22)-1)*3,0,3,1))</f>
        <v>1478.3857142857141</v>
      </c>
      <c r="DY22" s="57">
        <f ca="1">SUM(OFFSET(DA$5,(ROWS($DM$5:$DM22)-1)*3,0,3,1))</f>
        <v>75.502857142857152</v>
      </c>
      <c r="DZ22" s="57">
        <f ca="1">SUM(OFFSET(DB$5,(ROWS($DM$5:$DM22)-1)*3,0,3,1))</f>
        <v>1317.6414285714286</v>
      </c>
      <c r="EA22" s="57">
        <f ca="1">SUM(OFFSET(DC$5,(ROWS($DM$5:$DM22)-1)*3,0,3,1))</f>
        <v>1329.2523809523809</v>
      </c>
      <c r="EB22" s="57">
        <f ca="1">SUM(OFFSET(DD$5,(ROWS($DM$5:$DM22)-1)*3,0,3,1))</f>
        <v>1343.882142857143</v>
      </c>
      <c r="EC22" s="57">
        <f ca="1">SUM(OFFSET(DE$5,(ROWS($DM$5:$DM22)-1)*3,0,3,1))</f>
        <v>1323.485714285714</v>
      </c>
      <c r="ED22" s="57">
        <f ca="1">SUM(OFFSET(DF$5,(ROWS($DM$5:$DM22)-1)*3,0,3,1))</f>
        <v>1272.5029386733834</v>
      </c>
      <c r="EE22" s="57">
        <f ca="1">SUM(OFFSET(DG$5,(ROWS($DM$5:$DM22)-1)*3,0,3,1))</f>
        <v>7299671.5714285709</v>
      </c>
      <c r="EF22" s="57">
        <f ca="1">-1*(AVERAGE(OFFSET(DH$5,(ROWS($DM$5:$DM22)-1)*3,0,3,1)))</f>
        <v>192.24664285714286</v>
      </c>
      <c r="EG22" s="57">
        <f ca="1">-1*(AVERAGE(OFFSET(DI$5,(ROWS($DM$5:$DM22)-1)*3,0,3,1)))</f>
        <v>55.876666666666665</v>
      </c>
      <c r="EH22" s="4">
        <f>HAVERGDP!G36</f>
        <v>101.09999999999998</v>
      </c>
      <c r="EI22" s="57">
        <f>HAVERGDP!J36-HAVERGDP!K36</f>
        <v>-60130</v>
      </c>
      <c r="EJ22" s="57">
        <f>HAVERGDP!H36</f>
        <v>421629</v>
      </c>
      <c r="EK22" s="57">
        <f>HAVERGDP!I36</f>
        <v>30428312.333333332</v>
      </c>
      <c r="EN22" s="225">
        <v>20242</v>
      </c>
      <c r="EO22" s="4">
        <f t="shared" ca="1" si="90"/>
        <v>0.97962382445140328</v>
      </c>
      <c r="EP22" s="4">
        <f t="shared" ca="1" si="65"/>
        <v>49.669966996699678</v>
      </c>
      <c r="EQ22" s="4">
        <f t="shared" ca="1" si="66"/>
        <v>5.8309886484913198</v>
      </c>
      <c r="ER22" s="4">
        <f t="shared" ca="1" si="67"/>
        <v>7.1602209944751527</v>
      </c>
      <c r="ES22" s="4">
        <f t="shared" ca="1" si="68"/>
        <v>27.316259830941014</v>
      </c>
      <c r="ET22" s="4">
        <f t="shared" ca="1" si="69"/>
        <v>6.1538461538461542</v>
      </c>
      <c r="EU22" s="4">
        <f t="shared" ca="1" si="70"/>
        <v>12.160934458144057</v>
      </c>
      <c r="EV22" s="4">
        <f t="shared" ca="1" si="71"/>
        <v>0.15364916773368265</v>
      </c>
      <c r="EW22" s="4">
        <f t="shared" ca="1" si="72"/>
        <v>0.12227928588897097</v>
      </c>
      <c r="EX22" s="4">
        <f t="shared" ca="1" si="73"/>
        <v>-23.615009111344619</v>
      </c>
      <c r="EY22" s="4">
        <f t="shared" ca="1" si="74"/>
        <v>-6.917735523215029</v>
      </c>
      <c r="EZ22" s="4">
        <f t="shared" ca="1" si="75"/>
        <v>-33.078403565640194</v>
      </c>
      <c r="FA22" s="4">
        <f t="shared" ca="1" si="76"/>
        <v>7.7476528193620275</v>
      </c>
      <c r="FB22" s="4">
        <f t="shared" ca="1" si="77"/>
        <v>2.7163951841490119</v>
      </c>
      <c r="FC22" s="4">
        <f t="shared" ca="1" si="78"/>
        <v>12.49042617497218</v>
      </c>
      <c r="FD22" s="4">
        <f t="shared" ca="1" si="79"/>
        <v>8.7401523047597518</v>
      </c>
      <c r="FE22" s="4">
        <f t="shared" ca="1" si="80"/>
        <v>-2.9622852291741442</v>
      </c>
      <c r="FF22" s="4">
        <f t="shared" ca="1" si="81"/>
        <v>-20.878391258660155</v>
      </c>
      <c r="FG22" s="4">
        <f t="shared" ca="1" si="82"/>
        <v>2.1957438643512406</v>
      </c>
      <c r="FH22" s="4">
        <f t="shared" ca="1" si="83"/>
        <v>-65.62705052493439</v>
      </c>
      <c r="FI22" s="4">
        <f t="shared" si="84"/>
        <v>0.59701492537311829</v>
      </c>
      <c r="FJ22" s="4">
        <f t="shared" si="85"/>
        <v>29.14241532613131</v>
      </c>
      <c r="FK22" s="4">
        <f t="shared" si="86"/>
        <v>0.60415607842576602</v>
      </c>
      <c r="FL22" s="4">
        <f t="shared" si="87"/>
        <v>0.15470585578860607</v>
      </c>
    </row>
    <row r="23" spans="1:168" x14ac:dyDescent="0.35">
      <c r="A23" s="73" t="s">
        <v>368</v>
      </c>
      <c r="B23" s="41">
        <f t="shared" si="88"/>
        <v>43962</v>
      </c>
      <c r="C23" s="57">
        <f>'HAVERW (new)'!B78</f>
        <v>297</v>
      </c>
      <c r="D23" s="57">
        <f>'HAVERW (new)'!C78-'HAVERW (new)'!B78</f>
        <v>37</v>
      </c>
      <c r="E23" s="4">
        <f ca="1">AVERAGE(OFFSET('HAVERD (new)'!B$12,(ROWS('Chart Data'!$A$5:$A23)-1)*7,0,7,1))</f>
        <v>60.857142857142854</v>
      </c>
      <c r="F23" s="4">
        <f ca="1">AVERAGE(OFFSET('HAVERD (new)'!C$12,(ROWS('Chart Data'!$A$5:$A23)-1)*7,0,7,1))</f>
        <v>76.857142857142861</v>
      </c>
      <c r="G23" s="57">
        <f>'HAVERW (new)'!Q78</f>
        <v>4378</v>
      </c>
      <c r="H23" s="4">
        <f ca="1">AVERAGE(OFFSET('HAVERD (new)'!O$12,(ROWS('Chart Data'!$A$5:$A23)-1)*7,0,7,1))</f>
        <v>48.714285714285715</v>
      </c>
      <c r="I23" s="4">
        <f ca="1">AVERAGE(OFFSET('HAVERD (new)'!P$12,(ROWS('Chart Data'!$A$5:$A23)-1)*7,0,7,1))</f>
        <v>9.8333333333333339</v>
      </c>
      <c r="J23" s="4">
        <f ca="1">AVERAGE(OFFSET('HAVERD (new)'!Q$12,(ROWS('Chart Data'!$A$5:$A23)-1)*7,0,7,1))</f>
        <v>5.8571428571428568</v>
      </c>
      <c r="K23" s="4"/>
      <c r="L23" s="57">
        <f>'HAVERW (new)'!D78</f>
        <v>17723</v>
      </c>
      <c r="M23" s="57">
        <f>'HAVERW (new)'!F78</f>
        <v>28.642857142857142</v>
      </c>
      <c r="N23" s="4" t="e">
        <f ca="1">AVERAGE(OFFSET('HAVERD (new)'!D$12,(ROWS('Chart Data'!$A$5:$A23)-1)*7,0,7,1))</f>
        <v>#DIV/0!</v>
      </c>
      <c r="O23" s="4">
        <f ca="1">AVERAGE(OFFSET('HAVERD (new)'!E$12,(ROWS('Chart Data'!$A$5:$A23)-1)*7,0,7,1))</f>
        <v>32.075714285714284</v>
      </c>
      <c r="P23" s="4">
        <f ca="1">AVERAGE(AVERAGE(OFFSET('HAVERD (new)'!F$12,(ROWS('Chart Data'!$A$5:$A23)-1)*7,0,7,1)),AVERAGE(OFFSET('HAVERD (new)'!J$12,(ROWS('Chart Data'!$A$5:$A23)-1)*7,0,7,1)),AVERAGE(OFFSET('HAVERD (new)'!K$12,(ROWS('Chart Data'!$A$5:$A23)-1)*7,0,7,1)))</f>
        <v>34.123333333333335</v>
      </c>
      <c r="Q23" s="4">
        <f ca="1">AVERAGE(AVERAGE(OFFSET('HAVERD (new)'!H$12,(ROWS('Chart Data'!$A$5:$A23)-1)*7,0,7,1)),AVERAGE(OFFSET('HAVERD (new)'!I$12,(ROWS('Chart Data'!$A$5:$A23)-1)*7,0,7,1)))</f>
        <v>38.711428571428563</v>
      </c>
      <c r="R23" s="4">
        <f ca="1">AVERAGE(AVERAGE(OFFSET('HAVERD (new)'!L$12,(ROWS('Chart Data'!$A$5:$A23)-1)*7,0,7,1)),AVERAGE(OFFSET('HAVERD (new)'!M$12,(ROWS('Chart Data'!$A$5:$A23)-1)*7,0,7,1)))</f>
        <v>13.667142857142856</v>
      </c>
      <c r="S23" s="73" t="e">
        <f>NA()</f>
        <v>#N/A</v>
      </c>
      <c r="T23" s="57">
        <f ca="1">AVERAGE(OFFSET(Energy!E$1109,(ROWS('Chart Data'!$A$5:$A23)-1)*7,0,7,1))</f>
        <v>542855.42857142852</v>
      </c>
      <c r="U23" s="57">
        <f ca="1">-AVERAGE(OFFSET('HAVERD (new)'!T$12,(ROWS('Chart Data'!$A$5:$A23)-1)*7,0,7,1))</f>
        <v>-909.24999999999989</v>
      </c>
      <c r="V23" s="4">
        <f ca="1">-AVERAGE(OFFSET('HAVERD (new)'!U$12,(ROWS('Chart Data'!$A$5:$A23)-1)*7,0,7,1))*10000</f>
        <v>-3616.7999999999993</v>
      </c>
      <c r="W23" s="4"/>
      <c r="Z23" s="4"/>
      <c r="AA23" s="73" t="e">
        <f>NA()</f>
        <v>#N/A</v>
      </c>
      <c r="AB23" s="73" t="e">
        <f>NA()</f>
        <v>#N/A</v>
      </c>
      <c r="AC23" s="73" t="e">
        <f>NA()</f>
        <v>#N/A</v>
      </c>
      <c r="AD23" s="73" t="e">
        <f>NA()</f>
        <v>#N/A</v>
      </c>
      <c r="AE23" s="73" t="e">
        <f>NA()</f>
        <v>#N/A</v>
      </c>
      <c r="AF23" s="73" t="e">
        <f>NA()</f>
        <v>#N/A</v>
      </c>
      <c r="AG23" s="73" t="e">
        <f>NA()</f>
        <v>#N/A</v>
      </c>
      <c r="AH23" s="73" t="e">
        <f>NA()</f>
        <v>#N/A</v>
      </c>
      <c r="AI23" s="73" t="e">
        <f>NA()</f>
        <v>#N/A</v>
      </c>
      <c r="AJ23" s="73" t="e">
        <f>NA()</f>
        <v>#N/A</v>
      </c>
      <c r="AK23" s="73" t="e">
        <f>NA()</f>
        <v>#N/A</v>
      </c>
      <c r="AL23" s="73" t="e">
        <f>NA()</f>
        <v>#N/A</v>
      </c>
      <c r="AM23" s="73" t="e">
        <f>NA()</f>
        <v>#N/A</v>
      </c>
      <c r="AN23" s="73" t="e">
        <f>NA()</f>
        <v>#N/A</v>
      </c>
      <c r="AO23" s="73" t="e">
        <f>NA()</f>
        <v>#N/A</v>
      </c>
      <c r="AP23" s="73" t="e">
        <f>NA()</f>
        <v>#N/A</v>
      </c>
      <c r="AQ23" s="73" t="e">
        <f>NA()</f>
        <v>#N/A</v>
      </c>
      <c r="AR23" s="73" t="e">
        <f>NA()</f>
        <v>#N/A</v>
      </c>
      <c r="AS23" s="57">
        <f t="shared" ca="1" si="25"/>
        <v>909.24999999999989</v>
      </c>
      <c r="AT23" s="57">
        <f t="shared" ca="1" si="26"/>
        <v>3616.7999999999993</v>
      </c>
      <c r="AW23" s="4" t="e">
        <f t="shared" si="92"/>
        <v>#N/A</v>
      </c>
      <c r="AX23" s="4" t="e">
        <f t="shared" si="27"/>
        <v>#N/A</v>
      </c>
      <c r="AY23" s="4" t="e">
        <f t="shared" si="28"/>
        <v>#N/A</v>
      </c>
      <c r="AZ23" s="4" t="e">
        <f t="shared" si="29"/>
        <v>#N/A</v>
      </c>
      <c r="BA23" s="4" t="e">
        <f t="shared" si="30"/>
        <v>#N/A</v>
      </c>
      <c r="BB23" s="4" t="e">
        <f t="shared" si="31"/>
        <v>#N/A</v>
      </c>
      <c r="BC23" s="4" t="e">
        <f t="shared" si="32"/>
        <v>#N/A</v>
      </c>
      <c r="BD23" s="4" t="e">
        <f t="shared" si="33"/>
        <v>#N/A</v>
      </c>
      <c r="BE23" s="4" t="e">
        <f t="shared" si="34"/>
        <v>#N/A</v>
      </c>
      <c r="BF23" s="4" t="e">
        <f t="shared" si="35"/>
        <v>#N/A</v>
      </c>
      <c r="BG23" s="4" t="e">
        <f t="shared" si="36"/>
        <v>#N/A</v>
      </c>
      <c r="BH23" s="4" t="e">
        <f t="shared" si="37"/>
        <v>#N/A</v>
      </c>
      <c r="BI23" s="4" t="e">
        <f t="shared" si="38"/>
        <v>#N/A</v>
      </c>
      <c r="BJ23" s="4" t="e">
        <f t="shared" si="39"/>
        <v>#N/A</v>
      </c>
      <c r="BK23" s="4" t="e">
        <f t="shared" si="40"/>
        <v>#N/A</v>
      </c>
      <c r="BL23" s="4" t="e">
        <f t="shared" si="41"/>
        <v>#N/A</v>
      </c>
      <c r="BM23" s="4" t="e">
        <f t="shared" si="42"/>
        <v>#N/A</v>
      </c>
      <c r="BN23" s="4" t="e">
        <f t="shared" si="43"/>
        <v>#N/A</v>
      </c>
      <c r="BO23" s="4">
        <f t="shared" ca="1" si="44"/>
        <v>948.26107142857143</v>
      </c>
      <c r="BP23" s="4">
        <f t="shared" ca="1" si="45"/>
        <v>3935.85</v>
      </c>
      <c r="BS23" s="74">
        <f t="shared" si="21"/>
        <v>-3.7108499828888633</v>
      </c>
      <c r="BT23" s="74">
        <f t="shared" si="22"/>
        <v>-1.8421060550815556</v>
      </c>
      <c r="BU23" s="74">
        <f t="shared" ca="1" si="46"/>
        <v>-6.4535097082374762</v>
      </c>
      <c r="BV23" s="74">
        <f t="shared" ca="1" si="47"/>
        <v>-2.4617455370731802</v>
      </c>
      <c r="BW23" s="74">
        <f t="shared" si="48"/>
        <v>-6.5040118852880191</v>
      </c>
      <c r="BX23" s="74">
        <f t="shared" ca="1" si="49"/>
        <v>-9.0382033857995143</v>
      </c>
      <c r="BY23" s="74" t="e">
        <f t="shared" ca="1" si="50"/>
        <v>#N/A</v>
      </c>
      <c r="BZ23" s="74">
        <f t="shared" ca="1" si="51"/>
        <v>-19.729477136352742</v>
      </c>
      <c r="CA23" s="74">
        <f t="shared" ca="1" si="52"/>
        <v>-29.728952637741504</v>
      </c>
      <c r="CB23" s="74">
        <f t="shared" si="53"/>
        <v>5.5276199490130722</v>
      </c>
      <c r="CC23" s="74">
        <f t="shared" si="54"/>
        <v>-5.9345560152892647</v>
      </c>
      <c r="CD23" s="74" t="e">
        <f t="shared" ca="1" si="55"/>
        <v>#DIV/0!</v>
      </c>
      <c r="CE23" s="74">
        <f t="shared" ca="1" si="56"/>
        <v>-10.802219544463846</v>
      </c>
      <c r="CF23" s="74">
        <f t="shared" ca="1" si="57"/>
        <v>-8.5939604486570556</v>
      </c>
      <c r="CG23" s="74">
        <f t="shared" ca="1" si="58"/>
        <v>-7.0595976560175338</v>
      </c>
      <c r="CH23" s="74">
        <f t="shared" ca="1" si="59"/>
        <v>-9.4746939368145284</v>
      </c>
      <c r="CI23" s="74" t="e">
        <f t="shared" si="60"/>
        <v>#N/A</v>
      </c>
      <c r="CJ23" s="74">
        <f t="shared" ca="1" si="61"/>
        <v>-0.98015973909170384</v>
      </c>
      <c r="CK23" s="74">
        <f t="shared" ca="1" si="62"/>
        <v>-9.0014500390777439</v>
      </c>
      <c r="CL23" s="74">
        <f t="shared" ca="1" si="63"/>
        <v>-4.8101723177213751</v>
      </c>
      <c r="CO23" s="53">
        <v>44378</v>
      </c>
      <c r="CP23" s="57">
        <f>SUM(C$83:C$86)</f>
        <v>1732</v>
      </c>
      <c r="CQ23" s="57">
        <f t="shared" ref="CQ23:DG23" si="107">SUM(D$83:D$86)</f>
        <v>232</v>
      </c>
      <c r="CR23" s="57">
        <f t="shared" ca="1" si="107"/>
        <v>442.71428571428572</v>
      </c>
      <c r="CS23" s="57">
        <f t="shared" ca="1" si="107"/>
        <v>437.85714285714289</v>
      </c>
      <c r="CT23" s="57">
        <f t="shared" si="107"/>
        <v>73987</v>
      </c>
      <c r="CU23" s="57">
        <f t="shared" ca="1" si="107"/>
        <v>384</v>
      </c>
      <c r="CV23" s="57">
        <f t="shared" ca="1" si="107"/>
        <v>193.14285714285714</v>
      </c>
      <c r="CW23" s="57">
        <f t="shared" ca="1" si="107"/>
        <v>187</v>
      </c>
      <c r="CX23" s="57">
        <f t="shared" ca="1" si="107"/>
        <v>267</v>
      </c>
      <c r="CY23" s="57">
        <f t="shared" si="107"/>
        <v>11538</v>
      </c>
      <c r="CZ23" s="57">
        <f t="shared" si="107"/>
        <v>618.38571428571436</v>
      </c>
      <c r="DA23" s="57" t="e">
        <f t="shared" ca="1" si="107"/>
        <v>#DIV/0!</v>
      </c>
      <c r="DB23" s="57">
        <f t="shared" ca="1" si="107"/>
        <v>270.87857142857143</v>
      </c>
      <c r="DC23" s="57">
        <f t="shared" ca="1" si="107"/>
        <v>255.31142857142856</v>
      </c>
      <c r="DD23" s="57">
        <f t="shared" ca="1" si="107"/>
        <v>287.26928571428573</v>
      </c>
      <c r="DE23" s="57">
        <f t="shared" ca="1" si="107"/>
        <v>262.89714285714285</v>
      </c>
      <c r="DF23" s="57">
        <f t="shared" si="107"/>
        <v>377.20370965785207</v>
      </c>
      <c r="DG23" s="57">
        <f t="shared" ca="1" si="107"/>
        <v>2400690.7142857141</v>
      </c>
      <c r="DH23" s="57">
        <f ca="1">AVERAGE(U$83:U$86)</f>
        <v>-222.69642857142856</v>
      </c>
      <c r="DI23" s="57">
        <f ca="1">AVERAGE(V$83:V$86)</f>
        <v>-365.3</v>
      </c>
      <c r="DJ23" s="4">
        <f>HAVERGDP!B53</f>
        <v>96.3</v>
      </c>
      <c r="DM23" s="225">
        <v>20243</v>
      </c>
      <c r="DN23" s="73">
        <f ca="1">SUM(OFFSET(CP$5,(ROWS($DM$5:$DM23)-1)*3,0,3,1))</f>
        <v>5469</v>
      </c>
      <c r="DO23" s="57">
        <f ca="1">SUM(OFFSET(CQ$5,(ROWS($DM$5:$DM23)-1)*3,0,3,1))</f>
        <v>982</v>
      </c>
      <c r="DP23" s="57">
        <f ca="1">SUM(OFFSET(CR$5,(ROWS($DM$5:$DM23)-1)*3,0,3,1))</f>
        <v>1710.7142857142856</v>
      </c>
      <c r="DQ23" s="57">
        <f ca="1">SUM(OFFSET(CS$5,(ROWS($DM$5:$DM23)-1)*3,0,3,1))</f>
        <v>1518.5714285714287</v>
      </c>
      <c r="DR23" s="57">
        <f ca="1">SUM(OFFSET(CT$5,(ROWS($DM$5:$DM23)-1)*3,0,3,1))</f>
        <v>612662</v>
      </c>
      <c r="DS23" s="57">
        <f ca="1">SUM(OFFSET(CU$5,(ROWS($DM$5:$DM23)-1)*3,0,3,1))</f>
        <v>1382.8571428571429</v>
      </c>
      <c r="DT23" s="57">
        <f ca="1">SUM(OFFSET(CV$5,(ROWS($DM$5:$DM23)-1)*3,0,3,1))</f>
        <v>1372</v>
      </c>
      <c r="DU23" s="57">
        <f ca="1">SUM(OFFSET(CW$5,(ROWS($DM$5:$DM23)-1)*3,0,3,1))</f>
        <v>1201.5714285714284</v>
      </c>
      <c r="DV23" s="57">
        <f ca="1">SUM(OFFSET(CX$5,(ROWS($DM$5:$DM23)-1)*3,0,3,1))</f>
        <v>1246.5714285714287</v>
      </c>
      <c r="DW23" s="57">
        <f ca="1">SUM(OFFSET(CY$5,(ROWS($DM$5:$DM23)-1)*3,0,3,1))</f>
        <v>56860</v>
      </c>
      <c r="DX23" s="57">
        <f ca="1">SUM(OFFSET(CZ$5,(ROWS($DM$5:$DM23)-1)*3,0,3,1))</f>
        <v>1513.9285714285716</v>
      </c>
      <c r="DY23" s="57">
        <f ca="1">SUM(OFFSET(DA$5,(ROWS($DM$5:$DM23)-1)*3,0,3,1))</f>
        <v>79.372857142857143</v>
      </c>
      <c r="DZ23" s="57">
        <f ca="1">SUM(OFFSET(DB$5,(ROWS($DM$5:$DM23)-1)*3,0,3,1))</f>
        <v>1524.2442857142858</v>
      </c>
      <c r="EA23" s="57">
        <f ca="1">SUM(OFFSET(DC$5,(ROWS($DM$5:$DM23)-1)*3,0,3,1))</f>
        <v>1545.2585714285715</v>
      </c>
      <c r="EB23" s="57">
        <f ca="1">SUM(OFFSET(DD$5,(ROWS($DM$5:$DM23)-1)*3,0,3,1))</f>
        <v>1579.0107142857141</v>
      </c>
      <c r="EC23" s="57">
        <f ca="1">SUM(OFFSET(DE$5,(ROWS($DM$5:$DM23)-1)*3,0,3,1))</f>
        <v>1567.9864285714284</v>
      </c>
      <c r="ED23" s="57">
        <f ca="1">SUM(OFFSET(DF$5,(ROWS($DM$5:$DM23)-1)*3,0,3,1))</f>
        <v>1412.3563555227336</v>
      </c>
      <c r="EE23" s="57">
        <f ca="1">SUM(OFFSET(DG$5,(ROWS($DM$5:$DM23)-1)*3,0,3,1))</f>
        <v>7796358.2857142854</v>
      </c>
      <c r="EF23" s="57">
        <f ca="1">-1*(AVERAGE(OFFSET(DH$5,(ROWS($DM$5:$DM23)-1)*3,0,3,1)))</f>
        <v>152.46683333333331</v>
      </c>
      <c r="EG23" s="57">
        <f ca="1">-1*(AVERAGE(OFFSET(DI$5,(ROWS($DM$5:$DM23)-1)*3,0,3,1)))</f>
        <v>185.68666666666664</v>
      </c>
      <c r="EH23" s="4">
        <f>HAVERGDP!G37</f>
        <v>101.3</v>
      </c>
      <c r="EI23" s="57">
        <f>HAVERGDP!J37-HAVERGDP!K37</f>
        <v>-52456</v>
      </c>
      <c r="EJ23" s="57">
        <f>HAVERGDP!H37</f>
        <v>426154</v>
      </c>
      <c r="EK23" s="57">
        <f>HAVERGDP!I37</f>
        <v>30433176.333333332</v>
      </c>
      <c r="EN23" s="225">
        <v>20243</v>
      </c>
      <c r="EO23" s="4">
        <f t="shared" ca="1" si="90"/>
        <v>6.1117578579743981</v>
      </c>
      <c r="EP23" s="4">
        <f t="shared" ca="1" si="65"/>
        <v>8.2690187431091466</v>
      </c>
      <c r="EQ23" s="4">
        <f t="shared" ca="1" si="66"/>
        <v>9.781811514484783</v>
      </c>
      <c r="ER23" s="4">
        <f t="shared" ca="1" si="67"/>
        <v>9.610228913177977</v>
      </c>
      <c r="ES23" s="4">
        <f t="shared" ca="1" si="68"/>
        <v>14.132052660110549</v>
      </c>
      <c r="ET23" s="4">
        <f t="shared" ca="1" si="69"/>
        <v>7.9152731326644465</v>
      </c>
      <c r="EU23" s="4">
        <f t="shared" ca="1" si="70"/>
        <v>11.131682480907212</v>
      </c>
      <c r="EV23" s="4">
        <f t="shared" ca="1" si="71"/>
        <v>7.5300434671439209</v>
      </c>
      <c r="EW23" s="4">
        <f t="shared" ca="1" si="72"/>
        <v>6.570591108939916</v>
      </c>
      <c r="EX23" s="4">
        <f t="shared" ca="1" si="73"/>
        <v>-0.98734044961429346</v>
      </c>
      <c r="EY23" s="4">
        <f t="shared" ca="1" si="74"/>
        <v>2.4041667069294004</v>
      </c>
      <c r="EZ23" s="4">
        <f t="shared" ca="1" si="75"/>
        <v>5.1256338454552131</v>
      </c>
      <c r="FA23" s="4">
        <f t="shared" ca="1" si="76"/>
        <v>15.679748121372716</v>
      </c>
      <c r="FB23" s="4">
        <f t="shared" ca="1" si="77"/>
        <v>16.250201509620531</v>
      </c>
      <c r="FC23" s="4">
        <f t="shared" ca="1" si="78"/>
        <v>17.496219640859213</v>
      </c>
      <c r="FD23" s="4">
        <f t="shared" ca="1" si="79"/>
        <v>18.473997236734174</v>
      </c>
      <c r="FE23" s="4">
        <f t="shared" ca="1" si="80"/>
        <v>10.990419951025876</v>
      </c>
      <c r="FF23" s="4">
        <f t="shared" ca="1" si="81"/>
        <v>6.8042337168946254</v>
      </c>
      <c r="FG23" s="4">
        <f t="shared" ca="1" si="82"/>
        <v>-20.692069797738753</v>
      </c>
      <c r="FH23" s="4">
        <f t="shared" ca="1" si="83"/>
        <v>232.31521803973033</v>
      </c>
      <c r="FI23" s="4">
        <f t="shared" si="84"/>
        <v>0.19782393669636189</v>
      </c>
      <c r="FJ23" s="4">
        <f t="shared" si="85"/>
        <v>-12.762348245468147</v>
      </c>
      <c r="FK23" s="4">
        <f t="shared" si="86"/>
        <v>1.0732183981652099</v>
      </c>
      <c r="FL23" s="4">
        <f t="shared" si="87"/>
        <v>1.5985112636940357E-2</v>
      </c>
    </row>
    <row r="24" spans="1:168" x14ac:dyDescent="0.35">
      <c r="A24" s="73" t="s">
        <v>410</v>
      </c>
      <c r="B24" s="41">
        <f t="shared" si="88"/>
        <v>43969</v>
      </c>
      <c r="C24" s="57">
        <f>'HAVERW (new)'!B79</f>
        <v>321</v>
      </c>
      <c r="D24" s="57">
        <f>'HAVERW (new)'!C79-'HAVERW (new)'!B79</f>
        <v>39</v>
      </c>
      <c r="E24" s="4">
        <f ca="1">AVERAGE(OFFSET('HAVERD (new)'!B$12,(ROWS('Chart Data'!$A$5:$A24)-1)*7,0,7,1))</f>
        <v>67</v>
      </c>
      <c r="F24" s="4">
        <f ca="1">AVERAGE(OFFSET('HAVERD (new)'!C$12,(ROWS('Chart Data'!$A$5:$A24)-1)*7,0,7,1))</f>
        <v>80.142857142857139</v>
      </c>
      <c r="G24" s="57">
        <f>'HAVERW (new)'!Q79</f>
        <v>4607</v>
      </c>
      <c r="H24" s="4">
        <f ca="1">AVERAGE(OFFSET('HAVERD (new)'!O$12,(ROWS('Chart Data'!$A$5:$A24)-1)*7,0,7,1))</f>
        <v>54.714285714285715</v>
      </c>
      <c r="I24" s="4">
        <f ca="1">AVERAGE(OFFSET('HAVERD (new)'!P$12,(ROWS('Chart Data'!$A$5:$A24)-1)*7,0,7,1))</f>
        <v>10.714285714285714</v>
      </c>
      <c r="J24" s="4">
        <f ca="1">AVERAGE(OFFSET('HAVERD (new)'!Q$12,(ROWS('Chart Data'!$A$5:$A24)-1)*7,0,7,1))</f>
        <v>7</v>
      </c>
      <c r="K24" s="4"/>
      <c r="L24" s="57">
        <f>'HAVERW (new)'!D79</f>
        <v>19433</v>
      </c>
      <c r="M24" s="57">
        <f>'HAVERW (new)'!F79</f>
        <v>22.942857142857143</v>
      </c>
      <c r="N24" s="4" t="e">
        <f ca="1">AVERAGE(OFFSET('HAVERD (new)'!D$12,(ROWS('Chart Data'!$A$5:$A24)-1)*7,0,7,1))</f>
        <v>#DIV/0!</v>
      </c>
      <c r="O24" s="4">
        <f ca="1">AVERAGE(OFFSET('HAVERD (new)'!E$12,(ROWS('Chart Data'!$A$5:$A24)-1)*7,0,7,1))</f>
        <v>34.538571428571423</v>
      </c>
      <c r="P24" s="4">
        <f ca="1">AVERAGE(AVERAGE(OFFSET('HAVERD (new)'!F$12,(ROWS('Chart Data'!$A$5:$A24)-1)*7,0,7,1)),AVERAGE(OFFSET('HAVERD (new)'!J$12,(ROWS('Chart Data'!$A$5:$A24)-1)*7,0,7,1)),AVERAGE(OFFSET('HAVERD (new)'!K$12,(ROWS('Chart Data'!$A$5:$A24)-1)*7,0,7,1)))</f>
        <v>36.459523809523809</v>
      </c>
      <c r="Q24" s="4">
        <f ca="1">AVERAGE(AVERAGE(OFFSET('HAVERD (new)'!H$12,(ROWS('Chart Data'!$A$5:$A24)-1)*7,0,7,1)),AVERAGE(OFFSET('HAVERD (new)'!I$12,(ROWS('Chart Data'!$A$5:$A24)-1)*7,0,7,1)))</f>
        <v>40.072857142857139</v>
      </c>
      <c r="R24" s="4">
        <f ca="1">AVERAGE(AVERAGE(OFFSET('HAVERD (new)'!L$12,(ROWS('Chart Data'!$A$5:$A24)-1)*7,0,7,1)),AVERAGE(OFFSET('HAVERD (new)'!M$12,(ROWS('Chart Data'!$A$5:$A24)-1)*7,0,7,1)))</f>
        <v>17.012142857142855</v>
      </c>
      <c r="S24" s="73" t="e">
        <f>NA()</f>
        <v>#N/A</v>
      </c>
      <c r="T24" s="57">
        <f ca="1">AVERAGE(OFFSET(Energy!E$1109,(ROWS('Chart Data'!$A$5:$A24)-1)*7,0,7,1))</f>
        <v>498764.57142857142</v>
      </c>
      <c r="U24" s="57">
        <f ca="1">-AVERAGE(OFFSET('HAVERD (new)'!T$12,(ROWS('Chart Data'!$A$5:$A24)-1)*7,0,7,1))</f>
        <v>-805.87714285714276</v>
      </c>
      <c r="V24" s="4">
        <f ca="1">-AVERAGE(OFFSET('HAVERD (new)'!U$12,(ROWS('Chart Data'!$A$5:$A24)-1)*7,0,7,1))*10000</f>
        <v>-3321.7999999999997</v>
      </c>
      <c r="W24" s="4"/>
      <c r="Z24" s="4"/>
      <c r="AA24" s="73" t="e">
        <f>NA()</f>
        <v>#N/A</v>
      </c>
      <c r="AB24" s="73" t="e">
        <f>NA()</f>
        <v>#N/A</v>
      </c>
      <c r="AC24" s="73" t="e">
        <f>NA()</f>
        <v>#N/A</v>
      </c>
      <c r="AD24" s="73" t="e">
        <f>NA()</f>
        <v>#N/A</v>
      </c>
      <c r="AE24" s="73" t="e">
        <f>NA()</f>
        <v>#N/A</v>
      </c>
      <c r="AF24" s="73" t="e">
        <f>NA()</f>
        <v>#N/A</v>
      </c>
      <c r="AG24" s="73" t="e">
        <f>NA()</f>
        <v>#N/A</v>
      </c>
      <c r="AH24" s="73" t="e">
        <f>NA()</f>
        <v>#N/A</v>
      </c>
      <c r="AI24" s="73" t="e">
        <f>NA()</f>
        <v>#N/A</v>
      </c>
      <c r="AJ24" s="73" t="e">
        <f>NA()</f>
        <v>#N/A</v>
      </c>
      <c r="AK24" s="73" t="e">
        <f>NA()</f>
        <v>#N/A</v>
      </c>
      <c r="AL24" s="73" t="e">
        <f>NA()</f>
        <v>#N/A</v>
      </c>
      <c r="AM24" s="73" t="e">
        <f>NA()</f>
        <v>#N/A</v>
      </c>
      <c r="AN24" s="73" t="e">
        <f>NA()</f>
        <v>#N/A</v>
      </c>
      <c r="AO24" s="73" t="e">
        <f>NA()</f>
        <v>#N/A</v>
      </c>
      <c r="AP24" s="73" t="e">
        <f>NA()</f>
        <v>#N/A</v>
      </c>
      <c r="AQ24" s="73" t="e">
        <f>NA()</f>
        <v>#N/A</v>
      </c>
      <c r="AR24" s="73" t="e">
        <f>NA()</f>
        <v>#N/A</v>
      </c>
      <c r="AS24" s="57">
        <f t="shared" ca="1" si="25"/>
        <v>805.87714285714276</v>
      </c>
      <c r="AT24" s="57">
        <f t="shared" ca="1" si="26"/>
        <v>3321.7999999999997</v>
      </c>
      <c r="AW24" s="4" t="e">
        <f t="shared" si="92"/>
        <v>#N/A</v>
      </c>
      <c r="AX24" s="4" t="e">
        <f t="shared" si="27"/>
        <v>#N/A</v>
      </c>
      <c r="AY24" s="4" t="e">
        <f t="shared" si="28"/>
        <v>#N/A</v>
      </c>
      <c r="AZ24" s="4" t="e">
        <f t="shared" si="29"/>
        <v>#N/A</v>
      </c>
      <c r="BA24" s="4" t="e">
        <f t="shared" si="30"/>
        <v>#N/A</v>
      </c>
      <c r="BB24" s="4" t="e">
        <f t="shared" si="31"/>
        <v>#N/A</v>
      </c>
      <c r="BC24" s="4" t="e">
        <f t="shared" si="32"/>
        <v>#N/A</v>
      </c>
      <c r="BD24" s="4" t="e">
        <f t="shared" si="33"/>
        <v>#N/A</v>
      </c>
      <c r="BE24" s="4" t="e">
        <f t="shared" si="34"/>
        <v>#N/A</v>
      </c>
      <c r="BF24" s="4" t="e">
        <f t="shared" si="35"/>
        <v>#N/A</v>
      </c>
      <c r="BG24" s="4" t="e">
        <f t="shared" si="36"/>
        <v>#N/A</v>
      </c>
      <c r="BH24" s="4" t="e">
        <f t="shared" si="37"/>
        <v>#N/A</v>
      </c>
      <c r="BI24" s="4" t="e">
        <f t="shared" si="38"/>
        <v>#N/A</v>
      </c>
      <c r="BJ24" s="4" t="e">
        <f t="shared" si="39"/>
        <v>#N/A</v>
      </c>
      <c r="BK24" s="4" t="e">
        <f t="shared" si="40"/>
        <v>#N/A</v>
      </c>
      <c r="BL24" s="4" t="e">
        <f t="shared" si="41"/>
        <v>#N/A</v>
      </c>
      <c r="BM24" s="4" t="e">
        <f t="shared" si="42"/>
        <v>#N/A</v>
      </c>
      <c r="BN24" s="4" t="e">
        <f t="shared" si="43"/>
        <v>#N/A</v>
      </c>
      <c r="BO24" s="4">
        <f t="shared" ca="1" si="44"/>
        <v>895.10357142857129</v>
      </c>
      <c r="BP24" s="4">
        <f t="shared" ca="1" si="45"/>
        <v>3637.5499999999997</v>
      </c>
      <c r="BS24" s="74">
        <f t="shared" si="21"/>
        <v>-2.8289798926964798</v>
      </c>
      <c r="BT24" s="74">
        <f t="shared" si="22"/>
        <v>-1.6763085390897929</v>
      </c>
      <c r="BU24" s="74">
        <f t="shared" ca="1" si="46"/>
        <v>-5.7447554494577773</v>
      </c>
      <c r="BV24" s="74">
        <f t="shared" ca="1" si="47"/>
        <v>-2.1602996658617557</v>
      </c>
      <c r="BW24" s="74">
        <f t="shared" si="48"/>
        <v>-6.4593369949529738</v>
      </c>
      <c r="BX24" s="74">
        <f t="shared" ca="1" si="49"/>
        <v>-7.8885833306705617</v>
      </c>
      <c r="BY24" s="74" t="e">
        <f t="shared" ca="1" si="50"/>
        <v>#N/A</v>
      </c>
      <c r="BZ24" s="74">
        <f t="shared" ca="1" si="51"/>
        <v>-19.446113459202383</v>
      </c>
      <c r="CA24" s="74">
        <f t="shared" ca="1" si="52"/>
        <v>-29.728952637741504</v>
      </c>
      <c r="CB24" s="74">
        <f t="shared" si="53"/>
        <v>6.2716211138303617</v>
      </c>
      <c r="CC24" s="74">
        <f t="shared" si="54"/>
        <v>-6.2808242692710969</v>
      </c>
      <c r="CD24" s="74" t="e">
        <f t="shared" ca="1" si="55"/>
        <v>#DIV/0!</v>
      </c>
      <c r="CE24" s="74">
        <f t="shared" ca="1" si="56"/>
        <v>-10.416041453889408</v>
      </c>
      <c r="CF24" s="74">
        <f t="shared" ca="1" si="57"/>
        <v>-8.3022368686826997</v>
      </c>
      <c r="CG24" s="74">
        <f t="shared" ca="1" si="58"/>
        <v>-6.9053089652397315</v>
      </c>
      <c r="CH24" s="74">
        <f t="shared" ca="1" si="59"/>
        <v>-9.1089581018523198</v>
      </c>
      <c r="CI24" s="74" t="e">
        <f t="shared" si="60"/>
        <v>#N/A</v>
      </c>
      <c r="CJ24" s="74">
        <f t="shared" ca="1" si="61"/>
        <v>-1.4835476907841008</v>
      </c>
      <c r="CK24" s="74">
        <f t="shared" ca="1" si="62"/>
        <v>-7.6909489736723566</v>
      </c>
      <c r="CL24" s="74">
        <f t="shared" ca="1" si="63"/>
        <v>-4.3526943402047964</v>
      </c>
      <c r="CO24" s="53">
        <v>44409</v>
      </c>
      <c r="CP24" s="57">
        <f>SUM(C$87:C$91)</f>
        <v>2153</v>
      </c>
      <c r="CQ24" s="57">
        <f t="shared" ref="CQ24:DG24" si="108">SUM(D$87:D$91)</f>
        <v>304</v>
      </c>
      <c r="CR24" s="57">
        <f t="shared" ca="1" si="108"/>
        <v>552.71428571428578</v>
      </c>
      <c r="CS24" s="57">
        <f t="shared" ca="1" si="108"/>
        <v>535.28571428571433</v>
      </c>
      <c r="CT24" s="57">
        <f t="shared" si="108"/>
        <v>115586</v>
      </c>
      <c r="CU24" s="57">
        <f t="shared" ca="1" si="108"/>
        <v>487.71428571428567</v>
      </c>
      <c r="CV24" s="57">
        <f t="shared" ca="1" si="108"/>
        <v>286.57142857142856</v>
      </c>
      <c r="CW24" s="57">
        <f t="shared" ca="1" si="108"/>
        <v>271.85714285714283</v>
      </c>
      <c r="CX24" s="57">
        <f t="shared" ca="1" si="108"/>
        <v>353.71428571428567</v>
      </c>
      <c r="CY24" s="57">
        <f t="shared" si="108"/>
        <v>11716</v>
      </c>
      <c r="CZ24" s="57">
        <f t="shared" si="108"/>
        <v>815.97142857142853</v>
      </c>
      <c r="DA24" s="57" t="e">
        <f t="shared" ca="1" si="108"/>
        <v>#DIV/0!</v>
      </c>
      <c r="DB24" s="57">
        <f t="shared" ca="1" si="108"/>
        <v>394.00285714285718</v>
      </c>
      <c r="DC24" s="57">
        <f t="shared" ca="1" si="108"/>
        <v>358.71476190476193</v>
      </c>
      <c r="DD24" s="57">
        <f t="shared" ca="1" si="108"/>
        <v>411.69642857142861</v>
      </c>
      <c r="DE24" s="57">
        <f t="shared" ca="1" si="108"/>
        <v>401.45785714285716</v>
      </c>
      <c r="DF24" s="57">
        <f t="shared" si="108"/>
        <v>467.89238605942745</v>
      </c>
      <c r="DG24" s="57">
        <f t="shared" ca="1" si="108"/>
        <v>2992253.7142857146</v>
      </c>
      <c r="DH24" s="57">
        <f ca="1">AVERAGE(U$87:U$91)</f>
        <v>-206.16914285714284</v>
      </c>
      <c r="DI24" s="57">
        <f ca="1">AVERAGE(V$87:V$91)</f>
        <v>-96.48</v>
      </c>
      <c r="DJ24" s="4">
        <f>HAVERGDP!B54</f>
        <v>97.3</v>
      </c>
      <c r="DM24" s="225">
        <v>20244</v>
      </c>
      <c r="DN24" s="73">
        <f ca="1">SUM(OFFSET(CP$5,(ROWS($DM$5:$DM24)-1)*3,0,3,1))</f>
        <v>4843</v>
      </c>
      <c r="DO24" s="57">
        <f ca="1">SUM(OFFSET(CQ$5,(ROWS($DM$5:$DM24)-1)*3,0,3,1))</f>
        <v>661</v>
      </c>
      <c r="DP24" s="57">
        <f ca="1">SUM(OFFSET(CR$5,(ROWS($DM$5:$DM24)-1)*3,0,3,1))</f>
        <v>1523.7142857142858</v>
      </c>
      <c r="DQ24" s="57">
        <f ca="1">SUM(OFFSET(CS$5,(ROWS($DM$5:$DM24)-1)*3,0,3,1))</f>
        <v>1306.8571428571427</v>
      </c>
      <c r="DR24" s="57">
        <f ca="1">SUM(OFFSET(CT$5,(ROWS($DM$5:$DM24)-1)*3,0,3,1))</f>
        <v>462042</v>
      </c>
      <c r="DS24" s="57">
        <f ca="1">SUM(OFFSET(CU$5,(ROWS($DM$5:$DM24)-1)*3,0,3,1))</f>
        <v>1209.5714285714284</v>
      </c>
      <c r="DT24" s="57">
        <f ca="1">SUM(OFFSET(CV$5,(ROWS($DM$5:$DM24)-1)*3,0,3,1))</f>
        <v>1171.7857142857142</v>
      </c>
      <c r="DU24" s="57">
        <f ca="1">SUM(OFFSET(CW$5,(ROWS($DM$5:$DM24)-1)*3,0,3,1))</f>
        <v>1150.2619047619048</v>
      </c>
      <c r="DV24" s="57">
        <f ca="1">SUM(OFFSET(CX$5,(ROWS($DM$5:$DM24)-1)*3,0,3,1))</f>
        <v>1129.2380952380952</v>
      </c>
      <c r="DW24" s="57">
        <f ca="1">SUM(OFFSET(CY$5,(ROWS($DM$5:$DM24)-1)*3,0,3,1))</f>
        <v>59288</v>
      </c>
      <c r="DX24" s="57">
        <f ca="1">SUM(OFFSET(CZ$5,(ROWS($DM$5:$DM24)-1)*3,0,3,1))</f>
        <v>1351.7428571428572</v>
      </c>
      <c r="DY24" s="57">
        <f ca="1">SUM(OFFSET(DA$5,(ROWS($DM$5:$DM24)-1)*3,0,3,1))</f>
        <v>179.79428571428573</v>
      </c>
      <c r="DZ24" s="57">
        <f ca="1">SUM(OFFSET(DB$5,(ROWS($DM$5:$DM24)-1)*3,0,3,1))</f>
        <v>1334.2657142857142</v>
      </c>
      <c r="EA24" s="57">
        <f ca="1">SUM(OFFSET(DC$5,(ROWS($DM$5:$DM24)-1)*3,0,3,1))</f>
        <v>1439.8419047619047</v>
      </c>
      <c r="EB24" s="57">
        <f ca="1">SUM(OFFSET(DD$5,(ROWS($DM$5:$DM24)-1)*3,0,3,1))</f>
        <v>1286.7214285714285</v>
      </c>
      <c r="EC24" s="57">
        <f ca="1">SUM(OFFSET(DE$5,(ROWS($DM$5:$DM24)-1)*3,0,3,1))</f>
        <v>1221.0892857142858</v>
      </c>
      <c r="ED24" s="57">
        <f ca="1">SUM(OFFSET(DF$5,(ROWS($DM$5:$DM24)-1)*3,0,3,1))</f>
        <v>1343.5410303820411</v>
      </c>
      <c r="EE24" s="57">
        <f ca="1">SUM(OFFSET(DG$5,(ROWS($DM$5:$DM24)-1)*3,0,3,1))</f>
        <v>9215907.8571428563</v>
      </c>
      <c r="EF24" s="57">
        <f ca="1">-1*(AVERAGE(OFFSET(DH$5,(ROWS($DM$5:$DM24)-1)*3,0,3,1)))</f>
        <v>338.34733333333332</v>
      </c>
      <c r="EG24" s="57">
        <f ca="1">-1*(AVERAGE(OFFSET(DI$5,(ROWS($DM$5:$DM24)-1)*3,0,3,1)))</f>
        <v>83.766666666666666</v>
      </c>
      <c r="EH24" s="4">
        <f>HAVERGDP!G38</f>
        <v>101.53333333333335</v>
      </c>
      <c r="EI24" s="57">
        <f>HAVERGDP!J38-HAVERGDP!K38</f>
        <v>-61372</v>
      </c>
      <c r="EJ24" s="57">
        <f>HAVERGDP!H38</f>
        <v>431316</v>
      </c>
      <c r="EK24" s="57">
        <f>HAVERGDP!I38</f>
        <v>30427068</v>
      </c>
      <c r="EN24" s="225">
        <v>20244</v>
      </c>
      <c r="EO24" s="4">
        <f t="shared" ca="1" si="90"/>
        <v>-11.446333881879688</v>
      </c>
      <c r="EP24" s="4">
        <f t="shared" ca="1" si="65"/>
        <v>-32.688391038696537</v>
      </c>
      <c r="EQ24" s="4">
        <f t="shared" ca="1" si="66"/>
        <v>-10.931106471816276</v>
      </c>
      <c r="ER24" s="4">
        <f t="shared" ca="1" si="67"/>
        <v>-13.941674506114786</v>
      </c>
      <c r="ES24" s="4">
        <f t="shared" ca="1" si="68"/>
        <v>-24.584518054000416</v>
      </c>
      <c r="ET24" s="4">
        <f t="shared" ca="1" si="69"/>
        <v>-12.530991735537199</v>
      </c>
      <c r="EU24" s="4">
        <f t="shared" ca="1" si="70"/>
        <v>-14.592877967513541</v>
      </c>
      <c r="EV24" s="4">
        <f t="shared" ca="1" si="71"/>
        <v>-4.2702017199698687</v>
      </c>
      <c r="EW24" s="4">
        <f t="shared" ca="1" si="72"/>
        <v>-9.4124837649935174</v>
      </c>
      <c r="EX24" s="4">
        <f t="shared" ca="1" si="73"/>
        <v>4.2701371790362375</v>
      </c>
      <c r="EY24" s="4">
        <f t="shared" ca="1" si="74"/>
        <v>-10.712903986789335</v>
      </c>
      <c r="EZ24" s="4">
        <f t="shared" ca="1" si="75"/>
        <v>126.51860117708469</v>
      </c>
      <c r="FA24" s="4">
        <f t="shared" ca="1" si="76"/>
        <v>-12.46378767557882</v>
      </c>
      <c r="FB24" s="4">
        <f t="shared" ca="1" si="77"/>
        <v>-6.8219434996701134</v>
      </c>
      <c r="FC24" s="4">
        <f t="shared" ca="1" si="78"/>
        <v>-18.510912121739874</v>
      </c>
      <c r="FD24" s="4">
        <f t="shared" ca="1" si="79"/>
        <v>-22.123733760450726</v>
      </c>
      <c r="FE24" s="4">
        <f t="shared" ca="1" si="80"/>
        <v>-4.8723769232604912</v>
      </c>
      <c r="FF24" s="4">
        <f t="shared" ca="1" si="81"/>
        <v>18.207854480337215</v>
      </c>
      <c r="FG24" s="4">
        <f t="shared" ca="1" si="82"/>
        <v>121.91536738591236</v>
      </c>
      <c r="FH24" s="4">
        <f t="shared" ca="1" si="83"/>
        <v>-54.888162854988686</v>
      </c>
      <c r="FI24" s="4">
        <f t="shared" si="84"/>
        <v>0.23033892727872818</v>
      </c>
      <c r="FJ24" s="4">
        <f t="shared" si="85"/>
        <v>16.997102333384163</v>
      </c>
      <c r="FK24" s="4">
        <f t="shared" si="86"/>
        <v>1.211299201697047</v>
      </c>
      <c r="FL24" s="4">
        <f t="shared" si="87"/>
        <v>-2.0071297410517719E-2</v>
      </c>
    </row>
    <row r="25" spans="1:168" x14ac:dyDescent="0.35">
      <c r="A25" s="73" t="s">
        <v>450</v>
      </c>
      <c r="B25" s="41">
        <f t="shared" si="88"/>
        <v>43976</v>
      </c>
      <c r="C25" s="57">
        <f>'HAVERW (new)'!B80</f>
        <v>328</v>
      </c>
      <c r="D25" s="57">
        <f>'HAVERW (new)'!C80-'HAVERW (new)'!B80</f>
        <v>40</v>
      </c>
      <c r="E25" s="4">
        <f ca="1">AVERAGE(OFFSET('HAVERD (new)'!B$12,(ROWS('Chart Data'!$A$5:$A25)-1)*7,0,7,1))</f>
        <v>70</v>
      </c>
      <c r="F25" s="4">
        <f ca="1">AVERAGE(OFFSET('HAVERD (new)'!C$12,(ROWS('Chart Data'!$A$5:$A25)-1)*7,0,7,1))</f>
        <v>78.714285714285708</v>
      </c>
      <c r="G25" s="57">
        <f>'HAVERW (new)'!Q80</f>
        <v>4872</v>
      </c>
      <c r="H25" s="4">
        <f ca="1">AVERAGE(OFFSET('HAVERD (new)'!O$12,(ROWS('Chart Data'!$A$5:$A25)-1)*7,0,7,1))</f>
        <v>60.285714285714285</v>
      </c>
      <c r="I25" s="4">
        <f ca="1">AVERAGE(OFFSET('HAVERD (new)'!P$12,(ROWS('Chart Data'!$A$5:$A25)-1)*7,0,7,1))</f>
        <v>10</v>
      </c>
      <c r="J25" s="4">
        <f ca="1">AVERAGE(OFFSET('HAVERD (new)'!Q$12,(ROWS('Chart Data'!$A$5:$A25)-1)*7,0,7,1))</f>
        <v>8.7142857142857135</v>
      </c>
      <c r="K25" s="4"/>
      <c r="L25" s="57">
        <f>'HAVERW (new)'!D80</f>
        <v>18599</v>
      </c>
      <c r="M25" s="57">
        <f>'HAVERW (new)'!F80</f>
        <v>22.657142857142862</v>
      </c>
      <c r="N25" s="4" t="e">
        <f ca="1">AVERAGE(OFFSET('HAVERD (new)'!D$12,(ROWS('Chart Data'!$A$5:$A25)-1)*7,0,7,1))</f>
        <v>#DIV/0!</v>
      </c>
      <c r="O25" s="4">
        <f ca="1">AVERAGE(OFFSET('HAVERD (new)'!E$12,(ROWS('Chart Data'!$A$5:$A25)-1)*7,0,7,1))</f>
        <v>36.89</v>
      </c>
      <c r="P25" s="4">
        <f ca="1">AVERAGE(AVERAGE(OFFSET('HAVERD (new)'!F$12,(ROWS('Chart Data'!$A$5:$A25)-1)*7,0,7,1)),AVERAGE(OFFSET('HAVERD (new)'!J$12,(ROWS('Chart Data'!$A$5:$A25)-1)*7,0,7,1)),AVERAGE(OFFSET('HAVERD (new)'!K$12,(ROWS('Chart Data'!$A$5:$A25)-1)*7,0,7,1)))</f>
        <v>38.590476190476188</v>
      </c>
      <c r="Q25" s="4">
        <f ca="1">AVERAGE(AVERAGE(OFFSET('HAVERD (new)'!H$12,(ROWS('Chart Data'!$A$5:$A25)-1)*7,0,7,1)),AVERAGE(OFFSET('HAVERD (new)'!I$12,(ROWS('Chart Data'!$A$5:$A25)-1)*7,0,7,1)))</f>
        <v>42.229285714285709</v>
      </c>
      <c r="R25" s="4">
        <f ca="1">AVERAGE(AVERAGE(OFFSET('HAVERD (new)'!L$12,(ROWS('Chart Data'!$A$5:$A25)-1)*7,0,7,1)),AVERAGE(OFFSET('HAVERD (new)'!M$12,(ROWS('Chart Data'!$A$5:$A25)-1)*7,0,7,1)))</f>
        <v>19.396428571428569</v>
      </c>
      <c r="S25" s="73" t="e">
        <f>NA()</f>
        <v>#N/A</v>
      </c>
      <c r="T25" s="57">
        <f ca="1">AVERAGE(OFFSET(Energy!E$1109,(ROWS('Chart Data'!$A$5:$A25)-1)*7,0,7,1))</f>
        <v>497004.28571428574</v>
      </c>
      <c r="U25" s="57">
        <f ca="1">-AVERAGE(OFFSET('HAVERD (new)'!T$12,(ROWS('Chart Data'!$A$5:$A25)-1)*7,0,7,1))</f>
        <v>-826.98857142857139</v>
      </c>
      <c r="V25" s="4">
        <f ca="1">-AVERAGE(OFFSET('HAVERD (new)'!U$12,(ROWS('Chart Data'!$A$5:$A25)-1)*7,0,7,1))*10000</f>
        <v>-3013.5999999999995</v>
      </c>
      <c r="W25" s="4"/>
      <c r="Z25" s="4"/>
      <c r="AA25" s="73" t="e">
        <f>NA()</f>
        <v>#N/A</v>
      </c>
      <c r="AB25" s="73" t="e">
        <f>NA()</f>
        <v>#N/A</v>
      </c>
      <c r="AC25" s="73" t="e">
        <f>NA()</f>
        <v>#N/A</v>
      </c>
      <c r="AD25" s="73" t="e">
        <f>NA()</f>
        <v>#N/A</v>
      </c>
      <c r="AE25" s="73" t="e">
        <f>NA()</f>
        <v>#N/A</v>
      </c>
      <c r="AF25" s="73" t="e">
        <f>NA()</f>
        <v>#N/A</v>
      </c>
      <c r="AG25" s="73" t="e">
        <f>NA()</f>
        <v>#N/A</v>
      </c>
      <c r="AH25" s="73" t="e">
        <f>NA()</f>
        <v>#N/A</v>
      </c>
      <c r="AI25" s="73" t="e">
        <f>NA()</f>
        <v>#N/A</v>
      </c>
      <c r="AJ25" s="73" t="e">
        <f>NA()</f>
        <v>#N/A</v>
      </c>
      <c r="AK25" s="73" t="e">
        <f>NA()</f>
        <v>#N/A</v>
      </c>
      <c r="AL25" s="73" t="e">
        <f>NA()</f>
        <v>#N/A</v>
      </c>
      <c r="AM25" s="73" t="e">
        <f>NA()</f>
        <v>#N/A</v>
      </c>
      <c r="AN25" s="73" t="e">
        <f>NA()</f>
        <v>#N/A</v>
      </c>
      <c r="AO25" s="73" t="e">
        <f>NA()</f>
        <v>#N/A</v>
      </c>
      <c r="AP25" s="73" t="e">
        <f>NA()</f>
        <v>#N/A</v>
      </c>
      <c r="AQ25" s="73" t="e">
        <f>NA()</f>
        <v>#N/A</v>
      </c>
      <c r="AR25" s="73" t="e">
        <f>NA()</f>
        <v>#N/A</v>
      </c>
      <c r="AS25" s="57">
        <f t="shared" ca="1" si="25"/>
        <v>826.98857142857139</v>
      </c>
      <c r="AT25" s="57">
        <f t="shared" ca="1" si="26"/>
        <v>3013.5999999999995</v>
      </c>
      <c r="AW25" s="4" t="e">
        <f t="shared" si="92"/>
        <v>#N/A</v>
      </c>
      <c r="AX25" s="4" t="e">
        <f t="shared" si="27"/>
        <v>#N/A</v>
      </c>
      <c r="AY25" s="4" t="e">
        <f t="shared" si="28"/>
        <v>#N/A</v>
      </c>
      <c r="AZ25" s="4" t="e">
        <f t="shared" si="29"/>
        <v>#N/A</v>
      </c>
      <c r="BA25" s="4" t="e">
        <f t="shared" si="30"/>
        <v>#N/A</v>
      </c>
      <c r="BB25" s="4" t="e">
        <f t="shared" si="31"/>
        <v>#N/A</v>
      </c>
      <c r="BC25" s="4" t="e">
        <f t="shared" si="32"/>
        <v>#N/A</v>
      </c>
      <c r="BD25" s="4" t="e">
        <f t="shared" si="33"/>
        <v>#N/A</v>
      </c>
      <c r="BE25" s="4" t="e">
        <f t="shared" si="34"/>
        <v>#N/A</v>
      </c>
      <c r="BF25" s="4" t="e">
        <f t="shared" si="35"/>
        <v>#N/A</v>
      </c>
      <c r="BG25" s="4" t="e">
        <f t="shared" si="36"/>
        <v>#N/A</v>
      </c>
      <c r="BH25" s="4" t="e">
        <f t="shared" si="37"/>
        <v>#N/A</v>
      </c>
      <c r="BI25" s="4" t="e">
        <f t="shared" si="38"/>
        <v>#N/A</v>
      </c>
      <c r="BJ25" s="4" t="e">
        <f t="shared" si="39"/>
        <v>#N/A</v>
      </c>
      <c r="BK25" s="4" t="e">
        <f t="shared" si="40"/>
        <v>#N/A</v>
      </c>
      <c r="BL25" s="4" t="e">
        <f t="shared" si="41"/>
        <v>#N/A</v>
      </c>
      <c r="BM25" s="4" t="e">
        <f t="shared" si="42"/>
        <v>#N/A</v>
      </c>
      <c r="BN25" s="4" t="e">
        <f t="shared" si="43"/>
        <v>#N/A</v>
      </c>
      <c r="BO25" s="4">
        <f t="shared" ca="1" si="44"/>
        <v>857.10821428571421</v>
      </c>
      <c r="BP25" s="4">
        <f t="shared" ca="1" si="45"/>
        <v>3452.75</v>
      </c>
      <c r="BS25" s="74">
        <f t="shared" si="21"/>
        <v>-2.5717677830570347</v>
      </c>
      <c r="BT25" s="74">
        <f t="shared" si="22"/>
        <v>-1.5934097810939116</v>
      </c>
      <c r="BU25" s="74">
        <f t="shared" ca="1" si="46"/>
        <v>-5.3986196486583902</v>
      </c>
      <c r="BV25" s="74">
        <f t="shared" ca="1" si="47"/>
        <v>-2.2913630881275928</v>
      </c>
      <c r="BW25" s="74">
        <f t="shared" si="48"/>
        <v>-6.40763897775303</v>
      </c>
      <c r="BX25" s="74">
        <f t="shared" ca="1" si="49"/>
        <v>-6.8210789937651075</v>
      </c>
      <c r="BY25" s="74" t="e">
        <f t="shared" ca="1" si="50"/>
        <v>#N/A</v>
      </c>
      <c r="BZ25" s="74">
        <f t="shared" ca="1" si="51"/>
        <v>-19.021067943476847</v>
      </c>
      <c r="CA25" s="74">
        <f t="shared" ca="1" si="52"/>
        <v>-29.728952637741504</v>
      </c>
      <c r="CB25" s="74">
        <f t="shared" si="53"/>
        <v>5.9087573878317539</v>
      </c>
      <c r="CC25" s="74">
        <f t="shared" si="54"/>
        <v>-6.2981810739819659</v>
      </c>
      <c r="CD25" s="74" t="e">
        <f t="shared" ca="1" si="55"/>
        <v>#DIV/0!</v>
      </c>
      <c r="CE25" s="74">
        <f t="shared" ca="1" si="56"/>
        <v>-10.047335457900124</v>
      </c>
      <c r="CF25" s="74">
        <f t="shared" ca="1" si="57"/>
        <v>-8.0361416749637318</v>
      </c>
      <c r="CG25" s="74">
        <f t="shared" ca="1" si="58"/>
        <v>-6.6609240977380617</v>
      </c>
      <c r="CH25" s="74">
        <f t="shared" ca="1" si="59"/>
        <v>-8.8482649100727233</v>
      </c>
      <c r="CI25" s="74" t="e">
        <f t="shared" si="60"/>
        <v>#N/A</v>
      </c>
      <c r="CJ25" s="74">
        <f t="shared" ca="1" si="61"/>
        <v>-1.5036449780116232</v>
      </c>
      <c r="CK25" s="74">
        <f t="shared" ca="1" si="62"/>
        <v>-7.9585874079748242</v>
      </c>
      <c r="CL25" s="74">
        <f t="shared" ca="1" si="63"/>
        <v>-3.8747461616603571</v>
      </c>
      <c r="CO25" s="53">
        <v>44440</v>
      </c>
      <c r="CP25" s="57">
        <f>SUM(C$92:C$95)</f>
        <v>1691</v>
      </c>
      <c r="CQ25" s="57">
        <f t="shared" ref="CQ25:DG25" si="109">SUM(D$92:D$95)</f>
        <v>222</v>
      </c>
      <c r="CR25" s="57">
        <f t="shared" ca="1" si="109"/>
        <v>453.85714285714289</v>
      </c>
      <c r="CS25" s="57">
        <f t="shared" ca="1" si="109"/>
        <v>449.57142857142856</v>
      </c>
      <c r="CT25" s="57">
        <f t="shared" si="109"/>
        <v>100401</v>
      </c>
      <c r="CU25" s="57">
        <f t="shared" ca="1" si="109"/>
        <v>387.28571428571433</v>
      </c>
      <c r="CV25" s="57">
        <f t="shared" ca="1" si="109"/>
        <v>250.28571428571428</v>
      </c>
      <c r="CW25" s="57">
        <f t="shared" ca="1" si="109"/>
        <v>243.28571428571428</v>
      </c>
      <c r="CX25" s="57">
        <f t="shared" ca="1" si="109"/>
        <v>296.42857142857144</v>
      </c>
      <c r="CY25" s="57">
        <f t="shared" si="109"/>
        <v>10754</v>
      </c>
      <c r="CZ25" s="57">
        <f t="shared" si="109"/>
        <v>701.28571428571422</v>
      </c>
      <c r="DA25" s="57" t="e">
        <f t="shared" ca="1" si="109"/>
        <v>#DIV/0!</v>
      </c>
      <c r="DB25" s="57">
        <f t="shared" ca="1" si="109"/>
        <v>306.48</v>
      </c>
      <c r="DC25" s="57">
        <f t="shared" ca="1" si="109"/>
        <v>289.88</v>
      </c>
      <c r="DD25" s="57">
        <f t="shared" ca="1" si="109"/>
        <v>307.59214285714279</v>
      </c>
      <c r="DE25" s="57">
        <f t="shared" ca="1" si="109"/>
        <v>277.04285714285714</v>
      </c>
      <c r="DF25" s="57">
        <f t="shared" si="109"/>
        <v>384.27218632510699</v>
      </c>
      <c r="DG25" s="57">
        <f t="shared" ca="1" si="109"/>
        <v>2487902</v>
      </c>
      <c r="DH25" s="57">
        <f ca="1">AVERAGE(U$92:U$95)</f>
        <v>-210.96535714285716</v>
      </c>
      <c r="DI25" s="57">
        <f ca="1">AVERAGE(V$92:V$95)</f>
        <v>-156.39999999999998</v>
      </c>
      <c r="DJ25" s="4">
        <f>HAVERGDP!B55</f>
        <v>97.8</v>
      </c>
      <c r="DM25" s="225">
        <v>20251</v>
      </c>
      <c r="DN25" s="73">
        <f ca="1">SUM(OFFSET(CP$5,(ROWS($DM$5:$DM25)-1)*3,0,3,1))</f>
        <v>4974</v>
      </c>
      <c r="DO25" s="57">
        <f ca="1">SUM(OFFSET(CQ$5,(ROWS($DM$5:$DM25)-1)*3,0,3,1))</f>
        <v>583</v>
      </c>
      <c r="DP25" s="57">
        <f ca="1">SUM(OFFSET(CR$5,(ROWS($DM$5:$DM25)-1)*3,0,3,1))</f>
        <v>1596.5714285714284</v>
      </c>
      <c r="DQ25" s="57">
        <f ca="1">SUM(OFFSET(CS$5,(ROWS($DM$5:$DM25)-1)*3,0,3,1))</f>
        <v>1359</v>
      </c>
      <c r="DR25" s="57">
        <f ca="1">SUM(OFFSET(CT$5,(ROWS($DM$5:$DM25)-1)*3,0,3,1))</f>
        <v>438333</v>
      </c>
      <c r="DS25" s="57">
        <f ca="1">SUM(OFFSET(CU$5,(ROWS($DM$5:$DM25)-1)*3,0,3,1))</f>
        <v>1223.4285714285716</v>
      </c>
      <c r="DT25" s="57">
        <f ca="1">SUM(OFFSET(CV$5,(ROWS($DM$5:$DM25)-1)*3,0,3,1))</f>
        <v>1277.4857142857143</v>
      </c>
      <c r="DU25" s="57">
        <f ca="1">SUM(OFFSET(CW$5,(ROWS($DM$5:$DM25)-1)*3,0,3,1))</f>
        <v>1133.5714285714284</v>
      </c>
      <c r="DV25" s="57">
        <f ca="1">SUM(OFFSET(CX$5,(ROWS($DM$5:$DM25)-1)*3,0,3,1))</f>
        <v>1114.2857142857142</v>
      </c>
      <c r="DW25" s="57">
        <f ca="1">SUM(OFFSET(CY$5,(ROWS($DM$5:$DM25)-1)*3,0,3,1))</f>
        <v>81421</v>
      </c>
      <c r="DX25" s="57">
        <f ca="1">SUM(OFFSET(CZ$5,(ROWS($DM$5:$DM25)-1)*3,0,3,1))</f>
        <v>1253.9000000000001</v>
      </c>
      <c r="DY25" s="57">
        <f ca="1">SUM(OFFSET(DA$5,(ROWS($DM$5:$DM25)-1)*3,0,3,1))</f>
        <v>38.17285714285714</v>
      </c>
      <c r="DZ25" s="57">
        <f ca="1">SUM(OFFSET(DB$5,(ROWS($DM$5:$DM25)-1)*3,0,3,1))</f>
        <v>1299.9214285714286</v>
      </c>
      <c r="EA25" s="57">
        <f ca="1">SUM(OFFSET(DC$5,(ROWS($DM$5:$DM25)-1)*3,0,3,1))</f>
        <v>1404.4295238095237</v>
      </c>
      <c r="EB25" s="57">
        <f ca="1">SUM(OFFSET(DD$5,(ROWS($DM$5:$DM25)-1)*3,0,3,1))</f>
        <v>1242.1507142857145</v>
      </c>
      <c r="EC25" s="57">
        <f ca="1">SUM(OFFSET(DE$5,(ROWS($DM$5:$DM25)-1)*3,0,3,1))</f>
        <v>1294.3178571428573</v>
      </c>
      <c r="ED25" s="57">
        <f ca="1">SUM(OFFSET(DF$5,(ROWS($DM$5:$DM25)-1)*3,0,3,1))</f>
        <v>1308.9082445817332</v>
      </c>
      <c r="EE25" s="57">
        <f ca="1">SUM(OFFSET(DG$5,(ROWS($DM$5:$DM25)-1)*3,0,3,1))</f>
        <v>9313705.7142857146</v>
      </c>
      <c r="EF25" s="57">
        <f ca="1">-1*(AVERAGE(OFFSET(DH$5,(ROWS($DM$5:$DM25)-1)*3,0,3,1)))</f>
        <v>387.50278571428572</v>
      </c>
      <c r="EG25" s="57">
        <f ca="1">-1*(AVERAGE(OFFSET(DI$5,(ROWS($DM$5:$DM25)-1)*3,0,3,1)))</f>
        <v>137.47333333333333</v>
      </c>
      <c r="EH25" s="4">
        <f>HAVERGDP!G39</f>
        <v>102.2</v>
      </c>
      <c r="EI25" s="57">
        <f>HAVERGDP!J39-HAVERGDP!K39</f>
        <v>-57203</v>
      </c>
      <c r="EJ25" s="57">
        <f>HAVERGDP!H39</f>
        <v>438802</v>
      </c>
      <c r="EK25" s="57">
        <f>HAVERGDP!I39</f>
        <v>30390292.333333332</v>
      </c>
      <c r="EN25" s="225">
        <v>20251</v>
      </c>
      <c r="EO25" s="4">
        <f t="shared" ca="1" si="90"/>
        <v>2.704934957670857</v>
      </c>
      <c r="EP25" s="4">
        <f t="shared" ca="1" si="65"/>
        <v>-11.800302571860822</v>
      </c>
      <c r="EQ25" s="4">
        <f t="shared" ca="1" si="66"/>
        <v>4.7815488468029077</v>
      </c>
      <c r="ER25" s="4">
        <f t="shared" ca="1" si="67"/>
        <v>3.9899431569742072</v>
      </c>
      <c r="ES25" s="4">
        <f t="shared" ca="1" si="68"/>
        <v>-5.1313516953004239</v>
      </c>
      <c r="ET25" s="4">
        <f t="shared" ca="1" si="69"/>
        <v>1.145624188024108</v>
      </c>
      <c r="EU25" s="4">
        <f t="shared" ca="1" si="70"/>
        <v>9.0204206034745447</v>
      </c>
      <c r="EV25" s="4">
        <f t="shared" ca="1" si="71"/>
        <v>-1.4510152967233347</v>
      </c>
      <c r="EW25" s="4">
        <f t="shared" ca="1" si="72"/>
        <v>-1.3241123387028764</v>
      </c>
      <c r="EX25" s="4">
        <f t="shared" ca="1" si="73"/>
        <v>37.33133180407502</v>
      </c>
      <c r="EY25" s="4">
        <f t="shared" ca="1" si="74"/>
        <v>-7.2382743970746732</v>
      </c>
      <c r="EZ25" s="4">
        <f t="shared" ca="1" si="75"/>
        <v>-78.768592677345538</v>
      </c>
      <c r="FA25" s="4">
        <f t="shared" ca="1" si="76"/>
        <v>-2.5740214521416727</v>
      </c>
      <c r="FB25" s="4">
        <f t="shared" ca="1" si="77"/>
        <v>-2.4594631421174573</v>
      </c>
      <c r="FC25" s="4">
        <f t="shared" ca="1" si="78"/>
        <v>-3.4638977245601943</v>
      </c>
      <c r="FD25" s="4">
        <f t="shared" ca="1" si="79"/>
        <v>5.9969874672789247</v>
      </c>
      <c r="FE25" s="4">
        <f t="shared" ca="1" si="80"/>
        <v>-2.5777244622339435</v>
      </c>
      <c r="FF25" s="4">
        <f t="shared" ca="1" si="81"/>
        <v>1.061185275057408</v>
      </c>
      <c r="FG25" s="4">
        <f t="shared" ca="1" si="82"/>
        <v>14.528103974304241</v>
      </c>
      <c r="FH25" s="4">
        <f t="shared" ca="1" si="83"/>
        <v>64.114604058893747</v>
      </c>
      <c r="FI25" s="4">
        <f t="shared" si="84"/>
        <v>0.65659881812212273</v>
      </c>
      <c r="FJ25" s="4">
        <f t="shared" si="85"/>
        <v>-6.7930000651763027</v>
      </c>
      <c r="FK25" s="4">
        <f t="shared" si="86"/>
        <v>1.7356184328891189</v>
      </c>
      <c r="FL25" s="4">
        <f t="shared" si="87"/>
        <v>-0.12086497018598541</v>
      </c>
    </row>
    <row r="26" spans="1:168" x14ac:dyDescent="0.35">
      <c r="A26" s="73" t="s">
        <v>456</v>
      </c>
      <c r="B26" s="41">
        <f t="shared" si="88"/>
        <v>43983</v>
      </c>
      <c r="C26" s="57">
        <f>'HAVERW (new)'!B81</f>
        <v>330</v>
      </c>
      <c r="D26" s="57">
        <f>'HAVERW (new)'!C81-'HAVERW (new)'!B81</f>
        <v>46</v>
      </c>
      <c r="E26" s="4">
        <f ca="1">AVERAGE(OFFSET('HAVERD (new)'!B$12,(ROWS('Chart Data'!$A$5:$A26)-1)*7,0,7,1))</f>
        <v>75.571428571428569</v>
      </c>
      <c r="F26" s="4">
        <f ca="1">AVERAGE(OFFSET('HAVERD (new)'!C$12,(ROWS('Chart Data'!$A$5:$A26)-1)*7,0,7,1))</f>
        <v>87</v>
      </c>
      <c r="G26" s="57">
        <f>'HAVERW (new)'!Q81</f>
        <v>5673</v>
      </c>
      <c r="H26" s="4">
        <f ca="1">AVERAGE(OFFSET('HAVERD (new)'!O$12,(ROWS('Chart Data'!$A$5:$A26)-1)*7,0,7,1))</f>
        <v>62.428571428571431</v>
      </c>
      <c r="I26" s="4">
        <f ca="1">AVERAGE(OFFSET('HAVERD (new)'!P$12,(ROWS('Chart Data'!$A$5:$A26)-1)*7,0,7,1))</f>
        <v>12.571428571428571</v>
      </c>
      <c r="J26" s="4">
        <f ca="1">AVERAGE(OFFSET('HAVERD (new)'!Q$12,(ROWS('Chart Data'!$A$5:$A26)-1)*7,0,7,1))</f>
        <v>10.142857142857142</v>
      </c>
      <c r="K26" s="4"/>
      <c r="L26" s="57">
        <f>'HAVERW (new)'!D81</f>
        <v>15989</v>
      </c>
      <c r="M26" s="57">
        <f>'HAVERW (new)'!F81</f>
        <v>37.25714285714286</v>
      </c>
      <c r="N26" s="4" t="e">
        <f ca="1">AVERAGE(OFFSET('HAVERD (new)'!D$12,(ROWS('Chart Data'!$A$5:$A26)-1)*7,0,7,1))</f>
        <v>#DIV/0!</v>
      </c>
      <c r="O26" s="4">
        <f ca="1">AVERAGE(OFFSET('HAVERD (new)'!E$12,(ROWS('Chart Data'!$A$5:$A26)-1)*7,0,7,1))</f>
        <v>39.870000000000005</v>
      </c>
      <c r="P26" s="4">
        <f ca="1">AVERAGE(AVERAGE(OFFSET('HAVERD (new)'!F$12,(ROWS('Chart Data'!$A$5:$A26)-1)*7,0,7,1)),AVERAGE(OFFSET('HAVERD (new)'!J$12,(ROWS('Chart Data'!$A$5:$A26)-1)*7,0,7,1)),AVERAGE(OFFSET('HAVERD (new)'!K$12,(ROWS('Chart Data'!$A$5:$A26)-1)*7,0,7,1)))</f>
        <v>43.212857142857139</v>
      </c>
      <c r="Q26" s="4">
        <f ca="1">AVERAGE(AVERAGE(OFFSET('HAVERD (new)'!H$12,(ROWS('Chart Data'!$A$5:$A26)-1)*7,0,7,1)),AVERAGE(OFFSET('HAVERD (new)'!I$12,(ROWS('Chart Data'!$A$5:$A26)-1)*7,0,7,1)))</f>
        <v>43.850714285714282</v>
      </c>
      <c r="R26" s="4">
        <f ca="1">AVERAGE(AVERAGE(OFFSET('HAVERD (new)'!L$12,(ROWS('Chart Data'!$A$5:$A26)-1)*7,0,7,1)),AVERAGE(OFFSET('HAVERD (new)'!M$12,(ROWS('Chart Data'!$A$5:$A26)-1)*7,0,7,1)))</f>
        <v>22.459285714285713</v>
      </c>
      <c r="S26" s="73" t="e">
        <f>NA()</f>
        <v>#N/A</v>
      </c>
      <c r="T26" s="57">
        <f ca="1">AVERAGE(OFFSET(Energy!E$1109,(ROWS('Chart Data'!$A$5:$A26)-1)*7,0,7,1))</f>
        <v>533782</v>
      </c>
      <c r="U26" s="57">
        <f ca="1">-AVERAGE(OFFSET('HAVERD (new)'!T$12,(ROWS('Chart Data'!$A$5:$A26)-1)*7,0,7,1))</f>
        <v>-557.81428571428569</v>
      </c>
      <c r="V26" s="4">
        <f ca="1">-AVERAGE(OFFSET('HAVERD (new)'!U$12,(ROWS('Chart Data'!$A$5:$A26)-1)*7,0,7,1))*10000</f>
        <v>-2789.2</v>
      </c>
      <c r="W26" s="4"/>
      <c r="Z26" s="4"/>
      <c r="AA26" s="73" t="e">
        <f>NA()</f>
        <v>#N/A</v>
      </c>
      <c r="AB26" s="73" t="e">
        <f>NA()</f>
        <v>#N/A</v>
      </c>
      <c r="AC26" s="73" t="e">
        <f>NA()</f>
        <v>#N/A</v>
      </c>
      <c r="AD26" s="73" t="e">
        <f>NA()</f>
        <v>#N/A</v>
      </c>
      <c r="AE26" s="73" t="e">
        <f>NA()</f>
        <v>#N/A</v>
      </c>
      <c r="AF26" s="73" t="e">
        <f>NA()</f>
        <v>#N/A</v>
      </c>
      <c r="AG26" s="73" t="e">
        <f>NA()</f>
        <v>#N/A</v>
      </c>
      <c r="AH26" s="73" t="e">
        <f>NA()</f>
        <v>#N/A</v>
      </c>
      <c r="AI26" s="73" t="e">
        <f>NA()</f>
        <v>#N/A</v>
      </c>
      <c r="AJ26" s="73" t="e">
        <f>NA()</f>
        <v>#N/A</v>
      </c>
      <c r="AK26" s="73" t="e">
        <f>NA()</f>
        <v>#N/A</v>
      </c>
      <c r="AL26" s="73" t="e">
        <f>NA()</f>
        <v>#N/A</v>
      </c>
      <c r="AM26" s="73" t="e">
        <f>NA()</f>
        <v>#N/A</v>
      </c>
      <c r="AN26" s="73" t="e">
        <f>NA()</f>
        <v>#N/A</v>
      </c>
      <c r="AO26" s="73" t="e">
        <f>NA()</f>
        <v>#N/A</v>
      </c>
      <c r="AP26" s="73" t="e">
        <f>NA()</f>
        <v>#N/A</v>
      </c>
      <c r="AQ26" s="73" t="e">
        <f>NA()</f>
        <v>#N/A</v>
      </c>
      <c r="AR26" s="73" t="e">
        <f>NA()</f>
        <v>#N/A</v>
      </c>
      <c r="AS26" s="57">
        <f t="shared" ca="1" si="25"/>
        <v>557.81428571428569</v>
      </c>
      <c r="AT26" s="57">
        <f t="shared" ca="1" si="26"/>
        <v>2789.2</v>
      </c>
      <c r="AW26" s="4" t="e">
        <f t="shared" si="92"/>
        <v>#N/A</v>
      </c>
      <c r="AX26" s="4" t="e">
        <f t="shared" si="27"/>
        <v>#N/A</v>
      </c>
      <c r="AY26" s="4" t="e">
        <f t="shared" si="28"/>
        <v>#N/A</v>
      </c>
      <c r="AZ26" s="4" t="e">
        <f t="shared" si="29"/>
        <v>#N/A</v>
      </c>
      <c r="BA26" s="4" t="e">
        <f t="shared" si="30"/>
        <v>#N/A</v>
      </c>
      <c r="BB26" s="4" t="e">
        <f t="shared" si="31"/>
        <v>#N/A</v>
      </c>
      <c r="BC26" s="4" t="e">
        <f t="shared" si="32"/>
        <v>#N/A</v>
      </c>
      <c r="BD26" s="4" t="e">
        <f t="shared" si="33"/>
        <v>#N/A</v>
      </c>
      <c r="BE26" s="4" t="e">
        <f t="shared" si="34"/>
        <v>#N/A</v>
      </c>
      <c r="BF26" s="4" t="e">
        <f t="shared" si="35"/>
        <v>#N/A</v>
      </c>
      <c r="BG26" s="4" t="e">
        <f t="shared" si="36"/>
        <v>#N/A</v>
      </c>
      <c r="BH26" s="4" t="e">
        <f t="shared" si="37"/>
        <v>#N/A</v>
      </c>
      <c r="BI26" s="4" t="e">
        <f t="shared" si="38"/>
        <v>#N/A</v>
      </c>
      <c r="BJ26" s="4" t="e">
        <f t="shared" si="39"/>
        <v>#N/A</v>
      </c>
      <c r="BK26" s="4" t="e">
        <f t="shared" si="40"/>
        <v>#N/A</v>
      </c>
      <c r="BL26" s="4" t="e">
        <f t="shared" si="41"/>
        <v>#N/A</v>
      </c>
      <c r="BM26" s="4" t="e">
        <f t="shared" si="42"/>
        <v>#N/A</v>
      </c>
      <c r="BN26" s="4" t="e">
        <f t="shared" si="43"/>
        <v>#N/A</v>
      </c>
      <c r="BO26" s="4">
        <f t="shared" ca="1" si="44"/>
        <v>774.98249999999996</v>
      </c>
      <c r="BP26" s="4">
        <f t="shared" ca="1" si="45"/>
        <v>3185.3499999999995</v>
      </c>
      <c r="BS26" s="74">
        <f t="shared" si="21"/>
        <v>-2.4982786088743363</v>
      </c>
      <c r="BT26" s="74">
        <f t="shared" si="22"/>
        <v>-1.0960172331186235</v>
      </c>
      <c r="BU26" s="74">
        <f t="shared" ca="1" si="46"/>
        <v>-4.7557960186023847</v>
      </c>
      <c r="BV26" s="74">
        <f t="shared" ca="1" si="47"/>
        <v>-1.5311952389857382</v>
      </c>
      <c r="BW26" s="74">
        <f t="shared" si="48"/>
        <v>-6.2513744050090505</v>
      </c>
      <c r="BX26" s="74">
        <f t="shared" ca="1" si="49"/>
        <v>-6.4105004026476244</v>
      </c>
      <c r="BY26" s="74" t="e">
        <f t="shared" ca="1" si="50"/>
        <v>#N/A</v>
      </c>
      <c r="BZ26" s="74">
        <f t="shared" ca="1" si="51"/>
        <v>-18.666863347038902</v>
      </c>
      <c r="CA26" s="74">
        <f t="shared" ca="1" si="52"/>
        <v>-29.728952637741504</v>
      </c>
      <c r="CB26" s="74">
        <f t="shared" si="53"/>
        <v>4.7731766625843122</v>
      </c>
      <c r="CC26" s="74">
        <f t="shared" si="54"/>
        <v>-5.4112483532565694</v>
      </c>
      <c r="CD26" s="74" t="e">
        <f t="shared" ca="1" si="55"/>
        <v>#DIV/0!</v>
      </c>
      <c r="CE26" s="74">
        <f t="shared" ca="1" si="56"/>
        <v>-9.5800689283535583</v>
      </c>
      <c r="CF26" s="74">
        <f t="shared" ca="1" si="57"/>
        <v>-7.4589380893927792</v>
      </c>
      <c r="CG26" s="74">
        <f t="shared" ca="1" si="58"/>
        <v>-6.4771699906732083</v>
      </c>
      <c r="CH26" s="74">
        <f t="shared" ca="1" si="59"/>
        <v>-8.5133780297998314</v>
      </c>
      <c r="CI26" s="74" t="e">
        <f t="shared" si="60"/>
        <v>#N/A</v>
      </c>
      <c r="CJ26" s="74">
        <f t="shared" ca="1" si="61"/>
        <v>-1.0837516154891129</v>
      </c>
      <c r="CK26" s="74">
        <f t="shared" ca="1" si="62"/>
        <v>-4.5461520941204849</v>
      </c>
      <c r="CL26" s="74">
        <f t="shared" ca="1" si="63"/>
        <v>-3.5267527441867292</v>
      </c>
      <c r="CO26" s="53">
        <v>44470</v>
      </c>
      <c r="CP26" s="57">
        <f>SUM(C$96:C$99)</f>
        <v>1669</v>
      </c>
      <c r="CQ26" s="57">
        <f t="shared" ref="CQ26:DG26" si="110">SUM(D$96:D$99)</f>
        <v>208</v>
      </c>
      <c r="CR26" s="57">
        <f t="shared" ca="1" si="110"/>
        <v>447.28571428571428</v>
      </c>
      <c r="CS26" s="57">
        <f t="shared" ca="1" si="110"/>
        <v>443.42857142857144</v>
      </c>
      <c r="CT26" s="57">
        <f t="shared" si="110"/>
        <v>101554</v>
      </c>
      <c r="CU26" s="57">
        <f t="shared" ca="1" si="110"/>
        <v>377.71428571428572</v>
      </c>
      <c r="CV26" s="57">
        <f t="shared" ca="1" si="110"/>
        <v>253</v>
      </c>
      <c r="CW26" s="57">
        <f t="shared" ca="1" si="110"/>
        <v>251.14285714285714</v>
      </c>
      <c r="CX26" s="57">
        <f t="shared" ca="1" si="110"/>
        <v>302.71428571428567</v>
      </c>
      <c r="CY26" s="57">
        <f t="shared" si="110"/>
        <v>11148</v>
      </c>
      <c r="CZ26" s="57">
        <f t="shared" si="110"/>
        <v>746.68571428571431</v>
      </c>
      <c r="DA26" s="57" t="e">
        <f t="shared" ca="1" si="110"/>
        <v>#DIV/0!</v>
      </c>
      <c r="DB26" s="57">
        <f t="shared" ca="1" si="110"/>
        <v>312.61428571428576</v>
      </c>
      <c r="DC26" s="57">
        <f t="shared" ca="1" si="110"/>
        <v>308.58809523809521</v>
      </c>
      <c r="DD26" s="57">
        <f t="shared" ca="1" si="110"/>
        <v>302.55642857142857</v>
      </c>
      <c r="DE26" s="57">
        <f t="shared" ca="1" si="110"/>
        <v>279.15357142857141</v>
      </c>
      <c r="DF26" s="57">
        <f t="shared" si="110"/>
        <v>374.31380819002169</v>
      </c>
      <c r="DG26" s="57">
        <f t="shared" ca="1" si="110"/>
        <v>2646228</v>
      </c>
      <c r="DH26" s="57">
        <f ca="1">AVERAGE(U$96:U$99)</f>
        <v>-194.51642857142855</v>
      </c>
      <c r="DI26" s="57">
        <f ca="1">AVERAGE(V$96:V$99)</f>
        <v>-141.4</v>
      </c>
      <c r="DJ26" s="4">
        <f>HAVERGDP!B56</f>
        <v>98</v>
      </c>
      <c r="DM26" s="225">
        <v>20252</v>
      </c>
      <c r="DN26" s="73">
        <f ca="1">SUM(OFFSET(CP$5,(ROWS($DM$5:$DM26)-1)*3,0,3,1))</f>
        <v>4888</v>
      </c>
      <c r="DO26" s="57">
        <f ca="1">SUM(OFFSET(CQ$5,(ROWS($DM$5:$DM26)-1)*3,0,3,1))</f>
        <v>831</v>
      </c>
      <c r="DP26" s="57">
        <f ca="1">SUM(OFFSET(CR$5,(ROWS($DM$5:$DM26)-1)*3,0,3,1))</f>
        <v>1659.1428571428573</v>
      </c>
      <c r="DQ26" s="57">
        <f ca="1">SUM(OFFSET(CS$5,(ROWS($DM$5:$DM26)-1)*3,0,3,1))</f>
        <v>1379.4285714285716</v>
      </c>
      <c r="DR26" s="57">
        <f ca="1">SUM(OFFSET(CT$5,(ROWS($DM$5:$DM26)-1)*3,0,3,1))</f>
        <v>552468</v>
      </c>
      <c r="DS26" s="57">
        <f ca="1">SUM(OFFSET(CU$5,(ROWS($DM$5:$DM26)-1)*3,0,3,1))</f>
        <v>1294.2857142857142</v>
      </c>
      <c r="DT26" s="57">
        <f ca="1">SUM(OFFSET(CV$5,(ROWS($DM$5:$DM26)-1)*3,0,3,1))</f>
        <v>1338.5714285714284</v>
      </c>
      <c r="DU26" s="57">
        <f ca="1">SUM(OFFSET(CW$5,(ROWS($DM$5:$DM26)-1)*3,0,3,1))</f>
        <v>1137.8571428571429</v>
      </c>
      <c r="DV26" s="57">
        <f ca="1">SUM(OFFSET(CX$5,(ROWS($DM$5:$DM26)-1)*3,0,3,1))</f>
        <v>1123.2857142857142</v>
      </c>
      <c r="DW26" s="57">
        <f ca="1">SUM(OFFSET(CY$5,(ROWS($DM$5:$DM26)-1)*3,0,3,1))</f>
        <v>71626</v>
      </c>
      <c r="DX26" s="57">
        <f ca="1">SUM(OFFSET(CZ$5,(ROWS($DM$5:$DM26)-1)*3,0,3,1))</f>
        <v>1156.1714285714286</v>
      </c>
      <c r="DY26" s="57">
        <f ca="1">SUM(OFFSET(DA$5,(ROWS($DM$5:$DM26)-1)*3,0,3,1))</f>
        <v>81.434285714285707</v>
      </c>
      <c r="DZ26" s="57">
        <f ca="1">SUM(OFFSET(DB$5,(ROWS($DM$5:$DM26)-1)*3,0,3,1))</f>
        <v>1461.3385714285712</v>
      </c>
      <c r="EA26" s="57">
        <f ca="1">SUM(OFFSET(DC$5,(ROWS($DM$5:$DM26)-1)*3,0,3,1))</f>
        <v>1512.8057142857142</v>
      </c>
      <c r="EB26" s="57">
        <f ca="1">SUM(OFFSET(DD$5,(ROWS($DM$5:$DM26)-1)*3,0,3,1))</f>
        <v>1480.4835714285714</v>
      </c>
      <c r="EC26" s="57">
        <f ca="1">SUM(OFFSET(DE$5,(ROWS($DM$5:$DM26)-1)*3,0,3,1))</f>
        <v>1473.0492857142858</v>
      </c>
      <c r="ED26" s="57">
        <f ca="1">SUM(OFFSET(DF$5,(ROWS($DM$5:$DM26)-1)*3,0,3,1))</f>
        <v>1365.1628920983735</v>
      </c>
      <c r="EE26" s="57">
        <f ca="1">SUM(OFFSET(DG$5,(ROWS($DM$5:$DM26)-1)*3,0,3,1))</f>
        <v>6932947.4285714282</v>
      </c>
      <c r="EF26" s="57">
        <f ca="1">-1*(AVERAGE(OFFSET(DH$5,(ROWS($DM$5:$DM26)-1)*3,0,3,1)))</f>
        <v>416.19764285714291</v>
      </c>
      <c r="EG26" s="57">
        <f ca="1">-1*(AVERAGE(OFFSET(DI$5,(ROWS($DM$5:$DM26)-1)*3,0,3,1)))</f>
        <v>749.19333333333327</v>
      </c>
      <c r="EH26" s="4">
        <f>HAVERGDP!G40</f>
        <v>102.46666666666665</v>
      </c>
      <c r="EI26" s="57">
        <f>HAVERGDP!J40-HAVERGDP!K40</f>
        <v>-63111</v>
      </c>
      <c r="EJ26" s="57">
        <f>HAVERGDP!H40</f>
        <v>443221</v>
      </c>
      <c r="EK26" s="57">
        <f>HAVERGDP!I40</f>
        <v>30354569.333333332</v>
      </c>
      <c r="EN26" s="225">
        <v>20252</v>
      </c>
      <c r="EO26" s="4">
        <f t="shared" ca="1" si="90"/>
        <v>-1.7289907519099312</v>
      </c>
      <c r="EP26" s="4">
        <f t="shared" ca="1" si="65"/>
        <v>42.538593481989714</v>
      </c>
      <c r="EQ26" s="4">
        <f t="shared" ca="1" si="66"/>
        <v>3.919112383679324</v>
      </c>
      <c r="ER26" s="4">
        <f t="shared" ca="1" si="67"/>
        <v>1.5032061389677276</v>
      </c>
      <c r="ES26" s="4">
        <f t="shared" ca="1" si="68"/>
        <v>26.038422842907096</v>
      </c>
      <c r="ET26" s="4">
        <f t="shared" ca="1" si="69"/>
        <v>5.7916861279775578</v>
      </c>
      <c r="EU26" s="4">
        <f t="shared" ca="1" si="70"/>
        <v>4.7817140812309811</v>
      </c>
      <c r="EV26" s="4">
        <f t="shared" ca="1" si="71"/>
        <v>0.3780718336483968</v>
      </c>
      <c r="EW26" s="4">
        <f t="shared" ca="1" si="72"/>
        <v>0.80769230769230926</v>
      </c>
      <c r="EX26" s="4">
        <f t="shared" ca="1" si="73"/>
        <v>-12.030065953500934</v>
      </c>
      <c r="EY26" s="4">
        <f t="shared" ca="1" si="74"/>
        <v>-7.7939685324644348</v>
      </c>
      <c r="EZ26" s="4">
        <f t="shared" ca="1" si="75"/>
        <v>113.33033943340442</v>
      </c>
      <c r="FA26" s="4">
        <f t="shared" ca="1" si="76"/>
        <v>12.417453802152867</v>
      </c>
      <c r="FB26" s="4">
        <f t="shared" ca="1" si="77"/>
        <v>7.7167411136601194</v>
      </c>
      <c r="FC26" s="4">
        <f t="shared" ca="1" si="78"/>
        <v>19.187112674962936</v>
      </c>
      <c r="FD26" s="4">
        <f t="shared" ca="1" si="79"/>
        <v>13.808928586210612</v>
      </c>
      <c r="FE26" s="4">
        <f t="shared" ca="1" si="80"/>
        <v>4.2978297179735891</v>
      </c>
      <c r="FF26" s="4">
        <f t="shared" ca="1" si="81"/>
        <v>-25.561880080262679</v>
      </c>
      <c r="FG26" s="4">
        <f t="shared" ca="1" si="82"/>
        <v>7.4050711893499876</v>
      </c>
      <c r="FH26" s="4">
        <f t="shared" ca="1" si="83"/>
        <v>444.97357063188014</v>
      </c>
      <c r="FI26" s="4">
        <f t="shared" si="84"/>
        <v>0.26092628832352638</v>
      </c>
      <c r="FJ26" s="4">
        <f t="shared" si="85"/>
        <v>10.328129643550167</v>
      </c>
      <c r="FK26" s="4">
        <f t="shared" si="86"/>
        <v>1.0070601319045913</v>
      </c>
      <c r="FL26" s="4">
        <f t="shared" si="87"/>
        <v>-0.11754740496792149</v>
      </c>
    </row>
    <row r="27" spans="1:168" x14ac:dyDescent="0.35">
      <c r="A27" s="73" t="s">
        <v>465</v>
      </c>
      <c r="B27" s="41">
        <f t="shared" si="88"/>
        <v>43990</v>
      </c>
      <c r="C27" s="57">
        <f>'HAVERW (new)'!B82</f>
        <v>331</v>
      </c>
      <c r="D27" s="57">
        <f>'HAVERW (new)'!C82-'HAVERW (new)'!B82</f>
        <v>39</v>
      </c>
      <c r="E27" s="4">
        <f ca="1">AVERAGE(OFFSET('HAVERD (new)'!B$12,(ROWS('Chart Data'!$A$5:$A27)-1)*7,0,7,1))</f>
        <v>79.428571428571431</v>
      </c>
      <c r="F27" s="4">
        <f ca="1">AVERAGE(OFFSET('HAVERD (new)'!C$12,(ROWS('Chart Data'!$A$5:$A27)-1)*7,0,7,1))</f>
        <v>89.714285714285708</v>
      </c>
      <c r="G27" s="57">
        <f>'HAVERW (new)'!Q82</f>
        <v>5195</v>
      </c>
      <c r="H27" s="4">
        <f ca="1">AVERAGE(OFFSET('HAVERD (new)'!O$12,(ROWS('Chart Data'!$A$5:$A27)-1)*7,0,7,1))</f>
        <v>65.714285714285708</v>
      </c>
      <c r="I27" s="4">
        <f ca="1">AVERAGE(OFFSET('HAVERD (new)'!P$12,(ROWS('Chart Data'!$A$5:$A27)-1)*7,0,7,1))</f>
        <v>13.428571428571429</v>
      </c>
      <c r="J27" s="4">
        <f ca="1">AVERAGE(OFFSET('HAVERD (new)'!Q$12,(ROWS('Chart Data'!$A$5:$A27)-1)*7,0,7,1))</f>
        <v>11.142857142857142</v>
      </c>
      <c r="K27" s="4"/>
      <c r="L27" s="57">
        <f>'HAVERW (new)'!D82</f>
        <v>24203</v>
      </c>
      <c r="M27" s="57">
        <f>'HAVERW (new)'!F82</f>
        <v>37.071428571428569</v>
      </c>
      <c r="N27" s="4" t="e">
        <f ca="1">AVERAGE(OFFSET('HAVERD (new)'!D$12,(ROWS('Chart Data'!$A$5:$A27)-1)*7,0,7,1))</f>
        <v>#DIV/0!</v>
      </c>
      <c r="O27" s="4">
        <f ca="1">AVERAGE(OFFSET('HAVERD (new)'!E$12,(ROWS('Chart Data'!$A$5:$A27)-1)*7,0,7,1))</f>
        <v>39.135714285714286</v>
      </c>
      <c r="P27" s="4">
        <f ca="1">AVERAGE(AVERAGE(OFFSET('HAVERD (new)'!F$12,(ROWS('Chart Data'!$A$5:$A27)-1)*7,0,7,1)),AVERAGE(OFFSET('HAVERD (new)'!J$12,(ROWS('Chart Data'!$A$5:$A27)-1)*7,0,7,1)),AVERAGE(OFFSET('HAVERD (new)'!K$12,(ROWS('Chart Data'!$A$5:$A27)-1)*7,0,7,1)))</f>
        <v>41.39142857142857</v>
      </c>
      <c r="Q27" s="4">
        <f ca="1">AVERAGE(AVERAGE(OFFSET('HAVERD (new)'!H$12,(ROWS('Chart Data'!$A$5:$A27)-1)*7,0,7,1)),AVERAGE(OFFSET('HAVERD (new)'!I$12,(ROWS('Chart Data'!$A$5:$A27)-1)*7,0,7,1)))</f>
        <v>43.130714285714291</v>
      </c>
      <c r="R27" s="4">
        <f ca="1">AVERAGE(AVERAGE(OFFSET('HAVERD (new)'!L$12,(ROWS('Chart Data'!$A$5:$A27)-1)*7,0,7,1)),AVERAGE(OFFSET('HAVERD (new)'!M$12,(ROWS('Chart Data'!$A$5:$A27)-1)*7,0,7,1)))</f>
        <v>23.482857142857142</v>
      </c>
      <c r="S27" s="73" t="e">
        <f>NA()</f>
        <v>#N/A</v>
      </c>
      <c r="T27" s="57">
        <f ca="1">AVERAGE(OFFSET(Energy!E$1109,(ROWS('Chart Data'!$A$5:$A27)-1)*7,0,7,1))</f>
        <v>560537.14285714284</v>
      </c>
      <c r="U27" s="57">
        <f ca="1">-AVERAGE(OFFSET('HAVERD (new)'!T$12,(ROWS('Chart Data'!$A$5:$A27)-1)*7,0,7,1))</f>
        <v>-617.74428571428564</v>
      </c>
      <c r="V27" s="4">
        <f ca="1">-AVERAGE(OFFSET('HAVERD (new)'!U$12,(ROWS('Chart Data'!$A$5:$A27)-1)*7,0,7,1))*10000</f>
        <v>-2640.0000000000005</v>
      </c>
      <c r="W27" s="4"/>
      <c r="Z27" s="4"/>
      <c r="AA27" s="73" t="e">
        <f>NA()</f>
        <v>#N/A</v>
      </c>
      <c r="AB27" s="73" t="e">
        <f>NA()</f>
        <v>#N/A</v>
      </c>
      <c r="AC27" s="73" t="e">
        <f>NA()</f>
        <v>#N/A</v>
      </c>
      <c r="AD27" s="73" t="e">
        <f>NA()</f>
        <v>#N/A</v>
      </c>
      <c r="AE27" s="73" t="e">
        <f>NA()</f>
        <v>#N/A</v>
      </c>
      <c r="AF27" s="73" t="e">
        <f>NA()</f>
        <v>#N/A</v>
      </c>
      <c r="AG27" s="73" t="e">
        <f>NA()</f>
        <v>#N/A</v>
      </c>
      <c r="AH27" s="73" t="e">
        <f>NA()</f>
        <v>#N/A</v>
      </c>
      <c r="AI27" s="73" t="e">
        <f>NA()</f>
        <v>#N/A</v>
      </c>
      <c r="AJ27" s="73" t="e">
        <f>NA()</f>
        <v>#N/A</v>
      </c>
      <c r="AK27" s="73" t="e">
        <f>NA()</f>
        <v>#N/A</v>
      </c>
      <c r="AL27" s="73" t="e">
        <f>NA()</f>
        <v>#N/A</v>
      </c>
      <c r="AM27" s="73" t="e">
        <f>NA()</f>
        <v>#N/A</v>
      </c>
      <c r="AN27" s="73" t="e">
        <f>NA()</f>
        <v>#N/A</v>
      </c>
      <c r="AO27" s="73" t="e">
        <f>NA()</f>
        <v>#N/A</v>
      </c>
      <c r="AP27" s="73" t="e">
        <f>NA()</f>
        <v>#N/A</v>
      </c>
      <c r="AQ27" s="73" t="e">
        <f>NA()</f>
        <v>#N/A</v>
      </c>
      <c r="AR27" s="73" t="e">
        <f>NA()</f>
        <v>#N/A</v>
      </c>
      <c r="AS27" s="57">
        <f t="shared" ca="1" si="25"/>
        <v>617.74428571428564</v>
      </c>
      <c r="AT27" s="57">
        <f t="shared" ca="1" si="26"/>
        <v>2640.0000000000005</v>
      </c>
      <c r="AW27" s="4" t="e">
        <f t="shared" si="92"/>
        <v>#N/A</v>
      </c>
      <c r="AX27" s="4" t="e">
        <f t="shared" si="27"/>
        <v>#N/A</v>
      </c>
      <c r="AY27" s="4" t="e">
        <f t="shared" si="28"/>
        <v>#N/A</v>
      </c>
      <c r="AZ27" s="4" t="e">
        <f t="shared" si="29"/>
        <v>#N/A</v>
      </c>
      <c r="BA27" s="4" t="e">
        <f t="shared" si="30"/>
        <v>#N/A</v>
      </c>
      <c r="BB27" s="4" t="e">
        <f t="shared" si="31"/>
        <v>#N/A</v>
      </c>
      <c r="BC27" s="4" t="e">
        <f t="shared" si="32"/>
        <v>#N/A</v>
      </c>
      <c r="BD27" s="4" t="e">
        <f t="shared" si="33"/>
        <v>#N/A</v>
      </c>
      <c r="BE27" s="4" t="e">
        <f t="shared" si="34"/>
        <v>#N/A</v>
      </c>
      <c r="BF27" s="4" t="e">
        <f t="shared" si="35"/>
        <v>#N/A</v>
      </c>
      <c r="BG27" s="4" t="e">
        <f t="shared" si="36"/>
        <v>#N/A</v>
      </c>
      <c r="BH27" s="4" t="e">
        <f t="shared" si="37"/>
        <v>#N/A</v>
      </c>
      <c r="BI27" s="4" t="e">
        <f t="shared" si="38"/>
        <v>#N/A</v>
      </c>
      <c r="BJ27" s="4" t="e">
        <f t="shared" si="39"/>
        <v>#N/A</v>
      </c>
      <c r="BK27" s="4" t="e">
        <f t="shared" si="40"/>
        <v>#N/A</v>
      </c>
      <c r="BL27" s="4" t="e">
        <f t="shared" si="41"/>
        <v>#N/A</v>
      </c>
      <c r="BM27" s="4" t="e">
        <f t="shared" si="42"/>
        <v>#N/A</v>
      </c>
      <c r="BN27" s="4" t="e">
        <f t="shared" si="43"/>
        <v>#N/A</v>
      </c>
      <c r="BO27" s="4">
        <f t="shared" ca="1" si="44"/>
        <v>702.10607142857134</v>
      </c>
      <c r="BP27" s="4">
        <f t="shared" ca="1" si="45"/>
        <v>2941.1499999999996</v>
      </c>
      <c r="BS27" s="74">
        <f t="shared" si="21"/>
        <v>-2.4615340217829869</v>
      </c>
      <c r="BT27" s="74">
        <f t="shared" si="22"/>
        <v>-1.6763085390897929</v>
      </c>
      <c r="BU27" s="74">
        <f t="shared" ca="1" si="46"/>
        <v>-4.3107642747174575</v>
      </c>
      <c r="BV27" s="74">
        <f t="shared" ca="1" si="47"/>
        <v>-1.2821747366806484</v>
      </c>
      <c r="BW27" s="74">
        <f t="shared" si="48"/>
        <v>-6.3446259228263067</v>
      </c>
      <c r="BX27" s="74">
        <f t="shared" ca="1" si="49"/>
        <v>-5.7809465629341519</v>
      </c>
      <c r="BY27" s="74" t="e">
        <f t="shared" ca="1" si="50"/>
        <v>#N/A</v>
      </c>
      <c r="BZ27" s="74">
        <f t="shared" ca="1" si="51"/>
        <v>-18.418920129532339</v>
      </c>
      <c r="CA27" s="74">
        <f t="shared" ca="1" si="52"/>
        <v>-29.728952637741504</v>
      </c>
      <c r="CB27" s="74">
        <f t="shared" si="53"/>
        <v>8.346992784110169</v>
      </c>
      <c r="CC27" s="74">
        <f t="shared" si="54"/>
        <v>-5.4225302763186347</v>
      </c>
      <c r="CD27" s="74" t="e">
        <f t="shared" ca="1" si="55"/>
        <v>#DIV/0!</v>
      </c>
      <c r="CE27" s="74">
        <f t="shared" ca="1" si="56"/>
        <v>-9.6952055516454738</v>
      </c>
      <c r="CF27" s="74">
        <f t="shared" ca="1" si="57"/>
        <v>-7.6863825845827343</v>
      </c>
      <c r="CG27" s="74">
        <f t="shared" ca="1" si="58"/>
        <v>-6.5587665280835035</v>
      </c>
      <c r="CH27" s="74">
        <f t="shared" ca="1" si="59"/>
        <v>-8.4014627081041571</v>
      </c>
      <c r="CI27" s="74" t="e">
        <f t="shared" si="60"/>
        <v>#N/A</v>
      </c>
      <c r="CJ27" s="74">
        <f t="shared" ca="1" si="61"/>
        <v>-0.77828655010250125</v>
      </c>
      <c r="CK27" s="74">
        <f t="shared" ca="1" si="62"/>
        <v>-5.3059098392431521</v>
      </c>
      <c r="CL27" s="74">
        <f t="shared" ca="1" si="63"/>
        <v>-3.2953774416597001</v>
      </c>
      <c r="CO27" s="53">
        <v>44501</v>
      </c>
      <c r="CP27" s="57">
        <f>SUM(C$100:C$104)</f>
        <v>2119</v>
      </c>
      <c r="CQ27" s="57">
        <f t="shared" ref="CQ27:DG27" si="111">SUM(D$100:D$104)</f>
        <v>229</v>
      </c>
      <c r="CR27" s="57">
        <f t="shared" ca="1" si="111"/>
        <v>564.14285714285711</v>
      </c>
      <c r="CS27" s="57">
        <f t="shared" ca="1" si="111"/>
        <v>559.28571428571433</v>
      </c>
      <c r="CT27" s="57">
        <f t="shared" si="111"/>
        <v>115056</v>
      </c>
      <c r="CU27" s="57">
        <f t="shared" ca="1" si="111"/>
        <v>464.71428571428572</v>
      </c>
      <c r="CV27" s="57">
        <f t="shared" ca="1" si="111"/>
        <v>322.85714285714283</v>
      </c>
      <c r="CW27" s="57">
        <f t="shared" ca="1" si="111"/>
        <v>326.42857142857144</v>
      </c>
      <c r="CX27" s="57">
        <f t="shared" ca="1" si="111"/>
        <v>384.85714285714283</v>
      </c>
      <c r="CY27" s="57">
        <f t="shared" si="111"/>
        <v>13253</v>
      </c>
      <c r="CZ27" s="57">
        <f t="shared" si="111"/>
        <v>908.4142857142856</v>
      </c>
      <c r="DA27" s="57" t="e">
        <f t="shared" ca="1" si="111"/>
        <v>#DIV/0!</v>
      </c>
      <c r="DB27" s="57">
        <f t="shared" ca="1" si="111"/>
        <v>412.51857142857142</v>
      </c>
      <c r="DC27" s="57">
        <f t="shared" ca="1" si="111"/>
        <v>401.94952380952384</v>
      </c>
      <c r="DD27" s="57">
        <f t="shared" ca="1" si="111"/>
        <v>366.76642857142861</v>
      </c>
      <c r="DE27" s="57">
        <f t="shared" ca="1" si="111"/>
        <v>331.32142857142861</v>
      </c>
      <c r="DF27" s="57">
        <f t="shared" si="111"/>
        <v>469.7085409394582</v>
      </c>
      <c r="DG27" s="57">
        <f t="shared" ca="1" si="111"/>
        <v>3757344</v>
      </c>
      <c r="DH27" s="57">
        <f ca="1">AVERAGE(U$100:U$104)</f>
        <v>-218.03428571428572</v>
      </c>
      <c r="DI27" s="57">
        <f ca="1">AVERAGE(V$100:V$104)</f>
        <v>-162.24</v>
      </c>
      <c r="DJ27" s="4">
        <f>HAVERGDP!B57</f>
        <v>98.5</v>
      </c>
      <c r="DM27" s="225">
        <v>20253</v>
      </c>
      <c r="DN27" s="73">
        <f ca="1">SUM(OFFSET(CP$5,(ROWS($DM$5:$DM27)-1)*3,0,3,1))</f>
        <v>4572</v>
      </c>
      <c r="DO27" s="57">
        <f ca="1">SUM(OFFSET(CQ$5,(ROWS($DM$5:$DM27)-1)*3,0,3,1))</f>
        <v>850</v>
      </c>
      <c r="DP27" s="57">
        <f ca="1">SUM(OFFSET(CR$5,(ROWS($DM$5:$DM27)-1)*3,0,3,1))</f>
        <v>1652.8571428571427</v>
      </c>
      <c r="DQ27" s="57">
        <f ca="1">SUM(OFFSET(CS$5,(ROWS($DM$5:$DM27)-1)*3,0,3,1))</f>
        <v>1390.4285714285716</v>
      </c>
      <c r="DR27" s="57">
        <f ca="1">SUM(OFFSET(CT$5,(ROWS($DM$5:$DM27)-1)*3,0,3,1))</f>
        <v>577492</v>
      </c>
      <c r="DS27" s="57">
        <f ca="1">SUM(OFFSET(CU$5,(ROWS($DM$5:$DM27)-1)*3,0,3,1))</f>
        <v>1293.2857142857144</v>
      </c>
      <c r="DT27" s="57">
        <f ca="1">SUM(OFFSET(CV$5,(ROWS($DM$5:$DM27)-1)*3,0,3,1))</f>
        <v>1351.2857142857142</v>
      </c>
      <c r="DU27" s="57">
        <f ca="1">SUM(OFFSET(CW$5,(ROWS($DM$5:$DM27)-1)*3,0,3,1))</f>
        <v>1087.2857142857142</v>
      </c>
      <c r="DV27" s="57">
        <f ca="1">SUM(OFFSET(CX$5,(ROWS($DM$5:$DM27)-1)*3,0,3,1))</f>
        <v>1129</v>
      </c>
      <c r="DW27" s="57">
        <f ca="1">SUM(OFFSET(CY$5,(ROWS($DM$5:$DM27)-1)*3,0,3,1))</f>
        <v>65156</v>
      </c>
      <c r="DX27" s="57">
        <f ca="1">SUM(OFFSET(CZ$5,(ROWS($DM$5:$DM27)-1)*3,0,3,1))</f>
        <v>1163.5142857142857</v>
      </c>
      <c r="DY27" s="57">
        <f ca="1">SUM(OFFSET(DA$5,(ROWS($DM$5:$DM27)-1)*3,0,3,1))</f>
        <v>71.401428571428568</v>
      </c>
      <c r="DZ27" s="57">
        <f ca="1">SUM(OFFSET(DB$5,(ROWS($DM$5:$DM27)-1)*3,0,3,1))</f>
        <v>1577.4757142857143</v>
      </c>
      <c r="EA27" s="57">
        <f ca="1">SUM(OFFSET(DC$5,(ROWS($DM$5:$DM27)-1)*3,0,3,1))</f>
        <v>1654.8804761904762</v>
      </c>
      <c r="EB27" s="57">
        <f ca="1">SUM(OFFSET(DD$5,(ROWS($DM$5:$DM27)-1)*3,0,3,1))</f>
        <v>1615.3235714285713</v>
      </c>
      <c r="EC27" s="57">
        <f ca="1">SUM(OFFSET(DE$5,(ROWS($DM$5:$DM27)-1)*3,0,3,1))</f>
        <v>1610.5192857142858</v>
      </c>
      <c r="ED27" s="57">
        <f ca="1">SUM(OFFSET(DF$5,(ROWS($DM$5:$DM27)-1)*3,0,3,1))</f>
        <v>1324.913167919643</v>
      </c>
      <c r="EE27" s="57">
        <f ca="1">SUM(OFFSET(DG$5,(ROWS($DM$5:$DM27)-1)*3,0,3,1))</f>
        <v>7149055.2857142854</v>
      </c>
      <c r="EF27" s="57">
        <f ca="1">-1*(AVERAGE(OFFSET(DH$5,(ROWS($DM$5:$DM27)-1)*3,0,3,1)))</f>
        <v>320.84059523809526</v>
      </c>
      <c r="EG27" s="57">
        <f ca="1">-1*(AVERAGE(OFFSET(DI$5,(ROWS($DM$5:$DM27)-1)*3,0,3,1)))</f>
        <v>17.766666666666666</v>
      </c>
      <c r="EH27" s="4">
        <f>HAVERGDP!G41</f>
        <v>102.56666666666666</v>
      </c>
      <c r="EI27" s="57">
        <f>HAVERGDP!J41-HAVERGDP!K41</f>
        <v>-64350</v>
      </c>
      <c r="EJ27" s="57">
        <f>HAVERGDP!H41</f>
        <v>447289</v>
      </c>
      <c r="EK27" s="57">
        <f>HAVERGDP!I41</f>
        <v>30331905.666666668</v>
      </c>
      <c r="EN27" s="225">
        <v>20253</v>
      </c>
      <c r="EO27" s="4">
        <f t="shared" ca="1" si="90"/>
        <v>-6.4648117839607222</v>
      </c>
      <c r="EP27" s="4">
        <f t="shared" ca="1" si="65"/>
        <v>2.2864019253910906</v>
      </c>
      <c r="EQ27" s="4">
        <f t="shared" ca="1" si="66"/>
        <v>-0.37885310831756724</v>
      </c>
      <c r="ER27" s="4">
        <f t="shared" ca="1" si="67"/>
        <v>0.7974316487158184</v>
      </c>
      <c r="ES27" s="4">
        <f t="shared" ca="1" si="68"/>
        <v>4.5294931109132186</v>
      </c>
      <c r="ET27" s="4">
        <f t="shared" ca="1" si="69"/>
        <v>-7.7262693156709972E-2</v>
      </c>
      <c r="EU27" s="4">
        <f t="shared" ca="1" si="70"/>
        <v>0.94983991462114226</v>
      </c>
      <c r="EV27" s="4">
        <f t="shared" ca="1" si="71"/>
        <v>-4.4444444444444509</v>
      </c>
      <c r="EW27" s="4">
        <f t="shared" ca="1" si="72"/>
        <v>0.50871168765103114</v>
      </c>
      <c r="EX27" s="4">
        <f t="shared" ca="1" si="73"/>
        <v>-9.0330326976237671</v>
      </c>
      <c r="EY27" s="4">
        <f t="shared" ca="1" si="74"/>
        <v>0.63510107250530634</v>
      </c>
      <c r="EZ27" s="4">
        <f t="shared" ca="1" si="75"/>
        <v>-12.320188056978454</v>
      </c>
      <c r="FA27" s="4">
        <f t="shared" ca="1" si="76"/>
        <v>7.9473124933402639</v>
      </c>
      <c r="FB27" s="4">
        <f t="shared" ca="1" si="77"/>
        <v>9.391474434762026</v>
      </c>
      <c r="FC27" s="4">
        <f t="shared" ca="1" si="78"/>
        <v>9.1078349400316441</v>
      </c>
      <c r="FD27" s="4">
        <f t="shared" ca="1" si="79"/>
        <v>9.3323421920224803</v>
      </c>
      <c r="FE27" s="4">
        <f t="shared" ca="1" si="80"/>
        <v>-2.948345901554883</v>
      </c>
      <c r="FF27" s="4">
        <f t="shared" ca="1" si="81"/>
        <v>3.1171137437484786</v>
      </c>
      <c r="FG27" s="4">
        <f t="shared" ca="1" si="82"/>
        <v>-22.911481901827667</v>
      </c>
      <c r="FH27" s="4">
        <f t="shared" ca="1" si="83"/>
        <v>-97.62856049617811</v>
      </c>
      <c r="FI27" s="4">
        <f t="shared" ref="FI27" si="112">((EH27/EH26)-1)*100</f>
        <v>9.7592713077432336E-2</v>
      </c>
      <c r="FJ27" s="4">
        <f t="shared" ref="FJ27" si="113">((EI27/EI26)-1)*100</f>
        <v>1.9632076817036603</v>
      </c>
      <c r="FK27" s="4">
        <f t="shared" ref="FK27" si="114">((EJ27/EJ26)-1)*100</f>
        <v>0.9178265470273228</v>
      </c>
      <c r="FL27" s="4">
        <f t="shared" si="87"/>
        <v>-7.466311387187563E-2</v>
      </c>
    </row>
    <row r="28" spans="1:168" x14ac:dyDescent="0.35">
      <c r="A28" s="73" t="s">
        <v>478</v>
      </c>
      <c r="B28" s="41">
        <f t="shared" si="88"/>
        <v>43997</v>
      </c>
      <c r="C28" s="57">
        <f>'HAVERW (new)'!B83</f>
        <v>352</v>
      </c>
      <c r="D28" s="57">
        <f>'HAVERW (new)'!C83-'HAVERW (new)'!B83</f>
        <v>40</v>
      </c>
      <c r="E28" s="4">
        <f ca="1">AVERAGE(OFFSET('HAVERD (new)'!B$12,(ROWS('Chart Data'!$A$5:$A28)-1)*7,0,7,1))</f>
        <v>84.428571428571431</v>
      </c>
      <c r="F28" s="4">
        <f ca="1">AVERAGE(OFFSET('HAVERD (new)'!C$12,(ROWS('Chart Data'!$A$5:$A28)-1)*7,0,7,1))</f>
        <v>92.285714285714292</v>
      </c>
      <c r="G28" s="57">
        <f>'HAVERW (new)'!Q83</f>
        <v>5757</v>
      </c>
      <c r="H28" s="4">
        <f ca="1">AVERAGE(OFFSET('HAVERD (new)'!O$12,(ROWS('Chart Data'!$A$5:$A28)-1)*7,0,7,1))</f>
        <v>72</v>
      </c>
      <c r="I28" s="4">
        <f ca="1">AVERAGE(OFFSET('HAVERD (new)'!P$12,(ROWS('Chart Data'!$A$5:$A28)-1)*7,0,7,1))</f>
        <v>15</v>
      </c>
      <c r="J28" s="4">
        <f ca="1">AVERAGE(OFFSET('HAVERD (new)'!Q$12,(ROWS('Chart Data'!$A$5:$A28)-1)*7,0,7,1))</f>
        <v>13.571428571428571</v>
      </c>
      <c r="K28" s="4"/>
      <c r="L28" s="57">
        <f>'HAVERW (new)'!D83</f>
        <v>34401</v>
      </c>
      <c r="M28" s="57">
        <f>'HAVERW (new)'!F83</f>
        <v>34.385714285714286</v>
      </c>
      <c r="N28" s="4" t="e">
        <f ca="1">AVERAGE(OFFSET('HAVERD (new)'!D$12,(ROWS('Chart Data'!$A$5:$A28)-1)*7,0,7,1))</f>
        <v>#DIV/0!</v>
      </c>
      <c r="O28" s="4">
        <f ca="1">AVERAGE(OFFSET('HAVERD (new)'!E$12,(ROWS('Chart Data'!$A$5:$A28)-1)*7,0,7,1))</f>
        <v>40.795714285714283</v>
      </c>
      <c r="P28" s="4">
        <f ca="1">AVERAGE(AVERAGE(OFFSET('HAVERD (new)'!F$12,(ROWS('Chart Data'!$A$5:$A28)-1)*7,0,7,1)),AVERAGE(OFFSET('HAVERD (new)'!J$12,(ROWS('Chart Data'!$A$5:$A28)-1)*7,0,7,1)),AVERAGE(OFFSET('HAVERD (new)'!K$12,(ROWS('Chart Data'!$A$5:$A28)-1)*7,0,7,1)))</f>
        <v>42.499523809523815</v>
      </c>
      <c r="Q28" s="4">
        <f ca="1">AVERAGE(AVERAGE(OFFSET('HAVERD (new)'!H$12,(ROWS('Chart Data'!$A$5:$A28)-1)*7,0,7,1)),AVERAGE(OFFSET('HAVERD (new)'!I$12,(ROWS('Chart Data'!$A$5:$A28)-1)*7,0,7,1)))</f>
        <v>44.456428571428575</v>
      </c>
      <c r="R28" s="4">
        <f ca="1">AVERAGE(AVERAGE(OFFSET('HAVERD (new)'!L$12,(ROWS('Chart Data'!$A$5:$A28)-1)*7,0,7,1)),AVERAGE(OFFSET('HAVERD (new)'!M$12,(ROWS('Chart Data'!$A$5:$A28)-1)*7,0,7,1)))</f>
        <v>26.037142857142854</v>
      </c>
      <c r="S28" s="73" t="e">
        <f>NA()</f>
        <v>#N/A</v>
      </c>
      <c r="T28" s="57">
        <f ca="1">AVERAGE(OFFSET(Energy!E$1109,(ROWS('Chart Data'!$A$5:$A28)-1)*7,0,7,1))</f>
        <v>554386.28571428568</v>
      </c>
      <c r="U28" s="57">
        <f ca="1">-AVERAGE(OFFSET('HAVERD (new)'!T$12,(ROWS('Chart Data'!$A$5:$A28)-1)*7,0,7,1))</f>
        <v>-669.50571428571425</v>
      </c>
      <c r="V28" s="4">
        <f ca="1">-AVERAGE(OFFSET('HAVERD (new)'!U$12,(ROWS('Chart Data'!$A$5:$A28)-1)*7,0,7,1))*10000</f>
        <v>-2571.2000000000003</v>
      </c>
      <c r="W28" s="4"/>
      <c r="Z28" s="4"/>
      <c r="AA28" s="73" t="e">
        <f>NA()</f>
        <v>#N/A</v>
      </c>
      <c r="AB28" s="73" t="e">
        <f>NA()</f>
        <v>#N/A</v>
      </c>
      <c r="AC28" s="73" t="e">
        <f>NA()</f>
        <v>#N/A</v>
      </c>
      <c r="AD28" s="73" t="e">
        <f>NA()</f>
        <v>#N/A</v>
      </c>
      <c r="AE28" s="73" t="e">
        <f>NA()</f>
        <v>#N/A</v>
      </c>
      <c r="AF28" s="73" t="e">
        <f>NA()</f>
        <v>#N/A</v>
      </c>
      <c r="AG28" s="73" t="e">
        <f>NA()</f>
        <v>#N/A</v>
      </c>
      <c r="AH28" s="73" t="e">
        <f>NA()</f>
        <v>#N/A</v>
      </c>
      <c r="AI28" s="73" t="e">
        <f>NA()</f>
        <v>#N/A</v>
      </c>
      <c r="AJ28" s="73" t="e">
        <f>NA()</f>
        <v>#N/A</v>
      </c>
      <c r="AK28" s="73" t="e">
        <f>NA()</f>
        <v>#N/A</v>
      </c>
      <c r="AL28" s="73" t="e">
        <f>NA()</f>
        <v>#N/A</v>
      </c>
      <c r="AM28" s="73" t="e">
        <f>NA()</f>
        <v>#N/A</v>
      </c>
      <c r="AN28" s="73" t="e">
        <f>NA()</f>
        <v>#N/A</v>
      </c>
      <c r="AO28" s="73" t="e">
        <f>NA()</f>
        <v>#N/A</v>
      </c>
      <c r="AP28" s="73" t="e">
        <f>NA()</f>
        <v>#N/A</v>
      </c>
      <c r="AQ28" s="73" t="e">
        <f>NA()</f>
        <v>#N/A</v>
      </c>
      <c r="AR28" s="73" t="e">
        <f>NA()</f>
        <v>#N/A</v>
      </c>
      <c r="AS28" s="57">
        <f t="shared" ca="1" si="25"/>
        <v>669.50571428571425</v>
      </c>
      <c r="AT28" s="57">
        <f t="shared" ca="1" si="26"/>
        <v>2571.2000000000003</v>
      </c>
      <c r="AW28" s="4" t="e">
        <f t="shared" si="92"/>
        <v>#N/A</v>
      </c>
      <c r="AX28" s="4" t="e">
        <f t="shared" si="27"/>
        <v>#N/A</v>
      </c>
      <c r="AY28" s="4" t="e">
        <f t="shared" si="28"/>
        <v>#N/A</v>
      </c>
      <c r="AZ28" s="4" t="e">
        <f t="shared" si="29"/>
        <v>#N/A</v>
      </c>
      <c r="BA28" s="4" t="e">
        <f t="shared" si="30"/>
        <v>#N/A</v>
      </c>
      <c r="BB28" s="4" t="e">
        <f t="shared" si="31"/>
        <v>#N/A</v>
      </c>
      <c r="BC28" s="4" t="e">
        <f t="shared" si="32"/>
        <v>#N/A</v>
      </c>
      <c r="BD28" s="4" t="e">
        <f t="shared" si="33"/>
        <v>#N/A</v>
      </c>
      <c r="BE28" s="4" t="e">
        <f t="shared" si="34"/>
        <v>#N/A</v>
      </c>
      <c r="BF28" s="4" t="e">
        <f t="shared" si="35"/>
        <v>#N/A</v>
      </c>
      <c r="BG28" s="4" t="e">
        <f t="shared" si="36"/>
        <v>#N/A</v>
      </c>
      <c r="BH28" s="4" t="e">
        <f t="shared" si="37"/>
        <v>#N/A</v>
      </c>
      <c r="BI28" s="4" t="e">
        <f t="shared" si="38"/>
        <v>#N/A</v>
      </c>
      <c r="BJ28" s="4" t="e">
        <f t="shared" si="39"/>
        <v>#N/A</v>
      </c>
      <c r="BK28" s="4" t="e">
        <f t="shared" si="40"/>
        <v>#N/A</v>
      </c>
      <c r="BL28" s="4" t="e">
        <f t="shared" si="41"/>
        <v>#N/A</v>
      </c>
      <c r="BM28" s="4" t="e">
        <f t="shared" si="42"/>
        <v>#N/A</v>
      </c>
      <c r="BN28" s="4" t="e">
        <f t="shared" si="43"/>
        <v>#N/A</v>
      </c>
      <c r="BO28" s="4">
        <f t="shared" ca="1" si="44"/>
        <v>668.01321428571418</v>
      </c>
      <c r="BP28" s="4">
        <f t="shared" ca="1" si="45"/>
        <v>2753.5</v>
      </c>
      <c r="BS28" s="74">
        <f t="shared" si="21"/>
        <v>-1.6898976928646519</v>
      </c>
      <c r="BT28" s="74">
        <f t="shared" si="22"/>
        <v>-1.5934097810939116</v>
      </c>
      <c r="BU28" s="74">
        <f t="shared" ca="1" si="46"/>
        <v>-3.7338712733851449</v>
      </c>
      <c r="BV28" s="74">
        <f t="shared" ca="1" si="47"/>
        <v>-1.0462605766021409</v>
      </c>
      <c r="BW28" s="74">
        <f t="shared" si="48"/>
        <v>-6.2349871089909552</v>
      </c>
      <c r="BX28" s="74">
        <f t="shared" ca="1" si="49"/>
        <v>-4.5765826956562021</v>
      </c>
      <c r="BY28" s="74" t="e">
        <f t="shared" ca="1" si="50"/>
        <v>#N/A</v>
      </c>
      <c r="BZ28" s="74">
        <f t="shared" ca="1" si="51"/>
        <v>-17.816772315587826</v>
      </c>
      <c r="CA28" s="74">
        <f t="shared" ca="1" si="52"/>
        <v>-29.728952637741504</v>
      </c>
      <c r="CB28" s="74">
        <f t="shared" si="53"/>
        <v>12.784024292184272</v>
      </c>
      <c r="CC28" s="74">
        <f t="shared" si="54"/>
        <v>-5.5856842406008012</v>
      </c>
      <c r="CD28" s="74" t="e">
        <f t="shared" ca="1" si="55"/>
        <v>#DIV/0!</v>
      </c>
      <c r="CE28" s="74">
        <f t="shared" ca="1" si="56"/>
        <v>-9.4349161425691985</v>
      </c>
      <c r="CF28" s="74">
        <f t="shared" ca="1" si="57"/>
        <v>-7.548013083848871</v>
      </c>
      <c r="CG28" s="74">
        <f t="shared" ca="1" si="58"/>
        <v>-6.4085252845978795</v>
      </c>
      <c r="CH28" s="74">
        <f t="shared" ca="1" si="59"/>
        <v>-8.1221820448915025</v>
      </c>
      <c r="CI28" s="74" t="e">
        <f t="shared" si="60"/>
        <v>#N/A</v>
      </c>
      <c r="CJ28" s="74">
        <f t="shared" ca="1" si="61"/>
        <v>-0.84851125379250469</v>
      </c>
      <c r="CK28" s="74">
        <f t="shared" ca="1" si="62"/>
        <v>-5.9621111784014476</v>
      </c>
      <c r="CL28" s="74">
        <f t="shared" ca="1" si="63"/>
        <v>-3.188684272666003</v>
      </c>
      <c r="CO28" s="53">
        <v>44531</v>
      </c>
      <c r="CP28" s="57">
        <f>SUM(C$105:C$108)</f>
        <v>1598</v>
      </c>
      <c r="CQ28" s="57">
        <f t="shared" ref="CQ28:DG28" si="115">SUM(D$105:D$108)</f>
        <v>175</v>
      </c>
      <c r="CR28" s="57">
        <f t="shared" ca="1" si="115"/>
        <v>373.57142857142861</v>
      </c>
      <c r="CS28" s="57">
        <f t="shared" ca="1" si="115"/>
        <v>333.14285714285717</v>
      </c>
      <c r="CT28" s="57">
        <f t="shared" si="115"/>
        <v>93460</v>
      </c>
      <c r="CU28" s="57">
        <f t="shared" ca="1" si="115"/>
        <v>335.71428571428572</v>
      </c>
      <c r="CV28" s="57">
        <f t="shared" ca="1" si="115"/>
        <v>164.74285714285713</v>
      </c>
      <c r="CW28" s="57">
        <f t="shared" ca="1" si="115"/>
        <v>206.57142857142858</v>
      </c>
      <c r="CX28" s="57">
        <f t="shared" ca="1" si="115"/>
        <v>281.92857142857139</v>
      </c>
      <c r="CY28" s="57">
        <f t="shared" si="115"/>
        <v>5080</v>
      </c>
      <c r="CZ28" s="57">
        <f t="shared" si="115"/>
        <v>648.08571428571429</v>
      </c>
      <c r="DA28" s="57" t="e">
        <f t="shared" ca="1" si="115"/>
        <v>#DIV/0!</v>
      </c>
      <c r="DB28" s="57">
        <f t="shared" ca="1" si="115"/>
        <v>322.75285714285712</v>
      </c>
      <c r="DC28" s="57">
        <f t="shared" ca="1" si="115"/>
        <v>320.69095238095241</v>
      </c>
      <c r="DD28" s="57">
        <f t="shared" ca="1" si="115"/>
        <v>290.10642857142858</v>
      </c>
      <c r="DE28" s="57">
        <f t="shared" ca="1" si="115"/>
        <v>248.77785714285713</v>
      </c>
      <c r="DF28" s="57">
        <f t="shared" si="115"/>
        <v>368.47557412230918</v>
      </c>
      <c r="DG28" s="57">
        <f t="shared" ca="1" si="115"/>
        <v>2995466.1428571427</v>
      </c>
      <c r="DH28" s="57">
        <f ca="1">AVERAGE(U$105:U$108)</f>
        <v>-245.74714285714288</v>
      </c>
      <c r="DI28" s="57">
        <f ca="1">AVERAGE(V$105:V$108)</f>
        <v>-136.85</v>
      </c>
      <c r="DJ28" s="4">
        <f>HAVERGDP!B58</f>
        <v>98.3</v>
      </c>
      <c r="EK28" s="57"/>
    </row>
    <row r="29" spans="1:168" x14ac:dyDescent="0.35">
      <c r="A29" s="73" t="s">
        <v>495</v>
      </c>
      <c r="B29" s="41">
        <f t="shared" si="88"/>
        <v>44004</v>
      </c>
      <c r="C29" s="57">
        <f>'HAVERW (new)'!B84</f>
        <v>352</v>
      </c>
      <c r="D29" s="57">
        <f>'HAVERW (new)'!C84-'HAVERW (new)'!B84</f>
        <v>41</v>
      </c>
      <c r="E29" s="4">
        <f ca="1">AVERAGE(OFFSET('HAVERD (new)'!B$12,(ROWS('Chart Data'!$A$5:$A29)-1)*7,0,7,1))</f>
        <v>87.142857142857139</v>
      </c>
      <c r="F29" s="4">
        <f ca="1">AVERAGE(OFFSET('HAVERD (new)'!C$12,(ROWS('Chart Data'!$A$5:$A29)-1)*7,0,7,1))</f>
        <v>94.285714285714292</v>
      </c>
      <c r="G29" s="57">
        <f>'HAVERW (new)'!Q84</f>
        <v>6550</v>
      </c>
      <c r="H29" s="4">
        <f ca="1">AVERAGE(OFFSET('HAVERD (new)'!O$12,(ROWS('Chart Data'!$A$5:$A29)-1)*7,0,7,1))</f>
        <v>74.714285714285708</v>
      </c>
      <c r="I29" s="4">
        <f ca="1">AVERAGE(OFFSET('HAVERD (new)'!P$12,(ROWS('Chart Data'!$A$5:$A29)-1)*7,0,7,1))</f>
        <v>17.285714285714285</v>
      </c>
      <c r="J29" s="4">
        <f ca="1">AVERAGE(OFFSET('HAVERD (new)'!Q$12,(ROWS('Chart Data'!$A$5:$A29)-1)*7,0,7,1))</f>
        <v>15.428571428571429</v>
      </c>
      <c r="K29" s="4"/>
      <c r="L29" s="57">
        <f>'HAVERW (new)'!D84</f>
        <v>49356</v>
      </c>
      <c r="M29" s="57">
        <f>'HAVERW (new)'!F84</f>
        <v>38.871428571428574</v>
      </c>
      <c r="N29" s="4" t="e">
        <f ca="1">AVERAGE(OFFSET('HAVERD (new)'!D$12,(ROWS('Chart Data'!$A$5:$A29)-1)*7,0,7,1))</f>
        <v>#DIV/0!</v>
      </c>
      <c r="O29" s="4">
        <f ca="1">AVERAGE(OFFSET('HAVERD (new)'!E$12,(ROWS('Chart Data'!$A$5:$A29)-1)*7,0,7,1))</f>
        <v>43.062857142857141</v>
      </c>
      <c r="P29" s="4">
        <f ca="1">AVERAGE(AVERAGE(OFFSET('HAVERD (new)'!F$12,(ROWS('Chart Data'!$A$5:$A29)-1)*7,0,7,1)),AVERAGE(OFFSET('HAVERD (new)'!J$12,(ROWS('Chart Data'!$A$5:$A29)-1)*7,0,7,1)),AVERAGE(OFFSET('HAVERD (new)'!K$12,(ROWS('Chart Data'!$A$5:$A29)-1)*7,0,7,1)))</f>
        <v>43.71142857142857</v>
      </c>
      <c r="Q29" s="4">
        <f ca="1">AVERAGE(AVERAGE(OFFSET('HAVERD (new)'!H$12,(ROWS('Chart Data'!$A$5:$A29)-1)*7,0,7,1)),AVERAGE(OFFSET('HAVERD (new)'!I$12,(ROWS('Chart Data'!$A$5:$A29)-1)*7,0,7,1)))</f>
        <v>46.712142857142865</v>
      </c>
      <c r="R29" s="4">
        <f ca="1">AVERAGE(AVERAGE(OFFSET('HAVERD (new)'!L$12,(ROWS('Chart Data'!$A$5:$A29)-1)*7,0,7,1)),AVERAGE(OFFSET('HAVERD (new)'!M$12,(ROWS('Chart Data'!$A$5:$A29)-1)*7,0,7,1)))</f>
        <v>30.034285714285716</v>
      </c>
      <c r="S29" s="73" t="e">
        <f>NA()</f>
        <v>#N/A</v>
      </c>
      <c r="T29" s="57">
        <f ca="1">AVERAGE(OFFSET(Energy!E$1109,(ROWS('Chart Data'!$A$5:$A29)-1)*7,0,7,1))</f>
        <v>526178.57142857148</v>
      </c>
      <c r="U29" s="57">
        <f ca="1">-AVERAGE(OFFSET('HAVERD (new)'!T$12,(ROWS('Chart Data'!$A$5:$A29)-1)*7,0,7,1))</f>
        <v>-600.68428571428569</v>
      </c>
      <c r="V29" s="4">
        <f ca="1">-AVERAGE(OFFSET('HAVERD (new)'!U$12,(ROWS('Chart Data'!$A$5:$A29)-1)*7,0,7,1))*10000</f>
        <v>-2433.2000000000003</v>
      </c>
      <c r="W29" s="4"/>
      <c r="Z29" s="4"/>
      <c r="AA29" s="73" t="e">
        <f>NA()</f>
        <v>#N/A</v>
      </c>
      <c r="AB29" s="73" t="e">
        <f>NA()</f>
        <v>#N/A</v>
      </c>
      <c r="AC29" s="73" t="e">
        <f>NA()</f>
        <v>#N/A</v>
      </c>
      <c r="AD29" s="73" t="e">
        <f>NA()</f>
        <v>#N/A</v>
      </c>
      <c r="AE29" s="73" t="e">
        <f>NA()</f>
        <v>#N/A</v>
      </c>
      <c r="AF29" s="73" t="e">
        <f>NA()</f>
        <v>#N/A</v>
      </c>
      <c r="AG29" s="73" t="e">
        <f>NA()</f>
        <v>#N/A</v>
      </c>
      <c r="AH29" s="73" t="e">
        <f>NA()</f>
        <v>#N/A</v>
      </c>
      <c r="AI29" s="73" t="e">
        <f>NA()</f>
        <v>#N/A</v>
      </c>
      <c r="AJ29" s="73" t="e">
        <f>NA()</f>
        <v>#N/A</v>
      </c>
      <c r="AK29" s="73" t="e">
        <f>NA()</f>
        <v>#N/A</v>
      </c>
      <c r="AL29" s="73" t="e">
        <f>NA()</f>
        <v>#N/A</v>
      </c>
      <c r="AM29" s="73" t="e">
        <f>NA()</f>
        <v>#N/A</v>
      </c>
      <c r="AN29" s="73" t="e">
        <f>NA()</f>
        <v>#N/A</v>
      </c>
      <c r="AO29" s="73" t="e">
        <f>NA()</f>
        <v>#N/A</v>
      </c>
      <c r="AP29" s="73" t="e">
        <f>NA()</f>
        <v>#N/A</v>
      </c>
      <c r="AQ29" s="73" t="e">
        <f>NA()</f>
        <v>#N/A</v>
      </c>
      <c r="AR29" s="73" t="e">
        <f>NA()</f>
        <v>#N/A</v>
      </c>
      <c r="AS29" s="57">
        <f t="shared" ca="1" si="25"/>
        <v>600.68428571428569</v>
      </c>
      <c r="AT29" s="57">
        <f t="shared" ca="1" si="26"/>
        <v>2433.2000000000003</v>
      </c>
      <c r="AW29" s="4" t="e">
        <f t="shared" si="92"/>
        <v>#N/A</v>
      </c>
      <c r="AX29" s="4" t="e">
        <f t="shared" si="27"/>
        <v>#N/A</v>
      </c>
      <c r="AY29" s="4" t="e">
        <f t="shared" si="28"/>
        <v>#N/A</v>
      </c>
      <c r="AZ29" s="4" t="e">
        <f t="shared" si="29"/>
        <v>#N/A</v>
      </c>
      <c r="BA29" s="4" t="e">
        <f t="shared" si="30"/>
        <v>#N/A</v>
      </c>
      <c r="BB29" s="4" t="e">
        <f t="shared" si="31"/>
        <v>#N/A</v>
      </c>
      <c r="BC29" s="4" t="e">
        <f t="shared" si="32"/>
        <v>#N/A</v>
      </c>
      <c r="BD29" s="4" t="e">
        <f t="shared" si="33"/>
        <v>#N/A</v>
      </c>
      <c r="BE29" s="4" t="e">
        <f t="shared" si="34"/>
        <v>#N/A</v>
      </c>
      <c r="BF29" s="4" t="e">
        <f t="shared" si="35"/>
        <v>#N/A</v>
      </c>
      <c r="BG29" s="4" t="e">
        <f t="shared" si="36"/>
        <v>#N/A</v>
      </c>
      <c r="BH29" s="4" t="e">
        <f t="shared" si="37"/>
        <v>#N/A</v>
      </c>
      <c r="BI29" s="4" t="e">
        <f t="shared" si="38"/>
        <v>#N/A</v>
      </c>
      <c r="BJ29" s="4" t="e">
        <f t="shared" si="39"/>
        <v>#N/A</v>
      </c>
      <c r="BK29" s="4" t="e">
        <f t="shared" si="40"/>
        <v>#N/A</v>
      </c>
      <c r="BL29" s="4" t="e">
        <f t="shared" si="41"/>
        <v>#N/A</v>
      </c>
      <c r="BM29" s="4" t="e">
        <f t="shared" si="42"/>
        <v>#N/A</v>
      </c>
      <c r="BN29" s="4" t="e">
        <f t="shared" si="43"/>
        <v>#N/A</v>
      </c>
      <c r="BO29" s="4">
        <f t="shared" ca="1" si="44"/>
        <v>611.43714285714282</v>
      </c>
      <c r="BP29" s="4">
        <f t="shared" ca="1" si="45"/>
        <v>2608.4000000000005</v>
      </c>
      <c r="BS29" s="74">
        <f t="shared" si="21"/>
        <v>-1.6898976928646519</v>
      </c>
      <c r="BT29" s="74">
        <f t="shared" si="22"/>
        <v>-1.5105110230980303</v>
      </c>
      <c r="BU29" s="74">
        <f t="shared" ca="1" si="46"/>
        <v>-3.4207007869476045</v>
      </c>
      <c r="BV29" s="74">
        <f t="shared" ca="1" si="47"/>
        <v>-0.86277178542996913</v>
      </c>
      <c r="BW29" s="74">
        <f t="shared" si="48"/>
        <v>-6.0802832311058417</v>
      </c>
      <c r="BX29" s="74">
        <f t="shared" ca="1" si="49"/>
        <v>-4.0565164802407248</v>
      </c>
      <c r="BY29" s="74" t="e">
        <f t="shared" ca="1" si="50"/>
        <v>#N/A</v>
      </c>
      <c r="BZ29" s="74">
        <f t="shared" ca="1" si="51"/>
        <v>-17.356306340218495</v>
      </c>
      <c r="CA29" s="74">
        <f t="shared" ca="1" si="52"/>
        <v>-29.728952637741504</v>
      </c>
      <c r="CB29" s="74">
        <f t="shared" si="53"/>
        <v>19.29077132133197</v>
      </c>
      <c r="CC29" s="74">
        <f t="shared" si="54"/>
        <v>-5.3131824066401618</v>
      </c>
      <c r="CD29" s="74" t="e">
        <f t="shared" ca="1" si="55"/>
        <v>#DIV/0!</v>
      </c>
      <c r="CE29" s="74">
        <f t="shared" ca="1" si="56"/>
        <v>-9.0794262181250964</v>
      </c>
      <c r="CF29" s="74">
        <f t="shared" ca="1" si="57"/>
        <v>-7.3966807334545095</v>
      </c>
      <c r="CG29" s="74">
        <f t="shared" ca="1" si="58"/>
        <v>-6.1528885136239557</v>
      </c>
      <c r="CH29" s="74">
        <f t="shared" ca="1" si="59"/>
        <v>-7.685142170356265</v>
      </c>
      <c r="CI29" s="74" t="e">
        <f t="shared" si="60"/>
        <v>#N/A</v>
      </c>
      <c r="CJ29" s="74">
        <f t="shared" ca="1" si="61"/>
        <v>-1.1705604140118906</v>
      </c>
      <c r="CK29" s="74">
        <f t="shared" ca="1" si="62"/>
        <v>-5.0896330641423235</v>
      </c>
      <c r="CL29" s="74">
        <f t="shared" ca="1" si="63"/>
        <v>-2.9746776255565526</v>
      </c>
      <c r="CO29" s="53">
        <v>44562</v>
      </c>
      <c r="CP29" s="57">
        <f>SUM(C$109:C$113)</f>
        <v>2113</v>
      </c>
      <c r="CQ29" s="57">
        <f t="shared" ref="CQ29:DG29" si="116">SUM(D$109:D$113)</f>
        <v>211</v>
      </c>
      <c r="CR29" s="57">
        <f t="shared" ca="1" si="116"/>
        <v>510.57142857142856</v>
      </c>
      <c r="CS29" s="57">
        <f t="shared" ca="1" si="116"/>
        <v>496.42857142857144</v>
      </c>
      <c r="CT29" s="57">
        <f t="shared" si="116"/>
        <v>93347</v>
      </c>
      <c r="CU29" s="57">
        <f t="shared" ca="1" si="116"/>
        <v>421.85714285714283</v>
      </c>
      <c r="CV29" s="57">
        <f t="shared" ca="1" si="116"/>
        <v>221.54285714285714</v>
      </c>
      <c r="CW29" s="57">
        <f t="shared" ca="1" si="116"/>
        <v>269.71428571428572</v>
      </c>
      <c r="CX29" s="57">
        <f t="shared" ca="1" si="116"/>
        <v>360.42857142857144</v>
      </c>
      <c r="CY29" s="57">
        <f t="shared" si="116"/>
        <v>12349</v>
      </c>
      <c r="CZ29" s="57">
        <f t="shared" si="116"/>
        <v>813.65714285714284</v>
      </c>
      <c r="DA29" s="57" t="e">
        <f t="shared" ca="1" si="116"/>
        <v>#DIV/0!</v>
      </c>
      <c r="DB29" s="57">
        <f t="shared" ca="1" si="116"/>
        <v>370.46142857142854</v>
      </c>
      <c r="DC29" s="57">
        <f t="shared" ca="1" si="116"/>
        <v>369.45285714285711</v>
      </c>
      <c r="DD29" s="57">
        <f t="shared" ca="1" si="116"/>
        <v>328.31857142857143</v>
      </c>
      <c r="DE29" s="57">
        <f t="shared" ca="1" si="116"/>
        <v>310.07714285714286</v>
      </c>
      <c r="DF29" s="57">
        <f t="shared" si="116"/>
        <v>475.16480616228711</v>
      </c>
      <c r="DG29" s="57">
        <f t="shared" ca="1" si="116"/>
        <v>3930758.5714285709</v>
      </c>
      <c r="DH29" s="57">
        <f ca="1">AVERAGE(U$109:U$113)</f>
        <v>-257.81399999999996</v>
      </c>
      <c r="DI29" s="57">
        <f ca="1">AVERAGE(V$109:V$113)</f>
        <v>-219.24</v>
      </c>
      <c r="DJ29" s="4">
        <f>HAVERGDP!B59</f>
        <v>98.9</v>
      </c>
      <c r="DN29" s="6"/>
    </row>
    <row r="30" spans="1:168" x14ac:dyDescent="0.35">
      <c r="A30" s="73" t="s">
        <v>496</v>
      </c>
      <c r="B30" s="41">
        <f t="shared" si="88"/>
        <v>44011</v>
      </c>
      <c r="C30" s="57">
        <f>'HAVERW (new)'!B85</f>
        <v>355</v>
      </c>
      <c r="D30" s="57">
        <f>'HAVERW (new)'!C85-'HAVERW (new)'!B85</f>
        <v>35</v>
      </c>
      <c r="E30" s="4">
        <f ca="1">AVERAGE(OFFSET('HAVERD (new)'!B$12,(ROWS('Chart Data'!$A$5:$A30)-1)*7,0,7,1))</f>
        <v>90</v>
      </c>
      <c r="F30" s="4">
        <f ca="1">AVERAGE(OFFSET('HAVERD (new)'!C$12,(ROWS('Chart Data'!$A$5:$A30)-1)*7,0,7,1))</f>
        <v>98.142857142857139</v>
      </c>
      <c r="G30" s="57">
        <f>'HAVERW (new)'!Q85</f>
        <v>9544</v>
      </c>
      <c r="H30" s="4">
        <f ca="1">AVERAGE(OFFSET('HAVERD (new)'!O$12,(ROWS('Chart Data'!$A$5:$A30)-1)*7,0,7,1))</f>
        <v>76</v>
      </c>
      <c r="I30" s="4">
        <f ca="1">AVERAGE(OFFSET('HAVERD (new)'!P$12,(ROWS('Chart Data'!$A$5:$A30)-1)*7,0,7,1))</f>
        <v>19.142857142857142</v>
      </c>
      <c r="J30" s="4">
        <f ca="1">AVERAGE(OFFSET('HAVERD (new)'!Q$12,(ROWS('Chart Data'!$A$5:$A30)-1)*7,0,7,1))</f>
        <v>16.714285714285715</v>
      </c>
      <c r="K30" s="4">
        <f ca="1">AVERAGE(OFFSET('HAVERD (new)'!R$12,(ROWS('Chart Data'!$A$5:$A30)-1)*7,0,7,1))</f>
        <v>35.571428571428569</v>
      </c>
      <c r="L30" s="57">
        <f>'HAVERW (new)'!D85</f>
        <v>39160</v>
      </c>
      <c r="M30" s="57">
        <f>'HAVERW (new)'!F85</f>
        <v>43.457142857142863</v>
      </c>
      <c r="N30" s="4" t="e">
        <f ca="1">AVERAGE(OFFSET('HAVERD (new)'!D$12,(ROWS('Chart Data'!$A$5:$A30)-1)*7,0,7,1))</f>
        <v>#DIV/0!</v>
      </c>
      <c r="O30" s="4">
        <f ca="1">AVERAGE(OFFSET('HAVERD (new)'!E$12,(ROWS('Chart Data'!$A$5:$A30)-1)*7,0,7,1))</f>
        <v>47.47571428571429</v>
      </c>
      <c r="P30" s="4">
        <f ca="1">AVERAGE(AVERAGE(OFFSET('HAVERD (new)'!F$12,(ROWS('Chart Data'!$A$5:$A30)-1)*7,0,7,1)),AVERAGE(OFFSET('HAVERD (new)'!J$12,(ROWS('Chart Data'!$A$5:$A30)-1)*7,0,7,1)),AVERAGE(OFFSET('HAVERD (new)'!K$12,(ROWS('Chart Data'!$A$5:$A30)-1)*7,0,7,1)))</f>
        <v>48.408095238095235</v>
      </c>
      <c r="Q30" s="4">
        <f ca="1">AVERAGE(AVERAGE(OFFSET('HAVERD (new)'!H$12,(ROWS('Chart Data'!$A$5:$A30)-1)*7,0,7,1)),AVERAGE(OFFSET('HAVERD (new)'!I$12,(ROWS('Chart Data'!$A$5:$A30)-1)*7,0,7,1)))</f>
        <v>48.834285714285713</v>
      </c>
      <c r="R30" s="4">
        <f ca="1">AVERAGE(AVERAGE(OFFSET('HAVERD (new)'!L$12,(ROWS('Chart Data'!$A$5:$A30)-1)*7,0,7,1)),AVERAGE(OFFSET('HAVERD (new)'!M$12,(ROWS('Chart Data'!$A$5:$A30)-1)*7,0,7,1)))</f>
        <v>37.712857142857146</v>
      </c>
      <c r="S30" s="73" t="e">
        <f>NA()</f>
        <v>#N/A</v>
      </c>
      <c r="T30" s="57">
        <f ca="1">AVERAGE(OFFSET(Energy!E$1109,(ROWS('Chart Data'!$A$5:$A30)-1)*7,0,7,1))</f>
        <v>543875.85714285716</v>
      </c>
      <c r="U30" s="57">
        <f ca="1">-AVERAGE(OFFSET('HAVERD (new)'!T$12,(ROWS('Chart Data'!$A$5:$A30)-1)*7,0,7,1))</f>
        <v>-598.06285714285707</v>
      </c>
      <c r="V30" s="4">
        <f ca="1">-AVERAGE(OFFSET('HAVERD (new)'!U$12,(ROWS('Chart Data'!$A$5:$A30)-1)*7,0,7,1))*10000</f>
        <v>-2318.8000000000002</v>
      </c>
      <c r="W30" s="4"/>
      <c r="Z30" s="4"/>
      <c r="AA30" s="73" t="e">
        <f>NA()</f>
        <v>#N/A</v>
      </c>
      <c r="AB30" s="73" t="e">
        <f>NA()</f>
        <v>#N/A</v>
      </c>
      <c r="AC30" s="73" t="e">
        <f>NA()</f>
        <v>#N/A</v>
      </c>
      <c r="AD30" s="73" t="e">
        <f>NA()</f>
        <v>#N/A</v>
      </c>
      <c r="AE30" s="73" t="e">
        <f>NA()</f>
        <v>#N/A</v>
      </c>
      <c r="AF30" s="73" t="e">
        <f>NA()</f>
        <v>#N/A</v>
      </c>
      <c r="AG30" s="73" t="e">
        <f>NA()</f>
        <v>#N/A</v>
      </c>
      <c r="AH30" s="73" t="e">
        <f>NA()</f>
        <v>#N/A</v>
      </c>
      <c r="AI30" s="73" t="e">
        <f>NA()</f>
        <v>#N/A</v>
      </c>
      <c r="AJ30" s="73" t="e">
        <f>NA()</f>
        <v>#N/A</v>
      </c>
      <c r="AK30" s="73" t="e">
        <f>NA()</f>
        <v>#N/A</v>
      </c>
      <c r="AL30" s="73" t="e">
        <f>NA()</f>
        <v>#N/A</v>
      </c>
      <c r="AM30" s="73" t="e">
        <f>NA()</f>
        <v>#N/A</v>
      </c>
      <c r="AN30" s="73" t="e">
        <f>NA()</f>
        <v>#N/A</v>
      </c>
      <c r="AO30" s="73" t="e">
        <f>NA()</f>
        <v>#N/A</v>
      </c>
      <c r="AP30" s="73" t="e">
        <f>NA()</f>
        <v>#N/A</v>
      </c>
      <c r="AQ30" s="73" t="e">
        <f>NA()</f>
        <v>#N/A</v>
      </c>
      <c r="AR30" s="73" t="e">
        <f>NA()</f>
        <v>#N/A</v>
      </c>
      <c r="AS30" s="57">
        <f t="shared" ca="1" si="25"/>
        <v>598.06285714285707</v>
      </c>
      <c r="AT30" s="57">
        <f t="shared" ca="1" si="26"/>
        <v>2318.8000000000002</v>
      </c>
      <c r="AW30" s="4" t="e">
        <f t="shared" si="92"/>
        <v>#N/A</v>
      </c>
      <c r="AX30" s="4" t="e">
        <f t="shared" si="27"/>
        <v>#N/A</v>
      </c>
      <c r="AY30" s="4" t="e">
        <f t="shared" si="28"/>
        <v>#N/A</v>
      </c>
      <c r="AZ30" s="4" t="e">
        <f t="shared" si="29"/>
        <v>#N/A</v>
      </c>
      <c r="BA30" s="4" t="e">
        <f t="shared" si="30"/>
        <v>#N/A</v>
      </c>
      <c r="BB30" s="4" t="e">
        <f t="shared" si="31"/>
        <v>#N/A</v>
      </c>
      <c r="BC30" s="4" t="e">
        <f t="shared" si="32"/>
        <v>#N/A</v>
      </c>
      <c r="BD30" s="4" t="e">
        <f t="shared" si="33"/>
        <v>#N/A</v>
      </c>
      <c r="BE30" s="4" t="e">
        <f t="shared" si="34"/>
        <v>#N/A</v>
      </c>
      <c r="BF30" s="4" t="e">
        <f t="shared" si="35"/>
        <v>#N/A</v>
      </c>
      <c r="BG30" s="4" t="e">
        <f t="shared" si="36"/>
        <v>#N/A</v>
      </c>
      <c r="BH30" s="4" t="e">
        <f t="shared" si="37"/>
        <v>#N/A</v>
      </c>
      <c r="BI30" s="4" t="e">
        <f t="shared" si="38"/>
        <v>#N/A</v>
      </c>
      <c r="BJ30" s="4" t="e">
        <f t="shared" si="39"/>
        <v>#N/A</v>
      </c>
      <c r="BK30" s="4" t="e">
        <f t="shared" si="40"/>
        <v>#N/A</v>
      </c>
      <c r="BL30" s="4" t="e">
        <f t="shared" si="41"/>
        <v>#N/A</v>
      </c>
      <c r="BM30" s="4" t="e">
        <f t="shared" si="42"/>
        <v>#N/A</v>
      </c>
      <c r="BN30" s="4" t="e">
        <f t="shared" si="43"/>
        <v>#N/A</v>
      </c>
      <c r="BO30" s="4">
        <f t="shared" ca="1" si="44"/>
        <v>621.49928571428563</v>
      </c>
      <c r="BP30" s="4">
        <f t="shared" ca="1" si="45"/>
        <v>2490.8000000000002</v>
      </c>
      <c r="BS30" s="74">
        <f t="shared" si="21"/>
        <v>-1.5796639315906038</v>
      </c>
      <c r="BT30" s="74">
        <f t="shared" si="22"/>
        <v>-2.0079035710733182</v>
      </c>
      <c r="BU30" s="74">
        <f t="shared" ca="1" si="46"/>
        <v>-3.0910476433291398</v>
      </c>
      <c r="BV30" s="74">
        <f t="shared" ca="1" si="47"/>
        <v>-0.5089005453122103</v>
      </c>
      <c r="BW30" s="74">
        <f t="shared" si="48"/>
        <v>-5.49619318017516</v>
      </c>
      <c r="BX30" s="74">
        <f t="shared" ca="1" si="49"/>
        <v>-3.810169325570234</v>
      </c>
      <c r="BY30" s="74" t="e">
        <f t="shared" ca="1" si="50"/>
        <v>#N/A</v>
      </c>
      <c r="BZ30" s="74">
        <f t="shared" ca="1" si="51"/>
        <v>-17.037522203424341</v>
      </c>
      <c r="CA30" s="74">
        <f t="shared" ca="1" si="52"/>
        <v>-17.816808002819972</v>
      </c>
      <c r="CB30" s="74">
        <f t="shared" si="53"/>
        <v>14.854609990058822</v>
      </c>
      <c r="CC30" s="74">
        <f t="shared" si="54"/>
        <v>-5.0346056910307171</v>
      </c>
      <c r="CD30" s="74" t="e">
        <f t="shared" ca="1" si="55"/>
        <v>#DIV/0!</v>
      </c>
      <c r="CE30" s="74">
        <f t="shared" ca="1" si="56"/>
        <v>-8.3874864723104547</v>
      </c>
      <c r="CF30" s="74">
        <f t="shared" ca="1" si="57"/>
        <v>-6.8102009802365941</v>
      </c>
      <c r="CG30" s="74">
        <f t="shared" ca="1" si="58"/>
        <v>-5.9123891955227768</v>
      </c>
      <c r="CH30" s="74">
        <f t="shared" ca="1" si="59"/>
        <v>-6.8455820110900376</v>
      </c>
      <c r="CI30" s="74" t="e">
        <f t="shared" si="60"/>
        <v>#N/A</v>
      </c>
      <c r="CJ30" s="74">
        <f t="shared" ca="1" si="61"/>
        <v>-0.96850944509184955</v>
      </c>
      <c r="CK30" s="74">
        <f t="shared" ca="1" si="62"/>
        <v>-5.0564001146941546</v>
      </c>
      <c r="CL30" s="74">
        <f t="shared" ca="1" si="63"/>
        <v>-2.7972692166484281</v>
      </c>
      <c r="CO30" s="53">
        <v>44593</v>
      </c>
      <c r="CP30" s="57">
        <f>SUM(C$114:C$117)</f>
        <v>1674</v>
      </c>
      <c r="CQ30" s="57">
        <f t="shared" ref="CQ30:DG30" si="117">SUM(D$114:D$117)</f>
        <v>178</v>
      </c>
      <c r="CR30" s="57">
        <f t="shared" ca="1" si="117"/>
        <v>438.28571428571433</v>
      </c>
      <c r="CS30" s="57">
        <f t="shared" ca="1" si="117"/>
        <v>418.28571428571422</v>
      </c>
      <c r="CT30" s="57">
        <f t="shared" si="117"/>
        <v>94879</v>
      </c>
      <c r="CU30" s="57">
        <f t="shared" ca="1" si="117"/>
        <v>361.57142857142856</v>
      </c>
      <c r="CV30" s="57">
        <f t="shared" ca="1" si="117"/>
        <v>251.28571428571428</v>
      </c>
      <c r="CW30" s="57">
        <f t="shared" ca="1" si="117"/>
        <v>248</v>
      </c>
      <c r="CX30" s="57">
        <f t="shared" ca="1" si="117"/>
        <v>317</v>
      </c>
      <c r="CY30" s="57">
        <f t="shared" si="117"/>
        <v>17089</v>
      </c>
      <c r="CZ30" s="57">
        <f t="shared" si="117"/>
        <v>723.75714285714298</v>
      </c>
      <c r="DA30" s="57" t="e">
        <f t="shared" ca="1" si="117"/>
        <v>#DIV/0!</v>
      </c>
      <c r="DB30" s="57">
        <f t="shared" ca="1" si="117"/>
        <v>312.85000000000002</v>
      </c>
      <c r="DC30" s="57">
        <f t="shared" ca="1" si="117"/>
        <v>314.56190476190477</v>
      </c>
      <c r="DD30" s="57">
        <f t="shared" ca="1" si="117"/>
        <v>305.10142857142858</v>
      </c>
      <c r="DE30" s="57">
        <f t="shared" ca="1" si="117"/>
        <v>304.82000000000005</v>
      </c>
      <c r="DF30" s="57">
        <f t="shared" si="117"/>
        <v>397.10095483352444</v>
      </c>
      <c r="DG30" s="57">
        <f t="shared" ca="1" si="117"/>
        <v>2939874.5714285714</v>
      </c>
      <c r="DH30" s="57">
        <f ca="1">AVERAGE(U$114:U$117)</f>
        <v>-237.89214285714286</v>
      </c>
      <c r="DI30" s="57">
        <f ca="1">AVERAGE(V$114:V$117)</f>
        <v>-558.84999999999991</v>
      </c>
      <c r="DJ30" s="4">
        <f>HAVERGDP!B60</f>
        <v>99.3</v>
      </c>
      <c r="EN30" t="s">
        <v>3226</v>
      </c>
      <c r="EO30" s="74">
        <f ca="1">RSQ($FI$6:$FI$27,EO6:EO27)</f>
        <v>0.39279160089107706</v>
      </c>
      <c r="EP30" s="74">
        <f ca="1">RSQ($FI$6:$FI$27,EP6:EP27)</f>
        <v>2.017911497985751E-3</v>
      </c>
      <c r="EQ30" s="74">
        <f ca="1">RSQ($FI$7:$FI$27,EQ7:EQ27)</f>
        <v>0.79484782339239646</v>
      </c>
      <c r="ER30" s="74">
        <f ca="1">RSQ($FI$7:$FI$27,ER7:ER27)</f>
        <v>0.50823137707135213</v>
      </c>
      <c r="ES30" s="74">
        <f ca="1">RSQ($FI$6:$FI$27,ES6:ES27)</f>
        <v>0.60828857316803919</v>
      </c>
      <c r="ET30" s="74">
        <f ca="1">RSQ($FI$7:$FI$26,ET7:ET26)</f>
        <v>0.74477763999576108</v>
      </c>
      <c r="EU30" s="74">
        <f ca="1">RSQ($FI$7:$FI$26,EU7:EU26)</f>
        <v>0.38875670574510807</v>
      </c>
      <c r="EV30" s="74">
        <f t="shared" ref="EV30:EW30" ca="1" si="118">RSQ($FI$7:$FI$26,EV7:EV26)</f>
        <v>0.96324141528197216</v>
      </c>
      <c r="EW30" s="74">
        <f t="shared" ca="1" si="118"/>
        <v>0.88926659624946047</v>
      </c>
      <c r="EX30" s="74">
        <f ca="1">RSQ($FI$6:$FI$26,EX6:EX26)</f>
        <v>0.5359387326022248</v>
      </c>
      <c r="EY30" s="74">
        <f ca="1">RSQ($FI$7:$FI$26,EY7:EY26)</f>
        <v>0.72312467123757784</v>
      </c>
      <c r="FA30" s="74">
        <f ca="1">RSQ($FI$6:$FI$27,FA6:FA27)</f>
        <v>0.71867737067349691</v>
      </c>
      <c r="FB30" s="74">
        <f t="shared" ref="FB30:FD30" ca="1" si="119">RSQ($FI$6:$FI$27,FB6:FB27)</f>
        <v>0.7571041493448688</v>
      </c>
      <c r="FC30" s="74">
        <f t="shared" ca="1" si="119"/>
        <v>0.56304140647598322</v>
      </c>
      <c r="FD30" s="74">
        <f t="shared" ca="1" si="119"/>
        <v>0.67652122844552054</v>
      </c>
      <c r="FE30" s="74">
        <f ca="1">RSQ($FI$11:$FI$26,FE11:FE26)</f>
        <v>9.8346843836167513E-2</v>
      </c>
      <c r="FF30" s="74">
        <f ca="1">RSQ($FI$6:$FI$26,FF6:FF26)</f>
        <v>6.2986345340403496E-2</v>
      </c>
      <c r="FG30" s="74">
        <f t="shared" ref="FG30:FH30" ca="1" si="120">RSQ($FI$6:$FI$26,FG6:FG26)</f>
        <v>0.43695575938571379</v>
      </c>
      <c r="FH30" s="74">
        <f t="shared" ca="1" si="120"/>
        <v>2.6345989521296218E-2</v>
      </c>
    </row>
    <row r="31" spans="1:168" x14ac:dyDescent="0.35">
      <c r="A31" s="73" t="s">
        <v>502</v>
      </c>
      <c r="B31" s="41">
        <f t="shared" si="88"/>
        <v>44018</v>
      </c>
      <c r="C31" s="57">
        <f>'HAVERW (new)'!B86</f>
        <v>363</v>
      </c>
      <c r="D31" s="57">
        <f>'HAVERW (new)'!C86-'HAVERW (new)'!B86</f>
        <v>35</v>
      </c>
      <c r="E31" s="4">
        <f ca="1">AVERAGE(OFFSET('HAVERD (new)'!B$12,(ROWS('Chart Data'!$A$5:$A31)-1)*7,0,7,1))</f>
        <v>94.857142857142861</v>
      </c>
      <c r="F31" s="4">
        <f ca="1">AVERAGE(OFFSET('HAVERD (new)'!C$12,(ROWS('Chart Data'!$A$5:$A31)-1)*7,0,7,1))</f>
        <v>99.714285714285708</v>
      </c>
      <c r="G31" s="57">
        <f>'HAVERW (new)'!Q86</f>
        <v>11481</v>
      </c>
      <c r="H31" s="4">
        <f ca="1">AVERAGE(OFFSET('HAVERD (new)'!O$12,(ROWS('Chart Data'!$A$5:$A31)-1)*7,0,7,1))</f>
        <v>82</v>
      </c>
      <c r="I31" s="4">
        <f ca="1">AVERAGE(OFFSET('HAVERD (new)'!P$12,(ROWS('Chart Data'!$A$5:$A31)-1)*7,0,7,1))</f>
        <v>21.285714285714285</v>
      </c>
      <c r="J31" s="4">
        <f ca="1">AVERAGE(OFFSET('HAVERD (new)'!Q$12,(ROWS('Chart Data'!$A$5:$A31)-1)*7,0,7,1))</f>
        <v>20</v>
      </c>
      <c r="K31" s="4">
        <f ca="1">AVERAGE(OFFSET('HAVERD (new)'!R$12,(ROWS('Chart Data'!$A$5:$A31)-1)*7,0,7,1))</f>
        <v>40.142857142857146</v>
      </c>
      <c r="L31" s="57">
        <f>'HAVERW (new)'!D86</f>
        <v>29061</v>
      </c>
      <c r="M31" s="57">
        <f>'HAVERW (new)'!F86</f>
        <v>44.928571428571431</v>
      </c>
      <c r="N31" s="4" t="e">
        <f ca="1">AVERAGE(OFFSET('HAVERD (new)'!D$12,(ROWS('Chart Data'!$A$5:$A31)-1)*7,0,7,1))</f>
        <v>#DIV/0!</v>
      </c>
      <c r="O31" s="4">
        <f ca="1">AVERAGE(OFFSET('HAVERD (new)'!E$12,(ROWS('Chart Data'!$A$5:$A31)-1)*7,0,7,1))</f>
        <v>51.628571428571433</v>
      </c>
      <c r="P31" s="4">
        <f ca="1">AVERAGE(AVERAGE(OFFSET('HAVERD (new)'!F$12,(ROWS('Chart Data'!$A$5:$A31)-1)*7,0,7,1)),AVERAGE(OFFSET('HAVERD (new)'!J$12,(ROWS('Chart Data'!$A$5:$A31)-1)*7,0,7,1)),AVERAGE(OFFSET('HAVERD (new)'!K$12,(ROWS('Chart Data'!$A$5:$A31)-1)*7,0,7,1)))</f>
        <v>50.714761904761907</v>
      </c>
      <c r="Q31" s="4">
        <f ca="1">AVERAGE(AVERAGE(OFFSET('HAVERD (new)'!H$12,(ROWS('Chart Data'!$A$5:$A31)-1)*7,0,7,1)),AVERAGE(OFFSET('HAVERD (new)'!I$12,(ROWS('Chart Data'!$A$5:$A31)-1)*7,0,7,1)))</f>
        <v>54.429285714285712</v>
      </c>
      <c r="R31" s="4">
        <f ca="1">AVERAGE(AVERAGE(OFFSET('HAVERD (new)'!L$12,(ROWS('Chart Data'!$A$5:$A31)-1)*7,0,7,1)),AVERAGE(OFFSET('HAVERD (new)'!M$12,(ROWS('Chart Data'!$A$5:$A31)-1)*7,0,7,1)))</f>
        <v>44.55714285714285</v>
      </c>
      <c r="S31" s="73" t="e">
        <f>NA()</f>
        <v>#N/A</v>
      </c>
      <c r="T31" s="57">
        <f ca="1">AVERAGE(OFFSET(Energy!E$1109,(ROWS('Chart Data'!$A$5:$A31)-1)*7,0,7,1))</f>
        <v>566832.14285714284</v>
      </c>
      <c r="U31" s="57">
        <f ca="1">-AVERAGE(OFFSET('HAVERD (new)'!T$12,(ROWS('Chart Data'!$A$5:$A31)-1)*7,0,7,1))</f>
        <v>-592.51142857142861</v>
      </c>
      <c r="V31" s="4">
        <f ca="1">-AVERAGE(OFFSET('HAVERD (new)'!U$12,(ROWS('Chart Data'!$A$5:$A31)-1)*7,0,7,1))*10000</f>
        <v>-1912.6000000000001</v>
      </c>
      <c r="W31" s="4"/>
      <c r="Z31" s="4"/>
      <c r="AA31" s="73" t="e">
        <f>NA()</f>
        <v>#N/A</v>
      </c>
      <c r="AB31" s="73" t="e">
        <f>NA()</f>
        <v>#N/A</v>
      </c>
      <c r="AC31" s="73" t="e">
        <f>NA()</f>
        <v>#N/A</v>
      </c>
      <c r="AD31" s="73" t="e">
        <f>NA()</f>
        <v>#N/A</v>
      </c>
      <c r="AE31" s="73" t="e">
        <f>NA()</f>
        <v>#N/A</v>
      </c>
      <c r="AF31" s="73" t="e">
        <f>NA()</f>
        <v>#N/A</v>
      </c>
      <c r="AG31" s="73" t="e">
        <f>NA()</f>
        <v>#N/A</v>
      </c>
      <c r="AH31" s="73" t="e">
        <f>NA()</f>
        <v>#N/A</v>
      </c>
      <c r="AI31" s="73" t="e">
        <f>NA()</f>
        <v>#N/A</v>
      </c>
      <c r="AJ31" s="73" t="e">
        <f>NA()</f>
        <v>#N/A</v>
      </c>
      <c r="AK31" s="73" t="e">
        <f>NA()</f>
        <v>#N/A</v>
      </c>
      <c r="AL31" s="73" t="e">
        <f>NA()</f>
        <v>#N/A</v>
      </c>
      <c r="AM31" s="73" t="e">
        <f>NA()</f>
        <v>#N/A</v>
      </c>
      <c r="AN31" s="73" t="e">
        <f>NA()</f>
        <v>#N/A</v>
      </c>
      <c r="AO31" s="73" t="e">
        <f>NA()</f>
        <v>#N/A</v>
      </c>
      <c r="AP31" s="73" t="e">
        <f>NA()</f>
        <v>#N/A</v>
      </c>
      <c r="AQ31" s="73" t="e">
        <f>NA()</f>
        <v>#N/A</v>
      </c>
      <c r="AR31" s="73" t="e">
        <f>NA()</f>
        <v>#N/A</v>
      </c>
      <c r="AS31" s="57">
        <f t="shared" ca="1" si="25"/>
        <v>592.51142857142861</v>
      </c>
      <c r="AT31" s="57">
        <f t="shared" ca="1" si="26"/>
        <v>1912.6000000000001</v>
      </c>
      <c r="AW31" s="4" t="e">
        <f t="shared" si="92"/>
        <v>#N/A</v>
      </c>
      <c r="AX31" s="4" t="e">
        <f t="shared" si="27"/>
        <v>#N/A</v>
      </c>
      <c r="AY31" s="4" t="e">
        <f t="shared" si="28"/>
        <v>#N/A</v>
      </c>
      <c r="AZ31" s="4" t="e">
        <f t="shared" si="29"/>
        <v>#N/A</v>
      </c>
      <c r="BA31" s="4" t="e">
        <f t="shared" si="30"/>
        <v>#N/A</v>
      </c>
      <c r="BB31" s="4" t="e">
        <f t="shared" si="31"/>
        <v>#N/A</v>
      </c>
      <c r="BC31" s="4" t="e">
        <f t="shared" si="32"/>
        <v>#N/A</v>
      </c>
      <c r="BD31" s="4" t="e">
        <f t="shared" si="33"/>
        <v>#N/A</v>
      </c>
      <c r="BE31" s="4" t="e">
        <f t="shared" si="34"/>
        <v>#N/A</v>
      </c>
      <c r="BF31" s="4" t="e">
        <f t="shared" si="35"/>
        <v>#N/A</v>
      </c>
      <c r="BG31" s="4" t="e">
        <f t="shared" si="36"/>
        <v>#N/A</v>
      </c>
      <c r="BH31" s="4" t="e">
        <f t="shared" si="37"/>
        <v>#N/A</v>
      </c>
      <c r="BI31" s="4" t="e">
        <f t="shared" si="38"/>
        <v>#N/A</v>
      </c>
      <c r="BJ31" s="4" t="e">
        <f t="shared" si="39"/>
        <v>#N/A</v>
      </c>
      <c r="BK31" s="4" t="e">
        <f t="shared" si="40"/>
        <v>#N/A</v>
      </c>
      <c r="BL31" s="4" t="e">
        <f t="shared" si="41"/>
        <v>#N/A</v>
      </c>
      <c r="BM31" s="4" t="e">
        <f t="shared" si="42"/>
        <v>#N/A</v>
      </c>
      <c r="BN31" s="4" t="e">
        <f t="shared" si="43"/>
        <v>#N/A</v>
      </c>
      <c r="BO31" s="4">
        <f t="shared" ca="1" si="44"/>
        <v>615.19107142857138</v>
      </c>
      <c r="BP31" s="4">
        <f t="shared" ca="1" si="45"/>
        <v>2308.9500000000003</v>
      </c>
      <c r="BS31" s="74">
        <f t="shared" si="21"/>
        <v>-1.2857072348598095</v>
      </c>
      <c r="BT31" s="74">
        <f t="shared" si="22"/>
        <v>-2.0079035710733182</v>
      </c>
      <c r="BU31" s="74">
        <f t="shared" ca="1" si="46"/>
        <v>-2.5306372991777497</v>
      </c>
      <c r="BV31" s="74">
        <f t="shared" ca="1" si="47"/>
        <v>-0.36473078081978988</v>
      </c>
      <c r="BW31" s="74">
        <f t="shared" si="48"/>
        <v>-5.1183099374721772</v>
      </c>
      <c r="BX31" s="74">
        <f t="shared" ca="1" si="49"/>
        <v>-2.6605492704412823</v>
      </c>
      <c r="BY31" s="74" t="e">
        <f t="shared" ca="1" si="50"/>
        <v>#N/A</v>
      </c>
      <c r="BZ31" s="74">
        <f t="shared" ca="1" si="51"/>
        <v>-16.222851631617065</v>
      </c>
      <c r="CA31" s="74">
        <f t="shared" ca="1" si="52"/>
        <v>-16.285929977448529</v>
      </c>
      <c r="CB31" s="74">
        <f t="shared" si="53"/>
        <v>10.460652233632036</v>
      </c>
      <c r="CC31" s="74">
        <f t="shared" si="54"/>
        <v>-4.9452181467697427</v>
      </c>
      <c r="CD31" s="74" t="e">
        <f t="shared" ca="1" si="55"/>
        <v>#DIV/0!</v>
      </c>
      <c r="CE31" s="74">
        <f t="shared" ca="1" si="56"/>
        <v>-7.736314947194507</v>
      </c>
      <c r="CF31" s="74">
        <f t="shared" ca="1" si="57"/>
        <v>-6.5221640822757729</v>
      </c>
      <c r="CG31" s="74">
        <f t="shared" ca="1" si="58"/>
        <v>-5.278316102730269</v>
      </c>
      <c r="CH31" s="74">
        <f t="shared" ca="1" si="59"/>
        <v>-6.0972410393608296</v>
      </c>
      <c r="CI31" s="74" t="e">
        <f t="shared" si="60"/>
        <v>#N/A</v>
      </c>
      <c r="CJ31" s="74">
        <f t="shared" ca="1" si="61"/>
        <v>-0.70641615879583086</v>
      </c>
      <c r="CK31" s="74">
        <f t="shared" ca="1" si="62"/>
        <v>-4.9860223263804881</v>
      </c>
      <c r="CL31" s="74">
        <f t="shared" ca="1" si="63"/>
        <v>-2.1673453032001757</v>
      </c>
      <c r="CO31" s="53">
        <v>44621</v>
      </c>
      <c r="CP31" s="57">
        <f>SUM(C$118:C$121)</f>
        <v>1768</v>
      </c>
      <c r="CQ31" s="57">
        <f t="shared" ref="CQ31:DG31" si="121">SUM(D$118:D$121)</f>
        <v>180</v>
      </c>
      <c r="CR31" s="57">
        <f t="shared" ca="1" si="121"/>
        <v>447.71428571428567</v>
      </c>
      <c r="CS31" s="57">
        <f t="shared" ca="1" si="121"/>
        <v>431.14285714285717</v>
      </c>
      <c r="CT31" s="57">
        <f t="shared" si="121"/>
        <v>111349</v>
      </c>
      <c r="CU31" s="57">
        <f t="shared" ca="1" si="121"/>
        <v>372.71428571428567</v>
      </c>
      <c r="CV31" s="57">
        <f t="shared" ca="1" si="121"/>
        <v>276</v>
      </c>
      <c r="CW31" s="57">
        <f t="shared" ca="1" si="121"/>
        <v>271.42857142857144</v>
      </c>
      <c r="CX31" s="57">
        <f t="shared" ca="1" si="121"/>
        <v>316.85714285714283</v>
      </c>
      <c r="CY31" s="57">
        <f t="shared" si="121"/>
        <v>22027</v>
      </c>
      <c r="CZ31" s="57">
        <f t="shared" si="121"/>
        <v>751.72857142857151</v>
      </c>
      <c r="DA31" s="57" t="e">
        <f t="shared" ca="1" si="121"/>
        <v>#DIV/0!</v>
      </c>
      <c r="DB31" s="57">
        <f t="shared" ca="1" si="121"/>
        <v>319.05285714285708</v>
      </c>
      <c r="DC31" s="57">
        <f t="shared" ca="1" si="121"/>
        <v>322.23809523809524</v>
      </c>
      <c r="DD31" s="57">
        <f t="shared" ca="1" si="121"/>
        <v>318.88857142857142</v>
      </c>
      <c r="DE31" s="57">
        <f t="shared" ca="1" si="121"/>
        <v>316.37357142857144</v>
      </c>
      <c r="DF31" s="57">
        <f t="shared" si="121"/>
        <v>391.12459090965604</v>
      </c>
      <c r="DG31" s="57">
        <f t="shared" ca="1" si="121"/>
        <v>2738824</v>
      </c>
      <c r="DH31" s="57">
        <f ca="1">AVERAGE(U$118:U$121)</f>
        <v>-290.93285714285713</v>
      </c>
      <c r="DI31" s="57">
        <f ca="1">AVERAGE(V$118:V$121)</f>
        <v>-2539.3999999999996</v>
      </c>
      <c r="DJ31" s="4">
        <f>HAVERGDP!B61</f>
        <v>99.3</v>
      </c>
      <c r="DM31" t="s">
        <v>3221</v>
      </c>
      <c r="DN31" s="74">
        <f ca="1">RSQ($EH$5:$EH$27,DN5:DN27)</f>
        <v>0.20602733000601842</v>
      </c>
      <c r="DO31" s="74">
        <f ca="1">RSQ($EH$5:$EH$27,DO5:DO27)</f>
        <v>0.36475604370966092</v>
      </c>
      <c r="DP31" s="74">
        <f ca="1">RSQ($EH$6:$EH$27,DP6:DP27)</f>
        <v>0.8965464008716999</v>
      </c>
      <c r="DQ31" s="74">
        <f ca="1">RSQ($EH$6:$EH$27,DQ6:DQ27)</f>
        <v>0.61631491960754903</v>
      </c>
      <c r="DR31" s="74">
        <f ca="1">RSQ($EH$5:$EH$27,DR5:DR27)</f>
        <v>0.67960429515060206</v>
      </c>
      <c r="DS31" s="74">
        <f ca="1">RSQ($EH$6:$EH$27,DS6:DS27)</f>
        <v>0.83757197803574079</v>
      </c>
      <c r="DT31" s="74">
        <f ca="1">RSQ($EH$6:$EH$27,DT6:DT27)</f>
        <v>0.48880852304895167</v>
      </c>
      <c r="DU31" s="74">
        <f ca="1">RSQ($EH$6:$EH$27,DU6:DU27)</f>
        <v>0.83914907377000947</v>
      </c>
      <c r="DV31" s="74">
        <f ca="1">RSQ($EH$6:$EH$27,DV6:DV27)</f>
        <v>0.9496092328645922</v>
      </c>
      <c r="DW31" s="74">
        <f ca="1">RSQ($EH$5:$EH$27,DW5:DW27)</f>
        <v>0.67082421408916415</v>
      </c>
      <c r="DX31" s="74">
        <f ca="1">RSQ($EH$6:$EH$27,DX6:DX27)</f>
        <v>0.34104542754854561</v>
      </c>
      <c r="DZ31" s="74">
        <f ca="1">RSQ($EH$5:$EH$27,DZ5:DZ27)</f>
        <v>0.76574641969291635</v>
      </c>
      <c r="EA31" s="74">
        <f ca="1">RSQ($EH$5:$EH$27,EA5:EA27)</f>
        <v>0.73433599951883177</v>
      </c>
      <c r="EB31" s="74">
        <f ca="1">RSQ($EH$5:$EH$27,EB5:EB27)</f>
        <v>0.68977449027476467</v>
      </c>
      <c r="EC31" s="74">
        <f ca="1">RSQ($EH$5:$EH$27,EC5:EC27)</f>
        <v>0.74731311954314561</v>
      </c>
      <c r="ED31" s="74">
        <f ca="1">RSQ($EH$10:$EH$27,ED10:ED27)</f>
        <v>0.12763803562012524</v>
      </c>
      <c r="EE31" s="74">
        <f ca="1">RSQ($EH$5:$EH$27,EE5:EE27)</f>
        <v>2.1939153890724629E-3</v>
      </c>
      <c r="EF31" s="74">
        <f ca="1">RSQ($EH$5:$EH$27,EF5:EF27)</f>
        <v>0.5870806308757559</v>
      </c>
      <c r="EG31" s="74">
        <f ca="1">RSQ($EH$5:$EH$27,EG5:EG27)</f>
        <v>0.13695152970208824</v>
      </c>
      <c r="EN31" t="s">
        <v>3227</v>
      </c>
      <c r="EO31" s="74">
        <f ca="1">RSQ($FJ$6:$FJ$26,EO6:EO26)</f>
        <v>0.21014822927345864</v>
      </c>
      <c r="EP31" s="74">
        <f ca="1">RSQ($FJ$6:$FJ$26,EP6:EP26)</f>
        <v>4.1320836275664579E-3</v>
      </c>
      <c r="EQ31" s="74">
        <f ca="1">RSQ($FJ$7:$FJ$26,EQ7:EQ26)</f>
        <v>0.22062337371582569</v>
      </c>
      <c r="ER31" s="74">
        <f ca="1">RSQ($FJ$7:$FJ$26,ER7:ER26)</f>
        <v>0.25783464745918461</v>
      </c>
      <c r="EX31" s="74">
        <f ca="1">RSQ($FL$6:$FL$26,EX6:EX26)</f>
        <v>0.28229926397008109</v>
      </c>
      <c r="EY31" s="74">
        <f ca="1">RSQ($FL$7:$FL$26,EY7:EY26)</f>
        <v>4.8004448882494506E-3</v>
      </c>
      <c r="FA31" s="74">
        <f ca="1">RSQ($FK$7:$FK$26,FA7:FA26)</f>
        <v>0.67771621612140365</v>
      </c>
      <c r="FB31" s="74">
        <f t="shared" ref="FB31:FD31" ca="1" si="122">RSQ($FK$7:$FK$26,FB7:FB26)</f>
        <v>0.47015130127488153</v>
      </c>
      <c r="FC31" s="74">
        <f t="shared" ca="1" si="122"/>
        <v>0.54648009645741602</v>
      </c>
      <c r="FD31" s="74">
        <f t="shared" ca="1" si="122"/>
        <v>0.79233731978196564</v>
      </c>
    </row>
    <row r="32" spans="1:168" x14ac:dyDescent="0.35">
      <c r="A32" s="73" t="s">
        <v>514</v>
      </c>
      <c r="B32" s="41">
        <f t="shared" si="88"/>
        <v>44025</v>
      </c>
      <c r="C32" s="57">
        <f>'HAVERW (new)'!B87</f>
        <v>369</v>
      </c>
      <c r="D32" s="57">
        <f>'HAVERW (new)'!C87-'HAVERW (new)'!B87</f>
        <v>39</v>
      </c>
      <c r="E32" s="4">
        <f ca="1">AVERAGE(OFFSET('HAVERD (new)'!B$12,(ROWS('Chart Data'!$A$5:$A32)-1)*7,0,7,1))</f>
        <v>96.714285714285708</v>
      </c>
      <c r="F32" s="4">
        <f ca="1">AVERAGE(OFFSET('HAVERD (new)'!C$12,(ROWS('Chart Data'!$A$5:$A32)-1)*7,0,7,1))</f>
        <v>100.57142857142857</v>
      </c>
      <c r="G32" s="57">
        <f>'HAVERW (new)'!Q87</f>
        <v>13658</v>
      </c>
      <c r="H32" s="4">
        <f ca="1">AVERAGE(OFFSET('HAVERD (new)'!O$12,(ROWS('Chart Data'!$A$5:$A32)-1)*7,0,7,1))</f>
        <v>84.428571428571431</v>
      </c>
      <c r="I32" s="4">
        <f ca="1">AVERAGE(OFFSET('HAVERD (new)'!P$12,(ROWS('Chart Data'!$A$5:$A32)-1)*7,0,7,1))</f>
        <v>23.428571428571427</v>
      </c>
      <c r="J32" s="4">
        <f ca="1">AVERAGE(OFFSET('HAVERD (new)'!Q$12,(ROWS('Chart Data'!$A$5:$A32)-1)*7,0,7,1))</f>
        <v>22.285714285714285</v>
      </c>
      <c r="K32" s="4">
        <f ca="1">AVERAGE(OFFSET('HAVERD (new)'!R$12,(ROWS('Chart Data'!$A$5:$A32)-1)*7,0,7,1))</f>
        <v>43.571428571428569</v>
      </c>
      <c r="L32" s="57">
        <f>'HAVERW (new)'!D87</f>
        <v>23425</v>
      </c>
      <c r="M32" s="57">
        <f>'HAVERW (new)'!F87</f>
        <v>49.057142857142857</v>
      </c>
      <c r="N32" s="4" t="e">
        <f ca="1">AVERAGE(OFFSET('HAVERD (new)'!D$12,(ROWS('Chart Data'!$A$5:$A32)-1)*7,0,7,1))</f>
        <v>#DIV/0!</v>
      </c>
      <c r="O32" s="4">
        <f ca="1">AVERAGE(OFFSET('HAVERD (new)'!E$12,(ROWS('Chart Data'!$A$5:$A32)-1)*7,0,7,1))</f>
        <v>54.914285714285711</v>
      </c>
      <c r="P32" s="4">
        <f ca="1">AVERAGE(AVERAGE(OFFSET('HAVERD (new)'!F$12,(ROWS('Chart Data'!$A$5:$A32)-1)*7,0,7,1)),AVERAGE(OFFSET('HAVERD (new)'!J$12,(ROWS('Chart Data'!$A$5:$A32)-1)*7,0,7,1)),AVERAGE(OFFSET('HAVERD (new)'!K$12,(ROWS('Chart Data'!$A$5:$A32)-1)*7,0,7,1)))</f>
        <v>51.321428571428577</v>
      </c>
      <c r="Q32" s="4">
        <f ca="1">AVERAGE(AVERAGE(OFFSET('HAVERD (new)'!H$12,(ROWS('Chart Data'!$A$5:$A32)-1)*7,0,7,1)),AVERAGE(OFFSET('HAVERD (new)'!I$12,(ROWS('Chart Data'!$A$5:$A32)-1)*7,0,7,1)))</f>
        <v>60.030714285714282</v>
      </c>
      <c r="R32" s="4">
        <f ca="1">AVERAGE(AVERAGE(OFFSET('HAVERD (new)'!L$12,(ROWS('Chart Data'!$A$5:$A32)-1)*7,0,7,1)),AVERAGE(OFFSET('HAVERD (new)'!M$12,(ROWS('Chart Data'!$A$5:$A32)-1)*7,0,7,1)))</f>
        <v>50.349999999999994</v>
      </c>
      <c r="S32" s="73" t="e">
        <f>NA()</f>
        <v>#N/A</v>
      </c>
      <c r="T32" s="57">
        <f ca="1">AVERAGE(OFFSET(Energy!E$1109,(ROWS('Chart Data'!$A$5:$A32)-1)*7,0,7,1))</f>
        <v>570939.71428571432</v>
      </c>
      <c r="U32" s="57">
        <f ca="1">-AVERAGE(OFFSET('HAVERD (new)'!T$12,(ROWS('Chart Data'!$A$5:$A32)-1)*7,0,7,1))</f>
        <v>-576.59428571428566</v>
      </c>
      <c r="V32" s="4">
        <f ca="1">-AVERAGE(OFFSET('HAVERD (new)'!U$12,(ROWS('Chart Data'!$A$5:$A32)-1)*7,0,7,1))*10000</f>
        <v>-1629.6000000000001</v>
      </c>
      <c r="W32" s="4"/>
      <c r="Z32" s="4"/>
      <c r="AA32" s="73" t="e">
        <f>NA()</f>
        <v>#N/A</v>
      </c>
      <c r="AB32" s="73" t="e">
        <f>NA()</f>
        <v>#N/A</v>
      </c>
      <c r="AC32" s="73" t="e">
        <f>NA()</f>
        <v>#N/A</v>
      </c>
      <c r="AD32" s="73" t="e">
        <f>NA()</f>
        <v>#N/A</v>
      </c>
      <c r="AE32" s="73" t="e">
        <f>NA()</f>
        <v>#N/A</v>
      </c>
      <c r="AF32" s="73" t="e">
        <f>NA()</f>
        <v>#N/A</v>
      </c>
      <c r="AG32" s="73" t="e">
        <f>NA()</f>
        <v>#N/A</v>
      </c>
      <c r="AH32" s="73" t="e">
        <f>NA()</f>
        <v>#N/A</v>
      </c>
      <c r="AI32" s="73" t="e">
        <f>NA()</f>
        <v>#N/A</v>
      </c>
      <c r="AJ32" s="73" t="e">
        <f>NA()</f>
        <v>#N/A</v>
      </c>
      <c r="AK32" s="73" t="e">
        <f>NA()</f>
        <v>#N/A</v>
      </c>
      <c r="AL32" s="73" t="e">
        <f>NA()</f>
        <v>#N/A</v>
      </c>
      <c r="AM32" s="73" t="e">
        <f>NA()</f>
        <v>#N/A</v>
      </c>
      <c r="AN32" s="73" t="e">
        <f>NA()</f>
        <v>#N/A</v>
      </c>
      <c r="AO32" s="73" t="e">
        <f>NA()</f>
        <v>#N/A</v>
      </c>
      <c r="AP32" s="73" t="e">
        <f>NA()</f>
        <v>#N/A</v>
      </c>
      <c r="AQ32" s="73" t="e">
        <f>NA()</f>
        <v>#N/A</v>
      </c>
      <c r="AR32" s="73" t="e">
        <f>NA()</f>
        <v>#N/A</v>
      </c>
      <c r="AS32" s="57">
        <f t="shared" ca="1" si="25"/>
        <v>576.59428571428566</v>
      </c>
      <c r="AT32" s="57">
        <f t="shared" ca="1" si="26"/>
        <v>1629.6000000000001</v>
      </c>
      <c r="AW32" s="4" t="e">
        <f t="shared" si="92"/>
        <v>#N/A</v>
      </c>
      <c r="AX32" s="4" t="e">
        <f t="shared" si="27"/>
        <v>#N/A</v>
      </c>
      <c r="AY32" s="4" t="e">
        <f t="shared" si="28"/>
        <v>#N/A</v>
      </c>
      <c r="AZ32" s="4" t="e">
        <f t="shared" si="29"/>
        <v>#N/A</v>
      </c>
      <c r="BA32" s="4" t="e">
        <f t="shared" si="30"/>
        <v>#N/A</v>
      </c>
      <c r="BB32" s="4" t="e">
        <f t="shared" si="31"/>
        <v>#N/A</v>
      </c>
      <c r="BC32" s="4" t="e">
        <f t="shared" si="32"/>
        <v>#N/A</v>
      </c>
      <c r="BD32" s="4" t="e">
        <f t="shared" si="33"/>
        <v>#N/A</v>
      </c>
      <c r="BE32" s="4" t="e">
        <f t="shared" si="34"/>
        <v>#N/A</v>
      </c>
      <c r="BF32" s="4" t="e">
        <f t="shared" si="35"/>
        <v>#N/A</v>
      </c>
      <c r="BG32" s="4" t="e">
        <f t="shared" si="36"/>
        <v>#N/A</v>
      </c>
      <c r="BH32" s="4" t="e">
        <f t="shared" si="37"/>
        <v>#N/A</v>
      </c>
      <c r="BI32" s="4" t="e">
        <f t="shared" si="38"/>
        <v>#N/A</v>
      </c>
      <c r="BJ32" s="4" t="e">
        <f t="shared" si="39"/>
        <v>#N/A</v>
      </c>
      <c r="BK32" s="4" t="e">
        <f t="shared" si="40"/>
        <v>#N/A</v>
      </c>
      <c r="BL32" s="4" t="e">
        <f t="shared" si="41"/>
        <v>#N/A</v>
      </c>
      <c r="BM32" s="4" t="e">
        <f t="shared" si="42"/>
        <v>#N/A</v>
      </c>
      <c r="BN32" s="4" t="e">
        <f t="shared" si="43"/>
        <v>#N/A</v>
      </c>
      <c r="BO32" s="4">
        <f t="shared" ca="1" si="44"/>
        <v>591.96321428571423</v>
      </c>
      <c r="BP32" s="4">
        <f t="shared" ca="1" si="45"/>
        <v>2073.5500000000002</v>
      </c>
      <c r="BS32" s="74">
        <f t="shared" si="21"/>
        <v>-1.0652397123117137</v>
      </c>
      <c r="BT32" s="74">
        <f t="shared" si="22"/>
        <v>-1.6763085390897929</v>
      </c>
      <c r="BU32" s="74">
        <f t="shared" ca="1" si="46"/>
        <v>-2.3163627558257494</v>
      </c>
      <c r="BV32" s="74">
        <f t="shared" ca="1" si="47"/>
        <v>-0.28609272746028735</v>
      </c>
      <c r="BW32" s="74">
        <f t="shared" si="48"/>
        <v>-4.693605849003208</v>
      </c>
      <c r="BX32" s="74">
        <f t="shared" ca="1" si="49"/>
        <v>-2.1952268671748016</v>
      </c>
      <c r="BY32" s="74" t="e">
        <f t="shared" ca="1" si="50"/>
        <v>#N/A</v>
      </c>
      <c r="BZ32" s="74">
        <f t="shared" ca="1" si="51"/>
        <v>-15.656124277316348</v>
      </c>
      <c r="CA32" s="74">
        <f t="shared" ca="1" si="52"/>
        <v>-15.137771458419948</v>
      </c>
      <c r="CB32" s="74">
        <f t="shared" si="53"/>
        <v>8.0084940085383263</v>
      </c>
      <c r="CC32" s="74">
        <f t="shared" si="54"/>
        <v>-4.6944123186976885</v>
      </c>
      <c r="CD32" s="74" t="e">
        <f t="shared" ca="1" si="55"/>
        <v>#DIV/0!</v>
      </c>
      <c r="CE32" s="74">
        <f t="shared" ca="1" si="56"/>
        <v>-7.2211121581450834</v>
      </c>
      <c r="CF32" s="74">
        <f t="shared" ca="1" si="57"/>
        <v>-6.4464087131589087</v>
      </c>
      <c r="CG32" s="74">
        <f t="shared" ca="1" si="58"/>
        <v>-4.6435144694251695</v>
      </c>
      <c r="CH32" s="74">
        <f t="shared" ca="1" si="59"/>
        <v>-5.4638612354864948</v>
      </c>
      <c r="CI32" s="74" t="e">
        <f t="shared" si="60"/>
        <v>#N/A</v>
      </c>
      <c r="CJ32" s="74">
        <f t="shared" ca="1" si="61"/>
        <v>-0.65951977025071085</v>
      </c>
      <c r="CK32" s="74">
        <f t="shared" ca="1" si="62"/>
        <v>-4.784234030603109</v>
      </c>
      <c r="CL32" s="74">
        <f t="shared" ca="1" si="63"/>
        <v>-1.728476599345288</v>
      </c>
      <c r="CO32" s="53">
        <v>44652</v>
      </c>
      <c r="CP32" s="57">
        <f>SUM(C$122:C$125)</f>
        <v>1729</v>
      </c>
      <c r="CQ32" s="57">
        <f t="shared" ref="CQ32:DG32" si="123">SUM(D$122:D$125)</f>
        <v>225</v>
      </c>
      <c r="CR32" s="57">
        <f t="shared" ca="1" si="123"/>
        <v>438.28571428571428</v>
      </c>
      <c r="CS32" s="57">
        <f t="shared" ca="1" si="123"/>
        <v>405.14285714285717</v>
      </c>
      <c r="CT32" s="57">
        <f t="shared" si="123"/>
        <v>134760</v>
      </c>
      <c r="CU32" s="57">
        <f t="shared" ca="1" si="123"/>
        <v>374.14285714285717</v>
      </c>
      <c r="CV32" s="57">
        <f t="shared" ca="1" si="123"/>
        <v>290.71428571428572</v>
      </c>
      <c r="CW32" s="57">
        <f t="shared" ca="1" si="123"/>
        <v>278.28571428571428</v>
      </c>
      <c r="CX32" s="57">
        <f t="shared" ca="1" si="123"/>
        <v>324</v>
      </c>
      <c r="CY32" s="57">
        <f t="shared" si="123"/>
        <v>13568</v>
      </c>
      <c r="CZ32" s="57">
        <f t="shared" si="123"/>
        <v>709.5</v>
      </c>
      <c r="DA32" s="57" t="e">
        <f t="shared" ca="1" si="123"/>
        <v>#DIV/0!</v>
      </c>
      <c r="DB32" s="57">
        <f t="shared" ca="1" si="123"/>
        <v>345.82</v>
      </c>
      <c r="DC32" s="57">
        <f t="shared" ca="1" si="123"/>
        <v>339.68</v>
      </c>
      <c r="DD32" s="57">
        <f t="shared" ca="1" si="123"/>
        <v>341.71142857142854</v>
      </c>
      <c r="DE32" s="57">
        <f t="shared" ca="1" si="123"/>
        <v>351.6192857142857</v>
      </c>
      <c r="DF32" s="57">
        <f t="shared" si="123"/>
        <v>373.57769021640667</v>
      </c>
      <c r="DG32" s="57">
        <f t="shared" ca="1" si="123"/>
        <v>2463601.2857142854</v>
      </c>
      <c r="DH32" s="57">
        <f ca="1">AVERAGE(U$122:U$125)</f>
        <v>-180.1767857142857</v>
      </c>
      <c r="DI32" s="57">
        <f ca="1">AVERAGE(V$122:V$125)</f>
        <v>-1064</v>
      </c>
      <c r="DJ32" s="4">
        <f>HAVERGDP!B62</f>
        <v>99.5</v>
      </c>
      <c r="DM32" t="s">
        <v>3222</v>
      </c>
      <c r="DN32" s="74">
        <f ca="1">RSQ($EI$5:$EI$27,DN5:DN27)</f>
        <v>4.263246366667952E-2</v>
      </c>
      <c r="DO32" s="74">
        <f ca="1">RSQ($EI$5:$EI$27,DO5:DO27)</f>
        <v>4.5073838616102285E-2</v>
      </c>
      <c r="DP32" s="74">
        <f ca="1">RSQ($EI$6:$EI$27,DP6:DP27)</f>
        <v>0.22479008622859617</v>
      </c>
      <c r="DQ32" s="74">
        <f ca="1">RSQ($EI$6:$EI$27,DQ6:DQ27)</f>
        <v>0.30905908308903279</v>
      </c>
      <c r="DW32" s="74">
        <f ca="1">RSQ($EK$5:$EK$27,DW5:DW27)</f>
        <v>0.17606623692568141</v>
      </c>
      <c r="DX32" s="74">
        <f ca="1">RSQ($EK$6:$EK$27,DX6:DX27)</f>
        <v>7.2222411395446162E-2</v>
      </c>
      <c r="DZ32" s="74">
        <f ca="1">RSQ($EJ$5:$EJ$27,DZ5:DZ27)</f>
        <v>0.94873251151692961</v>
      </c>
      <c r="EA32" s="74">
        <f t="shared" ref="EA32:EC32" ca="1" si="124">RSQ($EJ$5:$EJ$27,EA5:EA27)</f>
        <v>0.95141319928510193</v>
      </c>
      <c r="EB32" s="74">
        <f t="shared" ca="1" si="124"/>
        <v>0.89403496981548192</v>
      </c>
      <c r="EC32" s="74">
        <f t="shared" ca="1" si="124"/>
        <v>0.90330051543142265</v>
      </c>
    </row>
    <row r="33" spans="1:114" x14ac:dyDescent="0.35">
      <c r="A33" s="73" t="s">
        <v>515</v>
      </c>
      <c r="B33" s="41">
        <f t="shared" si="88"/>
        <v>44032</v>
      </c>
      <c r="C33" s="57">
        <f>'HAVERW (new)'!B88</f>
        <v>371</v>
      </c>
      <c r="D33" s="57">
        <f>'HAVERW (new)'!C88-'HAVERW (new)'!B88</f>
        <v>41</v>
      </c>
      <c r="E33" s="4">
        <f ca="1">AVERAGE(OFFSET('HAVERD (new)'!B$12,(ROWS('Chart Data'!$A$5:$A33)-1)*7,0,7,1))</f>
        <v>98</v>
      </c>
      <c r="F33" s="4">
        <f ca="1">AVERAGE(OFFSET('HAVERD (new)'!C$12,(ROWS('Chart Data'!$A$5:$A33)-1)*7,0,7,1))</f>
        <v>100.57142857142857</v>
      </c>
      <c r="G33" s="57">
        <f>'HAVERW (new)'!Q88</f>
        <v>15328</v>
      </c>
      <c r="H33" s="4">
        <f ca="1">AVERAGE(OFFSET('HAVERD (new)'!O$12,(ROWS('Chart Data'!$A$5:$A33)-1)*7,0,7,1))</f>
        <v>86.428571428571431</v>
      </c>
      <c r="I33" s="4">
        <f ca="1">AVERAGE(OFFSET('HAVERD (new)'!P$12,(ROWS('Chart Data'!$A$5:$A33)-1)*7,0,7,1))</f>
        <v>26</v>
      </c>
      <c r="J33" s="4">
        <f ca="1">AVERAGE(OFFSET('HAVERD (new)'!Q$12,(ROWS('Chart Data'!$A$5:$A33)-1)*7,0,7,1))</f>
        <v>24.857142857142858</v>
      </c>
      <c r="K33" s="4">
        <f ca="1">AVERAGE(OFFSET('HAVERD (new)'!R$12,(ROWS('Chart Data'!$A$5:$A33)-1)*7,0,7,1))</f>
        <v>48.428571428571431</v>
      </c>
      <c r="L33" s="57">
        <f>'HAVERW (new)'!D88</f>
        <v>18932</v>
      </c>
      <c r="M33" s="57">
        <f>'HAVERW (new)'!F88</f>
        <v>51.771428571428565</v>
      </c>
      <c r="N33" s="4" t="e">
        <f ca="1">AVERAGE(OFFSET('HAVERD (new)'!D$12,(ROWS('Chart Data'!$A$5:$A33)-1)*7,0,7,1))</f>
        <v>#DIV/0!</v>
      </c>
      <c r="O33" s="4">
        <f ca="1">AVERAGE(OFFSET('HAVERD (new)'!E$12,(ROWS('Chart Data'!$A$5:$A33)-1)*7,0,7,1))</f>
        <v>57.948571428571434</v>
      </c>
      <c r="P33" s="4">
        <f ca="1">AVERAGE(AVERAGE(OFFSET('HAVERD (new)'!F$12,(ROWS('Chart Data'!$A$5:$A33)-1)*7,0,7,1)),AVERAGE(OFFSET('HAVERD (new)'!J$12,(ROWS('Chart Data'!$A$5:$A33)-1)*7,0,7,1)),AVERAGE(OFFSET('HAVERD (new)'!K$12,(ROWS('Chart Data'!$A$5:$A33)-1)*7,0,7,1)))</f>
        <v>52.201428571428572</v>
      </c>
      <c r="Q33" s="4">
        <f ca="1">AVERAGE(AVERAGE(OFFSET('HAVERD (new)'!H$12,(ROWS('Chart Data'!$A$5:$A33)-1)*7,0,7,1)),AVERAGE(OFFSET('HAVERD (new)'!I$12,(ROWS('Chart Data'!$A$5:$A33)-1)*7,0,7,1)))</f>
        <v>65.062857142857141</v>
      </c>
      <c r="R33" s="4">
        <f ca="1">AVERAGE(AVERAGE(OFFSET('HAVERD (new)'!L$12,(ROWS('Chart Data'!$A$5:$A33)-1)*7,0,7,1)),AVERAGE(OFFSET('HAVERD (new)'!M$12,(ROWS('Chart Data'!$A$5:$A33)-1)*7,0,7,1)))</f>
        <v>55.508571428571429</v>
      </c>
      <c r="S33" s="73" t="e">
        <f>NA()</f>
        <v>#N/A</v>
      </c>
      <c r="T33" s="57">
        <f ca="1">AVERAGE(OFFSET(Energy!E$1109,(ROWS('Chart Data'!$A$5:$A33)-1)*7,0,7,1))</f>
        <v>557444.85714285716</v>
      </c>
      <c r="U33" s="57">
        <f ca="1">-AVERAGE(OFFSET('HAVERD (new)'!T$12,(ROWS('Chart Data'!$A$5:$A33)-1)*7,0,7,1))</f>
        <v>-615.34571428571428</v>
      </c>
      <c r="V33" s="4">
        <f ca="1">-AVERAGE(OFFSET('HAVERD (new)'!U$12,(ROWS('Chart Data'!$A$5:$A33)-1)*7,0,7,1))*10000</f>
        <v>-1502.6000000000001</v>
      </c>
      <c r="W33" s="4"/>
      <c r="Z33" s="4"/>
      <c r="AA33" s="73" t="e">
        <f>NA()</f>
        <v>#N/A</v>
      </c>
      <c r="AB33" s="73" t="e">
        <f>NA()</f>
        <v>#N/A</v>
      </c>
      <c r="AC33" s="73" t="e">
        <f>NA()</f>
        <v>#N/A</v>
      </c>
      <c r="AD33" s="73" t="e">
        <f>NA()</f>
        <v>#N/A</v>
      </c>
      <c r="AE33" s="73" t="e">
        <f>NA()</f>
        <v>#N/A</v>
      </c>
      <c r="AF33" s="73" t="e">
        <f>NA()</f>
        <v>#N/A</v>
      </c>
      <c r="AG33" s="73" t="e">
        <f>NA()</f>
        <v>#N/A</v>
      </c>
      <c r="AH33" s="73" t="e">
        <f>NA()</f>
        <v>#N/A</v>
      </c>
      <c r="AI33" s="73" t="e">
        <f>NA()</f>
        <v>#N/A</v>
      </c>
      <c r="AJ33" s="73" t="e">
        <f>NA()</f>
        <v>#N/A</v>
      </c>
      <c r="AK33" s="73" t="e">
        <f>NA()</f>
        <v>#N/A</v>
      </c>
      <c r="AL33" s="73" t="e">
        <f>NA()</f>
        <v>#N/A</v>
      </c>
      <c r="AM33" s="73" t="e">
        <f>NA()</f>
        <v>#N/A</v>
      </c>
      <c r="AN33" s="73" t="e">
        <f>NA()</f>
        <v>#N/A</v>
      </c>
      <c r="AO33" s="73" t="e">
        <f>NA()</f>
        <v>#N/A</v>
      </c>
      <c r="AP33" s="73" t="e">
        <f>NA()</f>
        <v>#N/A</v>
      </c>
      <c r="AQ33" s="73" t="e">
        <f>NA()</f>
        <v>#N/A</v>
      </c>
      <c r="AR33" s="73" t="e">
        <f>NA()</f>
        <v>#N/A</v>
      </c>
      <c r="AS33" s="57">
        <f t="shared" ca="1" si="25"/>
        <v>615.34571428571428</v>
      </c>
      <c r="AT33" s="57">
        <f t="shared" ca="1" si="26"/>
        <v>1502.6000000000001</v>
      </c>
      <c r="AW33" s="4" t="e">
        <f t="shared" si="92"/>
        <v>#N/A</v>
      </c>
      <c r="AX33" s="4" t="e">
        <f t="shared" si="27"/>
        <v>#N/A</v>
      </c>
      <c r="AY33" s="4" t="e">
        <f t="shared" si="28"/>
        <v>#N/A</v>
      </c>
      <c r="AZ33" s="4" t="e">
        <f t="shared" si="29"/>
        <v>#N/A</v>
      </c>
      <c r="BA33" s="4" t="e">
        <f t="shared" si="30"/>
        <v>#N/A</v>
      </c>
      <c r="BB33" s="4" t="e">
        <f t="shared" si="31"/>
        <v>#N/A</v>
      </c>
      <c r="BC33" s="4" t="e">
        <f t="shared" si="32"/>
        <v>#N/A</v>
      </c>
      <c r="BD33" s="4" t="e">
        <f t="shared" si="33"/>
        <v>#N/A</v>
      </c>
      <c r="BE33" s="4" t="e">
        <f t="shared" si="34"/>
        <v>#N/A</v>
      </c>
      <c r="BF33" s="4" t="e">
        <f t="shared" si="35"/>
        <v>#N/A</v>
      </c>
      <c r="BG33" s="4" t="e">
        <f t="shared" si="36"/>
        <v>#N/A</v>
      </c>
      <c r="BH33" s="4" t="e">
        <f t="shared" si="37"/>
        <v>#N/A</v>
      </c>
      <c r="BI33" s="4" t="e">
        <f t="shared" si="38"/>
        <v>#N/A</v>
      </c>
      <c r="BJ33" s="4" t="e">
        <f t="shared" si="39"/>
        <v>#N/A</v>
      </c>
      <c r="BK33" s="4" t="e">
        <f t="shared" si="40"/>
        <v>#N/A</v>
      </c>
      <c r="BL33" s="4" t="e">
        <f t="shared" si="41"/>
        <v>#N/A</v>
      </c>
      <c r="BM33" s="4" t="e">
        <f t="shared" si="42"/>
        <v>#N/A</v>
      </c>
      <c r="BN33" s="4" t="e">
        <f t="shared" si="43"/>
        <v>#N/A</v>
      </c>
      <c r="BO33" s="4">
        <f t="shared" ca="1" si="44"/>
        <v>595.62857142857138</v>
      </c>
      <c r="BP33" s="4">
        <f t="shared" ca="1" si="45"/>
        <v>1840.9000000000003</v>
      </c>
      <c r="BS33" s="74">
        <f t="shared" si="21"/>
        <v>-0.99175053812901515</v>
      </c>
      <c r="BT33" s="74">
        <f t="shared" si="22"/>
        <v>-1.5105110230980303</v>
      </c>
      <c r="BU33" s="74">
        <f t="shared" ca="1" si="46"/>
        <v>-2.1680188411974397</v>
      </c>
      <c r="BV33" s="74">
        <f t="shared" ca="1" si="47"/>
        <v>-0.28609272746028735</v>
      </c>
      <c r="BW33" s="74">
        <f t="shared" si="48"/>
        <v>-4.3678107972148856</v>
      </c>
      <c r="BX33" s="74">
        <f t="shared" ca="1" si="49"/>
        <v>-1.8120201821318178</v>
      </c>
      <c r="BY33" s="74" t="e">
        <f t="shared" ca="1" si="50"/>
        <v>#N/A</v>
      </c>
      <c r="BZ33" s="74">
        <f t="shared" ca="1" si="51"/>
        <v>-15.018556003728042</v>
      </c>
      <c r="CA33" s="74">
        <f t="shared" ca="1" si="52"/>
        <v>-13.51121355646279</v>
      </c>
      <c r="CB33" s="74">
        <f t="shared" si="53"/>
        <v>6.0536418251909101</v>
      </c>
      <c r="CC33" s="74">
        <f t="shared" si="54"/>
        <v>-4.5295226739444345</v>
      </c>
      <c r="CD33" s="74" t="e">
        <f t="shared" ca="1" si="55"/>
        <v>#DIV/0!</v>
      </c>
      <c r="CE33" s="74">
        <f t="shared" ca="1" si="56"/>
        <v>-6.7453335825185698</v>
      </c>
      <c r="CF33" s="74">
        <f t="shared" ca="1" si="57"/>
        <v>-6.3365218041102729</v>
      </c>
      <c r="CG33" s="74">
        <f t="shared" ca="1" si="58"/>
        <v>-4.0732291459573764</v>
      </c>
      <c r="CH33" s="74">
        <f t="shared" ca="1" si="59"/>
        <v>-4.8998330056985226</v>
      </c>
      <c r="CI33" s="74" t="e">
        <f t="shared" si="60"/>
        <v>#N/A</v>
      </c>
      <c r="CJ33" s="74">
        <f t="shared" ca="1" si="61"/>
        <v>-0.8135913609551999</v>
      </c>
      <c r="CK33" s="74">
        <f t="shared" ca="1" si="62"/>
        <v>-5.2755021432630578</v>
      </c>
      <c r="CL33" s="74">
        <f t="shared" ca="1" si="63"/>
        <v>-1.5315284530923878</v>
      </c>
      <c r="CO33" s="53">
        <v>44682</v>
      </c>
      <c r="CP33" s="57">
        <f>SUM(C$126:C$130)</f>
        <v>2167</v>
      </c>
      <c r="CQ33" s="57">
        <f t="shared" ref="CQ33:DG33" si="125">SUM(D$126:D$130)</f>
        <v>329</v>
      </c>
      <c r="CR33" s="57">
        <f t="shared" ca="1" si="125"/>
        <v>560.28571428571422</v>
      </c>
      <c r="CS33" s="57">
        <f t="shared" ca="1" si="125"/>
        <v>515.85714285714289</v>
      </c>
      <c r="CT33" s="57">
        <f t="shared" si="125"/>
        <v>188954</v>
      </c>
      <c r="CU33" s="57">
        <f t="shared" ca="1" si="125"/>
        <v>477.42857142857144</v>
      </c>
      <c r="CV33" s="57">
        <f t="shared" ca="1" si="125"/>
        <v>394.03571428571428</v>
      </c>
      <c r="CW33" s="57">
        <f t="shared" ca="1" si="125"/>
        <v>389.42857142857139</v>
      </c>
      <c r="CX33" s="57">
        <f t="shared" ca="1" si="125"/>
        <v>421.42857142857144</v>
      </c>
      <c r="CY33" s="57">
        <f t="shared" si="125"/>
        <v>16054</v>
      </c>
      <c r="CZ33" s="57">
        <f t="shared" si="125"/>
        <v>937.25714285714287</v>
      </c>
      <c r="DA33" s="57" t="e">
        <f t="shared" ca="1" si="125"/>
        <v>#DIV/0!</v>
      </c>
      <c r="DB33" s="57">
        <f t="shared" ca="1" si="125"/>
        <v>431.19000000000005</v>
      </c>
      <c r="DC33" s="57">
        <f t="shared" ca="1" si="125"/>
        <v>406.0214285714286</v>
      </c>
      <c r="DD33" s="57">
        <f t="shared" ca="1" si="125"/>
        <v>436.74571428571431</v>
      </c>
      <c r="DE33" s="57">
        <f t="shared" ca="1" si="125"/>
        <v>437.78071428571423</v>
      </c>
      <c r="DF33" s="57">
        <f t="shared" si="125"/>
        <v>444.03688260448916</v>
      </c>
      <c r="DG33" s="57">
        <f t="shared" ca="1" si="125"/>
        <v>2829641</v>
      </c>
      <c r="DH33" s="57">
        <f ca="1">AVERAGE(U$126:U$130)</f>
        <v>-183.88485714285713</v>
      </c>
      <c r="DI33" s="57">
        <f ca="1">AVERAGE(V$126:V$130)</f>
        <v>-3030.28</v>
      </c>
      <c r="DJ33" s="4">
        <f>HAVERGDP!B63</f>
        <v>100</v>
      </c>
    </row>
    <row r="34" spans="1:114" x14ac:dyDescent="0.35">
      <c r="A34" s="73" t="s">
        <v>516</v>
      </c>
      <c r="B34" s="41">
        <f t="shared" si="88"/>
        <v>44039</v>
      </c>
      <c r="C34" s="57">
        <f>'HAVERW (new)'!B89</f>
        <v>376</v>
      </c>
      <c r="D34" s="57">
        <f>'HAVERW (new)'!C89-'HAVERW (new)'!B89</f>
        <v>38</v>
      </c>
      <c r="E34" s="4">
        <f ca="1">AVERAGE(OFFSET('HAVERD (new)'!B$12,(ROWS('Chart Data'!$A$5:$A34)-1)*7,0,7,1))</f>
        <v>99.142857142857139</v>
      </c>
      <c r="F34" s="4">
        <f ca="1">AVERAGE(OFFSET('HAVERD (new)'!C$12,(ROWS('Chart Data'!$A$5:$A34)-1)*7,0,7,1))</f>
        <v>100</v>
      </c>
      <c r="G34" s="57">
        <f>'HAVERW (new)'!Q89</f>
        <v>16686</v>
      </c>
      <c r="H34" s="4">
        <f ca="1">AVERAGE(OFFSET('HAVERD (new)'!O$12,(ROWS('Chart Data'!$A$5:$A34)-1)*7,0,7,1))</f>
        <v>88.571428571428569</v>
      </c>
      <c r="I34" s="4">
        <f ca="1">AVERAGE(OFFSET('HAVERD (new)'!P$12,(ROWS('Chart Data'!$A$5:$A34)-1)*7,0,7,1))</f>
        <v>29.285714285714285</v>
      </c>
      <c r="J34" s="4">
        <f ca="1">AVERAGE(OFFSET('HAVERD (new)'!Q$12,(ROWS('Chart Data'!$A$5:$A34)-1)*7,0,7,1))</f>
        <v>26.428571428571427</v>
      </c>
      <c r="K34" s="4">
        <f ca="1">AVERAGE(OFFSET('HAVERD (new)'!R$12,(ROWS('Chart Data'!$A$5:$A34)-1)*7,0,7,1))</f>
        <v>51</v>
      </c>
      <c r="L34" s="57">
        <f>'HAVERW (new)'!D89</f>
        <v>19690</v>
      </c>
      <c r="M34" s="57">
        <f>'HAVERW (new)'!F89</f>
        <v>54.75714285714286</v>
      </c>
      <c r="N34" s="4" t="e">
        <f ca="1">AVERAGE(OFFSET('HAVERD (new)'!D$12,(ROWS('Chart Data'!$A$5:$A34)-1)*7,0,7,1))</f>
        <v>#DIV/0!</v>
      </c>
      <c r="O34" s="4">
        <f ca="1">AVERAGE(OFFSET('HAVERD (new)'!E$12,(ROWS('Chart Data'!$A$5:$A34)-1)*7,0,7,1))</f>
        <v>63.174285714285709</v>
      </c>
      <c r="P34" s="4">
        <f ca="1">AVERAGE(AVERAGE(OFFSET('HAVERD (new)'!F$12,(ROWS('Chart Data'!$A$5:$A34)-1)*7,0,7,1)),AVERAGE(OFFSET('HAVERD (new)'!J$12,(ROWS('Chart Data'!$A$5:$A34)-1)*7,0,7,1)),AVERAGE(OFFSET('HAVERD (new)'!K$12,(ROWS('Chart Data'!$A$5:$A34)-1)*7,0,7,1)))</f>
        <v>58.217619047619053</v>
      </c>
      <c r="Q34" s="4">
        <f ca="1">AVERAGE(AVERAGE(OFFSET('HAVERD (new)'!H$12,(ROWS('Chart Data'!$A$5:$A34)-1)*7,0,7,1)),AVERAGE(OFFSET('HAVERD (new)'!I$12,(ROWS('Chart Data'!$A$5:$A34)-1)*7,0,7,1)))</f>
        <v>70.651428571428568</v>
      </c>
      <c r="R34" s="4">
        <f ca="1">AVERAGE(AVERAGE(OFFSET('HAVERD (new)'!L$12,(ROWS('Chart Data'!$A$5:$A34)-1)*7,0,7,1)),AVERAGE(OFFSET('HAVERD (new)'!M$12,(ROWS('Chart Data'!$A$5:$A34)-1)*7,0,7,1)))</f>
        <v>61.092142857142861</v>
      </c>
      <c r="S34" s="73" t="e">
        <f>NA()</f>
        <v>#N/A</v>
      </c>
      <c r="T34" s="57">
        <f ca="1">AVERAGE(OFFSET(Energy!E$1109,(ROWS('Chart Data'!$A$5:$A34)-1)*7,0,7,1))</f>
        <v>548034.14285714284</v>
      </c>
      <c r="U34" s="57">
        <f ca="1">-AVERAGE(OFFSET('HAVERD (new)'!T$12,(ROWS('Chart Data'!$A$5:$A34)-1)*7,0,7,1))</f>
        <v>-642.89857142857147</v>
      </c>
      <c r="V34" s="4">
        <f ca="1">-AVERAGE(OFFSET('HAVERD (new)'!U$12,(ROWS('Chart Data'!$A$5:$A34)-1)*7,0,7,1))*10000</f>
        <v>-1373.4</v>
      </c>
      <c r="W34" s="4"/>
      <c r="Z34" s="4"/>
      <c r="AA34" s="73" t="e">
        <f>NA()</f>
        <v>#N/A</v>
      </c>
      <c r="AB34" s="73" t="e">
        <f>NA()</f>
        <v>#N/A</v>
      </c>
      <c r="AC34" s="73" t="e">
        <f>NA()</f>
        <v>#N/A</v>
      </c>
      <c r="AD34" s="73" t="e">
        <f>NA()</f>
        <v>#N/A</v>
      </c>
      <c r="AE34" s="73" t="e">
        <f>NA()</f>
        <v>#N/A</v>
      </c>
      <c r="AF34" s="73" t="e">
        <f>NA()</f>
        <v>#N/A</v>
      </c>
      <c r="AG34" s="73" t="e">
        <f>NA()</f>
        <v>#N/A</v>
      </c>
      <c r="AH34" s="73" t="e">
        <f>NA()</f>
        <v>#N/A</v>
      </c>
      <c r="AI34" s="73" t="e">
        <f>NA()</f>
        <v>#N/A</v>
      </c>
      <c r="AJ34" s="73" t="e">
        <f>NA()</f>
        <v>#N/A</v>
      </c>
      <c r="AK34" s="73" t="e">
        <f>NA()</f>
        <v>#N/A</v>
      </c>
      <c r="AL34" s="73" t="e">
        <f>NA()</f>
        <v>#N/A</v>
      </c>
      <c r="AM34" s="73" t="e">
        <f>NA()</f>
        <v>#N/A</v>
      </c>
      <c r="AN34" s="73" t="e">
        <f>NA()</f>
        <v>#N/A</v>
      </c>
      <c r="AO34" s="73" t="e">
        <f>NA()</f>
        <v>#N/A</v>
      </c>
      <c r="AP34" s="73" t="e">
        <f>NA()</f>
        <v>#N/A</v>
      </c>
      <c r="AQ34" s="73" t="e">
        <f>NA()</f>
        <v>#N/A</v>
      </c>
      <c r="AR34" s="73" t="e">
        <f>NA()</f>
        <v>#N/A</v>
      </c>
      <c r="AS34" s="57">
        <f t="shared" ca="1" si="25"/>
        <v>642.89857142857147</v>
      </c>
      <c r="AT34" s="57">
        <f t="shared" ca="1" si="26"/>
        <v>1373.4</v>
      </c>
      <c r="AW34" s="4" t="e">
        <f t="shared" si="92"/>
        <v>#N/A</v>
      </c>
      <c r="AX34" s="4" t="e">
        <f t="shared" si="27"/>
        <v>#N/A</v>
      </c>
      <c r="AY34" s="4" t="e">
        <f t="shared" si="28"/>
        <v>#N/A</v>
      </c>
      <c r="AZ34" s="4" t="e">
        <f t="shared" si="29"/>
        <v>#N/A</v>
      </c>
      <c r="BA34" s="4" t="e">
        <f t="shared" si="30"/>
        <v>#N/A</v>
      </c>
      <c r="BB34" s="4" t="e">
        <f t="shared" si="31"/>
        <v>#N/A</v>
      </c>
      <c r="BC34" s="4" t="e">
        <f t="shared" si="32"/>
        <v>#N/A</v>
      </c>
      <c r="BD34" s="4" t="e">
        <f t="shared" si="33"/>
        <v>#N/A</v>
      </c>
      <c r="BE34" s="4" t="e">
        <f t="shared" si="34"/>
        <v>#N/A</v>
      </c>
      <c r="BF34" s="4" t="e">
        <f t="shared" si="35"/>
        <v>#N/A</v>
      </c>
      <c r="BG34" s="4" t="e">
        <f t="shared" si="36"/>
        <v>#N/A</v>
      </c>
      <c r="BH34" s="4" t="e">
        <f t="shared" si="37"/>
        <v>#N/A</v>
      </c>
      <c r="BI34" s="4" t="e">
        <f t="shared" si="38"/>
        <v>#N/A</v>
      </c>
      <c r="BJ34" s="4" t="e">
        <f t="shared" si="39"/>
        <v>#N/A</v>
      </c>
      <c r="BK34" s="4" t="e">
        <f t="shared" si="40"/>
        <v>#N/A</v>
      </c>
      <c r="BL34" s="4" t="e">
        <f t="shared" si="41"/>
        <v>#N/A</v>
      </c>
      <c r="BM34" s="4" t="e">
        <f t="shared" si="42"/>
        <v>#N/A</v>
      </c>
      <c r="BN34" s="4" t="e">
        <f t="shared" si="43"/>
        <v>#N/A</v>
      </c>
      <c r="BO34" s="4">
        <f t="shared" ca="1" si="44"/>
        <v>606.83749999999998</v>
      </c>
      <c r="BP34" s="4">
        <f t="shared" ca="1" si="45"/>
        <v>1604.5500000000002</v>
      </c>
      <c r="BS34" s="74">
        <f t="shared" si="21"/>
        <v>-0.8080276026722687</v>
      </c>
      <c r="BT34" s="74">
        <f t="shared" si="22"/>
        <v>-1.7592072970856742</v>
      </c>
      <c r="BU34" s="74">
        <f t="shared" ca="1" si="46"/>
        <v>-2.0361575837500543</v>
      </c>
      <c r="BV34" s="74">
        <f t="shared" ca="1" si="47"/>
        <v>-0.33851809636662195</v>
      </c>
      <c r="BW34" s="74">
        <f t="shared" si="48"/>
        <v>-4.1028828449223447</v>
      </c>
      <c r="BX34" s="74">
        <f t="shared" ca="1" si="49"/>
        <v>-1.4014415910143359</v>
      </c>
      <c r="BY34" s="74" t="e">
        <f t="shared" ca="1" si="50"/>
        <v>#N/A</v>
      </c>
      <c r="BZ34" s="74">
        <f t="shared" ca="1" si="51"/>
        <v>-14.628930947646301</v>
      </c>
      <c r="CA34" s="74">
        <f t="shared" ca="1" si="52"/>
        <v>-12.650094667191354</v>
      </c>
      <c r="CB34" s="74">
        <f t="shared" si="53"/>
        <v>6.3834388327531943</v>
      </c>
      <c r="CC34" s="74">
        <f t="shared" si="54"/>
        <v>-4.3481440647158545</v>
      </c>
      <c r="CD34" s="74" t="e">
        <f t="shared" ca="1" si="55"/>
        <v>#DIV/0!</v>
      </c>
      <c r="CE34" s="74">
        <f t="shared" ca="1" si="56"/>
        <v>-5.9259371467173558</v>
      </c>
      <c r="CF34" s="74">
        <f t="shared" ca="1" si="57"/>
        <v>-5.5852711499325229</v>
      </c>
      <c r="CG34" s="74">
        <f t="shared" ca="1" si="58"/>
        <v>-3.4398845936774607</v>
      </c>
      <c r="CH34" s="74">
        <f t="shared" ca="1" si="59"/>
        <v>-4.289336097327908</v>
      </c>
      <c r="CI34" s="74" t="e">
        <f t="shared" si="60"/>
        <v>#N/A</v>
      </c>
      <c r="CJ34" s="74">
        <f t="shared" ca="1" si="61"/>
        <v>-0.92103404851509829</v>
      </c>
      <c r="CK34" s="74">
        <f t="shared" ca="1" si="62"/>
        <v>-5.6248012691523321</v>
      </c>
      <c r="CL34" s="74">
        <f t="shared" ca="1" si="63"/>
        <v>-1.3311686066681774</v>
      </c>
      <c r="CO34" s="53">
        <v>44713</v>
      </c>
      <c r="CP34" s="57">
        <f>SUM(C$131:C$134)</f>
        <v>1706</v>
      </c>
      <c r="CQ34" s="57">
        <f t="shared" ref="CQ34:DG34" si="126">SUM(D$131:D$134)</f>
        <v>256</v>
      </c>
      <c r="CR34" s="57">
        <f t="shared" ca="1" si="126"/>
        <v>465.14285714285711</v>
      </c>
      <c r="CS34" s="57">
        <f t="shared" ca="1" si="126"/>
        <v>437.14285714285711</v>
      </c>
      <c r="CT34" s="57">
        <f t="shared" si="126"/>
        <v>159124</v>
      </c>
      <c r="CU34" s="57">
        <f t="shared" ca="1" si="126"/>
        <v>389.42857142857139</v>
      </c>
      <c r="CV34" s="57">
        <f t="shared" ca="1" si="126"/>
        <v>297.57142857142856</v>
      </c>
      <c r="CW34" s="57">
        <f t="shared" ca="1" si="126"/>
        <v>273.85714285714283</v>
      </c>
      <c r="CX34" s="57">
        <f t="shared" ca="1" si="126"/>
        <v>336</v>
      </c>
      <c r="CY34" s="57">
        <f t="shared" si="126"/>
        <v>9220</v>
      </c>
      <c r="CZ34" s="57">
        <f t="shared" si="126"/>
        <v>695.28571428571422</v>
      </c>
      <c r="DA34" s="57" t="e">
        <f t="shared" ca="1" si="126"/>
        <v>#DIV/0!</v>
      </c>
      <c r="DB34" s="57">
        <f t="shared" ca="1" si="126"/>
        <v>349.13714285714286</v>
      </c>
      <c r="DC34" s="57">
        <f t="shared" ca="1" si="126"/>
        <v>324.68714285714282</v>
      </c>
      <c r="DD34" s="57">
        <f t="shared" ca="1" si="126"/>
        <v>361.63357142857143</v>
      </c>
      <c r="DE34" s="57">
        <f t="shared" ca="1" si="126"/>
        <v>385.31214285714282</v>
      </c>
      <c r="DF34" s="57">
        <f t="shared" si="126"/>
        <v>354.86326045724189</v>
      </c>
      <c r="DG34" s="57">
        <f t="shared" ca="1" si="126"/>
        <v>2195314.4285714286</v>
      </c>
      <c r="DH34" s="57">
        <f ca="1">AVERAGE(U$131:U$134)</f>
        <v>-187.74714285714288</v>
      </c>
      <c r="DI34" s="57">
        <f ca="1">AVERAGE(V$131:V$134)</f>
        <v>-4268.25</v>
      </c>
      <c r="DJ34" s="4">
        <f>HAVERGDP!B64</f>
        <v>99.4</v>
      </c>
    </row>
    <row r="35" spans="1:114" x14ac:dyDescent="0.35">
      <c r="A35" s="73" t="s">
        <v>533</v>
      </c>
      <c r="B35" s="41">
        <f t="shared" si="88"/>
        <v>44046</v>
      </c>
      <c r="C35" s="57">
        <f>'HAVERW (new)'!B90</f>
        <v>390</v>
      </c>
      <c r="D35" s="57">
        <f>'HAVERW (new)'!C90-'HAVERW (new)'!B90</f>
        <v>37</v>
      </c>
      <c r="E35" s="4">
        <f ca="1">AVERAGE(OFFSET('HAVERD (new)'!B$12,(ROWS('Chart Data'!$A$5:$A35)-1)*7,0,7,1))</f>
        <v>100.14285714285714</v>
      </c>
      <c r="F35" s="4">
        <f ca="1">AVERAGE(OFFSET('HAVERD (new)'!C$12,(ROWS('Chart Data'!$A$5:$A35)-1)*7,0,7,1))</f>
        <v>101.28571428571429</v>
      </c>
      <c r="G35" s="57">
        <f>'HAVERW (new)'!Q90</f>
        <v>19069</v>
      </c>
      <c r="H35" s="4">
        <f ca="1">AVERAGE(OFFSET('HAVERD (new)'!O$12,(ROWS('Chart Data'!$A$5:$A35)-1)*7,0,7,1))</f>
        <v>89.714285714285708</v>
      </c>
      <c r="I35" s="4">
        <f ca="1">AVERAGE(OFFSET('HAVERD (new)'!P$12,(ROWS('Chart Data'!$A$5:$A35)-1)*7,0,7,1))</f>
        <v>32.571428571428569</v>
      </c>
      <c r="J35" s="4">
        <f ca="1">AVERAGE(OFFSET('HAVERD (new)'!Q$12,(ROWS('Chart Data'!$A$5:$A35)-1)*7,0,7,1))</f>
        <v>27.571428571428573</v>
      </c>
      <c r="K35" s="4">
        <f ca="1">AVERAGE(OFFSET('HAVERD (new)'!R$12,(ROWS('Chart Data'!$A$5:$A35)-1)*7,0,7,1))</f>
        <v>51.857142857142854</v>
      </c>
      <c r="L35" s="57">
        <f>'HAVERW (new)'!D90</f>
        <v>12311</v>
      </c>
      <c r="M35" s="57">
        <f>'HAVERW (new)'!F90</f>
        <v>53.885714285714279</v>
      </c>
      <c r="N35" s="4" t="e">
        <f ca="1">AVERAGE(OFFSET('HAVERD (new)'!D$12,(ROWS('Chart Data'!$A$5:$A35)-1)*7,0,7,1))</f>
        <v>#DIV/0!</v>
      </c>
      <c r="O35" s="4">
        <f ca="1">AVERAGE(OFFSET('HAVERD (new)'!E$12,(ROWS('Chart Data'!$A$5:$A35)-1)*7,0,7,1))</f>
        <v>67.155714285714282</v>
      </c>
      <c r="P35" s="4">
        <f ca="1">AVERAGE(AVERAGE(OFFSET('HAVERD (new)'!F$12,(ROWS('Chart Data'!$A$5:$A35)-1)*7,0,7,1)),AVERAGE(OFFSET('HAVERD (new)'!J$12,(ROWS('Chart Data'!$A$5:$A35)-1)*7,0,7,1)),AVERAGE(OFFSET('HAVERD (new)'!K$12,(ROWS('Chart Data'!$A$5:$A35)-1)*7,0,7,1)))</f>
        <v>61.816190476190478</v>
      </c>
      <c r="Q35" s="4">
        <f ca="1">AVERAGE(AVERAGE(OFFSET('HAVERD (new)'!H$12,(ROWS('Chart Data'!$A$5:$A35)-1)*7,0,7,1)),AVERAGE(OFFSET('HAVERD (new)'!I$12,(ROWS('Chart Data'!$A$5:$A35)-1)*7,0,7,1)))</f>
        <v>75.987142857142857</v>
      </c>
      <c r="R35" s="4">
        <f ca="1">AVERAGE(AVERAGE(OFFSET('HAVERD (new)'!L$12,(ROWS('Chart Data'!$A$5:$A35)-1)*7,0,7,1)),AVERAGE(OFFSET('HAVERD (new)'!M$12,(ROWS('Chart Data'!$A$5:$A35)-1)*7,0,7,1)))</f>
        <v>65.612142857142857</v>
      </c>
      <c r="S35" s="73" t="e">
        <f>NA()</f>
        <v>#N/A</v>
      </c>
      <c r="T35" s="57">
        <f ca="1">AVERAGE(OFFSET(Energy!E$1109,(ROWS('Chart Data'!$A$5:$A35)-1)*7,0,7,1))</f>
        <v>574808.14285714284</v>
      </c>
      <c r="U35" s="57">
        <f ca="1">-AVERAGE(OFFSET('HAVERD (new)'!T$12,(ROWS('Chart Data'!$A$5:$A35)-1)*7,0,7,1))</f>
        <v>-570.85714285714278</v>
      </c>
      <c r="V35" s="4">
        <f ca="1">-AVERAGE(OFFSET('HAVERD (new)'!U$12,(ROWS('Chart Data'!$A$5:$A35)-1)*7,0,7,1))*10000</f>
        <v>-1304.0000000000002</v>
      </c>
      <c r="W35" s="4"/>
      <c r="Z35" s="4"/>
      <c r="AA35" s="73" t="e">
        <f>NA()</f>
        <v>#N/A</v>
      </c>
      <c r="AB35" s="73" t="e">
        <f>NA()</f>
        <v>#N/A</v>
      </c>
      <c r="AC35" s="73" t="e">
        <f>NA()</f>
        <v>#N/A</v>
      </c>
      <c r="AD35" s="73" t="e">
        <f>NA()</f>
        <v>#N/A</v>
      </c>
      <c r="AE35" s="73" t="e">
        <f>NA()</f>
        <v>#N/A</v>
      </c>
      <c r="AF35" s="73" t="e">
        <f>NA()</f>
        <v>#N/A</v>
      </c>
      <c r="AG35" s="73" t="e">
        <f>NA()</f>
        <v>#N/A</v>
      </c>
      <c r="AH35" s="73" t="e">
        <f>NA()</f>
        <v>#N/A</v>
      </c>
      <c r="AI35" s="73" t="e">
        <f>NA()</f>
        <v>#N/A</v>
      </c>
      <c r="AJ35" s="73" t="e">
        <f>NA()</f>
        <v>#N/A</v>
      </c>
      <c r="AK35" s="73" t="e">
        <f>NA()</f>
        <v>#N/A</v>
      </c>
      <c r="AL35" s="73" t="e">
        <f>NA()</f>
        <v>#N/A</v>
      </c>
      <c r="AM35" s="73" t="e">
        <f>NA()</f>
        <v>#N/A</v>
      </c>
      <c r="AN35" s="73" t="e">
        <f>NA()</f>
        <v>#N/A</v>
      </c>
      <c r="AO35" s="73" t="e">
        <f>NA()</f>
        <v>#N/A</v>
      </c>
      <c r="AP35" s="73" t="e">
        <f>NA()</f>
        <v>#N/A</v>
      </c>
      <c r="AQ35" s="73" t="e">
        <f>NA()</f>
        <v>#N/A</v>
      </c>
      <c r="AR35" s="73" t="e">
        <f>NA()</f>
        <v>#N/A</v>
      </c>
      <c r="AS35" s="57">
        <f t="shared" ca="1" si="25"/>
        <v>570.85714285714278</v>
      </c>
      <c r="AT35" s="57">
        <f t="shared" ca="1" si="26"/>
        <v>1304.0000000000002</v>
      </c>
      <c r="AW35" s="4" t="e">
        <f t="shared" si="92"/>
        <v>#N/A</v>
      </c>
      <c r="AX35" s="4" t="e">
        <f t="shared" si="27"/>
        <v>#N/A</v>
      </c>
      <c r="AY35" s="4" t="e">
        <f t="shared" si="28"/>
        <v>#N/A</v>
      </c>
      <c r="AZ35" s="4" t="e">
        <f t="shared" si="29"/>
        <v>#N/A</v>
      </c>
      <c r="BA35" s="4" t="e">
        <f t="shared" si="30"/>
        <v>#N/A</v>
      </c>
      <c r="BB35" s="4" t="e">
        <f t="shared" si="31"/>
        <v>#N/A</v>
      </c>
      <c r="BC35" s="4" t="e">
        <f t="shared" si="32"/>
        <v>#N/A</v>
      </c>
      <c r="BD35" s="4" t="e">
        <f t="shared" si="33"/>
        <v>#N/A</v>
      </c>
      <c r="BE35" s="4" t="e">
        <f t="shared" si="34"/>
        <v>#N/A</v>
      </c>
      <c r="BF35" s="4" t="e">
        <f t="shared" si="35"/>
        <v>#N/A</v>
      </c>
      <c r="BG35" s="4" t="e">
        <f t="shared" si="36"/>
        <v>#N/A</v>
      </c>
      <c r="BH35" s="4" t="e">
        <f t="shared" si="37"/>
        <v>#N/A</v>
      </c>
      <c r="BI35" s="4" t="e">
        <f t="shared" si="38"/>
        <v>#N/A</v>
      </c>
      <c r="BJ35" s="4" t="e">
        <f t="shared" si="39"/>
        <v>#N/A</v>
      </c>
      <c r="BK35" s="4" t="e">
        <f t="shared" si="40"/>
        <v>#N/A</v>
      </c>
      <c r="BL35" s="4" t="e">
        <f t="shared" si="41"/>
        <v>#N/A</v>
      </c>
      <c r="BM35" s="4" t="e">
        <f t="shared" si="42"/>
        <v>#N/A</v>
      </c>
      <c r="BN35" s="4" t="e">
        <f t="shared" si="43"/>
        <v>#N/A</v>
      </c>
      <c r="BO35" s="4">
        <f t="shared" ca="1" si="44"/>
        <v>601.42392857142852</v>
      </c>
      <c r="BP35" s="4">
        <f t="shared" ca="1" si="45"/>
        <v>1452.4</v>
      </c>
      <c r="BS35" s="74">
        <f t="shared" si="21"/>
        <v>-0.29360338339337849</v>
      </c>
      <c r="BT35" s="74">
        <f t="shared" si="22"/>
        <v>-1.8421060550815556</v>
      </c>
      <c r="BU35" s="74">
        <f t="shared" ca="1" si="46"/>
        <v>-1.9207789834835918</v>
      </c>
      <c r="BV35" s="74">
        <f t="shared" ca="1" si="47"/>
        <v>-0.22056101632736813</v>
      </c>
      <c r="BW35" s="74">
        <f t="shared" si="48"/>
        <v>-3.6379908638375706</v>
      </c>
      <c r="BX35" s="74">
        <f t="shared" ca="1" si="49"/>
        <v>-1.1824663424183459</v>
      </c>
      <c r="BY35" s="74" t="e">
        <f t="shared" ca="1" si="50"/>
        <v>#N/A</v>
      </c>
      <c r="BZ35" s="74">
        <f t="shared" ca="1" si="51"/>
        <v>-14.345567270495945</v>
      </c>
      <c r="CA35" s="74">
        <f t="shared" ca="1" si="52"/>
        <v>-12.36305503743421</v>
      </c>
      <c r="CB35" s="74">
        <f t="shared" si="53"/>
        <v>3.1729215256264238</v>
      </c>
      <c r="CC35" s="74">
        <f t="shared" si="54"/>
        <v>-4.401082319084006</v>
      </c>
      <c r="CD35" s="74" t="e">
        <f t="shared" ca="1" si="55"/>
        <v>#DIV/0!</v>
      </c>
      <c r="CE35" s="74">
        <f t="shared" ca="1" si="56"/>
        <v>-5.3016457671170309</v>
      </c>
      <c r="CF35" s="74">
        <f t="shared" ca="1" si="57"/>
        <v>-5.1359121825729188</v>
      </c>
      <c r="CG35" s="74">
        <f t="shared" ca="1" si="58"/>
        <v>-2.8351959682261603</v>
      </c>
      <c r="CH35" s="74">
        <f t="shared" ca="1" si="59"/>
        <v>-3.7951280333431008</v>
      </c>
      <c r="CI35" s="74" t="e">
        <f t="shared" si="60"/>
        <v>#N/A</v>
      </c>
      <c r="CJ35" s="74">
        <f t="shared" ca="1" si="61"/>
        <v>-0.61535369000123163</v>
      </c>
      <c r="CK35" s="74">
        <f t="shared" ca="1" si="62"/>
        <v>-4.7115018643993798</v>
      </c>
      <c r="CL35" s="74">
        <f t="shared" ca="1" si="63"/>
        <v>-1.2235449739913959</v>
      </c>
      <c r="CO35" s="53">
        <v>44743</v>
      </c>
      <c r="CP35" s="57">
        <f>SUM(C$135:C$138)</f>
        <v>1650</v>
      </c>
      <c r="CQ35" s="57">
        <f t="shared" ref="CQ35:DG35" si="127">SUM(D$135:D$138)</f>
        <v>262</v>
      </c>
      <c r="CR35" s="57">
        <f t="shared" ca="1" si="127"/>
        <v>461.57142857142856</v>
      </c>
      <c r="CS35" s="57">
        <f t="shared" ca="1" si="127"/>
        <v>426.85714285714289</v>
      </c>
      <c r="CT35" s="57">
        <f t="shared" si="127"/>
        <v>159662</v>
      </c>
      <c r="CU35" s="57">
        <f t="shared" ca="1" si="127"/>
        <v>385.28571428571428</v>
      </c>
      <c r="CV35" s="57">
        <f t="shared" ca="1" si="127"/>
        <v>315.28571428571428</v>
      </c>
      <c r="CW35" s="57">
        <f t="shared" ca="1" si="127"/>
        <v>286.28571428571428</v>
      </c>
      <c r="CX35" s="57">
        <f t="shared" ca="1" si="127"/>
        <v>325.71428571428572</v>
      </c>
      <c r="CY35" s="57">
        <f t="shared" si="127"/>
        <v>11377</v>
      </c>
      <c r="CZ35" s="57">
        <f t="shared" si="127"/>
        <v>720.45714285714291</v>
      </c>
      <c r="DA35" s="57" t="e">
        <f t="shared" ca="1" si="127"/>
        <v>#DIV/0!</v>
      </c>
      <c r="DB35" s="57">
        <f t="shared" ca="1" si="127"/>
        <v>366.35</v>
      </c>
      <c r="DC35" s="57">
        <f t="shared" ca="1" si="127"/>
        <v>341.27476190476193</v>
      </c>
      <c r="DD35" s="57">
        <f t="shared" ca="1" si="127"/>
        <v>386.00357142857143</v>
      </c>
      <c r="DE35" s="57">
        <f t="shared" ca="1" si="127"/>
        <v>415.76285714285711</v>
      </c>
      <c r="DF35" s="57">
        <f t="shared" si="127"/>
        <v>339.87525806179377</v>
      </c>
      <c r="DG35" s="57">
        <f t="shared" ca="1" si="127"/>
        <v>2262131.1428571427</v>
      </c>
      <c r="DH35" s="57">
        <f ca="1">AVERAGE(U$135:U$138)</f>
        <v>-259.40535714285716</v>
      </c>
      <c r="DI35" s="57">
        <f ca="1">AVERAGE(V$135:V$138)</f>
        <v>-4481.5999999999995</v>
      </c>
      <c r="DJ35" s="4">
        <f>HAVERGDP!B65</f>
        <v>99.9</v>
      </c>
    </row>
    <row r="36" spans="1:114" x14ac:dyDescent="0.35">
      <c r="A36" s="73" t="s">
        <v>543</v>
      </c>
      <c r="B36" s="41">
        <f t="shared" si="88"/>
        <v>44053</v>
      </c>
      <c r="C36" s="57">
        <f>'HAVERW (new)'!B91</f>
        <v>367</v>
      </c>
      <c r="D36" s="57">
        <f>'HAVERW (new)'!C91-'HAVERW (new)'!B91</f>
        <v>37</v>
      </c>
      <c r="E36" s="4">
        <f ca="1">AVERAGE(OFFSET('HAVERD (new)'!B$12,(ROWS('Chart Data'!$A$5:$A36)-1)*7,0,7,1))</f>
        <v>100.28571428571429</v>
      </c>
      <c r="F36" s="4">
        <f ca="1">AVERAGE(OFFSET('HAVERD (new)'!C$12,(ROWS('Chart Data'!$A$5:$A36)-1)*7,0,7,1))</f>
        <v>102.28571428571429</v>
      </c>
      <c r="G36" s="57">
        <f>'HAVERW (new)'!Q91</f>
        <v>18932</v>
      </c>
      <c r="H36" s="4">
        <f ca="1">AVERAGE(OFFSET('HAVERD (new)'!O$12,(ROWS('Chart Data'!$A$5:$A36)-1)*7,0,7,1))</f>
        <v>89.571428571428569</v>
      </c>
      <c r="I36" s="4">
        <f ca="1">AVERAGE(OFFSET('HAVERD (new)'!P$12,(ROWS('Chart Data'!$A$5:$A36)-1)*7,0,7,1))</f>
        <v>32.714285714285715</v>
      </c>
      <c r="J36" s="4">
        <f ca="1">AVERAGE(OFFSET('HAVERD (new)'!Q$12,(ROWS('Chart Data'!$A$5:$A36)-1)*7,0,7,1))</f>
        <v>28.571428571428573</v>
      </c>
      <c r="K36" s="4">
        <f ca="1">AVERAGE(OFFSET('HAVERD (new)'!R$12,(ROWS('Chart Data'!$A$5:$A36)-1)*7,0,7,1))</f>
        <v>53</v>
      </c>
      <c r="L36" s="57">
        <f>'HAVERW (new)'!D91</f>
        <v>15681</v>
      </c>
      <c r="M36" s="57">
        <f>'HAVERW (new)'!F91</f>
        <v>58.98571428571428</v>
      </c>
      <c r="N36" s="4" t="e">
        <f ca="1">AVERAGE(OFFSET('HAVERD (new)'!D$12,(ROWS('Chart Data'!$A$5:$A36)-1)*7,0,7,1))</f>
        <v>#DIV/0!</v>
      </c>
      <c r="O36" s="4">
        <f ca="1">AVERAGE(OFFSET('HAVERD (new)'!E$12,(ROWS('Chart Data'!$A$5:$A36)-1)*7,0,7,1))</f>
        <v>67.221428571428575</v>
      </c>
      <c r="P36" s="4">
        <f ca="1">AVERAGE(AVERAGE(OFFSET('HAVERD (new)'!F$12,(ROWS('Chart Data'!$A$5:$A36)-1)*7,0,7,1)),AVERAGE(OFFSET('HAVERD (new)'!J$12,(ROWS('Chart Data'!$A$5:$A36)-1)*7,0,7,1)),AVERAGE(OFFSET('HAVERD (new)'!K$12,(ROWS('Chart Data'!$A$5:$A36)-1)*7,0,7,1)))</f>
        <v>58.720476190476198</v>
      </c>
      <c r="Q36" s="4">
        <f ca="1">AVERAGE(AVERAGE(OFFSET('HAVERD (new)'!H$12,(ROWS('Chart Data'!$A$5:$A36)-1)*7,0,7,1)),AVERAGE(OFFSET('HAVERD (new)'!I$12,(ROWS('Chart Data'!$A$5:$A36)-1)*7,0,7,1)))</f>
        <v>78.421428571428578</v>
      </c>
      <c r="R36" s="4">
        <f ca="1">AVERAGE(AVERAGE(OFFSET('HAVERD (new)'!L$12,(ROWS('Chart Data'!$A$5:$A36)-1)*7,0,7,1)),AVERAGE(OFFSET('HAVERD (new)'!M$12,(ROWS('Chart Data'!$A$5:$A36)-1)*7,0,7,1)))</f>
        <v>69.300714285714278</v>
      </c>
      <c r="S36" s="73" t="e">
        <f>NA()</f>
        <v>#N/A</v>
      </c>
      <c r="T36" s="57">
        <f ca="1">AVERAGE(OFFSET(Energy!E$1109,(ROWS('Chart Data'!$A$5:$A36)-1)*7,0,7,1))</f>
        <v>620472.28571428568</v>
      </c>
      <c r="U36" s="57">
        <f ca="1">-AVERAGE(OFFSET('HAVERD (new)'!T$12,(ROWS('Chart Data'!$A$5:$A36)-1)*7,0,7,1))</f>
        <v>-573.53142857142859</v>
      </c>
      <c r="V36" s="4">
        <f ca="1">-AVERAGE(OFFSET('HAVERD (new)'!U$12,(ROWS('Chart Data'!$A$5:$A36)-1)*7,0,7,1))*10000</f>
        <v>-1047.3999999999999</v>
      </c>
      <c r="W36" s="4"/>
      <c r="Z36" s="4"/>
      <c r="AA36" s="73" t="e">
        <f>NA()</f>
        <v>#N/A</v>
      </c>
      <c r="AB36" s="73" t="e">
        <f>NA()</f>
        <v>#N/A</v>
      </c>
      <c r="AC36" s="73" t="e">
        <f>NA()</f>
        <v>#N/A</v>
      </c>
      <c r="AD36" s="73" t="e">
        <f>NA()</f>
        <v>#N/A</v>
      </c>
      <c r="AE36" s="73" t="e">
        <f>NA()</f>
        <v>#N/A</v>
      </c>
      <c r="AF36" s="73" t="e">
        <f>NA()</f>
        <v>#N/A</v>
      </c>
      <c r="AG36" s="73" t="e">
        <f>NA()</f>
        <v>#N/A</v>
      </c>
      <c r="AH36" s="73" t="e">
        <f>NA()</f>
        <v>#N/A</v>
      </c>
      <c r="AI36" s="73" t="e">
        <f>NA()</f>
        <v>#N/A</v>
      </c>
      <c r="AJ36" s="73" t="e">
        <f>NA()</f>
        <v>#N/A</v>
      </c>
      <c r="AK36" s="73" t="e">
        <f>NA()</f>
        <v>#N/A</v>
      </c>
      <c r="AL36" s="73" t="e">
        <f>NA()</f>
        <v>#N/A</v>
      </c>
      <c r="AM36" s="73" t="e">
        <f>NA()</f>
        <v>#N/A</v>
      </c>
      <c r="AN36" s="73" t="e">
        <f>NA()</f>
        <v>#N/A</v>
      </c>
      <c r="AO36" s="73" t="e">
        <f>NA()</f>
        <v>#N/A</v>
      </c>
      <c r="AP36" s="73" t="e">
        <f>NA()</f>
        <v>#N/A</v>
      </c>
      <c r="AQ36" s="73" t="e">
        <f>NA()</f>
        <v>#N/A</v>
      </c>
      <c r="AR36" s="73" t="e">
        <f>NA()</f>
        <v>#N/A</v>
      </c>
      <c r="AS36" s="57">
        <f t="shared" ca="1" si="25"/>
        <v>573.53142857142859</v>
      </c>
      <c r="AT36" s="57">
        <f t="shared" ca="1" si="26"/>
        <v>1047.3999999999999</v>
      </c>
      <c r="AW36" s="4" t="e">
        <f t="shared" si="92"/>
        <v>#N/A</v>
      </c>
      <c r="AX36" s="4" t="e">
        <f t="shared" si="27"/>
        <v>#N/A</v>
      </c>
      <c r="AY36" s="4" t="e">
        <f t="shared" si="28"/>
        <v>#N/A</v>
      </c>
      <c r="AZ36" s="4" t="e">
        <f t="shared" si="29"/>
        <v>#N/A</v>
      </c>
      <c r="BA36" s="4" t="e">
        <f t="shared" si="30"/>
        <v>#N/A</v>
      </c>
      <c r="BB36" s="4" t="e">
        <f t="shared" si="31"/>
        <v>#N/A</v>
      </c>
      <c r="BC36" s="4" t="e">
        <f t="shared" si="32"/>
        <v>#N/A</v>
      </c>
      <c r="BD36" s="4" t="e">
        <f t="shared" si="33"/>
        <v>#N/A</v>
      </c>
      <c r="BE36" s="4" t="e">
        <f t="shared" si="34"/>
        <v>#N/A</v>
      </c>
      <c r="BF36" s="4" t="e">
        <f t="shared" si="35"/>
        <v>#N/A</v>
      </c>
      <c r="BG36" s="4" t="e">
        <f t="shared" si="36"/>
        <v>#N/A</v>
      </c>
      <c r="BH36" s="4" t="e">
        <f t="shared" si="37"/>
        <v>#N/A</v>
      </c>
      <c r="BI36" s="4" t="e">
        <f t="shared" si="38"/>
        <v>#N/A</v>
      </c>
      <c r="BJ36" s="4" t="e">
        <f t="shared" si="39"/>
        <v>#N/A</v>
      </c>
      <c r="BK36" s="4" t="e">
        <f t="shared" si="40"/>
        <v>#N/A</v>
      </c>
      <c r="BL36" s="4" t="e">
        <f t="shared" si="41"/>
        <v>#N/A</v>
      </c>
      <c r="BM36" s="4" t="e">
        <f t="shared" si="42"/>
        <v>#N/A</v>
      </c>
      <c r="BN36" s="4" t="e">
        <f t="shared" si="43"/>
        <v>#N/A</v>
      </c>
      <c r="BO36" s="4">
        <f t="shared" ca="1" si="44"/>
        <v>600.65821428571428</v>
      </c>
      <c r="BP36" s="4">
        <f t="shared" ca="1" si="45"/>
        <v>1306.8499999999999</v>
      </c>
      <c r="BS36" s="74">
        <f t="shared" si="21"/>
        <v>-1.1387288864944123</v>
      </c>
      <c r="BT36" s="74">
        <f t="shared" si="22"/>
        <v>-1.8421060550815556</v>
      </c>
      <c r="BU36" s="74">
        <f t="shared" ca="1" si="46"/>
        <v>-1.9042963263026675</v>
      </c>
      <c r="BV36" s="74">
        <f t="shared" ca="1" si="47"/>
        <v>-0.12881662074128225</v>
      </c>
      <c r="BW36" s="74">
        <f t="shared" si="48"/>
        <v>-3.6647177632956547</v>
      </c>
      <c r="BX36" s="74">
        <f t="shared" ca="1" si="49"/>
        <v>-1.209838248492844</v>
      </c>
      <c r="BY36" s="74" t="e">
        <f t="shared" ca="1" si="50"/>
        <v>#N/A</v>
      </c>
      <c r="BZ36" s="74">
        <f t="shared" ca="1" si="51"/>
        <v>-14.097624052989381</v>
      </c>
      <c r="CA36" s="74">
        <f t="shared" ca="1" si="52"/>
        <v>-11.980335531091349</v>
      </c>
      <c r="CB36" s="74">
        <f t="shared" si="53"/>
        <v>4.6391694352371049</v>
      </c>
      <c r="CC36" s="74">
        <f t="shared" si="54"/>
        <v>-4.0912633549949975</v>
      </c>
      <c r="CD36" s="74" t="e">
        <f t="shared" ca="1" si="55"/>
        <v>#DIV/0!</v>
      </c>
      <c r="CE36" s="74">
        <f t="shared" ca="1" si="56"/>
        <v>-5.2913417113360408</v>
      </c>
      <c r="CF36" s="74">
        <f t="shared" ca="1" si="57"/>
        <v>-5.5224786304761588</v>
      </c>
      <c r="CG36" s="74">
        <f t="shared" ca="1" si="58"/>
        <v>-2.5593219607913493</v>
      </c>
      <c r="CH36" s="74">
        <f t="shared" ca="1" si="59"/>
        <v>-3.3918267624174456</v>
      </c>
      <c r="CI36" s="74" t="e">
        <f t="shared" si="60"/>
        <v>#N/A</v>
      </c>
      <c r="CJ36" s="74">
        <f t="shared" ca="1" si="61"/>
        <v>-9.4003441259921189E-2</v>
      </c>
      <c r="CK36" s="74">
        <f t="shared" ca="1" si="62"/>
        <v>-4.7454049060162591</v>
      </c>
      <c r="CL36" s="74">
        <f t="shared" ca="1" si="63"/>
        <v>-0.82561667219222856</v>
      </c>
      <c r="CO36" s="53">
        <v>44774</v>
      </c>
      <c r="CP36" s="57">
        <f>SUM(C$139:C$143)</f>
        <v>2003</v>
      </c>
      <c r="CQ36" s="57">
        <f t="shared" ref="CQ36:DG36" si="128">SUM(D$139:D$143)</f>
        <v>362</v>
      </c>
      <c r="CR36" s="57">
        <f t="shared" ca="1" si="128"/>
        <v>562</v>
      </c>
      <c r="CS36" s="57">
        <f t="shared" ca="1" si="128"/>
        <v>515.57142857142856</v>
      </c>
      <c r="CT36" s="57">
        <f t="shared" si="128"/>
        <v>195920</v>
      </c>
      <c r="CU36" s="57">
        <f t="shared" ca="1" si="128"/>
        <v>482.99999999999994</v>
      </c>
      <c r="CV36" s="57">
        <f t="shared" ca="1" si="128"/>
        <v>402.57142857142856</v>
      </c>
      <c r="CW36" s="57">
        <f t="shared" ca="1" si="128"/>
        <v>367.85714285714289</v>
      </c>
      <c r="CX36" s="57">
        <f t="shared" ca="1" si="128"/>
        <v>421</v>
      </c>
      <c r="CY36" s="57">
        <f t="shared" si="128"/>
        <v>15095</v>
      </c>
      <c r="CZ36" s="57">
        <f t="shared" si="128"/>
        <v>903.45714285714291</v>
      </c>
      <c r="DA36" s="57" t="e">
        <f t="shared" ca="1" si="128"/>
        <v>#DIV/0!</v>
      </c>
      <c r="DB36" s="57">
        <f t="shared" ca="1" si="128"/>
        <v>480.91285714285715</v>
      </c>
      <c r="DC36" s="57">
        <f t="shared" ca="1" si="128"/>
        <v>450.16285714285715</v>
      </c>
      <c r="DD36" s="57">
        <f t="shared" ca="1" si="128"/>
        <v>513.78071428571434</v>
      </c>
      <c r="DE36" s="57">
        <f t="shared" ca="1" si="128"/>
        <v>546.25285714285712</v>
      </c>
      <c r="DF36" s="57">
        <f t="shared" si="128"/>
        <v>439.29498160466534</v>
      </c>
      <c r="DG36" s="57">
        <f t="shared" ca="1" si="128"/>
        <v>2799872.4285714282</v>
      </c>
      <c r="DH36" s="57">
        <f ca="1">AVERAGE(U$139:U$143)</f>
        <v>-193.17485714285715</v>
      </c>
      <c r="DI36" s="57">
        <f ca="1">AVERAGE(V$139:V$143)</f>
        <v>-1915.52</v>
      </c>
      <c r="DJ36" s="4">
        <f>HAVERGDP!B66</f>
        <v>99.9</v>
      </c>
    </row>
    <row r="37" spans="1:114" x14ac:dyDescent="0.35">
      <c r="A37" s="73" t="s">
        <v>544</v>
      </c>
      <c r="B37" s="41">
        <f t="shared" si="88"/>
        <v>44060</v>
      </c>
      <c r="C37" s="57">
        <f>'HAVERW (new)'!B92</f>
        <v>374</v>
      </c>
      <c r="D37" s="57">
        <f>'HAVERW (new)'!C92-'HAVERW (new)'!B92</f>
        <v>38</v>
      </c>
      <c r="E37" s="4">
        <f ca="1">AVERAGE(OFFSET('HAVERD (new)'!B$12,(ROWS('Chart Data'!$A$5:$A37)-1)*7,0,7,1))</f>
        <v>101.57142857142857</v>
      </c>
      <c r="F37" s="4">
        <f ca="1">AVERAGE(OFFSET('HAVERD (new)'!C$12,(ROWS('Chart Data'!$A$5:$A37)-1)*7,0,7,1))</f>
        <v>101.85714285714286</v>
      </c>
      <c r="G37" s="57">
        <f>'HAVERW (new)'!Q92</f>
        <v>19135</v>
      </c>
      <c r="H37" s="4">
        <f ca="1">AVERAGE(OFFSET('HAVERD (new)'!O$12,(ROWS('Chart Data'!$A$5:$A37)-1)*7,0,7,1))</f>
        <v>90.285714285714292</v>
      </c>
      <c r="I37" s="4">
        <f ca="1">AVERAGE(OFFSET('HAVERD (new)'!P$12,(ROWS('Chart Data'!$A$5:$A37)-1)*7,0,7,1))</f>
        <v>32.714285714285715</v>
      </c>
      <c r="J37" s="4">
        <f ca="1">AVERAGE(OFFSET('HAVERD (new)'!Q$12,(ROWS('Chart Data'!$A$5:$A37)-1)*7,0,7,1))</f>
        <v>31.285714285714285</v>
      </c>
      <c r="K37" s="4">
        <f ca="1">AVERAGE(OFFSET('HAVERD (new)'!R$12,(ROWS('Chart Data'!$A$5:$A37)-1)*7,0,7,1))</f>
        <v>55.857142857142854</v>
      </c>
      <c r="L37" s="57">
        <f>'HAVERW (new)'!D92</f>
        <v>12235</v>
      </c>
      <c r="M37" s="57">
        <f>'HAVERW (new)'!F92</f>
        <v>62.24285714285714</v>
      </c>
      <c r="N37" s="4" t="e">
        <f ca="1">AVERAGE(OFFSET('HAVERD (new)'!D$12,(ROWS('Chart Data'!$A$5:$A37)-1)*7,0,7,1))</f>
        <v>#DIV/0!</v>
      </c>
      <c r="O37" s="4">
        <f ca="1">AVERAGE(OFFSET('HAVERD (new)'!E$12,(ROWS('Chart Data'!$A$5:$A37)-1)*7,0,7,1))</f>
        <v>65.257142857142867</v>
      </c>
      <c r="P37" s="4">
        <f ca="1">AVERAGE(AVERAGE(OFFSET('HAVERD (new)'!F$12,(ROWS('Chart Data'!$A$5:$A37)-1)*7,0,7,1)),AVERAGE(OFFSET('HAVERD (new)'!J$12,(ROWS('Chart Data'!$A$5:$A37)-1)*7,0,7,1)),AVERAGE(OFFSET('HAVERD (new)'!K$12,(ROWS('Chart Data'!$A$5:$A37)-1)*7,0,7,1)))</f>
        <v>56.532857142857146</v>
      </c>
      <c r="Q37" s="4">
        <f ca="1">AVERAGE(AVERAGE(OFFSET('HAVERD (new)'!H$12,(ROWS('Chart Data'!$A$5:$A37)-1)*7,0,7,1)),AVERAGE(OFFSET('HAVERD (new)'!I$12,(ROWS('Chart Data'!$A$5:$A37)-1)*7,0,7,1)))</f>
        <v>75.377857142857152</v>
      </c>
      <c r="R37" s="4">
        <f ca="1">AVERAGE(AVERAGE(OFFSET('HAVERD (new)'!L$12,(ROWS('Chart Data'!$A$5:$A37)-1)*7,0,7,1)),AVERAGE(OFFSET('HAVERD (new)'!M$12,(ROWS('Chart Data'!$A$5:$A37)-1)*7,0,7,1)))</f>
        <v>68.771428571428572</v>
      </c>
      <c r="S37" s="73" t="e">
        <f>NA()</f>
        <v>#N/A</v>
      </c>
      <c r="T37" s="57">
        <f ca="1">AVERAGE(OFFSET(Energy!E$1109,(ROWS('Chart Data'!$A$5:$A37)-1)*7,0,7,1))</f>
        <v>572528</v>
      </c>
      <c r="U37" s="57">
        <f ca="1">-AVERAGE(OFFSET('HAVERD (new)'!T$12,(ROWS('Chart Data'!$A$5:$A37)-1)*7,0,7,1))</f>
        <v>-487.89</v>
      </c>
      <c r="V37" s="4">
        <f ca="1">-AVERAGE(OFFSET('HAVERD (new)'!U$12,(ROWS('Chart Data'!$A$5:$A37)-1)*7,0,7,1))*10000</f>
        <v>-959.4</v>
      </c>
      <c r="W37" s="4"/>
      <c r="Z37" s="4"/>
      <c r="AA37" s="73" t="e">
        <f>NA()</f>
        <v>#N/A</v>
      </c>
      <c r="AB37" s="73" t="e">
        <f>NA()</f>
        <v>#N/A</v>
      </c>
      <c r="AC37" s="73" t="e">
        <f>NA()</f>
        <v>#N/A</v>
      </c>
      <c r="AD37" s="73" t="e">
        <f>NA()</f>
        <v>#N/A</v>
      </c>
      <c r="AE37" s="73" t="e">
        <f>NA()</f>
        <v>#N/A</v>
      </c>
      <c r="AF37" s="73" t="e">
        <f>NA()</f>
        <v>#N/A</v>
      </c>
      <c r="AG37" s="73" t="e">
        <f>NA()</f>
        <v>#N/A</v>
      </c>
      <c r="AH37" s="73" t="e">
        <f>NA()</f>
        <v>#N/A</v>
      </c>
      <c r="AI37" s="73" t="e">
        <f>NA()</f>
        <v>#N/A</v>
      </c>
      <c r="AJ37" s="73" t="e">
        <f>NA()</f>
        <v>#N/A</v>
      </c>
      <c r="AK37" s="73" t="e">
        <f>NA()</f>
        <v>#N/A</v>
      </c>
      <c r="AL37" s="73" t="e">
        <f>NA()</f>
        <v>#N/A</v>
      </c>
      <c r="AM37" s="73" t="e">
        <f>NA()</f>
        <v>#N/A</v>
      </c>
      <c r="AN37" s="73" t="e">
        <f>NA()</f>
        <v>#N/A</v>
      </c>
      <c r="AO37" s="73" t="e">
        <f>NA()</f>
        <v>#N/A</v>
      </c>
      <c r="AP37" s="73" t="e">
        <f>NA()</f>
        <v>#N/A</v>
      </c>
      <c r="AQ37" s="73" t="e">
        <f>NA()</f>
        <v>#N/A</v>
      </c>
      <c r="AR37" s="73" t="e">
        <f>NA()</f>
        <v>#N/A</v>
      </c>
      <c r="AS37" s="57">
        <f t="shared" ca="1" si="25"/>
        <v>487.89</v>
      </c>
      <c r="AT37" s="57">
        <f t="shared" ca="1" si="26"/>
        <v>959.4</v>
      </c>
      <c r="AW37" s="4" t="e">
        <f t="shared" si="92"/>
        <v>#N/A</v>
      </c>
      <c r="AX37" s="4" t="e">
        <f t="shared" si="27"/>
        <v>#N/A</v>
      </c>
      <c r="AY37" s="4" t="e">
        <f t="shared" si="28"/>
        <v>#N/A</v>
      </c>
      <c r="AZ37" s="4" t="e">
        <f t="shared" si="29"/>
        <v>#N/A</v>
      </c>
      <c r="BA37" s="4" t="e">
        <f t="shared" si="30"/>
        <v>#N/A</v>
      </c>
      <c r="BB37" s="4" t="e">
        <f t="shared" si="31"/>
        <v>#N/A</v>
      </c>
      <c r="BC37" s="4" t="e">
        <f t="shared" si="32"/>
        <v>#N/A</v>
      </c>
      <c r="BD37" s="4" t="e">
        <f t="shared" si="33"/>
        <v>#N/A</v>
      </c>
      <c r="BE37" s="4" t="e">
        <f t="shared" si="34"/>
        <v>#N/A</v>
      </c>
      <c r="BF37" s="4" t="e">
        <f t="shared" si="35"/>
        <v>#N/A</v>
      </c>
      <c r="BG37" s="4" t="e">
        <f t="shared" si="36"/>
        <v>#N/A</v>
      </c>
      <c r="BH37" s="4" t="e">
        <f t="shared" si="37"/>
        <v>#N/A</v>
      </c>
      <c r="BI37" s="4" t="e">
        <f t="shared" si="38"/>
        <v>#N/A</v>
      </c>
      <c r="BJ37" s="4" t="e">
        <f t="shared" si="39"/>
        <v>#N/A</v>
      </c>
      <c r="BK37" s="4" t="e">
        <f t="shared" si="40"/>
        <v>#N/A</v>
      </c>
      <c r="BL37" s="4" t="e">
        <f t="shared" si="41"/>
        <v>#N/A</v>
      </c>
      <c r="BM37" s="4" t="e">
        <f t="shared" si="42"/>
        <v>#N/A</v>
      </c>
      <c r="BN37" s="4" t="e">
        <f t="shared" si="43"/>
        <v>#N/A</v>
      </c>
      <c r="BO37" s="4">
        <f t="shared" ca="1" si="44"/>
        <v>568.79428571428571</v>
      </c>
      <c r="BP37" s="4">
        <f t="shared" ca="1" si="45"/>
        <v>1171.05</v>
      </c>
      <c r="BS37" s="74">
        <f t="shared" si="21"/>
        <v>-0.88151677685496721</v>
      </c>
      <c r="BT37" s="74">
        <f t="shared" si="22"/>
        <v>-1.7592072970856742</v>
      </c>
      <c r="BU37" s="74">
        <f t="shared" ca="1" si="46"/>
        <v>-1.7559524116743594</v>
      </c>
      <c r="BV37" s="74">
        <f t="shared" ca="1" si="47"/>
        <v>-0.16813564742103354</v>
      </c>
      <c r="BW37" s="74">
        <f t="shared" si="48"/>
        <v>-3.6251151312519245</v>
      </c>
      <c r="BX37" s="74">
        <f t="shared" ca="1" si="49"/>
        <v>-1.0729787181203483</v>
      </c>
      <c r="BY37" s="74" t="e">
        <f t="shared" ca="1" si="50"/>
        <v>#N/A</v>
      </c>
      <c r="BZ37" s="74">
        <f t="shared" ca="1" si="51"/>
        <v>-13.424635319757281</v>
      </c>
      <c r="CA37" s="74">
        <f t="shared" ca="1" si="52"/>
        <v>-11.023536765234198</v>
      </c>
      <c r="CB37" s="74">
        <f t="shared" si="53"/>
        <v>3.1398548071900998</v>
      </c>
      <c r="CC37" s="74">
        <f t="shared" si="54"/>
        <v>-3.8933957812910931</v>
      </c>
      <c r="CD37" s="74" t="e">
        <f t="shared" ca="1" si="55"/>
        <v>#DIV/0!</v>
      </c>
      <c r="CE37" s="74">
        <f t="shared" ca="1" si="56"/>
        <v>-5.5993433787025442</v>
      </c>
      <c r="CF37" s="74">
        <f t="shared" ca="1" si="57"/>
        <v>-5.7956498751565908</v>
      </c>
      <c r="CG37" s="74">
        <f t="shared" ca="1" si="58"/>
        <v>-2.9042454190307052</v>
      </c>
      <c r="CH37" s="74">
        <f t="shared" ca="1" si="59"/>
        <v>-3.4496978394422144</v>
      </c>
      <c r="CI37" s="74" t="e">
        <f t="shared" si="60"/>
        <v>#N/A</v>
      </c>
      <c r="CJ37" s="74">
        <f t="shared" ca="1" si="61"/>
        <v>-0.64138621730511813</v>
      </c>
      <c r="CK37" s="74">
        <f t="shared" ca="1" si="62"/>
        <v>-3.6596925973142289</v>
      </c>
      <c r="CL37" s="74">
        <f t="shared" ca="1" si="63"/>
        <v>-0.68914866533982555</v>
      </c>
      <c r="CO37" s="53">
        <v>44805</v>
      </c>
      <c r="CP37" s="57">
        <f>SUM(C$144:C$147)</f>
        <v>1614</v>
      </c>
      <c r="CQ37" s="57">
        <f t="shared" ref="CQ37:DG37" si="129">SUM(D$144:D$147)</f>
        <v>271</v>
      </c>
      <c r="CR37" s="57">
        <f t="shared" ca="1" si="129"/>
        <v>457.42857142857144</v>
      </c>
      <c r="CS37" s="57">
        <f t="shared" ca="1" si="129"/>
        <v>419.57142857142861</v>
      </c>
      <c r="CT37" s="57">
        <f t="shared" si="129"/>
        <v>155252</v>
      </c>
      <c r="CU37" s="57">
        <f t="shared" ca="1" si="129"/>
        <v>380</v>
      </c>
      <c r="CV37" s="57">
        <f t="shared" ca="1" si="129"/>
        <v>344.5</v>
      </c>
      <c r="CW37" s="57">
        <f t="shared" ca="1" si="129"/>
        <v>321</v>
      </c>
      <c r="CX37" s="57">
        <f t="shared" ca="1" si="129"/>
        <v>339.57142857142856</v>
      </c>
      <c r="CY37" s="57">
        <f t="shared" si="129"/>
        <v>13305</v>
      </c>
      <c r="CZ37" s="57">
        <f t="shared" si="129"/>
        <v>687.15714285714284</v>
      </c>
      <c r="DA37" s="57" t="e">
        <f t="shared" ca="1" si="129"/>
        <v>#DIV/0!</v>
      </c>
      <c r="DB37" s="57">
        <f t="shared" ca="1" si="129"/>
        <v>357.51</v>
      </c>
      <c r="DC37" s="57">
        <f t="shared" ca="1" si="129"/>
        <v>346.84095238095244</v>
      </c>
      <c r="DD37" s="57">
        <f t="shared" ca="1" si="129"/>
        <v>364.41785714285714</v>
      </c>
      <c r="DE37" s="57">
        <f t="shared" ca="1" si="129"/>
        <v>372.2285714285714</v>
      </c>
      <c r="DF37" s="57">
        <f t="shared" si="129"/>
        <v>355.14857502286418</v>
      </c>
      <c r="DG37" s="57">
        <f t="shared" ca="1" si="129"/>
        <v>2317471</v>
      </c>
      <c r="DH37" s="57">
        <f ca="1">AVERAGE(U$144:U$147)</f>
        <v>-373.59357142857147</v>
      </c>
      <c r="DI37" s="57">
        <f ca="1">AVERAGE(V$144:V$147)</f>
        <v>-3825.05</v>
      </c>
      <c r="DJ37" s="4">
        <f>HAVERGDP!B67</f>
        <v>99.2</v>
      </c>
    </row>
    <row r="38" spans="1:114" x14ac:dyDescent="0.35">
      <c r="A38" s="73" t="s">
        <v>550</v>
      </c>
      <c r="B38" s="41">
        <f t="shared" si="88"/>
        <v>44067</v>
      </c>
      <c r="C38" s="57">
        <f>'HAVERW (new)'!B93</f>
        <v>366</v>
      </c>
      <c r="D38" s="57">
        <f>'HAVERW (new)'!C93-'HAVERW (new)'!B93</f>
        <v>39</v>
      </c>
      <c r="E38" s="4">
        <f ca="1">AVERAGE(OFFSET('HAVERD (new)'!B$12,(ROWS('Chart Data'!$A$5:$A38)-1)*7,0,7,1))</f>
        <v>102</v>
      </c>
      <c r="F38" s="4">
        <f ca="1">AVERAGE(OFFSET('HAVERD (new)'!C$12,(ROWS('Chart Data'!$A$5:$A38)-1)*7,0,7,1))</f>
        <v>100.28571428571429</v>
      </c>
      <c r="G38" s="57">
        <f>'HAVERW (new)'!Q93</f>
        <v>19850</v>
      </c>
      <c r="H38" s="4">
        <f ca="1">AVERAGE(OFFSET('HAVERD (new)'!O$12,(ROWS('Chart Data'!$A$5:$A38)-1)*7,0,7,1))</f>
        <v>91.857142857142861</v>
      </c>
      <c r="I38" s="4">
        <f ca="1">AVERAGE(OFFSET('HAVERD (new)'!P$12,(ROWS('Chart Data'!$A$5:$A38)-1)*7,0,7,1))</f>
        <v>35.428571428571431</v>
      </c>
      <c r="J38" s="4">
        <f ca="1">AVERAGE(OFFSET('HAVERD (new)'!Q$12,(ROWS('Chart Data'!$A$5:$A38)-1)*7,0,7,1))</f>
        <v>35.142857142857146</v>
      </c>
      <c r="K38" s="4">
        <f ca="1">AVERAGE(OFFSET('HAVERD (new)'!R$12,(ROWS('Chart Data'!$A$5:$A38)-1)*7,0,7,1))</f>
        <v>58</v>
      </c>
      <c r="L38" s="57">
        <f>'HAVERW (new)'!D93</f>
        <v>8427</v>
      </c>
      <c r="M38" s="57">
        <f>'HAVERW (new)'!F93</f>
        <v>66.671428571428564</v>
      </c>
      <c r="N38" s="4" t="e">
        <f ca="1">AVERAGE(OFFSET('HAVERD (new)'!D$12,(ROWS('Chart Data'!$A$5:$A38)-1)*7,0,7,1))</f>
        <v>#DIV/0!</v>
      </c>
      <c r="O38" s="4">
        <f ca="1">AVERAGE(OFFSET('HAVERD (new)'!E$12,(ROWS('Chart Data'!$A$5:$A38)-1)*7,0,7,1))</f>
        <v>65.682857142857145</v>
      </c>
      <c r="P38" s="4">
        <f ca="1">AVERAGE(AVERAGE(OFFSET('HAVERD (new)'!F$12,(ROWS('Chart Data'!$A$5:$A38)-1)*7,0,7,1)),AVERAGE(OFFSET('HAVERD (new)'!J$12,(ROWS('Chart Data'!$A$5:$A38)-1)*7,0,7,1)),AVERAGE(OFFSET('HAVERD (new)'!K$12,(ROWS('Chart Data'!$A$5:$A38)-1)*7,0,7,1)))</f>
        <v>60.104761904761908</v>
      </c>
      <c r="Q38" s="4">
        <f ca="1">AVERAGE(AVERAGE(OFFSET('HAVERD (new)'!H$12,(ROWS('Chart Data'!$A$5:$A38)-1)*7,0,7,1)),AVERAGE(OFFSET('HAVERD (new)'!I$12,(ROWS('Chart Data'!$A$5:$A38)-1)*7,0,7,1)))</f>
        <v>73.312857142857141</v>
      </c>
      <c r="R38" s="4">
        <f ca="1">AVERAGE(AVERAGE(OFFSET('HAVERD (new)'!L$12,(ROWS('Chart Data'!$A$5:$A38)-1)*7,0,7,1)),AVERAGE(OFFSET('HAVERD (new)'!M$12,(ROWS('Chart Data'!$A$5:$A38)-1)*7,0,7,1)))</f>
        <v>66.236428571428561</v>
      </c>
      <c r="S38" s="73" t="e">
        <f>NA()</f>
        <v>#N/A</v>
      </c>
      <c r="T38" s="57">
        <f ca="1">AVERAGE(OFFSET(Energy!E$1109,(ROWS('Chart Data'!$A$5:$A38)-1)*7,0,7,1))</f>
        <v>585987.57142857148</v>
      </c>
      <c r="U38" s="57">
        <f ca="1">-AVERAGE(OFFSET('HAVERD (new)'!T$12,(ROWS('Chart Data'!$A$5:$A38)-1)*7,0,7,1))</f>
        <v>-468.47571428571433</v>
      </c>
      <c r="V38" s="4">
        <f ca="1">-AVERAGE(OFFSET('HAVERD (new)'!U$12,(ROWS('Chart Data'!$A$5:$A38)-1)*7,0,7,1))*10000</f>
        <v>-758.00000000000011</v>
      </c>
      <c r="W38" s="4"/>
      <c r="Z38" s="4"/>
      <c r="AA38" s="73" t="e">
        <f>NA()</f>
        <v>#N/A</v>
      </c>
      <c r="AB38" s="73" t="e">
        <f>NA()</f>
        <v>#N/A</v>
      </c>
      <c r="AC38" s="73" t="e">
        <f>NA()</f>
        <v>#N/A</v>
      </c>
      <c r="AD38" s="73" t="e">
        <f>NA()</f>
        <v>#N/A</v>
      </c>
      <c r="AE38" s="73" t="e">
        <f>NA()</f>
        <v>#N/A</v>
      </c>
      <c r="AF38" s="73" t="e">
        <f>NA()</f>
        <v>#N/A</v>
      </c>
      <c r="AG38" s="73" t="e">
        <f>NA()</f>
        <v>#N/A</v>
      </c>
      <c r="AH38" s="73" t="e">
        <f>NA()</f>
        <v>#N/A</v>
      </c>
      <c r="AI38" s="73" t="e">
        <f>NA()</f>
        <v>#N/A</v>
      </c>
      <c r="AJ38" s="73" t="e">
        <f>NA()</f>
        <v>#N/A</v>
      </c>
      <c r="AK38" s="73" t="e">
        <f>NA()</f>
        <v>#N/A</v>
      </c>
      <c r="AL38" s="73" t="e">
        <f>NA()</f>
        <v>#N/A</v>
      </c>
      <c r="AM38" s="73" t="e">
        <f>NA()</f>
        <v>#N/A</v>
      </c>
      <c r="AN38" s="73" t="e">
        <f>NA()</f>
        <v>#N/A</v>
      </c>
      <c r="AO38" s="73" t="e">
        <f>NA()</f>
        <v>#N/A</v>
      </c>
      <c r="AP38" s="73" t="e">
        <f>NA()</f>
        <v>#N/A</v>
      </c>
      <c r="AQ38" s="73" t="e">
        <f>NA()</f>
        <v>#N/A</v>
      </c>
      <c r="AR38" s="73" t="e">
        <f>NA()</f>
        <v>#N/A</v>
      </c>
      <c r="AS38" s="57">
        <f t="shared" ca="1" si="25"/>
        <v>468.47571428571433</v>
      </c>
      <c r="AT38" s="57">
        <f t="shared" ca="1" si="26"/>
        <v>758.00000000000011</v>
      </c>
      <c r="AW38" s="4" t="e">
        <f t="shared" si="92"/>
        <v>#N/A</v>
      </c>
      <c r="AX38" s="4" t="e">
        <f t="shared" si="27"/>
        <v>#N/A</v>
      </c>
      <c r="AY38" s="4" t="e">
        <f t="shared" si="28"/>
        <v>#N/A</v>
      </c>
      <c r="AZ38" s="4" t="e">
        <f t="shared" si="29"/>
        <v>#N/A</v>
      </c>
      <c r="BA38" s="4" t="e">
        <f t="shared" si="30"/>
        <v>#N/A</v>
      </c>
      <c r="BB38" s="4" t="e">
        <f t="shared" si="31"/>
        <v>#N/A</v>
      </c>
      <c r="BC38" s="4" t="e">
        <f t="shared" si="32"/>
        <v>#N/A</v>
      </c>
      <c r="BD38" s="4" t="e">
        <f t="shared" si="33"/>
        <v>#N/A</v>
      </c>
      <c r="BE38" s="4" t="e">
        <f t="shared" si="34"/>
        <v>#N/A</v>
      </c>
      <c r="BF38" s="4" t="e">
        <f t="shared" si="35"/>
        <v>#N/A</v>
      </c>
      <c r="BG38" s="4" t="e">
        <f t="shared" si="36"/>
        <v>#N/A</v>
      </c>
      <c r="BH38" s="4" t="e">
        <f t="shared" si="37"/>
        <v>#N/A</v>
      </c>
      <c r="BI38" s="4" t="e">
        <f t="shared" si="38"/>
        <v>#N/A</v>
      </c>
      <c r="BJ38" s="4" t="e">
        <f t="shared" si="39"/>
        <v>#N/A</v>
      </c>
      <c r="BK38" s="4" t="e">
        <f t="shared" si="40"/>
        <v>#N/A</v>
      </c>
      <c r="BL38" s="4" t="e">
        <f t="shared" si="41"/>
        <v>#N/A</v>
      </c>
      <c r="BM38" s="4" t="e">
        <f t="shared" si="42"/>
        <v>#N/A</v>
      </c>
      <c r="BN38" s="4" t="e">
        <f t="shared" si="43"/>
        <v>#N/A</v>
      </c>
      <c r="BO38" s="4">
        <f t="shared" ca="1" si="44"/>
        <v>525.18857142857144</v>
      </c>
      <c r="BP38" s="4">
        <f t="shared" ca="1" si="45"/>
        <v>1017.2</v>
      </c>
      <c r="BS38" s="74">
        <f t="shared" si="21"/>
        <v>-1.1754734735857617</v>
      </c>
      <c r="BT38" s="74">
        <f t="shared" si="22"/>
        <v>-1.6763085390897929</v>
      </c>
      <c r="BU38" s="74">
        <f t="shared" ca="1" si="46"/>
        <v>-1.7065044401315896</v>
      </c>
      <c r="BV38" s="74">
        <f t="shared" ca="1" si="47"/>
        <v>-0.31230541191345401</v>
      </c>
      <c r="BW38" s="74">
        <f t="shared" si="48"/>
        <v>-3.4856280282407566</v>
      </c>
      <c r="BX38" s="74">
        <f t="shared" ca="1" si="49"/>
        <v>-0.77188775130086129</v>
      </c>
      <c r="BY38" s="74" t="e">
        <f t="shared" ca="1" si="50"/>
        <v>#N/A</v>
      </c>
      <c r="BZ38" s="74">
        <f t="shared" ca="1" si="51"/>
        <v>-12.468282909374823</v>
      </c>
      <c r="CA38" s="74">
        <f t="shared" ca="1" si="52"/>
        <v>-10.305937690841334</v>
      </c>
      <c r="CB38" s="74">
        <f t="shared" si="53"/>
        <v>1.4830381781700777</v>
      </c>
      <c r="CC38" s="74">
        <f t="shared" si="54"/>
        <v>-3.6243653082726262</v>
      </c>
      <c r="CD38" s="74" t="e">
        <f t="shared" ca="1" si="55"/>
        <v>#DIV/0!</v>
      </c>
      <c r="CE38" s="74">
        <f t="shared" ca="1" si="56"/>
        <v>-5.53259101733875</v>
      </c>
      <c r="CF38" s="74">
        <f t="shared" ca="1" si="57"/>
        <v>-5.3496208141317938</v>
      </c>
      <c r="CG38" s="74">
        <f t="shared" ca="1" si="58"/>
        <v>-3.1382688214644028</v>
      </c>
      <c r="CH38" s="74">
        <f t="shared" ca="1" si="59"/>
        <v>-3.7268698399292708</v>
      </c>
      <c r="CI38" s="74" t="e">
        <f t="shared" si="60"/>
        <v>#N/A</v>
      </c>
      <c r="CJ38" s="74">
        <f t="shared" ca="1" si="61"/>
        <v>-0.48771748570996137</v>
      </c>
      <c r="CK38" s="74">
        <f t="shared" ca="1" si="62"/>
        <v>-3.413569554807089</v>
      </c>
      <c r="CL38" s="74">
        <f t="shared" ca="1" si="63"/>
        <v>-0.37682302238443915</v>
      </c>
      <c r="CO38" s="53">
        <v>44835</v>
      </c>
      <c r="CP38" s="57">
        <f>SUM(C$148:C$152)</f>
        <v>2016</v>
      </c>
      <c r="CQ38" s="57">
        <f t="shared" ref="CQ38:DG38" si="130">SUM(D$148:D$152)</f>
        <v>296</v>
      </c>
      <c r="CR38" s="57">
        <f t="shared" ca="1" si="130"/>
        <v>573.71428571428578</v>
      </c>
      <c r="CS38" s="57">
        <f t="shared" ca="1" si="130"/>
        <v>530.14285714285711</v>
      </c>
      <c r="CT38" s="57">
        <f t="shared" si="130"/>
        <v>180605</v>
      </c>
      <c r="CU38" s="57">
        <f t="shared" ca="1" si="130"/>
        <v>475.00000000000006</v>
      </c>
      <c r="CV38" s="57">
        <f t="shared" ca="1" si="130"/>
        <v>407.14285714285711</v>
      </c>
      <c r="CW38" s="57">
        <f t="shared" ca="1" si="130"/>
        <v>400.42857142857144</v>
      </c>
      <c r="CX38" s="57">
        <f t="shared" ca="1" si="130"/>
        <v>433.85714285714289</v>
      </c>
      <c r="CY38" s="57">
        <f t="shared" si="130"/>
        <v>16500</v>
      </c>
      <c r="CZ38" s="57">
        <f t="shared" si="130"/>
        <v>907.24285714285713</v>
      </c>
      <c r="DA38" s="57" t="e">
        <f t="shared" ca="1" si="130"/>
        <v>#DIV/0!</v>
      </c>
      <c r="DB38" s="57">
        <f t="shared" ca="1" si="130"/>
        <v>445.80857142857144</v>
      </c>
      <c r="DC38" s="57">
        <f t="shared" ca="1" si="130"/>
        <v>453.68952380952379</v>
      </c>
      <c r="DD38" s="57">
        <f t="shared" ca="1" si="130"/>
        <v>440.56285714285713</v>
      </c>
      <c r="DE38" s="57">
        <f t="shared" ca="1" si="130"/>
        <v>441.5157142857143</v>
      </c>
      <c r="DF38" s="57">
        <f t="shared" si="130"/>
        <v>459.81577787025697</v>
      </c>
      <c r="DG38" s="57">
        <f t="shared" ca="1" si="130"/>
        <v>3040630.5714285718</v>
      </c>
      <c r="DH38" s="57">
        <f ca="1">AVERAGE(U$148:U$152)</f>
        <v>-525.70799999999997</v>
      </c>
      <c r="DI38" s="57">
        <f ca="1">AVERAGE(V$148:V$152)</f>
        <v>-6264.7599999999993</v>
      </c>
      <c r="DJ38" s="4">
        <f>HAVERGDP!B68</f>
        <v>100.1</v>
      </c>
    </row>
    <row r="39" spans="1:114" x14ac:dyDescent="0.35">
      <c r="A39" s="73" t="s">
        <v>567</v>
      </c>
      <c r="B39" s="41">
        <f t="shared" si="88"/>
        <v>44074</v>
      </c>
      <c r="C39" s="57">
        <f>'HAVERW (new)'!B94</f>
        <v>410</v>
      </c>
      <c r="D39" s="57">
        <f>'HAVERW (new)'!C94-'HAVERW (new)'!B94</f>
        <v>40</v>
      </c>
      <c r="E39" s="4">
        <f ca="1">AVERAGE(OFFSET('HAVERD (new)'!B$12,(ROWS('Chart Data'!$A$5:$A39)-1)*7,0,7,1))</f>
        <v>100.14285714285714</v>
      </c>
      <c r="F39" s="4">
        <f ca="1">AVERAGE(OFFSET('HAVERD (new)'!C$12,(ROWS('Chart Data'!$A$5:$A39)-1)*7,0,7,1))</f>
        <v>98.285714285714292</v>
      </c>
      <c r="G39" s="57">
        <f>'HAVERW (new)'!Q94</f>
        <v>19500</v>
      </c>
      <c r="H39" s="4">
        <f ca="1">AVERAGE(OFFSET('HAVERD (new)'!O$12,(ROWS('Chart Data'!$A$5:$A39)-1)*7,0,7,1))</f>
        <v>92.142857142857139</v>
      </c>
      <c r="I39" s="4">
        <f ca="1">AVERAGE(OFFSET('HAVERD (new)'!P$12,(ROWS('Chart Data'!$A$5:$A39)-1)*7,0,7,1))</f>
        <v>38.714285714285715</v>
      </c>
      <c r="J39" s="4">
        <f ca="1">AVERAGE(OFFSET('HAVERD (new)'!Q$12,(ROWS('Chart Data'!$A$5:$A39)-1)*7,0,7,1))</f>
        <v>37.428571428571431</v>
      </c>
      <c r="K39" s="4">
        <f ca="1">AVERAGE(OFFSET('HAVERD (new)'!R$12,(ROWS('Chart Data'!$A$5:$A39)-1)*7,0,7,1))</f>
        <v>58.571428571428569</v>
      </c>
      <c r="L39" s="57">
        <f>'HAVERW (new)'!D94</f>
        <v>9172</v>
      </c>
      <c r="M39" s="57">
        <f>'HAVERW (new)'!F94</f>
        <v>72.671428571428578</v>
      </c>
      <c r="N39" s="4" t="e">
        <f ca="1">AVERAGE(OFFSET('HAVERD (new)'!D$12,(ROWS('Chart Data'!$A$5:$A39)-1)*7,0,7,1))</f>
        <v>#DIV/0!</v>
      </c>
      <c r="O39" s="4">
        <f ca="1">AVERAGE(OFFSET('HAVERD (new)'!E$12,(ROWS('Chart Data'!$A$5:$A39)-1)*7,0,7,1))</f>
        <v>65.895714285714291</v>
      </c>
      <c r="P39" s="4">
        <f ca="1">AVERAGE(AVERAGE(OFFSET('HAVERD (new)'!F$12,(ROWS('Chart Data'!$A$5:$A39)-1)*7,0,7,1)),AVERAGE(OFFSET('HAVERD (new)'!J$12,(ROWS('Chart Data'!$A$5:$A39)-1)*7,0,7,1)),AVERAGE(OFFSET('HAVERD (new)'!K$12,(ROWS('Chart Data'!$A$5:$A39)-1)*7,0,7,1)))</f>
        <v>64.099523809523802</v>
      </c>
      <c r="Q39" s="4">
        <f ca="1">AVERAGE(AVERAGE(OFFSET('HAVERD (new)'!H$12,(ROWS('Chart Data'!$A$5:$A39)-1)*7,0,7,1)),AVERAGE(OFFSET('HAVERD (new)'!I$12,(ROWS('Chart Data'!$A$5:$A39)-1)*7,0,7,1)))</f>
        <v>72.073571428571427</v>
      </c>
      <c r="R39" s="4">
        <f ca="1">AVERAGE(AVERAGE(OFFSET('HAVERD (new)'!L$12,(ROWS('Chart Data'!$A$5:$A39)-1)*7,0,7,1)),AVERAGE(OFFSET('HAVERD (new)'!M$12,(ROWS('Chart Data'!$A$5:$A39)-1)*7,0,7,1)))</f>
        <v>61.902857142857144</v>
      </c>
      <c r="S39" s="73" t="e">
        <f>NA()</f>
        <v>#N/A</v>
      </c>
      <c r="T39" s="57">
        <f ca="1">AVERAGE(OFFSET(Energy!E$1109,(ROWS('Chart Data'!$A$5:$A39)-1)*7,0,7,1))</f>
        <v>584850.57142857148</v>
      </c>
      <c r="U39" s="57">
        <f ca="1">-AVERAGE(OFFSET('HAVERD (new)'!T$12,(ROWS('Chart Data'!$A$5:$A39)-1)*7,0,7,1))</f>
        <v>-465.38142857142856</v>
      </c>
      <c r="V39" s="4">
        <f ca="1">-AVERAGE(OFFSET('HAVERD (new)'!U$12,(ROWS('Chart Data'!$A$5:$A39)-1)*7,0,7,1))*10000</f>
        <v>-663.4</v>
      </c>
      <c r="W39" s="4"/>
      <c r="Z39" s="4"/>
      <c r="AA39" s="73" t="e">
        <f>NA()</f>
        <v>#N/A</v>
      </c>
      <c r="AB39" s="73" t="e">
        <f>NA()</f>
        <v>#N/A</v>
      </c>
      <c r="AC39" s="73" t="e">
        <f>NA()</f>
        <v>#N/A</v>
      </c>
      <c r="AD39" s="73" t="e">
        <f>NA()</f>
        <v>#N/A</v>
      </c>
      <c r="AE39" s="73" t="e">
        <f>NA()</f>
        <v>#N/A</v>
      </c>
      <c r="AF39" s="73" t="e">
        <f>NA()</f>
        <v>#N/A</v>
      </c>
      <c r="AG39" s="73" t="e">
        <f>NA()</f>
        <v>#N/A</v>
      </c>
      <c r="AH39" s="73" t="e">
        <f>NA()</f>
        <v>#N/A</v>
      </c>
      <c r="AI39" s="73" t="e">
        <f>NA()</f>
        <v>#N/A</v>
      </c>
      <c r="AJ39" s="73" t="e">
        <f>NA()</f>
        <v>#N/A</v>
      </c>
      <c r="AK39" s="73" t="e">
        <f>NA()</f>
        <v>#N/A</v>
      </c>
      <c r="AL39" s="73" t="e">
        <f>NA()</f>
        <v>#N/A</v>
      </c>
      <c r="AM39" s="73" t="e">
        <f>NA()</f>
        <v>#N/A</v>
      </c>
      <c r="AN39" s="73" t="e">
        <f>NA()</f>
        <v>#N/A</v>
      </c>
      <c r="AO39" s="73" t="e">
        <f>NA()</f>
        <v>#N/A</v>
      </c>
      <c r="AP39" s="73" t="e">
        <f>NA()</f>
        <v>#N/A</v>
      </c>
      <c r="AQ39" s="73" t="e">
        <f>NA()</f>
        <v>#N/A</v>
      </c>
      <c r="AR39" s="73" t="e">
        <f>NA()</f>
        <v>#N/A</v>
      </c>
      <c r="AS39" s="57">
        <f t="shared" ca="1" si="25"/>
        <v>465.38142857142856</v>
      </c>
      <c r="AT39" s="57">
        <f t="shared" ca="1" si="26"/>
        <v>663.4</v>
      </c>
      <c r="AW39" s="4" t="e">
        <f t="shared" si="92"/>
        <v>#N/A</v>
      </c>
      <c r="AX39" s="4" t="e">
        <f t="shared" si="27"/>
        <v>#N/A</v>
      </c>
      <c r="AY39" s="4" t="e">
        <f t="shared" si="28"/>
        <v>#N/A</v>
      </c>
      <c r="AZ39" s="4" t="e">
        <f t="shared" si="29"/>
        <v>#N/A</v>
      </c>
      <c r="BA39" s="4" t="e">
        <f t="shared" si="30"/>
        <v>#N/A</v>
      </c>
      <c r="BB39" s="4" t="e">
        <f t="shared" si="31"/>
        <v>#N/A</v>
      </c>
      <c r="BC39" s="4" t="e">
        <f t="shared" si="32"/>
        <v>#N/A</v>
      </c>
      <c r="BD39" s="4" t="e">
        <f t="shared" si="33"/>
        <v>#N/A</v>
      </c>
      <c r="BE39" s="4" t="e">
        <f t="shared" si="34"/>
        <v>#N/A</v>
      </c>
      <c r="BF39" s="4" t="e">
        <f t="shared" si="35"/>
        <v>#N/A</v>
      </c>
      <c r="BG39" s="4" t="e">
        <f t="shared" si="36"/>
        <v>#N/A</v>
      </c>
      <c r="BH39" s="4" t="e">
        <f t="shared" si="37"/>
        <v>#N/A</v>
      </c>
      <c r="BI39" s="4" t="e">
        <f t="shared" si="38"/>
        <v>#N/A</v>
      </c>
      <c r="BJ39" s="4" t="e">
        <f t="shared" si="39"/>
        <v>#N/A</v>
      </c>
      <c r="BK39" s="4" t="e">
        <f t="shared" si="40"/>
        <v>#N/A</v>
      </c>
      <c r="BL39" s="4" t="e">
        <f t="shared" si="41"/>
        <v>#N/A</v>
      </c>
      <c r="BM39" s="4" t="e">
        <f t="shared" si="42"/>
        <v>#N/A</v>
      </c>
      <c r="BN39" s="4" t="e">
        <f t="shared" si="43"/>
        <v>#N/A</v>
      </c>
      <c r="BO39" s="4">
        <f t="shared" ca="1" si="44"/>
        <v>498.81964285714287</v>
      </c>
      <c r="BP39" s="4">
        <f t="shared" ca="1" si="45"/>
        <v>857.05</v>
      </c>
      <c r="BS39" s="74">
        <f t="shared" si="21"/>
        <v>0.44128835843360742</v>
      </c>
      <c r="BT39" s="74">
        <f t="shared" si="22"/>
        <v>-1.5934097810939116</v>
      </c>
      <c r="BU39" s="74">
        <f t="shared" ca="1" si="46"/>
        <v>-1.9207789834835918</v>
      </c>
      <c r="BV39" s="74">
        <f t="shared" ca="1" si="47"/>
        <v>-0.49579420308562572</v>
      </c>
      <c r="BW39" s="74">
        <f t="shared" si="48"/>
        <v>-3.5539084283161535</v>
      </c>
      <c r="BX39" s="74">
        <f t="shared" ca="1" si="49"/>
        <v>-0.71714393915186514</v>
      </c>
      <c r="BY39" s="74" t="e">
        <f t="shared" ca="1" si="50"/>
        <v>#N/A</v>
      </c>
      <c r="BZ39" s="74">
        <f t="shared" ca="1" si="51"/>
        <v>-11.901555555074108</v>
      </c>
      <c r="CA39" s="74">
        <f t="shared" ca="1" si="52"/>
        <v>-10.114577937669903</v>
      </c>
      <c r="CB39" s="74">
        <f t="shared" si="53"/>
        <v>1.8071790365261482</v>
      </c>
      <c r="CC39" s="74">
        <f t="shared" si="54"/>
        <v>-3.2598724093443803</v>
      </c>
      <c r="CD39" s="74" t="e">
        <f t="shared" ca="1" si="55"/>
        <v>#DIV/0!</v>
      </c>
      <c r="CE39" s="74">
        <f t="shared" ca="1" si="56"/>
        <v>-5.4992148366568516</v>
      </c>
      <c r="CF39" s="74">
        <f t="shared" ca="1" si="57"/>
        <v>-4.8507889526550549</v>
      </c>
      <c r="CG39" s="74">
        <f t="shared" ca="1" si="58"/>
        <v>-3.2787152425029573</v>
      </c>
      <c r="CH39" s="74">
        <f t="shared" ca="1" si="59"/>
        <v>-4.2006941642332887</v>
      </c>
      <c r="CI39" s="74" t="e">
        <f t="shared" si="60"/>
        <v>#N/A</v>
      </c>
      <c r="CJ39" s="74">
        <f t="shared" ca="1" si="61"/>
        <v>-0.50069868267829887</v>
      </c>
      <c r="CK39" s="74">
        <f t="shared" ca="1" si="62"/>
        <v>-3.374341997038842</v>
      </c>
      <c r="CL39" s="74">
        <f t="shared" ca="1" si="63"/>
        <v>-0.23011991501810539</v>
      </c>
      <c r="CO39" s="53">
        <v>44866</v>
      </c>
      <c r="CP39" s="57">
        <f>SUM(C$153:C$156)</f>
        <v>1704</v>
      </c>
      <c r="CQ39" s="57">
        <f t="shared" ref="CQ39:DG39" si="131">SUM(D$153:D$156)</f>
        <v>188</v>
      </c>
      <c r="CR39" s="57">
        <f t="shared" ca="1" si="131"/>
        <v>460.71428571428572</v>
      </c>
      <c r="CS39" s="57">
        <f t="shared" ca="1" si="131"/>
        <v>435.57142857142856</v>
      </c>
      <c r="CT39" s="57">
        <f t="shared" si="131"/>
        <v>118659</v>
      </c>
      <c r="CU39" s="57">
        <f t="shared" ca="1" si="131"/>
        <v>377</v>
      </c>
      <c r="CV39" s="57">
        <f t="shared" ca="1" si="131"/>
        <v>348.14285714285717</v>
      </c>
      <c r="CW39" s="57">
        <f t="shared" ca="1" si="131"/>
        <v>317.14285714285717</v>
      </c>
      <c r="CX39" s="57">
        <f t="shared" ca="1" si="131"/>
        <v>347.28571428571428</v>
      </c>
      <c r="CY39" s="57">
        <f t="shared" si="131"/>
        <v>18898</v>
      </c>
      <c r="CZ39" s="57">
        <f t="shared" si="131"/>
        <v>686.77142857142849</v>
      </c>
      <c r="DA39" s="57" t="e">
        <f t="shared" ca="1" si="131"/>
        <v>#DIV/0!</v>
      </c>
      <c r="DB39" s="57">
        <f t="shared" ca="1" si="131"/>
        <v>361.83714285714285</v>
      </c>
      <c r="DC39" s="57">
        <f t="shared" ca="1" si="131"/>
        <v>367.77380952380946</v>
      </c>
      <c r="DD39" s="57">
        <f t="shared" ca="1" si="131"/>
        <v>341.7764285714286</v>
      </c>
      <c r="DE39" s="57">
        <f t="shared" ca="1" si="131"/>
        <v>332.55857142857144</v>
      </c>
      <c r="DF39" s="57">
        <f t="shared" si="131"/>
        <v>370.73858562353684</v>
      </c>
      <c r="DG39" s="57">
        <f t="shared" ca="1" si="131"/>
        <v>2784955.1428571427</v>
      </c>
      <c r="DH39" s="57">
        <f ca="1">AVERAGE(U$153:U$156)</f>
        <v>-303.72535714285715</v>
      </c>
      <c r="DI39" s="57">
        <f ca="1">AVERAGE(V$153:V$156)</f>
        <v>-4003.6500000000005</v>
      </c>
      <c r="DJ39" s="4">
        <f>HAVERGDP!B69</f>
        <v>100.2</v>
      </c>
    </row>
    <row r="40" spans="1:114" x14ac:dyDescent="0.35">
      <c r="A40" s="73" t="s">
        <v>572</v>
      </c>
      <c r="B40" s="41">
        <f t="shared" si="88"/>
        <v>44081</v>
      </c>
      <c r="C40" s="57">
        <f>'HAVERW (new)'!B95</f>
        <v>399</v>
      </c>
      <c r="D40" s="57">
        <f>'HAVERW (new)'!C95-'HAVERW (new)'!B95</f>
        <v>38</v>
      </c>
      <c r="E40" s="4">
        <f ca="1">AVERAGE(OFFSET('HAVERD (new)'!B$12,(ROWS('Chart Data'!$A$5:$A40)-1)*7,0,7,1))</f>
        <v>106</v>
      </c>
      <c r="F40" s="4">
        <f ca="1">AVERAGE(OFFSET('HAVERD (new)'!C$12,(ROWS('Chart Data'!$A$5:$A40)-1)*7,0,7,1))</f>
        <v>107.57142857142857</v>
      </c>
      <c r="G40" s="57">
        <f>'HAVERW (new)'!Q95</f>
        <v>18766</v>
      </c>
      <c r="H40" s="4">
        <f ca="1">AVERAGE(OFFSET('HAVERD (new)'!O$12,(ROWS('Chart Data'!$A$5:$A40)-1)*7,0,7,1))</f>
        <v>93</v>
      </c>
      <c r="I40" s="4">
        <f ca="1">AVERAGE(OFFSET('HAVERD (new)'!P$12,(ROWS('Chart Data'!$A$5:$A40)-1)*7,0,7,1))</f>
        <v>38.571428571428569</v>
      </c>
      <c r="J40" s="4">
        <f ca="1">AVERAGE(OFFSET('HAVERD (new)'!Q$12,(ROWS('Chart Data'!$A$5:$A40)-1)*7,0,7,1))</f>
        <v>36</v>
      </c>
      <c r="K40" s="4">
        <f ca="1">AVERAGE(OFFSET('HAVERD (new)'!R$12,(ROWS('Chart Data'!$A$5:$A40)-1)*7,0,7,1))</f>
        <v>59.428571428571431</v>
      </c>
      <c r="L40" s="57">
        <f>'HAVERW (new)'!D95</f>
        <v>8823</v>
      </c>
      <c r="M40" s="57">
        <f>'HAVERW (new)'!F95</f>
        <v>61.128571428571433</v>
      </c>
      <c r="N40" s="4" t="e">
        <f ca="1">AVERAGE(OFFSET('HAVERD (new)'!D$12,(ROWS('Chart Data'!$A$5:$A40)-1)*7,0,7,1))</f>
        <v>#DIV/0!</v>
      </c>
      <c r="O40" s="4">
        <f ca="1">AVERAGE(OFFSET('HAVERD (new)'!E$12,(ROWS('Chart Data'!$A$5:$A40)-1)*7,0,7,1))</f>
        <v>59.892857142857146</v>
      </c>
      <c r="P40" s="4">
        <f ca="1">AVERAGE(AVERAGE(OFFSET('HAVERD (new)'!F$12,(ROWS('Chart Data'!$A$5:$A40)-1)*7,0,7,1)),AVERAGE(OFFSET('HAVERD (new)'!J$12,(ROWS('Chart Data'!$A$5:$A40)-1)*7,0,7,1)),AVERAGE(OFFSET('HAVERD (new)'!K$12,(ROWS('Chart Data'!$A$5:$A40)-1)*7,0,7,1)))</f>
        <v>57.537142857142861</v>
      </c>
      <c r="Q40" s="4">
        <f ca="1">AVERAGE(AVERAGE(OFFSET('HAVERD (new)'!H$12,(ROWS('Chart Data'!$A$5:$A40)-1)*7,0,7,1)),AVERAGE(OFFSET('HAVERD (new)'!I$12,(ROWS('Chart Data'!$A$5:$A40)-1)*7,0,7,1)))</f>
        <v>66.959285714285713</v>
      </c>
      <c r="R40" s="4">
        <f ca="1">AVERAGE(AVERAGE(OFFSET('HAVERD (new)'!L$12,(ROWS('Chart Data'!$A$5:$A40)-1)*7,0,7,1)),AVERAGE(OFFSET('HAVERD (new)'!M$12,(ROWS('Chart Data'!$A$5:$A40)-1)*7,0,7,1)))</f>
        <v>53.103571428571428</v>
      </c>
      <c r="S40" s="73" t="e">
        <f>NA()</f>
        <v>#N/A</v>
      </c>
      <c r="T40" s="57">
        <f ca="1">AVERAGE(OFFSET(Energy!E$1109,(ROWS('Chart Data'!$A$5:$A40)-1)*7,0,7,1))</f>
        <v>590958.42857142852</v>
      </c>
      <c r="U40" s="57">
        <f ca="1">-AVERAGE(OFFSET('HAVERD (new)'!T$12,(ROWS('Chart Data'!$A$5:$A40)-1)*7,0,7,1))</f>
        <v>-518.54571428571433</v>
      </c>
      <c r="V40" s="4">
        <f ca="1">-AVERAGE(OFFSET('HAVERD (new)'!U$12,(ROWS('Chart Data'!$A$5:$A40)-1)*7,0,7,1))*10000</f>
        <v>-1123.2</v>
      </c>
      <c r="W40" s="4"/>
      <c r="Z40" s="4"/>
      <c r="AA40" s="73" t="e">
        <f>NA()</f>
        <v>#N/A</v>
      </c>
      <c r="AB40" s="73" t="e">
        <f>NA()</f>
        <v>#N/A</v>
      </c>
      <c r="AC40" s="73" t="e">
        <f>NA()</f>
        <v>#N/A</v>
      </c>
      <c r="AD40" s="73" t="e">
        <f>NA()</f>
        <v>#N/A</v>
      </c>
      <c r="AE40" s="73" t="e">
        <f>NA()</f>
        <v>#N/A</v>
      </c>
      <c r="AF40" s="73" t="e">
        <f>NA()</f>
        <v>#N/A</v>
      </c>
      <c r="AG40" s="73" t="e">
        <f>NA()</f>
        <v>#N/A</v>
      </c>
      <c r="AH40" s="73" t="e">
        <f>NA()</f>
        <v>#N/A</v>
      </c>
      <c r="AI40" s="73" t="e">
        <f>NA()</f>
        <v>#N/A</v>
      </c>
      <c r="AJ40" s="73" t="e">
        <f>NA()</f>
        <v>#N/A</v>
      </c>
      <c r="AK40" s="73" t="e">
        <f>NA()</f>
        <v>#N/A</v>
      </c>
      <c r="AL40" s="73" t="e">
        <f>NA()</f>
        <v>#N/A</v>
      </c>
      <c r="AM40" s="73" t="e">
        <f>NA()</f>
        <v>#N/A</v>
      </c>
      <c r="AN40" s="73" t="e">
        <f>NA()</f>
        <v>#N/A</v>
      </c>
      <c r="AO40" s="73" t="e">
        <f>NA()</f>
        <v>#N/A</v>
      </c>
      <c r="AP40" s="73" t="e">
        <f>NA()</f>
        <v>#N/A</v>
      </c>
      <c r="AQ40" s="73" t="e">
        <f>NA()</f>
        <v>#N/A</v>
      </c>
      <c r="AR40" s="73" t="e">
        <f>NA()</f>
        <v>#N/A</v>
      </c>
      <c r="AS40" s="57">
        <f t="shared" ca="1" si="25"/>
        <v>518.54571428571433</v>
      </c>
      <c r="AT40" s="57">
        <f t="shared" ca="1" si="26"/>
        <v>1123.2</v>
      </c>
      <c r="AW40" s="4" t="e">
        <f t="shared" si="92"/>
        <v>#N/A</v>
      </c>
      <c r="AX40" s="4" t="e">
        <f t="shared" si="27"/>
        <v>#N/A</v>
      </c>
      <c r="AY40" s="4" t="e">
        <f t="shared" si="28"/>
        <v>#N/A</v>
      </c>
      <c r="AZ40" s="4" t="e">
        <f t="shared" si="29"/>
        <v>#N/A</v>
      </c>
      <c r="BA40" s="4" t="e">
        <f t="shared" si="30"/>
        <v>#N/A</v>
      </c>
      <c r="BB40" s="4" t="e">
        <f t="shared" si="31"/>
        <v>#N/A</v>
      </c>
      <c r="BC40" s="4" t="e">
        <f t="shared" si="32"/>
        <v>#N/A</v>
      </c>
      <c r="BD40" s="4" t="e">
        <f t="shared" si="33"/>
        <v>#N/A</v>
      </c>
      <c r="BE40" s="4" t="e">
        <f t="shared" si="34"/>
        <v>#N/A</v>
      </c>
      <c r="BF40" s="4" t="e">
        <f t="shared" si="35"/>
        <v>#N/A</v>
      </c>
      <c r="BG40" s="4" t="e">
        <f t="shared" si="36"/>
        <v>#N/A</v>
      </c>
      <c r="BH40" s="4" t="e">
        <f t="shared" si="37"/>
        <v>#N/A</v>
      </c>
      <c r="BI40" s="4" t="e">
        <f t="shared" si="38"/>
        <v>#N/A</v>
      </c>
      <c r="BJ40" s="4" t="e">
        <f t="shared" si="39"/>
        <v>#N/A</v>
      </c>
      <c r="BK40" s="4" t="e">
        <f t="shared" si="40"/>
        <v>#N/A</v>
      </c>
      <c r="BL40" s="4" t="e">
        <f t="shared" si="41"/>
        <v>#N/A</v>
      </c>
      <c r="BM40" s="4" t="e">
        <f t="shared" si="42"/>
        <v>#N/A</v>
      </c>
      <c r="BN40" s="4" t="e">
        <f t="shared" si="43"/>
        <v>#N/A</v>
      </c>
      <c r="BO40" s="4">
        <f t="shared" ca="1" si="44"/>
        <v>485.07321428571436</v>
      </c>
      <c r="BP40" s="4">
        <f t="shared" ca="1" si="45"/>
        <v>876</v>
      </c>
      <c r="BS40" s="74">
        <f t="shared" si="21"/>
        <v>3.7097900428765151E-2</v>
      </c>
      <c r="BT40" s="74">
        <f t="shared" si="22"/>
        <v>-1.7592072970856742</v>
      </c>
      <c r="BU40" s="74">
        <f t="shared" ca="1" si="46"/>
        <v>-1.2449900390657396</v>
      </c>
      <c r="BV40" s="74">
        <f t="shared" ca="1" si="47"/>
        <v>0.3561180416423137</v>
      </c>
      <c r="BW40" s="74">
        <f t="shared" si="48"/>
        <v>-3.697102181617129</v>
      </c>
      <c r="BX40" s="74">
        <f t="shared" ca="1" si="49"/>
        <v>-0.55291250270487136</v>
      </c>
      <c r="BY40" s="74" t="e">
        <f t="shared" ca="1" si="50"/>
        <v>#N/A</v>
      </c>
      <c r="BZ40" s="74">
        <f t="shared" ca="1" si="51"/>
        <v>-12.255760151512055</v>
      </c>
      <c r="CA40" s="74">
        <f t="shared" ca="1" si="52"/>
        <v>-9.8275383079127572</v>
      </c>
      <c r="CB40" s="74">
        <f t="shared" si="53"/>
        <v>1.6553331847593447</v>
      </c>
      <c r="CC40" s="74">
        <f t="shared" si="54"/>
        <v>-3.9610873196634806</v>
      </c>
      <c r="CD40" s="74" t="e">
        <f t="shared" ca="1" si="55"/>
        <v>#DIV/0!</v>
      </c>
      <c r="CE40" s="74">
        <f t="shared" ca="1" si="56"/>
        <v>-6.4404679321288887</v>
      </c>
      <c r="CF40" s="74">
        <f t="shared" ca="1" si="57"/>
        <v>-5.6702432240832277</v>
      </c>
      <c r="CG40" s="74">
        <f t="shared" ca="1" si="58"/>
        <v>-3.8583096947427578</v>
      </c>
      <c r="CH40" s="74">
        <f t="shared" ca="1" si="59"/>
        <v>-5.1627910574426519</v>
      </c>
      <c r="CI40" s="74" t="e">
        <f t="shared" si="60"/>
        <v>#N/A</v>
      </c>
      <c r="CJ40" s="74">
        <f t="shared" ca="1" si="61"/>
        <v>-0.43096491255877906</v>
      </c>
      <c r="CK40" s="74">
        <f t="shared" ca="1" si="62"/>
        <v>-4.0483279445666751</v>
      </c>
      <c r="CL40" s="74">
        <f t="shared" ca="1" si="63"/>
        <v>-0.9431652508219126</v>
      </c>
      <c r="CO40" s="53">
        <v>44896</v>
      </c>
      <c r="CP40" s="57">
        <f>SUM(C$157:C$160)</f>
        <v>1575</v>
      </c>
      <c r="CQ40" s="57">
        <f t="shared" ref="CQ40:DG40" si="132">SUM(D$157:D$160)</f>
        <v>186</v>
      </c>
      <c r="CR40" s="57">
        <f t="shared" ca="1" si="132"/>
        <v>393.71428571428567</v>
      </c>
      <c r="CS40" s="57">
        <f t="shared" ca="1" si="132"/>
        <v>330.57142857142861</v>
      </c>
      <c r="CT40" s="57">
        <f t="shared" si="132"/>
        <v>118787</v>
      </c>
      <c r="CU40" s="57">
        <f t="shared" ca="1" si="132"/>
        <v>343.14285714285717</v>
      </c>
      <c r="CV40" s="57">
        <f t="shared" ca="1" si="132"/>
        <v>213.78571428571428</v>
      </c>
      <c r="CW40" s="57">
        <f t="shared" ca="1" si="132"/>
        <v>349.28571428571428</v>
      </c>
      <c r="CX40" s="57">
        <f t="shared" ca="1" si="132"/>
        <v>337.42857142857139</v>
      </c>
      <c r="CY40" s="57">
        <f t="shared" si="132"/>
        <v>10667</v>
      </c>
      <c r="CZ40" s="57">
        <f t="shared" si="132"/>
        <v>600</v>
      </c>
      <c r="DA40" s="57" t="e">
        <f t="shared" ca="1" si="132"/>
        <v>#DIV/0!</v>
      </c>
      <c r="DB40" s="57">
        <f t="shared" ca="1" si="132"/>
        <v>398.87714285714281</v>
      </c>
      <c r="DC40" s="57">
        <f t="shared" ca="1" si="132"/>
        <v>407.34285714285716</v>
      </c>
      <c r="DD40" s="57">
        <f t="shared" ca="1" si="132"/>
        <v>379.80642857142857</v>
      </c>
      <c r="DE40" s="57">
        <f t="shared" ca="1" si="132"/>
        <v>363.17357142857145</v>
      </c>
      <c r="DF40" s="57">
        <f t="shared" si="132"/>
        <v>382.31441361001248</v>
      </c>
      <c r="DG40" s="57">
        <f t="shared" ca="1" si="132"/>
        <v>2934563.5714285714</v>
      </c>
      <c r="DH40" s="57">
        <f ca="1">AVERAGE(U$157:U$160)</f>
        <v>-260.20392857142855</v>
      </c>
      <c r="DI40" s="57">
        <f ca="1">AVERAGE(V$157:V$160)</f>
        <v>-1938.3499999999997</v>
      </c>
      <c r="DJ40" s="4">
        <f>HAVERGDP!B70</f>
        <v>99.7</v>
      </c>
    </row>
    <row r="41" spans="1:114" x14ac:dyDescent="0.35">
      <c r="A41" s="73" t="s">
        <v>579</v>
      </c>
      <c r="B41" s="41">
        <f t="shared" si="88"/>
        <v>44088</v>
      </c>
      <c r="C41" s="57">
        <f>'HAVERW (new)'!B96</f>
        <v>388</v>
      </c>
      <c r="D41" s="57">
        <f>'HAVERW (new)'!C96-'HAVERW (new)'!B96</f>
        <v>38</v>
      </c>
      <c r="E41" s="4">
        <f ca="1">AVERAGE(OFFSET('HAVERD (new)'!B$12,(ROWS('Chart Data'!$A$5:$A41)-1)*7,0,7,1))</f>
        <v>106.71428571428571</v>
      </c>
      <c r="F41" s="4">
        <f ca="1">AVERAGE(OFFSET('HAVERD (new)'!C$12,(ROWS('Chart Data'!$A$5:$A41)-1)*7,0,7,1))</f>
        <v>108.14285714285714</v>
      </c>
      <c r="G41" s="57">
        <f>'HAVERW (new)'!Q96</f>
        <v>18654</v>
      </c>
      <c r="H41" s="4">
        <f ca="1">AVERAGE(OFFSET('HAVERD (new)'!O$12,(ROWS('Chart Data'!$A$5:$A41)-1)*7,0,7,1))</f>
        <v>93.857142857142861</v>
      </c>
      <c r="I41" s="4">
        <f ca="1">AVERAGE(OFFSET('HAVERD (new)'!P$12,(ROWS('Chart Data'!$A$5:$A41)-1)*7,0,7,1))</f>
        <v>38.285714285714285</v>
      </c>
      <c r="J41" s="4">
        <f ca="1">AVERAGE(OFFSET('HAVERD (new)'!Q$12,(ROWS('Chart Data'!$A$5:$A41)-1)*7,0,7,1))</f>
        <v>36</v>
      </c>
      <c r="K41" s="4">
        <f ca="1">AVERAGE(OFFSET('HAVERD (new)'!R$12,(ROWS('Chart Data'!$A$5:$A41)-1)*7,0,7,1))</f>
        <v>59.285714285714285</v>
      </c>
      <c r="L41" s="57">
        <f>'HAVERW (new)'!D96</f>
        <v>11780</v>
      </c>
      <c r="M41" s="57">
        <f>'HAVERW (new)'!F96</f>
        <v>65.685714285714283</v>
      </c>
      <c r="N41" s="4" t="e">
        <f ca="1">AVERAGE(OFFSET('HAVERD (new)'!D$12,(ROWS('Chart Data'!$A$5:$A41)-1)*7,0,7,1))</f>
        <v>#DIV/0!</v>
      </c>
      <c r="O41" s="4">
        <f ca="1">AVERAGE(OFFSET('HAVERD (new)'!E$12,(ROWS('Chart Data'!$A$5:$A41)-1)*7,0,7,1))</f>
        <v>57.978571428571421</v>
      </c>
      <c r="P41" s="4">
        <f ca="1">AVERAGE(AVERAGE(OFFSET('HAVERD (new)'!F$12,(ROWS('Chart Data'!$A$5:$A41)-1)*7,0,7,1)),AVERAGE(OFFSET('HAVERD (new)'!J$12,(ROWS('Chart Data'!$A$5:$A41)-1)*7,0,7,1)),AVERAGE(OFFSET('HAVERD (new)'!K$12,(ROWS('Chart Data'!$A$5:$A41)-1)*7,0,7,1)))</f>
        <v>55.985238095238095</v>
      </c>
      <c r="Q41" s="4">
        <f ca="1">AVERAGE(AVERAGE(OFFSET('HAVERD (new)'!H$12,(ROWS('Chart Data'!$A$5:$A41)-1)*7,0,7,1)),AVERAGE(OFFSET('HAVERD (new)'!I$12,(ROWS('Chart Data'!$A$5:$A41)-1)*7,0,7,1)))</f>
        <v>65.743571428571428</v>
      </c>
      <c r="R41" s="4">
        <f ca="1">AVERAGE(AVERAGE(OFFSET('HAVERD (new)'!L$12,(ROWS('Chart Data'!$A$5:$A41)-1)*7,0,7,1)),AVERAGE(OFFSET('HAVERD (new)'!M$12,(ROWS('Chart Data'!$A$5:$A41)-1)*7,0,7,1)))</f>
        <v>49.501428571428576</v>
      </c>
      <c r="S41" s="73" t="e">
        <f>NA()</f>
        <v>#N/A</v>
      </c>
      <c r="T41" s="57">
        <f ca="1">AVERAGE(OFFSET(Energy!E$1109,(ROWS('Chart Data'!$A$5:$A41)-1)*7,0,7,1))</f>
        <v>606019.71428571432</v>
      </c>
      <c r="U41" s="57">
        <f ca="1">-AVERAGE(OFFSET('HAVERD (new)'!T$12,(ROWS('Chart Data'!$A$5:$A41)-1)*7,0,7,1))</f>
        <v>-466.80142857142857</v>
      </c>
      <c r="V41" s="4">
        <f ca="1">-AVERAGE(OFFSET('HAVERD (new)'!U$12,(ROWS('Chart Data'!$A$5:$A41)-1)*7,0,7,1))*10000</f>
        <v>-1359</v>
      </c>
      <c r="W41" s="4"/>
      <c r="Z41" s="4"/>
      <c r="AA41" s="73" t="e">
        <f>NA()</f>
        <v>#N/A</v>
      </c>
      <c r="AB41" s="73" t="e">
        <f>NA()</f>
        <v>#N/A</v>
      </c>
      <c r="AC41" s="73" t="e">
        <f>NA()</f>
        <v>#N/A</v>
      </c>
      <c r="AD41" s="73" t="e">
        <f>NA()</f>
        <v>#N/A</v>
      </c>
      <c r="AE41" s="73" t="e">
        <f>NA()</f>
        <v>#N/A</v>
      </c>
      <c r="AF41" s="73" t="e">
        <f>NA()</f>
        <v>#N/A</v>
      </c>
      <c r="AG41" s="73" t="e">
        <f>NA()</f>
        <v>#N/A</v>
      </c>
      <c r="AH41" s="73" t="e">
        <f>NA()</f>
        <v>#N/A</v>
      </c>
      <c r="AI41" s="73" t="e">
        <f>NA()</f>
        <v>#N/A</v>
      </c>
      <c r="AJ41" s="73" t="e">
        <f>NA()</f>
        <v>#N/A</v>
      </c>
      <c r="AK41" s="73" t="e">
        <f>NA()</f>
        <v>#N/A</v>
      </c>
      <c r="AL41" s="73" t="e">
        <f>NA()</f>
        <v>#N/A</v>
      </c>
      <c r="AM41" s="73" t="e">
        <f>NA()</f>
        <v>#N/A</v>
      </c>
      <c r="AN41" s="73" t="e">
        <f>NA()</f>
        <v>#N/A</v>
      </c>
      <c r="AO41" s="73" t="e">
        <f>NA()</f>
        <v>#N/A</v>
      </c>
      <c r="AP41" s="73" t="e">
        <f>NA()</f>
        <v>#N/A</v>
      </c>
      <c r="AQ41" s="73" t="e">
        <f>NA()</f>
        <v>#N/A</v>
      </c>
      <c r="AR41" s="73" t="e">
        <f>NA()</f>
        <v>#N/A</v>
      </c>
      <c r="AS41" s="57">
        <f t="shared" ca="1" si="25"/>
        <v>466.80142857142857</v>
      </c>
      <c r="AT41" s="57">
        <f t="shared" ca="1" si="26"/>
        <v>1359</v>
      </c>
      <c r="AW41" s="4" t="e">
        <f t="shared" si="92"/>
        <v>#N/A</v>
      </c>
      <c r="AX41" s="4" t="e">
        <f t="shared" si="27"/>
        <v>#N/A</v>
      </c>
      <c r="AY41" s="4" t="e">
        <f t="shared" si="28"/>
        <v>#N/A</v>
      </c>
      <c r="AZ41" s="4" t="e">
        <f t="shared" si="29"/>
        <v>#N/A</v>
      </c>
      <c r="BA41" s="4" t="e">
        <f t="shared" si="30"/>
        <v>#N/A</v>
      </c>
      <c r="BB41" s="4" t="e">
        <f t="shared" si="31"/>
        <v>#N/A</v>
      </c>
      <c r="BC41" s="4" t="e">
        <f t="shared" si="32"/>
        <v>#N/A</v>
      </c>
      <c r="BD41" s="4" t="e">
        <f t="shared" si="33"/>
        <v>#N/A</v>
      </c>
      <c r="BE41" s="4" t="e">
        <f t="shared" si="34"/>
        <v>#N/A</v>
      </c>
      <c r="BF41" s="4" t="e">
        <f t="shared" si="35"/>
        <v>#N/A</v>
      </c>
      <c r="BG41" s="4" t="e">
        <f t="shared" si="36"/>
        <v>#N/A</v>
      </c>
      <c r="BH41" s="4" t="e">
        <f t="shared" si="37"/>
        <v>#N/A</v>
      </c>
      <c r="BI41" s="4" t="e">
        <f t="shared" si="38"/>
        <v>#N/A</v>
      </c>
      <c r="BJ41" s="4" t="e">
        <f t="shared" si="39"/>
        <v>#N/A</v>
      </c>
      <c r="BK41" s="4" t="e">
        <f t="shared" si="40"/>
        <v>#N/A</v>
      </c>
      <c r="BL41" s="4" t="e">
        <f t="shared" si="41"/>
        <v>#N/A</v>
      </c>
      <c r="BM41" s="4" t="e">
        <f t="shared" si="42"/>
        <v>#N/A</v>
      </c>
      <c r="BN41" s="4" t="e">
        <f t="shared" si="43"/>
        <v>#N/A</v>
      </c>
      <c r="BO41" s="4">
        <f t="shared" ca="1" si="44"/>
        <v>479.80107142857139</v>
      </c>
      <c r="BP41" s="4">
        <f t="shared" ca="1" si="45"/>
        <v>975.90000000000009</v>
      </c>
      <c r="BS41" s="74">
        <f t="shared" si="21"/>
        <v>-0.36709255757607712</v>
      </c>
      <c r="BT41" s="74">
        <f t="shared" si="22"/>
        <v>-1.7592072970856742</v>
      </c>
      <c r="BU41" s="74">
        <f t="shared" ca="1" si="46"/>
        <v>-1.1625767531611242</v>
      </c>
      <c r="BV41" s="74">
        <f t="shared" ca="1" si="47"/>
        <v>0.40854341054864829</v>
      </c>
      <c r="BW41" s="74">
        <f t="shared" si="48"/>
        <v>-3.7189519096412558</v>
      </c>
      <c r="BX41" s="74">
        <f t="shared" ca="1" si="49"/>
        <v>-0.38868106625787746</v>
      </c>
      <c r="BY41" s="74" t="e">
        <f t="shared" ca="1" si="50"/>
        <v>#N/A</v>
      </c>
      <c r="BZ41" s="74">
        <f t="shared" ca="1" si="51"/>
        <v>-12.255760151512055</v>
      </c>
      <c r="CA41" s="74">
        <f t="shared" ca="1" si="52"/>
        <v>-9.8753782462056154</v>
      </c>
      <c r="CB41" s="74">
        <f t="shared" si="53"/>
        <v>2.9418895849726341</v>
      </c>
      <c r="CC41" s="74">
        <f t="shared" si="54"/>
        <v>-3.6842462845251234</v>
      </c>
      <c r="CD41" s="74" t="e">
        <f t="shared" ca="1" si="55"/>
        <v>#DIV/0!</v>
      </c>
      <c r="CE41" s="74">
        <f t="shared" ca="1" si="56"/>
        <v>-6.7406295570533379</v>
      </c>
      <c r="CF41" s="74">
        <f t="shared" ca="1" si="57"/>
        <v>-5.8640318802463822</v>
      </c>
      <c r="CG41" s="74">
        <f t="shared" ca="1" si="58"/>
        <v>-3.9960848005684757</v>
      </c>
      <c r="CH41" s="74">
        <f t="shared" ca="1" si="59"/>
        <v>-5.5566423954128448</v>
      </c>
      <c r="CI41" s="74" t="e">
        <f t="shared" si="60"/>
        <v>#N/A</v>
      </c>
      <c r="CJ41" s="74">
        <f t="shared" ca="1" si="61"/>
        <v>-0.25900931321528686</v>
      </c>
      <c r="CK41" s="74">
        <f t="shared" ca="1" si="62"/>
        <v>-3.3923439325982314</v>
      </c>
      <c r="CL41" s="74">
        <f t="shared" ca="1" si="63"/>
        <v>-1.3088374782741476</v>
      </c>
      <c r="CO41" s="53">
        <v>44927</v>
      </c>
      <c r="CP41" s="57">
        <f>SUM(C$161:C$165)</f>
        <v>2051</v>
      </c>
      <c r="CQ41" s="57">
        <f t="shared" ref="CQ41:DG41" si="133">SUM(D$161:D$165)</f>
        <v>223</v>
      </c>
      <c r="CR41" s="57">
        <f t="shared" ca="1" si="133"/>
        <v>539.14285714285711</v>
      </c>
      <c r="CS41" s="57">
        <f t="shared" ca="1" si="133"/>
        <v>484.28571428571422</v>
      </c>
      <c r="CT41" s="57">
        <f t="shared" si="133"/>
        <v>145605</v>
      </c>
      <c r="CU41" s="57">
        <f t="shared" ca="1" si="133"/>
        <v>442.42857142857144</v>
      </c>
      <c r="CV41" s="57">
        <f t="shared" si="133"/>
        <v>0</v>
      </c>
      <c r="CW41" s="57">
        <f t="shared" ca="1" si="133"/>
        <v>400</v>
      </c>
      <c r="CX41" s="57">
        <f t="shared" ca="1" si="133"/>
        <v>433.71428571428572</v>
      </c>
      <c r="CY41" s="57">
        <f t="shared" si="133"/>
        <v>27264</v>
      </c>
      <c r="CZ41" s="57">
        <f t="shared" si="133"/>
        <v>748.21428571428578</v>
      </c>
      <c r="DA41" s="57" t="e">
        <f t="shared" ca="1" si="133"/>
        <v>#DIV/0!</v>
      </c>
      <c r="DB41" s="57">
        <f t="shared" ca="1" si="133"/>
        <v>467.96857142857141</v>
      </c>
      <c r="DC41" s="57">
        <f t="shared" ca="1" si="133"/>
        <v>489.97428571428577</v>
      </c>
      <c r="DD41" s="57">
        <f t="shared" ca="1" si="133"/>
        <v>439.23714285714283</v>
      </c>
      <c r="DE41" s="57">
        <f t="shared" ca="1" si="133"/>
        <v>461.63</v>
      </c>
      <c r="DF41" s="57">
        <f t="shared" si="133"/>
        <v>490.69395245078056</v>
      </c>
      <c r="DG41" s="57">
        <f t="shared" ca="1" si="133"/>
        <v>3708699.5714285714</v>
      </c>
      <c r="DH41" s="57">
        <f ca="1">AVERAGE(U$161:U$165)</f>
        <v>-205.90171428571426</v>
      </c>
      <c r="DI41" s="57">
        <f ca="1">AVERAGE(V$161:V$165)</f>
        <v>-844.83999999999992</v>
      </c>
      <c r="DJ41" s="4">
        <f>HAVERGDP!B71</f>
        <v>100.1</v>
      </c>
    </row>
    <row r="42" spans="1:114" x14ac:dyDescent="0.35">
      <c r="A42" s="73" t="s">
        <v>586</v>
      </c>
      <c r="B42" s="41">
        <f t="shared" si="88"/>
        <v>44095</v>
      </c>
      <c r="C42" s="57">
        <f>'HAVERW (new)'!B97</f>
        <v>335</v>
      </c>
      <c r="D42" s="57">
        <f>'HAVERW (new)'!C97-'HAVERW (new)'!B97</f>
        <v>36</v>
      </c>
      <c r="E42" s="4">
        <f ca="1">AVERAGE(OFFSET('HAVERD (new)'!B$12,(ROWS('Chart Data'!$A$5:$A42)-1)*7,0,7,1))</f>
        <v>104.71428571428571</v>
      </c>
      <c r="F42" s="4">
        <f ca="1">AVERAGE(OFFSET('HAVERD (new)'!C$12,(ROWS('Chart Data'!$A$5:$A42)-1)*7,0,7,1))</f>
        <v>108.85714285714286</v>
      </c>
      <c r="G42" s="57">
        <f>'HAVERW (new)'!Q97</f>
        <v>18198</v>
      </c>
      <c r="H42" s="4">
        <f ca="1">AVERAGE(OFFSET('HAVERD (new)'!O$12,(ROWS('Chart Data'!$A$5:$A42)-1)*7,0,7,1))</f>
        <v>90.428571428571431</v>
      </c>
      <c r="I42" s="4">
        <f ca="1">AVERAGE(OFFSET('HAVERD (new)'!P$12,(ROWS('Chart Data'!$A$5:$A42)-1)*7,0,7,1))</f>
        <v>38</v>
      </c>
      <c r="J42" s="4">
        <f ca="1">AVERAGE(OFFSET('HAVERD (new)'!Q$12,(ROWS('Chart Data'!$A$5:$A42)-1)*7,0,7,1))</f>
        <v>35.714285714285715</v>
      </c>
      <c r="K42" s="4">
        <f ca="1">AVERAGE(OFFSET('HAVERD (new)'!R$12,(ROWS('Chart Data'!$A$5:$A42)-1)*7,0,7,1))</f>
        <v>58.285714285714285</v>
      </c>
      <c r="L42" s="57">
        <f>'HAVERW (new)'!D97</f>
        <v>10993</v>
      </c>
      <c r="M42" s="57">
        <f>'HAVERW (new)'!F97</f>
        <v>71.442857142857136</v>
      </c>
      <c r="N42" s="4" t="e">
        <f ca="1">AVERAGE(OFFSET('HAVERD (new)'!D$12,(ROWS('Chart Data'!$A$5:$A42)-1)*7,0,7,1))</f>
        <v>#DIV/0!</v>
      </c>
      <c r="O42" s="4">
        <f ca="1">AVERAGE(OFFSET('HAVERD (new)'!E$12,(ROWS('Chart Data'!$A$5:$A42)-1)*7,0,7,1))</f>
        <v>56.722857142857144</v>
      </c>
      <c r="P42" s="4">
        <f ca="1">AVERAGE(AVERAGE(OFFSET('HAVERD (new)'!F$12,(ROWS('Chart Data'!$A$5:$A42)-1)*7,0,7,1)),AVERAGE(OFFSET('HAVERD (new)'!J$12,(ROWS('Chart Data'!$A$5:$A42)-1)*7,0,7,1)),AVERAGE(OFFSET('HAVERD (new)'!K$12,(ROWS('Chart Data'!$A$5:$A42)-1)*7,0,7,1)))</f>
        <v>54.822857142857139</v>
      </c>
      <c r="Q42" s="4">
        <f ca="1">AVERAGE(AVERAGE(OFFSET('HAVERD (new)'!H$12,(ROWS('Chart Data'!$A$5:$A42)-1)*7,0,7,1)),AVERAGE(OFFSET('HAVERD (new)'!I$12,(ROWS('Chart Data'!$A$5:$A42)-1)*7,0,7,1)))</f>
        <v>63.575000000000003</v>
      </c>
      <c r="R42" s="4">
        <f ca="1">AVERAGE(AVERAGE(OFFSET('HAVERD (new)'!L$12,(ROWS('Chart Data'!$A$5:$A42)-1)*7,0,7,1)),AVERAGE(OFFSET('HAVERD (new)'!M$12,(ROWS('Chart Data'!$A$5:$A42)-1)*7,0,7,1)))</f>
        <v>46.95214285714286</v>
      </c>
      <c r="S42" s="73" t="e">
        <f>NA()</f>
        <v>#N/A</v>
      </c>
      <c r="T42" s="57">
        <f ca="1">AVERAGE(OFFSET(Energy!E$1109,(ROWS('Chart Data'!$A$5:$A42)-1)*7,0,7,1))</f>
        <v>628380.14285714284</v>
      </c>
      <c r="U42" s="57">
        <f ca="1">-AVERAGE(OFFSET('HAVERD (new)'!T$12,(ROWS('Chart Data'!$A$5:$A42)-1)*7,0,7,1))</f>
        <v>-364.12714285714293</v>
      </c>
      <c r="V42" s="4">
        <f ca="1">-AVERAGE(OFFSET('HAVERD (new)'!U$12,(ROWS('Chart Data'!$A$5:$A42)-1)*7,0,7,1))*10000</f>
        <v>-1650.9999999999998</v>
      </c>
      <c r="W42" s="4"/>
      <c r="Z42" s="4"/>
      <c r="AA42" s="73" t="e">
        <f>NA()</f>
        <v>#N/A</v>
      </c>
      <c r="AB42" s="73" t="e">
        <f>NA()</f>
        <v>#N/A</v>
      </c>
      <c r="AC42" s="73" t="e">
        <f>NA()</f>
        <v>#N/A</v>
      </c>
      <c r="AD42" s="73" t="e">
        <f>NA()</f>
        <v>#N/A</v>
      </c>
      <c r="AE42" s="73" t="e">
        <f>NA()</f>
        <v>#N/A</v>
      </c>
      <c r="AF42" s="73" t="e">
        <f>NA()</f>
        <v>#N/A</v>
      </c>
      <c r="AG42" s="73" t="e">
        <f>NA()</f>
        <v>#N/A</v>
      </c>
      <c r="AH42" s="73" t="e">
        <f>NA()</f>
        <v>#N/A</v>
      </c>
      <c r="AI42" s="73" t="e">
        <f>NA()</f>
        <v>#N/A</v>
      </c>
      <c r="AJ42" s="73" t="e">
        <f>NA()</f>
        <v>#N/A</v>
      </c>
      <c r="AK42" s="73" t="e">
        <f>NA()</f>
        <v>#N/A</v>
      </c>
      <c r="AL42" s="73" t="e">
        <f>NA()</f>
        <v>#N/A</v>
      </c>
      <c r="AM42" s="73" t="e">
        <f>NA()</f>
        <v>#N/A</v>
      </c>
      <c r="AN42" s="73" t="e">
        <f>NA()</f>
        <v>#N/A</v>
      </c>
      <c r="AO42" s="73" t="e">
        <f>NA()</f>
        <v>#N/A</v>
      </c>
      <c r="AP42" s="73" t="e">
        <f>NA()</f>
        <v>#N/A</v>
      </c>
      <c r="AQ42" s="73" t="e">
        <f>NA()</f>
        <v>#N/A</v>
      </c>
      <c r="AR42" s="73" t="e">
        <f>NA()</f>
        <v>#N/A</v>
      </c>
      <c r="AS42" s="57">
        <f t="shared" ca="1" si="25"/>
        <v>364.12714285714293</v>
      </c>
      <c r="AT42" s="57">
        <f t="shared" ca="1" si="26"/>
        <v>1650.9999999999998</v>
      </c>
      <c r="AW42" s="4" t="e">
        <f t="shared" si="92"/>
        <v>#N/A</v>
      </c>
      <c r="AX42" s="4" t="e">
        <f t="shared" si="27"/>
        <v>#N/A</v>
      </c>
      <c r="AY42" s="4" t="e">
        <f t="shared" si="28"/>
        <v>#N/A</v>
      </c>
      <c r="AZ42" s="4" t="e">
        <f t="shared" si="29"/>
        <v>#N/A</v>
      </c>
      <c r="BA42" s="4" t="e">
        <f t="shared" si="30"/>
        <v>#N/A</v>
      </c>
      <c r="BB42" s="4" t="e">
        <f t="shared" si="31"/>
        <v>#N/A</v>
      </c>
      <c r="BC42" s="4" t="e">
        <f t="shared" si="32"/>
        <v>#N/A</v>
      </c>
      <c r="BD42" s="4" t="e">
        <f t="shared" si="33"/>
        <v>#N/A</v>
      </c>
      <c r="BE42" s="4" t="e">
        <f t="shared" si="34"/>
        <v>#N/A</v>
      </c>
      <c r="BF42" s="4" t="e">
        <f t="shared" si="35"/>
        <v>#N/A</v>
      </c>
      <c r="BG42" s="4" t="e">
        <f t="shared" si="36"/>
        <v>#N/A</v>
      </c>
      <c r="BH42" s="4" t="e">
        <f t="shared" si="37"/>
        <v>#N/A</v>
      </c>
      <c r="BI42" s="4" t="e">
        <f t="shared" si="38"/>
        <v>#N/A</v>
      </c>
      <c r="BJ42" s="4" t="e">
        <f t="shared" si="39"/>
        <v>#N/A</v>
      </c>
      <c r="BK42" s="4" t="e">
        <f t="shared" si="40"/>
        <v>#N/A</v>
      </c>
      <c r="BL42" s="4" t="e">
        <f t="shared" si="41"/>
        <v>#N/A</v>
      </c>
      <c r="BM42" s="4" t="e">
        <f t="shared" si="42"/>
        <v>#N/A</v>
      </c>
      <c r="BN42" s="4" t="e">
        <f t="shared" si="43"/>
        <v>#N/A</v>
      </c>
      <c r="BO42" s="4">
        <f t="shared" ca="1" si="44"/>
        <v>453.71392857142854</v>
      </c>
      <c r="BP42" s="4">
        <f t="shared" ca="1" si="45"/>
        <v>1199.1499999999999</v>
      </c>
      <c r="BS42" s="74">
        <f t="shared" si="21"/>
        <v>-2.3145556734175896</v>
      </c>
      <c r="BT42" s="74">
        <f t="shared" si="22"/>
        <v>-1.9250048130774369</v>
      </c>
      <c r="BU42" s="74">
        <f t="shared" ca="1" si="46"/>
        <v>-1.3933339536940492</v>
      </c>
      <c r="BV42" s="74">
        <f t="shared" ca="1" si="47"/>
        <v>0.47407512168156751</v>
      </c>
      <c r="BW42" s="74">
        <f t="shared" si="48"/>
        <v>-3.8079115165966302</v>
      </c>
      <c r="BX42" s="74">
        <f t="shared" ca="1" si="49"/>
        <v>-1.0456068120458502</v>
      </c>
      <c r="BY42" s="74" t="e">
        <f t="shared" ca="1" si="50"/>
        <v>#N/A</v>
      </c>
      <c r="BZ42" s="74">
        <f t="shared" ca="1" si="51"/>
        <v>-12.326601070799644</v>
      </c>
      <c r="CA42" s="74">
        <f t="shared" ca="1" si="52"/>
        <v>-10.21025781425562</v>
      </c>
      <c r="CB42" s="74">
        <f t="shared" si="53"/>
        <v>2.5994750137964897</v>
      </c>
      <c r="CC42" s="74">
        <f t="shared" si="54"/>
        <v>-3.334506669601117</v>
      </c>
      <c r="CD42" s="74" t="e">
        <f t="shared" ca="1" si="55"/>
        <v>#DIV/0!</v>
      </c>
      <c r="CE42" s="74">
        <f t="shared" ca="1" si="56"/>
        <v>-6.9375266229552688</v>
      </c>
      <c r="CF42" s="74">
        <f t="shared" ca="1" si="57"/>
        <v>-6.0091801188761025</v>
      </c>
      <c r="CG42" s="74">
        <f t="shared" ca="1" si="58"/>
        <v>-4.2418458001494859</v>
      </c>
      <c r="CH42" s="74">
        <f t="shared" ca="1" si="59"/>
        <v>-5.835376368289233</v>
      </c>
      <c r="CI42" s="74" t="e">
        <f t="shared" si="60"/>
        <v>#N/A</v>
      </c>
      <c r="CJ42" s="74">
        <f t="shared" ca="1" si="61"/>
        <v>-3.7189635388104967E-3</v>
      </c>
      <c r="CK42" s="74">
        <f t="shared" ca="1" si="62"/>
        <v>-2.0906989501793052</v>
      </c>
      <c r="CL42" s="74">
        <f t="shared" ca="1" si="63"/>
        <v>-1.7616631373753038</v>
      </c>
      <c r="CO42" s="53">
        <v>44958</v>
      </c>
      <c r="CP42" s="57">
        <f>SUM(C$166:C$169)</f>
        <v>1636</v>
      </c>
      <c r="CQ42" s="57">
        <f t="shared" ref="CQ42:DG42" si="134">SUM(D$166:D$169)</f>
        <v>185</v>
      </c>
      <c r="CR42" s="57">
        <f t="shared" ca="1" si="134"/>
        <v>452.85714285714283</v>
      </c>
      <c r="CS42" s="57">
        <f t="shared" ca="1" si="134"/>
        <v>412</v>
      </c>
      <c r="CT42" s="57">
        <f t="shared" si="134"/>
        <v>125919</v>
      </c>
      <c r="CU42" s="57">
        <f t="shared" ca="1" si="134"/>
        <v>373.28571428571433</v>
      </c>
      <c r="CV42" s="57">
        <f t="shared" si="134"/>
        <v>0</v>
      </c>
      <c r="CW42" s="57">
        <f t="shared" ca="1" si="134"/>
        <v>347.42857142857144</v>
      </c>
      <c r="CX42" s="57">
        <f t="shared" ca="1" si="134"/>
        <v>355.85714285714283</v>
      </c>
      <c r="CY42" s="57">
        <f t="shared" si="134"/>
        <v>32884</v>
      </c>
      <c r="CZ42" s="57">
        <f t="shared" si="134"/>
        <v>593.32857142857142</v>
      </c>
      <c r="DA42" s="57" t="e">
        <f t="shared" ca="1" si="134"/>
        <v>#DIV/0!</v>
      </c>
      <c r="DB42" s="57">
        <f t="shared" ca="1" si="134"/>
        <v>388.00285714285712</v>
      </c>
      <c r="DC42" s="57">
        <f t="shared" ca="1" si="134"/>
        <v>400.32809523809527</v>
      </c>
      <c r="DD42" s="57">
        <f t="shared" ca="1" si="134"/>
        <v>381.05785714285719</v>
      </c>
      <c r="DE42" s="57">
        <f t="shared" ca="1" si="134"/>
        <v>396.94</v>
      </c>
      <c r="DF42" s="57">
        <f t="shared" si="134"/>
        <v>382.3224525099468</v>
      </c>
      <c r="DG42" s="57">
        <f t="shared" ca="1" si="134"/>
        <v>2874103.4285714286</v>
      </c>
      <c r="DH42" s="57">
        <f ca="1">AVERAGE(U$166:U$169)</f>
        <v>-206.21035714285713</v>
      </c>
      <c r="DI42" s="57">
        <f ca="1">AVERAGE(V$166:V$169)</f>
        <v>-695.05</v>
      </c>
      <c r="DJ42" s="4">
        <f>HAVERGDP!B72</f>
        <v>100.3</v>
      </c>
    </row>
    <row r="43" spans="1:114" x14ac:dyDescent="0.35">
      <c r="A43" s="73" t="s">
        <v>597</v>
      </c>
      <c r="B43" s="41">
        <f t="shared" si="88"/>
        <v>44102</v>
      </c>
      <c r="C43" s="57">
        <f>'HAVERW (new)'!B98</f>
        <v>422</v>
      </c>
      <c r="D43" s="57">
        <f>'HAVERW (new)'!C98-'HAVERW (new)'!B98</f>
        <v>38</v>
      </c>
      <c r="E43" s="4">
        <f ca="1">AVERAGE(OFFSET('HAVERD (new)'!B$12,(ROWS('Chart Data'!$A$5:$A43)-1)*7,0,7,1))</f>
        <v>100.57142857142857</v>
      </c>
      <c r="F43" s="4">
        <f ca="1">AVERAGE(OFFSET('HAVERD (new)'!C$12,(ROWS('Chart Data'!$A$5:$A43)-1)*7,0,7,1))</f>
        <v>107.28571428571429</v>
      </c>
      <c r="G43" s="57">
        <f>'HAVERW (new)'!Q98</f>
        <v>17155</v>
      </c>
      <c r="H43" s="4">
        <f ca="1">AVERAGE(OFFSET('HAVERD (new)'!O$12,(ROWS('Chart Data'!$A$5:$A43)-1)*7,0,7,1))</f>
        <v>86.285714285714292</v>
      </c>
      <c r="I43" s="4">
        <f ca="1">AVERAGE(OFFSET('HAVERD (new)'!P$12,(ROWS('Chart Data'!$A$5:$A43)-1)*7,0,7,1))</f>
        <v>37</v>
      </c>
      <c r="J43" s="4">
        <f ca="1">AVERAGE(OFFSET('HAVERD (new)'!Q$12,(ROWS('Chart Data'!$A$5:$A43)-1)*7,0,7,1))</f>
        <v>34.142857142857146</v>
      </c>
      <c r="K43" s="4">
        <f ca="1">AVERAGE(OFFSET('HAVERD (new)'!R$12,(ROWS('Chart Data'!$A$5:$A43)-1)*7,0,7,1))</f>
        <v>56.571428571428569</v>
      </c>
      <c r="L43" s="57">
        <f>'HAVERW (new)'!D98</f>
        <v>32044</v>
      </c>
      <c r="M43" s="57">
        <f>'HAVERW (new)'!F98</f>
        <v>73.528571428571439</v>
      </c>
      <c r="N43" s="4" t="e">
        <f ca="1">AVERAGE(OFFSET('HAVERD (new)'!D$12,(ROWS('Chart Data'!$A$5:$A43)-1)*7,0,7,1))</f>
        <v>#DIV/0!</v>
      </c>
      <c r="O43" s="4">
        <f ca="1">AVERAGE(OFFSET('HAVERD (new)'!E$12,(ROWS('Chart Data'!$A$5:$A43)-1)*7,0,7,1))</f>
        <v>58.448571428571427</v>
      </c>
      <c r="P43" s="4">
        <f ca="1">AVERAGE(AVERAGE(OFFSET('HAVERD (new)'!F$12,(ROWS('Chart Data'!$A$5:$A43)-1)*7,0,7,1)),AVERAGE(OFFSET('HAVERD (new)'!J$12,(ROWS('Chart Data'!$A$5:$A43)-1)*7,0,7,1)),AVERAGE(OFFSET('HAVERD (new)'!K$12,(ROWS('Chart Data'!$A$5:$A43)-1)*7,0,7,1)))</f>
        <v>60.892857142857146</v>
      </c>
      <c r="Q43" s="4">
        <f ca="1">AVERAGE(AVERAGE(OFFSET('HAVERD (new)'!H$12,(ROWS('Chart Data'!$A$5:$A43)-1)*7,0,7,1)),AVERAGE(OFFSET('HAVERD (new)'!I$12,(ROWS('Chart Data'!$A$5:$A43)-1)*7,0,7,1)))</f>
        <v>61.785714285714292</v>
      </c>
      <c r="R43" s="4">
        <f ca="1">AVERAGE(AVERAGE(OFFSET('HAVERD (new)'!L$12,(ROWS('Chart Data'!$A$5:$A43)-1)*7,0,7,1)),AVERAGE(OFFSET('HAVERD (new)'!M$12,(ROWS('Chart Data'!$A$5:$A43)-1)*7,0,7,1)))</f>
        <v>45.212142857142858</v>
      </c>
      <c r="S43" s="73" t="e">
        <f>NA()</f>
        <v>#N/A</v>
      </c>
      <c r="T43" s="57">
        <f ca="1">AVERAGE(OFFSET(Energy!E$1109,(ROWS('Chart Data'!$A$5:$A43)-1)*7,0,7,1))</f>
        <v>677301.85714285716</v>
      </c>
      <c r="U43" s="57">
        <f ca="1">-AVERAGE(OFFSET('HAVERD (new)'!T$12,(ROWS('Chart Data'!$A$5:$A43)-1)*7,0,7,1))</f>
        <v>-423.96714285714285</v>
      </c>
      <c r="V43" s="4">
        <f ca="1">-AVERAGE(OFFSET('HAVERD (new)'!U$12,(ROWS('Chart Data'!$A$5:$A43)-1)*7,0,7,1))*10000</f>
        <v>-1705.2</v>
      </c>
      <c r="W43" s="4"/>
      <c r="Z43" s="4"/>
      <c r="AA43" s="73" t="e">
        <f>NA()</f>
        <v>#N/A</v>
      </c>
      <c r="AB43" s="73" t="e">
        <f>NA()</f>
        <v>#N/A</v>
      </c>
      <c r="AC43" s="73" t="e">
        <f>NA()</f>
        <v>#N/A</v>
      </c>
      <c r="AD43" s="73" t="e">
        <f>NA()</f>
        <v>#N/A</v>
      </c>
      <c r="AE43" s="73" t="e">
        <f>NA()</f>
        <v>#N/A</v>
      </c>
      <c r="AF43" s="73" t="e">
        <f>NA()</f>
        <v>#N/A</v>
      </c>
      <c r="AG43" s="73" t="e">
        <f>NA()</f>
        <v>#N/A</v>
      </c>
      <c r="AH43" s="73" t="e">
        <f>NA()</f>
        <v>#N/A</v>
      </c>
      <c r="AI43" s="73" t="e">
        <f>NA()</f>
        <v>#N/A</v>
      </c>
      <c r="AJ43" s="73" t="e">
        <f>NA()</f>
        <v>#N/A</v>
      </c>
      <c r="AK43" s="73" t="e">
        <f>NA()</f>
        <v>#N/A</v>
      </c>
      <c r="AL43" s="73" t="e">
        <f>NA()</f>
        <v>#N/A</v>
      </c>
      <c r="AM43" s="73" t="e">
        <f>NA()</f>
        <v>#N/A</v>
      </c>
      <c r="AN43" s="73" t="e">
        <f>NA()</f>
        <v>#N/A</v>
      </c>
      <c r="AO43" s="73" t="e">
        <f>NA()</f>
        <v>#N/A</v>
      </c>
      <c r="AP43" s="73" t="e">
        <f>NA()</f>
        <v>#N/A</v>
      </c>
      <c r="AQ43" s="73" t="e">
        <f>NA()</f>
        <v>#N/A</v>
      </c>
      <c r="AR43" s="73" t="e">
        <f>NA()</f>
        <v>#N/A</v>
      </c>
      <c r="AS43" s="57">
        <f t="shared" ca="1" si="25"/>
        <v>423.96714285714285</v>
      </c>
      <c r="AT43" s="57">
        <f t="shared" ca="1" si="26"/>
        <v>1705.2</v>
      </c>
      <c r="AW43" s="4" t="e">
        <f t="shared" si="92"/>
        <v>#N/A</v>
      </c>
      <c r="AX43" s="4" t="e">
        <f t="shared" si="27"/>
        <v>#N/A</v>
      </c>
      <c r="AY43" s="4" t="e">
        <f t="shared" si="28"/>
        <v>#N/A</v>
      </c>
      <c r="AZ43" s="4" t="e">
        <f t="shared" si="29"/>
        <v>#N/A</v>
      </c>
      <c r="BA43" s="4" t="e">
        <f t="shared" si="30"/>
        <v>#N/A</v>
      </c>
      <c r="BB43" s="4" t="e">
        <f t="shared" si="31"/>
        <v>#N/A</v>
      </c>
      <c r="BC43" s="4" t="e">
        <f t="shared" si="32"/>
        <v>#N/A</v>
      </c>
      <c r="BD43" s="4" t="e">
        <f t="shared" si="33"/>
        <v>#N/A</v>
      </c>
      <c r="BE43" s="4" t="e">
        <f t="shared" si="34"/>
        <v>#N/A</v>
      </c>
      <c r="BF43" s="4" t="e">
        <f t="shared" si="35"/>
        <v>#N/A</v>
      </c>
      <c r="BG43" s="4" t="e">
        <f t="shared" si="36"/>
        <v>#N/A</v>
      </c>
      <c r="BH43" s="4" t="e">
        <f t="shared" si="37"/>
        <v>#N/A</v>
      </c>
      <c r="BI43" s="4" t="e">
        <f t="shared" si="38"/>
        <v>#N/A</v>
      </c>
      <c r="BJ43" s="4" t="e">
        <f t="shared" si="39"/>
        <v>#N/A</v>
      </c>
      <c r="BK43" s="4" t="e">
        <f t="shared" si="40"/>
        <v>#N/A</v>
      </c>
      <c r="BL43" s="4" t="e">
        <f t="shared" si="41"/>
        <v>#N/A</v>
      </c>
      <c r="BM43" s="4" t="e">
        <f t="shared" si="42"/>
        <v>#N/A</v>
      </c>
      <c r="BN43" s="4" t="e">
        <f t="shared" si="43"/>
        <v>#N/A</v>
      </c>
      <c r="BO43" s="4">
        <f t="shared" ca="1" si="44"/>
        <v>443.36035714285714</v>
      </c>
      <c r="BP43" s="4">
        <f t="shared" ca="1" si="45"/>
        <v>1459.6</v>
      </c>
      <c r="BS43" s="74">
        <f t="shared" si="21"/>
        <v>0.882223403529799</v>
      </c>
      <c r="BT43" s="74">
        <f t="shared" si="22"/>
        <v>-1.7592072970856742</v>
      </c>
      <c r="BU43" s="74">
        <f t="shared" ca="1" si="46"/>
        <v>-1.871331011940822</v>
      </c>
      <c r="BV43" s="74">
        <f t="shared" ca="1" si="47"/>
        <v>0.32990535718914704</v>
      </c>
      <c r="BW43" s="74">
        <f t="shared" si="48"/>
        <v>-4.0113871088213129</v>
      </c>
      <c r="BX43" s="74">
        <f t="shared" ca="1" si="49"/>
        <v>-1.8393920882063159</v>
      </c>
      <c r="BY43" s="74" t="e">
        <f t="shared" ca="1" si="50"/>
        <v>#N/A</v>
      </c>
      <c r="BZ43" s="74">
        <f t="shared" ca="1" si="51"/>
        <v>-12.716226126881386</v>
      </c>
      <c r="CA43" s="74">
        <f t="shared" ca="1" si="52"/>
        <v>-10.78433707376991</v>
      </c>
      <c r="CB43" s="74">
        <f t="shared" si="53"/>
        <v>11.758520932257751</v>
      </c>
      <c r="CC43" s="74">
        <f t="shared" si="54"/>
        <v>-3.2078019952117738</v>
      </c>
      <c r="CD43" s="74" t="e">
        <f t="shared" ca="1" si="55"/>
        <v>#DIV/0!</v>
      </c>
      <c r="CE43" s="74">
        <f t="shared" ca="1" si="56"/>
        <v>-6.666933158098006</v>
      </c>
      <c r="CF43" s="74">
        <f t="shared" ca="1" si="57"/>
        <v>-5.2512101894156169</v>
      </c>
      <c r="CG43" s="74">
        <f t="shared" ca="1" si="58"/>
        <v>-4.4446229094875722</v>
      </c>
      <c r="CH43" s="74">
        <f t="shared" ca="1" si="59"/>
        <v>-6.0256246053099334</v>
      </c>
      <c r="CI43" s="74" t="e">
        <f t="shared" si="60"/>
        <v>#N/A</v>
      </c>
      <c r="CJ43" s="74">
        <f t="shared" ca="1" si="61"/>
        <v>0.55482317293575834</v>
      </c>
      <c r="CK43" s="74">
        <f t="shared" ca="1" si="62"/>
        <v>-2.8493157275552505</v>
      </c>
      <c r="CL43" s="74">
        <f t="shared" ca="1" si="63"/>
        <v>-1.8457150234139434</v>
      </c>
      <c r="CO43" s="53">
        <v>44986</v>
      </c>
      <c r="CP43" s="57">
        <f>SUM(C$170:C$173)</f>
        <v>1693</v>
      </c>
      <c r="CQ43" s="57">
        <f t="shared" ref="CQ43:DG43" si="135">SUM(D$170:D$173)</f>
        <v>190</v>
      </c>
      <c r="CR43" s="57">
        <f t="shared" ca="1" si="135"/>
        <v>459.28571428571433</v>
      </c>
      <c r="CS43" s="57">
        <f t="shared" ca="1" si="135"/>
        <v>418</v>
      </c>
      <c r="CT43" s="57">
        <f t="shared" si="135"/>
        <v>130839</v>
      </c>
      <c r="CU43" s="57">
        <f t="shared" ca="1" si="135"/>
        <v>377</v>
      </c>
      <c r="CV43" s="57">
        <f t="shared" si="135"/>
        <v>0</v>
      </c>
      <c r="CW43" s="57">
        <f t="shared" ca="1" si="135"/>
        <v>310</v>
      </c>
      <c r="CX43" s="57">
        <f t="shared" ca="1" si="135"/>
        <v>342.28571428571428</v>
      </c>
      <c r="CY43" s="57">
        <f t="shared" si="135"/>
        <v>19857</v>
      </c>
      <c r="CZ43" s="57">
        <f t="shared" si="135"/>
        <v>603.92857142857144</v>
      </c>
      <c r="DA43" s="57" t="e">
        <f t="shared" ca="1" si="135"/>
        <v>#DIV/0!</v>
      </c>
      <c r="DB43" s="57">
        <f t="shared" ca="1" si="135"/>
        <v>386.83714285714291</v>
      </c>
      <c r="DC43" s="57">
        <f t="shared" ca="1" si="135"/>
        <v>384.70714285714286</v>
      </c>
      <c r="DD43" s="57">
        <f t="shared" ca="1" si="135"/>
        <v>380.95142857142855</v>
      </c>
      <c r="DE43" s="57">
        <f t="shared" ca="1" si="135"/>
        <v>391.4942857142857</v>
      </c>
      <c r="DF43" s="57">
        <f t="shared" si="135"/>
        <v>396.69166336968198</v>
      </c>
      <c r="DG43" s="57">
        <f t="shared" ca="1" si="135"/>
        <v>2658544.5714285714</v>
      </c>
      <c r="DH43" s="57">
        <f ca="1">AVERAGE(U$170:U$173)</f>
        <v>-187.98607142857142</v>
      </c>
      <c r="DI43" s="57">
        <f ca="1">AVERAGE(V$170:V$173)</f>
        <v>-2589.6499999999996</v>
      </c>
      <c r="DJ43" s="4">
        <f>HAVERGDP!B73</f>
        <v>99.9</v>
      </c>
    </row>
    <row r="44" spans="1:114" x14ac:dyDescent="0.35">
      <c r="A44" s="73" t="s">
        <v>603</v>
      </c>
      <c r="B44" s="41">
        <f t="shared" si="88"/>
        <v>44109</v>
      </c>
      <c r="C44" s="57">
        <f>'HAVERW (new)'!B99</f>
        <v>375</v>
      </c>
      <c r="D44" s="57">
        <f>'HAVERW (new)'!C99-'HAVERW (new)'!B99</f>
        <v>34</v>
      </c>
      <c r="E44" s="4">
        <f ca="1">AVERAGE(OFFSET('HAVERD (new)'!B$12,(ROWS('Chart Data'!$A$5:$A44)-1)*7,0,7,1))</f>
        <v>103.14285714285714</v>
      </c>
      <c r="F44" s="4">
        <f ca="1">AVERAGE(OFFSET('HAVERD (new)'!C$12,(ROWS('Chart Data'!$A$5:$A44)-1)*7,0,7,1))</f>
        <v>108.71428571428571</v>
      </c>
      <c r="G44" s="57">
        <f>'HAVERW (new)'!Q99</f>
        <v>16131</v>
      </c>
      <c r="H44" s="4">
        <f ca="1">AVERAGE(OFFSET('HAVERD (new)'!O$12,(ROWS('Chart Data'!$A$5:$A44)-1)*7,0,7,1))</f>
        <v>87.571428571428569</v>
      </c>
      <c r="I44" s="4">
        <f ca="1">AVERAGE(OFFSET('HAVERD (new)'!P$12,(ROWS('Chart Data'!$A$5:$A44)-1)*7,0,7,1))</f>
        <v>36</v>
      </c>
      <c r="J44" s="4">
        <f ca="1">AVERAGE(OFFSET('HAVERD (new)'!Q$12,(ROWS('Chart Data'!$A$5:$A44)-1)*7,0,7,1))</f>
        <v>35.571428571428569</v>
      </c>
      <c r="K44" s="4">
        <f ca="1">AVERAGE(OFFSET('HAVERD (new)'!R$12,(ROWS('Chart Data'!$A$5:$A44)-1)*7,0,7,1))</f>
        <v>60.285714285714285</v>
      </c>
      <c r="L44" s="57">
        <f>'HAVERW (new)'!D99</f>
        <v>13563</v>
      </c>
      <c r="M44" s="57">
        <f>'HAVERW (new)'!F99</f>
        <v>76.914285714285711</v>
      </c>
      <c r="N44" s="4" t="e">
        <f ca="1">AVERAGE(OFFSET('HAVERD (new)'!D$12,(ROWS('Chart Data'!$A$5:$A44)-1)*7,0,7,1))</f>
        <v>#DIV/0!</v>
      </c>
      <c r="O44" s="4">
        <f ca="1">AVERAGE(OFFSET('HAVERD (new)'!E$12,(ROWS('Chart Data'!$A$5:$A44)-1)*7,0,7,1))</f>
        <v>56.421428571428564</v>
      </c>
      <c r="P44" s="4">
        <f ca="1">AVERAGE(AVERAGE(OFFSET('HAVERD (new)'!F$12,(ROWS('Chart Data'!$A$5:$A44)-1)*7,0,7,1)),AVERAGE(OFFSET('HAVERD (new)'!J$12,(ROWS('Chart Data'!$A$5:$A44)-1)*7,0,7,1)),AVERAGE(OFFSET('HAVERD (new)'!K$12,(ROWS('Chart Data'!$A$5:$A44)-1)*7,0,7,1)))</f>
        <v>60.195238095238096</v>
      </c>
      <c r="Q44" s="4">
        <f ca="1">AVERAGE(AVERAGE(OFFSET('HAVERD (new)'!H$12,(ROWS('Chart Data'!$A$5:$A44)-1)*7,0,7,1)),AVERAGE(OFFSET('HAVERD (new)'!I$12,(ROWS('Chart Data'!$A$5:$A44)-1)*7,0,7,1)))</f>
        <v>60.271428571428572</v>
      </c>
      <c r="R44" s="4">
        <f ca="1">AVERAGE(AVERAGE(OFFSET('HAVERD (new)'!L$12,(ROWS('Chart Data'!$A$5:$A44)-1)*7,0,7,1)),AVERAGE(OFFSET('HAVERD (new)'!M$12,(ROWS('Chart Data'!$A$5:$A44)-1)*7,0,7,1)))</f>
        <v>41.151428571428568</v>
      </c>
      <c r="S44" s="73" t="e">
        <f>NA()</f>
        <v>#N/A</v>
      </c>
      <c r="T44" s="57">
        <f ca="1">AVERAGE(OFFSET(Energy!E$1109,(ROWS('Chart Data'!$A$5:$A44)-1)*7,0,7,1))</f>
        <v>672842.28571428568</v>
      </c>
      <c r="U44" s="57">
        <f ca="1">-AVERAGE(OFFSET('HAVERD (new)'!T$12,(ROWS('Chart Data'!$A$5:$A44)-1)*7,0,7,1))</f>
        <v>-610.26428571428562</v>
      </c>
      <c r="V44" s="4">
        <f ca="1">-AVERAGE(OFFSET('HAVERD (new)'!U$12,(ROWS('Chart Data'!$A$5:$A44)-1)*7,0,7,1))*10000</f>
        <v>-1286</v>
      </c>
      <c r="W44" s="4"/>
      <c r="Z44" s="4"/>
      <c r="AA44" s="73" t="e">
        <f>NA()</f>
        <v>#N/A</v>
      </c>
      <c r="AB44" s="73" t="e">
        <f>NA()</f>
        <v>#N/A</v>
      </c>
      <c r="AC44" s="73" t="e">
        <f>NA()</f>
        <v>#N/A</v>
      </c>
      <c r="AD44" s="73" t="e">
        <f>NA()</f>
        <v>#N/A</v>
      </c>
      <c r="AE44" s="73" t="e">
        <f>NA()</f>
        <v>#N/A</v>
      </c>
      <c r="AF44" s="73" t="e">
        <f>NA()</f>
        <v>#N/A</v>
      </c>
      <c r="AG44" s="73" t="e">
        <f>NA()</f>
        <v>#N/A</v>
      </c>
      <c r="AH44" s="73" t="e">
        <f>NA()</f>
        <v>#N/A</v>
      </c>
      <c r="AI44" s="73" t="e">
        <f>NA()</f>
        <v>#N/A</v>
      </c>
      <c r="AJ44" s="73" t="e">
        <f>NA()</f>
        <v>#N/A</v>
      </c>
      <c r="AK44" s="73" t="e">
        <f>NA()</f>
        <v>#N/A</v>
      </c>
      <c r="AL44" s="73" t="e">
        <f>NA()</f>
        <v>#N/A</v>
      </c>
      <c r="AM44" s="73" t="e">
        <f>NA()</f>
        <v>#N/A</v>
      </c>
      <c r="AN44" s="73" t="e">
        <f>NA()</f>
        <v>#N/A</v>
      </c>
      <c r="AO44" s="73" t="e">
        <f>NA()</f>
        <v>#N/A</v>
      </c>
      <c r="AP44" s="73" t="e">
        <f>NA()</f>
        <v>#N/A</v>
      </c>
      <c r="AQ44" s="73" t="e">
        <f>NA()</f>
        <v>#N/A</v>
      </c>
      <c r="AR44" s="73" t="e">
        <f>NA()</f>
        <v>#N/A</v>
      </c>
      <c r="AS44" s="57">
        <f t="shared" ca="1" si="25"/>
        <v>610.26428571428562</v>
      </c>
      <c r="AT44" s="57">
        <f t="shared" ca="1" si="26"/>
        <v>1286</v>
      </c>
      <c r="AW44" s="4" t="e">
        <f t="shared" si="92"/>
        <v>#N/A</v>
      </c>
      <c r="AX44" s="4" t="e">
        <f t="shared" si="27"/>
        <v>#N/A</v>
      </c>
      <c r="AY44" s="4" t="e">
        <f t="shared" si="28"/>
        <v>#N/A</v>
      </c>
      <c r="AZ44" s="4" t="e">
        <f t="shared" si="29"/>
        <v>#N/A</v>
      </c>
      <c r="BA44" s="4" t="e">
        <f t="shared" si="30"/>
        <v>#N/A</v>
      </c>
      <c r="BB44" s="4" t="e">
        <f t="shared" si="31"/>
        <v>#N/A</v>
      </c>
      <c r="BC44" s="4" t="e">
        <f t="shared" si="32"/>
        <v>#N/A</v>
      </c>
      <c r="BD44" s="4" t="e">
        <f t="shared" si="33"/>
        <v>#N/A</v>
      </c>
      <c r="BE44" s="4" t="e">
        <f t="shared" si="34"/>
        <v>#N/A</v>
      </c>
      <c r="BF44" s="4" t="e">
        <f t="shared" si="35"/>
        <v>#N/A</v>
      </c>
      <c r="BG44" s="4" t="e">
        <f t="shared" si="36"/>
        <v>#N/A</v>
      </c>
      <c r="BH44" s="4" t="e">
        <f t="shared" si="37"/>
        <v>#N/A</v>
      </c>
      <c r="BI44" s="4" t="e">
        <f t="shared" si="38"/>
        <v>#N/A</v>
      </c>
      <c r="BJ44" s="4" t="e">
        <f t="shared" si="39"/>
        <v>#N/A</v>
      </c>
      <c r="BK44" s="4" t="e">
        <f t="shared" si="40"/>
        <v>#N/A</v>
      </c>
      <c r="BL44" s="4" t="e">
        <f t="shared" si="41"/>
        <v>#N/A</v>
      </c>
      <c r="BM44" s="4" t="e">
        <f t="shared" si="42"/>
        <v>#N/A</v>
      </c>
      <c r="BN44" s="4" t="e">
        <f t="shared" si="43"/>
        <v>#N/A</v>
      </c>
      <c r="BO44" s="4">
        <f t="shared" ca="1" si="44"/>
        <v>466.28999999999996</v>
      </c>
      <c r="BP44" s="4">
        <f t="shared" ca="1" si="45"/>
        <v>1500.3</v>
      </c>
      <c r="BS44" s="74">
        <f t="shared" si="21"/>
        <v>-0.8447721897636179</v>
      </c>
      <c r="BT44" s="74">
        <f t="shared" si="22"/>
        <v>-2.0908023290691995</v>
      </c>
      <c r="BU44" s="74">
        <f t="shared" ca="1" si="46"/>
        <v>-1.5746431826842042</v>
      </c>
      <c r="BV44" s="74">
        <f t="shared" ca="1" si="47"/>
        <v>0.46096877945498288</v>
      </c>
      <c r="BW44" s="74">
        <f t="shared" si="48"/>
        <v>-4.2111560507561885</v>
      </c>
      <c r="BX44" s="74">
        <f t="shared" ca="1" si="49"/>
        <v>-1.5930449335358279</v>
      </c>
      <c r="BY44" s="74" t="e">
        <f t="shared" ca="1" si="50"/>
        <v>#N/A</v>
      </c>
      <c r="BZ44" s="74">
        <f t="shared" ca="1" si="51"/>
        <v>-12.362021530443439</v>
      </c>
      <c r="CA44" s="74">
        <f t="shared" ca="1" si="52"/>
        <v>-9.5404986781556129</v>
      </c>
      <c r="CB44" s="74">
        <f t="shared" si="53"/>
        <v>3.7176522030248131</v>
      </c>
      <c r="CC44" s="74">
        <f t="shared" si="54"/>
        <v>-3.0021238593879791</v>
      </c>
      <c r="CD44" s="74" t="e">
        <f t="shared" ca="1" si="55"/>
        <v>#DIV/0!</v>
      </c>
      <c r="CE44" s="74">
        <f t="shared" ca="1" si="56"/>
        <v>-6.9847908788202391</v>
      </c>
      <c r="CF44" s="74">
        <f t="shared" ca="1" si="57"/>
        <v>-5.3383229176386982</v>
      </c>
      <c r="CG44" s="74">
        <f t="shared" ca="1" si="58"/>
        <v>-4.6162346746758933</v>
      </c>
      <c r="CH44" s="74">
        <f t="shared" ca="1" si="59"/>
        <v>-6.4696152569777015</v>
      </c>
      <c r="CI44" s="74" t="e">
        <f t="shared" si="60"/>
        <v>#N/A</v>
      </c>
      <c r="CJ44" s="74">
        <f t="shared" ca="1" si="61"/>
        <v>0.50390797934854958</v>
      </c>
      <c r="CK44" s="74">
        <f t="shared" ca="1" si="62"/>
        <v>-5.2110827420711585</v>
      </c>
      <c r="CL44" s="74">
        <f t="shared" ca="1" si="63"/>
        <v>-1.1956310634988585</v>
      </c>
      <c r="CO44" s="53">
        <v>45017</v>
      </c>
      <c r="CP44" s="57">
        <f>SUM(C$174:C$177)</f>
        <v>1686</v>
      </c>
      <c r="CQ44" s="57">
        <f t="shared" ref="CQ44:DG44" si="136">SUM(D$174:D$177)</f>
        <v>228</v>
      </c>
      <c r="CR44" s="57">
        <f t="shared" ca="1" si="136"/>
        <v>457.14285714285711</v>
      </c>
      <c r="CS44" s="57">
        <f t="shared" ca="1" si="136"/>
        <v>404.28571428571428</v>
      </c>
      <c r="CT44" s="57">
        <f t="shared" si="136"/>
        <v>146454</v>
      </c>
      <c r="CU44" s="57">
        <f t="shared" ca="1" si="136"/>
        <v>382.71428571428567</v>
      </c>
      <c r="CV44" s="57">
        <f t="shared" si="136"/>
        <v>0</v>
      </c>
      <c r="CW44" s="57">
        <f t="shared" ca="1" si="136"/>
        <v>343.28571428571428</v>
      </c>
      <c r="CX44" s="57">
        <f t="shared" ca="1" si="136"/>
        <v>357.14285714285711</v>
      </c>
      <c r="CY44" s="57">
        <f t="shared" si="136"/>
        <v>18593</v>
      </c>
      <c r="CZ44" s="57">
        <f t="shared" si="136"/>
        <v>566.37142857142862</v>
      </c>
      <c r="DA44" s="57" t="e">
        <f t="shared" ca="1" si="136"/>
        <v>#DIV/0!</v>
      </c>
      <c r="DB44" s="57">
        <f t="shared" ca="1" si="136"/>
        <v>403.78285714285721</v>
      </c>
      <c r="DC44" s="57">
        <f t="shared" ca="1" si="136"/>
        <v>403.88428571428568</v>
      </c>
      <c r="DD44" s="57">
        <f t="shared" ca="1" si="136"/>
        <v>400.15357142857141</v>
      </c>
      <c r="DE44" s="57">
        <f t="shared" ca="1" si="136"/>
        <v>412.33499999999998</v>
      </c>
      <c r="DF44" s="57">
        <f t="shared" si="136"/>
        <v>409.45431148474779</v>
      </c>
      <c r="DG44" s="57">
        <f t="shared" ca="1" si="136"/>
        <v>2421736.2857142859</v>
      </c>
      <c r="DH44" s="57">
        <f ca="1">AVERAGE(U$174:U$177)</f>
        <v>-180.01214285714286</v>
      </c>
      <c r="DI44" s="57">
        <f ca="1">AVERAGE(V$174:V$177)</f>
        <v>-1418.1499999999999</v>
      </c>
      <c r="DJ44" s="4">
        <f>HAVERGDP!B74</f>
        <v>100.1</v>
      </c>
    </row>
    <row r="45" spans="1:114" x14ac:dyDescent="0.35">
      <c r="A45" s="73" t="s">
        <v>609</v>
      </c>
      <c r="B45" s="41">
        <f t="shared" si="88"/>
        <v>44116</v>
      </c>
      <c r="C45" s="57">
        <f>'HAVERW (new)'!B100</f>
        <v>395</v>
      </c>
      <c r="D45" s="57">
        <f>'HAVERW (new)'!C100-'HAVERW (new)'!B100</f>
        <v>39</v>
      </c>
      <c r="E45" s="4">
        <f ca="1">AVERAGE(OFFSET('HAVERD (new)'!B$12,(ROWS('Chart Data'!$A$5:$A45)-1)*7,0,7,1))</f>
        <v>102</v>
      </c>
      <c r="F45" s="4">
        <f ca="1">AVERAGE(OFFSET('HAVERD (new)'!C$12,(ROWS('Chart Data'!$A$5:$A45)-1)*7,0,7,1))</f>
        <v>109</v>
      </c>
      <c r="G45" s="57">
        <f>'HAVERW (new)'!Q100</f>
        <v>15374</v>
      </c>
      <c r="H45" s="4">
        <f ca="1">AVERAGE(OFFSET('HAVERD (new)'!O$12,(ROWS('Chart Data'!$A$5:$A45)-1)*7,0,7,1))</f>
        <v>85.714285714285708</v>
      </c>
      <c r="I45" s="4">
        <f ca="1">AVERAGE(OFFSET('HAVERD (new)'!P$12,(ROWS('Chart Data'!$A$5:$A45)-1)*7,0,7,1))</f>
        <v>34</v>
      </c>
      <c r="J45" s="4">
        <f ca="1">AVERAGE(OFFSET('HAVERD (new)'!Q$12,(ROWS('Chart Data'!$A$5:$A45)-1)*7,0,7,1))</f>
        <v>35.142857142857146</v>
      </c>
      <c r="K45" s="4">
        <f ca="1">AVERAGE(OFFSET('HAVERD (new)'!R$12,(ROWS('Chart Data'!$A$5:$A45)-1)*7,0,7,1))</f>
        <v>59</v>
      </c>
      <c r="L45" s="57">
        <f>'HAVERW (new)'!D100</f>
        <v>12008</v>
      </c>
      <c r="M45" s="57">
        <f>'HAVERW (new)'!F100</f>
        <v>75.657142857142858</v>
      </c>
      <c r="N45" s="4" t="e">
        <f ca="1">AVERAGE(OFFSET('HAVERD (new)'!D$12,(ROWS('Chart Data'!$A$5:$A45)-1)*7,0,7,1))</f>
        <v>#DIV/0!</v>
      </c>
      <c r="O45" s="4">
        <f ca="1">AVERAGE(OFFSET('HAVERD (new)'!E$12,(ROWS('Chart Data'!$A$5:$A45)-1)*7,0,7,1))</f>
        <v>54</v>
      </c>
      <c r="P45" s="4">
        <f ca="1">AVERAGE(AVERAGE(OFFSET('HAVERD (new)'!F$12,(ROWS('Chart Data'!$A$5:$A45)-1)*7,0,7,1)),AVERAGE(OFFSET('HAVERD (new)'!J$12,(ROWS('Chart Data'!$A$5:$A45)-1)*7,0,7,1)),AVERAGE(OFFSET('HAVERD (new)'!K$12,(ROWS('Chart Data'!$A$5:$A45)-1)*7,0,7,1)))</f>
        <v>56.297619047619044</v>
      </c>
      <c r="Q45" s="4">
        <f ca="1">AVERAGE(AVERAGE(OFFSET('HAVERD (new)'!H$12,(ROWS('Chart Data'!$A$5:$A45)-1)*7,0,7,1)),AVERAGE(OFFSET('HAVERD (new)'!I$12,(ROWS('Chart Data'!$A$5:$A45)-1)*7,0,7,1)))</f>
        <v>58.611428571428576</v>
      </c>
      <c r="R45" s="4">
        <f ca="1">AVERAGE(AVERAGE(OFFSET('HAVERD (new)'!L$12,(ROWS('Chart Data'!$A$5:$A45)-1)*7,0,7,1)),AVERAGE(OFFSET('HAVERD (new)'!M$12,(ROWS('Chart Data'!$A$5:$A45)-1)*7,0,7,1)))</f>
        <v>38.530714285714282</v>
      </c>
      <c r="S45" s="73" t="e">
        <f>NA()</f>
        <v>#N/A</v>
      </c>
      <c r="T45" s="57">
        <f ca="1">AVERAGE(OFFSET(Energy!E$1109,(ROWS('Chart Data'!$A$5:$A45)-1)*7,0,7,1))</f>
        <v>716587.85714285716</v>
      </c>
      <c r="U45" s="57">
        <f ca="1">-AVERAGE(OFFSET('HAVERD (new)'!T$12,(ROWS('Chart Data'!$A$5:$A45)-1)*7,0,7,1))</f>
        <v>-410.62857142857143</v>
      </c>
      <c r="V45" s="4">
        <f ca="1">-AVERAGE(OFFSET('HAVERD (new)'!U$12,(ROWS('Chart Data'!$A$5:$A45)-1)*7,0,7,1))*10000</f>
        <v>-1062.2</v>
      </c>
      <c r="W45" s="4"/>
      <c r="Z45" s="4"/>
      <c r="AA45" s="73" t="e">
        <f>NA()</f>
        <v>#N/A</v>
      </c>
      <c r="AB45" s="73" t="e">
        <f>NA()</f>
        <v>#N/A</v>
      </c>
      <c r="AC45" s="73" t="e">
        <f>NA()</f>
        <v>#N/A</v>
      </c>
      <c r="AD45" s="73" t="e">
        <f>NA()</f>
        <v>#N/A</v>
      </c>
      <c r="AE45" s="73" t="e">
        <f>NA()</f>
        <v>#N/A</v>
      </c>
      <c r="AF45" s="73" t="e">
        <f>NA()</f>
        <v>#N/A</v>
      </c>
      <c r="AG45" s="73" t="e">
        <f>NA()</f>
        <v>#N/A</v>
      </c>
      <c r="AH45" s="73" t="e">
        <f>NA()</f>
        <v>#N/A</v>
      </c>
      <c r="AI45" s="73" t="e">
        <f>NA()</f>
        <v>#N/A</v>
      </c>
      <c r="AJ45" s="73" t="e">
        <f>NA()</f>
        <v>#N/A</v>
      </c>
      <c r="AK45" s="73" t="e">
        <f>NA()</f>
        <v>#N/A</v>
      </c>
      <c r="AL45" s="73" t="e">
        <f>NA()</f>
        <v>#N/A</v>
      </c>
      <c r="AM45" s="73" t="e">
        <f>NA()</f>
        <v>#N/A</v>
      </c>
      <c r="AN45" s="73" t="e">
        <f>NA()</f>
        <v>#N/A</v>
      </c>
      <c r="AO45" s="73" t="e">
        <f>NA()</f>
        <v>#N/A</v>
      </c>
      <c r="AP45" s="73" t="e">
        <f>NA()</f>
        <v>#N/A</v>
      </c>
      <c r="AQ45" s="73" t="e">
        <f>NA()</f>
        <v>#N/A</v>
      </c>
      <c r="AR45" s="73" t="e">
        <f>NA()</f>
        <v>#N/A</v>
      </c>
      <c r="AS45" s="57">
        <f t="shared" ca="1" si="25"/>
        <v>410.62857142857143</v>
      </c>
      <c r="AT45" s="57">
        <f t="shared" ca="1" si="26"/>
        <v>1062.2</v>
      </c>
      <c r="AW45" s="4" t="e">
        <f t="shared" si="92"/>
        <v>#N/A</v>
      </c>
      <c r="AX45" s="4" t="e">
        <f t="shared" si="27"/>
        <v>#N/A</v>
      </c>
      <c r="AY45" s="4" t="e">
        <f t="shared" si="28"/>
        <v>#N/A</v>
      </c>
      <c r="AZ45" s="4" t="e">
        <f t="shared" si="29"/>
        <v>#N/A</v>
      </c>
      <c r="BA45" s="4" t="e">
        <f t="shared" si="30"/>
        <v>#N/A</v>
      </c>
      <c r="BB45" s="4" t="e">
        <f t="shared" si="31"/>
        <v>#N/A</v>
      </c>
      <c r="BC45" s="4" t="e">
        <f t="shared" si="32"/>
        <v>#N/A</v>
      </c>
      <c r="BD45" s="4" t="e">
        <f t="shared" si="33"/>
        <v>#N/A</v>
      </c>
      <c r="BE45" s="4" t="e">
        <f t="shared" si="34"/>
        <v>#N/A</v>
      </c>
      <c r="BF45" s="4" t="e">
        <f t="shared" si="35"/>
        <v>#N/A</v>
      </c>
      <c r="BG45" s="4" t="e">
        <f t="shared" si="36"/>
        <v>#N/A</v>
      </c>
      <c r="BH45" s="4" t="e">
        <f t="shared" si="37"/>
        <v>#N/A</v>
      </c>
      <c r="BI45" s="4" t="e">
        <f t="shared" si="38"/>
        <v>#N/A</v>
      </c>
      <c r="BJ45" s="4" t="e">
        <f t="shared" si="39"/>
        <v>#N/A</v>
      </c>
      <c r="BK45" s="4" t="e">
        <f t="shared" si="40"/>
        <v>#N/A</v>
      </c>
      <c r="BL45" s="4" t="e">
        <f t="shared" si="41"/>
        <v>#N/A</v>
      </c>
      <c r="BM45" s="4" t="e">
        <f t="shared" si="42"/>
        <v>#N/A</v>
      </c>
      <c r="BN45" s="4" t="e">
        <f t="shared" si="43"/>
        <v>#N/A</v>
      </c>
      <c r="BO45" s="4">
        <f t="shared" ca="1" si="44"/>
        <v>452.24678571428569</v>
      </c>
      <c r="BP45" s="4">
        <f t="shared" ca="1" si="45"/>
        <v>1426.1</v>
      </c>
      <c r="BS45" s="74">
        <f t="shared" si="21"/>
        <v>-0.10988044793663203</v>
      </c>
      <c r="BT45" s="74">
        <f t="shared" si="22"/>
        <v>-1.6763085390897929</v>
      </c>
      <c r="BU45" s="74">
        <f t="shared" ca="1" si="46"/>
        <v>-1.7065044401315896</v>
      </c>
      <c r="BV45" s="74">
        <f t="shared" ca="1" si="47"/>
        <v>0.48718146390815081</v>
      </c>
      <c r="BW45" s="74">
        <f t="shared" si="48"/>
        <v>-4.3588368017764045</v>
      </c>
      <c r="BX45" s="74">
        <f t="shared" ca="1" si="49"/>
        <v>-1.9488797125043136</v>
      </c>
      <c r="BY45" s="74" t="e">
        <f t="shared" ca="1" si="50"/>
        <v>#N/A</v>
      </c>
      <c r="BZ45" s="74">
        <f t="shared" ca="1" si="51"/>
        <v>-12.468282909374823</v>
      </c>
      <c r="CA45" s="74">
        <f t="shared" ca="1" si="52"/>
        <v>-9.9710581227913302</v>
      </c>
      <c r="CB45" s="74">
        <f t="shared" si="53"/>
        <v>3.0410897402816057</v>
      </c>
      <c r="CC45" s="74">
        <f t="shared" si="54"/>
        <v>-3.0784938001158015</v>
      </c>
      <c r="CD45" s="74" t="e">
        <f t="shared" ca="1" si="55"/>
        <v>#DIV/0!</v>
      </c>
      <c r="CE45" s="74">
        <f t="shared" ca="1" si="56"/>
        <v>-7.3644729342284014</v>
      </c>
      <c r="CF45" s="74">
        <f t="shared" ca="1" si="57"/>
        <v>-5.8250244060386409</v>
      </c>
      <c r="CG45" s="74">
        <f t="shared" ca="1" si="58"/>
        <v>-4.8043600248162974</v>
      </c>
      <c r="CH45" s="74">
        <f t="shared" ca="1" si="59"/>
        <v>-6.7561590918007512</v>
      </c>
      <c r="CI45" s="74" t="e">
        <f t="shared" si="60"/>
        <v>#N/A</v>
      </c>
      <c r="CJ45" s="74">
        <f t="shared" ca="1" si="61"/>
        <v>1.00335378340023</v>
      </c>
      <c r="CK45" s="74">
        <f t="shared" ca="1" si="62"/>
        <v>-2.6802170632514115</v>
      </c>
      <c r="CL45" s="74">
        <f t="shared" ca="1" si="63"/>
        <v>-0.84856810970831487</v>
      </c>
      <c r="CO45" s="53">
        <v>45047</v>
      </c>
      <c r="CP45" s="57">
        <f>SUM(C$178:C$182)</f>
        <v>2057</v>
      </c>
      <c r="CQ45" s="57">
        <f t="shared" ref="CQ45:DG45" si="137">SUM(D$178:D$182)</f>
        <v>376</v>
      </c>
      <c r="CR45" s="57">
        <f t="shared" ca="1" si="137"/>
        <v>584.85714285714289</v>
      </c>
      <c r="CS45" s="57">
        <f t="shared" ca="1" si="137"/>
        <v>524.14285714285711</v>
      </c>
      <c r="CT45" s="57">
        <f t="shared" si="137"/>
        <v>199024</v>
      </c>
      <c r="CU45" s="57">
        <f t="shared" ca="1" si="137"/>
        <v>493.28571428571428</v>
      </c>
      <c r="CV45" s="57">
        <f t="shared" ca="1" si="137"/>
        <v>82</v>
      </c>
      <c r="CW45" s="57">
        <f t="shared" ca="1" si="137"/>
        <v>432.71428571428572</v>
      </c>
      <c r="CX45" s="57">
        <f t="shared" ca="1" si="137"/>
        <v>442.14285714285722</v>
      </c>
      <c r="CY45" s="57">
        <f t="shared" si="137"/>
        <v>19079</v>
      </c>
      <c r="CZ45" s="57">
        <f t="shared" si="137"/>
        <v>707.14285714285711</v>
      </c>
      <c r="DA45" s="57" t="e">
        <f t="shared" ca="1" si="137"/>
        <v>#DIV/0!</v>
      </c>
      <c r="DB45" s="57">
        <f t="shared" ca="1" si="137"/>
        <v>504.79857142857145</v>
      </c>
      <c r="DC45" s="57">
        <f t="shared" ca="1" si="137"/>
        <v>487.86619047619047</v>
      </c>
      <c r="DD45" s="57">
        <f t="shared" ca="1" si="137"/>
        <v>516.37928571428574</v>
      </c>
      <c r="DE45" s="57">
        <f t="shared" ca="1" si="137"/>
        <v>503.48357142857139</v>
      </c>
      <c r="DF45" s="57">
        <f t="shared" si="137"/>
        <v>512.79027912226786</v>
      </c>
      <c r="DG45" s="57">
        <f t="shared" ca="1" si="137"/>
        <v>2708258.8571428573</v>
      </c>
      <c r="DH45" s="57">
        <f ca="1">AVERAGE(U$178:U$182)</f>
        <v>-162.95342857142856</v>
      </c>
      <c r="DI45" s="57">
        <f ca="1">AVERAGE(V$178:V$182)</f>
        <v>-497</v>
      </c>
      <c r="DJ45" s="4">
        <f>HAVERGDP!B75</f>
        <v>99.8</v>
      </c>
    </row>
    <row r="46" spans="1:114" x14ac:dyDescent="0.35">
      <c r="A46" s="73" t="s">
        <v>615</v>
      </c>
      <c r="B46" s="41">
        <f t="shared" si="88"/>
        <v>44123</v>
      </c>
      <c r="C46" s="57">
        <f>'HAVERW (new)'!B101</f>
        <v>398</v>
      </c>
      <c r="D46" s="57">
        <f>'HAVERW (new)'!C101-'HAVERW (new)'!B101</f>
        <v>39</v>
      </c>
      <c r="E46" s="4">
        <f ca="1">AVERAGE(OFFSET('HAVERD (new)'!B$12,(ROWS('Chart Data'!$A$5:$A46)-1)*7,0,7,1))</f>
        <v>100.14285714285714</v>
      </c>
      <c r="F46" s="4">
        <f ca="1">AVERAGE(OFFSET('HAVERD (new)'!C$12,(ROWS('Chart Data'!$A$5:$A46)-1)*7,0,7,1))</f>
        <v>108.42857142857143</v>
      </c>
      <c r="G46" s="57">
        <f>'HAVERW (new)'!Q101</f>
        <v>14406</v>
      </c>
      <c r="H46" s="4">
        <f ca="1">AVERAGE(OFFSET('HAVERD (new)'!O$12,(ROWS('Chart Data'!$A$5:$A46)-1)*7,0,7,1))</f>
        <v>84.142857142857139</v>
      </c>
      <c r="I46" s="4">
        <f ca="1">AVERAGE(OFFSET('HAVERD (new)'!P$12,(ROWS('Chart Data'!$A$5:$A46)-1)*7,0,7,1))</f>
        <v>33.142857142857146</v>
      </c>
      <c r="J46" s="4">
        <f ca="1">AVERAGE(OFFSET('HAVERD (new)'!Q$12,(ROWS('Chart Data'!$A$5:$A46)-1)*7,0,7,1))</f>
        <v>33.857142857142854</v>
      </c>
      <c r="K46" s="4">
        <f ca="1">AVERAGE(OFFSET('HAVERD (new)'!R$12,(ROWS('Chart Data'!$A$5:$A46)-1)*7,0,7,1))</f>
        <v>63.285714285714285</v>
      </c>
      <c r="L46" s="57">
        <f>'HAVERW (new)'!D101</f>
        <v>10323</v>
      </c>
      <c r="M46" s="57">
        <f>'HAVERW (new)'!F101</f>
        <v>77.228571428571428</v>
      </c>
      <c r="N46" s="4" t="e">
        <f ca="1">AVERAGE(OFFSET('HAVERD (new)'!D$12,(ROWS('Chart Data'!$A$5:$A46)-1)*7,0,7,1))</f>
        <v>#DIV/0!</v>
      </c>
      <c r="O46" s="4">
        <f ca="1">AVERAGE(OFFSET('HAVERD (new)'!E$12,(ROWS('Chart Data'!$A$5:$A46)-1)*7,0,7,1))</f>
        <v>51.782857142857139</v>
      </c>
      <c r="P46" s="4">
        <f ca="1">AVERAGE(AVERAGE(OFFSET('HAVERD (new)'!F$12,(ROWS('Chart Data'!$A$5:$A46)-1)*7,0,7,1)),AVERAGE(OFFSET('HAVERD (new)'!J$12,(ROWS('Chart Data'!$A$5:$A46)-1)*7,0,7,1)),AVERAGE(OFFSET('HAVERD (new)'!K$12,(ROWS('Chart Data'!$A$5:$A46)-1)*7,0,7,1)))</f>
        <v>54.302857142857135</v>
      </c>
      <c r="Q46" s="4">
        <f ca="1">AVERAGE(AVERAGE(OFFSET('HAVERD (new)'!H$12,(ROWS('Chart Data'!$A$5:$A46)-1)*7,0,7,1)),AVERAGE(OFFSET('HAVERD (new)'!I$12,(ROWS('Chart Data'!$A$5:$A46)-1)*7,0,7,1)))</f>
        <v>56.419285714285721</v>
      </c>
      <c r="R46" s="4">
        <f ca="1">AVERAGE(AVERAGE(OFFSET('HAVERD (new)'!L$12,(ROWS('Chart Data'!$A$5:$A46)-1)*7,0,7,1)),AVERAGE(OFFSET('HAVERD (new)'!M$12,(ROWS('Chart Data'!$A$5:$A46)-1)*7,0,7,1)))</f>
        <v>36.507857142857141</v>
      </c>
      <c r="S46" s="73" t="e">
        <f>NA()</f>
        <v>#N/A</v>
      </c>
      <c r="T46" s="57">
        <f ca="1">AVERAGE(OFFSET(Energy!E$1109,(ROWS('Chart Data'!$A$5:$A46)-1)*7,0,7,1))</f>
        <v>689787.71428571432</v>
      </c>
      <c r="U46" s="57">
        <f ca="1">-AVERAGE(OFFSET('HAVERD (new)'!T$12,(ROWS('Chart Data'!$A$5:$A46)-1)*7,0,7,1))</f>
        <v>-387.2128571428571</v>
      </c>
      <c r="V46" s="4">
        <f ca="1">-AVERAGE(OFFSET('HAVERD (new)'!U$12,(ROWS('Chart Data'!$A$5:$A46)-1)*7,0,7,1))*10000</f>
        <v>-1192.8000000000002</v>
      </c>
      <c r="W46" s="4"/>
      <c r="Z46" s="4"/>
      <c r="AA46" s="73" t="e">
        <f>NA()</f>
        <v>#N/A</v>
      </c>
      <c r="AB46" s="73" t="e">
        <f>NA()</f>
        <v>#N/A</v>
      </c>
      <c r="AC46" s="73" t="e">
        <f>NA()</f>
        <v>#N/A</v>
      </c>
      <c r="AD46" s="73" t="e">
        <f>NA()</f>
        <v>#N/A</v>
      </c>
      <c r="AE46" s="73" t="e">
        <f>NA()</f>
        <v>#N/A</v>
      </c>
      <c r="AF46" s="73" t="e">
        <f>NA()</f>
        <v>#N/A</v>
      </c>
      <c r="AG46" s="73" t="e">
        <f>NA()</f>
        <v>#N/A</v>
      </c>
      <c r="AH46" s="73" t="e">
        <f>NA()</f>
        <v>#N/A</v>
      </c>
      <c r="AI46" s="73" t="e">
        <f>NA()</f>
        <v>#N/A</v>
      </c>
      <c r="AJ46" s="73" t="e">
        <f>NA()</f>
        <v>#N/A</v>
      </c>
      <c r="AK46" s="73" t="e">
        <f>NA()</f>
        <v>#N/A</v>
      </c>
      <c r="AL46" s="73" t="e">
        <f>NA()</f>
        <v>#N/A</v>
      </c>
      <c r="AM46" s="73" t="e">
        <f>NA()</f>
        <v>#N/A</v>
      </c>
      <c r="AN46" s="73" t="e">
        <f>NA()</f>
        <v>#N/A</v>
      </c>
      <c r="AO46" s="73" t="e">
        <f>NA()</f>
        <v>#N/A</v>
      </c>
      <c r="AP46" s="73" t="e">
        <f>NA()</f>
        <v>#N/A</v>
      </c>
      <c r="AQ46" s="73" t="e">
        <f>NA()</f>
        <v>#N/A</v>
      </c>
      <c r="AR46" s="73" t="e">
        <f>NA()</f>
        <v>#N/A</v>
      </c>
      <c r="AS46" s="57">
        <f t="shared" ca="1" si="25"/>
        <v>387.2128571428571</v>
      </c>
      <c r="AT46" s="57">
        <f t="shared" ca="1" si="26"/>
        <v>1192.8000000000002</v>
      </c>
      <c r="AW46" s="4" t="e">
        <f t="shared" si="92"/>
        <v>#N/A</v>
      </c>
      <c r="AX46" s="4" t="e">
        <f t="shared" si="27"/>
        <v>#N/A</v>
      </c>
      <c r="AY46" s="4" t="e">
        <f t="shared" si="28"/>
        <v>#N/A</v>
      </c>
      <c r="AZ46" s="4" t="e">
        <f t="shared" si="29"/>
        <v>#N/A</v>
      </c>
      <c r="BA46" s="4" t="e">
        <f t="shared" si="30"/>
        <v>#N/A</v>
      </c>
      <c r="BB46" s="4" t="e">
        <f t="shared" si="31"/>
        <v>#N/A</v>
      </c>
      <c r="BC46" s="4" t="e">
        <f t="shared" si="32"/>
        <v>#N/A</v>
      </c>
      <c r="BD46" s="4" t="e">
        <f t="shared" si="33"/>
        <v>#N/A</v>
      </c>
      <c r="BE46" s="4" t="e">
        <f t="shared" si="34"/>
        <v>#N/A</v>
      </c>
      <c r="BF46" s="4" t="e">
        <f t="shared" si="35"/>
        <v>#N/A</v>
      </c>
      <c r="BG46" s="4" t="e">
        <f t="shared" si="36"/>
        <v>#N/A</v>
      </c>
      <c r="BH46" s="4" t="e">
        <f t="shared" si="37"/>
        <v>#N/A</v>
      </c>
      <c r="BI46" s="4" t="e">
        <f t="shared" si="38"/>
        <v>#N/A</v>
      </c>
      <c r="BJ46" s="4" t="e">
        <f t="shared" si="39"/>
        <v>#N/A</v>
      </c>
      <c r="BK46" s="4" t="e">
        <f t="shared" si="40"/>
        <v>#N/A</v>
      </c>
      <c r="BL46" s="4" t="e">
        <f t="shared" si="41"/>
        <v>#N/A</v>
      </c>
      <c r="BM46" s="4" t="e">
        <f t="shared" si="42"/>
        <v>#N/A</v>
      </c>
      <c r="BN46" s="4" t="e">
        <f t="shared" si="43"/>
        <v>#N/A</v>
      </c>
      <c r="BO46" s="4">
        <f t="shared" ca="1" si="44"/>
        <v>458.01821428571424</v>
      </c>
      <c r="BP46" s="4">
        <f t="shared" ca="1" si="45"/>
        <v>1311.55</v>
      </c>
      <c r="BS46" s="74">
        <f t="shared" si="21"/>
        <v>3.5331333741585617E-4</v>
      </c>
      <c r="BT46" s="74">
        <f t="shared" si="22"/>
        <v>-1.6763085390897929</v>
      </c>
      <c r="BU46" s="74">
        <f t="shared" ca="1" si="46"/>
        <v>-1.9207789834835918</v>
      </c>
      <c r="BV46" s="74">
        <f t="shared" ca="1" si="47"/>
        <v>0.43475609500181622</v>
      </c>
      <c r="BW46" s="74">
        <f t="shared" si="48"/>
        <v>-4.5476808796992172</v>
      </c>
      <c r="BX46" s="74">
        <f t="shared" ca="1" si="49"/>
        <v>-2.2499706793238006</v>
      </c>
      <c r="BY46" s="74" t="e">
        <f t="shared" ca="1" si="50"/>
        <v>#N/A</v>
      </c>
      <c r="BZ46" s="74">
        <f t="shared" ca="1" si="51"/>
        <v>-12.787067046168977</v>
      </c>
      <c r="CA46" s="74">
        <f t="shared" ca="1" si="52"/>
        <v>-8.5358599740056036</v>
      </c>
      <c r="CB46" s="74">
        <f t="shared" si="53"/>
        <v>2.3079657854762652</v>
      </c>
      <c r="CC46" s="74">
        <f t="shared" si="54"/>
        <v>-2.9830313742060235</v>
      </c>
      <c r="CD46" s="74" t="e">
        <f t="shared" ca="1" si="55"/>
        <v>#DIV/0!</v>
      </c>
      <c r="CE46" s="74">
        <f t="shared" ca="1" si="56"/>
        <v>-7.7121228162304485</v>
      </c>
      <c r="CF46" s="74">
        <f t="shared" ca="1" si="57"/>
        <v>-6.0741132924048431</v>
      </c>
      <c r="CG46" s="74">
        <f t="shared" ca="1" si="58"/>
        <v>-5.0527923396101446</v>
      </c>
      <c r="CH46" s="74">
        <f t="shared" ca="1" si="59"/>
        <v>-6.9773343821302358</v>
      </c>
      <c r="CI46" s="74" t="e">
        <f t="shared" si="60"/>
        <v>#N/A</v>
      </c>
      <c r="CJ46" s="74">
        <f t="shared" ca="1" si="61"/>
        <v>0.69737495032357855</v>
      </c>
      <c r="CK46" s="74">
        <f t="shared" ca="1" si="62"/>
        <v>-2.3833662325130343</v>
      </c>
      <c r="CL46" s="74">
        <f t="shared" ca="1" si="63"/>
        <v>-1.0510990380597227</v>
      </c>
      <c r="CO46" s="53">
        <v>45078</v>
      </c>
      <c r="CP46" s="57">
        <f>SUM(C$183:C$186)</f>
        <v>1654</v>
      </c>
      <c r="CQ46" s="57">
        <f t="shared" ref="CQ46:DG46" si="138">SUM(D$183:D$186)</f>
        <v>279</v>
      </c>
      <c r="CR46" s="57">
        <f t="shared" ca="1" si="138"/>
        <v>488.42857142857144</v>
      </c>
      <c r="CS46" s="57">
        <f t="shared" ca="1" si="138"/>
        <v>443.28571428571433</v>
      </c>
      <c r="CT46" s="57">
        <f t="shared" si="138"/>
        <v>168855</v>
      </c>
      <c r="CU46" s="57">
        <f t="shared" ca="1" si="138"/>
        <v>405</v>
      </c>
      <c r="CV46" s="57">
        <f t="shared" ca="1" si="138"/>
        <v>364.42857142857144</v>
      </c>
      <c r="CW46" s="57">
        <f t="shared" ca="1" si="138"/>
        <v>338</v>
      </c>
      <c r="CX46" s="57">
        <f t="shared" ca="1" si="138"/>
        <v>349.14285714285717</v>
      </c>
      <c r="CY46" s="57">
        <f t="shared" si="138"/>
        <v>20900</v>
      </c>
      <c r="CZ46" s="57">
        <f t="shared" si="138"/>
        <v>563.47142857142853</v>
      </c>
      <c r="DA46" s="57" t="e">
        <f t="shared" ca="1" si="138"/>
        <v>#DIV/0!</v>
      </c>
      <c r="DB46" s="57">
        <f t="shared" ca="1" si="138"/>
        <v>405.66428571428571</v>
      </c>
      <c r="DC46" s="57">
        <f t="shared" ca="1" si="138"/>
        <v>378.39333333333337</v>
      </c>
      <c r="DD46" s="57">
        <f t="shared" ca="1" si="138"/>
        <v>420.37928571428574</v>
      </c>
      <c r="DE46" s="57">
        <f t="shared" ca="1" si="138"/>
        <v>416.4678571428571</v>
      </c>
      <c r="DF46" s="57">
        <f t="shared" si="138"/>
        <v>422.36979159778525</v>
      </c>
      <c r="DG46" s="57">
        <f t="shared" ca="1" si="138"/>
        <v>2144695.1428571432</v>
      </c>
      <c r="DH46" s="57">
        <f ca="1">AVERAGE(U$183:U$186)</f>
        <v>-156.05464285714288</v>
      </c>
      <c r="DI46" s="57">
        <f ca="1">AVERAGE(V$183:V$186)</f>
        <v>-586.9</v>
      </c>
      <c r="DJ46" s="4">
        <f>HAVERGDP!B76</f>
        <v>100.5</v>
      </c>
    </row>
    <row r="47" spans="1:114" x14ac:dyDescent="0.35">
      <c r="A47" s="73" t="s">
        <v>623</v>
      </c>
      <c r="B47" s="41">
        <f t="shared" si="88"/>
        <v>44130</v>
      </c>
      <c r="C47" s="57">
        <f>'HAVERW (new)'!B102</f>
        <v>353</v>
      </c>
      <c r="D47" s="57">
        <f>'HAVERW (new)'!C102-'HAVERW (new)'!B102</f>
        <v>34</v>
      </c>
      <c r="E47" s="4">
        <f ca="1">AVERAGE(OFFSET('HAVERD (new)'!B$12,(ROWS('Chart Data'!$A$5:$A47)-1)*7,0,7,1))</f>
        <v>97</v>
      </c>
      <c r="F47" s="4">
        <f ca="1">AVERAGE(OFFSET('HAVERD (new)'!C$12,(ROWS('Chart Data'!$A$5:$A47)-1)*7,0,7,1))</f>
        <v>105.57142857142857</v>
      </c>
      <c r="G47" s="57">
        <f>'HAVERW (new)'!Q102</f>
        <v>14539</v>
      </c>
      <c r="H47" s="4">
        <f ca="1">AVERAGE(OFFSET('HAVERD (new)'!O$12,(ROWS('Chart Data'!$A$5:$A47)-1)*7,0,7,1))</f>
        <v>81.857142857142861</v>
      </c>
      <c r="I47" s="4">
        <f ca="1">AVERAGE(OFFSET('HAVERD (new)'!P$12,(ROWS('Chart Data'!$A$5:$A47)-1)*7,0,7,1))</f>
        <v>33</v>
      </c>
      <c r="J47" s="4">
        <f ca="1">AVERAGE(OFFSET('HAVERD (new)'!Q$12,(ROWS('Chart Data'!$A$5:$A47)-1)*7,0,7,1))</f>
        <v>34.142857142857146</v>
      </c>
      <c r="K47" s="4">
        <f ca="1">AVERAGE(OFFSET('HAVERD (new)'!R$12,(ROWS('Chart Data'!$A$5:$A47)-1)*7,0,7,1))</f>
        <v>52.285714285714285</v>
      </c>
      <c r="L47" s="57">
        <f>'HAVERW (new)'!D102</f>
        <v>6651</v>
      </c>
      <c r="M47" s="57">
        <f>'HAVERW (new)'!F102</f>
        <v>80.7</v>
      </c>
      <c r="N47" s="4" t="e">
        <f ca="1">AVERAGE(OFFSET('HAVERD (new)'!D$12,(ROWS('Chart Data'!$A$5:$A47)-1)*7,0,7,1))</f>
        <v>#DIV/0!</v>
      </c>
      <c r="O47" s="4">
        <f ca="1">AVERAGE(OFFSET('HAVERD (new)'!E$12,(ROWS('Chart Data'!$A$5:$A47)-1)*7,0,7,1))</f>
        <v>53.184285714285714</v>
      </c>
      <c r="P47" s="4">
        <f ca="1">AVERAGE(AVERAGE(OFFSET('HAVERD (new)'!F$12,(ROWS('Chart Data'!$A$5:$A47)-1)*7,0,7,1)),AVERAGE(OFFSET('HAVERD (new)'!J$12,(ROWS('Chart Data'!$A$5:$A47)-1)*7,0,7,1)),AVERAGE(OFFSET('HAVERD (new)'!K$12,(ROWS('Chart Data'!$A$5:$A47)-1)*7,0,7,1)))</f>
        <v>57.357142857142854</v>
      </c>
      <c r="Q47" s="4">
        <f ca="1">AVERAGE(AVERAGE(OFFSET('HAVERD (new)'!H$12,(ROWS('Chart Data'!$A$5:$A47)-1)*7,0,7,1)),AVERAGE(OFFSET('HAVERD (new)'!I$12,(ROWS('Chart Data'!$A$5:$A47)-1)*7,0,7,1)))</f>
        <v>56.861428571428569</v>
      </c>
      <c r="R47" s="4">
        <f ca="1">AVERAGE(AVERAGE(OFFSET('HAVERD (new)'!L$12,(ROWS('Chart Data'!$A$5:$A47)-1)*7,0,7,1)),AVERAGE(OFFSET('HAVERD (new)'!M$12,(ROWS('Chart Data'!$A$5:$A47)-1)*7,0,7,1)))</f>
        <v>37.043571428571425</v>
      </c>
      <c r="S47" s="73" t="e">
        <f>NA()</f>
        <v>#N/A</v>
      </c>
      <c r="T47" s="57">
        <f ca="1">AVERAGE(OFFSET(Energy!E$1109,(ROWS('Chart Data'!$A$5:$A47)-1)*7,0,7,1))</f>
        <v>686064.85714285716</v>
      </c>
      <c r="U47" s="57">
        <f ca="1">-AVERAGE(OFFSET('HAVERD (new)'!T$12,(ROWS('Chart Data'!$A$5:$A47)-1)*7,0,7,1))</f>
        <v>-465.54428571428565</v>
      </c>
      <c r="V47" s="4">
        <f ca="1">-AVERAGE(OFFSET('HAVERD (new)'!U$12,(ROWS('Chart Data'!$A$5:$A47)-1)*7,0,7,1))*10000</f>
        <v>-1370</v>
      </c>
      <c r="W47" s="4"/>
      <c r="Z47" s="4"/>
      <c r="AA47" s="73" t="e">
        <f>NA()</f>
        <v>#N/A</v>
      </c>
      <c r="AB47" s="73" t="e">
        <f>NA()</f>
        <v>#N/A</v>
      </c>
      <c r="AC47" s="73" t="e">
        <f>NA()</f>
        <v>#N/A</v>
      </c>
      <c r="AD47" s="73" t="e">
        <f>NA()</f>
        <v>#N/A</v>
      </c>
      <c r="AE47" s="73" t="e">
        <f>NA()</f>
        <v>#N/A</v>
      </c>
      <c r="AF47" s="73" t="e">
        <f>NA()</f>
        <v>#N/A</v>
      </c>
      <c r="AG47" s="73" t="e">
        <f>NA()</f>
        <v>#N/A</v>
      </c>
      <c r="AH47" s="73" t="e">
        <f>NA()</f>
        <v>#N/A</v>
      </c>
      <c r="AI47" s="73" t="e">
        <f>NA()</f>
        <v>#N/A</v>
      </c>
      <c r="AJ47" s="73" t="e">
        <f>NA()</f>
        <v>#N/A</v>
      </c>
      <c r="AK47" s="73" t="e">
        <f>NA()</f>
        <v>#N/A</v>
      </c>
      <c r="AL47" s="73" t="e">
        <f>NA()</f>
        <v>#N/A</v>
      </c>
      <c r="AM47" s="73" t="e">
        <f>NA()</f>
        <v>#N/A</v>
      </c>
      <c r="AN47" s="73" t="e">
        <f>NA()</f>
        <v>#N/A</v>
      </c>
      <c r="AO47" s="73" t="e">
        <f>NA()</f>
        <v>#N/A</v>
      </c>
      <c r="AP47" s="73" t="e">
        <f>NA()</f>
        <v>#N/A</v>
      </c>
      <c r="AQ47" s="73" t="e">
        <f>NA()</f>
        <v>#N/A</v>
      </c>
      <c r="AR47" s="73" t="e">
        <f>NA()</f>
        <v>#N/A</v>
      </c>
      <c r="AS47" s="57">
        <f t="shared" ca="1" si="25"/>
        <v>465.54428571428565</v>
      </c>
      <c r="AT47" s="57">
        <f t="shared" ca="1" si="26"/>
        <v>1370</v>
      </c>
      <c r="AW47" s="4" t="e">
        <f t="shared" si="92"/>
        <v>#N/A</v>
      </c>
      <c r="AX47" s="4" t="e">
        <f t="shared" si="27"/>
        <v>#N/A</v>
      </c>
      <c r="AY47" s="4" t="e">
        <f t="shared" si="28"/>
        <v>#N/A</v>
      </c>
      <c r="AZ47" s="4" t="e">
        <f t="shared" si="29"/>
        <v>#N/A</v>
      </c>
      <c r="BA47" s="4" t="e">
        <f t="shared" si="30"/>
        <v>#N/A</v>
      </c>
      <c r="BB47" s="4" t="e">
        <f t="shared" si="31"/>
        <v>#N/A</v>
      </c>
      <c r="BC47" s="4" t="e">
        <f t="shared" si="32"/>
        <v>#N/A</v>
      </c>
      <c r="BD47" s="4" t="e">
        <f t="shared" si="33"/>
        <v>#N/A</v>
      </c>
      <c r="BE47" s="4" t="e">
        <f t="shared" si="34"/>
        <v>#N/A</v>
      </c>
      <c r="BF47" s="4" t="e">
        <f t="shared" si="35"/>
        <v>#N/A</v>
      </c>
      <c r="BG47" s="4" t="e">
        <f t="shared" si="36"/>
        <v>#N/A</v>
      </c>
      <c r="BH47" s="4" t="e">
        <f t="shared" si="37"/>
        <v>#N/A</v>
      </c>
      <c r="BI47" s="4" t="e">
        <f t="shared" si="38"/>
        <v>#N/A</v>
      </c>
      <c r="BJ47" s="4" t="e">
        <f t="shared" si="39"/>
        <v>#N/A</v>
      </c>
      <c r="BK47" s="4" t="e">
        <f t="shared" si="40"/>
        <v>#N/A</v>
      </c>
      <c r="BL47" s="4" t="e">
        <f t="shared" si="41"/>
        <v>#N/A</v>
      </c>
      <c r="BM47" s="4" t="e">
        <f t="shared" si="42"/>
        <v>#N/A</v>
      </c>
      <c r="BN47" s="4" t="e">
        <f t="shared" si="43"/>
        <v>#N/A</v>
      </c>
      <c r="BO47" s="4">
        <f t="shared" ca="1" si="44"/>
        <v>468.41249999999997</v>
      </c>
      <c r="BP47" s="4">
        <f t="shared" ca="1" si="45"/>
        <v>1227.75</v>
      </c>
      <c r="BS47" s="74">
        <f t="shared" si="21"/>
        <v>-1.6531531057733024</v>
      </c>
      <c r="BT47" s="74">
        <f t="shared" si="22"/>
        <v>-2.0908023290691995</v>
      </c>
      <c r="BU47" s="74">
        <f t="shared" ca="1" si="46"/>
        <v>-2.2833974414639022</v>
      </c>
      <c r="BV47" s="74">
        <f t="shared" ca="1" si="47"/>
        <v>0.17262925047014197</v>
      </c>
      <c r="BW47" s="74">
        <f t="shared" si="48"/>
        <v>-4.5217343276705657</v>
      </c>
      <c r="BX47" s="74">
        <f t="shared" ca="1" si="49"/>
        <v>-2.6879211765157804</v>
      </c>
      <c r="BY47" s="74" t="e">
        <f t="shared" ca="1" si="50"/>
        <v>#N/A</v>
      </c>
      <c r="BZ47" s="74">
        <f t="shared" ca="1" si="51"/>
        <v>-12.716226126881386</v>
      </c>
      <c r="CA47" s="74">
        <f t="shared" ca="1" si="52"/>
        <v>-12.219535222555637</v>
      </c>
      <c r="CB47" s="74">
        <f t="shared" si="53"/>
        <v>0.71032117892124391</v>
      </c>
      <c r="CC47" s="74">
        <f t="shared" si="54"/>
        <v>-2.7721461969689671</v>
      </c>
      <c r="CD47" s="74" t="e">
        <f t="shared" ca="1" si="55"/>
        <v>#DIV/0!</v>
      </c>
      <c r="CE47" s="74">
        <f t="shared" ca="1" si="56"/>
        <v>-7.4923776266402369</v>
      </c>
      <c r="CF47" s="74">
        <f t="shared" ca="1" si="57"/>
        <v>-5.6927200918431771</v>
      </c>
      <c r="CG47" s="74">
        <f t="shared" ca="1" si="58"/>
        <v>-5.0026849421329898</v>
      </c>
      <c r="CH47" s="74">
        <f t="shared" ca="1" si="59"/>
        <v>-6.9187604175302662</v>
      </c>
      <c r="CI47" s="74" t="e">
        <f t="shared" si="60"/>
        <v>#N/A</v>
      </c>
      <c r="CJ47" s="74">
        <f t="shared" ca="1" si="61"/>
        <v>0.65487086777616366</v>
      </c>
      <c r="CK47" s="74">
        <f t="shared" ca="1" si="62"/>
        <v>-3.3764066053424333</v>
      </c>
      <c r="CL47" s="74">
        <f t="shared" ca="1" si="63"/>
        <v>-1.3258959791306981</v>
      </c>
      <c r="CO47" s="53">
        <v>45108</v>
      </c>
      <c r="CP47" s="57">
        <f>SUM(C$187:C$191)</f>
        <v>2050</v>
      </c>
      <c r="CQ47" s="57">
        <f t="shared" ref="CQ47:DG47" si="139">SUM(D$187:D$191)</f>
        <v>338</v>
      </c>
      <c r="CR47" s="57">
        <f t="shared" ca="1" si="139"/>
        <v>595.28571428571422</v>
      </c>
      <c r="CS47" s="57">
        <f t="shared" ca="1" si="139"/>
        <v>542.85714285714289</v>
      </c>
      <c r="CT47" s="57">
        <f t="shared" si="139"/>
        <v>214327</v>
      </c>
      <c r="CU47" s="57">
        <f t="shared" ca="1" si="139"/>
        <v>496.42857142857144</v>
      </c>
      <c r="CV47" s="57">
        <f t="shared" ca="1" si="139"/>
        <v>439.57142857142856</v>
      </c>
      <c r="CW47" s="57">
        <f t="shared" ca="1" si="139"/>
        <v>416.71428571428567</v>
      </c>
      <c r="CX47" s="57">
        <f t="shared" ca="1" si="139"/>
        <v>439</v>
      </c>
      <c r="CY47" s="57">
        <f t="shared" si="139"/>
        <v>26775</v>
      </c>
      <c r="CZ47" s="57">
        <f t="shared" si="139"/>
        <v>694.7285714285714</v>
      </c>
      <c r="DA47" s="57" t="e">
        <f t="shared" ca="1" si="139"/>
        <v>#DIV/0!</v>
      </c>
      <c r="DB47" s="57">
        <f t="shared" ca="1" si="139"/>
        <v>543.13285714285712</v>
      </c>
      <c r="DC47" s="57">
        <f t="shared" ca="1" si="139"/>
        <v>537.86428571428576</v>
      </c>
      <c r="DD47" s="57">
        <f t="shared" ca="1" si="139"/>
        <v>558.01928571428562</v>
      </c>
      <c r="DE47" s="57">
        <f t="shared" ca="1" si="139"/>
        <v>572.14571428571435</v>
      </c>
      <c r="DF47" s="57">
        <f t="shared" si="139"/>
        <v>558.97411593119386</v>
      </c>
      <c r="DG47" s="57">
        <f t="shared" ca="1" si="139"/>
        <v>2649921.5714285718</v>
      </c>
      <c r="DH47" s="57">
        <f ca="1">AVERAGE(U$187:U$191)</f>
        <v>-142.80257142857144</v>
      </c>
      <c r="DI47" s="57">
        <f ca="1">AVERAGE(V$187:V$191)</f>
        <v>-1149.28</v>
      </c>
      <c r="DJ47" s="4">
        <f>HAVERGDP!B77</f>
        <v>100.1</v>
      </c>
    </row>
    <row r="48" spans="1:114" x14ac:dyDescent="0.35">
      <c r="A48" s="73" t="s">
        <v>630</v>
      </c>
      <c r="B48" s="41">
        <f t="shared" si="88"/>
        <v>44137</v>
      </c>
      <c r="C48" s="57">
        <f>'HAVERW (new)'!B103</f>
        <v>406</v>
      </c>
      <c r="D48" s="57">
        <f>'HAVERW (new)'!C103-'HAVERW (new)'!B103</f>
        <v>35</v>
      </c>
      <c r="E48" s="4">
        <f ca="1">AVERAGE(OFFSET('HAVERD (new)'!B$12,(ROWS('Chart Data'!$A$5:$A48)-1)*7,0,7,1))</f>
        <v>90.571428571428569</v>
      </c>
      <c r="F48" s="4">
        <f ca="1">AVERAGE(OFFSET('HAVERD (new)'!C$12,(ROWS('Chart Data'!$A$5:$A48)-1)*7,0,7,1))</f>
        <v>106.71428571428571</v>
      </c>
      <c r="G48" s="57">
        <f>'HAVERW (new)'!Q103</f>
        <v>12117</v>
      </c>
      <c r="H48" s="4">
        <f ca="1">AVERAGE(OFFSET('HAVERD (new)'!O$12,(ROWS('Chart Data'!$A$5:$A48)-1)*7,0,7,1))</f>
        <v>74.142857142857139</v>
      </c>
      <c r="I48" s="4">
        <f ca="1">AVERAGE(OFFSET('HAVERD (new)'!P$12,(ROWS('Chart Data'!$A$5:$A48)-1)*7,0,7,1))</f>
        <v>32.714285714285715</v>
      </c>
      <c r="J48" s="4">
        <f ca="1">AVERAGE(OFFSET('HAVERD (new)'!Q$12,(ROWS('Chart Data'!$A$5:$A48)-1)*7,0,7,1))</f>
        <v>27.571428571428573</v>
      </c>
      <c r="K48" s="4">
        <f ca="1">AVERAGE(OFFSET('HAVERD (new)'!R$12,(ROWS('Chart Data'!$A$5:$A48)-1)*7,0,7,1))</f>
        <v>51.571428571428569</v>
      </c>
      <c r="L48" s="57">
        <f>'HAVERW (new)'!D103</f>
        <v>6971</v>
      </c>
      <c r="M48" s="57">
        <f>'HAVERW (new)'!F103</f>
        <v>76.285714285714292</v>
      </c>
      <c r="N48" s="4" t="e">
        <f ca="1">AVERAGE(OFFSET('HAVERD (new)'!D$12,(ROWS('Chart Data'!$A$5:$A48)-1)*7,0,7,1))</f>
        <v>#DIV/0!</v>
      </c>
      <c r="O48" s="4">
        <f ca="1">AVERAGE(OFFSET('HAVERD (new)'!E$12,(ROWS('Chart Data'!$A$5:$A48)-1)*7,0,7,1))</f>
        <v>54.321428571428569</v>
      </c>
      <c r="P48" s="4">
        <f ca="1">AVERAGE(AVERAGE(OFFSET('HAVERD (new)'!F$12,(ROWS('Chart Data'!$A$5:$A48)-1)*7,0,7,1)),AVERAGE(OFFSET('HAVERD (new)'!J$12,(ROWS('Chart Data'!$A$5:$A48)-1)*7,0,7,1)),AVERAGE(OFFSET('HAVERD (new)'!K$12,(ROWS('Chart Data'!$A$5:$A48)-1)*7,0,7,1)))</f>
        <v>57.625238095238103</v>
      </c>
      <c r="Q48" s="4">
        <f ca="1">AVERAGE(AVERAGE(OFFSET('HAVERD (new)'!H$12,(ROWS('Chart Data'!$A$5:$A48)-1)*7,0,7,1)),AVERAGE(OFFSET('HAVERD (new)'!I$12,(ROWS('Chart Data'!$A$5:$A48)-1)*7,0,7,1)))</f>
        <v>57.683571428571426</v>
      </c>
      <c r="R48" s="4">
        <f ca="1">AVERAGE(AVERAGE(OFFSET('HAVERD (new)'!L$12,(ROWS('Chart Data'!$A$5:$A48)-1)*7,0,7,1)),AVERAGE(OFFSET('HAVERD (new)'!M$12,(ROWS('Chart Data'!$A$5:$A48)-1)*7,0,7,1)))</f>
        <v>36.376428571428569</v>
      </c>
      <c r="S48" s="73" t="e">
        <f>NA()</f>
        <v>#N/A</v>
      </c>
      <c r="T48" s="57">
        <f ca="1">AVERAGE(OFFSET(Energy!E$1109,(ROWS('Chart Data'!$A$5:$A48)-1)*7,0,7,1))</f>
        <v>733830.42857142852</v>
      </c>
      <c r="U48" s="57">
        <f ca="1">-AVERAGE(OFFSET('HAVERD (new)'!T$12,(ROWS('Chart Data'!$A$5:$A48)-1)*7,0,7,1))</f>
        <v>-488.83714285714285</v>
      </c>
      <c r="V48" s="4">
        <f ca="1">-AVERAGE(OFFSET('HAVERD (new)'!U$12,(ROWS('Chart Data'!$A$5:$A48)-1)*7,0,7,1))*10000</f>
        <v>-1130.3999999999999</v>
      </c>
      <c r="W48" s="4"/>
      <c r="Z48" s="4"/>
      <c r="AA48" s="73" t="e">
        <f>NA()</f>
        <v>#N/A</v>
      </c>
      <c r="AB48" s="73" t="e">
        <f>NA()</f>
        <v>#N/A</v>
      </c>
      <c r="AC48" s="73" t="e">
        <f>NA()</f>
        <v>#N/A</v>
      </c>
      <c r="AD48" s="73" t="e">
        <f>NA()</f>
        <v>#N/A</v>
      </c>
      <c r="AE48" s="73" t="e">
        <f>NA()</f>
        <v>#N/A</v>
      </c>
      <c r="AF48" s="73" t="e">
        <f>NA()</f>
        <v>#N/A</v>
      </c>
      <c r="AG48" s="73" t="e">
        <f>NA()</f>
        <v>#N/A</v>
      </c>
      <c r="AH48" s="73" t="e">
        <f>NA()</f>
        <v>#N/A</v>
      </c>
      <c r="AI48" s="73" t="e">
        <f>NA()</f>
        <v>#N/A</v>
      </c>
      <c r="AJ48" s="73" t="e">
        <f>NA()</f>
        <v>#N/A</v>
      </c>
      <c r="AK48" s="73" t="e">
        <f>NA()</f>
        <v>#N/A</v>
      </c>
      <c r="AL48" s="73" t="e">
        <f>NA()</f>
        <v>#N/A</v>
      </c>
      <c r="AM48" s="73" t="e">
        <f>NA()</f>
        <v>#N/A</v>
      </c>
      <c r="AN48" s="73" t="e">
        <f>NA()</f>
        <v>#N/A</v>
      </c>
      <c r="AO48" s="73" t="e">
        <f>NA()</f>
        <v>#N/A</v>
      </c>
      <c r="AP48" s="73" t="e">
        <f>NA()</f>
        <v>#N/A</v>
      </c>
      <c r="AQ48" s="73" t="e">
        <f>NA()</f>
        <v>#N/A</v>
      </c>
      <c r="AR48" s="73" t="e">
        <f>NA()</f>
        <v>#N/A</v>
      </c>
      <c r="AS48" s="57">
        <f t="shared" ca="1" si="25"/>
        <v>488.83714285714285</v>
      </c>
      <c r="AT48" s="57">
        <f t="shared" ca="1" si="26"/>
        <v>1130.3999999999999</v>
      </c>
      <c r="AW48" s="4" t="e">
        <f t="shared" si="92"/>
        <v>#N/A</v>
      </c>
      <c r="AX48" s="4" t="e">
        <f t="shared" si="27"/>
        <v>#N/A</v>
      </c>
      <c r="AY48" s="4" t="e">
        <f t="shared" si="28"/>
        <v>#N/A</v>
      </c>
      <c r="AZ48" s="4" t="e">
        <f t="shared" si="29"/>
        <v>#N/A</v>
      </c>
      <c r="BA48" s="4" t="e">
        <f t="shared" si="30"/>
        <v>#N/A</v>
      </c>
      <c r="BB48" s="4" t="e">
        <f t="shared" si="31"/>
        <v>#N/A</v>
      </c>
      <c r="BC48" s="4" t="e">
        <f t="shared" si="32"/>
        <v>#N/A</v>
      </c>
      <c r="BD48" s="4" t="e">
        <f t="shared" si="33"/>
        <v>#N/A</v>
      </c>
      <c r="BE48" s="4" t="e">
        <f t="shared" si="34"/>
        <v>#N/A</v>
      </c>
      <c r="BF48" s="4" t="e">
        <f t="shared" si="35"/>
        <v>#N/A</v>
      </c>
      <c r="BG48" s="4" t="e">
        <f t="shared" si="36"/>
        <v>#N/A</v>
      </c>
      <c r="BH48" s="4" t="e">
        <f t="shared" si="37"/>
        <v>#N/A</v>
      </c>
      <c r="BI48" s="4" t="e">
        <f t="shared" si="38"/>
        <v>#N/A</v>
      </c>
      <c r="BJ48" s="4" t="e">
        <f t="shared" si="39"/>
        <v>#N/A</v>
      </c>
      <c r="BK48" s="4" t="e">
        <f t="shared" si="40"/>
        <v>#N/A</v>
      </c>
      <c r="BL48" s="4" t="e">
        <f t="shared" si="41"/>
        <v>#N/A</v>
      </c>
      <c r="BM48" s="4" t="e">
        <f t="shared" si="42"/>
        <v>#N/A</v>
      </c>
      <c r="BN48" s="4" t="e">
        <f t="shared" si="43"/>
        <v>#N/A</v>
      </c>
      <c r="BO48" s="4">
        <f t="shared" ca="1" si="44"/>
        <v>438.05571428571426</v>
      </c>
      <c r="BP48" s="4">
        <f t="shared" ca="1" si="45"/>
        <v>1188.8499999999999</v>
      </c>
      <c r="BS48" s="74">
        <f t="shared" si="21"/>
        <v>0.29431001006821023</v>
      </c>
      <c r="BT48" s="74">
        <f t="shared" si="22"/>
        <v>-2.0079035710733182</v>
      </c>
      <c r="BU48" s="74">
        <f t="shared" ca="1" si="46"/>
        <v>-3.0251170146054469</v>
      </c>
      <c r="BV48" s="74">
        <f t="shared" ca="1" si="47"/>
        <v>0.27747998828281117</v>
      </c>
      <c r="BW48" s="74">
        <f t="shared" si="48"/>
        <v>-4.9942346961923132</v>
      </c>
      <c r="BX48" s="74">
        <f t="shared" ca="1" si="49"/>
        <v>-4.1660041045387199</v>
      </c>
      <c r="BY48" s="74" t="e">
        <f t="shared" ca="1" si="50"/>
        <v>#N/A</v>
      </c>
      <c r="BZ48" s="74">
        <f t="shared" ca="1" si="51"/>
        <v>-14.345567270495945</v>
      </c>
      <c r="CA48" s="74">
        <f t="shared" ca="1" si="52"/>
        <v>-12.458734914019924</v>
      </c>
      <c r="CB48" s="74">
        <f t="shared" si="53"/>
        <v>0.84954946707418688</v>
      </c>
      <c r="CC48" s="74">
        <f t="shared" si="54"/>
        <v>-3.0403088297518899</v>
      </c>
      <c r="CD48" s="74" t="e">
        <f t="shared" ca="1" si="55"/>
        <v>#DIV/0!</v>
      </c>
      <c r="CE48" s="74">
        <f t="shared" ca="1" si="56"/>
        <v>-7.3140726613866098</v>
      </c>
      <c r="CF48" s="74">
        <f t="shared" ca="1" si="57"/>
        <v>-5.659242640655739</v>
      </c>
      <c r="CG48" s="74">
        <f t="shared" ca="1" si="58"/>
        <v>-4.9095127054670664</v>
      </c>
      <c r="CH48" s="74">
        <f t="shared" ca="1" si="59"/>
        <v>-6.9917045281120949</v>
      </c>
      <c r="CI48" s="74" t="e">
        <f t="shared" si="60"/>
        <v>#N/A</v>
      </c>
      <c r="CJ48" s="74">
        <f t="shared" ca="1" si="61"/>
        <v>1.2002132521380595</v>
      </c>
      <c r="CK48" s="74">
        <f t="shared" ca="1" si="62"/>
        <v>-3.6716999245535398</v>
      </c>
      <c r="CL48" s="74">
        <f t="shared" ca="1" si="63"/>
        <v>-0.95433081501892714</v>
      </c>
      <c r="CO48" s="53">
        <v>45139</v>
      </c>
      <c r="CP48" s="57">
        <f>SUM(C$192:C$195)</f>
        <v>1603.5</v>
      </c>
      <c r="CQ48" s="57">
        <f t="shared" ref="CQ48:DG48" si="140">SUM(D$192:D$195)</f>
        <v>290.5</v>
      </c>
      <c r="CR48" s="57">
        <f t="shared" ca="1" si="140"/>
        <v>462.28571428571428</v>
      </c>
      <c r="CS48" s="57">
        <f t="shared" ca="1" si="140"/>
        <v>418.28571428571433</v>
      </c>
      <c r="CT48" s="57">
        <f t="shared" si="140"/>
        <v>168325</v>
      </c>
      <c r="CU48" s="57">
        <f t="shared" ca="1" si="140"/>
        <v>396.14285714285711</v>
      </c>
      <c r="CV48" s="57">
        <f t="shared" ca="1" si="140"/>
        <v>364.28571428571433</v>
      </c>
      <c r="CW48" s="57">
        <f t="shared" ca="1" si="140"/>
        <v>337.85714285714283</v>
      </c>
      <c r="CX48" s="57">
        <f t="shared" ca="1" si="140"/>
        <v>361.99999999999994</v>
      </c>
      <c r="CY48" s="57">
        <f t="shared" si="140"/>
        <v>25631</v>
      </c>
      <c r="CZ48" s="57">
        <f t="shared" si="140"/>
        <v>547.77142857142849</v>
      </c>
      <c r="DA48" s="57" t="e">
        <f t="shared" ca="1" si="140"/>
        <v>#DIV/0!</v>
      </c>
      <c r="DB48" s="57">
        <f t="shared" ca="1" si="140"/>
        <v>431.94285714285718</v>
      </c>
      <c r="DC48" s="57">
        <f t="shared" ca="1" si="140"/>
        <v>412.11619047619052</v>
      </c>
      <c r="DD48" s="57">
        <f t="shared" ca="1" si="140"/>
        <v>458.74357142857144</v>
      </c>
      <c r="DE48" s="57">
        <f t="shared" ca="1" si="140"/>
        <v>465.68428571428575</v>
      </c>
      <c r="DF48" s="57">
        <f t="shared" si="140"/>
        <v>427.78176723993045</v>
      </c>
      <c r="DG48" s="57">
        <f t="shared" ca="1" si="140"/>
        <v>2161464.1428571427</v>
      </c>
      <c r="DH48" s="57">
        <f ca="1">AVERAGE(U$192:U$195)</f>
        <v>-190.90428571428572</v>
      </c>
      <c r="DI48" s="57">
        <f ca="1">AVERAGE(V$192:V$195)</f>
        <v>-704.9</v>
      </c>
      <c r="DJ48" s="4">
        <f>HAVERGDP!B78</f>
        <v>100</v>
      </c>
    </row>
    <row r="49" spans="1:114" x14ac:dyDescent="0.35">
      <c r="A49" s="73" t="s">
        <v>637</v>
      </c>
      <c r="B49" s="41">
        <f t="shared" si="88"/>
        <v>44144</v>
      </c>
      <c r="C49" s="57">
        <f>'HAVERW (new)'!B104</f>
        <v>405</v>
      </c>
      <c r="D49" s="57">
        <f>'HAVERW (new)'!C104-'HAVERW (new)'!B104</f>
        <v>38</v>
      </c>
      <c r="E49" s="4">
        <f ca="1">AVERAGE(OFFSET('HAVERD (new)'!B$12,(ROWS('Chart Data'!$A$5:$A49)-1)*7,0,7,1))</f>
        <v>84.714285714285708</v>
      </c>
      <c r="F49" s="4">
        <f ca="1">AVERAGE(OFFSET('HAVERD (new)'!C$12,(ROWS('Chart Data'!$A$5:$A49)-1)*7,0,7,1))</f>
        <v>105</v>
      </c>
      <c r="G49" s="57">
        <f>'HAVERW (new)'!Q104</f>
        <v>8939</v>
      </c>
      <c r="H49" s="4">
        <f ca="1">AVERAGE(OFFSET('HAVERD (new)'!O$12,(ROWS('Chart Data'!$A$5:$A49)-1)*7,0,7,1))</f>
        <v>67.285714285714292</v>
      </c>
      <c r="I49" s="4">
        <f ca="1">AVERAGE(OFFSET('HAVERD (new)'!P$12,(ROWS('Chart Data'!$A$5:$A49)-1)*7,0,7,1))</f>
        <v>23.428571428571427</v>
      </c>
      <c r="J49" s="4">
        <f ca="1">AVERAGE(OFFSET('HAVERD (new)'!Q$12,(ROWS('Chart Data'!$A$5:$A49)-1)*7,0,7,1))</f>
        <v>21.142857142857142</v>
      </c>
      <c r="K49" s="4">
        <f ca="1">AVERAGE(OFFSET('HAVERD (new)'!R$12,(ROWS('Chart Data'!$A$5:$A49)-1)*7,0,7,1))</f>
        <v>46.142857142857146</v>
      </c>
      <c r="L49" s="57">
        <f>'HAVERW (new)'!D104</f>
        <v>7676</v>
      </c>
      <c r="M49" s="57">
        <f>'HAVERW (new)'!F104</f>
        <v>64.328571428571436</v>
      </c>
      <c r="N49" s="4" t="e">
        <f ca="1">AVERAGE(OFFSET('HAVERD (new)'!D$12,(ROWS('Chart Data'!$A$5:$A49)-1)*7,0,7,1))</f>
        <v>#DIV/0!</v>
      </c>
      <c r="O49" s="4">
        <f ca="1">AVERAGE(OFFSET('HAVERD (new)'!E$12,(ROWS('Chart Data'!$A$5:$A49)-1)*7,0,7,1))</f>
        <v>46.897142857142853</v>
      </c>
      <c r="P49" s="4">
        <f ca="1">AVERAGE(AVERAGE(OFFSET('HAVERD (new)'!F$12,(ROWS('Chart Data'!$A$5:$A49)-1)*7,0,7,1)),AVERAGE(OFFSET('HAVERD (new)'!J$12,(ROWS('Chart Data'!$A$5:$A49)-1)*7,0,7,1)),AVERAGE(OFFSET('HAVERD (new)'!K$12,(ROWS('Chart Data'!$A$5:$A49)-1)*7,0,7,1)))</f>
        <v>51.642857142857139</v>
      </c>
      <c r="Q49" s="4">
        <f ca="1">AVERAGE(AVERAGE(OFFSET('HAVERD (new)'!H$12,(ROWS('Chart Data'!$A$5:$A49)-1)*7,0,7,1)),AVERAGE(OFFSET('HAVERD (new)'!I$12,(ROWS('Chart Data'!$A$5:$A49)-1)*7,0,7,1)))</f>
        <v>49.363571428571426</v>
      </c>
      <c r="R49" s="4">
        <f ca="1">AVERAGE(AVERAGE(OFFSET('HAVERD (new)'!L$12,(ROWS('Chart Data'!$A$5:$A49)-1)*7,0,7,1)),AVERAGE(OFFSET('HAVERD (new)'!M$12,(ROWS('Chart Data'!$A$5:$A49)-1)*7,0,7,1)))</f>
        <v>28.616428571428571</v>
      </c>
      <c r="S49" s="73" t="e">
        <f>NA()</f>
        <v>#N/A</v>
      </c>
      <c r="T49" s="57">
        <f ca="1">AVERAGE(OFFSET(Energy!E$1109,(ROWS('Chart Data'!$A$5:$A49)-1)*7,0,7,1))</f>
        <v>689564.42857142852</v>
      </c>
      <c r="U49" s="57">
        <f ca="1">-AVERAGE(OFFSET('HAVERD (new)'!T$12,(ROWS('Chart Data'!$A$5:$A49)-1)*7,0,7,1))</f>
        <v>-350.62142857142857</v>
      </c>
      <c r="V49" s="4">
        <f ca="1">-AVERAGE(OFFSET('HAVERD (new)'!U$12,(ROWS('Chart Data'!$A$5:$A49)-1)*7,0,7,1))*10000</f>
        <v>-1336.6</v>
      </c>
      <c r="W49" s="4"/>
      <c r="Z49" s="4"/>
      <c r="AA49" s="73" t="e">
        <f>NA()</f>
        <v>#N/A</v>
      </c>
      <c r="AB49" s="73" t="e">
        <f>NA()</f>
        <v>#N/A</v>
      </c>
      <c r="AC49" s="73" t="e">
        <f>NA()</f>
        <v>#N/A</v>
      </c>
      <c r="AD49" s="73" t="e">
        <f>NA()</f>
        <v>#N/A</v>
      </c>
      <c r="AE49" s="73" t="e">
        <f>NA()</f>
        <v>#N/A</v>
      </c>
      <c r="AF49" s="73" t="e">
        <f>NA()</f>
        <v>#N/A</v>
      </c>
      <c r="AG49" s="73" t="e">
        <f>NA()</f>
        <v>#N/A</v>
      </c>
      <c r="AH49" s="73" t="e">
        <f>NA()</f>
        <v>#N/A</v>
      </c>
      <c r="AI49" s="73" t="e">
        <f>NA()</f>
        <v>#N/A</v>
      </c>
      <c r="AJ49" s="73" t="e">
        <f>NA()</f>
        <v>#N/A</v>
      </c>
      <c r="AK49" s="73" t="e">
        <f>NA()</f>
        <v>#N/A</v>
      </c>
      <c r="AL49" s="73" t="e">
        <f>NA()</f>
        <v>#N/A</v>
      </c>
      <c r="AM49" s="73" t="e">
        <f>NA()</f>
        <v>#N/A</v>
      </c>
      <c r="AN49" s="73" t="e">
        <f>NA()</f>
        <v>#N/A</v>
      </c>
      <c r="AO49" s="73" t="e">
        <f>NA()</f>
        <v>#N/A</v>
      </c>
      <c r="AP49" s="73" t="e">
        <f>NA()</f>
        <v>#N/A</v>
      </c>
      <c r="AQ49" s="73" t="e">
        <f>NA()</f>
        <v>#N/A</v>
      </c>
      <c r="AR49" s="73" t="e">
        <f>NA()</f>
        <v>#N/A</v>
      </c>
      <c r="AS49" s="57">
        <f t="shared" ca="1" si="25"/>
        <v>350.62142857142857</v>
      </c>
      <c r="AT49" s="57">
        <f t="shared" ca="1" si="26"/>
        <v>1336.6</v>
      </c>
      <c r="AW49" s="4" t="e">
        <f t="shared" si="92"/>
        <v>#N/A</v>
      </c>
      <c r="AX49" s="4" t="e">
        <f t="shared" si="27"/>
        <v>#N/A</v>
      </c>
      <c r="AY49" s="4" t="e">
        <f t="shared" si="28"/>
        <v>#N/A</v>
      </c>
      <c r="AZ49" s="4" t="e">
        <f t="shared" si="29"/>
        <v>#N/A</v>
      </c>
      <c r="BA49" s="4" t="e">
        <f t="shared" si="30"/>
        <v>#N/A</v>
      </c>
      <c r="BB49" s="4" t="e">
        <f t="shared" si="31"/>
        <v>#N/A</v>
      </c>
      <c r="BC49" s="4" t="e">
        <f t="shared" si="32"/>
        <v>#N/A</v>
      </c>
      <c r="BD49" s="4" t="e">
        <f t="shared" si="33"/>
        <v>#N/A</v>
      </c>
      <c r="BE49" s="4" t="e">
        <f t="shared" si="34"/>
        <v>#N/A</v>
      </c>
      <c r="BF49" s="4" t="e">
        <f t="shared" si="35"/>
        <v>#N/A</v>
      </c>
      <c r="BG49" s="4" t="e">
        <f t="shared" si="36"/>
        <v>#N/A</v>
      </c>
      <c r="BH49" s="4" t="e">
        <f t="shared" si="37"/>
        <v>#N/A</v>
      </c>
      <c r="BI49" s="4" t="e">
        <f t="shared" si="38"/>
        <v>#N/A</v>
      </c>
      <c r="BJ49" s="4" t="e">
        <f t="shared" si="39"/>
        <v>#N/A</v>
      </c>
      <c r="BK49" s="4" t="e">
        <f t="shared" si="40"/>
        <v>#N/A</v>
      </c>
      <c r="BL49" s="4" t="e">
        <f t="shared" si="41"/>
        <v>#N/A</v>
      </c>
      <c r="BM49" s="4" t="e">
        <f t="shared" si="42"/>
        <v>#N/A</v>
      </c>
      <c r="BN49" s="4" t="e">
        <f t="shared" si="43"/>
        <v>#N/A</v>
      </c>
      <c r="BO49" s="4">
        <f t="shared" ca="1" si="44"/>
        <v>423.05392857142857</v>
      </c>
      <c r="BP49" s="4">
        <f t="shared" ca="1" si="45"/>
        <v>1257.4499999999998</v>
      </c>
      <c r="BS49" s="74">
        <f t="shared" si="21"/>
        <v>0.25756542297686091</v>
      </c>
      <c r="BT49" s="74">
        <f t="shared" si="22"/>
        <v>-1.7592072970856742</v>
      </c>
      <c r="BU49" s="74">
        <f t="shared" ca="1" si="46"/>
        <v>-3.7009059590232996</v>
      </c>
      <c r="BV49" s="74">
        <f t="shared" ca="1" si="47"/>
        <v>0.12020388156380737</v>
      </c>
      <c r="BW49" s="74">
        <f t="shared" si="48"/>
        <v>-5.6142207288769175</v>
      </c>
      <c r="BX49" s="74">
        <f t="shared" ca="1" si="49"/>
        <v>-5.4798555961146622</v>
      </c>
      <c r="BY49" s="74" t="e">
        <f t="shared" ca="1" si="50"/>
        <v>#N/A</v>
      </c>
      <c r="BZ49" s="74">
        <f t="shared" ca="1" si="51"/>
        <v>-15.939487954466706</v>
      </c>
      <c r="CA49" s="74">
        <f t="shared" ca="1" si="52"/>
        <v>-14.27665256914851</v>
      </c>
      <c r="CB49" s="74">
        <f t="shared" si="53"/>
        <v>1.1562867894111395</v>
      </c>
      <c r="CC49" s="74">
        <f t="shared" si="54"/>
        <v>-3.7666911069017495</v>
      </c>
      <c r="CD49" s="74" t="e">
        <f t="shared" ca="1" si="55"/>
        <v>#DIV/0!</v>
      </c>
      <c r="CE49" s="74">
        <f t="shared" ca="1" si="56"/>
        <v>-8.4782069634256807</v>
      </c>
      <c r="CF49" s="74">
        <f t="shared" ca="1" si="57"/>
        <v>-6.4062714493018591</v>
      </c>
      <c r="CG49" s="74">
        <f t="shared" ca="1" si="58"/>
        <v>-5.8524060266527087</v>
      </c>
      <c r="CH49" s="74">
        <f t="shared" ca="1" si="59"/>
        <v>-7.8401679299975173</v>
      </c>
      <c r="CI49" s="74" t="e">
        <f t="shared" si="60"/>
        <v>#N/A</v>
      </c>
      <c r="CJ49" s="74">
        <f t="shared" ca="1" si="61"/>
        <v>0.69482568397585653</v>
      </c>
      <c r="CK49" s="74">
        <f t="shared" ca="1" si="62"/>
        <v>-1.9194813457744104</v>
      </c>
      <c r="CL49" s="74">
        <f t="shared" ca="1" si="63"/>
        <v>-1.2741001674389905</v>
      </c>
      <c r="CO49" s="53">
        <v>45170</v>
      </c>
      <c r="CP49" s="57">
        <f>SUM(C$196:C$199)</f>
        <v>1646</v>
      </c>
      <c r="CQ49" s="57">
        <f t="shared" ref="CQ49:DG49" si="141">SUM(D$196:D$199)</f>
        <v>280</v>
      </c>
      <c r="CR49" s="57">
        <f t="shared" ca="1" si="141"/>
        <v>481.14285714285717</v>
      </c>
      <c r="CS49" s="57">
        <f t="shared" ca="1" si="141"/>
        <v>436.85714285714289</v>
      </c>
      <c r="CT49" s="57">
        <f t="shared" si="141"/>
        <v>169897</v>
      </c>
      <c r="CU49" s="57">
        <f t="shared" ca="1" si="141"/>
        <v>395.42857142857144</v>
      </c>
      <c r="CV49" s="57">
        <f t="shared" ca="1" si="141"/>
        <v>364.85714285714283</v>
      </c>
      <c r="CW49" s="57">
        <f t="shared" ca="1" si="141"/>
        <v>337.85714285714283</v>
      </c>
      <c r="CX49" s="57">
        <f t="shared" ca="1" si="141"/>
        <v>359</v>
      </c>
      <c r="CY49" s="57">
        <f t="shared" si="141"/>
        <v>16661</v>
      </c>
      <c r="CZ49" s="57">
        <f t="shared" si="141"/>
        <v>555.42857142857144</v>
      </c>
      <c r="DA49" s="57" t="e">
        <f t="shared" ca="1" si="141"/>
        <v>#DIV/0!</v>
      </c>
      <c r="DB49" s="57">
        <f t="shared" ca="1" si="141"/>
        <v>405.03428571428572</v>
      </c>
      <c r="DC49" s="57">
        <f t="shared" ca="1" si="141"/>
        <v>396.26952380952378</v>
      </c>
      <c r="DD49" s="57">
        <f t="shared" ca="1" si="141"/>
        <v>416.33571428571429</v>
      </c>
      <c r="DE49" s="57">
        <f t="shared" ca="1" si="141"/>
        <v>412.55071428571432</v>
      </c>
      <c r="DF49" s="57">
        <f t="shared" si="141"/>
        <v>411.90268081114692</v>
      </c>
      <c r="DG49" s="57">
        <f t="shared" ca="1" si="141"/>
        <v>2302352</v>
      </c>
      <c r="DH49" s="57">
        <f ca="1">AVERAGE(U$196:U$199)</f>
        <v>-184.3175</v>
      </c>
      <c r="DI49" s="57">
        <f ca="1">AVERAGE(V$196:V$199)</f>
        <v>-493.55000000000007</v>
      </c>
      <c r="DJ49" s="4">
        <f>HAVERGDP!B79</f>
        <v>100</v>
      </c>
    </row>
    <row r="50" spans="1:114" x14ac:dyDescent="0.35">
      <c r="A50" s="73" t="s">
        <v>648</v>
      </c>
      <c r="B50" s="41">
        <f t="shared" si="88"/>
        <v>44151</v>
      </c>
      <c r="C50" s="57">
        <f>'HAVERW (new)'!B105</f>
        <v>396</v>
      </c>
      <c r="D50" s="57">
        <f>'HAVERW (new)'!C105-'HAVERW (new)'!B105</f>
        <v>37</v>
      </c>
      <c r="E50" s="4">
        <f ca="1">AVERAGE(OFFSET('HAVERD (new)'!B$12,(ROWS('Chart Data'!$A$5:$A50)-1)*7,0,7,1))</f>
        <v>87</v>
      </c>
      <c r="F50" s="4">
        <f ca="1">AVERAGE(OFFSET('HAVERD (new)'!C$12,(ROWS('Chart Data'!$A$5:$A50)-1)*7,0,7,1))</f>
        <v>107</v>
      </c>
      <c r="G50" s="57">
        <f>'HAVERW (new)'!Q105</f>
        <v>7899</v>
      </c>
      <c r="H50" s="4">
        <f ca="1">AVERAGE(OFFSET('HAVERD (new)'!O$12,(ROWS('Chart Data'!$A$5:$A50)-1)*7,0,7,1))</f>
        <v>68.714285714285708</v>
      </c>
      <c r="I50" s="4">
        <f ca="1">AVERAGE(OFFSET('HAVERD (new)'!P$12,(ROWS('Chart Data'!$A$5:$A50)-1)*7,0,7,1))</f>
        <v>23.714285714285715</v>
      </c>
      <c r="J50" s="4">
        <f ca="1">AVERAGE(OFFSET('HAVERD (new)'!Q$12,(ROWS('Chart Data'!$A$5:$A50)-1)*7,0,7,1))</f>
        <v>21.571428571428573</v>
      </c>
      <c r="K50" s="4">
        <f ca="1">AVERAGE(OFFSET('HAVERD (new)'!R$12,(ROWS('Chart Data'!$A$5:$A50)-1)*7,0,7,1))</f>
        <v>47.285714285714285</v>
      </c>
      <c r="L50" s="57">
        <f>'HAVERW (new)'!D105</f>
        <v>4693</v>
      </c>
      <c r="M50" s="57">
        <f>'HAVERW (new)'!F105</f>
        <v>74.414285714285711</v>
      </c>
      <c r="N50" s="4" t="e">
        <f ca="1">AVERAGE(OFFSET('HAVERD (new)'!D$12,(ROWS('Chart Data'!$A$5:$A50)-1)*7,0,7,1))</f>
        <v>#DIV/0!</v>
      </c>
      <c r="O50" s="4">
        <f ca="1">AVERAGE(OFFSET('HAVERD (new)'!E$12,(ROWS('Chart Data'!$A$5:$A50)-1)*7,0,7,1))</f>
        <v>46.344285714285711</v>
      </c>
      <c r="P50" s="4">
        <f ca="1">AVERAGE(AVERAGE(OFFSET('HAVERD (new)'!F$12,(ROWS('Chart Data'!$A$5:$A50)-1)*7,0,7,1)),AVERAGE(OFFSET('HAVERD (new)'!J$12,(ROWS('Chart Data'!$A$5:$A50)-1)*7,0,7,1)),AVERAGE(OFFSET('HAVERD (new)'!K$12,(ROWS('Chart Data'!$A$5:$A50)-1)*7,0,7,1)))</f>
        <v>50.667619047619041</v>
      </c>
      <c r="Q50" s="4">
        <f ca="1">AVERAGE(AVERAGE(OFFSET('HAVERD (new)'!H$12,(ROWS('Chart Data'!$A$5:$A50)-1)*7,0,7,1)),AVERAGE(OFFSET('HAVERD (new)'!I$12,(ROWS('Chart Data'!$A$5:$A50)-1)*7,0,7,1)))</f>
        <v>48.051428571428573</v>
      </c>
      <c r="R50" s="4">
        <f ca="1">AVERAGE(AVERAGE(OFFSET('HAVERD (new)'!L$12,(ROWS('Chart Data'!$A$5:$A50)-1)*7,0,7,1)),AVERAGE(OFFSET('HAVERD (new)'!M$12,(ROWS('Chart Data'!$A$5:$A50)-1)*7,0,7,1)))</f>
        <v>28.552857142857142</v>
      </c>
      <c r="S50" s="73" t="e">
        <f>NA()</f>
        <v>#N/A</v>
      </c>
      <c r="T50" s="57">
        <f ca="1">AVERAGE(OFFSET(Energy!E$1109,(ROWS('Chart Data'!$A$5:$A50)-1)*7,0,7,1))</f>
        <v>699125.28571428568</v>
      </c>
      <c r="U50" s="57">
        <f ca="1">-AVERAGE(OFFSET('HAVERD (new)'!T$12,(ROWS('Chart Data'!$A$5:$A50)-1)*7,0,7,1))</f>
        <v>-361.15571428571428</v>
      </c>
      <c r="V50" s="4">
        <f ca="1">-AVERAGE(OFFSET('HAVERD (new)'!U$12,(ROWS('Chart Data'!$A$5:$A50)-1)*7,0,7,1))*10000</f>
        <v>-1273.0000000000002</v>
      </c>
      <c r="W50" s="4"/>
      <c r="Z50" s="4"/>
      <c r="AA50" s="73" t="e">
        <f>NA()</f>
        <v>#N/A</v>
      </c>
      <c r="AB50" s="73" t="e">
        <f>NA()</f>
        <v>#N/A</v>
      </c>
      <c r="AC50" s="73" t="e">
        <f>NA()</f>
        <v>#N/A</v>
      </c>
      <c r="AD50" s="73" t="e">
        <f>NA()</f>
        <v>#N/A</v>
      </c>
      <c r="AE50" s="73" t="e">
        <f>NA()</f>
        <v>#N/A</v>
      </c>
      <c r="AF50" s="73" t="e">
        <f>NA()</f>
        <v>#N/A</v>
      </c>
      <c r="AG50" s="73" t="e">
        <f>NA()</f>
        <v>#N/A</v>
      </c>
      <c r="AH50" s="73" t="e">
        <f>NA()</f>
        <v>#N/A</v>
      </c>
      <c r="AI50" s="73" t="e">
        <f>NA()</f>
        <v>#N/A</v>
      </c>
      <c r="AJ50" s="73" t="e">
        <f>NA()</f>
        <v>#N/A</v>
      </c>
      <c r="AK50" s="73" t="e">
        <f>NA()</f>
        <v>#N/A</v>
      </c>
      <c r="AL50" s="73" t="e">
        <f>NA()</f>
        <v>#N/A</v>
      </c>
      <c r="AM50" s="73" t="e">
        <f>NA()</f>
        <v>#N/A</v>
      </c>
      <c r="AN50" s="73" t="e">
        <f>NA()</f>
        <v>#N/A</v>
      </c>
      <c r="AO50" s="73" t="e">
        <f>NA()</f>
        <v>#N/A</v>
      </c>
      <c r="AP50" s="73" t="e">
        <f>NA()</f>
        <v>#N/A</v>
      </c>
      <c r="AQ50" s="73" t="e">
        <f>NA()</f>
        <v>#N/A</v>
      </c>
      <c r="AR50" s="73" t="e">
        <f>NA()</f>
        <v>#N/A</v>
      </c>
      <c r="AS50" s="57">
        <f t="shared" ca="1" si="25"/>
        <v>361.15571428571428</v>
      </c>
      <c r="AT50" s="57">
        <f t="shared" ca="1" si="26"/>
        <v>1273.0000000000002</v>
      </c>
      <c r="AW50" s="4" t="e">
        <f t="shared" si="92"/>
        <v>#N/A</v>
      </c>
      <c r="AX50" s="4" t="e">
        <f t="shared" si="27"/>
        <v>#N/A</v>
      </c>
      <c r="AY50" s="4" t="e">
        <f t="shared" si="28"/>
        <v>#N/A</v>
      </c>
      <c r="AZ50" s="4" t="e">
        <f t="shared" si="29"/>
        <v>#N/A</v>
      </c>
      <c r="BA50" s="4" t="e">
        <f t="shared" si="30"/>
        <v>#N/A</v>
      </c>
      <c r="BB50" s="4" t="e">
        <f t="shared" si="31"/>
        <v>#N/A</v>
      </c>
      <c r="BC50" s="4" t="e">
        <f t="shared" si="32"/>
        <v>#N/A</v>
      </c>
      <c r="BD50" s="4" t="e">
        <f t="shared" si="33"/>
        <v>#N/A</v>
      </c>
      <c r="BE50" s="4" t="e">
        <f t="shared" si="34"/>
        <v>#N/A</v>
      </c>
      <c r="BF50" s="4" t="e">
        <f t="shared" si="35"/>
        <v>#N/A</v>
      </c>
      <c r="BG50" s="4" t="e">
        <f t="shared" si="36"/>
        <v>#N/A</v>
      </c>
      <c r="BH50" s="4" t="e">
        <f t="shared" si="37"/>
        <v>#N/A</v>
      </c>
      <c r="BI50" s="4" t="e">
        <f t="shared" si="38"/>
        <v>#N/A</v>
      </c>
      <c r="BJ50" s="4" t="e">
        <f t="shared" si="39"/>
        <v>#N/A</v>
      </c>
      <c r="BK50" s="4" t="e">
        <f t="shared" si="40"/>
        <v>#N/A</v>
      </c>
      <c r="BL50" s="4" t="e">
        <f t="shared" si="41"/>
        <v>#N/A</v>
      </c>
      <c r="BM50" s="4" t="e">
        <f t="shared" si="42"/>
        <v>#N/A</v>
      </c>
      <c r="BN50" s="4" t="e">
        <f t="shared" si="43"/>
        <v>#N/A</v>
      </c>
      <c r="BO50" s="4">
        <f t="shared" ca="1" si="44"/>
        <v>416.53964285714284</v>
      </c>
      <c r="BP50" s="4">
        <f t="shared" ca="1" si="45"/>
        <v>1277.5</v>
      </c>
      <c r="BS50" s="74">
        <f t="shared" si="21"/>
        <v>-7.313586084528273E-2</v>
      </c>
      <c r="BT50" s="74">
        <f t="shared" si="22"/>
        <v>-1.8421060550815556</v>
      </c>
      <c r="BU50" s="74">
        <f t="shared" ca="1" si="46"/>
        <v>-3.4371834441285274</v>
      </c>
      <c r="BV50" s="74">
        <f t="shared" ca="1" si="47"/>
        <v>0.30369267273597911</v>
      </c>
      <c r="BW50" s="74">
        <f t="shared" si="48"/>
        <v>-5.817111060529526</v>
      </c>
      <c r="BX50" s="74">
        <f t="shared" ca="1" si="49"/>
        <v>-5.2061365353696765</v>
      </c>
      <c r="BY50" s="74" t="e">
        <f t="shared" ca="1" si="50"/>
        <v>#N/A</v>
      </c>
      <c r="BZ50" s="74">
        <f t="shared" ca="1" si="51"/>
        <v>-15.833226575535322</v>
      </c>
      <c r="CA50" s="74">
        <f t="shared" ca="1" si="52"/>
        <v>-13.893933062805651</v>
      </c>
      <c r="CB50" s="74">
        <f t="shared" si="53"/>
        <v>-0.14158190921457628</v>
      </c>
      <c r="CC50" s="74">
        <f t="shared" si="54"/>
        <v>-3.1539959006080811</v>
      </c>
      <c r="CD50" s="74" t="e">
        <f t="shared" ca="1" si="55"/>
        <v>#DIV/0!</v>
      </c>
      <c r="CE50" s="74">
        <f t="shared" ca="1" si="56"/>
        <v>-8.5648954327135609</v>
      </c>
      <c r="CF50" s="74">
        <f t="shared" ca="1" si="57"/>
        <v>-6.5280508809748081</v>
      </c>
      <c r="CG50" s="74">
        <f t="shared" ca="1" si="58"/>
        <v>-6.0011092401673052</v>
      </c>
      <c r="CH50" s="74">
        <f t="shared" ca="1" si="59"/>
        <v>-7.8471187071300479</v>
      </c>
      <c r="CI50" s="74" t="e">
        <f t="shared" si="60"/>
        <v>#N/A</v>
      </c>
      <c r="CJ50" s="74">
        <f t="shared" ca="1" si="61"/>
        <v>0.80398256151109371</v>
      </c>
      <c r="CK50" s="74">
        <f t="shared" ca="1" si="62"/>
        <v>-2.0530289039383294</v>
      </c>
      <c r="CL50" s="74">
        <f t="shared" ca="1" si="63"/>
        <v>-1.1754710170320266</v>
      </c>
      <c r="CO50" s="53">
        <v>45200</v>
      </c>
      <c r="CP50" s="57">
        <f>SUM(C$200:C$204)</f>
        <v>2033</v>
      </c>
      <c r="CQ50" s="57">
        <f t="shared" ref="CQ50:DG50" si="142">SUM(D$200:D$204)</f>
        <v>294</v>
      </c>
      <c r="CR50" s="57">
        <f t="shared" ca="1" si="142"/>
        <v>587</v>
      </c>
      <c r="CS50" s="57">
        <f t="shared" ca="1" si="142"/>
        <v>530.71428571428578</v>
      </c>
      <c r="CT50" s="57">
        <f t="shared" si="142"/>
        <v>197264</v>
      </c>
      <c r="CU50" s="57">
        <f t="shared" ca="1" si="142"/>
        <v>482.42857142857144</v>
      </c>
      <c r="CV50" s="57">
        <f t="shared" ca="1" si="142"/>
        <v>445.42857142857144</v>
      </c>
      <c r="CW50" s="57">
        <f t="shared" ca="1" si="142"/>
        <v>421.57142857142861</v>
      </c>
      <c r="CX50" s="57">
        <f t="shared" ca="1" si="142"/>
        <v>450.85714285714289</v>
      </c>
      <c r="CY50" s="57">
        <f t="shared" si="142"/>
        <v>25100</v>
      </c>
      <c r="CZ50" s="57">
        <f t="shared" si="142"/>
        <v>705.09999999999991</v>
      </c>
      <c r="DA50" s="57" t="e">
        <f t="shared" ca="1" si="142"/>
        <v>#DIV/0!</v>
      </c>
      <c r="DB50" s="57">
        <f t="shared" ca="1" si="142"/>
        <v>485.45571428571429</v>
      </c>
      <c r="DC50" s="57">
        <f t="shared" ca="1" si="142"/>
        <v>491.55</v>
      </c>
      <c r="DD50" s="57">
        <f t="shared" ca="1" si="142"/>
        <v>485.80785714285719</v>
      </c>
      <c r="DE50" s="57">
        <f t="shared" ca="1" si="142"/>
        <v>469.02500000000003</v>
      </c>
      <c r="DF50" s="57">
        <f t="shared" si="142"/>
        <v>502.00683614072949</v>
      </c>
      <c r="DG50" s="57">
        <f t="shared" ca="1" si="142"/>
        <v>3156410.1428571427</v>
      </c>
      <c r="DH50" s="57">
        <f ca="1">AVERAGE(U$200:U$204)</f>
        <v>-214.8102857142857</v>
      </c>
      <c r="DI50" s="57">
        <f ca="1">AVERAGE(V$200:V$204)</f>
        <v>-901.4</v>
      </c>
      <c r="DJ50" s="4">
        <f>HAVERGDP!B80</f>
        <v>99.6</v>
      </c>
    </row>
    <row r="51" spans="1:114" x14ac:dyDescent="0.35">
      <c r="A51" s="73" t="s">
        <v>661</v>
      </c>
      <c r="B51" s="41">
        <f t="shared" si="88"/>
        <v>44158</v>
      </c>
      <c r="C51" s="57">
        <f>'HAVERW (new)'!B106</f>
        <v>402</v>
      </c>
      <c r="D51" s="57">
        <f>'HAVERW (new)'!C106-'HAVERW (new)'!B106</f>
        <v>36</v>
      </c>
      <c r="E51" s="4">
        <f ca="1">AVERAGE(OFFSET('HAVERD (new)'!B$12,(ROWS('Chart Data'!$A$5:$A51)-1)*7,0,7,1))</f>
        <v>87.571428571428569</v>
      </c>
      <c r="F51" s="4">
        <f ca="1">AVERAGE(OFFSET('HAVERD (new)'!C$12,(ROWS('Chart Data'!$A$5:$A51)-1)*7,0,7,1))</f>
        <v>109.71428571428571</v>
      </c>
      <c r="G51" s="57">
        <f>'HAVERW (new)'!Q106</f>
        <v>7638</v>
      </c>
      <c r="H51" s="4">
        <f ca="1">AVERAGE(OFFSET('HAVERD (new)'!O$12,(ROWS('Chart Data'!$A$5:$A51)-1)*7,0,7,1))</f>
        <v>69.285714285714292</v>
      </c>
      <c r="I51" s="4">
        <f ca="1">AVERAGE(OFFSET('HAVERD (new)'!P$12,(ROWS('Chart Data'!$A$5:$A51)-1)*7,0,7,1))</f>
        <v>24.285714285714285</v>
      </c>
      <c r="J51" s="4">
        <f ca="1">AVERAGE(OFFSET('HAVERD (new)'!Q$12,(ROWS('Chart Data'!$A$5:$A51)-1)*7,0,7,1))</f>
        <v>22</v>
      </c>
      <c r="K51" s="4">
        <f ca="1">AVERAGE(OFFSET('HAVERD (new)'!R$12,(ROWS('Chart Data'!$A$5:$A51)-1)*7,0,7,1))</f>
        <v>46.571428571428569</v>
      </c>
      <c r="L51" s="57">
        <f>'HAVERW (new)'!D106</f>
        <v>12300</v>
      </c>
      <c r="M51" s="57">
        <f>'HAVERW (new)'!F106</f>
        <v>80.057142857142864</v>
      </c>
      <c r="N51" s="4" t="e">
        <f ca="1">AVERAGE(OFFSET('HAVERD (new)'!D$12,(ROWS('Chart Data'!$A$5:$A51)-1)*7,0,7,1))</f>
        <v>#DIV/0!</v>
      </c>
      <c r="O51" s="4">
        <f ca="1">AVERAGE(OFFSET('HAVERD (new)'!E$12,(ROWS('Chart Data'!$A$5:$A51)-1)*7,0,7,1))</f>
        <v>52.037142857142854</v>
      </c>
      <c r="P51" s="4">
        <f ca="1">AVERAGE(AVERAGE(OFFSET('HAVERD (new)'!F$12,(ROWS('Chart Data'!$A$5:$A51)-1)*7,0,7,1)),AVERAGE(OFFSET('HAVERD (new)'!J$12,(ROWS('Chart Data'!$A$5:$A51)-1)*7,0,7,1)),AVERAGE(OFFSET('HAVERD (new)'!K$12,(ROWS('Chart Data'!$A$5:$A51)-1)*7,0,7,1)))</f>
        <v>60.798095238095243</v>
      </c>
      <c r="Q51" s="4">
        <f ca="1">AVERAGE(AVERAGE(OFFSET('HAVERD (new)'!H$12,(ROWS('Chart Data'!$A$5:$A51)-1)*7,0,7,1)),AVERAGE(OFFSET('HAVERD (new)'!I$12,(ROWS('Chart Data'!$A$5:$A51)-1)*7,0,7,1)))</f>
        <v>48.582857142857137</v>
      </c>
      <c r="R51" s="4">
        <f ca="1">AVERAGE(AVERAGE(OFFSET('HAVERD (new)'!L$12,(ROWS('Chart Data'!$A$5:$A51)-1)*7,0,7,1)),AVERAGE(OFFSET('HAVERD (new)'!M$12,(ROWS('Chart Data'!$A$5:$A51)-1)*7,0,7,1)))</f>
        <v>31.009285714285717</v>
      </c>
      <c r="S51" s="73" t="e">
        <f>NA()</f>
        <v>#N/A</v>
      </c>
      <c r="T51" s="57">
        <f ca="1">AVERAGE(OFFSET(Energy!E$1109,(ROWS('Chart Data'!$A$5:$A51)-1)*7,0,7,1))</f>
        <v>767976.42857142852</v>
      </c>
      <c r="U51" s="57">
        <f ca="1">-AVERAGE(OFFSET('HAVERD (new)'!T$12,(ROWS('Chart Data'!$A$5:$A51)-1)*7,0,7,1))</f>
        <v>-457.66142857142859</v>
      </c>
      <c r="V51" s="4">
        <f ca="1">-AVERAGE(OFFSET('HAVERD (new)'!U$12,(ROWS('Chart Data'!$A$5:$A51)-1)*7,0,7,1))*10000</f>
        <v>-757.79999999999984</v>
      </c>
      <c r="W51" s="4"/>
      <c r="Z51" s="4"/>
      <c r="AA51" s="73" t="e">
        <f>NA()</f>
        <v>#N/A</v>
      </c>
      <c r="AB51" s="73" t="e">
        <f>NA()</f>
        <v>#N/A</v>
      </c>
      <c r="AC51" s="73" t="e">
        <f>NA()</f>
        <v>#N/A</v>
      </c>
      <c r="AD51" s="73" t="e">
        <f>NA()</f>
        <v>#N/A</v>
      </c>
      <c r="AE51" s="73" t="e">
        <f>NA()</f>
        <v>#N/A</v>
      </c>
      <c r="AF51" s="73" t="e">
        <f>NA()</f>
        <v>#N/A</v>
      </c>
      <c r="AG51" s="73" t="e">
        <f>NA()</f>
        <v>#N/A</v>
      </c>
      <c r="AH51" s="73" t="e">
        <f>NA()</f>
        <v>#N/A</v>
      </c>
      <c r="AI51" s="73" t="e">
        <f>NA()</f>
        <v>#N/A</v>
      </c>
      <c r="AJ51" s="73" t="e">
        <f>NA()</f>
        <v>#N/A</v>
      </c>
      <c r="AK51" s="73" t="e">
        <f>NA()</f>
        <v>#N/A</v>
      </c>
      <c r="AL51" s="73" t="e">
        <f>NA()</f>
        <v>#N/A</v>
      </c>
      <c r="AM51" s="73" t="e">
        <f>NA()</f>
        <v>#N/A</v>
      </c>
      <c r="AN51" s="73" t="e">
        <f>NA()</f>
        <v>#N/A</v>
      </c>
      <c r="AO51" s="73" t="e">
        <f>NA()</f>
        <v>#N/A</v>
      </c>
      <c r="AP51" s="73" t="e">
        <f>NA()</f>
        <v>#N/A</v>
      </c>
      <c r="AQ51" s="73" t="e">
        <f>NA()</f>
        <v>#N/A</v>
      </c>
      <c r="AR51" s="73" t="e">
        <f>NA()</f>
        <v>#N/A</v>
      </c>
      <c r="AS51" s="57">
        <f t="shared" ca="1" si="25"/>
        <v>457.66142857142859</v>
      </c>
      <c r="AT51" s="57">
        <f t="shared" ca="1" si="26"/>
        <v>757.79999999999984</v>
      </c>
      <c r="AW51" s="4" t="e">
        <f t="shared" si="92"/>
        <v>#N/A</v>
      </c>
      <c r="AX51" s="4" t="e">
        <f t="shared" si="27"/>
        <v>#N/A</v>
      </c>
      <c r="AY51" s="4" t="e">
        <f t="shared" si="28"/>
        <v>#N/A</v>
      </c>
      <c r="AZ51" s="4" t="e">
        <f t="shared" si="29"/>
        <v>#N/A</v>
      </c>
      <c r="BA51" s="4" t="e">
        <f t="shared" si="30"/>
        <v>#N/A</v>
      </c>
      <c r="BB51" s="4" t="e">
        <f t="shared" si="31"/>
        <v>#N/A</v>
      </c>
      <c r="BC51" s="4" t="e">
        <f t="shared" si="32"/>
        <v>#N/A</v>
      </c>
      <c r="BD51" s="4" t="e">
        <f t="shared" si="33"/>
        <v>#N/A</v>
      </c>
      <c r="BE51" s="4" t="e">
        <f t="shared" si="34"/>
        <v>#N/A</v>
      </c>
      <c r="BF51" s="4" t="e">
        <f t="shared" si="35"/>
        <v>#N/A</v>
      </c>
      <c r="BG51" s="4" t="e">
        <f t="shared" si="36"/>
        <v>#N/A</v>
      </c>
      <c r="BH51" s="4" t="e">
        <f t="shared" si="37"/>
        <v>#N/A</v>
      </c>
      <c r="BI51" s="4" t="e">
        <f t="shared" si="38"/>
        <v>#N/A</v>
      </c>
      <c r="BJ51" s="4" t="e">
        <f t="shared" si="39"/>
        <v>#N/A</v>
      </c>
      <c r="BK51" s="4" t="e">
        <f t="shared" si="40"/>
        <v>#N/A</v>
      </c>
      <c r="BL51" s="4" t="e">
        <f t="shared" si="41"/>
        <v>#N/A</v>
      </c>
      <c r="BM51" s="4" t="e">
        <f t="shared" si="42"/>
        <v>#N/A</v>
      </c>
      <c r="BN51" s="4" t="e">
        <f t="shared" si="43"/>
        <v>#N/A</v>
      </c>
      <c r="BO51" s="4">
        <f t="shared" ca="1" si="44"/>
        <v>414.56892857142856</v>
      </c>
      <c r="BP51" s="4">
        <f t="shared" ca="1" si="45"/>
        <v>1124.45</v>
      </c>
      <c r="BS51" s="74">
        <f t="shared" si="21"/>
        <v>0.14733166170281303</v>
      </c>
      <c r="BT51" s="74">
        <f t="shared" si="22"/>
        <v>-1.9250048130774369</v>
      </c>
      <c r="BU51" s="74">
        <f t="shared" ca="1" si="46"/>
        <v>-3.3712528154048345</v>
      </c>
      <c r="BV51" s="74">
        <f t="shared" ca="1" si="47"/>
        <v>0.55271317504106876</v>
      </c>
      <c r="BW51" s="74">
        <f t="shared" si="48"/>
        <v>-5.8680287303000362</v>
      </c>
      <c r="BX51" s="74">
        <f t="shared" ca="1" si="49"/>
        <v>-5.0966489110716786</v>
      </c>
      <c r="BY51" s="74" t="e">
        <f t="shared" ca="1" si="50"/>
        <v>#N/A</v>
      </c>
      <c r="BZ51" s="74">
        <f t="shared" ca="1" si="51"/>
        <v>-15.726965196603938</v>
      </c>
      <c r="CA51" s="74">
        <f t="shared" ca="1" si="52"/>
        <v>-14.133132754269939</v>
      </c>
      <c r="CB51" s="74">
        <f t="shared" si="53"/>
        <v>3.1681355532211661</v>
      </c>
      <c r="CC51" s="74">
        <f t="shared" si="54"/>
        <v>-2.8111990075684217</v>
      </c>
      <c r="CD51" s="74" t="e">
        <f t="shared" ca="1" si="55"/>
        <v>#DIV/0!</v>
      </c>
      <c r="CE51" s="74">
        <f t="shared" ca="1" si="56"/>
        <v>-7.6722506003822755</v>
      </c>
      <c r="CF51" s="74">
        <f t="shared" ca="1" si="57"/>
        <v>-5.2630432494268069</v>
      </c>
      <c r="CG51" s="74">
        <f t="shared" ca="1" si="58"/>
        <v>-5.9408832244597063</v>
      </c>
      <c r="CH51" s="74">
        <f t="shared" ca="1" si="59"/>
        <v>-7.5785375547843215</v>
      </c>
      <c r="CI51" s="74" t="e">
        <f t="shared" si="60"/>
        <v>#N/A</v>
      </c>
      <c r="CJ51" s="74">
        <f t="shared" ca="1" si="61"/>
        <v>1.5900601753402142</v>
      </c>
      <c r="CK51" s="74">
        <f t="shared" ca="1" si="62"/>
        <v>-3.2764723192089242</v>
      </c>
      <c r="CL51" s="74">
        <f t="shared" ca="1" si="63"/>
        <v>-0.37651286782341054</v>
      </c>
      <c r="CO51" s="53">
        <v>45231</v>
      </c>
      <c r="CP51" s="57">
        <f>SUM(C$205:C$208)</f>
        <v>1627</v>
      </c>
      <c r="CQ51" s="57">
        <f t="shared" ref="CQ51:DG51" si="143">SUM(D$205:D$208)</f>
        <v>201</v>
      </c>
      <c r="CR51" s="57">
        <f t="shared" ca="1" si="143"/>
        <v>469.57142857142856</v>
      </c>
      <c r="CS51" s="57">
        <f t="shared" ca="1" si="143"/>
        <v>426.85714285714289</v>
      </c>
      <c r="CT51" s="57">
        <f t="shared" si="143"/>
        <v>129116</v>
      </c>
      <c r="CU51" s="57">
        <f t="shared" ca="1" si="143"/>
        <v>380</v>
      </c>
      <c r="CV51" s="57">
        <f t="shared" ca="1" si="143"/>
        <v>367.28571428571428</v>
      </c>
      <c r="CW51" s="57">
        <f t="shared" ca="1" si="143"/>
        <v>347.42857142857144</v>
      </c>
      <c r="CX51" s="57">
        <f t="shared" ca="1" si="143"/>
        <v>357.14285714285711</v>
      </c>
      <c r="CY51" s="57">
        <f t="shared" si="143"/>
        <v>29580</v>
      </c>
      <c r="CZ51" s="57">
        <f t="shared" si="143"/>
        <v>539.57142857142867</v>
      </c>
      <c r="DA51" s="57" t="e">
        <f t="shared" ca="1" si="143"/>
        <v>#DIV/0!</v>
      </c>
      <c r="DB51" s="57">
        <f t="shared" ca="1" si="143"/>
        <v>384.07</v>
      </c>
      <c r="DC51" s="57">
        <f t="shared" ca="1" si="143"/>
        <v>398.00714285714287</v>
      </c>
      <c r="DD51" s="57">
        <f t="shared" ca="1" si="143"/>
        <v>363.44714285714286</v>
      </c>
      <c r="DE51" s="57">
        <f t="shared" ca="1" si="143"/>
        <v>351.47071428571428</v>
      </c>
      <c r="DF51" s="57">
        <f t="shared" si="143"/>
        <v>414.48606230601024</v>
      </c>
      <c r="DG51" s="57">
        <f t="shared" ca="1" si="143"/>
        <v>2981804.7142857146</v>
      </c>
      <c r="DH51" s="57">
        <f ca="1">AVERAGE(U$205:U$208)</f>
        <v>-173.99714285714285</v>
      </c>
      <c r="DI51" s="57">
        <f ca="1">AVERAGE(V$205:V$208)</f>
        <v>-790.30000000000007</v>
      </c>
      <c r="DJ51" s="4">
        <f>HAVERGDP!B81</f>
        <v>99.9</v>
      </c>
    </row>
    <row r="52" spans="1:114" x14ac:dyDescent="0.35">
      <c r="A52" s="73" t="s">
        <v>667</v>
      </c>
      <c r="B52" s="41">
        <f t="shared" si="88"/>
        <v>44165</v>
      </c>
      <c r="C52" s="57">
        <f>'HAVERW (new)'!B107</f>
        <v>413</v>
      </c>
      <c r="D52" s="57">
        <f>'HAVERW (new)'!C107-'HAVERW (new)'!B107</f>
        <v>40</v>
      </c>
      <c r="E52" s="4">
        <f ca="1">AVERAGE(OFFSET('HAVERD (new)'!B$12,(ROWS('Chart Data'!$A$5:$A52)-1)*7,0,7,1))</f>
        <v>96.285714285714292</v>
      </c>
      <c r="F52" s="4">
        <f ca="1">AVERAGE(OFFSET('HAVERD (new)'!C$12,(ROWS('Chart Data'!$A$5:$A52)-1)*7,0,7,1))</f>
        <v>111</v>
      </c>
      <c r="G52" s="57">
        <f>'HAVERW (new)'!Q107</f>
        <v>9037</v>
      </c>
      <c r="H52" s="4">
        <f ca="1">AVERAGE(OFFSET('HAVERD (new)'!O$12,(ROWS('Chart Data'!$A$5:$A52)-1)*7,0,7,1))</f>
        <v>77</v>
      </c>
      <c r="I52" s="4">
        <f ca="1">AVERAGE(OFFSET('HAVERD (new)'!P$12,(ROWS('Chart Data'!$A$5:$A52)-1)*7,0,7,1))</f>
        <v>27.142857142857142</v>
      </c>
      <c r="J52" s="4">
        <f ca="1">AVERAGE(OFFSET('HAVERD (new)'!Q$12,(ROWS('Chart Data'!$A$5:$A52)-1)*7,0,7,1))</f>
        <v>32.571428571428569</v>
      </c>
      <c r="K52" s="4">
        <f ca="1">AVERAGE(OFFSET('HAVERD (new)'!R$12,(ROWS('Chart Data'!$A$5:$A52)-1)*7,0,7,1))</f>
        <v>54.714285714285715</v>
      </c>
      <c r="L52" s="57">
        <f>'HAVERW (new)'!D107</f>
        <v>11314</v>
      </c>
      <c r="M52" s="57">
        <f>'HAVERW (new)'!F107</f>
        <v>84.48571428571428</v>
      </c>
      <c r="N52" s="4" t="e">
        <f ca="1">AVERAGE(OFFSET('HAVERD (new)'!D$12,(ROWS('Chart Data'!$A$5:$A52)-1)*7,0,7,1))</f>
        <v>#DIV/0!</v>
      </c>
      <c r="O52" s="4">
        <f ca="1">AVERAGE(OFFSET('HAVERD (new)'!E$12,(ROWS('Chart Data'!$A$5:$A52)-1)*7,0,7,1))</f>
        <v>59.769999999999996</v>
      </c>
      <c r="P52" s="4">
        <f ca="1">AVERAGE(AVERAGE(OFFSET('HAVERD (new)'!F$12,(ROWS('Chart Data'!$A$5:$A52)-1)*7,0,7,1)),AVERAGE(OFFSET('HAVERD (new)'!J$12,(ROWS('Chart Data'!$A$5:$A52)-1)*7,0,7,1)),AVERAGE(OFFSET('HAVERD (new)'!K$12,(ROWS('Chart Data'!$A$5:$A52)-1)*7,0,7,1)))</f>
        <v>73.059047619047604</v>
      </c>
      <c r="Q52" s="4">
        <f ca="1">AVERAGE(AVERAGE(OFFSET('HAVERD (new)'!H$12,(ROWS('Chart Data'!$A$5:$A52)-1)*7,0,7,1)),AVERAGE(OFFSET('HAVERD (new)'!I$12,(ROWS('Chart Data'!$A$5:$A52)-1)*7,0,7,1)))</f>
        <v>51.460714285714282</v>
      </c>
      <c r="R52" s="4">
        <f ca="1">AVERAGE(AVERAGE(OFFSET('HAVERD (new)'!L$12,(ROWS('Chart Data'!$A$5:$A52)-1)*7,0,7,1)),AVERAGE(OFFSET('HAVERD (new)'!M$12,(ROWS('Chart Data'!$A$5:$A52)-1)*7,0,7,1)))</f>
        <v>36.184285714285714</v>
      </c>
      <c r="S52" s="73" t="e">
        <f>NA()</f>
        <v>#N/A</v>
      </c>
      <c r="T52" s="57">
        <f ca="1">AVERAGE(OFFSET(Energy!E$1109,(ROWS('Chart Data'!$A$5:$A52)-1)*7,0,7,1))</f>
        <v>809688.42857142852</v>
      </c>
      <c r="U52" s="57">
        <f ca="1">-AVERAGE(OFFSET('HAVERD (new)'!T$12,(ROWS('Chart Data'!$A$5:$A52)-1)*7,0,7,1))</f>
        <v>-398.47571428571428</v>
      </c>
      <c r="V52" s="4">
        <f ca="1">-AVERAGE(OFFSET('HAVERD (new)'!U$12,(ROWS('Chart Data'!$A$5:$A52)-1)*7,0,7,1))*10000</f>
        <v>-548.20000000000005</v>
      </c>
      <c r="W52" s="4"/>
      <c r="Z52" s="4"/>
      <c r="AA52" s="73" t="e">
        <f>NA()</f>
        <v>#N/A</v>
      </c>
      <c r="AB52" s="73" t="e">
        <f>NA()</f>
        <v>#N/A</v>
      </c>
      <c r="AC52" s="73" t="e">
        <f>NA()</f>
        <v>#N/A</v>
      </c>
      <c r="AD52" s="73" t="e">
        <f>NA()</f>
        <v>#N/A</v>
      </c>
      <c r="AE52" s="73" t="e">
        <f>NA()</f>
        <v>#N/A</v>
      </c>
      <c r="AF52" s="73" t="e">
        <f>NA()</f>
        <v>#N/A</v>
      </c>
      <c r="AG52" s="73" t="e">
        <f>NA()</f>
        <v>#N/A</v>
      </c>
      <c r="AH52" s="73" t="e">
        <f>NA()</f>
        <v>#N/A</v>
      </c>
      <c r="AI52" s="73" t="e">
        <f>NA()</f>
        <v>#N/A</v>
      </c>
      <c r="AJ52" s="73" t="e">
        <f>NA()</f>
        <v>#N/A</v>
      </c>
      <c r="AK52" s="73" t="e">
        <f>NA()</f>
        <v>#N/A</v>
      </c>
      <c r="AL52" s="73" t="e">
        <f>NA()</f>
        <v>#N/A</v>
      </c>
      <c r="AM52" s="73" t="e">
        <f>NA()</f>
        <v>#N/A</v>
      </c>
      <c r="AN52" s="73" t="e">
        <f>NA()</f>
        <v>#N/A</v>
      </c>
      <c r="AO52" s="73" t="e">
        <f>NA()</f>
        <v>#N/A</v>
      </c>
      <c r="AP52" s="73" t="e">
        <f>NA()</f>
        <v>#N/A</v>
      </c>
      <c r="AQ52" s="73" t="e">
        <f>NA()</f>
        <v>#N/A</v>
      </c>
      <c r="AR52" s="73" t="e">
        <f>NA()</f>
        <v>#N/A</v>
      </c>
      <c r="AS52" s="57">
        <f t="shared" ca="1" si="25"/>
        <v>398.47571428571428</v>
      </c>
      <c r="AT52" s="57">
        <f t="shared" ca="1" si="26"/>
        <v>548.20000000000005</v>
      </c>
      <c r="AW52" s="4" t="e">
        <f t="shared" si="92"/>
        <v>#N/A</v>
      </c>
      <c r="AX52" s="4" t="e">
        <f t="shared" si="27"/>
        <v>#N/A</v>
      </c>
      <c r="AY52" s="4" t="e">
        <f t="shared" si="28"/>
        <v>#N/A</v>
      </c>
      <c r="AZ52" s="4" t="e">
        <f t="shared" si="29"/>
        <v>#N/A</v>
      </c>
      <c r="BA52" s="4" t="e">
        <f t="shared" si="30"/>
        <v>#N/A</v>
      </c>
      <c r="BB52" s="4" t="e">
        <f t="shared" si="31"/>
        <v>#N/A</v>
      </c>
      <c r="BC52" s="4" t="e">
        <f t="shared" si="32"/>
        <v>#N/A</v>
      </c>
      <c r="BD52" s="4" t="e">
        <f t="shared" si="33"/>
        <v>#N/A</v>
      </c>
      <c r="BE52" s="4" t="e">
        <f t="shared" si="34"/>
        <v>#N/A</v>
      </c>
      <c r="BF52" s="4" t="e">
        <f t="shared" si="35"/>
        <v>#N/A</v>
      </c>
      <c r="BG52" s="4" t="e">
        <f t="shared" si="36"/>
        <v>#N/A</v>
      </c>
      <c r="BH52" s="4" t="e">
        <f t="shared" si="37"/>
        <v>#N/A</v>
      </c>
      <c r="BI52" s="4" t="e">
        <f t="shared" si="38"/>
        <v>#N/A</v>
      </c>
      <c r="BJ52" s="4" t="e">
        <f t="shared" si="39"/>
        <v>#N/A</v>
      </c>
      <c r="BK52" s="4" t="e">
        <f t="shared" si="40"/>
        <v>#N/A</v>
      </c>
      <c r="BL52" s="4" t="e">
        <f t="shared" si="41"/>
        <v>#N/A</v>
      </c>
      <c r="BM52" s="4" t="e">
        <f t="shared" si="42"/>
        <v>#N/A</v>
      </c>
      <c r="BN52" s="4" t="e">
        <f t="shared" si="43"/>
        <v>#N/A</v>
      </c>
      <c r="BO52" s="4">
        <f t="shared" ca="1" si="44"/>
        <v>391.9785714285714</v>
      </c>
      <c r="BP52" s="4">
        <f t="shared" ca="1" si="45"/>
        <v>978.90000000000009</v>
      </c>
      <c r="BS52" s="74">
        <f t="shared" si="21"/>
        <v>0.5515221197076553</v>
      </c>
      <c r="BT52" s="74">
        <f t="shared" si="22"/>
        <v>-1.5934097810939116</v>
      </c>
      <c r="BU52" s="74">
        <f t="shared" ca="1" si="46"/>
        <v>-2.3658107273685176</v>
      </c>
      <c r="BV52" s="74">
        <f t="shared" ca="1" si="47"/>
        <v>0.67067025508032252</v>
      </c>
      <c r="BW52" s="74">
        <f t="shared" si="48"/>
        <v>-5.595102216855806</v>
      </c>
      <c r="BX52" s="74">
        <f t="shared" ca="1" si="49"/>
        <v>-3.6185659830487422</v>
      </c>
      <c r="BY52" s="74" t="e">
        <f t="shared" ca="1" si="50"/>
        <v>#N/A</v>
      </c>
      <c r="BZ52" s="74">
        <f t="shared" ca="1" si="51"/>
        <v>-13.105851182963129</v>
      </c>
      <c r="CA52" s="74">
        <f t="shared" ca="1" si="52"/>
        <v>-11.406256271577057</v>
      </c>
      <c r="CB52" s="74">
        <f t="shared" si="53"/>
        <v>2.7391383903499107</v>
      </c>
      <c r="CC52" s="74">
        <f t="shared" si="54"/>
        <v>-2.5421685345499561</v>
      </c>
      <c r="CD52" s="74" t="e">
        <f t="shared" ca="1" si="55"/>
        <v>#DIV/0!</v>
      </c>
      <c r="CE52" s="74">
        <f t="shared" ca="1" si="56"/>
        <v>-6.4597320364150859</v>
      </c>
      <c r="CF52" s="74">
        <f t="shared" ca="1" si="57"/>
        <v>-3.731999886772964</v>
      </c>
      <c r="CG52" s="74">
        <f t="shared" ca="1" si="58"/>
        <v>-5.614739921656053</v>
      </c>
      <c r="CH52" s="74">
        <f t="shared" ca="1" si="59"/>
        <v>-7.0127130567486162</v>
      </c>
      <c r="CI52" s="74" t="e">
        <f t="shared" si="60"/>
        <v>#N/A</v>
      </c>
      <c r="CJ52" s="74">
        <f t="shared" ca="1" si="61"/>
        <v>2.0662885728277174</v>
      </c>
      <c r="CK52" s="74">
        <f t="shared" ca="1" si="62"/>
        <v>-2.5261501962456538</v>
      </c>
      <c r="CL52" s="74">
        <f t="shared" ca="1" si="63"/>
        <v>-5.1470887865868488E-2</v>
      </c>
      <c r="CO52" s="53">
        <v>45261</v>
      </c>
      <c r="CP52" s="57">
        <f>SUM(C$209:C$212)</f>
        <v>1482</v>
      </c>
      <c r="CQ52" s="57">
        <f t="shared" ref="CQ52:DG52" si="144">SUM(D$209:D$212)</f>
        <v>194</v>
      </c>
      <c r="CR52" s="57">
        <f t="shared" ca="1" si="144"/>
        <v>420.85714285714289</v>
      </c>
      <c r="CS52" s="57">
        <f t="shared" ca="1" si="144"/>
        <v>342.14285714285717</v>
      </c>
      <c r="CT52" s="57">
        <f t="shared" si="144"/>
        <v>131533</v>
      </c>
      <c r="CU52" s="57">
        <f t="shared" ca="1" si="144"/>
        <v>362.85714285714289</v>
      </c>
      <c r="CV52" s="57">
        <f t="shared" ca="1" si="144"/>
        <v>270.14285714285717</v>
      </c>
      <c r="CW52" s="57">
        <f t="shared" ca="1" si="144"/>
        <v>352.28571428571428</v>
      </c>
      <c r="CX52" s="57">
        <f t="shared" ca="1" si="144"/>
        <v>359.28571428571428</v>
      </c>
      <c r="CY52" s="57">
        <f t="shared" si="144"/>
        <v>15853</v>
      </c>
      <c r="CZ52" s="57">
        <f t="shared" si="144"/>
        <v>507.58571428571429</v>
      </c>
      <c r="DA52" s="57" t="e">
        <f t="shared" ca="1" si="144"/>
        <v>#DIV/0!</v>
      </c>
      <c r="DB52" s="57">
        <f t="shared" ca="1" si="144"/>
        <v>395.80285714285719</v>
      </c>
      <c r="DC52" s="57">
        <f t="shared" ca="1" si="144"/>
        <v>419.89333333333332</v>
      </c>
      <c r="DD52" s="57">
        <f t="shared" ca="1" si="144"/>
        <v>380.69714285714281</v>
      </c>
      <c r="DE52" s="57">
        <f t="shared" ca="1" si="144"/>
        <v>350.93142857142857</v>
      </c>
      <c r="DF52" s="57">
        <f t="shared" si="144"/>
        <v>414.25531183133648</v>
      </c>
      <c r="DG52" s="57">
        <f t="shared" ca="1" si="144"/>
        <v>2708300.5714285709</v>
      </c>
      <c r="DH52" s="57">
        <f ca="1">AVERAGE(U$209:U$212)</f>
        <v>-182.55392857142857</v>
      </c>
      <c r="DI52" s="57">
        <f ca="1">AVERAGE(V$209:V$212)</f>
        <v>-413.00000000000006</v>
      </c>
      <c r="DJ52" s="4">
        <f>HAVERGDP!B82</f>
        <v>99.6</v>
      </c>
    </row>
    <row r="53" spans="1:114" x14ac:dyDescent="0.35">
      <c r="A53" s="73" t="s">
        <v>683</v>
      </c>
      <c r="B53" s="41">
        <f t="shared" si="88"/>
        <v>44172</v>
      </c>
      <c r="C53" s="57">
        <f>'HAVERW (new)'!B108</f>
        <v>390</v>
      </c>
      <c r="D53" s="57">
        <f>'HAVERW (new)'!C108-'HAVERW (new)'!B108</f>
        <v>38</v>
      </c>
      <c r="E53" s="4">
        <f ca="1">AVERAGE(OFFSET('HAVERD (new)'!B$12,(ROWS('Chart Data'!$A$5:$A53)-1)*7,0,7,1))</f>
        <v>99.142857142857139</v>
      </c>
      <c r="F53" s="4">
        <f ca="1">AVERAGE(OFFSET('HAVERD (new)'!C$12,(ROWS('Chart Data'!$A$5:$A53)-1)*7,0,7,1))</f>
        <v>112.42857142857143</v>
      </c>
      <c r="G53" s="57">
        <f>'HAVERW (new)'!Q108</f>
        <v>10686</v>
      </c>
      <c r="H53" s="4">
        <f ca="1">AVERAGE(OFFSET('HAVERD (new)'!O$12,(ROWS('Chart Data'!$A$5:$A53)-1)*7,0,7,1))</f>
        <v>80.571428571428569</v>
      </c>
      <c r="I53" s="4">
        <f ca="1">AVERAGE(OFFSET('HAVERD (new)'!P$12,(ROWS('Chart Data'!$A$5:$A53)-1)*7,0,7,1))</f>
        <v>31.714285714285715</v>
      </c>
      <c r="J53" s="4">
        <f ca="1">AVERAGE(OFFSET('HAVERD (new)'!Q$12,(ROWS('Chart Data'!$A$5:$A53)-1)*7,0,7,1))</f>
        <v>35.857142857142854</v>
      </c>
      <c r="K53" s="4">
        <f ca="1">AVERAGE(OFFSET('HAVERD (new)'!R$12,(ROWS('Chart Data'!$A$5:$A53)-1)*7,0,7,1))</f>
        <v>57.285714285714285</v>
      </c>
      <c r="L53" s="57">
        <f>'HAVERW (new)'!D108</f>
        <v>4569</v>
      </c>
      <c r="M53" s="57">
        <f>'HAVERW (new)'!F108</f>
        <v>85.871428571428581</v>
      </c>
      <c r="N53" s="4" t="e">
        <f ca="1">AVERAGE(OFFSET('HAVERD (new)'!D$12,(ROWS('Chart Data'!$A$5:$A53)-1)*7,0,7,1))</f>
        <v>#DIV/0!</v>
      </c>
      <c r="O53" s="4">
        <f ca="1">AVERAGE(OFFSET('HAVERD (new)'!E$12,(ROWS('Chart Data'!$A$5:$A53)-1)*7,0,7,1))</f>
        <v>58.284285714285716</v>
      </c>
      <c r="P53" s="4">
        <f ca="1">AVERAGE(AVERAGE(OFFSET('HAVERD (new)'!F$12,(ROWS('Chart Data'!$A$5:$A53)-1)*7,0,7,1)),AVERAGE(OFFSET('HAVERD (new)'!J$12,(ROWS('Chart Data'!$A$5:$A53)-1)*7,0,7,1)),AVERAGE(OFFSET('HAVERD (new)'!K$12,(ROWS('Chart Data'!$A$5:$A53)-1)*7,0,7,1)))</f>
        <v>65.903333333333322</v>
      </c>
      <c r="Q53" s="4">
        <f ca="1">AVERAGE(AVERAGE(OFFSET('HAVERD (new)'!H$12,(ROWS('Chart Data'!$A$5:$A53)-1)*7,0,7,1)),AVERAGE(OFFSET('HAVERD (new)'!I$12,(ROWS('Chart Data'!$A$5:$A53)-1)*7,0,7,1)))</f>
        <v>54.640714285714296</v>
      </c>
      <c r="R53" s="4">
        <f ca="1">AVERAGE(AVERAGE(OFFSET('HAVERD (new)'!L$12,(ROWS('Chart Data'!$A$5:$A53)-1)*7,0,7,1)),AVERAGE(OFFSET('HAVERD (new)'!M$12,(ROWS('Chart Data'!$A$5:$A53)-1)*7,0,7,1)))</f>
        <v>38.668571428571433</v>
      </c>
      <c r="S53" s="73" t="e">
        <f>NA()</f>
        <v>#N/A</v>
      </c>
      <c r="T53" s="57">
        <f ca="1">AVERAGE(OFFSET(Energy!E$1109,(ROWS('Chart Data'!$A$5:$A53)-1)*7,0,7,1))</f>
        <v>824169.85714285716</v>
      </c>
      <c r="U53" s="57">
        <f ca="1">-AVERAGE(OFFSET('HAVERD (new)'!T$12,(ROWS('Chart Data'!$A$5:$A53)-1)*7,0,7,1))</f>
        <v>-295.8642857142857</v>
      </c>
      <c r="V53" s="4">
        <f ca="1">-AVERAGE(OFFSET('HAVERD (new)'!U$12,(ROWS('Chart Data'!$A$5:$A53)-1)*7,0,7,1))*10000</f>
        <v>-611.6</v>
      </c>
      <c r="W53" s="4"/>
      <c r="Z53" s="4"/>
      <c r="AA53" s="73" t="e">
        <f>NA()</f>
        <v>#N/A</v>
      </c>
      <c r="AB53" s="73" t="e">
        <f>NA()</f>
        <v>#N/A</v>
      </c>
      <c r="AC53" s="73" t="e">
        <f>NA()</f>
        <v>#N/A</v>
      </c>
      <c r="AD53" s="73" t="e">
        <f>NA()</f>
        <v>#N/A</v>
      </c>
      <c r="AE53" s="73" t="e">
        <f>NA()</f>
        <v>#N/A</v>
      </c>
      <c r="AF53" s="73" t="e">
        <f>NA()</f>
        <v>#N/A</v>
      </c>
      <c r="AG53" s="73" t="e">
        <f>NA()</f>
        <v>#N/A</v>
      </c>
      <c r="AH53" s="73" t="e">
        <f>NA()</f>
        <v>#N/A</v>
      </c>
      <c r="AI53" s="73" t="e">
        <f>NA()</f>
        <v>#N/A</v>
      </c>
      <c r="AJ53" s="73" t="e">
        <f>NA()</f>
        <v>#N/A</v>
      </c>
      <c r="AK53" s="73" t="e">
        <f>NA()</f>
        <v>#N/A</v>
      </c>
      <c r="AL53" s="73" t="e">
        <f>NA()</f>
        <v>#N/A</v>
      </c>
      <c r="AM53" s="73" t="e">
        <f>NA()</f>
        <v>#N/A</v>
      </c>
      <c r="AN53" s="73" t="e">
        <f>NA()</f>
        <v>#N/A</v>
      </c>
      <c r="AO53" s="73" t="e">
        <f>NA()</f>
        <v>#N/A</v>
      </c>
      <c r="AP53" s="73" t="e">
        <f>NA()</f>
        <v>#N/A</v>
      </c>
      <c r="AQ53" s="73" t="e">
        <f>NA()</f>
        <v>#N/A</v>
      </c>
      <c r="AR53" s="73" t="e">
        <f>NA()</f>
        <v>#N/A</v>
      </c>
      <c r="AS53" s="57">
        <f t="shared" ca="1" si="25"/>
        <v>295.8642857142857</v>
      </c>
      <c r="AT53" s="57">
        <f t="shared" ca="1" si="26"/>
        <v>611.6</v>
      </c>
      <c r="AW53" s="4" t="e">
        <f t="shared" si="92"/>
        <v>#N/A</v>
      </c>
      <c r="AX53" s="4" t="e">
        <f t="shared" si="27"/>
        <v>#N/A</v>
      </c>
      <c r="AY53" s="4" t="e">
        <f t="shared" si="28"/>
        <v>#N/A</v>
      </c>
      <c r="AZ53" s="4" t="e">
        <f t="shared" si="29"/>
        <v>#N/A</v>
      </c>
      <c r="BA53" s="4" t="e">
        <f t="shared" si="30"/>
        <v>#N/A</v>
      </c>
      <c r="BB53" s="4" t="e">
        <f t="shared" si="31"/>
        <v>#N/A</v>
      </c>
      <c r="BC53" s="4" t="e">
        <f t="shared" si="32"/>
        <v>#N/A</v>
      </c>
      <c r="BD53" s="4" t="e">
        <f t="shared" si="33"/>
        <v>#N/A</v>
      </c>
      <c r="BE53" s="4" t="e">
        <f t="shared" si="34"/>
        <v>#N/A</v>
      </c>
      <c r="BF53" s="4" t="e">
        <f t="shared" si="35"/>
        <v>#N/A</v>
      </c>
      <c r="BG53" s="4" t="e">
        <f t="shared" si="36"/>
        <v>#N/A</v>
      </c>
      <c r="BH53" s="4" t="e">
        <f t="shared" si="37"/>
        <v>#N/A</v>
      </c>
      <c r="BI53" s="4" t="e">
        <f t="shared" si="38"/>
        <v>#N/A</v>
      </c>
      <c r="BJ53" s="4" t="e">
        <f t="shared" si="39"/>
        <v>#N/A</v>
      </c>
      <c r="BK53" s="4" t="e">
        <f t="shared" si="40"/>
        <v>#N/A</v>
      </c>
      <c r="BL53" s="4" t="e">
        <f t="shared" si="41"/>
        <v>#N/A</v>
      </c>
      <c r="BM53" s="4" t="e">
        <f t="shared" si="42"/>
        <v>#N/A</v>
      </c>
      <c r="BN53" s="4" t="e">
        <f t="shared" si="43"/>
        <v>#N/A</v>
      </c>
      <c r="BO53" s="4">
        <f t="shared" ca="1" si="44"/>
        <v>378.28928571428571</v>
      </c>
      <c r="BP53" s="4">
        <f t="shared" ca="1" si="45"/>
        <v>797.65</v>
      </c>
      <c r="BS53" s="74">
        <f t="shared" si="21"/>
        <v>-0.29360338339337849</v>
      </c>
      <c r="BT53" s="74">
        <f t="shared" si="22"/>
        <v>-1.7592072970856742</v>
      </c>
      <c r="BU53" s="74">
        <f t="shared" ca="1" si="46"/>
        <v>-2.0361575837500543</v>
      </c>
      <c r="BV53" s="74">
        <f t="shared" ca="1" si="47"/>
        <v>0.80173367734615963</v>
      </c>
      <c r="BW53" s="74">
        <f t="shared" si="48"/>
        <v>-5.2734039890720075</v>
      </c>
      <c r="BX53" s="74">
        <f t="shared" ca="1" si="49"/>
        <v>-2.9342683311862712</v>
      </c>
      <c r="BY53" s="74" t="e">
        <f t="shared" ca="1" si="50"/>
        <v>#N/A</v>
      </c>
      <c r="BZ53" s="74">
        <f t="shared" ca="1" si="51"/>
        <v>-12.29118061115585</v>
      </c>
      <c r="CA53" s="74">
        <f t="shared" ca="1" si="52"/>
        <v>-10.545137382305622</v>
      </c>
      <c r="CB53" s="74">
        <f t="shared" si="53"/>
        <v>-0.19553287087384172</v>
      </c>
      <c r="CC53" s="74">
        <f t="shared" si="54"/>
        <v>-2.4579880317022411</v>
      </c>
      <c r="CD53" s="74" t="e">
        <f t="shared" ca="1" si="55"/>
        <v>#DIV/0!</v>
      </c>
      <c r="CE53" s="74">
        <f t="shared" ca="1" si="56"/>
        <v>-6.6926932975504769</v>
      </c>
      <c r="CF53" s="74">
        <f t="shared" ca="1" si="57"/>
        <v>-4.6255445741505978</v>
      </c>
      <c r="CG53" s="74">
        <f t="shared" ca="1" si="58"/>
        <v>-5.2543552147605777</v>
      </c>
      <c r="CH53" s="74">
        <f t="shared" ca="1" si="59"/>
        <v>-6.7410860582436918</v>
      </c>
      <c r="CI53" s="74" t="e">
        <f t="shared" si="60"/>
        <v>#N/A</v>
      </c>
      <c r="CJ53" s="74">
        <f t="shared" ca="1" si="61"/>
        <v>2.231623908508126</v>
      </c>
      <c r="CK53" s="74">
        <f t="shared" ca="1" si="62"/>
        <v>-1.2253020801895169</v>
      </c>
      <c r="CL53" s="74">
        <f t="shared" ca="1" si="63"/>
        <v>-0.14978988371180443</v>
      </c>
      <c r="CO53" s="53">
        <v>45292</v>
      </c>
      <c r="CP53" s="57">
        <f>SUM(C$213:C$217)</f>
        <v>1985</v>
      </c>
      <c r="CQ53" s="57">
        <f t="shared" ref="CQ53:DG53" si="145">SUM(D$213:D$217)</f>
        <v>221</v>
      </c>
      <c r="CR53" s="57">
        <f t="shared" ca="1" si="145"/>
        <v>546</v>
      </c>
      <c r="CS53" s="57">
        <f t="shared" ca="1" si="145"/>
        <v>472.28571428571433</v>
      </c>
      <c r="CT53" s="57">
        <f t="shared" si="145"/>
        <v>151357</v>
      </c>
      <c r="CU53" s="57">
        <f t="shared" ca="1" si="145"/>
        <v>444.71428571428578</v>
      </c>
      <c r="CV53" s="57">
        <f t="shared" ca="1" si="145"/>
        <v>351.57142857142856</v>
      </c>
      <c r="CW53" s="57">
        <f t="shared" ca="1" si="145"/>
        <v>416.71428571428572</v>
      </c>
      <c r="CX53" s="57">
        <f t="shared" ca="1" si="145"/>
        <v>442.4285714285715</v>
      </c>
      <c r="CY53" s="57">
        <f t="shared" si="145"/>
        <v>25844</v>
      </c>
      <c r="CZ53" s="57">
        <f t="shared" si="145"/>
        <v>618.0428571428572</v>
      </c>
      <c r="DA53" s="57">
        <f t="shared" ca="1" si="145"/>
        <v>32.691428571428574</v>
      </c>
      <c r="DB53" s="57">
        <f t="shared" ca="1" si="145"/>
        <v>455.98714285714289</v>
      </c>
      <c r="DC53" s="57">
        <f t="shared" ca="1" si="145"/>
        <v>495.36523809523811</v>
      </c>
      <c r="DD53" s="57">
        <f t="shared" ca="1" si="145"/>
        <v>436.67357142857145</v>
      </c>
      <c r="DE53" s="57">
        <f t="shared" ca="1" si="145"/>
        <v>450.29</v>
      </c>
      <c r="DF53" s="57">
        <f t="shared" si="145"/>
        <v>512.12066129091863</v>
      </c>
      <c r="DG53" s="57">
        <f t="shared" ca="1" si="145"/>
        <v>3770745.4285714282</v>
      </c>
      <c r="DH53" s="57">
        <f ca="1">AVERAGE(U$213:U$217)</f>
        <v>-183.33114285714285</v>
      </c>
      <c r="DI53" s="57">
        <f ca="1">AVERAGE(V$213:V$217)</f>
        <v>-282.88</v>
      </c>
      <c r="DJ53" s="4">
        <f>HAVERGDP!B83</f>
        <v>100.2</v>
      </c>
    </row>
    <row r="54" spans="1:114" x14ac:dyDescent="0.35">
      <c r="A54" s="73" t="s">
        <v>684</v>
      </c>
      <c r="B54" s="41">
        <f t="shared" si="88"/>
        <v>44179</v>
      </c>
      <c r="C54" s="57">
        <f>'HAVERW (new)'!B109</f>
        <v>451</v>
      </c>
      <c r="D54" s="57">
        <f>'HAVERW (new)'!C109-'HAVERW (new)'!B109</f>
        <v>36</v>
      </c>
      <c r="E54" s="4">
        <f ca="1">AVERAGE(OFFSET('HAVERD (new)'!B$12,(ROWS('Chart Data'!$A$5:$A54)-1)*7,0,7,1))</f>
        <v>99</v>
      </c>
      <c r="F54" s="4">
        <f ca="1">AVERAGE(OFFSET('HAVERD (new)'!C$12,(ROWS('Chart Data'!$A$5:$A54)-1)*7,0,7,1))</f>
        <v>115.57142857142857</v>
      </c>
      <c r="G54" s="57">
        <f>'HAVERW (new)'!Q109</f>
        <v>13868</v>
      </c>
      <c r="H54" s="4">
        <f ca="1">AVERAGE(OFFSET('HAVERD (new)'!O$12,(ROWS('Chart Data'!$A$5:$A54)-1)*7,0,7,1))</f>
        <v>82.285714285714292</v>
      </c>
      <c r="I54" s="4">
        <f ca="1">AVERAGE(OFFSET('HAVERD (new)'!P$12,(ROWS('Chart Data'!$A$5:$A54)-1)*7,0,7,1))</f>
        <v>31.428571428571427</v>
      </c>
      <c r="J54" s="4">
        <f ca="1">AVERAGE(OFFSET('HAVERD (new)'!Q$12,(ROWS('Chart Data'!$A$5:$A54)-1)*7,0,7,1))</f>
        <v>28.285714285714285</v>
      </c>
      <c r="K54" s="4">
        <f ca="1">AVERAGE(OFFSET('HAVERD (new)'!R$12,(ROWS('Chart Data'!$A$5:$A54)-1)*7,0,7,1))</f>
        <v>52</v>
      </c>
      <c r="L54" s="57">
        <f>'HAVERW (new)'!D109</f>
        <v>3402</v>
      </c>
      <c r="M54" s="57">
        <f>'HAVERW (new)'!F109</f>
        <v>88.885714285714286</v>
      </c>
      <c r="N54" s="4" t="e">
        <f ca="1">AVERAGE(OFFSET('HAVERD (new)'!D$12,(ROWS('Chart Data'!$A$5:$A54)-1)*7,0,7,1))</f>
        <v>#DIV/0!</v>
      </c>
      <c r="O54" s="4">
        <f ca="1">AVERAGE(OFFSET('HAVERD (new)'!E$12,(ROWS('Chart Data'!$A$5:$A54)-1)*7,0,7,1))</f>
        <v>60.401428571428575</v>
      </c>
      <c r="P54" s="4">
        <f ca="1">AVERAGE(AVERAGE(OFFSET('HAVERD (new)'!F$12,(ROWS('Chart Data'!$A$5:$A54)-1)*7,0,7,1)),AVERAGE(OFFSET('HAVERD (new)'!J$12,(ROWS('Chart Data'!$A$5:$A54)-1)*7,0,7,1)),AVERAGE(OFFSET('HAVERD (new)'!K$12,(ROWS('Chart Data'!$A$5:$A54)-1)*7,0,7,1)))</f>
        <v>65.827619047619052</v>
      </c>
      <c r="Q54" s="4">
        <f ca="1">AVERAGE(AVERAGE(OFFSET('HAVERD (new)'!H$12,(ROWS('Chart Data'!$A$5:$A54)-1)*7,0,7,1)),AVERAGE(OFFSET('HAVERD (new)'!I$12,(ROWS('Chart Data'!$A$5:$A54)-1)*7,0,7,1)))</f>
        <v>55.769999999999996</v>
      </c>
      <c r="R54" s="4">
        <f ca="1">AVERAGE(AVERAGE(OFFSET('HAVERD (new)'!L$12,(ROWS('Chart Data'!$A$5:$A54)-1)*7,0,7,1)),AVERAGE(OFFSET('HAVERD (new)'!M$12,(ROWS('Chart Data'!$A$5:$A54)-1)*7,0,7,1)))</f>
        <v>42.424999999999997</v>
      </c>
      <c r="S54" s="73" t="e">
        <f>NA()</f>
        <v>#N/A</v>
      </c>
      <c r="T54" s="57">
        <f ca="1">AVERAGE(OFFSET(Energy!E$1109,(ROWS('Chart Data'!$A$5:$A54)-1)*7,0,7,1))</f>
        <v>740998.42857142852</v>
      </c>
      <c r="U54" s="57">
        <f ca="1">-AVERAGE(OFFSET('HAVERD (new)'!T$12,(ROWS('Chart Data'!$A$5:$A54)-1)*7,0,7,1))</f>
        <v>-343.01285714285711</v>
      </c>
      <c r="V54" s="4">
        <f ca="1">-AVERAGE(OFFSET('HAVERD (new)'!U$12,(ROWS('Chart Data'!$A$5:$A54)-1)*7,0,7,1))*10000</f>
        <v>-762</v>
      </c>
      <c r="W54" s="4"/>
      <c r="Z54" s="4"/>
      <c r="AA54" s="73" t="e">
        <f>NA()</f>
        <v>#N/A</v>
      </c>
      <c r="AB54" s="73" t="e">
        <f>NA()</f>
        <v>#N/A</v>
      </c>
      <c r="AC54" s="73" t="e">
        <f>NA()</f>
        <v>#N/A</v>
      </c>
      <c r="AD54" s="73" t="e">
        <f>NA()</f>
        <v>#N/A</v>
      </c>
      <c r="AE54" s="73" t="e">
        <f>NA()</f>
        <v>#N/A</v>
      </c>
      <c r="AF54" s="73" t="e">
        <f>NA()</f>
        <v>#N/A</v>
      </c>
      <c r="AG54" s="73" t="e">
        <f>NA()</f>
        <v>#N/A</v>
      </c>
      <c r="AH54" s="73" t="e">
        <f>NA()</f>
        <v>#N/A</v>
      </c>
      <c r="AI54" s="73" t="e">
        <f>NA()</f>
        <v>#N/A</v>
      </c>
      <c r="AJ54" s="73" t="e">
        <f>NA()</f>
        <v>#N/A</v>
      </c>
      <c r="AK54" s="73" t="e">
        <f>NA()</f>
        <v>#N/A</v>
      </c>
      <c r="AL54" s="73" t="e">
        <f>NA()</f>
        <v>#N/A</v>
      </c>
      <c r="AM54" s="73" t="e">
        <f>NA()</f>
        <v>#N/A</v>
      </c>
      <c r="AN54" s="73" t="e">
        <f>NA()</f>
        <v>#N/A</v>
      </c>
      <c r="AO54" s="73" t="e">
        <f>NA()</f>
        <v>#N/A</v>
      </c>
      <c r="AP54" s="73" t="e">
        <f>NA()</f>
        <v>#N/A</v>
      </c>
      <c r="AQ54" s="73" t="e">
        <f>NA()</f>
        <v>#N/A</v>
      </c>
      <c r="AR54" s="73" t="e">
        <f>NA()</f>
        <v>#N/A</v>
      </c>
      <c r="AS54" s="57">
        <f t="shared" ca="1" si="25"/>
        <v>343.01285714285711</v>
      </c>
      <c r="AT54" s="57">
        <f t="shared" ca="1" si="26"/>
        <v>762</v>
      </c>
      <c r="AW54" s="4" t="e">
        <f t="shared" si="92"/>
        <v>#N/A</v>
      </c>
      <c r="AX54" s="4" t="e">
        <f t="shared" si="27"/>
        <v>#N/A</v>
      </c>
      <c r="AY54" s="4" t="e">
        <f t="shared" si="28"/>
        <v>#N/A</v>
      </c>
      <c r="AZ54" s="4" t="e">
        <f t="shared" si="29"/>
        <v>#N/A</v>
      </c>
      <c r="BA54" s="4" t="e">
        <f t="shared" si="30"/>
        <v>#N/A</v>
      </c>
      <c r="BB54" s="4" t="e">
        <f t="shared" si="31"/>
        <v>#N/A</v>
      </c>
      <c r="BC54" s="4" t="e">
        <f t="shared" si="32"/>
        <v>#N/A</v>
      </c>
      <c r="BD54" s="4" t="e">
        <f t="shared" si="33"/>
        <v>#N/A</v>
      </c>
      <c r="BE54" s="4" t="e">
        <f t="shared" si="34"/>
        <v>#N/A</v>
      </c>
      <c r="BF54" s="4" t="e">
        <f t="shared" si="35"/>
        <v>#N/A</v>
      </c>
      <c r="BG54" s="4" t="e">
        <f t="shared" si="36"/>
        <v>#N/A</v>
      </c>
      <c r="BH54" s="4" t="e">
        <f t="shared" si="37"/>
        <v>#N/A</v>
      </c>
      <c r="BI54" s="4" t="e">
        <f t="shared" si="38"/>
        <v>#N/A</v>
      </c>
      <c r="BJ54" s="4" t="e">
        <f t="shared" si="39"/>
        <v>#N/A</v>
      </c>
      <c r="BK54" s="4" t="e">
        <f t="shared" si="40"/>
        <v>#N/A</v>
      </c>
      <c r="BL54" s="4" t="e">
        <f t="shared" si="41"/>
        <v>#N/A</v>
      </c>
      <c r="BM54" s="4" t="e">
        <f t="shared" si="42"/>
        <v>#N/A</v>
      </c>
      <c r="BN54" s="4" t="e">
        <f t="shared" si="43"/>
        <v>#N/A</v>
      </c>
      <c r="BO54" s="4">
        <f t="shared" ca="1" si="44"/>
        <v>373.75357142857138</v>
      </c>
      <c r="BP54" s="4">
        <f t="shared" ca="1" si="45"/>
        <v>669.9</v>
      </c>
      <c r="BS54" s="74">
        <f t="shared" si="21"/>
        <v>1.9478164291789286</v>
      </c>
      <c r="BT54" s="74">
        <f t="shared" si="22"/>
        <v>-1.9250048130774369</v>
      </c>
      <c r="BU54" s="74">
        <f t="shared" ca="1" si="46"/>
        <v>-2.0526402409309772</v>
      </c>
      <c r="BV54" s="74">
        <f t="shared" ca="1" si="47"/>
        <v>1.0900732063310006</v>
      </c>
      <c r="BW54" s="74">
        <f t="shared" si="48"/>
        <v>-4.6526376089579697</v>
      </c>
      <c r="BX54" s="74">
        <f t="shared" ca="1" si="49"/>
        <v>-2.6058054582922838</v>
      </c>
      <c r="BY54" s="74" t="e">
        <f t="shared" ca="1" si="50"/>
        <v>#N/A</v>
      </c>
      <c r="BZ54" s="74">
        <f t="shared" ca="1" si="51"/>
        <v>-14.16846497227697</v>
      </c>
      <c r="CA54" s="74">
        <f t="shared" ca="1" si="52"/>
        <v>-12.315215099141351</v>
      </c>
      <c r="CB54" s="74">
        <f t="shared" si="53"/>
        <v>-0.70328103423160582</v>
      </c>
      <c r="CC54" s="74">
        <f t="shared" si="54"/>
        <v>-2.2748737420025757</v>
      </c>
      <c r="CD54" s="74" t="e">
        <f t="shared" ca="1" si="55"/>
        <v>#DIV/0!</v>
      </c>
      <c r="CE54" s="74">
        <f t="shared" ca="1" si="56"/>
        <v>-6.3607235004325426</v>
      </c>
      <c r="CF54" s="74">
        <f t="shared" ca="1" si="57"/>
        <v>-4.6349991296369231</v>
      </c>
      <c r="CG54" s="74">
        <f t="shared" ca="1" si="58"/>
        <v>-5.1263749313819309</v>
      </c>
      <c r="CH54" s="74">
        <f t="shared" ca="1" si="59"/>
        <v>-6.3303654184687073</v>
      </c>
      <c r="CI54" s="74" t="e">
        <f t="shared" si="60"/>
        <v>#N/A</v>
      </c>
      <c r="CJ54" s="74">
        <f t="shared" ca="1" si="61"/>
        <v>1.2820507366315008</v>
      </c>
      <c r="CK54" s="74">
        <f t="shared" ca="1" si="62"/>
        <v>-1.8230242946785287</v>
      </c>
      <c r="CL54" s="74">
        <f t="shared" ca="1" si="63"/>
        <v>-0.38302611360500272</v>
      </c>
      <c r="CO54" s="53">
        <v>45323</v>
      </c>
      <c r="CP54" s="57">
        <f>SUM(C$218:C$221)</f>
        <v>1537</v>
      </c>
      <c r="CQ54" s="57">
        <f t="shared" ref="CQ54:DG54" si="146">SUM(D$218:D$221)</f>
        <v>187</v>
      </c>
      <c r="CR54" s="57">
        <f t="shared" ca="1" si="146"/>
        <v>461.14285714285717</v>
      </c>
      <c r="CS54" s="57">
        <f t="shared" ca="1" si="146"/>
        <v>410</v>
      </c>
      <c r="CT54" s="57">
        <f t="shared" si="146"/>
        <v>132661</v>
      </c>
      <c r="CU54" s="57">
        <f t="shared" ca="1" si="146"/>
        <v>378.28571428571428</v>
      </c>
      <c r="CV54" s="57">
        <f t="shared" ca="1" si="146"/>
        <v>370.85714285714283</v>
      </c>
      <c r="CW54" s="57">
        <f t="shared" ca="1" si="146"/>
        <v>362.00000000000006</v>
      </c>
      <c r="CX54" s="57">
        <f t="shared" ca="1" si="146"/>
        <v>368.28571428571428</v>
      </c>
      <c r="CY54" s="57">
        <f t="shared" si="146"/>
        <v>26583</v>
      </c>
      <c r="CZ54" s="57">
        <f t="shared" si="146"/>
        <v>484.01428571428573</v>
      </c>
      <c r="DA54" s="57">
        <f t="shared" ca="1" si="146"/>
        <v>26.035714285714285</v>
      </c>
      <c r="DB54" s="57">
        <f t="shared" ca="1" si="146"/>
        <v>378.2342857142857</v>
      </c>
      <c r="DC54" s="57">
        <f t="shared" ca="1" si="146"/>
        <v>397.5652380952381</v>
      </c>
      <c r="DD54" s="57">
        <f t="shared" ca="1" si="146"/>
        <v>375.84</v>
      </c>
      <c r="DE54" s="57">
        <f t="shared" ca="1" si="146"/>
        <v>383.17499999999995</v>
      </c>
      <c r="DF54" s="57">
        <f t="shared" si="146"/>
        <v>405.41560605428919</v>
      </c>
      <c r="DG54" s="57">
        <f t="shared" ca="1" si="146"/>
        <v>2859564.7142857141</v>
      </c>
      <c r="DH54" s="57">
        <f ca="1">AVERAGE(U$218:U$221)</f>
        <v>-208.27928571428569</v>
      </c>
      <c r="DI54" s="57">
        <f ca="1">AVERAGE(V$218:V$221)</f>
        <v>-159.54999999999998</v>
      </c>
      <c r="DJ54" s="4">
        <f>HAVERGDP!B84</f>
        <v>100.4</v>
      </c>
    </row>
    <row r="55" spans="1:114" x14ac:dyDescent="0.35">
      <c r="A55" s="73" t="s">
        <v>691</v>
      </c>
      <c r="B55" s="41">
        <f t="shared" si="88"/>
        <v>44186</v>
      </c>
      <c r="C55" s="57">
        <f>'HAVERW (new)'!B110</f>
        <v>355</v>
      </c>
      <c r="D55" s="57">
        <f>'HAVERW (new)'!C110-'HAVERW (new)'!B110</f>
        <v>32</v>
      </c>
      <c r="E55" s="4">
        <f ca="1">AVERAGE(OFFSET('HAVERD (new)'!B$12,(ROWS('Chart Data'!$A$5:$A55)-1)*7,0,7,1))</f>
        <v>65.857142857142861</v>
      </c>
      <c r="F55" s="4">
        <f ca="1">AVERAGE(OFFSET('HAVERD (new)'!C$12,(ROWS('Chart Data'!$A$5:$A55)-1)*7,0,7,1))</f>
        <v>61.571428571428569</v>
      </c>
      <c r="G55" s="57">
        <f>'HAVERW (new)'!Q110</f>
        <v>8878</v>
      </c>
      <c r="H55" s="4">
        <f ca="1">AVERAGE(OFFSET('HAVERD (new)'!O$12,(ROWS('Chart Data'!$A$5:$A55)-1)*7,0,7,1))</f>
        <v>63</v>
      </c>
      <c r="I55" s="4">
        <f ca="1">AVERAGE(OFFSET('HAVERD (new)'!P$12,(ROWS('Chart Data'!$A$5:$A55)-1)*7,0,7,1))</f>
        <v>23.75</v>
      </c>
      <c r="J55" s="4">
        <f ca="1">AVERAGE(OFFSET('HAVERD (new)'!Q$12,(ROWS('Chart Data'!$A$5:$A55)-1)*7,0,7,1))</f>
        <v>16.833333333333332</v>
      </c>
      <c r="K55" s="4">
        <f ca="1">AVERAGE(OFFSET('HAVERD (new)'!R$12,(ROWS('Chart Data'!$A$5:$A55)-1)*7,0,7,1))</f>
        <v>38.666666666666664</v>
      </c>
      <c r="L55" s="57">
        <f>'HAVERW (new)'!D110</f>
        <v>1613</v>
      </c>
      <c r="M55" s="57">
        <f>'HAVERW (new)'!F110</f>
        <v>90.757142857142853</v>
      </c>
      <c r="N55" s="4" t="e">
        <f ca="1">AVERAGE(OFFSET('HAVERD (new)'!D$12,(ROWS('Chart Data'!$A$5:$A55)-1)*7,0,7,1))</f>
        <v>#DIV/0!</v>
      </c>
      <c r="O55" s="4">
        <f ca="1">AVERAGE(OFFSET('HAVERD (new)'!E$12,(ROWS('Chart Data'!$A$5:$A55)-1)*7,0,7,1))</f>
        <v>61.215714285714292</v>
      </c>
      <c r="P55" s="4">
        <f ca="1">AVERAGE(AVERAGE(OFFSET('HAVERD (new)'!F$12,(ROWS('Chart Data'!$A$5:$A55)-1)*7,0,7,1)),AVERAGE(OFFSET('HAVERD (new)'!J$12,(ROWS('Chart Data'!$A$5:$A55)-1)*7,0,7,1)),AVERAGE(OFFSET('HAVERD (new)'!K$12,(ROWS('Chart Data'!$A$5:$A55)-1)*7,0,7,1)))</f>
        <v>65.214285714285708</v>
      </c>
      <c r="Q55" s="4">
        <f ca="1">AVERAGE(AVERAGE(OFFSET('HAVERD (new)'!H$12,(ROWS('Chart Data'!$A$5:$A55)-1)*7,0,7,1)),AVERAGE(OFFSET('HAVERD (new)'!I$12,(ROWS('Chart Data'!$A$5:$A55)-1)*7,0,7,1)))</f>
        <v>59.977142857142866</v>
      </c>
      <c r="R55" s="4">
        <f ca="1">AVERAGE(AVERAGE(OFFSET('HAVERD (new)'!L$12,(ROWS('Chart Data'!$A$5:$A55)-1)*7,0,7,1)),AVERAGE(OFFSET('HAVERD (new)'!M$12,(ROWS('Chart Data'!$A$5:$A55)-1)*7,0,7,1)))</f>
        <v>43.457142857142856</v>
      </c>
      <c r="S55" s="73" t="e">
        <f>NA()</f>
        <v>#N/A</v>
      </c>
      <c r="T55" s="57">
        <f ca="1">AVERAGE(OFFSET(Energy!E$1109,(ROWS('Chart Data'!$A$5:$A55)-1)*7,0,7,1))</f>
        <v>707656.42857142852</v>
      </c>
      <c r="U55" s="57">
        <f ca="1">-AVERAGE(OFFSET('HAVERD (new)'!T$12,(ROWS('Chart Data'!$A$5:$A55)-1)*7,0,7,1))</f>
        <v>-485.80714285714282</v>
      </c>
      <c r="V55" s="4">
        <f ca="1">-AVERAGE(OFFSET('HAVERD (new)'!U$12,(ROWS('Chart Data'!$A$5:$A55)-1)*7,0,7,1))*10000</f>
        <v>-1123</v>
      </c>
      <c r="W55" s="4"/>
      <c r="Z55" s="4"/>
      <c r="AA55" s="73" t="e">
        <f>NA()</f>
        <v>#N/A</v>
      </c>
      <c r="AB55" s="73" t="e">
        <f>NA()</f>
        <v>#N/A</v>
      </c>
      <c r="AC55" s="73" t="e">
        <f>NA()</f>
        <v>#N/A</v>
      </c>
      <c r="AD55" s="73" t="e">
        <f>NA()</f>
        <v>#N/A</v>
      </c>
      <c r="AE55" s="73" t="e">
        <f>NA()</f>
        <v>#N/A</v>
      </c>
      <c r="AF55" s="73" t="e">
        <f>NA()</f>
        <v>#N/A</v>
      </c>
      <c r="AG55" s="73" t="e">
        <f>NA()</f>
        <v>#N/A</v>
      </c>
      <c r="AH55" s="73" t="e">
        <f>NA()</f>
        <v>#N/A</v>
      </c>
      <c r="AI55" s="73" t="e">
        <f>NA()</f>
        <v>#N/A</v>
      </c>
      <c r="AJ55" s="73" t="e">
        <f>NA()</f>
        <v>#N/A</v>
      </c>
      <c r="AK55" s="73" t="e">
        <f>NA()</f>
        <v>#N/A</v>
      </c>
      <c r="AL55" s="73" t="e">
        <f>NA()</f>
        <v>#N/A</v>
      </c>
      <c r="AM55" s="73" t="e">
        <f>NA()</f>
        <v>#N/A</v>
      </c>
      <c r="AN55" s="73" t="e">
        <f>NA()</f>
        <v>#N/A</v>
      </c>
      <c r="AO55" s="73" t="e">
        <f>NA()</f>
        <v>#N/A</v>
      </c>
      <c r="AP55" s="73" t="e">
        <f>NA()</f>
        <v>#N/A</v>
      </c>
      <c r="AQ55" s="73" t="e">
        <f>NA()</f>
        <v>#N/A</v>
      </c>
      <c r="AR55" s="73" t="e">
        <f>NA()</f>
        <v>#N/A</v>
      </c>
      <c r="AS55" s="57">
        <f t="shared" ca="1" si="25"/>
        <v>485.80714285714282</v>
      </c>
      <c r="AT55" s="57">
        <f t="shared" ca="1" si="26"/>
        <v>1123</v>
      </c>
      <c r="AW55" s="4" t="e">
        <f t="shared" si="92"/>
        <v>#N/A</v>
      </c>
      <c r="AX55" s="4" t="e">
        <f t="shared" si="27"/>
        <v>#N/A</v>
      </c>
      <c r="AY55" s="4" t="e">
        <f t="shared" si="28"/>
        <v>#N/A</v>
      </c>
      <c r="AZ55" s="4" t="e">
        <f t="shared" si="29"/>
        <v>#N/A</v>
      </c>
      <c r="BA55" s="4" t="e">
        <f t="shared" si="30"/>
        <v>#N/A</v>
      </c>
      <c r="BB55" s="4" t="e">
        <f t="shared" si="31"/>
        <v>#N/A</v>
      </c>
      <c r="BC55" s="4" t="e">
        <f t="shared" si="32"/>
        <v>#N/A</v>
      </c>
      <c r="BD55" s="4" t="e">
        <f t="shared" si="33"/>
        <v>#N/A</v>
      </c>
      <c r="BE55" s="4" t="e">
        <f t="shared" si="34"/>
        <v>#N/A</v>
      </c>
      <c r="BF55" s="4" t="e">
        <f t="shared" si="35"/>
        <v>#N/A</v>
      </c>
      <c r="BG55" s="4" t="e">
        <f t="shared" si="36"/>
        <v>#N/A</v>
      </c>
      <c r="BH55" s="4" t="e">
        <f t="shared" si="37"/>
        <v>#N/A</v>
      </c>
      <c r="BI55" s="4" t="e">
        <f t="shared" si="38"/>
        <v>#N/A</v>
      </c>
      <c r="BJ55" s="4" t="e">
        <f t="shared" si="39"/>
        <v>#N/A</v>
      </c>
      <c r="BK55" s="4" t="e">
        <f t="shared" si="40"/>
        <v>#N/A</v>
      </c>
      <c r="BL55" s="4" t="e">
        <f t="shared" si="41"/>
        <v>#N/A</v>
      </c>
      <c r="BM55" s="4" t="e">
        <f t="shared" si="42"/>
        <v>#N/A</v>
      </c>
      <c r="BN55" s="4" t="e">
        <f t="shared" si="43"/>
        <v>#N/A</v>
      </c>
      <c r="BO55" s="4">
        <f t="shared" ca="1" si="44"/>
        <v>380.78999999999996</v>
      </c>
      <c r="BP55" s="4">
        <f t="shared" ca="1" si="45"/>
        <v>761.2</v>
      </c>
      <c r="BS55" s="74">
        <f t="shared" si="21"/>
        <v>-1.5796639315906038</v>
      </c>
      <c r="BT55" s="74">
        <f t="shared" si="22"/>
        <v>-2.2565998450609621</v>
      </c>
      <c r="BU55" s="74">
        <f t="shared" ca="1" si="46"/>
        <v>-5.8766167069051631</v>
      </c>
      <c r="BV55" s="74">
        <f t="shared" ca="1" si="47"/>
        <v>-3.864124155317636</v>
      </c>
      <c r="BW55" s="74">
        <f t="shared" si="48"/>
        <v>-5.6261210271757722</v>
      </c>
      <c r="BX55" s="74">
        <f t="shared" ca="1" si="49"/>
        <v>-6.3010127783496293</v>
      </c>
      <c r="BY55" s="74" t="e">
        <f t="shared" ca="1" si="50"/>
        <v>#N/A</v>
      </c>
      <c r="BZ55" s="74">
        <f t="shared" ca="1" si="51"/>
        <v>-17.008005153721182</v>
      </c>
      <c r="CA55" s="74">
        <f t="shared" ca="1" si="52"/>
        <v>-16.780276006474725</v>
      </c>
      <c r="CB55" s="74">
        <f t="shared" si="53"/>
        <v>-1.4816541826866529</v>
      </c>
      <c r="CC55" s="74">
        <f t="shared" si="54"/>
        <v>-2.1611866711463854</v>
      </c>
      <c r="CD55" s="74" t="e">
        <f t="shared" ca="1" si="55"/>
        <v>#DIV/0!</v>
      </c>
      <c r="CE55" s="74">
        <f t="shared" ca="1" si="56"/>
        <v>-6.2330428092333374</v>
      </c>
      <c r="CF55" s="74">
        <f t="shared" ca="1" si="57"/>
        <v>-4.7115869753374904</v>
      </c>
      <c r="CG55" s="74">
        <f t="shared" ca="1" si="58"/>
        <v>-4.6495856403634344</v>
      </c>
      <c r="CH55" s="74">
        <f t="shared" ca="1" si="59"/>
        <v>-6.2175129133394336</v>
      </c>
      <c r="CI55" s="74" t="e">
        <f t="shared" si="60"/>
        <v>#N/A</v>
      </c>
      <c r="CJ55" s="74">
        <f t="shared" ca="1" si="61"/>
        <v>0.90138312949138943</v>
      </c>
      <c r="CK55" s="74">
        <f t="shared" ca="1" si="62"/>
        <v>-3.6332873437472375</v>
      </c>
      <c r="CL55" s="74">
        <f t="shared" ca="1" si="63"/>
        <v>-0.94285509626088437</v>
      </c>
      <c r="CO55" s="53">
        <v>45352</v>
      </c>
      <c r="CP55" s="57">
        <f>SUM(C$222:C$225)</f>
        <v>1582</v>
      </c>
      <c r="CQ55" s="57">
        <f t="shared" ref="CQ55:DG55" si="147">SUM(D$222:D$225)</f>
        <v>198</v>
      </c>
      <c r="CR55" s="57">
        <f t="shared" ca="1" si="147"/>
        <v>465.28571428571428</v>
      </c>
      <c r="CS55" s="57">
        <f t="shared" ca="1" si="147"/>
        <v>410.57142857142856</v>
      </c>
      <c r="CT55" s="57">
        <f t="shared" si="147"/>
        <v>137610</v>
      </c>
      <c r="CU55" s="57">
        <f t="shared" ca="1" si="147"/>
        <v>384.14285714285717</v>
      </c>
      <c r="CV55" s="57">
        <f t="shared" ca="1" si="147"/>
        <v>378.28571428571428</v>
      </c>
      <c r="CW55" s="57">
        <f t="shared" ca="1" si="147"/>
        <v>337</v>
      </c>
      <c r="CX55" s="57">
        <f t="shared" ca="1" si="147"/>
        <v>357.57142857142856</v>
      </c>
      <c r="CY55" s="57">
        <f t="shared" si="147"/>
        <v>22754</v>
      </c>
      <c r="CZ55" s="57">
        <f t="shared" si="147"/>
        <v>486.19999999999993</v>
      </c>
      <c r="DA55" s="57">
        <f t="shared" ca="1" si="147"/>
        <v>54.095714285714287</v>
      </c>
      <c r="DB55" s="57">
        <f t="shared" ca="1" si="147"/>
        <v>388.67428571428565</v>
      </c>
      <c r="DC55" s="57">
        <f t="shared" ca="1" si="147"/>
        <v>401.16904761904755</v>
      </c>
      <c r="DD55" s="57">
        <f t="shared" ca="1" si="147"/>
        <v>382.15</v>
      </c>
      <c r="DE55" s="57">
        <f t="shared" ca="1" si="147"/>
        <v>383.64357142857142</v>
      </c>
      <c r="DF55" s="57">
        <f t="shared" si="147"/>
        <v>393.81256406395704</v>
      </c>
      <c r="DG55" s="57">
        <f t="shared" ca="1" si="147"/>
        <v>2595578.5714285714</v>
      </c>
      <c r="DH55" s="57">
        <f ca="1">AVERAGE(U$222:U$225)</f>
        <v>-172.73785714285714</v>
      </c>
      <c r="DI55" s="57">
        <f ca="1">AVERAGE(V$222:V$225)</f>
        <v>-45.249999999999993</v>
      </c>
      <c r="DJ55" s="4">
        <f>HAVERGDP!B85</f>
        <v>100.9</v>
      </c>
    </row>
    <row r="56" spans="1:114" x14ac:dyDescent="0.35">
      <c r="A56" s="73" t="s">
        <v>692</v>
      </c>
      <c r="B56" s="41">
        <f t="shared" si="88"/>
        <v>44193</v>
      </c>
      <c r="C56" s="57">
        <f>'HAVERW (new)'!B111</f>
        <v>375</v>
      </c>
      <c r="D56" s="57">
        <f>'HAVERW (new)'!C111-'HAVERW (new)'!B111</f>
        <v>40</v>
      </c>
      <c r="E56" s="4">
        <f ca="1">AVERAGE(OFFSET('HAVERD (new)'!B$12,(ROWS('Chart Data'!$A$5:$A56)-1)*7,0,7,1))</f>
        <v>50.857142857142854</v>
      </c>
      <c r="F56" s="4">
        <f ca="1">AVERAGE(OFFSET('HAVERD (new)'!C$12,(ROWS('Chart Data'!$A$5:$A56)-1)*7,0,7,1))</f>
        <v>48.571428571428569</v>
      </c>
      <c r="G56" s="57">
        <f>'HAVERW (new)'!Q111</f>
        <v>8691</v>
      </c>
      <c r="H56" s="4">
        <f ca="1">AVERAGE(OFFSET('HAVERD (new)'!O$12,(ROWS('Chart Data'!$A$5:$A56)-1)*7,0,7,1))</f>
        <v>49.285714285714285</v>
      </c>
      <c r="I56" s="4"/>
      <c r="J56" s="4">
        <f ca="1">AVERAGE(OFFSET('HAVERD (new)'!Q$12,(ROWS('Chart Data'!$A$5:$A56)-1)*7,0,7,1))</f>
        <v>17</v>
      </c>
      <c r="K56" s="4">
        <f ca="1">AVERAGE(OFFSET('HAVERD (new)'!R$12,(ROWS('Chart Data'!$A$5:$A56)-1)*7,0,7,1))</f>
        <v>40</v>
      </c>
      <c r="L56" s="57">
        <f>'HAVERW (new)'!D111</f>
        <v>757</v>
      </c>
      <c r="M56" s="57">
        <f>'HAVERW (new)'!F111</f>
        <v>95.54285714285713</v>
      </c>
      <c r="N56" s="4" t="e">
        <f ca="1">AVERAGE(OFFSET('HAVERD (new)'!D$12,(ROWS('Chart Data'!$A$5:$A56)-1)*7,0,7,1))</f>
        <v>#DIV/0!</v>
      </c>
      <c r="O56" s="4">
        <f ca="1">AVERAGE(OFFSET('HAVERD (new)'!E$12,(ROWS('Chart Data'!$A$5:$A56)-1)*7,0,7,1))</f>
        <v>47.798571428571435</v>
      </c>
      <c r="P56" s="4">
        <f ca="1">AVERAGE(AVERAGE(OFFSET('HAVERD (new)'!F$12,(ROWS('Chart Data'!$A$5:$A56)-1)*7,0,7,1)),AVERAGE(OFFSET('HAVERD (new)'!J$12,(ROWS('Chart Data'!$A$5:$A56)-1)*7,0,7,1)),AVERAGE(OFFSET('HAVERD (new)'!K$12,(ROWS('Chart Data'!$A$5:$A56)-1)*7,0,7,1)))</f>
        <v>53.612380952380953</v>
      </c>
      <c r="Q56" s="4">
        <f ca="1">AVERAGE(AVERAGE(OFFSET('HAVERD (new)'!H$12,(ROWS('Chart Data'!$A$5:$A56)-1)*7,0,7,1)),AVERAGE(OFFSET('HAVERD (new)'!I$12,(ROWS('Chart Data'!$A$5:$A56)-1)*7,0,7,1)))</f>
        <v>47.262142857142855</v>
      </c>
      <c r="R56" s="4">
        <f ca="1">AVERAGE(AVERAGE(OFFSET('HAVERD (new)'!L$12,(ROWS('Chart Data'!$A$5:$A56)-1)*7,0,7,1)),AVERAGE(OFFSET('HAVERD (new)'!M$12,(ROWS('Chart Data'!$A$5:$A56)-1)*7,0,7,1)))</f>
        <v>35.480714285714285</v>
      </c>
      <c r="S56" s="73" t="e">
        <f>NA()</f>
        <v>#N/A</v>
      </c>
      <c r="T56" s="57">
        <f ca="1">AVERAGE(OFFSET(Energy!E$1109,(ROWS('Chart Data'!$A$5:$A56)-1)*7,0,7,1))</f>
        <v>762318.28571428568</v>
      </c>
      <c r="U56" s="57">
        <f ca="1">-AVERAGE(OFFSET('HAVERD (new)'!T$12,(ROWS('Chart Data'!$A$5:$A56)-1)*7,0,7,1))</f>
        <v>-542.12285714285713</v>
      </c>
      <c r="V56" s="4">
        <f ca="1">-AVERAGE(OFFSET('HAVERD (new)'!U$12,(ROWS('Chart Data'!$A$5:$A56)-1)*7,0,7,1))*10000</f>
        <v>-1150</v>
      </c>
      <c r="W56" s="4"/>
      <c r="Z56" s="4"/>
      <c r="AA56" t="e">
        <f>NA()</f>
        <v>#N/A</v>
      </c>
      <c r="AB56" s="73" t="e">
        <f>NA()</f>
        <v>#N/A</v>
      </c>
      <c r="AC56" s="73" t="e">
        <f>NA()</f>
        <v>#N/A</v>
      </c>
      <c r="AD56" s="73" t="e">
        <f>NA()</f>
        <v>#N/A</v>
      </c>
      <c r="AE56" s="73" t="e">
        <f>NA()</f>
        <v>#N/A</v>
      </c>
      <c r="AF56" s="73" t="e">
        <f>NA()</f>
        <v>#N/A</v>
      </c>
      <c r="AG56" s="73" t="e">
        <f>NA()</f>
        <v>#N/A</v>
      </c>
      <c r="AH56" s="73" t="e">
        <f>NA()</f>
        <v>#N/A</v>
      </c>
      <c r="AI56" s="73" t="e">
        <f>NA()</f>
        <v>#N/A</v>
      </c>
      <c r="AJ56" s="73" t="e">
        <f>NA()</f>
        <v>#N/A</v>
      </c>
      <c r="AK56" s="73" t="e">
        <f>NA()</f>
        <v>#N/A</v>
      </c>
      <c r="AL56" s="73" t="e">
        <f>NA()</f>
        <v>#N/A</v>
      </c>
      <c r="AM56" s="73" t="e">
        <f>NA()</f>
        <v>#N/A</v>
      </c>
      <c r="AN56" s="73" t="e">
        <f>NA()</f>
        <v>#N/A</v>
      </c>
      <c r="AO56" s="73" t="e">
        <f>NA()</f>
        <v>#N/A</v>
      </c>
      <c r="AP56" s="73" t="e">
        <f>NA()</f>
        <v>#N/A</v>
      </c>
      <c r="AQ56" s="73" t="e">
        <f>NA()</f>
        <v>#N/A</v>
      </c>
      <c r="AR56" s="73" t="e">
        <f>NA()</f>
        <v>#N/A</v>
      </c>
      <c r="AS56" s="57">
        <f t="shared" ca="1" si="25"/>
        <v>542.12285714285713</v>
      </c>
      <c r="AT56" s="57">
        <f t="shared" ca="1" si="26"/>
        <v>1150</v>
      </c>
      <c r="AW56" s="4" t="e">
        <f t="shared" si="92"/>
        <v>#N/A</v>
      </c>
      <c r="AX56" s="4" t="e">
        <f t="shared" si="27"/>
        <v>#N/A</v>
      </c>
      <c r="AY56" s="4" t="e">
        <f t="shared" si="28"/>
        <v>#N/A</v>
      </c>
      <c r="AZ56" s="4" t="e">
        <f t="shared" si="29"/>
        <v>#N/A</v>
      </c>
      <c r="BA56" s="4" t="e">
        <f t="shared" si="30"/>
        <v>#N/A</v>
      </c>
      <c r="BB56" s="4" t="e">
        <f t="shared" si="31"/>
        <v>#N/A</v>
      </c>
      <c r="BC56" s="4" t="e">
        <f t="shared" si="32"/>
        <v>#N/A</v>
      </c>
      <c r="BD56" s="4" t="e">
        <f t="shared" si="33"/>
        <v>#N/A</v>
      </c>
      <c r="BE56" s="4" t="e">
        <f t="shared" si="34"/>
        <v>#N/A</v>
      </c>
      <c r="BF56" s="4" t="e">
        <f t="shared" si="35"/>
        <v>#N/A</v>
      </c>
      <c r="BG56" s="4" t="e">
        <f t="shared" si="36"/>
        <v>#N/A</v>
      </c>
      <c r="BH56" s="4" t="e">
        <f t="shared" si="37"/>
        <v>#N/A</v>
      </c>
      <c r="BI56" s="4" t="e">
        <f t="shared" si="38"/>
        <v>#N/A</v>
      </c>
      <c r="BJ56" s="4" t="e">
        <f t="shared" si="39"/>
        <v>#N/A</v>
      </c>
      <c r="BK56" s="4" t="e">
        <f t="shared" si="40"/>
        <v>#N/A</v>
      </c>
      <c r="BL56" s="4" t="e">
        <f t="shared" si="41"/>
        <v>#N/A</v>
      </c>
      <c r="BM56" s="4" t="e">
        <f t="shared" si="42"/>
        <v>#N/A</v>
      </c>
      <c r="BN56" s="4" t="e">
        <f t="shared" si="43"/>
        <v>#N/A</v>
      </c>
      <c r="BO56" s="4">
        <f t="shared" ca="1" si="44"/>
        <v>416.70178571428568</v>
      </c>
      <c r="BP56" s="4">
        <f t="shared" ca="1" si="45"/>
        <v>911.65</v>
      </c>
      <c r="BS56" s="74">
        <f t="shared" si="21"/>
        <v>-0.8447721897636179</v>
      </c>
      <c r="BT56" s="74">
        <f t="shared" si="22"/>
        <v>-1.5934097810939116</v>
      </c>
      <c r="BU56" s="74">
        <f t="shared" ca="1" si="46"/>
        <v>-7.6072957109021022</v>
      </c>
      <c r="BV56" s="74">
        <f t="shared" ca="1" si="47"/>
        <v>-5.0568012979367518</v>
      </c>
      <c r="BW56" s="74">
        <f t="shared" si="48"/>
        <v>-5.6626022695017699</v>
      </c>
      <c r="BX56" s="74">
        <f t="shared" ca="1" si="49"/>
        <v>-8.9287157615015182</v>
      </c>
      <c r="BY56" s="74" t="e">
        <f t="shared" ca="1" si="50"/>
        <v>#N/A</v>
      </c>
      <c r="BZ56" s="74">
        <f t="shared" ca="1" si="51"/>
        <v>-16.966681284136754</v>
      </c>
      <c r="CA56" s="74">
        <f t="shared" ca="1" si="52"/>
        <v>-16.333769915741385</v>
      </c>
      <c r="CB56" s="74">
        <f t="shared" si="53"/>
        <v>-1.8540898534957755</v>
      </c>
      <c r="CC56" s="74">
        <f t="shared" si="54"/>
        <v>-1.8704601922393334</v>
      </c>
      <c r="CD56" s="74" t="e">
        <f t="shared" ca="1" si="55"/>
        <v>#DIV/0!</v>
      </c>
      <c r="CE56" s="74">
        <f t="shared" ca="1" si="56"/>
        <v>-8.336862198256032</v>
      </c>
      <c r="CF56" s="74">
        <f t="shared" ca="1" si="57"/>
        <v>-6.1603340814310998</v>
      </c>
      <c r="CG56" s="74">
        <f t="shared" ca="1" si="58"/>
        <v>-6.0905578253244252</v>
      </c>
      <c r="CH56" s="74">
        <f t="shared" ca="1" si="59"/>
        <v>-7.0896401969232432</v>
      </c>
      <c r="CI56" s="74" t="e">
        <f t="shared" si="60"/>
        <v>#N/A</v>
      </c>
      <c r="CJ56" s="74">
        <f t="shared" ca="1" si="61"/>
        <v>1.5254608201040114</v>
      </c>
      <c r="CK56" s="74">
        <f t="shared" ca="1" si="62"/>
        <v>-4.3472252730094887</v>
      </c>
      <c r="CL56" s="74">
        <f t="shared" ca="1" si="63"/>
        <v>-0.98472596199968987</v>
      </c>
      <c r="CO56" s="53">
        <v>45383</v>
      </c>
      <c r="CP56" s="57">
        <f>SUM(C$226:C$230)</f>
        <v>1967</v>
      </c>
      <c r="CQ56" s="57">
        <f t="shared" ref="CQ56:DG56" si="148">SUM(D$226:D$230)</f>
        <v>299</v>
      </c>
      <c r="CR56" s="57">
        <f t="shared" ca="1" si="148"/>
        <v>588</v>
      </c>
      <c r="CS56" s="57">
        <f t="shared" ca="1" si="148"/>
        <v>521.85714285714289</v>
      </c>
      <c r="CT56" s="57">
        <f t="shared" si="148"/>
        <v>192909</v>
      </c>
      <c r="CU56" s="57">
        <f t="shared" ca="1" si="148"/>
        <v>485</v>
      </c>
      <c r="CV56" s="57">
        <f t="shared" ca="1" si="148"/>
        <v>465.28571428571422</v>
      </c>
      <c r="CW56" s="57">
        <f t="shared" ca="1" si="148"/>
        <v>424.71428571428572</v>
      </c>
      <c r="CX56" s="57">
        <f t="shared" ca="1" si="148"/>
        <v>454.14285714285711</v>
      </c>
      <c r="CY56" s="57">
        <f t="shared" si="148"/>
        <v>20399</v>
      </c>
      <c r="CZ56" s="57">
        <f t="shared" si="148"/>
        <v>574.24285714285713</v>
      </c>
      <c r="DA56" s="57">
        <f t="shared" ca="1" si="148"/>
        <v>7.302857142857146</v>
      </c>
      <c r="DB56" s="57">
        <f t="shared" ca="1" si="148"/>
        <v>504.89285714285717</v>
      </c>
      <c r="DC56" s="57">
        <f t="shared" ca="1" si="148"/>
        <v>534.46238095238095</v>
      </c>
      <c r="DD56" s="57">
        <f t="shared" ca="1" si="148"/>
        <v>495.25785714285718</v>
      </c>
      <c r="DE56" s="57">
        <f t="shared" ca="1" si="148"/>
        <v>497.1407142857143</v>
      </c>
      <c r="DF56" s="57">
        <f t="shared" si="148"/>
        <v>489.70020403948928</v>
      </c>
      <c r="DG56" s="57">
        <f t="shared" ca="1" si="148"/>
        <v>2986284.5714285714</v>
      </c>
      <c r="DH56" s="57">
        <f ca="1">AVERAGE(U$226:U$230)</f>
        <v>-148.50457142857141</v>
      </c>
      <c r="DI56" s="57">
        <f ca="1">AVERAGE(V$226:V$230)</f>
        <v>-59.88000000000001</v>
      </c>
      <c r="DJ56" s="4">
        <f>HAVERGDP!B86</f>
        <v>100.9</v>
      </c>
    </row>
    <row r="57" spans="1:114" x14ac:dyDescent="0.35">
      <c r="A57" s="73" t="s">
        <v>700</v>
      </c>
      <c r="B57" s="41">
        <f t="shared" si="88"/>
        <v>44200</v>
      </c>
      <c r="C57" s="57">
        <f>'HAVERW (new)'!B112</f>
        <v>363</v>
      </c>
      <c r="D57" s="57">
        <f>'HAVERW (new)'!C112-'HAVERW (new)'!B112</f>
        <v>38</v>
      </c>
      <c r="E57" s="4">
        <f ca="1">AVERAGE(OFFSET('HAVERD (new)'!B$12,(ROWS('Chart Data'!$A$5:$A57)-1)*7,0,7,1))</f>
        <v>70.142857142857139</v>
      </c>
      <c r="F57" s="4">
        <f ca="1">AVERAGE(OFFSET('HAVERD (new)'!C$12,(ROWS('Chart Data'!$A$5:$A57)-1)*7,0,7,1))</f>
        <v>90</v>
      </c>
      <c r="G57" s="57">
        <f>'HAVERW (new)'!Q112</f>
        <v>9418</v>
      </c>
      <c r="H57" s="4">
        <f ca="1">AVERAGE(OFFSET('HAVERD (new)'!O$12,(ROWS('Chart Data'!$A$5:$A57)-1)*7,0,7,1))</f>
        <v>52.714285714285715</v>
      </c>
      <c r="I57" s="4"/>
      <c r="J57" s="4">
        <f ca="1">AVERAGE(OFFSET('HAVERD (new)'!Q$12,(ROWS('Chart Data'!$A$5:$A57)-1)*7,0,7,1))</f>
        <v>16.571428571428573</v>
      </c>
      <c r="K57" s="4">
        <f ca="1">AVERAGE(OFFSET('HAVERD (new)'!R$12,(ROWS('Chart Data'!$A$5:$A57)-1)*7,0,7,1))</f>
        <v>33</v>
      </c>
      <c r="L57" s="57">
        <f>'HAVERW (new)'!D112</f>
        <v>2580</v>
      </c>
      <c r="M57" s="57">
        <f>'HAVERW (new)'!F112</f>
        <v>77.714285714285708</v>
      </c>
      <c r="N57" s="4" t="e">
        <f ca="1">AVERAGE(OFFSET('HAVERD (new)'!D$12,(ROWS('Chart Data'!$A$5:$A57)-1)*7,0,7,1))</f>
        <v>#DIV/0!</v>
      </c>
      <c r="O57" s="4">
        <f ca="1">AVERAGE(OFFSET('HAVERD (new)'!E$12,(ROWS('Chart Data'!$A$5:$A57)-1)*7,0,7,1))</f>
        <v>47.621428571428567</v>
      </c>
      <c r="P57" s="4">
        <f ca="1">AVERAGE(AVERAGE(OFFSET('HAVERD (new)'!F$12,(ROWS('Chart Data'!$A$5:$A57)-1)*7,0,7,1)),AVERAGE(OFFSET('HAVERD (new)'!J$12,(ROWS('Chart Data'!$A$5:$A57)-1)*7,0,7,1)),AVERAGE(OFFSET('HAVERD (new)'!K$12,(ROWS('Chart Data'!$A$5:$A57)-1)*7,0,7,1)))</f>
        <v>56.215714285714284</v>
      </c>
      <c r="Q57" s="4">
        <f ca="1">AVERAGE(AVERAGE(OFFSET('HAVERD (new)'!H$12,(ROWS('Chart Data'!$A$5:$A57)-1)*7,0,7,1)),AVERAGE(OFFSET('HAVERD (new)'!I$12,(ROWS('Chart Data'!$A$5:$A57)-1)*7,0,7,1)))</f>
        <v>45.22999999999999</v>
      </c>
      <c r="R57" s="4">
        <f ca="1">AVERAGE(AVERAGE(OFFSET('HAVERD (new)'!L$12,(ROWS('Chart Data'!$A$5:$A57)-1)*7,0,7,1)),AVERAGE(OFFSET('HAVERD (new)'!M$12,(ROWS('Chart Data'!$A$5:$A57)-1)*7,0,7,1)))</f>
        <v>33.924285714285716</v>
      </c>
      <c r="S57" s="73" t="e">
        <f>NA()</f>
        <v>#N/A</v>
      </c>
      <c r="T57" s="57">
        <f ca="1">AVERAGE(OFFSET(Energy!E$1109,(ROWS('Chart Data'!$A$5:$A57)-1)*7,0,7,1))</f>
        <v>854562.71428571432</v>
      </c>
      <c r="U57" s="57">
        <f ca="1">-AVERAGE(OFFSET('HAVERD (new)'!T$12,(ROWS('Chart Data'!$A$5:$A57)-1)*7,0,7,1))</f>
        <v>-451.60571428571427</v>
      </c>
      <c r="V57" s="4">
        <f ca="1">-AVERAGE(OFFSET('HAVERD (new)'!U$12,(ROWS('Chart Data'!$A$5:$A57)-1)*7,0,7,1))*10000</f>
        <v>-852</v>
      </c>
      <c r="W57" s="4"/>
      <c r="Z57" s="4"/>
      <c r="AA57" s="4">
        <f>((C57/C5)-1)*100</f>
        <v>3.4188034188034289</v>
      </c>
      <c r="AB57" s="4">
        <f>((D57/D5)-1)*100</f>
        <v>2.7027027027026973</v>
      </c>
      <c r="AC57" s="4" t="e">
        <f ca="1">((E57/E5)-1)*100</f>
        <v>#DIV/0!</v>
      </c>
      <c r="AD57" s="4" t="e">
        <f ca="1">((F57/F5)-1)*100</f>
        <v>#DIV/0!</v>
      </c>
      <c r="AE57" s="4">
        <f>((G57/G5)-1)*100</f>
        <v>-71.966900821526366</v>
      </c>
      <c r="AF57" s="4" t="e">
        <f t="shared" ref="AF57" ca="1" si="149">((H57/H5)-1)*100</f>
        <v>#DIV/0!</v>
      </c>
      <c r="AG57" s="4" t="e">
        <f t="shared" ref="AG57" ca="1" si="150">((I57/I5)-1)*100</f>
        <v>#DIV/0!</v>
      </c>
      <c r="AH57" s="4" t="e">
        <f t="shared" ref="AH57" ca="1" si="151">((J57/J5)-1)*100</f>
        <v>#DIV/0!</v>
      </c>
      <c r="AI57" s="4" t="e">
        <f t="shared" ref="AI57" ca="1" si="152">((K57/K5)-1)*100</f>
        <v>#DIV/0!</v>
      </c>
      <c r="AJ57" s="4">
        <f>-((L57/L5)-1)*100</f>
        <v>68.471220823658811</v>
      </c>
      <c r="AK57" s="73" t="e">
        <f>NA()</f>
        <v>#N/A</v>
      </c>
      <c r="AL57" s="73" t="e">
        <f>NA()</f>
        <v>#N/A</v>
      </c>
      <c r="AM57" s="4">
        <f t="shared" ref="AM57" ca="1" si="153">((O57/O5)-1)*100</f>
        <v>-30.831638793210779</v>
      </c>
      <c r="AN57" s="4">
        <f t="shared" ref="AN57" ca="1" si="154">((P57/P5)-1)*100</f>
        <v>-21.898858118210583</v>
      </c>
      <c r="AO57" s="4">
        <f t="shared" ref="AO57" ca="1" si="155">((Q57/Q5)-1)*100</f>
        <v>-34.753892283438617</v>
      </c>
      <c r="AP57" s="4">
        <f t="shared" ref="AP57" ca="1" si="156">((R57/R5)-1)*100</f>
        <v>-62.926014394329698</v>
      </c>
      <c r="AQ57" s="73" t="e">
        <f>NA()</f>
        <v>#N/A</v>
      </c>
      <c r="AR57" s="4">
        <f t="shared" ref="AR57" ca="1" si="157">((T57/T5)-1)*100</f>
        <v>11.259783455973915</v>
      </c>
      <c r="AS57" s="57">
        <f t="shared" ca="1" si="25"/>
        <v>451.60571428571427</v>
      </c>
      <c r="AT57" s="57">
        <f t="shared" ca="1" si="26"/>
        <v>852</v>
      </c>
      <c r="AW57" s="4" t="e">
        <f t="shared" si="92"/>
        <v>#N/A</v>
      </c>
      <c r="AX57" s="4" t="e">
        <f t="shared" si="27"/>
        <v>#N/A</v>
      </c>
      <c r="AY57" s="4" t="e">
        <f t="shared" si="28"/>
        <v>#N/A</v>
      </c>
      <c r="AZ57" s="4" t="e">
        <f t="shared" si="29"/>
        <v>#N/A</v>
      </c>
      <c r="BA57" s="4" t="e">
        <f t="shared" si="30"/>
        <v>#N/A</v>
      </c>
      <c r="BB57" s="4" t="e">
        <f t="shared" si="31"/>
        <v>#N/A</v>
      </c>
      <c r="BC57" s="4" t="e">
        <f t="shared" si="32"/>
        <v>#N/A</v>
      </c>
      <c r="BD57" s="4" t="e">
        <f t="shared" si="33"/>
        <v>#N/A</v>
      </c>
      <c r="BE57" s="4" t="e">
        <f t="shared" si="34"/>
        <v>#N/A</v>
      </c>
      <c r="BF57" s="4" t="e">
        <f t="shared" si="35"/>
        <v>#N/A</v>
      </c>
      <c r="BG57" s="4" t="e">
        <f t="shared" si="36"/>
        <v>#N/A</v>
      </c>
      <c r="BH57" s="4" t="e">
        <f t="shared" si="37"/>
        <v>#N/A</v>
      </c>
      <c r="BI57" s="4" t="e">
        <f t="shared" si="38"/>
        <v>#N/A</v>
      </c>
      <c r="BJ57" s="4" t="e">
        <f t="shared" si="39"/>
        <v>#N/A</v>
      </c>
      <c r="BK57" s="4" t="e">
        <f t="shared" si="40"/>
        <v>#N/A</v>
      </c>
      <c r="BL57" s="4" t="e">
        <f t="shared" si="41"/>
        <v>#N/A</v>
      </c>
      <c r="BM57" s="4" t="e">
        <f t="shared" si="42"/>
        <v>#N/A</v>
      </c>
      <c r="BN57" s="4" t="e">
        <f t="shared" si="43"/>
        <v>#N/A</v>
      </c>
      <c r="BO57" s="4">
        <f t="shared" ca="1" si="44"/>
        <v>455.63714285714286</v>
      </c>
      <c r="BP57" s="4">
        <f t="shared" ca="1" si="45"/>
        <v>971.75</v>
      </c>
      <c r="BS57" s="74">
        <f t="shared" si="21"/>
        <v>-1.2857072348598095</v>
      </c>
      <c r="BT57" s="74">
        <f t="shared" si="22"/>
        <v>-1.7592072970856742</v>
      </c>
      <c r="BU57" s="74">
        <f t="shared" ca="1" si="46"/>
        <v>-5.3821369914774673</v>
      </c>
      <c r="BV57" s="74">
        <f t="shared" ca="1" si="47"/>
        <v>-1.2559620522274806</v>
      </c>
      <c r="BW57" s="74">
        <f t="shared" si="48"/>
        <v>-5.520774124202303</v>
      </c>
      <c r="BX57" s="74">
        <f t="shared" ca="1" si="49"/>
        <v>-8.2717900157135453</v>
      </c>
      <c r="BY57" s="74" t="e">
        <f t="shared" ca="1" si="50"/>
        <v>#N/A</v>
      </c>
      <c r="BZ57" s="74">
        <f t="shared" ca="1" si="51"/>
        <v>-17.072942663068137</v>
      </c>
      <c r="CA57" s="74">
        <f t="shared" ca="1" si="52"/>
        <v>-18.677926892091406</v>
      </c>
      <c r="CB57" s="74">
        <f t="shared" si="53"/>
        <v>-1.0609236994244782</v>
      </c>
      <c r="CC57" s="74">
        <f t="shared" si="54"/>
        <v>-2.9535248061975468</v>
      </c>
      <c r="CD57" s="74" t="e">
        <f t="shared" ca="1" si="55"/>
        <v>#DIV/0!</v>
      </c>
      <c r="CE57" s="74">
        <f t="shared" ca="1" si="56"/>
        <v>-8.3646383486221758</v>
      </c>
      <c r="CF57" s="74">
        <f t="shared" ca="1" si="57"/>
        <v>-5.8352519754955487</v>
      </c>
      <c r="CG57" s="74">
        <f t="shared" ca="1" si="58"/>
        <v>-6.3208575762493187</v>
      </c>
      <c r="CH57" s="74">
        <f t="shared" ca="1" si="59"/>
        <v>-7.2598170887410207</v>
      </c>
      <c r="CI57" s="74" t="e">
        <f t="shared" si="60"/>
        <v>#N/A</v>
      </c>
      <c r="CJ57" s="74">
        <f t="shared" ca="1" si="61"/>
        <v>2.5786209753524267</v>
      </c>
      <c r="CK57" s="74">
        <f t="shared" ca="1" si="62"/>
        <v>-3.1997014893937825</v>
      </c>
      <c r="CL57" s="74">
        <f t="shared" ca="1" si="63"/>
        <v>-0.52259566606768793</v>
      </c>
      <c r="CO57" s="53">
        <v>45413</v>
      </c>
      <c r="CP57" s="57">
        <f>SUM(C$231:C$234)</f>
        <v>1612</v>
      </c>
      <c r="CQ57" s="57">
        <f t="shared" ref="CQ57:DG57" si="158">SUM(D$231:D$234)</f>
        <v>307</v>
      </c>
      <c r="CR57" s="57">
        <f t="shared" ca="1" si="158"/>
        <v>477.14285714285717</v>
      </c>
      <c r="CS57" s="57">
        <f t="shared" ca="1" si="158"/>
        <v>421.57142857142856</v>
      </c>
      <c r="CT57" s="57">
        <f t="shared" si="158"/>
        <v>168880</v>
      </c>
      <c r="CU57" s="57">
        <f t="shared" ca="1" si="158"/>
        <v>396.14285714285717</v>
      </c>
      <c r="CV57" s="57">
        <f t="shared" ca="1" si="158"/>
        <v>380.28571428571428</v>
      </c>
      <c r="CW57" s="57">
        <f t="shared" ca="1" si="158"/>
        <v>353</v>
      </c>
      <c r="CX57" s="57">
        <f t="shared" ca="1" si="158"/>
        <v>361.57142857142856</v>
      </c>
      <c r="CY57" s="57">
        <f t="shared" si="158"/>
        <v>21329</v>
      </c>
      <c r="CZ57" s="57">
        <f t="shared" si="158"/>
        <v>450.8428571428571</v>
      </c>
      <c r="DA57" s="57">
        <f t="shared" ca="1" si="158"/>
        <v>33.409999999999997</v>
      </c>
      <c r="DB57" s="57">
        <f t="shared" ca="1" si="158"/>
        <v>399.91571428571427</v>
      </c>
      <c r="DC57" s="57">
        <f t="shared" ca="1" si="158"/>
        <v>393.05285714285708</v>
      </c>
      <c r="DD57" s="57">
        <f t="shared" ca="1" si="158"/>
        <v>415.76499999999999</v>
      </c>
      <c r="DE57" s="57">
        <f t="shared" ca="1" si="158"/>
        <v>404.23571428571427</v>
      </c>
      <c r="DF57" s="57">
        <f t="shared" si="158"/>
        <v>389.67147433903148</v>
      </c>
      <c r="DG57" s="57">
        <f t="shared" ca="1" si="158"/>
        <v>2165904.4285714286</v>
      </c>
      <c r="DH57" s="57">
        <f ca="1">AVERAGE(U$231:U$234)</f>
        <v>-208.04500000000002</v>
      </c>
      <c r="DI57" s="57">
        <f ca="1">AVERAGE(V$231:V$234)</f>
        <v>-55.15</v>
      </c>
      <c r="DJ57" s="4">
        <f>HAVERGDP!B87</f>
        <v>101.3</v>
      </c>
    </row>
    <row r="58" spans="1:114" x14ac:dyDescent="0.35">
      <c r="A58" s="73" t="s">
        <v>745</v>
      </c>
      <c r="B58" s="41">
        <f t="shared" si="88"/>
        <v>44207</v>
      </c>
      <c r="C58" s="57">
        <f>'HAVERW (new)'!B113</f>
        <v>368</v>
      </c>
      <c r="D58" s="57">
        <f>'HAVERW (new)'!C113-'HAVERW (new)'!B113</f>
        <v>36</v>
      </c>
      <c r="E58" s="4">
        <f ca="1">AVERAGE(OFFSET('HAVERD (new)'!B$12,(ROWS('Chart Data'!$A$5:$A58)-1)*7,0,7,1))</f>
        <v>70.714285714285708</v>
      </c>
      <c r="F58" s="4">
        <f ca="1">AVERAGE(OFFSET('HAVERD (new)'!C$12,(ROWS('Chart Data'!$A$5:$A58)-1)*7,0,7,1))</f>
        <v>94.285714285714292</v>
      </c>
      <c r="G58" s="57">
        <f>'HAVERW (new)'!Q113</f>
        <v>6980</v>
      </c>
      <c r="H58" s="4">
        <f ca="1">AVERAGE(OFFSET('HAVERD (new)'!O$12,(ROWS('Chart Data'!$A$5:$A58)-1)*7,0,7,1))</f>
        <v>52</v>
      </c>
      <c r="I58" s="4">
        <f ca="1">AVERAGE(OFFSET('HAVERD (new)'!P$12,(ROWS('Chart Data'!$A$5:$A58)-1)*7,0,7,1))</f>
        <v>13.6</v>
      </c>
      <c r="J58" s="4">
        <f ca="1">AVERAGE(OFFSET('HAVERD (new)'!Q$12,(ROWS('Chart Data'!$A$5:$A58)-1)*7,0,7,1))</f>
        <v>15.142857142857142</v>
      </c>
      <c r="K58" s="4">
        <f ca="1">AVERAGE(OFFSET('HAVERD (new)'!R$12,(ROWS('Chart Data'!$A$5:$A58)-1)*7,0,7,1))</f>
        <v>31.428571428571427</v>
      </c>
      <c r="L58" s="57">
        <f>'HAVERW (new)'!D113</f>
        <v>3942</v>
      </c>
      <c r="M58" s="57">
        <f>'HAVERW (new)'!F113</f>
        <v>60.657142857142858</v>
      </c>
      <c r="N58" s="4" t="e">
        <f ca="1">AVERAGE(OFFSET('HAVERD (new)'!D$12,(ROWS('Chart Data'!$A$5:$A58)-1)*7,0,7,1))</f>
        <v>#DIV/0!</v>
      </c>
      <c r="O58" s="4">
        <f ca="1">AVERAGE(OFFSET('HAVERD (new)'!E$12,(ROWS('Chart Data'!$A$5:$A58)-1)*7,0,7,1))</f>
        <v>46.419999999999995</v>
      </c>
      <c r="P58" s="4">
        <f ca="1">AVERAGE(AVERAGE(OFFSET('HAVERD (new)'!F$12,(ROWS('Chart Data'!$A$5:$A58)-1)*7,0,7,1)),AVERAGE(OFFSET('HAVERD (new)'!J$12,(ROWS('Chart Data'!$A$5:$A58)-1)*7,0,7,1)),AVERAGE(OFFSET('HAVERD (new)'!K$12,(ROWS('Chart Data'!$A$5:$A58)-1)*7,0,7,1)))</f>
        <v>55.047619047619058</v>
      </c>
      <c r="Q58" s="4">
        <f ca="1">AVERAGE(AVERAGE(OFFSET('HAVERD (new)'!H$12,(ROWS('Chart Data'!$A$5:$A58)-1)*7,0,7,1)),AVERAGE(OFFSET('HAVERD (new)'!I$12,(ROWS('Chart Data'!$A$5:$A58)-1)*7,0,7,1)))</f>
        <v>44.442142857142855</v>
      </c>
      <c r="R58" s="4">
        <f ca="1">AVERAGE(AVERAGE(OFFSET('HAVERD (new)'!L$12,(ROWS('Chart Data'!$A$5:$A58)-1)*7,0,7,1)),AVERAGE(OFFSET('HAVERD (new)'!M$12,(ROWS('Chart Data'!$A$5:$A58)-1)*7,0,7,1)))</f>
        <v>29.411428571428573</v>
      </c>
      <c r="S58" s="73" t="e">
        <f>NA()</f>
        <v>#N/A</v>
      </c>
      <c r="T58" s="57">
        <f ca="1">AVERAGE(OFFSET(Energy!E$1109,(ROWS('Chart Data'!$A$5:$A58)-1)*7,0,7,1))</f>
        <v>810666.14285714284</v>
      </c>
      <c r="U58" s="57">
        <f ca="1">-AVERAGE(OFFSET('HAVERD (new)'!T$12,(ROWS('Chart Data'!$A$5:$A58)-1)*7,0,7,1))</f>
        <v>-345.85142857142853</v>
      </c>
      <c r="V58" s="4">
        <f ca="1">-AVERAGE(OFFSET('HAVERD (new)'!U$12,(ROWS('Chart Data'!$A$5:$A58)-1)*7,0,7,1))*10000</f>
        <v>-785.6</v>
      </c>
      <c r="W58" s="4"/>
      <c r="Z58" s="4"/>
      <c r="AA58" s="4">
        <f t="shared" ref="AA58:AA69" si="159">((C58/C6)-1)*100</f>
        <v>3.9548022598870025</v>
      </c>
      <c r="AB58" s="4">
        <f t="shared" ref="AB58:AB69" si="160">((D58/D6)-1)*100</f>
        <v>5.8823529411764719</v>
      </c>
      <c r="AC58" s="4" t="e">
        <f t="shared" ref="AC58:AC69" ca="1" si="161">((E58/E6)-1)*100</f>
        <v>#DIV/0!</v>
      </c>
      <c r="AD58" s="4" t="e">
        <f t="shared" ref="AD58:AD69" ca="1" si="162">((F58/F6)-1)*100</f>
        <v>#DIV/0!</v>
      </c>
      <c r="AE58" s="4">
        <f t="shared" ref="AE58:AE121" si="163">((G58/G6)-1)*100</f>
        <v>-78.554749907828437</v>
      </c>
      <c r="AF58" s="4" t="e">
        <f t="shared" ref="AF58:AF121" ca="1" si="164">((H58/H6)-1)*100</f>
        <v>#DIV/0!</v>
      </c>
      <c r="AG58" s="4" t="e">
        <f t="shared" ref="AG58:AG121" ca="1" si="165">((I58/I6)-1)*100</f>
        <v>#DIV/0!</v>
      </c>
      <c r="AH58" s="4" t="e">
        <f t="shared" ref="AH58:AH121" ca="1" si="166">((J58/J6)-1)*100</f>
        <v>#DIV/0!</v>
      </c>
      <c r="AI58" s="4" t="e">
        <f t="shared" ref="AI58:AI121" ca="1" si="167">((K58/K6)-1)*100</f>
        <v>#DIV/0!</v>
      </c>
      <c r="AJ58" s="4">
        <f t="shared" ref="AJ58:AJ121" si="168">-((L58/L6)-1)*100</f>
        <v>43.5486180724617</v>
      </c>
      <c r="AK58" s="73" t="e">
        <f>NA()</f>
        <v>#N/A</v>
      </c>
      <c r="AL58" s="73" t="e">
        <f>NA()</f>
        <v>#N/A</v>
      </c>
      <c r="AM58" s="4">
        <f t="shared" ref="AM58:AM121" ca="1" si="169">((O58/O6)-1)*100</f>
        <v>-25.474186371872221</v>
      </c>
      <c r="AN58" s="4">
        <f t="shared" ref="AN58:AN121" ca="1" si="170">((P58/P6)-1)*100</f>
        <v>-16.35492717234791</v>
      </c>
      <c r="AO58" s="4">
        <f t="shared" ref="AO58:AO121" ca="1" si="171">((Q58/Q6)-1)*100</f>
        <v>-31.683777106780131</v>
      </c>
      <c r="AP58" s="4">
        <f t="shared" ref="AP58:AP121" ca="1" si="172">((R58/R6)-1)*100</f>
        <v>-62.614174944160958</v>
      </c>
      <c r="AQ58" s="73" t="e">
        <f>NA()</f>
        <v>#N/A</v>
      </c>
      <c r="AR58" s="4">
        <f t="shared" ref="AR58:AR121" ca="1" si="173">((T58/T6)-1)*100</f>
        <v>3.098236016142053</v>
      </c>
      <c r="AS58" s="57">
        <f t="shared" ca="1" si="25"/>
        <v>345.85142857142853</v>
      </c>
      <c r="AT58" s="57">
        <f t="shared" ca="1" si="26"/>
        <v>785.6</v>
      </c>
      <c r="AW58" s="4" t="e">
        <f t="shared" si="92"/>
        <v>#N/A</v>
      </c>
      <c r="AX58" s="4" t="e">
        <f t="shared" si="27"/>
        <v>#N/A</v>
      </c>
      <c r="AY58" s="4" t="e">
        <f t="shared" si="28"/>
        <v>#N/A</v>
      </c>
      <c r="AZ58" s="4" t="e">
        <f t="shared" si="29"/>
        <v>#N/A</v>
      </c>
      <c r="BA58" s="4" t="e">
        <f t="shared" si="30"/>
        <v>#N/A</v>
      </c>
      <c r="BB58" s="4" t="e">
        <f t="shared" si="31"/>
        <v>#N/A</v>
      </c>
      <c r="BC58" s="4" t="e">
        <f t="shared" si="32"/>
        <v>#N/A</v>
      </c>
      <c r="BD58" s="4" t="e">
        <f t="shared" si="33"/>
        <v>#N/A</v>
      </c>
      <c r="BE58" s="4" t="e">
        <f t="shared" si="34"/>
        <v>#N/A</v>
      </c>
      <c r="BF58" s="4" t="e">
        <f t="shared" si="35"/>
        <v>#N/A</v>
      </c>
      <c r="BG58" s="4" t="e">
        <f t="shared" si="36"/>
        <v>#N/A</v>
      </c>
      <c r="BH58" s="4" t="e">
        <f t="shared" si="37"/>
        <v>#N/A</v>
      </c>
      <c r="BI58" s="4" t="e">
        <f t="shared" si="38"/>
        <v>#N/A</v>
      </c>
      <c r="BJ58" s="4" t="e">
        <f t="shared" si="39"/>
        <v>#N/A</v>
      </c>
      <c r="BK58" s="4" t="e">
        <f t="shared" si="40"/>
        <v>#N/A</v>
      </c>
      <c r="BL58" s="4" t="e">
        <f t="shared" si="41"/>
        <v>#N/A</v>
      </c>
      <c r="BM58" s="4" t="e">
        <f t="shared" si="42"/>
        <v>#N/A</v>
      </c>
      <c r="BN58" s="4" t="e">
        <f t="shared" si="43"/>
        <v>#N/A</v>
      </c>
      <c r="BO58" s="4">
        <f t="shared" ca="1" si="44"/>
        <v>456.34678571428572</v>
      </c>
      <c r="BP58" s="4">
        <f t="shared" ca="1" si="45"/>
        <v>977.65</v>
      </c>
      <c r="BS58" s="74">
        <f t="shared" si="21"/>
        <v>-1.1019842994030631</v>
      </c>
      <c r="BT58" s="74">
        <f t="shared" si="22"/>
        <v>-1.9250048130774369</v>
      </c>
      <c r="BU58" s="74">
        <f t="shared" ca="1" si="46"/>
        <v>-5.3162063627537748</v>
      </c>
      <c r="BV58" s="74">
        <f t="shared" ca="1" si="47"/>
        <v>-0.86277178542996913</v>
      </c>
      <c r="BW58" s="74">
        <f t="shared" si="48"/>
        <v>-5.9963958824417825</v>
      </c>
      <c r="BX58" s="74">
        <f t="shared" ca="1" si="49"/>
        <v>-8.4086495460860409</v>
      </c>
      <c r="BY58" s="74" t="e">
        <f t="shared" ca="1" si="50"/>
        <v>#N/A</v>
      </c>
      <c r="BZ58" s="74">
        <f t="shared" ca="1" si="51"/>
        <v>-17.427147259506086</v>
      </c>
      <c r="CA58" s="74">
        <f t="shared" ca="1" si="52"/>
        <v>-19.204166213312838</v>
      </c>
      <c r="CB58" s="74">
        <f t="shared" si="53"/>
        <v>-0.46833329797351447</v>
      </c>
      <c r="CC58" s="74">
        <f t="shared" si="54"/>
        <v>-3.9897260474364145</v>
      </c>
      <c r="CD58" s="74" t="e">
        <f t="shared" ca="1" si="55"/>
        <v>#DIV/0!</v>
      </c>
      <c r="CE58" s="74">
        <f t="shared" ca="1" si="56"/>
        <v>-8.5530233684441619</v>
      </c>
      <c r="CF58" s="74">
        <f t="shared" ca="1" si="57"/>
        <v>-5.9811137654827258</v>
      </c>
      <c r="CG58" s="74">
        <f t="shared" ca="1" si="58"/>
        <v>-6.4101442635147512</v>
      </c>
      <c r="CH58" s="74">
        <f t="shared" ca="1" si="59"/>
        <v>-7.7532441665311627</v>
      </c>
      <c r="CI58" s="74" t="e">
        <f t="shared" si="60"/>
        <v>#N/A</v>
      </c>
      <c r="CJ58" s="74">
        <f t="shared" ca="1" si="61"/>
        <v>2.0774511952741683</v>
      </c>
      <c r="CK58" s="74">
        <f t="shared" ca="1" si="62"/>
        <v>-1.8590100551981523</v>
      </c>
      <c r="CL58" s="74">
        <f t="shared" ca="1" si="63"/>
        <v>-0.41962435180632912</v>
      </c>
      <c r="CO58" s="53">
        <v>45444</v>
      </c>
      <c r="CP58" s="57">
        <f>SUM(C$235:C$238)</f>
        <v>1575</v>
      </c>
      <c r="CQ58" s="57">
        <f t="shared" ref="CQ58:DG58" si="174">SUM(D$235:D$238)</f>
        <v>301</v>
      </c>
      <c r="CR58" s="57">
        <f t="shared" ca="1" si="174"/>
        <v>493.14285714285711</v>
      </c>
      <c r="CS58" s="57">
        <f t="shared" ca="1" si="174"/>
        <v>442</v>
      </c>
      <c r="CT58" s="57">
        <f t="shared" si="174"/>
        <v>175012</v>
      </c>
      <c r="CU58" s="57">
        <f t="shared" ca="1" si="174"/>
        <v>400.28571428571428</v>
      </c>
      <c r="CV58" s="57">
        <f t="shared" ca="1" si="174"/>
        <v>389</v>
      </c>
      <c r="CW58" s="57">
        <f t="shared" ca="1" si="174"/>
        <v>339.71428571428578</v>
      </c>
      <c r="CX58" s="57">
        <f t="shared" ca="1" si="174"/>
        <v>354</v>
      </c>
      <c r="CY58" s="57">
        <f t="shared" si="174"/>
        <v>15699</v>
      </c>
      <c r="CZ58" s="57">
        <f t="shared" si="174"/>
        <v>453.30000000000007</v>
      </c>
      <c r="DA58" s="57">
        <f t="shared" ca="1" si="174"/>
        <v>34.790000000000006</v>
      </c>
      <c r="DB58" s="57">
        <f t="shared" ca="1" si="174"/>
        <v>412.83285714285716</v>
      </c>
      <c r="DC58" s="57">
        <f t="shared" ca="1" si="174"/>
        <v>401.73714285714289</v>
      </c>
      <c r="DD58" s="57">
        <f t="shared" ca="1" si="174"/>
        <v>432.8592857142857</v>
      </c>
      <c r="DE58" s="57">
        <f t="shared" ca="1" si="174"/>
        <v>422.10928571428565</v>
      </c>
      <c r="DF58" s="57">
        <f t="shared" si="174"/>
        <v>393.13126029486261</v>
      </c>
      <c r="DG58" s="57">
        <f t="shared" ca="1" si="174"/>
        <v>2147482.5714285709</v>
      </c>
      <c r="DH58" s="57">
        <f ca="1">AVERAGE(U$235:U$238)</f>
        <v>-220.19035714285712</v>
      </c>
      <c r="DI58" s="57">
        <f ca="1">AVERAGE(V$235:V$238)</f>
        <v>-52.599999999999994</v>
      </c>
      <c r="DJ58" s="4">
        <f>HAVERGDP!B88</f>
        <v>101.1</v>
      </c>
    </row>
    <row r="59" spans="1:114" x14ac:dyDescent="0.35">
      <c r="A59" s="73" t="s">
        <v>759</v>
      </c>
      <c r="B59" s="41">
        <f t="shared" si="88"/>
        <v>44214</v>
      </c>
      <c r="C59" s="57">
        <f>'HAVERW (new)'!B114</f>
        <v>373</v>
      </c>
      <c r="D59" s="57">
        <f>'HAVERW (new)'!C114-'HAVERW (new)'!B114</f>
        <v>36</v>
      </c>
      <c r="E59" s="4">
        <f ca="1">AVERAGE(OFFSET('HAVERD (new)'!B$12,(ROWS('Chart Data'!$A$5:$A59)-1)*7,0,7,1))</f>
        <v>72.428571428571431</v>
      </c>
      <c r="F59" s="4">
        <f ca="1">AVERAGE(OFFSET('HAVERD (new)'!C$12,(ROWS('Chart Data'!$A$5:$A59)-1)*7,0,7,1))</f>
        <v>95.285714285714292</v>
      </c>
      <c r="G59" s="57">
        <f>'HAVERW (new)'!Q114</f>
        <v>6088</v>
      </c>
      <c r="H59" s="4">
        <f ca="1">AVERAGE(OFFSET('HAVERD (new)'!O$12,(ROWS('Chart Data'!$A$5:$A59)-1)*7,0,7,1))</f>
        <v>52.714285714285715</v>
      </c>
      <c r="I59" s="4">
        <f ca="1">AVERAGE(OFFSET('HAVERD (new)'!P$12,(ROWS('Chart Data'!$A$5:$A59)-1)*7,0,7,1))</f>
        <v>14.285714285714286</v>
      </c>
      <c r="J59" s="4">
        <f ca="1">AVERAGE(OFFSET('HAVERD (new)'!Q$12,(ROWS('Chart Data'!$A$5:$A59)-1)*7,0,7,1))</f>
        <v>15.285714285714286</v>
      </c>
      <c r="K59" s="4">
        <f ca="1">AVERAGE(OFFSET('HAVERD (new)'!R$12,(ROWS('Chart Data'!$A$5:$A59)-1)*7,0,7,1))</f>
        <v>32.285714285714285</v>
      </c>
      <c r="L59" s="57">
        <f>'HAVERW (new)'!D114</f>
        <v>9268</v>
      </c>
      <c r="M59" s="57">
        <f>'HAVERW (new)'!F114</f>
        <v>61.5</v>
      </c>
      <c r="N59" s="4" t="e">
        <f ca="1">AVERAGE(OFFSET('HAVERD (new)'!D$12,(ROWS('Chart Data'!$A$5:$A59)-1)*7,0,7,1))</f>
        <v>#DIV/0!</v>
      </c>
      <c r="O59" s="4">
        <f ca="1">AVERAGE(OFFSET('HAVERD (new)'!E$12,(ROWS('Chart Data'!$A$5:$A59)-1)*7,0,7,1))</f>
        <v>43.970000000000006</v>
      </c>
      <c r="P59" s="4">
        <f ca="1">AVERAGE(AVERAGE(OFFSET('HAVERD (new)'!F$12,(ROWS('Chart Data'!$A$5:$A59)-1)*7,0,7,1)),AVERAGE(OFFSET('HAVERD (new)'!J$12,(ROWS('Chart Data'!$A$5:$A59)-1)*7,0,7,1)),AVERAGE(OFFSET('HAVERD (new)'!K$12,(ROWS('Chart Data'!$A$5:$A59)-1)*7,0,7,1)))</f>
        <v>49.899523809523807</v>
      </c>
      <c r="Q59" s="4">
        <f ca="1">AVERAGE(AVERAGE(OFFSET('HAVERD (new)'!H$12,(ROWS('Chart Data'!$A$5:$A59)-1)*7,0,7,1)),AVERAGE(OFFSET('HAVERD (new)'!I$12,(ROWS('Chart Data'!$A$5:$A59)-1)*7,0,7,1)))</f>
        <v>44.366428571428578</v>
      </c>
      <c r="R59" s="4">
        <f ca="1">AVERAGE(AVERAGE(OFFSET('HAVERD (new)'!L$12,(ROWS('Chart Data'!$A$5:$A59)-1)*7,0,7,1)),AVERAGE(OFFSET('HAVERD (new)'!M$12,(ROWS('Chart Data'!$A$5:$A59)-1)*7,0,7,1)))</f>
        <v>27.065714285714282</v>
      </c>
      <c r="S59" s="73" t="e">
        <f>NA()</f>
        <v>#N/A</v>
      </c>
      <c r="T59" s="57">
        <f ca="1">AVERAGE(OFFSET(Energy!E$1109,(ROWS('Chart Data'!$A$5:$A59)-1)*7,0,7,1))</f>
        <v>792221.14285714284</v>
      </c>
      <c r="U59" s="57">
        <f ca="1">-AVERAGE(OFFSET('HAVERD (new)'!T$12,(ROWS('Chart Data'!$A$5:$A59)-1)*7,0,7,1))</f>
        <v>-327.46714285714285</v>
      </c>
      <c r="V59" s="4">
        <f ca="1">-AVERAGE(OFFSET('HAVERD (new)'!U$12,(ROWS('Chart Data'!$A$5:$A59)-1)*7,0,7,1))*10000</f>
        <v>-566.99999999999989</v>
      </c>
      <c r="W59" s="4"/>
      <c r="Z59" s="4"/>
      <c r="AA59" s="4">
        <f t="shared" si="159"/>
        <v>-2.6109660574412552</v>
      </c>
      <c r="AB59" s="4">
        <f t="shared" si="160"/>
        <v>5.8823529411764719</v>
      </c>
      <c r="AC59" s="4" t="e">
        <f t="shared" ca="1" si="161"/>
        <v>#DIV/0!</v>
      </c>
      <c r="AD59" s="4" t="e">
        <f t="shared" ca="1" si="162"/>
        <v>#DIV/0!</v>
      </c>
      <c r="AE59" s="4">
        <f t="shared" si="163"/>
        <v>-81.562689279224713</v>
      </c>
      <c r="AF59" s="4" t="e">
        <f t="shared" ca="1" si="164"/>
        <v>#DIV/0!</v>
      </c>
      <c r="AG59" s="4" t="e">
        <f t="shared" ca="1" si="165"/>
        <v>#DIV/0!</v>
      </c>
      <c r="AH59" s="4" t="e">
        <f t="shared" ca="1" si="166"/>
        <v>#DIV/0!</v>
      </c>
      <c r="AI59" s="4" t="e">
        <f t="shared" ca="1" si="167"/>
        <v>#DIV/0!</v>
      </c>
      <c r="AJ59" s="4">
        <f t="shared" si="168"/>
        <v>-97.611940298507463</v>
      </c>
      <c r="AK59" s="73" t="e">
        <f>NA()</f>
        <v>#N/A</v>
      </c>
      <c r="AL59" s="73" t="e">
        <f>NA()</f>
        <v>#N/A</v>
      </c>
      <c r="AM59" s="4">
        <f t="shared" ca="1" si="169"/>
        <v>-30.699779348853951</v>
      </c>
      <c r="AN59" s="4">
        <f t="shared" ca="1" si="170"/>
        <v>-24.316574821063586</v>
      </c>
      <c r="AO59" s="4">
        <f t="shared" ca="1" si="171"/>
        <v>-35.071030596991505</v>
      </c>
      <c r="AP59" s="4">
        <f t="shared" ca="1" si="172"/>
        <v>-66.139438457276654</v>
      </c>
      <c r="AQ59" s="73" t="e">
        <f>NA()</f>
        <v>#N/A</v>
      </c>
      <c r="AR59" s="4">
        <f t="shared" ca="1" si="173"/>
        <v>-4.8480816815225758</v>
      </c>
      <c r="AS59" s="57">
        <f t="shared" ca="1" si="25"/>
        <v>327.46714285714285</v>
      </c>
      <c r="AT59" s="57">
        <f t="shared" ca="1" si="26"/>
        <v>566.99999999999989</v>
      </c>
      <c r="AW59" s="4" t="e">
        <f t="shared" si="92"/>
        <v>#N/A</v>
      </c>
      <c r="AX59" s="4" t="e">
        <f t="shared" si="27"/>
        <v>#N/A</v>
      </c>
      <c r="AY59" s="4" t="e">
        <f t="shared" si="28"/>
        <v>#N/A</v>
      </c>
      <c r="AZ59" s="4" t="e">
        <f t="shared" si="29"/>
        <v>#N/A</v>
      </c>
      <c r="BA59" s="4" t="e">
        <f t="shared" si="30"/>
        <v>#N/A</v>
      </c>
      <c r="BB59" s="4" t="e">
        <f t="shared" si="31"/>
        <v>#N/A</v>
      </c>
      <c r="BC59" s="4" t="e">
        <f t="shared" si="32"/>
        <v>#N/A</v>
      </c>
      <c r="BD59" s="4" t="e">
        <f t="shared" si="33"/>
        <v>#N/A</v>
      </c>
      <c r="BE59" s="4" t="e">
        <f t="shared" si="34"/>
        <v>#N/A</v>
      </c>
      <c r="BF59" s="4" t="e">
        <f t="shared" si="35"/>
        <v>#N/A</v>
      </c>
      <c r="BG59" s="4" t="e">
        <f t="shared" si="36"/>
        <v>#N/A</v>
      </c>
      <c r="BH59" s="4" t="e">
        <f t="shared" si="37"/>
        <v>#N/A</v>
      </c>
      <c r="BI59" s="4" t="e">
        <f t="shared" si="38"/>
        <v>#N/A</v>
      </c>
      <c r="BJ59" s="4" t="e">
        <f t="shared" si="39"/>
        <v>#N/A</v>
      </c>
      <c r="BK59" s="4" t="e">
        <f t="shared" si="40"/>
        <v>#N/A</v>
      </c>
      <c r="BL59" s="4" t="e">
        <f t="shared" si="41"/>
        <v>#N/A</v>
      </c>
      <c r="BM59" s="4" t="e">
        <f t="shared" si="42"/>
        <v>#N/A</v>
      </c>
      <c r="BN59" s="4" t="e">
        <f t="shared" si="43"/>
        <v>#N/A</v>
      </c>
      <c r="BO59" s="4">
        <f t="shared" ca="1" si="44"/>
        <v>416.76178571428568</v>
      </c>
      <c r="BP59" s="4">
        <f t="shared" ca="1" si="45"/>
        <v>838.65</v>
      </c>
      <c r="BS59" s="74">
        <f t="shared" si="21"/>
        <v>-0.91826136394631652</v>
      </c>
      <c r="BT59" s="74">
        <f t="shared" si="22"/>
        <v>-1.9250048130774369</v>
      </c>
      <c r="BU59" s="74">
        <f t="shared" ca="1" si="46"/>
        <v>-5.1184144765826955</v>
      </c>
      <c r="BV59" s="74">
        <f t="shared" ca="1" si="47"/>
        <v>-0.7710273898438833</v>
      </c>
      <c r="BW59" s="74">
        <f t="shared" si="48"/>
        <v>-6.1704133592053649</v>
      </c>
      <c r="BX59" s="74">
        <f t="shared" ca="1" si="49"/>
        <v>-8.2717900157135453</v>
      </c>
      <c r="BY59" s="74" t="e">
        <f t="shared" ca="1" si="50"/>
        <v>#N/A</v>
      </c>
      <c r="BZ59" s="74">
        <f t="shared" ca="1" si="51"/>
        <v>-17.391726799862287</v>
      </c>
      <c r="CA59" s="74">
        <f t="shared" ca="1" si="52"/>
        <v>-18.917126583555696</v>
      </c>
      <c r="CB59" s="74">
        <f t="shared" si="53"/>
        <v>1.8489475229720311</v>
      </c>
      <c r="CC59" s="74">
        <f t="shared" si="54"/>
        <v>-3.9385234735393513</v>
      </c>
      <c r="CD59" s="74" t="e">
        <f t="shared" ca="1" si="55"/>
        <v>#DIV/0!</v>
      </c>
      <c r="CE59" s="74">
        <f t="shared" ca="1" si="56"/>
        <v>-8.9371854481049269</v>
      </c>
      <c r="CF59" s="74">
        <f t="shared" ca="1" si="57"/>
        <v>-6.6239640759398783</v>
      </c>
      <c r="CG59" s="74">
        <f t="shared" ca="1" si="58"/>
        <v>-6.418724851774166</v>
      </c>
      <c r="CH59" s="74">
        <f t="shared" ca="1" si="59"/>
        <v>-8.0097200328595619</v>
      </c>
      <c r="CI59" s="74" t="e">
        <f t="shared" si="60"/>
        <v>#N/A</v>
      </c>
      <c r="CJ59" s="74">
        <f t="shared" ca="1" si="61"/>
        <v>1.8668635276567682</v>
      </c>
      <c r="CK59" s="74">
        <f t="shared" ca="1" si="62"/>
        <v>-1.6259447546812731</v>
      </c>
      <c r="CL59" s="74">
        <f t="shared" ca="1" si="63"/>
        <v>-8.0625416602518027E-2</v>
      </c>
      <c r="CO59" s="53">
        <v>45474</v>
      </c>
      <c r="CP59" s="57">
        <f>SUM(C$239:C$243)</f>
        <v>1993</v>
      </c>
      <c r="CQ59" s="57">
        <f t="shared" ref="CQ59:DG59" si="175">SUM(D$239:D$243)</f>
        <v>352</v>
      </c>
      <c r="CR59" s="57">
        <f t="shared" ca="1" si="175"/>
        <v>609.85714285714289</v>
      </c>
      <c r="CS59" s="57">
        <f t="shared" ca="1" si="175"/>
        <v>545.85714285714289</v>
      </c>
      <c r="CT59" s="57">
        <f t="shared" si="175"/>
        <v>220008</v>
      </c>
      <c r="CU59" s="57">
        <f t="shared" ca="1" si="175"/>
        <v>494.57142857142856</v>
      </c>
      <c r="CV59" s="57">
        <f t="shared" ca="1" si="175"/>
        <v>491.28571428571428</v>
      </c>
      <c r="CW59" s="57">
        <f t="shared" ca="1" si="175"/>
        <v>426.14285714285711</v>
      </c>
      <c r="CX59" s="57">
        <f t="shared" ca="1" si="175"/>
        <v>446.71428571428567</v>
      </c>
      <c r="CY59" s="57">
        <f t="shared" si="175"/>
        <v>21586</v>
      </c>
      <c r="CZ59" s="57">
        <f t="shared" si="175"/>
        <v>547.92857142857144</v>
      </c>
      <c r="DA59" s="57">
        <f t="shared" ca="1" si="175"/>
        <v>29.678571428571427</v>
      </c>
      <c r="DB59" s="57">
        <f t="shared" ca="1" si="175"/>
        <v>547.83428571428567</v>
      </c>
      <c r="DC59" s="57">
        <f t="shared" ca="1" si="175"/>
        <v>546.12809523809528</v>
      </c>
      <c r="DD59" s="57">
        <f t="shared" ca="1" si="175"/>
        <v>572.02857142857135</v>
      </c>
      <c r="DE59" s="57">
        <f t="shared" ca="1" si="175"/>
        <v>575.05642857142857</v>
      </c>
      <c r="DF59" s="57">
        <f t="shared" si="175"/>
        <v>489.7968587698756</v>
      </c>
      <c r="DG59" s="57">
        <f t="shared" ca="1" si="175"/>
        <v>2714255.2857142854</v>
      </c>
      <c r="DH59" s="57">
        <f ca="1">AVERAGE(U$239:U$243)</f>
        <v>-84.661142857142863</v>
      </c>
      <c r="DI59" s="57">
        <f ca="1">AVERAGE(V$239:V$243)</f>
        <v>-48.680000000000007</v>
      </c>
      <c r="DJ59" s="4">
        <f>HAVERGDP!B89</f>
        <v>101.1</v>
      </c>
    </row>
    <row r="60" spans="1:114" x14ac:dyDescent="0.35">
      <c r="A60" s="73" t="s">
        <v>766</v>
      </c>
      <c r="B60" s="41">
        <f t="shared" si="88"/>
        <v>44221</v>
      </c>
      <c r="C60" s="57">
        <f>'HAVERW (new)'!B115</f>
        <v>402</v>
      </c>
      <c r="D60" s="57">
        <f>'HAVERW (new)'!C115-'HAVERW (new)'!B115</f>
        <v>35</v>
      </c>
      <c r="E60" s="4">
        <f ca="1">AVERAGE(OFFSET('HAVERD (new)'!B$12,(ROWS('Chart Data'!$A$5:$A60)-1)*7,0,7,1))</f>
        <v>74.857142857142861</v>
      </c>
      <c r="F60" s="4">
        <f ca="1">AVERAGE(OFFSET('HAVERD (new)'!C$12,(ROWS('Chart Data'!$A$5:$A60)-1)*7,0,7,1))</f>
        <v>95.857142857142861</v>
      </c>
      <c r="G60" s="57">
        <f>'HAVERW (new)'!Q115</f>
        <v>6034</v>
      </c>
      <c r="H60" s="4">
        <f ca="1">AVERAGE(OFFSET('HAVERD (new)'!O$12,(ROWS('Chart Data'!$A$5:$A60)-1)*7,0,7,1))</f>
        <v>55.142857142857146</v>
      </c>
      <c r="I60" s="4">
        <f ca="1">AVERAGE(OFFSET('HAVERD (new)'!P$12,(ROWS('Chart Data'!$A$5:$A60)-1)*7,0,7,1))</f>
        <v>14.857142857142858</v>
      </c>
      <c r="J60" s="4">
        <f ca="1">AVERAGE(OFFSET('HAVERD (new)'!Q$12,(ROWS('Chart Data'!$A$5:$A60)-1)*7,0,7,1))</f>
        <v>16.142857142857142</v>
      </c>
      <c r="K60" s="4">
        <f ca="1">AVERAGE(OFFSET('HAVERD (new)'!R$12,(ROWS('Chart Data'!$A$5:$A60)-1)*7,0,7,1))</f>
        <v>32.428571428571431</v>
      </c>
      <c r="L60" s="57">
        <f>'HAVERW (new)'!D115</f>
        <v>10993</v>
      </c>
      <c r="M60" s="57">
        <f>'HAVERW (new)'!F115</f>
        <v>63.100000000000009</v>
      </c>
      <c r="N60" s="4" t="e">
        <f ca="1">AVERAGE(OFFSET('HAVERD (new)'!D$12,(ROWS('Chart Data'!$A$5:$A60)-1)*7,0,7,1))</f>
        <v>#DIV/0!</v>
      </c>
      <c r="O60" s="4">
        <f ca="1">AVERAGE(OFFSET('HAVERD (new)'!E$12,(ROWS('Chart Data'!$A$5:$A60)-1)*7,0,7,1))</f>
        <v>47.13</v>
      </c>
      <c r="P60" s="4">
        <f ca="1">AVERAGE(AVERAGE(OFFSET('HAVERD (new)'!F$12,(ROWS('Chart Data'!$A$5:$A60)-1)*7,0,7,1)),AVERAGE(OFFSET('HAVERD (new)'!J$12,(ROWS('Chart Data'!$A$5:$A60)-1)*7,0,7,1)),AVERAGE(OFFSET('HAVERD (new)'!K$12,(ROWS('Chart Data'!$A$5:$A60)-1)*7,0,7,1)))</f>
        <v>58.519047619047619</v>
      </c>
      <c r="Q60" s="4">
        <f ca="1">AVERAGE(AVERAGE(OFFSET('HAVERD (new)'!H$12,(ROWS('Chart Data'!$A$5:$A60)-1)*7,0,7,1)),AVERAGE(OFFSET('HAVERD (new)'!I$12,(ROWS('Chart Data'!$A$5:$A60)-1)*7,0,7,1)))</f>
        <v>45.201428571428579</v>
      </c>
      <c r="R60" s="4">
        <f ca="1">AVERAGE(AVERAGE(OFFSET('HAVERD (new)'!L$12,(ROWS('Chart Data'!$A$5:$A60)-1)*7,0,7,1)),AVERAGE(OFFSET('HAVERD (new)'!M$12,(ROWS('Chart Data'!$A$5:$A60)-1)*7,0,7,1)))</f>
        <v>25.658571428571431</v>
      </c>
      <c r="S60" s="73" t="e">
        <f>NA()</f>
        <v>#N/A</v>
      </c>
      <c r="T60" s="57">
        <f ca="1">AVERAGE(OFFSET(Energy!E$1109,(ROWS('Chart Data'!$A$5:$A60)-1)*7,0,7,1))</f>
        <v>803538.14285714284</v>
      </c>
      <c r="U60" s="57">
        <f ca="1">-AVERAGE(OFFSET('HAVERD (new)'!T$12,(ROWS('Chart Data'!$A$5:$A60)-1)*7,0,7,1))</f>
        <v>-348.54714285714283</v>
      </c>
      <c r="V60" s="4">
        <f ca="1">-AVERAGE(OFFSET('HAVERD (new)'!U$12,(ROWS('Chart Data'!$A$5:$A60)-1)*7,0,7,1))*10000</f>
        <v>-423</v>
      </c>
      <c r="W60" s="4"/>
      <c r="Z60" s="4"/>
      <c r="AA60" s="4">
        <f t="shared" si="159"/>
        <v>-46.256684491978604</v>
      </c>
      <c r="AB60" s="4">
        <f t="shared" si="160"/>
        <v>-44.444444444444443</v>
      </c>
      <c r="AC60" s="4" t="e">
        <f t="shared" ca="1" si="161"/>
        <v>#DIV/0!</v>
      </c>
      <c r="AD60" s="4" t="e">
        <f t="shared" ca="1" si="162"/>
        <v>#DIV/0!</v>
      </c>
      <c r="AE60" s="4">
        <f t="shared" si="163"/>
        <v>-81.88368811360975</v>
      </c>
      <c r="AF60" s="4" t="e">
        <f t="shared" ca="1" si="164"/>
        <v>#DIV/0!</v>
      </c>
      <c r="AG60" s="4" t="e">
        <f t="shared" ca="1" si="165"/>
        <v>#DIV/0!</v>
      </c>
      <c r="AH60" s="4" t="e">
        <f t="shared" ca="1" si="166"/>
        <v>#DIV/0!</v>
      </c>
      <c r="AI60" s="4" t="e">
        <f t="shared" ca="1" si="167"/>
        <v>#DIV/0!</v>
      </c>
      <c r="AJ60" s="4">
        <f t="shared" si="168"/>
        <v>-73.857346196425738</v>
      </c>
      <c r="AK60" s="4">
        <f t="shared" ref="AK60:AK121" si="176">((M60/M8)-1)*100</f>
        <v>-36.899999999999991</v>
      </c>
      <c r="AL60" s="73" t="e">
        <f>NA()</f>
        <v>#N/A</v>
      </c>
      <c r="AM60" s="4">
        <f t="shared" ca="1" si="169"/>
        <v>-28.144534227778607</v>
      </c>
      <c r="AN60" s="4">
        <f t="shared" ca="1" si="170"/>
        <v>-18.025241474998655</v>
      </c>
      <c r="AO60" s="4">
        <f t="shared" ca="1" si="171"/>
        <v>-35.359911745778795</v>
      </c>
      <c r="AP60" s="4">
        <f t="shared" ca="1" si="172"/>
        <v>-68.142675972649627</v>
      </c>
      <c r="AQ60" s="73" t="e">
        <f>NA()</f>
        <v>#N/A</v>
      </c>
      <c r="AR60" s="4">
        <f t="shared" ca="1" si="173"/>
        <v>5.0132900990488949</v>
      </c>
      <c r="AS60" s="57">
        <f t="shared" ca="1" si="25"/>
        <v>348.54714285714283</v>
      </c>
      <c r="AT60" s="57">
        <f t="shared" ca="1" si="26"/>
        <v>423</v>
      </c>
      <c r="AW60" s="4">
        <f t="shared" si="92"/>
        <v>-10.373511217682356</v>
      </c>
      <c r="AX60" s="4">
        <f t="shared" si="27"/>
        <v>-7.4942589648472007</v>
      </c>
      <c r="AY60" s="4" t="e">
        <f t="shared" ca="1" si="28"/>
        <v>#DIV/0!</v>
      </c>
      <c r="AZ60" s="4" t="e">
        <f t="shared" ca="1" si="29"/>
        <v>#DIV/0!</v>
      </c>
      <c r="BA60" s="4">
        <f t="shared" si="30"/>
        <v>-78.492007030547313</v>
      </c>
      <c r="BB60" s="4" t="e">
        <f t="shared" ca="1" si="31"/>
        <v>#DIV/0!</v>
      </c>
      <c r="BC60" s="4" t="e">
        <f t="shared" ca="1" si="32"/>
        <v>#DIV/0!</v>
      </c>
      <c r="BD60" s="4" t="e">
        <f t="shared" ca="1" si="33"/>
        <v>#DIV/0!</v>
      </c>
      <c r="BE60" s="4" t="e">
        <f t="shared" ca="1" si="34"/>
        <v>#DIV/0!</v>
      </c>
      <c r="BF60" s="4">
        <f t="shared" si="35"/>
        <v>-14.862361899703171</v>
      </c>
      <c r="BG60" s="4" t="e">
        <f t="shared" si="36"/>
        <v>#N/A</v>
      </c>
      <c r="BH60" s="4" t="e">
        <f t="shared" si="37"/>
        <v>#N/A</v>
      </c>
      <c r="BI60" s="4">
        <f t="shared" ca="1" si="38"/>
        <v>-28.787534685428891</v>
      </c>
      <c r="BJ60" s="4">
        <f t="shared" ca="1" si="39"/>
        <v>-20.148900396655183</v>
      </c>
      <c r="BK60" s="4">
        <f t="shared" ca="1" si="40"/>
        <v>-34.217152933247263</v>
      </c>
      <c r="BL60" s="4">
        <f t="shared" ca="1" si="41"/>
        <v>-64.955575942104232</v>
      </c>
      <c r="BM60" s="4" t="e">
        <f t="shared" si="42"/>
        <v>#N/A</v>
      </c>
      <c r="BN60" s="4">
        <f t="shared" ca="1" si="43"/>
        <v>3.6308069724105718</v>
      </c>
      <c r="BO60" s="4">
        <f t="shared" ca="1" si="44"/>
        <v>368.36785714285713</v>
      </c>
      <c r="BP60" s="4">
        <f t="shared" ca="1" si="45"/>
        <v>656.9</v>
      </c>
      <c r="BS60" s="74">
        <f>(C60-AVERAGE(C$161:C$194,C$196:C$265))/STDEV(C$161:C$194,C$196:C$265)</f>
        <v>0.14733166170281303</v>
      </c>
      <c r="BT60" s="74">
        <f t="shared" si="22"/>
        <v>-2.0079035710733182</v>
      </c>
      <c r="BU60" s="74">
        <f t="shared" ca="1" si="46"/>
        <v>-4.838209304507</v>
      </c>
      <c r="BV60" s="74">
        <f t="shared" ca="1" si="47"/>
        <v>-0.71860202093754866</v>
      </c>
      <c r="BW60" s="74">
        <f t="shared" si="48"/>
        <v>-6.180948049502712</v>
      </c>
      <c r="BX60" s="74">
        <f t="shared" ca="1" si="49"/>
        <v>-7.8064676124470651</v>
      </c>
      <c r="BY60" s="74" t="e">
        <f t="shared" ca="1" si="50"/>
        <v>#DIV/0!</v>
      </c>
      <c r="BZ60" s="74">
        <f t="shared" ca="1" si="51"/>
        <v>-17.179204041999522</v>
      </c>
      <c r="CA60" s="74">
        <f t="shared" ca="1" si="52"/>
        <v>-18.869286645262836</v>
      </c>
      <c r="CB60" s="74">
        <f t="shared" si="53"/>
        <v>2.5994750137964897</v>
      </c>
      <c r="CC60" s="74">
        <f t="shared" si="54"/>
        <v>-3.8413253671584857</v>
      </c>
      <c r="CD60" s="74" t="e">
        <f t="shared" ca="1" si="55"/>
        <v>#DIV/0!</v>
      </c>
      <c r="CE60" s="74">
        <f t="shared" ca="1" si="56"/>
        <v>-8.4416947657669592</v>
      </c>
      <c r="CF60" s="74">
        <f t="shared" ca="1" si="57"/>
        <v>-5.5476313158265782</v>
      </c>
      <c r="CG60" s="74">
        <f t="shared" ca="1" si="58"/>
        <v>-6.3240955340830585</v>
      </c>
      <c r="CH60" s="74">
        <f t="shared" ca="1" si="59"/>
        <v>-8.1635743132088141</v>
      </c>
      <c r="CI60" s="74" t="e">
        <f t="shared" si="60"/>
        <v>#N/A</v>
      </c>
      <c r="CJ60" s="74">
        <f t="shared" ca="1" si="61"/>
        <v>1.9960703931718735</v>
      </c>
      <c r="CK60" s="74">
        <f t="shared" ca="1" si="62"/>
        <v>-1.8931847558023449</v>
      </c>
      <c r="CL60" s="74">
        <f t="shared" ca="1" si="63"/>
        <v>0.14268586733777808</v>
      </c>
      <c r="CO60" s="53">
        <v>45505</v>
      </c>
      <c r="CP60" s="57">
        <f>SUM(C$244:C$247)</f>
        <v>1561</v>
      </c>
      <c r="CQ60" s="57">
        <f t="shared" ref="CQ60:DG60" si="177">SUM(D$244:D$247)</f>
        <v>293</v>
      </c>
      <c r="CR60" s="57">
        <f t="shared" ca="1" si="177"/>
        <v>477.42857142857144</v>
      </c>
      <c r="CS60" s="57">
        <f t="shared" ca="1" si="177"/>
        <v>421.71428571428572</v>
      </c>
      <c r="CT60" s="57">
        <f t="shared" si="177"/>
        <v>175041</v>
      </c>
      <c r="CU60" s="57">
        <f t="shared" ca="1" si="177"/>
        <v>393.57142857142861</v>
      </c>
      <c r="CV60" s="57">
        <f t="shared" ca="1" si="177"/>
        <v>396.42857142857144</v>
      </c>
      <c r="CW60" s="57">
        <f t="shared" ca="1" si="177"/>
        <v>345.42857142857144</v>
      </c>
      <c r="CX60" s="57">
        <f t="shared" ca="1" si="177"/>
        <v>359.28571428571433</v>
      </c>
      <c r="CY60" s="57">
        <f t="shared" si="177"/>
        <v>12314</v>
      </c>
      <c r="CZ60" s="57">
        <f t="shared" si="177"/>
        <v>422.67142857142858</v>
      </c>
      <c r="DA60" s="57">
        <f t="shared" ca="1" si="177"/>
        <v>23.994285714285716</v>
      </c>
      <c r="DB60" s="57">
        <f t="shared" ca="1" si="177"/>
        <v>446.09285714285716</v>
      </c>
      <c r="DC60" s="57">
        <f t="shared" ca="1" si="177"/>
        <v>448.66238095238089</v>
      </c>
      <c r="DD60" s="57">
        <f t="shared" ca="1" si="177"/>
        <v>473.06642857142862</v>
      </c>
      <c r="DE60" s="57">
        <f t="shared" ca="1" si="177"/>
        <v>468.67214285714283</v>
      </c>
      <c r="DF60" s="57">
        <f t="shared" si="177"/>
        <v>398.81399195124595</v>
      </c>
      <c r="DG60" s="57">
        <f t="shared" ca="1" si="177"/>
        <v>2110336.7142857141</v>
      </c>
      <c r="DH60" s="57">
        <f ca="1">AVERAGE(U$244:U$247)</f>
        <v>-155.96821428571428</v>
      </c>
      <c r="DI60" s="57">
        <f ca="1">AVERAGE(V$244:V$247)</f>
        <v>-457.09999999999997</v>
      </c>
      <c r="DJ60" s="4">
        <f>HAVERGDP!B90</f>
        <v>101.4</v>
      </c>
    </row>
    <row r="61" spans="1:114" x14ac:dyDescent="0.35">
      <c r="A61" s="73" t="s">
        <v>776</v>
      </c>
      <c r="B61" s="41">
        <f t="shared" si="88"/>
        <v>44228</v>
      </c>
      <c r="C61" s="57">
        <f>'HAVERW (new)'!B116</f>
        <v>351</v>
      </c>
      <c r="D61" s="57">
        <f>'HAVERW (new)'!C116-'HAVERW (new)'!B116</f>
        <v>40</v>
      </c>
      <c r="E61" s="4">
        <f ca="1">AVERAGE(OFFSET('HAVERD (new)'!B$12,(ROWS('Chart Data'!$A$5:$A61)-1)*7,0,7,1))</f>
        <v>75.428571428571431</v>
      </c>
      <c r="F61" s="4">
        <f ca="1">AVERAGE(OFFSET('HAVERD (new)'!C$12,(ROWS('Chart Data'!$A$5:$A61)-1)*7,0,7,1))</f>
        <v>97.285714285714292</v>
      </c>
      <c r="G61" s="57">
        <f>'HAVERW (new)'!Q116</f>
        <v>5969</v>
      </c>
      <c r="H61" s="4">
        <f ca="1">AVERAGE(OFFSET('HAVERD (new)'!O$12,(ROWS('Chart Data'!$A$5:$A61)-1)*7,0,7,1))</f>
        <v>56</v>
      </c>
      <c r="I61" s="4">
        <f ca="1">AVERAGE(OFFSET('HAVERD (new)'!P$12,(ROWS('Chart Data'!$A$5:$A61)-1)*7,0,7,1))</f>
        <v>15</v>
      </c>
      <c r="J61" s="4">
        <f ca="1">AVERAGE(OFFSET('HAVERD (new)'!Q$12,(ROWS('Chart Data'!$A$5:$A61)-1)*7,0,7,1))</f>
        <v>17.428571428571427</v>
      </c>
      <c r="K61" s="4">
        <f ca="1">AVERAGE(OFFSET('HAVERD (new)'!R$12,(ROWS('Chart Data'!$A$5:$A61)-1)*7,0,7,1))</f>
        <v>35</v>
      </c>
      <c r="L61" s="57">
        <f>'HAVERW (new)'!D116</f>
        <v>4465</v>
      </c>
      <c r="M61" s="57">
        <f>'HAVERW (new)'!F116</f>
        <v>65.471428571428561</v>
      </c>
      <c r="N61" s="4" t="e">
        <f ca="1">AVERAGE(OFFSET('HAVERD (new)'!D$12,(ROWS('Chart Data'!$A$5:$A61)-1)*7,0,7,1))</f>
        <v>#DIV/0!</v>
      </c>
      <c r="O61" s="4">
        <f ca="1">AVERAGE(OFFSET('HAVERD (new)'!E$12,(ROWS('Chart Data'!$A$5:$A61)-1)*7,0,7,1))</f>
        <v>49.412857142857142</v>
      </c>
      <c r="P61" s="4">
        <f ca="1">AVERAGE(AVERAGE(OFFSET('HAVERD (new)'!F$12,(ROWS('Chart Data'!$A$5:$A61)-1)*7,0,7,1)),AVERAGE(OFFSET('HAVERD (new)'!J$12,(ROWS('Chart Data'!$A$5:$A61)-1)*7,0,7,1)),AVERAGE(OFFSET('HAVERD (new)'!K$12,(ROWS('Chart Data'!$A$5:$A61)-1)*7,0,7,1)))</f>
        <v>61.045238095238098</v>
      </c>
      <c r="Q61" s="4">
        <f ca="1">AVERAGE(AVERAGE(OFFSET('HAVERD (new)'!H$12,(ROWS('Chart Data'!$A$5:$A61)-1)*7,0,7,1)),AVERAGE(OFFSET('HAVERD (new)'!I$12,(ROWS('Chart Data'!$A$5:$A61)-1)*7,0,7,1)))</f>
        <v>46.725714285714282</v>
      </c>
      <c r="R61" s="4">
        <f ca="1">AVERAGE(AVERAGE(OFFSET('HAVERD (new)'!L$12,(ROWS('Chart Data'!$A$5:$A61)-1)*7,0,7,1)),AVERAGE(OFFSET('HAVERD (new)'!M$12,(ROWS('Chart Data'!$A$5:$A61)-1)*7,0,7,1)))</f>
        <v>27.070714285714288</v>
      </c>
      <c r="S61" s="57">
        <f>'Fuel demand'!C7</f>
        <v>97.202065083514896</v>
      </c>
      <c r="T61" s="57">
        <f ca="1">AVERAGE(OFFSET(Energy!E$1109,(ROWS('Chart Data'!$A$5:$A61)-1)*7,0,7,1))</f>
        <v>787181.57142857148</v>
      </c>
      <c r="U61" s="57">
        <f ca="1">-AVERAGE(OFFSET('HAVERD (new)'!T$12,(ROWS('Chart Data'!$A$5:$A61)-1)*7,0,7,1))</f>
        <v>-275.53714285714284</v>
      </c>
      <c r="V61" s="4">
        <f ca="1">-AVERAGE(OFFSET('HAVERD (new)'!U$12,(ROWS('Chart Data'!$A$5:$A61)-1)*7,0,7,1))*10000</f>
        <v>-345.40000000000003</v>
      </c>
      <c r="W61" s="4"/>
      <c r="Z61" s="4"/>
      <c r="AA61" s="4">
        <f t="shared" si="159"/>
        <v>-2.2284122562674091</v>
      </c>
      <c r="AB61" s="4">
        <f t="shared" si="160"/>
        <v>5.2631578947368363</v>
      </c>
      <c r="AC61" s="4" t="e">
        <f t="shared" ca="1" si="161"/>
        <v>#DIV/0!</v>
      </c>
      <c r="AD61" s="4" t="e">
        <f t="shared" ca="1" si="162"/>
        <v>#DIV/0!</v>
      </c>
      <c r="AE61" s="4">
        <f t="shared" si="163"/>
        <v>-81.588525601480569</v>
      </c>
      <c r="AF61" s="4" t="e">
        <f t="shared" ca="1" si="164"/>
        <v>#DIV/0!</v>
      </c>
      <c r="AG61" s="4" t="e">
        <f t="shared" ca="1" si="165"/>
        <v>#DIV/0!</v>
      </c>
      <c r="AH61" s="4" t="e">
        <f t="shared" ca="1" si="166"/>
        <v>#DIV/0!</v>
      </c>
      <c r="AI61" s="4" t="e">
        <f t="shared" ca="1" si="167"/>
        <v>#DIV/0!</v>
      </c>
      <c r="AJ61" s="4">
        <f t="shared" si="168"/>
        <v>49.076186131386855</v>
      </c>
      <c r="AK61" s="4">
        <f t="shared" si="176"/>
        <v>-34.303325688073407</v>
      </c>
      <c r="AL61" s="73" t="e">
        <f>NA()</f>
        <v>#N/A</v>
      </c>
      <c r="AM61" s="4">
        <f t="shared" ca="1" si="169"/>
        <v>-27.327926716530794</v>
      </c>
      <c r="AN61" s="4">
        <f t="shared" ca="1" si="170"/>
        <v>-17.137981630027976</v>
      </c>
      <c r="AO61" s="4">
        <f t="shared" ca="1" si="171"/>
        <v>-36.468348775323904</v>
      </c>
      <c r="AP61" s="4">
        <f t="shared" ca="1" si="172"/>
        <v>-67.624018657258318</v>
      </c>
      <c r="AQ61" s="73" t="e">
        <f>NA()</f>
        <v>#N/A</v>
      </c>
      <c r="AR61" s="4">
        <f t="shared" ca="1" si="173"/>
        <v>1.9739596114150437</v>
      </c>
      <c r="AS61" s="57">
        <f t="shared" ca="1" si="25"/>
        <v>275.53714285714284</v>
      </c>
      <c r="AT61" s="57">
        <f t="shared" ca="1" si="26"/>
        <v>345.40000000000003</v>
      </c>
      <c r="AW61" s="4">
        <f t="shared" si="92"/>
        <v>-11.785315136450066</v>
      </c>
      <c r="AX61" s="4">
        <f t="shared" si="27"/>
        <v>-6.8541451668386664</v>
      </c>
      <c r="AY61" s="4" t="e">
        <f t="shared" ca="1" si="28"/>
        <v>#DIV/0!</v>
      </c>
      <c r="AZ61" s="4" t="e">
        <f t="shared" ca="1" si="29"/>
        <v>#DIV/0!</v>
      </c>
      <c r="BA61" s="4">
        <f t="shared" si="30"/>
        <v>-80.897413225535871</v>
      </c>
      <c r="BB61" s="4" t="e">
        <f t="shared" ca="1" si="31"/>
        <v>#DIV/0!</v>
      </c>
      <c r="BC61" s="4" t="e">
        <f t="shared" ca="1" si="32"/>
        <v>#DIV/0!</v>
      </c>
      <c r="BD61" s="4" t="e">
        <f t="shared" ca="1" si="33"/>
        <v>#DIV/0!</v>
      </c>
      <c r="BE61" s="4" t="e">
        <f t="shared" ca="1" si="34"/>
        <v>#DIV/0!</v>
      </c>
      <c r="BF61" s="4">
        <f t="shared" si="35"/>
        <v>-19.711120572771158</v>
      </c>
      <c r="BG61" s="4" t="e">
        <f t="shared" si="36"/>
        <v>#N/A</v>
      </c>
      <c r="BH61" s="4" t="e">
        <f t="shared" si="37"/>
        <v>#N/A</v>
      </c>
      <c r="BI61" s="4">
        <f t="shared" ca="1" si="38"/>
        <v>-27.911606666258894</v>
      </c>
      <c r="BJ61" s="4">
        <f t="shared" ca="1" si="39"/>
        <v>-18.958681274609532</v>
      </c>
      <c r="BK61" s="4">
        <f t="shared" ca="1" si="40"/>
        <v>-34.645767056218581</v>
      </c>
      <c r="BL61" s="4">
        <f t="shared" ca="1" si="41"/>
        <v>-66.130077007836391</v>
      </c>
      <c r="BM61" s="4" t="e">
        <f t="shared" si="42"/>
        <v>#N/A</v>
      </c>
      <c r="BN61" s="4">
        <f t="shared" ca="1" si="43"/>
        <v>1.309351011270854</v>
      </c>
      <c r="BO61" s="4">
        <f t="shared" ca="1" si="44"/>
        <v>324.35071428571428</v>
      </c>
      <c r="BP61" s="4">
        <f t="shared" ca="1" si="45"/>
        <v>530.25</v>
      </c>
      <c r="BS61" s="74">
        <f t="shared" ref="BS61:BS124" si="178">(C61-AVERAGE(C$161:C$194,C$196:C$265))/STDEV(C$161:C$194,C$196:C$265)</f>
        <v>-1.7266422799560011</v>
      </c>
      <c r="BT61" s="74">
        <f t="shared" si="22"/>
        <v>-1.5934097810939116</v>
      </c>
      <c r="BU61" s="74">
        <f t="shared" ca="1" si="46"/>
        <v>-4.7722786757833076</v>
      </c>
      <c r="BV61" s="74">
        <f t="shared" ca="1" si="47"/>
        <v>-0.58753859867171154</v>
      </c>
      <c r="BW61" s="74">
        <f t="shared" si="48"/>
        <v>-6.1936286952310002</v>
      </c>
      <c r="BX61" s="74">
        <f t="shared" ca="1" si="49"/>
        <v>-7.6422361760000728</v>
      </c>
      <c r="BY61" s="74" t="e">
        <f t="shared" ca="1" si="50"/>
        <v>#DIV/0!</v>
      </c>
      <c r="BZ61" s="74">
        <f t="shared" ca="1" si="51"/>
        <v>-16.860419905205369</v>
      </c>
      <c r="CA61" s="74">
        <f t="shared" ca="1" si="52"/>
        <v>-18.008167755991401</v>
      </c>
      <c r="CB61" s="74">
        <f t="shared" si="53"/>
        <v>-0.24078206452354819</v>
      </c>
      <c r="CC61" s="74">
        <f t="shared" si="54"/>
        <v>-3.6972638880582753</v>
      </c>
      <c r="CD61" s="74" t="e">
        <f t="shared" ca="1" si="55"/>
        <v>#DIV/0!</v>
      </c>
      <c r="CE61" s="74">
        <f t="shared" ca="1" si="56"/>
        <v>-8.0837408279839238</v>
      </c>
      <c r="CF61" s="74">
        <f t="shared" ca="1" si="57"/>
        <v>-5.2321821532167192</v>
      </c>
      <c r="CG61" s="74">
        <f t="shared" ca="1" si="58"/>
        <v>-6.15135048365293</v>
      </c>
      <c r="CH61" s="74">
        <f t="shared" ca="1" si="59"/>
        <v>-8.0091733425232956</v>
      </c>
      <c r="CI61" s="74">
        <f t="shared" si="60"/>
        <v>-1.1028630981552956</v>
      </c>
      <c r="CJ61" s="74">
        <f t="shared" ca="1" si="61"/>
        <v>1.8093264393979376</v>
      </c>
      <c r="CK61" s="74">
        <f t="shared" ca="1" si="62"/>
        <v>-0.96760636482276885</v>
      </c>
      <c r="CL61" s="74">
        <f t="shared" ca="1" si="63"/>
        <v>0.26302583701671545</v>
      </c>
      <c r="CO61" s="53">
        <v>45536</v>
      </c>
      <c r="CP61" s="57">
        <f>SUM(C$248:C$252)</f>
        <v>1915</v>
      </c>
      <c r="CQ61" s="57">
        <f t="shared" ref="CQ61:DG61" si="179">SUM(D$248:D$252)</f>
        <v>337</v>
      </c>
      <c r="CR61" s="57">
        <f t="shared" ca="1" si="179"/>
        <v>623.42857142857133</v>
      </c>
      <c r="CS61" s="57">
        <f t="shared" ca="1" si="179"/>
        <v>551</v>
      </c>
      <c r="CT61" s="57">
        <f t="shared" si="179"/>
        <v>217613</v>
      </c>
      <c r="CU61" s="57">
        <f t="shared" ca="1" si="179"/>
        <v>494.71428571428572</v>
      </c>
      <c r="CV61" s="57">
        <f t="shared" ca="1" si="179"/>
        <v>484.28571428571422</v>
      </c>
      <c r="CW61" s="57">
        <f t="shared" ca="1" si="179"/>
        <v>430</v>
      </c>
      <c r="CX61" s="57">
        <f t="shared" ca="1" si="179"/>
        <v>440.57142857142861</v>
      </c>
      <c r="CY61" s="57">
        <f t="shared" si="179"/>
        <v>22960</v>
      </c>
      <c r="CZ61" s="57">
        <f t="shared" si="179"/>
        <v>543.32857142857142</v>
      </c>
      <c r="DA61" s="57">
        <f t="shared" ca="1" si="179"/>
        <v>25.700000000000003</v>
      </c>
      <c r="DB61" s="57">
        <f t="shared" ca="1" si="179"/>
        <v>530.31714285714293</v>
      </c>
      <c r="DC61" s="57">
        <f t="shared" ca="1" si="179"/>
        <v>550.4680952380952</v>
      </c>
      <c r="DD61" s="57">
        <f t="shared" ca="1" si="179"/>
        <v>533.91571428571422</v>
      </c>
      <c r="DE61" s="57">
        <f t="shared" ca="1" si="179"/>
        <v>524.25785714285712</v>
      </c>
      <c r="DF61" s="57">
        <f t="shared" si="179"/>
        <v>523.74550480161201</v>
      </c>
      <c r="DG61" s="57">
        <f t="shared" ca="1" si="179"/>
        <v>2971766.2857142859</v>
      </c>
      <c r="DH61" s="57">
        <f ca="1">AVERAGE(U$248:U$252)</f>
        <v>-216.77114285714282</v>
      </c>
      <c r="DI61" s="57">
        <f ca="1">AVERAGE(V$248:V$252)</f>
        <v>-51.279999999999994</v>
      </c>
      <c r="DJ61" s="4">
        <f>HAVERGDP!B91</f>
        <v>101.4</v>
      </c>
    </row>
    <row r="62" spans="1:114" x14ac:dyDescent="0.35">
      <c r="A62" s="73" t="s">
        <v>789</v>
      </c>
      <c r="B62" s="41">
        <f t="shared" si="88"/>
        <v>44235</v>
      </c>
      <c r="C62" s="57">
        <f>'HAVERW (new)'!B117</f>
        <v>383</v>
      </c>
      <c r="D62" s="57">
        <f>'HAVERW (new)'!C117-'HAVERW (new)'!B117</f>
        <v>37</v>
      </c>
      <c r="E62" s="4">
        <f ca="1">AVERAGE(OFFSET('HAVERD (new)'!B$12,(ROWS('Chart Data'!$A$5:$A62)-1)*7,0,7,1))</f>
        <v>75.857142857142861</v>
      </c>
      <c r="F62" s="4">
        <f ca="1">AVERAGE(OFFSET('HAVERD (new)'!C$12,(ROWS('Chart Data'!$A$5:$A62)-1)*7,0,7,1))</f>
        <v>96.285714285714292</v>
      </c>
      <c r="G62" s="57">
        <f>'HAVERW (new)'!Q117</f>
        <v>6044</v>
      </c>
      <c r="H62" s="4">
        <f ca="1">AVERAGE(OFFSET('HAVERD (new)'!O$12,(ROWS('Chart Data'!$A$5:$A62)-1)*7,0,7,1))</f>
        <v>55.857142857142854</v>
      </c>
      <c r="I62" s="4">
        <f ca="1">AVERAGE(OFFSET('HAVERD (new)'!P$12,(ROWS('Chart Data'!$A$5:$A62)-1)*7,0,7,1))</f>
        <v>15.285714285714286</v>
      </c>
      <c r="J62" s="4">
        <f ca="1">AVERAGE(OFFSET('HAVERD (new)'!Q$12,(ROWS('Chart Data'!$A$5:$A62)-1)*7,0,7,1))</f>
        <v>18.142857142857142</v>
      </c>
      <c r="K62" s="4">
        <f ca="1">AVERAGE(OFFSET('HAVERD (new)'!R$12,(ROWS('Chart Data'!$A$5:$A62)-1)*7,0,7,1))</f>
        <v>35.428571428571431</v>
      </c>
      <c r="L62" s="57">
        <f>'HAVERW (new)'!D117</f>
        <v>7300</v>
      </c>
      <c r="M62" s="57">
        <f>'HAVERW (new)'!F117</f>
        <v>65.957142857142856</v>
      </c>
      <c r="N62" s="4" t="e">
        <f ca="1">AVERAGE(OFFSET('HAVERD (new)'!D$12,(ROWS('Chart Data'!$A$5:$A62)-1)*7,0,7,1))</f>
        <v>#DIV/0!</v>
      </c>
      <c r="O62" s="4">
        <f ca="1">AVERAGE(OFFSET('HAVERD (new)'!E$12,(ROWS('Chart Data'!$A$5:$A62)-1)*7,0,7,1))</f>
        <v>46.42</v>
      </c>
      <c r="P62" s="4">
        <f ca="1">AVERAGE(AVERAGE(OFFSET('HAVERD (new)'!F$12,(ROWS('Chart Data'!$A$5:$A62)-1)*7,0,7,1)),AVERAGE(OFFSET('HAVERD (new)'!J$12,(ROWS('Chart Data'!$A$5:$A62)-1)*7,0,7,1)),AVERAGE(OFFSET('HAVERD (new)'!K$12,(ROWS('Chart Data'!$A$5:$A62)-1)*7,0,7,1)))</f>
        <v>53.398095238095237</v>
      </c>
      <c r="Q62" s="4">
        <f ca="1">AVERAGE(AVERAGE(OFFSET('HAVERD (new)'!H$12,(ROWS('Chart Data'!$A$5:$A62)-1)*7,0,7,1)),AVERAGE(OFFSET('HAVERD (new)'!I$12,(ROWS('Chart Data'!$A$5:$A62)-1)*7,0,7,1)))</f>
        <v>47.192857142857143</v>
      </c>
      <c r="R62" s="4">
        <f ca="1">AVERAGE(AVERAGE(OFFSET('HAVERD (new)'!L$12,(ROWS('Chart Data'!$A$5:$A62)-1)*7,0,7,1)),AVERAGE(OFFSET('HAVERD (new)'!M$12,(ROWS('Chart Data'!$A$5:$A62)-1)*7,0,7,1)))</f>
        <v>26.182142857142857</v>
      </c>
      <c r="S62" s="57">
        <f>'Fuel demand'!C8</f>
        <v>95.448787621927337</v>
      </c>
      <c r="T62" s="57">
        <f ca="1">AVERAGE(OFFSET(Energy!E$1109,(ROWS('Chart Data'!$A$5:$A62)-1)*7,0,7,1))</f>
        <v>844905.42857142852</v>
      </c>
      <c r="U62" s="57">
        <f ca="1">-AVERAGE(OFFSET('HAVERD (new)'!T$12,(ROWS('Chart Data'!$A$5:$A62)-1)*7,0,7,1))</f>
        <v>-251.45428571428573</v>
      </c>
      <c r="V62" s="4">
        <f ca="1">-AVERAGE(OFFSET('HAVERD (new)'!U$12,(ROWS('Chart Data'!$A$5:$A62)-1)*7,0,7,1))*10000</f>
        <v>-189.2</v>
      </c>
      <c r="W62" s="4"/>
      <c r="Z62" s="4"/>
      <c r="AA62" s="4">
        <f t="shared" si="159"/>
        <v>20.062695924764885</v>
      </c>
      <c r="AB62" s="4">
        <f t="shared" si="160"/>
        <v>0</v>
      </c>
      <c r="AC62" s="4" t="e">
        <f t="shared" ca="1" si="161"/>
        <v>#DIV/0!</v>
      </c>
      <c r="AD62" s="4" t="e">
        <f t="shared" ca="1" si="162"/>
        <v>#DIV/0!</v>
      </c>
      <c r="AE62" s="4">
        <f t="shared" si="163"/>
        <v>-82.750156972429934</v>
      </c>
      <c r="AF62" s="4" t="e">
        <f t="shared" ca="1" si="164"/>
        <v>#DIV/0!</v>
      </c>
      <c r="AG62" s="4" t="e">
        <f t="shared" ca="1" si="165"/>
        <v>#DIV/0!</v>
      </c>
      <c r="AH62" s="4" t="e">
        <f t="shared" ca="1" si="166"/>
        <v>#DIV/0!</v>
      </c>
      <c r="AI62" s="4" t="e">
        <f t="shared" ca="1" si="167"/>
        <v>#DIV/0!</v>
      </c>
      <c r="AJ62" s="4">
        <f t="shared" si="168"/>
        <v>-23.373331079939152</v>
      </c>
      <c r="AK62" s="4">
        <f t="shared" si="176"/>
        <v>-33.71141421392678</v>
      </c>
      <c r="AL62" s="73" t="e">
        <f>NA()</f>
        <v>#N/A</v>
      </c>
      <c r="AM62" s="4">
        <f t="shared" ca="1" si="169"/>
        <v>-29.780659103187467</v>
      </c>
      <c r="AN62" s="4">
        <f t="shared" ca="1" si="170"/>
        <v>-21.084892714131875</v>
      </c>
      <c r="AO62" s="4">
        <f t="shared" ca="1" si="171"/>
        <v>-36.356105267213799</v>
      </c>
      <c r="AP62" s="4">
        <f t="shared" ca="1" si="172"/>
        <v>-68.558611106345751</v>
      </c>
      <c r="AQ62" s="73" t="e">
        <f>NA()</f>
        <v>#N/A</v>
      </c>
      <c r="AR62" s="4">
        <f t="shared" ca="1" si="173"/>
        <v>9.8161566467471317</v>
      </c>
      <c r="AS62" s="57">
        <f t="shared" ca="1" si="25"/>
        <v>251.45428571428573</v>
      </c>
      <c r="AT62" s="57">
        <f t="shared" ca="1" si="26"/>
        <v>189.2</v>
      </c>
      <c r="AW62" s="4">
        <f t="shared" si="92"/>
        <v>-7.7583417202305958</v>
      </c>
      <c r="AX62" s="4">
        <f t="shared" si="27"/>
        <v>-8.3247334021327841</v>
      </c>
      <c r="AY62" s="4" t="e">
        <f t="shared" ca="1" si="28"/>
        <v>#DIV/0!</v>
      </c>
      <c r="AZ62" s="4" t="e">
        <f t="shared" ca="1" si="29"/>
        <v>#DIV/0!</v>
      </c>
      <c r="BA62" s="4">
        <f t="shared" si="30"/>
        <v>-81.946264991686235</v>
      </c>
      <c r="BB62" s="4" t="e">
        <f t="shared" ca="1" si="31"/>
        <v>#DIV/0!</v>
      </c>
      <c r="BC62" s="4" t="e">
        <f t="shared" ca="1" si="32"/>
        <v>#DIV/0!</v>
      </c>
      <c r="BD62" s="4" t="e">
        <f t="shared" ca="1" si="33"/>
        <v>#DIV/0!</v>
      </c>
      <c r="BE62" s="4" t="e">
        <f t="shared" ca="1" si="34"/>
        <v>#DIV/0!</v>
      </c>
      <c r="BF62" s="4">
        <f t="shared" si="35"/>
        <v>-36.441607860871379</v>
      </c>
      <c r="BG62" s="4" t="e">
        <f t="shared" si="36"/>
        <v>#N/A</v>
      </c>
      <c r="BH62" s="4" t="e">
        <f t="shared" si="37"/>
        <v>#N/A</v>
      </c>
      <c r="BI62" s="4">
        <f t="shared" ca="1" si="38"/>
        <v>-28.988224849087707</v>
      </c>
      <c r="BJ62" s="4">
        <f t="shared" ca="1" si="39"/>
        <v>-20.141172660055524</v>
      </c>
      <c r="BK62" s="4">
        <f t="shared" ca="1" si="40"/>
        <v>-35.813849096326997</v>
      </c>
      <c r="BL62" s="4">
        <f t="shared" ca="1" si="41"/>
        <v>-67.616186048382588</v>
      </c>
      <c r="BM62" s="4" t="e">
        <f t="shared" si="42"/>
        <v>#N/A</v>
      </c>
      <c r="BN62" s="4">
        <f t="shared" ca="1" si="43"/>
        <v>2.9888311689221236</v>
      </c>
      <c r="BO62" s="4">
        <f t="shared" ca="1" si="44"/>
        <v>300.75142857142856</v>
      </c>
      <c r="BP62" s="4">
        <f t="shared" ca="1" si="45"/>
        <v>381.15</v>
      </c>
      <c r="BS62" s="74">
        <f t="shared" si="178"/>
        <v>-0.55081549303282362</v>
      </c>
      <c r="BT62" s="74">
        <f t="shared" si="22"/>
        <v>-1.8421060550815556</v>
      </c>
      <c r="BU62" s="74">
        <f t="shared" ca="1" si="46"/>
        <v>-4.722830704240538</v>
      </c>
      <c r="BV62" s="74">
        <f t="shared" ca="1" si="47"/>
        <v>-0.67928299425779748</v>
      </c>
      <c r="BW62" s="74">
        <f t="shared" si="48"/>
        <v>-6.1789971809291293</v>
      </c>
      <c r="BX62" s="74">
        <f t="shared" ca="1" si="49"/>
        <v>-7.6696080820745722</v>
      </c>
      <c r="BY62" s="74" t="e">
        <f t="shared" ca="1" si="50"/>
        <v>#DIV/0!</v>
      </c>
      <c r="BZ62" s="74">
        <f t="shared" ca="1" si="51"/>
        <v>-16.683317606986396</v>
      </c>
      <c r="CA62" s="74">
        <f t="shared" ca="1" si="52"/>
        <v>-17.864647941112828</v>
      </c>
      <c r="CB62" s="74">
        <f t="shared" si="53"/>
        <v>0.99269355083143151</v>
      </c>
      <c r="CC62" s="74">
        <f t="shared" si="54"/>
        <v>-3.6677573200497982</v>
      </c>
      <c r="CD62" s="74" t="e">
        <f t="shared" ca="1" si="55"/>
        <v>#DIV/0!</v>
      </c>
      <c r="CE62" s="74">
        <f t="shared" ca="1" si="56"/>
        <v>-8.5530233684441601</v>
      </c>
      <c r="CF62" s="74">
        <f t="shared" ca="1" si="57"/>
        <v>-6.1870922573358005</v>
      </c>
      <c r="CG62" s="74">
        <f t="shared" ca="1" si="58"/>
        <v>-6.0984098730712493</v>
      </c>
      <c r="CH62" s="74">
        <f t="shared" ca="1" si="59"/>
        <v>-8.1063280251397796</v>
      </c>
      <c r="CI62" s="74">
        <f t="shared" si="60"/>
        <v>-1.5282705663614302</v>
      </c>
      <c r="CJ62" s="74">
        <f t="shared" ca="1" si="61"/>
        <v>2.4683631670528179</v>
      </c>
      <c r="CK62" s="74">
        <f t="shared" ca="1" si="62"/>
        <v>-0.66229788427932723</v>
      </c>
      <c r="CL62" s="74">
        <f t="shared" ca="1" si="63"/>
        <v>0.50525654917973128</v>
      </c>
      <c r="CO62" s="53">
        <v>45566</v>
      </c>
      <c r="CP62" s="57">
        <f>SUM(C$253:C$256)</f>
        <v>1560</v>
      </c>
      <c r="CQ62" s="57">
        <f t="shared" ref="CQ62:DG62" si="180">SUM(D$253:D$256)</f>
        <v>232</v>
      </c>
      <c r="CR62" s="57">
        <f t="shared" ca="1" si="180"/>
        <v>493.42857142857144</v>
      </c>
      <c r="CS62" s="57">
        <f t="shared" ca="1" si="180"/>
        <v>435.42857142857139</v>
      </c>
      <c r="CT62" s="57">
        <f t="shared" si="180"/>
        <v>162171</v>
      </c>
      <c r="CU62" s="57">
        <f t="shared" ca="1" si="180"/>
        <v>390</v>
      </c>
      <c r="CV62" s="57">
        <f t="shared" ca="1" si="180"/>
        <v>394.71428571428567</v>
      </c>
      <c r="CW62" s="57">
        <f t="shared" ca="1" si="180"/>
        <v>345.14285714285717</v>
      </c>
      <c r="CX62" s="57">
        <f t="shared" ca="1" si="180"/>
        <v>349.14285714285717</v>
      </c>
      <c r="CY62" s="57">
        <f t="shared" si="180"/>
        <v>16485</v>
      </c>
      <c r="CZ62" s="57">
        <f t="shared" si="180"/>
        <v>435.22857142857146</v>
      </c>
      <c r="DA62" s="57">
        <f t="shared" ca="1" si="180"/>
        <v>30.504285714285714</v>
      </c>
      <c r="DB62" s="57">
        <f t="shared" ca="1" si="180"/>
        <v>403.68142857142857</v>
      </c>
      <c r="DC62" s="57">
        <f t="shared" ca="1" si="180"/>
        <v>429.56</v>
      </c>
      <c r="DD62" s="57">
        <f t="shared" ca="1" si="180"/>
        <v>404.86</v>
      </c>
      <c r="DE62" s="57">
        <f t="shared" ca="1" si="180"/>
        <v>386.86928571428564</v>
      </c>
      <c r="DF62" s="57">
        <f t="shared" si="180"/>
        <v>425.46104898301809</v>
      </c>
      <c r="DG62" s="57">
        <f t="shared" ca="1" si="180"/>
        <v>2633906.4285714286</v>
      </c>
      <c r="DH62" s="57">
        <f ca="1">AVERAGE(U$253:U$256)</f>
        <v>-316.70928571428573</v>
      </c>
      <c r="DI62" s="57">
        <f ca="1">AVERAGE(V$253:V$256)</f>
        <v>-64.95</v>
      </c>
      <c r="DJ62" s="4">
        <f>HAVERGDP!B92</f>
        <v>101.3</v>
      </c>
    </row>
    <row r="63" spans="1:114" x14ac:dyDescent="0.35">
      <c r="A63" s="73" t="s">
        <v>795</v>
      </c>
      <c r="B63" s="41">
        <f t="shared" si="88"/>
        <v>44242</v>
      </c>
      <c r="C63" s="57">
        <f>'HAVERW (new)'!B118</f>
        <v>455</v>
      </c>
      <c r="D63" s="57">
        <f>'HAVERW (new)'!C118-'HAVERW (new)'!B118</f>
        <v>39</v>
      </c>
      <c r="E63" s="4">
        <f ca="1">AVERAGE(OFFSET('HAVERD (new)'!B$12,(ROWS('Chart Data'!$A$5:$A63)-1)*7,0,7,1))</f>
        <v>79.571428571428569</v>
      </c>
      <c r="F63" s="4">
        <f ca="1">AVERAGE(OFFSET('HAVERD (new)'!C$12,(ROWS('Chart Data'!$A$5:$A63)-1)*7,0,7,1))</f>
        <v>99.714285714285708</v>
      </c>
      <c r="G63" s="57">
        <f>'HAVERW (new)'!Q118</f>
        <v>6037</v>
      </c>
      <c r="H63" s="4">
        <f ca="1">AVERAGE(OFFSET('HAVERD (new)'!O$12,(ROWS('Chart Data'!$A$5:$A63)-1)*7,0,7,1))</f>
        <v>59.857142857142854</v>
      </c>
      <c r="I63" s="4">
        <f ca="1">AVERAGE(OFFSET('HAVERD (new)'!P$12,(ROWS('Chart Data'!$A$5:$A63)-1)*7,0,7,1))</f>
        <v>15.428571428571429</v>
      </c>
      <c r="J63" s="4">
        <f ca="1">AVERAGE(OFFSET('HAVERD (new)'!Q$12,(ROWS('Chart Data'!$A$5:$A63)-1)*7,0,7,1))</f>
        <v>19.142857142857142</v>
      </c>
      <c r="K63" s="4">
        <f ca="1">AVERAGE(OFFSET('HAVERD (new)'!R$12,(ROWS('Chart Data'!$A$5:$A63)-1)*7,0,7,1))</f>
        <v>39.142857142857146</v>
      </c>
      <c r="L63" s="57">
        <f>'HAVERW (new)'!D118</f>
        <v>5743</v>
      </c>
      <c r="M63" s="57">
        <f>'HAVERW (new)'!F118</f>
        <v>70.871428571428581</v>
      </c>
      <c r="N63" s="4" t="e">
        <f ca="1">AVERAGE(OFFSET('HAVERD (new)'!D$12,(ROWS('Chart Data'!$A$5:$A63)-1)*7,0,7,1))</f>
        <v>#DIV/0!</v>
      </c>
      <c r="O63" s="4">
        <f ca="1">AVERAGE(OFFSET('HAVERD (new)'!E$12,(ROWS('Chart Data'!$A$5:$A63)-1)*7,0,7,1))</f>
        <v>45.382857142857141</v>
      </c>
      <c r="P63" s="4">
        <f ca="1">AVERAGE(AVERAGE(OFFSET('HAVERD (new)'!F$12,(ROWS('Chart Data'!$A$5:$A63)-1)*7,0,7,1)),AVERAGE(OFFSET('HAVERD (new)'!J$12,(ROWS('Chart Data'!$A$5:$A63)-1)*7,0,7,1)),AVERAGE(OFFSET('HAVERD (new)'!K$12,(ROWS('Chart Data'!$A$5:$A63)-1)*7,0,7,1)))</f>
        <v>50.756666666666661</v>
      </c>
      <c r="Q63" s="4">
        <f ca="1">AVERAGE(AVERAGE(OFFSET('HAVERD (new)'!H$12,(ROWS('Chart Data'!$A$5:$A63)-1)*7,0,7,1)),AVERAGE(OFFSET('HAVERD (new)'!I$12,(ROWS('Chart Data'!$A$5:$A63)-1)*7,0,7,1)))</f>
        <v>47.39142857142857</v>
      </c>
      <c r="R63" s="4">
        <f ca="1">AVERAGE(AVERAGE(OFFSET('HAVERD (new)'!L$12,(ROWS('Chart Data'!$A$5:$A63)-1)*7,0,7,1)),AVERAGE(OFFSET('HAVERD (new)'!M$12,(ROWS('Chart Data'!$A$5:$A63)-1)*7,0,7,1)))</f>
        <v>26.355714285714285</v>
      </c>
      <c r="S63" s="57">
        <f>'Fuel demand'!C9</f>
        <v>95.891944822915093</v>
      </c>
      <c r="T63" s="57">
        <f ca="1">AVERAGE(OFFSET(Energy!E$1109,(ROWS('Chart Data'!$A$5:$A63)-1)*7,0,7,1))</f>
        <v>716304.42857142852</v>
      </c>
      <c r="U63" s="57">
        <f ca="1">-AVERAGE(OFFSET('HAVERD (new)'!T$12,(ROWS('Chart Data'!$A$5:$A63)-1)*7,0,7,1))</f>
        <v>-228.31714285714287</v>
      </c>
      <c r="V63" s="4">
        <f ca="1">-AVERAGE(OFFSET('HAVERD (new)'!U$12,(ROWS('Chart Data'!$A$5:$A63)-1)*7,0,7,1))*10000</f>
        <v>-214.20000000000002</v>
      </c>
      <c r="W63" s="4"/>
      <c r="Z63" s="4"/>
      <c r="AA63" s="4">
        <f t="shared" si="159"/>
        <v>32.267441860465105</v>
      </c>
      <c r="AB63" s="4">
        <f t="shared" si="160"/>
        <v>25.806451612903224</v>
      </c>
      <c r="AC63" s="4" t="e">
        <f t="shared" ca="1" si="161"/>
        <v>#DIV/0!</v>
      </c>
      <c r="AD63" s="4" t="e">
        <f t="shared" ca="1" si="162"/>
        <v>#DIV/0!</v>
      </c>
      <c r="AE63" s="4">
        <f t="shared" si="163"/>
        <v>-83.500505616442098</v>
      </c>
      <c r="AF63" s="4" t="e">
        <f t="shared" ca="1" si="164"/>
        <v>#DIV/0!</v>
      </c>
      <c r="AG63" s="4" t="e">
        <f t="shared" ca="1" si="165"/>
        <v>#DIV/0!</v>
      </c>
      <c r="AH63" s="4" t="e">
        <f t="shared" ca="1" si="166"/>
        <v>#DIV/0!</v>
      </c>
      <c r="AI63" s="4" t="e">
        <f t="shared" ca="1" si="167"/>
        <v>#DIV/0!</v>
      </c>
      <c r="AJ63" s="4">
        <f t="shared" si="168"/>
        <v>-61.865839909808344</v>
      </c>
      <c r="AK63" s="4">
        <f t="shared" si="176"/>
        <v>-30.047941342357564</v>
      </c>
      <c r="AL63" s="73" t="e">
        <f>NA()</f>
        <v>#N/A</v>
      </c>
      <c r="AM63" s="4">
        <f t="shared" ca="1" si="169"/>
        <v>-37.35110830638164</v>
      </c>
      <c r="AN63" s="4">
        <f t="shared" ca="1" si="170"/>
        <v>-35.098123983900734</v>
      </c>
      <c r="AO63" s="4">
        <f t="shared" ca="1" si="171"/>
        <v>-41.686442018667947</v>
      </c>
      <c r="AP63" s="4">
        <f t="shared" ca="1" si="172"/>
        <v>-72.064958170874817</v>
      </c>
      <c r="AQ63" s="73" t="e">
        <f>NA()</f>
        <v>#N/A</v>
      </c>
      <c r="AR63" s="4">
        <f t="shared" ca="1" si="173"/>
        <v>-4.2807931849094487</v>
      </c>
      <c r="AS63" s="57">
        <f t="shared" ca="1" si="25"/>
        <v>228.31714285714287</v>
      </c>
      <c r="AT63" s="57">
        <f t="shared" ca="1" si="26"/>
        <v>214.20000000000002</v>
      </c>
      <c r="AW63" s="4">
        <f t="shared" si="92"/>
        <v>0.96126025924599379</v>
      </c>
      <c r="AX63" s="4">
        <f t="shared" si="27"/>
        <v>-3.3437087342010958</v>
      </c>
      <c r="AY63" s="4" t="e">
        <f t="shared" ca="1" si="28"/>
        <v>#DIV/0!</v>
      </c>
      <c r="AZ63" s="4" t="e">
        <f t="shared" ca="1" si="29"/>
        <v>#DIV/0!</v>
      </c>
      <c r="BA63" s="4">
        <f t="shared" si="30"/>
        <v>-82.430719075990595</v>
      </c>
      <c r="BB63" s="4" t="e">
        <f t="shared" ca="1" si="31"/>
        <v>#DIV/0!</v>
      </c>
      <c r="BC63" s="4" t="e">
        <f t="shared" ca="1" si="32"/>
        <v>#DIV/0!</v>
      </c>
      <c r="BD63" s="4" t="e">
        <f t="shared" ca="1" si="33"/>
        <v>#DIV/0!</v>
      </c>
      <c r="BE63" s="4" t="e">
        <f t="shared" ca="1" si="34"/>
        <v>#DIV/0!</v>
      </c>
      <c r="BF63" s="4">
        <f t="shared" si="35"/>
        <v>-27.505082763696596</v>
      </c>
      <c r="BG63" s="4">
        <f t="shared" si="36"/>
        <v>-33.740670311089438</v>
      </c>
      <c r="BH63" s="4" t="e">
        <f t="shared" si="37"/>
        <v>#N/A</v>
      </c>
      <c r="BI63" s="4">
        <f t="shared" ca="1" si="38"/>
        <v>-30.651057088469628</v>
      </c>
      <c r="BJ63" s="4">
        <f t="shared" ca="1" si="39"/>
        <v>-22.836559950764808</v>
      </c>
      <c r="BK63" s="4">
        <f t="shared" ca="1" si="40"/>
        <v>-37.467701951746108</v>
      </c>
      <c r="BL63" s="4">
        <f t="shared" ca="1" si="41"/>
        <v>-69.097565976782121</v>
      </c>
      <c r="BM63" s="4" t="e">
        <f t="shared" si="42"/>
        <v>#N/A</v>
      </c>
      <c r="BN63" s="4">
        <f t="shared" ca="1" si="43"/>
        <v>3.1306532930754054</v>
      </c>
      <c r="BO63" s="4">
        <f t="shared" ca="1" si="44"/>
        <v>275.9639285714286</v>
      </c>
      <c r="BP63" s="4">
        <f t="shared" ca="1" si="45"/>
        <v>292.95000000000005</v>
      </c>
      <c r="BS63" s="74">
        <f t="shared" si="178"/>
        <v>2.0947947775443256</v>
      </c>
      <c r="BT63" s="74">
        <f t="shared" si="22"/>
        <v>-1.6763085390897929</v>
      </c>
      <c r="BU63" s="74">
        <f t="shared" ca="1" si="46"/>
        <v>-4.2942816175365346</v>
      </c>
      <c r="BV63" s="74">
        <f t="shared" ca="1" si="47"/>
        <v>-0.36473078081978988</v>
      </c>
      <c r="BW63" s="74">
        <f t="shared" si="48"/>
        <v>-6.1803627889306378</v>
      </c>
      <c r="BX63" s="74">
        <f t="shared" ca="1" si="49"/>
        <v>-6.9031947119886041</v>
      </c>
      <c r="BY63" s="74" t="e">
        <f t="shared" ca="1" si="50"/>
        <v>#DIV/0!</v>
      </c>
      <c r="BZ63" s="74">
        <f t="shared" ca="1" si="51"/>
        <v>-16.435374389479833</v>
      </c>
      <c r="CA63" s="74">
        <f t="shared" ca="1" si="52"/>
        <v>-16.620809545498531</v>
      </c>
      <c r="CB63" s="74">
        <f t="shared" si="53"/>
        <v>0.31526091128726802</v>
      </c>
      <c r="CC63" s="74">
        <f t="shared" si="54"/>
        <v>-3.3692202790228536</v>
      </c>
      <c r="CD63" s="74" t="e">
        <f t="shared" ca="1" si="55"/>
        <v>#DIV/0!</v>
      </c>
      <c r="CE63" s="74">
        <f t="shared" ca="1" si="56"/>
        <v>-8.7156482488136753</v>
      </c>
      <c r="CF63" s="74">
        <f t="shared" ca="1" si="57"/>
        <v>-6.5169313723210767</v>
      </c>
      <c r="CG63" s="74">
        <f t="shared" ca="1" si="58"/>
        <v>-6.075906066126743</v>
      </c>
      <c r="CH63" s="74">
        <f t="shared" ca="1" si="59"/>
        <v>-8.0873500606093884</v>
      </c>
      <c r="CI63" s="74">
        <f t="shared" si="60"/>
        <v>-1.4207448683359649</v>
      </c>
      <c r="CJ63" s="74">
        <f t="shared" ca="1" si="61"/>
        <v>1.0001178624572487</v>
      </c>
      <c r="CK63" s="74">
        <f t="shared" ca="1" si="62"/>
        <v>-0.36897862037604157</v>
      </c>
      <c r="CL63" s="74">
        <f t="shared" ca="1" si="63"/>
        <v>0.4664872290512076</v>
      </c>
      <c r="CO63" s="53">
        <v>45597</v>
      </c>
      <c r="CP63" s="57">
        <f>SUM(C$257:C$260)</f>
        <v>1549</v>
      </c>
      <c r="CQ63" s="57">
        <f t="shared" ref="CQ63:DG63" si="181">SUM(D$257:D$260)</f>
        <v>196</v>
      </c>
      <c r="CR63" s="57">
        <f t="shared" ca="1" si="181"/>
        <v>494.28571428571428</v>
      </c>
      <c r="CS63" s="57">
        <f t="shared" ca="1" si="181"/>
        <v>435.14285714285711</v>
      </c>
      <c r="CT63" s="57">
        <f t="shared" si="181"/>
        <v>131455</v>
      </c>
      <c r="CU63" s="57">
        <f t="shared" ca="1" si="181"/>
        <v>380.42857142857144</v>
      </c>
      <c r="CV63" s="57">
        <f t="shared" ca="1" si="181"/>
        <v>385</v>
      </c>
      <c r="CW63" s="57">
        <f t="shared" ca="1" si="181"/>
        <v>349.85714285714289</v>
      </c>
      <c r="CX63" s="57">
        <f t="shared" ca="1" si="181"/>
        <v>338.85714285714283</v>
      </c>
      <c r="CY63" s="57">
        <f t="shared" si="181"/>
        <v>22238</v>
      </c>
      <c r="CZ63" s="57">
        <f t="shared" si="181"/>
        <v>410.5</v>
      </c>
      <c r="DA63" s="57">
        <f t="shared" ca="1" si="181"/>
        <v>21.22</v>
      </c>
      <c r="DB63" s="57">
        <f t="shared" ca="1" si="181"/>
        <v>401.29714285714283</v>
      </c>
      <c r="DC63" s="57">
        <f t="shared" ca="1" si="181"/>
        <v>433.26523809523809</v>
      </c>
      <c r="DD63" s="57">
        <f t="shared" ca="1" si="181"/>
        <v>380.08071428571429</v>
      </c>
      <c r="DE63" s="57">
        <f t="shared" ca="1" si="181"/>
        <v>364.84000000000003</v>
      </c>
      <c r="DF63" s="57">
        <f t="shared" si="181"/>
        <v>416.4904899794297</v>
      </c>
      <c r="DG63" s="57">
        <f t="shared" ca="1" si="181"/>
        <v>2968361.1428571427</v>
      </c>
      <c r="DH63" s="57">
        <f ca="1">AVERAGE(U$257:U$260)</f>
        <v>-348.9521428571428</v>
      </c>
      <c r="DI63" s="57">
        <f ca="1">AVERAGE(V$257:V$260)</f>
        <v>-136.35</v>
      </c>
      <c r="DJ63" s="4">
        <f>HAVERGDP!B93</f>
        <v>101.4</v>
      </c>
    </row>
    <row r="64" spans="1:114" x14ac:dyDescent="0.35">
      <c r="A64" s="73" t="s">
        <v>816</v>
      </c>
      <c r="B64" s="41">
        <f t="shared" si="88"/>
        <v>44249</v>
      </c>
      <c r="C64" s="57">
        <f>'HAVERW (new)'!B119</f>
        <v>409</v>
      </c>
      <c r="D64" s="57">
        <f>'HAVERW (new)'!C119-'HAVERW (new)'!B119</f>
        <v>43</v>
      </c>
      <c r="E64" s="4">
        <f ca="1">AVERAGE(OFFSET('HAVERD (new)'!B$12,(ROWS('Chart Data'!$A$5:$A64)-1)*7,0,7,1))</f>
        <v>83.714285714285708</v>
      </c>
      <c r="F64" s="4">
        <f ca="1">AVERAGE(OFFSET('HAVERD (new)'!C$12,(ROWS('Chart Data'!$A$5:$A64)-1)*7,0,7,1))</f>
        <v>102.28571428571429</v>
      </c>
      <c r="G64" s="57">
        <f>'HAVERW (new)'!Q119</f>
        <v>6331</v>
      </c>
      <c r="H64" s="4">
        <f ca="1">AVERAGE(OFFSET('HAVERD (new)'!O$12,(ROWS('Chart Data'!$A$5:$A64)-1)*7,0,7,1))</f>
        <v>64.428571428571431</v>
      </c>
      <c r="I64" s="4">
        <f ca="1">AVERAGE(OFFSET('HAVERD (new)'!P$12,(ROWS('Chart Data'!$A$5:$A64)-1)*7,0,7,1))</f>
        <v>17.142857142857142</v>
      </c>
      <c r="J64" s="4">
        <f ca="1">AVERAGE(OFFSET('HAVERD (new)'!Q$12,(ROWS('Chart Data'!$A$5:$A64)-1)*7,0,7,1))</f>
        <v>20.142857142857142</v>
      </c>
      <c r="K64" s="4">
        <f ca="1">AVERAGE(OFFSET('HAVERD (new)'!R$12,(ROWS('Chart Data'!$A$5:$A64)-1)*7,0,7,1))</f>
        <v>38</v>
      </c>
      <c r="L64" s="57">
        <f>'HAVERW (new)'!D119</f>
        <v>5098</v>
      </c>
      <c r="M64" s="57">
        <f>'HAVERW (new)'!F119</f>
        <v>72.914285714285725</v>
      </c>
      <c r="N64" s="4" t="e">
        <f ca="1">AVERAGE(OFFSET('HAVERD (new)'!D$12,(ROWS('Chart Data'!$A$5:$A64)-1)*7,0,7,1))</f>
        <v>#DIV/0!</v>
      </c>
      <c r="O64" s="4">
        <f ca="1">AVERAGE(OFFSET('HAVERD (new)'!E$12,(ROWS('Chart Data'!$A$5:$A64)-1)*7,0,7,1))</f>
        <v>46.222857142857144</v>
      </c>
      <c r="P64" s="4">
        <f ca="1">AVERAGE(AVERAGE(OFFSET('HAVERD (new)'!F$12,(ROWS('Chart Data'!$A$5:$A64)-1)*7,0,7,1)),AVERAGE(OFFSET('HAVERD (new)'!J$12,(ROWS('Chart Data'!$A$5:$A64)-1)*7,0,7,1)),AVERAGE(OFFSET('HAVERD (new)'!K$12,(ROWS('Chart Data'!$A$5:$A64)-1)*7,0,7,1)))</f>
        <v>53.332380952380952</v>
      </c>
      <c r="Q64" s="4">
        <f ca="1">AVERAGE(AVERAGE(OFFSET('HAVERD (new)'!H$12,(ROWS('Chart Data'!$A$5:$A64)-1)*7,0,7,1)),AVERAGE(OFFSET('HAVERD (new)'!I$12,(ROWS('Chart Data'!$A$5:$A64)-1)*7,0,7,1)))</f>
        <v>46.519999999999996</v>
      </c>
      <c r="R64" s="4">
        <f ca="1">AVERAGE(AVERAGE(OFFSET('HAVERD (new)'!L$12,(ROWS('Chart Data'!$A$5:$A64)-1)*7,0,7,1)),AVERAGE(OFFSET('HAVERD (new)'!M$12,(ROWS('Chart Data'!$A$5:$A64)-1)*7,0,7,1)))</f>
        <v>27.377857142857142</v>
      </c>
      <c r="S64" s="57">
        <f>'Fuel demand'!C10</f>
        <v>92.916854954342909</v>
      </c>
      <c r="T64" s="57">
        <f ca="1">AVERAGE(OFFSET(Energy!E$1109,(ROWS('Chart Data'!$A$5:$A64)-1)*7,0,7,1))</f>
        <v>698734.85714285716</v>
      </c>
      <c r="U64" s="57">
        <f ca="1">-AVERAGE(OFFSET('HAVERD (new)'!T$12,(ROWS('Chart Data'!$A$5:$A64)-1)*7,0,7,1))</f>
        <v>-321.13571428571424</v>
      </c>
      <c r="V64" s="4">
        <f ca="1">-AVERAGE(OFFSET('HAVERD (new)'!U$12,(ROWS('Chart Data'!$A$5:$A64)-1)*7,0,7,1))*10000</f>
        <v>-289</v>
      </c>
      <c r="W64" s="4"/>
      <c r="Z64" s="4"/>
      <c r="AA64" s="4">
        <f t="shared" si="159"/>
        <v>4.0712468193384144</v>
      </c>
      <c r="AB64" s="4">
        <f t="shared" si="160"/>
        <v>19.444444444444443</v>
      </c>
      <c r="AC64" s="4">
        <f t="shared" ca="1" si="161"/>
        <v>-24.581724581724586</v>
      </c>
      <c r="AD64" s="4">
        <f t="shared" ca="1" si="162"/>
        <v>-5.2910052910052912</v>
      </c>
      <c r="AE64" s="4">
        <f t="shared" si="163"/>
        <v>-82.765754729821694</v>
      </c>
      <c r="AF64" s="4">
        <f t="shared" ca="1" si="164"/>
        <v>-37.447988904299578</v>
      </c>
      <c r="AG64" s="4">
        <f t="shared" ca="1" si="165"/>
        <v>-81.954887218045116</v>
      </c>
      <c r="AH64" s="4">
        <f t="shared" ca="1" si="166"/>
        <v>-80.44382801664355</v>
      </c>
      <c r="AI64" s="4">
        <f t="shared" ca="1" si="167"/>
        <v>-62.745098039215684</v>
      </c>
      <c r="AJ64" s="4">
        <f t="shared" si="168"/>
        <v>25.814901047729922</v>
      </c>
      <c r="AK64" s="4">
        <f t="shared" si="176"/>
        <v>-25.630190878624493</v>
      </c>
      <c r="AL64" s="73" t="e">
        <f>NA()</f>
        <v>#N/A</v>
      </c>
      <c r="AM64" s="4">
        <f t="shared" ca="1" si="169"/>
        <v>-33.046393245871784</v>
      </c>
      <c r="AN64" s="4">
        <f t="shared" ca="1" si="170"/>
        <v>-20.97178218869734</v>
      </c>
      <c r="AO64" s="4">
        <f t="shared" ca="1" si="171"/>
        <v>-39.084889071794692</v>
      </c>
      <c r="AP64" s="4">
        <f t="shared" ca="1" si="172"/>
        <v>-70.086784147845222</v>
      </c>
      <c r="AQ64" s="73" t="e">
        <f>NA()</f>
        <v>#N/A</v>
      </c>
      <c r="AR64" s="4">
        <f t="shared" ca="1" si="173"/>
        <v>-9.7874506621417279</v>
      </c>
      <c r="AS64" s="57">
        <f t="shared" ca="1" si="25"/>
        <v>321.13571428571424</v>
      </c>
      <c r="AT64" s="57">
        <f t="shared" ca="1" si="26"/>
        <v>289</v>
      </c>
      <c r="AW64" s="4">
        <f t="shared" si="92"/>
        <v>13.543243087075249</v>
      </c>
      <c r="AX64" s="4">
        <f t="shared" si="27"/>
        <v>12.628513488021126</v>
      </c>
      <c r="AY64" s="4" t="e">
        <f t="shared" ca="1" si="28"/>
        <v>#DIV/0!</v>
      </c>
      <c r="AZ64" s="4" t="e">
        <f t="shared" ca="1" si="29"/>
        <v>#DIV/0!</v>
      </c>
      <c r="BA64" s="4">
        <f t="shared" si="30"/>
        <v>-82.651235730043567</v>
      </c>
      <c r="BB64" s="4" t="e">
        <f t="shared" ca="1" si="31"/>
        <v>#DIV/0!</v>
      </c>
      <c r="BC64" s="4" t="e">
        <f t="shared" ca="1" si="32"/>
        <v>#DIV/0!</v>
      </c>
      <c r="BD64" s="4" t="e">
        <f t="shared" ca="1" si="33"/>
        <v>#DIV/0!</v>
      </c>
      <c r="BE64" s="4" t="e">
        <f t="shared" ca="1" si="34"/>
        <v>#DIV/0!</v>
      </c>
      <c r="BF64" s="4">
        <f t="shared" si="35"/>
        <v>-2.5870209526576806</v>
      </c>
      <c r="BG64" s="4">
        <f t="shared" si="36"/>
        <v>-30.923218030745559</v>
      </c>
      <c r="BH64" s="4" t="e">
        <f t="shared" si="37"/>
        <v>#N/A</v>
      </c>
      <c r="BI64" s="4">
        <f t="shared" ca="1" si="38"/>
        <v>-31.876521842992918</v>
      </c>
      <c r="BJ64" s="4">
        <f t="shared" ca="1" si="39"/>
        <v>-23.573195129189479</v>
      </c>
      <c r="BK64" s="4">
        <f t="shared" ca="1" si="40"/>
        <v>-38.398946283250083</v>
      </c>
      <c r="BL64" s="4">
        <f t="shared" ca="1" si="41"/>
        <v>-69.58359302058102</v>
      </c>
      <c r="BM64" s="4" t="e">
        <f t="shared" si="42"/>
        <v>#N/A</v>
      </c>
      <c r="BN64" s="4">
        <f t="shared" ca="1" si="43"/>
        <v>-0.56953189722225028</v>
      </c>
      <c r="BO64" s="4">
        <f t="shared" ca="1" si="44"/>
        <v>269.11107142857145</v>
      </c>
      <c r="BP64" s="4">
        <f t="shared" ca="1" si="45"/>
        <v>259.45000000000005</v>
      </c>
      <c r="BS64" s="74">
        <f t="shared" si="178"/>
        <v>0.40454377134225811</v>
      </c>
      <c r="BT64" s="74">
        <f t="shared" si="22"/>
        <v>-1.3447135071062675</v>
      </c>
      <c r="BU64" s="74">
        <f t="shared" ca="1" si="46"/>
        <v>-3.8162845592897621</v>
      </c>
      <c r="BV64" s="74">
        <f t="shared" ca="1" si="47"/>
        <v>-0.12881662074128225</v>
      </c>
      <c r="BW64" s="74">
        <f t="shared" si="48"/>
        <v>-6.1230072528673043</v>
      </c>
      <c r="BX64" s="74">
        <f t="shared" ca="1" si="49"/>
        <v>-6.0272937176046399</v>
      </c>
      <c r="BY64" s="74" t="e">
        <f t="shared" ca="1" si="50"/>
        <v>#DIV/0!</v>
      </c>
      <c r="BZ64" s="74">
        <f t="shared" ca="1" si="51"/>
        <v>-16.18743117197327</v>
      </c>
      <c r="CA64" s="74">
        <f t="shared" ca="1" si="52"/>
        <v>-17.003529051841394</v>
      </c>
      <c r="CB64" s="74">
        <f t="shared" si="53"/>
        <v>3.4628892978992229E-2</v>
      </c>
      <c r="CC64" s="74">
        <f t="shared" si="54"/>
        <v>-3.2451191253401417</v>
      </c>
      <c r="CD64" s="74" t="e">
        <f t="shared" ca="1" si="55"/>
        <v>#DIV/0!</v>
      </c>
      <c r="CE64" s="74">
        <f t="shared" ca="1" si="56"/>
        <v>-8.583935535787127</v>
      </c>
      <c r="CF64" s="74">
        <f t="shared" ca="1" si="57"/>
        <v>-6.1952980979465755</v>
      </c>
      <c r="CG64" s="74">
        <f t="shared" ca="1" si="58"/>
        <v>-6.1746637800558712</v>
      </c>
      <c r="CH64" s="74">
        <f t="shared" ca="1" si="59"/>
        <v>-7.9755909361526465</v>
      </c>
      <c r="CI64" s="74">
        <f t="shared" si="60"/>
        <v>-2.1426074807310482</v>
      </c>
      <c r="CJ64" s="74">
        <f t="shared" ca="1" si="61"/>
        <v>0.79952501517179708</v>
      </c>
      <c r="CK64" s="74">
        <f t="shared" ca="1" si="62"/>
        <v>-1.5456785792293486</v>
      </c>
      <c r="CL64" s="74">
        <f t="shared" ca="1" si="63"/>
        <v>0.35048942322666488</v>
      </c>
      <c r="CO64" s="53">
        <v>45627</v>
      </c>
      <c r="CP64" s="57">
        <f>SUM(C$261:C$265)</f>
        <v>1734</v>
      </c>
      <c r="CQ64" s="57">
        <f t="shared" ref="CQ64:DG64" si="182">SUM(D$261:D$265)</f>
        <v>233</v>
      </c>
      <c r="CR64" s="57">
        <f t="shared" ca="1" si="182"/>
        <v>536</v>
      </c>
      <c r="CS64" s="57">
        <f t="shared" ca="1" si="182"/>
        <v>436.28571428571428</v>
      </c>
      <c r="CT64" s="57">
        <f t="shared" si="182"/>
        <v>168416</v>
      </c>
      <c r="CU64" s="57">
        <f t="shared" ca="1" si="182"/>
        <v>439.14285714285711</v>
      </c>
      <c r="CV64" s="57">
        <f t="shared" ca="1" si="182"/>
        <v>392.07142857142856</v>
      </c>
      <c r="CW64" s="57">
        <f t="shared" ca="1" si="182"/>
        <v>455.26190476190476</v>
      </c>
      <c r="CX64" s="57">
        <f t="shared" ca="1" si="182"/>
        <v>441.23809523809524</v>
      </c>
      <c r="CY64" s="57">
        <f t="shared" si="182"/>
        <v>20565</v>
      </c>
      <c r="CZ64" s="57">
        <f t="shared" si="182"/>
        <v>506.01428571428579</v>
      </c>
      <c r="DA64" s="57">
        <f t="shared" ca="1" si="182"/>
        <v>128.07000000000002</v>
      </c>
      <c r="DB64" s="57">
        <f t="shared" ca="1" si="182"/>
        <v>529.28714285714284</v>
      </c>
      <c r="DC64" s="57">
        <f t="shared" ca="1" si="182"/>
        <v>577.01666666666665</v>
      </c>
      <c r="DD64" s="57">
        <f t="shared" ca="1" si="182"/>
        <v>501.78071428571434</v>
      </c>
      <c r="DE64" s="57">
        <f t="shared" ca="1" si="182"/>
        <v>469.38</v>
      </c>
      <c r="DF64" s="57">
        <f t="shared" si="182"/>
        <v>501.58949141959329</v>
      </c>
      <c r="DG64" s="57">
        <f t="shared" ca="1" si="182"/>
        <v>3613640.2857142854</v>
      </c>
      <c r="DH64" s="57">
        <f ca="1">AVERAGE(U$261:U$265)</f>
        <v>-349.38057142857144</v>
      </c>
      <c r="DI64" s="57">
        <f ca="1">AVERAGE(V$261:V$265)</f>
        <v>-50</v>
      </c>
      <c r="DJ64" s="4">
        <f>HAVERGDP!B94</f>
        <v>101.9</v>
      </c>
    </row>
    <row r="65" spans="1:114" x14ac:dyDescent="0.35">
      <c r="A65" s="73" t="s">
        <v>820</v>
      </c>
      <c r="B65" s="41">
        <f t="shared" si="88"/>
        <v>44256</v>
      </c>
      <c r="C65" s="57">
        <f>'HAVERW (new)'!B120</f>
        <v>434</v>
      </c>
      <c r="D65" s="57">
        <f>'HAVERW (new)'!C120-'HAVERW (new)'!B120</f>
        <v>45</v>
      </c>
      <c r="E65" s="4">
        <f ca="1">AVERAGE(OFFSET('HAVERD (new)'!B$12,(ROWS('Chart Data'!$A$5:$A65)-1)*7,0,7,1))</f>
        <v>85.571428571428569</v>
      </c>
      <c r="F65" s="4">
        <f ca="1">AVERAGE(OFFSET('HAVERD (new)'!C$12,(ROWS('Chart Data'!$A$5:$A65)-1)*7,0,7,1))</f>
        <v>104.14285714285714</v>
      </c>
      <c r="G65" s="57">
        <f>'HAVERW (new)'!Q120</f>
        <v>6592</v>
      </c>
      <c r="H65" s="4">
        <f ca="1">AVERAGE(OFFSET('HAVERD (new)'!O$12,(ROWS('Chart Data'!$A$5:$A65)-1)*7,0,7,1))</f>
        <v>65.285714285714292</v>
      </c>
      <c r="I65" s="4">
        <f ca="1">AVERAGE(OFFSET('HAVERD (new)'!P$12,(ROWS('Chart Data'!$A$5:$A65)-1)*7,0,7,1))</f>
        <v>17.857142857142858</v>
      </c>
      <c r="J65" s="4">
        <f ca="1">AVERAGE(OFFSET('HAVERD (new)'!Q$12,(ROWS('Chart Data'!$A$5:$A65)-1)*7,0,7,1))</f>
        <v>19.428571428571427</v>
      </c>
      <c r="K65" s="4">
        <f ca="1">AVERAGE(OFFSET('HAVERD (new)'!R$12,(ROWS('Chart Data'!$A$5:$A65)-1)*7,0,7,1))</f>
        <v>37.285714285714285</v>
      </c>
      <c r="L65" s="57">
        <f>'HAVERW (new)'!D120</f>
        <v>5728</v>
      </c>
      <c r="M65" s="57">
        <f>'HAVERW (new)'!F120</f>
        <v>80.414285714285711</v>
      </c>
      <c r="N65" s="4" t="e">
        <f ca="1">AVERAGE(OFFSET('HAVERD (new)'!D$12,(ROWS('Chart Data'!$A$5:$A65)-1)*7,0,7,1))</f>
        <v>#DIV/0!</v>
      </c>
      <c r="O65" s="4">
        <f ca="1">AVERAGE(OFFSET('HAVERD (new)'!E$12,(ROWS('Chart Data'!$A$5:$A65)-1)*7,0,7,1))</f>
        <v>49.671428571428571</v>
      </c>
      <c r="P65" s="4">
        <f ca="1">AVERAGE(AVERAGE(OFFSET('HAVERD (new)'!F$12,(ROWS('Chart Data'!$A$5:$A65)-1)*7,0,7,1)),AVERAGE(OFFSET('HAVERD (new)'!J$12,(ROWS('Chart Data'!$A$5:$A65)-1)*7,0,7,1)),AVERAGE(OFFSET('HAVERD (new)'!K$12,(ROWS('Chart Data'!$A$5:$A65)-1)*7,0,7,1)))</f>
        <v>58.569999999999993</v>
      </c>
      <c r="Q65" s="4">
        <f ca="1">AVERAGE(AVERAGE(OFFSET('HAVERD (new)'!H$12,(ROWS('Chart Data'!$A$5:$A65)-1)*7,0,7,1)),AVERAGE(OFFSET('HAVERD (new)'!I$12,(ROWS('Chart Data'!$A$5:$A65)-1)*7,0,7,1)))</f>
        <v>48.687857142857141</v>
      </c>
      <c r="R65" s="4">
        <f ca="1">AVERAGE(AVERAGE(OFFSET('HAVERD (new)'!L$12,(ROWS('Chart Data'!$A$5:$A65)-1)*7,0,7,1)),AVERAGE(OFFSET('HAVERD (new)'!M$12,(ROWS('Chart Data'!$A$5:$A65)-1)*7,0,7,1)))</f>
        <v>29.434999999999999</v>
      </c>
      <c r="S65" s="57">
        <f>'Fuel demand'!C11</f>
        <v>92.083631607148547</v>
      </c>
      <c r="T65" s="57">
        <f ca="1">AVERAGE(OFFSET(Energy!E$1109,(ROWS('Chart Data'!$A$5:$A65)-1)*7,0,7,1))</f>
        <v>779705.57142857148</v>
      </c>
      <c r="U65" s="57">
        <f ca="1">-AVERAGE(OFFSET('HAVERD (new)'!T$12,(ROWS('Chart Data'!$A$5:$A65)-1)*7,0,7,1))</f>
        <v>-355.96428571428578</v>
      </c>
      <c r="V65" s="4">
        <f ca="1">-AVERAGE(OFFSET('HAVERD (new)'!U$12,(ROWS('Chart Data'!$A$5:$A65)-1)*7,0,7,1))*10000</f>
        <v>-494</v>
      </c>
      <c r="W65" s="4"/>
      <c r="Z65" s="4"/>
      <c r="AA65" s="4">
        <f t="shared" si="159"/>
        <v>0.23094688221709792</v>
      </c>
      <c r="AB65" s="4">
        <f t="shared" si="160"/>
        <v>32.352941176470587</v>
      </c>
      <c r="AC65" s="4">
        <f t="shared" ca="1" si="161"/>
        <v>-19.380888290713326</v>
      </c>
      <c r="AD65" s="4">
        <f t="shared" ca="1" si="162"/>
        <v>-0.4098360655737765</v>
      </c>
      <c r="AE65" s="4">
        <f t="shared" si="163"/>
        <v>-81.208665906499434</v>
      </c>
      <c r="AF65" s="4">
        <f t="shared" ca="1" si="164"/>
        <v>-35.814606741573016</v>
      </c>
      <c r="AG65" s="4">
        <f t="shared" ca="1" si="165"/>
        <v>-81.617647058823522</v>
      </c>
      <c r="AH65" s="4">
        <f t="shared" ca="1" si="166"/>
        <v>-78.616352201257868</v>
      </c>
      <c r="AI65" s="4">
        <f t="shared" ca="1" si="167"/>
        <v>-60.810810810810814</v>
      </c>
      <c r="AJ65" s="4">
        <f t="shared" si="168"/>
        <v>21.264604810996566</v>
      </c>
      <c r="AK65" s="4">
        <f t="shared" si="176"/>
        <v>-19.711881329339608</v>
      </c>
      <c r="AL65" s="73" t="e">
        <f>NA()</f>
        <v>#N/A</v>
      </c>
      <c r="AM65" s="4">
        <f t="shared" ca="1" si="169"/>
        <v>-26.538632186093693</v>
      </c>
      <c r="AN65" s="4">
        <f t="shared" ca="1" si="170"/>
        <v>-14.22803347280337</v>
      </c>
      <c r="AO65" s="4">
        <f t="shared" ca="1" si="171"/>
        <v>-36.825861701437482</v>
      </c>
      <c r="AP65" s="4">
        <f t="shared" ca="1" si="172"/>
        <v>-62.111892612513216</v>
      </c>
      <c r="AQ65" s="73" t="e">
        <f>NA()</f>
        <v>#N/A</v>
      </c>
      <c r="AR65" s="4">
        <f t="shared" ca="1" si="173"/>
        <v>-0.72557718227008738</v>
      </c>
      <c r="AS65" s="57">
        <f t="shared" ca="1" si="25"/>
        <v>355.96428571428578</v>
      </c>
      <c r="AT65" s="57">
        <f t="shared" ca="1" si="26"/>
        <v>494</v>
      </c>
      <c r="AW65" s="4">
        <f t="shared" si="92"/>
        <v>14.158082871696376</v>
      </c>
      <c r="AX65" s="4">
        <f t="shared" si="27"/>
        <v>19.400959308454564</v>
      </c>
      <c r="AY65" s="4" t="e">
        <f t="shared" ca="1" si="28"/>
        <v>#DIV/0!</v>
      </c>
      <c r="AZ65" s="4" t="e">
        <f t="shared" ca="1" si="29"/>
        <v>#DIV/0!</v>
      </c>
      <c r="BA65" s="4">
        <f t="shared" si="30"/>
        <v>-82.556270806298301</v>
      </c>
      <c r="BB65" s="4" t="e">
        <f t="shared" ca="1" si="31"/>
        <v>#DIV/0!</v>
      </c>
      <c r="BC65" s="4" t="e">
        <f t="shared" ca="1" si="32"/>
        <v>#DIV/0!</v>
      </c>
      <c r="BD65" s="4" t="e">
        <f t="shared" ca="1" si="33"/>
        <v>#DIV/0!</v>
      </c>
      <c r="BE65" s="4" t="e">
        <f t="shared" ca="1" si="34"/>
        <v>#DIV/0!</v>
      </c>
      <c r="BF65" s="4">
        <f t="shared" si="35"/>
        <v>-9.5399162827552519</v>
      </c>
      <c r="BG65" s="4">
        <f t="shared" si="36"/>
        <v>-27.27535694106211</v>
      </c>
      <c r="BH65" s="4" t="e">
        <f t="shared" si="37"/>
        <v>#N/A</v>
      </c>
      <c r="BI65" s="4">
        <f t="shared" ca="1" si="38"/>
        <v>-31.679198210383646</v>
      </c>
      <c r="BJ65" s="4">
        <f t="shared" ca="1" si="39"/>
        <v>-22.845708089883331</v>
      </c>
      <c r="BK65" s="4">
        <f t="shared" ca="1" si="40"/>
        <v>-38.488324514778476</v>
      </c>
      <c r="BL65" s="4">
        <f t="shared" ca="1" si="41"/>
        <v>-68.205561509394741</v>
      </c>
      <c r="BM65" s="4" t="e">
        <f t="shared" si="42"/>
        <v>#N/A</v>
      </c>
      <c r="BN65" s="4">
        <f t="shared" ca="1" si="43"/>
        <v>-1.2444160956435331</v>
      </c>
      <c r="BO65" s="4">
        <f t="shared" ca="1" si="44"/>
        <v>289.21785714285716</v>
      </c>
      <c r="BP65" s="4">
        <f t="shared" ca="1" si="45"/>
        <v>296.60000000000002</v>
      </c>
      <c r="BS65" s="74">
        <f t="shared" si="178"/>
        <v>1.3231584486259904</v>
      </c>
      <c r="BT65" s="74">
        <f t="shared" si="22"/>
        <v>-1.1789159911145048</v>
      </c>
      <c r="BU65" s="74">
        <f t="shared" ca="1" si="46"/>
        <v>-3.6020100159377595</v>
      </c>
      <c r="BV65" s="74">
        <f t="shared" ca="1" si="47"/>
        <v>4.1565828204304836E-2</v>
      </c>
      <c r="BW65" s="74">
        <f t="shared" si="48"/>
        <v>-6.072089583096794</v>
      </c>
      <c r="BX65" s="74">
        <f t="shared" ca="1" si="49"/>
        <v>-5.8630622811576467</v>
      </c>
      <c r="BY65" s="74" t="e">
        <f t="shared" ca="1" si="50"/>
        <v>#DIV/0!</v>
      </c>
      <c r="BZ65" s="74">
        <f t="shared" ca="1" si="51"/>
        <v>-16.364533470192242</v>
      </c>
      <c r="CA65" s="74">
        <f t="shared" ca="1" si="52"/>
        <v>-17.24272874330568</v>
      </c>
      <c r="CB65" s="74">
        <f t="shared" si="53"/>
        <v>0.30873458528009884</v>
      </c>
      <c r="CC65" s="74">
        <f t="shared" si="54"/>
        <v>-2.7895030016798361</v>
      </c>
      <c r="CD65" s="74" t="e">
        <f t="shared" ca="1" si="55"/>
        <v>#DIV/0!</v>
      </c>
      <c r="CE65" s="74">
        <f t="shared" ca="1" si="56"/>
        <v>-8.0431966084978601</v>
      </c>
      <c r="CF65" s="74">
        <f t="shared" ca="1" si="57"/>
        <v>-5.5412688162225727</v>
      </c>
      <c r="CG65" s="74">
        <f t="shared" ca="1" si="58"/>
        <v>-5.9289837294207048</v>
      </c>
      <c r="CH65" s="74">
        <f t="shared" ca="1" si="59"/>
        <v>-7.7506669120887635</v>
      </c>
      <c r="CI65" s="74">
        <f t="shared" si="60"/>
        <v>-2.3447770986871466</v>
      </c>
      <c r="CJ65" s="74">
        <f t="shared" ca="1" si="61"/>
        <v>1.7239725004926687</v>
      </c>
      <c r="CK65" s="74">
        <f t="shared" ca="1" si="62"/>
        <v>-1.9872149866115494</v>
      </c>
      <c r="CL65" s="74">
        <f t="shared" ca="1" si="63"/>
        <v>3.2580998172770874E-2</v>
      </c>
      <c r="CO65" s="53">
        <v>45658</v>
      </c>
      <c r="CP65" s="57">
        <f>SUM(C$266:C$269)</f>
        <v>1470</v>
      </c>
      <c r="CQ65" s="57">
        <f t="shared" ref="CQ65:DG65" si="183">SUM(D$266:D$269)</f>
        <v>166</v>
      </c>
      <c r="CR65" s="57">
        <f t="shared" ca="1" si="183"/>
        <v>470.85714285714283</v>
      </c>
      <c r="CS65" s="57">
        <f t="shared" ca="1" si="183"/>
        <v>402.14285714285711</v>
      </c>
      <c r="CT65" s="57">
        <f t="shared" si="183"/>
        <v>121144</v>
      </c>
      <c r="CU65" s="57">
        <f t="shared" ca="1" si="183"/>
        <v>356.71428571428572</v>
      </c>
      <c r="CV65" s="57">
        <f t="shared" ca="1" si="183"/>
        <v>372.48571428571427</v>
      </c>
      <c r="CW65" s="57">
        <f t="shared" ca="1" si="183"/>
        <v>338.71428571428572</v>
      </c>
      <c r="CX65" s="57">
        <f t="shared" ca="1" si="183"/>
        <v>335.57142857142856</v>
      </c>
      <c r="CY65" s="57">
        <f t="shared" si="183"/>
        <v>21130</v>
      </c>
      <c r="CZ65" s="57">
        <f t="shared" si="183"/>
        <v>387.05714285714282</v>
      </c>
      <c r="DA65" s="57">
        <f t="shared" ca="1" si="183"/>
        <v>2.8842857142857117</v>
      </c>
      <c r="DB65" s="57">
        <f t="shared" ca="1" si="183"/>
        <v>383.09000000000003</v>
      </c>
      <c r="DC65" s="57">
        <f t="shared" ca="1" si="183"/>
        <v>424.1080952380953</v>
      </c>
      <c r="DD65" s="57">
        <f t="shared" ca="1" si="183"/>
        <v>351.50428571428574</v>
      </c>
      <c r="DE65" s="57">
        <f t="shared" ca="1" si="183"/>
        <v>377.96000000000004</v>
      </c>
      <c r="DF65" s="57">
        <f t="shared" si="183"/>
        <v>399.24712357543513</v>
      </c>
      <c r="DG65" s="57">
        <f t="shared" ca="1" si="183"/>
        <v>3172972.1428571427</v>
      </c>
      <c r="DH65" s="57">
        <f ca="1">AVERAGE(U$266:U$269)</f>
        <v>-273.86642857142857</v>
      </c>
      <c r="DI65" s="57">
        <f ca="1">AVERAGE(V$266:V$269)</f>
        <v>-145.69999999999999</v>
      </c>
      <c r="DJ65" s="4">
        <f>HAVERGDP!B95</f>
        <v>101.8</v>
      </c>
    </row>
    <row r="66" spans="1:114" x14ac:dyDescent="0.35">
      <c r="A66" s="73" t="s">
        <v>828</v>
      </c>
      <c r="B66" s="41">
        <f t="shared" si="88"/>
        <v>44263</v>
      </c>
      <c r="C66" s="57">
        <f>'HAVERW (new)'!B121</f>
        <v>365</v>
      </c>
      <c r="D66" s="57">
        <f>'HAVERW (new)'!C121-'HAVERW (new)'!B121</f>
        <v>37</v>
      </c>
      <c r="E66" s="4">
        <f ca="1">AVERAGE(OFFSET('HAVERD (new)'!B$12,(ROWS('Chart Data'!$A$5:$A66)-1)*7,0,7,1))</f>
        <v>90</v>
      </c>
      <c r="F66" s="4">
        <f ca="1">AVERAGE(OFFSET('HAVERD (new)'!C$12,(ROWS('Chart Data'!$A$5:$A66)-1)*7,0,7,1))</f>
        <v>103.71428571428571</v>
      </c>
      <c r="G66" s="57">
        <f>'HAVERW (new)'!Q121</f>
        <v>6484</v>
      </c>
      <c r="H66" s="4">
        <f ca="1">AVERAGE(OFFSET('HAVERD (new)'!O$12,(ROWS('Chart Data'!$A$5:$A66)-1)*7,0,7,1))</f>
        <v>70.285714285714292</v>
      </c>
      <c r="I66" s="4">
        <f ca="1">AVERAGE(OFFSET('HAVERD (new)'!P$12,(ROWS('Chart Data'!$A$5:$A66)-1)*7,0,7,1))</f>
        <v>20.571428571428573</v>
      </c>
      <c r="J66" s="4">
        <f ca="1">AVERAGE(OFFSET('HAVERD (new)'!Q$12,(ROWS('Chart Data'!$A$5:$A66)-1)*7,0,7,1))</f>
        <v>21.857142857142858</v>
      </c>
      <c r="K66" s="4">
        <f ca="1">AVERAGE(OFFSET('HAVERD (new)'!R$12,(ROWS('Chart Data'!$A$5:$A66)-1)*7,0,7,1))</f>
        <v>45.142857142857146</v>
      </c>
      <c r="L66" s="57">
        <f>'HAVERW (new)'!D121</f>
        <v>5318</v>
      </c>
      <c r="M66" s="57">
        <f>'HAVERW (new)'!F121</f>
        <v>89.342857142857127</v>
      </c>
      <c r="N66" s="4" t="e">
        <f ca="1">AVERAGE(OFFSET('HAVERD (new)'!D$12,(ROWS('Chart Data'!$A$5:$A66)-1)*7,0,7,1))</f>
        <v>#DIV/0!</v>
      </c>
      <c r="O66" s="4">
        <f ca="1">AVERAGE(OFFSET('HAVERD (new)'!E$12,(ROWS('Chart Data'!$A$5:$A66)-1)*7,0,7,1))</f>
        <v>47.525714285714294</v>
      </c>
      <c r="P66" s="4">
        <f ca="1">AVERAGE(AVERAGE(OFFSET('HAVERD (new)'!F$12,(ROWS('Chart Data'!$A$5:$A66)-1)*7,0,7,1)),AVERAGE(OFFSET('HAVERD (new)'!J$12,(ROWS('Chart Data'!$A$5:$A66)-1)*7,0,7,1)),AVERAGE(OFFSET('HAVERD (new)'!K$12,(ROWS('Chart Data'!$A$5:$A66)-1)*7,0,7,1)))</f>
        <v>53.367619047619058</v>
      </c>
      <c r="Q66" s="4">
        <f ca="1">AVERAGE(AVERAGE(OFFSET('HAVERD (new)'!H$12,(ROWS('Chart Data'!$A$5:$A66)-1)*7,0,7,1)),AVERAGE(OFFSET('HAVERD (new)'!I$12,(ROWS('Chart Data'!$A$5:$A66)-1)*7,0,7,1)))</f>
        <v>48.95</v>
      </c>
      <c r="R66" s="4">
        <f ca="1">AVERAGE(AVERAGE(OFFSET('HAVERD (new)'!L$12,(ROWS('Chart Data'!$A$5:$A66)-1)*7,0,7,1)),AVERAGE(OFFSET('HAVERD (new)'!M$12,(ROWS('Chart Data'!$A$5:$A66)-1)*7,0,7,1)))</f>
        <v>28.923571428571428</v>
      </c>
      <c r="S66" s="57">
        <f>'Fuel demand'!C12</f>
        <v>91.442306998308823</v>
      </c>
      <c r="T66" s="57">
        <f ca="1">AVERAGE(OFFSET(Energy!E$1109,(ROWS('Chart Data'!$A$5:$A66)-1)*7,0,7,1))</f>
        <v>698615.85714285716</v>
      </c>
      <c r="U66" s="57">
        <f ca="1">-AVERAGE(OFFSET('HAVERD (new)'!T$12,(ROWS('Chart Data'!$A$5:$A66)-1)*7,0,7,1))</f>
        <v>-540.48571428571427</v>
      </c>
      <c r="V66" s="4">
        <f ca="1">-AVERAGE(OFFSET('HAVERD (new)'!U$12,(ROWS('Chart Data'!$A$5:$A66)-1)*7,0,7,1))*10000</f>
        <v>-439.80000000000007</v>
      </c>
      <c r="W66" s="4"/>
      <c r="Z66" s="4"/>
      <c r="AA66" s="4">
        <f t="shared" si="159"/>
        <v>-9.2039800995024841</v>
      </c>
      <c r="AB66" s="4">
        <f t="shared" si="160"/>
        <v>0</v>
      </c>
      <c r="AC66" s="4">
        <f t="shared" ca="1" si="161"/>
        <v>-13.103448275862062</v>
      </c>
      <c r="AD66" s="4">
        <f t="shared" ca="1" si="162"/>
        <v>-1.0899182561307952</v>
      </c>
      <c r="AE66" s="4">
        <f t="shared" si="163"/>
        <v>-80.097608889161734</v>
      </c>
      <c r="AF66" s="4">
        <f t="shared" ca="1" si="164"/>
        <v>-27.859237536656888</v>
      </c>
      <c r="AG66" s="4">
        <f t="shared" ca="1" si="165"/>
        <v>-77.639751552795033</v>
      </c>
      <c r="AH66" s="4">
        <f t="shared" ca="1" si="166"/>
        <v>-70.520231213872833</v>
      </c>
      <c r="AI66" s="4">
        <f t="shared" ca="1" si="167"/>
        <v>-49.358974358974351</v>
      </c>
      <c r="AJ66" s="4">
        <f t="shared" si="168"/>
        <v>-27.836538461538463</v>
      </c>
      <c r="AK66" s="4">
        <f t="shared" si="176"/>
        <v>-10.259721624336372</v>
      </c>
      <c r="AL66" s="73" t="e">
        <f>NA()</f>
        <v>#N/A</v>
      </c>
      <c r="AM66" s="4">
        <f t="shared" ca="1" si="169"/>
        <v>-24.945290468133095</v>
      </c>
      <c r="AN66" s="4">
        <f t="shared" ca="1" si="170"/>
        <v>-11.430739078206976</v>
      </c>
      <c r="AO66" s="4">
        <f t="shared" ca="1" si="171"/>
        <v>-36.712133945309979</v>
      </c>
      <c r="AP66" s="4">
        <f t="shared" ca="1" si="172"/>
        <v>-57.369058272358785</v>
      </c>
      <c r="AQ66" s="73" t="e">
        <f>NA()</f>
        <v>#N/A</v>
      </c>
      <c r="AR66" s="4">
        <f t="shared" ca="1" si="173"/>
        <v>-3.4132075717649535</v>
      </c>
      <c r="AS66" s="57">
        <f t="shared" ca="1" si="25"/>
        <v>540.48571428571427</v>
      </c>
      <c r="AT66" s="57">
        <f t="shared" ca="1" si="26"/>
        <v>439.80000000000007</v>
      </c>
      <c r="AW66" s="4">
        <f t="shared" si="92"/>
        <v>6.8414138656295327</v>
      </c>
      <c r="AX66" s="4">
        <f t="shared" si="27"/>
        <v>19.400959308454564</v>
      </c>
      <c r="AY66" s="4" t="e">
        <f t="shared" ca="1" si="28"/>
        <v>#DIV/0!</v>
      </c>
      <c r="AZ66" s="4" t="e">
        <f t="shared" ca="1" si="29"/>
        <v>#DIV/0!</v>
      </c>
      <c r="BA66" s="4">
        <f t="shared" si="30"/>
        <v>-81.89313378548124</v>
      </c>
      <c r="BB66" s="4" t="e">
        <f t="shared" ca="1" si="31"/>
        <v>#DIV/0!</v>
      </c>
      <c r="BC66" s="4" t="e">
        <f t="shared" ca="1" si="32"/>
        <v>#DIV/0!</v>
      </c>
      <c r="BD66" s="4" t="e">
        <f t="shared" ca="1" si="33"/>
        <v>#DIV/0!</v>
      </c>
      <c r="BE66" s="4" t="e">
        <f t="shared" ca="1" si="34"/>
        <v>#DIV/0!</v>
      </c>
      <c r="BF66" s="4">
        <f t="shared" si="35"/>
        <v>-10.65571812815508</v>
      </c>
      <c r="BG66" s="4">
        <f t="shared" si="36"/>
        <v>-21.412433793664512</v>
      </c>
      <c r="BH66" s="4" t="e">
        <f t="shared" si="37"/>
        <v>#N/A</v>
      </c>
      <c r="BI66" s="4">
        <f t="shared" ca="1" si="38"/>
        <v>-30.470356051620055</v>
      </c>
      <c r="BJ66" s="4">
        <f t="shared" ca="1" si="39"/>
        <v>-20.432169680902106</v>
      </c>
      <c r="BK66" s="4">
        <f t="shared" ca="1" si="40"/>
        <v>-38.577331684302521</v>
      </c>
      <c r="BL66" s="4">
        <f t="shared" ca="1" si="41"/>
        <v>-65.408173300898</v>
      </c>
      <c r="BM66" s="4" t="e">
        <f t="shared" si="42"/>
        <v>#N/A</v>
      </c>
      <c r="BN66" s="4">
        <f t="shared" ca="1" si="43"/>
        <v>-4.5517571502715546</v>
      </c>
      <c r="BO66" s="4">
        <f t="shared" ca="1" si="44"/>
        <v>361.47571428571428</v>
      </c>
      <c r="BP66" s="4">
        <f t="shared" ca="1" si="45"/>
        <v>359.25</v>
      </c>
      <c r="BS66" s="74">
        <f t="shared" si="178"/>
        <v>-1.2122180606771109</v>
      </c>
      <c r="BT66" s="74">
        <f t="shared" si="22"/>
        <v>-1.8421060550815556</v>
      </c>
      <c r="BU66" s="74">
        <f t="shared" ca="1" si="46"/>
        <v>-3.0910476433291398</v>
      </c>
      <c r="BV66" s="74">
        <f t="shared" ca="1" si="47"/>
        <v>2.2468015245535647E-3</v>
      </c>
      <c r="BW66" s="74">
        <f t="shared" si="48"/>
        <v>-6.0931589636914874</v>
      </c>
      <c r="BX66" s="74">
        <f t="shared" ca="1" si="49"/>
        <v>-4.9050455685501868</v>
      </c>
      <c r="BY66" s="74" t="e">
        <f t="shared" ca="1" si="50"/>
        <v>#DIV/0!</v>
      </c>
      <c r="BZ66" s="74">
        <f t="shared" ca="1" si="51"/>
        <v>-15.762385656247732</v>
      </c>
      <c r="CA66" s="74">
        <f t="shared" ca="1" si="52"/>
        <v>-14.611532137198513</v>
      </c>
      <c r="CB66" s="74">
        <f t="shared" si="53"/>
        <v>0.13034834108414056</v>
      </c>
      <c r="CC66" s="74">
        <f t="shared" si="54"/>
        <v>-2.2471028544651865</v>
      </c>
      <c r="CD66" s="74" t="e">
        <f t="shared" ca="1" si="55"/>
        <v>#DIV/0!</v>
      </c>
      <c r="CE66" s="74">
        <f t="shared" ca="1" si="56"/>
        <v>-8.3796464298683961</v>
      </c>
      <c r="CF66" s="74">
        <f t="shared" ca="1" si="57"/>
        <v>-6.1908978645755788</v>
      </c>
      <c r="CG66" s="74">
        <f t="shared" ca="1" si="58"/>
        <v>-5.899275466296122</v>
      </c>
      <c r="CH66" s="74">
        <f t="shared" ca="1" si="59"/>
        <v>-7.8065855236268691</v>
      </c>
      <c r="CI66" s="74">
        <f t="shared" si="60"/>
        <v>-2.5003852577618431</v>
      </c>
      <c r="CJ66" s="74">
        <f t="shared" ca="1" si="61"/>
        <v>0.79816638505813653</v>
      </c>
      <c r="CK66" s="74">
        <f t="shared" ca="1" si="62"/>
        <v>-4.3264705263786443</v>
      </c>
      <c r="CL66" s="74">
        <f t="shared" ca="1" si="63"/>
        <v>0.11663288421141006</v>
      </c>
      <c r="CO66" s="53">
        <v>45689</v>
      </c>
      <c r="CP66" s="57">
        <f>SUM(C$270:C$273)</f>
        <v>1544</v>
      </c>
      <c r="CQ66" s="57">
        <f t="shared" ref="CQ66:DG66" si="184">SUM(D$270:D$273)</f>
        <v>189</v>
      </c>
      <c r="CR66" s="57">
        <f t="shared" ca="1" si="184"/>
        <v>490.28571428571428</v>
      </c>
      <c r="CS66" s="57">
        <f t="shared" ca="1" si="184"/>
        <v>415.85714285714289</v>
      </c>
      <c r="CT66" s="57">
        <f t="shared" si="184"/>
        <v>137821</v>
      </c>
      <c r="CU66" s="57">
        <f t="shared" ca="1" si="184"/>
        <v>375.42857142857144</v>
      </c>
      <c r="CV66" s="57">
        <f t="shared" ca="1" si="184"/>
        <v>400.71428571428567</v>
      </c>
      <c r="CW66" s="57">
        <f t="shared" ca="1" si="184"/>
        <v>365.14285714285717</v>
      </c>
      <c r="CX66" s="57">
        <f t="shared" ca="1" si="184"/>
        <v>350.14285714285711</v>
      </c>
      <c r="CY66" s="57">
        <f t="shared" si="184"/>
        <v>26706</v>
      </c>
      <c r="CZ66" s="57">
        <f t="shared" si="184"/>
        <v>383.17142857142858</v>
      </c>
      <c r="DA66" s="57">
        <f t="shared" ca="1" si="184"/>
        <v>28.71857142857143</v>
      </c>
      <c r="DB66" s="57">
        <f t="shared" ca="1" si="184"/>
        <v>400.66571428571427</v>
      </c>
      <c r="DC66" s="57">
        <f t="shared" ca="1" si="184"/>
        <v>432.38761904761901</v>
      </c>
      <c r="DD66" s="57">
        <f t="shared" ca="1" si="184"/>
        <v>389.53</v>
      </c>
      <c r="DE66" s="57">
        <f t="shared" ca="1" si="184"/>
        <v>405.26500000000004</v>
      </c>
      <c r="DF66" s="57">
        <f t="shared" si="184"/>
        <v>404.67801444853615</v>
      </c>
      <c r="DG66" s="57">
        <f t="shared" ca="1" si="184"/>
        <v>2984114.7142857146</v>
      </c>
      <c r="DH66" s="57">
        <f ca="1">AVERAGE(U$270:U$273)</f>
        <v>-346.42821428571426</v>
      </c>
      <c r="DI66" s="57">
        <f ca="1">AVERAGE(V$270:V$273)</f>
        <v>-50.599999999999994</v>
      </c>
      <c r="DJ66" s="4">
        <f>HAVERGDP!B96</f>
        <v>102.2</v>
      </c>
    </row>
    <row r="67" spans="1:114" x14ac:dyDescent="0.35">
      <c r="A67" s="73" t="s">
        <v>838</v>
      </c>
      <c r="B67" s="41">
        <f t="shared" si="88"/>
        <v>44270</v>
      </c>
      <c r="C67" s="57">
        <f>'HAVERW (new)'!B122</f>
        <v>438</v>
      </c>
      <c r="D67" s="57">
        <f>'HAVERW (new)'!C122-'HAVERW (new)'!B122</f>
        <v>39</v>
      </c>
      <c r="E67" s="4">
        <f ca="1">AVERAGE(OFFSET('HAVERD (new)'!B$12,(ROWS('Chart Data'!$A$5:$A67)-1)*7,0,7,1))</f>
        <v>89.428571428571431</v>
      </c>
      <c r="F67" s="4">
        <f ca="1">AVERAGE(OFFSET('HAVERD (new)'!C$12,(ROWS('Chart Data'!$A$5:$A67)-1)*7,0,7,1))</f>
        <v>104.28571428571429</v>
      </c>
      <c r="G67" s="57">
        <f>'HAVERW (new)'!Q122</f>
        <v>6979</v>
      </c>
      <c r="H67" s="4">
        <f ca="1">AVERAGE(OFFSET('HAVERD (new)'!O$12,(ROWS('Chart Data'!$A$5:$A67)-1)*7,0,7,1))</f>
        <v>70.285714285714292</v>
      </c>
      <c r="I67" s="4">
        <f ca="1">AVERAGE(OFFSET('HAVERD (new)'!P$12,(ROWS('Chart Data'!$A$5:$A67)-1)*7,0,7,1))</f>
        <v>22.571428571428573</v>
      </c>
      <c r="J67" s="4">
        <f ca="1">AVERAGE(OFFSET('HAVERD (new)'!Q$12,(ROWS('Chart Data'!$A$5:$A67)-1)*7,0,7,1))</f>
        <v>23.142857142857142</v>
      </c>
      <c r="K67" s="4">
        <f ca="1">AVERAGE(OFFSET('HAVERD (new)'!R$12,(ROWS('Chart Data'!$A$5:$A67)-1)*7,0,7,1))</f>
        <v>46.714285714285715</v>
      </c>
      <c r="L67" s="57">
        <f>'HAVERW (new)'!D122</f>
        <v>2938</v>
      </c>
      <c r="M67" s="57">
        <f>'HAVERW (new)'!F122</f>
        <v>96.98571428571428</v>
      </c>
      <c r="N67" s="4" t="e">
        <f ca="1">AVERAGE(OFFSET('HAVERD (new)'!D$12,(ROWS('Chart Data'!$A$5:$A67)-1)*7,0,7,1))</f>
        <v>#DIV/0!</v>
      </c>
      <c r="O67" s="4">
        <f ca="1">AVERAGE(OFFSET('HAVERD (new)'!E$12,(ROWS('Chart Data'!$A$5:$A67)-1)*7,0,7,1))</f>
        <v>47.031428571428577</v>
      </c>
      <c r="P67" s="4">
        <f ca="1">AVERAGE(AVERAGE(OFFSET('HAVERD (new)'!F$12,(ROWS('Chart Data'!$A$5:$A67)-1)*7,0,7,1)),AVERAGE(OFFSET('HAVERD (new)'!J$12,(ROWS('Chart Data'!$A$5:$A67)-1)*7,0,7,1)),AVERAGE(OFFSET('HAVERD (new)'!K$12,(ROWS('Chart Data'!$A$5:$A67)-1)*7,0,7,1)))</f>
        <v>55.914285714285718</v>
      </c>
      <c r="Q67" s="4">
        <f ca="1">AVERAGE(AVERAGE(OFFSET('HAVERD (new)'!H$12,(ROWS('Chart Data'!$A$5:$A67)-1)*7,0,7,1)),AVERAGE(OFFSET('HAVERD (new)'!I$12,(ROWS('Chart Data'!$A$5:$A67)-1)*7,0,7,1)))</f>
        <v>48.692142857142855</v>
      </c>
      <c r="R67" s="4">
        <f ca="1">AVERAGE(AVERAGE(OFFSET('HAVERD (new)'!L$12,(ROWS('Chart Data'!$A$5:$A67)-1)*7,0,7,1)),AVERAGE(OFFSET('HAVERD (new)'!M$12,(ROWS('Chart Data'!$A$5:$A67)-1)*7,0,7,1)))</f>
        <v>29.445</v>
      </c>
      <c r="S67" s="57">
        <f>'Fuel demand'!C13</f>
        <v>91.68482496701165</v>
      </c>
      <c r="T67" s="57">
        <f ca="1">AVERAGE(OFFSET(Energy!E$1109,(ROWS('Chart Data'!$A$5:$A67)-1)*7,0,7,1))</f>
        <v>720519.57142857148</v>
      </c>
      <c r="U67" s="57">
        <f ca="1">-AVERAGE(OFFSET('HAVERD (new)'!T$12,(ROWS('Chart Data'!$A$5:$A67)-1)*7,0,7,1))</f>
        <v>-468.52285714285716</v>
      </c>
      <c r="V67" s="4">
        <f ca="1">-AVERAGE(OFFSET('HAVERD (new)'!U$12,(ROWS('Chart Data'!$A$5:$A67)-1)*7,0,7,1))*10000</f>
        <v>-320.99999999999994</v>
      </c>
      <c r="W67" s="4"/>
      <c r="Z67" s="4"/>
      <c r="AA67" s="4">
        <f t="shared" si="159"/>
        <v>6.8292682926829329</v>
      </c>
      <c r="AB67" s="4">
        <f t="shared" si="160"/>
        <v>-9.3023255813953547</v>
      </c>
      <c r="AC67" s="4">
        <f t="shared" ca="1" si="161"/>
        <v>2.1207177814029476</v>
      </c>
      <c r="AD67" s="4">
        <f t="shared" ca="1" si="162"/>
        <v>3.1073446327683607</v>
      </c>
      <c r="AE67" s="4">
        <f t="shared" si="163"/>
        <v>-67.831297533994004</v>
      </c>
      <c r="AF67" s="4">
        <f t="shared" ca="1" si="164"/>
        <v>-11.351351351351347</v>
      </c>
      <c r="AG67" s="4">
        <f t="shared" ca="1" si="165"/>
        <v>-63.844393592677349</v>
      </c>
      <c r="AH67" s="4">
        <f t="shared" ca="1" si="166"/>
        <v>-22.115384615384613</v>
      </c>
      <c r="AI67" s="4">
        <f t="shared" ca="1" si="167"/>
        <v>-17.839195979899493</v>
      </c>
      <c r="AJ67" s="4">
        <f t="shared" si="168"/>
        <v>77.508994871009733</v>
      </c>
      <c r="AK67" s="4">
        <f t="shared" si="176"/>
        <v>16.910625107628707</v>
      </c>
      <c r="AL67" s="73" t="e">
        <f>NA()</f>
        <v>#N/A</v>
      </c>
      <c r="AM67" s="4">
        <f t="shared" ca="1" si="169"/>
        <v>-8.1699255250899387</v>
      </c>
      <c r="AN67" s="4">
        <f t="shared" ca="1" si="170"/>
        <v>35.606139347954112</v>
      </c>
      <c r="AO67" s="4">
        <f t="shared" ca="1" si="171"/>
        <v>-26.428656226728709</v>
      </c>
      <c r="AP67" s="4">
        <f t="shared" ca="1" si="172"/>
        <v>-43.880690481376597</v>
      </c>
      <c r="AQ67" s="73" t="e">
        <f>NA()</f>
        <v>#N/A</v>
      </c>
      <c r="AR67" s="4">
        <f t="shared" ca="1" si="173"/>
        <v>0.29916917117771558</v>
      </c>
      <c r="AS67" s="57">
        <f t="shared" ca="1" si="25"/>
        <v>468.52285714285716</v>
      </c>
      <c r="AT67" s="57">
        <f t="shared" ca="1" si="26"/>
        <v>320.99999999999994</v>
      </c>
      <c r="AW67" s="4">
        <f t="shared" si="92"/>
        <v>0.48187047368399027</v>
      </c>
      <c r="AX67" s="4">
        <f t="shared" si="27"/>
        <v>10.623765009879918</v>
      </c>
      <c r="AY67" s="4">
        <f t="shared" ca="1" si="28"/>
        <v>-13.736335841724259</v>
      </c>
      <c r="AZ67" s="4">
        <f t="shared" ca="1" si="29"/>
        <v>-0.92085374498537553</v>
      </c>
      <c r="BA67" s="4">
        <f t="shared" si="30"/>
        <v>-77.975831764869213</v>
      </c>
      <c r="BB67" s="4">
        <f t="shared" ca="1" si="31"/>
        <v>-28.11829613347021</v>
      </c>
      <c r="BC67" s="4">
        <f t="shared" ca="1" si="32"/>
        <v>-76.264169855585251</v>
      </c>
      <c r="BD67" s="4">
        <f t="shared" ca="1" si="33"/>
        <v>-62.923949011789709</v>
      </c>
      <c r="BE67" s="4">
        <f t="shared" ca="1" si="34"/>
        <v>-47.688519797225084</v>
      </c>
      <c r="BF67" s="4">
        <f t="shared" si="35"/>
        <v>24.18799056704944</v>
      </c>
      <c r="BG67" s="4">
        <f t="shared" si="36"/>
        <v>-9.6727921811679423</v>
      </c>
      <c r="BH67" s="4" t="e">
        <f t="shared" si="37"/>
        <v>#N/A</v>
      </c>
      <c r="BI67" s="4">
        <f t="shared" ca="1" si="38"/>
        <v>-23.175060356297127</v>
      </c>
      <c r="BJ67" s="4">
        <f t="shared" ca="1" si="39"/>
        <v>-2.7561038479383928</v>
      </c>
      <c r="BK67" s="4">
        <f t="shared" ca="1" si="40"/>
        <v>-34.762885236317715</v>
      </c>
      <c r="BL67" s="4">
        <f t="shared" ca="1" si="41"/>
        <v>-58.362106378523457</v>
      </c>
      <c r="BM67" s="4" t="e">
        <f t="shared" si="42"/>
        <v>#N/A</v>
      </c>
      <c r="BN67" s="4">
        <f t="shared" ca="1" si="43"/>
        <v>-3.4067665612497633</v>
      </c>
      <c r="BO67" s="4">
        <f t="shared" ca="1" si="44"/>
        <v>421.52714285714291</v>
      </c>
      <c r="BP67" s="4">
        <f t="shared" ca="1" si="45"/>
        <v>385.95000000000005</v>
      </c>
      <c r="BS67" s="74">
        <f t="shared" si="178"/>
        <v>1.4701367969913877</v>
      </c>
      <c r="BT67" s="74">
        <f t="shared" si="22"/>
        <v>-1.6763085390897929</v>
      </c>
      <c r="BU67" s="74">
        <f t="shared" ca="1" si="46"/>
        <v>-3.1569782720528323</v>
      </c>
      <c r="BV67" s="74">
        <f t="shared" ca="1" si="47"/>
        <v>5.4672170430889462E-2</v>
      </c>
      <c r="BW67" s="74">
        <f t="shared" si="48"/>
        <v>-5.9965909692991408</v>
      </c>
      <c r="BX67" s="74">
        <f t="shared" ca="1" si="49"/>
        <v>-4.9050455685501868</v>
      </c>
      <c r="BY67" s="74">
        <f t="shared" ca="1" si="50"/>
        <v>-9.5477230187790489</v>
      </c>
      <c r="BZ67" s="74">
        <f t="shared" ca="1" si="51"/>
        <v>-15.443601519453582</v>
      </c>
      <c r="CA67" s="74">
        <f t="shared" ca="1" si="52"/>
        <v>-14.08529281597708</v>
      </c>
      <c r="CB67" s="74">
        <f t="shared" si="53"/>
        <v>-0.90516205205337319</v>
      </c>
      <c r="CC67" s="74">
        <f t="shared" si="54"/>
        <v>-1.7828083284494454</v>
      </c>
      <c r="CD67" s="74" t="e">
        <f t="shared" ca="1" si="55"/>
        <v>#DIV/0!</v>
      </c>
      <c r="CE67" s="74">
        <f t="shared" ca="1" si="56"/>
        <v>-8.4571508494384418</v>
      </c>
      <c r="CF67" s="74">
        <f t="shared" ca="1" si="57"/>
        <v>-5.8728918096014935</v>
      </c>
      <c r="CG67" s="74">
        <f t="shared" ca="1" si="58"/>
        <v>-5.9284980357456432</v>
      </c>
      <c r="CH67" s="74">
        <f t="shared" ca="1" si="59"/>
        <v>-7.7495735314162317</v>
      </c>
      <c r="CI67" s="74">
        <f t="shared" si="60"/>
        <v>-2.4415417733044844</v>
      </c>
      <c r="CJ67" s="74">
        <f t="shared" ca="1" si="61"/>
        <v>1.0482424004328454</v>
      </c>
      <c r="CK67" s="74">
        <f t="shared" ca="1" si="62"/>
        <v>-3.4141672045791811</v>
      </c>
      <c r="CL67" s="74">
        <f t="shared" ca="1" si="63"/>
        <v>0.30086469346215466</v>
      </c>
      <c r="CO67" s="53">
        <v>45717</v>
      </c>
      <c r="CP67" s="57">
        <f>SUM(C$274:C$278)</f>
        <v>1960</v>
      </c>
      <c r="CQ67" s="57">
        <f t="shared" ref="CQ67:DG67" si="185">SUM(D$274:D$278)</f>
        <v>228</v>
      </c>
      <c r="CR67" s="57">
        <f t="shared" ca="1" si="185"/>
        <v>635.42857142857144</v>
      </c>
      <c r="CS67" s="57">
        <f t="shared" ca="1" si="185"/>
        <v>541</v>
      </c>
      <c r="CT67" s="57">
        <f t="shared" si="185"/>
        <v>179368</v>
      </c>
      <c r="CU67" s="57">
        <f t="shared" ca="1" si="185"/>
        <v>491.28571428571433</v>
      </c>
      <c r="CV67" s="57">
        <f t="shared" ca="1" si="185"/>
        <v>504.28571428571433</v>
      </c>
      <c r="CW67" s="57">
        <f t="shared" ca="1" si="185"/>
        <v>429.71428571428567</v>
      </c>
      <c r="CX67" s="57">
        <f t="shared" ca="1" si="185"/>
        <v>428.57142857142856</v>
      </c>
      <c r="CY67" s="57">
        <f t="shared" si="185"/>
        <v>33585</v>
      </c>
      <c r="CZ67" s="57">
        <f t="shared" si="185"/>
        <v>483.67142857142858</v>
      </c>
      <c r="DA67" s="57">
        <f t="shared" ca="1" si="185"/>
        <v>6.5699999999999994</v>
      </c>
      <c r="DB67" s="57">
        <f t="shared" ca="1" si="185"/>
        <v>516.16571428571433</v>
      </c>
      <c r="DC67" s="57">
        <f t="shared" ca="1" si="185"/>
        <v>547.9338095238096</v>
      </c>
      <c r="DD67" s="57">
        <f t="shared" ca="1" si="185"/>
        <v>501.11642857142863</v>
      </c>
      <c r="DE67" s="57">
        <f t="shared" ca="1" si="185"/>
        <v>511.09285714285716</v>
      </c>
      <c r="DF67" s="57">
        <f t="shared" si="185"/>
        <v>504.98310655776197</v>
      </c>
      <c r="DG67" s="57">
        <f t="shared" ca="1" si="185"/>
        <v>3156618.8571428573</v>
      </c>
      <c r="DH67" s="57">
        <f ca="1">AVERAGE(U$274:U$278)</f>
        <v>-542.21371428571433</v>
      </c>
      <c r="DI67" s="57">
        <f ca="1">AVERAGE(V$274:V$278)</f>
        <v>-216.12000000000003</v>
      </c>
      <c r="DJ67" s="4">
        <f>HAVERGDP!B97</f>
        <v>102.6</v>
      </c>
    </row>
    <row r="68" spans="1:114" x14ac:dyDescent="0.35">
      <c r="A68" s="73" t="s">
        <v>845</v>
      </c>
      <c r="B68" s="41">
        <f t="shared" si="88"/>
        <v>44277</v>
      </c>
      <c r="C68" s="57">
        <f>'HAVERW (new)'!B123</f>
        <v>421</v>
      </c>
      <c r="D68" s="57">
        <f>'HAVERW (new)'!C123-'HAVERW (new)'!B123</f>
        <v>40</v>
      </c>
      <c r="E68" s="4">
        <f ca="1">AVERAGE(OFFSET('HAVERD (new)'!B$12,(ROWS('Chart Data'!$A$5:$A68)-1)*7,0,7,1))</f>
        <v>91.571428571428569</v>
      </c>
      <c r="F68" s="4">
        <f ca="1">AVERAGE(OFFSET('HAVERD (new)'!C$12,(ROWS('Chart Data'!$A$5:$A68)-1)*7,0,7,1))</f>
        <v>107</v>
      </c>
      <c r="G68" s="57">
        <f>'HAVERW (new)'!Q123</f>
        <v>7101</v>
      </c>
      <c r="H68" s="4">
        <f ca="1">AVERAGE(OFFSET('HAVERD (new)'!O$12,(ROWS('Chart Data'!$A$5:$A68)-1)*7,0,7,1))</f>
        <v>72</v>
      </c>
      <c r="I68" s="4">
        <f ca="1">AVERAGE(OFFSET('HAVERD (new)'!P$12,(ROWS('Chart Data'!$A$5:$A68)-1)*7,0,7,1))</f>
        <v>24.142857142857142</v>
      </c>
      <c r="J68" s="4">
        <f ca="1">AVERAGE(OFFSET('HAVERD (new)'!Q$12,(ROWS('Chart Data'!$A$5:$A68)-1)*7,0,7,1))</f>
        <v>23.857142857142858</v>
      </c>
      <c r="K68" s="4">
        <f ca="1">AVERAGE(OFFSET('HAVERD (new)'!R$12,(ROWS('Chart Data'!$A$5:$A68)-1)*7,0,7,1))</f>
        <v>47.142857142857146</v>
      </c>
      <c r="L68" s="57">
        <f>'HAVERW (new)'!D123</f>
        <v>5123</v>
      </c>
      <c r="M68" s="57">
        <f>'HAVERW (new)'!F123</f>
        <v>102.48571428571429</v>
      </c>
      <c r="N68" s="4" t="e">
        <f ca="1">AVERAGE(OFFSET('HAVERD (new)'!D$12,(ROWS('Chart Data'!$A$5:$A68)-1)*7,0,7,1))</f>
        <v>#DIV/0!</v>
      </c>
      <c r="O68" s="4">
        <f ca="1">AVERAGE(OFFSET('HAVERD (new)'!E$12,(ROWS('Chart Data'!$A$5:$A68)-1)*7,0,7,1))</f>
        <v>47.37</v>
      </c>
      <c r="P68" s="4">
        <f ca="1">AVERAGE(AVERAGE(OFFSET('HAVERD (new)'!F$12,(ROWS('Chart Data'!$A$5:$A68)-1)*7,0,7,1)),AVERAGE(OFFSET('HAVERD (new)'!J$12,(ROWS('Chart Data'!$A$5:$A68)-1)*7,0,7,1)),AVERAGE(OFFSET('HAVERD (new)'!K$12,(ROWS('Chart Data'!$A$5:$A68)-1)*7,0,7,1)))</f>
        <v>53.932380952380953</v>
      </c>
      <c r="Q68" s="4">
        <f ca="1">AVERAGE(AVERAGE(OFFSET('HAVERD (new)'!H$12,(ROWS('Chart Data'!$A$5:$A68)-1)*7,0,7,1)),AVERAGE(OFFSET('HAVERD (new)'!I$12,(ROWS('Chart Data'!$A$5:$A68)-1)*7,0,7,1)))</f>
        <v>48.653571428571425</v>
      </c>
      <c r="R68" s="4">
        <f ca="1">AVERAGE(AVERAGE(OFFSET('HAVERD (new)'!L$12,(ROWS('Chart Data'!$A$5:$A68)-1)*7,0,7,1)),AVERAGE(OFFSET('HAVERD (new)'!M$12,(ROWS('Chart Data'!$A$5:$A68)-1)*7,0,7,1)))</f>
        <v>29.407142857142858</v>
      </c>
      <c r="S68" s="57">
        <f>'Fuel demand'!C14</f>
        <v>86.986634007100605</v>
      </c>
      <c r="T68" s="57">
        <f ca="1">AVERAGE(OFFSET(Energy!E$1109,(ROWS('Chart Data'!$A$5:$A68)-1)*7,0,7,1))</f>
        <v>657891.85714285716</v>
      </c>
      <c r="U68" s="57">
        <f ca="1">-AVERAGE(OFFSET('HAVERD (new)'!T$12,(ROWS('Chart Data'!$A$5:$A68)-1)*7,0,7,1))</f>
        <v>-352.57571428571424</v>
      </c>
      <c r="V68" s="4">
        <f ca="1">-AVERAGE(OFFSET('HAVERD (new)'!U$12,(ROWS('Chart Data'!$A$5:$A68)-1)*7,0,7,1))*10000</f>
        <v>-169.00000000000003</v>
      </c>
      <c r="W68" s="4"/>
      <c r="Z68" s="4"/>
      <c r="AA68" s="4">
        <f t="shared" si="159"/>
        <v>8.2262210796915092</v>
      </c>
      <c r="AB68" s="4">
        <f t="shared" si="160"/>
        <v>17.647058823529417</v>
      </c>
      <c r="AC68" s="4">
        <f t="shared" ca="1" si="161"/>
        <v>95.426829268292693</v>
      </c>
      <c r="AD68" s="4">
        <f t="shared" ca="1" si="162"/>
        <v>38.191881918819192</v>
      </c>
      <c r="AE68" s="4">
        <f t="shared" si="163"/>
        <v>-7.4426485922836294</v>
      </c>
      <c r="AF68" s="4">
        <f t="shared" ca="1" si="164"/>
        <v>90.188679245283041</v>
      </c>
      <c r="AG68" s="4">
        <f t="shared" ca="1" si="165"/>
        <v>-10.582010582010582</v>
      </c>
      <c r="AH68" s="4">
        <f t="shared" ca="1" si="166"/>
        <v>240.81632653061226</v>
      </c>
      <c r="AI68" s="4">
        <f t="shared" ca="1" si="167"/>
        <v>134.04255319148936</v>
      </c>
      <c r="AJ68" s="4">
        <f t="shared" si="168"/>
        <v>51.756285902627361</v>
      </c>
      <c r="AK68" s="4">
        <f t="shared" si="176"/>
        <v>122.44961240310079</v>
      </c>
      <c r="AL68" s="73" t="e">
        <f>NA()</f>
        <v>#N/A</v>
      </c>
      <c r="AM68" s="4">
        <f t="shared" ca="1" si="169"/>
        <v>47.066128531511978</v>
      </c>
      <c r="AN68" s="4">
        <f t="shared" ca="1" si="170"/>
        <v>81.244699067035839</v>
      </c>
      <c r="AO68" s="4">
        <f t="shared" ca="1" si="171"/>
        <v>19.274007144358009</v>
      </c>
      <c r="AP68" s="4">
        <f t="shared" ca="1" si="172"/>
        <v>20.899773881889992</v>
      </c>
      <c r="AQ68" s="73" t="e">
        <f>NA()</f>
        <v>#N/A</v>
      </c>
      <c r="AR68" s="4">
        <f t="shared" ca="1" si="173"/>
        <v>5.8250575458016707</v>
      </c>
      <c r="AS68" s="57">
        <f t="shared" ca="1" si="25"/>
        <v>352.57571428571424</v>
      </c>
      <c r="AT68" s="57">
        <f t="shared" ca="1" si="26"/>
        <v>169.00000000000003</v>
      </c>
      <c r="AW68" s="4">
        <f t="shared" si="92"/>
        <v>1.5206140387722638</v>
      </c>
      <c r="AX68" s="4">
        <f t="shared" si="27"/>
        <v>10.174418604651162</v>
      </c>
      <c r="AY68" s="4">
        <f t="shared" ca="1" si="28"/>
        <v>16.265802620780065</v>
      </c>
      <c r="AZ68" s="4">
        <f t="shared" ca="1" si="29"/>
        <v>9.949868057470745</v>
      </c>
      <c r="BA68" s="4">
        <f t="shared" si="30"/>
        <v>-59.145055230484708</v>
      </c>
      <c r="BB68" s="4">
        <f t="shared" ca="1" si="31"/>
        <v>3.7908709039254482</v>
      </c>
      <c r="BC68" s="4">
        <f t="shared" ca="1" si="32"/>
        <v>-58.420950696576625</v>
      </c>
      <c r="BD68" s="4">
        <f t="shared" ca="1" si="33"/>
        <v>17.391089625024236</v>
      </c>
      <c r="BE68" s="4">
        <f t="shared" ca="1" si="34"/>
        <v>1.5083930104511722</v>
      </c>
      <c r="BF68" s="4">
        <f t="shared" si="35"/>
        <v>30.673336780773802</v>
      </c>
      <c r="BG68" s="4">
        <f t="shared" si="36"/>
        <v>27.347158639263377</v>
      </c>
      <c r="BH68" s="4" t="e">
        <f t="shared" si="37"/>
        <v>#N/A</v>
      </c>
      <c r="BI68" s="4">
        <f t="shared" ca="1" si="38"/>
        <v>-3.1469299119511867</v>
      </c>
      <c r="BJ68" s="4">
        <f t="shared" ca="1" si="39"/>
        <v>22.798016465994902</v>
      </c>
      <c r="BK68" s="4">
        <f t="shared" ca="1" si="40"/>
        <v>-20.173161182279539</v>
      </c>
      <c r="BL68" s="4">
        <f t="shared" ca="1" si="41"/>
        <v>-35.615466871089652</v>
      </c>
      <c r="BM68" s="4" t="e">
        <f t="shared" si="42"/>
        <v>#N/A</v>
      </c>
      <c r="BN68" s="4">
        <f t="shared" ca="1" si="43"/>
        <v>0.49636049073608635</v>
      </c>
      <c r="BO68" s="4">
        <f t="shared" ca="1" si="44"/>
        <v>429.38714285714286</v>
      </c>
      <c r="BP68" s="4">
        <f t="shared" ca="1" si="45"/>
        <v>355.95</v>
      </c>
      <c r="BS68" s="74">
        <f t="shared" si="178"/>
        <v>0.84547881643844969</v>
      </c>
      <c r="BT68" s="74">
        <f t="shared" si="22"/>
        <v>-1.5934097810939116</v>
      </c>
      <c r="BU68" s="74">
        <f t="shared" ca="1" si="46"/>
        <v>-2.9097384143389844</v>
      </c>
      <c r="BV68" s="74">
        <f t="shared" ca="1" si="47"/>
        <v>0.30369267273597911</v>
      </c>
      <c r="BW68" s="74">
        <f t="shared" si="48"/>
        <v>-5.9727903727014304</v>
      </c>
      <c r="BX68" s="74">
        <f t="shared" ca="1" si="49"/>
        <v>-4.5765826956562021</v>
      </c>
      <c r="BY68" s="74">
        <f t="shared" ca="1" si="50"/>
        <v>-7.6203585967084013</v>
      </c>
      <c r="BZ68" s="74">
        <f t="shared" ca="1" si="51"/>
        <v>-15.266499221234605</v>
      </c>
      <c r="CA68" s="74">
        <f t="shared" ca="1" si="52"/>
        <v>-13.941773001098507</v>
      </c>
      <c r="CB68" s="74">
        <f t="shared" si="53"/>
        <v>4.5506102990940905E-2</v>
      </c>
      <c r="CC68" s="74">
        <f t="shared" si="54"/>
        <v>-1.44868983776522</v>
      </c>
      <c r="CD68" s="74" t="e">
        <f t="shared" ca="1" si="55"/>
        <v>#DIV/0!</v>
      </c>
      <c r="CE68" s="74">
        <f t="shared" ca="1" si="56"/>
        <v>-8.4040625620450893</v>
      </c>
      <c r="CF68" s="74">
        <f t="shared" ca="1" si="57"/>
        <v>-6.1203752054134135</v>
      </c>
      <c r="CG68" s="74">
        <f t="shared" ca="1" si="58"/>
        <v>-5.9328692788211947</v>
      </c>
      <c r="CH68" s="74">
        <f t="shared" ca="1" si="59"/>
        <v>-7.7537127582479624</v>
      </c>
      <c r="CI68" s="74">
        <f t="shared" si="60"/>
        <v>-3.5814899932485051</v>
      </c>
      <c r="CJ68" s="74">
        <f t="shared" ca="1" si="61"/>
        <v>0.33321804263195043</v>
      </c>
      <c r="CK68" s="74">
        <f t="shared" ca="1" si="62"/>
        <v>-1.944256645417513</v>
      </c>
      <c r="CL68" s="74">
        <f t="shared" ca="1" si="63"/>
        <v>0.53658215984357849</v>
      </c>
      <c r="CO68" s="53">
        <v>45748</v>
      </c>
      <c r="CP68" s="57">
        <f>SUM(C$279:C$282)</f>
        <v>1489</v>
      </c>
      <c r="CQ68" s="57">
        <f t="shared" ref="CQ68:DG68" si="186">SUM(D$279:D$282)</f>
        <v>233</v>
      </c>
      <c r="CR68" s="57">
        <f t="shared" ca="1" si="186"/>
        <v>493</v>
      </c>
      <c r="CS68" s="57">
        <f t="shared" ca="1" si="186"/>
        <v>404.57142857142856</v>
      </c>
      <c r="CT68" s="57">
        <f t="shared" si="186"/>
        <v>159050</v>
      </c>
      <c r="CU68" s="57">
        <f t="shared" ca="1" si="186"/>
        <v>390.85714285714283</v>
      </c>
      <c r="CV68" s="57">
        <f t="shared" ca="1" si="186"/>
        <v>408.42857142857144</v>
      </c>
      <c r="CW68" s="57">
        <f t="shared" ca="1" si="186"/>
        <v>353.42857142857144</v>
      </c>
      <c r="CX68" s="57">
        <f t="shared" ca="1" si="186"/>
        <v>348</v>
      </c>
      <c r="CY68" s="57">
        <f t="shared" si="186"/>
        <v>20242</v>
      </c>
      <c r="CZ68" s="57">
        <f t="shared" si="186"/>
        <v>354.48571428571432</v>
      </c>
      <c r="DA68" s="57">
        <f t="shared" ca="1" si="186"/>
        <v>46.519999999999996</v>
      </c>
      <c r="DB68" s="57">
        <f t="shared" ca="1" si="186"/>
        <v>436.89857142857142</v>
      </c>
      <c r="DC68" s="57">
        <f t="shared" ca="1" si="186"/>
        <v>467.13619047619051</v>
      </c>
      <c r="DD68" s="57">
        <f t="shared" ca="1" si="186"/>
        <v>435.04285714285709</v>
      </c>
      <c r="DE68" s="57">
        <f t="shared" ca="1" si="186"/>
        <v>433.62285714285713</v>
      </c>
      <c r="DF68" s="57">
        <f t="shared" si="186"/>
        <v>417.64835116214385</v>
      </c>
      <c r="DG68" s="57">
        <f t="shared" ca="1" si="186"/>
        <v>2227074.5714285714</v>
      </c>
      <c r="DH68" s="57">
        <f ca="1">AVERAGE(U$279:U$282)</f>
        <v>-558.31821428571436</v>
      </c>
      <c r="DI68" s="57">
        <f ca="1">AVERAGE(V$279:V$282)</f>
        <v>-1935.4</v>
      </c>
      <c r="DJ68" s="4">
        <f>HAVERGDP!B98</f>
        <v>102.3</v>
      </c>
    </row>
    <row r="69" spans="1:114" x14ac:dyDescent="0.35">
      <c r="A69" s="73" t="s">
        <v>846</v>
      </c>
      <c r="B69" s="41">
        <f t="shared" si="88"/>
        <v>44284</v>
      </c>
      <c r="C69" s="57">
        <f>'HAVERW (new)'!B124</f>
        <v>399</v>
      </c>
      <c r="D69" s="57">
        <f>'HAVERW (new)'!C124-'HAVERW (new)'!B124</f>
        <v>40</v>
      </c>
      <c r="E69" s="4">
        <f ca="1">AVERAGE(OFFSET('HAVERD (new)'!B$12,(ROWS('Chart Data'!$A$5:$A69)-1)*7,0,7,1))</f>
        <v>92.142857142857139</v>
      </c>
      <c r="F69" s="4">
        <f ca="1">AVERAGE(OFFSET('HAVERD (new)'!C$12,(ROWS('Chart Data'!$A$5:$A69)-1)*7,0,7,1))</f>
        <v>91.714285714285708</v>
      </c>
      <c r="G69" s="57">
        <f>'HAVERW (new)'!Q124</f>
        <v>7477</v>
      </c>
      <c r="H69" s="4">
        <f ca="1">AVERAGE(OFFSET('HAVERD (new)'!O$12,(ROWS('Chart Data'!$A$5:$A69)-1)*7,0,7,1))</f>
        <v>78.857142857142861</v>
      </c>
      <c r="I69" s="4">
        <f ca="1">AVERAGE(OFFSET('HAVERD (new)'!P$12,(ROWS('Chart Data'!$A$5:$A69)-1)*7,0,7,1))</f>
        <v>25.571428571428573</v>
      </c>
      <c r="J69" s="4">
        <f ca="1">AVERAGE(OFFSET('HAVERD (new)'!Q$12,(ROWS('Chart Data'!$A$5:$A69)-1)*7,0,7,1))</f>
        <v>28.285714285714285</v>
      </c>
      <c r="K69" s="4">
        <f ca="1">AVERAGE(OFFSET('HAVERD (new)'!R$12,(ROWS('Chart Data'!$A$5:$A69)-1)*7,0,7,1))</f>
        <v>50.428571428571431</v>
      </c>
      <c r="L69" s="57">
        <f>'HAVERW (new)'!D124</f>
        <v>4579</v>
      </c>
      <c r="M69" s="57">
        <f>'HAVERW (new)'!F124</f>
        <v>109.3142857142857</v>
      </c>
      <c r="N69" s="4" t="e">
        <f ca="1">AVERAGE(OFFSET('HAVERD (new)'!D$12,(ROWS('Chart Data'!$A$5:$A69)-1)*7,0,7,1))</f>
        <v>#DIV/0!</v>
      </c>
      <c r="O69" s="4">
        <f ca="1">AVERAGE(OFFSET('HAVERD (new)'!E$12,(ROWS('Chart Data'!$A$5:$A69)-1)*7,0,7,1))</f>
        <v>50.735714285714288</v>
      </c>
      <c r="P69" s="4">
        <f ca="1">AVERAGE(AVERAGE(OFFSET('HAVERD (new)'!F$12,(ROWS('Chart Data'!$A$5:$A69)-1)*7,0,7,1)),AVERAGE(OFFSET('HAVERD (new)'!J$12,(ROWS('Chart Data'!$A$5:$A69)-1)*7,0,7,1)),AVERAGE(OFFSET('HAVERD (new)'!K$12,(ROWS('Chart Data'!$A$5:$A69)-1)*7,0,7,1)))</f>
        <v>58.693809523809527</v>
      </c>
      <c r="Q69" s="4">
        <f ca="1">AVERAGE(AVERAGE(OFFSET('HAVERD (new)'!H$12,(ROWS('Chart Data'!$A$5:$A69)-1)*7,0,7,1)),AVERAGE(OFFSET('HAVERD (new)'!I$12,(ROWS('Chart Data'!$A$5:$A69)-1)*7,0,7,1)))</f>
        <v>51.377142857142857</v>
      </c>
      <c r="R69" s="4">
        <f ca="1">AVERAGE(AVERAGE(OFFSET('HAVERD (new)'!L$12,(ROWS('Chart Data'!$A$5:$A69)-1)*7,0,7,1)),AVERAGE(OFFSET('HAVERD (new)'!M$12,(ROWS('Chart Data'!$A$5:$A69)-1)*7,0,7,1)))</f>
        <v>32.012142857142848</v>
      </c>
      <c r="S69" s="57">
        <f>'Fuel demand'!C15</f>
        <v>95.923593613135765</v>
      </c>
      <c r="T69" s="57">
        <f ca="1">AVERAGE(OFFSET(Energy!E$1109,(ROWS('Chart Data'!$A$5:$A69)-1)*7,0,7,1))</f>
        <v>615187.14285714284</v>
      </c>
      <c r="U69" s="57">
        <f ca="1">-AVERAGE(OFFSET('HAVERD (new)'!T$12,(ROWS('Chart Data'!$A$5:$A69)-1)*7,0,7,1))</f>
        <v>-270.49857142857138</v>
      </c>
      <c r="V69" s="4">
        <f ca="1">-AVERAGE(OFFSET('HAVERD (new)'!U$12,(ROWS('Chart Data'!$A$5:$A69)-1)*7,0,7,1))*10000</f>
        <v>-64.599999999999994</v>
      </c>
      <c r="W69" s="4"/>
      <c r="Z69" s="4"/>
      <c r="AA69" s="4">
        <f t="shared" si="159"/>
        <v>2.8350515463917425</v>
      </c>
      <c r="AB69" s="4">
        <f t="shared" si="160"/>
        <v>2.564102564102555</v>
      </c>
      <c r="AC69" s="4">
        <f t="shared" ca="1" si="161"/>
        <v>144.31818181818178</v>
      </c>
      <c r="AD69" s="4">
        <f t="shared" ca="1" si="162"/>
        <v>44.920993227990969</v>
      </c>
      <c r="AE69" s="4">
        <f t="shared" si="163"/>
        <v>75.888026346741938</v>
      </c>
      <c r="AF69" s="4">
        <f t="shared" ca="1" si="164"/>
        <v>155.55555555555557</v>
      </c>
      <c r="AG69" s="4">
        <f t="shared" ca="1" si="165"/>
        <v>52.991452991452981</v>
      </c>
      <c r="AH69" s="4">
        <f t="shared" ca="1" si="166"/>
        <v>500</v>
      </c>
      <c r="AI69" s="4">
        <f t="shared" ca="1" si="167"/>
        <v>204.31034482758622</v>
      </c>
      <c r="AJ69" s="4">
        <f t="shared" si="168"/>
        <v>35.352251870676263</v>
      </c>
      <c r="AK69" s="4">
        <f t="shared" si="176"/>
        <v>223.00548754748837</v>
      </c>
      <c r="AL69" s="73" t="e">
        <f>NA()</f>
        <v>#N/A</v>
      </c>
      <c r="AM69" s="4">
        <f t="shared" ca="1" si="169"/>
        <v>86.538158516728814</v>
      </c>
      <c r="AN69" s="4">
        <f t="shared" ca="1" si="170"/>
        <v>94.221738993413396</v>
      </c>
      <c r="AO69" s="4">
        <f t="shared" ca="1" si="171"/>
        <v>47.933034428859344</v>
      </c>
      <c r="AP69" s="4">
        <f t="shared" ca="1" si="172"/>
        <v>167.93208584922576</v>
      </c>
      <c r="AQ69" s="73" t="e">
        <f>NA()</f>
        <v>#N/A</v>
      </c>
      <c r="AR69" s="4">
        <f t="shared" ca="1" si="173"/>
        <v>-0.74203014265519229</v>
      </c>
      <c r="AS69" s="57">
        <f t="shared" ca="1" si="25"/>
        <v>270.49857142857138</v>
      </c>
      <c r="AT69" s="57">
        <f t="shared" ca="1" si="26"/>
        <v>64.599999999999994</v>
      </c>
      <c r="AW69" s="4">
        <f t="shared" si="92"/>
        <v>2.1716402048159251</v>
      </c>
      <c r="AX69" s="4">
        <f t="shared" si="27"/>
        <v>2.7272089515591542</v>
      </c>
      <c r="AY69" s="4">
        <f t="shared" ca="1" si="28"/>
        <v>57.190570148003843</v>
      </c>
      <c r="AZ69" s="4">
        <f t="shared" ca="1" si="29"/>
        <v>21.282575380861932</v>
      </c>
      <c r="BA69" s="4">
        <f t="shared" si="30"/>
        <v>-19.870882167174361</v>
      </c>
      <c r="BB69" s="4">
        <f t="shared" ca="1" si="31"/>
        <v>51.633411478207591</v>
      </c>
      <c r="BC69" s="4">
        <f t="shared" ca="1" si="32"/>
        <v>-24.768675684007498</v>
      </c>
      <c r="BD69" s="4">
        <f t="shared" ca="1" si="33"/>
        <v>162.04517767533872</v>
      </c>
      <c r="BE69" s="4">
        <f t="shared" ca="1" si="34"/>
        <v>67.788681920050436</v>
      </c>
      <c r="BF69" s="4">
        <f t="shared" si="35"/>
        <v>34.195248545693723</v>
      </c>
      <c r="BG69" s="4">
        <f t="shared" si="36"/>
        <v>88.026500858470371</v>
      </c>
      <c r="BH69" s="4" t="e">
        <f t="shared" si="37"/>
        <v>#N/A</v>
      </c>
      <c r="BI69" s="4">
        <f t="shared" ca="1" si="38"/>
        <v>25.12226776375444</v>
      </c>
      <c r="BJ69" s="4">
        <f t="shared" ca="1" si="39"/>
        <v>49.910459582549095</v>
      </c>
      <c r="BK69" s="4">
        <f t="shared" ca="1" si="40"/>
        <v>1.0165628502946653</v>
      </c>
      <c r="BL69" s="4">
        <f t="shared" ca="1" si="41"/>
        <v>21.895527744345088</v>
      </c>
      <c r="BM69" s="4" t="e">
        <f t="shared" si="42"/>
        <v>#N/A</v>
      </c>
      <c r="BN69" s="4">
        <f t="shared" ca="1" si="43"/>
        <v>0.49224725063981012</v>
      </c>
      <c r="BO69" s="4">
        <f t="shared" ca="1" si="44"/>
        <v>408.02071428571423</v>
      </c>
      <c r="BP69" s="4">
        <f t="shared" ca="1" si="45"/>
        <v>248.6</v>
      </c>
      <c r="BS69" s="74">
        <f t="shared" si="178"/>
        <v>3.7097900428765151E-2</v>
      </c>
      <c r="BT69" s="74">
        <f t="shared" ref="BT69:BT132" si="187">(D69-AVERAGE(D$161:D$194,D$196:D$265))/STDEV(D$161:D$194,D$196:D$265)</f>
        <v>-1.5934097810939116</v>
      </c>
      <c r="BU69" s="74">
        <f t="shared" ca="1" si="46"/>
        <v>-2.8438077856152919</v>
      </c>
      <c r="BV69" s="74">
        <f t="shared" ca="1" si="47"/>
        <v>-1.0986859455084768</v>
      </c>
      <c r="BW69" s="74">
        <f t="shared" si="48"/>
        <v>-5.8994377143347183</v>
      </c>
      <c r="BX69" s="74">
        <f t="shared" ca="1" si="49"/>
        <v>-3.2627312040802563</v>
      </c>
      <c r="BY69" s="74">
        <f t="shared" ref="BY69:BY132" ca="1" si="188">(BC69-AVERAGE(BC$234:BC$265,BC$182:BC$214,BC$161:BC$162))/STDEV(BC$234:BC$265,BC$182:BC$214,BC$161:BC$162)</f>
        <v>-3.9853532199899058</v>
      </c>
      <c r="BZ69" s="74">
        <f t="shared" ca="1" si="51"/>
        <v>-14.16846497227697</v>
      </c>
      <c r="CA69" s="74">
        <f t="shared" ca="1" si="52"/>
        <v>-12.841454420362783</v>
      </c>
      <c r="CB69" s="74">
        <f t="shared" si="53"/>
        <v>-0.19118198686906224</v>
      </c>
      <c r="CC69" s="74">
        <f t="shared" si="54"/>
        <v>-1.0338622051754567</v>
      </c>
      <c r="CD69" s="74" t="e">
        <f t="shared" ca="1" si="55"/>
        <v>#DIV/0!</v>
      </c>
      <c r="CE69" s="74">
        <f t="shared" ca="1" si="56"/>
        <v>-7.8763157050883725</v>
      </c>
      <c r="CF69" s="74">
        <f t="shared" ca="1" si="57"/>
        <v>-5.525808536810966</v>
      </c>
      <c r="CG69" s="74">
        <f t="shared" ca="1" si="58"/>
        <v>-5.6242109483197478</v>
      </c>
      <c r="CH69" s="74">
        <f t="shared" ca="1" si="59"/>
        <v>-7.468887093053179</v>
      </c>
      <c r="CI69" s="74">
        <f t="shared" si="60"/>
        <v>-1.4130657462263521</v>
      </c>
      <c r="CJ69" s="74">
        <f t="shared" ca="1" si="61"/>
        <v>-0.15434423319868359</v>
      </c>
      <c r="CK69" s="74">
        <f t="shared" ca="1" si="62"/>
        <v>-0.90373028160549951</v>
      </c>
      <c r="CL69" s="74">
        <f t="shared" ca="1" si="63"/>
        <v>0.69848284070029321</v>
      </c>
      <c r="CO69" s="53">
        <v>45778</v>
      </c>
      <c r="CP69" s="57">
        <f>SUM(C$283:C$286)</f>
        <v>1480</v>
      </c>
      <c r="CQ69" s="57">
        <f t="shared" ref="CQ69:DG69" si="189">SUM(D$283:D$286)</f>
        <v>284</v>
      </c>
      <c r="CR69" s="57">
        <f t="shared" ca="1" si="189"/>
        <v>507.00000000000006</v>
      </c>
      <c r="CS69" s="57">
        <f t="shared" ca="1" si="189"/>
        <v>423.28571428571433</v>
      </c>
      <c r="CT69" s="57">
        <f t="shared" si="189"/>
        <v>171806</v>
      </c>
      <c r="CU69" s="57">
        <f t="shared" ca="1" si="189"/>
        <v>397</v>
      </c>
      <c r="CV69" s="57">
        <f t="shared" ca="1" si="189"/>
        <v>412.85714285714283</v>
      </c>
      <c r="CW69" s="57">
        <f t="shared" ca="1" si="189"/>
        <v>351.42857142857144</v>
      </c>
      <c r="CX69" s="57">
        <f t="shared" ca="1" si="189"/>
        <v>349.14285714285711</v>
      </c>
      <c r="CY69" s="57">
        <f t="shared" si="189"/>
        <v>20678</v>
      </c>
      <c r="CZ69" s="57">
        <f t="shared" si="189"/>
        <v>349.82857142857142</v>
      </c>
      <c r="DA69" s="57">
        <f t="shared" ca="1" si="189"/>
        <v>8.4057142857142857</v>
      </c>
      <c r="DB69" s="57">
        <f t="shared" ca="1" si="189"/>
        <v>441.8057142857142</v>
      </c>
      <c r="DC69" s="57">
        <f t="shared" ca="1" si="189"/>
        <v>455.83428571428573</v>
      </c>
      <c r="DD69" s="57">
        <f t="shared" ca="1" si="189"/>
        <v>449.49785714285713</v>
      </c>
      <c r="DE69" s="57">
        <f t="shared" ca="1" si="189"/>
        <v>443.29</v>
      </c>
      <c r="DF69" s="57">
        <f t="shared" si="189"/>
        <v>420.47595652969176</v>
      </c>
      <c r="DG69" s="57">
        <f t="shared" ca="1" si="189"/>
        <v>2055239</v>
      </c>
      <c r="DH69" s="57">
        <f ca="1">AVERAGE(U$283:U$286)</f>
        <v>-352.60357142857146</v>
      </c>
      <c r="DI69" s="57">
        <f ca="1">AVERAGE(V$283:V$286)</f>
        <v>-274.7</v>
      </c>
      <c r="DJ69" s="4">
        <f>HAVERGDP!B99</f>
        <v>102.4</v>
      </c>
    </row>
    <row r="70" spans="1:114" x14ac:dyDescent="0.35">
      <c r="A70" s="73" t="s">
        <v>854</v>
      </c>
      <c r="B70" s="41">
        <f t="shared" si="88"/>
        <v>44291</v>
      </c>
      <c r="C70" s="57">
        <f>'HAVERW (new)'!B125</f>
        <v>361</v>
      </c>
      <c r="D70" s="57">
        <f>'HAVERW (new)'!C125-'HAVERW (new)'!B125</f>
        <v>35</v>
      </c>
      <c r="E70" s="4">
        <f ca="1">AVERAGE(OFFSET('HAVERD (new)'!B$12,(ROWS('Chart Data'!$A$5:$A70)-1)*7,0,7,1))</f>
        <v>90.142857142857139</v>
      </c>
      <c r="F70" s="4">
        <f ca="1">AVERAGE(OFFSET('HAVERD (new)'!C$12,(ROWS('Chart Data'!$A$5:$A70)-1)*7,0,7,1))</f>
        <v>96.285714285714292</v>
      </c>
      <c r="G70" s="57">
        <f>'HAVERW (new)'!Q125</f>
        <v>7558</v>
      </c>
      <c r="H70" s="4">
        <f ca="1">AVERAGE(OFFSET('HAVERD (new)'!O$12,(ROWS('Chart Data'!$A$5:$A70)-1)*7,0,7,1))</f>
        <v>74.714285714285708</v>
      </c>
      <c r="I70" s="4">
        <f ca="1">AVERAGE(OFFSET('HAVERD (new)'!P$12,(ROWS('Chart Data'!$A$5:$A70)-1)*7,0,7,1))</f>
        <v>27</v>
      </c>
      <c r="J70" s="4">
        <f ca="1">AVERAGE(OFFSET('HAVERD (new)'!Q$12,(ROWS('Chart Data'!$A$5:$A70)-1)*7,0,7,1))</f>
        <v>26.857142857142858</v>
      </c>
      <c r="K70" s="4">
        <f ca="1">AVERAGE(OFFSET('HAVERD (new)'!R$12,(ROWS('Chart Data'!$A$5:$A70)-1)*7,0,7,1))</f>
        <v>46.142857142857146</v>
      </c>
      <c r="L70" s="57">
        <f>'HAVERW (new)'!D125</f>
        <v>1590</v>
      </c>
      <c r="M70" s="57">
        <f>'HAVERW (new)'!F125</f>
        <v>101.54285714285716</v>
      </c>
      <c r="N70" s="4" t="e">
        <f ca="1">AVERAGE(OFFSET('HAVERD (new)'!D$12,(ROWS('Chart Data'!$A$5:$A70)-1)*7,0,7,1))</f>
        <v>#DIV/0!</v>
      </c>
      <c r="O70" s="4">
        <f ca="1">AVERAGE(OFFSET('HAVERD (new)'!E$12,(ROWS('Chart Data'!$A$5:$A70)-1)*7,0,7,1))</f>
        <v>49.55</v>
      </c>
      <c r="P70" s="4">
        <f ca="1">AVERAGE(AVERAGE(OFFSET('HAVERD (new)'!F$12,(ROWS('Chart Data'!$A$5:$A70)-1)*7,0,7,1)),AVERAGE(OFFSET('HAVERD (new)'!J$12,(ROWS('Chart Data'!$A$5:$A70)-1)*7,0,7,1)),AVERAGE(OFFSET('HAVERD (new)'!K$12,(ROWS('Chart Data'!$A$5:$A70)-1)*7,0,7,1)))</f>
        <v>58.630952380952372</v>
      </c>
      <c r="Q70" s="4">
        <f ca="1">AVERAGE(AVERAGE(OFFSET('HAVERD (new)'!H$12,(ROWS('Chart Data'!$A$5:$A70)-1)*7,0,7,1)),AVERAGE(OFFSET('HAVERD (new)'!I$12,(ROWS('Chart Data'!$A$5:$A70)-1)*7,0,7,1)))</f>
        <v>49.794285714285714</v>
      </c>
      <c r="R70" s="4">
        <f ca="1">AVERAGE(AVERAGE(OFFSET('HAVERD (new)'!L$12,(ROWS('Chart Data'!$A$5:$A70)-1)*7,0,7,1)),AVERAGE(OFFSET('HAVERD (new)'!M$12,(ROWS('Chart Data'!$A$5:$A70)-1)*7,0,7,1)))</f>
        <v>31.654285714285713</v>
      </c>
      <c r="S70" s="57">
        <f>'Fuel demand'!C16</f>
        <v>96.686938310924859</v>
      </c>
      <c r="T70" s="57">
        <f ca="1">AVERAGE(OFFSET(Energy!E$1109,(ROWS('Chart Data'!$A$5:$A70)-1)*7,0,7,1))</f>
        <v>670943.85714285716</v>
      </c>
      <c r="U70" s="57">
        <f ca="1">-AVERAGE(OFFSET('HAVERD (new)'!T$12,(ROWS('Chart Data'!$A$5:$A70)-1)*7,0,7,1))</f>
        <v>-272.09714285714284</v>
      </c>
      <c r="V70" s="4">
        <f ca="1">-AVERAGE(OFFSET('HAVERD (new)'!U$12,(ROWS('Chart Data'!$A$5:$A70)-1)*7,0,7,1))*10000</f>
        <v>-51.8</v>
      </c>
      <c r="W70" s="4"/>
      <c r="Z70" s="4"/>
      <c r="AA70" s="4">
        <f t="shared" ref="AA70:AA133" si="190">((C70/C18)-1)*100</f>
        <v>-3.7333333333333329</v>
      </c>
      <c r="AB70" s="4">
        <f t="shared" ref="AB70:AB133" si="191">((D70/D18)-1)*100</f>
        <v>-2.777777777777779</v>
      </c>
      <c r="AC70" s="4">
        <f t="shared" ref="AC70:AC133" ca="1" si="192">((E70/E18)-1)*100</f>
        <v>145.52529182879374</v>
      </c>
      <c r="AD70" s="4">
        <f t="shared" ref="AD70:AD133" ca="1" si="193">((F70/F18)-1)*100</f>
        <v>76.439790575916248</v>
      </c>
      <c r="AE70" s="4">
        <f t="shared" si="163"/>
        <v>123.34515366430261</v>
      </c>
      <c r="AF70" s="4">
        <f t="shared" ca="1" si="164"/>
        <v>143.25581395348834</v>
      </c>
      <c r="AG70" s="4">
        <f t="shared" ca="1" si="165"/>
        <v>103.2258064516129</v>
      </c>
      <c r="AH70" s="4">
        <f t="shared" ca="1" si="166"/>
        <v>571.42857142857144</v>
      </c>
      <c r="AI70" s="4">
        <f t="shared" ca="1" si="167"/>
        <v>173.72881355932205</v>
      </c>
      <c r="AJ70" s="4">
        <f t="shared" si="168"/>
        <v>92.359075400067283</v>
      </c>
      <c r="AK70" s="4">
        <f t="shared" si="176"/>
        <v>235.12494106553513</v>
      </c>
      <c r="AL70" s="73" t="e">
        <f>NA()</f>
        <v>#N/A</v>
      </c>
      <c r="AM70" s="4">
        <f t="shared" ca="1" si="169"/>
        <v>79.111799638523109</v>
      </c>
      <c r="AN70" s="4">
        <f t="shared" ca="1" si="170"/>
        <v>97.265124327095577</v>
      </c>
      <c r="AO70" s="4">
        <f t="shared" ca="1" si="171"/>
        <v>32.8125893044257</v>
      </c>
      <c r="AP70" s="4">
        <f t="shared" ca="1" si="172"/>
        <v>212.23842739378563</v>
      </c>
      <c r="AQ70" s="73" t="e">
        <f>NA()</f>
        <v>#N/A</v>
      </c>
      <c r="AR70" s="4">
        <f t="shared" ca="1" si="173"/>
        <v>24.004429364234703</v>
      </c>
      <c r="AS70" s="57">
        <f t="shared" ref="AS70:AS133" ca="1" si="194">-U70</f>
        <v>272.09714285714284</v>
      </c>
      <c r="AT70" s="57">
        <f t="shared" ref="AT70:AT133" ca="1" si="195">-V70</f>
        <v>51.8</v>
      </c>
      <c r="AW70" s="4">
        <f t="shared" si="92"/>
        <v>3.539301896358213</v>
      </c>
      <c r="AX70" s="4">
        <f t="shared" ref="AX70:AX133" si="196">AVERAGE(AB67:AB70)</f>
        <v>2.0327645071147096</v>
      </c>
      <c r="AY70" s="4">
        <f t="shared" ref="AY70:AY133" ca="1" si="197">AVERAGE(AC67:AC70)</f>
        <v>96.847755174167787</v>
      </c>
      <c r="AZ70" s="4">
        <f t="shared" ref="AZ70:AZ133" ca="1" si="198">AVERAGE(AD67:AD70)</f>
        <v>40.665002588873691</v>
      </c>
      <c r="BA70" s="4">
        <f t="shared" ref="BA70:BA133" si="199">AVERAGE(AE67:AE70)</f>
        <v>30.989808471191729</v>
      </c>
      <c r="BB70" s="4">
        <f t="shared" ref="BB70:BB133" ca="1" si="200">AVERAGE(AF67:AF70)</f>
        <v>94.412174350743896</v>
      </c>
      <c r="BC70" s="4">
        <f t="shared" ref="BC70:BC133" ca="1" si="201">AVERAGE(AG67:AG70)</f>
        <v>20.447713817094488</v>
      </c>
      <c r="BD70" s="4">
        <f t="shared" ref="BD70:BD133" ca="1" si="202">AVERAGE(AH67:AH70)</f>
        <v>322.53237833594977</v>
      </c>
      <c r="BE70" s="4">
        <f t="shared" ref="BE70:BE133" ca="1" si="203">AVERAGE(AI67:AI70)</f>
        <v>123.56062889962453</v>
      </c>
      <c r="BF70" s="4">
        <f t="shared" ref="BF70:BF133" si="204">AVERAGE(AJ67:AJ70)</f>
        <v>64.244152011095167</v>
      </c>
      <c r="BG70" s="4">
        <f t="shared" ref="BG70:BG133" si="205">AVERAGE(AK67:AK70)</f>
        <v>149.37266653093826</v>
      </c>
      <c r="BH70" s="4" t="e">
        <f t="shared" ref="BH70:BH133" si="206">AVERAGE(AL67:AL70)</f>
        <v>#N/A</v>
      </c>
      <c r="BI70" s="4">
        <f t="shared" ref="BI70:BI133" ca="1" si="207">AVERAGE(AM67:AM70)</f>
        <v>51.136540290418495</v>
      </c>
      <c r="BJ70" s="4">
        <f t="shared" ref="BJ70:BJ133" ca="1" si="208">AVERAGE(AN67:AN70)</f>
        <v>77.084425433874728</v>
      </c>
      <c r="BK70" s="4">
        <f t="shared" ref="BK70:BK133" ca="1" si="209">AVERAGE(AO67:AO70)</f>
        <v>18.397743662728587</v>
      </c>
      <c r="BL70" s="4">
        <f t="shared" ref="BL70:BL133" ca="1" si="210">AVERAGE(AP67:AP70)</f>
        <v>89.297399160881199</v>
      </c>
      <c r="BM70" s="4" t="e">
        <f t="shared" ref="BM70:BM133" si="211">AVERAGE(AQ67:AQ70)</f>
        <v>#N/A</v>
      </c>
      <c r="BN70" s="4">
        <f t="shared" ref="BN70:BN133" ca="1" si="212">AVERAGE(AR67:AR70)</f>
        <v>7.3466564846397242</v>
      </c>
      <c r="BO70" s="4">
        <f t="shared" ref="BO70:BO133" ca="1" si="213">AVERAGE(AS67:AS70)</f>
        <v>340.92357142857145</v>
      </c>
      <c r="BP70" s="4">
        <f t="shared" ref="BP70:BP133" ca="1" si="214">AVERAGE(AT67:AT70)</f>
        <v>151.6</v>
      </c>
      <c r="BS70" s="74">
        <f t="shared" si="178"/>
        <v>-1.3591964090425082</v>
      </c>
      <c r="BT70" s="74">
        <f t="shared" si="187"/>
        <v>-2.0079035710733182</v>
      </c>
      <c r="BU70" s="74">
        <f t="shared" ref="BU70:BU133" ca="1" si="215">(E70-AVERAGE(E$161:E$265))/STDEV(E$161:E$265)</f>
        <v>-3.0745649861482169</v>
      </c>
      <c r="BV70" s="74">
        <f t="shared" ref="BV70:BV133" ca="1" si="216">(F70-AVERAGE(F$161:F$265))/STDEV(F$161:F$265)</f>
        <v>-0.67928299425779748</v>
      </c>
      <c r="BW70" s="74">
        <f t="shared" ref="BW70:BW133" si="217">(G70-AVERAGE(G$161:G$265))/STDEV(G$161:G$265)</f>
        <v>-5.8836356788886981</v>
      </c>
      <c r="BX70" s="74">
        <f t="shared" ref="BX70:BX133" ca="1" si="218">(H70-AVERAGE(H$161:H$265))/STDEV(H$161:H$265)</f>
        <v>-4.0565164802407248</v>
      </c>
      <c r="BY70" s="74">
        <f t="shared" ca="1" si="188"/>
        <v>0.89876884578170468</v>
      </c>
      <c r="BZ70" s="74">
        <f t="shared" ref="BZ70:BZ133" ca="1" si="219">(J70-AVERAGE(J$161:J$265))/STDEV(J$161:J$265)</f>
        <v>-14.522669568714916</v>
      </c>
      <c r="CA70" s="74">
        <f t="shared" ref="CA70:CA133" ca="1" si="220">(K70-AVERAGE(K$161:K$265))/STDEV(K$161:K$265)</f>
        <v>-14.27665256914851</v>
      </c>
      <c r="CB70" s="74">
        <f t="shared" ref="CB70:CB133" si="221">(L70-AVERAGE(L$161:L$265))/STDEV(L$161:L$265)</f>
        <v>-1.4916612158976457</v>
      </c>
      <c r="CC70" s="74">
        <f t="shared" ref="CC70:CC133" si="222">(M70-AVERAGE(M$161:M$265))/STDEV(M$161:M$265)</f>
        <v>-1.5059672933110866</v>
      </c>
      <c r="CD70" s="74" t="e">
        <f t="shared" ref="CD70:CD133" ca="1" si="223">(N70-AVERAGE(N$213:N$265))/STDEV(N$213:N$265)</f>
        <v>#DIV/0!</v>
      </c>
      <c r="CE70" s="74">
        <f t="shared" ref="CE70:CE133" ca="1" si="224">(O70-AVERAGE(O$161:O$265))/STDEV(O$161:O$265)</f>
        <v>-8.0622367115714262</v>
      </c>
      <c r="CF70" s="74">
        <f t="shared" ref="CF70:CF133" ca="1" si="225">(P70-AVERAGE(P$161:P$265))/STDEV(P$161:P$265)</f>
        <v>-5.5336576017430135</v>
      </c>
      <c r="CG70" s="74">
        <f t="shared" ref="CG70:CG133" ca="1" si="226">(Q70-AVERAGE(Q$161:Q$265))/STDEV(Q$161:Q$265)</f>
        <v>-5.8035938123090487</v>
      </c>
      <c r="CH70" s="74">
        <f t="shared" ref="CH70:CH133" ca="1" si="227">(R70-AVERAGE(R$161:R$265))/STDEV(R$161:R$265)</f>
        <v>-7.5080145014059569</v>
      </c>
      <c r="CI70" s="74">
        <f t="shared" ref="CI70:CI133" si="228">(S70-AVERAGE(S$161:S$265))/STDEV(S$161:S$265)</f>
        <v>-1.2278511738785181</v>
      </c>
      <c r="CJ70" s="74">
        <f t="shared" ref="CJ70:CJ133" ca="1" si="229">(T70-AVERAGE(T$161:T$265))/STDEV(T$161:T$265)</f>
        <v>0.48223350686303235</v>
      </c>
      <c r="CK70" s="74">
        <f t="shared" ref="CK70:CK133" ca="1" si="230">(U70-AVERAGE(U$161:U$265))/STDEV(U$161:U$265)</f>
        <v>-0.9239960420591784</v>
      </c>
      <c r="CL70" s="74">
        <f t="shared" ref="CL70:CL133" ca="1" si="231">(V70-AVERAGE(V$161:V$265))/STDEV(V$161:V$265)</f>
        <v>0.71833273260609731</v>
      </c>
      <c r="CO70" s="53">
        <v>45809</v>
      </c>
      <c r="CP70" s="57">
        <f>SUM(C$287:C$291)</f>
        <v>1919</v>
      </c>
      <c r="CQ70" s="57">
        <f t="shared" ref="CQ70:DG70" si="232">SUM(D$287:D$291)</f>
        <v>314</v>
      </c>
      <c r="CR70" s="57">
        <f t="shared" ca="1" si="232"/>
        <v>659.14285714285722</v>
      </c>
      <c r="CS70" s="57">
        <f t="shared" ca="1" si="232"/>
        <v>551.57142857142856</v>
      </c>
      <c r="CT70" s="57">
        <f t="shared" si="232"/>
        <v>221612</v>
      </c>
      <c r="CU70" s="57">
        <f t="shared" ca="1" si="232"/>
        <v>506.42857142857139</v>
      </c>
      <c r="CV70" s="57">
        <f t="shared" ca="1" si="232"/>
        <v>517.28571428571433</v>
      </c>
      <c r="CW70" s="57">
        <f t="shared" ca="1" si="232"/>
        <v>433</v>
      </c>
      <c r="CX70" s="57">
        <f t="shared" ca="1" si="232"/>
        <v>426.14285714285711</v>
      </c>
      <c r="CY70" s="57">
        <f t="shared" si="232"/>
        <v>30706</v>
      </c>
      <c r="CZ70" s="57">
        <f t="shared" si="232"/>
        <v>451.85714285714283</v>
      </c>
      <c r="DA70" s="57">
        <f t="shared" ca="1" si="232"/>
        <v>26.508571428571429</v>
      </c>
      <c r="DB70" s="57">
        <f t="shared" ca="1" si="232"/>
        <v>582.63428571428562</v>
      </c>
      <c r="DC70" s="57">
        <f t="shared" ca="1" si="232"/>
        <v>589.83523809523808</v>
      </c>
      <c r="DD70" s="57">
        <f t="shared" ca="1" si="232"/>
        <v>595.94285714285718</v>
      </c>
      <c r="DE70" s="57">
        <f t="shared" ca="1" si="232"/>
        <v>596.13642857142861</v>
      </c>
      <c r="DF70" s="57">
        <f t="shared" si="232"/>
        <v>527.03858440653801</v>
      </c>
      <c r="DG70" s="57">
        <f t="shared" ca="1" si="232"/>
        <v>2650633.8571428573</v>
      </c>
      <c r="DH70" s="57">
        <f ca="1">AVERAGE(U$287:U$291)</f>
        <v>-337.67114285714285</v>
      </c>
      <c r="DI70" s="57">
        <f ca="1">AVERAGE(V$287:V$291)</f>
        <v>-37.480000000000004</v>
      </c>
      <c r="DJ70" s="4">
        <f>HAVERGDP!B100</f>
        <v>102.7</v>
      </c>
    </row>
    <row r="71" spans="1:114" x14ac:dyDescent="0.35">
      <c r="A71" s="73" t="s">
        <v>862</v>
      </c>
      <c r="B71" s="41">
        <f t="shared" ref="B71:B134" si="233">B70+7</f>
        <v>44298</v>
      </c>
      <c r="C71" s="57">
        <f>'HAVERW (new)'!B126</f>
        <v>409</v>
      </c>
      <c r="D71" s="57">
        <f>'HAVERW (new)'!C126-'HAVERW (new)'!B126</f>
        <v>39</v>
      </c>
      <c r="E71" s="4">
        <f ca="1">AVERAGE(OFFSET('HAVERD (new)'!B$12,(ROWS('Chart Data'!$A$5:$A71)-1)*7,0,7,1))</f>
        <v>105</v>
      </c>
      <c r="F71" s="4">
        <f ca="1">AVERAGE(OFFSET('HAVERD (new)'!C$12,(ROWS('Chart Data'!$A$5:$A71)-1)*7,0,7,1))</f>
        <v>107.85714285714286</v>
      </c>
      <c r="G71" s="57">
        <f>'HAVERW (new)'!Q126</f>
        <v>7889</v>
      </c>
      <c r="H71" s="4">
        <f ca="1">AVERAGE(OFFSET('HAVERD (new)'!O$12,(ROWS('Chart Data'!$A$5:$A71)-1)*7,0,7,1))</f>
        <v>87.571428571428569</v>
      </c>
      <c r="I71" s="4">
        <f ca="1">AVERAGE(OFFSET('HAVERD (new)'!P$12,(ROWS('Chart Data'!$A$5:$A71)-1)*7,0,7,1))</f>
        <v>32.285714285714285</v>
      </c>
      <c r="J71" s="4">
        <f ca="1">AVERAGE(OFFSET('HAVERD (new)'!Q$12,(ROWS('Chart Data'!$A$5:$A71)-1)*7,0,7,1))</f>
        <v>37.142857142857146</v>
      </c>
      <c r="K71" s="4">
        <f ca="1">AVERAGE(OFFSET('HAVERD (new)'!R$12,(ROWS('Chart Data'!$A$5:$A71)-1)*7,0,7,1))</f>
        <v>57.428571428571431</v>
      </c>
      <c r="L71" s="57">
        <f>'HAVERW (new)'!D126</f>
        <v>4002</v>
      </c>
      <c r="M71" s="57">
        <f>'HAVERW (new)'!F126</f>
        <v>103.91428571428571</v>
      </c>
      <c r="N71" s="4" t="e">
        <f ca="1">AVERAGE(OFFSET('HAVERD (new)'!D$12,(ROWS('Chart Data'!$A$5:$A71)-1)*7,0,7,1))</f>
        <v>#DIV/0!</v>
      </c>
      <c r="O71" s="4">
        <f ca="1">AVERAGE(OFFSET('HAVERD (new)'!E$12,(ROWS('Chart Data'!$A$5:$A71)-1)*7,0,7,1))</f>
        <v>50.888571428571431</v>
      </c>
      <c r="P71" s="4">
        <f ca="1">AVERAGE(AVERAGE(OFFSET('HAVERD (new)'!F$12,(ROWS('Chart Data'!$A$5:$A71)-1)*7,0,7,1)),AVERAGE(OFFSET('HAVERD (new)'!J$12,(ROWS('Chart Data'!$A$5:$A71)-1)*7,0,7,1)),AVERAGE(OFFSET('HAVERD (new)'!K$12,(ROWS('Chart Data'!$A$5:$A71)-1)*7,0,7,1)))</f>
        <v>57.097619047619048</v>
      </c>
      <c r="Q71" s="4">
        <f ca="1">AVERAGE(AVERAGE(OFFSET('HAVERD (new)'!H$12,(ROWS('Chart Data'!$A$5:$A71)-1)*7,0,7,1)),AVERAGE(OFFSET('HAVERD (new)'!I$12,(ROWS('Chart Data'!$A$5:$A71)-1)*7,0,7,1)))</f>
        <v>50.972857142857151</v>
      </c>
      <c r="R71" s="4">
        <f ca="1">AVERAGE(AVERAGE(OFFSET('HAVERD (new)'!L$12,(ROWS('Chart Data'!$A$5:$A71)-1)*7,0,7,1)),AVERAGE(OFFSET('HAVERD (new)'!M$12,(ROWS('Chart Data'!$A$5:$A71)-1)*7,0,7,1)))</f>
        <v>32.58</v>
      </c>
      <c r="S71" s="57">
        <f>'Fuel demand'!C17</f>
        <v>105.22816267731871</v>
      </c>
      <c r="T71" s="57">
        <f ca="1">AVERAGE(OFFSET(Energy!E$1109,(ROWS('Chart Data'!$A$5:$A71)-1)*7,0,7,1))</f>
        <v>692759.42857142852</v>
      </c>
      <c r="U71" s="57">
        <f ca="1">-AVERAGE(OFFSET('HAVERD (new)'!T$12,(ROWS('Chart Data'!$A$5:$A71)-1)*7,0,7,1))</f>
        <v>-171.94</v>
      </c>
      <c r="V71" s="4">
        <f ca="1">-AVERAGE(OFFSET('HAVERD (new)'!U$12,(ROWS('Chart Data'!$A$5:$A71)-1)*7,0,7,1))*10000</f>
        <v>-41.800000000000004</v>
      </c>
      <c r="W71" s="4"/>
      <c r="Z71" s="4"/>
      <c r="AA71" s="4">
        <f t="shared" si="190"/>
        <v>22.455089820359287</v>
      </c>
      <c r="AB71" s="4">
        <f t="shared" si="191"/>
        <v>2.6315789473684292</v>
      </c>
      <c r="AC71" s="4">
        <f t="shared" ca="1" si="192"/>
        <v>173.23420074349443</v>
      </c>
      <c r="AD71" s="4">
        <f t="shared" ca="1" si="193"/>
        <v>80.622009569377994</v>
      </c>
      <c r="AE71" s="4">
        <f t="shared" si="163"/>
        <v>135.84454409566519</v>
      </c>
      <c r="AF71" s="4">
        <f t="shared" ca="1" si="164"/>
        <v>177.37556561085972</v>
      </c>
      <c r="AG71" s="4">
        <f t="shared" ca="1" si="165"/>
        <v>209.58904109589039</v>
      </c>
      <c r="AH71" s="4">
        <f t="shared" ca="1" si="166"/>
        <v>766.66666666666674</v>
      </c>
      <c r="AI71" s="4">
        <f t="shared" ca="1" si="167"/>
        <v>243.58974358974356</v>
      </c>
      <c r="AJ71" s="4">
        <f t="shared" si="168"/>
        <v>22.606845871204793</v>
      </c>
      <c r="AK71" s="4">
        <f t="shared" si="176"/>
        <v>530.87597571552476</v>
      </c>
      <c r="AL71" s="73" t="e">
        <f>NA()</f>
        <v>#N/A</v>
      </c>
      <c r="AM71" s="4">
        <f t="shared" ca="1" si="169"/>
        <v>95.908265962712463</v>
      </c>
      <c r="AN71" s="4">
        <f t="shared" ca="1" si="170"/>
        <v>109.5435322078921</v>
      </c>
      <c r="AO71" s="4">
        <f t="shared" ca="1" si="171"/>
        <v>44.171481676027334</v>
      </c>
      <c r="AP71" s="4">
        <f t="shared" ca="1" si="172"/>
        <v>240.31187047675894</v>
      </c>
      <c r="AQ71" s="73" t="e">
        <f>NA()</f>
        <v>#N/A</v>
      </c>
      <c r="AR71" s="4">
        <f t="shared" ca="1" si="173"/>
        <v>28.573004239000287</v>
      </c>
      <c r="AS71" s="57">
        <f t="shared" ca="1" si="194"/>
        <v>171.94</v>
      </c>
      <c r="AT71" s="57">
        <f t="shared" ca="1" si="195"/>
        <v>41.800000000000004</v>
      </c>
      <c r="AW71" s="4">
        <f t="shared" si="92"/>
        <v>7.445757278277302</v>
      </c>
      <c r="AX71" s="4">
        <f t="shared" si="196"/>
        <v>5.0162406393056553</v>
      </c>
      <c r="AY71" s="4">
        <f t="shared" ca="1" si="197"/>
        <v>139.62612591469065</v>
      </c>
      <c r="AZ71" s="4">
        <f t="shared" ca="1" si="198"/>
        <v>60.043668823026096</v>
      </c>
      <c r="BA71" s="4">
        <f t="shared" si="199"/>
        <v>81.908768878606523</v>
      </c>
      <c r="BB71" s="4">
        <f t="shared" ca="1" si="200"/>
        <v>141.59390359129668</v>
      </c>
      <c r="BC71" s="4">
        <f t="shared" ca="1" si="201"/>
        <v>88.806072489236414</v>
      </c>
      <c r="BD71" s="4">
        <f t="shared" ca="1" si="202"/>
        <v>519.72789115646265</v>
      </c>
      <c r="BE71" s="4">
        <f t="shared" ca="1" si="203"/>
        <v>188.91786379203529</v>
      </c>
      <c r="BF71" s="4">
        <f t="shared" si="204"/>
        <v>50.51861476114393</v>
      </c>
      <c r="BG71" s="4">
        <f t="shared" si="205"/>
        <v>277.86400418291225</v>
      </c>
      <c r="BH71" s="4" t="e">
        <f t="shared" si="206"/>
        <v>#N/A</v>
      </c>
      <c r="BI71" s="4">
        <f t="shared" ca="1" si="207"/>
        <v>77.156088162369088</v>
      </c>
      <c r="BJ71" s="4">
        <f t="shared" ca="1" si="208"/>
        <v>95.568773648859235</v>
      </c>
      <c r="BK71" s="4">
        <f t="shared" ca="1" si="209"/>
        <v>36.047778138417598</v>
      </c>
      <c r="BL71" s="4">
        <f t="shared" ca="1" si="210"/>
        <v>160.34553940041508</v>
      </c>
      <c r="BM71" s="4" t="e">
        <f t="shared" si="211"/>
        <v>#N/A</v>
      </c>
      <c r="BN71" s="4">
        <f t="shared" ca="1" si="212"/>
        <v>14.415115251595367</v>
      </c>
      <c r="BO71" s="4">
        <f t="shared" ca="1" si="213"/>
        <v>266.77785714285716</v>
      </c>
      <c r="BP71" s="4">
        <f t="shared" ca="1" si="214"/>
        <v>81.800000000000011</v>
      </c>
      <c r="BS71" s="74">
        <f t="shared" si="178"/>
        <v>0.40454377134225811</v>
      </c>
      <c r="BT71" s="74">
        <f t="shared" si="187"/>
        <v>-1.6763085390897929</v>
      </c>
      <c r="BU71" s="74">
        <f t="shared" ca="1" si="215"/>
        <v>-1.3603686393322021</v>
      </c>
      <c r="BV71" s="74">
        <f t="shared" ca="1" si="216"/>
        <v>0.38233072609548163</v>
      </c>
      <c r="BW71" s="74">
        <f t="shared" si="217"/>
        <v>-5.8190619291031087</v>
      </c>
      <c r="BX71" s="74">
        <f t="shared" ca="1" si="218"/>
        <v>-1.5930449335358279</v>
      </c>
      <c r="BY71" s="74">
        <f t="shared" ca="1" si="188"/>
        <v>8.282608459123713</v>
      </c>
      <c r="BZ71" s="74">
        <f t="shared" ca="1" si="219"/>
        <v>-11.972396474361696</v>
      </c>
      <c r="CA71" s="74">
        <f t="shared" ca="1" si="220"/>
        <v>-10.497297444012764</v>
      </c>
      <c r="CB71" s="74">
        <f t="shared" si="221"/>
        <v>-0.44222799394483764</v>
      </c>
      <c r="CC71" s="74">
        <f t="shared" si="222"/>
        <v>-1.3619058142108766</v>
      </c>
      <c r="CD71" s="74" t="e">
        <f t="shared" ca="1" si="223"/>
        <v>#DIV/0!</v>
      </c>
      <c r="CE71" s="74">
        <f t="shared" ca="1" si="224"/>
        <v>-7.8523475753369425</v>
      </c>
      <c r="CF71" s="74">
        <f t="shared" ca="1" si="225"/>
        <v>-5.7251272159944255</v>
      </c>
      <c r="CG71" s="74">
        <f t="shared" ca="1" si="226"/>
        <v>-5.6700280516671944</v>
      </c>
      <c r="CH71" s="74">
        <f t="shared" ca="1" si="227"/>
        <v>-7.4067986905772107</v>
      </c>
      <c r="CI71" s="74">
        <f t="shared" si="228"/>
        <v>0.84455362952213209</v>
      </c>
      <c r="CJ71" s="74">
        <f t="shared" ca="1" si="229"/>
        <v>0.73130318996867816</v>
      </c>
      <c r="CK71" s="74">
        <f t="shared" ca="1" si="230"/>
        <v>0.34573806464984536</v>
      </c>
      <c r="CL71" s="74">
        <f t="shared" ca="1" si="231"/>
        <v>0.73384046065750674</v>
      </c>
      <c r="CO71" s="53">
        <v>45839</v>
      </c>
      <c r="CP71" s="57">
        <f>SUM(C$292:C$295)</f>
        <v>1474</v>
      </c>
      <c r="CQ71" s="57">
        <f t="shared" ref="CQ71:DG71" si="234">SUM(D$292:D$295)</f>
        <v>260</v>
      </c>
      <c r="CR71" s="57">
        <f t="shared" ca="1" si="234"/>
        <v>516.28571428571422</v>
      </c>
      <c r="CS71" s="57">
        <f t="shared" ca="1" si="234"/>
        <v>437.14285714285711</v>
      </c>
      <c r="CT71" s="57">
        <f t="shared" si="234"/>
        <v>179917</v>
      </c>
      <c r="CU71" s="57">
        <f t="shared" ca="1" si="234"/>
        <v>400.42857142857144</v>
      </c>
      <c r="CV71" s="57">
        <f t="shared" ca="1" si="234"/>
        <v>420.71428571428567</v>
      </c>
      <c r="CW71" s="57">
        <f t="shared" ca="1" si="234"/>
        <v>349.85714285714289</v>
      </c>
      <c r="CX71" s="57">
        <f t="shared" ca="1" si="234"/>
        <v>346.14285714285711</v>
      </c>
      <c r="CY71" s="57">
        <f t="shared" si="234"/>
        <v>19352</v>
      </c>
      <c r="CZ71" s="57">
        <f t="shared" si="234"/>
        <v>359.40000000000003</v>
      </c>
      <c r="DA71" s="57">
        <f t="shared" ca="1" si="234"/>
        <v>30.098571428571425</v>
      </c>
      <c r="DB71" s="57">
        <f t="shared" ca="1" si="234"/>
        <v>485.19285714285718</v>
      </c>
      <c r="DC71" s="57">
        <f t="shared" ca="1" si="234"/>
        <v>495.0971428571429</v>
      </c>
      <c r="DD71" s="57">
        <f t="shared" ca="1" si="234"/>
        <v>504.17214285714283</v>
      </c>
      <c r="DE71" s="57">
        <f t="shared" ca="1" si="234"/>
        <v>509.74714285714288</v>
      </c>
      <c r="DF71" s="57">
        <f t="shared" si="234"/>
        <v>409.8387504706422</v>
      </c>
      <c r="DG71" s="57">
        <f t="shared" ca="1" si="234"/>
        <v>2155397.4285714286</v>
      </c>
      <c r="DH71" s="57">
        <f ca="1">AVERAGE(U$292:U$295)</f>
        <v>-350.54750000000001</v>
      </c>
      <c r="DI71" s="57">
        <f ca="1">AVERAGE(V$292:V$295)</f>
        <v>-20</v>
      </c>
      <c r="DJ71" s="4">
        <f>HAVERGDP!B101</f>
        <v>102.6</v>
      </c>
    </row>
    <row r="72" spans="1:114" x14ac:dyDescent="0.35">
      <c r="A72" s="73" t="s">
        <v>870</v>
      </c>
      <c r="B72" s="41">
        <f t="shared" si="233"/>
        <v>44305</v>
      </c>
      <c r="C72" s="57">
        <f>'HAVERW (new)'!B127</f>
        <v>422</v>
      </c>
      <c r="D72" s="57">
        <f>'HAVERW (new)'!C127-'HAVERW (new)'!B127</f>
        <v>39</v>
      </c>
      <c r="E72" s="4">
        <f ca="1">AVERAGE(OFFSET('HAVERD (new)'!B$12,(ROWS('Chart Data'!$A$5:$A72)-1)*7,0,7,1))</f>
        <v>106.42857142857143</v>
      </c>
      <c r="F72" s="4">
        <f ca="1">AVERAGE(OFFSET('HAVERD (new)'!C$12,(ROWS('Chart Data'!$A$5:$A72)-1)*7,0,7,1))</f>
        <v>109</v>
      </c>
      <c r="G72" s="57">
        <f>'HAVERW (new)'!Q127</f>
        <v>7678</v>
      </c>
      <c r="H72" s="4">
        <f ca="1">AVERAGE(OFFSET('HAVERD (new)'!O$12,(ROWS('Chart Data'!$A$5:$A72)-1)*7,0,7,1))</f>
        <v>89.714285714285708</v>
      </c>
      <c r="I72" s="4">
        <f ca="1">AVERAGE(OFFSET('HAVERD (new)'!P$12,(ROWS('Chart Data'!$A$5:$A72)-1)*7,0,7,1))</f>
        <v>35.714285714285715</v>
      </c>
      <c r="J72" s="4">
        <f ca="1">AVERAGE(OFFSET('HAVERD (new)'!Q$12,(ROWS('Chart Data'!$A$5:$A72)-1)*7,0,7,1))</f>
        <v>38.285714285714285</v>
      </c>
      <c r="K72" s="4">
        <f ca="1">AVERAGE(OFFSET('HAVERD (new)'!R$12,(ROWS('Chart Data'!$A$5:$A72)-1)*7,0,7,1))</f>
        <v>61</v>
      </c>
      <c r="L72" s="57">
        <f>'HAVERW (new)'!D127</f>
        <v>3546</v>
      </c>
      <c r="M72" s="57">
        <f>'HAVERW (new)'!F127</f>
        <v>126.38571428571429</v>
      </c>
      <c r="N72" s="4" t="e">
        <f ca="1">AVERAGE(OFFSET('HAVERD (new)'!D$12,(ROWS('Chart Data'!$A$5:$A72)-1)*7,0,7,1))</f>
        <v>#DIV/0!</v>
      </c>
      <c r="O72" s="4">
        <f ca="1">AVERAGE(OFFSET('HAVERD (new)'!E$12,(ROWS('Chart Data'!$A$5:$A72)-1)*7,0,7,1))</f>
        <v>51.634285714285717</v>
      </c>
      <c r="P72" s="4">
        <f ca="1">AVERAGE(AVERAGE(OFFSET('HAVERD (new)'!F$12,(ROWS('Chart Data'!$A$5:$A72)-1)*7,0,7,1)),AVERAGE(OFFSET('HAVERD (new)'!J$12,(ROWS('Chart Data'!$A$5:$A72)-1)*7,0,7,1)),AVERAGE(OFFSET('HAVERD (new)'!K$12,(ROWS('Chart Data'!$A$5:$A72)-1)*7,0,7,1)))</f>
        <v>56.114761904761906</v>
      </c>
      <c r="Q72" s="4">
        <f ca="1">AVERAGE(AVERAGE(OFFSET('HAVERD (new)'!H$12,(ROWS('Chart Data'!$A$5:$A72)-1)*7,0,7,1)),AVERAGE(OFFSET('HAVERD (new)'!I$12,(ROWS('Chart Data'!$A$5:$A72)-1)*7,0,7,1)))</f>
        <v>53.064999999999998</v>
      </c>
      <c r="R72" s="4">
        <f ca="1">AVERAGE(AVERAGE(OFFSET('HAVERD (new)'!L$12,(ROWS('Chart Data'!$A$5:$A72)-1)*7,0,7,1)),AVERAGE(OFFSET('HAVERD (new)'!M$12,(ROWS('Chart Data'!$A$5:$A72)-1)*7,0,7,1)))</f>
        <v>33.311428571428564</v>
      </c>
      <c r="S72" s="57">
        <f>'Fuel demand'!C18</f>
        <v>106.56336860622592</v>
      </c>
      <c r="T72" s="57">
        <f ca="1">AVERAGE(OFFSET(Energy!E$1109,(ROWS('Chart Data'!$A$5:$A72)-1)*7,0,7,1))</f>
        <v>633096.14285714284</v>
      </c>
      <c r="U72" s="57">
        <f ca="1">-AVERAGE(OFFSET('HAVERD (new)'!T$12,(ROWS('Chart Data'!$A$5:$A72)-1)*7,0,7,1))</f>
        <v>-196.58571428571426</v>
      </c>
      <c r="V72" s="4">
        <f ca="1">-AVERAGE(OFFSET('HAVERD (new)'!U$12,(ROWS('Chart Data'!$A$5:$A72)-1)*7,0,7,1))*10000</f>
        <v>-120.80000000000001</v>
      </c>
      <c r="W72" s="4"/>
      <c r="Z72" s="4"/>
      <c r="AA72" s="4">
        <f t="shared" si="190"/>
        <v>23.391812865497073</v>
      </c>
      <c r="AB72" s="4">
        <f t="shared" si="191"/>
        <v>8.333333333333325</v>
      </c>
      <c r="AC72" s="4">
        <f t="shared" ca="1" si="192"/>
        <v>135.01577287066246</v>
      </c>
      <c r="AD72" s="4">
        <f t="shared" ca="1" si="193"/>
        <v>62.68656716417911</v>
      </c>
      <c r="AE72" s="4">
        <f t="shared" si="163"/>
        <v>106.84267241379311</v>
      </c>
      <c r="AF72" s="4">
        <f t="shared" ca="1" si="164"/>
        <v>146.27450980392155</v>
      </c>
      <c r="AG72" s="4">
        <f t="shared" ca="1" si="165"/>
        <v>252.11267605633805</v>
      </c>
      <c r="AH72" s="4">
        <f t="shared" ca="1" si="166"/>
        <v>737.5</v>
      </c>
      <c r="AI72" s="4" t="e">
        <f t="shared" ca="1" si="167"/>
        <v>#DIV/0!</v>
      </c>
      <c r="AJ72" s="4">
        <f t="shared" si="168"/>
        <v>60.116972219097967</v>
      </c>
      <c r="AK72" s="4">
        <f t="shared" si="176"/>
        <v>410.50201961915747</v>
      </c>
      <c r="AL72" s="73" t="e">
        <f>NA()</f>
        <v>#N/A</v>
      </c>
      <c r="AM72" s="4">
        <f t="shared" ca="1" si="169"/>
        <v>88.544600938967164</v>
      </c>
      <c r="AN72" s="4">
        <f t="shared" ca="1" si="170"/>
        <v>95.645172001593863</v>
      </c>
      <c r="AO72" s="4">
        <f t="shared" ca="1" si="171"/>
        <v>47.478858141104553</v>
      </c>
      <c r="AP72" s="4">
        <f t="shared" ca="1" si="172"/>
        <v>229.16431394692256</v>
      </c>
      <c r="AQ72" s="73" t="e">
        <f>NA()</f>
        <v>#N/A</v>
      </c>
      <c r="AR72" s="4">
        <f t="shared" ca="1" si="173"/>
        <v>22.269643217782932</v>
      </c>
      <c r="AS72" s="57">
        <f t="shared" ca="1" si="194"/>
        <v>196.58571428571426</v>
      </c>
      <c r="AT72" s="57">
        <f t="shared" ca="1" si="195"/>
        <v>120.80000000000001</v>
      </c>
      <c r="AW72" s="4">
        <f t="shared" si="92"/>
        <v>11.237155224728692</v>
      </c>
      <c r="AX72" s="4">
        <f t="shared" si="196"/>
        <v>2.6878092667566325</v>
      </c>
      <c r="AY72" s="4">
        <f t="shared" ca="1" si="197"/>
        <v>149.5233618152831</v>
      </c>
      <c r="AZ72" s="4">
        <f t="shared" ca="1" si="198"/>
        <v>66.167340134366086</v>
      </c>
      <c r="BA72" s="4">
        <f t="shared" si="199"/>
        <v>110.48009913012572</v>
      </c>
      <c r="BB72" s="4">
        <f t="shared" ca="1" si="200"/>
        <v>155.6153612309563</v>
      </c>
      <c r="BC72" s="4">
        <f t="shared" ca="1" si="201"/>
        <v>154.47974414882358</v>
      </c>
      <c r="BD72" s="4">
        <f t="shared" ca="1" si="202"/>
        <v>643.89880952380963</v>
      </c>
      <c r="BE72" s="4" t="e">
        <f t="shared" ca="1" si="203"/>
        <v>#DIV/0!</v>
      </c>
      <c r="BF72" s="4">
        <f t="shared" si="204"/>
        <v>52.608786340261574</v>
      </c>
      <c r="BG72" s="4">
        <f t="shared" si="205"/>
        <v>349.87710598692644</v>
      </c>
      <c r="BH72" s="4" t="e">
        <f t="shared" si="206"/>
        <v>#N/A</v>
      </c>
      <c r="BI72" s="4">
        <f t="shared" ca="1" si="207"/>
        <v>87.52570626423288</v>
      </c>
      <c r="BJ72" s="4">
        <f t="shared" ca="1" si="208"/>
        <v>99.168891882498741</v>
      </c>
      <c r="BK72" s="4">
        <f t="shared" ca="1" si="209"/>
        <v>43.098990887604231</v>
      </c>
      <c r="BL72" s="4">
        <f t="shared" ca="1" si="210"/>
        <v>212.41167441667321</v>
      </c>
      <c r="BM72" s="4" t="e">
        <f t="shared" si="211"/>
        <v>#N/A</v>
      </c>
      <c r="BN72" s="4">
        <f t="shared" ca="1" si="212"/>
        <v>18.526261669590681</v>
      </c>
      <c r="BO72" s="4">
        <f t="shared" ca="1" si="213"/>
        <v>227.78035714285713</v>
      </c>
      <c r="BP72" s="4">
        <f t="shared" ca="1" si="214"/>
        <v>69.75</v>
      </c>
      <c r="BS72" s="74">
        <f t="shared" si="178"/>
        <v>0.882223403529799</v>
      </c>
      <c r="BT72" s="74">
        <f t="shared" si="187"/>
        <v>-1.6763085390897929</v>
      </c>
      <c r="BU72" s="74">
        <f t="shared" ca="1" si="215"/>
        <v>-1.1955420675229695</v>
      </c>
      <c r="BV72" s="74">
        <f t="shared" ca="1" si="216"/>
        <v>0.48718146390815081</v>
      </c>
      <c r="BW72" s="74">
        <f t="shared" si="217"/>
        <v>-5.8602252560057044</v>
      </c>
      <c r="BX72" s="74">
        <f t="shared" ca="1" si="218"/>
        <v>-1.1824663424183459</v>
      </c>
      <c r="BY72" s="74">
        <f t="shared" ca="1" si="188"/>
        <v>15.37645722573105</v>
      </c>
      <c r="BZ72" s="74">
        <f t="shared" ca="1" si="219"/>
        <v>-11.68903279721134</v>
      </c>
      <c r="CA72" s="74">
        <f t="shared" ca="1" si="220"/>
        <v>-9.3012989866913252</v>
      </c>
      <c r="CB72" s="74">
        <f t="shared" si="221"/>
        <v>-0.64062830456278153</v>
      </c>
      <c r="CC72" s="74">
        <f t="shared" si="222"/>
        <v>3.2068762989556155E-3</v>
      </c>
      <c r="CD72" s="74" t="e">
        <f t="shared" ca="1" si="223"/>
        <v>#DIV/0!</v>
      </c>
      <c r="CE72" s="74">
        <f t="shared" ca="1" si="224"/>
        <v>-7.735418942343987</v>
      </c>
      <c r="CF72" s="74">
        <f t="shared" ca="1" si="225"/>
        <v>-5.8478580494773187</v>
      </c>
      <c r="CG72" s="74">
        <f t="shared" ca="1" si="226"/>
        <v>-5.4329285892914454</v>
      </c>
      <c r="CH72" s="74">
        <f t="shared" ca="1" si="227"/>
        <v>-7.3268257042433866</v>
      </c>
      <c r="CI72" s="74">
        <f t="shared" si="228"/>
        <v>1.1685220750161611</v>
      </c>
      <c r="CJ72" s="74">
        <f t="shared" ca="1" si="229"/>
        <v>5.0123890377354256E-2</v>
      </c>
      <c r="CK72" s="74">
        <f t="shared" ca="1" si="230"/>
        <v>3.3294008039603439E-2</v>
      </c>
      <c r="CL72" s="74">
        <f t="shared" ca="1" si="231"/>
        <v>0.61132940905137201</v>
      </c>
      <c r="CO72" s="53">
        <v>45870</v>
      </c>
      <c r="CP72" s="57">
        <f>SUM(C$296:C$299)</f>
        <v>1407</v>
      </c>
      <c r="CQ72" s="57">
        <f t="shared" ref="CQ72:DG72" si="235">SUM(D$296:D$299)</f>
        <v>270</v>
      </c>
      <c r="CR72" s="57">
        <f t="shared" ca="1" si="235"/>
        <v>504.42857142857144</v>
      </c>
      <c r="CS72" s="57">
        <f t="shared" ca="1" si="235"/>
        <v>418</v>
      </c>
      <c r="CT72" s="57">
        <f t="shared" si="235"/>
        <v>177804</v>
      </c>
      <c r="CU72" s="57">
        <f t="shared" ca="1" si="235"/>
        <v>396.28571428571428</v>
      </c>
      <c r="CV72" s="57">
        <f t="shared" ca="1" si="235"/>
        <v>420.57142857142856</v>
      </c>
      <c r="CW72" s="57">
        <f t="shared" ca="1" si="235"/>
        <v>353.71428571428567</v>
      </c>
      <c r="CX72" s="57">
        <f t="shared" ca="1" si="235"/>
        <v>349.42857142857144</v>
      </c>
      <c r="CY72" s="57">
        <f t="shared" si="235"/>
        <v>18983</v>
      </c>
      <c r="CZ72" s="57">
        <f t="shared" si="235"/>
        <v>347.14285714285711</v>
      </c>
      <c r="DA72" s="57">
        <f t="shared" ca="1" si="235"/>
        <v>20.252857142857142</v>
      </c>
      <c r="DB72" s="57">
        <f t="shared" ca="1" si="235"/>
        <v>495.06571428571431</v>
      </c>
      <c r="DC72" s="57">
        <f t="shared" ca="1" si="235"/>
        <v>510.04571428571433</v>
      </c>
      <c r="DD72" s="57">
        <f t="shared" ca="1" si="235"/>
        <v>520.17071428571433</v>
      </c>
      <c r="DE72" s="57">
        <f t="shared" ca="1" si="235"/>
        <v>516.80285714285719</v>
      </c>
      <c r="DF72" s="57">
        <f t="shared" si="235"/>
        <v>409.15719232718664</v>
      </c>
      <c r="DG72" s="57">
        <f t="shared" ca="1" si="235"/>
        <v>2131904.5714285718</v>
      </c>
      <c r="DH72" s="57">
        <f ca="1">AVERAGE(U$296:U$299)</f>
        <v>-289.89857142857142</v>
      </c>
      <c r="DI72" s="57">
        <f ca="1">AVERAGE(V$296:V$299)</f>
        <v>-15.299999999999999</v>
      </c>
      <c r="DJ72" s="4">
        <f>HAVERGDP!B102</f>
        <v>102.6</v>
      </c>
    </row>
    <row r="73" spans="1:114" x14ac:dyDescent="0.35">
      <c r="A73" s="73" t="s">
        <v>875</v>
      </c>
      <c r="B73" s="41">
        <f t="shared" si="233"/>
        <v>44312</v>
      </c>
      <c r="C73" s="57">
        <f>'HAVERW (new)'!B128</f>
        <v>414</v>
      </c>
      <c r="D73" s="57">
        <f>'HAVERW (new)'!C128-'HAVERW (new)'!B128</f>
        <v>35</v>
      </c>
      <c r="E73" s="4">
        <f ca="1">AVERAGE(OFFSET('HAVERD (new)'!B$12,(ROWS('Chart Data'!$A$5:$A73)-1)*7,0,7,1))</f>
        <v>107.85714285714286</v>
      </c>
      <c r="F73" s="4">
        <f ca="1">AVERAGE(OFFSET('HAVERD (new)'!C$12,(ROWS('Chart Data'!$A$5:$A73)-1)*7,0,7,1))</f>
        <v>107.57142857142857</v>
      </c>
      <c r="G73" s="57">
        <f>'HAVERW (new)'!Q128</f>
        <v>7976</v>
      </c>
      <c r="H73" s="4">
        <f ca="1">AVERAGE(OFFSET('HAVERD (new)'!O$12,(ROWS('Chart Data'!$A$5:$A73)-1)*7,0,7,1))</f>
        <v>90.285714285714292</v>
      </c>
      <c r="I73" s="4">
        <f ca="1">AVERAGE(OFFSET('HAVERD (new)'!P$12,(ROWS('Chart Data'!$A$5:$A73)-1)*7,0,7,1))</f>
        <v>35.571428571428569</v>
      </c>
      <c r="J73" s="4">
        <f ca="1">AVERAGE(OFFSET('HAVERD (new)'!Q$12,(ROWS('Chart Data'!$A$5:$A73)-1)*7,0,7,1))</f>
        <v>39</v>
      </c>
      <c r="K73" s="4">
        <f ca="1">AVERAGE(OFFSET('HAVERD (new)'!R$12,(ROWS('Chart Data'!$A$5:$A73)-1)*7,0,7,1))</f>
        <v>58.142857142857146</v>
      </c>
      <c r="L73" s="57">
        <f>'HAVERW (new)'!D128</f>
        <v>3537</v>
      </c>
      <c r="M73" s="57">
        <f>'HAVERW (new)'!F128</f>
        <v>137.91428571428571</v>
      </c>
      <c r="N73" s="4" t="e">
        <f ca="1">AVERAGE(OFFSET('HAVERD (new)'!D$12,(ROWS('Chart Data'!$A$5:$A73)-1)*7,0,7,1))</f>
        <v>#DIV/0!</v>
      </c>
      <c r="O73" s="4">
        <f ca="1">AVERAGE(OFFSET('HAVERD (new)'!E$12,(ROWS('Chart Data'!$A$5:$A73)-1)*7,0,7,1))</f>
        <v>53.752857142857145</v>
      </c>
      <c r="P73" s="4">
        <f ca="1">AVERAGE(AVERAGE(OFFSET('HAVERD (new)'!F$12,(ROWS('Chart Data'!$A$5:$A73)-1)*7,0,7,1)),AVERAGE(OFFSET('HAVERD (new)'!J$12,(ROWS('Chart Data'!$A$5:$A73)-1)*7,0,7,1)),AVERAGE(OFFSET('HAVERD (new)'!K$12,(ROWS('Chart Data'!$A$5:$A73)-1)*7,0,7,1)))</f>
        <v>58.559523809523817</v>
      </c>
      <c r="Q73" s="4">
        <f ca="1">AVERAGE(AVERAGE(OFFSET('HAVERD (new)'!H$12,(ROWS('Chart Data'!$A$5:$A73)-1)*7,0,7,1)),AVERAGE(OFFSET('HAVERD (new)'!I$12,(ROWS('Chart Data'!$A$5:$A73)-1)*7,0,7,1)))</f>
        <v>54.129999999999995</v>
      </c>
      <c r="R73" s="4">
        <f ca="1">AVERAGE(AVERAGE(OFFSET('HAVERD (new)'!L$12,(ROWS('Chart Data'!$A$5:$A73)-1)*7,0,7,1)),AVERAGE(OFFSET('HAVERD (new)'!M$12,(ROWS('Chart Data'!$A$5:$A73)-1)*7,0,7,1)))</f>
        <v>35.347857142857144</v>
      </c>
      <c r="S73" s="57">
        <f>'Fuel demand'!C19</f>
        <v>104.43190827901972</v>
      </c>
      <c r="T73" s="57">
        <f ca="1">AVERAGE(OFFSET(Energy!E$1109,(ROWS('Chart Data'!$A$5:$A73)-1)*7,0,7,1))</f>
        <v>666460.57142857148</v>
      </c>
      <c r="U73" s="57">
        <f ca="1">-AVERAGE(OFFSET('HAVERD (new)'!T$12,(ROWS('Chart Data'!$A$5:$A73)-1)*7,0,7,1))</f>
        <v>-220.24857142857141</v>
      </c>
      <c r="V73" s="4">
        <f ca="1">-AVERAGE(OFFSET('HAVERD (new)'!U$12,(ROWS('Chart Data'!$A$5:$A73)-1)*7,0,7,1))*10000</f>
        <v>-61.999999999999986</v>
      </c>
      <c r="W73" s="4"/>
      <c r="Z73" s="4"/>
      <c r="AA73" s="4">
        <f t="shared" si="190"/>
        <v>37.999999999999986</v>
      </c>
      <c r="AB73" s="4">
        <f t="shared" si="191"/>
        <v>-7.8947368421052655</v>
      </c>
      <c r="AC73" s="4">
        <f t="shared" ca="1" si="192"/>
        <v>125.37313432835822</v>
      </c>
      <c r="AD73" s="4">
        <f t="shared" ca="1" si="193"/>
        <v>55.578512396694222</v>
      </c>
      <c r="AE73" s="4">
        <f t="shared" si="163"/>
        <v>103.93761186397339</v>
      </c>
      <c r="AF73" s="4">
        <f t="shared" ca="1" si="164"/>
        <v>136.70411985018725</v>
      </c>
      <c r="AG73" s="4">
        <f t="shared" ca="1" si="165"/>
        <v>479.06976744186045</v>
      </c>
      <c r="AH73" s="4">
        <f t="shared" ca="1" si="166"/>
        <v>727.27272727272737</v>
      </c>
      <c r="AI73" s="4" t="e">
        <f t="shared" ca="1" si="167"/>
        <v>#DIV/0!</v>
      </c>
      <c r="AJ73" s="4">
        <f t="shared" si="168"/>
        <v>82.614038537160823</v>
      </c>
      <c r="AK73" s="4">
        <f t="shared" si="176"/>
        <v>417.3633440514468</v>
      </c>
      <c r="AL73" s="73" t="e">
        <f>NA()</f>
        <v>#N/A</v>
      </c>
      <c r="AM73" s="4">
        <f t="shared" ca="1" si="169"/>
        <v>78.453877163860568</v>
      </c>
      <c r="AN73" s="4">
        <f t="shared" ca="1" si="170"/>
        <v>74.63822656460799</v>
      </c>
      <c r="AO73" s="4">
        <f t="shared" ca="1" si="171"/>
        <v>46.466950135291832</v>
      </c>
      <c r="AP73" s="4">
        <f t="shared" ca="1" si="172"/>
        <v>221.78295077703365</v>
      </c>
      <c r="AQ73" s="73" t="e">
        <f>NA()</f>
        <v>#N/A</v>
      </c>
      <c r="AR73" s="4">
        <f t="shared" ca="1" si="173"/>
        <v>14.805818911314139</v>
      </c>
      <c r="AS73" s="57">
        <f t="shared" ca="1" si="194"/>
        <v>220.24857142857141</v>
      </c>
      <c r="AT73" s="57">
        <f t="shared" ca="1" si="195"/>
        <v>61.999999999999986</v>
      </c>
      <c r="AW73" s="4">
        <f t="shared" ref="AW73:AW136" si="236">AVERAGE(AA70:AA73)</f>
        <v>20.028392338130754</v>
      </c>
      <c r="AX73" s="4">
        <f t="shared" si="196"/>
        <v>7.3099415204677332E-2</v>
      </c>
      <c r="AY73" s="4">
        <f t="shared" ca="1" si="197"/>
        <v>144.78709994282721</v>
      </c>
      <c r="AZ73" s="4">
        <f t="shared" ca="1" si="198"/>
        <v>68.831719926541894</v>
      </c>
      <c r="BA73" s="4">
        <f t="shared" si="199"/>
        <v>117.49249550943358</v>
      </c>
      <c r="BB73" s="4">
        <f t="shared" ca="1" si="200"/>
        <v>150.90250230461422</v>
      </c>
      <c r="BC73" s="4">
        <f t="shared" ca="1" si="201"/>
        <v>260.99932276142545</v>
      </c>
      <c r="BD73" s="4">
        <f t="shared" ca="1" si="202"/>
        <v>700.71699134199139</v>
      </c>
      <c r="BE73" s="4" t="e">
        <f t="shared" ca="1" si="203"/>
        <v>#DIV/0!</v>
      </c>
      <c r="BF73" s="4">
        <f t="shared" si="204"/>
        <v>64.424233006882716</v>
      </c>
      <c r="BG73" s="4">
        <f t="shared" si="205"/>
        <v>398.46657011291603</v>
      </c>
      <c r="BH73" s="4" t="e">
        <f t="shared" si="206"/>
        <v>#N/A</v>
      </c>
      <c r="BI73" s="4">
        <f t="shared" ca="1" si="207"/>
        <v>85.504635926015823</v>
      </c>
      <c r="BJ73" s="4">
        <f t="shared" ca="1" si="208"/>
        <v>94.273013775297386</v>
      </c>
      <c r="BK73" s="4">
        <f t="shared" ca="1" si="209"/>
        <v>42.732469814212351</v>
      </c>
      <c r="BL73" s="4">
        <f t="shared" ca="1" si="210"/>
        <v>225.87439064862519</v>
      </c>
      <c r="BM73" s="4" t="e">
        <f t="shared" si="211"/>
        <v>#N/A</v>
      </c>
      <c r="BN73" s="4">
        <f t="shared" ca="1" si="212"/>
        <v>22.413223933083014</v>
      </c>
      <c r="BO73" s="4">
        <f t="shared" ca="1" si="213"/>
        <v>215.21785714285713</v>
      </c>
      <c r="BP73" s="4">
        <f t="shared" ca="1" si="214"/>
        <v>69.099999999999994</v>
      </c>
      <c r="BS73" s="74">
        <f t="shared" si="178"/>
        <v>0.58826670679900461</v>
      </c>
      <c r="BT73" s="74">
        <f t="shared" si="187"/>
        <v>-2.0079035710733182</v>
      </c>
      <c r="BU73" s="74">
        <f t="shared" ca="1" si="215"/>
        <v>-1.0307154957137372</v>
      </c>
      <c r="BV73" s="74">
        <f t="shared" ca="1" si="216"/>
        <v>0.3561180416423137</v>
      </c>
      <c r="BW73" s="74">
        <f t="shared" si="217"/>
        <v>-5.8020893725129383</v>
      </c>
      <c r="BX73" s="74">
        <f t="shared" ca="1" si="218"/>
        <v>-1.0729787181203483</v>
      </c>
      <c r="BY73" s="74">
        <f t="shared" ca="1" si="188"/>
        <v>26.882343256853087</v>
      </c>
      <c r="BZ73" s="74">
        <f t="shared" ca="1" si="219"/>
        <v>-11.511930498992365</v>
      </c>
      <c r="CA73" s="74">
        <f t="shared" ca="1" si="220"/>
        <v>-10.258097752548474</v>
      </c>
      <c r="CB73" s="74">
        <f t="shared" si="221"/>
        <v>-0.64454410016708297</v>
      </c>
      <c r="CC73" s="74">
        <f t="shared" si="222"/>
        <v>0.7035539463825119</v>
      </c>
      <c r="CD73" s="74" t="e">
        <f t="shared" ca="1" si="223"/>
        <v>#DIV/0!</v>
      </c>
      <c r="CE73" s="74">
        <f t="shared" ca="1" si="224"/>
        <v>-7.4032251440134225</v>
      </c>
      <c r="CF73" s="74">
        <f t="shared" ca="1" si="225"/>
        <v>-5.5425769937112452</v>
      </c>
      <c r="CG73" s="74">
        <f t="shared" ca="1" si="226"/>
        <v>-5.3122337110387159</v>
      </c>
      <c r="CH73" s="74">
        <f t="shared" ca="1" si="227"/>
        <v>-7.1041665401440346</v>
      </c>
      <c r="CI73" s="74">
        <f t="shared" si="228"/>
        <v>0.65135399338373423</v>
      </c>
      <c r="CJ73" s="74">
        <f t="shared" ca="1" si="229"/>
        <v>0.43104756585821635</v>
      </c>
      <c r="CK73" s="74">
        <f t="shared" ca="1" si="230"/>
        <v>-0.26668995635247011</v>
      </c>
      <c r="CL73" s="74">
        <f t="shared" ca="1" si="231"/>
        <v>0.70251484999365965</v>
      </c>
      <c r="CO73" s="53">
        <v>45901</v>
      </c>
      <c r="CP73" s="57">
        <f>SUM(C$300:C$304)</f>
        <v>1691</v>
      </c>
      <c r="CQ73" s="57">
        <f t="shared" ref="CQ73:DG73" si="237">SUM(D$300:D$304)</f>
        <v>320</v>
      </c>
      <c r="CR73" s="57">
        <f t="shared" ca="1" si="237"/>
        <v>632.14285714285711</v>
      </c>
      <c r="CS73" s="57">
        <f t="shared" ca="1" si="237"/>
        <v>535.28571428571433</v>
      </c>
      <c r="CT73" s="57">
        <f t="shared" si="237"/>
        <v>219771</v>
      </c>
      <c r="CU73" s="57">
        <f t="shared" ca="1" si="237"/>
        <v>496.57142857142861</v>
      </c>
      <c r="CV73" s="57">
        <f t="shared" ca="1" si="237"/>
        <v>510</v>
      </c>
      <c r="CW73" s="57">
        <f t="shared" ca="1" si="237"/>
        <v>383.71428571428572</v>
      </c>
      <c r="CX73" s="57">
        <f t="shared" ca="1" si="237"/>
        <v>433.42857142857144</v>
      </c>
      <c r="CY73" s="57">
        <f t="shared" si="237"/>
        <v>26821</v>
      </c>
      <c r="CZ73" s="57">
        <f t="shared" si="237"/>
        <v>456.97142857142859</v>
      </c>
      <c r="DA73" s="57">
        <f t="shared" ca="1" si="237"/>
        <v>21.05</v>
      </c>
      <c r="DB73" s="57">
        <f t="shared" ca="1" si="237"/>
        <v>597.2171428571429</v>
      </c>
      <c r="DC73" s="57">
        <f t="shared" ca="1" si="237"/>
        <v>649.73761904761909</v>
      </c>
      <c r="DD73" s="57">
        <f t="shared" ca="1" si="237"/>
        <v>590.98071428571416</v>
      </c>
      <c r="DE73" s="57">
        <f t="shared" ca="1" si="237"/>
        <v>583.96928571428566</v>
      </c>
      <c r="DF73" s="57">
        <f t="shared" si="237"/>
        <v>505.91722512181423</v>
      </c>
      <c r="DG73" s="57">
        <f t="shared" ca="1" si="237"/>
        <v>2861753.2857142854</v>
      </c>
      <c r="DH73" s="57">
        <f ca="1">AVERAGE(U$300:U$304)</f>
        <v>-322.0757142857143</v>
      </c>
      <c r="DI73" s="57">
        <f ca="1">AVERAGE(V$300:V$304)</f>
        <v>-18</v>
      </c>
      <c r="DJ73" s="4">
        <f>HAVERGDP!B103</f>
        <v>102.5</v>
      </c>
    </row>
    <row r="74" spans="1:114" x14ac:dyDescent="0.35">
      <c r="A74" s="73" t="s">
        <v>881</v>
      </c>
      <c r="B74" s="41">
        <f t="shared" si="233"/>
        <v>44319</v>
      </c>
      <c r="C74" s="57">
        <f>'HAVERW (new)'!B129</f>
        <v>408</v>
      </c>
      <c r="D74" s="57">
        <f>'HAVERW (new)'!C129-'HAVERW (new)'!B129</f>
        <v>34</v>
      </c>
      <c r="E74" s="4">
        <f ca="1">AVERAGE(OFFSET('HAVERD (new)'!B$12,(ROWS('Chart Data'!$A$5:$A74)-1)*7,0,7,1))</f>
        <v>100.14285714285714</v>
      </c>
      <c r="F74" s="4">
        <f ca="1">AVERAGE(OFFSET('HAVERD (new)'!C$12,(ROWS('Chart Data'!$A$5:$A74)-1)*7,0,7,1))</f>
        <v>100.14285714285714</v>
      </c>
      <c r="G74" s="57">
        <f>'HAVERW (new)'!Q129</f>
        <v>7993</v>
      </c>
      <c r="H74" s="4">
        <f ca="1">AVERAGE(OFFSET('HAVERD (new)'!O$12,(ROWS('Chart Data'!$A$5:$A74)-1)*7,0,7,1))</f>
        <v>85.571428571428569</v>
      </c>
      <c r="I74" s="4">
        <f ca="1">AVERAGE(OFFSET('HAVERD (new)'!P$12,(ROWS('Chart Data'!$A$5:$A74)-1)*7,0,7,1))</f>
        <v>39</v>
      </c>
      <c r="J74" s="4">
        <f ca="1">AVERAGE(OFFSET('HAVERD (new)'!Q$12,(ROWS('Chart Data'!$A$5:$A74)-1)*7,0,7,1))</f>
        <v>41.142857142857146</v>
      </c>
      <c r="K74" s="4">
        <f ca="1">AVERAGE(OFFSET('HAVERD (new)'!R$12,(ROWS('Chart Data'!$A$5:$A74)-1)*7,0,7,1))</f>
        <v>58.428571428571431</v>
      </c>
      <c r="L74" s="57">
        <f>'HAVERW (new)'!D129</f>
        <v>4599</v>
      </c>
      <c r="M74" s="57">
        <f>'HAVERW (new)'!F129</f>
        <v>132.64285714285714</v>
      </c>
      <c r="N74" s="4" t="e">
        <f ca="1">AVERAGE(OFFSET('HAVERD (new)'!D$12,(ROWS('Chart Data'!$A$5:$A74)-1)*7,0,7,1))</f>
        <v>#DIV/0!</v>
      </c>
      <c r="O74" s="4">
        <f ca="1">AVERAGE(OFFSET('HAVERD (new)'!E$12,(ROWS('Chart Data'!$A$5:$A74)-1)*7,0,7,1))</f>
        <v>56.51428571428572</v>
      </c>
      <c r="P74" s="4">
        <f ca="1">AVERAGE(AVERAGE(OFFSET('HAVERD (new)'!F$12,(ROWS('Chart Data'!$A$5:$A74)-1)*7,0,7,1)),AVERAGE(OFFSET('HAVERD (new)'!J$12,(ROWS('Chart Data'!$A$5:$A74)-1)*7,0,7,1)),AVERAGE(OFFSET('HAVERD (new)'!K$12,(ROWS('Chart Data'!$A$5:$A74)-1)*7,0,7,1)))</f>
        <v>61.34238095238095</v>
      </c>
      <c r="Q74" s="4">
        <f ca="1">AVERAGE(AVERAGE(OFFSET('HAVERD (new)'!H$12,(ROWS('Chart Data'!$A$5:$A74)-1)*7,0,7,1)),AVERAGE(OFFSET('HAVERD (new)'!I$12,(ROWS('Chart Data'!$A$5:$A74)-1)*7,0,7,1)))</f>
        <v>55.29785714285714</v>
      </c>
      <c r="R74" s="4">
        <f ca="1">AVERAGE(AVERAGE(OFFSET('HAVERD (new)'!L$12,(ROWS('Chart Data'!$A$5:$A74)-1)*7,0,7,1)),AVERAGE(OFFSET('HAVERD (new)'!M$12,(ROWS('Chart Data'!$A$5:$A74)-1)*7,0,7,1)))</f>
        <v>37.137857142857143</v>
      </c>
      <c r="S74" s="57">
        <f>'Fuel demand'!C20</f>
        <v>103.22811255753901</v>
      </c>
      <c r="T74" s="57">
        <f ca="1">AVERAGE(OFFSET(Energy!E$1109,(ROWS('Chart Data'!$A$5:$A74)-1)*7,0,7,1))</f>
        <v>647194</v>
      </c>
      <c r="U74" s="57">
        <f ca="1">-AVERAGE(OFFSET('HAVERD (new)'!T$12,(ROWS('Chart Data'!$A$5:$A74)-1)*7,0,7,1))</f>
        <v>-266.77000000000004</v>
      </c>
      <c r="V74" s="4">
        <f ca="1">-AVERAGE(OFFSET('HAVERD (new)'!U$12,(ROWS('Chart Data'!$A$5:$A74)-1)*7,0,7,1))*10000</f>
        <v>-54</v>
      </c>
      <c r="W74" s="4"/>
      <c r="Z74" s="4"/>
      <c r="AA74" s="4">
        <f t="shared" si="190"/>
        <v>28.706624605678233</v>
      </c>
      <c r="AB74" s="4">
        <f t="shared" si="191"/>
        <v>-15.000000000000002</v>
      </c>
      <c r="AC74" s="4">
        <f t="shared" ca="1" si="192"/>
        <v>104.37317784256557</v>
      </c>
      <c r="AD74" s="4">
        <f t="shared" ca="1" si="193"/>
        <v>51.731601731601714</v>
      </c>
      <c r="AE74" s="4">
        <f t="shared" si="163"/>
        <v>95.046364080039041</v>
      </c>
      <c r="AF74" s="4">
        <f t="shared" ca="1" si="164"/>
        <v>114.69534050179213</v>
      </c>
      <c r="AG74" s="4">
        <f t="shared" ca="1" si="165"/>
        <v>358.8235294117647</v>
      </c>
      <c r="AH74" s="4">
        <f t="shared" ca="1" si="166"/>
        <v>657.89473684210532</v>
      </c>
      <c r="AI74" s="4" t="e">
        <f t="shared" ca="1" si="167"/>
        <v>#DIV/0!</v>
      </c>
      <c r="AJ74" s="4">
        <f t="shared" si="168"/>
        <v>58.992420864913065</v>
      </c>
      <c r="AK74" s="4">
        <f t="shared" si="176"/>
        <v>355.37027954879835</v>
      </c>
      <c r="AL74" s="73" t="e">
        <f>NA()</f>
        <v>#N/A</v>
      </c>
      <c r="AM74" s="4">
        <f t="shared" ca="1" si="169"/>
        <v>76.95473251028811</v>
      </c>
      <c r="AN74" s="4">
        <f t="shared" ca="1" si="170"/>
        <v>73.2486046668011</v>
      </c>
      <c r="AO74" s="4">
        <f t="shared" ca="1" si="171"/>
        <v>42.93072889742264</v>
      </c>
      <c r="AP74" s="4">
        <f t="shared" ca="1" si="172"/>
        <v>203.67969160679871</v>
      </c>
      <c r="AQ74" s="73" t="e">
        <f>NA()</f>
        <v>#N/A</v>
      </c>
      <c r="AR74" s="4">
        <f t="shared" ca="1" si="173"/>
        <v>23.707198097735716</v>
      </c>
      <c r="AS74" s="57">
        <f t="shared" ca="1" si="194"/>
        <v>266.77000000000004</v>
      </c>
      <c r="AT74" s="57">
        <f t="shared" ca="1" si="195"/>
        <v>54</v>
      </c>
      <c r="AW74" s="4">
        <f t="shared" si="236"/>
        <v>28.138381822883645</v>
      </c>
      <c r="AX74" s="4">
        <f t="shared" si="196"/>
        <v>-2.9824561403508785</v>
      </c>
      <c r="AY74" s="4">
        <f t="shared" ca="1" si="197"/>
        <v>134.49907144627016</v>
      </c>
      <c r="AZ74" s="4">
        <f t="shared" ca="1" si="198"/>
        <v>62.654672715463263</v>
      </c>
      <c r="BA74" s="4">
        <f t="shared" si="199"/>
        <v>110.41779811336768</v>
      </c>
      <c r="BB74" s="4">
        <f t="shared" ca="1" si="200"/>
        <v>143.76238394169016</v>
      </c>
      <c r="BC74" s="4">
        <f t="shared" ca="1" si="201"/>
        <v>324.89875350146337</v>
      </c>
      <c r="BD74" s="4">
        <f t="shared" ca="1" si="202"/>
        <v>722.33353269537486</v>
      </c>
      <c r="BE74" s="4" t="e">
        <f t="shared" ca="1" si="203"/>
        <v>#DIV/0!</v>
      </c>
      <c r="BF74" s="4">
        <f t="shared" si="204"/>
        <v>56.082569373094159</v>
      </c>
      <c r="BG74" s="4">
        <f t="shared" si="205"/>
        <v>428.52790473373187</v>
      </c>
      <c r="BH74" s="4" t="e">
        <f t="shared" si="206"/>
        <v>#N/A</v>
      </c>
      <c r="BI74" s="4">
        <f t="shared" ca="1" si="207"/>
        <v>84.965369143957076</v>
      </c>
      <c r="BJ74" s="4">
        <f t="shared" ca="1" si="208"/>
        <v>88.268883860223767</v>
      </c>
      <c r="BK74" s="4">
        <f t="shared" ca="1" si="209"/>
        <v>45.262004712461589</v>
      </c>
      <c r="BL74" s="4">
        <f t="shared" ca="1" si="210"/>
        <v>223.73470670187845</v>
      </c>
      <c r="BM74" s="4" t="e">
        <f t="shared" si="211"/>
        <v>#N/A</v>
      </c>
      <c r="BN74" s="4">
        <f t="shared" ca="1" si="212"/>
        <v>22.338916116458268</v>
      </c>
      <c r="BO74" s="4">
        <f t="shared" ca="1" si="213"/>
        <v>213.88607142857143</v>
      </c>
      <c r="BP74" s="4">
        <f t="shared" ca="1" si="214"/>
        <v>69.650000000000006</v>
      </c>
      <c r="BS74" s="74">
        <f t="shared" si="178"/>
        <v>0.36779918425090879</v>
      </c>
      <c r="BT74" s="74">
        <f t="shared" si="187"/>
        <v>-2.0908023290691995</v>
      </c>
      <c r="BU74" s="74">
        <f t="shared" ca="1" si="215"/>
        <v>-1.9207789834835918</v>
      </c>
      <c r="BV74" s="74">
        <f t="shared" ca="1" si="216"/>
        <v>-0.32541175414003859</v>
      </c>
      <c r="BW74" s="74">
        <f t="shared" si="217"/>
        <v>-5.7987728959378479</v>
      </c>
      <c r="BX74" s="74">
        <f t="shared" ca="1" si="218"/>
        <v>-1.9762516185788117</v>
      </c>
      <c r="BY74" s="74">
        <f t="shared" ca="1" si="188"/>
        <v>33.784544496517697</v>
      </c>
      <c r="BZ74" s="74">
        <f t="shared" ca="1" si="219"/>
        <v>-10.980623604335443</v>
      </c>
      <c r="CA74" s="74">
        <f t="shared" ca="1" si="220"/>
        <v>-10.16241787596276</v>
      </c>
      <c r="CB74" s="74">
        <f t="shared" si="221"/>
        <v>-0.1824802188595033</v>
      </c>
      <c r="CC74" s="74">
        <f t="shared" si="222"/>
        <v>0.38332089946698228</v>
      </c>
      <c r="CD74" s="74" t="e">
        <f t="shared" ca="1" si="223"/>
        <v>#DIV/0!</v>
      </c>
      <c r="CE74" s="74">
        <f t="shared" ca="1" si="224"/>
        <v>-6.9702307999992748</v>
      </c>
      <c r="CF74" s="74">
        <f t="shared" ca="1" si="225"/>
        <v>-5.1950774826288679</v>
      </c>
      <c r="CG74" s="74">
        <f t="shared" ca="1" si="226"/>
        <v>-5.1798821845845158</v>
      </c>
      <c r="CH74" s="74">
        <f t="shared" ca="1" si="227"/>
        <v>-6.9084513997606711</v>
      </c>
      <c r="CI74" s="74">
        <f t="shared" si="228"/>
        <v>0.35927033786877138</v>
      </c>
      <c r="CJ74" s="74">
        <f t="shared" ca="1" si="229"/>
        <v>0.21107996812837584</v>
      </c>
      <c r="CK74" s="74">
        <f t="shared" ca="1" si="230"/>
        <v>-0.85646161781273844</v>
      </c>
      <c r="CL74" s="74">
        <f t="shared" ca="1" si="231"/>
        <v>0.71492103243478722</v>
      </c>
      <c r="CO74" s="53">
        <v>45931</v>
      </c>
      <c r="CP74" s="57">
        <f>SUM(C$305:C$308)</f>
        <v>1383</v>
      </c>
      <c r="CQ74" s="57">
        <f t="shared" ref="CQ74:DG74" si="238">SUM(D$305:D$308)</f>
        <v>226</v>
      </c>
      <c r="CR74" s="57">
        <f t="shared" ca="1" si="238"/>
        <v>494.28571428571428</v>
      </c>
      <c r="CS74" s="57">
        <f t="shared" ca="1" si="238"/>
        <v>419.00000000000006</v>
      </c>
      <c r="CT74" s="57">
        <f t="shared" si="238"/>
        <v>165795</v>
      </c>
      <c r="CU74" s="57">
        <f t="shared" ca="1" si="238"/>
        <v>393.14285714285717</v>
      </c>
      <c r="CV74" s="57"/>
      <c r="CW74" s="57">
        <f t="shared" ca="1" si="238"/>
        <v>341.85714285714289</v>
      </c>
      <c r="CX74" s="57">
        <f t="shared" ca="1" si="238"/>
        <v>336.85714285714283</v>
      </c>
      <c r="CY74" s="57">
        <f t="shared" si="238"/>
        <v>21259</v>
      </c>
      <c r="CZ74" s="57">
        <f t="shared" si="238"/>
        <v>378.3428571428571</v>
      </c>
      <c r="DA74" s="57">
        <f t="shared" ca="1" si="238"/>
        <v>23.41714285714286</v>
      </c>
      <c r="DB74" s="57">
        <f t="shared" ca="1" si="238"/>
        <v>465.69285714285718</v>
      </c>
      <c r="DC74" s="57">
        <f t="shared" ca="1" si="238"/>
        <v>523.01285714285711</v>
      </c>
      <c r="DD74" s="57">
        <f t="shared" ca="1" si="238"/>
        <v>455.42214285714283</v>
      </c>
      <c r="DE74" s="57">
        <f t="shared" ca="1" si="238"/>
        <v>440.3314285714286</v>
      </c>
      <c r="DF74" s="57">
        <f t="shared" si="238"/>
        <v>395.82919636550605</v>
      </c>
      <c r="DG74" s="57">
        <f t="shared" ca="1" si="238"/>
        <v>2602975.7142857146</v>
      </c>
      <c r="DH74" s="57">
        <f ca="1">AVERAGE(U$305:U$308)</f>
        <v>-393.84678571428572</v>
      </c>
      <c r="DI74" s="57">
        <f ca="1">AVERAGE(V$305:V$308)</f>
        <v>-37.25</v>
      </c>
      <c r="DJ74" s="4">
        <f>HAVERGDP!B104</f>
        <v>102.4</v>
      </c>
    </row>
    <row r="75" spans="1:114" x14ac:dyDescent="0.35">
      <c r="A75" s="73" t="s">
        <v>888</v>
      </c>
      <c r="B75" s="41">
        <f t="shared" si="233"/>
        <v>44326</v>
      </c>
      <c r="C75" s="57">
        <f>'HAVERW (new)'!B130</f>
        <v>418</v>
      </c>
      <c r="D75" s="57">
        <f>'HAVERW (new)'!C130-'HAVERW (new)'!B130</f>
        <v>40</v>
      </c>
      <c r="E75" s="4">
        <f ca="1">AVERAGE(OFFSET('HAVERD (new)'!B$12,(ROWS('Chart Data'!$A$5:$A75)-1)*7,0,7,1))</f>
        <v>107.85714285714286</v>
      </c>
      <c r="F75" s="4">
        <f ca="1">AVERAGE(OFFSET('HAVERD (new)'!C$12,(ROWS('Chart Data'!$A$5:$A75)-1)*7,0,7,1))</f>
        <v>110.14285714285714</v>
      </c>
      <c r="G75" s="57">
        <f>'HAVERW (new)'!Q130</f>
        <v>8179</v>
      </c>
      <c r="H75" s="4">
        <f ca="1">AVERAGE(OFFSET('HAVERD (new)'!O$12,(ROWS('Chart Data'!$A$5:$A75)-1)*7,0,7,1))</f>
        <v>89.428571428571431</v>
      </c>
      <c r="I75" s="4">
        <f ca="1">AVERAGE(OFFSET('HAVERD (new)'!P$12,(ROWS('Chart Data'!$A$5:$A75)-1)*7,0,7,1))</f>
        <v>38.142857142857146</v>
      </c>
      <c r="J75" s="4">
        <f ca="1">AVERAGE(OFFSET('HAVERD (new)'!Q$12,(ROWS('Chart Data'!$A$5:$A75)-1)*7,0,7,1))</f>
        <v>39.571428571428569</v>
      </c>
      <c r="K75" s="4">
        <f ca="1">AVERAGE(OFFSET('HAVERD (new)'!R$12,(ROWS('Chart Data'!$A$5:$A75)-1)*7,0,7,1))</f>
        <v>59</v>
      </c>
      <c r="L75" s="57">
        <f>'HAVERW (new)'!D130</f>
        <v>5868</v>
      </c>
      <c r="M75" s="57">
        <f>'HAVERW (new)'!F130</f>
        <v>141.77142857142857</v>
      </c>
      <c r="N75" s="4" t="e">
        <f ca="1">AVERAGE(OFFSET('HAVERD (new)'!D$12,(ROWS('Chart Data'!$A$5:$A75)-1)*7,0,7,1))</f>
        <v>#DIV/0!</v>
      </c>
      <c r="O75" s="4">
        <f ca="1">AVERAGE(OFFSET('HAVERD (new)'!E$12,(ROWS('Chart Data'!$A$5:$A75)-1)*7,0,7,1))</f>
        <v>56.101428571428571</v>
      </c>
      <c r="P75" s="4">
        <f ca="1">AVERAGE(AVERAGE(OFFSET('HAVERD (new)'!F$12,(ROWS('Chart Data'!$A$5:$A75)-1)*7,0,7,1)),AVERAGE(OFFSET('HAVERD (new)'!J$12,(ROWS('Chart Data'!$A$5:$A75)-1)*7,0,7,1)),AVERAGE(OFFSET('HAVERD (new)'!K$12,(ROWS('Chart Data'!$A$5:$A75)-1)*7,0,7,1)))</f>
        <v>57.995714285714278</v>
      </c>
      <c r="Q75" s="4">
        <f ca="1">AVERAGE(AVERAGE(OFFSET('HAVERD (new)'!H$12,(ROWS('Chart Data'!$A$5:$A75)-1)*7,0,7,1)),AVERAGE(OFFSET('HAVERD (new)'!I$12,(ROWS('Chart Data'!$A$5:$A75)-1)*7,0,7,1)))</f>
        <v>53.644999999999996</v>
      </c>
      <c r="R75" s="4">
        <f ca="1">AVERAGE(AVERAGE(OFFSET('HAVERD (new)'!L$12,(ROWS('Chart Data'!$A$5:$A75)-1)*7,0,7,1)),AVERAGE(OFFSET('HAVERD (new)'!M$12,(ROWS('Chart Data'!$A$5:$A75)-1)*7,0,7,1)))</f>
        <v>38.139285714285712</v>
      </c>
      <c r="S75" s="57">
        <f>'Fuel demand'!C21</f>
        <v>107.80777483204417</v>
      </c>
      <c r="T75" s="57">
        <f ca="1">AVERAGE(OFFSET(Energy!E$1109,(ROWS('Chart Data'!$A$5:$A75)-1)*7,0,7,1))</f>
        <v>645447.57142857148</v>
      </c>
      <c r="U75" s="57">
        <f ca="1">-AVERAGE(OFFSET('HAVERD (new)'!T$12,(ROWS('Chart Data'!$A$5:$A75)-1)*7,0,7,1))</f>
        <v>-215.17142857142855</v>
      </c>
      <c r="V75" s="4">
        <f ca="1">-AVERAGE(OFFSET('HAVERD (new)'!U$12,(ROWS('Chart Data'!$A$5:$A75)-1)*7,0,7,1))*10000</f>
        <v>-240.8</v>
      </c>
      <c r="W75" s="4"/>
      <c r="Z75" s="4"/>
      <c r="AA75" s="4">
        <f t="shared" si="190"/>
        <v>40.740740740740748</v>
      </c>
      <c r="AB75" s="4">
        <f t="shared" si="191"/>
        <v>8.1081081081081141</v>
      </c>
      <c r="AC75" s="4">
        <f t="shared" ca="1" si="192"/>
        <v>77.230046948356829</v>
      </c>
      <c r="AD75" s="4">
        <f t="shared" ca="1" si="193"/>
        <v>43.308550185873585</v>
      </c>
      <c r="AE75" s="4">
        <f t="shared" si="163"/>
        <v>86.820465966194618</v>
      </c>
      <c r="AF75" s="4">
        <f t="shared" ca="1" si="164"/>
        <v>83.577712609970661</v>
      </c>
      <c r="AG75" s="4">
        <f t="shared" ca="1" si="165"/>
        <v>287.89346246973366</v>
      </c>
      <c r="AH75" s="4">
        <f t="shared" ca="1" si="166"/>
        <v>575.60975609756099</v>
      </c>
      <c r="AI75" s="4" t="e">
        <f t="shared" ca="1" si="167"/>
        <v>#DIV/0!</v>
      </c>
      <c r="AJ75" s="4">
        <f t="shared" si="168"/>
        <v>66.890481295491739</v>
      </c>
      <c r="AK75" s="4">
        <f t="shared" si="176"/>
        <v>394.96259351620944</v>
      </c>
      <c r="AL75" s="73" t="e">
        <f>NA()</f>
        <v>#N/A</v>
      </c>
      <c r="AM75" s="4">
        <f t="shared" ca="1" si="169"/>
        <v>74.90313098472366</v>
      </c>
      <c r="AN75" s="4">
        <f t="shared" ca="1" si="170"/>
        <v>69.959111904994458</v>
      </c>
      <c r="AO75" s="4">
        <f t="shared" ca="1" si="171"/>
        <v>38.576647723079205</v>
      </c>
      <c r="AP75" s="4">
        <f t="shared" ca="1" si="172"/>
        <v>179.05822096791053</v>
      </c>
      <c r="AQ75" s="73" t="e">
        <f>NA()</f>
        <v>#N/A</v>
      </c>
      <c r="AR75" s="4">
        <f t="shared" ca="1" si="173"/>
        <v>18.898612311407327</v>
      </c>
      <c r="AS75" s="57">
        <f t="shared" ca="1" si="194"/>
        <v>215.17142857142855</v>
      </c>
      <c r="AT75" s="57">
        <f t="shared" ca="1" si="195"/>
        <v>240.8</v>
      </c>
      <c r="AW75" s="4">
        <f t="shared" si="236"/>
        <v>32.709794552979005</v>
      </c>
      <c r="AX75" s="4">
        <f t="shared" si="196"/>
        <v>-1.613323850165957</v>
      </c>
      <c r="AY75" s="4">
        <f t="shared" ca="1" si="197"/>
        <v>110.49803299748575</v>
      </c>
      <c r="AZ75" s="4">
        <f t="shared" ca="1" si="198"/>
        <v>53.326307869587154</v>
      </c>
      <c r="BA75" s="4">
        <f t="shared" si="199"/>
        <v>98.161778581000036</v>
      </c>
      <c r="BB75" s="4">
        <f t="shared" ca="1" si="200"/>
        <v>120.31292069146789</v>
      </c>
      <c r="BC75" s="4">
        <f t="shared" ca="1" si="201"/>
        <v>344.47485884492426</v>
      </c>
      <c r="BD75" s="4">
        <f t="shared" ca="1" si="202"/>
        <v>674.56930505309845</v>
      </c>
      <c r="BE75" s="4" t="e">
        <f t="shared" ca="1" si="203"/>
        <v>#DIV/0!</v>
      </c>
      <c r="BF75" s="4">
        <f t="shared" si="204"/>
        <v>67.153478229165898</v>
      </c>
      <c r="BG75" s="4">
        <f t="shared" si="205"/>
        <v>394.549559183903</v>
      </c>
      <c r="BH75" s="4" t="e">
        <f t="shared" si="206"/>
        <v>#N/A</v>
      </c>
      <c r="BI75" s="4">
        <f t="shared" ca="1" si="207"/>
        <v>79.714085399459876</v>
      </c>
      <c r="BJ75" s="4">
        <f t="shared" ca="1" si="208"/>
        <v>78.37277878449936</v>
      </c>
      <c r="BK75" s="4">
        <f t="shared" ca="1" si="209"/>
        <v>43.863296224224555</v>
      </c>
      <c r="BL75" s="4">
        <f t="shared" ca="1" si="210"/>
        <v>208.42129432466635</v>
      </c>
      <c r="BM75" s="4" t="e">
        <f t="shared" si="211"/>
        <v>#N/A</v>
      </c>
      <c r="BN75" s="4">
        <f t="shared" ca="1" si="212"/>
        <v>19.920318134560027</v>
      </c>
      <c r="BO75" s="4">
        <f t="shared" ca="1" si="213"/>
        <v>224.69392857142856</v>
      </c>
      <c r="BP75" s="4">
        <f t="shared" ca="1" si="214"/>
        <v>119.4</v>
      </c>
      <c r="BS75" s="74">
        <f t="shared" si="178"/>
        <v>0.73524505516440175</v>
      </c>
      <c r="BT75" s="74">
        <f t="shared" si="187"/>
        <v>-1.5934097810939116</v>
      </c>
      <c r="BU75" s="74">
        <f t="shared" ca="1" si="215"/>
        <v>-1.0307154957137372</v>
      </c>
      <c r="BV75" s="74">
        <f t="shared" ca="1" si="216"/>
        <v>0.59203220172082005</v>
      </c>
      <c r="BW75" s="74">
        <f t="shared" si="217"/>
        <v>-5.7624867404692077</v>
      </c>
      <c r="BX75" s="74">
        <f t="shared" ca="1" si="218"/>
        <v>-1.2372101545673422</v>
      </c>
      <c r="BY75" s="74">
        <f t="shared" ca="1" si="188"/>
        <v>35.89908944636462</v>
      </c>
      <c r="BZ75" s="74">
        <f t="shared" ca="1" si="219"/>
        <v>-11.370248660417188</v>
      </c>
      <c r="CA75" s="74">
        <f t="shared" ca="1" si="220"/>
        <v>-9.9710581227913302</v>
      </c>
      <c r="CB75" s="74">
        <f t="shared" si="221"/>
        <v>0.36964696134701142</v>
      </c>
      <c r="CC75" s="74">
        <f t="shared" si="222"/>
        <v>0.9378708099792411</v>
      </c>
      <c r="CD75" s="74" t="e">
        <f t="shared" ca="1" si="223"/>
        <v>#DIV/0!</v>
      </c>
      <c r="CE75" s="74">
        <f t="shared" ca="1" si="224"/>
        <v>-7.0349671504493996</v>
      </c>
      <c r="CF75" s="74">
        <f t="shared" ca="1" si="225"/>
        <v>-5.6129807276471704</v>
      </c>
      <c r="CG75" s="74">
        <f t="shared" ca="1" si="226"/>
        <v>-5.3671980452664849</v>
      </c>
      <c r="CH75" s="74">
        <f t="shared" ca="1" si="227"/>
        <v>-6.7989571352684619</v>
      </c>
      <c r="CI75" s="74">
        <f t="shared" si="228"/>
        <v>1.4704592832124905</v>
      </c>
      <c r="CJ75" s="74">
        <f t="shared" ca="1" si="229"/>
        <v>0.19114088872921509</v>
      </c>
      <c r="CK75" s="74">
        <f t="shared" ca="1" si="230"/>
        <v>-0.20232488695803461</v>
      </c>
      <c r="CL75" s="74">
        <f t="shared" ca="1" si="231"/>
        <v>0.42523667243445845</v>
      </c>
      <c r="CO75" s="53">
        <v>45962</v>
      </c>
      <c r="CP75" s="57">
        <f>SUM(C$309:C$312)</f>
        <v>1382</v>
      </c>
      <c r="CQ75" s="57">
        <f t="shared" ref="CQ75:DI75" si="239">SUM(D$309:D$312)</f>
        <v>201</v>
      </c>
      <c r="CR75" s="57">
        <f t="shared" ca="1" si="239"/>
        <v>496.85714285714283</v>
      </c>
      <c r="CS75" s="57">
        <f t="shared" ca="1" si="239"/>
        <v>427.42857142857144</v>
      </c>
      <c r="CT75" s="57">
        <f t="shared" si="239"/>
        <v>134904</v>
      </c>
      <c r="CU75" s="57">
        <f t="shared" ca="1" si="239"/>
        <v>386.85714285714283</v>
      </c>
      <c r="CV75" s="57"/>
      <c r="CW75" s="57">
        <f t="shared" ca="1" si="239"/>
        <v>354.28571428571428</v>
      </c>
      <c r="CX75" s="57">
        <f t="shared" ca="1" si="239"/>
        <v>340.85714285714289</v>
      </c>
      <c r="CY75" s="57">
        <f t="shared" si="239"/>
        <v>29733</v>
      </c>
      <c r="CZ75" s="57">
        <f t="shared" si="239"/>
        <v>392.81428571428569</v>
      </c>
      <c r="DA75" s="57">
        <f t="shared" ca="1" si="239"/>
        <v>24.658571428571427</v>
      </c>
      <c r="DB75" s="57">
        <f t="shared" ca="1" si="239"/>
        <v>339.72714285714284</v>
      </c>
      <c r="DC75" s="57">
        <f t="shared" ca="1" si="239"/>
        <v>375.8042857142857</v>
      </c>
      <c r="DD75" s="57">
        <f t="shared" ca="1" si="239"/>
        <v>326.1678571428572</v>
      </c>
      <c r="DE75" s="57">
        <f t="shared" ca="1" si="239"/>
        <v>315.40428571428566</v>
      </c>
      <c r="DF75" s="57">
        <f t="shared" si="239"/>
        <v>402.58086956850053</v>
      </c>
      <c r="DG75" s="57">
        <f t="shared" ca="1" si="239"/>
        <v>2931097.7142857146</v>
      </c>
      <c r="DH75" s="57">
        <f t="shared" ca="1" si="239"/>
        <v>-1636.5528571428572</v>
      </c>
      <c r="DI75" s="57">
        <f t="shared" ca="1" si="239"/>
        <v>-251.2</v>
      </c>
      <c r="DJ75" s="4"/>
    </row>
    <row r="76" spans="1:114" x14ac:dyDescent="0.35">
      <c r="A76" s="73" t="s">
        <v>894</v>
      </c>
      <c r="B76" s="41">
        <f t="shared" si="233"/>
        <v>44333</v>
      </c>
      <c r="C76" s="57">
        <f>'HAVERW (new)'!B131</f>
        <v>402</v>
      </c>
      <c r="D76" s="57">
        <f>'HAVERW (new)'!C131-'HAVERW (new)'!B131</f>
        <v>39</v>
      </c>
      <c r="E76" s="4">
        <f ca="1">AVERAGE(OFFSET('HAVERD (new)'!B$12,(ROWS('Chart Data'!$A$5:$A76)-1)*7,0,7,1))</f>
        <v>110.28571428571429</v>
      </c>
      <c r="F76" s="4">
        <f ca="1">AVERAGE(OFFSET('HAVERD (new)'!C$12,(ROWS('Chart Data'!$A$5:$A76)-1)*7,0,7,1))</f>
        <v>110.28571428571429</v>
      </c>
      <c r="G76" s="57">
        <f>'HAVERW (new)'!Q131</f>
        <v>9995</v>
      </c>
      <c r="H76" s="4">
        <f ca="1">AVERAGE(OFFSET('HAVERD (new)'!O$12,(ROWS('Chart Data'!$A$5:$A76)-1)*7,0,7,1))</f>
        <v>93</v>
      </c>
      <c r="I76" s="4">
        <f ca="1">AVERAGE(OFFSET('HAVERD (new)'!P$12,(ROWS('Chart Data'!$A$5:$A76)-1)*7,0,7,1))</f>
        <v>40.285714285714285</v>
      </c>
      <c r="J76" s="4">
        <f ca="1">AVERAGE(OFFSET('HAVERD (new)'!Q$12,(ROWS('Chart Data'!$A$5:$A76)-1)*7,0,7,1))</f>
        <v>46.857142857142854</v>
      </c>
      <c r="K76" s="4">
        <f ca="1">AVERAGE(OFFSET('HAVERD (new)'!R$12,(ROWS('Chart Data'!$A$5:$A76)-1)*7,0,7,1))</f>
        <v>62.428571428571431</v>
      </c>
      <c r="L76" s="57">
        <f>'HAVERW (new)'!D131</f>
        <v>2115</v>
      </c>
      <c r="M76" s="57">
        <f>'HAVERW (new)'!F131</f>
        <v>143.55714285714285</v>
      </c>
      <c r="N76" s="4" t="e">
        <f ca="1">AVERAGE(OFFSET('HAVERD (new)'!D$12,(ROWS('Chart Data'!$A$5:$A76)-1)*7,0,7,1))</f>
        <v>#DIV/0!</v>
      </c>
      <c r="O76" s="4">
        <f ca="1">AVERAGE(OFFSET('HAVERD (new)'!E$12,(ROWS('Chart Data'!$A$5:$A76)-1)*7,0,7,1))</f>
        <v>54.489999999999995</v>
      </c>
      <c r="P76" s="4">
        <f ca="1">AVERAGE(AVERAGE(OFFSET('HAVERD (new)'!F$12,(ROWS('Chart Data'!$A$5:$A76)-1)*7,0,7,1)),AVERAGE(OFFSET('HAVERD (new)'!J$12,(ROWS('Chart Data'!$A$5:$A76)-1)*7,0,7,1)),AVERAGE(OFFSET('HAVERD (new)'!K$12,(ROWS('Chart Data'!$A$5:$A76)-1)*7,0,7,1)))</f>
        <v>53.625238095238096</v>
      </c>
      <c r="Q76" s="4">
        <f ca="1">AVERAGE(AVERAGE(OFFSET('HAVERD (new)'!H$12,(ROWS('Chart Data'!$A$5:$A76)-1)*7,0,7,1)),AVERAGE(OFFSET('HAVERD (new)'!I$12,(ROWS('Chart Data'!$A$5:$A76)-1)*7,0,7,1)))</f>
        <v>55.249285714285719</v>
      </c>
      <c r="R76" s="4">
        <f ca="1">AVERAGE(AVERAGE(OFFSET('HAVERD (new)'!L$12,(ROWS('Chart Data'!$A$5:$A76)-1)*7,0,7,1)),AVERAGE(OFFSET('HAVERD (new)'!M$12,(ROWS('Chart Data'!$A$5:$A76)-1)*7,0,7,1)))</f>
        <v>39.807857142857145</v>
      </c>
      <c r="S76" s="57">
        <f>'Fuel demand'!C22</f>
        <v>102.8787372952326</v>
      </c>
      <c r="T76" s="57">
        <f ca="1">AVERAGE(OFFSET(Energy!E$1109,(ROWS('Chart Data'!$A$5:$A76)-1)*7,0,7,1))</f>
        <v>641323.42857142852</v>
      </c>
      <c r="U76" s="57">
        <f ca="1">-AVERAGE(OFFSET('HAVERD (new)'!T$12,(ROWS('Chart Data'!$A$5:$A76)-1)*7,0,7,1))</f>
        <v>-248.94285714285715</v>
      </c>
      <c r="V76" s="4">
        <f ca="1">-AVERAGE(OFFSET('HAVERD (new)'!U$12,(ROWS('Chart Data'!$A$5:$A76)-1)*7,0,7,1))*10000</f>
        <v>-149</v>
      </c>
      <c r="W76" s="4"/>
      <c r="Z76" s="4"/>
      <c r="AA76" s="4">
        <f t="shared" si="190"/>
        <v>25.233644859813076</v>
      </c>
      <c r="AB76" s="4">
        <f t="shared" si="191"/>
        <v>0</v>
      </c>
      <c r="AC76" s="4">
        <f t="shared" ca="1" si="192"/>
        <v>64.605543710021337</v>
      </c>
      <c r="AD76" s="4">
        <f t="shared" ca="1" si="193"/>
        <v>37.611408199643506</v>
      </c>
      <c r="AE76" s="4">
        <f t="shared" si="163"/>
        <v>116.95246364228349</v>
      </c>
      <c r="AF76" s="4">
        <f t="shared" ca="1" si="164"/>
        <v>69.97389033942558</v>
      </c>
      <c r="AG76" s="4">
        <f t="shared" ca="1" si="165"/>
        <v>276</v>
      </c>
      <c r="AH76" s="4">
        <f t="shared" ca="1" si="166"/>
        <v>569.38775510204073</v>
      </c>
      <c r="AI76" s="4" t="e">
        <f t="shared" ca="1" si="167"/>
        <v>#DIV/0!</v>
      </c>
      <c r="AJ76" s="4">
        <f t="shared" si="168"/>
        <v>89.116451397108008</v>
      </c>
      <c r="AK76" s="4">
        <f t="shared" si="176"/>
        <v>525.71606475716055</v>
      </c>
      <c r="AL76" s="73" t="e">
        <f>NA()</f>
        <v>#N/A</v>
      </c>
      <c r="AM76" s="4">
        <f t="shared" ca="1" si="169"/>
        <v>57.765645034536959</v>
      </c>
      <c r="AN76" s="4">
        <f t="shared" ca="1" si="170"/>
        <v>47.081564683602181</v>
      </c>
      <c r="AO76" s="4">
        <f t="shared" ca="1" si="171"/>
        <v>37.87209012156432</v>
      </c>
      <c r="AP76" s="4">
        <f t="shared" ca="1" si="172"/>
        <v>133.99672502834113</v>
      </c>
      <c r="AQ76" s="73" t="e">
        <f>NA()</f>
        <v>#N/A</v>
      </c>
      <c r="AR76" s="4">
        <f t="shared" ca="1" si="173"/>
        <v>28.582394442038495</v>
      </c>
      <c r="AS76" s="57">
        <f t="shared" ca="1" si="194"/>
        <v>248.94285714285715</v>
      </c>
      <c r="AT76" s="57">
        <f t="shared" ca="1" si="195"/>
        <v>149</v>
      </c>
      <c r="AW76" s="4">
        <f t="shared" si="236"/>
        <v>33.170252551558008</v>
      </c>
      <c r="AX76" s="4">
        <f t="shared" si="196"/>
        <v>-3.6966571834992883</v>
      </c>
      <c r="AY76" s="4">
        <f t="shared" ca="1" si="197"/>
        <v>92.895475707325474</v>
      </c>
      <c r="AZ76" s="4">
        <f t="shared" ca="1" si="198"/>
        <v>47.057518128453253</v>
      </c>
      <c r="BA76" s="4">
        <f t="shared" si="199"/>
        <v>100.68922638812263</v>
      </c>
      <c r="BB76" s="4">
        <f t="shared" ca="1" si="200"/>
        <v>101.2377658253439</v>
      </c>
      <c r="BC76" s="4">
        <f t="shared" ca="1" si="201"/>
        <v>350.44668983083966</v>
      </c>
      <c r="BD76" s="4">
        <f t="shared" ca="1" si="202"/>
        <v>632.54124382860869</v>
      </c>
      <c r="BE76" s="4" t="e">
        <f t="shared" ca="1" si="203"/>
        <v>#DIV/0!</v>
      </c>
      <c r="BF76" s="4">
        <f t="shared" si="204"/>
        <v>74.4033480236684</v>
      </c>
      <c r="BG76" s="4">
        <f t="shared" si="205"/>
        <v>423.35307046840376</v>
      </c>
      <c r="BH76" s="4" t="e">
        <f t="shared" si="206"/>
        <v>#N/A</v>
      </c>
      <c r="BI76" s="4">
        <f t="shared" ca="1" si="207"/>
        <v>72.019346423352317</v>
      </c>
      <c r="BJ76" s="4">
        <f t="shared" ca="1" si="208"/>
        <v>66.231876955001439</v>
      </c>
      <c r="BK76" s="4">
        <f t="shared" ca="1" si="209"/>
        <v>41.461604219339499</v>
      </c>
      <c r="BL76" s="4">
        <f t="shared" ca="1" si="210"/>
        <v>184.62939709502103</v>
      </c>
      <c r="BM76" s="4" t="e">
        <f t="shared" si="211"/>
        <v>#N/A</v>
      </c>
      <c r="BN76" s="4">
        <f t="shared" ca="1" si="212"/>
        <v>21.498505940623918</v>
      </c>
      <c r="BO76" s="4">
        <f t="shared" ca="1" si="213"/>
        <v>237.78321428571431</v>
      </c>
      <c r="BP76" s="4">
        <f t="shared" ca="1" si="214"/>
        <v>126.45</v>
      </c>
      <c r="BS76" s="74">
        <f t="shared" si="178"/>
        <v>0.14733166170281303</v>
      </c>
      <c r="BT76" s="74">
        <f t="shared" si="187"/>
        <v>-1.6763085390897929</v>
      </c>
      <c r="BU76" s="74">
        <f t="shared" ca="1" si="215"/>
        <v>-0.75051032363804226</v>
      </c>
      <c r="BV76" s="74">
        <f t="shared" ca="1" si="216"/>
        <v>0.60513854394740463</v>
      </c>
      <c r="BW76" s="74">
        <f t="shared" si="217"/>
        <v>-5.408209007506577</v>
      </c>
      <c r="BX76" s="74">
        <f t="shared" ca="1" si="218"/>
        <v>-0.55291250270487136</v>
      </c>
      <c r="BY76" s="74">
        <f t="shared" ca="1" si="188"/>
        <v>36.544146511141037</v>
      </c>
      <c r="BZ76" s="74">
        <f t="shared" ca="1" si="219"/>
        <v>-9.5638052185836564</v>
      </c>
      <c r="CA76" s="74">
        <f t="shared" ca="1" si="220"/>
        <v>-8.8228996037627478</v>
      </c>
      <c r="CB76" s="74">
        <f t="shared" si="221"/>
        <v>-1.2632398056467236</v>
      </c>
      <c r="CC76" s="74">
        <f t="shared" si="222"/>
        <v>1.0463508394221708</v>
      </c>
      <c r="CD76" s="74" t="e">
        <f t="shared" ca="1" si="223"/>
        <v>#DIV/0!</v>
      </c>
      <c r="CE76" s="74">
        <f t="shared" ca="1" si="224"/>
        <v>-7.2876405182962483</v>
      </c>
      <c r="CF76" s="74">
        <f t="shared" ca="1" si="225"/>
        <v>-6.1587285908768177</v>
      </c>
      <c r="CG76" s="74">
        <f t="shared" ca="1" si="226"/>
        <v>-5.1853867129018756</v>
      </c>
      <c r="CH76" s="74">
        <f t="shared" ca="1" si="227"/>
        <v>-6.616518760194424</v>
      </c>
      <c r="CI76" s="74">
        <f t="shared" si="228"/>
        <v>0.27449947356013804</v>
      </c>
      <c r="CJ76" s="74">
        <f t="shared" ca="1" si="229"/>
        <v>0.14405530319347662</v>
      </c>
      <c r="CK76" s="74">
        <f t="shared" ca="1" si="230"/>
        <v>-0.63045945096604128</v>
      </c>
      <c r="CL76" s="74">
        <f t="shared" ca="1" si="231"/>
        <v>0.56759761594639735</v>
      </c>
      <c r="CO76" s="53">
        <v>45992</v>
      </c>
    </row>
    <row r="77" spans="1:114" x14ac:dyDescent="0.35">
      <c r="A77" s="73" t="s">
        <v>905</v>
      </c>
      <c r="B77" s="41">
        <f t="shared" si="233"/>
        <v>44340</v>
      </c>
      <c r="C77" s="57">
        <f>'HAVERW (new)'!B132</f>
        <v>410</v>
      </c>
      <c r="D77" s="57">
        <f>'HAVERW (new)'!C132-'HAVERW (new)'!B132</f>
        <v>40</v>
      </c>
      <c r="E77" s="4">
        <f ca="1">AVERAGE(OFFSET('HAVERD (new)'!B$12,(ROWS('Chart Data'!$A$5:$A77)-1)*7,0,7,1))</f>
        <v>113.71428571428571</v>
      </c>
      <c r="F77" s="4">
        <f ca="1">AVERAGE(OFFSET('HAVERD (new)'!C$12,(ROWS('Chart Data'!$A$5:$A77)-1)*7,0,7,1))</f>
        <v>109.42857142857143</v>
      </c>
      <c r="G77" s="57">
        <f>'HAVERW (new)'!Q132</f>
        <v>11929</v>
      </c>
      <c r="H77" s="4">
        <f ca="1">AVERAGE(OFFSET('HAVERD (new)'!O$12,(ROWS('Chart Data'!$A$5:$A77)-1)*7,0,7,1))</f>
        <v>97.428571428571431</v>
      </c>
      <c r="I77" s="4">
        <f ca="1">AVERAGE(OFFSET('HAVERD (new)'!P$12,(ROWS('Chart Data'!$A$5:$A77)-1)*7,0,7,1))</f>
        <v>44.142857142857146</v>
      </c>
      <c r="J77" s="4">
        <f ca="1">AVERAGE(OFFSET('HAVERD (new)'!Q$12,(ROWS('Chart Data'!$A$5:$A77)-1)*7,0,7,1))</f>
        <v>50.428571428571431</v>
      </c>
      <c r="K77" s="4">
        <f ca="1">AVERAGE(OFFSET('HAVERD (new)'!R$12,(ROWS('Chart Data'!$A$5:$A77)-1)*7,0,7,1))</f>
        <v>69.142857142857139</v>
      </c>
      <c r="L77" s="57">
        <f>'HAVERW (new)'!D132</f>
        <v>4789</v>
      </c>
      <c r="M77" s="57">
        <f>'HAVERW (new)'!F132</f>
        <v>144.35714285714286</v>
      </c>
      <c r="N77" s="4" t="e">
        <f ca="1">AVERAGE(OFFSET('HAVERD (new)'!D$12,(ROWS('Chart Data'!$A$5:$A77)-1)*7,0,7,1))</f>
        <v>#DIV/0!</v>
      </c>
      <c r="O77" s="4">
        <f ca="1">AVERAGE(OFFSET('HAVERD (new)'!E$12,(ROWS('Chart Data'!$A$5:$A77)-1)*7,0,7,1))</f>
        <v>56.932857142857138</v>
      </c>
      <c r="P77" s="4">
        <f ca="1">AVERAGE(AVERAGE(OFFSET('HAVERD (new)'!F$12,(ROWS('Chart Data'!$A$5:$A77)-1)*7,0,7,1)),AVERAGE(OFFSET('HAVERD (new)'!J$12,(ROWS('Chart Data'!$A$5:$A77)-1)*7,0,7,1)),AVERAGE(OFFSET('HAVERD (new)'!K$12,(ROWS('Chart Data'!$A$5:$A77)-1)*7,0,7,1)))</f>
        <v>56.868095238095236</v>
      </c>
      <c r="Q77" s="4">
        <f ca="1">AVERAGE(AVERAGE(OFFSET('HAVERD (new)'!H$12,(ROWS('Chart Data'!$A$5:$A77)-1)*7,0,7,1)),AVERAGE(OFFSET('HAVERD (new)'!I$12,(ROWS('Chart Data'!$A$5:$A77)-1)*7,0,7,1)))</f>
        <v>58.814285714285717</v>
      </c>
      <c r="R77" s="4">
        <f ca="1">AVERAGE(AVERAGE(OFFSET('HAVERD (new)'!L$12,(ROWS('Chart Data'!$A$5:$A77)-1)*7,0,7,1)),AVERAGE(OFFSET('HAVERD (new)'!M$12,(ROWS('Chart Data'!$A$5:$A77)-1)*7,0,7,1)))</f>
        <v>43.99</v>
      </c>
      <c r="S77" s="57">
        <f>'Fuel demand'!C23</f>
        <v>102.52649921383525</v>
      </c>
      <c r="T77" s="57">
        <f ca="1">AVERAGE(OFFSET(Energy!E$1109,(ROWS('Chart Data'!$A$5:$A77)-1)*7,0,7,1))</f>
        <v>625137.14285714284</v>
      </c>
      <c r="U77" s="57">
        <f ca="1">-AVERAGE(OFFSET('HAVERD (new)'!T$12,(ROWS('Chart Data'!$A$5:$A77)-1)*7,0,7,1))</f>
        <v>-189.34428571428572</v>
      </c>
      <c r="V77" s="4">
        <f ca="1">-AVERAGE(OFFSET('HAVERD (new)'!U$12,(ROWS('Chart Data'!$A$5:$A77)-1)*7,0,7,1))*10000</f>
        <v>-62.79999999999999</v>
      </c>
      <c r="W77" s="4"/>
      <c r="Z77" s="4"/>
      <c r="AA77" s="4">
        <f t="shared" si="190"/>
        <v>25</v>
      </c>
      <c r="AB77" s="4">
        <f t="shared" si="191"/>
        <v>0</v>
      </c>
      <c r="AC77" s="4">
        <f t="shared" ca="1" si="192"/>
        <v>62.448979591836732</v>
      </c>
      <c r="AD77" s="4">
        <f t="shared" ca="1" si="193"/>
        <v>39.019963702359362</v>
      </c>
      <c r="AE77" s="4">
        <f t="shared" si="163"/>
        <v>144.84811165845647</v>
      </c>
      <c r="AF77" s="4">
        <f t="shared" ca="1" si="164"/>
        <v>61.61137440758295</v>
      </c>
      <c r="AG77" s="4">
        <f t="shared" ca="1" si="165"/>
        <v>341.42857142857144</v>
      </c>
      <c r="AH77" s="4">
        <f t="shared" ca="1" si="166"/>
        <v>478.68852459016404</v>
      </c>
      <c r="AI77" s="4" t="e">
        <f t="shared" ca="1" si="167"/>
        <v>#DIV/0!</v>
      </c>
      <c r="AJ77" s="4">
        <f t="shared" si="168"/>
        <v>74.251303833539438</v>
      </c>
      <c r="AK77" s="4">
        <f t="shared" si="176"/>
        <v>537.13745271122309</v>
      </c>
      <c r="AL77" s="73" t="e">
        <f>NA()</f>
        <v>#N/A</v>
      </c>
      <c r="AM77" s="4">
        <f t="shared" ca="1" si="169"/>
        <v>54.331409983348152</v>
      </c>
      <c r="AN77" s="4">
        <f t="shared" ca="1" si="170"/>
        <v>47.363030602171776</v>
      </c>
      <c r="AO77" s="4">
        <f t="shared" ca="1" si="171"/>
        <v>39.273692934828588</v>
      </c>
      <c r="AP77" s="4">
        <f t="shared" ca="1" si="172"/>
        <v>126.79432885288166</v>
      </c>
      <c r="AQ77" s="73" t="e">
        <f>NA()</f>
        <v>#N/A</v>
      </c>
      <c r="AR77" s="4">
        <f t="shared" ca="1" si="173"/>
        <v>25.781036668266722</v>
      </c>
      <c r="AS77" s="57">
        <f t="shared" ca="1" si="194"/>
        <v>189.34428571428572</v>
      </c>
      <c r="AT77" s="57">
        <f t="shared" ca="1" si="195"/>
        <v>62.79999999999999</v>
      </c>
      <c r="AW77" s="4">
        <f t="shared" si="236"/>
        <v>29.920252551558015</v>
      </c>
      <c r="AX77" s="4">
        <f t="shared" si="196"/>
        <v>-1.7229729729729719</v>
      </c>
      <c r="AY77" s="4">
        <f t="shared" ca="1" si="197"/>
        <v>77.16443702319512</v>
      </c>
      <c r="AZ77" s="4">
        <f t="shared" ca="1" si="198"/>
        <v>42.917880954869545</v>
      </c>
      <c r="BA77" s="4">
        <f t="shared" si="199"/>
        <v>110.91685133674341</v>
      </c>
      <c r="BB77" s="4">
        <f t="shared" ca="1" si="200"/>
        <v>82.464579464692832</v>
      </c>
      <c r="BC77" s="4">
        <f t="shared" ca="1" si="201"/>
        <v>316.03639082751749</v>
      </c>
      <c r="BD77" s="4">
        <f t="shared" ca="1" si="202"/>
        <v>570.39519315796781</v>
      </c>
      <c r="BE77" s="4" t="e">
        <f t="shared" ca="1" si="203"/>
        <v>#DIV/0!</v>
      </c>
      <c r="BF77" s="4">
        <f t="shared" si="204"/>
        <v>72.312664347763061</v>
      </c>
      <c r="BG77" s="4">
        <f t="shared" si="205"/>
        <v>453.2965976333478</v>
      </c>
      <c r="BH77" s="4" t="e">
        <f t="shared" si="206"/>
        <v>#N/A</v>
      </c>
      <c r="BI77" s="4">
        <f t="shared" ca="1" si="207"/>
        <v>65.98872962822422</v>
      </c>
      <c r="BJ77" s="4">
        <f t="shared" ca="1" si="208"/>
        <v>59.413077964392386</v>
      </c>
      <c r="BK77" s="4">
        <f t="shared" ca="1" si="209"/>
        <v>39.663289919223686</v>
      </c>
      <c r="BL77" s="4">
        <f t="shared" ca="1" si="210"/>
        <v>160.88224161398301</v>
      </c>
      <c r="BM77" s="4" t="e">
        <f t="shared" si="211"/>
        <v>#N/A</v>
      </c>
      <c r="BN77" s="4">
        <f t="shared" ca="1" si="212"/>
        <v>24.242310379862065</v>
      </c>
      <c r="BO77" s="4">
        <f t="shared" ca="1" si="213"/>
        <v>230.05714285714288</v>
      </c>
      <c r="BP77" s="4">
        <f t="shared" ca="1" si="214"/>
        <v>126.65</v>
      </c>
      <c r="BS77" s="74">
        <f t="shared" si="178"/>
        <v>0.44128835843360742</v>
      </c>
      <c r="BT77" s="74">
        <f t="shared" si="187"/>
        <v>-1.5934097810939116</v>
      </c>
      <c r="BU77" s="74">
        <f t="shared" ca="1" si="215"/>
        <v>-0.35492655129588646</v>
      </c>
      <c r="BV77" s="74">
        <f t="shared" ca="1" si="216"/>
        <v>0.52650049058790205</v>
      </c>
      <c r="BW77" s="74">
        <f t="shared" si="217"/>
        <v>-5.0309110253756693</v>
      </c>
      <c r="BX77" s="74">
        <f t="shared" ca="1" si="218"/>
        <v>0.29561658560459331</v>
      </c>
      <c r="BY77" s="74">
        <f t="shared" ca="1" si="188"/>
        <v>32.827261936625668</v>
      </c>
      <c r="BZ77" s="74">
        <f t="shared" ca="1" si="219"/>
        <v>-8.6782937274887875</v>
      </c>
      <c r="CA77" s="74">
        <f t="shared" ca="1" si="220"/>
        <v>-6.574422503998445</v>
      </c>
      <c r="CB77" s="74">
        <f t="shared" si="221"/>
        <v>-9.9813422768693386E-2</v>
      </c>
      <c r="CC77" s="74">
        <f t="shared" si="222"/>
        <v>1.094949892612604</v>
      </c>
      <c r="CD77" s="74" t="e">
        <f t="shared" ca="1" si="223"/>
        <v>#DIV/0!</v>
      </c>
      <c r="CE77" s="74">
        <f t="shared" ca="1" si="224"/>
        <v>-6.9045984446986326</v>
      </c>
      <c r="CF77" s="74">
        <f t="shared" ca="1" si="225"/>
        <v>-5.7537881955190162</v>
      </c>
      <c r="CG77" s="74">
        <f t="shared" ca="1" si="226"/>
        <v>-4.7813705241967304</v>
      </c>
      <c r="CH77" s="74">
        <f t="shared" ca="1" si="227"/>
        <v>-6.1592513432173295</v>
      </c>
      <c r="CI77" s="74">
        <f t="shared" si="228"/>
        <v>0.18903398752272002</v>
      </c>
      <c r="CJ77" s="74">
        <f t="shared" ca="1" si="229"/>
        <v>-4.0744488401007757E-2</v>
      </c>
      <c r="CK77" s="74">
        <f t="shared" ca="1" si="230"/>
        <v>0.12509663515282576</v>
      </c>
      <c r="CL77" s="74">
        <f t="shared" ca="1" si="231"/>
        <v>0.70127423174954695</v>
      </c>
      <c r="CO77" s="53">
        <v>46023</v>
      </c>
    </row>
    <row r="78" spans="1:114" x14ac:dyDescent="0.35">
      <c r="A78" s="73" t="s">
        <v>906</v>
      </c>
      <c r="B78" s="41">
        <f t="shared" si="233"/>
        <v>44347</v>
      </c>
      <c r="C78" s="57">
        <f>'HAVERW (new)'!B133</f>
        <v>437</v>
      </c>
      <c r="D78" s="57">
        <f>'HAVERW (new)'!C133-'HAVERW (new)'!B133</f>
        <v>44</v>
      </c>
      <c r="E78" s="4">
        <f ca="1">AVERAGE(OFFSET('HAVERD (new)'!B$12,(ROWS('Chart Data'!$A$5:$A78)-1)*7,0,7,1))</f>
        <v>107.71428571428571</v>
      </c>
      <c r="F78" s="4">
        <f ca="1">AVERAGE(OFFSET('HAVERD (new)'!C$12,(ROWS('Chart Data'!$A$5:$A78)-1)*7,0,7,1))</f>
        <v>101.57142857142857</v>
      </c>
      <c r="G78" s="57">
        <f>'HAVERW (new)'!Q133</f>
        <v>13437</v>
      </c>
      <c r="H78" s="4">
        <f ca="1">AVERAGE(OFFSET('HAVERD (new)'!O$12,(ROWS('Chart Data'!$A$5:$A78)-1)*7,0,7,1))</f>
        <v>97.285714285714292</v>
      </c>
      <c r="I78" s="4">
        <f ca="1">AVERAGE(OFFSET('HAVERD (new)'!P$12,(ROWS('Chart Data'!$A$5:$A78)-1)*7,0,7,1))</f>
        <v>50.857142857142854</v>
      </c>
      <c r="J78" s="4">
        <f ca="1">AVERAGE(OFFSET('HAVERD (new)'!Q$12,(ROWS('Chart Data'!$A$5:$A78)-1)*7,0,7,1))</f>
        <v>50.285714285714285</v>
      </c>
      <c r="K78" s="4">
        <f ca="1">AVERAGE(OFFSET('HAVERD (new)'!R$12,(ROWS('Chart Data'!$A$5:$A78)-1)*7,0,7,1))</f>
        <v>61.571428571428569</v>
      </c>
      <c r="L78" s="57">
        <f>'HAVERW (new)'!D133</f>
        <v>1783</v>
      </c>
      <c r="M78" s="57">
        <f>'HAVERW (new)'!F133</f>
        <v>150.87142857142857</v>
      </c>
      <c r="N78" s="4" t="e">
        <f ca="1">AVERAGE(OFFSET('HAVERD (new)'!D$12,(ROWS('Chart Data'!$A$5:$A78)-1)*7,0,7,1))</f>
        <v>#DIV/0!</v>
      </c>
      <c r="O78" s="4">
        <f ca="1">AVERAGE(OFFSET('HAVERD (new)'!E$12,(ROWS('Chart Data'!$A$5:$A78)-1)*7,0,7,1))</f>
        <v>61.725714285714282</v>
      </c>
      <c r="P78" s="4">
        <f ca="1">AVERAGE(AVERAGE(OFFSET('HAVERD (new)'!F$12,(ROWS('Chart Data'!$A$5:$A78)-1)*7,0,7,1)),AVERAGE(OFFSET('HAVERD (new)'!J$12,(ROWS('Chart Data'!$A$5:$A78)-1)*7,0,7,1)),AVERAGE(OFFSET('HAVERD (new)'!K$12,(ROWS('Chart Data'!$A$5:$A78)-1)*7,0,7,1)))</f>
        <v>61.867142857142859</v>
      </c>
      <c r="Q78" s="4">
        <f ca="1">AVERAGE(AVERAGE(OFFSET('HAVERD (new)'!H$12,(ROWS('Chart Data'!$A$5:$A78)-1)*7,0,7,1)),AVERAGE(OFFSET('HAVERD (new)'!I$12,(ROWS('Chart Data'!$A$5:$A78)-1)*7,0,7,1)))</f>
        <v>66.376428571428562</v>
      </c>
      <c r="R78" s="4">
        <f ca="1">AVERAGE(AVERAGE(OFFSET('HAVERD (new)'!L$12,(ROWS('Chart Data'!$A$5:$A78)-1)*7,0,7,1)),AVERAGE(OFFSET('HAVERD (new)'!M$12,(ROWS('Chart Data'!$A$5:$A78)-1)*7,0,7,1)))</f>
        <v>50.159285714285716</v>
      </c>
      <c r="S78" s="57">
        <f>'Fuel demand'!C24</f>
        <v>103.44713787308648</v>
      </c>
      <c r="T78" s="57">
        <f ca="1">AVERAGE(OFFSET(Energy!E$1109,(ROWS('Chart Data'!$A$5:$A78)-1)*7,0,7,1))</f>
        <v>573429.85714285716</v>
      </c>
      <c r="U78" s="57">
        <f ca="1">-AVERAGE(OFFSET('HAVERD (new)'!T$12,(ROWS('Chart Data'!$A$5:$A78)-1)*7,0,7,1))</f>
        <v>-168.2657142857143</v>
      </c>
      <c r="V78" s="4">
        <f ca="1">-AVERAGE(OFFSET('HAVERD (new)'!U$12,(ROWS('Chart Data'!$A$5:$A78)-1)*7,0,7,1))*10000</f>
        <v>-45.199999999999996</v>
      </c>
      <c r="W78" s="4"/>
      <c r="Z78" s="4"/>
      <c r="AA78" s="4">
        <f t="shared" si="190"/>
        <v>32.424242424242422</v>
      </c>
      <c r="AB78" s="4">
        <f t="shared" si="191"/>
        <v>-4.3478260869565188</v>
      </c>
      <c r="AC78" s="4">
        <f t="shared" ca="1" si="192"/>
        <v>42.53308128544424</v>
      </c>
      <c r="AD78" s="4">
        <f t="shared" ca="1" si="193"/>
        <v>16.748768472906406</v>
      </c>
      <c r="AE78" s="4">
        <f t="shared" si="163"/>
        <v>136.85880486515072</v>
      </c>
      <c r="AF78" s="4">
        <f t="shared" ca="1" si="164"/>
        <v>55.835240274599542</v>
      </c>
      <c r="AG78" s="4">
        <f t="shared" ca="1" si="165"/>
        <v>304.5454545454545</v>
      </c>
      <c r="AH78" s="4">
        <f t="shared" ca="1" si="166"/>
        <v>395.77464788732402</v>
      </c>
      <c r="AI78" s="4" t="e">
        <f t="shared" ca="1" si="167"/>
        <v>#DIV/0!</v>
      </c>
      <c r="AJ78" s="4">
        <f t="shared" si="168"/>
        <v>88.848583401088248</v>
      </c>
      <c r="AK78" s="4">
        <f t="shared" si="176"/>
        <v>304.94631901840484</v>
      </c>
      <c r="AL78" s="73" t="e">
        <f>NA()</f>
        <v>#N/A</v>
      </c>
      <c r="AM78" s="4">
        <f t="shared" ca="1" si="169"/>
        <v>54.817442402092496</v>
      </c>
      <c r="AN78" s="4">
        <f t="shared" ca="1" si="170"/>
        <v>43.168369202287707</v>
      </c>
      <c r="AO78" s="4">
        <f t="shared" ca="1" si="171"/>
        <v>51.369093189555471</v>
      </c>
      <c r="AP78" s="4">
        <f t="shared" ca="1" si="172"/>
        <v>123.33428744076586</v>
      </c>
      <c r="AQ78" s="73" t="e">
        <f>NA()</f>
        <v>#N/A</v>
      </c>
      <c r="AR78" s="4">
        <f t="shared" ca="1" si="173"/>
        <v>7.4277246409315323</v>
      </c>
      <c r="AS78" s="57">
        <f t="shared" ca="1" si="194"/>
        <v>168.2657142857143</v>
      </c>
      <c r="AT78" s="57">
        <f t="shared" ca="1" si="195"/>
        <v>45.199999999999996</v>
      </c>
      <c r="AW78" s="4">
        <f t="shared" si="236"/>
        <v>30.849657006199063</v>
      </c>
      <c r="AX78" s="4">
        <f t="shared" si="196"/>
        <v>0.94007050528789882</v>
      </c>
      <c r="AY78" s="4">
        <f t="shared" ca="1" si="197"/>
        <v>61.704412883914792</v>
      </c>
      <c r="AZ78" s="4">
        <f t="shared" ca="1" si="198"/>
        <v>34.172172640195711</v>
      </c>
      <c r="BA78" s="4">
        <f t="shared" si="199"/>
        <v>121.36996153302132</v>
      </c>
      <c r="BB78" s="4">
        <f t="shared" ca="1" si="200"/>
        <v>67.749554407894678</v>
      </c>
      <c r="BC78" s="4">
        <f t="shared" ca="1" si="201"/>
        <v>302.4668721109399</v>
      </c>
      <c r="BD78" s="4">
        <f t="shared" ca="1" si="202"/>
        <v>504.86517091927249</v>
      </c>
      <c r="BE78" s="4" t="e">
        <f t="shared" ca="1" si="203"/>
        <v>#DIV/0!</v>
      </c>
      <c r="BF78" s="4">
        <f t="shared" si="204"/>
        <v>79.776704981806859</v>
      </c>
      <c r="BG78" s="4">
        <f t="shared" si="205"/>
        <v>440.69060750074954</v>
      </c>
      <c r="BH78" s="4" t="e">
        <f t="shared" si="206"/>
        <v>#N/A</v>
      </c>
      <c r="BI78" s="4">
        <f t="shared" ca="1" si="207"/>
        <v>60.45440710117532</v>
      </c>
      <c r="BJ78" s="4">
        <f t="shared" ca="1" si="208"/>
        <v>51.893019098264034</v>
      </c>
      <c r="BK78" s="4">
        <f t="shared" ca="1" si="209"/>
        <v>41.772880992256894</v>
      </c>
      <c r="BL78" s="4">
        <f t="shared" ca="1" si="210"/>
        <v>140.7958905724748</v>
      </c>
      <c r="BM78" s="4" t="e">
        <f t="shared" si="211"/>
        <v>#N/A</v>
      </c>
      <c r="BN78" s="4">
        <f t="shared" ca="1" si="212"/>
        <v>20.172442015661019</v>
      </c>
      <c r="BO78" s="4">
        <f t="shared" ca="1" si="213"/>
        <v>205.43107142857144</v>
      </c>
      <c r="BP78" s="4">
        <f t="shared" ca="1" si="214"/>
        <v>124.45</v>
      </c>
      <c r="BS78" s="74">
        <f t="shared" si="178"/>
        <v>1.4333922099000385</v>
      </c>
      <c r="BT78" s="74">
        <f t="shared" si="187"/>
        <v>-1.2618147491103862</v>
      </c>
      <c r="BU78" s="74">
        <f t="shared" ca="1" si="215"/>
        <v>-1.0471981528946617</v>
      </c>
      <c r="BV78" s="74">
        <f t="shared" ca="1" si="216"/>
        <v>-0.19434833187420147</v>
      </c>
      <c r="BW78" s="74">
        <f t="shared" si="217"/>
        <v>-4.7367200444793873</v>
      </c>
      <c r="BX78" s="74">
        <f t="shared" ca="1" si="218"/>
        <v>0.26824467953009523</v>
      </c>
      <c r="BY78" s="74">
        <f t="shared" ca="1" si="188"/>
        <v>31.361528238805278</v>
      </c>
      <c r="BZ78" s="74">
        <f t="shared" ca="1" si="219"/>
        <v>-8.7137141871325827</v>
      </c>
      <c r="CA78" s="74">
        <f t="shared" ca="1" si="220"/>
        <v>-9.1099392335198957</v>
      </c>
      <c r="CB78" s="74">
        <f t="shared" si="221"/>
        <v>-1.407689154605402</v>
      </c>
      <c r="CC78" s="74">
        <f t="shared" si="222"/>
        <v>1.4906850400204124</v>
      </c>
      <c r="CD78" s="74" t="e">
        <f t="shared" ca="1" si="223"/>
        <v>#DIV/0!</v>
      </c>
      <c r="CE78" s="74">
        <f t="shared" ca="1" si="224"/>
        <v>-6.1530743763243629</v>
      </c>
      <c r="CF78" s="74">
        <f t="shared" ca="1" si="225"/>
        <v>-5.1295496829689116</v>
      </c>
      <c r="CG78" s="74">
        <f t="shared" ca="1" si="226"/>
        <v>-3.9243640345510937</v>
      </c>
      <c r="CH78" s="74">
        <f t="shared" ca="1" si="227"/>
        <v>-5.484713566884083</v>
      </c>
      <c r="CI78" s="74">
        <f t="shared" si="228"/>
        <v>0.41241366914488925</v>
      </c>
      <c r="CJ78" s="74">
        <f t="shared" ca="1" si="229"/>
        <v>-0.63108966039330561</v>
      </c>
      <c r="CK78" s="74">
        <f t="shared" ca="1" si="230"/>
        <v>0.39231852567474335</v>
      </c>
      <c r="CL78" s="74">
        <f t="shared" ca="1" si="231"/>
        <v>0.7285678331200276</v>
      </c>
    </row>
    <row r="79" spans="1:114" x14ac:dyDescent="0.35">
      <c r="A79" s="73" t="s">
        <v>911</v>
      </c>
      <c r="B79" s="41">
        <f t="shared" si="233"/>
        <v>44354</v>
      </c>
      <c r="C79" s="57">
        <f>'HAVERW (new)'!B134</f>
        <v>450</v>
      </c>
      <c r="D79" s="57">
        <f>'HAVERW (new)'!C134-'HAVERW (new)'!B134</f>
        <v>51</v>
      </c>
      <c r="E79" s="4">
        <f ca="1">AVERAGE(OFFSET('HAVERD (new)'!B$12,(ROWS('Chart Data'!$A$5:$A79)-1)*7,0,7,1))</f>
        <v>112.57142857142857</v>
      </c>
      <c r="F79" s="4">
        <f ca="1">AVERAGE(OFFSET('HAVERD (new)'!C$12,(ROWS('Chart Data'!$A$5:$A79)-1)*7,0,7,1))</f>
        <v>111.42857142857143</v>
      </c>
      <c r="G79" s="57">
        <f>'HAVERW (new)'!Q134</f>
        <v>12844</v>
      </c>
      <c r="H79" s="4">
        <f ca="1">AVERAGE(OFFSET('HAVERD (new)'!O$12,(ROWS('Chart Data'!$A$5:$A79)-1)*7,0,7,1))</f>
        <v>97</v>
      </c>
      <c r="I79" s="4">
        <f ca="1">AVERAGE(OFFSET('HAVERD (new)'!P$12,(ROWS('Chart Data'!$A$5:$A79)-1)*7,0,7,1))</f>
        <v>47.857142857142854</v>
      </c>
      <c r="J79" s="4">
        <f ca="1">AVERAGE(OFFSET('HAVERD (new)'!Q$12,(ROWS('Chart Data'!$A$5:$A79)-1)*7,0,7,1))</f>
        <v>49.142857142857146</v>
      </c>
      <c r="K79" s="4">
        <f ca="1">AVERAGE(OFFSET('HAVERD (new)'!R$12,(ROWS('Chart Data'!$A$5:$A79)-1)*7,0,7,1))</f>
        <v>64.714285714285708</v>
      </c>
      <c r="L79" s="57">
        <f>'HAVERW (new)'!D134</f>
        <v>2994</v>
      </c>
      <c r="M79" s="57">
        <f>'HAVERW (new)'!F134</f>
        <v>139.52857142857144</v>
      </c>
      <c r="N79" s="4" t="e">
        <f ca="1">AVERAGE(OFFSET('HAVERD (new)'!D$12,(ROWS('Chart Data'!$A$5:$A79)-1)*7,0,7,1))</f>
        <v>#DIV/0!</v>
      </c>
      <c r="O79" s="4">
        <f ca="1">AVERAGE(OFFSET('HAVERD (new)'!E$12,(ROWS('Chart Data'!$A$5:$A79)-1)*7,0,7,1))</f>
        <v>59.449999999999996</v>
      </c>
      <c r="P79" s="4">
        <f ca="1">AVERAGE(AVERAGE(OFFSET('HAVERD (new)'!F$12,(ROWS('Chart Data'!$A$5:$A79)-1)*7,0,7,1)),AVERAGE(OFFSET('HAVERD (new)'!J$12,(ROWS('Chart Data'!$A$5:$A79)-1)*7,0,7,1)),AVERAGE(OFFSET('HAVERD (new)'!K$12,(ROWS('Chart Data'!$A$5:$A79)-1)*7,0,7,1)))</f>
        <v>58.389047619047609</v>
      </c>
      <c r="Q79" s="4">
        <f ca="1">AVERAGE(AVERAGE(OFFSET('HAVERD (new)'!H$12,(ROWS('Chart Data'!$A$5:$A79)-1)*7,0,7,1)),AVERAGE(OFFSET('HAVERD (new)'!I$12,(ROWS('Chart Data'!$A$5:$A79)-1)*7,0,7,1)))</f>
        <v>63.67285714285714</v>
      </c>
      <c r="R79" s="4">
        <f ca="1">AVERAGE(AVERAGE(OFFSET('HAVERD (new)'!L$12,(ROWS('Chart Data'!$A$5:$A79)-1)*7,0,7,1)),AVERAGE(OFFSET('HAVERD (new)'!M$12,(ROWS('Chart Data'!$A$5:$A79)-1)*7,0,7,1)))</f>
        <v>48.690000000000005</v>
      </c>
      <c r="S79" s="57">
        <f>'Fuel demand'!C25</f>
        <v>98.850982210936266</v>
      </c>
      <c r="T79" s="57">
        <f ca="1">AVERAGE(OFFSET(Energy!E$1109,(ROWS('Chart Data'!$A$5:$A79)-1)*7,0,7,1))</f>
        <v>582738.42857142852</v>
      </c>
      <c r="U79" s="57">
        <f ca="1">-AVERAGE(OFFSET('HAVERD (new)'!T$12,(ROWS('Chart Data'!$A$5:$A79)-1)*7,0,7,1))</f>
        <v>-221.81</v>
      </c>
      <c r="V79" s="4">
        <f ca="1">-AVERAGE(OFFSET('HAVERD (new)'!U$12,(ROWS('Chart Data'!$A$5:$A79)-1)*7,0,7,1))*10000</f>
        <v>-46.800000000000004</v>
      </c>
      <c r="W79" s="4"/>
      <c r="Z79" s="4"/>
      <c r="AA79" s="4">
        <f t="shared" si="190"/>
        <v>35.951661631419938</v>
      </c>
      <c r="AB79" s="4">
        <f t="shared" si="191"/>
        <v>30.76923076923077</v>
      </c>
      <c r="AC79" s="4">
        <f t="shared" ca="1" si="192"/>
        <v>41.726618705035953</v>
      </c>
      <c r="AD79" s="4">
        <f t="shared" ca="1" si="193"/>
        <v>24.203821656050973</v>
      </c>
      <c r="AE79" s="4">
        <f t="shared" si="163"/>
        <v>147.23772858517808</v>
      </c>
      <c r="AF79" s="4">
        <f t="shared" ca="1" si="164"/>
        <v>47.608695652173914</v>
      </c>
      <c r="AG79" s="4">
        <f t="shared" ca="1" si="165"/>
        <v>256.38297872340422</v>
      </c>
      <c r="AH79" s="4">
        <f t="shared" ca="1" si="166"/>
        <v>341.02564102564105</v>
      </c>
      <c r="AI79" s="4" t="e">
        <f t="shared" ca="1" si="167"/>
        <v>#DIV/0!</v>
      </c>
      <c r="AJ79" s="4">
        <f t="shared" si="168"/>
        <v>87.629632690162367</v>
      </c>
      <c r="AK79" s="4">
        <f t="shared" si="176"/>
        <v>276.37764932562624</v>
      </c>
      <c r="AL79" s="73" t="e">
        <f>NA()</f>
        <v>#N/A</v>
      </c>
      <c r="AM79" s="4">
        <f t="shared" ca="1" si="169"/>
        <v>51.907282350793935</v>
      </c>
      <c r="AN79" s="4">
        <f t="shared" ca="1" si="170"/>
        <v>41.065553024550724</v>
      </c>
      <c r="AO79" s="4">
        <f t="shared" ca="1" si="171"/>
        <v>47.627643542056511</v>
      </c>
      <c r="AP79" s="4">
        <f t="shared" ca="1" si="172"/>
        <v>107.34274242608595</v>
      </c>
      <c r="AQ79" s="73" t="e">
        <f>NA()</f>
        <v>#N/A</v>
      </c>
      <c r="AR79" s="4">
        <f t="shared" ca="1" si="173"/>
        <v>3.9607162517585115</v>
      </c>
      <c r="AS79" s="57">
        <f t="shared" ca="1" si="194"/>
        <v>221.81</v>
      </c>
      <c r="AT79" s="57">
        <f t="shared" ca="1" si="195"/>
        <v>46.800000000000004</v>
      </c>
      <c r="AW79" s="4">
        <f t="shared" si="236"/>
        <v>29.652387228868861</v>
      </c>
      <c r="AX79" s="4">
        <f t="shared" si="196"/>
        <v>6.6053511705685626</v>
      </c>
      <c r="AY79" s="4">
        <f t="shared" ca="1" si="197"/>
        <v>52.828555823084564</v>
      </c>
      <c r="AZ79" s="4">
        <f t="shared" ca="1" si="198"/>
        <v>29.395990507740063</v>
      </c>
      <c r="BA79" s="4">
        <f t="shared" si="199"/>
        <v>136.4742771877672</v>
      </c>
      <c r="BB79" s="4">
        <f t="shared" ca="1" si="200"/>
        <v>58.757300168445489</v>
      </c>
      <c r="BC79" s="4">
        <f t="shared" ca="1" si="201"/>
        <v>294.58925117435751</v>
      </c>
      <c r="BD79" s="4">
        <f t="shared" ca="1" si="202"/>
        <v>446.21914215129243</v>
      </c>
      <c r="BE79" s="4" t="e">
        <f t="shared" ca="1" si="203"/>
        <v>#DIV/0!</v>
      </c>
      <c r="BF79" s="4">
        <f t="shared" si="204"/>
        <v>84.961492830474526</v>
      </c>
      <c r="BG79" s="4">
        <f t="shared" si="205"/>
        <v>411.04437145310368</v>
      </c>
      <c r="BH79" s="4" t="e">
        <f t="shared" si="206"/>
        <v>#N/A</v>
      </c>
      <c r="BI79" s="4">
        <f t="shared" ca="1" si="207"/>
        <v>54.705444942692885</v>
      </c>
      <c r="BJ79" s="4">
        <f t="shared" ca="1" si="208"/>
        <v>44.669629378153097</v>
      </c>
      <c r="BK79" s="4">
        <f t="shared" ca="1" si="209"/>
        <v>44.035629947001219</v>
      </c>
      <c r="BL79" s="4">
        <f t="shared" ca="1" si="210"/>
        <v>122.86702093701865</v>
      </c>
      <c r="BM79" s="4" t="e">
        <f t="shared" si="211"/>
        <v>#N/A</v>
      </c>
      <c r="BN79" s="4">
        <f t="shared" ca="1" si="212"/>
        <v>16.437968000748814</v>
      </c>
      <c r="BO79" s="4">
        <f t="shared" ca="1" si="213"/>
        <v>207.09071428571428</v>
      </c>
      <c r="BP79" s="4">
        <f t="shared" ca="1" si="214"/>
        <v>75.95</v>
      </c>
      <c r="BS79" s="74">
        <f t="shared" si="178"/>
        <v>1.9110718420875792</v>
      </c>
      <c r="BT79" s="74">
        <f t="shared" si="187"/>
        <v>-0.68152344313921687</v>
      </c>
      <c r="BU79" s="74">
        <f t="shared" ca="1" si="215"/>
        <v>-0.48678780874327171</v>
      </c>
      <c r="BV79" s="74">
        <f t="shared" ca="1" si="216"/>
        <v>0.70998928176007381</v>
      </c>
      <c r="BW79" s="74">
        <f t="shared" si="217"/>
        <v>-4.8524065508928453</v>
      </c>
      <c r="BX79" s="74">
        <f t="shared" ca="1" si="218"/>
        <v>0.21350086738109636</v>
      </c>
      <c r="BY79" s="74">
        <f t="shared" ca="1" si="188"/>
        <v>30.510614163916376</v>
      </c>
      <c r="BZ79" s="74">
        <f t="shared" ca="1" si="219"/>
        <v>-8.9970778642829394</v>
      </c>
      <c r="CA79" s="74">
        <f t="shared" ca="1" si="220"/>
        <v>-8.0574605910770298</v>
      </c>
      <c r="CB79" s="74">
        <f t="shared" si="221"/>
        <v>-0.88079710162660818</v>
      </c>
      <c r="CC79" s="74">
        <f t="shared" si="222"/>
        <v>0.80161989299892156</v>
      </c>
      <c r="CD79" s="74" t="e">
        <f t="shared" ca="1" si="223"/>
        <v>#DIV/0!</v>
      </c>
      <c r="CE79" s="74">
        <f t="shared" ca="1" si="224"/>
        <v>-6.5099083080442472</v>
      </c>
      <c r="CF79" s="74">
        <f t="shared" ca="1" si="225"/>
        <v>-5.563864609208764</v>
      </c>
      <c r="CG79" s="74">
        <f t="shared" ca="1" si="226"/>
        <v>-4.2307557945689203</v>
      </c>
      <c r="CH79" s="74">
        <f t="shared" ca="1" si="227"/>
        <v>-5.6453624271269316</v>
      </c>
      <c r="CI79" s="74">
        <f t="shared" si="228"/>
        <v>-0.70277715863554724</v>
      </c>
      <c r="CJ79" s="74">
        <f t="shared" ca="1" si="229"/>
        <v>-0.52481314393937162</v>
      </c>
      <c r="CK79" s="74">
        <f t="shared" ca="1" si="230"/>
        <v>-0.28648484122813667</v>
      </c>
      <c r="CL79" s="74">
        <f t="shared" ca="1" si="231"/>
        <v>0.72608659663180208</v>
      </c>
    </row>
    <row r="80" spans="1:114" x14ac:dyDescent="0.35">
      <c r="A80" s="73" t="s">
        <v>984</v>
      </c>
      <c r="B80" s="41">
        <f t="shared" si="233"/>
        <v>44361</v>
      </c>
      <c r="C80" s="57">
        <f>'HAVERW (new)'!B135</f>
        <v>437</v>
      </c>
      <c r="D80" s="57">
        <f>'HAVERW (new)'!C135-'HAVERW (new)'!B135</f>
        <v>47</v>
      </c>
      <c r="E80" s="4">
        <f ca="1">AVERAGE(OFFSET('HAVERD (new)'!B$12,(ROWS('Chart Data'!$A$5:$A80)-1)*7,0,7,1))</f>
        <v>112.14285714285714</v>
      </c>
      <c r="F80" s="4">
        <f ca="1">AVERAGE(OFFSET('HAVERD (new)'!C$12,(ROWS('Chart Data'!$A$5:$A80)-1)*7,0,7,1))</f>
        <v>110.28571428571429</v>
      </c>
      <c r="G80" s="57">
        <f>'HAVERW (new)'!Q135</f>
        <v>13444</v>
      </c>
      <c r="H80" s="4">
        <f ca="1">AVERAGE(OFFSET('HAVERD (new)'!O$12,(ROWS('Chart Data'!$A$5:$A80)-1)*7,0,7,1))</f>
        <v>96.714285714285708</v>
      </c>
      <c r="I80" s="4">
        <f ca="1">AVERAGE(OFFSET('HAVERD (new)'!P$12,(ROWS('Chart Data'!$A$5:$A80)-1)*7,0,7,1))</f>
        <v>47.714285714285715</v>
      </c>
      <c r="J80" s="4">
        <f ca="1">AVERAGE(OFFSET('HAVERD (new)'!Q$12,(ROWS('Chart Data'!$A$5:$A80)-1)*7,0,7,1))</f>
        <v>46.714285714285715</v>
      </c>
      <c r="K80" s="4">
        <f ca="1">AVERAGE(OFFSET('HAVERD (new)'!R$12,(ROWS('Chart Data'!$A$5:$A80)-1)*7,0,7,1))</f>
        <v>62.285714285714285</v>
      </c>
      <c r="L80" s="57">
        <f>'HAVERW (new)'!D135</f>
        <v>1248</v>
      </c>
      <c r="M80" s="57">
        <f>'HAVERW (new)'!F135</f>
        <v>149.1</v>
      </c>
      <c r="N80" s="4" t="e">
        <f ca="1">AVERAGE(OFFSET('HAVERD (new)'!D$12,(ROWS('Chart Data'!$A$5:$A80)-1)*7,0,7,1))</f>
        <v>#DIV/0!</v>
      </c>
      <c r="O80" s="4">
        <f ca="1">AVERAGE(OFFSET('HAVERD (new)'!E$12,(ROWS('Chart Data'!$A$5:$A80)-1)*7,0,7,1))</f>
        <v>58.215714285714284</v>
      </c>
      <c r="P80" s="4">
        <f ca="1">AVERAGE(AVERAGE(OFFSET('HAVERD (new)'!F$12,(ROWS('Chart Data'!$A$5:$A80)-1)*7,0,7,1)),AVERAGE(OFFSET('HAVERD (new)'!J$12,(ROWS('Chart Data'!$A$5:$A80)-1)*7,0,7,1)),AVERAGE(OFFSET('HAVERD (new)'!K$12,(ROWS('Chart Data'!$A$5:$A80)-1)*7,0,7,1)))</f>
        <v>56.081428571428567</v>
      </c>
      <c r="Q80" s="4">
        <f ca="1">AVERAGE(AVERAGE(OFFSET('HAVERD (new)'!H$12,(ROWS('Chart Data'!$A$5:$A80)-1)*7,0,7,1)),AVERAGE(OFFSET('HAVERD (new)'!I$12,(ROWS('Chart Data'!$A$5:$A80)-1)*7,0,7,1)))</f>
        <v>62.951428571428565</v>
      </c>
      <c r="R80" s="4">
        <f ca="1">AVERAGE(AVERAGE(OFFSET('HAVERD (new)'!L$12,(ROWS('Chart Data'!$A$5:$A80)-1)*7,0,7,1)),AVERAGE(OFFSET('HAVERD (new)'!M$12,(ROWS('Chart Data'!$A$5:$A80)-1)*7,0,7,1)))</f>
        <v>49.040000000000006</v>
      </c>
      <c r="S80" s="57">
        <f>'Fuel demand'!C26</f>
        <v>96.642487395085936</v>
      </c>
      <c r="T80" s="57">
        <f ca="1">AVERAGE(OFFSET(Energy!E$1109,(ROWS('Chart Data'!$A$5:$A80)-1)*7,0,7,1))</f>
        <v>609672.71428571432</v>
      </c>
      <c r="U80" s="57">
        <f ca="1">-AVERAGE(OFFSET('HAVERD (new)'!T$12,(ROWS('Chart Data'!$A$5:$A80)-1)*7,0,7,1))</f>
        <v>-218.99142857142857</v>
      </c>
      <c r="V80" s="4">
        <f ca="1">-AVERAGE(OFFSET('HAVERD (new)'!U$12,(ROWS('Chart Data'!$A$5:$A80)-1)*7,0,7,1))*10000</f>
        <v>-107</v>
      </c>
      <c r="W80" s="4"/>
      <c r="Z80" s="4"/>
      <c r="AA80" s="4">
        <f t="shared" si="190"/>
        <v>24.14772727272727</v>
      </c>
      <c r="AB80" s="4">
        <f t="shared" si="191"/>
        <v>17.500000000000004</v>
      </c>
      <c r="AC80" s="4">
        <f t="shared" ca="1" si="192"/>
        <v>32.825719120135368</v>
      </c>
      <c r="AD80" s="4">
        <f t="shared" ca="1" si="193"/>
        <v>19.504643962848299</v>
      </c>
      <c r="AE80" s="4">
        <f t="shared" si="163"/>
        <v>133.52440507208615</v>
      </c>
      <c r="AF80" s="4">
        <f t="shared" ca="1" si="164"/>
        <v>34.325396825396815</v>
      </c>
      <c r="AG80" s="4">
        <f t="shared" ca="1" si="165"/>
        <v>218.09523809523813</v>
      </c>
      <c r="AH80" s="4">
        <f t="shared" ca="1" si="166"/>
        <v>244.21052631578948</v>
      </c>
      <c r="AI80" s="4" t="e">
        <f t="shared" ca="1" si="167"/>
        <v>#DIV/0!</v>
      </c>
      <c r="AJ80" s="4">
        <f t="shared" si="168"/>
        <v>96.372198482602244</v>
      </c>
      <c r="AK80" s="4">
        <f t="shared" si="176"/>
        <v>333.61030328209387</v>
      </c>
      <c r="AL80" s="73" t="e">
        <f>NA()</f>
        <v>#N/A</v>
      </c>
      <c r="AM80" s="4">
        <f t="shared" ca="1" si="169"/>
        <v>42.700563784711278</v>
      </c>
      <c r="AN80" s="4">
        <f t="shared" ca="1" si="170"/>
        <v>31.957781039563436</v>
      </c>
      <c r="AO80" s="4">
        <f t="shared" ca="1" si="171"/>
        <v>41.602532174360093</v>
      </c>
      <c r="AP80" s="4">
        <f t="shared" ca="1" si="172"/>
        <v>88.346318446175843</v>
      </c>
      <c r="AQ80" s="73" t="e">
        <f>NA()</f>
        <v>#N/A</v>
      </c>
      <c r="AR80" s="4">
        <f t="shared" ca="1" si="173"/>
        <v>9.9725462184181204</v>
      </c>
      <c r="AS80" s="57">
        <f t="shared" ca="1" si="194"/>
        <v>218.99142857142857</v>
      </c>
      <c r="AT80" s="57">
        <f t="shared" ca="1" si="195"/>
        <v>107</v>
      </c>
      <c r="AW80" s="4">
        <f t="shared" si="236"/>
        <v>29.380907832097407</v>
      </c>
      <c r="AX80" s="4">
        <f t="shared" si="196"/>
        <v>10.980351170568564</v>
      </c>
      <c r="AY80" s="4">
        <f t="shared" ca="1" si="197"/>
        <v>44.883599675613077</v>
      </c>
      <c r="AZ80" s="4">
        <f t="shared" ca="1" si="198"/>
        <v>24.869299448541263</v>
      </c>
      <c r="BA80" s="4">
        <f t="shared" si="199"/>
        <v>140.61726254521784</v>
      </c>
      <c r="BB80" s="4">
        <f t="shared" ca="1" si="200"/>
        <v>49.8451767899383</v>
      </c>
      <c r="BC80" s="4">
        <f t="shared" ca="1" si="201"/>
        <v>280.11306069816709</v>
      </c>
      <c r="BD80" s="4">
        <f t="shared" ca="1" si="202"/>
        <v>364.9248349547297</v>
      </c>
      <c r="BE80" s="4" t="e">
        <f t="shared" ca="1" si="203"/>
        <v>#DIV/0!</v>
      </c>
      <c r="BF80" s="4">
        <f t="shared" si="204"/>
        <v>86.775429601848074</v>
      </c>
      <c r="BG80" s="4">
        <f t="shared" si="205"/>
        <v>363.01793108433696</v>
      </c>
      <c r="BH80" s="4" t="e">
        <f t="shared" si="206"/>
        <v>#N/A</v>
      </c>
      <c r="BI80" s="4">
        <f t="shared" ca="1" si="207"/>
        <v>50.939174630236465</v>
      </c>
      <c r="BJ80" s="4">
        <f t="shared" ca="1" si="208"/>
        <v>40.888683467143409</v>
      </c>
      <c r="BK80" s="4">
        <f t="shared" ca="1" si="209"/>
        <v>44.968240460200164</v>
      </c>
      <c r="BL80" s="4">
        <f t="shared" ca="1" si="210"/>
        <v>111.45441929147734</v>
      </c>
      <c r="BM80" s="4" t="e">
        <f t="shared" si="211"/>
        <v>#N/A</v>
      </c>
      <c r="BN80" s="4">
        <f t="shared" ca="1" si="212"/>
        <v>11.78550594484372</v>
      </c>
      <c r="BO80" s="4">
        <f t="shared" ca="1" si="213"/>
        <v>199.60285714285715</v>
      </c>
      <c r="BP80" s="4">
        <f t="shared" ca="1" si="214"/>
        <v>65.449999999999989</v>
      </c>
      <c r="BS80" s="74">
        <f t="shared" si="178"/>
        <v>1.4333922099000385</v>
      </c>
      <c r="BT80" s="74">
        <f t="shared" si="187"/>
        <v>-1.0131184751227422</v>
      </c>
      <c r="BU80" s="74">
        <f t="shared" ca="1" si="215"/>
        <v>-0.53623578028604157</v>
      </c>
      <c r="BV80" s="74">
        <f t="shared" ca="1" si="216"/>
        <v>0.60513854394740463</v>
      </c>
      <c r="BW80" s="74">
        <f t="shared" si="217"/>
        <v>-4.7353544364778797</v>
      </c>
      <c r="BX80" s="74">
        <f t="shared" ca="1" si="218"/>
        <v>0.15875705523209752</v>
      </c>
      <c r="BY80" s="74">
        <f t="shared" ca="1" si="188"/>
        <v>28.94694483708188</v>
      </c>
      <c r="BZ80" s="74">
        <f t="shared" ca="1" si="219"/>
        <v>-9.5992256782274499</v>
      </c>
      <c r="CA80" s="74">
        <f t="shared" ca="1" si="220"/>
        <v>-8.8707395420556079</v>
      </c>
      <c r="CB80" s="74">
        <f t="shared" si="221"/>
        <v>-1.6404614488611036</v>
      </c>
      <c r="CC80" s="74">
        <f t="shared" si="222"/>
        <v>1.3830728508130257</v>
      </c>
      <c r="CD80" s="74" t="e">
        <f t="shared" ca="1" si="223"/>
        <v>#DIV/0!</v>
      </c>
      <c r="CE80" s="74">
        <f t="shared" ca="1" si="224"/>
        <v>-6.7034453557567257</v>
      </c>
      <c r="CF80" s="74">
        <f t="shared" ca="1" si="225"/>
        <v>-5.852020432395828</v>
      </c>
      <c r="CG80" s="74">
        <f t="shared" ca="1" si="226"/>
        <v>-4.3125142298709038</v>
      </c>
      <c r="CH80" s="74">
        <f t="shared" ca="1" si="227"/>
        <v>-5.6070941035882846</v>
      </c>
      <c r="CI80" s="74">
        <f t="shared" si="228"/>
        <v>-1.2386365469759155</v>
      </c>
      <c r="CJ80" s="74">
        <f t="shared" ca="1" si="229"/>
        <v>-0.2173027938438386</v>
      </c>
      <c r="CK80" s="74">
        <f t="shared" ca="1" si="230"/>
        <v>-0.25075262909667317</v>
      </c>
      <c r="CL80" s="74">
        <f t="shared" ca="1" si="231"/>
        <v>0.63273007376231716</v>
      </c>
    </row>
    <row r="81" spans="1:90" x14ac:dyDescent="0.35">
      <c r="A81" s="73" t="s">
        <v>985</v>
      </c>
      <c r="B81" s="41">
        <f t="shared" si="233"/>
        <v>44368</v>
      </c>
      <c r="C81" s="57">
        <f>'HAVERW (new)'!B136</f>
        <v>430</v>
      </c>
      <c r="D81" s="57">
        <f>'HAVERW (new)'!C136-'HAVERW (new)'!B136</f>
        <v>49</v>
      </c>
      <c r="E81" s="4">
        <f ca="1">AVERAGE(OFFSET('HAVERD (new)'!B$12,(ROWS('Chart Data'!$A$5:$A81)-1)*7,0,7,1))</f>
        <v>113</v>
      </c>
      <c r="F81" s="4">
        <f ca="1">AVERAGE(OFFSET('HAVERD (new)'!C$12,(ROWS('Chart Data'!$A$5:$A81)-1)*7,0,7,1))</f>
        <v>112.42857142857143</v>
      </c>
      <c r="G81" s="57">
        <f>'HAVERW (new)'!Q136</f>
        <v>13793</v>
      </c>
      <c r="H81" s="4">
        <f ca="1">AVERAGE(OFFSET('HAVERD (new)'!O$12,(ROWS('Chart Data'!$A$5:$A81)-1)*7,0,7,1))</f>
        <v>96.571428571428569</v>
      </c>
      <c r="I81" s="4">
        <f ca="1">AVERAGE(OFFSET('HAVERD (new)'!P$12,(ROWS('Chart Data'!$A$5:$A81)-1)*7,0,7,1))</f>
        <v>46.428571428571431</v>
      </c>
      <c r="J81" s="4">
        <f ca="1">AVERAGE(OFFSET('HAVERD (new)'!Q$12,(ROWS('Chart Data'!$A$5:$A81)-1)*7,0,7,1))</f>
        <v>49.428571428571431</v>
      </c>
      <c r="K81" s="4">
        <f ca="1">AVERAGE(OFFSET('HAVERD (new)'!R$12,(ROWS('Chart Data'!$A$5:$A81)-1)*7,0,7,1))</f>
        <v>63.428571428571431</v>
      </c>
      <c r="L81" s="57">
        <f>'HAVERW (new)'!D136</f>
        <v>1558</v>
      </c>
      <c r="M81" s="57">
        <f>'HAVERW (new)'!F136</f>
        <v>150.41428571428574</v>
      </c>
      <c r="N81" s="4" t="e">
        <f ca="1">AVERAGE(OFFSET('HAVERD (new)'!D$12,(ROWS('Chart Data'!$A$5:$A81)-1)*7,0,7,1))</f>
        <v>#DIV/0!</v>
      </c>
      <c r="O81" s="4">
        <f ca="1">AVERAGE(OFFSET('HAVERD (new)'!E$12,(ROWS('Chart Data'!$A$5:$A81)-1)*7,0,7,1))</f>
        <v>58.804285714285712</v>
      </c>
      <c r="P81" s="4">
        <f ca="1">AVERAGE(AVERAGE(OFFSET('HAVERD (new)'!F$12,(ROWS('Chart Data'!$A$5:$A81)-1)*7,0,7,1)),AVERAGE(OFFSET('HAVERD (new)'!J$12,(ROWS('Chart Data'!$A$5:$A81)-1)*7,0,7,1)),AVERAGE(OFFSET('HAVERD (new)'!K$12,(ROWS('Chart Data'!$A$5:$A81)-1)*7,0,7,1)))</f>
        <v>57.776190476190472</v>
      </c>
      <c r="Q81" s="4">
        <f ca="1">AVERAGE(AVERAGE(OFFSET('HAVERD (new)'!H$12,(ROWS('Chart Data'!$A$5:$A81)-1)*7,0,7,1)),AVERAGE(OFFSET('HAVERD (new)'!I$12,(ROWS('Chart Data'!$A$5:$A81)-1)*7,0,7,1)))</f>
        <v>61.747142857142862</v>
      </c>
      <c r="R81" s="4">
        <f ca="1">AVERAGE(AVERAGE(OFFSET('HAVERD (new)'!L$12,(ROWS('Chart Data'!$A$5:$A81)-1)*7,0,7,1)),AVERAGE(OFFSET('HAVERD (new)'!M$12,(ROWS('Chart Data'!$A$5:$A81)-1)*7,0,7,1)))</f>
        <v>49.325714285714284</v>
      </c>
      <c r="S81" s="57">
        <f>'Fuel demand'!C27</f>
        <v>97.319144495376847</v>
      </c>
      <c r="T81" s="57">
        <f ca="1">AVERAGE(OFFSET(Energy!E$1109,(ROWS('Chart Data'!$A$5:$A81)-1)*7,0,7,1))</f>
        <v>604180.28571428568</v>
      </c>
      <c r="U81" s="57">
        <f ca="1">-AVERAGE(OFFSET('HAVERD (new)'!T$12,(ROWS('Chart Data'!$A$5:$A81)-1)*7,0,7,1))</f>
        <v>-223.3557142857143</v>
      </c>
      <c r="V81" s="4">
        <f ca="1">-AVERAGE(OFFSET('HAVERD (new)'!U$12,(ROWS('Chart Data'!$A$5:$A81)-1)*7,0,7,1))*10000</f>
        <v>-207.20000000000002</v>
      </c>
      <c r="W81" s="4"/>
      <c r="Z81" s="4"/>
      <c r="AA81" s="4">
        <f t="shared" si="190"/>
        <v>22.159090909090917</v>
      </c>
      <c r="AB81" s="4">
        <f t="shared" si="191"/>
        <v>19.512195121951216</v>
      </c>
      <c r="AC81" s="4">
        <f t="shared" ca="1" si="192"/>
        <v>29.672131147540991</v>
      </c>
      <c r="AD81" s="4">
        <f t="shared" ca="1" si="193"/>
        <v>19.242424242424239</v>
      </c>
      <c r="AE81" s="4">
        <f t="shared" si="163"/>
        <v>110.58015267175571</v>
      </c>
      <c r="AF81" s="4">
        <f t="shared" ca="1" si="164"/>
        <v>29.254302103250485</v>
      </c>
      <c r="AG81" s="4">
        <f t="shared" ca="1" si="165"/>
        <v>168.59504132231407</v>
      </c>
      <c r="AH81" s="4">
        <f t="shared" ca="1" si="166"/>
        <v>220.37037037037038</v>
      </c>
      <c r="AI81" s="4" t="e">
        <f t="shared" ca="1" si="167"/>
        <v>#DIV/0!</v>
      </c>
      <c r="AJ81" s="4">
        <f t="shared" si="168"/>
        <v>96.843342248156247</v>
      </c>
      <c r="AK81" s="4">
        <f t="shared" si="176"/>
        <v>286.95332598309449</v>
      </c>
      <c r="AL81" s="73" t="e">
        <f>NA()</f>
        <v>#N/A</v>
      </c>
      <c r="AM81" s="4">
        <f t="shared" ca="1" si="169"/>
        <v>36.554538216560516</v>
      </c>
      <c r="AN81" s="4">
        <f t="shared" ca="1" si="170"/>
        <v>32.176394971348877</v>
      </c>
      <c r="AO81" s="4">
        <f t="shared" ca="1" si="171"/>
        <v>32.186491735094869</v>
      </c>
      <c r="AP81" s="4">
        <f t="shared" ca="1" si="172"/>
        <v>64.231354642313534</v>
      </c>
      <c r="AQ81" s="73" t="e">
        <f>NA()</f>
        <v>#N/A</v>
      </c>
      <c r="AR81" s="4">
        <f t="shared" ca="1" si="173"/>
        <v>14.824190592547314</v>
      </c>
      <c r="AS81" s="57">
        <f t="shared" ca="1" si="194"/>
        <v>223.3557142857143</v>
      </c>
      <c r="AT81" s="57">
        <f t="shared" ca="1" si="195"/>
        <v>207.20000000000002</v>
      </c>
      <c r="AW81" s="4">
        <f t="shared" si="236"/>
        <v>28.670680559370137</v>
      </c>
      <c r="AX81" s="4">
        <f t="shared" si="196"/>
        <v>15.858399951056368</v>
      </c>
      <c r="AY81" s="4">
        <f t="shared" ca="1" si="197"/>
        <v>36.689387564539139</v>
      </c>
      <c r="AZ81" s="4">
        <f t="shared" ca="1" si="198"/>
        <v>19.924914583557481</v>
      </c>
      <c r="BA81" s="4">
        <f t="shared" si="199"/>
        <v>132.05027279854266</v>
      </c>
      <c r="BB81" s="4">
        <f t="shared" ca="1" si="200"/>
        <v>41.755908713855192</v>
      </c>
      <c r="BC81" s="4">
        <f t="shared" ca="1" si="201"/>
        <v>236.90467817160271</v>
      </c>
      <c r="BD81" s="4">
        <f t="shared" ca="1" si="202"/>
        <v>300.3452963997812</v>
      </c>
      <c r="BE81" s="4" t="e">
        <f t="shared" ca="1" si="203"/>
        <v>#DIV/0!</v>
      </c>
      <c r="BF81" s="4">
        <f t="shared" si="204"/>
        <v>92.423439205502277</v>
      </c>
      <c r="BG81" s="4">
        <f t="shared" si="205"/>
        <v>300.47189940230487</v>
      </c>
      <c r="BH81" s="4" t="e">
        <f t="shared" si="206"/>
        <v>#N/A</v>
      </c>
      <c r="BI81" s="4">
        <f t="shared" ca="1" si="207"/>
        <v>46.49495668853956</v>
      </c>
      <c r="BJ81" s="4">
        <f t="shared" ca="1" si="208"/>
        <v>37.092024559437689</v>
      </c>
      <c r="BK81" s="4">
        <f t="shared" ca="1" si="209"/>
        <v>43.196440160266732</v>
      </c>
      <c r="BL81" s="4">
        <f t="shared" ca="1" si="210"/>
        <v>95.8136757388353</v>
      </c>
      <c r="BM81" s="4" t="e">
        <f t="shared" si="211"/>
        <v>#N/A</v>
      </c>
      <c r="BN81" s="4">
        <f t="shared" ca="1" si="212"/>
        <v>9.0462944259138709</v>
      </c>
      <c r="BO81" s="4">
        <f t="shared" ca="1" si="213"/>
        <v>208.1057142857143</v>
      </c>
      <c r="BP81" s="4">
        <f t="shared" ca="1" si="214"/>
        <v>101.55000000000001</v>
      </c>
      <c r="BS81" s="74">
        <f t="shared" si="178"/>
        <v>1.1761801002605934</v>
      </c>
      <c r="BT81" s="74">
        <f t="shared" si="187"/>
        <v>-0.84732095913097949</v>
      </c>
      <c r="BU81" s="74">
        <f t="shared" ca="1" si="215"/>
        <v>-0.43733983720050185</v>
      </c>
      <c r="BV81" s="74">
        <f t="shared" ca="1" si="216"/>
        <v>0.80173367734615963</v>
      </c>
      <c r="BW81" s="74">
        <f t="shared" si="217"/>
        <v>-4.6672691232598407</v>
      </c>
      <c r="BX81" s="74">
        <f t="shared" ca="1" si="218"/>
        <v>0.13138514915759944</v>
      </c>
      <c r="BY81" s="74">
        <f t="shared" ca="1" si="188"/>
        <v>24.279720919985394</v>
      </c>
      <c r="BZ81" s="74">
        <f t="shared" ca="1" si="219"/>
        <v>-8.9262369449953507</v>
      </c>
      <c r="CA81" s="74">
        <f t="shared" ca="1" si="220"/>
        <v>-8.4880200357127453</v>
      </c>
      <c r="CB81" s="74">
        <f t="shared" si="221"/>
        <v>-1.5055840447129401</v>
      </c>
      <c r="CC81" s="74">
        <f t="shared" si="222"/>
        <v>1.462914152483024</v>
      </c>
      <c r="CD81" s="74" t="e">
        <f t="shared" ca="1" si="223"/>
        <v>#DIV/0!</v>
      </c>
      <c r="CE81" s="74">
        <f t="shared" ca="1" si="224"/>
        <v>-6.61115685615309</v>
      </c>
      <c r="CF81" s="74">
        <f t="shared" ca="1" si="225"/>
        <v>-5.6403929922962073</v>
      </c>
      <c r="CG81" s="74">
        <f t="shared" ca="1" si="226"/>
        <v>-4.4489941525631238</v>
      </c>
      <c r="CH81" s="74">
        <f t="shared" ca="1" si="227"/>
        <v>-5.5758546558016358</v>
      </c>
      <c r="CI81" s="74">
        <f t="shared" si="228"/>
        <v>-1.074455468860753</v>
      </c>
      <c r="CJ81" s="74">
        <f t="shared" ca="1" si="229"/>
        <v>-0.28001017917386439</v>
      </c>
      <c r="CK81" s="74">
        <f t="shared" ca="1" si="230"/>
        <v>-0.30608050951310561</v>
      </c>
      <c r="CL81" s="74">
        <f t="shared" ca="1" si="231"/>
        <v>0.47734263868719423</v>
      </c>
    </row>
    <row r="82" spans="1:90" x14ac:dyDescent="0.35">
      <c r="A82" s="73" t="s">
        <v>986</v>
      </c>
      <c r="B82" s="41">
        <f t="shared" si="233"/>
        <v>44375</v>
      </c>
      <c r="C82" s="57">
        <f>'HAVERW (new)'!B137</f>
        <v>431</v>
      </c>
      <c r="D82" s="57">
        <f>'HAVERW (new)'!C137-'HAVERW (new)'!B137</f>
        <v>53</v>
      </c>
      <c r="E82" s="4">
        <f ca="1">AVERAGE(OFFSET('HAVERD (new)'!B$12,(ROWS('Chart Data'!$A$5:$A82)-1)*7,0,7,1))</f>
        <v>111.14285714285714</v>
      </c>
      <c r="F82" s="4">
        <f ca="1">AVERAGE(OFFSET('HAVERD (new)'!C$12,(ROWS('Chart Data'!$A$5:$A82)-1)*7,0,7,1))</f>
        <v>110.57142857142857</v>
      </c>
      <c r="G82" s="57">
        <f>'HAVERW (new)'!Q137</f>
        <v>14880</v>
      </c>
      <c r="H82" s="4">
        <f ca="1">AVERAGE(OFFSET('HAVERD (new)'!O$12,(ROWS('Chart Data'!$A$5:$A82)-1)*7,0,7,1))</f>
        <v>95.857142857142861</v>
      </c>
      <c r="I82" s="4">
        <f ca="1">AVERAGE(OFFSET('HAVERD (new)'!P$12,(ROWS('Chart Data'!$A$5:$A82)-1)*7,0,7,1))</f>
        <v>48.428571428571431</v>
      </c>
      <c r="J82" s="4">
        <f ca="1">AVERAGE(OFFSET('HAVERD (new)'!Q$12,(ROWS('Chart Data'!$A$5:$A82)-1)*7,0,7,1))</f>
        <v>43.857142857142854</v>
      </c>
      <c r="K82" s="4">
        <f ca="1">AVERAGE(OFFSET('HAVERD (new)'!R$12,(ROWS('Chart Data'!$A$5:$A82)-1)*7,0,7,1))</f>
        <v>63.571428571428569</v>
      </c>
      <c r="L82" s="57">
        <f>'HAVERW (new)'!D137</f>
        <v>6292</v>
      </c>
      <c r="M82" s="57">
        <f>'HAVERW (new)'!F137</f>
        <v>149.78571428571428</v>
      </c>
      <c r="N82" s="4" t="e">
        <f ca="1">AVERAGE(OFFSET('HAVERD (new)'!D$12,(ROWS('Chart Data'!$A$5:$A82)-1)*7,0,7,1))</f>
        <v>#DIV/0!</v>
      </c>
      <c r="O82" s="4">
        <f ca="1">AVERAGE(OFFSET('HAVERD (new)'!E$12,(ROWS('Chart Data'!$A$5:$A82)-1)*7,0,7,1))</f>
        <v>62.962857142857146</v>
      </c>
      <c r="P82" s="4">
        <f ca="1">AVERAGE(AVERAGE(OFFSET('HAVERD (new)'!F$12,(ROWS('Chart Data'!$A$5:$A82)-1)*7,0,7,1)),AVERAGE(OFFSET('HAVERD (new)'!J$12,(ROWS('Chart Data'!$A$5:$A82)-1)*7,0,7,1)),AVERAGE(OFFSET('HAVERD (new)'!K$12,(ROWS('Chart Data'!$A$5:$A82)-1)*7,0,7,1)))</f>
        <v>67.279523809523809</v>
      </c>
      <c r="Q82" s="4">
        <f ca="1">AVERAGE(AVERAGE(OFFSET('HAVERD (new)'!H$12,(ROWS('Chart Data'!$A$5:$A82)-1)*7,0,7,1)),AVERAGE(OFFSET('HAVERD (new)'!I$12,(ROWS('Chart Data'!$A$5:$A82)-1)*7,0,7,1)))</f>
        <v>64.405000000000001</v>
      </c>
      <c r="R82" s="4">
        <f ca="1">AVERAGE(AVERAGE(OFFSET('HAVERD (new)'!L$12,(ROWS('Chart Data'!$A$5:$A82)-1)*7,0,7,1)),AVERAGE(OFFSET('HAVERD (new)'!M$12,(ROWS('Chart Data'!$A$5:$A82)-1)*7,0,7,1)))</f>
        <v>55.080714285714294</v>
      </c>
      <c r="S82" s="57">
        <f>'Fuel demand'!C28</f>
        <v>98.454359669847932</v>
      </c>
      <c r="T82" s="57">
        <f ca="1">AVERAGE(OFFSET(Energy!E$1109,(ROWS('Chart Data'!$A$5:$A82)-1)*7,0,7,1))</f>
        <v>616552.57142857148</v>
      </c>
      <c r="U82" s="57">
        <f ca="1">-AVERAGE(OFFSET('HAVERD (new)'!T$12,(ROWS('Chart Data'!$A$5:$A82)-1)*7,0,7,1))</f>
        <v>-193.46428571428572</v>
      </c>
      <c r="V82" s="4">
        <f ca="1">-AVERAGE(OFFSET('HAVERD (new)'!U$12,(ROWS('Chart Data'!$A$5:$A82)-1)*7,0,7,1))*10000</f>
        <v>-134.39999999999998</v>
      </c>
      <c r="W82" s="4"/>
      <c r="Z82" s="4"/>
      <c r="AA82" s="4">
        <f t="shared" si="190"/>
        <v>21.408450704225345</v>
      </c>
      <c r="AB82" s="4">
        <f t="shared" si="191"/>
        <v>51.428571428571423</v>
      </c>
      <c r="AC82" s="4">
        <f t="shared" ca="1" si="192"/>
        <v>23.492063492063497</v>
      </c>
      <c r="AD82" s="4">
        <f t="shared" ca="1" si="193"/>
        <v>12.663755458515279</v>
      </c>
      <c r="AE82" s="4">
        <f t="shared" si="163"/>
        <v>55.909471919530596</v>
      </c>
      <c r="AF82" s="4">
        <f t="shared" ca="1" si="164"/>
        <v>26.127819548872179</v>
      </c>
      <c r="AG82" s="4">
        <f t="shared" ca="1" si="165"/>
        <v>152.98507462686567</v>
      </c>
      <c r="AH82" s="4">
        <f t="shared" ca="1" si="166"/>
        <v>162.39316239316236</v>
      </c>
      <c r="AI82" s="4">
        <f t="shared" ca="1" si="167"/>
        <v>78.714859437751002</v>
      </c>
      <c r="AJ82" s="4">
        <f t="shared" si="168"/>
        <v>83.932584269662925</v>
      </c>
      <c r="AK82" s="4">
        <f t="shared" si="176"/>
        <v>244.67455621301769</v>
      </c>
      <c r="AL82" s="73" t="e">
        <f>NA()</f>
        <v>#N/A</v>
      </c>
      <c r="AM82" s="4">
        <f t="shared" ca="1" si="169"/>
        <v>32.621189781241533</v>
      </c>
      <c r="AN82" s="4">
        <f t="shared" ca="1" si="170"/>
        <v>38.984034547547154</v>
      </c>
      <c r="AO82" s="4">
        <f t="shared" ca="1" si="171"/>
        <v>31.884799906388949</v>
      </c>
      <c r="AP82" s="4">
        <f t="shared" ca="1" si="172"/>
        <v>46.052880790939057</v>
      </c>
      <c r="AQ82" s="73" t="e">
        <f>NA()</f>
        <v>#N/A</v>
      </c>
      <c r="AR82" s="4">
        <f t="shared" ca="1" si="173"/>
        <v>13.362739553747961</v>
      </c>
      <c r="AS82" s="57">
        <f t="shared" ca="1" si="194"/>
        <v>193.46428571428572</v>
      </c>
      <c r="AT82" s="57">
        <f t="shared" ca="1" si="195"/>
        <v>134.39999999999998</v>
      </c>
      <c r="AW82" s="4">
        <f t="shared" si="236"/>
        <v>25.916732629365868</v>
      </c>
      <c r="AX82" s="4">
        <f t="shared" si="196"/>
        <v>29.80249932993835</v>
      </c>
      <c r="AY82" s="4">
        <f t="shared" ca="1" si="197"/>
        <v>31.929133116193952</v>
      </c>
      <c r="AZ82" s="4">
        <f t="shared" ca="1" si="198"/>
        <v>18.903661329959697</v>
      </c>
      <c r="BA82" s="4">
        <f t="shared" si="199"/>
        <v>111.81293956213764</v>
      </c>
      <c r="BB82" s="4">
        <f t="shared" ca="1" si="200"/>
        <v>34.329053532423345</v>
      </c>
      <c r="BC82" s="4">
        <f t="shared" ca="1" si="201"/>
        <v>199.01458319195552</v>
      </c>
      <c r="BD82" s="4">
        <f t="shared" ca="1" si="202"/>
        <v>241.99992502624082</v>
      </c>
      <c r="BE82" s="4" t="e">
        <f t="shared" ca="1" si="203"/>
        <v>#DIV/0!</v>
      </c>
      <c r="BF82" s="4">
        <f t="shared" si="204"/>
        <v>91.194439422645942</v>
      </c>
      <c r="BG82" s="4">
        <f t="shared" si="205"/>
        <v>285.40395870095807</v>
      </c>
      <c r="BH82" s="4" t="e">
        <f t="shared" si="206"/>
        <v>#N/A</v>
      </c>
      <c r="BI82" s="4">
        <f t="shared" ca="1" si="207"/>
        <v>40.94589353332681</v>
      </c>
      <c r="BJ82" s="4">
        <f t="shared" ca="1" si="208"/>
        <v>36.045940895752551</v>
      </c>
      <c r="BK82" s="4">
        <f t="shared" ca="1" si="209"/>
        <v>38.325366839475109</v>
      </c>
      <c r="BL82" s="4">
        <f t="shared" ca="1" si="210"/>
        <v>76.493324076378599</v>
      </c>
      <c r="BM82" s="4" t="e">
        <f t="shared" si="211"/>
        <v>#N/A</v>
      </c>
      <c r="BN82" s="4">
        <f t="shared" ca="1" si="212"/>
        <v>10.530048154117978</v>
      </c>
      <c r="BO82" s="4">
        <f t="shared" ca="1" si="213"/>
        <v>214.40535714285716</v>
      </c>
      <c r="BP82" s="4">
        <f t="shared" ca="1" si="214"/>
        <v>123.85</v>
      </c>
      <c r="BS82" s="74">
        <f t="shared" si="178"/>
        <v>1.2129246873519426</v>
      </c>
      <c r="BT82" s="74">
        <f t="shared" si="187"/>
        <v>-0.51572592714745413</v>
      </c>
      <c r="BU82" s="74">
        <f t="shared" ca="1" si="215"/>
        <v>-0.65161438055250409</v>
      </c>
      <c r="BV82" s="74">
        <f t="shared" ca="1" si="216"/>
        <v>0.63135122840057123</v>
      </c>
      <c r="BW82" s="74">
        <f t="shared" si="217"/>
        <v>-4.4552097093113936</v>
      </c>
      <c r="BX82" s="74">
        <f t="shared" ca="1" si="218"/>
        <v>-5.4743812148936232E-3</v>
      </c>
      <c r="BY82" s="74">
        <f t="shared" ca="1" si="188"/>
        <v>20.186960507087615</v>
      </c>
      <c r="BZ82" s="74">
        <f t="shared" ca="1" si="219"/>
        <v>-10.307634871103346</v>
      </c>
      <c r="CA82" s="74">
        <f t="shared" ca="1" si="220"/>
        <v>-8.4401800974198888</v>
      </c>
      <c r="CB82" s="74">
        <f t="shared" si="221"/>
        <v>0.55412444314966092</v>
      </c>
      <c r="CC82" s="74">
        <f t="shared" si="222"/>
        <v>1.4247291821191108</v>
      </c>
      <c r="CD82" s="74" t="e">
        <f t="shared" ca="1" si="223"/>
        <v>#DIV/0!</v>
      </c>
      <c r="CE82" s="74">
        <f t="shared" ca="1" si="224"/>
        <v>-5.9590893261866213</v>
      </c>
      <c r="CF82" s="74">
        <f t="shared" ca="1" si="225"/>
        <v>-4.4536976222292974</v>
      </c>
      <c r="CG82" s="74">
        <f t="shared" ca="1" si="226"/>
        <v>-4.1477831250792834</v>
      </c>
      <c r="CH82" s="74">
        <f t="shared" ca="1" si="227"/>
        <v>-4.9466140787590307</v>
      </c>
      <c r="CI82" s="74">
        <f t="shared" si="228"/>
        <v>-0.79901189314533416</v>
      </c>
      <c r="CJ82" s="74">
        <f t="shared" ca="1" si="229"/>
        <v>-0.1387550535751913</v>
      </c>
      <c r="CK82" s="74">
        <f t="shared" ca="1" si="230"/>
        <v>7.2865667191781266E-2</v>
      </c>
      <c r="CL82" s="74">
        <f t="shared" ca="1" si="231"/>
        <v>0.5902388989014552</v>
      </c>
    </row>
    <row r="83" spans="1:90" x14ac:dyDescent="0.35">
      <c r="A83" s="73" t="s">
        <v>987</v>
      </c>
      <c r="B83" s="41">
        <f t="shared" si="233"/>
        <v>44382</v>
      </c>
      <c r="C83" s="57">
        <f>'HAVERW (new)'!B138</f>
        <v>415</v>
      </c>
      <c r="D83" s="57">
        <f>'HAVERW (new)'!C138-'HAVERW (new)'!B138</f>
        <v>52</v>
      </c>
      <c r="E83" s="4">
        <f ca="1">AVERAGE(OFFSET('HAVERD (new)'!B$12,(ROWS('Chart Data'!$A$5:$A83)-1)*7,0,7,1))</f>
        <v>110.57142857142857</v>
      </c>
      <c r="F83" s="4">
        <f ca="1">AVERAGE(OFFSET('HAVERD (new)'!C$12,(ROWS('Chart Data'!$A$5:$A83)-1)*7,0,7,1))</f>
        <v>109.85714285714286</v>
      </c>
      <c r="G83" s="57">
        <f>'HAVERW (new)'!Q138</f>
        <v>16146</v>
      </c>
      <c r="H83" s="4">
        <f ca="1">AVERAGE(OFFSET('HAVERD (new)'!O$12,(ROWS('Chart Data'!$A$5:$A83)-1)*7,0,7,1))</f>
        <v>94.857142857142861</v>
      </c>
      <c r="I83" s="4">
        <f ca="1">AVERAGE(OFFSET('HAVERD (new)'!P$12,(ROWS('Chart Data'!$A$5:$A83)-1)*7,0,7,1))</f>
        <v>47.285714285714285</v>
      </c>
      <c r="J83" s="4">
        <f ca="1">AVERAGE(OFFSET('HAVERD (new)'!Q$12,(ROWS('Chart Data'!$A$5:$A83)-1)*7,0,7,1))</f>
        <v>47.857142857142854</v>
      </c>
      <c r="K83" s="4">
        <f ca="1">AVERAGE(OFFSET('HAVERD (new)'!R$12,(ROWS('Chart Data'!$A$5:$A83)-1)*7,0,7,1))</f>
        <v>65.571428571428569</v>
      </c>
      <c r="L83" s="57">
        <f>'HAVERW (new)'!D138</f>
        <v>1689</v>
      </c>
      <c r="M83" s="57">
        <f>'HAVERW (new)'!F138</f>
        <v>149.01428571428573</v>
      </c>
      <c r="N83" s="4" t="e">
        <f ca="1">AVERAGE(OFFSET('HAVERD (new)'!D$12,(ROWS('Chart Data'!$A$5:$A83)-1)*7,0,7,1))</f>
        <v>#DIV/0!</v>
      </c>
      <c r="O83" s="4">
        <f ca="1">AVERAGE(OFFSET('HAVERD (new)'!E$12,(ROWS('Chart Data'!$A$5:$A83)-1)*7,0,7,1))</f>
        <v>65.38</v>
      </c>
      <c r="P83" s="4">
        <f ca="1">AVERAGE(AVERAGE(OFFSET('HAVERD (new)'!F$12,(ROWS('Chart Data'!$A$5:$A83)-1)*7,0,7,1)),AVERAGE(OFFSET('HAVERD (new)'!J$12,(ROWS('Chart Data'!$A$5:$A83)-1)*7,0,7,1)),AVERAGE(OFFSET('HAVERD (new)'!K$12,(ROWS('Chart Data'!$A$5:$A83)-1)*7,0,7,1)))</f>
        <v>67.594285714285718</v>
      </c>
      <c r="Q83" s="4">
        <f ca="1">AVERAGE(AVERAGE(OFFSET('HAVERD (new)'!H$12,(ROWS('Chart Data'!$A$5:$A83)-1)*7,0,7,1)),AVERAGE(OFFSET('HAVERD (new)'!I$12,(ROWS('Chart Data'!$A$5:$A83)-1)*7,0,7,1)))</f>
        <v>67.527857142857158</v>
      </c>
      <c r="R83" s="4">
        <f ca="1">AVERAGE(AVERAGE(OFFSET('HAVERD (new)'!L$12,(ROWS('Chart Data'!$A$5:$A83)-1)*7,0,7,1)),AVERAGE(OFFSET('HAVERD (new)'!M$12,(ROWS('Chart Data'!$A$5:$A83)-1)*7,0,7,1)))</f>
        <v>59.38</v>
      </c>
      <c r="S83" s="57">
        <f>'Fuel demand'!C29</f>
        <v>95.597813389083257</v>
      </c>
      <c r="T83" s="57">
        <f ca="1">AVERAGE(OFFSET(Energy!E$1109,(ROWS('Chart Data'!$A$5:$A83)-1)*7,0,7,1))</f>
        <v>609663.42857142852</v>
      </c>
      <c r="U83" s="57">
        <f ca="1">-AVERAGE(OFFSET('HAVERD (new)'!T$12,(ROWS('Chart Data'!$A$5:$A83)-1)*7,0,7,1))</f>
        <v>-184.52571428571426</v>
      </c>
      <c r="V83" s="4">
        <f ca="1">-AVERAGE(OFFSET('HAVERD (new)'!U$12,(ROWS('Chart Data'!$A$5:$A83)-1)*7,0,7,1))*10000</f>
        <v>-203.6</v>
      </c>
      <c r="W83" s="4"/>
      <c r="Z83" s="4"/>
      <c r="AA83" s="4">
        <f t="shared" si="190"/>
        <v>14.325068870523406</v>
      </c>
      <c r="AB83" s="4">
        <f t="shared" si="191"/>
        <v>48.571428571428577</v>
      </c>
      <c r="AC83" s="4">
        <f t="shared" ca="1" si="192"/>
        <v>16.566265060240948</v>
      </c>
      <c r="AD83" s="4">
        <f t="shared" ca="1" si="193"/>
        <v>10.171919770773652</v>
      </c>
      <c r="AE83" s="4">
        <f t="shared" si="163"/>
        <v>40.632349098510588</v>
      </c>
      <c r="AF83" s="4">
        <f t="shared" ca="1" si="164"/>
        <v>15.679442508710807</v>
      </c>
      <c r="AG83" s="4">
        <f t="shared" ca="1" si="165"/>
        <v>122.14765100671143</v>
      </c>
      <c r="AH83" s="4">
        <f t="shared" ca="1" si="166"/>
        <v>139.28571428571428</v>
      </c>
      <c r="AI83" s="4">
        <f t="shared" ca="1" si="167"/>
        <v>63.345195729537338</v>
      </c>
      <c r="AJ83" s="4">
        <f t="shared" si="168"/>
        <v>94.188087127077523</v>
      </c>
      <c r="AK83" s="4">
        <f t="shared" si="176"/>
        <v>231.66931637519875</v>
      </c>
      <c r="AL83" s="73" t="e">
        <f>NA()</f>
        <v>#N/A</v>
      </c>
      <c r="AM83" s="4">
        <f t="shared" ca="1" si="169"/>
        <v>26.635307138904231</v>
      </c>
      <c r="AN83" s="4">
        <f t="shared" ca="1" si="170"/>
        <v>33.283255556285866</v>
      </c>
      <c r="AO83" s="4">
        <f t="shared" ca="1" si="171"/>
        <v>24.06530098030213</v>
      </c>
      <c r="AP83" s="4">
        <f t="shared" ca="1" si="172"/>
        <v>33.267072779737127</v>
      </c>
      <c r="AQ83" s="73" t="e">
        <f>NA()</f>
        <v>#N/A</v>
      </c>
      <c r="AR83" s="4">
        <f t="shared" ca="1" si="173"/>
        <v>7.5562556312337215</v>
      </c>
      <c r="AS83" s="57">
        <f t="shared" ca="1" si="194"/>
        <v>184.52571428571426</v>
      </c>
      <c r="AT83" s="57">
        <f t="shared" ca="1" si="195"/>
        <v>203.6</v>
      </c>
      <c r="AW83" s="4">
        <f t="shared" si="236"/>
        <v>20.510084439141735</v>
      </c>
      <c r="AX83" s="4">
        <f t="shared" si="196"/>
        <v>34.253048780487809</v>
      </c>
      <c r="AY83" s="4">
        <f t="shared" ca="1" si="197"/>
        <v>25.6390447049952</v>
      </c>
      <c r="AZ83" s="4">
        <f t="shared" ca="1" si="198"/>
        <v>15.39568585864037</v>
      </c>
      <c r="BA83" s="4">
        <f t="shared" si="199"/>
        <v>85.161594690470764</v>
      </c>
      <c r="BB83" s="4">
        <f t="shared" ca="1" si="200"/>
        <v>26.346740246557573</v>
      </c>
      <c r="BC83" s="4">
        <f t="shared" ca="1" si="201"/>
        <v>165.45575126278231</v>
      </c>
      <c r="BD83" s="4">
        <f t="shared" ca="1" si="202"/>
        <v>191.5649433412591</v>
      </c>
      <c r="BE83" s="4" t="e">
        <f t="shared" ca="1" si="203"/>
        <v>#DIV/0!</v>
      </c>
      <c r="BF83" s="4">
        <f t="shared" si="204"/>
        <v>92.834053031874731</v>
      </c>
      <c r="BG83" s="4">
        <f t="shared" si="205"/>
        <v>274.22687546335123</v>
      </c>
      <c r="BH83" s="4" t="e">
        <f t="shared" si="206"/>
        <v>#N/A</v>
      </c>
      <c r="BI83" s="4">
        <f t="shared" ca="1" si="207"/>
        <v>34.627899730354393</v>
      </c>
      <c r="BJ83" s="4">
        <f t="shared" ca="1" si="208"/>
        <v>34.100366528686337</v>
      </c>
      <c r="BK83" s="4">
        <f t="shared" ca="1" si="209"/>
        <v>32.434781199036507</v>
      </c>
      <c r="BL83" s="4">
        <f t="shared" ca="1" si="210"/>
        <v>57.974406664791388</v>
      </c>
      <c r="BM83" s="4" t="e">
        <f t="shared" si="211"/>
        <v>#N/A</v>
      </c>
      <c r="BN83" s="4">
        <f t="shared" ca="1" si="212"/>
        <v>11.428932998986781</v>
      </c>
      <c r="BO83" s="4">
        <f t="shared" ca="1" si="213"/>
        <v>205.08428571428573</v>
      </c>
      <c r="BP83" s="4">
        <f t="shared" ca="1" si="214"/>
        <v>163.05000000000001</v>
      </c>
      <c r="BS83" s="74">
        <f t="shared" si="178"/>
        <v>0.62501129389035393</v>
      </c>
      <c r="BT83" s="74">
        <f t="shared" si="187"/>
        <v>-0.59862468514333544</v>
      </c>
      <c r="BU83" s="74">
        <f t="shared" ca="1" si="215"/>
        <v>-0.7175450092761968</v>
      </c>
      <c r="BV83" s="74">
        <f t="shared" ca="1" si="216"/>
        <v>0.56581951726765334</v>
      </c>
      <c r="BW83" s="74">
        <f t="shared" si="217"/>
        <v>-4.2082297478958148</v>
      </c>
      <c r="BX83" s="74">
        <f t="shared" ca="1" si="218"/>
        <v>-0.19707772373638555</v>
      </c>
      <c r="BY83" s="74">
        <f t="shared" ca="1" si="188"/>
        <v>16.562048537439949</v>
      </c>
      <c r="BZ83" s="74">
        <f t="shared" ca="1" si="219"/>
        <v>-9.3158620010770932</v>
      </c>
      <c r="CA83" s="74">
        <f t="shared" ca="1" si="220"/>
        <v>-7.7704209613198838</v>
      </c>
      <c r="CB83" s="74">
        <f t="shared" si="221"/>
        <v>-1.4485874642503289</v>
      </c>
      <c r="CC83" s="74">
        <f t="shared" si="222"/>
        <v>1.3778658093997667</v>
      </c>
      <c r="CD83" s="74" t="e">
        <f t="shared" ca="1" si="223"/>
        <v>#DIV/0!</v>
      </c>
      <c r="CE83" s="74">
        <f t="shared" ca="1" si="224"/>
        <v>-5.5800792744163505</v>
      </c>
      <c r="CF83" s="74">
        <f t="shared" ca="1" si="225"/>
        <v>-4.4143928349559474</v>
      </c>
      <c r="CG83" s="74">
        <f t="shared" ca="1" si="226"/>
        <v>-3.7938743338512921</v>
      </c>
      <c r="CH83" s="74">
        <f t="shared" ca="1" si="227"/>
        <v>-4.4765384881894104</v>
      </c>
      <c r="CI83" s="74">
        <f t="shared" si="228"/>
        <v>-1.4921116150874705</v>
      </c>
      <c r="CJ83" s="74">
        <f t="shared" ca="1" si="229"/>
        <v>-0.21740880939892712</v>
      </c>
      <c r="CK83" s="74">
        <f t="shared" ca="1" si="230"/>
        <v>0.18618368610033059</v>
      </c>
      <c r="CL83" s="74">
        <f t="shared" ca="1" si="231"/>
        <v>0.48292542078570166</v>
      </c>
    </row>
    <row r="84" spans="1:90" x14ac:dyDescent="0.35">
      <c r="A84" s="73" t="s">
        <v>988</v>
      </c>
      <c r="B84" s="41">
        <f t="shared" si="233"/>
        <v>44389</v>
      </c>
      <c r="C84" s="57">
        <f>'HAVERW (new)'!B139</f>
        <v>442</v>
      </c>
      <c r="D84" s="57">
        <f>'HAVERW (new)'!C139-'HAVERW (new)'!B139</f>
        <v>60</v>
      </c>
      <c r="E84" s="4">
        <f ca="1">AVERAGE(OFFSET('HAVERD (new)'!B$12,(ROWS('Chart Data'!$A$5:$A84)-1)*7,0,7,1))</f>
        <v>110.85714285714286</v>
      </c>
      <c r="F84" s="4">
        <f ca="1">AVERAGE(OFFSET('HAVERD (new)'!C$12,(ROWS('Chart Data'!$A$5:$A84)-1)*7,0,7,1))</f>
        <v>109.85714285714286</v>
      </c>
      <c r="G84" s="57">
        <f>'HAVERW (new)'!Q139</f>
        <v>17194</v>
      </c>
      <c r="H84" s="4">
        <f ca="1">AVERAGE(OFFSET('HAVERD (new)'!O$12,(ROWS('Chart Data'!$A$5:$A84)-1)*7,0,7,1))</f>
        <v>96.428571428571431</v>
      </c>
      <c r="I84" s="4">
        <f ca="1">AVERAGE(OFFSET('HAVERD (new)'!P$12,(ROWS('Chart Data'!$A$5:$A84)-1)*7,0,7,1))</f>
        <v>46</v>
      </c>
      <c r="J84" s="4">
        <f ca="1">AVERAGE(OFFSET('HAVERD (new)'!Q$12,(ROWS('Chart Data'!$A$5:$A84)-1)*7,0,7,1))</f>
        <v>44.857142857142854</v>
      </c>
      <c r="K84" s="4">
        <f ca="1">AVERAGE(OFFSET('HAVERD (new)'!R$12,(ROWS('Chart Data'!$A$5:$A84)-1)*7,0,7,1))</f>
        <v>66.428571428571431</v>
      </c>
      <c r="L84" s="57">
        <f>'HAVERW (new)'!D139</f>
        <v>4809</v>
      </c>
      <c r="M84" s="57">
        <f>'HAVERW (new)'!F139</f>
        <v>151.68571428571428</v>
      </c>
      <c r="N84" s="4" t="e">
        <f ca="1">AVERAGE(OFFSET('HAVERD (new)'!D$12,(ROWS('Chart Data'!$A$5:$A84)-1)*7,0,7,1))</f>
        <v>#DIV/0!</v>
      </c>
      <c r="O84" s="4">
        <f ca="1">AVERAGE(OFFSET('HAVERD (new)'!E$12,(ROWS('Chart Data'!$A$5:$A84)-1)*7,0,7,1))</f>
        <v>65.508571428571429</v>
      </c>
      <c r="P84" s="4">
        <f ca="1">AVERAGE(AVERAGE(OFFSET('HAVERD (new)'!F$12,(ROWS('Chart Data'!$A$5:$A84)-1)*7,0,7,1)),AVERAGE(OFFSET('HAVERD (new)'!J$12,(ROWS('Chart Data'!$A$5:$A84)-1)*7,0,7,1)),AVERAGE(OFFSET('HAVERD (new)'!K$12,(ROWS('Chart Data'!$A$5:$A84)-1)*7,0,7,1)))</f>
        <v>61.404761904761905</v>
      </c>
      <c r="Q84" s="4">
        <f ca="1">AVERAGE(AVERAGE(OFFSET('HAVERD (new)'!H$12,(ROWS('Chart Data'!$A$5:$A84)-1)*7,0,7,1)),AVERAGE(OFFSET('HAVERD (new)'!I$12,(ROWS('Chart Data'!$A$5:$A84)-1)*7,0,7,1)))</f>
        <v>69.915714285714287</v>
      </c>
      <c r="R84" s="4">
        <f ca="1">AVERAGE(AVERAGE(OFFSET('HAVERD (new)'!L$12,(ROWS('Chart Data'!$A$5:$A84)-1)*7,0,7,1)),AVERAGE(OFFSET('HAVERD (new)'!M$12,(ROWS('Chart Data'!$A$5:$A84)-1)*7,0,7,1)))</f>
        <v>63.574285714285708</v>
      </c>
      <c r="S84" s="57">
        <f>'Fuel demand'!C30</f>
        <v>94.633028932276943</v>
      </c>
      <c r="T84" s="57">
        <f ca="1">AVERAGE(OFFSET(Energy!E$1109,(ROWS('Chart Data'!$A$5:$A84)-1)*7,0,7,1))</f>
        <v>594367.14285714284</v>
      </c>
      <c r="U84" s="57">
        <f ca="1">-AVERAGE(OFFSET('HAVERD (new)'!T$12,(ROWS('Chart Data'!$A$5:$A84)-1)*7,0,7,1))</f>
        <v>-264.38285714285712</v>
      </c>
      <c r="V84" s="4">
        <f ca="1">-AVERAGE(OFFSET('HAVERD (new)'!U$12,(ROWS('Chart Data'!$A$5:$A84)-1)*7,0,7,1))*10000</f>
        <v>-211.39999999999998</v>
      </c>
      <c r="W84" s="4"/>
      <c r="Z84" s="4"/>
      <c r="AA84" s="4">
        <f t="shared" si="190"/>
        <v>19.783197831978327</v>
      </c>
      <c r="AB84" s="4">
        <f t="shared" si="191"/>
        <v>53.846153846153854</v>
      </c>
      <c r="AC84" s="4">
        <f t="shared" ca="1" si="192"/>
        <v>14.62333825701625</v>
      </c>
      <c r="AD84" s="4">
        <f t="shared" ca="1" si="193"/>
        <v>9.2329545454545414</v>
      </c>
      <c r="AE84" s="4">
        <f t="shared" si="163"/>
        <v>25.88958851954899</v>
      </c>
      <c r="AF84" s="4">
        <f t="shared" ca="1" si="164"/>
        <v>14.213197969543145</v>
      </c>
      <c r="AG84" s="4">
        <f t="shared" ca="1" si="165"/>
        <v>96.341463414634163</v>
      </c>
      <c r="AH84" s="4">
        <f t="shared" ca="1" si="166"/>
        <v>101.28205128205127</v>
      </c>
      <c r="AI84" s="4">
        <f t="shared" ca="1" si="167"/>
        <v>52.459016393442639</v>
      </c>
      <c r="AJ84" s="4">
        <f t="shared" si="168"/>
        <v>79.470651013874075</v>
      </c>
      <c r="AK84" s="4">
        <f t="shared" si="176"/>
        <v>209.20209668025626</v>
      </c>
      <c r="AL84" s="73" t="e">
        <f>NA()</f>
        <v>#N/A</v>
      </c>
      <c r="AM84" s="4">
        <f t="shared" ca="1" si="169"/>
        <v>19.292403746097818</v>
      </c>
      <c r="AN84" s="4">
        <f t="shared" ca="1" si="170"/>
        <v>19.647413593133823</v>
      </c>
      <c r="AO84" s="4">
        <f t="shared" ca="1" si="171"/>
        <v>16.466570684054595</v>
      </c>
      <c r="AP84" s="4">
        <f t="shared" ca="1" si="172"/>
        <v>26.264718399773024</v>
      </c>
      <c r="AQ84" s="73" t="e">
        <f>NA()</f>
        <v>#N/A</v>
      </c>
      <c r="AR84" s="4">
        <f t="shared" ca="1" si="173"/>
        <v>4.1033103820318217</v>
      </c>
      <c r="AS84" s="57">
        <f t="shared" ca="1" si="194"/>
        <v>264.38285714285712</v>
      </c>
      <c r="AT84" s="57">
        <f t="shared" ca="1" si="195"/>
        <v>211.39999999999998</v>
      </c>
      <c r="AW84" s="4">
        <f t="shared" si="236"/>
        <v>19.418952078954501</v>
      </c>
      <c r="AX84" s="4">
        <f t="shared" si="196"/>
        <v>43.339587242026269</v>
      </c>
      <c r="AY84" s="4">
        <f t="shared" ca="1" si="197"/>
        <v>21.088449489215421</v>
      </c>
      <c r="AZ84" s="4">
        <f t="shared" ca="1" si="198"/>
        <v>12.827763504291928</v>
      </c>
      <c r="BA84" s="4">
        <f t="shared" si="199"/>
        <v>58.252890552336474</v>
      </c>
      <c r="BB84" s="4">
        <f t="shared" ca="1" si="200"/>
        <v>21.318690532594154</v>
      </c>
      <c r="BC84" s="4">
        <f t="shared" ca="1" si="201"/>
        <v>135.01730759263134</v>
      </c>
      <c r="BD84" s="4">
        <f t="shared" ca="1" si="202"/>
        <v>155.83282458282457</v>
      </c>
      <c r="BE84" s="4" t="e">
        <f t="shared" ca="1" si="203"/>
        <v>#DIV/0!</v>
      </c>
      <c r="BF84" s="4">
        <f t="shared" si="204"/>
        <v>88.608666164692693</v>
      </c>
      <c r="BG84" s="4">
        <f t="shared" si="205"/>
        <v>243.1248238128918</v>
      </c>
      <c r="BH84" s="4" t="e">
        <f t="shared" si="206"/>
        <v>#N/A</v>
      </c>
      <c r="BI84" s="4">
        <f t="shared" ca="1" si="207"/>
        <v>28.775859720701028</v>
      </c>
      <c r="BJ84" s="4">
        <f t="shared" ca="1" si="208"/>
        <v>31.022774667078927</v>
      </c>
      <c r="BK84" s="4">
        <f t="shared" ca="1" si="209"/>
        <v>26.150790826460131</v>
      </c>
      <c r="BL84" s="4">
        <f t="shared" ca="1" si="210"/>
        <v>42.454006653190682</v>
      </c>
      <c r="BM84" s="4" t="e">
        <f t="shared" si="211"/>
        <v>#N/A</v>
      </c>
      <c r="BN84" s="4">
        <f t="shared" ca="1" si="212"/>
        <v>9.9616240398902036</v>
      </c>
      <c r="BO84" s="4">
        <f t="shared" ca="1" si="213"/>
        <v>216.43214285714285</v>
      </c>
      <c r="BP84" s="4">
        <f t="shared" ca="1" si="214"/>
        <v>189.15</v>
      </c>
      <c r="BS84" s="74">
        <f t="shared" si="178"/>
        <v>1.6171151453567849</v>
      </c>
      <c r="BT84" s="74">
        <f t="shared" si="187"/>
        <v>6.4565378823715228E-2</v>
      </c>
      <c r="BU84" s="74">
        <f t="shared" ca="1" si="215"/>
        <v>-0.68457969491434967</v>
      </c>
      <c r="BV84" s="74">
        <f t="shared" ca="1" si="216"/>
        <v>0.56581951726765334</v>
      </c>
      <c r="BW84" s="74">
        <f t="shared" si="217"/>
        <v>-4.0037787213843403</v>
      </c>
      <c r="BX84" s="74">
        <f t="shared" ca="1" si="218"/>
        <v>0.10401324308310138</v>
      </c>
      <c r="BY84" s="74">
        <f t="shared" ca="1" si="188"/>
        <v>13.274190395349516</v>
      </c>
      <c r="BZ84" s="74">
        <f t="shared" ca="1" si="219"/>
        <v>-10.059691653596783</v>
      </c>
      <c r="CA84" s="74">
        <f t="shared" ca="1" si="220"/>
        <v>-7.4833813315627369</v>
      </c>
      <c r="CB84" s="74">
        <f t="shared" si="221"/>
        <v>-9.111165475913445E-2</v>
      </c>
      <c r="CC84" s="74">
        <f t="shared" si="222"/>
        <v>1.5401519334463887</v>
      </c>
      <c r="CD84" s="74" t="e">
        <f t="shared" ca="1" si="223"/>
        <v>#DIV/0!</v>
      </c>
      <c r="CE84" s="74">
        <f t="shared" ca="1" si="224"/>
        <v>-5.5599191652796325</v>
      </c>
      <c r="CF84" s="74">
        <f t="shared" ca="1" si="225"/>
        <v>-5.1872878803099436</v>
      </c>
      <c r="CG84" s="74">
        <f t="shared" ca="1" si="226"/>
        <v>-3.5232620078963142</v>
      </c>
      <c r="CH84" s="74">
        <f t="shared" ca="1" si="227"/>
        <v>-4.0179433946813843</v>
      </c>
      <c r="CI84" s="74">
        <f t="shared" si="228"/>
        <v>-1.7262026372597237</v>
      </c>
      <c r="CJ84" s="74">
        <f t="shared" ca="1" si="229"/>
        <v>-0.39204741779040331</v>
      </c>
      <c r="CK84" s="74">
        <f t="shared" ca="1" si="230"/>
        <v>-0.8261988066258773</v>
      </c>
      <c r="CL84" s="74">
        <f t="shared" ca="1" si="231"/>
        <v>0.47082939290560233</v>
      </c>
    </row>
    <row r="85" spans="1:90" x14ac:dyDescent="0.35">
      <c r="A85" s="73" t="s">
        <v>989</v>
      </c>
      <c r="B85" s="41">
        <f t="shared" si="233"/>
        <v>44396</v>
      </c>
      <c r="C85" s="57">
        <f>'HAVERW (new)'!B140</f>
        <v>429</v>
      </c>
      <c r="D85" s="57">
        <f>'HAVERW (new)'!C140-'HAVERW (new)'!B140</f>
        <v>59</v>
      </c>
      <c r="E85" s="4">
        <f ca="1">AVERAGE(OFFSET('HAVERD (new)'!B$12,(ROWS('Chart Data'!$A$5:$A85)-1)*7,0,7,1))</f>
        <v>111</v>
      </c>
      <c r="F85" s="4">
        <f ca="1">AVERAGE(OFFSET('HAVERD (new)'!C$12,(ROWS('Chart Data'!$A$5:$A85)-1)*7,0,7,1))</f>
        <v>109.42857142857143</v>
      </c>
      <c r="G85" s="57">
        <f>'HAVERW (new)'!Q140</f>
        <v>20142</v>
      </c>
      <c r="H85" s="4">
        <f ca="1">AVERAGE(OFFSET('HAVERD (new)'!O$12,(ROWS('Chart Data'!$A$5:$A85)-1)*7,0,7,1))</f>
        <v>96.714285714285708</v>
      </c>
      <c r="I85" s="4">
        <f ca="1">AVERAGE(OFFSET('HAVERD (new)'!P$12,(ROWS('Chart Data'!$A$5:$A85)-1)*7,0,7,1))</f>
        <v>47.857142857142854</v>
      </c>
      <c r="J85" s="4">
        <f ca="1">AVERAGE(OFFSET('HAVERD (new)'!Q$12,(ROWS('Chart Data'!$A$5:$A85)-1)*7,0,7,1))</f>
        <v>46.285714285714285</v>
      </c>
      <c r="K85" s="4">
        <f ca="1">AVERAGE(OFFSET('HAVERD (new)'!R$12,(ROWS('Chart Data'!$A$5:$A85)-1)*7,0,7,1))</f>
        <v>67.857142857142861</v>
      </c>
      <c r="L85" s="57">
        <f>'HAVERW (new)'!D140</f>
        <v>3437</v>
      </c>
      <c r="M85" s="57">
        <f>'HAVERW (new)'!F140</f>
        <v>156.72857142857143</v>
      </c>
      <c r="N85" s="4" t="e">
        <f ca="1">AVERAGE(OFFSET('HAVERD (new)'!D$12,(ROWS('Chart Data'!$A$5:$A85)-1)*7,0,7,1))</f>
        <v>#DIV/0!</v>
      </c>
      <c r="O85" s="4">
        <f ca="1">AVERAGE(OFFSET('HAVERD (new)'!E$12,(ROWS('Chart Data'!$A$5:$A85)-1)*7,0,7,1))</f>
        <v>67.925714285714292</v>
      </c>
      <c r="P85" s="4">
        <f ca="1">AVERAGE(AVERAGE(OFFSET('HAVERD (new)'!F$12,(ROWS('Chart Data'!$A$5:$A85)-1)*7,0,7,1)),AVERAGE(OFFSET('HAVERD (new)'!J$12,(ROWS('Chart Data'!$A$5:$A85)-1)*7,0,7,1)),AVERAGE(OFFSET('HAVERD (new)'!K$12,(ROWS('Chart Data'!$A$5:$A85)-1)*7,0,7,1)))</f>
        <v>60.446666666666665</v>
      </c>
      <c r="Q85" s="4">
        <f ca="1">AVERAGE(AVERAGE(OFFSET('HAVERD (new)'!H$12,(ROWS('Chart Data'!$A$5:$A85)-1)*7,0,7,1)),AVERAGE(OFFSET('HAVERD (new)'!I$12,(ROWS('Chart Data'!$A$5:$A85)-1)*7,0,7,1)))</f>
        <v>73.857142857142861</v>
      </c>
      <c r="R85" s="4">
        <f ca="1">AVERAGE(AVERAGE(OFFSET('HAVERD (new)'!L$12,(ROWS('Chart Data'!$A$5:$A85)-1)*7,0,7,1)),AVERAGE(OFFSET('HAVERD (new)'!M$12,(ROWS('Chart Data'!$A$5:$A85)-1)*7,0,7,1)))</f>
        <v>67.900714285714287</v>
      </c>
      <c r="S85" s="57">
        <f>'Fuel demand'!C31</f>
        <v>94.031424925917563</v>
      </c>
      <c r="T85" s="57">
        <f ca="1">AVERAGE(OFFSET(Energy!E$1109,(ROWS('Chart Data'!$A$5:$A85)-1)*7,0,7,1))</f>
        <v>611008</v>
      </c>
      <c r="U85" s="57">
        <f ca="1">-AVERAGE(OFFSET('HAVERD (new)'!T$12,(ROWS('Chart Data'!$A$5:$A85)-1)*7,0,7,1))</f>
        <v>-228.6442857142857</v>
      </c>
      <c r="V85" s="4">
        <f ca="1">-AVERAGE(OFFSET('HAVERD (new)'!U$12,(ROWS('Chart Data'!$A$5:$A85)-1)*7,0,7,1))*10000</f>
        <v>-640.00000000000011</v>
      </c>
      <c r="W85" s="4"/>
      <c r="Z85" s="4"/>
      <c r="AA85" s="4">
        <f t="shared" si="190"/>
        <v>15.633423180592999</v>
      </c>
      <c r="AB85" s="4">
        <f t="shared" si="191"/>
        <v>43.90243902439024</v>
      </c>
      <c r="AC85" s="4">
        <f t="shared" ca="1" si="192"/>
        <v>13.265306122448983</v>
      </c>
      <c r="AD85" s="4">
        <f t="shared" ca="1" si="193"/>
        <v>8.806818181818187</v>
      </c>
      <c r="AE85" s="4">
        <f t="shared" si="163"/>
        <v>31.406576200417536</v>
      </c>
      <c r="AF85" s="4">
        <f t="shared" ca="1" si="164"/>
        <v>11.900826446280988</v>
      </c>
      <c r="AG85" s="4">
        <f t="shared" ca="1" si="165"/>
        <v>84.065934065934059</v>
      </c>
      <c r="AH85" s="4">
        <f t="shared" ca="1" si="166"/>
        <v>86.206896551724128</v>
      </c>
      <c r="AI85" s="4">
        <f t="shared" ca="1" si="167"/>
        <v>40.117994100294993</v>
      </c>
      <c r="AJ85" s="4">
        <f t="shared" si="168"/>
        <v>81.845552503697448</v>
      </c>
      <c r="AK85" s="4">
        <f t="shared" si="176"/>
        <v>202.73178807947025</v>
      </c>
      <c r="AL85" s="73" t="e">
        <f>NA()</f>
        <v>#N/A</v>
      </c>
      <c r="AM85" s="4">
        <f t="shared" ca="1" si="169"/>
        <v>17.217236958879802</v>
      </c>
      <c r="AN85" s="4">
        <f t="shared" ca="1" si="170"/>
        <v>15.79504301104695</v>
      </c>
      <c r="AO85" s="4">
        <f t="shared" ca="1" si="171"/>
        <v>13.516599332513612</v>
      </c>
      <c r="AP85" s="4">
        <f t="shared" ca="1" si="172"/>
        <v>22.324737492279191</v>
      </c>
      <c r="AQ85" s="73" t="e">
        <f>NA()</f>
        <v>#N/A</v>
      </c>
      <c r="AR85" s="4">
        <f t="shared" ca="1" si="173"/>
        <v>9.6086890336879005</v>
      </c>
      <c r="AS85" s="57">
        <f t="shared" ca="1" si="194"/>
        <v>228.6442857142857</v>
      </c>
      <c r="AT85" s="57">
        <f t="shared" ca="1" si="195"/>
        <v>640.00000000000011</v>
      </c>
      <c r="AW85" s="4">
        <f t="shared" si="236"/>
        <v>17.78753514683002</v>
      </c>
      <c r="AX85" s="4">
        <f t="shared" si="196"/>
        <v>49.437148217636029</v>
      </c>
      <c r="AY85" s="4">
        <f t="shared" ca="1" si="197"/>
        <v>16.98674323294242</v>
      </c>
      <c r="AZ85" s="4">
        <f t="shared" ca="1" si="198"/>
        <v>10.218861989140414</v>
      </c>
      <c r="BA85" s="4">
        <f t="shared" si="199"/>
        <v>38.459496434501929</v>
      </c>
      <c r="BB85" s="4">
        <f t="shared" ca="1" si="200"/>
        <v>16.98032161835178</v>
      </c>
      <c r="BC85" s="4">
        <f t="shared" ca="1" si="201"/>
        <v>113.88503077853633</v>
      </c>
      <c r="BD85" s="4">
        <f t="shared" ca="1" si="202"/>
        <v>122.29195612816301</v>
      </c>
      <c r="BE85" s="4">
        <f t="shared" ca="1" si="203"/>
        <v>58.659266415256496</v>
      </c>
      <c r="BF85" s="4">
        <f t="shared" si="204"/>
        <v>84.859218728577986</v>
      </c>
      <c r="BG85" s="4">
        <f t="shared" si="205"/>
        <v>222.06943933698571</v>
      </c>
      <c r="BH85" s="4" t="e">
        <f t="shared" si="206"/>
        <v>#N/A</v>
      </c>
      <c r="BI85" s="4">
        <f t="shared" ca="1" si="207"/>
        <v>23.941534406280844</v>
      </c>
      <c r="BJ85" s="4">
        <f t="shared" ca="1" si="208"/>
        <v>26.927436677003449</v>
      </c>
      <c r="BK85" s="4">
        <f t="shared" ca="1" si="209"/>
        <v>21.483317725814821</v>
      </c>
      <c r="BL85" s="4">
        <f t="shared" ca="1" si="210"/>
        <v>31.977352365682094</v>
      </c>
      <c r="BM85" s="4" t="e">
        <f t="shared" si="211"/>
        <v>#N/A</v>
      </c>
      <c r="BN85" s="4">
        <f t="shared" ca="1" si="212"/>
        <v>8.6577486501753516</v>
      </c>
      <c r="BO85" s="4">
        <f t="shared" ca="1" si="213"/>
        <v>217.75428571428571</v>
      </c>
      <c r="BP85" s="4">
        <f t="shared" ca="1" si="214"/>
        <v>297.35000000000002</v>
      </c>
      <c r="BS85" s="74">
        <f t="shared" si="178"/>
        <v>1.139435513169244</v>
      </c>
      <c r="BT85" s="74">
        <f t="shared" si="187"/>
        <v>-1.8333379172166112E-2</v>
      </c>
      <c r="BU85" s="74">
        <f t="shared" ca="1" si="215"/>
        <v>-0.66809703773342688</v>
      </c>
      <c r="BV85" s="74">
        <f t="shared" ca="1" si="216"/>
        <v>0.52650049058790205</v>
      </c>
      <c r="BW85" s="74">
        <f t="shared" si="217"/>
        <v>-3.4286626658921397</v>
      </c>
      <c r="BX85" s="74">
        <f t="shared" ca="1" si="218"/>
        <v>0.15875705523209752</v>
      </c>
      <c r="BY85" s="74">
        <f t="shared" ca="1" si="188"/>
        <v>10.99155304578405</v>
      </c>
      <c r="BZ85" s="74">
        <f t="shared" ca="1" si="219"/>
        <v>-9.7054870571588356</v>
      </c>
      <c r="CA85" s="74">
        <f t="shared" ca="1" si="220"/>
        <v>-7.0049819486341605</v>
      </c>
      <c r="CB85" s="74">
        <f t="shared" si="221"/>
        <v>-0.68805294021487773</v>
      </c>
      <c r="CC85" s="74">
        <f t="shared" si="222"/>
        <v>1.8464995365932233</v>
      </c>
      <c r="CD85" s="74" t="e">
        <f t="shared" ca="1" si="223"/>
        <v>#DIV/0!</v>
      </c>
      <c r="CE85" s="74">
        <f t="shared" ca="1" si="224"/>
        <v>-5.180909113509359</v>
      </c>
      <c r="CF85" s="74">
        <f t="shared" ca="1" si="225"/>
        <v>-5.3069266579105161</v>
      </c>
      <c r="CG85" s="74">
        <f t="shared" ca="1" si="226"/>
        <v>-3.0765857247316184</v>
      </c>
      <c r="CH85" s="74">
        <f t="shared" ca="1" si="227"/>
        <v>-3.5449000565720312</v>
      </c>
      <c r="CI85" s="74">
        <f t="shared" si="228"/>
        <v>-1.8721731654933293</v>
      </c>
      <c r="CJ85" s="74">
        <f t="shared" ca="1" si="229"/>
        <v>-0.20205775702224707</v>
      </c>
      <c r="CK85" s="74">
        <f t="shared" ca="1" si="230"/>
        <v>-0.37312594758237938</v>
      </c>
      <c r="CL85" s="74">
        <f t="shared" ca="1" si="231"/>
        <v>-0.19383183137780746</v>
      </c>
    </row>
    <row r="86" spans="1:90" x14ac:dyDescent="0.35">
      <c r="A86" s="73" t="s">
        <v>990</v>
      </c>
      <c r="B86" s="41">
        <f t="shared" si="233"/>
        <v>44403</v>
      </c>
      <c r="C86" s="57">
        <f>'HAVERW (new)'!B141</f>
        <v>446</v>
      </c>
      <c r="D86" s="57">
        <f>'HAVERW (new)'!C141-'HAVERW (new)'!B141</f>
        <v>61</v>
      </c>
      <c r="E86" s="4">
        <f ca="1">AVERAGE(OFFSET('HAVERD (new)'!B$12,(ROWS('Chart Data'!$A$5:$A86)-1)*7,0,7,1))</f>
        <v>110.28571428571429</v>
      </c>
      <c r="F86" s="4">
        <f ca="1">AVERAGE(OFFSET('HAVERD (new)'!C$12,(ROWS('Chart Data'!$A$5:$A86)-1)*7,0,7,1))</f>
        <v>108.71428571428571</v>
      </c>
      <c r="G86" s="57">
        <f>'HAVERW (new)'!Q141</f>
        <v>20505</v>
      </c>
      <c r="H86" s="4">
        <f ca="1">AVERAGE(OFFSET('HAVERD (new)'!O$12,(ROWS('Chart Data'!$A$5:$A86)-1)*7,0,7,1))</f>
        <v>96</v>
      </c>
      <c r="I86" s="4">
        <f ca="1">AVERAGE(OFFSET('HAVERD (new)'!P$12,(ROWS('Chart Data'!$A$5:$A86)-1)*7,0,7,1))</f>
        <v>52</v>
      </c>
      <c r="J86" s="4">
        <f ca="1">AVERAGE(OFFSET('HAVERD (new)'!Q$12,(ROWS('Chart Data'!$A$5:$A86)-1)*7,0,7,1))</f>
        <v>48</v>
      </c>
      <c r="K86" s="4">
        <f ca="1">AVERAGE(OFFSET('HAVERD (new)'!R$12,(ROWS('Chart Data'!$A$5:$A86)-1)*7,0,7,1))</f>
        <v>67.142857142857139</v>
      </c>
      <c r="L86" s="57">
        <f>'HAVERW (new)'!D141</f>
        <v>1603</v>
      </c>
      <c r="M86" s="57">
        <f>'HAVERW (new)'!F141</f>
        <v>160.95714285714286</v>
      </c>
      <c r="N86" s="4" t="e">
        <f ca="1">AVERAGE(OFFSET('HAVERD (new)'!D$12,(ROWS('Chart Data'!$A$5:$A86)-1)*7,0,7,1))</f>
        <v>#DIV/0!</v>
      </c>
      <c r="O86" s="4">
        <f ca="1">AVERAGE(OFFSET('HAVERD (new)'!E$12,(ROWS('Chart Data'!$A$5:$A86)-1)*7,0,7,1))</f>
        <v>72.064285714285717</v>
      </c>
      <c r="P86" s="4">
        <f ca="1">AVERAGE(AVERAGE(OFFSET('HAVERD (new)'!F$12,(ROWS('Chart Data'!$A$5:$A86)-1)*7,0,7,1)),AVERAGE(OFFSET('HAVERD (new)'!J$12,(ROWS('Chart Data'!$A$5:$A86)-1)*7,0,7,1)),AVERAGE(OFFSET('HAVERD (new)'!K$12,(ROWS('Chart Data'!$A$5:$A86)-1)*7,0,7,1)))</f>
        <v>65.865714285714276</v>
      </c>
      <c r="Q86" s="4">
        <f ca="1">AVERAGE(AVERAGE(OFFSET('HAVERD (new)'!H$12,(ROWS('Chart Data'!$A$5:$A86)-1)*7,0,7,1)),AVERAGE(OFFSET('HAVERD (new)'!I$12,(ROWS('Chart Data'!$A$5:$A86)-1)*7,0,7,1)))</f>
        <v>75.968571428571423</v>
      </c>
      <c r="R86" s="4">
        <f ca="1">AVERAGE(AVERAGE(OFFSET('HAVERD (new)'!L$12,(ROWS('Chart Data'!$A$5:$A86)-1)*7,0,7,1)),AVERAGE(OFFSET('HAVERD (new)'!M$12,(ROWS('Chart Data'!$A$5:$A86)-1)*7,0,7,1)))</f>
        <v>72.042142857142863</v>
      </c>
      <c r="S86" s="57">
        <f>'Fuel demand'!C32</f>
        <v>92.941442410574339</v>
      </c>
      <c r="T86" s="57">
        <f ca="1">AVERAGE(OFFSET(Energy!E$1109,(ROWS('Chart Data'!$A$5:$A86)-1)*7,0,7,1))</f>
        <v>585652.14285714284</v>
      </c>
      <c r="U86" s="57">
        <f ca="1">-AVERAGE(OFFSET('HAVERD (new)'!T$12,(ROWS('Chart Data'!$A$5:$A86)-1)*7,0,7,1))</f>
        <v>-213.23285714285711</v>
      </c>
      <c r="V86" s="4">
        <f ca="1">-AVERAGE(OFFSET('HAVERD (new)'!U$12,(ROWS('Chart Data'!$A$5:$A86)-1)*7,0,7,1))*10000</f>
        <v>-406.20000000000005</v>
      </c>
      <c r="W86" s="4"/>
      <c r="Z86" s="4"/>
      <c r="AA86" s="4">
        <f t="shared" si="190"/>
        <v>18.617021276595747</v>
      </c>
      <c r="AB86" s="4">
        <f t="shared" si="191"/>
        <v>60.526315789473692</v>
      </c>
      <c r="AC86" s="4">
        <f t="shared" ca="1" si="192"/>
        <v>11.239193083573507</v>
      </c>
      <c r="AD86" s="4">
        <f t="shared" ca="1" si="193"/>
        <v>8.7142857142857189</v>
      </c>
      <c r="AE86" s="4">
        <f t="shared" si="163"/>
        <v>22.887450557353461</v>
      </c>
      <c r="AF86" s="4">
        <f t="shared" ca="1" si="164"/>
        <v>8.3870967741935587</v>
      </c>
      <c r="AG86" s="4">
        <f t="shared" ca="1" si="165"/>
        <v>77.560975609756099</v>
      </c>
      <c r="AH86" s="4">
        <f t="shared" ca="1" si="166"/>
        <v>81.621621621621628</v>
      </c>
      <c r="AI86" s="4">
        <f t="shared" ca="1" si="167"/>
        <v>31.652661064425768</v>
      </c>
      <c r="AJ86" s="4">
        <f t="shared" si="168"/>
        <v>91.858811579481966</v>
      </c>
      <c r="AK86" s="4">
        <f t="shared" si="176"/>
        <v>193.94729976519693</v>
      </c>
      <c r="AL86" s="73" t="e">
        <f>NA()</f>
        <v>#N/A</v>
      </c>
      <c r="AM86" s="4">
        <f t="shared" ca="1" si="169"/>
        <v>14.072181267242566</v>
      </c>
      <c r="AN86" s="4">
        <f t="shared" ca="1" si="170"/>
        <v>13.137080085393848</v>
      </c>
      <c r="AO86" s="4">
        <f t="shared" ca="1" si="171"/>
        <v>7.5258815917178978</v>
      </c>
      <c r="AP86" s="4">
        <f t="shared" ca="1" si="172"/>
        <v>17.923745162459515</v>
      </c>
      <c r="AQ86" s="73" t="e">
        <f>NA()</f>
        <v>#N/A</v>
      </c>
      <c r="AR86" s="4">
        <f t="shared" ca="1" si="173"/>
        <v>6.8641708715228678</v>
      </c>
      <c r="AS86" s="57">
        <f t="shared" ca="1" si="194"/>
        <v>213.23285714285711</v>
      </c>
      <c r="AT86" s="57">
        <f t="shared" ca="1" si="195"/>
        <v>406.20000000000005</v>
      </c>
      <c r="AW86" s="4">
        <f t="shared" si="236"/>
        <v>17.089677789922622</v>
      </c>
      <c r="AX86" s="4">
        <f t="shared" si="196"/>
        <v>51.711584307861592</v>
      </c>
      <c r="AY86" s="4">
        <f t="shared" ca="1" si="197"/>
        <v>13.923525630819924</v>
      </c>
      <c r="AZ86" s="4">
        <f t="shared" ca="1" si="198"/>
        <v>9.2314945530830244</v>
      </c>
      <c r="BA86" s="4">
        <f t="shared" si="199"/>
        <v>30.203991093957644</v>
      </c>
      <c r="BB86" s="4">
        <f t="shared" ca="1" si="200"/>
        <v>12.545140924682125</v>
      </c>
      <c r="BC86" s="4">
        <f t="shared" ca="1" si="201"/>
        <v>95.029006024258933</v>
      </c>
      <c r="BD86" s="4">
        <f t="shared" ca="1" si="202"/>
        <v>102.09907093527782</v>
      </c>
      <c r="BE86" s="4">
        <f t="shared" ca="1" si="203"/>
        <v>46.893716821925182</v>
      </c>
      <c r="BF86" s="4">
        <f t="shared" si="204"/>
        <v>86.840775556032753</v>
      </c>
      <c r="BG86" s="4">
        <f t="shared" si="205"/>
        <v>209.38762522503055</v>
      </c>
      <c r="BH86" s="4" t="e">
        <f t="shared" si="206"/>
        <v>#N/A</v>
      </c>
      <c r="BI86" s="4">
        <f t="shared" ca="1" si="207"/>
        <v>19.304282277781105</v>
      </c>
      <c r="BJ86" s="4">
        <f t="shared" ca="1" si="208"/>
        <v>20.465698061465119</v>
      </c>
      <c r="BK86" s="4">
        <f t="shared" ca="1" si="209"/>
        <v>15.39358814714706</v>
      </c>
      <c r="BL86" s="4">
        <f t="shared" ca="1" si="210"/>
        <v>24.945068458562211</v>
      </c>
      <c r="BM86" s="4" t="e">
        <f t="shared" si="211"/>
        <v>#N/A</v>
      </c>
      <c r="BN86" s="4">
        <f t="shared" ca="1" si="212"/>
        <v>7.033106479619077</v>
      </c>
      <c r="BO86" s="4">
        <f t="shared" ca="1" si="213"/>
        <v>222.69642857142856</v>
      </c>
      <c r="BP86" s="4">
        <f t="shared" ca="1" si="214"/>
        <v>365.3</v>
      </c>
      <c r="BS86" s="74">
        <f t="shared" si="178"/>
        <v>1.7640934937221822</v>
      </c>
      <c r="BT86" s="74">
        <f t="shared" si="187"/>
        <v>0.14746413681959658</v>
      </c>
      <c r="BU86" s="74">
        <f t="shared" ca="1" si="215"/>
        <v>-0.75051032363804226</v>
      </c>
      <c r="BV86" s="74">
        <f t="shared" ca="1" si="216"/>
        <v>0.46096877945498288</v>
      </c>
      <c r="BW86" s="74">
        <f t="shared" si="217"/>
        <v>-3.357846136671085</v>
      </c>
      <c r="BX86" s="74">
        <f t="shared" ca="1" si="218"/>
        <v>2.1897524859604445E-2</v>
      </c>
      <c r="BY86" s="74">
        <f t="shared" ca="1" si="188"/>
        <v>8.9547887753228395</v>
      </c>
      <c r="BZ86" s="74">
        <f t="shared" ca="1" si="219"/>
        <v>-9.2804415414332979</v>
      </c>
      <c r="CA86" s="74">
        <f t="shared" ca="1" si="220"/>
        <v>-7.2441816400984509</v>
      </c>
      <c r="CB86" s="74">
        <f t="shared" si="221"/>
        <v>-1.4860050666914324</v>
      </c>
      <c r="CC86" s="74">
        <f t="shared" si="222"/>
        <v>2.1033802463140816</v>
      </c>
      <c r="CD86" s="74" t="e">
        <f t="shared" ca="1" si="223"/>
        <v>#DIV/0!</v>
      </c>
      <c r="CE86" s="74">
        <f t="shared" ca="1" si="224"/>
        <v>-4.5319776005197152</v>
      </c>
      <c r="CF86" s="74">
        <f t="shared" ca="1" si="225"/>
        <v>-4.6302421205872006</v>
      </c>
      <c r="CG86" s="74">
        <f t="shared" ca="1" si="226"/>
        <v>-2.8373006408180932</v>
      </c>
      <c r="CH86" s="74">
        <f t="shared" ca="1" si="227"/>
        <v>-3.0920842609045343</v>
      </c>
      <c r="CI86" s="74">
        <f t="shared" si="228"/>
        <v>-2.1366416893864364</v>
      </c>
      <c r="CJ86" s="74">
        <f t="shared" ca="1" si="229"/>
        <v>-0.49154709376143296</v>
      </c>
      <c r="CK86" s="74">
        <f t="shared" ca="1" si="230"/>
        <v>-0.17774880390562908</v>
      </c>
      <c r="CL86" s="74">
        <f t="shared" ca="1" si="231"/>
        <v>0.16873885046414588</v>
      </c>
    </row>
    <row r="87" spans="1:90" x14ac:dyDescent="0.35">
      <c r="A87" s="73" t="s">
        <v>991</v>
      </c>
      <c r="B87" s="41">
        <f t="shared" si="233"/>
        <v>44410</v>
      </c>
      <c r="C87" s="57">
        <f>'HAVERW (new)'!B142</f>
        <v>413</v>
      </c>
      <c r="D87" s="57">
        <f>'HAVERW (new)'!C142-'HAVERW (new)'!B142</f>
        <v>59</v>
      </c>
      <c r="E87" s="4">
        <f ca="1">AVERAGE(OFFSET('HAVERD (new)'!B$12,(ROWS('Chart Data'!$A$5:$A87)-1)*7,0,7,1))</f>
        <v>109.57142857142857</v>
      </c>
      <c r="F87" s="4">
        <f ca="1">AVERAGE(OFFSET('HAVERD (new)'!C$12,(ROWS('Chart Data'!$A$5:$A87)-1)*7,0,7,1))</f>
        <v>107.42857142857143</v>
      </c>
      <c r="G87" s="57">
        <f>'HAVERW (new)'!Q142</f>
        <v>21775</v>
      </c>
      <c r="H87" s="4">
        <f ca="1">AVERAGE(OFFSET('HAVERD (new)'!O$12,(ROWS('Chart Data'!$A$5:$A87)-1)*7,0,7,1))</f>
        <v>96.142857142857139</v>
      </c>
      <c r="I87" s="4">
        <f ca="1">AVERAGE(OFFSET('HAVERD (new)'!P$12,(ROWS('Chart Data'!$A$5:$A87)-1)*7,0,7,1))</f>
        <v>54.857142857142854</v>
      </c>
      <c r="J87" s="4">
        <f ca="1">AVERAGE(OFFSET('HAVERD (new)'!Q$12,(ROWS('Chart Data'!$A$5:$A87)-1)*7,0,7,1))</f>
        <v>49.142857142857146</v>
      </c>
      <c r="K87" s="4">
        <f ca="1">AVERAGE(OFFSET('HAVERD (new)'!R$12,(ROWS('Chart Data'!$A$5:$A87)-1)*7,0,7,1))</f>
        <v>66.714285714285708</v>
      </c>
      <c r="L87" s="57">
        <f>'HAVERW (new)'!D142</f>
        <v>1624</v>
      </c>
      <c r="M87" s="57">
        <f>'HAVERW (new)'!F142</f>
        <v>159.05714285714288</v>
      </c>
      <c r="N87" s="4" t="e">
        <f ca="1">AVERAGE(OFFSET('HAVERD (new)'!D$12,(ROWS('Chart Data'!$A$5:$A87)-1)*7,0,7,1))</f>
        <v>#DIV/0!</v>
      </c>
      <c r="O87" s="4">
        <f ca="1">AVERAGE(OFFSET('HAVERD (new)'!E$12,(ROWS('Chart Data'!$A$5:$A87)-1)*7,0,7,1))</f>
        <v>76.955714285714294</v>
      </c>
      <c r="P87" s="4">
        <f ca="1">AVERAGE(AVERAGE(OFFSET('HAVERD (new)'!F$12,(ROWS('Chart Data'!$A$5:$A87)-1)*7,0,7,1)),AVERAGE(OFFSET('HAVERD (new)'!J$12,(ROWS('Chart Data'!$A$5:$A87)-1)*7,0,7,1)),AVERAGE(OFFSET('HAVERD (new)'!K$12,(ROWS('Chart Data'!$A$5:$A87)-1)*7,0,7,1)))</f>
        <v>71.785714285714278</v>
      </c>
      <c r="Q87" s="4">
        <f ca="1">AVERAGE(AVERAGE(OFFSET('HAVERD (new)'!H$12,(ROWS('Chart Data'!$A$5:$A87)-1)*7,0,7,1)),AVERAGE(OFFSET('HAVERD (new)'!I$12,(ROWS('Chart Data'!$A$5:$A87)-1)*7,0,7,1)))</f>
        <v>80.247142857142862</v>
      </c>
      <c r="R87" s="4">
        <f ca="1">AVERAGE(AVERAGE(OFFSET('HAVERD (new)'!L$12,(ROWS('Chart Data'!$A$5:$A87)-1)*7,0,7,1)),AVERAGE(OFFSET('HAVERD (new)'!M$12,(ROWS('Chart Data'!$A$5:$A87)-1)*7,0,7,1)))</f>
        <v>77.786428571428559</v>
      </c>
      <c r="S87" s="57">
        <f>'Fuel demand'!C33</f>
        <v>94.266792781844231</v>
      </c>
      <c r="T87" s="57">
        <f ca="1">AVERAGE(OFFSET(Energy!E$1109,(ROWS('Chart Data'!$A$5:$A87)-1)*7,0,7,1))</f>
        <v>573346.14285714284</v>
      </c>
      <c r="U87" s="57">
        <f ca="1">-AVERAGE(OFFSET('HAVERD (new)'!T$12,(ROWS('Chart Data'!$A$5:$A87)-1)*7,0,7,1))</f>
        <v>-184.82142857142858</v>
      </c>
      <c r="V87" s="4">
        <f ca="1">-AVERAGE(OFFSET('HAVERD (new)'!U$12,(ROWS('Chart Data'!$A$5:$A87)-1)*7,0,7,1))*10000</f>
        <v>-212.8</v>
      </c>
      <c r="W87" s="4"/>
      <c r="Z87" s="4"/>
      <c r="AA87" s="4">
        <f t="shared" si="190"/>
        <v>5.8974358974358987</v>
      </c>
      <c r="AB87" s="4">
        <f t="shared" si="191"/>
        <v>59.459459459459453</v>
      </c>
      <c r="AC87" s="4">
        <f t="shared" ca="1" si="192"/>
        <v>9.4151212553495114</v>
      </c>
      <c r="AD87" s="4">
        <f t="shared" ca="1" si="193"/>
        <v>6.0648801128349694</v>
      </c>
      <c r="AE87" s="4">
        <f t="shared" si="163"/>
        <v>14.190571083958247</v>
      </c>
      <c r="AF87" s="4">
        <f t="shared" ca="1" si="164"/>
        <v>7.1656050955414052</v>
      </c>
      <c r="AG87" s="4">
        <f t="shared" ca="1" si="165"/>
        <v>68.421052631578931</v>
      </c>
      <c r="AH87" s="4">
        <f t="shared" ca="1" si="166"/>
        <v>78.238341968911925</v>
      </c>
      <c r="AI87" s="4">
        <f t="shared" ca="1" si="167"/>
        <v>28.650137741046834</v>
      </c>
      <c r="AJ87" s="4">
        <f t="shared" si="168"/>
        <v>86.808545203476555</v>
      </c>
      <c r="AK87" s="4">
        <f t="shared" si="176"/>
        <v>195.17497348886539</v>
      </c>
      <c r="AL87" s="73" t="e">
        <f>NA()</f>
        <v>#N/A</v>
      </c>
      <c r="AM87" s="4">
        <f t="shared" ca="1" si="169"/>
        <v>14.592950286115446</v>
      </c>
      <c r="AN87" s="4">
        <f t="shared" ca="1" si="170"/>
        <v>16.127690387785588</v>
      </c>
      <c r="AO87" s="4">
        <f t="shared" ca="1" si="171"/>
        <v>5.6062115771465137</v>
      </c>
      <c r="AP87" s="4">
        <f t="shared" ca="1" si="172"/>
        <v>18.554927768161367</v>
      </c>
      <c r="AQ87" s="73" t="e">
        <f>NA()</f>
        <v>#N/A</v>
      </c>
      <c r="AR87" s="4">
        <f t="shared" ca="1" si="173"/>
        <v>-0.2543457357324419</v>
      </c>
      <c r="AS87" s="57">
        <f t="shared" ca="1" si="194"/>
        <v>184.82142857142858</v>
      </c>
      <c r="AT87" s="57">
        <f t="shared" ca="1" si="195"/>
        <v>212.8</v>
      </c>
      <c r="AW87" s="4">
        <f t="shared" si="236"/>
        <v>14.982769546650744</v>
      </c>
      <c r="AX87" s="4">
        <f t="shared" si="196"/>
        <v>54.43359202986931</v>
      </c>
      <c r="AY87" s="4">
        <f t="shared" ca="1" si="197"/>
        <v>12.135739679597064</v>
      </c>
      <c r="AZ87" s="4">
        <f t="shared" ca="1" si="198"/>
        <v>8.2047346385983531</v>
      </c>
      <c r="BA87" s="4">
        <f t="shared" si="199"/>
        <v>23.593546590319558</v>
      </c>
      <c r="BB87" s="4">
        <f t="shared" ca="1" si="200"/>
        <v>10.416681571389773</v>
      </c>
      <c r="BC87" s="4">
        <f t="shared" ca="1" si="201"/>
        <v>81.597356430475827</v>
      </c>
      <c r="BD87" s="4">
        <f t="shared" ca="1" si="202"/>
        <v>86.837227856077234</v>
      </c>
      <c r="BE87" s="4">
        <f t="shared" ca="1" si="203"/>
        <v>38.219952324802563</v>
      </c>
      <c r="BF87" s="4">
        <f t="shared" si="204"/>
        <v>84.995890075132507</v>
      </c>
      <c r="BG87" s="4">
        <f t="shared" si="205"/>
        <v>200.26403950344721</v>
      </c>
      <c r="BH87" s="4" t="e">
        <f t="shared" si="206"/>
        <v>#N/A</v>
      </c>
      <c r="BI87" s="4">
        <f t="shared" ca="1" si="207"/>
        <v>16.293693064583906</v>
      </c>
      <c r="BJ87" s="4">
        <f t="shared" ca="1" si="208"/>
        <v>16.176806769340054</v>
      </c>
      <c r="BK87" s="4">
        <f t="shared" ca="1" si="209"/>
        <v>10.778815796358156</v>
      </c>
      <c r="BL87" s="4">
        <f t="shared" ca="1" si="210"/>
        <v>21.267032205668272</v>
      </c>
      <c r="BM87" s="4" t="e">
        <f t="shared" si="211"/>
        <v>#N/A</v>
      </c>
      <c r="BN87" s="4">
        <f t="shared" ca="1" si="212"/>
        <v>5.0804561378775368</v>
      </c>
      <c r="BO87" s="4">
        <f t="shared" ca="1" si="213"/>
        <v>222.77035714285714</v>
      </c>
      <c r="BP87" s="4">
        <f t="shared" ca="1" si="214"/>
        <v>367.6</v>
      </c>
      <c r="BS87" s="74">
        <f t="shared" si="178"/>
        <v>0.5515221197076553</v>
      </c>
      <c r="BT87" s="74">
        <f t="shared" si="187"/>
        <v>-1.8333379172166112E-2</v>
      </c>
      <c r="BU87" s="74">
        <f t="shared" ca="1" si="215"/>
        <v>-0.83292360954265932</v>
      </c>
      <c r="BV87" s="74">
        <f t="shared" ca="1" si="216"/>
        <v>0.34301169941573034</v>
      </c>
      <c r="BW87" s="74">
        <f t="shared" si="217"/>
        <v>-3.1100858278260732</v>
      </c>
      <c r="BX87" s="74">
        <f t="shared" ca="1" si="218"/>
        <v>4.9269430934102514E-2</v>
      </c>
      <c r="BY87" s="74">
        <f t="shared" ca="1" si="188"/>
        <v>7.5039472356835555</v>
      </c>
      <c r="BZ87" s="74">
        <f t="shared" ca="1" si="219"/>
        <v>-8.9970778642829394</v>
      </c>
      <c r="CA87" s="74">
        <f t="shared" ca="1" si="220"/>
        <v>-7.3877014549770248</v>
      </c>
      <c r="CB87" s="74">
        <f t="shared" si="221"/>
        <v>-1.4768682102813955</v>
      </c>
      <c r="CC87" s="74">
        <f t="shared" si="222"/>
        <v>1.9879574949868053</v>
      </c>
      <c r="CD87" s="74" t="e">
        <f t="shared" ca="1" si="223"/>
        <v>#DIV/0!</v>
      </c>
      <c r="CE87" s="74">
        <f t="shared" ca="1" si="224"/>
        <v>-3.7649974484739617</v>
      </c>
      <c r="CF87" s="74">
        <f t="shared" ca="1" si="225"/>
        <v>-3.8910029142600062</v>
      </c>
      <c r="CG87" s="74">
        <f t="shared" ca="1" si="226"/>
        <v>-2.3524164552152422</v>
      </c>
      <c r="CH87" s="74">
        <f t="shared" ca="1" si="227"/>
        <v>-2.464015163153932</v>
      </c>
      <c r="CI87" s="74">
        <f t="shared" si="228"/>
        <v>-1.8150645526921321</v>
      </c>
      <c r="CJ87" s="74">
        <f t="shared" ca="1" si="229"/>
        <v>-0.63204543139763392</v>
      </c>
      <c r="CK87" s="74">
        <f t="shared" ca="1" si="230"/>
        <v>0.1824347920753869</v>
      </c>
      <c r="CL87" s="74">
        <f t="shared" ca="1" si="231"/>
        <v>0.46865831097840499</v>
      </c>
    </row>
    <row r="88" spans="1:90" x14ac:dyDescent="0.35">
      <c r="A88" s="73" t="s">
        <v>992</v>
      </c>
      <c r="B88" s="41">
        <f t="shared" si="233"/>
        <v>44417</v>
      </c>
      <c r="C88" s="57">
        <f>'HAVERW (new)'!B143</f>
        <v>455</v>
      </c>
      <c r="D88" s="57">
        <f>'HAVERW (new)'!C143-'HAVERW (new)'!B143</f>
        <v>58</v>
      </c>
      <c r="E88" s="4">
        <f ca="1">AVERAGE(OFFSET('HAVERD (new)'!B$12,(ROWS('Chart Data'!$A$5:$A88)-1)*7,0,7,1))</f>
        <v>111.85714285714286</v>
      </c>
      <c r="F88" s="4">
        <f ca="1">AVERAGE(OFFSET('HAVERD (new)'!C$12,(ROWS('Chart Data'!$A$5:$A88)-1)*7,0,7,1))</f>
        <v>108</v>
      </c>
      <c r="G88" s="57">
        <f>'HAVERW (new)'!Q143</f>
        <v>22061</v>
      </c>
      <c r="H88" s="4">
        <f ca="1">AVERAGE(OFFSET('HAVERD (new)'!O$12,(ROWS('Chart Data'!$A$5:$A88)-1)*7,0,7,1))</f>
        <v>98.428571428571431</v>
      </c>
      <c r="I88" s="4">
        <f ca="1">AVERAGE(OFFSET('HAVERD (new)'!P$12,(ROWS('Chart Data'!$A$5:$A88)-1)*7,0,7,1))</f>
        <v>54</v>
      </c>
      <c r="J88" s="4">
        <f ca="1">AVERAGE(OFFSET('HAVERD (new)'!Q$12,(ROWS('Chart Data'!$A$5:$A88)-1)*7,0,7,1))</f>
        <v>52.142857142857146</v>
      </c>
      <c r="K88" s="4">
        <f ca="1">AVERAGE(OFFSET('HAVERD (new)'!R$12,(ROWS('Chart Data'!$A$5:$A88)-1)*7,0,7,1))</f>
        <v>71.428571428571431</v>
      </c>
      <c r="L88" s="57">
        <f>'HAVERW (new)'!D143</f>
        <v>2252</v>
      </c>
      <c r="M88" s="57">
        <f>'HAVERW (new)'!F143</f>
        <v>161.59999999999997</v>
      </c>
      <c r="N88" s="4" t="e">
        <f ca="1">AVERAGE(OFFSET('HAVERD (new)'!D$12,(ROWS('Chart Data'!$A$5:$A88)-1)*7,0,7,1))</f>
        <v>#DIV/0!</v>
      </c>
      <c r="O88" s="4">
        <f ca="1">AVERAGE(OFFSET('HAVERD (new)'!E$12,(ROWS('Chart Data'!$A$5:$A88)-1)*7,0,7,1))</f>
        <v>77.155714285714268</v>
      </c>
      <c r="P88" s="4">
        <f ca="1">AVERAGE(AVERAGE(OFFSET('HAVERD (new)'!F$12,(ROWS('Chart Data'!$A$5:$A88)-1)*7,0,7,1)),AVERAGE(OFFSET('HAVERD (new)'!J$12,(ROWS('Chart Data'!$A$5:$A88)-1)*7,0,7,1)),AVERAGE(OFFSET('HAVERD (new)'!K$12,(ROWS('Chart Data'!$A$5:$A88)-1)*7,0,7,1)))</f>
        <v>69.519523809523818</v>
      </c>
      <c r="Q88" s="4">
        <f ca="1">AVERAGE(AVERAGE(OFFSET('HAVERD (new)'!H$12,(ROWS('Chart Data'!$A$5:$A88)-1)*7,0,7,1)),AVERAGE(OFFSET('HAVERD (new)'!I$12,(ROWS('Chart Data'!$A$5:$A88)-1)*7,0,7,1)))</f>
        <v>81.830714285714294</v>
      </c>
      <c r="R88" s="4">
        <f ca="1">AVERAGE(AVERAGE(OFFSET('HAVERD (new)'!L$12,(ROWS('Chart Data'!$A$5:$A88)-1)*7,0,7,1)),AVERAGE(OFFSET('HAVERD (new)'!M$12,(ROWS('Chart Data'!$A$5:$A88)-1)*7,0,7,1)))</f>
        <v>80.525714285714287</v>
      </c>
      <c r="S88" s="57">
        <f>'Fuel demand'!C34</f>
        <v>94.186675579195139</v>
      </c>
      <c r="T88" s="57">
        <f ca="1">AVERAGE(OFFSET(Energy!E$1109,(ROWS('Chart Data'!$A$5:$A88)-1)*7,0,7,1))</f>
        <v>579864.28571428568</v>
      </c>
      <c r="U88" s="57">
        <f ca="1">-AVERAGE(OFFSET('HAVERD (new)'!T$12,(ROWS('Chart Data'!$A$5:$A88)-1)*7,0,7,1))</f>
        <v>-237.59285714285713</v>
      </c>
      <c r="V88" s="4">
        <f ca="1">-AVERAGE(OFFSET('HAVERD (new)'!U$12,(ROWS('Chart Data'!$A$5:$A88)-1)*7,0,7,1))*10000</f>
        <v>-68</v>
      </c>
      <c r="W88" s="4"/>
      <c r="Z88" s="4"/>
      <c r="AA88" s="4">
        <f t="shared" si="190"/>
        <v>23.978201634877383</v>
      </c>
      <c r="AB88" s="4">
        <f t="shared" si="191"/>
        <v>56.756756756756758</v>
      </c>
      <c r="AC88" s="4">
        <f t="shared" ca="1" si="192"/>
        <v>11.538461538461542</v>
      </c>
      <c r="AD88" s="4">
        <f t="shared" ca="1" si="193"/>
        <v>5.5865921787709327</v>
      </c>
      <c r="AE88" s="4">
        <f t="shared" si="163"/>
        <v>16.527572364250997</v>
      </c>
      <c r="AF88" s="4">
        <f t="shared" ca="1" si="164"/>
        <v>9.888357256778324</v>
      </c>
      <c r="AG88" s="4">
        <f t="shared" ca="1" si="165"/>
        <v>65.065502183406096</v>
      </c>
      <c r="AH88" s="4">
        <f t="shared" ca="1" si="166"/>
        <v>82.5</v>
      </c>
      <c r="AI88" s="4">
        <f t="shared" ca="1" si="167"/>
        <v>34.770889487870619</v>
      </c>
      <c r="AJ88" s="4">
        <f t="shared" si="168"/>
        <v>85.638671003124799</v>
      </c>
      <c r="AK88" s="4">
        <f t="shared" si="176"/>
        <v>173.96464034875271</v>
      </c>
      <c r="AL88" s="73" t="e">
        <f>NA()</f>
        <v>#N/A</v>
      </c>
      <c r="AM88" s="4">
        <f t="shared" ca="1" si="169"/>
        <v>14.778450749123341</v>
      </c>
      <c r="AN88" s="4">
        <f t="shared" ca="1" si="170"/>
        <v>18.390599531274066</v>
      </c>
      <c r="AO88" s="4">
        <f t="shared" ca="1" si="171"/>
        <v>4.347390472720658</v>
      </c>
      <c r="AP88" s="4">
        <f t="shared" ca="1" si="172"/>
        <v>16.19752424732792</v>
      </c>
      <c r="AQ88" s="73" t="e">
        <f>NA()</f>
        <v>#N/A</v>
      </c>
      <c r="AR88" s="4">
        <f t="shared" ca="1" si="173"/>
        <v>-6.5446919926894438</v>
      </c>
      <c r="AS88" s="57">
        <f t="shared" ca="1" si="194"/>
        <v>237.59285714285713</v>
      </c>
      <c r="AT88" s="57">
        <f t="shared" ca="1" si="195"/>
        <v>68</v>
      </c>
      <c r="AW88" s="4">
        <f t="shared" si="236"/>
        <v>16.031520497375507</v>
      </c>
      <c r="AX88" s="4">
        <f t="shared" si="196"/>
        <v>55.161242757520043</v>
      </c>
      <c r="AY88" s="4">
        <f t="shared" ca="1" si="197"/>
        <v>11.364520499958386</v>
      </c>
      <c r="AZ88" s="4">
        <f t="shared" ca="1" si="198"/>
        <v>7.293144046927452</v>
      </c>
      <c r="BA88" s="4">
        <f t="shared" si="199"/>
        <v>21.25304255149506</v>
      </c>
      <c r="BB88" s="4">
        <f t="shared" ca="1" si="200"/>
        <v>9.3354713931985689</v>
      </c>
      <c r="BC88" s="4">
        <f t="shared" ca="1" si="201"/>
        <v>73.7783661226688</v>
      </c>
      <c r="BD88" s="4">
        <f t="shared" ca="1" si="202"/>
        <v>82.141715035564417</v>
      </c>
      <c r="BE88" s="4">
        <f t="shared" ca="1" si="203"/>
        <v>33.797920598409554</v>
      </c>
      <c r="BF88" s="4">
        <f t="shared" si="204"/>
        <v>86.537895072445195</v>
      </c>
      <c r="BG88" s="4">
        <f t="shared" si="205"/>
        <v>191.45467542057131</v>
      </c>
      <c r="BH88" s="4" t="e">
        <f t="shared" si="206"/>
        <v>#N/A</v>
      </c>
      <c r="BI88" s="4">
        <f t="shared" ca="1" si="207"/>
        <v>15.165204815340289</v>
      </c>
      <c r="BJ88" s="4">
        <f t="shared" ca="1" si="208"/>
        <v>15.862603253875111</v>
      </c>
      <c r="BK88" s="4">
        <f t="shared" ca="1" si="209"/>
        <v>7.749020743524671</v>
      </c>
      <c r="BL88" s="4">
        <f t="shared" ca="1" si="210"/>
        <v>18.750233667556998</v>
      </c>
      <c r="BM88" s="4" t="e">
        <f t="shared" si="211"/>
        <v>#N/A</v>
      </c>
      <c r="BN88" s="4">
        <f t="shared" ca="1" si="212"/>
        <v>2.4184555441972204</v>
      </c>
      <c r="BO88" s="4">
        <f t="shared" ca="1" si="213"/>
        <v>216.07285714285715</v>
      </c>
      <c r="BP88" s="4">
        <f t="shared" ca="1" si="214"/>
        <v>331.75000000000006</v>
      </c>
      <c r="BS88" s="74">
        <f t="shared" si="178"/>
        <v>2.0947947775443256</v>
      </c>
      <c r="BT88" s="74">
        <f t="shared" si="187"/>
        <v>-0.10123213716804745</v>
      </c>
      <c r="BU88" s="74">
        <f t="shared" ca="1" si="215"/>
        <v>-0.56920109464788715</v>
      </c>
      <c r="BV88" s="74">
        <f t="shared" ca="1" si="216"/>
        <v>0.39543706832206493</v>
      </c>
      <c r="BW88" s="74">
        <f t="shared" si="217"/>
        <v>-3.0542909866216057</v>
      </c>
      <c r="BX88" s="74">
        <f t="shared" ca="1" si="218"/>
        <v>0.48721992812608522</v>
      </c>
      <c r="BY88" s="74">
        <f t="shared" ca="1" si="188"/>
        <v>6.6593662437960024</v>
      </c>
      <c r="BZ88" s="74">
        <f t="shared" ca="1" si="219"/>
        <v>-8.2532482117632515</v>
      </c>
      <c r="CA88" s="74">
        <f t="shared" ca="1" si="220"/>
        <v>-5.8089834913127225</v>
      </c>
      <c r="CB88" s="74">
        <f t="shared" si="221"/>
        <v>-1.2036326947812448</v>
      </c>
      <c r="CC88" s="74">
        <f t="shared" si="222"/>
        <v>2.1424330569135344</v>
      </c>
      <c r="CD88" s="74" t="e">
        <f t="shared" ca="1" si="223"/>
        <v>#DIV/0!</v>
      </c>
      <c r="CE88" s="74">
        <f t="shared" ca="1" si="224"/>
        <v>-3.7336372787057397</v>
      </c>
      <c r="CF88" s="74">
        <f t="shared" ca="1" si="225"/>
        <v>-4.1739854901054931</v>
      </c>
      <c r="CG88" s="74">
        <f t="shared" ca="1" si="226"/>
        <v>-2.1729526422800967</v>
      </c>
      <c r="CH88" s="74">
        <f t="shared" ca="1" si="227"/>
        <v>-2.1645069574994205</v>
      </c>
      <c r="CI88" s="74">
        <f t="shared" si="228"/>
        <v>-1.8345038354556524</v>
      </c>
      <c r="CJ88" s="74">
        <f t="shared" ca="1" si="229"/>
        <v>-0.55762740475178263</v>
      </c>
      <c r="CK88" s="74">
        <f t="shared" ca="1" si="230"/>
        <v>-0.48657074068500844</v>
      </c>
      <c r="CL88" s="74">
        <f t="shared" ca="1" si="231"/>
        <v>0.69321021316281406</v>
      </c>
    </row>
    <row r="89" spans="1:90" x14ac:dyDescent="0.35">
      <c r="A89" s="73" t="s">
        <v>1000</v>
      </c>
      <c r="B89" s="41">
        <f t="shared" si="233"/>
        <v>44424</v>
      </c>
      <c r="C89" s="57">
        <f>'HAVERW (new)'!B144</f>
        <v>427</v>
      </c>
      <c r="D89" s="57">
        <f>'HAVERW (new)'!C144-'HAVERW (new)'!B144</f>
        <v>61</v>
      </c>
      <c r="E89" s="4">
        <f ca="1">AVERAGE(OFFSET('HAVERD (new)'!B$12,(ROWS('Chart Data'!$A$5:$A89)-1)*7,0,7,1))</f>
        <v>111.85714285714286</v>
      </c>
      <c r="F89" s="4">
        <f ca="1">AVERAGE(OFFSET('HAVERD (new)'!C$12,(ROWS('Chart Data'!$A$5:$A89)-1)*7,0,7,1))</f>
        <v>109</v>
      </c>
      <c r="G89" s="57">
        <f>'HAVERW (new)'!Q144</f>
        <v>22793</v>
      </c>
      <c r="H89" s="4">
        <f ca="1">AVERAGE(OFFSET('HAVERD (new)'!O$12,(ROWS('Chart Data'!$A$5:$A89)-1)*7,0,7,1))</f>
        <v>97.571428571428569</v>
      </c>
      <c r="I89" s="4">
        <f ca="1">AVERAGE(OFFSET('HAVERD (new)'!P$12,(ROWS('Chart Data'!$A$5:$A89)-1)*7,0,7,1))</f>
        <v>56.285714285714285</v>
      </c>
      <c r="J89" s="4">
        <f ca="1">AVERAGE(OFFSET('HAVERD (new)'!Q$12,(ROWS('Chart Data'!$A$5:$A89)-1)*7,0,7,1))</f>
        <v>52.857142857142854</v>
      </c>
      <c r="K89" s="4">
        <f ca="1">AVERAGE(OFFSET('HAVERD (new)'!R$12,(ROWS('Chart Data'!$A$5:$A89)-1)*7,0,7,1))</f>
        <v>69.428571428571431</v>
      </c>
      <c r="L89" s="57">
        <f>'HAVERW (new)'!D144</f>
        <v>3211</v>
      </c>
      <c r="M89" s="57">
        <f>'HAVERW (new)'!F144</f>
        <v>164.25714285714284</v>
      </c>
      <c r="N89" s="4" t="e">
        <f ca="1">AVERAGE(OFFSET('HAVERD (new)'!D$12,(ROWS('Chart Data'!$A$5:$A89)-1)*7,0,7,1))</f>
        <v>#DIV/0!</v>
      </c>
      <c r="O89" s="4">
        <f ca="1">AVERAGE(OFFSET('HAVERD (new)'!E$12,(ROWS('Chart Data'!$A$5:$A89)-1)*7,0,7,1))</f>
        <v>77.582857142857151</v>
      </c>
      <c r="P89" s="4">
        <f ca="1">AVERAGE(AVERAGE(OFFSET('HAVERD (new)'!F$12,(ROWS('Chart Data'!$A$5:$A89)-1)*7,0,7,1)),AVERAGE(OFFSET('HAVERD (new)'!J$12,(ROWS('Chart Data'!$A$5:$A89)-1)*7,0,7,1)),AVERAGE(OFFSET('HAVERD (new)'!K$12,(ROWS('Chart Data'!$A$5:$A89)-1)*7,0,7,1)))</f>
        <v>68.805714285714288</v>
      </c>
      <c r="Q89" s="4">
        <f ca="1">AVERAGE(AVERAGE(OFFSET('HAVERD (new)'!H$12,(ROWS('Chart Data'!$A$5:$A89)-1)*7,0,7,1)),AVERAGE(OFFSET('HAVERD (new)'!I$12,(ROWS('Chart Data'!$A$5:$A89)-1)*7,0,7,1)))</f>
        <v>82.802857142857135</v>
      </c>
      <c r="R89" s="4">
        <f ca="1">AVERAGE(AVERAGE(OFFSET('HAVERD (new)'!L$12,(ROWS('Chart Data'!$A$5:$A89)-1)*7,0,7,1)),AVERAGE(OFFSET('HAVERD (new)'!M$12,(ROWS('Chart Data'!$A$5:$A89)-1)*7,0,7,1)))</f>
        <v>80.967142857142861</v>
      </c>
      <c r="S89" s="57">
        <f>'Fuel demand'!C35</f>
        <v>94.671704653010551</v>
      </c>
      <c r="T89" s="57">
        <f ca="1">AVERAGE(OFFSET(Energy!E$1109,(ROWS('Chart Data'!$A$5:$A89)-1)*7,0,7,1))</f>
        <v>615515.42857142852</v>
      </c>
      <c r="U89" s="57">
        <f ca="1">-AVERAGE(OFFSET('HAVERD (new)'!T$12,(ROWS('Chart Data'!$A$5:$A89)-1)*7,0,7,1))</f>
        <v>-226.44285714285712</v>
      </c>
      <c r="V89" s="4">
        <f ca="1">-AVERAGE(OFFSET('HAVERD (new)'!U$12,(ROWS('Chart Data'!$A$5:$A89)-1)*7,0,7,1))*10000</f>
        <v>-109.4</v>
      </c>
      <c r="W89" s="4"/>
      <c r="Z89" s="4"/>
      <c r="AA89" s="4">
        <f t="shared" si="190"/>
        <v>14.171122994652396</v>
      </c>
      <c r="AB89" s="4">
        <f t="shared" si="191"/>
        <v>60.526315789473692</v>
      </c>
      <c r="AC89" s="4">
        <f t="shared" ca="1" si="192"/>
        <v>10.126582278481022</v>
      </c>
      <c r="AD89" s="4">
        <f t="shared" ca="1" si="193"/>
        <v>7.0126227208976211</v>
      </c>
      <c r="AE89" s="4">
        <f t="shared" si="163"/>
        <v>19.116801672328187</v>
      </c>
      <c r="AF89" s="4">
        <f t="shared" ca="1" si="164"/>
        <v>8.0696202531645547</v>
      </c>
      <c r="AG89" s="4">
        <f t="shared" ca="1" si="165"/>
        <v>72.052401746724897</v>
      </c>
      <c r="AH89" s="4">
        <f t="shared" ca="1" si="166"/>
        <v>68.949771689497723</v>
      </c>
      <c r="AI89" s="4">
        <f t="shared" ca="1" si="167"/>
        <v>24.296675191815865</v>
      </c>
      <c r="AJ89" s="4">
        <f t="shared" si="168"/>
        <v>73.755619125459745</v>
      </c>
      <c r="AK89" s="4">
        <f t="shared" si="176"/>
        <v>163.89717695662148</v>
      </c>
      <c r="AL89" s="73" t="e">
        <f>NA()</f>
        <v>#N/A</v>
      </c>
      <c r="AM89" s="4">
        <f t="shared" ca="1" si="169"/>
        <v>18.887915936952716</v>
      </c>
      <c r="AN89" s="4">
        <f t="shared" ca="1" si="170"/>
        <v>21.709246203219369</v>
      </c>
      <c r="AO89" s="4">
        <f t="shared" ca="1" si="171"/>
        <v>9.8503728832832529</v>
      </c>
      <c r="AP89" s="4">
        <f t="shared" ca="1" si="172"/>
        <v>17.733693394266737</v>
      </c>
      <c r="AQ89" s="73" t="e">
        <f>NA()</f>
        <v>#N/A</v>
      </c>
      <c r="AR89" s="4">
        <f t="shared" ca="1" si="173"/>
        <v>7.5083539270443644</v>
      </c>
      <c r="AS89" s="57">
        <f t="shared" ca="1" si="194"/>
        <v>226.44285714285712</v>
      </c>
      <c r="AT89" s="57">
        <f t="shared" ca="1" si="195"/>
        <v>109.4</v>
      </c>
      <c r="AW89" s="4">
        <f t="shared" si="236"/>
        <v>15.665945450890355</v>
      </c>
      <c r="AX89" s="4">
        <f t="shared" si="196"/>
        <v>59.317211948790899</v>
      </c>
      <c r="AY89" s="4">
        <f t="shared" ca="1" si="197"/>
        <v>10.579839538966397</v>
      </c>
      <c r="AZ89" s="4">
        <f t="shared" ca="1" si="198"/>
        <v>6.8445951816973105</v>
      </c>
      <c r="BA89" s="4">
        <f t="shared" si="199"/>
        <v>18.180598919472722</v>
      </c>
      <c r="BB89" s="4">
        <f t="shared" ca="1" si="200"/>
        <v>8.3776698449194598</v>
      </c>
      <c r="BC89" s="4">
        <f t="shared" ca="1" si="201"/>
        <v>70.774983042866509</v>
      </c>
      <c r="BD89" s="4">
        <f t="shared" ca="1" si="202"/>
        <v>77.827433820007812</v>
      </c>
      <c r="BE89" s="4">
        <f t="shared" ca="1" si="203"/>
        <v>29.842590871289772</v>
      </c>
      <c r="BF89" s="4">
        <f t="shared" si="204"/>
        <v>84.515411727885763</v>
      </c>
      <c r="BG89" s="4">
        <f t="shared" si="205"/>
        <v>181.74602263985912</v>
      </c>
      <c r="BH89" s="4" t="e">
        <f t="shared" si="206"/>
        <v>#N/A</v>
      </c>
      <c r="BI89" s="4">
        <f t="shared" ca="1" si="207"/>
        <v>15.582874559858517</v>
      </c>
      <c r="BJ89" s="4">
        <f t="shared" ca="1" si="208"/>
        <v>17.341154051918217</v>
      </c>
      <c r="BK89" s="4">
        <f t="shared" ca="1" si="209"/>
        <v>6.8324641312170806</v>
      </c>
      <c r="BL89" s="4">
        <f t="shared" ca="1" si="210"/>
        <v>17.602472643053886</v>
      </c>
      <c r="BM89" s="4" t="e">
        <f t="shared" si="211"/>
        <v>#N/A</v>
      </c>
      <c r="BN89" s="4">
        <f t="shared" ca="1" si="212"/>
        <v>1.8933717675363366</v>
      </c>
      <c r="BO89" s="4">
        <f t="shared" ca="1" si="213"/>
        <v>215.52249999999998</v>
      </c>
      <c r="BP89" s="4">
        <f t="shared" ca="1" si="214"/>
        <v>199.1</v>
      </c>
      <c r="BS89" s="74">
        <f t="shared" si="178"/>
        <v>1.0659463389865453</v>
      </c>
      <c r="BT89" s="74">
        <f t="shared" si="187"/>
        <v>0.14746413681959658</v>
      </c>
      <c r="BU89" s="74">
        <f t="shared" ca="1" si="215"/>
        <v>-0.56920109464788715</v>
      </c>
      <c r="BV89" s="74">
        <f t="shared" ca="1" si="216"/>
        <v>0.48718146390815081</v>
      </c>
      <c r="BW89" s="74">
        <f t="shared" si="217"/>
        <v>-2.9114874070353469</v>
      </c>
      <c r="BX89" s="74">
        <f t="shared" ca="1" si="218"/>
        <v>0.32298849167909138</v>
      </c>
      <c r="BY89" s="74">
        <f t="shared" ca="1" si="188"/>
        <v>6.3349509215228705</v>
      </c>
      <c r="BZ89" s="74">
        <f t="shared" ca="1" si="219"/>
        <v>-8.0761459135442788</v>
      </c>
      <c r="CA89" s="74">
        <f t="shared" ca="1" si="220"/>
        <v>-6.4787426274127284</v>
      </c>
      <c r="CB89" s="74">
        <f t="shared" si="221"/>
        <v>-0.78638291872289368</v>
      </c>
      <c r="CC89" s="74">
        <f t="shared" si="222"/>
        <v>2.3038513407246155</v>
      </c>
      <c r="CD89" s="74" t="e">
        <f t="shared" ca="1" si="223"/>
        <v>#DIV/0!</v>
      </c>
      <c r="CE89" s="74">
        <f t="shared" ca="1" si="224"/>
        <v>-3.6666609161293104</v>
      </c>
      <c r="CF89" s="74">
        <f t="shared" ca="1" si="225"/>
        <v>-4.2631199471747072</v>
      </c>
      <c r="CG89" s="74">
        <f t="shared" ca="1" si="226"/>
        <v>-2.0627811269870304</v>
      </c>
      <c r="CH89" s="74">
        <f t="shared" ca="1" si="227"/>
        <v>-2.1162420106690454</v>
      </c>
      <c r="CI89" s="74">
        <f t="shared" si="228"/>
        <v>-1.7168185318920348</v>
      </c>
      <c r="CJ89" s="74">
        <f t="shared" ca="1" si="229"/>
        <v>-0.1505961755742036</v>
      </c>
      <c r="CK89" s="74">
        <f t="shared" ca="1" si="230"/>
        <v>-0.3452175142855799</v>
      </c>
      <c r="CL89" s="74">
        <f t="shared" ca="1" si="231"/>
        <v>0.62900821902997883</v>
      </c>
    </row>
    <row r="90" spans="1:90" x14ac:dyDescent="0.35">
      <c r="A90" s="73" t="s">
        <v>1008</v>
      </c>
      <c r="B90" s="41">
        <f t="shared" si="233"/>
        <v>44431</v>
      </c>
      <c r="C90" s="57">
        <f>'HAVERW (new)'!B145</f>
        <v>444</v>
      </c>
      <c r="D90" s="57">
        <f>'HAVERW (new)'!C145-'HAVERW (new)'!B145</f>
        <v>60</v>
      </c>
      <c r="E90" s="4">
        <f ca="1">AVERAGE(OFFSET('HAVERD (new)'!B$12,(ROWS('Chart Data'!$A$5:$A90)-1)*7,0,7,1))</f>
        <v>111</v>
      </c>
      <c r="F90" s="4">
        <f ca="1">AVERAGE(OFFSET('HAVERD (new)'!C$12,(ROWS('Chart Data'!$A$5:$A90)-1)*7,0,7,1))</f>
        <v>107.57142857142857</v>
      </c>
      <c r="G90" s="57">
        <f>'HAVERW (new)'!Q145</f>
        <v>23835</v>
      </c>
      <c r="H90" s="4">
        <f ca="1">AVERAGE(OFFSET('HAVERD (new)'!O$12,(ROWS('Chart Data'!$A$5:$A90)-1)*7,0,7,1))</f>
        <v>98.714285714285708</v>
      </c>
      <c r="I90" s="4">
        <f ca="1">AVERAGE(OFFSET('HAVERD (new)'!P$12,(ROWS('Chart Data'!$A$5:$A90)-1)*7,0,7,1))</f>
        <v>59</v>
      </c>
      <c r="J90" s="4">
        <f ca="1">AVERAGE(OFFSET('HAVERD (new)'!Q$12,(ROWS('Chart Data'!$A$5:$A90)-1)*7,0,7,1))</f>
        <v>57.857142857142854</v>
      </c>
      <c r="K90" s="4">
        <f ca="1">AVERAGE(OFFSET('HAVERD (new)'!R$12,(ROWS('Chart Data'!$A$5:$A90)-1)*7,0,7,1))</f>
        <v>71.285714285714292</v>
      </c>
      <c r="L90" s="57">
        <f>'HAVERW (new)'!D145</f>
        <v>1925</v>
      </c>
      <c r="M90" s="57">
        <f>'HAVERW (new)'!F145</f>
        <v>166.31428571428572</v>
      </c>
      <c r="N90" s="4" t="e">
        <f ca="1">AVERAGE(OFFSET('HAVERD (new)'!D$12,(ROWS('Chart Data'!$A$5:$A90)-1)*7,0,7,1))</f>
        <v>#DIV/0!</v>
      </c>
      <c r="O90" s="4">
        <f ca="1">AVERAGE(OFFSET('HAVERD (new)'!E$12,(ROWS('Chart Data'!$A$5:$A90)-1)*7,0,7,1))</f>
        <v>79.955714285714279</v>
      </c>
      <c r="P90" s="4">
        <f ca="1">AVERAGE(AVERAGE(OFFSET('HAVERD (new)'!F$12,(ROWS('Chart Data'!$A$5:$A90)-1)*7,0,7,1)),AVERAGE(OFFSET('HAVERD (new)'!J$12,(ROWS('Chart Data'!$A$5:$A90)-1)*7,0,7,1)),AVERAGE(OFFSET('HAVERD (new)'!K$12,(ROWS('Chart Data'!$A$5:$A90)-1)*7,0,7,1)))</f>
        <v>71.778095238095247</v>
      </c>
      <c r="Q90" s="4">
        <f ca="1">AVERAGE(AVERAGE(OFFSET('HAVERD (new)'!H$12,(ROWS('Chart Data'!$A$5:$A90)-1)*7,0,7,1)),AVERAGE(OFFSET('HAVERD (new)'!I$12,(ROWS('Chart Data'!$A$5:$A90)-1)*7,0,7,1)))</f>
        <v>83.422142857142859</v>
      </c>
      <c r="R90" s="4">
        <f ca="1">AVERAGE(AVERAGE(OFFSET('HAVERD (new)'!L$12,(ROWS('Chart Data'!$A$5:$A90)-1)*7,0,7,1)),AVERAGE(OFFSET('HAVERD (new)'!M$12,(ROWS('Chart Data'!$A$5:$A90)-1)*7,0,7,1)))</f>
        <v>81.851428571428585</v>
      </c>
      <c r="S90" s="57">
        <f>'Fuel demand'!C36</f>
        <v>93.204003925675366</v>
      </c>
      <c r="T90" s="57">
        <f ca="1">AVERAGE(OFFSET(Energy!E$1109,(ROWS('Chart Data'!$A$5:$A90)-1)*7,0,7,1))</f>
        <v>608589.14285714284</v>
      </c>
      <c r="U90" s="57">
        <f ca="1">-AVERAGE(OFFSET('HAVERD (new)'!T$12,(ROWS('Chart Data'!$A$5:$A90)-1)*7,0,7,1))</f>
        <v>-176.78714285714287</v>
      </c>
      <c r="V90" s="4">
        <f ca="1">-AVERAGE(OFFSET('HAVERD (new)'!U$12,(ROWS('Chart Data'!$A$5:$A90)-1)*7,0,7,1))*10000</f>
        <v>-82.4</v>
      </c>
      <c r="W90" s="4"/>
      <c r="Z90" s="4"/>
      <c r="AA90" s="4">
        <f t="shared" si="190"/>
        <v>21.311475409836067</v>
      </c>
      <c r="AB90" s="4">
        <f t="shared" si="191"/>
        <v>53.846153846153854</v>
      </c>
      <c r="AC90" s="4">
        <f t="shared" ca="1" si="192"/>
        <v>8.8235294117646959</v>
      </c>
      <c r="AD90" s="4">
        <f t="shared" ca="1" si="193"/>
        <v>7.2649572649572614</v>
      </c>
      <c r="AE90" s="4">
        <f t="shared" si="163"/>
        <v>20.075566750629715</v>
      </c>
      <c r="AF90" s="4">
        <f t="shared" ca="1" si="164"/>
        <v>7.465007776049748</v>
      </c>
      <c r="AG90" s="4">
        <f t="shared" ca="1" si="165"/>
        <v>66.532258064516128</v>
      </c>
      <c r="AH90" s="4">
        <f t="shared" ca="1" si="166"/>
        <v>64.634146341463378</v>
      </c>
      <c r="AI90" s="4">
        <f t="shared" ca="1" si="167"/>
        <v>22.906403940886698</v>
      </c>
      <c r="AJ90" s="4">
        <f t="shared" si="168"/>
        <v>77.156758039634511</v>
      </c>
      <c r="AK90" s="4">
        <f t="shared" si="176"/>
        <v>149.45361045639604</v>
      </c>
      <c r="AL90" s="73" t="e">
        <f>NA()</f>
        <v>#N/A</v>
      </c>
      <c r="AM90" s="4">
        <f t="shared" ca="1" si="169"/>
        <v>21.729957805907162</v>
      </c>
      <c r="AN90" s="4">
        <f t="shared" ca="1" si="170"/>
        <v>19.421644747266686</v>
      </c>
      <c r="AO90" s="4">
        <f t="shared" ca="1" si="171"/>
        <v>13.789239852686141</v>
      </c>
      <c r="AP90" s="4">
        <f t="shared" ca="1" si="172"/>
        <v>23.574640627190526</v>
      </c>
      <c r="AQ90" s="73" t="e">
        <f>NA()</f>
        <v>#N/A</v>
      </c>
      <c r="AR90" s="4">
        <f t="shared" ca="1" si="173"/>
        <v>3.8570052558403622</v>
      </c>
      <c r="AS90" s="57">
        <f t="shared" ca="1" si="194"/>
        <v>176.78714285714287</v>
      </c>
      <c r="AT90" s="57">
        <f t="shared" ca="1" si="195"/>
        <v>82.4</v>
      </c>
      <c r="AW90" s="4">
        <f t="shared" si="236"/>
        <v>16.339558984200437</v>
      </c>
      <c r="AX90" s="4">
        <f t="shared" si="196"/>
        <v>57.647171462960941</v>
      </c>
      <c r="AY90" s="4">
        <f t="shared" ca="1" si="197"/>
        <v>9.9759236210141928</v>
      </c>
      <c r="AZ90" s="4">
        <f t="shared" ca="1" si="198"/>
        <v>6.4822630693651959</v>
      </c>
      <c r="BA90" s="4">
        <f t="shared" si="199"/>
        <v>17.477627967791786</v>
      </c>
      <c r="BB90" s="4">
        <f t="shared" ca="1" si="200"/>
        <v>8.1471475953835082</v>
      </c>
      <c r="BC90" s="4">
        <f t="shared" ca="1" si="201"/>
        <v>68.017803656556509</v>
      </c>
      <c r="BD90" s="4">
        <f t="shared" ca="1" si="202"/>
        <v>73.58056499996826</v>
      </c>
      <c r="BE90" s="4">
        <f t="shared" ca="1" si="203"/>
        <v>27.656026590405006</v>
      </c>
      <c r="BF90" s="4">
        <f t="shared" si="204"/>
        <v>80.839898342923902</v>
      </c>
      <c r="BG90" s="4">
        <f t="shared" si="205"/>
        <v>170.6226003126589</v>
      </c>
      <c r="BH90" s="4" t="e">
        <f t="shared" si="206"/>
        <v>#N/A</v>
      </c>
      <c r="BI90" s="4">
        <f t="shared" ca="1" si="207"/>
        <v>17.497318694524665</v>
      </c>
      <c r="BJ90" s="4">
        <f t="shared" ca="1" si="208"/>
        <v>18.912295217386426</v>
      </c>
      <c r="BK90" s="4">
        <f t="shared" ca="1" si="209"/>
        <v>8.3983036964591413</v>
      </c>
      <c r="BL90" s="4">
        <f t="shared" ca="1" si="210"/>
        <v>19.015196509236638</v>
      </c>
      <c r="BM90" s="4" t="e">
        <f t="shared" si="211"/>
        <v>#N/A</v>
      </c>
      <c r="BN90" s="4">
        <f t="shared" ca="1" si="212"/>
        <v>1.1415803636157102</v>
      </c>
      <c r="BO90" s="4">
        <f t="shared" ca="1" si="213"/>
        <v>206.41107142857143</v>
      </c>
      <c r="BP90" s="4">
        <f t="shared" ca="1" si="214"/>
        <v>118.15</v>
      </c>
      <c r="BS90" s="74">
        <f t="shared" si="178"/>
        <v>1.6906043195394835</v>
      </c>
      <c r="BT90" s="74">
        <f t="shared" si="187"/>
        <v>6.4565378823715228E-2</v>
      </c>
      <c r="BU90" s="74">
        <f t="shared" ca="1" si="215"/>
        <v>-0.66809703773342688</v>
      </c>
      <c r="BV90" s="74">
        <f t="shared" ca="1" si="216"/>
        <v>0.3561180416423137</v>
      </c>
      <c r="BW90" s="74">
        <f t="shared" si="217"/>
        <v>-2.7082069016680226</v>
      </c>
      <c r="BX90" s="74">
        <f t="shared" ca="1" si="218"/>
        <v>0.54196374027508132</v>
      </c>
      <c r="BY90" s="74">
        <f t="shared" ca="1" si="188"/>
        <v>6.0371296927925426</v>
      </c>
      <c r="BZ90" s="74">
        <f t="shared" ca="1" si="219"/>
        <v>-6.8364298260114635</v>
      </c>
      <c r="CA90" s="74">
        <f t="shared" ca="1" si="220"/>
        <v>-5.8568234296055781</v>
      </c>
      <c r="CB90" s="74">
        <f t="shared" si="221"/>
        <v>-1.3459066017375334</v>
      </c>
      <c r="CC90" s="74">
        <f t="shared" si="222"/>
        <v>2.4288203346428721</v>
      </c>
      <c r="CD90" s="74" t="e">
        <f t="shared" ca="1" si="223"/>
        <v>#DIV/0!</v>
      </c>
      <c r="CE90" s="74">
        <f t="shared" ca="1" si="224"/>
        <v>-3.294594901950576</v>
      </c>
      <c r="CF90" s="74">
        <f t="shared" ca="1" si="225"/>
        <v>-3.891954316069949</v>
      </c>
      <c r="CG90" s="74">
        <f t="shared" ca="1" si="226"/>
        <v>-1.9925983909406737</v>
      </c>
      <c r="CH90" s="74">
        <f t="shared" ca="1" si="227"/>
        <v>-2.0195559197693616</v>
      </c>
      <c r="CI90" s="74">
        <f t="shared" si="228"/>
        <v>-2.0729349277160067</v>
      </c>
      <c r="CJ90" s="74">
        <f t="shared" ca="1" si="229"/>
        <v>-0.22967399361828816</v>
      </c>
      <c r="CK90" s="74">
        <f t="shared" ca="1" si="230"/>
        <v>0.28428880171925441</v>
      </c>
      <c r="CL90" s="74">
        <f t="shared" ca="1" si="231"/>
        <v>0.67087908476878444</v>
      </c>
    </row>
    <row r="91" spans="1:90" x14ac:dyDescent="0.35">
      <c r="A91" s="73" t="s">
        <v>1019</v>
      </c>
      <c r="B91" s="41">
        <f t="shared" si="233"/>
        <v>44438</v>
      </c>
      <c r="C91" s="57">
        <f>'HAVERW (new)'!B146</f>
        <v>414</v>
      </c>
      <c r="D91" s="57">
        <f>'HAVERW (new)'!C146-'HAVERW (new)'!B146</f>
        <v>66</v>
      </c>
      <c r="E91" s="4">
        <f ca="1">AVERAGE(OFFSET('HAVERD (new)'!B$12,(ROWS('Chart Data'!$A$5:$A91)-1)*7,0,7,1))</f>
        <v>108.42857142857143</v>
      </c>
      <c r="F91" s="4">
        <f ca="1">AVERAGE(OFFSET('HAVERD (new)'!C$12,(ROWS('Chart Data'!$A$5:$A91)-1)*7,0,7,1))</f>
        <v>103.28571428571429</v>
      </c>
      <c r="G91" s="57">
        <f>'HAVERW (new)'!Q146</f>
        <v>25122</v>
      </c>
      <c r="H91" s="4">
        <f ca="1">AVERAGE(OFFSET('HAVERD (new)'!O$12,(ROWS('Chart Data'!$A$5:$A91)-1)*7,0,7,1))</f>
        <v>96.857142857142861</v>
      </c>
      <c r="I91" s="4">
        <f ca="1">AVERAGE(OFFSET('HAVERD (new)'!P$12,(ROWS('Chart Data'!$A$5:$A91)-1)*7,0,7,1))</f>
        <v>62.428571428571431</v>
      </c>
      <c r="J91" s="4">
        <f ca="1">AVERAGE(OFFSET('HAVERD (new)'!Q$12,(ROWS('Chart Data'!$A$5:$A91)-1)*7,0,7,1))</f>
        <v>59.857142857142854</v>
      </c>
      <c r="K91" s="4">
        <f ca="1">AVERAGE(OFFSET('HAVERD (new)'!R$12,(ROWS('Chart Data'!$A$5:$A91)-1)*7,0,7,1))</f>
        <v>74.857142857142861</v>
      </c>
      <c r="L91" s="57">
        <f>'HAVERW (new)'!D146</f>
        <v>2704</v>
      </c>
      <c r="M91" s="57">
        <f>'HAVERW (new)'!F146</f>
        <v>164.74285714285716</v>
      </c>
      <c r="N91" s="4" t="e">
        <f ca="1">AVERAGE(OFFSET('HAVERD (new)'!D$12,(ROWS('Chart Data'!$A$5:$A91)-1)*7,0,7,1))</f>
        <v>#DIV/0!</v>
      </c>
      <c r="O91" s="4">
        <f ca="1">AVERAGE(OFFSET('HAVERD (new)'!E$12,(ROWS('Chart Data'!$A$5:$A91)-1)*7,0,7,1))</f>
        <v>82.352857142857147</v>
      </c>
      <c r="P91" s="4">
        <f ca="1">AVERAGE(AVERAGE(OFFSET('HAVERD (new)'!F$12,(ROWS('Chart Data'!$A$5:$A91)-1)*7,0,7,1)),AVERAGE(OFFSET('HAVERD (new)'!J$12,(ROWS('Chart Data'!$A$5:$A91)-1)*7,0,7,1)),AVERAGE(OFFSET('HAVERD (new)'!K$12,(ROWS('Chart Data'!$A$5:$A91)-1)*7,0,7,1)))</f>
        <v>76.825714285714298</v>
      </c>
      <c r="Q91" s="4">
        <f ca="1">AVERAGE(AVERAGE(OFFSET('HAVERD (new)'!H$12,(ROWS('Chart Data'!$A$5:$A91)-1)*7,0,7,1)),AVERAGE(OFFSET('HAVERD (new)'!I$12,(ROWS('Chart Data'!$A$5:$A91)-1)*7,0,7,1)))</f>
        <v>83.39357142857142</v>
      </c>
      <c r="R91" s="4">
        <f ca="1">AVERAGE(AVERAGE(OFFSET('HAVERD (new)'!L$12,(ROWS('Chart Data'!$A$5:$A91)-1)*7,0,7,1)),AVERAGE(OFFSET('HAVERD (new)'!M$12,(ROWS('Chart Data'!$A$5:$A91)-1)*7,0,7,1)))</f>
        <v>80.32714285714286</v>
      </c>
      <c r="S91" s="57">
        <f>'Fuel demand'!C37</f>
        <v>91.563209119702222</v>
      </c>
      <c r="T91" s="57">
        <f ca="1">AVERAGE(OFFSET(Energy!E$1109,(ROWS('Chart Data'!$A$5:$A91)-1)*7,0,7,1))</f>
        <v>614938.71428571432</v>
      </c>
      <c r="U91" s="57">
        <f ca="1">-AVERAGE(OFFSET('HAVERD (new)'!T$12,(ROWS('Chart Data'!$A$5:$A91)-1)*7,0,7,1))</f>
        <v>-205.20142857142855</v>
      </c>
      <c r="V91" s="4">
        <f ca="1">-AVERAGE(OFFSET('HAVERD (new)'!U$12,(ROWS('Chart Data'!$A$5:$A91)-1)*7,0,7,1))*10000</f>
        <v>-9.7999999999999989</v>
      </c>
      <c r="W91" s="4"/>
      <c r="Z91" s="4"/>
      <c r="AA91" s="4">
        <f t="shared" si="190"/>
        <v>0.97560975609756184</v>
      </c>
      <c r="AB91" s="4">
        <f t="shared" si="191"/>
        <v>64.999999999999986</v>
      </c>
      <c r="AC91" s="4">
        <f t="shared" ca="1" si="192"/>
        <v>8.273894436519269</v>
      </c>
      <c r="AD91" s="4">
        <f t="shared" ca="1" si="193"/>
        <v>5.0872093023255793</v>
      </c>
      <c r="AE91" s="4">
        <f t="shared" si="163"/>
        <v>28.830769230769238</v>
      </c>
      <c r="AF91" s="4">
        <f t="shared" ca="1" si="164"/>
        <v>5.1162790697674598</v>
      </c>
      <c r="AG91" s="4">
        <f t="shared" ca="1" si="165"/>
        <v>61.25461254612545</v>
      </c>
      <c r="AH91" s="4">
        <f t="shared" ca="1" si="166"/>
        <v>59.923664122137389</v>
      </c>
      <c r="AI91" s="4">
        <f t="shared" ca="1" si="167"/>
        <v>27.804878048780491</v>
      </c>
      <c r="AJ91" s="4">
        <f t="shared" si="168"/>
        <v>70.518970780636721</v>
      </c>
      <c r="AK91" s="4">
        <f t="shared" si="176"/>
        <v>126.6954983290741</v>
      </c>
      <c r="AL91" s="73" t="e">
        <f>NA()</f>
        <v>#N/A</v>
      </c>
      <c r="AM91" s="4">
        <f t="shared" ca="1" si="169"/>
        <v>24.974526849784297</v>
      </c>
      <c r="AN91" s="4">
        <f t="shared" ca="1" si="170"/>
        <v>19.853798780170749</v>
      </c>
      <c r="AO91" s="4">
        <f t="shared" ca="1" si="171"/>
        <v>15.706173255502808</v>
      </c>
      <c r="AP91" s="4">
        <f t="shared" ca="1" si="172"/>
        <v>29.763223483799493</v>
      </c>
      <c r="AQ91" s="73" t="e">
        <f>NA()</f>
        <v>#N/A</v>
      </c>
      <c r="AR91" s="4">
        <f t="shared" ca="1" si="173"/>
        <v>5.1445863827487948</v>
      </c>
      <c r="AS91" s="57">
        <f t="shared" ca="1" si="194"/>
        <v>205.20142857142855</v>
      </c>
      <c r="AT91" s="57">
        <f t="shared" ca="1" si="195"/>
        <v>9.7999999999999989</v>
      </c>
      <c r="AW91" s="4">
        <f t="shared" si="236"/>
        <v>15.109102448865853</v>
      </c>
      <c r="AX91" s="4">
        <f t="shared" si="196"/>
        <v>59.032306598096071</v>
      </c>
      <c r="AY91" s="4">
        <f t="shared" ca="1" si="197"/>
        <v>9.6906169163066327</v>
      </c>
      <c r="AZ91" s="4">
        <f t="shared" ca="1" si="198"/>
        <v>6.2378453667378482</v>
      </c>
      <c r="BA91" s="4">
        <f t="shared" si="199"/>
        <v>21.137677504494533</v>
      </c>
      <c r="BB91" s="4">
        <f t="shared" ca="1" si="200"/>
        <v>7.6348160889400223</v>
      </c>
      <c r="BC91" s="4">
        <f t="shared" ca="1" si="201"/>
        <v>66.226193635193141</v>
      </c>
      <c r="BD91" s="4">
        <f t="shared" ca="1" si="202"/>
        <v>69.001895538274624</v>
      </c>
      <c r="BE91" s="4">
        <f t="shared" ca="1" si="203"/>
        <v>27.444711667338417</v>
      </c>
      <c r="BF91" s="4">
        <f t="shared" si="204"/>
        <v>76.76750473721394</v>
      </c>
      <c r="BG91" s="4">
        <f t="shared" si="205"/>
        <v>153.50273152271109</v>
      </c>
      <c r="BH91" s="4" t="e">
        <f t="shared" si="206"/>
        <v>#N/A</v>
      </c>
      <c r="BI91" s="4">
        <f t="shared" ca="1" si="207"/>
        <v>20.09271283544188</v>
      </c>
      <c r="BJ91" s="4">
        <f t="shared" ca="1" si="208"/>
        <v>19.843822315482718</v>
      </c>
      <c r="BK91" s="4">
        <f t="shared" ca="1" si="209"/>
        <v>10.923294116048215</v>
      </c>
      <c r="BL91" s="4">
        <f t="shared" ca="1" si="210"/>
        <v>21.817270438146167</v>
      </c>
      <c r="BM91" s="4" t="e">
        <f t="shared" si="211"/>
        <v>#N/A</v>
      </c>
      <c r="BN91" s="4">
        <f t="shared" ca="1" si="212"/>
        <v>2.4913133932360196</v>
      </c>
      <c r="BO91" s="4">
        <f t="shared" ca="1" si="213"/>
        <v>211.5060714285714</v>
      </c>
      <c r="BP91" s="4">
        <f t="shared" ca="1" si="214"/>
        <v>67.400000000000006</v>
      </c>
      <c r="BS91" s="74">
        <f t="shared" si="178"/>
        <v>0.58826670679900461</v>
      </c>
      <c r="BT91" s="74">
        <f t="shared" si="187"/>
        <v>0.56195792679900325</v>
      </c>
      <c r="BU91" s="74">
        <f t="shared" ca="1" si="215"/>
        <v>-0.96478486699004451</v>
      </c>
      <c r="BV91" s="74">
        <f t="shared" ca="1" si="216"/>
        <v>-3.7072225155196398E-2</v>
      </c>
      <c r="BW91" s="74">
        <f t="shared" si="217"/>
        <v>-2.45713011624792</v>
      </c>
      <c r="BX91" s="74">
        <f t="shared" ca="1" si="218"/>
        <v>0.18612896130659831</v>
      </c>
      <c r="BY91" s="74">
        <f t="shared" ca="1" si="188"/>
        <v>5.843606013986097</v>
      </c>
      <c r="BZ91" s="74">
        <f t="shared" ca="1" si="219"/>
        <v>-6.3405433909983371</v>
      </c>
      <c r="CA91" s="74">
        <f t="shared" ca="1" si="220"/>
        <v>-4.6608249722841402</v>
      </c>
      <c r="CB91" s="74">
        <f t="shared" si="221"/>
        <v>-1.0069727377652129</v>
      </c>
      <c r="CC91" s="74">
        <f t="shared" si="222"/>
        <v>2.3333579087330945</v>
      </c>
      <c r="CD91" s="74" t="e">
        <f t="shared" ca="1" si="223"/>
        <v>#DIV/0!</v>
      </c>
      <c r="CE91" s="74">
        <f t="shared" ca="1" si="224"/>
        <v>-2.9187208671571243</v>
      </c>
      <c r="CF91" s="74">
        <f t="shared" ca="1" si="225"/>
        <v>-3.2616506169814459</v>
      </c>
      <c r="CG91" s="74">
        <f t="shared" ca="1" si="226"/>
        <v>-1.9958363487744166</v>
      </c>
      <c r="CH91" s="74">
        <f t="shared" ca="1" si="227"/>
        <v>-2.1862183737111422</v>
      </c>
      <c r="CI91" s="74">
        <f t="shared" si="228"/>
        <v>-2.4710501031787544</v>
      </c>
      <c r="CJ91" s="74">
        <f t="shared" ca="1" si="229"/>
        <v>-0.15718055704941036</v>
      </c>
      <c r="CK91" s="74">
        <f t="shared" ca="1" si="230"/>
        <v>-7.593101546007032E-2</v>
      </c>
      <c r="CL91" s="74">
        <f t="shared" ca="1" si="231"/>
        <v>0.78346519042201712</v>
      </c>
    </row>
    <row r="92" spans="1:90" x14ac:dyDescent="0.35">
      <c r="A92" s="73" t="s">
        <v>1027</v>
      </c>
      <c r="B92" s="41">
        <f t="shared" si="233"/>
        <v>44445</v>
      </c>
      <c r="C92" s="57">
        <f>'HAVERW (new)'!B147</f>
        <v>434</v>
      </c>
      <c r="D92" s="57">
        <f>'HAVERW (new)'!C147-'HAVERW (new)'!B147</f>
        <v>59</v>
      </c>
      <c r="E92" s="4">
        <f ca="1">AVERAGE(OFFSET('HAVERD (new)'!B$12,(ROWS('Chart Data'!$A$5:$A92)-1)*7,0,7,1))</f>
        <v>114.85714285714286</v>
      </c>
      <c r="F92" s="4">
        <f ca="1">AVERAGE(OFFSET('HAVERD (new)'!C$12,(ROWS('Chart Data'!$A$5:$A92)-1)*7,0,7,1))</f>
        <v>112.42857142857143</v>
      </c>
      <c r="G92" s="57">
        <f>'HAVERW (new)'!Q147</f>
        <v>25053</v>
      </c>
      <c r="H92" s="4">
        <f ca="1">AVERAGE(OFFSET('HAVERD (new)'!O$12,(ROWS('Chart Data'!$A$5:$A92)-1)*7,0,7,1))</f>
        <v>98.857142857142861</v>
      </c>
      <c r="I92" s="4">
        <f ca="1">AVERAGE(OFFSET('HAVERD (new)'!P$12,(ROWS('Chart Data'!$A$5:$A92)-1)*7,0,7,1))</f>
        <v>61.428571428571431</v>
      </c>
      <c r="J92" s="4">
        <f ca="1">AVERAGE(OFFSET('HAVERD (new)'!Q$12,(ROWS('Chart Data'!$A$5:$A92)-1)*7,0,7,1))</f>
        <v>59</v>
      </c>
      <c r="K92" s="4">
        <f ca="1">AVERAGE(OFFSET('HAVERD (new)'!R$12,(ROWS('Chart Data'!$A$5:$A92)-1)*7,0,7,1))</f>
        <v>75.142857142857139</v>
      </c>
      <c r="L92" s="57">
        <f>'HAVERW (new)'!D147</f>
        <v>3499</v>
      </c>
      <c r="M92" s="57">
        <f>'HAVERW (new)'!F147</f>
        <v>159.14285714285714</v>
      </c>
      <c r="N92" s="4" t="e">
        <f ca="1">AVERAGE(OFFSET('HAVERD (new)'!D$12,(ROWS('Chart Data'!$A$5:$A92)-1)*7,0,7,1))</f>
        <v>#DIV/0!</v>
      </c>
      <c r="O92" s="4">
        <f ca="1">AVERAGE(OFFSET('HAVERD (new)'!E$12,(ROWS('Chart Data'!$A$5:$A92)-1)*7,0,7,1))</f>
        <v>77.71142857142857</v>
      </c>
      <c r="P92" s="4">
        <f ca="1">AVERAGE(AVERAGE(OFFSET('HAVERD (new)'!F$12,(ROWS('Chart Data'!$A$5:$A92)-1)*7,0,7,1)),AVERAGE(OFFSET('HAVERD (new)'!J$12,(ROWS('Chart Data'!$A$5:$A92)-1)*7,0,7,1)),AVERAGE(OFFSET('HAVERD (new)'!K$12,(ROWS('Chart Data'!$A$5:$A92)-1)*7,0,7,1)))</f>
        <v>70.143809523809523</v>
      </c>
      <c r="Q92" s="4">
        <f ca="1">AVERAGE(AVERAGE(OFFSET('HAVERD (new)'!H$12,(ROWS('Chart Data'!$A$5:$A92)-1)*7,0,7,1)),AVERAGE(OFFSET('HAVERD (new)'!I$12,(ROWS('Chart Data'!$A$5:$A92)-1)*7,0,7,1)))</f>
        <v>78.444999999999993</v>
      </c>
      <c r="R92" s="4">
        <f ca="1">AVERAGE(AVERAGE(OFFSET('HAVERD (new)'!L$12,(ROWS('Chart Data'!$A$5:$A92)-1)*7,0,7,1)),AVERAGE(OFFSET('HAVERD (new)'!M$12,(ROWS('Chart Data'!$A$5:$A92)-1)*7,0,7,1)))</f>
        <v>70.507857142857134</v>
      </c>
      <c r="S92" s="57">
        <f>'Fuel demand'!C38</f>
        <v>92.806215577703398</v>
      </c>
      <c r="T92" s="57">
        <f ca="1">AVERAGE(OFFSET(Energy!E$1109,(ROWS('Chart Data'!$A$5:$A92)-1)*7,0,7,1))</f>
        <v>631418</v>
      </c>
      <c r="U92" s="57">
        <f ca="1">-AVERAGE(OFFSET('HAVERD (new)'!T$12,(ROWS('Chart Data'!$A$5:$A92)-1)*7,0,7,1))</f>
        <v>-235.80285714285714</v>
      </c>
      <c r="V92" s="4">
        <f ca="1">-AVERAGE(OFFSET('HAVERD (new)'!U$12,(ROWS('Chart Data'!$A$5:$A92)-1)*7,0,7,1))*10000</f>
        <v>-23.799999999999997</v>
      </c>
      <c r="W92" s="4"/>
      <c r="Z92" s="4"/>
      <c r="AA92" s="4">
        <f t="shared" si="190"/>
        <v>8.7719298245614077</v>
      </c>
      <c r="AB92" s="4">
        <f t="shared" si="191"/>
        <v>55.263157894736835</v>
      </c>
      <c r="AC92" s="4">
        <f t="shared" ca="1" si="192"/>
        <v>8.3557951482479798</v>
      </c>
      <c r="AD92" s="4">
        <f t="shared" ca="1" si="193"/>
        <v>4.5152722443559057</v>
      </c>
      <c r="AE92" s="4">
        <f t="shared" si="163"/>
        <v>33.502078226579982</v>
      </c>
      <c r="AF92" s="4">
        <f t="shared" ca="1" si="164"/>
        <v>6.298003072196634</v>
      </c>
      <c r="AG92" s="4">
        <f t="shared" ca="1" si="165"/>
        <v>59.259259259259281</v>
      </c>
      <c r="AH92" s="4">
        <f t="shared" ca="1" si="166"/>
        <v>63.888888888888886</v>
      </c>
      <c r="AI92" s="4">
        <f t="shared" ca="1" si="167"/>
        <v>26.442307692307686</v>
      </c>
      <c r="AJ92" s="4">
        <f t="shared" si="168"/>
        <v>60.342287203898906</v>
      </c>
      <c r="AK92" s="4">
        <f t="shared" si="176"/>
        <v>160.34120121523716</v>
      </c>
      <c r="AL92" s="73" t="e">
        <f>NA()</f>
        <v>#N/A</v>
      </c>
      <c r="AM92" s="4">
        <f t="shared" ca="1" si="169"/>
        <v>29.750745378652343</v>
      </c>
      <c r="AN92" s="4">
        <f t="shared" ca="1" si="170"/>
        <v>21.910484324825362</v>
      </c>
      <c r="AO92" s="4">
        <f t="shared" ca="1" si="171"/>
        <v>17.153280778298097</v>
      </c>
      <c r="AP92" s="4">
        <f t="shared" ca="1" si="172"/>
        <v>32.774228260138536</v>
      </c>
      <c r="AQ92" s="73" t="e">
        <f>NA()</f>
        <v>#N/A</v>
      </c>
      <c r="AR92" s="4">
        <f t="shared" ca="1" si="173"/>
        <v>6.8464327560870286</v>
      </c>
      <c r="AS92" s="57">
        <f t="shared" ca="1" si="194"/>
        <v>235.80285714285714</v>
      </c>
      <c r="AT92" s="57">
        <f t="shared" ca="1" si="195"/>
        <v>23.799999999999997</v>
      </c>
      <c r="AW92" s="4">
        <f t="shared" si="236"/>
        <v>11.307534496286859</v>
      </c>
      <c r="AX92" s="4">
        <f t="shared" si="196"/>
        <v>58.658906882591083</v>
      </c>
      <c r="AY92" s="4">
        <f t="shared" ca="1" si="197"/>
        <v>8.8949503187532422</v>
      </c>
      <c r="AZ92" s="4">
        <f t="shared" ca="1" si="198"/>
        <v>5.9700153831340916</v>
      </c>
      <c r="BA92" s="4">
        <f t="shared" si="199"/>
        <v>25.381303970076779</v>
      </c>
      <c r="BB92" s="4">
        <f t="shared" ca="1" si="200"/>
        <v>6.7372275427945993</v>
      </c>
      <c r="BC92" s="4">
        <f t="shared" ca="1" si="201"/>
        <v>64.774632904156434</v>
      </c>
      <c r="BD92" s="4">
        <f t="shared" ca="1" si="202"/>
        <v>64.349117760496853</v>
      </c>
      <c r="BE92" s="4">
        <f t="shared" ca="1" si="203"/>
        <v>25.362566218447682</v>
      </c>
      <c r="BF92" s="4">
        <f t="shared" si="204"/>
        <v>70.443408787407463</v>
      </c>
      <c r="BG92" s="4">
        <f t="shared" si="205"/>
        <v>150.09687173933219</v>
      </c>
      <c r="BH92" s="4" t="e">
        <f t="shared" si="206"/>
        <v>#N/A</v>
      </c>
      <c r="BI92" s="4">
        <f t="shared" ca="1" si="207"/>
        <v>23.835786492824127</v>
      </c>
      <c r="BJ92" s="4">
        <f t="shared" ca="1" si="208"/>
        <v>20.72379351387054</v>
      </c>
      <c r="BK92" s="4">
        <f t="shared" ca="1" si="209"/>
        <v>14.124766692442574</v>
      </c>
      <c r="BL92" s="4">
        <f t="shared" ca="1" si="210"/>
        <v>25.961446441348819</v>
      </c>
      <c r="BM92" s="4" t="e">
        <f t="shared" si="211"/>
        <v>#N/A</v>
      </c>
      <c r="BN92" s="4">
        <f t="shared" ca="1" si="212"/>
        <v>5.839094580430138</v>
      </c>
      <c r="BO92" s="4">
        <f t="shared" ca="1" si="213"/>
        <v>211.05857142857144</v>
      </c>
      <c r="BP92" s="4">
        <f t="shared" ca="1" si="214"/>
        <v>56.350000000000009</v>
      </c>
      <c r="BS92" s="74">
        <f t="shared" si="178"/>
        <v>1.3231584486259904</v>
      </c>
      <c r="BT92" s="74">
        <f t="shared" si="187"/>
        <v>-1.8333379172166112E-2</v>
      </c>
      <c r="BU92" s="74">
        <f t="shared" ca="1" si="215"/>
        <v>-0.22306529384849955</v>
      </c>
      <c r="BV92" s="74">
        <f t="shared" ca="1" si="216"/>
        <v>0.80173367734615963</v>
      </c>
      <c r="BW92" s="74">
        <f t="shared" si="217"/>
        <v>-2.4705911094056408</v>
      </c>
      <c r="BX92" s="74">
        <f t="shared" ca="1" si="218"/>
        <v>0.56933564634958211</v>
      </c>
      <c r="BY92" s="74">
        <f t="shared" ca="1" si="188"/>
        <v>5.6868133139388908</v>
      </c>
      <c r="BZ92" s="74">
        <f t="shared" ca="1" si="219"/>
        <v>-6.5530661488611051</v>
      </c>
      <c r="CA92" s="74">
        <f t="shared" ca="1" si="220"/>
        <v>-4.5651450956984272</v>
      </c>
      <c r="CB92" s="74">
        <f t="shared" si="221"/>
        <v>-0.66107745938524498</v>
      </c>
      <c r="CC92" s="74">
        <f t="shared" si="222"/>
        <v>1.9931645364000645</v>
      </c>
      <c r="CD92" s="74" t="e">
        <f t="shared" ca="1" si="223"/>
        <v>#DIV/0!</v>
      </c>
      <c r="CE92" s="74">
        <f t="shared" ca="1" si="224"/>
        <v>-3.6465008069925955</v>
      </c>
      <c r="CF92" s="74">
        <f t="shared" ca="1" si="225"/>
        <v>-4.0960300043031328</v>
      </c>
      <c r="CG92" s="74">
        <f t="shared" ca="1" si="226"/>
        <v>-2.5566506455785141</v>
      </c>
      <c r="CH92" s="74">
        <f t="shared" ca="1" si="227"/>
        <v>-3.2598400955188485</v>
      </c>
      <c r="CI92" s="74">
        <f t="shared" si="228"/>
        <v>-2.1694525284381587</v>
      </c>
      <c r="CJ92" s="74">
        <f t="shared" ca="1" si="229"/>
        <v>3.0964433060221667E-2</v>
      </c>
      <c r="CK92" s="74">
        <f t="shared" ca="1" si="230"/>
        <v>-0.46387815994465187</v>
      </c>
      <c r="CL92" s="74">
        <f t="shared" ca="1" si="231"/>
        <v>0.76175437115004385</v>
      </c>
    </row>
    <row r="93" spans="1:90" x14ac:dyDescent="0.35">
      <c r="A93" s="73" t="s">
        <v>1032</v>
      </c>
      <c r="B93" s="41">
        <f t="shared" si="233"/>
        <v>44452</v>
      </c>
      <c r="C93" s="57">
        <f>'HAVERW (new)'!B148</f>
        <v>428</v>
      </c>
      <c r="D93" s="57">
        <f>'HAVERW (new)'!C148-'HAVERW (new)'!B148</f>
        <v>55</v>
      </c>
      <c r="E93" s="4">
        <f ca="1">AVERAGE(OFFSET('HAVERD (new)'!B$12,(ROWS('Chart Data'!$A$5:$A93)-1)*7,0,7,1))</f>
        <v>115.57142857142857</v>
      </c>
      <c r="F93" s="4">
        <f ca="1">AVERAGE(OFFSET('HAVERD (new)'!C$12,(ROWS('Chart Data'!$A$5:$A93)-1)*7,0,7,1))</f>
        <v>113</v>
      </c>
      <c r="G93" s="57">
        <f>'HAVERW (new)'!Q148</f>
        <v>25153</v>
      </c>
      <c r="H93" s="4">
        <f ca="1">AVERAGE(OFFSET('HAVERD (new)'!O$12,(ROWS('Chart Data'!$A$5:$A93)-1)*7,0,7,1))</f>
        <v>99</v>
      </c>
      <c r="I93" s="4">
        <f ca="1">AVERAGE(OFFSET('HAVERD (new)'!P$12,(ROWS('Chart Data'!$A$5:$A93)-1)*7,0,7,1))</f>
        <v>60.428571428571431</v>
      </c>
      <c r="J93" s="4">
        <f ca="1">AVERAGE(OFFSET('HAVERD (new)'!Q$12,(ROWS('Chart Data'!$A$5:$A93)-1)*7,0,7,1))</f>
        <v>57.571428571428569</v>
      </c>
      <c r="K93" s="4">
        <f ca="1">AVERAGE(OFFSET('HAVERD (new)'!R$12,(ROWS('Chart Data'!$A$5:$A93)-1)*7,0,7,1))</f>
        <v>72.571428571428569</v>
      </c>
      <c r="L93" s="57">
        <f>'HAVERW (new)'!D148</f>
        <v>1547</v>
      </c>
      <c r="M93" s="57">
        <f>'HAVERW (new)'!F148</f>
        <v>176.48571428571429</v>
      </c>
      <c r="N93" s="4" t="e">
        <f ca="1">AVERAGE(OFFSET('HAVERD (new)'!D$12,(ROWS('Chart Data'!$A$5:$A93)-1)*7,0,7,1))</f>
        <v>#DIV/0!</v>
      </c>
      <c r="O93" s="4">
        <f ca="1">AVERAGE(OFFSET('HAVERD (new)'!E$12,(ROWS('Chart Data'!$A$5:$A93)-1)*7,0,7,1))</f>
        <v>74.7</v>
      </c>
      <c r="P93" s="4">
        <f ca="1">AVERAGE(AVERAGE(OFFSET('HAVERD (new)'!F$12,(ROWS('Chart Data'!$A$5:$A93)-1)*7,0,7,1)),AVERAGE(OFFSET('HAVERD (new)'!J$12,(ROWS('Chart Data'!$A$5:$A93)-1)*7,0,7,1)),AVERAGE(OFFSET('HAVERD (new)'!K$12,(ROWS('Chart Data'!$A$5:$A93)-1)*7,0,7,1)))</f>
        <v>68.853333333333339</v>
      </c>
      <c r="Q93" s="4">
        <f ca="1">AVERAGE(AVERAGE(OFFSET('HAVERD (new)'!H$12,(ROWS('Chart Data'!$A$5:$A93)-1)*7,0,7,1)),AVERAGE(OFFSET('HAVERD (new)'!I$12,(ROWS('Chart Data'!$A$5:$A93)-1)*7,0,7,1)))</f>
        <v>76.752142857142843</v>
      </c>
      <c r="R93" s="4">
        <f ca="1">AVERAGE(AVERAGE(OFFSET('HAVERD (new)'!L$12,(ROWS('Chart Data'!$A$5:$A93)-1)*7,0,7,1)),AVERAGE(OFFSET('HAVERD (new)'!M$12,(ROWS('Chart Data'!$A$5:$A93)-1)*7,0,7,1)))</f>
        <v>67.637857142857143</v>
      </c>
      <c r="S93" s="57">
        <f>'Fuel demand'!C39</f>
        <v>91.85828717860683</v>
      </c>
      <c r="T93" s="57">
        <f ca="1">AVERAGE(OFFSET(Energy!E$1109,(ROWS('Chart Data'!$A$5:$A93)-1)*7,0,7,1))</f>
        <v>632341.57142857148</v>
      </c>
      <c r="U93" s="57">
        <f ca="1">-AVERAGE(OFFSET('HAVERD (new)'!T$12,(ROWS('Chart Data'!$A$5:$A93)-1)*7,0,7,1))</f>
        <v>-188.79142857142861</v>
      </c>
      <c r="V93" s="4">
        <f ca="1">-AVERAGE(OFFSET('HAVERD (new)'!U$12,(ROWS('Chart Data'!$A$5:$A93)-1)*7,0,7,1))*10000</f>
        <v>-33</v>
      </c>
      <c r="W93" s="4"/>
      <c r="Z93" s="4"/>
      <c r="AA93" s="4">
        <f t="shared" si="190"/>
        <v>10.309278350515472</v>
      </c>
      <c r="AB93" s="4">
        <f t="shared" si="191"/>
        <v>44.736842105263165</v>
      </c>
      <c r="AC93" s="4">
        <f t="shared" ca="1" si="192"/>
        <v>8.2998661311914468</v>
      </c>
      <c r="AD93" s="4">
        <f t="shared" ca="1" si="193"/>
        <v>4.4914134742404244</v>
      </c>
      <c r="AE93" s="4">
        <f t="shared" si="163"/>
        <v>34.839712662163613</v>
      </c>
      <c r="AF93" s="4">
        <f t="shared" ca="1" si="164"/>
        <v>5.4794520547945202</v>
      </c>
      <c r="AG93" s="4">
        <f t="shared" ca="1" si="165"/>
        <v>57.835820895522396</v>
      </c>
      <c r="AH93" s="4">
        <f t="shared" ca="1" si="166"/>
        <v>59.92063492063491</v>
      </c>
      <c r="AI93" s="4">
        <f t="shared" ca="1" si="167"/>
        <v>22.409638554216869</v>
      </c>
      <c r="AJ93" s="4">
        <f t="shared" si="168"/>
        <v>86.867572156196943</v>
      </c>
      <c r="AK93" s="4">
        <f t="shared" si="176"/>
        <v>168.68203566768162</v>
      </c>
      <c r="AL93" s="73" t="e">
        <f>NA()</f>
        <v>#N/A</v>
      </c>
      <c r="AM93" s="4">
        <f t="shared" ca="1" si="169"/>
        <v>28.840704693852427</v>
      </c>
      <c r="AN93" s="4">
        <f t="shared" ca="1" si="170"/>
        <v>22.984800415075402</v>
      </c>
      <c r="AO93" s="4">
        <f t="shared" ca="1" si="171"/>
        <v>16.744711595919192</v>
      </c>
      <c r="AP93" s="4">
        <f t="shared" ca="1" si="172"/>
        <v>36.638192259963631</v>
      </c>
      <c r="AQ93" s="73" t="e">
        <f>NA()</f>
        <v>#N/A</v>
      </c>
      <c r="AR93" s="4">
        <f t="shared" ca="1" si="173"/>
        <v>4.3433994839394696</v>
      </c>
      <c r="AS93" s="57">
        <f t="shared" ca="1" si="194"/>
        <v>188.79142857142861</v>
      </c>
      <c r="AT93" s="57">
        <f t="shared" ca="1" si="195"/>
        <v>33</v>
      </c>
      <c r="AW93" s="4">
        <f t="shared" si="236"/>
        <v>10.342073335252627</v>
      </c>
      <c r="AX93" s="4">
        <f t="shared" si="196"/>
        <v>54.711538461538467</v>
      </c>
      <c r="AY93" s="4">
        <f t="shared" ca="1" si="197"/>
        <v>8.4382712819308487</v>
      </c>
      <c r="AZ93" s="4">
        <f t="shared" ca="1" si="198"/>
        <v>5.3397130714697925</v>
      </c>
      <c r="BA93" s="4">
        <f t="shared" si="199"/>
        <v>29.312031717535639</v>
      </c>
      <c r="BB93" s="4">
        <f t="shared" ca="1" si="200"/>
        <v>6.0896854932020901</v>
      </c>
      <c r="BC93" s="4">
        <f t="shared" ca="1" si="201"/>
        <v>61.220487691355821</v>
      </c>
      <c r="BD93" s="4">
        <f t="shared" ca="1" si="202"/>
        <v>62.091833568281139</v>
      </c>
      <c r="BE93" s="4">
        <f t="shared" ca="1" si="203"/>
        <v>24.890807059047933</v>
      </c>
      <c r="BF93" s="4">
        <f t="shared" si="204"/>
        <v>73.721397045091763</v>
      </c>
      <c r="BG93" s="4">
        <f t="shared" si="205"/>
        <v>151.29308641709724</v>
      </c>
      <c r="BH93" s="4" t="e">
        <f t="shared" si="206"/>
        <v>#N/A</v>
      </c>
      <c r="BI93" s="4">
        <f t="shared" ca="1" si="207"/>
        <v>26.323983682049057</v>
      </c>
      <c r="BJ93" s="4">
        <f t="shared" ca="1" si="208"/>
        <v>21.042682066834548</v>
      </c>
      <c r="BK93" s="4">
        <f t="shared" ca="1" si="209"/>
        <v>15.848351370601559</v>
      </c>
      <c r="BL93" s="4">
        <f t="shared" ca="1" si="210"/>
        <v>30.687571157773046</v>
      </c>
      <c r="BM93" s="4" t="e">
        <f t="shared" si="211"/>
        <v>#N/A</v>
      </c>
      <c r="BN93" s="4">
        <f t="shared" ca="1" si="212"/>
        <v>5.0478559696539147</v>
      </c>
      <c r="BO93" s="4">
        <f t="shared" ca="1" si="213"/>
        <v>201.64571428571426</v>
      </c>
      <c r="BP93" s="4">
        <f t="shared" ca="1" si="214"/>
        <v>37.25</v>
      </c>
      <c r="BS93" s="74">
        <f t="shared" si="178"/>
        <v>1.1026909260778948</v>
      </c>
      <c r="BT93" s="74">
        <f t="shared" si="187"/>
        <v>-0.34992841115569145</v>
      </c>
      <c r="BU93" s="74">
        <f t="shared" ca="1" si="215"/>
        <v>-0.14065200794388419</v>
      </c>
      <c r="BV93" s="74">
        <f t="shared" ca="1" si="216"/>
        <v>0.85415904625249428</v>
      </c>
      <c r="BW93" s="74">
        <f t="shared" si="217"/>
        <v>-2.4510824236698134</v>
      </c>
      <c r="BX93" s="74">
        <f t="shared" ca="1" si="218"/>
        <v>0.59670755242408025</v>
      </c>
      <c r="BY93" s="74">
        <f t="shared" ca="1" si="188"/>
        <v>5.3029065215052977</v>
      </c>
      <c r="BZ93" s="74">
        <f t="shared" ca="1" si="219"/>
        <v>-6.9072707452990523</v>
      </c>
      <c r="CA93" s="74">
        <f t="shared" ca="1" si="220"/>
        <v>-5.4262639849698626</v>
      </c>
      <c r="CB93" s="74">
        <f t="shared" si="221"/>
        <v>-1.5103700171181975</v>
      </c>
      <c r="CC93" s="74">
        <f t="shared" si="222"/>
        <v>3.0467225823498021</v>
      </c>
      <c r="CD93" s="74" t="e">
        <f t="shared" ca="1" si="223"/>
        <v>#DIV/0!</v>
      </c>
      <c r="CE93" s="74">
        <f t="shared" ca="1" si="224"/>
        <v>-4.1186953632170242</v>
      </c>
      <c r="CF93" s="74">
        <f t="shared" ca="1" si="225"/>
        <v>-4.2571736858625515</v>
      </c>
      <c r="CG93" s="74">
        <f t="shared" ca="1" si="226"/>
        <v>-2.7484996472277223</v>
      </c>
      <c r="CH93" s="74">
        <f t="shared" ca="1" si="227"/>
        <v>-3.5736403485357497</v>
      </c>
      <c r="CI93" s="74">
        <f t="shared" si="228"/>
        <v>-2.399453671517489</v>
      </c>
      <c r="CJ93" s="74">
        <f t="shared" ca="1" si="229"/>
        <v>4.1508903270085475E-2</v>
      </c>
      <c r="CK93" s="74">
        <f t="shared" ca="1" si="230"/>
        <v>0.1321054370255452</v>
      </c>
      <c r="CL93" s="74">
        <f t="shared" ca="1" si="231"/>
        <v>0.74748726134274712</v>
      </c>
    </row>
    <row r="94" spans="1:90" x14ac:dyDescent="0.35">
      <c r="A94" s="73" t="s">
        <v>1042</v>
      </c>
      <c r="B94" s="41">
        <f t="shared" si="233"/>
        <v>44459</v>
      </c>
      <c r="C94" s="57">
        <f>'HAVERW (new)'!B149</f>
        <v>403</v>
      </c>
      <c r="D94" s="57">
        <f>'HAVERW (new)'!C149-'HAVERW (new)'!B149</f>
        <v>59</v>
      </c>
      <c r="E94" s="4">
        <f ca="1">AVERAGE(OFFSET('HAVERD (new)'!B$12,(ROWS('Chart Data'!$A$5:$A94)-1)*7,0,7,1))</f>
        <v>114.42857142857143</v>
      </c>
      <c r="F94" s="4">
        <f ca="1">AVERAGE(OFFSET('HAVERD (new)'!C$12,(ROWS('Chart Data'!$A$5:$A94)-1)*7,0,7,1))</f>
        <v>113.28571428571429</v>
      </c>
      <c r="G94" s="57">
        <f>'HAVERW (new)'!Q149</f>
        <v>25260</v>
      </c>
      <c r="H94" s="4">
        <f ca="1">AVERAGE(OFFSET('HAVERD (new)'!O$12,(ROWS('Chart Data'!$A$5:$A94)-1)*7,0,7,1))</f>
        <v>98</v>
      </c>
      <c r="I94" s="4">
        <f ca="1">AVERAGE(OFFSET('HAVERD (new)'!P$12,(ROWS('Chart Data'!$A$5:$A94)-1)*7,0,7,1))</f>
        <v>62.714285714285715</v>
      </c>
      <c r="J94" s="4">
        <f ca="1">AVERAGE(OFFSET('HAVERD (new)'!Q$12,(ROWS('Chart Data'!$A$5:$A94)-1)*7,0,7,1))</f>
        <v>62.428571428571431</v>
      </c>
      <c r="K94" s="4">
        <f ca="1">AVERAGE(OFFSET('HAVERD (new)'!R$12,(ROWS('Chart Data'!$A$5:$A94)-1)*7,0,7,1))</f>
        <v>74.142857142857139</v>
      </c>
      <c r="L94" s="57">
        <f>'HAVERW (new)'!D149</f>
        <v>1357</v>
      </c>
      <c r="M94" s="57">
        <f>'HAVERW (new)'!F149</f>
        <v>183.75714285714284</v>
      </c>
      <c r="N94" s="4" t="e">
        <f ca="1">AVERAGE(OFFSET('HAVERD (new)'!D$12,(ROWS('Chart Data'!$A$5:$A94)-1)*7,0,7,1))</f>
        <v>#DIV/0!</v>
      </c>
      <c r="O94" s="4">
        <f ca="1">AVERAGE(OFFSET('HAVERD (new)'!E$12,(ROWS('Chart Data'!$A$5:$A94)-1)*7,0,7,1))</f>
        <v>75.844285714285704</v>
      </c>
      <c r="P94" s="4">
        <f ca="1">AVERAGE(AVERAGE(OFFSET('HAVERD (new)'!F$12,(ROWS('Chart Data'!$A$5:$A94)-1)*7,0,7,1)),AVERAGE(OFFSET('HAVERD (new)'!J$12,(ROWS('Chart Data'!$A$5:$A94)-1)*7,0,7,1)),AVERAGE(OFFSET('HAVERD (new)'!K$12,(ROWS('Chart Data'!$A$5:$A94)-1)*7,0,7,1)))</f>
        <v>71.458571428571432</v>
      </c>
      <c r="Q94" s="4">
        <f ca="1">AVERAGE(AVERAGE(OFFSET('HAVERD (new)'!H$12,(ROWS('Chart Data'!$A$5:$A94)-1)*7,0,7,1)),AVERAGE(OFFSET('HAVERD (new)'!I$12,(ROWS('Chart Data'!$A$5:$A94)-1)*7,0,7,1)))</f>
        <v>76.165714285714273</v>
      </c>
      <c r="R94" s="4">
        <f ca="1">AVERAGE(AVERAGE(OFFSET('HAVERD (new)'!L$12,(ROWS('Chart Data'!$A$5:$A94)-1)*7,0,7,1)),AVERAGE(OFFSET('HAVERD (new)'!M$12,(ROWS('Chart Data'!$A$5:$A94)-1)*7,0,7,1)))</f>
        <v>69.347142857142856</v>
      </c>
      <c r="S94" s="57">
        <f>'Fuel demand'!C40</f>
        <v>93.508283639884866</v>
      </c>
      <c r="T94" s="57">
        <f ca="1">AVERAGE(OFFSET(Energy!E$1109,(ROWS('Chart Data'!$A$5:$A94)-1)*7,0,7,1))</f>
        <v>607000</v>
      </c>
      <c r="U94" s="57">
        <f ca="1">-AVERAGE(OFFSET('HAVERD (new)'!T$12,(ROWS('Chart Data'!$A$5:$A94)-1)*7,0,7,1))</f>
        <v>-188.59428571428569</v>
      </c>
      <c r="V94" s="4">
        <f ca="1">-AVERAGE(OFFSET('HAVERD (new)'!U$12,(ROWS('Chart Data'!$A$5:$A94)-1)*7,0,7,1))*10000</f>
        <v>-231.99999999999997</v>
      </c>
      <c r="W94" s="4"/>
      <c r="Z94" s="4"/>
      <c r="AA94" s="4">
        <f t="shared" si="190"/>
        <v>20.298507462686576</v>
      </c>
      <c r="AB94" s="4">
        <f t="shared" si="191"/>
        <v>63.888888888888886</v>
      </c>
      <c r="AC94" s="4">
        <f t="shared" ca="1" si="192"/>
        <v>9.2769440654843152</v>
      </c>
      <c r="AD94" s="4">
        <f t="shared" ca="1" si="193"/>
        <v>4.0682414698162805</v>
      </c>
      <c r="AE94" s="4">
        <f t="shared" si="163"/>
        <v>38.806462248598741</v>
      </c>
      <c r="AF94" s="4">
        <f t="shared" ca="1" si="164"/>
        <v>8.3728278041074198</v>
      </c>
      <c r="AG94" s="4">
        <f t="shared" ca="1" si="165"/>
        <v>65.037593984962399</v>
      </c>
      <c r="AH94" s="4">
        <f t="shared" ca="1" si="166"/>
        <v>74.8</v>
      </c>
      <c r="AI94" s="4">
        <f t="shared" ca="1" si="167"/>
        <v>27.205882352941167</v>
      </c>
      <c r="AJ94" s="4">
        <f t="shared" si="168"/>
        <v>87.6557809515146</v>
      </c>
      <c r="AK94" s="4">
        <f t="shared" si="176"/>
        <v>157.20855828834232</v>
      </c>
      <c r="AL94" s="73" t="e">
        <f>NA()</f>
        <v>#N/A</v>
      </c>
      <c r="AM94" s="4">
        <f t="shared" ca="1" si="169"/>
        <v>33.71027048808741</v>
      </c>
      <c r="AN94" s="4">
        <f t="shared" ca="1" si="170"/>
        <v>30.344486137169092</v>
      </c>
      <c r="AO94" s="4">
        <f t="shared" ca="1" si="171"/>
        <v>19.804505364867108</v>
      </c>
      <c r="AP94" s="4">
        <f t="shared" ca="1" si="172"/>
        <v>47.697503537036191</v>
      </c>
      <c r="AQ94" s="73" t="e">
        <f>NA()</f>
        <v>#N/A</v>
      </c>
      <c r="AR94" s="4">
        <f t="shared" ca="1" si="173"/>
        <v>-3.4024217824469738</v>
      </c>
      <c r="AS94" s="57">
        <f t="shared" ca="1" si="194"/>
        <v>188.59428571428569</v>
      </c>
      <c r="AT94" s="57">
        <f t="shared" ca="1" si="195"/>
        <v>231.99999999999997</v>
      </c>
      <c r="AW94" s="4">
        <f t="shared" si="236"/>
        <v>10.088831348465256</v>
      </c>
      <c r="AX94" s="4">
        <f t="shared" si="196"/>
        <v>57.222222222222221</v>
      </c>
      <c r="AY94" s="4">
        <f t="shared" ca="1" si="197"/>
        <v>8.5516249453607536</v>
      </c>
      <c r="AZ94" s="4">
        <f t="shared" ca="1" si="198"/>
        <v>4.5405341226845479</v>
      </c>
      <c r="BA94" s="4">
        <f t="shared" si="199"/>
        <v>33.994755592027893</v>
      </c>
      <c r="BB94" s="4">
        <f t="shared" ca="1" si="200"/>
        <v>6.3166405002165087</v>
      </c>
      <c r="BC94" s="4">
        <f t="shared" ca="1" si="201"/>
        <v>60.846821671467382</v>
      </c>
      <c r="BD94" s="4">
        <f t="shared" ca="1" si="202"/>
        <v>64.633296982915297</v>
      </c>
      <c r="BE94" s="4">
        <f t="shared" ca="1" si="203"/>
        <v>25.965676662061554</v>
      </c>
      <c r="BF94" s="4">
        <f t="shared" si="204"/>
        <v>76.346152773061789</v>
      </c>
      <c r="BG94" s="4">
        <f t="shared" si="205"/>
        <v>153.23182337508382</v>
      </c>
      <c r="BH94" s="4" t="e">
        <f t="shared" si="206"/>
        <v>#N/A</v>
      </c>
      <c r="BI94" s="4">
        <f t="shared" ca="1" si="207"/>
        <v>29.319061852594118</v>
      </c>
      <c r="BJ94" s="4">
        <f t="shared" ca="1" si="208"/>
        <v>23.773392414310152</v>
      </c>
      <c r="BK94" s="4">
        <f t="shared" ca="1" si="209"/>
        <v>17.352167748646799</v>
      </c>
      <c r="BL94" s="4">
        <f t="shared" ca="1" si="210"/>
        <v>36.718286885234463</v>
      </c>
      <c r="BM94" s="4" t="e">
        <f t="shared" si="211"/>
        <v>#N/A</v>
      </c>
      <c r="BN94" s="4">
        <f t="shared" ca="1" si="212"/>
        <v>3.2329992100820806</v>
      </c>
      <c r="BO94" s="4">
        <f t="shared" ca="1" si="213"/>
        <v>204.5975</v>
      </c>
      <c r="BP94" s="4">
        <f t="shared" ca="1" si="214"/>
        <v>74.649999999999991</v>
      </c>
      <c r="BS94" s="74">
        <f t="shared" si="178"/>
        <v>0.18407624879416234</v>
      </c>
      <c r="BT94" s="74">
        <f t="shared" si="187"/>
        <v>-1.8333379172166112E-2</v>
      </c>
      <c r="BU94" s="74">
        <f t="shared" ca="1" si="215"/>
        <v>-0.27251326539126947</v>
      </c>
      <c r="BV94" s="74">
        <f t="shared" ca="1" si="216"/>
        <v>0.88037173070566221</v>
      </c>
      <c r="BW94" s="74">
        <f t="shared" si="217"/>
        <v>-2.4302081299324776</v>
      </c>
      <c r="BX94" s="74">
        <f t="shared" ca="1" si="218"/>
        <v>0.40510420990258827</v>
      </c>
      <c r="BY94" s="74">
        <f t="shared" ca="1" si="188"/>
        <v>5.2625443768691884</v>
      </c>
      <c r="BZ94" s="74">
        <f t="shared" ca="1" si="219"/>
        <v>-5.7029751174100314</v>
      </c>
      <c r="CA94" s="74">
        <f t="shared" ca="1" si="220"/>
        <v>-4.9000246637484306</v>
      </c>
      <c r="CB94" s="74">
        <f t="shared" si="221"/>
        <v>-1.5930368132090074</v>
      </c>
      <c r="CC94" s="74">
        <f t="shared" si="222"/>
        <v>3.4884532622414115</v>
      </c>
      <c r="CD94" s="74" t="e">
        <f t="shared" ca="1" si="223"/>
        <v>#DIV/0!</v>
      </c>
      <c r="CE94" s="74">
        <f t="shared" ca="1" si="224"/>
        <v>-3.9392703919002483</v>
      </c>
      <c r="CF94" s="74">
        <f t="shared" ca="1" si="225"/>
        <v>-3.9318537294745144</v>
      </c>
      <c r="CG94" s="74">
        <f t="shared" ca="1" si="226"/>
        <v>-2.8149587317652749</v>
      </c>
      <c r="CH94" s="74">
        <f t="shared" ca="1" si="227"/>
        <v>-3.3867503521521143</v>
      </c>
      <c r="CI94" s="74">
        <f t="shared" si="228"/>
        <v>-1.9991058472171668</v>
      </c>
      <c r="CJ94" s="74">
        <f t="shared" ca="1" si="229"/>
        <v>-0.24781733261511993</v>
      </c>
      <c r="CK94" s="74">
        <f t="shared" ca="1" si="230"/>
        <v>0.13460469970884148</v>
      </c>
      <c r="CL94" s="74">
        <f t="shared" ca="1" si="231"/>
        <v>0.43888347311969883</v>
      </c>
    </row>
    <row r="95" spans="1:90" x14ac:dyDescent="0.35">
      <c r="A95" s="73" t="s">
        <v>1054</v>
      </c>
      <c r="B95" s="41">
        <f t="shared" si="233"/>
        <v>44466</v>
      </c>
      <c r="C95" s="57">
        <f>'HAVERW (new)'!B150</f>
        <v>426</v>
      </c>
      <c r="D95" s="57">
        <f>'HAVERW (new)'!C150-'HAVERW (new)'!B150</f>
        <v>49</v>
      </c>
      <c r="E95" s="4">
        <f ca="1">AVERAGE(OFFSET('HAVERD (new)'!B$12,(ROWS('Chart Data'!$A$5:$A95)-1)*7,0,7,1))</f>
        <v>109</v>
      </c>
      <c r="F95" s="4">
        <f ca="1">AVERAGE(OFFSET('HAVERD (new)'!C$12,(ROWS('Chart Data'!$A$5:$A95)-1)*7,0,7,1))</f>
        <v>110.85714285714286</v>
      </c>
      <c r="G95" s="57">
        <f>'HAVERW (new)'!Q150</f>
        <v>24935</v>
      </c>
      <c r="H95" s="4">
        <f ca="1">AVERAGE(OFFSET('HAVERD (new)'!O$12,(ROWS('Chart Data'!$A$5:$A95)-1)*7,0,7,1))</f>
        <v>91.428571428571431</v>
      </c>
      <c r="I95" s="4">
        <f ca="1">AVERAGE(OFFSET('HAVERD (new)'!P$12,(ROWS('Chart Data'!$A$5:$A95)-1)*7,0,7,1))</f>
        <v>65.714285714285708</v>
      </c>
      <c r="J95" s="4">
        <f ca="1">AVERAGE(OFFSET('HAVERD (new)'!Q$12,(ROWS('Chart Data'!$A$5:$A95)-1)*7,0,7,1))</f>
        <v>64.285714285714292</v>
      </c>
      <c r="K95" s="4">
        <f ca="1">AVERAGE(OFFSET('HAVERD (new)'!R$12,(ROWS('Chart Data'!$A$5:$A95)-1)*7,0,7,1))</f>
        <v>74.571428571428569</v>
      </c>
      <c r="L95" s="57">
        <f>'HAVERW (new)'!D150</f>
        <v>4351</v>
      </c>
      <c r="M95" s="57">
        <f>'HAVERW (new)'!F150</f>
        <v>181.9</v>
      </c>
      <c r="N95" s="4" t="e">
        <f ca="1">AVERAGE(OFFSET('HAVERD (new)'!D$12,(ROWS('Chart Data'!$A$5:$A95)-1)*7,0,7,1))</f>
        <v>#DIV/0!</v>
      </c>
      <c r="O95" s="4">
        <f ca="1">AVERAGE(OFFSET('HAVERD (new)'!E$12,(ROWS('Chart Data'!$A$5:$A95)-1)*7,0,7,1))</f>
        <v>78.224285714285699</v>
      </c>
      <c r="P95" s="4">
        <f ca="1">AVERAGE(AVERAGE(OFFSET('HAVERD (new)'!F$12,(ROWS('Chart Data'!$A$5:$A95)-1)*7,0,7,1)),AVERAGE(OFFSET('HAVERD (new)'!J$12,(ROWS('Chart Data'!$A$5:$A95)-1)*7,0,7,1)),AVERAGE(OFFSET('HAVERD (new)'!K$12,(ROWS('Chart Data'!$A$5:$A95)-1)*7,0,7,1)))</f>
        <v>79.424285714285716</v>
      </c>
      <c r="Q95" s="4">
        <f ca="1">AVERAGE(AVERAGE(OFFSET('HAVERD (new)'!H$12,(ROWS('Chart Data'!$A$5:$A95)-1)*7,0,7,1)),AVERAGE(OFFSET('HAVERD (new)'!I$12,(ROWS('Chart Data'!$A$5:$A95)-1)*7,0,7,1)))</f>
        <v>76.229285714285709</v>
      </c>
      <c r="R95" s="4">
        <f ca="1">AVERAGE(AVERAGE(OFFSET('HAVERD (new)'!L$12,(ROWS('Chart Data'!$A$5:$A95)-1)*7,0,7,1)),AVERAGE(OFFSET('HAVERD (new)'!M$12,(ROWS('Chart Data'!$A$5:$A95)-1)*7,0,7,1)))</f>
        <v>69.55</v>
      </c>
      <c r="S95" s="57">
        <f>'Fuel demand'!C41</f>
        <v>106.09939992891188</v>
      </c>
      <c r="T95" s="57">
        <f ca="1">AVERAGE(OFFSET(Energy!E$1109,(ROWS('Chart Data'!$A$5:$A95)-1)*7,0,7,1))</f>
        <v>617142.42857142852</v>
      </c>
      <c r="U95" s="57">
        <f ca="1">-AVERAGE(OFFSET('HAVERD (new)'!T$12,(ROWS('Chart Data'!$A$5:$A95)-1)*7,0,7,1))</f>
        <v>-230.67285714285714</v>
      </c>
      <c r="V95" s="4">
        <f ca="1">-AVERAGE(OFFSET('HAVERD (new)'!U$12,(ROWS('Chart Data'!$A$5:$A95)-1)*7,0,7,1))*10000</f>
        <v>-336.8</v>
      </c>
      <c r="W95" s="4"/>
      <c r="Z95" s="4"/>
      <c r="AA95" s="4">
        <f t="shared" si="190"/>
        <v>0.94786729857820884</v>
      </c>
      <c r="AB95" s="4">
        <f t="shared" si="191"/>
        <v>28.947368421052634</v>
      </c>
      <c r="AC95" s="4">
        <f t="shared" ca="1" si="192"/>
        <v>8.380681818181813</v>
      </c>
      <c r="AD95" s="4">
        <f t="shared" ca="1" si="193"/>
        <v>3.3288948069241098</v>
      </c>
      <c r="AE95" s="4">
        <f t="shared" si="163"/>
        <v>45.351209559895068</v>
      </c>
      <c r="AF95" s="4">
        <f t="shared" ca="1" si="164"/>
        <v>5.9602649006622377</v>
      </c>
      <c r="AG95" s="4">
        <f t="shared" ca="1" si="165"/>
        <v>77.606177606177582</v>
      </c>
      <c r="AH95" s="4">
        <f t="shared" ca="1" si="166"/>
        <v>88.28451882845188</v>
      </c>
      <c r="AI95" s="4">
        <f t="shared" ca="1" si="167"/>
        <v>31.818181818181813</v>
      </c>
      <c r="AJ95" s="4">
        <f t="shared" si="168"/>
        <v>86.421795031831223</v>
      </c>
      <c r="AK95" s="4">
        <f t="shared" si="176"/>
        <v>147.386827278026</v>
      </c>
      <c r="AL95" s="73" t="e">
        <f>NA()</f>
        <v>#N/A</v>
      </c>
      <c r="AM95" s="4">
        <f t="shared" ca="1" si="169"/>
        <v>33.834384318326215</v>
      </c>
      <c r="AN95" s="4">
        <f t="shared" ca="1" si="170"/>
        <v>30.432844574780059</v>
      </c>
      <c r="AO95" s="4">
        <f t="shared" ca="1" si="171"/>
        <v>23.376878612716734</v>
      </c>
      <c r="AP95" s="4">
        <f t="shared" ca="1" si="172"/>
        <v>53.830355309098366</v>
      </c>
      <c r="AQ95" s="73" t="e">
        <f>NA()</f>
        <v>#N/A</v>
      </c>
      <c r="AR95" s="4">
        <f t="shared" ca="1" si="173"/>
        <v>-8.882218162697253</v>
      </c>
      <c r="AS95" s="57">
        <f t="shared" ca="1" si="194"/>
        <v>230.67285714285714</v>
      </c>
      <c r="AT95" s="57">
        <f t="shared" ca="1" si="195"/>
        <v>336.8</v>
      </c>
      <c r="AW95" s="4">
        <f t="shared" si="236"/>
        <v>10.081895734085416</v>
      </c>
      <c r="AX95" s="4">
        <f t="shared" si="196"/>
        <v>48.209064327485379</v>
      </c>
      <c r="AY95" s="4">
        <f t="shared" ca="1" si="197"/>
        <v>8.5783217907763891</v>
      </c>
      <c r="AZ95" s="4">
        <f t="shared" ca="1" si="198"/>
        <v>4.1009554988341801</v>
      </c>
      <c r="BA95" s="4">
        <f t="shared" si="199"/>
        <v>38.124865674309348</v>
      </c>
      <c r="BB95" s="4">
        <f t="shared" ca="1" si="200"/>
        <v>6.5276369579402029</v>
      </c>
      <c r="BC95" s="4">
        <f t="shared" ca="1" si="201"/>
        <v>64.934712936480409</v>
      </c>
      <c r="BD95" s="4">
        <f t="shared" ca="1" si="202"/>
        <v>71.723510659493925</v>
      </c>
      <c r="BE95" s="4">
        <f t="shared" ca="1" si="203"/>
        <v>26.969002604411884</v>
      </c>
      <c r="BF95" s="4">
        <f t="shared" si="204"/>
        <v>80.321858835860411</v>
      </c>
      <c r="BG95" s="4">
        <f t="shared" si="205"/>
        <v>158.40465561232179</v>
      </c>
      <c r="BH95" s="4" t="e">
        <f t="shared" si="206"/>
        <v>#N/A</v>
      </c>
      <c r="BI95" s="4">
        <f t="shared" ca="1" si="207"/>
        <v>31.534026219729597</v>
      </c>
      <c r="BJ95" s="4">
        <f t="shared" ca="1" si="208"/>
        <v>26.418153862962477</v>
      </c>
      <c r="BK95" s="4">
        <f t="shared" ca="1" si="209"/>
        <v>19.269844087950283</v>
      </c>
      <c r="BL95" s="4">
        <f t="shared" ca="1" si="210"/>
        <v>42.735069841559181</v>
      </c>
      <c r="BM95" s="4" t="e">
        <f t="shared" si="211"/>
        <v>#N/A</v>
      </c>
      <c r="BN95" s="4">
        <f t="shared" ca="1" si="212"/>
        <v>-0.27370192627943224</v>
      </c>
      <c r="BO95" s="4">
        <f t="shared" ca="1" si="213"/>
        <v>210.96535714285716</v>
      </c>
      <c r="BP95" s="4">
        <f t="shared" ca="1" si="214"/>
        <v>156.39999999999998</v>
      </c>
      <c r="BS95" s="74">
        <f t="shared" si="178"/>
        <v>1.0292017518951961</v>
      </c>
      <c r="BT95" s="74">
        <f t="shared" si="187"/>
        <v>-0.84732095913097949</v>
      </c>
      <c r="BU95" s="74">
        <f t="shared" ca="1" si="215"/>
        <v>-0.89885423826635191</v>
      </c>
      <c r="BV95" s="74">
        <f t="shared" ca="1" si="216"/>
        <v>0.65756391285373927</v>
      </c>
      <c r="BW95" s="74">
        <f t="shared" si="217"/>
        <v>-2.4936113585739177</v>
      </c>
      <c r="BX95" s="74">
        <f t="shared" ca="1" si="218"/>
        <v>-0.85400346952435824</v>
      </c>
      <c r="BY95" s="74">
        <f t="shared" ca="1" si="188"/>
        <v>5.7041046197417105</v>
      </c>
      <c r="BZ95" s="74">
        <f t="shared" ca="1" si="219"/>
        <v>-5.2425091420406984</v>
      </c>
      <c r="CA95" s="74">
        <f t="shared" ca="1" si="220"/>
        <v>-4.7565048488698567</v>
      </c>
      <c r="CB95" s="74">
        <f t="shared" si="221"/>
        <v>-0.29038214217803415</v>
      </c>
      <c r="CC95" s="74">
        <f t="shared" si="222"/>
        <v>3.3756340316207658</v>
      </c>
      <c r="CD95" s="74" t="e">
        <f t="shared" ca="1" si="223"/>
        <v>#DIV/0!</v>
      </c>
      <c r="CE95" s="74">
        <f t="shared" ca="1" si="224"/>
        <v>-3.566084371658361</v>
      </c>
      <c r="CF95" s="74">
        <f t="shared" ca="1" si="225"/>
        <v>-2.9371631371771119</v>
      </c>
      <c r="CG95" s="74">
        <f t="shared" ca="1" si="226"/>
        <v>-2.8077542755851983</v>
      </c>
      <c r="CH95" s="74">
        <f t="shared" ca="1" si="227"/>
        <v>-3.3645703442235928</v>
      </c>
      <c r="CI95" s="74">
        <f t="shared" si="228"/>
        <v>1.0559467726653307</v>
      </c>
      <c r="CJ95" s="74">
        <f t="shared" ca="1" si="229"/>
        <v>-0.13202061931432232</v>
      </c>
      <c r="CK95" s="74">
        <f t="shared" ca="1" si="230"/>
        <v>-0.39884299838150677</v>
      </c>
      <c r="CL95" s="74">
        <f t="shared" ca="1" si="231"/>
        <v>0.2763624831409276</v>
      </c>
    </row>
    <row r="96" spans="1:90" x14ac:dyDescent="0.35">
      <c r="A96" s="73" t="s">
        <v>1055</v>
      </c>
      <c r="B96" s="41">
        <f t="shared" si="233"/>
        <v>44473</v>
      </c>
      <c r="C96" s="57">
        <f>'HAVERW (new)'!B151</f>
        <v>428</v>
      </c>
      <c r="D96" s="57">
        <f>'HAVERW (new)'!C151-'HAVERW (new)'!B151</f>
        <v>54</v>
      </c>
      <c r="E96" s="4">
        <f ca="1">AVERAGE(OFFSET('HAVERD (new)'!B$12,(ROWS('Chart Data'!$A$5:$A96)-1)*7,0,7,1))</f>
        <v>112.57142857142857</v>
      </c>
      <c r="F96" s="4">
        <f ca="1">AVERAGE(OFFSET('HAVERD (new)'!C$12,(ROWS('Chart Data'!$A$5:$A96)-1)*7,0,7,1))</f>
        <v>112.28571428571429</v>
      </c>
      <c r="G96" s="57">
        <f>'HAVERW (new)'!Q151</f>
        <v>24938</v>
      </c>
      <c r="H96" s="4">
        <f ca="1">AVERAGE(OFFSET('HAVERD (new)'!O$12,(ROWS('Chart Data'!$A$5:$A96)-1)*7,0,7,1))</f>
        <v>94.714285714285708</v>
      </c>
      <c r="I96" s="4">
        <f ca="1">AVERAGE(OFFSET('HAVERD (new)'!P$12,(ROWS('Chart Data'!$A$5:$A96)-1)*7,0,7,1))</f>
        <v>64.142857142857139</v>
      </c>
      <c r="J96" s="4">
        <f ca="1">AVERAGE(OFFSET('HAVERD (new)'!Q$12,(ROWS('Chart Data'!$A$5:$A96)-1)*7,0,7,1))</f>
        <v>61.142857142857146</v>
      </c>
      <c r="K96" s="4">
        <f ca="1">AVERAGE(OFFSET('HAVERD (new)'!R$12,(ROWS('Chart Data'!$A$5:$A96)-1)*7,0,7,1))</f>
        <v>74.714285714285708</v>
      </c>
      <c r="L96" s="57">
        <f>'HAVERW (new)'!D151</f>
        <v>2460</v>
      </c>
      <c r="M96" s="57">
        <f>'HAVERW (new)'!F151</f>
        <v>185.38571428571427</v>
      </c>
      <c r="N96" s="4" t="e">
        <f ca="1">AVERAGE(OFFSET('HAVERD (new)'!D$12,(ROWS('Chart Data'!$A$5:$A96)-1)*7,0,7,1))</f>
        <v>#DIV/0!</v>
      </c>
      <c r="O96" s="4">
        <f ca="1">AVERAGE(OFFSET('HAVERD (new)'!E$12,(ROWS('Chart Data'!$A$5:$A96)-1)*7,0,7,1))</f>
        <v>78.321428571428569</v>
      </c>
      <c r="P96" s="4">
        <f ca="1">AVERAGE(AVERAGE(OFFSET('HAVERD (new)'!F$12,(ROWS('Chart Data'!$A$5:$A96)-1)*7,0,7,1)),AVERAGE(OFFSET('HAVERD (new)'!J$12,(ROWS('Chart Data'!$A$5:$A96)-1)*7,0,7,1)),AVERAGE(OFFSET('HAVERD (new)'!K$12,(ROWS('Chart Data'!$A$5:$A96)-1)*7,0,7,1)))</f>
        <v>79.745238095238108</v>
      </c>
      <c r="Q96" s="4">
        <f ca="1">AVERAGE(AVERAGE(OFFSET('HAVERD (new)'!H$12,(ROWS('Chart Data'!$A$5:$A96)-1)*7,0,7,1)),AVERAGE(OFFSET('HAVERD (new)'!I$12,(ROWS('Chart Data'!$A$5:$A96)-1)*7,0,7,1)))</f>
        <v>75.724999999999994</v>
      </c>
      <c r="R96" s="4">
        <f ca="1">AVERAGE(AVERAGE(OFFSET('HAVERD (new)'!L$12,(ROWS('Chart Data'!$A$5:$A96)-1)*7,0,7,1)),AVERAGE(OFFSET('HAVERD (new)'!M$12,(ROWS('Chart Data'!$A$5:$A96)-1)*7,0,7,1)))</f>
        <v>68.199999999999989</v>
      </c>
      <c r="S96" s="57">
        <f>'Fuel demand'!C42</f>
        <v>97.438110615428101</v>
      </c>
      <c r="T96" s="57">
        <f ca="1">AVERAGE(OFFSET(Energy!E$1109,(ROWS('Chart Data'!$A$5:$A96)-1)*7,0,7,1))</f>
        <v>650823.57142857148</v>
      </c>
      <c r="U96" s="57">
        <f ca="1">-AVERAGE(OFFSET('HAVERD (new)'!T$12,(ROWS('Chart Data'!$A$5:$A96)-1)*7,0,7,1))</f>
        <v>-233.23571428571429</v>
      </c>
      <c r="V96" s="4">
        <f ca="1">-AVERAGE(OFFSET('HAVERD (new)'!U$12,(ROWS('Chart Data'!$A$5:$A96)-1)*7,0,7,1))*10000</f>
        <v>-314</v>
      </c>
      <c r="W96" s="4"/>
      <c r="Z96" s="4"/>
      <c r="AA96" s="4">
        <f t="shared" si="190"/>
        <v>14.133333333333331</v>
      </c>
      <c r="AB96" s="4">
        <f t="shared" si="191"/>
        <v>58.823529411764696</v>
      </c>
      <c r="AC96" s="4">
        <f t="shared" ca="1" si="192"/>
        <v>9.1412742382271475</v>
      </c>
      <c r="AD96" s="4">
        <f t="shared" ca="1" si="193"/>
        <v>3.2851511169514014</v>
      </c>
      <c r="AE96" s="4">
        <f t="shared" si="163"/>
        <v>54.596739197817868</v>
      </c>
      <c r="AF96" s="4">
        <f t="shared" ca="1" si="164"/>
        <v>8.1566068515497534</v>
      </c>
      <c r="AG96" s="4">
        <f t="shared" ca="1" si="165"/>
        <v>78.174603174603163</v>
      </c>
      <c r="AH96" s="4">
        <f t="shared" ca="1" si="166"/>
        <v>71.887550200803247</v>
      </c>
      <c r="AI96" s="4">
        <f t="shared" ca="1" si="167"/>
        <v>23.933649289099513</v>
      </c>
      <c r="AJ96" s="4">
        <f t="shared" si="168"/>
        <v>81.862419818624204</v>
      </c>
      <c r="AK96" s="4">
        <f t="shared" si="176"/>
        <v>141.02897473997027</v>
      </c>
      <c r="AL96" s="73" t="e">
        <f>NA()</f>
        <v>#N/A</v>
      </c>
      <c r="AM96" s="4">
        <f t="shared" ca="1" si="169"/>
        <v>38.81503987846564</v>
      </c>
      <c r="AN96" s="4">
        <f t="shared" ca="1" si="170"/>
        <v>32.477652084487005</v>
      </c>
      <c r="AO96" s="4">
        <f t="shared" ca="1" si="171"/>
        <v>25.6399620763214</v>
      </c>
      <c r="AP96" s="4">
        <f t="shared" ca="1" si="172"/>
        <v>65.729361938485027</v>
      </c>
      <c r="AQ96" s="73" t="e">
        <f>NA()</f>
        <v>#N/A</v>
      </c>
      <c r="AR96" s="4">
        <f t="shared" ca="1" si="173"/>
        <v>-3.2724926410264588</v>
      </c>
      <c r="AS96" s="57">
        <f t="shared" ca="1" si="194"/>
        <v>233.23571428571429</v>
      </c>
      <c r="AT96" s="57">
        <f t="shared" ca="1" si="195"/>
        <v>314</v>
      </c>
      <c r="AW96" s="4">
        <f t="shared" si="236"/>
        <v>11.422246611278398</v>
      </c>
      <c r="AX96" s="4">
        <f t="shared" si="196"/>
        <v>49.099157206742348</v>
      </c>
      <c r="AY96" s="4">
        <f t="shared" ca="1" si="197"/>
        <v>8.7746915632711797</v>
      </c>
      <c r="AZ96" s="4">
        <f t="shared" ca="1" si="198"/>
        <v>3.7934252169830538</v>
      </c>
      <c r="BA96" s="4">
        <f t="shared" si="199"/>
        <v>43.398530917118819</v>
      </c>
      <c r="BB96" s="4">
        <f t="shared" ca="1" si="200"/>
        <v>6.9922879027784832</v>
      </c>
      <c r="BC96" s="4">
        <f t="shared" ca="1" si="201"/>
        <v>69.663548915316397</v>
      </c>
      <c r="BD96" s="4">
        <f t="shared" ca="1" si="202"/>
        <v>73.723175987472501</v>
      </c>
      <c r="BE96" s="4">
        <f t="shared" ca="1" si="203"/>
        <v>26.341838003609844</v>
      </c>
      <c r="BF96" s="4">
        <f t="shared" si="204"/>
        <v>85.701891989541735</v>
      </c>
      <c r="BG96" s="4">
        <f t="shared" si="205"/>
        <v>153.57659899350506</v>
      </c>
      <c r="BH96" s="4" t="e">
        <f t="shared" si="206"/>
        <v>#N/A</v>
      </c>
      <c r="BI96" s="4">
        <f t="shared" ca="1" si="207"/>
        <v>33.800099844682919</v>
      </c>
      <c r="BJ96" s="4">
        <f t="shared" ca="1" si="208"/>
        <v>29.059945802877891</v>
      </c>
      <c r="BK96" s="4">
        <f t="shared" ca="1" si="209"/>
        <v>21.391514412456107</v>
      </c>
      <c r="BL96" s="4">
        <f t="shared" ca="1" si="210"/>
        <v>50.973853261145806</v>
      </c>
      <c r="BM96" s="4" t="e">
        <f t="shared" si="211"/>
        <v>#N/A</v>
      </c>
      <c r="BN96" s="4">
        <f t="shared" ca="1" si="212"/>
        <v>-2.8034332755578037</v>
      </c>
      <c r="BO96" s="4">
        <f t="shared" ca="1" si="213"/>
        <v>210.32357142857143</v>
      </c>
      <c r="BP96" s="4">
        <f t="shared" ca="1" si="214"/>
        <v>228.95</v>
      </c>
      <c r="BS96" s="74">
        <f t="shared" si="178"/>
        <v>1.1026909260778948</v>
      </c>
      <c r="BT96" s="74">
        <f t="shared" si="187"/>
        <v>-0.43282716915157282</v>
      </c>
      <c r="BU96" s="74">
        <f t="shared" ca="1" si="215"/>
        <v>-0.48678780874327171</v>
      </c>
      <c r="BV96" s="74">
        <f t="shared" ca="1" si="216"/>
        <v>0.78862733511957639</v>
      </c>
      <c r="BW96" s="74">
        <f t="shared" si="217"/>
        <v>-2.4930260980018426</v>
      </c>
      <c r="BX96" s="74">
        <f t="shared" ca="1" si="218"/>
        <v>-0.22444962981088634</v>
      </c>
      <c r="BY96" s="74">
        <f t="shared" ca="1" si="188"/>
        <v>6.2148975513419797</v>
      </c>
      <c r="BZ96" s="74">
        <f t="shared" ca="1" si="219"/>
        <v>-6.0217592542041833</v>
      </c>
      <c r="CA96" s="74">
        <f t="shared" ca="1" si="220"/>
        <v>-4.7086649105770011</v>
      </c>
      <c r="CB96" s="74">
        <f t="shared" si="221"/>
        <v>-1.1131343074818318</v>
      </c>
      <c r="CC96" s="74">
        <f t="shared" si="222"/>
        <v>3.5873870490933641</v>
      </c>
      <c r="CD96" s="74" t="e">
        <f t="shared" ca="1" si="223"/>
        <v>#DIV/0!</v>
      </c>
      <c r="CE96" s="74">
        <f t="shared" ca="1" si="224"/>
        <v>-3.5508522891995065</v>
      </c>
      <c r="CF96" s="74">
        <f t="shared" ca="1" si="225"/>
        <v>-2.897085335933181</v>
      </c>
      <c r="CG96" s="74">
        <f t="shared" ca="1" si="226"/>
        <v>-2.8649042313507427</v>
      </c>
      <c r="CH96" s="74">
        <f t="shared" ca="1" si="227"/>
        <v>-3.5121767350155166</v>
      </c>
      <c r="CI96" s="74">
        <f t="shared" si="228"/>
        <v>-1.0455900570579424</v>
      </c>
      <c r="CJ96" s="74">
        <f t="shared" ca="1" si="229"/>
        <v>0.25251900209929601</v>
      </c>
      <c r="CK96" s="74">
        <f t="shared" ca="1" si="230"/>
        <v>-0.43133341326434804</v>
      </c>
      <c r="CL96" s="74">
        <f t="shared" ca="1" si="231"/>
        <v>0.31172010309814119</v>
      </c>
    </row>
    <row r="97" spans="1:90" x14ac:dyDescent="0.35">
      <c r="A97" s="73" t="s">
        <v>1062</v>
      </c>
      <c r="B97" s="41">
        <f t="shared" si="233"/>
        <v>44480</v>
      </c>
      <c r="C97" s="57">
        <f>'HAVERW (new)'!B152</f>
        <v>429</v>
      </c>
      <c r="D97" s="57">
        <f>'HAVERW (new)'!C152-'HAVERW (new)'!B152</f>
        <v>49</v>
      </c>
      <c r="E97" s="4">
        <f ca="1">AVERAGE(OFFSET('HAVERD (new)'!B$12,(ROWS('Chart Data'!$A$5:$A97)-1)*7,0,7,1))</f>
        <v>113</v>
      </c>
      <c r="F97" s="4">
        <f ca="1">AVERAGE(OFFSET('HAVERD (new)'!C$12,(ROWS('Chart Data'!$A$5:$A97)-1)*7,0,7,1))</f>
        <v>112.14285714285714</v>
      </c>
      <c r="G97" s="57">
        <f>'HAVERW (new)'!Q152</f>
        <v>25375</v>
      </c>
      <c r="H97" s="4">
        <f ca="1">AVERAGE(OFFSET('HAVERD (new)'!O$12,(ROWS('Chart Data'!$A$5:$A97)-1)*7,0,7,1))</f>
        <v>95.571428571428569</v>
      </c>
      <c r="I97" s="4">
        <f ca="1">AVERAGE(OFFSET('HAVERD (new)'!P$12,(ROWS('Chart Data'!$A$5:$A97)-1)*7,0,7,1))</f>
        <v>61.142857142857146</v>
      </c>
      <c r="J97" s="4">
        <f ca="1">AVERAGE(OFFSET('HAVERD (new)'!Q$12,(ROWS('Chart Data'!$A$5:$A97)-1)*7,0,7,1))</f>
        <v>62.571428571428569</v>
      </c>
      <c r="K97" s="4">
        <f ca="1">AVERAGE(OFFSET('HAVERD (new)'!R$12,(ROWS('Chart Data'!$A$5:$A97)-1)*7,0,7,1))</f>
        <v>75.857142857142861</v>
      </c>
      <c r="L97" s="57">
        <f>'HAVERW (new)'!D152</f>
        <v>4328</v>
      </c>
      <c r="M97" s="57">
        <f>'HAVERW (new)'!F152</f>
        <v>188.22857142857146</v>
      </c>
      <c r="N97" s="4" t="e">
        <f ca="1">AVERAGE(OFFSET('HAVERD (new)'!D$12,(ROWS('Chart Data'!$A$5:$A97)-1)*7,0,7,1))</f>
        <v>#DIV/0!</v>
      </c>
      <c r="O97" s="4">
        <f ca="1">AVERAGE(OFFSET('HAVERD (new)'!E$12,(ROWS('Chart Data'!$A$5:$A97)-1)*7,0,7,1))</f>
        <v>75.552857142857164</v>
      </c>
      <c r="P97" s="4">
        <f ca="1">AVERAGE(AVERAGE(OFFSET('HAVERD (new)'!F$12,(ROWS('Chart Data'!$A$5:$A97)-1)*7,0,7,1)),AVERAGE(OFFSET('HAVERD (new)'!J$12,(ROWS('Chart Data'!$A$5:$A97)-1)*7,0,7,1)),AVERAGE(OFFSET('HAVERD (new)'!K$12,(ROWS('Chart Data'!$A$5:$A97)-1)*7,0,7,1)))</f>
        <v>73.760000000000005</v>
      </c>
      <c r="Q97" s="4">
        <f ca="1">AVERAGE(AVERAGE(OFFSET('HAVERD (new)'!H$12,(ROWS('Chart Data'!$A$5:$A97)-1)*7,0,7,1)),AVERAGE(OFFSET('HAVERD (new)'!I$12,(ROWS('Chart Data'!$A$5:$A97)-1)*7,0,7,1)))</f>
        <v>74.796428571428578</v>
      </c>
      <c r="R97" s="4">
        <f ca="1">AVERAGE(AVERAGE(OFFSET('HAVERD (new)'!L$12,(ROWS('Chart Data'!$A$5:$A97)-1)*7,0,7,1)),AVERAGE(OFFSET('HAVERD (new)'!M$12,(ROWS('Chart Data'!$A$5:$A97)-1)*7,0,7,1)))</f>
        <v>67.472857142857137</v>
      </c>
      <c r="S97" s="57">
        <f>'Fuel demand'!C43</f>
        <v>91.483088204995482</v>
      </c>
      <c r="T97" s="57">
        <f ca="1">AVERAGE(OFFSET(Energy!E$1109,(ROWS('Chart Data'!$A$5:$A97)-1)*7,0,7,1))</f>
        <v>672372.14285714284</v>
      </c>
      <c r="U97" s="57">
        <f ca="1">-AVERAGE(OFFSET('HAVERD (new)'!T$12,(ROWS('Chart Data'!$A$5:$A97)-1)*7,0,7,1))</f>
        <v>-201.27285714285713</v>
      </c>
      <c r="V97" s="4">
        <f ca="1">-AVERAGE(OFFSET('HAVERD (new)'!U$12,(ROWS('Chart Data'!$A$5:$A97)-1)*7,0,7,1))*10000</f>
        <v>-152.20000000000002</v>
      </c>
      <c r="W97" s="4"/>
      <c r="Z97" s="4"/>
      <c r="AA97" s="4">
        <f t="shared" si="190"/>
        <v>8.6075949367088622</v>
      </c>
      <c r="AB97" s="4">
        <f t="shared" si="191"/>
        <v>25.641025641025639</v>
      </c>
      <c r="AC97" s="4">
        <f t="shared" ca="1" si="192"/>
        <v>10.784313725490202</v>
      </c>
      <c r="AD97" s="4">
        <f t="shared" ca="1" si="193"/>
        <v>2.8833551769331445</v>
      </c>
      <c r="AE97" s="4">
        <f t="shared" si="163"/>
        <v>65.051385455964606</v>
      </c>
      <c r="AF97" s="4">
        <f t="shared" ca="1" si="164"/>
        <v>11.5</v>
      </c>
      <c r="AG97" s="4">
        <f t="shared" ca="1" si="165"/>
        <v>79.831932773109244</v>
      </c>
      <c r="AH97" s="4">
        <f t="shared" ca="1" si="166"/>
        <v>78.048780487804862</v>
      </c>
      <c r="AI97" s="4">
        <f t="shared" ca="1" si="167"/>
        <v>28.57142857142858</v>
      </c>
      <c r="AJ97" s="4">
        <f t="shared" si="168"/>
        <v>63.957361758827446</v>
      </c>
      <c r="AK97" s="4">
        <f t="shared" si="176"/>
        <v>148.79154078549854</v>
      </c>
      <c r="AL97" s="73" t="e">
        <f>NA()</f>
        <v>#N/A</v>
      </c>
      <c r="AM97" s="4">
        <f t="shared" ca="1" si="169"/>
        <v>39.912698412698447</v>
      </c>
      <c r="AN97" s="4">
        <f t="shared" ca="1" si="170"/>
        <v>31.017974201733999</v>
      </c>
      <c r="AO97" s="4">
        <f t="shared" ca="1" si="171"/>
        <v>27.614068441064642</v>
      </c>
      <c r="AP97" s="4">
        <f t="shared" ca="1" si="172"/>
        <v>75.114472684129538</v>
      </c>
      <c r="AQ97" s="73" t="e">
        <f>NA()</f>
        <v>#N/A</v>
      </c>
      <c r="AR97" s="4">
        <f t="shared" ca="1" si="173"/>
        <v>-6.1703130809401374</v>
      </c>
      <c r="AS97" s="57">
        <f t="shared" ca="1" si="194"/>
        <v>201.27285714285713</v>
      </c>
      <c r="AT97" s="57">
        <f t="shared" ca="1" si="195"/>
        <v>152.20000000000002</v>
      </c>
      <c r="AW97" s="4">
        <f t="shared" si="236"/>
        <v>10.996825757826745</v>
      </c>
      <c r="AX97" s="4">
        <f t="shared" si="196"/>
        <v>44.325203090682962</v>
      </c>
      <c r="AY97" s="4">
        <f t="shared" ca="1" si="197"/>
        <v>9.395803461845869</v>
      </c>
      <c r="AZ97" s="4">
        <f t="shared" ca="1" si="198"/>
        <v>3.3914106426562336</v>
      </c>
      <c r="BA97" s="4">
        <f t="shared" si="199"/>
        <v>50.951449115569069</v>
      </c>
      <c r="BB97" s="4">
        <f t="shared" ca="1" si="200"/>
        <v>8.4974248890798521</v>
      </c>
      <c r="BC97" s="4">
        <f t="shared" ca="1" si="201"/>
        <v>75.16257688471309</v>
      </c>
      <c r="BD97" s="4">
        <f t="shared" ca="1" si="202"/>
        <v>78.255212379265004</v>
      </c>
      <c r="BE97" s="4">
        <f t="shared" ca="1" si="203"/>
        <v>27.882285507912769</v>
      </c>
      <c r="BF97" s="4">
        <f t="shared" si="204"/>
        <v>79.974339390199361</v>
      </c>
      <c r="BG97" s="4">
        <f t="shared" si="205"/>
        <v>148.6039752729593</v>
      </c>
      <c r="BH97" s="4" t="e">
        <f t="shared" si="206"/>
        <v>#N/A</v>
      </c>
      <c r="BI97" s="4">
        <f t="shared" ca="1" si="207"/>
        <v>36.56809827439443</v>
      </c>
      <c r="BJ97" s="4">
        <f t="shared" ca="1" si="208"/>
        <v>31.068239249542536</v>
      </c>
      <c r="BK97" s="4">
        <f t="shared" ca="1" si="209"/>
        <v>24.108853623742473</v>
      </c>
      <c r="BL97" s="4">
        <f t="shared" ca="1" si="210"/>
        <v>60.592923367187282</v>
      </c>
      <c r="BM97" s="4" t="e">
        <f t="shared" si="211"/>
        <v>#N/A</v>
      </c>
      <c r="BN97" s="4">
        <f t="shared" ca="1" si="212"/>
        <v>-5.4318614167777053</v>
      </c>
      <c r="BO97" s="4">
        <f t="shared" ca="1" si="213"/>
        <v>213.44392857142856</v>
      </c>
      <c r="BP97" s="4">
        <f t="shared" ca="1" si="214"/>
        <v>258.75</v>
      </c>
      <c r="BS97" s="74">
        <f t="shared" si="178"/>
        <v>1.139435513169244</v>
      </c>
      <c r="BT97" s="74">
        <f t="shared" si="187"/>
        <v>-0.84732095913097949</v>
      </c>
      <c r="BU97" s="74">
        <f t="shared" ca="1" si="215"/>
        <v>-0.43733983720050185</v>
      </c>
      <c r="BV97" s="74">
        <f t="shared" ca="1" si="216"/>
        <v>0.7755209928929917</v>
      </c>
      <c r="BW97" s="74">
        <f t="shared" si="217"/>
        <v>-2.4077731413362757</v>
      </c>
      <c r="BX97" s="74">
        <f t="shared" ca="1" si="218"/>
        <v>-6.0218193363892482E-2</v>
      </c>
      <c r="BY97" s="74">
        <f t="shared" ca="1" si="188"/>
        <v>6.808884027085937</v>
      </c>
      <c r="BZ97" s="74">
        <f t="shared" ca="1" si="219"/>
        <v>-5.6675546577662379</v>
      </c>
      <c r="CA97" s="74">
        <f t="shared" ca="1" si="220"/>
        <v>-4.3259454042341368</v>
      </c>
      <c r="CB97" s="74">
        <f t="shared" si="221"/>
        <v>-0.30038917538902693</v>
      </c>
      <c r="CC97" s="74">
        <f t="shared" si="222"/>
        <v>3.7600872559665115</v>
      </c>
      <c r="CD97" s="74" t="e">
        <f t="shared" ca="1" si="223"/>
        <v>#DIV/0!</v>
      </c>
      <c r="CE97" s="74">
        <f t="shared" ca="1" si="224"/>
        <v>-3.9849666392768008</v>
      </c>
      <c r="CF97" s="74">
        <f t="shared" ca="1" si="225"/>
        <v>-3.6444709202580299</v>
      </c>
      <c r="CG97" s="74">
        <f t="shared" ca="1" si="226"/>
        <v>-2.9701378609473532</v>
      </c>
      <c r="CH97" s="74">
        <f t="shared" ca="1" si="227"/>
        <v>-3.591681129632541</v>
      </c>
      <c r="CI97" s="74">
        <f t="shared" si="228"/>
        <v>-2.4904902866194809</v>
      </c>
      <c r="CJ97" s="74">
        <f t="shared" ca="1" si="229"/>
        <v>0.49854033024403932</v>
      </c>
      <c r="CK97" s="74">
        <f t="shared" ca="1" si="230"/>
        <v>-2.6126867785704253E-2</v>
      </c>
      <c r="CL97" s="74">
        <f t="shared" ca="1" si="231"/>
        <v>0.56263514296994621</v>
      </c>
    </row>
    <row r="98" spans="1:90" x14ac:dyDescent="0.35">
      <c r="A98" s="73" t="s">
        <v>1069</v>
      </c>
      <c r="B98" s="41">
        <f t="shared" si="233"/>
        <v>44487</v>
      </c>
      <c r="C98" s="57">
        <f>'HAVERW (new)'!B153</f>
        <v>397</v>
      </c>
      <c r="D98" s="57">
        <f>'HAVERW (new)'!C153-'HAVERW (new)'!B153</f>
        <v>53</v>
      </c>
      <c r="E98" s="4">
        <f ca="1">AVERAGE(OFFSET('HAVERD (new)'!B$12,(ROWS('Chart Data'!$A$5:$A98)-1)*7,0,7,1))</f>
        <v>112</v>
      </c>
      <c r="F98" s="4">
        <f ca="1">AVERAGE(OFFSET('HAVERD (new)'!C$12,(ROWS('Chart Data'!$A$5:$A98)-1)*7,0,7,1))</f>
        <v>110.71428571428571</v>
      </c>
      <c r="G98" s="57">
        <f>'HAVERW (new)'!Q153</f>
        <v>25578</v>
      </c>
      <c r="H98" s="4">
        <f ca="1">AVERAGE(OFFSET('HAVERD (new)'!O$12,(ROWS('Chart Data'!$A$5:$A98)-1)*7,0,7,1))</f>
        <v>94.142857142857139</v>
      </c>
      <c r="I98" s="4">
        <f ca="1">AVERAGE(OFFSET('HAVERD (new)'!P$12,(ROWS('Chart Data'!$A$5:$A98)-1)*7,0,7,1))</f>
        <v>63.142857142857146</v>
      </c>
      <c r="J98" s="4">
        <f ca="1">AVERAGE(OFFSET('HAVERD (new)'!Q$12,(ROWS('Chart Data'!$A$5:$A98)-1)*7,0,7,1))</f>
        <v>62.571428571428569</v>
      </c>
      <c r="K98" s="4">
        <f ca="1">AVERAGE(OFFSET('HAVERD (new)'!R$12,(ROWS('Chart Data'!$A$5:$A98)-1)*7,0,7,1))</f>
        <v>75</v>
      </c>
      <c r="L98" s="57">
        <f>'HAVERW (new)'!D153</f>
        <v>1835</v>
      </c>
      <c r="M98" s="57">
        <f>'HAVERW (new)'!F153</f>
        <v>187.65714285714284</v>
      </c>
      <c r="N98" s="4" t="e">
        <f ca="1">AVERAGE(OFFSET('HAVERD (new)'!D$12,(ROWS('Chart Data'!$A$5:$A98)-1)*7,0,7,1))</f>
        <v>#DIV/0!</v>
      </c>
      <c r="O98" s="4">
        <f ca="1">AVERAGE(OFFSET('HAVERD (new)'!E$12,(ROWS('Chart Data'!$A$5:$A98)-1)*7,0,7,1))</f>
        <v>76.128571428571419</v>
      </c>
      <c r="P98" s="4">
        <f ca="1">AVERAGE(AVERAGE(OFFSET('HAVERD (new)'!F$12,(ROWS('Chart Data'!$A$5:$A98)-1)*7,0,7,1)),AVERAGE(OFFSET('HAVERD (new)'!J$12,(ROWS('Chart Data'!$A$5:$A98)-1)*7,0,7,1)),AVERAGE(OFFSET('HAVERD (new)'!K$12,(ROWS('Chart Data'!$A$5:$A98)-1)*7,0,7,1)))</f>
        <v>73.938095238095229</v>
      </c>
      <c r="Q98" s="4">
        <f ca="1">AVERAGE(AVERAGE(OFFSET('HAVERD (new)'!H$12,(ROWS('Chart Data'!$A$5:$A98)-1)*7,0,7,1)),AVERAGE(OFFSET('HAVERD (new)'!I$12,(ROWS('Chart Data'!$A$5:$A98)-1)*7,0,7,1)))</f>
        <v>74.582857142857137</v>
      </c>
      <c r="R98" s="4">
        <f ca="1">AVERAGE(AVERAGE(OFFSET('HAVERD (new)'!L$12,(ROWS('Chart Data'!$A$5:$A98)-1)*7,0,7,1)),AVERAGE(OFFSET('HAVERD (new)'!M$12,(ROWS('Chart Data'!$A$5:$A98)-1)*7,0,7,1)))</f>
        <v>69.763571428571424</v>
      </c>
      <c r="S98" s="57">
        <f>'Fuel demand'!C44</f>
        <v>92.368950044874751</v>
      </c>
      <c r="T98" s="57">
        <f ca="1">AVERAGE(OFFSET(Energy!E$1109,(ROWS('Chart Data'!$A$5:$A98)-1)*7,0,7,1))</f>
        <v>663575.85714285716</v>
      </c>
      <c r="U98" s="57">
        <f ca="1">-AVERAGE(OFFSET('HAVERD (new)'!T$12,(ROWS('Chart Data'!$A$5:$A98)-1)*7,0,7,1))</f>
        <v>-159.35999999999999</v>
      </c>
      <c r="V98" s="4">
        <f ca="1">-AVERAGE(OFFSET('HAVERD (new)'!U$12,(ROWS('Chart Data'!$A$5:$A98)-1)*7,0,7,1))*10000</f>
        <v>-59.800000000000004</v>
      </c>
      <c r="W98" s="4"/>
      <c r="Z98" s="4"/>
      <c r="AA98" s="4">
        <f t="shared" si="190"/>
        <v>-0.25125628140703071</v>
      </c>
      <c r="AB98" s="4">
        <f t="shared" si="191"/>
        <v>35.897435897435905</v>
      </c>
      <c r="AC98" s="4">
        <f t="shared" ca="1" si="192"/>
        <v>11.840228245363772</v>
      </c>
      <c r="AD98" s="4">
        <f t="shared" ca="1" si="193"/>
        <v>2.1080368906455815</v>
      </c>
      <c r="AE98" s="4">
        <f t="shared" si="163"/>
        <v>77.551020408163268</v>
      </c>
      <c r="AF98" s="4">
        <f t="shared" ca="1" si="164"/>
        <v>11.884550084889645</v>
      </c>
      <c r="AG98" s="4">
        <f t="shared" ca="1" si="165"/>
        <v>90.517241379310349</v>
      </c>
      <c r="AH98" s="4">
        <f t="shared" ca="1" si="166"/>
        <v>84.810126582278485</v>
      </c>
      <c r="AI98" s="4">
        <f t="shared" ca="1" si="167"/>
        <v>18.510158013544007</v>
      </c>
      <c r="AJ98" s="4">
        <f t="shared" si="168"/>
        <v>82.224159643514483</v>
      </c>
      <c r="AK98" s="4">
        <f t="shared" si="176"/>
        <v>142.98927118017016</v>
      </c>
      <c r="AL98" s="73" t="e">
        <f>NA()</f>
        <v>#N/A</v>
      </c>
      <c r="AM98" s="4">
        <f t="shared" ca="1" si="169"/>
        <v>47.015007724564107</v>
      </c>
      <c r="AN98" s="4">
        <f t="shared" ca="1" si="170"/>
        <v>36.158756883791085</v>
      </c>
      <c r="AO98" s="4">
        <f t="shared" ca="1" si="171"/>
        <v>32.193905326192883</v>
      </c>
      <c r="AP98" s="4">
        <f t="shared" ca="1" si="172"/>
        <v>91.091937156385129</v>
      </c>
      <c r="AQ98" s="73" t="e">
        <f>NA()</f>
        <v>#N/A</v>
      </c>
      <c r="AR98" s="4">
        <f t="shared" ca="1" si="173"/>
        <v>-3.7999889821174859</v>
      </c>
      <c r="AS98" s="57">
        <f t="shared" ca="1" si="194"/>
        <v>159.35999999999999</v>
      </c>
      <c r="AT98" s="57">
        <f t="shared" ca="1" si="195"/>
        <v>59.800000000000004</v>
      </c>
      <c r="AW98" s="4">
        <f t="shared" si="236"/>
        <v>5.8593848218033422</v>
      </c>
      <c r="AX98" s="4">
        <f t="shared" si="196"/>
        <v>37.327339842819718</v>
      </c>
      <c r="AY98" s="4">
        <f t="shared" ca="1" si="197"/>
        <v>10.036624506815734</v>
      </c>
      <c r="AZ98" s="4">
        <f t="shared" ca="1" si="198"/>
        <v>2.9013594978635595</v>
      </c>
      <c r="BA98" s="4">
        <f t="shared" si="199"/>
        <v>60.637588655460206</v>
      </c>
      <c r="BB98" s="4">
        <f t="shared" ca="1" si="200"/>
        <v>9.3753554592754096</v>
      </c>
      <c r="BC98" s="4">
        <f t="shared" ca="1" si="201"/>
        <v>81.532488733300085</v>
      </c>
      <c r="BD98" s="4">
        <f t="shared" ca="1" si="202"/>
        <v>80.757744024834608</v>
      </c>
      <c r="BE98" s="4">
        <f t="shared" ca="1" si="203"/>
        <v>25.708354423063476</v>
      </c>
      <c r="BF98" s="4">
        <f t="shared" si="204"/>
        <v>78.61643406319935</v>
      </c>
      <c r="BG98" s="4">
        <f t="shared" si="205"/>
        <v>145.04915349591624</v>
      </c>
      <c r="BH98" s="4" t="e">
        <f t="shared" si="206"/>
        <v>#N/A</v>
      </c>
      <c r="BI98" s="4">
        <f t="shared" ca="1" si="207"/>
        <v>39.894282583513601</v>
      </c>
      <c r="BJ98" s="4">
        <f t="shared" ca="1" si="208"/>
        <v>32.52180693619804</v>
      </c>
      <c r="BK98" s="4">
        <f t="shared" ca="1" si="209"/>
        <v>27.206203614073914</v>
      </c>
      <c r="BL98" s="4">
        <f t="shared" ca="1" si="210"/>
        <v>71.441531772024518</v>
      </c>
      <c r="BM98" s="4" t="e">
        <f t="shared" si="211"/>
        <v>#N/A</v>
      </c>
      <c r="BN98" s="4">
        <f t="shared" ca="1" si="212"/>
        <v>-5.5312532166953341</v>
      </c>
      <c r="BO98" s="4">
        <f t="shared" ca="1" si="213"/>
        <v>206.13535714285715</v>
      </c>
      <c r="BP98" s="4">
        <f t="shared" ca="1" si="214"/>
        <v>215.7</v>
      </c>
      <c r="BS98" s="74">
        <f t="shared" si="178"/>
        <v>-3.6391273753933438E-2</v>
      </c>
      <c r="BT98" s="74">
        <f t="shared" si="187"/>
        <v>-0.51572592714745413</v>
      </c>
      <c r="BU98" s="74">
        <f t="shared" ca="1" si="215"/>
        <v>-0.55271843746696436</v>
      </c>
      <c r="BV98" s="74">
        <f t="shared" ca="1" si="216"/>
        <v>0.64445757062715459</v>
      </c>
      <c r="BW98" s="74">
        <f t="shared" si="217"/>
        <v>-2.3681705092925456</v>
      </c>
      <c r="BX98" s="74">
        <f t="shared" ca="1" si="218"/>
        <v>-0.33393725410888131</v>
      </c>
      <c r="BY98" s="74">
        <f t="shared" ca="1" si="188"/>
        <v>7.4969404455654693</v>
      </c>
      <c r="BZ98" s="74">
        <f t="shared" ca="1" si="219"/>
        <v>-5.6675546577662379</v>
      </c>
      <c r="CA98" s="74">
        <f t="shared" ca="1" si="220"/>
        <v>-4.6129850339912837</v>
      </c>
      <c r="CB98" s="74">
        <f t="shared" si="221"/>
        <v>-1.3850645577805487</v>
      </c>
      <c r="CC98" s="74">
        <f t="shared" si="222"/>
        <v>3.7253736465447713</v>
      </c>
      <c r="CD98" s="74" t="e">
        <f t="shared" ca="1" si="223"/>
        <v>#DIV/0!</v>
      </c>
      <c r="CE98" s="74">
        <f t="shared" ca="1" si="224"/>
        <v>-3.8946941505868411</v>
      </c>
      <c r="CF98" s="74">
        <f t="shared" ca="1" si="225"/>
        <v>-3.6222319029505692</v>
      </c>
      <c r="CG98" s="74">
        <f t="shared" ca="1" si="226"/>
        <v>-2.9943415957545754</v>
      </c>
      <c r="CH98" s="74">
        <f t="shared" ca="1" si="227"/>
        <v>-3.3412188570030721</v>
      </c>
      <c r="CI98" s="74">
        <f t="shared" si="228"/>
        <v>-2.2755486982286532</v>
      </c>
      <c r="CJ98" s="74">
        <f t="shared" ca="1" si="229"/>
        <v>0.39811261041385893</v>
      </c>
      <c r="CK98" s="74">
        <f t="shared" ca="1" si="230"/>
        <v>0.50522000080274332</v>
      </c>
      <c r="CL98" s="74">
        <f t="shared" ca="1" si="231"/>
        <v>0.70592655016496975</v>
      </c>
    </row>
    <row r="99" spans="1:90" x14ac:dyDescent="0.35">
      <c r="A99" s="73" t="s">
        <v>1075</v>
      </c>
      <c r="B99" s="41">
        <f t="shared" si="233"/>
        <v>44494</v>
      </c>
      <c r="C99" s="57">
        <f>'HAVERW (new)'!B154</f>
        <v>415</v>
      </c>
      <c r="D99" s="57">
        <f>'HAVERW (new)'!C154-'HAVERW (new)'!B154</f>
        <v>52</v>
      </c>
      <c r="E99" s="4">
        <f ca="1">AVERAGE(OFFSET('HAVERD (new)'!B$12,(ROWS('Chart Data'!$A$5:$A99)-1)*7,0,7,1))</f>
        <v>109.71428571428571</v>
      </c>
      <c r="F99" s="4">
        <f ca="1">AVERAGE(OFFSET('HAVERD (new)'!C$12,(ROWS('Chart Data'!$A$5:$A99)-1)*7,0,7,1))</f>
        <v>108.28571428571429</v>
      </c>
      <c r="G99" s="57">
        <f>'HAVERW (new)'!Q154</f>
        <v>25663</v>
      </c>
      <c r="H99" s="4">
        <f ca="1">AVERAGE(OFFSET('HAVERD (new)'!O$12,(ROWS('Chart Data'!$A$5:$A99)-1)*7,0,7,1))</f>
        <v>93.285714285714292</v>
      </c>
      <c r="I99" s="4">
        <f ca="1">AVERAGE(OFFSET('HAVERD (new)'!P$12,(ROWS('Chart Data'!$A$5:$A99)-1)*7,0,7,1))</f>
        <v>64.571428571428569</v>
      </c>
      <c r="J99" s="4">
        <f ca="1">AVERAGE(OFFSET('HAVERD (new)'!Q$12,(ROWS('Chart Data'!$A$5:$A99)-1)*7,0,7,1))</f>
        <v>64.857142857142861</v>
      </c>
      <c r="K99" s="4">
        <f ca="1">AVERAGE(OFFSET('HAVERD (new)'!R$12,(ROWS('Chart Data'!$A$5:$A99)-1)*7,0,7,1))</f>
        <v>77.142857142857139</v>
      </c>
      <c r="L99" s="57">
        <f>'HAVERW (new)'!D154</f>
        <v>2525</v>
      </c>
      <c r="M99" s="57">
        <f>'HAVERW (new)'!F154</f>
        <v>185.41428571428568</v>
      </c>
      <c r="N99" s="4" t="e">
        <f ca="1">AVERAGE(OFFSET('HAVERD (new)'!D$12,(ROWS('Chart Data'!$A$5:$A99)-1)*7,0,7,1))</f>
        <v>#DIV/0!</v>
      </c>
      <c r="O99" s="4">
        <f ca="1">AVERAGE(OFFSET('HAVERD (new)'!E$12,(ROWS('Chart Data'!$A$5:$A99)-1)*7,0,7,1))</f>
        <v>82.611428571428561</v>
      </c>
      <c r="P99" s="4">
        <f ca="1">AVERAGE(AVERAGE(OFFSET('HAVERD (new)'!F$12,(ROWS('Chart Data'!$A$5:$A99)-1)*7,0,7,1)),AVERAGE(OFFSET('HAVERD (new)'!J$12,(ROWS('Chart Data'!$A$5:$A99)-1)*7,0,7,1)),AVERAGE(OFFSET('HAVERD (new)'!K$12,(ROWS('Chart Data'!$A$5:$A99)-1)*7,0,7,1)))</f>
        <v>81.144761904761893</v>
      </c>
      <c r="Q99" s="4">
        <f ca="1">AVERAGE(AVERAGE(OFFSET('HAVERD (new)'!H$12,(ROWS('Chart Data'!$A$5:$A99)-1)*7,0,7,1)),AVERAGE(OFFSET('HAVERD (new)'!I$12,(ROWS('Chart Data'!$A$5:$A99)-1)*7,0,7,1)))</f>
        <v>77.45214285714286</v>
      </c>
      <c r="R99" s="4">
        <f ca="1">AVERAGE(AVERAGE(OFFSET('HAVERD (new)'!L$12,(ROWS('Chart Data'!$A$5:$A99)-1)*7,0,7,1)),AVERAGE(OFFSET('HAVERD (new)'!M$12,(ROWS('Chart Data'!$A$5:$A99)-1)*7,0,7,1)))</f>
        <v>73.717142857142861</v>
      </c>
      <c r="S99" s="57">
        <f>'Fuel demand'!C45</f>
        <v>93.023659324723383</v>
      </c>
      <c r="T99" s="57">
        <f ca="1">AVERAGE(OFFSET(Energy!E$1109,(ROWS('Chart Data'!$A$5:$A99)-1)*7,0,7,1))</f>
        <v>659456.42857142852</v>
      </c>
      <c r="U99" s="57">
        <f ca="1">-AVERAGE(OFFSET('HAVERD (new)'!T$12,(ROWS('Chart Data'!$A$5:$A99)-1)*7,0,7,1))</f>
        <v>-184.19714285714286</v>
      </c>
      <c r="V99" s="4">
        <f ca="1">-AVERAGE(OFFSET('HAVERD (new)'!U$12,(ROWS('Chart Data'!$A$5:$A99)-1)*7,0,7,1))*10000</f>
        <v>-39.6</v>
      </c>
      <c r="W99" s="4"/>
      <c r="Z99" s="4"/>
      <c r="AA99" s="4">
        <f t="shared" si="190"/>
        <v>17.563739376770538</v>
      </c>
      <c r="AB99" s="4">
        <f t="shared" si="191"/>
        <v>52.941176470588225</v>
      </c>
      <c r="AC99" s="4">
        <f t="shared" ca="1" si="192"/>
        <v>13.107511045655373</v>
      </c>
      <c r="AD99" s="4">
        <f t="shared" ca="1" si="193"/>
        <v>2.571041948579178</v>
      </c>
      <c r="AE99" s="4">
        <f t="shared" si="163"/>
        <v>76.511451956805843</v>
      </c>
      <c r="AF99" s="4">
        <f t="shared" ca="1" si="164"/>
        <v>13.961605584642234</v>
      </c>
      <c r="AG99" s="4">
        <f t="shared" ca="1" si="165"/>
        <v>95.670995670995666</v>
      </c>
      <c r="AH99" s="4">
        <f t="shared" ca="1" si="166"/>
        <v>89.958158995815893</v>
      </c>
      <c r="AI99" s="4">
        <f t="shared" ca="1" si="167"/>
        <v>47.540983606557361</v>
      </c>
      <c r="AJ99" s="4">
        <f t="shared" si="168"/>
        <v>62.035784092617654</v>
      </c>
      <c r="AK99" s="4">
        <f t="shared" si="176"/>
        <v>129.75747919985832</v>
      </c>
      <c r="AL99" s="73" t="e">
        <f>NA()</f>
        <v>#N/A</v>
      </c>
      <c r="AM99" s="4">
        <f t="shared" ca="1" si="169"/>
        <v>55.330521904966545</v>
      </c>
      <c r="AN99" s="4">
        <f t="shared" ca="1" si="170"/>
        <v>41.472810294728092</v>
      </c>
      <c r="AO99" s="4">
        <f t="shared" ca="1" si="171"/>
        <v>36.212094565736265</v>
      </c>
      <c r="AP99" s="4">
        <f t="shared" ca="1" si="172"/>
        <v>99.001176221052447</v>
      </c>
      <c r="AQ99" s="73" t="e">
        <f>NA()</f>
        <v>#N/A</v>
      </c>
      <c r="AR99" s="4">
        <f t="shared" ca="1" si="173"/>
        <v>-3.878412994689806</v>
      </c>
      <c r="AS99" s="57">
        <f t="shared" ca="1" si="194"/>
        <v>184.19714285714286</v>
      </c>
      <c r="AT99" s="57">
        <f t="shared" ca="1" si="195"/>
        <v>39.6</v>
      </c>
      <c r="AW99" s="4">
        <f t="shared" si="236"/>
        <v>10.013352841351425</v>
      </c>
      <c r="AX99" s="4">
        <f t="shared" si="196"/>
        <v>43.325791855203619</v>
      </c>
      <c r="AY99" s="4">
        <f t="shared" ca="1" si="197"/>
        <v>11.218331813684124</v>
      </c>
      <c r="AZ99" s="4">
        <f t="shared" ca="1" si="198"/>
        <v>2.7118962832773263</v>
      </c>
      <c r="BA99" s="4">
        <f t="shared" si="199"/>
        <v>68.427649254687893</v>
      </c>
      <c r="BB99" s="4">
        <f t="shared" ca="1" si="200"/>
        <v>11.375690630270409</v>
      </c>
      <c r="BC99" s="4">
        <f t="shared" ca="1" si="201"/>
        <v>86.048693249504595</v>
      </c>
      <c r="BD99" s="4">
        <f t="shared" ca="1" si="202"/>
        <v>81.176154066675622</v>
      </c>
      <c r="BE99" s="4">
        <f t="shared" ca="1" si="203"/>
        <v>29.639054870157363</v>
      </c>
      <c r="BF99" s="4">
        <f t="shared" si="204"/>
        <v>72.519931328395941</v>
      </c>
      <c r="BG99" s="4">
        <f t="shared" si="205"/>
        <v>140.64181647637434</v>
      </c>
      <c r="BH99" s="4" t="e">
        <f t="shared" si="206"/>
        <v>#N/A</v>
      </c>
      <c r="BI99" s="4">
        <f t="shared" ca="1" si="207"/>
        <v>45.26831698017368</v>
      </c>
      <c r="BJ99" s="4">
        <f t="shared" ca="1" si="208"/>
        <v>35.281798366185043</v>
      </c>
      <c r="BK99" s="4">
        <f t="shared" ca="1" si="209"/>
        <v>30.415007602328799</v>
      </c>
      <c r="BL99" s="4">
        <f t="shared" ca="1" si="210"/>
        <v>82.734237000013039</v>
      </c>
      <c r="BM99" s="4" t="e">
        <f t="shared" si="211"/>
        <v>#N/A</v>
      </c>
      <c r="BN99" s="4">
        <f t="shared" ca="1" si="212"/>
        <v>-4.2803019246934726</v>
      </c>
      <c r="BO99" s="4">
        <f t="shared" ca="1" si="213"/>
        <v>194.51642857142855</v>
      </c>
      <c r="BP99" s="4">
        <f t="shared" ca="1" si="214"/>
        <v>141.4</v>
      </c>
      <c r="BS99" s="74">
        <f t="shared" si="178"/>
        <v>0.62501129389035393</v>
      </c>
      <c r="BT99" s="74">
        <f t="shared" si="187"/>
        <v>-0.59862468514333544</v>
      </c>
      <c r="BU99" s="74">
        <f t="shared" ca="1" si="215"/>
        <v>-0.81644095236173653</v>
      </c>
      <c r="BV99" s="74">
        <f t="shared" ca="1" si="216"/>
        <v>0.42164975277523292</v>
      </c>
      <c r="BW99" s="74">
        <f t="shared" si="217"/>
        <v>-2.3515881264170919</v>
      </c>
      <c r="BX99" s="74">
        <f t="shared" ca="1" si="218"/>
        <v>-0.49816869055587248</v>
      </c>
      <c r="BY99" s="74">
        <f t="shared" ca="1" si="188"/>
        <v>7.9847656429000393</v>
      </c>
      <c r="BZ99" s="74">
        <f t="shared" ca="1" si="219"/>
        <v>-5.10082730346552</v>
      </c>
      <c r="CA99" s="74">
        <f t="shared" ca="1" si="220"/>
        <v>-3.8953859595984217</v>
      </c>
      <c r="CB99" s="74">
        <f t="shared" si="221"/>
        <v>-1.0848535614507653</v>
      </c>
      <c r="CC99" s="74">
        <f t="shared" si="222"/>
        <v>3.5891227295644499</v>
      </c>
      <c r="CD99" s="74" t="e">
        <f t="shared" ca="1" si="223"/>
        <v>#DIV/0!</v>
      </c>
      <c r="CE99" s="74">
        <f t="shared" ca="1" si="224"/>
        <v>-2.8781766476710628</v>
      </c>
      <c r="CF99" s="74">
        <f t="shared" ca="1" si="225"/>
        <v>-2.7223247159689286</v>
      </c>
      <c r="CG99" s="74">
        <f t="shared" ca="1" si="226"/>
        <v>-2.6691696803010441</v>
      </c>
      <c r="CH99" s="74">
        <f t="shared" ca="1" si="227"/>
        <v>-2.9089429982552972</v>
      </c>
      <c r="CI99" s="74">
        <f t="shared" si="228"/>
        <v>-2.1166929419359355</v>
      </c>
      <c r="CJ99" s="74">
        <f t="shared" ca="1" si="229"/>
        <v>0.35108084815993451</v>
      </c>
      <c r="CK99" s="74">
        <f t="shared" ca="1" si="230"/>
        <v>0.19034912390582259</v>
      </c>
      <c r="CL99" s="74">
        <f t="shared" ca="1" si="231"/>
        <v>0.73725216082881684</v>
      </c>
    </row>
    <row r="100" spans="1:90" x14ac:dyDescent="0.35">
      <c r="A100" s="73" t="s">
        <v>1080</v>
      </c>
      <c r="B100" s="41">
        <f t="shared" si="233"/>
        <v>44501</v>
      </c>
      <c r="C100" s="57">
        <f>'HAVERW (new)'!B155</f>
        <v>406</v>
      </c>
      <c r="D100" s="57">
        <f>'HAVERW (new)'!C155-'HAVERW (new)'!B155</f>
        <v>48</v>
      </c>
      <c r="E100" s="4">
        <f ca="1">AVERAGE(OFFSET('HAVERD (new)'!B$12,(ROWS('Chart Data'!$A$5:$A100)-1)*7,0,7,1))</f>
        <v>112.71428571428571</v>
      </c>
      <c r="F100" s="4">
        <f ca="1">AVERAGE(OFFSET('HAVERD (new)'!C$12,(ROWS('Chart Data'!$A$5:$A100)-1)*7,0,7,1))</f>
        <v>110.14285714285714</v>
      </c>
      <c r="G100" s="57">
        <f>'HAVERW (new)'!Q155</f>
        <v>24203</v>
      </c>
      <c r="H100" s="4">
        <f ca="1">AVERAGE(OFFSET('HAVERD (new)'!O$12,(ROWS('Chart Data'!$A$5:$A100)-1)*7,0,7,1))</f>
        <v>93.571428571428569</v>
      </c>
      <c r="I100" s="4">
        <f ca="1">AVERAGE(OFFSET('HAVERD (new)'!P$12,(ROWS('Chart Data'!$A$5:$A100)-1)*7,0,7,1))</f>
        <v>64.142857142857139</v>
      </c>
      <c r="J100" s="4">
        <f ca="1">AVERAGE(OFFSET('HAVERD (new)'!Q$12,(ROWS('Chart Data'!$A$5:$A100)-1)*7,0,7,1))</f>
        <v>65.285714285714292</v>
      </c>
      <c r="K100" s="4">
        <f ca="1">AVERAGE(OFFSET('HAVERD (new)'!R$12,(ROWS('Chart Data'!$A$5:$A100)-1)*7,0,7,1))</f>
        <v>77.285714285714292</v>
      </c>
      <c r="L100" s="57">
        <f>'HAVERW (new)'!D155</f>
        <v>2199</v>
      </c>
      <c r="M100" s="57">
        <f>'HAVERW (new)'!F155</f>
        <v>185.08571428571426</v>
      </c>
      <c r="N100" s="4" t="e">
        <f ca="1">AVERAGE(OFFSET('HAVERD (new)'!D$12,(ROWS('Chart Data'!$A$5:$A100)-1)*7,0,7,1))</f>
        <v>#DIV/0!</v>
      </c>
      <c r="O100" s="4">
        <f ca="1">AVERAGE(OFFSET('HAVERD (new)'!E$12,(ROWS('Chart Data'!$A$5:$A100)-1)*7,0,7,1))</f>
        <v>82.384285714285724</v>
      </c>
      <c r="P100" s="4">
        <f ca="1">AVERAGE(AVERAGE(OFFSET('HAVERD (new)'!F$12,(ROWS('Chart Data'!$A$5:$A100)-1)*7,0,7,1)),AVERAGE(OFFSET('HAVERD (new)'!J$12,(ROWS('Chart Data'!$A$5:$A100)-1)*7,0,7,1)),AVERAGE(OFFSET('HAVERD (new)'!K$12,(ROWS('Chart Data'!$A$5:$A100)-1)*7,0,7,1)))</f>
        <v>79.255714285714291</v>
      </c>
      <c r="Q100" s="4">
        <f ca="1">AVERAGE(AVERAGE(OFFSET('HAVERD (new)'!H$12,(ROWS('Chart Data'!$A$5:$A100)-1)*7,0,7,1)),AVERAGE(OFFSET('HAVERD (new)'!I$12,(ROWS('Chart Data'!$A$5:$A100)-1)*7,0,7,1)))</f>
        <v>75.15285714285713</v>
      </c>
      <c r="R100" s="4">
        <f ca="1">AVERAGE(AVERAGE(OFFSET('HAVERD (new)'!L$12,(ROWS('Chart Data'!$A$5:$A100)-1)*7,0,7,1)),AVERAGE(OFFSET('HAVERD (new)'!M$12,(ROWS('Chart Data'!$A$5:$A100)-1)*7,0,7,1)))</f>
        <v>70.882857142857134</v>
      </c>
      <c r="S100" s="57">
        <f>'Fuel demand'!C46</f>
        <v>93.148900856398313</v>
      </c>
      <c r="T100" s="57">
        <f ca="1">AVERAGE(OFFSET(Energy!E$1109,(ROWS('Chart Data'!$A$5:$A100)-1)*7,0,7,1))</f>
        <v>717373.71428571432</v>
      </c>
      <c r="U100" s="57">
        <f ca="1">-AVERAGE(OFFSET('HAVERD (new)'!T$12,(ROWS('Chart Data'!$A$5:$A100)-1)*7,0,7,1))</f>
        <v>-302.59857142857146</v>
      </c>
      <c r="V100" s="4">
        <f ca="1">-AVERAGE(OFFSET('HAVERD (new)'!U$12,(ROWS('Chart Data'!$A$5:$A100)-1)*7,0,7,1))*10000</f>
        <v>-81.999999999999986</v>
      </c>
      <c r="W100" s="4"/>
      <c r="Z100" s="4"/>
      <c r="AA100" s="4">
        <f t="shared" si="190"/>
        <v>0</v>
      </c>
      <c r="AB100" s="4">
        <f t="shared" si="191"/>
        <v>37.142857142857146</v>
      </c>
      <c r="AC100" s="4">
        <f t="shared" ca="1" si="192"/>
        <v>24.447949526813883</v>
      </c>
      <c r="AD100" s="4">
        <f t="shared" ca="1" si="193"/>
        <v>3.2128514056224855</v>
      </c>
      <c r="AE100" s="4">
        <f t="shared" si="163"/>
        <v>99.744161095980857</v>
      </c>
      <c r="AF100" s="4">
        <f t="shared" ca="1" si="164"/>
        <v>26.20423892100192</v>
      </c>
      <c r="AG100" s="4">
        <f t="shared" ca="1" si="165"/>
        <v>96.069868995633172</v>
      </c>
      <c r="AH100" s="4">
        <f t="shared" ca="1" si="166"/>
        <v>136.78756476683938</v>
      </c>
      <c r="AI100" s="4">
        <f t="shared" ca="1" si="167"/>
        <v>49.861495844875357</v>
      </c>
      <c r="AJ100" s="4">
        <f t="shared" si="168"/>
        <v>68.455027973031136</v>
      </c>
      <c r="AK100" s="4">
        <f t="shared" si="176"/>
        <v>142.62172284644188</v>
      </c>
      <c r="AL100" s="73" t="e">
        <f>NA()</f>
        <v>#N/A</v>
      </c>
      <c r="AM100" s="4">
        <f t="shared" ca="1" si="169"/>
        <v>51.660749506903379</v>
      </c>
      <c r="AN100" s="4">
        <f t="shared" ca="1" si="170"/>
        <v>37.536463024633719</v>
      </c>
      <c r="AO100" s="4">
        <f t="shared" ca="1" si="171"/>
        <v>30.284681204106121</v>
      </c>
      <c r="AP100" s="4">
        <f t="shared" ca="1" si="172"/>
        <v>94.859308421858728</v>
      </c>
      <c r="AQ100" s="73" t="e">
        <f>NA()</f>
        <v>#N/A</v>
      </c>
      <c r="AR100" s="4">
        <f t="shared" ca="1" si="173"/>
        <v>-2.2425772555862866</v>
      </c>
      <c r="AS100" s="57">
        <f t="shared" ca="1" si="194"/>
        <v>302.59857142857146</v>
      </c>
      <c r="AT100" s="57">
        <f t="shared" ca="1" si="195"/>
        <v>81.999999999999986</v>
      </c>
      <c r="AW100" s="4">
        <f t="shared" si="236"/>
        <v>6.480019508018092</v>
      </c>
      <c r="AX100" s="4">
        <f t="shared" si="196"/>
        <v>37.905623787976729</v>
      </c>
      <c r="AY100" s="4">
        <f t="shared" ca="1" si="197"/>
        <v>15.045000635830807</v>
      </c>
      <c r="AZ100" s="4">
        <f t="shared" ca="1" si="198"/>
        <v>2.6938213554450972</v>
      </c>
      <c r="BA100" s="4">
        <f t="shared" si="199"/>
        <v>79.714504729228651</v>
      </c>
      <c r="BB100" s="4">
        <f t="shared" ca="1" si="200"/>
        <v>15.88759864763345</v>
      </c>
      <c r="BC100" s="4">
        <f t="shared" ca="1" si="201"/>
        <v>90.522509704762101</v>
      </c>
      <c r="BD100" s="4">
        <f t="shared" ca="1" si="202"/>
        <v>97.401157708184655</v>
      </c>
      <c r="BE100" s="4">
        <f t="shared" ca="1" si="203"/>
        <v>36.121016509101324</v>
      </c>
      <c r="BF100" s="4">
        <f t="shared" si="204"/>
        <v>69.168083366997678</v>
      </c>
      <c r="BG100" s="4">
        <f t="shared" si="205"/>
        <v>141.04000350299222</v>
      </c>
      <c r="BH100" s="4" t="e">
        <f t="shared" si="206"/>
        <v>#N/A</v>
      </c>
      <c r="BI100" s="4">
        <f t="shared" ca="1" si="207"/>
        <v>48.479744387283127</v>
      </c>
      <c r="BJ100" s="4">
        <f t="shared" ca="1" si="208"/>
        <v>36.546501101221722</v>
      </c>
      <c r="BK100" s="4">
        <f t="shared" ca="1" si="209"/>
        <v>31.576187384274977</v>
      </c>
      <c r="BL100" s="4">
        <f t="shared" ca="1" si="210"/>
        <v>90.016723620856453</v>
      </c>
      <c r="BM100" s="4" t="e">
        <f t="shared" si="211"/>
        <v>#N/A</v>
      </c>
      <c r="BN100" s="4">
        <f t="shared" ca="1" si="212"/>
        <v>-4.0228230783334293</v>
      </c>
      <c r="BO100" s="4">
        <f t="shared" ca="1" si="213"/>
        <v>211.85714285714283</v>
      </c>
      <c r="BP100" s="4">
        <f t="shared" ca="1" si="214"/>
        <v>83.4</v>
      </c>
      <c r="BS100" s="74">
        <f t="shared" si="178"/>
        <v>0.29431001006821023</v>
      </c>
      <c r="BT100" s="74">
        <f t="shared" si="187"/>
        <v>-0.9302197171268608</v>
      </c>
      <c r="BU100" s="74">
        <f t="shared" ca="1" si="215"/>
        <v>-0.47030515156234898</v>
      </c>
      <c r="BV100" s="74">
        <f t="shared" ca="1" si="216"/>
        <v>0.59203220172082005</v>
      </c>
      <c r="BW100" s="74">
        <f t="shared" si="217"/>
        <v>-2.6364149381601765</v>
      </c>
      <c r="BX100" s="74">
        <f t="shared" ca="1" si="218"/>
        <v>-0.44342487840687633</v>
      </c>
      <c r="BY100" s="74">
        <f t="shared" ca="1" si="188"/>
        <v>8.4680122246909804</v>
      </c>
      <c r="BZ100" s="74">
        <f t="shared" ca="1" si="219"/>
        <v>-4.9945659245341361</v>
      </c>
      <c r="CA100" s="74">
        <f t="shared" ca="1" si="220"/>
        <v>-3.8475460213055608</v>
      </c>
      <c r="CB100" s="74">
        <f t="shared" si="221"/>
        <v>-1.2266923800065761</v>
      </c>
      <c r="CC100" s="74">
        <f t="shared" si="222"/>
        <v>3.5691624041469514</v>
      </c>
      <c r="CD100" s="74" t="e">
        <f t="shared" ca="1" si="223"/>
        <v>#DIV/0!</v>
      </c>
      <c r="CE100" s="74">
        <f t="shared" ca="1" si="224"/>
        <v>-2.9137928404792595</v>
      </c>
      <c r="CF100" s="74">
        <f t="shared" ca="1" si="225"/>
        <v>-2.9582129022221424</v>
      </c>
      <c r="CG100" s="74">
        <f t="shared" ca="1" si="226"/>
        <v>-2.9297443369714253</v>
      </c>
      <c r="CH100" s="74">
        <f t="shared" ca="1" si="227"/>
        <v>-3.21883832029887</v>
      </c>
      <c r="CI100" s="74">
        <f t="shared" si="228"/>
        <v>-2.0863048920856579</v>
      </c>
      <c r="CJ100" s="74">
        <f t="shared" ca="1" si="229"/>
        <v>1.0123259613777178</v>
      </c>
      <c r="CK100" s="74">
        <f t="shared" ca="1" si="230"/>
        <v>-1.3106754446029583</v>
      </c>
      <c r="CL100" s="74">
        <f t="shared" ca="1" si="231"/>
        <v>0.67149939389084079</v>
      </c>
    </row>
    <row r="101" spans="1:90" x14ac:dyDescent="0.35">
      <c r="A101" s="73" t="s">
        <v>1087</v>
      </c>
      <c r="B101" s="41">
        <f t="shared" si="233"/>
        <v>44508</v>
      </c>
      <c r="C101" s="57">
        <f>'HAVERW (new)'!B156</f>
        <v>449</v>
      </c>
      <c r="D101" s="57">
        <f>'HAVERW (new)'!C156-'HAVERW (new)'!B156</f>
        <v>42</v>
      </c>
      <c r="E101" s="4">
        <f ca="1">AVERAGE(OFFSET('HAVERD (new)'!B$12,(ROWS('Chart Data'!$A$5:$A101)-1)*7,0,7,1))</f>
        <v>112.42857142857143</v>
      </c>
      <c r="F101" s="4">
        <f ca="1">AVERAGE(OFFSET('HAVERD (new)'!C$12,(ROWS('Chart Data'!$A$5:$A101)-1)*7,0,7,1))</f>
        <v>111.14285714285714</v>
      </c>
      <c r="G101" s="57">
        <f>'HAVERW (new)'!Q156</f>
        <v>22989</v>
      </c>
      <c r="H101" s="4">
        <f ca="1">AVERAGE(OFFSET('HAVERD (new)'!O$12,(ROWS('Chart Data'!$A$5:$A101)-1)*7,0,7,1))</f>
        <v>93.571428571428569</v>
      </c>
      <c r="I101" s="4">
        <f ca="1">AVERAGE(OFFSET('HAVERD (new)'!P$12,(ROWS('Chart Data'!$A$5:$A101)-1)*7,0,7,1))</f>
        <v>62.285714285714285</v>
      </c>
      <c r="J101" s="4">
        <f ca="1">AVERAGE(OFFSET('HAVERD (new)'!Q$12,(ROWS('Chart Data'!$A$5:$A101)-1)*7,0,7,1))</f>
        <v>65.142857142857139</v>
      </c>
      <c r="K101" s="4">
        <f ca="1">AVERAGE(OFFSET('HAVERD (new)'!R$12,(ROWS('Chart Data'!$A$5:$A101)-1)*7,0,7,1))</f>
        <v>77</v>
      </c>
      <c r="L101" s="57">
        <f>'HAVERW (new)'!D156</f>
        <v>1764</v>
      </c>
      <c r="M101" s="57">
        <f>'HAVERW (new)'!F156</f>
        <v>184.18571428571428</v>
      </c>
      <c r="N101" s="4" t="e">
        <f ca="1">AVERAGE(OFFSET('HAVERD (new)'!D$12,(ROWS('Chart Data'!$A$5:$A101)-1)*7,0,7,1))</f>
        <v>#DIV/0!</v>
      </c>
      <c r="O101" s="4">
        <f ca="1">AVERAGE(OFFSET('HAVERD (new)'!E$12,(ROWS('Chart Data'!$A$5:$A101)-1)*7,0,7,1))</f>
        <v>79.101428571428556</v>
      </c>
      <c r="P101" s="4">
        <f ca="1">AVERAGE(AVERAGE(OFFSET('HAVERD (new)'!F$12,(ROWS('Chart Data'!$A$5:$A101)-1)*7,0,7,1)),AVERAGE(OFFSET('HAVERD (new)'!J$12,(ROWS('Chart Data'!$A$5:$A101)-1)*7,0,7,1)),AVERAGE(OFFSET('HAVERD (new)'!K$12,(ROWS('Chart Data'!$A$5:$A101)-1)*7,0,7,1)))</f>
        <v>75.459523809523816</v>
      </c>
      <c r="Q101" s="4">
        <f ca="1">AVERAGE(AVERAGE(OFFSET('HAVERD (new)'!H$12,(ROWS('Chart Data'!$A$5:$A101)-1)*7,0,7,1)),AVERAGE(OFFSET('HAVERD (new)'!I$12,(ROWS('Chart Data'!$A$5:$A101)-1)*7,0,7,1)))</f>
        <v>73.012142857142862</v>
      </c>
      <c r="R101" s="4">
        <f ca="1">AVERAGE(AVERAGE(OFFSET('HAVERD (new)'!L$12,(ROWS('Chart Data'!$A$5:$A101)-1)*7,0,7,1)),AVERAGE(OFFSET('HAVERD (new)'!M$12,(ROWS('Chart Data'!$A$5:$A101)-1)*7,0,7,1)))</f>
        <v>66.559285714285721</v>
      </c>
      <c r="S101" s="57">
        <f>'Fuel demand'!C47</f>
        <v>92.593130755983424</v>
      </c>
      <c r="T101" s="57">
        <f ca="1">AVERAGE(OFFSET(Energy!E$1109,(ROWS('Chart Data'!$A$5:$A101)-1)*7,0,7,1))</f>
        <v>725268.57142857148</v>
      </c>
      <c r="U101" s="57">
        <f ca="1">-AVERAGE(OFFSET('HAVERD (new)'!T$12,(ROWS('Chart Data'!$A$5:$A101)-1)*7,0,7,1))</f>
        <v>-245.68142857142857</v>
      </c>
      <c r="V101" s="4">
        <f ca="1">-AVERAGE(OFFSET('HAVERD (new)'!U$12,(ROWS('Chart Data'!$A$5:$A101)-1)*7,0,7,1))*10000</f>
        <v>-168.60000000000002</v>
      </c>
      <c r="W101" s="4"/>
      <c r="Z101" s="4"/>
      <c r="AA101" s="4">
        <f t="shared" si="190"/>
        <v>10.864197530864207</v>
      </c>
      <c r="AB101" s="4">
        <f t="shared" si="191"/>
        <v>10.526315789473696</v>
      </c>
      <c r="AC101" s="4">
        <f t="shared" ca="1" si="192"/>
        <v>32.715008431703211</v>
      </c>
      <c r="AD101" s="4">
        <f t="shared" ca="1" si="193"/>
        <v>5.8503401360544105</v>
      </c>
      <c r="AE101" s="4">
        <f t="shared" si="163"/>
        <v>157.17641794384161</v>
      </c>
      <c r="AF101" s="4">
        <f t="shared" ca="1" si="164"/>
        <v>39.065817409766446</v>
      </c>
      <c r="AG101" s="4">
        <f t="shared" ca="1" si="165"/>
        <v>165.85365853658539</v>
      </c>
      <c r="AH101" s="4">
        <f t="shared" ca="1" si="166"/>
        <v>208.10810810810813</v>
      </c>
      <c r="AI101" s="4">
        <f t="shared" ca="1" si="167"/>
        <v>66.873065015479867</v>
      </c>
      <c r="AJ101" s="4">
        <f t="shared" si="168"/>
        <v>77.019280875455962</v>
      </c>
      <c r="AK101" s="4">
        <f t="shared" si="176"/>
        <v>186.32023095713964</v>
      </c>
      <c r="AL101" s="73" t="e">
        <f>NA()</f>
        <v>#N/A</v>
      </c>
      <c r="AM101" s="4">
        <f t="shared" ca="1" si="169"/>
        <v>68.670037772633094</v>
      </c>
      <c r="AN101" s="4">
        <f t="shared" ca="1" si="170"/>
        <v>46.118026740433393</v>
      </c>
      <c r="AO101" s="4">
        <f t="shared" ca="1" si="171"/>
        <v>47.906929632898773</v>
      </c>
      <c r="AP101" s="4">
        <f t="shared" ca="1" si="172"/>
        <v>132.5911689089684</v>
      </c>
      <c r="AQ101" s="73" t="e">
        <f>NA()</f>
        <v>#N/A</v>
      </c>
      <c r="AR101" s="4">
        <f t="shared" ca="1" si="173"/>
        <v>5.1777819994443863</v>
      </c>
      <c r="AS101" s="57">
        <f t="shared" ca="1" si="194"/>
        <v>245.68142857142857</v>
      </c>
      <c r="AT101" s="57">
        <f t="shared" ca="1" si="195"/>
        <v>168.60000000000002</v>
      </c>
      <c r="AW101" s="4">
        <f t="shared" si="236"/>
        <v>7.0441701565569286</v>
      </c>
      <c r="AX101" s="4">
        <f t="shared" si="196"/>
        <v>34.126946325088745</v>
      </c>
      <c r="AY101" s="4">
        <f t="shared" ca="1" si="197"/>
        <v>20.527674312384061</v>
      </c>
      <c r="AZ101" s="4">
        <f t="shared" ca="1" si="198"/>
        <v>3.4355675952254137</v>
      </c>
      <c r="BA101" s="4">
        <f t="shared" si="199"/>
        <v>102.7457628511979</v>
      </c>
      <c r="BB101" s="4">
        <f t="shared" ca="1" si="200"/>
        <v>22.779053000075059</v>
      </c>
      <c r="BC101" s="4">
        <f t="shared" ca="1" si="201"/>
        <v>112.02794114563115</v>
      </c>
      <c r="BD101" s="4">
        <f t="shared" ca="1" si="202"/>
        <v>129.91598961326048</v>
      </c>
      <c r="BE101" s="4">
        <f t="shared" ca="1" si="203"/>
        <v>45.696425620114141</v>
      </c>
      <c r="BF101" s="4">
        <f t="shared" si="204"/>
        <v>72.433563146154796</v>
      </c>
      <c r="BG101" s="4">
        <f t="shared" si="205"/>
        <v>150.42217604590252</v>
      </c>
      <c r="BH101" s="4" t="e">
        <f t="shared" si="206"/>
        <v>#N/A</v>
      </c>
      <c r="BI101" s="4">
        <f t="shared" ca="1" si="207"/>
        <v>55.669079227266785</v>
      </c>
      <c r="BJ101" s="4">
        <f t="shared" ca="1" si="208"/>
        <v>40.321514235896572</v>
      </c>
      <c r="BK101" s="4">
        <f t="shared" ca="1" si="209"/>
        <v>36.649402682233514</v>
      </c>
      <c r="BL101" s="4">
        <f t="shared" ca="1" si="210"/>
        <v>104.38589767706617</v>
      </c>
      <c r="BM101" s="4" t="e">
        <f t="shared" si="211"/>
        <v>#N/A</v>
      </c>
      <c r="BN101" s="4">
        <f t="shared" ca="1" si="212"/>
        <v>-1.1857993082372982</v>
      </c>
      <c r="BO101" s="4">
        <f t="shared" ca="1" si="213"/>
        <v>222.95928571428573</v>
      </c>
      <c r="BP101" s="4">
        <f t="shared" ca="1" si="214"/>
        <v>87.5</v>
      </c>
      <c r="BS101" s="74">
        <f t="shared" si="178"/>
        <v>1.87432725499623</v>
      </c>
      <c r="BT101" s="74">
        <f t="shared" si="187"/>
        <v>-1.4276122651021488</v>
      </c>
      <c r="BU101" s="74">
        <f t="shared" ca="1" si="215"/>
        <v>-0.50327046592419444</v>
      </c>
      <c r="BV101" s="74">
        <f t="shared" ca="1" si="216"/>
        <v>0.68377659730690588</v>
      </c>
      <c r="BW101" s="74">
        <f t="shared" si="217"/>
        <v>-2.8732503829931249</v>
      </c>
      <c r="BX101" s="74">
        <f t="shared" ca="1" si="218"/>
        <v>-0.44342487840687633</v>
      </c>
      <c r="BY101" s="74">
        <f t="shared" ca="1" si="188"/>
        <v>10.790956479931156</v>
      </c>
      <c r="BZ101" s="74">
        <f t="shared" ca="1" si="219"/>
        <v>-5.0299863841779331</v>
      </c>
      <c r="CA101" s="74">
        <f t="shared" ca="1" si="220"/>
        <v>-3.9432258978912778</v>
      </c>
      <c r="CB101" s="74">
        <f t="shared" si="221"/>
        <v>-1.4159558342144829</v>
      </c>
      <c r="CC101" s="74">
        <f t="shared" si="222"/>
        <v>3.5144884693077159</v>
      </c>
      <c r="CD101" s="74" t="e">
        <f t="shared" ca="1" si="223"/>
        <v>#DIV/0!</v>
      </c>
      <c r="CE101" s="74">
        <f t="shared" ca="1" si="224"/>
        <v>-3.4285476271034279</v>
      </c>
      <c r="CF101" s="74">
        <f t="shared" ca="1" si="225"/>
        <v>-3.4322488540271934</v>
      </c>
      <c r="CG101" s="74">
        <f t="shared" ca="1" si="226"/>
        <v>-3.1723483276645355</v>
      </c>
      <c r="CH101" s="74">
        <f t="shared" ca="1" si="227"/>
        <v>-3.6915692639303539</v>
      </c>
      <c r="CI101" s="74">
        <f t="shared" si="228"/>
        <v>-2.2211544846356506</v>
      </c>
      <c r="CJ101" s="74">
        <f t="shared" ca="1" si="229"/>
        <v>1.1024620173217059</v>
      </c>
      <c r="CK101" s="74">
        <f t="shared" ca="1" si="230"/>
        <v>-0.58911295309674006</v>
      </c>
      <c r="CL101" s="74">
        <f t="shared" ca="1" si="231"/>
        <v>0.53720246896563473</v>
      </c>
    </row>
    <row r="102" spans="1:90" x14ac:dyDescent="0.35">
      <c r="A102" s="73" t="s">
        <v>1103</v>
      </c>
      <c r="B102" s="41">
        <f t="shared" si="233"/>
        <v>44515</v>
      </c>
      <c r="C102" s="57">
        <f>'HAVERW (new)'!B157</f>
        <v>422</v>
      </c>
      <c r="D102" s="57">
        <f>'HAVERW (new)'!C157-'HAVERW (new)'!B157</f>
        <v>48</v>
      </c>
      <c r="E102" s="4">
        <f ca="1">AVERAGE(OFFSET('HAVERD (new)'!B$12,(ROWS('Chart Data'!$A$5:$A102)-1)*7,0,7,1))</f>
        <v>113.57142857142857</v>
      </c>
      <c r="F102" s="4">
        <f ca="1">AVERAGE(OFFSET('HAVERD (new)'!C$12,(ROWS('Chart Data'!$A$5:$A102)-1)*7,0,7,1))</f>
        <v>112.14285714285714</v>
      </c>
      <c r="G102" s="57">
        <f>'HAVERW (new)'!Q157</f>
        <v>22873</v>
      </c>
      <c r="H102" s="4">
        <f ca="1">AVERAGE(OFFSET('HAVERD (new)'!O$12,(ROWS('Chart Data'!$A$5:$A102)-1)*7,0,7,1))</f>
        <v>93.428571428571431</v>
      </c>
      <c r="I102" s="4">
        <f ca="1">AVERAGE(OFFSET('HAVERD (new)'!P$12,(ROWS('Chart Data'!$A$5:$A102)-1)*7,0,7,1))</f>
        <v>65.428571428571431</v>
      </c>
      <c r="J102" s="4">
        <f ca="1">AVERAGE(OFFSET('HAVERD (new)'!Q$12,(ROWS('Chart Data'!$A$5:$A102)-1)*7,0,7,1))</f>
        <v>67.428571428571431</v>
      </c>
      <c r="K102" s="4">
        <f ca="1">AVERAGE(OFFSET('HAVERD (new)'!R$12,(ROWS('Chart Data'!$A$5:$A102)-1)*7,0,7,1))</f>
        <v>77.142857142857139</v>
      </c>
      <c r="L102" s="57">
        <f>'HAVERW (new)'!D157</f>
        <v>1516</v>
      </c>
      <c r="M102" s="57">
        <f>'HAVERW (new)'!F157</f>
        <v>184.52857142857144</v>
      </c>
      <c r="N102" s="4" t="e">
        <f ca="1">AVERAGE(OFFSET('HAVERD (new)'!D$12,(ROWS('Chart Data'!$A$5:$A102)-1)*7,0,7,1))</f>
        <v>#DIV/0!</v>
      </c>
      <c r="O102" s="4">
        <f ca="1">AVERAGE(OFFSET('HAVERD (new)'!E$12,(ROWS('Chart Data'!$A$5:$A102)-1)*7,0,7,1))</f>
        <v>79.11</v>
      </c>
      <c r="P102" s="4">
        <f ca="1">AVERAGE(AVERAGE(OFFSET('HAVERD (new)'!F$12,(ROWS('Chart Data'!$A$5:$A102)-1)*7,0,7,1)),AVERAGE(OFFSET('HAVERD (new)'!J$12,(ROWS('Chart Data'!$A$5:$A102)-1)*7,0,7,1)),AVERAGE(OFFSET('HAVERD (new)'!K$12,(ROWS('Chart Data'!$A$5:$A102)-1)*7,0,7,1)))</f>
        <v>74.54190476190476</v>
      </c>
      <c r="Q102" s="4">
        <f ca="1">AVERAGE(AVERAGE(OFFSET('HAVERD (new)'!H$12,(ROWS('Chart Data'!$A$5:$A102)-1)*7,0,7,1)),AVERAGE(OFFSET('HAVERD (new)'!I$12,(ROWS('Chart Data'!$A$5:$A102)-1)*7,0,7,1)))</f>
        <v>72.855714285714285</v>
      </c>
      <c r="R102" s="4">
        <f ca="1">AVERAGE(AVERAGE(OFFSET('HAVERD (new)'!L$12,(ROWS('Chart Data'!$A$5:$A102)-1)*7,0,7,1)),AVERAGE(OFFSET('HAVERD (new)'!M$12,(ROWS('Chart Data'!$A$5:$A102)-1)*7,0,7,1)))</f>
        <v>65.522142857142853</v>
      </c>
      <c r="S102" s="57">
        <f>'Fuel demand'!C48</f>
        <v>95.030831826819494</v>
      </c>
      <c r="T102" s="57">
        <f ca="1">AVERAGE(OFFSET(Energy!E$1109,(ROWS('Chart Data'!$A$5:$A102)-1)*7,0,7,1))</f>
        <v>725090.57142857148</v>
      </c>
      <c r="U102" s="57">
        <f ca="1">-AVERAGE(OFFSET('HAVERD (new)'!T$12,(ROWS('Chart Data'!$A$5:$A102)-1)*7,0,7,1))</f>
        <v>-212.73285714285711</v>
      </c>
      <c r="V102" s="4">
        <f ca="1">-AVERAGE(OFFSET('HAVERD (new)'!U$12,(ROWS('Chart Data'!$A$5:$A102)-1)*7,0,7,1))*10000</f>
        <v>-61.2</v>
      </c>
      <c r="W102" s="4"/>
      <c r="Z102" s="4"/>
      <c r="AA102" s="4">
        <f t="shared" si="190"/>
        <v>6.5656565656565746</v>
      </c>
      <c r="AB102" s="4">
        <f t="shared" si="191"/>
        <v>29.729729729729737</v>
      </c>
      <c r="AC102" s="4">
        <f t="shared" ca="1" si="192"/>
        <v>30.541871921182274</v>
      </c>
      <c r="AD102" s="4">
        <f t="shared" ca="1" si="193"/>
        <v>4.8064085447262928</v>
      </c>
      <c r="AE102" s="4">
        <f t="shared" si="163"/>
        <v>189.56829978478288</v>
      </c>
      <c r="AF102" s="4">
        <f t="shared" ca="1" si="164"/>
        <v>35.966735966735982</v>
      </c>
      <c r="AG102" s="4">
        <f t="shared" ca="1" si="165"/>
        <v>175.90361445783134</v>
      </c>
      <c r="AH102" s="4">
        <f t="shared" ca="1" si="166"/>
        <v>212.58278145695363</v>
      </c>
      <c r="AI102" s="4">
        <f t="shared" ca="1" si="167"/>
        <v>63.141993957703924</v>
      </c>
      <c r="AJ102" s="4">
        <f t="shared" si="168"/>
        <v>67.696569358619215</v>
      </c>
      <c r="AK102" s="4">
        <f t="shared" si="176"/>
        <v>147.97465924361686</v>
      </c>
      <c r="AL102" s="73" t="e">
        <f>NA()</f>
        <v>#N/A</v>
      </c>
      <c r="AM102" s="4">
        <f t="shared" ca="1" si="169"/>
        <v>70.70065657655438</v>
      </c>
      <c r="AN102" s="4">
        <f t="shared" ca="1" si="170"/>
        <v>47.119415048589318</v>
      </c>
      <c r="AO102" s="4">
        <f t="shared" ca="1" si="171"/>
        <v>51.620287786894977</v>
      </c>
      <c r="AP102" s="4">
        <f t="shared" ca="1" si="172"/>
        <v>129.47665982888878</v>
      </c>
      <c r="AQ102" s="73" t="e">
        <f>NA()</f>
        <v>#N/A</v>
      </c>
      <c r="AR102" s="4">
        <f t="shared" ca="1" si="173"/>
        <v>3.7139674740497286</v>
      </c>
      <c r="AS102" s="57">
        <f t="shared" ca="1" si="194"/>
        <v>212.73285714285711</v>
      </c>
      <c r="AT102" s="57">
        <f t="shared" ca="1" si="195"/>
        <v>61.2</v>
      </c>
      <c r="AW102" s="4">
        <f t="shared" si="236"/>
        <v>8.7483983683228299</v>
      </c>
      <c r="AX102" s="4">
        <f t="shared" si="196"/>
        <v>32.585019783162203</v>
      </c>
      <c r="AY102" s="4">
        <f t="shared" ca="1" si="197"/>
        <v>25.203085231338687</v>
      </c>
      <c r="AZ102" s="4">
        <f t="shared" ca="1" si="198"/>
        <v>4.1101605087455919</v>
      </c>
      <c r="BA102" s="4">
        <f t="shared" si="199"/>
        <v>130.7500826953528</v>
      </c>
      <c r="BB102" s="4">
        <f t="shared" ca="1" si="200"/>
        <v>28.799599470536645</v>
      </c>
      <c r="BC102" s="4">
        <f t="shared" ca="1" si="201"/>
        <v>133.37453441526139</v>
      </c>
      <c r="BD102" s="4">
        <f t="shared" ca="1" si="202"/>
        <v>161.85915333192926</v>
      </c>
      <c r="BE102" s="4">
        <f t="shared" ca="1" si="203"/>
        <v>56.854384606154134</v>
      </c>
      <c r="BF102" s="4">
        <f t="shared" si="204"/>
        <v>68.801665574930993</v>
      </c>
      <c r="BG102" s="4">
        <f t="shared" si="205"/>
        <v>151.66852306176418</v>
      </c>
      <c r="BH102" s="4" t="e">
        <f t="shared" si="206"/>
        <v>#N/A</v>
      </c>
      <c r="BI102" s="4">
        <f t="shared" ca="1" si="207"/>
        <v>61.590491440264344</v>
      </c>
      <c r="BJ102" s="4">
        <f t="shared" ca="1" si="208"/>
        <v>43.061678777096134</v>
      </c>
      <c r="BK102" s="4">
        <f t="shared" ca="1" si="209"/>
        <v>41.505998297409036</v>
      </c>
      <c r="BL102" s="4">
        <f t="shared" ca="1" si="210"/>
        <v>113.98207834519208</v>
      </c>
      <c r="BM102" s="4" t="e">
        <f t="shared" si="211"/>
        <v>#N/A</v>
      </c>
      <c r="BN102" s="4">
        <f t="shared" ca="1" si="212"/>
        <v>0.69268980580450568</v>
      </c>
      <c r="BO102" s="4">
        <f t="shared" ca="1" si="213"/>
        <v>236.30250000000001</v>
      </c>
      <c r="BP102" s="4">
        <f t="shared" ca="1" si="214"/>
        <v>87.850000000000009</v>
      </c>
      <c r="BS102" s="74">
        <f t="shared" si="178"/>
        <v>0.882223403529799</v>
      </c>
      <c r="BT102" s="74">
        <f t="shared" si="187"/>
        <v>-0.9302197171268608</v>
      </c>
      <c r="BU102" s="74">
        <f t="shared" ca="1" si="215"/>
        <v>-0.37140920847680919</v>
      </c>
      <c r="BV102" s="74">
        <f t="shared" ca="1" si="216"/>
        <v>0.7755209928929917</v>
      </c>
      <c r="BW102" s="74">
        <f t="shared" si="217"/>
        <v>-2.8958804584466851</v>
      </c>
      <c r="BX102" s="74">
        <f t="shared" ca="1" si="218"/>
        <v>-0.47079678448137441</v>
      </c>
      <c r="BY102" s="74">
        <f t="shared" ca="1" si="188"/>
        <v>13.096743571019264</v>
      </c>
      <c r="BZ102" s="74">
        <f t="shared" ca="1" si="219"/>
        <v>-4.4632590298772161</v>
      </c>
      <c r="CA102" s="74">
        <f t="shared" ca="1" si="220"/>
        <v>-3.8953859595984217</v>
      </c>
      <c r="CB102" s="74">
        <f t="shared" si="221"/>
        <v>-1.5238577575330139</v>
      </c>
      <c r="CC102" s="74">
        <f t="shared" si="222"/>
        <v>3.5353166349607594</v>
      </c>
      <c r="CD102" s="74" t="e">
        <f t="shared" ca="1" si="223"/>
        <v>#DIV/0!</v>
      </c>
      <c r="CE102" s="74">
        <f t="shared" ca="1" si="224"/>
        <v>-3.4272036198276443</v>
      </c>
      <c r="CF102" s="74">
        <f t="shared" ca="1" si="225"/>
        <v>-3.5468333095124343</v>
      </c>
      <c r="CG102" s="74">
        <f t="shared" ca="1" si="226"/>
        <v>-3.1900761468042726</v>
      </c>
      <c r="CH102" s="74">
        <f t="shared" ca="1" si="227"/>
        <v>-3.8049684593958957</v>
      </c>
      <c r="CI102" s="74">
        <f t="shared" si="228"/>
        <v>-1.6296815070221937</v>
      </c>
      <c r="CJ102" s="74">
        <f t="shared" ca="1" si="229"/>
        <v>1.1004297806811043</v>
      </c>
      <c r="CK102" s="74">
        <f t="shared" ca="1" si="230"/>
        <v>-0.17141009420161885</v>
      </c>
      <c r="CL102" s="74">
        <f t="shared" ca="1" si="231"/>
        <v>0.70375546823777246</v>
      </c>
    </row>
    <row r="103" spans="1:90" x14ac:dyDescent="0.35">
      <c r="A103" s="73" t="s">
        <v>1104</v>
      </c>
      <c r="B103" s="41">
        <f t="shared" si="233"/>
        <v>44522</v>
      </c>
      <c r="C103" s="57">
        <f>'HAVERW (new)'!B158</f>
        <v>397</v>
      </c>
      <c r="D103" s="57">
        <f>'HAVERW (new)'!C158-'HAVERW (new)'!B158</f>
        <v>43</v>
      </c>
      <c r="E103" s="4">
        <f ca="1">AVERAGE(OFFSET('HAVERD (new)'!B$12,(ROWS('Chart Data'!$A$5:$A103)-1)*7,0,7,1))</f>
        <v>112.28571428571429</v>
      </c>
      <c r="F103" s="4">
        <f ca="1">AVERAGE(OFFSET('HAVERD (new)'!C$12,(ROWS('Chart Data'!$A$5:$A103)-1)*7,0,7,1))</f>
        <v>112.42857142857143</v>
      </c>
      <c r="G103" s="57">
        <f>'HAVERW (new)'!Q158</f>
        <v>22366</v>
      </c>
      <c r="H103" s="4">
        <f ca="1">AVERAGE(OFFSET('HAVERD (new)'!O$12,(ROWS('Chart Data'!$A$5:$A103)-1)*7,0,7,1))</f>
        <v>91.714285714285708</v>
      </c>
      <c r="I103" s="4">
        <f ca="1">AVERAGE(OFFSET('HAVERD (new)'!P$12,(ROWS('Chart Data'!$A$5:$A103)-1)*7,0,7,1))</f>
        <v>67.285714285714292</v>
      </c>
      <c r="J103" s="4">
        <f ca="1">AVERAGE(OFFSET('HAVERD (new)'!Q$12,(ROWS('Chart Data'!$A$5:$A103)-1)*7,0,7,1))</f>
        <v>64.285714285714292</v>
      </c>
      <c r="K103" s="4">
        <f ca="1">AVERAGE(OFFSET('HAVERD (new)'!R$12,(ROWS('Chart Data'!$A$5:$A103)-1)*7,0,7,1))</f>
        <v>77.857142857142861</v>
      </c>
      <c r="L103" s="57">
        <f>'HAVERW (new)'!D158</f>
        <v>5145</v>
      </c>
      <c r="M103" s="57">
        <f>'HAVERW (new)'!F158</f>
        <v>180.15714285714287</v>
      </c>
      <c r="N103" s="4" t="e">
        <f ca="1">AVERAGE(OFFSET('HAVERD (new)'!D$12,(ROWS('Chart Data'!$A$5:$A103)-1)*7,0,7,1))</f>
        <v>#DIV/0!</v>
      </c>
      <c r="O103" s="4">
        <f ca="1">AVERAGE(OFFSET('HAVERD (new)'!E$12,(ROWS('Chart Data'!$A$5:$A103)-1)*7,0,7,1))</f>
        <v>83.071428571428569</v>
      </c>
      <c r="P103" s="4">
        <f ca="1">AVERAGE(AVERAGE(OFFSET('HAVERD (new)'!F$12,(ROWS('Chart Data'!$A$5:$A103)-1)*7,0,7,1)),AVERAGE(OFFSET('HAVERD (new)'!J$12,(ROWS('Chart Data'!$A$5:$A103)-1)*7,0,7,1)),AVERAGE(OFFSET('HAVERD (new)'!K$12,(ROWS('Chart Data'!$A$5:$A103)-1)*7,0,7,1)))</f>
        <v>81.36666666666666</v>
      </c>
      <c r="Q103" s="4">
        <f ca="1">AVERAGE(AVERAGE(OFFSET('HAVERD (new)'!H$12,(ROWS('Chart Data'!$A$5:$A103)-1)*7,0,7,1)),AVERAGE(OFFSET('HAVERD (new)'!I$12,(ROWS('Chart Data'!$A$5:$A103)-1)*7,0,7,1)))</f>
        <v>72.286428571428573</v>
      </c>
      <c r="R103" s="4">
        <f ca="1">AVERAGE(AVERAGE(OFFSET('HAVERD (new)'!L$12,(ROWS('Chart Data'!$A$5:$A103)-1)*7,0,7,1)),AVERAGE(OFFSET('HAVERD (new)'!M$12,(ROWS('Chart Data'!$A$5:$A103)-1)*7,0,7,1)))</f>
        <v>64.76428571428572</v>
      </c>
      <c r="S103" s="57">
        <f>'Fuel demand'!C49</f>
        <v>94.448706706386886</v>
      </c>
      <c r="T103" s="57">
        <f ca="1">AVERAGE(OFFSET(Energy!E$1109,(ROWS('Chart Data'!$A$5:$A103)-1)*7,0,7,1))</f>
        <v>791317.85714285716</v>
      </c>
      <c r="U103" s="57">
        <f ca="1">-AVERAGE(OFFSET('HAVERD (new)'!T$12,(ROWS('Chart Data'!$A$5:$A103)-1)*7,0,7,1))</f>
        <v>-157.63714285714286</v>
      </c>
      <c r="V103" s="4">
        <f ca="1">-AVERAGE(OFFSET('HAVERD (new)'!U$12,(ROWS('Chart Data'!$A$5:$A103)-1)*7,0,7,1))*10000</f>
        <v>-95.600000000000009</v>
      </c>
      <c r="W103" s="4"/>
      <c r="Z103" s="4"/>
      <c r="AA103" s="4">
        <f t="shared" si="190"/>
        <v>-1.2437810945273631</v>
      </c>
      <c r="AB103" s="4">
        <f t="shared" si="191"/>
        <v>19.444444444444443</v>
      </c>
      <c r="AC103" s="4">
        <f t="shared" ca="1" si="192"/>
        <v>28.221859706362174</v>
      </c>
      <c r="AD103" s="4">
        <f t="shared" ca="1" si="193"/>
        <v>2.4739583333333481</v>
      </c>
      <c r="AE103" s="4">
        <f t="shared" si="163"/>
        <v>192.82534694946324</v>
      </c>
      <c r="AF103" s="4">
        <f t="shared" ca="1" si="164"/>
        <v>32.371134020618527</v>
      </c>
      <c r="AG103" s="4">
        <f t="shared" ca="1" si="165"/>
        <v>177.0588235294118</v>
      </c>
      <c r="AH103" s="4">
        <f t="shared" ca="1" si="166"/>
        <v>192.20779220779224</v>
      </c>
      <c r="AI103" s="4">
        <f t="shared" ca="1" si="167"/>
        <v>67.177914110429455</v>
      </c>
      <c r="AJ103" s="4">
        <f t="shared" si="168"/>
        <v>58.170731707317081</v>
      </c>
      <c r="AK103" s="4">
        <f t="shared" si="176"/>
        <v>125.03568879371878</v>
      </c>
      <c r="AL103" s="73" t="e">
        <f>NA()</f>
        <v>#N/A</v>
      </c>
      <c r="AM103" s="4">
        <f t="shared" ca="1" si="169"/>
        <v>59.638719595893043</v>
      </c>
      <c r="AN103" s="4">
        <f t="shared" ca="1" si="170"/>
        <v>33.830947084808408</v>
      </c>
      <c r="AO103" s="4">
        <f t="shared" ca="1" si="171"/>
        <v>48.789990590449328</v>
      </c>
      <c r="AP103" s="4">
        <f t="shared" ca="1" si="172"/>
        <v>108.85449059037614</v>
      </c>
      <c r="AQ103" s="73" t="e">
        <f>NA()</f>
        <v>#N/A</v>
      </c>
      <c r="AR103" s="4">
        <f t="shared" ca="1" si="173"/>
        <v>3.0393417952746082</v>
      </c>
      <c r="AS103" s="57">
        <f t="shared" ca="1" si="194"/>
        <v>157.63714285714286</v>
      </c>
      <c r="AT103" s="57">
        <f t="shared" ca="1" si="195"/>
        <v>95.600000000000009</v>
      </c>
      <c r="AW103" s="4">
        <f t="shared" si="236"/>
        <v>4.0465182504983543</v>
      </c>
      <c r="AX103" s="4">
        <f t="shared" si="196"/>
        <v>24.210836776626255</v>
      </c>
      <c r="AY103" s="4">
        <f t="shared" ca="1" si="197"/>
        <v>28.981672396515386</v>
      </c>
      <c r="AZ103" s="4">
        <f t="shared" ca="1" si="198"/>
        <v>4.0858896049341347</v>
      </c>
      <c r="BA103" s="4">
        <f t="shared" si="199"/>
        <v>159.82855644351716</v>
      </c>
      <c r="BB103" s="4">
        <f t="shared" ca="1" si="200"/>
        <v>33.40198157953072</v>
      </c>
      <c r="BC103" s="4">
        <f t="shared" ca="1" si="201"/>
        <v>153.72149137986543</v>
      </c>
      <c r="BD103" s="4">
        <f t="shared" ca="1" si="202"/>
        <v>187.42156163492336</v>
      </c>
      <c r="BE103" s="4">
        <f t="shared" ca="1" si="203"/>
        <v>61.763617232122158</v>
      </c>
      <c r="BF103" s="4">
        <f t="shared" si="204"/>
        <v>67.835402478605857</v>
      </c>
      <c r="BG103" s="4">
        <f t="shared" si="205"/>
        <v>150.48807546022931</v>
      </c>
      <c r="BH103" s="4" t="e">
        <f t="shared" si="206"/>
        <v>#N/A</v>
      </c>
      <c r="BI103" s="4">
        <f t="shared" ca="1" si="207"/>
        <v>62.66754086299597</v>
      </c>
      <c r="BJ103" s="4">
        <f t="shared" ca="1" si="208"/>
        <v>41.151212974616207</v>
      </c>
      <c r="BK103" s="4">
        <f t="shared" ca="1" si="209"/>
        <v>44.6504723035873</v>
      </c>
      <c r="BL103" s="4">
        <f t="shared" ca="1" si="210"/>
        <v>116.44540693752302</v>
      </c>
      <c r="BM103" s="4" t="e">
        <f t="shared" si="211"/>
        <v>#N/A</v>
      </c>
      <c r="BN103" s="4">
        <f t="shared" ca="1" si="212"/>
        <v>2.4221285032956095</v>
      </c>
      <c r="BO103" s="4">
        <f t="shared" ca="1" si="213"/>
        <v>229.66249999999999</v>
      </c>
      <c r="BP103" s="4">
        <f t="shared" ca="1" si="214"/>
        <v>101.85000000000001</v>
      </c>
      <c r="BS103" s="74">
        <f t="shared" si="178"/>
        <v>-3.6391273753933438E-2</v>
      </c>
      <c r="BT103" s="74">
        <f t="shared" si="187"/>
        <v>-1.3447135071062675</v>
      </c>
      <c r="BU103" s="74">
        <f t="shared" ca="1" si="215"/>
        <v>-0.51975312310511723</v>
      </c>
      <c r="BV103" s="74">
        <f t="shared" ca="1" si="216"/>
        <v>0.80173367734615963</v>
      </c>
      <c r="BW103" s="74">
        <f t="shared" si="217"/>
        <v>-2.9947894951273315</v>
      </c>
      <c r="BX103" s="74">
        <f t="shared" ca="1" si="218"/>
        <v>-0.79925965737536209</v>
      </c>
      <c r="BY103" s="74">
        <f t="shared" ca="1" si="188"/>
        <v>15.294553316083183</v>
      </c>
      <c r="BZ103" s="74">
        <f t="shared" ca="1" si="219"/>
        <v>-5.2425091420406984</v>
      </c>
      <c r="CA103" s="74">
        <f t="shared" ca="1" si="220"/>
        <v>-3.6561862681341313</v>
      </c>
      <c r="CB103" s="74">
        <f t="shared" si="221"/>
        <v>5.507804780145574E-2</v>
      </c>
      <c r="CC103" s="74">
        <f t="shared" si="222"/>
        <v>3.2697575228844666</v>
      </c>
      <c r="CD103" s="74" t="e">
        <f t="shared" ca="1" si="223"/>
        <v>#DIV/0!</v>
      </c>
      <c r="CE103" s="74">
        <f t="shared" ca="1" si="224"/>
        <v>-2.8060482572041425</v>
      </c>
      <c r="CF103" s="74">
        <f t="shared" ca="1" si="225"/>
        <v>-2.6946151382542824</v>
      </c>
      <c r="CG103" s="74">
        <f t="shared" ca="1" si="226"/>
        <v>-3.2545924566415798</v>
      </c>
      <c r="CH103" s="74">
        <f t="shared" ca="1" si="227"/>
        <v>-3.887831094649985</v>
      </c>
      <c r="CI103" s="74">
        <f t="shared" si="228"/>
        <v>-1.7709257647554753</v>
      </c>
      <c r="CJ103" s="74">
        <f t="shared" ca="1" si="229"/>
        <v>1.8565506606595583</v>
      </c>
      <c r="CK103" s="74">
        <f t="shared" ca="1" si="230"/>
        <v>0.52706138338284692</v>
      </c>
      <c r="CL103" s="74">
        <f t="shared" ca="1" si="231"/>
        <v>0.65040888374092387</v>
      </c>
    </row>
    <row r="104" spans="1:90" x14ac:dyDescent="0.35">
      <c r="A104" s="73" t="s">
        <v>1105</v>
      </c>
      <c r="B104" s="41">
        <f t="shared" si="233"/>
        <v>44529</v>
      </c>
      <c r="C104" s="57">
        <f>'HAVERW (new)'!B159</f>
        <v>445</v>
      </c>
      <c r="D104" s="57">
        <f>'HAVERW (new)'!C159-'HAVERW (new)'!B159</f>
        <v>48</v>
      </c>
      <c r="E104" s="4">
        <f ca="1">AVERAGE(OFFSET('HAVERD (new)'!B$12,(ROWS('Chart Data'!$A$5:$A104)-1)*7,0,7,1))</f>
        <v>113.14285714285714</v>
      </c>
      <c r="F104" s="4">
        <f ca="1">AVERAGE(OFFSET('HAVERD (new)'!C$12,(ROWS('Chart Data'!$A$5:$A104)-1)*7,0,7,1))</f>
        <v>113.42857142857143</v>
      </c>
      <c r="G104" s="57">
        <f>'HAVERW (new)'!Q159</f>
        <v>22625</v>
      </c>
      <c r="H104" s="4">
        <f ca="1">AVERAGE(OFFSET('HAVERD (new)'!O$12,(ROWS('Chart Data'!$A$5:$A104)-1)*7,0,7,1))</f>
        <v>92.428571428571431</v>
      </c>
      <c r="I104" s="4">
        <f ca="1">AVERAGE(OFFSET('HAVERD (new)'!P$12,(ROWS('Chart Data'!$A$5:$A104)-1)*7,0,7,1))</f>
        <v>63.714285714285715</v>
      </c>
      <c r="J104" s="4">
        <f ca="1">AVERAGE(OFFSET('HAVERD (new)'!Q$12,(ROWS('Chart Data'!$A$5:$A104)-1)*7,0,7,1))</f>
        <v>64.285714285714292</v>
      </c>
      <c r="K104" s="4">
        <f ca="1">AVERAGE(OFFSET('HAVERD (new)'!R$12,(ROWS('Chart Data'!$A$5:$A104)-1)*7,0,7,1))</f>
        <v>75.571428571428569</v>
      </c>
      <c r="L104" s="57">
        <f>'HAVERW (new)'!D159</f>
        <v>2629</v>
      </c>
      <c r="M104" s="57">
        <f>'HAVERW (new)'!F159</f>
        <v>174.45714285714283</v>
      </c>
      <c r="N104" s="4" t="e">
        <f ca="1">AVERAGE(OFFSET('HAVERD (new)'!D$12,(ROWS('Chart Data'!$A$5:$A104)-1)*7,0,7,1))</f>
        <v>#DIV/0!</v>
      </c>
      <c r="O104" s="4">
        <f ca="1">AVERAGE(OFFSET('HAVERD (new)'!E$12,(ROWS('Chart Data'!$A$5:$A104)-1)*7,0,7,1))</f>
        <v>88.851428571428571</v>
      </c>
      <c r="P104" s="4">
        <f ca="1">AVERAGE(AVERAGE(OFFSET('HAVERD (new)'!F$12,(ROWS('Chart Data'!$A$5:$A104)-1)*7,0,7,1)),AVERAGE(OFFSET('HAVERD (new)'!J$12,(ROWS('Chart Data'!$A$5:$A104)-1)*7,0,7,1)),AVERAGE(OFFSET('HAVERD (new)'!K$12,(ROWS('Chart Data'!$A$5:$A104)-1)*7,0,7,1)))</f>
        <v>91.325714285714284</v>
      </c>
      <c r="Q104" s="4">
        <f ca="1">AVERAGE(AVERAGE(OFFSET('HAVERD (new)'!H$12,(ROWS('Chart Data'!$A$5:$A104)-1)*7,0,7,1)),AVERAGE(OFFSET('HAVERD (new)'!I$12,(ROWS('Chart Data'!$A$5:$A104)-1)*7,0,7,1)))</f>
        <v>73.459285714285727</v>
      </c>
      <c r="R104" s="4">
        <f ca="1">AVERAGE(AVERAGE(OFFSET('HAVERD (new)'!L$12,(ROWS('Chart Data'!$A$5:$A104)-1)*7,0,7,1)),AVERAGE(OFFSET('HAVERD (new)'!M$12,(ROWS('Chart Data'!$A$5:$A104)-1)*7,0,7,1)))</f>
        <v>63.592857142857142</v>
      </c>
      <c r="S104" s="57">
        <f>'Fuel demand'!C50</f>
        <v>94.486970793870086</v>
      </c>
      <c r="T104" s="57">
        <f ca="1">AVERAGE(OFFSET(Energy!E$1109,(ROWS('Chart Data'!$A$5:$A104)-1)*7,0,7,1))</f>
        <v>798293.28571428568</v>
      </c>
      <c r="U104" s="57">
        <f ca="1">-AVERAGE(OFFSET('HAVERD (new)'!T$12,(ROWS('Chart Data'!$A$5:$A104)-1)*7,0,7,1))</f>
        <v>-171.52142857142854</v>
      </c>
      <c r="V104" s="4">
        <f ca="1">-AVERAGE(OFFSET('HAVERD (new)'!U$12,(ROWS('Chart Data'!$A$5:$A104)-1)*7,0,7,1))*10000</f>
        <v>-403.8</v>
      </c>
      <c r="W104" s="4"/>
      <c r="Z104" s="4"/>
      <c r="AA104" s="4">
        <f t="shared" si="190"/>
        <v>7.7481840193704521</v>
      </c>
      <c r="AB104" s="4">
        <f t="shared" si="191"/>
        <v>19.999999999999996</v>
      </c>
      <c r="AC104" s="4">
        <f t="shared" ca="1" si="192"/>
        <v>17.507418397626108</v>
      </c>
      <c r="AD104" s="4">
        <f t="shared" ca="1" si="193"/>
        <v>2.1879021879021909</v>
      </c>
      <c r="AE104" s="4">
        <f t="shared" si="163"/>
        <v>150.35963262144517</v>
      </c>
      <c r="AF104" s="4">
        <f t="shared" ca="1" si="164"/>
        <v>20.037105751391458</v>
      </c>
      <c r="AG104" s="4">
        <f t="shared" ca="1" si="165"/>
        <v>134.73684210526318</v>
      </c>
      <c r="AH104" s="4">
        <f t="shared" ca="1" si="166"/>
        <v>97.368421052631618</v>
      </c>
      <c r="AI104" s="4">
        <f t="shared" ca="1" si="167"/>
        <v>38.120104438642286</v>
      </c>
      <c r="AJ104" s="4">
        <f t="shared" si="168"/>
        <v>76.763302103588472</v>
      </c>
      <c r="AK104" s="4">
        <f t="shared" si="176"/>
        <v>106.49306729793709</v>
      </c>
      <c r="AL104" s="73" t="e">
        <f>NA()</f>
        <v>#N/A</v>
      </c>
      <c r="AM104" s="4">
        <f t="shared" ca="1" si="169"/>
        <v>48.655560601352811</v>
      </c>
      <c r="AN104" s="4">
        <f t="shared" ca="1" si="170"/>
        <v>25.002607154030688</v>
      </c>
      <c r="AO104" s="4">
        <f t="shared" ca="1" si="171"/>
        <v>42.748282323547812</v>
      </c>
      <c r="AP104" s="4">
        <f t="shared" ca="1" si="172"/>
        <v>75.747167278613432</v>
      </c>
      <c r="AQ104" s="73" t="e">
        <f>NA()</f>
        <v>#N/A</v>
      </c>
      <c r="AR104" s="4">
        <f t="shared" ca="1" si="173"/>
        <v>-1.4073491055377696</v>
      </c>
      <c r="AS104" s="57">
        <f t="shared" ca="1" si="194"/>
        <v>171.52142857142854</v>
      </c>
      <c r="AT104" s="57">
        <f t="shared" ca="1" si="195"/>
        <v>403.8</v>
      </c>
      <c r="AW104" s="4">
        <f t="shared" si="236"/>
        <v>5.9835642553409674</v>
      </c>
      <c r="AX104" s="4">
        <f t="shared" si="196"/>
        <v>19.925122490911967</v>
      </c>
      <c r="AY104" s="4">
        <f t="shared" ca="1" si="197"/>
        <v>27.246539614218442</v>
      </c>
      <c r="AZ104" s="4">
        <f t="shared" ca="1" si="198"/>
        <v>3.8296523005040606</v>
      </c>
      <c r="BA104" s="4">
        <f t="shared" si="199"/>
        <v>172.48242432488323</v>
      </c>
      <c r="BB104" s="4">
        <f t="shared" ca="1" si="200"/>
        <v>31.8601982871281</v>
      </c>
      <c r="BC104" s="4">
        <f t="shared" ca="1" si="201"/>
        <v>163.3882346572729</v>
      </c>
      <c r="BD104" s="4">
        <f t="shared" ca="1" si="202"/>
        <v>177.5667757063714</v>
      </c>
      <c r="BE104" s="4">
        <f t="shared" ca="1" si="203"/>
        <v>58.828269380563881</v>
      </c>
      <c r="BF104" s="4">
        <f t="shared" si="204"/>
        <v>69.912471011245174</v>
      </c>
      <c r="BG104" s="4">
        <f t="shared" si="205"/>
        <v>141.45591157310309</v>
      </c>
      <c r="BH104" s="4" t="e">
        <f t="shared" si="206"/>
        <v>#N/A</v>
      </c>
      <c r="BI104" s="4">
        <f t="shared" ca="1" si="207"/>
        <v>61.916243636608336</v>
      </c>
      <c r="BJ104" s="4">
        <f t="shared" ca="1" si="208"/>
        <v>38.017749006965452</v>
      </c>
      <c r="BK104" s="4">
        <f t="shared" ca="1" si="209"/>
        <v>47.766372583447719</v>
      </c>
      <c r="BL104" s="4">
        <f t="shared" ca="1" si="210"/>
        <v>111.6673716517117</v>
      </c>
      <c r="BM104" s="4" t="e">
        <f t="shared" si="211"/>
        <v>#N/A</v>
      </c>
      <c r="BN104" s="4">
        <f t="shared" ca="1" si="212"/>
        <v>2.6309355408077391</v>
      </c>
      <c r="BO104" s="4">
        <f t="shared" ca="1" si="213"/>
        <v>196.89321428571429</v>
      </c>
      <c r="BP104" s="4">
        <f t="shared" ca="1" si="214"/>
        <v>182.3</v>
      </c>
      <c r="BS104" s="74">
        <f t="shared" si="178"/>
        <v>1.7273489066308327</v>
      </c>
      <c r="BT104" s="74">
        <f t="shared" si="187"/>
        <v>-0.9302197171268608</v>
      </c>
      <c r="BU104" s="74">
        <f t="shared" ca="1" si="215"/>
        <v>-0.42085718001957911</v>
      </c>
      <c r="BV104" s="74">
        <f t="shared" ca="1" si="216"/>
        <v>0.89347807293224557</v>
      </c>
      <c r="BW104" s="74">
        <f t="shared" si="217"/>
        <v>-2.9442619990715375</v>
      </c>
      <c r="BX104" s="74">
        <f t="shared" ca="1" si="218"/>
        <v>-0.66240012700286632</v>
      </c>
      <c r="BY104" s="74">
        <f t="shared" ca="1" si="188"/>
        <v>16.338722358907457</v>
      </c>
      <c r="BZ104" s="74">
        <f t="shared" ca="1" si="219"/>
        <v>-5.2425091420406984</v>
      </c>
      <c r="CA104" s="74">
        <f t="shared" ca="1" si="220"/>
        <v>-4.4216252808198542</v>
      </c>
      <c r="CB104" s="74">
        <f t="shared" si="221"/>
        <v>-1.0396043678010589</v>
      </c>
      <c r="CC104" s="74">
        <f t="shared" si="222"/>
        <v>2.9234892689026313</v>
      </c>
      <c r="CD104" s="74" t="e">
        <f t="shared" ca="1" si="223"/>
        <v>#DIV/0!</v>
      </c>
      <c r="CE104" s="74">
        <f t="shared" ca="1" si="224"/>
        <v>-1.8997393509024147</v>
      </c>
      <c r="CF104" s="74">
        <f t="shared" ca="1" si="225"/>
        <v>-1.4510140474300426</v>
      </c>
      <c r="CG104" s="74">
        <f t="shared" ca="1" si="226"/>
        <v>-3.1216742875664738</v>
      </c>
      <c r="CH104" s="74">
        <f t="shared" ca="1" si="227"/>
        <v>-4.0159128305752523</v>
      </c>
      <c r="CI104" s="74">
        <f t="shared" si="228"/>
        <v>-1.7616415362542395</v>
      </c>
      <c r="CJ104" s="74">
        <f t="shared" ca="1" si="229"/>
        <v>1.9361895456413367</v>
      </c>
      <c r="CK104" s="74">
        <f t="shared" ca="1" si="230"/>
        <v>0.35104447020205992</v>
      </c>
      <c r="CL104" s="74">
        <f t="shared" ca="1" si="231"/>
        <v>0.17246070519648421</v>
      </c>
    </row>
    <row r="105" spans="1:90" x14ac:dyDescent="0.35">
      <c r="A105" s="73" t="s">
        <v>1114</v>
      </c>
      <c r="B105" s="41">
        <f t="shared" si="233"/>
        <v>44536</v>
      </c>
      <c r="C105" s="57">
        <f>'HAVERW (new)'!B160</f>
        <v>437</v>
      </c>
      <c r="D105" s="57">
        <f>'HAVERW (new)'!C160-'HAVERW (new)'!B160</f>
        <v>46</v>
      </c>
      <c r="E105" s="4">
        <f ca="1">AVERAGE(OFFSET('HAVERD (new)'!B$12,(ROWS('Chart Data'!$A$5:$A105)-1)*7,0,7,1))</f>
        <v>111.71428571428571</v>
      </c>
      <c r="F105" s="4">
        <f ca="1">AVERAGE(OFFSET('HAVERD (new)'!C$12,(ROWS('Chart Data'!$A$5:$A105)-1)*7,0,7,1))</f>
        <v>112.57142857142857</v>
      </c>
      <c r="G105" s="57">
        <f>'HAVERW (new)'!Q160</f>
        <v>23108</v>
      </c>
      <c r="H105" s="4">
        <f ca="1">AVERAGE(OFFSET('HAVERD (new)'!O$12,(ROWS('Chart Data'!$A$5:$A105)-1)*7,0,7,1))</f>
        <v>92.285714285714292</v>
      </c>
      <c r="I105" s="4">
        <f ca="1">AVERAGE(OFFSET('HAVERD (new)'!P$12,(ROWS('Chart Data'!$A$5:$A105)-1)*7,0,7,1))</f>
        <v>61</v>
      </c>
      <c r="J105" s="4">
        <f ca="1">AVERAGE(OFFSET('HAVERD (new)'!Q$12,(ROWS('Chart Data'!$A$5:$A105)-1)*7,0,7,1))</f>
        <v>62.428571428571431</v>
      </c>
      <c r="K105" s="4">
        <f ca="1">AVERAGE(OFFSET('HAVERD (new)'!R$12,(ROWS('Chart Data'!$A$5:$A105)-1)*7,0,7,1))</f>
        <v>75.714285714285708</v>
      </c>
      <c r="L105" s="57">
        <f>'HAVERW (new)'!D160</f>
        <v>1106</v>
      </c>
      <c r="M105" s="57">
        <f>'HAVERW (new)'!F160</f>
        <v>171.71428571428572</v>
      </c>
      <c r="N105" s="4" t="e">
        <f ca="1">AVERAGE(OFFSET('HAVERD (new)'!D$12,(ROWS('Chart Data'!$A$5:$A105)-1)*7,0,7,1))</f>
        <v>#DIV/0!</v>
      </c>
      <c r="O105" s="4">
        <f ca="1">AVERAGE(OFFSET('HAVERD (new)'!E$12,(ROWS('Chart Data'!$A$5:$A105)-1)*7,0,7,1))</f>
        <v>81.527142857142849</v>
      </c>
      <c r="P105" s="4">
        <f ca="1">AVERAGE(AVERAGE(OFFSET('HAVERD (new)'!F$12,(ROWS('Chart Data'!$A$5:$A105)-1)*7,0,7,1)),AVERAGE(OFFSET('HAVERD (new)'!J$12,(ROWS('Chart Data'!$A$5:$A105)-1)*7,0,7,1)),AVERAGE(OFFSET('HAVERD (new)'!K$12,(ROWS('Chart Data'!$A$5:$A105)-1)*7,0,7,1)))</f>
        <v>77.956190476190486</v>
      </c>
      <c r="Q105" s="4">
        <f ca="1">AVERAGE(AVERAGE(OFFSET('HAVERD (new)'!H$12,(ROWS('Chart Data'!$A$5:$A105)-1)*7,0,7,1)),AVERAGE(OFFSET('HAVERD (new)'!I$12,(ROWS('Chart Data'!$A$5:$A105)-1)*7,0,7,1)))</f>
        <v>72.578571428571422</v>
      </c>
      <c r="R105" s="4">
        <f ca="1">AVERAGE(AVERAGE(OFFSET('HAVERD (new)'!L$12,(ROWS('Chart Data'!$A$5:$A105)-1)*7,0,7,1)),AVERAGE(OFFSET('HAVERD (new)'!M$12,(ROWS('Chart Data'!$A$5:$A105)-1)*7,0,7,1)))</f>
        <v>59.14142857142857</v>
      </c>
      <c r="S105" s="57">
        <f>'Fuel demand'!C51</f>
        <v>92.232525346689712</v>
      </c>
      <c r="T105" s="57">
        <f ca="1">AVERAGE(OFFSET(Energy!E$1109,(ROWS('Chart Data'!$A$5:$A105)-1)*7,0,7,1))</f>
        <v>807441.14285714284</v>
      </c>
      <c r="U105" s="57">
        <f ca="1">-AVERAGE(OFFSET('HAVERD (new)'!T$12,(ROWS('Chart Data'!$A$5:$A105)-1)*7,0,7,1))</f>
        <v>-153.87142857142857</v>
      </c>
      <c r="V105" s="4">
        <f ca="1">-AVERAGE(OFFSET('HAVERD (new)'!U$12,(ROWS('Chart Data'!$A$5:$A105)-1)*7,0,7,1))*10000</f>
        <v>-220</v>
      </c>
      <c r="W105" s="4"/>
      <c r="Z105" s="4"/>
      <c r="AA105" s="4">
        <f t="shared" si="190"/>
        <v>12.051282051282053</v>
      </c>
      <c r="AB105" s="4">
        <f t="shared" si="191"/>
        <v>21.052631578947366</v>
      </c>
      <c r="AC105" s="4">
        <f t="shared" ca="1" si="192"/>
        <v>12.680115273775217</v>
      </c>
      <c r="AD105" s="4">
        <f t="shared" ca="1" si="193"/>
        <v>0.12706480304955914</v>
      </c>
      <c r="AE105" s="4">
        <f t="shared" si="163"/>
        <v>116.24555493168631</v>
      </c>
      <c r="AF105" s="4">
        <f t="shared" ca="1" si="164"/>
        <v>14.539007092198597</v>
      </c>
      <c r="AG105" s="4">
        <f t="shared" ca="1" si="165"/>
        <v>92.342342342342334</v>
      </c>
      <c r="AH105" s="4">
        <f t="shared" ca="1" si="166"/>
        <v>74.103585657370544</v>
      </c>
      <c r="AI105" s="4">
        <f t="shared" ca="1" si="167"/>
        <v>32.169576059850357</v>
      </c>
      <c r="AJ105" s="4">
        <f t="shared" si="168"/>
        <v>75.793390238564243</v>
      </c>
      <c r="AK105" s="4">
        <f t="shared" si="176"/>
        <v>99.966727665945768</v>
      </c>
      <c r="AL105" s="73" t="e">
        <f>NA()</f>
        <v>#N/A</v>
      </c>
      <c r="AM105" s="4">
        <f t="shared" ca="1" si="169"/>
        <v>39.87842839285274</v>
      </c>
      <c r="AN105" s="4">
        <f t="shared" ca="1" si="170"/>
        <v>18.288691228856145</v>
      </c>
      <c r="AO105" s="4">
        <f t="shared" ca="1" si="171"/>
        <v>32.828738381897281</v>
      </c>
      <c r="AP105" s="4">
        <f t="shared" ca="1" si="172"/>
        <v>52.944436234668224</v>
      </c>
      <c r="AQ105" s="73" t="e">
        <f>NA()</f>
        <v>#N/A</v>
      </c>
      <c r="AR105" s="4">
        <f t="shared" ca="1" si="173"/>
        <v>-2.0297653621678902</v>
      </c>
      <c r="AS105" s="57">
        <f t="shared" ca="1" si="194"/>
        <v>153.87142857142857</v>
      </c>
      <c r="AT105" s="57">
        <f t="shared" ca="1" si="195"/>
        <v>220</v>
      </c>
      <c r="AW105" s="4">
        <f t="shared" si="236"/>
        <v>6.2803353854454294</v>
      </c>
      <c r="AX105" s="4">
        <f t="shared" si="196"/>
        <v>22.556701438280388</v>
      </c>
      <c r="AY105" s="4">
        <f t="shared" ca="1" si="197"/>
        <v>22.237816324736443</v>
      </c>
      <c r="AZ105" s="4">
        <f t="shared" ca="1" si="198"/>
        <v>2.3988334672528477</v>
      </c>
      <c r="BA105" s="4">
        <f t="shared" si="199"/>
        <v>162.24970857184439</v>
      </c>
      <c r="BB105" s="4">
        <f t="shared" ca="1" si="200"/>
        <v>25.728495707736144</v>
      </c>
      <c r="BC105" s="4">
        <f t="shared" ca="1" si="201"/>
        <v>145.01040560871215</v>
      </c>
      <c r="BD105" s="4">
        <f t="shared" ca="1" si="202"/>
        <v>144.06564509368701</v>
      </c>
      <c r="BE105" s="4">
        <f t="shared" ca="1" si="203"/>
        <v>50.1523971416565</v>
      </c>
      <c r="BF105" s="4">
        <f t="shared" si="204"/>
        <v>69.605998352022254</v>
      </c>
      <c r="BG105" s="4">
        <f t="shared" si="205"/>
        <v>119.86753575030463</v>
      </c>
      <c r="BH105" s="4" t="e">
        <f t="shared" si="206"/>
        <v>#N/A</v>
      </c>
      <c r="BI105" s="4">
        <f t="shared" ca="1" si="207"/>
        <v>54.718341291663251</v>
      </c>
      <c r="BJ105" s="4">
        <f t="shared" ca="1" si="208"/>
        <v>31.060415129071139</v>
      </c>
      <c r="BK105" s="4">
        <f t="shared" ca="1" si="209"/>
        <v>43.996824770697344</v>
      </c>
      <c r="BL105" s="4">
        <f t="shared" ca="1" si="210"/>
        <v>91.755688483136638</v>
      </c>
      <c r="BM105" s="4" t="e">
        <f t="shared" si="211"/>
        <v>#N/A</v>
      </c>
      <c r="BN105" s="4">
        <f t="shared" ca="1" si="212"/>
        <v>0.82904870040466927</v>
      </c>
      <c r="BO105" s="4">
        <f t="shared" ca="1" si="213"/>
        <v>173.94071428571431</v>
      </c>
      <c r="BP105" s="4">
        <f t="shared" ca="1" si="214"/>
        <v>195.15</v>
      </c>
      <c r="BS105" s="74">
        <f t="shared" si="178"/>
        <v>1.4333922099000385</v>
      </c>
      <c r="BT105" s="74">
        <f t="shared" si="187"/>
        <v>-1.0960172331186235</v>
      </c>
      <c r="BU105" s="74">
        <f t="shared" ca="1" si="215"/>
        <v>-0.58568375182881149</v>
      </c>
      <c r="BV105" s="74">
        <f t="shared" ca="1" si="216"/>
        <v>0.81484001957274299</v>
      </c>
      <c r="BW105" s="74">
        <f t="shared" si="217"/>
        <v>-2.85003504696749</v>
      </c>
      <c r="BX105" s="74">
        <f t="shared" ca="1" si="218"/>
        <v>-0.68977203307736434</v>
      </c>
      <c r="BY105" s="74">
        <f t="shared" ca="1" si="188"/>
        <v>14.3536111775986</v>
      </c>
      <c r="BZ105" s="74">
        <f t="shared" ca="1" si="219"/>
        <v>-5.7029751174100314</v>
      </c>
      <c r="CA105" s="74">
        <f t="shared" ca="1" si="220"/>
        <v>-4.3737853425269977</v>
      </c>
      <c r="CB105" s="74">
        <f t="shared" si="221"/>
        <v>-1.7022440017289722</v>
      </c>
      <c r="CC105" s="74">
        <f t="shared" si="222"/>
        <v>2.7568639436782929</v>
      </c>
      <c r="CD105" s="74" t="e">
        <f t="shared" ca="1" si="223"/>
        <v>#DIV/0!</v>
      </c>
      <c r="CE105" s="74">
        <f t="shared" ca="1" si="224"/>
        <v>-3.0481935680573731</v>
      </c>
      <c r="CF105" s="74">
        <f t="shared" ca="1" si="225"/>
        <v>-3.1204863734308703</v>
      </c>
      <c r="CG105" s="74">
        <f t="shared" ca="1" si="226"/>
        <v>-3.2214843377915701</v>
      </c>
      <c r="CH105" s="74">
        <f t="shared" ca="1" si="227"/>
        <v>-4.5026234270912635</v>
      </c>
      <c r="CI105" s="74">
        <f t="shared" si="228"/>
        <v>-2.308650182008142</v>
      </c>
      <c r="CJ105" s="74">
        <f t="shared" ca="1" si="229"/>
        <v>2.0406311774879868</v>
      </c>
      <c r="CK105" s="74">
        <f t="shared" ca="1" si="230"/>
        <v>0.57480092275362138</v>
      </c>
      <c r="CL105" s="74">
        <f t="shared" ca="1" si="231"/>
        <v>0.45749274678139018</v>
      </c>
    </row>
    <row r="106" spans="1:90" x14ac:dyDescent="0.35">
      <c r="A106" s="73" t="s">
        <v>1131</v>
      </c>
      <c r="B106" s="41">
        <f t="shared" si="233"/>
        <v>44543</v>
      </c>
      <c r="C106" s="57">
        <f>'HAVERW (new)'!B161</f>
        <v>424</v>
      </c>
      <c r="D106" s="57">
        <f>'HAVERW (new)'!C161-'HAVERW (new)'!B161</f>
        <v>46</v>
      </c>
      <c r="E106" s="4">
        <f ca="1">AVERAGE(OFFSET('HAVERD (new)'!B$12,(ROWS('Chart Data'!$A$5:$A106)-1)*7,0,7,1))</f>
        <v>110</v>
      </c>
      <c r="F106" s="4">
        <f ca="1">AVERAGE(OFFSET('HAVERD (new)'!C$12,(ROWS('Chart Data'!$A$5:$A106)-1)*7,0,7,1))</f>
        <v>112.14285714285714</v>
      </c>
      <c r="G106" s="57">
        <f>'HAVERW (new)'!Q161</f>
        <v>25920</v>
      </c>
      <c r="H106" s="4">
        <f ca="1">AVERAGE(OFFSET('HAVERD (new)'!O$12,(ROWS('Chart Data'!$A$5:$A106)-1)*7,0,7,1))</f>
        <v>92.142857142857139</v>
      </c>
      <c r="I106" s="4">
        <f ca="1">AVERAGE(OFFSET('HAVERD (new)'!P$12,(ROWS('Chart Data'!$A$5:$A106)-1)*7,0,7,1))</f>
        <v>56.142857142857146</v>
      </c>
      <c r="J106" s="4">
        <f ca="1">AVERAGE(OFFSET('HAVERD (new)'!Q$12,(ROWS('Chart Data'!$A$5:$A106)-1)*7,0,7,1))</f>
        <v>47.428571428571431</v>
      </c>
      <c r="K106" s="4">
        <f ca="1">AVERAGE(OFFSET('HAVERD (new)'!R$12,(ROWS('Chart Data'!$A$5:$A106)-1)*7,0,7,1))</f>
        <v>72.142857142857139</v>
      </c>
      <c r="L106" s="57">
        <f>'HAVERW (new)'!D161</f>
        <v>597</v>
      </c>
      <c r="M106" s="57">
        <f>'HAVERW (new)'!F161</f>
        <v>165.65714285714284</v>
      </c>
      <c r="N106" s="4" t="e">
        <f ca="1">AVERAGE(OFFSET('HAVERD (new)'!D$12,(ROWS('Chart Data'!$A$5:$A106)-1)*7,0,7,1))</f>
        <v>#DIV/0!</v>
      </c>
      <c r="O106" s="4">
        <f ca="1">AVERAGE(OFFSET('HAVERD (new)'!E$12,(ROWS('Chart Data'!$A$5:$A106)-1)*7,0,7,1))</f>
        <v>78.91857142857144</v>
      </c>
      <c r="P106" s="4">
        <f ca="1">AVERAGE(AVERAGE(OFFSET('HAVERD (new)'!F$12,(ROWS('Chart Data'!$A$5:$A106)-1)*7,0,7,1)),AVERAGE(OFFSET('HAVERD (new)'!J$12,(ROWS('Chart Data'!$A$5:$A106)-1)*7,0,7,1)),AVERAGE(OFFSET('HAVERD (new)'!K$12,(ROWS('Chart Data'!$A$5:$A106)-1)*7,0,7,1)))</f>
        <v>78.278571428571425</v>
      </c>
      <c r="Q106" s="4">
        <f ca="1">AVERAGE(AVERAGE(OFFSET('HAVERD (new)'!H$12,(ROWS('Chart Data'!$A$5:$A106)-1)*7,0,7,1)),AVERAGE(OFFSET('HAVERD (new)'!I$12,(ROWS('Chart Data'!$A$5:$A106)-1)*7,0,7,1)))</f>
        <v>71.61571428571429</v>
      </c>
      <c r="R106" s="4">
        <f ca="1">AVERAGE(AVERAGE(OFFSET('HAVERD (new)'!L$12,(ROWS('Chart Data'!$A$5:$A106)-1)*7,0,7,1)),AVERAGE(OFFSET('HAVERD (new)'!M$12,(ROWS('Chart Data'!$A$5:$A106)-1)*7,0,7,1)))</f>
        <v>60.342857142857142</v>
      </c>
      <c r="S106" s="57">
        <f>'Fuel demand'!C52</f>
        <v>91.913304771440622</v>
      </c>
      <c r="T106" s="57">
        <f ca="1">AVERAGE(OFFSET(Energy!E$1109,(ROWS('Chart Data'!$A$5:$A106)-1)*7,0,7,1))</f>
        <v>786114.14285714284</v>
      </c>
      <c r="U106" s="57">
        <f ca="1">-AVERAGE(OFFSET('HAVERD (new)'!T$12,(ROWS('Chart Data'!$A$5:$A106)-1)*7,0,7,1))</f>
        <v>-215.16142857142859</v>
      </c>
      <c r="V106" s="4">
        <f ca="1">-AVERAGE(OFFSET('HAVERD (new)'!U$12,(ROWS('Chart Data'!$A$5:$A106)-1)*7,0,7,1))*10000</f>
        <v>-125.19999999999997</v>
      </c>
      <c r="W106" s="4"/>
      <c r="Z106" s="4"/>
      <c r="AA106" s="4">
        <f t="shared" si="190"/>
        <v>-5.9866962305986648</v>
      </c>
      <c r="AB106" s="4">
        <f t="shared" si="191"/>
        <v>27.777777777777768</v>
      </c>
      <c r="AC106" s="4">
        <f t="shared" ca="1" si="192"/>
        <v>11.111111111111116</v>
      </c>
      <c r="AD106" s="4">
        <f t="shared" ca="1" si="193"/>
        <v>-2.9666254635352329</v>
      </c>
      <c r="AE106" s="4">
        <f t="shared" si="163"/>
        <v>86.90510527833861</v>
      </c>
      <c r="AF106" s="4">
        <f t="shared" ca="1" si="164"/>
        <v>11.979166666666652</v>
      </c>
      <c r="AG106" s="4">
        <f t="shared" ca="1" si="165"/>
        <v>78.636363636363654</v>
      </c>
      <c r="AH106" s="4">
        <f t="shared" ca="1" si="166"/>
        <v>67.676767676767696</v>
      </c>
      <c r="AI106" s="4">
        <f t="shared" ca="1" si="167"/>
        <v>38.73626373626373</v>
      </c>
      <c r="AJ106" s="4">
        <f t="shared" si="168"/>
        <v>82.451499118165785</v>
      </c>
      <c r="AK106" s="4">
        <f t="shared" si="176"/>
        <v>86.370941819350676</v>
      </c>
      <c r="AL106" s="73" t="e">
        <f>NA()</f>
        <v>#N/A</v>
      </c>
      <c r="AM106" s="4">
        <f t="shared" ca="1" si="169"/>
        <v>30.656796196873316</v>
      </c>
      <c r="AN106" s="4">
        <f t="shared" ca="1" si="170"/>
        <v>18.914480822928546</v>
      </c>
      <c r="AO106" s="4">
        <f t="shared" ca="1" si="171"/>
        <v>28.412613027997669</v>
      </c>
      <c r="AP106" s="4">
        <f t="shared" ca="1" si="172"/>
        <v>42.234194797541889</v>
      </c>
      <c r="AQ106" s="73" t="e">
        <f>NA()</f>
        <v>#N/A</v>
      </c>
      <c r="AR106" s="4">
        <f t="shared" ca="1" si="173"/>
        <v>6.0885033687173795</v>
      </c>
      <c r="AS106" s="57">
        <f t="shared" ca="1" si="194"/>
        <v>215.16142857142859</v>
      </c>
      <c r="AT106" s="57">
        <f t="shared" ca="1" si="195"/>
        <v>125.19999999999997</v>
      </c>
      <c r="AW106" s="4">
        <f t="shared" si="236"/>
        <v>3.1422471863816197</v>
      </c>
      <c r="AX106" s="4">
        <f t="shared" si="196"/>
        <v>22.068713450292396</v>
      </c>
      <c r="AY106" s="4">
        <f t="shared" ca="1" si="197"/>
        <v>17.380126122218652</v>
      </c>
      <c r="AZ106" s="4">
        <f t="shared" ca="1" si="198"/>
        <v>0.45557496518746632</v>
      </c>
      <c r="BA106" s="4">
        <f t="shared" si="199"/>
        <v>136.58390994523333</v>
      </c>
      <c r="BB106" s="4">
        <f t="shared" ca="1" si="200"/>
        <v>19.731603382718809</v>
      </c>
      <c r="BC106" s="4">
        <f t="shared" ca="1" si="201"/>
        <v>120.69359290334523</v>
      </c>
      <c r="BD106" s="4">
        <f t="shared" ca="1" si="202"/>
        <v>107.83914164864052</v>
      </c>
      <c r="BE106" s="4">
        <f t="shared" ca="1" si="203"/>
        <v>44.050964586296459</v>
      </c>
      <c r="BF106" s="4">
        <f t="shared" si="204"/>
        <v>73.29473079190889</v>
      </c>
      <c r="BG106" s="4">
        <f t="shared" si="205"/>
        <v>104.46660639423807</v>
      </c>
      <c r="BH106" s="4" t="e">
        <f t="shared" si="206"/>
        <v>#N/A</v>
      </c>
      <c r="BI106" s="4">
        <f t="shared" ca="1" si="207"/>
        <v>44.70737619674297</v>
      </c>
      <c r="BJ106" s="4">
        <f t="shared" ca="1" si="208"/>
        <v>24.009181572655947</v>
      </c>
      <c r="BK106" s="4">
        <f t="shared" ca="1" si="209"/>
        <v>38.19490608097302</v>
      </c>
      <c r="BL106" s="4">
        <f t="shared" ca="1" si="210"/>
        <v>69.945072225299924</v>
      </c>
      <c r="BM106" s="4" t="e">
        <f t="shared" si="211"/>
        <v>#N/A</v>
      </c>
      <c r="BN106" s="4">
        <f t="shared" ca="1" si="212"/>
        <v>1.4226826740715821</v>
      </c>
      <c r="BO106" s="4">
        <f t="shared" ca="1" si="213"/>
        <v>174.54785714285714</v>
      </c>
      <c r="BP106" s="4">
        <f t="shared" ca="1" si="214"/>
        <v>211.15</v>
      </c>
      <c r="BS106" s="74">
        <f t="shared" si="178"/>
        <v>0.95571257771249751</v>
      </c>
      <c r="BT106" s="74">
        <f t="shared" si="187"/>
        <v>-1.0960172331186235</v>
      </c>
      <c r="BU106" s="74">
        <f t="shared" ca="1" si="215"/>
        <v>-0.7834756379998894</v>
      </c>
      <c r="BV106" s="74">
        <f t="shared" ca="1" si="216"/>
        <v>0.7755209928929917</v>
      </c>
      <c r="BW106" s="74">
        <f t="shared" si="217"/>
        <v>-2.3014508040760147</v>
      </c>
      <c r="BX106" s="74">
        <f t="shared" ca="1" si="218"/>
        <v>-0.71714393915186514</v>
      </c>
      <c r="BY106" s="74">
        <f t="shared" ca="1" si="188"/>
        <v>11.726990989345323</v>
      </c>
      <c r="BZ106" s="74">
        <f t="shared" ca="1" si="219"/>
        <v>-9.4221233800084772</v>
      </c>
      <c r="CA106" s="74">
        <f t="shared" ca="1" si="220"/>
        <v>-5.5697837998484365</v>
      </c>
      <c r="CB106" s="74">
        <f t="shared" si="221"/>
        <v>-1.9237039975722472</v>
      </c>
      <c r="CC106" s="74">
        <f t="shared" si="222"/>
        <v>2.3888996838078729</v>
      </c>
      <c r="CD106" s="74" t="e">
        <f t="shared" ca="1" si="223"/>
        <v>#DIV/0!</v>
      </c>
      <c r="CE106" s="74">
        <f t="shared" ca="1" si="224"/>
        <v>-3.4572197823200872</v>
      </c>
      <c r="CF106" s="74">
        <f t="shared" ca="1" si="225"/>
        <v>-3.0802301843475783</v>
      </c>
      <c r="CG106" s="74">
        <f t="shared" ca="1" si="226"/>
        <v>-3.3306035167886709</v>
      </c>
      <c r="CH106" s="74">
        <f t="shared" ca="1" si="227"/>
        <v>-4.3712615491483993</v>
      </c>
      <c r="CI106" s="74">
        <f t="shared" si="228"/>
        <v>-2.3861044467729773</v>
      </c>
      <c r="CJ106" s="74">
        <f t="shared" ca="1" si="229"/>
        <v>1.7971395435884863</v>
      </c>
      <c r="CK106" s="74">
        <f t="shared" ca="1" si="230"/>
        <v>-0.20219811276395488</v>
      </c>
      <c r="CL106" s="74">
        <f t="shared" ca="1" si="231"/>
        <v>0.60450600870875193</v>
      </c>
    </row>
    <row r="107" spans="1:90" x14ac:dyDescent="0.35">
      <c r="A107" s="73" t="s">
        <v>1132</v>
      </c>
      <c r="B107" s="41">
        <f t="shared" si="233"/>
        <v>44550</v>
      </c>
      <c r="C107" s="57">
        <f>'HAVERW (new)'!B162</f>
        <v>390</v>
      </c>
      <c r="D107" s="57">
        <f>'HAVERW (new)'!C162-'HAVERW (new)'!B162</f>
        <v>44</v>
      </c>
      <c r="E107" s="4">
        <f ca="1">AVERAGE(OFFSET('HAVERD (new)'!B$12,(ROWS('Chart Data'!$A$5:$A107)-1)*7,0,7,1))</f>
        <v>84.142857142857139</v>
      </c>
      <c r="F107" s="4">
        <f ca="1">AVERAGE(OFFSET('HAVERD (new)'!C$12,(ROWS('Chart Data'!$A$5:$A107)-1)*7,0,7,1))</f>
        <v>65.714285714285708</v>
      </c>
      <c r="G107" s="57">
        <f>'HAVERW (new)'!Q162</f>
        <v>21954</v>
      </c>
      <c r="H107" s="4">
        <f ca="1">AVERAGE(OFFSET('HAVERD (new)'!O$12,(ROWS('Chart Data'!$A$5:$A107)-1)*7,0,7,1))</f>
        <v>80.285714285714292</v>
      </c>
      <c r="I107" s="4">
        <f ca="1">AVERAGE(OFFSET('HAVERD (new)'!P$12,(ROWS('Chart Data'!$A$5:$A107)-1)*7,0,7,1))</f>
        <v>47.6</v>
      </c>
      <c r="J107" s="4">
        <f ca="1">AVERAGE(OFFSET('HAVERD (new)'!Q$12,(ROWS('Chart Data'!$A$5:$A107)-1)*7,0,7,1))</f>
        <v>43</v>
      </c>
      <c r="K107" s="4">
        <f ca="1">AVERAGE(OFFSET('HAVERD (new)'!R$12,(ROWS('Chart Data'!$A$5:$A107)-1)*7,0,7,1))</f>
        <v>62.5</v>
      </c>
      <c r="L107" s="57">
        <f>'HAVERW (new)'!D162</f>
        <v>3035</v>
      </c>
      <c r="M107" s="57">
        <f>'HAVERW (new)'!F162</f>
        <v>159.29999999999998</v>
      </c>
      <c r="N107" s="4" t="e">
        <f ca="1">AVERAGE(OFFSET('HAVERD (new)'!D$12,(ROWS('Chart Data'!$A$5:$A107)-1)*7,0,7,1))</f>
        <v>#DIV/0!</v>
      </c>
      <c r="O107" s="4">
        <f ca="1">AVERAGE(OFFSET('HAVERD (new)'!E$12,(ROWS('Chart Data'!$A$5:$A107)-1)*7,0,7,1))</f>
        <v>85.825714285714284</v>
      </c>
      <c r="P107" s="4">
        <f ca="1">AVERAGE(AVERAGE(OFFSET('HAVERD (new)'!F$12,(ROWS('Chart Data'!$A$5:$A107)-1)*7,0,7,1)),AVERAGE(OFFSET('HAVERD (new)'!J$12,(ROWS('Chart Data'!$A$5:$A107)-1)*7,0,7,1)),AVERAGE(OFFSET('HAVERD (new)'!K$12,(ROWS('Chart Data'!$A$5:$A107)-1)*7,0,7,1)))</f>
        <v>87.609523809523807</v>
      </c>
      <c r="Q107" s="4">
        <f ca="1">AVERAGE(AVERAGE(OFFSET('HAVERD (new)'!H$12,(ROWS('Chart Data'!$A$5:$A107)-1)*7,0,7,1)),AVERAGE(OFFSET('HAVERD (new)'!I$12,(ROWS('Chart Data'!$A$5:$A107)-1)*7,0,7,1)))</f>
        <v>76.487857142857138</v>
      </c>
      <c r="R107" s="4">
        <f ca="1">AVERAGE(AVERAGE(OFFSET('HAVERD (new)'!L$12,(ROWS('Chart Data'!$A$5:$A107)-1)*7,0,7,1)),AVERAGE(OFFSET('HAVERD (new)'!M$12,(ROWS('Chart Data'!$A$5:$A107)-1)*7,0,7,1)))</f>
        <v>64.78857142857143</v>
      </c>
      <c r="S107" s="57">
        <f>'Fuel demand'!C53</f>
        <v>90.82729852722116</v>
      </c>
      <c r="T107" s="57">
        <f ca="1">AVERAGE(OFFSET(Energy!E$1109,(ROWS('Chart Data'!$A$5:$A107)-1)*7,0,7,1))</f>
        <v>762243.28571428568</v>
      </c>
      <c r="U107" s="57">
        <f ca="1">-AVERAGE(OFFSET('HAVERD (new)'!T$12,(ROWS('Chart Data'!$A$5:$A107)-1)*7,0,7,1))</f>
        <v>-254.48571428571427</v>
      </c>
      <c r="V107" s="4">
        <f ca="1">-AVERAGE(OFFSET('HAVERD (new)'!U$12,(ROWS('Chart Data'!$A$5:$A107)-1)*7,0,7,1))*10000</f>
        <v>-120.39999999999999</v>
      </c>
      <c r="W107" s="4"/>
      <c r="Z107" s="4"/>
      <c r="AA107" s="4">
        <f t="shared" si="190"/>
        <v>9.8591549295774747</v>
      </c>
      <c r="AB107" s="4">
        <f t="shared" si="191"/>
        <v>37.5</v>
      </c>
      <c r="AC107" s="4">
        <f t="shared" ca="1" si="192"/>
        <v>27.76572668112798</v>
      </c>
      <c r="AD107" s="4">
        <f t="shared" ca="1" si="193"/>
        <v>6.728538283062635</v>
      </c>
      <c r="AE107" s="4">
        <f t="shared" si="163"/>
        <v>147.28542464519037</v>
      </c>
      <c r="AF107" s="4">
        <f t="shared" ca="1" si="164"/>
        <v>27.437641723356009</v>
      </c>
      <c r="AG107" s="4">
        <f t="shared" ca="1" si="165"/>
        <v>100.42105263157896</v>
      </c>
      <c r="AH107" s="4">
        <f t="shared" ca="1" si="166"/>
        <v>155.44554455445544</v>
      </c>
      <c r="AI107" s="4">
        <f t="shared" ca="1" si="167"/>
        <v>61.637931034482762</v>
      </c>
      <c r="AJ107" s="4">
        <f t="shared" si="168"/>
        <v>-88.158710477371358</v>
      </c>
      <c r="AK107" s="4">
        <f t="shared" si="176"/>
        <v>75.523374783566808</v>
      </c>
      <c r="AL107" s="73" t="e">
        <f>NA()</f>
        <v>#N/A</v>
      </c>
      <c r="AM107" s="4">
        <f t="shared" ca="1" si="169"/>
        <v>40.202095633707494</v>
      </c>
      <c r="AN107" s="4">
        <f t="shared" ca="1" si="170"/>
        <v>34.341000365096754</v>
      </c>
      <c r="AO107" s="4">
        <f t="shared" ca="1" si="171"/>
        <v>27.528344131097526</v>
      </c>
      <c r="AP107" s="4">
        <f t="shared" ca="1" si="172"/>
        <v>49.086127547666017</v>
      </c>
      <c r="AQ107" s="73" t="e">
        <f>NA()</f>
        <v>#N/A</v>
      </c>
      <c r="AR107" s="4">
        <f t="shared" ca="1" si="173"/>
        <v>7.7137513260571389</v>
      </c>
      <c r="AS107" s="57">
        <f t="shared" ca="1" si="194"/>
        <v>254.48571428571427</v>
      </c>
      <c r="AT107" s="57">
        <f t="shared" ca="1" si="195"/>
        <v>120.39999999999999</v>
      </c>
      <c r="AW107" s="4">
        <f t="shared" si="236"/>
        <v>5.9179811924078294</v>
      </c>
      <c r="AX107" s="4">
        <f t="shared" si="196"/>
        <v>26.582602339181282</v>
      </c>
      <c r="AY107" s="4">
        <f t="shared" ca="1" si="197"/>
        <v>17.266092865910103</v>
      </c>
      <c r="AZ107" s="4">
        <f t="shared" ca="1" si="198"/>
        <v>1.519219952619788</v>
      </c>
      <c r="BA107" s="4">
        <f t="shared" si="199"/>
        <v>125.19892936916511</v>
      </c>
      <c r="BB107" s="4">
        <f t="shared" ca="1" si="200"/>
        <v>18.49823030840318</v>
      </c>
      <c r="BC107" s="4">
        <f t="shared" ca="1" si="201"/>
        <v>101.53415017888703</v>
      </c>
      <c r="BD107" s="4">
        <f t="shared" ca="1" si="202"/>
        <v>98.648579735306328</v>
      </c>
      <c r="BE107" s="4">
        <f t="shared" ca="1" si="203"/>
        <v>42.665968817309782</v>
      </c>
      <c r="BF107" s="4">
        <f t="shared" si="204"/>
        <v>36.712370245736778</v>
      </c>
      <c r="BG107" s="4">
        <f t="shared" si="205"/>
        <v>92.088527891700082</v>
      </c>
      <c r="BH107" s="4" t="e">
        <f t="shared" si="206"/>
        <v>#N/A</v>
      </c>
      <c r="BI107" s="4">
        <f t="shared" ca="1" si="207"/>
        <v>39.848220206196586</v>
      </c>
      <c r="BJ107" s="4">
        <f t="shared" ca="1" si="208"/>
        <v>24.136694892728034</v>
      </c>
      <c r="BK107" s="4">
        <f t="shared" ca="1" si="209"/>
        <v>32.879494466135071</v>
      </c>
      <c r="BL107" s="4">
        <f t="shared" ca="1" si="210"/>
        <v>55.002981464622394</v>
      </c>
      <c r="BM107" s="4" t="e">
        <f t="shared" si="211"/>
        <v>#N/A</v>
      </c>
      <c r="BN107" s="4">
        <f t="shared" ca="1" si="212"/>
        <v>2.5912850567672145</v>
      </c>
      <c r="BO107" s="4">
        <f t="shared" ca="1" si="213"/>
        <v>198.76</v>
      </c>
      <c r="BP107" s="4">
        <f t="shared" ca="1" si="214"/>
        <v>217.34999999999997</v>
      </c>
      <c r="BS107" s="74">
        <f t="shared" si="178"/>
        <v>-0.29360338339337849</v>
      </c>
      <c r="BT107" s="74">
        <f t="shared" si="187"/>
        <v>-1.2618147491103862</v>
      </c>
      <c r="BU107" s="74">
        <f t="shared" ca="1" si="215"/>
        <v>-3.766836587746992</v>
      </c>
      <c r="BV107" s="74">
        <f t="shared" ca="1" si="216"/>
        <v>-3.4840402307467091</v>
      </c>
      <c r="BW107" s="74">
        <f t="shared" si="217"/>
        <v>-3.0751652803589415</v>
      </c>
      <c r="BX107" s="74">
        <f t="shared" ca="1" si="218"/>
        <v>-2.9890121433352674</v>
      </c>
      <c r="BY107" s="74">
        <f t="shared" ca="1" si="188"/>
        <v>9.6574525319208746</v>
      </c>
      <c r="BZ107" s="74">
        <f t="shared" ca="1" si="219"/>
        <v>-10.520157628966114</v>
      </c>
      <c r="CA107" s="74">
        <f t="shared" ca="1" si="220"/>
        <v>-8.7989796346163196</v>
      </c>
      <c r="CB107" s="74">
        <f t="shared" si="221"/>
        <v>-0.86295847720701235</v>
      </c>
      <c r="CC107" s="74">
        <f t="shared" si="222"/>
        <v>2.0027107789910414</v>
      </c>
      <c r="CD107" s="74" t="e">
        <f t="shared" ca="1" si="223"/>
        <v>#DIV/0!</v>
      </c>
      <c r="CE107" s="74">
        <f t="shared" ca="1" si="224"/>
        <v>-2.3741739192531464</v>
      </c>
      <c r="CF107" s="74">
        <f t="shared" ca="1" si="225"/>
        <v>-1.915060280230672</v>
      </c>
      <c r="CG107" s="74">
        <f t="shared" ca="1" si="226"/>
        <v>-2.7784507571898343</v>
      </c>
      <c r="CH107" s="74">
        <f t="shared" ca="1" si="227"/>
        <v>-3.8851757415881201</v>
      </c>
      <c r="CI107" s="74">
        <f t="shared" si="228"/>
        <v>-2.6496081858737623</v>
      </c>
      <c r="CJ107" s="74">
        <f t="shared" ca="1" si="229"/>
        <v>1.5246045406206117</v>
      </c>
      <c r="CK107" s="74">
        <f t="shared" ca="1" si="230"/>
        <v>-0.70072857568478308</v>
      </c>
      <c r="CL107" s="74">
        <f t="shared" ca="1" si="231"/>
        <v>0.61194971817342847</v>
      </c>
    </row>
    <row r="108" spans="1:90" x14ac:dyDescent="0.35">
      <c r="A108" s="73" t="s">
        <v>1190</v>
      </c>
      <c r="B108" s="41">
        <f t="shared" si="233"/>
        <v>44557</v>
      </c>
      <c r="C108" s="57">
        <f>'HAVERW (new)'!B163</f>
        <v>347</v>
      </c>
      <c r="D108" s="57">
        <f>'HAVERW (new)'!C163-'HAVERW (new)'!B163</f>
        <v>39</v>
      </c>
      <c r="E108" s="4">
        <f ca="1">AVERAGE(OFFSET('HAVERD (new)'!B$12,(ROWS('Chart Data'!$A$5:$A108)-1)*7,0,7,1))</f>
        <v>67.714285714285708</v>
      </c>
      <c r="F108" s="4">
        <f ca="1">AVERAGE(OFFSET('HAVERD (new)'!C$12,(ROWS('Chart Data'!$A$5:$A108)-1)*7,0,7,1))</f>
        <v>42.714285714285715</v>
      </c>
      <c r="G108" s="57">
        <f>'HAVERW (new)'!Q163</f>
        <v>22478</v>
      </c>
      <c r="H108" s="4">
        <f ca="1">AVERAGE(OFFSET('HAVERD (new)'!O$12,(ROWS('Chart Data'!$A$5:$A108)-1)*7,0,7,1))</f>
        <v>71</v>
      </c>
      <c r="I108" s="4"/>
      <c r="J108" s="4">
        <f ca="1">AVERAGE(OFFSET('HAVERD (new)'!Q$12,(ROWS('Chart Data'!$A$5:$A108)-1)*7,0,7,1))</f>
        <v>53.714285714285715</v>
      </c>
      <c r="K108" s="4">
        <f ca="1">AVERAGE(OFFSET('HAVERD (new)'!R$12,(ROWS('Chart Data'!$A$5:$A108)-1)*7,0,7,1))</f>
        <v>71.571428571428569</v>
      </c>
      <c r="L108" s="57">
        <f>'HAVERW (new)'!D163</f>
        <v>342</v>
      </c>
      <c r="M108" s="57">
        <f>'HAVERW (new)'!F163</f>
        <v>151.41428571428574</v>
      </c>
      <c r="N108" s="4" t="e">
        <f ca="1">AVERAGE(OFFSET('HAVERD (new)'!D$12,(ROWS('Chart Data'!$A$5:$A108)-1)*7,0,7,1))</f>
        <v>#DIV/0!</v>
      </c>
      <c r="O108" s="4">
        <f ca="1">AVERAGE(OFFSET('HAVERD (new)'!E$12,(ROWS('Chart Data'!$A$5:$A108)-1)*7,0,7,1))</f>
        <v>76.481428571428552</v>
      </c>
      <c r="P108" s="4">
        <f ca="1">AVERAGE(AVERAGE(OFFSET('HAVERD (new)'!F$12,(ROWS('Chart Data'!$A$5:$A108)-1)*7,0,7,1)),AVERAGE(OFFSET('HAVERD (new)'!J$12,(ROWS('Chart Data'!$A$5:$A108)-1)*7,0,7,1)),AVERAGE(OFFSET('HAVERD (new)'!K$12,(ROWS('Chart Data'!$A$5:$A108)-1)*7,0,7,1)))</f>
        <v>76.846666666666678</v>
      </c>
      <c r="Q108" s="4">
        <f ca="1">AVERAGE(AVERAGE(OFFSET('HAVERD (new)'!H$12,(ROWS('Chart Data'!$A$5:$A108)-1)*7,0,7,1)),AVERAGE(OFFSET('HAVERD (new)'!I$12,(ROWS('Chart Data'!$A$5:$A108)-1)*7,0,7,1)))</f>
        <v>69.42428571428573</v>
      </c>
      <c r="R108" s="4">
        <f ca="1">AVERAGE(AVERAGE(OFFSET('HAVERD (new)'!L$12,(ROWS('Chart Data'!$A$5:$A108)-1)*7,0,7,1)),AVERAGE(OFFSET('HAVERD (new)'!M$12,(ROWS('Chart Data'!$A$5:$A108)-1)*7,0,7,1)))</f>
        <v>64.504999999999995</v>
      </c>
      <c r="S108" s="57">
        <f>'Fuel demand'!C54</f>
        <v>93.502445476957689</v>
      </c>
      <c r="T108" s="57">
        <f ca="1">AVERAGE(OFFSET(Energy!E$1109,(ROWS('Chart Data'!$A$5:$A108)-1)*7,0,7,1))</f>
        <v>639667.57142857148</v>
      </c>
      <c r="U108" s="57">
        <f ca="1">-AVERAGE(OFFSET('HAVERD (new)'!T$12,(ROWS('Chart Data'!$A$5:$A108)-1)*7,0,7,1))</f>
        <v>-359.46999999999997</v>
      </c>
      <c r="V108" s="4">
        <f ca="1">-AVERAGE(OFFSET('HAVERD (new)'!U$12,(ROWS('Chart Data'!$A$5:$A108)-1)*7,0,7,1))*10000</f>
        <v>-81.800000000000011</v>
      </c>
      <c r="W108" s="4"/>
      <c r="Z108" s="4"/>
      <c r="AA108" s="4">
        <f t="shared" si="190"/>
        <v>-7.4666666666666659</v>
      </c>
      <c r="AB108" s="4">
        <f t="shared" si="191"/>
        <v>-2.5000000000000022</v>
      </c>
      <c r="AC108" s="4">
        <f t="shared" ca="1" si="192"/>
        <v>33.146067415730343</v>
      </c>
      <c r="AD108" s="4">
        <f t="shared" ca="1" si="193"/>
        <v>-12.058823529411756</v>
      </c>
      <c r="AE108" s="4">
        <f t="shared" si="163"/>
        <v>158.63536992290875</v>
      </c>
      <c r="AF108" s="4">
        <f t="shared" ca="1" si="164"/>
        <v>44.057971014492757</v>
      </c>
      <c r="AG108" s="4" t="e">
        <f t="shared" si="165"/>
        <v>#DIV/0!</v>
      </c>
      <c r="AH108" s="4">
        <f t="shared" ca="1" si="166"/>
        <v>215.96638655462183</v>
      </c>
      <c r="AI108" s="4">
        <f t="shared" ca="1" si="167"/>
        <v>78.928571428571416</v>
      </c>
      <c r="AJ108" s="4">
        <f t="shared" si="168"/>
        <v>54.82166446499339</v>
      </c>
      <c r="AK108" s="4">
        <f t="shared" si="176"/>
        <v>58.477870813397168</v>
      </c>
      <c r="AL108" s="73" t="e">
        <f>NA()</f>
        <v>#N/A</v>
      </c>
      <c r="AM108" s="4">
        <f t="shared" ca="1" si="169"/>
        <v>60.007770704444184</v>
      </c>
      <c r="AN108" s="4">
        <f t="shared" ca="1" si="170"/>
        <v>43.337537526868374</v>
      </c>
      <c r="AO108" s="4">
        <f t="shared" ca="1" si="171"/>
        <v>46.891955204255929</v>
      </c>
      <c r="AP108" s="4">
        <f t="shared" ca="1" si="172"/>
        <v>81.802991564834016</v>
      </c>
      <c r="AQ108" s="73" t="e">
        <f>NA()</f>
        <v>#N/A</v>
      </c>
      <c r="AR108" s="4">
        <f t="shared" ca="1" si="173"/>
        <v>-16.089173850892415</v>
      </c>
      <c r="AS108" s="57">
        <f t="shared" ca="1" si="194"/>
        <v>359.46999999999997</v>
      </c>
      <c r="AT108" s="57">
        <f t="shared" ca="1" si="195"/>
        <v>81.800000000000011</v>
      </c>
      <c r="AW108" s="4">
        <f t="shared" si="236"/>
        <v>2.1142685208985492</v>
      </c>
      <c r="AX108" s="4">
        <f t="shared" si="196"/>
        <v>20.957602339181285</v>
      </c>
      <c r="AY108" s="4">
        <f t="shared" ca="1" si="197"/>
        <v>21.175755120436165</v>
      </c>
      <c r="AZ108" s="4">
        <f t="shared" ca="1" si="198"/>
        <v>-2.0424614767086986</v>
      </c>
      <c r="BA108" s="4">
        <f t="shared" si="199"/>
        <v>127.26786369453102</v>
      </c>
      <c r="BB108" s="4">
        <f t="shared" ca="1" si="200"/>
        <v>24.503446624178501</v>
      </c>
      <c r="BC108" s="4" t="e">
        <f t="shared" ca="1" si="201"/>
        <v>#DIV/0!</v>
      </c>
      <c r="BD108" s="4">
        <f t="shared" ca="1" si="202"/>
        <v>128.29807111080387</v>
      </c>
      <c r="BE108" s="4">
        <f t="shared" ca="1" si="203"/>
        <v>52.868085564792068</v>
      </c>
      <c r="BF108" s="4">
        <f t="shared" si="204"/>
        <v>31.226960836088015</v>
      </c>
      <c r="BG108" s="4">
        <f t="shared" si="205"/>
        <v>80.084728770565093</v>
      </c>
      <c r="BH108" s="4" t="e">
        <f t="shared" si="206"/>
        <v>#N/A</v>
      </c>
      <c r="BI108" s="4">
        <f t="shared" ca="1" si="207"/>
        <v>42.686272731969439</v>
      </c>
      <c r="BJ108" s="4">
        <f t="shared" ca="1" si="208"/>
        <v>28.720427485937456</v>
      </c>
      <c r="BK108" s="4">
        <f t="shared" ca="1" si="209"/>
        <v>33.915412686312102</v>
      </c>
      <c r="BL108" s="4">
        <f t="shared" ca="1" si="210"/>
        <v>56.516937536177537</v>
      </c>
      <c r="BM108" s="4" t="e">
        <f t="shared" si="211"/>
        <v>#N/A</v>
      </c>
      <c r="BN108" s="4">
        <f t="shared" ca="1" si="212"/>
        <v>-1.0791711295714466</v>
      </c>
      <c r="BO108" s="4">
        <f t="shared" ca="1" si="213"/>
        <v>245.74714285714288</v>
      </c>
      <c r="BP108" s="4">
        <f t="shared" ca="1" si="214"/>
        <v>136.85</v>
      </c>
      <c r="BS108" s="74">
        <f t="shared" si="178"/>
        <v>-1.8736206283213983</v>
      </c>
      <c r="BT108" s="74">
        <f t="shared" si="187"/>
        <v>-1.6763085390897929</v>
      </c>
      <c r="BU108" s="74">
        <f t="shared" ca="1" si="215"/>
        <v>-5.6623421635531619</v>
      </c>
      <c r="BV108" s="74">
        <f t="shared" ca="1" si="216"/>
        <v>-5.594161329226683</v>
      </c>
      <c r="BW108" s="74">
        <f t="shared" si="217"/>
        <v>-2.9729397671032043</v>
      </c>
      <c r="BX108" s="74">
        <f t="shared" ca="1" si="218"/>
        <v>-4.7681860381776939</v>
      </c>
      <c r="BY108" s="74" t="e">
        <f t="shared" ca="1" si="188"/>
        <v>#DIV/0!</v>
      </c>
      <c r="BZ108" s="74">
        <f t="shared" ca="1" si="219"/>
        <v>-7.863623155681509</v>
      </c>
      <c r="CA108" s="74">
        <f t="shared" ca="1" si="220"/>
        <v>-5.761143553019866</v>
      </c>
      <c r="CB108" s="74">
        <f t="shared" si="221"/>
        <v>-2.0346515396941234</v>
      </c>
      <c r="CC108" s="74">
        <f t="shared" si="222"/>
        <v>1.523662968971065</v>
      </c>
      <c r="CD108" s="74" t="e">
        <f t="shared" ca="1" si="223"/>
        <v>#DIV/0!</v>
      </c>
      <c r="CE108" s="74">
        <f t="shared" ca="1" si="224"/>
        <v>-3.8393658510671873</v>
      </c>
      <c r="CF108" s="74">
        <f t="shared" ca="1" si="225"/>
        <v>-3.2590342620040977</v>
      </c>
      <c r="CG108" s="74">
        <f t="shared" ca="1" si="226"/>
        <v>-3.5789548826366735</v>
      </c>
      <c r="CH108" s="74">
        <f t="shared" ca="1" si="227"/>
        <v>-3.9161808935163709</v>
      </c>
      <c r="CI108" s="74">
        <f t="shared" si="228"/>
        <v>-2.0005223931799354</v>
      </c>
      <c r="CJ108" s="74">
        <f t="shared" ca="1" si="229"/>
        <v>0.12515028320855515</v>
      </c>
      <c r="CK108" s="74">
        <f t="shared" ca="1" si="230"/>
        <v>-2.0316583969362374</v>
      </c>
      <c r="CL108" s="74">
        <f t="shared" ca="1" si="231"/>
        <v>0.67180954845186891</v>
      </c>
    </row>
    <row r="109" spans="1:90" x14ac:dyDescent="0.35">
      <c r="A109" s="73" t="s">
        <v>1191</v>
      </c>
      <c r="B109" s="41">
        <f t="shared" si="233"/>
        <v>44564</v>
      </c>
      <c r="C109" s="57">
        <f>'HAVERW (new)'!B164</f>
        <v>408</v>
      </c>
      <c r="D109" s="57">
        <f>'HAVERW (new)'!C164-'HAVERW (new)'!B164</f>
        <v>48</v>
      </c>
      <c r="E109" s="4">
        <f ca="1">AVERAGE(OFFSET('HAVERD (new)'!B$12,(ROWS('Chart Data'!$A$5:$A109)-1)*7,0,7,1))</f>
        <v>88.571428571428569</v>
      </c>
      <c r="F109" s="4">
        <f ca="1">AVERAGE(OFFSET('HAVERD (new)'!C$12,(ROWS('Chart Data'!$A$5:$A109)-1)*7,0,7,1))</f>
        <v>83.285714285714292</v>
      </c>
      <c r="G109" s="57">
        <f>'HAVERW (new)'!Q164</f>
        <v>23301</v>
      </c>
      <c r="H109" s="4">
        <f ca="1">AVERAGE(OFFSET('HAVERD (new)'!O$12,(ROWS('Chart Data'!$A$5:$A109)-1)*7,0,7,1))</f>
        <v>76</v>
      </c>
      <c r="I109" s="4"/>
      <c r="J109" s="4">
        <f ca="1">AVERAGE(OFFSET('HAVERD (new)'!Q$12,(ROWS('Chart Data'!$A$5:$A109)-1)*7,0,7,1))</f>
        <v>46</v>
      </c>
      <c r="K109" s="4">
        <f ca="1">AVERAGE(OFFSET('HAVERD (new)'!R$12,(ROWS('Chart Data'!$A$5:$A109)-1)*7,0,7,1))</f>
        <v>65</v>
      </c>
      <c r="L109" s="57">
        <f>'HAVERW (new)'!D164</f>
        <v>1179</v>
      </c>
      <c r="M109" s="57">
        <f>'HAVERW (new)'!F164</f>
        <v>135.24285714285713</v>
      </c>
      <c r="N109" s="4" t="e">
        <f ca="1">AVERAGE(OFFSET('HAVERD (new)'!D$12,(ROWS('Chart Data'!$A$5:$A109)-1)*7,0,7,1))</f>
        <v>#DIV/0!</v>
      </c>
      <c r="O109" s="4">
        <f ca="1">AVERAGE(OFFSET('HAVERD (new)'!E$12,(ROWS('Chart Data'!$A$5:$A109)-1)*7,0,7,1))</f>
        <v>74.91</v>
      </c>
      <c r="P109" s="4">
        <f ca="1">AVERAGE(AVERAGE(OFFSET('HAVERD (new)'!F$12,(ROWS('Chart Data'!$A$5:$A109)-1)*7,0,7,1)),AVERAGE(OFFSET('HAVERD (new)'!J$12,(ROWS('Chart Data'!$A$5:$A109)-1)*7,0,7,1)),AVERAGE(OFFSET('HAVERD (new)'!K$12,(ROWS('Chart Data'!$A$5:$A109)-1)*7,0,7,1)))</f>
        <v>72.840476190476195</v>
      </c>
      <c r="Q109" s="4">
        <f ca="1">AVERAGE(AVERAGE(OFFSET('HAVERD (new)'!H$12,(ROWS('Chart Data'!$A$5:$A109)-1)*7,0,7,1)),AVERAGE(OFFSET('HAVERD (new)'!I$12,(ROWS('Chart Data'!$A$5:$A109)-1)*7,0,7,1)))</f>
        <v>66.611428571428576</v>
      </c>
      <c r="R109" s="4">
        <f ca="1">AVERAGE(AVERAGE(OFFSET('HAVERD (new)'!L$12,(ROWS('Chart Data'!$A$5:$A109)-1)*7,0,7,1)),AVERAGE(OFFSET('HAVERD (new)'!M$12,(ROWS('Chart Data'!$A$5:$A109)-1)*7,0,7,1)))</f>
        <v>66.847142857142856</v>
      </c>
      <c r="S109" s="57">
        <f>'Fuel demand'!C55</f>
        <v>94.286754075828284</v>
      </c>
      <c r="T109" s="57">
        <f ca="1">AVERAGE(OFFSET(Energy!E$1109,(ROWS('Chart Data'!$A$5:$A109)-1)*7,0,7,1))</f>
        <v>770078</v>
      </c>
      <c r="U109" s="57">
        <f ca="1">-AVERAGE(OFFSET('HAVERD (new)'!T$12,(ROWS('Chart Data'!$A$5:$A109)-1)*7,0,7,1))</f>
        <v>-297.83571428571429</v>
      </c>
      <c r="V109" s="4">
        <f ca="1">-AVERAGE(OFFSET('HAVERD (new)'!U$12,(ROWS('Chart Data'!$A$5:$A109)-1)*7,0,7,1))*10000</f>
        <v>-257.40000000000003</v>
      </c>
      <c r="W109" s="4"/>
      <c r="Z109" s="4"/>
      <c r="AA109" s="4">
        <f t="shared" si="190"/>
        <v>12.396694214876035</v>
      </c>
      <c r="AB109" s="4">
        <f t="shared" si="191"/>
        <v>26.315789473684205</v>
      </c>
      <c r="AC109" s="4">
        <f t="shared" ca="1" si="192"/>
        <v>26.272912423625261</v>
      </c>
      <c r="AD109" s="4">
        <f t="shared" ca="1" si="193"/>
        <v>-7.460317460317456</v>
      </c>
      <c r="AE109" s="4">
        <f t="shared" si="163"/>
        <v>147.40921639413887</v>
      </c>
      <c r="AF109" s="4">
        <f t="shared" ca="1" si="164"/>
        <v>44.173441734417352</v>
      </c>
      <c r="AG109" s="4" t="e">
        <f t="shared" si="165"/>
        <v>#DIV/0!</v>
      </c>
      <c r="AH109" s="4">
        <f t="shared" ca="1" si="166"/>
        <v>177.58620689655169</v>
      </c>
      <c r="AI109" s="4">
        <f t="shared" ca="1" si="167"/>
        <v>96.969696969696969</v>
      </c>
      <c r="AJ109" s="4">
        <f t="shared" si="168"/>
        <v>54.302325581395351</v>
      </c>
      <c r="AK109" s="4">
        <f t="shared" si="176"/>
        <v>74.025735294117652</v>
      </c>
      <c r="AL109" s="73" t="e">
        <f>NA()</f>
        <v>#N/A</v>
      </c>
      <c r="AM109" s="4">
        <f t="shared" ca="1" si="169"/>
        <v>57.303134843257844</v>
      </c>
      <c r="AN109" s="4">
        <f t="shared" ca="1" si="170"/>
        <v>29.573157818945738</v>
      </c>
      <c r="AO109" s="4">
        <f t="shared" ca="1" si="171"/>
        <v>47.272669846183035</v>
      </c>
      <c r="AP109" s="4">
        <f t="shared" ca="1" si="172"/>
        <v>97.048048174506235</v>
      </c>
      <c r="AQ109" s="73" t="e">
        <f>NA()</f>
        <v>#N/A</v>
      </c>
      <c r="AR109" s="4">
        <f t="shared" ca="1" si="173"/>
        <v>-9.8863094391300255</v>
      </c>
      <c r="AS109" s="57">
        <f t="shared" ca="1" si="194"/>
        <v>297.83571428571429</v>
      </c>
      <c r="AT109" s="57">
        <f t="shared" ca="1" si="195"/>
        <v>257.40000000000003</v>
      </c>
      <c r="AW109" s="4">
        <f t="shared" si="236"/>
        <v>2.2006215617970448</v>
      </c>
      <c r="AX109" s="4">
        <f t="shared" si="196"/>
        <v>22.273391812865494</v>
      </c>
      <c r="AY109" s="4">
        <f t="shared" ca="1" si="197"/>
        <v>24.573954407898675</v>
      </c>
      <c r="AZ109" s="4">
        <f t="shared" ca="1" si="198"/>
        <v>-3.9393070425504524</v>
      </c>
      <c r="BA109" s="4">
        <f t="shared" si="199"/>
        <v>135.05877906014416</v>
      </c>
      <c r="BB109" s="4">
        <f t="shared" ca="1" si="200"/>
        <v>31.912055284733192</v>
      </c>
      <c r="BC109" s="4" t="e">
        <f t="shared" ca="1" si="201"/>
        <v>#DIV/0!</v>
      </c>
      <c r="BD109" s="4">
        <f t="shared" ca="1" si="202"/>
        <v>154.16872642059917</v>
      </c>
      <c r="BE109" s="4">
        <f t="shared" ca="1" si="203"/>
        <v>69.068115792253721</v>
      </c>
      <c r="BF109" s="4">
        <f t="shared" si="204"/>
        <v>25.854194671795792</v>
      </c>
      <c r="BG109" s="4">
        <f t="shared" si="205"/>
        <v>73.599480677608085</v>
      </c>
      <c r="BH109" s="4" t="e">
        <f t="shared" si="206"/>
        <v>#N/A</v>
      </c>
      <c r="BI109" s="4">
        <f t="shared" ca="1" si="207"/>
        <v>47.042449344570713</v>
      </c>
      <c r="BJ109" s="4">
        <f t="shared" ca="1" si="208"/>
        <v>31.541544133459851</v>
      </c>
      <c r="BK109" s="4">
        <f t="shared" ca="1" si="209"/>
        <v>37.526395552383534</v>
      </c>
      <c r="BL109" s="4">
        <f t="shared" ca="1" si="210"/>
        <v>67.542840521137038</v>
      </c>
      <c r="BM109" s="4" t="e">
        <f t="shared" si="211"/>
        <v>#N/A</v>
      </c>
      <c r="BN109" s="4">
        <f t="shared" ca="1" si="212"/>
        <v>-3.0433071488119805</v>
      </c>
      <c r="BO109" s="4">
        <f t="shared" ca="1" si="213"/>
        <v>281.73821428571432</v>
      </c>
      <c r="BP109" s="4">
        <f t="shared" ca="1" si="214"/>
        <v>146.19999999999999</v>
      </c>
      <c r="BS109" s="74">
        <f t="shared" si="178"/>
        <v>0.36779918425090879</v>
      </c>
      <c r="BT109" s="74">
        <f t="shared" si="187"/>
        <v>-0.9302197171268608</v>
      </c>
      <c r="BU109" s="74">
        <f t="shared" ca="1" si="215"/>
        <v>-3.2558742151383719</v>
      </c>
      <c r="BV109" s="74">
        <f t="shared" ca="1" si="216"/>
        <v>-1.8719601368769136</v>
      </c>
      <c r="BW109" s="74">
        <f t="shared" si="217"/>
        <v>-2.8123832834973426</v>
      </c>
      <c r="BX109" s="74">
        <f t="shared" ca="1" si="218"/>
        <v>-3.810169325570234</v>
      </c>
      <c r="BY109" s="74" t="e">
        <f t="shared" ca="1" si="188"/>
        <v>#DIV/0!</v>
      </c>
      <c r="BZ109" s="74">
        <f t="shared" ca="1" si="219"/>
        <v>-9.7763279764464244</v>
      </c>
      <c r="CA109" s="74">
        <f t="shared" ca="1" si="220"/>
        <v>-7.9617807144913133</v>
      </c>
      <c r="CB109" s="74">
        <f t="shared" si="221"/>
        <v>-1.670482548494082</v>
      </c>
      <c r="CC109" s="74">
        <f t="shared" si="222"/>
        <v>0.5412678223358881</v>
      </c>
      <c r="CD109" s="74" t="e">
        <f t="shared" ca="1" si="223"/>
        <v>#DIV/0!</v>
      </c>
      <c r="CE109" s="74">
        <f t="shared" ca="1" si="224"/>
        <v>-4.085767184960388</v>
      </c>
      <c r="CF109" s="74">
        <f t="shared" ca="1" si="225"/>
        <v>-3.7592932261957559</v>
      </c>
      <c r="CG109" s="74">
        <f t="shared" ca="1" si="226"/>
        <v>-3.8977318313685649</v>
      </c>
      <c r="CH109" s="74">
        <f t="shared" ca="1" si="227"/>
        <v>-3.6600955202853047</v>
      </c>
      <c r="CI109" s="74">
        <f t="shared" si="228"/>
        <v>-1.8102212328400731</v>
      </c>
      <c r="CJ109" s="74">
        <f t="shared" ca="1" si="229"/>
        <v>1.6140539419693405</v>
      </c>
      <c r="CK109" s="74">
        <f t="shared" ca="1" si="230"/>
        <v>-1.2502947070224717</v>
      </c>
      <c r="CL109" s="74">
        <f t="shared" ca="1" si="231"/>
        <v>0.39949384386911874</v>
      </c>
    </row>
    <row r="110" spans="1:90" x14ac:dyDescent="0.35">
      <c r="A110" s="73" t="s">
        <v>1204</v>
      </c>
      <c r="B110" s="41">
        <f t="shared" si="233"/>
        <v>44571</v>
      </c>
      <c r="C110" s="57">
        <f>'HAVERW (new)'!B165</f>
        <v>451</v>
      </c>
      <c r="D110" s="57">
        <f>'HAVERW (new)'!C165-'HAVERW (new)'!B165</f>
        <v>40</v>
      </c>
      <c r="E110" s="4">
        <f ca="1">AVERAGE(OFFSET('HAVERD (new)'!B$12,(ROWS('Chart Data'!$A$5:$A110)-1)*7,0,7,1))</f>
        <v>103.85714285714286</v>
      </c>
      <c r="F110" s="4">
        <f ca="1">AVERAGE(OFFSET('HAVERD (new)'!C$12,(ROWS('Chart Data'!$A$5:$A110)-1)*7,0,7,1))</f>
        <v>101</v>
      </c>
      <c r="G110" s="57">
        <f>'HAVERW (new)'!Q165</f>
        <v>17100</v>
      </c>
      <c r="H110" s="4">
        <f ca="1">AVERAGE(OFFSET('HAVERD (new)'!O$12,(ROWS('Chart Data'!$A$5:$A110)-1)*7,0,7,1))</f>
        <v>84.571428571428569</v>
      </c>
      <c r="I110" s="4">
        <f ca="1">AVERAGE(OFFSET('HAVERD (new)'!P$12,(ROWS('Chart Data'!$A$5:$A110)-1)*7,0,7,1))</f>
        <v>48.4</v>
      </c>
      <c r="J110" s="4">
        <f ca="1">AVERAGE(OFFSET('HAVERD (new)'!Q$12,(ROWS('Chart Data'!$A$5:$A110)-1)*7,0,7,1))</f>
        <v>49.428571428571431</v>
      </c>
      <c r="K110" s="4">
        <f ca="1">AVERAGE(OFFSET('HAVERD (new)'!R$12,(ROWS('Chart Data'!$A$5:$A110)-1)*7,0,7,1))</f>
        <v>71.428571428571431</v>
      </c>
      <c r="L110" s="57">
        <f>'HAVERW (new)'!D165</f>
        <v>2711</v>
      </c>
      <c r="M110" s="57">
        <f>'HAVERW (new)'!F165</f>
        <v>160.85714285714286</v>
      </c>
      <c r="N110" s="4" t="e">
        <f ca="1">AVERAGE(OFFSET('HAVERD (new)'!D$12,(ROWS('Chart Data'!$A$5:$A110)-1)*7,0,7,1))</f>
        <v>#DIV/0!</v>
      </c>
      <c r="O110" s="4">
        <f ca="1">AVERAGE(OFFSET('HAVERD (new)'!E$12,(ROWS('Chart Data'!$A$5:$A110)-1)*7,0,7,1))</f>
        <v>71.064285714285717</v>
      </c>
      <c r="P110" s="4">
        <f ca="1">AVERAGE(AVERAGE(OFFSET('HAVERD (new)'!F$12,(ROWS('Chart Data'!$A$5:$A110)-1)*7,0,7,1)),AVERAGE(OFFSET('HAVERD (new)'!J$12,(ROWS('Chart Data'!$A$5:$A110)-1)*7,0,7,1)),AVERAGE(OFFSET('HAVERD (new)'!K$12,(ROWS('Chart Data'!$A$5:$A110)-1)*7,0,7,1)))</f>
        <v>68.667619047619041</v>
      </c>
      <c r="Q110" s="4">
        <f ca="1">AVERAGE(AVERAGE(OFFSET('HAVERD (new)'!H$12,(ROWS('Chart Data'!$A$5:$A110)-1)*7,0,7,1)),AVERAGE(OFFSET('HAVERD (new)'!I$12,(ROWS('Chart Data'!$A$5:$A110)-1)*7,0,7,1)))</f>
        <v>61.417857142857144</v>
      </c>
      <c r="R110" s="4">
        <f ca="1">AVERAGE(AVERAGE(OFFSET('HAVERD (new)'!L$12,(ROWS('Chart Data'!$A$5:$A110)-1)*7,0,7,1)),AVERAGE(OFFSET('HAVERD (new)'!M$12,(ROWS('Chart Data'!$A$5:$A110)-1)*7,0,7,1)))</f>
        <v>58.53857142857143</v>
      </c>
      <c r="S110" s="57">
        <f>'Fuel demand'!C56</f>
        <v>93.892038837344742</v>
      </c>
      <c r="T110" s="57">
        <f ca="1">AVERAGE(OFFSET(Energy!E$1109,(ROWS('Chart Data'!$A$5:$A110)-1)*7,0,7,1))</f>
        <v>816598.14285714284</v>
      </c>
      <c r="U110" s="57">
        <f ca="1">-AVERAGE(OFFSET('HAVERD (new)'!T$12,(ROWS('Chart Data'!$A$5:$A110)-1)*7,0,7,1))</f>
        <v>-249.96285714285713</v>
      </c>
      <c r="V110" s="4">
        <f ca="1">-AVERAGE(OFFSET('HAVERD (new)'!U$12,(ROWS('Chart Data'!$A$5:$A110)-1)*7,0,7,1))*10000</f>
        <v>-184</v>
      </c>
      <c r="W110" s="4"/>
      <c r="Z110" s="4"/>
      <c r="AA110" s="4">
        <f t="shared" si="190"/>
        <v>22.554347826086961</v>
      </c>
      <c r="AB110" s="4">
        <f t="shared" si="191"/>
        <v>11.111111111111116</v>
      </c>
      <c r="AC110" s="4">
        <f t="shared" ca="1" si="192"/>
        <v>46.868686868686879</v>
      </c>
      <c r="AD110" s="4">
        <f t="shared" ca="1" si="193"/>
        <v>7.121212121212106</v>
      </c>
      <c r="AE110" s="4">
        <f t="shared" si="163"/>
        <v>144.98567335243555</v>
      </c>
      <c r="AF110" s="4">
        <f t="shared" ca="1" si="164"/>
        <v>62.637362637362635</v>
      </c>
      <c r="AG110" s="4">
        <f t="shared" ca="1" si="165"/>
        <v>255.88235294117646</v>
      </c>
      <c r="AH110" s="4">
        <f t="shared" ca="1" si="166"/>
        <v>226.41509433962267</v>
      </c>
      <c r="AI110" s="4">
        <f t="shared" ca="1" si="167"/>
        <v>127.27272727272729</v>
      </c>
      <c r="AJ110" s="4">
        <f t="shared" si="168"/>
        <v>31.227803145611364</v>
      </c>
      <c r="AK110" s="4">
        <f t="shared" si="176"/>
        <v>165.19076778144134</v>
      </c>
      <c r="AL110" s="73" t="e">
        <f>NA()</f>
        <v>#N/A</v>
      </c>
      <c r="AM110" s="4">
        <f t="shared" ca="1" si="169"/>
        <v>53.089801194066609</v>
      </c>
      <c r="AN110" s="4">
        <f t="shared" ca="1" si="170"/>
        <v>24.74221453287193</v>
      </c>
      <c r="AO110" s="4">
        <f t="shared" ca="1" si="171"/>
        <v>38.19733521914528</v>
      </c>
      <c r="AP110" s="4">
        <f t="shared" ca="1" si="172"/>
        <v>99.033417524771707</v>
      </c>
      <c r="AQ110" s="73" t="e">
        <f>NA()</f>
        <v>#N/A</v>
      </c>
      <c r="AR110" s="4">
        <f t="shared" ca="1" si="173"/>
        <v>0.73174389386647665</v>
      </c>
      <c r="AS110" s="57">
        <f t="shared" ca="1" si="194"/>
        <v>249.96285714285713</v>
      </c>
      <c r="AT110" s="57">
        <f t="shared" ca="1" si="195"/>
        <v>184</v>
      </c>
      <c r="AW110" s="4">
        <f t="shared" si="236"/>
        <v>9.3358825759684514</v>
      </c>
      <c r="AX110" s="4">
        <f t="shared" si="196"/>
        <v>18.10672514619883</v>
      </c>
      <c r="AY110" s="4">
        <f t="shared" ca="1" si="197"/>
        <v>33.51334834729262</v>
      </c>
      <c r="AZ110" s="4">
        <f t="shared" ca="1" si="198"/>
        <v>-1.4173476463636174</v>
      </c>
      <c r="BA110" s="4">
        <f t="shared" si="199"/>
        <v>149.5789210786684</v>
      </c>
      <c r="BB110" s="4">
        <f t="shared" ca="1" si="200"/>
        <v>44.576604277407192</v>
      </c>
      <c r="BC110" s="4" t="e">
        <f t="shared" ca="1" si="201"/>
        <v>#DIV/0!</v>
      </c>
      <c r="BD110" s="4">
        <f t="shared" ca="1" si="202"/>
        <v>193.85330808631292</v>
      </c>
      <c r="BE110" s="4">
        <f t="shared" ca="1" si="203"/>
        <v>91.202231676369607</v>
      </c>
      <c r="BF110" s="4">
        <f t="shared" si="204"/>
        <v>13.048270678657186</v>
      </c>
      <c r="BG110" s="4">
        <f t="shared" si="205"/>
        <v>93.304437168130733</v>
      </c>
      <c r="BH110" s="4" t="e">
        <f t="shared" si="206"/>
        <v>#N/A</v>
      </c>
      <c r="BI110" s="4">
        <f t="shared" ca="1" si="207"/>
        <v>52.650700593869033</v>
      </c>
      <c r="BJ110" s="4">
        <f t="shared" ca="1" si="208"/>
        <v>32.998477560945702</v>
      </c>
      <c r="BK110" s="4">
        <f t="shared" ca="1" si="209"/>
        <v>39.972576100170443</v>
      </c>
      <c r="BL110" s="4">
        <f t="shared" ca="1" si="210"/>
        <v>81.742646202944499</v>
      </c>
      <c r="BM110" s="4" t="e">
        <f t="shared" si="211"/>
        <v>#N/A</v>
      </c>
      <c r="BN110" s="4">
        <f t="shared" ca="1" si="212"/>
        <v>-4.3824970175247069</v>
      </c>
      <c r="BO110" s="4">
        <f t="shared" ca="1" si="213"/>
        <v>290.43857142857144</v>
      </c>
      <c r="BP110" s="4">
        <f t="shared" ca="1" si="214"/>
        <v>160.9</v>
      </c>
      <c r="BS110" s="74">
        <f t="shared" si="178"/>
        <v>1.9478164291789286</v>
      </c>
      <c r="BT110" s="74">
        <f t="shared" si="187"/>
        <v>-1.5934097810939116</v>
      </c>
      <c r="BU110" s="74">
        <f t="shared" ca="1" si="215"/>
        <v>-1.4922298967795873</v>
      </c>
      <c r="BV110" s="74">
        <f t="shared" ca="1" si="216"/>
        <v>-0.24677370078053606</v>
      </c>
      <c r="BW110" s="74">
        <f t="shared" si="217"/>
        <v>-4.0221168859760184</v>
      </c>
      <c r="BX110" s="74">
        <f t="shared" ca="1" si="218"/>
        <v>-2.1678549611003035</v>
      </c>
      <c r="BY110" s="74" t="e">
        <f t="shared" ca="1" si="188"/>
        <v>#DIV/0!</v>
      </c>
      <c r="BZ110" s="74">
        <f t="shared" ca="1" si="219"/>
        <v>-8.9262369449953507</v>
      </c>
      <c r="CA110" s="74">
        <f t="shared" ca="1" si="220"/>
        <v>-5.8089834913127225</v>
      </c>
      <c r="CB110" s="74">
        <f t="shared" si="221"/>
        <v>-1.0039271189618673</v>
      </c>
      <c r="CC110" s="74">
        <f t="shared" si="222"/>
        <v>2.0973053646652779</v>
      </c>
      <c r="CD110" s="74" t="e">
        <f t="shared" ca="1" si="223"/>
        <v>#DIV/0!</v>
      </c>
      <c r="CE110" s="74">
        <f t="shared" ca="1" si="224"/>
        <v>-4.6887784493608446</v>
      </c>
      <c r="CF110" s="74">
        <f t="shared" ca="1" si="225"/>
        <v>-4.2803641049799603</v>
      </c>
      <c r="CG110" s="74">
        <f t="shared" ca="1" si="226"/>
        <v>-4.4863116165969998</v>
      </c>
      <c r="CH110" s="74">
        <f t="shared" ca="1" si="227"/>
        <v>-4.5685386619210959</v>
      </c>
      <c r="CI110" s="74">
        <f t="shared" si="228"/>
        <v>-1.9059931879039456</v>
      </c>
      <c r="CJ110" s="74">
        <f t="shared" ca="1" si="229"/>
        <v>2.1451771938811848</v>
      </c>
      <c r="CK110" s="74">
        <f t="shared" ca="1" si="230"/>
        <v>-0.64339041876222203</v>
      </c>
      <c r="CL110" s="74">
        <f t="shared" ca="1" si="231"/>
        <v>0.51332056776646429</v>
      </c>
    </row>
    <row r="111" spans="1:90" x14ac:dyDescent="0.35">
      <c r="A111" s="73" t="s">
        <v>1222</v>
      </c>
      <c r="B111" s="41">
        <f t="shared" si="233"/>
        <v>44578</v>
      </c>
      <c r="C111" s="57">
        <f>'HAVERW (new)'!B166</f>
        <v>437</v>
      </c>
      <c r="D111" s="57">
        <f>'HAVERW (new)'!C166-'HAVERW (new)'!B166</f>
        <v>46</v>
      </c>
      <c r="E111" s="4">
        <f ca="1">AVERAGE(OFFSET('HAVERD (new)'!B$12,(ROWS('Chart Data'!$A$5:$A111)-1)*7,0,7,1))</f>
        <v>105.71428571428571</v>
      </c>
      <c r="F111" s="4">
        <f ca="1">AVERAGE(OFFSET('HAVERD (new)'!C$12,(ROWS('Chart Data'!$A$5:$A111)-1)*7,0,7,1))</f>
        <v>103.28571428571429</v>
      </c>
      <c r="G111" s="57">
        <f>'HAVERW (new)'!Q166</f>
        <v>16798</v>
      </c>
      <c r="H111" s="4">
        <f ca="1">AVERAGE(OFFSET('HAVERD (new)'!O$12,(ROWS('Chart Data'!$A$5:$A111)-1)*7,0,7,1))</f>
        <v>85.857142857142861</v>
      </c>
      <c r="I111" s="4">
        <f ca="1">AVERAGE(OFFSET('HAVERD (new)'!P$12,(ROWS('Chart Data'!$A$5:$A111)-1)*7,0,7,1))</f>
        <v>54.714285714285715</v>
      </c>
      <c r="J111" s="4">
        <f ca="1">AVERAGE(OFFSET('HAVERD (new)'!Q$12,(ROWS('Chart Data'!$A$5:$A111)-1)*7,0,7,1))</f>
        <v>53.285714285714285</v>
      </c>
      <c r="K111" s="4">
        <f ca="1">AVERAGE(OFFSET('HAVERD (new)'!R$12,(ROWS('Chart Data'!$A$5:$A111)-1)*7,0,7,1))</f>
        <v>73.142857142857139</v>
      </c>
      <c r="L111" s="57">
        <f>'HAVERW (new)'!D166</f>
        <v>2277</v>
      </c>
      <c r="M111" s="57">
        <f>'HAVERW (new)'!F166</f>
        <v>169.95714285714286</v>
      </c>
      <c r="N111" s="4" t="e">
        <f ca="1">AVERAGE(OFFSET('HAVERD (new)'!D$12,(ROWS('Chart Data'!$A$5:$A111)-1)*7,0,7,1))</f>
        <v>#DIV/0!</v>
      </c>
      <c r="O111" s="4">
        <f ca="1">AVERAGE(OFFSET('HAVERD (new)'!E$12,(ROWS('Chart Data'!$A$5:$A111)-1)*7,0,7,1))</f>
        <v>70.198571428571427</v>
      </c>
      <c r="P111" s="4">
        <f ca="1">AVERAGE(AVERAGE(OFFSET('HAVERD (new)'!F$12,(ROWS('Chart Data'!$A$5:$A111)-1)*7,0,7,1)),AVERAGE(OFFSET('HAVERD (new)'!J$12,(ROWS('Chart Data'!$A$5:$A111)-1)*7,0,7,1)),AVERAGE(OFFSET('HAVERD (new)'!K$12,(ROWS('Chart Data'!$A$5:$A111)-1)*7,0,7,1)))</f>
        <v>68.337142857142851</v>
      </c>
      <c r="Q111" s="4">
        <f ca="1">AVERAGE(AVERAGE(OFFSET('HAVERD (new)'!H$12,(ROWS('Chart Data'!$A$5:$A111)-1)*7,0,7,1)),AVERAGE(OFFSET('HAVERD (new)'!I$12,(ROWS('Chart Data'!$A$5:$A111)-1)*7,0,7,1)))</f>
        <v>63.387857142857143</v>
      </c>
      <c r="R111" s="4">
        <f ca="1">AVERAGE(AVERAGE(OFFSET('HAVERD (new)'!L$12,(ROWS('Chart Data'!$A$5:$A111)-1)*7,0,7,1)),AVERAGE(OFFSET('HAVERD (new)'!M$12,(ROWS('Chart Data'!$A$5:$A111)-1)*7,0,7,1)))</f>
        <v>58.025000000000006</v>
      </c>
      <c r="S111" s="57">
        <f>'Fuel demand'!C57</f>
        <v>95.285642446939434</v>
      </c>
      <c r="T111" s="57">
        <f ca="1">AVERAGE(OFFSET(Energy!E$1109,(ROWS('Chart Data'!$A$5:$A111)-1)*7,0,7,1))</f>
        <v>822729.14285714284</v>
      </c>
      <c r="U111" s="57">
        <f ca="1">-AVERAGE(OFFSET('HAVERD (new)'!T$12,(ROWS('Chart Data'!$A$5:$A111)-1)*7,0,7,1))</f>
        <v>-287.40999999999997</v>
      </c>
      <c r="V111" s="4">
        <f ca="1">-AVERAGE(OFFSET('HAVERD (new)'!U$12,(ROWS('Chart Data'!$A$5:$A111)-1)*7,0,7,1))*10000</f>
        <v>-120.80000000000003</v>
      </c>
      <c r="W111" s="4"/>
      <c r="Z111" s="4"/>
      <c r="AA111" s="4">
        <f t="shared" si="190"/>
        <v>17.158176943699722</v>
      </c>
      <c r="AB111" s="4">
        <f t="shared" si="191"/>
        <v>27.777777777777768</v>
      </c>
      <c r="AC111" s="4">
        <f t="shared" ca="1" si="192"/>
        <v>45.956607495069022</v>
      </c>
      <c r="AD111" s="4">
        <f t="shared" ca="1" si="193"/>
        <v>8.3958020989505222</v>
      </c>
      <c r="AE111" s="4">
        <f t="shared" si="163"/>
        <v>175.91984231274637</v>
      </c>
      <c r="AF111" s="4">
        <f t="shared" ca="1" si="164"/>
        <v>62.872628726287275</v>
      </c>
      <c r="AG111" s="4">
        <f t="shared" ca="1" si="165"/>
        <v>283</v>
      </c>
      <c r="AH111" s="4">
        <f t="shared" ca="1" si="166"/>
        <v>248.59813084112145</v>
      </c>
      <c r="AI111" s="4">
        <f t="shared" ca="1" si="167"/>
        <v>126.54867256637168</v>
      </c>
      <c r="AJ111" s="4">
        <f t="shared" si="168"/>
        <v>75.43159257660767</v>
      </c>
      <c r="AK111" s="4">
        <f t="shared" si="176"/>
        <v>176.35307781649243</v>
      </c>
      <c r="AL111" s="73" t="e">
        <f>NA()</f>
        <v>#N/A</v>
      </c>
      <c r="AM111" s="4">
        <f t="shared" ca="1" si="169"/>
        <v>59.651060788199729</v>
      </c>
      <c r="AN111" s="4">
        <f t="shared" ca="1" si="170"/>
        <v>36.949488973079234</v>
      </c>
      <c r="AO111" s="4">
        <f t="shared" ca="1" si="171"/>
        <v>42.873472541979929</v>
      </c>
      <c r="AP111" s="4">
        <f t="shared" ca="1" si="172"/>
        <v>114.38562229494357</v>
      </c>
      <c r="AQ111" s="73" t="e">
        <f>NA()</f>
        <v>#N/A</v>
      </c>
      <c r="AR111" s="4">
        <f t="shared" ca="1" si="173"/>
        <v>3.8509449381738392</v>
      </c>
      <c r="AS111" s="57">
        <f t="shared" ca="1" si="194"/>
        <v>287.40999999999997</v>
      </c>
      <c r="AT111" s="57">
        <f t="shared" ca="1" si="195"/>
        <v>120.80000000000003</v>
      </c>
      <c r="AW111" s="4">
        <f t="shared" si="236"/>
        <v>11.160638079499012</v>
      </c>
      <c r="AX111" s="4">
        <f t="shared" si="196"/>
        <v>15.676169590643273</v>
      </c>
      <c r="AY111" s="4">
        <f t="shared" ca="1" si="197"/>
        <v>38.061068550777875</v>
      </c>
      <c r="AZ111" s="4">
        <f t="shared" ca="1" si="198"/>
        <v>-1.0005316923916459</v>
      </c>
      <c r="BA111" s="4">
        <f t="shared" si="199"/>
        <v>156.73752549555738</v>
      </c>
      <c r="BB111" s="4">
        <f t="shared" ca="1" si="200"/>
        <v>53.435351028140005</v>
      </c>
      <c r="BC111" s="4" t="e">
        <f t="shared" si="201"/>
        <v>#DIV/0!</v>
      </c>
      <c r="BD111" s="4">
        <f t="shared" ca="1" si="202"/>
        <v>217.14145465797941</v>
      </c>
      <c r="BE111" s="4">
        <f t="shared" ca="1" si="203"/>
        <v>107.42991705934185</v>
      </c>
      <c r="BF111" s="4">
        <f t="shared" si="204"/>
        <v>53.945846442151947</v>
      </c>
      <c r="BG111" s="4">
        <f t="shared" si="205"/>
        <v>118.51186292636216</v>
      </c>
      <c r="BH111" s="4" t="e">
        <f t="shared" si="206"/>
        <v>#N/A</v>
      </c>
      <c r="BI111" s="4">
        <f t="shared" ca="1" si="207"/>
        <v>57.512941882492086</v>
      </c>
      <c r="BJ111" s="4">
        <f t="shared" ca="1" si="208"/>
        <v>33.650599712941315</v>
      </c>
      <c r="BK111" s="4">
        <f t="shared" ca="1" si="209"/>
        <v>43.808858202891045</v>
      </c>
      <c r="BL111" s="4">
        <f t="shared" ca="1" si="210"/>
        <v>98.067519889763886</v>
      </c>
      <c r="BM111" s="4" t="e">
        <f t="shared" si="211"/>
        <v>#N/A</v>
      </c>
      <c r="BN111" s="4">
        <f t="shared" ca="1" si="212"/>
        <v>-5.3481986144955309</v>
      </c>
      <c r="BO111" s="4">
        <f t="shared" ca="1" si="213"/>
        <v>298.66964285714283</v>
      </c>
      <c r="BP111" s="4">
        <f t="shared" ca="1" si="214"/>
        <v>161.00000000000003</v>
      </c>
      <c r="BS111" s="74">
        <f t="shared" si="178"/>
        <v>1.4333922099000385</v>
      </c>
      <c r="BT111" s="74">
        <f t="shared" si="187"/>
        <v>-1.0960172331186235</v>
      </c>
      <c r="BU111" s="74">
        <f t="shared" ca="1" si="215"/>
        <v>-1.2779553534275867</v>
      </c>
      <c r="BV111" s="74">
        <f t="shared" ca="1" si="216"/>
        <v>-3.7072225155196398E-2</v>
      </c>
      <c r="BW111" s="74">
        <f t="shared" si="217"/>
        <v>-4.0810331168982179</v>
      </c>
      <c r="BX111" s="74">
        <f t="shared" ca="1" si="218"/>
        <v>-1.9215078064298128</v>
      </c>
      <c r="BY111" s="74" t="e">
        <f t="shared" ca="1" si="188"/>
        <v>#DIV/0!</v>
      </c>
      <c r="BZ111" s="74">
        <f t="shared" ca="1" si="219"/>
        <v>-7.9698845346128939</v>
      </c>
      <c r="CA111" s="74">
        <f t="shared" ca="1" si="220"/>
        <v>-5.2349042317984331</v>
      </c>
      <c r="CB111" s="74">
        <f t="shared" si="221"/>
        <v>-1.1927554847692963</v>
      </c>
      <c r="CC111" s="74">
        <f t="shared" si="222"/>
        <v>2.6501195947064491</v>
      </c>
      <c r="CD111" s="74" t="e">
        <f t="shared" ca="1" si="223"/>
        <v>#DIV/0!</v>
      </c>
      <c r="CE111" s="74">
        <f t="shared" ca="1" si="224"/>
        <v>-4.8245231842147369</v>
      </c>
      <c r="CF111" s="74">
        <f t="shared" ca="1" si="225"/>
        <v>-4.3216311584863201</v>
      </c>
      <c r="CG111" s="74">
        <f t="shared" ca="1" si="226"/>
        <v>-4.2630544239604955</v>
      </c>
      <c r="CH111" s="74">
        <f t="shared" ca="1" si="227"/>
        <v>-4.6246915693175996</v>
      </c>
      <c r="CI111" s="74">
        <f t="shared" si="228"/>
        <v>-1.5678553881379034</v>
      </c>
      <c r="CJ111" s="74">
        <f t="shared" ca="1" si="229"/>
        <v>2.2151751873841548</v>
      </c>
      <c r="CK111" s="74">
        <f t="shared" ca="1" si="230"/>
        <v>-1.1181235543942805</v>
      </c>
      <c r="CL111" s="74">
        <f t="shared" ca="1" si="231"/>
        <v>0.61132940905137201</v>
      </c>
    </row>
    <row r="112" spans="1:90" x14ac:dyDescent="0.35">
      <c r="A112" s="73" t="s">
        <v>1223</v>
      </c>
      <c r="B112" s="41">
        <f t="shared" si="233"/>
        <v>44585</v>
      </c>
      <c r="C112" s="57">
        <f>'HAVERW (new)'!B167</f>
        <v>402</v>
      </c>
      <c r="D112" s="57">
        <f>'HAVERW (new)'!C167-'HAVERW (new)'!B167</f>
        <v>41</v>
      </c>
      <c r="E112" s="4">
        <f ca="1">AVERAGE(OFFSET('HAVERD (new)'!B$12,(ROWS('Chart Data'!$A$5:$A112)-1)*7,0,7,1))</f>
        <v>106.57142857142857</v>
      </c>
      <c r="F112" s="4">
        <f ca="1">AVERAGE(OFFSET('HAVERD (new)'!C$12,(ROWS('Chart Data'!$A$5:$A112)-1)*7,0,7,1))</f>
        <v>104.71428571428571</v>
      </c>
      <c r="G112" s="57">
        <f>'HAVERW (new)'!Q167</f>
        <v>16643</v>
      </c>
      <c r="H112" s="4">
        <f ca="1">AVERAGE(OFFSET('HAVERD (new)'!O$12,(ROWS('Chart Data'!$A$5:$A112)-1)*7,0,7,1))</f>
        <v>87.714285714285708</v>
      </c>
      <c r="I112" s="4">
        <f ca="1">AVERAGE(OFFSET('HAVERD (new)'!P$12,(ROWS('Chart Data'!$A$5:$A112)-1)*7,0,7,1))</f>
        <v>57.285714285714285</v>
      </c>
      <c r="J112" s="4">
        <f ca="1">AVERAGE(OFFSET('HAVERD (new)'!Q$12,(ROWS('Chart Data'!$A$5:$A112)-1)*7,0,7,1))</f>
        <v>57</v>
      </c>
      <c r="K112" s="4">
        <f ca="1">AVERAGE(OFFSET('HAVERD (new)'!R$12,(ROWS('Chart Data'!$A$5:$A112)-1)*7,0,7,1))</f>
        <v>72.857142857142861</v>
      </c>
      <c r="L112" s="57">
        <f>'HAVERW (new)'!D167</f>
        <v>2559</v>
      </c>
      <c r="M112" s="57">
        <f>'HAVERW (new)'!F167</f>
        <v>171.6142857142857</v>
      </c>
      <c r="N112" s="4" t="e">
        <f ca="1">AVERAGE(OFFSET('HAVERD (new)'!D$12,(ROWS('Chart Data'!$A$5:$A112)-1)*7,0,7,1))</f>
        <v>#DIV/0!</v>
      </c>
      <c r="O112" s="4">
        <f ca="1">AVERAGE(OFFSET('HAVERD (new)'!E$12,(ROWS('Chart Data'!$A$5:$A112)-1)*7,0,7,1))</f>
        <v>76.242857142857133</v>
      </c>
      <c r="P112" s="4">
        <f ca="1">AVERAGE(AVERAGE(OFFSET('HAVERD (new)'!F$12,(ROWS('Chart Data'!$A$5:$A112)-1)*7,0,7,1)),AVERAGE(OFFSET('HAVERD (new)'!J$12,(ROWS('Chart Data'!$A$5:$A112)-1)*7,0,7,1)),AVERAGE(OFFSET('HAVERD (new)'!K$12,(ROWS('Chart Data'!$A$5:$A112)-1)*7,0,7,1)))</f>
        <v>76.73142857142858</v>
      </c>
      <c r="Q112" s="4">
        <f ca="1">AVERAGE(AVERAGE(OFFSET('HAVERD (new)'!H$12,(ROWS('Chart Data'!$A$5:$A112)-1)*7,0,7,1)),AVERAGE(OFFSET('HAVERD (new)'!I$12,(ROWS('Chart Data'!$A$5:$A112)-1)*7,0,7,1)))</f>
        <v>66.212142857142851</v>
      </c>
      <c r="R112" s="4">
        <f ca="1">AVERAGE(AVERAGE(OFFSET('HAVERD (new)'!L$12,(ROWS('Chart Data'!$A$5:$A112)-1)*7,0,7,1)),AVERAGE(OFFSET('HAVERD (new)'!M$12,(ROWS('Chart Data'!$A$5:$A112)-1)*7,0,7,1)))</f>
        <v>60.188571428571429</v>
      </c>
      <c r="S112" s="57">
        <f>'Fuel demand'!C58</f>
        <v>96.005283391251282</v>
      </c>
      <c r="T112" s="57">
        <f ca="1">AVERAGE(OFFSET(Energy!E$1109,(ROWS('Chart Data'!$A$5:$A112)-1)*7,0,7,1))</f>
        <v>789459.28571428568</v>
      </c>
      <c r="U112" s="57">
        <f ca="1">-AVERAGE(OFFSET('HAVERD (new)'!T$12,(ROWS('Chart Data'!$A$5:$A112)-1)*7,0,7,1))</f>
        <v>-255.46</v>
      </c>
      <c r="V112" s="4">
        <f ca="1">-AVERAGE(OFFSET('HAVERD (new)'!U$12,(ROWS('Chart Data'!$A$5:$A112)-1)*7,0,7,1))*10000</f>
        <v>-285</v>
      </c>
      <c r="W112" s="4"/>
      <c r="Z112" s="4"/>
      <c r="AA112" s="4">
        <f t="shared" si="190"/>
        <v>0</v>
      </c>
      <c r="AB112" s="4">
        <f t="shared" si="191"/>
        <v>17.142857142857149</v>
      </c>
      <c r="AC112" s="4">
        <f t="shared" ca="1" si="192"/>
        <v>42.366412213740446</v>
      </c>
      <c r="AD112" s="4">
        <f t="shared" ca="1" si="193"/>
        <v>9.239940387481349</v>
      </c>
      <c r="AE112" s="4">
        <f t="shared" si="163"/>
        <v>175.82035134239308</v>
      </c>
      <c r="AF112" s="4">
        <f t="shared" ca="1" si="164"/>
        <v>59.067357512953357</v>
      </c>
      <c r="AG112" s="4">
        <f t="shared" ca="1" si="165"/>
        <v>285.57692307692304</v>
      </c>
      <c r="AH112" s="4">
        <f t="shared" ca="1" si="166"/>
        <v>253.09734513274336</v>
      </c>
      <c r="AI112" s="4">
        <f t="shared" ca="1" si="167"/>
        <v>124.66960352422909</v>
      </c>
      <c r="AJ112" s="4">
        <f t="shared" si="168"/>
        <v>76.721550077321936</v>
      </c>
      <c r="AK112" s="4">
        <f t="shared" si="176"/>
        <v>171.97192664704545</v>
      </c>
      <c r="AL112" s="73" t="e">
        <f>NA()</f>
        <v>#N/A</v>
      </c>
      <c r="AM112" s="4">
        <f t="shared" ca="1" si="169"/>
        <v>61.77139219787211</v>
      </c>
      <c r="AN112" s="4">
        <f t="shared" ca="1" si="170"/>
        <v>31.122141752787069</v>
      </c>
      <c r="AO112" s="4">
        <f t="shared" ca="1" si="171"/>
        <v>46.482412060301456</v>
      </c>
      <c r="AP112" s="4">
        <f t="shared" ca="1" si="172"/>
        <v>134.57491231000498</v>
      </c>
      <c r="AQ112" s="73" t="e">
        <f>NA()</f>
        <v>#N/A</v>
      </c>
      <c r="AR112" s="4">
        <f t="shared" ca="1" si="173"/>
        <v>-1.7521081317679488</v>
      </c>
      <c r="AS112" s="57">
        <f t="shared" ca="1" si="194"/>
        <v>255.46</v>
      </c>
      <c r="AT112" s="57">
        <f t="shared" ca="1" si="195"/>
        <v>285</v>
      </c>
      <c r="AW112" s="4">
        <f t="shared" si="236"/>
        <v>13.027304746165679</v>
      </c>
      <c r="AX112" s="4">
        <f t="shared" si="196"/>
        <v>20.586883876357561</v>
      </c>
      <c r="AY112" s="4">
        <f t="shared" ca="1" si="197"/>
        <v>40.366154750280401</v>
      </c>
      <c r="AZ112" s="4">
        <f t="shared" ca="1" si="198"/>
        <v>4.3241592868316303</v>
      </c>
      <c r="BA112" s="4">
        <f t="shared" si="199"/>
        <v>161.03377085042848</v>
      </c>
      <c r="BB112" s="4">
        <f t="shared" ca="1" si="200"/>
        <v>57.187697652755155</v>
      </c>
      <c r="BC112" s="4" t="e">
        <f t="shared" si="201"/>
        <v>#DIV/0!</v>
      </c>
      <c r="BD112" s="4">
        <f t="shared" ca="1" si="202"/>
        <v>226.42419430250979</v>
      </c>
      <c r="BE112" s="4">
        <f t="shared" ca="1" si="203"/>
        <v>118.86517508325626</v>
      </c>
      <c r="BF112" s="4">
        <f t="shared" si="204"/>
        <v>59.420817845234083</v>
      </c>
      <c r="BG112" s="4">
        <f t="shared" si="205"/>
        <v>146.88537688477422</v>
      </c>
      <c r="BH112" s="4" t="e">
        <f t="shared" si="206"/>
        <v>#N/A</v>
      </c>
      <c r="BI112" s="4">
        <f t="shared" ca="1" si="207"/>
        <v>57.95384725584907</v>
      </c>
      <c r="BJ112" s="4">
        <f t="shared" ca="1" si="208"/>
        <v>30.596750769420996</v>
      </c>
      <c r="BK112" s="4">
        <f t="shared" ca="1" si="209"/>
        <v>43.706472416902429</v>
      </c>
      <c r="BL112" s="4">
        <f t="shared" ca="1" si="210"/>
        <v>111.26050007605662</v>
      </c>
      <c r="BM112" s="4" t="e">
        <f t="shared" si="211"/>
        <v>#N/A</v>
      </c>
      <c r="BN112" s="4">
        <f t="shared" ca="1" si="212"/>
        <v>-1.7639321847144145</v>
      </c>
      <c r="BO112" s="4">
        <f t="shared" ca="1" si="213"/>
        <v>272.66714285714284</v>
      </c>
      <c r="BP112" s="4">
        <f t="shared" ca="1" si="214"/>
        <v>211.8</v>
      </c>
      <c r="BS112" s="74">
        <f t="shared" si="178"/>
        <v>0.14733166170281303</v>
      </c>
      <c r="BT112" s="74">
        <f t="shared" si="187"/>
        <v>-1.5105110230980303</v>
      </c>
      <c r="BU112" s="74">
        <f t="shared" ca="1" si="215"/>
        <v>-1.1790594103420469</v>
      </c>
      <c r="BV112" s="74">
        <f t="shared" ca="1" si="216"/>
        <v>9.3991197110639427E-2</v>
      </c>
      <c r="BW112" s="74">
        <f t="shared" si="217"/>
        <v>-4.1112715797887507</v>
      </c>
      <c r="BX112" s="74">
        <f t="shared" ca="1" si="218"/>
        <v>-1.5656730274613297</v>
      </c>
      <c r="BY112" s="74" t="e">
        <f t="shared" ca="1" si="188"/>
        <v>#DIV/0!</v>
      </c>
      <c r="BZ112" s="74">
        <f t="shared" ca="1" si="219"/>
        <v>-7.0489525838742315</v>
      </c>
      <c r="CA112" s="74">
        <f t="shared" ca="1" si="220"/>
        <v>-5.3305841083841461</v>
      </c>
      <c r="CB112" s="74">
        <f t="shared" si="221"/>
        <v>-1.0700605558345151</v>
      </c>
      <c r="CC112" s="74">
        <f t="shared" si="222"/>
        <v>2.7507890620294875</v>
      </c>
      <c r="CD112" s="74" t="e">
        <f t="shared" ca="1" si="223"/>
        <v>#DIV/0!</v>
      </c>
      <c r="CE112" s="74">
        <f t="shared" ca="1" si="224"/>
        <v>-3.8767740535764266</v>
      </c>
      <c r="CF112" s="74">
        <f t="shared" ca="1" si="225"/>
        <v>-3.2734242143795149</v>
      </c>
      <c r="CG112" s="74">
        <f t="shared" ca="1" si="226"/>
        <v>-3.9429822920951092</v>
      </c>
      <c r="CH112" s="74">
        <f t="shared" ca="1" si="227"/>
        <v>-4.38813085095319</v>
      </c>
      <c r="CI112" s="74">
        <f t="shared" si="228"/>
        <v>-1.3932449007253915</v>
      </c>
      <c r="CJ112" s="74">
        <f t="shared" ca="1" si="229"/>
        <v>1.8353312395566466</v>
      </c>
      <c r="CK112" s="74">
        <f t="shared" ca="1" si="230"/>
        <v>-0.71308000430802632</v>
      </c>
      <c r="CL112" s="74">
        <f t="shared" ca="1" si="231"/>
        <v>0.35669251444722866</v>
      </c>
    </row>
    <row r="113" spans="1:90" x14ac:dyDescent="0.35">
      <c r="A113" s="73" t="s">
        <v>1228</v>
      </c>
      <c r="B113" s="41">
        <f t="shared" si="233"/>
        <v>44592</v>
      </c>
      <c r="C113" s="57">
        <f>'HAVERW (new)'!B168</f>
        <v>415</v>
      </c>
      <c r="D113" s="57">
        <f>'HAVERW (new)'!C168-'HAVERW (new)'!B168</f>
        <v>36</v>
      </c>
      <c r="E113" s="4">
        <f ca="1">AVERAGE(OFFSET('HAVERD (new)'!B$12,(ROWS('Chart Data'!$A$5:$A113)-1)*7,0,7,1))</f>
        <v>105.85714285714286</v>
      </c>
      <c r="F113" s="4">
        <f ca="1">AVERAGE(OFFSET('HAVERD (new)'!C$12,(ROWS('Chart Data'!$A$5:$A113)-1)*7,0,7,1))</f>
        <v>104.14285714285714</v>
      </c>
      <c r="G113" s="57">
        <f>'HAVERW (new)'!Q168</f>
        <v>19505</v>
      </c>
      <c r="H113" s="4">
        <f ca="1">AVERAGE(OFFSET('HAVERD (new)'!O$12,(ROWS('Chart Data'!$A$5:$A113)-1)*7,0,7,1))</f>
        <v>87.714285714285708</v>
      </c>
      <c r="I113" s="4">
        <f ca="1">AVERAGE(OFFSET('HAVERD (new)'!P$12,(ROWS('Chart Data'!$A$5:$A113)-1)*7,0,7,1))</f>
        <v>61.142857142857146</v>
      </c>
      <c r="J113" s="4">
        <f ca="1">AVERAGE(OFFSET('HAVERD (new)'!Q$12,(ROWS('Chart Data'!$A$5:$A113)-1)*7,0,7,1))</f>
        <v>64</v>
      </c>
      <c r="K113" s="4">
        <f ca="1">AVERAGE(OFFSET('HAVERD (new)'!R$12,(ROWS('Chart Data'!$A$5:$A113)-1)*7,0,7,1))</f>
        <v>78</v>
      </c>
      <c r="L113" s="57">
        <f>'HAVERW (new)'!D168</f>
        <v>3623</v>
      </c>
      <c r="M113" s="57">
        <f>'HAVERW (new)'!F168</f>
        <v>175.98571428571427</v>
      </c>
      <c r="N113" s="4" t="e">
        <f ca="1">AVERAGE(OFFSET('HAVERD (new)'!D$12,(ROWS('Chart Data'!$A$5:$A113)-1)*7,0,7,1))</f>
        <v>#DIV/0!</v>
      </c>
      <c r="O113" s="4">
        <f ca="1">AVERAGE(OFFSET('HAVERD (new)'!E$12,(ROWS('Chart Data'!$A$5:$A113)-1)*7,0,7,1))</f>
        <v>78.045714285714297</v>
      </c>
      <c r="P113" s="4">
        <f ca="1">AVERAGE(AVERAGE(OFFSET('HAVERD (new)'!F$12,(ROWS('Chart Data'!$A$5:$A113)-1)*7,0,7,1)),AVERAGE(OFFSET('HAVERD (new)'!J$12,(ROWS('Chart Data'!$A$5:$A113)-1)*7,0,7,1)),AVERAGE(OFFSET('HAVERD (new)'!K$12,(ROWS('Chart Data'!$A$5:$A113)-1)*7,0,7,1)))</f>
        <v>82.876190476190473</v>
      </c>
      <c r="Q113" s="4">
        <f ca="1">AVERAGE(AVERAGE(OFFSET('HAVERD (new)'!H$12,(ROWS('Chart Data'!$A$5:$A113)-1)*7,0,7,1)),AVERAGE(OFFSET('HAVERD (new)'!I$12,(ROWS('Chart Data'!$A$5:$A113)-1)*7,0,7,1)))</f>
        <v>70.689285714285717</v>
      </c>
      <c r="R113" s="4">
        <f ca="1">AVERAGE(AVERAGE(OFFSET('HAVERD (new)'!L$12,(ROWS('Chart Data'!$A$5:$A113)-1)*7,0,7,1)),AVERAGE(OFFSET('HAVERD (new)'!M$12,(ROWS('Chart Data'!$A$5:$A113)-1)*7,0,7,1)))</f>
        <v>66.477857142857147</v>
      </c>
      <c r="S113" s="57">
        <f>'Fuel demand'!C59</f>
        <v>95.695087410923364</v>
      </c>
      <c r="T113" s="57">
        <f ca="1">AVERAGE(OFFSET(Energy!E$1109,(ROWS('Chart Data'!$A$5:$A113)-1)*7,0,7,1))</f>
        <v>731894</v>
      </c>
      <c r="U113" s="57">
        <f ca="1">-AVERAGE(OFFSET('HAVERD (new)'!T$12,(ROWS('Chart Data'!$A$5:$A113)-1)*7,0,7,1))</f>
        <v>-198.40142857142857</v>
      </c>
      <c r="V113" s="4">
        <f ca="1">-AVERAGE(OFFSET('HAVERD (new)'!U$12,(ROWS('Chart Data'!$A$5:$A113)-1)*7,0,7,1))*10000</f>
        <v>-248.99999999999997</v>
      </c>
      <c r="W113" s="4"/>
      <c r="Z113" s="4"/>
      <c r="AA113" s="4">
        <f t="shared" si="190"/>
        <v>18.233618233618245</v>
      </c>
      <c r="AB113" s="4">
        <f t="shared" si="191"/>
        <v>-9.9999999999999982</v>
      </c>
      <c r="AC113" s="4">
        <f t="shared" ca="1" si="192"/>
        <v>40.340909090909079</v>
      </c>
      <c r="AD113" s="4">
        <f t="shared" ca="1" si="193"/>
        <v>7.0484581497797238</v>
      </c>
      <c r="AE113" s="4">
        <f t="shared" si="163"/>
        <v>226.77165354330708</v>
      </c>
      <c r="AF113" s="4">
        <f t="shared" ca="1" si="164"/>
        <v>56.632653061224467</v>
      </c>
      <c r="AG113" s="4">
        <f t="shared" ca="1" si="165"/>
        <v>307.61904761904771</v>
      </c>
      <c r="AH113" s="4">
        <f t="shared" ca="1" si="166"/>
        <v>267.2131147540984</v>
      </c>
      <c r="AI113" s="4">
        <f t="shared" ca="1" si="167"/>
        <v>122.85714285714286</v>
      </c>
      <c r="AJ113" s="4">
        <f t="shared" si="168"/>
        <v>18.857782754759235</v>
      </c>
      <c r="AK113" s="4">
        <f t="shared" si="176"/>
        <v>168.79773074405412</v>
      </c>
      <c r="AL113" s="73" t="e">
        <f>NA()</f>
        <v>#N/A</v>
      </c>
      <c r="AM113" s="4">
        <f t="shared" ca="1" si="169"/>
        <v>57.946167856833128</v>
      </c>
      <c r="AN113" s="4">
        <f t="shared" ca="1" si="170"/>
        <v>35.76192519209016</v>
      </c>
      <c r="AO113" s="4">
        <f t="shared" ca="1" si="171"/>
        <v>51.285618197382909</v>
      </c>
      <c r="AP113" s="4">
        <f t="shared" ca="1" si="172"/>
        <v>145.57112324863454</v>
      </c>
      <c r="AQ113" s="4">
        <f t="shared" ref="AQ113:AQ121" si="240">((S113/S61)-1)*100</f>
        <v>-1.5503556136351127</v>
      </c>
      <c r="AR113" s="4">
        <f t="shared" ca="1" si="173"/>
        <v>-7.0234839629484735</v>
      </c>
      <c r="AS113" s="57">
        <f t="shared" ca="1" si="194"/>
        <v>198.40142857142857</v>
      </c>
      <c r="AT113" s="57">
        <f t="shared" ca="1" si="195"/>
        <v>248.99999999999997</v>
      </c>
      <c r="AW113" s="4">
        <f t="shared" si="236"/>
        <v>14.486535750851232</v>
      </c>
      <c r="AX113" s="4">
        <f t="shared" si="196"/>
        <v>11.50793650793651</v>
      </c>
      <c r="AY113" s="4">
        <f t="shared" ca="1" si="197"/>
        <v>43.883153917101353</v>
      </c>
      <c r="AZ113" s="4">
        <f t="shared" ca="1" si="198"/>
        <v>7.9513531893559248</v>
      </c>
      <c r="BA113" s="4">
        <f t="shared" si="199"/>
        <v>180.87438013772055</v>
      </c>
      <c r="BB113" s="4">
        <f t="shared" ca="1" si="200"/>
        <v>60.302500484456928</v>
      </c>
      <c r="BC113" s="4">
        <f t="shared" ca="1" si="201"/>
        <v>283.01958090928679</v>
      </c>
      <c r="BD113" s="4">
        <f t="shared" ca="1" si="202"/>
        <v>248.8309212668965</v>
      </c>
      <c r="BE113" s="4">
        <f t="shared" ca="1" si="203"/>
        <v>125.33703655511772</v>
      </c>
      <c r="BF113" s="4">
        <f t="shared" si="204"/>
        <v>50.559682138575049</v>
      </c>
      <c r="BG113" s="4">
        <f t="shared" si="205"/>
        <v>170.57837574725832</v>
      </c>
      <c r="BH113" s="4" t="e">
        <f t="shared" si="206"/>
        <v>#N/A</v>
      </c>
      <c r="BI113" s="4">
        <f t="shared" ca="1" si="207"/>
        <v>58.114605509242892</v>
      </c>
      <c r="BJ113" s="4">
        <f t="shared" ca="1" si="208"/>
        <v>32.1439426127071</v>
      </c>
      <c r="BK113" s="4">
        <f t="shared" ca="1" si="209"/>
        <v>44.709709504702396</v>
      </c>
      <c r="BL113" s="4">
        <f t="shared" ca="1" si="210"/>
        <v>123.39126884458869</v>
      </c>
      <c r="BM113" s="4" t="e">
        <f t="shared" si="211"/>
        <v>#N/A</v>
      </c>
      <c r="BN113" s="4">
        <f t="shared" ca="1" si="212"/>
        <v>-1.0482258156690265</v>
      </c>
      <c r="BO113" s="4">
        <f t="shared" ca="1" si="213"/>
        <v>247.80857142857144</v>
      </c>
      <c r="BP113" s="4">
        <f t="shared" ca="1" si="214"/>
        <v>209.7</v>
      </c>
      <c r="BS113" s="74">
        <f t="shared" si="178"/>
        <v>0.62501129389035393</v>
      </c>
      <c r="BT113" s="74">
        <f t="shared" si="187"/>
        <v>-1.9250048130774369</v>
      </c>
      <c r="BU113" s="74">
        <f t="shared" ca="1" si="215"/>
        <v>-1.2614726962466623</v>
      </c>
      <c r="BV113" s="74">
        <f t="shared" ca="1" si="216"/>
        <v>4.1565828204304836E-2</v>
      </c>
      <c r="BW113" s="74">
        <f t="shared" si="217"/>
        <v>-3.5529329940293621</v>
      </c>
      <c r="BX113" s="74">
        <f t="shared" ca="1" si="218"/>
        <v>-1.5656730274613297</v>
      </c>
      <c r="BY113" s="74">
        <f t="shared" ca="1" si="188"/>
        <v>29.260897358598328</v>
      </c>
      <c r="BZ113" s="74">
        <f t="shared" ca="1" si="219"/>
        <v>-5.3133500613282898</v>
      </c>
      <c r="CA113" s="74">
        <f t="shared" ca="1" si="220"/>
        <v>-3.6083463298412748</v>
      </c>
      <c r="CB113" s="74">
        <f t="shared" si="221"/>
        <v>-0.6071264977259796</v>
      </c>
      <c r="CC113" s="74">
        <f t="shared" si="222"/>
        <v>3.0163481741057798</v>
      </c>
      <c r="CD113" s="74" t="e">
        <f t="shared" ca="1" si="223"/>
        <v>#DIV/0!</v>
      </c>
      <c r="CE113" s="74">
        <f t="shared" ca="1" si="224"/>
        <v>-3.5940845232371301</v>
      </c>
      <c r="CF113" s="74">
        <f t="shared" ca="1" si="225"/>
        <v>-2.5061186546589469</v>
      </c>
      <c r="CG113" s="74">
        <f t="shared" ca="1" si="226"/>
        <v>-3.435594299547752</v>
      </c>
      <c r="CH113" s="74">
        <f t="shared" ca="1" si="227"/>
        <v>-3.7004725065495498</v>
      </c>
      <c r="CI113" s="74">
        <f t="shared" si="228"/>
        <v>-1.4685094777989671</v>
      </c>
      <c r="CJ113" s="74">
        <f t="shared" ca="1" si="229"/>
        <v>1.1781049313809531</v>
      </c>
      <c r="CK113" s="74">
        <f t="shared" ca="1" si="230"/>
        <v>1.0275436514468814E-2</v>
      </c>
      <c r="CL113" s="74">
        <f t="shared" ca="1" si="231"/>
        <v>0.41252033543230271</v>
      </c>
    </row>
    <row r="114" spans="1:90" x14ac:dyDescent="0.35">
      <c r="A114" s="73" t="s">
        <v>1242</v>
      </c>
      <c r="B114" s="41">
        <f t="shared" si="233"/>
        <v>44599</v>
      </c>
      <c r="C114" s="57">
        <f>'HAVERW (new)'!B169</f>
        <v>436</v>
      </c>
      <c r="D114" s="57">
        <f>'HAVERW (new)'!C169-'HAVERW (new)'!B169</f>
        <v>47</v>
      </c>
      <c r="E114" s="4">
        <f ca="1">AVERAGE(OFFSET('HAVERD (new)'!B$12,(ROWS('Chart Data'!$A$5:$A114)-1)*7,0,7,1))</f>
        <v>108.85714285714286</v>
      </c>
      <c r="F114" s="4">
        <f ca="1">AVERAGE(OFFSET('HAVERD (new)'!C$12,(ROWS('Chart Data'!$A$5:$A114)-1)*7,0,7,1))</f>
        <v>104.71428571428571</v>
      </c>
      <c r="G114" s="57">
        <f>'HAVERW (new)'!Q169</f>
        <v>22796</v>
      </c>
      <c r="H114" s="4">
        <f ca="1">AVERAGE(OFFSET('HAVERD (new)'!O$12,(ROWS('Chart Data'!$A$5:$A114)-1)*7,0,7,1))</f>
        <v>89.857142857142861</v>
      </c>
      <c r="I114" s="4">
        <f ca="1">AVERAGE(OFFSET('HAVERD (new)'!P$12,(ROWS('Chart Data'!$A$5:$A114)-1)*7,0,7,1))</f>
        <v>64.857142857142861</v>
      </c>
      <c r="J114" s="4">
        <f ca="1">AVERAGE(OFFSET('HAVERD (new)'!Q$12,(ROWS('Chart Data'!$A$5:$A114)-1)*7,0,7,1))</f>
        <v>67.428571428571431</v>
      </c>
      <c r="K114" s="4">
        <f ca="1">AVERAGE(OFFSET('HAVERD (new)'!R$12,(ROWS('Chart Data'!$A$5:$A114)-1)*7,0,7,1))</f>
        <v>80</v>
      </c>
      <c r="L114" s="57">
        <f>'HAVERW (new)'!D169</f>
        <v>4202</v>
      </c>
      <c r="M114" s="57">
        <f>'HAVERW (new)'!F169</f>
        <v>181.21428571428575</v>
      </c>
      <c r="N114" s="4" t="e">
        <f ca="1">AVERAGE(OFFSET('HAVERD (new)'!D$12,(ROWS('Chart Data'!$A$5:$A114)-1)*7,0,7,1))</f>
        <v>#DIV/0!</v>
      </c>
      <c r="O114" s="4">
        <f ca="1">AVERAGE(OFFSET('HAVERD (new)'!E$12,(ROWS('Chart Data'!$A$5:$A114)-1)*7,0,7,1))</f>
        <v>75.797142857142845</v>
      </c>
      <c r="P114" s="4">
        <f ca="1">AVERAGE(AVERAGE(OFFSET('HAVERD (new)'!F$12,(ROWS('Chart Data'!$A$5:$A114)-1)*7,0,7,1)),AVERAGE(OFFSET('HAVERD (new)'!J$12,(ROWS('Chart Data'!$A$5:$A114)-1)*7,0,7,1)),AVERAGE(OFFSET('HAVERD (new)'!K$12,(ROWS('Chart Data'!$A$5:$A114)-1)*7,0,7,1)))</f>
        <v>74.846190476190472</v>
      </c>
      <c r="Q114" s="4">
        <f ca="1">AVERAGE(AVERAGE(OFFSET('HAVERD (new)'!H$12,(ROWS('Chart Data'!$A$5:$A114)-1)*7,0,7,1)),AVERAGE(OFFSET('HAVERD (new)'!I$12,(ROWS('Chart Data'!$A$5:$A114)-1)*7,0,7,1)))</f>
        <v>72.592857142857142</v>
      </c>
      <c r="R114" s="4">
        <f ca="1">AVERAGE(AVERAGE(OFFSET('HAVERD (new)'!L$12,(ROWS('Chart Data'!$A$5:$A114)-1)*7,0,7,1)),AVERAGE(OFFSET('HAVERD (new)'!M$12,(ROWS('Chart Data'!$A$5:$A114)-1)*7,0,7,1)))</f>
        <v>69.507142857142853</v>
      </c>
      <c r="S114" s="57">
        <f>'Fuel demand'!C60</f>
        <v>97.026978098768765</v>
      </c>
      <c r="T114" s="57">
        <f ca="1">AVERAGE(OFFSET(Energy!E$1109,(ROWS('Chart Data'!$A$5:$A114)-1)*7,0,7,1))</f>
        <v>747415.14285714284</v>
      </c>
      <c r="U114" s="57">
        <f ca="1">-AVERAGE(OFFSET('HAVERD (new)'!T$12,(ROWS('Chart Data'!$A$5:$A114)-1)*7,0,7,1))</f>
        <v>-233.3557142857143</v>
      </c>
      <c r="V114" s="4">
        <f ca="1">-AVERAGE(OFFSET('HAVERD (new)'!U$12,(ROWS('Chart Data'!$A$5:$A114)-1)*7,0,7,1))*10000</f>
        <v>-259</v>
      </c>
      <c r="W114" s="4"/>
      <c r="Z114" s="4"/>
      <c r="AA114" s="4">
        <f t="shared" si="190"/>
        <v>13.838120104438634</v>
      </c>
      <c r="AB114" s="4">
        <f t="shared" si="191"/>
        <v>27.027027027027017</v>
      </c>
      <c r="AC114" s="4">
        <f t="shared" ca="1" si="192"/>
        <v>43.502824858757052</v>
      </c>
      <c r="AD114" s="4">
        <f t="shared" ca="1" si="193"/>
        <v>8.7537091988130413</v>
      </c>
      <c r="AE114" s="4">
        <f t="shared" si="163"/>
        <v>277.16743878226339</v>
      </c>
      <c r="AF114" s="4">
        <f t="shared" ca="1" si="164"/>
        <v>60.869565217391333</v>
      </c>
      <c r="AG114" s="4">
        <f t="shared" ca="1" si="165"/>
        <v>324.29906542056079</v>
      </c>
      <c r="AH114" s="4">
        <f t="shared" ca="1" si="166"/>
        <v>271.65354330708664</v>
      </c>
      <c r="AI114" s="4">
        <f t="shared" ca="1" si="167"/>
        <v>125.8064516129032</v>
      </c>
      <c r="AJ114" s="4">
        <f t="shared" si="168"/>
        <v>42.438356164383563</v>
      </c>
      <c r="AK114" s="4">
        <f t="shared" si="176"/>
        <v>174.74550573965786</v>
      </c>
      <c r="AL114" s="73" t="e">
        <f>NA()</f>
        <v>#N/A</v>
      </c>
      <c r="AM114" s="4">
        <f t="shared" ca="1" si="169"/>
        <v>63.285529636240497</v>
      </c>
      <c r="AN114" s="4">
        <f t="shared" ca="1" si="170"/>
        <v>40.166405079546251</v>
      </c>
      <c r="AO114" s="4">
        <f t="shared" ca="1" si="171"/>
        <v>53.821704253064915</v>
      </c>
      <c r="AP114" s="4">
        <f t="shared" ca="1" si="172"/>
        <v>165.47537852953212</v>
      </c>
      <c r="AQ114" s="4">
        <f t="shared" si="240"/>
        <v>1.6534421401900312</v>
      </c>
      <c r="AR114" s="4">
        <f t="shared" ca="1" si="173"/>
        <v>-11.538603306067385</v>
      </c>
      <c r="AS114" s="57">
        <f t="shared" ca="1" si="194"/>
        <v>233.3557142857143</v>
      </c>
      <c r="AT114" s="57">
        <f t="shared" ca="1" si="195"/>
        <v>259</v>
      </c>
      <c r="AW114" s="4">
        <f t="shared" si="236"/>
        <v>12.307478820439151</v>
      </c>
      <c r="AX114" s="4">
        <f t="shared" si="196"/>
        <v>15.486915486915484</v>
      </c>
      <c r="AY114" s="4">
        <f t="shared" ca="1" si="197"/>
        <v>43.041688414618903</v>
      </c>
      <c r="AZ114" s="4">
        <f t="shared" ca="1" si="198"/>
        <v>8.3594774587561602</v>
      </c>
      <c r="BA114" s="4">
        <f t="shared" si="199"/>
        <v>213.91982149517747</v>
      </c>
      <c r="BB114" s="4">
        <f t="shared" ca="1" si="200"/>
        <v>59.860551129464106</v>
      </c>
      <c r="BC114" s="4">
        <f t="shared" ca="1" si="201"/>
        <v>300.12375902913288</v>
      </c>
      <c r="BD114" s="4">
        <f t="shared" ca="1" si="202"/>
        <v>260.14053350876247</v>
      </c>
      <c r="BE114" s="4">
        <f t="shared" ca="1" si="203"/>
        <v>124.9704676401617</v>
      </c>
      <c r="BF114" s="4">
        <f t="shared" si="204"/>
        <v>53.362320393268092</v>
      </c>
      <c r="BG114" s="4">
        <f t="shared" si="205"/>
        <v>172.96706023681247</v>
      </c>
      <c r="BH114" s="4" t="e">
        <f t="shared" si="206"/>
        <v>#N/A</v>
      </c>
      <c r="BI114" s="4">
        <f t="shared" ca="1" si="207"/>
        <v>60.663537619786368</v>
      </c>
      <c r="BJ114" s="4">
        <f t="shared" ca="1" si="208"/>
        <v>35.999990249375678</v>
      </c>
      <c r="BK114" s="4">
        <f t="shared" ca="1" si="209"/>
        <v>48.615801763182304</v>
      </c>
      <c r="BL114" s="4">
        <f t="shared" ca="1" si="210"/>
        <v>140.00175909577879</v>
      </c>
      <c r="BM114" s="4" t="e">
        <f t="shared" si="211"/>
        <v>#N/A</v>
      </c>
      <c r="BN114" s="4">
        <f t="shared" ca="1" si="212"/>
        <v>-4.1158126156524926</v>
      </c>
      <c r="BO114" s="4">
        <f t="shared" ca="1" si="213"/>
        <v>243.65678571428572</v>
      </c>
      <c r="BP114" s="4">
        <f t="shared" ca="1" si="214"/>
        <v>228.45</v>
      </c>
      <c r="BS114" s="74">
        <f t="shared" si="178"/>
        <v>1.396647622808689</v>
      </c>
      <c r="BT114" s="74">
        <f t="shared" si="187"/>
        <v>-1.0131184751227422</v>
      </c>
      <c r="BU114" s="74">
        <f t="shared" ca="1" si="215"/>
        <v>-0.9153368954472747</v>
      </c>
      <c r="BV114" s="74">
        <f t="shared" ca="1" si="216"/>
        <v>9.3991197110639427E-2</v>
      </c>
      <c r="BW114" s="74">
        <f t="shared" si="217"/>
        <v>-2.9109021464632723</v>
      </c>
      <c r="BX114" s="74">
        <f t="shared" ca="1" si="218"/>
        <v>-1.1550944363438451</v>
      </c>
      <c r="BY114" s="74">
        <f t="shared" ca="1" si="188"/>
        <v>31.108433057351814</v>
      </c>
      <c r="BZ114" s="74">
        <f t="shared" ca="1" si="219"/>
        <v>-4.4632590298772161</v>
      </c>
      <c r="CA114" s="74">
        <f t="shared" ca="1" si="220"/>
        <v>-2.9385871937412693</v>
      </c>
      <c r="CB114" s="74">
        <f t="shared" si="221"/>
        <v>-0.35521031384924828</v>
      </c>
      <c r="CC114" s="74">
        <f t="shared" si="222"/>
        <v>3.3339777003146827</v>
      </c>
      <c r="CD114" s="74" t="e">
        <f t="shared" ca="1" si="223"/>
        <v>#DIV/0!</v>
      </c>
      <c r="CE114" s="74">
        <f t="shared" ca="1" si="224"/>
        <v>-3.9466624319170447</v>
      </c>
      <c r="CF114" s="74">
        <f t="shared" ca="1" si="225"/>
        <v>-3.5088366997277598</v>
      </c>
      <c r="CG114" s="74">
        <f t="shared" ca="1" si="226"/>
        <v>-3.2198653588746984</v>
      </c>
      <c r="CH114" s="74">
        <f t="shared" ca="1" si="227"/>
        <v>-3.3692562613915906</v>
      </c>
      <c r="CI114" s="74">
        <f t="shared" si="228"/>
        <v>-1.1453454276944286</v>
      </c>
      <c r="CJ114" s="74">
        <f t="shared" ca="1" si="229"/>
        <v>1.3553107472140884</v>
      </c>
      <c r="CK114" s="74">
        <f t="shared" ca="1" si="230"/>
        <v>-0.43285470359331057</v>
      </c>
      <c r="CL114" s="74">
        <f t="shared" ca="1" si="231"/>
        <v>0.39701260738089328</v>
      </c>
    </row>
    <row r="115" spans="1:90" x14ac:dyDescent="0.35">
      <c r="A115" s="73" t="s">
        <v>1417</v>
      </c>
      <c r="B115" s="41">
        <f t="shared" si="233"/>
        <v>44606</v>
      </c>
      <c r="C115" s="57">
        <f>'HAVERW (new)'!B170</f>
        <v>364</v>
      </c>
      <c r="D115" s="57">
        <f>'HAVERW (new)'!C170-'HAVERW (new)'!B170</f>
        <v>43</v>
      </c>
      <c r="E115" s="4">
        <f ca="1">AVERAGE(OFFSET('HAVERD (new)'!B$12,(ROWS('Chart Data'!$A$5:$A115)-1)*7,0,7,1))</f>
        <v>105.57142857142857</v>
      </c>
      <c r="F115" s="4">
        <f ca="1">AVERAGE(OFFSET('HAVERD (new)'!C$12,(ROWS('Chart Data'!$A$5:$A115)-1)*7,0,7,1))</f>
        <v>101.14285714285714</v>
      </c>
      <c r="G115" s="57">
        <f>'HAVERW (new)'!Q170</f>
        <v>23114</v>
      </c>
      <c r="H115" s="4">
        <f ca="1">AVERAGE(OFFSET('HAVERD (new)'!O$12,(ROWS('Chart Data'!$A$5:$A115)-1)*7,0,7,1))</f>
        <v>86.428571428571431</v>
      </c>
      <c r="I115" s="4">
        <f ca="1">AVERAGE(OFFSET('HAVERD (new)'!P$12,(ROWS('Chart Data'!$A$5:$A115)-1)*7,0,7,1))</f>
        <v>60.428571428571431</v>
      </c>
      <c r="J115" s="4">
        <f ca="1">AVERAGE(OFFSET('HAVERD (new)'!Q$12,(ROWS('Chart Data'!$A$5:$A115)-1)*7,0,7,1))</f>
        <v>63.142857142857146</v>
      </c>
      <c r="K115" s="4">
        <f ca="1">AVERAGE(OFFSET('HAVERD (new)'!R$12,(ROWS('Chart Data'!$A$5:$A115)-1)*7,0,7,1))</f>
        <v>74.285714285714292</v>
      </c>
      <c r="L115" s="57">
        <f>'HAVERW (new)'!D170</f>
        <v>5829</v>
      </c>
      <c r="M115" s="57">
        <f>'HAVERW (new)'!F170</f>
        <v>184.17142857142858</v>
      </c>
      <c r="N115" s="4" t="e">
        <f ca="1">AVERAGE(OFFSET('HAVERD (new)'!D$12,(ROWS('Chart Data'!$A$5:$A115)-1)*7,0,7,1))</f>
        <v>#DIV/0!</v>
      </c>
      <c r="O115" s="4">
        <f ca="1">AVERAGE(OFFSET('HAVERD (new)'!E$12,(ROWS('Chart Data'!$A$5:$A115)-1)*7,0,7,1))</f>
        <v>78.674285714285716</v>
      </c>
      <c r="P115" s="4">
        <f ca="1">AVERAGE(AVERAGE(OFFSET('HAVERD (new)'!F$12,(ROWS('Chart Data'!$A$5:$A115)-1)*7,0,7,1)),AVERAGE(OFFSET('HAVERD (new)'!J$12,(ROWS('Chart Data'!$A$5:$A115)-1)*7,0,7,1)),AVERAGE(OFFSET('HAVERD (new)'!K$12,(ROWS('Chart Data'!$A$5:$A115)-1)*7,0,7,1)))</f>
        <v>77.67619047619047</v>
      </c>
      <c r="Q115" s="4">
        <f ca="1">AVERAGE(AVERAGE(OFFSET('HAVERD (new)'!H$12,(ROWS('Chart Data'!$A$5:$A115)-1)*7,0,7,1)),AVERAGE(OFFSET('HAVERD (new)'!I$12,(ROWS('Chart Data'!$A$5:$A115)-1)*7,0,7,1)))</f>
        <v>79.515714285714296</v>
      </c>
      <c r="R115" s="4">
        <f ca="1">AVERAGE(AVERAGE(OFFSET('HAVERD (new)'!L$12,(ROWS('Chart Data'!$A$5:$A115)-1)*7,0,7,1)),AVERAGE(OFFSET('HAVERD (new)'!M$12,(ROWS('Chart Data'!$A$5:$A115)-1)*7,0,7,1)))</f>
        <v>78.812142857142874</v>
      </c>
      <c r="S115" s="57">
        <f>'Fuel demand'!C61</f>
        <v>95.531783354457673</v>
      </c>
      <c r="T115" s="57">
        <f ca="1">AVERAGE(OFFSET(Energy!E$1109,(ROWS('Chart Data'!$A$5:$A115)-1)*7,0,7,1))</f>
        <v>726178</v>
      </c>
      <c r="U115" s="57">
        <f ca="1">-AVERAGE(OFFSET('HAVERD (new)'!T$12,(ROWS('Chart Data'!$A$5:$A115)-1)*7,0,7,1))</f>
        <v>-261.51714285714286</v>
      </c>
      <c r="V115" s="4">
        <f ca="1">-AVERAGE(OFFSET('HAVERD (new)'!U$12,(ROWS('Chart Data'!$A$5:$A115)-1)*7,0,7,1))*10000</f>
        <v>-250.4</v>
      </c>
      <c r="W115" s="4"/>
      <c r="Z115" s="4"/>
      <c r="AA115" s="4">
        <f t="shared" si="190"/>
        <v>-19.999999999999996</v>
      </c>
      <c r="AB115" s="4">
        <f t="shared" si="191"/>
        <v>10.256410256410264</v>
      </c>
      <c r="AC115" s="4">
        <f t="shared" ca="1" si="192"/>
        <v>32.675044883303414</v>
      </c>
      <c r="AD115" s="4">
        <f t="shared" ca="1" si="193"/>
        <v>1.4326647564469885</v>
      </c>
      <c r="AE115" s="4">
        <f t="shared" si="163"/>
        <v>282.87228756004635</v>
      </c>
      <c r="AF115" s="4">
        <f t="shared" ca="1" si="164"/>
        <v>44.391408114558487</v>
      </c>
      <c r="AG115" s="4">
        <f t="shared" ca="1" si="165"/>
        <v>291.66666666666663</v>
      </c>
      <c r="AH115" s="4">
        <f t="shared" ca="1" si="166"/>
        <v>229.85074626865676</v>
      </c>
      <c r="AI115" s="4">
        <f t="shared" ca="1" si="167"/>
        <v>89.781021897810206</v>
      </c>
      <c r="AJ115" s="4">
        <f t="shared" si="168"/>
        <v>-1.4974751871843939</v>
      </c>
      <c r="AK115" s="4">
        <f t="shared" si="176"/>
        <v>159.8669623059867</v>
      </c>
      <c r="AL115" s="73" t="e">
        <f>NA()</f>
        <v>#N/A</v>
      </c>
      <c r="AM115" s="4">
        <f t="shared" ca="1" si="169"/>
        <v>73.356837068748447</v>
      </c>
      <c r="AN115" s="4">
        <f t="shared" ca="1" si="170"/>
        <v>53.036429650339166</v>
      </c>
      <c r="AO115" s="4">
        <f t="shared" ca="1" si="171"/>
        <v>67.785012359076418</v>
      </c>
      <c r="AP115" s="4">
        <f t="shared" ca="1" si="172"/>
        <v>199.03246788443826</v>
      </c>
      <c r="AQ115" s="4">
        <f t="shared" si="240"/>
        <v>-0.37559095200596637</v>
      </c>
      <c r="AR115" s="4">
        <f t="shared" ca="1" si="173"/>
        <v>1.3784043536158253</v>
      </c>
      <c r="AS115" s="57">
        <f t="shared" ca="1" si="194"/>
        <v>261.51714285714286</v>
      </c>
      <c r="AT115" s="57">
        <f t="shared" ca="1" si="195"/>
        <v>250.4</v>
      </c>
      <c r="AW115" s="4">
        <f t="shared" si="236"/>
        <v>3.0179345845142196</v>
      </c>
      <c r="AX115" s="4">
        <f t="shared" si="196"/>
        <v>11.106573606573608</v>
      </c>
      <c r="AY115" s="4">
        <f t="shared" ca="1" si="197"/>
        <v>39.721297761677498</v>
      </c>
      <c r="AZ115" s="4">
        <f t="shared" ca="1" si="198"/>
        <v>6.6186931231302761</v>
      </c>
      <c r="BA115" s="4">
        <f t="shared" si="199"/>
        <v>240.65793280700245</v>
      </c>
      <c r="BB115" s="4">
        <f t="shared" ca="1" si="200"/>
        <v>55.240245976531909</v>
      </c>
      <c r="BC115" s="4">
        <f t="shared" ca="1" si="201"/>
        <v>302.29042569579951</v>
      </c>
      <c r="BD115" s="4">
        <f t="shared" ca="1" si="202"/>
        <v>255.45368736564629</v>
      </c>
      <c r="BE115" s="4">
        <f t="shared" ca="1" si="203"/>
        <v>115.77855497302133</v>
      </c>
      <c r="BF115" s="4">
        <f t="shared" si="204"/>
        <v>34.130053452320091</v>
      </c>
      <c r="BG115" s="4">
        <f t="shared" si="205"/>
        <v>168.84553135918603</v>
      </c>
      <c r="BH115" s="4" t="e">
        <f t="shared" si="206"/>
        <v>#N/A</v>
      </c>
      <c r="BI115" s="4">
        <f t="shared" ca="1" si="207"/>
        <v>64.089981689923547</v>
      </c>
      <c r="BJ115" s="4">
        <f t="shared" ca="1" si="208"/>
        <v>40.021725418690664</v>
      </c>
      <c r="BK115" s="4">
        <f t="shared" ca="1" si="209"/>
        <v>54.843686717456421</v>
      </c>
      <c r="BL115" s="4">
        <f t="shared" ca="1" si="210"/>
        <v>161.16347049315246</v>
      </c>
      <c r="BM115" s="4" t="e">
        <f t="shared" si="211"/>
        <v>#N/A</v>
      </c>
      <c r="BN115" s="4">
        <f t="shared" ca="1" si="212"/>
        <v>-4.7339477617919963</v>
      </c>
      <c r="BO115" s="4">
        <f t="shared" ca="1" si="213"/>
        <v>237.18357142857144</v>
      </c>
      <c r="BP115" s="4">
        <f t="shared" ca="1" si="214"/>
        <v>260.85000000000002</v>
      </c>
      <c r="BS115" s="74">
        <f t="shared" si="178"/>
        <v>-1.2489626477684601</v>
      </c>
      <c r="BT115" s="74">
        <f t="shared" si="187"/>
        <v>-1.3447135071062675</v>
      </c>
      <c r="BU115" s="74">
        <f t="shared" ca="1" si="215"/>
        <v>-1.2944380106085094</v>
      </c>
      <c r="BV115" s="74">
        <f t="shared" ca="1" si="216"/>
        <v>-0.23366735855395274</v>
      </c>
      <c r="BW115" s="74">
        <f t="shared" si="217"/>
        <v>-2.8488645258233403</v>
      </c>
      <c r="BX115" s="74">
        <f t="shared" ca="1" si="218"/>
        <v>-1.8120201821318178</v>
      </c>
      <c r="BY115" s="74">
        <f t="shared" ca="1" si="188"/>
        <v>31.342469091466842</v>
      </c>
      <c r="BZ115" s="74">
        <f t="shared" ca="1" si="219"/>
        <v>-5.5258728191910578</v>
      </c>
      <c r="CA115" s="74">
        <f t="shared" ca="1" si="220"/>
        <v>-4.8521847254555697</v>
      </c>
      <c r="CB115" s="74">
        <f t="shared" si="221"/>
        <v>0.35267851372837145</v>
      </c>
      <c r="CC115" s="74">
        <f t="shared" si="222"/>
        <v>3.513620629072173</v>
      </c>
      <c r="CD115" s="74" t="e">
        <f t="shared" ca="1" si="223"/>
        <v>#DIV/0!</v>
      </c>
      <c r="CE115" s="74">
        <f t="shared" ca="1" si="224"/>
        <v>-3.4955239896798505</v>
      </c>
      <c r="CF115" s="74">
        <f t="shared" ca="1" si="225"/>
        <v>-3.1554503899463477</v>
      </c>
      <c r="CG115" s="74">
        <f t="shared" ca="1" si="226"/>
        <v>-2.435308175759034</v>
      </c>
      <c r="CH115" s="74">
        <f t="shared" ca="1" si="227"/>
        <v>-2.3518655455998538</v>
      </c>
      <c r="CI115" s="74">
        <f t="shared" si="228"/>
        <v>-1.5081328498726359</v>
      </c>
      <c r="CJ115" s="74">
        <f t="shared" ca="1" si="229"/>
        <v>1.1128450176861275</v>
      </c>
      <c r="CK115" s="74">
        <f t="shared" ca="1" si="230"/>
        <v>-0.78986894472232172</v>
      </c>
      <c r="CL115" s="74">
        <f t="shared" ca="1" si="231"/>
        <v>0.41034925350510543</v>
      </c>
    </row>
    <row r="116" spans="1:90" x14ac:dyDescent="0.35">
      <c r="A116" s="73" t="s">
        <v>1418</v>
      </c>
      <c r="B116" s="41">
        <f t="shared" si="233"/>
        <v>44613</v>
      </c>
      <c r="C116" s="57">
        <f>'HAVERW (new)'!B171</f>
        <v>419</v>
      </c>
      <c r="D116" s="57">
        <f>'HAVERW (new)'!C171-'HAVERW (new)'!B171</f>
        <v>46</v>
      </c>
      <c r="E116" s="4">
        <f ca="1">AVERAGE(OFFSET('HAVERD (new)'!B$12,(ROWS('Chart Data'!$A$5:$A116)-1)*7,0,7,1))</f>
        <v>111.71428571428571</v>
      </c>
      <c r="F116" s="4">
        <f ca="1">AVERAGE(OFFSET('HAVERD (new)'!C$12,(ROWS('Chart Data'!$A$5:$A116)-1)*7,0,7,1))</f>
        <v>105.28571428571429</v>
      </c>
      <c r="G116" s="57">
        <f>'HAVERW (new)'!Q171</f>
        <v>23772</v>
      </c>
      <c r="H116" s="4">
        <f ca="1">AVERAGE(OFFSET('HAVERD (new)'!O$12,(ROWS('Chart Data'!$A$5:$A116)-1)*7,0,7,1))</f>
        <v>92.714285714285708</v>
      </c>
      <c r="I116" s="4">
        <f ca="1">AVERAGE(OFFSET('HAVERD (new)'!P$12,(ROWS('Chart Data'!$A$5:$A116)-1)*7,0,7,1))</f>
        <v>59.571428571428569</v>
      </c>
      <c r="J116" s="4">
        <f ca="1">AVERAGE(OFFSET('HAVERD (new)'!Q$12,(ROWS('Chart Data'!$A$5:$A116)-1)*7,0,7,1))</f>
        <v>71.714285714285708</v>
      </c>
      <c r="K116" s="4">
        <f ca="1">AVERAGE(OFFSET('HAVERD (new)'!R$12,(ROWS('Chart Data'!$A$5:$A116)-1)*7,0,7,1))</f>
        <v>81.285714285714292</v>
      </c>
      <c r="L116" s="57">
        <f>'HAVERW (new)'!D171</f>
        <v>4283</v>
      </c>
      <c r="M116" s="57">
        <f>'HAVERW (new)'!F171</f>
        <v>181.54285714285717</v>
      </c>
      <c r="N116" s="4" t="e">
        <f ca="1">AVERAGE(OFFSET('HAVERD (new)'!D$12,(ROWS('Chart Data'!$A$5:$A116)-1)*7,0,7,1))</f>
        <v>#DIV/0!</v>
      </c>
      <c r="O116" s="4">
        <f ca="1">AVERAGE(OFFSET('HAVERD (new)'!E$12,(ROWS('Chart Data'!$A$5:$A116)-1)*7,0,7,1))</f>
        <v>77.598571428571432</v>
      </c>
      <c r="P116" s="4">
        <f ca="1">AVERAGE(AVERAGE(OFFSET('HAVERD (new)'!F$12,(ROWS('Chart Data'!$A$5:$A116)-1)*7,0,7,1)),AVERAGE(OFFSET('HAVERD (new)'!J$12,(ROWS('Chart Data'!$A$5:$A116)-1)*7,0,7,1)),AVERAGE(OFFSET('HAVERD (new)'!K$12,(ROWS('Chart Data'!$A$5:$A116)-1)*7,0,7,1)))</f>
        <v>76.654285714285706</v>
      </c>
      <c r="Q116" s="4">
        <f ca="1">AVERAGE(AVERAGE(OFFSET('HAVERD (new)'!H$12,(ROWS('Chart Data'!$A$5:$A116)-1)*7,0,7,1)),AVERAGE(OFFSET('HAVERD (new)'!I$12,(ROWS('Chart Data'!$A$5:$A116)-1)*7,0,7,1)))</f>
        <v>75.702857142857141</v>
      </c>
      <c r="R116" s="4">
        <f ca="1">AVERAGE(AVERAGE(OFFSET('HAVERD (new)'!L$12,(ROWS('Chart Data'!$A$5:$A116)-1)*7,0,7,1)),AVERAGE(OFFSET('HAVERD (new)'!M$12,(ROWS('Chart Data'!$A$5:$A116)-1)*7,0,7,1)))</f>
        <v>80.004999999999995</v>
      </c>
      <c r="S116" s="57">
        <f>'Fuel demand'!C62</f>
        <v>98.656322929830239</v>
      </c>
      <c r="T116" s="57">
        <f ca="1">AVERAGE(OFFSET(Energy!E$1109,(ROWS('Chart Data'!$A$5:$A116)-1)*7,0,7,1))</f>
        <v>706774.57142857148</v>
      </c>
      <c r="U116" s="57">
        <f ca="1">-AVERAGE(OFFSET('HAVERD (new)'!T$12,(ROWS('Chart Data'!$A$5:$A116)-1)*7,0,7,1))</f>
        <v>-200.62428571428572</v>
      </c>
      <c r="V116" s="4">
        <f ca="1">-AVERAGE(OFFSET('HAVERD (new)'!U$12,(ROWS('Chart Data'!$A$5:$A116)-1)*7,0,7,1))*10000</f>
        <v>-342.59999999999997</v>
      </c>
      <c r="W116" s="4"/>
      <c r="Z116" s="4"/>
      <c r="AA116" s="4">
        <f t="shared" si="190"/>
        <v>2.4449877750611249</v>
      </c>
      <c r="AB116" s="4">
        <f t="shared" si="191"/>
        <v>6.9767441860465018</v>
      </c>
      <c r="AC116" s="4">
        <f t="shared" ca="1" si="192"/>
        <v>33.447098976109224</v>
      </c>
      <c r="AD116" s="4">
        <f t="shared" ca="1" si="193"/>
        <v>2.9329608938547524</v>
      </c>
      <c r="AE116" s="4">
        <f t="shared" si="163"/>
        <v>275.48570525983257</v>
      </c>
      <c r="AF116" s="4">
        <f t="shared" ca="1" si="164"/>
        <v>43.90243902439024</v>
      </c>
      <c r="AG116" s="4">
        <f t="shared" ca="1" si="165"/>
        <v>247.5</v>
      </c>
      <c r="AH116" s="4">
        <f t="shared" ca="1" si="166"/>
        <v>256.02836879432618</v>
      </c>
      <c r="AI116" s="4">
        <f t="shared" ca="1" si="167"/>
        <v>113.90977443609023</v>
      </c>
      <c r="AJ116" s="4">
        <f t="shared" si="168"/>
        <v>15.986661435857197</v>
      </c>
      <c r="AK116" s="4">
        <f t="shared" si="176"/>
        <v>148.98119122257052</v>
      </c>
      <c r="AL116" s="73" t="e">
        <f>NA()</f>
        <v>#N/A</v>
      </c>
      <c r="AM116" s="4">
        <f t="shared" ca="1" si="169"/>
        <v>67.879218692050941</v>
      </c>
      <c r="AN116" s="4">
        <f t="shared" ca="1" si="170"/>
        <v>43.729352309862655</v>
      </c>
      <c r="AO116" s="4">
        <f t="shared" ca="1" si="171"/>
        <v>62.731851123940551</v>
      </c>
      <c r="AP116" s="4">
        <f t="shared" ca="1" si="172"/>
        <v>192.22520806699887</v>
      </c>
      <c r="AQ116" s="4">
        <f t="shared" si="240"/>
        <v>6.1769933757525042</v>
      </c>
      <c r="AR116" s="4">
        <f t="shared" ca="1" si="173"/>
        <v>1.1506101640025301</v>
      </c>
      <c r="AS116" s="57">
        <f t="shared" ca="1" si="194"/>
        <v>200.62428571428572</v>
      </c>
      <c r="AT116" s="57">
        <f t="shared" ca="1" si="195"/>
        <v>342.59999999999997</v>
      </c>
      <c r="AW116" s="4">
        <f t="shared" si="236"/>
        <v>3.629181528279501</v>
      </c>
      <c r="AX116" s="4">
        <f t="shared" si="196"/>
        <v>8.5650453673709457</v>
      </c>
      <c r="AY116" s="4">
        <f t="shared" ca="1" si="197"/>
        <v>37.491469452269691</v>
      </c>
      <c r="AZ116" s="4">
        <f t="shared" ca="1" si="198"/>
        <v>5.0419482497236263</v>
      </c>
      <c r="BA116" s="4">
        <f t="shared" si="199"/>
        <v>265.57427128636232</v>
      </c>
      <c r="BB116" s="4">
        <f t="shared" ca="1" si="200"/>
        <v>51.449016354391134</v>
      </c>
      <c r="BC116" s="4">
        <f t="shared" ca="1" si="201"/>
        <v>292.7711949265688</v>
      </c>
      <c r="BD116" s="4">
        <f t="shared" ca="1" si="202"/>
        <v>256.18644328104199</v>
      </c>
      <c r="BE116" s="4">
        <f t="shared" ca="1" si="203"/>
        <v>113.08859770098663</v>
      </c>
      <c r="BF116" s="4">
        <f t="shared" si="204"/>
        <v>18.9463312919539</v>
      </c>
      <c r="BG116" s="4">
        <f t="shared" si="205"/>
        <v>163.0978475030673</v>
      </c>
      <c r="BH116" s="4" t="e">
        <f t="shared" si="206"/>
        <v>#N/A</v>
      </c>
      <c r="BI116" s="4">
        <f t="shared" ca="1" si="207"/>
        <v>65.616938313468253</v>
      </c>
      <c r="BJ116" s="4">
        <f t="shared" ca="1" si="208"/>
        <v>43.173528057959558</v>
      </c>
      <c r="BK116" s="4">
        <f t="shared" ca="1" si="209"/>
        <v>58.906046483366197</v>
      </c>
      <c r="BL116" s="4">
        <f t="shared" ca="1" si="210"/>
        <v>175.57604443240095</v>
      </c>
      <c r="BM116" s="4">
        <f t="shared" si="211"/>
        <v>1.476122237575364</v>
      </c>
      <c r="BN116" s="4">
        <f t="shared" ca="1" si="212"/>
        <v>-4.0082681878493762</v>
      </c>
      <c r="BO116" s="4">
        <f t="shared" ca="1" si="213"/>
        <v>223.47464285714287</v>
      </c>
      <c r="BP116" s="4">
        <f t="shared" ca="1" si="214"/>
        <v>275.25</v>
      </c>
      <c r="BS116" s="74">
        <f t="shared" si="178"/>
        <v>0.77198964225575106</v>
      </c>
      <c r="BT116" s="74">
        <f t="shared" si="187"/>
        <v>-1.0960172331186235</v>
      </c>
      <c r="BU116" s="74">
        <f t="shared" ca="1" si="215"/>
        <v>-0.58568375182881149</v>
      </c>
      <c r="BV116" s="74">
        <f t="shared" ca="1" si="216"/>
        <v>0.14641656601697531</v>
      </c>
      <c r="BW116" s="74">
        <f t="shared" si="217"/>
        <v>-2.7204973736815941</v>
      </c>
      <c r="BX116" s="74">
        <f t="shared" ca="1" si="218"/>
        <v>-0.60765631485387017</v>
      </c>
      <c r="BY116" s="74">
        <f t="shared" ca="1" si="188"/>
        <v>30.31423385282536</v>
      </c>
      <c r="BZ116" s="74">
        <f t="shared" ca="1" si="219"/>
        <v>-3.4006452405633762</v>
      </c>
      <c r="CA116" s="74">
        <f t="shared" ca="1" si="220"/>
        <v>-2.5080277491055489</v>
      </c>
      <c r="CB116" s="74">
        <f t="shared" si="221"/>
        <v>-0.31996815341053453</v>
      </c>
      <c r="CC116" s="74">
        <f t="shared" si="222"/>
        <v>3.3539380257321811</v>
      </c>
      <c r="CD116" s="74" t="e">
        <f t="shared" ca="1" si="223"/>
        <v>#DIV/0!</v>
      </c>
      <c r="CE116" s="74">
        <f t="shared" ca="1" si="224"/>
        <v>-3.6641969027903789</v>
      </c>
      <c r="CF116" s="74">
        <f t="shared" ca="1" si="225"/>
        <v>-3.2830571577052092</v>
      </c>
      <c r="CG116" s="74">
        <f t="shared" ca="1" si="226"/>
        <v>-2.8674136486718922</v>
      </c>
      <c r="CH116" s="74">
        <f t="shared" ca="1" si="227"/>
        <v>-2.2214408510905912</v>
      </c>
      <c r="CI116" s="74">
        <f t="shared" si="228"/>
        <v>-0.75000842336826035</v>
      </c>
      <c r="CJ116" s="74">
        <f t="shared" ca="1" si="229"/>
        <v>0.89131491377515148</v>
      </c>
      <c r="CK116" s="74">
        <f t="shared" ca="1" si="230"/>
        <v>-1.7904655769645415E-2</v>
      </c>
      <c r="CL116" s="74">
        <f t="shared" ca="1" si="231"/>
        <v>0.26736800087111018</v>
      </c>
    </row>
    <row r="117" spans="1:90" x14ac:dyDescent="0.35">
      <c r="A117" s="73" t="s">
        <v>1430</v>
      </c>
      <c r="B117" s="41">
        <f t="shared" si="233"/>
        <v>44620</v>
      </c>
      <c r="C117" s="57">
        <f>'HAVERW (new)'!B172</f>
        <v>455</v>
      </c>
      <c r="D117" s="57">
        <f>'HAVERW (new)'!C172-'HAVERW (new)'!B172</f>
        <v>42</v>
      </c>
      <c r="E117" s="4">
        <f ca="1">AVERAGE(OFFSET('HAVERD (new)'!B$12,(ROWS('Chart Data'!$A$5:$A117)-1)*7,0,7,1))</f>
        <v>112.14285714285714</v>
      </c>
      <c r="F117" s="4">
        <f ca="1">AVERAGE(OFFSET('HAVERD (new)'!C$12,(ROWS('Chart Data'!$A$5:$A117)-1)*7,0,7,1))</f>
        <v>107.14285714285714</v>
      </c>
      <c r="G117" s="57">
        <f>'HAVERW (new)'!Q172</f>
        <v>25197</v>
      </c>
      <c r="H117" s="4">
        <f ca="1">AVERAGE(OFFSET('HAVERD (new)'!O$12,(ROWS('Chart Data'!$A$5:$A117)-1)*7,0,7,1))</f>
        <v>92.571428571428569</v>
      </c>
      <c r="I117" s="4">
        <f ca="1">AVERAGE(OFFSET('HAVERD (new)'!P$12,(ROWS('Chart Data'!$A$5:$A117)-1)*7,0,7,1))</f>
        <v>66.428571428571431</v>
      </c>
      <c r="J117" s="4">
        <f ca="1">AVERAGE(OFFSET('HAVERD (new)'!Q$12,(ROWS('Chart Data'!$A$5:$A117)-1)*7,0,7,1))</f>
        <v>45.714285714285715</v>
      </c>
      <c r="K117" s="4">
        <f ca="1">AVERAGE(OFFSET('HAVERD (new)'!R$12,(ROWS('Chart Data'!$A$5:$A117)-1)*7,0,7,1))</f>
        <v>81.428571428571431</v>
      </c>
      <c r="L117" s="57">
        <f>'HAVERW (new)'!D172</f>
        <v>2775</v>
      </c>
      <c r="M117" s="57">
        <f>'HAVERW (new)'!F172</f>
        <v>176.82857142857145</v>
      </c>
      <c r="N117" s="4" t="e">
        <f ca="1">AVERAGE(OFFSET('HAVERD (new)'!D$12,(ROWS('Chart Data'!$A$5:$A117)-1)*7,0,7,1))</f>
        <v>#DIV/0!</v>
      </c>
      <c r="O117" s="4">
        <f ca="1">AVERAGE(OFFSET('HAVERD (new)'!E$12,(ROWS('Chart Data'!$A$5:$A117)-1)*7,0,7,1))</f>
        <v>80.78</v>
      </c>
      <c r="P117" s="4">
        <f ca="1">AVERAGE(AVERAGE(OFFSET('HAVERD (new)'!F$12,(ROWS('Chart Data'!$A$5:$A117)-1)*7,0,7,1)),AVERAGE(OFFSET('HAVERD (new)'!J$12,(ROWS('Chart Data'!$A$5:$A117)-1)*7,0,7,1)),AVERAGE(OFFSET('HAVERD (new)'!K$12,(ROWS('Chart Data'!$A$5:$A117)-1)*7,0,7,1)))</f>
        <v>85.385238095238094</v>
      </c>
      <c r="Q117" s="4">
        <f ca="1">AVERAGE(AVERAGE(OFFSET('HAVERD (new)'!H$12,(ROWS('Chart Data'!$A$5:$A117)-1)*7,0,7,1)),AVERAGE(OFFSET('HAVERD (new)'!I$12,(ROWS('Chart Data'!$A$5:$A117)-1)*7,0,7,1)))</f>
        <v>77.290000000000006</v>
      </c>
      <c r="R117" s="4">
        <f ca="1">AVERAGE(AVERAGE(OFFSET('HAVERD (new)'!L$12,(ROWS('Chart Data'!$A$5:$A117)-1)*7,0,7,1)),AVERAGE(OFFSET('HAVERD (new)'!M$12,(ROWS('Chart Data'!$A$5:$A117)-1)*7,0,7,1)))</f>
        <v>76.495714285714286</v>
      </c>
      <c r="S117" s="57">
        <f>'Fuel demand'!C63</f>
        <v>105.88587045046773</v>
      </c>
      <c r="T117" s="57">
        <f ca="1">AVERAGE(OFFSET(Energy!E$1109,(ROWS('Chart Data'!$A$5:$A117)-1)*7,0,7,1))</f>
        <v>759506.85714285716</v>
      </c>
      <c r="U117" s="57">
        <f ca="1">-AVERAGE(OFFSET('HAVERD (new)'!T$12,(ROWS('Chart Data'!$A$5:$A117)-1)*7,0,7,1))</f>
        <v>-256.07142857142856</v>
      </c>
      <c r="V117" s="4">
        <f ca="1">-AVERAGE(OFFSET('HAVERD (new)'!U$12,(ROWS('Chart Data'!$A$5:$A117)-1)*7,0,7,1))*10000</f>
        <v>-1383.3999999999999</v>
      </c>
      <c r="W117" s="4"/>
      <c r="Z117" s="4"/>
      <c r="AA117" s="4">
        <f t="shared" si="190"/>
        <v>4.8387096774193505</v>
      </c>
      <c r="AB117" s="4">
        <f t="shared" si="191"/>
        <v>-6.6666666666666652</v>
      </c>
      <c r="AC117" s="4">
        <f t="shared" ca="1" si="192"/>
        <v>31.0517529215359</v>
      </c>
      <c r="AD117" s="4">
        <f t="shared" ca="1" si="193"/>
        <v>2.8806584362139898</v>
      </c>
      <c r="AE117" s="4">
        <f t="shared" si="163"/>
        <v>282.23604368932041</v>
      </c>
      <c r="AF117" s="4">
        <f t="shared" ca="1" si="164"/>
        <v>41.794310722100647</v>
      </c>
      <c r="AG117" s="4">
        <f t="shared" ca="1" si="165"/>
        <v>272</v>
      </c>
      <c r="AH117" s="4">
        <f t="shared" ca="1" si="166"/>
        <v>135.29411764705884</v>
      </c>
      <c r="AI117" s="4">
        <f t="shared" ca="1" si="167"/>
        <v>118.39080459770118</v>
      </c>
      <c r="AJ117" s="4">
        <f t="shared" si="168"/>
        <v>51.553770949720665</v>
      </c>
      <c r="AK117" s="4">
        <f t="shared" si="176"/>
        <v>119.89696216024166</v>
      </c>
      <c r="AL117" s="73" t="e">
        <f>NA()</f>
        <v>#N/A</v>
      </c>
      <c r="AM117" s="4">
        <f t="shared" ca="1" si="169"/>
        <v>62.628702904802999</v>
      </c>
      <c r="AN117" s="4">
        <f t="shared" ca="1" si="170"/>
        <v>45.7832304852964</v>
      </c>
      <c r="AO117" s="4">
        <f t="shared" ca="1" si="171"/>
        <v>58.745947214764627</v>
      </c>
      <c r="AP117" s="4">
        <f t="shared" ca="1" si="172"/>
        <v>159.88012327404212</v>
      </c>
      <c r="AQ117" s="4">
        <f t="shared" si="240"/>
        <v>14.988808111090734</v>
      </c>
      <c r="AR117" s="4">
        <f t="shared" ca="1" si="173"/>
        <v>-2.590556618533113</v>
      </c>
      <c r="AS117" s="57">
        <f t="shared" ca="1" si="194"/>
        <v>256.07142857142856</v>
      </c>
      <c r="AT117" s="57">
        <f t="shared" ca="1" si="195"/>
        <v>1383.3999999999999</v>
      </c>
      <c r="AW117" s="4">
        <f t="shared" si="236"/>
        <v>0.28045438922977817</v>
      </c>
      <c r="AX117" s="4">
        <f t="shared" si="196"/>
        <v>9.3983787007042796</v>
      </c>
      <c r="AY117" s="4">
        <f t="shared" ca="1" si="197"/>
        <v>35.169180409926398</v>
      </c>
      <c r="AZ117" s="4">
        <f t="shared" ca="1" si="198"/>
        <v>3.999998321332193</v>
      </c>
      <c r="BA117" s="4">
        <f t="shared" si="199"/>
        <v>279.44036882286565</v>
      </c>
      <c r="BB117" s="4">
        <f t="shared" ca="1" si="200"/>
        <v>47.739430769610181</v>
      </c>
      <c r="BC117" s="4">
        <f t="shared" ca="1" si="201"/>
        <v>283.86643302180687</v>
      </c>
      <c r="BD117" s="4">
        <f t="shared" ca="1" si="202"/>
        <v>223.2066940042821</v>
      </c>
      <c r="BE117" s="4">
        <f t="shared" ca="1" si="203"/>
        <v>111.97201313612621</v>
      </c>
      <c r="BF117" s="4">
        <f t="shared" si="204"/>
        <v>27.120328340694257</v>
      </c>
      <c r="BG117" s="4">
        <f t="shared" si="205"/>
        <v>150.87265535711418</v>
      </c>
      <c r="BH117" s="4" t="e">
        <f t="shared" si="206"/>
        <v>#N/A</v>
      </c>
      <c r="BI117" s="4">
        <f t="shared" ca="1" si="207"/>
        <v>66.787572075460716</v>
      </c>
      <c r="BJ117" s="4">
        <f t="shared" ca="1" si="208"/>
        <v>45.678854381261118</v>
      </c>
      <c r="BK117" s="4">
        <f t="shared" ca="1" si="209"/>
        <v>60.771128737711621</v>
      </c>
      <c r="BL117" s="4">
        <f t="shared" ca="1" si="210"/>
        <v>179.15329443875285</v>
      </c>
      <c r="BM117" s="4">
        <f t="shared" si="211"/>
        <v>5.6109131687568254</v>
      </c>
      <c r="BN117" s="4">
        <f t="shared" ca="1" si="212"/>
        <v>-2.9000363517455359</v>
      </c>
      <c r="BO117" s="4">
        <f t="shared" ca="1" si="213"/>
        <v>237.89214285714286</v>
      </c>
      <c r="BP117" s="4">
        <f t="shared" ca="1" si="214"/>
        <v>558.84999999999991</v>
      </c>
      <c r="BS117" s="74">
        <f t="shared" si="178"/>
        <v>2.0947947775443256</v>
      </c>
      <c r="BT117" s="74">
        <f t="shared" si="187"/>
        <v>-1.4276122651021488</v>
      </c>
      <c r="BU117" s="74">
        <f t="shared" ca="1" si="215"/>
        <v>-0.53623578028604157</v>
      </c>
      <c r="BV117" s="74">
        <f t="shared" ca="1" si="216"/>
        <v>0.31679901496256241</v>
      </c>
      <c r="BW117" s="74">
        <f t="shared" si="217"/>
        <v>-2.4424986019460491</v>
      </c>
      <c r="BX117" s="74">
        <f t="shared" ca="1" si="218"/>
        <v>-0.6350282209283683</v>
      </c>
      <c r="BY117" s="74">
        <f t="shared" ca="1" si="188"/>
        <v>29.352371470858085</v>
      </c>
      <c r="BZ117" s="74">
        <f t="shared" ca="1" si="219"/>
        <v>-9.8471688957340131</v>
      </c>
      <c r="CA117" s="74">
        <f t="shared" ca="1" si="220"/>
        <v>-2.4601878108126929</v>
      </c>
      <c r="CB117" s="74">
        <f t="shared" si="221"/>
        <v>-0.9760814613312786</v>
      </c>
      <c r="CC117" s="74">
        <f t="shared" si="222"/>
        <v>3.0675507480028457</v>
      </c>
      <c r="CD117" s="74" t="e">
        <f t="shared" ca="1" si="223"/>
        <v>#DIV/0!</v>
      </c>
      <c r="CE117" s="74">
        <f t="shared" ca="1" si="224"/>
        <v>-3.1653462022629579</v>
      </c>
      <c r="CF117" s="74">
        <f t="shared" ca="1" si="225"/>
        <v>-2.192810146121464</v>
      </c>
      <c r="CG117" s="74">
        <f t="shared" ca="1" si="226"/>
        <v>-2.6875450910075287</v>
      </c>
      <c r="CH117" s="74">
        <f t="shared" ca="1" si="227"/>
        <v>-2.6051393685301232</v>
      </c>
      <c r="CI117" s="74">
        <f t="shared" si="228"/>
        <v>1.0041369269321581</v>
      </c>
      <c r="CJ117" s="74">
        <f t="shared" ca="1" si="229"/>
        <v>1.4933625720405768</v>
      </c>
      <c r="CK117" s="74">
        <f t="shared" ca="1" si="230"/>
        <v>-0.7208313407460728</v>
      </c>
      <c r="CL117" s="74">
        <f t="shared" ca="1" si="231"/>
        <v>-1.3466763347195865</v>
      </c>
    </row>
    <row r="118" spans="1:90" x14ac:dyDescent="0.35">
      <c r="A118" s="73" t="s">
        <v>1440</v>
      </c>
      <c r="B118" s="41">
        <f t="shared" si="233"/>
        <v>44627</v>
      </c>
      <c r="C118" s="57">
        <f>'HAVERW (new)'!B173</f>
        <v>454</v>
      </c>
      <c r="D118" s="57">
        <f>'HAVERW (new)'!C173-'HAVERW (new)'!B173</f>
        <v>49</v>
      </c>
      <c r="E118" s="4">
        <f ca="1">AVERAGE(OFFSET('HAVERD (new)'!B$12,(ROWS('Chart Data'!$A$5:$A118)-1)*7,0,7,1))</f>
        <v>111.57142857142857</v>
      </c>
      <c r="F118" s="4">
        <f ca="1">AVERAGE(OFFSET('HAVERD (new)'!C$12,(ROWS('Chart Data'!$A$5:$A118)-1)*7,0,7,1))</f>
        <v>107</v>
      </c>
      <c r="G118" s="57">
        <f>'HAVERW (new)'!Q173</f>
        <v>25852</v>
      </c>
      <c r="H118" s="4">
        <f ca="1">AVERAGE(OFFSET('HAVERD (new)'!O$12,(ROWS('Chart Data'!$A$5:$A118)-1)*7,0,7,1))</f>
        <v>91.857142857142861</v>
      </c>
      <c r="I118" s="4">
        <f ca="1">AVERAGE(OFFSET('HAVERD (new)'!P$12,(ROWS('Chart Data'!$A$5:$A118)-1)*7,0,7,1))</f>
        <v>68.428571428571431</v>
      </c>
      <c r="J118" s="4">
        <f ca="1">AVERAGE(OFFSET('HAVERD (new)'!Q$12,(ROWS('Chart Data'!$A$5:$A118)-1)*7,0,7,1))</f>
        <v>67.571428571428569</v>
      </c>
      <c r="K118" s="4">
        <f ca="1">AVERAGE(OFFSET('HAVERD (new)'!R$12,(ROWS('Chart Data'!$A$5:$A118)-1)*7,0,7,1))</f>
        <v>79.285714285714292</v>
      </c>
      <c r="L118" s="57">
        <f>'HAVERW (new)'!D173</f>
        <v>7716</v>
      </c>
      <c r="M118" s="57">
        <f>'HAVERW (new)'!F173</f>
        <v>186.27142857142854</v>
      </c>
      <c r="N118" s="4" t="e">
        <f ca="1">AVERAGE(OFFSET('HAVERD (new)'!D$12,(ROWS('Chart Data'!$A$5:$A118)-1)*7,0,7,1))</f>
        <v>#DIV/0!</v>
      </c>
      <c r="O118" s="4">
        <f ca="1">AVERAGE(OFFSET('HAVERD (new)'!E$12,(ROWS('Chart Data'!$A$5:$A118)-1)*7,0,7,1))</f>
        <v>78.392857142857139</v>
      </c>
      <c r="P118" s="4">
        <f ca="1">AVERAGE(AVERAGE(OFFSET('HAVERD (new)'!F$12,(ROWS('Chart Data'!$A$5:$A118)-1)*7,0,7,1)),AVERAGE(OFFSET('HAVERD (new)'!J$12,(ROWS('Chart Data'!$A$5:$A118)-1)*7,0,7,1)),AVERAGE(OFFSET('HAVERD (new)'!K$12,(ROWS('Chart Data'!$A$5:$A118)-1)*7,0,7,1)))</f>
        <v>81.304285714285712</v>
      </c>
      <c r="Q118" s="4">
        <f ca="1">AVERAGE(AVERAGE(OFFSET('HAVERD (new)'!H$12,(ROWS('Chart Data'!$A$5:$A118)-1)*7,0,7,1)),AVERAGE(OFFSET('HAVERD (new)'!I$12,(ROWS('Chart Data'!$A$5:$A118)-1)*7,0,7,1)))</f>
        <v>77.812142857142859</v>
      </c>
      <c r="R118" s="4">
        <f ca="1">AVERAGE(AVERAGE(OFFSET('HAVERD (new)'!L$12,(ROWS('Chart Data'!$A$5:$A118)-1)*7,0,7,1)),AVERAGE(OFFSET('HAVERD (new)'!M$12,(ROWS('Chart Data'!$A$5:$A118)-1)*7,0,7,1)))</f>
        <v>76.585714285714289</v>
      </c>
      <c r="S118" s="57">
        <f>'Fuel demand'!C64</f>
        <v>102.01879462848795</v>
      </c>
      <c r="T118" s="57">
        <f ca="1">AVERAGE(OFFSET(Energy!E$1109,(ROWS('Chart Data'!$A$5:$A118)-1)*7,0,7,1))</f>
        <v>694214.57142857148</v>
      </c>
      <c r="U118" s="57">
        <f ca="1">-AVERAGE(OFFSET('HAVERD (new)'!T$12,(ROWS('Chart Data'!$A$5:$A118)-1)*7,0,7,1))</f>
        <v>-268.55857142857138</v>
      </c>
      <c r="V118" s="4">
        <f ca="1">-AVERAGE(OFFSET('HAVERD (new)'!U$12,(ROWS('Chart Data'!$A$5:$A118)-1)*7,0,7,1))*10000</f>
        <v>-2923.2000000000003</v>
      </c>
      <c r="W118" s="4"/>
      <c r="Z118" s="4"/>
      <c r="AA118" s="4">
        <f t="shared" si="190"/>
        <v>24.383561643835616</v>
      </c>
      <c r="AB118" s="4">
        <f t="shared" si="191"/>
        <v>32.432432432432435</v>
      </c>
      <c r="AC118" s="4">
        <f t="shared" ca="1" si="192"/>
        <v>23.968253968253972</v>
      </c>
      <c r="AD118" s="4">
        <f t="shared" ca="1" si="193"/>
        <v>3.1680440771350016</v>
      </c>
      <c r="AE118" s="4">
        <f t="shared" si="163"/>
        <v>298.7045033929673</v>
      </c>
      <c r="AF118" s="4">
        <f t="shared" ca="1" si="164"/>
        <v>30.691056910569102</v>
      </c>
      <c r="AG118" s="4">
        <f t="shared" ca="1" si="165"/>
        <v>232.63888888888889</v>
      </c>
      <c r="AH118" s="4">
        <f t="shared" ca="1" si="166"/>
        <v>209.15032679738559</v>
      </c>
      <c r="AI118" s="4">
        <f t="shared" ca="1" si="167"/>
        <v>75.632911392405063</v>
      </c>
      <c r="AJ118" s="4">
        <f t="shared" si="168"/>
        <v>-45.092139902218875</v>
      </c>
      <c r="AK118" s="4">
        <f t="shared" si="176"/>
        <v>108.49056603773586</v>
      </c>
      <c r="AL118" s="73" t="e">
        <f>NA()</f>
        <v>#N/A</v>
      </c>
      <c r="AM118" s="4">
        <f t="shared" ca="1" si="169"/>
        <v>64.948298665384115</v>
      </c>
      <c r="AN118" s="4">
        <f t="shared" ca="1" si="170"/>
        <v>52.347597972731783</v>
      </c>
      <c r="AO118" s="4">
        <f t="shared" ca="1" si="171"/>
        <v>58.962498175981317</v>
      </c>
      <c r="AP118" s="4">
        <f t="shared" ca="1" si="172"/>
        <v>164.78650630973254</v>
      </c>
      <c r="AQ118" s="4">
        <f t="shared" si="240"/>
        <v>11.566295708587869</v>
      </c>
      <c r="AR118" s="4">
        <f t="shared" ca="1" si="173"/>
        <v>-0.63000083225790426</v>
      </c>
      <c r="AS118" s="57">
        <f t="shared" ca="1" si="194"/>
        <v>268.55857142857138</v>
      </c>
      <c r="AT118" s="57">
        <f t="shared" ca="1" si="195"/>
        <v>2923.2000000000003</v>
      </c>
      <c r="AW118" s="4">
        <f t="shared" si="236"/>
        <v>2.916814774079024</v>
      </c>
      <c r="AX118" s="4">
        <f t="shared" si="196"/>
        <v>10.749730052055634</v>
      </c>
      <c r="AY118" s="4">
        <f t="shared" ca="1" si="197"/>
        <v>30.285537687300625</v>
      </c>
      <c r="AZ118" s="4">
        <f t="shared" ca="1" si="198"/>
        <v>2.6035820409126833</v>
      </c>
      <c r="BA118" s="4">
        <f t="shared" si="199"/>
        <v>284.8246349755417</v>
      </c>
      <c r="BB118" s="4">
        <f t="shared" ca="1" si="200"/>
        <v>40.194803692904621</v>
      </c>
      <c r="BC118" s="4">
        <f t="shared" ca="1" si="201"/>
        <v>260.95138888888886</v>
      </c>
      <c r="BD118" s="4">
        <f t="shared" ca="1" si="202"/>
        <v>207.58088987685682</v>
      </c>
      <c r="BE118" s="4">
        <f t="shared" ca="1" si="203"/>
        <v>99.428628081001662</v>
      </c>
      <c r="BF118" s="4">
        <f t="shared" si="204"/>
        <v>5.2377043240436478</v>
      </c>
      <c r="BG118" s="4">
        <f t="shared" si="205"/>
        <v>134.30892043163368</v>
      </c>
      <c r="BH118" s="4" t="e">
        <f t="shared" si="206"/>
        <v>#N/A</v>
      </c>
      <c r="BI118" s="4">
        <f t="shared" ca="1" si="207"/>
        <v>67.203264332746627</v>
      </c>
      <c r="BJ118" s="4">
        <f t="shared" ca="1" si="208"/>
        <v>48.724152604557503</v>
      </c>
      <c r="BK118" s="4">
        <f t="shared" ca="1" si="209"/>
        <v>62.056327218440735</v>
      </c>
      <c r="BL118" s="4">
        <f t="shared" ca="1" si="210"/>
        <v>178.98107638380296</v>
      </c>
      <c r="BM118" s="4">
        <f t="shared" si="211"/>
        <v>8.0891265608562861</v>
      </c>
      <c r="BN118" s="4">
        <f t="shared" ca="1" si="212"/>
        <v>-0.17288573329316548</v>
      </c>
      <c r="BO118" s="4">
        <f t="shared" ca="1" si="213"/>
        <v>246.69285714285712</v>
      </c>
      <c r="BP118" s="4">
        <f t="shared" ca="1" si="214"/>
        <v>1224.9000000000001</v>
      </c>
      <c r="BS118" s="74">
        <f t="shared" si="178"/>
        <v>2.0580501904529762</v>
      </c>
      <c r="BT118" s="74">
        <f t="shared" si="187"/>
        <v>-0.84732095913097949</v>
      </c>
      <c r="BU118" s="74">
        <f t="shared" ca="1" si="215"/>
        <v>-0.60216640900973428</v>
      </c>
      <c r="BV118" s="74">
        <f t="shared" ca="1" si="216"/>
        <v>0.30369267273597911</v>
      </c>
      <c r="BW118" s="74">
        <f t="shared" si="217"/>
        <v>-2.3147167103763775</v>
      </c>
      <c r="BX118" s="74">
        <f t="shared" ca="1" si="218"/>
        <v>-0.77188775130086129</v>
      </c>
      <c r="BY118" s="74">
        <f t="shared" ca="1" si="188"/>
        <v>26.877165601424668</v>
      </c>
      <c r="BZ118" s="74">
        <f t="shared" ca="1" si="219"/>
        <v>-4.4278385702334226</v>
      </c>
      <c r="CA118" s="74">
        <f t="shared" ca="1" si="220"/>
        <v>-3.1777868852055549</v>
      </c>
      <c r="CB118" s="74">
        <f t="shared" si="221"/>
        <v>1.1736903254302573</v>
      </c>
      <c r="CC118" s="74">
        <f t="shared" si="222"/>
        <v>3.6411931436970568</v>
      </c>
      <c r="CD118" s="74" t="e">
        <f t="shared" ca="1" si="223"/>
        <v>#DIV/0!</v>
      </c>
      <c r="CE118" s="74">
        <f t="shared" ca="1" si="224"/>
        <v>-3.5396522285679977</v>
      </c>
      <c r="CF118" s="74">
        <f t="shared" ca="1" si="225"/>
        <v>-2.7024047405732059</v>
      </c>
      <c r="CG118" s="74">
        <f t="shared" ca="1" si="226"/>
        <v>-2.628371411595896</v>
      </c>
      <c r="CH118" s="74">
        <f t="shared" ca="1" si="227"/>
        <v>-2.5952989424773283</v>
      </c>
      <c r="CI118" s="74">
        <f t="shared" si="228"/>
        <v>6.584679839768974E-2</v>
      </c>
      <c r="CJ118" s="74">
        <f t="shared" ca="1" si="229"/>
        <v>0.74791664295517069</v>
      </c>
      <c r="CK118" s="74">
        <f t="shared" ca="1" si="230"/>
        <v>-0.87913608795393972</v>
      </c>
      <c r="CL118" s="74">
        <f t="shared" ca="1" si="231"/>
        <v>-3.7345563000756159</v>
      </c>
    </row>
    <row r="119" spans="1:90" x14ac:dyDescent="0.35">
      <c r="A119" s="73" t="s">
        <v>1480</v>
      </c>
      <c r="B119" s="41">
        <f t="shared" si="233"/>
        <v>44634</v>
      </c>
      <c r="C119" s="57">
        <f>'HAVERW (new)'!B174</f>
        <v>437</v>
      </c>
      <c r="D119" s="57">
        <f>'HAVERW (new)'!C174-'HAVERW (new)'!B174</f>
        <v>43</v>
      </c>
      <c r="E119" s="4">
        <f ca="1">AVERAGE(OFFSET('HAVERD (new)'!B$12,(ROWS('Chart Data'!$A$5:$A119)-1)*7,0,7,1))</f>
        <v>111.71428571428571</v>
      </c>
      <c r="F119" s="4">
        <f ca="1">AVERAGE(OFFSET('HAVERD (new)'!C$12,(ROWS('Chart Data'!$A$5:$A119)-1)*7,0,7,1))</f>
        <v>107.71428571428571</v>
      </c>
      <c r="G119" s="57">
        <f>'HAVERW (new)'!Q174</f>
        <v>26444</v>
      </c>
      <c r="H119" s="4">
        <f ca="1">AVERAGE(OFFSET('HAVERD (new)'!O$12,(ROWS('Chart Data'!$A$5:$A119)-1)*7,0,7,1))</f>
        <v>93.142857142857139</v>
      </c>
      <c r="I119" s="4">
        <f ca="1">AVERAGE(OFFSET('HAVERD (new)'!P$12,(ROWS('Chart Data'!$A$5:$A119)-1)*7,0,7,1))</f>
        <v>69.428571428571431</v>
      </c>
      <c r="J119" s="4">
        <f ca="1">AVERAGE(OFFSET('HAVERD (new)'!Q$12,(ROWS('Chart Data'!$A$5:$A119)-1)*7,0,7,1))</f>
        <v>66.571428571428569</v>
      </c>
      <c r="K119" s="4">
        <f ca="1">AVERAGE(OFFSET('HAVERD (new)'!R$12,(ROWS('Chart Data'!$A$5:$A119)-1)*7,0,7,1))</f>
        <v>79.714285714285708</v>
      </c>
      <c r="L119" s="57">
        <f>'HAVERW (new)'!D174</f>
        <v>4552</v>
      </c>
      <c r="M119" s="57">
        <f>'HAVERW (new)'!F174</f>
        <v>187.71428571428572</v>
      </c>
      <c r="N119" s="4" t="e">
        <f ca="1">AVERAGE(OFFSET('HAVERD (new)'!D$12,(ROWS('Chart Data'!$A$5:$A119)-1)*7,0,7,1))</f>
        <v>#DIV/0!</v>
      </c>
      <c r="O119" s="4">
        <f ca="1">AVERAGE(OFFSET('HAVERD (new)'!E$12,(ROWS('Chart Data'!$A$5:$A119)-1)*7,0,7,1))</f>
        <v>76.687142857142845</v>
      </c>
      <c r="P119" s="4">
        <f ca="1">AVERAGE(AVERAGE(OFFSET('HAVERD (new)'!F$12,(ROWS('Chart Data'!$A$5:$A119)-1)*7,0,7,1)),AVERAGE(OFFSET('HAVERD (new)'!J$12,(ROWS('Chart Data'!$A$5:$A119)-1)*7,0,7,1)),AVERAGE(OFFSET('HAVERD (new)'!K$12,(ROWS('Chart Data'!$A$5:$A119)-1)*7,0,7,1)))</f>
        <v>76.026666666666685</v>
      </c>
      <c r="Q119" s="4">
        <f ca="1">AVERAGE(AVERAGE(OFFSET('HAVERD (new)'!H$12,(ROWS('Chart Data'!$A$5:$A119)-1)*7,0,7,1)),AVERAGE(OFFSET('HAVERD (new)'!I$12,(ROWS('Chart Data'!$A$5:$A119)-1)*7,0,7,1)))</f>
        <v>78.77428571428571</v>
      </c>
      <c r="R119" s="4">
        <f ca="1">AVERAGE(AVERAGE(OFFSET('HAVERD (new)'!L$12,(ROWS('Chart Data'!$A$5:$A119)-1)*7,0,7,1)),AVERAGE(OFFSET('HAVERD (new)'!M$12,(ROWS('Chart Data'!$A$5:$A119)-1)*7,0,7,1)))</f>
        <v>77.401428571428568</v>
      </c>
      <c r="S119" s="57">
        <f>'Fuel demand'!C65</f>
        <v>102.47569946545804</v>
      </c>
      <c r="T119" s="57">
        <f ca="1">AVERAGE(OFFSET(Energy!E$1109,(ROWS('Chart Data'!$A$5:$A119)-1)*7,0,7,1))</f>
        <v>684504.57142857148</v>
      </c>
      <c r="U119" s="57">
        <f ca="1">-AVERAGE(OFFSET('HAVERD (new)'!T$12,(ROWS('Chart Data'!$A$5:$A119)-1)*7,0,7,1))</f>
        <v>-261.42571428571426</v>
      </c>
      <c r="V119" s="4">
        <f ca="1">-AVERAGE(OFFSET('HAVERD (new)'!U$12,(ROWS('Chart Data'!$A$5:$A119)-1)*7,0,7,1))*10000</f>
        <v>-3008.2</v>
      </c>
      <c r="W119" s="4"/>
      <c r="Z119" s="4"/>
      <c r="AA119" s="4">
        <f t="shared" si="190"/>
        <v>-0.22831050228310223</v>
      </c>
      <c r="AB119" s="4">
        <f t="shared" si="191"/>
        <v>10.256410256410264</v>
      </c>
      <c r="AC119" s="4">
        <f t="shared" ca="1" si="192"/>
        <v>24.920127795527147</v>
      </c>
      <c r="AD119" s="4">
        <f t="shared" ca="1" si="193"/>
        <v>3.2876712328766988</v>
      </c>
      <c r="AE119" s="4">
        <f t="shared" si="163"/>
        <v>278.90815303052017</v>
      </c>
      <c r="AF119" s="4">
        <f t="shared" ca="1" si="164"/>
        <v>32.520325203252007</v>
      </c>
      <c r="AG119" s="4">
        <f t="shared" ca="1" si="165"/>
        <v>207.59493670886076</v>
      </c>
      <c r="AH119" s="4">
        <f t="shared" ca="1" si="166"/>
        <v>187.6543209876543</v>
      </c>
      <c r="AI119" s="4">
        <f t="shared" ca="1" si="167"/>
        <v>70.642201834862362</v>
      </c>
      <c r="AJ119" s="4">
        <f t="shared" si="168"/>
        <v>-54.935330156569087</v>
      </c>
      <c r="AK119" s="4">
        <f t="shared" si="176"/>
        <v>93.548387096774221</v>
      </c>
      <c r="AL119" s="73" t="e">
        <f>NA()</f>
        <v>#N/A</v>
      </c>
      <c r="AM119" s="4">
        <f t="shared" ca="1" si="169"/>
        <v>63.055099933175327</v>
      </c>
      <c r="AN119" s="4">
        <f t="shared" ca="1" si="170"/>
        <v>35.970022142735502</v>
      </c>
      <c r="AO119" s="4">
        <f t="shared" ca="1" si="171"/>
        <v>61.78028135956226</v>
      </c>
      <c r="AP119" s="4">
        <f t="shared" ca="1" si="172"/>
        <v>162.86781651020061</v>
      </c>
      <c r="AQ119" s="4">
        <f t="shared" si="240"/>
        <v>11.769531656224409</v>
      </c>
      <c r="AR119" s="4">
        <f t="shared" ca="1" si="173"/>
        <v>-4.998476297957211</v>
      </c>
      <c r="AS119" s="57">
        <f t="shared" ca="1" si="194"/>
        <v>261.42571428571426</v>
      </c>
      <c r="AT119" s="57">
        <f t="shared" ca="1" si="195"/>
        <v>3008.2</v>
      </c>
      <c r="AW119" s="4">
        <f t="shared" si="236"/>
        <v>7.8597371485082475</v>
      </c>
      <c r="AX119" s="4">
        <f t="shared" si="196"/>
        <v>10.749730052055634</v>
      </c>
      <c r="AY119" s="4">
        <f t="shared" ca="1" si="197"/>
        <v>28.346808415356563</v>
      </c>
      <c r="AZ119" s="4">
        <f t="shared" ca="1" si="198"/>
        <v>3.0673336600201107</v>
      </c>
      <c r="BA119" s="4">
        <f t="shared" si="199"/>
        <v>283.83360134316013</v>
      </c>
      <c r="BB119" s="4">
        <f t="shared" ca="1" si="200"/>
        <v>37.227032965078003</v>
      </c>
      <c r="BC119" s="4">
        <f t="shared" ca="1" si="201"/>
        <v>239.93345639943743</v>
      </c>
      <c r="BD119" s="4">
        <f t="shared" ca="1" si="202"/>
        <v>197.03178355660623</v>
      </c>
      <c r="BE119" s="4">
        <f t="shared" ca="1" si="203"/>
        <v>94.643923065264701</v>
      </c>
      <c r="BF119" s="4">
        <f t="shared" si="204"/>
        <v>-8.1217594183025259</v>
      </c>
      <c r="BG119" s="4">
        <f t="shared" si="205"/>
        <v>117.72927662933056</v>
      </c>
      <c r="BH119" s="4" t="e">
        <f t="shared" si="206"/>
        <v>#N/A</v>
      </c>
      <c r="BI119" s="4">
        <f t="shared" ca="1" si="207"/>
        <v>64.62783004885334</v>
      </c>
      <c r="BJ119" s="4">
        <f t="shared" ca="1" si="208"/>
        <v>44.457550727656589</v>
      </c>
      <c r="BK119" s="4">
        <f t="shared" ca="1" si="209"/>
        <v>60.55514446856219</v>
      </c>
      <c r="BL119" s="4">
        <f t="shared" ca="1" si="210"/>
        <v>169.93991354024354</v>
      </c>
      <c r="BM119" s="4">
        <f t="shared" si="211"/>
        <v>11.125407212913879</v>
      </c>
      <c r="BN119" s="4">
        <f t="shared" ca="1" si="212"/>
        <v>-1.7671058961864246</v>
      </c>
      <c r="BO119" s="4">
        <f t="shared" ca="1" si="213"/>
        <v>246.67000000000002</v>
      </c>
      <c r="BP119" s="4">
        <f t="shared" ca="1" si="214"/>
        <v>1914.35</v>
      </c>
      <c r="BS119" s="74">
        <f t="shared" si="178"/>
        <v>1.4333922099000385</v>
      </c>
      <c r="BT119" s="74">
        <f t="shared" si="187"/>
        <v>-1.3447135071062675</v>
      </c>
      <c r="BU119" s="74">
        <f t="shared" ca="1" si="215"/>
        <v>-0.58568375182881149</v>
      </c>
      <c r="BV119" s="74">
        <f t="shared" ca="1" si="216"/>
        <v>0.369224383868897</v>
      </c>
      <c r="BW119" s="74">
        <f t="shared" si="217"/>
        <v>-2.1992252908202774</v>
      </c>
      <c r="BX119" s="74">
        <f t="shared" ca="1" si="218"/>
        <v>-0.52554059663037322</v>
      </c>
      <c r="BY119" s="74">
        <f t="shared" ca="1" si="188"/>
        <v>24.606879340596038</v>
      </c>
      <c r="BZ119" s="74">
        <f t="shared" ca="1" si="219"/>
        <v>-4.675781787739985</v>
      </c>
      <c r="CA119" s="74">
        <f t="shared" ca="1" si="220"/>
        <v>-3.0342670703269863</v>
      </c>
      <c r="CB119" s="74">
        <f t="shared" si="221"/>
        <v>-0.20292937368196681</v>
      </c>
      <c r="CC119" s="74">
        <f t="shared" si="222"/>
        <v>3.7288450074869464</v>
      </c>
      <c r="CD119" s="74" t="e">
        <f t="shared" ca="1" si="223"/>
        <v>#DIV/0!</v>
      </c>
      <c r="CE119" s="74">
        <f t="shared" ca="1" si="224"/>
        <v>-3.8071096764484396</v>
      </c>
      <c r="CF119" s="74">
        <f t="shared" ca="1" si="225"/>
        <v>-3.3614288817994176</v>
      </c>
      <c r="CG119" s="74">
        <f t="shared" ca="1" si="226"/>
        <v>-2.519333181544638</v>
      </c>
      <c r="CH119" s="74">
        <f t="shared" ca="1" si="227"/>
        <v>-2.5061103190464422</v>
      </c>
      <c r="CI119" s="74">
        <f t="shared" si="228"/>
        <v>0.17670816185272475</v>
      </c>
      <c r="CJ119" s="74">
        <f t="shared" ca="1" si="229"/>
        <v>0.63705699250437342</v>
      </c>
      <c r="CK119" s="74">
        <f t="shared" ca="1" si="230"/>
        <v>-0.78870986637644536</v>
      </c>
      <c r="CL119" s="74">
        <f t="shared" ca="1" si="231"/>
        <v>-3.8663719885125967</v>
      </c>
    </row>
    <row r="120" spans="1:90" x14ac:dyDescent="0.35">
      <c r="A120" s="73" t="s">
        <v>1481</v>
      </c>
      <c r="B120" s="41">
        <f t="shared" si="233"/>
        <v>44641</v>
      </c>
      <c r="C120" s="57">
        <f>'HAVERW (new)'!B175</f>
        <v>463</v>
      </c>
      <c r="D120" s="57">
        <f>'HAVERW (new)'!C175-'HAVERW (new)'!B175</f>
        <v>42</v>
      </c>
      <c r="E120" s="4">
        <f ca="1">AVERAGE(OFFSET('HAVERD (new)'!B$12,(ROWS('Chart Data'!$A$5:$A120)-1)*7,0,7,1))</f>
        <v>113.57142857142857</v>
      </c>
      <c r="F120" s="4">
        <f ca="1">AVERAGE(OFFSET('HAVERD (new)'!C$12,(ROWS('Chart Data'!$A$5:$A120)-1)*7,0,7,1))</f>
        <v>108.14285714285714</v>
      </c>
      <c r="G120" s="57">
        <f>'HAVERW (new)'!Q175</f>
        <v>26937</v>
      </c>
      <c r="H120" s="4">
        <f ca="1">AVERAGE(OFFSET('HAVERD (new)'!O$12,(ROWS('Chart Data'!$A$5:$A120)-1)*7,0,7,1))</f>
        <v>95.571428571428569</v>
      </c>
      <c r="I120" s="4">
        <f ca="1">AVERAGE(OFFSET('HAVERD (new)'!P$12,(ROWS('Chart Data'!$A$5:$A120)-1)*7,0,7,1))</f>
        <v>70.714285714285708</v>
      </c>
      <c r="J120" s="4">
        <f ca="1">AVERAGE(OFFSET('HAVERD (new)'!Q$12,(ROWS('Chart Data'!$A$5:$A120)-1)*7,0,7,1))</f>
        <v>68</v>
      </c>
      <c r="K120" s="4">
        <f ca="1">AVERAGE(OFFSET('HAVERD (new)'!R$12,(ROWS('Chart Data'!$A$5:$A120)-1)*7,0,7,1))</f>
        <v>79.571428571428569</v>
      </c>
      <c r="L120" s="57">
        <f>'HAVERW (new)'!D175</f>
        <v>3236</v>
      </c>
      <c r="M120" s="57">
        <f>'HAVERW (new)'!F175</f>
        <v>187.54285714285717</v>
      </c>
      <c r="N120" s="4" t="e">
        <f ca="1">AVERAGE(OFFSET('HAVERD (new)'!D$12,(ROWS('Chart Data'!$A$5:$A120)-1)*7,0,7,1))</f>
        <v>#DIV/0!</v>
      </c>
      <c r="O120" s="4">
        <f ca="1">AVERAGE(OFFSET('HAVERD (new)'!E$12,(ROWS('Chart Data'!$A$5:$A120)-1)*7,0,7,1))</f>
        <v>78.52</v>
      </c>
      <c r="P120" s="4">
        <f ca="1">AVERAGE(AVERAGE(OFFSET('HAVERD (new)'!F$12,(ROWS('Chart Data'!$A$5:$A120)-1)*7,0,7,1)),AVERAGE(OFFSET('HAVERD (new)'!J$12,(ROWS('Chart Data'!$A$5:$A120)-1)*7,0,7,1)),AVERAGE(OFFSET('HAVERD (new)'!K$12,(ROWS('Chart Data'!$A$5:$A120)-1)*7,0,7,1)))</f>
        <v>77.371428571428567</v>
      </c>
      <c r="Q120" s="4">
        <f ca="1">AVERAGE(AVERAGE(OFFSET('HAVERD (new)'!H$12,(ROWS('Chart Data'!$A$5:$A120)-1)*7,0,7,1)),AVERAGE(OFFSET('HAVERD (new)'!I$12,(ROWS('Chart Data'!$A$5:$A120)-1)*7,0,7,1)))</f>
        <v>80.212142857142851</v>
      </c>
      <c r="R120" s="4">
        <f ca="1">AVERAGE(AVERAGE(OFFSET('HAVERD (new)'!L$12,(ROWS('Chart Data'!$A$5:$A120)-1)*7,0,7,1)),AVERAGE(OFFSET('HAVERD (new)'!M$12,(ROWS('Chart Data'!$A$5:$A120)-1)*7,0,7,1)))</f>
        <v>78.675000000000011</v>
      </c>
      <c r="S120" s="57">
        <f>'Fuel demand'!C66</f>
        <v>95.321587332793854</v>
      </c>
      <c r="T120" s="57">
        <f ca="1">AVERAGE(OFFSET(Energy!E$1109,(ROWS('Chart Data'!$A$5:$A120)-1)*7,0,7,1))</f>
        <v>654178.42857142852</v>
      </c>
      <c r="U120" s="57">
        <f ca="1">-AVERAGE(OFFSET('HAVERD (new)'!T$12,(ROWS('Chart Data'!$A$5:$A120)-1)*7,0,7,1))</f>
        <v>-399.09142857142854</v>
      </c>
      <c r="V120" s="4">
        <f ca="1">-AVERAGE(OFFSET('HAVERD (new)'!U$12,(ROWS('Chart Data'!$A$5:$A120)-1)*7,0,7,1))*10000</f>
        <v>-2457.3999999999996</v>
      </c>
      <c r="W120" s="4"/>
      <c r="Z120" s="4"/>
      <c r="AA120" s="4">
        <f t="shared" si="190"/>
        <v>9.97624703087887</v>
      </c>
      <c r="AB120" s="4">
        <f t="shared" si="191"/>
        <v>5.0000000000000044</v>
      </c>
      <c r="AC120" s="4">
        <f t="shared" ca="1" si="192"/>
        <v>24.024960998439937</v>
      </c>
      <c r="AD120" s="4">
        <f t="shared" ca="1" si="193"/>
        <v>1.0680907877169465</v>
      </c>
      <c r="AE120" s="4">
        <f t="shared" si="163"/>
        <v>279.34093789607101</v>
      </c>
      <c r="AF120" s="4">
        <f t="shared" ca="1" si="164"/>
        <v>32.738095238095234</v>
      </c>
      <c r="AG120" s="4">
        <f t="shared" ca="1" si="165"/>
        <v>192.89940828402362</v>
      </c>
      <c r="AH120" s="4">
        <f t="shared" ca="1" si="166"/>
        <v>185.02994011976045</v>
      </c>
      <c r="AI120" s="4">
        <f t="shared" ca="1" si="167"/>
        <v>68.787878787878782</v>
      </c>
      <c r="AJ120" s="4">
        <f t="shared" si="168"/>
        <v>36.833886394690609</v>
      </c>
      <c r="AK120" s="4">
        <f t="shared" si="176"/>
        <v>82.994145525508785</v>
      </c>
      <c r="AL120" s="73" t="e">
        <f>NA()</f>
        <v>#N/A</v>
      </c>
      <c r="AM120" s="4">
        <f t="shared" ca="1" si="169"/>
        <v>65.758919147139537</v>
      </c>
      <c r="AN120" s="4">
        <f t="shared" ca="1" si="170"/>
        <v>43.460064631196026</v>
      </c>
      <c r="AO120" s="4">
        <f t="shared" ca="1" si="171"/>
        <v>64.863833223225413</v>
      </c>
      <c r="AP120" s="4">
        <f t="shared" ca="1" si="172"/>
        <v>167.53704153509838</v>
      </c>
      <c r="AQ120" s="4">
        <f t="shared" si="240"/>
        <v>9.5818782055791196</v>
      </c>
      <c r="AR120" s="4">
        <f t="shared" ca="1" si="173"/>
        <v>-0.56444361350748151</v>
      </c>
      <c r="AS120" s="57">
        <f t="shared" ca="1" si="194"/>
        <v>399.09142857142854</v>
      </c>
      <c r="AT120" s="57">
        <f t="shared" ca="1" si="195"/>
        <v>2457.3999999999996</v>
      </c>
      <c r="AW120" s="4">
        <f t="shared" si="236"/>
        <v>9.7425519624626844</v>
      </c>
      <c r="AX120" s="4">
        <f t="shared" si="196"/>
        <v>10.25554400554401</v>
      </c>
      <c r="AY120" s="4">
        <f t="shared" ca="1" si="197"/>
        <v>25.991273920939239</v>
      </c>
      <c r="AZ120" s="4">
        <f t="shared" ca="1" si="198"/>
        <v>2.6011161334856592</v>
      </c>
      <c r="BA120" s="4">
        <f t="shared" si="199"/>
        <v>284.79740950221969</v>
      </c>
      <c r="BB120" s="4">
        <f t="shared" ca="1" si="200"/>
        <v>34.435947018504251</v>
      </c>
      <c r="BC120" s="4">
        <f t="shared" ca="1" si="201"/>
        <v>226.28330847044333</v>
      </c>
      <c r="BD120" s="4">
        <f t="shared" ca="1" si="202"/>
        <v>179.2821763879648</v>
      </c>
      <c r="BE120" s="4">
        <f t="shared" ca="1" si="203"/>
        <v>83.363449153211832</v>
      </c>
      <c r="BF120" s="4">
        <f t="shared" si="204"/>
        <v>-2.9099531785941721</v>
      </c>
      <c r="BG120" s="4">
        <f t="shared" si="205"/>
        <v>101.23251520506513</v>
      </c>
      <c r="BH120" s="4" t="e">
        <f t="shared" si="206"/>
        <v>#N/A</v>
      </c>
      <c r="BI120" s="4">
        <f t="shared" ca="1" si="207"/>
        <v>64.097755162625489</v>
      </c>
      <c r="BJ120" s="4">
        <f t="shared" ca="1" si="208"/>
        <v>44.390228807989928</v>
      </c>
      <c r="BK120" s="4">
        <f t="shared" ca="1" si="209"/>
        <v>61.0881399933834</v>
      </c>
      <c r="BL120" s="4">
        <f t="shared" ca="1" si="210"/>
        <v>163.76787190726841</v>
      </c>
      <c r="BM120" s="4">
        <f t="shared" si="211"/>
        <v>11.976628420370531</v>
      </c>
      <c r="BN120" s="4">
        <f t="shared" ca="1" si="212"/>
        <v>-2.1958693405639274</v>
      </c>
      <c r="BO120" s="4">
        <f t="shared" ca="1" si="213"/>
        <v>296.28678571428566</v>
      </c>
      <c r="BP120" s="4">
        <f t="shared" ca="1" si="214"/>
        <v>2443.0500000000002</v>
      </c>
      <c r="BS120" s="74">
        <f t="shared" si="178"/>
        <v>2.3887514742751201</v>
      </c>
      <c r="BT120" s="74">
        <f t="shared" si="187"/>
        <v>-1.4276122651021488</v>
      </c>
      <c r="BU120" s="74">
        <f t="shared" ca="1" si="215"/>
        <v>-0.37140920847680919</v>
      </c>
      <c r="BV120" s="74">
        <f t="shared" ca="1" si="216"/>
        <v>0.40854341054864829</v>
      </c>
      <c r="BW120" s="74">
        <f t="shared" si="217"/>
        <v>-2.1030474701426471</v>
      </c>
      <c r="BX120" s="74">
        <f t="shared" ca="1" si="218"/>
        <v>-6.0218193363892482E-2</v>
      </c>
      <c r="BY120" s="74">
        <f t="shared" ca="1" si="188"/>
        <v>23.132436346879746</v>
      </c>
      <c r="BZ120" s="74">
        <f t="shared" ca="1" si="219"/>
        <v>-4.3215771913020378</v>
      </c>
      <c r="CA120" s="74">
        <f t="shared" ca="1" si="220"/>
        <v>-3.0821070086198423</v>
      </c>
      <c r="CB120" s="74">
        <f t="shared" si="221"/>
        <v>-0.77550570871094504</v>
      </c>
      <c r="CC120" s="74">
        <f t="shared" si="222"/>
        <v>3.7184309246604266</v>
      </c>
      <c r="CD120" s="74" t="e">
        <f t="shared" ca="1" si="223"/>
        <v>#DIV/0!</v>
      </c>
      <c r="CE120" s="74">
        <f t="shared" ca="1" si="224"/>
        <v>-3.5197161206439112</v>
      </c>
      <c r="CF120" s="74">
        <f t="shared" ca="1" si="225"/>
        <v>-3.193506462344144</v>
      </c>
      <c r="CG120" s="74">
        <f t="shared" ca="1" si="226"/>
        <v>-2.3563829535615772</v>
      </c>
      <c r="CH120" s="74">
        <f t="shared" ca="1" si="227"/>
        <v>-2.3668604805374467</v>
      </c>
      <c r="CI120" s="74">
        <f t="shared" si="228"/>
        <v>-1.5591338804351573</v>
      </c>
      <c r="CJ120" s="74">
        <f t="shared" ca="1" si="229"/>
        <v>0.29082160664816237</v>
      </c>
      <c r="CK120" s="74">
        <f t="shared" ca="1" si="230"/>
        <v>-2.5339558644811633</v>
      </c>
      <c r="CL120" s="74">
        <f t="shared" ca="1" si="231"/>
        <v>-3.0122063274409627</v>
      </c>
    </row>
    <row r="121" spans="1:90" x14ac:dyDescent="0.35">
      <c r="A121" s="73" t="s">
        <v>1482</v>
      </c>
      <c r="B121" s="41">
        <f t="shared" si="233"/>
        <v>44648</v>
      </c>
      <c r="C121" s="57">
        <f>'HAVERW (new)'!B176</f>
        <v>414</v>
      </c>
      <c r="D121" s="57">
        <f>'HAVERW (new)'!C176-'HAVERW (new)'!B176</f>
        <v>46</v>
      </c>
      <c r="E121" s="4">
        <f ca="1">AVERAGE(OFFSET('HAVERD (new)'!B$12,(ROWS('Chart Data'!$A$5:$A121)-1)*7,0,7,1))</f>
        <v>110.85714285714286</v>
      </c>
      <c r="F121" s="4">
        <f ca="1">AVERAGE(OFFSET('HAVERD (new)'!C$12,(ROWS('Chart Data'!$A$5:$A121)-1)*7,0,7,1))</f>
        <v>108.28571428571429</v>
      </c>
      <c r="G121" s="57">
        <f>'HAVERW (new)'!Q176</f>
        <v>32116</v>
      </c>
      <c r="H121" s="4">
        <f ca="1">AVERAGE(OFFSET('HAVERD (new)'!O$12,(ROWS('Chart Data'!$A$5:$A121)-1)*7,0,7,1))</f>
        <v>92.142857142857139</v>
      </c>
      <c r="I121" s="4">
        <f ca="1">AVERAGE(OFFSET('HAVERD (new)'!P$12,(ROWS('Chart Data'!$A$5:$A121)-1)*7,0,7,1))</f>
        <v>67.428571428571431</v>
      </c>
      <c r="J121" s="4">
        <f ca="1">AVERAGE(OFFSET('HAVERD (new)'!Q$12,(ROWS('Chart Data'!$A$5:$A121)-1)*7,0,7,1))</f>
        <v>69.285714285714292</v>
      </c>
      <c r="K121" s="4">
        <f ca="1">AVERAGE(OFFSET('HAVERD (new)'!R$12,(ROWS('Chart Data'!$A$5:$A121)-1)*7,0,7,1))</f>
        <v>78.285714285714292</v>
      </c>
      <c r="L121" s="57">
        <f>'HAVERW (new)'!D176</f>
        <v>6523</v>
      </c>
      <c r="M121" s="57">
        <f>'HAVERW (new)'!F176</f>
        <v>190.2</v>
      </c>
      <c r="N121" s="4" t="e">
        <f ca="1">AVERAGE(OFFSET('HAVERD (new)'!D$12,(ROWS('Chart Data'!$A$5:$A121)-1)*7,0,7,1))</f>
        <v>#DIV/0!</v>
      </c>
      <c r="O121" s="4">
        <f ca="1">AVERAGE(OFFSET('HAVERD (new)'!E$12,(ROWS('Chart Data'!$A$5:$A121)-1)*7,0,7,1))</f>
        <v>85.452857142857141</v>
      </c>
      <c r="P121" s="4">
        <f ca="1">AVERAGE(AVERAGE(OFFSET('HAVERD (new)'!F$12,(ROWS('Chart Data'!$A$5:$A121)-1)*7,0,7,1)),AVERAGE(OFFSET('HAVERD (new)'!J$12,(ROWS('Chart Data'!$A$5:$A121)-1)*7,0,7,1)),AVERAGE(OFFSET('HAVERD (new)'!K$12,(ROWS('Chart Data'!$A$5:$A121)-1)*7,0,7,1)))</f>
        <v>87.535714285714278</v>
      </c>
      <c r="Q121" s="4">
        <f ca="1">AVERAGE(AVERAGE(OFFSET('HAVERD (new)'!H$12,(ROWS('Chart Data'!$A$5:$A121)-1)*7,0,7,1)),AVERAGE(OFFSET('HAVERD (new)'!I$12,(ROWS('Chart Data'!$A$5:$A121)-1)*7,0,7,1)))</f>
        <v>82.089999999999989</v>
      </c>
      <c r="R121" s="4">
        <f ca="1">AVERAGE(AVERAGE(OFFSET('HAVERD (new)'!L$12,(ROWS('Chart Data'!$A$5:$A121)-1)*7,0,7,1)),AVERAGE(OFFSET('HAVERD (new)'!M$12,(ROWS('Chart Data'!$A$5:$A121)-1)*7,0,7,1)))</f>
        <v>83.71142857142857</v>
      </c>
      <c r="S121" s="57">
        <f>'Fuel demand'!C67</f>
        <v>91.308509482916165</v>
      </c>
      <c r="T121" s="57">
        <f ca="1">AVERAGE(OFFSET(Energy!E$1109,(ROWS('Chart Data'!$A$5:$A121)-1)*7,0,7,1))</f>
        <v>705926.42857142852</v>
      </c>
      <c r="U121" s="57">
        <f ca="1">-AVERAGE(OFFSET('HAVERD (new)'!T$12,(ROWS('Chart Data'!$A$5:$A121)-1)*7,0,7,1))</f>
        <v>-234.65571428571431</v>
      </c>
      <c r="V121" s="4">
        <f ca="1">-AVERAGE(OFFSET('HAVERD (new)'!U$12,(ROWS('Chart Data'!$A$5:$A121)-1)*7,0,7,1))*10000</f>
        <v>-1768.8000000000002</v>
      </c>
      <c r="W121" s="4"/>
      <c r="Z121" s="4"/>
      <c r="AA121" s="4">
        <f t="shared" si="190"/>
        <v>3.7593984962406068</v>
      </c>
      <c r="AB121" s="4">
        <f t="shared" si="191"/>
        <v>14.999999999999991</v>
      </c>
      <c r="AC121" s="4">
        <f t="shared" ca="1" si="192"/>
        <v>20.310077519379853</v>
      </c>
      <c r="AD121" s="4">
        <f t="shared" ca="1" si="193"/>
        <v>18.068535825545197</v>
      </c>
      <c r="AE121" s="4">
        <f t="shared" si="163"/>
        <v>329.53056038518122</v>
      </c>
      <c r="AF121" s="4">
        <f t="shared" ca="1" si="164"/>
        <v>16.84782608695652</v>
      </c>
      <c r="AG121" s="4">
        <f t="shared" ca="1" si="165"/>
        <v>163.68715083798881</v>
      </c>
      <c r="AH121" s="4">
        <f t="shared" ca="1" si="166"/>
        <v>144.94949494949498</v>
      </c>
      <c r="AI121" s="4">
        <f t="shared" ca="1" si="167"/>
        <v>55.240793201133151</v>
      </c>
      <c r="AJ121" s="4">
        <f t="shared" si="168"/>
        <v>-42.454684428914604</v>
      </c>
      <c r="AK121" s="4">
        <f t="shared" si="176"/>
        <v>73.993727130162057</v>
      </c>
      <c r="AL121" s="73" t="e">
        <f>NA()</f>
        <v>#N/A</v>
      </c>
      <c r="AM121" s="4">
        <f t="shared" ca="1" si="169"/>
        <v>68.427425031676734</v>
      </c>
      <c r="AN121" s="4">
        <f t="shared" ca="1" si="170"/>
        <v>49.139602618918168</v>
      </c>
      <c r="AO121" s="4">
        <f t="shared" ca="1" si="171"/>
        <v>59.77922366811255</v>
      </c>
      <c r="AP121" s="4">
        <f t="shared" ca="1" si="172"/>
        <v>161.49898476024731</v>
      </c>
      <c r="AQ121" s="4">
        <f t="shared" si="240"/>
        <v>-4.8112085425327633</v>
      </c>
      <c r="AR121" s="4">
        <f t="shared" ca="1" si="173"/>
        <v>14.749867055553366</v>
      </c>
      <c r="AS121" s="57">
        <f t="shared" ca="1" si="194"/>
        <v>234.65571428571431</v>
      </c>
      <c r="AT121" s="57">
        <f t="shared" ca="1" si="195"/>
        <v>1768.8000000000002</v>
      </c>
      <c r="AW121" s="4">
        <f t="shared" si="236"/>
        <v>9.472724167167998</v>
      </c>
      <c r="AX121" s="4">
        <f t="shared" si="196"/>
        <v>15.672210672210674</v>
      </c>
      <c r="AY121" s="4">
        <f t="shared" ca="1" si="197"/>
        <v>23.305855070400227</v>
      </c>
      <c r="AZ121" s="4">
        <f t="shared" ca="1" si="198"/>
        <v>6.3980854808184606</v>
      </c>
      <c r="BA121" s="4">
        <f t="shared" si="199"/>
        <v>296.62103867618492</v>
      </c>
      <c r="BB121" s="4">
        <f t="shared" ca="1" si="200"/>
        <v>28.199325859718215</v>
      </c>
      <c r="BC121" s="4">
        <f t="shared" ca="1" si="201"/>
        <v>199.20509617994051</v>
      </c>
      <c r="BD121" s="4">
        <f t="shared" ca="1" si="202"/>
        <v>181.69602071357383</v>
      </c>
      <c r="BE121" s="4">
        <f t="shared" ca="1" si="203"/>
        <v>67.575946304069831</v>
      </c>
      <c r="BF121" s="4">
        <f t="shared" si="204"/>
        <v>-26.412067023252991</v>
      </c>
      <c r="BG121" s="4">
        <f t="shared" si="205"/>
        <v>89.756706447545241</v>
      </c>
      <c r="BH121" s="4" t="e">
        <f t="shared" si="206"/>
        <v>#N/A</v>
      </c>
      <c r="BI121" s="4">
        <f t="shared" ca="1" si="207"/>
        <v>65.547435694343932</v>
      </c>
      <c r="BJ121" s="4">
        <f t="shared" ca="1" si="208"/>
        <v>45.229321841395368</v>
      </c>
      <c r="BK121" s="4">
        <f t="shared" ca="1" si="209"/>
        <v>61.346459106720388</v>
      </c>
      <c r="BL121" s="4">
        <f t="shared" ca="1" si="210"/>
        <v>164.17258727881972</v>
      </c>
      <c r="BM121" s="4">
        <f t="shared" si="211"/>
        <v>7.0266242569646584</v>
      </c>
      <c r="BN121" s="4">
        <f t="shared" ca="1" si="212"/>
        <v>2.1392365779576923</v>
      </c>
      <c r="BO121" s="4">
        <f t="shared" ca="1" si="213"/>
        <v>290.93285714285713</v>
      </c>
      <c r="BP121" s="4">
        <f t="shared" ca="1" si="214"/>
        <v>2539.3999999999996</v>
      </c>
      <c r="BS121" s="74">
        <f t="shared" si="178"/>
        <v>0.58826670679900461</v>
      </c>
      <c r="BT121" s="74">
        <f t="shared" si="187"/>
        <v>-1.0960172331186235</v>
      </c>
      <c r="BU121" s="74">
        <f t="shared" ca="1" si="215"/>
        <v>-0.68457969491434967</v>
      </c>
      <c r="BV121" s="74">
        <f t="shared" ca="1" si="216"/>
        <v>0.42164975277523292</v>
      </c>
      <c r="BW121" s="74">
        <f t="shared" si="217"/>
        <v>-1.09269263588413</v>
      </c>
      <c r="BX121" s="74">
        <f t="shared" ca="1" si="218"/>
        <v>-0.71714393915186514</v>
      </c>
      <c r="BY121" s="74">
        <f t="shared" ca="1" si="188"/>
        <v>20.207539078236266</v>
      </c>
      <c r="BZ121" s="74">
        <f t="shared" ca="1" si="219"/>
        <v>-4.002793054507884</v>
      </c>
      <c r="CA121" s="74">
        <f t="shared" ca="1" si="220"/>
        <v>-3.5126664532555578</v>
      </c>
      <c r="CB121" s="74">
        <f t="shared" si="221"/>
        <v>0.6546298636600667</v>
      </c>
      <c r="CC121" s="74">
        <f t="shared" si="222"/>
        <v>3.8798492084715037</v>
      </c>
      <c r="CD121" s="74" t="e">
        <f t="shared" ca="1" si="223"/>
        <v>#DIV/0!</v>
      </c>
      <c r="CE121" s="74">
        <f t="shared" ca="1" si="224"/>
        <v>-2.4326382357496246</v>
      </c>
      <c r="CF121" s="74">
        <f t="shared" ca="1" si="225"/>
        <v>-1.9242769852645141</v>
      </c>
      <c r="CG121" s="74">
        <f t="shared" ca="1" si="226"/>
        <v>-2.1435681749388911</v>
      </c>
      <c r="CH121" s="74">
        <f t="shared" ca="1" si="227"/>
        <v>-1.8161871146782695</v>
      </c>
      <c r="CI121" s="74">
        <f t="shared" si="228"/>
        <v>-2.5328492935590772</v>
      </c>
      <c r="CJ121" s="74">
        <f t="shared" ca="1" si="229"/>
        <v>0.88163161607430607</v>
      </c>
      <c r="CK121" s="74">
        <f t="shared" ca="1" si="230"/>
        <v>-0.44933534882373732</v>
      </c>
      <c r="CL121" s="74">
        <f t="shared" ca="1" si="231"/>
        <v>-1.9443441738209077</v>
      </c>
    </row>
    <row r="122" spans="1:90" x14ac:dyDescent="0.35">
      <c r="A122" s="73" t="s">
        <v>1483</v>
      </c>
      <c r="B122" s="41">
        <f t="shared" si="233"/>
        <v>44655</v>
      </c>
      <c r="C122" s="57">
        <f>'HAVERW (new)'!B177</f>
        <v>445</v>
      </c>
      <c r="D122" s="57">
        <f>'HAVERW (new)'!C177-'HAVERW (new)'!B177</f>
        <v>50</v>
      </c>
      <c r="E122" s="4">
        <f ca="1">AVERAGE(OFFSET('HAVERD (new)'!B$12,(ROWS('Chart Data'!$A$5:$A122)-1)*7,0,7,1))</f>
        <v>110.28571428571429</v>
      </c>
      <c r="F122" s="4">
        <f ca="1">AVERAGE(OFFSET('HAVERD (new)'!C$12,(ROWS('Chart Data'!$A$5:$A122)-1)*7,0,7,1))</f>
        <v>107.71428571428571</v>
      </c>
      <c r="G122" s="57">
        <f>'HAVERW (new)'!Q177</f>
        <v>33383</v>
      </c>
      <c r="H122" s="4">
        <f ca="1">AVERAGE(OFFSET('HAVERD (new)'!O$12,(ROWS('Chart Data'!$A$5:$A122)-1)*7,0,7,1))</f>
        <v>91.714285714285708</v>
      </c>
      <c r="I122" s="4">
        <f ca="1">AVERAGE(OFFSET('HAVERD (new)'!P$12,(ROWS('Chart Data'!$A$5:$A122)-1)*7,0,7,1))</f>
        <v>66.428571428571431</v>
      </c>
      <c r="J122" s="4">
        <f ca="1">AVERAGE(OFFSET('HAVERD (new)'!Q$12,(ROWS('Chart Data'!$A$5:$A122)-1)*7,0,7,1))</f>
        <v>68</v>
      </c>
      <c r="K122" s="4">
        <f ca="1">AVERAGE(OFFSET('HAVERD (new)'!R$12,(ROWS('Chart Data'!$A$5:$A122)-1)*7,0,7,1))</f>
        <v>77.714285714285708</v>
      </c>
      <c r="L122" s="57">
        <f>'HAVERW (new)'!D177</f>
        <v>3377</v>
      </c>
      <c r="M122" s="57">
        <f>'HAVERW (new)'!F177</f>
        <v>197.75714285714284</v>
      </c>
      <c r="N122" s="4" t="e">
        <f ca="1">AVERAGE(OFFSET('HAVERD (new)'!D$12,(ROWS('Chart Data'!$A$5:$A122)-1)*7,0,7,1))</f>
        <v>#DIV/0!</v>
      </c>
      <c r="O122" s="4">
        <f ca="1">AVERAGE(OFFSET('HAVERD (new)'!E$12,(ROWS('Chart Data'!$A$5:$A122)-1)*7,0,7,1))</f>
        <v>90.527142857142863</v>
      </c>
      <c r="P122" s="4">
        <f ca="1">AVERAGE(AVERAGE(OFFSET('HAVERD (new)'!F$12,(ROWS('Chart Data'!$A$5:$A122)-1)*7,0,7,1)),AVERAGE(OFFSET('HAVERD (new)'!J$12,(ROWS('Chart Data'!$A$5:$A122)-1)*7,0,7,1)),AVERAGE(OFFSET('HAVERD (new)'!K$12,(ROWS('Chart Data'!$A$5:$A122)-1)*7,0,7,1)))</f>
        <v>95.628571428571433</v>
      </c>
      <c r="Q122" s="4">
        <f ca="1">AVERAGE(AVERAGE(OFFSET('HAVERD (new)'!H$12,(ROWS('Chart Data'!$A$5:$A122)-1)*7,0,7,1)),AVERAGE(OFFSET('HAVERD (new)'!I$12,(ROWS('Chart Data'!$A$5:$A122)-1)*7,0,7,1)))</f>
        <v>84.870714285714286</v>
      </c>
      <c r="R122" s="4">
        <f ca="1">AVERAGE(AVERAGE(OFFSET('HAVERD (new)'!L$12,(ROWS('Chart Data'!$A$5:$A122)-1)*7,0,7,1)),AVERAGE(OFFSET('HAVERD (new)'!M$12,(ROWS('Chart Data'!$A$5:$A122)-1)*7,0,7,1)))</f>
        <v>90.708571428571418</v>
      </c>
      <c r="S122" s="57">
        <f>'Fuel demand'!C68</f>
        <v>95.507862949068269</v>
      </c>
      <c r="T122" s="57">
        <f ca="1">AVERAGE(OFFSET(Energy!E$1109,(ROWS('Chart Data'!$A$5:$A122)-1)*7,0,7,1))</f>
        <v>651333.42857142852</v>
      </c>
      <c r="U122" s="57">
        <f ca="1">-AVERAGE(OFFSET('HAVERD (new)'!T$12,(ROWS('Chart Data'!$A$5:$A122)-1)*7,0,7,1))</f>
        <v>-175.23714285714283</v>
      </c>
      <c r="V122" s="4">
        <f ca="1">-AVERAGE(OFFSET('HAVERD (new)'!U$12,(ROWS('Chart Data'!$A$5:$A122)-1)*7,0,7,1))*10000</f>
        <v>-1194</v>
      </c>
      <c r="W122" s="4"/>
      <c r="Z122" s="4"/>
      <c r="AA122" s="4">
        <f t="shared" si="190"/>
        <v>23.26869806094183</v>
      </c>
      <c r="AB122" s="4">
        <f t="shared" si="191"/>
        <v>42.857142857142861</v>
      </c>
      <c r="AC122" s="4">
        <f t="shared" ca="1" si="192"/>
        <v>22.345483359746442</v>
      </c>
      <c r="AD122" s="4">
        <f t="shared" ca="1" si="193"/>
        <v>11.869436201780402</v>
      </c>
      <c r="AE122" s="4">
        <f t="shared" ref="AE122:AE185" si="241">((G122/G70)-1)*100</f>
        <v>341.690923524742</v>
      </c>
      <c r="AF122" s="4">
        <f t="shared" ref="AF122:AF185" ca="1" si="242">((H122/H70)-1)*100</f>
        <v>22.753346080305924</v>
      </c>
      <c r="AG122" s="4">
        <f t="shared" ref="AG122:AG185" ca="1" si="243">((I122/I70)-1)*100</f>
        <v>146.03174603174605</v>
      </c>
      <c r="AH122" s="4">
        <f t="shared" ref="AH122:AH185" ca="1" si="244">((J122/J70)-1)*100</f>
        <v>153.19148936170214</v>
      </c>
      <c r="AI122" s="4">
        <f t="shared" ref="AI122:AI185" ca="1" si="245">((K122/K70)-1)*100</f>
        <v>68.421052631578917</v>
      </c>
      <c r="AJ122" s="4">
        <f t="shared" ref="AJ122:AJ185" si="246">-((L122/L70)-1)*100</f>
        <v>-112.38993710691823</v>
      </c>
      <c r="AK122" s="4">
        <f t="shared" ref="AK122:AK185" si="247">((M122/M70)-1)*100</f>
        <v>94.752391671356165</v>
      </c>
      <c r="AL122" s="73" t="e">
        <f>NA()</f>
        <v>#N/A</v>
      </c>
      <c r="AM122" s="4">
        <f t="shared" ref="AM122:AM185" ca="1" si="248">((O122/O70)-1)*100</f>
        <v>82.698572870116791</v>
      </c>
      <c r="AN122" s="4">
        <f t="shared" ref="AN122:AN185" ca="1" si="249">((P122/P70)-1)*100</f>
        <v>63.102538071066029</v>
      </c>
      <c r="AO122" s="4">
        <f t="shared" ref="AO122:AO185" ca="1" si="250">((Q122/Q70)-1)*100</f>
        <v>70.442678448473714</v>
      </c>
      <c r="AP122" s="4">
        <f t="shared" ref="AP122:AP185" ca="1" si="251">((R122/R70)-1)*100</f>
        <v>186.56015885910278</v>
      </c>
      <c r="AQ122" s="4">
        <f t="shared" ref="AQ122:AQ185" si="252">((S122/S70)-1)*100</f>
        <v>-1.2194774004167241</v>
      </c>
      <c r="AR122" s="4">
        <f t="shared" ref="AR122:AR185" ca="1" si="253">((T122/T70)-1)*100</f>
        <v>-2.9228121492813952</v>
      </c>
      <c r="AS122" s="57">
        <f t="shared" ca="1" si="194"/>
        <v>175.23714285714283</v>
      </c>
      <c r="AT122" s="57">
        <f t="shared" ca="1" si="195"/>
        <v>1194</v>
      </c>
      <c r="AW122" s="4">
        <f t="shared" si="236"/>
        <v>9.1940082714445506</v>
      </c>
      <c r="AX122" s="4">
        <f t="shared" si="196"/>
        <v>18.278388278388281</v>
      </c>
      <c r="AY122" s="4">
        <f t="shared" ca="1" si="197"/>
        <v>22.900162418273343</v>
      </c>
      <c r="AZ122" s="4">
        <f t="shared" ca="1" si="198"/>
        <v>8.5734335119798111</v>
      </c>
      <c r="BA122" s="4">
        <f t="shared" si="199"/>
        <v>307.36764370912857</v>
      </c>
      <c r="BB122" s="4">
        <f t="shared" ca="1" si="200"/>
        <v>26.214898152152422</v>
      </c>
      <c r="BC122" s="4">
        <f t="shared" ca="1" si="201"/>
        <v>177.55331046565482</v>
      </c>
      <c r="BD122" s="4">
        <f t="shared" ca="1" si="202"/>
        <v>167.70631135465297</v>
      </c>
      <c r="BE122" s="4">
        <f t="shared" ca="1" si="203"/>
        <v>65.772981613863308</v>
      </c>
      <c r="BF122" s="4">
        <f t="shared" si="204"/>
        <v>-43.236516324427825</v>
      </c>
      <c r="BG122" s="4">
        <f t="shared" si="205"/>
        <v>86.32216285595031</v>
      </c>
      <c r="BH122" s="4" t="e">
        <f t="shared" si="206"/>
        <v>#N/A</v>
      </c>
      <c r="BI122" s="4">
        <f t="shared" ca="1" si="207"/>
        <v>69.985004245527094</v>
      </c>
      <c r="BJ122" s="4">
        <f t="shared" ca="1" si="208"/>
        <v>47.918056865978926</v>
      </c>
      <c r="BK122" s="4">
        <f t="shared" ca="1" si="209"/>
        <v>64.216504174843479</v>
      </c>
      <c r="BL122" s="4">
        <f t="shared" ca="1" si="210"/>
        <v>169.61600041616225</v>
      </c>
      <c r="BM122" s="4">
        <f t="shared" si="211"/>
        <v>3.8301809797135098</v>
      </c>
      <c r="BN122" s="4">
        <f t="shared" ca="1" si="212"/>
        <v>1.5660337487018197</v>
      </c>
      <c r="BO122" s="4">
        <f t="shared" ca="1" si="213"/>
        <v>267.60249999999996</v>
      </c>
      <c r="BP122" s="4">
        <f t="shared" ca="1" si="214"/>
        <v>2107.1</v>
      </c>
      <c r="BS122" s="74">
        <f t="shared" si="178"/>
        <v>1.7273489066308327</v>
      </c>
      <c r="BT122" s="74">
        <f t="shared" si="187"/>
        <v>-0.76442220113509818</v>
      </c>
      <c r="BU122" s="74">
        <f t="shared" ca="1" si="215"/>
        <v>-0.75051032363804226</v>
      </c>
      <c r="BV122" s="74">
        <f t="shared" ca="1" si="216"/>
        <v>0.369224383868897</v>
      </c>
      <c r="BW122" s="74">
        <f t="shared" si="217"/>
        <v>-0.84551758761119311</v>
      </c>
      <c r="BX122" s="74">
        <f t="shared" ca="1" si="218"/>
        <v>-0.79925965737536209</v>
      </c>
      <c r="BY122" s="74">
        <f t="shared" ca="1" si="188"/>
        <v>17.868786127430145</v>
      </c>
      <c r="BZ122" s="74">
        <f t="shared" ca="1" si="219"/>
        <v>-4.3215771913020378</v>
      </c>
      <c r="CA122" s="74">
        <f t="shared" ca="1" si="220"/>
        <v>-3.7040262064269922</v>
      </c>
      <c r="CB122" s="74">
        <f t="shared" si="221"/>
        <v>-0.71415824424355456</v>
      </c>
      <c r="CC122" s="74">
        <f t="shared" si="222"/>
        <v>4.3389366930739834</v>
      </c>
      <c r="CD122" s="74" t="e">
        <f t="shared" ca="1" si="223"/>
        <v>#DIV/0!</v>
      </c>
      <c r="CE122" s="74">
        <f t="shared" ca="1" si="224"/>
        <v>-1.636985928487207</v>
      </c>
      <c r="CF122" s="74">
        <f t="shared" ca="1" si="225"/>
        <v>-0.91370987526365421</v>
      </c>
      <c r="CG122" s="74">
        <f t="shared" ca="1" si="226"/>
        <v>-1.8284339287699594</v>
      </c>
      <c r="CH122" s="74">
        <f t="shared" ca="1" si="227"/>
        <v>-1.0511330383832043</v>
      </c>
      <c r="CI122" s="74">
        <f t="shared" si="228"/>
        <v>-1.513936790959038</v>
      </c>
      <c r="CJ122" s="74">
        <f t="shared" ca="1" si="229"/>
        <v>0.25834007157787214</v>
      </c>
      <c r="CK122" s="74">
        <f t="shared" ca="1" si="230"/>
        <v>0.3039388018016867</v>
      </c>
      <c r="CL122" s="74">
        <f t="shared" ca="1" si="231"/>
        <v>-1.0529599654258917</v>
      </c>
    </row>
    <row r="123" spans="1:90" x14ac:dyDescent="0.35">
      <c r="A123" s="73" t="s">
        <v>1489</v>
      </c>
      <c r="B123" s="41">
        <f t="shared" si="233"/>
        <v>44662</v>
      </c>
      <c r="C123" s="57">
        <f>'HAVERW (new)'!B178</f>
        <v>428</v>
      </c>
      <c r="D123" s="57">
        <f>'HAVERW (new)'!C178-'HAVERW (new)'!B178</f>
        <v>56</v>
      </c>
      <c r="E123" s="4">
        <f ca="1">AVERAGE(OFFSET('HAVERD (new)'!B$12,(ROWS('Chart Data'!$A$5:$A123)-1)*7,0,7,1))</f>
        <v>104.28571428571429</v>
      </c>
      <c r="F123" s="4">
        <f ca="1">AVERAGE(OFFSET('HAVERD (new)'!C$12,(ROWS('Chart Data'!$A$5:$A123)-1)*7,0,7,1))</f>
        <v>91.714285714285708</v>
      </c>
      <c r="G123" s="57">
        <f>'HAVERW (new)'!Q178</f>
        <v>33295</v>
      </c>
      <c r="H123" s="4">
        <f ca="1">AVERAGE(OFFSET('HAVERD (new)'!O$12,(ROWS('Chart Data'!$A$5:$A123)-1)*7,0,7,1))</f>
        <v>91.714285714285708</v>
      </c>
      <c r="I123" s="4">
        <f ca="1">AVERAGE(OFFSET('HAVERD (new)'!P$12,(ROWS('Chart Data'!$A$5:$A123)-1)*7,0,7,1))</f>
        <v>74</v>
      </c>
      <c r="J123" s="4">
        <f ca="1">AVERAGE(OFFSET('HAVERD (new)'!Q$12,(ROWS('Chart Data'!$A$5:$A123)-1)*7,0,7,1))</f>
        <v>70.142857142857139</v>
      </c>
      <c r="K123" s="4">
        <f ca="1">AVERAGE(OFFSET('HAVERD (new)'!R$12,(ROWS('Chart Data'!$A$5:$A123)-1)*7,0,7,1))</f>
        <v>82.571428571428569</v>
      </c>
      <c r="L123" s="57">
        <f>'HAVERW (new)'!D178</f>
        <v>4017</v>
      </c>
      <c r="M123" s="57">
        <f>'HAVERW (new)'!F178</f>
        <v>185.71428571428572</v>
      </c>
      <c r="N123" s="4" t="e">
        <f ca="1">AVERAGE(OFFSET('HAVERD (new)'!D$12,(ROWS('Chart Data'!$A$5:$A123)-1)*7,0,7,1))</f>
        <v>#DIV/0!</v>
      </c>
      <c r="O123" s="4">
        <f ca="1">AVERAGE(OFFSET('HAVERD (new)'!E$12,(ROWS('Chart Data'!$A$5:$A123)-1)*7,0,7,1))</f>
        <v>88.752857142857152</v>
      </c>
      <c r="P123" s="4">
        <f ca="1">AVERAGE(AVERAGE(OFFSET('HAVERD (new)'!F$12,(ROWS('Chart Data'!$A$5:$A123)-1)*7,0,7,1)),AVERAGE(OFFSET('HAVERD (new)'!J$12,(ROWS('Chart Data'!$A$5:$A123)-1)*7,0,7,1)),AVERAGE(OFFSET('HAVERD (new)'!K$12,(ROWS('Chart Data'!$A$5:$A123)-1)*7,0,7,1)))</f>
        <v>85.063333333333333</v>
      </c>
      <c r="Q123" s="4">
        <f ca="1">AVERAGE(AVERAGE(OFFSET('HAVERD (new)'!H$12,(ROWS('Chart Data'!$A$5:$A123)-1)*7,0,7,1)),AVERAGE(OFFSET('HAVERD (new)'!I$12,(ROWS('Chart Data'!$A$5:$A123)-1)*7,0,7,1)))</f>
        <v>89.982142857142861</v>
      </c>
      <c r="R123" s="4">
        <f ca="1">AVERAGE(AVERAGE(OFFSET('HAVERD (new)'!L$12,(ROWS('Chart Data'!$A$5:$A123)-1)*7,0,7,1)),AVERAGE(OFFSET('HAVERD (new)'!M$12,(ROWS('Chart Data'!$A$5:$A123)-1)*7,0,7,1)))</f>
        <v>92.537857142857121</v>
      </c>
      <c r="S123" s="57">
        <f>'Fuel demand'!C69</f>
        <v>97.801592935829234</v>
      </c>
      <c r="T123" s="57">
        <f ca="1">AVERAGE(OFFSET(Energy!E$1109,(ROWS('Chart Data'!$A$5:$A123)-1)*7,0,7,1))</f>
        <v>604645.42857142852</v>
      </c>
      <c r="U123" s="57">
        <f ca="1">-AVERAGE(OFFSET('HAVERD (new)'!T$12,(ROWS('Chart Data'!$A$5:$A123)-1)*7,0,7,1))</f>
        <v>-164.04428571428571</v>
      </c>
      <c r="V123" s="4">
        <f ca="1">-AVERAGE(OFFSET('HAVERD (new)'!U$12,(ROWS('Chart Data'!$A$5:$A123)-1)*7,0,7,1))*10000</f>
        <v>-775</v>
      </c>
      <c r="W123" s="4"/>
      <c r="Z123" s="4"/>
      <c r="AA123" s="4">
        <f t="shared" si="190"/>
        <v>4.6454767726161306</v>
      </c>
      <c r="AB123" s="4">
        <f t="shared" si="191"/>
        <v>43.589743589743591</v>
      </c>
      <c r="AC123" s="4">
        <f t="shared" ca="1" si="192"/>
        <v>-0.68027210884352707</v>
      </c>
      <c r="AD123" s="4">
        <f t="shared" ca="1" si="193"/>
        <v>-14.966887417218555</v>
      </c>
      <c r="AE123" s="4">
        <f t="shared" si="241"/>
        <v>322.04335150209158</v>
      </c>
      <c r="AF123" s="4">
        <f t="shared" ca="1" si="242"/>
        <v>4.7308319738988525</v>
      </c>
      <c r="AG123" s="4">
        <f t="shared" ca="1" si="243"/>
        <v>129.20353982300887</v>
      </c>
      <c r="AH123" s="4">
        <f t="shared" ca="1" si="244"/>
        <v>88.846153846153825</v>
      </c>
      <c r="AI123" s="4">
        <f t="shared" ca="1" si="245"/>
        <v>43.781094527363187</v>
      </c>
      <c r="AJ123" s="4">
        <f t="shared" si="246"/>
        <v>-0.37481259370315545</v>
      </c>
      <c r="AK123" s="4">
        <f t="shared" si="247"/>
        <v>78.718724223260935</v>
      </c>
      <c r="AL123" s="73" t="e">
        <f>NA()</f>
        <v>#N/A</v>
      </c>
      <c r="AM123" s="4">
        <f t="shared" ca="1" si="248"/>
        <v>74.406265790803445</v>
      </c>
      <c r="AN123" s="4">
        <f t="shared" ca="1" si="249"/>
        <v>48.978774863433536</v>
      </c>
      <c r="AO123" s="4">
        <f t="shared" ca="1" si="250"/>
        <v>76.52952551778256</v>
      </c>
      <c r="AP123" s="4">
        <f t="shared" ca="1" si="251"/>
        <v>184.03271069016921</v>
      </c>
      <c r="AQ123" s="4">
        <f t="shared" si="252"/>
        <v>-7.0575875816277334</v>
      </c>
      <c r="AR123" s="4">
        <f t="shared" ca="1" si="253"/>
        <v>-12.71927834770924</v>
      </c>
      <c r="AS123" s="57">
        <f t="shared" ca="1" si="194"/>
        <v>164.04428571428571</v>
      </c>
      <c r="AT123" s="57">
        <f t="shared" ca="1" si="195"/>
        <v>775</v>
      </c>
      <c r="AW123" s="4">
        <f t="shared" si="236"/>
        <v>10.412455090169358</v>
      </c>
      <c r="AX123" s="4">
        <f t="shared" si="196"/>
        <v>26.611721611721613</v>
      </c>
      <c r="AY123" s="4">
        <f t="shared" ca="1" si="197"/>
        <v>16.500062442180678</v>
      </c>
      <c r="AZ123" s="4">
        <f t="shared" ca="1" si="198"/>
        <v>4.0097938494559981</v>
      </c>
      <c r="BA123" s="4">
        <f t="shared" si="199"/>
        <v>318.15144332702147</v>
      </c>
      <c r="BB123" s="4">
        <f t="shared" ca="1" si="200"/>
        <v>19.267524844814133</v>
      </c>
      <c r="BC123" s="4">
        <f t="shared" ca="1" si="201"/>
        <v>157.95546124419184</v>
      </c>
      <c r="BD123" s="4">
        <f t="shared" ca="1" si="202"/>
        <v>143.00426956927785</v>
      </c>
      <c r="BE123" s="4">
        <f t="shared" ca="1" si="203"/>
        <v>59.057704786988516</v>
      </c>
      <c r="BF123" s="4">
        <f t="shared" si="204"/>
        <v>-29.596386933711344</v>
      </c>
      <c r="BG123" s="4">
        <f t="shared" si="205"/>
        <v>82.614747137571996</v>
      </c>
      <c r="BH123" s="4" t="e">
        <f t="shared" si="206"/>
        <v>#N/A</v>
      </c>
      <c r="BI123" s="4">
        <f t="shared" ca="1" si="207"/>
        <v>72.822795709934127</v>
      </c>
      <c r="BJ123" s="4">
        <f t="shared" ca="1" si="208"/>
        <v>51.17024504615344</v>
      </c>
      <c r="BK123" s="4">
        <f t="shared" ca="1" si="209"/>
        <v>67.903815214398549</v>
      </c>
      <c r="BL123" s="4">
        <f t="shared" ca="1" si="210"/>
        <v>174.90722396115441</v>
      </c>
      <c r="BM123" s="4">
        <f t="shared" si="211"/>
        <v>-0.8765988297495253</v>
      </c>
      <c r="BN123" s="4">
        <f t="shared" ca="1" si="212"/>
        <v>-0.36416676373618762</v>
      </c>
      <c r="BO123" s="4">
        <f t="shared" ca="1" si="213"/>
        <v>243.25714285714287</v>
      </c>
      <c r="BP123" s="4">
        <f t="shared" ca="1" si="214"/>
        <v>1548.8</v>
      </c>
      <c r="BS123" s="74">
        <f t="shared" si="178"/>
        <v>1.1026909260778948</v>
      </c>
      <c r="BT123" s="74">
        <f t="shared" si="187"/>
        <v>-0.26702965315981014</v>
      </c>
      <c r="BU123" s="74">
        <f t="shared" ca="1" si="215"/>
        <v>-1.4427819252368173</v>
      </c>
      <c r="BV123" s="74">
        <f t="shared" ca="1" si="216"/>
        <v>-1.0986859455084768</v>
      </c>
      <c r="BW123" s="74">
        <f t="shared" si="217"/>
        <v>-0.86268523105872141</v>
      </c>
      <c r="BX123" s="74">
        <f t="shared" ca="1" si="218"/>
        <v>-0.79925965737536209</v>
      </c>
      <c r="BY123" s="74">
        <f t="shared" ca="1" si="188"/>
        <v>15.751892477133728</v>
      </c>
      <c r="BZ123" s="74">
        <f t="shared" ca="1" si="219"/>
        <v>-3.7902702966451178</v>
      </c>
      <c r="CA123" s="74">
        <f t="shared" ca="1" si="220"/>
        <v>-2.0774683044698339</v>
      </c>
      <c r="CB123" s="74">
        <f t="shared" si="221"/>
        <v>-0.43570166793766846</v>
      </c>
      <c r="CC123" s="74">
        <f t="shared" si="222"/>
        <v>3.6073473745108648</v>
      </c>
      <c r="CD123" s="74" t="e">
        <f t="shared" ca="1" si="223"/>
        <v>#DIV/0!</v>
      </c>
      <c r="CE123" s="74">
        <f t="shared" ca="1" si="224"/>
        <v>-1.915195434573896</v>
      </c>
      <c r="CF123" s="74">
        <f t="shared" ca="1" si="225"/>
        <v>-2.2330068725916363</v>
      </c>
      <c r="CG123" s="74">
        <f t="shared" ca="1" si="226"/>
        <v>-1.2491632723135326</v>
      </c>
      <c r="CH123" s="74">
        <f t="shared" ca="1" si="227"/>
        <v>-0.85112247392917695</v>
      </c>
      <c r="CI123" s="74">
        <f t="shared" si="228"/>
        <v>-0.95739631873227871</v>
      </c>
      <c r="CJ123" s="74">
        <f t="shared" ca="1" si="229"/>
        <v>-0.27469961536824744</v>
      </c>
      <c r="CK123" s="74">
        <f t="shared" ca="1" si="230"/>
        <v>0.44583534617574433</v>
      </c>
      <c r="CL123" s="74">
        <f t="shared" ca="1" si="231"/>
        <v>-0.40318616007183505</v>
      </c>
    </row>
    <row r="124" spans="1:90" x14ac:dyDescent="0.35">
      <c r="A124" s="73" t="s">
        <v>1523</v>
      </c>
      <c r="B124" s="41">
        <f t="shared" si="233"/>
        <v>44669</v>
      </c>
      <c r="C124" s="57">
        <f>'HAVERW (new)'!B179</f>
        <v>428</v>
      </c>
      <c r="D124" s="57">
        <f>'HAVERW (new)'!C179-'HAVERW (new)'!B179</f>
        <v>58</v>
      </c>
      <c r="E124" s="4">
        <f ca="1">AVERAGE(OFFSET('HAVERD (new)'!B$12,(ROWS('Chart Data'!$A$5:$A124)-1)*7,0,7,1))</f>
        <v>108.14285714285714</v>
      </c>
      <c r="F124" s="4">
        <f ca="1">AVERAGE(OFFSET('HAVERD (new)'!C$12,(ROWS('Chart Data'!$A$5:$A124)-1)*7,0,7,1))</f>
        <v>98.285714285714292</v>
      </c>
      <c r="G124" s="57">
        <f>'HAVERW (new)'!Q179</f>
        <v>33710</v>
      </c>
      <c r="H124" s="4">
        <f ca="1">AVERAGE(OFFSET('HAVERD (new)'!O$12,(ROWS('Chart Data'!$A$5:$A124)-1)*7,0,7,1))</f>
        <v>94.285714285714292</v>
      </c>
      <c r="I124" s="4">
        <f ca="1">AVERAGE(OFFSET('HAVERD (new)'!P$12,(ROWS('Chart Data'!$A$5:$A124)-1)*7,0,7,1))</f>
        <v>77.142857142857139</v>
      </c>
      <c r="J124" s="4">
        <f ca="1">AVERAGE(OFFSET('HAVERD (new)'!Q$12,(ROWS('Chart Data'!$A$5:$A124)-1)*7,0,7,1))</f>
        <v>70.142857142857139</v>
      </c>
      <c r="K124" s="4">
        <f ca="1">AVERAGE(OFFSET('HAVERD (new)'!R$12,(ROWS('Chart Data'!$A$5:$A124)-1)*7,0,7,1))</f>
        <v>82.571428571428569</v>
      </c>
      <c r="L124" s="57">
        <f>'HAVERW (new)'!D179</f>
        <v>3531</v>
      </c>
      <c r="M124" s="57">
        <f>'HAVERW (new)'!F179</f>
        <v>160.02857142857144</v>
      </c>
      <c r="N124" s="4" t="e">
        <f ca="1">AVERAGE(OFFSET('HAVERD (new)'!D$12,(ROWS('Chart Data'!$A$5:$A124)-1)*7,0,7,1))</f>
        <v>#DIV/0!</v>
      </c>
      <c r="O124" s="4">
        <f ca="1">AVERAGE(OFFSET('HAVERD (new)'!E$12,(ROWS('Chart Data'!$A$5:$A124)-1)*7,0,7,1))</f>
        <v>83.434285714285707</v>
      </c>
      <c r="P124" s="4">
        <f ca="1">AVERAGE(AVERAGE(OFFSET('HAVERD (new)'!F$12,(ROWS('Chart Data'!$A$5:$A124)-1)*7,0,7,1)),AVERAGE(OFFSET('HAVERD (new)'!J$12,(ROWS('Chart Data'!$A$5:$A124)-1)*7,0,7,1)),AVERAGE(OFFSET('HAVERD (new)'!K$12,(ROWS('Chart Data'!$A$5:$A124)-1)*7,0,7,1)))</f>
        <v>77.083333333333329</v>
      </c>
      <c r="Q124" s="4">
        <f ca="1">AVERAGE(AVERAGE(OFFSET('HAVERD (new)'!H$12,(ROWS('Chart Data'!$A$5:$A124)-1)*7,0,7,1)),AVERAGE(OFFSET('HAVERD (new)'!I$12,(ROWS('Chart Data'!$A$5:$A124)-1)*7,0,7,1)))</f>
        <v>87.284999999999997</v>
      </c>
      <c r="R124" s="4">
        <f ca="1">AVERAGE(AVERAGE(OFFSET('HAVERD (new)'!L$12,(ROWS('Chart Data'!$A$5:$A124)-1)*7,0,7,1)),AVERAGE(OFFSET('HAVERD (new)'!M$12,(ROWS('Chart Data'!$A$5:$A124)-1)*7,0,7,1)))</f>
        <v>87.357142857142861</v>
      </c>
      <c r="S124" s="57">
        <f>'Fuel demand'!C70</f>
        <v>91.002188605661289</v>
      </c>
      <c r="T124" s="57">
        <f ca="1">AVERAGE(OFFSET(Energy!E$1109,(ROWS('Chart Data'!$A$5:$A124)-1)*7,0,7,1))</f>
        <v>569672</v>
      </c>
      <c r="U124" s="57">
        <f ca="1">-AVERAGE(OFFSET('HAVERD (new)'!T$12,(ROWS('Chart Data'!$A$5:$A124)-1)*7,0,7,1))</f>
        <v>-172.2957142857143</v>
      </c>
      <c r="V124" s="4">
        <f ca="1">-AVERAGE(OFFSET('HAVERD (new)'!U$12,(ROWS('Chart Data'!$A$5:$A124)-1)*7,0,7,1))*10000</f>
        <v>-586</v>
      </c>
      <c r="W124" s="4"/>
      <c r="Z124" s="4"/>
      <c r="AA124" s="4">
        <f t="shared" si="190"/>
        <v>1.4218009478673022</v>
      </c>
      <c r="AB124" s="4">
        <f t="shared" si="191"/>
        <v>48.717948717948723</v>
      </c>
      <c r="AC124" s="4">
        <f t="shared" ca="1" si="192"/>
        <v>1.6107382550335503</v>
      </c>
      <c r="AD124" s="4">
        <f t="shared" ca="1" si="193"/>
        <v>-9.8296199213630313</v>
      </c>
      <c r="AE124" s="4">
        <f t="shared" si="241"/>
        <v>339.04662672570981</v>
      </c>
      <c r="AF124" s="4">
        <f t="shared" ca="1" si="242"/>
        <v>5.0955414012739064</v>
      </c>
      <c r="AG124" s="4">
        <f t="shared" ca="1" si="243"/>
        <v>115.99999999999997</v>
      </c>
      <c r="AH124" s="4">
        <f t="shared" ca="1" si="244"/>
        <v>83.208955223880594</v>
      </c>
      <c r="AI124" s="4">
        <f t="shared" ca="1" si="245"/>
        <v>35.362997658079621</v>
      </c>
      <c r="AJ124" s="4">
        <f t="shared" si="246"/>
        <v>0.4230118443316444</v>
      </c>
      <c r="AK124" s="4">
        <f t="shared" si="247"/>
        <v>26.619192946761629</v>
      </c>
      <c r="AL124" s="73" t="e">
        <f>NA()</f>
        <v>#N/A</v>
      </c>
      <c r="AM124" s="4">
        <f t="shared" ca="1" si="248"/>
        <v>61.586985391766234</v>
      </c>
      <c r="AN124" s="4">
        <f t="shared" ca="1" si="249"/>
        <v>37.367300005940194</v>
      </c>
      <c r="AO124" s="4">
        <f t="shared" ca="1" si="250"/>
        <v>64.486949967021573</v>
      </c>
      <c r="AP124" s="4">
        <f t="shared" ca="1" si="251"/>
        <v>162.24376018526465</v>
      </c>
      <c r="AQ124" s="4">
        <f t="shared" si="252"/>
        <v>-14.60274783360731</v>
      </c>
      <c r="AR124" s="4">
        <f t="shared" ca="1" si="253"/>
        <v>-10.018090233643139</v>
      </c>
      <c r="AS124" s="57">
        <f t="shared" ca="1" si="194"/>
        <v>172.2957142857143</v>
      </c>
      <c r="AT124" s="57">
        <f t="shared" ca="1" si="195"/>
        <v>586</v>
      </c>
      <c r="AW124" s="4">
        <f t="shared" si="236"/>
        <v>8.2738435694164671</v>
      </c>
      <c r="AX124" s="4">
        <f t="shared" si="196"/>
        <v>37.541208791208796</v>
      </c>
      <c r="AY124" s="4">
        <f t="shared" ca="1" si="197"/>
        <v>10.896506756329082</v>
      </c>
      <c r="AZ124" s="4">
        <f t="shared" ca="1" si="198"/>
        <v>1.2853661721860035</v>
      </c>
      <c r="BA124" s="4">
        <f t="shared" si="199"/>
        <v>333.07786553443117</v>
      </c>
      <c r="BB124" s="4">
        <f t="shared" ca="1" si="200"/>
        <v>12.356886385608801</v>
      </c>
      <c r="BC124" s="4">
        <f t="shared" ca="1" si="201"/>
        <v>138.73060917318594</v>
      </c>
      <c r="BD124" s="4">
        <f t="shared" ca="1" si="202"/>
        <v>117.54902334530789</v>
      </c>
      <c r="BE124" s="4">
        <f t="shared" ca="1" si="203"/>
        <v>50.701484504538719</v>
      </c>
      <c r="BF124" s="4">
        <f t="shared" si="204"/>
        <v>-38.699105571301082</v>
      </c>
      <c r="BG124" s="4">
        <f t="shared" si="205"/>
        <v>68.5210089928852</v>
      </c>
      <c r="BH124" s="4" t="e">
        <f t="shared" si="206"/>
        <v>#N/A</v>
      </c>
      <c r="BI124" s="4">
        <f t="shared" ca="1" si="207"/>
        <v>71.779812271090805</v>
      </c>
      <c r="BJ124" s="4">
        <f t="shared" ca="1" si="208"/>
        <v>49.647053889839484</v>
      </c>
      <c r="BK124" s="4">
        <f t="shared" ca="1" si="209"/>
        <v>67.809594400347592</v>
      </c>
      <c r="BL124" s="4">
        <f t="shared" ca="1" si="210"/>
        <v>173.58390362369596</v>
      </c>
      <c r="BM124" s="4">
        <f t="shared" si="211"/>
        <v>-6.922755339546133</v>
      </c>
      <c r="BN124" s="4">
        <f t="shared" ca="1" si="212"/>
        <v>-2.727578418770102</v>
      </c>
      <c r="BO124" s="4">
        <f t="shared" ca="1" si="213"/>
        <v>186.55821428571429</v>
      </c>
      <c r="BP124" s="4">
        <f t="shared" ca="1" si="214"/>
        <v>1080.95</v>
      </c>
      <c r="BS124" s="74">
        <f t="shared" si="178"/>
        <v>1.1026909260778948</v>
      </c>
      <c r="BT124" s="74">
        <f t="shared" si="187"/>
        <v>-0.10123213716804745</v>
      </c>
      <c r="BU124" s="74">
        <f t="shared" ca="1" si="215"/>
        <v>-0.99775018135189164</v>
      </c>
      <c r="BV124" s="74">
        <f t="shared" ca="1" si="216"/>
        <v>-0.49579420308562572</v>
      </c>
      <c r="BW124" s="74">
        <f t="shared" si="217"/>
        <v>-0.78172418525503651</v>
      </c>
      <c r="BX124" s="74">
        <f t="shared" ca="1" si="218"/>
        <v>-0.30656534803438057</v>
      </c>
      <c r="BY124" s="74">
        <f t="shared" ca="1" si="188"/>
        <v>13.675288722450784</v>
      </c>
      <c r="BZ124" s="74">
        <f t="shared" ca="1" si="219"/>
        <v>-3.7902702966451178</v>
      </c>
      <c r="CA124" s="74">
        <f t="shared" ca="1" si="220"/>
        <v>-2.0774683044698339</v>
      </c>
      <c r="CB124" s="74">
        <f t="shared" si="221"/>
        <v>-0.64715463056995071</v>
      </c>
      <c r="CC124" s="74">
        <f t="shared" si="222"/>
        <v>2.0469706310037585</v>
      </c>
      <c r="CD124" s="74" t="e">
        <f t="shared" ca="1" si="223"/>
        <v>#DIV/0!</v>
      </c>
      <c r="CE124" s="74">
        <f t="shared" ca="1" si="224"/>
        <v>-2.7491519491960763</v>
      </c>
      <c r="CF124" s="74">
        <f t="shared" ca="1" si="225"/>
        <v>-3.2294813432826861</v>
      </c>
      <c r="CG124" s="74">
        <f t="shared" ca="1" si="226"/>
        <v>-1.5548264918187691</v>
      </c>
      <c r="CH124" s="74">
        <f t="shared" ca="1" si="227"/>
        <v>-1.4175717609206109</v>
      </c>
      <c r="CI124" s="74">
        <f t="shared" si="228"/>
        <v>-2.6071736328075179</v>
      </c>
      <c r="CJ124" s="74">
        <f t="shared" ca="1" si="229"/>
        <v>-0.67399334003297362</v>
      </c>
      <c r="CK124" s="74">
        <f t="shared" ca="1" si="230"/>
        <v>0.34122852546042071</v>
      </c>
      <c r="CL124" s="74">
        <f t="shared" ca="1" si="231"/>
        <v>-0.11009009990019619</v>
      </c>
    </row>
    <row r="125" spans="1:90" x14ac:dyDescent="0.35">
      <c r="A125" s="73" t="s">
        <v>1524</v>
      </c>
      <c r="B125" s="41">
        <f t="shared" si="233"/>
        <v>44676</v>
      </c>
      <c r="C125" s="57">
        <f>'HAVERW (new)'!B180</f>
        <v>428</v>
      </c>
      <c r="D125" s="57">
        <f>'HAVERW (new)'!C180-'HAVERW (new)'!B180</f>
        <v>61</v>
      </c>
      <c r="E125" s="4">
        <f ca="1">AVERAGE(OFFSET('HAVERD (new)'!B$12,(ROWS('Chart Data'!$A$5:$A125)-1)*7,0,7,1))</f>
        <v>115.57142857142857</v>
      </c>
      <c r="F125" s="4">
        <f ca="1">AVERAGE(OFFSET('HAVERD (new)'!C$12,(ROWS('Chart Data'!$A$5:$A125)-1)*7,0,7,1))</f>
        <v>107.42857142857143</v>
      </c>
      <c r="G125" s="57">
        <f>'HAVERW (new)'!Q180</f>
        <v>34372</v>
      </c>
      <c r="H125" s="4">
        <f ca="1">AVERAGE(OFFSET('HAVERD (new)'!O$12,(ROWS('Chart Data'!$A$5:$A125)-1)*7,0,7,1))</f>
        <v>96.428571428571431</v>
      </c>
      <c r="I125" s="4">
        <f ca="1">AVERAGE(OFFSET('HAVERD (new)'!P$12,(ROWS('Chart Data'!$A$5:$A125)-1)*7,0,7,1))</f>
        <v>73.142857142857139</v>
      </c>
      <c r="J125" s="4">
        <f ca="1">AVERAGE(OFFSET('HAVERD (new)'!Q$12,(ROWS('Chart Data'!$A$5:$A125)-1)*7,0,7,1))</f>
        <v>70</v>
      </c>
      <c r="K125" s="4">
        <f ca="1">AVERAGE(OFFSET('HAVERD (new)'!R$12,(ROWS('Chart Data'!$A$5:$A125)-1)*7,0,7,1))</f>
        <v>81.142857142857139</v>
      </c>
      <c r="L125" s="57">
        <f>'HAVERW (new)'!D180</f>
        <v>2643</v>
      </c>
      <c r="M125" s="57">
        <f>'HAVERW (new)'!F180</f>
        <v>166</v>
      </c>
      <c r="N125" s="4" t="e">
        <f ca="1">AVERAGE(OFFSET('HAVERD (new)'!D$12,(ROWS('Chart Data'!$A$5:$A125)-1)*7,0,7,1))</f>
        <v>#DIV/0!</v>
      </c>
      <c r="O125" s="4">
        <f ca="1">AVERAGE(OFFSET('HAVERD (new)'!E$12,(ROWS('Chart Data'!$A$5:$A125)-1)*7,0,7,1))</f>
        <v>83.105714285714285</v>
      </c>
      <c r="P125" s="4">
        <f ca="1">AVERAGE(AVERAGE(OFFSET('HAVERD (new)'!F$12,(ROWS('Chart Data'!$A$5:$A125)-1)*7,0,7,1)),AVERAGE(OFFSET('HAVERD (new)'!J$12,(ROWS('Chart Data'!$A$5:$A125)-1)*7,0,7,1)),AVERAGE(OFFSET('HAVERD (new)'!K$12,(ROWS('Chart Data'!$A$5:$A125)-1)*7,0,7,1)))</f>
        <v>81.904761904761912</v>
      </c>
      <c r="Q125" s="4">
        <f ca="1">AVERAGE(AVERAGE(OFFSET('HAVERD (new)'!H$12,(ROWS('Chart Data'!$A$5:$A125)-1)*7,0,7,1)),AVERAGE(OFFSET('HAVERD (new)'!I$12,(ROWS('Chart Data'!$A$5:$A125)-1)*7,0,7,1)))</f>
        <v>79.573571428571427</v>
      </c>
      <c r="R125" s="4">
        <f ca="1">AVERAGE(AVERAGE(OFFSET('HAVERD (new)'!L$12,(ROWS('Chart Data'!$A$5:$A125)-1)*7,0,7,1)),AVERAGE(OFFSET('HAVERD (new)'!M$12,(ROWS('Chart Data'!$A$5:$A125)-1)*7,0,7,1)))</f>
        <v>81.015714285714296</v>
      </c>
      <c r="S125" s="57">
        <f>'Fuel demand'!C71</f>
        <v>89.266045725847889</v>
      </c>
      <c r="T125" s="57">
        <f ca="1">AVERAGE(OFFSET(Energy!E$1109,(ROWS('Chart Data'!$A$5:$A125)-1)*7,0,7,1))</f>
        <v>637950.42857142852</v>
      </c>
      <c r="U125" s="57">
        <f ca="1">-AVERAGE(OFFSET('HAVERD (new)'!T$12,(ROWS('Chart Data'!$A$5:$A125)-1)*7,0,7,1))</f>
        <v>-209.12999999999997</v>
      </c>
      <c r="V125" s="4">
        <f ca="1">-AVERAGE(OFFSET('HAVERD (new)'!U$12,(ROWS('Chart Data'!$A$5:$A125)-1)*7,0,7,1))*10000</f>
        <v>-1701</v>
      </c>
      <c r="W125" s="4"/>
      <c r="Z125" s="4"/>
      <c r="AA125" s="4">
        <f t="shared" si="190"/>
        <v>3.3816425120772875</v>
      </c>
      <c r="AB125" s="4">
        <f t="shared" si="191"/>
        <v>74.285714285714292</v>
      </c>
      <c r="AC125" s="4">
        <f t="shared" ca="1" si="192"/>
        <v>7.1523178807946897</v>
      </c>
      <c r="AD125" s="4">
        <f t="shared" ca="1" si="193"/>
        <v>-0.13280212483399723</v>
      </c>
      <c r="AE125" s="4">
        <f t="shared" si="241"/>
        <v>330.94282848545635</v>
      </c>
      <c r="AF125" s="4">
        <f t="shared" ca="1" si="242"/>
        <v>6.8037974683544222</v>
      </c>
      <c r="AG125" s="4">
        <f t="shared" ca="1" si="243"/>
        <v>105.62248995983934</v>
      </c>
      <c r="AH125" s="4">
        <f t="shared" ca="1" si="244"/>
        <v>79.487179487179489</v>
      </c>
      <c r="AI125" s="4">
        <f t="shared" ca="1" si="245"/>
        <v>39.557739557739538</v>
      </c>
      <c r="AJ125" s="4">
        <f t="shared" si="246"/>
        <v>25.275657336726042</v>
      </c>
      <c r="AK125" s="4">
        <f t="shared" si="247"/>
        <v>20.36461570333541</v>
      </c>
      <c r="AL125" s="73" t="e">
        <f>NA()</f>
        <v>#N/A</v>
      </c>
      <c r="AM125" s="4">
        <f t="shared" ca="1" si="248"/>
        <v>54.607064076328157</v>
      </c>
      <c r="AN125" s="4">
        <f t="shared" ca="1" si="249"/>
        <v>39.865826387477135</v>
      </c>
      <c r="AO125" s="4">
        <f t="shared" ca="1" si="250"/>
        <v>47.004565728009304</v>
      </c>
      <c r="AP125" s="4">
        <f t="shared" ca="1" si="251"/>
        <v>129.19554630509023</v>
      </c>
      <c r="AQ125" s="4">
        <f t="shared" si="252"/>
        <v>-14.522249763598971</v>
      </c>
      <c r="AR125" s="4">
        <f t="shared" ca="1" si="253"/>
        <v>-4.2778438934550795</v>
      </c>
      <c r="AS125" s="57">
        <f t="shared" ca="1" si="194"/>
        <v>209.12999999999997</v>
      </c>
      <c r="AT125" s="57">
        <f t="shared" ca="1" si="195"/>
        <v>1701</v>
      </c>
      <c r="AW125" s="4">
        <f t="shared" si="236"/>
        <v>8.1794045733756366</v>
      </c>
      <c r="AX125" s="4">
        <f t="shared" si="196"/>
        <v>52.362637362637372</v>
      </c>
      <c r="AY125" s="4">
        <f t="shared" ca="1" si="197"/>
        <v>7.6070668466827884</v>
      </c>
      <c r="AZ125" s="4">
        <f t="shared" ca="1" si="198"/>
        <v>-3.2649683154087952</v>
      </c>
      <c r="BA125" s="4">
        <f t="shared" si="199"/>
        <v>333.43093255949992</v>
      </c>
      <c r="BB125" s="4">
        <f t="shared" ca="1" si="200"/>
        <v>9.8458792309582766</v>
      </c>
      <c r="BC125" s="4">
        <f t="shared" ca="1" si="201"/>
        <v>124.21444395364857</v>
      </c>
      <c r="BD125" s="4">
        <f t="shared" ca="1" si="202"/>
        <v>101.18344447972902</v>
      </c>
      <c r="BE125" s="4">
        <f t="shared" ca="1" si="203"/>
        <v>46.780721093690318</v>
      </c>
      <c r="BF125" s="4">
        <f t="shared" si="204"/>
        <v>-21.766520129890925</v>
      </c>
      <c r="BG125" s="4">
        <f t="shared" si="205"/>
        <v>55.113731136178529</v>
      </c>
      <c r="BH125" s="4" t="e">
        <f t="shared" si="206"/>
        <v>#N/A</v>
      </c>
      <c r="BI125" s="4">
        <f t="shared" ca="1" si="207"/>
        <v>68.324722032253646</v>
      </c>
      <c r="BJ125" s="4">
        <f t="shared" ca="1" si="208"/>
        <v>47.328609831979229</v>
      </c>
      <c r="BK125" s="4">
        <f t="shared" ca="1" si="209"/>
        <v>64.615929915321786</v>
      </c>
      <c r="BL125" s="4">
        <f t="shared" ca="1" si="210"/>
        <v>165.50804400990674</v>
      </c>
      <c r="BM125" s="4">
        <f t="shared" si="211"/>
        <v>-9.3505156448126847</v>
      </c>
      <c r="BN125" s="4">
        <f t="shared" ca="1" si="212"/>
        <v>-7.4845061560222135</v>
      </c>
      <c r="BO125" s="4">
        <f t="shared" ca="1" si="213"/>
        <v>180.1767857142857</v>
      </c>
      <c r="BP125" s="4">
        <f t="shared" ca="1" si="214"/>
        <v>1064</v>
      </c>
      <c r="BS125" s="74">
        <f t="shared" ref="BS125:BS188" si="254">(C125-AVERAGE(C$161:C$194,C$196:C$265))/STDEV(C$161:C$194,C$196:C$265)</f>
        <v>1.1026909260778948</v>
      </c>
      <c r="BT125" s="74">
        <f t="shared" si="187"/>
        <v>0.14746413681959658</v>
      </c>
      <c r="BU125" s="74">
        <f t="shared" ca="1" si="215"/>
        <v>-0.14065200794388419</v>
      </c>
      <c r="BV125" s="74">
        <f t="shared" ca="1" si="216"/>
        <v>0.34301169941573034</v>
      </c>
      <c r="BW125" s="74">
        <f t="shared" si="217"/>
        <v>-0.65257668568385707</v>
      </c>
      <c r="BX125" s="74">
        <f t="shared" ca="1" si="218"/>
        <v>0.10401324308310138</v>
      </c>
      <c r="BY125" s="74">
        <f t="shared" ca="1" si="188"/>
        <v>12.107301458509664</v>
      </c>
      <c r="BZ125" s="74">
        <f t="shared" ca="1" si="219"/>
        <v>-3.8256907562889113</v>
      </c>
      <c r="CA125" s="74">
        <f t="shared" ca="1" si="220"/>
        <v>-2.5558676873984099</v>
      </c>
      <c r="CB125" s="74">
        <f t="shared" si="221"/>
        <v>-1.0335131301943676</v>
      </c>
      <c r="CC125" s="74">
        <f t="shared" si="222"/>
        <v>2.409727849460916</v>
      </c>
      <c r="CD125" s="74" t="e">
        <f t="shared" ca="1" si="223"/>
        <v>#DIV/0!</v>
      </c>
      <c r="CE125" s="74">
        <f t="shared" ca="1" si="224"/>
        <v>-2.8006722281010177</v>
      </c>
      <c r="CF125" s="74">
        <f t="shared" ca="1" si="225"/>
        <v>-2.6274223854269216</v>
      </c>
      <c r="CG125" s="74">
        <f t="shared" ca="1" si="226"/>
        <v>-2.4287513111457084</v>
      </c>
      <c r="CH125" s="74">
        <f t="shared" ca="1" si="227"/>
        <v>-2.1109313045453142</v>
      </c>
      <c r="CI125" s="74">
        <f t="shared" si="228"/>
        <v>-3.028423642076882</v>
      </c>
      <c r="CJ125" s="74">
        <f t="shared" ca="1" si="229"/>
        <v>0.10554556056005344</v>
      </c>
      <c r="CK125" s="74">
        <f t="shared" ca="1" si="230"/>
        <v>-0.12573516313443639</v>
      </c>
      <c r="CL125" s="74">
        <f t="shared" ca="1" si="231"/>
        <v>-1.8392017776323513</v>
      </c>
    </row>
    <row r="126" spans="1:90" x14ac:dyDescent="0.35">
      <c r="A126" s="73" t="s">
        <v>1525</v>
      </c>
      <c r="B126" s="41">
        <f t="shared" si="233"/>
        <v>44683</v>
      </c>
      <c r="C126" s="57">
        <f>'HAVERW (new)'!B181</f>
        <v>459</v>
      </c>
      <c r="D126" s="57">
        <f>'HAVERW (new)'!C181-'HAVERW (new)'!B181</f>
        <v>61</v>
      </c>
      <c r="E126" s="4">
        <f ca="1">AVERAGE(OFFSET('HAVERD (new)'!B$12,(ROWS('Chart Data'!$A$5:$A126)-1)*7,0,7,1))</f>
        <v>111.14285714285714</v>
      </c>
      <c r="F126" s="4">
        <f ca="1">AVERAGE(OFFSET('HAVERD (new)'!C$12,(ROWS('Chart Data'!$A$5:$A126)-1)*7,0,7,1))</f>
        <v>100.71428571428571</v>
      </c>
      <c r="G126" s="57">
        <f>'HAVERW (new)'!Q181</f>
        <v>36288</v>
      </c>
      <c r="H126" s="4">
        <f ca="1">AVERAGE(OFFSET('HAVERD (new)'!O$12,(ROWS('Chart Data'!$A$5:$A126)-1)*7,0,7,1))</f>
        <v>95.142857142857139</v>
      </c>
      <c r="I126" s="4">
        <f ca="1">AVERAGE(OFFSET('HAVERD (new)'!P$12,(ROWS('Chart Data'!$A$5:$A126)-1)*7,0,7,1))</f>
        <v>77.142857142857139</v>
      </c>
      <c r="J126" s="4">
        <f ca="1">AVERAGE(OFFSET('HAVERD (new)'!Q$12,(ROWS('Chart Data'!$A$5:$A126)-1)*7,0,7,1))</f>
        <v>77</v>
      </c>
      <c r="K126" s="4">
        <f ca="1">AVERAGE(OFFSET('HAVERD (new)'!R$12,(ROWS('Chart Data'!$A$5:$A126)-1)*7,0,7,1))</f>
        <v>84.428571428571431</v>
      </c>
      <c r="L126" s="57">
        <f>'HAVERW (new)'!D181</f>
        <v>3797</v>
      </c>
      <c r="M126" s="57">
        <f>'HAVERW (new)'!F181</f>
        <v>174.5</v>
      </c>
      <c r="N126" s="4" t="e">
        <f ca="1">AVERAGE(OFFSET('HAVERD (new)'!D$12,(ROWS('Chart Data'!$A$5:$A126)-1)*7,0,7,1))</f>
        <v>#DIV/0!</v>
      </c>
      <c r="O126" s="4">
        <f ca="1">AVERAGE(OFFSET('HAVERD (new)'!E$12,(ROWS('Chart Data'!$A$5:$A126)-1)*7,0,7,1))</f>
        <v>86.931428571428569</v>
      </c>
      <c r="P126" s="4">
        <f ca="1">AVERAGE(AVERAGE(OFFSET('HAVERD (new)'!F$12,(ROWS('Chart Data'!$A$5:$A126)-1)*7,0,7,1)),AVERAGE(OFFSET('HAVERD (new)'!J$12,(ROWS('Chart Data'!$A$5:$A126)-1)*7,0,7,1)),AVERAGE(OFFSET('HAVERD (new)'!K$12,(ROWS('Chart Data'!$A$5:$A126)-1)*7,0,7,1)))</f>
        <v>85.147142857142867</v>
      </c>
      <c r="Q126" s="4">
        <f ca="1">AVERAGE(AVERAGE(OFFSET('HAVERD (new)'!H$12,(ROWS('Chart Data'!$A$5:$A126)-1)*7,0,7,1)),AVERAGE(OFFSET('HAVERD (new)'!I$12,(ROWS('Chart Data'!$A$5:$A126)-1)*7,0,7,1)))</f>
        <v>86.568571428571431</v>
      </c>
      <c r="R126" s="4">
        <f ca="1">AVERAGE(AVERAGE(OFFSET('HAVERD (new)'!L$12,(ROWS('Chart Data'!$A$5:$A126)-1)*7,0,7,1)),AVERAGE(OFFSET('HAVERD (new)'!M$12,(ROWS('Chart Data'!$A$5:$A126)-1)*7,0,7,1)))</f>
        <v>84.951428571428565</v>
      </c>
      <c r="S126" s="57">
        <f>'Fuel demand'!C72</f>
        <v>89.758915588574268</v>
      </c>
      <c r="T126" s="57">
        <f ca="1">AVERAGE(OFFSET(Energy!E$1109,(ROWS('Chart Data'!$A$5:$A126)-1)*7,0,7,1))</f>
        <v>600080.42857142852</v>
      </c>
      <c r="U126" s="57">
        <f ca="1">-AVERAGE(OFFSET('HAVERD (new)'!T$12,(ROWS('Chart Data'!$A$5:$A126)-1)*7,0,7,1))</f>
        <v>-155.11285714285714</v>
      </c>
      <c r="V126" s="4">
        <f ca="1">-AVERAGE(OFFSET('HAVERD (new)'!U$12,(ROWS('Chart Data'!$A$5:$A126)-1)*7,0,7,1))*10000</f>
        <v>-1670.4000000000003</v>
      </c>
      <c r="W126" s="4"/>
      <c r="Z126" s="4"/>
      <c r="AA126" s="4">
        <f t="shared" si="190"/>
        <v>12.5</v>
      </c>
      <c r="AB126" s="4">
        <f t="shared" si="191"/>
        <v>79.411764705882362</v>
      </c>
      <c r="AC126" s="4">
        <f t="shared" ca="1" si="192"/>
        <v>10.984308131241093</v>
      </c>
      <c r="AD126" s="4">
        <f t="shared" ca="1" si="193"/>
        <v>0.57061340941511052</v>
      </c>
      <c r="AE126" s="4">
        <f t="shared" si="241"/>
        <v>353.99724759164269</v>
      </c>
      <c r="AF126" s="4">
        <f t="shared" ca="1" si="242"/>
        <v>11.185308848080133</v>
      </c>
      <c r="AG126" s="4">
        <f t="shared" ca="1" si="243"/>
        <v>97.802197802197782</v>
      </c>
      <c r="AH126" s="4">
        <f t="shared" ca="1" si="244"/>
        <v>87.152777777777771</v>
      </c>
      <c r="AI126" s="4">
        <f t="shared" ca="1" si="245"/>
        <v>44.498777506112461</v>
      </c>
      <c r="AJ126" s="4">
        <f t="shared" si="246"/>
        <v>17.438573602957163</v>
      </c>
      <c r="AK126" s="4">
        <f t="shared" si="247"/>
        <v>31.556273559504589</v>
      </c>
      <c r="AL126" s="73" t="e">
        <f>NA()</f>
        <v>#N/A</v>
      </c>
      <c r="AM126" s="4">
        <f t="shared" ca="1" si="248"/>
        <v>53.822042467138509</v>
      </c>
      <c r="AN126" s="4">
        <f t="shared" ca="1" si="249"/>
        <v>38.806387256538265</v>
      </c>
      <c r="AO126" s="4">
        <f t="shared" ca="1" si="250"/>
        <v>56.549595050182802</v>
      </c>
      <c r="AP126" s="4">
        <f t="shared" ca="1" si="251"/>
        <v>128.74617737003055</v>
      </c>
      <c r="AQ126" s="4">
        <f t="shared" si="252"/>
        <v>-13.047993066285169</v>
      </c>
      <c r="AR126" s="4">
        <f t="shared" ca="1" si="253"/>
        <v>-7.2796675229639725</v>
      </c>
      <c r="AS126" s="57">
        <f t="shared" ca="1" si="194"/>
        <v>155.11285714285714</v>
      </c>
      <c r="AT126" s="57">
        <f t="shared" ca="1" si="195"/>
        <v>1670.4000000000003</v>
      </c>
      <c r="AW126" s="4">
        <f t="shared" si="236"/>
        <v>5.4872300581401801</v>
      </c>
      <c r="AX126" s="4">
        <f t="shared" si="196"/>
        <v>61.501292824822244</v>
      </c>
      <c r="AY126" s="4">
        <f t="shared" ca="1" si="197"/>
        <v>4.7667730395564512</v>
      </c>
      <c r="AZ126" s="4">
        <f t="shared" ca="1" si="198"/>
        <v>-6.0896740135001179</v>
      </c>
      <c r="BA126" s="4">
        <f t="shared" si="199"/>
        <v>336.50751357622511</v>
      </c>
      <c r="BB126" s="4">
        <f t="shared" ca="1" si="200"/>
        <v>6.9538699229018288</v>
      </c>
      <c r="BC126" s="4">
        <f t="shared" ca="1" si="201"/>
        <v>112.15705689626149</v>
      </c>
      <c r="BD126" s="4">
        <f t="shared" ca="1" si="202"/>
        <v>84.67376658374792</v>
      </c>
      <c r="BE126" s="4">
        <f t="shared" ca="1" si="203"/>
        <v>40.800152312323704</v>
      </c>
      <c r="BF126" s="4">
        <f t="shared" si="204"/>
        <v>10.690607547577923</v>
      </c>
      <c r="BG126" s="4">
        <f t="shared" si="205"/>
        <v>39.314701608215643</v>
      </c>
      <c r="BH126" s="4" t="e">
        <f t="shared" si="206"/>
        <v>#N/A</v>
      </c>
      <c r="BI126" s="4">
        <f t="shared" ca="1" si="207"/>
        <v>61.105589431509088</v>
      </c>
      <c r="BJ126" s="4">
        <f t="shared" ca="1" si="208"/>
        <v>41.254572128347284</v>
      </c>
      <c r="BK126" s="4">
        <f t="shared" ca="1" si="209"/>
        <v>61.142659065749058</v>
      </c>
      <c r="BL126" s="4">
        <f t="shared" ca="1" si="210"/>
        <v>151.05454863763865</v>
      </c>
      <c r="BM126" s="4">
        <f t="shared" si="211"/>
        <v>-12.307644561279798</v>
      </c>
      <c r="BN126" s="4">
        <f t="shared" ca="1" si="212"/>
        <v>-8.5737199994428579</v>
      </c>
      <c r="BO126" s="4">
        <f t="shared" ca="1" si="213"/>
        <v>175.14571428571429</v>
      </c>
      <c r="BP126" s="4">
        <f t="shared" ca="1" si="214"/>
        <v>1183.1000000000001</v>
      </c>
      <c r="BS126" s="74">
        <f t="shared" si="254"/>
        <v>2.2417731259097229</v>
      </c>
      <c r="BT126" s="74">
        <f t="shared" si="187"/>
        <v>0.14746413681959658</v>
      </c>
      <c r="BU126" s="74">
        <f t="shared" ca="1" si="215"/>
        <v>-0.65161438055250409</v>
      </c>
      <c r="BV126" s="74">
        <f t="shared" ca="1" si="216"/>
        <v>-0.272986385233704</v>
      </c>
      <c r="BW126" s="74">
        <f t="shared" si="217"/>
        <v>-0.27879026698539822</v>
      </c>
      <c r="BX126" s="74">
        <f t="shared" ca="1" si="218"/>
        <v>-0.14233391158738942</v>
      </c>
      <c r="BY126" s="74">
        <f t="shared" ca="1" si="188"/>
        <v>10.804903128340069</v>
      </c>
      <c r="BZ126" s="74">
        <f t="shared" ca="1" si="219"/>
        <v>-2.09008823374297</v>
      </c>
      <c r="CA126" s="74">
        <f t="shared" ca="1" si="220"/>
        <v>-1.455549106662684</v>
      </c>
      <c r="CB126" s="74">
        <f t="shared" si="221"/>
        <v>-0.53142111604281683</v>
      </c>
      <c r="CC126" s="74">
        <f t="shared" si="222"/>
        <v>2.9260927896092634</v>
      </c>
      <c r="CD126" s="74" t="e">
        <f t="shared" ca="1" si="223"/>
        <v>#DIV/0!</v>
      </c>
      <c r="CE126" s="74">
        <f t="shared" ca="1" si="224"/>
        <v>-2.2007969806773833</v>
      </c>
      <c r="CF126" s="74">
        <f t="shared" ca="1" si="225"/>
        <v>-2.2225414526822407</v>
      </c>
      <c r="CG126" s="74">
        <f t="shared" ca="1" si="226"/>
        <v>-1.6360182844998465</v>
      </c>
      <c r="CH126" s="74">
        <f t="shared" ca="1" si="227"/>
        <v>-1.6806079112842078</v>
      </c>
      <c r="CI126" s="74">
        <f t="shared" si="228"/>
        <v>-2.9088358842626216</v>
      </c>
      <c r="CJ126" s="74">
        <f t="shared" ca="1" si="229"/>
        <v>-0.32681849325783441</v>
      </c>
      <c r="CK126" s="74">
        <f t="shared" ca="1" si="230"/>
        <v>0.5590628120885216</v>
      </c>
      <c r="CL126" s="74">
        <f t="shared" ca="1" si="231"/>
        <v>-1.7917481297950388</v>
      </c>
    </row>
    <row r="127" spans="1:90" x14ac:dyDescent="0.35">
      <c r="A127" s="73" t="s">
        <v>1658</v>
      </c>
      <c r="B127" s="41">
        <f t="shared" si="233"/>
        <v>44690</v>
      </c>
      <c r="C127" s="57">
        <f>'HAVERW (new)'!B182</f>
        <v>429</v>
      </c>
      <c r="D127" s="57">
        <f>'HAVERW (new)'!C182-'HAVERW (new)'!B182</f>
        <v>64</v>
      </c>
      <c r="E127" s="4">
        <f ca="1">AVERAGE(OFFSET('HAVERD (new)'!B$12,(ROWS('Chart Data'!$A$5:$A127)-1)*7,0,7,1))</f>
        <v>115.57142857142857</v>
      </c>
      <c r="F127" s="4">
        <f ca="1">AVERAGE(OFFSET('HAVERD (new)'!C$12,(ROWS('Chart Data'!$A$5:$A127)-1)*7,0,7,1))</f>
        <v>109.42857142857143</v>
      </c>
      <c r="G127" s="57">
        <f>'HAVERW (new)'!Q182</f>
        <v>36906</v>
      </c>
      <c r="H127" s="4">
        <f ca="1">AVERAGE(OFFSET('HAVERD (new)'!O$12,(ROWS('Chart Data'!$A$5:$A127)-1)*7,0,7,1))</f>
        <v>96.142857142857139</v>
      </c>
      <c r="I127" s="4">
        <f ca="1">AVERAGE(OFFSET('HAVERD (new)'!P$12,(ROWS('Chart Data'!$A$5:$A127)-1)*7,0,7,1))</f>
        <v>74.285714285714292</v>
      </c>
      <c r="J127" s="4">
        <f ca="1">AVERAGE(OFFSET('HAVERD (new)'!Q$12,(ROWS('Chart Data'!$A$5:$A127)-1)*7,0,7,1))</f>
        <v>73.285714285714292</v>
      </c>
      <c r="K127" s="4">
        <f ca="1">AVERAGE(OFFSET('HAVERD (new)'!R$12,(ROWS('Chart Data'!$A$5:$A127)-1)*7,0,7,1))</f>
        <v>82.285714285714292</v>
      </c>
      <c r="L127" s="57">
        <f>'HAVERW (new)'!D182</f>
        <v>3010</v>
      </c>
      <c r="M127" s="57">
        <f>'HAVERW (new)'!F182</f>
        <v>184.91428571428568</v>
      </c>
      <c r="N127" s="4" t="e">
        <f ca="1">AVERAGE(OFFSET('HAVERD (new)'!D$12,(ROWS('Chart Data'!$A$5:$A127)-1)*7,0,7,1))</f>
        <v>#DIV/0!</v>
      </c>
      <c r="O127" s="4">
        <f ca="1">AVERAGE(OFFSET('HAVERD (new)'!E$12,(ROWS('Chart Data'!$A$5:$A127)-1)*7,0,7,1))</f>
        <v>84.972857142857137</v>
      </c>
      <c r="P127" s="4">
        <f ca="1">AVERAGE(AVERAGE(OFFSET('HAVERD (new)'!F$12,(ROWS('Chart Data'!$A$5:$A127)-1)*7,0,7,1)),AVERAGE(OFFSET('HAVERD (new)'!J$12,(ROWS('Chart Data'!$A$5:$A127)-1)*7,0,7,1)),AVERAGE(OFFSET('HAVERD (new)'!K$12,(ROWS('Chart Data'!$A$5:$A127)-1)*7,0,7,1)))</f>
        <v>79.22904761904762</v>
      </c>
      <c r="Q127" s="4">
        <f ca="1">AVERAGE(AVERAGE(OFFSET('HAVERD (new)'!H$12,(ROWS('Chart Data'!$A$5:$A127)-1)*7,0,7,1)),AVERAGE(OFFSET('HAVERD (new)'!I$12,(ROWS('Chart Data'!$A$5:$A127)-1)*7,0,7,1)))</f>
        <v>83.517142857142858</v>
      </c>
      <c r="R127" s="4">
        <f ca="1">AVERAGE(AVERAGE(OFFSET('HAVERD (new)'!L$12,(ROWS('Chart Data'!$A$5:$A127)-1)*7,0,7,1)),AVERAGE(OFFSET('HAVERD (new)'!M$12,(ROWS('Chart Data'!$A$5:$A127)-1)*7,0,7,1)))</f>
        <v>82.755714285714276</v>
      </c>
      <c r="S127" s="57">
        <f>'Fuel demand'!C73</f>
        <v>88.681428010334969</v>
      </c>
      <c r="T127" s="57">
        <f ca="1">AVERAGE(OFFSET(Energy!E$1109,(ROWS('Chart Data'!$A$5:$A127)-1)*7,0,7,1))</f>
        <v>556085.57142857148</v>
      </c>
      <c r="U127" s="57">
        <f ca="1">-AVERAGE(OFFSET('HAVERD (new)'!T$12,(ROWS('Chart Data'!$A$5:$A127)-1)*7,0,7,1))</f>
        <v>-188.27142857142854</v>
      </c>
      <c r="V127" s="4">
        <f ca="1">-AVERAGE(OFFSET('HAVERD (new)'!U$12,(ROWS('Chart Data'!$A$5:$A127)-1)*7,0,7,1))*10000</f>
        <v>-2658.2</v>
      </c>
      <c r="W127" s="4"/>
      <c r="Z127" s="4"/>
      <c r="AA127" s="4">
        <f t="shared" si="190"/>
        <v>2.6315789473684292</v>
      </c>
      <c r="AB127" s="4">
        <f t="shared" si="191"/>
        <v>60.000000000000007</v>
      </c>
      <c r="AC127" s="4">
        <f t="shared" ca="1" si="192"/>
        <v>7.1523178807946897</v>
      </c>
      <c r="AD127" s="4">
        <f t="shared" ca="1" si="193"/>
        <v>-0.64850843060959562</v>
      </c>
      <c r="AE127" s="4">
        <f t="shared" si="241"/>
        <v>351.228756571708</v>
      </c>
      <c r="AF127" s="4">
        <f t="shared" ca="1" si="242"/>
        <v>7.5079872204472764</v>
      </c>
      <c r="AG127" s="4">
        <f t="shared" ca="1" si="243"/>
        <v>94.756554307116119</v>
      </c>
      <c r="AH127" s="4">
        <f t="shared" ca="1" si="244"/>
        <v>85.198555956678732</v>
      </c>
      <c r="AI127" s="4">
        <f t="shared" ca="1" si="245"/>
        <v>39.467312348668294</v>
      </c>
      <c r="AJ127" s="4">
        <f t="shared" si="246"/>
        <v>48.704839809134292</v>
      </c>
      <c r="AK127" s="4">
        <f t="shared" si="247"/>
        <v>30.431277710600547</v>
      </c>
      <c r="AL127" s="73" t="e">
        <f>NA()</f>
        <v>#N/A</v>
      </c>
      <c r="AM127" s="4">
        <f t="shared" ca="1" si="248"/>
        <v>51.462911563240034</v>
      </c>
      <c r="AN127" s="4">
        <f t="shared" ca="1" si="249"/>
        <v>36.611900715159585</v>
      </c>
      <c r="AO127" s="4">
        <f t="shared" ca="1" si="250"/>
        <v>55.684859459675387</v>
      </c>
      <c r="AP127" s="4">
        <f t="shared" ca="1" si="251"/>
        <v>116.98286356400409</v>
      </c>
      <c r="AQ127" s="4">
        <f t="shared" si="252"/>
        <v>-17.741157213852631</v>
      </c>
      <c r="AR127" s="4">
        <f t="shared" ca="1" si="253"/>
        <v>-13.844966493903566</v>
      </c>
      <c r="AS127" s="57">
        <f t="shared" ca="1" si="194"/>
        <v>188.27142857142854</v>
      </c>
      <c r="AT127" s="57">
        <f t="shared" ca="1" si="195"/>
        <v>2658.2</v>
      </c>
      <c r="AW127" s="4">
        <f t="shared" si="236"/>
        <v>4.9837556018282543</v>
      </c>
      <c r="AX127" s="4">
        <f t="shared" si="196"/>
        <v>65.603856927386346</v>
      </c>
      <c r="AY127" s="4">
        <f t="shared" ca="1" si="197"/>
        <v>6.7249205369660059</v>
      </c>
      <c r="AZ127" s="4">
        <f t="shared" ca="1" si="198"/>
        <v>-2.5100792668478782</v>
      </c>
      <c r="BA127" s="4">
        <f t="shared" si="199"/>
        <v>343.80386484362919</v>
      </c>
      <c r="BB127" s="4">
        <f t="shared" ca="1" si="200"/>
        <v>7.648158734538935</v>
      </c>
      <c r="BC127" s="4">
        <f t="shared" ca="1" si="201"/>
        <v>103.5453105172883</v>
      </c>
      <c r="BD127" s="4">
        <f t="shared" ca="1" si="202"/>
        <v>83.761867111379146</v>
      </c>
      <c r="BE127" s="4">
        <f t="shared" ca="1" si="203"/>
        <v>39.721706767649977</v>
      </c>
      <c r="BF127" s="4">
        <f t="shared" si="204"/>
        <v>22.960520648287286</v>
      </c>
      <c r="BG127" s="4">
        <f t="shared" si="205"/>
        <v>27.24283998005054</v>
      </c>
      <c r="BH127" s="4" t="e">
        <f t="shared" si="206"/>
        <v>#N/A</v>
      </c>
      <c r="BI127" s="4">
        <f t="shared" ca="1" si="207"/>
        <v>55.369750874618234</v>
      </c>
      <c r="BJ127" s="4">
        <f t="shared" ca="1" si="208"/>
        <v>38.162853591278797</v>
      </c>
      <c r="BK127" s="4">
        <f t="shared" ca="1" si="209"/>
        <v>55.931492551222263</v>
      </c>
      <c r="BL127" s="4">
        <f t="shared" ca="1" si="210"/>
        <v>134.29208685609737</v>
      </c>
      <c r="BM127" s="4">
        <f t="shared" si="211"/>
        <v>-14.97853696933602</v>
      </c>
      <c r="BN127" s="4">
        <f t="shared" ca="1" si="212"/>
        <v>-8.8551420359914381</v>
      </c>
      <c r="BO127" s="4">
        <f t="shared" ca="1" si="213"/>
        <v>181.20249999999999</v>
      </c>
      <c r="BP127" s="4">
        <f t="shared" ca="1" si="214"/>
        <v>1653.9</v>
      </c>
      <c r="BS127" s="74">
        <f t="shared" si="254"/>
        <v>1.139435513169244</v>
      </c>
      <c r="BT127" s="74">
        <f t="shared" si="187"/>
        <v>0.39616041080724057</v>
      </c>
      <c r="BU127" s="74">
        <f t="shared" ca="1" si="215"/>
        <v>-0.14065200794388419</v>
      </c>
      <c r="BV127" s="74">
        <f t="shared" ca="1" si="216"/>
        <v>0.52650049058790205</v>
      </c>
      <c r="BW127" s="74">
        <f t="shared" si="217"/>
        <v>-0.15822658913798301</v>
      </c>
      <c r="BX127" s="74">
        <f t="shared" ca="1" si="218"/>
        <v>4.9269430934102514E-2</v>
      </c>
      <c r="BY127" s="74">
        <f t="shared" ca="1" si="188"/>
        <v>9.8746912963372804</v>
      </c>
      <c r="BZ127" s="74">
        <f t="shared" ca="1" si="219"/>
        <v>-3.0110201844816316</v>
      </c>
      <c r="CA127" s="74">
        <f t="shared" ca="1" si="220"/>
        <v>-2.173148181055546</v>
      </c>
      <c r="CB127" s="74">
        <f t="shared" si="221"/>
        <v>-0.8738356872189611</v>
      </c>
      <c r="CC127" s="74">
        <f t="shared" si="222"/>
        <v>3.5587483213204294</v>
      </c>
      <c r="CD127" s="74" t="e">
        <f t="shared" ca="1" si="223"/>
        <v>#DIV/0!</v>
      </c>
      <c r="CE127" s="74">
        <f t="shared" ca="1" si="224"/>
        <v>-2.5079026431933671</v>
      </c>
      <c r="CF127" s="74">
        <f t="shared" ca="1" si="225"/>
        <v>-2.9615428085569504</v>
      </c>
      <c r="CG127" s="74">
        <f t="shared" ca="1" si="226"/>
        <v>-1.9818321811434818</v>
      </c>
      <c r="CH127" s="74">
        <f t="shared" ca="1" si="227"/>
        <v>-1.9206830675246158</v>
      </c>
      <c r="CI127" s="74">
        <f t="shared" si="228"/>
        <v>-3.1702726920268041</v>
      </c>
      <c r="CJ127" s="74">
        <f t="shared" ca="1" si="229"/>
        <v>-0.82911040721147933</v>
      </c>
      <c r="CK127" s="74">
        <f t="shared" ca="1" si="230"/>
        <v>0.13869769511771671</v>
      </c>
      <c r="CL127" s="74">
        <f t="shared" ca="1" si="231"/>
        <v>-3.3236015067132652</v>
      </c>
    </row>
    <row r="128" spans="1:90" x14ac:dyDescent="0.35">
      <c r="A128" s="73" t="s">
        <v>1659</v>
      </c>
      <c r="B128" s="41">
        <f t="shared" si="233"/>
        <v>44697</v>
      </c>
      <c r="C128" s="57">
        <f>'HAVERW (new)'!B183</f>
        <v>433</v>
      </c>
      <c r="D128" s="57">
        <f>'HAVERW (new)'!C183-'HAVERW (new)'!B183</f>
        <v>68</v>
      </c>
      <c r="E128" s="4">
        <f ca="1">AVERAGE(OFFSET('HAVERD (new)'!B$12,(ROWS('Chart Data'!$A$5:$A128)-1)*7,0,7,1))</f>
        <v>115.85714285714286</v>
      </c>
      <c r="F128" s="4">
        <f ca="1">AVERAGE(OFFSET('HAVERD (new)'!C$12,(ROWS('Chart Data'!$A$5:$A128)-1)*7,0,7,1))</f>
        <v>109.14285714285714</v>
      </c>
      <c r="G128" s="57">
        <f>'HAVERW (new)'!Q183</f>
        <v>37414</v>
      </c>
      <c r="H128" s="4">
        <f ca="1">AVERAGE(OFFSET('HAVERD (new)'!O$12,(ROWS('Chart Data'!$A$5:$A128)-1)*7,0,7,1))</f>
        <v>96.714285714285708</v>
      </c>
      <c r="I128" s="4">
        <f ca="1">AVERAGE(OFFSET('HAVERD (new)'!P$12,(ROWS('Chart Data'!$A$5:$A128)-1)*7,0,7,1))</f>
        <v>76.571428571428569</v>
      </c>
      <c r="J128" s="4">
        <f ca="1">AVERAGE(OFFSET('HAVERD (new)'!Q$12,(ROWS('Chart Data'!$A$5:$A128)-1)*7,0,7,1))</f>
        <v>76.285714285714292</v>
      </c>
      <c r="K128" s="4">
        <f ca="1">AVERAGE(OFFSET('HAVERD (new)'!R$12,(ROWS('Chart Data'!$A$5:$A128)-1)*7,0,7,1))</f>
        <v>83.428571428571431</v>
      </c>
      <c r="L128" s="57">
        <f>'HAVERW (new)'!D183</f>
        <v>3447</v>
      </c>
      <c r="M128" s="57">
        <f>'HAVERW (new)'!F183</f>
        <v>192.71428571428572</v>
      </c>
      <c r="N128" s="4" t="e">
        <f ca="1">AVERAGE(OFFSET('HAVERD (new)'!D$12,(ROWS('Chart Data'!$A$5:$A128)-1)*7,0,7,1))</f>
        <v>#DIV/0!</v>
      </c>
      <c r="O128" s="4">
        <f ca="1">AVERAGE(OFFSET('HAVERD (new)'!E$12,(ROWS('Chart Data'!$A$5:$A128)-1)*7,0,7,1))</f>
        <v>82.085714285714289</v>
      </c>
      <c r="P128" s="4">
        <f ca="1">AVERAGE(AVERAGE(OFFSET('HAVERD (new)'!F$12,(ROWS('Chart Data'!$A$5:$A128)-1)*7,0,7,1)),AVERAGE(OFFSET('HAVERD (new)'!J$12,(ROWS('Chart Data'!$A$5:$A128)-1)*7,0,7,1)),AVERAGE(OFFSET('HAVERD (new)'!K$12,(ROWS('Chart Data'!$A$5:$A128)-1)*7,0,7,1)))</f>
        <v>74.361428571428576</v>
      </c>
      <c r="Q128" s="4">
        <f ca="1">AVERAGE(AVERAGE(OFFSET('HAVERD (new)'!H$12,(ROWS('Chart Data'!$A$5:$A128)-1)*7,0,7,1)),AVERAGE(OFFSET('HAVERD (new)'!I$12,(ROWS('Chart Data'!$A$5:$A128)-1)*7,0,7,1)))</f>
        <v>83.690714285714279</v>
      </c>
      <c r="R128" s="4">
        <f ca="1">AVERAGE(AVERAGE(OFFSET('HAVERD (new)'!L$12,(ROWS('Chart Data'!$A$5:$A128)-1)*7,0,7,1)),AVERAGE(OFFSET('HAVERD (new)'!M$12,(ROWS('Chart Data'!$A$5:$A128)-1)*7,0,7,1)))</f>
        <v>82.846428571428561</v>
      </c>
      <c r="S128" s="57">
        <f>'Fuel demand'!C74</f>
        <v>89.007382062162407</v>
      </c>
      <c r="T128" s="57">
        <f ca="1">AVERAGE(OFFSET(Energy!E$1109,(ROWS('Chart Data'!$A$5:$A128)-1)*7,0,7,1))</f>
        <v>566088.42857142852</v>
      </c>
      <c r="U128" s="57">
        <f ca="1">-AVERAGE(OFFSET('HAVERD (new)'!T$12,(ROWS('Chart Data'!$A$5:$A128)-1)*7,0,7,1))</f>
        <v>-213.30857142857141</v>
      </c>
      <c r="V128" s="4">
        <f ca="1">-AVERAGE(OFFSET('HAVERD (new)'!U$12,(ROWS('Chart Data'!$A$5:$A128)-1)*7,0,7,1))*10000</f>
        <v>-3614.0000000000005</v>
      </c>
      <c r="W128" s="4"/>
      <c r="Z128" s="4"/>
      <c r="AA128" s="4">
        <f t="shared" si="190"/>
        <v>7.7114427860696555</v>
      </c>
      <c r="AB128" s="4">
        <f t="shared" si="191"/>
        <v>74.358974358974365</v>
      </c>
      <c r="AC128" s="4">
        <f t="shared" ca="1" si="192"/>
        <v>5.0518134715025864</v>
      </c>
      <c r="AD128" s="4">
        <f t="shared" ca="1" si="193"/>
        <v>-1.0362694300518172</v>
      </c>
      <c r="AE128" s="4">
        <f t="shared" si="241"/>
        <v>274.3271635817909</v>
      </c>
      <c r="AF128" s="4">
        <f t="shared" ca="1" si="242"/>
        <v>3.9938556067588227</v>
      </c>
      <c r="AG128" s="4">
        <f t="shared" ca="1" si="243"/>
        <v>90.070921985815616</v>
      </c>
      <c r="AH128" s="4">
        <f t="shared" ca="1" si="244"/>
        <v>62.804878048780523</v>
      </c>
      <c r="AI128" s="4">
        <f t="shared" ca="1" si="245"/>
        <v>33.638443935926766</v>
      </c>
      <c r="AJ128" s="4">
        <f t="shared" si="246"/>
        <v>-62.978723404255319</v>
      </c>
      <c r="AK128" s="4">
        <f t="shared" si="247"/>
        <v>34.242213155537883</v>
      </c>
      <c r="AL128" s="73" t="e">
        <f>NA()</f>
        <v>#N/A</v>
      </c>
      <c r="AM128" s="4">
        <f t="shared" ca="1" si="248"/>
        <v>50.643630548200221</v>
      </c>
      <c r="AN128" s="4">
        <f t="shared" ca="1" si="249"/>
        <v>38.668714979620475</v>
      </c>
      <c r="AO128" s="4">
        <f t="shared" ca="1" si="250"/>
        <v>51.478364296888103</v>
      </c>
      <c r="AP128" s="4">
        <f t="shared" ca="1" si="251"/>
        <v>108.11577039708595</v>
      </c>
      <c r="AQ128" s="4">
        <f t="shared" si="252"/>
        <v>-13.483209065118441</v>
      </c>
      <c r="AR128" s="4">
        <f t="shared" ca="1" si="253"/>
        <v>-11.731210283021898</v>
      </c>
      <c r="AS128" s="57">
        <f t="shared" ca="1" si="194"/>
        <v>213.30857142857141</v>
      </c>
      <c r="AT128" s="57">
        <f t="shared" ca="1" si="195"/>
        <v>3614.0000000000005</v>
      </c>
      <c r="AW128" s="4">
        <f t="shared" si="236"/>
        <v>6.5561660613788426</v>
      </c>
      <c r="AX128" s="4">
        <f t="shared" si="196"/>
        <v>72.014113337642755</v>
      </c>
      <c r="AY128" s="4">
        <f t="shared" ca="1" si="197"/>
        <v>7.5851893410832654</v>
      </c>
      <c r="AZ128" s="4">
        <f t="shared" ca="1" si="198"/>
        <v>-0.31174164402007487</v>
      </c>
      <c r="BA128" s="4">
        <f t="shared" si="199"/>
        <v>327.62399905764948</v>
      </c>
      <c r="BB128" s="4">
        <f t="shared" ca="1" si="200"/>
        <v>7.3727372859101639</v>
      </c>
      <c r="BC128" s="4">
        <f t="shared" ca="1" si="201"/>
        <v>97.063041013742222</v>
      </c>
      <c r="BD128" s="4">
        <f t="shared" ca="1" si="202"/>
        <v>78.660847817604122</v>
      </c>
      <c r="BE128" s="4">
        <f t="shared" ca="1" si="203"/>
        <v>39.290568337111765</v>
      </c>
      <c r="BF128" s="4">
        <f t="shared" si="204"/>
        <v>7.1100868361405425</v>
      </c>
      <c r="BG128" s="4">
        <f t="shared" si="205"/>
        <v>29.148595032244607</v>
      </c>
      <c r="BH128" s="4" t="e">
        <f t="shared" si="206"/>
        <v>#N/A</v>
      </c>
      <c r="BI128" s="4">
        <f t="shared" ca="1" si="207"/>
        <v>52.633912163726734</v>
      </c>
      <c r="BJ128" s="4">
        <f t="shared" ca="1" si="208"/>
        <v>38.48820733469887</v>
      </c>
      <c r="BK128" s="4">
        <f t="shared" ca="1" si="209"/>
        <v>52.679346133688895</v>
      </c>
      <c r="BL128" s="4">
        <f t="shared" ca="1" si="210"/>
        <v>120.76008940905271</v>
      </c>
      <c r="BM128" s="4">
        <f t="shared" si="211"/>
        <v>-14.698652277213803</v>
      </c>
      <c r="BN128" s="4">
        <f t="shared" ca="1" si="212"/>
        <v>-9.2834220483361278</v>
      </c>
      <c r="BO128" s="4">
        <f t="shared" ca="1" si="213"/>
        <v>191.45571428571429</v>
      </c>
      <c r="BP128" s="4">
        <f t="shared" ca="1" si="214"/>
        <v>2410.9</v>
      </c>
      <c r="BS128" s="74">
        <f t="shared" si="254"/>
        <v>1.2864138615346412</v>
      </c>
      <c r="BT128" s="74">
        <f t="shared" si="187"/>
        <v>0.72775544279076598</v>
      </c>
      <c r="BU128" s="74">
        <f t="shared" ca="1" si="215"/>
        <v>-0.10768669358203704</v>
      </c>
      <c r="BV128" s="74">
        <f t="shared" ca="1" si="216"/>
        <v>0.50028780613473411</v>
      </c>
      <c r="BW128" s="74">
        <f t="shared" si="217"/>
        <v>-5.9122465599978261E-2</v>
      </c>
      <c r="BX128" s="74">
        <f t="shared" ca="1" si="218"/>
        <v>0.15875705523209752</v>
      </c>
      <c r="BY128" s="74">
        <f t="shared" ca="1" si="188"/>
        <v>9.1744983824873998</v>
      </c>
      <c r="BZ128" s="74">
        <f t="shared" ca="1" si="219"/>
        <v>-2.2671905319619423</v>
      </c>
      <c r="CA128" s="74">
        <f t="shared" ca="1" si="220"/>
        <v>-1.790428674712687</v>
      </c>
      <c r="CB128" s="74">
        <f t="shared" si="221"/>
        <v>-0.68370205621009827</v>
      </c>
      <c r="CC128" s="74">
        <f t="shared" si="222"/>
        <v>4.0325890899271508</v>
      </c>
      <c r="CD128" s="74" t="e">
        <f t="shared" ca="1" si="223"/>
        <v>#DIV/0!</v>
      </c>
      <c r="CE128" s="74">
        <f t="shared" ca="1" si="224"/>
        <v>-2.9606090939189689</v>
      </c>
      <c r="CF128" s="74">
        <f t="shared" ca="1" si="225"/>
        <v>-3.5693696398855037</v>
      </c>
      <c r="CG128" s="74">
        <f t="shared" ca="1" si="226"/>
        <v>-1.9621615873035008</v>
      </c>
      <c r="CH128" s="74">
        <f t="shared" ca="1" si="227"/>
        <v>-1.9107645428523545</v>
      </c>
      <c r="CI128" s="74">
        <f t="shared" si="228"/>
        <v>-3.0911846463652322</v>
      </c>
      <c r="CJ128" s="74">
        <f t="shared" ca="1" si="229"/>
        <v>-0.71490718925407537</v>
      </c>
      <c r="CK128" s="74">
        <f t="shared" ca="1" si="230"/>
        <v>-0.17870866566080792</v>
      </c>
      <c r="CL128" s="74">
        <f t="shared" ca="1" si="231"/>
        <v>-4.8058301538669816</v>
      </c>
    </row>
    <row r="129" spans="1:90" x14ac:dyDescent="0.35">
      <c r="A129" s="73" t="s">
        <v>1660</v>
      </c>
      <c r="B129" s="41">
        <f t="shared" si="233"/>
        <v>44704</v>
      </c>
      <c r="C129" s="57">
        <f>'HAVERW (new)'!B184</f>
        <v>418</v>
      </c>
      <c r="D129" s="57">
        <f>'HAVERW (new)'!C184-'HAVERW (new)'!B184</f>
        <v>67</v>
      </c>
      <c r="E129" s="4">
        <f ca="1">AVERAGE(OFFSET('HAVERD (new)'!B$12,(ROWS('Chart Data'!$A$5:$A129)-1)*7,0,7,1))</f>
        <v>116.57142857142857</v>
      </c>
      <c r="F129" s="4">
        <f ca="1">AVERAGE(OFFSET('HAVERD (new)'!C$12,(ROWS('Chart Data'!$A$5:$A129)-1)*7,0,7,1))</f>
        <v>109.57142857142857</v>
      </c>
      <c r="G129" s="57">
        <f>'HAVERW (new)'!Q184</f>
        <v>39172</v>
      </c>
      <c r="H129" s="4">
        <f ca="1">AVERAGE(OFFSET('HAVERD (new)'!O$12,(ROWS('Chart Data'!$A$5:$A129)-1)*7,0,7,1))</f>
        <v>97.571428571428569</v>
      </c>
      <c r="I129" s="4">
        <f ca="1">AVERAGE(OFFSET('HAVERD (new)'!P$12,(ROWS('Chart Data'!$A$5:$A129)-1)*7,0,7,1))</f>
        <v>81.285714285714292</v>
      </c>
      <c r="J129" s="4">
        <f ca="1">AVERAGE(OFFSET('HAVERD (new)'!Q$12,(ROWS('Chart Data'!$A$5:$A129)-1)*7,0,7,1))</f>
        <v>78.571428571428569</v>
      </c>
      <c r="K129" s="4">
        <f ca="1">AVERAGE(OFFSET('HAVERD (new)'!R$12,(ROWS('Chart Data'!$A$5:$A129)-1)*7,0,7,1))</f>
        <v>87.571428571428569</v>
      </c>
      <c r="L129" s="57">
        <f>'HAVERW (new)'!D184</f>
        <v>2995</v>
      </c>
      <c r="M129" s="57">
        <f>'HAVERW (new)'!F184</f>
        <v>188.35714285714286</v>
      </c>
      <c r="N129" s="4" t="e">
        <f ca="1">AVERAGE(OFFSET('HAVERD (new)'!D$12,(ROWS('Chart Data'!$A$5:$A129)-1)*7,0,7,1))</f>
        <v>#DIV/0!</v>
      </c>
      <c r="O129" s="4">
        <f ca="1">AVERAGE(OFFSET('HAVERD (new)'!E$12,(ROWS('Chart Data'!$A$5:$A129)-1)*7,0,7,1))</f>
        <v>83.212857142857146</v>
      </c>
      <c r="P129" s="4">
        <f ca="1">AVERAGE(AVERAGE(OFFSET('HAVERD (new)'!F$12,(ROWS('Chart Data'!$A$5:$A129)-1)*7,0,7,1)),AVERAGE(OFFSET('HAVERD (new)'!J$12,(ROWS('Chart Data'!$A$5:$A129)-1)*7,0,7,1)),AVERAGE(OFFSET('HAVERD (new)'!K$12,(ROWS('Chart Data'!$A$5:$A129)-1)*7,0,7,1)))</f>
        <v>77.320952380952377</v>
      </c>
      <c r="Q129" s="4">
        <f ca="1">AVERAGE(AVERAGE(OFFSET('HAVERD (new)'!H$12,(ROWS('Chart Data'!$A$5:$A129)-1)*7,0,7,1)),AVERAGE(OFFSET('HAVERD (new)'!I$12,(ROWS('Chart Data'!$A$5:$A129)-1)*7,0,7,1)))</f>
        <v>85.186428571428578</v>
      </c>
      <c r="R129" s="4">
        <f ca="1">AVERAGE(AVERAGE(OFFSET('HAVERD (new)'!L$12,(ROWS('Chart Data'!$A$5:$A129)-1)*7,0,7,1)),AVERAGE(OFFSET('HAVERD (new)'!M$12,(ROWS('Chart Data'!$A$5:$A129)-1)*7,0,7,1)))</f>
        <v>86.79785714285714</v>
      </c>
      <c r="S129" s="57">
        <f>'Fuel demand'!C75</f>
        <v>88.649350720553301</v>
      </c>
      <c r="T129" s="57">
        <f ca="1">AVERAGE(OFFSET(Energy!E$1109,(ROWS('Chart Data'!$A$5:$A129)-1)*7,0,7,1))</f>
        <v>556148.85714285716</v>
      </c>
      <c r="U129" s="57">
        <f ca="1">-AVERAGE(OFFSET('HAVERD (new)'!T$12,(ROWS('Chart Data'!$A$5:$A129)-1)*7,0,7,1))</f>
        <v>-193.76285714285714</v>
      </c>
      <c r="V129" s="4">
        <f ca="1">-AVERAGE(OFFSET('HAVERD (new)'!U$12,(ROWS('Chart Data'!$A$5:$A129)-1)*7,0,7,1))*10000</f>
        <v>-3953.2000000000003</v>
      </c>
      <c r="W129" s="4"/>
      <c r="Z129" s="4"/>
      <c r="AA129" s="4">
        <f t="shared" si="190"/>
        <v>1.9512195121951237</v>
      </c>
      <c r="AB129" s="4">
        <f t="shared" si="191"/>
        <v>67.5</v>
      </c>
      <c r="AC129" s="4">
        <f t="shared" ca="1" si="192"/>
        <v>2.5125628140703515</v>
      </c>
      <c r="AD129" s="4">
        <f t="shared" ca="1" si="193"/>
        <v>0.13054830287206887</v>
      </c>
      <c r="AE129" s="4">
        <f t="shared" si="241"/>
        <v>228.37622600385617</v>
      </c>
      <c r="AF129" s="4">
        <f t="shared" ca="1" si="242"/>
        <v>0.14662756598240456</v>
      </c>
      <c r="AG129" s="4">
        <f t="shared" ca="1" si="243"/>
        <v>84.142394822006466</v>
      </c>
      <c r="AH129" s="4">
        <f t="shared" ca="1" si="244"/>
        <v>55.807365439093481</v>
      </c>
      <c r="AI129" s="4">
        <f t="shared" ca="1" si="245"/>
        <v>26.652892561983464</v>
      </c>
      <c r="AJ129" s="4">
        <f t="shared" si="246"/>
        <v>37.460847776153685</v>
      </c>
      <c r="AK129" s="4">
        <f t="shared" si="247"/>
        <v>30.47996041563583</v>
      </c>
      <c r="AL129" s="73" t="e">
        <f>NA()</f>
        <v>#N/A</v>
      </c>
      <c r="AM129" s="4">
        <f t="shared" ca="1" si="248"/>
        <v>46.159636664742941</v>
      </c>
      <c r="AN129" s="4">
        <f t="shared" ca="1" si="249"/>
        <v>35.965433794160262</v>
      </c>
      <c r="AO129" s="4">
        <f t="shared" ca="1" si="250"/>
        <v>44.839689094000491</v>
      </c>
      <c r="AP129" s="4">
        <f t="shared" ca="1" si="251"/>
        <v>97.312700938524983</v>
      </c>
      <c r="AQ129" s="4">
        <f t="shared" si="252"/>
        <v>-13.535182220880237</v>
      </c>
      <c r="AR129" s="4">
        <f t="shared" ca="1" si="253"/>
        <v>-11.035704165485971</v>
      </c>
      <c r="AS129" s="57">
        <f t="shared" ca="1" si="194"/>
        <v>193.76285714285714</v>
      </c>
      <c r="AT129" s="57">
        <f t="shared" ca="1" si="195"/>
        <v>3953.2000000000003</v>
      </c>
      <c r="AW129" s="4">
        <f t="shared" si="236"/>
        <v>6.1985603114083023</v>
      </c>
      <c r="AX129" s="4">
        <f t="shared" si="196"/>
        <v>70.317684766214185</v>
      </c>
      <c r="AY129" s="4">
        <f t="shared" ca="1" si="197"/>
        <v>6.4252505744021811</v>
      </c>
      <c r="AZ129" s="4">
        <f t="shared" ca="1" si="198"/>
        <v>-0.24590403709355835</v>
      </c>
      <c r="BA129" s="4">
        <f t="shared" si="199"/>
        <v>301.98234843724941</v>
      </c>
      <c r="BB129" s="4">
        <f t="shared" ca="1" si="200"/>
        <v>5.7084448103171592</v>
      </c>
      <c r="BC129" s="4">
        <f t="shared" ca="1" si="201"/>
        <v>91.693017229283996</v>
      </c>
      <c r="BD129" s="4">
        <f t="shared" ca="1" si="202"/>
        <v>72.740894305582628</v>
      </c>
      <c r="BE129" s="4">
        <f t="shared" ca="1" si="203"/>
        <v>36.06435658817275</v>
      </c>
      <c r="BF129" s="4">
        <f t="shared" si="204"/>
        <v>10.156384445997457</v>
      </c>
      <c r="BG129" s="4">
        <f t="shared" si="205"/>
        <v>31.677431210319714</v>
      </c>
      <c r="BH129" s="4" t="e">
        <f t="shared" si="206"/>
        <v>#N/A</v>
      </c>
      <c r="BI129" s="4">
        <f t="shared" ca="1" si="207"/>
        <v>50.522055310830424</v>
      </c>
      <c r="BJ129" s="4">
        <f t="shared" ca="1" si="208"/>
        <v>37.513109186369647</v>
      </c>
      <c r="BK129" s="4">
        <f t="shared" ca="1" si="209"/>
        <v>52.138126975186694</v>
      </c>
      <c r="BL129" s="4">
        <f t="shared" ca="1" si="210"/>
        <v>112.78937806741139</v>
      </c>
      <c r="BM129" s="4">
        <f t="shared" si="211"/>
        <v>-14.45188539153412</v>
      </c>
      <c r="BN129" s="4">
        <f t="shared" ca="1" si="212"/>
        <v>-10.972887116343852</v>
      </c>
      <c r="BO129" s="4">
        <f t="shared" ca="1" si="213"/>
        <v>187.61392857142854</v>
      </c>
      <c r="BP129" s="4">
        <f t="shared" ca="1" si="214"/>
        <v>2973.9500000000003</v>
      </c>
      <c r="BS129" s="74">
        <f t="shared" si="254"/>
        <v>0.73524505516440175</v>
      </c>
      <c r="BT129" s="74">
        <f t="shared" si="187"/>
        <v>0.64485668479488456</v>
      </c>
      <c r="BU129" s="74">
        <f t="shared" ca="1" si="215"/>
        <v>-2.5273407677421658E-2</v>
      </c>
      <c r="BV129" s="74">
        <f t="shared" ca="1" si="216"/>
        <v>0.5396068328144854</v>
      </c>
      <c r="BW129" s="74">
        <f t="shared" si="217"/>
        <v>0.2838402296358728</v>
      </c>
      <c r="BX129" s="74">
        <f t="shared" ca="1" si="218"/>
        <v>0.32298849167909138</v>
      </c>
      <c r="BY129" s="74">
        <f t="shared" ca="1" si="188"/>
        <v>8.5944465042021694</v>
      </c>
      <c r="BZ129" s="74">
        <f t="shared" ca="1" si="219"/>
        <v>-1.7004631776612289</v>
      </c>
      <c r="CA129" s="74">
        <f t="shared" ca="1" si="220"/>
        <v>-0.40307046421981901</v>
      </c>
      <c r="CB129" s="74">
        <f t="shared" si="221"/>
        <v>-0.88036201322613028</v>
      </c>
      <c r="CC129" s="74">
        <f t="shared" si="222"/>
        <v>3.7678978180864009</v>
      </c>
      <c r="CD129" s="74" t="e">
        <f t="shared" ca="1" si="223"/>
        <v>#DIV/0!</v>
      </c>
      <c r="CE129" s="74">
        <f t="shared" ca="1" si="224"/>
        <v>-2.7838721371537534</v>
      </c>
      <c r="CF129" s="74">
        <f t="shared" ca="1" si="225"/>
        <v>-3.199809499335029</v>
      </c>
      <c r="CG129" s="74">
        <f t="shared" ca="1" si="226"/>
        <v>-1.7926544947071106</v>
      </c>
      <c r="CH129" s="74">
        <f t="shared" ca="1" si="227"/>
        <v>-1.4787229799629797</v>
      </c>
      <c r="CI129" s="74">
        <f t="shared" si="228"/>
        <v>-3.1780557833696754</v>
      </c>
      <c r="CJ129" s="74">
        <f t="shared" ca="1" si="229"/>
        <v>-0.82838787042834439</v>
      </c>
      <c r="CK129" s="74">
        <f t="shared" ca="1" si="230"/>
        <v>6.9080551968529524E-2</v>
      </c>
      <c r="CL129" s="74">
        <f t="shared" ca="1" si="231"/>
        <v>-5.3318522893707909</v>
      </c>
    </row>
    <row r="130" spans="1:90" x14ac:dyDescent="0.35">
      <c r="A130" s="73" t="s">
        <v>1661</v>
      </c>
      <c r="B130" s="41">
        <f t="shared" si="233"/>
        <v>44711</v>
      </c>
      <c r="C130" s="57">
        <f>'HAVERW (new)'!B185</f>
        <v>428</v>
      </c>
      <c r="D130" s="57">
        <f>'HAVERW (new)'!C185-'HAVERW (new)'!B185</f>
        <v>69</v>
      </c>
      <c r="E130" s="4">
        <f ca="1">AVERAGE(OFFSET('HAVERD (new)'!B$12,(ROWS('Chart Data'!$A$5:$A130)-1)*7,0,7,1))</f>
        <v>101.14285714285714</v>
      </c>
      <c r="F130" s="4">
        <f ca="1">AVERAGE(OFFSET('HAVERD (new)'!C$12,(ROWS('Chart Data'!$A$5:$A130)-1)*7,0,7,1))</f>
        <v>87</v>
      </c>
      <c r="G130" s="57">
        <f>'HAVERW (new)'!Q185</f>
        <v>39174</v>
      </c>
      <c r="H130" s="4">
        <f ca="1">AVERAGE(OFFSET('HAVERD (new)'!O$12,(ROWS('Chart Data'!$A$5:$A130)-1)*7,0,7,1))</f>
        <v>91.857142857142861</v>
      </c>
      <c r="I130" s="4">
        <f ca="1">AVERAGE(OFFSET('HAVERD (new)'!P$12,(ROWS('Chart Data'!$A$5:$A130)-1)*7,0,7,1))</f>
        <v>84.75</v>
      </c>
      <c r="J130" s="4">
        <f ca="1">AVERAGE(OFFSET('HAVERD (new)'!Q$12,(ROWS('Chart Data'!$A$5:$A130)-1)*7,0,7,1))</f>
        <v>84.285714285714292</v>
      </c>
      <c r="K130" s="4">
        <f ca="1">AVERAGE(OFFSET('HAVERD (new)'!R$12,(ROWS('Chart Data'!$A$5:$A130)-1)*7,0,7,1))</f>
        <v>83.714285714285708</v>
      </c>
      <c r="L130" s="57">
        <f>'HAVERW (new)'!D185</f>
        <v>2805</v>
      </c>
      <c r="M130" s="57">
        <f>'HAVERW (new)'!F185</f>
        <v>196.77142857142857</v>
      </c>
      <c r="N130" s="4" t="e">
        <f ca="1">AVERAGE(OFFSET('HAVERD (new)'!D$12,(ROWS('Chart Data'!$A$5:$A130)-1)*7,0,7,1))</f>
        <v>#DIV/0!</v>
      </c>
      <c r="O130" s="4">
        <f ca="1">AVERAGE(OFFSET('HAVERD (new)'!E$12,(ROWS('Chart Data'!$A$5:$A130)-1)*7,0,7,1))</f>
        <v>93.987142857142857</v>
      </c>
      <c r="P130" s="4">
        <f ca="1">AVERAGE(AVERAGE(OFFSET('HAVERD (new)'!F$12,(ROWS('Chart Data'!$A$5:$A130)-1)*7,0,7,1)),AVERAGE(OFFSET('HAVERD (new)'!J$12,(ROWS('Chart Data'!$A$5:$A130)-1)*7,0,7,1)),AVERAGE(OFFSET('HAVERD (new)'!K$12,(ROWS('Chart Data'!$A$5:$A130)-1)*7,0,7,1)))</f>
        <v>89.962857142857146</v>
      </c>
      <c r="Q130" s="4">
        <f ca="1">AVERAGE(AVERAGE(OFFSET('HAVERD (new)'!H$12,(ROWS('Chart Data'!$A$5:$A130)-1)*7,0,7,1)),AVERAGE(OFFSET('HAVERD (new)'!I$12,(ROWS('Chart Data'!$A$5:$A130)-1)*7,0,7,1)))</f>
        <v>97.782857142857154</v>
      </c>
      <c r="R130" s="4">
        <f ca="1">AVERAGE(AVERAGE(OFFSET('HAVERD (new)'!L$12,(ROWS('Chart Data'!$A$5:$A130)-1)*7,0,7,1)),AVERAGE(OFFSET('HAVERD (new)'!M$12,(ROWS('Chart Data'!$A$5:$A130)-1)*7,0,7,1)))</f>
        <v>100.42928571428571</v>
      </c>
      <c r="S130" s="57">
        <f>'Fuel demand'!C76</f>
        <v>87.939806222864178</v>
      </c>
      <c r="T130" s="57">
        <f ca="1">AVERAGE(OFFSET(Energy!E$1109,(ROWS('Chart Data'!$A$5:$A130)-1)*7,0,7,1))</f>
        <v>551237.71428571432</v>
      </c>
      <c r="U130" s="57">
        <f ca="1">-AVERAGE(OFFSET('HAVERD (new)'!T$12,(ROWS('Chart Data'!$A$5:$A130)-1)*7,0,7,1))</f>
        <v>-168.96857142857144</v>
      </c>
      <c r="V130" s="4">
        <f ca="1">-AVERAGE(OFFSET('HAVERD (new)'!U$12,(ROWS('Chart Data'!$A$5:$A130)-1)*7,0,7,1))*10000</f>
        <v>-3255.5999999999995</v>
      </c>
      <c r="W130" s="4"/>
      <c r="Z130" s="4"/>
      <c r="AA130" s="4">
        <f t="shared" si="190"/>
        <v>-2.0594965675057253</v>
      </c>
      <c r="AB130" s="4">
        <f t="shared" si="191"/>
        <v>56.818181818181813</v>
      </c>
      <c r="AC130" s="4">
        <f t="shared" ca="1" si="192"/>
        <v>-6.1007957559681696</v>
      </c>
      <c r="AD130" s="4">
        <f t="shared" ca="1" si="193"/>
        <v>-14.345991561181437</v>
      </c>
      <c r="AE130" s="4">
        <f t="shared" si="241"/>
        <v>191.53828979682964</v>
      </c>
      <c r="AF130" s="4">
        <f t="shared" ca="1" si="242"/>
        <v>-5.580029368575623</v>
      </c>
      <c r="AG130" s="4">
        <f t="shared" ca="1" si="243"/>
        <v>66.643258426966298</v>
      </c>
      <c r="AH130" s="4">
        <f t="shared" ca="1" si="244"/>
        <v>67.613636363636374</v>
      </c>
      <c r="AI130" s="4">
        <f t="shared" ca="1" si="245"/>
        <v>35.96287703016241</v>
      </c>
      <c r="AJ130" s="4">
        <f t="shared" si="246"/>
        <v>-57.319125070106566</v>
      </c>
      <c r="AK130" s="4">
        <f t="shared" si="247"/>
        <v>30.42325537354418</v>
      </c>
      <c r="AL130" s="73" t="e">
        <f>NA()</f>
        <v>#N/A</v>
      </c>
      <c r="AM130" s="4">
        <f t="shared" ca="1" si="248"/>
        <v>52.265784114052963</v>
      </c>
      <c r="AN130" s="4">
        <f t="shared" ca="1" si="249"/>
        <v>45.412981735054373</v>
      </c>
      <c r="AO130" s="4">
        <f t="shared" ca="1" si="250"/>
        <v>47.315634853164347</v>
      </c>
      <c r="AP130" s="4">
        <f t="shared" ca="1" si="251"/>
        <v>100.22072540335785</v>
      </c>
      <c r="AQ130" s="4">
        <f t="shared" si="252"/>
        <v>-14.990585500052578</v>
      </c>
      <c r="AR130" s="4">
        <f t="shared" ca="1" si="253"/>
        <v>-3.8700710436872399</v>
      </c>
      <c r="AS130" s="57">
        <f t="shared" ca="1" si="194"/>
        <v>168.96857142857144</v>
      </c>
      <c r="AT130" s="57">
        <f t="shared" ca="1" si="195"/>
        <v>3255.5999999999995</v>
      </c>
      <c r="AW130" s="4">
        <f t="shared" si="236"/>
        <v>2.558686169531871</v>
      </c>
      <c r="AX130" s="4">
        <f t="shared" si="196"/>
        <v>64.669289044289044</v>
      </c>
      <c r="AY130" s="4">
        <f t="shared" ca="1" si="197"/>
        <v>2.1539746025998645</v>
      </c>
      <c r="AZ130" s="4">
        <f t="shared" ca="1" si="198"/>
        <v>-3.975055279742695</v>
      </c>
      <c r="BA130" s="4">
        <f t="shared" si="199"/>
        <v>261.36760898854618</v>
      </c>
      <c r="BB130" s="4">
        <f t="shared" ca="1" si="200"/>
        <v>1.5171102561532201</v>
      </c>
      <c r="BC130" s="4">
        <f t="shared" ca="1" si="201"/>
        <v>83.903282385476132</v>
      </c>
      <c r="BD130" s="4">
        <f t="shared" ca="1" si="202"/>
        <v>67.856108952047279</v>
      </c>
      <c r="BE130" s="4">
        <f t="shared" ca="1" si="203"/>
        <v>33.930381469185235</v>
      </c>
      <c r="BF130" s="4">
        <f t="shared" si="204"/>
        <v>-8.5330402222684771</v>
      </c>
      <c r="BG130" s="4">
        <f t="shared" si="205"/>
        <v>31.394176663829608</v>
      </c>
      <c r="BH130" s="4" t="e">
        <f t="shared" si="206"/>
        <v>#N/A</v>
      </c>
      <c r="BI130" s="4">
        <f t="shared" ca="1" si="207"/>
        <v>50.132990722559043</v>
      </c>
      <c r="BJ130" s="4">
        <f t="shared" ca="1" si="208"/>
        <v>39.164757805998676</v>
      </c>
      <c r="BK130" s="4">
        <f t="shared" ca="1" si="209"/>
        <v>49.829636925932078</v>
      </c>
      <c r="BL130" s="4">
        <f t="shared" ca="1" si="210"/>
        <v>105.65801507574322</v>
      </c>
      <c r="BM130" s="4">
        <f t="shared" si="211"/>
        <v>-14.93753349997597</v>
      </c>
      <c r="BN130" s="4">
        <f t="shared" ca="1" si="212"/>
        <v>-10.120487996524668</v>
      </c>
      <c r="BO130" s="4">
        <f t="shared" ca="1" si="213"/>
        <v>191.07785714285711</v>
      </c>
      <c r="BP130" s="4">
        <f t="shared" ca="1" si="214"/>
        <v>3370.25</v>
      </c>
      <c r="BS130" s="74">
        <f t="shared" si="254"/>
        <v>1.1026909260778948</v>
      </c>
      <c r="BT130" s="74">
        <f t="shared" si="187"/>
        <v>0.81065420078664729</v>
      </c>
      <c r="BU130" s="74">
        <f t="shared" ca="1" si="215"/>
        <v>-1.8054003832171293</v>
      </c>
      <c r="BV130" s="74">
        <f t="shared" ca="1" si="216"/>
        <v>-1.5311952389857382</v>
      </c>
      <c r="BW130" s="74">
        <f t="shared" si="217"/>
        <v>0.28423040335058936</v>
      </c>
      <c r="BX130" s="74">
        <f t="shared" ca="1" si="218"/>
        <v>-0.77188775130086129</v>
      </c>
      <c r="BY130" s="74">
        <f t="shared" ca="1" si="188"/>
        <v>7.7530255889779509</v>
      </c>
      <c r="BZ130" s="74">
        <f t="shared" ca="1" si="219"/>
        <v>-0.28364479190943798</v>
      </c>
      <c r="CA130" s="74">
        <f t="shared" ca="1" si="220"/>
        <v>-1.6947487981269744</v>
      </c>
      <c r="CB130" s="74">
        <f t="shared" si="221"/>
        <v>-0.96302880931694013</v>
      </c>
      <c r="CC130" s="74">
        <f t="shared" si="222"/>
        <v>4.2790557168214871</v>
      </c>
      <c r="CD130" s="74" t="e">
        <f t="shared" ca="1" si="223"/>
        <v>#DIV/0!</v>
      </c>
      <c r="CE130" s="74">
        <f t="shared" ca="1" si="224"/>
        <v>-1.0944549914969006</v>
      </c>
      <c r="CF130" s="74">
        <f t="shared" ca="1" si="225"/>
        <v>-1.6211960461839374</v>
      </c>
      <c r="CG130" s="74">
        <f t="shared" ca="1" si="226"/>
        <v>-0.36511983475614906</v>
      </c>
      <c r="CH130" s="74">
        <f t="shared" ca="1" si="227"/>
        <v>1.1711073938107058E-2</v>
      </c>
      <c r="CI130" s="74">
        <f t="shared" si="228"/>
        <v>-3.3502165137472897</v>
      </c>
      <c r="CJ130" s="74">
        <f t="shared" ca="1" si="229"/>
        <v>-0.88445868200988764</v>
      </c>
      <c r="CK130" s="74">
        <f t="shared" ca="1" si="230"/>
        <v>0.38340811089082039</v>
      </c>
      <c r="CL130" s="74">
        <f t="shared" ca="1" si="231"/>
        <v>-4.2500331805044658</v>
      </c>
    </row>
    <row r="131" spans="1:90" x14ac:dyDescent="0.35">
      <c r="A131" s="73" t="s">
        <v>1662</v>
      </c>
      <c r="B131" s="41">
        <f t="shared" si="233"/>
        <v>44718</v>
      </c>
      <c r="C131" s="57">
        <f>'HAVERW (new)'!B186</f>
        <v>411</v>
      </c>
      <c r="D131" s="57">
        <f>'HAVERW (new)'!C186-'HAVERW (new)'!B186</f>
        <v>63</v>
      </c>
      <c r="E131" s="4">
        <f ca="1">AVERAGE(OFFSET('HAVERD (new)'!B$12,(ROWS('Chart Data'!$A$5:$A131)-1)*7,0,7,1))</f>
        <v>115.14285714285714</v>
      </c>
      <c r="F131" s="4">
        <f ca="1">AVERAGE(OFFSET('HAVERD (new)'!C$12,(ROWS('Chart Data'!$A$5:$A131)-1)*7,0,7,1))</f>
        <v>108.85714285714286</v>
      </c>
      <c r="G131" s="57">
        <f>'HAVERW (new)'!Q186</f>
        <v>39924</v>
      </c>
      <c r="H131" s="4">
        <f ca="1">AVERAGE(OFFSET('HAVERD (new)'!O$12,(ROWS('Chart Data'!$A$5:$A131)-1)*7,0,7,1))</f>
        <v>96.428571428571431</v>
      </c>
      <c r="I131" s="4">
        <f ca="1">AVERAGE(OFFSET('HAVERD (new)'!P$12,(ROWS('Chart Data'!$A$5:$A131)-1)*7,0,7,1))</f>
        <v>80.428571428571431</v>
      </c>
      <c r="J131" s="4">
        <f ca="1">AVERAGE(OFFSET('HAVERD (new)'!Q$12,(ROWS('Chart Data'!$A$5:$A131)-1)*7,0,7,1))</f>
        <v>64.714285714285708</v>
      </c>
      <c r="K131" s="4">
        <f ca="1">AVERAGE(OFFSET('HAVERD (new)'!R$12,(ROWS('Chart Data'!$A$5:$A131)-1)*7,0,7,1))</f>
        <v>86</v>
      </c>
      <c r="L131" s="57">
        <f>'HAVERW (new)'!D186</f>
        <v>1992</v>
      </c>
      <c r="M131" s="57">
        <f>'HAVERW (new)'!F186</f>
        <v>156.92857142857142</v>
      </c>
      <c r="N131" s="4" t="e">
        <f ca="1">AVERAGE(OFFSET('HAVERD (new)'!D$12,(ROWS('Chart Data'!$A$5:$A131)-1)*7,0,7,1))</f>
        <v>#DIV/0!</v>
      </c>
      <c r="O131" s="4">
        <f ca="1">AVERAGE(OFFSET('HAVERD (new)'!E$12,(ROWS('Chart Data'!$A$5:$A131)-1)*7,0,7,1))</f>
        <v>89.42</v>
      </c>
      <c r="P131" s="4">
        <f ca="1">AVERAGE(AVERAGE(OFFSET('HAVERD (new)'!F$12,(ROWS('Chart Data'!$A$5:$A131)-1)*7,0,7,1)),AVERAGE(OFFSET('HAVERD (new)'!J$12,(ROWS('Chart Data'!$A$5:$A131)-1)*7,0,7,1)),AVERAGE(OFFSET('HAVERD (new)'!K$12,(ROWS('Chart Data'!$A$5:$A131)-1)*7,0,7,1)))</f>
        <v>82.958095238095225</v>
      </c>
      <c r="Q131" s="4">
        <f ca="1">AVERAGE(AVERAGE(OFFSET('HAVERD (new)'!H$12,(ROWS('Chart Data'!$A$5:$A131)-1)*7,0,7,1)),AVERAGE(OFFSET('HAVERD (new)'!I$12,(ROWS('Chart Data'!$A$5:$A131)-1)*7,0,7,1)))</f>
        <v>94.780714285714282</v>
      </c>
      <c r="R131" s="4">
        <f ca="1">AVERAGE(AVERAGE(OFFSET('HAVERD (new)'!L$12,(ROWS('Chart Data'!$A$5:$A131)-1)*7,0,7,1)),AVERAGE(OFFSET('HAVERD (new)'!M$12,(ROWS('Chart Data'!$A$5:$A131)-1)*7,0,7,1)))</f>
        <v>100.63214285714287</v>
      </c>
      <c r="S131" s="57">
        <f>'Fuel demand'!C77</f>
        <v>90.309176332910354</v>
      </c>
      <c r="T131" s="57">
        <f ca="1">AVERAGE(OFFSET(Energy!E$1109,(ROWS('Chart Data'!$A$5:$A131)-1)*7,0,7,1))</f>
        <v>549386.57142857148</v>
      </c>
      <c r="U131" s="57">
        <f ca="1">-AVERAGE(OFFSET('HAVERD (new)'!T$12,(ROWS('Chart Data'!$A$5:$A131)-1)*7,0,7,1))</f>
        <v>-198.6057142857143</v>
      </c>
      <c r="V131" s="4">
        <f ca="1">-AVERAGE(OFFSET('HAVERD (new)'!U$12,(ROWS('Chart Data'!$A$5:$A131)-1)*7,0,7,1))*10000</f>
        <v>-2599.2000000000003</v>
      </c>
      <c r="W131" s="4"/>
      <c r="Z131" s="4"/>
      <c r="AA131" s="4">
        <f t="shared" si="190"/>
        <v>-8.6666666666666679</v>
      </c>
      <c r="AB131" s="4">
        <f t="shared" si="191"/>
        <v>23.529411764705888</v>
      </c>
      <c r="AC131" s="4">
        <f t="shared" ca="1" si="192"/>
        <v>2.2842639593908531</v>
      </c>
      <c r="AD131" s="4">
        <f t="shared" ca="1" si="193"/>
        <v>-2.3076923076923106</v>
      </c>
      <c r="AE131" s="4">
        <f t="shared" si="241"/>
        <v>210.83774525070075</v>
      </c>
      <c r="AF131" s="4">
        <f t="shared" ca="1" si="242"/>
        <v>-0.58910162002945299</v>
      </c>
      <c r="AG131" s="4">
        <f t="shared" ca="1" si="243"/>
        <v>68.059701492537329</v>
      </c>
      <c r="AH131" s="4">
        <f t="shared" ca="1" si="244"/>
        <v>31.686046511627897</v>
      </c>
      <c r="AI131" s="4">
        <f t="shared" ca="1" si="245"/>
        <v>32.891832229580586</v>
      </c>
      <c r="AJ131" s="4">
        <f t="shared" si="246"/>
        <v>33.46693386773547</v>
      </c>
      <c r="AK131" s="4">
        <f t="shared" si="247"/>
        <v>12.470564144568419</v>
      </c>
      <c r="AL131" s="73" t="e">
        <f>NA()</f>
        <v>#N/A</v>
      </c>
      <c r="AM131" s="4">
        <f t="shared" ca="1" si="248"/>
        <v>50.412111017661921</v>
      </c>
      <c r="AN131" s="4">
        <f t="shared" ca="1" si="249"/>
        <v>42.078178392881902</v>
      </c>
      <c r="AO131" s="4">
        <f t="shared" ca="1" si="250"/>
        <v>48.8557582284445</v>
      </c>
      <c r="AP131" s="4">
        <f t="shared" ca="1" si="251"/>
        <v>106.67928292697239</v>
      </c>
      <c r="AQ131" s="4">
        <f t="shared" si="252"/>
        <v>-8.6410935804347559</v>
      </c>
      <c r="AR131" s="4">
        <f t="shared" ca="1" si="253"/>
        <v>-5.7232980540889429</v>
      </c>
      <c r="AS131" s="57">
        <f t="shared" ca="1" si="194"/>
        <v>198.6057142857143</v>
      </c>
      <c r="AT131" s="57">
        <f t="shared" ca="1" si="195"/>
        <v>2599.2000000000003</v>
      </c>
      <c r="AW131" s="4">
        <f t="shared" si="236"/>
        <v>-0.26587523397690349</v>
      </c>
      <c r="AX131" s="4">
        <f t="shared" si="196"/>
        <v>55.551641985465515</v>
      </c>
      <c r="AY131" s="4">
        <f t="shared" ca="1" si="197"/>
        <v>0.93696112224890538</v>
      </c>
      <c r="AZ131" s="4">
        <f t="shared" ca="1" si="198"/>
        <v>-4.3898512490133736</v>
      </c>
      <c r="BA131" s="4">
        <f t="shared" si="199"/>
        <v>226.26985615829437</v>
      </c>
      <c r="BB131" s="4">
        <f t="shared" ca="1" si="200"/>
        <v>-0.5071619539659622</v>
      </c>
      <c r="BC131" s="4">
        <f t="shared" ca="1" si="201"/>
        <v>77.22906918183142</v>
      </c>
      <c r="BD131" s="4">
        <f t="shared" ca="1" si="202"/>
        <v>54.477981590784566</v>
      </c>
      <c r="BE131" s="4">
        <f t="shared" ca="1" si="203"/>
        <v>32.286511439413303</v>
      </c>
      <c r="BF131" s="4">
        <f t="shared" si="204"/>
        <v>-12.342516707618183</v>
      </c>
      <c r="BG131" s="4">
        <f t="shared" si="205"/>
        <v>26.903998272321576</v>
      </c>
      <c r="BH131" s="4" t="e">
        <f t="shared" si="206"/>
        <v>#N/A</v>
      </c>
      <c r="BI131" s="4">
        <f t="shared" ca="1" si="207"/>
        <v>49.870290586164508</v>
      </c>
      <c r="BJ131" s="4">
        <f t="shared" ca="1" si="208"/>
        <v>40.531327225429251</v>
      </c>
      <c r="BK131" s="4">
        <f t="shared" ca="1" si="209"/>
        <v>48.122361618124359</v>
      </c>
      <c r="BL131" s="4">
        <f t="shared" ca="1" si="210"/>
        <v>103.0821199164853</v>
      </c>
      <c r="BM131" s="4">
        <f t="shared" si="211"/>
        <v>-12.662517591621503</v>
      </c>
      <c r="BN131" s="4">
        <f t="shared" ca="1" si="212"/>
        <v>-8.0900708865710129</v>
      </c>
      <c r="BO131" s="4">
        <f t="shared" ca="1" si="213"/>
        <v>193.66142857142856</v>
      </c>
      <c r="BP131" s="4">
        <f t="shared" ca="1" si="214"/>
        <v>3355.5</v>
      </c>
      <c r="BS131" s="74">
        <f t="shared" si="254"/>
        <v>0.47803294552495668</v>
      </c>
      <c r="BT131" s="74">
        <f t="shared" si="187"/>
        <v>0.31326165281135926</v>
      </c>
      <c r="BU131" s="74">
        <f t="shared" ca="1" si="215"/>
        <v>-0.19009997948665405</v>
      </c>
      <c r="BV131" s="74">
        <f t="shared" ca="1" si="216"/>
        <v>0.47407512168156751</v>
      </c>
      <c r="BW131" s="74">
        <f t="shared" si="217"/>
        <v>0.43054554636929715</v>
      </c>
      <c r="BX131" s="74">
        <f t="shared" ca="1" si="218"/>
        <v>0.10401324308310138</v>
      </c>
      <c r="BY131" s="74">
        <f t="shared" ca="1" si="188"/>
        <v>7.0320995632767849</v>
      </c>
      <c r="BZ131" s="74">
        <f t="shared" ca="1" si="219"/>
        <v>-5.136247763109318</v>
      </c>
      <c r="CA131" s="74">
        <f t="shared" ca="1" si="220"/>
        <v>-0.92930978544125153</v>
      </c>
      <c r="CB131" s="74">
        <f t="shared" si="221"/>
        <v>-1.316755678905511</v>
      </c>
      <c r="CC131" s="74">
        <f t="shared" si="222"/>
        <v>1.8586492998908308</v>
      </c>
      <c r="CD131" s="74" t="e">
        <f t="shared" ca="1" si="223"/>
        <v>#DIV/0!</v>
      </c>
      <c r="CE131" s="74">
        <f t="shared" ca="1" si="224"/>
        <v>-1.8105868682756008</v>
      </c>
      <c r="CF131" s="74">
        <f t="shared" ca="1" si="225"/>
        <v>-2.4958910852020404</v>
      </c>
      <c r="CG131" s="74">
        <f t="shared" ca="1" si="226"/>
        <v>-0.70534825413658109</v>
      </c>
      <c r="CH131" s="74">
        <f t="shared" ca="1" si="227"/>
        <v>3.3891081866630146E-2</v>
      </c>
      <c r="CI131" s="74">
        <f t="shared" si="228"/>
        <v>-2.7753230574398331</v>
      </c>
      <c r="CJ131" s="74">
        <f t="shared" ca="1" si="229"/>
        <v>-0.90559329066872862</v>
      </c>
      <c r="CK131" s="74">
        <f t="shared" ca="1" si="230"/>
        <v>7.6856208354015524E-3</v>
      </c>
      <c r="CL131" s="74">
        <f t="shared" ca="1" si="231"/>
        <v>-3.2321059112099495</v>
      </c>
    </row>
    <row r="132" spans="1:90" x14ac:dyDescent="0.35">
      <c r="A132" s="73" t="s">
        <v>1663</v>
      </c>
      <c r="B132" s="41">
        <f t="shared" si="233"/>
        <v>44725</v>
      </c>
      <c r="C132" s="57">
        <f>'HAVERW (new)'!B187</f>
        <v>410</v>
      </c>
      <c r="D132" s="57">
        <f>'HAVERW (new)'!C187-'HAVERW (new)'!B187</f>
        <v>67</v>
      </c>
      <c r="E132" s="4">
        <f ca="1">AVERAGE(OFFSET('HAVERD (new)'!B$12,(ROWS('Chart Data'!$A$5:$A132)-1)*7,0,7,1))</f>
        <v>116.14285714285714</v>
      </c>
      <c r="F132" s="4">
        <f ca="1">AVERAGE(OFFSET('HAVERD (new)'!C$12,(ROWS('Chart Data'!$A$5:$A132)-1)*7,0,7,1))</f>
        <v>109.71428571428571</v>
      </c>
      <c r="G132" s="57">
        <f>'HAVERW (new)'!Q187</f>
        <v>39769</v>
      </c>
      <c r="H132" s="4">
        <f ca="1">AVERAGE(OFFSET('HAVERD (new)'!O$12,(ROWS('Chart Data'!$A$5:$A132)-1)*7,0,7,1))</f>
        <v>98.142857142857139</v>
      </c>
      <c r="I132" s="4">
        <f ca="1">AVERAGE(OFFSET('HAVERD (new)'!P$12,(ROWS('Chart Data'!$A$5:$A132)-1)*7,0,7,1))</f>
        <v>84</v>
      </c>
      <c r="J132" s="4">
        <f ca="1">AVERAGE(OFFSET('HAVERD (new)'!Q$12,(ROWS('Chart Data'!$A$5:$A132)-1)*7,0,7,1))</f>
        <v>75.714285714285708</v>
      </c>
      <c r="K132" s="4">
        <f ca="1">AVERAGE(OFFSET('HAVERD (new)'!R$12,(ROWS('Chart Data'!$A$5:$A132)-1)*7,0,7,1))</f>
        <v>82.714285714285708</v>
      </c>
      <c r="L132" s="57">
        <f>'HAVERW (new)'!D187</f>
        <v>3492</v>
      </c>
      <c r="M132" s="57">
        <f>'HAVERW (new)'!F187</f>
        <v>175.09999999999997</v>
      </c>
      <c r="N132" s="4" t="e">
        <f ca="1">AVERAGE(OFFSET('HAVERD (new)'!D$12,(ROWS('Chart Data'!$A$5:$A132)-1)*7,0,7,1))</f>
        <v>#DIV/0!</v>
      </c>
      <c r="O132" s="4">
        <f ca="1">AVERAGE(OFFSET('HAVERD (new)'!E$12,(ROWS('Chart Data'!$A$5:$A132)-1)*7,0,7,1))</f>
        <v>86.734285714285718</v>
      </c>
      <c r="P132" s="4">
        <f ca="1">AVERAGE(AVERAGE(OFFSET('HAVERD (new)'!F$12,(ROWS('Chart Data'!$A$5:$A132)-1)*7,0,7,1)),AVERAGE(OFFSET('HAVERD (new)'!J$12,(ROWS('Chart Data'!$A$5:$A132)-1)*7,0,7,1)),AVERAGE(OFFSET('HAVERD (new)'!K$12,(ROWS('Chart Data'!$A$5:$A132)-1)*7,0,7,1)))</f>
        <v>80.455714285714279</v>
      </c>
      <c r="Q132" s="4">
        <f ca="1">AVERAGE(AVERAGE(OFFSET('HAVERD (new)'!H$12,(ROWS('Chart Data'!$A$5:$A132)-1)*7,0,7,1)),AVERAGE(OFFSET('HAVERD (new)'!I$12,(ROWS('Chart Data'!$A$5:$A132)-1)*7,0,7,1)))</f>
        <v>89.060714285714283</v>
      </c>
      <c r="R132" s="4">
        <f ca="1">AVERAGE(AVERAGE(OFFSET('HAVERD (new)'!L$12,(ROWS('Chart Data'!$A$5:$A132)-1)*7,0,7,1)),AVERAGE(OFFSET('HAVERD (new)'!M$12,(ROWS('Chart Data'!$A$5:$A132)-1)*7,0,7,1)))</f>
        <v>93.922142857142859</v>
      </c>
      <c r="S132" s="57">
        <f>'Fuel demand'!C78</f>
        <v>91.059328771614958</v>
      </c>
      <c r="T132" s="57">
        <f ca="1">AVERAGE(OFFSET(Energy!E$1109,(ROWS('Chart Data'!$A$5:$A132)-1)*7,0,7,1))</f>
        <v>560915.28571428568</v>
      </c>
      <c r="U132" s="57">
        <f ca="1">-AVERAGE(OFFSET('HAVERD (new)'!T$12,(ROWS('Chart Data'!$A$5:$A132)-1)*7,0,7,1))</f>
        <v>-205.40571428571428</v>
      </c>
      <c r="V132" s="4">
        <f ca="1">-AVERAGE(OFFSET('HAVERD (new)'!U$12,(ROWS('Chart Data'!$A$5:$A132)-1)*7,0,7,1))*10000</f>
        <v>-4468.4000000000005</v>
      </c>
      <c r="W132" s="4"/>
      <c r="Z132" s="4"/>
      <c r="AA132" s="4">
        <f t="shared" si="190"/>
        <v>-6.1784897025171652</v>
      </c>
      <c r="AB132" s="4">
        <f t="shared" si="191"/>
        <v>42.553191489361694</v>
      </c>
      <c r="AC132" s="4">
        <f t="shared" ca="1" si="192"/>
        <v>3.566878980891719</v>
      </c>
      <c r="AD132" s="4">
        <f t="shared" ca="1" si="193"/>
        <v>-0.51813471502591968</v>
      </c>
      <c r="AE132" s="4">
        <f t="shared" si="241"/>
        <v>195.8122582564713</v>
      </c>
      <c r="AF132" s="4">
        <f t="shared" ca="1" si="242"/>
        <v>1.477104874446078</v>
      </c>
      <c r="AG132" s="4">
        <f t="shared" ca="1" si="243"/>
        <v>76.047904191616752</v>
      </c>
      <c r="AH132" s="4">
        <f t="shared" ca="1" si="244"/>
        <v>62.079510703363908</v>
      </c>
      <c r="AI132" s="4">
        <f t="shared" ca="1" si="245"/>
        <v>32.798165137614667</v>
      </c>
      <c r="AJ132" s="4">
        <f t="shared" si="246"/>
        <v>-179.80769230769229</v>
      </c>
      <c r="AK132" s="4">
        <f t="shared" si="247"/>
        <v>17.43796109993292</v>
      </c>
      <c r="AL132" s="73" t="e">
        <f>NA()</f>
        <v>#N/A</v>
      </c>
      <c r="AM132" s="4">
        <f t="shared" ca="1" si="248"/>
        <v>48.987754901720201</v>
      </c>
      <c r="AN132" s="4">
        <f t="shared" ca="1" si="249"/>
        <v>43.462312453829895</v>
      </c>
      <c r="AO132" s="4">
        <f t="shared" ca="1" si="250"/>
        <v>41.475287069395918</v>
      </c>
      <c r="AP132" s="4">
        <f t="shared" ca="1" si="251"/>
        <v>91.521498485201562</v>
      </c>
      <c r="AQ132" s="4">
        <f t="shared" si="252"/>
        <v>-5.7771263695297499</v>
      </c>
      <c r="AR132" s="4">
        <f t="shared" ca="1" si="253"/>
        <v>-7.997311906692806</v>
      </c>
      <c r="AS132" s="57">
        <f t="shared" ca="1" si="194"/>
        <v>205.40571428571428</v>
      </c>
      <c r="AT132" s="57">
        <f t="shared" ca="1" si="195"/>
        <v>4468.4000000000005</v>
      </c>
      <c r="AW132" s="4">
        <f t="shared" si="236"/>
        <v>-3.7383583561236087</v>
      </c>
      <c r="AX132" s="4">
        <f t="shared" si="196"/>
        <v>47.600196268062348</v>
      </c>
      <c r="AY132" s="4">
        <f t="shared" ca="1" si="197"/>
        <v>0.56572749959618851</v>
      </c>
      <c r="AZ132" s="4">
        <f t="shared" ca="1" si="198"/>
        <v>-4.2603175702568992</v>
      </c>
      <c r="BA132" s="4">
        <f t="shared" si="199"/>
        <v>206.64112982696446</v>
      </c>
      <c r="BB132" s="4">
        <f t="shared" ca="1" si="200"/>
        <v>-1.1363496370441484</v>
      </c>
      <c r="BC132" s="4">
        <f t="shared" ca="1" si="201"/>
        <v>73.723314733281711</v>
      </c>
      <c r="BD132" s="4">
        <f t="shared" ca="1" si="202"/>
        <v>54.296639754430416</v>
      </c>
      <c r="BE132" s="4">
        <f t="shared" ca="1" si="203"/>
        <v>32.076441739835282</v>
      </c>
      <c r="BF132" s="4">
        <f t="shared" si="204"/>
        <v>-41.549758933477428</v>
      </c>
      <c r="BG132" s="4">
        <f t="shared" si="205"/>
        <v>22.702935258420336</v>
      </c>
      <c r="BH132" s="4" t="e">
        <f t="shared" si="206"/>
        <v>#N/A</v>
      </c>
      <c r="BI132" s="4">
        <f t="shared" ca="1" si="207"/>
        <v>49.456321674544505</v>
      </c>
      <c r="BJ132" s="4">
        <f t="shared" ca="1" si="208"/>
        <v>41.72972659398161</v>
      </c>
      <c r="BK132" s="4">
        <f t="shared" ca="1" si="209"/>
        <v>45.62159231125132</v>
      </c>
      <c r="BL132" s="4">
        <f t="shared" ca="1" si="210"/>
        <v>98.933551938514199</v>
      </c>
      <c r="BM132" s="4">
        <f t="shared" si="211"/>
        <v>-10.735996917724332</v>
      </c>
      <c r="BN132" s="4">
        <f t="shared" ca="1" si="212"/>
        <v>-7.1565962924887394</v>
      </c>
      <c r="BO132" s="4">
        <f t="shared" ca="1" si="213"/>
        <v>191.68571428571431</v>
      </c>
      <c r="BP132" s="4">
        <f t="shared" ca="1" si="214"/>
        <v>3569.1000000000004</v>
      </c>
      <c r="BS132" s="74">
        <f t="shared" si="254"/>
        <v>0.44128835843360742</v>
      </c>
      <c r="BT132" s="74">
        <f t="shared" si="187"/>
        <v>0.64485668479488456</v>
      </c>
      <c r="BU132" s="74">
        <f t="shared" ca="1" si="215"/>
        <v>-7.4721379220191536E-2</v>
      </c>
      <c r="BV132" s="74">
        <f t="shared" ca="1" si="216"/>
        <v>0.55271317504106876</v>
      </c>
      <c r="BW132" s="74">
        <f t="shared" si="217"/>
        <v>0.4003070834787642</v>
      </c>
      <c r="BX132" s="74">
        <f t="shared" ca="1" si="218"/>
        <v>0.43247611597708635</v>
      </c>
      <c r="BY132" s="74">
        <f t="shared" ca="1" si="188"/>
        <v>6.6534197781753823</v>
      </c>
      <c r="BZ132" s="74">
        <f t="shared" ca="1" si="219"/>
        <v>-2.4088723705371242</v>
      </c>
      <c r="CA132" s="74">
        <f t="shared" ca="1" si="220"/>
        <v>-2.0296283661769774</v>
      </c>
      <c r="CB132" s="74">
        <f t="shared" si="221"/>
        <v>-0.66412307818859062</v>
      </c>
      <c r="CC132" s="74">
        <f t="shared" si="222"/>
        <v>2.9625420795020858</v>
      </c>
      <c r="CD132" s="74" t="e">
        <f t="shared" ca="1" si="223"/>
        <v>#DIV/0!</v>
      </c>
      <c r="CE132" s="74">
        <f t="shared" ca="1" si="224"/>
        <v>-2.2317091480203479</v>
      </c>
      <c r="CF132" s="74">
        <f t="shared" ca="1" si="225"/>
        <v>-2.8083671171558207</v>
      </c>
      <c r="CG132" s="74">
        <f t="shared" ca="1" si="226"/>
        <v>-1.3535874124517098</v>
      </c>
      <c r="CH132" s="74">
        <f t="shared" ca="1" si="227"/>
        <v>-0.69976734940285346</v>
      </c>
      <c r="CI132" s="74">
        <f t="shared" si="228"/>
        <v>-2.5933093963339489</v>
      </c>
      <c r="CJ132" s="74">
        <f t="shared" ca="1" si="229"/>
        <v>-0.77396927049762776</v>
      </c>
      <c r="CK132" s="74">
        <f t="shared" ca="1" si="230"/>
        <v>-7.8520831139137576E-2</v>
      </c>
      <c r="CL132" s="74">
        <f t="shared" ca="1" si="231"/>
        <v>-6.1308104385794078</v>
      </c>
    </row>
    <row r="133" spans="1:90" x14ac:dyDescent="0.35">
      <c r="A133" s="73" t="s">
        <v>1664</v>
      </c>
      <c r="B133" s="41">
        <f t="shared" si="233"/>
        <v>44732</v>
      </c>
      <c r="C133" s="57">
        <f>'HAVERW (new)'!B188</f>
        <v>437</v>
      </c>
      <c r="D133" s="57">
        <f>'HAVERW (new)'!C188-'HAVERW (new)'!B188</f>
        <v>65</v>
      </c>
      <c r="E133" s="4">
        <f ca="1">AVERAGE(OFFSET('HAVERD (new)'!B$12,(ROWS('Chart Data'!$A$5:$A133)-1)*7,0,7,1))</f>
        <v>117.57142857142857</v>
      </c>
      <c r="F133" s="4">
        <f ca="1">AVERAGE(OFFSET('HAVERD (new)'!C$12,(ROWS('Chart Data'!$A$5:$A133)-1)*7,0,7,1))</f>
        <v>110.14285714285714</v>
      </c>
      <c r="G133" s="57">
        <f>'HAVERW (new)'!Q188</f>
        <v>39519</v>
      </c>
      <c r="H133" s="4">
        <f ca="1">AVERAGE(OFFSET('HAVERD (new)'!O$12,(ROWS('Chart Data'!$A$5:$A133)-1)*7,0,7,1))</f>
        <v>98.285714285714292</v>
      </c>
      <c r="I133" s="4">
        <f ca="1">AVERAGE(OFFSET('HAVERD (new)'!P$12,(ROWS('Chart Data'!$A$5:$A133)-1)*7,0,7,1))</f>
        <v>61.285714285714285</v>
      </c>
      <c r="J133" s="4">
        <f ca="1">AVERAGE(OFFSET('HAVERD (new)'!Q$12,(ROWS('Chart Data'!$A$5:$A133)-1)*7,0,7,1))</f>
        <v>54.714285714285715</v>
      </c>
      <c r="K133" s="4">
        <f ca="1">AVERAGE(OFFSET('HAVERD (new)'!R$12,(ROWS('Chart Data'!$A$5:$A133)-1)*7,0,7,1))</f>
        <v>85.142857142857139</v>
      </c>
      <c r="L133" s="57">
        <f>'HAVERW (new)'!D188</f>
        <v>1969</v>
      </c>
      <c r="M133" s="57">
        <f>'HAVERW (new)'!F188</f>
        <v>182.97142857142859</v>
      </c>
      <c r="N133" s="4" t="e">
        <f ca="1">AVERAGE(OFFSET('HAVERD (new)'!D$12,(ROWS('Chart Data'!$A$5:$A133)-1)*7,0,7,1))</f>
        <v>#DIV/0!</v>
      </c>
      <c r="O133" s="4">
        <f ca="1">AVERAGE(OFFSET('HAVERD (new)'!E$12,(ROWS('Chart Data'!$A$5:$A133)-1)*7,0,7,1))</f>
        <v>84.87</v>
      </c>
      <c r="P133" s="4">
        <f ca="1">AVERAGE(AVERAGE(OFFSET('HAVERD (new)'!F$12,(ROWS('Chart Data'!$A$5:$A133)-1)*7,0,7,1)),AVERAGE(OFFSET('HAVERD (new)'!J$12,(ROWS('Chart Data'!$A$5:$A133)-1)*7,0,7,1)),AVERAGE(OFFSET('HAVERD (new)'!K$12,(ROWS('Chart Data'!$A$5:$A133)-1)*7,0,7,1)))</f>
        <v>77.32714285714286</v>
      </c>
      <c r="Q133" s="4">
        <f ca="1">AVERAGE(AVERAGE(OFFSET('HAVERD (new)'!H$12,(ROWS('Chart Data'!$A$5:$A133)-1)*7,0,7,1)),AVERAGE(OFFSET('HAVERD (new)'!I$12,(ROWS('Chart Data'!$A$5:$A133)-1)*7,0,7,1)))</f>
        <v>88.151428571428568</v>
      </c>
      <c r="R133" s="4">
        <f ca="1">AVERAGE(AVERAGE(OFFSET('HAVERD (new)'!L$12,(ROWS('Chart Data'!$A$5:$A133)-1)*7,0,7,1)),AVERAGE(OFFSET('HAVERD (new)'!M$12,(ROWS('Chart Data'!$A$5:$A133)-1)*7,0,7,1)))</f>
        <v>94.159285714285716</v>
      </c>
      <c r="S133" s="57">
        <f>'Fuel demand'!C79</f>
        <v>87.926324635472426</v>
      </c>
      <c r="T133" s="57">
        <f ca="1">AVERAGE(OFFSET(Energy!E$1109,(ROWS('Chart Data'!$A$5:$A133)-1)*7,0,7,1))</f>
        <v>538624.57142857148</v>
      </c>
      <c r="U133" s="57">
        <f ca="1">-AVERAGE(OFFSET('HAVERD (new)'!T$12,(ROWS('Chart Data'!$A$5:$A133)-1)*7,0,7,1))</f>
        <v>-185.11571428571429</v>
      </c>
      <c r="V133" s="4">
        <f ca="1">-AVERAGE(OFFSET('HAVERD (new)'!U$12,(ROWS('Chart Data'!$A$5:$A133)-1)*7,0,7,1))*10000</f>
        <v>-5159.5999999999995</v>
      </c>
      <c r="W133" s="4"/>
      <c r="Z133" s="4"/>
      <c r="AA133" s="4">
        <f t="shared" si="190"/>
        <v>1.6279069767441756</v>
      </c>
      <c r="AB133" s="4">
        <f t="shared" si="191"/>
        <v>32.65306122448979</v>
      </c>
      <c r="AC133" s="4">
        <f t="shared" ca="1" si="192"/>
        <v>4.0455120101137831</v>
      </c>
      <c r="AD133" s="4">
        <f t="shared" ca="1" si="193"/>
        <v>-2.0330368487928907</v>
      </c>
      <c r="AE133" s="4">
        <f t="shared" si="241"/>
        <v>186.51489886174147</v>
      </c>
      <c r="AF133" s="4">
        <f t="shared" ca="1" si="242"/>
        <v>1.7751479289940919</v>
      </c>
      <c r="AG133" s="4">
        <f t="shared" ca="1" si="243"/>
        <v>31.999999999999986</v>
      </c>
      <c r="AH133" s="4">
        <f t="shared" ca="1" si="244"/>
        <v>10.693641618497107</v>
      </c>
      <c r="AI133" s="4">
        <f t="shared" ca="1" si="245"/>
        <v>34.234234234234215</v>
      </c>
      <c r="AJ133" s="4">
        <f t="shared" si="246"/>
        <v>-26.379974326059052</v>
      </c>
      <c r="AK133" s="4">
        <f t="shared" si="247"/>
        <v>21.64498052996484</v>
      </c>
      <c r="AL133" s="73" t="e">
        <f>NA()</f>
        <v>#N/A</v>
      </c>
      <c r="AM133" s="4">
        <f t="shared" ca="1" si="248"/>
        <v>44.326215290430746</v>
      </c>
      <c r="AN133" s="4">
        <f t="shared" ca="1" si="249"/>
        <v>33.8391164592434</v>
      </c>
      <c r="AO133" s="4">
        <f t="shared" ca="1" si="250"/>
        <v>42.761955440390523</v>
      </c>
      <c r="AP133" s="4">
        <f t="shared" ca="1" si="251"/>
        <v>90.892898517145511</v>
      </c>
      <c r="AQ133" s="4">
        <f t="shared" si="252"/>
        <v>-9.65156435417558</v>
      </c>
      <c r="AR133" s="4">
        <f t="shared" ca="1" si="253"/>
        <v>-10.850356397877437</v>
      </c>
      <c r="AS133" s="57">
        <f t="shared" ca="1" si="194"/>
        <v>185.11571428571429</v>
      </c>
      <c r="AT133" s="57">
        <f t="shared" ca="1" si="195"/>
        <v>5159.5999999999995</v>
      </c>
      <c r="AW133" s="4">
        <f t="shared" si="236"/>
        <v>-3.8191864899863459</v>
      </c>
      <c r="AX133" s="4">
        <f t="shared" si="196"/>
        <v>38.888461574184795</v>
      </c>
      <c r="AY133" s="4">
        <f t="shared" ca="1" si="197"/>
        <v>0.94896479860704641</v>
      </c>
      <c r="AZ133" s="4">
        <f t="shared" ca="1" si="198"/>
        <v>-4.8012138581731394</v>
      </c>
      <c r="BA133" s="4">
        <f t="shared" si="199"/>
        <v>196.1757980414358</v>
      </c>
      <c r="BB133" s="4">
        <f t="shared" ca="1" si="200"/>
        <v>-0.72921954629122654</v>
      </c>
      <c r="BC133" s="4">
        <f t="shared" ca="1" si="201"/>
        <v>60.687716027780098</v>
      </c>
      <c r="BD133" s="4">
        <f t="shared" ca="1" si="202"/>
        <v>43.018208799281325</v>
      </c>
      <c r="BE133" s="4">
        <f t="shared" ca="1" si="203"/>
        <v>33.971777157897968</v>
      </c>
      <c r="BF133" s="4">
        <f t="shared" si="204"/>
        <v>-57.509964459030613</v>
      </c>
      <c r="BG133" s="4">
        <f t="shared" si="205"/>
        <v>20.494190287002588</v>
      </c>
      <c r="BH133" s="4" t="e">
        <f t="shared" si="206"/>
        <v>#N/A</v>
      </c>
      <c r="BI133" s="4">
        <f t="shared" ca="1" si="207"/>
        <v>48.997966330966456</v>
      </c>
      <c r="BJ133" s="4">
        <f t="shared" ca="1" si="208"/>
        <v>41.198147260252391</v>
      </c>
      <c r="BK133" s="4">
        <f t="shared" ca="1" si="209"/>
        <v>45.102158897848824</v>
      </c>
      <c r="BL133" s="4">
        <f t="shared" ca="1" si="210"/>
        <v>97.328601333169331</v>
      </c>
      <c r="BM133" s="4">
        <f t="shared" si="211"/>
        <v>-9.7650924510481651</v>
      </c>
      <c r="BN133" s="4">
        <f t="shared" ca="1" si="212"/>
        <v>-7.110259350586607</v>
      </c>
      <c r="BO133" s="4">
        <f t="shared" ca="1" si="213"/>
        <v>189.52392857142857</v>
      </c>
      <c r="BP133" s="4">
        <f t="shared" ca="1" si="214"/>
        <v>3870.7</v>
      </c>
      <c r="BS133" s="74">
        <f t="shared" si="254"/>
        <v>1.4333922099000385</v>
      </c>
      <c r="BT133" s="74">
        <f t="shared" ref="BT133:BT196" si="255">(D133-AVERAGE(D$161:D$194,D$196:D$265))/STDEV(D$161:D$194,D$196:D$265)</f>
        <v>0.47905916880312194</v>
      </c>
      <c r="BU133" s="74">
        <f t="shared" ca="1" si="215"/>
        <v>9.0105192589040858E-2</v>
      </c>
      <c r="BV133" s="74">
        <f t="shared" ca="1" si="216"/>
        <v>0.59203220172082005</v>
      </c>
      <c r="BW133" s="74">
        <f t="shared" si="217"/>
        <v>0.35153536913919492</v>
      </c>
      <c r="BX133" s="74">
        <f t="shared" ca="1" si="218"/>
        <v>0.45984802205158715</v>
      </c>
      <c r="BY133" s="74">
        <f t="shared" ref="BY133:BY196" ca="1" si="256">(BC133-AVERAGE(BC$234:BC$265,BC$182:BC$214,BC$161:BC$162))/STDEV(BC$234:BC$265,BC$182:BC$214,BC$161:BC$162)</f>
        <v>5.2453583212443151</v>
      </c>
      <c r="BZ133" s="74">
        <f t="shared" ca="1" si="219"/>
        <v>-7.6156799381749467</v>
      </c>
      <c r="CA133" s="74">
        <f t="shared" ca="1" si="220"/>
        <v>-1.2163494151983982</v>
      </c>
      <c r="CB133" s="74">
        <f t="shared" si="221"/>
        <v>-1.3267627121165038</v>
      </c>
      <c r="CC133" s="74">
        <f t="shared" si="222"/>
        <v>3.4407220492865247</v>
      </c>
      <c r="CD133" s="74" t="e">
        <f t="shared" ca="1" si="223"/>
        <v>#DIV/0!</v>
      </c>
      <c r="CE133" s="74">
        <f t="shared" ca="1" si="224"/>
        <v>-2.5240307305027385</v>
      </c>
      <c r="CF133" s="74">
        <f t="shared" ca="1" si="225"/>
        <v>-3.1990364853644477</v>
      </c>
      <c r="CG133" s="74">
        <f t="shared" ca="1" si="226"/>
        <v>-1.4566354205105458</v>
      </c>
      <c r="CH133" s="74">
        <f t="shared" ca="1" si="227"/>
        <v>-0.67383860773993376</v>
      </c>
      <c r="CI133" s="74">
        <f t="shared" si="228"/>
        <v>-3.3534876263266598</v>
      </c>
      <c r="CJ133" s="74">
        <f t="shared" ca="1" si="229"/>
        <v>-1.0284636880066771</v>
      </c>
      <c r="CK133" s="74">
        <f t="shared" ca="1" si="230"/>
        <v>0.1787040086495981</v>
      </c>
      <c r="CL133" s="74">
        <f t="shared" ca="1" si="231"/>
        <v>-7.2027046014928278</v>
      </c>
    </row>
    <row r="134" spans="1:90" x14ac:dyDescent="0.35">
      <c r="A134" s="73" t="s">
        <v>1665</v>
      </c>
      <c r="B134" s="41">
        <f t="shared" si="233"/>
        <v>44739</v>
      </c>
      <c r="C134" s="57">
        <f>'HAVERW (new)'!B189</f>
        <v>448</v>
      </c>
      <c r="D134" s="57">
        <f>'HAVERW (new)'!C189-'HAVERW (new)'!B189</f>
        <v>61</v>
      </c>
      <c r="E134" s="4">
        <f ca="1">AVERAGE(OFFSET('HAVERD (new)'!B$12,(ROWS('Chart Data'!$A$5:$A134)-1)*7,0,7,1))</f>
        <v>116.28571428571429</v>
      </c>
      <c r="F134" s="4">
        <f ca="1">AVERAGE(OFFSET('HAVERD (new)'!C$12,(ROWS('Chart Data'!$A$5:$A134)-1)*7,0,7,1))</f>
        <v>108.42857142857143</v>
      </c>
      <c r="G134" s="57">
        <f>'HAVERW (new)'!Q189</f>
        <v>39912</v>
      </c>
      <c r="H134" s="4">
        <f ca="1">AVERAGE(OFFSET('HAVERD (new)'!O$12,(ROWS('Chart Data'!$A$5:$A134)-1)*7,0,7,1))</f>
        <v>96.571428571428569</v>
      </c>
      <c r="I134" s="4">
        <f ca="1">AVERAGE(OFFSET('HAVERD (new)'!P$12,(ROWS('Chart Data'!$A$5:$A134)-1)*7,0,7,1))</f>
        <v>71.857142857142861</v>
      </c>
      <c r="J134" s="4">
        <f ca="1">AVERAGE(OFFSET('HAVERD (new)'!Q$12,(ROWS('Chart Data'!$A$5:$A134)-1)*7,0,7,1))</f>
        <v>78.714285714285708</v>
      </c>
      <c r="K134" s="4">
        <f ca="1">AVERAGE(OFFSET('HAVERD (new)'!R$12,(ROWS('Chart Data'!$A$5:$A134)-1)*7,0,7,1))</f>
        <v>82.142857142857139</v>
      </c>
      <c r="L134" s="57">
        <f>'HAVERW (new)'!D189</f>
        <v>1767</v>
      </c>
      <c r="M134" s="57">
        <f>'HAVERW (new)'!F189</f>
        <v>180.28571428571428</v>
      </c>
      <c r="N134" s="4" t="e">
        <f ca="1">AVERAGE(OFFSET('HAVERD (new)'!D$12,(ROWS('Chart Data'!$A$5:$A134)-1)*7,0,7,1))</f>
        <v>#DIV/0!</v>
      </c>
      <c r="O134" s="4">
        <f ca="1">AVERAGE(OFFSET('HAVERD (new)'!E$12,(ROWS('Chart Data'!$A$5:$A134)-1)*7,0,7,1))</f>
        <v>88.112857142857138</v>
      </c>
      <c r="P134" s="4">
        <f ca="1">AVERAGE(AVERAGE(OFFSET('HAVERD (new)'!F$12,(ROWS('Chart Data'!$A$5:$A134)-1)*7,0,7,1)),AVERAGE(OFFSET('HAVERD (new)'!J$12,(ROWS('Chart Data'!$A$5:$A134)-1)*7,0,7,1)),AVERAGE(OFFSET('HAVERD (new)'!K$12,(ROWS('Chart Data'!$A$5:$A134)-1)*7,0,7,1)))</f>
        <v>83.946190476190466</v>
      </c>
      <c r="Q134" s="4">
        <f ca="1">AVERAGE(AVERAGE(OFFSET('HAVERD (new)'!H$12,(ROWS('Chart Data'!$A$5:$A134)-1)*7,0,7,1)),AVERAGE(OFFSET('HAVERD (new)'!I$12,(ROWS('Chart Data'!$A$5:$A134)-1)*7,0,7,1)))</f>
        <v>89.640714285714282</v>
      </c>
      <c r="R134" s="4">
        <f ca="1">AVERAGE(AVERAGE(OFFSET('HAVERD (new)'!L$12,(ROWS('Chart Data'!$A$5:$A134)-1)*7,0,7,1)),AVERAGE(OFFSET('HAVERD (new)'!M$12,(ROWS('Chart Data'!$A$5:$A134)-1)*7,0,7,1)))</f>
        <v>96.598571428571432</v>
      </c>
      <c r="S134" s="57">
        <f>'Fuel demand'!C80</f>
        <v>85.568430717244169</v>
      </c>
      <c r="T134" s="57">
        <f ca="1">AVERAGE(OFFSET(Energy!E$1109,(ROWS('Chart Data'!$A$5:$A134)-1)*7,0,7,1))</f>
        <v>546388</v>
      </c>
      <c r="U134" s="57">
        <f ca="1">-AVERAGE(OFFSET('HAVERD (new)'!T$12,(ROWS('Chart Data'!$A$5:$A134)-1)*7,0,7,1))</f>
        <v>-161.86142857142858</v>
      </c>
      <c r="V134" s="4">
        <f ca="1">-AVERAGE(OFFSET('HAVERD (new)'!U$12,(ROWS('Chart Data'!$A$5:$A134)-1)*7,0,7,1))*10000</f>
        <v>-4845.8000000000011</v>
      </c>
      <c r="W134" s="4"/>
      <c r="Z134" s="4"/>
      <c r="AA134" s="4">
        <f t="shared" ref="AA134:AA197" si="257">((C134/C82)-1)*100</f>
        <v>3.9443155452436152</v>
      </c>
      <c r="AB134" s="4">
        <f t="shared" ref="AB134:AB197" si="258">((D134/D82)-1)*100</f>
        <v>15.094339622641506</v>
      </c>
      <c r="AC134" s="4">
        <f t="shared" ref="AC134:AC197" ca="1" si="259">((E134/E82)-1)*100</f>
        <v>4.6272493573264795</v>
      </c>
      <c r="AD134" s="4">
        <f t="shared" ref="AD134:AD197" ca="1" si="260">((F134/F82)-1)*100</f>
        <v>-1.9379844961240233</v>
      </c>
      <c r="AE134" s="4">
        <f t="shared" si="241"/>
        <v>168.2258064516129</v>
      </c>
      <c r="AF134" s="4">
        <f t="shared" ca="1" si="242"/>
        <v>0.74515648286139768</v>
      </c>
      <c r="AG134" s="4">
        <f t="shared" ca="1" si="243"/>
        <v>48.377581120943944</v>
      </c>
      <c r="AH134" s="4">
        <f t="shared" ca="1" si="244"/>
        <v>79.478827361563503</v>
      </c>
      <c r="AI134" s="4">
        <f t="shared" ca="1" si="245"/>
        <v>29.213483146067421</v>
      </c>
      <c r="AJ134" s="4">
        <f t="shared" si="246"/>
        <v>71.91671964399238</v>
      </c>
      <c r="AK134" s="4">
        <f t="shared" si="247"/>
        <v>20.362422508345258</v>
      </c>
      <c r="AL134" s="73" t="e">
        <f>NA()</f>
        <v>#N/A</v>
      </c>
      <c r="AM134" s="4">
        <f t="shared" ca="1" si="248"/>
        <v>39.944184780142479</v>
      </c>
      <c r="AN134" s="4">
        <f t="shared" ca="1" si="249"/>
        <v>24.772272042013753</v>
      </c>
      <c r="AO134" s="4">
        <f t="shared" ca="1" si="250"/>
        <v>39.182849601295366</v>
      </c>
      <c r="AP134" s="4">
        <f t="shared" ca="1" si="251"/>
        <v>75.376395679068352</v>
      </c>
      <c r="AQ134" s="4">
        <f t="shared" si="252"/>
        <v>-13.088225849840285</v>
      </c>
      <c r="AR134" s="4">
        <f t="shared" ca="1" si="253"/>
        <v>-11.38014415640145</v>
      </c>
      <c r="AS134" s="57">
        <f t="shared" ref="AS134:AS197" ca="1" si="261">-U134</f>
        <v>161.86142857142858</v>
      </c>
      <c r="AT134" s="57">
        <f t="shared" ref="AT134:AT197" ca="1" si="262">-V134</f>
        <v>4845.8000000000011</v>
      </c>
      <c r="AW134" s="4">
        <f t="shared" si="236"/>
        <v>-2.3182334617990108</v>
      </c>
      <c r="AX134" s="4">
        <f t="shared" ref="AX134:AX197" si="263">AVERAGE(AB131:AB134)</f>
        <v>28.45750102529972</v>
      </c>
      <c r="AY134" s="4">
        <f t="shared" ref="AY134:AY197" ca="1" si="264">AVERAGE(AC131:AC134)</f>
        <v>3.6309760769307085</v>
      </c>
      <c r="AZ134" s="4">
        <f t="shared" ref="AZ134:AZ197" ca="1" si="265">AVERAGE(AD131:AD134)</f>
        <v>-1.6992120919087861</v>
      </c>
      <c r="BA134" s="4">
        <f t="shared" ref="BA134:BA197" si="266">AVERAGE(AE131:AE134)</f>
        <v>190.34767720513162</v>
      </c>
      <c r="BB134" s="4">
        <f t="shared" ref="BB134:BB197" ca="1" si="267">AVERAGE(AF131:AF134)</f>
        <v>0.85207691656802864</v>
      </c>
      <c r="BC134" s="4">
        <f t="shared" ref="BC134:BC197" ca="1" si="268">AVERAGE(AG131:AG134)</f>
        <v>56.121296701274503</v>
      </c>
      <c r="BD134" s="4">
        <f t="shared" ref="BD134:BD197" ca="1" si="269">AVERAGE(AH131:AH134)</f>
        <v>45.984506548763108</v>
      </c>
      <c r="BE134" s="4">
        <f t="shared" ref="BE134:BE197" ca="1" si="270">AVERAGE(AI131:AI134)</f>
        <v>32.284428686874222</v>
      </c>
      <c r="BF134" s="4">
        <f t="shared" ref="BF134:BF197" si="271">AVERAGE(AJ131:AJ134)</f>
        <v>-25.201003280505876</v>
      </c>
      <c r="BG134" s="4">
        <f t="shared" ref="BG134:BG197" si="272">AVERAGE(AK131:AK134)</f>
        <v>17.978982070702859</v>
      </c>
      <c r="BH134" s="4" t="e">
        <f t="shared" ref="BH134:BH197" si="273">AVERAGE(AL131:AL134)</f>
        <v>#N/A</v>
      </c>
      <c r="BI134" s="4">
        <f t="shared" ref="BI134:BI197" ca="1" si="274">AVERAGE(AM131:AM134)</f>
        <v>45.917566497488835</v>
      </c>
      <c r="BJ134" s="4">
        <f t="shared" ref="BJ134:BJ197" ca="1" si="275">AVERAGE(AN131:AN134)</f>
        <v>36.037969836992239</v>
      </c>
      <c r="BK134" s="4">
        <f t="shared" ref="BK134:BK197" ca="1" si="276">AVERAGE(AO131:AO134)</f>
        <v>43.068962584881582</v>
      </c>
      <c r="BL134" s="4">
        <f t="shared" ref="BL134:BL197" ca="1" si="277">AVERAGE(AP131:AP134)</f>
        <v>91.117518902096961</v>
      </c>
      <c r="BM134" s="4">
        <f t="shared" ref="BM134:BM197" si="278">AVERAGE(AQ131:AQ134)</f>
        <v>-9.2895025384950927</v>
      </c>
      <c r="BN134" s="4">
        <f t="shared" ref="BN134:BN197" ca="1" si="279">AVERAGE(AR131:AR134)</f>
        <v>-8.9877776287651585</v>
      </c>
      <c r="BO134" s="4">
        <f t="shared" ref="BO134:BO197" ca="1" si="280">AVERAGE(AS131:AS134)</f>
        <v>187.74714285714288</v>
      </c>
      <c r="BP134" s="4">
        <f t="shared" ref="BP134:BP197" ca="1" si="281">AVERAGE(AT131:AT134)</f>
        <v>4268.25</v>
      </c>
      <c r="BS134" s="74">
        <f t="shared" si="254"/>
        <v>1.8375826679048806</v>
      </c>
      <c r="BT134" s="74">
        <f t="shared" si="255"/>
        <v>0.14746413681959658</v>
      </c>
      <c r="BU134" s="74">
        <f t="shared" ref="BU134:BU197" ca="1" si="282">(E134-AVERAGE(E$161:E$265))/STDEV(E$161:E$265)</f>
        <v>-5.8238722039267152E-2</v>
      </c>
      <c r="BV134" s="74">
        <f t="shared" ref="BV134:BV197" ca="1" si="283">(F134-AVERAGE(F$161:F$265))/STDEV(F$161:F$265)</f>
        <v>0.43475609500181622</v>
      </c>
      <c r="BW134" s="74">
        <f t="shared" ref="BW134:BW197" si="284">(G134-AVERAGE(G$161:G$265))/STDEV(G$161:G$265)</f>
        <v>0.42820450408099781</v>
      </c>
      <c r="BX134" s="74">
        <f t="shared" ref="BX134:BX197" ca="1" si="285">(H134-AVERAGE(H$161:H$265))/STDEV(H$161:H$265)</f>
        <v>0.13138514915759944</v>
      </c>
      <c r="BY134" s="74">
        <f t="shared" ca="1" si="256"/>
        <v>4.7521090892681892</v>
      </c>
      <c r="BZ134" s="74">
        <f t="shared" ref="BZ134:BZ197" ca="1" si="286">(J134-AVERAGE(J$161:J$265))/STDEV(J$161:J$265)</f>
        <v>-1.665042718017435</v>
      </c>
      <c r="CA134" s="74">
        <f t="shared" ref="CA134:CA197" ca="1" si="287">(K134-AVERAGE(K$161:K$265))/STDEV(K$161:K$265)</f>
        <v>-2.2209881193484069</v>
      </c>
      <c r="CB134" s="74">
        <f t="shared" ref="CB134:CB197" si="288">(L134-AVERAGE(L$161:L$265))/STDEV(L$161:L$265)</f>
        <v>-1.4146505690130491</v>
      </c>
      <c r="CC134" s="74">
        <f t="shared" ref="CC134:CC197" si="289">(M134-AVERAGE(M$161:M$265))/STDEV(M$161:M$265)</f>
        <v>3.2775680850043565</v>
      </c>
      <c r="CD134" s="74" t="e">
        <f t="shared" ref="CD134:CD197" ca="1" si="290">(N134-AVERAGE(N$213:N$265))/STDEV(N$213:N$265)</f>
        <v>#DIV/0!</v>
      </c>
      <c r="CE134" s="74">
        <f t="shared" ref="CE134:CE197" ca="1" si="291">(O134-AVERAGE(O$161:O$265))/STDEV(O$161:O$265)</f>
        <v>-2.0155479778322212</v>
      </c>
      <c r="CF134" s="74">
        <f t="shared" ref="CF134:CF197" ca="1" si="292">(P134-AVERAGE(P$161:P$265))/STDEV(P$161:P$265)</f>
        <v>-2.3725061629748097</v>
      </c>
      <c r="CG134" s="74">
        <f t="shared" ref="CG134:CG197" ca="1" si="293">(Q134-AVERAGE(Q$161:Q$265))/STDEV(Q$161:Q$265)</f>
        <v>-1.2878568684267493</v>
      </c>
      <c r="CH134" s="74">
        <f t="shared" ref="CH134:CH197" ca="1" si="294">(R134-AVERAGE(R$161:R$265))/STDEV(R$161:R$265)</f>
        <v>-0.40713182226140637</v>
      </c>
      <c r="CI134" s="74">
        <f t="shared" ref="CI134:CI197" si="295">(S134-AVERAGE(S$161:S$265))/STDEV(S$161:S$265)</f>
        <v>-3.9255965503436658</v>
      </c>
      <c r="CJ134" s="74">
        <f t="shared" ref="CJ134:CJ197" ca="1" si="296">(T134-AVERAGE(T$161:T$265))/STDEV(T$161:T$265)</f>
        <v>-0.93982815991931379</v>
      </c>
      <c r="CK134" s="74">
        <f t="shared" ref="CK134:CK197" ca="1" si="297">(U134-AVERAGE(U$161:U$265))/STDEV(U$161:U$265)</f>
        <v>0.4735083416835375</v>
      </c>
      <c r="CL134" s="74">
        <f t="shared" ref="CL134:CL197" ca="1" si="298">(V134-AVERAGE(V$161:V$265))/STDEV(V$161:V$265)</f>
        <v>-6.7160720952396016</v>
      </c>
    </row>
    <row r="135" spans="1:90" x14ac:dyDescent="0.35">
      <c r="A135" s="73" t="s">
        <v>1666</v>
      </c>
      <c r="B135" s="41">
        <f t="shared" ref="B135:B198" si="299">B134+7</f>
        <v>44746</v>
      </c>
      <c r="C135" s="57">
        <f>'HAVERW (new)'!B190</f>
        <v>420</v>
      </c>
      <c r="D135" s="57">
        <f>'HAVERW (new)'!C190-'HAVERW (new)'!B190</f>
        <v>69</v>
      </c>
      <c r="E135" s="4">
        <f ca="1">AVERAGE(OFFSET('HAVERD (new)'!B$12,(ROWS('Chart Data'!$A$5:$A135)-1)*7,0,7,1))</f>
        <v>116</v>
      </c>
      <c r="F135" s="4">
        <f ca="1">AVERAGE(OFFSET('HAVERD (new)'!C$12,(ROWS('Chart Data'!$A$5:$A135)-1)*7,0,7,1))</f>
        <v>107.28571428571429</v>
      </c>
      <c r="G135" s="57">
        <f>'HAVERW (new)'!Q190</f>
        <v>40461</v>
      </c>
      <c r="H135" s="4">
        <f ca="1">AVERAGE(OFFSET('HAVERD (new)'!O$12,(ROWS('Chart Data'!$A$5:$A135)-1)*7,0,7,1))</f>
        <v>96.714285714285708</v>
      </c>
      <c r="I135" s="4">
        <f ca="1">AVERAGE(OFFSET('HAVERD (new)'!P$12,(ROWS('Chart Data'!$A$5:$A135)-1)*7,0,7,1))</f>
        <v>84.857142857142861</v>
      </c>
      <c r="J135" s="4">
        <f ca="1">AVERAGE(OFFSET('HAVERD (new)'!Q$12,(ROWS('Chart Data'!$A$5:$A135)-1)*7,0,7,1))</f>
        <v>72.857142857142861</v>
      </c>
      <c r="K135" s="4">
        <f ca="1">AVERAGE(OFFSET('HAVERD (new)'!R$12,(ROWS('Chart Data'!$A$5:$A135)-1)*7,0,7,1))</f>
        <v>82</v>
      </c>
      <c r="L135" s="57">
        <f>'HAVERW (new)'!D190</f>
        <v>2430</v>
      </c>
      <c r="M135" s="57">
        <f>'HAVERW (new)'!F190</f>
        <v>179.9</v>
      </c>
      <c r="N135" s="4" t="e">
        <f ca="1">AVERAGE(OFFSET('HAVERD (new)'!D$12,(ROWS('Chart Data'!$A$5:$A135)-1)*7,0,7,1))</f>
        <v>#DIV/0!</v>
      </c>
      <c r="O135" s="4">
        <f ca="1">AVERAGE(OFFSET('HAVERD (new)'!E$12,(ROWS('Chart Data'!$A$5:$A135)-1)*7,0,7,1))</f>
        <v>91.668571428571425</v>
      </c>
      <c r="P135" s="4">
        <f ca="1">AVERAGE(AVERAGE(OFFSET('HAVERD (new)'!F$12,(ROWS('Chart Data'!$A$5:$A135)-1)*7,0,7,1)),AVERAGE(OFFSET('HAVERD (new)'!J$12,(ROWS('Chart Data'!$A$5:$A135)-1)*7,0,7,1)),AVERAGE(OFFSET('HAVERD (new)'!K$12,(ROWS('Chart Data'!$A$5:$A135)-1)*7,0,7,1)))</f>
        <v>89.594285714285718</v>
      </c>
      <c r="Q135" s="4">
        <f ca="1">AVERAGE(AVERAGE(OFFSET('HAVERD (new)'!H$12,(ROWS('Chart Data'!$A$5:$A135)-1)*7,0,7,1)),AVERAGE(OFFSET('HAVERD (new)'!I$12,(ROWS('Chart Data'!$A$5:$A135)-1)*7,0,7,1)))</f>
        <v>93.72999999999999</v>
      </c>
      <c r="R135" s="4">
        <f ca="1">AVERAGE(AVERAGE(OFFSET('HAVERD (new)'!L$12,(ROWS('Chart Data'!$A$5:$A135)-1)*7,0,7,1)),AVERAGE(OFFSET('HAVERD (new)'!M$12,(ROWS('Chart Data'!$A$5:$A135)-1)*7,0,7,1)))</f>
        <v>101.90714285714286</v>
      </c>
      <c r="S135" s="57">
        <f>'Fuel demand'!C81</f>
        <v>86.379589259317413</v>
      </c>
      <c r="T135" s="57">
        <f ca="1">AVERAGE(OFFSET(Energy!E$1109,(ROWS('Chart Data'!$A$5:$A135)-1)*7,0,7,1))</f>
        <v>556409.42857142852</v>
      </c>
      <c r="U135" s="57">
        <f ca="1">-AVERAGE(OFFSET('HAVERD (new)'!T$12,(ROWS('Chart Data'!$A$5:$A135)-1)*7,0,7,1))</f>
        <v>-356.23999999999995</v>
      </c>
      <c r="V135" s="4">
        <f ca="1">-AVERAGE(OFFSET('HAVERD (new)'!U$12,(ROWS('Chart Data'!$A$5:$A135)-1)*7,0,7,1))*10000</f>
        <v>-5160.3999999999996</v>
      </c>
      <c r="W135" s="4"/>
      <c r="Z135" s="4"/>
      <c r="AA135" s="4">
        <f t="shared" si="257"/>
        <v>1.2048192771084265</v>
      </c>
      <c r="AB135" s="4">
        <f t="shared" si="258"/>
        <v>32.692307692307686</v>
      </c>
      <c r="AC135" s="4">
        <f t="shared" ca="1" si="259"/>
        <v>4.9095607235142058</v>
      </c>
      <c r="AD135" s="4">
        <f t="shared" ca="1" si="260"/>
        <v>-2.3407022106631925</v>
      </c>
      <c r="AE135" s="4">
        <f t="shared" si="241"/>
        <v>150.59457450761801</v>
      </c>
      <c r="AF135" s="4">
        <f t="shared" ca="1" si="242"/>
        <v>1.9578313253011848</v>
      </c>
      <c r="AG135" s="4">
        <f t="shared" ca="1" si="243"/>
        <v>79.456193353474333</v>
      </c>
      <c r="AH135" s="4">
        <f t="shared" ca="1" si="244"/>
        <v>52.238805970149272</v>
      </c>
      <c r="AI135" s="4">
        <f t="shared" ca="1" si="245"/>
        <v>25.054466230936832</v>
      </c>
      <c r="AJ135" s="4">
        <f t="shared" si="246"/>
        <v>-43.872113676731786</v>
      </c>
      <c r="AK135" s="4">
        <f t="shared" si="247"/>
        <v>20.726680088198624</v>
      </c>
      <c r="AL135" s="73" t="e">
        <f>NA()</f>
        <v>#N/A</v>
      </c>
      <c r="AM135" s="4">
        <f t="shared" ca="1" si="248"/>
        <v>40.208888694664168</v>
      </c>
      <c r="AN135" s="4">
        <f t="shared" ca="1" si="249"/>
        <v>32.54712993490574</v>
      </c>
      <c r="AO135" s="4">
        <f t="shared" ca="1" si="250"/>
        <v>38.801975904124177</v>
      </c>
      <c r="AP135" s="4">
        <f t="shared" ca="1" si="251"/>
        <v>71.618630611557506</v>
      </c>
      <c r="AQ135" s="4">
        <f t="shared" si="252"/>
        <v>-9.6427144125647004</v>
      </c>
      <c r="AR135" s="4">
        <f t="shared" ca="1" si="253"/>
        <v>-8.7349835178379465</v>
      </c>
      <c r="AS135" s="57">
        <f t="shared" ca="1" si="261"/>
        <v>356.23999999999995</v>
      </c>
      <c r="AT135" s="57">
        <f t="shared" ca="1" si="262"/>
        <v>5160.3999999999996</v>
      </c>
      <c r="AW135" s="4">
        <f t="shared" si="236"/>
        <v>0.14963802414476302</v>
      </c>
      <c r="AX135" s="4">
        <f t="shared" si="263"/>
        <v>30.748225007200169</v>
      </c>
      <c r="AY135" s="4">
        <f t="shared" ca="1" si="264"/>
        <v>4.2873002679615464</v>
      </c>
      <c r="AZ135" s="4">
        <f t="shared" ca="1" si="265"/>
        <v>-1.7074645676515066</v>
      </c>
      <c r="BA135" s="4">
        <f t="shared" si="266"/>
        <v>175.28688451936091</v>
      </c>
      <c r="BB135" s="4">
        <f t="shared" ca="1" si="267"/>
        <v>1.4888101529006881</v>
      </c>
      <c r="BC135" s="4">
        <f t="shared" ca="1" si="268"/>
        <v>58.970419666508754</v>
      </c>
      <c r="BD135" s="4">
        <f t="shared" ca="1" si="269"/>
        <v>51.122696413393442</v>
      </c>
      <c r="BE135" s="4">
        <f t="shared" ca="1" si="270"/>
        <v>30.325087187213285</v>
      </c>
      <c r="BF135" s="4">
        <f t="shared" si="271"/>
        <v>-44.535765166622681</v>
      </c>
      <c r="BG135" s="4">
        <f t="shared" si="272"/>
        <v>20.04301105661041</v>
      </c>
      <c r="BH135" s="4" t="e">
        <f t="shared" si="273"/>
        <v>#N/A</v>
      </c>
      <c r="BI135" s="4">
        <f t="shared" ca="1" si="274"/>
        <v>43.366760916739395</v>
      </c>
      <c r="BJ135" s="4">
        <f t="shared" ca="1" si="275"/>
        <v>33.655207722498197</v>
      </c>
      <c r="BK135" s="4">
        <f t="shared" ca="1" si="276"/>
        <v>40.555517003801498</v>
      </c>
      <c r="BL135" s="4">
        <f t="shared" ca="1" si="277"/>
        <v>82.352355823243244</v>
      </c>
      <c r="BM135" s="4">
        <f t="shared" si="278"/>
        <v>-9.5399077465275788</v>
      </c>
      <c r="BN135" s="4">
        <f t="shared" ca="1" si="279"/>
        <v>-9.7406989947024094</v>
      </c>
      <c r="BO135" s="4">
        <f t="shared" ca="1" si="280"/>
        <v>227.15571428571428</v>
      </c>
      <c r="BP135" s="4">
        <f t="shared" ca="1" si="281"/>
        <v>4908.55</v>
      </c>
      <c r="BS135" s="74">
        <f t="shared" si="254"/>
        <v>0.80873422934710038</v>
      </c>
      <c r="BT135" s="74">
        <f t="shared" si="255"/>
        <v>0.81065420078664729</v>
      </c>
      <c r="BU135" s="74">
        <f t="shared" ca="1" si="282"/>
        <v>-9.1204036401114297E-2</v>
      </c>
      <c r="BV135" s="74">
        <f t="shared" ca="1" si="283"/>
        <v>0.32990535718914704</v>
      </c>
      <c r="BW135" s="74">
        <f t="shared" si="284"/>
        <v>0.53530718877069194</v>
      </c>
      <c r="BX135" s="74">
        <f t="shared" ca="1" si="285"/>
        <v>0.15875705523209752</v>
      </c>
      <c r="BY135" s="74">
        <f t="shared" ca="1" si="256"/>
        <v>5.0598617536479509</v>
      </c>
      <c r="BZ135" s="74">
        <f t="shared" ca="1" si="286"/>
        <v>-3.117281563413016</v>
      </c>
      <c r="CA135" s="74">
        <f t="shared" ca="1" si="287"/>
        <v>-2.2688280576412634</v>
      </c>
      <c r="CB135" s="74">
        <f t="shared" si="288"/>
        <v>-1.1261869594961702</v>
      </c>
      <c r="CC135" s="74">
        <f t="shared" si="289"/>
        <v>3.2541363986446843</v>
      </c>
      <c r="CD135" s="74" t="e">
        <f t="shared" ca="1" si="290"/>
        <v>#DIV/0!</v>
      </c>
      <c r="CE135" s="74">
        <f t="shared" ca="1" si="291"/>
        <v>-1.4580089595956909</v>
      </c>
      <c r="CF135" s="74">
        <f t="shared" ca="1" si="292"/>
        <v>-1.6672201087400225</v>
      </c>
      <c r="CG135" s="74">
        <f t="shared" ca="1" si="293"/>
        <v>-0.82442415347244025</v>
      </c>
      <c r="CH135" s="74">
        <f t="shared" ca="1" si="294"/>
        <v>0.17329711761455627</v>
      </c>
      <c r="CI135" s="74">
        <f t="shared" si="295"/>
        <v>-3.7287806388537059</v>
      </c>
      <c r="CJ135" s="74">
        <f t="shared" ca="1" si="296"/>
        <v>-0.82541291085173407</v>
      </c>
      <c r="CK135" s="74">
        <f t="shared" ca="1" si="297"/>
        <v>-1.9907103322483308</v>
      </c>
      <c r="CL135" s="74">
        <f t="shared" ca="1" si="298"/>
        <v>-7.2039452197369407</v>
      </c>
    </row>
    <row r="136" spans="1:90" x14ac:dyDescent="0.35">
      <c r="A136" s="73" t="s">
        <v>1667</v>
      </c>
      <c r="B136" s="41">
        <f t="shared" si="299"/>
        <v>44753</v>
      </c>
      <c r="C136" s="57">
        <f>'HAVERW (new)'!B191</f>
        <v>415</v>
      </c>
      <c r="D136" s="57">
        <f>'HAVERW (new)'!C191-'HAVERW (new)'!B191</f>
        <v>62</v>
      </c>
      <c r="E136" s="4">
        <f ca="1">AVERAGE(OFFSET('HAVERD (new)'!B$12,(ROWS('Chart Data'!$A$5:$A136)-1)*7,0,7,1))</f>
        <v>116.57142857142857</v>
      </c>
      <c r="F136" s="4">
        <f ca="1">AVERAGE(OFFSET('HAVERD (new)'!C$12,(ROWS('Chart Data'!$A$5:$A136)-1)*7,0,7,1))</f>
        <v>107.71428571428571</v>
      </c>
      <c r="G136" s="57">
        <f>'HAVERW (new)'!Q191</f>
        <v>40113</v>
      </c>
      <c r="H136" s="4">
        <f ca="1">AVERAGE(OFFSET('HAVERD (new)'!O$12,(ROWS('Chart Data'!$A$5:$A136)-1)*7,0,7,1))</f>
        <v>97.428571428571431</v>
      </c>
      <c r="I136" s="4">
        <f ca="1">AVERAGE(OFFSET('HAVERD (new)'!P$12,(ROWS('Chart Data'!$A$5:$A136)-1)*7,0,7,1))</f>
        <v>81.428571428571431</v>
      </c>
      <c r="J136" s="4">
        <f ca="1">AVERAGE(OFFSET('HAVERD (new)'!Q$12,(ROWS('Chart Data'!$A$5:$A136)-1)*7,0,7,1))</f>
        <v>71.142857142857139</v>
      </c>
      <c r="K136" s="4">
        <f ca="1">AVERAGE(OFFSET('HAVERD (new)'!R$12,(ROWS('Chart Data'!$A$5:$A136)-1)*7,0,7,1))</f>
        <v>81</v>
      </c>
      <c r="L136" s="57">
        <f>'HAVERW (new)'!D191</f>
        <v>3175</v>
      </c>
      <c r="M136" s="57">
        <f>'HAVERW (new)'!F191</f>
        <v>179.17142857142861</v>
      </c>
      <c r="N136" s="4" t="e">
        <f ca="1">AVERAGE(OFFSET('HAVERD (new)'!D$12,(ROWS('Chart Data'!$A$5:$A136)-1)*7,0,7,1))</f>
        <v>#DIV/0!</v>
      </c>
      <c r="O136" s="4">
        <f ca="1">AVERAGE(OFFSET('HAVERD (new)'!E$12,(ROWS('Chart Data'!$A$5:$A136)-1)*7,0,7,1))</f>
        <v>90.527142857142849</v>
      </c>
      <c r="P136" s="4">
        <f ca="1">AVERAGE(AVERAGE(OFFSET('HAVERD (new)'!F$12,(ROWS('Chart Data'!$A$5:$A136)-1)*7,0,7,1)),AVERAGE(OFFSET('HAVERD (new)'!J$12,(ROWS('Chart Data'!$A$5:$A136)-1)*7,0,7,1)),AVERAGE(OFFSET('HAVERD (new)'!K$12,(ROWS('Chart Data'!$A$5:$A136)-1)*7,0,7,1)))</f>
        <v>83.582380952380944</v>
      </c>
      <c r="Q136" s="4">
        <f ca="1">AVERAGE(AVERAGE(OFFSET('HAVERD (new)'!H$12,(ROWS('Chart Data'!$A$5:$A136)-1)*7,0,7,1)),AVERAGE(OFFSET('HAVERD (new)'!I$12,(ROWS('Chart Data'!$A$5:$A136)-1)*7,0,7,1)))</f>
        <v>96.53857142857143</v>
      </c>
      <c r="R136" s="4">
        <f ca="1">AVERAGE(AVERAGE(OFFSET('HAVERD (new)'!L$12,(ROWS('Chart Data'!$A$5:$A136)-1)*7,0,7,1)),AVERAGE(OFFSET('HAVERD (new)'!M$12,(ROWS('Chart Data'!$A$5:$A136)-1)*7,0,7,1)))</f>
        <v>102.84428571428572</v>
      </c>
      <c r="S136" s="57">
        <f>'Fuel demand'!C82</f>
        <v>84.142039724147907</v>
      </c>
      <c r="T136" s="57">
        <f ca="1">AVERAGE(OFFSET(Energy!E$1109,(ROWS('Chart Data'!$A$5:$A136)-1)*7,0,7,1))</f>
        <v>568372.42857142852</v>
      </c>
      <c r="U136" s="57">
        <f ca="1">-AVERAGE(OFFSET('HAVERD (new)'!T$12,(ROWS('Chart Data'!$A$5:$A136)-1)*7,0,7,1))</f>
        <v>-300.91285714285715</v>
      </c>
      <c r="V136" s="4">
        <f ca="1">-AVERAGE(OFFSET('HAVERD (new)'!U$12,(ROWS('Chart Data'!$A$5:$A136)-1)*7,0,7,1))*10000</f>
        <v>-4602.2</v>
      </c>
      <c r="W136" s="4"/>
      <c r="Z136" s="4"/>
      <c r="AA136" s="4">
        <f t="shared" si="257"/>
        <v>-6.1085972850678738</v>
      </c>
      <c r="AB136" s="4">
        <f t="shared" si="258"/>
        <v>3.3333333333333437</v>
      </c>
      <c r="AC136" s="4">
        <f t="shared" ca="1" si="259"/>
        <v>5.1546391752577359</v>
      </c>
      <c r="AD136" s="4">
        <f t="shared" ca="1" si="260"/>
        <v>-1.9505851755526771</v>
      </c>
      <c r="AE136" s="4">
        <f t="shared" si="241"/>
        <v>133.29649877864372</v>
      </c>
      <c r="AF136" s="4">
        <f t="shared" ca="1" si="242"/>
        <v>1.0370370370370363</v>
      </c>
      <c r="AG136" s="4">
        <f t="shared" ca="1" si="243"/>
        <v>77.01863354037269</v>
      </c>
      <c r="AH136" s="4">
        <f t="shared" ca="1" si="244"/>
        <v>58.598726114649693</v>
      </c>
      <c r="AI136" s="4">
        <f t="shared" ca="1" si="245"/>
        <v>21.93548387096773</v>
      </c>
      <c r="AJ136" s="4">
        <f t="shared" si="246"/>
        <v>33.977957995425243</v>
      </c>
      <c r="AK136" s="4">
        <f t="shared" si="247"/>
        <v>18.120173290638554</v>
      </c>
      <c r="AL136" s="73" t="e">
        <f>NA()</f>
        <v>#N/A</v>
      </c>
      <c r="AM136" s="4">
        <f t="shared" ca="1" si="248"/>
        <v>38.191294487089998</v>
      </c>
      <c r="AN136" s="4">
        <f t="shared" ca="1" si="249"/>
        <v>36.117099651027516</v>
      </c>
      <c r="AO136" s="4">
        <f t="shared" ca="1" si="250"/>
        <v>38.078502686908735</v>
      </c>
      <c r="AP136" s="4">
        <f t="shared" ca="1" si="251"/>
        <v>61.770257516516125</v>
      </c>
      <c r="AQ136" s="4">
        <f t="shared" si="252"/>
        <v>-11.085970011206969</v>
      </c>
      <c r="AR136" s="4">
        <f t="shared" ca="1" si="253"/>
        <v>-4.37351132176601</v>
      </c>
      <c r="AS136" s="57">
        <f t="shared" ca="1" si="261"/>
        <v>300.91285714285715</v>
      </c>
      <c r="AT136" s="57">
        <f t="shared" ca="1" si="262"/>
        <v>4602.2</v>
      </c>
      <c r="AW136" s="4">
        <f t="shared" si="236"/>
        <v>0.16711112850708587</v>
      </c>
      <c r="AX136" s="4">
        <f t="shared" si="263"/>
        <v>20.943260468193081</v>
      </c>
      <c r="AY136" s="4">
        <f t="shared" ca="1" si="264"/>
        <v>4.6842403165530513</v>
      </c>
      <c r="AZ136" s="4">
        <f t="shared" ca="1" si="265"/>
        <v>-2.0655771827831959</v>
      </c>
      <c r="BA136" s="4">
        <f t="shared" si="266"/>
        <v>159.65794464990404</v>
      </c>
      <c r="BB136" s="4">
        <f t="shared" ca="1" si="267"/>
        <v>1.3787931935484277</v>
      </c>
      <c r="BC136" s="4">
        <f t="shared" ca="1" si="268"/>
        <v>59.213102003697735</v>
      </c>
      <c r="BD136" s="4">
        <f t="shared" ca="1" si="269"/>
        <v>50.252500266214895</v>
      </c>
      <c r="BE136" s="4">
        <f t="shared" ca="1" si="270"/>
        <v>27.609416870551552</v>
      </c>
      <c r="BF136" s="4">
        <f t="shared" si="271"/>
        <v>8.9106474091566952</v>
      </c>
      <c r="BG136" s="4">
        <f t="shared" si="272"/>
        <v>20.213564104286817</v>
      </c>
      <c r="BH136" s="4" t="e">
        <f t="shared" si="273"/>
        <v>#N/A</v>
      </c>
      <c r="BI136" s="4">
        <f t="shared" ca="1" si="274"/>
        <v>40.667645813081847</v>
      </c>
      <c r="BJ136" s="4">
        <f t="shared" ca="1" si="275"/>
        <v>31.818904521797602</v>
      </c>
      <c r="BK136" s="4">
        <f t="shared" ca="1" si="276"/>
        <v>39.706320908179705</v>
      </c>
      <c r="BL136" s="4">
        <f t="shared" ca="1" si="277"/>
        <v>74.914545581071877</v>
      </c>
      <c r="BM136" s="4">
        <f t="shared" si="278"/>
        <v>-10.867118656946882</v>
      </c>
      <c r="BN136" s="4">
        <f t="shared" ca="1" si="279"/>
        <v>-8.83474884847071</v>
      </c>
      <c r="BO136" s="4">
        <f t="shared" ca="1" si="280"/>
        <v>251.03249999999997</v>
      </c>
      <c r="BP136" s="4">
        <f t="shared" ca="1" si="281"/>
        <v>4942</v>
      </c>
      <c r="BS136" s="74">
        <f t="shared" si="254"/>
        <v>0.62501129389035393</v>
      </c>
      <c r="BT136" s="74">
        <f t="shared" si="255"/>
        <v>0.23036289481547792</v>
      </c>
      <c r="BU136" s="74">
        <f t="shared" ca="1" si="282"/>
        <v>-2.5273407677421658E-2</v>
      </c>
      <c r="BV136" s="74">
        <f t="shared" ca="1" si="283"/>
        <v>0.369224383868897</v>
      </c>
      <c r="BW136" s="74">
        <f t="shared" si="284"/>
        <v>0.46741696241001152</v>
      </c>
      <c r="BX136" s="74">
        <f t="shared" ca="1" si="285"/>
        <v>0.29561658560459331</v>
      </c>
      <c r="BY136" s="74">
        <f t="shared" ca="1" si="256"/>
        <v>5.0860754821458629</v>
      </c>
      <c r="BZ136" s="74">
        <f t="shared" ca="1" si="286"/>
        <v>-3.5423270791385546</v>
      </c>
      <c r="CA136" s="74">
        <f t="shared" ca="1" si="287"/>
        <v>-2.6037076256912663</v>
      </c>
      <c r="CB136" s="74">
        <f t="shared" si="288"/>
        <v>-0.80204610114009978</v>
      </c>
      <c r="CC136" s="74">
        <f t="shared" si="289"/>
        <v>3.2098765466319703</v>
      </c>
      <c r="CD136" s="74" t="e">
        <f t="shared" ca="1" si="290"/>
        <v>#DIV/0!</v>
      </c>
      <c r="CE136" s="74">
        <f t="shared" ca="1" si="291"/>
        <v>-1.6369859284872093</v>
      </c>
      <c r="CF136" s="74">
        <f t="shared" ca="1" si="292"/>
        <v>-2.4179355993996787</v>
      </c>
      <c r="CG136" s="74">
        <f t="shared" ca="1" si="293"/>
        <v>-0.50613289841560993</v>
      </c>
      <c r="CH136" s="74">
        <f t="shared" ca="1" si="294"/>
        <v>0.27576250635476957</v>
      </c>
      <c r="CI136" s="74">
        <f t="shared" si="295"/>
        <v>-4.2716897354437995</v>
      </c>
      <c r="CJ136" s="74">
        <f t="shared" ca="1" si="296"/>
        <v>-0.68883062471961387</v>
      </c>
      <c r="CK136" s="74">
        <f t="shared" ca="1" si="297"/>
        <v>-1.2893049376008663</v>
      </c>
      <c r="CL136" s="74">
        <f t="shared" ca="1" si="298"/>
        <v>-6.3383038399072653</v>
      </c>
    </row>
    <row r="137" spans="1:90" x14ac:dyDescent="0.35">
      <c r="A137" s="73" t="s">
        <v>1668</v>
      </c>
      <c r="B137" s="41">
        <f t="shared" si="299"/>
        <v>44760</v>
      </c>
      <c r="C137" s="57">
        <f>'HAVERW (new)'!B192</f>
        <v>401</v>
      </c>
      <c r="D137" s="57">
        <f>'HAVERW (new)'!C192-'HAVERW (new)'!B192</f>
        <v>65</v>
      </c>
      <c r="E137" s="4">
        <f ca="1">AVERAGE(OFFSET('HAVERD (new)'!B$12,(ROWS('Chart Data'!$A$5:$A137)-1)*7,0,7,1))</f>
        <v>114.14285714285714</v>
      </c>
      <c r="F137" s="4">
        <f ca="1">AVERAGE(OFFSET('HAVERD (new)'!C$12,(ROWS('Chart Data'!$A$5:$A137)-1)*7,0,7,1))</f>
        <v>105.42857142857143</v>
      </c>
      <c r="G137" s="57">
        <f>'HAVERW (new)'!Q192</f>
        <v>39785</v>
      </c>
      <c r="H137" s="4">
        <f ca="1">AVERAGE(OFFSET('HAVERD (new)'!O$12,(ROWS('Chart Data'!$A$5:$A137)-1)*7,0,7,1))</f>
        <v>94.857142857142861</v>
      </c>
      <c r="I137" s="4">
        <f ca="1">AVERAGE(OFFSET('HAVERD (new)'!P$12,(ROWS('Chart Data'!$A$5:$A137)-1)*7,0,7,1))</f>
        <v>72.714285714285708</v>
      </c>
      <c r="J137" s="4">
        <f ca="1">AVERAGE(OFFSET('HAVERD (new)'!Q$12,(ROWS('Chart Data'!$A$5:$A137)-1)*7,0,7,1))</f>
        <v>67</v>
      </c>
      <c r="K137" s="4">
        <f ca="1">AVERAGE(OFFSET('HAVERD (new)'!R$12,(ROWS('Chart Data'!$A$5:$A137)-1)*7,0,7,1))</f>
        <v>76.857142857142861</v>
      </c>
      <c r="L137" s="57">
        <f>'HAVERW (new)'!D192</f>
        <v>3504</v>
      </c>
      <c r="M137" s="57">
        <f>'HAVERW (new)'!F192</f>
        <v>180.31428571428572</v>
      </c>
      <c r="N137" s="4" t="e">
        <f ca="1">AVERAGE(OFFSET('HAVERD (new)'!D$12,(ROWS('Chart Data'!$A$5:$A137)-1)*7,0,7,1))</f>
        <v>#DIV/0!</v>
      </c>
      <c r="O137" s="4">
        <f ca="1">AVERAGE(OFFSET('HAVERD (new)'!E$12,(ROWS('Chart Data'!$A$5:$A137)-1)*7,0,7,1))</f>
        <v>90.278571428571439</v>
      </c>
      <c r="P137" s="4">
        <f ca="1">AVERAGE(AVERAGE(OFFSET('HAVERD (new)'!F$12,(ROWS('Chart Data'!$A$5:$A137)-1)*7,0,7,1)),AVERAGE(OFFSET('HAVERD (new)'!J$12,(ROWS('Chart Data'!$A$5:$A137)-1)*7,0,7,1)),AVERAGE(OFFSET('HAVERD (new)'!K$12,(ROWS('Chart Data'!$A$5:$A137)-1)*7,0,7,1)))</f>
        <v>81.316190476190485</v>
      </c>
      <c r="Q137" s="4">
        <f ca="1">AVERAGE(AVERAGE(OFFSET('HAVERD (new)'!H$12,(ROWS('Chart Data'!$A$5:$A137)-1)*7,0,7,1)),AVERAGE(OFFSET('HAVERD (new)'!I$12,(ROWS('Chart Data'!$A$5:$A137)-1)*7,0,7,1)))</f>
        <v>97.277857142857144</v>
      </c>
      <c r="R137" s="4">
        <f ca="1">AVERAGE(AVERAGE(OFFSET('HAVERD (new)'!L$12,(ROWS('Chart Data'!$A$5:$A137)-1)*7,0,7,1)),AVERAGE(OFFSET('HAVERD (new)'!M$12,(ROWS('Chart Data'!$A$5:$A137)-1)*7,0,7,1)))</f>
        <v>103.85</v>
      </c>
      <c r="S137" s="57">
        <f>'Fuel demand'!C83</f>
        <v>84.477402643329981</v>
      </c>
      <c r="T137" s="57">
        <f ca="1">AVERAGE(OFFSET(Energy!E$1109,(ROWS('Chart Data'!$A$5:$A137)-1)*7,0,7,1))</f>
        <v>579154</v>
      </c>
      <c r="U137" s="57">
        <f ca="1">-AVERAGE(OFFSET('HAVERD (new)'!T$12,(ROWS('Chart Data'!$A$5:$A137)-1)*7,0,7,1))</f>
        <v>-174.69142857142859</v>
      </c>
      <c r="V137" s="4">
        <f ca="1">-AVERAGE(OFFSET('HAVERD (new)'!U$12,(ROWS('Chart Data'!$A$5:$A137)-1)*7,0,7,1))*10000</f>
        <v>-4517.2000000000007</v>
      </c>
      <c r="W137" s="4"/>
      <c r="Z137" s="4"/>
      <c r="AA137" s="4">
        <f t="shared" si="257"/>
        <v>-6.5268065268065278</v>
      </c>
      <c r="AB137" s="4">
        <f t="shared" si="258"/>
        <v>10.169491525423723</v>
      </c>
      <c r="AC137" s="4">
        <f t="shared" ca="1" si="259"/>
        <v>2.8314028314028183</v>
      </c>
      <c r="AD137" s="4">
        <f t="shared" ca="1" si="260"/>
        <v>-3.6553524804177506</v>
      </c>
      <c r="AE137" s="4">
        <f t="shared" si="241"/>
        <v>97.522589613742426</v>
      </c>
      <c r="AF137" s="4">
        <f t="shared" ca="1" si="242"/>
        <v>-1.9202363367799014</v>
      </c>
      <c r="AG137" s="4">
        <f t="shared" ca="1" si="243"/>
        <v>51.940298507462693</v>
      </c>
      <c r="AH137" s="4">
        <f t="shared" ca="1" si="244"/>
        <v>44.753086419753089</v>
      </c>
      <c r="AI137" s="4">
        <f t="shared" ca="1" si="245"/>
        <v>13.263157894736842</v>
      </c>
      <c r="AJ137" s="4">
        <f t="shared" si="246"/>
        <v>-1.9493744544661018</v>
      </c>
      <c r="AK137" s="4">
        <f t="shared" si="247"/>
        <v>15.048764925713254</v>
      </c>
      <c r="AL137" s="73" t="e">
        <f>NA()</f>
        <v>#N/A</v>
      </c>
      <c r="AM137" s="4">
        <f t="shared" ca="1" si="248"/>
        <v>32.907798435265413</v>
      </c>
      <c r="AN137" s="4">
        <f t="shared" ca="1" si="249"/>
        <v>34.525516393830081</v>
      </c>
      <c r="AO137" s="4">
        <f t="shared" ca="1" si="250"/>
        <v>31.710831721470022</v>
      </c>
      <c r="AP137" s="4">
        <f t="shared" ca="1" si="251"/>
        <v>52.943899180526174</v>
      </c>
      <c r="AQ137" s="4">
        <f t="shared" si="252"/>
        <v>-10.160456772950843</v>
      </c>
      <c r="AR137" s="4">
        <f t="shared" ca="1" si="253"/>
        <v>-5.2133523619985356</v>
      </c>
      <c r="AS137" s="57">
        <f t="shared" ca="1" si="261"/>
        <v>174.69142857142859</v>
      </c>
      <c r="AT137" s="57">
        <f t="shared" ca="1" si="262"/>
        <v>4517.2000000000007</v>
      </c>
      <c r="AW137" s="4">
        <f t="shared" ref="AW137:AW200" si="300">AVERAGE(AA134:AA137)</f>
        <v>-1.87156724738059</v>
      </c>
      <c r="AX137" s="4">
        <f t="shared" si="263"/>
        <v>15.322368043426565</v>
      </c>
      <c r="AY137" s="4">
        <f t="shared" ca="1" si="264"/>
        <v>4.3807130218753096</v>
      </c>
      <c r="AZ137" s="4">
        <f t="shared" ca="1" si="265"/>
        <v>-2.4711560906894108</v>
      </c>
      <c r="BA137" s="4">
        <f t="shared" si="266"/>
        <v>137.40986733790425</v>
      </c>
      <c r="BB137" s="4">
        <f t="shared" ca="1" si="267"/>
        <v>0.45494712710492935</v>
      </c>
      <c r="BC137" s="4">
        <f t="shared" ca="1" si="268"/>
        <v>64.19817663056341</v>
      </c>
      <c r="BD137" s="4">
        <f t="shared" ca="1" si="269"/>
        <v>58.767361466528889</v>
      </c>
      <c r="BE137" s="4">
        <f t="shared" ca="1" si="270"/>
        <v>22.366647785677209</v>
      </c>
      <c r="BF137" s="4">
        <f t="shared" si="271"/>
        <v>15.018297377054934</v>
      </c>
      <c r="BG137" s="4">
        <f t="shared" si="272"/>
        <v>18.564510203223922</v>
      </c>
      <c r="BH137" s="4" t="e">
        <f t="shared" si="273"/>
        <v>#N/A</v>
      </c>
      <c r="BI137" s="4">
        <f t="shared" ca="1" si="274"/>
        <v>37.813041599290514</v>
      </c>
      <c r="BJ137" s="4">
        <f t="shared" ca="1" si="275"/>
        <v>31.990504505444271</v>
      </c>
      <c r="BK137" s="4">
        <f t="shared" ca="1" si="276"/>
        <v>36.943539978449571</v>
      </c>
      <c r="BL137" s="4">
        <f t="shared" ca="1" si="277"/>
        <v>65.427295746917039</v>
      </c>
      <c r="BM137" s="4">
        <f t="shared" si="278"/>
        <v>-10.994341761640699</v>
      </c>
      <c r="BN137" s="4">
        <f t="shared" ca="1" si="279"/>
        <v>-7.4254978395009852</v>
      </c>
      <c r="BO137" s="4">
        <f t="shared" ca="1" si="280"/>
        <v>248.42642857142857</v>
      </c>
      <c r="BP137" s="4">
        <f t="shared" ca="1" si="281"/>
        <v>4781.4000000000005</v>
      </c>
      <c r="BS137" s="74">
        <f t="shared" si="254"/>
        <v>0.11058707461146375</v>
      </c>
      <c r="BT137" s="74">
        <f t="shared" si="255"/>
        <v>0.47905916880312194</v>
      </c>
      <c r="BU137" s="74">
        <f t="shared" ca="1" si="282"/>
        <v>-0.3054785797531166</v>
      </c>
      <c r="BV137" s="74">
        <f t="shared" ca="1" si="283"/>
        <v>0.15952290824355864</v>
      </c>
      <c r="BW137" s="74">
        <f t="shared" si="284"/>
        <v>0.40342847319649666</v>
      </c>
      <c r="BX137" s="74">
        <f t="shared" ca="1" si="285"/>
        <v>-0.19707772373638555</v>
      </c>
      <c r="BY137" s="74">
        <f t="shared" ca="1" si="256"/>
        <v>5.6245464492716097</v>
      </c>
      <c r="BZ137" s="74">
        <f t="shared" ca="1" si="286"/>
        <v>-4.569520408808601</v>
      </c>
      <c r="CA137" s="74">
        <f t="shared" ca="1" si="287"/>
        <v>-3.9910658361841342</v>
      </c>
      <c r="CB137" s="74">
        <f t="shared" si="288"/>
        <v>-0.65890201738285525</v>
      </c>
      <c r="CC137" s="74">
        <f t="shared" si="289"/>
        <v>3.279303765475444</v>
      </c>
      <c r="CD137" s="74" t="e">
        <f t="shared" ca="1" si="290"/>
        <v>#DIV/0!</v>
      </c>
      <c r="CE137" s="74">
        <f t="shared" ca="1" si="291"/>
        <v>-1.6759621394848585</v>
      </c>
      <c r="CF137" s="74">
        <f t="shared" ca="1" si="292"/>
        <v>-2.7009181752451656</v>
      </c>
      <c r="CG137" s="74">
        <f t="shared" ca="1" si="293"/>
        <v>-0.42235073946753826</v>
      </c>
      <c r="CH137" s="74">
        <f t="shared" ca="1" si="294"/>
        <v>0.38572536256377771</v>
      </c>
      <c r="CI137" s="74">
        <f t="shared" si="295"/>
        <v>-4.1903187639318036</v>
      </c>
      <c r="CJ137" s="74">
        <f t="shared" ca="1" si="296"/>
        <v>-0.56573677921171106</v>
      </c>
      <c r="CK137" s="74">
        <f t="shared" ca="1" si="297"/>
        <v>0.31085705067863445</v>
      </c>
      <c r="CL137" s="74">
        <f t="shared" ca="1" si="298"/>
        <v>-6.2064881514702854</v>
      </c>
    </row>
    <row r="138" spans="1:90" x14ac:dyDescent="0.35">
      <c r="A138" s="73" t="s">
        <v>1669</v>
      </c>
      <c r="B138" s="41">
        <f t="shared" si="299"/>
        <v>44767</v>
      </c>
      <c r="C138" s="57">
        <f>'HAVERW (new)'!B193</f>
        <v>414</v>
      </c>
      <c r="D138" s="57">
        <f>'HAVERW (new)'!C193-'HAVERW (new)'!B193</f>
        <v>66</v>
      </c>
      <c r="E138" s="4">
        <f ca="1">AVERAGE(OFFSET('HAVERD (new)'!B$12,(ROWS('Chart Data'!$A$5:$A138)-1)*7,0,7,1))</f>
        <v>114.85714285714286</v>
      </c>
      <c r="F138" s="4">
        <f ca="1">AVERAGE(OFFSET('HAVERD (new)'!C$12,(ROWS('Chart Data'!$A$5:$A138)-1)*7,0,7,1))</f>
        <v>106.42857142857143</v>
      </c>
      <c r="G138" s="57">
        <f>'HAVERW (new)'!Q193</f>
        <v>39303</v>
      </c>
      <c r="H138" s="4">
        <f ca="1">AVERAGE(OFFSET('HAVERD (new)'!O$12,(ROWS('Chart Data'!$A$5:$A138)-1)*7,0,7,1))</f>
        <v>96.285714285714292</v>
      </c>
      <c r="I138" s="4">
        <f ca="1">AVERAGE(OFFSET('HAVERD (new)'!P$12,(ROWS('Chart Data'!$A$5:$A138)-1)*7,0,7,1))</f>
        <v>76.285714285714292</v>
      </c>
      <c r="J138" s="4">
        <f ca="1">AVERAGE(OFFSET('HAVERD (new)'!Q$12,(ROWS('Chart Data'!$A$5:$A138)-1)*7,0,7,1))</f>
        <v>75.285714285714292</v>
      </c>
      <c r="K138" s="4">
        <f ca="1">AVERAGE(OFFSET('HAVERD (new)'!R$12,(ROWS('Chart Data'!$A$5:$A138)-1)*7,0,7,1))</f>
        <v>85.857142857142861</v>
      </c>
      <c r="L138" s="57">
        <f>'HAVERW (new)'!D193</f>
        <v>2268</v>
      </c>
      <c r="M138" s="57">
        <f>'HAVERW (new)'!F193</f>
        <v>181.07142857142858</v>
      </c>
      <c r="N138" s="4" t="e">
        <f ca="1">AVERAGE(OFFSET('HAVERD (new)'!D$12,(ROWS('Chart Data'!$A$5:$A138)-1)*7,0,7,1))</f>
        <v>#DIV/0!</v>
      </c>
      <c r="O138" s="4">
        <f ca="1">AVERAGE(OFFSET('HAVERD (new)'!E$12,(ROWS('Chart Data'!$A$5:$A138)-1)*7,0,7,1))</f>
        <v>93.875714285714295</v>
      </c>
      <c r="P138" s="4">
        <f ca="1">AVERAGE(AVERAGE(OFFSET('HAVERD (new)'!F$12,(ROWS('Chart Data'!$A$5:$A138)-1)*7,0,7,1)),AVERAGE(OFFSET('HAVERD (new)'!J$12,(ROWS('Chart Data'!$A$5:$A138)-1)*7,0,7,1)),AVERAGE(OFFSET('HAVERD (new)'!K$12,(ROWS('Chart Data'!$A$5:$A138)-1)*7,0,7,1)))</f>
        <v>86.781904761904784</v>
      </c>
      <c r="Q138" s="4">
        <f ca="1">AVERAGE(AVERAGE(OFFSET('HAVERD (new)'!H$12,(ROWS('Chart Data'!$A$5:$A138)-1)*7,0,7,1)),AVERAGE(OFFSET('HAVERD (new)'!I$12,(ROWS('Chart Data'!$A$5:$A138)-1)*7,0,7,1)))</f>
        <v>98.457142857142856</v>
      </c>
      <c r="R138" s="4">
        <f ca="1">AVERAGE(AVERAGE(OFFSET('HAVERD (new)'!L$12,(ROWS('Chart Data'!$A$5:$A138)-1)*7,0,7,1)),AVERAGE(OFFSET('HAVERD (new)'!M$12,(ROWS('Chart Data'!$A$5:$A138)-1)*7,0,7,1)))</f>
        <v>107.16142857142857</v>
      </c>
      <c r="S138" s="57">
        <f>'Fuel demand'!C84</f>
        <v>84.876226434998472</v>
      </c>
      <c r="T138" s="57">
        <f ca="1">AVERAGE(OFFSET(Energy!E$1109,(ROWS('Chart Data'!$A$5:$A138)-1)*7,0,7,1))</f>
        <v>558195.28571428568</v>
      </c>
      <c r="U138" s="57">
        <f ca="1">-AVERAGE(OFFSET('HAVERD (new)'!T$12,(ROWS('Chart Data'!$A$5:$A138)-1)*7,0,7,1))</f>
        <v>-205.77714285714288</v>
      </c>
      <c r="V138" s="4">
        <f ca="1">-AVERAGE(OFFSET('HAVERD (new)'!U$12,(ROWS('Chart Data'!$A$5:$A138)-1)*7,0,7,1))*10000</f>
        <v>-3646.5999999999995</v>
      </c>
      <c r="W138" s="4"/>
      <c r="Z138" s="4"/>
      <c r="AA138" s="4">
        <f t="shared" si="257"/>
        <v>-7.1748878923766801</v>
      </c>
      <c r="AB138" s="4">
        <f t="shared" si="258"/>
        <v>8.196721311475418</v>
      </c>
      <c r="AC138" s="4">
        <f t="shared" ca="1" si="259"/>
        <v>4.1450777202072464</v>
      </c>
      <c r="AD138" s="4">
        <f t="shared" ca="1" si="260"/>
        <v>-2.1024967148488782</v>
      </c>
      <c r="AE138" s="4">
        <f t="shared" si="241"/>
        <v>91.675201170446229</v>
      </c>
      <c r="AF138" s="4">
        <f t="shared" ca="1" si="242"/>
        <v>0.29761904761904656</v>
      </c>
      <c r="AG138" s="4">
        <f t="shared" ca="1" si="243"/>
        <v>46.703296703296715</v>
      </c>
      <c r="AH138" s="4">
        <f t="shared" ca="1" si="244"/>
        <v>56.845238095238116</v>
      </c>
      <c r="AI138" s="4">
        <f t="shared" ca="1" si="245"/>
        <v>27.872340425531927</v>
      </c>
      <c r="AJ138" s="4">
        <f t="shared" si="246"/>
        <v>-41.484716157205234</v>
      </c>
      <c r="AK138" s="4">
        <f t="shared" si="247"/>
        <v>12.496671696103668</v>
      </c>
      <c r="AL138" s="73" t="e">
        <f>NA()</f>
        <v>#N/A</v>
      </c>
      <c r="AM138" s="4">
        <f t="shared" ca="1" si="248"/>
        <v>30.266627019526226</v>
      </c>
      <c r="AN138" s="4">
        <f t="shared" ca="1" si="249"/>
        <v>31.755809077632758</v>
      </c>
      <c r="AO138" s="4">
        <f t="shared" ca="1" si="250"/>
        <v>29.602467185678293</v>
      </c>
      <c r="AP138" s="4">
        <f t="shared" ca="1" si="251"/>
        <v>48.748252510931088</v>
      </c>
      <c r="AQ138" s="4">
        <f t="shared" si="252"/>
        <v>-8.677739194047895</v>
      </c>
      <c r="AR138" s="4">
        <f t="shared" ca="1" si="253"/>
        <v>-4.6882535098236033</v>
      </c>
      <c r="AS138" s="57">
        <f t="shared" ca="1" si="261"/>
        <v>205.77714285714288</v>
      </c>
      <c r="AT138" s="57">
        <f t="shared" ca="1" si="262"/>
        <v>3646.5999999999995</v>
      </c>
      <c r="AW138" s="4">
        <f t="shared" si="300"/>
        <v>-4.6513681067856636</v>
      </c>
      <c r="AX138" s="4">
        <f t="shared" si="263"/>
        <v>13.597963465635043</v>
      </c>
      <c r="AY138" s="4">
        <f t="shared" ca="1" si="264"/>
        <v>4.2601701125955023</v>
      </c>
      <c r="AZ138" s="4">
        <f t="shared" ca="1" si="265"/>
        <v>-2.5122841453706246</v>
      </c>
      <c r="BA138" s="4">
        <f t="shared" si="266"/>
        <v>118.27221601761261</v>
      </c>
      <c r="BB138" s="4">
        <f t="shared" ca="1" si="267"/>
        <v>0.34306276829434157</v>
      </c>
      <c r="BC138" s="4">
        <f t="shared" ca="1" si="268"/>
        <v>63.779605526151613</v>
      </c>
      <c r="BD138" s="4">
        <f t="shared" ca="1" si="269"/>
        <v>53.108964149947539</v>
      </c>
      <c r="BE138" s="4">
        <f t="shared" ca="1" si="270"/>
        <v>22.031362105543334</v>
      </c>
      <c r="BF138" s="4">
        <f t="shared" si="271"/>
        <v>-13.33206157324447</v>
      </c>
      <c r="BG138" s="4">
        <f t="shared" si="272"/>
        <v>16.598072500163525</v>
      </c>
      <c r="BH138" s="4" t="e">
        <f t="shared" si="273"/>
        <v>#N/A</v>
      </c>
      <c r="BI138" s="4">
        <f t="shared" ca="1" si="274"/>
        <v>35.393652159136451</v>
      </c>
      <c r="BJ138" s="4">
        <f t="shared" ca="1" si="275"/>
        <v>33.736388764349023</v>
      </c>
      <c r="BK138" s="4">
        <f t="shared" ca="1" si="276"/>
        <v>34.548444374545312</v>
      </c>
      <c r="BL138" s="4">
        <f t="shared" ca="1" si="277"/>
        <v>58.770259954882718</v>
      </c>
      <c r="BM138" s="4">
        <f t="shared" si="278"/>
        <v>-9.8917200976926019</v>
      </c>
      <c r="BN138" s="4">
        <f t="shared" ca="1" si="279"/>
        <v>-5.7525251778565236</v>
      </c>
      <c r="BO138" s="4">
        <f t="shared" ca="1" si="280"/>
        <v>259.40535714285716</v>
      </c>
      <c r="BP138" s="4">
        <f t="shared" ca="1" si="281"/>
        <v>4481.5999999999995</v>
      </c>
      <c r="BS138" s="74">
        <f t="shared" si="254"/>
        <v>0.58826670679900461</v>
      </c>
      <c r="BT138" s="74">
        <f t="shared" si="255"/>
        <v>0.56195792679900325</v>
      </c>
      <c r="BU138" s="74">
        <f t="shared" ca="1" si="282"/>
        <v>-0.22306529384849955</v>
      </c>
      <c r="BV138" s="74">
        <f t="shared" ca="1" si="283"/>
        <v>0.25126730382964452</v>
      </c>
      <c r="BW138" s="74">
        <f t="shared" si="284"/>
        <v>0.30939660794980711</v>
      </c>
      <c r="BX138" s="74">
        <f t="shared" ca="1" si="285"/>
        <v>7.6641337008603302E-2</v>
      </c>
      <c r="BY138" s="74">
        <f t="shared" ca="1" si="256"/>
        <v>5.5793338086846775</v>
      </c>
      <c r="BZ138" s="74">
        <f t="shared" ca="1" si="286"/>
        <v>-2.5151337494685055</v>
      </c>
      <c r="CA138" s="74">
        <f t="shared" ca="1" si="287"/>
        <v>-0.97714972373410769</v>
      </c>
      <c r="CB138" s="74">
        <f t="shared" si="288"/>
        <v>-1.1966712803735977</v>
      </c>
      <c r="CC138" s="74">
        <f t="shared" si="289"/>
        <v>3.3252992979592468</v>
      </c>
      <c r="CD138" s="74" t="e">
        <f t="shared" ca="1" si="290"/>
        <v>#DIV/0!</v>
      </c>
      <c r="CE138" s="74">
        <f t="shared" ca="1" si="291"/>
        <v>-1.1119270860820534</v>
      </c>
      <c r="CF138" s="74">
        <f t="shared" ca="1" si="292"/>
        <v>-2.0184063018359346</v>
      </c>
      <c r="CG138" s="74">
        <f t="shared" ca="1" si="293"/>
        <v>-0.28870402987984156</v>
      </c>
      <c r="CH138" s="74">
        <f t="shared" ca="1" si="294"/>
        <v>0.74779056241105568</v>
      </c>
      <c r="CI138" s="74">
        <f t="shared" si="295"/>
        <v>-4.0935499277428997</v>
      </c>
      <c r="CJ138" s="74">
        <f t="shared" ca="1" si="296"/>
        <v>-0.80502367309558542</v>
      </c>
      <c r="CK138" s="74">
        <f t="shared" ca="1" si="297"/>
        <v>-8.3229586919259774E-2</v>
      </c>
      <c r="CL138" s="74">
        <f t="shared" ca="1" si="298"/>
        <v>-4.8563853473145757</v>
      </c>
    </row>
    <row r="139" spans="1:90" x14ac:dyDescent="0.35">
      <c r="A139" s="73" t="s">
        <v>1670</v>
      </c>
      <c r="B139" s="41">
        <f t="shared" si="299"/>
        <v>44774</v>
      </c>
      <c r="C139" s="57">
        <f>'HAVERW (new)'!B194</f>
        <v>397</v>
      </c>
      <c r="D139" s="57">
        <f>'HAVERW (new)'!C194-'HAVERW (new)'!B194</f>
        <v>67</v>
      </c>
      <c r="E139" s="4">
        <f ca="1">AVERAGE(OFFSET('HAVERD (new)'!B$12,(ROWS('Chart Data'!$A$5:$A139)-1)*7,0,7,1))</f>
        <v>112.57142857142857</v>
      </c>
      <c r="F139" s="4">
        <f ca="1">AVERAGE(OFFSET('HAVERD (new)'!C$12,(ROWS('Chart Data'!$A$5:$A139)-1)*7,0,7,1))</f>
        <v>105.71428571428571</v>
      </c>
      <c r="G139" s="57">
        <f>'HAVERW (new)'!Q194</f>
        <v>39019</v>
      </c>
      <c r="H139" s="4">
        <f ca="1">AVERAGE(OFFSET('HAVERD (new)'!O$12,(ROWS('Chart Data'!$A$5:$A139)-1)*7,0,7,1))</f>
        <v>96.857142857142861</v>
      </c>
      <c r="I139" s="4">
        <f ca="1">AVERAGE(OFFSET('HAVERD (new)'!P$12,(ROWS('Chart Data'!$A$5:$A139)-1)*7,0,7,1))</f>
        <v>82.571428571428569</v>
      </c>
      <c r="J139" s="4">
        <f ca="1">AVERAGE(OFFSET('HAVERD (new)'!Q$12,(ROWS('Chart Data'!$A$5:$A139)-1)*7,0,7,1))</f>
        <v>74.285714285714292</v>
      </c>
      <c r="K139" s="4">
        <f ca="1">AVERAGE(OFFSET('HAVERD (new)'!R$12,(ROWS('Chart Data'!$A$5:$A139)-1)*7,0,7,1))</f>
        <v>84.857142857142861</v>
      </c>
      <c r="L139" s="57">
        <f>'HAVERW (new)'!D194</f>
        <v>4751</v>
      </c>
      <c r="M139" s="57">
        <f>'HAVERW (new)'!F194</f>
        <v>179.44285714285715</v>
      </c>
      <c r="N139" s="4" t="e">
        <f ca="1">AVERAGE(OFFSET('HAVERD (new)'!D$12,(ROWS('Chart Data'!$A$5:$A139)-1)*7,0,7,1))</f>
        <v>#DIV/0!</v>
      </c>
      <c r="O139" s="4">
        <f ca="1">AVERAGE(OFFSET('HAVERD (new)'!E$12,(ROWS('Chart Data'!$A$5:$A139)-1)*7,0,7,1))</f>
        <v>98.424285714285702</v>
      </c>
      <c r="P139" s="4">
        <f ca="1">AVERAGE(AVERAGE(OFFSET('HAVERD (new)'!F$12,(ROWS('Chart Data'!$A$5:$A139)-1)*7,0,7,1)),AVERAGE(OFFSET('HAVERD (new)'!J$12,(ROWS('Chart Data'!$A$5:$A139)-1)*7,0,7,1)),AVERAGE(OFFSET('HAVERD (new)'!K$12,(ROWS('Chart Data'!$A$5:$A139)-1)*7,0,7,1)))</f>
        <v>92.31</v>
      </c>
      <c r="Q139" s="4">
        <f ca="1">AVERAGE(AVERAGE(OFFSET('HAVERD (new)'!H$12,(ROWS('Chart Data'!$A$5:$A139)-1)*7,0,7,1)),AVERAGE(OFFSET('HAVERD (new)'!I$12,(ROWS('Chart Data'!$A$5:$A139)-1)*7,0,7,1)))</f>
        <v>103.60571428571428</v>
      </c>
      <c r="R139" s="4">
        <f ca="1">AVERAGE(AVERAGE(OFFSET('HAVERD (new)'!L$12,(ROWS('Chart Data'!$A$5:$A139)-1)*7,0,7,1)),AVERAGE(OFFSET('HAVERD (new)'!M$12,(ROWS('Chart Data'!$A$5:$A139)-1)*7,0,7,1)))</f>
        <v>111.82642857142856</v>
      </c>
      <c r="S139" s="57">
        <f>'Fuel demand'!C85</f>
        <v>86.845180206042286</v>
      </c>
      <c r="T139" s="57">
        <f ca="1">AVERAGE(OFFSET(Energy!E$1109,(ROWS('Chart Data'!$A$5:$A139)-1)*7,0,7,1))</f>
        <v>533358.28571428568</v>
      </c>
      <c r="U139" s="57">
        <f ca="1">-AVERAGE(OFFSET('HAVERD (new)'!T$12,(ROWS('Chart Data'!$A$5:$A139)-1)*7,0,7,1))</f>
        <v>-250.19714285714286</v>
      </c>
      <c r="V139" s="4">
        <f ca="1">-AVERAGE(OFFSET('HAVERD (new)'!U$12,(ROWS('Chart Data'!$A$5:$A139)-1)*7,0,7,1))*10000</f>
        <v>-2915.4</v>
      </c>
      <c r="W139" s="4"/>
      <c r="Z139" s="4"/>
      <c r="AA139" s="4">
        <f t="shared" si="257"/>
        <v>-3.874092009685226</v>
      </c>
      <c r="AB139" s="4">
        <f t="shared" si="258"/>
        <v>13.559322033898313</v>
      </c>
      <c r="AC139" s="4">
        <f t="shared" ca="1" si="259"/>
        <v>2.7379400260756137</v>
      </c>
      <c r="AD139" s="4">
        <f t="shared" ca="1" si="260"/>
        <v>-1.5957446808510745</v>
      </c>
      <c r="AE139" s="4">
        <f t="shared" si="241"/>
        <v>79.191733639494828</v>
      </c>
      <c r="AF139" s="4">
        <f t="shared" ca="1" si="242"/>
        <v>0.742942050520079</v>
      </c>
      <c r="AG139" s="4">
        <f t="shared" ca="1" si="243"/>
        <v>50.52083333333335</v>
      </c>
      <c r="AH139" s="4">
        <f t="shared" ca="1" si="244"/>
        <v>51.162790697674424</v>
      </c>
      <c r="AI139" s="4">
        <f t="shared" ca="1" si="245"/>
        <v>27.194860813704523</v>
      </c>
      <c r="AJ139" s="4">
        <f t="shared" si="246"/>
        <v>-192.54926108374386</v>
      </c>
      <c r="AK139" s="4">
        <f t="shared" si="247"/>
        <v>12.816597808514452</v>
      </c>
      <c r="AL139" s="73" t="e">
        <f>NA()</f>
        <v>#N/A</v>
      </c>
      <c r="AM139" s="4">
        <f t="shared" ca="1" si="248"/>
        <v>27.897306428558146</v>
      </c>
      <c r="AN139" s="4">
        <f t="shared" ca="1" si="249"/>
        <v>28.591044776119425</v>
      </c>
      <c r="AO139" s="4">
        <f t="shared" ca="1" si="250"/>
        <v>29.108290459829455</v>
      </c>
      <c r="AP139" s="4">
        <f t="shared" ca="1" si="251"/>
        <v>43.760847007832822</v>
      </c>
      <c r="AQ139" s="4">
        <f t="shared" si="252"/>
        <v>-7.8729872490489017</v>
      </c>
      <c r="AR139" s="4">
        <f t="shared" ca="1" si="253"/>
        <v>-6.9744704208851154</v>
      </c>
      <c r="AS139" s="57">
        <f t="shared" ca="1" si="261"/>
        <v>250.19714285714286</v>
      </c>
      <c r="AT139" s="57">
        <f t="shared" ca="1" si="262"/>
        <v>2915.4</v>
      </c>
      <c r="AW139" s="4">
        <f t="shared" si="300"/>
        <v>-5.9210959284840765</v>
      </c>
      <c r="AX139" s="4">
        <f t="shared" si="263"/>
        <v>8.8147170510326998</v>
      </c>
      <c r="AY139" s="4">
        <f t="shared" ca="1" si="264"/>
        <v>3.7172649382358536</v>
      </c>
      <c r="AZ139" s="4">
        <f t="shared" ca="1" si="265"/>
        <v>-2.3260447629175949</v>
      </c>
      <c r="BA139" s="4">
        <f t="shared" si="266"/>
        <v>100.4215058005818</v>
      </c>
      <c r="BB139" s="4">
        <f t="shared" ca="1" si="267"/>
        <v>3.934044959906513E-2</v>
      </c>
      <c r="BC139" s="4">
        <f t="shared" ca="1" si="268"/>
        <v>56.545765521116358</v>
      </c>
      <c r="BD139" s="4">
        <f t="shared" ca="1" si="269"/>
        <v>52.839960331828834</v>
      </c>
      <c r="BE139" s="4">
        <f t="shared" ca="1" si="270"/>
        <v>22.566460751235255</v>
      </c>
      <c r="BF139" s="4">
        <f t="shared" si="271"/>
        <v>-50.501348424997488</v>
      </c>
      <c r="BG139" s="4">
        <f t="shared" si="272"/>
        <v>14.620551930242481</v>
      </c>
      <c r="BH139" s="4" t="e">
        <f t="shared" si="273"/>
        <v>#N/A</v>
      </c>
      <c r="BI139" s="4">
        <f t="shared" ca="1" si="274"/>
        <v>32.315756592609944</v>
      </c>
      <c r="BJ139" s="4">
        <f t="shared" ca="1" si="275"/>
        <v>32.747367474652442</v>
      </c>
      <c r="BK139" s="4">
        <f t="shared" ca="1" si="276"/>
        <v>32.125023013471626</v>
      </c>
      <c r="BL139" s="4">
        <f t="shared" ca="1" si="277"/>
        <v>51.805814053951551</v>
      </c>
      <c r="BM139" s="4">
        <f t="shared" si="278"/>
        <v>-9.4492883068136528</v>
      </c>
      <c r="BN139" s="4">
        <f t="shared" ca="1" si="279"/>
        <v>-5.3123969036183158</v>
      </c>
      <c r="BO139" s="4">
        <f t="shared" ca="1" si="280"/>
        <v>232.89464285714286</v>
      </c>
      <c r="BP139" s="4">
        <f t="shared" ca="1" si="281"/>
        <v>3920.35</v>
      </c>
      <c r="BS139" s="74">
        <f t="shared" si="254"/>
        <v>-3.6391273753933438E-2</v>
      </c>
      <c r="BT139" s="74">
        <f t="shared" si="255"/>
        <v>0.64485668479488456</v>
      </c>
      <c r="BU139" s="74">
        <f t="shared" ca="1" si="282"/>
        <v>-0.48678780874327171</v>
      </c>
      <c r="BV139" s="74">
        <f t="shared" ca="1" si="283"/>
        <v>0.18573559269672529</v>
      </c>
      <c r="BW139" s="74">
        <f t="shared" si="284"/>
        <v>0.25399194046005641</v>
      </c>
      <c r="BX139" s="74">
        <f t="shared" ca="1" si="285"/>
        <v>0.18612896130659831</v>
      </c>
      <c r="BY139" s="74">
        <f t="shared" ca="1" si="256"/>
        <v>4.7979587812072388</v>
      </c>
      <c r="BZ139" s="74">
        <f t="shared" ca="1" si="286"/>
        <v>-2.7630769669750683</v>
      </c>
      <c r="CA139" s="74">
        <f t="shared" ca="1" si="287"/>
        <v>-1.3120292917841105</v>
      </c>
      <c r="CB139" s="74">
        <f t="shared" si="288"/>
        <v>-0.11634678198685537</v>
      </c>
      <c r="CC139" s="74">
        <f t="shared" si="289"/>
        <v>3.2263655111072942</v>
      </c>
      <c r="CD139" s="74" t="e">
        <f t="shared" ca="1" si="290"/>
        <v>#DIV/0!</v>
      </c>
      <c r="CE139" s="74">
        <f t="shared" ca="1" si="291"/>
        <v>-0.39870722506754874</v>
      </c>
      <c r="CF139" s="74">
        <f t="shared" ca="1" si="292"/>
        <v>-1.3281048261077841</v>
      </c>
      <c r="CG139" s="74">
        <f t="shared" ca="1" si="293"/>
        <v>0.29477597176044928</v>
      </c>
      <c r="CH139" s="74">
        <f t="shared" ca="1" si="294"/>
        <v>1.2578526461475878</v>
      </c>
      <c r="CI139" s="74">
        <f t="shared" si="295"/>
        <v>-3.6158117162471375</v>
      </c>
      <c r="CJ139" s="74">
        <f t="shared" ca="1" si="296"/>
        <v>-1.0885891868181858</v>
      </c>
      <c r="CK139" s="74">
        <f t="shared" ca="1" si="297"/>
        <v>-0.6463605570235299</v>
      </c>
      <c r="CL139" s="74">
        <f t="shared" ca="1" si="298"/>
        <v>-3.7224602721955162</v>
      </c>
    </row>
    <row r="140" spans="1:90" x14ac:dyDescent="0.35">
      <c r="A140" s="73" t="s">
        <v>1671</v>
      </c>
      <c r="B140" s="41">
        <f t="shared" si="299"/>
        <v>44781</v>
      </c>
      <c r="C140" s="57">
        <f>'HAVERW (new)'!B195</f>
        <v>402</v>
      </c>
      <c r="D140" s="57">
        <f>'HAVERW (new)'!C195-'HAVERW (new)'!B195</f>
        <v>74</v>
      </c>
      <c r="E140" s="4">
        <f ca="1">AVERAGE(OFFSET('HAVERD (new)'!B$12,(ROWS('Chart Data'!$A$5:$A140)-1)*7,0,7,1))</f>
        <v>114</v>
      </c>
      <c r="F140" s="4">
        <f ca="1">AVERAGE(OFFSET('HAVERD (new)'!C$12,(ROWS('Chart Data'!$A$5:$A140)-1)*7,0,7,1))</f>
        <v>104.42857142857143</v>
      </c>
      <c r="G140" s="57">
        <f>'HAVERW (new)'!Q195</f>
        <v>38796</v>
      </c>
      <c r="H140" s="4">
        <f ca="1">AVERAGE(OFFSET('HAVERD (new)'!O$12,(ROWS('Chart Data'!$A$5:$A140)-1)*7,0,7,1))</f>
        <v>97.428571428571431</v>
      </c>
      <c r="I140" s="4">
        <f ca="1">AVERAGE(OFFSET('HAVERD (new)'!P$12,(ROWS('Chart Data'!$A$5:$A140)-1)*7,0,7,1))</f>
        <v>83</v>
      </c>
      <c r="J140" s="4">
        <f ca="1">AVERAGE(OFFSET('HAVERD (new)'!Q$12,(ROWS('Chart Data'!$A$5:$A140)-1)*7,0,7,1))</f>
        <v>73.285714285714292</v>
      </c>
      <c r="K140" s="4">
        <f ca="1">AVERAGE(OFFSET('HAVERD (new)'!R$12,(ROWS('Chart Data'!$A$5:$A140)-1)*7,0,7,1))</f>
        <v>80.857142857142861</v>
      </c>
      <c r="L140" s="57">
        <f>'HAVERW (new)'!D195</f>
        <v>2009</v>
      </c>
      <c r="M140" s="57">
        <f>'HAVERW (new)'!F195</f>
        <v>179.49999999999997</v>
      </c>
      <c r="N140" s="4" t="e">
        <f ca="1">AVERAGE(OFFSET('HAVERD (new)'!D$12,(ROWS('Chart Data'!$A$5:$A140)-1)*7,0,7,1))</f>
        <v>#DIV/0!</v>
      </c>
      <c r="O140" s="4">
        <f ca="1">AVERAGE(OFFSET('HAVERD (new)'!E$12,(ROWS('Chart Data'!$A$5:$A140)-1)*7,0,7,1))</f>
        <v>96.377142857142857</v>
      </c>
      <c r="P140" s="4">
        <f ca="1">AVERAGE(AVERAGE(OFFSET('HAVERD (new)'!F$12,(ROWS('Chart Data'!$A$5:$A140)-1)*7,0,7,1)),AVERAGE(OFFSET('HAVERD (new)'!J$12,(ROWS('Chart Data'!$A$5:$A140)-1)*7,0,7,1)),AVERAGE(OFFSET('HAVERD (new)'!K$12,(ROWS('Chart Data'!$A$5:$A140)-1)*7,0,7,1)))</f>
        <v>88.570476190476185</v>
      </c>
      <c r="Q140" s="4">
        <f ca="1">AVERAGE(AVERAGE(OFFSET('HAVERD (new)'!H$12,(ROWS('Chart Data'!$A$5:$A140)-1)*7,0,7,1)),AVERAGE(OFFSET('HAVERD (new)'!I$12,(ROWS('Chart Data'!$A$5:$A140)-1)*7,0,7,1)))</f>
        <v>104.80857142857144</v>
      </c>
      <c r="R140" s="4">
        <f ca="1">AVERAGE(AVERAGE(OFFSET('HAVERD (new)'!L$12,(ROWS('Chart Data'!$A$5:$A140)-1)*7,0,7,1)),AVERAGE(OFFSET('HAVERD (new)'!M$12,(ROWS('Chart Data'!$A$5:$A140)-1)*7,0,7,1)))</f>
        <v>110.92285714285714</v>
      </c>
      <c r="S140" s="57">
        <f>'Fuel demand'!C86</f>
        <v>86.325296131203629</v>
      </c>
      <c r="T140" s="57">
        <f ca="1">AVERAGE(OFFSET(Energy!E$1109,(ROWS('Chart Data'!$A$5:$A140)-1)*7,0,7,1))</f>
        <v>576962</v>
      </c>
      <c r="U140" s="57">
        <f ca="1">-AVERAGE(OFFSET('HAVERD (new)'!T$12,(ROWS('Chart Data'!$A$5:$A140)-1)*7,0,7,1))</f>
        <v>-190.96857142857144</v>
      </c>
      <c r="V140" s="4">
        <f ca="1">-AVERAGE(OFFSET('HAVERD (new)'!U$12,(ROWS('Chart Data'!$A$5:$A140)-1)*7,0,7,1))*10000</f>
        <v>-2168.6</v>
      </c>
      <c r="W140" s="4"/>
      <c r="Z140" s="4"/>
      <c r="AA140" s="4">
        <f t="shared" si="257"/>
        <v>-11.648351648351651</v>
      </c>
      <c r="AB140" s="4">
        <f t="shared" si="258"/>
        <v>27.586206896551737</v>
      </c>
      <c r="AC140" s="4">
        <f t="shared" ca="1" si="259"/>
        <v>1.9157088122605304</v>
      </c>
      <c r="AD140" s="4">
        <f t="shared" ca="1" si="260"/>
        <v>-3.3068783068783025</v>
      </c>
      <c r="AE140" s="4">
        <f t="shared" si="241"/>
        <v>75.857848692262351</v>
      </c>
      <c r="AF140" s="4">
        <f t="shared" ca="1" si="242"/>
        <v>-1.0159651669085612</v>
      </c>
      <c r="AG140" s="4">
        <f t="shared" ca="1" si="243"/>
        <v>53.703703703703695</v>
      </c>
      <c r="AH140" s="4">
        <f t="shared" ca="1" si="244"/>
        <v>40.547945205479465</v>
      </c>
      <c r="AI140" s="4">
        <f t="shared" ca="1" si="245"/>
        <v>13.200000000000012</v>
      </c>
      <c r="AJ140" s="4">
        <f t="shared" si="246"/>
        <v>10.790408525754881</v>
      </c>
      <c r="AK140" s="4">
        <f t="shared" si="247"/>
        <v>11.076732673267342</v>
      </c>
      <c r="AL140" s="73" t="e">
        <f>NA()</f>
        <v>#N/A</v>
      </c>
      <c r="AM140" s="4">
        <f t="shared" ca="1" si="248"/>
        <v>24.91251458090322</v>
      </c>
      <c r="AN140" s="4">
        <f t="shared" ca="1" si="249"/>
        <v>27.403744066415037</v>
      </c>
      <c r="AO140" s="4">
        <f t="shared" ca="1" si="250"/>
        <v>28.079746515017945</v>
      </c>
      <c r="AP140" s="4">
        <f t="shared" ca="1" si="251"/>
        <v>37.748367868294054</v>
      </c>
      <c r="AQ140" s="4">
        <f t="shared" si="252"/>
        <v>-8.3465940374776402</v>
      </c>
      <c r="AR140" s="4">
        <f t="shared" ca="1" si="253"/>
        <v>-0.50051120336038757</v>
      </c>
      <c r="AS140" s="57">
        <f t="shared" ca="1" si="261"/>
        <v>190.96857142857144</v>
      </c>
      <c r="AT140" s="57">
        <f t="shared" ca="1" si="262"/>
        <v>2168.6</v>
      </c>
      <c r="AW140" s="4">
        <f t="shared" si="300"/>
        <v>-7.3060345193050207</v>
      </c>
      <c r="AX140" s="4">
        <f t="shared" si="263"/>
        <v>14.877935441837298</v>
      </c>
      <c r="AY140" s="4">
        <f t="shared" ca="1" si="264"/>
        <v>2.9075323474865522</v>
      </c>
      <c r="AZ140" s="4">
        <f t="shared" ca="1" si="265"/>
        <v>-2.6651180457490016</v>
      </c>
      <c r="BA140" s="4">
        <f t="shared" si="266"/>
        <v>86.061843278986458</v>
      </c>
      <c r="BB140" s="4">
        <f t="shared" ca="1" si="267"/>
        <v>-0.47391010138733425</v>
      </c>
      <c r="BC140" s="4">
        <f t="shared" ca="1" si="268"/>
        <v>50.71703306194911</v>
      </c>
      <c r="BD140" s="4">
        <f t="shared" ca="1" si="269"/>
        <v>48.327265104536274</v>
      </c>
      <c r="BE140" s="4">
        <f t="shared" ca="1" si="270"/>
        <v>20.382589783493327</v>
      </c>
      <c r="BF140" s="4">
        <f t="shared" si="271"/>
        <v>-56.298235792415078</v>
      </c>
      <c r="BG140" s="4">
        <f t="shared" si="272"/>
        <v>12.85969177589968</v>
      </c>
      <c r="BH140" s="4" t="e">
        <f t="shared" si="273"/>
        <v>#N/A</v>
      </c>
      <c r="BI140" s="4">
        <f t="shared" ca="1" si="274"/>
        <v>28.996061616063251</v>
      </c>
      <c r="BJ140" s="4">
        <f t="shared" ca="1" si="275"/>
        <v>30.569028578499328</v>
      </c>
      <c r="BK140" s="4">
        <f t="shared" ca="1" si="276"/>
        <v>29.625333970498929</v>
      </c>
      <c r="BL140" s="4">
        <f t="shared" ca="1" si="277"/>
        <v>45.80034164189604</v>
      </c>
      <c r="BM140" s="4">
        <f t="shared" si="278"/>
        <v>-8.7644443133813201</v>
      </c>
      <c r="BN140" s="4">
        <f t="shared" ca="1" si="279"/>
        <v>-4.3441468740169107</v>
      </c>
      <c r="BO140" s="4">
        <f t="shared" ca="1" si="280"/>
        <v>205.40857142857143</v>
      </c>
      <c r="BP140" s="4">
        <f t="shared" ca="1" si="281"/>
        <v>3311.9500000000003</v>
      </c>
      <c r="BS140" s="74">
        <f t="shared" si="254"/>
        <v>0.14733166170281303</v>
      </c>
      <c r="BT140" s="74">
        <f t="shared" si="255"/>
        <v>1.2251479907660541</v>
      </c>
      <c r="BU140" s="74">
        <f t="shared" ca="1" si="282"/>
        <v>-0.32196123693403933</v>
      </c>
      <c r="BV140" s="74">
        <f t="shared" ca="1" si="283"/>
        <v>6.7778512657472784E-2</v>
      </c>
      <c r="BW140" s="74">
        <f t="shared" si="284"/>
        <v>0.21048757126916062</v>
      </c>
      <c r="BX140" s="74">
        <f t="shared" ca="1" si="285"/>
        <v>0.29561658560459331</v>
      </c>
      <c r="BY140" s="74">
        <f t="shared" ca="1" si="256"/>
        <v>4.168358737209827</v>
      </c>
      <c r="BZ140" s="74">
        <f t="shared" ca="1" si="286"/>
        <v>-3.0110201844816316</v>
      </c>
      <c r="CA140" s="74">
        <f t="shared" ca="1" si="287"/>
        <v>-2.6515475639841224</v>
      </c>
      <c r="CB140" s="74">
        <f t="shared" si="288"/>
        <v>-1.3093591760973859</v>
      </c>
      <c r="CC140" s="74">
        <f t="shared" si="289"/>
        <v>3.2298368720494657</v>
      </c>
      <c r="CD140" s="74" t="e">
        <f t="shared" ca="1" si="290"/>
        <v>#DIV/0!</v>
      </c>
      <c r="CE140" s="74">
        <f t="shared" ca="1" si="291"/>
        <v>-0.71970096276660156</v>
      </c>
      <c r="CF140" s="74">
        <f t="shared" ca="1" si="292"/>
        <v>-1.7950647269513706</v>
      </c>
      <c r="CG140" s="74">
        <f t="shared" ca="1" si="293"/>
        <v>0.43109399656098474</v>
      </c>
      <c r="CH140" s="74">
        <f t="shared" ca="1" si="294"/>
        <v>1.1590578925223067</v>
      </c>
      <c r="CI140" s="74">
        <f t="shared" si="295"/>
        <v>-3.7419540826912616</v>
      </c>
      <c r="CJ140" s="74">
        <f t="shared" ca="1" si="296"/>
        <v>-0.59076297424653568</v>
      </c>
      <c r="CK140" s="74">
        <f t="shared" ca="1" si="297"/>
        <v>0.10450488391436955</v>
      </c>
      <c r="CL140" s="74">
        <f t="shared" ca="1" si="298"/>
        <v>-2.5643431413162578</v>
      </c>
    </row>
    <row r="141" spans="1:90" x14ac:dyDescent="0.35">
      <c r="A141" s="73" t="s">
        <v>1672</v>
      </c>
      <c r="B141" s="41">
        <f t="shared" si="299"/>
        <v>44788</v>
      </c>
      <c r="C141" s="57">
        <f>'HAVERW (new)'!B196</f>
        <v>399</v>
      </c>
      <c r="D141" s="57">
        <f>'HAVERW (new)'!C196-'HAVERW (new)'!B196</f>
        <v>76</v>
      </c>
      <c r="E141" s="4">
        <f ca="1">AVERAGE(OFFSET('HAVERD (new)'!B$12,(ROWS('Chart Data'!$A$5:$A141)-1)*7,0,7,1))</f>
        <v>113</v>
      </c>
      <c r="F141" s="4">
        <f ca="1">AVERAGE(OFFSET('HAVERD (new)'!C$12,(ROWS('Chart Data'!$A$5:$A141)-1)*7,0,7,1))</f>
        <v>104.28571428571429</v>
      </c>
      <c r="G141" s="57">
        <f>'HAVERW (new)'!Q196</f>
        <v>38817</v>
      </c>
      <c r="H141" s="4">
        <f ca="1">AVERAGE(OFFSET('HAVERD (new)'!O$12,(ROWS('Chart Data'!$A$5:$A141)-1)*7,0,7,1))</f>
        <v>96.857142857142861</v>
      </c>
      <c r="I141" s="4">
        <f ca="1">AVERAGE(OFFSET('HAVERD (new)'!P$12,(ROWS('Chart Data'!$A$5:$A141)-1)*7,0,7,1))</f>
        <v>71.428571428571431</v>
      </c>
      <c r="J141" s="4">
        <f ca="1">AVERAGE(OFFSET('HAVERD (new)'!Q$12,(ROWS('Chart Data'!$A$5:$A141)-1)*7,0,7,1))</f>
        <v>62.142857142857146</v>
      </c>
      <c r="K141" s="4">
        <f ca="1">AVERAGE(OFFSET('HAVERD (new)'!R$12,(ROWS('Chart Data'!$A$5:$A141)-1)*7,0,7,1))</f>
        <v>85.714285714285708</v>
      </c>
      <c r="L141" s="57">
        <f>'HAVERW (new)'!D196</f>
        <v>3141</v>
      </c>
      <c r="M141" s="57">
        <f>'HAVERW (new)'!F196</f>
        <v>178.72857142857143</v>
      </c>
      <c r="N141" s="4" t="e">
        <f ca="1">AVERAGE(OFFSET('HAVERD (new)'!D$12,(ROWS('Chart Data'!$A$5:$A141)-1)*7,0,7,1))</f>
        <v>#DIV/0!</v>
      </c>
      <c r="O141" s="4">
        <f ca="1">AVERAGE(OFFSET('HAVERD (new)'!E$12,(ROWS('Chart Data'!$A$5:$A141)-1)*7,0,7,1))</f>
        <v>93.994285714285724</v>
      </c>
      <c r="P141" s="4">
        <f ca="1">AVERAGE(AVERAGE(OFFSET('HAVERD (new)'!F$12,(ROWS('Chart Data'!$A$5:$A141)-1)*7,0,7,1)),AVERAGE(OFFSET('HAVERD (new)'!J$12,(ROWS('Chart Data'!$A$5:$A141)-1)*7,0,7,1)),AVERAGE(OFFSET('HAVERD (new)'!K$12,(ROWS('Chart Data'!$A$5:$A141)-1)*7,0,7,1)))</f>
        <v>86.80619047619048</v>
      </c>
      <c r="Q141" s="4">
        <f ca="1">AVERAGE(AVERAGE(OFFSET('HAVERD (new)'!H$12,(ROWS('Chart Data'!$A$5:$A141)-1)*7,0,7,1)),AVERAGE(OFFSET('HAVERD (new)'!I$12,(ROWS('Chart Data'!$A$5:$A141)-1)*7,0,7,1)))</f>
        <v>102.77142857142857</v>
      </c>
      <c r="R141" s="4">
        <f ca="1">AVERAGE(AVERAGE(OFFSET('HAVERD (new)'!L$12,(ROWS('Chart Data'!$A$5:$A141)-1)*7,0,7,1)),AVERAGE(OFFSET('HAVERD (new)'!M$12,(ROWS('Chart Data'!$A$5:$A141)-1)*7,0,7,1)))</f>
        <v>107.94142857142856</v>
      </c>
      <c r="S141" s="57">
        <f>'Fuel demand'!C87</f>
        <v>86.201203293754531</v>
      </c>
      <c r="T141" s="57">
        <f ca="1">AVERAGE(OFFSET(Energy!E$1109,(ROWS('Chart Data'!$A$5:$A141)-1)*7,0,7,1))</f>
        <v>564841.85714285716</v>
      </c>
      <c r="U141" s="57">
        <f ca="1">-AVERAGE(OFFSET('HAVERD (new)'!T$12,(ROWS('Chart Data'!$A$5:$A141)-1)*7,0,7,1))</f>
        <v>-170.86857142857141</v>
      </c>
      <c r="V141" s="4">
        <f ca="1">-AVERAGE(OFFSET('HAVERD (new)'!U$12,(ROWS('Chart Data'!$A$5:$A141)-1)*7,0,7,1))*10000</f>
        <v>-1528.2</v>
      </c>
      <c r="W141" s="4"/>
      <c r="Z141" s="4"/>
      <c r="AA141" s="4">
        <f t="shared" si="257"/>
        <v>-6.5573770491803245</v>
      </c>
      <c r="AB141" s="4">
        <f t="shared" si="258"/>
        <v>24.590163934426236</v>
      </c>
      <c r="AC141" s="4">
        <f t="shared" ca="1" si="259"/>
        <v>1.0217113665389466</v>
      </c>
      <c r="AD141" s="4">
        <f t="shared" ca="1" si="260"/>
        <v>-4.3250327653997278</v>
      </c>
      <c r="AE141" s="4">
        <f t="shared" si="241"/>
        <v>70.302285789496779</v>
      </c>
      <c r="AF141" s="4">
        <f t="shared" ca="1" si="242"/>
        <v>-0.73206442166909858</v>
      </c>
      <c r="AG141" s="4">
        <f t="shared" ca="1" si="243"/>
        <v>26.903553299492387</v>
      </c>
      <c r="AH141" s="4">
        <f t="shared" ca="1" si="244"/>
        <v>17.567567567567586</v>
      </c>
      <c r="AI141" s="4">
        <f t="shared" ca="1" si="245"/>
        <v>23.456790123456784</v>
      </c>
      <c r="AJ141" s="4">
        <f t="shared" si="246"/>
        <v>2.1800062285892263</v>
      </c>
      <c r="AK141" s="4">
        <f t="shared" si="247"/>
        <v>8.8102278657157918</v>
      </c>
      <c r="AL141" s="73" t="e">
        <f>NA()</f>
        <v>#N/A</v>
      </c>
      <c r="AM141" s="4">
        <f t="shared" ca="1" si="248"/>
        <v>21.153421227075199</v>
      </c>
      <c r="AN141" s="4">
        <f t="shared" ca="1" si="249"/>
        <v>26.161309968717994</v>
      </c>
      <c r="AO141" s="4">
        <f t="shared" ca="1" si="250"/>
        <v>24.115800006901079</v>
      </c>
      <c r="AP141" s="4">
        <f t="shared" ca="1" si="251"/>
        <v>33.315101363868926</v>
      </c>
      <c r="AQ141" s="4">
        <f t="shared" si="252"/>
        <v>-8.9472365479231435</v>
      </c>
      <c r="AR141" s="4">
        <f t="shared" ca="1" si="253"/>
        <v>-8.2327053192121298</v>
      </c>
      <c r="AS141" s="57">
        <f t="shared" ca="1" si="261"/>
        <v>170.86857142857141</v>
      </c>
      <c r="AT141" s="57">
        <f t="shared" ca="1" si="262"/>
        <v>1528.2</v>
      </c>
      <c r="AW141" s="4">
        <f t="shared" si="300"/>
        <v>-7.3136771498984707</v>
      </c>
      <c r="AX141" s="4">
        <f t="shared" si="263"/>
        <v>18.483103544087925</v>
      </c>
      <c r="AY141" s="4">
        <f t="shared" ca="1" si="264"/>
        <v>2.455109481270584</v>
      </c>
      <c r="AZ141" s="4">
        <f t="shared" ca="1" si="265"/>
        <v>-2.8325381169944959</v>
      </c>
      <c r="BA141" s="4">
        <f t="shared" si="266"/>
        <v>79.256767322925043</v>
      </c>
      <c r="BB141" s="4">
        <f t="shared" ca="1" si="267"/>
        <v>-0.17686712260963355</v>
      </c>
      <c r="BC141" s="4">
        <f t="shared" ca="1" si="268"/>
        <v>44.457846759956539</v>
      </c>
      <c r="BD141" s="4">
        <f t="shared" ca="1" si="269"/>
        <v>41.530885391489896</v>
      </c>
      <c r="BE141" s="4">
        <f t="shared" ca="1" si="270"/>
        <v>22.930997840673314</v>
      </c>
      <c r="BF141" s="4">
        <f t="shared" si="271"/>
        <v>-55.265890621651245</v>
      </c>
      <c r="BG141" s="4">
        <f t="shared" si="272"/>
        <v>11.300057510900313</v>
      </c>
      <c r="BH141" s="4" t="e">
        <f t="shared" si="273"/>
        <v>#N/A</v>
      </c>
      <c r="BI141" s="4">
        <f t="shared" ca="1" si="274"/>
        <v>26.057467314015696</v>
      </c>
      <c r="BJ141" s="4">
        <f t="shared" ca="1" si="275"/>
        <v>28.477976972221306</v>
      </c>
      <c r="BK141" s="4">
        <f t="shared" ca="1" si="276"/>
        <v>27.726576041856696</v>
      </c>
      <c r="BL141" s="4">
        <f t="shared" ca="1" si="277"/>
        <v>40.893142187731726</v>
      </c>
      <c r="BM141" s="4">
        <f t="shared" si="278"/>
        <v>-8.461139257124394</v>
      </c>
      <c r="BN141" s="4">
        <f t="shared" ca="1" si="279"/>
        <v>-5.0989851133203086</v>
      </c>
      <c r="BO141" s="4">
        <f t="shared" ca="1" si="280"/>
        <v>204.45285714285714</v>
      </c>
      <c r="BP141" s="4">
        <f t="shared" ca="1" si="281"/>
        <v>2564.7000000000003</v>
      </c>
      <c r="BS141" s="74">
        <f t="shared" si="254"/>
        <v>3.7097900428765151E-2</v>
      </c>
      <c r="BT141" s="74">
        <f t="shared" si="255"/>
        <v>1.3909455067578167</v>
      </c>
      <c r="BU141" s="74">
        <f t="shared" ca="1" si="282"/>
        <v>-0.43733983720050185</v>
      </c>
      <c r="BV141" s="74">
        <f t="shared" ca="1" si="283"/>
        <v>5.4672170430889462E-2</v>
      </c>
      <c r="BW141" s="74">
        <f t="shared" si="284"/>
        <v>0.21458439527368445</v>
      </c>
      <c r="BX141" s="74">
        <f t="shared" ca="1" si="285"/>
        <v>0.18612896130659831</v>
      </c>
      <c r="BY141" s="74">
        <f t="shared" ca="1" si="256"/>
        <v>3.4922625192534533</v>
      </c>
      <c r="BZ141" s="74">
        <f t="shared" ca="1" si="286"/>
        <v>-5.7738160366976201</v>
      </c>
      <c r="CA141" s="74">
        <f t="shared" ca="1" si="287"/>
        <v>-1.0249896620269687</v>
      </c>
      <c r="CB141" s="74">
        <f t="shared" si="288"/>
        <v>-0.81683910675634996</v>
      </c>
      <c r="CC141" s="74">
        <f t="shared" si="289"/>
        <v>3.1829734993301217</v>
      </c>
      <c r="CD141" s="74" t="e">
        <f t="shared" ca="1" si="290"/>
        <v>#DIV/0!</v>
      </c>
      <c r="CE141" s="74">
        <f t="shared" ca="1" si="291"/>
        <v>-1.0933349854337482</v>
      </c>
      <c r="CF141" s="74">
        <f t="shared" ca="1" si="292"/>
        <v>-2.0153737085667376</v>
      </c>
      <c r="CG141" s="74">
        <f t="shared" ca="1" si="293"/>
        <v>0.20022760301518591</v>
      </c>
      <c r="CH141" s="74">
        <f t="shared" ca="1" si="294"/>
        <v>0.83307425486860964</v>
      </c>
      <c r="CI141" s="74">
        <f t="shared" si="295"/>
        <v>-3.7720634184685755</v>
      </c>
      <c r="CJ141" s="74">
        <f t="shared" ca="1" si="296"/>
        <v>-0.72913936977244531</v>
      </c>
      <c r="CK141" s="74">
        <f t="shared" ca="1" si="297"/>
        <v>0.35932101401558175</v>
      </c>
      <c r="CL141" s="74">
        <f t="shared" ca="1" si="298"/>
        <v>-1.5712282369039958</v>
      </c>
    </row>
    <row r="142" spans="1:90" x14ac:dyDescent="0.35">
      <c r="A142" s="73" t="s">
        <v>1673</v>
      </c>
      <c r="B142" s="41">
        <f t="shared" si="299"/>
        <v>44795</v>
      </c>
      <c r="C142" s="57">
        <f>'HAVERW (new)'!B197</f>
        <v>388</v>
      </c>
      <c r="D142" s="57">
        <f>'HAVERW (new)'!C197-'HAVERW (new)'!B197</f>
        <v>66</v>
      </c>
      <c r="E142" s="4">
        <f ca="1">AVERAGE(OFFSET('HAVERD (new)'!B$12,(ROWS('Chart Data'!$A$5:$A142)-1)*7,0,7,1))</f>
        <v>112.42857142857143</v>
      </c>
      <c r="F142" s="4">
        <f ca="1">AVERAGE(OFFSET('HAVERD (new)'!C$12,(ROWS('Chart Data'!$A$5:$A142)-1)*7,0,7,1))</f>
        <v>102.57142857142857</v>
      </c>
      <c r="G142" s="57">
        <f>'HAVERW (new)'!Q197</f>
        <v>39329</v>
      </c>
      <c r="H142" s="4">
        <f ca="1">AVERAGE(OFFSET('HAVERD (new)'!O$12,(ROWS('Chart Data'!$A$5:$A142)-1)*7,0,7,1))</f>
        <v>96.571428571428569</v>
      </c>
      <c r="I142" s="4">
        <f ca="1">AVERAGE(OFFSET('HAVERD (new)'!P$12,(ROWS('Chart Data'!$A$5:$A142)-1)*7,0,7,1))</f>
        <v>74.714285714285708</v>
      </c>
      <c r="J142" s="4">
        <f ca="1">AVERAGE(OFFSET('HAVERD (new)'!Q$12,(ROWS('Chart Data'!$A$5:$A142)-1)*7,0,7,1))</f>
        <v>77.142857142857139</v>
      </c>
      <c r="K142" s="4">
        <f ca="1">AVERAGE(OFFSET('HAVERD (new)'!R$12,(ROWS('Chart Data'!$A$5:$A142)-1)*7,0,7,1))</f>
        <v>83.428571428571431</v>
      </c>
      <c r="L142" s="57">
        <f>'HAVERW (new)'!D197</f>
        <v>3101</v>
      </c>
      <c r="M142" s="57">
        <f>'HAVERW (new)'!F197</f>
        <v>182.72857142857146</v>
      </c>
      <c r="N142" s="4" t="e">
        <f ca="1">AVERAGE(OFFSET('HAVERD (new)'!D$12,(ROWS('Chart Data'!$A$5:$A142)-1)*7,0,7,1))</f>
        <v>#DIV/0!</v>
      </c>
      <c r="O142" s="4">
        <f ca="1">AVERAGE(OFFSET('HAVERD (new)'!E$12,(ROWS('Chart Data'!$A$5:$A142)-1)*7,0,7,1))</f>
        <v>94.824285714285708</v>
      </c>
      <c r="P142" s="4">
        <f ca="1">AVERAGE(AVERAGE(OFFSET('HAVERD (new)'!F$12,(ROWS('Chart Data'!$A$5:$A142)-1)*7,0,7,1)),AVERAGE(OFFSET('HAVERD (new)'!J$12,(ROWS('Chart Data'!$A$5:$A142)-1)*7,0,7,1)),AVERAGE(OFFSET('HAVERD (new)'!K$12,(ROWS('Chart Data'!$A$5:$A142)-1)*7,0,7,1)))</f>
        <v>88.963333333333324</v>
      </c>
      <c r="Q142" s="4">
        <f ca="1">AVERAGE(AVERAGE(OFFSET('HAVERD (new)'!H$12,(ROWS('Chart Data'!$A$5:$A142)-1)*7,0,7,1)),AVERAGE(OFFSET('HAVERD (new)'!I$12,(ROWS('Chart Data'!$A$5:$A142)-1)*7,0,7,1)))</f>
        <v>101.14142857142858</v>
      </c>
      <c r="R142" s="4">
        <f ca="1">AVERAGE(AVERAGE(OFFSET('HAVERD (new)'!L$12,(ROWS('Chart Data'!$A$5:$A142)-1)*7,0,7,1)),AVERAGE(OFFSET('HAVERD (new)'!M$12,(ROWS('Chart Data'!$A$5:$A142)-1)*7,0,7,1)))</f>
        <v>107.74571428571429</v>
      </c>
      <c r="S142" s="57">
        <f>'Fuel demand'!C88</f>
        <v>88.881784997014108</v>
      </c>
      <c r="T142" s="57">
        <f ca="1">AVERAGE(OFFSET(Energy!E$1109,(ROWS('Chart Data'!$A$5:$A142)-1)*7,0,7,1))</f>
        <v>559931.14285714284</v>
      </c>
      <c r="U142" s="57">
        <f ca="1">-AVERAGE(OFFSET('HAVERD (new)'!T$12,(ROWS('Chart Data'!$A$5:$A142)-1)*7,0,7,1))</f>
        <v>-154.27428571428572</v>
      </c>
      <c r="V142" s="4">
        <f ca="1">-AVERAGE(OFFSET('HAVERD (new)'!U$12,(ROWS('Chart Data'!$A$5:$A142)-1)*7,0,7,1))*10000</f>
        <v>-1369.4</v>
      </c>
      <c r="W142" s="4"/>
      <c r="Z142" s="4"/>
      <c r="AA142" s="4">
        <f t="shared" si="257"/>
        <v>-12.612612612612617</v>
      </c>
      <c r="AB142" s="4">
        <f t="shared" si="258"/>
        <v>10.000000000000009</v>
      </c>
      <c r="AC142" s="4">
        <f t="shared" ca="1" si="259"/>
        <v>1.2870012870012992</v>
      </c>
      <c r="AD142" s="4">
        <f t="shared" ca="1" si="260"/>
        <v>-4.6480743691899029</v>
      </c>
      <c r="AE142" s="4">
        <f t="shared" si="241"/>
        <v>65.005244388504309</v>
      </c>
      <c r="AF142" s="4">
        <f t="shared" ca="1" si="242"/>
        <v>-2.1707670043415339</v>
      </c>
      <c r="AG142" s="4">
        <f t="shared" ca="1" si="243"/>
        <v>26.634382566585945</v>
      </c>
      <c r="AH142" s="4">
        <f t="shared" ca="1" si="244"/>
        <v>33.333333333333329</v>
      </c>
      <c r="AI142" s="4">
        <f t="shared" ca="1" si="245"/>
        <v>17.034068136272531</v>
      </c>
      <c r="AJ142" s="4">
        <f t="shared" si="246"/>
        <v>-61.090909090909086</v>
      </c>
      <c r="AK142" s="4">
        <f t="shared" si="247"/>
        <v>9.8694382408521122</v>
      </c>
      <c r="AL142" s="73" t="e">
        <f>NA()</f>
        <v>#N/A</v>
      </c>
      <c r="AM142" s="4">
        <f t="shared" ca="1" si="248"/>
        <v>18.596008504707974</v>
      </c>
      <c r="AN142" s="4">
        <f t="shared" ca="1" si="249"/>
        <v>23.942176284050021</v>
      </c>
      <c r="AO142" s="4">
        <f t="shared" ca="1" si="250"/>
        <v>21.2405065458811</v>
      </c>
      <c r="AP142" s="4">
        <f t="shared" ca="1" si="251"/>
        <v>31.635716280368587</v>
      </c>
      <c r="AQ142" s="4">
        <f t="shared" si="252"/>
        <v>-4.6373747335017645</v>
      </c>
      <c r="AR142" s="4">
        <f t="shared" ca="1" si="253"/>
        <v>-7.9952132848715163</v>
      </c>
      <c r="AS142" s="57">
        <f t="shared" ca="1" si="261"/>
        <v>154.27428571428572</v>
      </c>
      <c r="AT142" s="57">
        <f t="shared" ca="1" si="262"/>
        <v>1369.4</v>
      </c>
      <c r="AW142" s="4">
        <f t="shared" si="300"/>
        <v>-8.6731083299574543</v>
      </c>
      <c r="AX142" s="4">
        <f t="shared" si="263"/>
        <v>18.933923216219075</v>
      </c>
      <c r="AY142" s="4">
        <f t="shared" ca="1" si="264"/>
        <v>1.7405903729690975</v>
      </c>
      <c r="AZ142" s="4">
        <f t="shared" ca="1" si="265"/>
        <v>-3.4689325305797518</v>
      </c>
      <c r="BA142" s="4">
        <f t="shared" si="266"/>
        <v>72.58927812743957</v>
      </c>
      <c r="BB142" s="4">
        <f t="shared" ca="1" si="267"/>
        <v>-0.79396363559977867</v>
      </c>
      <c r="BC142" s="4">
        <f t="shared" ca="1" si="268"/>
        <v>39.440618225778842</v>
      </c>
      <c r="BD142" s="4">
        <f t="shared" ca="1" si="269"/>
        <v>35.652909201013699</v>
      </c>
      <c r="BE142" s="4">
        <f t="shared" ca="1" si="270"/>
        <v>20.221429768358462</v>
      </c>
      <c r="BF142" s="4">
        <f t="shared" si="271"/>
        <v>-60.167438855077208</v>
      </c>
      <c r="BG142" s="4">
        <f t="shared" si="272"/>
        <v>10.643249147087426</v>
      </c>
      <c r="BH142" s="4" t="e">
        <f t="shared" si="273"/>
        <v>#N/A</v>
      </c>
      <c r="BI142" s="4">
        <f t="shared" ca="1" si="274"/>
        <v>23.139812685311135</v>
      </c>
      <c r="BJ142" s="4">
        <f t="shared" ca="1" si="275"/>
        <v>26.524568773825621</v>
      </c>
      <c r="BK142" s="4">
        <f t="shared" ca="1" si="276"/>
        <v>25.636085881907395</v>
      </c>
      <c r="BL142" s="4">
        <f t="shared" ca="1" si="277"/>
        <v>36.615008130091098</v>
      </c>
      <c r="BM142" s="4">
        <f t="shared" si="278"/>
        <v>-7.4510481419878625</v>
      </c>
      <c r="BN142" s="4">
        <f t="shared" ca="1" si="279"/>
        <v>-5.9257250570822873</v>
      </c>
      <c r="BO142" s="4">
        <f t="shared" ca="1" si="280"/>
        <v>191.57714285714286</v>
      </c>
      <c r="BP142" s="4">
        <f t="shared" ca="1" si="281"/>
        <v>1995.4</v>
      </c>
      <c r="BS142" s="74">
        <f t="shared" si="254"/>
        <v>-0.36709255757607712</v>
      </c>
      <c r="BT142" s="74">
        <f t="shared" si="255"/>
        <v>0.56195792679900325</v>
      </c>
      <c r="BU142" s="74">
        <f t="shared" ca="1" si="282"/>
        <v>-0.50327046592419444</v>
      </c>
      <c r="BV142" s="74">
        <f t="shared" ca="1" si="283"/>
        <v>-0.10260393628811562</v>
      </c>
      <c r="BW142" s="74">
        <f t="shared" si="284"/>
        <v>0.3144688662411223</v>
      </c>
      <c r="BX142" s="74">
        <f t="shared" ca="1" si="285"/>
        <v>0.13138514915759944</v>
      </c>
      <c r="BY142" s="74">
        <f t="shared" ca="1" si="256"/>
        <v>2.9503183953821956</v>
      </c>
      <c r="BZ142" s="74">
        <f t="shared" ca="1" si="286"/>
        <v>-2.0546677740991766</v>
      </c>
      <c r="CA142" s="74">
        <f t="shared" ca="1" si="287"/>
        <v>-1.790428674712687</v>
      </c>
      <c r="CB142" s="74">
        <f t="shared" si="288"/>
        <v>-0.83424264277546789</v>
      </c>
      <c r="CC142" s="74">
        <f t="shared" si="289"/>
        <v>3.4259687652822866</v>
      </c>
      <c r="CD142" s="74" t="e">
        <f t="shared" ca="1" si="290"/>
        <v>#DIV/0!</v>
      </c>
      <c r="CE142" s="74">
        <f t="shared" ca="1" si="291"/>
        <v>-0.96319028089561332</v>
      </c>
      <c r="CF142" s="74">
        <f t="shared" ca="1" si="292"/>
        <v>-1.7460080711260868</v>
      </c>
      <c r="CG142" s="74">
        <f t="shared" ca="1" si="293"/>
        <v>1.5502108600210908E-2</v>
      </c>
      <c r="CH142" s="74">
        <f t="shared" ca="1" si="294"/>
        <v>0.81167523313475543</v>
      </c>
      <c r="CI142" s="74">
        <f t="shared" si="295"/>
        <v>-3.1216589612808407</v>
      </c>
      <c r="CJ142" s="74">
        <f t="shared" ca="1" si="296"/>
        <v>-0.78520528832836967</v>
      </c>
      <c r="CK142" s="74">
        <f t="shared" ca="1" si="297"/>
        <v>0.56969373379210431</v>
      </c>
      <c r="CL142" s="74">
        <f t="shared" ca="1" si="298"/>
        <v>-1.3249655154476137</v>
      </c>
    </row>
    <row r="143" spans="1:90" x14ac:dyDescent="0.35">
      <c r="A143" s="73" t="s">
        <v>1674</v>
      </c>
      <c r="B143" s="41">
        <f t="shared" si="299"/>
        <v>44802</v>
      </c>
      <c r="C143" s="57">
        <f>'HAVERW (new)'!B198</f>
        <v>417</v>
      </c>
      <c r="D143" s="57">
        <f>'HAVERW (new)'!C198-'HAVERW (new)'!B198</f>
        <v>79</v>
      </c>
      <c r="E143" s="4">
        <f ca="1">AVERAGE(OFFSET('HAVERD (new)'!B$12,(ROWS('Chart Data'!$A$5:$A143)-1)*7,0,7,1))</f>
        <v>110</v>
      </c>
      <c r="F143" s="4">
        <f ca="1">AVERAGE(OFFSET('HAVERD (new)'!C$12,(ROWS('Chart Data'!$A$5:$A143)-1)*7,0,7,1))</f>
        <v>98.571428571428569</v>
      </c>
      <c r="G143" s="57">
        <f>'HAVERW (new)'!Q198</f>
        <v>39959</v>
      </c>
      <c r="H143" s="4">
        <f ca="1">AVERAGE(OFFSET('HAVERD (new)'!O$12,(ROWS('Chart Data'!$A$5:$A143)-1)*7,0,7,1))</f>
        <v>95.285714285714292</v>
      </c>
      <c r="I143" s="4">
        <f ca="1">AVERAGE(OFFSET('HAVERD (new)'!P$12,(ROWS('Chart Data'!$A$5:$A143)-1)*7,0,7,1))</f>
        <v>90.857142857142861</v>
      </c>
      <c r="J143" s="4">
        <f ca="1">AVERAGE(OFFSET('HAVERD (new)'!Q$12,(ROWS('Chart Data'!$A$5:$A143)-1)*7,0,7,1))</f>
        <v>81</v>
      </c>
      <c r="K143" s="4">
        <f ca="1">AVERAGE(OFFSET('HAVERD (new)'!R$12,(ROWS('Chart Data'!$A$5:$A143)-1)*7,0,7,1))</f>
        <v>86.142857142857139</v>
      </c>
      <c r="L143" s="57">
        <f>'HAVERW (new)'!D198</f>
        <v>2093</v>
      </c>
      <c r="M143" s="57">
        <f>'HAVERW (new)'!F198</f>
        <v>183.05714285714285</v>
      </c>
      <c r="N143" s="4" t="e">
        <f ca="1">AVERAGE(OFFSET('HAVERD (new)'!D$12,(ROWS('Chart Data'!$A$5:$A143)-1)*7,0,7,1))</f>
        <v>#DIV/0!</v>
      </c>
      <c r="O143" s="4">
        <f ca="1">AVERAGE(OFFSET('HAVERD (new)'!E$12,(ROWS('Chart Data'!$A$5:$A143)-1)*7,0,7,1))</f>
        <v>97.29285714285713</v>
      </c>
      <c r="P143" s="4">
        <f ca="1">AVERAGE(AVERAGE(OFFSET('HAVERD (new)'!F$12,(ROWS('Chart Data'!$A$5:$A143)-1)*7,0,7,1)),AVERAGE(OFFSET('HAVERD (new)'!J$12,(ROWS('Chart Data'!$A$5:$A143)-1)*7,0,7,1)),AVERAGE(OFFSET('HAVERD (new)'!K$12,(ROWS('Chart Data'!$A$5:$A143)-1)*7,0,7,1)))</f>
        <v>93.512857142857158</v>
      </c>
      <c r="Q143" s="4">
        <f ca="1">AVERAGE(AVERAGE(OFFSET('HAVERD (new)'!H$12,(ROWS('Chart Data'!$A$5:$A143)-1)*7,0,7,1)),AVERAGE(OFFSET('HAVERD (new)'!I$12,(ROWS('Chart Data'!$A$5:$A143)-1)*7,0,7,1)))</f>
        <v>101.45357142857142</v>
      </c>
      <c r="R143" s="4">
        <f ca="1">AVERAGE(AVERAGE(OFFSET('HAVERD (new)'!L$12,(ROWS('Chart Data'!$A$5:$A143)-1)*7,0,7,1)),AVERAGE(OFFSET('HAVERD (new)'!M$12,(ROWS('Chart Data'!$A$5:$A143)-1)*7,0,7,1)))</f>
        <v>107.81642857142857</v>
      </c>
      <c r="S143" s="57">
        <f>'Fuel demand'!C89</f>
        <v>91.041516976650755</v>
      </c>
      <c r="T143" s="57">
        <f ca="1">AVERAGE(OFFSET(Energy!E$1109,(ROWS('Chart Data'!$A$5:$A143)-1)*7,0,7,1))</f>
        <v>564779.14285714284</v>
      </c>
      <c r="U143" s="57">
        <f ca="1">-AVERAGE(OFFSET('HAVERD (new)'!T$12,(ROWS('Chart Data'!$A$5:$A143)-1)*7,0,7,1))</f>
        <v>-199.56571428571428</v>
      </c>
      <c r="V143" s="4">
        <f ca="1">-AVERAGE(OFFSET('HAVERD (new)'!U$12,(ROWS('Chart Data'!$A$5:$A143)-1)*7,0,7,1))*10000</f>
        <v>-1596.0000000000002</v>
      </c>
      <c r="W143" s="4"/>
      <c r="Z143" s="4"/>
      <c r="AA143" s="4">
        <f t="shared" si="257"/>
        <v>0.72463768115942351</v>
      </c>
      <c r="AB143" s="4">
        <f t="shared" si="258"/>
        <v>19.696969696969703</v>
      </c>
      <c r="AC143" s="4">
        <f t="shared" ca="1" si="259"/>
        <v>1.449275362318847</v>
      </c>
      <c r="AD143" s="4">
        <f t="shared" ca="1" si="260"/>
        <v>-4.5643153526971014</v>
      </c>
      <c r="AE143" s="4">
        <f t="shared" si="241"/>
        <v>59.059788233420903</v>
      </c>
      <c r="AF143" s="4">
        <f t="shared" ca="1" si="242"/>
        <v>-1.6224188790560423</v>
      </c>
      <c r="AG143" s="4">
        <f t="shared" ca="1" si="243"/>
        <v>45.537757437070937</v>
      </c>
      <c r="AH143" s="4">
        <f t="shared" ca="1" si="244"/>
        <v>35.322195704057279</v>
      </c>
      <c r="AI143" s="4">
        <f t="shared" ca="1" si="245"/>
        <v>15.07633587786259</v>
      </c>
      <c r="AJ143" s="4">
        <f t="shared" si="246"/>
        <v>22.596153846153843</v>
      </c>
      <c r="AK143" s="4">
        <f t="shared" si="247"/>
        <v>11.116892126257349</v>
      </c>
      <c r="AL143" s="73" t="e">
        <f>NA()</f>
        <v>#N/A</v>
      </c>
      <c r="AM143" s="4">
        <f t="shared" ca="1" si="248"/>
        <v>18.141447083109252</v>
      </c>
      <c r="AN143" s="4">
        <f t="shared" ca="1" si="249"/>
        <v>21.720778013314003</v>
      </c>
      <c r="AO143" s="4">
        <f t="shared" ca="1" si="250"/>
        <v>21.656345555926727</v>
      </c>
      <c r="AP143" s="4">
        <f t="shared" ca="1" si="251"/>
        <v>34.221664977147029</v>
      </c>
      <c r="AQ143" s="4">
        <f t="shared" si="252"/>
        <v>-0.56976175045312383</v>
      </c>
      <c r="AR143" s="4">
        <f t="shared" ca="1" si="253"/>
        <v>-8.1568407165313435</v>
      </c>
      <c r="AS143" s="57">
        <f t="shared" ca="1" si="261"/>
        <v>199.56571428571428</v>
      </c>
      <c r="AT143" s="57">
        <f t="shared" ca="1" si="262"/>
        <v>1596.0000000000002</v>
      </c>
      <c r="AW143" s="4">
        <f t="shared" si="300"/>
        <v>-7.5234259072462919</v>
      </c>
      <c r="AX143" s="4">
        <f t="shared" si="263"/>
        <v>20.468335131986919</v>
      </c>
      <c r="AY143" s="4">
        <f t="shared" ca="1" si="264"/>
        <v>1.4184242070299058</v>
      </c>
      <c r="AZ143" s="4">
        <f t="shared" ca="1" si="265"/>
        <v>-4.2110751985412582</v>
      </c>
      <c r="BA143" s="4">
        <f t="shared" si="266"/>
        <v>67.556291775921096</v>
      </c>
      <c r="BB143" s="4">
        <f t="shared" ca="1" si="267"/>
        <v>-1.385303867993809</v>
      </c>
      <c r="BC143" s="4">
        <f t="shared" ca="1" si="268"/>
        <v>38.194849251713237</v>
      </c>
      <c r="BD143" s="4">
        <f t="shared" ca="1" si="269"/>
        <v>31.692760452609416</v>
      </c>
      <c r="BE143" s="4">
        <f t="shared" ca="1" si="270"/>
        <v>17.191798534397979</v>
      </c>
      <c r="BF143" s="4">
        <f t="shared" si="271"/>
        <v>-6.3810851226027845</v>
      </c>
      <c r="BG143" s="4">
        <f t="shared" si="272"/>
        <v>10.218322726523148</v>
      </c>
      <c r="BH143" s="4" t="e">
        <f t="shared" si="273"/>
        <v>#N/A</v>
      </c>
      <c r="BI143" s="4">
        <f t="shared" ca="1" si="274"/>
        <v>20.700847848948911</v>
      </c>
      <c r="BJ143" s="4">
        <f t="shared" ca="1" si="275"/>
        <v>24.807002083124264</v>
      </c>
      <c r="BK143" s="4">
        <f t="shared" ca="1" si="276"/>
        <v>23.773099655931716</v>
      </c>
      <c r="BL143" s="4">
        <f t="shared" ca="1" si="277"/>
        <v>34.23021262241965</v>
      </c>
      <c r="BM143" s="4">
        <f t="shared" si="278"/>
        <v>-5.6252417673389186</v>
      </c>
      <c r="BN143" s="4">
        <f t="shared" ca="1" si="279"/>
        <v>-6.2213176309938447</v>
      </c>
      <c r="BO143" s="4">
        <f t="shared" ca="1" si="280"/>
        <v>178.91928571428573</v>
      </c>
      <c r="BP143" s="4">
        <f t="shared" ca="1" si="281"/>
        <v>1665.5500000000002</v>
      </c>
      <c r="BS143" s="74">
        <f t="shared" si="254"/>
        <v>0.69850046807305244</v>
      </c>
      <c r="BT143" s="74">
        <f t="shared" si="255"/>
        <v>1.6396417807454606</v>
      </c>
      <c r="BU143" s="74">
        <f t="shared" ca="1" si="282"/>
        <v>-0.7834756379998894</v>
      </c>
      <c r="BV143" s="74">
        <f t="shared" ca="1" si="283"/>
        <v>-0.46958151863245906</v>
      </c>
      <c r="BW143" s="74">
        <f t="shared" si="284"/>
        <v>0.43737358637683688</v>
      </c>
      <c r="BX143" s="74">
        <f t="shared" ca="1" si="285"/>
        <v>-0.11496200551288861</v>
      </c>
      <c r="BY143" s="74">
        <f t="shared" ca="1" si="256"/>
        <v>2.8157546276373342</v>
      </c>
      <c r="BZ143" s="74">
        <f t="shared" ca="1" si="286"/>
        <v>-1.098315363716718</v>
      </c>
      <c r="CA143" s="74">
        <f t="shared" ca="1" si="287"/>
        <v>-0.88146984714839527</v>
      </c>
      <c r="CB143" s="74">
        <f t="shared" si="288"/>
        <v>-1.2728117504572385</v>
      </c>
      <c r="CC143" s="74">
        <f t="shared" si="289"/>
        <v>3.4459290906997837</v>
      </c>
      <c r="CD143" s="74" t="e">
        <f t="shared" ca="1" si="290"/>
        <v>#DIV/0!</v>
      </c>
      <c r="CE143" s="74">
        <f t="shared" ca="1" si="291"/>
        <v>-0.57611618547065513</v>
      </c>
      <c r="CF143" s="74">
        <f t="shared" ca="1" si="292"/>
        <v>-1.17790226536273</v>
      </c>
      <c r="CG143" s="74">
        <f t="shared" ca="1" si="293"/>
        <v>5.0876797933839847E-2</v>
      </c>
      <c r="CH143" s="74">
        <f t="shared" ca="1" si="294"/>
        <v>0.81940699646195159</v>
      </c>
      <c r="CI143" s="74">
        <f t="shared" si="295"/>
        <v>-2.5976311712759865</v>
      </c>
      <c r="CJ143" s="74">
        <f t="shared" ca="1" si="296"/>
        <v>-0.72985538252142168</v>
      </c>
      <c r="CK143" s="74">
        <f t="shared" ca="1" si="297"/>
        <v>-4.4847017962978608E-3</v>
      </c>
      <c r="CL143" s="74">
        <f t="shared" ca="1" si="298"/>
        <v>-1.6763706330925523</v>
      </c>
    </row>
    <row r="144" spans="1:90" x14ac:dyDescent="0.35">
      <c r="A144" s="73" t="s">
        <v>1675</v>
      </c>
      <c r="B144" s="41">
        <f t="shared" si="299"/>
        <v>44809</v>
      </c>
      <c r="C144" s="57">
        <f>'HAVERW (new)'!B199</f>
        <v>406</v>
      </c>
      <c r="D144" s="57">
        <f>'HAVERW (new)'!C199-'HAVERW (new)'!B199</f>
        <v>73</v>
      </c>
      <c r="E144" s="4">
        <f ca="1">AVERAGE(OFFSET('HAVERD (new)'!B$12,(ROWS('Chart Data'!$A$5:$A144)-1)*7,0,7,1))</f>
        <v>115</v>
      </c>
      <c r="F144" s="4">
        <f ca="1">AVERAGE(OFFSET('HAVERD (new)'!C$12,(ROWS('Chart Data'!$A$5:$A144)-1)*7,0,7,1))</f>
        <v>107.14285714285714</v>
      </c>
      <c r="G144" s="57">
        <f>'HAVERW (new)'!Q199</f>
        <v>39229</v>
      </c>
      <c r="H144" s="4">
        <f ca="1">AVERAGE(OFFSET('HAVERD (new)'!O$12,(ROWS('Chart Data'!$A$5:$A144)-1)*7,0,7,1))</f>
        <v>95.142857142857139</v>
      </c>
      <c r="I144" s="4">
        <f ca="1">AVERAGE(OFFSET('HAVERD (new)'!P$12,(ROWS('Chart Data'!$A$5:$A144)-1)*7,0,7,1))</f>
        <v>86.571428571428569</v>
      </c>
      <c r="J144" s="4">
        <f ca="1">AVERAGE(OFFSET('HAVERD (new)'!Q$12,(ROWS('Chart Data'!$A$5:$A144)-1)*7,0,7,1))</f>
        <v>80.142857142857139</v>
      </c>
      <c r="K144" s="4">
        <f ca="1">AVERAGE(OFFSET('HAVERD (new)'!R$12,(ROWS('Chart Data'!$A$5:$A144)-1)*7,0,7,1))</f>
        <v>85.714285714285708</v>
      </c>
      <c r="L144" s="57">
        <f>'HAVERW (new)'!D199</f>
        <v>4619</v>
      </c>
      <c r="M144" s="57">
        <f>'HAVERW (new)'!F199</f>
        <v>175.29999999999998</v>
      </c>
      <c r="N144" s="4" t="e">
        <f ca="1">AVERAGE(OFFSET('HAVERD (new)'!D$12,(ROWS('Chart Data'!$A$5:$A144)-1)*7,0,7,1))</f>
        <v>#DIV/0!</v>
      </c>
      <c r="O144" s="4">
        <f ca="1">AVERAGE(OFFSET('HAVERD (new)'!E$12,(ROWS('Chart Data'!$A$5:$A144)-1)*7,0,7,1))</f>
        <v>90.751428571428576</v>
      </c>
      <c r="P144" s="4">
        <f ca="1">AVERAGE(AVERAGE(OFFSET('HAVERD (new)'!F$12,(ROWS('Chart Data'!$A$5:$A144)-1)*7,0,7,1)),AVERAGE(OFFSET('HAVERD (new)'!J$12,(ROWS('Chart Data'!$A$5:$A144)-1)*7,0,7,1)),AVERAGE(OFFSET('HAVERD (new)'!K$12,(ROWS('Chart Data'!$A$5:$A144)-1)*7,0,7,1)))</f>
        <v>86.578571428571422</v>
      </c>
      <c r="Q144" s="4">
        <f ca="1">AVERAGE(AVERAGE(OFFSET('HAVERD (new)'!H$12,(ROWS('Chart Data'!$A$5:$A144)-1)*7,0,7,1)),AVERAGE(OFFSET('HAVERD (new)'!I$12,(ROWS('Chart Data'!$A$5:$A144)-1)*7,0,7,1)))</f>
        <v>93.382142857142867</v>
      </c>
      <c r="R144" s="4">
        <f ca="1">AVERAGE(AVERAGE(OFFSET('HAVERD (new)'!L$12,(ROWS('Chart Data'!$A$5:$A144)-1)*7,0,7,1)),AVERAGE(OFFSET('HAVERD (new)'!M$12,(ROWS('Chart Data'!$A$5:$A144)-1)*7,0,7,1)))</f>
        <v>98.129285714285714</v>
      </c>
      <c r="S144" s="57">
        <f>'Fuel demand'!C90</f>
        <v>91.19240097971219</v>
      </c>
      <c r="T144" s="57">
        <f ca="1">AVERAGE(OFFSET(Energy!E$1109,(ROWS('Chart Data'!$A$5:$A144)-1)*7,0,7,1))</f>
        <v>581044.71428571432</v>
      </c>
      <c r="U144" s="57">
        <f ca="1">-AVERAGE(OFFSET('HAVERD (new)'!T$12,(ROWS('Chart Data'!$A$5:$A144)-1)*7,0,7,1))</f>
        <v>-373.57142857142856</v>
      </c>
      <c r="V144" s="4">
        <f ca="1">-AVERAGE(OFFSET('HAVERD (new)'!U$12,(ROWS('Chart Data'!$A$5:$A144)-1)*7,0,7,1))*10000</f>
        <v>-2408.1999999999998</v>
      </c>
      <c r="W144" s="4"/>
      <c r="Z144" s="4"/>
      <c r="AA144" s="4">
        <f t="shared" si="257"/>
        <v>-6.4516129032258114</v>
      </c>
      <c r="AB144" s="4">
        <f t="shared" si="258"/>
        <v>23.728813559322038</v>
      </c>
      <c r="AC144" s="4">
        <f t="shared" ca="1" si="259"/>
        <v>0.12437810945273853</v>
      </c>
      <c r="AD144" s="4">
        <f t="shared" ca="1" si="260"/>
        <v>-4.7013977128335549</v>
      </c>
      <c r="AE144" s="4">
        <f t="shared" si="241"/>
        <v>56.584041831317599</v>
      </c>
      <c r="AF144" s="4">
        <f t="shared" ca="1" si="242"/>
        <v>-3.7572254335260236</v>
      </c>
      <c r="AG144" s="4">
        <f t="shared" ca="1" si="243"/>
        <v>40.930232558139522</v>
      </c>
      <c r="AH144" s="4">
        <f t="shared" ca="1" si="244"/>
        <v>35.835351089588372</v>
      </c>
      <c r="AI144" s="4">
        <f t="shared" ca="1" si="245"/>
        <v>14.068441064638781</v>
      </c>
      <c r="AJ144" s="4">
        <f t="shared" si="246"/>
        <v>-32.009145470134314</v>
      </c>
      <c r="AK144" s="4">
        <f t="shared" si="247"/>
        <v>10.152603231597833</v>
      </c>
      <c r="AL144" s="73" t="e">
        <f>NA()</f>
        <v>#N/A</v>
      </c>
      <c r="AM144" s="4">
        <f t="shared" ca="1" si="248"/>
        <v>16.780028677524928</v>
      </c>
      <c r="AN144" s="4">
        <f t="shared" ca="1" si="249"/>
        <v>23.430095993265532</v>
      </c>
      <c r="AO144" s="4">
        <f t="shared" ca="1" si="250"/>
        <v>19.0415486737751</v>
      </c>
      <c r="AP144" s="4">
        <f t="shared" ca="1" si="251"/>
        <v>39.174965302752504</v>
      </c>
      <c r="AQ144" s="4">
        <f t="shared" si="252"/>
        <v>-1.7389078823497717</v>
      </c>
      <c r="AR144" s="4">
        <f t="shared" ca="1" si="253"/>
        <v>-7.9778032482896721</v>
      </c>
      <c r="AS144" s="57">
        <f t="shared" ca="1" si="261"/>
        <v>373.57142857142856</v>
      </c>
      <c r="AT144" s="57">
        <f t="shared" ca="1" si="262"/>
        <v>2408.1999999999998</v>
      </c>
      <c r="AW144" s="4">
        <f t="shared" si="300"/>
        <v>-6.2242412209648323</v>
      </c>
      <c r="AX144" s="4">
        <f t="shared" si="263"/>
        <v>19.503986797679495</v>
      </c>
      <c r="AY144" s="4">
        <f t="shared" ca="1" si="264"/>
        <v>0.97059153132795783</v>
      </c>
      <c r="AZ144" s="4">
        <f t="shared" ca="1" si="265"/>
        <v>-4.5597050500300718</v>
      </c>
      <c r="BA144" s="4">
        <f t="shared" si="266"/>
        <v>62.737840060684896</v>
      </c>
      <c r="BB144" s="4">
        <f t="shared" ca="1" si="267"/>
        <v>-2.0706189346481745</v>
      </c>
      <c r="BC144" s="4">
        <f t="shared" ca="1" si="268"/>
        <v>35.0014814653222</v>
      </c>
      <c r="BD144" s="4">
        <f t="shared" ca="1" si="269"/>
        <v>30.51461192363664</v>
      </c>
      <c r="BE144" s="4">
        <f t="shared" ca="1" si="270"/>
        <v>17.408908800557672</v>
      </c>
      <c r="BF144" s="4">
        <f t="shared" si="271"/>
        <v>-17.080973621575083</v>
      </c>
      <c r="BG144" s="4">
        <f t="shared" si="272"/>
        <v>9.9872903661057713</v>
      </c>
      <c r="BH144" s="4" t="e">
        <f t="shared" si="273"/>
        <v>#N/A</v>
      </c>
      <c r="BI144" s="4">
        <f t="shared" ca="1" si="274"/>
        <v>18.667726373104337</v>
      </c>
      <c r="BJ144" s="4">
        <f t="shared" ca="1" si="275"/>
        <v>23.813590064836887</v>
      </c>
      <c r="BK144" s="4">
        <f t="shared" ca="1" si="276"/>
        <v>21.513550195621001</v>
      </c>
      <c r="BL144" s="4">
        <f t="shared" ca="1" si="277"/>
        <v>34.586861981034261</v>
      </c>
      <c r="BM144" s="4">
        <f t="shared" si="278"/>
        <v>-3.9733202285569509</v>
      </c>
      <c r="BN144" s="4">
        <f t="shared" ca="1" si="279"/>
        <v>-8.0906406422261661</v>
      </c>
      <c r="BO144" s="4">
        <f t="shared" ca="1" si="280"/>
        <v>224.57</v>
      </c>
      <c r="BP144" s="4">
        <f t="shared" ca="1" si="281"/>
        <v>1725.45</v>
      </c>
      <c r="BS144" s="74">
        <f t="shared" si="254"/>
        <v>0.29431001006821023</v>
      </c>
      <c r="BT144" s="74">
        <f t="shared" si="255"/>
        <v>1.1422492327701725</v>
      </c>
      <c r="BU144" s="74">
        <f t="shared" ca="1" si="282"/>
        <v>-0.20658263666757681</v>
      </c>
      <c r="BV144" s="74">
        <f t="shared" ca="1" si="283"/>
        <v>0.31679901496256241</v>
      </c>
      <c r="BW144" s="74">
        <f t="shared" si="284"/>
        <v>0.2949601805052946</v>
      </c>
      <c r="BX144" s="74">
        <f t="shared" ca="1" si="285"/>
        <v>-0.14233391158738942</v>
      </c>
      <c r="BY144" s="74">
        <f t="shared" ca="1" si="256"/>
        <v>2.4708177973922614</v>
      </c>
      <c r="BZ144" s="74">
        <f t="shared" ca="1" si="286"/>
        <v>-1.3108381215794873</v>
      </c>
      <c r="CA144" s="74">
        <f t="shared" ca="1" si="287"/>
        <v>-1.0249896620269687</v>
      </c>
      <c r="CB144" s="74">
        <f t="shared" si="288"/>
        <v>-0.17377845084994437</v>
      </c>
      <c r="CC144" s="74">
        <f t="shared" si="289"/>
        <v>2.9746918427996949</v>
      </c>
      <c r="CD144" s="74" t="e">
        <f t="shared" ca="1" si="290"/>
        <v>#DIV/0!</v>
      </c>
      <c r="CE144" s="74">
        <f t="shared" ca="1" si="291"/>
        <v>-1.6018177381042682</v>
      </c>
      <c r="CF144" s="74">
        <f t="shared" ca="1" si="292"/>
        <v>-2.0437968376388431</v>
      </c>
      <c r="CG144" s="74">
        <f t="shared" ca="1" si="293"/>
        <v>-0.86384629009824565</v>
      </c>
      <c r="CH144" s="74">
        <f t="shared" ca="1" si="294"/>
        <v>-0.23976648074442769</v>
      </c>
      <c r="CI144" s="74">
        <f t="shared" si="295"/>
        <v>-2.561021345882434</v>
      </c>
      <c r="CJ144" s="74">
        <f t="shared" ca="1" si="296"/>
        <v>-0.54415038118734249</v>
      </c>
      <c r="CK144" s="74">
        <f t="shared" ca="1" si="297"/>
        <v>-2.2104281211884804</v>
      </c>
      <c r="CL144" s="74">
        <f t="shared" ca="1" si="298"/>
        <v>-2.9359083054280282</v>
      </c>
    </row>
    <row r="145" spans="1:90" x14ac:dyDescent="0.35">
      <c r="A145" s="73" t="s">
        <v>1676</v>
      </c>
      <c r="B145" s="41">
        <f t="shared" si="299"/>
        <v>44816</v>
      </c>
      <c r="C145" s="57">
        <f>'HAVERW (new)'!B200</f>
        <v>408</v>
      </c>
      <c r="D145" s="57">
        <f>'HAVERW (new)'!C200-'HAVERW (new)'!B200</f>
        <v>70</v>
      </c>
      <c r="E145" s="4">
        <f ca="1">AVERAGE(OFFSET('HAVERD (new)'!B$12,(ROWS('Chart Data'!$A$5:$A145)-1)*7,0,7,1))</f>
        <v>118.14285714285714</v>
      </c>
      <c r="F145" s="4">
        <f ca="1">AVERAGE(OFFSET('HAVERD (new)'!C$12,(ROWS('Chart Data'!$A$5:$A145)-1)*7,0,7,1))</f>
        <v>106.85714285714286</v>
      </c>
      <c r="G145" s="57">
        <f>'HAVERW (new)'!Q200</f>
        <v>39145</v>
      </c>
      <c r="H145" s="4">
        <f ca="1">AVERAGE(OFFSET('HAVERD (new)'!O$12,(ROWS('Chart Data'!$A$5:$A145)-1)*7,0,7,1))</f>
        <v>97.857142857142861</v>
      </c>
      <c r="I145" s="4">
        <f ca="1">AVERAGE(OFFSET('HAVERD (new)'!P$12,(ROWS('Chart Data'!$A$5:$A145)-1)*7,0,7,1))</f>
        <v>84.142857142857139</v>
      </c>
      <c r="J145" s="4">
        <f ca="1">AVERAGE(OFFSET('HAVERD (new)'!Q$12,(ROWS('Chart Data'!$A$5:$A145)-1)*7,0,7,1))</f>
        <v>81</v>
      </c>
      <c r="K145" s="4">
        <f ca="1">AVERAGE(OFFSET('HAVERD (new)'!R$12,(ROWS('Chart Data'!$A$5:$A145)-1)*7,0,7,1))</f>
        <v>84.714285714285708</v>
      </c>
      <c r="L145" s="57">
        <f>'HAVERW (new)'!D200</f>
        <v>2990</v>
      </c>
      <c r="M145" s="57">
        <f>'HAVERW (new)'!F200</f>
        <v>178.05714285714288</v>
      </c>
      <c r="N145" s="4" t="e">
        <f ca="1">AVERAGE(OFFSET('HAVERD (new)'!D$12,(ROWS('Chart Data'!$A$5:$A145)-1)*7,0,7,1))</f>
        <v>#DIV/0!</v>
      </c>
      <c r="O145" s="4">
        <f ca="1">AVERAGE(OFFSET('HAVERD (new)'!E$12,(ROWS('Chart Data'!$A$5:$A145)-1)*7,0,7,1))</f>
        <v>87.94714285714285</v>
      </c>
      <c r="P145" s="4">
        <f ca="1">AVERAGE(AVERAGE(OFFSET('HAVERD (new)'!F$12,(ROWS('Chart Data'!$A$5:$A145)-1)*7,0,7,1)),AVERAGE(OFFSET('HAVERD (new)'!J$12,(ROWS('Chart Data'!$A$5:$A145)-1)*7,0,7,1)),AVERAGE(OFFSET('HAVERD (new)'!K$12,(ROWS('Chart Data'!$A$5:$A145)-1)*7,0,7,1)))</f>
        <v>82.103333333333339</v>
      </c>
      <c r="Q145" s="4">
        <f ca="1">AVERAGE(AVERAGE(OFFSET('HAVERD (new)'!H$12,(ROWS('Chart Data'!$A$5:$A145)-1)*7,0,7,1)),AVERAGE(OFFSET('HAVERD (new)'!I$12,(ROWS('Chart Data'!$A$5:$A145)-1)*7,0,7,1)))</f>
        <v>91.323571428571427</v>
      </c>
      <c r="R145" s="4">
        <f ca="1">AVERAGE(AVERAGE(OFFSET('HAVERD (new)'!L$12,(ROWS('Chart Data'!$A$5:$A145)-1)*7,0,7,1)),AVERAGE(OFFSET('HAVERD (new)'!M$12,(ROWS('Chart Data'!$A$5:$A145)-1)*7,0,7,1)))</f>
        <v>93.421428571428564</v>
      </c>
      <c r="S145" s="57">
        <f>'Fuel demand'!C91</f>
        <v>93.305768385368253</v>
      </c>
      <c r="T145" s="57">
        <f ca="1">AVERAGE(OFFSET(Energy!E$1109,(ROWS('Chart Data'!$A$5:$A145)-1)*7,0,7,1))</f>
        <v>566416.85714285716</v>
      </c>
      <c r="U145" s="57">
        <f ca="1">-AVERAGE(OFFSET('HAVERD (new)'!T$12,(ROWS('Chart Data'!$A$5:$A145)-1)*7,0,7,1))</f>
        <v>-185.98714285714286</v>
      </c>
      <c r="V145" s="4">
        <f ca="1">-AVERAGE(OFFSET('HAVERD (new)'!U$12,(ROWS('Chart Data'!$A$5:$A145)-1)*7,0,7,1))*10000</f>
        <v>-3013.7999999999997</v>
      </c>
      <c r="W145" s="4"/>
      <c r="Z145" s="4"/>
      <c r="AA145" s="4">
        <f t="shared" si="257"/>
        <v>-4.6728971962616832</v>
      </c>
      <c r="AB145" s="4">
        <f t="shared" si="258"/>
        <v>27.27272727272727</v>
      </c>
      <c r="AC145" s="4">
        <f t="shared" ca="1" si="259"/>
        <v>2.2249690976514191</v>
      </c>
      <c r="AD145" s="4">
        <f t="shared" ca="1" si="260"/>
        <v>-5.4361567635903825</v>
      </c>
      <c r="AE145" s="4">
        <f t="shared" si="241"/>
        <v>55.627559336858432</v>
      </c>
      <c r="AF145" s="4">
        <f t="shared" ca="1" si="242"/>
        <v>-1.1544011544011523</v>
      </c>
      <c r="AG145" s="4">
        <f t="shared" ca="1" si="243"/>
        <v>39.243498817966895</v>
      </c>
      <c r="AH145" s="4">
        <f t="shared" ca="1" si="244"/>
        <v>40.694789081885865</v>
      </c>
      <c r="AI145" s="4">
        <f t="shared" ca="1" si="245"/>
        <v>16.732283464566923</v>
      </c>
      <c r="AJ145" s="4">
        <f t="shared" si="246"/>
        <v>-93.277310924369743</v>
      </c>
      <c r="AK145" s="4">
        <f t="shared" si="247"/>
        <v>0.89039987048729063</v>
      </c>
      <c r="AL145" s="73" t="e">
        <f>NA()</f>
        <v>#N/A</v>
      </c>
      <c r="AM145" s="4">
        <f t="shared" ca="1" si="248"/>
        <v>17.733792312105546</v>
      </c>
      <c r="AN145" s="4">
        <f t="shared" ca="1" si="249"/>
        <v>19.243803253292025</v>
      </c>
      <c r="AO145" s="4">
        <f t="shared" ca="1" si="250"/>
        <v>18.985044624161283</v>
      </c>
      <c r="AP145" s="4">
        <f t="shared" ca="1" si="251"/>
        <v>38.120029991657248</v>
      </c>
      <c r="AQ145" s="4">
        <f t="shared" si="252"/>
        <v>1.5757763955983384</v>
      </c>
      <c r="AR145" s="4">
        <f t="shared" ca="1" si="253"/>
        <v>-10.425491105507856</v>
      </c>
      <c r="AS145" s="57">
        <f t="shared" ca="1" si="261"/>
        <v>185.98714285714286</v>
      </c>
      <c r="AT145" s="57">
        <f t="shared" ca="1" si="262"/>
        <v>3013.7999999999997</v>
      </c>
      <c r="AW145" s="4">
        <f t="shared" si="300"/>
        <v>-5.753121257735172</v>
      </c>
      <c r="AX145" s="4">
        <f t="shared" si="263"/>
        <v>20.174627632254754</v>
      </c>
      <c r="AY145" s="4">
        <f t="shared" ca="1" si="264"/>
        <v>1.271405964106076</v>
      </c>
      <c r="AZ145" s="4">
        <f t="shared" ca="1" si="265"/>
        <v>-4.837486049577735</v>
      </c>
      <c r="BA145" s="4">
        <f t="shared" si="266"/>
        <v>59.069158447525311</v>
      </c>
      <c r="BB145" s="4">
        <f t="shared" ca="1" si="267"/>
        <v>-2.176203117831188</v>
      </c>
      <c r="BC145" s="4">
        <f t="shared" ca="1" si="268"/>
        <v>38.086467844940827</v>
      </c>
      <c r="BD145" s="4">
        <f t="shared" ca="1" si="269"/>
        <v>36.296417302216213</v>
      </c>
      <c r="BE145" s="4">
        <f t="shared" ca="1" si="270"/>
        <v>15.727782135835206</v>
      </c>
      <c r="BF145" s="4">
        <f t="shared" si="271"/>
        <v>-40.945302909814828</v>
      </c>
      <c r="BG145" s="4">
        <f t="shared" si="272"/>
        <v>8.0073333672986458</v>
      </c>
      <c r="BH145" s="4" t="e">
        <f t="shared" si="273"/>
        <v>#N/A</v>
      </c>
      <c r="BI145" s="4">
        <f t="shared" ca="1" si="274"/>
        <v>17.812819144361924</v>
      </c>
      <c r="BJ145" s="4">
        <f t="shared" ca="1" si="275"/>
        <v>22.084213385980394</v>
      </c>
      <c r="BK145" s="4">
        <f t="shared" ca="1" si="276"/>
        <v>20.230861349936049</v>
      </c>
      <c r="BL145" s="4">
        <f t="shared" ca="1" si="277"/>
        <v>35.788094137981339</v>
      </c>
      <c r="BM145" s="4">
        <f t="shared" si="278"/>
        <v>-1.3425669926765804</v>
      </c>
      <c r="BN145" s="4">
        <f t="shared" ca="1" si="279"/>
        <v>-8.6388370888000967</v>
      </c>
      <c r="BO145" s="4">
        <f t="shared" ca="1" si="280"/>
        <v>228.34964285714287</v>
      </c>
      <c r="BP145" s="4">
        <f t="shared" ca="1" si="281"/>
        <v>2096.85</v>
      </c>
      <c r="BS145" s="74">
        <f t="shared" si="254"/>
        <v>0.36779918425090879</v>
      </c>
      <c r="BT145" s="74">
        <f t="shared" si="255"/>
        <v>0.89355295878252861</v>
      </c>
      <c r="BU145" s="74">
        <f t="shared" ca="1" si="282"/>
        <v>0.1560358213127335</v>
      </c>
      <c r="BV145" s="74">
        <f t="shared" ca="1" si="283"/>
        <v>0.29058633050939575</v>
      </c>
      <c r="BW145" s="74">
        <f t="shared" si="284"/>
        <v>0.2785728844871993</v>
      </c>
      <c r="BX145" s="74">
        <f t="shared" ca="1" si="285"/>
        <v>0.3777323038280902</v>
      </c>
      <c r="BY145" s="74">
        <f t="shared" ca="1" si="256"/>
        <v>2.8040476332006468</v>
      </c>
      <c r="BZ145" s="74">
        <f t="shared" ca="1" si="286"/>
        <v>-1.098315363716718</v>
      </c>
      <c r="CA145" s="74">
        <f t="shared" ca="1" si="287"/>
        <v>-1.3598692300769717</v>
      </c>
      <c r="CB145" s="74">
        <f t="shared" si="288"/>
        <v>-0.88253745522852001</v>
      </c>
      <c r="CC145" s="74">
        <f t="shared" si="289"/>
        <v>3.1421850082595815</v>
      </c>
      <c r="CD145" s="74" t="e">
        <f t="shared" ca="1" si="290"/>
        <v>#DIV/0!</v>
      </c>
      <c r="CE145" s="74">
        <f t="shared" ca="1" si="291"/>
        <v>-2.0415321184973227</v>
      </c>
      <c r="CF145" s="74">
        <f t="shared" ca="1" si="292"/>
        <v>-2.6026264757552324</v>
      </c>
      <c r="CG145" s="74">
        <f t="shared" ca="1" si="293"/>
        <v>-1.097141152019351</v>
      </c>
      <c r="CH145" s="74">
        <f t="shared" ca="1" si="294"/>
        <v>-0.75451448164895918</v>
      </c>
      <c r="CI145" s="74">
        <f t="shared" si="295"/>
        <v>-2.0482432505001729</v>
      </c>
      <c r="CJ145" s="74">
        <f t="shared" ca="1" si="296"/>
        <v>-0.71115750062105443</v>
      </c>
      <c r="CK145" s="74">
        <f t="shared" ca="1" si="297"/>
        <v>0.16765654316546602</v>
      </c>
      <c r="CL145" s="74">
        <f t="shared" ca="1" si="298"/>
        <v>-3.8750563162213849</v>
      </c>
    </row>
    <row r="146" spans="1:90" x14ac:dyDescent="0.35">
      <c r="A146" s="73" t="s">
        <v>1677</v>
      </c>
      <c r="B146" s="41">
        <f t="shared" si="299"/>
        <v>44823</v>
      </c>
      <c r="C146" s="57">
        <f>'HAVERW (new)'!B201</f>
        <v>402</v>
      </c>
      <c r="D146" s="57">
        <f>'HAVERW (new)'!C201-'HAVERW (new)'!B201</f>
        <v>63</v>
      </c>
      <c r="E146" s="4">
        <f ca="1">AVERAGE(OFFSET('HAVERD (new)'!B$12,(ROWS('Chart Data'!$A$5:$A146)-1)*7,0,7,1))</f>
        <v>108.28571428571429</v>
      </c>
      <c r="F146" s="4">
        <f ca="1">AVERAGE(OFFSET('HAVERD (new)'!C$12,(ROWS('Chart Data'!$A$5:$A146)-1)*7,0,7,1))</f>
        <v>98.857142857142861</v>
      </c>
      <c r="G146" s="57">
        <f>'HAVERW (new)'!Q201</f>
        <v>38722</v>
      </c>
      <c r="H146" s="4">
        <f ca="1">AVERAGE(OFFSET('HAVERD (new)'!O$12,(ROWS('Chart Data'!$A$5:$A146)-1)*7,0,7,1))</f>
        <v>91.142857142857139</v>
      </c>
      <c r="I146" s="4">
        <f ca="1">AVERAGE(OFFSET('HAVERD (new)'!P$12,(ROWS('Chart Data'!$A$5:$A146)-1)*7,0,7,1))</f>
        <v>89.5</v>
      </c>
      <c r="J146" s="4">
        <f ca="1">AVERAGE(OFFSET('HAVERD (new)'!Q$12,(ROWS('Chart Data'!$A$5:$A146)-1)*7,0,7,1))</f>
        <v>78.285714285714292</v>
      </c>
      <c r="K146" s="4">
        <f ca="1">AVERAGE(OFFSET('HAVERD (new)'!R$12,(ROWS('Chart Data'!$A$5:$A146)-1)*7,0,7,1))</f>
        <v>81.857142857142861</v>
      </c>
      <c r="L146" s="57">
        <f>'HAVERW (new)'!D201</f>
        <v>1530</v>
      </c>
      <c r="M146" s="57">
        <f>'HAVERW (new)'!F201</f>
        <v>163.17142857142855</v>
      </c>
      <c r="N146" s="4" t="e">
        <f ca="1">AVERAGE(OFFSET('HAVERD (new)'!D$12,(ROWS('Chart Data'!$A$5:$A146)-1)*7,0,7,1))</f>
        <v>#DIV/0!</v>
      </c>
      <c r="O146" s="4">
        <f ca="1">AVERAGE(OFFSET('HAVERD (new)'!E$12,(ROWS('Chart Data'!$A$5:$A146)-1)*7,0,7,1))</f>
        <v>86.691428571428574</v>
      </c>
      <c r="P146" s="4">
        <f ca="1">AVERAGE(AVERAGE(OFFSET('HAVERD (new)'!F$12,(ROWS('Chart Data'!$A$5:$A146)-1)*7,0,7,1)),AVERAGE(OFFSET('HAVERD (new)'!J$12,(ROWS('Chart Data'!$A$5:$A146)-1)*7,0,7,1)),AVERAGE(OFFSET('HAVERD (new)'!K$12,(ROWS('Chart Data'!$A$5:$A146)-1)*7,0,7,1)))</f>
        <v>82.632380952380956</v>
      </c>
      <c r="Q146" s="4">
        <f ca="1">AVERAGE(AVERAGE(OFFSET('HAVERD (new)'!H$12,(ROWS('Chart Data'!$A$5:$A146)-1)*7,0,7,1)),AVERAGE(OFFSET('HAVERD (new)'!I$12,(ROWS('Chart Data'!$A$5:$A146)-1)*7,0,7,1)))</f>
        <v>89.910714285714278</v>
      </c>
      <c r="R146" s="4">
        <f ca="1">AVERAGE(AVERAGE(OFFSET('HAVERD (new)'!L$12,(ROWS('Chart Data'!$A$5:$A146)-1)*7,0,7,1)),AVERAGE(OFFSET('HAVERD (new)'!M$12,(ROWS('Chart Data'!$A$5:$A146)-1)*7,0,7,1)))</f>
        <v>89.694999999999993</v>
      </c>
      <c r="S146" s="57">
        <f>'Fuel demand'!C92</f>
        <v>90.815918969115543</v>
      </c>
      <c r="T146" s="57">
        <f ca="1">AVERAGE(OFFSET(Energy!E$1109,(ROWS('Chart Data'!$A$5:$A146)-1)*7,0,7,1))</f>
        <v>580478.28571428568</v>
      </c>
      <c r="U146" s="57">
        <f ca="1">-AVERAGE(OFFSET('HAVERD (new)'!T$12,(ROWS('Chart Data'!$A$5:$A146)-1)*7,0,7,1))</f>
        <v>-363.58571428571429</v>
      </c>
      <c r="V146" s="4">
        <f ca="1">-AVERAGE(OFFSET('HAVERD (new)'!U$12,(ROWS('Chart Data'!$A$5:$A146)-1)*7,0,7,1))*10000</f>
        <v>-3531.9999999999995</v>
      </c>
      <c r="W146" s="4"/>
      <c r="Z146" s="4"/>
      <c r="AA146" s="4">
        <f t="shared" si="257"/>
        <v>-0.24813895781637951</v>
      </c>
      <c r="AB146" s="4">
        <f t="shared" si="258"/>
        <v>6.7796610169491567</v>
      </c>
      <c r="AC146" s="4">
        <f t="shared" ca="1" si="259"/>
        <v>-5.3682896379525502</v>
      </c>
      <c r="AD146" s="4">
        <f t="shared" ca="1" si="260"/>
        <v>-12.736443883984872</v>
      </c>
      <c r="AE146" s="4">
        <f t="shared" si="241"/>
        <v>53.293745051464761</v>
      </c>
      <c r="AF146" s="4">
        <f t="shared" ca="1" si="242"/>
        <v>-6.9970845481049597</v>
      </c>
      <c r="AG146" s="4">
        <f t="shared" ca="1" si="243"/>
        <v>42.710706150341693</v>
      </c>
      <c r="AH146" s="4">
        <f t="shared" ca="1" si="244"/>
        <v>25.400457665903886</v>
      </c>
      <c r="AI146" s="4">
        <f t="shared" ca="1" si="245"/>
        <v>10.404624277456653</v>
      </c>
      <c r="AJ146" s="4">
        <f t="shared" si="246"/>
        <v>-12.748710390567419</v>
      </c>
      <c r="AK146" s="4">
        <f t="shared" si="247"/>
        <v>-11.202674337246366</v>
      </c>
      <c r="AL146" s="73" t="e">
        <f>NA()</f>
        <v>#N/A</v>
      </c>
      <c r="AM146" s="4">
        <f t="shared" ca="1" si="248"/>
        <v>14.30185907215915</v>
      </c>
      <c r="AN146" s="4">
        <f t="shared" ca="1" si="249"/>
        <v>15.636765891658833</v>
      </c>
      <c r="AO146" s="4">
        <f t="shared" ca="1" si="250"/>
        <v>18.046177507689997</v>
      </c>
      <c r="AP146" s="4">
        <f t="shared" ca="1" si="251"/>
        <v>29.342026656778518</v>
      </c>
      <c r="AQ146" s="4">
        <f t="shared" si="252"/>
        <v>-2.8792793172613962</v>
      </c>
      <c r="AR146" s="4">
        <f t="shared" ca="1" si="253"/>
        <v>-4.3693104259825866</v>
      </c>
      <c r="AS146" s="57">
        <f t="shared" ca="1" si="261"/>
        <v>363.58571428571429</v>
      </c>
      <c r="AT146" s="57">
        <f t="shared" ca="1" si="262"/>
        <v>3531.9999999999995</v>
      </c>
      <c r="AW146" s="4">
        <f t="shared" si="300"/>
        <v>-2.6620028440361128</v>
      </c>
      <c r="AX146" s="4">
        <f t="shared" si="263"/>
        <v>19.369542886492042</v>
      </c>
      <c r="AY146" s="4">
        <f t="shared" ca="1" si="264"/>
        <v>-0.39241676713238638</v>
      </c>
      <c r="AZ146" s="4">
        <f t="shared" ca="1" si="265"/>
        <v>-6.8595784282764782</v>
      </c>
      <c r="BA146" s="4">
        <f t="shared" si="266"/>
        <v>56.141283613265422</v>
      </c>
      <c r="BB146" s="4">
        <f t="shared" ca="1" si="267"/>
        <v>-3.3827825037720443</v>
      </c>
      <c r="BC146" s="4">
        <f t="shared" ca="1" si="268"/>
        <v>42.105548740879762</v>
      </c>
      <c r="BD146" s="4">
        <f t="shared" ca="1" si="269"/>
        <v>34.313198385358845</v>
      </c>
      <c r="BE146" s="4">
        <f t="shared" ca="1" si="270"/>
        <v>14.070421171131239</v>
      </c>
      <c r="BF146" s="4">
        <f t="shared" si="271"/>
        <v>-28.859753234729411</v>
      </c>
      <c r="BG146" s="4">
        <f t="shared" si="272"/>
        <v>2.7393052227740271</v>
      </c>
      <c r="BH146" s="4" t="e">
        <f t="shared" si="273"/>
        <v>#N/A</v>
      </c>
      <c r="BI146" s="4">
        <f t="shared" ca="1" si="274"/>
        <v>16.739281786224719</v>
      </c>
      <c r="BJ146" s="4">
        <f t="shared" ca="1" si="275"/>
        <v>20.007860787882599</v>
      </c>
      <c r="BK146" s="4">
        <f t="shared" ca="1" si="276"/>
        <v>19.432279090388278</v>
      </c>
      <c r="BL146" s="4">
        <f t="shared" ca="1" si="277"/>
        <v>35.214671732083829</v>
      </c>
      <c r="BM146" s="4">
        <f t="shared" si="278"/>
        <v>-0.90304313861648833</v>
      </c>
      <c r="BN146" s="4">
        <f t="shared" ca="1" si="279"/>
        <v>-7.7323613740778647</v>
      </c>
      <c r="BO146" s="4">
        <f t="shared" ca="1" si="280"/>
        <v>280.67750000000001</v>
      </c>
      <c r="BP146" s="4">
        <f t="shared" ca="1" si="281"/>
        <v>2637.5</v>
      </c>
      <c r="BS146" s="74">
        <f t="shared" si="254"/>
        <v>0.14733166170281303</v>
      </c>
      <c r="BT146" s="74">
        <f t="shared" si="255"/>
        <v>0.31326165281135926</v>
      </c>
      <c r="BU146" s="74">
        <f t="shared" ca="1" si="282"/>
        <v>-0.9812675241709673</v>
      </c>
      <c r="BV146" s="74">
        <f t="shared" ca="1" si="283"/>
        <v>-0.44336883417929113</v>
      </c>
      <c r="BW146" s="74">
        <f t="shared" si="284"/>
        <v>0.19605114382464814</v>
      </c>
      <c r="BX146" s="74">
        <f t="shared" ca="1" si="285"/>
        <v>-0.90874728167335705</v>
      </c>
      <c r="BY146" s="74">
        <f t="shared" ca="1" si="256"/>
        <v>3.2381752118189722</v>
      </c>
      <c r="BZ146" s="74">
        <f t="shared" ca="1" si="286"/>
        <v>-1.7713040969488163</v>
      </c>
      <c r="CA146" s="74">
        <f t="shared" ca="1" si="287"/>
        <v>-2.3166679959341194</v>
      </c>
      <c r="CB146" s="74">
        <f t="shared" si="288"/>
        <v>-1.5177665199263226</v>
      </c>
      <c r="CC146" s="74">
        <f t="shared" si="289"/>
        <v>2.2378954828233137</v>
      </c>
      <c r="CD146" s="74" t="e">
        <f t="shared" ca="1" si="290"/>
        <v>#DIV/0!</v>
      </c>
      <c r="CE146" s="74">
        <f t="shared" ca="1" si="291"/>
        <v>-2.2384291843992536</v>
      </c>
      <c r="CF146" s="74">
        <f t="shared" ca="1" si="292"/>
        <v>-2.536563512577183</v>
      </c>
      <c r="CG146" s="74">
        <f t="shared" ca="1" si="293"/>
        <v>-1.2572581668978888</v>
      </c>
      <c r="CH146" s="74">
        <f t="shared" ca="1" si="294"/>
        <v>-1.161954979406346</v>
      </c>
      <c r="CI146" s="74">
        <f t="shared" si="295"/>
        <v>-2.6523692713887908</v>
      </c>
      <c r="CJ146" s="74">
        <f t="shared" ca="1" si="296"/>
        <v>-0.55061733004768476</v>
      </c>
      <c r="CK146" s="74">
        <f t="shared" ca="1" si="297"/>
        <v>-2.083835033099819</v>
      </c>
      <c r="CL146" s="74">
        <f t="shared" ca="1" si="298"/>
        <v>-4.678666783845423</v>
      </c>
    </row>
    <row r="147" spans="1:90" x14ac:dyDescent="0.35">
      <c r="A147" s="73" t="s">
        <v>1678</v>
      </c>
      <c r="B147" s="41">
        <f t="shared" si="299"/>
        <v>44830</v>
      </c>
      <c r="C147" s="57">
        <f>'HAVERW (new)'!B202</f>
        <v>398</v>
      </c>
      <c r="D147" s="57">
        <f>'HAVERW (new)'!C202-'HAVERW (new)'!B202</f>
        <v>65</v>
      </c>
      <c r="E147" s="4">
        <f ca="1">AVERAGE(OFFSET('HAVERD (new)'!B$12,(ROWS('Chart Data'!$A$5:$A147)-1)*7,0,7,1))</f>
        <v>116</v>
      </c>
      <c r="F147" s="4">
        <f ca="1">AVERAGE(OFFSET('HAVERD (new)'!C$12,(ROWS('Chart Data'!$A$5:$A147)-1)*7,0,7,1))</f>
        <v>106.71428571428571</v>
      </c>
      <c r="G147" s="57">
        <f>'HAVERW (new)'!Q202</f>
        <v>38156</v>
      </c>
      <c r="H147" s="4">
        <f ca="1">AVERAGE(OFFSET('HAVERD (new)'!O$12,(ROWS('Chart Data'!$A$5:$A147)-1)*7,0,7,1))</f>
        <v>95.857142857142861</v>
      </c>
      <c r="I147" s="4">
        <f ca="1">AVERAGE(OFFSET('HAVERD (new)'!P$12,(ROWS('Chart Data'!$A$5:$A147)-1)*7,0,7,1))</f>
        <v>84.285714285714292</v>
      </c>
      <c r="J147" s="4">
        <f ca="1">AVERAGE(OFFSET('HAVERD (new)'!Q$12,(ROWS('Chart Data'!$A$5:$A147)-1)*7,0,7,1))</f>
        <v>81.571428571428569</v>
      </c>
      <c r="K147" s="4">
        <f ca="1">AVERAGE(OFFSET('HAVERD (new)'!R$12,(ROWS('Chart Data'!$A$5:$A147)-1)*7,0,7,1))</f>
        <v>87.285714285714292</v>
      </c>
      <c r="L147" s="57">
        <f>'HAVERW (new)'!D202</f>
        <v>4166</v>
      </c>
      <c r="M147" s="57">
        <f>'HAVERW (new)'!F202</f>
        <v>170.62857142857143</v>
      </c>
      <c r="N147" s="4" t="e">
        <f ca="1">AVERAGE(OFFSET('HAVERD (new)'!D$12,(ROWS('Chart Data'!$A$5:$A147)-1)*7,0,7,1))</f>
        <v>#DIV/0!</v>
      </c>
      <c r="O147" s="4">
        <f ca="1">AVERAGE(OFFSET('HAVERD (new)'!E$12,(ROWS('Chart Data'!$A$5:$A147)-1)*7,0,7,1))</f>
        <v>92.12</v>
      </c>
      <c r="P147" s="4">
        <f ca="1">AVERAGE(AVERAGE(OFFSET('HAVERD (new)'!F$12,(ROWS('Chart Data'!$A$5:$A147)-1)*7,0,7,1)),AVERAGE(OFFSET('HAVERD (new)'!J$12,(ROWS('Chart Data'!$A$5:$A147)-1)*7,0,7,1)),AVERAGE(OFFSET('HAVERD (new)'!K$12,(ROWS('Chart Data'!$A$5:$A147)-1)*7,0,7,1)))</f>
        <v>95.526666666666685</v>
      </c>
      <c r="Q147" s="4">
        <f ca="1">AVERAGE(AVERAGE(OFFSET('HAVERD (new)'!H$12,(ROWS('Chart Data'!$A$5:$A147)-1)*7,0,7,1)),AVERAGE(OFFSET('HAVERD (new)'!I$12,(ROWS('Chart Data'!$A$5:$A147)-1)*7,0,7,1)))</f>
        <v>89.801428571428573</v>
      </c>
      <c r="R147" s="4">
        <f ca="1">AVERAGE(AVERAGE(OFFSET('HAVERD (new)'!L$12,(ROWS('Chart Data'!$A$5:$A147)-1)*7,0,7,1)),AVERAGE(OFFSET('HAVERD (new)'!M$12,(ROWS('Chart Data'!$A$5:$A147)-1)*7,0,7,1)))</f>
        <v>90.982857142857128</v>
      </c>
      <c r="S147" s="57">
        <f>'Fuel demand'!C93</f>
        <v>79.83448668866815</v>
      </c>
      <c r="T147" s="57">
        <f ca="1">AVERAGE(OFFSET(Energy!E$1109,(ROWS('Chart Data'!$A$5:$A147)-1)*7,0,7,1))</f>
        <v>589531.14285714284</v>
      </c>
      <c r="U147" s="57">
        <f ca="1">-AVERAGE(OFFSET('HAVERD (new)'!T$12,(ROWS('Chart Data'!$A$5:$A147)-1)*7,0,7,1))</f>
        <v>-571.23000000000013</v>
      </c>
      <c r="V147" s="4">
        <f ca="1">-AVERAGE(OFFSET('HAVERD (new)'!U$12,(ROWS('Chart Data'!$A$5:$A147)-1)*7,0,7,1))*10000</f>
        <v>-6346.2</v>
      </c>
      <c r="W147" s="4"/>
      <c r="Z147" s="4"/>
      <c r="AA147" s="4">
        <f t="shared" si="257"/>
        <v>-6.5727699530516386</v>
      </c>
      <c r="AB147" s="4">
        <f t="shared" si="258"/>
        <v>32.65306122448979</v>
      </c>
      <c r="AC147" s="4">
        <f t="shared" ca="1" si="259"/>
        <v>6.4220183486238591</v>
      </c>
      <c r="AD147" s="4">
        <f t="shared" ca="1" si="260"/>
        <v>-3.7371134020618646</v>
      </c>
      <c r="AE147" s="4">
        <f t="shared" si="241"/>
        <v>53.02185682775216</v>
      </c>
      <c r="AF147" s="4">
        <f t="shared" ca="1" si="242"/>
        <v>4.8437499999999911</v>
      </c>
      <c r="AG147" s="4">
        <f t="shared" ca="1" si="243"/>
        <v>28.260869565217405</v>
      </c>
      <c r="AH147" s="4">
        <f t="shared" ca="1" si="244"/>
        <v>26.888888888888872</v>
      </c>
      <c r="AI147" s="4">
        <f t="shared" ca="1" si="245"/>
        <v>17.049808429118784</v>
      </c>
      <c r="AJ147" s="4">
        <f t="shared" si="246"/>
        <v>4.2518961158354411</v>
      </c>
      <c r="AK147" s="4">
        <f t="shared" si="247"/>
        <v>-6.196497290504988</v>
      </c>
      <c r="AL147" s="73" t="e">
        <f>NA()</f>
        <v>#N/A</v>
      </c>
      <c r="AM147" s="4">
        <f t="shared" ca="1" si="248"/>
        <v>17.763938857132455</v>
      </c>
      <c r="AN147" s="4">
        <f t="shared" ca="1" si="249"/>
        <v>20.273875688736219</v>
      </c>
      <c r="AO147" s="4">
        <f t="shared" ca="1" si="250"/>
        <v>17.804368399846339</v>
      </c>
      <c r="AP147" s="4">
        <f t="shared" ca="1" si="251"/>
        <v>30.816473246379772</v>
      </c>
      <c r="AQ147" s="4">
        <f t="shared" si="252"/>
        <v>-24.755006397624868</v>
      </c>
      <c r="AR147" s="4">
        <f t="shared" ca="1" si="253"/>
        <v>-4.4740540329078922</v>
      </c>
      <c r="AS147" s="57">
        <f t="shared" ca="1" si="261"/>
        <v>571.23000000000013</v>
      </c>
      <c r="AT147" s="57">
        <f t="shared" ca="1" si="262"/>
        <v>6346.2</v>
      </c>
      <c r="AW147" s="4">
        <f t="shared" si="300"/>
        <v>-4.4863547525888787</v>
      </c>
      <c r="AX147" s="4">
        <f t="shared" si="263"/>
        <v>22.608565768372063</v>
      </c>
      <c r="AY147" s="4">
        <f t="shared" ca="1" si="264"/>
        <v>0.85076897944386665</v>
      </c>
      <c r="AZ147" s="4">
        <f t="shared" ca="1" si="265"/>
        <v>-6.6527779406176686</v>
      </c>
      <c r="BA147" s="4">
        <f t="shared" si="266"/>
        <v>54.63180076184824</v>
      </c>
      <c r="BB147" s="4">
        <f t="shared" ca="1" si="267"/>
        <v>-1.766240284008036</v>
      </c>
      <c r="BC147" s="4">
        <f t="shared" ca="1" si="268"/>
        <v>37.786326772916382</v>
      </c>
      <c r="BD147" s="4">
        <f t="shared" ca="1" si="269"/>
        <v>32.20487168156675</v>
      </c>
      <c r="BE147" s="4">
        <f t="shared" ca="1" si="270"/>
        <v>14.563789308945285</v>
      </c>
      <c r="BF147" s="4">
        <f t="shared" si="271"/>
        <v>-33.445817667309008</v>
      </c>
      <c r="BG147" s="4">
        <f t="shared" si="272"/>
        <v>-1.5890421314165577</v>
      </c>
      <c r="BH147" s="4" t="e">
        <f t="shared" si="273"/>
        <v>#N/A</v>
      </c>
      <c r="BI147" s="4">
        <f t="shared" ca="1" si="274"/>
        <v>16.64490472973052</v>
      </c>
      <c r="BJ147" s="4">
        <f t="shared" ca="1" si="275"/>
        <v>19.646135206738151</v>
      </c>
      <c r="BK147" s="4">
        <f t="shared" ca="1" si="276"/>
        <v>18.469284801368183</v>
      </c>
      <c r="BL147" s="4">
        <f t="shared" ca="1" si="277"/>
        <v>34.363373799392008</v>
      </c>
      <c r="BM147" s="4">
        <f t="shared" si="278"/>
        <v>-6.949354300409424</v>
      </c>
      <c r="BN147" s="4">
        <f t="shared" ca="1" si="279"/>
        <v>-6.811664703172001</v>
      </c>
      <c r="BO147" s="4">
        <f t="shared" ca="1" si="280"/>
        <v>373.59357142857147</v>
      </c>
      <c r="BP147" s="4">
        <f t="shared" ca="1" si="281"/>
        <v>3825.05</v>
      </c>
      <c r="BS147" s="74">
        <f t="shared" si="254"/>
        <v>3.5331333741585617E-4</v>
      </c>
      <c r="BT147" s="74">
        <f t="shared" si="255"/>
        <v>0.47905916880312194</v>
      </c>
      <c r="BU147" s="74">
        <f t="shared" ca="1" si="282"/>
        <v>-9.1204036401114297E-2</v>
      </c>
      <c r="BV147" s="74">
        <f t="shared" ca="1" si="283"/>
        <v>0.27747998828281117</v>
      </c>
      <c r="BW147" s="74">
        <f t="shared" si="284"/>
        <v>8.5631982559863318E-2</v>
      </c>
      <c r="BX147" s="74">
        <f t="shared" ca="1" si="285"/>
        <v>-5.4743812148936232E-3</v>
      </c>
      <c r="BY147" s="74">
        <f t="shared" ca="1" si="256"/>
        <v>2.7716274057368149</v>
      </c>
      <c r="BZ147" s="74">
        <f t="shared" ca="1" si="286"/>
        <v>-0.95663352514153965</v>
      </c>
      <c r="CA147" s="74">
        <f t="shared" ca="1" si="287"/>
        <v>-0.49875034080553138</v>
      </c>
      <c r="CB147" s="74">
        <f t="shared" si="288"/>
        <v>-0.37087349626645433</v>
      </c>
      <c r="CC147" s="74">
        <f t="shared" si="289"/>
        <v>2.6909080857769911</v>
      </c>
      <c r="CD147" s="74" t="e">
        <f t="shared" ca="1" si="290"/>
        <v>#DIV/0!</v>
      </c>
      <c r="CE147" s="74">
        <f t="shared" ca="1" si="291"/>
        <v>-1.3872245764045512</v>
      </c>
      <c r="CF147" s="74">
        <f t="shared" ca="1" si="292"/>
        <v>-0.92643487447166573</v>
      </c>
      <c r="CG147" s="74">
        <f t="shared" ca="1" si="293"/>
        <v>-1.2696433556119504</v>
      </c>
      <c r="CH147" s="74">
        <f t="shared" ca="1" si="294"/>
        <v>-1.0211431685080206</v>
      </c>
      <c r="CI147" s="74">
        <f t="shared" si="295"/>
        <v>-5.3168553017243543</v>
      </c>
      <c r="CJ147" s="74">
        <f t="shared" ca="1" si="296"/>
        <v>-0.44726031888000739</v>
      </c>
      <c r="CK147" s="74">
        <f t="shared" ca="1" si="297"/>
        <v>-4.716228730778659</v>
      </c>
      <c r="CL147" s="74">
        <f t="shared" ca="1" si="298"/>
        <v>-9.0428516120730755</v>
      </c>
    </row>
    <row r="148" spans="1:90" x14ac:dyDescent="0.35">
      <c r="A148" s="73" t="s">
        <v>1679</v>
      </c>
      <c r="B148" s="41">
        <f t="shared" si="299"/>
        <v>44837</v>
      </c>
      <c r="C148" s="57">
        <f>'HAVERW (new)'!B203</f>
        <v>428</v>
      </c>
      <c r="D148" s="57">
        <f>'HAVERW (new)'!C203-'HAVERW (new)'!B203</f>
        <v>61</v>
      </c>
      <c r="E148" s="4">
        <f ca="1">AVERAGE(OFFSET('HAVERD (new)'!B$12,(ROWS('Chart Data'!$A$5:$A148)-1)*7,0,7,1))</f>
        <v>116.57142857142857</v>
      </c>
      <c r="F148" s="4">
        <f ca="1">AVERAGE(OFFSET('HAVERD (new)'!C$12,(ROWS('Chart Data'!$A$5:$A148)-1)*7,0,7,1))</f>
        <v>106.57142857142857</v>
      </c>
      <c r="G148" s="57">
        <f>'HAVERW (new)'!Q203</f>
        <v>37609</v>
      </c>
      <c r="H148" s="4">
        <f ca="1">AVERAGE(OFFSET('HAVERD (new)'!O$12,(ROWS('Chart Data'!$A$5:$A148)-1)*7,0,7,1))</f>
        <v>96.285714285714292</v>
      </c>
      <c r="I148" s="4">
        <f ca="1">AVERAGE(OFFSET('HAVERD (new)'!P$12,(ROWS('Chart Data'!$A$5:$A148)-1)*7,0,7,1))</f>
        <v>73.857142857142861</v>
      </c>
      <c r="J148" s="4">
        <f ca="1">AVERAGE(OFFSET('HAVERD (new)'!Q$12,(ROWS('Chart Data'!$A$5:$A148)-1)*7,0,7,1))</f>
        <v>79.142857142857139</v>
      </c>
      <c r="K148" s="4">
        <f ca="1">AVERAGE(OFFSET('HAVERD (new)'!R$12,(ROWS('Chart Data'!$A$5:$A148)-1)*7,0,7,1))</f>
        <v>86.857142857142861</v>
      </c>
      <c r="L148" s="57">
        <f>'HAVERW (new)'!D203</f>
        <v>4325</v>
      </c>
      <c r="M148" s="57">
        <f>'HAVERW (new)'!F203</f>
        <v>186.22857142857146</v>
      </c>
      <c r="N148" s="4" t="e">
        <f ca="1">AVERAGE(OFFSET('HAVERD (new)'!D$12,(ROWS('Chart Data'!$A$5:$A148)-1)*7,0,7,1))</f>
        <v>#DIV/0!</v>
      </c>
      <c r="O148" s="4">
        <f ca="1">AVERAGE(OFFSET('HAVERD (new)'!E$12,(ROWS('Chart Data'!$A$5:$A148)-1)*7,0,7,1))</f>
        <v>92.084285714285699</v>
      </c>
      <c r="P148" s="4">
        <f ca="1">AVERAGE(AVERAGE(OFFSET('HAVERD (new)'!F$12,(ROWS('Chart Data'!$A$5:$A148)-1)*7,0,7,1)),AVERAGE(OFFSET('HAVERD (new)'!J$12,(ROWS('Chart Data'!$A$5:$A148)-1)*7,0,7,1)),AVERAGE(OFFSET('HAVERD (new)'!K$12,(ROWS('Chart Data'!$A$5:$A148)-1)*7,0,7,1)))</f>
        <v>95.870476190476197</v>
      </c>
      <c r="Q148" s="4">
        <f ca="1">AVERAGE(AVERAGE(OFFSET('HAVERD (new)'!H$12,(ROWS('Chart Data'!$A$5:$A148)-1)*7,0,7,1)),AVERAGE(OFFSET('HAVERD (new)'!I$12,(ROWS('Chart Data'!$A$5:$A148)-1)*7,0,7,1)))</f>
        <v>89.212857142857132</v>
      </c>
      <c r="R148" s="4">
        <f ca="1">AVERAGE(AVERAGE(OFFSET('HAVERD (new)'!L$12,(ROWS('Chart Data'!$A$5:$A148)-1)*7,0,7,1)),AVERAGE(OFFSET('HAVERD (new)'!M$12,(ROWS('Chart Data'!$A$5:$A148)-1)*7,0,7,1)))</f>
        <v>90.637142857142862</v>
      </c>
      <c r="S148" s="57">
        <f>'Fuel demand'!C94</f>
        <v>88.876287065449333</v>
      </c>
      <c r="T148" s="57">
        <f ca="1">AVERAGE(OFFSET(Energy!E$1109,(ROWS('Chart Data'!$A$5:$A148)-1)*7,0,7,1))</f>
        <v>577440</v>
      </c>
      <c r="U148" s="57">
        <f ca="1">-AVERAGE(OFFSET('HAVERD (new)'!T$12,(ROWS('Chart Data'!$A$5:$A148)-1)*7,0,7,1))</f>
        <v>-403.47857142857134</v>
      </c>
      <c r="V148" s="4">
        <f ca="1">-AVERAGE(OFFSET('HAVERD (new)'!U$12,(ROWS('Chart Data'!$A$5:$A148)-1)*7,0,7,1))*10000</f>
        <v>-6833.4</v>
      </c>
      <c r="W148" s="4"/>
      <c r="Z148" s="4"/>
      <c r="AA148" s="4">
        <f t="shared" si="257"/>
        <v>0</v>
      </c>
      <c r="AB148" s="4">
        <f t="shared" si="258"/>
        <v>12.962962962962955</v>
      </c>
      <c r="AC148" s="4">
        <f t="shared" ca="1" si="259"/>
        <v>3.5532994923857864</v>
      </c>
      <c r="AD148" s="4">
        <f t="shared" ca="1" si="260"/>
        <v>-5.0890585241730406</v>
      </c>
      <c r="AE148" s="4">
        <f t="shared" si="241"/>
        <v>50.810008821878249</v>
      </c>
      <c r="AF148" s="4">
        <f t="shared" ca="1" si="242"/>
        <v>1.6591251885369696</v>
      </c>
      <c r="AG148" s="4">
        <f t="shared" ca="1" si="243"/>
        <v>15.144766146993337</v>
      </c>
      <c r="AH148" s="4">
        <f t="shared" ca="1" si="244"/>
        <v>29.439252336448597</v>
      </c>
      <c r="AI148" s="4">
        <f t="shared" ca="1" si="245"/>
        <v>16.252390057361389</v>
      </c>
      <c r="AJ148" s="4">
        <f t="shared" si="246"/>
        <v>-75.8130081300813</v>
      </c>
      <c r="AK148" s="4">
        <f t="shared" si="247"/>
        <v>0.45465053556295043</v>
      </c>
      <c r="AL148" s="73" t="e">
        <f>NA()</f>
        <v>#N/A</v>
      </c>
      <c r="AM148" s="4">
        <f t="shared" ca="1" si="248"/>
        <v>17.572275421796601</v>
      </c>
      <c r="AN148" s="4">
        <f t="shared" ca="1" si="249"/>
        <v>20.220941689308191</v>
      </c>
      <c r="AO148" s="4">
        <f t="shared" ca="1" si="250"/>
        <v>17.811630429656166</v>
      </c>
      <c r="AP148" s="4">
        <f t="shared" ca="1" si="251"/>
        <v>32.899036447423583</v>
      </c>
      <c r="AQ148" s="4">
        <f t="shared" si="252"/>
        <v>-8.786935107733008</v>
      </c>
      <c r="AR148" s="4">
        <f t="shared" ca="1" si="253"/>
        <v>-11.275493797419323</v>
      </c>
      <c r="AS148" s="57">
        <f t="shared" ca="1" si="261"/>
        <v>403.47857142857134</v>
      </c>
      <c r="AT148" s="57">
        <f t="shared" ca="1" si="262"/>
        <v>6833.4</v>
      </c>
      <c r="AW148" s="4">
        <f t="shared" si="300"/>
        <v>-2.8734515267824254</v>
      </c>
      <c r="AX148" s="4">
        <f t="shared" si="263"/>
        <v>19.917103119282295</v>
      </c>
      <c r="AY148" s="4">
        <f t="shared" ca="1" si="264"/>
        <v>1.7079993251771286</v>
      </c>
      <c r="AZ148" s="4">
        <f t="shared" ca="1" si="265"/>
        <v>-6.7496931434525402</v>
      </c>
      <c r="BA148" s="4">
        <f t="shared" si="266"/>
        <v>53.188292509488399</v>
      </c>
      <c r="BB148" s="4">
        <f t="shared" ca="1" si="267"/>
        <v>-0.41215262849228762</v>
      </c>
      <c r="BC148" s="4">
        <f t="shared" ca="1" si="268"/>
        <v>31.339960170129832</v>
      </c>
      <c r="BD148" s="4">
        <f t="shared" ca="1" si="269"/>
        <v>30.605846993281808</v>
      </c>
      <c r="BE148" s="4">
        <f t="shared" ca="1" si="270"/>
        <v>15.109776557125937</v>
      </c>
      <c r="BF148" s="4">
        <f t="shared" si="271"/>
        <v>-44.396783332295755</v>
      </c>
      <c r="BG148" s="4">
        <f t="shared" si="272"/>
        <v>-4.0135303054252782</v>
      </c>
      <c r="BH148" s="4" t="e">
        <f t="shared" si="273"/>
        <v>#N/A</v>
      </c>
      <c r="BI148" s="4">
        <f t="shared" ca="1" si="274"/>
        <v>16.84296641579844</v>
      </c>
      <c r="BJ148" s="4">
        <f t="shared" ca="1" si="275"/>
        <v>18.843846630748814</v>
      </c>
      <c r="BK148" s="4">
        <f t="shared" ca="1" si="276"/>
        <v>18.161805240338445</v>
      </c>
      <c r="BL148" s="4">
        <f t="shared" ca="1" si="277"/>
        <v>32.794391585559779</v>
      </c>
      <c r="BM148" s="4">
        <f t="shared" si="278"/>
        <v>-8.7113611067552341</v>
      </c>
      <c r="BN148" s="4">
        <f t="shared" ca="1" si="279"/>
        <v>-7.6360873404544147</v>
      </c>
      <c r="BO148" s="4">
        <f t="shared" ca="1" si="280"/>
        <v>381.07035714285712</v>
      </c>
      <c r="BP148" s="4">
        <f t="shared" ca="1" si="281"/>
        <v>4931.3500000000004</v>
      </c>
      <c r="BS148" s="74">
        <f t="shared" si="254"/>
        <v>1.1026909260778948</v>
      </c>
      <c r="BT148" s="74">
        <f t="shared" si="255"/>
        <v>0.14746413681959658</v>
      </c>
      <c r="BU148" s="74">
        <f t="shared" ca="1" si="282"/>
        <v>-2.5273407677421658E-2</v>
      </c>
      <c r="BV148" s="74">
        <f t="shared" ca="1" si="283"/>
        <v>0.26437364605622782</v>
      </c>
      <c r="BW148" s="74">
        <f t="shared" si="284"/>
        <v>-2.1080528415114232E-2</v>
      </c>
      <c r="BX148" s="74">
        <f t="shared" ca="1" si="285"/>
        <v>7.6641337008603302E-2</v>
      </c>
      <c r="BY148" s="74">
        <f t="shared" ca="1" si="256"/>
        <v>2.075312602274773</v>
      </c>
      <c r="BZ148" s="74">
        <f t="shared" ca="1" si="286"/>
        <v>-1.5587813390860503</v>
      </c>
      <c r="CA148" s="74">
        <f t="shared" ca="1" si="287"/>
        <v>-0.64227015568410473</v>
      </c>
      <c r="CB148" s="74">
        <f t="shared" si="288"/>
        <v>-0.3016944405904608</v>
      </c>
      <c r="CC148" s="74">
        <f t="shared" si="289"/>
        <v>3.6385896229904295</v>
      </c>
      <c r="CD148" s="74" t="e">
        <f t="shared" ca="1" si="290"/>
        <v>#DIV/0!</v>
      </c>
      <c r="CE148" s="74">
        <f t="shared" ca="1" si="291"/>
        <v>-1.3928246067203092</v>
      </c>
      <c r="CF148" s="74">
        <f t="shared" ca="1" si="292"/>
        <v>-0.88350286779790321</v>
      </c>
      <c r="CG148" s="74">
        <f t="shared" ca="1" si="293"/>
        <v>-1.3363452869870351</v>
      </c>
      <c r="CH148" s="74">
        <f t="shared" ca="1" si="294"/>
        <v>-1.0589429003298652</v>
      </c>
      <c r="CI148" s="74">
        <f t="shared" si="295"/>
        <v>-3.1229929550146247</v>
      </c>
      <c r="CJ148" s="74">
        <f t="shared" ca="1" si="296"/>
        <v>-0.58530561967233585</v>
      </c>
      <c r="CK148" s="74">
        <f t="shared" ca="1" si="297"/>
        <v>-2.5895735144840639</v>
      </c>
      <c r="CL148" s="74">
        <f t="shared" ca="1" si="298"/>
        <v>-9.7983881227377445</v>
      </c>
    </row>
    <row r="149" spans="1:90" x14ac:dyDescent="0.35">
      <c r="A149" s="73" t="s">
        <v>1680</v>
      </c>
      <c r="B149" s="41">
        <f t="shared" si="299"/>
        <v>44844</v>
      </c>
      <c r="C149" s="57">
        <f>'HAVERW (new)'!B204</f>
        <v>392</v>
      </c>
      <c r="D149" s="57">
        <f>'HAVERW (new)'!C204-'HAVERW (new)'!B204</f>
        <v>64</v>
      </c>
      <c r="E149" s="4">
        <f ca="1">AVERAGE(OFFSET('HAVERD (new)'!B$12,(ROWS('Chart Data'!$A$5:$A149)-1)*7,0,7,1))</f>
        <v>115.71428571428571</v>
      </c>
      <c r="F149" s="4">
        <f ca="1">AVERAGE(OFFSET('HAVERD (new)'!C$12,(ROWS('Chart Data'!$A$5:$A149)-1)*7,0,7,1))</f>
        <v>107.14285714285714</v>
      </c>
      <c r="G149" s="57">
        <f>'HAVERW (new)'!Q204</f>
        <v>37548</v>
      </c>
      <c r="H149" s="4">
        <f ca="1">AVERAGE(OFFSET('HAVERD (new)'!O$12,(ROWS('Chart Data'!$A$5:$A149)-1)*7,0,7,1))</f>
        <v>95.428571428571431</v>
      </c>
      <c r="I149" s="4">
        <f ca="1">AVERAGE(OFFSET('HAVERD (new)'!P$12,(ROWS('Chart Data'!$A$5:$A149)-1)*7,0,7,1))</f>
        <v>77</v>
      </c>
      <c r="J149" s="4">
        <f ca="1">AVERAGE(OFFSET('HAVERD (new)'!Q$12,(ROWS('Chart Data'!$A$5:$A149)-1)*7,0,7,1))</f>
        <v>81.285714285714292</v>
      </c>
      <c r="K149" s="4">
        <f ca="1">AVERAGE(OFFSET('HAVERD (new)'!R$12,(ROWS('Chart Data'!$A$5:$A149)-1)*7,0,7,1))</f>
        <v>87.571428571428569</v>
      </c>
      <c r="L149" s="57">
        <f>'HAVERW (new)'!D204</f>
        <v>3514</v>
      </c>
      <c r="M149" s="57">
        <f>'HAVERW (new)'!F204</f>
        <v>183.37142857142857</v>
      </c>
      <c r="N149" s="4" t="e">
        <f ca="1">AVERAGE(OFFSET('HAVERD (new)'!D$12,(ROWS('Chart Data'!$A$5:$A149)-1)*7,0,7,1))</f>
        <v>#DIV/0!</v>
      </c>
      <c r="O149" s="4">
        <f ca="1">AVERAGE(OFFSET('HAVERD (new)'!E$12,(ROWS('Chart Data'!$A$5:$A149)-1)*7,0,7,1))</f>
        <v>86.950000000000017</v>
      </c>
      <c r="P149" s="4">
        <f ca="1">AVERAGE(AVERAGE(OFFSET('HAVERD (new)'!F$12,(ROWS('Chart Data'!$A$5:$A149)-1)*7,0,7,1)),AVERAGE(OFFSET('HAVERD (new)'!J$12,(ROWS('Chart Data'!$A$5:$A149)-1)*7,0,7,1)),AVERAGE(OFFSET('HAVERD (new)'!K$12,(ROWS('Chart Data'!$A$5:$A149)-1)*7,0,7,1)))</f>
        <v>87.456666666666663</v>
      </c>
      <c r="Q149" s="4">
        <f ca="1">AVERAGE(AVERAGE(OFFSET('HAVERD (new)'!H$12,(ROWS('Chart Data'!$A$5:$A149)-1)*7,0,7,1)),AVERAGE(OFFSET('HAVERD (new)'!I$12,(ROWS('Chart Data'!$A$5:$A149)-1)*7,0,7,1)))</f>
        <v>87.224285714285713</v>
      </c>
      <c r="R149" s="4">
        <f ca="1">AVERAGE(AVERAGE(OFFSET('HAVERD (new)'!L$12,(ROWS('Chart Data'!$A$5:$A149)-1)*7,0,7,1)),AVERAGE(OFFSET('HAVERD (new)'!M$12,(ROWS('Chart Data'!$A$5:$A149)-1)*7,0,7,1)))</f>
        <v>87.193571428571431</v>
      </c>
      <c r="S149" s="57">
        <f>'Fuel demand'!C95</f>
        <v>93.262915334904733</v>
      </c>
      <c r="T149" s="57">
        <f ca="1">AVERAGE(OFFSET(Energy!E$1109,(ROWS('Chart Data'!$A$5:$A149)-1)*7,0,7,1))</f>
        <v>605148.28571428568</v>
      </c>
      <c r="U149" s="57">
        <f ca="1">-AVERAGE(OFFSET('HAVERD (new)'!T$12,(ROWS('Chart Data'!$A$5:$A149)-1)*7,0,7,1))</f>
        <v>-482.62714285714281</v>
      </c>
      <c r="V149" s="4">
        <f ca="1">-AVERAGE(OFFSET('HAVERD (new)'!U$12,(ROWS('Chart Data'!$A$5:$A149)-1)*7,0,7,1))*10000</f>
        <v>-6904.4</v>
      </c>
      <c r="W149" s="4"/>
      <c r="Z149" s="4"/>
      <c r="AA149" s="4">
        <f t="shared" si="257"/>
        <v>-8.6247086247086209</v>
      </c>
      <c r="AB149" s="4">
        <f t="shared" si="258"/>
        <v>30.612244897959172</v>
      </c>
      <c r="AC149" s="4">
        <f t="shared" ca="1" si="259"/>
        <v>2.4020227560050511</v>
      </c>
      <c r="AD149" s="4">
        <f t="shared" ca="1" si="260"/>
        <v>-4.4585987261146487</v>
      </c>
      <c r="AE149" s="4">
        <f t="shared" si="241"/>
        <v>47.972413793103442</v>
      </c>
      <c r="AF149" s="4">
        <f t="shared" ca="1" si="242"/>
        <v>-0.1494768310911776</v>
      </c>
      <c r="AG149" s="4">
        <f t="shared" ca="1" si="243"/>
        <v>25.934579439252325</v>
      </c>
      <c r="AH149" s="4">
        <f t="shared" ca="1" si="244"/>
        <v>29.90867579908678</v>
      </c>
      <c r="AI149" s="4">
        <f t="shared" ca="1" si="245"/>
        <v>15.442561205273053</v>
      </c>
      <c r="AJ149" s="4">
        <f t="shared" si="246"/>
        <v>18.807763401109057</v>
      </c>
      <c r="AK149" s="4">
        <f t="shared" si="247"/>
        <v>-2.5804493017607899</v>
      </c>
      <c r="AL149" s="73" t="e">
        <f>NA()</f>
        <v>#N/A</v>
      </c>
      <c r="AM149" s="4">
        <f t="shared" ca="1" si="248"/>
        <v>15.084992531245845</v>
      </c>
      <c r="AN149" s="4">
        <f t="shared" ca="1" si="249"/>
        <v>18.56923355025306</v>
      </c>
      <c r="AO149" s="4">
        <f t="shared" ca="1" si="250"/>
        <v>16.615575609989008</v>
      </c>
      <c r="AP149" s="4">
        <f t="shared" ca="1" si="251"/>
        <v>29.227625923651846</v>
      </c>
      <c r="AQ149" s="4">
        <f t="shared" si="252"/>
        <v>1.9455258505495676</v>
      </c>
      <c r="AR149" s="4">
        <f t="shared" ca="1" si="253"/>
        <v>-9.9980134300626471</v>
      </c>
      <c r="AS149" s="57">
        <f t="shared" ca="1" si="261"/>
        <v>482.62714285714281</v>
      </c>
      <c r="AT149" s="57">
        <f t="shared" ca="1" si="262"/>
        <v>6904.4</v>
      </c>
      <c r="AW149" s="4">
        <f t="shared" si="300"/>
        <v>-3.8614043838941599</v>
      </c>
      <c r="AX149" s="4">
        <f t="shared" si="263"/>
        <v>20.751982525590268</v>
      </c>
      <c r="AY149" s="4">
        <f t="shared" ca="1" si="264"/>
        <v>1.7522627397655366</v>
      </c>
      <c r="AZ149" s="4">
        <f t="shared" ca="1" si="265"/>
        <v>-6.5053036340836066</v>
      </c>
      <c r="BA149" s="4">
        <f t="shared" si="266"/>
        <v>51.274506123549656</v>
      </c>
      <c r="BB149" s="4">
        <f t="shared" ca="1" si="267"/>
        <v>-0.16092154766479416</v>
      </c>
      <c r="BC149" s="4">
        <f t="shared" ca="1" si="268"/>
        <v>28.012730325451187</v>
      </c>
      <c r="BD149" s="4">
        <f t="shared" ca="1" si="269"/>
        <v>27.909318672582032</v>
      </c>
      <c r="BE149" s="4">
        <f t="shared" ca="1" si="270"/>
        <v>14.78734599230247</v>
      </c>
      <c r="BF149" s="4">
        <f t="shared" si="271"/>
        <v>-16.375514750926055</v>
      </c>
      <c r="BG149" s="4">
        <f t="shared" si="272"/>
        <v>-4.8812425984872982</v>
      </c>
      <c r="BH149" s="4" t="e">
        <f t="shared" si="273"/>
        <v>#N/A</v>
      </c>
      <c r="BI149" s="4">
        <f t="shared" ca="1" si="274"/>
        <v>16.180766470583514</v>
      </c>
      <c r="BJ149" s="4">
        <f t="shared" ca="1" si="275"/>
        <v>18.675204204989075</v>
      </c>
      <c r="BK149" s="4">
        <f t="shared" ca="1" si="276"/>
        <v>17.569437986795378</v>
      </c>
      <c r="BL149" s="4">
        <f t="shared" ca="1" si="277"/>
        <v>30.571290568558428</v>
      </c>
      <c r="BM149" s="4">
        <f t="shared" si="278"/>
        <v>-8.6189237430174277</v>
      </c>
      <c r="BN149" s="4">
        <f t="shared" ca="1" si="279"/>
        <v>-7.5292179215931121</v>
      </c>
      <c r="BO149" s="4">
        <f t="shared" ca="1" si="280"/>
        <v>455.23035714285714</v>
      </c>
      <c r="BP149" s="4">
        <f t="shared" ca="1" si="281"/>
        <v>5904</v>
      </c>
      <c r="BS149" s="74">
        <f t="shared" si="254"/>
        <v>-0.22011420921067992</v>
      </c>
      <c r="BT149" s="74">
        <f t="shared" si="255"/>
        <v>0.39616041080724057</v>
      </c>
      <c r="BU149" s="74">
        <f t="shared" ca="1" si="282"/>
        <v>-0.12416935076296143</v>
      </c>
      <c r="BV149" s="74">
        <f t="shared" ca="1" si="283"/>
        <v>0.31679901496256241</v>
      </c>
      <c r="BW149" s="74">
        <f t="shared" si="284"/>
        <v>-3.2980826713969132E-2</v>
      </c>
      <c r="BX149" s="74">
        <f t="shared" ca="1" si="285"/>
        <v>-8.7590099438390551E-2</v>
      </c>
      <c r="BY149" s="74">
        <f t="shared" ca="1" si="256"/>
        <v>1.7159164434573433</v>
      </c>
      <c r="BZ149" s="74">
        <f t="shared" ca="1" si="286"/>
        <v>-1.0274744444291271</v>
      </c>
      <c r="CA149" s="74">
        <f t="shared" ca="1" si="287"/>
        <v>-0.40307046421981901</v>
      </c>
      <c r="CB149" s="74">
        <f t="shared" si="288"/>
        <v>-0.6545511333780758</v>
      </c>
      <c r="CC149" s="74">
        <f t="shared" si="289"/>
        <v>3.4650215758817398</v>
      </c>
      <c r="CD149" s="74" t="e">
        <f t="shared" ca="1" si="290"/>
        <v>#DIV/0!</v>
      </c>
      <c r="CE149" s="74">
        <f t="shared" ca="1" si="291"/>
        <v>-2.1978849649131877</v>
      </c>
      <c r="CF149" s="74">
        <f t="shared" ca="1" si="292"/>
        <v>-1.934147779042692</v>
      </c>
      <c r="CG149" s="74">
        <f t="shared" ca="1" si="293"/>
        <v>-1.5617071522154704</v>
      </c>
      <c r="CH149" s="74">
        <f t="shared" ca="1" si="294"/>
        <v>-1.4354563447784685</v>
      </c>
      <c r="CI149" s="74">
        <f t="shared" si="295"/>
        <v>-2.0586409246287669</v>
      </c>
      <c r="CJ149" s="74">
        <f t="shared" ca="1" si="296"/>
        <v>-0.26895846530812068</v>
      </c>
      <c r="CK149" s="74">
        <f t="shared" ca="1" si="297"/>
        <v>-3.5929731500297324</v>
      </c>
      <c r="CL149" s="74">
        <f t="shared" ca="1" si="298"/>
        <v>-9.9084929919027509</v>
      </c>
    </row>
    <row r="150" spans="1:90" x14ac:dyDescent="0.35">
      <c r="A150" s="73" t="s">
        <v>1681</v>
      </c>
      <c r="B150" s="41">
        <f t="shared" si="299"/>
        <v>44851</v>
      </c>
      <c r="C150" s="57">
        <f>'HAVERW (new)'!B205</f>
        <v>405</v>
      </c>
      <c r="D150" s="57">
        <f>'HAVERW (new)'!C205-'HAVERW (new)'!B205</f>
        <v>62</v>
      </c>
      <c r="E150" s="4">
        <f ca="1">AVERAGE(OFFSET('HAVERD (new)'!B$12,(ROWS('Chart Data'!$A$5:$A150)-1)*7,0,7,1))</f>
        <v>114.14285714285714</v>
      </c>
      <c r="F150" s="4">
        <f ca="1">AVERAGE(OFFSET('HAVERD (new)'!C$12,(ROWS('Chart Data'!$A$5:$A150)-1)*7,0,7,1))</f>
        <v>106</v>
      </c>
      <c r="G150" s="57">
        <f>'HAVERW (new)'!Q205</f>
        <v>36616</v>
      </c>
      <c r="H150" s="4">
        <f ca="1">AVERAGE(OFFSET('HAVERD (new)'!O$12,(ROWS('Chart Data'!$A$5:$A150)-1)*7,0,7,1))</f>
        <v>94.142857142857139</v>
      </c>
      <c r="I150" s="4">
        <f ca="1">AVERAGE(OFFSET('HAVERD (new)'!P$12,(ROWS('Chart Data'!$A$5:$A150)-1)*7,0,7,1))</f>
        <v>85.428571428571431</v>
      </c>
      <c r="J150" s="4">
        <f ca="1">AVERAGE(OFFSET('HAVERD (new)'!Q$12,(ROWS('Chart Data'!$A$5:$A150)-1)*7,0,7,1))</f>
        <v>79</v>
      </c>
      <c r="K150" s="4">
        <f ca="1">AVERAGE(OFFSET('HAVERD (new)'!R$12,(ROWS('Chart Data'!$A$5:$A150)-1)*7,0,7,1))</f>
        <v>84.428571428571431</v>
      </c>
      <c r="L150" s="57">
        <f>'HAVERW (new)'!D205</f>
        <v>1833</v>
      </c>
      <c r="M150" s="57">
        <f>'HAVERW (new)'!F205</f>
        <v>182.79999999999998</v>
      </c>
      <c r="N150" s="4" t="e">
        <f ca="1">AVERAGE(OFFSET('HAVERD (new)'!D$12,(ROWS('Chart Data'!$A$5:$A150)-1)*7,0,7,1))</f>
        <v>#DIV/0!</v>
      </c>
      <c r="O150" s="4">
        <f ca="1">AVERAGE(OFFSET('HAVERD (new)'!E$12,(ROWS('Chart Data'!$A$5:$A150)-1)*7,0,7,1))</f>
        <v>86.407142857142858</v>
      </c>
      <c r="P150" s="4">
        <f ca="1">AVERAGE(AVERAGE(OFFSET('HAVERD (new)'!F$12,(ROWS('Chart Data'!$A$5:$A150)-1)*7,0,7,1)),AVERAGE(OFFSET('HAVERD (new)'!J$12,(ROWS('Chart Data'!$A$5:$A150)-1)*7,0,7,1)),AVERAGE(OFFSET('HAVERD (new)'!K$12,(ROWS('Chart Data'!$A$5:$A150)-1)*7,0,7,1)))</f>
        <v>86.268571428571434</v>
      </c>
      <c r="Q150" s="4">
        <f ca="1">AVERAGE(AVERAGE(OFFSET('HAVERD (new)'!H$12,(ROWS('Chart Data'!$A$5:$A150)-1)*7,0,7,1)),AVERAGE(OFFSET('HAVERD (new)'!I$12,(ROWS('Chart Data'!$A$5:$A150)-1)*7,0,7,1)))</f>
        <v>87.109999999999985</v>
      </c>
      <c r="R150" s="4">
        <f ca="1">AVERAGE(AVERAGE(OFFSET('HAVERD (new)'!L$12,(ROWS('Chart Data'!$A$5:$A150)-1)*7,0,7,1)),AVERAGE(OFFSET('HAVERD (new)'!M$12,(ROWS('Chart Data'!$A$5:$A150)-1)*7,0,7,1)))</f>
        <v>87.262142857142848</v>
      </c>
      <c r="S150" s="57">
        <f>'Fuel demand'!C96</f>
        <v>94.359100744798084</v>
      </c>
      <c r="T150" s="57">
        <f ca="1">AVERAGE(OFFSET(Energy!E$1109,(ROWS('Chart Data'!$A$5:$A150)-1)*7,0,7,1))</f>
        <v>616041.57142857148</v>
      </c>
      <c r="U150" s="57">
        <f ca="1">-AVERAGE(OFFSET('HAVERD (new)'!T$12,(ROWS('Chart Data'!$A$5:$A150)-1)*7,0,7,1))</f>
        <v>-992.01428571428562</v>
      </c>
      <c r="V150" s="4">
        <f ca="1">-AVERAGE(OFFSET('HAVERD (new)'!U$12,(ROWS('Chart Data'!$A$5:$A150)-1)*7,0,7,1))*10000</f>
        <v>-6435.7999999999993</v>
      </c>
      <c r="W150" s="4"/>
      <c r="Z150" s="4"/>
      <c r="AA150" s="4">
        <f t="shared" si="257"/>
        <v>2.0151133501259411</v>
      </c>
      <c r="AB150" s="4">
        <f t="shared" si="258"/>
        <v>16.981132075471695</v>
      </c>
      <c r="AC150" s="4">
        <f t="shared" ca="1" si="259"/>
        <v>1.9132653061224358</v>
      </c>
      <c r="AD150" s="4">
        <f t="shared" ca="1" si="260"/>
        <v>-4.2580645161290231</v>
      </c>
      <c r="AE150" s="4">
        <f t="shared" si="241"/>
        <v>43.154273203534288</v>
      </c>
      <c r="AF150" s="4">
        <f t="shared" ca="1" si="242"/>
        <v>0</v>
      </c>
      <c r="AG150" s="4">
        <f t="shared" ca="1" si="243"/>
        <v>35.294117647058812</v>
      </c>
      <c r="AH150" s="4">
        <f t="shared" ca="1" si="244"/>
        <v>26.25570776255708</v>
      </c>
      <c r="AI150" s="4">
        <f t="shared" ca="1" si="245"/>
        <v>12.571428571428566</v>
      </c>
      <c r="AJ150" s="4">
        <f t="shared" si="246"/>
        <v>0.10899182561308063</v>
      </c>
      <c r="AK150" s="4">
        <f t="shared" si="247"/>
        <v>-2.5883069427527383</v>
      </c>
      <c r="AL150" s="73" t="e">
        <f>NA()</f>
        <v>#N/A</v>
      </c>
      <c r="AM150" s="4">
        <f t="shared" ca="1" si="248"/>
        <v>13.501595045974879</v>
      </c>
      <c r="AN150" s="4">
        <f t="shared" ca="1" si="249"/>
        <v>16.676756617505006</v>
      </c>
      <c r="AO150" s="4">
        <f t="shared" ca="1" si="250"/>
        <v>16.796276432730608</v>
      </c>
      <c r="AP150" s="4">
        <f t="shared" ca="1" si="251"/>
        <v>25.082677205664016</v>
      </c>
      <c r="AQ150" s="4">
        <f t="shared" si="252"/>
        <v>2.1545667661659884</v>
      </c>
      <c r="AR150" s="4">
        <f t="shared" ca="1" si="253"/>
        <v>-7.1633536998999547</v>
      </c>
      <c r="AS150" s="57">
        <f t="shared" ca="1" si="261"/>
        <v>992.01428571428562</v>
      </c>
      <c r="AT150" s="57">
        <f t="shared" ca="1" si="262"/>
        <v>6435.7999999999993</v>
      </c>
      <c r="AW150" s="4">
        <f t="shared" si="300"/>
        <v>-3.2955913069085794</v>
      </c>
      <c r="AX150" s="4">
        <f t="shared" si="263"/>
        <v>23.3023502902209</v>
      </c>
      <c r="AY150" s="4">
        <f t="shared" ca="1" si="264"/>
        <v>3.5726514757842827</v>
      </c>
      <c r="AZ150" s="4">
        <f t="shared" ca="1" si="265"/>
        <v>-4.3857087921196438</v>
      </c>
      <c r="BA150" s="4">
        <f t="shared" si="266"/>
        <v>48.739638161567029</v>
      </c>
      <c r="BB150" s="4">
        <f t="shared" ca="1" si="267"/>
        <v>1.5883495893614459</v>
      </c>
      <c r="BC150" s="4">
        <f t="shared" ca="1" si="268"/>
        <v>26.158583199630471</v>
      </c>
      <c r="BD150" s="4">
        <f t="shared" ca="1" si="269"/>
        <v>28.123131196745334</v>
      </c>
      <c r="BE150" s="4">
        <f t="shared" ca="1" si="270"/>
        <v>15.329047065795447</v>
      </c>
      <c r="BF150" s="4">
        <f t="shared" si="271"/>
        <v>-13.161089196880932</v>
      </c>
      <c r="BG150" s="4">
        <f t="shared" si="272"/>
        <v>-2.7276507498638916</v>
      </c>
      <c r="BH150" s="4" t="e">
        <f t="shared" si="273"/>
        <v>#N/A</v>
      </c>
      <c r="BI150" s="4">
        <f t="shared" ca="1" si="274"/>
        <v>15.980700464037445</v>
      </c>
      <c r="BJ150" s="4">
        <f t="shared" ca="1" si="275"/>
        <v>18.935201886450621</v>
      </c>
      <c r="BK150" s="4">
        <f t="shared" ca="1" si="276"/>
        <v>17.256962718055529</v>
      </c>
      <c r="BL150" s="4">
        <f t="shared" ca="1" si="277"/>
        <v>29.506453205779803</v>
      </c>
      <c r="BM150" s="4">
        <f t="shared" si="278"/>
        <v>-7.3604622221605798</v>
      </c>
      <c r="BN150" s="4">
        <f t="shared" ca="1" si="279"/>
        <v>-8.2277287400724539</v>
      </c>
      <c r="BO150" s="4">
        <f t="shared" ca="1" si="280"/>
        <v>612.33749999999998</v>
      </c>
      <c r="BP150" s="4">
        <f t="shared" ca="1" si="281"/>
        <v>6629.95</v>
      </c>
      <c r="BS150" s="74">
        <f t="shared" si="254"/>
        <v>0.25756542297686091</v>
      </c>
      <c r="BT150" s="74">
        <f t="shared" si="255"/>
        <v>0.23036289481547792</v>
      </c>
      <c r="BU150" s="74">
        <f t="shared" ca="1" si="282"/>
        <v>-0.3054785797531166</v>
      </c>
      <c r="BV150" s="74">
        <f t="shared" ca="1" si="283"/>
        <v>0.21194827714989323</v>
      </c>
      <c r="BW150" s="74">
        <f t="shared" si="284"/>
        <v>-0.21480177777188336</v>
      </c>
      <c r="BX150" s="74">
        <f t="shared" ca="1" si="285"/>
        <v>-0.33393725410888131</v>
      </c>
      <c r="BY150" s="74">
        <f t="shared" ca="1" si="256"/>
        <v>1.5156377173067896</v>
      </c>
      <c r="BZ150" s="74">
        <f t="shared" ca="1" si="286"/>
        <v>-1.594201798729844</v>
      </c>
      <c r="CA150" s="74">
        <f t="shared" ca="1" si="287"/>
        <v>-1.455549106662684</v>
      </c>
      <c r="CB150" s="74">
        <f t="shared" si="288"/>
        <v>-1.3859347345815047</v>
      </c>
      <c r="CC150" s="74">
        <f t="shared" si="289"/>
        <v>3.4303079664600014</v>
      </c>
      <c r="CD150" s="74" t="e">
        <f t="shared" ca="1" si="290"/>
        <v>#DIV/0!</v>
      </c>
      <c r="CE150" s="74">
        <f t="shared" ca="1" si="291"/>
        <v>-2.2830054257126604</v>
      </c>
      <c r="CF150" s="74">
        <f t="shared" ca="1" si="292"/>
        <v>-2.0825069987809752</v>
      </c>
      <c r="CG150" s="74">
        <f t="shared" ca="1" si="293"/>
        <v>-1.5746589835504394</v>
      </c>
      <c r="CH150" s="74">
        <f t="shared" ca="1" si="294"/>
        <v>-1.4279588773096736</v>
      </c>
      <c r="CI150" s="74">
        <f t="shared" si="295"/>
        <v>-1.7926673579093348</v>
      </c>
      <c r="CJ150" s="74">
        <f t="shared" ca="1" si="296"/>
        <v>-0.14458917112208702</v>
      </c>
      <c r="CK150" s="74">
        <f t="shared" ca="1" si="297"/>
        <v>-10.050687601082982</v>
      </c>
      <c r="CL150" s="74">
        <f t="shared" ca="1" si="298"/>
        <v>-9.1818008554137034</v>
      </c>
    </row>
    <row r="151" spans="1:90" x14ac:dyDescent="0.35">
      <c r="A151" s="73" t="s">
        <v>1682</v>
      </c>
      <c r="B151" s="41">
        <f t="shared" si="299"/>
        <v>44858</v>
      </c>
      <c r="C151" s="57">
        <f>'HAVERW (new)'!B206</f>
        <v>399</v>
      </c>
      <c r="D151" s="57">
        <f>'HAVERW (new)'!C206-'HAVERW (new)'!B206</f>
        <v>56</v>
      </c>
      <c r="E151" s="4">
        <f ca="1">AVERAGE(OFFSET('HAVERD (new)'!B$12,(ROWS('Chart Data'!$A$5:$A151)-1)*7,0,7,1))</f>
        <v>113.42857142857143</v>
      </c>
      <c r="F151" s="4">
        <f ca="1">AVERAGE(OFFSET('HAVERD (new)'!C$12,(ROWS('Chart Data'!$A$5:$A151)-1)*7,0,7,1))</f>
        <v>105</v>
      </c>
      <c r="G151" s="57">
        <f>'HAVERW (new)'!Q206</f>
        <v>37034</v>
      </c>
      <c r="H151" s="4">
        <f ca="1">AVERAGE(OFFSET('HAVERD (new)'!O$12,(ROWS('Chart Data'!$A$5:$A151)-1)*7,0,7,1))</f>
        <v>94.857142857142861</v>
      </c>
      <c r="I151" s="4">
        <f ca="1">AVERAGE(OFFSET('HAVERD (new)'!P$12,(ROWS('Chart Data'!$A$5:$A151)-1)*7,0,7,1))</f>
        <v>86.857142857142861</v>
      </c>
      <c r="J151" s="4">
        <f ca="1">AVERAGE(OFFSET('HAVERD (new)'!Q$12,(ROWS('Chart Data'!$A$5:$A151)-1)*7,0,7,1))</f>
        <v>82.857142857142861</v>
      </c>
      <c r="K151" s="4">
        <f ca="1">AVERAGE(OFFSET('HAVERD (new)'!R$12,(ROWS('Chart Data'!$A$5:$A151)-1)*7,0,7,1))</f>
        <v>88.714285714285708</v>
      </c>
      <c r="L151" s="57">
        <f>'HAVERW (new)'!D206</f>
        <v>3056</v>
      </c>
      <c r="M151" s="57">
        <f>'HAVERW (new)'!F206</f>
        <v>179.44285714285715</v>
      </c>
      <c r="N151" s="4" t="e">
        <f ca="1">AVERAGE(OFFSET('HAVERD (new)'!D$12,(ROWS('Chart Data'!$A$5:$A151)-1)*7,0,7,1))</f>
        <v>#DIV/0!</v>
      </c>
      <c r="O151" s="4">
        <f ca="1">AVERAGE(OFFSET('HAVERD (new)'!E$12,(ROWS('Chart Data'!$A$5:$A151)-1)*7,0,7,1))</f>
        <v>89.805714285714288</v>
      </c>
      <c r="P151" s="4">
        <f ca="1">AVERAGE(AVERAGE(OFFSET('HAVERD (new)'!F$12,(ROWS('Chart Data'!$A$5:$A151)-1)*7,0,7,1)),AVERAGE(OFFSET('HAVERD (new)'!J$12,(ROWS('Chart Data'!$A$5:$A151)-1)*7,0,7,1)),AVERAGE(OFFSET('HAVERD (new)'!K$12,(ROWS('Chart Data'!$A$5:$A151)-1)*7,0,7,1)))</f>
        <v>91.116666666666674</v>
      </c>
      <c r="Q151" s="4">
        <f ca="1">AVERAGE(AVERAGE(OFFSET('HAVERD (new)'!H$12,(ROWS('Chart Data'!$A$5:$A151)-1)*7,0,7,1)),AVERAGE(OFFSET('HAVERD (new)'!I$12,(ROWS('Chart Data'!$A$5:$A151)-1)*7,0,7,1)))</f>
        <v>89.138571428571424</v>
      </c>
      <c r="R151" s="4">
        <f ca="1">AVERAGE(AVERAGE(OFFSET('HAVERD (new)'!L$12,(ROWS('Chart Data'!$A$5:$A151)-1)*7,0,7,1)),AVERAGE(OFFSET('HAVERD (new)'!M$12,(ROWS('Chart Data'!$A$5:$A151)-1)*7,0,7,1)))</f>
        <v>89.503571428571433</v>
      </c>
      <c r="S151" s="57">
        <f>'Fuel demand'!C97</f>
        <v>92.11539370856859</v>
      </c>
      <c r="T151" s="57">
        <f ca="1">AVERAGE(OFFSET(Energy!E$1109,(ROWS('Chart Data'!$A$5:$A151)-1)*7,0,7,1))</f>
        <v>599638.71428571432</v>
      </c>
      <c r="U151" s="57">
        <f ca="1">-AVERAGE(OFFSET('HAVERD (new)'!T$12,(ROWS('Chart Data'!$A$5:$A151)-1)*7,0,7,1))</f>
        <v>-470.85571428571427</v>
      </c>
      <c r="V151" s="4">
        <f ca="1">-AVERAGE(OFFSET('HAVERD (new)'!U$12,(ROWS('Chart Data'!$A$5:$A151)-1)*7,0,7,1))*10000</f>
        <v>-5765.5999999999995</v>
      </c>
      <c r="W151" s="4"/>
      <c r="Z151" s="4"/>
      <c r="AA151" s="4">
        <f t="shared" si="257"/>
        <v>-3.8554216867469848</v>
      </c>
      <c r="AB151" s="4">
        <f t="shared" si="258"/>
        <v>7.6923076923076872</v>
      </c>
      <c r="AC151" s="4">
        <f t="shared" ca="1" si="259"/>
        <v>3.3854166666666741</v>
      </c>
      <c r="AD151" s="4">
        <f t="shared" ca="1" si="260"/>
        <v>-3.0343007915567322</v>
      </c>
      <c r="AE151" s="4">
        <f t="shared" si="241"/>
        <v>44.30892724934732</v>
      </c>
      <c r="AF151" s="4">
        <f t="shared" ca="1" si="242"/>
        <v>1.6845329249617125</v>
      </c>
      <c r="AG151" s="4">
        <f t="shared" ca="1" si="243"/>
        <v>34.513274336283196</v>
      </c>
      <c r="AH151" s="4">
        <f t="shared" ca="1" si="244"/>
        <v>27.753303964757702</v>
      </c>
      <c r="AI151" s="4">
        <f t="shared" ca="1" si="245"/>
        <v>14.999999999999991</v>
      </c>
      <c r="AJ151" s="4">
        <f t="shared" si="246"/>
        <v>-21.029702970297027</v>
      </c>
      <c r="AK151" s="4">
        <f t="shared" si="247"/>
        <v>-3.2205871022420673</v>
      </c>
      <c r="AL151" s="73" t="e">
        <f>NA()</f>
        <v>#N/A</v>
      </c>
      <c r="AM151" s="4">
        <f t="shared" ca="1" si="248"/>
        <v>8.70858407691777</v>
      </c>
      <c r="AN151" s="4">
        <f t="shared" ca="1" si="249"/>
        <v>12.289030773925514</v>
      </c>
      <c r="AO151" s="4">
        <f t="shared" ca="1" si="250"/>
        <v>15.088580044820299</v>
      </c>
      <c r="AP151" s="4">
        <f t="shared" ca="1" si="251"/>
        <v>21.414867640789126</v>
      </c>
      <c r="AQ151" s="4">
        <f t="shared" si="252"/>
        <v>-0.97638130207741147</v>
      </c>
      <c r="AR151" s="4">
        <f t="shared" ca="1" si="253"/>
        <v>-9.0707606589409568</v>
      </c>
      <c r="AS151" s="57">
        <f t="shared" ca="1" si="261"/>
        <v>470.85571428571427</v>
      </c>
      <c r="AT151" s="57">
        <f t="shared" ca="1" si="262"/>
        <v>5765.5999999999995</v>
      </c>
      <c r="AW151" s="4">
        <f t="shared" si="300"/>
        <v>-2.6162542403324163</v>
      </c>
      <c r="AX151" s="4">
        <f t="shared" si="263"/>
        <v>17.06216190717538</v>
      </c>
      <c r="AY151" s="4">
        <f t="shared" ca="1" si="264"/>
        <v>2.8135010552949868</v>
      </c>
      <c r="AZ151" s="4">
        <f t="shared" ca="1" si="265"/>
        <v>-4.2100056394933612</v>
      </c>
      <c r="BA151" s="4">
        <f t="shared" si="266"/>
        <v>46.561405766965834</v>
      </c>
      <c r="BB151" s="4">
        <f t="shared" ca="1" si="267"/>
        <v>0.79854532060187611</v>
      </c>
      <c r="BC151" s="4">
        <f t="shared" ca="1" si="268"/>
        <v>27.721684392396917</v>
      </c>
      <c r="BD151" s="4">
        <f t="shared" ca="1" si="269"/>
        <v>28.339234965712539</v>
      </c>
      <c r="BE151" s="4">
        <f t="shared" ca="1" si="270"/>
        <v>14.816594958515749</v>
      </c>
      <c r="BF151" s="4">
        <f t="shared" si="271"/>
        <v>-19.481488968414048</v>
      </c>
      <c r="BG151" s="4">
        <f t="shared" si="272"/>
        <v>-1.9836732027981614</v>
      </c>
      <c r="BH151" s="4" t="e">
        <f t="shared" si="273"/>
        <v>#N/A</v>
      </c>
      <c r="BI151" s="4">
        <f t="shared" ca="1" si="274"/>
        <v>13.716861768983776</v>
      </c>
      <c r="BJ151" s="4">
        <f t="shared" ca="1" si="275"/>
        <v>16.938990657747944</v>
      </c>
      <c r="BK151" s="4">
        <f t="shared" ca="1" si="276"/>
        <v>16.578015629299021</v>
      </c>
      <c r="BL151" s="4">
        <f t="shared" ca="1" si="277"/>
        <v>27.156051804382141</v>
      </c>
      <c r="BM151" s="4">
        <f t="shared" si="278"/>
        <v>-1.4158059482737158</v>
      </c>
      <c r="BN151" s="4">
        <f t="shared" ca="1" si="279"/>
        <v>-9.376905396580721</v>
      </c>
      <c r="BO151" s="4">
        <f t="shared" ca="1" si="280"/>
        <v>587.24392857142857</v>
      </c>
      <c r="BP151" s="4">
        <f t="shared" ca="1" si="281"/>
        <v>6484.7999999999993</v>
      </c>
      <c r="BS151" s="74">
        <f t="shared" si="254"/>
        <v>3.7097900428765151E-2</v>
      </c>
      <c r="BT151" s="74">
        <f t="shared" si="255"/>
        <v>-0.26702965315981014</v>
      </c>
      <c r="BU151" s="74">
        <f t="shared" ca="1" si="282"/>
        <v>-0.38789186565773198</v>
      </c>
      <c r="BV151" s="74">
        <f t="shared" ca="1" si="283"/>
        <v>0.12020388156380737</v>
      </c>
      <c r="BW151" s="74">
        <f t="shared" si="284"/>
        <v>-0.13325547139612354</v>
      </c>
      <c r="BX151" s="74">
        <f t="shared" ca="1" si="285"/>
        <v>-0.19707772373638555</v>
      </c>
      <c r="BY151" s="74">
        <f t="shared" ca="1" si="256"/>
        <v>1.6844786422647291</v>
      </c>
      <c r="BZ151" s="74">
        <f t="shared" ca="1" si="286"/>
        <v>-0.63784938834738569</v>
      </c>
      <c r="CA151" s="74">
        <f t="shared" ca="1" si="287"/>
        <v>-2.0350957876959858E-2</v>
      </c>
      <c r="CB151" s="74">
        <f t="shared" si="288"/>
        <v>-0.85382162079697543</v>
      </c>
      <c r="CC151" s="74">
        <f t="shared" si="289"/>
        <v>3.2263655111072942</v>
      </c>
      <c r="CD151" s="74" t="e">
        <f t="shared" ca="1" si="290"/>
        <v>#DIV/0!</v>
      </c>
      <c r="CE151" s="74">
        <f t="shared" ca="1" si="291"/>
        <v>-1.7501065408654508</v>
      </c>
      <c r="CF151" s="74">
        <f t="shared" ca="1" si="292"/>
        <v>-1.4771181345904048</v>
      </c>
      <c r="CG151" s="74">
        <f t="shared" ca="1" si="293"/>
        <v>-1.3447639773547633</v>
      </c>
      <c r="CH151" s="74">
        <f t="shared" ca="1" si="294"/>
        <v>-1.1828854094234003</v>
      </c>
      <c r="CI151" s="74">
        <f t="shared" si="295"/>
        <v>-2.3370704832506073</v>
      </c>
      <c r="CJ151" s="74">
        <f t="shared" ca="1" si="296"/>
        <v>-0.33186157166292196</v>
      </c>
      <c r="CK151" s="74">
        <f t="shared" ca="1" si="297"/>
        <v>-3.4437418129981769</v>
      </c>
      <c r="CL151" s="74">
        <f t="shared" ca="1" si="298"/>
        <v>-8.1424729214082419</v>
      </c>
    </row>
    <row r="152" spans="1:90" x14ac:dyDescent="0.35">
      <c r="A152" s="73" t="s">
        <v>1683</v>
      </c>
      <c r="B152" s="41">
        <f t="shared" si="299"/>
        <v>44865</v>
      </c>
      <c r="C152" s="57">
        <f>'HAVERW (new)'!B207</f>
        <v>392</v>
      </c>
      <c r="D152" s="57">
        <f>'HAVERW (new)'!C207-'HAVERW (new)'!B207</f>
        <v>53</v>
      </c>
      <c r="E152" s="4">
        <f ca="1">AVERAGE(OFFSET('HAVERD (new)'!B$12,(ROWS('Chart Data'!$A$5:$A152)-1)*7,0,7,1))</f>
        <v>113.85714285714286</v>
      </c>
      <c r="F152" s="4">
        <f ca="1">AVERAGE(OFFSET('HAVERD (new)'!C$12,(ROWS('Chart Data'!$A$5:$A152)-1)*7,0,7,1))</f>
        <v>105.42857142857143</v>
      </c>
      <c r="G152" s="57">
        <f>'HAVERW (new)'!Q207</f>
        <v>31798</v>
      </c>
      <c r="H152" s="4">
        <f ca="1">AVERAGE(OFFSET('HAVERD (new)'!O$12,(ROWS('Chart Data'!$A$5:$A152)-1)*7,0,7,1))</f>
        <v>94.285714285714292</v>
      </c>
      <c r="I152" s="4">
        <f ca="1">AVERAGE(OFFSET('HAVERD (new)'!P$12,(ROWS('Chart Data'!$A$5:$A152)-1)*7,0,7,1))</f>
        <v>84</v>
      </c>
      <c r="J152" s="4">
        <f ca="1">AVERAGE(OFFSET('HAVERD (new)'!Q$12,(ROWS('Chart Data'!$A$5:$A152)-1)*7,0,7,1))</f>
        <v>78.142857142857139</v>
      </c>
      <c r="K152" s="4">
        <f ca="1">AVERAGE(OFFSET('HAVERD (new)'!R$12,(ROWS('Chart Data'!$A$5:$A152)-1)*7,0,7,1))</f>
        <v>86.285714285714292</v>
      </c>
      <c r="L152" s="57">
        <f>'HAVERW (new)'!D207</f>
        <v>3772</v>
      </c>
      <c r="M152" s="57">
        <f>'HAVERW (new)'!F207</f>
        <v>175.4</v>
      </c>
      <c r="N152" s="4" t="e">
        <f ca="1">AVERAGE(OFFSET('HAVERD (new)'!D$12,(ROWS('Chart Data'!$A$5:$A152)-1)*7,0,7,1))</f>
        <v>#DIV/0!</v>
      </c>
      <c r="O152" s="4">
        <f ca="1">AVERAGE(OFFSET('HAVERD (new)'!E$12,(ROWS('Chart Data'!$A$5:$A152)-1)*7,0,7,1))</f>
        <v>90.561428571428564</v>
      </c>
      <c r="P152" s="4">
        <f ca="1">AVERAGE(AVERAGE(OFFSET('HAVERD (new)'!F$12,(ROWS('Chart Data'!$A$5:$A152)-1)*7,0,7,1)),AVERAGE(OFFSET('HAVERD (new)'!J$12,(ROWS('Chart Data'!$A$5:$A152)-1)*7,0,7,1)),AVERAGE(OFFSET('HAVERD (new)'!K$12,(ROWS('Chart Data'!$A$5:$A152)-1)*7,0,7,1)))</f>
        <v>92.977142857142852</v>
      </c>
      <c r="Q152" s="4">
        <f ca="1">AVERAGE(AVERAGE(OFFSET('HAVERD (new)'!H$12,(ROWS('Chart Data'!$A$5:$A152)-1)*7,0,7,1)),AVERAGE(OFFSET('HAVERD (new)'!I$12,(ROWS('Chart Data'!$A$5:$A152)-1)*7,0,7,1)))</f>
        <v>87.877142857142871</v>
      </c>
      <c r="R152" s="4">
        <f ca="1">AVERAGE(AVERAGE(OFFSET('HAVERD (new)'!L$12,(ROWS('Chart Data'!$A$5:$A152)-1)*7,0,7,1)),AVERAGE(OFFSET('HAVERD (new)'!M$12,(ROWS('Chart Data'!$A$5:$A152)-1)*7,0,7,1)))</f>
        <v>86.919285714285721</v>
      </c>
      <c r="S152" s="57">
        <f>'Fuel demand'!C98</f>
        <v>91.202081016536255</v>
      </c>
      <c r="T152" s="57">
        <f ca="1">AVERAGE(OFFSET(Energy!E$1109,(ROWS('Chart Data'!$A$5:$A152)-1)*7,0,7,1))</f>
        <v>642362</v>
      </c>
      <c r="U152" s="57">
        <f ca="1">-AVERAGE(OFFSET('HAVERD (new)'!T$12,(ROWS('Chart Data'!$A$5:$A152)-1)*7,0,7,1))</f>
        <v>-279.56428571428575</v>
      </c>
      <c r="V152" s="4">
        <f ca="1">-AVERAGE(OFFSET('HAVERD (new)'!U$12,(ROWS('Chart Data'!$A$5:$A152)-1)*7,0,7,1))*10000</f>
        <v>-5384.6</v>
      </c>
      <c r="W152" s="4"/>
      <c r="Z152" s="4"/>
      <c r="AA152" s="4">
        <f t="shared" si="257"/>
        <v>-3.4482758620689613</v>
      </c>
      <c r="AB152" s="4">
        <f t="shared" si="258"/>
        <v>10.416666666666675</v>
      </c>
      <c r="AC152" s="4">
        <f t="shared" ca="1" si="259"/>
        <v>1.0139416983523608</v>
      </c>
      <c r="AD152" s="4">
        <f t="shared" ca="1" si="260"/>
        <v>-4.2801556420233418</v>
      </c>
      <c r="AE152" s="4">
        <f t="shared" si="241"/>
        <v>31.380407387513955</v>
      </c>
      <c r="AF152" s="4">
        <f t="shared" ca="1" si="242"/>
        <v>0.76335877862596657</v>
      </c>
      <c r="AG152" s="4">
        <f t="shared" ca="1" si="243"/>
        <v>30.957683741648111</v>
      </c>
      <c r="AH152" s="4">
        <f t="shared" ca="1" si="244"/>
        <v>19.693654266958415</v>
      </c>
      <c r="AI152" s="4">
        <f t="shared" ca="1" si="245"/>
        <v>11.645101663585944</v>
      </c>
      <c r="AJ152" s="4">
        <f t="shared" si="246"/>
        <v>-71.532514779445194</v>
      </c>
      <c r="AK152" s="4">
        <f t="shared" si="247"/>
        <v>-5.2330966347638004</v>
      </c>
      <c r="AL152" s="73" t="e">
        <f>NA()</f>
        <v>#N/A</v>
      </c>
      <c r="AM152" s="4">
        <f t="shared" ca="1" si="248"/>
        <v>9.9256099464183336</v>
      </c>
      <c r="AN152" s="4">
        <f t="shared" ca="1" si="249"/>
        <v>17.312857117107349</v>
      </c>
      <c r="AO152" s="4">
        <f t="shared" ca="1" si="250"/>
        <v>16.931206873610005</v>
      </c>
      <c r="AP152" s="4">
        <f t="shared" ca="1" si="251"/>
        <v>22.62384618485229</v>
      </c>
      <c r="AQ152" s="4">
        <f t="shared" si="252"/>
        <v>-2.0900083865330266</v>
      </c>
      <c r="AR152" s="4">
        <f t="shared" ca="1" si="253"/>
        <v>-10.456434741326303</v>
      </c>
      <c r="AS152" s="57">
        <f t="shared" ca="1" si="261"/>
        <v>279.56428571428575</v>
      </c>
      <c r="AT152" s="57">
        <f t="shared" ca="1" si="262"/>
        <v>5384.6</v>
      </c>
      <c r="AW152" s="4">
        <f t="shared" si="300"/>
        <v>-3.4783232058496565</v>
      </c>
      <c r="AX152" s="4">
        <f t="shared" si="263"/>
        <v>16.425587833101307</v>
      </c>
      <c r="AY152" s="4">
        <f t="shared" ca="1" si="264"/>
        <v>2.1786616067866307</v>
      </c>
      <c r="AZ152" s="4">
        <f t="shared" ca="1" si="265"/>
        <v>-4.0077799189559364</v>
      </c>
      <c r="BA152" s="4">
        <f t="shared" si="266"/>
        <v>41.704005408374755</v>
      </c>
      <c r="BB152" s="4">
        <f t="shared" ca="1" si="267"/>
        <v>0.57460371812412536</v>
      </c>
      <c r="BC152" s="4">
        <f t="shared" ca="1" si="268"/>
        <v>31.674913791060611</v>
      </c>
      <c r="BD152" s="4">
        <f t="shared" ca="1" si="269"/>
        <v>25.902835448339996</v>
      </c>
      <c r="BE152" s="4">
        <f t="shared" ca="1" si="270"/>
        <v>13.664772860071889</v>
      </c>
      <c r="BF152" s="4">
        <f t="shared" si="271"/>
        <v>-18.411365630755022</v>
      </c>
      <c r="BG152" s="4">
        <f t="shared" si="272"/>
        <v>-3.4056099953798489</v>
      </c>
      <c r="BH152" s="4" t="e">
        <f t="shared" si="273"/>
        <v>#N/A</v>
      </c>
      <c r="BI152" s="4">
        <f t="shared" ca="1" si="274"/>
        <v>11.805195400139208</v>
      </c>
      <c r="BJ152" s="4">
        <f t="shared" ca="1" si="275"/>
        <v>16.211969514697735</v>
      </c>
      <c r="BK152" s="4">
        <f t="shared" ca="1" si="276"/>
        <v>16.357909740287479</v>
      </c>
      <c r="BL152" s="4">
        <f t="shared" ca="1" si="277"/>
        <v>24.58725423873932</v>
      </c>
      <c r="BM152" s="4">
        <f t="shared" si="278"/>
        <v>0.2584257320262795</v>
      </c>
      <c r="BN152" s="4">
        <f t="shared" ca="1" si="279"/>
        <v>-9.1721406325574666</v>
      </c>
      <c r="BO152" s="4">
        <f t="shared" ca="1" si="280"/>
        <v>556.26535714285706</v>
      </c>
      <c r="BP152" s="4">
        <f t="shared" ca="1" si="281"/>
        <v>6122.6</v>
      </c>
      <c r="BS152" s="74">
        <f t="shared" si="254"/>
        <v>-0.22011420921067992</v>
      </c>
      <c r="BT152" s="74">
        <f t="shared" si="255"/>
        <v>-0.51572592714745413</v>
      </c>
      <c r="BU152" s="74">
        <f t="shared" ca="1" si="282"/>
        <v>-0.33844389411496206</v>
      </c>
      <c r="BV152" s="74">
        <f t="shared" ca="1" si="283"/>
        <v>0.15952290824355864</v>
      </c>
      <c r="BW152" s="74">
        <f t="shared" si="284"/>
        <v>-1.1547302565240622</v>
      </c>
      <c r="BX152" s="74">
        <f t="shared" ca="1" si="285"/>
        <v>-0.30656534803438057</v>
      </c>
      <c r="BY152" s="74">
        <f t="shared" ca="1" si="256"/>
        <v>2.1114931639925159</v>
      </c>
      <c r="BZ152" s="74">
        <f t="shared" ca="1" si="286"/>
        <v>-1.8067245565926136</v>
      </c>
      <c r="CA152" s="74">
        <f t="shared" ca="1" si="287"/>
        <v>-0.83362990885553434</v>
      </c>
      <c r="CB152" s="74">
        <f t="shared" si="288"/>
        <v>-0.54229832605476547</v>
      </c>
      <c r="CC152" s="74">
        <f t="shared" si="289"/>
        <v>2.9807667244485003</v>
      </c>
      <c r="CD152" s="74" t="e">
        <f t="shared" ca="1" si="290"/>
        <v>#DIV/0!</v>
      </c>
      <c r="CE152" s="74">
        <f t="shared" ca="1" si="291"/>
        <v>-1.6316098993840846</v>
      </c>
      <c r="CF152" s="74">
        <f t="shared" ca="1" si="292"/>
        <v>-1.2447977051244838</v>
      </c>
      <c r="CG152" s="74">
        <f t="shared" ca="1" si="293"/>
        <v>-1.4877198157144662</v>
      </c>
      <c r="CH152" s="74">
        <f t="shared" ca="1" si="294"/>
        <v>-1.4654462146536522</v>
      </c>
      <c r="CI152" s="74">
        <f t="shared" si="295"/>
        <v>-2.5586726246744744</v>
      </c>
      <c r="CJ152" s="74">
        <f t="shared" ca="1" si="296"/>
        <v>0.15591273527788643</v>
      </c>
      <c r="CK152" s="74">
        <f t="shared" ca="1" si="297"/>
        <v>-1.0186601438387834</v>
      </c>
      <c r="CL152" s="74">
        <f t="shared" ca="1" si="298"/>
        <v>-7.5516284826495426</v>
      </c>
    </row>
    <row r="153" spans="1:90" x14ac:dyDescent="0.35">
      <c r="A153" s="73" t="s">
        <v>1684</v>
      </c>
      <c r="B153" s="41">
        <f t="shared" si="299"/>
        <v>44872</v>
      </c>
      <c r="C153" s="57">
        <f>'HAVERW (new)'!B208</f>
        <v>411</v>
      </c>
      <c r="D153" s="57">
        <f>'HAVERW (new)'!C208-'HAVERW (new)'!B208</f>
        <v>50</v>
      </c>
      <c r="E153" s="4">
        <f ca="1">AVERAGE(OFFSET('HAVERD (new)'!B$12,(ROWS('Chart Data'!$A$5:$A153)-1)*7,0,7,1))</f>
        <v>115.85714285714286</v>
      </c>
      <c r="F153" s="4">
        <f ca="1">AVERAGE(OFFSET('HAVERD (new)'!C$12,(ROWS('Chart Data'!$A$5:$A153)-1)*7,0,7,1))</f>
        <v>107.42857142857143</v>
      </c>
      <c r="G153" s="57">
        <f>'HAVERW (new)'!Q208</f>
        <v>30436</v>
      </c>
      <c r="H153" s="4">
        <f ca="1">AVERAGE(OFFSET('HAVERD (new)'!O$12,(ROWS('Chart Data'!$A$5:$A153)-1)*7,0,7,1))</f>
        <v>95.142857142857139</v>
      </c>
      <c r="I153" s="4">
        <f ca="1">AVERAGE(OFFSET('HAVERD (new)'!P$12,(ROWS('Chart Data'!$A$5:$A153)-1)*7,0,7,1))</f>
        <v>76.142857142857139</v>
      </c>
      <c r="J153" s="4">
        <f ca="1">AVERAGE(OFFSET('HAVERD (new)'!Q$12,(ROWS('Chart Data'!$A$5:$A153)-1)*7,0,7,1))</f>
        <v>69.857142857142861</v>
      </c>
      <c r="K153" s="4">
        <f ca="1">AVERAGE(OFFSET('HAVERD (new)'!R$12,(ROWS('Chart Data'!$A$5:$A153)-1)*7,0,7,1))</f>
        <v>90</v>
      </c>
      <c r="L153" s="57">
        <f>'HAVERW (new)'!D208</f>
        <v>4703</v>
      </c>
      <c r="M153" s="57">
        <f>'HAVERW (new)'!F208</f>
        <v>175.87142857142857</v>
      </c>
      <c r="N153" s="4" t="e">
        <f ca="1">AVERAGE(OFFSET('HAVERD (new)'!D$12,(ROWS('Chart Data'!$A$5:$A153)-1)*7,0,7,1))</f>
        <v>#DIV/0!</v>
      </c>
      <c r="O153" s="4">
        <f ca="1">AVERAGE(OFFSET('HAVERD (new)'!E$12,(ROWS('Chart Data'!$A$5:$A153)-1)*7,0,7,1))</f>
        <v>86.797142857142859</v>
      </c>
      <c r="P153" s="4">
        <f ca="1">AVERAGE(AVERAGE(OFFSET('HAVERD (new)'!F$12,(ROWS('Chart Data'!$A$5:$A153)-1)*7,0,7,1)),AVERAGE(OFFSET('HAVERD (new)'!J$12,(ROWS('Chart Data'!$A$5:$A153)-1)*7,0,7,1)),AVERAGE(OFFSET('HAVERD (new)'!K$12,(ROWS('Chart Data'!$A$5:$A153)-1)*7,0,7,1)))</f>
        <v>85.518095238095228</v>
      </c>
      <c r="Q153" s="4">
        <f ca="1">AVERAGE(AVERAGE(OFFSET('HAVERD (new)'!H$12,(ROWS('Chart Data'!$A$5:$A153)-1)*7,0,7,1)),AVERAGE(OFFSET('HAVERD (new)'!I$12,(ROWS('Chart Data'!$A$5:$A153)-1)*7,0,7,1)))</f>
        <v>83.89928571428571</v>
      </c>
      <c r="R153" s="4">
        <f ca="1">AVERAGE(AVERAGE(OFFSET('HAVERD (new)'!L$12,(ROWS('Chart Data'!$A$5:$A153)-1)*7,0,7,1)),AVERAGE(OFFSET('HAVERD (new)'!M$12,(ROWS('Chart Data'!$A$5:$A153)-1)*7,0,7,1)))</f>
        <v>82.167857142857144</v>
      </c>
      <c r="S153" s="57">
        <f>'Fuel demand'!C99</f>
        <v>92.430776285641741</v>
      </c>
      <c r="T153" s="57">
        <f ca="1">AVERAGE(OFFSET(Energy!E$1109,(ROWS('Chart Data'!$A$5:$A153)-1)*7,0,7,1))</f>
        <v>639871.28571428568</v>
      </c>
      <c r="U153" s="57">
        <f ca="1">-AVERAGE(OFFSET('HAVERD (new)'!T$12,(ROWS('Chart Data'!$A$5:$A153)-1)*7,0,7,1))</f>
        <v>-376.92714285714288</v>
      </c>
      <c r="V153" s="4">
        <f ca="1">-AVERAGE(OFFSET('HAVERD (new)'!U$12,(ROWS('Chart Data'!$A$5:$A153)-1)*7,0,7,1))*10000</f>
        <v>-5223.4000000000005</v>
      </c>
      <c r="W153" s="4"/>
      <c r="Z153" s="4"/>
      <c r="AA153" s="4">
        <f t="shared" si="257"/>
        <v>-8.4632516703786251</v>
      </c>
      <c r="AB153" s="4">
        <f t="shared" si="258"/>
        <v>19.047619047619047</v>
      </c>
      <c r="AC153" s="4">
        <f t="shared" ca="1" si="259"/>
        <v>3.0495552731893305</v>
      </c>
      <c r="AD153" s="4">
        <f t="shared" ca="1" si="260"/>
        <v>-3.3419023136246784</v>
      </c>
      <c r="AE153" s="4">
        <f t="shared" si="241"/>
        <v>32.393753534299009</v>
      </c>
      <c r="AF153" s="4">
        <f t="shared" ca="1" si="242"/>
        <v>1.6793893129770865</v>
      </c>
      <c r="AG153" s="4">
        <f t="shared" ca="1" si="243"/>
        <v>22.247706422018343</v>
      </c>
      <c r="AH153" s="4">
        <f t="shared" ca="1" si="244"/>
        <v>7.2368421052631637</v>
      </c>
      <c r="AI153" s="4">
        <f t="shared" ca="1" si="245"/>
        <v>16.883116883116877</v>
      </c>
      <c r="AJ153" s="4">
        <f t="shared" si="246"/>
        <v>-166.60997732426304</v>
      </c>
      <c r="AK153" s="4">
        <f t="shared" si="247"/>
        <v>-4.5140774063445299</v>
      </c>
      <c r="AL153" s="73" t="e">
        <f>NA()</f>
        <v>#N/A</v>
      </c>
      <c r="AM153" s="4">
        <f t="shared" ca="1" si="248"/>
        <v>9.7289194704809567</v>
      </c>
      <c r="AN153" s="4">
        <f t="shared" ca="1" si="249"/>
        <v>13.329757359669303</v>
      </c>
      <c r="AO153" s="4">
        <f t="shared" ca="1" si="250"/>
        <v>14.911413952669307</v>
      </c>
      <c r="AP153" s="4">
        <f t="shared" ca="1" si="251"/>
        <v>23.450629406651412</v>
      </c>
      <c r="AQ153" s="4">
        <f t="shared" si="252"/>
        <v>-0.17534180885355743</v>
      </c>
      <c r="AR153" s="4">
        <f t="shared" ca="1" si="253"/>
        <v>-11.774574147901873</v>
      </c>
      <c r="AS153" s="57">
        <f t="shared" ca="1" si="261"/>
        <v>376.92714285714288</v>
      </c>
      <c r="AT153" s="57">
        <f t="shared" ca="1" si="262"/>
        <v>5223.4000000000005</v>
      </c>
      <c r="AW153" s="4">
        <f t="shared" si="300"/>
        <v>-3.4379589672671576</v>
      </c>
      <c r="AX153" s="4">
        <f t="shared" si="263"/>
        <v>13.534431370516277</v>
      </c>
      <c r="AY153" s="4">
        <f t="shared" ca="1" si="264"/>
        <v>2.3405447360827001</v>
      </c>
      <c r="AZ153" s="4">
        <f t="shared" ca="1" si="265"/>
        <v>-3.7286058158334443</v>
      </c>
      <c r="BA153" s="4">
        <f t="shared" si="266"/>
        <v>37.809340343673639</v>
      </c>
      <c r="BB153" s="4">
        <f t="shared" ca="1" si="267"/>
        <v>1.0318202541411914</v>
      </c>
      <c r="BC153" s="4">
        <f t="shared" ca="1" si="268"/>
        <v>30.753195536752113</v>
      </c>
      <c r="BD153" s="4">
        <f t="shared" ca="1" si="269"/>
        <v>20.234877024884092</v>
      </c>
      <c r="BE153" s="4">
        <f t="shared" ca="1" si="270"/>
        <v>14.024911779532845</v>
      </c>
      <c r="BF153" s="4">
        <f t="shared" si="271"/>
        <v>-64.76580081209805</v>
      </c>
      <c r="BG153" s="4">
        <f t="shared" si="272"/>
        <v>-3.8890170215257838</v>
      </c>
      <c r="BH153" s="4" t="e">
        <f t="shared" si="273"/>
        <v>#N/A</v>
      </c>
      <c r="BI153" s="4">
        <f t="shared" ca="1" si="274"/>
        <v>10.466177134947984</v>
      </c>
      <c r="BJ153" s="4">
        <f t="shared" ca="1" si="275"/>
        <v>14.902100467051792</v>
      </c>
      <c r="BK153" s="4">
        <f t="shared" ca="1" si="276"/>
        <v>15.931869325957553</v>
      </c>
      <c r="BL153" s="4">
        <f t="shared" ca="1" si="277"/>
        <v>23.143005109489209</v>
      </c>
      <c r="BM153" s="4">
        <f t="shared" si="278"/>
        <v>-0.27179118282450176</v>
      </c>
      <c r="BN153" s="4">
        <f t="shared" ca="1" si="279"/>
        <v>-9.6162808120172727</v>
      </c>
      <c r="BO153" s="4">
        <f t="shared" ca="1" si="280"/>
        <v>529.8403571428571</v>
      </c>
      <c r="BP153" s="4">
        <f t="shared" ca="1" si="281"/>
        <v>5702.35</v>
      </c>
      <c r="BS153" s="74">
        <f t="shared" si="254"/>
        <v>0.47803294552495668</v>
      </c>
      <c r="BT153" s="74">
        <f t="shared" si="255"/>
        <v>-0.76442220113509818</v>
      </c>
      <c r="BU153" s="74">
        <f t="shared" ca="1" si="282"/>
        <v>-0.10768669358203704</v>
      </c>
      <c r="BV153" s="74">
        <f t="shared" ca="1" si="283"/>
        <v>0.34301169941573034</v>
      </c>
      <c r="BW153" s="74">
        <f t="shared" si="284"/>
        <v>-1.4204385562460355</v>
      </c>
      <c r="BX153" s="74">
        <f t="shared" ca="1" si="285"/>
        <v>-0.14233391158738942</v>
      </c>
      <c r="BY153" s="74">
        <f t="shared" ca="1" si="256"/>
        <v>2.0119322633110737</v>
      </c>
      <c r="BZ153" s="74">
        <f t="shared" ca="1" si="286"/>
        <v>-3.8611112159327052</v>
      </c>
      <c r="CA153" s="74">
        <f t="shared" ca="1" si="287"/>
        <v>0.41020848675876026</v>
      </c>
      <c r="CB153" s="74">
        <f t="shared" si="288"/>
        <v>-0.13723102520979683</v>
      </c>
      <c r="CC153" s="74">
        <f t="shared" si="289"/>
        <v>3.0094054522214333</v>
      </c>
      <c r="CD153" s="74" t="e">
        <f t="shared" ca="1" si="290"/>
        <v>#DIV/0!</v>
      </c>
      <c r="CE153" s="74">
        <f t="shared" ca="1" si="291"/>
        <v>-2.22185309466462</v>
      </c>
      <c r="CF153" s="74">
        <f t="shared" ca="1" si="292"/>
        <v>-2.1762200770605507</v>
      </c>
      <c r="CG153" s="74">
        <f t="shared" ca="1" si="293"/>
        <v>-1.9385244951171845</v>
      </c>
      <c r="CH153" s="74">
        <f t="shared" ca="1" si="294"/>
        <v>-1.9849582313456478</v>
      </c>
      <c r="CI153" s="74">
        <f t="shared" si="295"/>
        <v>-2.2605474533432184</v>
      </c>
      <c r="CJ153" s="74">
        <f t="shared" ca="1" si="296"/>
        <v>0.1274761013863214</v>
      </c>
      <c r="CK153" s="74">
        <f t="shared" ca="1" si="297"/>
        <v>-2.2529699186019672</v>
      </c>
      <c r="CL153" s="74">
        <f t="shared" ca="1" si="298"/>
        <v>-7.3016439064608223</v>
      </c>
    </row>
    <row r="154" spans="1:90" x14ac:dyDescent="0.35">
      <c r="A154" s="73" t="s">
        <v>1685</v>
      </c>
      <c r="B154" s="41">
        <f t="shared" si="299"/>
        <v>44879</v>
      </c>
      <c r="C154" s="57">
        <f>'HAVERW (new)'!B209</f>
        <v>444</v>
      </c>
      <c r="D154" s="57">
        <f>'HAVERW (new)'!C209-'HAVERW (new)'!B209</f>
        <v>45</v>
      </c>
      <c r="E154" s="4">
        <f ca="1">AVERAGE(OFFSET('HAVERD (new)'!B$12,(ROWS('Chart Data'!$A$5:$A154)-1)*7,0,7,1))</f>
        <v>114.42857142857143</v>
      </c>
      <c r="F154" s="4">
        <f ca="1">AVERAGE(OFFSET('HAVERD (new)'!C$12,(ROWS('Chart Data'!$A$5:$A154)-1)*7,0,7,1))</f>
        <v>108.57142857142857</v>
      </c>
      <c r="G154" s="57">
        <f>'HAVERW (new)'!Q209</f>
        <v>29632</v>
      </c>
      <c r="H154" s="4">
        <f ca="1">AVERAGE(OFFSET('HAVERD (new)'!O$12,(ROWS('Chart Data'!$A$5:$A154)-1)*7,0,7,1))</f>
        <v>93.571428571428569</v>
      </c>
      <c r="I154" s="4">
        <f ca="1">AVERAGE(OFFSET('HAVERD (new)'!P$12,(ROWS('Chart Data'!$A$5:$A154)-1)*7,0,7,1))</f>
        <v>92.285714285714292</v>
      </c>
      <c r="J154" s="4">
        <f ca="1">AVERAGE(OFFSET('HAVERD (new)'!Q$12,(ROWS('Chart Data'!$A$5:$A154)-1)*7,0,7,1))</f>
        <v>84.571428571428569</v>
      </c>
      <c r="K154" s="4">
        <f ca="1">AVERAGE(OFFSET('HAVERD (new)'!R$12,(ROWS('Chart Data'!$A$5:$A154)-1)*7,0,7,1))</f>
        <v>87</v>
      </c>
      <c r="L154" s="57">
        <f>'HAVERW (new)'!D209</f>
        <v>4534</v>
      </c>
      <c r="M154" s="57">
        <f>'HAVERW (new)'!F209</f>
        <v>174.1142857142857</v>
      </c>
      <c r="N154" s="4" t="e">
        <f ca="1">AVERAGE(OFFSET('HAVERD (new)'!D$12,(ROWS('Chart Data'!$A$5:$A154)-1)*7,0,7,1))</f>
        <v>#DIV/0!</v>
      </c>
      <c r="O154" s="4">
        <f ca="1">AVERAGE(OFFSET('HAVERD (new)'!E$12,(ROWS('Chart Data'!$A$5:$A154)-1)*7,0,7,1))</f>
        <v>85.19285714285715</v>
      </c>
      <c r="P154" s="4">
        <f ca="1">AVERAGE(AVERAGE(OFFSET('HAVERD (new)'!F$12,(ROWS('Chart Data'!$A$5:$A154)-1)*7,0,7,1)),AVERAGE(OFFSET('HAVERD (new)'!J$12,(ROWS('Chart Data'!$A$5:$A154)-1)*7,0,7,1)),AVERAGE(OFFSET('HAVERD (new)'!K$12,(ROWS('Chart Data'!$A$5:$A154)-1)*7,0,7,1)))</f>
        <v>83.775714285714287</v>
      </c>
      <c r="Q154" s="4">
        <f ca="1">AVERAGE(AVERAGE(OFFSET('HAVERD (new)'!H$12,(ROWS('Chart Data'!$A$5:$A154)-1)*7,0,7,1)),AVERAGE(OFFSET('HAVERD (new)'!I$12,(ROWS('Chart Data'!$A$5:$A154)-1)*7,0,7,1)))</f>
        <v>83.060714285714283</v>
      </c>
      <c r="R154" s="4">
        <f ca="1">AVERAGE(AVERAGE(OFFSET('HAVERD (new)'!L$12,(ROWS('Chart Data'!$A$5:$A154)-1)*7,0,7,1)),AVERAGE(OFFSET('HAVERD (new)'!M$12,(ROWS('Chart Data'!$A$5:$A154)-1)*7,0,7,1)))</f>
        <v>81.012857142857143</v>
      </c>
      <c r="S154" s="57">
        <f>'Fuel demand'!C100</f>
        <v>92.126804909245195</v>
      </c>
      <c r="T154" s="57">
        <f ca="1">AVERAGE(OFFSET(Energy!E$1109,(ROWS('Chart Data'!$A$5:$A154)-1)*7,0,7,1))</f>
        <v>692395.71428571432</v>
      </c>
      <c r="U154" s="57">
        <f ca="1">-AVERAGE(OFFSET('HAVERD (new)'!T$12,(ROWS('Chart Data'!$A$5:$A154)-1)*7,0,7,1))</f>
        <v>-357.74142857142857</v>
      </c>
      <c r="V154" s="4">
        <f ca="1">-AVERAGE(OFFSET('HAVERD (new)'!U$12,(ROWS('Chart Data'!$A$5:$A154)-1)*7,0,7,1))*10000</f>
        <v>-4511.2000000000007</v>
      </c>
      <c r="W154" s="4"/>
      <c r="Z154" s="4"/>
      <c r="AA154" s="4">
        <f t="shared" si="257"/>
        <v>5.2132701421800931</v>
      </c>
      <c r="AB154" s="4">
        <f t="shared" si="258"/>
        <v>-6.25</v>
      </c>
      <c r="AC154" s="4">
        <f t="shared" ca="1" si="259"/>
        <v>0.7547169811320753</v>
      </c>
      <c r="AD154" s="4">
        <f t="shared" ca="1" si="260"/>
        <v>-3.1847133757961776</v>
      </c>
      <c r="AE154" s="4">
        <f t="shared" si="241"/>
        <v>29.550124601058016</v>
      </c>
      <c r="AF154" s="4">
        <f t="shared" ca="1" si="242"/>
        <v>0.15290519877675379</v>
      </c>
      <c r="AG154" s="4">
        <f t="shared" ca="1" si="243"/>
        <v>41.048034934497821</v>
      </c>
      <c r="AH154" s="4">
        <f t="shared" ca="1" si="244"/>
        <v>25.423728813559322</v>
      </c>
      <c r="AI154" s="4">
        <f t="shared" ca="1" si="245"/>
        <v>12.777777777777777</v>
      </c>
      <c r="AJ154" s="4">
        <f t="shared" si="246"/>
        <v>-199.07651715039577</v>
      </c>
      <c r="AK154" s="4">
        <f t="shared" si="247"/>
        <v>-5.643725323217474</v>
      </c>
      <c r="AL154" s="73" t="e">
        <f>NA()</f>
        <v>#N/A</v>
      </c>
      <c r="AM154" s="4">
        <f t="shared" ca="1" si="248"/>
        <v>7.6891128085667448</v>
      </c>
      <c r="AN154" s="4">
        <f t="shared" ca="1" si="249"/>
        <v>12.387407530439898</v>
      </c>
      <c r="AO154" s="4">
        <f t="shared" ca="1" si="250"/>
        <v>14.007137394850888</v>
      </c>
      <c r="AP154" s="4">
        <f t="shared" ca="1" si="251"/>
        <v>23.641953102004788</v>
      </c>
      <c r="AQ154" s="4">
        <f t="shared" si="252"/>
        <v>-3.055878667742784</v>
      </c>
      <c r="AR154" s="4">
        <f t="shared" ca="1" si="253"/>
        <v>-4.5090721671420813</v>
      </c>
      <c r="AS154" s="57">
        <f t="shared" ca="1" si="261"/>
        <v>357.74142857142857</v>
      </c>
      <c r="AT154" s="57">
        <f t="shared" ca="1" si="262"/>
        <v>4511.2000000000007</v>
      </c>
      <c r="AW154" s="4">
        <f t="shared" si="300"/>
        <v>-2.6384197692536198</v>
      </c>
      <c r="AX154" s="4">
        <f t="shared" si="263"/>
        <v>7.7266483516483522</v>
      </c>
      <c r="AY154" s="4">
        <f t="shared" ca="1" si="264"/>
        <v>2.0509076548351102</v>
      </c>
      <c r="AZ154" s="4">
        <f t="shared" ca="1" si="265"/>
        <v>-3.4602680307502327</v>
      </c>
      <c r="BA154" s="4">
        <f t="shared" si="266"/>
        <v>34.408303193054579</v>
      </c>
      <c r="BB154" s="4">
        <f t="shared" ca="1" si="267"/>
        <v>1.0700465538353798</v>
      </c>
      <c r="BC154" s="4">
        <f t="shared" ca="1" si="268"/>
        <v>32.191674858611862</v>
      </c>
      <c r="BD154" s="4">
        <f t="shared" ca="1" si="269"/>
        <v>20.026882287634649</v>
      </c>
      <c r="BE154" s="4">
        <f t="shared" ca="1" si="270"/>
        <v>14.076499081120147</v>
      </c>
      <c r="BF154" s="4">
        <f t="shared" si="271"/>
        <v>-114.56217805610025</v>
      </c>
      <c r="BG154" s="4">
        <f t="shared" si="272"/>
        <v>-4.6528716166419679</v>
      </c>
      <c r="BH154" s="4" t="e">
        <f t="shared" si="273"/>
        <v>#N/A</v>
      </c>
      <c r="BI154" s="4">
        <f t="shared" ca="1" si="274"/>
        <v>9.013056575595952</v>
      </c>
      <c r="BJ154" s="4">
        <f t="shared" ca="1" si="275"/>
        <v>13.829763195285516</v>
      </c>
      <c r="BK154" s="4">
        <f t="shared" ca="1" si="276"/>
        <v>15.234584566487625</v>
      </c>
      <c r="BL154" s="4">
        <f t="shared" ca="1" si="277"/>
        <v>22.782824083574404</v>
      </c>
      <c r="BM154" s="4">
        <f t="shared" si="278"/>
        <v>-1.5744025413016949</v>
      </c>
      <c r="BN154" s="4">
        <f t="shared" ca="1" si="279"/>
        <v>-8.9527104288278032</v>
      </c>
      <c r="BO154" s="4">
        <f t="shared" ca="1" si="280"/>
        <v>371.27214285714285</v>
      </c>
      <c r="BP154" s="4">
        <f t="shared" ca="1" si="281"/>
        <v>5221.2000000000007</v>
      </c>
      <c r="BS154" s="74">
        <f t="shared" si="254"/>
        <v>1.6906043195394835</v>
      </c>
      <c r="BT154" s="74">
        <f t="shared" si="255"/>
        <v>-1.1789159911145048</v>
      </c>
      <c r="BU154" s="74">
        <f t="shared" ca="1" si="282"/>
        <v>-0.27251326539126947</v>
      </c>
      <c r="BV154" s="74">
        <f t="shared" ca="1" si="283"/>
        <v>0.44786243722839952</v>
      </c>
      <c r="BW154" s="74">
        <f t="shared" si="284"/>
        <v>-1.5772883895620904</v>
      </c>
      <c r="BX154" s="74">
        <f t="shared" ca="1" si="285"/>
        <v>-0.44342487840687633</v>
      </c>
      <c r="BY154" s="74">
        <f t="shared" ca="1" si="256"/>
        <v>2.1673119536085519</v>
      </c>
      <c r="BZ154" s="74">
        <f t="shared" ca="1" si="286"/>
        <v>-0.21280387262185052</v>
      </c>
      <c r="CA154" s="74">
        <f t="shared" ca="1" si="287"/>
        <v>-0.59443021739124857</v>
      </c>
      <c r="CB154" s="74">
        <f t="shared" si="288"/>
        <v>-0.21076096489056986</v>
      </c>
      <c r="CC154" s="74">
        <f t="shared" si="289"/>
        <v>2.9026611032495895</v>
      </c>
      <c r="CD154" s="74" t="e">
        <f t="shared" ca="1" si="290"/>
        <v>#DIV/0!</v>
      </c>
      <c r="CE154" s="74">
        <f t="shared" ca="1" si="291"/>
        <v>-2.4734064564483167</v>
      </c>
      <c r="CF154" s="74">
        <f t="shared" ca="1" si="292"/>
        <v>-2.3937937784723258</v>
      </c>
      <c r="CG154" s="74">
        <f t="shared" ca="1" si="293"/>
        <v>-2.0335585575375092</v>
      </c>
      <c r="CH154" s="74">
        <f t="shared" ca="1" si="294"/>
        <v>-2.1112436990231815</v>
      </c>
      <c r="CI154" s="74">
        <f t="shared" si="295"/>
        <v>-2.3343017201224767</v>
      </c>
      <c r="CJ154" s="74">
        <f t="shared" ca="1" si="296"/>
        <v>0.72715064222632608</v>
      </c>
      <c r="CK154" s="74">
        <f t="shared" ca="1" si="297"/>
        <v>-2.0097445719595166</v>
      </c>
      <c r="CL154" s="74">
        <f t="shared" ca="1" si="298"/>
        <v>-6.1971835146394403</v>
      </c>
    </row>
    <row r="155" spans="1:90" x14ac:dyDescent="0.35">
      <c r="A155" s="73" t="s">
        <v>1686</v>
      </c>
      <c r="B155" s="41">
        <f t="shared" si="299"/>
        <v>44886</v>
      </c>
      <c r="C155" s="57">
        <f>'HAVERW (new)'!B210</f>
        <v>406</v>
      </c>
      <c r="D155" s="57">
        <f>'HAVERW (new)'!C210-'HAVERW (new)'!B210</f>
        <v>47</v>
      </c>
      <c r="E155" s="4">
        <f ca="1">AVERAGE(OFFSET('HAVERD (new)'!B$12,(ROWS('Chart Data'!$A$5:$A155)-1)*7,0,7,1))</f>
        <v>115</v>
      </c>
      <c r="F155" s="4">
        <f ca="1">AVERAGE(OFFSET('HAVERD (new)'!C$12,(ROWS('Chart Data'!$A$5:$A155)-1)*7,0,7,1))</f>
        <v>109.42857142857143</v>
      </c>
      <c r="G155" s="57">
        <f>'HAVERW (new)'!Q210</f>
        <v>28949</v>
      </c>
      <c r="H155" s="4">
        <f ca="1">AVERAGE(OFFSET('HAVERD (new)'!O$12,(ROWS('Chart Data'!$A$5:$A155)-1)*7,0,7,1))</f>
        <v>93.857142857142861</v>
      </c>
      <c r="I155" s="4">
        <f ca="1">AVERAGE(OFFSET('HAVERD (new)'!P$12,(ROWS('Chart Data'!$A$5:$A155)-1)*7,0,7,1))</f>
        <v>90.714285714285708</v>
      </c>
      <c r="J155" s="4">
        <f ca="1">AVERAGE(OFFSET('HAVERD (new)'!Q$12,(ROWS('Chart Data'!$A$5:$A155)-1)*7,0,7,1))</f>
        <v>80.714285714285708</v>
      </c>
      <c r="K155" s="4">
        <f ca="1">AVERAGE(OFFSET('HAVERD (new)'!R$12,(ROWS('Chart Data'!$A$5:$A155)-1)*7,0,7,1))</f>
        <v>85.714285714285708</v>
      </c>
      <c r="L155" s="57">
        <f>'HAVERW (new)'!D210</f>
        <v>6630</v>
      </c>
      <c r="M155" s="57">
        <f>'HAVERW (new)'!F210</f>
        <v>171.57142857142858</v>
      </c>
      <c r="N155" s="4" t="e">
        <f ca="1">AVERAGE(OFFSET('HAVERD (new)'!D$12,(ROWS('Chart Data'!$A$5:$A155)-1)*7,0,7,1))</f>
        <v>#DIV/0!</v>
      </c>
      <c r="O155" s="4">
        <f ca="1">AVERAGE(OFFSET('HAVERD (new)'!E$12,(ROWS('Chart Data'!$A$5:$A155)-1)*7,0,7,1))</f>
        <v>88.86571428571429</v>
      </c>
      <c r="P155" s="4">
        <f ca="1">AVERAGE(AVERAGE(OFFSET('HAVERD (new)'!F$12,(ROWS('Chart Data'!$A$5:$A155)-1)*7,0,7,1)),AVERAGE(OFFSET('HAVERD (new)'!J$12,(ROWS('Chart Data'!$A$5:$A155)-1)*7,0,7,1)),AVERAGE(OFFSET('HAVERD (new)'!K$12,(ROWS('Chart Data'!$A$5:$A155)-1)*7,0,7,1)))</f>
        <v>89.94476190476189</v>
      </c>
      <c r="Q155" s="4">
        <f ca="1">AVERAGE(AVERAGE(OFFSET('HAVERD (new)'!H$12,(ROWS('Chart Data'!$A$5:$A155)-1)*7,0,7,1)),AVERAGE(OFFSET('HAVERD (new)'!I$12,(ROWS('Chart Data'!$A$5:$A155)-1)*7,0,7,1)))</f>
        <v>84.100714285714304</v>
      </c>
      <c r="R155" s="4">
        <f ca="1">AVERAGE(AVERAGE(OFFSET('HAVERD (new)'!L$12,(ROWS('Chart Data'!$A$5:$A155)-1)*7,0,7,1)),AVERAGE(OFFSET('HAVERD (new)'!M$12,(ROWS('Chart Data'!$A$5:$A155)-1)*7,0,7,1)))</f>
        <v>80.958571428571432</v>
      </c>
      <c r="S155" s="57">
        <f>'Fuel demand'!C101</f>
        <v>93.044403198763717</v>
      </c>
      <c r="T155" s="57">
        <f ca="1">AVERAGE(OFFSET(Energy!E$1109,(ROWS('Chart Data'!$A$5:$A155)-1)*7,0,7,1))</f>
        <v>694846.28571428568</v>
      </c>
      <c r="U155" s="57">
        <f ca="1">-AVERAGE(OFFSET('HAVERD (new)'!T$12,(ROWS('Chart Data'!$A$5:$A155)-1)*7,0,7,1))</f>
        <v>-216.79285714285712</v>
      </c>
      <c r="V155" s="4">
        <f ca="1">-AVERAGE(OFFSET('HAVERD (new)'!U$12,(ROWS('Chart Data'!$A$5:$A155)-1)*7,0,7,1))*10000</f>
        <v>-3415.6000000000004</v>
      </c>
      <c r="W155" s="4"/>
      <c r="Z155" s="4"/>
      <c r="AA155" s="4">
        <f t="shared" si="257"/>
        <v>2.267002518891692</v>
      </c>
      <c r="AB155" s="4">
        <f t="shared" si="258"/>
        <v>9.302325581395344</v>
      </c>
      <c r="AC155" s="4">
        <f t="shared" ca="1" si="259"/>
        <v>2.4173027989821794</v>
      </c>
      <c r="AD155" s="4">
        <f t="shared" ca="1" si="260"/>
        <v>-2.6683608640406642</v>
      </c>
      <c r="AE155" s="4">
        <f t="shared" si="241"/>
        <v>29.433068049718326</v>
      </c>
      <c r="AF155" s="4">
        <f t="shared" ca="1" si="242"/>
        <v>2.3364485981308469</v>
      </c>
      <c r="AG155" s="4">
        <f t="shared" ca="1" si="243"/>
        <v>34.819532908704851</v>
      </c>
      <c r="AH155" s="4">
        <f t="shared" ca="1" si="244"/>
        <v>25.555555555555532</v>
      </c>
      <c r="AI155" s="4">
        <f t="shared" ca="1" si="245"/>
        <v>10.091743119266038</v>
      </c>
      <c r="AJ155" s="4">
        <f t="shared" si="246"/>
        <v>-28.862973760932942</v>
      </c>
      <c r="AK155" s="4">
        <f t="shared" si="247"/>
        <v>-4.7656807548965174</v>
      </c>
      <c r="AL155" s="73" t="e">
        <f>NA()</f>
        <v>#N/A</v>
      </c>
      <c r="AM155" s="4">
        <f t="shared" ca="1" si="248"/>
        <v>6.9750644883920909</v>
      </c>
      <c r="AN155" s="4">
        <f t="shared" ca="1" si="249"/>
        <v>10.542517703517284</v>
      </c>
      <c r="AO155" s="4">
        <f t="shared" ca="1" si="250"/>
        <v>16.343712018655964</v>
      </c>
      <c r="AP155" s="4">
        <f t="shared" ca="1" si="251"/>
        <v>25.004963052828934</v>
      </c>
      <c r="AQ155" s="4">
        <f t="shared" si="252"/>
        <v>-1.486842495354368</v>
      </c>
      <c r="AR155" s="4">
        <f t="shared" ca="1" si="253"/>
        <v>-12.191254191696499</v>
      </c>
      <c r="AS155" s="57">
        <f t="shared" ca="1" si="261"/>
        <v>216.79285714285712</v>
      </c>
      <c r="AT155" s="57">
        <f t="shared" ca="1" si="262"/>
        <v>3415.6000000000004</v>
      </c>
      <c r="AW155" s="4">
        <f t="shared" si="300"/>
        <v>-1.1078137178439502</v>
      </c>
      <c r="AX155" s="4">
        <f t="shared" si="263"/>
        <v>8.1291528239202666</v>
      </c>
      <c r="AY155" s="4">
        <f t="shared" ca="1" si="264"/>
        <v>1.8088791879139865</v>
      </c>
      <c r="AZ155" s="4">
        <f t="shared" ca="1" si="265"/>
        <v>-3.3687830488712156</v>
      </c>
      <c r="BA155" s="4">
        <f t="shared" si="266"/>
        <v>30.689338393147327</v>
      </c>
      <c r="BB155" s="4">
        <f t="shared" ca="1" si="267"/>
        <v>1.2330254721276634</v>
      </c>
      <c r="BC155" s="4">
        <f t="shared" ca="1" si="268"/>
        <v>32.268239501717282</v>
      </c>
      <c r="BD155" s="4">
        <f t="shared" ca="1" si="269"/>
        <v>19.477445185334108</v>
      </c>
      <c r="BE155" s="4">
        <f t="shared" ca="1" si="270"/>
        <v>12.849434860936658</v>
      </c>
      <c r="BF155" s="4">
        <f t="shared" si="271"/>
        <v>-116.52049575375923</v>
      </c>
      <c r="BG155" s="4">
        <f t="shared" si="272"/>
        <v>-5.0391450298055807</v>
      </c>
      <c r="BH155" s="4" t="e">
        <f t="shared" si="273"/>
        <v>#N/A</v>
      </c>
      <c r="BI155" s="4">
        <f t="shared" ca="1" si="274"/>
        <v>8.5796766784645317</v>
      </c>
      <c r="BJ155" s="4">
        <f t="shared" ca="1" si="275"/>
        <v>13.393134927683457</v>
      </c>
      <c r="BK155" s="4">
        <f t="shared" ca="1" si="276"/>
        <v>15.548367559946541</v>
      </c>
      <c r="BL155" s="4">
        <f t="shared" ca="1" si="277"/>
        <v>23.680347936584354</v>
      </c>
      <c r="BM155" s="4">
        <f t="shared" si="278"/>
        <v>-1.7020178396209342</v>
      </c>
      <c r="BN155" s="4">
        <f t="shared" ca="1" si="279"/>
        <v>-9.7328338120166897</v>
      </c>
      <c r="BO155" s="4">
        <f t="shared" ca="1" si="280"/>
        <v>307.75642857142861</v>
      </c>
      <c r="BP155" s="4">
        <f t="shared" ca="1" si="281"/>
        <v>4633.7000000000007</v>
      </c>
      <c r="BS155" s="74">
        <f t="shared" si="254"/>
        <v>0.29431001006821023</v>
      </c>
      <c r="BT155" s="74">
        <f t="shared" si="255"/>
        <v>-1.0131184751227422</v>
      </c>
      <c r="BU155" s="74">
        <f t="shared" ca="1" si="282"/>
        <v>-0.20658263666757681</v>
      </c>
      <c r="BV155" s="74">
        <f t="shared" ca="1" si="283"/>
        <v>0.52650049058790205</v>
      </c>
      <c r="BW155" s="74">
        <f t="shared" si="284"/>
        <v>-1.7105327131377936</v>
      </c>
      <c r="BX155" s="74">
        <f t="shared" ca="1" si="285"/>
        <v>-0.38868106625787746</v>
      </c>
      <c r="BY155" s="74">
        <f t="shared" ca="1" si="256"/>
        <v>2.1755822084204715</v>
      </c>
      <c r="BZ155" s="74">
        <f t="shared" ca="1" si="286"/>
        <v>-1.169156283004309</v>
      </c>
      <c r="CA155" s="74">
        <f t="shared" ca="1" si="287"/>
        <v>-1.0249896620269687</v>
      </c>
      <c r="CB155" s="74">
        <f t="shared" si="288"/>
        <v>0.70118432251120699</v>
      </c>
      <c r="CC155" s="74">
        <f t="shared" si="289"/>
        <v>2.7481855413228589</v>
      </c>
      <c r="CD155" s="74" t="e">
        <f t="shared" ca="1" si="290"/>
        <v>#DIV/0!</v>
      </c>
      <c r="CE155" s="74">
        <f t="shared" ca="1" si="291"/>
        <v>-1.8974993387761121</v>
      </c>
      <c r="CF155" s="74">
        <f t="shared" ca="1" si="292"/>
        <v>-1.623455625482559</v>
      </c>
      <c r="CG155" s="74">
        <f t="shared" ca="1" si="293"/>
        <v>-1.9156968923893016</v>
      </c>
      <c r="CH155" s="74">
        <f t="shared" ca="1" si="294"/>
        <v>-2.1171791941026448</v>
      </c>
      <c r="CI155" s="74">
        <f t="shared" si="295"/>
        <v>-2.1116597403294453</v>
      </c>
      <c r="CJ155" s="74">
        <f t="shared" ca="1" si="296"/>
        <v>0.75512896271820373</v>
      </c>
      <c r="CK155" s="74">
        <f t="shared" ca="1" si="297"/>
        <v>-0.22288041699818206</v>
      </c>
      <c r="CL155" s="74">
        <f t="shared" ca="1" si="298"/>
        <v>-4.4981568293270184</v>
      </c>
    </row>
    <row r="156" spans="1:90" x14ac:dyDescent="0.35">
      <c r="A156" s="73" t="s">
        <v>1687</v>
      </c>
      <c r="B156" s="41">
        <f t="shared" si="299"/>
        <v>44893</v>
      </c>
      <c r="C156" s="57">
        <f>'HAVERW (new)'!B211</f>
        <v>443</v>
      </c>
      <c r="D156" s="57">
        <f>'HAVERW (new)'!C211-'HAVERW (new)'!B211</f>
        <v>46</v>
      </c>
      <c r="E156" s="4">
        <f ca="1">AVERAGE(OFFSET('HAVERD (new)'!B$12,(ROWS('Chart Data'!$A$5:$A156)-1)*7,0,7,1))</f>
        <v>115.42857142857143</v>
      </c>
      <c r="F156" s="4">
        <f ca="1">AVERAGE(OFFSET('HAVERD (new)'!C$12,(ROWS('Chart Data'!$A$5:$A156)-1)*7,0,7,1))</f>
        <v>110.14285714285714</v>
      </c>
      <c r="G156" s="57">
        <f>'HAVERW (new)'!Q211</f>
        <v>29642</v>
      </c>
      <c r="H156" s="4">
        <f ca="1">AVERAGE(OFFSET('HAVERD (new)'!O$12,(ROWS('Chart Data'!$A$5:$A156)-1)*7,0,7,1))</f>
        <v>94.428571428571431</v>
      </c>
      <c r="I156" s="4">
        <f ca="1">AVERAGE(OFFSET('HAVERD (new)'!P$12,(ROWS('Chart Data'!$A$5:$A156)-1)*7,0,7,1))</f>
        <v>89</v>
      </c>
      <c r="J156" s="4">
        <f ca="1">AVERAGE(OFFSET('HAVERD (new)'!Q$12,(ROWS('Chart Data'!$A$5:$A156)-1)*7,0,7,1))</f>
        <v>82</v>
      </c>
      <c r="K156" s="4">
        <f ca="1">AVERAGE(OFFSET('HAVERD (new)'!R$12,(ROWS('Chart Data'!$A$5:$A156)-1)*7,0,7,1))</f>
        <v>84.571428571428569</v>
      </c>
      <c r="L156" s="57">
        <f>'HAVERW (new)'!D211</f>
        <v>3031</v>
      </c>
      <c r="M156" s="57">
        <f>'HAVERW (new)'!F211</f>
        <v>165.21428571428572</v>
      </c>
      <c r="N156" s="4" t="e">
        <f ca="1">AVERAGE(OFFSET('HAVERD (new)'!D$12,(ROWS('Chart Data'!$A$5:$A156)-1)*7,0,7,1))</f>
        <v>#DIV/0!</v>
      </c>
      <c r="O156" s="4">
        <f ca="1">AVERAGE(OFFSET('HAVERD (new)'!E$12,(ROWS('Chart Data'!$A$5:$A156)-1)*7,0,7,1))</f>
        <v>100.98142857142857</v>
      </c>
      <c r="P156" s="4">
        <f ca="1">AVERAGE(AVERAGE(OFFSET('HAVERD (new)'!F$12,(ROWS('Chart Data'!$A$5:$A156)-1)*7,0,7,1)),AVERAGE(OFFSET('HAVERD (new)'!J$12,(ROWS('Chart Data'!$A$5:$A156)-1)*7,0,7,1)),AVERAGE(OFFSET('HAVERD (new)'!K$12,(ROWS('Chart Data'!$A$5:$A156)-1)*7,0,7,1)))</f>
        <v>108.53523809523809</v>
      </c>
      <c r="Q156" s="4">
        <f ca="1">AVERAGE(AVERAGE(OFFSET('HAVERD (new)'!H$12,(ROWS('Chart Data'!$A$5:$A156)-1)*7,0,7,1)),AVERAGE(OFFSET('HAVERD (new)'!I$12,(ROWS('Chart Data'!$A$5:$A156)-1)*7,0,7,1)))</f>
        <v>90.715714285714284</v>
      </c>
      <c r="R156" s="4">
        <f ca="1">AVERAGE(AVERAGE(OFFSET('HAVERD (new)'!L$12,(ROWS('Chart Data'!$A$5:$A156)-1)*7,0,7,1)),AVERAGE(OFFSET('HAVERD (new)'!M$12,(ROWS('Chart Data'!$A$5:$A156)-1)*7,0,7,1)))</f>
        <v>88.419285714285706</v>
      </c>
      <c r="S156" s="57">
        <f>'Fuel demand'!C102</f>
        <v>93.136601229886139</v>
      </c>
      <c r="T156" s="57">
        <f ca="1">AVERAGE(OFFSET(Energy!E$1109,(ROWS('Chart Data'!$A$5:$A156)-1)*7,0,7,1))</f>
        <v>757841.85714285716</v>
      </c>
      <c r="U156" s="57">
        <f ca="1">-AVERAGE(OFFSET('HAVERD (new)'!T$12,(ROWS('Chart Data'!$A$5:$A156)-1)*7,0,7,1))</f>
        <v>-263.44</v>
      </c>
      <c r="V156" s="4">
        <f ca="1">-AVERAGE(OFFSET('HAVERD (new)'!U$12,(ROWS('Chart Data'!$A$5:$A156)-1)*7,0,7,1))*10000</f>
        <v>-2864.3999999999996</v>
      </c>
      <c r="W156" s="4"/>
      <c r="Z156" s="4"/>
      <c r="AA156" s="4">
        <f t="shared" si="257"/>
        <v>-0.44943820224718767</v>
      </c>
      <c r="AB156" s="4">
        <f t="shared" si="258"/>
        <v>-4.1666666666666625</v>
      </c>
      <c r="AC156" s="4">
        <f t="shared" ca="1" si="259"/>
        <v>2.0202020202020332</v>
      </c>
      <c r="AD156" s="4">
        <f t="shared" ca="1" si="260"/>
        <v>-2.8967254408060472</v>
      </c>
      <c r="AE156" s="4">
        <f t="shared" si="241"/>
        <v>31.014364640883983</v>
      </c>
      <c r="AF156" s="4">
        <f t="shared" ca="1" si="242"/>
        <v>2.1638330757341562</v>
      </c>
      <c r="AG156" s="4">
        <f t="shared" ca="1" si="243"/>
        <v>39.686098654708516</v>
      </c>
      <c r="AH156" s="4">
        <f t="shared" ca="1" si="244"/>
        <v>27.555555555555532</v>
      </c>
      <c r="AI156" s="4">
        <f t="shared" ca="1" si="245"/>
        <v>11.909262759924388</v>
      </c>
      <c r="AJ156" s="4">
        <f t="shared" si="246"/>
        <v>-15.290985165462146</v>
      </c>
      <c r="AK156" s="4">
        <f t="shared" si="247"/>
        <v>-5.2980674746151095</v>
      </c>
      <c r="AL156" s="73" t="e">
        <f>NA()</f>
        <v>#N/A</v>
      </c>
      <c r="AM156" s="4">
        <f t="shared" ca="1" si="248"/>
        <v>13.652003344266506</v>
      </c>
      <c r="AN156" s="4">
        <f t="shared" ca="1" si="249"/>
        <v>18.844116297501358</v>
      </c>
      <c r="AO156" s="4">
        <f t="shared" ca="1" si="250"/>
        <v>23.491146699337804</v>
      </c>
      <c r="AP156" s="4">
        <f t="shared" ca="1" si="251"/>
        <v>39.039649556329323</v>
      </c>
      <c r="AQ156" s="4">
        <f t="shared" si="252"/>
        <v>-1.4291595472246343</v>
      </c>
      <c r="AR156" s="4">
        <f t="shared" ca="1" si="253"/>
        <v>-5.0672389828800739</v>
      </c>
      <c r="AS156" s="57">
        <f t="shared" ca="1" si="261"/>
        <v>263.44</v>
      </c>
      <c r="AT156" s="57">
        <f t="shared" ca="1" si="262"/>
        <v>2864.3999999999996</v>
      </c>
      <c r="AW156" s="4">
        <f t="shared" si="300"/>
        <v>-0.35810430288850692</v>
      </c>
      <c r="AX156" s="4">
        <f t="shared" si="263"/>
        <v>4.4833194905869327</v>
      </c>
      <c r="AY156" s="4">
        <f t="shared" ca="1" si="264"/>
        <v>2.0604442683764046</v>
      </c>
      <c r="AZ156" s="4">
        <f t="shared" ca="1" si="265"/>
        <v>-3.0229254985668921</v>
      </c>
      <c r="BA156" s="4">
        <f t="shared" si="266"/>
        <v>30.597827706489834</v>
      </c>
      <c r="BB156" s="4">
        <f t="shared" ca="1" si="267"/>
        <v>1.5831440464047108</v>
      </c>
      <c r="BC156" s="4">
        <f t="shared" ca="1" si="268"/>
        <v>34.45034322998238</v>
      </c>
      <c r="BD156" s="4">
        <f t="shared" ca="1" si="269"/>
        <v>21.442920507483386</v>
      </c>
      <c r="BE156" s="4">
        <f t="shared" ca="1" si="270"/>
        <v>12.915475135021271</v>
      </c>
      <c r="BF156" s="4">
        <f t="shared" si="271"/>
        <v>-102.46011335026348</v>
      </c>
      <c r="BG156" s="4">
        <f t="shared" si="272"/>
        <v>-5.0553877397684079</v>
      </c>
      <c r="BH156" s="4" t="e">
        <f t="shared" si="273"/>
        <v>#N/A</v>
      </c>
      <c r="BI156" s="4">
        <f t="shared" ca="1" si="274"/>
        <v>9.5112750279265743</v>
      </c>
      <c r="BJ156" s="4">
        <f t="shared" ca="1" si="275"/>
        <v>13.775949722781961</v>
      </c>
      <c r="BK156" s="4">
        <f t="shared" ca="1" si="276"/>
        <v>17.18835251637849</v>
      </c>
      <c r="BL156" s="4">
        <f t="shared" ca="1" si="277"/>
        <v>27.784298779453614</v>
      </c>
      <c r="BM156" s="4">
        <f t="shared" si="278"/>
        <v>-1.5368056297938359</v>
      </c>
      <c r="BN156" s="4">
        <f t="shared" ca="1" si="279"/>
        <v>-8.3855348724051311</v>
      </c>
      <c r="BO156" s="4">
        <f t="shared" ca="1" si="280"/>
        <v>303.72535714285715</v>
      </c>
      <c r="BP156" s="4">
        <f t="shared" ca="1" si="281"/>
        <v>4003.6500000000005</v>
      </c>
      <c r="BS156" s="74">
        <f t="shared" si="254"/>
        <v>1.6538597324481341</v>
      </c>
      <c r="BT156" s="74">
        <f t="shared" si="255"/>
        <v>-1.0960172331186235</v>
      </c>
      <c r="BU156" s="74">
        <f t="shared" ca="1" si="282"/>
        <v>-0.15713466512480692</v>
      </c>
      <c r="BV156" s="74">
        <f t="shared" ca="1" si="283"/>
        <v>0.59203220172082005</v>
      </c>
      <c r="BW156" s="74">
        <f t="shared" si="284"/>
        <v>-1.5753375209885074</v>
      </c>
      <c r="BX156" s="74">
        <f t="shared" ca="1" si="285"/>
        <v>-0.27919344195988249</v>
      </c>
      <c r="BY156" s="74">
        <f t="shared" ca="1" si="256"/>
        <v>2.4112857019239127</v>
      </c>
      <c r="BZ156" s="74">
        <f t="shared" ca="1" si="286"/>
        <v>-0.850372146210155</v>
      </c>
      <c r="CA156" s="74">
        <f t="shared" ca="1" si="287"/>
        <v>-1.4077091683698277</v>
      </c>
      <c r="CB156" s="74">
        <f t="shared" si="288"/>
        <v>-0.86469883080892418</v>
      </c>
      <c r="CC156" s="74">
        <f t="shared" si="289"/>
        <v>2.3619966365060274</v>
      </c>
      <c r="CD156" s="74" t="e">
        <f t="shared" ca="1" si="290"/>
        <v>#DIV/0!</v>
      </c>
      <c r="CE156" s="74">
        <f t="shared" ca="1" si="291"/>
        <v>2.2549455404829726E-3</v>
      </c>
      <c r="CF156" s="74">
        <f t="shared" ca="1" si="292"/>
        <v>0.69796479078302009</v>
      </c>
      <c r="CG156" s="74">
        <f t="shared" ca="1" si="293"/>
        <v>-1.16602870493221</v>
      </c>
      <c r="CH156" s="74">
        <f t="shared" ca="1" si="294"/>
        <v>-1.3014391137737398</v>
      </c>
      <c r="CI156" s="74">
        <f t="shared" si="295"/>
        <v>-2.0892892189187235</v>
      </c>
      <c r="CJ156" s="74">
        <f t="shared" ca="1" si="296"/>
        <v>1.4743531675091064</v>
      </c>
      <c r="CK156" s="74">
        <f t="shared" ca="1" si="297"/>
        <v>-0.81424581118402972</v>
      </c>
      <c r="CL156" s="74">
        <f t="shared" ca="1" si="298"/>
        <v>-3.643370859133328</v>
      </c>
    </row>
    <row r="157" spans="1:90" x14ac:dyDescent="0.35">
      <c r="A157" s="73" t="s">
        <v>1688</v>
      </c>
      <c r="B157" s="41">
        <f t="shared" si="299"/>
        <v>44900</v>
      </c>
      <c r="C157" s="57">
        <f>'HAVERW (new)'!B212</f>
        <v>440</v>
      </c>
      <c r="D157" s="57">
        <f>'HAVERW (new)'!C212-'HAVERW (new)'!B212</f>
        <v>48</v>
      </c>
      <c r="E157" s="4">
        <f ca="1">AVERAGE(OFFSET('HAVERD (new)'!B$12,(ROWS('Chart Data'!$A$5:$A157)-1)*7,0,7,1))</f>
        <v>113.71428571428571</v>
      </c>
      <c r="F157" s="4">
        <f ca="1">AVERAGE(OFFSET('HAVERD (new)'!C$12,(ROWS('Chart Data'!$A$5:$A157)-1)*7,0,7,1))</f>
        <v>108.71428571428571</v>
      </c>
      <c r="G157" s="57">
        <f>'HAVERW (new)'!Q212</f>
        <v>30139</v>
      </c>
      <c r="H157" s="4">
        <f ca="1">AVERAGE(OFFSET('HAVERD (new)'!O$12,(ROWS('Chart Data'!$A$5:$A157)-1)*7,0,7,1))</f>
        <v>91.857142857142861</v>
      </c>
      <c r="I157" s="4">
        <f ca="1">AVERAGE(OFFSET('HAVERD (new)'!P$12,(ROWS('Chart Data'!$A$5:$A157)-1)*7,0,7,1))</f>
        <v>88.714285714285708</v>
      </c>
      <c r="J157" s="4">
        <f ca="1">AVERAGE(OFFSET('HAVERD (new)'!Q$12,(ROWS('Chart Data'!$A$5:$A157)-1)*7,0,7,1))</f>
        <v>83</v>
      </c>
      <c r="K157" s="4">
        <f ca="1">AVERAGE(OFFSET('HAVERD (new)'!R$12,(ROWS('Chart Data'!$A$5:$A157)-1)*7,0,7,1))</f>
        <v>84</v>
      </c>
      <c r="L157" s="57">
        <f>'HAVERW (new)'!D212</f>
        <v>2249</v>
      </c>
      <c r="M157" s="57">
        <f>'HAVERW (new)'!F212</f>
        <v>156.67142857142858</v>
      </c>
      <c r="N157" s="4" t="e">
        <f ca="1">AVERAGE(OFFSET('HAVERD (new)'!D$12,(ROWS('Chart Data'!$A$5:$A157)-1)*7,0,7,1))</f>
        <v>#DIV/0!</v>
      </c>
      <c r="O157" s="4">
        <f ca="1">AVERAGE(OFFSET('HAVERD (new)'!E$12,(ROWS('Chart Data'!$A$5:$A157)-1)*7,0,7,1))</f>
        <v>97.332857142857151</v>
      </c>
      <c r="P157" s="4">
        <f ca="1">AVERAGE(AVERAGE(OFFSET('HAVERD (new)'!F$12,(ROWS('Chart Data'!$A$5:$A157)-1)*7,0,7,1)),AVERAGE(OFFSET('HAVERD (new)'!J$12,(ROWS('Chart Data'!$A$5:$A157)-1)*7,0,7,1)),AVERAGE(OFFSET('HAVERD (new)'!K$12,(ROWS('Chart Data'!$A$5:$A157)-1)*7,0,7,1)))</f>
        <v>99.890476190476193</v>
      </c>
      <c r="Q157" s="4">
        <f ca="1">AVERAGE(AVERAGE(OFFSET('HAVERD (new)'!H$12,(ROWS('Chart Data'!$A$5:$A157)-1)*7,0,7,1)),AVERAGE(OFFSET('HAVERD (new)'!I$12,(ROWS('Chart Data'!$A$5:$A157)-1)*7,0,7,1)))</f>
        <v>92.82714285714286</v>
      </c>
      <c r="R157" s="4">
        <f ca="1">AVERAGE(AVERAGE(OFFSET('HAVERD (new)'!L$12,(ROWS('Chart Data'!$A$5:$A157)-1)*7,0,7,1)),AVERAGE(OFFSET('HAVERD (new)'!M$12,(ROWS('Chart Data'!$A$5:$A157)-1)*7,0,7,1)))</f>
        <v>87.534285714285716</v>
      </c>
      <c r="S157" s="57">
        <f>'Fuel demand'!C103</f>
        <v>94.105738238687564</v>
      </c>
      <c r="T157" s="57">
        <f ca="1">AVERAGE(OFFSET(Energy!E$1109,(ROWS('Chart Data'!$A$5:$A157)-1)*7,0,7,1))</f>
        <v>840171</v>
      </c>
      <c r="U157" s="57">
        <f ca="1">-AVERAGE(OFFSET('HAVERD (new)'!T$12,(ROWS('Chart Data'!$A$5:$A157)-1)*7,0,7,1))</f>
        <v>-415.71714285714279</v>
      </c>
      <c r="V157" s="4">
        <f ca="1">-AVERAGE(OFFSET('HAVERD (new)'!U$12,(ROWS('Chart Data'!$A$5:$A157)-1)*7,0,7,1))*10000</f>
        <v>-2369.3999999999996</v>
      </c>
      <c r="W157" s="4"/>
      <c r="Z157" s="4"/>
      <c r="AA157" s="4">
        <f t="shared" si="257"/>
        <v>0.68649885583524917</v>
      </c>
      <c r="AB157" s="4">
        <f t="shared" si="258"/>
        <v>4.3478260869565188</v>
      </c>
      <c r="AC157" s="4">
        <f t="shared" ca="1" si="259"/>
        <v>1.7902813299232712</v>
      </c>
      <c r="AD157" s="4">
        <f t="shared" ca="1" si="260"/>
        <v>-3.4263959390863019</v>
      </c>
      <c r="AE157" s="4">
        <f t="shared" si="241"/>
        <v>30.426692054699679</v>
      </c>
      <c r="AF157" s="4">
        <f t="shared" ca="1" si="242"/>
        <v>-0.46439628482972672</v>
      </c>
      <c r="AG157" s="4">
        <f t="shared" ca="1" si="243"/>
        <v>45.433255269320824</v>
      </c>
      <c r="AH157" s="4">
        <f t="shared" ca="1" si="244"/>
        <v>32.951945080091541</v>
      </c>
      <c r="AI157" s="4">
        <f t="shared" ca="1" si="245"/>
        <v>10.943396226415114</v>
      </c>
      <c r="AJ157" s="4">
        <f t="shared" si="246"/>
        <v>-103.34538878842676</v>
      </c>
      <c r="AK157" s="4">
        <f t="shared" si="247"/>
        <v>-8.7603993344425923</v>
      </c>
      <c r="AL157" s="73" t="e">
        <f>NA()</f>
        <v>#N/A</v>
      </c>
      <c r="AM157" s="4">
        <f t="shared" ca="1" si="248"/>
        <v>19.387057772170557</v>
      </c>
      <c r="AN157" s="4">
        <f t="shared" ca="1" si="249"/>
        <v>28.136682385711143</v>
      </c>
      <c r="AO157" s="4">
        <f t="shared" ca="1" si="250"/>
        <v>27.898828855427627</v>
      </c>
      <c r="AP157" s="4">
        <f t="shared" ca="1" si="251"/>
        <v>48.00840600014493</v>
      </c>
      <c r="AQ157" s="4">
        <f t="shared" si="252"/>
        <v>2.0309678011706689</v>
      </c>
      <c r="AR157" s="4">
        <f t="shared" ca="1" si="253"/>
        <v>4.0535285367106821</v>
      </c>
      <c r="AS157" s="57">
        <f t="shared" ca="1" si="261"/>
        <v>415.71714285714279</v>
      </c>
      <c r="AT157" s="57">
        <f t="shared" ca="1" si="262"/>
        <v>2369.3999999999996</v>
      </c>
      <c r="AW157" s="4">
        <f t="shared" si="300"/>
        <v>1.9293333286649617</v>
      </c>
      <c r="AX157" s="4">
        <f t="shared" si="263"/>
        <v>0.80837125042130009</v>
      </c>
      <c r="AY157" s="4">
        <f t="shared" ca="1" si="264"/>
        <v>1.7456257825598898</v>
      </c>
      <c r="AZ157" s="4">
        <f t="shared" ca="1" si="265"/>
        <v>-3.0440489049322976</v>
      </c>
      <c r="BA157" s="4">
        <f t="shared" si="266"/>
        <v>30.10606233659</v>
      </c>
      <c r="BB157" s="4">
        <f t="shared" ca="1" si="267"/>
        <v>1.0471976469530075</v>
      </c>
      <c r="BC157" s="4">
        <f t="shared" ca="1" si="268"/>
        <v>40.246730441807998</v>
      </c>
      <c r="BD157" s="4">
        <f t="shared" ca="1" si="269"/>
        <v>27.871696251190478</v>
      </c>
      <c r="BE157" s="4">
        <f t="shared" ca="1" si="270"/>
        <v>11.43054497084583</v>
      </c>
      <c r="BF157" s="4">
        <f t="shared" si="271"/>
        <v>-86.643966216304406</v>
      </c>
      <c r="BG157" s="4">
        <f t="shared" si="272"/>
        <v>-6.1169682217929235</v>
      </c>
      <c r="BH157" s="4" t="e">
        <f t="shared" si="273"/>
        <v>#N/A</v>
      </c>
      <c r="BI157" s="4">
        <f t="shared" ca="1" si="274"/>
        <v>11.925809603348975</v>
      </c>
      <c r="BJ157" s="4">
        <f t="shared" ca="1" si="275"/>
        <v>17.477680979292419</v>
      </c>
      <c r="BK157" s="4">
        <f t="shared" ca="1" si="276"/>
        <v>20.43520624206807</v>
      </c>
      <c r="BL157" s="4">
        <f t="shared" ca="1" si="277"/>
        <v>33.923742927826993</v>
      </c>
      <c r="BM157" s="4">
        <f t="shared" si="278"/>
        <v>-0.98522822728777926</v>
      </c>
      <c r="BN157" s="4">
        <f t="shared" ca="1" si="279"/>
        <v>-4.4285092012519929</v>
      </c>
      <c r="BO157" s="4">
        <f t="shared" ca="1" si="280"/>
        <v>313.42285714285714</v>
      </c>
      <c r="BP157" s="4">
        <f t="shared" ca="1" si="281"/>
        <v>3290.15</v>
      </c>
      <c r="BS157" s="74">
        <f t="shared" si="254"/>
        <v>1.5436259711740863</v>
      </c>
      <c r="BT157" s="74">
        <f t="shared" si="255"/>
        <v>-0.9302197171268608</v>
      </c>
      <c r="BU157" s="74">
        <f t="shared" ca="1" si="282"/>
        <v>-0.35492655129588646</v>
      </c>
      <c r="BV157" s="74">
        <f t="shared" ca="1" si="283"/>
        <v>0.46096877945498288</v>
      </c>
      <c r="BW157" s="74">
        <f t="shared" si="284"/>
        <v>-1.478379352881444</v>
      </c>
      <c r="BX157" s="74">
        <f t="shared" ca="1" si="285"/>
        <v>-0.77188775130086129</v>
      </c>
      <c r="BY157" s="74">
        <f t="shared" ca="1" si="256"/>
        <v>3.0373919212704159</v>
      </c>
      <c r="BZ157" s="74">
        <f t="shared" ca="1" si="286"/>
        <v>-0.60242892870359199</v>
      </c>
      <c r="CA157" s="74">
        <f t="shared" ca="1" si="287"/>
        <v>-1.5990689215412575</v>
      </c>
      <c r="CB157" s="74">
        <f t="shared" si="288"/>
        <v>-1.2049379599826786</v>
      </c>
      <c r="CC157" s="74">
        <f t="shared" si="289"/>
        <v>1.84302817565105</v>
      </c>
      <c r="CD157" s="74" t="e">
        <f t="shared" ca="1" si="290"/>
        <v>#DIV/0!</v>
      </c>
      <c r="CE157" s="74">
        <f t="shared" ca="1" si="291"/>
        <v>-0.56984415151700674</v>
      </c>
      <c r="CF157" s="74">
        <f t="shared" ca="1" si="292"/>
        <v>-0.38151948782572098</v>
      </c>
      <c r="CG157" s="74">
        <f t="shared" ca="1" si="293"/>
        <v>-0.92674362101868291</v>
      </c>
      <c r="CH157" s="74">
        <f t="shared" ca="1" si="294"/>
        <v>-1.398203303292888</v>
      </c>
      <c r="CI157" s="74">
        <f t="shared" si="295"/>
        <v>-1.8541421128321769</v>
      </c>
      <c r="CJ157" s="74">
        <f t="shared" ca="1" si="296"/>
        <v>2.4143099130350181</v>
      </c>
      <c r="CK157" s="74">
        <f t="shared" ca="1" si="297"/>
        <v>-2.744727017439081</v>
      </c>
      <c r="CL157" s="74">
        <f t="shared" ca="1" si="298"/>
        <v>-2.8757383205885594</v>
      </c>
    </row>
    <row r="158" spans="1:90" x14ac:dyDescent="0.35">
      <c r="A158" s="73" t="s">
        <v>1689</v>
      </c>
      <c r="B158" s="41">
        <f t="shared" si="299"/>
        <v>44907</v>
      </c>
      <c r="C158" s="57">
        <f>'HAVERW (new)'!B213</f>
        <v>442</v>
      </c>
      <c r="D158" s="57">
        <f>'HAVERW (new)'!C213-'HAVERW (new)'!B213</f>
        <v>48</v>
      </c>
      <c r="E158" s="4">
        <f ca="1">AVERAGE(OFFSET('HAVERD (new)'!B$12,(ROWS('Chart Data'!$A$5:$A158)-1)*7,0,7,1))</f>
        <v>112.85714285714286</v>
      </c>
      <c r="F158" s="4">
        <f ca="1">AVERAGE(OFFSET('HAVERD (new)'!C$12,(ROWS('Chart Data'!$A$5:$A158)-1)*7,0,7,1))</f>
        <v>106</v>
      </c>
      <c r="G158" s="57">
        <f>'HAVERW (new)'!Q213</f>
        <v>30767</v>
      </c>
      <c r="H158" s="4">
        <f ca="1">AVERAGE(OFFSET('HAVERD (new)'!O$12,(ROWS('Chart Data'!$A$5:$A158)-1)*7,0,7,1))</f>
        <v>91</v>
      </c>
      <c r="I158" s="4">
        <f ca="1">AVERAGE(OFFSET('HAVERD (new)'!P$12,(ROWS('Chart Data'!$A$5:$A158)-1)*7,0,7,1))</f>
        <v>63.571428571428569</v>
      </c>
      <c r="J158" s="4">
        <f ca="1">AVERAGE(OFFSET('HAVERD (new)'!Q$12,(ROWS('Chart Data'!$A$5:$A158)-1)*7,0,7,1))</f>
        <v>66.428571428571431</v>
      </c>
      <c r="K158" s="4">
        <f ca="1">AVERAGE(OFFSET('HAVERD (new)'!R$12,(ROWS('Chart Data'!$A$5:$A158)-1)*7,0,7,1))</f>
        <v>83.142857142857139</v>
      </c>
      <c r="L158" s="57">
        <f>'HAVERW (new)'!D213</f>
        <v>4486</v>
      </c>
      <c r="M158" s="57">
        <f>'HAVERW (new)'!F213</f>
        <v>149.18571428571428</v>
      </c>
      <c r="N158" s="4" t="e">
        <f ca="1">AVERAGE(OFFSET('HAVERD (new)'!D$12,(ROWS('Chart Data'!$A$5:$A158)-1)*7,0,7,1))</f>
        <v>#DIV/0!</v>
      </c>
      <c r="O158" s="4">
        <f ca="1">AVERAGE(OFFSET('HAVERD (new)'!E$12,(ROWS('Chart Data'!$A$5:$A158)-1)*7,0,7,1))</f>
        <v>96.577142857142846</v>
      </c>
      <c r="P158" s="4">
        <f ca="1">AVERAGE(AVERAGE(OFFSET('HAVERD (new)'!F$12,(ROWS('Chart Data'!$A$5:$A158)-1)*7,0,7,1)),AVERAGE(OFFSET('HAVERD (new)'!J$12,(ROWS('Chart Data'!$A$5:$A158)-1)*7,0,7,1)),AVERAGE(OFFSET('HAVERD (new)'!K$12,(ROWS('Chart Data'!$A$5:$A158)-1)*7,0,7,1)))</f>
        <v>96.962857142857146</v>
      </c>
      <c r="Q158" s="4">
        <f ca="1">AVERAGE(AVERAGE(OFFSET('HAVERD (new)'!H$12,(ROWS('Chart Data'!$A$5:$A158)-1)*7,0,7,1)),AVERAGE(OFFSET('HAVERD (new)'!I$12,(ROWS('Chart Data'!$A$5:$A158)-1)*7,0,7,1)))</f>
        <v>90.463571428571441</v>
      </c>
      <c r="R158" s="4">
        <f ca="1">AVERAGE(AVERAGE(OFFSET('HAVERD (new)'!L$12,(ROWS('Chart Data'!$A$5:$A158)-1)*7,0,7,1)),AVERAGE(OFFSET('HAVERD (new)'!M$12,(ROWS('Chart Data'!$A$5:$A158)-1)*7,0,7,1)))</f>
        <v>88.324285714285708</v>
      </c>
      <c r="S158" s="57">
        <f>'Fuel demand'!C104</f>
        <v>95.956576669056105</v>
      </c>
      <c r="T158" s="57">
        <f ca="1">AVERAGE(OFFSET(Energy!E$1109,(ROWS('Chart Data'!$A$5:$A158)-1)*7,0,7,1))</f>
        <v>809965.71428571432</v>
      </c>
      <c r="U158" s="57">
        <f ca="1">-AVERAGE(OFFSET('HAVERD (new)'!T$12,(ROWS('Chart Data'!$A$5:$A158)-1)*7,0,7,1))</f>
        <v>-280.97142857142859</v>
      </c>
      <c r="V158" s="4">
        <f ca="1">-AVERAGE(OFFSET('HAVERD (new)'!U$12,(ROWS('Chart Data'!$A$5:$A158)-1)*7,0,7,1))*10000</f>
        <v>-1931.4</v>
      </c>
      <c r="W158" s="4"/>
      <c r="Z158" s="4"/>
      <c r="AA158" s="4">
        <f t="shared" si="257"/>
        <v>4.2452830188679291</v>
      </c>
      <c r="AB158" s="4">
        <f t="shared" si="258"/>
        <v>4.3478260869565188</v>
      </c>
      <c r="AC158" s="4">
        <f t="shared" ca="1" si="259"/>
        <v>2.5974025974025983</v>
      </c>
      <c r="AD158" s="4">
        <f t="shared" ca="1" si="260"/>
        <v>-5.4777070063694255</v>
      </c>
      <c r="AE158" s="4">
        <f t="shared" si="241"/>
        <v>18.699845679012348</v>
      </c>
      <c r="AF158" s="4">
        <f t="shared" ca="1" si="242"/>
        <v>-1.2403100775193798</v>
      </c>
      <c r="AG158" s="4">
        <f t="shared" ca="1" si="243"/>
        <v>13.231552162849859</v>
      </c>
      <c r="AH158" s="4">
        <f t="shared" ca="1" si="244"/>
        <v>40.060240963855406</v>
      </c>
      <c r="AI158" s="4">
        <f t="shared" ca="1" si="245"/>
        <v>15.24752475247524</v>
      </c>
      <c r="AJ158" s="4">
        <f t="shared" si="246"/>
        <v>-651.42378559463987</v>
      </c>
      <c r="AK158" s="4">
        <f t="shared" si="247"/>
        <v>-9.9430838220075817</v>
      </c>
      <c r="AL158" s="73" t="e">
        <f>NA()</f>
        <v>#N/A</v>
      </c>
      <c r="AM158" s="4">
        <f t="shared" ca="1" si="248"/>
        <v>22.375685607226224</v>
      </c>
      <c r="AN158" s="4">
        <f t="shared" ca="1" si="249"/>
        <v>23.868966146546235</v>
      </c>
      <c r="AO158" s="4">
        <f t="shared" ca="1" si="250"/>
        <v>26.318046717599898</v>
      </c>
      <c r="AP158" s="4">
        <f t="shared" ca="1" si="251"/>
        <v>46.370738636363626</v>
      </c>
      <c r="AQ158" s="4">
        <f t="shared" si="252"/>
        <v>4.399006115240689</v>
      </c>
      <c r="AR158" s="4">
        <f t="shared" ca="1" si="253"/>
        <v>3.034110459059125</v>
      </c>
      <c r="AS158" s="57">
        <f t="shared" ca="1" si="261"/>
        <v>280.97142857142859</v>
      </c>
      <c r="AT158" s="57">
        <f t="shared" ca="1" si="262"/>
        <v>1931.4</v>
      </c>
      <c r="AW158" s="4">
        <f t="shared" si="300"/>
        <v>1.6873365478369207</v>
      </c>
      <c r="AX158" s="4">
        <f t="shared" si="263"/>
        <v>3.4578277721604298</v>
      </c>
      <c r="AY158" s="4">
        <f t="shared" ca="1" si="264"/>
        <v>2.2062971866275207</v>
      </c>
      <c r="AZ158" s="4">
        <f t="shared" ca="1" si="265"/>
        <v>-3.6172973125756096</v>
      </c>
      <c r="BA158" s="4">
        <f t="shared" si="266"/>
        <v>27.393492606078588</v>
      </c>
      <c r="BB158" s="4">
        <f t="shared" ca="1" si="267"/>
        <v>0.69889382787897414</v>
      </c>
      <c r="BC158" s="4">
        <f t="shared" ca="1" si="268"/>
        <v>33.292609748896012</v>
      </c>
      <c r="BD158" s="4">
        <f t="shared" ca="1" si="269"/>
        <v>31.530824288764503</v>
      </c>
      <c r="BE158" s="4">
        <f t="shared" ca="1" si="270"/>
        <v>12.047981714520194</v>
      </c>
      <c r="BF158" s="4">
        <f t="shared" si="271"/>
        <v>-199.73078332736543</v>
      </c>
      <c r="BG158" s="4">
        <f t="shared" si="272"/>
        <v>-7.19180784649045</v>
      </c>
      <c r="BH158" s="4" t="e">
        <f t="shared" si="273"/>
        <v>#N/A</v>
      </c>
      <c r="BI158" s="4">
        <f t="shared" ca="1" si="274"/>
        <v>15.597452803013844</v>
      </c>
      <c r="BJ158" s="4">
        <f t="shared" ca="1" si="275"/>
        <v>20.348070633319004</v>
      </c>
      <c r="BK158" s="4">
        <f t="shared" ca="1" si="276"/>
        <v>23.512933572755323</v>
      </c>
      <c r="BL158" s="4">
        <f t="shared" ca="1" si="277"/>
        <v>39.605939311416705</v>
      </c>
      <c r="BM158" s="4">
        <f t="shared" si="278"/>
        <v>0.87849296845808889</v>
      </c>
      <c r="BN158" s="4">
        <f t="shared" ca="1" si="279"/>
        <v>-2.5427135447016909</v>
      </c>
      <c r="BO158" s="4">
        <f t="shared" ca="1" si="280"/>
        <v>294.23035714285714</v>
      </c>
      <c r="BP158" s="4">
        <f t="shared" ca="1" si="281"/>
        <v>2645.2</v>
      </c>
      <c r="BS158" s="74">
        <f t="shared" si="254"/>
        <v>1.6171151453567849</v>
      </c>
      <c r="BT158" s="74">
        <f t="shared" si="255"/>
        <v>-0.9302197171268608</v>
      </c>
      <c r="BU158" s="74">
        <f t="shared" ca="1" si="282"/>
        <v>-0.45382249438142458</v>
      </c>
      <c r="BV158" s="74">
        <f t="shared" ca="1" si="283"/>
        <v>0.21194827714989323</v>
      </c>
      <c r="BW158" s="74">
        <f t="shared" si="284"/>
        <v>-1.3558648064604459</v>
      </c>
      <c r="BX158" s="74">
        <f t="shared" ca="1" si="285"/>
        <v>-0.93611918774785519</v>
      </c>
      <c r="BY158" s="74">
        <f t="shared" ca="1" si="256"/>
        <v>2.2862312315505386</v>
      </c>
      <c r="BZ158" s="74">
        <f t="shared" ca="1" si="286"/>
        <v>-4.7112022473837794</v>
      </c>
      <c r="CA158" s="74">
        <f t="shared" ca="1" si="287"/>
        <v>-1.8861085512984042</v>
      </c>
      <c r="CB158" s="74">
        <f t="shared" si="288"/>
        <v>-0.2316452081135113</v>
      </c>
      <c r="CC158" s="74">
        <f t="shared" si="289"/>
        <v>1.3882798922262864</v>
      </c>
      <c r="CD158" s="74" t="e">
        <f t="shared" ca="1" si="290"/>
        <v>#DIV/0!</v>
      </c>
      <c r="CE158" s="74">
        <f t="shared" ca="1" si="291"/>
        <v>-0.68834079299837747</v>
      </c>
      <c r="CF158" s="74">
        <f t="shared" ca="1" si="292"/>
        <v>-0.7470956332970522</v>
      </c>
      <c r="CG158" s="74">
        <f t="shared" ca="1" si="293"/>
        <v>-1.1946036828149806</v>
      </c>
      <c r="CH158" s="74">
        <f t="shared" ca="1" si="294"/>
        <v>-1.3118262301628008</v>
      </c>
      <c r="CI158" s="74">
        <f t="shared" si="295"/>
        <v>-1.405062883804298</v>
      </c>
      <c r="CJ158" s="74">
        <f t="shared" ca="1" si="296"/>
        <v>2.069454360403487</v>
      </c>
      <c r="CK158" s="74">
        <f t="shared" ca="1" si="297"/>
        <v>-1.0364990840057835</v>
      </c>
      <c r="CL158" s="74">
        <f t="shared" ca="1" si="298"/>
        <v>-2.1964998319368254</v>
      </c>
    </row>
    <row r="159" spans="1:90" x14ac:dyDescent="0.35">
      <c r="A159" s="73" t="s">
        <v>1690</v>
      </c>
      <c r="B159" s="41">
        <f t="shared" si="299"/>
        <v>44914</v>
      </c>
      <c r="C159" s="57">
        <f>'HAVERW (new)'!B214</f>
        <v>379</v>
      </c>
      <c r="D159" s="57">
        <f>'HAVERW (new)'!C214-'HAVERW (new)'!B214</f>
        <v>48</v>
      </c>
      <c r="E159" s="4">
        <f ca="1">AVERAGE(OFFSET('HAVERD (new)'!B$12,(ROWS('Chart Data'!$A$5:$A159)-1)*7,0,7,1))</f>
        <v>96.571428571428569</v>
      </c>
      <c r="F159" s="4">
        <f ca="1">AVERAGE(OFFSET('HAVERD (new)'!C$12,(ROWS('Chart Data'!$A$5:$A159)-1)*7,0,7,1))</f>
        <v>74.714285714285708</v>
      </c>
      <c r="G159" s="57">
        <f>'HAVERW (new)'!Q214</f>
        <v>28555</v>
      </c>
      <c r="H159" s="4">
        <f ca="1">AVERAGE(OFFSET('HAVERD (new)'!O$12,(ROWS('Chart Data'!$A$5:$A159)-1)*7,0,7,1))</f>
        <v>86.857142857142861</v>
      </c>
      <c r="I159" s="4">
        <f ca="1">AVERAGE(OFFSET('HAVERD (new)'!P$12,(ROWS('Chart Data'!$A$5:$A159)-1)*7,0,7,1))</f>
        <v>61.5</v>
      </c>
      <c r="J159" s="4">
        <f ca="1">AVERAGE(OFFSET('HAVERD (new)'!Q$12,(ROWS('Chart Data'!$A$5:$A159)-1)*7,0,7,1))</f>
        <v>111.14285714285714</v>
      </c>
      <c r="K159" s="4">
        <f ca="1">AVERAGE(OFFSET('HAVERD (new)'!R$12,(ROWS('Chart Data'!$A$5:$A159)-1)*7,0,7,1))</f>
        <v>78.714285714285708</v>
      </c>
      <c r="L159" s="57">
        <f>'HAVERW (new)'!D214</f>
        <v>3254</v>
      </c>
      <c r="M159" s="57">
        <f>'HAVERW (new)'!F214</f>
        <v>146.95714285714286</v>
      </c>
      <c r="N159" s="4" t="e">
        <f ca="1">AVERAGE(OFFSET('HAVERD (new)'!D$12,(ROWS('Chart Data'!$A$5:$A159)-1)*7,0,7,1))</f>
        <v>#DIV/0!</v>
      </c>
      <c r="O159" s="4">
        <f ca="1">AVERAGE(OFFSET('HAVERD (new)'!E$12,(ROWS('Chart Data'!$A$5:$A159)-1)*7,0,7,1))</f>
        <v>106.69714285714285</v>
      </c>
      <c r="P159" s="4">
        <f ca="1">AVERAGE(AVERAGE(OFFSET('HAVERD (new)'!F$12,(ROWS('Chart Data'!$A$5:$A159)-1)*7,0,7,1)),AVERAGE(OFFSET('HAVERD (new)'!J$12,(ROWS('Chart Data'!$A$5:$A159)-1)*7,0,7,1)),AVERAGE(OFFSET('HAVERD (new)'!K$12,(ROWS('Chart Data'!$A$5:$A159)-1)*7,0,7,1)))</f>
        <v>107.76571428571431</v>
      </c>
      <c r="Q159" s="4">
        <f ca="1">AVERAGE(AVERAGE(OFFSET('HAVERD (new)'!H$12,(ROWS('Chart Data'!$A$5:$A159)-1)*7,0,7,1)),AVERAGE(OFFSET('HAVERD (new)'!I$12,(ROWS('Chart Data'!$A$5:$A159)-1)*7,0,7,1)))</f>
        <v>100.53785714285715</v>
      </c>
      <c r="R159" s="4">
        <f ca="1">AVERAGE(AVERAGE(OFFSET('HAVERD (new)'!L$12,(ROWS('Chart Data'!$A$5:$A159)-1)*7,0,7,1)),AVERAGE(OFFSET('HAVERD (new)'!M$12,(ROWS('Chart Data'!$A$5:$A159)-1)*7,0,7,1)))</f>
        <v>94.656428571428577</v>
      </c>
      <c r="S159" s="57">
        <f>'Fuel demand'!C105</f>
        <v>97.048800677641893</v>
      </c>
      <c r="T159" s="57">
        <f ca="1">AVERAGE(OFFSET(Energy!E$1109,(ROWS('Chart Data'!$A$5:$A159)-1)*7,0,7,1))</f>
        <v>646198.85714285716</v>
      </c>
      <c r="U159" s="57">
        <f ca="1">-AVERAGE(OFFSET('HAVERD (new)'!T$12,(ROWS('Chart Data'!$A$5:$A159)-1)*7,0,7,1))</f>
        <v>-137.55142857142857</v>
      </c>
      <c r="V159" s="4">
        <f ca="1">-AVERAGE(OFFSET('HAVERD (new)'!U$12,(ROWS('Chart Data'!$A$5:$A159)-1)*7,0,7,1))*10000</f>
        <v>-1910.4</v>
      </c>
      <c r="W159" s="4"/>
      <c r="Z159" s="4"/>
      <c r="AA159" s="4">
        <f t="shared" si="257"/>
        <v>-2.8205128205128216</v>
      </c>
      <c r="AB159" s="4">
        <f t="shared" si="258"/>
        <v>9.0909090909090828</v>
      </c>
      <c r="AC159" s="4">
        <f t="shared" ca="1" si="259"/>
        <v>14.770797962648551</v>
      </c>
      <c r="AD159" s="4">
        <f t="shared" ca="1" si="260"/>
        <v>13.695652173913043</v>
      </c>
      <c r="AE159" s="4">
        <f t="shared" si="241"/>
        <v>30.067413683155685</v>
      </c>
      <c r="AF159" s="4">
        <f t="shared" ca="1" si="242"/>
        <v>8.1850533807829251</v>
      </c>
      <c r="AG159" s="4">
        <f t="shared" ca="1" si="243"/>
        <v>29.201680672268893</v>
      </c>
      <c r="AH159" s="4">
        <f t="shared" ca="1" si="244"/>
        <v>158.47176079734217</v>
      </c>
      <c r="AI159" s="4">
        <f t="shared" ca="1" si="245"/>
        <v>25.942857142857136</v>
      </c>
      <c r="AJ159" s="4">
        <f t="shared" si="246"/>
        <v>-7.2158154859967016</v>
      </c>
      <c r="AK159" s="4">
        <f t="shared" si="247"/>
        <v>-7.7481840193704521</v>
      </c>
      <c r="AL159" s="73" t="e">
        <f>NA()</f>
        <v>#N/A</v>
      </c>
      <c r="AM159" s="4">
        <f t="shared" ca="1" si="248"/>
        <v>24.318386098072509</v>
      </c>
      <c r="AN159" s="4">
        <f t="shared" ca="1" si="249"/>
        <v>23.006848570496818</v>
      </c>
      <c r="AO159" s="4">
        <f t="shared" ca="1" si="250"/>
        <v>31.442899433149996</v>
      </c>
      <c r="AP159" s="4">
        <f t="shared" ca="1" si="251"/>
        <v>46.10050273416828</v>
      </c>
      <c r="AQ159" s="4">
        <f t="shared" si="252"/>
        <v>6.8498152552188163</v>
      </c>
      <c r="AR159" s="4">
        <f t="shared" ca="1" si="253"/>
        <v>-15.22406700672807</v>
      </c>
      <c r="AS159" s="57">
        <f t="shared" ca="1" si="261"/>
        <v>137.55142857142857</v>
      </c>
      <c r="AT159" s="57">
        <f t="shared" ca="1" si="262"/>
        <v>1910.4</v>
      </c>
      <c r="AW159" s="4">
        <f t="shared" si="300"/>
        <v>0.41545771298579226</v>
      </c>
      <c r="AX159" s="4">
        <f t="shared" si="263"/>
        <v>3.4049736495388645</v>
      </c>
      <c r="AY159" s="4">
        <f t="shared" ca="1" si="264"/>
        <v>5.2946709775441132</v>
      </c>
      <c r="AZ159" s="4">
        <f t="shared" ca="1" si="265"/>
        <v>0.47370594691281731</v>
      </c>
      <c r="BA159" s="4">
        <f t="shared" si="266"/>
        <v>27.552079014437922</v>
      </c>
      <c r="BB159" s="4">
        <f t="shared" ca="1" si="267"/>
        <v>2.1610450235419938</v>
      </c>
      <c r="BC159" s="4">
        <f t="shared" ca="1" si="268"/>
        <v>31.888146689787025</v>
      </c>
      <c r="BD159" s="4">
        <f t="shared" ca="1" si="269"/>
        <v>64.759875599211171</v>
      </c>
      <c r="BE159" s="4">
        <f t="shared" ca="1" si="270"/>
        <v>16.010760220417971</v>
      </c>
      <c r="BF159" s="4">
        <f t="shared" si="271"/>
        <v>-194.31899375863136</v>
      </c>
      <c r="BG159" s="4">
        <f t="shared" si="272"/>
        <v>-7.9374336626089343</v>
      </c>
      <c r="BH159" s="4" t="e">
        <f t="shared" si="273"/>
        <v>#N/A</v>
      </c>
      <c r="BI159" s="4">
        <f t="shared" ca="1" si="274"/>
        <v>19.933283205433948</v>
      </c>
      <c r="BJ159" s="4">
        <f t="shared" ca="1" si="275"/>
        <v>23.464153350063885</v>
      </c>
      <c r="BK159" s="4">
        <f t="shared" ca="1" si="276"/>
        <v>27.287730426378829</v>
      </c>
      <c r="BL159" s="4">
        <f t="shared" ca="1" si="277"/>
        <v>44.879824231751542</v>
      </c>
      <c r="BM159" s="4">
        <f t="shared" si="278"/>
        <v>2.9626574061013851</v>
      </c>
      <c r="BN159" s="4">
        <f t="shared" ca="1" si="279"/>
        <v>-3.300916748459584</v>
      </c>
      <c r="BO159" s="4">
        <f t="shared" ca="1" si="280"/>
        <v>274.41999999999996</v>
      </c>
      <c r="BP159" s="4">
        <f t="shared" ca="1" si="281"/>
        <v>2268.8999999999996</v>
      </c>
      <c r="BS159" s="74">
        <f t="shared" si="254"/>
        <v>-0.69779384139822076</v>
      </c>
      <c r="BT159" s="74">
        <f t="shared" si="255"/>
        <v>-0.9302197171268608</v>
      </c>
      <c r="BU159" s="74">
        <f t="shared" ca="1" si="282"/>
        <v>-2.3328454130066718</v>
      </c>
      <c r="BV159" s="74">
        <f t="shared" ca="1" si="283"/>
        <v>-2.6583406704719366</v>
      </c>
      <c r="BW159" s="74">
        <f t="shared" si="284"/>
        <v>-1.7873969349369547</v>
      </c>
      <c r="BX159" s="74">
        <f t="shared" ca="1" si="285"/>
        <v>-1.729904463908321</v>
      </c>
      <c r="BY159" s="74">
        <f t="shared" ca="1" si="256"/>
        <v>2.1345258633590305</v>
      </c>
      <c r="BZ159" s="74">
        <f t="shared" ca="1" si="286"/>
        <v>6.3754016211239666</v>
      </c>
      <c r="CA159" s="74">
        <f t="shared" ca="1" si="287"/>
        <v>-3.3691466383769892</v>
      </c>
      <c r="CB159" s="74">
        <f t="shared" si="288"/>
        <v>-0.76767411750234194</v>
      </c>
      <c r="CC159" s="74">
        <f t="shared" si="289"/>
        <v>1.2528968154815099</v>
      </c>
      <c r="CD159" s="74" t="e">
        <f t="shared" ca="1" si="290"/>
        <v>#DIV/0!</v>
      </c>
      <c r="CE159" s="74">
        <f t="shared" ca="1" si="291"/>
        <v>0.89848379727385186</v>
      </c>
      <c r="CF159" s="74">
        <f t="shared" ca="1" si="292"/>
        <v>0.60187320797858856</v>
      </c>
      <c r="CG159" s="74">
        <f t="shared" ca="1" si="293"/>
        <v>-5.289975063758668E-2</v>
      </c>
      <c r="CH159" s="74">
        <f t="shared" ca="1" si="294"/>
        <v>-0.61948196859116167</v>
      </c>
      <c r="CI159" s="74">
        <f t="shared" si="295"/>
        <v>-1.1400504939309273</v>
      </c>
      <c r="CJ159" s="74">
        <f t="shared" ca="1" si="296"/>
        <v>0.19971836264006865</v>
      </c>
      <c r="CK159" s="74">
        <f t="shared" ca="1" si="297"/>
        <v>0.78169640749251568</v>
      </c>
      <c r="CL159" s="74">
        <f t="shared" ca="1" si="298"/>
        <v>-2.1639336030288656</v>
      </c>
    </row>
    <row r="160" spans="1:90" x14ac:dyDescent="0.35">
      <c r="A160" s="73" t="s">
        <v>1691</v>
      </c>
      <c r="B160" s="41">
        <f t="shared" si="299"/>
        <v>44921</v>
      </c>
      <c r="C160" s="57">
        <f>'HAVERW (new)'!B215</f>
        <v>314</v>
      </c>
      <c r="D160" s="57">
        <f>'HAVERW (new)'!C215-'HAVERW (new)'!B215</f>
        <v>42</v>
      </c>
      <c r="E160" s="4">
        <f ca="1">AVERAGE(OFFSET('HAVERD (new)'!B$12,(ROWS('Chart Data'!$A$5:$A160)-1)*7,0,7,1))</f>
        <v>70.571428571428569</v>
      </c>
      <c r="F160" s="4">
        <f ca="1">AVERAGE(OFFSET('HAVERD (new)'!C$12,(ROWS('Chart Data'!$A$5:$A160)-1)*7,0,7,1))</f>
        <v>41.142857142857146</v>
      </c>
      <c r="G160" s="57">
        <f>'HAVERW (new)'!Q215</f>
        <v>29326</v>
      </c>
      <c r="H160" s="4">
        <f ca="1">AVERAGE(OFFSET('HAVERD (new)'!O$12,(ROWS('Chart Data'!$A$5:$A160)-1)*7,0,7,1))</f>
        <v>73.428571428571431</v>
      </c>
      <c r="I160" s="4"/>
      <c r="J160" s="4">
        <f ca="1">AVERAGE(OFFSET('HAVERD (new)'!Q$12,(ROWS('Chart Data'!$A$5:$A160)-1)*7,0,7,1))</f>
        <v>88.714285714285708</v>
      </c>
      <c r="K160" s="4">
        <f ca="1">AVERAGE(OFFSET('HAVERD (new)'!R$12,(ROWS('Chart Data'!$A$5:$A160)-1)*7,0,7,1))</f>
        <v>91.571428571428569</v>
      </c>
      <c r="L160" s="57">
        <f>'HAVERW (new)'!D215</f>
        <v>678</v>
      </c>
      <c r="M160" s="57">
        <f>'HAVERW (new)'!F215</f>
        <v>147.18571428571428</v>
      </c>
      <c r="N160" s="4" t="e">
        <f ca="1">AVERAGE(OFFSET('HAVERD (new)'!D$12,(ROWS('Chart Data'!$A$5:$A160)-1)*7,0,7,1))</f>
        <v>#DIV/0!</v>
      </c>
      <c r="O160" s="4">
        <f ca="1">AVERAGE(OFFSET('HAVERD (new)'!E$12,(ROWS('Chart Data'!$A$5:$A160)-1)*7,0,7,1))</f>
        <v>98.27</v>
      </c>
      <c r="P160" s="4">
        <f ca="1">AVERAGE(AVERAGE(OFFSET('HAVERD (new)'!F$12,(ROWS('Chart Data'!$A$5:$A160)-1)*7,0,7,1)),AVERAGE(OFFSET('HAVERD (new)'!J$12,(ROWS('Chart Data'!$A$5:$A160)-1)*7,0,7,1)),AVERAGE(OFFSET('HAVERD (new)'!K$12,(ROWS('Chart Data'!$A$5:$A160)-1)*7,0,7,1)))</f>
        <v>102.72380952380952</v>
      </c>
      <c r="Q160" s="4">
        <f ca="1">AVERAGE(AVERAGE(OFFSET('HAVERD (new)'!H$12,(ROWS('Chart Data'!$A$5:$A160)-1)*7,0,7,1)),AVERAGE(OFFSET('HAVERD (new)'!I$12,(ROWS('Chart Data'!$A$5:$A160)-1)*7,0,7,1)))</f>
        <v>95.977857142857147</v>
      </c>
      <c r="R160" s="4">
        <f ca="1">AVERAGE(AVERAGE(OFFSET('HAVERD (new)'!L$12,(ROWS('Chart Data'!$A$5:$A160)-1)*7,0,7,1)),AVERAGE(OFFSET('HAVERD (new)'!M$12,(ROWS('Chart Data'!$A$5:$A160)-1)*7,0,7,1)))</f>
        <v>92.658571428571435</v>
      </c>
      <c r="S160" s="57">
        <f>'Fuel demand'!C106</f>
        <v>95.203298024626946</v>
      </c>
      <c r="T160" s="57">
        <f ca="1">AVERAGE(OFFSET(Energy!E$1109,(ROWS('Chart Data'!$A$5:$A160)-1)*7,0,7,1))</f>
        <v>638228</v>
      </c>
      <c r="U160" s="57">
        <f ca="1">-AVERAGE(OFFSET('HAVERD (new)'!T$12,(ROWS('Chart Data'!$A$5:$A160)-1)*7,0,7,1))</f>
        <v>-206.57571428571427</v>
      </c>
      <c r="V160" s="4">
        <f ca="1">-AVERAGE(OFFSET('HAVERD (new)'!U$12,(ROWS('Chart Data'!$A$5:$A160)-1)*7,0,7,1))*10000</f>
        <v>-1542.2</v>
      </c>
      <c r="W160" s="4"/>
      <c r="Z160" s="4"/>
      <c r="AA160" s="4">
        <f t="shared" si="257"/>
        <v>-9.5100864553314128</v>
      </c>
      <c r="AB160" s="4">
        <f t="shared" si="258"/>
        <v>7.6923076923076872</v>
      </c>
      <c r="AC160" s="4">
        <f t="shared" ca="1" si="259"/>
        <v>4.219409282700437</v>
      </c>
      <c r="AD160" s="4">
        <f t="shared" ca="1" si="260"/>
        <v>-3.6789297658862852</v>
      </c>
      <c r="AE160" s="4">
        <f t="shared" si="241"/>
        <v>30.465343891805329</v>
      </c>
      <c r="AF160" s="4">
        <f t="shared" ca="1" si="242"/>
        <v>3.4205231388330093</v>
      </c>
      <c r="AG160" s="4"/>
      <c r="AH160" s="4">
        <f t="shared" ca="1" si="244"/>
        <v>65.159574468085097</v>
      </c>
      <c r="AI160" s="4">
        <f t="shared" ca="1" si="245"/>
        <v>27.944111776447112</v>
      </c>
      <c r="AJ160" s="4">
        <f t="shared" si="246"/>
        <v>-98.245614035087712</v>
      </c>
      <c r="AK160" s="4">
        <f t="shared" si="247"/>
        <v>-2.7927162939900163</v>
      </c>
      <c r="AL160" s="73" t="e">
        <f>NA()</f>
        <v>#N/A</v>
      </c>
      <c r="AM160" s="4">
        <f t="shared" ca="1" si="248"/>
        <v>28.488708743485837</v>
      </c>
      <c r="AN160" s="4">
        <f t="shared" ca="1" si="249"/>
        <v>33.673734957676984</v>
      </c>
      <c r="AO160" s="4">
        <f t="shared" ca="1" si="250"/>
        <v>38.248245776488247</v>
      </c>
      <c r="AP160" s="4">
        <f t="shared" ca="1" si="251"/>
        <v>43.645564574174792</v>
      </c>
      <c r="AQ160" s="4">
        <f t="shared" si="252"/>
        <v>1.81904605702361</v>
      </c>
      <c r="AR160" s="4">
        <f t="shared" ca="1" si="253"/>
        <v>-0.22504993106911009</v>
      </c>
      <c r="AS160" s="57">
        <f t="shared" ca="1" si="261"/>
        <v>206.57571428571427</v>
      </c>
      <c r="AT160" s="57">
        <f t="shared" ca="1" si="262"/>
        <v>1542.2</v>
      </c>
      <c r="AW160" s="4">
        <f t="shared" si="300"/>
        <v>-1.8497043502852639</v>
      </c>
      <c r="AX160" s="4">
        <f t="shared" si="263"/>
        <v>6.3697172392824513</v>
      </c>
      <c r="AY160" s="4">
        <f t="shared" ca="1" si="264"/>
        <v>5.8444727931687144</v>
      </c>
      <c r="AZ160" s="4">
        <f t="shared" ca="1" si="265"/>
        <v>0.27815486564275749</v>
      </c>
      <c r="BA160" s="4">
        <f t="shared" si="266"/>
        <v>27.414823827168263</v>
      </c>
      <c r="BB160" s="4">
        <f t="shared" ca="1" si="267"/>
        <v>2.4752175393167066</v>
      </c>
      <c r="BC160" s="4">
        <f t="shared" ca="1" si="268"/>
        <v>29.288829368146526</v>
      </c>
      <c r="BD160" s="4">
        <f t="shared" ca="1" si="269"/>
        <v>74.160880327343548</v>
      </c>
      <c r="BE160" s="4">
        <f t="shared" ca="1" si="270"/>
        <v>20.01947247454865</v>
      </c>
      <c r="BF160" s="4">
        <f t="shared" si="271"/>
        <v>-215.05765097603776</v>
      </c>
      <c r="BG160" s="4">
        <f t="shared" si="272"/>
        <v>-7.3110958674526607</v>
      </c>
      <c r="BH160" s="4" t="e">
        <f t="shared" si="273"/>
        <v>#N/A</v>
      </c>
      <c r="BI160" s="4">
        <f t="shared" ca="1" si="274"/>
        <v>23.64245955523878</v>
      </c>
      <c r="BJ160" s="4">
        <f t="shared" ca="1" si="275"/>
        <v>27.171558015107795</v>
      </c>
      <c r="BK160" s="4">
        <f t="shared" ca="1" si="276"/>
        <v>30.97700519566644</v>
      </c>
      <c r="BL160" s="4">
        <f t="shared" ca="1" si="277"/>
        <v>46.031302986212907</v>
      </c>
      <c r="BM160" s="4">
        <f t="shared" si="278"/>
        <v>3.7747088071634458</v>
      </c>
      <c r="BN160" s="4">
        <f t="shared" ca="1" si="279"/>
        <v>-2.0903694855068431</v>
      </c>
      <c r="BO160" s="4">
        <f t="shared" ca="1" si="280"/>
        <v>260.20392857142855</v>
      </c>
      <c r="BP160" s="4">
        <f t="shared" ca="1" si="281"/>
        <v>1938.3499999999997</v>
      </c>
      <c r="BS160" s="74">
        <f t="shared" si="254"/>
        <v>-3.0861920023359248</v>
      </c>
      <c r="BT160" s="74">
        <f t="shared" si="255"/>
        <v>-1.4276122651021488</v>
      </c>
      <c r="BU160" s="74">
        <f t="shared" ca="1" si="282"/>
        <v>-5.3326890199346977</v>
      </c>
      <c r="BV160" s="74">
        <f t="shared" ca="1" si="283"/>
        <v>-5.7383310937191041</v>
      </c>
      <c r="BW160" s="74">
        <f t="shared" si="284"/>
        <v>-1.6369849679137232</v>
      </c>
      <c r="BX160" s="74">
        <f t="shared" ca="1" si="285"/>
        <v>-4.3028636349112128</v>
      </c>
      <c r="BY160" s="74">
        <f t="shared" ca="1" si="256"/>
        <v>1.8537563630375309</v>
      </c>
      <c r="BZ160" s="74">
        <f t="shared" ca="1" si="286"/>
        <v>0.81438945704819532</v>
      </c>
      <c r="CA160" s="74">
        <f t="shared" ca="1" si="287"/>
        <v>0.93644780798019278</v>
      </c>
      <c r="CB160" s="74">
        <f t="shared" si="288"/>
        <v>-1.8884618371335333</v>
      </c>
      <c r="CC160" s="74">
        <f t="shared" si="289"/>
        <v>1.2667822592502049</v>
      </c>
      <c r="CD160" s="74" t="e">
        <f t="shared" ca="1" si="290"/>
        <v>#DIV/0!</v>
      </c>
      <c r="CE160" s="74">
        <f t="shared" ca="1" si="291"/>
        <v>-0.42289935603160739</v>
      </c>
      <c r="CF160" s="74">
        <f t="shared" ca="1" si="292"/>
        <v>-2.7716939752458473E-2</v>
      </c>
      <c r="CG160" s="74">
        <f t="shared" ca="1" si="293"/>
        <v>-0.56967782090279451</v>
      </c>
      <c r="CH160" s="74">
        <f t="shared" ca="1" si="294"/>
        <v>-0.83792380723931403</v>
      </c>
      <c r="CI160" s="74">
        <f t="shared" si="295"/>
        <v>-1.5878350736037359</v>
      </c>
      <c r="CJ160" s="74">
        <f t="shared" ca="1" si="296"/>
        <v>0.10871461015290232</v>
      </c>
      <c r="CK160" s="74">
        <f t="shared" ca="1" si="297"/>
        <v>-9.3353411846521392E-2</v>
      </c>
      <c r="CL160" s="74">
        <f t="shared" ca="1" si="298"/>
        <v>-1.5929390561759691</v>
      </c>
    </row>
    <row r="161" spans="1:90" x14ac:dyDescent="0.35">
      <c r="A161" s="73" t="s">
        <v>1692</v>
      </c>
      <c r="B161" s="41">
        <f t="shared" si="299"/>
        <v>44928</v>
      </c>
      <c r="C161" s="57">
        <f>'HAVERW (new)'!B216</f>
        <v>392</v>
      </c>
      <c r="D161" s="57">
        <f>'HAVERW (new)'!C216-'HAVERW (new)'!B216</f>
        <v>53</v>
      </c>
      <c r="E161" s="4">
        <f ca="1">AVERAGE(OFFSET('HAVERD (new)'!B$12,(ROWS('Chart Data'!$A$5:$A161)-1)*7,0,7,1))</f>
        <v>94.714285714285708</v>
      </c>
      <c r="F161" s="4">
        <f ca="1">AVERAGE(OFFSET('HAVERD (new)'!C$12,(ROWS('Chart Data'!$A$5:$A161)-1)*7,0,7,1))</f>
        <v>80.714285714285708</v>
      </c>
      <c r="G161" s="57">
        <f>'HAVERW (new)'!Q216</f>
        <v>31413</v>
      </c>
      <c r="H161" s="4">
        <f ca="1">AVERAGE(OFFSET('HAVERD (new)'!O$12,(ROWS('Chart Data'!$A$5:$A161)-1)*7,0,7,1))</f>
        <v>81.857142857142861</v>
      </c>
      <c r="I161" s="4"/>
      <c r="J161" s="4">
        <f ca="1">AVERAGE(OFFSET('HAVERD (new)'!Q$12,(ROWS('Chart Data'!$A$5:$A161)-1)*7,0,7,1))</f>
        <v>72.571428571428569</v>
      </c>
      <c r="K161" s="4">
        <f ca="1">AVERAGE(OFFSET('HAVERD (new)'!R$12,(ROWS('Chart Data'!$A$5:$A161)-1)*7,0,7,1))</f>
        <v>89.857142857142861</v>
      </c>
      <c r="L161" s="57">
        <f>'HAVERW (new)'!D216</f>
        <v>2725</v>
      </c>
      <c r="M161" s="57">
        <f>'HAVERW (new)'!F216</f>
        <v>135.72857142857143</v>
      </c>
      <c r="N161" s="4" t="e">
        <f ca="1">AVERAGE(OFFSET('HAVERD (new)'!D$12,(ROWS('Chart Data'!$A$5:$A161)-1)*7,0,7,1))</f>
        <v>#DIV/0!</v>
      </c>
      <c r="O161" s="4">
        <f ca="1">AVERAGE(OFFSET('HAVERD (new)'!E$12,(ROWS('Chart Data'!$A$5:$A161)-1)*7,0,7,1))</f>
        <v>96.085714285714289</v>
      </c>
      <c r="P161" s="4">
        <f ca="1">AVERAGE(AVERAGE(OFFSET('HAVERD (new)'!F$12,(ROWS('Chart Data'!$A$5:$A161)-1)*7,0,7,1)),AVERAGE(OFFSET('HAVERD (new)'!J$12,(ROWS('Chart Data'!$A$5:$A161)-1)*7,0,7,1)),AVERAGE(OFFSET('HAVERD (new)'!K$12,(ROWS('Chart Data'!$A$5:$A161)-1)*7,0,7,1)))</f>
        <v>98.885238095238094</v>
      </c>
      <c r="Q161" s="4">
        <f ca="1">AVERAGE(AVERAGE(OFFSET('HAVERD (new)'!H$12,(ROWS('Chart Data'!$A$5:$A161)-1)*7,0,7,1)),AVERAGE(OFFSET('HAVERD (new)'!I$12,(ROWS('Chart Data'!$A$5:$A161)-1)*7,0,7,1)))</f>
        <v>94.299285714285702</v>
      </c>
      <c r="R161" s="4">
        <f ca="1">AVERAGE(AVERAGE(OFFSET('HAVERD (new)'!L$12,(ROWS('Chart Data'!$A$5:$A161)-1)*7,0,7,1)),AVERAGE(OFFSET('HAVERD (new)'!M$12,(ROWS('Chart Data'!$A$5:$A161)-1)*7,0,7,1)))</f>
        <v>99.726428571428571</v>
      </c>
      <c r="S161" s="57">
        <f>'Fuel demand'!C107</f>
        <v>98.504070166231088</v>
      </c>
      <c r="T161" s="57">
        <f ca="1">AVERAGE(OFFSET(Energy!E$1109,(ROWS('Chart Data'!$A$5:$A161)-1)*7,0,7,1))</f>
        <v>687425</v>
      </c>
      <c r="U161" s="57">
        <f ca="1">-AVERAGE(OFFSET('HAVERD (new)'!T$12,(ROWS('Chart Data'!$A$5:$A161)-1)*7,0,7,1))</f>
        <v>-201.37571428571428</v>
      </c>
      <c r="V161" s="4">
        <f ca="1">-AVERAGE(OFFSET('HAVERD (new)'!U$12,(ROWS('Chart Data'!$A$5:$A161)-1)*7,0,7,1))*10000</f>
        <v>-1133.9999999999998</v>
      </c>
      <c r="W161" s="4"/>
      <c r="Z161" s="4"/>
      <c r="AA161" s="4">
        <f t="shared" si="257"/>
        <v>-3.9215686274509776</v>
      </c>
      <c r="AB161" s="4">
        <f t="shared" si="258"/>
        <v>10.416666666666675</v>
      </c>
      <c r="AC161" s="4">
        <f t="shared" ca="1" si="259"/>
        <v>6.9354838709677402</v>
      </c>
      <c r="AD161" s="4">
        <f t="shared" ca="1" si="260"/>
        <v>-3.0874785591766818</v>
      </c>
      <c r="AE161" s="4">
        <f t="shared" si="241"/>
        <v>34.813956482554389</v>
      </c>
      <c r="AF161" s="4">
        <f t="shared" ca="1" si="242"/>
        <v>7.7067669172932396</v>
      </c>
      <c r="AG161" s="4"/>
      <c r="AH161" s="4">
        <f t="shared" ca="1" si="244"/>
        <v>57.763975155279489</v>
      </c>
      <c r="AI161" s="4">
        <f t="shared" ca="1" si="245"/>
        <v>38.241758241758241</v>
      </c>
      <c r="AJ161" s="4">
        <f t="shared" si="246"/>
        <v>-131.12807463952501</v>
      </c>
      <c r="AK161" s="4">
        <f t="shared" si="247"/>
        <v>0.35914228372240231</v>
      </c>
      <c r="AL161" s="73" t="e">
        <f>NA()</f>
        <v>#N/A</v>
      </c>
      <c r="AM161" s="4">
        <f t="shared" ca="1" si="248"/>
        <v>28.26820756336177</v>
      </c>
      <c r="AN161" s="4">
        <f t="shared" ca="1" si="249"/>
        <v>35.755891870689368</v>
      </c>
      <c r="AO161" s="4">
        <f t="shared" ca="1" si="250"/>
        <v>41.566226301792895</v>
      </c>
      <c r="AP161" s="4">
        <f t="shared" ca="1" si="251"/>
        <v>49.1857756502041</v>
      </c>
      <c r="AQ161" s="4">
        <f t="shared" si="252"/>
        <v>4.472861677909834</v>
      </c>
      <c r="AR161" s="4">
        <f t="shared" ca="1" si="253"/>
        <v>-10.733068598245888</v>
      </c>
      <c r="AS161" s="57">
        <f t="shared" ca="1" si="261"/>
        <v>201.37571428571428</v>
      </c>
      <c r="AT161" s="57">
        <f t="shared" ca="1" si="262"/>
        <v>1133.9999999999998</v>
      </c>
      <c r="AW161" s="4">
        <f t="shared" si="300"/>
        <v>-3.0017212211068207</v>
      </c>
      <c r="AX161" s="4">
        <f t="shared" si="263"/>
        <v>7.886927384209991</v>
      </c>
      <c r="AY161" s="4">
        <f t="shared" ca="1" si="264"/>
        <v>7.1307734284298316</v>
      </c>
      <c r="AZ161" s="4">
        <f t="shared" ca="1" si="265"/>
        <v>0.36288421062016285</v>
      </c>
      <c r="BA161" s="4">
        <f t="shared" si="266"/>
        <v>28.511639934131939</v>
      </c>
      <c r="BB161" s="4">
        <f t="shared" ca="1" si="267"/>
        <v>4.5180083398474489</v>
      </c>
      <c r="BC161" s="4">
        <f t="shared" ca="1" si="268"/>
        <v>21.216616417559376</v>
      </c>
      <c r="BD161" s="4">
        <f t="shared" ca="1" si="269"/>
        <v>80.363887846140543</v>
      </c>
      <c r="BE161" s="4">
        <f t="shared" ca="1" si="270"/>
        <v>26.844062978384436</v>
      </c>
      <c r="BF161" s="4">
        <f t="shared" si="271"/>
        <v>-222.00332243881232</v>
      </c>
      <c r="BG161" s="4">
        <f t="shared" si="272"/>
        <v>-5.0312104629114121</v>
      </c>
      <c r="BH161" s="4" t="e">
        <f t="shared" si="273"/>
        <v>#N/A</v>
      </c>
      <c r="BI161" s="4">
        <f t="shared" ca="1" si="274"/>
        <v>25.862747003036585</v>
      </c>
      <c r="BJ161" s="4">
        <f t="shared" ca="1" si="275"/>
        <v>29.076360386352352</v>
      </c>
      <c r="BK161" s="4">
        <f t="shared" ca="1" si="276"/>
        <v>34.393854557257754</v>
      </c>
      <c r="BL161" s="4">
        <f t="shared" ca="1" si="277"/>
        <v>46.325645398727701</v>
      </c>
      <c r="BM161" s="4">
        <f t="shared" si="278"/>
        <v>4.3851822763482371</v>
      </c>
      <c r="BN161" s="4">
        <f t="shared" ca="1" si="279"/>
        <v>-5.7870187692459858</v>
      </c>
      <c r="BO161" s="4">
        <f t="shared" ca="1" si="280"/>
        <v>206.61857142857141</v>
      </c>
      <c r="BP161" s="4">
        <f t="shared" ca="1" si="281"/>
        <v>1629.5</v>
      </c>
      <c r="BS161" s="74">
        <f t="shared" si="254"/>
        <v>-0.22011420921067992</v>
      </c>
      <c r="BT161" s="74">
        <f t="shared" si="255"/>
        <v>-0.51572592714745413</v>
      </c>
      <c r="BU161" s="74">
        <f t="shared" ca="1" si="282"/>
        <v>-2.5471199563586744</v>
      </c>
      <c r="BV161" s="74">
        <f t="shared" ca="1" si="283"/>
        <v>-2.1078742969554214</v>
      </c>
      <c r="BW161" s="74">
        <f t="shared" si="284"/>
        <v>-1.229838696606999</v>
      </c>
      <c r="BX161" s="74">
        <f t="shared" ca="1" si="285"/>
        <v>-2.6879211765157804</v>
      </c>
      <c r="BY161" s="74">
        <f t="shared" ca="1" si="256"/>
        <v>0.98182311435102965</v>
      </c>
      <c r="BZ161" s="74">
        <f t="shared" ca="1" si="286"/>
        <v>-3.1881224827006069</v>
      </c>
      <c r="CA161" s="74">
        <f t="shared" ca="1" si="287"/>
        <v>0.36236854846590405</v>
      </c>
      <c r="CB161" s="74">
        <f t="shared" si="288"/>
        <v>-0.99783588135517598</v>
      </c>
      <c r="CC161" s="74">
        <f t="shared" si="289"/>
        <v>0.57077439034436561</v>
      </c>
      <c r="CD161" s="74" t="e">
        <f t="shared" ca="1" si="290"/>
        <v>#DIV/0!</v>
      </c>
      <c r="CE161" s="74">
        <f t="shared" ca="1" si="291"/>
        <v>-0.76539721014315865</v>
      </c>
      <c r="CF161" s="74">
        <f t="shared" ca="1" si="292"/>
        <v>-0.5070450641253279</v>
      </c>
      <c r="CG161" s="74">
        <f t="shared" ca="1" si="293"/>
        <v>-0.75990784363513308</v>
      </c>
      <c r="CH161" s="74">
        <f t="shared" ca="1" si="294"/>
        <v>-6.5137967617052539E-2</v>
      </c>
      <c r="CI161" s="74">
        <f t="shared" si="295"/>
        <v>-0.78695035874878738</v>
      </c>
      <c r="CJ161" s="74">
        <f t="shared" ca="1" si="296"/>
        <v>0.6703997000836821</v>
      </c>
      <c r="CK161" s="74">
        <f t="shared" ca="1" si="297"/>
        <v>-2.7430830924814981E-2</v>
      </c>
      <c r="CL161" s="74">
        <f t="shared" ca="1" si="298"/>
        <v>-0.9599135971174344</v>
      </c>
    </row>
    <row r="162" spans="1:90" x14ac:dyDescent="0.35">
      <c r="A162" s="73" t="s">
        <v>1693</v>
      </c>
      <c r="B162" s="41">
        <f t="shared" si="299"/>
        <v>44935</v>
      </c>
      <c r="C162" s="57">
        <f>'HAVERW (new)'!B217</f>
        <v>369</v>
      </c>
      <c r="D162" s="57">
        <f>'HAVERW (new)'!C217-'HAVERW (new)'!B217</f>
        <v>41</v>
      </c>
      <c r="E162" s="4">
        <f ca="1">AVERAGE(OFFSET('HAVERD (new)'!B$12,(ROWS('Chart Data'!$A$5:$A162)-1)*7,0,7,1))</f>
        <v>109</v>
      </c>
      <c r="F162" s="4">
        <f ca="1">AVERAGE(OFFSET('HAVERD (new)'!C$12,(ROWS('Chart Data'!$A$5:$A162)-1)*7,0,7,1))</f>
        <v>99.857142857142861</v>
      </c>
      <c r="G162" s="57">
        <f>'HAVERW (new)'!Q217</f>
        <v>28702</v>
      </c>
      <c r="H162" s="4">
        <f ca="1">AVERAGE(OFFSET('HAVERD (new)'!O$12,(ROWS('Chart Data'!$A$5:$A162)-1)*7,0,7,1))</f>
        <v>88.571428571428569</v>
      </c>
      <c r="I162" s="4"/>
      <c r="J162" s="4">
        <f ca="1">AVERAGE(OFFSET('HAVERD (new)'!Q$12,(ROWS('Chart Data'!$A$5:$A162)-1)*7,0,7,1))</f>
        <v>86.142857142857139</v>
      </c>
      <c r="K162" s="4">
        <f ca="1">AVERAGE(OFFSET('HAVERD (new)'!R$12,(ROWS('Chart Data'!$A$5:$A162)-1)*7,0,7,1))</f>
        <v>87.714285714285708</v>
      </c>
      <c r="L162" s="57">
        <f>'HAVERW (new)'!D217</f>
        <v>5498</v>
      </c>
      <c r="M162" s="57">
        <f>'HAVERW (new)'!F217</f>
        <v>154.67142857142858</v>
      </c>
      <c r="N162" s="4" t="e">
        <f ca="1">AVERAGE(OFFSET('HAVERD (new)'!D$12,(ROWS('Chart Data'!$A$5:$A162)-1)*7,0,7,1))</f>
        <v>#DIV/0!</v>
      </c>
      <c r="O162" s="4">
        <f ca="1">AVERAGE(OFFSET('HAVERD (new)'!E$12,(ROWS('Chart Data'!$A$5:$A162)-1)*7,0,7,1))</f>
        <v>90.762857142857129</v>
      </c>
      <c r="P162" s="4">
        <f ca="1">AVERAGE(AVERAGE(OFFSET('HAVERD (new)'!F$12,(ROWS('Chart Data'!$A$5:$A162)-1)*7,0,7,1)),AVERAGE(OFFSET('HAVERD (new)'!J$12,(ROWS('Chart Data'!$A$5:$A162)-1)*7,0,7,1)),AVERAGE(OFFSET('HAVERD (new)'!K$12,(ROWS('Chart Data'!$A$5:$A162)-1)*7,0,7,1)))</f>
        <v>94.097619047619048</v>
      </c>
      <c r="Q162" s="4">
        <f ca="1">AVERAGE(AVERAGE(OFFSET('HAVERD (new)'!H$12,(ROWS('Chart Data'!$A$5:$A162)-1)*7,0,7,1)),AVERAGE(OFFSET('HAVERD (new)'!I$12,(ROWS('Chart Data'!$A$5:$A162)-1)*7,0,7,1)))</f>
        <v>83.239285714285714</v>
      </c>
      <c r="R162" s="4">
        <f ca="1">AVERAGE(AVERAGE(OFFSET('HAVERD (new)'!L$12,(ROWS('Chart Data'!$A$5:$A162)-1)*7,0,7,1)),AVERAGE(OFFSET('HAVERD (new)'!M$12,(ROWS('Chart Data'!$A$5:$A162)-1)*7,0,7,1)))</f>
        <v>90.830714285714279</v>
      </c>
      <c r="S162" s="57">
        <f>'Fuel demand'!C108</f>
        <v>97.1937750308566</v>
      </c>
      <c r="T162" s="57">
        <f ca="1">AVERAGE(OFFSET(Energy!E$1109,(ROWS('Chart Data'!$A$5:$A162)-1)*7,0,7,1))</f>
        <v>743866.42857142852</v>
      </c>
      <c r="U162" s="57">
        <f ca="1">-AVERAGE(OFFSET('HAVERD (new)'!T$12,(ROWS('Chart Data'!$A$5:$A162)-1)*7,0,7,1))</f>
        <v>-250.8885714285714</v>
      </c>
      <c r="V162" s="4">
        <f ca="1">-AVERAGE(OFFSET('HAVERD (new)'!U$12,(ROWS('Chart Data'!$A$5:$A162)-1)*7,0,7,1))*10000</f>
        <v>-1093</v>
      </c>
      <c r="W162" s="4"/>
      <c r="Z162" s="4"/>
      <c r="AA162" s="4">
        <f t="shared" si="257"/>
        <v>-18.181818181818176</v>
      </c>
      <c r="AB162" s="4">
        <f t="shared" si="258"/>
        <v>2.4999999999999911</v>
      </c>
      <c r="AC162" s="4">
        <f t="shared" ca="1" si="259"/>
        <v>4.9518569463548712</v>
      </c>
      <c r="AD162" s="4">
        <f t="shared" ca="1" si="260"/>
        <v>-1.1315417256011262</v>
      </c>
      <c r="AE162" s="4">
        <f t="shared" si="241"/>
        <v>67.847953216374265</v>
      </c>
      <c r="AF162" s="4">
        <f t="shared" ca="1" si="242"/>
        <v>4.7297297297297369</v>
      </c>
      <c r="AG162" s="4"/>
      <c r="AH162" s="4">
        <f t="shared" ca="1" si="244"/>
        <v>74.277456647398822</v>
      </c>
      <c r="AI162" s="4">
        <f t="shared" ca="1" si="245"/>
        <v>22.799999999999997</v>
      </c>
      <c r="AJ162" s="4">
        <f t="shared" si="246"/>
        <v>-102.80339358170419</v>
      </c>
      <c r="AK162" s="4">
        <f t="shared" si="247"/>
        <v>-3.8454706927175786</v>
      </c>
      <c r="AL162" s="73" t="e">
        <f>NA()</f>
        <v>#N/A</v>
      </c>
      <c r="AM162" s="4">
        <f t="shared" ca="1" si="248"/>
        <v>27.719368780781963</v>
      </c>
      <c r="AN162" s="4">
        <f t="shared" ca="1" si="249"/>
        <v>37.033466942206083</v>
      </c>
      <c r="AO162" s="4">
        <f t="shared" ca="1" si="250"/>
        <v>35.529452811536899</v>
      </c>
      <c r="AP162" s="4">
        <f t="shared" ca="1" si="251"/>
        <v>55.163872416233481</v>
      </c>
      <c r="AQ162" s="4">
        <f t="shared" si="252"/>
        <v>3.516524121104303</v>
      </c>
      <c r="AR162" s="4">
        <f t="shared" ca="1" si="253"/>
        <v>-8.9066715277159485</v>
      </c>
      <c r="AS162" s="57">
        <f t="shared" ca="1" si="261"/>
        <v>250.8885714285714</v>
      </c>
      <c r="AT162" s="57">
        <f t="shared" ca="1" si="262"/>
        <v>1093</v>
      </c>
      <c r="AW162" s="4">
        <f t="shared" si="300"/>
        <v>-8.6084965212783473</v>
      </c>
      <c r="AX162" s="4">
        <f t="shared" si="263"/>
        <v>7.4249708624708592</v>
      </c>
      <c r="AY162" s="4">
        <f t="shared" ca="1" si="264"/>
        <v>7.7193870156679001</v>
      </c>
      <c r="AZ162" s="4">
        <f t="shared" ca="1" si="265"/>
        <v>1.4494255308122377</v>
      </c>
      <c r="BA162" s="4">
        <f t="shared" si="266"/>
        <v>40.798666818472412</v>
      </c>
      <c r="BB162" s="4">
        <f t="shared" ca="1" si="267"/>
        <v>6.0105182916597277</v>
      </c>
      <c r="BC162" s="4">
        <f t="shared" ca="1" si="268"/>
        <v>29.201680672268893</v>
      </c>
      <c r="BD162" s="4">
        <f t="shared" ca="1" si="269"/>
        <v>88.918191767026386</v>
      </c>
      <c r="BE162" s="4">
        <f t="shared" ca="1" si="270"/>
        <v>28.732181790265624</v>
      </c>
      <c r="BF162" s="4">
        <f t="shared" si="271"/>
        <v>-84.848224435578402</v>
      </c>
      <c r="BG162" s="4">
        <f t="shared" si="272"/>
        <v>-3.5068071805889112</v>
      </c>
      <c r="BH162" s="4" t="e">
        <f t="shared" si="273"/>
        <v>#N/A</v>
      </c>
      <c r="BI162" s="4">
        <f t="shared" ca="1" si="274"/>
        <v>27.198667796425518</v>
      </c>
      <c r="BJ162" s="4">
        <f t="shared" ca="1" si="275"/>
        <v>32.36748558526731</v>
      </c>
      <c r="BK162" s="4">
        <f t="shared" ca="1" si="276"/>
        <v>36.696706080742011</v>
      </c>
      <c r="BL162" s="4">
        <f t="shared" ca="1" si="277"/>
        <v>48.523928843695167</v>
      </c>
      <c r="BM162" s="4">
        <f t="shared" si="278"/>
        <v>4.1645617778141411</v>
      </c>
      <c r="BN162" s="4">
        <f t="shared" ca="1" si="279"/>
        <v>-8.7722142659397537</v>
      </c>
      <c r="BO162" s="4">
        <f t="shared" ca="1" si="280"/>
        <v>199.09785714285712</v>
      </c>
      <c r="BP162" s="4">
        <f t="shared" ca="1" si="281"/>
        <v>1419.9</v>
      </c>
      <c r="BS162" s="74">
        <f t="shared" si="254"/>
        <v>-1.0652397123117137</v>
      </c>
      <c r="BT162" s="74">
        <f t="shared" si="255"/>
        <v>-1.5105110230980303</v>
      </c>
      <c r="BU162" s="74">
        <f t="shared" ca="1" si="282"/>
        <v>-0.89885423826635191</v>
      </c>
      <c r="BV162" s="74">
        <f t="shared" ca="1" si="283"/>
        <v>-0.35162443859320525</v>
      </c>
      <c r="BW162" s="74">
        <f t="shared" si="284"/>
        <v>-1.758719166905288</v>
      </c>
      <c r="BX162" s="74">
        <f t="shared" ca="1" si="285"/>
        <v>-1.4014415910143359</v>
      </c>
      <c r="BY162" s="74">
        <f t="shared" ca="1" si="256"/>
        <v>1.8443428545014546</v>
      </c>
      <c r="BZ162" s="74">
        <f t="shared" ca="1" si="286"/>
        <v>0.1768211834598909</v>
      </c>
      <c r="CA162" s="74">
        <f t="shared" ca="1" si="287"/>
        <v>-0.3552305259269628</v>
      </c>
      <c r="CB162" s="74">
        <f t="shared" si="288"/>
        <v>0.20866425317017101</v>
      </c>
      <c r="CC162" s="74">
        <f t="shared" si="289"/>
        <v>1.7215305426749683</v>
      </c>
      <c r="CD162" s="74" t="e">
        <f t="shared" ca="1" si="290"/>
        <v>#DIV/0!</v>
      </c>
      <c r="CE162" s="74">
        <f t="shared" ca="1" si="291"/>
        <v>-1.6000257284032295</v>
      </c>
      <c r="CF162" s="74">
        <f t="shared" ca="1" si="292"/>
        <v>-1.1048821764494599</v>
      </c>
      <c r="CG162" s="74">
        <f t="shared" ca="1" si="293"/>
        <v>-2.0133213210766221</v>
      </c>
      <c r="CH162" s="74">
        <f t="shared" ca="1" si="294"/>
        <v>-1.0377781744544108</v>
      </c>
      <c r="CI162" s="74">
        <f t="shared" si="295"/>
        <v>-1.1048745597692879</v>
      </c>
      <c r="CJ162" s="74">
        <f t="shared" ca="1" si="296"/>
        <v>1.3147948640767002</v>
      </c>
      <c r="CK162" s="74">
        <f t="shared" ca="1" si="297"/>
        <v>-0.65512608701421782</v>
      </c>
      <c r="CL162" s="74">
        <f t="shared" ca="1" si="298"/>
        <v>-0.89633191210665597</v>
      </c>
    </row>
    <row r="163" spans="1:90" x14ac:dyDescent="0.35">
      <c r="A163" s="73" t="s">
        <v>1694</v>
      </c>
      <c r="B163" s="41">
        <f t="shared" si="299"/>
        <v>44942</v>
      </c>
      <c r="C163" s="57">
        <f>'HAVERW (new)'!B218</f>
        <v>436</v>
      </c>
      <c r="D163" s="57">
        <f>'HAVERW (new)'!C218-'HAVERW (new)'!B218</f>
        <v>44</v>
      </c>
      <c r="E163" s="4">
        <f ca="1">AVERAGE(OFFSET('HAVERD (new)'!B$12,(ROWS('Chart Data'!$A$5:$A163)-1)*7,0,7,1))</f>
        <v>110.42857142857143</v>
      </c>
      <c r="F163" s="4">
        <f ca="1">AVERAGE(OFFSET('HAVERD (new)'!C$12,(ROWS('Chart Data'!$A$5:$A163)-1)*7,0,7,1))</f>
        <v>100.57142857142857</v>
      </c>
      <c r="G163" s="57">
        <f>'HAVERW (new)'!Q218</f>
        <v>28404</v>
      </c>
      <c r="H163" s="4">
        <f ca="1">AVERAGE(OFFSET('HAVERD (new)'!O$12,(ROWS('Chart Data'!$A$5:$A163)-1)*7,0,7,1))</f>
        <v>88.571428571428569</v>
      </c>
      <c r="I163" s="4"/>
      <c r="J163" s="4">
        <f ca="1">AVERAGE(OFFSET('HAVERD (new)'!Q$12,(ROWS('Chart Data'!$A$5:$A163)-1)*7,0,7,1))</f>
        <v>81.428571428571431</v>
      </c>
      <c r="K163" s="4">
        <f ca="1">AVERAGE(OFFSET('HAVERD (new)'!R$12,(ROWS('Chart Data'!$A$5:$A163)-1)*7,0,7,1))</f>
        <v>85.428571428571431</v>
      </c>
      <c r="L163" s="57">
        <f>'HAVERW (new)'!D218</f>
        <v>3524</v>
      </c>
      <c r="M163" s="57">
        <f>'HAVERW (new)'!F218</f>
        <v>154.34285714285713</v>
      </c>
      <c r="N163" s="4" t="e">
        <f ca="1">AVERAGE(OFFSET('HAVERD (new)'!D$12,(ROWS('Chart Data'!$A$5:$A163)-1)*7,0,7,1))</f>
        <v>#DIV/0!</v>
      </c>
      <c r="O163" s="4">
        <f ca="1">AVERAGE(OFFSET('HAVERD (new)'!E$12,(ROWS('Chart Data'!$A$5:$A163)-1)*7,0,7,1))</f>
        <v>89.071428571428569</v>
      </c>
      <c r="P163" s="4">
        <f ca="1">AVERAGE(AVERAGE(OFFSET('HAVERD (new)'!F$12,(ROWS('Chart Data'!$A$5:$A163)-1)*7,0,7,1)),AVERAGE(OFFSET('HAVERD (new)'!J$12,(ROWS('Chart Data'!$A$5:$A163)-1)*7,0,7,1)),AVERAGE(OFFSET('HAVERD (new)'!K$12,(ROWS('Chart Data'!$A$5:$A163)-1)*7,0,7,1)))</f>
        <v>90.405714285714282</v>
      </c>
      <c r="Q163" s="4">
        <f ca="1">AVERAGE(AVERAGE(OFFSET('HAVERD (new)'!H$12,(ROWS('Chart Data'!$A$5:$A163)-1)*7,0,7,1)),AVERAGE(OFFSET('HAVERD (new)'!I$12,(ROWS('Chart Data'!$A$5:$A163)-1)*7,0,7,1)))</f>
        <v>84.122142857142848</v>
      </c>
      <c r="R163" s="4">
        <f ca="1">AVERAGE(AVERAGE(OFFSET('HAVERD (new)'!L$12,(ROWS('Chart Data'!$A$5:$A163)-1)*7,0,7,1)),AVERAGE(OFFSET('HAVERD (new)'!M$12,(ROWS('Chart Data'!$A$5:$A163)-1)*7,0,7,1)))</f>
        <v>87.715000000000003</v>
      </c>
      <c r="S163" s="57">
        <f>'Fuel demand'!C109</f>
        <v>97.667936332808523</v>
      </c>
      <c r="T163" s="57">
        <f ca="1">AVERAGE(OFFSET(Energy!E$1109,(ROWS('Chart Data'!$A$5:$A163)-1)*7,0,7,1))</f>
        <v>809484.42857142852</v>
      </c>
      <c r="U163" s="57">
        <f ca="1">-AVERAGE(OFFSET('HAVERD (new)'!T$12,(ROWS('Chart Data'!$A$5:$A163)-1)*7,0,7,1))</f>
        <v>-208.24857142857144</v>
      </c>
      <c r="V163" s="4">
        <f ca="1">-AVERAGE(OFFSET('HAVERD (new)'!U$12,(ROWS('Chart Data'!$A$5:$A163)-1)*7,0,7,1))*10000</f>
        <v>-796.99999999999989</v>
      </c>
      <c r="W163" s="4"/>
      <c r="Z163" s="4"/>
      <c r="AA163" s="4">
        <f t="shared" si="257"/>
        <v>-0.22883295194507935</v>
      </c>
      <c r="AB163" s="4">
        <f t="shared" si="258"/>
        <v>-4.3478260869565188</v>
      </c>
      <c r="AC163" s="4">
        <f t="shared" ca="1" si="259"/>
        <v>4.4594594594594694</v>
      </c>
      <c r="AD163" s="4">
        <f t="shared" ca="1" si="260"/>
        <v>-2.6279391424619769</v>
      </c>
      <c r="AE163" s="4">
        <f t="shared" si="241"/>
        <v>69.091558518871295</v>
      </c>
      <c r="AF163" s="4">
        <f t="shared" ca="1" si="242"/>
        <v>3.1613976705490821</v>
      </c>
      <c r="AG163" s="4"/>
      <c r="AH163" s="4">
        <f t="shared" ca="1" si="244"/>
        <v>52.815013404825748</v>
      </c>
      <c r="AI163" s="4">
        <f t="shared" ca="1" si="245"/>
        <v>16.796875</v>
      </c>
      <c r="AJ163" s="4">
        <f t="shared" si="246"/>
        <v>-54.76504172156347</v>
      </c>
      <c r="AK163" s="4">
        <f t="shared" si="247"/>
        <v>-9.1871900479112423</v>
      </c>
      <c r="AL163" s="73" t="e">
        <f>NA()</f>
        <v>#N/A</v>
      </c>
      <c r="AM163" s="4">
        <f t="shared" ca="1" si="248"/>
        <v>26.88495899387453</v>
      </c>
      <c r="AN163" s="4">
        <f t="shared" ca="1" si="249"/>
        <v>32.293670039300949</v>
      </c>
      <c r="AO163" s="4">
        <f t="shared" ca="1" si="250"/>
        <v>32.710185592103016</v>
      </c>
      <c r="AP163" s="4">
        <f t="shared" ca="1" si="251"/>
        <v>51.167600172339498</v>
      </c>
      <c r="AQ163" s="4">
        <f t="shared" si="252"/>
        <v>2.5001603858584298</v>
      </c>
      <c r="AR163" s="4">
        <f t="shared" ca="1" si="253"/>
        <v>-1.6098511157291218</v>
      </c>
      <c r="AS163" s="57">
        <f t="shared" ca="1" si="261"/>
        <v>208.24857142857144</v>
      </c>
      <c r="AT163" s="57">
        <f t="shared" ca="1" si="262"/>
        <v>796.99999999999989</v>
      </c>
      <c r="AW163" s="4">
        <f t="shared" si="300"/>
        <v>-7.9605765541364111</v>
      </c>
      <c r="AX163" s="4">
        <f t="shared" si="263"/>
        <v>4.0652870680044577</v>
      </c>
      <c r="AY163" s="4">
        <f t="shared" ca="1" si="264"/>
        <v>5.1415523898706299</v>
      </c>
      <c r="AZ163" s="4">
        <f t="shared" ca="1" si="265"/>
        <v>-2.6314722982815173</v>
      </c>
      <c r="BA163" s="4">
        <f t="shared" si="266"/>
        <v>50.554703027401317</v>
      </c>
      <c r="BB163" s="4">
        <f t="shared" ca="1" si="267"/>
        <v>4.754604364101267</v>
      </c>
      <c r="BC163" s="4" t="e">
        <f t="shared" si="268"/>
        <v>#DIV/0!</v>
      </c>
      <c r="BD163" s="4">
        <f t="shared" ca="1" si="269"/>
        <v>62.504004918897287</v>
      </c>
      <c r="BE163" s="4">
        <f t="shared" ca="1" si="270"/>
        <v>26.445686254551337</v>
      </c>
      <c r="BF163" s="4">
        <f t="shared" si="271"/>
        <v>-96.735530994470096</v>
      </c>
      <c r="BG163" s="4">
        <f t="shared" si="272"/>
        <v>-3.8665586877241087</v>
      </c>
      <c r="BH163" s="4" t="e">
        <f t="shared" si="273"/>
        <v>#N/A</v>
      </c>
      <c r="BI163" s="4">
        <f t="shared" ca="1" si="274"/>
        <v>27.840311020376028</v>
      </c>
      <c r="BJ163" s="4">
        <f t="shared" ca="1" si="275"/>
        <v>34.689190952468351</v>
      </c>
      <c r="BK163" s="4">
        <f t="shared" ca="1" si="276"/>
        <v>37.013527620480261</v>
      </c>
      <c r="BL163" s="4">
        <f t="shared" ca="1" si="277"/>
        <v>49.790703203237968</v>
      </c>
      <c r="BM163" s="4">
        <f t="shared" si="278"/>
        <v>3.0771480604740438</v>
      </c>
      <c r="BN163" s="4">
        <f t="shared" ca="1" si="279"/>
        <v>-5.3686602931900165</v>
      </c>
      <c r="BO163" s="4">
        <f t="shared" ca="1" si="280"/>
        <v>216.77214285714285</v>
      </c>
      <c r="BP163" s="4">
        <f t="shared" ca="1" si="281"/>
        <v>1141.55</v>
      </c>
      <c r="BS163" s="74">
        <f t="shared" si="254"/>
        <v>1.396647622808689</v>
      </c>
      <c r="BT163" s="74">
        <f t="shared" si="255"/>
        <v>-1.2618147491103862</v>
      </c>
      <c r="BU163" s="74">
        <f t="shared" ca="1" si="282"/>
        <v>-0.73402766645711948</v>
      </c>
      <c r="BV163" s="74">
        <f t="shared" ca="1" si="283"/>
        <v>-0.28609272746028735</v>
      </c>
      <c r="BW163" s="74">
        <f t="shared" si="284"/>
        <v>-1.8168550503980545</v>
      </c>
      <c r="BX163" s="74">
        <f t="shared" ca="1" si="285"/>
        <v>-1.4014415910143359</v>
      </c>
      <c r="BY163" s="74" t="e">
        <f t="shared" ca="1" si="256"/>
        <v>#DIV/0!</v>
      </c>
      <c r="BZ163" s="74">
        <f t="shared" ca="1" si="286"/>
        <v>-0.99205398478533335</v>
      </c>
      <c r="CA163" s="74">
        <f t="shared" ca="1" si="287"/>
        <v>-1.120669538612681</v>
      </c>
      <c r="CB163" s="74">
        <f t="shared" si="288"/>
        <v>-0.65020024937329635</v>
      </c>
      <c r="CC163" s="74">
        <f t="shared" si="289"/>
        <v>1.7015702172574678</v>
      </c>
      <c r="CD163" s="74" t="e">
        <f t="shared" ca="1" si="290"/>
        <v>#DIV/0!</v>
      </c>
      <c r="CE163" s="74">
        <f t="shared" ca="1" si="291"/>
        <v>-1.8652431641573666</v>
      </c>
      <c r="CF163" s="74">
        <f t="shared" ca="1" si="292"/>
        <v>-1.5658958159808904</v>
      </c>
      <c r="CG163" s="74">
        <f t="shared" ca="1" si="293"/>
        <v>-1.9132684240139983</v>
      </c>
      <c r="CH163" s="74">
        <f t="shared" ca="1" si="294"/>
        <v>-1.3784443525678316</v>
      </c>
      <c r="CI163" s="74">
        <f t="shared" si="295"/>
        <v>-0.98982616417647262</v>
      </c>
      <c r="CJ163" s="74">
        <f t="shared" ca="1" si="296"/>
        <v>2.0639594926328706</v>
      </c>
      <c r="CK163" s="74">
        <f t="shared" ca="1" si="297"/>
        <v>-0.11456092345622457</v>
      </c>
      <c r="CL163" s="74">
        <f t="shared" ca="1" si="298"/>
        <v>-0.43730316178493567</v>
      </c>
    </row>
    <row r="164" spans="1:90" x14ac:dyDescent="0.35">
      <c r="A164" s="73" t="s">
        <v>1695</v>
      </c>
      <c r="B164" s="41">
        <f t="shared" si="299"/>
        <v>44949</v>
      </c>
      <c r="C164" s="57">
        <f>'HAVERW (new)'!B219</f>
        <v>435</v>
      </c>
      <c r="D164" s="57">
        <f>'HAVERW (new)'!C219-'HAVERW (new)'!B219</f>
        <v>42</v>
      </c>
      <c r="E164" s="4">
        <f ca="1">AVERAGE(OFFSET('HAVERD (new)'!B$12,(ROWS('Chart Data'!$A$5:$A164)-1)*7,0,7,1))</f>
        <v>112.57142857142857</v>
      </c>
      <c r="F164" s="4">
        <f ca="1">AVERAGE(OFFSET('HAVERD (new)'!C$12,(ROWS('Chart Data'!$A$5:$A164)-1)*7,0,7,1))</f>
        <v>101.28571428571429</v>
      </c>
      <c r="G164" s="57">
        <f>'HAVERW (new)'!Q219</f>
        <v>28154</v>
      </c>
      <c r="H164" s="4">
        <f ca="1">AVERAGE(OFFSET('HAVERD (new)'!O$12,(ROWS('Chart Data'!$A$5:$A164)-1)*7,0,7,1))</f>
        <v>91.428571428571431</v>
      </c>
      <c r="I164" s="4"/>
      <c r="J164" s="4">
        <f ca="1">AVERAGE(OFFSET('HAVERD (new)'!Q$12,(ROWS('Chart Data'!$A$5:$A164)-1)*7,0,7,1))</f>
        <v>80.571428571428569</v>
      </c>
      <c r="K164" s="4">
        <f ca="1">AVERAGE(OFFSET('HAVERD (new)'!R$12,(ROWS('Chart Data'!$A$5:$A164)-1)*7,0,7,1))</f>
        <v>86.285714285714292</v>
      </c>
      <c r="L164" s="57">
        <f>'HAVERW (new)'!D219</f>
        <v>10210</v>
      </c>
      <c r="M164" s="57">
        <f>'HAVERW (new)'!F219</f>
        <v>152.77142857142857</v>
      </c>
      <c r="N164" s="4" t="e">
        <f ca="1">AVERAGE(OFFSET('HAVERD (new)'!D$12,(ROWS('Chart Data'!$A$5:$A164)-1)*7,0,7,1))</f>
        <v>#DIV/0!</v>
      </c>
      <c r="O164" s="4">
        <f ca="1">AVERAGE(OFFSET('HAVERD (new)'!E$12,(ROWS('Chart Data'!$A$5:$A164)-1)*7,0,7,1))</f>
        <v>91.988571428571433</v>
      </c>
      <c r="P164" s="4">
        <f ca="1">AVERAGE(AVERAGE(OFFSET('HAVERD (new)'!F$12,(ROWS('Chart Data'!$A$5:$A164)-1)*7,0,7,1)),AVERAGE(OFFSET('HAVERD (new)'!J$12,(ROWS('Chart Data'!$A$5:$A164)-1)*7,0,7,1)),AVERAGE(OFFSET('HAVERD (new)'!K$12,(ROWS('Chart Data'!$A$5:$A164)-1)*7,0,7,1)))</f>
        <v>96.482380952380979</v>
      </c>
      <c r="Q164" s="4">
        <f ca="1">AVERAGE(AVERAGE(OFFSET('HAVERD (new)'!H$12,(ROWS('Chart Data'!$A$5:$A164)-1)*7,0,7,1)),AVERAGE(OFFSET('HAVERD (new)'!I$12,(ROWS('Chart Data'!$A$5:$A164)-1)*7,0,7,1)))</f>
        <v>86.592142857142875</v>
      </c>
      <c r="R164" s="4">
        <f ca="1">AVERAGE(AVERAGE(OFFSET('HAVERD (new)'!L$12,(ROWS('Chart Data'!$A$5:$A164)-1)*7,0,7,1)),AVERAGE(OFFSET('HAVERD (new)'!M$12,(ROWS('Chart Data'!$A$5:$A164)-1)*7,0,7,1)))</f>
        <v>89.039285714285711</v>
      </c>
      <c r="S164" s="57">
        <f>'Fuel demand'!C110</f>
        <v>99.087137688699286</v>
      </c>
      <c r="T164" s="57">
        <f ca="1">AVERAGE(OFFSET(Energy!E$1109,(ROWS('Chart Data'!$A$5:$A164)-1)*7,0,7,1))</f>
        <v>744657.28571428568</v>
      </c>
      <c r="U164" s="57">
        <f ca="1">-AVERAGE(OFFSET('HAVERD (new)'!T$12,(ROWS('Chart Data'!$A$5:$A164)-1)*7,0,7,1))</f>
        <v>-161.69999999999999</v>
      </c>
      <c r="V164" s="4">
        <f ca="1">-AVERAGE(OFFSET('HAVERD (new)'!U$12,(ROWS('Chart Data'!$A$5:$A164)-1)*7,0,7,1))*10000</f>
        <v>-685</v>
      </c>
      <c r="W164" s="4"/>
      <c r="Z164" s="4"/>
      <c r="AA164" s="4">
        <f t="shared" si="257"/>
        <v>8.2089552238805865</v>
      </c>
      <c r="AB164" s="4">
        <f t="shared" si="258"/>
        <v>2.4390243902439046</v>
      </c>
      <c r="AC164" s="4">
        <f t="shared" ca="1" si="259"/>
        <v>5.6300268096514783</v>
      </c>
      <c r="AD164" s="4">
        <f t="shared" ca="1" si="260"/>
        <v>-3.2742155525238625</v>
      </c>
      <c r="AE164" s="4">
        <f t="shared" si="241"/>
        <v>69.164213182719465</v>
      </c>
      <c r="AF164" s="4">
        <f t="shared" ca="1" si="242"/>
        <v>4.2345276872964188</v>
      </c>
      <c r="AG164" s="4"/>
      <c r="AH164" s="4">
        <f t="shared" ca="1" si="244"/>
        <v>41.353383458646611</v>
      </c>
      <c r="AI164" s="4">
        <f t="shared" ca="1" si="245"/>
        <v>18.43137254901961</v>
      </c>
      <c r="AJ164" s="4">
        <f t="shared" si="246"/>
        <v>-298.98397811645174</v>
      </c>
      <c r="AK164" s="4">
        <f t="shared" si="247"/>
        <v>-10.979771913760084</v>
      </c>
      <c r="AL164" s="73" t="e">
        <f>NA()</f>
        <v>#N/A</v>
      </c>
      <c r="AM164" s="4">
        <f t="shared" ca="1" si="248"/>
        <v>20.65205171444633</v>
      </c>
      <c r="AN164" s="4">
        <f t="shared" ca="1" si="249"/>
        <v>25.74036838447029</v>
      </c>
      <c r="AO164" s="4">
        <f t="shared" ca="1" si="250"/>
        <v>30.779852638165252</v>
      </c>
      <c r="AP164" s="4">
        <f t="shared" ca="1" si="251"/>
        <v>47.933874489699036</v>
      </c>
      <c r="AQ164" s="4">
        <f t="shared" si="252"/>
        <v>3.2100882249245455</v>
      </c>
      <c r="AR164" s="4">
        <f t="shared" ca="1" si="253"/>
        <v>-5.6750235016191031</v>
      </c>
      <c r="AS164" s="57">
        <f t="shared" ca="1" si="261"/>
        <v>161.69999999999999</v>
      </c>
      <c r="AT164" s="57">
        <f t="shared" ca="1" si="262"/>
        <v>685</v>
      </c>
      <c r="AW164" s="4">
        <f t="shared" si="300"/>
        <v>-3.5308161343334117</v>
      </c>
      <c r="AX164" s="4">
        <f t="shared" si="263"/>
        <v>2.7519662424885132</v>
      </c>
      <c r="AY164" s="4">
        <f t="shared" ca="1" si="264"/>
        <v>5.4942067716083898</v>
      </c>
      <c r="AZ164" s="4">
        <f t="shared" ca="1" si="265"/>
        <v>-2.530293744940912</v>
      </c>
      <c r="BA164" s="4">
        <f t="shared" si="266"/>
        <v>60.22942035012985</v>
      </c>
      <c r="BB164" s="4">
        <f t="shared" ca="1" si="267"/>
        <v>4.9581055012171191</v>
      </c>
      <c r="BC164" s="4" t="e">
        <f t="shared" si="268"/>
        <v>#DIV/0!</v>
      </c>
      <c r="BD164" s="4">
        <f t="shared" ca="1" si="269"/>
        <v>56.552457166537671</v>
      </c>
      <c r="BE164" s="4">
        <f t="shared" ca="1" si="270"/>
        <v>24.067501447694461</v>
      </c>
      <c r="BF164" s="4">
        <f t="shared" si="271"/>
        <v>-146.92012201481111</v>
      </c>
      <c r="BG164" s="4">
        <f t="shared" si="272"/>
        <v>-5.913322592666626</v>
      </c>
      <c r="BH164" s="4" t="e">
        <f t="shared" si="273"/>
        <v>#N/A</v>
      </c>
      <c r="BI164" s="4">
        <f t="shared" ca="1" si="274"/>
        <v>25.881146763116149</v>
      </c>
      <c r="BJ164" s="4">
        <f t="shared" ca="1" si="275"/>
        <v>32.705849309166673</v>
      </c>
      <c r="BK164" s="4">
        <f t="shared" ca="1" si="276"/>
        <v>35.146429335899512</v>
      </c>
      <c r="BL164" s="4">
        <f t="shared" ca="1" si="277"/>
        <v>50.86278068211903</v>
      </c>
      <c r="BM164" s="4">
        <f t="shared" si="278"/>
        <v>3.4249086024492779</v>
      </c>
      <c r="BN164" s="4">
        <f t="shared" ca="1" si="279"/>
        <v>-6.7311536858275147</v>
      </c>
      <c r="BO164" s="4">
        <f t="shared" ca="1" si="280"/>
        <v>205.55321428571426</v>
      </c>
      <c r="BP164" s="4">
        <f t="shared" ca="1" si="281"/>
        <v>927.25</v>
      </c>
      <c r="BS164" s="74">
        <f t="shared" si="254"/>
        <v>1.3599030357173398</v>
      </c>
      <c r="BT164" s="74">
        <f t="shared" si="255"/>
        <v>-1.4276122651021488</v>
      </c>
      <c r="BU164" s="74">
        <f t="shared" ca="1" si="282"/>
        <v>-0.48678780874327171</v>
      </c>
      <c r="BV164" s="74">
        <f t="shared" ca="1" si="283"/>
        <v>-0.22056101632736813</v>
      </c>
      <c r="BW164" s="74">
        <f t="shared" si="284"/>
        <v>-1.8656267647376239</v>
      </c>
      <c r="BX164" s="74">
        <f t="shared" ca="1" si="285"/>
        <v>-0.85400346952435824</v>
      </c>
      <c r="BY164" s="74" t="e">
        <f t="shared" ca="1" si="256"/>
        <v>#DIV/0!</v>
      </c>
      <c r="BZ164" s="74">
        <f t="shared" ca="1" si="286"/>
        <v>-1.2045767426481027</v>
      </c>
      <c r="CA164" s="74">
        <f t="shared" ca="1" si="287"/>
        <v>-0.83362990885553434</v>
      </c>
      <c r="CB164" s="74">
        <f t="shared" si="288"/>
        <v>2.2588007962222574</v>
      </c>
      <c r="CC164" s="74">
        <f t="shared" si="289"/>
        <v>1.6061077913476902</v>
      </c>
      <c r="CD164" s="74" t="e">
        <f t="shared" ca="1" si="290"/>
        <v>#DIV/0!</v>
      </c>
      <c r="CE164" s="74">
        <f t="shared" ca="1" si="291"/>
        <v>-1.4078326879665284</v>
      </c>
      <c r="CF164" s="74">
        <f t="shared" ca="1" si="292"/>
        <v>-0.8070934099367002</v>
      </c>
      <c r="CG164" s="74">
        <f t="shared" ca="1" si="293"/>
        <v>-1.6333469692870077</v>
      </c>
      <c r="CH164" s="74">
        <f t="shared" ca="1" si="294"/>
        <v>-1.2336495120767079</v>
      </c>
      <c r="CI164" s="74">
        <f t="shared" si="295"/>
        <v>-0.64547744076476032</v>
      </c>
      <c r="CJ164" s="74">
        <f t="shared" ca="1" si="296"/>
        <v>1.3238241273530813</v>
      </c>
      <c r="CK164" s="74">
        <f t="shared" ca="1" si="297"/>
        <v>0.47555483938797527</v>
      </c>
      <c r="CL164" s="74">
        <f t="shared" ca="1" si="298"/>
        <v>-0.26361660760914984</v>
      </c>
    </row>
    <row r="165" spans="1:90" x14ac:dyDescent="0.35">
      <c r="A165" s="73" t="s">
        <v>1696</v>
      </c>
      <c r="B165" s="41">
        <f t="shared" si="299"/>
        <v>44956</v>
      </c>
      <c r="C165" s="57">
        <f>'HAVERW (new)'!B220</f>
        <v>419</v>
      </c>
      <c r="D165" s="57">
        <f>'HAVERW (new)'!C220-'HAVERW (new)'!B220</f>
        <v>43</v>
      </c>
      <c r="E165" s="4">
        <f ca="1">AVERAGE(OFFSET('HAVERD (new)'!B$12,(ROWS('Chart Data'!$A$5:$A165)-1)*7,0,7,1))</f>
        <v>112.42857142857143</v>
      </c>
      <c r="F165" s="4">
        <f ca="1">AVERAGE(OFFSET('HAVERD (new)'!C$12,(ROWS('Chart Data'!$A$5:$A165)-1)*7,0,7,1))</f>
        <v>101.85714285714286</v>
      </c>
      <c r="G165" s="57">
        <f>'HAVERW (new)'!Q220</f>
        <v>28932</v>
      </c>
      <c r="H165" s="4">
        <f ca="1">AVERAGE(OFFSET('HAVERD (new)'!O$12,(ROWS('Chart Data'!$A$5:$A165)-1)*7,0,7,1))</f>
        <v>92</v>
      </c>
      <c r="I165" s="4"/>
      <c r="J165" s="4">
        <f ca="1">AVERAGE(OFFSET('HAVERD (new)'!Q$12,(ROWS('Chart Data'!$A$5:$A165)-1)*7,0,7,1))</f>
        <v>79.285714285714292</v>
      </c>
      <c r="K165" s="4">
        <f ca="1">AVERAGE(OFFSET('HAVERD (new)'!R$12,(ROWS('Chart Data'!$A$5:$A165)-1)*7,0,7,1))</f>
        <v>84.428571428571431</v>
      </c>
      <c r="L165" s="57">
        <f>'HAVERW (new)'!D220</f>
        <v>5307</v>
      </c>
      <c r="M165" s="57">
        <f>'HAVERW (new)'!F220</f>
        <v>150.69999999999999</v>
      </c>
      <c r="N165" s="4" t="e">
        <f ca="1">AVERAGE(OFFSET('HAVERD (new)'!D$12,(ROWS('Chart Data'!$A$5:$A165)-1)*7,0,7,1))</f>
        <v>#DIV/0!</v>
      </c>
      <c r="O165" s="4">
        <f ca="1">AVERAGE(OFFSET('HAVERD (new)'!E$12,(ROWS('Chart Data'!$A$5:$A165)-1)*7,0,7,1))</f>
        <v>100.05999999999999</v>
      </c>
      <c r="P165" s="4">
        <f ca="1">AVERAGE(AVERAGE(OFFSET('HAVERD (new)'!F$12,(ROWS('Chart Data'!$A$5:$A165)-1)*7,0,7,1)),AVERAGE(OFFSET('HAVERD (new)'!J$12,(ROWS('Chart Data'!$A$5:$A165)-1)*7,0,7,1)),AVERAGE(OFFSET('HAVERD (new)'!K$12,(ROWS('Chart Data'!$A$5:$A165)-1)*7,0,7,1)))</f>
        <v>110.10333333333334</v>
      </c>
      <c r="Q165" s="4">
        <f ca="1">AVERAGE(AVERAGE(OFFSET('HAVERD (new)'!H$12,(ROWS('Chart Data'!$A$5:$A165)-1)*7,0,7,1)),AVERAGE(OFFSET('HAVERD (new)'!I$12,(ROWS('Chart Data'!$A$5:$A165)-1)*7,0,7,1)))</f>
        <v>90.984285714285704</v>
      </c>
      <c r="R165" s="4">
        <f ca="1">AVERAGE(AVERAGE(OFFSET('HAVERD (new)'!L$12,(ROWS('Chart Data'!$A$5:$A165)-1)*7,0,7,1)),AVERAGE(OFFSET('HAVERD (new)'!M$12,(ROWS('Chart Data'!$A$5:$A165)-1)*7,0,7,1)))</f>
        <v>94.318571428571431</v>
      </c>
      <c r="S165" s="57">
        <f>'Fuel demand'!C111</f>
        <v>98.241033232185046</v>
      </c>
      <c r="T165" s="57">
        <f ca="1">AVERAGE(OFFSET(Energy!E$1109,(ROWS('Chart Data'!$A$5:$A165)-1)*7,0,7,1))</f>
        <v>723266.42857142852</v>
      </c>
      <c r="U165" s="57">
        <f ca="1">-AVERAGE(OFFSET('HAVERD (new)'!T$12,(ROWS('Chart Data'!$A$5:$A165)-1)*7,0,7,1))</f>
        <v>-207.2957142857143</v>
      </c>
      <c r="V165" s="4">
        <f ca="1">-AVERAGE(OFFSET('HAVERD (new)'!U$12,(ROWS('Chart Data'!$A$5:$A165)-1)*7,0,7,1))*10000</f>
        <v>-515.19999999999993</v>
      </c>
      <c r="W165" s="4"/>
      <c r="Z165" s="4"/>
      <c r="AA165" s="4">
        <f t="shared" si="257"/>
        <v>0.96385542168675453</v>
      </c>
      <c r="AB165" s="4">
        <f t="shared" si="258"/>
        <v>19.444444444444443</v>
      </c>
      <c r="AC165" s="4">
        <f t="shared" ca="1" si="259"/>
        <v>6.2078272604588314</v>
      </c>
      <c r="AD165" s="4">
        <f t="shared" ca="1" si="260"/>
        <v>-2.1947873799725626</v>
      </c>
      <c r="AE165" s="4">
        <f t="shared" si="241"/>
        <v>48.331197128941298</v>
      </c>
      <c r="AF165" s="4">
        <f t="shared" ca="1" si="242"/>
        <v>4.8859934853420217</v>
      </c>
      <c r="AG165" s="4"/>
      <c r="AH165" s="4">
        <f t="shared" ca="1" si="244"/>
        <v>23.88392857142858</v>
      </c>
      <c r="AI165" s="4">
        <f t="shared" ca="1" si="245"/>
        <v>8.2417582417582338</v>
      </c>
      <c r="AJ165" s="4">
        <f t="shared" si="246"/>
        <v>-46.480817002484123</v>
      </c>
      <c r="AK165" s="4">
        <f t="shared" si="247"/>
        <v>-14.36804935465541</v>
      </c>
      <c r="AL165" s="73" t="e">
        <f>NA()</f>
        <v>#N/A</v>
      </c>
      <c r="AM165" s="4">
        <f t="shared" ca="1" si="248"/>
        <v>28.206911700102477</v>
      </c>
      <c r="AN165" s="4">
        <f t="shared" ca="1" si="249"/>
        <v>32.852792461503121</v>
      </c>
      <c r="AO165" s="4">
        <f t="shared" ca="1" si="250"/>
        <v>28.710150053049045</v>
      </c>
      <c r="AP165" s="4">
        <f t="shared" ca="1" si="251"/>
        <v>41.879680667031984</v>
      </c>
      <c r="AQ165" s="4">
        <f t="shared" si="252"/>
        <v>2.6604770319391235</v>
      </c>
      <c r="AR165" s="4">
        <f t="shared" ca="1" si="253"/>
        <v>-1.1788006772253223</v>
      </c>
      <c r="AS165" s="57">
        <f t="shared" ca="1" si="261"/>
        <v>207.2957142857143</v>
      </c>
      <c r="AT165" s="57">
        <f t="shared" ca="1" si="262"/>
        <v>515.19999999999993</v>
      </c>
      <c r="AW165" s="4">
        <f t="shared" si="300"/>
        <v>-2.3094601220489785</v>
      </c>
      <c r="AX165" s="4">
        <f t="shared" si="263"/>
        <v>5.0089106869329552</v>
      </c>
      <c r="AY165" s="4">
        <f t="shared" ca="1" si="264"/>
        <v>5.3122926189811626</v>
      </c>
      <c r="AZ165" s="4">
        <f t="shared" ca="1" si="265"/>
        <v>-2.3071209501398817</v>
      </c>
      <c r="BA165" s="4">
        <f t="shared" si="266"/>
        <v>63.608730511726577</v>
      </c>
      <c r="BB165" s="4">
        <f t="shared" ca="1" si="267"/>
        <v>4.2529121432293149</v>
      </c>
      <c r="BC165" s="4" t="e">
        <f t="shared" si="268"/>
        <v>#DIV/0!</v>
      </c>
      <c r="BD165" s="4">
        <f t="shared" ca="1" si="269"/>
        <v>48.082445520574943</v>
      </c>
      <c r="BE165" s="4">
        <f t="shared" ca="1" si="270"/>
        <v>16.567501447694461</v>
      </c>
      <c r="BF165" s="4">
        <f t="shared" si="271"/>
        <v>-125.75830760555088</v>
      </c>
      <c r="BG165" s="4">
        <f t="shared" si="272"/>
        <v>-9.5951205022610786</v>
      </c>
      <c r="BH165" s="4" t="e">
        <f t="shared" si="273"/>
        <v>#N/A</v>
      </c>
      <c r="BI165" s="4">
        <f t="shared" ca="1" si="274"/>
        <v>25.865822797301327</v>
      </c>
      <c r="BJ165" s="4">
        <f t="shared" ca="1" si="275"/>
        <v>31.980074456870113</v>
      </c>
      <c r="BK165" s="4">
        <f t="shared" ca="1" si="276"/>
        <v>31.932410273713554</v>
      </c>
      <c r="BL165" s="4">
        <f t="shared" ca="1" si="277"/>
        <v>49.036256936325998</v>
      </c>
      <c r="BM165" s="4">
        <f t="shared" si="278"/>
        <v>2.9718124409566005</v>
      </c>
      <c r="BN165" s="4">
        <f t="shared" ca="1" si="279"/>
        <v>-4.3425867055723737</v>
      </c>
      <c r="BO165" s="4">
        <f t="shared" ca="1" si="280"/>
        <v>207.03321428571431</v>
      </c>
      <c r="BP165" s="4">
        <f t="shared" ca="1" si="281"/>
        <v>772.55</v>
      </c>
      <c r="BS165" s="74">
        <f t="shared" si="254"/>
        <v>0.77198964225575106</v>
      </c>
      <c r="BT165" s="74">
        <f t="shared" si="255"/>
        <v>-1.3447135071062675</v>
      </c>
      <c r="BU165" s="74">
        <f t="shared" ca="1" si="282"/>
        <v>-0.50327046592419444</v>
      </c>
      <c r="BV165" s="74">
        <f t="shared" ca="1" si="283"/>
        <v>-0.16813564742103354</v>
      </c>
      <c r="BW165" s="74">
        <f t="shared" si="284"/>
        <v>-1.7138491897128842</v>
      </c>
      <c r="BX165" s="74">
        <f t="shared" ca="1" si="285"/>
        <v>-0.74451584522636327</v>
      </c>
      <c r="BY165" s="74" t="e">
        <f t="shared" ca="1" si="256"/>
        <v>#DIV/0!</v>
      </c>
      <c r="BZ165" s="74">
        <f t="shared" ca="1" si="286"/>
        <v>-1.5233608794422531</v>
      </c>
      <c r="CA165" s="74">
        <f t="shared" ca="1" si="287"/>
        <v>-1.455549106662684</v>
      </c>
      <c r="CB165" s="74">
        <f t="shared" si="288"/>
        <v>0.12556236867888315</v>
      </c>
      <c r="CC165" s="74">
        <f t="shared" si="289"/>
        <v>1.4802709571938908</v>
      </c>
      <c r="CD165" s="74" t="e">
        <f t="shared" ca="1" si="290"/>
        <v>#DIV/0!</v>
      </c>
      <c r="CE165" s="74">
        <f t="shared" ca="1" si="291"/>
        <v>-0.1422258366059872</v>
      </c>
      <c r="CF165" s="74">
        <f t="shared" ca="1" si="292"/>
        <v>0.8937751757923087</v>
      </c>
      <c r="CG165" s="74">
        <f t="shared" ca="1" si="293"/>
        <v>-1.1355919012950371</v>
      </c>
      <c r="CH165" s="74">
        <f t="shared" ca="1" si="294"/>
        <v>-0.65642261559887605</v>
      </c>
      <c r="CI165" s="74">
        <f t="shared" si="295"/>
        <v>-0.85077247396374567</v>
      </c>
      <c r="CJ165" s="74">
        <f t="shared" ca="1" si="296"/>
        <v>1.0796034326362858</v>
      </c>
      <c r="CK165" s="74">
        <f t="shared" ca="1" si="297"/>
        <v>-0.10248115382029649</v>
      </c>
      <c r="CL165" s="74">
        <f t="shared" ca="1" si="298"/>
        <v>-2.9538529621707962E-4</v>
      </c>
    </row>
    <row r="166" spans="1:90" x14ac:dyDescent="0.35">
      <c r="A166" s="73" t="s">
        <v>1697</v>
      </c>
      <c r="B166" s="41">
        <f t="shared" si="299"/>
        <v>44963</v>
      </c>
      <c r="C166" s="57">
        <f>'HAVERW (new)'!B221</f>
        <v>417</v>
      </c>
      <c r="D166" s="57">
        <f>'HAVERW (new)'!C221-'HAVERW (new)'!B221</f>
        <v>45</v>
      </c>
      <c r="E166" s="4">
        <f ca="1">AVERAGE(OFFSET('HAVERD (new)'!B$12,(ROWS('Chart Data'!$A$5:$A166)-1)*7,0,7,1))</f>
        <v>112.71428571428571</v>
      </c>
      <c r="F166" s="4">
        <f ca="1">AVERAGE(OFFSET('HAVERD (new)'!C$12,(ROWS('Chart Data'!$A$5:$A166)-1)*7,0,7,1))</f>
        <v>103</v>
      </c>
      <c r="G166" s="57">
        <f>'HAVERW (new)'!Q221</f>
        <v>30739</v>
      </c>
      <c r="H166" s="4">
        <f ca="1">AVERAGE(OFFSET('HAVERD (new)'!O$12,(ROWS('Chart Data'!$A$5:$A166)-1)*7,0,7,1))</f>
        <v>92.428571428571431</v>
      </c>
      <c r="I166" s="4"/>
      <c r="J166" s="4">
        <f ca="1">AVERAGE(OFFSET('HAVERD (new)'!Q$12,(ROWS('Chart Data'!$A$5:$A166)-1)*7,0,7,1))</f>
        <v>88.428571428571431</v>
      </c>
      <c r="K166" s="4">
        <f ca="1">AVERAGE(OFFSET('HAVERD (new)'!R$12,(ROWS('Chart Data'!$A$5:$A166)-1)*7,0,7,1))</f>
        <v>88.714285714285708</v>
      </c>
      <c r="L166" s="57">
        <f>'HAVERW (new)'!D221</f>
        <v>11939</v>
      </c>
      <c r="M166" s="57">
        <f>'HAVERW (new)'!F221</f>
        <v>152.05714285714285</v>
      </c>
      <c r="N166" s="4" t="e">
        <f ca="1">AVERAGE(OFFSET('HAVERD (new)'!D$12,(ROWS('Chart Data'!$A$5:$A166)-1)*7,0,7,1))</f>
        <v>#DIV/0!</v>
      </c>
      <c r="O166" s="4">
        <f ca="1">AVERAGE(OFFSET('HAVERD (new)'!E$12,(ROWS('Chart Data'!$A$5:$A166)-1)*7,0,7,1))</f>
        <v>96.404285714285706</v>
      </c>
      <c r="P166" s="4">
        <f ca="1">AVERAGE(AVERAGE(OFFSET('HAVERD (new)'!F$12,(ROWS('Chart Data'!$A$5:$A166)-1)*7,0,7,1)),AVERAGE(OFFSET('HAVERD (new)'!J$12,(ROWS('Chart Data'!$A$5:$A166)-1)*7,0,7,1)),AVERAGE(OFFSET('HAVERD (new)'!K$12,(ROWS('Chart Data'!$A$5:$A166)-1)*7,0,7,1)))</f>
        <v>102.49809523809525</v>
      </c>
      <c r="Q166" s="4">
        <f ca="1">AVERAGE(AVERAGE(OFFSET('HAVERD (new)'!H$12,(ROWS('Chart Data'!$A$5:$A166)-1)*7,0,7,1)),AVERAGE(OFFSET('HAVERD (new)'!I$12,(ROWS('Chart Data'!$A$5:$A166)-1)*7,0,7,1)))</f>
        <v>92.362857142857152</v>
      </c>
      <c r="R166" s="4">
        <f ca="1">AVERAGE(AVERAGE(OFFSET('HAVERD (new)'!L$12,(ROWS('Chart Data'!$A$5:$A166)-1)*7,0,7,1)),AVERAGE(OFFSET('HAVERD (new)'!M$12,(ROWS('Chart Data'!$A$5:$A166)-1)*7,0,7,1)))</f>
        <v>95.79785714285714</v>
      </c>
      <c r="S166" s="57">
        <f>'Fuel demand'!C112</f>
        <v>97.530012361458091</v>
      </c>
      <c r="T166" s="57">
        <f ca="1">AVERAGE(OFFSET(Energy!E$1109,(ROWS('Chart Data'!$A$5:$A166)-1)*7,0,7,1))</f>
        <v>718630.42857142852</v>
      </c>
      <c r="U166" s="57">
        <f ca="1">-AVERAGE(OFFSET('HAVERD (new)'!T$12,(ROWS('Chart Data'!$A$5:$A166)-1)*7,0,7,1))</f>
        <v>-233.02857142857141</v>
      </c>
      <c r="V166" s="4">
        <f ca="1">-AVERAGE(OFFSET('HAVERD (new)'!U$12,(ROWS('Chart Data'!$A$5:$A166)-1)*7,0,7,1))*10000</f>
        <v>-679.59999999999991</v>
      </c>
      <c r="W166" s="4"/>
      <c r="Z166" s="4"/>
      <c r="AA166" s="4">
        <f t="shared" si="257"/>
        <v>-4.3577981651376163</v>
      </c>
      <c r="AB166" s="4">
        <f t="shared" si="258"/>
        <v>-4.2553191489361648</v>
      </c>
      <c r="AC166" s="4">
        <f t="shared" ca="1" si="259"/>
        <v>3.5433070866141669</v>
      </c>
      <c r="AD166" s="4">
        <f t="shared" ca="1" si="260"/>
        <v>-1.6371077762619368</v>
      </c>
      <c r="AE166" s="4">
        <f t="shared" si="241"/>
        <v>34.843832251272147</v>
      </c>
      <c r="AF166" s="4">
        <f t="shared" ca="1" si="242"/>
        <v>2.8616852146263971</v>
      </c>
      <c r="AG166" s="4"/>
      <c r="AH166" s="4">
        <f t="shared" ca="1" si="244"/>
        <v>31.144067796610166</v>
      </c>
      <c r="AI166" s="4">
        <f t="shared" ca="1" si="245"/>
        <v>10.892857142857126</v>
      </c>
      <c r="AJ166" s="4">
        <f t="shared" si="246"/>
        <v>-184.12660637791527</v>
      </c>
      <c r="AK166" s="4">
        <f t="shared" si="247"/>
        <v>-16.089869925108413</v>
      </c>
      <c r="AL166" s="73" t="e">
        <f>NA()</f>
        <v>#N/A</v>
      </c>
      <c r="AM166" s="4">
        <f t="shared" ca="1" si="248"/>
        <v>27.18722907007427</v>
      </c>
      <c r="AN166" s="4">
        <f t="shared" ca="1" si="249"/>
        <v>36.944972864986639</v>
      </c>
      <c r="AO166" s="4">
        <f t="shared" ca="1" si="250"/>
        <v>27.234084423890593</v>
      </c>
      <c r="AP166" s="4">
        <f t="shared" ca="1" si="251"/>
        <v>37.824478470866318</v>
      </c>
      <c r="AQ166" s="4">
        <f t="shared" si="252"/>
        <v>0.51844783022847452</v>
      </c>
      <c r="AR166" s="4">
        <f t="shared" ca="1" si="253"/>
        <v>-3.8512350948201379</v>
      </c>
      <c r="AS166" s="57">
        <f t="shared" ca="1" si="261"/>
        <v>233.02857142857141</v>
      </c>
      <c r="AT166" s="57">
        <f t="shared" ca="1" si="262"/>
        <v>679.59999999999991</v>
      </c>
      <c r="AW166" s="4">
        <f t="shared" si="300"/>
        <v>1.1465448821211615</v>
      </c>
      <c r="AX166" s="4">
        <f t="shared" si="263"/>
        <v>3.3200808996989157</v>
      </c>
      <c r="AY166" s="4">
        <f t="shared" ca="1" si="264"/>
        <v>4.9601551540459861</v>
      </c>
      <c r="AZ166" s="4">
        <f t="shared" ca="1" si="265"/>
        <v>-2.4335124628050848</v>
      </c>
      <c r="BA166" s="4">
        <f t="shared" si="266"/>
        <v>55.357700270451048</v>
      </c>
      <c r="BB166" s="4">
        <f t="shared" ca="1" si="267"/>
        <v>3.7859010144534802</v>
      </c>
      <c r="BC166" s="4" t="e">
        <f t="shared" si="268"/>
        <v>#DIV/0!</v>
      </c>
      <c r="BD166" s="4">
        <f t="shared" ca="1" si="269"/>
        <v>37.299098307877777</v>
      </c>
      <c r="BE166" s="4">
        <f t="shared" ca="1" si="270"/>
        <v>13.590715733408743</v>
      </c>
      <c r="BF166" s="4">
        <f t="shared" si="271"/>
        <v>-146.08911080460365</v>
      </c>
      <c r="BG166" s="4">
        <f t="shared" si="272"/>
        <v>-12.656220310358787</v>
      </c>
      <c r="BH166" s="4" t="e">
        <f t="shared" si="273"/>
        <v>#N/A</v>
      </c>
      <c r="BI166" s="4">
        <f t="shared" ca="1" si="274"/>
        <v>25.732787869624403</v>
      </c>
      <c r="BJ166" s="4">
        <f t="shared" ca="1" si="275"/>
        <v>31.957950937565247</v>
      </c>
      <c r="BK166" s="4">
        <f t="shared" ca="1" si="276"/>
        <v>29.858568176801978</v>
      </c>
      <c r="BL166" s="4">
        <f t="shared" ca="1" si="277"/>
        <v>44.701408449984207</v>
      </c>
      <c r="BM166" s="4">
        <f t="shared" si="278"/>
        <v>2.2222933682376436</v>
      </c>
      <c r="BN166" s="4">
        <f t="shared" ca="1" si="279"/>
        <v>-3.0787275973484212</v>
      </c>
      <c r="BO166" s="4">
        <f t="shared" ca="1" si="280"/>
        <v>202.5682142857143</v>
      </c>
      <c r="BP166" s="4">
        <f t="shared" ca="1" si="281"/>
        <v>669.19999999999993</v>
      </c>
      <c r="BS166" s="74">
        <f t="shared" si="254"/>
        <v>0.69850046807305244</v>
      </c>
      <c r="BT166" s="74">
        <f t="shared" si="255"/>
        <v>-1.1789159911145048</v>
      </c>
      <c r="BU166" s="74">
        <f t="shared" ca="1" si="282"/>
        <v>-0.47030515156234898</v>
      </c>
      <c r="BV166" s="74">
        <f t="shared" ca="1" si="283"/>
        <v>-6.3284909608364345E-2</v>
      </c>
      <c r="BW166" s="74">
        <f t="shared" si="284"/>
        <v>-1.3613272384664776</v>
      </c>
      <c r="BX166" s="74">
        <f t="shared" ca="1" si="285"/>
        <v>-0.66240012700286632</v>
      </c>
      <c r="BY166" s="74" t="e">
        <f t="shared" ca="1" si="256"/>
        <v>#DIV/0!</v>
      </c>
      <c r="BZ166" s="74">
        <f t="shared" ca="1" si="286"/>
        <v>0.74354853776060792</v>
      </c>
      <c r="CA166" s="74">
        <f t="shared" ca="1" si="287"/>
        <v>-2.0350957876959858E-2</v>
      </c>
      <c r="CB166" s="74">
        <f t="shared" si="288"/>
        <v>3.0110686406486273</v>
      </c>
      <c r="CC166" s="74">
        <f t="shared" si="289"/>
        <v>1.5627157795705178</v>
      </c>
      <c r="CD166" s="74" t="e">
        <f t="shared" ca="1" si="290"/>
        <v>#DIV/0!</v>
      </c>
      <c r="CE166" s="74">
        <f t="shared" ca="1" si="291"/>
        <v>-0.71544493972662937</v>
      </c>
      <c r="CF166" s="74">
        <f t="shared" ca="1" si="292"/>
        <v>-5.590221837207511E-2</v>
      </c>
      <c r="CG166" s="74">
        <f t="shared" ca="1" si="293"/>
        <v>-0.97936043581698806</v>
      </c>
      <c r="CH166" s="74">
        <f t="shared" ca="1" si="294"/>
        <v>-0.49468037468349463</v>
      </c>
      <c r="CI166" s="74">
        <f t="shared" si="295"/>
        <v>-1.0232914249481446</v>
      </c>
      <c r="CJ166" s="74">
        <f t="shared" ca="1" si="296"/>
        <v>1.0266739435024139</v>
      </c>
      <c r="CK166" s="74">
        <f t="shared" ca="1" si="297"/>
        <v>-0.42870737638697204</v>
      </c>
      <c r="CL166" s="74">
        <f t="shared" ca="1" si="298"/>
        <v>-0.25524243446138861</v>
      </c>
    </row>
    <row r="167" spans="1:90" x14ac:dyDescent="0.35">
      <c r="A167" s="73" t="s">
        <v>1698</v>
      </c>
      <c r="B167" s="41">
        <f t="shared" si="299"/>
        <v>44970</v>
      </c>
      <c r="C167" s="57">
        <f>'HAVERW (new)'!B222</f>
        <v>383</v>
      </c>
      <c r="D167" s="57">
        <f>'HAVERW (new)'!C222-'HAVERW (new)'!B222</f>
        <v>49</v>
      </c>
      <c r="E167" s="4">
        <f ca="1">AVERAGE(OFFSET('HAVERD (new)'!B$12,(ROWS('Chart Data'!$A$5:$A167)-1)*7,0,7,1))</f>
        <v>112.71428571428571</v>
      </c>
      <c r="F167" s="4">
        <f ca="1">AVERAGE(OFFSET('HAVERD (new)'!C$12,(ROWS('Chart Data'!$A$5:$A167)-1)*7,0,7,1))</f>
        <v>102.42857142857143</v>
      </c>
      <c r="G167" s="57">
        <f>'HAVERW (new)'!Q222</f>
        <v>31807</v>
      </c>
      <c r="H167" s="4">
        <f ca="1">AVERAGE(OFFSET('HAVERD (new)'!O$12,(ROWS('Chart Data'!$A$5:$A167)-1)*7,0,7,1))</f>
        <v>93</v>
      </c>
      <c r="I167" s="4"/>
      <c r="J167" s="4">
        <f ca="1">AVERAGE(OFFSET('HAVERD (new)'!Q$12,(ROWS('Chart Data'!$A$5:$A167)-1)*7,0,7,1))</f>
        <v>86.571428571428569</v>
      </c>
      <c r="K167" s="4">
        <f ca="1">AVERAGE(OFFSET('HAVERD (new)'!R$12,(ROWS('Chart Data'!$A$5:$A167)-1)*7,0,7,1))</f>
        <v>83.571428571428569</v>
      </c>
      <c r="L167" s="57">
        <f>'HAVERW (new)'!D222</f>
        <v>6462</v>
      </c>
      <c r="M167" s="57">
        <f>'HAVERW (new)'!F222</f>
        <v>149.62857142857141</v>
      </c>
      <c r="N167" s="4" t="e">
        <f ca="1">AVERAGE(OFFSET('HAVERD (new)'!D$12,(ROWS('Chart Data'!$A$5:$A167)-1)*7,0,7,1))</f>
        <v>#DIV/0!</v>
      </c>
      <c r="O167" s="4">
        <f ca="1">AVERAGE(OFFSET('HAVERD (new)'!E$12,(ROWS('Chart Data'!$A$5:$A167)-1)*7,0,7,1))</f>
        <v>99.008571428571415</v>
      </c>
      <c r="P167" s="4">
        <f ca="1">AVERAGE(AVERAGE(OFFSET('HAVERD (new)'!F$12,(ROWS('Chart Data'!$A$5:$A167)-1)*7,0,7,1)),AVERAGE(OFFSET('HAVERD (new)'!J$12,(ROWS('Chart Data'!$A$5:$A167)-1)*7,0,7,1)),AVERAGE(OFFSET('HAVERD (new)'!K$12,(ROWS('Chart Data'!$A$5:$A167)-1)*7,0,7,1)))</f>
        <v>101.73142857142857</v>
      </c>
      <c r="Q167" s="4">
        <f ca="1">AVERAGE(AVERAGE(OFFSET('HAVERD (new)'!H$12,(ROWS('Chart Data'!$A$5:$A167)-1)*7,0,7,1)),AVERAGE(OFFSET('HAVERD (new)'!I$12,(ROWS('Chart Data'!$A$5:$A167)-1)*7,0,7,1)))</f>
        <v>99.827857142857141</v>
      </c>
      <c r="R167" s="4">
        <f ca="1">AVERAGE(AVERAGE(OFFSET('HAVERD (new)'!L$12,(ROWS('Chart Data'!$A$5:$A167)-1)*7,0,7,1)),AVERAGE(OFFSET('HAVERD (new)'!M$12,(ROWS('Chart Data'!$A$5:$A167)-1)*7,0,7,1)))</f>
        <v>102.83071428571429</v>
      </c>
      <c r="S167" s="57">
        <f>'Fuel demand'!C113</f>
        <v>97.542406750725021</v>
      </c>
      <c r="T167" s="57">
        <f ca="1">AVERAGE(OFFSET(Energy!E$1109,(ROWS('Chart Data'!$A$5:$A167)-1)*7,0,7,1))</f>
        <v>667665.28571428568</v>
      </c>
      <c r="U167" s="57">
        <f ca="1">-AVERAGE(OFFSET('HAVERD (new)'!T$12,(ROWS('Chart Data'!$A$5:$A167)-1)*7,0,7,1))</f>
        <v>-172.10714285714286</v>
      </c>
      <c r="V167" s="4">
        <f ca="1">-AVERAGE(OFFSET('HAVERD (new)'!U$12,(ROWS('Chart Data'!$A$5:$A167)-1)*7,0,7,1))*10000</f>
        <v>-674.59999999999991</v>
      </c>
      <c r="W167" s="4"/>
      <c r="Z167" s="4"/>
      <c r="AA167" s="4">
        <f t="shared" si="257"/>
        <v>5.2197802197802234</v>
      </c>
      <c r="AB167" s="4">
        <f t="shared" si="258"/>
        <v>13.953488372093027</v>
      </c>
      <c r="AC167" s="4">
        <f t="shared" ca="1" si="259"/>
        <v>6.7658998646819901</v>
      </c>
      <c r="AD167" s="4">
        <f t="shared" ca="1" si="260"/>
        <v>1.2711864406779627</v>
      </c>
      <c r="AE167" s="4">
        <f t="shared" si="241"/>
        <v>37.609241152548243</v>
      </c>
      <c r="AF167" s="4">
        <f t="shared" ca="1" si="242"/>
        <v>7.6033057851239594</v>
      </c>
      <c r="AG167" s="4"/>
      <c r="AH167" s="4">
        <f t="shared" ca="1" si="244"/>
        <v>37.104072398190027</v>
      </c>
      <c r="AI167" s="4">
        <f t="shared" ca="1" si="245"/>
        <v>12.499999999999979</v>
      </c>
      <c r="AJ167" s="4">
        <f t="shared" si="246"/>
        <v>-10.859495625321669</v>
      </c>
      <c r="AK167" s="4">
        <f t="shared" si="247"/>
        <v>-18.755817561278331</v>
      </c>
      <c r="AL167" s="73" t="e">
        <f>NA()</f>
        <v>#N/A</v>
      </c>
      <c r="AM167" s="4">
        <f t="shared" ca="1" si="248"/>
        <v>25.846165020336986</v>
      </c>
      <c r="AN167" s="4">
        <f t="shared" ca="1" si="249"/>
        <v>30.96861206473762</v>
      </c>
      <c r="AO167" s="4">
        <f t="shared" ca="1" si="250"/>
        <v>25.544815939347099</v>
      </c>
      <c r="AP167" s="4">
        <f t="shared" ca="1" si="251"/>
        <v>30.475724371697609</v>
      </c>
      <c r="AQ167" s="4">
        <f t="shared" si="252"/>
        <v>2.1046643595118431</v>
      </c>
      <c r="AR167" s="4">
        <f t="shared" ca="1" si="253"/>
        <v>-8.0576269572631425</v>
      </c>
      <c r="AS167" s="57">
        <f t="shared" ca="1" si="261"/>
        <v>172.10714285714286</v>
      </c>
      <c r="AT167" s="57">
        <f t="shared" ca="1" si="262"/>
        <v>674.59999999999991</v>
      </c>
      <c r="AW167" s="4">
        <f t="shared" si="300"/>
        <v>2.508698175052487</v>
      </c>
      <c r="AX167" s="4">
        <f t="shared" si="263"/>
        <v>7.8954095144613028</v>
      </c>
      <c r="AY167" s="4">
        <f t="shared" ca="1" si="264"/>
        <v>5.5367652553516171</v>
      </c>
      <c r="AZ167" s="4">
        <f t="shared" ca="1" si="265"/>
        <v>-1.4587310670200997</v>
      </c>
      <c r="BA167" s="4">
        <f t="shared" si="266"/>
        <v>47.487120928870283</v>
      </c>
      <c r="BB167" s="4">
        <f t="shared" ca="1" si="267"/>
        <v>4.896378043097199</v>
      </c>
      <c r="BC167" s="4" t="e">
        <f t="shared" si="268"/>
        <v>#DIV/0!</v>
      </c>
      <c r="BD167" s="4">
        <f t="shared" ca="1" si="269"/>
        <v>33.371363056218847</v>
      </c>
      <c r="BE167" s="4">
        <f t="shared" ca="1" si="270"/>
        <v>12.516496983408738</v>
      </c>
      <c r="BF167" s="4">
        <f t="shared" si="271"/>
        <v>-135.1127242805432</v>
      </c>
      <c r="BG167" s="4">
        <f t="shared" si="272"/>
        <v>-15.04837718870056</v>
      </c>
      <c r="BH167" s="4" t="e">
        <f t="shared" si="273"/>
        <v>#N/A</v>
      </c>
      <c r="BI167" s="4">
        <f t="shared" ca="1" si="274"/>
        <v>25.473089376240015</v>
      </c>
      <c r="BJ167" s="4">
        <f t="shared" ca="1" si="275"/>
        <v>31.62668644392442</v>
      </c>
      <c r="BK167" s="4">
        <f t="shared" ca="1" si="276"/>
        <v>28.067225763612999</v>
      </c>
      <c r="BL167" s="4">
        <f t="shared" ca="1" si="277"/>
        <v>39.528439499823733</v>
      </c>
      <c r="BM167" s="4">
        <f t="shared" si="278"/>
        <v>2.1234193616509964</v>
      </c>
      <c r="BN167" s="4">
        <f t="shared" ca="1" si="279"/>
        <v>-4.6906715577319265</v>
      </c>
      <c r="BO167" s="4">
        <f t="shared" ca="1" si="280"/>
        <v>193.53285714285715</v>
      </c>
      <c r="BP167" s="4">
        <f t="shared" ca="1" si="281"/>
        <v>638.59999999999991</v>
      </c>
      <c r="BS167" s="74">
        <f t="shared" si="254"/>
        <v>-0.55081549303282362</v>
      </c>
      <c r="BT167" s="74">
        <f t="shared" si="255"/>
        <v>-0.84732095913097949</v>
      </c>
      <c r="BU167" s="74">
        <f t="shared" ca="1" si="282"/>
        <v>-0.47030515156234898</v>
      </c>
      <c r="BV167" s="74">
        <f t="shared" ca="1" si="283"/>
        <v>-0.11571027851469894</v>
      </c>
      <c r="BW167" s="74">
        <f t="shared" si="284"/>
        <v>-1.1529744748078377</v>
      </c>
      <c r="BX167" s="74">
        <f t="shared" ca="1" si="285"/>
        <v>-0.55291250270487136</v>
      </c>
      <c r="BY167" s="74" t="e">
        <f t="shared" ca="1" si="256"/>
        <v>#DIV/0!</v>
      </c>
      <c r="BZ167" s="74">
        <f t="shared" ca="1" si="286"/>
        <v>0.28308256239127555</v>
      </c>
      <c r="CA167" s="74">
        <f t="shared" ca="1" si="287"/>
        <v>-1.7425887364198307</v>
      </c>
      <c r="CB167" s="74">
        <f t="shared" si="288"/>
        <v>0.62808947123091186</v>
      </c>
      <c r="CC167" s="74">
        <f t="shared" si="289"/>
        <v>1.4151829395281319</v>
      </c>
      <c r="CD167" s="74" t="e">
        <f t="shared" ca="1" si="290"/>
        <v>#DIV/0!</v>
      </c>
      <c r="CE167" s="74">
        <f t="shared" ca="1" si="291"/>
        <v>-0.30709072910180346</v>
      </c>
      <c r="CF167" s="74">
        <f t="shared" ca="1" si="292"/>
        <v>-0.15163702549778324</v>
      </c>
      <c r="CG167" s="74">
        <f t="shared" ca="1" si="293"/>
        <v>-0.13336300280607385</v>
      </c>
      <c r="CH167" s="74">
        <f t="shared" ca="1" si="294"/>
        <v>0.27427863258490415</v>
      </c>
      <c r="CI167" s="74">
        <f t="shared" si="295"/>
        <v>-1.0202841053004992</v>
      </c>
      <c r="CJ167" s="74">
        <f t="shared" ca="1" si="296"/>
        <v>0.44480186087442214</v>
      </c>
      <c r="CK167" s="74">
        <f t="shared" ca="1" si="297"/>
        <v>0.3436191245487904</v>
      </c>
      <c r="CL167" s="74">
        <f t="shared" ca="1" si="298"/>
        <v>-0.2474885704356839</v>
      </c>
    </row>
    <row r="168" spans="1:90" x14ac:dyDescent="0.35">
      <c r="A168" s="73" t="s">
        <v>1699</v>
      </c>
      <c r="B168" s="41">
        <f t="shared" si="299"/>
        <v>44977</v>
      </c>
      <c r="C168" s="57">
        <f>'HAVERW (new)'!B223</f>
        <v>416</v>
      </c>
      <c r="D168" s="57">
        <f>'HAVERW (new)'!C223-'HAVERW (new)'!B223</f>
        <v>43</v>
      </c>
      <c r="E168" s="4">
        <f ca="1">AVERAGE(OFFSET('HAVERD (new)'!B$12,(ROWS('Chart Data'!$A$5:$A168)-1)*7,0,7,1))</f>
        <v>113.14285714285714</v>
      </c>
      <c r="F168" s="4">
        <f ca="1">AVERAGE(OFFSET('HAVERD (new)'!C$12,(ROWS('Chart Data'!$A$5:$A168)-1)*7,0,7,1))</f>
        <v>103.42857142857143</v>
      </c>
      <c r="G168" s="57">
        <f>'HAVERW (new)'!Q223</f>
        <v>31521</v>
      </c>
      <c r="H168" s="4">
        <f ca="1">AVERAGE(OFFSET('HAVERD (new)'!O$12,(ROWS('Chart Data'!$A$5:$A168)-1)*7,0,7,1))</f>
        <v>93.857142857142861</v>
      </c>
      <c r="I168" s="4"/>
      <c r="J168" s="4">
        <f ca="1">AVERAGE(OFFSET('HAVERD (new)'!Q$12,(ROWS('Chart Data'!$A$5:$A168)-1)*7,0,7,1))</f>
        <v>89.285714285714292</v>
      </c>
      <c r="K168" s="4">
        <f ca="1">AVERAGE(OFFSET('HAVERD (new)'!R$12,(ROWS('Chart Data'!$A$5:$A168)-1)*7,0,7,1))</f>
        <v>97</v>
      </c>
      <c r="L168" s="57">
        <f>'HAVERW (new)'!D223</f>
        <v>6241</v>
      </c>
      <c r="M168" s="57">
        <f>'HAVERW (new)'!F223</f>
        <v>146.8857142857143</v>
      </c>
      <c r="N168" s="4" t="e">
        <f ca="1">AVERAGE(OFFSET('HAVERD (new)'!D$12,(ROWS('Chart Data'!$A$5:$A168)-1)*7,0,7,1))</f>
        <v>#DIV/0!</v>
      </c>
      <c r="O168" s="4">
        <f ca="1">AVERAGE(OFFSET('HAVERD (new)'!E$12,(ROWS('Chart Data'!$A$5:$A168)-1)*7,0,7,1))</f>
        <v>94.054285714285712</v>
      </c>
      <c r="P168" s="4">
        <f ca="1">AVERAGE(AVERAGE(OFFSET('HAVERD (new)'!F$12,(ROWS('Chart Data'!$A$5:$A168)-1)*7,0,7,1)),AVERAGE(OFFSET('HAVERD (new)'!J$12,(ROWS('Chart Data'!$A$5:$A168)-1)*7,0,7,1)),AVERAGE(OFFSET('HAVERD (new)'!K$12,(ROWS('Chart Data'!$A$5:$A168)-1)*7,0,7,1)))</f>
        <v>93.660952380952381</v>
      </c>
      <c r="Q168" s="4">
        <f ca="1">AVERAGE(AVERAGE(OFFSET('HAVERD (new)'!H$12,(ROWS('Chart Data'!$A$5:$A168)-1)*7,0,7,1)),AVERAGE(OFFSET('HAVERD (new)'!I$12,(ROWS('Chart Data'!$A$5:$A168)-1)*7,0,7,1)))</f>
        <v>94.019285714285715</v>
      </c>
      <c r="R168" s="4">
        <f ca="1">AVERAGE(AVERAGE(OFFSET('HAVERD (new)'!L$12,(ROWS('Chart Data'!$A$5:$A168)-1)*7,0,7,1)),AVERAGE(OFFSET('HAVERD (new)'!M$12,(ROWS('Chart Data'!$A$5:$A168)-1)*7,0,7,1)))</f>
        <v>100.69142857142857</v>
      </c>
      <c r="S168" s="57">
        <f>'Fuel demand'!C114</f>
        <v>96.248855452688318</v>
      </c>
      <c r="T168" s="57">
        <f ca="1">AVERAGE(OFFSET(Energy!E$1109,(ROWS('Chart Data'!$A$5:$A168)-1)*7,0,7,1))</f>
        <v>726645.28571428568</v>
      </c>
      <c r="U168" s="57">
        <f ca="1">-AVERAGE(OFFSET('HAVERD (new)'!T$12,(ROWS('Chart Data'!$A$5:$A168)-1)*7,0,7,1))</f>
        <v>-193.99571428571426</v>
      </c>
      <c r="V168" s="4">
        <f ca="1">-AVERAGE(OFFSET('HAVERD (new)'!U$12,(ROWS('Chart Data'!$A$5:$A168)-1)*7,0,7,1))*10000</f>
        <v>-651</v>
      </c>
      <c r="W168" s="4"/>
      <c r="Z168" s="4"/>
      <c r="AA168" s="4">
        <f t="shared" si="257"/>
        <v>-0.71599045346062429</v>
      </c>
      <c r="AB168" s="4">
        <f t="shared" si="258"/>
        <v>-6.5217391304347778</v>
      </c>
      <c r="AC168" s="4">
        <f t="shared" ca="1" si="259"/>
        <v>1.2787723785166349</v>
      </c>
      <c r="AD168" s="4">
        <f t="shared" ca="1" si="260"/>
        <v>-1.7639077340569909</v>
      </c>
      <c r="AE168" s="4">
        <f t="shared" si="241"/>
        <v>32.597173144876336</v>
      </c>
      <c r="AF168" s="4">
        <f t="shared" ca="1" si="242"/>
        <v>1.2326656394453073</v>
      </c>
      <c r="AG168" s="4"/>
      <c r="AH168" s="4">
        <f t="shared" ca="1" si="244"/>
        <v>24.501992031872533</v>
      </c>
      <c r="AI168" s="4">
        <f t="shared" ca="1" si="245"/>
        <v>19.332161687170469</v>
      </c>
      <c r="AJ168" s="4">
        <f t="shared" si="246"/>
        <v>-45.715619892598646</v>
      </c>
      <c r="AK168" s="4">
        <f t="shared" si="247"/>
        <v>-19.090336795719242</v>
      </c>
      <c r="AL168" s="73" t="e">
        <f>NA()</f>
        <v>#N/A</v>
      </c>
      <c r="AM168" s="4">
        <f t="shared" ca="1" si="248"/>
        <v>21.206207772602582</v>
      </c>
      <c r="AN168" s="4">
        <f t="shared" ca="1" si="249"/>
        <v>22.186191558885305</v>
      </c>
      <c r="AO168" s="4">
        <f t="shared" ca="1" si="250"/>
        <v>24.195161533816425</v>
      </c>
      <c r="AP168" s="4">
        <f t="shared" ca="1" si="251"/>
        <v>25.856419688055233</v>
      </c>
      <c r="AQ168" s="4">
        <f t="shared" si="252"/>
        <v>-2.4402566461495301</v>
      </c>
      <c r="AR168" s="4">
        <f t="shared" ca="1" si="253"/>
        <v>2.811464233291594</v>
      </c>
      <c r="AS168" s="57">
        <f t="shared" ca="1" si="261"/>
        <v>193.99571428571426</v>
      </c>
      <c r="AT168" s="57">
        <f t="shared" ca="1" si="262"/>
        <v>651</v>
      </c>
      <c r="AW168" s="4">
        <f t="shared" si="300"/>
        <v>0.27746175571718434</v>
      </c>
      <c r="AX168" s="4">
        <f t="shared" si="263"/>
        <v>5.6552186342916313</v>
      </c>
      <c r="AY168" s="4">
        <f t="shared" ca="1" si="264"/>
        <v>4.4489516475679061</v>
      </c>
      <c r="AZ168" s="4">
        <f t="shared" ca="1" si="265"/>
        <v>-1.0811541124033819</v>
      </c>
      <c r="BA168" s="4">
        <f t="shared" si="266"/>
        <v>38.345360919409508</v>
      </c>
      <c r="BB168" s="4">
        <f t="shared" ca="1" si="267"/>
        <v>4.1459125311344218</v>
      </c>
      <c r="BC168" s="4" t="e">
        <f t="shared" si="268"/>
        <v>#DIV/0!</v>
      </c>
      <c r="BD168" s="4">
        <f t="shared" ca="1" si="269"/>
        <v>29.158515199525326</v>
      </c>
      <c r="BE168" s="4">
        <f t="shared" ca="1" si="270"/>
        <v>12.741694267946452</v>
      </c>
      <c r="BF168" s="4">
        <f t="shared" si="271"/>
        <v>-71.795634724579926</v>
      </c>
      <c r="BG168" s="4">
        <f t="shared" si="272"/>
        <v>-17.076018409190347</v>
      </c>
      <c r="BH168" s="4" t="e">
        <f t="shared" si="273"/>
        <v>#N/A</v>
      </c>
      <c r="BI168" s="4">
        <f t="shared" ca="1" si="274"/>
        <v>25.611628390779078</v>
      </c>
      <c r="BJ168" s="4">
        <f t="shared" ca="1" si="275"/>
        <v>30.738142237528166</v>
      </c>
      <c r="BK168" s="4">
        <f t="shared" ca="1" si="276"/>
        <v>26.42105298752579</v>
      </c>
      <c r="BL168" s="4">
        <f t="shared" ca="1" si="277"/>
        <v>34.009075799412784</v>
      </c>
      <c r="BM168" s="4">
        <f t="shared" si="278"/>
        <v>0.71083314388247776</v>
      </c>
      <c r="BN168" s="4">
        <f t="shared" ca="1" si="279"/>
        <v>-2.5690496240042524</v>
      </c>
      <c r="BO168" s="4">
        <f t="shared" ca="1" si="280"/>
        <v>201.60678571428571</v>
      </c>
      <c r="BP168" s="4">
        <f t="shared" ca="1" si="281"/>
        <v>630.09999999999991</v>
      </c>
      <c r="BS168" s="74">
        <f t="shared" si="254"/>
        <v>0.66175588098170324</v>
      </c>
      <c r="BT168" s="74">
        <f t="shared" si="255"/>
        <v>-1.3447135071062675</v>
      </c>
      <c r="BU168" s="74">
        <f t="shared" ca="1" si="282"/>
        <v>-0.42085718001957911</v>
      </c>
      <c r="BV168" s="74">
        <f t="shared" ca="1" si="283"/>
        <v>-2.396588292861308E-2</v>
      </c>
      <c r="BW168" s="74">
        <f t="shared" si="284"/>
        <v>-1.208769316012305</v>
      </c>
      <c r="BX168" s="74">
        <f t="shared" ca="1" si="285"/>
        <v>-0.38868106625787746</v>
      </c>
      <c r="BY168" s="74" t="e">
        <f t="shared" ca="1" si="256"/>
        <v>#DIV/0!</v>
      </c>
      <c r="BZ168" s="74">
        <f t="shared" ca="1" si="286"/>
        <v>0.95607129562337723</v>
      </c>
      <c r="CA168" s="74">
        <f t="shared" ca="1" si="287"/>
        <v>2.7543654631087806</v>
      </c>
      <c r="CB168" s="74">
        <f t="shared" si="288"/>
        <v>0.53193493472528564</v>
      </c>
      <c r="CC168" s="74">
        <f t="shared" si="289"/>
        <v>1.2485576143037938</v>
      </c>
      <c r="CD168" s="74" t="e">
        <f t="shared" ca="1" si="290"/>
        <v>#DIV/0!</v>
      </c>
      <c r="CE168" s="74">
        <f t="shared" ca="1" si="291"/>
        <v>-1.0839269345032823</v>
      </c>
      <c r="CF168" s="74">
        <f t="shared" ca="1" si="292"/>
        <v>-1.1594093926819276</v>
      </c>
      <c r="CG168" s="74">
        <f t="shared" ca="1" si="293"/>
        <v>-0.79163983040580221</v>
      </c>
      <c r="CH168" s="74">
        <f t="shared" ca="1" si="294"/>
        <v>4.0373267282359293E-2</v>
      </c>
      <c r="CI168" s="74">
        <f t="shared" si="295"/>
        <v>-1.3341456558814779</v>
      </c>
      <c r="CJ168" s="74">
        <f t="shared" ca="1" si="296"/>
        <v>1.1181800466198415</v>
      </c>
      <c r="CK168" s="74">
        <f t="shared" ca="1" si="297"/>
        <v>6.6128524306376557E-2</v>
      </c>
      <c r="CL168" s="74">
        <f t="shared" ca="1" si="298"/>
        <v>-0.21089033223435769</v>
      </c>
    </row>
    <row r="169" spans="1:90" x14ac:dyDescent="0.35">
      <c r="A169" s="73" t="s">
        <v>1700</v>
      </c>
      <c r="B169" s="41">
        <f t="shared" si="299"/>
        <v>44984</v>
      </c>
      <c r="C169" s="57">
        <f>'HAVERW (new)'!B224</f>
        <v>420</v>
      </c>
      <c r="D169" s="57">
        <f>'HAVERW (new)'!C224-'HAVERW (new)'!B224</f>
        <v>48</v>
      </c>
      <c r="E169" s="4">
        <f ca="1">AVERAGE(OFFSET('HAVERD (new)'!B$12,(ROWS('Chart Data'!$A$5:$A169)-1)*7,0,7,1))</f>
        <v>114.28571428571429</v>
      </c>
      <c r="F169" s="4">
        <f ca="1">AVERAGE(OFFSET('HAVERD (new)'!C$12,(ROWS('Chart Data'!$A$5:$A169)-1)*7,0,7,1))</f>
        <v>103.14285714285714</v>
      </c>
      <c r="G169" s="57">
        <f>'HAVERW (new)'!Q224</f>
        <v>31852</v>
      </c>
      <c r="H169" s="4">
        <f ca="1">AVERAGE(OFFSET('HAVERD (new)'!O$12,(ROWS('Chart Data'!$A$5:$A169)-1)*7,0,7,1))</f>
        <v>94</v>
      </c>
      <c r="I169" s="4"/>
      <c r="J169" s="4">
        <f ca="1">AVERAGE(OFFSET('HAVERD (new)'!Q$12,(ROWS('Chart Data'!$A$5:$A169)-1)*7,0,7,1))</f>
        <v>83.142857142857139</v>
      </c>
      <c r="K169" s="4">
        <f ca="1">AVERAGE(OFFSET('HAVERD (new)'!R$12,(ROWS('Chart Data'!$A$5:$A169)-1)*7,0,7,1))</f>
        <v>86.571428571428569</v>
      </c>
      <c r="L169" s="57">
        <f>'HAVERW (new)'!D224</f>
        <v>8242</v>
      </c>
      <c r="M169" s="57">
        <f>'HAVERW (new)'!F224</f>
        <v>144.75714285714284</v>
      </c>
      <c r="N169" s="4" t="e">
        <f ca="1">AVERAGE(OFFSET('HAVERD (new)'!D$12,(ROWS('Chart Data'!$A$5:$A169)-1)*7,0,7,1))</f>
        <v>#DIV/0!</v>
      </c>
      <c r="O169" s="4">
        <f ca="1">AVERAGE(OFFSET('HAVERD (new)'!E$12,(ROWS('Chart Data'!$A$5:$A169)-1)*7,0,7,1))</f>
        <v>98.535714285714292</v>
      </c>
      <c r="P169" s="4">
        <f ca="1">AVERAGE(AVERAGE(OFFSET('HAVERD (new)'!F$12,(ROWS('Chart Data'!$A$5:$A169)-1)*7,0,7,1)),AVERAGE(OFFSET('HAVERD (new)'!J$12,(ROWS('Chart Data'!$A$5:$A169)-1)*7,0,7,1)),AVERAGE(OFFSET('HAVERD (new)'!K$12,(ROWS('Chart Data'!$A$5:$A169)-1)*7,0,7,1)))</f>
        <v>102.43761904761907</v>
      </c>
      <c r="Q169" s="4">
        <f ca="1">AVERAGE(AVERAGE(OFFSET('HAVERD (new)'!H$12,(ROWS('Chart Data'!$A$5:$A169)-1)*7,0,7,1)),AVERAGE(OFFSET('HAVERD (new)'!I$12,(ROWS('Chart Data'!$A$5:$A169)-1)*7,0,7,1)))</f>
        <v>94.847857142857151</v>
      </c>
      <c r="R169" s="4">
        <f ca="1">AVERAGE(AVERAGE(OFFSET('HAVERD (new)'!L$12,(ROWS('Chart Data'!$A$5:$A169)-1)*7,0,7,1)),AVERAGE(OFFSET('HAVERD (new)'!M$12,(ROWS('Chart Data'!$A$5:$A169)-1)*7,0,7,1)))</f>
        <v>97.62</v>
      </c>
      <c r="S169" s="57">
        <f>'Fuel demand'!C115</f>
        <v>91.001177945075355</v>
      </c>
      <c r="T169" s="57">
        <f ca="1">AVERAGE(OFFSET(Energy!E$1109,(ROWS('Chart Data'!$A$5:$A169)-1)*7,0,7,1))</f>
        <v>761162.42857142852</v>
      </c>
      <c r="U169" s="57">
        <f ca="1">-AVERAGE(OFFSET('HAVERD (new)'!T$12,(ROWS('Chart Data'!$A$5:$A169)-1)*7,0,7,1))</f>
        <v>-225.71</v>
      </c>
      <c r="V169" s="4">
        <f ca="1">-AVERAGE(OFFSET('HAVERD (new)'!U$12,(ROWS('Chart Data'!$A$5:$A169)-1)*7,0,7,1))*10000</f>
        <v>-775</v>
      </c>
      <c r="W169" s="4"/>
      <c r="Z169" s="4"/>
      <c r="AA169" s="4">
        <f t="shared" si="257"/>
        <v>-7.6923076923076872</v>
      </c>
      <c r="AB169" s="4">
        <f t="shared" si="258"/>
        <v>14.285714285714279</v>
      </c>
      <c r="AC169" s="4">
        <f t="shared" ca="1" si="259"/>
        <v>1.9108280254777066</v>
      </c>
      <c r="AD169" s="4">
        <f t="shared" ca="1" si="260"/>
        <v>-3.7333333333333329</v>
      </c>
      <c r="AE169" s="4">
        <f t="shared" si="241"/>
        <v>26.411874429495576</v>
      </c>
      <c r="AF169" s="4">
        <f t="shared" ca="1" si="242"/>
        <v>1.5432098765432167</v>
      </c>
      <c r="AG169" s="4"/>
      <c r="AH169" s="4">
        <f t="shared" ca="1" si="244"/>
        <v>81.874999999999986</v>
      </c>
      <c r="AI169" s="4">
        <f t="shared" ca="1" si="245"/>
        <v>6.315789473684208</v>
      </c>
      <c r="AJ169" s="4">
        <f t="shared" si="246"/>
        <v>-197.00900900900899</v>
      </c>
      <c r="AK169" s="4">
        <f t="shared" si="247"/>
        <v>-18.1370172887381</v>
      </c>
      <c r="AL169" s="73" t="e">
        <f>NA()</f>
        <v>#N/A</v>
      </c>
      <c r="AM169" s="4">
        <f t="shared" ca="1" si="248"/>
        <v>21.980334594843143</v>
      </c>
      <c r="AN169" s="4">
        <f t="shared" ca="1" si="249"/>
        <v>19.971111321796474</v>
      </c>
      <c r="AO169" s="4">
        <f t="shared" ca="1" si="250"/>
        <v>22.716854887899007</v>
      </c>
      <c r="AP169" s="4">
        <f t="shared" ca="1" si="251"/>
        <v>27.614992436551077</v>
      </c>
      <c r="AQ169" s="4">
        <f t="shared" si="252"/>
        <v>-14.05729814758927</v>
      </c>
      <c r="AR169" s="4">
        <f t="shared" ca="1" si="253"/>
        <v>0.21797978688427033</v>
      </c>
      <c r="AS169" s="57">
        <f t="shared" ca="1" si="261"/>
        <v>225.71</v>
      </c>
      <c r="AT169" s="57">
        <f t="shared" ca="1" si="262"/>
        <v>775</v>
      </c>
      <c r="AW169" s="4">
        <f t="shared" si="300"/>
        <v>-1.8865790227814261</v>
      </c>
      <c r="AX169" s="4">
        <f t="shared" si="263"/>
        <v>4.3655360946090909</v>
      </c>
      <c r="AY169" s="4">
        <f t="shared" ca="1" si="264"/>
        <v>3.3747018388226246</v>
      </c>
      <c r="AZ169" s="4">
        <f t="shared" ca="1" si="265"/>
        <v>-1.4657906007435746</v>
      </c>
      <c r="BA169" s="4">
        <f t="shared" si="266"/>
        <v>32.865530244548076</v>
      </c>
      <c r="BB169" s="4">
        <f t="shared" ca="1" si="267"/>
        <v>3.3102166289347199</v>
      </c>
      <c r="BC169" s="4" t="e">
        <f t="shared" si="268"/>
        <v>#DIV/0!</v>
      </c>
      <c r="BD169" s="4">
        <f t="shared" ca="1" si="269"/>
        <v>43.656283056668173</v>
      </c>
      <c r="BE169" s="4">
        <f t="shared" ca="1" si="270"/>
        <v>12.260202075927944</v>
      </c>
      <c r="BF169" s="4">
        <f t="shared" si="271"/>
        <v>-109.42768272621115</v>
      </c>
      <c r="BG169" s="4">
        <f t="shared" si="272"/>
        <v>-18.018260392711021</v>
      </c>
      <c r="BH169" s="4" t="e">
        <f t="shared" si="273"/>
        <v>#N/A</v>
      </c>
      <c r="BI169" s="4">
        <f t="shared" ca="1" si="274"/>
        <v>24.054984114464244</v>
      </c>
      <c r="BJ169" s="4">
        <f t="shared" ca="1" si="275"/>
        <v>27.517721952601509</v>
      </c>
      <c r="BK169" s="4">
        <f t="shared" ca="1" si="276"/>
        <v>24.922729196238283</v>
      </c>
      <c r="BL169" s="4">
        <f t="shared" ca="1" si="277"/>
        <v>30.442903741792559</v>
      </c>
      <c r="BM169" s="4">
        <f t="shared" si="278"/>
        <v>-3.4686106509996204</v>
      </c>
      <c r="BN169" s="4">
        <f t="shared" ca="1" si="279"/>
        <v>-2.2198545079768541</v>
      </c>
      <c r="BO169" s="4">
        <f t="shared" ca="1" si="280"/>
        <v>206.21035714285713</v>
      </c>
      <c r="BP169" s="4">
        <f t="shared" ca="1" si="281"/>
        <v>695.05</v>
      </c>
      <c r="BS169" s="74">
        <f t="shared" si="254"/>
        <v>0.80873422934710038</v>
      </c>
      <c r="BT169" s="74">
        <f t="shared" si="255"/>
        <v>-0.9302197171268608</v>
      </c>
      <c r="BU169" s="74">
        <f t="shared" ca="1" si="282"/>
        <v>-0.2889959225721922</v>
      </c>
      <c r="BV169" s="74">
        <f t="shared" ca="1" si="283"/>
        <v>-5.0178567381781024E-2</v>
      </c>
      <c r="BW169" s="74">
        <f t="shared" si="284"/>
        <v>-1.1441955662267151</v>
      </c>
      <c r="BX169" s="74">
        <f t="shared" ca="1" si="285"/>
        <v>-0.36130916018337939</v>
      </c>
      <c r="BY169" s="74" t="e">
        <f t="shared" ca="1" si="256"/>
        <v>#DIV/0!</v>
      </c>
      <c r="BZ169" s="74">
        <f t="shared" ca="1" si="286"/>
        <v>-0.56700846905979818</v>
      </c>
      <c r="CA169" s="74">
        <f t="shared" ca="1" si="287"/>
        <v>-0.73795003226982192</v>
      </c>
      <c r="CB169" s="74">
        <f t="shared" si="288"/>
        <v>1.4025468240816574</v>
      </c>
      <c r="CC169" s="74">
        <f t="shared" si="289"/>
        <v>1.1192494192078191</v>
      </c>
      <c r="CD169" s="74" t="e">
        <f t="shared" ca="1" si="290"/>
        <v>#DIV/0!</v>
      </c>
      <c r="CE169" s="74">
        <f t="shared" ca="1" si="291"/>
        <v>-0.38123513048239144</v>
      </c>
      <c r="CF169" s="74">
        <f t="shared" ca="1" si="292"/>
        <v>-6.3453970238511528E-2</v>
      </c>
      <c r="CG169" s="74">
        <f t="shared" ca="1" si="293"/>
        <v>-0.69773905322728624</v>
      </c>
      <c r="CH169" s="74">
        <f t="shared" ca="1" si="294"/>
        <v>-0.29545079642413141</v>
      </c>
      <c r="CI169" s="74">
        <f t="shared" si="295"/>
        <v>-2.6074188550102195</v>
      </c>
      <c r="CJ169" s="74">
        <f t="shared" ca="1" si="296"/>
        <v>1.5122643300084189</v>
      </c>
      <c r="CK169" s="74">
        <f t="shared" ca="1" si="297"/>
        <v>-0.33592677691941664</v>
      </c>
      <c r="CL169" s="74">
        <f t="shared" ca="1" si="298"/>
        <v>-0.40318616007183505</v>
      </c>
    </row>
    <row r="170" spans="1:90" x14ac:dyDescent="0.35">
      <c r="A170" s="73" t="s">
        <v>1701</v>
      </c>
      <c r="B170" s="41">
        <f t="shared" si="299"/>
        <v>44991</v>
      </c>
      <c r="C170" s="57">
        <f>'HAVERW (new)'!B225</f>
        <v>426</v>
      </c>
      <c r="D170" s="57">
        <f>'HAVERW (new)'!C225-'HAVERW (new)'!B225</f>
        <v>46</v>
      </c>
      <c r="E170" s="4">
        <f ca="1">AVERAGE(OFFSET('HAVERD (new)'!B$12,(ROWS('Chart Data'!$A$5:$A170)-1)*7,0,7,1))</f>
        <v>110.42857142857143</v>
      </c>
      <c r="F170" s="4">
        <f ca="1">AVERAGE(OFFSET('HAVERD (new)'!C$12,(ROWS('Chart Data'!$A$5:$A170)-1)*7,0,7,1))</f>
        <v>100.42857142857143</v>
      </c>
      <c r="G170" s="57">
        <f>'HAVERW (new)'!Q225</f>
        <v>31187</v>
      </c>
      <c r="H170" s="4">
        <f ca="1">AVERAGE(OFFSET('HAVERD (new)'!O$12,(ROWS('Chart Data'!$A$5:$A170)-1)*7,0,7,1))</f>
        <v>89</v>
      </c>
      <c r="I170" s="4"/>
      <c r="J170" s="4">
        <f ca="1">AVERAGE(OFFSET('HAVERD (new)'!Q$12,(ROWS('Chart Data'!$A$5:$A170)-1)*7,0,7,1))</f>
        <v>80.714285714285708</v>
      </c>
      <c r="K170" s="4">
        <f ca="1">AVERAGE(OFFSET('HAVERD (new)'!R$12,(ROWS('Chart Data'!$A$5:$A170)-1)*7,0,7,1))</f>
        <v>84.428571428571431</v>
      </c>
      <c r="L170" s="57">
        <f>'HAVERW (new)'!D225</f>
        <v>2985</v>
      </c>
      <c r="M170" s="57">
        <f>'HAVERW (new)'!F225</f>
        <v>146.79999999999998</v>
      </c>
      <c r="N170" s="4" t="e">
        <f ca="1">AVERAGE(OFFSET('HAVERD (new)'!D$12,(ROWS('Chart Data'!$A$5:$A170)-1)*7,0,7,1))</f>
        <v>#DIV/0!</v>
      </c>
      <c r="O170" s="4">
        <f ca="1">AVERAGE(OFFSET('HAVERD (new)'!E$12,(ROWS('Chart Data'!$A$5:$A170)-1)*7,0,7,1))</f>
        <v>96.892857142857139</v>
      </c>
      <c r="P170" s="4">
        <f ca="1">AVERAGE(AVERAGE(OFFSET('HAVERD (new)'!F$12,(ROWS('Chart Data'!$A$5:$A170)-1)*7,0,7,1)),AVERAGE(OFFSET('HAVERD (new)'!J$12,(ROWS('Chart Data'!$A$5:$A170)-1)*7,0,7,1)),AVERAGE(OFFSET('HAVERD (new)'!K$12,(ROWS('Chart Data'!$A$5:$A170)-1)*7,0,7,1)))</f>
        <v>97.418571428571411</v>
      </c>
      <c r="Q170" s="4">
        <f ca="1">AVERAGE(AVERAGE(OFFSET('HAVERD (new)'!H$12,(ROWS('Chart Data'!$A$5:$A170)-1)*7,0,7,1)),AVERAGE(OFFSET('HAVERD (new)'!I$12,(ROWS('Chart Data'!$A$5:$A170)-1)*7,0,7,1)))</f>
        <v>95.813571428571436</v>
      </c>
      <c r="R170" s="4">
        <f ca="1">AVERAGE(AVERAGE(OFFSET('HAVERD (new)'!L$12,(ROWS('Chart Data'!$A$5:$A170)-1)*7,0,7,1)),AVERAGE(OFFSET('HAVERD (new)'!M$12,(ROWS('Chart Data'!$A$5:$A170)-1)*7,0,7,1)))</f>
        <v>98.902142857142849</v>
      </c>
      <c r="S170" s="57">
        <f>'Fuel demand'!C116</f>
        <v>95.573158622652585</v>
      </c>
      <c r="T170" s="57">
        <f ca="1">AVERAGE(OFFSET(Energy!E$1109,(ROWS('Chart Data'!$A$5:$A170)-1)*7,0,7,1))</f>
        <v>720999.14285714284</v>
      </c>
      <c r="U170" s="57">
        <f ca="1">-AVERAGE(OFFSET('HAVERD (new)'!T$12,(ROWS('Chart Data'!$A$5:$A170)-1)*7,0,7,1))</f>
        <v>-189.09142857142857</v>
      </c>
      <c r="V170" s="4">
        <f ca="1">-AVERAGE(OFFSET('HAVERD (new)'!U$12,(ROWS('Chart Data'!$A$5:$A170)-1)*7,0,7,1))*10000</f>
        <v>-657.8</v>
      </c>
      <c r="W170" s="4"/>
      <c r="Z170" s="4"/>
      <c r="AA170" s="4">
        <f t="shared" si="257"/>
        <v>-6.1674008810572722</v>
      </c>
      <c r="AB170" s="4">
        <f t="shared" si="258"/>
        <v>-6.122448979591832</v>
      </c>
      <c r="AC170" s="4">
        <f t="shared" ca="1" si="259"/>
        <v>-1.0243277848911658</v>
      </c>
      <c r="AD170" s="4">
        <f t="shared" ca="1" si="260"/>
        <v>-6.1415220293724921</v>
      </c>
      <c r="AE170" s="4">
        <f t="shared" si="241"/>
        <v>20.636701222342559</v>
      </c>
      <c r="AF170" s="4">
        <f t="shared" ca="1" si="242"/>
        <v>-3.1104199066874116</v>
      </c>
      <c r="AG170" s="4"/>
      <c r="AH170" s="4">
        <f t="shared" ca="1" si="244"/>
        <v>19.450317124735726</v>
      </c>
      <c r="AI170" s="4">
        <f t="shared" ca="1" si="245"/>
        <v>6.4864864864864868</v>
      </c>
      <c r="AJ170" s="4">
        <f t="shared" si="246"/>
        <v>61.314152410575431</v>
      </c>
      <c r="AK170" s="4">
        <f t="shared" si="247"/>
        <v>-21.190275327862562</v>
      </c>
      <c r="AL170" s="73" t="e">
        <f>NA()</f>
        <v>#N/A</v>
      </c>
      <c r="AM170" s="4">
        <f t="shared" ca="1" si="248"/>
        <v>23.599088838268798</v>
      </c>
      <c r="AN170" s="4">
        <f t="shared" ca="1" si="249"/>
        <v>19.819724843181685</v>
      </c>
      <c r="AO170" s="4">
        <f t="shared" ca="1" si="250"/>
        <v>23.134472217887403</v>
      </c>
      <c r="AP170" s="4">
        <f t="shared" ca="1" si="251"/>
        <v>29.139153143070295</v>
      </c>
      <c r="AQ170" s="4">
        <f t="shared" si="252"/>
        <v>-6.3180868087177711</v>
      </c>
      <c r="AR170" s="4">
        <f t="shared" ca="1" si="253"/>
        <v>3.8582554344045894</v>
      </c>
      <c r="AS170" s="57">
        <f t="shared" ca="1" si="261"/>
        <v>189.09142857142857</v>
      </c>
      <c r="AT170" s="57">
        <f t="shared" ca="1" si="262"/>
        <v>657.8</v>
      </c>
      <c r="AW170" s="4">
        <f t="shared" si="300"/>
        <v>-2.3389797017613398</v>
      </c>
      <c r="AX170" s="4">
        <f t="shared" si="263"/>
        <v>3.8987536369451745</v>
      </c>
      <c r="AY170" s="4">
        <f t="shared" ca="1" si="264"/>
        <v>2.2327931209462912</v>
      </c>
      <c r="AZ170" s="4">
        <f t="shared" ca="1" si="265"/>
        <v>-2.5918941640212134</v>
      </c>
      <c r="BA170" s="4">
        <f t="shared" si="266"/>
        <v>29.31374748731568</v>
      </c>
      <c r="BB170" s="4">
        <f t="shared" ca="1" si="267"/>
        <v>1.8171903486062675</v>
      </c>
      <c r="BC170" s="4" t="e">
        <f t="shared" si="268"/>
        <v>#DIV/0!</v>
      </c>
      <c r="BD170" s="4">
        <f t="shared" ca="1" si="269"/>
        <v>40.732845388699566</v>
      </c>
      <c r="BE170" s="4">
        <f t="shared" ca="1" si="270"/>
        <v>11.158609411835284</v>
      </c>
      <c r="BF170" s="4">
        <f t="shared" si="271"/>
        <v>-48.067493029088467</v>
      </c>
      <c r="BG170" s="4">
        <f t="shared" si="272"/>
        <v>-19.293361743399558</v>
      </c>
      <c r="BH170" s="4" t="e">
        <f t="shared" si="273"/>
        <v>#N/A</v>
      </c>
      <c r="BI170" s="4">
        <f t="shared" ca="1" si="274"/>
        <v>23.157949056512876</v>
      </c>
      <c r="BJ170" s="4">
        <f t="shared" ca="1" si="275"/>
        <v>23.236409947150271</v>
      </c>
      <c r="BK170" s="4">
        <f t="shared" ca="1" si="276"/>
        <v>23.897826144737483</v>
      </c>
      <c r="BL170" s="4">
        <f t="shared" ca="1" si="277"/>
        <v>28.271572409843557</v>
      </c>
      <c r="BM170" s="4">
        <f t="shared" si="278"/>
        <v>-5.1777443107361822</v>
      </c>
      <c r="BN170" s="4">
        <f t="shared" ca="1" si="279"/>
        <v>-0.29248187567067219</v>
      </c>
      <c r="BO170" s="4">
        <f t="shared" ca="1" si="280"/>
        <v>195.22607142857143</v>
      </c>
      <c r="BP170" s="4">
        <f t="shared" ca="1" si="281"/>
        <v>689.59999999999991</v>
      </c>
      <c r="BS170" s="74">
        <f t="shared" si="254"/>
        <v>1.0292017518951961</v>
      </c>
      <c r="BT170" s="74">
        <f t="shared" si="255"/>
        <v>-1.0960172331186235</v>
      </c>
      <c r="BU170" s="74">
        <f t="shared" ca="1" si="282"/>
        <v>-0.73402766645711948</v>
      </c>
      <c r="BV170" s="74">
        <f t="shared" ca="1" si="283"/>
        <v>-0.29919906968687066</v>
      </c>
      <c r="BW170" s="74">
        <f t="shared" si="284"/>
        <v>-1.2739283263699694</v>
      </c>
      <c r="BX170" s="74">
        <f t="shared" ca="1" si="285"/>
        <v>-1.319325872790839</v>
      </c>
      <c r="BY170" s="74" t="e">
        <f t="shared" ca="1" si="256"/>
        <v>#DIV/0!</v>
      </c>
      <c r="BZ170" s="74">
        <f t="shared" ca="1" si="286"/>
        <v>-1.169156283004309</v>
      </c>
      <c r="CA170" s="74">
        <f t="shared" ca="1" si="287"/>
        <v>-1.455549106662684</v>
      </c>
      <c r="CB170" s="74">
        <f t="shared" si="288"/>
        <v>-0.88471289723090973</v>
      </c>
      <c r="CC170" s="74">
        <f t="shared" si="289"/>
        <v>1.2433505728905312</v>
      </c>
      <c r="CD170" s="74" t="e">
        <f t="shared" ca="1" si="290"/>
        <v>#DIV/0!</v>
      </c>
      <c r="CE170" s="74">
        <f t="shared" ca="1" si="291"/>
        <v>-0.63883652500710553</v>
      </c>
      <c r="CF170" s="74">
        <f t="shared" ca="1" si="292"/>
        <v>-0.69018991253972484</v>
      </c>
      <c r="CG170" s="74">
        <f t="shared" ca="1" si="293"/>
        <v>-0.58829607844681009</v>
      </c>
      <c r="CH170" s="74">
        <f t="shared" ca="1" si="294"/>
        <v>-0.15526377448153952</v>
      </c>
      <c r="CI170" s="74">
        <f t="shared" si="295"/>
        <v>-1.4980937382803328</v>
      </c>
      <c r="CJ170" s="74">
        <f t="shared" ca="1" si="296"/>
        <v>1.0537176961009824</v>
      </c>
      <c r="CK170" s="74">
        <f t="shared" ca="1" si="297"/>
        <v>0.12830221120313962</v>
      </c>
      <c r="CL170" s="74">
        <f t="shared" ca="1" si="298"/>
        <v>-0.22143558730931606</v>
      </c>
    </row>
    <row r="171" spans="1:90" x14ac:dyDescent="0.35">
      <c r="A171" s="73" t="s">
        <v>1702</v>
      </c>
      <c r="B171" s="41">
        <f t="shared" si="299"/>
        <v>44998</v>
      </c>
      <c r="C171" s="57">
        <f>'HAVERW (new)'!B226</f>
        <v>430</v>
      </c>
      <c r="D171" s="57">
        <f>'HAVERW (new)'!C226-'HAVERW (new)'!B226</f>
        <v>44</v>
      </c>
      <c r="E171" s="4">
        <f ca="1">AVERAGE(OFFSET('HAVERD (new)'!B$12,(ROWS('Chart Data'!$A$5:$A171)-1)*7,0,7,1))</f>
        <v>117.28571428571429</v>
      </c>
      <c r="F171" s="4">
        <f ca="1">AVERAGE(OFFSET('HAVERD (new)'!C$12,(ROWS('Chart Data'!$A$5:$A171)-1)*7,0,7,1))</f>
        <v>104.28571428571429</v>
      </c>
      <c r="G171" s="57">
        <f>'HAVERW (new)'!Q226</f>
        <v>32195</v>
      </c>
      <c r="H171" s="4">
        <f ca="1">AVERAGE(OFFSET('HAVERD (new)'!O$12,(ROWS('Chart Data'!$A$5:$A171)-1)*7,0,7,1))</f>
        <v>96.857142857142861</v>
      </c>
      <c r="I171" s="4"/>
      <c r="J171" s="4">
        <f ca="1">AVERAGE(OFFSET('HAVERD (new)'!Q$12,(ROWS('Chart Data'!$A$5:$A171)-1)*7,0,7,1))</f>
        <v>67.857142857142861</v>
      </c>
      <c r="K171" s="4">
        <f ca="1">AVERAGE(OFFSET('HAVERD (new)'!R$12,(ROWS('Chart Data'!$A$5:$A171)-1)*7,0,7,1))</f>
        <v>88.285714285714292</v>
      </c>
      <c r="L171" s="57">
        <f>'HAVERW (new)'!D226</f>
        <v>4147</v>
      </c>
      <c r="M171" s="57">
        <f>'HAVERW (new)'!F226</f>
        <v>151.27142857142854</v>
      </c>
      <c r="N171" s="4" t="e">
        <f ca="1">AVERAGE(OFFSET('HAVERD (new)'!D$12,(ROWS('Chart Data'!$A$5:$A171)-1)*7,0,7,1))</f>
        <v>#DIV/0!</v>
      </c>
      <c r="O171" s="4">
        <f ca="1">AVERAGE(OFFSET('HAVERD (new)'!E$12,(ROWS('Chart Data'!$A$5:$A171)-1)*7,0,7,1))</f>
        <v>95.327142857142874</v>
      </c>
      <c r="P171" s="4">
        <f ca="1">AVERAGE(AVERAGE(OFFSET('HAVERD (new)'!F$12,(ROWS('Chart Data'!$A$5:$A171)-1)*7,0,7,1)),AVERAGE(OFFSET('HAVERD (new)'!J$12,(ROWS('Chart Data'!$A$5:$A171)-1)*7,0,7,1)),AVERAGE(OFFSET('HAVERD (new)'!K$12,(ROWS('Chart Data'!$A$5:$A171)-1)*7,0,7,1)))</f>
        <v>92.892857142857153</v>
      </c>
      <c r="Q171" s="4">
        <f ca="1">AVERAGE(AVERAGE(OFFSET('HAVERD (new)'!H$12,(ROWS('Chart Data'!$A$5:$A171)-1)*7,0,7,1)),AVERAGE(OFFSET('HAVERD (new)'!I$12,(ROWS('Chart Data'!$A$5:$A171)-1)*7,0,7,1)))</f>
        <v>95.039285714285711</v>
      </c>
      <c r="R171" s="4">
        <f ca="1">AVERAGE(AVERAGE(OFFSET('HAVERD (new)'!L$12,(ROWS('Chart Data'!$A$5:$A171)-1)*7,0,7,1)),AVERAGE(OFFSET('HAVERD (new)'!M$12,(ROWS('Chart Data'!$A$5:$A171)-1)*7,0,7,1)))</f>
        <v>96.5</v>
      </c>
      <c r="S171" s="57">
        <f>'Fuel demand'!C117</f>
        <v>94.920313407228377</v>
      </c>
      <c r="T171" s="57">
        <f ca="1">AVERAGE(OFFSET(Energy!E$1109,(ROWS('Chart Data'!$A$5:$A171)-1)*7,0,7,1))</f>
        <v>652150.85714285716</v>
      </c>
      <c r="U171" s="57">
        <f ca="1">-AVERAGE(OFFSET('HAVERD (new)'!T$12,(ROWS('Chart Data'!$A$5:$A171)-1)*7,0,7,1))</f>
        <v>-210.72857142857146</v>
      </c>
      <c r="V171" s="4">
        <f ca="1">-AVERAGE(OFFSET('HAVERD (new)'!U$12,(ROWS('Chart Data'!$A$5:$A171)-1)*7,0,7,1))*10000</f>
        <v>-2286.6</v>
      </c>
      <c r="W171" s="4"/>
      <c r="Z171" s="4"/>
      <c r="AA171" s="4">
        <f t="shared" si="257"/>
        <v>-1.6018306636155555</v>
      </c>
      <c r="AB171" s="4">
        <f t="shared" si="258"/>
        <v>2.3255813953488413</v>
      </c>
      <c r="AC171" s="4">
        <f t="shared" ca="1" si="259"/>
        <v>4.9872122762148363</v>
      </c>
      <c r="AD171" s="4">
        <f t="shared" ca="1" si="260"/>
        <v>-3.1830238726790361</v>
      </c>
      <c r="AE171" s="4">
        <f t="shared" si="241"/>
        <v>21.747844501588265</v>
      </c>
      <c r="AF171" s="4">
        <f t="shared" ca="1" si="242"/>
        <v>3.9877300613496924</v>
      </c>
      <c r="AG171" s="4"/>
      <c r="AH171" s="4">
        <f t="shared" ca="1" si="244"/>
        <v>1.93133047210301</v>
      </c>
      <c r="AI171" s="4">
        <f t="shared" ca="1" si="245"/>
        <v>10.752688172043023</v>
      </c>
      <c r="AJ171" s="4">
        <f t="shared" si="246"/>
        <v>8.897188049209138</v>
      </c>
      <c r="AK171" s="4">
        <f t="shared" si="247"/>
        <v>-19.414003044140049</v>
      </c>
      <c r="AL171" s="73" t="e">
        <f>NA()</f>
        <v>#N/A</v>
      </c>
      <c r="AM171" s="4">
        <f t="shared" ca="1" si="248"/>
        <v>24.306551666325184</v>
      </c>
      <c r="AN171" s="4">
        <f t="shared" ca="1" si="249"/>
        <v>22.184571829433274</v>
      </c>
      <c r="AO171" s="4">
        <f t="shared" ca="1" si="250"/>
        <v>20.64760073990788</v>
      </c>
      <c r="AP171" s="4">
        <f t="shared" ca="1" si="251"/>
        <v>24.674701463612703</v>
      </c>
      <c r="AQ171" s="4">
        <f t="shared" si="252"/>
        <v>-7.3728562943611742</v>
      </c>
      <c r="AR171" s="4">
        <f t="shared" ca="1" si="253"/>
        <v>-4.7265884898608723</v>
      </c>
      <c r="AS171" s="57">
        <f t="shared" ca="1" si="261"/>
        <v>210.72857142857146</v>
      </c>
      <c r="AT171" s="57">
        <f t="shared" ca="1" si="262"/>
        <v>2286.6</v>
      </c>
      <c r="AW171" s="4">
        <f t="shared" si="300"/>
        <v>-4.0443824226102851</v>
      </c>
      <c r="AX171" s="4">
        <f t="shared" si="263"/>
        <v>0.99177689275912773</v>
      </c>
      <c r="AY171" s="4">
        <f t="shared" ca="1" si="264"/>
        <v>1.788121223829503</v>
      </c>
      <c r="AZ171" s="4">
        <f t="shared" ca="1" si="265"/>
        <v>-3.7054467423604631</v>
      </c>
      <c r="BA171" s="4">
        <f t="shared" si="266"/>
        <v>25.348398324575683</v>
      </c>
      <c r="BB171" s="4">
        <f t="shared" ca="1" si="267"/>
        <v>0.9132964176627012</v>
      </c>
      <c r="BC171" s="4" t="e">
        <f t="shared" si="268"/>
        <v>#DIV/0!</v>
      </c>
      <c r="BD171" s="4">
        <f t="shared" ca="1" si="269"/>
        <v>31.939659907177813</v>
      </c>
      <c r="BE171" s="4">
        <f t="shared" ca="1" si="270"/>
        <v>10.721781454846047</v>
      </c>
      <c r="BF171" s="4">
        <f t="shared" si="271"/>
        <v>-43.12832211045577</v>
      </c>
      <c r="BG171" s="4">
        <f t="shared" si="272"/>
        <v>-19.457908114114989</v>
      </c>
      <c r="BH171" s="4" t="e">
        <f t="shared" si="273"/>
        <v>#N/A</v>
      </c>
      <c r="BI171" s="4">
        <f t="shared" ca="1" si="274"/>
        <v>22.773045718009925</v>
      </c>
      <c r="BJ171" s="4">
        <f t="shared" ca="1" si="275"/>
        <v>21.040399888324188</v>
      </c>
      <c r="BK171" s="4">
        <f t="shared" ca="1" si="276"/>
        <v>22.673522344877682</v>
      </c>
      <c r="BL171" s="4">
        <f t="shared" ca="1" si="277"/>
        <v>26.821316682822328</v>
      </c>
      <c r="BM171" s="4">
        <f t="shared" si="278"/>
        <v>-7.5471244742044368</v>
      </c>
      <c r="BN171" s="4">
        <f t="shared" ca="1" si="279"/>
        <v>0.54027774117989535</v>
      </c>
      <c r="BO171" s="4">
        <f t="shared" ca="1" si="280"/>
        <v>204.88142857142856</v>
      </c>
      <c r="BP171" s="4">
        <f t="shared" ca="1" si="281"/>
        <v>1092.5999999999999</v>
      </c>
      <c r="BS171" s="74">
        <f t="shared" si="254"/>
        <v>1.1761801002605934</v>
      </c>
      <c r="BT171" s="74">
        <f t="shared" si="255"/>
        <v>-1.2618147491103862</v>
      </c>
      <c r="BU171" s="74">
        <f t="shared" ca="1" si="282"/>
        <v>5.7139878227195365E-2</v>
      </c>
      <c r="BV171" s="74">
        <f t="shared" ca="1" si="283"/>
        <v>5.4672170430889462E-2</v>
      </c>
      <c r="BW171" s="74">
        <f t="shared" si="284"/>
        <v>-1.0772807741528263</v>
      </c>
      <c r="BX171" s="74">
        <f t="shared" ca="1" si="285"/>
        <v>0.18612896130659831</v>
      </c>
      <c r="BY171" s="74" t="e">
        <f t="shared" ca="1" si="256"/>
        <v>#DIV/0!</v>
      </c>
      <c r="BZ171" s="74">
        <f t="shared" ca="1" si="286"/>
        <v>-4.3569976509458312</v>
      </c>
      <c r="CA171" s="74">
        <f t="shared" ca="1" si="287"/>
        <v>-0.16387077275552847</v>
      </c>
      <c r="CB171" s="74">
        <f t="shared" si="288"/>
        <v>-0.37914017587553533</v>
      </c>
      <c r="CC171" s="74">
        <f t="shared" si="289"/>
        <v>1.5149845666156274</v>
      </c>
      <c r="CD171" s="74" t="e">
        <f t="shared" ca="1" si="290"/>
        <v>#DIV/0!</v>
      </c>
      <c r="CE171" s="74">
        <f t="shared" ca="1" si="291"/>
        <v>-0.8843418540497846</v>
      </c>
      <c r="CF171" s="74">
        <f t="shared" ca="1" si="292"/>
        <v>-1.2553225876469976</v>
      </c>
      <c r="CG171" s="74">
        <f t="shared" ca="1" si="293"/>
        <v>-0.67604473574121682</v>
      </c>
      <c r="CH171" s="74">
        <f t="shared" ca="1" si="294"/>
        <v>-0.41790943174780115</v>
      </c>
      <c r="CI171" s="74">
        <f t="shared" si="295"/>
        <v>-1.656497206247477</v>
      </c>
      <c r="CJ171" s="74">
        <f t="shared" ca="1" si="296"/>
        <v>0.26767270244265828</v>
      </c>
      <c r="CK171" s="74">
        <f t="shared" ca="1" si="297"/>
        <v>-0.14600092358811562</v>
      </c>
      <c r="CL171" s="74">
        <f t="shared" ca="1" si="298"/>
        <v>-2.7473343323228891</v>
      </c>
    </row>
    <row r="172" spans="1:90" x14ac:dyDescent="0.35">
      <c r="A172" s="73" t="s">
        <v>1703</v>
      </c>
      <c r="B172" s="41">
        <f t="shared" si="299"/>
        <v>45005</v>
      </c>
      <c r="C172" s="57">
        <f>'HAVERW (new)'!B227</f>
        <v>420</v>
      </c>
      <c r="D172" s="57">
        <f>'HAVERW (new)'!C227-'HAVERW (new)'!B227</f>
        <v>49</v>
      </c>
      <c r="E172" s="4">
        <f ca="1">AVERAGE(OFFSET('HAVERD (new)'!B$12,(ROWS('Chart Data'!$A$5:$A172)-1)*7,0,7,1))</f>
        <v>115.42857142857143</v>
      </c>
      <c r="F172" s="4">
        <f ca="1">AVERAGE(OFFSET('HAVERD (new)'!C$12,(ROWS('Chart Data'!$A$5:$A172)-1)*7,0,7,1))</f>
        <v>105.42857142857143</v>
      </c>
      <c r="G172" s="57">
        <f>'HAVERW (new)'!Q227</f>
        <v>32089</v>
      </c>
      <c r="H172" s="4">
        <f ca="1">AVERAGE(OFFSET('HAVERD (new)'!O$12,(ROWS('Chart Data'!$A$5:$A172)-1)*7,0,7,1))</f>
        <v>95.142857142857139</v>
      </c>
      <c r="I172" s="4"/>
      <c r="J172" s="4">
        <f ca="1">AVERAGE(OFFSET('HAVERD (new)'!Q$12,(ROWS('Chart Data'!$A$5:$A172)-1)*7,0,7,1))</f>
        <v>79.714285714285708</v>
      </c>
      <c r="K172" s="4">
        <f ca="1">AVERAGE(OFFSET('HAVERD (new)'!R$12,(ROWS('Chart Data'!$A$5:$A172)-1)*7,0,7,1))</f>
        <v>85.857142857142861</v>
      </c>
      <c r="L172" s="57">
        <f>'HAVERW (new)'!D227</f>
        <v>7334</v>
      </c>
      <c r="M172" s="57">
        <f>'HAVERW (new)'!F227</f>
        <v>151.78571428571428</v>
      </c>
      <c r="N172" s="4" t="e">
        <f ca="1">AVERAGE(OFFSET('HAVERD (new)'!D$12,(ROWS('Chart Data'!$A$5:$A172)-1)*7,0,7,1))</f>
        <v>#DIV/0!</v>
      </c>
      <c r="O172" s="4">
        <f ca="1">AVERAGE(OFFSET('HAVERD (new)'!E$12,(ROWS('Chart Data'!$A$5:$A172)-1)*7,0,7,1))</f>
        <v>94.665714285714301</v>
      </c>
      <c r="P172" s="4">
        <f ca="1">AVERAGE(AVERAGE(OFFSET('HAVERD (new)'!F$12,(ROWS('Chart Data'!$A$5:$A172)-1)*7,0,7,1)),AVERAGE(OFFSET('HAVERD (new)'!J$12,(ROWS('Chart Data'!$A$5:$A172)-1)*7,0,7,1)),AVERAGE(OFFSET('HAVERD (new)'!K$12,(ROWS('Chart Data'!$A$5:$A172)-1)*7,0,7,1)))</f>
        <v>92.462380952380954</v>
      </c>
      <c r="Q172" s="4">
        <f ca="1">AVERAGE(AVERAGE(OFFSET('HAVERD (new)'!H$12,(ROWS('Chart Data'!$A$5:$A172)-1)*7,0,7,1)),AVERAGE(OFFSET('HAVERD (new)'!I$12,(ROWS('Chart Data'!$A$5:$A172)-1)*7,0,7,1)))</f>
        <v>95.120714285714286</v>
      </c>
      <c r="R172" s="4">
        <f ca="1">AVERAGE(AVERAGE(OFFSET('HAVERD (new)'!L$12,(ROWS('Chart Data'!$A$5:$A172)-1)*7,0,7,1)),AVERAGE(OFFSET('HAVERD (new)'!M$12,(ROWS('Chart Data'!$A$5:$A172)-1)*7,0,7,1)))</f>
        <v>95.208571428571432</v>
      </c>
      <c r="S172" s="57">
        <f>'Fuel demand'!C118</f>
        <v>101.14585789221728</v>
      </c>
      <c r="T172" s="57">
        <f ca="1">AVERAGE(OFFSET(Energy!E$1109,(ROWS('Chart Data'!$A$5:$A172)-1)*7,0,7,1))</f>
        <v>645750.14285714284</v>
      </c>
      <c r="U172" s="57">
        <f ca="1">-AVERAGE(OFFSET('HAVERD (new)'!T$12,(ROWS('Chart Data'!$A$5:$A172)-1)*7,0,7,1))</f>
        <v>-133.03285714285713</v>
      </c>
      <c r="V172" s="4">
        <f ca="1">-AVERAGE(OFFSET('HAVERD (new)'!U$12,(ROWS('Chart Data'!$A$5:$A172)-1)*7,0,7,1))*10000</f>
        <v>-3676.1999999999994</v>
      </c>
      <c r="W172" s="4"/>
      <c r="Z172" s="4"/>
      <c r="AA172" s="4">
        <f t="shared" si="257"/>
        <v>-9.2872570194384441</v>
      </c>
      <c r="AB172" s="4">
        <f t="shared" si="258"/>
        <v>16.666666666666675</v>
      </c>
      <c r="AC172" s="4">
        <f t="shared" ca="1" si="259"/>
        <v>1.6352201257861632</v>
      </c>
      <c r="AD172" s="4">
        <f t="shared" ca="1" si="260"/>
        <v>-2.5099075297225881</v>
      </c>
      <c r="AE172" s="4">
        <f t="shared" si="241"/>
        <v>19.126109069309869</v>
      </c>
      <c r="AF172" s="4">
        <f t="shared" ca="1" si="242"/>
        <v>-0.4484304932735439</v>
      </c>
      <c r="AG172" s="4"/>
      <c r="AH172" s="4">
        <f t="shared" ca="1" si="244"/>
        <v>17.226890756302502</v>
      </c>
      <c r="AI172" s="4">
        <f t="shared" ca="1" si="245"/>
        <v>7.8994614003590646</v>
      </c>
      <c r="AJ172" s="4">
        <f t="shared" si="246"/>
        <v>-126.63782447466008</v>
      </c>
      <c r="AK172" s="4">
        <f t="shared" si="247"/>
        <v>-19.066118220597218</v>
      </c>
      <c r="AL172" s="73" t="e">
        <f>NA()</f>
        <v>#N/A</v>
      </c>
      <c r="AM172" s="4">
        <f t="shared" ca="1" si="248"/>
        <v>20.562550032748739</v>
      </c>
      <c r="AN172" s="4">
        <f t="shared" ca="1" si="249"/>
        <v>19.504554406696229</v>
      </c>
      <c r="AO172" s="4">
        <f t="shared" ca="1" si="250"/>
        <v>18.586427063946509</v>
      </c>
      <c r="AP172" s="4">
        <f t="shared" ca="1" si="251"/>
        <v>21.015025648009434</v>
      </c>
      <c r="AQ172" s="4">
        <f t="shared" si="252"/>
        <v>6.1101275402488886</v>
      </c>
      <c r="AR172" s="4">
        <f t="shared" ca="1" si="253"/>
        <v>-1.2883771989686488</v>
      </c>
      <c r="AS172" s="57">
        <f t="shared" ca="1" si="261"/>
        <v>133.03285714285713</v>
      </c>
      <c r="AT172" s="57">
        <f t="shared" ca="1" si="262"/>
        <v>3676.1999999999994</v>
      </c>
      <c r="AW172" s="4">
        <f t="shared" si="300"/>
        <v>-6.187199064104739</v>
      </c>
      <c r="AX172" s="4">
        <f t="shared" si="263"/>
        <v>6.7888783420344909</v>
      </c>
      <c r="AY172" s="4">
        <f t="shared" ca="1" si="264"/>
        <v>1.8772331606468851</v>
      </c>
      <c r="AZ172" s="4">
        <f t="shared" ca="1" si="265"/>
        <v>-3.8919466912768619</v>
      </c>
      <c r="BA172" s="4">
        <f t="shared" si="266"/>
        <v>21.980632305684068</v>
      </c>
      <c r="BB172" s="4">
        <f t="shared" ca="1" si="267"/>
        <v>0.49302238448298841</v>
      </c>
      <c r="BC172" s="4" t="e">
        <f t="shared" si="268"/>
        <v>#DIV/0!</v>
      </c>
      <c r="BD172" s="4">
        <f t="shared" ca="1" si="269"/>
        <v>30.120884588285307</v>
      </c>
      <c r="BE172" s="4">
        <f t="shared" ca="1" si="270"/>
        <v>7.8636063831431962</v>
      </c>
      <c r="BF172" s="4">
        <f t="shared" si="271"/>
        <v>-63.358873255971119</v>
      </c>
      <c r="BG172" s="4">
        <f t="shared" si="272"/>
        <v>-19.451853470334481</v>
      </c>
      <c r="BH172" s="4" t="e">
        <f t="shared" si="273"/>
        <v>#N/A</v>
      </c>
      <c r="BI172" s="4">
        <f t="shared" ca="1" si="274"/>
        <v>22.612131283046466</v>
      </c>
      <c r="BJ172" s="4">
        <f t="shared" ca="1" si="275"/>
        <v>20.369990600276914</v>
      </c>
      <c r="BK172" s="4">
        <f t="shared" ca="1" si="276"/>
        <v>21.271338727410196</v>
      </c>
      <c r="BL172" s="4">
        <f t="shared" ca="1" si="277"/>
        <v>25.610968172810878</v>
      </c>
      <c r="BM172" s="4">
        <f t="shared" si="278"/>
        <v>-5.4095284276048314</v>
      </c>
      <c r="BN172" s="4">
        <f t="shared" ca="1" si="279"/>
        <v>-0.48468261688516534</v>
      </c>
      <c r="BO172" s="4">
        <f t="shared" ca="1" si="280"/>
        <v>189.64071428571427</v>
      </c>
      <c r="BP172" s="4">
        <f t="shared" ca="1" si="281"/>
        <v>1848.8999999999996</v>
      </c>
      <c r="BS172" s="74">
        <f t="shared" si="254"/>
        <v>0.80873422934710038</v>
      </c>
      <c r="BT172" s="74">
        <f t="shared" si="255"/>
        <v>-0.84732095913097949</v>
      </c>
      <c r="BU172" s="74">
        <f t="shared" ca="1" si="282"/>
        <v>-0.15713466512480692</v>
      </c>
      <c r="BV172" s="74">
        <f t="shared" ca="1" si="283"/>
        <v>0.15952290824355864</v>
      </c>
      <c r="BW172" s="74">
        <f t="shared" si="284"/>
        <v>-1.0979599810328036</v>
      </c>
      <c r="BX172" s="74">
        <f t="shared" ca="1" si="285"/>
        <v>-0.14233391158738942</v>
      </c>
      <c r="BY172" s="74" t="e">
        <f t="shared" ca="1" si="256"/>
        <v>#DIV/0!</v>
      </c>
      <c r="BZ172" s="74">
        <f t="shared" ca="1" si="286"/>
        <v>-1.417099500510872</v>
      </c>
      <c r="CA172" s="74">
        <f t="shared" ca="1" si="287"/>
        <v>-0.97714972373410769</v>
      </c>
      <c r="CB172" s="74">
        <f t="shared" si="288"/>
        <v>1.0074865564476816</v>
      </c>
      <c r="CC172" s="74">
        <f t="shared" si="289"/>
        <v>1.5462268150951923</v>
      </c>
      <c r="CD172" s="74" t="e">
        <f t="shared" ca="1" si="290"/>
        <v>#DIV/0!</v>
      </c>
      <c r="CE172" s="74">
        <f t="shared" ca="1" si="291"/>
        <v>-0.98805441549756035</v>
      </c>
      <c r="CF172" s="74">
        <f t="shared" ca="1" si="292"/>
        <v>-1.309076789908886</v>
      </c>
      <c r="CG172" s="74">
        <f t="shared" ca="1" si="293"/>
        <v>-0.66681655591505207</v>
      </c>
      <c r="CH172" s="74">
        <f t="shared" ca="1" si="294"/>
        <v>-0.55911173574346029</v>
      </c>
      <c r="CI172" s="74">
        <f t="shared" si="295"/>
        <v>-0.14595870017113358</v>
      </c>
      <c r="CJ172" s="74">
        <f t="shared" ca="1" si="296"/>
        <v>0.19459536481652914</v>
      </c>
      <c r="CK172" s="74">
        <f t="shared" ca="1" si="297"/>
        <v>0.83898023261761423</v>
      </c>
      <c r="CL172" s="74">
        <f t="shared" ca="1" si="298"/>
        <v>-4.9022882223467468</v>
      </c>
    </row>
    <row r="173" spans="1:90" x14ac:dyDescent="0.35">
      <c r="A173" s="73" t="s">
        <v>1704</v>
      </c>
      <c r="B173" s="41">
        <f t="shared" si="299"/>
        <v>45012</v>
      </c>
      <c r="C173" s="57">
        <f>'HAVERW (new)'!B228</f>
        <v>417</v>
      </c>
      <c r="D173" s="57">
        <f>'HAVERW (new)'!C228-'HAVERW (new)'!B228</f>
        <v>51</v>
      </c>
      <c r="E173" s="4">
        <f ca="1">AVERAGE(OFFSET('HAVERD (new)'!B$12,(ROWS('Chart Data'!$A$5:$A173)-1)*7,0,7,1))</f>
        <v>116.14285714285714</v>
      </c>
      <c r="F173" s="4">
        <f ca="1">AVERAGE(OFFSET('HAVERD (new)'!C$12,(ROWS('Chart Data'!$A$5:$A173)-1)*7,0,7,1))</f>
        <v>107.85714285714286</v>
      </c>
      <c r="G173" s="57">
        <f>'HAVERW (new)'!Q228</f>
        <v>35368</v>
      </c>
      <c r="H173" s="4">
        <f ca="1">AVERAGE(OFFSET('HAVERD (new)'!O$12,(ROWS('Chart Data'!$A$5:$A173)-1)*7,0,7,1))</f>
        <v>96</v>
      </c>
      <c r="I173" s="4"/>
      <c r="J173" s="4">
        <f ca="1">AVERAGE(OFFSET('HAVERD (new)'!Q$12,(ROWS('Chart Data'!$A$5:$A173)-1)*7,0,7,1))</f>
        <v>81.714285714285708</v>
      </c>
      <c r="K173" s="4">
        <f ca="1">AVERAGE(OFFSET('HAVERD (new)'!R$12,(ROWS('Chart Data'!$A$5:$A173)-1)*7,0,7,1))</f>
        <v>83.714285714285708</v>
      </c>
      <c r="L173" s="57">
        <f>'HAVERW (new)'!D228</f>
        <v>5391</v>
      </c>
      <c r="M173" s="57">
        <f>'HAVERW (new)'!F228</f>
        <v>154.07142857142858</v>
      </c>
      <c r="N173" s="4" t="e">
        <f ca="1">AVERAGE(OFFSET('HAVERD (new)'!D$12,(ROWS('Chart Data'!$A$5:$A173)-1)*7,0,7,1))</f>
        <v>#DIV/0!</v>
      </c>
      <c r="O173" s="4">
        <f ca="1">AVERAGE(OFFSET('HAVERD (new)'!E$12,(ROWS('Chart Data'!$A$5:$A173)-1)*7,0,7,1))</f>
        <v>99.951428571428579</v>
      </c>
      <c r="P173" s="4">
        <f ca="1">AVERAGE(AVERAGE(OFFSET('HAVERD (new)'!F$12,(ROWS('Chart Data'!$A$5:$A173)-1)*7,0,7,1)),AVERAGE(OFFSET('HAVERD (new)'!J$12,(ROWS('Chart Data'!$A$5:$A173)-1)*7,0,7,1)),AVERAGE(OFFSET('HAVERD (new)'!K$12,(ROWS('Chart Data'!$A$5:$A173)-1)*7,0,7,1)))</f>
        <v>101.93333333333334</v>
      </c>
      <c r="Q173" s="4">
        <f ca="1">AVERAGE(AVERAGE(OFFSET('HAVERD (new)'!H$12,(ROWS('Chart Data'!$A$5:$A173)-1)*7,0,7,1)),AVERAGE(OFFSET('HAVERD (new)'!I$12,(ROWS('Chart Data'!$A$5:$A173)-1)*7,0,7,1)))</f>
        <v>94.977857142857147</v>
      </c>
      <c r="R173" s="4">
        <f ca="1">AVERAGE(AVERAGE(OFFSET('HAVERD (new)'!L$12,(ROWS('Chart Data'!$A$5:$A173)-1)*7,0,7,1)),AVERAGE(OFFSET('HAVERD (new)'!M$12,(ROWS('Chart Data'!$A$5:$A173)-1)*7,0,7,1)))</f>
        <v>100.88357142857143</v>
      </c>
      <c r="S173" s="57">
        <f>'Fuel demand'!C119</f>
        <v>105.05233344758373</v>
      </c>
      <c r="T173" s="57">
        <f ca="1">AVERAGE(OFFSET(Energy!E$1109,(ROWS('Chart Data'!$A$5:$A173)-1)*7,0,7,1))</f>
        <v>639644.42857142852</v>
      </c>
      <c r="U173" s="57">
        <f ca="1">-AVERAGE(OFFSET('HAVERD (new)'!T$12,(ROWS('Chart Data'!$A$5:$A173)-1)*7,0,7,1))</f>
        <v>-219.09142857142857</v>
      </c>
      <c r="V173" s="4">
        <f ca="1">-AVERAGE(OFFSET('HAVERD (new)'!U$12,(ROWS('Chart Data'!$A$5:$A173)-1)*7,0,7,1))*10000</f>
        <v>-3737.9999999999995</v>
      </c>
      <c r="W173" s="4"/>
      <c r="Z173" s="4"/>
      <c r="AA173" s="4">
        <f t="shared" si="257"/>
        <v>0.72463768115942351</v>
      </c>
      <c r="AB173" s="4">
        <f t="shared" si="258"/>
        <v>10.869565217391308</v>
      </c>
      <c r="AC173" s="4">
        <f t="shared" ca="1" si="259"/>
        <v>4.7680412371133851</v>
      </c>
      <c r="AD173" s="4">
        <f t="shared" ca="1" si="260"/>
        <v>-0.39577836411609502</v>
      </c>
      <c r="AE173" s="4">
        <f t="shared" si="241"/>
        <v>10.125793996761745</v>
      </c>
      <c r="AF173" s="4">
        <f t="shared" ca="1" si="242"/>
        <v>4.1860465116279055</v>
      </c>
      <c r="AG173" s="4"/>
      <c r="AH173" s="4">
        <f t="shared" ca="1" si="244"/>
        <v>17.938144329896886</v>
      </c>
      <c r="AI173" s="4">
        <f t="shared" ca="1" si="245"/>
        <v>6.9343065693430406</v>
      </c>
      <c r="AJ173" s="4">
        <f t="shared" si="246"/>
        <v>17.353978230875367</v>
      </c>
      <c r="AK173" s="4">
        <f t="shared" si="247"/>
        <v>-18.9950428120775</v>
      </c>
      <c r="AL173" s="73" t="e">
        <f>NA()</f>
        <v>#N/A</v>
      </c>
      <c r="AM173" s="4">
        <f t="shared" ca="1" si="248"/>
        <v>16.966748583178703</v>
      </c>
      <c r="AN173" s="4">
        <f t="shared" ca="1" si="249"/>
        <v>16.447708418332674</v>
      </c>
      <c r="AO173" s="4">
        <f t="shared" ca="1" si="250"/>
        <v>15.699667612202649</v>
      </c>
      <c r="AP173" s="4">
        <f t="shared" ca="1" si="251"/>
        <v>20.513498754223704</v>
      </c>
      <c r="AQ173" s="4">
        <f t="shared" si="252"/>
        <v>15.05207350607234</v>
      </c>
      <c r="AR173" s="4">
        <f t="shared" ca="1" si="253"/>
        <v>-9.3893637236579721</v>
      </c>
      <c r="AS173" s="57">
        <f t="shared" ca="1" si="261"/>
        <v>219.09142857142857</v>
      </c>
      <c r="AT173" s="57">
        <f t="shared" ca="1" si="262"/>
        <v>3737.9999999999995</v>
      </c>
      <c r="AW173" s="4">
        <f t="shared" si="300"/>
        <v>-4.082962720737962</v>
      </c>
      <c r="AX173" s="4">
        <f t="shared" si="263"/>
        <v>5.9348410749537486</v>
      </c>
      <c r="AY173" s="4">
        <f t="shared" ca="1" si="264"/>
        <v>2.5915364635558049</v>
      </c>
      <c r="AZ173" s="4">
        <f t="shared" ca="1" si="265"/>
        <v>-3.0575579489725531</v>
      </c>
      <c r="BA173" s="4">
        <f t="shared" si="266"/>
        <v>17.909112197500612</v>
      </c>
      <c r="BB173" s="4">
        <f t="shared" ca="1" si="267"/>
        <v>1.1537315432541606</v>
      </c>
      <c r="BC173" s="4" t="e">
        <f t="shared" si="268"/>
        <v>#DIV/0!</v>
      </c>
      <c r="BD173" s="4">
        <f t="shared" ca="1" si="269"/>
        <v>14.136670670759532</v>
      </c>
      <c r="BE173" s="4">
        <f t="shared" ca="1" si="270"/>
        <v>8.0182356570579039</v>
      </c>
      <c r="BF173" s="4">
        <f t="shared" si="271"/>
        <v>-9.7681264460000357</v>
      </c>
      <c r="BG173" s="4">
        <f t="shared" si="272"/>
        <v>-19.666359851169332</v>
      </c>
      <c r="BH173" s="4" t="e">
        <f t="shared" si="273"/>
        <v>#N/A</v>
      </c>
      <c r="BI173" s="4">
        <f t="shared" ca="1" si="274"/>
        <v>21.358734780130355</v>
      </c>
      <c r="BJ173" s="4">
        <f t="shared" ca="1" si="275"/>
        <v>19.489139874410967</v>
      </c>
      <c r="BK173" s="4">
        <f t="shared" ca="1" si="276"/>
        <v>19.51704190848611</v>
      </c>
      <c r="BL173" s="4">
        <f t="shared" ca="1" si="277"/>
        <v>23.835594752229031</v>
      </c>
      <c r="BM173" s="4">
        <f t="shared" si="278"/>
        <v>1.8678144858105707</v>
      </c>
      <c r="BN173" s="4">
        <f t="shared" ca="1" si="279"/>
        <v>-2.8865184945207258</v>
      </c>
      <c r="BO173" s="4">
        <f t="shared" ca="1" si="280"/>
        <v>187.98607142857142</v>
      </c>
      <c r="BP173" s="4">
        <f t="shared" ca="1" si="281"/>
        <v>2589.6499999999996</v>
      </c>
      <c r="BS173" s="74">
        <f t="shared" si="254"/>
        <v>0.69850046807305244</v>
      </c>
      <c r="BT173" s="74">
        <f t="shared" si="255"/>
        <v>-0.68152344313921687</v>
      </c>
      <c r="BU173" s="74">
        <f t="shared" ca="1" si="282"/>
        <v>-7.4721379220191536E-2</v>
      </c>
      <c r="BV173" s="74">
        <f t="shared" ca="1" si="283"/>
        <v>0.38233072609548163</v>
      </c>
      <c r="BW173" s="74">
        <f t="shared" si="284"/>
        <v>-0.45827017575501311</v>
      </c>
      <c r="BX173" s="74">
        <f t="shared" ca="1" si="285"/>
        <v>2.1897524859604445E-2</v>
      </c>
      <c r="BY173" s="74" t="e">
        <f t="shared" ca="1" si="256"/>
        <v>#DIV/0!</v>
      </c>
      <c r="BZ173" s="74">
        <f t="shared" ca="1" si="286"/>
        <v>-0.92121306549774595</v>
      </c>
      <c r="CA173" s="74">
        <f t="shared" ca="1" si="287"/>
        <v>-1.6947487981269744</v>
      </c>
      <c r="CB173" s="74">
        <f t="shared" si="288"/>
        <v>0.16210979431903069</v>
      </c>
      <c r="CC173" s="74">
        <f t="shared" si="289"/>
        <v>1.6850812527821442</v>
      </c>
      <c r="CD173" s="74" t="e">
        <f t="shared" ca="1" si="290"/>
        <v>#DIV/0!</v>
      </c>
      <c r="CE173" s="74">
        <f t="shared" ca="1" si="291"/>
        <v>-0.15924992876587815</v>
      </c>
      <c r="CF173" s="74">
        <f t="shared" ca="1" si="292"/>
        <v>-0.126424877534242</v>
      </c>
      <c r="CG173" s="74">
        <f t="shared" ca="1" si="293"/>
        <v>-0.68300634508376112</v>
      </c>
      <c r="CH173" s="74">
        <f t="shared" ca="1" si="294"/>
        <v>6.1381795918881397E-2</v>
      </c>
      <c r="CI173" s="74">
        <f t="shared" si="295"/>
        <v>0.8018912049504614</v>
      </c>
      <c r="CJ173" s="74">
        <f t="shared" ca="1" si="296"/>
        <v>0.12488605982510499</v>
      </c>
      <c r="CK173" s="74">
        <f t="shared" ca="1" si="297"/>
        <v>-0.25202037103747515</v>
      </c>
      <c r="CL173" s="74">
        <f t="shared" ca="1" si="298"/>
        <v>-4.9981259817044581</v>
      </c>
    </row>
    <row r="174" spans="1:90" x14ac:dyDescent="0.35">
      <c r="A174" s="73" t="s">
        <v>1705</v>
      </c>
      <c r="B174" s="41">
        <f t="shared" si="299"/>
        <v>45019</v>
      </c>
      <c r="C174" s="57">
        <f>'HAVERW (new)'!B229</f>
        <v>424</v>
      </c>
      <c r="D174" s="57">
        <f>'HAVERW (new)'!C229-'HAVERW (new)'!B229</f>
        <v>57</v>
      </c>
      <c r="E174" s="4">
        <f ca="1">AVERAGE(OFFSET('HAVERD (new)'!B$12,(ROWS('Chart Data'!$A$5:$A174)-1)*7,0,7,1))</f>
        <v>108.14285714285714</v>
      </c>
      <c r="F174" s="4">
        <f ca="1">AVERAGE(OFFSET('HAVERD (new)'!C$12,(ROWS('Chart Data'!$A$5:$A174)-1)*7,0,7,1))</f>
        <v>92</v>
      </c>
      <c r="G174" s="57">
        <f>'HAVERW (new)'!Q229</f>
        <v>36134</v>
      </c>
      <c r="H174" s="4">
        <f ca="1">AVERAGE(OFFSET('HAVERD (new)'!O$12,(ROWS('Chart Data'!$A$5:$A174)-1)*7,0,7,1))</f>
        <v>94.142857142857139</v>
      </c>
      <c r="I174" s="4"/>
      <c r="J174" s="4">
        <f ca="1">AVERAGE(OFFSET('HAVERD (new)'!Q$12,(ROWS('Chart Data'!$A$5:$A174)-1)*7,0,7,1))</f>
        <v>84.857142857142861</v>
      </c>
      <c r="K174" s="4">
        <f ca="1">AVERAGE(OFFSET('HAVERD (new)'!R$12,(ROWS('Chart Data'!$A$5:$A174)-1)*7,0,7,1))</f>
        <v>84.571428571428569</v>
      </c>
      <c r="L174" s="57">
        <f>'HAVERW (new)'!D229</f>
        <v>3820</v>
      </c>
      <c r="M174" s="57">
        <f>'HAVERW (new)'!F229</f>
        <v>157.1</v>
      </c>
      <c r="N174" s="4" t="e">
        <f ca="1">AVERAGE(OFFSET('HAVERD (new)'!D$12,(ROWS('Chart Data'!$A$5:$A174)-1)*7,0,7,1))</f>
        <v>#DIV/0!</v>
      </c>
      <c r="O174" s="4">
        <f ca="1">AVERAGE(OFFSET('HAVERD (new)'!E$12,(ROWS('Chart Data'!$A$5:$A174)-1)*7,0,7,1))</f>
        <v>109.61285714285715</v>
      </c>
      <c r="P174" s="4">
        <f ca="1">AVERAGE(AVERAGE(OFFSET('HAVERD (new)'!F$12,(ROWS('Chart Data'!$A$5:$A174)-1)*7,0,7,1)),AVERAGE(OFFSET('HAVERD (new)'!J$12,(ROWS('Chart Data'!$A$5:$A174)-1)*7,0,7,1)),AVERAGE(OFFSET('HAVERD (new)'!K$12,(ROWS('Chart Data'!$A$5:$A174)-1)*7,0,7,1)))</f>
        <v>116.18857142857144</v>
      </c>
      <c r="Q174" s="4">
        <f ca="1">AVERAGE(AVERAGE(OFFSET('HAVERD (new)'!H$12,(ROWS('Chart Data'!$A$5:$A174)-1)*7,0,7,1)),AVERAGE(OFFSET('HAVERD (new)'!I$12,(ROWS('Chart Data'!$A$5:$A174)-1)*7,0,7,1)))</f>
        <v>105.66142857142856</v>
      </c>
      <c r="R174" s="4">
        <f ca="1">AVERAGE(AVERAGE(OFFSET('HAVERD (new)'!L$12,(ROWS('Chart Data'!$A$5:$A174)-1)*7,0,7,1)),AVERAGE(OFFSET('HAVERD (new)'!M$12,(ROWS('Chart Data'!$A$5:$A174)-1)*7,0,7,1)))</f>
        <v>110.91071428571428</v>
      </c>
      <c r="S174" s="57">
        <f>'Fuel demand'!C120</f>
        <v>102.98135575038003</v>
      </c>
      <c r="T174" s="57">
        <f ca="1">AVERAGE(OFFSET(Energy!E$1109,(ROWS('Chart Data'!$A$5:$A174)-1)*7,0,7,1))</f>
        <v>570954.42857142852</v>
      </c>
      <c r="U174" s="57">
        <f ca="1">-AVERAGE(OFFSET('HAVERD (new)'!T$12,(ROWS('Chart Data'!$A$5:$A174)-1)*7,0,7,1))</f>
        <v>-158.37142857142859</v>
      </c>
      <c r="V174" s="4">
        <f ca="1">-AVERAGE(OFFSET('HAVERD (new)'!U$12,(ROWS('Chart Data'!$A$5:$A174)-1)*7,0,7,1))*10000</f>
        <v>-2527.6</v>
      </c>
      <c r="W174" s="4"/>
      <c r="Z174" s="4"/>
      <c r="AA174" s="4">
        <f t="shared" si="257"/>
        <v>-4.7191011235955038</v>
      </c>
      <c r="AB174" s="4">
        <f t="shared" si="258"/>
        <v>13.999999999999989</v>
      </c>
      <c r="AC174" s="4">
        <f t="shared" ca="1" si="259"/>
        <v>-1.9430051813471572</v>
      </c>
      <c r="AD174" s="4">
        <f t="shared" ca="1" si="260"/>
        <v>-14.58885941644562</v>
      </c>
      <c r="AE174" s="4">
        <f t="shared" si="241"/>
        <v>8.2407213252254188</v>
      </c>
      <c r="AF174" s="4">
        <f t="shared" ca="1" si="242"/>
        <v>2.6479750778816147</v>
      </c>
      <c r="AG174" s="4"/>
      <c r="AH174" s="4">
        <f t="shared" ca="1" si="244"/>
        <v>24.789915966386555</v>
      </c>
      <c r="AI174" s="4">
        <f t="shared" ca="1" si="245"/>
        <v>8.8235294117647189</v>
      </c>
      <c r="AJ174" s="4">
        <f t="shared" si="246"/>
        <v>-13.118152206100087</v>
      </c>
      <c r="AK174" s="4">
        <f t="shared" si="247"/>
        <v>-20.559127356786821</v>
      </c>
      <c r="AL174" s="73" t="e">
        <f>NA()</f>
        <v>#N/A</v>
      </c>
      <c r="AM174" s="4">
        <f t="shared" ca="1" si="248"/>
        <v>21.082863860878341</v>
      </c>
      <c r="AN174" s="4">
        <f t="shared" ca="1" si="249"/>
        <v>21.499850612488803</v>
      </c>
      <c r="AO174" s="4">
        <f t="shared" ca="1" si="250"/>
        <v>24.496923892643419</v>
      </c>
      <c r="AP174" s="4">
        <f t="shared" ca="1" si="251"/>
        <v>22.271481668136573</v>
      </c>
      <c r="AQ174" s="4">
        <f t="shared" si="252"/>
        <v>7.8250026443343002</v>
      </c>
      <c r="AR174" s="4">
        <f t="shared" ca="1" si="253"/>
        <v>-12.340683968316423</v>
      </c>
      <c r="AS174" s="57">
        <f t="shared" ca="1" si="261"/>
        <v>158.37142857142859</v>
      </c>
      <c r="AT174" s="57">
        <f t="shared" ca="1" si="262"/>
        <v>2527.6</v>
      </c>
      <c r="AW174" s="4">
        <f t="shared" si="300"/>
        <v>-3.7208877813725199</v>
      </c>
      <c r="AX174" s="4">
        <f t="shared" si="263"/>
        <v>10.965453319851704</v>
      </c>
      <c r="AY174" s="4">
        <f t="shared" ca="1" si="264"/>
        <v>2.3618671144418069</v>
      </c>
      <c r="AZ174" s="4">
        <f t="shared" ca="1" si="265"/>
        <v>-5.1693922957408347</v>
      </c>
      <c r="BA174" s="4">
        <f t="shared" si="266"/>
        <v>14.810117223221326</v>
      </c>
      <c r="BB174" s="4">
        <f t="shared" ca="1" si="267"/>
        <v>2.593330289396417</v>
      </c>
      <c r="BC174" s="4" t="e">
        <f t="shared" si="268"/>
        <v>#DIV/0!</v>
      </c>
      <c r="BD174" s="4">
        <f t="shared" ca="1" si="269"/>
        <v>15.471570381172238</v>
      </c>
      <c r="BE174" s="4">
        <f t="shared" ca="1" si="270"/>
        <v>8.6024963883774621</v>
      </c>
      <c r="BF174" s="4">
        <f t="shared" si="271"/>
        <v>-28.376202600168916</v>
      </c>
      <c r="BG174" s="4">
        <f t="shared" si="272"/>
        <v>-19.508572858400395</v>
      </c>
      <c r="BH174" s="4" t="e">
        <f t="shared" si="273"/>
        <v>#N/A</v>
      </c>
      <c r="BI174" s="4">
        <f t="shared" ca="1" si="274"/>
        <v>20.729678535782739</v>
      </c>
      <c r="BJ174" s="4">
        <f t="shared" ca="1" si="275"/>
        <v>19.909171316737744</v>
      </c>
      <c r="BK174" s="4">
        <f t="shared" ca="1" si="276"/>
        <v>19.857654827175114</v>
      </c>
      <c r="BL174" s="4">
        <f t="shared" ca="1" si="277"/>
        <v>22.118676883495603</v>
      </c>
      <c r="BM174" s="4">
        <f t="shared" si="278"/>
        <v>5.403586849073589</v>
      </c>
      <c r="BN174" s="4">
        <f t="shared" ca="1" si="279"/>
        <v>-6.9362533452009796</v>
      </c>
      <c r="BO174" s="4">
        <f t="shared" ca="1" si="280"/>
        <v>180.30607142857144</v>
      </c>
      <c r="BP174" s="4">
        <f t="shared" ca="1" si="281"/>
        <v>3057.1</v>
      </c>
      <c r="BS174" s="74">
        <f t="shared" si="254"/>
        <v>0.95571257771249751</v>
      </c>
      <c r="BT174" s="74">
        <f t="shared" si="255"/>
        <v>-0.18413089516392878</v>
      </c>
      <c r="BU174" s="74">
        <f t="shared" ca="1" si="282"/>
        <v>-0.99775018135189164</v>
      </c>
      <c r="BV174" s="74">
        <f t="shared" ca="1" si="283"/>
        <v>-1.0724732610553087</v>
      </c>
      <c r="BW174" s="74">
        <f t="shared" si="284"/>
        <v>-0.30883364301857291</v>
      </c>
      <c r="BX174" s="74">
        <f t="shared" ca="1" si="285"/>
        <v>-0.33393725410888131</v>
      </c>
      <c r="BY174" s="74" t="e">
        <f t="shared" ca="1" si="256"/>
        <v>#DIV/0!</v>
      </c>
      <c r="BZ174" s="74">
        <f t="shared" ca="1" si="286"/>
        <v>-0.14196295333425957</v>
      </c>
      <c r="CA174" s="74">
        <f t="shared" ca="1" si="287"/>
        <v>-1.4077091683698277</v>
      </c>
      <c r="CB174" s="74">
        <f t="shared" si="288"/>
        <v>-0.521414082831824</v>
      </c>
      <c r="CC174" s="74">
        <f t="shared" si="289"/>
        <v>1.8690633827173524</v>
      </c>
      <c r="CD174" s="74" t="e">
        <f t="shared" ca="1" si="290"/>
        <v>#DIV/0!</v>
      </c>
      <c r="CE174" s="74">
        <f t="shared" ca="1" si="291"/>
        <v>1.3556702722520613</v>
      </c>
      <c r="CF174" s="74">
        <f t="shared" ca="1" si="292"/>
        <v>1.6536479088726834</v>
      </c>
      <c r="CG174" s="74">
        <f t="shared" ca="1" si="293"/>
        <v>0.52774703789817778</v>
      </c>
      <c r="CH174" s="74">
        <f t="shared" ca="1" si="294"/>
        <v>1.1577302159913734</v>
      </c>
      <c r="CI174" s="74">
        <f t="shared" si="295"/>
        <v>0.29939836044594054</v>
      </c>
      <c r="CJ174" s="74">
        <f t="shared" ca="1" si="296"/>
        <v>-0.65935177637111153</v>
      </c>
      <c r="CK174" s="74">
        <f t="shared" ca="1" si="297"/>
        <v>0.51775253541752875</v>
      </c>
      <c r="CL174" s="74">
        <f t="shared" ca="1" si="298"/>
        <v>-3.1210705783618575</v>
      </c>
    </row>
    <row r="175" spans="1:90" x14ac:dyDescent="0.35">
      <c r="A175" s="73" t="s">
        <v>1706</v>
      </c>
      <c r="B175" s="41">
        <f t="shared" si="299"/>
        <v>45026</v>
      </c>
      <c r="C175" s="57">
        <f>'HAVERW (new)'!B230</f>
        <v>429</v>
      </c>
      <c r="D175" s="57">
        <f>'HAVERW (new)'!C230-'HAVERW (new)'!B230</f>
        <v>55</v>
      </c>
      <c r="E175" s="4">
        <f ca="1">AVERAGE(OFFSET('HAVERD (new)'!B$12,(ROWS('Chart Data'!$A$5:$A175)-1)*7,0,7,1))</f>
        <v>108.57142857142857</v>
      </c>
      <c r="F175" s="4">
        <f ca="1">AVERAGE(OFFSET('HAVERD (new)'!C$12,(ROWS('Chart Data'!$A$5:$A175)-1)*7,0,7,1))</f>
        <v>96.285714285714292</v>
      </c>
      <c r="G175" s="57">
        <f>'HAVERW (new)'!Q230</f>
        <v>36449</v>
      </c>
      <c r="H175" s="4">
        <f ca="1">AVERAGE(OFFSET('HAVERD (new)'!O$12,(ROWS('Chart Data'!$A$5:$A175)-1)*7,0,7,1))</f>
        <v>92.428571428571431</v>
      </c>
      <c r="I175" s="4"/>
      <c r="J175" s="4">
        <f ca="1">AVERAGE(OFFSET('HAVERD (new)'!Q$12,(ROWS('Chart Data'!$A$5:$A175)-1)*7,0,7,1))</f>
        <v>81.714285714285708</v>
      </c>
      <c r="K175" s="4">
        <f ca="1">AVERAGE(OFFSET('HAVERD (new)'!R$12,(ROWS('Chart Data'!$A$5:$A175)-1)*7,0,7,1))</f>
        <v>85.428571428571431</v>
      </c>
      <c r="L175" s="57">
        <f>'HAVERW (new)'!D230</f>
        <v>3962</v>
      </c>
      <c r="M175" s="57">
        <f>'HAVERW (new)'!F230</f>
        <v>128.28571428571428</v>
      </c>
      <c r="N175" s="4" t="e">
        <f ca="1">AVERAGE(OFFSET('HAVERD (new)'!D$12,(ROWS('Chart Data'!$A$5:$A175)-1)*7,0,7,1))</f>
        <v>#DIV/0!</v>
      </c>
      <c r="O175" s="4">
        <f ca="1">AVERAGE(OFFSET('HAVERD (new)'!E$12,(ROWS('Chart Data'!$A$5:$A175)-1)*7,0,7,1))</f>
        <v>101.17857142857143</v>
      </c>
      <c r="P175" s="4">
        <f ca="1">AVERAGE(AVERAGE(OFFSET('HAVERD (new)'!F$12,(ROWS('Chart Data'!$A$5:$A175)-1)*7,0,7,1)),AVERAGE(OFFSET('HAVERD (new)'!J$12,(ROWS('Chart Data'!$A$5:$A175)-1)*7,0,7,1)),AVERAGE(OFFSET('HAVERD (new)'!K$12,(ROWS('Chart Data'!$A$5:$A175)-1)*7,0,7,1)))</f>
        <v>99.765714285714282</v>
      </c>
      <c r="Q175" s="4">
        <f ca="1">AVERAGE(AVERAGE(OFFSET('HAVERD (new)'!H$12,(ROWS('Chart Data'!$A$5:$A175)-1)*7,0,7,1)),AVERAGE(OFFSET('HAVERD (new)'!I$12,(ROWS('Chart Data'!$A$5:$A175)-1)*7,0,7,1)))</f>
        <v>104.86</v>
      </c>
      <c r="R175" s="4">
        <f ca="1">AVERAGE(AVERAGE(OFFSET('HAVERD (new)'!L$12,(ROWS('Chart Data'!$A$5:$A175)-1)*7,0,7,1)),AVERAGE(OFFSET('HAVERD (new)'!M$12,(ROWS('Chart Data'!$A$5:$A175)-1)*7,0,7,1)))</f>
        <v>107.01857142857142</v>
      </c>
      <c r="S175" s="57">
        <f>'Fuel demand'!C121</f>
        <v>98.419515254700414</v>
      </c>
      <c r="T175" s="57">
        <f ca="1">AVERAGE(OFFSET(Energy!E$1109,(ROWS('Chart Data'!$A$5:$A175)-1)*7,0,7,1))</f>
        <v>623838.85714285716</v>
      </c>
      <c r="U175" s="57">
        <f ca="1">-AVERAGE(OFFSET('HAVERD (new)'!T$12,(ROWS('Chart Data'!$A$5:$A175)-1)*7,0,7,1))</f>
        <v>-139.32714285714286</v>
      </c>
      <c r="V175" s="4">
        <f ca="1">-AVERAGE(OFFSET('HAVERD (new)'!U$12,(ROWS('Chart Data'!$A$5:$A175)-1)*7,0,7,1))*10000</f>
        <v>-1511.9999999999998</v>
      </c>
      <c r="W175" s="4"/>
      <c r="Z175" s="4"/>
      <c r="AA175" s="4">
        <f t="shared" si="257"/>
        <v>0.23364485981307581</v>
      </c>
      <c r="AB175" s="4">
        <f t="shared" si="258"/>
        <v>-1.7857142857142905</v>
      </c>
      <c r="AC175" s="4">
        <f t="shared" ca="1" si="259"/>
        <v>4.1095890410958846</v>
      </c>
      <c r="AD175" s="4">
        <f t="shared" ca="1" si="260"/>
        <v>4.9844236760124838</v>
      </c>
      <c r="AE175" s="4">
        <f t="shared" si="241"/>
        <v>9.4728938279020838</v>
      </c>
      <c r="AF175" s="4">
        <f t="shared" ca="1" si="242"/>
        <v>0.77881619937696378</v>
      </c>
      <c r="AG175" s="4"/>
      <c r="AH175" s="4">
        <f t="shared" ca="1" si="244"/>
        <v>16.496945010183307</v>
      </c>
      <c r="AI175" s="4">
        <f t="shared" ca="1" si="245"/>
        <v>3.460207612456756</v>
      </c>
      <c r="AJ175" s="4">
        <f t="shared" si="246"/>
        <v>1.3691809808314637</v>
      </c>
      <c r="AK175" s="4">
        <f t="shared" si="247"/>
        <v>-30.92307692307693</v>
      </c>
      <c r="AL175" s="73" t="e">
        <f>NA()</f>
        <v>#N/A</v>
      </c>
      <c r="AM175" s="4">
        <f t="shared" ca="1" si="248"/>
        <v>14.000354113348457</v>
      </c>
      <c r="AN175" s="4">
        <f t="shared" ca="1" si="249"/>
        <v>17.284040462848417</v>
      </c>
      <c r="AO175" s="4">
        <f t="shared" ca="1" si="250"/>
        <v>16.534232982734665</v>
      </c>
      <c r="AP175" s="4">
        <f t="shared" ca="1" si="251"/>
        <v>15.648421881392194</v>
      </c>
      <c r="AQ175" s="4">
        <f t="shared" si="252"/>
        <v>0.6318121211753791</v>
      </c>
      <c r="AR175" s="4">
        <f t="shared" ca="1" si="253"/>
        <v>3.1743279059888385</v>
      </c>
      <c r="AS175" s="57">
        <f t="shared" ca="1" si="261"/>
        <v>139.32714285714286</v>
      </c>
      <c r="AT175" s="57">
        <f t="shared" ca="1" si="262"/>
        <v>1511.9999999999998</v>
      </c>
      <c r="AW175" s="4">
        <f t="shared" si="300"/>
        <v>-3.2620189005153621</v>
      </c>
      <c r="AX175" s="4">
        <f t="shared" si="263"/>
        <v>9.9376293995859193</v>
      </c>
      <c r="AY175" s="4">
        <f t="shared" ca="1" si="264"/>
        <v>2.1424613056620689</v>
      </c>
      <c r="AZ175" s="4">
        <f t="shared" ca="1" si="265"/>
        <v>-3.1275304085679547</v>
      </c>
      <c r="BA175" s="4">
        <f t="shared" si="266"/>
        <v>11.741379554799778</v>
      </c>
      <c r="BB175" s="4">
        <f t="shared" ca="1" si="267"/>
        <v>1.791101823903235</v>
      </c>
      <c r="BC175" s="4" t="e">
        <f t="shared" si="268"/>
        <v>#DIV/0!</v>
      </c>
      <c r="BD175" s="4">
        <f t="shared" ca="1" si="269"/>
        <v>19.112974015692313</v>
      </c>
      <c r="BE175" s="4">
        <f t="shared" ca="1" si="270"/>
        <v>6.7793762484808955</v>
      </c>
      <c r="BF175" s="4">
        <f t="shared" si="271"/>
        <v>-30.258204367263335</v>
      </c>
      <c r="BG175" s="4">
        <f t="shared" si="272"/>
        <v>-22.385841328134617</v>
      </c>
      <c r="BH175" s="4" t="e">
        <f t="shared" si="273"/>
        <v>#N/A</v>
      </c>
      <c r="BI175" s="4">
        <f t="shared" ca="1" si="274"/>
        <v>18.153129147538561</v>
      </c>
      <c r="BJ175" s="4">
        <f t="shared" ca="1" si="275"/>
        <v>18.684038475091533</v>
      </c>
      <c r="BK175" s="4">
        <f t="shared" ca="1" si="276"/>
        <v>18.829312887881812</v>
      </c>
      <c r="BL175" s="4">
        <f t="shared" ca="1" si="277"/>
        <v>19.862106987940475</v>
      </c>
      <c r="BM175" s="4">
        <f t="shared" si="278"/>
        <v>7.4047539529577273</v>
      </c>
      <c r="BN175" s="4">
        <f t="shared" ca="1" si="279"/>
        <v>-4.9610242462385514</v>
      </c>
      <c r="BO175" s="4">
        <f t="shared" ca="1" si="280"/>
        <v>162.45571428571429</v>
      </c>
      <c r="BP175" s="4">
        <f t="shared" ca="1" si="281"/>
        <v>2863.45</v>
      </c>
      <c r="BS175" s="74">
        <f t="shared" si="254"/>
        <v>1.139435513169244</v>
      </c>
      <c r="BT175" s="74">
        <f t="shared" si="255"/>
        <v>-0.34992841115569145</v>
      </c>
      <c r="BU175" s="74">
        <f t="shared" ca="1" si="282"/>
        <v>-0.94830220980912183</v>
      </c>
      <c r="BV175" s="74">
        <f t="shared" ca="1" si="283"/>
        <v>-0.67928299425779748</v>
      </c>
      <c r="BW175" s="74">
        <f t="shared" si="284"/>
        <v>-0.24738128295071563</v>
      </c>
      <c r="BX175" s="74">
        <f t="shared" ca="1" si="285"/>
        <v>-0.66240012700286632</v>
      </c>
      <c r="BY175" s="74" t="e">
        <f t="shared" ca="1" si="256"/>
        <v>#DIV/0!</v>
      </c>
      <c r="BZ175" s="74">
        <f t="shared" ca="1" si="286"/>
        <v>-0.92121306549774595</v>
      </c>
      <c r="CA175" s="74">
        <f t="shared" ca="1" si="287"/>
        <v>-1.120669538612681</v>
      </c>
      <c r="CB175" s="74">
        <f t="shared" si="288"/>
        <v>-0.45963152996395551</v>
      </c>
      <c r="CC175" s="74">
        <f t="shared" si="289"/>
        <v>0.11862962762623269</v>
      </c>
      <c r="CD175" s="74" t="e">
        <f t="shared" ca="1" si="290"/>
        <v>#DIV/0!</v>
      </c>
      <c r="CE175" s="74">
        <f t="shared" ca="1" si="291"/>
        <v>3.3167112883449638E-2</v>
      </c>
      <c r="CF175" s="74">
        <f t="shared" ca="1" si="292"/>
        <v>-0.39709869246356966</v>
      </c>
      <c r="CG175" s="74">
        <f t="shared" ca="1" si="293"/>
        <v>0.43692232066171877</v>
      </c>
      <c r="CH175" s="74">
        <f t="shared" ca="1" si="294"/>
        <v>0.73217083851772935</v>
      </c>
      <c r="CI175" s="74">
        <f t="shared" si="295"/>
        <v>-0.80746638751589839</v>
      </c>
      <c r="CJ175" s="74">
        <f t="shared" ca="1" si="296"/>
        <v>-5.5567094010788833E-2</v>
      </c>
      <c r="CK175" s="74">
        <f t="shared" ca="1" si="297"/>
        <v>0.75918493274370213</v>
      </c>
      <c r="CL175" s="74">
        <f t="shared" ca="1" si="298"/>
        <v>-1.5461057174607122</v>
      </c>
    </row>
    <row r="176" spans="1:90" x14ac:dyDescent="0.35">
      <c r="A176" s="73" t="s">
        <v>1707</v>
      </c>
      <c r="B176" s="41">
        <f t="shared" si="299"/>
        <v>45033</v>
      </c>
      <c r="C176" s="57">
        <f>'HAVERW (new)'!B231</f>
        <v>395</v>
      </c>
      <c r="D176" s="57">
        <f>'HAVERW (new)'!C231-'HAVERW (new)'!B231</f>
        <v>56</v>
      </c>
      <c r="E176" s="4">
        <f ca="1">AVERAGE(OFFSET('HAVERD (new)'!B$12,(ROWS('Chart Data'!$A$5:$A176)-1)*7,0,7,1))</f>
        <v>119.57142857142857</v>
      </c>
      <c r="F176" s="4">
        <f ca="1">AVERAGE(OFFSET('HAVERD (new)'!C$12,(ROWS('Chart Data'!$A$5:$A176)-1)*7,0,7,1))</f>
        <v>108</v>
      </c>
      <c r="G176" s="57">
        <f>'HAVERW (new)'!Q231</f>
        <v>36878</v>
      </c>
      <c r="H176" s="4">
        <f ca="1">AVERAGE(OFFSET('HAVERD (new)'!O$12,(ROWS('Chart Data'!$A$5:$A176)-1)*7,0,7,1))</f>
        <v>97.285714285714292</v>
      </c>
      <c r="I176" s="4"/>
      <c r="J176" s="4">
        <f ca="1">AVERAGE(OFFSET('HAVERD (new)'!Q$12,(ROWS('Chart Data'!$A$5:$A176)-1)*7,0,7,1))</f>
        <v>88</v>
      </c>
      <c r="K176" s="4">
        <f ca="1">AVERAGE(OFFSET('HAVERD (new)'!R$12,(ROWS('Chart Data'!$A$5:$A176)-1)*7,0,7,1))</f>
        <v>95.285714285714292</v>
      </c>
      <c r="L176" s="57">
        <f>'HAVERW (new)'!D231</f>
        <v>4343</v>
      </c>
      <c r="M176" s="57">
        <f>'HAVERW (new)'!F231</f>
        <v>132.61428571428573</v>
      </c>
      <c r="N176" s="4" t="e">
        <f ca="1">AVERAGE(OFFSET('HAVERD (new)'!D$12,(ROWS('Chart Data'!$A$5:$A176)-1)*7,0,7,1))</f>
        <v>#DIV/0!</v>
      </c>
      <c r="O176" s="4">
        <f ca="1">AVERAGE(OFFSET('HAVERD (new)'!E$12,(ROWS('Chart Data'!$A$5:$A176)-1)*7,0,7,1))</f>
        <v>95.322857142857146</v>
      </c>
      <c r="P176" s="4">
        <f ca="1">AVERAGE(AVERAGE(OFFSET('HAVERD (new)'!F$12,(ROWS('Chart Data'!$A$5:$A176)-1)*7,0,7,1)),AVERAGE(OFFSET('HAVERD (new)'!J$12,(ROWS('Chart Data'!$A$5:$A176)-1)*7,0,7,1)),AVERAGE(OFFSET('HAVERD (new)'!K$12,(ROWS('Chart Data'!$A$5:$A176)-1)*7,0,7,1)))</f>
        <v>92.319047619047595</v>
      </c>
      <c r="Q176" s="4">
        <f ca="1">AVERAGE(AVERAGE(OFFSET('HAVERD (new)'!H$12,(ROWS('Chart Data'!$A$5:$A176)-1)*7,0,7,1)),AVERAGE(OFFSET('HAVERD (new)'!I$12,(ROWS('Chart Data'!$A$5:$A176)-1)*7,0,7,1)))</f>
        <v>94.263571428571424</v>
      </c>
      <c r="R176" s="4">
        <f ca="1">AVERAGE(AVERAGE(OFFSET('HAVERD (new)'!L$12,(ROWS('Chart Data'!$A$5:$A176)-1)*7,0,7,1)),AVERAGE(OFFSET('HAVERD (new)'!M$12,(ROWS('Chart Data'!$A$5:$A176)-1)*7,0,7,1)))</f>
        <v>97.251428571428562</v>
      </c>
      <c r="S176" s="57">
        <f>'Fuel demand'!C122</f>
        <v>102.06537532886472</v>
      </c>
      <c r="T176" s="57">
        <f ca="1">AVERAGE(OFFSET(Energy!E$1109,(ROWS('Chart Data'!$A$5:$A176)-1)*7,0,7,1))</f>
        <v>627529.14285714284</v>
      </c>
      <c r="U176" s="57">
        <f ca="1">-AVERAGE(OFFSET('HAVERD (new)'!T$12,(ROWS('Chart Data'!$A$5:$A176)-1)*7,0,7,1))</f>
        <v>-156.32</v>
      </c>
      <c r="V176" s="4">
        <f ca="1">-AVERAGE(OFFSET('HAVERD (new)'!U$12,(ROWS('Chart Data'!$A$5:$A176)-1)*7,0,7,1))*10000</f>
        <v>-967.2</v>
      </c>
      <c r="W176" s="4"/>
      <c r="Z176" s="4"/>
      <c r="AA176" s="4">
        <f t="shared" si="257"/>
        <v>-7.7102803738317789</v>
      </c>
      <c r="AB176" s="4">
        <f t="shared" si="258"/>
        <v>-3.4482758620689613</v>
      </c>
      <c r="AC176" s="4">
        <f t="shared" ca="1" si="259"/>
        <v>10.568031704095105</v>
      </c>
      <c r="AD176" s="4">
        <f t="shared" ca="1" si="260"/>
        <v>9.8837209302325526</v>
      </c>
      <c r="AE176" s="4">
        <f t="shared" si="241"/>
        <v>9.3978048056956318</v>
      </c>
      <c r="AF176" s="4">
        <f t="shared" ca="1" si="242"/>
        <v>3.1818181818181746</v>
      </c>
      <c r="AG176" s="4"/>
      <c r="AH176" s="4">
        <f t="shared" ca="1" si="244"/>
        <v>25.458248472505108</v>
      </c>
      <c r="AI176" s="4">
        <f t="shared" ca="1" si="245"/>
        <v>15.397923875432529</v>
      </c>
      <c r="AJ176" s="4">
        <f t="shared" si="246"/>
        <v>-22.996318323421129</v>
      </c>
      <c r="AK176" s="4">
        <f t="shared" si="247"/>
        <v>-17.130869487591493</v>
      </c>
      <c r="AL176" s="73" t="e">
        <f>NA()</f>
        <v>#N/A</v>
      </c>
      <c r="AM176" s="4">
        <f t="shared" ca="1" si="248"/>
        <v>14.249024039449365</v>
      </c>
      <c r="AN176" s="4">
        <f t="shared" ca="1" si="249"/>
        <v>19.765250965250946</v>
      </c>
      <c r="AO176" s="4">
        <f t="shared" ca="1" si="250"/>
        <v>7.9951554431705762</v>
      </c>
      <c r="AP176" s="4">
        <f t="shared" ca="1" si="251"/>
        <v>11.326246933769401</v>
      </c>
      <c r="AQ176" s="4">
        <f t="shared" si="252"/>
        <v>12.15705566285159</v>
      </c>
      <c r="AR176" s="4">
        <f t="shared" ca="1" si="253"/>
        <v>10.156220220959234</v>
      </c>
      <c r="AS176" s="57">
        <f t="shared" ca="1" si="261"/>
        <v>156.32</v>
      </c>
      <c r="AT176" s="57">
        <f t="shared" ca="1" si="262"/>
        <v>967.2</v>
      </c>
      <c r="AW176" s="4">
        <f t="shared" si="300"/>
        <v>-2.8677747391136958</v>
      </c>
      <c r="AX176" s="4">
        <f t="shared" si="263"/>
        <v>4.9088937674020112</v>
      </c>
      <c r="AY176" s="4">
        <f t="shared" ca="1" si="264"/>
        <v>4.3756642002393047</v>
      </c>
      <c r="AZ176" s="4">
        <f t="shared" ca="1" si="265"/>
        <v>-2.9123293579170095E-2</v>
      </c>
      <c r="BA176" s="4">
        <f t="shared" si="266"/>
        <v>9.3093034888962194</v>
      </c>
      <c r="BB176" s="4">
        <f t="shared" ca="1" si="267"/>
        <v>2.6986639926761646</v>
      </c>
      <c r="BC176" s="4" t="e">
        <f t="shared" si="268"/>
        <v>#DIV/0!</v>
      </c>
      <c r="BD176" s="4">
        <f t="shared" ca="1" si="269"/>
        <v>21.170813444742965</v>
      </c>
      <c r="BE176" s="4">
        <f t="shared" ca="1" si="270"/>
        <v>8.6539918672492604</v>
      </c>
      <c r="BF176" s="4">
        <f t="shared" si="271"/>
        <v>-4.3478278294535961</v>
      </c>
      <c r="BG176" s="4">
        <f t="shared" si="272"/>
        <v>-21.902029144883187</v>
      </c>
      <c r="BH176" s="4" t="e">
        <f t="shared" si="273"/>
        <v>#N/A</v>
      </c>
      <c r="BI176" s="4">
        <f t="shared" ca="1" si="274"/>
        <v>16.574747649213716</v>
      </c>
      <c r="BJ176" s="4">
        <f t="shared" ca="1" si="275"/>
        <v>18.749212614730212</v>
      </c>
      <c r="BK176" s="4">
        <f t="shared" ca="1" si="276"/>
        <v>16.181494982687827</v>
      </c>
      <c r="BL176" s="4">
        <f t="shared" ca="1" si="277"/>
        <v>17.439912309380468</v>
      </c>
      <c r="BM176" s="4">
        <f t="shared" si="278"/>
        <v>8.9164859836084034</v>
      </c>
      <c r="BN176" s="4">
        <f t="shared" ca="1" si="279"/>
        <v>-2.0998748912565803</v>
      </c>
      <c r="BO176" s="4">
        <f t="shared" ca="1" si="280"/>
        <v>168.27749999999997</v>
      </c>
      <c r="BP176" s="4">
        <f t="shared" ca="1" si="281"/>
        <v>2186.1999999999998</v>
      </c>
      <c r="BS176" s="74">
        <f t="shared" si="254"/>
        <v>-0.10988044793663203</v>
      </c>
      <c r="BT176" s="74">
        <f t="shared" si="255"/>
        <v>-0.26702965315981014</v>
      </c>
      <c r="BU176" s="74">
        <f t="shared" ca="1" si="282"/>
        <v>0.32086239312196591</v>
      </c>
      <c r="BV176" s="74">
        <f t="shared" ca="1" si="283"/>
        <v>0.39543706832206493</v>
      </c>
      <c r="BW176" s="74">
        <f t="shared" si="284"/>
        <v>-0.16368902114401476</v>
      </c>
      <c r="BX176" s="74">
        <f t="shared" ca="1" si="285"/>
        <v>0.26824467953009523</v>
      </c>
      <c r="BY176" s="74" t="e">
        <f t="shared" ca="1" si="256"/>
        <v>#DIV/0!</v>
      </c>
      <c r="BZ176" s="74">
        <f t="shared" ca="1" si="286"/>
        <v>0.63728715882922327</v>
      </c>
      <c r="CA176" s="74">
        <f t="shared" ca="1" si="287"/>
        <v>2.1802862035944921</v>
      </c>
      <c r="CB176" s="74">
        <f t="shared" si="288"/>
        <v>-0.29386284938185775</v>
      </c>
      <c r="CC176" s="74">
        <f t="shared" si="289"/>
        <v>0.38158521899589648</v>
      </c>
      <c r="CD176" s="74" t="e">
        <f t="shared" ca="1" si="290"/>
        <v>#DIV/0!</v>
      </c>
      <c r="CE176" s="74">
        <f t="shared" ca="1" si="291"/>
        <v>-0.88501385768767737</v>
      </c>
      <c r="CF176" s="74">
        <f t="shared" ca="1" si="292"/>
        <v>-1.3269750364584778</v>
      </c>
      <c r="CG176" s="74">
        <f t="shared" ca="1" si="293"/>
        <v>-0.76395529092730952</v>
      </c>
      <c r="CH176" s="74">
        <f t="shared" ca="1" si="294"/>
        <v>-0.33574968406891187</v>
      </c>
      <c r="CI176" s="74">
        <f t="shared" si="295"/>
        <v>7.7148932970620018E-2</v>
      </c>
      <c r="CJ176" s="74">
        <f t="shared" ca="1" si="296"/>
        <v>-1.3434881410450914E-2</v>
      </c>
      <c r="CK176" s="74">
        <f t="shared" ca="1" si="297"/>
        <v>0.54375935580312551</v>
      </c>
      <c r="CL176" s="74">
        <f t="shared" ca="1" si="298"/>
        <v>-0.701244693219925</v>
      </c>
    </row>
    <row r="177" spans="1:90" x14ac:dyDescent="0.35">
      <c r="A177" s="73" t="s">
        <v>1708</v>
      </c>
      <c r="B177" s="41">
        <f t="shared" si="299"/>
        <v>45040</v>
      </c>
      <c r="C177" s="57">
        <f>'HAVERW (new)'!B232</f>
        <v>438</v>
      </c>
      <c r="D177" s="57">
        <f>'HAVERW (new)'!C232-'HAVERW (new)'!B232</f>
        <v>60</v>
      </c>
      <c r="E177" s="4">
        <f ca="1">AVERAGE(OFFSET('HAVERD (new)'!B$12,(ROWS('Chart Data'!$A$5:$A177)-1)*7,0,7,1))</f>
        <v>120.85714285714286</v>
      </c>
      <c r="F177" s="4">
        <f ca="1">AVERAGE(OFFSET('HAVERD (new)'!C$12,(ROWS('Chart Data'!$A$5:$A177)-1)*7,0,7,1))</f>
        <v>108</v>
      </c>
      <c r="G177" s="57">
        <f>'HAVERW (new)'!Q232</f>
        <v>36993</v>
      </c>
      <c r="H177" s="4">
        <f ca="1">AVERAGE(OFFSET('HAVERD (new)'!O$12,(ROWS('Chart Data'!$A$5:$A177)-1)*7,0,7,1))</f>
        <v>98.857142857142861</v>
      </c>
      <c r="I177" s="4"/>
      <c r="J177" s="4">
        <f ca="1">AVERAGE(OFFSET('HAVERD (new)'!Q$12,(ROWS('Chart Data'!$A$5:$A177)-1)*7,0,7,1))</f>
        <v>88.714285714285708</v>
      </c>
      <c r="K177" s="4">
        <f ca="1">AVERAGE(OFFSET('HAVERD (new)'!R$12,(ROWS('Chart Data'!$A$5:$A177)-1)*7,0,7,1))</f>
        <v>91.857142857142861</v>
      </c>
      <c r="L177" s="57">
        <f>'HAVERW (new)'!D232</f>
        <v>6468</v>
      </c>
      <c r="M177" s="57">
        <f>'HAVERW (new)'!F232</f>
        <v>148.37142857142859</v>
      </c>
      <c r="N177" s="4" t="e">
        <f ca="1">AVERAGE(OFFSET('HAVERD (new)'!D$12,(ROWS('Chart Data'!$A$5:$A177)-1)*7,0,7,1))</f>
        <v>#DIV/0!</v>
      </c>
      <c r="O177" s="4">
        <f ca="1">AVERAGE(OFFSET('HAVERD (new)'!E$12,(ROWS('Chart Data'!$A$5:$A177)-1)*7,0,7,1))</f>
        <v>97.668571428571425</v>
      </c>
      <c r="P177" s="4">
        <f ca="1">AVERAGE(AVERAGE(OFFSET('HAVERD (new)'!F$12,(ROWS('Chart Data'!$A$5:$A177)-1)*7,0,7,1)),AVERAGE(OFFSET('HAVERD (new)'!J$12,(ROWS('Chart Data'!$A$5:$A177)-1)*7,0,7,1)),AVERAGE(OFFSET('HAVERD (new)'!K$12,(ROWS('Chart Data'!$A$5:$A177)-1)*7,0,7,1)))</f>
        <v>95.610952380952384</v>
      </c>
      <c r="Q177" s="4">
        <f ca="1">AVERAGE(AVERAGE(OFFSET('HAVERD (new)'!H$12,(ROWS('Chart Data'!$A$5:$A177)-1)*7,0,7,1)),AVERAGE(OFFSET('HAVERD (new)'!I$12,(ROWS('Chart Data'!$A$5:$A177)-1)*7,0,7,1)))</f>
        <v>95.368571428571443</v>
      </c>
      <c r="R177" s="4">
        <f ca="1">AVERAGE(AVERAGE(OFFSET('HAVERD (new)'!L$12,(ROWS('Chart Data'!$A$5:$A177)-1)*7,0,7,1)),AVERAGE(OFFSET('HAVERD (new)'!M$12,(ROWS('Chart Data'!$A$5:$A177)-1)*7,0,7,1)))</f>
        <v>97.15428571428572</v>
      </c>
      <c r="S177" s="57">
        <f>'Fuel demand'!C123</f>
        <v>105.98806515080263</v>
      </c>
      <c r="T177" s="57">
        <f ca="1">AVERAGE(OFFSET(Energy!E$1109,(ROWS('Chart Data'!$A$5:$A177)-1)*7,0,7,1))</f>
        <v>599413.85714285716</v>
      </c>
      <c r="U177" s="57">
        <f ca="1">-AVERAGE(OFFSET('HAVERD (new)'!T$12,(ROWS('Chart Data'!$A$5:$A177)-1)*7,0,7,1))</f>
        <v>-266.03000000000003</v>
      </c>
      <c r="V177" s="4">
        <f ca="1">-AVERAGE(OFFSET('HAVERD (new)'!U$12,(ROWS('Chart Data'!$A$5:$A177)-1)*7,0,7,1))*10000</f>
        <v>-665.8</v>
      </c>
      <c r="W177" s="4"/>
      <c r="Z177" s="4"/>
      <c r="AA177" s="4">
        <f t="shared" si="257"/>
        <v>2.3364485981308469</v>
      </c>
      <c r="AB177" s="4">
        <f t="shared" si="258"/>
        <v>-1.6393442622950838</v>
      </c>
      <c r="AC177" s="4">
        <f t="shared" ca="1" si="259"/>
        <v>4.573547589616811</v>
      </c>
      <c r="AD177" s="4">
        <f t="shared" ca="1" si="260"/>
        <v>0.53191489361701372</v>
      </c>
      <c r="AE177" s="4">
        <f t="shared" si="241"/>
        <v>7.6253927615500983</v>
      </c>
      <c r="AF177" s="4">
        <f t="shared" ca="1" si="242"/>
        <v>2.5185185185185199</v>
      </c>
      <c r="AG177" s="4"/>
      <c r="AH177" s="4">
        <f t="shared" ca="1" si="244"/>
        <v>26.73469387755101</v>
      </c>
      <c r="AI177" s="4">
        <f t="shared" ca="1" si="245"/>
        <v>13.204225352112697</v>
      </c>
      <c r="AJ177" s="4">
        <f t="shared" si="246"/>
        <v>-144.72190692395003</v>
      </c>
      <c r="AK177" s="4">
        <f t="shared" si="247"/>
        <v>-10.619621342512897</v>
      </c>
      <c r="AL177" s="73" t="e">
        <f>NA()</f>
        <v>#N/A</v>
      </c>
      <c r="AM177" s="4">
        <f t="shared" ca="1" si="248"/>
        <v>17.52329219238835</v>
      </c>
      <c r="AN177" s="4">
        <f t="shared" ca="1" si="249"/>
        <v>16.734302325581396</v>
      </c>
      <c r="AO177" s="4">
        <f t="shared" ca="1" si="250"/>
        <v>19.849555218441182</v>
      </c>
      <c r="AP177" s="4">
        <f t="shared" ca="1" si="251"/>
        <v>19.920297649485974</v>
      </c>
      <c r="AQ177" s="4">
        <f t="shared" si="252"/>
        <v>18.732788362006158</v>
      </c>
      <c r="AR177" s="4">
        <f t="shared" ca="1" si="253"/>
        <v>-6.0406843075357486</v>
      </c>
      <c r="AS177" s="57">
        <f t="shared" ca="1" si="261"/>
        <v>266.03000000000003</v>
      </c>
      <c r="AT177" s="57">
        <f t="shared" ca="1" si="262"/>
        <v>665.8</v>
      </c>
      <c r="AW177" s="4">
        <f t="shared" si="300"/>
        <v>-2.46482200987084</v>
      </c>
      <c r="AX177" s="4">
        <f t="shared" si="263"/>
        <v>1.7816663974804137</v>
      </c>
      <c r="AY177" s="4">
        <f t="shared" ca="1" si="264"/>
        <v>4.3270407883651609</v>
      </c>
      <c r="AZ177" s="4">
        <f t="shared" ca="1" si="265"/>
        <v>0.20280002085410764</v>
      </c>
      <c r="BA177" s="4">
        <f t="shared" si="266"/>
        <v>8.6842031800933075</v>
      </c>
      <c r="BB177" s="4">
        <f t="shared" ca="1" si="267"/>
        <v>2.281781994398818</v>
      </c>
      <c r="BC177" s="4" t="e">
        <f t="shared" si="268"/>
        <v>#DIV/0!</v>
      </c>
      <c r="BD177" s="4">
        <f t="shared" ca="1" si="269"/>
        <v>23.369950831656496</v>
      </c>
      <c r="BE177" s="4">
        <f t="shared" ca="1" si="270"/>
        <v>10.221471562941677</v>
      </c>
      <c r="BF177" s="4">
        <f t="shared" si="271"/>
        <v>-44.866799118159946</v>
      </c>
      <c r="BG177" s="4">
        <f t="shared" si="272"/>
        <v>-19.808173777492037</v>
      </c>
      <c r="BH177" s="4" t="e">
        <f t="shared" si="273"/>
        <v>#N/A</v>
      </c>
      <c r="BI177" s="4">
        <f t="shared" ca="1" si="274"/>
        <v>16.71388355151613</v>
      </c>
      <c r="BJ177" s="4">
        <f t="shared" ca="1" si="275"/>
        <v>18.82086109154239</v>
      </c>
      <c r="BK177" s="4">
        <f t="shared" ca="1" si="276"/>
        <v>17.218966884247461</v>
      </c>
      <c r="BL177" s="4">
        <f t="shared" ca="1" si="277"/>
        <v>17.291612033196035</v>
      </c>
      <c r="BM177" s="4">
        <f t="shared" si="278"/>
        <v>9.836664697591857</v>
      </c>
      <c r="BN177" s="4">
        <f t="shared" ca="1" si="279"/>
        <v>-1.2627050372260245</v>
      </c>
      <c r="BO177" s="4">
        <f t="shared" ca="1" si="280"/>
        <v>180.01214285714286</v>
      </c>
      <c r="BP177" s="4">
        <f t="shared" ca="1" si="281"/>
        <v>1418.1499999999999</v>
      </c>
      <c r="BS177" s="74">
        <f t="shared" si="254"/>
        <v>1.4701367969913877</v>
      </c>
      <c r="BT177" s="74">
        <f t="shared" si="255"/>
        <v>6.4565378823715228E-2</v>
      </c>
      <c r="BU177" s="74">
        <f t="shared" ca="1" si="282"/>
        <v>0.46920630775027555</v>
      </c>
      <c r="BV177" s="74">
        <f t="shared" ca="1" si="283"/>
        <v>0.39543706832206493</v>
      </c>
      <c r="BW177" s="74">
        <f t="shared" si="284"/>
        <v>-0.14125403254781291</v>
      </c>
      <c r="BX177" s="74">
        <f t="shared" ca="1" si="285"/>
        <v>0.56933564634958211</v>
      </c>
      <c r="BY177" s="74" t="e">
        <f t="shared" ca="1" si="256"/>
        <v>#DIV/0!</v>
      </c>
      <c r="BZ177" s="74">
        <f t="shared" ca="1" si="286"/>
        <v>0.81438945704819532</v>
      </c>
      <c r="CA177" s="74">
        <f t="shared" ca="1" si="287"/>
        <v>1.03212768456591</v>
      </c>
      <c r="CB177" s="74">
        <f t="shared" si="288"/>
        <v>0.63070000163377959</v>
      </c>
      <c r="CC177" s="74">
        <f t="shared" si="289"/>
        <v>1.3388129988003121</v>
      </c>
      <c r="CD177" s="74" t="e">
        <f t="shared" ca="1" si="290"/>
        <v>#DIV/0!</v>
      </c>
      <c r="CE177" s="74">
        <f t="shared" ca="1" si="291"/>
        <v>-0.51720386654891504</v>
      </c>
      <c r="CF177" s="74">
        <f t="shared" ca="1" si="292"/>
        <v>-0.91590999194915212</v>
      </c>
      <c r="CG177" s="74">
        <f t="shared" ca="1" si="293"/>
        <v>-0.63872727170733945</v>
      </c>
      <c r="CH177" s="74">
        <f t="shared" ca="1" si="294"/>
        <v>-0.34637109631637131</v>
      </c>
      <c r="CI177" s="74">
        <f t="shared" si="295"/>
        <v>1.0289329958294253</v>
      </c>
      <c r="CJ177" s="74">
        <f t="shared" ca="1" si="296"/>
        <v>-0.33442877910458108</v>
      </c>
      <c r="CK177" s="74">
        <f t="shared" ca="1" si="297"/>
        <v>-0.84708032745080319</v>
      </c>
      <c r="CL177" s="74">
        <f t="shared" ca="1" si="298"/>
        <v>-0.23384176975044363</v>
      </c>
    </row>
    <row r="178" spans="1:90" x14ac:dyDescent="0.35">
      <c r="A178" s="73" t="s">
        <v>1709</v>
      </c>
      <c r="B178" s="41">
        <f t="shared" si="299"/>
        <v>45047</v>
      </c>
      <c r="C178" s="57">
        <f>'HAVERW (new)'!B233</f>
        <v>405</v>
      </c>
      <c r="D178" s="57">
        <f>'HAVERW (new)'!C233-'HAVERW (new)'!B233</f>
        <v>78</v>
      </c>
      <c r="E178" s="4">
        <f ca="1">AVERAGE(OFFSET('HAVERD (new)'!B$12,(ROWS('Chart Data'!$A$5:$A178)-1)*7,0,7,1))</f>
        <v>110.71428571428571</v>
      </c>
      <c r="F178" s="4">
        <f ca="1">AVERAGE(OFFSET('HAVERD (new)'!C$12,(ROWS('Chart Data'!$A$5:$A178)-1)*7,0,7,1))</f>
        <v>97.857142857142861</v>
      </c>
      <c r="G178" s="57">
        <f>'HAVERW (new)'!Q233</f>
        <v>38431</v>
      </c>
      <c r="H178" s="4">
        <f ca="1">AVERAGE(OFFSET('HAVERD (new)'!O$12,(ROWS('Chart Data'!$A$5:$A178)-1)*7,0,7,1))</f>
        <v>94.571428571428569</v>
      </c>
      <c r="I178" s="4"/>
      <c r="J178" s="4">
        <f ca="1">AVERAGE(OFFSET('HAVERD (new)'!Q$12,(ROWS('Chart Data'!$A$5:$A178)-1)*7,0,7,1))</f>
        <v>88.428571428571431</v>
      </c>
      <c r="K178" s="4">
        <f ca="1">AVERAGE(OFFSET('HAVERD (new)'!R$12,(ROWS('Chart Data'!$A$5:$A178)-1)*7,0,7,1))</f>
        <v>87</v>
      </c>
      <c r="L178" s="57">
        <f>'HAVERW (new)'!D233</f>
        <v>3143</v>
      </c>
      <c r="M178" s="57">
        <f>'HAVERW (new)'!F233</f>
        <v>139.31428571428572</v>
      </c>
      <c r="N178" s="4" t="e">
        <f ca="1">AVERAGE(OFFSET('HAVERD (new)'!D$12,(ROWS('Chart Data'!$A$5:$A178)-1)*7,0,7,1))</f>
        <v>#DIV/0!</v>
      </c>
      <c r="O178" s="4">
        <f ca="1">AVERAGE(OFFSET('HAVERD (new)'!E$12,(ROWS('Chart Data'!$A$5:$A178)-1)*7,0,7,1))</f>
        <v>105.71714285714286</v>
      </c>
      <c r="P178" s="4">
        <f ca="1">AVERAGE(AVERAGE(OFFSET('HAVERD (new)'!F$12,(ROWS('Chart Data'!$A$5:$A178)-1)*7,0,7,1)),AVERAGE(OFFSET('HAVERD (new)'!J$12,(ROWS('Chart Data'!$A$5:$A178)-1)*7,0,7,1)),AVERAGE(OFFSET('HAVERD (new)'!K$12,(ROWS('Chart Data'!$A$5:$A178)-1)*7,0,7,1)))</f>
        <v>104.24095238095238</v>
      </c>
      <c r="Q178" s="4">
        <f ca="1">AVERAGE(AVERAGE(OFFSET('HAVERD (new)'!H$12,(ROWS('Chart Data'!$A$5:$A178)-1)*7,0,7,1)),AVERAGE(OFFSET('HAVERD (new)'!I$12,(ROWS('Chart Data'!$A$5:$A178)-1)*7,0,7,1)))</f>
        <v>105.39071428571428</v>
      </c>
      <c r="R178" s="4">
        <f ca="1">AVERAGE(AVERAGE(OFFSET('HAVERD (new)'!L$12,(ROWS('Chart Data'!$A$5:$A178)-1)*7,0,7,1)),AVERAGE(OFFSET('HAVERD (new)'!M$12,(ROWS('Chart Data'!$A$5:$A178)-1)*7,0,7,1)))</f>
        <v>102.89571428571429</v>
      </c>
      <c r="S178" s="57">
        <f>'Fuel demand'!C124</f>
        <v>104.06675863133572</v>
      </c>
      <c r="T178" s="57">
        <f ca="1">AVERAGE(OFFSET(Energy!E$1109,(ROWS('Chart Data'!$A$5:$A178)-1)*7,0,7,1))</f>
        <v>574021</v>
      </c>
      <c r="U178" s="57">
        <f ca="1">-AVERAGE(OFFSET('HAVERD (new)'!T$12,(ROWS('Chart Data'!$A$5:$A178)-1)*7,0,7,1))</f>
        <v>-159.10285714285715</v>
      </c>
      <c r="V178" s="4">
        <f ca="1">-AVERAGE(OFFSET('HAVERD (new)'!U$12,(ROWS('Chart Data'!$A$5:$A178)-1)*7,0,7,1))*10000</f>
        <v>-584.6</v>
      </c>
      <c r="W178" s="4"/>
      <c r="Z178" s="4"/>
      <c r="AA178" s="4">
        <f t="shared" si="257"/>
        <v>-11.764705882352944</v>
      </c>
      <c r="AB178" s="4">
        <f t="shared" si="258"/>
        <v>27.868852459016402</v>
      </c>
      <c r="AC178" s="4">
        <f t="shared" ca="1" si="259"/>
        <v>-0.3856041131105381</v>
      </c>
      <c r="AD178" s="4">
        <f t="shared" ca="1" si="260"/>
        <v>-2.8368794326241065</v>
      </c>
      <c r="AE178" s="4">
        <f t="shared" si="241"/>
        <v>5.9055335097001782</v>
      </c>
      <c r="AF178" s="4">
        <f t="shared" ca="1" si="242"/>
        <v>-0.60060060060059817</v>
      </c>
      <c r="AG178" s="4"/>
      <c r="AH178" s="4">
        <f t="shared" ca="1" si="244"/>
        <v>14.842300556586263</v>
      </c>
      <c r="AI178" s="4">
        <f t="shared" ca="1" si="245"/>
        <v>3.0456852791878042</v>
      </c>
      <c r="AJ178" s="4">
        <f t="shared" si="246"/>
        <v>17.224124308664734</v>
      </c>
      <c r="AK178" s="4">
        <f t="shared" si="247"/>
        <v>-20.163733115022509</v>
      </c>
      <c r="AL178" s="73" t="e">
        <f>NA()</f>
        <v>#N/A</v>
      </c>
      <c r="AM178" s="4">
        <f t="shared" ca="1" si="248"/>
        <v>21.609807401564463</v>
      </c>
      <c r="AN178" s="4">
        <f t="shared" ca="1" si="249"/>
        <v>22.424486463209337</v>
      </c>
      <c r="AO178" s="4">
        <f t="shared" ca="1" si="250"/>
        <v>21.742466748077494</v>
      </c>
      <c r="AP178" s="4">
        <f t="shared" ca="1" si="251"/>
        <v>21.122994652406433</v>
      </c>
      <c r="AQ178" s="4">
        <f t="shared" si="252"/>
        <v>15.940302920262495</v>
      </c>
      <c r="AR178" s="4">
        <f t="shared" ca="1" si="253"/>
        <v>-4.3426559725446285</v>
      </c>
      <c r="AS178" s="57">
        <f t="shared" ca="1" si="261"/>
        <v>159.10285714285715</v>
      </c>
      <c r="AT178" s="57">
        <f t="shared" ca="1" si="262"/>
        <v>584.6</v>
      </c>
      <c r="AW178" s="4">
        <f t="shared" si="300"/>
        <v>-4.2262231995602004</v>
      </c>
      <c r="AX178" s="4">
        <f t="shared" si="263"/>
        <v>5.2488795122345167</v>
      </c>
      <c r="AY178" s="4">
        <f t="shared" ca="1" si="264"/>
        <v>4.7163910554243156</v>
      </c>
      <c r="AZ178" s="4">
        <f t="shared" ca="1" si="265"/>
        <v>3.1407950168094856</v>
      </c>
      <c r="BA178" s="4">
        <f t="shared" si="266"/>
        <v>8.100406226211998</v>
      </c>
      <c r="BB178" s="4">
        <f t="shared" ca="1" si="267"/>
        <v>1.4696380747782651</v>
      </c>
      <c r="BC178" s="4" t="e">
        <f t="shared" si="268"/>
        <v>#DIV/0!</v>
      </c>
      <c r="BD178" s="4">
        <f t="shared" ca="1" si="269"/>
        <v>20.883046979206423</v>
      </c>
      <c r="BE178" s="4">
        <f t="shared" ca="1" si="270"/>
        <v>8.7770105297974474</v>
      </c>
      <c r="BF178" s="4">
        <f t="shared" si="271"/>
        <v>-37.281229989468741</v>
      </c>
      <c r="BG178" s="4">
        <f t="shared" si="272"/>
        <v>-19.709325217050957</v>
      </c>
      <c r="BH178" s="4" t="e">
        <f t="shared" si="273"/>
        <v>#N/A</v>
      </c>
      <c r="BI178" s="4">
        <f t="shared" ca="1" si="274"/>
        <v>16.845619436687659</v>
      </c>
      <c r="BJ178" s="4">
        <f t="shared" ca="1" si="275"/>
        <v>19.052020054222524</v>
      </c>
      <c r="BK178" s="4">
        <f t="shared" ca="1" si="276"/>
        <v>16.530352598105978</v>
      </c>
      <c r="BL178" s="4">
        <f t="shared" ca="1" si="277"/>
        <v>17.0044902792635</v>
      </c>
      <c r="BM178" s="4">
        <f t="shared" si="278"/>
        <v>11.865489766573905</v>
      </c>
      <c r="BN178" s="4">
        <f t="shared" ca="1" si="279"/>
        <v>0.73680196171692414</v>
      </c>
      <c r="BO178" s="4">
        <f t="shared" ca="1" si="280"/>
        <v>180.19499999999999</v>
      </c>
      <c r="BP178" s="4">
        <f t="shared" ca="1" si="281"/>
        <v>932.4</v>
      </c>
      <c r="BS178" s="74">
        <f t="shared" si="254"/>
        <v>0.25756542297686091</v>
      </c>
      <c r="BT178" s="74">
        <f t="shared" si="255"/>
        <v>1.5567430227495793</v>
      </c>
      <c r="BU178" s="74">
        <f t="shared" ca="1" si="282"/>
        <v>-0.70106235209527401</v>
      </c>
      <c r="BV178" s="74">
        <f t="shared" ca="1" si="283"/>
        <v>-0.53511322976537701</v>
      </c>
      <c r="BW178" s="74">
        <f t="shared" si="284"/>
        <v>0.13928086833338951</v>
      </c>
      <c r="BX178" s="74">
        <f t="shared" ca="1" si="285"/>
        <v>-0.25182153588538442</v>
      </c>
      <c r="BY178" s="74" t="e">
        <f t="shared" ca="1" si="256"/>
        <v>#DIV/0!</v>
      </c>
      <c r="BZ178" s="74">
        <f t="shared" ca="1" si="286"/>
        <v>0.74354853776060792</v>
      </c>
      <c r="CA178" s="74">
        <f t="shared" ca="1" si="287"/>
        <v>-0.59443021739124857</v>
      </c>
      <c r="CB178" s="74">
        <f t="shared" si="288"/>
        <v>-0.81596892995539405</v>
      </c>
      <c r="CC178" s="74">
        <f t="shared" si="289"/>
        <v>0.78860228946576938</v>
      </c>
      <c r="CD178" s="74" t="e">
        <f t="shared" ca="1" si="290"/>
        <v>#DIV/0!</v>
      </c>
      <c r="CE178" s="74">
        <f t="shared" ca="1" si="291"/>
        <v>0.74481896540954673</v>
      </c>
      <c r="CF178" s="74">
        <f t="shared" ca="1" si="292"/>
        <v>0.16173094565282164</v>
      </c>
      <c r="CG178" s="74">
        <f t="shared" ca="1" si="293"/>
        <v>0.49706738742347423</v>
      </c>
      <c r="CH178" s="74">
        <f t="shared" ca="1" si="294"/>
        <v>0.28138560695636683</v>
      </c>
      <c r="CI178" s="74">
        <f t="shared" si="295"/>
        <v>0.56275570216007342</v>
      </c>
      <c r="CJ178" s="74">
        <f t="shared" ca="1" si="296"/>
        <v>-0.6243405470555774</v>
      </c>
      <c r="CK178" s="74">
        <f t="shared" ca="1" si="297"/>
        <v>0.50847990865051973</v>
      </c>
      <c r="CL178" s="74">
        <f t="shared" ca="1" si="298"/>
        <v>-0.1079190179729989</v>
      </c>
    </row>
    <row r="179" spans="1:90" x14ac:dyDescent="0.35">
      <c r="A179" s="73" t="s">
        <v>1710</v>
      </c>
      <c r="B179" s="41">
        <f t="shared" si="299"/>
        <v>45054</v>
      </c>
      <c r="C179" s="57">
        <f>'HAVERW (new)'!B234</f>
        <v>409</v>
      </c>
      <c r="D179" s="57">
        <f>'HAVERW (new)'!C234-'HAVERW (new)'!B234</f>
        <v>75</v>
      </c>
      <c r="E179" s="4">
        <f ca="1">AVERAGE(OFFSET('HAVERD (new)'!B$12,(ROWS('Chart Data'!$A$5:$A179)-1)*7,0,7,1))</f>
        <v>115.14285714285714</v>
      </c>
      <c r="F179" s="4">
        <f ca="1">AVERAGE(OFFSET('HAVERD (new)'!C$12,(ROWS('Chart Data'!$A$5:$A179)-1)*7,0,7,1))</f>
        <v>102.14285714285714</v>
      </c>
      <c r="G179" s="57">
        <f>'HAVERW (new)'!Q234</f>
        <v>38984</v>
      </c>
      <c r="H179" s="4">
        <f ca="1">AVERAGE(OFFSET('HAVERD (new)'!O$12,(ROWS('Chart Data'!$A$5:$A179)-1)*7,0,7,1))</f>
        <v>96.571428571428569</v>
      </c>
      <c r="I179" s="4"/>
      <c r="J179" s="4">
        <f ca="1">AVERAGE(OFFSET('HAVERD (new)'!Q$12,(ROWS('Chart Data'!$A$5:$A179)-1)*7,0,7,1))</f>
        <v>85</v>
      </c>
      <c r="K179" s="4">
        <f ca="1">AVERAGE(OFFSET('HAVERD (new)'!R$12,(ROWS('Chart Data'!$A$5:$A179)-1)*7,0,7,1))</f>
        <v>88.857142857142861</v>
      </c>
      <c r="L179" s="57">
        <f>'HAVERW (new)'!D234</f>
        <v>3058</v>
      </c>
      <c r="M179" s="57">
        <f>'HAVERW (new)'!F234</f>
        <v>138.38571428571427</v>
      </c>
      <c r="N179" s="4" t="e">
        <f ca="1">AVERAGE(OFFSET('HAVERD (new)'!D$12,(ROWS('Chart Data'!$A$5:$A179)-1)*7,0,7,1))</f>
        <v>#DIV/0!</v>
      </c>
      <c r="O179" s="4">
        <f ca="1">AVERAGE(OFFSET('HAVERD (new)'!E$12,(ROWS('Chart Data'!$A$5:$A179)-1)*7,0,7,1))</f>
        <v>99.73</v>
      </c>
      <c r="P179" s="4">
        <f ca="1">AVERAGE(AVERAGE(OFFSET('HAVERD (new)'!F$12,(ROWS('Chart Data'!$A$5:$A179)-1)*7,0,7,1)),AVERAGE(OFFSET('HAVERD (new)'!J$12,(ROWS('Chart Data'!$A$5:$A179)-1)*7,0,7,1)),AVERAGE(OFFSET('HAVERD (new)'!K$12,(ROWS('Chart Data'!$A$5:$A179)-1)*7,0,7,1)))</f>
        <v>96.461428571428584</v>
      </c>
      <c r="Q179" s="4">
        <f ca="1">AVERAGE(AVERAGE(OFFSET('HAVERD (new)'!H$12,(ROWS('Chart Data'!$A$5:$A179)-1)*7,0,7,1)),AVERAGE(OFFSET('HAVERD (new)'!I$12,(ROWS('Chart Data'!$A$5:$A179)-1)*7,0,7,1)))</f>
        <v>101.81714285714285</v>
      </c>
      <c r="R179" s="4">
        <f ca="1">AVERAGE(AVERAGE(OFFSET('HAVERD (new)'!L$12,(ROWS('Chart Data'!$A$5:$A179)-1)*7,0,7,1)),AVERAGE(OFFSET('HAVERD (new)'!M$12,(ROWS('Chart Data'!$A$5:$A179)-1)*7,0,7,1)))</f>
        <v>98.718571428571437</v>
      </c>
      <c r="S179" s="57">
        <f>'Fuel demand'!C125</f>
        <v>101.32495606600197</v>
      </c>
      <c r="T179" s="57">
        <f ca="1">AVERAGE(OFFSET(Energy!E$1109,(ROWS('Chart Data'!$A$5:$A179)-1)*7,0,7,1))</f>
        <v>566540.85714285716</v>
      </c>
      <c r="U179" s="57">
        <f ca="1">-AVERAGE(OFFSET('HAVERD (new)'!T$12,(ROWS('Chart Data'!$A$5:$A179)-1)*7,0,7,1))</f>
        <v>-106.42428571428572</v>
      </c>
      <c r="V179" s="4">
        <f ca="1">-AVERAGE(OFFSET('HAVERD (new)'!U$12,(ROWS('Chart Data'!$A$5:$A179)-1)*7,0,7,1))*10000</f>
        <v>-500.59999999999991</v>
      </c>
      <c r="W179" s="4"/>
      <c r="Z179" s="4"/>
      <c r="AA179" s="4">
        <f t="shared" si="257"/>
        <v>-4.6620046620046596</v>
      </c>
      <c r="AB179" s="4">
        <f t="shared" si="258"/>
        <v>17.1875</v>
      </c>
      <c r="AC179" s="4">
        <f t="shared" ca="1" si="259"/>
        <v>-0.37082818294190689</v>
      </c>
      <c r="AD179" s="4">
        <f t="shared" ca="1" si="260"/>
        <v>-6.6579634464752013</v>
      </c>
      <c r="AE179" s="4">
        <f t="shared" si="241"/>
        <v>5.6305207825285919</v>
      </c>
      <c r="AF179" s="4">
        <f t="shared" ca="1" si="242"/>
        <v>0.44576523031203408</v>
      </c>
      <c r="AG179" s="4"/>
      <c r="AH179" s="4">
        <f t="shared" ca="1" si="244"/>
        <v>15.984405458089658</v>
      </c>
      <c r="AI179" s="4">
        <f t="shared" ca="1" si="245"/>
        <v>7.986111111111116</v>
      </c>
      <c r="AJ179" s="4">
        <f t="shared" si="246"/>
        <v>-1.5946843853820614</v>
      </c>
      <c r="AK179" s="4">
        <f t="shared" si="247"/>
        <v>-25.162237330037073</v>
      </c>
      <c r="AL179" s="73" t="e">
        <f>NA()</f>
        <v>#N/A</v>
      </c>
      <c r="AM179" s="4">
        <f t="shared" ca="1" si="248"/>
        <v>17.366890267480393</v>
      </c>
      <c r="AN179" s="4">
        <f t="shared" ca="1" si="249"/>
        <v>21.750079636496977</v>
      </c>
      <c r="AO179" s="4">
        <f t="shared" ca="1" si="250"/>
        <v>21.911669118401701</v>
      </c>
      <c r="AP179" s="4">
        <f t="shared" ca="1" si="251"/>
        <v>19.289129796820269</v>
      </c>
      <c r="AQ179" s="4">
        <f t="shared" si="252"/>
        <v>14.257244543010206</v>
      </c>
      <c r="AR179" s="4">
        <f t="shared" ca="1" si="253"/>
        <v>1.8801577044026407</v>
      </c>
      <c r="AS179" s="57">
        <f t="shared" ca="1" si="261"/>
        <v>106.42428571428572</v>
      </c>
      <c r="AT179" s="57">
        <f t="shared" ca="1" si="262"/>
        <v>500.59999999999991</v>
      </c>
      <c r="AW179" s="4">
        <f t="shared" si="300"/>
        <v>-5.4501355800146341</v>
      </c>
      <c r="AX179" s="4">
        <f t="shared" si="263"/>
        <v>9.9921830836630896</v>
      </c>
      <c r="AY179" s="4">
        <f t="shared" ca="1" si="264"/>
        <v>3.596286749414868</v>
      </c>
      <c r="AZ179" s="4">
        <f t="shared" ca="1" si="265"/>
        <v>0.23019823618756452</v>
      </c>
      <c r="BA179" s="4">
        <f t="shared" si="266"/>
        <v>7.139812964868625</v>
      </c>
      <c r="BB179" s="4">
        <f t="shared" ca="1" si="267"/>
        <v>1.3863753325120327</v>
      </c>
      <c r="BC179" s="4" t="e">
        <f t="shared" si="268"/>
        <v>#DIV/0!</v>
      </c>
      <c r="BD179" s="4">
        <f t="shared" ca="1" si="269"/>
        <v>20.754912091183009</v>
      </c>
      <c r="BE179" s="4">
        <f t="shared" ca="1" si="270"/>
        <v>9.908486404461037</v>
      </c>
      <c r="BF179" s="4">
        <f t="shared" si="271"/>
        <v>-38.022196331022123</v>
      </c>
      <c r="BG179" s="4">
        <f t="shared" si="272"/>
        <v>-18.269115318790995</v>
      </c>
      <c r="BH179" s="4" t="e">
        <f t="shared" si="273"/>
        <v>#N/A</v>
      </c>
      <c r="BI179" s="4">
        <f t="shared" ca="1" si="274"/>
        <v>17.687253475220643</v>
      </c>
      <c r="BJ179" s="4">
        <f t="shared" ca="1" si="275"/>
        <v>20.168529847634662</v>
      </c>
      <c r="BK179" s="4">
        <f t="shared" ca="1" si="276"/>
        <v>17.874711632022738</v>
      </c>
      <c r="BL179" s="4">
        <f t="shared" ca="1" si="277"/>
        <v>17.914667258120517</v>
      </c>
      <c r="BM179" s="4">
        <f t="shared" si="278"/>
        <v>15.271847872032613</v>
      </c>
      <c r="BN179" s="4">
        <f t="shared" ca="1" si="279"/>
        <v>0.41325941132037447</v>
      </c>
      <c r="BO179" s="4">
        <f t="shared" ca="1" si="280"/>
        <v>171.96928571428572</v>
      </c>
      <c r="BP179" s="4">
        <f t="shared" ca="1" si="281"/>
        <v>679.55</v>
      </c>
      <c r="BS179" s="74">
        <f t="shared" si="254"/>
        <v>0.40454377134225811</v>
      </c>
      <c r="BT179" s="74">
        <f t="shared" si="255"/>
        <v>1.3080467487619354</v>
      </c>
      <c r="BU179" s="74">
        <f t="shared" ca="1" si="282"/>
        <v>-0.19009997948665405</v>
      </c>
      <c r="BV179" s="74">
        <f t="shared" ca="1" si="283"/>
        <v>-0.14192296296786688</v>
      </c>
      <c r="BW179" s="74">
        <f t="shared" si="284"/>
        <v>0.24716390045251671</v>
      </c>
      <c r="BX179" s="74">
        <f t="shared" ca="1" si="285"/>
        <v>0.13138514915759944</v>
      </c>
      <c r="BY179" s="74" t="e">
        <f t="shared" ca="1" si="256"/>
        <v>#DIV/0!</v>
      </c>
      <c r="BZ179" s="74">
        <f t="shared" ca="1" si="286"/>
        <v>-0.10654249369046587</v>
      </c>
      <c r="CA179" s="74">
        <f t="shared" ca="1" si="287"/>
        <v>2.7488980415901105E-2</v>
      </c>
      <c r="CB179" s="74">
        <f t="shared" si="288"/>
        <v>-0.85295144399601963</v>
      </c>
      <c r="CC179" s="74">
        <f t="shared" si="289"/>
        <v>0.73219267415544476</v>
      </c>
      <c r="CD179" s="74" t="e">
        <f t="shared" ca="1" si="290"/>
        <v>#DIV/0!</v>
      </c>
      <c r="CE179" s="74">
        <f t="shared" ca="1" si="291"/>
        <v>-0.19397011672355738</v>
      </c>
      <c r="CF179" s="74">
        <f t="shared" ca="1" si="292"/>
        <v>-0.80970976491405033</v>
      </c>
      <c r="CG179" s="74">
        <f t="shared" ca="1" si="293"/>
        <v>9.2079811368206033E-2</v>
      </c>
      <c r="CH179" s="74">
        <f t="shared" ca="1" si="294"/>
        <v>-0.17533511968446053</v>
      </c>
      <c r="CI179" s="74">
        <f t="shared" si="295"/>
        <v>-0.10250311351167748</v>
      </c>
      <c r="CJ179" s="74">
        <f t="shared" ca="1" si="296"/>
        <v>-0.70974178520850051</v>
      </c>
      <c r="CK179" s="74">
        <f t="shared" ca="1" si="297"/>
        <v>1.176308252465885</v>
      </c>
      <c r="CL179" s="74">
        <f t="shared" ca="1" si="298"/>
        <v>2.2345897658840774E-2</v>
      </c>
    </row>
    <row r="180" spans="1:90" x14ac:dyDescent="0.35">
      <c r="A180" s="73" t="s">
        <v>1711</v>
      </c>
      <c r="B180" s="41">
        <f t="shared" si="299"/>
        <v>45061</v>
      </c>
      <c r="C180" s="57">
        <f>'HAVERW (new)'!B235</f>
        <v>424</v>
      </c>
      <c r="D180" s="57">
        <f>'HAVERW (new)'!C235-'HAVERW (new)'!B235</f>
        <v>69</v>
      </c>
      <c r="E180" s="4">
        <f ca="1">AVERAGE(OFFSET('HAVERD (new)'!B$12,(ROWS('Chart Data'!$A$5:$A180)-1)*7,0,7,1))</f>
        <v>121.85714285714286</v>
      </c>
      <c r="F180" s="4">
        <f ca="1">AVERAGE(OFFSET('HAVERD (new)'!C$12,(ROWS('Chart Data'!$A$5:$A180)-1)*7,0,7,1))</f>
        <v>112</v>
      </c>
      <c r="G180" s="57">
        <f>'HAVERW (new)'!Q235</f>
        <v>39380</v>
      </c>
      <c r="H180" s="4">
        <f ca="1">AVERAGE(OFFSET('HAVERD (new)'!O$12,(ROWS('Chart Data'!$A$5:$A180)-1)*7,0,7,1))</f>
        <v>100.14285714285714</v>
      </c>
      <c r="I180" s="4"/>
      <c r="J180" s="4">
        <f ca="1">AVERAGE(OFFSET('HAVERD (new)'!Q$12,(ROWS('Chart Data'!$A$5:$A180)-1)*7,0,7,1))</f>
        <v>87.285714285714292</v>
      </c>
      <c r="K180" s="4">
        <f ca="1">AVERAGE(OFFSET('HAVERD (new)'!R$12,(ROWS('Chart Data'!$A$5:$A180)-1)*7,0,7,1))</f>
        <v>88</v>
      </c>
      <c r="L180" s="57">
        <f>'HAVERW (new)'!D235</f>
        <v>4999</v>
      </c>
      <c r="M180" s="57">
        <f>'HAVERW (new)'!F235</f>
        <v>139.6</v>
      </c>
      <c r="N180" s="4" t="e">
        <f ca="1">AVERAGE(OFFSET('HAVERD (new)'!D$12,(ROWS('Chart Data'!$A$5:$A180)-1)*7,0,7,1))</f>
        <v>#DIV/0!</v>
      </c>
      <c r="O180" s="4">
        <f ca="1">AVERAGE(OFFSET('HAVERD (new)'!E$12,(ROWS('Chart Data'!$A$5:$A180)-1)*7,0,7,1))</f>
        <v>95.111428571428561</v>
      </c>
      <c r="P180" s="4">
        <f ca="1">AVERAGE(AVERAGE(OFFSET('HAVERD (new)'!F$12,(ROWS('Chart Data'!$A$5:$A180)-1)*7,0,7,1)),AVERAGE(OFFSET('HAVERD (new)'!J$12,(ROWS('Chart Data'!$A$5:$A180)-1)*7,0,7,1)),AVERAGE(OFFSET('HAVERD (new)'!K$12,(ROWS('Chart Data'!$A$5:$A180)-1)*7,0,7,1)))</f>
        <v>92.27</v>
      </c>
      <c r="Q180" s="4">
        <f ca="1">AVERAGE(AVERAGE(OFFSET('HAVERD (new)'!H$12,(ROWS('Chart Data'!$A$5:$A180)-1)*7,0,7,1)),AVERAGE(OFFSET('HAVERD (new)'!I$12,(ROWS('Chart Data'!$A$5:$A180)-1)*7,0,7,1)))</f>
        <v>97.594285714285718</v>
      </c>
      <c r="R180" s="4">
        <f ca="1">AVERAGE(AVERAGE(OFFSET('HAVERD (new)'!L$12,(ROWS('Chart Data'!$A$5:$A180)-1)*7,0,7,1)),AVERAGE(OFFSET('HAVERD (new)'!M$12,(ROWS('Chart Data'!$A$5:$A180)-1)*7,0,7,1)))</f>
        <v>95.653571428571411</v>
      </c>
      <c r="S180" s="57">
        <f>'Fuel demand'!C126</f>
        <v>103.04458404441907</v>
      </c>
      <c r="T180" s="57">
        <f ca="1">AVERAGE(OFFSET(Energy!E$1109,(ROWS('Chart Data'!$A$5:$A180)-1)*7,0,7,1))</f>
        <v>539375.14285714284</v>
      </c>
      <c r="U180" s="57">
        <f ca="1">-AVERAGE(OFFSET('HAVERD (new)'!T$12,(ROWS('Chart Data'!$A$5:$A180)-1)*7,0,7,1))</f>
        <v>-163.43</v>
      </c>
      <c r="V180" s="4">
        <f ca="1">-AVERAGE(OFFSET('HAVERD (new)'!U$12,(ROWS('Chart Data'!$A$5:$A180)-1)*7,0,7,1))*10000</f>
        <v>-460.79999999999995</v>
      </c>
      <c r="W180" s="4"/>
      <c r="Z180" s="4"/>
      <c r="AA180" s="4">
        <f t="shared" si="257"/>
        <v>-2.0785219399538146</v>
      </c>
      <c r="AB180" s="4">
        <f t="shared" si="258"/>
        <v>1.4705882352941124</v>
      </c>
      <c r="AC180" s="4">
        <f t="shared" ca="1" si="259"/>
        <v>5.1787916152897573</v>
      </c>
      <c r="AD180" s="4">
        <f t="shared" ca="1" si="260"/>
        <v>2.6178010471204161</v>
      </c>
      <c r="AE180" s="4">
        <f t="shared" si="241"/>
        <v>5.254717485433269</v>
      </c>
      <c r="AF180" s="4">
        <f t="shared" ca="1" si="242"/>
        <v>3.5450516986706093</v>
      </c>
      <c r="AG180" s="4"/>
      <c r="AH180" s="4">
        <f t="shared" ca="1" si="244"/>
        <v>14.419475655430713</v>
      </c>
      <c r="AI180" s="4">
        <f t="shared" ca="1" si="245"/>
        <v>5.4794520547945202</v>
      </c>
      <c r="AJ180" s="4">
        <f t="shared" si="246"/>
        <v>-45.024659123875836</v>
      </c>
      <c r="AK180" s="4">
        <f t="shared" si="247"/>
        <v>-27.56115641215716</v>
      </c>
      <c r="AL180" s="73" t="e">
        <f>NA()</f>
        <v>#N/A</v>
      </c>
      <c r="AM180" s="4">
        <f t="shared" ca="1" si="248"/>
        <v>15.868430212321606</v>
      </c>
      <c r="AN180" s="4">
        <f t="shared" ca="1" si="249"/>
        <v>24.083146024244506</v>
      </c>
      <c r="AO180" s="4">
        <f t="shared" ca="1" si="250"/>
        <v>16.613039507711225</v>
      </c>
      <c r="AP180" s="4">
        <f t="shared" ca="1" si="251"/>
        <v>15.458895546837947</v>
      </c>
      <c r="AQ180" s="4">
        <f t="shared" si="252"/>
        <v>15.770828954898519</v>
      </c>
      <c r="AR180" s="4">
        <f t="shared" ca="1" si="253"/>
        <v>-4.7189245294589233</v>
      </c>
      <c r="AS180" s="57">
        <f t="shared" ca="1" si="261"/>
        <v>163.43</v>
      </c>
      <c r="AT180" s="57">
        <f t="shared" ca="1" si="262"/>
        <v>460.79999999999995</v>
      </c>
      <c r="AW180" s="4">
        <f t="shared" si="300"/>
        <v>-4.0421959715451425</v>
      </c>
      <c r="AX180" s="4">
        <f t="shared" si="263"/>
        <v>11.221899108003857</v>
      </c>
      <c r="AY180" s="4">
        <f t="shared" ca="1" si="264"/>
        <v>2.248976727213531</v>
      </c>
      <c r="AZ180" s="4">
        <f t="shared" ca="1" si="265"/>
        <v>-1.5862817345904694</v>
      </c>
      <c r="BA180" s="4">
        <f t="shared" si="266"/>
        <v>6.1040411348030341</v>
      </c>
      <c r="BB180" s="4">
        <f t="shared" ca="1" si="267"/>
        <v>1.4771837117251412</v>
      </c>
      <c r="BC180" s="4" t="e">
        <f t="shared" si="268"/>
        <v>#DIV/0!</v>
      </c>
      <c r="BD180" s="4">
        <f t="shared" ca="1" si="269"/>
        <v>17.995218886914412</v>
      </c>
      <c r="BE180" s="4">
        <f t="shared" ca="1" si="270"/>
        <v>7.4288684493015342</v>
      </c>
      <c r="BF180" s="4">
        <f t="shared" si="271"/>
        <v>-43.529281531135801</v>
      </c>
      <c r="BG180" s="4">
        <f t="shared" si="272"/>
        <v>-20.876687049932411</v>
      </c>
      <c r="BH180" s="4" t="e">
        <f t="shared" si="273"/>
        <v>#N/A</v>
      </c>
      <c r="BI180" s="4">
        <f t="shared" ca="1" si="274"/>
        <v>18.092105018438701</v>
      </c>
      <c r="BJ180" s="4">
        <f t="shared" ca="1" si="275"/>
        <v>21.248003612383052</v>
      </c>
      <c r="BK180" s="4">
        <f t="shared" ca="1" si="276"/>
        <v>20.029182648157899</v>
      </c>
      <c r="BL180" s="4">
        <f t="shared" ca="1" si="277"/>
        <v>18.947829411387655</v>
      </c>
      <c r="BM180" s="4">
        <f t="shared" si="278"/>
        <v>16.175291195044345</v>
      </c>
      <c r="BN180" s="4">
        <f t="shared" ca="1" si="279"/>
        <v>-3.3055267762841654</v>
      </c>
      <c r="BO180" s="4">
        <f t="shared" ca="1" si="280"/>
        <v>173.74678571428575</v>
      </c>
      <c r="BP180" s="4">
        <f t="shared" ca="1" si="281"/>
        <v>552.95000000000005</v>
      </c>
      <c r="BS180" s="74">
        <f t="shared" si="254"/>
        <v>0.95571257771249751</v>
      </c>
      <c r="BT180" s="74">
        <f t="shared" si="255"/>
        <v>0.81065420078664729</v>
      </c>
      <c r="BU180" s="74">
        <f t="shared" ca="1" si="282"/>
        <v>0.58458490801673801</v>
      </c>
      <c r="BV180" s="74">
        <f t="shared" ca="1" si="283"/>
        <v>0.76241465066640846</v>
      </c>
      <c r="BW180" s="74">
        <f t="shared" si="284"/>
        <v>0.32441829596639443</v>
      </c>
      <c r="BX180" s="74">
        <f t="shared" ca="1" si="285"/>
        <v>0.81568280102007018</v>
      </c>
      <c r="BY180" s="74" t="e">
        <f t="shared" ca="1" si="256"/>
        <v>#DIV/0!</v>
      </c>
      <c r="BZ180" s="74">
        <f t="shared" ca="1" si="286"/>
        <v>0.46018486061025116</v>
      </c>
      <c r="CA180" s="74">
        <f t="shared" ca="1" si="287"/>
        <v>-0.25955064934124561</v>
      </c>
      <c r="CB180" s="74">
        <f t="shared" si="288"/>
        <v>-8.4448586683245185E-3</v>
      </c>
      <c r="CC180" s="74">
        <f t="shared" si="289"/>
        <v>0.8059590941766378</v>
      </c>
      <c r="CD180" s="74" t="e">
        <f t="shared" ca="1" si="290"/>
        <v>#DIV/0!</v>
      </c>
      <c r="CE180" s="74">
        <f t="shared" ca="1" si="291"/>
        <v>-0.91816603715694678</v>
      </c>
      <c r="CF180" s="74">
        <f t="shared" ca="1" si="292"/>
        <v>-1.3330996856099957</v>
      </c>
      <c r="CG180" s="74">
        <f t="shared" ca="1" si="293"/>
        <v>-0.38649035645884644</v>
      </c>
      <c r="CH180" s="74">
        <f t="shared" ca="1" si="294"/>
        <v>-0.51045629581575469</v>
      </c>
      <c r="CI180" s="74">
        <f t="shared" si="295"/>
        <v>0.31473979331976737</v>
      </c>
      <c r="CJ180" s="74">
        <f t="shared" ca="1" si="296"/>
        <v>-1.0198943691385229</v>
      </c>
      <c r="CK180" s="74">
        <f t="shared" ca="1" si="297"/>
        <v>0.45362290381209963</v>
      </c>
      <c r="CL180" s="74">
        <f t="shared" ca="1" si="298"/>
        <v>8.4066655303450366E-2</v>
      </c>
    </row>
    <row r="181" spans="1:90" x14ac:dyDescent="0.35">
      <c r="A181" s="73" t="s">
        <v>1712</v>
      </c>
      <c r="B181" s="41">
        <f t="shared" si="299"/>
        <v>45068</v>
      </c>
      <c r="C181" s="57">
        <f>'HAVERW (new)'!B236</f>
        <v>410</v>
      </c>
      <c r="D181" s="57">
        <f>'HAVERW (new)'!C236-'HAVERW (new)'!B236</f>
        <v>75</v>
      </c>
      <c r="E181" s="4">
        <f ca="1">AVERAGE(OFFSET('HAVERD (new)'!B$12,(ROWS('Chart Data'!$A$5:$A181)-1)*7,0,7,1))</f>
        <v>122.85714285714286</v>
      </c>
      <c r="F181" s="4">
        <f ca="1">AVERAGE(OFFSET('HAVERD (new)'!C$12,(ROWS('Chart Data'!$A$5:$A181)-1)*7,0,7,1))</f>
        <v>110.42857142857143</v>
      </c>
      <c r="G181" s="57">
        <f>'HAVERW (new)'!Q236</f>
        <v>40935</v>
      </c>
      <c r="H181" s="4">
        <f ca="1">AVERAGE(OFFSET('HAVERD (new)'!O$12,(ROWS('Chart Data'!$A$5:$A181)-1)*7,0,7,1))</f>
        <v>102.28571428571429</v>
      </c>
      <c r="I181" s="4"/>
      <c r="J181" s="4">
        <f ca="1">AVERAGE(OFFSET('HAVERD (new)'!Q$12,(ROWS('Chart Data'!$A$5:$A181)-1)*7,0,7,1))</f>
        <v>88.714285714285708</v>
      </c>
      <c r="K181" s="4">
        <f ca="1">AVERAGE(OFFSET('HAVERD (new)'!R$12,(ROWS('Chart Data'!$A$5:$A181)-1)*7,0,7,1))</f>
        <v>87.857142857142861</v>
      </c>
      <c r="L181" s="57">
        <f>'HAVERW (new)'!D236</f>
        <v>4997</v>
      </c>
      <c r="M181" s="57">
        <f>'HAVERW (new)'!F236</f>
        <v>145.44285714285715</v>
      </c>
      <c r="N181" s="4" t="e">
        <f ca="1">AVERAGE(OFFSET('HAVERD (new)'!D$12,(ROWS('Chart Data'!$A$5:$A181)-1)*7,0,7,1))</f>
        <v>#DIV/0!</v>
      </c>
      <c r="O181" s="4">
        <f ca="1">AVERAGE(OFFSET('HAVERD (new)'!E$12,(ROWS('Chart Data'!$A$5:$A181)-1)*7,0,7,1))</f>
        <v>97.277142857142849</v>
      </c>
      <c r="P181" s="4">
        <f ca="1">AVERAGE(AVERAGE(OFFSET('HAVERD (new)'!F$12,(ROWS('Chart Data'!$A$5:$A181)-1)*7,0,7,1)),AVERAGE(OFFSET('HAVERD (new)'!J$12,(ROWS('Chart Data'!$A$5:$A181)-1)*7,0,7,1)),AVERAGE(OFFSET('HAVERD (new)'!K$12,(ROWS('Chart Data'!$A$5:$A181)-1)*7,0,7,1)))</f>
        <v>91.489523809523803</v>
      </c>
      <c r="Q181" s="4">
        <f ca="1">AVERAGE(AVERAGE(OFFSET('HAVERD (new)'!H$12,(ROWS('Chart Data'!$A$5:$A181)-1)*7,0,7,1)),AVERAGE(OFFSET('HAVERD (new)'!I$12,(ROWS('Chart Data'!$A$5:$A181)-1)*7,0,7,1)))</f>
        <v>100.56142857142856</v>
      </c>
      <c r="R181" s="4">
        <f ca="1">AVERAGE(AVERAGE(OFFSET('HAVERD (new)'!L$12,(ROWS('Chart Data'!$A$5:$A181)-1)*7,0,7,1)),AVERAGE(OFFSET('HAVERD (new)'!M$12,(ROWS('Chart Data'!$A$5:$A181)-1)*7,0,7,1)))</f>
        <v>98.677857142857135</v>
      </c>
      <c r="S181" s="57">
        <f>'Fuel demand'!C127</f>
        <v>101.59834588384118</v>
      </c>
      <c r="T181" s="57">
        <f ca="1">AVERAGE(OFFSET(Energy!E$1109,(ROWS('Chart Data'!$A$5:$A181)-1)*7,0,7,1))</f>
        <v>508924</v>
      </c>
      <c r="U181" s="57">
        <f ca="1">-AVERAGE(OFFSET('HAVERD (new)'!T$12,(ROWS('Chart Data'!$A$5:$A181)-1)*7,0,7,1))</f>
        <v>-229.37714285714284</v>
      </c>
      <c r="V181" s="4">
        <f ca="1">-AVERAGE(OFFSET('HAVERD (new)'!U$12,(ROWS('Chart Data'!$A$5:$A181)-1)*7,0,7,1))*10000</f>
        <v>-353.20000000000005</v>
      </c>
      <c r="W181" s="4"/>
      <c r="Z181" s="4"/>
      <c r="AA181" s="4">
        <f t="shared" si="257"/>
        <v>-1.9138755980861233</v>
      </c>
      <c r="AB181" s="4">
        <f t="shared" si="258"/>
        <v>11.940298507462677</v>
      </c>
      <c r="AC181" s="4">
        <f t="shared" ca="1" si="259"/>
        <v>5.3921568627451011</v>
      </c>
      <c r="AD181" s="4">
        <f t="shared" ca="1" si="260"/>
        <v>0.78226857887875312</v>
      </c>
      <c r="AE181" s="4">
        <f t="shared" si="241"/>
        <v>4.500663739405697</v>
      </c>
      <c r="AF181" s="4">
        <f t="shared" ca="1" si="242"/>
        <v>4.8316251830161194</v>
      </c>
      <c r="AG181" s="4"/>
      <c r="AH181" s="4">
        <f t="shared" ca="1" si="244"/>
        <v>12.909090909090914</v>
      </c>
      <c r="AI181" s="4">
        <f t="shared" ca="1" si="245"/>
        <v>0.32626427406199365</v>
      </c>
      <c r="AJ181" s="4">
        <f t="shared" si="246"/>
        <v>-66.84474123539232</v>
      </c>
      <c r="AK181" s="4">
        <f t="shared" si="247"/>
        <v>-22.78346605991657</v>
      </c>
      <c r="AL181" s="73" t="e">
        <f>NA()</f>
        <v>#N/A</v>
      </c>
      <c r="AM181" s="4">
        <f t="shared" ca="1" si="248"/>
        <v>16.901577709488571</v>
      </c>
      <c r="AN181" s="4">
        <f t="shared" ca="1" si="249"/>
        <v>18.324362274748406</v>
      </c>
      <c r="AO181" s="4">
        <f t="shared" ca="1" si="250"/>
        <v>18.048649600456134</v>
      </c>
      <c r="AP181" s="4">
        <f t="shared" ca="1" si="251"/>
        <v>13.68697383905133</v>
      </c>
      <c r="AQ181" s="4">
        <f t="shared" si="252"/>
        <v>14.606982519371869</v>
      </c>
      <c r="AR181" s="4">
        <f t="shared" ca="1" si="253"/>
        <v>-8.4914059493835463</v>
      </c>
      <c r="AS181" s="57">
        <f t="shared" ca="1" si="261"/>
        <v>229.37714285714284</v>
      </c>
      <c r="AT181" s="57">
        <f t="shared" ca="1" si="262"/>
        <v>353.20000000000005</v>
      </c>
      <c r="AW181" s="4">
        <f t="shared" si="300"/>
        <v>-5.1047770205993857</v>
      </c>
      <c r="AX181" s="4">
        <f t="shared" si="263"/>
        <v>14.616809800443297</v>
      </c>
      <c r="AY181" s="4">
        <f t="shared" ca="1" si="264"/>
        <v>2.4536290454956031</v>
      </c>
      <c r="AZ181" s="4">
        <f t="shared" ca="1" si="265"/>
        <v>-1.5236933132750345</v>
      </c>
      <c r="BA181" s="4">
        <f t="shared" si="266"/>
        <v>5.3228588792669331</v>
      </c>
      <c r="BB181" s="4">
        <f t="shared" ca="1" si="267"/>
        <v>2.0554603778495411</v>
      </c>
      <c r="BC181" s="4" t="e">
        <f t="shared" si="268"/>
        <v>#DIV/0!</v>
      </c>
      <c r="BD181" s="4">
        <f t="shared" ca="1" si="269"/>
        <v>14.538818144799388</v>
      </c>
      <c r="BE181" s="4">
        <f t="shared" ca="1" si="270"/>
        <v>4.2093781797888585</v>
      </c>
      <c r="BF181" s="4">
        <f t="shared" si="271"/>
        <v>-24.05999010899637</v>
      </c>
      <c r="BG181" s="4">
        <f t="shared" si="272"/>
        <v>-23.91764822928333</v>
      </c>
      <c r="BH181" s="4" t="e">
        <f t="shared" si="273"/>
        <v>#N/A</v>
      </c>
      <c r="BI181" s="4">
        <f t="shared" ca="1" si="274"/>
        <v>17.936676397713757</v>
      </c>
      <c r="BJ181" s="4">
        <f t="shared" ca="1" si="275"/>
        <v>21.645518599674809</v>
      </c>
      <c r="BK181" s="4">
        <f t="shared" ca="1" si="276"/>
        <v>19.578956243661636</v>
      </c>
      <c r="BL181" s="4">
        <f t="shared" ca="1" si="277"/>
        <v>17.389498458778995</v>
      </c>
      <c r="BM181" s="4">
        <f t="shared" si="278"/>
        <v>15.143839734385772</v>
      </c>
      <c r="BN181" s="4">
        <f t="shared" ca="1" si="279"/>
        <v>-3.9182071867461143</v>
      </c>
      <c r="BO181" s="4">
        <f t="shared" ca="1" si="280"/>
        <v>164.58357142857142</v>
      </c>
      <c r="BP181" s="4">
        <f t="shared" ca="1" si="281"/>
        <v>474.79999999999995</v>
      </c>
      <c r="BS181" s="74">
        <f t="shared" si="254"/>
        <v>0.44128835843360742</v>
      </c>
      <c r="BT181" s="74">
        <f t="shared" si="255"/>
        <v>1.3080467487619354</v>
      </c>
      <c r="BU181" s="74">
        <f t="shared" ca="1" si="282"/>
        <v>0.69996350828320053</v>
      </c>
      <c r="BV181" s="74">
        <f t="shared" ca="1" si="283"/>
        <v>0.61824488617398798</v>
      </c>
      <c r="BW181" s="74">
        <f t="shared" si="284"/>
        <v>0.62777835915851521</v>
      </c>
      <c r="BX181" s="74">
        <f t="shared" ca="1" si="285"/>
        <v>1.2262613921375549</v>
      </c>
      <c r="BY181" s="74" t="e">
        <f t="shared" ca="1" si="256"/>
        <v>#DIV/0!</v>
      </c>
      <c r="BZ181" s="74">
        <f t="shared" ca="1" si="286"/>
        <v>0.81438945704819532</v>
      </c>
      <c r="CA181" s="74">
        <f t="shared" ca="1" si="287"/>
        <v>-0.30739058763410182</v>
      </c>
      <c r="CB181" s="74">
        <f t="shared" si="288"/>
        <v>-9.3150354692804124E-3</v>
      </c>
      <c r="CC181" s="74">
        <f t="shared" si="289"/>
        <v>1.1609057505139058</v>
      </c>
      <c r="CD181" s="74" t="e">
        <f t="shared" ca="1" si="290"/>
        <v>#DIV/0!</v>
      </c>
      <c r="CE181" s="74">
        <f t="shared" ca="1" si="291"/>
        <v>-0.57858019880958644</v>
      </c>
      <c r="CF181" s="74">
        <f t="shared" ca="1" si="292"/>
        <v>-1.4305589085162276</v>
      </c>
      <c r="CG181" s="74">
        <f t="shared" ca="1" si="293"/>
        <v>-5.0228435424751118E-2</v>
      </c>
      <c r="CH181" s="74">
        <f t="shared" ca="1" si="294"/>
        <v>-0.17978674099405992</v>
      </c>
      <c r="CI181" s="74">
        <f t="shared" si="295"/>
        <v>-3.6169020483981643E-2</v>
      </c>
      <c r="CJ181" s="74">
        <f t="shared" ca="1" si="296"/>
        <v>-1.3675568874670654</v>
      </c>
      <c r="CK181" s="74">
        <f t="shared" ca="1" si="297"/>
        <v>-0.38241668494854297</v>
      </c>
      <c r="CL181" s="74">
        <f t="shared" ca="1" si="298"/>
        <v>0.25092980913661606</v>
      </c>
    </row>
    <row r="182" spans="1:90" x14ac:dyDescent="0.35">
      <c r="A182" s="73" t="s">
        <v>1713</v>
      </c>
      <c r="B182" s="41">
        <f t="shared" si="299"/>
        <v>45075</v>
      </c>
      <c r="C182" s="57">
        <f>'HAVERW (new)'!B237</f>
        <v>409</v>
      </c>
      <c r="D182" s="57">
        <f>'HAVERW (new)'!C237-'HAVERW (new)'!B237</f>
        <v>79</v>
      </c>
      <c r="E182" s="4">
        <f ca="1">AVERAGE(OFFSET('HAVERD (new)'!B$12,(ROWS('Chart Data'!$A$5:$A182)-1)*7,0,7,1))</f>
        <v>114.28571428571429</v>
      </c>
      <c r="F182" s="4">
        <f ca="1">AVERAGE(OFFSET('HAVERD (new)'!C$12,(ROWS('Chart Data'!$A$5:$A182)-1)*7,0,7,1))</f>
        <v>101.71428571428571</v>
      </c>
      <c r="G182" s="57">
        <f>'HAVERW (new)'!Q237</f>
        <v>41294</v>
      </c>
      <c r="H182" s="4">
        <f ca="1">AVERAGE(OFFSET('HAVERD (new)'!O$12,(ROWS('Chart Data'!$A$5:$A182)-1)*7,0,7,1))</f>
        <v>99.714285714285708</v>
      </c>
      <c r="I182" s="4">
        <f ca="1">AVERAGE(OFFSET('HAVERD (new)'!P$12,(ROWS('Chart Data'!$A$5:$A182)-1)*7,0,7,1))</f>
        <v>82</v>
      </c>
      <c r="J182" s="4">
        <f ca="1">AVERAGE(OFFSET('HAVERD (new)'!Q$12,(ROWS('Chart Data'!$A$5:$A182)-1)*7,0,7,1))</f>
        <v>83.285714285714292</v>
      </c>
      <c r="K182" s="4">
        <f ca="1">AVERAGE(OFFSET('HAVERD (new)'!R$12,(ROWS('Chart Data'!$A$5:$A182)-1)*7,0,7,1))</f>
        <v>90.428571428571431</v>
      </c>
      <c r="L182" s="57">
        <f>'HAVERW (new)'!D237</f>
        <v>2882</v>
      </c>
      <c r="M182" s="57">
        <f>'HAVERW (new)'!F237</f>
        <v>144.4</v>
      </c>
      <c r="N182" s="4" t="e">
        <f ca="1">AVERAGE(OFFSET('HAVERD (new)'!D$12,(ROWS('Chart Data'!$A$5:$A182)-1)*7,0,7,1))</f>
        <v>#DIV/0!</v>
      </c>
      <c r="O182" s="4">
        <f ca="1">AVERAGE(OFFSET('HAVERD (new)'!E$12,(ROWS('Chart Data'!$A$5:$A182)-1)*7,0,7,1))</f>
        <v>106.96285714285715</v>
      </c>
      <c r="P182" s="4">
        <f ca="1">AVERAGE(AVERAGE(OFFSET('HAVERD (new)'!F$12,(ROWS('Chart Data'!$A$5:$A182)-1)*7,0,7,1)),AVERAGE(OFFSET('HAVERD (new)'!J$12,(ROWS('Chart Data'!$A$5:$A182)-1)*7,0,7,1)),AVERAGE(OFFSET('HAVERD (new)'!K$12,(ROWS('Chart Data'!$A$5:$A182)-1)*7,0,7,1)))</f>
        <v>103.40428571428572</v>
      </c>
      <c r="Q182" s="4">
        <f ca="1">AVERAGE(AVERAGE(OFFSET('HAVERD (new)'!H$12,(ROWS('Chart Data'!$A$5:$A182)-1)*7,0,7,1)),AVERAGE(OFFSET('HAVERD (new)'!I$12,(ROWS('Chart Data'!$A$5:$A182)-1)*7,0,7,1)))</f>
        <v>111.0157142857143</v>
      </c>
      <c r="R182" s="4">
        <f ca="1">AVERAGE(AVERAGE(OFFSET('HAVERD (new)'!L$12,(ROWS('Chart Data'!$A$5:$A182)-1)*7,0,7,1)),AVERAGE(OFFSET('HAVERD (new)'!M$12,(ROWS('Chart Data'!$A$5:$A182)-1)*7,0,7,1)))</f>
        <v>107.53785714285715</v>
      </c>
      <c r="S182" s="57">
        <f>'Fuel demand'!C128</f>
        <v>102.75563449666991</v>
      </c>
      <c r="T182" s="57">
        <f ca="1">AVERAGE(OFFSET(Energy!E$1109,(ROWS('Chart Data'!$A$5:$A182)-1)*7,0,7,1))</f>
        <v>519397.85714285716</v>
      </c>
      <c r="U182" s="57">
        <f ca="1">-AVERAGE(OFFSET('HAVERD (new)'!T$12,(ROWS('Chart Data'!$A$5:$A182)-1)*7,0,7,1))</f>
        <v>-156.43285714285713</v>
      </c>
      <c r="V182" s="4">
        <f ca="1">-AVERAGE(OFFSET('HAVERD (new)'!U$12,(ROWS('Chart Data'!$A$5:$A182)-1)*7,0,7,1))*10000</f>
        <v>-585.79999999999995</v>
      </c>
      <c r="W182" s="4"/>
      <c r="Z182" s="4"/>
      <c r="AA182" s="4">
        <f t="shared" si="257"/>
        <v>-4.4392523364485958</v>
      </c>
      <c r="AB182" s="4">
        <f t="shared" si="258"/>
        <v>14.492753623188403</v>
      </c>
      <c r="AC182" s="4">
        <f t="shared" ca="1" si="259"/>
        <v>12.994350282485879</v>
      </c>
      <c r="AD182" s="4">
        <f t="shared" ca="1" si="260"/>
        <v>16.912972085385867</v>
      </c>
      <c r="AE182" s="4">
        <f t="shared" si="241"/>
        <v>5.4117526931127813</v>
      </c>
      <c r="AF182" s="4">
        <f t="shared" ca="1" si="242"/>
        <v>8.5536547433903376</v>
      </c>
      <c r="AG182" s="4">
        <f t="shared" ca="1" si="243"/>
        <v>-3.2448377581120957</v>
      </c>
      <c r="AH182" s="4">
        <f t="shared" ca="1" si="244"/>
        <v>-1.1864406779661052</v>
      </c>
      <c r="AI182" s="4">
        <f t="shared" ca="1" si="245"/>
        <v>8.0204778156996781</v>
      </c>
      <c r="AJ182" s="4">
        <f t="shared" si="246"/>
        <v>-2.7450980392156765</v>
      </c>
      <c r="AK182" s="4">
        <f t="shared" si="247"/>
        <v>-26.615362276753295</v>
      </c>
      <c r="AL182" s="73" t="e">
        <f>NA()</f>
        <v>#N/A</v>
      </c>
      <c r="AM182" s="4">
        <f t="shared" ca="1" si="248"/>
        <v>13.805839704518853</v>
      </c>
      <c r="AN182" s="4">
        <f t="shared" ca="1" si="249"/>
        <v>14.941086797726054</v>
      </c>
      <c r="AO182" s="4">
        <f t="shared" ca="1" si="250"/>
        <v>13.532900888265553</v>
      </c>
      <c r="AP182" s="4">
        <f t="shared" ca="1" si="251"/>
        <v>7.0781857881522914</v>
      </c>
      <c r="AQ182" s="4">
        <f t="shared" si="252"/>
        <v>16.847692654971592</v>
      </c>
      <c r="AR182" s="4">
        <f t="shared" ca="1" si="253"/>
        <v>-5.7760665349457785</v>
      </c>
      <c r="AS182" s="57">
        <f t="shared" ca="1" si="261"/>
        <v>156.43285714285713</v>
      </c>
      <c r="AT182" s="57">
        <f t="shared" ca="1" si="262"/>
        <v>585.79999999999995</v>
      </c>
      <c r="AW182" s="4">
        <f t="shared" si="300"/>
        <v>-3.2734136341232984</v>
      </c>
      <c r="AX182" s="4">
        <f t="shared" si="263"/>
        <v>11.272785091486298</v>
      </c>
      <c r="AY182" s="4">
        <f t="shared" ca="1" si="264"/>
        <v>5.7986176443947075</v>
      </c>
      <c r="AZ182" s="4">
        <f t="shared" ca="1" si="265"/>
        <v>3.413769566227459</v>
      </c>
      <c r="BA182" s="4">
        <f t="shared" si="266"/>
        <v>5.1994136751200841</v>
      </c>
      <c r="BB182" s="4">
        <f t="shared" ca="1" si="267"/>
        <v>4.3440242138472751</v>
      </c>
      <c r="BC182" s="4">
        <f t="shared" ca="1" si="268"/>
        <v>-3.2448377581120957</v>
      </c>
      <c r="BD182" s="4">
        <f t="shared" ca="1" si="269"/>
        <v>10.531632836161295</v>
      </c>
      <c r="BE182" s="4">
        <f t="shared" ca="1" si="270"/>
        <v>5.453076313916827</v>
      </c>
      <c r="BF182" s="4">
        <f t="shared" si="271"/>
        <v>-29.052295695966475</v>
      </c>
      <c r="BG182" s="4">
        <f t="shared" si="272"/>
        <v>-25.530555519716025</v>
      </c>
      <c r="BH182" s="4" t="e">
        <f t="shared" si="273"/>
        <v>#N/A</v>
      </c>
      <c r="BI182" s="4">
        <f t="shared" ca="1" si="274"/>
        <v>15.985684473452356</v>
      </c>
      <c r="BJ182" s="4">
        <f t="shared" ca="1" si="275"/>
        <v>19.774668683303986</v>
      </c>
      <c r="BK182" s="4">
        <f t="shared" ca="1" si="276"/>
        <v>17.526564778708654</v>
      </c>
      <c r="BL182" s="4">
        <f t="shared" ca="1" si="277"/>
        <v>13.878296242715459</v>
      </c>
      <c r="BM182" s="4">
        <f t="shared" si="278"/>
        <v>15.370687168063046</v>
      </c>
      <c r="BN182" s="4">
        <f t="shared" ca="1" si="279"/>
        <v>-4.2765598273464018</v>
      </c>
      <c r="BO182" s="4">
        <f t="shared" ca="1" si="280"/>
        <v>163.9160714285714</v>
      </c>
      <c r="BP182" s="4">
        <f t="shared" ca="1" si="281"/>
        <v>475.09999999999997</v>
      </c>
      <c r="BS182" s="74">
        <f t="shared" si="254"/>
        <v>0.40454377134225811</v>
      </c>
      <c r="BT182" s="74">
        <f t="shared" si="255"/>
        <v>1.6396417807454606</v>
      </c>
      <c r="BU182" s="74">
        <f t="shared" ca="1" si="282"/>
        <v>-0.2889959225721922</v>
      </c>
      <c r="BV182" s="74">
        <f t="shared" ca="1" si="283"/>
        <v>-0.18124198964761815</v>
      </c>
      <c r="BW182" s="74">
        <f t="shared" si="284"/>
        <v>0.69781454095013673</v>
      </c>
      <c r="BX182" s="74">
        <f t="shared" ca="1" si="285"/>
        <v>0.73356708279657323</v>
      </c>
      <c r="BY182" s="74">
        <f t="shared" ca="1" si="256"/>
        <v>-1.6604207582462376</v>
      </c>
      <c r="BZ182" s="74">
        <f t="shared" ca="1" si="286"/>
        <v>-0.53158800941600104</v>
      </c>
      <c r="CA182" s="74">
        <f t="shared" ca="1" si="287"/>
        <v>0.55372830163733355</v>
      </c>
      <c r="CB182" s="74">
        <f t="shared" si="288"/>
        <v>-0.92952700248013831</v>
      </c>
      <c r="CC182" s="74">
        <f t="shared" si="289"/>
        <v>1.0975534133192344</v>
      </c>
      <c r="CD182" s="74" t="e">
        <f t="shared" ca="1" si="290"/>
        <v>#DIV/0!</v>
      </c>
      <c r="CE182" s="74">
        <f t="shared" ca="1" si="291"/>
        <v>0.94014802282306775</v>
      </c>
      <c r="CF182" s="74">
        <f t="shared" ca="1" si="292"/>
        <v>5.7255134398247282E-2</v>
      </c>
      <c r="CG182" s="74">
        <f t="shared" ca="1" si="293"/>
        <v>1.1345403359414128</v>
      </c>
      <c r="CH182" s="74">
        <f t="shared" ca="1" si="294"/>
        <v>0.78894853486996797</v>
      </c>
      <c r="CI182" s="74">
        <f t="shared" si="295"/>
        <v>0.24463035642780342</v>
      </c>
      <c r="CJ182" s="74">
        <f t="shared" ca="1" si="296"/>
        <v>-1.2479762343539107</v>
      </c>
      <c r="CK182" s="74">
        <f t="shared" ca="1" si="297"/>
        <v>0.54232861846993463</v>
      </c>
      <c r="CL182" s="74">
        <f t="shared" ca="1" si="298"/>
        <v>-0.10977994533916792</v>
      </c>
    </row>
    <row r="183" spans="1:90" x14ac:dyDescent="0.35">
      <c r="A183" s="73" t="s">
        <v>1714</v>
      </c>
      <c r="B183" s="41">
        <f t="shared" si="299"/>
        <v>45082</v>
      </c>
      <c r="C183" s="57">
        <f>'HAVERW (new)'!B238</f>
        <v>408</v>
      </c>
      <c r="D183" s="57">
        <f>'HAVERW (new)'!C238-'HAVERW (new)'!B238</f>
        <v>65</v>
      </c>
      <c r="E183" s="4">
        <f ca="1">AVERAGE(OFFSET('HAVERD (new)'!B$12,(ROWS('Chart Data'!$A$5:$A183)-1)*7,0,7,1))</f>
        <v>121.14285714285714</v>
      </c>
      <c r="F183" s="4">
        <f ca="1">AVERAGE(OFFSET('HAVERD (new)'!C$12,(ROWS('Chart Data'!$A$5:$A183)-1)*7,0,7,1))</f>
        <v>111</v>
      </c>
      <c r="G183" s="57">
        <f>'HAVERW (new)'!Q238</f>
        <v>41826</v>
      </c>
      <c r="H183" s="4">
        <f ca="1">AVERAGE(OFFSET('HAVERD (new)'!O$12,(ROWS('Chart Data'!$A$5:$A183)-1)*7,0,7,1))</f>
        <v>100.71428571428571</v>
      </c>
      <c r="I183" s="4">
        <f ca="1">AVERAGE(OFFSET('HAVERD (new)'!P$12,(ROWS('Chart Data'!$A$5:$A183)-1)*7,0,7,1))</f>
        <v>83.857142857142861</v>
      </c>
      <c r="J183" s="4">
        <f ca="1">AVERAGE(OFFSET('HAVERD (new)'!Q$12,(ROWS('Chart Data'!$A$5:$A183)-1)*7,0,7,1))</f>
        <v>83.285714285714292</v>
      </c>
      <c r="K183" s="4">
        <f ca="1">AVERAGE(OFFSET('HAVERD (new)'!R$12,(ROWS('Chart Data'!$A$5:$A183)-1)*7,0,7,1))</f>
        <v>88.571428571428569</v>
      </c>
      <c r="L183" s="57">
        <f>'HAVERW (new)'!D238</f>
        <v>7084</v>
      </c>
      <c r="M183" s="57">
        <f>'HAVERW (new)'!F238</f>
        <v>139.81428571428572</v>
      </c>
      <c r="N183" s="4" t="e">
        <f ca="1">AVERAGE(OFFSET('HAVERD (new)'!D$12,(ROWS('Chart Data'!$A$5:$A183)-1)*7,0,7,1))</f>
        <v>#DIV/0!</v>
      </c>
      <c r="O183" s="4">
        <f ca="1">AVERAGE(OFFSET('HAVERD (new)'!E$12,(ROWS('Chart Data'!$A$5:$A183)-1)*7,0,7,1))</f>
        <v>102.34571428571428</v>
      </c>
      <c r="P183" s="4">
        <f ca="1">AVERAGE(AVERAGE(OFFSET('HAVERD (new)'!F$12,(ROWS('Chart Data'!$A$5:$A183)-1)*7,0,7,1)),AVERAGE(OFFSET('HAVERD (new)'!J$12,(ROWS('Chart Data'!$A$5:$A183)-1)*7,0,7,1)),AVERAGE(OFFSET('HAVERD (new)'!K$12,(ROWS('Chart Data'!$A$5:$A183)-1)*7,0,7,1)))</f>
        <v>95.962857142857146</v>
      </c>
      <c r="Q183" s="4">
        <f ca="1">AVERAGE(AVERAGE(OFFSET('HAVERD (new)'!H$12,(ROWS('Chart Data'!$A$5:$A183)-1)*7,0,7,1)),AVERAGE(OFFSET('HAVERD (new)'!I$12,(ROWS('Chart Data'!$A$5:$A183)-1)*7,0,7,1)))</f>
        <v>105.69285714285715</v>
      </c>
      <c r="R183" s="4">
        <f ca="1">AVERAGE(AVERAGE(OFFSET('HAVERD (new)'!L$12,(ROWS('Chart Data'!$A$5:$A183)-1)*7,0,7,1)),AVERAGE(OFFSET('HAVERD (new)'!M$12,(ROWS('Chart Data'!$A$5:$A183)-1)*7,0,7,1)))</f>
        <v>104.99357142857141</v>
      </c>
      <c r="S183" s="57">
        <f>'Fuel demand'!C129</f>
        <v>104.48945228942804</v>
      </c>
      <c r="T183" s="57">
        <f ca="1">AVERAGE(OFFSET(Energy!E$1109,(ROWS('Chart Data'!$A$5:$A183)-1)*7,0,7,1))</f>
        <v>528904.57142857148</v>
      </c>
      <c r="U183" s="57">
        <f ca="1">-AVERAGE(OFFSET('HAVERD (new)'!T$12,(ROWS('Chart Data'!$A$5:$A183)-1)*7,0,7,1))</f>
        <v>-127.21714285714286</v>
      </c>
      <c r="V183" s="4">
        <f ca="1">-AVERAGE(OFFSET('HAVERD (new)'!U$12,(ROWS('Chart Data'!$A$5:$A183)-1)*7,0,7,1))*10000</f>
        <v>-551.6</v>
      </c>
      <c r="W183" s="4"/>
      <c r="Z183" s="4"/>
      <c r="AA183" s="4">
        <f t="shared" si="257"/>
        <v>-0.72992700729926918</v>
      </c>
      <c r="AB183" s="4">
        <f t="shared" si="258"/>
        <v>3.1746031746031855</v>
      </c>
      <c r="AC183" s="4">
        <f t="shared" ca="1" si="259"/>
        <v>5.2109181141439143</v>
      </c>
      <c r="AD183" s="4">
        <f t="shared" ca="1" si="260"/>
        <v>1.9685039370078705</v>
      </c>
      <c r="AE183" s="4">
        <f t="shared" si="241"/>
        <v>4.7640516982266234</v>
      </c>
      <c r="AF183" s="4">
        <f t="shared" ca="1" si="242"/>
        <v>4.4444444444444287</v>
      </c>
      <c r="AG183" s="4">
        <f t="shared" ca="1" si="243"/>
        <v>4.2628774422735383</v>
      </c>
      <c r="AH183" s="4">
        <f t="shared" ca="1" si="244"/>
        <v>28.697571743929373</v>
      </c>
      <c r="AI183" s="4">
        <f t="shared" ca="1" si="245"/>
        <v>2.9900332225913706</v>
      </c>
      <c r="AJ183" s="4">
        <f t="shared" si="246"/>
        <v>-255.62248995983933</v>
      </c>
      <c r="AK183" s="4">
        <f t="shared" si="247"/>
        <v>-10.90578060992261</v>
      </c>
      <c r="AL183" s="73" t="e">
        <f>NA()</f>
        <v>#N/A</v>
      </c>
      <c r="AM183" s="4">
        <f t="shared" ca="1" si="248"/>
        <v>14.455059590376074</v>
      </c>
      <c r="AN183" s="4">
        <f t="shared" ca="1" si="249"/>
        <v>15.676302436112355</v>
      </c>
      <c r="AO183" s="4">
        <f t="shared" ca="1" si="250"/>
        <v>11.513041381233391</v>
      </c>
      <c r="AP183" s="4">
        <f t="shared" ca="1" si="251"/>
        <v>4.3340313021258181</v>
      </c>
      <c r="AQ183" s="4">
        <f t="shared" si="252"/>
        <v>15.701921479434567</v>
      </c>
      <c r="AR183" s="4">
        <f t="shared" ca="1" si="253"/>
        <v>-3.7281581067299507</v>
      </c>
      <c r="AS183" s="57">
        <f t="shared" ca="1" si="261"/>
        <v>127.21714285714286</v>
      </c>
      <c r="AT183" s="57">
        <f t="shared" ca="1" si="262"/>
        <v>551.6</v>
      </c>
      <c r="AW183" s="4">
        <f t="shared" si="300"/>
        <v>-2.2903942204469505</v>
      </c>
      <c r="AX183" s="4">
        <f t="shared" si="263"/>
        <v>7.7695608851370945</v>
      </c>
      <c r="AY183" s="4">
        <f t="shared" ca="1" si="264"/>
        <v>7.1940542186661629</v>
      </c>
      <c r="AZ183" s="4">
        <f t="shared" ca="1" si="265"/>
        <v>5.5703864120982267</v>
      </c>
      <c r="BA183" s="4">
        <f t="shared" si="266"/>
        <v>4.9827964040445929</v>
      </c>
      <c r="BB183" s="4">
        <f t="shared" ca="1" si="267"/>
        <v>5.3436940173803738</v>
      </c>
      <c r="BC183" s="4">
        <f t="shared" ca="1" si="268"/>
        <v>0.50901984208072126</v>
      </c>
      <c r="BD183" s="4">
        <f t="shared" ca="1" si="269"/>
        <v>13.709924407621223</v>
      </c>
      <c r="BE183" s="4">
        <f t="shared" ca="1" si="270"/>
        <v>4.2040568417868904</v>
      </c>
      <c r="BF183" s="4">
        <f t="shared" si="271"/>
        <v>-92.559247089580793</v>
      </c>
      <c r="BG183" s="4">
        <f t="shared" si="272"/>
        <v>-21.96644133968741</v>
      </c>
      <c r="BH183" s="4" t="e">
        <f t="shared" si="273"/>
        <v>#N/A</v>
      </c>
      <c r="BI183" s="4">
        <f t="shared" ca="1" si="274"/>
        <v>15.257726804176276</v>
      </c>
      <c r="BJ183" s="4">
        <f t="shared" ca="1" si="275"/>
        <v>18.256224383207829</v>
      </c>
      <c r="BK183" s="4">
        <f t="shared" ca="1" si="276"/>
        <v>14.926907844416576</v>
      </c>
      <c r="BL183" s="4">
        <f t="shared" ca="1" si="277"/>
        <v>10.139521619041846</v>
      </c>
      <c r="BM183" s="4">
        <f t="shared" si="278"/>
        <v>15.731856402169138</v>
      </c>
      <c r="BN183" s="4">
        <f t="shared" ca="1" si="279"/>
        <v>-5.6786387801295497</v>
      </c>
      <c r="BO183" s="4">
        <f t="shared" ca="1" si="280"/>
        <v>169.11428571428573</v>
      </c>
      <c r="BP183" s="4">
        <f t="shared" ca="1" si="281"/>
        <v>487.85</v>
      </c>
      <c r="BS183" s="74">
        <f t="shared" si="254"/>
        <v>0.36779918425090879</v>
      </c>
      <c r="BT183" s="74">
        <f t="shared" si="255"/>
        <v>0.47905916880312194</v>
      </c>
      <c r="BU183" s="74">
        <f t="shared" ca="1" si="282"/>
        <v>0.50217162211212107</v>
      </c>
      <c r="BV183" s="74">
        <f t="shared" ca="1" si="283"/>
        <v>0.67067025508032252</v>
      </c>
      <c r="BW183" s="74">
        <f t="shared" si="284"/>
        <v>0.8016007490647401</v>
      </c>
      <c r="BX183" s="74">
        <f t="shared" ca="1" si="285"/>
        <v>0.92517042531806515</v>
      </c>
      <c r="BY183" s="74">
        <f t="shared" ca="1" si="256"/>
        <v>-1.2549417065316071</v>
      </c>
      <c r="BZ183" s="74">
        <f t="shared" ca="1" si="286"/>
        <v>-0.53158800941600104</v>
      </c>
      <c r="CA183" s="74">
        <f t="shared" ca="1" si="287"/>
        <v>-6.8190896169816065E-2</v>
      </c>
      <c r="CB183" s="74">
        <f t="shared" si="288"/>
        <v>0.89871445632819491</v>
      </c>
      <c r="CC183" s="74">
        <f t="shared" si="289"/>
        <v>0.81897669770978987</v>
      </c>
      <c r="CD183" s="74" t="e">
        <f t="shared" ca="1" si="290"/>
        <v>#DIV/0!</v>
      </c>
      <c r="CE183" s="74">
        <f t="shared" ca="1" si="291"/>
        <v>0.21617610360230932</v>
      </c>
      <c r="CF183" s="74">
        <f t="shared" ca="1" si="292"/>
        <v>-0.87196712085232153</v>
      </c>
      <c r="CG183" s="74">
        <f t="shared" ca="1" si="293"/>
        <v>0.53130879151529609</v>
      </c>
      <c r="CH183" s="74">
        <f t="shared" ca="1" si="294"/>
        <v>0.5107612523298446</v>
      </c>
      <c r="CI183" s="74">
        <f t="shared" si="295"/>
        <v>0.66531621688489395</v>
      </c>
      <c r="CJ183" s="74">
        <f t="shared" ca="1" si="296"/>
        <v>-1.1394375090552609</v>
      </c>
      <c r="CK183" s="74">
        <f t="shared" ca="1" si="297"/>
        <v>0.91270848177483033</v>
      </c>
      <c r="CL183" s="74">
        <f t="shared" ca="1" si="298"/>
        <v>-5.6743515403347669E-2</v>
      </c>
    </row>
    <row r="184" spans="1:90" x14ac:dyDescent="0.35">
      <c r="A184" s="73" t="s">
        <v>1715</v>
      </c>
      <c r="B184" s="41">
        <f t="shared" si="299"/>
        <v>45089</v>
      </c>
      <c r="C184" s="57">
        <f>'HAVERW (new)'!B239</f>
        <v>412</v>
      </c>
      <c r="D184" s="57">
        <f>'HAVERW (new)'!C239-'HAVERW (new)'!B239</f>
        <v>76</v>
      </c>
      <c r="E184" s="4">
        <f ca="1">AVERAGE(OFFSET('HAVERD (new)'!B$12,(ROWS('Chart Data'!$A$5:$A184)-1)*7,0,7,1))</f>
        <v>122.28571428571429</v>
      </c>
      <c r="F184" s="4">
        <f ca="1">AVERAGE(OFFSET('HAVERD (new)'!C$12,(ROWS('Chart Data'!$A$5:$A184)-1)*7,0,7,1))</f>
        <v>110.42857142857143</v>
      </c>
      <c r="G184" s="57">
        <f>'HAVERW (new)'!Q239</f>
        <v>41818</v>
      </c>
      <c r="H184" s="4">
        <f ca="1">AVERAGE(OFFSET('HAVERD (new)'!O$12,(ROWS('Chart Data'!$A$5:$A184)-1)*7,0,7,1))</f>
        <v>102</v>
      </c>
      <c r="I184" s="4">
        <f ca="1">AVERAGE(OFFSET('HAVERD (new)'!P$12,(ROWS('Chart Data'!$A$5:$A184)-1)*7,0,7,1))</f>
        <v>93</v>
      </c>
      <c r="J184" s="4">
        <f ca="1">AVERAGE(OFFSET('HAVERD (new)'!Q$12,(ROWS('Chart Data'!$A$5:$A184)-1)*7,0,7,1))</f>
        <v>86.285714285714292</v>
      </c>
      <c r="K184" s="4">
        <f ca="1">AVERAGE(OFFSET('HAVERD (new)'!R$12,(ROWS('Chart Data'!$A$5:$A184)-1)*7,0,7,1))</f>
        <v>87.714285714285708</v>
      </c>
      <c r="L184" s="57">
        <f>'HAVERW (new)'!D239</f>
        <v>5987</v>
      </c>
      <c r="M184" s="57">
        <f>'HAVERW (new)'!F239</f>
        <v>141.94285714285715</v>
      </c>
      <c r="N184" s="4" t="e">
        <f ca="1">AVERAGE(OFFSET('HAVERD (new)'!D$12,(ROWS('Chart Data'!$A$5:$A184)-1)*7,0,7,1))</f>
        <v>#DIV/0!</v>
      </c>
      <c r="O184" s="4">
        <f ca="1">AVERAGE(OFFSET('HAVERD (new)'!E$12,(ROWS('Chart Data'!$A$5:$A184)-1)*7,0,7,1))</f>
        <v>100.12142857142858</v>
      </c>
      <c r="P184" s="4">
        <f ca="1">AVERAGE(AVERAGE(OFFSET('HAVERD (new)'!F$12,(ROWS('Chart Data'!$A$5:$A184)-1)*7,0,7,1)),AVERAGE(OFFSET('HAVERD (new)'!J$12,(ROWS('Chart Data'!$A$5:$A184)-1)*7,0,7,1)),AVERAGE(OFFSET('HAVERD (new)'!K$12,(ROWS('Chart Data'!$A$5:$A184)-1)*7,0,7,1)))</f>
        <v>91.46285714285716</v>
      </c>
      <c r="Q184" s="4">
        <f ca="1">AVERAGE(AVERAGE(OFFSET('HAVERD (new)'!H$12,(ROWS('Chart Data'!$A$5:$A184)-1)*7,0,7,1)),AVERAGE(OFFSET('HAVERD (new)'!I$12,(ROWS('Chart Data'!$A$5:$A184)-1)*7,0,7,1)))</f>
        <v>104.84500000000001</v>
      </c>
      <c r="R184" s="4">
        <f ca="1">AVERAGE(AVERAGE(OFFSET('HAVERD (new)'!L$12,(ROWS('Chart Data'!$A$5:$A184)-1)*7,0,7,1)),AVERAGE(OFFSET('HAVERD (new)'!M$12,(ROWS('Chart Data'!$A$5:$A184)-1)*7,0,7,1)))</f>
        <v>102.31785714285715</v>
      </c>
      <c r="S184" s="57">
        <f>'Fuel demand'!C130</f>
        <v>103.28827435474059</v>
      </c>
      <c r="T184" s="57">
        <f ca="1">AVERAGE(OFFSET(Energy!E$1109,(ROWS('Chart Data'!$A$5:$A184)-1)*7,0,7,1))</f>
        <v>550183.85714285716</v>
      </c>
      <c r="U184" s="57">
        <f ca="1">-AVERAGE(OFFSET('HAVERD (new)'!T$12,(ROWS('Chart Data'!$A$5:$A184)-1)*7,0,7,1))</f>
        <v>-149.1114285714286</v>
      </c>
      <c r="V184" s="4">
        <f ca="1">-AVERAGE(OFFSET('HAVERD (new)'!U$12,(ROWS('Chart Data'!$A$5:$A184)-1)*7,0,7,1))*10000</f>
        <v>-368.2</v>
      </c>
      <c r="W184" s="4"/>
      <c r="Z184" s="4"/>
      <c r="AA184" s="4">
        <f t="shared" si="257"/>
        <v>0.48780487804878092</v>
      </c>
      <c r="AB184" s="4">
        <f t="shared" si="258"/>
        <v>13.432835820895516</v>
      </c>
      <c r="AC184" s="4">
        <f t="shared" ca="1" si="259"/>
        <v>5.2890528905289225</v>
      </c>
      <c r="AD184" s="4">
        <f t="shared" ca="1" si="260"/>
        <v>0.65104166666667407</v>
      </c>
      <c r="AE184" s="4">
        <f t="shared" si="241"/>
        <v>5.1522542684000028</v>
      </c>
      <c r="AF184" s="4">
        <f t="shared" ca="1" si="242"/>
        <v>3.9301310043668103</v>
      </c>
      <c r="AG184" s="4">
        <f t="shared" ca="1" si="243"/>
        <v>10.714285714285721</v>
      </c>
      <c r="AH184" s="4">
        <f t="shared" ca="1" si="244"/>
        <v>13.962264150943415</v>
      </c>
      <c r="AI184" s="4">
        <f t="shared" ca="1" si="245"/>
        <v>6.0449050086355705</v>
      </c>
      <c r="AJ184" s="4">
        <f t="shared" si="246"/>
        <v>-71.449026345933547</v>
      </c>
      <c r="AK184" s="4">
        <f t="shared" si="247"/>
        <v>-18.936118136574997</v>
      </c>
      <c r="AL184" s="73" t="e">
        <f>NA()</f>
        <v>#N/A</v>
      </c>
      <c r="AM184" s="4">
        <f t="shared" ca="1" si="248"/>
        <v>15.434660868992323</v>
      </c>
      <c r="AN184" s="4">
        <f t="shared" ca="1" si="249"/>
        <v>13.680995756316715</v>
      </c>
      <c r="AO184" s="4">
        <f t="shared" ca="1" si="250"/>
        <v>17.723062116533672</v>
      </c>
      <c r="AP184" s="4">
        <f t="shared" ca="1" si="251"/>
        <v>8.9390148375174014</v>
      </c>
      <c r="AQ184" s="4">
        <f t="shared" si="252"/>
        <v>13.429646086890168</v>
      </c>
      <c r="AR184" s="4">
        <f t="shared" ca="1" si="253"/>
        <v>-1.9131995231263521</v>
      </c>
      <c r="AS184" s="57">
        <f t="shared" ca="1" si="261"/>
        <v>149.1114285714286</v>
      </c>
      <c r="AT184" s="57">
        <f t="shared" ca="1" si="262"/>
        <v>368.2</v>
      </c>
      <c r="AW184" s="4">
        <f t="shared" si="300"/>
        <v>-1.6488125159463016</v>
      </c>
      <c r="AX184" s="4">
        <f t="shared" si="263"/>
        <v>10.760122781537444</v>
      </c>
      <c r="AY184" s="4">
        <f t="shared" ca="1" si="264"/>
        <v>7.221619537475954</v>
      </c>
      <c r="AZ184" s="4">
        <f t="shared" ca="1" si="265"/>
        <v>5.0786965669847914</v>
      </c>
      <c r="BA184" s="4">
        <f t="shared" si="266"/>
        <v>4.9571805997862759</v>
      </c>
      <c r="BB184" s="4">
        <f t="shared" ca="1" si="267"/>
        <v>5.4399638438044242</v>
      </c>
      <c r="BC184" s="4">
        <f t="shared" ca="1" si="268"/>
        <v>3.9107751328157208</v>
      </c>
      <c r="BD184" s="4">
        <f t="shared" ca="1" si="269"/>
        <v>13.5956215314994</v>
      </c>
      <c r="BE184" s="4">
        <f t="shared" ca="1" si="270"/>
        <v>4.3454200802471536</v>
      </c>
      <c r="BF184" s="4">
        <f t="shared" si="271"/>
        <v>-99.165338895095218</v>
      </c>
      <c r="BG184" s="4">
        <f t="shared" si="272"/>
        <v>-19.810181770791868</v>
      </c>
      <c r="BH184" s="4" t="e">
        <f t="shared" si="273"/>
        <v>#N/A</v>
      </c>
      <c r="BI184" s="4">
        <f t="shared" ca="1" si="274"/>
        <v>15.149284468343955</v>
      </c>
      <c r="BJ184" s="4">
        <f t="shared" ca="1" si="275"/>
        <v>15.655686816225884</v>
      </c>
      <c r="BK184" s="4">
        <f t="shared" ca="1" si="276"/>
        <v>15.204413496622188</v>
      </c>
      <c r="BL184" s="4">
        <f t="shared" ca="1" si="277"/>
        <v>8.5095514417117109</v>
      </c>
      <c r="BM184" s="4">
        <f t="shared" si="278"/>
        <v>15.146560685167048</v>
      </c>
      <c r="BN184" s="4">
        <f t="shared" ca="1" si="279"/>
        <v>-4.9772075285464066</v>
      </c>
      <c r="BO184" s="4">
        <f t="shared" ca="1" si="280"/>
        <v>165.53464285714287</v>
      </c>
      <c r="BP184" s="4">
        <f t="shared" ca="1" si="281"/>
        <v>464.7</v>
      </c>
      <c r="BS184" s="74">
        <f t="shared" si="254"/>
        <v>0.51477753261630599</v>
      </c>
      <c r="BT184" s="74">
        <f t="shared" si="255"/>
        <v>1.3909455067578167</v>
      </c>
      <c r="BU184" s="74">
        <f t="shared" ca="1" si="282"/>
        <v>0.63403287955950793</v>
      </c>
      <c r="BV184" s="74">
        <f t="shared" ca="1" si="283"/>
        <v>0.61824488617398798</v>
      </c>
      <c r="BW184" s="74">
        <f t="shared" si="284"/>
        <v>0.80004005420587387</v>
      </c>
      <c r="BX184" s="74">
        <f t="shared" ca="1" si="285"/>
        <v>1.171517579988556</v>
      </c>
      <c r="BY184" s="74">
        <f t="shared" ca="1" si="256"/>
        <v>-0.88749556009770836</v>
      </c>
      <c r="BZ184" s="74">
        <f t="shared" ca="1" si="286"/>
        <v>0.21224164310368812</v>
      </c>
      <c r="CA184" s="74">
        <f t="shared" ca="1" si="287"/>
        <v>-0.3552305259269628</v>
      </c>
      <c r="CB184" s="74">
        <f t="shared" si="288"/>
        <v>0.42142248100388707</v>
      </c>
      <c r="CC184" s="74">
        <f t="shared" si="289"/>
        <v>0.94828489280576278</v>
      </c>
      <c r="CD184" s="74" t="e">
        <f t="shared" ca="1" si="290"/>
        <v>#DIV/0!</v>
      </c>
      <c r="CE184" s="74">
        <f t="shared" ca="1" si="291"/>
        <v>-0.13259378446288592</v>
      </c>
      <c r="CF184" s="74">
        <f t="shared" ca="1" si="292"/>
        <v>-1.4338888148510318</v>
      </c>
      <c r="CG184" s="74">
        <f t="shared" ca="1" si="293"/>
        <v>0.43522239279900582</v>
      </c>
      <c r="CH184" s="74">
        <f t="shared" ca="1" si="294"/>
        <v>0.21820382380786676</v>
      </c>
      <c r="CI184" s="74">
        <f t="shared" si="295"/>
        <v>0.3738677295486279</v>
      </c>
      <c r="CJ184" s="74">
        <f t="shared" ca="1" si="296"/>
        <v>-0.89649063200805668</v>
      </c>
      <c r="CK184" s="74">
        <f t="shared" ca="1" si="297"/>
        <v>0.63514543913579846</v>
      </c>
      <c r="CL184" s="74">
        <f t="shared" ca="1" si="298"/>
        <v>0.22766821705950194</v>
      </c>
    </row>
    <row r="185" spans="1:90" x14ac:dyDescent="0.35">
      <c r="A185" s="73" t="s">
        <v>1716</v>
      </c>
      <c r="B185" s="41">
        <f t="shared" si="299"/>
        <v>45096</v>
      </c>
      <c r="C185" s="57">
        <f>'HAVERW (new)'!B240</f>
        <v>430</v>
      </c>
      <c r="D185" s="57">
        <f>'HAVERW (new)'!C240-'HAVERW (new)'!B240</f>
        <v>72</v>
      </c>
      <c r="E185" s="4">
        <f ca="1">AVERAGE(OFFSET('HAVERD (new)'!B$12,(ROWS('Chart Data'!$A$5:$A185)-1)*7,0,7,1))</f>
        <v>122.42857142857143</v>
      </c>
      <c r="F185" s="4">
        <f ca="1">AVERAGE(OFFSET('HAVERD (new)'!C$12,(ROWS('Chart Data'!$A$5:$A185)-1)*7,0,7,1))</f>
        <v>111.42857142857143</v>
      </c>
      <c r="G185" s="57">
        <f>'HAVERW (new)'!Q240</f>
        <v>42355</v>
      </c>
      <c r="H185" s="4">
        <f ca="1">AVERAGE(OFFSET('HAVERD (new)'!O$12,(ROWS('Chart Data'!$A$5:$A185)-1)*7,0,7,1))</f>
        <v>100.85714285714286</v>
      </c>
      <c r="I185" s="4">
        <f ca="1">AVERAGE(OFFSET('HAVERD (new)'!P$12,(ROWS('Chart Data'!$A$5:$A185)-1)*7,0,7,1))</f>
        <v>92.714285714285708</v>
      </c>
      <c r="J185" s="4">
        <f ca="1">AVERAGE(OFFSET('HAVERD (new)'!Q$12,(ROWS('Chart Data'!$A$5:$A185)-1)*7,0,7,1))</f>
        <v>82.142857142857139</v>
      </c>
      <c r="K185" s="4">
        <f ca="1">AVERAGE(OFFSET('HAVERD (new)'!R$12,(ROWS('Chart Data'!$A$5:$A185)-1)*7,0,7,1))</f>
        <v>86.428571428571431</v>
      </c>
      <c r="L185" s="57">
        <f>'HAVERW (new)'!D240</f>
        <v>2396</v>
      </c>
      <c r="M185" s="57">
        <f>'HAVERW (new)'!F240</f>
        <v>141.72857142857143</v>
      </c>
      <c r="N185" s="4" t="e">
        <f ca="1">AVERAGE(OFFSET('HAVERD (new)'!D$12,(ROWS('Chart Data'!$A$5:$A185)-1)*7,0,7,1))</f>
        <v>#DIV/0!</v>
      </c>
      <c r="O185" s="4">
        <f ca="1">AVERAGE(OFFSET('HAVERD (new)'!E$12,(ROWS('Chart Data'!$A$5:$A185)-1)*7,0,7,1))</f>
        <v>99.127142857142871</v>
      </c>
      <c r="P185" s="4">
        <f ca="1">AVERAGE(AVERAGE(OFFSET('HAVERD (new)'!F$12,(ROWS('Chart Data'!$A$5:$A185)-1)*7,0,7,1)),AVERAGE(OFFSET('HAVERD (new)'!J$12,(ROWS('Chart Data'!$A$5:$A185)-1)*7,0,7,1)),AVERAGE(OFFSET('HAVERD (new)'!K$12,(ROWS('Chart Data'!$A$5:$A185)-1)*7,0,7,1)))</f>
        <v>91.426666666666662</v>
      </c>
      <c r="Q185" s="4">
        <f ca="1">AVERAGE(AVERAGE(OFFSET('HAVERD (new)'!H$12,(ROWS('Chart Data'!$A$5:$A185)-1)*7,0,7,1)),AVERAGE(OFFSET('HAVERD (new)'!I$12,(ROWS('Chart Data'!$A$5:$A185)-1)*7,0,7,1)))</f>
        <v>103.71357142857143</v>
      </c>
      <c r="R185" s="4">
        <f ca="1">AVERAGE(AVERAGE(OFFSET('HAVERD (new)'!L$12,(ROWS('Chart Data'!$A$5:$A185)-1)*7,0,7,1)),AVERAGE(OFFSET('HAVERD (new)'!M$12,(ROWS('Chart Data'!$A$5:$A185)-1)*7,0,7,1)))</f>
        <v>102.36857142857141</v>
      </c>
      <c r="S185" s="57">
        <f>'Fuel demand'!C131</f>
        <v>106.54979218948266</v>
      </c>
      <c r="T185" s="57">
        <f ca="1">AVERAGE(OFFSET(Energy!E$1109,(ROWS('Chart Data'!$A$5:$A185)-1)*7,0,7,1))</f>
        <v>547459.42857142852</v>
      </c>
      <c r="U185" s="57">
        <f ca="1">-AVERAGE(OFFSET('HAVERD (new)'!T$12,(ROWS('Chart Data'!$A$5:$A185)-1)*7,0,7,1))</f>
        <v>-212.47142857142859</v>
      </c>
      <c r="V185" s="4">
        <f ca="1">-AVERAGE(OFFSET('HAVERD (new)'!U$12,(ROWS('Chart Data'!$A$5:$A185)-1)*7,0,7,1))*10000</f>
        <v>-589.40000000000009</v>
      </c>
      <c r="W185" s="4"/>
      <c r="Z185" s="4"/>
      <c r="AA185" s="4">
        <f t="shared" si="257"/>
        <v>-1.6018306636155555</v>
      </c>
      <c r="AB185" s="4">
        <f t="shared" si="258"/>
        <v>10.769230769230775</v>
      </c>
      <c r="AC185" s="4">
        <f t="shared" ca="1" si="259"/>
        <v>4.1312272174969689</v>
      </c>
      <c r="AD185" s="4">
        <f t="shared" ca="1" si="260"/>
        <v>1.1673151750972721</v>
      </c>
      <c r="AE185" s="4">
        <f t="shared" si="241"/>
        <v>7.176294946734485</v>
      </c>
      <c r="AF185" s="4">
        <f t="shared" ca="1" si="242"/>
        <v>2.6162790697674465</v>
      </c>
      <c r="AG185" s="4">
        <f t="shared" ca="1" si="243"/>
        <v>51.282051282051277</v>
      </c>
      <c r="AH185" s="4">
        <f t="shared" ca="1" si="244"/>
        <v>50.130548302872043</v>
      </c>
      <c r="AI185" s="4">
        <f t="shared" ca="1" si="245"/>
        <v>1.5100671140939603</v>
      </c>
      <c r="AJ185" s="4">
        <f t="shared" si="246"/>
        <v>-21.686135093956317</v>
      </c>
      <c r="AK185" s="4">
        <f t="shared" si="247"/>
        <v>-22.540599625234236</v>
      </c>
      <c r="AL185" s="73" t="e">
        <f>NA()</f>
        <v>#N/A</v>
      </c>
      <c r="AM185" s="4">
        <f t="shared" ca="1" si="248"/>
        <v>16.798801528387976</v>
      </c>
      <c r="AN185" s="4">
        <f t="shared" ca="1" si="249"/>
        <v>18.233602443545351</v>
      </c>
      <c r="AO185" s="4">
        <f t="shared" ca="1" si="250"/>
        <v>17.653874825786797</v>
      </c>
      <c r="AP185" s="4">
        <f t="shared" ca="1" si="251"/>
        <v>8.7185089096743162</v>
      </c>
      <c r="AQ185" s="4">
        <f t="shared" si="252"/>
        <v>21.180764271928744</v>
      </c>
      <c r="AR185" s="4">
        <f t="shared" ca="1" si="253"/>
        <v>1.6402625523422865</v>
      </c>
      <c r="AS185" s="57">
        <f t="shared" ca="1" si="261"/>
        <v>212.47142857142859</v>
      </c>
      <c r="AT185" s="57">
        <f t="shared" ca="1" si="262"/>
        <v>589.40000000000009</v>
      </c>
      <c r="AW185" s="4">
        <f t="shared" si="300"/>
        <v>-1.5708012823286599</v>
      </c>
      <c r="AX185" s="4">
        <f t="shared" si="263"/>
        <v>10.467355846979469</v>
      </c>
      <c r="AY185" s="4">
        <f t="shared" ca="1" si="264"/>
        <v>6.9063871261639207</v>
      </c>
      <c r="AZ185" s="4">
        <f t="shared" ca="1" si="265"/>
        <v>5.1749582160394212</v>
      </c>
      <c r="BA185" s="4">
        <f t="shared" si="266"/>
        <v>5.6260884016184729</v>
      </c>
      <c r="BB185" s="4">
        <f t="shared" ca="1" si="267"/>
        <v>4.8861273154922555</v>
      </c>
      <c r="BC185" s="4">
        <f t="shared" ca="1" si="268"/>
        <v>15.753594170124611</v>
      </c>
      <c r="BD185" s="4">
        <f t="shared" ca="1" si="269"/>
        <v>22.900985879944681</v>
      </c>
      <c r="BE185" s="4">
        <f t="shared" ca="1" si="270"/>
        <v>4.6413707902551451</v>
      </c>
      <c r="BF185" s="4">
        <f t="shared" si="271"/>
        <v>-87.875687359736204</v>
      </c>
      <c r="BG185" s="4">
        <f t="shared" si="272"/>
        <v>-19.749465162121282</v>
      </c>
      <c r="BH185" s="4" t="e">
        <f t="shared" si="273"/>
        <v>#N/A</v>
      </c>
      <c r="BI185" s="4">
        <f t="shared" ca="1" si="274"/>
        <v>15.123590423068807</v>
      </c>
      <c r="BJ185" s="4">
        <f t="shared" ca="1" si="275"/>
        <v>15.63299685842512</v>
      </c>
      <c r="BK185" s="4">
        <f t="shared" ca="1" si="276"/>
        <v>15.105719802954855</v>
      </c>
      <c r="BL185" s="4">
        <f t="shared" ca="1" si="277"/>
        <v>7.2674352093674566</v>
      </c>
      <c r="BM185" s="4">
        <f t="shared" si="278"/>
        <v>16.790006123306267</v>
      </c>
      <c r="BN185" s="4">
        <f t="shared" ca="1" si="279"/>
        <v>-2.4442904031149491</v>
      </c>
      <c r="BO185" s="4">
        <f t="shared" ca="1" si="280"/>
        <v>161.30821428571431</v>
      </c>
      <c r="BP185" s="4">
        <f t="shared" ca="1" si="281"/>
        <v>523.75</v>
      </c>
      <c r="BS185" s="74">
        <f t="shared" si="254"/>
        <v>1.1761801002605934</v>
      </c>
      <c r="BT185" s="74">
        <f t="shared" si="255"/>
        <v>1.0593504747742912</v>
      </c>
      <c r="BU185" s="74">
        <f t="shared" ca="1" si="282"/>
        <v>0.65051553674043072</v>
      </c>
      <c r="BV185" s="74">
        <f t="shared" ca="1" si="283"/>
        <v>0.70998928176007381</v>
      </c>
      <c r="BW185" s="74">
        <f t="shared" si="284"/>
        <v>0.90480169660726872</v>
      </c>
      <c r="BX185" s="74">
        <f t="shared" ca="1" si="285"/>
        <v>0.95254233139256594</v>
      </c>
      <c r="BY185" s="74">
        <f t="shared" ca="1" si="256"/>
        <v>0.39172585539480381</v>
      </c>
      <c r="BZ185" s="74">
        <f t="shared" ca="1" si="286"/>
        <v>-0.8149516865663613</v>
      </c>
      <c r="CA185" s="74">
        <f t="shared" ca="1" si="287"/>
        <v>-0.78578997056267808</v>
      </c>
      <c r="CB185" s="74">
        <f t="shared" si="288"/>
        <v>-1.1409799651124204</v>
      </c>
      <c r="CC185" s="74">
        <f t="shared" si="289"/>
        <v>0.93526728927261071</v>
      </c>
      <c r="CD185" s="74" t="e">
        <f t="shared" ca="1" si="290"/>
        <v>#DIV/0!</v>
      </c>
      <c r="CE185" s="74">
        <f t="shared" ca="1" si="291"/>
        <v>-0.28849862845349372</v>
      </c>
      <c r="CF185" s="74">
        <f t="shared" ca="1" si="292"/>
        <v>-1.4384079734482729</v>
      </c>
      <c r="CG185" s="74">
        <f t="shared" ca="1" si="293"/>
        <v>0.30699926258282489</v>
      </c>
      <c r="CH185" s="74">
        <f t="shared" ca="1" si="294"/>
        <v>0.2237488257899948</v>
      </c>
      <c r="CI185" s="74">
        <f t="shared" si="295"/>
        <v>1.1652279534634704</v>
      </c>
      <c r="CJ185" s="74">
        <f t="shared" ca="1" si="296"/>
        <v>-0.92759559587074902</v>
      </c>
      <c r="CK185" s="74">
        <f t="shared" ca="1" si="297"/>
        <v>-0.16809585455637979</v>
      </c>
      <c r="CL185" s="74">
        <f t="shared" ca="1" si="298"/>
        <v>-0.11536272743767555</v>
      </c>
    </row>
    <row r="186" spans="1:90" x14ac:dyDescent="0.35">
      <c r="A186" s="73" t="s">
        <v>1717</v>
      </c>
      <c r="B186" s="41">
        <f t="shared" si="299"/>
        <v>45103</v>
      </c>
      <c r="C186" s="57">
        <f>'HAVERW (new)'!B241</f>
        <v>404</v>
      </c>
      <c r="D186" s="57">
        <f>'HAVERW (new)'!C241-'HAVERW (new)'!B241</f>
        <v>66</v>
      </c>
      <c r="E186" s="4">
        <f ca="1">AVERAGE(OFFSET('HAVERD (new)'!B$12,(ROWS('Chart Data'!$A$5:$A186)-1)*7,0,7,1))</f>
        <v>122.57142857142857</v>
      </c>
      <c r="F186" s="4">
        <f ca="1">AVERAGE(OFFSET('HAVERD (new)'!C$12,(ROWS('Chart Data'!$A$5:$A186)-1)*7,0,7,1))</f>
        <v>110.42857142857143</v>
      </c>
      <c r="G186" s="57">
        <f>'HAVERW (new)'!Q241</f>
        <v>42856</v>
      </c>
      <c r="H186" s="4">
        <f ca="1">AVERAGE(OFFSET('HAVERD (new)'!O$12,(ROWS('Chart Data'!$A$5:$A186)-1)*7,0,7,1))</f>
        <v>101.42857142857143</v>
      </c>
      <c r="I186" s="4">
        <f ca="1">AVERAGE(OFFSET('HAVERD (new)'!P$12,(ROWS('Chart Data'!$A$5:$A186)-1)*7,0,7,1))</f>
        <v>94.857142857142861</v>
      </c>
      <c r="J186" s="4">
        <f ca="1">AVERAGE(OFFSET('HAVERD (new)'!Q$12,(ROWS('Chart Data'!$A$5:$A186)-1)*7,0,7,1))</f>
        <v>86.285714285714292</v>
      </c>
      <c r="K186" s="4">
        <f ca="1">AVERAGE(OFFSET('HAVERD (new)'!R$12,(ROWS('Chart Data'!$A$5:$A186)-1)*7,0,7,1))</f>
        <v>86.428571428571431</v>
      </c>
      <c r="L186" s="57">
        <f>'HAVERW (new)'!D241</f>
        <v>5433</v>
      </c>
      <c r="M186" s="57">
        <f>'HAVERW (new)'!F241</f>
        <v>139.98571428571429</v>
      </c>
      <c r="N186" s="4" t="e">
        <f ca="1">AVERAGE(OFFSET('HAVERD (new)'!D$12,(ROWS('Chart Data'!$A$5:$A186)-1)*7,0,7,1))</f>
        <v>#DIV/0!</v>
      </c>
      <c r="O186" s="4">
        <f ca="1">AVERAGE(OFFSET('HAVERD (new)'!E$12,(ROWS('Chart Data'!$A$5:$A186)-1)*7,0,7,1))</f>
        <v>104.07000000000001</v>
      </c>
      <c r="P186" s="4">
        <f ca="1">AVERAGE(AVERAGE(OFFSET('HAVERD (new)'!F$12,(ROWS('Chart Data'!$A$5:$A186)-1)*7,0,7,1)),AVERAGE(OFFSET('HAVERD (new)'!J$12,(ROWS('Chart Data'!$A$5:$A186)-1)*7,0,7,1)),AVERAGE(OFFSET('HAVERD (new)'!K$12,(ROWS('Chart Data'!$A$5:$A186)-1)*7,0,7,1)))</f>
        <v>99.540952380952376</v>
      </c>
      <c r="Q186" s="4">
        <f ca="1">AVERAGE(AVERAGE(OFFSET('HAVERD (new)'!H$12,(ROWS('Chart Data'!$A$5:$A186)-1)*7,0,7,1)),AVERAGE(OFFSET('HAVERD (new)'!I$12,(ROWS('Chart Data'!$A$5:$A186)-1)*7,0,7,1)))</f>
        <v>106.12785714285715</v>
      </c>
      <c r="R186" s="4">
        <f ca="1">AVERAGE(AVERAGE(OFFSET('HAVERD (new)'!L$12,(ROWS('Chart Data'!$A$5:$A186)-1)*7,0,7,1)),AVERAGE(OFFSET('HAVERD (new)'!M$12,(ROWS('Chart Data'!$A$5:$A186)-1)*7,0,7,1)))</f>
        <v>106.78785714285715</v>
      </c>
      <c r="S186" s="57">
        <f>'Fuel demand'!C132</f>
        <v>108.04227276413391</v>
      </c>
      <c r="T186" s="57">
        <f ca="1">AVERAGE(OFFSET(Energy!E$1109,(ROWS('Chart Data'!$A$5:$A186)-1)*7,0,7,1))</f>
        <v>518147.28571428574</v>
      </c>
      <c r="U186" s="57">
        <f ca="1">-AVERAGE(OFFSET('HAVERD (new)'!T$12,(ROWS('Chart Data'!$A$5:$A186)-1)*7,0,7,1))</f>
        <v>-135.41857142857143</v>
      </c>
      <c r="V186" s="4">
        <f ca="1">-AVERAGE(OFFSET('HAVERD (new)'!U$12,(ROWS('Chart Data'!$A$5:$A186)-1)*7,0,7,1))*10000</f>
        <v>-838.4</v>
      </c>
      <c r="W186" s="4"/>
      <c r="Z186" s="4"/>
      <c r="AA186" s="4">
        <f t="shared" si="257"/>
        <v>-9.8214285714285694</v>
      </c>
      <c r="AB186" s="4">
        <f t="shared" si="258"/>
        <v>8.196721311475418</v>
      </c>
      <c r="AC186" s="4">
        <f t="shared" ca="1" si="259"/>
        <v>5.4054054054053946</v>
      </c>
      <c r="AD186" s="4">
        <f t="shared" ca="1" si="260"/>
        <v>1.8445322793148922</v>
      </c>
      <c r="AE186" s="4">
        <f t="shared" ref="AE186:AE249" si="301">((G186/G134)-1)*100</f>
        <v>7.3762277009420618</v>
      </c>
      <c r="AF186" s="4">
        <f t="shared" ref="AF186:AF249" ca="1" si="302">((H186/H134)-1)*100</f>
        <v>5.0295857988165826</v>
      </c>
      <c r="AG186" s="4">
        <f t="shared" ref="AG186:AG249" ca="1" si="303">((I186/I134)-1)*100</f>
        <v>32.007952286282304</v>
      </c>
      <c r="AH186" s="4">
        <f t="shared" ref="AH186:AH249" ca="1" si="304">((J186/J134)-1)*100</f>
        <v>9.6188747731397619</v>
      </c>
      <c r="AI186" s="4">
        <f t="shared" ref="AI186:AI249" ca="1" si="305">((K186/K134)-1)*100</f>
        <v>5.2173913043478404</v>
      </c>
      <c r="AJ186" s="4">
        <f t="shared" ref="AJ186:AJ249" si="306">-((L186/L134)-1)*100</f>
        <v>-207.47028862478777</v>
      </c>
      <c r="AK186" s="4">
        <f t="shared" ref="AK186:AK249" si="307">((M186/M134)-1)*100</f>
        <v>-22.353407290015838</v>
      </c>
      <c r="AL186" s="73" t="e">
        <f>NA()</f>
        <v>#N/A</v>
      </c>
      <c r="AM186" s="4">
        <f t="shared" ref="AM186:AM249" ca="1" si="308">((O186/O134)-1)*100</f>
        <v>18.109891535206479</v>
      </c>
      <c r="AN186" s="4">
        <f t="shared" ref="AN186:AN249" ca="1" si="309">((P186/P134)-1)*100</f>
        <v>18.577093035788252</v>
      </c>
      <c r="AO186" s="4">
        <f t="shared" ref="AO186:AO249" ca="1" si="310">((Q186/Q134)-1)*100</f>
        <v>18.392471533184086</v>
      </c>
      <c r="AP186" s="4">
        <f t="shared" ref="AP186:AP249" ca="1" si="311">((R186/R134)-1)*100</f>
        <v>10.548070808500576</v>
      </c>
      <c r="AQ186" s="4">
        <f t="shared" ref="AQ186:AQ249" si="312">((S186/S134)-1)*100</f>
        <v>26.264174600973146</v>
      </c>
      <c r="AR186" s="4">
        <f t="shared" ref="AR186:AR249" ca="1" si="313">((T186/T134)-1)*100</f>
        <v>-5.1686190556370697</v>
      </c>
      <c r="AS186" s="57">
        <f t="shared" ca="1" si="261"/>
        <v>135.41857142857143</v>
      </c>
      <c r="AT186" s="57">
        <f t="shared" ca="1" si="262"/>
        <v>838.4</v>
      </c>
      <c r="AW186" s="4">
        <f t="shared" si="300"/>
        <v>-2.9163453410736535</v>
      </c>
      <c r="AX186" s="4">
        <f t="shared" si="263"/>
        <v>8.8933477690512248</v>
      </c>
      <c r="AY186" s="4">
        <f t="shared" ca="1" si="264"/>
        <v>5.0091509068938</v>
      </c>
      <c r="AZ186" s="4">
        <f t="shared" ca="1" si="265"/>
        <v>1.4078482645216772</v>
      </c>
      <c r="BA186" s="4">
        <f t="shared" si="266"/>
        <v>6.1172071535757926</v>
      </c>
      <c r="BB186" s="4">
        <f t="shared" ca="1" si="267"/>
        <v>4.0051100793488175</v>
      </c>
      <c r="BC186" s="4">
        <f t="shared" ca="1" si="268"/>
        <v>24.566791681223211</v>
      </c>
      <c r="BD186" s="4">
        <f t="shared" ca="1" si="269"/>
        <v>25.602314742721148</v>
      </c>
      <c r="BE186" s="4">
        <f t="shared" ca="1" si="270"/>
        <v>3.9405991624171857</v>
      </c>
      <c r="BF186" s="4">
        <f t="shared" si="271"/>
        <v>-139.05698500612925</v>
      </c>
      <c r="BG186" s="4">
        <f t="shared" si="272"/>
        <v>-18.68397641543692</v>
      </c>
      <c r="BH186" s="4" t="e">
        <f t="shared" si="273"/>
        <v>#N/A</v>
      </c>
      <c r="BI186" s="4">
        <f t="shared" ca="1" si="274"/>
        <v>16.199603380740712</v>
      </c>
      <c r="BJ186" s="4">
        <f t="shared" ca="1" si="275"/>
        <v>16.541998417940668</v>
      </c>
      <c r="BK186" s="4">
        <f t="shared" ca="1" si="276"/>
        <v>16.320612464184485</v>
      </c>
      <c r="BL186" s="4">
        <f t="shared" ca="1" si="277"/>
        <v>8.1349064644545273</v>
      </c>
      <c r="BM186" s="4">
        <f t="shared" si="278"/>
        <v>19.144126609806655</v>
      </c>
      <c r="BN186" s="4">
        <f t="shared" ca="1" si="279"/>
        <v>-2.2924285332877714</v>
      </c>
      <c r="BO186" s="4">
        <f t="shared" ca="1" si="280"/>
        <v>156.05464285714288</v>
      </c>
      <c r="BP186" s="4">
        <f t="shared" ca="1" si="281"/>
        <v>586.9</v>
      </c>
      <c r="BS186" s="74">
        <f t="shared" si="254"/>
        <v>0.22082083588551163</v>
      </c>
      <c r="BT186" s="74">
        <f t="shared" si="255"/>
        <v>0.56195792679900325</v>
      </c>
      <c r="BU186" s="74">
        <f t="shared" ca="1" si="282"/>
        <v>0.6669981939213534</v>
      </c>
      <c r="BV186" s="74">
        <f t="shared" ca="1" si="283"/>
        <v>0.61824488617398798</v>
      </c>
      <c r="BW186" s="74">
        <f t="shared" si="284"/>
        <v>1.0025402121437654</v>
      </c>
      <c r="BX186" s="74">
        <f t="shared" ca="1" si="285"/>
        <v>1.062029955690561</v>
      </c>
      <c r="BY186" s="74">
        <f t="shared" ca="1" si="256"/>
        <v>1.3436977600271065</v>
      </c>
      <c r="BZ186" s="74">
        <f t="shared" ca="1" si="286"/>
        <v>0.21224164310368812</v>
      </c>
      <c r="CA186" s="74">
        <f t="shared" ca="1" si="287"/>
        <v>-0.78578997056267808</v>
      </c>
      <c r="CB186" s="74">
        <f t="shared" si="288"/>
        <v>0.18038350713910448</v>
      </c>
      <c r="CC186" s="74">
        <f t="shared" si="289"/>
        <v>0.82939078053631154</v>
      </c>
      <c r="CD186" s="74" t="e">
        <f t="shared" ca="1" si="290"/>
        <v>#DIV/0!</v>
      </c>
      <c r="CE186" s="74">
        <f t="shared" ca="1" si="291"/>
        <v>0.48654556724694437</v>
      </c>
      <c r="CF186" s="74">
        <f t="shared" ca="1" si="292"/>
        <v>-0.42516504585694453</v>
      </c>
      <c r="CG186" s="74">
        <f t="shared" ca="1" si="293"/>
        <v>0.58060669953401689</v>
      </c>
      <c r="CH186" s="74">
        <f t="shared" ca="1" si="294"/>
        <v>0.70694498443001086</v>
      </c>
      <c r="CI186" s="74">
        <f t="shared" si="295"/>
        <v>1.5273568215516542</v>
      </c>
      <c r="CJ186" s="74">
        <f t="shared" ca="1" si="296"/>
        <v>-1.262254083111396</v>
      </c>
      <c r="CK186" s="74">
        <f t="shared" ca="1" si="297"/>
        <v>0.808735532029908</v>
      </c>
      <c r="CL186" s="74">
        <f t="shared" ca="1" si="298"/>
        <v>-0.50150515591777101</v>
      </c>
    </row>
    <row r="187" spans="1:90" x14ac:dyDescent="0.35">
      <c r="A187" s="73" t="s">
        <v>1718</v>
      </c>
      <c r="B187" s="41">
        <f t="shared" si="299"/>
        <v>45110</v>
      </c>
      <c r="C187" s="57">
        <f>'HAVERW (new)'!B242</f>
        <v>425</v>
      </c>
      <c r="D187" s="57">
        <f>'HAVERW (new)'!C242-'HAVERW (new)'!B242</f>
        <v>61</v>
      </c>
      <c r="E187" s="4">
        <f ca="1">AVERAGE(OFFSET('HAVERD (new)'!B$12,(ROWS('Chart Data'!$A$5:$A187)-1)*7,0,7,1))</f>
        <v>121.28571428571429</v>
      </c>
      <c r="F187" s="4">
        <f ca="1">AVERAGE(OFFSET('HAVERD (new)'!C$12,(ROWS('Chart Data'!$A$5:$A187)-1)*7,0,7,1))</f>
        <v>110.42857142857143</v>
      </c>
      <c r="G187" s="57">
        <f>'HAVERW (new)'!Q242</f>
        <v>42937</v>
      </c>
      <c r="H187" s="4">
        <f ca="1">AVERAGE(OFFSET('HAVERD (new)'!O$12,(ROWS('Chart Data'!$A$5:$A187)-1)*7,0,7,1))</f>
        <v>100.42857142857143</v>
      </c>
      <c r="I187" s="4">
        <f ca="1">AVERAGE(OFFSET('HAVERD (new)'!P$12,(ROWS('Chart Data'!$A$5:$A187)-1)*7,0,7,1))</f>
        <v>93.428571428571431</v>
      </c>
      <c r="J187" s="4">
        <f ca="1">AVERAGE(OFFSET('HAVERD (new)'!Q$12,(ROWS('Chart Data'!$A$5:$A187)-1)*7,0,7,1))</f>
        <v>88.142857142857139</v>
      </c>
      <c r="K187" s="4">
        <f ca="1">AVERAGE(OFFSET('HAVERD (new)'!R$12,(ROWS('Chart Data'!$A$5:$A187)-1)*7,0,7,1))</f>
        <v>85.142857142857139</v>
      </c>
      <c r="L187" s="57">
        <f>'HAVERW (new)'!D242</f>
        <v>7740</v>
      </c>
      <c r="M187" s="57">
        <f>'HAVERW (new)'!F242</f>
        <v>142.58571428571429</v>
      </c>
      <c r="N187" s="4" t="e">
        <f ca="1">AVERAGE(OFFSET('HAVERD (new)'!D$12,(ROWS('Chart Data'!$A$5:$A187)-1)*7,0,7,1))</f>
        <v>#DIV/0!</v>
      </c>
      <c r="O187" s="4">
        <f ca="1">AVERAGE(OFFSET('HAVERD (new)'!E$12,(ROWS('Chart Data'!$A$5:$A187)-1)*7,0,7,1))</f>
        <v>108.22428571428573</v>
      </c>
      <c r="P187" s="4">
        <f ca="1">AVERAGE(AVERAGE(OFFSET('HAVERD (new)'!F$12,(ROWS('Chart Data'!$A$5:$A187)-1)*7,0,7,1)),AVERAGE(OFFSET('HAVERD (new)'!J$12,(ROWS('Chart Data'!$A$5:$A187)-1)*7,0,7,1)),AVERAGE(OFFSET('HAVERD (new)'!K$12,(ROWS('Chart Data'!$A$5:$A187)-1)*7,0,7,1)))</f>
        <v>106.26523809523809</v>
      </c>
      <c r="Q187" s="4">
        <f ca="1">AVERAGE(AVERAGE(OFFSET('HAVERD (new)'!H$12,(ROWS('Chart Data'!$A$5:$A187)-1)*7,0,7,1)),AVERAGE(OFFSET('HAVERD (new)'!I$12,(ROWS('Chart Data'!$A$5:$A187)-1)*7,0,7,1)))</f>
        <v>109.08785714285713</v>
      </c>
      <c r="R187" s="4">
        <f ca="1">AVERAGE(AVERAGE(OFFSET('HAVERD (new)'!L$12,(ROWS('Chart Data'!$A$5:$A187)-1)*7,0,7,1)),AVERAGE(OFFSET('HAVERD (new)'!M$12,(ROWS('Chart Data'!$A$5:$A187)-1)*7,0,7,1)))</f>
        <v>111.56428571428572</v>
      </c>
      <c r="S187" s="57">
        <f>'Fuel demand'!C133</f>
        <v>110.25976163115124</v>
      </c>
      <c r="T187" s="57">
        <f ca="1">AVERAGE(OFFSET(Energy!E$1109,(ROWS('Chart Data'!$A$5:$A187)-1)*7,0,7,1))</f>
        <v>529736.28571428568</v>
      </c>
      <c r="U187" s="57">
        <f ca="1">-AVERAGE(OFFSET('HAVERD (new)'!T$12,(ROWS('Chart Data'!$A$5:$A187)-1)*7,0,7,1))</f>
        <v>-111.66285714285716</v>
      </c>
      <c r="V187" s="4">
        <f ca="1">-AVERAGE(OFFSET('HAVERD (new)'!U$12,(ROWS('Chart Data'!$A$5:$A187)-1)*7,0,7,1))*10000</f>
        <v>-851.59999999999991</v>
      </c>
      <c r="W187" s="4"/>
      <c r="Z187" s="4"/>
      <c r="AA187" s="4">
        <f t="shared" si="257"/>
        <v>1.1904761904761862</v>
      </c>
      <c r="AB187" s="4">
        <f t="shared" si="258"/>
        <v>-11.594202898550721</v>
      </c>
      <c r="AC187" s="4">
        <f t="shared" ca="1" si="259"/>
        <v>4.556650246305427</v>
      </c>
      <c r="AD187" s="4">
        <f t="shared" ca="1" si="260"/>
        <v>2.9294274300932122</v>
      </c>
      <c r="AE187" s="4">
        <f t="shared" si="301"/>
        <v>6.1194730728355795</v>
      </c>
      <c r="AF187" s="4">
        <f t="shared" ca="1" si="302"/>
        <v>3.8404726735598249</v>
      </c>
      <c r="AG187" s="4">
        <f t="shared" ca="1" si="303"/>
        <v>10.1010101010101</v>
      </c>
      <c r="AH187" s="4">
        <f t="shared" ca="1" si="304"/>
        <v>20.980392156862738</v>
      </c>
      <c r="AI187" s="4">
        <f t="shared" ca="1" si="305"/>
        <v>3.8327526132404088</v>
      </c>
      <c r="AJ187" s="4">
        <f t="shared" si="306"/>
        <v>-218.5185185185185</v>
      </c>
      <c r="AK187" s="4">
        <f t="shared" si="307"/>
        <v>-20.741681886762485</v>
      </c>
      <c r="AL187" s="73" t="e">
        <f>NA()</f>
        <v>#N/A</v>
      </c>
      <c r="AM187" s="4">
        <f t="shared" ca="1" si="308"/>
        <v>18.060403939658421</v>
      </c>
      <c r="AN187" s="4">
        <f t="shared" ca="1" si="309"/>
        <v>18.607160320598659</v>
      </c>
      <c r="AO187" s="4">
        <f t="shared" ca="1" si="310"/>
        <v>16.385209797137669</v>
      </c>
      <c r="AP187" s="4">
        <f t="shared" ca="1" si="311"/>
        <v>9.4764141024742408</v>
      </c>
      <c r="AQ187" s="4">
        <f t="shared" si="312"/>
        <v>27.645619267931366</v>
      </c>
      <c r="AR187" s="4">
        <f t="shared" ca="1" si="313"/>
        <v>-4.7937977840572632</v>
      </c>
      <c r="AS187" s="57">
        <f t="shared" ca="1" si="261"/>
        <v>111.66285714285716</v>
      </c>
      <c r="AT187" s="57">
        <f t="shared" ca="1" si="262"/>
        <v>851.59999999999991</v>
      </c>
      <c r="AW187" s="4">
        <f t="shared" si="300"/>
        <v>-2.4362445416297893</v>
      </c>
      <c r="AX187" s="4">
        <f t="shared" si="263"/>
        <v>5.2011462507627471</v>
      </c>
      <c r="AY187" s="4">
        <f t="shared" ca="1" si="264"/>
        <v>4.845583939934178</v>
      </c>
      <c r="AZ187" s="4">
        <f t="shared" ca="1" si="265"/>
        <v>1.6480791377930126</v>
      </c>
      <c r="BA187" s="4">
        <f t="shared" si="266"/>
        <v>6.4560624972280314</v>
      </c>
      <c r="BB187" s="4">
        <f t="shared" ca="1" si="267"/>
        <v>3.8541171366276661</v>
      </c>
      <c r="BC187" s="4">
        <f t="shared" ca="1" si="268"/>
        <v>26.026324845907354</v>
      </c>
      <c r="BD187" s="4">
        <f t="shared" ca="1" si="269"/>
        <v>23.673019845954489</v>
      </c>
      <c r="BE187" s="4">
        <f t="shared" ca="1" si="270"/>
        <v>4.1512790100794454</v>
      </c>
      <c r="BF187" s="4">
        <f t="shared" si="271"/>
        <v>-129.78099214579902</v>
      </c>
      <c r="BG187" s="4">
        <f t="shared" si="272"/>
        <v>-21.142951734646889</v>
      </c>
      <c r="BH187" s="4" t="e">
        <f t="shared" si="273"/>
        <v>#N/A</v>
      </c>
      <c r="BI187" s="4">
        <f t="shared" ca="1" si="274"/>
        <v>17.100939468061298</v>
      </c>
      <c r="BJ187" s="4">
        <f t="shared" ca="1" si="275"/>
        <v>17.274712889062243</v>
      </c>
      <c r="BK187" s="4">
        <f t="shared" ca="1" si="276"/>
        <v>17.538654568160556</v>
      </c>
      <c r="BL187" s="4">
        <f t="shared" ca="1" si="277"/>
        <v>9.4205021645416345</v>
      </c>
      <c r="BM187" s="4">
        <f t="shared" si="278"/>
        <v>22.130051056930856</v>
      </c>
      <c r="BN187" s="4">
        <f t="shared" ca="1" si="279"/>
        <v>-2.5588384526195997</v>
      </c>
      <c r="BO187" s="4">
        <f t="shared" ca="1" si="280"/>
        <v>152.16607142857146</v>
      </c>
      <c r="BP187" s="4">
        <f t="shared" ca="1" si="281"/>
        <v>661.9</v>
      </c>
      <c r="BS187" s="74">
        <f t="shared" si="254"/>
        <v>0.99245716480384683</v>
      </c>
      <c r="BT187" s="74">
        <f t="shared" si="255"/>
        <v>0.14746413681959658</v>
      </c>
      <c r="BU187" s="74">
        <f t="shared" ca="1" si="282"/>
        <v>0.51865427929304542</v>
      </c>
      <c r="BV187" s="74">
        <f t="shared" ca="1" si="283"/>
        <v>0.61824488617398798</v>
      </c>
      <c r="BW187" s="74">
        <f t="shared" si="284"/>
        <v>1.0183422475897859</v>
      </c>
      <c r="BX187" s="74">
        <f t="shared" ca="1" si="285"/>
        <v>0.87042661316906911</v>
      </c>
      <c r="BY187" s="74">
        <f t="shared" ca="1" si="256"/>
        <v>1.5013516154988167</v>
      </c>
      <c r="BZ187" s="74">
        <f t="shared" ca="1" si="286"/>
        <v>0.67270761847301697</v>
      </c>
      <c r="CA187" s="74">
        <f t="shared" ca="1" si="287"/>
        <v>-1.2163494151983982</v>
      </c>
      <c r="CB187" s="74">
        <f t="shared" si="288"/>
        <v>1.184132447041728</v>
      </c>
      <c r="CC187" s="74">
        <f t="shared" si="289"/>
        <v>0.98733770340521732</v>
      </c>
      <c r="CD187" s="74" t="e">
        <f t="shared" ca="1" si="290"/>
        <v>#DIV/0!</v>
      </c>
      <c r="CE187" s="74">
        <f t="shared" ca="1" si="291"/>
        <v>1.1379410935755225</v>
      </c>
      <c r="CF187" s="74">
        <f t="shared" ca="1" si="292"/>
        <v>0.41450651403255923</v>
      </c>
      <c r="CG187" s="74">
        <f t="shared" ca="1" si="293"/>
        <v>0.91605913110967563</v>
      </c>
      <c r="CH187" s="74">
        <f t="shared" ca="1" si="294"/>
        <v>1.2291904528033373</v>
      </c>
      <c r="CI187" s="74">
        <f t="shared" si="295"/>
        <v>2.0653984865822177</v>
      </c>
      <c r="CJ187" s="74">
        <f t="shared" ca="1" si="296"/>
        <v>-1.1299417773364957</v>
      </c>
      <c r="CK187" s="74">
        <f t="shared" ca="1" si="297"/>
        <v>1.1098966853670116</v>
      </c>
      <c r="CL187" s="74">
        <f t="shared" ca="1" si="298"/>
        <v>-0.52197535694563135</v>
      </c>
    </row>
    <row r="188" spans="1:90" x14ac:dyDescent="0.35">
      <c r="A188" s="73" t="s">
        <v>1719</v>
      </c>
      <c r="B188" s="41">
        <f t="shared" si="299"/>
        <v>45117</v>
      </c>
      <c r="C188" s="57">
        <f>'HAVERW (new)'!B243</f>
        <v>381</v>
      </c>
      <c r="D188" s="57">
        <f>'HAVERW (new)'!C243-'HAVERW (new)'!B243</f>
        <v>69</v>
      </c>
      <c r="E188" s="4">
        <f ca="1">AVERAGE(OFFSET('HAVERD (new)'!B$12,(ROWS('Chart Data'!$A$5:$A188)-1)*7,0,7,1))</f>
        <v>120.28571428571429</v>
      </c>
      <c r="F188" s="4">
        <f ca="1">AVERAGE(OFFSET('HAVERD (new)'!C$12,(ROWS('Chart Data'!$A$5:$A188)-1)*7,0,7,1))</f>
        <v>109</v>
      </c>
      <c r="G188" s="57">
        <f>'HAVERW (new)'!Q243</f>
        <v>43117</v>
      </c>
      <c r="H188" s="4">
        <f ca="1">AVERAGE(OFFSET('HAVERD (new)'!O$12,(ROWS('Chart Data'!$A$5:$A188)-1)*7,0,7,1))</f>
        <v>99.142857142857139</v>
      </c>
      <c r="I188" s="4">
        <f ca="1">AVERAGE(OFFSET('HAVERD (new)'!P$12,(ROWS('Chart Data'!$A$5:$A188)-1)*7,0,7,1))</f>
        <v>89.857142857142861</v>
      </c>
      <c r="J188" s="4">
        <f ca="1">AVERAGE(OFFSET('HAVERD (new)'!Q$12,(ROWS('Chart Data'!$A$5:$A188)-1)*7,0,7,1))</f>
        <v>83.142857142857139</v>
      </c>
      <c r="K188" s="4">
        <f ca="1">AVERAGE(OFFSET('HAVERD (new)'!R$12,(ROWS('Chart Data'!$A$5:$A188)-1)*7,0,7,1))</f>
        <v>87</v>
      </c>
      <c r="L188" s="57">
        <f>'HAVERW (new)'!D243</f>
        <v>4568</v>
      </c>
      <c r="M188" s="57">
        <f>'HAVERW (new)'!F243</f>
        <v>141.47142857142856</v>
      </c>
      <c r="N188" s="4" t="e">
        <f ca="1">AVERAGE(OFFSET('HAVERD (new)'!D$12,(ROWS('Chart Data'!$A$5:$A188)-1)*7,0,7,1))</f>
        <v>#DIV/0!</v>
      </c>
      <c r="O188" s="4">
        <f ca="1">AVERAGE(OFFSET('HAVERD (new)'!E$12,(ROWS('Chart Data'!$A$5:$A188)-1)*7,0,7,1))</f>
        <v>107.46142857142857</v>
      </c>
      <c r="P188" s="4">
        <f ca="1">AVERAGE(AVERAGE(OFFSET('HAVERD (new)'!F$12,(ROWS('Chart Data'!$A$5:$A188)-1)*7,0,7,1)),AVERAGE(OFFSET('HAVERD (new)'!J$12,(ROWS('Chart Data'!$A$5:$A188)-1)*7,0,7,1)),AVERAGE(OFFSET('HAVERD (new)'!K$12,(ROWS('Chart Data'!$A$5:$A188)-1)*7,0,7,1)))</f>
        <v>104.84857142857145</v>
      </c>
      <c r="Q188" s="4">
        <f ca="1">AVERAGE(AVERAGE(OFFSET('HAVERD (new)'!H$12,(ROWS('Chart Data'!$A$5:$A188)-1)*7,0,7,1)),AVERAGE(OFFSET('HAVERD (new)'!I$12,(ROWS('Chart Data'!$A$5:$A188)-1)*7,0,7,1)))</f>
        <v>110.79142857142855</v>
      </c>
      <c r="R188" s="4">
        <f ca="1">AVERAGE(AVERAGE(OFFSET('HAVERD (new)'!L$12,(ROWS('Chart Data'!$A$5:$A188)-1)*7,0,7,1)),AVERAGE(OFFSET('HAVERD (new)'!M$12,(ROWS('Chart Data'!$A$5:$A188)-1)*7,0,7,1)))</f>
        <v>112.62214285714285</v>
      </c>
      <c r="S188" s="57">
        <f>'Fuel demand'!C134</f>
        <v>111.40120885747633</v>
      </c>
      <c r="T188" s="57">
        <f ca="1">AVERAGE(OFFSET(Energy!E$1109,(ROWS('Chart Data'!$A$5:$A188)-1)*7,0,7,1))</f>
        <v>528786.71428571432</v>
      </c>
      <c r="U188" s="57">
        <f ca="1">-AVERAGE(OFFSET('HAVERD (new)'!T$12,(ROWS('Chart Data'!$A$5:$A188)-1)*7,0,7,1))</f>
        <v>-125.82571428571428</v>
      </c>
      <c r="V188" s="4">
        <f ca="1">-AVERAGE(OFFSET('HAVERD (new)'!U$12,(ROWS('Chart Data'!$A$5:$A188)-1)*7,0,7,1))*10000</f>
        <v>-1228.5999999999999</v>
      </c>
      <c r="W188" s="4"/>
      <c r="Z188" s="4"/>
      <c r="AA188" s="4">
        <f t="shared" si="257"/>
        <v>-8.1927710843373465</v>
      </c>
      <c r="AB188" s="4">
        <f t="shared" si="258"/>
        <v>11.290322580645151</v>
      </c>
      <c r="AC188" s="4">
        <f t="shared" ca="1" si="259"/>
        <v>3.1862745098039325</v>
      </c>
      <c r="AD188" s="4">
        <f t="shared" ca="1" si="260"/>
        <v>1.1936339522546469</v>
      </c>
      <c r="AE188" s="4">
        <f t="shared" si="301"/>
        <v>7.4888440156557712</v>
      </c>
      <c r="AF188" s="4">
        <f t="shared" ca="1" si="302"/>
        <v>1.7595307917888547</v>
      </c>
      <c r="AG188" s="4">
        <f t="shared" ca="1" si="303"/>
        <v>10.350877192982466</v>
      </c>
      <c r="AH188" s="4">
        <f t="shared" ca="1" si="304"/>
        <v>16.867469879518083</v>
      </c>
      <c r="AI188" s="4">
        <f t="shared" ca="1" si="305"/>
        <v>7.4074074074074181</v>
      </c>
      <c r="AJ188" s="4">
        <f t="shared" si="306"/>
        <v>-43.874015748031489</v>
      </c>
      <c r="AK188" s="4">
        <f t="shared" si="307"/>
        <v>-21.041301227874364</v>
      </c>
      <c r="AL188" s="73" t="e">
        <f>NA()</f>
        <v>#N/A</v>
      </c>
      <c r="AM188" s="4">
        <f t="shared" ca="1" si="308"/>
        <v>18.706307500512874</v>
      </c>
      <c r="AN188" s="4">
        <f t="shared" ca="1" si="309"/>
        <v>25.443389185462916</v>
      </c>
      <c r="AO188" s="4">
        <f t="shared" ca="1" si="310"/>
        <v>14.763898959705202</v>
      </c>
      <c r="AP188" s="4">
        <f t="shared" ca="1" si="311"/>
        <v>9.507438429803706</v>
      </c>
      <c r="AQ188" s="4">
        <f t="shared" si="312"/>
        <v>32.39661080560343</v>
      </c>
      <c r="AR188" s="4">
        <f t="shared" ca="1" si="313"/>
        <v>-6.9647492200159311</v>
      </c>
      <c r="AS188" s="57">
        <f t="shared" ca="1" si="261"/>
        <v>125.82571428571428</v>
      </c>
      <c r="AT188" s="57">
        <f t="shared" ca="1" si="262"/>
        <v>1228.5999999999999</v>
      </c>
      <c r="AW188" s="4">
        <f t="shared" si="300"/>
        <v>-4.6063885322263207</v>
      </c>
      <c r="AX188" s="4">
        <f t="shared" si="263"/>
        <v>4.6655179407001564</v>
      </c>
      <c r="AY188" s="4">
        <f t="shared" ca="1" si="264"/>
        <v>4.319889344752931</v>
      </c>
      <c r="AZ188" s="4">
        <f t="shared" ca="1" si="265"/>
        <v>1.7837272091900058</v>
      </c>
      <c r="BA188" s="4">
        <f t="shared" si="266"/>
        <v>7.0402099340419744</v>
      </c>
      <c r="BB188" s="4">
        <f t="shared" ca="1" si="267"/>
        <v>3.3114670834831772</v>
      </c>
      <c r="BC188" s="4">
        <f t="shared" ca="1" si="268"/>
        <v>25.93547271558154</v>
      </c>
      <c r="BD188" s="4">
        <f t="shared" ca="1" si="269"/>
        <v>24.399321278098157</v>
      </c>
      <c r="BE188" s="4">
        <f t="shared" ca="1" si="270"/>
        <v>4.4919046097724067</v>
      </c>
      <c r="BF188" s="4">
        <f t="shared" si="271"/>
        <v>-122.88723949632352</v>
      </c>
      <c r="BG188" s="4">
        <f t="shared" si="272"/>
        <v>-21.669247507471731</v>
      </c>
      <c r="BH188" s="4" t="e">
        <f t="shared" si="273"/>
        <v>#N/A</v>
      </c>
      <c r="BI188" s="4">
        <f t="shared" ca="1" si="274"/>
        <v>17.918851125941437</v>
      </c>
      <c r="BJ188" s="4">
        <f t="shared" ca="1" si="275"/>
        <v>20.215311246348794</v>
      </c>
      <c r="BK188" s="4">
        <f t="shared" ca="1" si="276"/>
        <v>16.798863778953439</v>
      </c>
      <c r="BL188" s="4">
        <f t="shared" ca="1" si="277"/>
        <v>9.5626080626132097</v>
      </c>
      <c r="BM188" s="4">
        <f t="shared" si="278"/>
        <v>26.871792236609171</v>
      </c>
      <c r="BN188" s="4">
        <f t="shared" ca="1" si="279"/>
        <v>-3.8217258768419944</v>
      </c>
      <c r="BO188" s="4">
        <f t="shared" ca="1" si="280"/>
        <v>146.34464285714284</v>
      </c>
      <c r="BP188" s="4">
        <f t="shared" ca="1" si="281"/>
        <v>877</v>
      </c>
      <c r="BS188" s="74">
        <f t="shared" si="254"/>
        <v>-0.62430466721552214</v>
      </c>
      <c r="BT188" s="74">
        <f t="shared" si="255"/>
        <v>0.81065420078664729</v>
      </c>
      <c r="BU188" s="74">
        <f t="shared" ca="1" si="282"/>
        <v>0.4032756790265829</v>
      </c>
      <c r="BV188" s="74">
        <f t="shared" ca="1" si="283"/>
        <v>0.48718146390815081</v>
      </c>
      <c r="BW188" s="74">
        <f t="shared" si="284"/>
        <v>1.0534578819142757</v>
      </c>
      <c r="BX188" s="74">
        <f t="shared" ca="1" si="285"/>
        <v>0.62407945849857827</v>
      </c>
      <c r="BY188" s="74">
        <f t="shared" ca="1" si="256"/>
        <v>1.4915380744500373</v>
      </c>
      <c r="BZ188" s="74">
        <f t="shared" ca="1" si="286"/>
        <v>-0.56700846905979818</v>
      </c>
      <c r="CA188" s="74">
        <f t="shared" ca="1" si="287"/>
        <v>-0.59443021739124857</v>
      </c>
      <c r="CB188" s="74">
        <f t="shared" si="288"/>
        <v>-0.19596795927431968</v>
      </c>
      <c r="CC188" s="74">
        <f t="shared" si="289"/>
        <v>0.91964616503282814</v>
      </c>
      <c r="CD188" s="74" t="e">
        <f t="shared" ca="1" si="290"/>
        <v>#DIV/0!</v>
      </c>
      <c r="CE188" s="74">
        <f t="shared" ca="1" si="291"/>
        <v>1.0183244460310015</v>
      </c>
      <c r="CF188" s="74">
        <f t="shared" ca="1" si="292"/>
        <v>0.23760523999593064</v>
      </c>
      <c r="CG188" s="74">
        <f t="shared" ca="1" si="293"/>
        <v>1.1091223669465358</v>
      </c>
      <c r="CH188" s="74">
        <f t="shared" ca="1" si="294"/>
        <v>1.3448545082334087</v>
      </c>
      <c r="CI188" s="74">
        <f t="shared" si="295"/>
        <v>2.3423541797228755</v>
      </c>
      <c r="CJ188" s="74">
        <f t="shared" ca="1" si="296"/>
        <v>-1.1407830911006034</v>
      </c>
      <c r="CK188" s="74">
        <f t="shared" ca="1" si="297"/>
        <v>0.93034820535113316</v>
      </c>
      <c r="CL188" s="74">
        <f t="shared" ca="1" si="298"/>
        <v>-1.1066167044837683</v>
      </c>
    </row>
    <row r="189" spans="1:90" x14ac:dyDescent="0.35">
      <c r="A189" s="73" t="s">
        <v>1720</v>
      </c>
      <c r="B189" s="41">
        <f t="shared" si="299"/>
        <v>45124</v>
      </c>
      <c r="C189" s="57">
        <f>'HAVERW (new)'!B244</f>
        <v>414</v>
      </c>
      <c r="D189" s="57">
        <f>'HAVERW (new)'!C244-'HAVERW (new)'!B244</f>
        <v>69</v>
      </c>
      <c r="E189" s="4">
        <f ca="1">AVERAGE(OFFSET('HAVERD (new)'!B$12,(ROWS('Chart Data'!$A$5:$A189)-1)*7,0,7,1))</f>
        <v>119.14285714285714</v>
      </c>
      <c r="F189" s="4">
        <f ca="1">AVERAGE(OFFSET('HAVERD (new)'!C$12,(ROWS('Chart Data'!$A$5:$A189)-1)*7,0,7,1))</f>
        <v>108.57142857142857</v>
      </c>
      <c r="G189" s="57">
        <f>'HAVERW (new)'!Q244</f>
        <v>43132</v>
      </c>
      <c r="H189" s="4">
        <f ca="1">AVERAGE(OFFSET('HAVERD (new)'!O$12,(ROWS('Chart Data'!$A$5:$A189)-1)*7,0,7,1))</f>
        <v>99.428571428571431</v>
      </c>
      <c r="I189" s="4">
        <f ca="1">AVERAGE(OFFSET('HAVERD (new)'!P$12,(ROWS('Chart Data'!$A$5:$A189)-1)*7,0,7,1))</f>
        <v>82.285714285714292</v>
      </c>
      <c r="J189" s="4">
        <f ca="1">AVERAGE(OFFSET('HAVERD (new)'!Q$12,(ROWS('Chart Data'!$A$5:$A189)-1)*7,0,7,1))</f>
        <v>79.571428571428569</v>
      </c>
      <c r="K189" s="4">
        <f ca="1">AVERAGE(OFFSET('HAVERD (new)'!R$12,(ROWS('Chart Data'!$A$5:$A189)-1)*7,0,7,1))</f>
        <v>87.428571428571431</v>
      </c>
      <c r="L189" s="57">
        <f>'HAVERW (new)'!D244</f>
        <v>6129</v>
      </c>
      <c r="M189" s="57">
        <f>'HAVERW (new)'!F244</f>
        <v>138.32857142857142</v>
      </c>
      <c r="N189" s="4" t="e">
        <f ca="1">AVERAGE(OFFSET('HAVERD (new)'!D$12,(ROWS('Chart Data'!$A$5:$A189)-1)*7,0,7,1))</f>
        <v>#DIV/0!</v>
      </c>
      <c r="O189" s="4">
        <f ca="1">AVERAGE(OFFSET('HAVERD (new)'!E$12,(ROWS('Chart Data'!$A$5:$A189)-1)*7,0,7,1))</f>
        <v>105.64714285714287</v>
      </c>
      <c r="P189" s="4">
        <f ca="1">AVERAGE(AVERAGE(OFFSET('HAVERD (new)'!F$12,(ROWS('Chart Data'!$A$5:$A189)-1)*7,0,7,1)),AVERAGE(OFFSET('HAVERD (new)'!J$12,(ROWS('Chart Data'!$A$5:$A189)-1)*7,0,7,1)),AVERAGE(OFFSET('HAVERD (new)'!K$12,(ROWS('Chart Data'!$A$5:$A189)-1)*7,0,7,1)))</f>
        <v>103.30619047619048</v>
      </c>
      <c r="Q189" s="4">
        <f ca="1">AVERAGE(AVERAGE(OFFSET('HAVERD (new)'!H$12,(ROWS('Chart Data'!$A$5:$A189)-1)*7,0,7,1)),AVERAGE(OFFSET('HAVERD (new)'!I$12,(ROWS('Chart Data'!$A$5:$A189)-1)*7,0,7,1)))</f>
        <v>110.22428571428571</v>
      </c>
      <c r="R189" s="4">
        <f ca="1">AVERAGE(AVERAGE(OFFSET('HAVERD (new)'!L$12,(ROWS('Chart Data'!$A$5:$A189)-1)*7,0,7,1)),AVERAGE(OFFSET('HAVERD (new)'!M$12,(ROWS('Chart Data'!$A$5:$A189)-1)*7,0,7,1)))</f>
        <v>112.82571428571428</v>
      </c>
      <c r="S189" s="57">
        <f>'Fuel demand'!C135</f>
        <v>113.75649154485383</v>
      </c>
      <c r="T189" s="57">
        <f ca="1">AVERAGE(OFFSET(Energy!E$1109,(ROWS('Chart Data'!$A$5:$A189)-1)*7,0,7,1))</f>
        <v>536689.71428571432</v>
      </c>
      <c r="U189" s="57">
        <f ca="1">-AVERAGE(OFFSET('HAVERD (new)'!T$12,(ROWS('Chart Data'!$A$5:$A189)-1)*7,0,7,1))</f>
        <v>-146.14857142857144</v>
      </c>
      <c r="V189" s="4">
        <f ca="1">-AVERAGE(OFFSET('HAVERD (new)'!U$12,(ROWS('Chart Data'!$A$5:$A189)-1)*7,0,7,1))*10000</f>
        <v>-1587.2</v>
      </c>
      <c r="W189" s="4"/>
      <c r="Z189" s="4"/>
      <c r="AA189" s="4">
        <f t="shared" si="257"/>
        <v>3.2418952618453956</v>
      </c>
      <c r="AB189" s="4">
        <f t="shared" si="258"/>
        <v>6.1538461538461542</v>
      </c>
      <c r="AC189" s="4">
        <f t="shared" ca="1" si="259"/>
        <v>4.3804755944931273</v>
      </c>
      <c r="AD189" s="4">
        <f t="shared" ca="1" si="260"/>
        <v>2.9810298102981081</v>
      </c>
      <c r="AE189" s="4">
        <f t="shared" si="301"/>
        <v>8.4127183611913949</v>
      </c>
      <c r="AF189" s="4">
        <f t="shared" ca="1" si="302"/>
        <v>4.8192771084337283</v>
      </c>
      <c r="AG189" s="4">
        <f t="shared" ca="1" si="303"/>
        <v>13.163064833005912</v>
      </c>
      <c r="AH189" s="4">
        <f t="shared" ca="1" si="304"/>
        <v>18.763326226012801</v>
      </c>
      <c r="AI189" s="4">
        <f t="shared" ca="1" si="305"/>
        <v>13.754646840148688</v>
      </c>
      <c r="AJ189" s="4">
        <f t="shared" si="306"/>
        <v>-74.914383561643831</v>
      </c>
      <c r="AK189" s="4">
        <f t="shared" si="307"/>
        <v>-23.284740928537484</v>
      </c>
      <c r="AL189" s="73" t="e">
        <f>NA()</f>
        <v>#N/A</v>
      </c>
      <c r="AM189" s="4">
        <f t="shared" ca="1" si="308"/>
        <v>17.02349869451696</v>
      </c>
      <c r="AN189" s="4">
        <f t="shared" ca="1" si="309"/>
        <v>27.042585088191885</v>
      </c>
      <c r="AO189" s="4">
        <f t="shared" ca="1" si="310"/>
        <v>13.308710688822156</v>
      </c>
      <c r="AP189" s="4">
        <f t="shared" ca="1" si="311"/>
        <v>8.6429603136391808</v>
      </c>
      <c r="AQ189" s="4">
        <f t="shared" si="312"/>
        <v>34.659078031958892</v>
      </c>
      <c r="AR189" s="4">
        <f t="shared" ca="1" si="313"/>
        <v>-7.3321233582580252</v>
      </c>
      <c r="AS189" s="57">
        <f t="shared" ca="1" si="261"/>
        <v>146.14857142857144</v>
      </c>
      <c r="AT189" s="57">
        <f t="shared" ca="1" si="262"/>
        <v>1587.2</v>
      </c>
      <c r="AW189" s="4">
        <f t="shared" si="300"/>
        <v>-3.3954570508610837</v>
      </c>
      <c r="AX189" s="4">
        <f t="shared" si="263"/>
        <v>3.5116717868540004</v>
      </c>
      <c r="AY189" s="4">
        <f t="shared" ca="1" si="264"/>
        <v>4.3822014390019701</v>
      </c>
      <c r="AZ189" s="4">
        <f t="shared" ca="1" si="265"/>
        <v>2.2371558679902148</v>
      </c>
      <c r="BA189" s="4">
        <f t="shared" si="266"/>
        <v>7.3493157876562023</v>
      </c>
      <c r="BB189" s="4">
        <f t="shared" ca="1" si="267"/>
        <v>3.8622165931497472</v>
      </c>
      <c r="BC189" s="4">
        <f t="shared" ca="1" si="268"/>
        <v>16.405726103320198</v>
      </c>
      <c r="BD189" s="4">
        <f t="shared" ca="1" si="269"/>
        <v>16.557515758883348</v>
      </c>
      <c r="BE189" s="4">
        <f t="shared" ca="1" si="270"/>
        <v>7.5530495412860885</v>
      </c>
      <c r="BF189" s="4">
        <f t="shared" si="271"/>
        <v>-136.19430161324539</v>
      </c>
      <c r="BG189" s="4">
        <f t="shared" si="272"/>
        <v>-21.855282833297544</v>
      </c>
      <c r="BH189" s="4" t="e">
        <f t="shared" si="273"/>
        <v>#N/A</v>
      </c>
      <c r="BI189" s="4">
        <f t="shared" ca="1" si="274"/>
        <v>17.975025417473685</v>
      </c>
      <c r="BJ189" s="4">
        <f t="shared" ca="1" si="275"/>
        <v>22.417556907510427</v>
      </c>
      <c r="BK189" s="4">
        <f t="shared" ca="1" si="276"/>
        <v>15.712572744712279</v>
      </c>
      <c r="BL189" s="4">
        <f t="shared" ca="1" si="277"/>
        <v>9.5437209136044263</v>
      </c>
      <c r="BM189" s="4">
        <f t="shared" si="278"/>
        <v>30.241370676616711</v>
      </c>
      <c r="BN189" s="4">
        <f t="shared" ca="1" si="279"/>
        <v>-6.0648223544920725</v>
      </c>
      <c r="BO189" s="4">
        <f t="shared" ca="1" si="280"/>
        <v>129.76392857142858</v>
      </c>
      <c r="BP189" s="4">
        <f t="shared" ca="1" si="281"/>
        <v>1126.45</v>
      </c>
      <c r="BS189" s="74">
        <f t="shared" ref="BS189:BS252" si="314">(C189-AVERAGE(C$161:C$194,C$196:C$265))/STDEV(C$161:C$194,C$196:C$265)</f>
        <v>0.58826670679900461</v>
      </c>
      <c r="BT189" s="74">
        <f t="shared" si="255"/>
        <v>0.81065420078664729</v>
      </c>
      <c r="BU189" s="74">
        <f t="shared" ca="1" si="282"/>
        <v>0.27141442157919599</v>
      </c>
      <c r="BV189" s="74">
        <f t="shared" ca="1" si="283"/>
        <v>0.44786243722839952</v>
      </c>
      <c r="BW189" s="74">
        <f t="shared" si="284"/>
        <v>1.05638418477465</v>
      </c>
      <c r="BX189" s="74">
        <f t="shared" ca="1" si="285"/>
        <v>0.67882327064757719</v>
      </c>
      <c r="BY189" s="74">
        <f t="shared" ca="1" si="256"/>
        <v>0.46216694987089507</v>
      </c>
      <c r="BZ189" s="74">
        <f t="shared" ca="1" si="286"/>
        <v>-1.4525199601546657</v>
      </c>
      <c r="CA189" s="74">
        <f t="shared" ca="1" si="287"/>
        <v>-0.45091040251267522</v>
      </c>
      <c r="CB189" s="74">
        <f t="shared" si="288"/>
        <v>0.48320503387175556</v>
      </c>
      <c r="CC189" s="74">
        <f t="shared" si="289"/>
        <v>0.72872131321327149</v>
      </c>
      <c r="CD189" s="74" t="e">
        <f t="shared" ca="1" si="290"/>
        <v>#DIV/0!</v>
      </c>
      <c r="CE189" s="74">
        <f t="shared" ca="1" si="291"/>
        <v>0.7338429059906687</v>
      </c>
      <c r="CF189" s="74">
        <f t="shared" ca="1" si="292"/>
        <v>4.5005836095206309E-2</v>
      </c>
      <c r="CG189" s="74">
        <f t="shared" ca="1" si="293"/>
        <v>1.0448489039467608</v>
      </c>
      <c r="CH189" s="74">
        <f t="shared" ca="1" si="294"/>
        <v>1.3671126147813979</v>
      </c>
      <c r="CI189" s="74">
        <f t="shared" si="295"/>
        <v>2.9138295262660012</v>
      </c>
      <c r="CJ189" s="74">
        <f t="shared" ca="1" si="296"/>
        <v>-1.0505540676698464</v>
      </c>
      <c r="CK189" s="74">
        <f t="shared" ca="1" si="297"/>
        <v>0.67270682178184793</v>
      </c>
      <c r="CL189" s="74">
        <f t="shared" ca="1" si="298"/>
        <v>-1.6627238324073117</v>
      </c>
    </row>
    <row r="190" spans="1:90" x14ac:dyDescent="0.35">
      <c r="A190" s="73" t="s">
        <v>1721</v>
      </c>
      <c r="B190" s="41">
        <f t="shared" si="299"/>
        <v>45131</v>
      </c>
      <c r="C190" s="57">
        <f>'HAVERW (new)'!B245</f>
        <v>421</v>
      </c>
      <c r="D190" s="57">
        <f>'HAVERW (new)'!C245-'HAVERW (new)'!B245</f>
        <v>69</v>
      </c>
      <c r="E190" s="4">
        <f ca="1">AVERAGE(OFFSET('HAVERD (new)'!B$12,(ROWS('Chart Data'!$A$5:$A190)-1)*7,0,7,1))</f>
        <v>118.85714285714286</v>
      </c>
      <c r="F190" s="4">
        <f ca="1">AVERAGE(OFFSET('HAVERD (new)'!C$12,(ROWS('Chart Data'!$A$5:$A190)-1)*7,0,7,1))</f>
        <v>108.42857142857143</v>
      </c>
      <c r="G190" s="57">
        <f>'HAVERW (new)'!Q245</f>
        <v>42714</v>
      </c>
      <c r="H190" s="4">
        <f ca="1">AVERAGE(OFFSET('HAVERD (new)'!O$12,(ROWS('Chart Data'!$A$5:$A190)-1)*7,0,7,1))</f>
        <v>99.571428571428569</v>
      </c>
      <c r="I190" s="4">
        <f ca="1">AVERAGE(OFFSET('HAVERD (new)'!P$12,(ROWS('Chart Data'!$A$5:$A190)-1)*7,0,7,1))</f>
        <v>84.285714285714292</v>
      </c>
      <c r="J190" s="4">
        <f ca="1">AVERAGE(OFFSET('HAVERD (new)'!Q$12,(ROWS('Chart Data'!$A$5:$A190)-1)*7,0,7,1))</f>
        <v>82.857142857142861</v>
      </c>
      <c r="K190" s="4">
        <f ca="1">AVERAGE(OFFSET('HAVERD (new)'!R$12,(ROWS('Chart Data'!$A$5:$A190)-1)*7,0,7,1))</f>
        <v>90.428571428571431</v>
      </c>
      <c r="L190" s="57">
        <f>'HAVERW (new)'!D245</f>
        <v>4574</v>
      </c>
      <c r="M190" s="57">
        <f>'HAVERW (new)'!F245</f>
        <v>136.18571428571431</v>
      </c>
      <c r="N190" s="4" t="e">
        <f ca="1">AVERAGE(OFFSET('HAVERD (new)'!D$12,(ROWS('Chart Data'!$A$5:$A190)-1)*7,0,7,1))</f>
        <v>#DIV/0!</v>
      </c>
      <c r="O190" s="4">
        <f ca="1">AVERAGE(OFFSET('HAVERD (new)'!E$12,(ROWS('Chart Data'!$A$5:$A190)-1)*7,0,7,1))</f>
        <v>107.54714285714286</v>
      </c>
      <c r="P190" s="4">
        <f ca="1">AVERAGE(AVERAGE(OFFSET('HAVERD (new)'!F$12,(ROWS('Chart Data'!$A$5:$A190)-1)*7,0,7,1)),AVERAGE(OFFSET('HAVERD (new)'!J$12,(ROWS('Chart Data'!$A$5:$A190)-1)*7,0,7,1)),AVERAGE(OFFSET('HAVERD (new)'!K$12,(ROWS('Chart Data'!$A$5:$A190)-1)*7,0,7,1)))</f>
        <v>107.75904761904762</v>
      </c>
      <c r="Q190" s="4">
        <f ca="1">AVERAGE(AVERAGE(OFFSET('HAVERD (new)'!H$12,(ROWS('Chart Data'!$A$5:$A190)-1)*7,0,7,1)),AVERAGE(OFFSET('HAVERD (new)'!I$12,(ROWS('Chart Data'!$A$5:$A190)-1)*7,0,7,1)))</f>
        <v>111.5792857142857</v>
      </c>
      <c r="R190" s="4">
        <f ca="1">AVERAGE(AVERAGE(OFFSET('HAVERD (new)'!L$12,(ROWS('Chart Data'!$A$5:$A190)-1)*7,0,7,1)),AVERAGE(OFFSET('HAVERD (new)'!M$12,(ROWS('Chart Data'!$A$5:$A190)-1)*7,0,7,1)))</f>
        <v>114.91142857142857</v>
      </c>
      <c r="S190" s="57">
        <f>'Fuel demand'!C136</f>
        <v>114.02188997178945</v>
      </c>
      <c r="T190" s="57">
        <f ca="1">AVERAGE(OFFSET(Energy!E$1109,(ROWS('Chart Data'!$A$5:$A190)-1)*7,0,7,1))</f>
        <v>525328.57142857148</v>
      </c>
      <c r="U190" s="57">
        <f ca="1">-AVERAGE(OFFSET('HAVERD (new)'!T$12,(ROWS('Chart Data'!$A$5:$A190)-1)*7,0,7,1))</f>
        <v>-204.32714285714286</v>
      </c>
      <c r="V190" s="4">
        <f ca="1">-AVERAGE(OFFSET('HAVERD (new)'!U$12,(ROWS('Chart Data'!$A$5:$A190)-1)*7,0,7,1))*10000</f>
        <v>-1251.5999999999999</v>
      </c>
      <c r="W190" s="4"/>
      <c r="Z190" s="4"/>
      <c r="AA190" s="4">
        <f t="shared" si="257"/>
        <v>1.6908212560386549</v>
      </c>
      <c r="AB190" s="4">
        <f t="shared" si="258"/>
        <v>4.5454545454545414</v>
      </c>
      <c r="AC190" s="4">
        <f t="shared" ca="1" si="259"/>
        <v>3.4825870646766122</v>
      </c>
      <c r="AD190" s="4">
        <f t="shared" ca="1" si="260"/>
        <v>1.8791946308724938</v>
      </c>
      <c r="AE190" s="4">
        <f t="shared" si="301"/>
        <v>8.6787268147469732</v>
      </c>
      <c r="AF190" s="4">
        <f t="shared" ca="1" si="302"/>
        <v>3.4124629080118707</v>
      </c>
      <c r="AG190" s="4">
        <f t="shared" ca="1" si="303"/>
        <v>10.486891385767795</v>
      </c>
      <c r="AH190" s="4">
        <f t="shared" ca="1" si="304"/>
        <v>10.056925996204935</v>
      </c>
      <c r="AI190" s="4">
        <f t="shared" ca="1" si="305"/>
        <v>5.3244592346089803</v>
      </c>
      <c r="AJ190" s="4">
        <f t="shared" si="306"/>
        <v>-101.67548500881836</v>
      </c>
      <c r="AK190" s="4">
        <f t="shared" si="307"/>
        <v>-24.788954635108475</v>
      </c>
      <c r="AL190" s="73" t="e">
        <f>NA()</f>
        <v>#N/A</v>
      </c>
      <c r="AM190" s="4">
        <f t="shared" ca="1" si="308"/>
        <v>14.563328412947207</v>
      </c>
      <c r="AN190" s="4">
        <f t="shared" ca="1" si="309"/>
        <v>24.172254474819166</v>
      </c>
      <c r="AO190" s="4">
        <f t="shared" ca="1" si="310"/>
        <v>13.327771329077187</v>
      </c>
      <c r="AP190" s="4">
        <f t="shared" ca="1" si="311"/>
        <v>7.2320797728393726</v>
      </c>
      <c r="AQ190" s="4">
        <f t="shared" si="312"/>
        <v>34.339019017429884</v>
      </c>
      <c r="AR190" s="4">
        <f t="shared" ca="1" si="313"/>
        <v>-5.8880315056148884</v>
      </c>
      <c r="AS190" s="57">
        <f t="shared" ca="1" si="261"/>
        <v>204.32714285714286</v>
      </c>
      <c r="AT190" s="57">
        <f t="shared" ca="1" si="262"/>
        <v>1251.5999999999999</v>
      </c>
      <c r="AW190" s="4">
        <f t="shared" si="300"/>
        <v>-0.51739459399427745</v>
      </c>
      <c r="AX190" s="4">
        <f t="shared" si="263"/>
        <v>2.5988550953487817</v>
      </c>
      <c r="AY190" s="4">
        <f t="shared" ca="1" si="264"/>
        <v>3.9014968538197747</v>
      </c>
      <c r="AZ190" s="4">
        <f t="shared" ca="1" si="265"/>
        <v>2.2458214558796152</v>
      </c>
      <c r="BA190" s="4">
        <f t="shared" si="266"/>
        <v>7.6749405661074297</v>
      </c>
      <c r="BB190" s="4">
        <f t="shared" ca="1" si="267"/>
        <v>3.4579358704485701</v>
      </c>
      <c r="BC190" s="4">
        <f t="shared" ca="1" si="268"/>
        <v>11.025460878191566</v>
      </c>
      <c r="BD190" s="4">
        <f t="shared" ca="1" si="269"/>
        <v>16.667028564649637</v>
      </c>
      <c r="BE190" s="4">
        <f t="shared" ca="1" si="270"/>
        <v>7.5798165238513739</v>
      </c>
      <c r="BF190" s="4">
        <f t="shared" si="271"/>
        <v>-109.74560070925304</v>
      </c>
      <c r="BG190" s="4">
        <f t="shared" si="272"/>
        <v>-22.464169669570701</v>
      </c>
      <c r="BH190" s="4" t="e">
        <f t="shared" si="273"/>
        <v>#N/A</v>
      </c>
      <c r="BI190" s="4">
        <f t="shared" ca="1" si="274"/>
        <v>17.088384636908863</v>
      </c>
      <c r="BJ190" s="4">
        <f t="shared" ca="1" si="275"/>
        <v>23.816347267268156</v>
      </c>
      <c r="BK190" s="4">
        <f t="shared" ca="1" si="276"/>
        <v>14.446397693685553</v>
      </c>
      <c r="BL190" s="4">
        <f t="shared" ca="1" si="277"/>
        <v>8.7147231546891248</v>
      </c>
      <c r="BM190" s="4">
        <f t="shared" si="278"/>
        <v>32.260081780730893</v>
      </c>
      <c r="BN190" s="4">
        <f t="shared" ca="1" si="279"/>
        <v>-6.2446754669865268</v>
      </c>
      <c r="BO190" s="4">
        <f t="shared" ca="1" si="280"/>
        <v>146.99107142857144</v>
      </c>
      <c r="BP190" s="4">
        <f t="shared" ca="1" si="281"/>
        <v>1229.75</v>
      </c>
      <c r="BS190" s="74">
        <f t="shared" si="314"/>
        <v>0.84547881643844969</v>
      </c>
      <c r="BT190" s="74">
        <f t="shared" si="255"/>
        <v>0.81065420078664729</v>
      </c>
      <c r="BU190" s="74">
        <f t="shared" ca="1" si="282"/>
        <v>0.23844910721735052</v>
      </c>
      <c r="BV190" s="74">
        <f t="shared" ca="1" si="283"/>
        <v>0.43475609500181622</v>
      </c>
      <c r="BW190" s="74">
        <f t="shared" si="284"/>
        <v>0.97483787839889013</v>
      </c>
      <c r="BX190" s="74">
        <f t="shared" ca="1" si="285"/>
        <v>0.70619517672207521</v>
      </c>
      <c r="BY190" s="74">
        <f t="shared" ca="1" si="256"/>
        <v>-0.11899117433347074</v>
      </c>
      <c r="BZ190" s="74">
        <f t="shared" ca="1" si="286"/>
        <v>-0.63784938834738569</v>
      </c>
      <c r="CA190" s="74">
        <f t="shared" ca="1" si="287"/>
        <v>0.55372830163733355</v>
      </c>
      <c r="CB190" s="74">
        <f t="shared" si="288"/>
        <v>-0.19335742887145199</v>
      </c>
      <c r="CC190" s="74">
        <f t="shared" si="289"/>
        <v>0.59854527788175738</v>
      </c>
      <c r="CD190" s="74" t="e">
        <f t="shared" ca="1" si="290"/>
        <v>#DIV/0!</v>
      </c>
      <c r="CE190" s="74">
        <f t="shared" ca="1" si="291"/>
        <v>1.0317645187888131</v>
      </c>
      <c r="CF190" s="74">
        <f t="shared" ca="1" si="292"/>
        <v>0.6010407313948839</v>
      </c>
      <c r="CG190" s="74">
        <f t="shared" ca="1" si="293"/>
        <v>1.1984090542119694</v>
      </c>
      <c r="CH190" s="74">
        <f t="shared" ca="1" si="294"/>
        <v>1.5951605836239455</v>
      </c>
      <c r="CI190" s="74">
        <f t="shared" si="295"/>
        <v>2.9782246236434244</v>
      </c>
      <c r="CJ190" s="74">
        <f t="shared" ca="1" si="296"/>
        <v>-1.1802649148237523</v>
      </c>
      <c r="CK190" s="74">
        <f t="shared" ca="1" si="297"/>
        <v>-6.4847328777629845E-2</v>
      </c>
      <c r="CL190" s="74">
        <f t="shared" ca="1" si="298"/>
        <v>-1.1422844790020099</v>
      </c>
    </row>
    <row r="191" spans="1:90" x14ac:dyDescent="0.35">
      <c r="A191" s="73" t="s">
        <v>1722</v>
      </c>
      <c r="B191" s="41">
        <f t="shared" si="299"/>
        <v>45138</v>
      </c>
      <c r="C191" s="57">
        <f>'HAVERW (new)'!B246</f>
        <v>409</v>
      </c>
      <c r="D191" s="57">
        <f>'HAVERW (new)'!C246-'HAVERW (new)'!B246</f>
        <v>70</v>
      </c>
      <c r="E191" s="4">
        <f ca="1">AVERAGE(OFFSET('HAVERD (new)'!B$12,(ROWS('Chart Data'!$A$5:$A191)-1)*7,0,7,1))</f>
        <v>115.71428571428571</v>
      </c>
      <c r="F191" s="4">
        <f ca="1">AVERAGE(OFFSET('HAVERD (new)'!C$12,(ROWS('Chart Data'!$A$5:$A191)-1)*7,0,7,1))</f>
        <v>106.42857142857143</v>
      </c>
      <c r="G191" s="57">
        <f>'HAVERW (new)'!Q246</f>
        <v>42427</v>
      </c>
      <c r="H191" s="4">
        <f ca="1">AVERAGE(OFFSET('HAVERD (new)'!O$12,(ROWS('Chart Data'!$A$5:$A191)-1)*7,0,7,1))</f>
        <v>97.857142857142861</v>
      </c>
      <c r="I191" s="4">
        <f ca="1">AVERAGE(OFFSET('HAVERD (new)'!P$12,(ROWS('Chart Data'!$A$5:$A191)-1)*7,0,7,1))</f>
        <v>89.714285714285708</v>
      </c>
      <c r="J191" s="4">
        <f ca="1">AVERAGE(OFFSET('HAVERD (new)'!Q$12,(ROWS('Chart Data'!$A$5:$A191)-1)*7,0,7,1))</f>
        <v>83</v>
      </c>
      <c r="K191" s="4">
        <f ca="1">AVERAGE(OFFSET('HAVERD (new)'!R$12,(ROWS('Chart Data'!$A$5:$A191)-1)*7,0,7,1))</f>
        <v>89</v>
      </c>
      <c r="L191" s="57">
        <f>'HAVERW (new)'!D246</f>
        <v>3764</v>
      </c>
      <c r="M191" s="57">
        <f>'HAVERW (new)'!F246</f>
        <v>136.15714285714287</v>
      </c>
      <c r="N191" s="4" t="e">
        <f ca="1">AVERAGE(OFFSET('HAVERD (new)'!D$12,(ROWS('Chart Data'!$A$5:$A191)-1)*7,0,7,1))</f>
        <v>#DIV/0!</v>
      </c>
      <c r="O191" s="4">
        <f ca="1">AVERAGE(OFFSET('HAVERD (new)'!E$12,(ROWS('Chart Data'!$A$5:$A191)-1)*7,0,7,1))</f>
        <v>114.25285714285715</v>
      </c>
      <c r="P191" s="4">
        <f ca="1">AVERAGE(AVERAGE(OFFSET('HAVERD (new)'!F$12,(ROWS('Chart Data'!$A$5:$A191)-1)*7,0,7,1)),AVERAGE(OFFSET('HAVERD (new)'!J$12,(ROWS('Chart Data'!$A$5:$A191)-1)*7,0,7,1)),AVERAGE(OFFSET('HAVERD (new)'!K$12,(ROWS('Chart Data'!$A$5:$A191)-1)*7,0,7,1)))</f>
        <v>115.68523809523809</v>
      </c>
      <c r="Q191" s="4">
        <f ca="1">AVERAGE(AVERAGE(OFFSET('HAVERD (new)'!H$12,(ROWS('Chart Data'!$A$5:$A191)-1)*7,0,7,1)),AVERAGE(OFFSET('HAVERD (new)'!I$12,(ROWS('Chart Data'!$A$5:$A191)-1)*7,0,7,1)))</f>
        <v>116.33642857142856</v>
      </c>
      <c r="R191" s="4">
        <f ca="1">AVERAGE(AVERAGE(OFFSET('HAVERD (new)'!L$12,(ROWS('Chart Data'!$A$5:$A191)-1)*7,0,7,1)),AVERAGE(OFFSET('HAVERD (new)'!M$12,(ROWS('Chart Data'!$A$5:$A191)-1)*7,0,7,1)))</f>
        <v>120.22214285714286</v>
      </c>
      <c r="S191" s="57">
        <f>'Fuel demand'!C137</f>
        <v>109.53476392592304</v>
      </c>
      <c r="T191" s="57">
        <f ca="1">AVERAGE(OFFSET(Energy!E$1109,(ROWS('Chart Data'!$A$5:$A191)-1)*7,0,7,1))</f>
        <v>529380.28571428568</v>
      </c>
      <c r="U191" s="57">
        <f ca="1">-AVERAGE(OFFSET('HAVERD (new)'!T$12,(ROWS('Chart Data'!$A$5:$A191)-1)*7,0,7,1))</f>
        <v>-126.04857142857142</v>
      </c>
      <c r="V191" s="4">
        <f ca="1">-AVERAGE(OFFSET('HAVERD (new)'!U$12,(ROWS('Chart Data'!$A$5:$A191)-1)*7,0,7,1))*10000</f>
        <v>-827.40000000000009</v>
      </c>
      <c r="W191" s="4"/>
      <c r="Z191" s="4"/>
      <c r="AA191" s="4">
        <f t="shared" si="257"/>
        <v>3.0226700251889227</v>
      </c>
      <c r="AB191" s="4">
        <f t="shared" si="258"/>
        <v>4.4776119402984982</v>
      </c>
      <c r="AC191" s="4">
        <f t="shared" ca="1" si="259"/>
        <v>2.7918781725888353</v>
      </c>
      <c r="AD191" s="4">
        <f t="shared" ca="1" si="260"/>
        <v>0.67567567567567988</v>
      </c>
      <c r="AE191" s="4">
        <f t="shared" si="301"/>
        <v>8.7342064122607042</v>
      </c>
      <c r="AF191" s="4">
        <f t="shared" ca="1" si="302"/>
        <v>1.0324483775811188</v>
      </c>
      <c r="AG191" s="4">
        <f t="shared" ca="1" si="303"/>
        <v>8.6505190311418687</v>
      </c>
      <c r="AH191" s="4">
        <f t="shared" ca="1" si="304"/>
        <v>11.730769230769212</v>
      </c>
      <c r="AI191" s="4">
        <f t="shared" ca="1" si="305"/>
        <v>4.8821548821548877</v>
      </c>
      <c r="AJ191" s="4">
        <f t="shared" si="306"/>
        <v>20.774573773942329</v>
      </c>
      <c r="AK191" s="4">
        <f t="shared" si="307"/>
        <v>-24.122283257702403</v>
      </c>
      <c r="AL191" s="73" t="e">
        <f>NA()</f>
        <v>#N/A</v>
      </c>
      <c r="AM191" s="4">
        <f t="shared" ca="1" si="308"/>
        <v>16.081977444591232</v>
      </c>
      <c r="AN191" s="4">
        <f t="shared" ca="1" si="309"/>
        <v>25.322541539636113</v>
      </c>
      <c r="AO191" s="4">
        <f t="shared" ca="1" si="310"/>
        <v>12.287656499917254</v>
      </c>
      <c r="AP191" s="4">
        <f t="shared" ca="1" si="311"/>
        <v>7.5078086575496528</v>
      </c>
      <c r="AQ191" s="4">
        <f t="shared" si="312"/>
        <v>26.12647433749251</v>
      </c>
      <c r="AR191" s="4">
        <f t="shared" ca="1" si="313"/>
        <v>-0.74584010533792489</v>
      </c>
      <c r="AS191" s="57">
        <f t="shared" ca="1" si="261"/>
        <v>126.04857142857142</v>
      </c>
      <c r="AT191" s="57">
        <f t="shared" ca="1" si="262"/>
        <v>827.40000000000009</v>
      </c>
      <c r="AW191" s="4">
        <f t="shared" si="300"/>
        <v>-5.934613531609334E-2</v>
      </c>
      <c r="AX191" s="4">
        <f t="shared" si="263"/>
        <v>6.616808805061086</v>
      </c>
      <c r="AY191" s="4">
        <f t="shared" ca="1" si="264"/>
        <v>3.4603038353906266</v>
      </c>
      <c r="AZ191" s="4">
        <f t="shared" ca="1" si="265"/>
        <v>1.6823835172752322</v>
      </c>
      <c r="BA191" s="4">
        <f t="shared" si="266"/>
        <v>8.3286239009637111</v>
      </c>
      <c r="BB191" s="4">
        <f t="shared" ca="1" si="267"/>
        <v>2.7559297964538931</v>
      </c>
      <c r="BC191" s="4">
        <f t="shared" ca="1" si="268"/>
        <v>10.662838110724511</v>
      </c>
      <c r="BD191" s="4">
        <f t="shared" ca="1" si="269"/>
        <v>14.354622833126257</v>
      </c>
      <c r="BE191" s="4">
        <f t="shared" ca="1" si="270"/>
        <v>7.8421670910799932</v>
      </c>
      <c r="BF191" s="4">
        <f t="shared" si="271"/>
        <v>-49.922327636137837</v>
      </c>
      <c r="BG191" s="4">
        <f t="shared" si="272"/>
        <v>-23.309320012305683</v>
      </c>
      <c r="BH191" s="4" t="e">
        <f t="shared" si="273"/>
        <v>#N/A</v>
      </c>
      <c r="BI191" s="4">
        <f t="shared" ca="1" si="274"/>
        <v>16.593778013142071</v>
      </c>
      <c r="BJ191" s="4">
        <f t="shared" ca="1" si="275"/>
        <v>25.49519257202752</v>
      </c>
      <c r="BK191" s="4">
        <f t="shared" ca="1" si="276"/>
        <v>13.422009369380449</v>
      </c>
      <c r="BL191" s="4">
        <f t="shared" ca="1" si="277"/>
        <v>8.222571793457977</v>
      </c>
      <c r="BM191" s="4">
        <f t="shared" si="278"/>
        <v>31.880295548121175</v>
      </c>
      <c r="BN191" s="4">
        <f t="shared" ca="1" si="279"/>
        <v>-5.232686047306693</v>
      </c>
      <c r="BO191" s="4">
        <f t="shared" ca="1" si="280"/>
        <v>150.58750000000001</v>
      </c>
      <c r="BP191" s="4">
        <f t="shared" ca="1" si="281"/>
        <v>1223.7</v>
      </c>
      <c r="BS191" s="74">
        <f t="shared" si="314"/>
        <v>0.40454377134225811</v>
      </c>
      <c r="BT191" s="74">
        <f t="shared" si="255"/>
        <v>0.89355295878252861</v>
      </c>
      <c r="BU191" s="74">
        <f t="shared" ca="1" si="282"/>
        <v>-0.12416935076296143</v>
      </c>
      <c r="BV191" s="74">
        <f t="shared" ca="1" si="283"/>
        <v>0.25126730382964452</v>
      </c>
      <c r="BW191" s="74">
        <f t="shared" si="284"/>
        <v>0.91884795033706468</v>
      </c>
      <c r="BX191" s="74">
        <f t="shared" ca="1" si="285"/>
        <v>0.3777323038280902</v>
      </c>
      <c r="BY191" s="74">
        <f t="shared" ca="1" si="256"/>
        <v>-0.15816046404630479</v>
      </c>
      <c r="BZ191" s="74">
        <f t="shared" ca="1" si="286"/>
        <v>-0.60242892870359199</v>
      </c>
      <c r="CA191" s="74">
        <f t="shared" ca="1" si="287"/>
        <v>7.5328918708757311E-2</v>
      </c>
      <c r="CB191" s="74">
        <f t="shared" si="288"/>
        <v>-0.54577903325858901</v>
      </c>
      <c r="CC191" s="74">
        <f t="shared" si="289"/>
        <v>0.59680959741066986</v>
      </c>
      <c r="CD191" s="74" t="e">
        <f t="shared" ca="1" si="290"/>
        <v>#DIV/0!</v>
      </c>
      <c r="CE191" s="74">
        <f t="shared" ca="1" si="291"/>
        <v>2.0832262108749013</v>
      </c>
      <c r="CF191" s="74">
        <f t="shared" ca="1" si="292"/>
        <v>1.5907959268031966</v>
      </c>
      <c r="CG191" s="74">
        <f t="shared" ca="1" si="293"/>
        <v>1.7375290335299955</v>
      </c>
      <c r="CH191" s="74">
        <f t="shared" ca="1" si="294"/>
        <v>2.1758238193583082</v>
      </c>
      <c r="CI191" s="74">
        <f t="shared" si="295"/>
        <v>1.8894882584560235</v>
      </c>
      <c r="CJ191" s="74">
        <f t="shared" ca="1" si="296"/>
        <v>-1.1340062506176989</v>
      </c>
      <c r="CK191" s="74">
        <f t="shared" ca="1" si="297"/>
        <v>0.92752295188306011</v>
      </c>
      <c r="CL191" s="74">
        <f t="shared" ca="1" si="298"/>
        <v>-0.48444665506122075</v>
      </c>
    </row>
    <row r="192" spans="1:90" x14ac:dyDescent="0.35">
      <c r="A192" s="73" t="s">
        <v>1723</v>
      </c>
      <c r="B192" s="41">
        <f t="shared" si="299"/>
        <v>45145</v>
      </c>
      <c r="C192" s="57">
        <f>'HAVERW (new)'!B247</f>
        <v>402</v>
      </c>
      <c r="D192" s="57">
        <f>'HAVERW (new)'!C247-'HAVERW (new)'!B247</f>
        <v>72</v>
      </c>
      <c r="E192" s="4">
        <f ca="1">AVERAGE(OFFSET('HAVERD (new)'!B$12,(ROWS('Chart Data'!$A$5:$A192)-1)*7,0,7,1))</f>
        <v>115.71428571428571</v>
      </c>
      <c r="F192" s="4">
        <f ca="1">AVERAGE(OFFSET('HAVERD (new)'!C$12,(ROWS('Chart Data'!$A$5:$A192)-1)*7,0,7,1))</f>
        <v>106.28571428571429</v>
      </c>
      <c r="G192" s="57">
        <f>'HAVERW (new)'!Q247</f>
        <v>42286</v>
      </c>
      <c r="H192" s="4">
        <f ca="1">AVERAGE(OFFSET('HAVERD (new)'!O$12,(ROWS('Chart Data'!$A$5:$A192)-1)*7,0,7,1))</f>
        <v>98.714285714285708</v>
      </c>
      <c r="I192" s="4">
        <f ca="1">AVERAGE(OFFSET('HAVERD (new)'!P$12,(ROWS('Chart Data'!$A$5:$A192)-1)*7,0,7,1))</f>
        <v>90.285714285714292</v>
      </c>
      <c r="J192" s="4">
        <f ca="1">AVERAGE(OFFSET('HAVERD (new)'!Q$12,(ROWS('Chart Data'!$A$5:$A192)-1)*7,0,7,1))</f>
        <v>84.571428571428569</v>
      </c>
      <c r="K192" s="4">
        <f ca="1">AVERAGE(OFFSET('HAVERD (new)'!R$12,(ROWS('Chart Data'!$A$5:$A192)-1)*7,0,7,1))</f>
        <v>89.142857142857139</v>
      </c>
      <c r="L192" s="57">
        <f>'HAVERW (new)'!D247</f>
        <v>4077</v>
      </c>
      <c r="M192" s="57">
        <f>'HAVERW (new)'!F247</f>
        <v>135.05714285714285</v>
      </c>
      <c r="N192" s="4" t="e">
        <f ca="1">AVERAGE(OFFSET('HAVERD (new)'!D$12,(ROWS('Chart Data'!$A$5:$A192)-1)*7,0,7,1))</f>
        <v>#DIV/0!</v>
      </c>
      <c r="O192" s="4">
        <f ca="1">AVERAGE(OFFSET('HAVERD (new)'!E$12,(ROWS('Chart Data'!$A$5:$A192)-1)*7,0,7,1))</f>
        <v>109.29857142857144</v>
      </c>
      <c r="P192" s="4">
        <f ca="1">AVERAGE(AVERAGE(OFFSET('HAVERD (new)'!F$12,(ROWS('Chart Data'!$A$5:$A192)-1)*7,0,7,1)),AVERAGE(OFFSET('HAVERD (new)'!J$12,(ROWS('Chart Data'!$A$5:$A192)-1)*7,0,7,1)),AVERAGE(OFFSET('HAVERD (new)'!K$12,(ROWS('Chart Data'!$A$5:$A192)-1)*7,0,7,1)))</f>
        <v>104.98142857142858</v>
      </c>
      <c r="Q192" s="4">
        <f ca="1">AVERAGE(AVERAGE(OFFSET('HAVERD (new)'!H$12,(ROWS('Chart Data'!$A$5:$A192)-1)*7,0,7,1)),AVERAGE(OFFSET('HAVERD (new)'!I$12,(ROWS('Chart Data'!$A$5:$A192)-1)*7,0,7,1)))</f>
        <v>116.43857142857144</v>
      </c>
      <c r="R192" s="4">
        <f ca="1">AVERAGE(AVERAGE(OFFSET('HAVERD (new)'!L$12,(ROWS('Chart Data'!$A$5:$A192)-1)*7,0,7,1)),AVERAGE(OFFSET('HAVERD (new)'!M$12,(ROWS('Chart Data'!$A$5:$A192)-1)*7,0,7,1)))</f>
        <v>118.39428571428573</v>
      </c>
      <c r="S192" s="57">
        <f>'Fuel demand'!C138</f>
        <v>110.66881675088267</v>
      </c>
      <c r="T192" s="57">
        <f ca="1">AVERAGE(OFFSET(Energy!E$1109,(ROWS('Chart Data'!$A$5:$A192)-1)*7,0,7,1))</f>
        <v>533994.85714285716</v>
      </c>
      <c r="U192" s="57">
        <f ca="1">-AVERAGE(OFFSET('HAVERD (new)'!T$12,(ROWS('Chart Data'!$A$5:$A192)-1)*7,0,7,1))</f>
        <v>-176.4842857142857</v>
      </c>
      <c r="V192" s="4">
        <f ca="1">-AVERAGE(OFFSET('HAVERD (new)'!U$12,(ROWS('Chart Data'!$A$5:$A192)-1)*7,0,7,1))*10000</f>
        <v>-713.6</v>
      </c>
      <c r="W192" s="4"/>
      <c r="Z192" s="4"/>
      <c r="AA192" s="4">
        <f t="shared" si="257"/>
        <v>0</v>
      </c>
      <c r="AB192" s="4">
        <f t="shared" si="258"/>
        <v>-2.7027027027026973</v>
      </c>
      <c r="AC192" s="4">
        <f t="shared" ca="1" si="259"/>
        <v>1.5037593984962294</v>
      </c>
      <c r="AD192" s="4">
        <f t="shared" ca="1" si="260"/>
        <v>1.7783857729138264</v>
      </c>
      <c r="AE192" s="4">
        <f t="shared" si="301"/>
        <v>8.9957727600783688</v>
      </c>
      <c r="AF192" s="4">
        <f t="shared" ca="1" si="302"/>
        <v>1.3196480938416411</v>
      </c>
      <c r="AG192" s="4">
        <f t="shared" ca="1" si="303"/>
        <v>8.7779690189328861</v>
      </c>
      <c r="AH192" s="4">
        <f t="shared" ca="1" si="304"/>
        <v>15.399610136452235</v>
      </c>
      <c r="AI192" s="4">
        <f t="shared" ca="1" si="305"/>
        <v>10.247349823321539</v>
      </c>
      <c r="AJ192" s="4">
        <f t="shared" si="306"/>
        <v>-102.9367844698855</v>
      </c>
      <c r="AK192" s="4">
        <f t="shared" si="307"/>
        <v>-24.759251890171107</v>
      </c>
      <c r="AL192" s="73" t="e">
        <f>NA()</f>
        <v>#N/A</v>
      </c>
      <c r="AM192" s="4">
        <f t="shared" ca="1" si="308"/>
        <v>13.407150480256135</v>
      </c>
      <c r="AN192" s="4">
        <f t="shared" ca="1" si="309"/>
        <v>18.528693856923219</v>
      </c>
      <c r="AO192" s="4">
        <f t="shared" ca="1" si="310"/>
        <v>11.096420685331076</v>
      </c>
      <c r="AP192" s="4">
        <f t="shared" ca="1" si="311"/>
        <v>6.7356979110321458</v>
      </c>
      <c r="AQ192" s="4">
        <f t="shared" si="312"/>
        <v>28.199753387095171</v>
      </c>
      <c r="AR192" s="4">
        <f t="shared" ca="1" si="313"/>
        <v>-7.4471356618187716</v>
      </c>
      <c r="AS192" s="57">
        <f t="shared" ca="1" si="261"/>
        <v>176.4842857142857</v>
      </c>
      <c r="AT192" s="57">
        <f t="shared" ca="1" si="262"/>
        <v>713.6</v>
      </c>
      <c r="AW192" s="4">
        <f t="shared" si="300"/>
        <v>1.9888466357682433</v>
      </c>
      <c r="AX192" s="4">
        <f t="shared" si="263"/>
        <v>3.1185524842241241</v>
      </c>
      <c r="AY192" s="4">
        <f t="shared" ca="1" si="264"/>
        <v>3.0396750575637013</v>
      </c>
      <c r="AZ192" s="4">
        <f t="shared" ca="1" si="265"/>
        <v>1.828571472440027</v>
      </c>
      <c r="BA192" s="4">
        <f t="shared" si="266"/>
        <v>8.7053560870693598</v>
      </c>
      <c r="BB192" s="4">
        <f t="shared" ca="1" si="267"/>
        <v>2.6459591219670897</v>
      </c>
      <c r="BC192" s="4">
        <f t="shared" ca="1" si="268"/>
        <v>10.269611067212116</v>
      </c>
      <c r="BD192" s="4">
        <f t="shared" ca="1" si="269"/>
        <v>13.987657897359796</v>
      </c>
      <c r="BE192" s="4">
        <f t="shared" ca="1" si="270"/>
        <v>8.552152695058524</v>
      </c>
      <c r="BF192" s="4">
        <f t="shared" si="271"/>
        <v>-64.68801981660134</v>
      </c>
      <c r="BG192" s="4">
        <f t="shared" si="272"/>
        <v>-24.238807677879869</v>
      </c>
      <c r="BH192" s="4" t="e">
        <f t="shared" si="273"/>
        <v>#N/A</v>
      </c>
      <c r="BI192" s="4">
        <f t="shared" ca="1" si="274"/>
        <v>15.268988758077883</v>
      </c>
      <c r="BJ192" s="4">
        <f t="shared" ca="1" si="275"/>
        <v>23.766518739892597</v>
      </c>
      <c r="BK192" s="4">
        <f t="shared" ca="1" si="276"/>
        <v>12.505139800786919</v>
      </c>
      <c r="BL192" s="4">
        <f t="shared" ca="1" si="277"/>
        <v>7.5296366637650873</v>
      </c>
      <c r="BM192" s="4">
        <f t="shared" si="278"/>
        <v>30.831081193494114</v>
      </c>
      <c r="BN192" s="4">
        <f t="shared" ca="1" si="279"/>
        <v>-5.3532826577574024</v>
      </c>
      <c r="BO192" s="4">
        <f t="shared" ca="1" si="280"/>
        <v>163.25214285714287</v>
      </c>
      <c r="BP192" s="4">
        <f t="shared" ca="1" si="281"/>
        <v>1094.95</v>
      </c>
      <c r="BS192" s="74">
        <f t="shared" si="314"/>
        <v>0.14733166170281303</v>
      </c>
      <c r="BT192" s="74">
        <f t="shared" si="255"/>
        <v>1.0593504747742912</v>
      </c>
      <c r="BU192" s="74">
        <f t="shared" ca="1" si="282"/>
        <v>-0.12416935076296143</v>
      </c>
      <c r="BV192" s="74">
        <f t="shared" ca="1" si="283"/>
        <v>0.23816096160306119</v>
      </c>
      <c r="BW192" s="74">
        <f t="shared" si="284"/>
        <v>0.89134070344954752</v>
      </c>
      <c r="BX192" s="74">
        <f t="shared" ca="1" si="285"/>
        <v>0.54196374027508132</v>
      </c>
      <c r="BY192" s="74">
        <f t="shared" ca="1" si="256"/>
        <v>-0.20063552455572947</v>
      </c>
      <c r="BZ192" s="74">
        <f t="shared" ca="1" si="286"/>
        <v>-0.21280387262185052</v>
      </c>
      <c r="CA192" s="74">
        <f t="shared" ca="1" si="287"/>
        <v>0.12316885700161351</v>
      </c>
      <c r="CB192" s="74">
        <f t="shared" si="288"/>
        <v>-0.40959636390899162</v>
      </c>
      <c r="CC192" s="74">
        <f t="shared" si="289"/>
        <v>0.52998589927382356</v>
      </c>
      <c r="CD192" s="74" t="e">
        <f t="shared" ca="1" si="290"/>
        <v>#DIV/0!</v>
      </c>
      <c r="CE192" s="74">
        <f t="shared" ca="1" si="291"/>
        <v>1.3063900054734203</v>
      </c>
      <c r="CF192" s="74">
        <f t="shared" ca="1" si="292"/>
        <v>0.25419530905684384</v>
      </c>
      <c r="CG192" s="74">
        <f t="shared" ca="1" si="293"/>
        <v>1.7491047327856255</v>
      </c>
      <c r="CH192" s="74">
        <f t="shared" ca="1" si="294"/>
        <v>1.9759694521432145</v>
      </c>
      <c r="CI192" s="74">
        <f t="shared" si="295"/>
        <v>2.1646498068405293</v>
      </c>
      <c r="CJ192" s="74">
        <f t="shared" ca="1" si="296"/>
        <v>-1.0813214127647977</v>
      </c>
      <c r="CK192" s="74">
        <f t="shared" ca="1" si="297"/>
        <v>0.28812824873996945</v>
      </c>
      <c r="CL192" s="74">
        <f t="shared" ca="1" si="298"/>
        <v>-0.30796870983618096</v>
      </c>
    </row>
    <row r="193" spans="1:90" x14ac:dyDescent="0.35">
      <c r="A193" s="73" t="s">
        <v>1724</v>
      </c>
      <c r="B193" s="41">
        <f t="shared" si="299"/>
        <v>45152</v>
      </c>
      <c r="C193" s="57">
        <f>'HAVERW (new)'!B248</f>
        <v>423</v>
      </c>
      <c r="D193" s="57">
        <f>'HAVERW (new)'!C248-'HAVERW (new)'!B248</f>
        <v>66</v>
      </c>
      <c r="E193" s="4">
        <f ca="1">AVERAGE(OFFSET('HAVERD (new)'!B$12,(ROWS('Chart Data'!$A$5:$A193)-1)*7,0,7,1))</f>
        <v>116.42857142857143</v>
      </c>
      <c r="F193" s="4">
        <f ca="1">AVERAGE(OFFSET('HAVERD (new)'!C$12,(ROWS('Chart Data'!$A$5:$A193)-1)*7,0,7,1))</f>
        <v>106.28571428571429</v>
      </c>
      <c r="G193" s="57">
        <f>'HAVERW (new)'!Q248</f>
        <v>41926</v>
      </c>
      <c r="H193" s="4">
        <f ca="1">AVERAGE(OFFSET('HAVERD (new)'!O$12,(ROWS('Chart Data'!$A$5:$A193)-1)*7,0,7,1))</f>
        <v>98.714285714285708</v>
      </c>
      <c r="I193" s="4">
        <f ca="1">AVERAGE(OFFSET('HAVERD (new)'!P$12,(ROWS('Chart Data'!$A$5:$A193)-1)*7,0,7,1))</f>
        <v>92.285714285714292</v>
      </c>
      <c r="J193" s="4">
        <f ca="1">AVERAGE(OFFSET('HAVERD (new)'!Q$12,(ROWS('Chart Data'!$A$5:$A193)-1)*7,0,7,1))</f>
        <v>83.714285714285708</v>
      </c>
      <c r="K193" s="4">
        <f ca="1">AVERAGE(OFFSET('HAVERD (new)'!R$12,(ROWS('Chart Data'!$A$5:$A193)-1)*7,0,7,1))</f>
        <v>90.714285714285708</v>
      </c>
      <c r="L193" s="57">
        <f>'HAVERW (new)'!D248</f>
        <v>15433</v>
      </c>
      <c r="M193" s="57">
        <f>'HAVERW (new)'!F248</f>
        <v>135.1</v>
      </c>
      <c r="N193" s="4" t="e">
        <f ca="1">AVERAGE(OFFSET('HAVERD (new)'!D$12,(ROWS('Chart Data'!$A$5:$A193)-1)*7,0,7,1))</f>
        <v>#DIV/0!</v>
      </c>
      <c r="O193" s="4">
        <f ca="1">AVERAGE(OFFSET('HAVERD (new)'!E$12,(ROWS('Chart Data'!$A$5:$A193)-1)*7,0,7,1))</f>
        <v>106.35142857142857</v>
      </c>
      <c r="P193" s="4">
        <f ca="1">AVERAGE(AVERAGE(OFFSET('HAVERD (new)'!F$12,(ROWS('Chart Data'!$A$5:$A193)-1)*7,0,7,1)),AVERAGE(OFFSET('HAVERD (new)'!J$12,(ROWS('Chart Data'!$A$5:$A193)-1)*7,0,7,1)),AVERAGE(OFFSET('HAVERD (new)'!K$12,(ROWS('Chart Data'!$A$5:$A193)-1)*7,0,7,1)))</f>
        <v>99.646190476190483</v>
      </c>
      <c r="Q193" s="4">
        <f ca="1">AVERAGE(AVERAGE(OFFSET('HAVERD (new)'!H$12,(ROWS('Chart Data'!$A$5:$A193)-1)*7,0,7,1)),AVERAGE(OFFSET('HAVERD (new)'!I$12,(ROWS('Chart Data'!$A$5:$A193)-1)*7,0,7,1)))</f>
        <v>114.925</v>
      </c>
      <c r="R193" s="4">
        <f ca="1">AVERAGE(AVERAGE(OFFSET('HAVERD (new)'!L$12,(ROWS('Chart Data'!$A$5:$A193)-1)*7,0,7,1)),AVERAGE(OFFSET('HAVERD (new)'!M$12,(ROWS('Chart Data'!$A$5:$A193)-1)*7,0,7,1)))</f>
        <v>116.30571428571429</v>
      </c>
      <c r="S193" s="57">
        <f>'Fuel demand'!C139</f>
        <v>108.83400385822743</v>
      </c>
      <c r="T193" s="57">
        <f ca="1">AVERAGE(OFFSET(Energy!E$1109,(ROWS('Chart Data'!$A$5:$A193)-1)*7,0,7,1))</f>
        <v>525681.28571428568</v>
      </c>
      <c r="U193" s="57">
        <f ca="1">-AVERAGE(OFFSET('HAVERD (new)'!T$12,(ROWS('Chart Data'!$A$5:$A193)-1)*7,0,7,1))</f>
        <v>-216.83714285714285</v>
      </c>
      <c r="V193" s="4">
        <f ca="1">-AVERAGE(OFFSET('HAVERD (new)'!U$12,(ROWS('Chart Data'!$A$5:$A193)-1)*7,0,7,1))*10000</f>
        <v>-715.40000000000009</v>
      </c>
      <c r="W193" s="4"/>
      <c r="Z193" s="4"/>
      <c r="AA193" s="4">
        <f t="shared" si="257"/>
        <v>6.0150375939849621</v>
      </c>
      <c r="AB193" s="4">
        <f t="shared" si="258"/>
        <v>-13.157894736842103</v>
      </c>
      <c r="AC193" s="4">
        <f t="shared" ca="1" si="259"/>
        <v>3.0341340075853429</v>
      </c>
      <c r="AD193" s="4">
        <f t="shared" ca="1" si="260"/>
        <v>1.9178082191780854</v>
      </c>
      <c r="AE193" s="4">
        <f t="shared" si="301"/>
        <v>8.0093773346729513</v>
      </c>
      <c r="AF193" s="4">
        <f t="shared" ca="1" si="302"/>
        <v>1.9174041297935096</v>
      </c>
      <c r="AG193" s="4">
        <f t="shared" ca="1" si="303"/>
        <v>29.200000000000003</v>
      </c>
      <c r="AH193" s="4">
        <f t="shared" ca="1" si="304"/>
        <v>34.712643678160894</v>
      </c>
      <c r="AI193" s="4">
        <f t="shared" ca="1" si="305"/>
        <v>5.8333333333333348</v>
      </c>
      <c r="AJ193" s="4">
        <f t="shared" si="306"/>
        <v>-391.34033747214261</v>
      </c>
      <c r="AK193" s="4">
        <f t="shared" si="307"/>
        <v>-24.410518743505715</v>
      </c>
      <c r="AL193" s="73" t="e">
        <f>NA()</f>
        <v>#N/A</v>
      </c>
      <c r="AM193" s="4">
        <f t="shared" ca="1" si="308"/>
        <v>13.146695847771884</v>
      </c>
      <c r="AN193" s="4">
        <f t="shared" ca="1" si="309"/>
        <v>14.791571810217619</v>
      </c>
      <c r="AO193" s="4">
        <f t="shared" ca="1" si="310"/>
        <v>11.825827078120653</v>
      </c>
      <c r="AP193" s="4">
        <f t="shared" ca="1" si="311"/>
        <v>7.7489114466840592</v>
      </c>
      <c r="AQ193" s="4">
        <f t="shared" si="312"/>
        <v>26.255782633735802</v>
      </c>
      <c r="AR193" s="4">
        <f t="shared" ca="1" si="313"/>
        <v>-6.9330151321748019</v>
      </c>
      <c r="AS193" s="57">
        <f t="shared" ca="1" si="261"/>
        <v>216.83714285714285</v>
      </c>
      <c r="AT193" s="57">
        <f t="shared" ca="1" si="262"/>
        <v>715.40000000000009</v>
      </c>
      <c r="AW193" s="4">
        <f t="shared" si="300"/>
        <v>2.6821322188031349</v>
      </c>
      <c r="AX193" s="4">
        <f t="shared" si="263"/>
        <v>-1.7093827384479401</v>
      </c>
      <c r="AY193" s="4">
        <f t="shared" ca="1" si="264"/>
        <v>2.7030896608367549</v>
      </c>
      <c r="AZ193" s="4">
        <f t="shared" ca="1" si="265"/>
        <v>1.5627660746600214</v>
      </c>
      <c r="BA193" s="4">
        <f t="shared" si="266"/>
        <v>8.6045208304397498</v>
      </c>
      <c r="BB193" s="4">
        <f t="shared" ca="1" si="267"/>
        <v>1.920490877307035</v>
      </c>
      <c r="BC193" s="4">
        <f t="shared" ca="1" si="268"/>
        <v>14.278844858960639</v>
      </c>
      <c r="BD193" s="4">
        <f t="shared" ca="1" si="269"/>
        <v>17.974987260396819</v>
      </c>
      <c r="BE193" s="4">
        <f t="shared" ca="1" si="270"/>
        <v>6.5718243183546861</v>
      </c>
      <c r="BF193" s="4">
        <f t="shared" si="271"/>
        <v>-143.79450829422603</v>
      </c>
      <c r="BG193" s="4">
        <f t="shared" si="272"/>
        <v>-24.520252131621923</v>
      </c>
      <c r="BH193" s="4" t="e">
        <f t="shared" si="273"/>
        <v>#N/A</v>
      </c>
      <c r="BI193" s="4">
        <f t="shared" ca="1" si="274"/>
        <v>14.299788046391615</v>
      </c>
      <c r="BJ193" s="4">
        <f t="shared" ca="1" si="275"/>
        <v>20.70376542039903</v>
      </c>
      <c r="BK193" s="4">
        <f t="shared" ca="1" si="276"/>
        <v>12.134418898111543</v>
      </c>
      <c r="BL193" s="4">
        <f t="shared" ca="1" si="277"/>
        <v>7.3061244470263071</v>
      </c>
      <c r="BM193" s="4">
        <f t="shared" si="278"/>
        <v>28.730257343938341</v>
      </c>
      <c r="BN193" s="4">
        <f t="shared" ca="1" si="279"/>
        <v>-5.253505601236597</v>
      </c>
      <c r="BO193" s="4">
        <f t="shared" ca="1" si="280"/>
        <v>180.9242857142857</v>
      </c>
      <c r="BP193" s="4">
        <f t="shared" ca="1" si="281"/>
        <v>877</v>
      </c>
      <c r="BS193" s="74">
        <f t="shared" si="314"/>
        <v>0.9189679906211482</v>
      </c>
      <c r="BT193" s="74">
        <f t="shared" si="255"/>
        <v>0.56195792679900325</v>
      </c>
      <c r="BU193" s="74">
        <f t="shared" ca="1" si="282"/>
        <v>-4.1756064858344405E-2</v>
      </c>
      <c r="BV193" s="74">
        <f t="shared" ca="1" si="283"/>
        <v>0.23816096160306119</v>
      </c>
      <c r="BW193" s="74">
        <f t="shared" si="284"/>
        <v>0.82110943480056786</v>
      </c>
      <c r="BX193" s="74">
        <f t="shared" ca="1" si="285"/>
        <v>0.54196374027508132</v>
      </c>
      <c r="BY193" s="74">
        <f t="shared" ca="1" si="256"/>
        <v>0.23242840304156154</v>
      </c>
      <c r="BZ193" s="74">
        <f t="shared" ca="1" si="286"/>
        <v>-0.42532663048461988</v>
      </c>
      <c r="CA193" s="74">
        <f t="shared" ca="1" si="287"/>
        <v>0.64940817822304597</v>
      </c>
      <c r="CB193" s="74">
        <f t="shared" si="288"/>
        <v>4.5312675119185739</v>
      </c>
      <c r="CC193" s="74">
        <f t="shared" si="289"/>
        <v>0.53258941998045395</v>
      </c>
      <c r="CD193" s="74" t="e">
        <f t="shared" ca="1" si="290"/>
        <v>#DIV/0!</v>
      </c>
      <c r="CE193" s="74">
        <f t="shared" ca="1" si="291"/>
        <v>0.84427550381734806</v>
      </c>
      <c r="CF193" s="74">
        <f t="shared" ca="1" si="292"/>
        <v>-0.41202380835707902</v>
      </c>
      <c r="CG193" s="74">
        <f t="shared" ca="1" si="293"/>
        <v>1.577573916543147</v>
      </c>
      <c r="CH193" s="74">
        <f t="shared" ca="1" si="294"/>
        <v>1.7476090888227993</v>
      </c>
      <c r="CI193" s="74">
        <f t="shared" si="295"/>
        <v>1.7194589432166556</v>
      </c>
      <c r="CJ193" s="74">
        <f t="shared" ca="1" si="296"/>
        <v>-1.1762379547389656</v>
      </c>
      <c r="CK193" s="74">
        <f t="shared" ca="1" si="297"/>
        <v>-0.22344184557196609</v>
      </c>
      <c r="CL193" s="74">
        <f t="shared" ca="1" si="298"/>
        <v>-0.31076010088543476</v>
      </c>
    </row>
    <row r="194" spans="1:90" x14ac:dyDescent="0.35">
      <c r="A194" s="73" t="s">
        <v>1725</v>
      </c>
      <c r="B194" s="41">
        <f t="shared" si="299"/>
        <v>45159</v>
      </c>
      <c r="C194" s="57">
        <f>'HAVERW (new)'!B249</f>
        <v>381</v>
      </c>
      <c r="D194" s="57">
        <f>'HAVERW (new)'!C249-'HAVERW (new)'!B249</f>
        <v>77</v>
      </c>
      <c r="E194" s="4">
        <f ca="1">AVERAGE(OFFSET('HAVERD (new)'!B$12,(ROWS('Chart Data'!$A$5:$A194)-1)*7,0,7,1))</f>
        <v>116.14285714285714</v>
      </c>
      <c r="F194" s="4">
        <f ca="1">AVERAGE(OFFSET('HAVERD (new)'!C$12,(ROWS('Chart Data'!$A$5:$A194)-1)*7,0,7,1))</f>
        <v>105.28571428571429</v>
      </c>
      <c r="G194" s="57">
        <f>'HAVERW (new)'!Q249</f>
        <v>42284</v>
      </c>
      <c r="H194" s="4">
        <f ca="1">AVERAGE(OFFSET('HAVERD (new)'!O$12,(ROWS('Chart Data'!$A$5:$A194)-1)*7,0,7,1))</f>
        <v>99.714285714285708</v>
      </c>
      <c r="I194" s="4">
        <f ca="1">AVERAGE(OFFSET('HAVERD (new)'!P$12,(ROWS('Chart Data'!$A$5:$A194)-1)*7,0,7,1))</f>
        <v>92.857142857142861</v>
      </c>
      <c r="J194" s="4">
        <f ca="1">AVERAGE(OFFSET('HAVERD (new)'!Q$12,(ROWS('Chart Data'!$A$5:$A194)-1)*7,0,7,1))</f>
        <v>84.142857142857139</v>
      </c>
      <c r="K194" s="4">
        <f ca="1">AVERAGE(OFFSET('HAVERD (new)'!R$12,(ROWS('Chart Data'!$A$5:$A194)-1)*7,0,7,1))</f>
        <v>89.571428571428569</v>
      </c>
      <c r="L194" s="57">
        <f>'HAVERW (new)'!D249</f>
        <v>4324</v>
      </c>
      <c r="M194" s="57">
        <f>'HAVERW (new)'!F249</f>
        <v>136.74285714285713</v>
      </c>
      <c r="N194" s="4" t="e">
        <f ca="1">AVERAGE(OFFSET('HAVERD (new)'!D$12,(ROWS('Chart Data'!$A$5:$A194)-1)*7,0,7,1))</f>
        <v>#DIV/0!</v>
      </c>
      <c r="O194" s="4">
        <f ca="1">AVERAGE(OFFSET('HAVERD (new)'!E$12,(ROWS('Chart Data'!$A$5:$A194)-1)*7,0,7,1))</f>
        <v>106.32571428571428</v>
      </c>
      <c r="P194" s="4">
        <f ca="1">AVERAGE(AVERAGE(OFFSET('HAVERD (new)'!F$12,(ROWS('Chart Data'!$A$5:$A194)-1)*7,0,7,1)),AVERAGE(OFFSET('HAVERD (new)'!J$12,(ROWS('Chart Data'!$A$5:$A194)-1)*7,0,7,1)),AVERAGE(OFFSET('HAVERD (new)'!K$12,(ROWS('Chart Data'!$A$5:$A194)-1)*7,0,7,1)))</f>
        <v>100.85619047619048</v>
      </c>
      <c r="Q194" s="4">
        <f ca="1">AVERAGE(AVERAGE(OFFSET('HAVERD (new)'!H$12,(ROWS('Chart Data'!$A$5:$A194)-1)*7,0,7,1)),AVERAGE(OFFSET('HAVERD (new)'!I$12,(ROWS('Chart Data'!$A$5:$A194)-1)*7,0,7,1)))</f>
        <v>113.52071428571429</v>
      </c>
      <c r="R194" s="4">
        <f ca="1">AVERAGE(AVERAGE(OFFSET('HAVERD (new)'!L$12,(ROWS('Chart Data'!$A$5:$A194)-1)*7,0,7,1)),AVERAGE(OFFSET('HAVERD (new)'!M$12,(ROWS('Chart Data'!$A$5:$A194)-1)*7,0,7,1)))</f>
        <v>114.395</v>
      </c>
      <c r="S194" s="57">
        <f>'Fuel demand'!C140</f>
        <v>105.45308099110004</v>
      </c>
      <c r="T194" s="57">
        <f ca="1">AVERAGE(OFFSET(Energy!E$1109,(ROWS('Chart Data'!$A$5:$A194)-1)*7,0,7,1))</f>
        <v>536002.28571428568</v>
      </c>
      <c r="U194" s="57">
        <f ca="1">-AVERAGE(OFFSET('HAVERD (new)'!T$12,(ROWS('Chart Data'!$A$5:$A194)-1)*7,0,7,1))</f>
        <v>-163.10428571428571</v>
      </c>
      <c r="V194" s="4">
        <f ca="1">-AVERAGE(OFFSET('HAVERD (new)'!U$12,(ROWS('Chart Data'!$A$5:$A194)-1)*7,0,7,1))*10000</f>
        <v>-813.4</v>
      </c>
      <c r="W194" s="4"/>
      <c r="Z194" s="4"/>
      <c r="AA194" s="4">
        <f t="shared" si="257"/>
        <v>-1.8041237113402109</v>
      </c>
      <c r="AB194" s="4">
        <f t="shared" si="258"/>
        <v>16.666666666666675</v>
      </c>
      <c r="AC194" s="4">
        <f t="shared" ca="1" si="259"/>
        <v>3.3036848792884266</v>
      </c>
      <c r="AD194" s="4">
        <f t="shared" ca="1" si="260"/>
        <v>2.6462395543175532</v>
      </c>
      <c r="AE194" s="4">
        <f t="shared" si="301"/>
        <v>7.5135396272470789</v>
      </c>
      <c r="AF194" s="4">
        <f t="shared" ca="1" si="302"/>
        <v>3.2544378698224907</v>
      </c>
      <c r="AG194" s="4">
        <f t="shared" ca="1" si="303"/>
        <v>24.282982791587003</v>
      </c>
      <c r="AH194" s="4">
        <f t="shared" ca="1" si="304"/>
        <v>9.0740740740740797</v>
      </c>
      <c r="AI194" s="4">
        <f t="shared" ca="1" si="305"/>
        <v>7.3630136986301276</v>
      </c>
      <c r="AJ194" s="4">
        <f t="shared" si="306"/>
        <v>-39.438890680425672</v>
      </c>
      <c r="AK194" s="4">
        <f t="shared" si="307"/>
        <v>-25.166132436869692</v>
      </c>
      <c r="AL194" s="73" t="e">
        <f>NA()</f>
        <v>#N/A</v>
      </c>
      <c r="AM194" s="4">
        <f t="shared" ca="1" si="308"/>
        <v>12.12920137999609</v>
      </c>
      <c r="AN194" s="4">
        <f t="shared" ca="1" si="309"/>
        <v>13.368268360961988</v>
      </c>
      <c r="AO194" s="4">
        <f t="shared" ca="1" si="310"/>
        <v>12.239579655079869</v>
      </c>
      <c r="AP194" s="4">
        <f t="shared" ca="1" si="311"/>
        <v>6.1712762854339465</v>
      </c>
      <c r="AQ194" s="4">
        <f t="shared" si="312"/>
        <v>18.644198014973057</v>
      </c>
      <c r="AR194" s="4">
        <f t="shared" ca="1" si="313"/>
        <v>-4.2735356745395752</v>
      </c>
      <c r="AS194" s="57">
        <f t="shared" ca="1" si="261"/>
        <v>163.10428571428571</v>
      </c>
      <c r="AT194" s="57">
        <f t="shared" ca="1" si="262"/>
        <v>813.4</v>
      </c>
      <c r="AW194" s="4">
        <f t="shared" si="300"/>
        <v>1.8083959769584186</v>
      </c>
      <c r="AX194" s="4">
        <f t="shared" si="263"/>
        <v>1.3209202918550931</v>
      </c>
      <c r="AY194" s="4">
        <f t="shared" ca="1" si="264"/>
        <v>2.6583641144897086</v>
      </c>
      <c r="AZ194" s="4">
        <f t="shared" ca="1" si="265"/>
        <v>1.7545273055212862</v>
      </c>
      <c r="BA194" s="4">
        <f t="shared" si="266"/>
        <v>8.3132240335647758</v>
      </c>
      <c r="BB194" s="4">
        <f t="shared" ca="1" si="267"/>
        <v>1.8809846177596901</v>
      </c>
      <c r="BC194" s="4">
        <f t="shared" ca="1" si="268"/>
        <v>17.727867710415438</v>
      </c>
      <c r="BD194" s="4">
        <f t="shared" ca="1" si="269"/>
        <v>17.729274279864104</v>
      </c>
      <c r="BE194" s="4">
        <f t="shared" ca="1" si="270"/>
        <v>7.0814629343599718</v>
      </c>
      <c r="BF194" s="4">
        <f t="shared" si="271"/>
        <v>-128.23535971212786</v>
      </c>
      <c r="BG194" s="4">
        <f t="shared" si="272"/>
        <v>-24.614546582062228</v>
      </c>
      <c r="BH194" s="4" t="e">
        <f t="shared" si="273"/>
        <v>#N/A</v>
      </c>
      <c r="BI194" s="4">
        <f t="shared" ca="1" si="274"/>
        <v>13.691256288153834</v>
      </c>
      <c r="BJ194" s="4">
        <f t="shared" ca="1" si="275"/>
        <v>18.002768891934736</v>
      </c>
      <c r="BK194" s="4">
        <f t="shared" ca="1" si="276"/>
        <v>11.862370979612212</v>
      </c>
      <c r="BL194" s="4">
        <f t="shared" ca="1" si="277"/>
        <v>7.0409235751749515</v>
      </c>
      <c r="BM194" s="4">
        <f t="shared" si="278"/>
        <v>24.806552093324136</v>
      </c>
      <c r="BN194" s="4">
        <f t="shared" ca="1" si="279"/>
        <v>-4.8498816434677678</v>
      </c>
      <c r="BO194" s="4">
        <f t="shared" ca="1" si="280"/>
        <v>170.61857142857139</v>
      </c>
      <c r="BP194" s="4">
        <f t="shared" ca="1" si="281"/>
        <v>767.45</v>
      </c>
      <c r="BS194" s="74">
        <f t="shared" si="314"/>
        <v>-0.62430466721552214</v>
      </c>
      <c r="BT194" s="74">
        <f t="shared" si="255"/>
        <v>1.473844264753698</v>
      </c>
      <c r="BU194" s="74">
        <f t="shared" ca="1" si="282"/>
        <v>-7.4721379220191536E-2</v>
      </c>
      <c r="BV194" s="74">
        <f t="shared" ca="1" si="283"/>
        <v>0.14641656601697531</v>
      </c>
      <c r="BW194" s="74">
        <f t="shared" si="284"/>
        <v>0.89095052973483102</v>
      </c>
      <c r="BX194" s="74">
        <f t="shared" ca="1" si="285"/>
        <v>0.73356708279657323</v>
      </c>
      <c r="BY194" s="74">
        <f t="shared" ca="1" si="256"/>
        <v>0.60498023214614671</v>
      </c>
      <c r="BZ194" s="74">
        <f t="shared" ca="1" si="286"/>
        <v>-0.31906525155323517</v>
      </c>
      <c r="CA194" s="74">
        <f t="shared" ca="1" si="287"/>
        <v>0.26668867188018686</v>
      </c>
      <c r="CB194" s="74">
        <f t="shared" si="288"/>
        <v>-0.3021295289909387</v>
      </c>
      <c r="CC194" s="74">
        <f t="shared" si="289"/>
        <v>0.63239104706794935</v>
      </c>
      <c r="CD194" s="74" t="e">
        <f t="shared" ca="1" si="290"/>
        <v>#DIV/0!</v>
      </c>
      <c r="CE194" s="74">
        <f t="shared" ca="1" si="291"/>
        <v>0.84024348199000454</v>
      </c>
      <c r="CF194" s="74">
        <f t="shared" ca="1" si="292"/>
        <v>-0.2609293084152039</v>
      </c>
      <c r="CG194" s="74">
        <f t="shared" ca="1" si="293"/>
        <v>1.4184282890147335</v>
      </c>
      <c r="CH194" s="74">
        <f t="shared" ca="1" si="294"/>
        <v>1.5386952817495745</v>
      </c>
      <c r="CI194" s="74">
        <f t="shared" si="295"/>
        <v>0.89912681175666032</v>
      </c>
      <c r="CJ194" s="74">
        <f t="shared" ca="1" si="296"/>
        <v>-1.0584024807634065</v>
      </c>
      <c r="CK194" s="74">
        <f t="shared" ca="1" si="297"/>
        <v>0.45775212041928359</v>
      </c>
      <c r="CL194" s="74">
        <f t="shared" ca="1" si="298"/>
        <v>-0.46273583578924732</v>
      </c>
    </row>
    <row r="195" spans="1:90" x14ac:dyDescent="0.35">
      <c r="A195" s="73" t="s">
        <v>1726</v>
      </c>
      <c r="B195" s="41">
        <f t="shared" si="299"/>
        <v>45166</v>
      </c>
      <c r="C195" s="224">
        <f>AVERAGE(C194,C196)</f>
        <v>397.5</v>
      </c>
      <c r="D195" s="224">
        <f>AVERAGE(D194,D196)</f>
        <v>75.5</v>
      </c>
      <c r="E195" s="4">
        <f ca="1">AVERAGE(OFFSET('HAVERD (new)'!B$12,(ROWS('Chart Data'!$A$5:$A195)-1)*7,0,7,1))</f>
        <v>114</v>
      </c>
      <c r="F195" s="4">
        <f ca="1">AVERAGE(OFFSET('HAVERD (new)'!C$12,(ROWS('Chart Data'!$A$5:$A195)-1)*7,0,7,1))</f>
        <v>100.42857142857143</v>
      </c>
      <c r="G195" s="57">
        <f>'HAVERW (new)'!Q250</f>
        <v>41829</v>
      </c>
      <c r="H195" s="4">
        <f ca="1">AVERAGE(OFFSET('HAVERD (new)'!O$12,(ROWS('Chart Data'!$A$5:$A195)-1)*7,0,7,1))</f>
        <v>99</v>
      </c>
      <c r="I195" s="4">
        <f ca="1">AVERAGE(OFFSET('HAVERD (new)'!P$12,(ROWS('Chart Data'!$A$5:$A195)-1)*7,0,7,1))</f>
        <v>88.857142857142861</v>
      </c>
      <c r="J195" s="4">
        <f ca="1">AVERAGE(OFFSET('HAVERD (new)'!Q$12,(ROWS('Chart Data'!$A$5:$A195)-1)*7,0,7,1))</f>
        <v>85.428571428571431</v>
      </c>
      <c r="K195" s="4">
        <f ca="1">AVERAGE(OFFSET('HAVERD (new)'!R$12,(ROWS('Chart Data'!$A$5:$A195)-1)*7,0,7,1))</f>
        <v>92.571428571428569</v>
      </c>
      <c r="L195" s="57">
        <f>'HAVERW (new)'!D250</f>
        <v>1797</v>
      </c>
      <c r="M195" s="57">
        <f>'HAVERW (new)'!F250</f>
        <v>140.87142857142857</v>
      </c>
      <c r="N195" s="4" t="e">
        <f ca="1">AVERAGE(OFFSET('HAVERD (new)'!D$12,(ROWS('Chart Data'!$A$5:$A195)-1)*7,0,7,1))</f>
        <v>#DIV/0!</v>
      </c>
      <c r="O195" s="4">
        <f ca="1">AVERAGE(OFFSET('HAVERD (new)'!E$12,(ROWS('Chart Data'!$A$5:$A195)-1)*7,0,7,1))</f>
        <v>109.96714285714287</v>
      </c>
      <c r="P195" s="4">
        <f ca="1">AVERAGE(AVERAGE(OFFSET('HAVERD (new)'!F$12,(ROWS('Chart Data'!$A$5:$A195)-1)*7,0,7,1)),AVERAGE(OFFSET('HAVERD (new)'!J$12,(ROWS('Chart Data'!$A$5:$A195)-1)*7,0,7,1)),AVERAGE(OFFSET('HAVERD (new)'!K$12,(ROWS('Chart Data'!$A$5:$A195)-1)*7,0,7,1)))</f>
        <v>106.63238095238096</v>
      </c>
      <c r="Q195" s="4">
        <f ca="1">AVERAGE(AVERAGE(OFFSET('HAVERD (new)'!H$12,(ROWS('Chart Data'!$A$5:$A195)-1)*7,0,7,1)),AVERAGE(OFFSET('HAVERD (new)'!I$12,(ROWS('Chart Data'!$A$5:$A195)-1)*7,0,7,1)))</f>
        <v>113.8592857142857</v>
      </c>
      <c r="R195" s="4">
        <f ca="1">AVERAGE(AVERAGE(OFFSET('HAVERD (new)'!L$12,(ROWS('Chart Data'!$A$5:$A195)-1)*7,0,7,1)),AVERAGE(OFFSET('HAVERD (new)'!M$12,(ROWS('Chart Data'!$A$5:$A195)-1)*7,0,7,1)))</f>
        <v>116.58928571428571</v>
      </c>
      <c r="S195" s="57">
        <f>'Fuel demand'!C141</f>
        <v>102.82586563972026</v>
      </c>
      <c r="T195" s="57">
        <f ca="1">AVERAGE(OFFSET(Energy!E$1109,(ROWS('Chart Data'!$A$5:$A195)-1)*7,0,7,1))</f>
        <v>565785.71428571432</v>
      </c>
      <c r="U195" s="57">
        <f ca="1">-AVERAGE(OFFSET('HAVERD (new)'!T$12,(ROWS('Chart Data'!$A$5:$A195)-1)*7,0,7,1))</f>
        <v>-207.19142857142859</v>
      </c>
      <c r="V195" s="4">
        <f ca="1">-AVERAGE(OFFSET('HAVERD (new)'!U$12,(ROWS('Chart Data'!$A$5:$A195)-1)*7,0,7,1))*10000</f>
        <v>-577.19999999999993</v>
      </c>
      <c r="W195" s="4"/>
      <c r="Z195" s="4"/>
      <c r="AA195" s="4"/>
      <c r="AB195" s="73"/>
      <c r="AC195" s="4">
        <f t="shared" ca="1" si="259"/>
        <v>3.6363636363636376</v>
      </c>
      <c r="AD195" s="4">
        <f t="shared" ca="1" si="260"/>
        <v>1.8840579710144967</v>
      </c>
      <c r="AE195" s="4">
        <f t="shared" si="301"/>
        <v>4.6797967917115102</v>
      </c>
      <c r="AF195" s="4">
        <f t="shared" ca="1" si="302"/>
        <v>3.8980509745127456</v>
      </c>
      <c r="AG195" s="4">
        <f t="shared" ca="1" si="303"/>
        <v>-2.2012578616352196</v>
      </c>
      <c r="AH195" s="4">
        <f t="shared" ca="1" si="304"/>
        <v>5.467372134038806</v>
      </c>
      <c r="AI195" s="4">
        <f t="shared" ca="1" si="305"/>
        <v>7.4626865671641784</v>
      </c>
      <c r="AJ195" s="4">
        <f t="shared" si="306"/>
        <v>14.142379359770663</v>
      </c>
      <c r="AK195" s="4">
        <f t="shared" si="307"/>
        <v>-23.045106914312473</v>
      </c>
      <c r="AL195" s="73" t="e">
        <f>NA()</f>
        <v>#N/A</v>
      </c>
      <c r="AM195" s="4">
        <f t="shared" ca="1" si="308"/>
        <v>13.026943689890636</v>
      </c>
      <c r="AN195" s="4">
        <f t="shared" ca="1" si="309"/>
        <v>14.029647056427175</v>
      </c>
      <c r="AO195" s="4">
        <f t="shared" ca="1" si="310"/>
        <v>12.227971978737639</v>
      </c>
      <c r="AP195" s="4">
        <f t="shared" ca="1" si="311"/>
        <v>8.1368463592216944</v>
      </c>
      <c r="AQ195" s="4">
        <f t="shared" si="312"/>
        <v>12.943928280645656</v>
      </c>
      <c r="AR195" s="4">
        <f t="shared" ca="1" si="313"/>
        <v>0.17822390244075503</v>
      </c>
      <c r="AS195" s="57">
        <f t="shared" ca="1" si="261"/>
        <v>207.19142857142859</v>
      </c>
      <c r="AT195" s="57">
        <f t="shared" ca="1" si="262"/>
        <v>577.19999999999993</v>
      </c>
      <c r="AW195" s="4">
        <f t="shared" si="300"/>
        <v>1.4036379608815839</v>
      </c>
      <c r="AX195" s="4">
        <f t="shared" si="263"/>
        <v>0.26868974237395804</v>
      </c>
      <c r="AY195" s="4">
        <f t="shared" ca="1" si="264"/>
        <v>2.8694854804334091</v>
      </c>
      <c r="AZ195" s="4">
        <f t="shared" ca="1" si="265"/>
        <v>2.0566228793559906</v>
      </c>
      <c r="BA195" s="4">
        <f t="shared" si="266"/>
        <v>7.2996216284274773</v>
      </c>
      <c r="BB195" s="4">
        <f t="shared" ca="1" si="267"/>
        <v>2.597385266992597</v>
      </c>
      <c r="BC195" s="4">
        <f t="shared" ca="1" si="268"/>
        <v>15.014923487221168</v>
      </c>
      <c r="BD195" s="4">
        <f t="shared" ca="1" si="269"/>
        <v>16.163425005681503</v>
      </c>
      <c r="BE195" s="4">
        <f t="shared" ca="1" si="270"/>
        <v>7.7265958556122953</v>
      </c>
      <c r="BF195" s="4">
        <f t="shared" si="271"/>
        <v>-129.89340831567077</v>
      </c>
      <c r="BG195" s="4">
        <f t="shared" si="272"/>
        <v>-24.345252496214744</v>
      </c>
      <c r="BH195" s="4" t="e">
        <f t="shared" si="273"/>
        <v>#N/A</v>
      </c>
      <c r="BI195" s="4">
        <f t="shared" ca="1" si="274"/>
        <v>12.927497849478685</v>
      </c>
      <c r="BJ195" s="4">
        <f t="shared" ca="1" si="275"/>
        <v>15.179545271132499</v>
      </c>
      <c r="BK195" s="4">
        <f t="shared" ca="1" si="276"/>
        <v>11.847449849317311</v>
      </c>
      <c r="BL195" s="4">
        <f t="shared" ca="1" si="277"/>
        <v>7.1981830005929623</v>
      </c>
      <c r="BM195" s="4">
        <f t="shared" si="278"/>
        <v>21.510915579112421</v>
      </c>
      <c r="BN195" s="4">
        <f t="shared" ca="1" si="279"/>
        <v>-4.6188656415230982</v>
      </c>
      <c r="BO195" s="4">
        <f t="shared" ca="1" si="280"/>
        <v>190.90428571428572</v>
      </c>
      <c r="BP195" s="4">
        <f t="shared" ca="1" si="281"/>
        <v>704.9</v>
      </c>
      <c r="BS195" s="74">
        <f t="shared" si="314"/>
        <v>-1.8018980208258793E-2</v>
      </c>
      <c r="BT195" s="74">
        <f t="shared" si="255"/>
        <v>1.349496127759876</v>
      </c>
      <c r="BU195" s="74">
        <f t="shared" ca="1" si="282"/>
        <v>-0.32196123693403933</v>
      </c>
      <c r="BV195" s="74">
        <f t="shared" ca="1" si="283"/>
        <v>-0.29919906968687066</v>
      </c>
      <c r="BW195" s="74">
        <f t="shared" si="284"/>
        <v>0.80218600963681497</v>
      </c>
      <c r="BX195" s="74">
        <f t="shared" ca="1" si="285"/>
        <v>0.59670755242408025</v>
      </c>
      <c r="BY195" s="74">
        <f t="shared" ca="1" si="256"/>
        <v>0.31193713671306644</v>
      </c>
      <c r="BZ195" s="74">
        <f t="shared" ca="1" si="286"/>
        <v>-2.8111475908119542E-4</v>
      </c>
      <c r="CA195" s="74">
        <f t="shared" ca="1" si="287"/>
        <v>1.2713273760301957</v>
      </c>
      <c r="CB195" s="74">
        <f t="shared" si="288"/>
        <v>-1.4015979169987107</v>
      </c>
      <c r="CC195" s="74">
        <f t="shared" si="289"/>
        <v>0.883196875140004</v>
      </c>
      <c r="CD195" s="74" t="e">
        <f t="shared" ca="1" si="290"/>
        <v>#DIV/0!</v>
      </c>
      <c r="CE195" s="74">
        <f t="shared" ca="1" si="291"/>
        <v>1.4112225729843484</v>
      </c>
      <c r="CF195" s="74">
        <f t="shared" ca="1" si="292"/>
        <v>0.46035218874928069</v>
      </c>
      <c r="CG195" s="74">
        <f t="shared" ca="1" si="293"/>
        <v>1.4567980893445733</v>
      </c>
      <c r="CH195" s="74">
        <f t="shared" ca="1" si="294"/>
        <v>1.7786142407510488</v>
      </c>
      <c r="CI195" s="74">
        <f t="shared" si="295"/>
        <v>0.2616709295309444</v>
      </c>
      <c r="CJ195" s="74">
        <f t="shared" ca="1" si="296"/>
        <v>-0.71836329634992901</v>
      </c>
      <c r="CK195" s="74">
        <f t="shared" ca="1" si="297"/>
        <v>-0.10115908008203157</v>
      </c>
      <c r="CL195" s="74">
        <f t="shared" ca="1" si="298"/>
        <v>-9.6443299214955758E-2</v>
      </c>
    </row>
    <row r="196" spans="1:90" x14ac:dyDescent="0.35">
      <c r="A196" s="73" t="s">
        <v>1727</v>
      </c>
      <c r="B196" s="41">
        <f t="shared" si="299"/>
        <v>45173</v>
      </c>
      <c r="C196" s="57">
        <f>'HAVERW (new)'!B251</f>
        <v>414</v>
      </c>
      <c r="D196" s="57">
        <f>'HAVERW (new)'!C251-'HAVERW (new)'!B251</f>
        <v>74</v>
      </c>
      <c r="E196" s="4">
        <f ca="1">AVERAGE(OFFSET('HAVERD (new)'!B$12,(ROWS('Chart Data'!$A$5:$A196)-1)*7,0,7,1))</f>
        <v>120</v>
      </c>
      <c r="F196" s="4">
        <f ca="1">AVERAGE(OFFSET('HAVERD (new)'!C$12,(ROWS('Chart Data'!$A$5:$A196)-1)*7,0,7,1))</f>
        <v>109.28571428571429</v>
      </c>
      <c r="G196" s="57">
        <f>'HAVERW (new)'!Q251</f>
        <v>42943</v>
      </c>
      <c r="H196" s="4">
        <f ca="1">AVERAGE(OFFSET('HAVERD (new)'!O$12,(ROWS('Chart Data'!$A$5:$A196)-1)*7,0,7,1))</f>
        <v>99.857142857142861</v>
      </c>
      <c r="I196" s="4">
        <f ca="1">AVERAGE(OFFSET('HAVERD (new)'!P$12,(ROWS('Chart Data'!$A$5:$A196)-1)*7,0,7,1))</f>
        <v>88.142857142857139</v>
      </c>
      <c r="J196" s="4">
        <f ca="1">AVERAGE(OFFSET('HAVERD (new)'!Q$12,(ROWS('Chart Data'!$A$5:$A196)-1)*7,0,7,1))</f>
        <v>83.857142857142861</v>
      </c>
      <c r="K196" s="4">
        <f ca="1">AVERAGE(OFFSET('HAVERD (new)'!R$12,(ROWS('Chart Data'!$A$5:$A196)-1)*7,0,7,1))</f>
        <v>88.714285714285708</v>
      </c>
      <c r="L196" s="57">
        <f>'HAVERW (new)'!D251</f>
        <v>4388</v>
      </c>
      <c r="M196" s="57">
        <f>'HAVERW (new)'!F251</f>
        <v>136.14285714285714</v>
      </c>
      <c r="N196" s="4" t="e">
        <f ca="1">AVERAGE(OFFSET('HAVERD (new)'!D$12,(ROWS('Chart Data'!$A$5:$A196)-1)*7,0,7,1))</f>
        <v>#DIV/0!</v>
      </c>
      <c r="O196" s="4">
        <f ca="1">AVERAGE(OFFSET('HAVERD (new)'!E$12,(ROWS('Chart Data'!$A$5:$A196)-1)*7,0,7,1))</f>
        <v>104.41285714285713</v>
      </c>
      <c r="P196" s="4">
        <f ca="1">AVERAGE(AVERAGE(OFFSET('HAVERD (new)'!F$12,(ROWS('Chart Data'!$A$5:$A196)-1)*7,0,7,1)),AVERAGE(OFFSET('HAVERD (new)'!J$12,(ROWS('Chart Data'!$A$5:$A196)-1)*7,0,7,1)),AVERAGE(OFFSET('HAVERD (new)'!K$12,(ROWS('Chart Data'!$A$5:$A196)-1)*7,0,7,1)))</f>
        <v>101.20142857142855</v>
      </c>
      <c r="Q196" s="4">
        <f ca="1">AVERAGE(AVERAGE(OFFSET('HAVERD (new)'!H$12,(ROWS('Chart Data'!$A$5:$A196)-1)*7,0,7,1)),AVERAGE(OFFSET('HAVERD (new)'!I$12,(ROWS('Chart Data'!$A$5:$A196)-1)*7,0,7,1)))</f>
        <v>107.90214285714286</v>
      </c>
      <c r="R196" s="4">
        <f ca="1">AVERAGE(AVERAGE(OFFSET('HAVERD (new)'!L$12,(ROWS('Chart Data'!$A$5:$A196)-1)*7,0,7,1)),AVERAGE(OFFSET('HAVERD (new)'!M$12,(ROWS('Chart Data'!$A$5:$A196)-1)*7,0,7,1)))</f>
        <v>108.08071428571429</v>
      </c>
      <c r="S196" s="57">
        <f>'Fuel demand'!C142</f>
        <v>104.68511413241883</v>
      </c>
      <c r="T196" s="57">
        <f ca="1">AVERAGE(OFFSET(Energy!E$1109,(ROWS('Chart Data'!$A$5:$A196)-1)*7,0,7,1))</f>
        <v>596209.14285714284</v>
      </c>
      <c r="U196" s="57">
        <f ca="1">-AVERAGE(OFFSET('HAVERD (new)'!T$12,(ROWS('Chart Data'!$A$5:$A196)-1)*7,0,7,1))</f>
        <v>-155.46142857142857</v>
      </c>
      <c r="V196" s="4">
        <f ca="1">-AVERAGE(OFFSET('HAVERD (new)'!U$12,(ROWS('Chart Data'!$A$5:$A196)-1)*7,0,7,1))*10000</f>
        <v>-541.20000000000005</v>
      </c>
      <c r="W196" s="4"/>
      <c r="Z196" s="4"/>
      <c r="AA196" s="4">
        <f t="shared" si="257"/>
        <v>1.9704433497536922</v>
      </c>
      <c r="AB196" s="4">
        <f t="shared" si="258"/>
        <v>1.3698630136986356</v>
      </c>
      <c r="AC196" s="4">
        <f t="shared" ca="1" si="259"/>
        <v>4.3478260869565188</v>
      </c>
      <c r="AD196" s="4">
        <f t="shared" ca="1" si="260"/>
        <v>2.0000000000000018</v>
      </c>
      <c r="AE196" s="4">
        <f t="shared" si="301"/>
        <v>9.4674857885747699</v>
      </c>
      <c r="AF196" s="4">
        <f t="shared" ca="1" si="302"/>
        <v>4.954954954954971</v>
      </c>
      <c r="AG196" s="4">
        <f t="shared" ca="1" si="303"/>
        <v>1.8151815181518094</v>
      </c>
      <c r="AH196" s="4">
        <f t="shared" ca="1" si="304"/>
        <v>4.6345811051693442</v>
      </c>
      <c r="AI196" s="4">
        <f t="shared" ca="1" si="305"/>
        <v>3.499999999999992</v>
      </c>
      <c r="AJ196" s="4">
        <f t="shared" si="306"/>
        <v>5.0010824853864433</v>
      </c>
      <c r="AK196" s="4">
        <f t="shared" si="307"/>
        <v>-22.337217830657639</v>
      </c>
      <c r="AL196" s="73" t="e">
        <f>NA()</f>
        <v>#N/A</v>
      </c>
      <c r="AM196" s="4">
        <f t="shared" ca="1" si="308"/>
        <v>15.053678808676739</v>
      </c>
      <c r="AN196" s="4">
        <f t="shared" ca="1" si="309"/>
        <v>16.889695569672458</v>
      </c>
      <c r="AO196" s="4">
        <f t="shared" ca="1" si="310"/>
        <v>15.54901135885569</v>
      </c>
      <c r="AP196" s="4">
        <f t="shared" ca="1" si="311"/>
        <v>10.141140332360376</v>
      </c>
      <c r="AQ196" s="4">
        <f t="shared" si="312"/>
        <v>14.79587444540298</v>
      </c>
      <c r="AR196" s="4">
        <f t="shared" ca="1" si="313"/>
        <v>2.6098556958856989</v>
      </c>
      <c r="AS196" s="57">
        <f t="shared" ca="1" si="261"/>
        <v>155.46142857142857</v>
      </c>
      <c r="AT196" s="57">
        <f t="shared" ca="1" si="262"/>
        <v>541.20000000000005</v>
      </c>
      <c r="AW196" s="4">
        <f t="shared" si="300"/>
        <v>2.0604524107994813</v>
      </c>
      <c r="AX196" s="4">
        <f t="shared" si="263"/>
        <v>1.6262116478410693</v>
      </c>
      <c r="AY196" s="4">
        <f t="shared" ca="1" si="264"/>
        <v>3.5805021525484815</v>
      </c>
      <c r="AZ196" s="4">
        <f t="shared" ca="1" si="265"/>
        <v>2.1120264361275343</v>
      </c>
      <c r="BA196" s="4">
        <f t="shared" si="266"/>
        <v>7.417549885551578</v>
      </c>
      <c r="BB196" s="4">
        <f t="shared" ca="1" si="267"/>
        <v>3.506211982270929</v>
      </c>
      <c r="BC196" s="4">
        <f t="shared" ca="1" si="268"/>
        <v>13.274226612025899</v>
      </c>
      <c r="BD196" s="4">
        <f t="shared" ca="1" si="269"/>
        <v>13.472167747860782</v>
      </c>
      <c r="BE196" s="4">
        <f t="shared" ca="1" si="270"/>
        <v>6.039758399781908</v>
      </c>
      <c r="BF196" s="4">
        <f t="shared" si="271"/>
        <v>-102.9089415768528</v>
      </c>
      <c r="BG196" s="4">
        <f t="shared" si="272"/>
        <v>-23.739743981336378</v>
      </c>
      <c r="BH196" s="4" t="e">
        <f t="shared" si="273"/>
        <v>#N/A</v>
      </c>
      <c r="BI196" s="4">
        <f t="shared" ca="1" si="274"/>
        <v>13.339129931583837</v>
      </c>
      <c r="BJ196" s="4">
        <f t="shared" ca="1" si="275"/>
        <v>14.769795699319811</v>
      </c>
      <c r="BK196" s="4">
        <f t="shared" ca="1" si="276"/>
        <v>12.960597517698464</v>
      </c>
      <c r="BL196" s="4">
        <f t="shared" ca="1" si="277"/>
        <v>8.0495436059250203</v>
      </c>
      <c r="BM196" s="4">
        <f t="shared" si="278"/>
        <v>18.159945843689375</v>
      </c>
      <c r="BN196" s="4">
        <f t="shared" ca="1" si="279"/>
        <v>-2.104617802096981</v>
      </c>
      <c r="BO196" s="4">
        <f t="shared" ca="1" si="280"/>
        <v>185.64857142857142</v>
      </c>
      <c r="BP196" s="4">
        <f t="shared" ca="1" si="281"/>
        <v>661.8</v>
      </c>
      <c r="BS196" s="74">
        <f t="shared" si="314"/>
        <v>0.58826670679900461</v>
      </c>
      <c r="BT196" s="74">
        <f t="shared" si="255"/>
        <v>1.2251479907660541</v>
      </c>
      <c r="BU196" s="74">
        <f t="shared" ca="1" si="282"/>
        <v>0.37031036466473577</v>
      </c>
      <c r="BV196" s="74">
        <f t="shared" ca="1" si="283"/>
        <v>0.5133941483613188</v>
      </c>
      <c r="BW196" s="74">
        <f t="shared" si="284"/>
        <v>1.0195127687339356</v>
      </c>
      <c r="BX196" s="74">
        <f t="shared" ca="1" si="285"/>
        <v>0.76093898887107403</v>
      </c>
      <c r="BY196" s="74">
        <f t="shared" ca="1" si="256"/>
        <v>0.12391292443592955</v>
      </c>
      <c r="BZ196" s="74">
        <f t="shared" ca="1" si="286"/>
        <v>-0.38990617084082263</v>
      </c>
      <c r="CA196" s="74">
        <f t="shared" ca="1" si="287"/>
        <v>-2.0350957876959858E-2</v>
      </c>
      <c r="CB196" s="74">
        <f t="shared" si="288"/>
        <v>-0.2742838713603501</v>
      </c>
      <c r="CC196" s="74">
        <f t="shared" si="289"/>
        <v>0.59594175717512521</v>
      </c>
      <c r="CD196" s="74" t="e">
        <f t="shared" ca="1" si="290"/>
        <v>#DIV/0!</v>
      </c>
      <c r="CE196" s="74">
        <f t="shared" ca="1" si="291"/>
        <v>0.54030585827818622</v>
      </c>
      <c r="CF196" s="74">
        <f t="shared" ca="1" si="292"/>
        <v>-0.21781891390207792</v>
      </c>
      <c r="CG196" s="74">
        <f t="shared" ca="1" si="293"/>
        <v>0.78168388100938857</v>
      </c>
      <c r="CH196" s="74">
        <f t="shared" ca="1" si="294"/>
        <v>0.84830348566460378</v>
      </c>
      <c r="CI196" s="74">
        <f t="shared" si="295"/>
        <v>0.71279073878737065</v>
      </c>
      <c r="CJ196" s="74">
        <f t="shared" ca="1" si="296"/>
        <v>-0.37101719367810998</v>
      </c>
      <c r="CK196" s="74">
        <f t="shared" ca="1" si="297"/>
        <v>0.55464382589486871</v>
      </c>
      <c r="CL196" s="74">
        <f t="shared" ca="1" si="298"/>
        <v>-4.061547822988186E-2</v>
      </c>
    </row>
    <row r="197" spans="1:90" x14ac:dyDescent="0.35">
      <c r="A197" s="73" t="s">
        <v>1728</v>
      </c>
      <c r="B197" s="41">
        <f t="shared" si="299"/>
        <v>45180</v>
      </c>
      <c r="C197" s="57">
        <f>'HAVERW (new)'!B252</f>
        <v>424</v>
      </c>
      <c r="D197" s="57">
        <f>'HAVERW (new)'!C252-'HAVERW (new)'!B252</f>
        <v>76</v>
      </c>
      <c r="E197" s="4">
        <f ca="1">AVERAGE(OFFSET('HAVERD (new)'!B$12,(ROWS('Chart Data'!$A$5:$A197)-1)*7,0,7,1))</f>
        <v>120.42857142857143</v>
      </c>
      <c r="F197" s="4">
        <f ca="1">AVERAGE(OFFSET('HAVERD (new)'!C$12,(ROWS('Chart Data'!$A$5:$A197)-1)*7,0,7,1))</f>
        <v>109.85714285714286</v>
      </c>
      <c r="G197" s="57">
        <f>'HAVERW (new)'!Q252</f>
        <v>42721</v>
      </c>
      <c r="H197" s="4">
        <f ca="1">AVERAGE(OFFSET('HAVERD (new)'!O$12,(ROWS('Chart Data'!$A$5:$A197)-1)*7,0,7,1))</f>
        <v>99.285714285714292</v>
      </c>
      <c r="I197" s="4">
        <f ca="1">AVERAGE(OFFSET('HAVERD (new)'!P$12,(ROWS('Chart Data'!$A$5:$A197)-1)*7,0,7,1))</f>
        <v>92</v>
      </c>
      <c r="J197" s="4">
        <f ca="1">AVERAGE(OFFSET('HAVERD (new)'!Q$12,(ROWS('Chart Data'!$A$5:$A197)-1)*7,0,7,1))</f>
        <v>82.714285714285708</v>
      </c>
      <c r="K197" s="4">
        <f ca="1">AVERAGE(OFFSET('HAVERD (new)'!R$12,(ROWS('Chart Data'!$A$5:$A197)-1)*7,0,7,1))</f>
        <v>89.428571428571431</v>
      </c>
      <c r="L197" s="57">
        <f>'HAVERW (new)'!D252</f>
        <v>3588</v>
      </c>
      <c r="M197" s="57">
        <f>'HAVERW (new)'!F252</f>
        <v>137.30000000000001</v>
      </c>
      <c r="N197" s="4" t="e">
        <f ca="1">AVERAGE(OFFSET('HAVERD (new)'!D$12,(ROWS('Chart Data'!$A$5:$A197)-1)*7,0,7,1))</f>
        <v>#DIV/0!</v>
      </c>
      <c r="O197" s="4">
        <f ca="1">AVERAGE(OFFSET('HAVERD (new)'!E$12,(ROWS('Chart Data'!$A$5:$A197)-1)*7,0,7,1))</f>
        <v>98.998571428571424</v>
      </c>
      <c r="P197" s="4">
        <f ca="1">AVERAGE(AVERAGE(OFFSET('HAVERD (new)'!F$12,(ROWS('Chart Data'!$A$5:$A197)-1)*7,0,7,1)),AVERAGE(OFFSET('HAVERD (new)'!J$12,(ROWS('Chart Data'!$A$5:$A197)-1)*7,0,7,1)),AVERAGE(OFFSET('HAVERD (new)'!K$12,(ROWS('Chart Data'!$A$5:$A197)-1)*7,0,7,1)))</f>
        <v>92.826190476190462</v>
      </c>
      <c r="Q197" s="4">
        <f ca="1">AVERAGE(AVERAGE(OFFSET('HAVERD (new)'!H$12,(ROWS('Chart Data'!$A$5:$A197)-1)*7,0,7,1)),AVERAGE(OFFSET('HAVERD (new)'!I$12,(ROWS('Chart Data'!$A$5:$A197)-1)*7,0,7,1)))</f>
        <v>104.69571428571427</v>
      </c>
      <c r="R197" s="4">
        <f ca="1">AVERAGE(AVERAGE(OFFSET('HAVERD (new)'!L$12,(ROWS('Chart Data'!$A$5:$A197)-1)*7,0,7,1)),AVERAGE(OFFSET('HAVERD (new)'!M$12,(ROWS('Chart Data'!$A$5:$A197)-1)*7,0,7,1)))</f>
        <v>103.29142857142855</v>
      </c>
      <c r="S197" s="57">
        <f>'Fuel demand'!C143</f>
        <v>100.37829531173327</v>
      </c>
      <c r="T197" s="57">
        <f ca="1">AVERAGE(OFFSET(Energy!E$1109,(ROWS('Chart Data'!$A$5:$A197)-1)*7,0,7,1))</f>
        <v>570169.85714285716</v>
      </c>
      <c r="U197" s="57">
        <f ca="1">-AVERAGE(OFFSET('HAVERD (new)'!T$12,(ROWS('Chart Data'!$A$5:$A197)-1)*7,0,7,1))</f>
        <v>-166.43428571428572</v>
      </c>
      <c r="V197" s="4">
        <f ca="1">-AVERAGE(OFFSET('HAVERD (new)'!U$12,(ROWS('Chart Data'!$A$5:$A197)-1)*7,0,7,1))*10000</f>
        <v>-443.40000000000003</v>
      </c>
      <c r="W197" s="4"/>
      <c r="Z197" s="4"/>
      <c r="AA197" s="4">
        <f t="shared" si="257"/>
        <v>3.9215686274509887</v>
      </c>
      <c r="AB197" s="4">
        <f t="shared" si="258"/>
        <v>8.5714285714285623</v>
      </c>
      <c r="AC197" s="4">
        <f t="shared" ca="1" si="259"/>
        <v>1.9347037484885199</v>
      </c>
      <c r="AD197" s="4">
        <f t="shared" ca="1" si="260"/>
        <v>2.8074866310160429</v>
      </c>
      <c r="AE197" s="4">
        <f t="shared" si="301"/>
        <v>9.1352663175373614</v>
      </c>
      <c r="AF197" s="4">
        <f t="shared" ca="1" si="302"/>
        <v>1.4598540145985384</v>
      </c>
      <c r="AG197" s="4">
        <f t="shared" ca="1" si="303"/>
        <v>9.3378607809847303</v>
      </c>
      <c r="AH197" s="4">
        <f t="shared" ca="1" si="304"/>
        <v>2.1164021164021163</v>
      </c>
      <c r="AI197" s="4">
        <f t="shared" ca="1" si="305"/>
        <v>5.564924114671177</v>
      </c>
      <c r="AJ197" s="4">
        <f t="shared" si="306"/>
        <v>-19.999999999999996</v>
      </c>
      <c r="AK197" s="4">
        <f t="shared" si="307"/>
        <v>-22.889922978177157</v>
      </c>
      <c r="AL197" s="73" t="e">
        <f>NA()</f>
        <v>#N/A</v>
      </c>
      <c r="AM197" s="4">
        <f t="shared" ca="1" si="308"/>
        <v>12.565989311761939</v>
      </c>
      <c r="AN197" s="4">
        <f t="shared" ca="1" si="309"/>
        <v>13.06019708033428</v>
      </c>
      <c r="AO197" s="4">
        <f t="shared" ca="1" si="310"/>
        <v>14.64259735790321</v>
      </c>
      <c r="AP197" s="4">
        <f t="shared" ca="1" si="311"/>
        <v>10.565027907332357</v>
      </c>
      <c r="AQ197" s="4">
        <f t="shared" si="312"/>
        <v>7.5799460727383083</v>
      </c>
      <c r="AR197" s="4">
        <f t="shared" ca="1" si="313"/>
        <v>0.66258621237564874</v>
      </c>
      <c r="AS197" s="57">
        <f t="shared" ca="1" si="261"/>
        <v>166.43428571428572</v>
      </c>
      <c r="AT197" s="57">
        <f t="shared" ca="1" si="262"/>
        <v>443.40000000000003</v>
      </c>
      <c r="AW197" s="4">
        <f t="shared" si="300"/>
        <v>1.3626294219548232</v>
      </c>
      <c r="AX197" s="4">
        <f t="shared" si="263"/>
        <v>8.8693194172646255</v>
      </c>
      <c r="AY197" s="4">
        <f t="shared" ca="1" si="264"/>
        <v>3.3056445877742755</v>
      </c>
      <c r="AZ197" s="4">
        <f t="shared" ca="1" si="265"/>
        <v>2.3344460390870236</v>
      </c>
      <c r="BA197" s="4">
        <f t="shared" si="266"/>
        <v>7.6990221312676796</v>
      </c>
      <c r="BB197" s="4">
        <f t="shared" ca="1" si="267"/>
        <v>3.3918244534721866</v>
      </c>
      <c r="BC197" s="4">
        <f t="shared" ca="1" si="268"/>
        <v>8.3086918072720799</v>
      </c>
      <c r="BD197" s="4">
        <f t="shared" ca="1" si="269"/>
        <v>5.3231073574210868</v>
      </c>
      <c r="BE197" s="4">
        <f t="shared" ca="1" si="270"/>
        <v>5.9726560951163687</v>
      </c>
      <c r="BF197" s="4">
        <f t="shared" si="271"/>
        <v>-10.07385720881714</v>
      </c>
      <c r="BG197" s="4">
        <f t="shared" si="272"/>
        <v>-23.35959504000424</v>
      </c>
      <c r="BH197" s="4" t="e">
        <f t="shared" si="273"/>
        <v>#N/A</v>
      </c>
      <c r="BI197" s="4">
        <f t="shared" ca="1" si="274"/>
        <v>13.193953297581352</v>
      </c>
      <c r="BJ197" s="4">
        <f t="shared" ca="1" si="275"/>
        <v>14.336952016848976</v>
      </c>
      <c r="BK197" s="4">
        <f t="shared" ca="1" si="276"/>
        <v>13.664790087644104</v>
      </c>
      <c r="BL197" s="4">
        <f t="shared" ca="1" si="277"/>
        <v>8.7535727210870924</v>
      </c>
      <c r="BM197" s="4">
        <f t="shared" si="278"/>
        <v>13.490986703440001</v>
      </c>
      <c r="BN197" s="4">
        <f t="shared" ca="1" si="279"/>
        <v>-0.20571746595936813</v>
      </c>
      <c r="BO197" s="4">
        <f t="shared" ca="1" si="280"/>
        <v>173.04785714285714</v>
      </c>
      <c r="BP197" s="4">
        <f t="shared" ca="1" si="281"/>
        <v>593.79999999999995</v>
      </c>
      <c r="BS197" s="74">
        <f t="shared" si="314"/>
        <v>0.95571257771249751</v>
      </c>
      <c r="BT197" s="74">
        <f t="shared" ref="BT197:BT260" si="315">(D197-AVERAGE(D$161:D$194,D$196:D$265))/STDEV(D$161:D$194,D$196:D$265)</f>
        <v>1.3909455067578167</v>
      </c>
      <c r="BU197" s="74">
        <f t="shared" ca="1" si="282"/>
        <v>0.41975833620750569</v>
      </c>
      <c r="BV197" s="74">
        <f t="shared" ca="1" si="283"/>
        <v>0.56581951726765334</v>
      </c>
      <c r="BW197" s="74">
        <f t="shared" si="284"/>
        <v>0.97620348640039811</v>
      </c>
      <c r="BX197" s="74">
        <f t="shared" ca="1" si="285"/>
        <v>0.65145136457307906</v>
      </c>
      <c r="BY197" s="74">
        <f t="shared" ref="BY197:BY260" ca="1" si="316">(BC197-AVERAGE(BC$234:BC$265,BC$182:BC$214,BC$161:BC$162))/STDEV(BC$234:BC$265,BC$182:BC$214,BC$161:BC$162)</f>
        <v>-0.4124474169324141</v>
      </c>
      <c r="BZ197" s="74">
        <f t="shared" ca="1" si="286"/>
        <v>-0.67326984799118295</v>
      </c>
      <c r="CA197" s="74">
        <f t="shared" ca="1" si="287"/>
        <v>0.21884873358733067</v>
      </c>
      <c r="CB197" s="74">
        <f t="shared" si="288"/>
        <v>-0.62235459174270769</v>
      </c>
      <c r="CC197" s="74">
        <f t="shared" si="289"/>
        <v>0.66623681625414488</v>
      </c>
      <c r="CD197" s="74" t="e">
        <f t="shared" ca="1" si="290"/>
        <v>#DIV/0!</v>
      </c>
      <c r="CE197" s="74">
        <f t="shared" ca="1" si="291"/>
        <v>-0.30865873759021334</v>
      </c>
      <c r="CF197" s="74">
        <f t="shared" ca="1" si="292"/>
        <v>-1.2636473534840185</v>
      </c>
      <c r="CG197" s="74">
        <f t="shared" ca="1" si="293"/>
        <v>0.41830406311770163</v>
      </c>
      <c r="CH197" s="74">
        <f t="shared" ca="1" si="294"/>
        <v>0.32465224214087501</v>
      </c>
      <c r="CI197" s="74">
        <f t="shared" si="295"/>
        <v>-0.33219668087146553</v>
      </c>
      <c r="CJ197" s="74">
        <f t="shared" ca="1" si="296"/>
        <v>-0.66830927527174011</v>
      </c>
      <c r="CK197" s="74">
        <f t="shared" ca="1" si="297"/>
        <v>0.41553631379057521</v>
      </c>
      <c r="CL197" s="74">
        <f t="shared" ca="1" si="298"/>
        <v>0.11105010211290271</v>
      </c>
    </row>
    <row r="198" spans="1:90" x14ac:dyDescent="0.35">
      <c r="A198" s="73" t="s">
        <v>1729</v>
      </c>
      <c r="B198" s="41">
        <f t="shared" si="299"/>
        <v>45187</v>
      </c>
      <c r="C198" s="57">
        <f>'HAVERW (new)'!B253</f>
        <v>395</v>
      </c>
      <c r="D198" s="57">
        <f>'HAVERW (new)'!C253-'HAVERW (new)'!B253</f>
        <v>69</v>
      </c>
      <c r="E198" s="4">
        <f ca="1">AVERAGE(OFFSET('HAVERD (new)'!B$12,(ROWS('Chart Data'!$A$5:$A198)-1)*7,0,7,1))</f>
        <v>120.42857142857143</v>
      </c>
      <c r="F198" s="4">
        <f ca="1">AVERAGE(OFFSET('HAVERD (new)'!C$12,(ROWS('Chart Data'!$A$5:$A198)-1)*7,0,7,1))</f>
        <v>109.14285714285714</v>
      </c>
      <c r="G198" s="57">
        <f>'HAVERW (new)'!Q253</f>
        <v>42414</v>
      </c>
      <c r="H198" s="4">
        <f ca="1">AVERAGE(OFFSET('HAVERD (new)'!O$12,(ROWS('Chart Data'!$A$5:$A198)-1)*7,0,7,1))</f>
        <v>97.857142857142861</v>
      </c>
      <c r="I198" s="4">
        <f ca="1">AVERAGE(OFFSET('HAVERD (new)'!P$12,(ROWS('Chart Data'!$A$5:$A198)-1)*7,0,7,1))</f>
        <v>93</v>
      </c>
      <c r="J198" s="4">
        <f ca="1">AVERAGE(OFFSET('HAVERD (new)'!Q$12,(ROWS('Chart Data'!$A$5:$A198)-1)*7,0,7,1))</f>
        <v>85.142857142857139</v>
      </c>
      <c r="K198" s="4">
        <f ca="1">AVERAGE(OFFSET('HAVERD (new)'!R$12,(ROWS('Chart Data'!$A$5:$A198)-1)*7,0,7,1))</f>
        <v>89.285714285714292</v>
      </c>
      <c r="L198" s="57">
        <f>'HAVERW (new)'!D253</f>
        <v>5247</v>
      </c>
      <c r="M198" s="57">
        <f>'HAVERW (new)'!F253</f>
        <v>141.05714285714288</v>
      </c>
      <c r="N198" s="4" t="e">
        <f ca="1">AVERAGE(OFFSET('HAVERD (new)'!D$12,(ROWS('Chart Data'!$A$5:$A198)-1)*7,0,7,1))</f>
        <v>#DIV/0!</v>
      </c>
      <c r="O198" s="4">
        <f ca="1">AVERAGE(OFFSET('HAVERD (new)'!E$12,(ROWS('Chart Data'!$A$5:$A198)-1)*7,0,7,1))</f>
        <v>98.424285714285716</v>
      </c>
      <c r="P198" s="4">
        <f ca="1">AVERAGE(AVERAGE(OFFSET('HAVERD (new)'!F$12,(ROWS('Chart Data'!$A$5:$A198)-1)*7,0,7,1)),AVERAGE(OFFSET('HAVERD (new)'!J$12,(ROWS('Chart Data'!$A$5:$A198)-1)*7,0,7,1)),AVERAGE(OFFSET('HAVERD (new)'!K$12,(ROWS('Chart Data'!$A$5:$A198)-1)*7,0,7,1)))</f>
        <v>96.110952380952384</v>
      </c>
      <c r="Q198" s="4">
        <f ca="1">AVERAGE(AVERAGE(OFFSET('HAVERD (new)'!H$12,(ROWS('Chart Data'!$A$5:$A198)-1)*7,0,7,1)),AVERAGE(OFFSET('HAVERD (new)'!I$12,(ROWS('Chart Data'!$A$5:$A198)-1)*7,0,7,1)))</f>
        <v>101.29142857142858</v>
      </c>
      <c r="R198" s="4">
        <f ca="1">AVERAGE(AVERAGE(OFFSET('HAVERD (new)'!L$12,(ROWS('Chart Data'!$A$5:$A198)-1)*7,0,7,1)),AVERAGE(OFFSET('HAVERD (new)'!M$12,(ROWS('Chart Data'!$A$5:$A198)-1)*7,0,7,1)))</f>
        <v>100.40928571428572</v>
      </c>
      <c r="S198" s="57">
        <f>'Fuel demand'!C144</f>
        <v>102.3846686984797</v>
      </c>
      <c r="T198" s="57">
        <f ca="1">AVERAGE(OFFSET(Energy!E$1109,(ROWS('Chart Data'!$A$5:$A198)-1)*7,0,7,1))</f>
        <v>564096.57142857148</v>
      </c>
      <c r="U198" s="57">
        <f ca="1">-AVERAGE(OFFSET('HAVERD (new)'!T$12,(ROWS('Chart Data'!$A$5:$A198)-1)*7,0,7,1))</f>
        <v>-224.57857142857142</v>
      </c>
      <c r="V198" s="4">
        <f ca="1">-AVERAGE(OFFSET('HAVERD (new)'!U$12,(ROWS('Chart Data'!$A$5:$A198)-1)*7,0,7,1))*10000</f>
        <v>-391.6</v>
      </c>
      <c r="W198" s="4"/>
      <c r="Z198" s="4"/>
      <c r="AA198" s="4">
        <f t="shared" ref="AA198:AA261" si="317">((C198/C146)-1)*100</f>
        <v>-1.7412935323383061</v>
      </c>
      <c r="AB198" s="4">
        <f t="shared" ref="AB198:AB261" si="318">((D198/D146)-1)*100</f>
        <v>9.5238095238095344</v>
      </c>
      <c r="AC198" s="4">
        <f t="shared" ref="AC198:AC261" ca="1" si="319">((E198/E146)-1)*100</f>
        <v>11.213720316622688</v>
      </c>
      <c r="AD198" s="4">
        <f t="shared" ref="AD198:AD261" ca="1" si="320">((F198/F146)-1)*100</f>
        <v>10.40462427745663</v>
      </c>
      <c r="AE198" s="4">
        <f t="shared" si="301"/>
        <v>9.5346314756469255</v>
      </c>
      <c r="AF198" s="4">
        <f t="shared" ca="1" si="302"/>
        <v>7.3667711598746077</v>
      </c>
      <c r="AG198" s="4">
        <f t="shared" ca="1" si="303"/>
        <v>3.9106145251396551</v>
      </c>
      <c r="AH198" s="4">
        <f t="shared" ca="1" si="304"/>
        <v>8.7591240875912302</v>
      </c>
      <c r="AI198" s="4">
        <f t="shared" ca="1" si="305"/>
        <v>9.0750436300174542</v>
      </c>
      <c r="AJ198" s="4">
        <f t="shared" si="306"/>
        <v>-242.9411764705882</v>
      </c>
      <c r="AK198" s="4">
        <f t="shared" si="307"/>
        <v>-13.552792855892115</v>
      </c>
      <c r="AL198" s="73" t="e">
        <f>NA()</f>
        <v>#N/A</v>
      </c>
      <c r="AM198" s="4">
        <f t="shared" ca="1" si="308"/>
        <v>13.534045217849844</v>
      </c>
      <c r="AN198" s="4">
        <f t="shared" ca="1" si="309"/>
        <v>16.311488635839755</v>
      </c>
      <c r="AO198" s="4">
        <f t="shared" ca="1" si="310"/>
        <v>12.657795431976183</v>
      </c>
      <c r="AP198" s="4">
        <f t="shared" ca="1" si="311"/>
        <v>11.945243006060235</v>
      </c>
      <c r="AQ198" s="4">
        <f t="shared" si="312"/>
        <v>12.738680465589326</v>
      </c>
      <c r="AR198" s="4">
        <f t="shared" ca="1" si="313"/>
        <v>-2.8221063024874926</v>
      </c>
      <c r="AS198" s="57">
        <f t="shared" ref="AS198:AS261" ca="1" si="321">-U198</f>
        <v>224.57857142857142</v>
      </c>
      <c r="AT198" s="57">
        <f t="shared" ref="AT198:AT261" ca="1" si="322">-V198</f>
        <v>391.6</v>
      </c>
      <c r="AW198" s="4">
        <f t="shared" si="300"/>
        <v>1.383572814955458</v>
      </c>
      <c r="AX198" s="4">
        <f t="shared" ref="AX198:AX261" si="323">AVERAGE(AB195:AB198)</f>
        <v>6.4883670363122441</v>
      </c>
      <c r="AY198" s="4">
        <f t="shared" ref="AY198:AY261" ca="1" si="324">AVERAGE(AC195:AC198)</f>
        <v>5.283153447107841</v>
      </c>
      <c r="AZ198" s="4">
        <f t="shared" ref="AZ198:AZ261" ca="1" si="325">AVERAGE(AD195:AD198)</f>
        <v>4.2740422198717933</v>
      </c>
      <c r="BA198" s="4">
        <f t="shared" ref="BA198:BA261" si="326">AVERAGE(AE195:AE198)</f>
        <v>8.2042950933676408</v>
      </c>
      <c r="BB198" s="4">
        <f t="shared" ref="BB198:BB261" ca="1" si="327">AVERAGE(AF195:AF198)</f>
        <v>4.4199077759852159</v>
      </c>
      <c r="BC198" s="4">
        <f t="shared" ref="BC198:BC261" ca="1" si="328">AVERAGE(AG195:AG198)</f>
        <v>3.2155997406602439</v>
      </c>
      <c r="BD198" s="4">
        <f t="shared" ref="BD198:BD261" ca="1" si="329">AVERAGE(AH195:AH198)</f>
        <v>5.2443698608003739</v>
      </c>
      <c r="BE198" s="4">
        <f t="shared" ref="BE198:BE261" ca="1" si="330">AVERAGE(AI195:AI198)</f>
        <v>6.4006635779632006</v>
      </c>
      <c r="BF198" s="4">
        <f t="shared" ref="BF198:BF261" si="331">AVERAGE(AJ195:AJ198)</f>
        <v>-60.949428656357775</v>
      </c>
      <c r="BG198" s="4">
        <f t="shared" ref="BG198:BG261" si="332">AVERAGE(AK195:AK198)</f>
        <v>-20.456260144759845</v>
      </c>
      <c r="BH198" s="4" t="e">
        <f t="shared" ref="BH198:BH261" si="333">AVERAGE(AL195:AL198)</f>
        <v>#N/A</v>
      </c>
      <c r="BI198" s="4">
        <f t="shared" ref="BI198:BI261" ca="1" si="334">AVERAGE(AM195:AM198)</f>
        <v>13.545164257044791</v>
      </c>
      <c r="BJ198" s="4">
        <f t="shared" ref="BJ198:BJ261" ca="1" si="335">AVERAGE(AN195:AN198)</f>
        <v>15.072757085568416</v>
      </c>
      <c r="BK198" s="4">
        <f t="shared" ref="BK198:BK261" ca="1" si="336">AVERAGE(AO195:AO198)</f>
        <v>13.769344031868179</v>
      </c>
      <c r="BL198" s="4">
        <f t="shared" ref="BL198:BL261" ca="1" si="337">AVERAGE(AP195:AP198)</f>
        <v>10.197064401243665</v>
      </c>
      <c r="BM198" s="4">
        <f t="shared" ref="BM198:BM261" si="338">AVERAGE(AQ195:AQ198)</f>
        <v>12.014607316094068</v>
      </c>
      <c r="BN198" s="4">
        <f t="shared" ref="BN198:BN261" ca="1" si="339">AVERAGE(AR195:AR198)</f>
        <v>0.15713987705365251</v>
      </c>
      <c r="BO198" s="4">
        <f t="shared" ref="BO198:BO261" ca="1" si="340">AVERAGE(AS195:AS198)</f>
        <v>188.41642857142858</v>
      </c>
      <c r="BP198" s="4">
        <f t="shared" ref="BP198:BP261" ca="1" si="341">AVERAGE(AT195:AT198)</f>
        <v>488.35</v>
      </c>
      <c r="BS198" s="74">
        <f t="shared" si="314"/>
        <v>-0.10988044793663203</v>
      </c>
      <c r="BT198" s="74">
        <f t="shared" si="315"/>
        <v>0.81065420078664729</v>
      </c>
      <c r="BU198" s="74">
        <f t="shared" ref="BU198:BU261" ca="1" si="342">(E198-AVERAGE(E$161:E$265))/STDEV(E$161:E$265)</f>
        <v>0.41975833620750569</v>
      </c>
      <c r="BV198" s="74">
        <f t="shared" ref="BV198:BV261" ca="1" si="343">(F198-AVERAGE(F$161:F$265))/STDEV(F$161:F$265)</f>
        <v>0.50028780613473411</v>
      </c>
      <c r="BW198" s="74">
        <f t="shared" ref="BW198:BW261" si="344">(G198-AVERAGE(G$161:G$265))/STDEV(G$161:G$265)</f>
        <v>0.91631182119140697</v>
      </c>
      <c r="BX198" s="74">
        <f t="shared" ref="BX198:BX261" ca="1" si="345">(H198-AVERAGE(H$161:H$265))/STDEV(H$161:H$265)</f>
        <v>0.3777323038280902</v>
      </c>
      <c r="BY198" s="74">
        <f t="shared" ca="1" si="316"/>
        <v>-0.96258606400282998</v>
      </c>
      <c r="BZ198" s="74">
        <f t="shared" ref="BZ198:BZ261" ca="1" si="346">(J198-AVERAGE(J$161:J$265))/STDEV(J$161:J$265)</f>
        <v>-7.1122034046672153E-2</v>
      </c>
      <c r="CA198" s="74">
        <f t="shared" ref="CA198:CA261" ca="1" si="347">(K198-AVERAGE(K$161:K$265))/STDEV(K$161:K$265)</f>
        <v>0.17100879529447446</v>
      </c>
      <c r="CB198" s="74">
        <f t="shared" ref="CB198:CB261" si="348">(L198-AVERAGE(L$161:L$265))/STDEV(L$161:L$265)</f>
        <v>9.9457064650206331E-2</v>
      </c>
      <c r="CC198" s="74">
        <f t="shared" ref="CC198:CC261" si="349">(M198-AVERAGE(M$161:M$265))/STDEV(M$161:M$265)</f>
        <v>0.89447879820207032</v>
      </c>
      <c r="CD198" s="74" t="e">
        <f t="shared" ref="CD198:CD261" ca="1" si="350">(N198-AVERAGE(N$213:N$265))/STDEV(N$213:N$265)</f>
        <v>#DIV/0!</v>
      </c>
      <c r="CE198" s="74">
        <f t="shared" ref="CE198:CE261" ca="1" si="351">(O198-AVERAGE(O$161:O$265))/STDEV(O$161:O$265)</f>
        <v>-0.39870722506754652</v>
      </c>
      <c r="CF198" s="74">
        <f t="shared" ref="CF198:CF261" ca="1" si="352">(P198-AVERAGE(P$161:P$265))/STDEV(P$161:P$265)</f>
        <v>-0.8534742481715174</v>
      </c>
      <c r="CG198" s="74">
        <f t="shared" ref="CG198:CG261" ca="1" si="353">(Q198-AVERAGE(Q$161:Q$265))/STDEV(Q$161:Q$265)</f>
        <v>3.2501387227356536E-2</v>
      </c>
      <c r="CH198" s="74">
        <f t="shared" ref="CH198:CH261" ca="1" si="354">(R198-AVERAGE(R$161:R$265))/STDEV(R$161:R$265)</f>
        <v>9.5243125930419715E-3</v>
      </c>
      <c r="CI198" s="74">
        <f t="shared" ref="CI198:CI261" si="355">(S198-AVERAGE(S$161:S$265))/STDEV(S$161:S$265)</f>
        <v>0.15462086023758209</v>
      </c>
      <c r="CJ198" s="74">
        <f t="shared" ref="CJ198:CJ261" ca="1" si="356">(T198-AVERAGE(T$161:T$265))/STDEV(T$161:T$265)</f>
        <v>-0.73764834132462687</v>
      </c>
      <c r="CK198" s="74">
        <f t="shared" ref="CK198:CK261" ca="1" si="357">(U198-AVERAGE(U$161:U$265))/STDEV(U$161:U$265)</f>
        <v>-0.32158318238919903</v>
      </c>
      <c r="CL198" s="74">
        <f t="shared" ref="CL198:CL261" ca="1" si="358">(V198-AVERAGE(V$161:V$265))/STDEV(V$161:V$265)</f>
        <v>0.19138013341920374</v>
      </c>
    </row>
    <row r="199" spans="1:90" x14ac:dyDescent="0.35">
      <c r="A199" s="73" t="s">
        <v>1730</v>
      </c>
      <c r="B199" s="41">
        <f t="shared" ref="B199:B262" si="359">B198+7</f>
        <v>45194</v>
      </c>
      <c r="C199" s="57">
        <f>'HAVERW (new)'!B254</f>
        <v>413</v>
      </c>
      <c r="D199" s="57">
        <f>'HAVERW (new)'!C254-'HAVERW (new)'!B254</f>
        <v>61</v>
      </c>
      <c r="E199" s="4">
        <f ca="1">AVERAGE(OFFSET('HAVERD (new)'!B$12,(ROWS('Chart Data'!$A$5:$A199)-1)*7,0,7,1))</f>
        <v>120.28571428571429</v>
      </c>
      <c r="F199" s="4">
        <f ca="1">AVERAGE(OFFSET('HAVERD (new)'!C$12,(ROWS('Chart Data'!$A$5:$A199)-1)*7,0,7,1))</f>
        <v>108.57142857142857</v>
      </c>
      <c r="G199" s="57">
        <f>'HAVERW (new)'!Q254</f>
        <v>41819</v>
      </c>
      <c r="H199" s="4">
        <f ca="1">AVERAGE(OFFSET('HAVERD (new)'!O$12,(ROWS('Chart Data'!$A$5:$A199)-1)*7,0,7,1))</f>
        <v>98.428571428571431</v>
      </c>
      <c r="I199" s="4">
        <f ca="1">AVERAGE(OFFSET('HAVERD (new)'!P$12,(ROWS('Chart Data'!$A$5:$A199)-1)*7,0,7,1))</f>
        <v>91.714285714285708</v>
      </c>
      <c r="J199" s="4">
        <f ca="1">AVERAGE(OFFSET('HAVERD (new)'!Q$12,(ROWS('Chart Data'!$A$5:$A199)-1)*7,0,7,1))</f>
        <v>86.142857142857139</v>
      </c>
      <c r="K199" s="4">
        <f ca="1">AVERAGE(OFFSET('HAVERD (new)'!R$12,(ROWS('Chart Data'!$A$5:$A199)-1)*7,0,7,1))</f>
        <v>91.571428571428569</v>
      </c>
      <c r="L199" s="57">
        <f>'HAVERW (new)'!D254</f>
        <v>3438</v>
      </c>
      <c r="M199" s="57">
        <f>'HAVERW (new)'!F254</f>
        <v>140.92857142857142</v>
      </c>
      <c r="N199" s="4" t="e">
        <f ca="1">AVERAGE(OFFSET('HAVERD (new)'!D$12,(ROWS('Chart Data'!$A$5:$A199)-1)*7,0,7,1))</f>
        <v>#DIV/0!</v>
      </c>
      <c r="O199" s="4">
        <f ca="1">AVERAGE(OFFSET('HAVERD (new)'!E$12,(ROWS('Chart Data'!$A$5:$A199)-1)*7,0,7,1))</f>
        <v>103.19857142857143</v>
      </c>
      <c r="P199" s="4">
        <f ca="1">AVERAGE(AVERAGE(OFFSET('HAVERD (new)'!F$12,(ROWS('Chart Data'!$A$5:$A199)-1)*7,0,7,1)),AVERAGE(OFFSET('HAVERD (new)'!J$12,(ROWS('Chart Data'!$A$5:$A199)-1)*7,0,7,1)),AVERAGE(OFFSET('HAVERD (new)'!K$12,(ROWS('Chart Data'!$A$5:$A199)-1)*7,0,7,1)))</f>
        <v>106.13095238095239</v>
      </c>
      <c r="Q199" s="4">
        <f ca="1">AVERAGE(AVERAGE(OFFSET('HAVERD (new)'!H$12,(ROWS('Chart Data'!$A$5:$A199)-1)*7,0,7,1)),AVERAGE(OFFSET('HAVERD (new)'!I$12,(ROWS('Chart Data'!$A$5:$A199)-1)*7,0,7,1)))</f>
        <v>102.44642857142857</v>
      </c>
      <c r="R199" s="4">
        <f ca="1">AVERAGE(AVERAGE(OFFSET('HAVERD (new)'!L$12,(ROWS('Chart Data'!$A$5:$A199)-1)*7,0,7,1)),AVERAGE(OFFSET('HAVERD (new)'!M$12,(ROWS('Chart Data'!$A$5:$A199)-1)*7,0,7,1)))</f>
        <v>100.76928571428572</v>
      </c>
      <c r="S199" s="57">
        <f>'Fuel demand'!C145</f>
        <v>104.45460266851514</v>
      </c>
      <c r="T199" s="57">
        <f ca="1">AVERAGE(OFFSET(Energy!E$1109,(ROWS('Chart Data'!$A$5:$A199)-1)*7,0,7,1))</f>
        <v>571876.42857142852</v>
      </c>
      <c r="U199" s="57">
        <f ca="1">-AVERAGE(OFFSET('HAVERD (new)'!T$12,(ROWS('Chart Data'!$A$5:$A199)-1)*7,0,7,1))</f>
        <v>-190.79571428571427</v>
      </c>
      <c r="V199" s="4">
        <f ca="1">-AVERAGE(OFFSET('HAVERD (new)'!U$12,(ROWS('Chart Data'!$A$5:$A199)-1)*7,0,7,1))*10000</f>
        <v>-598</v>
      </c>
      <c r="W199" s="4"/>
      <c r="Z199" s="4"/>
      <c r="AA199" s="4">
        <f t="shared" si="317"/>
        <v>3.7688442211055273</v>
      </c>
      <c r="AB199" s="4">
        <f t="shared" si="318"/>
        <v>-6.1538461538461542</v>
      </c>
      <c r="AC199" s="4">
        <f t="shared" ca="1" si="319"/>
        <v>3.6945812807881895</v>
      </c>
      <c r="AD199" s="4">
        <f t="shared" ca="1" si="320"/>
        <v>1.7402945113788482</v>
      </c>
      <c r="AE199" s="4">
        <f t="shared" si="301"/>
        <v>9.6000628996750095</v>
      </c>
      <c r="AF199" s="4">
        <f t="shared" ca="1" si="302"/>
        <v>2.6825633383010361</v>
      </c>
      <c r="AG199" s="4">
        <f t="shared" ca="1" si="303"/>
        <v>8.8135593220338926</v>
      </c>
      <c r="AH199" s="4">
        <f t="shared" ca="1" si="304"/>
        <v>5.6042031523642732</v>
      </c>
      <c r="AI199" s="4">
        <f t="shared" ca="1" si="305"/>
        <v>4.9099836333878821</v>
      </c>
      <c r="AJ199" s="4">
        <f t="shared" si="306"/>
        <v>17.474795967354773</v>
      </c>
      <c r="AK199" s="4">
        <f t="shared" si="307"/>
        <v>-17.406229068988623</v>
      </c>
      <c r="AL199" s="73" t="e">
        <f>NA()</f>
        <v>#N/A</v>
      </c>
      <c r="AM199" s="4">
        <f t="shared" ca="1" si="308"/>
        <v>12.026239067055378</v>
      </c>
      <c r="AN199" s="4">
        <f t="shared" ca="1" si="309"/>
        <v>11.10086438092579</v>
      </c>
      <c r="AO199" s="4">
        <f t="shared" ca="1" si="310"/>
        <v>14.081067752660626</v>
      </c>
      <c r="AP199" s="4">
        <f t="shared" ca="1" si="311"/>
        <v>10.756343424192959</v>
      </c>
      <c r="AQ199" s="4">
        <f t="shared" si="312"/>
        <v>30.838948180199942</v>
      </c>
      <c r="AR199" s="4">
        <f t="shared" ca="1" si="313"/>
        <v>-2.9947042661989554</v>
      </c>
      <c r="AS199" s="57">
        <f t="shared" ca="1" si="321"/>
        <v>190.79571428571427</v>
      </c>
      <c r="AT199" s="57">
        <f t="shared" ca="1" si="322"/>
        <v>598</v>
      </c>
      <c r="AW199" s="4">
        <f t="shared" si="300"/>
        <v>1.9798906664929754</v>
      </c>
      <c r="AX199" s="4">
        <f t="shared" si="323"/>
        <v>3.3278137387726447</v>
      </c>
      <c r="AY199" s="4">
        <f t="shared" ca="1" si="324"/>
        <v>5.2977078582139789</v>
      </c>
      <c r="AZ199" s="4">
        <f t="shared" ca="1" si="325"/>
        <v>4.2381013549628808</v>
      </c>
      <c r="BA199" s="4">
        <f t="shared" si="326"/>
        <v>9.4343616203585157</v>
      </c>
      <c r="BB199" s="4">
        <f t="shared" ca="1" si="327"/>
        <v>4.1160358669322887</v>
      </c>
      <c r="BC199" s="4">
        <f t="shared" ca="1" si="328"/>
        <v>5.9693040365775225</v>
      </c>
      <c r="BD199" s="4">
        <f t="shared" ca="1" si="329"/>
        <v>5.2785776153817414</v>
      </c>
      <c r="BE199" s="4">
        <f t="shared" ca="1" si="330"/>
        <v>5.7624878445191259</v>
      </c>
      <c r="BF199" s="4">
        <f t="shared" si="331"/>
        <v>-60.116324504461751</v>
      </c>
      <c r="BG199" s="4">
        <f t="shared" si="332"/>
        <v>-19.046540683428884</v>
      </c>
      <c r="BH199" s="4" t="e">
        <f t="shared" si="333"/>
        <v>#N/A</v>
      </c>
      <c r="BI199" s="4">
        <f t="shared" ca="1" si="334"/>
        <v>13.294988101335976</v>
      </c>
      <c r="BJ199" s="4">
        <f t="shared" ca="1" si="335"/>
        <v>14.340561416693072</v>
      </c>
      <c r="BK199" s="4">
        <f t="shared" ca="1" si="336"/>
        <v>14.232617975348926</v>
      </c>
      <c r="BL199" s="4">
        <f t="shared" ca="1" si="337"/>
        <v>10.851938667486483</v>
      </c>
      <c r="BM199" s="4">
        <f t="shared" si="338"/>
        <v>16.488362290982639</v>
      </c>
      <c r="BN199" s="4">
        <f t="shared" ca="1" si="339"/>
        <v>-0.63609216510627509</v>
      </c>
      <c r="BO199" s="4">
        <f t="shared" ca="1" si="340"/>
        <v>184.3175</v>
      </c>
      <c r="BP199" s="4">
        <f t="shared" ca="1" si="341"/>
        <v>493.55000000000007</v>
      </c>
      <c r="BS199" s="74">
        <f t="shared" si="314"/>
        <v>0.5515221197076553</v>
      </c>
      <c r="BT199" s="74">
        <f t="shared" si="315"/>
        <v>0.14746413681959658</v>
      </c>
      <c r="BU199" s="74">
        <f t="shared" ca="1" si="342"/>
        <v>0.4032756790265829</v>
      </c>
      <c r="BV199" s="74">
        <f t="shared" ca="1" si="343"/>
        <v>0.44786243722839952</v>
      </c>
      <c r="BW199" s="74">
        <f t="shared" si="344"/>
        <v>0.80023514106323212</v>
      </c>
      <c r="BX199" s="74">
        <f t="shared" ca="1" si="345"/>
        <v>0.48721992812608522</v>
      </c>
      <c r="BY199" s="74">
        <f t="shared" ca="1" si="316"/>
        <v>-0.66514020282959596</v>
      </c>
      <c r="BZ199" s="74">
        <f t="shared" ca="1" si="346"/>
        <v>0.1768211834598909</v>
      </c>
      <c r="CA199" s="74">
        <f t="shared" ca="1" si="347"/>
        <v>0.93644780798019278</v>
      </c>
      <c r="CB199" s="74">
        <f t="shared" si="348"/>
        <v>-0.68761785181439972</v>
      </c>
      <c r="CC199" s="74">
        <f t="shared" si="349"/>
        <v>0.88666823608217737</v>
      </c>
      <c r="CD199" s="74" t="e">
        <f t="shared" ca="1" si="350"/>
        <v>#DIV/0!</v>
      </c>
      <c r="CE199" s="74">
        <f t="shared" ca="1" si="351"/>
        <v>0.34990482754253022</v>
      </c>
      <c r="CF199" s="74">
        <f t="shared" ca="1" si="352"/>
        <v>0.39773805713228255</v>
      </c>
      <c r="CG199" s="74">
        <f t="shared" ca="1" si="353"/>
        <v>0.16339583265637145</v>
      </c>
      <c r="CH199" s="74">
        <f t="shared" ca="1" si="354"/>
        <v>4.8886016804221312E-2</v>
      </c>
      <c r="CI199" s="74">
        <f t="shared" si="355"/>
        <v>0.65686045941050097</v>
      </c>
      <c r="CJ199" s="74">
        <f t="shared" ca="1" si="356"/>
        <v>-0.64882524725518609</v>
      </c>
      <c r="CK199" s="74">
        <f t="shared" ca="1" si="357"/>
        <v>0.10669626641204198</v>
      </c>
      <c r="CL199" s="74">
        <f t="shared" ca="1" si="358"/>
        <v>-0.12869937356188754</v>
      </c>
    </row>
    <row r="200" spans="1:90" x14ac:dyDescent="0.35">
      <c r="A200" s="73" t="s">
        <v>1731</v>
      </c>
      <c r="B200" s="41">
        <f t="shared" si="359"/>
        <v>45201</v>
      </c>
      <c r="C200" s="57">
        <f>'HAVERW (new)'!B255</f>
        <v>421</v>
      </c>
      <c r="D200" s="57">
        <f>'HAVERW (new)'!C255-'HAVERW (new)'!B255</f>
        <v>60</v>
      </c>
      <c r="E200" s="4">
        <f ca="1">AVERAGE(OFFSET('HAVERD (new)'!B$12,(ROWS('Chart Data'!$A$5:$A200)-1)*7,0,7,1))</f>
        <v>119.57142857142857</v>
      </c>
      <c r="F200" s="4">
        <f ca="1">AVERAGE(OFFSET('HAVERD (new)'!C$12,(ROWS('Chart Data'!$A$5:$A200)-1)*7,0,7,1))</f>
        <v>108.14285714285714</v>
      </c>
      <c r="G200" s="57">
        <f>'HAVERW (new)'!Q255</f>
        <v>41344</v>
      </c>
      <c r="H200" s="4">
        <f ca="1">AVERAGE(OFFSET('HAVERD (new)'!O$12,(ROWS('Chart Data'!$A$5:$A200)-1)*7,0,7,1))</f>
        <v>97.857142857142861</v>
      </c>
      <c r="I200" s="4">
        <f ca="1">AVERAGE(OFFSET('HAVERD (new)'!P$12,(ROWS('Chart Data'!$A$5:$A200)-1)*7,0,7,1))</f>
        <v>83.285714285714292</v>
      </c>
      <c r="J200" s="4">
        <f ca="1">AVERAGE(OFFSET('HAVERD (new)'!Q$12,(ROWS('Chart Data'!$A$5:$A200)-1)*7,0,7,1))</f>
        <v>82.857142857142861</v>
      </c>
      <c r="K200" s="4">
        <f ca="1">AVERAGE(OFFSET('HAVERD (new)'!R$12,(ROWS('Chart Data'!$A$5:$A200)-1)*7,0,7,1))</f>
        <v>89.857142857142861</v>
      </c>
      <c r="L200" s="57">
        <f>'HAVERW (new)'!D255</f>
        <v>4776</v>
      </c>
      <c r="M200" s="57">
        <f>'HAVERW (new)'!F255</f>
        <v>138.77142857142857</v>
      </c>
      <c r="N200" s="4" t="e">
        <f ca="1">AVERAGE(OFFSET('HAVERD (new)'!D$12,(ROWS('Chart Data'!$A$5:$A200)-1)*7,0,7,1))</f>
        <v>#DIV/0!</v>
      </c>
      <c r="O200" s="4">
        <f ca="1">AVERAGE(OFFSET('HAVERD (new)'!E$12,(ROWS('Chart Data'!$A$5:$A200)-1)*7,0,7,1))</f>
        <v>105.31142857142855</v>
      </c>
      <c r="P200" s="4">
        <f ca="1">AVERAGE(AVERAGE(OFFSET('HAVERD (new)'!F$12,(ROWS('Chart Data'!$A$5:$A200)-1)*7,0,7,1)),AVERAGE(OFFSET('HAVERD (new)'!J$12,(ROWS('Chart Data'!$A$5:$A200)-1)*7,0,7,1)),AVERAGE(OFFSET('HAVERD (new)'!K$12,(ROWS('Chart Data'!$A$5:$A200)-1)*7,0,7,1)))</f>
        <v>109.57952380952379</v>
      </c>
      <c r="Q200" s="4">
        <f ca="1">AVERAGE(AVERAGE(OFFSET('HAVERD (new)'!H$12,(ROWS('Chart Data'!$A$5:$A200)-1)*7,0,7,1)),AVERAGE(OFFSET('HAVERD (new)'!I$12,(ROWS('Chart Data'!$A$5:$A200)-1)*7,0,7,1)))</f>
        <v>102.72714285714285</v>
      </c>
      <c r="R200" s="4">
        <f ca="1">AVERAGE(AVERAGE(OFFSET('HAVERD (new)'!L$12,(ROWS('Chart Data'!$A$5:$A200)-1)*7,0,7,1)),AVERAGE(OFFSET('HAVERD (new)'!M$12,(ROWS('Chart Data'!$A$5:$A200)-1)*7,0,7,1)))</f>
        <v>101.16499999999999</v>
      </c>
      <c r="S200" s="57">
        <f>'Fuel demand'!C146</f>
        <v>98.603115615928786</v>
      </c>
      <c r="T200" s="57">
        <f ca="1">AVERAGE(OFFSET(Energy!E$1109,(ROWS('Chart Data'!$A$5:$A200)-1)*7,0,7,1))</f>
        <v>571454.71428571432</v>
      </c>
      <c r="U200" s="57">
        <f ca="1">-AVERAGE(OFFSET('HAVERD (new)'!T$12,(ROWS('Chart Data'!$A$5:$A200)-1)*7,0,7,1))</f>
        <v>-158.30571428571429</v>
      </c>
      <c r="V200" s="4">
        <f ca="1">-AVERAGE(OFFSET('HAVERD (new)'!U$12,(ROWS('Chart Data'!$A$5:$A200)-1)*7,0,7,1))*10000</f>
        <v>-696.19999999999982</v>
      </c>
      <c r="W200" s="4"/>
      <c r="Z200" s="4"/>
      <c r="AA200" s="4">
        <f t="shared" si="317"/>
        <v>-1.6355140186915862</v>
      </c>
      <c r="AB200" s="4">
        <f t="shared" si="318"/>
        <v>-1.6393442622950838</v>
      </c>
      <c r="AC200" s="4">
        <f t="shared" ca="1" si="319"/>
        <v>2.5735294117646967</v>
      </c>
      <c r="AD200" s="4">
        <f t="shared" ca="1" si="320"/>
        <v>1.4745308310991856</v>
      </c>
      <c r="AE200" s="4">
        <f t="shared" si="301"/>
        <v>9.9311335052779892</v>
      </c>
      <c r="AF200" s="4">
        <f t="shared" ca="1" si="302"/>
        <v>1.6320474777448135</v>
      </c>
      <c r="AG200" s="4">
        <f t="shared" ca="1" si="303"/>
        <v>12.765957446808507</v>
      </c>
      <c r="AH200" s="4">
        <f t="shared" ca="1" si="304"/>
        <v>4.6931407942238268</v>
      </c>
      <c r="AI200" s="4">
        <f t="shared" ca="1" si="305"/>
        <v>3.453947368421062</v>
      </c>
      <c r="AJ200" s="4">
        <f t="shared" si="306"/>
        <v>-10.427745664739874</v>
      </c>
      <c r="AK200" s="4">
        <f t="shared" si="307"/>
        <v>-25.483277078858556</v>
      </c>
      <c r="AL200" s="73" t="e">
        <f>NA()</f>
        <v>#N/A</v>
      </c>
      <c r="AM200" s="4">
        <f t="shared" ca="1" si="308"/>
        <v>14.364169472067513</v>
      </c>
      <c r="AN200" s="4">
        <f t="shared" ca="1" si="309"/>
        <v>14.299550981482923</v>
      </c>
      <c r="AO200" s="4">
        <f t="shared" ca="1" si="310"/>
        <v>15.148361062627114</v>
      </c>
      <c r="AP200" s="4">
        <f t="shared" ca="1" si="311"/>
        <v>11.615389465056891</v>
      </c>
      <c r="AQ200" s="4">
        <f t="shared" si="312"/>
        <v>10.944233688921457</v>
      </c>
      <c r="AR200" s="4">
        <f t="shared" ca="1" si="313"/>
        <v>-1.0365208011716698</v>
      </c>
      <c r="AS200" s="57">
        <f t="shared" ca="1" si="321"/>
        <v>158.30571428571429</v>
      </c>
      <c r="AT200" s="57">
        <f t="shared" ca="1" si="322"/>
        <v>696.19999999999982</v>
      </c>
      <c r="AW200" s="4">
        <f t="shared" si="300"/>
        <v>1.0784013243816561</v>
      </c>
      <c r="AX200" s="4">
        <f t="shared" si="323"/>
        <v>2.5755119197742147</v>
      </c>
      <c r="AY200" s="4">
        <f t="shared" ca="1" si="324"/>
        <v>4.854133689416023</v>
      </c>
      <c r="AZ200" s="4">
        <f t="shared" ca="1" si="325"/>
        <v>4.1067340627376776</v>
      </c>
      <c r="BA200" s="4">
        <f t="shared" si="326"/>
        <v>9.5502735495343209</v>
      </c>
      <c r="BB200" s="4">
        <f t="shared" ca="1" si="327"/>
        <v>3.2853089976297492</v>
      </c>
      <c r="BC200" s="4">
        <f t="shared" ca="1" si="328"/>
        <v>8.7069980187416967</v>
      </c>
      <c r="BD200" s="4">
        <f t="shared" ca="1" si="329"/>
        <v>5.2932175376453614</v>
      </c>
      <c r="BE200" s="4">
        <f t="shared" ca="1" si="330"/>
        <v>5.750974686624394</v>
      </c>
      <c r="BF200" s="4">
        <f t="shared" si="331"/>
        <v>-63.973531541993324</v>
      </c>
      <c r="BG200" s="4">
        <f t="shared" si="332"/>
        <v>-19.833055495479115</v>
      </c>
      <c r="BH200" s="4" t="e">
        <f t="shared" si="333"/>
        <v>#N/A</v>
      </c>
      <c r="BI200" s="4">
        <f t="shared" ca="1" si="334"/>
        <v>13.122610767183669</v>
      </c>
      <c r="BJ200" s="4">
        <f t="shared" ca="1" si="335"/>
        <v>13.693025269645688</v>
      </c>
      <c r="BK200" s="4">
        <f t="shared" ca="1" si="336"/>
        <v>14.132455401291782</v>
      </c>
      <c r="BL200" s="4">
        <f t="shared" ca="1" si="337"/>
        <v>11.220500950660611</v>
      </c>
      <c r="BM200" s="4">
        <f t="shared" si="338"/>
        <v>15.525452101862259</v>
      </c>
      <c r="BN200" s="4">
        <f t="shared" ca="1" si="339"/>
        <v>-1.5476862893706171</v>
      </c>
      <c r="BO200" s="4">
        <f t="shared" ca="1" si="340"/>
        <v>185.02857142857144</v>
      </c>
      <c r="BP200" s="4">
        <f t="shared" ca="1" si="341"/>
        <v>532.29999999999995</v>
      </c>
      <c r="BS200" s="74">
        <f t="shared" si="314"/>
        <v>0.84547881643844969</v>
      </c>
      <c r="BT200" s="74">
        <f t="shared" si="315"/>
        <v>6.4565378823715228E-2</v>
      </c>
      <c r="BU200" s="74">
        <f t="shared" ca="1" si="342"/>
        <v>0.32086239312196591</v>
      </c>
      <c r="BV200" s="74">
        <f t="shared" ca="1" si="343"/>
        <v>0.40854341054864829</v>
      </c>
      <c r="BW200" s="74">
        <f t="shared" si="344"/>
        <v>0.70756888381805061</v>
      </c>
      <c r="BX200" s="74">
        <f t="shared" ca="1" si="345"/>
        <v>0.3777323038280902</v>
      </c>
      <c r="BY200" s="74">
        <f t="shared" ca="1" si="316"/>
        <v>-0.36942372181130684</v>
      </c>
      <c r="BZ200" s="74">
        <f t="shared" ca="1" si="346"/>
        <v>-0.63784938834738569</v>
      </c>
      <c r="CA200" s="74">
        <f t="shared" ca="1" si="347"/>
        <v>0.36236854846590405</v>
      </c>
      <c r="CB200" s="74">
        <f t="shared" si="348"/>
        <v>-0.1054695719749067</v>
      </c>
      <c r="CC200" s="74">
        <f t="shared" si="349"/>
        <v>0.75562436051511861</v>
      </c>
      <c r="CD200" s="74" t="e">
        <f t="shared" ca="1" si="350"/>
        <v>#DIV/0!</v>
      </c>
      <c r="CE200" s="74">
        <f t="shared" ca="1" si="351"/>
        <v>0.68120262102257034</v>
      </c>
      <c r="CF200" s="74">
        <f t="shared" ca="1" si="352"/>
        <v>0.82836630135859324</v>
      </c>
      <c r="CG200" s="74">
        <f t="shared" ca="1" si="353"/>
        <v>0.19520876837288523</v>
      </c>
      <c r="CH200" s="74">
        <f t="shared" ca="1" si="354"/>
        <v>9.2152651988731057E-2</v>
      </c>
      <c r="CI200" s="74">
        <f t="shared" si="355"/>
        <v>-0.76291841006048122</v>
      </c>
      <c r="CJ200" s="74">
        <f t="shared" ca="1" si="356"/>
        <v>-0.65363998446470051</v>
      </c>
      <c r="CK200" s="74">
        <f t="shared" ca="1" si="357"/>
        <v>0.51858562297862754</v>
      </c>
      <c r="CL200" s="74">
        <f t="shared" ca="1" si="358"/>
        <v>-0.28098526302672822</v>
      </c>
    </row>
    <row r="201" spans="1:90" x14ac:dyDescent="0.35">
      <c r="A201" s="73" t="s">
        <v>1732</v>
      </c>
      <c r="B201" s="41">
        <f t="shared" si="359"/>
        <v>45208</v>
      </c>
      <c r="C201" s="57">
        <f>'HAVERW (new)'!B256</f>
        <v>433</v>
      </c>
      <c r="D201" s="57">
        <f>'HAVERW (new)'!C256-'HAVERW (new)'!B256</f>
        <v>60</v>
      </c>
      <c r="E201" s="4">
        <f ca="1">AVERAGE(OFFSET('HAVERD (new)'!B$12,(ROWS('Chart Data'!$A$5:$A201)-1)*7,0,7,1))</f>
        <v>118.71428571428571</v>
      </c>
      <c r="F201" s="4">
        <f ca="1">AVERAGE(OFFSET('HAVERD (new)'!C$12,(ROWS('Chart Data'!$A$5:$A201)-1)*7,0,7,1))</f>
        <v>108</v>
      </c>
      <c r="G201" s="57">
        <f>'HAVERW (new)'!Q256</f>
        <v>40564</v>
      </c>
      <c r="H201" s="4">
        <f ca="1">AVERAGE(OFFSET('HAVERD (new)'!O$12,(ROWS('Chart Data'!$A$5:$A201)-1)*7,0,7,1))</f>
        <v>97.285714285714292</v>
      </c>
      <c r="I201" s="4">
        <f ca="1">AVERAGE(OFFSET('HAVERD (new)'!P$12,(ROWS('Chart Data'!$A$5:$A201)-1)*7,0,7,1))</f>
        <v>87</v>
      </c>
      <c r="J201" s="4">
        <f ca="1">AVERAGE(OFFSET('HAVERD (new)'!Q$12,(ROWS('Chart Data'!$A$5:$A201)-1)*7,0,7,1))</f>
        <v>85</v>
      </c>
      <c r="K201" s="4">
        <f ca="1">AVERAGE(OFFSET('HAVERD (new)'!R$12,(ROWS('Chart Data'!$A$5:$A201)-1)*7,0,7,1))</f>
        <v>91.428571428571431</v>
      </c>
      <c r="L201" s="57">
        <f>'HAVERW (new)'!D256</f>
        <v>5542</v>
      </c>
      <c r="M201" s="57">
        <f>'HAVERW (new)'!F256</f>
        <v>142.07142857142856</v>
      </c>
      <c r="N201" s="4" t="e">
        <f ca="1">AVERAGE(OFFSET('HAVERD (new)'!D$12,(ROWS('Chart Data'!$A$5:$A201)-1)*7,0,7,1))</f>
        <v>#DIV/0!</v>
      </c>
      <c r="O201" s="4">
        <f ca="1">AVERAGE(OFFSET('HAVERD (new)'!E$12,(ROWS('Chart Data'!$A$5:$A201)-1)*7,0,7,1))</f>
        <v>97.518571428571434</v>
      </c>
      <c r="P201" s="4">
        <f ca="1">AVERAGE(AVERAGE(OFFSET('HAVERD (new)'!F$12,(ROWS('Chart Data'!$A$5:$A201)-1)*7,0,7,1)),AVERAGE(OFFSET('HAVERD (new)'!J$12,(ROWS('Chart Data'!$A$5:$A201)-1)*7,0,7,1)),AVERAGE(OFFSET('HAVERD (new)'!K$12,(ROWS('Chart Data'!$A$5:$A201)-1)*7,0,7,1)))</f>
        <v>96.810952380952372</v>
      </c>
      <c r="Q201" s="4">
        <f ca="1">AVERAGE(AVERAGE(OFFSET('HAVERD (new)'!H$12,(ROWS('Chart Data'!$A$5:$A201)-1)*7,0,7,1)),AVERAGE(OFFSET('HAVERD (new)'!I$12,(ROWS('Chart Data'!$A$5:$A201)-1)*7,0,7,1)))</f>
        <v>98.874285714285719</v>
      </c>
      <c r="R201" s="4">
        <f ca="1">AVERAGE(AVERAGE(OFFSET('HAVERD (new)'!L$12,(ROWS('Chart Data'!$A$5:$A201)-1)*7,0,7,1)),AVERAGE(OFFSET('HAVERD (new)'!M$12,(ROWS('Chart Data'!$A$5:$A201)-1)*7,0,7,1)))</f>
        <v>95.421428571428578</v>
      </c>
      <c r="S201" s="57">
        <f>'Fuel demand'!C147</f>
        <v>99.252731196105842</v>
      </c>
      <c r="T201" s="57">
        <f ca="1">AVERAGE(OFFSET(Energy!E$1109,(ROWS('Chart Data'!$A$5:$A201)-1)*7,0,7,1))</f>
        <v>613798.28571428568</v>
      </c>
      <c r="U201" s="57">
        <f ca="1">-AVERAGE(OFFSET('HAVERD (new)'!T$12,(ROWS('Chart Data'!$A$5:$A201)-1)*7,0,7,1))</f>
        <v>-287.92571428571426</v>
      </c>
      <c r="V201" s="4">
        <f ca="1">-AVERAGE(OFFSET('HAVERD (new)'!U$12,(ROWS('Chart Data'!$A$5:$A201)-1)*7,0,7,1))*10000</f>
        <v>-785.8</v>
      </c>
      <c r="W201" s="4"/>
      <c r="Z201" s="4"/>
      <c r="AA201" s="4">
        <f t="shared" si="317"/>
        <v>10.459183673469386</v>
      </c>
      <c r="AB201" s="4">
        <f t="shared" si="318"/>
        <v>-6.25</v>
      </c>
      <c r="AC201" s="4">
        <f t="shared" ca="1" si="319"/>
        <v>2.5925925925925908</v>
      </c>
      <c r="AD201" s="4">
        <f t="shared" ca="1" si="320"/>
        <v>0.80000000000000071</v>
      </c>
      <c r="AE201" s="4">
        <f t="shared" si="301"/>
        <v>8.0323852135932619</v>
      </c>
      <c r="AF201" s="4">
        <f t="shared" ca="1" si="302"/>
        <v>1.9461077844311392</v>
      </c>
      <c r="AG201" s="4">
        <f t="shared" ca="1" si="303"/>
        <v>12.987012987012992</v>
      </c>
      <c r="AH201" s="4">
        <f t="shared" ca="1" si="304"/>
        <v>4.5694200351493741</v>
      </c>
      <c r="AI201" s="4">
        <f t="shared" ca="1" si="305"/>
        <v>4.404567699836881</v>
      </c>
      <c r="AJ201" s="4">
        <f t="shared" si="306"/>
        <v>-57.712009106431417</v>
      </c>
      <c r="AK201" s="4">
        <f t="shared" si="307"/>
        <v>-22.522592708008737</v>
      </c>
      <c r="AL201" s="73" t="e">
        <f>NA()</f>
        <v>#N/A</v>
      </c>
      <c r="AM201" s="4">
        <f t="shared" ca="1" si="308"/>
        <v>12.154768750513423</v>
      </c>
      <c r="AN201" s="4">
        <f t="shared" ca="1" si="309"/>
        <v>10.69590926663</v>
      </c>
      <c r="AO201" s="4">
        <f t="shared" ca="1" si="310"/>
        <v>13.356371914768172</v>
      </c>
      <c r="AP201" s="4">
        <f t="shared" ca="1" si="311"/>
        <v>9.4363116546927639</v>
      </c>
      <c r="AQ201" s="4">
        <f t="shared" si="312"/>
        <v>6.4225054939488269</v>
      </c>
      <c r="AR201" s="4">
        <f t="shared" ca="1" si="313"/>
        <v>1.4294017192480357</v>
      </c>
      <c r="AS201" s="57">
        <f t="shared" ca="1" si="321"/>
        <v>287.92571428571426</v>
      </c>
      <c r="AT201" s="57">
        <f t="shared" ca="1" si="322"/>
        <v>785.8</v>
      </c>
      <c r="AW201" s="4">
        <f t="shared" ref="AW201:AW264" si="360">AVERAGE(AA198:AA201)</f>
        <v>2.7128050858862554</v>
      </c>
      <c r="AX201" s="4">
        <f t="shared" si="323"/>
        <v>-1.1298452230829259</v>
      </c>
      <c r="AY201" s="4">
        <f t="shared" ca="1" si="324"/>
        <v>5.0186059004420409</v>
      </c>
      <c r="AZ201" s="4">
        <f t="shared" ca="1" si="325"/>
        <v>3.6048624049836664</v>
      </c>
      <c r="BA201" s="4">
        <f t="shared" si="326"/>
        <v>9.2745532735482961</v>
      </c>
      <c r="BB201" s="4">
        <f t="shared" ca="1" si="327"/>
        <v>3.4068724400878985</v>
      </c>
      <c r="BC201" s="4">
        <f t="shared" ca="1" si="328"/>
        <v>9.6192860702487621</v>
      </c>
      <c r="BD201" s="4">
        <f t="shared" ca="1" si="329"/>
        <v>5.9064720173321756</v>
      </c>
      <c r="BE201" s="4">
        <f t="shared" ca="1" si="330"/>
        <v>5.4608855829158198</v>
      </c>
      <c r="BF201" s="4">
        <f t="shared" si="331"/>
        <v>-73.40153381860118</v>
      </c>
      <c r="BG201" s="4">
        <f t="shared" si="332"/>
        <v>-19.74122292793701</v>
      </c>
      <c r="BH201" s="4" t="e">
        <f t="shared" si="333"/>
        <v>#N/A</v>
      </c>
      <c r="BI201" s="4">
        <f t="shared" ca="1" si="334"/>
        <v>13.019805626871541</v>
      </c>
      <c r="BJ201" s="4">
        <f t="shared" ca="1" si="335"/>
        <v>13.101953316219618</v>
      </c>
      <c r="BK201" s="4">
        <f t="shared" ca="1" si="336"/>
        <v>13.810899040508023</v>
      </c>
      <c r="BL201" s="4">
        <f t="shared" ca="1" si="337"/>
        <v>10.938321887500713</v>
      </c>
      <c r="BM201" s="4">
        <f t="shared" si="338"/>
        <v>15.236091957164888</v>
      </c>
      <c r="BN201" s="4">
        <f t="shared" ca="1" si="339"/>
        <v>-1.3559824126525204</v>
      </c>
      <c r="BO201" s="4">
        <f t="shared" ca="1" si="340"/>
        <v>215.40142857142854</v>
      </c>
      <c r="BP201" s="4">
        <f t="shared" ca="1" si="341"/>
        <v>617.89999999999986</v>
      </c>
      <c r="BS201" s="74">
        <f t="shared" si="314"/>
        <v>1.2864138615346412</v>
      </c>
      <c r="BT201" s="74">
        <f t="shared" si="315"/>
        <v>6.4565378823715228E-2</v>
      </c>
      <c r="BU201" s="74">
        <f t="shared" ca="1" si="342"/>
        <v>0.22196645003642612</v>
      </c>
      <c r="BV201" s="74">
        <f t="shared" ca="1" si="343"/>
        <v>0.39543706832206493</v>
      </c>
      <c r="BW201" s="74">
        <f t="shared" si="344"/>
        <v>0.55540113507859445</v>
      </c>
      <c r="BX201" s="74">
        <f t="shared" ca="1" si="345"/>
        <v>0.26824467953009523</v>
      </c>
      <c r="BY201" s="74">
        <f t="shared" ca="1" si="316"/>
        <v>-0.27088143986734814</v>
      </c>
      <c r="BZ201" s="74">
        <f t="shared" ca="1" si="346"/>
        <v>-0.10654249369046587</v>
      </c>
      <c r="CA201" s="74">
        <f t="shared" ca="1" si="347"/>
        <v>0.88860786968733652</v>
      </c>
      <c r="CB201" s="74">
        <f t="shared" si="348"/>
        <v>0.22780814279120068</v>
      </c>
      <c r="CC201" s="74">
        <f t="shared" si="349"/>
        <v>0.95609545492565229</v>
      </c>
      <c r="CD201" s="74" t="e">
        <f t="shared" ca="1" si="350"/>
        <v>#DIV/0!</v>
      </c>
      <c r="CE201" s="74">
        <f t="shared" ca="1" si="351"/>
        <v>-0.54072399387508308</v>
      </c>
      <c r="CF201" s="74">
        <f t="shared" ca="1" si="352"/>
        <v>-0.76606420688283028</v>
      </c>
      <c r="CG201" s="74">
        <f t="shared" ca="1" si="353"/>
        <v>-0.24142984550720908</v>
      </c>
      <c r="CH201" s="74">
        <f t="shared" ca="1" si="354"/>
        <v>-0.53583834714240541</v>
      </c>
      <c r="CI201" s="74">
        <f t="shared" si="355"/>
        <v>-0.60529856646758529</v>
      </c>
      <c r="CJ201" s="74">
        <f t="shared" ca="1" si="356"/>
        <v>-0.17020089822270396</v>
      </c>
      <c r="CK201" s="74">
        <f t="shared" ca="1" si="357"/>
        <v>-1.1246614806889883</v>
      </c>
      <c r="CL201" s="74">
        <f t="shared" ca="1" si="358"/>
        <v>-0.41993450636735719</v>
      </c>
    </row>
    <row r="202" spans="1:90" x14ac:dyDescent="0.35">
      <c r="A202" s="73" t="s">
        <v>1733</v>
      </c>
      <c r="B202" s="41">
        <f t="shared" si="359"/>
        <v>45215</v>
      </c>
      <c r="C202" s="57">
        <f>'HAVERW (new)'!B257</f>
        <v>383</v>
      </c>
      <c r="D202" s="57">
        <f>'HAVERW (new)'!C257-'HAVERW (new)'!B257</f>
        <v>65</v>
      </c>
      <c r="E202" s="4">
        <f ca="1">AVERAGE(OFFSET('HAVERD (new)'!B$12,(ROWS('Chart Data'!$A$5:$A202)-1)*7,0,7,1))</f>
        <v>119.14285714285714</v>
      </c>
      <c r="F202" s="4">
        <f ca="1">AVERAGE(OFFSET('HAVERD (new)'!C$12,(ROWS('Chart Data'!$A$5:$A202)-1)*7,0,7,1))</f>
        <v>106.28571428571429</v>
      </c>
      <c r="G202" s="57">
        <f>'HAVERW (new)'!Q257</f>
        <v>40134</v>
      </c>
      <c r="H202" s="4">
        <f ca="1">AVERAGE(OFFSET('HAVERD (new)'!O$12,(ROWS('Chart Data'!$A$5:$A202)-1)*7,0,7,1))</f>
        <v>96.285714285714292</v>
      </c>
      <c r="I202" s="4">
        <f ca="1">AVERAGE(OFFSET('HAVERD (new)'!P$12,(ROWS('Chart Data'!$A$5:$A202)-1)*7,0,7,1))</f>
        <v>91</v>
      </c>
      <c r="J202" s="4">
        <f ca="1">AVERAGE(OFFSET('HAVERD (new)'!Q$12,(ROWS('Chart Data'!$A$5:$A202)-1)*7,0,7,1))</f>
        <v>84.285714285714292</v>
      </c>
      <c r="K202" s="4">
        <f ca="1">AVERAGE(OFFSET('HAVERD (new)'!R$12,(ROWS('Chart Data'!$A$5:$A202)-1)*7,0,7,1))</f>
        <v>88.857142857142861</v>
      </c>
      <c r="L202" s="57">
        <f>'HAVERW (new)'!D257</f>
        <v>5859</v>
      </c>
      <c r="M202" s="57">
        <f>'HAVERW (new)'!F257</f>
        <v>143.84285714285716</v>
      </c>
      <c r="N202" s="4" t="e">
        <f ca="1">AVERAGE(OFFSET('HAVERD (new)'!D$12,(ROWS('Chart Data'!$A$5:$A202)-1)*7,0,7,1))</f>
        <v>#DIV/0!</v>
      </c>
      <c r="O202" s="4">
        <f ca="1">AVERAGE(OFFSET('HAVERD (new)'!E$12,(ROWS('Chart Data'!$A$5:$A202)-1)*7,0,7,1))</f>
        <v>95.188571428571436</v>
      </c>
      <c r="P202" s="4">
        <f ca="1">AVERAGE(AVERAGE(OFFSET('HAVERD (new)'!F$12,(ROWS('Chart Data'!$A$5:$A202)-1)*7,0,7,1)),AVERAGE(OFFSET('HAVERD (new)'!J$12,(ROWS('Chart Data'!$A$5:$A202)-1)*7,0,7,1)),AVERAGE(OFFSET('HAVERD (new)'!K$12,(ROWS('Chart Data'!$A$5:$A202)-1)*7,0,7,1)))</f>
        <v>95.079047619047628</v>
      </c>
      <c r="Q202" s="4">
        <f ca="1">AVERAGE(AVERAGE(OFFSET('HAVERD (new)'!H$12,(ROWS('Chart Data'!$A$5:$A202)-1)*7,0,7,1)),AVERAGE(OFFSET('HAVERD (new)'!I$12,(ROWS('Chart Data'!$A$5:$A202)-1)*7,0,7,1)))</f>
        <v>96.92785714285715</v>
      </c>
      <c r="R202" s="4">
        <f ca="1">AVERAGE(AVERAGE(OFFSET('HAVERD (new)'!L$12,(ROWS('Chart Data'!$A$5:$A202)-1)*7,0,7,1)),AVERAGE(OFFSET('HAVERD (new)'!M$12,(ROWS('Chart Data'!$A$5:$A202)-1)*7,0,7,1)))</f>
        <v>94.082857142857151</v>
      </c>
      <c r="S202" s="57">
        <f>'Fuel demand'!C148</f>
        <v>99.848743718960165</v>
      </c>
      <c r="T202" s="57">
        <f ca="1">AVERAGE(OFFSET(Energy!E$1109,(ROWS('Chart Data'!$A$5:$A202)-1)*7,0,7,1))</f>
        <v>636841.28571428568</v>
      </c>
      <c r="U202" s="57">
        <f ca="1">-AVERAGE(OFFSET('HAVERD (new)'!T$12,(ROWS('Chart Data'!$A$5:$A202)-1)*7,0,7,1))</f>
        <v>-153.75142857142856</v>
      </c>
      <c r="V202" s="4">
        <f ca="1">-AVERAGE(OFFSET('HAVERD (new)'!U$12,(ROWS('Chart Data'!$A$5:$A202)-1)*7,0,7,1))*10000</f>
        <v>-978.59999999999991</v>
      </c>
      <c r="W202" s="4"/>
      <c r="Z202" s="4"/>
      <c r="AA202" s="4">
        <f t="shared" si="317"/>
        <v>-5.4320987654321033</v>
      </c>
      <c r="AB202" s="4">
        <f t="shared" si="318"/>
        <v>4.8387096774193505</v>
      </c>
      <c r="AC202" s="4">
        <f t="shared" ca="1" si="319"/>
        <v>4.3804755944931273</v>
      </c>
      <c r="AD202" s="4">
        <f t="shared" ca="1" si="320"/>
        <v>0.26954177897575704</v>
      </c>
      <c r="AE202" s="4">
        <f t="shared" si="301"/>
        <v>9.6078217172820715</v>
      </c>
      <c r="AF202" s="4">
        <f t="shared" ca="1" si="302"/>
        <v>2.2761760242792306</v>
      </c>
      <c r="AG202" s="4">
        <f t="shared" ca="1" si="303"/>
        <v>6.5217391304347894</v>
      </c>
      <c r="AH202" s="4">
        <f t="shared" ca="1" si="304"/>
        <v>6.6907775768535238</v>
      </c>
      <c r="AI202" s="4">
        <f t="shared" ca="1" si="305"/>
        <v>5.245346869712364</v>
      </c>
      <c r="AJ202" s="4">
        <f t="shared" si="306"/>
        <v>-219.63993453355158</v>
      </c>
      <c r="AK202" s="4">
        <f t="shared" si="307"/>
        <v>-21.311347296029993</v>
      </c>
      <c r="AL202" s="73" t="e">
        <f>NA()</f>
        <v>#N/A</v>
      </c>
      <c r="AM202" s="4">
        <f t="shared" ca="1" si="308"/>
        <v>10.162850293461201</v>
      </c>
      <c r="AN202" s="4">
        <f t="shared" ca="1" si="309"/>
        <v>10.212845819257698</v>
      </c>
      <c r="AO202" s="4">
        <f t="shared" ca="1" si="310"/>
        <v>11.270643029338956</v>
      </c>
      <c r="AP202" s="4">
        <f t="shared" ca="1" si="311"/>
        <v>7.8163497507510504</v>
      </c>
      <c r="AQ202" s="4">
        <f t="shared" si="312"/>
        <v>5.8178203594895006</v>
      </c>
      <c r="AR202" s="4">
        <f t="shared" ca="1" si="313"/>
        <v>3.3763491378480559</v>
      </c>
      <c r="AS202" s="57">
        <f t="shared" ca="1" si="321"/>
        <v>153.75142857142856</v>
      </c>
      <c r="AT202" s="57">
        <f t="shared" ca="1" si="322"/>
        <v>978.59999999999991</v>
      </c>
      <c r="AW202" s="4">
        <f t="shared" si="360"/>
        <v>1.7901037776128059</v>
      </c>
      <c r="AX202" s="4">
        <f t="shared" si="323"/>
        <v>-2.3011201846804719</v>
      </c>
      <c r="AY202" s="4">
        <f t="shared" ca="1" si="324"/>
        <v>3.3102947199096509</v>
      </c>
      <c r="AZ202" s="4">
        <f t="shared" ca="1" si="325"/>
        <v>1.0710917803634479</v>
      </c>
      <c r="BA202" s="4">
        <f t="shared" si="326"/>
        <v>9.2928508339570826</v>
      </c>
      <c r="BB202" s="4">
        <f t="shared" ca="1" si="327"/>
        <v>2.1342236561890546</v>
      </c>
      <c r="BC202" s="4">
        <f t="shared" ca="1" si="328"/>
        <v>10.272067221572545</v>
      </c>
      <c r="BD202" s="4">
        <f t="shared" ca="1" si="329"/>
        <v>5.3893853896477495</v>
      </c>
      <c r="BE202" s="4">
        <f t="shared" ca="1" si="330"/>
        <v>4.5034613928395473</v>
      </c>
      <c r="BF202" s="4">
        <f t="shared" si="331"/>
        <v>-67.576223334342018</v>
      </c>
      <c r="BG202" s="4">
        <f t="shared" si="332"/>
        <v>-21.680861537971477</v>
      </c>
      <c r="BH202" s="4" t="e">
        <f t="shared" si="333"/>
        <v>#N/A</v>
      </c>
      <c r="BI202" s="4">
        <f t="shared" ca="1" si="334"/>
        <v>12.17700689577438</v>
      </c>
      <c r="BJ202" s="4">
        <f t="shared" ca="1" si="335"/>
        <v>11.577292612074103</v>
      </c>
      <c r="BK202" s="4">
        <f t="shared" ca="1" si="336"/>
        <v>13.464110939848716</v>
      </c>
      <c r="BL202" s="4">
        <f t="shared" ca="1" si="337"/>
        <v>9.9060985736734164</v>
      </c>
      <c r="BM202" s="4">
        <f t="shared" si="338"/>
        <v>13.505876930639932</v>
      </c>
      <c r="BN202" s="4">
        <f t="shared" ca="1" si="339"/>
        <v>0.19363144743136651</v>
      </c>
      <c r="BO202" s="4">
        <f t="shared" ca="1" si="340"/>
        <v>197.69464285714281</v>
      </c>
      <c r="BP202" s="4">
        <f t="shared" ca="1" si="341"/>
        <v>764.65</v>
      </c>
      <c r="BS202" s="74">
        <f t="shared" si="314"/>
        <v>-0.55081549303282362</v>
      </c>
      <c r="BT202" s="74">
        <f t="shared" si="315"/>
        <v>0.47905916880312194</v>
      </c>
      <c r="BU202" s="74">
        <f t="shared" ca="1" si="342"/>
        <v>0.27141442157919599</v>
      </c>
      <c r="BV202" s="74">
        <f t="shared" ca="1" si="343"/>
        <v>0.23816096160306119</v>
      </c>
      <c r="BW202" s="74">
        <f t="shared" si="344"/>
        <v>0.47151378641453534</v>
      </c>
      <c r="BX202" s="74">
        <f t="shared" ca="1" si="345"/>
        <v>7.6641337008603302E-2</v>
      </c>
      <c r="BY202" s="74">
        <f t="shared" ca="1" si="316"/>
        <v>-0.20037021903618066</v>
      </c>
      <c r="BZ202" s="74">
        <f t="shared" ca="1" si="346"/>
        <v>-0.28364479190943798</v>
      </c>
      <c r="CA202" s="74">
        <f t="shared" ca="1" si="347"/>
        <v>2.7488980415901105E-2</v>
      </c>
      <c r="CB202" s="74">
        <f t="shared" si="348"/>
        <v>0.36573116574270986</v>
      </c>
      <c r="CC202" s="74">
        <f t="shared" si="349"/>
        <v>1.0637076441330406</v>
      </c>
      <c r="CD202" s="74" t="e">
        <f t="shared" ca="1" si="350"/>
        <v>#DIV/0!</v>
      </c>
      <c r="CE202" s="74">
        <f t="shared" ca="1" si="351"/>
        <v>-0.9060699716749141</v>
      </c>
      <c r="CF202" s="74">
        <f t="shared" ca="1" si="352"/>
        <v>-0.98232973080593022</v>
      </c>
      <c r="CG202" s="74">
        <f t="shared" ca="1" si="353"/>
        <v>-0.46201572293087595</v>
      </c>
      <c r="CH202" s="74">
        <f t="shared" ca="1" si="354"/>
        <v>-0.68219516002286196</v>
      </c>
      <c r="CI202" s="74">
        <f t="shared" si="355"/>
        <v>-0.46068473099568807</v>
      </c>
      <c r="CJ202" s="74">
        <f t="shared" ca="1" si="356"/>
        <v>9.2882410256978909E-2</v>
      </c>
      <c r="CK202" s="74">
        <f t="shared" ca="1" si="357"/>
        <v>0.57632221308258391</v>
      </c>
      <c r="CL202" s="74">
        <f t="shared" ca="1" si="358"/>
        <v>-0.7189235031985316</v>
      </c>
    </row>
    <row r="203" spans="1:90" x14ac:dyDescent="0.35">
      <c r="A203" s="73" t="s">
        <v>1734</v>
      </c>
      <c r="B203" s="41">
        <f t="shared" si="359"/>
        <v>45222</v>
      </c>
      <c r="C203" s="57">
        <f>'HAVERW (new)'!B258</f>
        <v>405</v>
      </c>
      <c r="D203" s="57">
        <f>'HAVERW (new)'!C258-'HAVERW (new)'!B258</f>
        <v>57</v>
      </c>
      <c r="E203" s="4">
        <f ca="1">AVERAGE(OFFSET('HAVERD (new)'!B$12,(ROWS('Chart Data'!$A$5:$A203)-1)*7,0,7,1))</f>
        <v>115.57142857142857</v>
      </c>
      <c r="F203" s="4">
        <f ca="1">AVERAGE(OFFSET('HAVERD (new)'!C$12,(ROWS('Chart Data'!$A$5:$A203)-1)*7,0,7,1))</f>
        <v>104.85714285714286</v>
      </c>
      <c r="G203" s="57">
        <f>'HAVERW (new)'!Q258</f>
        <v>39875</v>
      </c>
      <c r="H203" s="4">
        <f ca="1">AVERAGE(OFFSET('HAVERD (new)'!O$12,(ROWS('Chart Data'!$A$5:$A203)-1)*7,0,7,1))</f>
        <v>96.857142857142861</v>
      </c>
      <c r="I203" s="4">
        <f ca="1">AVERAGE(OFFSET('HAVERD (new)'!P$12,(ROWS('Chart Data'!$A$5:$A203)-1)*7,0,7,1))</f>
        <v>91.142857142857139</v>
      </c>
      <c r="J203" s="4">
        <f ca="1">AVERAGE(OFFSET('HAVERD (new)'!Q$12,(ROWS('Chart Data'!$A$5:$A203)-1)*7,0,7,1))</f>
        <v>85</v>
      </c>
      <c r="K203" s="4">
        <f ca="1">AVERAGE(OFFSET('HAVERD (new)'!R$12,(ROWS('Chart Data'!$A$5:$A203)-1)*7,0,7,1))</f>
        <v>90.857142857142861</v>
      </c>
      <c r="L203" s="57">
        <f>'HAVERW (new)'!D258</f>
        <v>2921</v>
      </c>
      <c r="M203" s="57">
        <f>'HAVERW (new)'!F258</f>
        <v>141.55714285714285</v>
      </c>
      <c r="N203" s="4" t="e">
        <f ca="1">AVERAGE(OFFSET('HAVERD (new)'!D$12,(ROWS('Chart Data'!$A$5:$A203)-1)*7,0,7,1))</f>
        <v>#DIV/0!</v>
      </c>
      <c r="O203" s="4">
        <f ca="1">AVERAGE(OFFSET('HAVERD (new)'!E$12,(ROWS('Chart Data'!$A$5:$A203)-1)*7,0,7,1))</f>
        <v>93.472857142857151</v>
      </c>
      <c r="P203" s="4">
        <f ca="1">AVERAGE(AVERAGE(OFFSET('HAVERD (new)'!F$12,(ROWS('Chart Data'!$A$5:$A203)-1)*7,0,7,1)),AVERAGE(OFFSET('HAVERD (new)'!J$12,(ROWS('Chart Data'!$A$5:$A203)-1)*7,0,7,1)),AVERAGE(OFFSET('HAVERD (new)'!K$12,(ROWS('Chart Data'!$A$5:$A203)-1)*7,0,7,1)))</f>
        <v>94.59666666666665</v>
      </c>
      <c r="Q203" s="4">
        <f ca="1">AVERAGE(AVERAGE(OFFSET('HAVERD (new)'!H$12,(ROWS('Chart Data'!$A$5:$A203)-1)*7,0,7,1)),AVERAGE(OFFSET('HAVERD (new)'!I$12,(ROWS('Chart Data'!$A$5:$A203)-1)*7,0,7,1)))</f>
        <v>94.493571428571443</v>
      </c>
      <c r="R203" s="4">
        <f ca="1">AVERAGE(AVERAGE(OFFSET('HAVERD (new)'!L$12,(ROWS('Chart Data'!$A$5:$A203)-1)*7,0,7,1)),AVERAGE(OFFSET('HAVERD (new)'!M$12,(ROWS('Chart Data'!$A$5:$A203)-1)*7,0,7,1)))</f>
        <v>90.517857142857153</v>
      </c>
      <c r="S203" s="57">
        <f>'Fuel demand'!C149</f>
        <v>101.69660761845606</v>
      </c>
      <c r="T203" s="57">
        <f ca="1">AVERAGE(OFFSET(Energy!E$1109,(ROWS('Chart Data'!$A$5:$A203)-1)*7,0,7,1))</f>
        <v>655871.57142857148</v>
      </c>
      <c r="U203" s="57">
        <f ca="1">-AVERAGE(OFFSET('HAVERD (new)'!T$12,(ROWS('Chart Data'!$A$5:$A203)-1)*7,0,7,1))</f>
        <v>-241.33571428571426</v>
      </c>
      <c r="V203" s="4">
        <f ca="1">-AVERAGE(OFFSET('HAVERD (new)'!U$12,(ROWS('Chart Data'!$A$5:$A203)-1)*7,0,7,1))*10000</f>
        <v>-1195.8</v>
      </c>
      <c r="W203" s="4"/>
      <c r="Z203" s="4"/>
      <c r="AA203" s="4">
        <f t="shared" si="317"/>
        <v>1.5037593984962516</v>
      </c>
      <c r="AB203" s="4">
        <f t="shared" si="318"/>
        <v>1.7857142857142794</v>
      </c>
      <c r="AC203" s="4">
        <f t="shared" ca="1" si="319"/>
        <v>1.8891687657430767</v>
      </c>
      <c r="AD203" s="4">
        <f t="shared" ca="1" si="320"/>
        <v>-0.13605442176870541</v>
      </c>
      <c r="AE203" s="4">
        <f t="shared" si="301"/>
        <v>7.6713290489820229</v>
      </c>
      <c r="AF203" s="4">
        <f t="shared" ca="1" si="302"/>
        <v>2.108433734939763</v>
      </c>
      <c r="AG203" s="4">
        <f t="shared" ca="1" si="303"/>
        <v>4.9342105263157743</v>
      </c>
      <c r="AH203" s="4">
        <f t="shared" ca="1" si="304"/>
        <v>2.5862068965517127</v>
      </c>
      <c r="AI203" s="4">
        <f t="shared" ca="1" si="305"/>
        <v>2.4154589371980784</v>
      </c>
      <c r="AJ203" s="4">
        <f t="shared" si="306"/>
        <v>4.4175392670157017</v>
      </c>
      <c r="AK203" s="4">
        <f t="shared" si="307"/>
        <v>-21.112968712682122</v>
      </c>
      <c r="AL203" s="73" t="e">
        <f>NA()</f>
        <v>#N/A</v>
      </c>
      <c r="AM203" s="4">
        <f t="shared" ca="1" si="308"/>
        <v>4.0834181725629914</v>
      </c>
      <c r="AN203" s="4">
        <f t="shared" ca="1" si="309"/>
        <v>3.8192793122370228</v>
      </c>
      <c r="AO203" s="4">
        <f t="shared" ca="1" si="310"/>
        <v>6.0075003605942756</v>
      </c>
      <c r="AP203" s="4">
        <f t="shared" ca="1" si="311"/>
        <v>1.1332349068273517</v>
      </c>
      <c r="AQ203" s="4">
        <f t="shared" si="312"/>
        <v>10.401316787724069</v>
      </c>
      <c r="AR203" s="4">
        <f t="shared" ca="1" si="313"/>
        <v>9.3777896261820537</v>
      </c>
      <c r="AS203" s="57">
        <f t="shared" ca="1" si="321"/>
        <v>241.33571428571426</v>
      </c>
      <c r="AT203" s="57">
        <f t="shared" ca="1" si="322"/>
        <v>1195.8</v>
      </c>
      <c r="AW203" s="4">
        <f t="shared" si="360"/>
        <v>1.2238325719604872</v>
      </c>
      <c r="AX203" s="4">
        <f t="shared" si="323"/>
        <v>-0.31623007479036347</v>
      </c>
      <c r="AY203" s="4">
        <f t="shared" ca="1" si="324"/>
        <v>2.8589415911483727</v>
      </c>
      <c r="AZ203" s="4">
        <f t="shared" ca="1" si="325"/>
        <v>0.60200454707655948</v>
      </c>
      <c r="BA203" s="4">
        <f t="shared" si="326"/>
        <v>8.8106673712838361</v>
      </c>
      <c r="BB203" s="4">
        <f t="shared" ca="1" si="327"/>
        <v>1.9906912553487366</v>
      </c>
      <c r="BC203" s="4">
        <f t="shared" ca="1" si="328"/>
        <v>9.3022300226430161</v>
      </c>
      <c r="BD203" s="4">
        <f t="shared" ca="1" si="329"/>
        <v>4.6348863256946089</v>
      </c>
      <c r="BE203" s="4">
        <f t="shared" ca="1" si="330"/>
        <v>3.8798302187920966</v>
      </c>
      <c r="BF203" s="4">
        <f t="shared" si="331"/>
        <v>-70.840537509426795</v>
      </c>
      <c r="BG203" s="4">
        <f t="shared" si="332"/>
        <v>-22.607546448894851</v>
      </c>
      <c r="BH203" s="4" t="e">
        <f t="shared" si="333"/>
        <v>#N/A</v>
      </c>
      <c r="BI203" s="4">
        <f t="shared" ca="1" si="334"/>
        <v>10.191301672151281</v>
      </c>
      <c r="BJ203" s="4">
        <f t="shared" ca="1" si="335"/>
        <v>9.7568963449019108</v>
      </c>
      <c r="BK203" s="4">
        <f t="shared" ca="1" si="336"/>
        <v>11.44571909183213</v>
      </c>
      <c r="BL203" s="4">
        <f t="shared" ca="1" si="337"/>
        <v>7.5003214443320143</v>
      </c>
      <c r="BM203" s="4">
        <f t="shared" si="338"/>
        <v>8.396469082520964</v>
      </c>
      <c r="BN203" s="4">
        <f t="shared" ca="1" si="339"/>
        <v>3.2867549205266187</v>
      </c>
      <c r="BO203" s="4">
        <f t="shared" ca="1" si="340"/>
        <v>210.32964285714283</v>
      </c>
      <c r="BP203" s="4">
        <f t="shared" ca="1" si="341"/>
        <v>914.09999999999991</v>
      </c>
      <c r="BS203" s="74">
        <f t="shared" si="314"/>
        <v>0.25756542297686091</v>
      </c>
      <c r="BT203" s="74">
        <f t="shared" si="315"/>
        <v>-0.18413089516392878</v>
      </c>
      <c r="BU203" s="74">
        <f t="shared" ca="1" si="342"/>
        <v>-0.14065200794388419</v>
      </c>
      <c r="BV203" s="74">
        <f t="shared" ca="1" si="343"/>
        <v>0.10709753933722405</v>
      </c>
      <c r="BW203" s="74">
        <f t="shared" si="344"/>
        <v>0.42098629035874158</v>
      </c>
      <c r="BX203" s="74">
        <f t="shared" ca="1" si="345"/>
        <v>0.18612896130659831</v>
      </c>
      <c r="BY203" s="74">
        <f t="shared" ca="1" si="316"/>
        <v>-0.30512876600911842</v>
      </c>
      <c r="BZ203" s="74">
        <f t="shared" ca="1" si="346"/>
        <v>-0.10654249369046587</v>
      </c>
      <c r="CA203" s="74">
        <f t="shared" ca="1" si="347"/>
        <v>0.69724811651590701</v>
      </c>
      <c r="CB203" s="74">
        <f t="shared" si="348"/>
        <v>-0.91255855486149828</v>
      </c>
      <c r="CC203" s="74">
        <f t="shared" si="349"/>
        <v>0.92485320644608904</v>
      </c>
      <c r="CD203" s="74" t="e">
        <f t="shared" ca="1" si="350"/>
        <v>#DIV/0!</v>
      </c>
      <c r="CE203" s="74">
        <f t="shared" ca="1" si="351"/>
        <v>-1.1750954280437658</v>
      </c>
      <c r="CF203" s="74">
        <f t="shared" ca="1" si="352"/>
        <v>-1.0425653578980705</v>
      </c>
      <c r="CG203" s="74">
        <f t="shared" ca="1" si="353"/>
        <v>-0.73788973036568517</v>
      </c>
      <c r="CH203" s="74">
        <f t="shared" ca="1" si="354"/>
        <v>-1.0719853697807911</v>
      </c>
      <c r="CI203" s="74">
        <f t="shared" si="355"/>
        <v>-1.2327228947912409E-2</v>
      </c>
      <c r="CJ203" s="74">
        <f t="shared" ca="1" si="356"/>
        <v>0.31015231986197617</v>
      </c>
      <c r="CK203" s="74">
        <f t="shared" ca="1" si="357"/>
        <v>-0.53402051046931354</v>
      </c>
      <c r="CL203" s="74">
        <f t="shared" ca="1" si="358"/>
        <v>-1.0557513564751453</v>
      </c>
    </row>
    <row r="204" spans="1:90" x14ac:dyDescent="0.35">
      <c r="A204" s="73" t="s">
        <v>1735</v>
      </c>
      <c r="B204" s="41">
        <f t="shared" si="359"/>
        <v>45229</v>
      </c>
      <c r="C204" s="57">
        <f>'HAVERW (new)'!B259</f>
        <v>391</v>
      </c>
      <c r="D204" s="57">
        <f>'HAVERW (new)'!C259-'HAVERW (new)'!B259</f>
        <v>52</v>
      </c>
      <c r="E204" s="4">
        <f ca="1">AVERAGE(OFFSET('HAVERD (new)'!B$12,(ROWS('Chart Data'!$A$5:$A204)-1)*7,0,7,1))</f>
        <v>114</v>
      </c>
      <c r="F204" s="4">
        <f ca="1">AVERAGE(OFFSET('HAVERD (new)'!C$12,(ROWS('Chart Data'!$A$5:$A204)-1)*7,0,7,1))</f>
        <v>103.42857142857143</v>
      </c>
      <c r="G204" s="57">
        <f>'HAVERW (new)'!Q259</f>
        <v>35347</v>
      </c>
      <c r="H204" s="4">
        <f ca="1">AVERAGE(OFFSET('HAVERD (new)'!O$12,(ROWS('Chart Data'!$A$5:$A204)-1)*7,0,7,1))</f>
        <v>94.142857142857139</v>
      </c>
      <c r="I204" s="4">
        <f ca="1">AVERAGE(OFFSET('HAVERD (new)'!P$12,(ROWS('Chart Data'!$A$5:$A204)-1)*7,0,7,1))</f>
        <v>93</v>
      </c>
      <c r="J204" s="4">
        <f ca="1">AVERAGE(OFFSET('HAVERD (new)'!Q$12,(ROWS('Chart Data'!$A$5:$A204)-1)*7,0,7,1))</f>
        <v>84.428571428571431</v>
      </c>
      <c r="K204" s="4">
        <f ca="1">AVERAGE(OFFSET('HAVERD (new)'!R$12,(ROWS('Chart Data'!$A$5:$A204)-1)*7,0,7,1))</f>
        <v>89.857142857142861</v>
      </c>
      <c r="L204" s="57">
        <f>'HAVERW (new)'!D259</f>
        <v>6002</v>
      </c>
      <c r="M204" s="57">
        <f>'HAVERW (new)'!F259</f>
        <v>138.85714285714283</v>
      </c>
      <c r="N204" s="4" t="e">
        <f ca="1">AVERAGE(OFFSET('HAVERD (new)'!D$12,(ROWS('Chart Data'!$A$5:$A204)-1)*7,0,7,1))</f>
        <v>#DIV/0!</v>
      </c>
      <c r="O204" s="4">
        <f ca="1">AVERAGE(OFFSET('HAVERD (new)'!E$12,(ROWS('Chart Data'!$A$5:$A204)-1)*7,0,7,1))</f>
        <v>93.964285714285708</v>
      </c>
      <c r="P204" s="4">
        <f ca="1">AVERAGE(AVERAGE(OFFSET('HAVERD (new)'!F$12,(ROWS('Chart Data'!$A$5:$A204)-1)*7,0,7,1)),AVERAGE(OFFSET('HAVERD (new)'!J$12,(ROWS('Chart Data'!$A$5:$A204)-1)*7,0,7,1)),AVERAGE(OFFSET('HAVERD (new)'!K$12,(ROWS('Chart Data'!$A$5:$A204)-1)*7,0,7,1)))</f>
        <v>95.483809523809541</v>
      </c>
      <c r="Q204" s="4">
        <f ca="1">AVERAGE(AVERAGE(OFFSET('HAVERD (new)'!H$12,(ROWS('Chart Data'!$A$5:$A204)-1)*7,0,7,1)),AVERAGE(OFFSET('HAVERD (new)'!I$12,(ROWS('Chart Data'!$A$5:$A204)-1)*7,0,7,1)))</f>
        <v>92.784999999999997</v>
      </c>
      <c r="R204" s="4">
        <f ca="1">AVERAGE(AVERAGE(OFFSET('HAVERD (new)'!L$12,(ROWS('Chart Data'!$A$5:$A204)-1)*7,0,7,1)),AVERAGE(OFFSET('HAVERD (new)'!M$12,(ROWS('Chart Data'!$A$5:$A204)-1)*7,0,7,1)))</f>
        <v>87.83785714285716</v>
      </c>
      <c r="S204" s="57">
        <f>'Fuel demand'!C150</f>
        <v>102.60563799127868</v>
      </c>
      <c r="T204" s="57">
        <f ca="1">AVERAGE(OFFSET(Energy!E$1109,(ROWS('Chart Data'!$A$5:$A204)-1)*7,0,7,1))</f>
        <v>678444.28571428568</v>
      </c>
      <c r="U204" s="57">
        <f ca="1">-AVERAGE(OFFSET('HAVERD (new)'!T$12,(ROWS('Chart Data'!$A$5:$A204)-1)*7,0,7,1))</f>
        <v>-232.73285714285717</v>
      </c>
      <c r="V204" s="4">
        <f ca="1">-AVERAGE(OFFSET('HAVERD (new)'!U$12,(ROWS('Chart Data'!$A$5:$A204)-1)*7,0,7,1))*10000</f>
        <v>-850.6</v>
      </c>
      <c r="W204" s="4"/>
      <c r="Z204" s="4"/>
      <c r="AA204" s="4">
        <f t="shared" si="317"/>
        <v>-0.25510204081632404</v>
      </c>
      <c r="AB204" s="4">
        <f t="shared" si="318"/>
        <v>-1.8867924528301883</v>
      </c>
      <c r="AC204" s="4">
        <f t="shared" ca="1" si="319"/>
        <v>0.12547051442910462</v>
      </c>
      <c r="AD204" s="4">
        <f t="shared" ca="1" si="320"/>
        <v>-1.8970189701897011</v>
      </c>
      <c r="AE204" s="4">
        <f t="shared" si="301"/>
        <v>11.161079313164347</v>
      </c>
      <c r="AF204" s="4">
        <f t="shared" ca="1" si="302"/>
        <v>-0.15151515151515804</v>
      </c>
      <c r="AG204" s="4">
        <f t="shared" ca="1" si="303"/>
        <v>10.714285714285721</v>
      </c>
      <c r="AH204" s="4">
        <f t="shared" ca="1" si="304"/>
        <v>8.0438756855575999</v>
      </c>
      <c r="AI204" s="4">
        <f t="shared" ca="1" si="305"/>
        <v>4.1390728476821126</v>
      </c>
      <c r="AJ204" s="4">
        <f t="shared" si="306"/>
        <v>-59.119830328738068</v>
      </c>
      <c r="AK204" s="4">
        <f t="shared" si="307"/>
        <v>-20.834012054080485</v>
      </c>
      <c r="AL204" s="73" t="e">
        <f>NA()</f>
        <v>#N/A</v>
      </c>
      <c r="AM204" s="4">
        <f t="shared" ca="1" si="308"/>
        <v>3.7575126591264052</v>
      </c>
      <c r="AN204" s="4">
        <f t="shared" ca="1" si="309"/>
        <v>2.6960031139245944</v>
      </c>
      <c r="AO204" s="4">
        <f t="shared" ca="1" si="310"/>
        <v>5.5849075007315285</v>
      </c>
      <c r="AP204" s="4">
        <f t="shared" ca="1" si="311"/>
        <v>1.0568096838610597</v>
      </c>
      <c r="AQ204" s="4">
        <f t="shared" si="312"/>
        <v>12.503614882071389</v>
      </c>
      <c r="AR204" s="4">
        <f t="shared" ca="1" si="313"/>
        <v>5.6171264356057238</v>
      </c>
      <c r="AS204" s="57">
        <f t="shared" ca="1" si="321"/>
        <v>232.73285714285717</v>
      </c>
      <c r="AT204" s="57">
        <f t="shared" ca="1" si="322"/>
        <v>850.6</v>
      </c>
      <c r="AW204" s="4">
        <f t="shared" si="360"/>
        <v>1.5689355664293028</v>
      </c>
      <c r="AX204" s="4">
        <f t="shared" si="323"/>
        <v>-0.37809212242413959</v>
      </c>
      <c r="AY204" s="4">
        <f t="shared" ca="1" si="324"/>
        <v>2.2469268668144746</v>
      </c>
      <c r="AZ204" s="4">
        <f t="shared" ca="1" si="325"/>
        <v>-0.24088290324566219</v>
      </c>
      <c r="BA204" s="4">
        <f t="shared" si="326"/>
        <v>9.118153823255426</v>
      </c>
      <c r="BB204" s="4">
        <f t="shared" ca="1" si="327"/>
        <v>1.5448005980337438</v>
      </c>
      <c r="BC204" s="4">
        <f t="shared" ca="1" si="328"/>
        <v>8.7893120895123182</v>
      </c>
      <c r="BD204" s="4">
        <f t="shared" ca="1" si="329"/>
        <v>5.472570048528052</v>
      </c>
      <c r="BE204" s="4">
        <f t="shared" ca="1" si="330"/>
        <v>4.051111588607359</v>
      </c>
      <c r="BF204" s="4">
        <f t="shared" si="331"/>
        <v>-83.013558675426353</v>
      </c>
      <c r="BG204" s="4">
        <f t="shared" si="332"/>
        <v>-21.445230192700336</v>
      </c>
      <c r="BH204" s="4" t="e">
        <f t="shared" si="333"/>
        <v>#N/A</v>
      </c>
      <c r="BI204" s="4">
        <f t="shared" ca="1" si="334"/>
        <v>7.5396374689160055</v>
      </c>
      <c r="BJ204" s="4">
        <f t="shared" ca="1" si="335"/>
        <v>6.8560093780123283</v>
      </c>
      <c r="BK204" s="4">
        <f t="shared" ca="1" si="336"/>
        <v>9.0548557013582318</v>
      </c>
      <c r="BL204" s="4">
        <f t="shared" ca="1" si="337"/>
        <v>4.8606764990330564</v>
      </c>
      <c r="BM204" s="4">
        <f t="shared" si="338"/>
        <v>8.786314380808447</v>
      </c>
      <c r="BN204" s="4">
        <f t="shared" ca="1" si="339"/>
        <v>4.9501667297209675</v>
      </c>
      <c r="BO204" s="4">
        <f t="shared" ca="1" si="340"/>
        <v>228.93642857142856</v>
      </c>
      <c r="BP204" s="4">
        <f t="shared" ca="1" si="341"/>
        <v>952.69999999999993</v>
      </c>
      <c r="BS204" s="74">
        <f t="shared" si="314"/>
        <v>-0.25685879630202924</v>
      </c>
      <c r="BT204" s="74">
        <f t="shared" si="315"/>
        <v>-0.59862468514333544</v>
      </c>
      <c r="BU204" s="74">
        <f t="shared" ca="1" si="342"/>
        <v>-0.32196123693403933</v>
      </c>
      <c r="BV204" s="74">
        <f t="shared" ca="1" si="343"/>
        <v>-2.396588292861308E-2</v>
      </c>
      <c r="BW204" s="74">
        <f t="shared" si="344"/>
        <v>-0.46236699975953693</v>
      </c>
      <c r="BX204" s="74">
        <f t="shared" ca="1" si="345"/>
        <v>-0.33393725410888131</v>
      </c>
      <c r="BY204" s="74">
        <f t="shared" ca="1" si="316"/>
        <v>-0.36053243319206663</v>
      </c>
      <c r="BZ204" s="74">
        <f t="shared" ca="1" si="346"/>
        <v>-0.24822433226564425</v>
      </c>
      <c r="CA204" s="74">
        <f t="shared" ca="1" si="347"/>
        <v>0.36236854846590405</v>
      </c>
      <c r="CB204" s="74">
        <f t="shared" si="348"/>
        <v>0.42794880701105631</v>
      </c>
      <c r="CC204" s="74">
        <f t="shared" si="349"/>
        <v>0.76083140192837773</v>
      </c>
      <c r="CD204" s="74" t="e">
        <f t="shared" ca="1" si="350"/>
        <v>#DIV/0!</v>
      </c>
      <c r="CE204" s="74">
        <f t="shared" ca="1" si="351"/>
        <v>-1.0980390108989844</v>
      </c>
      <c r="CF204" s="74">
        <f t="shared" ca="1" si="352"/>
        <v>-0.93178650965260601</v>
      </c>
      <c r="CG204" s="74">
        <f t="shared" ca="1" si="353"/>
        <v>-0.93151960882345286</v>
      </c>
      <c r="CH204" s="74">
        <f t="shared" ca="1" si="354"/>
        <v>-1.3650113900195704</v>
      </c>
      <c r="CI204" s="74">
        <f t="shared" si="355"/>
        <v>0.20823586953325779</v>
      </c>
      <c r="CJ204" s="74">
        <f t="shared" ca="1" si="356"/>
        <v>0.56786634822860793</v>
      </c>
      <c r="CK204" s="74">
        <f t="shared" ca="1" si="357"/>
        <v>-0.42495848236202938</v>
      </c>
      <c r="CL204" s="74">
        <f t="shared" ca="1" si="358"/>
        <v>-0.52042458414049064</v>
      </c>
    </row>
    <row r="205" spans="1:90" x14ac:dyDescent="0.35">
      <c r="A205" s="73" t="s">
        <v>1736</v>
      </c>
      <c r="B205" s="41">
        <f t="shared" si="359"/>
        <v>45236</v>
      </c>
      <c r="C205" s="57">
        <f>'HAVERW (new)'!B260</f>
        <v>397</v>
      </c>
      <c r="D205" s="57">
        <f>'HAVERW (new)'!C260-'HAVERW (new)'!B260</f>
        <v>54</v>
      </c>
      <c r="E205" s="4">
        <f ca="1">AVERAGE(OFFSET('HAVERD (new)'!B$12,(ROWS('Chart Data'!$A$5:$A205)-1)*7,0,7,1))</f>
        <v>117.28571428571429</v>
      </c>
      <c r="F205" s="4">
        <f ca="1">AVERAGE(OFFSET('HAVERD (new)'!C$12,(ROWS('Chart Data'!$A$5:$A205)-1)*7,0,7,1))</f>
        <v>105.14285714285714</v>
      </c>
      <c r="G205" s="57">
        <f>'HAVERW (new)'!Q260</f>
        <v>32775</v>
      </c>
      <c r="H205" s="4">
        <f ca="1">AVERAGE(OFFSET('HAVERD (new)'!O$12,(ROWS('Chart Data'!$A$5:$A205)-1)*7,0,7,1))</f>
        <v>95.571428571428569</v>
      </c>
      <c r="I205" s="4">
        <f ca="1">AVERAGE(OFFSET('HAVERD (new)'!P$12,(ROWS('Chart Data'!$A$5:$A205)-1)*7,0,7,1))</f>
        <v>89.714285714285708</v>
      </c>
      <c r="J205" s="4">
        <f ca="1">AVERAGE(OFFSET('HAVERD (new)'!Q$12,(ROWS('Chart Data'!$A$5:$A205)-1)*7,0,7,1))</f>
        <v>84.714285714285708</v>
      </c>
      <c r="K205" s="4">
        <f ca="1">AVERAGE(OFFSET('HAVERD (new)'!R$12,(ROWS('Chart Data'!$A$5:$A205)-1)*7,0,7,1))</f>
        <v>90.285714285714292</v>
      </c>
      <c r="L205" s="57">
        <f>'HAVERW (new)'!D260</f>
        <v>4413</v>
      </c>
      <c r="M205" s="57">
        <f>'HAVERW (new)'!F260</f>
        <v>138.08571428571432</v>
      </c>
      <c r="N205" s="4" t="e">
        <f ca="1">AVERAGE(OFFSET('HAVERD (new)'!D$12,(ROWS('Chart Data'!$A$5:$A205)-1)*7,0,7,1))</f>
        <v>#DIV/0!</v>
      </c>
      <c r="O205" s="4">
        <f ca="1">AVERAGE(OFFSET('HAVERD (new)'!E$12,(ROWS('Chart Data'!$A$5:$A205)-1)*7,0,7,1))</f>
        <v>92.671428571428578</v>
      </c>
      <c r="P205" s="4">
        <f ca="1">AVERAGE(AVERAGE(OFFSET('HAVERD (new)'!F$12,(ROWS('Chart Data'!$A$5:$A205)-1)*7,0,7,1)),AVERAGE(OFFSET('HAVERD (new)'!J$12,(ROWS('Chart Data'!$A$5:$A205)-1)*7,0,7,1)),AVERAGE(OFFSET('HAVERD (new)'!K$12,(ROWS('Chart Data'!$A$5:$A205)-1)*7,0,7,1)))</f>
        <v>92.447619047619057</v>
      </c>
      <c r="Q205" s="4">
        <f ca="1">AVERAGE(AVERAGE(OFFSET('HAVERD (new)'!H$12,(ROWS('Chart Data'!$A$5:$A205)-1)*7,0,7,1)),AVERAGE(OFFSET('HAVERD (new)'!I$12,(ROWS('Chart Data'!$A$5:$A205)-1)*7,0,7,1)))</f>
        <v>91.03857142857143</v>
      </c>
      <c r="R205" s="4">
        <f ca="1">AVERAGE(AVERAGE(OFFSET('HAVERD (new)'!L$12,(ROWS('Chart Data'!$A$5:$A205)-1)*7,0,7,1)),AVERAGE(OFFSET('HAVERD (new)'!M$12,(ROWS('Chart Data'!$A$5:$A205)-1)*7,0,7,1)))</f>
        <v>87.525714285714287</v>
      </c>
      <c r="S205" s="57">
        <f>'Fuel demand'!C151</f>
        <v>103.7727652900861</v>
      </c>
      <c r="T205" s="57">
        <f ca="1">AVERAGE(OFFSET(Energy!E$1109,(ROWS('Chart Data'!$A$5:$A205)-1)*7,0,7,1))</f>
        <v>700350.85714285716</v>
      </c>
      <c r="U205" s="57">
        <f ca="1">-AVERAGE(OFFSET('HAVERD (new)'!T$12,(ROWS('Chart Data'!$A$5:$A205)-1)*7,0,7,1))</f>
        <v>-189.38142857142856</v>
      </c>
      <c r="V205" s="4">
        <f ca="1">-AVERAGE(OFFSET('HAVERD (new)'!U$12,(ROWS('Chart Data'!$A$5:$A205)-1)*7,0,7,1))*10000</f>
        <v>-828.19999999999993</v>
      </c>
      <c r="W205" s="4"/>
      <c r="Z205" s="4"/>
      <c r="AA205" s="4">
        <f t="shared" si="317"/>
        <v>-3.4063260340632562</v>
      </c>
      <c r="AB205" s="4">
        <f t="shared" si="318"/>
        <v>8.0000000000000071</v>
      </c>
      <c r="AC205" s="4">
        <f t="shared" ca="1" si="319"/>
        <v>1.2330456226880449</v>
      </c>
      <c r="AD205" s="4">
        <f t="shared" ca="1" si="320"/>
        <v>-2.1276595744680882</v>
      </c>
      <c r="AE205" s="4">
        <f t="shared" si="301"/>
        <v>7.6849783151531126</v>
      </c>
      <c r="AF205" s="4">
        <f t="shared" ca="1" si="302"/>
        <v>0.45045045045044585</v>
      </c>
      <c r="AG205" s="4">
        <f t="shared" ca="1" si="303"/>
        <v>17.823639774859281</v>
      </c>
      <c r="AH205" s="4">
        <f t="shared" ca="1" si="304"/>
        <v>21.267893660531676</v>
      </c>
      <c r="AI205" s="4">
        <f t="shared" ca="1" si="305"/>
        <v>0.31746031746031633</v>
      </c>
      <c r="AJ205" s="4">
        <f t="shared" si="306"/>
        <v>6.1662768445672977</v>
      </c>
      <c r="AK205" s="4">
        <f t="shared" si="307"/>
        <v>-21.484850946308164</v>
      </c>
      <c r="AL205" s="73" t="e">
        <f>NA()</f>
        <v>#N/A</v>
      </c>
      <c r="AM205" s="4">
        <f t="shared" ca="1" si="308"/>
        <v>6.767833042562299</v>
      </c>
      <c r="AN205" s="4">
        <f t="shared" ca="1" si="309"/>
        <v>8.102991291177597</v>
      </c>
      <c r="AO205" s="4">
        <f t="shared" ca="1" si="310"/>
        <v>8.5093521994908947</v>
      </c>
      <c r="AP205" s="4">
        <f t="shared" ca="1" si="311"/>
        <v>6.520624157865007</v>
      </c>
      <c r="AQ205" s="4">
        <f t="shared" si="312"/>
        <v>12.270792759971915</v>
      </c>
      <c r="AR205" s="4">
        <f t="shared" ca="1" si="313"/>
        <v>9.4518339514263907</v>
      </c>
      <c r="AS205" s="57">
        <f t="shared" ca="1" si="321"/>
        <v>189.38142857142856</v>
      </c>
      <c r="AT205" s="57">
        <f t="shared" ca="1" si="322"/>
        <v>828.19999999999993</v>
      </c>
      <c r="AW205" s="4">
        <f t="shared" si="360"/>
        <v>-1.8974418604538579</v>
      </c>
      <c r="AX205" s="4">
        <f t="shared" si="323"/>
        <v>3.184407877575862</v>
      </c>
      <c r="AY205" s="4">
        <f t="shared" ca="1" si="324"/>
        <v>1.9070401243383384</v>
      </c>
      <c r="AZ205" s="4">
        <f t="shared" ca="1" si="325"/>
        <v>-0.97279779686268442</v>
      </c>
      <c r="BA205" s="4">
        <f t="shared" si="326"/>
        <v>9.0313020986453889</v>
      </c>
      <c r="BB205" s="4">
        <f t="shared" ca="1" si="327"/>
        <v>1.1708862645385703</v>
      </c>
      <c r="BC205" s="4">
        <f t="shared" ca="1" si="328"/>
        <v>9.9984687864738913</v>
      </c>
      <c r="BD205" s="4">
        <f t="shared" ca="1" si="329"/>
        <v>9.6471884548736284</v>
      </c>
      <c r="BE205" s="4">
        <f t="shared" ca="1" si="330"/>
        <v>3.0293347430132176</v>
      </c>
      <c r="BF205" s="4">
        <f t="shared" si="331"/>
        <v>-67.043987187676663</v>
      </c>
      <c r="BG205" s="4">
        <f t="shared" si="332"/>
        <v>-21.185794752275193</v>
      </c>
      <c r="BH205" s="4" t="e">
        <f t="shared" si="333"/>
        <v>#N/A</v>
      </c>
      <c r="BI205" s="4">
        <f t="shared" ca="1" si="334"/>
        <v>6.1929035419282235</v>
      </c>
      <c r="BJ205" s="4">
        <f t="shared" ca="1" si="335"/>
        <v>6.2077798841492271</v>
      </c>
      <c r="BK205" s="4">
        <f t="shared" ca="1" si="336"/>
        <v>7.8431007725389135</v>
      </c>
      <c r="BL205" s="4">
        <f t="shared" ca="1" si="337"/>
        <v>4.131754624826117</v>
      </c>
      <c r="BM205" s="4">
        <f t="shared" si="338"/>
        <v>10.248386197314218</v>
      </c>
      <c r="BN205" s="4">
        <f t="shared" ca="1" si="339"/>
        <v>6.9557747877655558</v>
      </c>
      <c r="BO205" s="4">
        <f t="shared" ca="1" si="340"/>
        <v>204.30035714285714</v>
      </c>
      <c r="BP205" s="4">
        <f t="shared" ca="1" si="341"/>
        <v>963.29999999999984</v>
      </c>
      <c r="BS205" s="74">
        <f t="shared" si="314"/>
        <v>-3.6391273753933438E-2</v>
      </c>
      <c r="BT205" s="74">
        <f t="shared" si="315"/>
        <v>-0.43282716915157282</v>
      </c>
      <c r="BU205" s="74">
        <f t="shared" ca="1" si="342"/>
        <v>5.7139878227195365E-2</v>
      </c>
      <c r="BV205" s="74">
        <f t="shared" ca="1" si="343"/>
        <v>0.1333102237903907</v>
      </c>
      <c r="BW205" s="74">
        <f t="shared" si="344"/>
        <v>-0.96413039688502555</v>
      </c>
      <c r="BX205" s="74">
        <f t="shared" ca="1" si="345"/>
        <v>-6.0218193363892482E-2</v>
      </c>
      <c r="BY205" s="74">
        <f t="shared" ca="1" si="316"/>
        <v>-0.22992340027798125</v>
      </c>
      <c r="BZ205" s="74">
        <f t="shared" ca="1" si="346"/>
        <v>-0.17738341297805682</v>
      </c>
      <c r="CA205" s="74">
        <f t="shared" ca="1" si="347"/>
        <v>0.5058883633444774</v>
      </c>
      <c r="CB205" s="74">
        <f t="shared" si="348"/>
        <v>-0.26340666134840146</v>
      </c>
      <c r="CC205" s="74">
        <f t="shared" si="349"/>
        <v>0.71396802920903535</v>
      </c>
      <c r="CD205" s="74" t="e">
        <f t="shared" ca="1" si="350"/>
        <v>#DIV/0!</v>
      </c>
      <c r="CE205" s="74">
        <f t="shared" ca="1" si="351"/>
        <v>-1.3007601083292997</v>
      </c>
      <c r="CF205" s="74">
        <f t="shared" ca="1" si="352"/>
        <v>-1.3109201309156533</v>
      </c>
      <c r="CG205" s="74">
        <f t="shared" ca="1" si="353"/>
        <v>-1.129439781410926</v>
      </c>
      <c r="CH205" s="74">
        <f t="shared" ca="1" si="354"/>
        <v>-1.3991404867264876</v>
      </c>
      <c r="CI205" s="74">
        <f t="shared" si="355"/>
        <v>0.49142246158033298</v>
      </c>
      <c r="CJ205" s="74">
        <f t="shared" ca="1" si="356"/>
        <v>0.81797498377411315</v>
      </c>
      <c r="CK205" s="74">
        <f t="shared" ca="1" si="357"/>
        <v>0.12462575957481378</v>
      </c>
      <c r="CL205" s="74">
        <f t="shared" ca="1" si="358"/>
        <v>-0.48568727330533329</v>
      </c>
    </row>
    <row r="206" spans="1:90" x14ac:dyDescent="0.35">
      <c r="A206" s="73" t="s">
        <v>1737</v>
      </c>
      <c r="B206" s="41">
        <f t="shared" si="359"/>
        <v>45243</v>
      </c>
      <c r="C206" s="57">
        <f>'HAVERW (new)'!B261</f>
        <v>412</v>
      </c>
      <c r="D206" s="57">
        <f>'HAVERW (new)'!C261-'HAVERW (new)'!B261</f>
        <v>51</v>
      </c>
      <c r="E206" s="4">
        <f ca="1">AVERAGE(OFFSET('HAVERD (new)'!B$12,(ROWS('Chart Data'!$A$5:$A206)-1)*7,0,7,1))</f>
        <v>117</v>
      </c>
      <c r="F206" s="4">
        <f ca="1">AVERAGE(OFFSET('HAVERD (new)'!C$12,(ROWS('Chart Data'!$A$5:$A206)-1)*7,0,7,1))</f>
        <v>106.14285714285714</v>
      </c>
      <c r="G206" s="57">
        <f>'HAVERW (new)'!Q261</f>
        <v>32010</v>
      </c>
      <c r="H206" s="4">
        <f ca="1">AVERAGE(OFFSET('HAVERD (new)'!O$12,(ROWS('Chart Data'!$A$5:$A206)-1)*7,0,7,1))</f>
        <v>94.714285714285708</v>
      </c>
      <c r="I206" s="4">
        <f ca="1">AVERAGE(OFFSET('HAVERD (new)'!P$12,(ROWS('Chart Data'!$A$5:$A206)-1)*7,0,7,1))</f>
        <v>92.714285714285708</v>
      </c>
      <c r="J206" s="4">
        <f ca="1">AVERAGE(OFFSET('HAVERD (new)'!Q$12,(ROWS('Chart Data'!$A$5:$A206)-1)*7,0,7,1))</f>
        <v>87.428571428571431</v>
      </c>
      <c r="K206" s="4">
        <f ca="1">AVERAGE(OFFSET('HAVERD (new)'!R$12,(ROWS('Chart Data'!$A$5:$A206)-1)*7,0,7,1))</f>
        <v>88.714285714285708</v>
      </c>
      <c r="L206" s="57">
        <f>'HAVERW (new)'!D261</f>
        <v>10800</v>
      </c>
      <c r="M206" s="57">
        <f>'HAVERW (new)'!F261</f>
        <v>134.18571428571428</v>
      </c>
      <c r="N206" s="4" t="e">
        <f ca="1">AVERAGE(OFFSET('HAVERD (new)'!D$12,(ROWS('Chart Data'!$A$5:$A206)-1)*7,0,7,1))</f>
        <v>#DIV/0!</v>
      </c>
      <c r="O206" s="4">
        <f ca="1">AVERAGE(OFFSET('HAVERD (new)'!E$12,(ROWS('Chart Data'!$A$5:$A206)-1)*7,0,7,1))</f>
        <v>92.165714285714259</v>
      </c>
      <c r="P206" s="4">
        <f ca="1">AVERAGE(AVERAGE(OFFSET('HAVERD (new)'!F$12,(ROWS('Chart Data'!$A$5:$A206)-1)*7,0,7,1)),AVERAGE(OFFSET('HAVERD (new)'!J$12,(ROWS('Chart Data'!$A$5:$A206)-1)*7,0,7,1)),AVERAGE(OFFSET('HAVERD (new)'!K$12,(ROWS('Chart Data'!$A$5:$A206)-1)*7,0,7,1)))</f>
        <v>93.317619047619061</v>
      </c>
      <c r="Q206" s="4">
        <f ca="1">AVERAGE(AVERAGE(OFFSET('HAVERD (new)'!H$12,(ROWS('Chart Data'!$A$5:$A206)-1)*7,0,7,1)),AVERAGE(OFFSET('HAVERD (new)'!I$12,(ROWS('Chart Data'!$A$5:$A206)-1)*7,0,7,1)))</f>
        <v>90.65285714285713</v>
      </c>
      <c r="R206" s="4">
        <f ca="1">AVERAGE(AVERAGE(OFFSET('HAVERD (new)'!L$12,(ROWS('Chart Data'!$A$5:$A206)-1)*7,0,7,1)),AVERAGE(OFFSET('HAVERD (new)'!M$12,(ROWS('Chart Data'!$A$5:$A206)-1)*7,0,7,1)))</f>
        <v>86.577857142857141</v>
      </c>
      <c r="S206" s="57">
        <f>'Fuel demand'!C152</f>
        <v>103.61744423299463</v>
      </c>
      <c r="T206" s="57">
        <f ca="1">AVERAGE(OFFSET(Energy!E$1109,(ROWS('Chart Data'!$A$5:$A206)-1)*7,0,7,1))</f>
        <v>700864.42857142852</v>
      </c>
      <c r="U206" s="57">
        <f ca="1">-AVERAGE(OFFSET('HAVERD (new)'!T$12,(ROWS('Chart Data'!$A$5:$A206)-1)*7,0,7,1))</f>
        <v>-113.87285714285714</v>
      </c>
      <c r="V206" s="4">
        <f ca="1">-AVERAGE(OFFSET('HAVERD (new)'!U$12,(ROWS('Chart Data'!$A$5:$A206)-1)*7,0,7,1))*10000</f>
        <v>-858.8</v>
      </c>
      <c r="W206" s="4"/>
      <c r="Z206" s="4"/>
      <c r="AA206" s="4">
        <f t="shared" si="317"/>
        <v>-7.2072072072072118</v>
      </c>
      <c r="AB206" s="4">
        <f t="shared" si="318"/>
        <v>13.33333333333333</v>
      </c>
      <c r="AC206" s="4">
        <f t="shared" ca="1" si="319"/>
        <v>2.2471910112359605</v>
      </c>
      <c r="AD206" s="4">
        <f t="shared" ca="1" si="320"/>
        <v>-2.2368421052631593</v>
      </c>
      <c r="AE206" s="4">
        <f t="shared" si="301"/>
        <v>8.0251079913606915</v>
      </c>
      <c r="AF206" s="4">
        <f t="shared" ca="1" si="302"/>
        <v>1.2213740458015154</v>
      </c>
      <c r="AG206" s="4">
        <f t="shared" ca="1" si="303"/>
        <v>0.46439628482970452</v>
      </c>
      <c r="AH206" s="4">
        <f t="shared" ca="1" si="304"/>
        <v>3.3783783783783772</v>
      </c>
      <c r="AI206" s="4">
        <f t="shared" ca="1" si="305"/>
        <v>1.9704433497536922</v>
      </c>
      <c r="AJ206" s="4">
        <f t="shared" si="306"/>
        <v>-138.20026466696075</v>
      </c>
      <c r="AK206" s="4">
        <f t="shared" si="307"/>
        <v>-22.93239251723006</v>
      </c>
      <c r="AL206" s="73" t="e">
        <f>NA()</f>
        <v>#N/A</v>
      </c>
      <c r="AM206" s="4">
        <f t="shared" ca="1" si="308"/>
        <v>8.1847908107654419</v>
      </c>
      <c r="AN206" s="4">
        <f t="shared" ca="1" si="309"/>
        <v>11.389822030478225</v>
      </c>
      <c r="AO206" s="4">
        <f t="shared" ca="1" si="310"/>
        <v>9.1404738358343618</v>
      </c>
      <c r="AP206" s="4">
        <f t="shared" ca="1" si="311"/>
        <v>6.8692800084642514</v>
      </c>
      <c r="AQ206" s="4">
        <f t="shared" si="312"/>
        <v>12.472634142765449</v>
      </c>
      <c r="AR206" s="4">
        <f t="shared" ca="1" si="313"/>
        <v>1.2231032213205761</v>
      </c>
      <c r="AS206" s="57">
        <f t="shared" ca="1" si="321"/>
        <v>113.87285714285714</v>
      </c>
      <c r="AT206" s="57">
        <f t="shared" ca="1" si="322"/>
        <v>858.8</v>
      </c>
      <c r="AW206" s="4">
        <f t="shared" si="360"/>
        <v>-2.3412189708976352</v>
      </c>
      <c r="AX206" s="4">
        <f t="shared" si="323"/>
        <v>5.3080637915543569</v>
      </c>
      <c r="AY206" s="4">
        <f t="shared" ca="1" si="324"/>
        <v>1.3737189785240467</v>
      </c>
      <c r="AZ206" s="4">
        <f t="shared" ca="1" si="325"/>
        <v>-1.5993937679224135</v>
      </c>
      <c r="BA206" s="4">
        <f t="shared" si="326"/>
        <v>8.6356236671650439</v>
      </c>
      <c r="BB206" s="4">
        <f t="shared" ca="1" si="327"/>
        <v>0.90718576991914157</v>
      </c>
      <c r="BC206" s="4">
        <f t="shared" ca="1" si="328"/>
        <v>8.48413307507262</v>
      </c>
      <c r="BD206" s="4">
        <f t="shared" ca="1" si="329"/>
        <v>8.8190886552548413</v>
      </c>
      <c r="BE206" s="4">
        <f t="shared" ca="1" si="330"/>
        <v>2.2106088630235501</v>
      </c>
      <c r="BF206" s="4">
        <f t="shared" si="331"/>
        <v>-46.684069721028955</v>
      </c>
      <c r="BG206" s="4">
        <f t="shared" si="332"/>
        <v>-21.591056057575209</v>
      </c>
      <c r="BH206" s="4" t="e">
        <f t="shared" si="333"/>
        <v>#N/A</v>
      </c>
      <c r="BI206" s="4">
        <f t="shared" ca="1" si="334"/>
        <v>5.6983886712542846</v>
      </c>
      <c r="BJ206" s="4">
        <f t="shared" ca="1" si="335"/>
        <v>6.5020239369543598</v>
      </c>
      <c r="BK206" s="4">
        <f t="shared" ca="1" si="336"/>
        <v>7.3105584741627645</v>
      </c>
      <c r="BL206" s="4">
        <f t="shared" ca="1" si="337"/>
        <v>3.8949871892544174</v>
      </c>
      <c r="BM206" s="4">
        <f t="shared" si="338"/>
        <v>11.912089643133205</v>
      </c>
      <c r="BN206" s="4">
        <f t="shared" ca="1" si="339"/>
        <v>6.4174633086336854</v>
      </c>
      <c r="BO206" s="4">
        <f t="shared" ca="1" si="340"/>
        <v>194.33071428571429</v>
      </c>
      <c r="BP206" s="4">
        <f t="shared" ca="1" si="341"/>
        <v>933.34999999999991</v>
      </c>
      <c r="BS206" s="74">
        <f t="shared" si="314"/>
        <v>0.51477753261630599</v>
      </c>
      <c r="BT206" s="74">
        <f t="shared" si="315"/>
        <v>-0.68152344313921687</v>
      </c>
      <c r="BU206" s="74">
        <f t="shared" ca="1" si="342"/>
        <v>2.4174563865348227E-2</v>
      </c>
      <c r="BV206" s="74">
        <f t="shared" ca="1" si="343"/>
        <v>0.22505461937647656</v>
      </c>
      <c r="BW206" s="74">
        <f t="shared" si="344"/>
        <v>-1.1133718427641075</v>
      </c>
      <c r="BX206" s="74">
        <f t="shared" ca="1" si="345"/>
        <v>-0.22444962981088634</v>
      </c>
      <c r="BY206" s="74">
        <f t="shared" ca="1" si="316"/>
        <v>-0.39349684222342102</v>
      </c>
      <c r="BZ206" s="74">
        <f t="shared" ca="1" si="346"/>
        <v>0.49560532025404491</v>
      </c>
      <c r="CA206" s="74">
        <f t="shared" ca="1" si="347"/>
        <v>-2.0350957876959858E-2</v>
      </c>
      <c r="CB206" s="74">
        <f t="shared" si="348"/>
        <v>2.5155029525042458</v>
      </c>
      <c r="CC206" s="74">
        <f t="shared" si="349"/>
        <v>0.47704764490567397</v>
      </c>
      <c r="CD206" s="74" t="e">
        <f t="shared" ca="1" si="350"/>
        <v>#DIV/0!</v>
      </c>
      <c r="CE206" s="74">
        <f t="shared" ca="1" si="351"/>
        <v>-1.3800565376003904</v>
      </c>
      <c r="CF206" s="74">
        <f t="shared" ca="1" si="352"/>
        <v>-1.2022819367425683</v>
      </c>
      <c r="CG206" s="74">
        <f t="shared" ca="1" si="353"/>
        <v>-1.1731522121664435</v>
      </c>
      <c r="CH206" s="74">
        <f t="shared" ca="1" si="354"/>
        <v>-1.5027773547587002</v>
      </c>
      <c r="CI206" s="74">
        <f t="shared" si="355"/>
        <v>0.45373604907346515</v>
      </c>
      <c r="CJ206" s="74">
        <f t="shared" ca="1" si="356"/>
        <v>0.82383845947472467</v>
      </c>
      <c r="CK206" s="74">
        <f t="shared" ca="1" si="357"/>
        <v>1.0818795884752868</v>
      </c>
      <c r="CL206" s="74">
        <f t="shared" ca="1" si="358"/>
        <v>-0.53314092114264622</v>
      </c>
    </row>
    <row r="207" spans="1:90" x14ac:dyDescent="0.35">
      <c r="A207" s="73" t="s">
        <v>1738</v>
      </c>
      <c r="B207" s="41">
        <f t="shared" si="359"/>
        <v>45250</v>
      </c>
      <c r="C207" s="57">
        <f>'HAVERW (new)'!B262</f>
        <v>392</v>
      </c>
      <c r="D207" s="57">
        <f>'HAVERW (new)'!C262-'HAVERW (new)'!B262</f>
        <v>51</v>
      </c>
      <c r="E207" s="4">
        <f ca="1">AVERAGE(OFFSET('HAVERD (new)'!B$12,(ROWS('Chart Data'!$A$5:$A207)-1)*7,0,7,1))</f>
        <v>118</v>
      </c>
      <c r="F207" s="4">
        <f ca="1">AVERAGE(OFFSET('HAVERD (new)'!C$12,(ROWS('Chart Data'!$A$5:$A207)-1)*7,0,7,1))</f>
        <v>108.42857142857143</v>
      </c>
      <c r="G207" s="57">
        <f>'HAVERW (new)'!Q262</f>
        <v>31952</v>
      </c>
      <c r="H207" s="4">
        <f ca="1">AVERAGE(OFFSET('HAVERD (new)'!O$12,(ROWS('Chart Data'!$A$5:$A207)-1)*7,0,7,1))</f>
        <v>96.142857142857139</v>
      </c>
      <c r="I207" s="4">
        <f ca="1">AVERAGE(OFFSET('HAVERD (new)'!P$12,(ROWS('Chart Data'!$A$5:$A207)-1)*7,0,7,1))</f>
        <v>92.857142857142861</v>
      </c>
      <c r="J207" s="4">
        <f ca="1">AVERAGE(OFFSET('HAVERD (new)'!Q$12,(ROWS('Chart Data'!$A$5:$A207)-1)*7,0,7,1))</f>
        <v>88.571428571428569</v>
      </c>
      <c r="K207" s="4">
        <f ca="1">AVERAGE(OFFSET('HAVERD (new)'!R$12,(ROWS('Chart Data'!$A$5:$A207)-1)*7,0,7,1))</f>
        <v>90.142857142857139</v>
      </c>
      <c r="L207" s="57">
        <f>'HAVERW (new)'!D262</f>
        <v>10826</v>
      </c>
      <c r="M207" s="57">
        <f>'HAVERW (new)'!F262</f>
        <v>134.54285714285714</v>
      </c>
      <c r="N207" s="4" t="e">
        <f ca="1">AVERAGE(OFFSET('HAVERD (new)'!D$12,(ROWS('Chart Data'!$A$5:$A207)-1)*7,0,7,1))</f>
        <v>#DIV/0!</v>
      </c>
      <c r="O207" s="4">
        <f ca="1">AVERAGE(OFFSET('HAVERD (new)'!E$12,(ROWS('Chart Data'!$A$5:$A207)-1)*7,0,7,1))</f>
        <v>96.585714285714303</v>
      </c>
      <c r="P207" s="4">
        <f ca="1">AVERAGE(AVERAGE(OFFSET('HAVERD (new)'!F$12,(ROWS('Chart Data'!$A$5:$A207)-1)*7,0,7,1)),AVERAGE(OFFSET('HAVERD (new)'!J$12,(ROWS('Chart Data'!$A$5:$A207)-1)*7,0,7,1)),AVERAGE(OFFSET('HAVERD (new)'!K$12,(ROWS('Chart Data'!$A$5:$A207)-1)*7,0,7,1)))</f>
        <v>100.10523809523808</v>
      </c>
      <c r="Q207" s="4">
        <f ca="1">AVERAGE(AVERAGE(OFFSET('HAVERD (new)'!H$12,(ROWS('Chart Data'!$A$5:$A207)-1)*7,0,7,1)),AVERAGE(OFFSET('HAVERD (new)'!I$12,(ROWS('Chart Data'!$A$5:$A207)-1)*7,0,7,1)))</f>
        <v>90.008571428571429</v>
      </c>
      <c r="R207" s="4">
        <f ca="1">AVERAGE(AVERAGE(OFFSET('HAVERD (new)'!L$12,(ROWS('Chart Data'!$A$5:$A207)-1)*7,0,7,1)),AVERAGE(OFFSET('HAVERD (new)'!M$12,(ROWS('Chart Data'!$A$5:$A207)-1)*7,0,7,1)))</f>
        <v>86.61571428571429</v>
      </c>
      <c r="S207" s="57">
        <f>'Fuel demand'!C153</f>
        <v>104.10122537776296</v>
      </c>
      <c r="T207" s="57">
        <f ca="1">AVERAGE(OFFSET(Energy!E$1109,(ROWS('Chart Data'!$A$5:$A207)-1)*7,0,7,1))</f>
        <v>747180.57142857148</v>
      </c>
      <c r="U207" s="57">
        <f ca="1">-AVERAGE(OFFSET('HAVERD (new)'!T$12,(ROWS('Chart Data'!$A$5:$A207)-1)*7,0,7,1))</f>
        <v>-188.96428571428572</v>
      </c>
      <c r="V207" s="4">
        <f ca="1">-AVERAGE(OFFSET('HAVERD (new)'!U$12,(ROWS('Chart Data'!$A$5:$A207)-1)*7,0,7,1))*10000</f>
        <v>-834.8</v>
      </c>
      <c r="W207" s="4"/>
      <c r="Z207" s="4"/>
      <c r="AA207" s="4">
        <f t="shared" si="317"/>
        <v>-3.4482758620689613</v>
      </c>
      <c r="AB207" s="4">
        <f t="shared" si="318"/>
        <v>8.5106382978723296</v>
      </c>
      <c r="AC207" s="4">
        <f t="shared" ca="1" si="319"/>
        <v>2.6086956521739202</v>
      </c>
      <c r="AD207" s="4">
        <f t="shared" ca="1" si="320"/>
        <v>-0.91383812010443766</v>
      </c>
      <c r="AE207" s="4">
        <f t="shared" si="301"/>
        <v>10.373415316591238</v>
      </c>
      <c r="AF207" s="4">
        <f t="shared" ca="1" si="302"/>
        <v>2.4353120243531201</v>
      </c>
      <c r="AG207" s="4">
        <f t="shared" ca="1" si="303"/>
        <v>2.3622047244094668</v>
      </c>
      <c r="AH207" s="4">
        <f t="shared" ca="1" si="304"/>
        <v>9.7345132743362974</v>
      </c>
      <c r="AI207" s="4">
        <f t="shared" ca="1" si="305"/>
        <v>5.166666666666675</v>
      </c>
      <c r="AJ207" s="4">
        <f t="shared" si="306"/>
        <v>-63.288084464555048</v>
      </c>
      <c r="AK207" s="4">
        <f t="shared" si="307"/>
        <v>-21.582014987510412</v>
      </c>
      <c r="AL207" s="73" t="e">
        <f>NA()</f>
        <v>#N/A</v>
      </c>
      <c r="AM207" s="4">
        <f t="shared" ca="1" si="308"/>
        <v>8.6872648940616859</v>
      </c>
      <c r="AN207" s="4">
        <f t="shared" ca="1" si="309"/>
        <v>11.296351199678112</v>
      </c>
      <c r="AO207" s="4">
        <f t="shared" ca="1" si="310"/>
        <v>7.0247407445154897</v>
      </c>
      <c r="AP207" s="4">
        <f t="shared" ca="1" si="311"/>
        <v>6.987700940516306</v>
      </c>
      <c r="AQ207" s="4">
        <f t="shared" si="312"/>
        <v>11.883382340987648</v>
      </c>
      <c r="AR207" s="4">
        <f t="shared" ca="1" si="313"/>
        <v>7.5317788682553566</v>
      </c>
      <c r="AS207" s="57">
        <f t="shared" ca="1" si="321"/>
        <v>188.96428571428572</v>
      </c>
      <c r="AT207" s="57">
        <f t="shared" ca="1" si="322"/>
        <v>834.8</v>
      </c>
      <c r="AW207" s="4">
        <f t="shared" si="360"/>
        <v>-3.5792277860389383</v>
      </c>
      <c r="AX207" s="4">
        <f t="shared" si="323"/>
        <v>6.9892947945938699</v>
      </c>
      <c r="AY207" s="4">
        <f t="shared" ca="1" si="324"/>
        <v>1.5536007001317576</v>
      </c>
      <c r="AZ207" s="4">
        <f t="shared" ca="1" si="325"/>
        <v>-1.7938396925063465</v>
      </c>
      <c r="BA207" s="4">
        <f t="shared" si="326"/>
        <v>9.3111452340673466</v>
      </c>
      <c r="BB207" s="4">
        <f t="shared" ca="1" si="327"/>
        <v>0.98890534227248084</v>
      </c>
      <c r="BC207" s="4">
        <f t="shared" ca="1" si="328"/>
        <v>7.8411316245960432</v>
      </c>
      <c r="BD207" s="4">
        <f t="shared" ca="1" si="329"/>
        <v>10.60616524970099</v>
      </c>
      <c r="BE207" s="4">
        <f t="shared" ca="1" si="330"/>
        <v>2.8984107953906992</v>
      </c>
      <c r="BF207" s="4">
        <f t="shared" si="331"/>
        <v>-63.610475653921647</v>
      </c>
      <c r="BG207" s="4">
        <f t="shared" si="332"/>
        <v>-21.70831762628228</v>
      </c>
      <c r="BH207" s="4" t="e">
        <f t="shared" si="333"/>
        <v>#N/A</v>
      </c>
      <c r="BI207" s="4">
        <f t="shared" ca="1" si="334"/>
        <v>6.8493503516289582</v>
      </c>
      <c r="BJ207" s="4">
        <f t="shared" ca="1" si="335"/>
        <v>8.3712919088146318</v>
      </c>
      <c r="BK207" s="4">
        <f t="shared" ca="1" si="336"/>
        <v>7.5648685701430693</v>
      </c>
      <c r="BL207" s="4">
        <f t="shared" ca="1" si="337"/>
        <v>5.3586036976766556</v>
      </c>
      <c r="BM207" s="4">
        <f t="shared" si="338"/>
        <v>12.282606031449099</v>
      </c>
      <c r="BN207" s="4">
        <f t="shared" ca="1" si="339"/>
        <v>5.9559606191520125</v>
      </c>
      <c r="BO207" s="4">
        <f t="shared" ca="1" si="340"/>
        <v>181.23785714285714</v>
      </c>
      <c r="BP207" s="4">
        <f t="shared" ca="1" si="341"/>
        <v>843.09999999999991</v>
      </c>
      <c r="BS207" s="74">
        <f t="shared" si="314"/>
        <v>-0.22011420921067992</v>
      </c>
      <c r="BT207" s="74">
        <f t="shared" si="315"/>
        <v>-0.68152344313921687</v>
      </c>
      <c r="BU207" s="74">
        <f t="shared" ca="1" si="342"/>
        <v>0.13955316413181074</v>
      </c>
      <c r="BV207" s="74">
        <f t="shared" ca="1" si="343"/>
        <v>0.43475609500181622</v>
      </c>
      <c r="BW207" s="74">
        <f t="shared" si="344"/>
        <v>-1.1246868804908876</v>
      </c>
      <c r="BX207" s="74">
        <f t="shared" ca="1" si="345"/>
        <v>4.9269430934102514E-2</v>
      </c>
      <c r="BY207" s="74">
        <f t="shared" ca="1" si="316"/>
        <v>-0.46295169271561393</v>
      </c>
      <c r="BZ207" s="74">
        <f t="shared" ca="1" si="346"/>
        <v>0.77896899740440162</v>
      </c>
      <c r="CA207" s="74">
        <f t="shared" ca="1" si="347"/>
        <v>0.45804842505161641</v>
      </c>
      <c r="CB207" s="74">
        <f t="shared" si="348"/>
        <v>2.5268152509166724</v>
      </c>
      <c r="CC207" s="74">
        <f t="shared" si="349"/>
        <v>0.49874365079426025</v>
      </c>
      <c r="CD207" s="74" t="e">
        <f t="shared" ca="1" si="350"/>
        <v>#DIV/0!</v>
      </c>
      <c r="CE207" s="74">
        <f t="shared" ca="1" si="351"/>
        <v>-0.68699678572259182</v>
      </c>
      <c r="CF207" s="74">
        <f t="shared" ca="1" si="352"/>
        <v>-0.35470184930790122</v>
      </c>
      <c r="CG207" s="74">
        <f t="shared" ca="1" si="353"/>
        <v>-1.2461681613173219</v>
      </c>
      <c r="CH207" s="74">
        <f t="shared" ca="1" si="354"/>
        <v>-1.4986381279269685</v>
      </c>
      <c r="CI207" s="74">
        <f t="shared" si="355"/>
        <v>0.57111856066715727</v>
      </c>
      <c r="CJ207" s="74">
        <f t="shared" ca="1" si="356"/>
        <v>1.3526326311917234</v>
      </c>
      <c r="CK207" s="74">
        <f t="shared" ca="1" si="357"/>
        <v>0.12991405452787347</v>
      </c>
      <c r="CL207" s="74">
        <f t="shared" ca="1" si="358"/>
        <v>-0.49592237381926357</v>
      </c>
    </row>
    <row r="208" spans="1:90" x14ac:dyDescent="0.35">
      <c r="A208" s="73" t="s">
        <v>1739</v>
      </c>
      <c r="B208" s="41">
        <f t="shared" si="359"/>
        <v>45257</v>
      </c>
      <c r="C208" s="57">
        <f>'HAVERW (new)'!B263</f>
        <v>426</v>
      </c>
      <c r="D208" s="57">
        <f>'HAVERW (new)'!C263-'HAVERW (new)'!B263</f>
        <v>45</v>
      </c>
      <c r="E208" s="4">
        <f ca="1">AVERAGE(OFFSET('HAVERD (new)'!B$12,(ROWS('Chart Data'!$A$5:$A208)-1)*7,0,7,1))</f>
        <v>117.28571428571429</v>
      </c>
      <c r="F208" s="4">
        <f ca="1">AVERAGE(OFFSET('HAVERD (new)'!C$12,(ROWS('Chart Data'!$A$5:$A208)-1)*7,0,7,1))</f>
        <v>107.14285714285714</v>
      </c>
      <c r="G208" s="57">
        <f>'HAVERW (new)'!Q263</f>
        <v>32379</v>
      </c>
      <c r="H208" s="4">
        <f ca="1">AVERAGE(OFFSET('HAVERD (new)'!O$12,(ROWS('Chart Data'!$A$5:$A208)-1)*7,0,7,1))</f>
        <v>93.571428571428569</v>
      </c>
      <c r="I208" s="4">
        <f ca="1">AVERAGE(OFFSET('HAVERD (new)'!P$12,(ROWS('Chart Data'!$A$5:$A208)-1)*7,0,7,1))</f>
        <v>92</v>
      </c>
      <c r="J208" s="4">
        <f ca="1">AVERAGE(OFFSET('HAVERD (new)'!Q$12,(ROWS('Chart Data'!$A$5:$A208)-1)*7,0,7,1))</f>
        <v>86.714285714285708</v>
      </c>
      <c r="K208" s="4">
        <f ca="1">AVERAGE(OFFSET('HAVERD (new)'!R$12,(ROWS('Chart Data'!$A$5:$A208)-1)*7,0,7,1))</f>
        <v>88</v>
      </c>
      <c r="L208" s="57">
        <f>'HAVERW (new)'!D263</f>
        <v>3541</v>
      </c>
      <c r="M208" s="57">
        <f>'HAVERW (new)'!F263</f>
        <v>132.7571428571429</v>
      </c>
      <c r="N208" s="4" t="e">
        <f ca="1">AVERAGE(OFFSET('HAVERD (new)'!D$12,(ROWS('Chart Data'!$A$5:$A208)-1)*7,0,7,1))</f>
        <v>#DIV/0!</v>
      </c>
      <c r="O208" s="4">
        <f ca="1">AVERAGE(OFFSET('HAVERD (new)'!E$12,(ROWS('Chart Data'!$A$5:$A208)-1)*7,0,7,1))</f>
        <v>102.64714285714285</v>
      </c>
      <c r="P208" s="4">
        <f ca="1">AVERAGE(AVERAGE(OFFSET('HAVERD (new)'!F$12,(ROWS('Chart Data'!$A$5:$A208)-1)*7,0,7,1)),AVERAGE(OFFSET('HAVERD (new)'!J$12,(ROWS('Chart Data'!$A$5:$A208)-1)*7,0,7,1)),AVERAGE(OFFSET('HAVERD (new)'!K$12,(ROWS('Chart Data'!$A$5:$A208)-1)*7,0,7,1)))</f>
        <v>112.13666666666666</v>
      </c>
      <c r="Q208" s="4">
        <f ca="1">AVERAGE(AVERAGE(OFFSET('HAVERD (new)'!H$12,(ROWS('Chart Data'!$A$5:$A208)-1)*7,0,7,1)),AVERAGE(OFFSET('HAVERD (new)'!I$12,(ROWS('Chart Data'!$A$5:$A208)-1)*7,0,7,1)))</f>
        <v>91.747142857142862</v>
      </c>
      <c r="R208" s="4">
        <f ca="1">AVERAGE(AVERAGE(OFFSET('HAVERD (new)'!L$12,(ROWS('Chart Data'!$A$5:$A208)-1)*7,0,7,1)),AVERAGE(OFFSET('HAVERD (new)'!M$12,(ROWS('Chart Data'!$A$5:$A208)-1)*7,0,7,1)))</f>
        <v>90.751428571428562</v>
      </c>
      <c r="S208" s="57">
        <f>'Fuel demand'!C154</f>
        <v>102.99462740516655</v>
      </c>
      <c r="T208" s="57">
        <f ca="1">AVERAGE(OFFSET(Energy!E$1109,(ROWS('Chart Data'!$A$5:$A208)-1)*7,0,7,1))</f>
        <v>833408.85714285716</v>
      </c>
      <c r="U208" s="57">
        <f ca="1">-AVERAGE(OFFSET('HAVERD (new)'!T$12,(ROWS('Chart Data'!$A$5:$A208)-1)*7,0,7,1))</f>
        <v>-203.76999999999998</v>
      </c>
      <c r="V208" s="4">
        <f ca="1">-AVERAGE(OFFSET('HAVERD (new)'!U$12,(ROWS('Chart Data'!$A$5:$A208)-1)*7,0,7,1))*10000</f>
        <v>-639.4</v>
      </c>
      <c r="W208" s="4"/>
      <c r="Z208" s="4"/>
      <c r="AA208" s="4">
        <f t="shared" si="317"/>
        <v>-3.8374717832957095</v>
      </c>
      <c r="AB208" s="4">
        <f t="shared" si="318"/>
        <v>-2.1739130434782594</v>
      </c>
      <c r="AC208" s="4">
        <f t="shared" ca="1" si="319"/>
        <v>1.6089108910891214</v>
      </c>
      <c r="AD208" s="4">
        <f t="shared" ca="1" si="320"/>
        <v>-2.7237354085603127</v>
      </c>
      <c r="AE208" s="4">
        <f t="shared" si="301"/>
        <v>9.2335200053977431</v>
      </c>
      <c r="AF208" s="4">
        <f t="shared" ca="1" si="302"/>
        <v>-0.90771558245084094</v>
      </c>
      <c r="AG208" s="4">
        <f t="shared" ca="1" si="303"/>
        <v>3.3707865168539408</v>
      </c>
      <c r="AH208" s="4">
        <f t="shared" ca="1" si="304"/>
        <v>5.7491289198606133</v>
      </c>
      <c r="AI208" s="4">
        <f t="shared" ca="1" si="305"/>
        <v>4.0540540540540571</v>
      </c>
      <c r="AJ208" s="4">
        <f t="shared" si="306"/>
        <v>-16.826129990102267</v>
      </c>
      <c r="AK208" s="4">
        <f t="shared" si="307"/>
        <v>-19.645482057933407</v>
      </c>
      <c r="AL208" s="73" t="e">
        <f>NA()</f>
        <v>#N/A</v>
      </c>
      <c r="AM208" s="4">
        <f t="shared" ca="1" si="308"/>
        <v>1.6495253724164272</v>
      </c>
      <c r="AN208" s="4">
        <f t="shared" ca="1" si="309"/>
        <v>3.3182113336024388</v>
      </c>
      <c r="AO208" s="4">
        <f t="shared" ca="1" si="310"/>
        <v>1.1369899686619167</v>
      </c>
      <c r="AP208" s="4">
        <f t="shared" ca="1" si="311"/>
        <v>2.6375952240542233</v>
      </c>
      <c r="AQ208" s="4">
        <f t="shared" si="312"/>
        <v>10.58448133720078</v>
      </c>
      <c r="AR208" s="4">
        <f t="shared" ca="1" si="313"/>
        <v>9.9713415520350743</v>
      </c>
      <c r="AS208" s="57">
        <f t="shared" ca="1" si="321"/>
        <v>203.76999999999998</v>
      </c>
      <c r="AT208" s="57">
        <f t="shared" ca="1" si="322"/>
        <v>639.4</v>
      </c>
      <c r="AW208" s="4">
        <f t="shared" si="360"/>
        <v>-4.474820221658784</v>
      </c>
      <c r="AX208" s="4">
        <f t="shared" si="323"/>
        <v>6.9175146469318518</v>
      </c>
      <c r="AY208" s="4">
        <f t="shared" ca="1" si="324"/>
        <v>1.9244607942967618</v>
      </c>
      <c r="AZ208" s="4">
        <f t="shared" ca="1" si="325"/>
        <v>-2.0005188020989997</v>
      </c>
      <c r="BA208" s="4">
        <f t="shared" si="326"/>
        <v>8.8292554071256966</v>
      </c>
      <c r="BB208" s="4">
        <f t="shared" ca="1" si="327"/>
        <v>0.79985523453856011</v>
      </c>
      <c r="BC208" s="4">
        <f t="shared" ca="1" si="328"/>
        <v>6.0052568252380976</v>
      </c>
      <c r="BD208" s="4">
        <f t="shared" ca="1" si="329"/>
        <v>10.03247855827674</v>
      </c>
      <c r="BE208" s="4">
        <f t="shared" ca="1" si="330"/>
        <v>2.8771560969836854</v>
      </c>
      <c r="BF208" s="4">
        <f t="shared" si="331"/>
        <v>-53.037050569262689</v>
      </c>
      <c r="BG208" s="4">
        <f t="shared" si="332"/>
        <v>-21.41118512724551</v>
      </c>
      <c r="BH208" s="4" t="e">
        <f t="shared" si="333"/>
        <v>#N/A</v>
      </c>
      <c r="BI208" s="4">
        <f t="shared" ca="1" si="334"/>
        <v>6.3223535299514637</v>
      </c>
      <c r="BJ208" s="4">
        <f t="shared" ca="1" si="335"/>
        <v>8.5268439637340947</v>
      </c>
      <c r="BK208" s="4">
        <f t="shared" ca="1" si="336"/>
        <v>6.4528891871256651</v>
      </c>
      <c r="BL208" s="4">
        <f t="shared" ca="1" si="337"/>
        <v>5.7538000827249469</v>
      </c>
      <c r="BM208" s="4">
        <f t="shared" si="338"/>
        <v>11.802822645231446</v>
      </c>
      <c r="BN208" s="4">
        <f t="shared" ca="1" si="339"/>
        <v>7.0445143982593494</v>
      </c>
      <c r="BO208" s="4">
        <f t="shared" ca="1" si="340"/>
        <v>173.99714285714285</v>
      </c>
      <c r="BP208" s="4">
        <f t="shared" ca="1" si="341"/>
        <v>790.30000000000007</v>
      </c>
      <c r="BS208" s="74">
        <f t="shared" si="314"/>
        <v>1.0292017518951961</v>
      </c>
      <c r="BT208" s="74">
        <f t="shared" si="315"/>
        <v>-1.1789159911145048</v>
      </c>
      <c r="BU208" s="74">
        <f t="shared" ca="1" si="342"/>
        <v>5.7139878227195365E-2</v>
      </c>
      <c r="BV208" s="74">
        <f t="shared" ca="1" si="343"/>
        <v>0.31679901496256241</v>
      </c>
      <c r="BW208" s="74">
        <f t="shared" si="344"/>
        <v>-1.0413847923989032</v>
      </c>
      <c r="BX208" s="74">
        <f t="shared" ca="1" si="345"/>
        <v>-0.44342487840687633</v>
      </c>
      <c r="BY208" s="74">
        <f t="shared" ca="1" si="316"/>
        <v>-0.66125670371875123</v>
      </c>
      <c r="BZ208" s="74">
        <f t="shared" ca="1" si="346"/>
        <v>0.31850302203506925</v>
      </c>
      <c r="CA208" s="74">
        <f t="shared" ca="1" si="347"/>
        <v>-0.25955064934124561</v>
      </c>
      <c r="CB208" s="74">
        <f t="shared" si="348"/>
        <v>-0.64280374656517125</v>
      </c>
      <c r="CC208" s="74">
        <f t="shared" si="349"/>
        <v>0.39026362135133241</v>
      </c>
      <c r="CD208" s="74" t="e">
        <f t="shared" ca="1" si="350"/>
        <v>#DIV/0!</v>
      </c>
      <c r="CE208" s="74">
        <f t="shared" ca="1" si="351"/>
        <v>0.26344035946727862</v>
      </c>
      <c r="CF208" s="74">
        <f t="shared" ca="1" si="352"/>
        <v>1.1476805338213543</v>
      </c>
      <c r="CG208" s="74">
        <f t="shared" ca="1" si="353"/>
        <v>-1.0491384271341266</v>
      </c>
      <c r="CH208" s="74">
        <f t="shared" ca="1" si="354"/>
        <v>-1.0464471212152067</v>
      </c>
      <c r="CI208" s="74">
        <f t="shared" si="355"/>
        <v>0.30261853590894322</v>
      </c>
      <c r="CJ208" s="74">
        <f t="shared" ca="1" si="356"/>
        <v>2.3371061238031738</v>
      </c>
      <c r="CK208" s="74">
        <f t="shared" ca="1" si="357"/>
        <v>-5.7784195107446729E-2</v>
      </c>
      <c r="CL208" s="74">
        <f t="shared" ca="1" si="358"/>
        <v>-0.19290136769472269</v>
      </c>
    </row>
    <row r="209" spans="1:90" x14ac:dyDescent="0.35">
      <c r="A209" s="73" t="s">
        <v>1740</v>
      </c>
      <c r="B209" s="41">
        <f t="shared" si="359"/>
        <v>45264</v>
      </c>
      <c r="C209" s="57">
        <f>'HAVERW (new)'!B264</f>
        <v>382</v>
      </c>
      <c r="D209" s="57">
        <f>'HAVERW (new)'!C264-'HAVERW (new)'!B264</f>
        <v>50</v>
      </c>
      <c r="E209" s="4">
        <f ca="1">AVERAGE(OFFSET('HAVERD (new)'!B$12,(ROWS('Chart Data'!$A$5:$A209)-1)*7,0,7,1))</f>
        <v>117.71428571428571</v>
      </c>
      <c r="F209" s="4">
        <f ca="1">AVERAGE(OFFSET('HAVERD (new)'!C$12,(ROWS('Chart Data'!$A$5:$A209)-1)*7,0,7,1))</f>
        <v>106</v>
      </c>
      <c r="G209" s="57">
        <f>'HAVERW (new)'!Q264</f>
        <v>32956</v>
      </c>
      <c r="H209" s="4">
        <f ca="1">AVERAGE(OFFSET('HAVERD (new)'!O$12,(ROWS('Chart Data'!$A$5:$A209)-1)*7,0,7,1))</f>
        <v>95.142857142857139</v>
      </c>
      <c r="I209" s="4">
        <f ca="1">AVERAGE(OFFSET('HAVERD (new)'!P$12,(ROWS('Chart Data'!$A$5:$A209)-1)*7,0,7,1))</f>
        <v>84.285714285714292</v>
      </c>
      <c r="J209" s="4">
        <f ca="1">AVERAGE(OFFSET('HAVERD (new)'!Q$12,(ROWS('Chart Data'!$A$5:$A209)-1)*7,0,7,1))</f>
        <v>88.571428571428569</v>
      </c>
      <c r="K209" s="4">
        <f ca="1">AVERAGE(OFFSET('HAVERD (new)'!R$12,(ROWS('Chart Data'!$A$5:$A209)-1)*7,0,7,1))</f>
        <v>89.428571428571431</v>
      </c>
      <c r="L209" s="57">
        <f>'HAVERW (new)'!D264</f>
        <v>4818</v>
      </c>
      <c r="M209" s="57">
        <f>'HAVERW (new)'!F264</f>
        <v>129.5</v>
      </c>
      <c r="N209" s="4" t="e">
        <f ca="1">AVERAGE(OFFSET('HAVERD (new)'!D$12,(ROWS('Chart Data'!$A$5:$A209)-1)*7,0,7,1))</f>
        <v>#DIV/0!</v>
      </c>
      <c r="O209" s="4">
        <f ca="1">AVERAGE(OFFSET('HAVERD (new)'!E$12,(ROWS('Chart Data'!$A$5:$A209)-1)*7,0,7,1))</f>
        <v>98.094285714285732</v>
      </c>
      <c r="P209" s="4">
        <f ca="1">AVERAGE(AVERAGE(OFFSET('HAVERD (new)'!F$12,(ROWS('Chart Data'!$A$5:$A209)-1)*7,0,7,1)),AVERAGE(OFFSET('HAVERD (new)'!J$12,(ROWS('Chart Data'!$A$5:$A209)-1)*7,0,7,1)),AVERAGE(OFFSET('HAVERD (new)'!K$12,(ROWS('Chart Data'!$A$5:$A209)-1)*7,0,7,1)))</f>
        <v>105.23285714285714</v>
      </c>
      <c r="Q209" s="4">
        <f ca="1">AVERAGE(AVERAGE(OFFSET('HAVERD (new)'!H$12,(ROWS('Chart Data'!$A$5:$A209)-1)*7,0,7,1)),AVERAGE(OFFSET('HAVERD (new)'!I$12,(ROWS('Chart Data'!$A$5:$A209)-1)*7,0,7,1)))</f>
        <v>92.444999999999993</v>
      </c>
      <c r="R209" s="4">
        <f ca="1">AVERAGE(AVERAGE(OFFSET('HAVERD (new)'!L$12,(ROWS('Chart Data'!$A$5:$A209)-1)*7,0,7,1)),AVERAGE(OFFSET('HAVERD (new)'!M$12,(ROWS('Chart Data'!$A$5:$A209)-1)*7,0,7,1)))</f>
        <v>87.859285714285704</v>
      </c>
      <c r="S209" s="57">
        <f>'Fuel demand'!C155</f>
        <v>105.60794140794287</v>
      </c>
      <c r="T209" s="57">
        <f ca="1">AVERAGE(OFFSET(Energy!E$1109,(ROWS('Chart Data'!$A$5:$A209)-1)*7,0,7,1))</f>
        <v>754320.28571428568</v>
      </c>
      <c r="U209" s="57">
        <f ca="1">-AVERAGE(OFFSET('HAVERD (new)'!T$12,(ROWS('Chart Data'!$A$5:$A209)-1)*7,0,7,1))</f>
        <v>-130.38285714285715</v>
      </c>
      <c r="V209" s="4">
        <f ca="1">-AVERAGE(OFFSET('HAVERD (new)'!U$12,(ROWS('Chart Data'!$A$5:$A209)-1)*7,0,7,1))*10000</f>
        <v>-471.8</v>
      </c>
      <c r="W209" s="4"/>
      <c r="Z209" s="4"/>
      <c r="AA209" s="4">
        <f t="shared" si="317"/>
        <v>-13.181818181818183</v>
      </c>
      <c r="AB209" s="4">
        <f t="shared" si="318"/>
        <v>4.1666666666666741</v>
      </c>
      <c r="AC209" s="4">
        <f t="shared" ca="1" si="319"/>
        <v>3.5175879396984966</v>
      </c>
      <c r="AD209" s="4">
        <f t="shared" ca="1" si="320"/>
        <v>-2.4967148488830415</v>
      </c>
      <c r="AE209" s="4">
        <f t="shared" si="301"/>
        <v>9.3466936527422995</v>
      </c>
      <c r="AF209" s="4">
        <f t="shared" ca="1" si="302"/>
        <v>3.5769828926905056</v>
      </c>
      <c r="AG209" s="4">
        <f t="shared" ca="1" si="303"/>
        <v>-4.9919484702093282</v>
      </c>
      <c r="AH209" s="4">
        <f t="shared" ca="1" si="304"/>
        <v>6.7125645438898429</v>
      </c>
      <c r="AI209" s="4">
        <f t="shared" ca="1" si="305"/>
        <v>6.4625850340136015</v>
      </c>
      <c r="AJ209" s="4">
        <f t="shared" si="306"/>
        <v>-114.22854602045351</v>
      </c>
      <c r="AK209" s="4">
        <f t="shared" si="307"/>
        <v>-17.342937904622968</v>
      </c>
      <c r="AL209" s="73" t="e">
        <f>NA()</f>
        <v>#N/A</v>
      </c>
      <c r="AM209" s="4">
        <f t="shared" ca="1" si="308"/>
        <v>0.78229345544744699</v>
      </c>
      <c r="AN209" s="4">
        <f t="shared" ca="1" si="309"/>
        <v>5.3482385469800331</v>
      </c>
      <c r="AO209" s="4">
        <f t="shared" ca="1" si="310"/>
        <v>-0.41167146308808134</v>
      </c>
      <c r="AP209" s="4">
        <f t="shared" ca="1" si="311"/>
        <v>0.37128308907528051</v>
      </c>
      <c r="AQ209" s="4">
        <f t="shared" si="312"/>
        <v>12.222637412483174</v>
      </c>
      <c r="AR209" s="4">
        <f t="shared" ca="1" si="313"/>
        <v>-10.21824298692936</v>
      </c>
      <c r="AS209" s="57">
        <f t="shared" ca="1" si="321"/>
        <v>130.38285714285715</v>
      </c>
      <c r="AT209" s="57">
        <f t="shared" ca="1" si="322"/>
        <v>471.8</v>
      </c>
      <c r="AW209" s="4">
        <f t="shared" si="360"/>
        <v>-6.918693258597516</v>
      </c>
      <c r="AX209" s="4">
        <f t="shared" si="323"/>
        <v>5.9591813135985197</v>
      </c>
      <c r="AY209" s="4">
        <f t="shared" ca="1" si="324"/>
        <v>2.4955963735493745</v>
      </c>
      <c r="AZ209" s="4">
        <f t="shared" ca="1" si="325"/>
        <v>-2.0927826207027378</v>
      </c>
      <c r="BA209" s="4">
        <f t="shared" si="326"/>
        <v>9.2446842415229931</v>
      </c>
      <c r="BB209" s="4">
        <f t="shared" ca="1" si="327"/>
        <v>1.5814883450985751</v>
      </c>
      <c r="BC209" s="4">
        <f t="shared" ca="1" si="328"/>
        <v>0.30135976397094599</v>
      </c>
      <c r="BD209" s="4">
        <f t="shared" ca="1" si="329"/>
        <v>6.3936462791162834</v>
      </c>
      <c r="BE209" s="4">
        <f t="shared" ca="1" si="330"/>
        <v>4.4134372761220071</v>
      </c>
      <c r="BF209" s="4">
        <f t="shared" si="331"/>
        <v>-83.135756285517886</v>
      </c>
      <c r="BG209" s="4">
        <f t="shared" si="332"/>
        <v>-20.375706866824213</v>
      </c>
      <c r="BH209" s="4" t="e">
        <f t="shared" si="333"/>
        <v>#N/A</v>
      </c>
      <c r="BI209" s="4">
        <f t="shared" ca="1" si="334"/>
        <v>4.8259686331727503</v>
      </c>
      <c r="BJ209" s="4">
        <f t="shared" ca="1" si="335"/>
        <v>7.8381557776847011</v>
      </c>
      <c r="BK209" s="4">
        <f t="shared" ca="1" si="336"/>
        <v>4.2226332714809223</v>
      </c>
      <c r="BL209" s="4">
        <f t="shared" ca="1" si="337"/>
        <v>4.2164648155275151</v>
      </c>
      <c r="BM209" s="4">
        <f t="shared" si="338"/>
        <v>11.790783808359262</v>
      </c>
      <c r="BN209" s="4">
        <f t="shared" ca="1" si="339"/>
        <v>2.1269951636704119</v>
      </c>
      <c r="BO209" s="4">
        <f t="shared" ca="1" si="340"/>
        <v>159.2475</v>
      </c>
      <c r="BP209" s="4">
        <f t="shared" ca="1" si="341"/>
        <v>701.2</v>
      </c>
      <c r="BS209" s="74">
        <f t="shared" si="314"/>
        <v>-0.58756008012417293</v>
      </c>
      <c r="BT209" s="74">
        <f t="shared" si="315"/>
        <v>-0.76442220113509818</v>
      </c>
      <c r="BU209" s="74">
        <f t="shared" ca="1" si="342"/>
        <v>0.10658784976996361</v>
      </c>
      <c r="BV209" s="74">
        <f t="shared" ca="1" si="343"/>
        <v>0.21194827714989323</v>
      </c>
      <c r="BW209" s="74">
        <f t="shared" si="344"/>
        <v>-0.92881967570317736</v>
      </c>
      <c r="BX209" s="74">
        <f t="shared" ca="1" si="345"/>
        <v>-0.14233391158738942</v>
      </c>
      <c r="BY209" s="74">
        <f t="shared" ca="1" si="316"/>
        <v>-1.2773724485892208</v>
      </c>
      <c r="BZ209" s="74">
        <f t="shared" ca="1" si="346"/>
        <v>0.77896899740440162</v>
      </c>
      <c r="CA209" s="74">
        <f t="shared" ca="1" si="347"/>
        <v>0.21884873358733067</v>
      </c>
      <c r="CB209" s="74">
        <f t="shared" si="348"/>
        <v>-8.7195859154832925E-2</v>
      </c>
      <c r="CC209" s="74">
        <f t="shared" si="349"/>
        <v>0.19239604764742563</v>
      </c>
      <c r="CD209" s="74" t="e">
        <f t="shared" ca="1" si="350"/>
        <v>#DIV/0!</v>
      </c>
      <c r="CE209" s="74">
        <f t="shared" ca="1" si="351"/>
        <v>-0.45045150518511673</v>
      </c>
      <c r="CF209" s="74">
        <f t="shared" ca="1" si="352"/>
        <v>0.28559156878502467</v>
      </c>
      <c r="CG209" s="74">
        <f t="shared" ca="1" si="353"/>
        <v>-0.97005130704498188</v>
      </c>
      <c r="CH209" s="74">
        <f t="shared" ca="1" si="354"/>
        <v>-1.3626684314355746</v>
      </c>
      <c r="CI209" s="74">
        <f t="shared" si="355"/>
        <v>0.93670145655635217</v>
      </c>
      <c r="CJ209" s="74">
        <f t="shared" ca="1" si="356"/>
        <v>1.4341471759942814</v>
      </c>
      <c r="CK209" s="74">
        <f t="shared" ca="1" si="357"/>
        <v>0.8725753940488683</v>
      </c>
      <c r="CL209" s="74">
        <f t="shared" ca="1" si="358"/>
        <v>6.7008154446899865E-2</v>
      </c>
    </row>
    <row r="210" spans="1:90" x14ac:dyDescent="0.35">
      <c r="A210" s="73" t="s">
        <v>1741</v>
      </c>
      <c r="B210" s="41">
        <f t="shared" si="359"/>
        <v>45271</v>
      </c>
      <c r="C210" s="57">
        <f>'HAVERW (new)'!B265</f>
        <v>430</v>
      </c>
      <c r="D210" s="57">
        <f>'HAVERW (new)'!C265-'HAVERW (new)'!B265</f>
        <v>52</v>
      </c>
      <c r="E210" s="4">
        <f ca="1">AVERAGE(OFFSET('HAVERD (new)'!B$12,(ROWS('Chart Data'!$A$5:$A210)-1)*7,0,7,1))</f>
        <v>119.71428571428571</v>
      </c>
      <c r="F210" s="4">
        <f ca="1">AVERAGE(OFFSET('HAVERD (new)'!C$12,(ROWS('Chart Data'!$A$5:$A210)-1)*7,0,7,1))</f>
        <v>105.85714285714286</v>
      </c>
      <c r="G210" s="57">
        <f>'HAVERW (new)'!Q265</f>
        <v>34879</v>
      </c>
      <c r="H210" s="4">
        <f ca="1">AVERAGE(OFFSET('HAVERD (new)'!O$12,(ROWS('Chart Data'!$A$5:$A210)-1)*7,0,7,1))</f>
        <v>97.714285714285708</v>
      </c>
      <c r="I210" s="4">
        <f ca="1">AVERAGE(OFFSET('HAVERD (new)'!P$12,(ROWS('Chart Data'!$A$5:$A210)-1)*7,0,7,1))</f>
        <v>94.428571428571431</v>
      </c>
      <c r="J210" s="4">
        <f ca="1">AVERAGE(OFFSET('HAVERD (new)'!Q$12,(ROWS('Chart Data'!$A$5:$A210)-1)*7,0,7,1))</f>
        <v>87.714285714285708</v>
      </c>
      <c r="K210" s="4">
        <f ca="1">AVERAGE(OFFSET('HAVERD (new)'!R$12,(ROWS('Chart Data'!$A$5:$A210)-1)*7,0,7,1))</f>
        <v>89.571428571428569</v>
      </c>
      <c r="L210" s="57">
        <f>'HAVERW (new)'!D265</f>
        <v>3507</v>
      </c>
      <c r="M210" s="57">
        <f>'HAVERW (new)'!F265</f>
        <v>126.57142857142858</v>
      </c>
      <c r="N210" s="4" t="e">
        <f ca="1">AVERAGE(OFFSET('HAVERD (new)'!D$12,(ROWS('Chart Data'!$A$5:$A210)-1)*7,0,7,1))</f>
        <v>#DIV/0!</v>
      </c>
      <c r="O210" s="4">
        <f ca="1">AVERAGE(OFFSET('HAVERD (new)'!E$12,(ROWS('Chart Data'!$A$5:$A210)-1)*7,0,7,1))</f>
        <v>95.332857142857151</v>
      </c>
      <c r="P210" s="4">
        <f ca="1">AVERAGE(AVERAGE(OFFSET('HAVERD (new)'!F$12,(ROWS('Chart Data'!$A$5:$A210)-1)*7,0,7,1)),AVERAGE(OFFSET('HAVERD (new)'!J$12,(ROWS('Chart Data'!$A$5:$A210)-1)*7,0,7,1)),AVERAGE(OFFSET('HAVERD (new)'!K$12,(ROWS('Chart Data'!$A$5:$A210)-1)*7,0,7,1)))</f>
        <v>100.37333333333333</v>
      </c>
      <c r="Q210" s="4">
        <f ca="1">AVERAGE(AVERAGE(OFFSET('HAVERD (new)'!H$12,(ROWS('Chart Data'!$A$5:$A210)-1)*7,0,7,1)),AVERAGE(OFFSET('HAVERD (new)'!I$12,(ROWS('Chart Data'!$A$5:$A210)-1)*7,0,7,1)))</f>
        <v>91.186428571428578</v>
      </c>
      <c r="R210" s="4">
        <f ca="1">AVERAGE(AVERAGE(OFFSET('HAVERD (new)'!L$12,(ROWS('Chart Data'!$A$5:$A210)-1)*7,0,7,1)),AVERAGE(OFFSET('HAVERD (new)'!M$12,(ROWS('Chart Data'!$A$5:$A210)-1)*7,0,7,1)))</f>
        <v>85.296428571428578</v>
      </c>
      <c r="S210" s="57">
        <f>'Fuel demand'!C156</f>
        <v>103.23633070825429</v>
      </c>
      <c r="T210" s="57">
        <f ca="1">AVERAGE(OFFSET(Energy!E$1109,(ROWS('Chart Data'!$A$5:$A210)-1)*7,0,7,1))</f>
        <v>715382.42857142852</v>
      </c>
      <c r="U210" s="57">
        <f ca="1">-AVERAGE(OFFSET('HAVERD (new)'!T$12,(ROWS('Chart Data'!$A$5:$A210)-1)*7,0,7,1))</f>
        <v>-232.69285714285712</v>
      </c>
      <c r="V210" s="4">
        <f ca="1">-AVERAGE(OFFSET('HAVERD (new)'!U$12,(ROWS('Chart Data'!$A$5:$A210)-1)*7,0,7,1))*10000</f>
        <v>-471.40000000000003</v>
      </c>
      <c r="W210" s="4"/>
      <c r="Z210" s="4"/>
      <c r="AA210" s="4">
        <f t="shared" si="317"/>
        <v>-2.714932126696834</v>
      </c>
      <c r="AB210" s="4">
        <f t="shared" si="318"/>
        <v>8.333333333333325</v>
      </c>
      <c r="AC210" s="4">
        <f t="shared" ca="1" si="319"/>
        <v>6.0759493670885956</v>
      </c>
      <c r="AD210" s="4">
        <f t="shared" ca="1" si="320"/>
        <v>-0.13477088948786742</v>
      </c>
      <c r="AE210" s="4">
        <f t="shared" si="301"/>
        <v>13.364968960249612</v>
      </c>
      <c r="AF210" s="4">
        <f t="shared" ca="1" si="302"/>
        <v>7.378335949764514</v>
      </c>
      <c r="AG210" s="4">
        <f t="shared" ca="1" si="303"/>
        <v>48.539325842696648</v>
      </c>
      <c r="AH210" s="4">
        <f t="shared" ca="1" si="304"/>
        <v>32.043010752688161</v>
      </c>
      <c r="AI210" s="4">
        <f t="shared" ca="1" si="305"/>
        <v>7.7319587628865927</v>
      </c>
      <c r="AJ210" s="4">
        <f t="shared" si="306"/>
        <v>21.823450735621929</v>
      </c>
      <c r="AK210" s="4">
        <f t="shared" si="307"/>
        <v>-15.158479364167377</v>
      </c>
      <c r="AL210" s="73" t="e">
        <f>NA()</f>
        <v>#N/A</v>
      </c>
      <c r="AM210" s="4">
        <f t="shared" ca="1" si="308"/>
        <v>-1.28838530264479</v>
      </c>
      <c r="AN210" s="4">
        <f t="shared" ca="1" si="309"/>
        <v>3.5173016668139878</v>
      </c>
      <c r="AO210" s="4">
        <f t="shared" ca="1" si="310"/>
        <v>0.79905881609803053</v>
      </c>
      <c r="AP210" s="4">
        <f t="shared" ca="1" si="311"/>
        <v>-3.4281139308069197</v>
      </c>
      <c r="AQ210" s="4">
        <f t="shared" si="312"/>
        <v>7.5865087020614119</v>
      </c>
      <c r="AR210" s="4">
        <f t="shared" ca="1" si="313"/>
        <v>-11.677443136922916</v>
      </c>
      <c r="AS210" s="57">
        <f t="shared" ca="1" si="321"/>
        <v>232.69285714285712</v>
      </c>
      <c r="AT210" s="57">
        <f t="shared" ca="1" si="322"/>
        <v>471.40000000000003</v>
      </c>
      <c r="AW210" s="4">
        <f t="shared" si="360"/>
        <v>-5.7956244884699215</v>
      </c>
      <c r="AX210" s="4">
        <f t="shared" si="323"/>
        <v>4.709181313598517</v>
      </c>
      <c r="AY210" s="4">
        <f t="shared" ca="1" si="324"/>
        <v>3.4527859625125332</v>
      </c>
      <c r="AZ210" s="4">
        <f t="shared" ca="1" si="325"/>
        <v>-1.5672648167589149</v>
      </c>
      <c r="BA210" s="4">
        <f t="shared" si="326"/>
        <v>10.579649483745223</v>
      </c>
      <c r="BB210" s="4">
        <f t="shared" ca="1" si="327"/>
        <v>3.1207288210893247</v>
      </c>
      <c r="BC210" s="4">
        <f t="shared" ca="1" si="328"/>
        <v>12.320092153437681</v>
      </c>
      <c r="BD210" s="4">
        <f t="shared" ca="1" si="329"/>
        <v>13.55980437269373</v>
      </c>
      <c r="BE210" s="4">
        <f t="shared" ca="1" si="330"/>
        <v>5.8538161294052315</v>
      </c>
      <c r="BF210" s="4">
        <f t="shared" si="331"/>
        <v>-43.129827434872226</v>
      </c>
      <c r="BG210" s="4">
        <f t="shared" si="332"/>
        <v>-18.43222857855854</v>
      </c>
      <c r="BH210" s="4" t="e">
        <f t="shared" si="333"/>
        <v>#N/A</v>
      </c>
      <c r="BI210" s="4">
        <f t="shared" ca="1" si="334"/>
        <v>2.4576746048201921</v>
      </c>
      <c r="BJ210" s="4">
        <f t="shared" ca="1" si="335"/>
        <v>5.8700256867686429</v>
      </c>
      <c r="BK210" s="4">
        <f t="shared" ca="1" si="336"/>
        <v>2.1372795165468386</v>
      </c>
      <c r="BL210" s="4">
        <f t="shared" ca="1" si="337"/>
        <v>1.6421163307097224</v>
      </c>
      <c r="BM210" s="4">
        <f t="shared" si="338"/>
        <v>10.569252448183253</v>
      </c>
      <c r="BN210" s="4">
        <f t="shared" ca="1" si="339"/>
        <v>-1.0981414258904616</v>
      </c>
      <c r="BO210" s="4">
        <f t="shared" ca="1" si="340"/>
        <v>188.95249999999999</v>
      </c>
      <c r="BP210" s="4">
        <f t="shared" ca="1" si="341"/>
        <v>604.34999999999991</v>
      </c>
      <c r="BS210" s="74">
        <f t="shared" si="314"/>
        <v>1.1761801002605934</v>
      </c>
      <c r="BT210" s="74">
        <f t="shared" si="315"/>
        <v>-0.59862468514333544</v>
      </c>
      <c r="BU210" s="74">
        <f t="shared" ca="1" si="342"/>
        <v>0.33734505030288864</v>
      </c>
      <c r="BV210" s="74">
        <f t="shared" ca="1" si="343"/>
        <v>0.19884193492330993</v>
      </c>
      <c r="BW210" s="74">
        <f t="shared" si="344"/>
        <v>-0.55366764900321064</v>
      </c>
      <c r="BX210" s="74">
        <f t="shared" ca="1" si="345"/>
        <v>0.35036039775358946</v>
      </c>
      <c r="BY210" s="74">
        <f t="shared" ca="1" si="316"/>
        <v>2.0850534574169573E-2</v>
      </c>
      <c r="BZ210" s="74">
        <f t="shared" ca="1" si="346"/>
        <v>0.56644623954163231</v>
      </c>
      <c r="CA210" s="74">
        <f t="shared" ca="1" si="347"/>
        <v>0.26668867188018686</v>
      </c>
      <c r="CB210" s="74">
        <f t="shared" si="348"/>
        <v>-0.65759675218142144</v>
      </c>
      <c r="CC210" s="74">
        <f t="shared" si="349"/>
        <v>1.4488799361021059E-2</v>
      </c>
      <c r="CD210" s="74" t="e">
        <f t="shared" ca="1" si="350"/>
        <v>#DIV/0!</v>
      </c>
      <c r="CE210" s="74">
        <f t="shared" ca="1" si="351"/>
        <v>-0.88344584919926528</v>
      </c>
      <c r="CF210" s="74">
        <f t="shared" ca="1" si="352"/>
        <v>-0.32122439812046244</v>
      </c>
      <c r="CG210" s="74">
        <f t="shared" ca="1" si="353"/>
        <v>-1.1126833496213111</v>
      </c>
      <c r="CH210" s="74">
        <f t="shared" ca="1" si="354"/>
        <v>-1.6428862780818261</v>
      </c>
      <c r="CI210" s="74">
        <f t="shared" si="355"/>
        <v>0.36126435351416614</v>
      </c>
      <c r="CJ210" s="74">
        <f t="shared" ca="1" si="356"/>
        <v>0.98959133334132343</v>
      </c>
      <c r="CK210" s="74">
        <f t="shared" ca="1" si="357"/>
        <v>-0.42445138558570794</v>
      </c>
      <c r="CL210" s="74">
        <f t="shared" ca="1" si="358"/>
        <v>6.7628463568956215E-2</v>
      </c>
    </row>
    <row r="211" spans="1:90" x14ac:dyDescent="0.35">
      <c r="A211" s="73" t="s">
        <v>1742</v>
      </c>
      <c r="B211" s="41">
        <f t="shared" si="359"/>
        <v>45278</v>
      </c>
      <c r="C211" s="57">
        <f>'HAVERW (new)'!B266</f>
        <v>365</v>
      </c>
      <c r="D211" s="57">
        <f>'HAVERW (new)'!C266-'HAVERW (new)'!B266</f>
        <v>51</v>
      </c>
      <c r="E211" s="4">
        <f ca="1">AVERAGE(OFFSET('HAVERD (new)'!B$12,(ROWS('Chart Data'!$A$5:$A211)-1)*7,0,7,1))</f>
        <v>111.57142857142857</v>
      </c>
      <c r="F211" s="4">
        <f ca="1">AVERAGE(OFFSET('HAVERD (new)'!C$12,(ROWS('Chart Data'!$A$5:$A211)-1)*7,0,7,1))</f>
        <v>87.571428571428569</v>
      </c>
      <c r="G211" s="57">
        <f>'HAVERW (new)'!Q266</f>
        <v>34157</v>
      </c>
      <c r="H211" s="4">
        <f ca="1">AVERAGE(OFFSET('HAVERD (new)'!O$12,(ROWS('Chart Data'!$A$5:$A211)-1)*7,0,7,1))</f>
        <v>96.142857142857139</v>
      </c>
      <c r="I211" s="4">
        <f ca="1">AVERAGE(OFFSET('HAVERD (new)'!P$12,(ROWS('Chart Data'!$A$5:$A211)-1)*7,0,7,1))</f>
        <v>91.428571428571431</v>
      </c>
      <c r="J211" s="4">
        <f ca="1">AVERAGE(OFFSET('HAVERD (new)'!Q$12,(ROWS('Chart Data'!$A$5:$A211)-1)*7,0,7,1))</f>
        <v>76</v>
      </c>
      <c r="K211" s="4">
        <f ca="1">AVERAGE(OFFSET('HAVERD (new)'!R$12,(ROWS('Chart Data'!$A$5:$A211)-1)*7,0,7,1))</f>
        <v>83.285714285714292</v>
      </c>
      <c r="L211" s="57">
        <f>'HAVERW (new)'!D266</f>
        <v>5781</v>
      </c>
      <c r="M211" s="57">
        <f>'HAVERW (new)'!F266</f>
        <v>123.71428571428571</v>
      </c>
      <c r="N211" s="4" t="e">
        <f ca="1">AVERAGE(OFFSET('HAVERD (new)'!D$12,(ROWS('Chart Data'!$A$5:$A211)-1)*7,0,7,1))</f>
        <v>#DIV/0!</v>
      </c>
      <c r="O211" s="4">
        <f ca="1">AVERAGE(OFFSET('HAVERD (new)'!E$12,(ROWS('Chart Data'!$A$5:$A211)-1)*7,0,7,1))</f>
        <v>105.20571428571428</v>
      </c>
      <c r="P211" s="4">
        <f ca="1">AVERAGE(AVERAGE(OFFSET('HAVERD (new)'!F$12,(ROWS('Chart Data'!$A$5:$A211)-1)*7,0,7,1)),AVERAGE(OFFSET('HAVERD (new)'!J$12,(ROWS('Chart Data'!$A$5:$A211)-1)*7,0,7,1)),AVERAGE(OFFSET('HAVERD (new)'!K$12,(ROWS('Chart Data'!$A$5:$A211)-1)*7,0,7,1)))</f>
        <v>110.71619047619048</v>
      </c>
      <c r="Q211" s="4">
        <f ca="1">AVERAGE(AVERAGE(OFFSET('HAVERD (new)'!H$12,(ROWS('Chart Data'!$A$5:$A211)-1)*7,0,7,1)),AVERAGE(OFFSET('HAVERD (new)'!I$12,(ROWS('Chart Data'!$A$5:$A211)-1)*7,0,7,1)))</f>
        <v>100.76357142857142</v>
      </c>
      <c r="R211" s="4">
        <f ca="1">AVERAGE(AVERAGE(OFFSET('HAVERD (new)'!L$12,(ROWS('Chart Data'!$A$5:$A211)-1)*7,0,7,1)),AVERAGE(OFFSET('HAVERD (new)'!M$12,(ROWS('Chart Data'!$A$5:$A211)-1)*7,0,7,1)))</f>
        <v>90.844999999999999</v>
      </c>
      <c r="S211" s="57">
        <f>'Fuel demand'!C157</f>
        <v>101.95136387983982</v>
      </c>
      <c r="T211" s="57">
        <f ca="1">AVERAGE(OFFSET(Energy!E$1109,(ROWS('Chart Data'!$A$5:$A211)-1)*7,0,7,1))</f>
        <v>593198.14285714284</v>
      </c>
      <c r="U211" s="57">
        <f ca="1">-AVERAGE(OFFSET('HAVERD (new)'!T$12,(ROWS('Chart Data'!$A$5:$A211)-1)*7,0,7,1))</f>
        <v>-232.28571428571428</v>
      </c>
      <c r="V211" s="4">
        <f ca="1">-AVERAGE(OFFSET('HAVERD (new)'!U$12,(ROWS('Chart Data'!$A$5:$A211)-1)*7,0,7,1))*10000</f>
        <v>-382.6</v>
      </c>
      <c r="W211" s="4"/>
      <c r="Z211" s="4"/>
      <c r="AA211" s="4">
        <f t="shared" si="317"/>
        <v>-3.6939313984168831</v>
      </c>
      <c r="AB211" s="4">
        <f t="shared" si="318"/>
        <v>6.25</v>
      </c>
      <c r="AC211" s="4">
        <f t="shared" ca="1" si="319"/>
        <v>15.532544378698221</v>
      </c>
      <c r="AD211" s="4">
        <f t="shared" ca="1" si="320"/>
        <v>17.208413001912049</v>
      </c>
      <c r="AE211" s="4">
        <f t="shared" si="301"/>
        <v>19.618280511293996</v>
      </c>
      <c r="AF211" s="4">
        <f t="shared" ca="1" si="302"/>
        <v>10.690789473684204</v>
      </c>
      <c r="AG211" s="4">
        <f t="shared" ca="1" si="303"/>
        <v>48.664343786295007</v>
      </c>
      <c r="AH211" s="4">
        <f t="shared" ca="1" si="304"/>
        <v>-31.619537275064268</v>
      </c>
      <c r="AI211" s="4">
        <f t="shared" ca="1" si="305"/>
        <v>5.8076225045372132</v>
      </c>
      <c r="AJ211" s="4">
        <f t="shared" si="306"/>
        <v>-77.658266748617095</v>
      </c>
      <c r="AK211" s="4">
        <f t="shared" si="307"/>
        <v>-15.816078545737344</v>
      </c>
      <c r="AL211" s="73" t="e">
        <f>NA()</f>
        <v>#N/A</v>
      </c>
      <c r="AM211" s="4">
        <f t="shared" ca="1" si="308"/>
        <v>-1.3978149100257076</v>
      </c>
      <c r="AN211" s="4">
        <f t="shared" ca="1" si="309"/>
        <v>2.7378616752390394</v>
      </c>
      <c r="AO211" s="4">
        <f t="shared" ca="1" si="310"/>
        <v>0.22450676006904313</v>
      </c>
      <c r="AP211" s="4">
        <f t="shared" ca="1" si="311"/>
        <v>-4.0265924131633994</v>
      </c>
      <c r="AQ211" s="4">
        <f t="shared" si="312"/>
        <v>5.0516473856099697</v>
      </c>
      <c r="AR211" s="4">
        <f t="shared" ca="1" si="313"/>
        <v>-8.2019201519567648</v>
      </c>
      <c r="AS211" s="57">
        <f t="shared" ca="1" si="321"/>
        <v>232.28571428571428</v>
      </c>
      <c r="AT211" s="57">
        <f t="shared" ca="1" si="322"/>
        <v>382.6</v>
      </c>
      <c r="AW211" s="4">
        <f t="shared" si="360"/>
        <v>-5.857038372556902</v>
      </c>
      <c r="AX211" s="4">
        <f t="shared" si="323"/>
        <v>4.1440217391304355</v>
      </c>
      <c r="AY211" s="4">
        <f t="shared" ca="1" si="324"/>
        <v>6.6837481441436086</v>
      </c>
      <c r="AZ211" s="4">
        <f t="shared" ca="1" si="325"/>
        <v>2.963297963745207</v>
      </c>
      <c r="BA211" s="4">
        <f t="shared" si="326"/>
        <v>12.890865782420914</v>
      </c>
      <c r="BB211" s="4">
        <f t="shared" ca="1" si="327"/>
        <v>5.1845981834220956</v>
      </c>
      <c r="BC211" s="4">
        <f t="shared" ca="1" si="328"/>
        <v>23.895626918909066</v>
      </c>
      <c r="BD211" s="4">
        <f t="shared" ca="1" si="329"/>
        <v>3.2212917353435877</v>
      </c>
      <c r="BE211" s="4">
        <f t="shared" ca="1" si="330"/>
        <v>6.0140550888728663</v>
      </c>
      <c r="BF211" s="4">
        <f t="shared" si="331"/>
        <v>-46.722373005887732</v>
      </c>
      <c r="BG211" s="4">
        <f t="shared" si="332"/>
        <v>-16.990744468115274</v>
      </c>
      <c r="BH211" s="4" t="e">
        <f t="shared" si="333"/>
        <v>#N/A</v>
      </c>
      <c r="BI211" s="4">
        <f t="shared" ca="1" si="334"/>
        <v>-6.3595346201655856E-2</v>
      </c>
      <c r="BJ211" s="4">
        <f t="shared" ca="1" si="335"/>
        <v>3.730403305658875</v>
      </c>
      <c r="BK211" s="4">
        <f t="shared" ca="1" si="336"/>
        <v>0.43722102043522726</v>
      </c>
      <c r="BL211" s="4">
        <f t="shared" ca="1" si="337"/>
        <v>-1.1114570077102037</v>
      </c>
      <c r="BM211" s="4">
        <f t="shared" si="338"/>
        <v>8.8613187093388337</v>
      </c>
      <c r="BN211" s="4">
        <f t="shared" ca="1" si="339"/>
        <v>-5.0315661809434911</v>
      </c>
      <c r="BO211" s="4">
        <f t="shared" ca="1" si="340"/>
        <v>199.7828571428571</v>
      </c>
      <c r="BP211" s="4">
        <f t="shared" ca="1" si="341"/>
        <v>491.30000000000007</v>
      </c>
      <c r="BS211" s="74">
        <f t="shared" si="314"/>
        <v>-1.2122180606771109</v>
      </c>
      <c r="BT211" s="74">
        <f t="shared" si="315"/>
        <v>-0.68152344313921687</v>
      </c>
      <c r="BU211" s="74">
        <f t="shared" ca="1" si="342"/>
        <v>-0.60216640900973428</v>
      </c>
      <c r="BV211" s="74">
        <f t="shared" ca="1" si="343"/>
        <v>-1.4787698700794036</v>
      </c>
      <c r="BW211" s="74">
        <f t="shared" si="344"/>
        <v>-0.69452036001588668</v>
      </c>
      <c r="BX211" s="74">
        <f t="shared" ca="1" si="345"/>
        <v>4.9269430934102514E-2</v>
      </c>
      <c r="BY211" s="74">
        <f t="shared" ca="1" si="316"/>
        <v>1.2712008034687554</v>
      </c>
      <c r="BZ211" s="74">
        <f t="shared" ca="1" si="346"/>
        <v>-2.3380314512495333</v>
      </c>
      <c r="CA211" s="74">
        <f t="shared" ca="1" si="347"/>
        <v>-1.8382686130055432</v>
      </c>
      <c r="CB211" s="74">
        <f t="shared" si="348"/>
        <v>0.33179427050543003</v>
      </c>
      <c r="CC211" s="74">
        <f t="shared" si="349"/>
        <v>-0.15907924774766816</v>
      </c>
      <c r="CD211" s="74" t="e">
        <f t="shared" ca="1" si="350"/>
        <v>#DIV/0!</v>
      </c>
      <c r="CE211" s="74">
        <f t="shared" ca="1" si="351"/>
        <v>0.66462653128793903</v>
      </c>
      <c r="CF211" s="74">
        <f t="shared" ca="1" si="352"/>
        <v>0.97030355887975162</v>
      </c>
      <c r="CG211" s="74">
        <f t="shared" ca="1" si="353"/>
        <v>-2.7319883751026831E-2</v>
      </c>
      <c r="CH211" s="74">
        <f t="shared" ca="1" si="354"/>
        <v>-1.0362162020650778</v>
      </c>
      <c r="CI211" s="74">
        <f t="shared" si="355"/>
        <v>4.9485700573690269E-2</v>
      </c>
      <c r="CJ211" s="74">
        <f t="shared" ca="1" si="356"/>
        <v>-0.40539396067165789</v>
      </c>
      <c r="CK211" s="74">
        <f t="shared" ca="1" si="357"/>
        <v>-0.41928986482672836</v>
      </c>
      <c r="CL211" s="74">
        <f t="shared" ca="1" si="358"/>
        <v>0.20533708866547226</v>
      </c>
    </row>
    <row r="212" spans="1:90" x14ac:dyDescent="0.35">
      <c r="A212" s="73" t="s">
        <v>1743</v>
      </c>
      <c r="B212" s="41">
        <f t="shared" si="359"/>
        <v>45285</v>
      </c>
      <c r="C212" s="57">
        <f>'HAVERW (new)'!B267</f>
        <v>305</v>
      </c>
      <c r="D212" s="57">
        <f>'HAVERW (new)'!C267-'HAVERW (new)'!B267</f>
        <v>41</v>
      </c>
      <c r="E212" s="4">
        <f ca="1">AVERAGE(OFFSET('HAVERD (new)'!B$12,(ROWS('Chart Data'!$A$5:$A212)-1)*7,0,7,1))</f>
        <v>71.857142857142861</v>
      </c>
      <c r="F212" s="4">
        <f ca="1">AVERAGE(OFFSET('HAVERD (new)'!C$12,(ROWS('Chart Data'!$A$5:$A212)-1)*7,0,7,1))</f>
        <v>42.714285714285715</v>
      </c>
      <c r="G212" s="57">
        <f>'HAVERW (new)'!Q267</f>
        <v>29541</v>
      </c>
      <c r="H212" s="4">
        <f ca="1">AVERAGE(OFFSET('HAVERD (new)'!O$12,(ROWS('Chart Data'!$A$5:$A212)-1)*7,0,7,1))</f>
        <v>73.857142857142861</v>
      </c>
      <c r="I212" s="4"/>
      <c r="J212" s="4">
        <f ca="1">AVERAGE(OFFSET('HAVERD (new)'!Q$12,(ROWS('Chart Data'!$A$5:$A212)-1)*7,0,7,1))</f>
        <v>100</v>
      </c>
      <c r="K212" s="4">
        <f ca="1">AVERAGE(OFFSET('HAVERD (new)'!R$12,(ROWS('Chart Data'!$A$5:$A212)-1)*7,0,7,1))</f>
        <v>97</v>
      </c>
      <c r="L212" s="57">
        <f>'HAVERW (new)'!D267</f>
        <v>1747</v>
      </c>
      <c r="M212" s="57">
        <f>'HAVERW (new)'!F267</f>
        <v>127.8</v>
      </c>
      <c r="N212" s="4" t="e">
        <f ca="1">AVERAGE(OFFSET('HAVERD (new)'!D$12,(ROWS('Chart Data'!$A$5:$A212)-1)*7,0,7,1))</f>
        <v>#DIV/0!</v>
      </c>
      <c r="O212" s="4">
        <f ca="1">AVERAGE(OFFSET('HAVERD (new)'!E$12,(ROWS('Chart Data'!$A$5:$A212)-1)*7,0,7,1))</f>
        <v>97.17</v>
      </c>
      <c r="P212" s="4">
        <f ca="1">AVERAGE(AVERAGE(OFFSET('HAVERD (new)'!F$12,(ROWS('Chart Data'!$A$5:$A212)-1)*7,0,7,1)),AVERAGE(OFFSET('HAVERD (new)'!J$12,(ROWS('Chart Data'!$A$5:$A212)-1)*7,0,7,1)),AVERAGE(OFFSET('HAVERD (new)'!K$12,(ROWS('Chart Data'!$A$5:$A212)-1)*7,0,7,1)))</f>
        <v>103.57095238095236</v>
      </c>
      <c r="Q212" s="4">
        <f ca="1">AVERAGE(AVERAGE(OFFSET('HAVERD (new)'!H$12,(ROWS('Chart Data'!$A$5:$A212)-1)*7,0,7,1)),AVERAGE(OFFSET('HAVERD (new)'!I$12,(ROWS('Chart Data'!$A$5:$A212)-1)*7,0,7,1)))</f>
        <v>96.302142857142854</v>
      </c>
      <c r="R212" s="4">
        <f ca="1">AVERAGE(AVERAGE(OFFSET('HAVERD (new)'!L$12,(ROWS('Chart Data'!$A$5:$A212)-1)*7,0,7,1)),AVERAGE(OFFSET('HAVERD (new)'!M$12,(ROWS('Chart Data'!$A$5:$A212)-1)*7,0,7,1)))</f>
        <v>86.930714285714288</v>
      </c>
      <c r="S212" s="57">
        <f>'Fuel demand'!C158</f>
        <v>103.45967583529954</v>
      </c>
      <c r="T212" s="57">
        <f ca="1">AVERAGE(OFFSET(Energy!E$1109,(ROWS('Chart Data'!$A$5:$A212)-1)*7,0,7,1))</f>
        <v>645399.71428571432</v>
      </c>
      <c r="U212" s="57">
        <f ca="1">-AVERAGE(OFFSET('HAVERD (new)'!T$12,(ROWS('Chart Data'!$A$5:$A212)-1)*7,0,7,1))</f>
        <v>-134.85428571428571</v>
      </c>
      <c r="V212" s="4">
        <f ca="1">-AVERAGE(OFFSET('HAVERD (new)'!U$12,(ROWS('Chart Data'!$A$5:$A212)-1)*7,0,7,1))*10000</f>
        <v>-326.20000000000005</v>
      </c>
      <c r="W212" s="4"/>
      <c r="Z212" s="4"/>
      <c r="AA212" s="4">
        <f t="shared" si="317"/>
        <v>-2.8662420382165599</v>
      </c>
      <c r="AB212" s="4">
        <f t="shared" si="318"/>
        <v>-2.3809523809523836</v>
      </c>
      <c r="AC212" s="4">
        <f t="shared" ca="1" si="319"/>
        <v>1.8218623481781382</v>
      </c>
      <c r="AD212" s="4">
        <f t="shared" ca="1" si="320"/>
        <v>3.819444444444442</v>
      </c>
      <c r="AE212" s="4">
        <f t="shared" si="301"/>
        <v>0.73313782991202281</v>
      </c>
      <c r="AF212" s="4">
        <f t="shared" ca="1" si="302"/>
        <v>0.58365758754863606</v>
      </c>
      <c r="AG212" s="4"/>
      <c r="AH212" s="4">
        <f t="shared" ca="1" si="304"/>
        <v>12.721417069243168</v>
      </c>
      <c r="AI212" s="4">
        <f t="shared" ca="1" si="305"/>
        <v>5.928237129485181</v>
      </c>
      <c r="AJ212" s="4">
        <f t="shared" si="306"/>
        <v>-157.66961651917404</v>
      </c>
      <c r="AK212" s="4">
        <f t="shared" si="307"/>
        <v>-13.170921090944388</v>
      </c>
      <c r="AL212" s="73" t="e">
        <f>NA()</f>
        <v>#N/A</v>
      </c>
      <c r="AM212" s="4">
        <f t="shared" ca="1" si="308"/>
        <v>-1.1193650147552581</v>
      </c>
      <c r="AN212" s="4">
        <f t="shared" ca="1" si="309"/>
        <v>0.82468014092340614</v>
      </c>
      <c r="AO212" s="4">
        <f t="shared" ca="1" si="310"/>
        <v>0.33787555165252225</v>
      </c>
      <c r="AP212" s="4">
        <f t="shared" ca="1" si="311"/>
        <v>-6.1816808251491722</v>
      </c>
      <c r="AQ212" s="4">
        <f t="shared" si="312"/>
        <v>8.6723653297565928</v>
      </c>
      <c r="AR212" s="4">
        <f t="shared" ca="1" si="313"/>
        <v>1.1236915782000034</v>
      </c>
      <c r="AS212" s="57">
        <f t="shared" ca="1" si="321"/>
        <v>134.85428571428571</v>
      </c>
      <c r="AT212" s="57">
        <f t="shared" ca="1" si="322"/>
        <v>326.20000000000005</v>
      </c>
      <c r="AW212" s="4">
        <f t="shared" si="360"/>
        <v>-5.6142309362871146</v>
      </c>
      <c r="AX212" s="4">
        <f t="shared" si="323"/>
        <v>4.0922619047619042</v>
      </c>
      <c r="AY212" s="4">
        <f t="shared" ca="1" si="324"/>
        <v>6.7369860084158617</v>
      </c>
      <c r="AZ212" s="4">
        <f t="shared" ca="1" si="325"/>
        <v>4.5990929269963958</v>
      </c>
      <c r="BA212" s="4">
        <f t="shared" si="326"/>
        <v>10.765770238549482</v>
      </c>
      <c r="BB212" s="4">
        <f t="shared" ca="1" si="327"/>
        <v>5.5574414759219648</v>
      </c>
      <c r="BC212" s="4">
        <f t="shared" ca="1" si="328"/>
        <v>30.737240386260776</v>
      </c>
      <c r="BD212" s="4">
        <f t="shared" ca="1" si="329"/>
        <v>4.9643637726892251</v>
      </c>
      <c r="BE212" s="4">
        <f t="shared" ca="1" si="330"/>
        <v>6.4826008577306471</v>
      </c>
      <c r="BF212" s="4">
        <f t="shared" si="331"/>
        <v>-81.933244638155685</v>
      </c>
      <c r="BG212" s="4">
        <f t="shared" si="332"/>
        <v>-15.37210422636802</v>
      </c>
      <c r="BH212" s="4" t="e">
        <f t="shared" si="333"/>
        <v>#N/A</v>
      </c>
      <c r="BI212" s="4">
        <f t="shared" ca="1" si="334"/>
        <v>-0.75581794299457716</v>
      </c>
      <c r="BJ212" s="4">
        <f t="shared" ca="1" si="335"/>
        <v>3.107020507489116</v>
      </c>
      <c r="BK212" s="4">
        <f t="shared" ca="1" si="336"/>
        <v>0.23744241618287865</v>
      </c>
      <c r="BL212" s="4">
        <f t="shared" ca="1" si="337"/>
        <v>-3.3162760200110526</v>
      </c>
      <c r="BM212" s="4">
        <f t="shared" si="338"/>
        <v>8.3832897074777879</v>
      </c>
      <c r="BN212" s="4">
        <f t="shared" ca="1" si="339"/>
        <v>-7.2434786744022599</v>
      </c>
      <c r="BO212" s="4">
        <f t="shared" ca="1" si="340"/>
        <v>182.55392857142857</v>
      </c>
      <c r="BP212" s="4">
        <f t="shared" ca="1" si="341"/>
        <v>413.00000000000006</v>
      </c>
      <c r="BS212" s="74">
        <f t="shared" si="314"/>
        <v>-3.4168932861580688</v>
      </c>
      <c r="BT212" s="74">
        <f t="shared" si="315"/>
        <v>-1.5105110230980303</v>
      </c>
      <c r="BU212" s="74">
        <f t="shared" ca="1" si="342"/>
        <v>-5.184345105306388</v>
      </c>
      <c r="BV212" s="74">
        <f t="shared" ca="1" si="343"/>
        <v>-5.594161329226683</v>
      </c>
      <c r="BW212" s="74">
        <f t="shared" si="344"/>
        <v>-1.5950412935816936</v>
      </c>
      <c r="BX212" s="74">
        <f t="shared" ca="1" si="345"/>
        <v>-4.2207479166877162</v>
      </c>
      <c r="BY212" s="74">
        <f t="shared" ca="1" si="316"/>
        <v>2.0102088417058268</v>
      </c>
      <c r="BZ212" s="74">
        <f t="shared" ca="1" si="346"/>
        <v>3.6126057689079798</v>
      </c>
      <c r="CA212" s="74">
        <f t="shared" ca="1" si="347"/>
        <v>2.7543654631087806</v>
      </c>
      <c r="CB212" s="74">
        <f t="shared" si="348"/>
        <v>-1.423352337022608</v>
      </c>
      <c r="CC212" s="74">
        <f t="shared" si="349"/>
        <v>8.9123059617756031E-2</v>
      </c>
      <c r="CD212" s="74" t="e">
        <f t="shared" ca="1" si="350"/>
        <v>#DIV/0!</v>
      </c>
      <c r="CE212" s="74">
        <f t="shared" ca="1" si="351"/>
        <v>-0.59538028975684876</v>
      </c>
      <c r="CF212" s="74">
        <f t="shared" ca="1" si="352"/>
        <v>7.8067048990789215E-2</v>
      </c>
      <c r="CG212" s="74">
        <f t="shared" ca="1" si="353"/>
        <v>-0.53292699948982469</v>
      </c>
      <c r="CH212" s="74">
        <f t="shared" ca="1" si="354"/>
        <v>-1.4641966367421868</v>
      </c>
      <c r="CI212" s="74">
        <f t="shared" si="355"/>
        <v>0.41545582469549575</v>
      </c>
      <c r="CJ212" s="74">
        <f t="shared" ca="1" si="356"/>
        <v>0.19059450086837898</v>
      </c>
      <c r="CK212" s="74">
        <f t="shared" ca="1" si="357"/>
        <v>0.81588921869586251</v>
      </c>
      <c r="CL212" s="74">
        <f t="shared" ca="1" si="358"/>
        <v>0.29280067487542161</v>
      </c>
    </row>
    <row r="213" spans="1:90" x14ac:dyDescent="0.35">
      <c r="A213" s="73" t="s">
        <v>1744</v>
      </c>
      <c r="B213" s="41">
        <f t="shared" si="359"/>
        <v>45292</v>
      </c>
      <c r="C213" s="57">
        <f>'HAVERW (new)'!B268</f>
        <v>364</v>
      </c>
      <c r="D213" s="57">
        <f>'HAVERW (new)'!C268-'HAVERW (new)'!B268</f>
        <v>48</v>
      </c>
      <c r="E213" s="4">
        <f ca="1">AVERAGE(OFFSET('HAVERD (new)'!B$12,(ROWS('Chart Data'!$A$5:$A213)-1)*7,0,7,1))</f>
        <v>91</v>
      </c>
      <c r="F213" s="4">
        <f ca="1">AVERAGE(OFFSET('HAVERD (new)'!C$12,(ROWS('Chart Data'!$A$5:$A213)-1)*7,0,7,1))</f>
        <v>75</v>
      </c>
      <c r="G213" s="57">
        <f>'HAVERW (new)'!Q268</f>
        <v>33245</v>
      </c>
      <c r="H213" s="4">
        <f ca="1">AVERAGE(OFFSET('HAVERD (new)'!O$12,(ROWS('Chart Data'!$A$5:$A213)-1)*7,0,7,1))</f>
        <v>79.428571428571431</v>
      </c>
      <c r="I213" s="4"/>
      <c r="J213" s="4">
        <f ca="1">AVERAGE(OFFSET('HAVERD (new)'!Q$12,(ROWS('Chart Data'!$A$5:$A213)-1)*7,0,7,1))</f>
        <v>85.285714285714292</v>
      </c>
      <c r="K213" s="4">
        <f ca="1">AVERAGE(OFFSET('HAVERD (new)'!R$12,(ROWS('Chart Data'!$A$5:$A213)-1)*7,0,7,1))</f>
        <v>90.857142857142861</v>
      </c>
      <c r="L213" s="57">
        <f>'HAVERW (new)'!D268</f>
        <v>2145</v>
      </c>
      <c r="M213" s="57">
        <f>'HAVERW (new)'!F268</f>
        <v>124.80000000000003</v>
      </c>
      <c r="N213" s="4">
        <f ca="1">AVERAGE(OFFSET('HAVERD (new)'!D$12,(ROWS('Chart Data'!$A$5:$A213)-1)*7,0,7,1))</f>
        <v>18.27</v>
      </c>
      <c r="O213" s="4">
        <f ca="1">AVERAGE(OFFSET('HAVERD (new)'!E$12,(ROWS('Chart Data'!$A$5:$A213)-1)*7,0,7,1))</f>
        <v>95.521428571428572</v>
      </c>
      <c r="P213" s="4">
        <f ca="1">AVERAGE(AVERAGE(OFFSET('HAVERD (new)'!F$12,(ROWS('Chart Data'!$A$5:$A213)-1)*7,0,7,1)),AVERAGE(OFFSET('HAVERD (new)'!J$12,(ROWS('Chart Data'!$A$5:$A213)-1)*7,0,7,1)),AVERAGE(OFFSET('HAVERD (new)'!K$12,(ROWS('Chart Data'!$A$5:$A213)-1)*7,0,7,1)))</f>
        <v>101.75333333333333</v>
      </c>
      <c r="Q213" s="4">
        <f ca="1">AVERAGE(AVERAGE(OFFSET('HAVERD (new)'!H$12,(ROWS('Chart Data'!$A$5:$A213)-1)*7,0,7,1)),AVERAGE(OFFSET('HAVERD (new)'!I$12,(ROWS('Chart Data'!$A$5:$A213)-1)*7,0,7,1)))</f>
        <v>95.294999999999987</v>
      </c>
      <c r="R213" s="4">
        <f ca="1">AVERAGE(AVERAGE(OFFSET('HAVERD (new)'!L$12,(ROWS('Chart Data'!$A$5:$A213)-1)*7,0,7,1)),AVERAGE(OFFSET('HAVERD (new)'!M$12,(ROWS('Chart Data'!$A$5:$A213)-1)*7,0,7,1)))</f>
        <v>95.074285714285708</v>
      </c>
      <c r="S213" s="57">
        <f>'Fuel demand'!C159</f>
        <v>102.09661430976786</v>
      </c>
      <c r="T213" s="57">
        <f ca="1">AVERAGE(OFFSET(Energy!E$1109,(ROWS('Chart Data'!$A$5:$A213)-1)*7,0,7,1))</f>
        <v>783672.71428571432</v>
      </c>
      <c r="U213" s="57">
        <f ca="1">-AVERAGE(OFFSET('HAVERD (new)'!T$12,(ROWS('Chart Data'!$A$5:$A213)-1)*7,0,7,1))</f>
        <v>-138.08571428571429</v>
      </c>
      <c r="V213" s="4">
        <f ca="1">-AVERAGE(OFFSET('HAVERD (new)'!U$12,(ROWS('Chart Data'!$A$5:$A213)-1)*7,0,7,1))*10000</f>
        <v>-280.00000000000006</v>
      </c>
      <c r="W213" s="4"/>
      <c r="Z213" s="4"/>
      <c r="AA213" s="4">
        <f t="shared" si="317"/>
        <v>-7.1428571428571397</v>
      </c>
      <c r="AB213" s="4">
        <f t="shared" si="318"/>
        <v>-9.4339622641509422</v>
      </c>
      <c r="AC213" s="4">
        <f t="shared" ca="1" si="319"/>
        <v>-3.9215686274509776</v>
      </c>
      <c r="AD213" s="4">
        <f t="shared" ca="1" si="320"/>
        <v>-7.0796460176991038</v>
      </c>
      <c r="AE213" s="4">
        <f t="shared" si="301"/>
        <v>5.8319803902842748</v>
      </c>
      <c r="AF213" s="4">
        <f t="shared" ca="1" si="302"/>
        <v>-2.9668411867364797</v>
      </c>
      <c r="AG213" s="4"/>
      <c r="AH213" s="4">
        <f t="shared" ca="1" si="304"/>
        <v>17.519685039370092</v>
      </c>
      <c r="AI213" s="4">
        <f t="shared" ca="1" si="305"/>
        <v>1.11287758346581</v>
      </c>
      <c r="AJ213" s="4">
        <f t="shared" si="306"/>
        <v>21.284403669724771</v>
      </c>
      <c r="AK213" s="4">
        <f t="shared" si="307"/>
        <v>-8.0517840227344308</v>
      </c>
      <c r="AL213" s="4">
        <f ca="1">N213</f>
        <v>18.27</v>
      </c>
      <c r="AM213" s="4">
        <f t="shared" ca="1" si="308"/>
        <v>-0.58727326791555567</v>
      </c>
      <c r="AN213" s="4">
        <f t="shared" ca="1" si="309"/>
        <v>2.9004281056925096</v>
      </c>
      <c r="AO213" s="4">
        <f t="shared" ca="1" si="310"/>
        <v>1.0559086192138967</v>
      </c>
      <c r="AP213" s="4">
        <f t="shared" ca="1" si="311"/>
        <v>-4.6649047035819518</v>
      </c>
      <c r="AQ213" s="4">
        <f t="shared" si="312"/>
        <v>3.6471022339220616</v>
      </c>
      <c r="AR213" s="4">
        <f t="shared" ca="1" si="313"/>
        <v>14.001194935551409</v>
      </c>
      <c r="AS213" s="57">
        <f t="shared" ca="1" si="321"/>
        <v>138.08571428571429</v>
      </c>
      <c r="AT213" s="57">
        <f t="shared" ca="1" si="322"/>
        <v>280.00000000000006</v>
      </c>
      <c r="AW213" s="4">
        <f t="shared" si="360"/>
        <v>-4.1044906765468543</v>
      </c>
      <c r="AX213" s="4">
        <f t="shared" si="323"/>
        <v>0.69210467205749993</v>
      </c>
      <c r="AY213" s="4">
        <f t="shared" ca="1" si="324"/>
        <v>4.8771968666284939</v>
      </c>
      <c r="AZ213" s="4">
        <f t="shared" ca="1" si="325"/>
        <v>3.4533601347923799</v>
      </c>
      <c r="BA213" s="4">
        <f t="shared" si="326"/>
        <v>9.8870919229349763</v>
      </c>
      <c r="BB213" s="4">
        <f t="shared" ca="1" si="327"/>
        <v>3.9214854560652186</v>
      </c>
      <c r="BC213" s="4">
        <f t="shared" ca="1" si="328"/>
        <v>48.601834814495831</v>
      </c>
      <c r="BD213" s="4">
        <f t="shared" ca="1" si="329"/>
        <v>7.666143896559289</v>
      </c>
      <c r="BE213" s="4">
        <f t="shared" ca="1" si="330"/>
        <v>5.1451739950936997</v>
      </c>
      <c r="BF213" s="4">
        <f t="shared" si="331"/>
        <v>-48.055007215611106</v>
      </c>
      <c r="BG213" s="4">
        <f t="shared" si="332"/>
        <v>-13.049315755895885</v>
      </c>
      <c r="BH213" s="4" t="e">
        <f t="shared" si="333"/>
        <v>#N/A</v>
      </c>
      <c r="BI213" s="4">
        <f t="shared" ca="1" si="334"/>
        <v>-1.0982096238353278</v>
      </c>
      <c r="BJ213" s="4">
        <f t="shared" ca="1" si="335"/>
        <v>2.4950678971672358</v>
      </c>
      <c r="BK213" s="4">
        <f t="shared" ca="1" si="336"/>
        <v>0.60433743675837315</v>
      </c>
      <c r="BL213" s="4">
        <f t="shared" ca="1" si="337"/>
        <v>-4.5753229681753602</v>
      </c>
      <c r="BM213" s="4">
        <f t="shared" si="338"/>
        <v>6.2394059128375092</v>
      </c>
      <c r="BN213" s="4">
        <f t="shared" ca="1" si="339"/>
        <v>-1.1886191937820674</v>
      </c>
      <c r="BO213" s="4">
        <f t="shared" ca="1" si="340"/>
        <v>184.47964285714286</v>
      </c>
      <c r="BP213" s="4">
        <f t="shared" ca="1" si="341"/>
        <v>365.05</v>
      </c>
      <c r="BS213" s="74">
        <f t="shared" si="314"/>
        <v>-1.2489626477684601</v>
      </c>
      <c r="BT213" s="74">
        <f t="shared" si="315"/>
        <v>-0.9302197171268608</v>
      </c>
      <c r="BU213" s="74">
        <f t="shared" ca="1" si="342"/>
        <v>-2.9756690430626773</v>
      </c>
      <c r="BV213" s="74">
        <f t="shared" ca="1" si="343"/>
        <v>-2.6321279860187685</v>
      </c>
      <c r="BW213" s="74">
        <f t="shared" si="344"/>
        <v>-0.87243957392663529</v>
      </c>
      <c r="BX213" s="74">
        <f t="shared" ca="1" si="345"/>
        <v>-3.1532435797822611</v>
      </c>
      <c r="BY213" s="74">
        <f t="shared" ca="1" si="316"/>
        <v>3.9398821483478121</v>
      </c>
      <c r="BZ213" s="74">
        <f t="shared" ca="1" si="346"/>
        <v>-3.5701574402874907E-2</v>
      </c>
      <c r="CA213" s="74">
        <f t="shared" ca="1" si="347"/>
        <v>0.69724811651590701</v>
      </c>
      <c r="CB213" s="74">
        <f t="shared" si="348"/>
        <v>-1.2501871536323852</v>
      </c>
      <c r="CC213" s="74">
        <f t="shared" si="349"/>
        <v>-9.3123389846364757E-2</v>
      </c>
      <c r="CD213" s="74">
        <f t="shared" ca="1" si="350"/>
        <v>0.86569124115817797</v>
      </c>
      <c r="CE213" s="74">
        <f t="shared" ca="1" si="351"/>
        <v>-0.85387768913208206</v>
      </c>
      <c r="CF213" s="74">
        <f t="shared" ca="1" si="352"/>
        <v>-0.14890174529419134</v>
      </c>
      <c r="CG213" s="74">
        <f t="shared" ca="1" si="353"/>
        <v>-0.64706501312922782</v>
      </c>
      <c r="CH213" s="74">
        <f t="shared" ca="1" si="354"/>
        <v>-0.57379427620318701</v>
      </c>
      <c r="CI213" s="74">
        <f t="shared" si="355"/>
        <v>8.4728620764764964E-2</v>
      </c>
      <c r="CJ213" s="74">
        <f t="shared" ca="1" si="356"/>
        <v>1.7692656076431561</v>
      </c>
      <c r="CK213" s="74">
        <f t="shared" ca="1" si="357"/>
        <v>0.77492304340880191</v>
      </c>
      <c r="CL213" s="74">
        <f t="shared" ca="1" si="358"/>
        <v>0.36444637847293332</v>
      </c>
    </row>
    <row r="214" spans="1:90" x14ac:dyDescent="0.35">
      <c r="A214" s="73" t="s">
        <v>1745</v>
      </c>
      <c r="B214" s="41">
        <f t="shared" si="359"/>
        <v>45299</v>
      </c>
      <c r="C214" s="57">
        <f>'HAVERW (new)'!B269</f>
        <v>412</v>
      </c>
      <c r="D214" s="57">
        <f>'HAVERW (new)'!C269-'HAVERW (new)'!B269</f>
        <v>46</v>
      </c>
      <c r="E214" s="4">
        <f ca="1">AVERAGE(OFFSET('HAVERD (new)'!B$12,(ROWS('Chart Data'!$A$5:$A214)-1)*7,0,7,1))</f>
        <v>112.28571428571429</v>
      </c>
      <c r="F214" s="4">
        <f ca="1">AVERAGE(OFFSET('HAVERD (new)'!C$12,(ROWS('Chart Data'!$A$5:$A214)-1)*7,0,7,1))</f>
        <v>98.857142857142861</v>
      </c>
      <c r="G214" s="57">
        <f>'HAVERW (new)'!Q269</f>
        <v>29940</v>
      </c>
      <c r="H214" s="4">
        <f ca="1">AVERAGE(OFFSET('HAVERD (new)'!O$12,(ROWS('Chart Data'!$A$5:$A214)-1)*7,0,7,1))</f>
        <v>90.428571428571431</v>
      </c>
      <c r="I214" s="4">
        <f ca="1">AVERAGE(OFFSET('HAVERD (new)'!P$12,(ROWS('Chart Data'!$A$5:$A214)-1)*7,0,7,1))</f>
        <v>82</v>
      </c>
      <c r="J214" s="4">
        <f ca="1">AVERAGE(OFFSET('HAVERD (new)'!Q$12,(ROWS('Chart Data'!$A$5:$A214)-1)*7,0,7,1))</f>
        <v>82.857142857142861</v>
      </c>
      <c r="K214" s="4">
        <f ca="1">AVERAGE(OFFSET('HAVERD (new)'!R$12,(ROWS('Chart Data'!$A$5:$A214)-1)*7,0,7,1))</f>
        <v>88.285714285714292</v>
      </c>
      <c r="L214" s="57">
        <f>'HAVERW (new)'!D269</f>
        <v>4410</v>
      </c>
      <c r="M214" s="57">
        <f>'HAVERW (new)'!F269</f>
        <v>130.30000000000001</v>
      </c>
      <c r="N214" s="4">
        <f ca="1">AVERAGE(OFFSET('HAVERD (new)'!D$12,(ROWS('Chart Data'!$A$5:$A214)-1)*7,0,7,1))</f>
        <v>-3.5114285714285711</v>
      </c>
      <c r="O214" s="4">
        <f ca="1">AVERAGE(OFFSET('HAVERD (new)'!E$12,(ROWS('Chart Data'!$A$5:$A214)-1)*7,0,7,1))</f>
        <v>89.772857142857134</v>
      </c>
      <c r="P214" s="4">
        <f ca="1">AVERAGE(AVERAGE(OFFSET('HAVERD (new)'!F$12,(ROWS('Chart Data'!$A$5:$A214)-1)*7,0,7,1)),AVERAGE(OFFSET('HAVERD (new)'!J$12,(ROWS('Chart Data'!$A$5:$A214)-1)*7,0,7,1)),AVERAGE(OFFSET('HAVERD (new)'!K$12,(ROWS('Chart Data'!$A$5:$A214)-1)*7,0,7,1)))</f>
        <v>96.860000000000014</v>
      </c>
      <c r="Q214" s="4">
        <f ca="1">AVERAGE(AVERAGE(OFFSET('HAVERD (new)'!H$12,(ROWS('Chart Data'!$A$5:$A214)-1)*7,0,7,1)),AVERAGE(OFFSET('HAVERD (new)'!I$12,(ROWS('Chart Data'!$A$5:$A214)-1)*7,0,7,1)))</f>
        <v>83.477142857142866</v>
      </c>
      <c r="R214" s="4">
        <f ca="1">AVERAGE(AVERAGE(OFFSET('HAVERD (new)'!L$12,(ROWS('Chart Data'!$A$5:$A214)-1)*7,0,7,1)),AVERAGE(OFFSET('HAVERD (new)'!M$12,(ROWS('Chart Data'!$A$5:$A214)-1)*7,0,7,1)))</f>
        <v>89.447857142857146</v>
      </c>
      <c r="S214" s="57">
        <f>'Fuel demand'!C160</f>
        <v>102.91322302643974</v>
      </c>
      <c r="T214" s="57">
        <f ca="1">AVERAGE(OFFSET(Energy!E$1109,(ROWS('Chart Data'!$A$5:$A214)-1)*7,0,7,1))</f>
        <v>820117.85714285716</v>
      </c>
      <c r="U214" s="57">
        <f ca="1">-AVERAGE(OFFSET('HAVERD (new)'!T$12,(ROWS('Chart Data'!$A$5:$A214)-1)*7,0,7,1))</f>
        <v>-212.8857142857143</v>
      </c>
      <c r="V214" s="4">
        <f ca="1">-AVERAGE(OFFSET('HAVERD (new)'!U$12,(ROWS('Chart Data'!$A$5:$A214)-1)*7,0,7,1))*10000</f>
        <v>-224.39999999999998</v>
      </c>
      <c r="W214" s="4"/>
      <c r="Z214" s="4"/>
      <c r="AA214" s="4">
        <f t="shared" si="317"/>
        <v>11.65311653116532</v>
      </c>
      <c r="AB214" s="4">
        <f t="shared" si="318"/>
        <v>12.195121951219523</v>
      </c>
      <c r="AC214" s="4">
        <f t="shared" ca="1" si="319"/>
        <v>3.0144167758846763</v>
      </c>
      <c r="AD214" s="4">
        <f t="shared" ca="1" si="320"/>
        <v>-1.0014306151645225</v>
      </c>
      <c r="AE214" s="4">
        <f t="shared" si="301"/>
        <v>4.3132882725942512</v>
      </c>
      <c r="AF214" s="4">
        <f t="shared" ca="1" si="302"/>
        <v>2.0967741935483897</v>
      </c>
      <c r="AG214" s="4"/>
      <c r="AH214" s="4">
        <f t="shared" ca="1" si="304"/>
        <v>-3.8142620232172408</v>
      </c>
      <c r="AI214" s="4">
        <f t="shared" ca="1" si="305"/>
        <v>0.6514657980456251</v>
      </c>
      <c r="AJ214" s="4">
        <f t="shared" si="306"/>
        <v>19.789014186977084</v>
      </c>
      <c r="AK214" s="4">
        <f t="shared" si="307"/>
        <v>-15.756904036205777</v>
      </c>
      <c r="AL214" s="4">
        <f t="shared" ref="AL214:AL277" ca="1" si="361">N214</f>
        <v>-3.5114285714285711</v>
      </c>
      <c r="AM214" s="4">
        <f t="shared" ca="1" si="308"/>
        <v>-1.0907545566153476</v>
      </c>
      <c r="AN214" s="4">
        <f t="shared" ca="1" si="309"/>
        <v>2.935654462184667</v>
      </c>
      <c r="AO214" s="4">
        <f t="shared" ca="1" si="310"/>
        <v>0.28575106191273125</v>
      </c>
      <c r="AP214" s="4">
        <f t="shared" ca="1" si="311"/>
        <v>-1.5224554312181948</v>
      </c>
      <c r="AQ214" s="4">
        <f t="shared" si="312"/>
        <v>5.8845826224646069</v>
      </c>
      <c r="AR214" s="4">
        <f t="shared" ca="1" si="313"/>
        <v>10.250688247602069</v>
      </c>
      <c r="AS214" s="57">
        <f t="shared" ca="1" si="321"/>
        <v>212.8857142857143</v>
      </c>
      <c r="AT214" s="57">
        <f t="shared" ca="1" si="322"/>
        <v>224.39999999999998</v>
      </c>
      <c r="AW214" s="4">
        <f t="shared" si="360"/>
        <v>-0.51247851208131578</v>
      </c>
      <c r="AX214" s="4">
        <f t="shared" si="323"/>
        <v>1.6575518265290494</v>
      </c>
      <c r="AY214" s="4">
        <f t="shared" ca="1" si="324"/>
        <v>4.1118137188275146</v>
      </c>
      <c r="AZ214" s="4">
        <f t="shared" ca="1" si="325"/>
        <v>3.2366952033732161</v>
      </c>
      <c r="BA214" s="4">
        <f t="shared" si="326"/>
        <v>7.6241717510211373</v>
      </c>
      <c r="BB214" s="4">
        <f t="shared" ca="1" si="327"/>
        <v>2.6010950170111875</v>
      </c>
      <c r="BC214" s="4">
        <f t="shared" ca="1" si="328"/>
        <v>48.664343786295007</v>
      </c>
      <c r="BD214" s="4">
        <f t="shared" ca="1" si="329"/>
        <v>-1.2981742974170625</v>
      </c>
      <c r="BE214" s="4">
        <f t="shared" ca="1" si="330"/>
        <v>3.3750507538834569</v>
      </c>
      <c r="BF214" s="4">
        <f t="shared" si="331"/>
        <v>-48.563616352772321</v>
      </c>
      <c r="BG214" s="4">
        <f t="shared" si="332"/>
        <v>-13.198921923905484</v>
      </c>
      <c r="BH214" s="4" t="e">
        <f t="shared" si="333"/>
        <v>#N/A</v>
      </c>
      <c r="BI214" s="4">
        <f t="shared" ca="1" si="334"/>
        <v>-1.0488019373279673</v>
      </c>
      <c r="BJ214" s="4">
        <f t="shared" ca="1" si="335"/>
        <v>2.3496560960099053</v>
      </c>
      <c r="BK214" s="4">
        <f t="shared" ca="1" si="336"/>
        <v>0.47601049821204833</v>
      </c>
      <c r="BL214" s="4">
        <f t="shared" ca="1" si="337"/>
        <v>-4.0989083432781799</v>
      </c>
      <c r="BM214" s="4">
        <f t="shared" si="338"/>
        <v>5.8139243929383078</v>
      </c>
      <c r="BN214" s="4">
        <f t="shared" ca="1" si="339"/>
        <v>4.2934136523491793</v>
      </c>
      <c r="BO214" s="4">
        <f t="shared" ca="1" si="340"/>
        <v>179.52785714285716</v>
      </c>
      <c r="BP214" s="4">
        <f t="shared" ca="1" si="341"/>
        <v>303.30000000000007</v>
      </c>
      <c r="BS214" s="74">
        <f t="shared" si="314"/>
        <v>0.51477753261630599</v>
      </c>
      <c r="BT214" s="74">
        <f t="shared" si="315"/>
        <v>-1.0960172331186235</v>
      </c>
      <c r="BU214" s="74">
        <f t="shared" ca="1" si="342"/>
        <v>-0.51975312310511723</v>
      </c>
      <c r="BV214" s="74">
        <f t="shared" ca="1" si="343"/>
        <v>-0.44336883417929113</v>
      </c>
      <c r="BW214" s="74">
        <f t="shared" si="344"/>
        <v>-1.5172016374957409</v>
      </c>
      <c r="BX214" s="74">
        <f t="shared" ca="1" si="345"/>
        <v>-1.0456068120458502</v>
      </c>
      <c r="BY214" s="74">
        <f t="shared" ca="1" si="316"/>
        <v>3.9466341568969603</v>
      </c>
      <c r="BZ214" s="74">
        <f t="shared" ca="1" si="346"/>
        <v>-0.63784938834738569</v>
      </c>
      <c r="CA214" s="74">
        <f t="shared" ca="1" si="347"/>
        <v>-0.16387077275552847</v>
      </c>
      <c r="CB214" s="74">
        <f t="shared" si="348"/>
        <v>-0.26471192654983527</v>
      </c>
      <c r="CC214" s="74">
        <f t="shared" si="349"/>
        <v>0.24099510083785899</v>
      </c>
      <c r="CD214" s="74">
        <f t="shared" ca="1" si="350"/>
        <v>-1.0531541467453176</v>
      </c>
      <c r="CE214" s="74">
        <f t="shared" ca="1" si="351"/>
        <v>-1.7552585687559468</v>
      </c>
      <c r="CF214" s="74">
        <f t="shared" ca="1" si="352"/>
        <v>-0.75993955773130717</v>
      </c>
      <c r="CG214" s="74">
        <f t="shared" ca="1" si="353"/>
        <v>-1.9863653221107196</v>
      </c>
      <c r="CH214" s="74">
        <f t="shared" ca="1" si="354"/>
        <v>-1.1889771017417974</v>
      </c>
      <c r="CI214" s="74">
        <f t="shared" si="355"/>
        <v>0.28286693845002681</v>
      </c>
      <c r="CJ214" s="74">
        <f t="shared" ca="1" si="356"/>
        <v>2.1853619822849919</v>
      </c>
      <c r="CK214" s="74">
        <f t="shared" ca="1" si="357"/>
        <v>-0.17334792831113108</v>
      </c>
      <c r="CL214" s="74">
        <f t="shared" ca="1" si="358"/>
        <v>0.45066934643877005</v>
      </c>
    </row>
    <row r="215" spans="1:90" x14ac:dyDescent="0.35">
      <c r="A215" s="73" t="s">
        <v>1746</v>
      </c>
      <c r="B215" s="41">
        <f t="shared" si="359"/>
        <v>45306</v>
      </c>
      <c r="C215" s="57">
        <f>'HAVERW (new)'!B270</f>
        <v>381</v>
      </c>
      <c r="D215" s="57">
        <f>'HAVERW (new)'!C270-'HAVERW (new)'!B270</f>
        <v>43</v>
      </c>
      <c r="E215" s="4">
        <f ca="1">AVERAGE(OFFSET('HAVERD (new)'!B$12,(ROWS('Chart Data'!$A$5:$A215)-1)*7,0,7,1))</f>
        <v>112.28571428571429</v>
      </c>
      <c r="F215" s="4">
        <f ca="1">AVERAGE(OFFSET('HAVERD (new)'!C$12,(ROWS('Chart Data'!$A$5:$A215)-1)*7,0,7,1))</f>
        <v>98.285714285714292</v>
      </c>
      <c r="G215" s="57">
        <f>'HAVERW (new)'!Q270</f>
        <v>28491</v>
      </c>
      <c r="H215" s="4">
        <f ca="1">AVERAGE(OFFSET('HAVERD (new)'!O$12,(ROWS('Chart Data'!$A$5:$A215)-1)*7,0,7,1))</f>
        <v>89.142857142857139</v>
      </c>
      <c r="I215" s="4">
        <f ca="1">AVERAGE(OFFSET('HAVERD (new)'!P$12,(ROWS('Chart Data'!$A$5:$A215)-1)*7,0,7,1))</f>
        <v>90.714285714285708</v>
      </c>
      <c r="J215" s="4">
        <f ca="1">AVERAGE(OFFSET('HAVERD (new)'!Q$12,(ROWS('Chart Data'!$A$5:$A215)-1)*7,0,7,1))</f>
        <v>82.428571428571431</v>
      </c>
      <c r="K215" s="4">
        <f ca="1">AVERAGE(OFFSET('HAVERD (new)'!R$12,(ROWS('Chart Data'!$A$5:$A215)-1)*7,0,7,1))</f>
        <v>87.142857142857139</v>
      </c>
      <c r="L215" s="57">
        <f>'HAVERW (new)'!D270</f>
        <v>6250</v>
      </c>
      <c r="M215" s="57">
        <f>'HAVERW (new)'!F270</f>
        <v>122.22857142857141</v>
      </c>
      <c r="N215" s="4">
        <f ca="1">AVERAGE(OFFSET('HAVERD (new)'!D$12,(ROWS('Chart Data'!$A$5:$A215)-1)*7,0,7,1))</f>
        <v>3.8457142857142856</v>
      </c>
      <c r="O215" s="4">
        <f ca="1">AVERAGE(OFFSET('HAVERD (new)'!E$12,(ROWS('Chart Data'!$A$5:$A215)-1)*7,0,7,1))</f>
        <v>86.607142857142861</v>
      </c>
      <c r="P215" s="4">
        <f ca="1">AVERAGE(AVERAGE(OFFSET('HAVERD (new)'!F$12,(ROWS('Chart Data'!$A$5:$A215)-1)*7,0,7,1)),AVERAGE(OFFSET('HAVERD (new)'!J$12,(ROWS('Chart Data'!$A$5:$A215)-1)*7,0,7,1)),AVERAGE(OFFSET('HAVERD (new)'!K$12,(ROWS('Chart Data'!$A$5:$A215)-1)*7,0,7,1)))</f>
        <v>92.52095238095238</v>
      </c>
      <c r="Q215" s="4">
        <f ca="1">AVERAGE(AVERAGE(OFFSET('HAVERD (new)'!H$12,(ROWS('Chart Data'!$A$5:$A215)-1)*7,0,7,1)),AVERAGE(OFFSET('HAVERD (new)'!I$12,(ROWS('Chart Data'!$A$5:$A215)-1)*7,0,7,1)))</f>
        <v>83.077857142857141</v>
      </c>
      <c r="R215" s="4">
        <f ca="1">AVERAGE(AVERAGE(OFFSET('HAVERD (new)'!L$12,(ROWS('Chart Data'!$A$5:$A215)-1)*7,0,7,1)),AVERAGE(OFFSET('HAVERD (new)'!M$12,(ROWS('Chart Data'!$A$5:$A215)-1)*7,0,7,1)))</f>
        <v>86.34571428571428</v>
      </c>
      <c r="S215" s="57">
        <f>'Fuel demand'!C161</f>
        <v>103.75970038767994</v>
      </c>
      <c r="T215" s="57">
        <f ca="1">AVERAGE(OFFSET(Energy!E$1109,(ROWS('Chart Data'!$A$5:$A215)-1)*7,0,7,1))</f>
        <v>757377</v>
      </c>
      <c r="U215" s="57">
        <f ca="1">-AVERAGE(OFFSET('HAVERD (new)'!T$12,(ROWS('Chart Data'!$A$5:$A215)-1)*7,0,7,1))</f>
        <v>-229.88142857142853</v>
      </c>
      <c r="V215" s="4">
        <f ca="1">-AVERAGE(OFFSET('HAVERD (new)'!U$12,(ROWS('Chart Data'!$A$5:$A215)-1)*7,0,7,1))*10000</f>
        <v>-330.4</v>
      </c>
      <c r="W215" s="4"/>
      <c r="Z215" s="4"/>
      <c r="AA215" s="4">
        <f t="shared" si="317"/>
        <v>-12.614678899082566</v>
      </c>
      <c r="AB215" s="4">
        <f t="shared" si="318"/>
        <v>-2.2727272727272707</v>
      </c>
      <c r="AC215" s="4">
        <f t="shared" ca="1" si="319"/>
        <v>1.681759379042691</v>
      </c>
      <c r="AD215" s="4">
        <f t="shared" ca="1" si="320"/>
        <v>-2.2727272727272596</v>
      </c>
      <c r="AE215" s="4">
        <f t="shared" si="301"/>
        <v>0.30629488804394533</v>
      </c>
      <c r="AF215" s="4">
        <f t="shared" ca="1" si="302"/>
        <v>0.64516129032257119</v>
      </c>
      <c r="AG215" s="4"/>
      <c r="AH215" s="4">
        <f t="shared" ca="1" si="304"/>
        <v>1.2280701754386003</v>
      </c>
      <c r="AI215" s="4">
        <f t="shared" ca="1" si="305"/>
        <v>2.006688963210701</v>
      </c>
      <c r="AJ215" s="4">
        <f t="shared" si="306"/>
        <v>-77.355278093076052</v>
      </c>
      <c r="AK215" s="4">
        <f t="shared" si="307"/>
        <v>-20.807108478341352</v>
      </c>
      <c r="AL215" s="4">
        <f t="shared" ca="1" si="361"/>
        <v>3.8457142857142856</v>
      </c>
      <c r="AM215" s="4">
        <f t="shared" ca="1" si="308"/>
        <v>-2.766639935846027</v>
      </c>
      <c r="AN215" s="4">
        <f t="shared" ca="1" si="309"/>
        <v>2.3397172534395327</v>
      </c>
      <c r="AO215" s="4">
        <f t="shared" ca="1" si="310"/>
        <v>-1.2413921933243199</v>
      </c>
      <c r="AP215" s="4">
        <f t="shared" ca="1" si="311"/>
        <v>-1.5610622063338297</v>
      </c>
      <c r="AQ215" s="4">
        <f t="shared" si="312"/>
        <v>6.2372199962466901</v>
      </c>
      <c r="AR215" s="4">
        <f t="shared" ca="1" si="313"/>
        <v>-6.4371131466218863</v>
      </c>
      <c r="AS215" s="57">
        <f t="shared" ca="1" si="321"/>
        <v>229.88142857142853</v>
      </c>
      <c r="AT215" s="57">
        <f t="shared" ca="1" si="322"/>
        <v>330.4</v>
      </c>
      <c r="AW215" s="4">
        <f t="shared" si="360"/>
        <v>-2.7426653872477362</v>
      </c>
      <c r="AX215" s="4">
        <f t="shared" si="323"/>
        <v>-0.47312999165276826</v>
      </c>
      <c r="AY215" s="4">
        <f t="shared" ca="1" si="324"/>
        <v>0.64911746891363198</v>
      </c>
      <c r="AZ215" s="4">
        <f t="shared" ca="1" si="325"/>
        <v>-1.633589865286611</v>
      </c>
      <c r="BA215" s="4">
        <f t="shared" si="326"/>
        <v>2.7961753452086238</v>
      </c>
      <c r="BB215" s="4">
        <f t="shared" ca="1" si="327"/>
        <v>8.9687971170779313E-2</v>
      </c>
      <c r="BC215" s="4" t="e">
        <f t="shared" si="328"/>
        <v>#DIV/0!</v>
      </c>
      <c r="BD215" s="4">
        <f t="shared" ca="1" si="329"/>
        <v>6.9137275652086556</v>
      </c>
      <c r="BE215" s="4">
        <f t="shared" ca="1" si="330"/>
        <v>2.4248173685518291</v>
      </c>
      <c r="BF215" s="4">
        <f t="shared" si="331"/>
        <v>-48.487869188887061</v>
      </c>
      <c r="BG215" s="4">
        <f t="shared" si="332"/>
        <v>-14.446679407056486</v>
      </c>
      <c r="BH215" s="4" t="e">
        <f t="shared" si="333"/>
        <v>#N/A</v>
      </c>
      <c r="BI215" s="4">
        <f t="shared" ca="1" si="334"/>
        <v>-1.3910081937830472</v>
      </c>
      <c r="BJ215" s="4">
        <f t="shared" ca="1" si="335"/>
        <v>2.2501199905600289</v>
      </c>
      <c r="BK215" s="4">
        <f t="shared" ca="1" si="336"/>
        <v>0.10953575986370756</v>
      </c>
      <c r="BL215" s="4">
        <f t="shared" ca="1" si="337"/>
        <v>-3.482525791570787</v>
      </c>
      <c r="BM215" s="4">
        <f t="shared" si="338"/>
        <v>6.1103175455974874</v>
      </c>
      <c r="BN215" s="4">
        <f t="shared" ca="1" si="339"/>
        <v>4.7346154036828993</v>
      </c>
      <c r="BO215" s="4">
        <f t="shared" ca="1" si="340"/>
        <v>178.9267857142857</v>
      </c>
      <c r="BP215" s="4">
        <f t="shared" ca="1" si="341"/>
        <v>290.25</v>
      </c>
      <c r="BS215" s="74">
        <f t="shared" si="314"/>
        <v>-0.62430466721552214</v>
      </c>
      <c r="BT215" s="74">
        <f t="shared" si="315"/>
        <v>-1.3447135071062675</v>
      </c>
      <c r="BU215" s="74">
        <f t="shared" ca="1" si="342"/>
        <v>-0.51975312310511723</v>
      </c>
      <c r="BV215" s="74">
        <f t="shared" ca="1" si="343"/>
        <v>-0.49579420308562572</v>
      </c>
      <c r="BW215" s="74">
        <f t="shared" si="344"/>
        <v>-1.7998824938078843</v>
      </c>
      <c r="BX215" s="74">
        <f t="shared" ca="1" si="345"/>
        <v>-1.2919539667163409</v>
      </c>
      <c r="BY215" s="74" t="e">
        <f t="shared" ca="1" si="316"/>
        <v>#DIV/0!</v>
      </c>
      <c r="BZ215" s="74">
        <f t="shared" ca="1" si="346"/>
        <v>-0.74411076727877035</v>
      </c>
      <c r="CA215" s="74">
        <f t="shared" ca="1" si="347"/>
        <v>-0.54659027909839231</v>
      </c>
      <c r="CB215" s="74">
        <f t="shared" si="348"/>
        <v>0.53585073032958719</v>
      </c>
      <c r="CC215" s="74">
        <f t="shared" si="349"/>
        <v>-0.24933463224418653</v>
      </c>
      <c r="CD215" s="74">
        <f t="shared" ca="1" si="350"/>
        <v>-0.40502312112040773</v>
      </c>
      <c r="CE215" s="74">
        <f t="shared" ca="1" si="351"/>
        <v>-2.251645255944434</v>
      </c>
      <c r="CF215" s="74">
        <f t="shared" ca="1" si="352"/>
        <v>-1.3017628884949348</v>
      </c>
      <c r="CG215" s="74">
        <f t="shared" ca="1" si="353"/>
        <v>-2.0316157828372639</v>
      </c>
      <c r="CH215" s="74">
        <f t="shared" ca="1" si="354"/>
        <v>-1.5281594060853541</v>
      </c>
      <c r="CI215" s="74">
        <f t="shared" si="355"/>
        <v>0.48825245159803909</v>
      </c>
      <c r="CJ215" s="74">
        <f t="shared" ca="1" si="356"/>
        <v>1.4690458657205685</v>
      </c>
      <c r="CK215" s="74">
        <f t="shared" ca="1" si="357"/>
        <v>-0.38880972645001577</v>
      </c>
      <c r="CL215" s="74">
        <f t="shared" ca="1" si="358"/>
        <v>0.2862874290938297</v>
      </c>
    </row>
    <row r="216" spans="1:90" x14ac:dyDescent="0.35">
      <c r="A216" s="73" t="s">
        <v>1747</v>
      </c>
      <c r="B216" s="41">
        <f t="shared" si="359"/>
        <v>45313</v>
      </c>
      <c r="C216" s="57">
        <f>'HAVERW (new)'!B271</f>
        <v>391</v>
      </c>
      <c r="D216" s="57">
        <f>'HAVERW (new)'!C271-'HAVERW (new)'!B271</f>
        <v>42</v>
      </c>
      <c r="E216" s="4">
        <f ca="1">AVERAGE(OFFSET('HAVERD (new)'!B$12,(ROWS('Chart Data'!$A$5:$A216)-1)*7,0,7,1))</f>
        <v>115.85714285714286</v>
      </c>
      <c r="F216" s="4">
        <f ca="1">AVERAGE(OFFSET('HAVERD (new)'!C$12,(ROWS('Chart Data'!$A$5:$A216)-1)*7,0,7,1))</f>
        <v>99.714285714285708</v>
      </c>
      <c r="G216" s="57">
        <f>'HAVERW (new)'!Q271</f>
        <v>29421</v>
      </c>
      <c r="H216" s="4">
        <f ca="1">AVERAGE(OFFSET('HAVERD (new)'!O$12,(ROWS('Chart Data'!$A$5:$A216)-1)*7,0,7,1))</f>
        <v>92.857142857142861</v>
      </c>
      <c r="I216" s="4">
        <f ca="1">AVERAGE(OFFSET('HAVERD (new)'!P$12,(ROWS('Chart Data'!$A$5:$A216)-1)*7,0,7,1))</f>
        <v>90.857142857142861</v>
      </c>
      <c r="J216" s="4">
        <f ca="1">AVERAGE(OFFSET('HAVERD (new)'!Q$12,(ROWS('Chart Data'!$A$5:$A216)-1)*7,0,7,1))</f>
        <v>83.571428571428569</v>
      </c>
      <c r="K216" s="4">
        <f ca="1">AVERAGE(OFFSET('HAVERD (new)'!R$12,(ROWS('Chart Data'!$A$5:$A216)-1)*7,0,7,1))</f>
        <v>88.714285714285708</v>
      </c>
      <c r="L216" s="57">
        <f>'HAVERW (new)'!D271</f>
        <v>7486</v>
      </c>
      <c r="M216" s="57">
        <f>'HAVERW (new)'!F271</f>
        <v>120.94285714285715</v>
      </c>
      <c r="N216" s="4">
        <f ca="1">AVERAGE(OFFSET('HAVERD (new)'!D$12,(ROWS('Chart Data'!$A$5:$A216)-1)*7,0,7,1))</f>
        <v>4.8885714285714288</v>
      </c>
      <c r="O216" s="4">
        <f ca="1">AVERAGE(OFFSET('HAVERD (new)'!E$12,(ROWS('Chart Data'!$A$5:$A216)-1)*7,0,7,1))</f>
        <v>87.935714285714297</v>
      </c>
      <c r="P216" s="4">
        <f ca="1">AVERAGE(AVERAGE(OFFSET('HAVERD (new)'!F$12,(ROWS('Chart Data'!$A$5:$A216)-1)*7,0,7,1)),AVERAGE(OFFSET('HAVERD (new)'!J$12,(ROWS('Chart Data'!$A$5:$A216)-1)*7,0,7,1)),AVERAGE(OFFSET('HAVERD (new)'!K$12,(ROWS('Chart Data'!$A$5:$A216)-1)*7,0,7,1)))</f>
        <v>95.104285714285709</v>
      </c>
      <c r="Q216" s="4">
        <f ca="1">AVERAGE(AVERAGE(OFFSET('HAVERD (new)'!H$12,(ROWS('Chart Data'!$A$5:$A216)-1)*7,0,7,1)),AVERAGE(OFFSET('HAVERD (new)'!I$12,(ROWS('Chart Data'!$A$5:$A216)-1)*7,0,7,1)))</f>
        <v>84.989285714285714</v>
      </c>
      <c r="R216" s="4">
        <f ca="1">AVERAGE(AVERAGE(OFFSET('HAVERD (new)'!L$12,(ROWS('Chart Data'!$A$5:$A216)-1)*7,0,7,1)),AVERAGE(OFFSET('HAVERD (new)'!M$12,(ROWS('Chart Data'!$A$5:$A216)-1)*7,0,7,1)))</f>
        <v>86.987142857142857</v>
      </c>
      <c r="S216" s="57">
        <f>'Fuel demand'!C162</f>
        <v>101.93297454908875</v>
      </c>
      <c r="T216" s="57">
        <f ca="1">AVERAGE(OFFSET(Energy!E$1109,(ROWS('Chart Data'!$A$5:$A216)-1)*7,0,7,1))</f>
        <v>717882.71428571432</v>
      </c>
      <c r="U216" s="57">
        <f ca="1">-AVERAGE(OFFSET('HAVERD (new)'!T$12,(ROWS('Chart Data'!$A$5:$A216)-1)*7,0,7,1))</f>
        <v>-165.27285714285713</v>
      </c>
      <c r="V216" s="4">
        <f ca="1">-AVERAGE(OFFSET('HAVERD (new)'!U$12,(ROWS('Chart Data'!$A$5:$A216)-1)*7,0,7,1))*10000</f>
        <v>-331.2</v>
      </c>
      <c r="W216" s="4"/>
      <c r="Z216" s="4"/>
      <c r="AA216" s="4">
        <f t="shared" si="317"/>
        <v>-10.114942528735638</v>
      </c>
      <c r="AB216" s="4">
        <f t="shared" si="318"/>
        <v>0</v>
      </c>
      <c r="AC216" s="4">
        <f t="shared" ca="1" si="319"/>
        <v>2.9187817258883308</v>
      </c>
      <c r="AD216" s="4">
        <f t="shared" ca="1" si="320"/>
        <v>-1.5514809590973289</v>
      </c>
      <c r="AE216" s="4">
        <f t="shared" si="301"/>
        <v>4.5002486325211422</v>
      </c>
      <c r="AF216" s="4">
        <f t="shared" ca="1" si="302"/>
        <v>1.5625</v>
      </c>
      <c r="AG216" s="4"/>
      <c r="AH216" s="4">
        <f t="shared" ca="1" si="304"/>
        <v>3.7234042553191404</v>
      </c>
      <c r="AI216" s="4">
        <f t="shared" ca="1" si="305"/>
        <v>2.8145695364238277</v>
      </c>
      <c r="AJ216" s="4">
        <f t="shared" si="306"/>
        <v>26.679725759059746</v>
      </c>
      <c r="AK216" s="4">
        <f t="shared" si="307"/>
        <v>-20.834112586497099</v>
      </c>
      <c r="AL216" s="4">
        <f t="shared" ca="1" si="361"/>
        <v>4.8885714285714288</v>
      </c>
      <c r="AM216" s="4">
        <f t="shared" ca="1" si="308"/>
        <v>-4.4058268107839416</v>
      </c>
      <c r="AN216" s="4">
        <f t="shared" ca="1" si="309"/>
        <v>-1.4283387541767167</v>
      </c>
      <c r="AO216" s="4">
        <f t="shared" ca="1" si="310"/>
        <v>-1.851042242367773</v>
      </c>
      <c r="AP216" s="4">
        <f t="shared" ca="1" si="311"/>
        <v>-2.3047611407484681</v>
      </c>
      <c r="AQ216" s="4">
        <f t="shared" si="312"/>
        <v>2.8720547659073503</v>
      </c>
      <c r="AR216" s="4">
        <f t="shared" ca="1" si="313"/>
        <v>-3.5955562299895827</v>
      </c>
      <c r="AS216" s="57">
        <f t="shared" ca="1" si="321"/>
        <v>165.27285714285713</v>
      </c>
      <c r="AT216" s="57">
        <f t="shared" ca="1" si="322"/>
        <v>331.2</v>
      </c>
      <c r="AW216" s="4">
        <f t="shared" si="360"/>
        <v>-4.554840509877506</v>
      </c>
      <c r="AX216" s="4">
        <f t="shared" si="323"/>
        <v>0.12210810358532753</v>
      </c>
      <c r="AY216" s="4">
        <f t="shared" ca="1" si="324"/>
        <v>0.92334731334118014</v>
      </c>
      <c r="AZ216" s="4">
        <f t="shared" ca="1" si="325"/>
        <v>-2.9763212161720536</v>
      </c>
      <c r="BA216" s="4">
        <f t="shared" si="326"/>
        <v>3.7379530458609032</v>
      </c>
      <c r="BB216" s="4">
        <f t="shared" ca="1" si="327"/>
        <v>0.3343985742836203</v>
      </c>
      <c r="BC216" s="4" t="e">
        <f t="shared" si="328"/>
        <v>#DIV/0!</v>
      </c>
      <c r="BD216" s="4">
        <f t="shared" ca="1" si="329"/>
        <v>4.6642243617276478</v>
      </c>
      <c r="BE216" s="4">
        <f t="shared" ca="1" si="330"/>
        <v>1.6464004702864909</v>
      </c>
      <c r="BF216" s="4">
        <f t="shared" si="331"/>
        <v>-2.4005336193286135</v>
      </c>
      <c r="BG216" s="4">
        <f t="shared" si="332"/>
        <v>-16.362477280944663</v>
      </c>
      <c r="BH216" s="4">
        <f t="shared" ca="1" si="333"/>
        <v>5.8732142857142859</v>
      </c>
      <c r="BI216" s="4">
        <f t="shared" ca="1" si="334"/>
        <v>-2.2126236427902182</v>
      </c>
      <c r="BJ216" s="4">
        <f t="shared" ca="1" si="335"/>
        <v>1.6868652667849979</v>
      </c>
      <c r="BK216" s="4">
        <f t="shared" ca="1" si="336"/>
        <v>-0.43769368864136626</v>
      </c>
      <c r="BL216" s="4">
        <f t="shared" ca="1" si="337"/>
        <v>-2.513295870470611</v>
      </c>
      <c r="BM216" s="4">
        <f t="shared" si="338"/>
        <v>4.6602399046351772</v>
      </c>
      <c r="BN216" s="4">
        <f t="shared" ca="1" si="339"/>
        <v>3.554803451635502</v>
      </c>
      <c r="BO216" s="4">
        <f t="shared" ca="1" si="340"/>
        <v>186.53142857142856</v>
      </c>
      <c r="BP216" s="4">
        <f t="shared" ca="1" si="341"/>
        <v>291.5</v>
      </c>
      <c r="BS216" s="74">
        <f t="shared" si="314"/>
        <v>-0.25685879630202924</v>
      </c>
      <c r="BT216" s="74">
        <f t="shared" si="315"/>
        <v>-1.4276122651021488</v>
      </c>
      <c r="BU216" s="74">
        <f t="shared" ca="1" si="342"/>
        <v>-0.10768669358203704</v>
      </c>
      <c r="BV216" s="74">
        <f t="shared" ca="1" si="343"/>
        <v>-0.36473078081978988</v>
      </c>
      <c r="BW216" s="74">
        <f t="shared" si="344"/>
        <v>-1.6184517164646868</v>
      </c>
      <c r="BX216" s="74">
        <f t="shared" ca="1" si="345"/>
        <v>-0.58028440877936938</v>
      </c>
      <c r="BY216" s="74" t="e">
        <f t="shared" ca="1" si="316"/>
        <v>#DIV/0!</v>
      </c>
      <c r="BZ216" s="74">
        <f t="shared" ca="1" si="346"/>
        <v>-0.46074709012841358</v>
      </c>
      <c r="CA216" s="74">
        <f t="shared" ca="1" si="347"/>
        <v>-2.0350957876959858E-2</v>
      </c>
      <c r="CB216" s="74">
        <f t="shared" si="348"/>
        <v>1.0736199933203296</v>
      </c>
      <c r="CC216" s="74">
        <f t="shared" si="349"/>
        <v>-0.3274402534430948</v>
      </c>
      <c r="CD216" s="74">
        <f t="shared" ca="1" si="350"/>
        <v>-0.31315212137163401</v>
      </c>
      <c r="CE216" s="74">
        <f t="shared" ca="1" si="351"/>
        <v>-2.0433241281983614</v>
      </c>
      <c r="CF216" s="74">
        <f t="shared" ca="1" si="352"/>
        <v>-0.97917821231048963</v>
      </c>
      <c r="CG216" s="74">
        <f t="shared" ca="1" si="353"/>
        <v>-1.8149964037599304</v>
      </c>
      <c r="CH216" s="74">
        <f t="shared" ca="1" si="354"/>
        <v>-1.4580268458043235</v>
      </c>
      <c r="CI216" s="74">
        <f t="shared" si="355"/>
        <v>4.5023794909465634E-2</v>
      </c>
      <c r="CJ216" s="74">
        <f t="shared" ca="1" si="356"/>
        <v>1.0181372448050563</v>
      </c>
      <c r="CK216" s="74">
        <f t="shared" ca="1" si="357"/>
        <v>0.43026023090303345</v>
      </c>
      <c r="CL216" s="74">
        <f t="shared" ca="1" si="358"/>
        <v>0.28504681084971695</v>
      </c>
    </row>
    <row r="217" spans="1:90" x14ac:dyDescent="0.35">
      <c r="A217" s="73" t="s">
        <v>1748</v>
      </c>
      <c r="B217" s="41">
        <f t="shared" si="359"/>
        <v>45320</v>
      </c>
      <c r="C217" s="57">
        <f>'HAVERW (new)'!B272</f>
        <v>437</v>
      </c>
      <c r="D217" s="57">
        <f>'HAVERW (new)'!C272-'HAVERW (new)'!B272</f>
        <v>42</v>
      </c>
      <c r="E217" s="4">
        <f ca="1">AVERAGE(OFFSET('HAVERD (new)'!B$12,(ROWS('Chart Data'!$A$5:$A217)-1)*7,0,7,1))</f>
        <v>114.57142857142857</v>
      </c>
      <c r="F217" s="4">
        <f ca="1">AVERAGE(OFFSET('HAVERD (new)'!C$12,(ROWS('Chart Data'!$A$5:$A217)-1)*7,0,7,1))</f>
        <v>100.42857142857143</v>
      </c>
      <c r="G217" s="57">
        <f>'HAVERW (new)'!Q272</f>
        <v>30260</v>
      </c>
      <c r="H217" s="4">
        <f ca="1">AVERAGE(OFFSET('HAVERD (new)'!O$12,(ROWS('Chart Data'!$A$5:$A217)-1)*7,0,7,1))</f>
        <v>92.857142857142861</v>
      </c>
      <c r="I217" s="4">
        <f ca="1">AVERAGE(OFFSET('HAVERD (new)'!P$12,(ROWS('Chart Data'!$A$5:$A217)-1)*7,0,7,1))</f>
        <v>88</v>
      </c>
      <c r="J217" s="4">
        <f ca="1">AVERAGE(OFFSET('HAVERD (new)'!Q$12,(ROWS('Chart Data'!$A$5:$A217)-1)*7,0,7,1))</f>
        <v>82.571428571428569</v>
      </c>
      <c r="K217" s="4">
        <f ca="1">AVERAGE(OFFSET('HAVERD (new)'!R$12,(ROWS('Chart Data'!$A$5:$A217)-1)*7,0,7,1))</f>
        <v>87.428571428571431</v>
      </c>
      <c r="L217" s="57">
        <f>'HAVERW (new)'!D272</f>
        <v>5553</v>
      </c>
      <c r="M217" s="57">
        <f>'HAVERW (new)'!F272</f>
        <v>119.77142857142859</v>
      </c>
      <c r="N217" s="4">
        <f ca="1">AVERAGE(OFFSET('HAVERD (new)'!D$12,(ROWS('Chart Data'!$A$5:$A217)-1)*7,0,7,1))</f>
        <v>9.1985714285714284</v>
      </c>
      <c r="O217" s="4">
        <f ca="1">AVERAGE(OFFSET('HAVERD (new)'!E$12,(ROWS('Chart Data'!$A$5:$A217)-1)*7,0,7,1))</f>
        <v>96.149999999999991</v>
      </c>
      <c r="P217" s="4">
        <f ca="1">AVERAGE(AVERAGE(OFFSET('HAVERD (new)'!F$12,(ROWS('Chart Data'!$A$5:$A217)-1)*7,0,7,1)),AVERAGE(OFFSET('HAVERD (new)'!J$12,(ROWS('Chart Data'!$A$5:$A217)-1)*7,0,7,1)),AVERAGE(OFFSET('HAVERD (new)'!K$12,(ROWS('Chart Data'!$A$5:$A217)-1)*7,0,7,1)))</f>
        <v>109.12666666666667</v>
      </c>
      <c r="Q217" s="4">
        <f ca="1">AVERAGE(AVERAGE(OFFSET('HAVERD (new)'!H$12,(ROWS('Chart Data'!$A$5:$A217)-1)*7,0,7,1)),AVERAGE(OFFSET('HAVERD (new)'!I$12,(ROWS('Chart Data'!$A$5:$A217)-1)*7,0,7,1)))</f>
        <v>89.834285714285727</v>
      </c>
      <c r="R217" s="4">
        <f ca="1">AVERAGE(AVERAGE(OFFSET('HAVERD (new)'!L$12,(ROWS('Chart Data'!$A$5:$A217)-1)*7,0,7,1)),AVERAGE(OFFSET('HAVERD (new)'!M$12,(ROWS('Chart Data'!$A$5:$A217)-1)*7,0,7,1)))</f>
        <v>92.435000000000002</v>
      </c>
      <c r="S217" s="57">
        <f>'Fuel demand'!C163</f>
        <v>101.41814901794237</v>
      </c>
      <c r="T217" s="57">
        <f ca="1">AVERAGE(OFFSET(Energy!E$1109,(ROWS('Chart Data'!$A$5:$A217)-1)*7,0,7,1))</f>
        <v>691695.14285714284</v>
      </c>
      <c r="U217" s="57">
        <f ca="1">-AVERAGE(OFFSET('HAVERD (new)'!T$12,(ROWS('Chart Data'!$A$5:$A217)-1)*7,0,7,1))</f>
        <v>-170.52999999999997</v>
      </c>
      <c r="V217" s="4">
        <f ca="1">-AVERAGE(OFFSET('HAVERD (new)'!U$12,(ROWS('Chart Data'!$A$5:$A217)-1)*7,0,7,1))*10000</f>
        <v>-248.4</v>
      </c>
      <c r="W217" s="4"/>
      <c r="Z217" s="4"/>
      <c r="AA217" s="4">
        <f t="shared" si="317"/>
        <v>4.2959427207637235</v>
      </c>
      <c r="AB217" s="4">
        <f t="shared" si="318"/>
        <v>-2.3255813953488413</v>
      </c>
      <c r="AC217" s="4">
        <f t="shared" ca="1" si="319"/>
        <v>1.9059720457433205</v>
      </c>
      <c r="AD217" s="4">
        <f t="shared" ca="1" si="320"/>
        <v>-1.4025245441795287</v>
      </c>
      <c r="AE217" s="4">
        <f t="shared" si="301"/>
        <v>4.5900732752661488</v>
      </c>
      <c r="AF217" s="4">
        <f t="shared" ca="1" si="302"/>
        <v>0.93167701863354768</v>
      </c>
      <c r="AG217" s="4"/>
      <c r="AH217" s="4">
        <f t="shared" ca="1" si="304"/>
        <v>4.144144144144124</v>
      </c>
      <c r="AI217" s="4">
        <f t="shared" ca="1" si="305"/>
        <v>3.5532994923857864</v>
      </c>
      <c r="AJ217" s="4">
        <f t="shared" si="306"/>
        <v>-4.635387224420584</v>
      </c>
      <c r="AK217" s="4">
        <f t="shared" si="307"/>
        <v>-20.523272348089851</v>
      </c>
      <c r="AL217" s="4">
        <f t="shared" ca="1" si="361"/>
        <v>9.1985714285714284</v>
      </c>
      <c r="AM217" s="4">
        <f t="shared" ca="1" si="308"/>
        <v>-3.9076554067559388</v>
      </c>
      <c r="AN217" s="4">
        <f t="shared" ca="1" si="309"/>
        <v>-0.88704550270958249</v>
      </c>
      <c r="AO217" s="4">
        <f t="shared" ca="1" si="310"/>
        <v>-1.2639545290395238</v>
      </c>
      <c r="AP217" s="4">
        <f t="shared" ca="1" si="311"/>
        <v>-1.9970313375641813</v>
      </c>
      <c r="AQ217" s="4">
        <f t="shared" si="312"/>
        <v>3.234000784833424</v>
      </c>
      <c r="AR217" s="4">
        <f t="shared" ca="1" si="313"/>
        <v>-4.3650976275290692</v>
      </c>
      <c r="AS217" s="57">
        <f t="shared" ca="1" si="321"/>
        <v>170.52999999999997</v>
      </c>
      <c r="AT217" s="57">
        <f t="shared" ca="1" si="322"/>
        <v>248.4</v>
      </c>
      <c r="AW217" s="4">
        <f t="shared" si="360"/>
        <v>-1.69514054397229</v>
      </c>
      <c r="AX217" s="4">
        <f t="shared" si="323"/>
        <v>1.899203320785853</v>
      </c>
      <c r="AY217" s="4">
        <f t="shared" ca="1" si="324"/>
        <v>2.3802324816397546</v>
      </c>
      <c r="AZ217" s="4">
        <f t="shared" ca="1" si="325"/>
        <v>-1.55704084779216</v>
      </c>
      <c r="BA217" s="4">
        <f t="shared" si="326"/>
        <v>3.4274762671063721</v>
      </c>
      <c r="BB217" s="4">
        <f t="shared" ca="1" si="327"/>
        <v>1.3090281256261271</v>
      </c>
      <c r="BC217" s="4" t="e">
        <f t="shared" si="328"/>
        <v>#DIV/0!</v>
      </c>
      <c r="BD217" s="4">
        <f t="shared" ca="1" si="329"/>
        <v>1.320339137921156</v>
      </c>
      <c r="BE217" s="4">
        <f t="shared" ca="1" si="330"/>
        <v>2.256505947516485</v>
      </c>
      <c r="BF217" s="4">
        <f t="shared" si="331"/>
        <v>-8.8804813428649521</v>
      </c>
      <c r="BG217" s="4">
        <f t="shared" si="332"/>
        <v>-19.480349362283519</v>
      </c>
      <c r="BH217" s="4">
        <f t="shared" ca="1" si="333"/>
        <v>3.6053571428571427</v>
      </c>
      <c r="BI217" s="4">
        <f t="shared" ca="1" si="334"/>
        <v>-3.042719177500314</v>
      </c>
      <c r="BJ217" s="4">
        <f t="shared" ca="1" si="335"/>
        <v>0.73999686468447512</v>
      </c>
      <c r="BK217" s="4">
        <f t="shared" ca="1" si="336"/>
        <v>-1.0176594757047215</v>
      </c>
      <c r="BL217" s="4">
        <f t="shared" ca="1" si="337"/>
        <v>-1.8463275289661683</v>
      </c>
      <c r="BM217" s="4">
        <f t="shared" si="338"/>
        <v>4.5569645423630174</v>
      </c>
      <c r="BN217" s="4">
        <f t="shared" ca="1" si="339"/>
        <v>-1.0367696891346174</v>
      </c>
      <c r="BO217" s="4">
        <f t="shared" ca="1" si="340"/>
        <v>194.64249999999998</v>
      </c>
      <c r="BP217" s="4">
        <f t="shared" ca="1" si="341"/>
        <v>283.60000000000002</v>
      </c>
      <c r="BS217" s="74">
        <f t="shared" si="314"/>
        <v>1.4333922099000385</v>
      </c>
      <c r="BT217" s="74">
        <f t="shared" si="315"/>
        <v>-1.4276122651021488</v>
      </c>
      <c r="BU217" s="74">
        <f t="shared" ca="1" si="342"/>
        <v>-0.25603060821034668</v>
      </c>
      <c r="BV217" s="74">
        <f t="shared" ca="1" si="343"/>
        <v>-0.29919906968687066</v>
      </c>
      <c r="BW217" s="74">
        <f t="shared" si="344"/>
        <v>-1.4547738431410924</v>
      </c>
      <c r="BX217" s="74">
        <f t="shared" ca="1" si="345"/>
        <v>-0.58028440877936938</v>
      </c>
      <c r="BY217" s="74" t="e">
        <f t="shared" ca="1" si="316"/>
        <v>#DIV/0!</v>
      </c>
      <c r="BZ217" s="74">
        <f t="shared" ca="1" si="346"/>
        <v>-0.70869030763497665</v>
      </c>
      <c r="CA217" s="74">
        <f t="shared" ca="1" si="347"/>
        <v>-0.45091040251267522</v>
      </c>
      <c r="CB217" s="74">
        <f t="shared" si="348"/>
        <v>0.23259411519645809</v>
      </c>
      <c r="CC217" s="74">
        <f t="shared" si="349"/>
        <v>-0.39860315275765645</v>
      </c>
      <c r="CD217" s="74">
        <f t="shared" ca="1" si="350"/>
        <v>6.6539394028434617E-2</v>
      </c>
      <c r="CE217" s="74">
        <f t="shared" ca="1" si="351"/>
        <v>-0.75531715557480228</v>
      </c>
      <c r="CF217" s="74">
        <f t="shared" ca="1" si="352"/>
        <v>0.7718173562799947</v>
      </c>
      <c r="CG217" s="74">
        <f t="shared" ca="1" si="353"/>
        <v>-1.265919704103146</v>
      </c>
      <c r="CH217" s="74">
        <f t="shared" ca="1" si="354"/>
        <v>-0.86236867513236837</v>
      </c>
      <c r="CI217" s="74">
        <f t="shared" si="355"/>
        <v>-7.9891188925752712E-2</v>
      </c>
      <c r="CJ217" s="74">
        <f t="shared" ca="1" si="356"/>
        <v>0.71915217634710371</v>
      </c>
      <c r="CK217" s="74">
        <f t="shared" ca="1" si="357"/>
        <v>0.36361322601515456</v>
      </c>
      <c r="CL217" s="74">
        <f t="shared" ca="1" si="358"/>
        <v>0.41345079911538735</v>
      </c>
    </row>
    <row r="218" spans="1:90" x14ac:dyDescent="0.35">
      <c r="A218" s="73" t="s">
        <v>1749</v>
      </c>
      <c r="B218" s="41">
        <f t="shared" si="359"/>
        <v>45327</v>
      </c>
      <c r="C218" s="57">
        <f>'HAVERW (new)'!B273</f>
        <v>371</v>
      </c>
      <c r="D218" s="57">
        <f>'HAVERW (new)'!C273-'HAVERW (new)'!B273</f>
        <v>44</v>
      </c>
      <c r="E218" s="4">
        <f ca="1">AVERAGE(OFFSET('HAVERD (new)'!B$12,(ROWS('Chart Data'!$A$5:$A218)-1)*7,0,7,1))</f>
        <v>115</v>
      </c>
      <c r="F218" s="4">
        <f ca="1">AVERAGE(OFFSET('HAVERD (new)'!C$12,(ROWS('Chart Data'!$A$5:$A218)-1)*7,0,7,1))</f>
        <v>102.57142857142857</v>
      </c>
      <c r="G218" s="57">
        <f>'HAVERW (new)'!Q273</f>
        <v>32667</v>
      </c>
      <c r="H218" s="4">
        <f ca="1">AVERAGE(OFFSET('HAVERD (new)'!O$12,(ROWS('Chart Data'!$A$5:$A218)-1)*7,0,7,1))</f>
        <v>93.428571428571431</v>
      </c>
      <c r="I218" s="4">
        <f ca="1">AVERAGE(OFFSET('HAVERD (new)'!P$12,(ROWS('Chart Data'!$A$5:$A218)-1)*7,0,7,1))</f>
        <v>91.285714285714292</v>
      </c>
      <c r="J218" s="4">
        <f ca="1">AVERAGE(OFFSET('HAVERD (new)'!Q$12,(ROWS('Chart Data'!$A$5:$A218)-1)*7,0,7,1))</f>
        <v>92.285714285714292</v>
      </c>
      <c r="K218" s="4">
        <f ca="1">AVERAGE(OFFSET('HAVERD (new)'!R$12,(ROWS('Chart Data'!$A$5:$A218)-1)*7,0,7,1))</f>
        <v>92.571428571428569</v>
      </c>
      <c r="L218" s="57">
        <f>'HAVERW (new)'!D273</f>
        <v>8115</v>
      </c>
      <c r="M218" s="57">
        <f>'HAVERW (new)'!F273</f>
        <v>121.24285714285715</v>
      </c>
      <c r="N218" s="4">
        <f ca="1">AVERAGE(OFFSET('HAVERD (new)'!D$12,(ROWS('Chart Data'!$A$5:$A218)-1)*7,0,7,1))</f>
        <v>2.5342857142857147</v>
      </c>
      <c r="O218" s="4">
        <f ca="1">AVERAGE(OFFSET('HAVERD (new)'!E$12,(ROWS('Chart Data'!$A$5:$A218)-1)*7,0,7,1))</f>
        <v>93.53</v>
      </c>
      <c r="P218" s="4">
        <f ca="1">AVERAGE(AVERAGE(OFFSET('HAVERD (new)'!F$12,(ROWS('Chart Data'!$A$5:$A218)-1)*7,0,7,1)),AVERAGE(OFFSET('HAVERD (new)'!J$12,(ROWS('Chart Data'!$A$5:$A218)-1)*7,0,7,1)),AVERAGE(OFFSET('HAVERD (new)'!K$12,(ROWS('Chart Data'!$A$5:$A218)-1)*7,0,7,1)))</f>
        <v>101.32190476190476</v>
      </c>
      <c r="Q218" s="4">
        <f ca="1">AVERAGE(AVERAGE(OFFSET('HAVERD (new)'!H$12,(ROWS('Chart Data'!$A$5:$A218)-1)*7,0,7,1)),AVERAGE(OFFSET('HAVERD (new)'!I$12,(ROWS('Chart Data'!$A$5:$A218)-1)*7,0,7,1)))</f>
        <v>91.505714285714276</v>
      </c>
      <c r="R218" s="4">
        <f ca="1">AVERAGE(AVERAGE(OFFSET('HAVERD (new)'!L$12,(ROWS('Chart Data'!$A$5:$A218)-1)*7,0,7,1)),AVERAGE(OFFSET('HAVERD (new)'!M$12,(ROWS('Chart Data'!$A$5:$A218)-1)*7,0,7,1)))</f>
        <v>93.16357142857143</v>
      </c>
      <c r="S218" s="57">
        <f>'Fuel demand'!C164</f>
        <v>102.0599433555459</v>
      </c>
      <c r="T218" s="57">
        <f ca="1">AVERAGE(OFFSET(Energy!E$1109,(ROWS('Chart Data'!$A$5:$A218)-1)*7,0,7,1))</f>
        <v>726280.42857142852</v>
      </c>
      <c r="U218" s="57">
        <f ca="1">-AVERAGE(OFFSET('HAVERD (new)'!T$12,(ROWS('Chart Data'!$A$5:$A218)-1)*7,0,7,1))</f>
        <v>-260.03142857142853</v>
      </c>
      <c r="V218" s="4">
        <f ca="1">-AVERAGE(OFFSET('HAVERD (new)'!U$12,(ROWS('Chart Data'!$A$5:$A218)-1)*7,0,7,1))*10000</f>
        <v>-228.8</v>
      </c>
      <c r="W218" s="4"/>
      <c r="Z218" s="4"/>
      <c r="AA218" s="4">
        <f t="shared" si="317"/>
        <v>-11.031175059952037</v>
      </c>
      <c r="AB218" s="4">
        <f t="shared" si="318"/>
        <v>-2.2222222222222254</v>
      </c>
      <c r="AC218" s="4">
        <f t="shared" ca="1" si="319"/>
        <v>2.0278833967046994</v>
      </c>
      <c r="AD218" s="4">
        <f t="shared" ca="1" si="320"/>
        <v>-0.41608876560332853</v>
      </c>
      <c r="AE218" s="4">
        <f t="shared" si="301"/>
        <v>6.2721623995575682</v>
      </c>
      <c r="AF218" s="4">
        <f t="shared" ca="1" si="302"/>
        <v>1.0819165378670892</v>
      </c>
      <c r="AG218" s="4"/>
      <c r="AH218" s="4">
        <f t="shared" ca="1" si="304"/>
        <v>4.3618739903069415</v>
      </c>
      <c r="AI218" s="4">
        <f t="shared" ca="1" si="305"/>
        <v>4.3478260869565188</v>
      </c>
      <c r="AJ218" s="4">
        <f t="shared" si="306"/>
        <v>32.029483206298679</v>
      </c>
      <c r="AK218" s="4">
        <f t="shared" si="307"/>
        <v>-20.26493799323562</v>
      </c>
      <c r="AL218" s="4">
        <f t="shared" ca="1" si="361"/>
        <v>2.5342857142857147</v>
      </c>
      <c r="AM218" s="4">
        <f t="shared" ca="1" si="308"/>
        <v>-2.9814916349302667</v>
      </c>
      <c r="AN218" s="4">
        <f t="shared" ca="1" si="309"/>
        <v>-1.1475242280925113</v>
      </c>
      <c r="AO218" s="4">
        <f t="shared" ca="1" si="310"/>
        <v>-0.92801682803850261</v>
      </c>
      <c r="AP218" s="4">
        <f t="shared" ca="1" si="311"/>
        <v>-2.7498378281649583</v>
      </c>
      <c r="AQ218" s="4">
        <f t="shared" si="312"/>
        <v>4.6446533578805793</v>
      </c>
      <c r="AR218" s="4">
        <f t="shared" ca="1" si="313"/>
        <v>1.0645249207172469</v>
      </c>
      <c r="AS218" s="57">
        <f t="shared" ca="1" si="321"/>
        <v>260.03142857142853</v>
      </c>
      <c r="AT218" s="57">
        <f t="shared" ca="1" si="322"/>
        <v>228.8</v>
      </c>
      <c r="AW218" s="4">
        <f t="shared" si="360"/>
        <v>-7.3662134417516292</v>
      </c>
      <c r="AX218" s="4">
        <f t="shared" si="323"/>
        <v>-1.7051327225745845</v>
      </c>
      <c r="AY218" s="4">
        <f t="shared" ca="1" si="324"/>
        <v>2.1335991368447607</v>
      </c>
      <c r="AZ218" s="4">
        <f t="shared" ca="1" si="325"/>
        <v>-1.4107053854018614</v>
      </c>
      <c r="BA218" s="4">
        <f t="shared" si="326"/>
        <v>3.9171947988472011</v>
      </c>
      <c r="BB218" s="4">
        <f t="shared" ca="1" si="327"/>
        <v>1.055313711705802</v>
      </c>
      <c r="BC218" s="4" t="e">
        <f t="shared" si="328"/>
        <v>#DIV/0!</v>
      </c>
      <c r="BD218" s="4">
        <f t="shared" ca="1" si="329"/>
        <v>3.3643731413022016</v>
      </c>
      <c r="BE218" s="4">
        <f t="shared" ca="1" si="330"/>
        <v>3.1805960197442085</v>
      </c>
      <c r="BF218" s="4">
        <f t="shared" si="331"/>
        <v>-5.8203640880345517</v>
      </c>
      <c r="BG218" s="4">
        <f t="shared" si="332"/>
        <v>-20.607357851540979</v>
      </c>
      <c r="BH218" s="4">
        <f t="shared" ca="1" si="333"/>
        <v>5.1167857142857152</v>
      </c>
      <c r="BI218" s="4">
        <f t="shared" ca="1" si="334"/>
        <v>-3.5154034470790436</v>
      </c>
      <c r="BJ218" s="4">
        <f t="shared" ca="1" si="335"/>
        <v>-0.28079780788481945</v>
      </c>
      <c r="BK218" s="4">
        <f t="shared" ca="1" si="336"/>
        <v>-1.3211014481925298</v>
      </c>
      <c r="BL218" s="4">
        <f t="shared" ca="1" si="337"/>
        <v>-2.1531731282028592</v>
      </c>
      <c r="BM218" s="4">
        <f t="shared" si="338"/>
        <v>4.2469822262170105</v>
      </c>
      <c r="BN218" s="4">
        <f t="shared" ca="1" si="339"/>
        <v>-3.3333105208558229</v>
      </c>
      <c r="BO218" s="4">
        <f t="shared" ca="1" si="340"/>
        <v>206.42892857142851</v>
      </c>
      <c r="BP218" s="4">
        <f t="shared" ca="1" si="341"/>
        <v>284.7</v>
      </c>
      <c r="BS218" s="74">
        <f t="shared" si="314"/>
        <v>-0.99175053812901515</v>
      </c>
      <c r="BT218" s="74">
        <f t="shared" si="315"/>
        <v>-1.2618147491103862</v>
      </c>
      <c r="BU218" s="74">
        <f t="shared" ca="1" si="342"/>
        <v>-0.20658263666757681</v>
      </c>
      <c r="BV218" s="74">
        <f t="shared" ca="1" si="343"/>
        <v>-0.10260393628811562</v>
      </c>
      <c r="BW218" s="74">
        <f t="shared" si="344"/>
        <v>-0.98519977747971943</v>
      </c>
      <c r="BX218" s="74">
        <f t="shared" ca="1" si="345"/>
        <v>-0.47079678448137441</v>
      </c>
      <c r="BY218" s="74" t="e">
        <f t="shared" ca="1" si="316"/>
        <v>#DIV/0!</v>
      </c>
      <c r="BZ218" s="74">
        <f t="shared" ca="1" si="346"/>
        <v>1.6999009481430665</v>
      </c>
      <c r="CA218" s="74">
        <f t="shared" ca="1" si="347"/>
        <v>1.2713273760301957</v>
      </c>
      <c r="CB218" s="74">
        <f t="shared" si="348"/>
        <v>1.3472905972209583</v>
      </c>
      <c r="CC218" s="74">
        <f t="shared" si="349"/>
        <v>-0.30921560849668273</v>
      </c>
      <c r="CD218" s="74">
        <f t="shared" ca="1" si="350"/>
        <v>-0.52055404957160523</v>
      </c>
      <c r="CE218" s="74">
        <f t="shared" ca="1" si="351"/>
        <v>-1.1661353795385594</v>
      </c>
      <c r="CF218" s="74">
        <f t="shared" ca="1" si="352"/>
        <v>-0.20277487278232151</v>
      </c>
      <c r="CG218" s="74">
        <f t="shared" ca="1" si="353"/>
        <v>-1.0764991708292473</v>
      </c>
      <c r="CH218" s="74">
        <f t="shared" ca="1" si="354"/>
        <v>-0.78270808327641006</v>
      </c>
      <c r="CI218" s="74">
        <f t="shared" si="355"/>
        <v>7.5830943053136868E-2</v>
      </c>
      <c r="CJ218" s="74">
        <f t="shared" ca="1" si="356"/>
        <v>1.1140144508091698</v>
      </c>
      <c r="CK218" s="74">
        <f t="shared" ca="1" si="357"/>
        <v>-0.7710339216018337</v>
      </c>
      <c r="CL218" s="74">
        <f t="shared" ca="1" si="358"/>
        <v>0.4438459460961498</v>
      </c>
    </row>
    <row r="219" spans="1:90" x14ac:dyDescent="0.35">
      <c r="A219" s="73" t="s">
        <v>1750</v>
      </c>
      <c r="B219" s="41">
        <f t="shared" si="359"/>
        <v>45334</v>
      </c>
      <c r="C219" s="57">
        <f>'HAVERW (new)'!B274</f>
        <v>401</v>
      </c>
      <c r="D219" s="57">
        <f>'HAVERW (new)'!C274-'HAVERW (new)'!B274</f>
        <v>44</v>
      </c>
      <c r="E219" s="4">
        <f ca="1">AVERAGE(OFFSET('HAVERD (new)'!B$12,(ROWS('Chart Data'!$A$5:$A219)-1)*7,0,7,1))</f>
        <v>115</v>
      </c>
      <c r="F219" s="4">
        <f ca="1">AVERAGE(OFFSET('HAVERD (new)'!C$12,(ROWS('Chart Data'!$A$5:$A219)-1)*7,0,7,1))</f>
        <v>101.28571428571429</v>
      </c>
      <c r="G219" s="57">
        <f>'HAVERW (new)'!Q274</f>
        <v>33666</v>
      </c>
      <c r="H219" s="4">
        <f ca="1">AVERAGE(OFFSET('HAVERD (new)'!O$12,(ROWS('Chart Data'!$A$5:$A219)-1)*7,0,7,1))</f>
        <v>94.142857142857139</v>
      </c>
      <c r="I219" s="4">
        <f ca="1">AVERAGE(OFFSET('HAVERD (new)'!P$12,(ROWS('Chart Data'!$A$5:$A219)-1)*7,0,7,1))</f>
        <v>94.571428571428569</v>
      </c>
      <c r="J219" s="4">
        <f ca="1">AVERAGE(OFFSET('HAVERD (new)'!Q$12,(ROWS('Chart Data'!$A$5:$A219)-1)*7,0,7,1))</f>
        <v>92.142857142857139</v>
      </c>
      <c r="K219" s="4">
        <f ca="1">AVERAGE(OFFSET('HAVERD (new)'!R$12,(ROWS('Chart Data'!$A$5:$A219)-1)*7,0,7,1))</f>
        <v>86.857142857142861</v>
      </c>
      <c r="L219" s="57">
        <f>'HAVERW (new)'!D274</f>
        <v>6008</v>
      </c>
      <c r="M219" s="57">
        <f>'HAVERW (new)'!F274</f>
        <v>120.84285714285714</v>
      </c>
      <c r="N219" s="4">
        <f ca="1">AVERAGE(OFFSET('HAVERD (new)'!D$12,(ROWS('Chart Data'!$A$5:$A219)-1)*7,0,7,1))</f>
        <v>16.62</v>
      </c>
      <c r="O219" s="4">
        <f ca="1">AVERAGE(OFFSET('HAVERD (new)'!E$12,(ROWS('Chart Data'!$A$5:$A219)-1)*7,0,7,1))</f>
        <v>95.705714285714294</v>
      </c>
      <c r="P219" s="4">
        <f ca="1">AVERAGE(AVERAGE(OFFSET('HAVERD (new)'!F$12,(ROWS('Chart Data'!$A$5:$A219)-1)*7,0,7,1)),AVERAGE(OFFSET('HAVERD (new)'!J$12,(ROWS('Chart Data'!$A$5:$A219)-1)*7,0,7,1)),AVERAGE(OFFSET('HAVERD (new)'!K$12,(ROWS('Chart Data'!$A$5:$A219)-1)*7,0,7,1)))</f>
        <v>101.66857142857141</v>
      </c>
      <c r="Q219" s="4">
        <f ca="1">AVERAGE(AVERAGE(OFFSET('HAVERD (new)'!H$12,(ROWS('Chart Data'!$A$5:$A219)-1)*7,0,7,1)),AVERAGE(OFFSET('HAVERD (new)'!I$12,(ROWS('Chart Data'!$A$5:$A219)-1)*7,0,7,1)))</f>
        <v>97.969285714285718</v>
      </c>
      <c r="R219" s="4">
        <f ca="1">AVERAGE(AVERAGE(OFFSET('HAVERD (new)'!L$12,(ROWS('Chart Data'!$A$5:$A219)-1)*7,0,7,1)),AVERAGE(OFFSET('HAVERD (new)'!M$12,(ROWS('Chart Data'!$A$5:$A219)-1)*7,0,7,1)))</f>
        <v>97.682142857142864</v>
      </c>
      <c r="S219" s="57">
        <f>'Fuel demand'!C165</f>
        <v>101.77451871953303</v>
      </c>
      <c r="T219" s="57">
        <f ca="1">AVERAGE(OFFSET(Energy!E$1109,(ROWS('Chart Data'!$A$5:$A219)-1)*7,0,7,1))</f>
        <v>672047.42857142852</v>
      </c>
      <c r="U219" s="57">
        <f ca="1">-AVERAGE(OFFSET('HAVERD (new)'!T$12,(ROWS('Chart Data'!$A$5:$A219)-1)*7,0,7,1))</f>
        <v>-246.03428571428572</v>
      </c>
      <c r="V219" s="4">
        <f ca="1">-AVERAGE(OFFSET('HAVERD (new)'!U$12,(ROWS('Chart Data'!$A$5:$A219)-1)*7,0,7,1))*10000</f>
        <v>-234.8</v>
      </c>
      <c r="W219" s="4"/>
      <c r="Z219" s="4"/>
      <c r="AA219" s="4">
        <f t="shared" si="317"/>
        <v>4.6997389033942572</v>
      </c>
      <c r="AB219" s="4">
        <f t="shared" si="318"/>
        <v>-10.204081632653061</v>
      </c>
      <c r="AC219" s="4">
        <f t="shared" ca="1" si="319"/>
        <v>2.0278833967046994</v>
      </c>
      <c r="AD219" s="4">
        <f t="shared" ca="1" si="320"/>
        <v>-1.115760111576003</v>
      </c>
      <c r="AE219" s="4">
        <f t="shared" si="301"/>
        <v>5.8446253969252071</v>
      </c>
      <c r="AF219" s="4">
        <f t="shared" ca="1" si="302"/>
        <v>1.228878648233489</v>
      </c>
      <c r="AG219" s="4"/>
      <c r="AH219" s="4">
        <f t="shared" ca="1" si="304"/>
        <v>6.4356435643564414</v>
      </c>
      <c r="AI219" s="4">
        <f t="shared" ca="1" si="305"/>
        <v>3.9316239316239399</v>
      </c>
      <c r="AJ219" s="4">
        <f t="shared" si="306"/>
        <v>7.0256886412875303</v>
      </c>
      <c r="AK219" s="4">
        <f t="shared" si="307"/>
        <v>-19.238113423715852</v>
      </c>
      <c r="AL219" s="4">
        <f t="shared" ca="1" si="361"/>
        <v>16.62</v>
      </c>
      <c r="AM219" s="4">
        <f t="shared" ca="1" si="308"/>
        <v>-3.3359305110668425</v>
      </c>
      <c r="AN219" s="4">
        <f t="shared" ca="1" si="309"/>
        <v>-6.1787339212504566E-2</v>
      </c>
      <c r="AO219" s="4">
        <f t="shared" ca="1" si="310"/>
        <v>-1.8617763435628376</v>
      </c>
      <c r="AP219" s="4">
        <f t="shared" ca="1" si="311"/>
        <v>-5.0068420358008625</v>
      </c>
      <c r="AQ219" s="4">
        <f t="shared" si="312"/>
        <v>4.3387405640127552</v>
      </c>
      <c r="AR219" s="4">
        <f t="shared" ca="1" si="313"/>
        <v>0.65633828070823519</v>
      </c>
      <c r="AS219" s="57">
        <f t="shared" ca="1" si="321"/>
        <v>246.03428571428572</v>
      </c>
      <c r="AT219" s="57">
        <f t="shared" ca="1" si="322"/>
        <v>234.8</v>
      </c>
      <c r="AW219" s="4">
        <f t="shared" si="360"/>
        <v>-3.0376089911324233</v>
      </c>
      <c r="AX219" s="4">
        <f t="shared" si="323"/>
        <v>-3.6879713125560318</v>
      </c>
      <c r="AY219" s="4">
        <f t="shared" ca="1" si="324"/>
        <v>2.2201301412602623</v>
      </c>
      <c r="AZ219" s="4">
        <f t="shared" ca="1" si="325"/>
        <v>-1.1214635951140473</v>
      </c>
      <c r="BA219" s="4">
        <f t="shared" si="326"/>
        <v>5.3017774260675168</v>
      </c>
      <c r="BB219" s="4">
        <f t="shared" ca="1" si="327"/>
        <v>1.2012430511835315</v>
      </c>
      <c r="BC219" s="4" t="e">
        <f t="shared" si="328"/>
        <v>#DIV/0!</v>
      </c>
      <c r="BD219" s="4">
        <f t="shared" ca="1" si="329"/>
        <v>4.6662664885316616</v>
      </c>
      <c r="BE219" s="4">
        <f t="shared" ca="1" si="330"/>
        <v>3.6618297618475184</v>
      </c>
      <c r="BF219" s="4">
        <f t="shared" si="331"/>
        <v>15.274877595556344</v>
      </c>
      <c r="BG219" s="4">
        <f t="shared" si="332"/>
        <v>-20.215109087884606</v>
      </c>
      <c r="BH219" s="4">
        <f t="shared" ca="1" si="333"/>
        <v>8.3103571428571428</v>
      </c>
      <c r="BI219" s="4">
        <f t="shared" ca="1" si="334"/>
        <v>-3.657726090884247</v>
      </c>
      <c r="BJ219" s="4">
        <f t="shared" ca="1" si="335"/>
        <v>-0.88117395604782878</v>
      </c>
      <c r="BK219" s="4">
        <f t="shared" ca="1" si="336"/>
        <v>-1.4761974857521594</v>
      </c>
      <c r="BL219" s="4">
        <f t="shared" ca="1" si="337"/>
        <v>-3.0146180855696176</v>
      </c>
      <c r="BM219" s="4">
        <f t="shared" si="338"/>
        <v>3.772362368158527</v>
      </c>
      <c r="BN219" s="4">
        <f t="shared" ca="1" si="339"/>
        <v>-1.5599476640232925</v>
      </c>
      <c r="BO219" s="4">
        <f t="shared" ca="1" si="340"/>
        <v>210.46714285714285</v>
      </c>
      <c r="BP219" s="4">
        <f t="shared" ca="1" si="341"/>
        <v>260.8</v>
      </c>
      <c r="BS219" s="74">
        <f t="shared" si="314"/>
        <v>0.11058707461146375</v>
      </c>
      <c r="BT219" s="74">
        <f t="shared" si="315"/>
        <v>-1.2618147491103862</v>
      </c>
      <c r="BU219" s="74">
        <f t="shared" ca="1" si="342"/>
        <v>-0.20658263666757681</v>
      </c>
      <c r="BV219" s="74">
        <f t="shared" ca="1" si="343"/>
        <v>-0.22056101632736813</v>
      </c>
      <c r="BW219" s="74">
        <f t="shared" si="344"/>
        <v>-0.79030800697880066</v>
      </c>
      <c r="BX219" s="74">
        <f t="shared" ca="1" si="345"/>
        <v>-0.33393725410888131</v>
      </c>
      <c r="BY219" s="74" t="e">
        <f t="shared" ca="1" si="316"/>
        <v>#DIV/0!</v>
      </c>
      <c r="BZ219" s="74">
        <f t="shared" ca="1" si="346"/>
        <v>1.6644804884992692</v>
      </c>
      <c r="CA219" s="74">
        <f t="shared" ca="1" si="347"/>
        <v>-0.64227015568410473</v>
      </c>
      <c r="CB219" s="74">
        <f t="shared" si="348"/>
        <v>0.43055933741392399</v>
      </c>
      <c r="CC219" s="74">
        <f t="shared" si="349"/>
        <v>-0.3335151350918994</v>
      </c>
      <c r="CD219" s="74">
        <f t="shared" ca="1" si="350"/>
        <v>0.72033370045977596</v>
      </c>
      <c r="CE219" s="74">
        <f t="shared" ca="1" si="351"/>
        <v>-0.82498153270278718</v>
      </c>
      <c r="CF219" s="74">
        <f t="shared" ca="1" si="352"/>
        <v>-0.15948609042983022</v>
      </c>
      <c r="CG219" s="74">
        <f t="shared" ca="1" si="353"/>
        <v>-0.34399215989098397</v>
      </c>
      <c r="CH219" s="74">
        <f t="shared" ca="1" si="354"/>
        <v>-0.28865621653053469</v>
      </c>
      <c r="CI219" s="74">
        <f t="shared" si="355"/>
        <v>6.5767751133149225E-3</v>
      </c>
      <c r="CJ219" s="74">
        <f t="shared" ca="1" si="356"/>
        <v>0.49483304783305376</v>
      </c>
      <c r="CK219" s="74">
        <f t="shared" ca="1" si="357"/>
        <v>-0.59358627108785589</v>
      </c>
      <c r="CL219" s="74">
        <f t="shared" ca="1" si="358"/>
        <v>0.43454130926530415</v>
      </c>
    </row>
    <row r="220" spans="1:90" x14ac:dyDescent="0.35">
      <c r="A220" s="73" t="s">
        <v>1751</v>
      </c>
      <c r="B220" s="41">
        <f t="shared" si="359"/>
        <v>45341</v>
      </c>
      <c r="C220" s="57">
        <f>'HAVERW (new)'!B275</f>
        <v>382</v>
      </c>
      <c r="D220" s="57">
        <f>'HAVERW (new)'!C275-'HAVERW (new)'!B275</f>
        <v>50</v>
      </c>
      <c r="E220" s="4">
        <f ca="1">AVERAGE(OFFSET('HAVERD (new)'!B$12,(ROWS('Chart Data'!$A$5:$A220)-1)*7,0,7,1))</f>
        <v>114.85714285714286</v>
      </c>
      <c r="F220" s="4">
        <f ca="1">AVERAGE(OFFSET('HAVERD (new)'!C$12,(ROWS('Chart Data'!$A$5:$A220)-1)*7,0,7,1))</f>
        <v>102.28571428571429</v>
      </c>
      <c r="G220" s="57">
        <f>'HAVERW (new)'!Q275</f>
        <v>33009</v>
      </c>
      <c r="H220" s="4">
        <f ca="1">AVERAGE(OFFSET('HAVERD (new)'!O$12,(ROWS('Chart Data'!$A$5:$A220)-1)*7,0,7,1))</f>
        <v>95</v>
      </c>
      <c r="I220" s="4">
        <f ca="1">AVERAGE(OFFSET('HAVERD (new)'!P$12,(ROWS('Chart Data'!$A$5:$A220)-1)*7,0,7,1))</f>
        <v>94.428571428571431</v>
      </c>
      <c r="J220" s="4">
        <f ca="1">AVERAGE(OFFSET('HAVERD (new)'!Q$12,(ROWS('Chart Data'!$A$5:$A220)-1)*7,0,7,1))</f>
        <v>90.857142857142861</v>
      </c>
      <c r="K220" s="4">
        <f ca="1">AVERAGE(OFFSET('HAVERD (new)'!R$12,(ROWS('Chart Data'!$A$5:$A220)-1)*7,0,7,1))</f>
        <v>98.571428571428569</v>
      </c>
      <c r="L220" s="57">
        <f>'HAVERW (new)'!D275</f>
        <v>5507</v>
      </c>
      <c r="M220" s="57">
        <f>'HAVERW (new)'!F275</f>
        <v>119.95714285714284</v>
      </c>
      <c r="N220" s="4">
        <f ca="1">AVERAGE(OFFSET('HAVERD (new)'!D$12,(ROWS('Chart Data'!$A$5:$A220)-1)*7,0,7,1))</f>
        <v>1.695714285714286</v>
      </c>
      <c r="O220" s="4">
        <f ca="1">AVERAGE(OFFSET('HAVERD (new)'!E$12,(ROWS('Chart Data'!$A$5:$A220)-1)*7,0,7,1))</f>
        <v>92.074285714285708</v>
      </c>
      <c r="P220" s="4">
        <f ca="1">AVERAGE(AVERAGE(OFFSET('HAVERD (new)'!F$12,(ROWS('Chart Data'!$A$5:$A220)-1)*7,0,7,1)),AVERAGE(OFFSET('HAVERD (new)'!J$12,(ROWS('Chart Data'!$A$5:$A220)-1)*7,0,7,1)),AVERAGE(OFFSET('HAVERD (new)'!K$12,(ROWS('Chart Data'!$A$5:$A220)-1)*7,0,7,1)))</f>
        <v>93.757142857142853</v>
      </c>
      <c r="Q220" s="4">
        <f ca="1">AVERAGE(AVERAGE(OFFSET('HAVERD (new)'!H$12,(ROWS('Chart Data'!$A$5:$A220)-1)*7,0,7,1)),AVERAGE(OFFSET('HAVERD (new)'!I$12,(ROWS('Chart Data'!$A$5:$A220)-1)*7,0,7,1)))</f>
        <v>92.995714285714286</v>
      </c>
      <c r="R220" s="4">
        <f ca="1">AVERAGE(AVERAGE(OFFSET('HAVERD (new)'!L$12,(ROWS('Chart Data'!$A$5:$A220)-1)*7,0,7,1)),AVERAGE(OFFSET('HAVERD (new)'!M$12,(ROWS('Chart Data'!$A$5:$A220)-1)*7,0,7,1)))</f>
        <v>96.621428571428567</v>
      </c>
      <c r="S220" s="57">
        <f>'Fuel demand'!C166</f>
        <v>101.49888276589733</v>
      </c>
      <c r="T220" s="57">
        <f ca="1">AVERAGE(OFFSET(Energy!E$1109,(ROWS('Chart Data'!$A$5:$A220)-1)*7,0,7,1))</f>
        <v>731081.42857142852</v>
      </c>
      <c r="U220" s="57">
        <f ca="1">-AVERAGE(OFFSET('HAVERD (new)'!T$12,(ROWS('Chart Data'!$A$5:$A220)-1)*7,0,7,1))</f>
        <v>-165.95142857142855</v>
      </c>
      <c r="V220" s="4">
        <f ca="1">-AVERAGE(OFFSET('HAVERD (new)'!U$12,(ROWS('Chart Data'!$A$5:$A220)-1)*7,0,7,1))*10000</f>
        <v>-100.8</v>
      </c>
      <c r="W220" s="4"/>
      <c r="Z220" s="4"/>
      <c r="AA220" s="4">
        <f t="shared" si="317"/>
        <v>-8.1730769230769269</v>
      </c>
      <c r="AB220" s="4">
        <f t="shared" si="318"/>
        <v>16.279069767441868</v>
      </c>
      <c r="AC220" s="4">
        <f t="shared" ca="1" si="319"/>
        <v>1.5151515151515138</v>
      </c>
      <c r="AD220" s="4">
        <f t="shared" ca="1" si="320"/>
        <v>-1.1049723756906049</v>
      </c>
      <c r="AE220" s="4">
        <f t="shared" si="301"/>
        <v>4.7206624155325061</v>
      </c>
      <c r="AF220" s="4">
        <f t="shared" ca="1" si="302"/>
        <v>1.2176560121765601</v>
      </c>
      <c r="AG220" s="4"/>
      <c r="AH220" s="4">
        <f t="shared" ca="1" si="304"/>
        <v>1.760000000000006</v>
      </c>
      <c r="AI220" s="4">
        <f t="shared" ca="1" si="305"/>
        <v>1.6200294550809957</v>
      </c>
      <c r="AJ220" s="4">
        <f t="shared" si="306"/>
        <v>11.760935747476363</v>
      </c>
      <c r="AK220" s="4">
        <f t="shared" si="307"/>
        <v>-18.33300914219026</v>
      </c>
      <c r="AL220" s="4">
        <f t="shared" ca="1" si="361"/>
        <v>1.695714285714286</v>
      </c>
      <c r="AM220" s="4">
        <f t="shared" ca="1" si="308"/>
        <v>-2.1051672286521494</v>
      </c>
      <c r="AN220" s="4">
        <f t="shared" ca="1" si="309"/>
        <v>0.10270072398925745</v>
      </c>
      <c r="AO220" s="4">
        <f t="shared" ca="1" si="310"/>
        <v>-1.0886824131827066</v>
      </c>
      <c r="AP220" s="4">
        <f t="shared" ca="1" si="311"/>
        <v>-4.0420520969298046</v>
      </c>
      <c r="AQ220" s="4">
        <f t="shared" si="312"/>
        <v>5.454638695199554</v>
      </c>
      <c r="AR220" s="4">
        <f t="shared" ca="1" si="313"/>
        <v>0.61049633767074063</v>
      </c>
      <c r="AS220" s="57">
        <f t="shared" ca="1" si="321"/>
        <v>165.95142857142855</v>
      </c>
      <c r="AT220" s="57">
        <f t="shared" ca="1" si="322"/>
        <v>100.8</v>
      </c>
      <c r="AW220" s="4">
        <f t="shared" si="360"/>
        <v>-2.5521425897177457</v>
      </c>
      <c r="AX220" s="4">
        <f t="shared" si="323"/>
        <v>0.38179612930443518</v>
      </c>
      <c r="AY220" s="4">
        <f t="shared" ca="1" si="324"/>
        <v>1.8692225885760583</v>
      </c>
      <c r="AZ220" s="4">
        <f t="shared" ca="1" si="325"/>
        <v>-1.0098364492623664</v>
      </c>
      <c r="BA220" s="4">
        <f t="shared" si="326"/>
        <v>5.3568808718203575</v>
      </c>
      <c r="BB220" s="4">
        <f t="shared" ca="1" si="327"/>
        <v>1.1150320542276715</v>
      </c>
      <c r="BC220" s="4" t="e">
        <f t="shared" si="328"/>
        <v>#DIV/0!</v>
      </c>
      <c r="BD220" s="4">
        <f t="shared" ca="1" si="329"/>
        <v>4.1754154247018782</v>
      </c>
      <c r="BE220" s="4">
        <f t="shared" ca="1" si="330"/>
        <v>3.3631947415118102</v>
      </c>
      <c r="BF220" s="4">
        <f t="shared" si="331"/>
        <v>11.545180092660498</v>
      </c>
      <c r="BG220" s="4">
        <f t="shared" si="332"/>
        <v>-19.589833226807894</v>
      </c>
      <c r="BH220" s="4">
        <f t="shared" ca="1" si="333"/>
        <v>7.512142857142857</v>
      </c>
      <c r="BI220" s="4">
        <f t="shared" ca="1" si="334"/>
        <v>-3.0825611953512997</v>
      </c>
      <c r="BJ220" s="4">
        <f t="shared" ca="1" si="335"/>
        <v>-0.49841408650633523</v>
      </c>
      <c r="BK220" s="4">
        <f t="shared" ca="1" si="336"/>
        <v>-1.2856075284558925</v>
      </c>
      <c r="BL220" s="4">
        <f t="shared" ca="1" si="337"/>
        <v>-3.4489408246149518</v>
      </c>
      <c r="BM220" s="4">
        <f t="shared" si="338"/>
        <v>4.4180083504815784</v>
      </c>
      <c r="BN220" s="4">
        <f t="shared" ca="1" si="339"/>
        <v>-0.50843452210821161</v>
      </c>
      <c r="BO220" s="4">
        <f t="shared" ca="1" si="340"/>
        <v>210.63678571428568</v>
      </c>
      <c r="BP220" s="4">
        <f t="shared" ca="1" si="341"/>
        <v>203.2</v>
      </c>
      <c r="BS220" s="74">
        <f t="shared" si="314"/>
        <v>-0.58756008012417293</v>
      </c>
      <c r="BT220" s="74">
        <f t="shared" si="315"/>
        <v>-0.76442220113509818</v>
      </c>
      <c r="BU220" s="74">
        <f t="shared" ca="1" si="342"/>
        <v>-0.22306529384849955</v>
      </c>
      <c r="BV220" s="74">
        <f t="shared" ca="1" si="343"/>
        <v>-0.12881662074128225</v>
      </c>
      <c r="BW220" s="74">
        <f t="shared" si="344"/>
        <v>-0.91848007226318873</v>
      </c>
      <c r="BX220" s="74">
        <f t="shared" ca="1" si="345"/>
        <v>-0.16970581766188747</v>
      </c>
      <c r="BY220" s="74" t="e">
        <f t="shared" ca="1" si="316"/>
        <v>#DIV/0!</v>
      </c>
      <c r="BZ220" s="74">
        <f t="shared" ca="1" si="346"/>
        <v>1.3456963517051186</v>
      </c>
      <c r="CA220" s="74">
        <f t="shared" ca="1" si="347"/>
        <v>3.2806047843302131</v>
      </c>
      <c r="CB220" s="74">
        <f t="shared" si="348"/>
        <v>0.21258004877447254</v>
      </c>
      <c r="CC220" s="74">
        <f t="shared" si="349"/>
        <v>-0.38732122969559363</v>
      </c>
      <c r="CD220" s="74">
        <f t="shared" ca="1" si="350"/>
        <v>-0.59442840142438624</v>
      </c>
      <c r="CE220" s="74">
        <f t="shared" ca="1" si="351"/>
        <v>-1.3943926152087189</v>
      </c>
      <c r="CF220" s="74">
        <f t="shared" ca="1" si="352"/>
        <v>-1.1473979448313738</v>
      </c>
      <c r="CG220" s="74">
        <f t="shared" ca="1" si="353"/>
        <v>-0.90763966979960597</v>
      </c>
      <c r="CH220" s="74">
        <f t="shared" ca="1" si="354"/>
        <v>-0.40463266643847534</v>
      </c>
      <c r="CI220" s="74">
        <f t="shared" si="355"/>
        <v>-6.0302310343342956E-2</v>
      </c>
      <c r="CJ220" s="74">
        <f t="shared" ca="1" si="356"/>
        <v>1.1688277548065207</v>
      </c>
      <c r="CK220" s="74">
        <f t="shared" ca="1" si="357"/>
        <v>0.42165769630473399</v>
      </c>
      <c r="CL220" s="74">
        <f t="shared" ca="1" si="358"/>
        <v>0.64234486515419098</v>
      </c>
    </row>
    <row r="221" spans="1:90" x14ac:dyDescent="0.35">
      <c r="A221" s="73" t="s">
        <v>1752</v>
      </c>
      <c r="B221" s="41">
        <f t="shared" si="359"/>
        <v>45348</v>
      </c>
      <c r="C221" s="57">
        <f>'HAVERW (new)'!B276</f>
        <v>383</v>
      </c>
      <c r="D221" s="57">
        <f>'HAVERW (new)'!C276-'HAVERW (new)'!B276</f>
        <v>49</v>
      </c>
      <c r="E221" s="4">
        <f ca="1">AVERAGE(OFFSET('HAVERD (new)'!B$12,(ROWS('Chart Data'!$A$5:$A221)-1)*7,0,7,1))</f>
        <v>116.28571428571429</v>
      </c>
      <c r="F221" s="4">
        <f ca="1">AVERAGE(OFFSET('HAVERD (new)'!C$12,(ROWS('Chart Data'!$A$5:$A221)-1)*7,0,7,1))</f>
        <v>103.85714285714286</v>
      </c>
      <c r="G221" s="57">
        <f>'HAVERW (new)'!Q276</f>
        <v>33319</v>
      </c>
      <c r="H221" s="4">
        <f ca="1">AVERAGE(OFFSET('HAVERD (new)'!O$12,(ROWS('Chart Data'!$A$5:$A221)-1)*7,0,7,1))</f>
        <v>95.714285714285708</v>
      </c>
      <c r="I221" s="4">
        <f ca="1">AVERAGE(OFFSET('HAVERD (new)'!P$12,(ROWS('Chart Data'!$A$5:$A221)-1)*7,0,7,1))</f>
        <v>90.571428571428569</v>
      </c>
      <c r="J221" s="4">
        <f ca="1">AVERAGE(OFFSET('HAVERD (new)'!Q$12,(ROWS('Chart Data'!$A$5:$A221)-1)*7,0,7,1))</f>
        <v>86.714285714285708</v>
      </c>
      <c r="K221" s="4">
        <f ca="1">AVERAGE(OFFSET('HAVERD (new)'!R$12,(ROWS('Chart Data'!$A$5:$A221)-1)*7,0,7,1))</f>
        <v>90.285714285714292</v>
      </c>
      <c r="L221" s="57">
        <f>'HAVERW (new)'!D276</f>
        <v>6953</v>
      </c>
      <c r="M221" s="57">
        <f>'HAVERW (new)'!F276</f>
        <v>121.97142857142858</v>
      </c>
      <c r="N221" s="4">
        <f ca="1">AVERAGE(OFFSET('HAVERD (new)'!D$12,(ROWS('Chart Data'!$A$5:$A221)-1)*7,0,7,1))</f>
        <v>5.1857142857142851</v>
      </c>
      <c r="O221" s="4">
        <f ca="1">AVERAGE(OFFSET('HAVERD (new)'!E$12,(ROWS('Chart Data'!$A$5:$A221)-1)*7,0,7,1))</f>
        <v>96.924285714285716</v>
      </c>
      <c r="P221" s="4">
        <f ca="1">AVERAGE(AVERAGE(OFFSET('HAVERD (new)'!F$12,(ROWS('Chart Data'!$A$5:$A221)-1)*7,0,7,1)),AVERAGE(OFFSET('HAVERD (new)'!J$12,(ROWS('Chart Data'!$A$5:$A221)-1)*7,0,7,1)),AVERAGE(OFFSET('HAVERD (new)'!K$12,(ROWS('Chart Data'!$A$5:$A221)-1)*7,0,7,1)))</f>
        <v>100.81761904761906</v>
      </c>
      <c r="Q221" s="4">
        <f ca="1">AVERAGE(AVERAGE(OFFSET('HAVERD (new)'!H$12,(ROWS('Chart Data'!$A$5:$A221)-1)*7,0,7,1)),AVERAGE(OFFSET('HAVERD (new)'!I$12,(ROWS('Chart Data'!$A$5:$A221)-1)*7,0,7,1)))</f>
        <v>93.369285714285695</v>
      </c>
      <c r="R221" s="4">
        <f ca="1">AVERAGE(AVERAGE(OFFSET('HAVERD (new)'!L$12,(ROWS('Chart Data'!$A$5:$A221)-1)*7,0,7,1)),AVERAGE(OFFSET('HAVERD (new)'!M$12,(ROWS('Chart Data'!$A$5:$A221)-1)*7,0,7,1)))</f>
        <v>95.707857142857137</v>
      </c>
      <c r="S221" s="57">
        <f>'Fuel demand'!C167</f>
        <v>100.08226121331289</v>
      </c>
      <c r="T221" s="57">
        <f ca="1">AVERAGE(OFFSET(Energy!E$1109,(ROWS('Chart Data'!$A$5:$A221)-1)*7,0,7,1))</f>
        <v>730155.42857142852</v>
      </c>
      <c r="U221" s="57">
        <f ca="1">-AVERAGE(OFFSET('HAVERD (new)'!T$12,(ROWS('Chart Data'!$A$5:$A221)-1)*7,0,7,1))</f>
        <v>-161.1</v>
      </c>
      <c r="V221" s="4">
        <f ca="1">-AVERAGE(OFFSET('HAVERD (new)'!U$12,(ROWS('Chart Data'!$A$5:$A221)-1)*7,0,7,1))*10000</f>
        <v>-73.8</v>
      </c>
      <c r="W221" s="4"/>
      <c r="Z221" s="4"/>
      <c r="AA221" s="4">
        <f t="shared" si="317"/>
        <v>-8.809523809523812</v>
      </c>
      <c r="AB221" s="4">
        <f t="shared" si="318"/>
        <v>2.0833333333333259</v>
      </c>
      <c r="AC221" s="4">
        <f t="shared" ca="1" si="319"/>
        <v>1.7500000000000071</v>
      </c>
      <c r="AD221" s="4">
        <f t="shared" ca="1" si="320"/>
        <v>0.69252077562327319</v>
      </c>
      <c r="AE221" s="4">
        <f t="shared" si="301"/>
        <v>4.605676252668589</v>
      </c>
      <c r="AF221" s="4">
        <f t="shared" ca="1" si="302"/>
        <v>1.8237082066869137</v>
      </c>
      <c r="AG221" s="4"/>
      <c r="AH221" s="4">
        <f t="shared" ca="1" si="304"/>
        <v>4.2955326460481169</v>
      </c>
      <c r="AI221" s="4">
        <f t="shared" ca="1" si="305"/>
        <v>4.290429042904309</v>
      </c>
      <c r="AJ221" s="4">
        <f t="shared" si="306"/>
        <v>15.639407910701287</v>
      </c>
      <c r="AK221" s="4">
        <f t="shared" si="307"/>
        <v>-15.740649363465886</v>
      </c>
      <c r="AL221" s="4">
        <f t="shared" ca="1" si="361"/>
        <v>5.1857142857142851</v>
      </c>
      <c r="AM221" s="4">
        <f t="shared" ca="1" si="308"/>
        <v>-1.6353751359188151</v>
      </c>
      <c r="AN221" s="4">
        <f t="shared" ca="1" si="309"/>
        <v>-1.5814502670614905</v>
      </c>
      <c r="AO221" s="4">
        <f t="shared" ca="1" si="310"/>
        <v>-1.5588875417021586</v>
      </c>
      <c r="AP221" s="4">
        <f t="shared" ca="1" si="311"/>
        <v>-1.9587613779377899</v>
      </c>
      <c r="AQ221" s="4">
        <f t="shared" si="312"/>
        <v>9.9790832089212245</v>
      </c>
      <c r="AR221" s="4">
        <f t="shared" ca="1" si="313"/>
        <v>-4.0736377461765727</v>
      </c>
      <c r="AS221" s="57">
        <f t="shared" ca="1" si="321"/>
        <v>161.1</v>
      </c>
      <c r="AT221" s="57">
        <f t="shared" ca="1" si="322"/>
        <v>73.8</v>
      </c>
      <c r="AW221" s="4">
        <f t="shared" si="360"/>
        <v>-5.8285092222896298</v>
      </c>
      <c r="AX221" s="4">
        <f t="shared" si="323"/>
        <v>1.484024811474977</v>
      </c>
      <c r="AY221" s="4">
        <f t="shared" ca="1" si="324"/>
        <v>1.8302295771402299</v>
      </c>
      <c r="AZ221" s="4">
        <f t="shared" ca="1" si="325"/>
        <v>-0.4860751193116658</v>
      </c>
      <c r="BA221" s="4">
        <f t="shared" si="326"/>
        <v>5.3607816161709678</v>
      </c>
      <c r="BB221" s="4">
        <f t="shared" ca="1" si="327"/>
        <v>1.338039851241013</v>
      </c>
      <c r="BC221" s="4" t="e">
        <f t="shared" si="328"/>
        <v>#DIV/0!</v>
      </c>
      <c r="BD221" s="4">
        <f t="shared" ca="1" si="329"/>
        <v>4.213262550177876</v>
      </c>
      <c r="BE221" s="4">
        <f t="shared" ca="1" si="330"/>
        <v>3.5474771291414409</v>
      </c>
      <c r="BF221" s="4">
        <f t="shared" si="331"/>
        <v>16.613878876440964</v>
      </c>
      <c r="BG221" s="4">
        <f t="shared" si="332"/>
        <v>-18.394177480651905</v>
      </c>
      <c r="BH221" s="4">
        <f t="shared" ca="1" si="333"/>
        <v>6.5089285714285712</v>
      </c>
      <c r="BI221" s="4">
        <f t="shared" ca="1" si="334"/>
        <v>-2.5144911276420188</v>
      </c>
      <c r="BJ221" s="4">
        <f t="shared" ca="1" si="335"/>
        <v>-0.67201527759431223</v>
      </c>
      <c r="BK221" s="4">
        <f t="shared" ca="1" si="336"/>
        <v>-1.3593407816215515</v>
      </c>
      <c r="BL221" s="4">
        <f t="shared" ca="1" si="337"/>
        <v>-3.4393733347083542</v>
      </c>
      <c r="BM221" s="4">
        <f t="shared" si="338"/>
        <v>6.1042789565035278</v>
      </c>
      <c r="BN221" s="4">
        <f t="shared" ca="1" si="339"/>
        <v>-0.43556955177008749</v>
      </c>
      <c r="BO221" s="4">
        <f t="shared" ca="1" si="340"/>
        <v>208.27928571428569</v>
      </c>
      <c r="BP221" s="4">
        <f t="shared" ca="1" si="341"/>
        <v>159.54999999999998</v>
      </c>
      <c r="BS221" s="74">
        <f t="shared" si="314"/>
        <v>-0.55081549303282362</v>
      </c>
      <c r="BT221" s="74">
        <f t="shared" si="315"/>
        <v>-0.84732095913097949</v>
      </c>
      <c r="BU221" s="74">
        <f t="shared" ca="1" si="342"/>
        <v>-5.8238722039267152E-2</v>
      </c>
      <c r="BV221" s="74">
        <f t="shared" ca="1" si="343"/>
        <v>1.5353143751138191E-2</v>
      </c>
      <c r="BW221" s="74">
        <f t="shared" si="344"/>
        <v>-0.85800314648212284</v>
      </c>
      <c r="BX221" s="74">
        <f t="shared" ca="1" si="345"/>
        <v>-3.2846287289394413E-2</v>
      </c>
      <c r="BY221" s="74" t="e">
        <f t="shared" ca="1" si="316"/>
        <v>#DIV/0!</v>
      </c>
      <c r="BZ221" s="74">
        <f t="shared" ca="1" si="346"/>
        <v>0.31850302203506925</v>
      </c>
      <c r="CA221" s="74">
        <f t="shared" ca="1" si="347"/>
        <v>0.5058883633444774</v>
      </c>
      <c r="CB221" s="74">
        <f t="shared" si="348"/>
        <v>0.84171787586558389</v>
      </c>
      <c r="CC221" s="74">
        <f t="shared" si="349"/>
        <v>-0.2649557564839673</v>
      </c>
      <c r="CD221" s="74">
        <f t="shared" ca="1" si="350"/>
        <v>-0.28697517897746294</v>
      </c>
      <c r="CE221" s="74">
        <f t="shared" ca="1" si="351"/>
        <v>-0.63390849832924046</v>
      </c>
      <c r="CF221" s="74">
        <f t="shared" ca="1" si="352"/>
        <v>-0.26574578007804844</v>
      </c>
      <c r="CG221" s="74">
        <f t="shared" ca="1" si="353"/>
        <v>-0.86530337112343281</v>
      </c>
      <c r="CH221" s="74">
        <f t="shared" ca="1" si="354"/>
        <v>-0.50452080073628991</v>
      </c>
      <c r="CI221" s="74">
        <f t="shared" si="355"/>
        <v>-0.40402508172119017</v>
      </c>
      <c r="CJ221" s="74">
        <f t="shared" ca="1" si="356"/>
        <v>1.1582555574514808</v>
      </c>
      <c r="CK221" s="74">
        <f t="shared" ca="1" si="357"/>
        <v>0.48316129103278749</v>
      </c>
      <c r="CL221" s="74">
        <f t="shared" ca="1" si="358"/>
        <v>0.68421573089299648</v>
      </c>
    </row>
    <row r="222" spans="1:90" x14ac:dyDescent="0.35">
      <c r="A222" s="73" t="s">
        <v>1753</v>
      </c>
      <c r="B222" s="41">
        <f t="shared" si="359"/>
        <v>45355</v>
      </c>
      <c r="C222" s="57">
        <f>'HAVERW (new)'!B277</f>
        <v>382</v>
      </c>
      <c r="D222" s="57">
        <f>'HAVERW (new)'!C277-'HAVERW (new)'!B277</f>
        <v>45</v>
      </c>
      <c r="E222" s="4">
        <f ca="1">AVERAGE(OFFSET('HAVERD (new)'!B$12,(ROWS('Chart Data'!$A$5:$A222)-1)*7,0,7,1))</f>
        <v>119.14285714285714</v>
      </c>
      <c r="F222" s="4">
        <f ca="1">AVERAGE(OFFSET('HAVERD (new)'!C$12,(ROWS('Chart Data'!$A$5:$A222)-1)*7,0,7,1))</f>
        <v>105</v>
      </c>
      <c r="G222" s="57">
        <f>'HAVERW (new)'!Q277</f>
        <v>33820</v>
      </c>
      <c r="H222" s="4">
        <f ca="1">AVERAGE(OFFSET('HAVERD (new)'!O$12,(ROWS('Chart Data'!$A$5:$A222)-1)*7,0,7,1))</f>
        <v>97.857142857142861</v>
      </c>
      <c r="I222" s="4">
        <f ca="1">AVERAGE(OFFSET('HAVERD (new)'!P$12,(ROWS('Chart Data'!$A$5:$A222)-1)*7,0,7,1))</f>
        <v>95.714285714285708</v>
      </c>
      <c r="J222" s="4">
        <f ca="1">AVERAGE(OFFSET('HAVERD (new)'!Q$12,(ROWS('Chart Data'!$A$5:$A222)-1)*7,0,7,1))</f>
        <v>83</v>
      </c>
      <c r="K222" s="4">
        <f ca="1">AVERAGE(OFFSET('HAVERD (new)'!R$12,(ROWS('Chart Data'!$A$5:$A222)-1)*7,0,7,1))</f>
        <v>88.571428571428569</v>
      </c>
      <c r="L222" s="57">
        <f>'HAVERW (new)'!D277</f>
        <v>6181</v>
      </c>
      <c r="M222" s="57">
        <f>'HAVERW (new)'!F277</f>
        <v>122.65714285714284</v>
      </c>
      <c r="N222" s="4">
        <f ca="1">AVERAGE(OFFSET('HAVERD (new)'!D$12,(ROWS('Chart Data'!$A$5:$A222)-1)*7,0,7,1))</f>
        <v>28.995714285714286</v>
      </c>
      <c r="O222" s="4">
        <f ca="1">AVERAGE(OFFSET('HAVERD (new)'!E$12,(ROWS('Chart Data'!$A$5:$A222)-1)*7,0,7,1))</f>
        <v>100.43857142857142</v>
      </c>
      <c r="P222" s="4">
        <f ca="1">AVERAGE(AVERAGE(OFFSET('HAVERD (new)'!F$12,(ROWS('Chart Data'!$A$5:$A222)-1)*7,0,7,1)),AVERAGE(OFFSET('HAVERD (new)'!J$12,(ROWS('Chart Data'!$A$5:$A222)-1)*7,0,7,1)),AVERAGE(OFFSET('HAVERD (new)'!K$12,(ROWS('Chart Data'!$A$5:$A222)-1)*7,0,7,1)))</f>
        <v>104.74333333333334</v>
      </c>
      <c r="Q222" s="4">
        <f ca="1">AVERAGE(AVERAGE(OFFSET('HAVERD (new)'!H$12,(ROWS('Chart Data'!$A$5:$A222)-1)*7,0,7,1)),AVERAGE(OFFSET('HAVERD (new)'!I$12,(ROWS('Chart Data'!$A$5:$A222)-1)*7,0,7,1)))</f>
        <v>96.444285714285712</v>
      </c>
      <c r="R222" s="4">
        <f ca="1">AVERAGE(AVERAGE(OFFSET('HAVERD (new)'!L$12,(ROWS('Chart Data'!$A$5:$A222)-1)*7,0,7,1)),AVERAGE(OFFSET('HAVERD (new)'!M$12,(ROWS('Chart Data'!$A$5:$A222)-1)*7,0,7,1)))</f>
        <v>97.550714285714278</v>
      </c>
      <c r="S222" s="57">
        <f>'Fuel demand'!C168</f>
        <v>99.370774525805814</v>
      </c>
      <c r="T222" s="57">
        <f ca="1">AVERAGE(OFFSET(Energy!E$1109,(ROWS('Chart Data'!$A$5:$A222)-1)*7,0,7,1))</f>
        <v>699500.28571428568</v>
      </c>
      <c r="U222" s="57">
        <f ca="1">-AVERAGE(OFFSET('HAVERD (new)'!T$12,(ROWS('Chart Data'!$A$5:$A222)-1)*7,0,7,1))</f>
        <v>-252.49142857142857</v>
      </c>
      <c r="V222" s="4">
        <f ca="1">-AVERAGE(OFFSET('HAVERD (new)'!U$12,(ROWS('Chart Data'!$A$5:$A222)-1)*7,0,7,1))*10000</f>
        <v>-64.199999999999989</v>
      </c>
      <c r="W222" s="4"/>
      <c r="Z222" s="4"/>
      <c r="AA222" s="4">
        <f t="shared" si="317"/>
        <v>-10.328638497652587</v>
      </c>
      <c r="AB222" s="4">
        <f t="shared" si="318"/>
        <v>-2.1739130434782594</v>
      </c>
      <c r="AC222" s="4">
        <f t="shared" ca="1" si="319"/>
        <v>7.8913324708926202</v>
      </c>
      <c r="AD222" s="4">
        <f t="shared" ca="1" si="320"/>
        <v>4.5519203413940224</v>
      </c>
      <c r="AE222" s="4">
        <f t="shared" si="301"/>
        <v>8.4426203225703045</v>
      </c>
      <c r="AF222" s="4">
        <f t="shared" ca="1" si="302"/>
        <v>9.9518459069021006</v>
      </c>
      <c r="AG222" s="4"/>
      <c r="AH222" s="4">
        <f t="shared" ca="1" si="304"/>
        <v>2.831858407079646</v>
      </c>
      <c r="AI222" s="4">
        <f t="shared" ca="1" si="305"/>
        <v>4.9069373942470351</v>
      </c>
      <c r="AJ222" s="4">
        <f t="shared" si="306"/>
        <v>-107.06867671691791</v>
      </c>
      <c r="AK222" s="4">
        <f t="shared" si="307"/>
        <v>-16.446087971973533</v>
      </c>
      <c r="AL222" s="4">
        <f t="shared" ca="1" si="361"/>
        <v>28.995714285714286</v>
      </c>
      <c r="AM222" s="4">
        <f t="shared" ca="1" si="308"/>
        <v>3.6594176188720962</v>
      </c>
      <c r="AN222" s="4">
        <f t="shared" ca="1" si="309"/>
        <v>7.5188557965382818</v>
      </c>
      <c r="AO222" s="4">
        <f t="shared" ca="1" si="310"/>
        <v>0.65827238908890973</v>
      </c>
      <c r="AP222" s="4">
        <f t="shared" ca="1" si="311"/>
        <v>-1.3664300210164404</v>
      </c>
      <c r="AQ222" s="4">
        <f t="shared" si="312"/>
        <v>3.9735172070091362</v>
      </c>
      <c r="AR222" s="4">
        <f t="shared" ca="1" si="313"/>
        <v>-2.981814521673698</v>
      </c>
      <c r="AS222" s="57">
        <f t="shared" ca="1" si="321"/>
        <v>252.49142857142857</v>
      </c>
      <c r="AT222" s="57">
        <f t="shared" ca="1" si="322"/>
        <v>64.199999999999989</v>
      </c>
      <c r="AW222" s="4">
        <f t="shared" si="360"/>
        <v>-5.6528750817147673</v>
      </c>
      <c r="AX222" s="4">
        <f t="shared" si="323"/>
        <v>1.4961021061609681</v>
      </c>
      <c r="AY222" s="4">
        <f t="shared" ca="1" si="324"/>
        <v>3.2960918456872101</v>
      </c>
      <c r="AZ222" s="4">
        <f t="shared" ca="1" si="325"/>
        <v>0.75592715743767191</v>
      </c>
      <c r="BA222" s="4">
        <f t="shared" si="326"/>
        <v>5.9033960969241512</v>
      </c>
      <c r="BB222" s="4">
        <f t="shared" ca="1" si="327"/>
        <v>3.5555221934997658</v>
      </c>
      <c r="BC222" s="4" t="e">
        <f t="shared" si="328"/>
        <v>#DIV/0!</v>
      </c>
      <c r="BD222" s="4">
        <f t="shared" ca="1" si="329"/>
        <v>3.8307586543710528</v>
      </c>
      <c r="BE222" s="4">
        <f t="shared" ca="1" si="330"/>
        <v>3.6872549559640699</v>
      </c>
      <c r="BF222" s="4">
        <f t="shared" si="331"/>
        <v>-18.160661104363182</v>
      </c>
      <c r="BG222" s="4">
        <f t="shared" si="332"/>
        <v>-17.439464975336382</v>
      </c>
      <c r="BH222" s="4">
        <f t="shared" ca="1" si="333"/>
        <v>13.124285714285714</v>
      </c>
      <c r="BI222" s="4">
        <f t="shared" ca="1" si="334"/>
        <v>-0.85426381419142761</v>
      </c>
      <c r="BJ222" s="4">
        <f t="shared" ca="1" si="335"/>
        <v>1.4945797285633859</v>
      </c>
      <c r="BK222" s="4">
        <f t="shared" ca="1" si="336"/>
        <v>-0.96276847733969828</v>
      </c>
      <c r="BL222" s="4">
        <f t="shared" ca="1" si="337"/>
        <v>-3.0935213829212245</v>
      </c>
      <c r="BM222" s="4">
        <f t="shared" si="338"/>
        <v>5.9364949187856677</v>
      </c>
      <c r="BN222" s="4">
        <f t="shared" ca="1" si="339"/>
        <v>-1.4471544123678237</v>
      </c>
      <c r="BO222" s="4">
        <f t="shared" ca="1" si="340"/>
        <v>206.39428571428573</v>
      </c>
      <c r="BP222" s="4">
        <f t="shared" ca="1" si="341"/>
        <v>118.4</v>
      </c>
      <c r="BS222" s="74">
        <f t="shared" si="314"/>
        <v>-0.58756008012417293</v>
      </c>
      <c r="BT222" s="74">
        <f t="shared" si="315"/>
        <v>-1.1789159911145048</v>
      </c>
      <c r="BU222" s="74">
        <f t="shared" ca="1" si="342"/>
        <v>0.27141442157919599</v>
      </c>
      <c r="BV222" s="74">
        <f t="shared" ca="1" si="343"/>
        <v>0.12020388156380737</v>
      </c>
      <c r="BW222" s="74">
        <f t="shared" si="344"/>
        <v>-0.76026463094562602</v>
      </c>
      <c r="BX222" s="74">
        <f t="shared" ca="1" si="345"/>
        <v>0.3777323038280902</v>
      </c>
      <c r="BY222" s="74" t="e">
        <f t="shared" ca="1" si="316"/>
        <v>#DIV/0!</v>
      </c>
      <c r="BZ222" s="74">
        <f t="shared" ca="1" si="346"/>
        <v>-0.60242892870359199</v>
      </c>
      <c r="CA222" s="74">
        <f t="shared" ca="1" si="347"/>
        <v>-6.8190896169816065E-2</v>
      </c>
      <c r="CB222" s="74">
        <f t="shared" si="348"/>
        <v>0.5058296306966088</v>
      </c>
      <c r="CC222" s="74">
        <f t="shared" si="349"/>
        <v>-0.22329942517788318</v>
      </c>
      <c r="CD222" s="74">
        <f t="shared" ca="1" si="350"/>
        <v>1.8105781810400856</v>
      </c>
      <c r="CE222" s="74">
        <f t="shared" ca="1" si="351"/>
        <v>-8.2865515258987471E-2</v>
      </c>
      <c r="CF222" s="74">
        <f t="shared" ca="1" si="352"/>
        <v>0.2244640024960651</v>
      </c>
      <c r="CG222" s="74">
        <f t="shared" ca="1" si="353"/>
        <v>-0.51681815926695862</v>
      </c>
      <c r="CH222" s="74">
        <f t="shared" ca="1" si="354"/>
        <v>-0.30302636251239545</v>
      </c>
      <c r="CI222" s="74">
        <f t="shared" si="355"/>
        <v>-0.57665705642340936</v>
      </c>
      <c r="CJ222" s="74">
        <f t="shared" ca="1" si="356"/>
        <v>0.80826395892809155</v>
      </c>
      <c r="CK222" s="74">
        <f t="shared" ca="1" si="357"/>
        <v>-0.67544617926535966</v>
      </c>
      <c r="CL222" s="74">
        <f t="shared" ca="1" si="358"/>
        <v>0.69910314982234967</v>
      </c>
    </row>
    <row r="223" spans="1:90" x14ac:dyDescent="0.35">
      <c r="A223" s="73" t="s">
        <v>1754</v>
      </c>
      <c r="B223" s="41">
        <f t="shared" si="359"/>
        <v>45362</v>
      </c>
      <c r="C223" s="57">
        <f>'HAVERW (new)'!B278</f>
        <v>424</v>
      </c>
      <c r="D223" s="57">
        <f>'HAVERW (new)'!C278-'HAVERW (new)'!B278</f>
        <v>52</v>
      </c>
      <c r="E223" s="4">
        <f ca="1">AVERAGE(OFFSET('HAVERD (new)'!B$12,(ROWS('Chart Data'!$A$5:$A223)-1)*7,0,7,1))</f>
        <v>116.14285714285714</v>
      </c>
      <c r="F223" s="4">
        <f ca="1">AVERAGE(OFFSET('HAVERD (new)'!C$12,(ROWS('Chart Data'!$A$5:$A223)-1)*7,0,7,1))</f>
        <v>105</v>
      </c>
      <c r="G223" s="57">
        <f>'HAVERW (new)'!Q278</f>
        <v>34283</v>
      </c>
      <c r="H223" s="4">
        <f ca="1">AVERAGE(OFFSET('HAVERD (new)'!O$12,(ROWS('Chart Data'!$A$5:$A223)-1)*7,0,7,1))</f>
        <v>95</v>
      </c>
      <c r="I223" s="4">
        <f ca="1">AVERAGE(OFFSET('HAVERD (new)'!P$12,(ROWS('Chart Data'!$A$5:$A223)-1)*7,0,7,1))</f>
        <v>95</v>
      </c>
      <c r="J223" s="4">
        <f ca="1">AVERAGE(OFFSET('HAVERD (new)'!Q$12,(ROWS('Chart Data'!$A$5:$A223)-1)*7,0,7,1))</f>
        <v>83.571428571428569</v>
      </c>
      <c r="K223" s="4">
        <f ca="1">AVERAGE(OFFSET('HAVERD (new)'!R$12,(ROWS('Chart Data'!$A$5:$A223)-1)*7,0,7,1))</f>
        <v>88.714285714285708</v>
      </c>
      <c r="L223" s="57">
        <f>'HAVERW (new)'!D278</f>
        <v>7492</v>
      </c>
      <c r="M223" s="57">
        <f>'HAVERW (new)'!F278</f>
        <v>121.55714285714285</v>
      </c>
      <c r="N223" s="4">
        <f ca="1">AVERAGE(OFFSET('HAVERD (new)'!D$12,(ROWS('Chart Data'!$A$5:$A223)-1)*7,0,7,1))</f>
        <v>0.90142857142857069</v>
      </c>
      <c r="O223" s="4">
        <f ca="1">AVERAGE(OFFSET('HAVERD (new)'!E$12,(ROWS('Chart Data'!$A$5:$A223)-1)*7,0,7,1))</f>
        <v>94.118571428571414</v>
      </c>
      <c r="P223" s="4">
        <f ca="1">AVERAGE(AVERAGE(OFFSET('HAVERD (new)'!F$12,(ROWS('Chart Data'!$A$5:$A223)-1)*7,0,7,1)),AVERAGE(OFFSET('HAVERD (new)'!J$12,(ROWS('Chart Data'!$A$5:$A223)-1)*7,0,7,1)),AVERAGE(OFFSET('HAVERD (new)'!K$12,(ROWS('Chart Data'!$A$5:$A223)-1)*7,0,7,1)))</f>
        <v>94.298571428571407</v>
      </c>
      <c r="Q223" s="4">
        <f ca="1">AVERAGE(AVERAGE(OFFSET('HAVERD (new)'!H$12,(ROWS('Chart Data'!$A$5:$A223)-1)*7,0,7,1)),AVERAGE(OFFSET('HAVERD (new)'!I$12,(ROWS('Chart Data'!$A$5:$A223)-1)*7,0,7,1)))</f>
        <v>94.447142857142865</v>
      </c>
      <c r="R223" s="4">
        <f ca="1">AVERAGE(AVERAGE(OFFSET('HAVERD (new)'!L$12,(ROWS('Chart Data'!$A$5:$A223)-1)*7,0,7,1)),AVERAGE(OFFSET('HAVERD (new)'!M$12,(ROWS('Chart Data'!$A$5:$A223)-1)*7,0,7,1)))</f>
        <v>93.284285714285716</v>
      </c>
      <c r="S223" s="57">
        <f>'Fuel demand'!C169</f>
        <v>97.887503560730295</v>
      </c>
      <c r="T223" s="57">
        <f ca="1">AVERAGE(OFFSET(Energy!E$1109,(ROWS('Chart Data'!$A$5:$A223)-1)*7,0,7,1))</f>
        <v>656200.85714285716</v>
      </c>
      <c r="U223" s="57">
        <f ca="1">-AVERAGE(OFFSET('HAVERD (new)'!T$12,(ROWS('Chart Data'!$A$5:$A223)-1)*7,0,7,1))</f>
        <v>-153.70428571428573</v>
      </c>
      <c r="V223" s="4">
        <f ca="1">-AVERAGE(OFFSET('HAVERD (new)'!U$12,(ROWS('Chart Data'!$A$5:$A223)-1)*7,0,7,1))*10000</f>
        <v>-45.8</v>
      </c>
      <c r="W223" s="4"/>
      <c r="Z223" s="4"/>
      <c r="AA223" s="4">
        <f t="shared" si="317"/>
        <v>-1.3953488372092981</v>
      </c>
      <c r="AB223" s="4">
        <f t="shared" si="318"/>
        <v>18.181818181818187</v>
      </c>
      <c r="AC223" s="4">
        <f t="shared" ca="1" si="319"/>
        <v>-0.97442143727163311</v>
      </c>
      <c r="AD223" s="4">
        <f t="shared" ca="1" si="320"/>
        <v>0.68493150684931781</v>
      </c>
      <c r="AE223" s="4">
        <f t="shared" si="301"/>
        <v>6.4854791116633059</v>
      </c>
      <c r="AF223" s="4">
        <f t="shared" ca="1" si="302"/>
        <v>-1.9174041297935096</v>
      </c>
      <c r="AG223" s="4"/>
      <c r="AH223" s="4">
        <f t="shared" ca="1" si="304"/>
        <v>23.157894736842088</v>
      </c>
      <c r="AI223" s="4">
        <f t="shared" ca="1" si="305"/>
        <v>0.48543689320386108</v>
      </c>
      <c r="AJ223" s="4">
        <f t="shared" si="306"/>
        <v>-80.660718591753081</v>
      </c>
      <c r="AK223" s="4">
        <f t="shared" si="307"/>
        <v>-19.643025781471323</v>
      </c>
      <c r="AL223" s="4">
        <f t="shared" ca="1" si="361"/>
        <v>0.90142857142857069</v>
      </c>
      <c r="AM223" s="4">
        <f t="shared" ca="1" si="308"/>
        <v>-1.2678145933552432</v>
      </c>
      <c r="AN223" s="4">
        <f t="shared" ca="1" si="309"/>
        <v>1.5132641291810467</v>
      </c>
      <c r="AO223" s="4">
        <f t="shared" ca="1" si="310"/>
        <v>-0.62305061816541052</v>
      </c>
      <c r="AP223" s="4">
        <f t="shared" ca="1" si="311"/>
        <v>-3.3323464100666111</v>
      </c>
      <c r="AQ223" s="4">
        <f t="shared" si="312"/>
        <v>3.1259801479711191</v>
      </c>
      <c r="AR223" s="4">
        <f t="shared" ca="1" si="313"/>
        <v>0.62102195460471687</v>
      </c>
      <c r="AS223" s="57">
        <f t="shared" ca="1" si="321"/>
        <v>153.70428571428573</v>
      </c>
      <c r="AT223" s="57">
        <f t="shared" ca="1" si="322"/>
        <v>45.8</v>
      </c>
      <c r="AW223" s="4">
        <f t="shared" si="360"/>
        <v>-7.1766470168656555</v>
      </c>
      <c r="AX223" s="4">
        <f t="shared" si="323"/>
        <v>8.5925770597787796</v>
      </c>
      <c r="AY223" s="4">
        <f t="shared" ca="1" si="324"/>
        <v>2.5455156371931267</v>
      </c>
      <c r="AZ223" s="4">
        <f t="shared" ca="1" si="325"/>
        <v>1.2061000620440021</v>
      </c>
      <c r="BA223" s="4">
        <f t="shared" si="326"/>
        <v>6.0636095256086771</v>
      </c>
      <c r="BB223" s="4">
        <f t="shared" ca="1" si="327"/>
        <v>2.7689514989930162</v>
      </c>
      <c r="BC223" s="4" t="e">
        <f t="shared" si="328"/>
        <v>#DIV/0!</v>
      </c>
      <c r="BD223" s="4">
        <f t="shared" ca="1" si="329"/>
        <v>8.0113214474924632</v>
      </c>
      <c r="BE223" s="4">
        <f t="shared" ca="1" si="330"/>
        <v>2.8257081963590505</v>
      </c>
      <c r="BF223" s="4">
        <f t="shared" si="331"/>
        <v>-40.082262912623335</v>
      </c>
      <c r="BG223" s="4">
        <f t="shared" si="332"/>
        <v>-17.540693064775251</v>
      </c>
      <c r="BH223" s="4">
        <f t="shared" ca="1" si="333"/>
        <v>9.1946428571428562</v>
      </c>
      <c r="BI223" s="4">
        <f t="shared" ca="1" si="334"/>
        <v>-0.33723483476352789</v>
      </c>
      <c r="BJ223" s="4">
        <f t="shared" ca="1" si="335"/>
        <v>1.8883425956617739</v>
      </c>
      <c r="BK223" s="4">
        <f t="shared" ca="1" si="336"/>
        <v>-0.65308704599034151</v>
      </c>
      <c r="BL223" s="4">
        <f t="shared" ca="1" si="337"/>
        <v>-2.6748974764876614</v>
      </c>
      <c r="BM223" s="4">
        <f t="shared" si="338"/>
        <v>5.6333048147752587</v>
      </c>
      <c r="BN223" s="4">
        <f t="shared" ca="1" si="339"/>
        <v>-1.4559834938937033</v>
      </c>
      <c r="BO223" s="4">
        <f t="shared" ca="1" si="340"/>
        <v>183.31178571428575</v>
      </c>
      <c r="BP223" s="4">
        <f t="shared" ca="1" si="341"/>
        <v>71.149999999999991</v>
      </c>
      <c r="BS223" s="74">
        <f t="shared" si="314"/>
        <v>0.95571257771249751</v>
      </c>
      <c r="BT223" s="74">
        <f t="shared" si="315"/>
        <v>-0.59862468514333544</v>
      </c>
      <c r="BU223" s="74">
        <f t="shared" ca="1" si="342"/>
        <v>-7.4721379220191536E-2</v>
      </c>
      <c r="BV223" s="74">
        <f t="shared" ca="1" si="343"/>
        <v>0.12020388156380737</v>
      </c>
      <c r="BW223" s="74">
        <f t="shared" si="344"/>
        <v>-0.66993941598874374</v>
      </c>
      <c r="BX223" s="74">
        <f t="shared" ca="1" si="345"/>
        <v>-0.16970581766188747</v>
      </c>
      <c r="BY223" s="74" t="e">
        <f t="shared" ca="1" si="316"/>
        <v>#DIV/0!</v>
      </c>
      <c r="BZ223" s="74">
        <f t="shared" ca="1" si="346"/>
        <v>-0.46074709012841358</v>
      </c>
      <c r="CA223" s="74">
        <f t="shared" ca="1" si="347"/>
        <v>-2.0350957876959858E-2</v>
      </c>
      <c r="CB223" s="74">
        <f t="shared" si="348"/>
        <v>1.0762305237231973</v>
      </c>
      <c r="CC223" s="74">
        <f t="shared" si="349"/>
        <v>-0.29012312331472778</v>
      </c>
      <c r="CD223" s="74">
        <f t="shared" ca="1" si="350"/>
        <v>-0.66440138205495913</v>
      </c>
      <c r="CE223" s="74">
        <f t="shared" ca="1" si="351"/>
        <v>-1.0738468799349259</v>
      </c>
      <c r="CF223" s="74">
        <f t="shared" ca="1" si="352"/>
        <v>-1.0797889537121659</v>
      </c>
      <c r="CG223" s="74">
        <f t="shared" ca="1" si="353"/>
        <v>-0.74315141184551647</v>
      </c>
      <c r="CH223" s="74">
        <f t="shared" ca="1" si="354"/>
        <v>-0.76950941658655037</v>
      </c>
      <c r="CI223" s="74">
        <f t="shared" si="355"/>
        <v>-0.9365513456850153</v>
      </c>
      <c r="CJ223" s="74">
        <f t="shared" ca="1" si="356"/>
        <v>0.31391179454623486</v>
      </c>
      <c r="CK223" s="74">
        <f t="shared" ca="1" si="357"/>
        <v>0.57691986285467589</v>
      </c>
      <c r="CL223" s="74">
        <f t="shared" ca="1" si="358"/>
        <v>0.72763736943694302</v>
      </c>
    </row>
    <row r="224" spans="1:90" x14ac:dyDescent="0.35">
      <c r="A224" s="73" t="s">
        <v>1755</v>
      </c>
      <c r="B224" s="41">
        <f t="shared" si="359"/>
        <v>45369</v>
      </c>
      <c r="C224" s="57">
        <f>'HAVERW (new)'!B279</f>
        <v>399</v>
      </c>
      <c r="D224" s="57">
        <f>'HAVERW (new)'!C279-'HAVERW (new)'!B279</f>
        <v>50</v>
      </c>
      <c r="E224" s="4">
        <f ca="1">AVERAGE(OFFSET('HAVERD (new)'!B$12,(ROWS('Chart Data'!$A$5:$A224)-1)*7,0,7,1))</f>
        <v>119</v>
      </c>
      <c r="F224" s="4">
        <f ca="1">AVERAGE(OFFSET('HAVERD (new)'!C$12,(ROWS('Chart Data'!$A$5:$A224)-1)*7,0,7,1))</f>
        <v>108</v>
      </c>
      <c r="G224" s="57">
        <f>'HAVERW (new)'!Q279</f>
        <v>34193</v>
      </c>
      <c r="H224" s="4">
        <f ca="1">AVERAGE(OFFSET('HAVERD (new)'!O$12,(ROWS('Chart Data'!$A$5:$A224)-1)*7,0,7,1))</f>
        <v>97</v>
      </c>
      <c r="I224" s="4">
        <f ca="1">AVERAGE(OFFSET('HAVERD (new)'!P$12,(ROWS('Chart Data'!$A$5:$A224)-1)*7,0,7,1))</f>
        <v>94</v>
      </c>
      <c r="J224" s="4">
        <f ca="1">AVERAGE(OFFSET('HAVERD (new)'!Q$12,(ROWS('Chart Data'!$A$5:$A224)-1)*7,0,7,1))</f>
        <v>83.142857142857139</v>
      </c>
      <c r="K224" s="4">
        <f ca="1">AVERAGE(OFFSET('HAVERD (new)'!R$12,(ROWS('Chart Data'!$A$5:$A224)-1)*7,0,7,1))</f>
        <v>88.857142857142861</v>
      </c>
      <c r="L224" s="57">
        <f>'HAVERW (new)'!D279</f>
        <v>5208</v>
      </c>
      <c r="M224" s="57">
        <f>'HAVERW (new)'!F279</f>
        <v>123.04285714285713</v>
      </c>
      <c r="N224" s="4">
        <f ca="1">AVERAGE(OFFSET('HAVERD (new)'!D$12,(ROWS('Chart Data'!$A$5:$A224)-1)*7,0,7,1))</f>
        <v>1.582857142857143</v>
      </c>
      <c r="O224" s="4">
        <f ca="1">AVERAGE(OFFSET('HAVERD (new)'!E$12,(ROWS('Chart Data'!$A$5:$A224)-1)*7,0,7,1))</f>
        <v>93.132857142857148</v>
      </c>
      <c r="P224" s="4">
        <f ca="1">AVERAGE(AVERAGE(OFFSET('HAVERD (new)'!F$12,(ROWS('Chart Data'!$A$5:$A224)-1)*7,0,7,1)),AVERAGE(OFFSET('HAVERD (new)'!J$12,(ROWS('Chart Data'!$A$5:$A224)-1)*7,0,7,1)),AVERAGE(OFFSET('HAVERD (new)'!K$12,(ROWS('Chart Data'!$A$5:$A224)-1)*7,0,7,1)))</f>
        <v>94.90190476190476</v>
      </c>
      <c r="Q224" s="4">
        <f ca="1">AVERAGE(AVERAGE(OFFSET('HAVERD (new)'!H$12,(ROWS('Chart Data'!$A$5:$A224)-1)*7,0,7,1)),AVERAGE(OFFSET('HAVERD (new)'!I$12,(ROWS('Chart Data'!$A$5:$A224)-1)*7,0,7,1)))</f>
        <v>93.363571428571433</v>
      </c>
      <c r="R224" s="4">
        <f ca="1">AVERAGE(AVERAGE(OFFSET('HAVERD (new)'!L$12,(ROWS('Chart Data'!$A$5:$A224)-1)*7,0,7,1)),AVERAGE(OFFSET('HAVERD (new)'!M$12,(ROWS('Chart Data'!$A$5:$A224)-1)*7,0,7,1)))</f>
        <v>93.017857142857139</v>
      </c>
      <c r="S224" s="57">
        <f>'Fuel demand'!C170</f>
        <v>98.023502336686335</v>
      </c>
      <c r="T224" s="57">
        <f ca="1">AVERAGE(OFFSET(Energy!E$1109,(ROWS('Chart Data'!$A$5:$A224)-1)*7,0,7,1))</f>
        <v>635425</v>
      </c>
      <c r="U224" s="57">
        <f ca="1">-AVERAGE(OFFSET('HAVERD (new)'!T$12,(ROWS('Chart Data'!$A$5:$A224)-1)*7,0,7,1))</f>
        <v>-158.23285714285717</v>
      </c>
      <c r="V224" s="4">
        <f ca="1">-AVERAGE(OFFSET('HAVERD (new)'!U$12,(ROWS('Chart Data'!$A$5:$A224)-1)*7,0,7,1))*10000</f>
        <v>-41.599999999999994</v>
      </c>
      <c r="W224" s="4"/>
      <c r="Z224" s="4"/>
      <c r="AA224" s="4">
        <f t="shared" si="317"/>
        <v>-5.0000000000000044</v>
      </c>
      <c r="AB224" s="4">
        <f t="shared" si="318"/>
        <v>2.0408163265306145</v>
      </c>
      <c r="AC224" s="4">
        <f t="shared" ca="1" si="319"/>
        <v>3.0940594059405857</v>
      </c>
      <c r="AD224" s="4">
        <f t="shared" ca="1" si="320"/>
        <v>2.4390243902439046</v>
      </c>
      <c r="AE224" s="4">
        <f t="shared" si="301"/>
        <v>6.5567640001246597</v>
      </c>
      <c r="AF224" s="4">
        <f t="shared" ca="1" si="302"/>
        <v>1.9519519519519468</v>
      </c>
      <c r="AG224" s="4"/>
      <c r="AH224" s="4">
        <f t="shared" ca="1" si="304"/>
        <v>4.3010752688172005</v>
      </c>
      <c r="AI224" s="4">
        <f t="shared" ca="1" si="305"/>
        <v>3.4941763727121433</v>
      </c>
      <c r="AJ224" s="4">
        <f t="shared" si="306"/>
        <v>28.988273793291519</v>
      </c>
      <c r="AK224" s="4">
        <f t="shared" si="307"/>
        <v>-18.936470588235299</v>
      </c>
      <c r="AL224" s="4">
        <f t="shared" ca="1" si="361"/>
        <v>1.582857142857143</v>
      </c>
      <c r="AM224" s="4">
        <f t="shared" ca="1" si="308"/>
        <v>-1.6192315818066683</v>
      </c>
      <c r="AN224" s="4">
        <f t="shared" ca="1" si="309"/>
        <v>2.6383960529636097</v>
      </c>
      <c r="AO224" s="4">
        <f t="shared" ca="1" si="310"/>
        <v>-1.8472767686173119</v>
      </c>
      <c r="AP224" s="4">
        <f t="shared" ca="1" si="311"/>
        <v>-2.3009632986225825</v>
      </c>
      <c r="AQ224" s="4">
        <f t="shared" si="312"/>
        <v>-3.0869831158663708</v>
      </c>
      <c r="AR224" s="4">
        <f t="shared" ca="1" si="313"/>
        <v>-1.59893775810237</v>
      </c>
      <c r="AS224" s="57">
        <f t="shared" ca="1" si="321"/>
        <v>158.23285714285717</v>
      </c>
      <c r="AT224" s="57">
        <f t="shared" ca="1" si="322"/>
        <v>41.599999999999994</v>
      </c>
      <c r="AW224" s="4">
        <f t="shared" si="360"/>
        <v>-6.3833777860964256</v>
      </c>
      <c r="AX224" s="4">
        <f t="shared" si="323"/>
        <v>5.0330136995509669</v>
      </c>
      <c r="AY224" s="4">
        <f t="shared" ca="1" si="324"/>
        <v>2.9402426098903951</v>
      </c>
      <c r="AZ224" s="4">
        <f t="shared" ca="1" si="325"/>
        <v>2.0920992535276293</v>
      </c>
      <c r="BA224" s="4">
        <f t="shared" si="326"/>
        <v>6.5226349217567146</v>
      </c>
      <c r="BB224" s="4">
        <f t="shared" ca="1" si="327"/>
        <v>2.9525254839368626</v>
      </c>
      <c r="BC224" s="4" t="e">
        <f t="shared" si="328"/>
        <v>#DIV/0!</v>
      </c>
      <c r="BD224" s="4">
        <f t="shared" ca="1" si="329"/>
        <v>8.6465902646967621</v>
      </c>
      <c r="BE224" s="4">
        <f t="shared" ca="1" si="330"/>
        <v>3.2942449257668374</v>
      </c>
      <c r="BF224" s="4">
        <f t="shared" si="331"/>
        <v>-35.775428401169549</v>
      </c>
      <c r="BG224" s="4">
        <f t="shared" si="332"/>
        <v>-17.691558426286509</v>
      </c>
      <c r="BH224" s="4">
        <f t="shared" ca="1" si="333"/>
        <v>9.16642857142857</v>
      </c>
      <c r="BI224" s="4">
        <f t="shared" ca="1" si="334"/>
        <v>-0.21575092305215759</v>
      </c>
      <c r="BJ224" s="4">
        <f t="shared" ca="1" si="335"/>
        <v>2.5222664279053619</v>
      </c>
      <c r="BK224" s="4">
        <f t="shared" ca="1" si="336"/>
        <v>-0.84273563484899283</v>
      </c>
      <c r="BL224" s="4">
        <f t="shared" ca="1" si="337"/>
        <v>-2.2396252769108558</v>
      </c>
      <c r="BM224" s="4">
        <f t="shared" si="338"/>
        <v>3.497899362008777</v>
      </c>
      <c r="BN224" s="4">
        <f t="shared" ca="1" si="339"/>
        <v>-2.0083420178369811</v>
      </c>
      <c r="BO224" s="4">
        <f t="shared" ca="1" si="340"/>
        <v>181.38214285714284</v>
      </c>
      <c r="BP224" s="4">
        <f t="shared" ca="1" si="341"/>
        <v>56.35</v>
      </c>
      <c r="BS224" s="74">
        <f t="shared" si="314"/>
        <v>3.7097900428765151E-2</v>
      </c>
      <c r="BT224" s="74">
        <f t="shared" si="315"/>
        <v>-0.76442220113509818</v>
      </c>
      <c r="BU224" s="74">
        <f t="shared" ca="1" si="342"/>
        <v>0.25493176439827325</v>
      </c>
      <c r="BV224" s="74">
        <f t="shared" ca="1" si="343"/>
        <v>0.39543706832206493</v>
      </c>
      <c r="BW224" s="74">
        <f t="shared" si="344"/>
        <v>-0.68749723315098865</v>
      </c>
      <c r="BX224" s="74">
        <f t="shared" ca="1" si="345"/>
        <v>0.21350086738109636</v>
      </c>
      <c r="BY224" s="74" t="e">
        <f t="shared" ca="1" si="316"/>
        <v>#DIV/0!</v>
      </c>
      <c r="BZ224" s="74">
        <f t="shared" ca="1" si="346"/>
        <v>-0.56700846905979818</v>
      </c>
      <c r="CA224" s="74">
        <f t="shared" ca="1" si="347"/>
        <v>2.7488980415901105E-2</v>
      </c>
      <c r="CB224" s="74">
        <f t="shared" si="348"/>
        <v>8.2488617031566402E-2</v>
      </c>
      <c r="CC224" s="74">
        <f t="shared" si="349"/>
        <v>-0.19986773881821027</v>
      </c>
      <c r="CD224" s="74">
        <f t="shared" ca="1" si="350"/>
        <v>-0.60437060550678778</v>
      </c>
      <c r="CE224" s="74">
        <f t="shared" ca="1" si="351"/>
        <v>-1.2284077166497502</v>
      </c>
      <c r="CF224" s="74">
        <f t="shared" ca="1" si="352"/>
        <v>-1.0044498228871508</v>
      </c>
      <c r="CG224" s="74">
        <f t="shared" ca="1" si="353"/>
        <v>-0.86595096269017846</v>
      </c>
      <c r="CH224" s="74">
        <f t="shared" ca="1" si="354"/>
        <v>-0.79864020164760241</v>
      </c>
      <c r="CI224" s="74">
        <f t="shared" si="355"/>
        <v>-0.90355320578637899</v>
      </c>
      <c r="CJ224" s="74">
        <f t="shared" ca="1" si="356"/>
        <v>7.6712591593315851E-2</v>
      </c>
      <c r="CK224" s="74">
        <f t="shared" ca="1" si="357"/>
        <v>0.51950926353549731</v>
      </c>
      <c r="CL224" s="74">
        <f t="shared" ca="1" si="358"/>
        <v>0.73415061521853497</v>
      </c>
    </row>
    <row r="225" spans="1:90" x14ac:dyDescent="0.35">
      <c r="A225" s="73" t="s">
        <v>1756</v>
      </c>
      <c r="B225" s="41">
        <f t="shared" si="359"/>
        <v>45376</v>
      </c>
      <c r="C225" s="57">
        <f>'HAVERW (new)'!B280</f>
        <v>377</v>
      </c>
      <c r="D225" s="57">
        <f>'HAVERW (new)'!C280-'HAVERW (new)'!B280</f>
        <v>51</v>
      </c>
      <c r="E225" s="4">
        <f ca="1">AVERAGE(OFFSET('HAVERD (new)'!B$12,(ROWS('Chart Data'!$A$5:$A225)-1)*7,0,7,1))</f>
        <v>111</v>
      </c>
      <c r="F225" s="4">
        <f ca="1">AVERAGE(OFFSET('HAVERD (new)'!C$12,(ROWS('Chart Data'!$A$5:$A225)-1)*7,0,7,1))</f>
        <v>92.571428571428569</v>
      </c>
      <c r="G225" s="57">
        <f>'HAVERW (new)'!Q280</f>
        <v>35314</v>
      </c>
      <c r="H225" s="4">
        <f ca="1">AVERAGE(OFFSET('HAVERD (new)'!O$12,(ROWS('Chart Data'!$A$5:$A225)-1)*7,0,7,1))</f>
        <v>94.285714285714292</v>
      </c>
      <c r="I225" s="4">
        <f ca="1">AVERAGE(OFFSET('HAVERD (new)'!P$12,(ROWS('Chart Data'!$A$5:$A225)-1)*7,0,7,1))</f>
        <v>93.571428571428569</v>
      </c>
      <c r="J225" s="4">
        <f ca="1">AVERAGE(OFFSET('HAVERD (new)'!Q$12,(ROWS('Chart Data'!$A$5:$A225)-1)*7,0,7,1))</f>
        <v>87.285714285714292</v>
      </c>
      <c r="K225" s="4">
        <f ca="1">AVERAGE(OFFSET('HAVERD (new)'!R$12,(ROWS('Chart Data'!$A$5:$A225)-1)*7,0,7,1))</f>
        <v>91.428571428571431</v>
      </c>
      <c r="L225" s="57">
        <f>'HAVERW (new)'!D280</f>
        <v>3873</v>
      </c>
      <c r="M225" s="57">
        <f>'HAVERW (new)'!F280</f>
        <v>118.94285714285714</v>
      </c>
      <c r="N225" s="4">
        <f ca="1">AVERAGE(OFFSET('HAVERD (new)'!D$12,(ROWS('Chart Data'!$A$5:$A225)-1)*7,0,7,1))</f>
        <v>22.615714285714287</v>
      </c>
      <c r="O225" s="4">
        <f ca="1">AVERAGE(OFFSET('HAVERD (new)'!E$12,(ROWS('Chart Data'!$A$5:$A225)-1)*7,0,7,1))</f>
        <v>100.98428571428572</v>
      </c>
      <c r="P225" s="4">
        <f ca="1">AVERAGE(AVERAGE(OFFSET('HAVERD (new)'!F$12,(ROWS('Chart Data'!$A$5:$A225)-1)*7,0,7,1)),AVERAGE(OFFSET('HAVERD (new)'!J$12,(ROWS('Chart Data'!$A$5:$A225)-1)*7,0,7,1)),AVERAGE(OFFSET('HAVERD (new)'!K$12,(ROWS('Chart Data'!$A$5:$A225)-1)*7,0,7,1)))</f>
        <v>107.22523809523808</v>
      </c>
      <c r="Q225" s="4">
        <f ca="1">AVERAGE(AVERAGE(OFFSET('HAVERD (new)'!H$12,(ROWS('Chart Data'!$A$5:$A225)-1)*7,0,7,1)),AVERAGE(OFFSET('HAVERD (new)'!I$12,(ROWS('Chart Data'!$A$5:$A225)-1)*7,0,7,1)))</f>
        <v>97.894999999999996</v>
      </c>
      <c r="R225" s="4">
        <f ca="1">AVERAGE(AVERAGE(OFFSET('HAVERD (new)'!L$12,(ROWS('Chart Data'!$A$5:$A225)-1)*7,0,7,1)),AVERAGE(OFFSET('HAVERD (new)'!M$12,(ROWS('Chart Data'!$A$5:$A225)-1)*7,0,7,1)))</f>
        <v>99.790714285714287</v>
      </c>
      <c r="S225" s="57">
        <f>'Fuel demand'!C171</f>
        <v>98.530783640734569</v>
      </c>
      <c r="T225" s="57">
        <f ca="1">AVERAGE(OFFSET(Energy!E$1109,(ROWS('Chart Data'!$A$5:$A225)-1)*7,0,7,1))</f>
        <v>604452.42857142852</v>
      </c>
      <c r="U225" s="57">
        <f ca="1">-AVERAGE(OFFSET('HAVERD (new)'!T$12,(ROWS('Chart Data'!$A$5:$A225)-1)*7,0,7,1))</f>
        <v>-126.52285714285715</v>
      </c>
      <c r="V225" s="4">
        <f ca="1">-AVERAGE(OFFSET('HAVERD (new)'!U$12,(ROWS('Chart Data'!$A$5:$A225)-1)*7,0,7,1))*10000</f>
        <v>-29.4</v>
      </c>
      <c r="W225" s="4"/>
      <c r="Z225" s="4"/>
      <c r="AA225" s="4">
        <f t="shared" si="317"/>
        <v>-9.5923261390887244</v>
      </c>
      <c r="AB225" s="4">
        <f t="shared" si="318"/>
        <v>0</v>
      </c>
      <c r="AC225" s="4">
        <f t="shared" ca="1" si="319"/>
        <v>-4.4280442804427995</v>
      </c>
      <c r="AD225" s="4">
        <f t="shared" ca="1" si="320"/>
        <v>-14.17218543046358</v>
      </c>
      <c r="AE225" s="4">
        <f t="shared" si="301"/>
        <v>-0.15268038905225101</v>
      </c>
      <c r="AF225" s="4">
        <f t="shared" ca="1" si="302"/>
        <v>-1.7857142857142794</v>
      </c>
      <c r="AG225" s="4"/>
      <c r="AH225" s="4">
        <f t="shared" ca="1" si="304"/>
        <v>6.8181818181818343</v>
      </c>
      <c r="AI225" s="4">
        <f t="shared" ca="1" si="305"/>
        <v>9.2150170648464211</v>
      </c>
      <c r="AJ225" s="4">
        <f t="shared" si="306"/>
        <v>28.158041179744021</v>
      </c>
      <c r="AK225" s="4">
        <f t="shared" si="307"/>
        <v>-22.800185442744556</v>
      </c>
      <c r="AL225" s="4">
        <f t="shared" ca="1" si="361"/>
        <v>22.615714285714287</v>
      </c>
      <c r="AM225" s="4">
        <f t="shared" ca="1" si="308"/>
        <v>1.0333590601149023</v>
      </c>
      <c r="AN225" s="4">
        <f t="shared" ca="1" si="309"/>
        <v>5.1915350836214014</v>
      </c>
      <c r="AO225" s="4">
        <f t="shared" ca="1" si="310"/>
        <v>3.0713925802254627</v>
      </c>
      <c r="AP225" s="4">
        <f t="shared" ca="1" si="311"/>
        <v>-1.0832855413241527</v>
      </c>
      <c r="AQ225" s="4">
        <f t="shared" si="312"/>
        <v>-6.207905710255468</v>
      </c>
      <c r="AR225" s="4">
        <f t="shared" ca="1" si="313"/>
        <v>-5.5018066957289395</v>
      </c>
      <c r="AS225" s="57">
        <f t="shared" ca="1" si="321"/>
        <v>126.52285714285715</v>
      </c>
      <c r="AT225" s="57">
        <f t="shared" ca="1" si="322"/>
        <v>29.4</v>
      </c>
      <c r="AW225" s="4">
        <f t="shared" si="360"/>
        <v>-6.5790783684876537</v>
      </c>
      <c r="AX225" s="4">
        <f t="shared" si="323"/>
        <v>4.5121803662176356</v>
      </c>
      <c r="AY225" s="4">
        <f t="shared" ca="1" si="324"/>
        <v>1.3957315397796934</v>
      </c>
      <c r="AZ225" s="4">
        <f t="shared" ca="1" si="325"/>
        <v>-1.6240772979940838</v>
      </c>
      <c r="BA225" s="4">
        <f t="shared" si="326"/>
        <v>5.3330457613265052</v>
      </c>
      <c r="BB225" s="4">
        <f t="shared" ca="1" si="327"/>
        <v>2.0501698608365646</v>
      </c>
      <c r="BC225" s="4" t="e">
        <f t="shared" si="328"/>
        <v>#DIV/0!</v>
      </c>
      <c r="BD225" s="4">
        <f t="shared" ca="1" si="329"/>
        <v>9.2772525577301934</v>
      </c>
      <c r="BE225" s="4">
        <f t="shared" ca="1" si="330"/>
        <v>4.5253919312523649</v>
      </c>
      <c r="BF225" s="4">
        <f t="shared" si="331"/>
        <v>-32.645770083908857</v>
      </c>
      <c r="BG225" s="4">
        <f t="shared" si="332"/>
        <v>-19.45644244610618</v>
      </c>
      <c r="BH225" s="4">
        <f t="shared" ca="1" si="333"/>
        <v>13.523928571428572</v>
      </c>
      <c r="BI225" s="4">
        <f t="shared" ca="1" si="334"/>
        <v>0.45143262595627176</v>
      </c>
      <c r="BJ225" s="4">
        <f t="shared" ca="1" si="335"/>
        <v>4.2155127655760847</v>
      </c>
      <c r="BK225" s="4">
        <f t="shared" ca="1" si="336"/>
        <v>0.31483439563291249</v>
      </c>
      <c r="BL225" s="4">
        <f t="shared" ca="1" si="337"/>
        <v>-2.0207563177574466</v>
      </c>
      <c r="BM225" s="4">
        <f t="shared" si="338"/>
        <v>-0.54884786778539585</v>
      </c>
      <c r="BN225" s="4">
        <f t="shared" ca="1" si="339"/>
        <v>-2.3653842552250728</v>
      </c>
      <c r="BO225" s="4">
        <f t="shared" ca="1" si="340"/>
        <v>172.73785714285714</v>
      </c>
      <c r="BP225" s="4">
        <f t="shared" ca="1" si="341"/>
        <v>45.249999999999993</v>
      </c>
      <c r="BS225" s="74">
        <f t="shared" si="314"/>
        <v>-0.77128301558091938</v>
      </c>
      <c r="BT225" s="74">
        <f t="shared" si="315"/>
        <v>-0.68152344313921687</v>
      </c>
      <c r="BU225" s="74">
        <f t="shared" ca="1" si="342"/>
        <v>-0.66809703773342688</v>
      </c>
      <c r="BV225" s="74">
        <f t="shared" ca="1" si="343"/>
        <v>-1.0200478921489742</v>
      </c>
      <c r="BW225" s="74">
        <f t="shared" si="344"/>
        <v>-0.4688048660523601</v>
      </c>
      <c r="BX225" s="74">
        <f t="shared" ca="1" si="345"/>
        <v>-0.30656534803438057</v>
      </c>
      <c r="BY225" s="74" t="e">
        <f t="shared" ca="1" si="316"/>
        <v>#DIV/0!</v>
      </c>
      <c r="BZ225" s="74">
        <f t="shared" ca="1" si="346"/>
        <v>0.46018486061025116</v>
      </c>
      <c r="CA225" s="74">
        <f t="shared" ca="1" si="347"/>
        <v>0.88860786968733652</v>
      </c>
      <c r="CB225" s="74">
        <f t="shared" si="348"/>
        <v>-0.4983543976064928</v>
      </c>
      <c r="CC225" s="74">
        <f t="shared" si="349"/>
        <v>-0.44893788641917737</v>
      </c>
      <c r="CD225" s="74">
        <f t="shared" ca="1" si="350"/>
        <v>1.2485290236729307</v>
      </c>
      <c r="CE225" s="74">
        <f t="shared" ca="1" si="351"/>
        <v>2.7029479657448446E-3</v>
      </c>
      <c r="CF225" s="74">
        <f t="shared" ca="1" si="352"/>
        <v>0.53438314208561699</v>
      </c>
      <c r="CG225" s="74">
        <f t="shared" ca="1" si="353"/>
        <v>-0.35241085025871377</v>
      </c>
      <c r="CH225" s="74">
        <f t="shared" ca="1" si="354"/>
        <v>-5.8109091865055945E-2</v>
      </c>
      <c r="CI225" s="74">
        <f t="shared" si="355"/>
        <v>-0.78046871975867282</v>
      </c>
      <c r="CJ225" s="74">
        <f t="shared" ca="1" si="356"/>
        <v>-0.27690310790552902</v>
      </c>
      <c r="CK225" s="74">
        <f t="shared" ca="1" si="357"/>
        <v>0.92151023296382739</v>
      </c>
      <c r="CL225" s="74">
        <f t="shared" ca="1" si="358"/>
        <v>0.75307004344125461</v>
      </c>
    </row>
    <row r="226" spans="1:90" x14ac:dyDescent="0.35">
      <c r="A226" s="73" t="s">
        <v>1757</v>
      </c>
      <c r="B226" s="41">
        <f t="shared" si="359"/>
        <v>45383</v>
      </c>
      <c r="C226" s="57">
        <f>'HAVERW (new)'!B281</f>
        <v>373</v>
      </c>
      <c r="D226" s="57">
        <f>'HAVERW (new)'!C281-'HAVERW (new)'!B281</f>
        <v>55</v>
      </c>
      <c r="E226" s="4">
        <f ca="1">AVERAGE(OFFSET('HAVERD (new)'!B$12,(ROWS('Chart Data'!$A$5:$A226)-1)*7,0,7,1))</f>
        <v>108.28571428571429</v>
      </c>
      <c r="F226" s="4">
        <f ca="1">AVERAGE(OFFSET('HAVERD (new)'!C$12,(ROWS('Chart Data'!$A$5:$A226)-1)*7,0,7,1))</f>
        <v>95.857142857142861</v>
      </c>
      <c r="G226" s="57">
        <f>'HAVERW (new)'!Q281</f>
        <v>37706</v>
      </c>
      <c r="H226" s="4">
        <f ca="1">AVERAGE(OFFSET('HAVERD (new)'!O$12,(ROWS('Chart Data'!$A$5:$A226)-1)*7,0,7,1))</f>
        <v>92.714285714285708</v>
      </c>
      <c r="I226" s="4">
        <f ca="1">AVERAGE(OFFSET('HAVERD (new)'!P$12,(ROWS('Chart Data'!$A$5:$A226)-1)*7,0,7,1))</f>
        <v>96.857142857142861</v>
      </c>
      <c r="J226" s="4">
        <f ca="1">AVERAGE(OFFSET('HAVERD (new)'!Q$12,(ROWS('Chart Data'!$A$5:$A226)-1)*7,0,7,1))</f>
        <v>84.142857142857139</v>
      </c>
      <c r="K226" s="4">
        <f ca="1">AVERAGE(OFFSET('HAVERD (new)'!R$12,(ROWS('Chart Data'!$A$5:$A226)-1)*7,0,7,1))</f>
        <v>84.714285714285708</v>
      </c>
      <c r="L226" s="57">
        <f>'HAVERW (new)'!D281</f>
        <v>4241</v>
      </c>
      <c r="M226" s="57">
        <f>'HAVERW (new)'!F281</f>
        <v>108.31428571428572</v>
      </c>
      <c r="N226" s="4">
        <f ca="1">AVERAGE(OFFSET('HAVERD (new)'!D$12,(ROWS('Chart Data'!$A$5:$A226)-1)*7,0,7,1))</f>
        <v>0.68571428571428583</v>
      </c>
      <c r="O226" s="4">
        <f ca="1">AVERAGE(OFFSET('HAVERD (new)'!E$12,(ROWS('Chart Data'!$A$5:$A226)-1)*7,0,7,1))</f>
        <v>107.99000000000001</v>
      </c>
      <c r="P226" s="4">
        <f ca="1">AVERAGE(AVERAGE(OFFSET('HAVERD (new)'!F$12,(ROWS('Chart Data'!$A$5:$A226)-1)*7,0,7,1)),AVERAGE(OFFSET('HAVERD (new)'!J$12,(ROWS('Chart Data'!$A$5:$A226)-1)*7,0,7,1)),AVERAGE(OFFSET('HAVERD (new)'!K$12,(ROWS('Chart Data'!$A$5:$A226)-1)*7,0,7,1)))</f>
        <v>121.16761904761904</v>
      </c>
      <c r="Q226" s="4">
        <f ca="1">AVERAGE(AVERAGE(OFFSET('HAVERD (new)'!H$12,(ROWS('Chart Data'!$A$5:$A226)-1)*7,0,7,1)),AVERAGE(OFFSET('HAVERD (new)'!I$12,(ROWS('Chart Data'!$A$5:$A226)-1)*7,0,7,1)))</f>
        <v>104.43428571428572</v>
      </c>
      <c r="R226" s="4">
        <f ca="1">AVERAGE(AVERAGE(OFFSET('HAVERD (new)'!L$12,(ROWS('Chart Data'!$A$5:$A226)-1)*7,0,7,1)),AVERAGE(OFFSET('HAVERD (new)'!M$12,(ROWS('Chart Data'!$A$5:$A226)-1)*7,0,7,1)))</f>
        <v>105.48</v>
      </c>
      <c r="S226" s="57">
        <f>'Fuel demand'!C172</f>
        <v>99.772593793186331</v>
      </c>
      <c r="T226" s="57">
        <f ca="1">AVERAGE(OFFSET(Energy!E$1109,(ROWS('Chart Data'!$A$5:$A226)-1)*7,0,7,1))</f>
        <v>593794.42857142852</v>
      </c>
      <c r="U226" s="57">
        <f ca="1">-AVERAGE(OFFSET('HAVERD (new)'!T$12,(ROWS('Chart Data'!$A$5:$A226)-1)*7,0,7,1))</f>
        <v>-118.64571428571428</v>
      </c>
      <c r="V226" s="4">
        <f ca="1">-AVERAGE(OFFSET('HAVERD (new)'!U$12,(ROWS('Chart Data'!$A$5:$A226)-1)*7,0,7,1))*10000</f>
        <v>-31.8</v>
      </c>
      <c r="W226" s="4"/>
      <c r="Z226" s="4"/>
      <c r="AA226" s="4">
        <f t="shared" si="317"/>
        <v>-12.028301886792448</v>
      </c>
      <c r="AB226" s="4">
        <f t="shared" si="318"/>
        <v>-3.5087719298245612</v>
      </c>
      <c r="AC226" s="4">
        <f t="shared" ca="1" si="319"/>
        <v>0.13210039630120463</v>
      </c>
      <c r="AD226" s="4">
        <f t="shared" ca="1" si="320"/>
        <v>4.1925465838509313</v>
      </c>
      <c r="AE226" s="4">
        <f t="shared" si="301"/>
        <v>4.3504732385011291</v>
      </c>
      <c r="AF226" s="4">
        <f t="shared" ca="1" si="302"/>
        <v>-1.5174506828528056</v>
      </c>
      <c r="AG226" s="4"/>
      <c r="AH226" s="4">
        <f t="shared" ca="1" si="304"/>
        <v>-0.84175084175085457</v>
      </c>
      <c r="AI226" s="4">
        <f t="shared" ca="1" si="305"/>
        <v>0.16891891891890332</v>
      </c>
      <c r="AJ226" s="4">
        <f t="shared" si="306"/>
        <v>-11.020942408376966</v>
      </c>
      <c r="AK226" s="4">
        <f t="shared" si="307"/>
        <v>-31.053923797399285</v>
      </c>
      <c r="AL226" s="4">
        <f t="shared" ca="1" si="361"/>
        <v>0.68571428571428583</v>
      </c>
      <c r="AM226" s="4">
        <f t="shared" ca="1" si="308"/>
        <v>-1.4805353907909602</v>
      </c>
      <c r="AN226" s="4">
        <f t="shared" ca="1" si="309"/>
        <v>4.2853161527238059</v>
      </c>
      <c r="AO226" s="4">
        <f t="shared" ca="1" si="310"/>
        <v>-1.161391506564069</v>
      </c>
      <c r="AP226" s="4">
        <f t="shared" ca="1" si="311"/>
        <v>-4.89647399774592</v>
      </c>
      <c r="AQ226" s="4">
        <f t="shared" si="312"/>
        <v>-3.115866880769691</v>
      </c>
      <c r="AR226" s="4">
        <f t="shared" ca="1" si="313"/>
        <v>4.0003192649100683</v>
      </c>
      <c r="AS226" s="57">
        <f t="shared" ca="1" si="321"/>
        <v>118.64571428571428</v>
      </c>
      <c r="AT226" s="57">
        <f t="shared" ca="1" si="322"/>
        <v>31.8</v>
      </c>
      <c r="AW226" s="4">
        <f t="shared" si="360"/>
        <v>-7.0039942157726189</v>
      </c>
      <c r="AX226" s="4">
        <f t="shared" si="323"/>
        <v>4.1784656446310597</v>
      </c>
      <c r="AY226" s="4">
        <f t="shared" ca="1" si="324"/>
        <v>-0.54407647886816057</v>
      </c>
      <c r="AZ226" s="4">
        <f t="shared" ca="1" si="325"/>
        <v>-1.7139207373798564</v>
      </c>
      <c r="BA226" s="4">
        <f t="shared" si="326"/>
        <v>4.3100089903092105</v>
      </c>
      <c r="BB226" s="4">
        <f t="shared" ca="1" si="327"/>
        <v>-0.81715428660216194</v>
      </c>
      <c r="BC226" s="4" t="e">
        <f t="shared" si="328"/>
        <v>#DIV/0!</v>
      </c>
      <c r="BD226" s="4">
        <f t="shared" ca="1" si="329"/>
        <v>8.3588502455225679</v>
      </c>
      <c r="BE226" s="4">
        <f t="shared" ca="1" si="330"/>
        <v>3.3408873124203322</v>
      </c>
      <c r="BF226" s="4">
        <f t="shared" si="331"/>
        <v>-8.6338365067736262</v>
      </c>
      <c r="BG226" s="4">
        <f t="shared" si="332"/>
        <v>-23.108401402462615</v>
      </c>
      <c r="BH226" s="4">
        <f t="shared" ca="1" si="333"/>
        <v>6.4464285714285721</v>
      </c>
      <c r="BI226" s="4">
        <f t="shared" ca="1" si="334"/>
        <v>-0.83355562645949233</v>
      </c>
      <c r="BJ226" s="4">
        <f t="shared" ca="1" si="335"/>
        <v>3.4071278546224661</v>
      </c>
      <c r="BK226" s="4">
        <f t="shared" ca="1" si="336"/>
        <v>-0.14008157828033219</v>
      </c>
      <c r="BL226" s="4">
        <f t="shared" ca="1" si="337"/>
        <v>-2.9032673119398167</v>
      </c>
      <c r="BM226" s="4">
        <f t="shared" si="338"/>
        <v>-2.3211938897301025</v>
      </c>
      <c r="BN226" s="4">
        <f t="shared" ca="1" si="339"/>
        <v>-0.61985080857913122</v>
      </c>
      <c r="BO226" s="4">
        <f t="shared" ca="1" si="340"/>
        <v>139.2764285714286</v>
      </c>
      <c r="BP226" s="4">
        <f t="shared" ca="1" si="341"/>
        <v>37.15</v>
      </c>
      <c r="BS226" s="74">
        <f t="shared" si="314"/>
        <v>-0.91826136394631652</v>
      </c>
      <c r="BT226" s="74">
        <f t="shared" si="315"/>
        <v>-0.34992841115569145</v>
      </c>
      <c r="BU226" s="74">
        <f t="shared" ca="1" si="342"/>
        <v>-0.9812675241709673</v>
      </c>
      <c r="BV226" s="74">
        <f t="shared" ca="1" si="343"/>
        <v>-0.71860202093754866</v>
      </c>
      <c r="BW226" s="74">
        <f t="shared" si="344"/>
        <v>-2.1571032513613584E-3</v>
      </c>
      <c r="BX226" s="74">
        <f t="shared" ca="1" si="345"/>
        <v>-0.60765631485387017</v>
      </c>
      <c r="BY226" s="74" t="e">
        <f t="shared" ca="1" si="316"/>
        <v>#DIV/0!</v>
      </c>
      <c r="BZ226" s="74">
        <f t="shared" ca="1" si="346"/>
        <v>-0.31906525155323517</v>
      </c>
      <c r="CA226" s="74">
        <f t="shared" ca="1" si="347"/>
        <v>-1.3598692300769717</v>
      </c>
      <c r="CB226" s="74">
        <f t="shared" si="348"/>
        <v>-0.33824186623060831</v>
      </c>
      <c r="CC226" s="74">
        <f t="shared" si="349"/>
        <v>-1.0946110216634966</v>
      </c>
      <c r="CD226" s="74">
        <f t="shared" ca="1" si="350"/>
        <v>-0.68340483542765051</v>
      </c>
      <c r="CE226" s="74">
        <f t="shared" ca="1" si="351"/>
        <v>1.1012048947041715</v>
      </c>
      <c r="CF226" s="74">
        <f t="shared" ca="1" si="352"/>
        <v>2.2753889916716799</v>
      </c>
      <c r="CG226" s="74">
        <f t="shared" ca="1" si="353"/>
        <v>0.38867674893896531</v>
      </c>
      <c r="CH226" s="74">
        <f t="shared" ca="1" si="354"/>
        <v>0.56394641218661878</v>
      </c>
      <c r="CI226" s="74">
        <f t="shared" si="355"/>
        <v>-0.47916141129145762</v>
      </c>
      <c r="CJ226" s="74">
        <f t="shared" ca="1" si="356"/>
        <v>-0.39858613102649676</v>
      </c>
      <c r="CK226" s="74">
        <f t="shared" ca="1" si="357"/>
        <v>1.0213720767007204</v>
      </c>
      <c r="CL226" s="74">
        <f t="shared" ca="1" si="358"/>
        <v>0.74934818870891629</v>
      </c>
    </row>
    <row r="227" spans="1:90" x14ac:dyDescent="0.35">
      <c r="A227" s="73" t="s">
        <v>1758</v>
      </c>
      <c r="B227" s="41">
        <f t="shared" si="359"/>
        <v>45390</v>
      </c>
      <c r="C227" s="57">
        <f>'HAVERW (new)'!B282</f>
        <v>404</v>
      </c>
      <c r="D227" s="57">
        <f>'HAVERW (new)'!C282-'HAVERW (new)'!B282</f>
        <v>51</v>
      </c>
      <c r="E227" s="4">
        <f ca="1">AVERAGE(OFFSET('HAVERD (new)'!B$12,(ROWS('Chart Data'!$A$5:$A227)-1)*7,0,7,1))</f>
        <v>117.71428571428571</v>
      </c>
      <c r="F227" s="4">
        <f ca="1">AVERAGE(OFFSET('HAVERD (new)'!C$12,(ROWS('Chart Data'!$A$5:$A227)-1)*7,0,7,1))</f>
        <v>105.57142857142857</v>
      </c>
      <c r="G227" s="57">
        <f>'HAVERW (new)'!Q282</f>
        <v>38449</v>
      </c>
      <c r="H227" s="4">
        <f ca="1">AVERAGE(OFFSET('HAVERD (new)'!O$12,(ROWS('Chart Data'!$A$5:$A227)-1)*7,0,7,1))</f>
        <v>96.571428571428569</v>
      </c>
      <c r="I227" s="4">
        <f ca="1">AVERAGE(OFFSET('HAVERD (new)'!P$12,(ROWS('Chart Data'!$A$5:$A227)-1)*7,0,7,1))</f>
        <v>90.714285714285708</v>
      </c>
      <c r="J227" s="4">
        <f ca="1">AVERAGE(OFFSET('HAVERD (new)'!Q$12,(ROWS('Chart Data'!$A$5:$A227)-1)*7,0,7,1))</f>
        <v>81.571428571428569</v>
      </c>
      <c r="K227" s="4">
        <f ca="1">AVERAGE(OFFSET('HAVERD (new)'!R$12,(ROWS('Chart Data'!$A$5:$A227)-1)*7,0,7,1))</f>
        <v>89.571428571428569</v>
      </c>
      <c r="L227" s="57">
        <f>'HAVERW (new)'!D282</f>
        <v>3475</v>
      </c>
      <c r="M227" s="57">
        <f>'HAVERW (new)'!F282</f>
        <v>110.60000000000001</v>
      </c>
      <c r="N227" s="4">
        <f ca="1">AVERAGE(OFFSET('HAVERD (new)'!D$12,(ROWS('Chart Data'!$A$5:$A227)-1)*7,0,7,1))</f>
        <v>-2.5585714285714274</v>
      </c>
      <c r="O227" s="4">
        <f ca="1">AVERAGE(OFFSET('HAVERD (new)'!E$12,(ROWS('Chart Data'!$A$5:$A227)-1)*7,0,7,1))</f>
        <v>103.11142857142856</v>
      </c>
      <c r="P227" s="4">
        <f ca="1">AVERAGE(AVERAGE(OFFSET('HAVERD (new)'!F$12,(ROWS('Chart Data'!$A$5:$A227)-1)*7,0,7,1)),AVERAGE(OFFSET('HAVERD (new)'!J$12,(ROWS('Chart Data'!$A$5:$A227)-1)*7,0,7,1)),AVERAGE(OFFSET('HAVERD (new)'!K$12,(ROWS('Chart Data'!$A$5:$A227)-1)*7,0,7,1)))</f>
        <v>112.28142857142858</v>
      </c>
      <c r="Q227" s="4">
        <f ca="1">AVERAGE(AVERAGE(OFFSET('HAVERD (new)'!H$12,(ROWS('Chart Data'!$A$5:$A227)-1)*7,0,7,1)),AVERAGE(OFFSET('HAVERD (new)'!I$12,(ROWS('Chart Data'!$A$5:$A227)-1)*7,0,7,1)))</f>
        <v>100.10714285714286</v>
      </c>
      <c r="R227" s="4">
        <f ca="1">AVERAGE(AVERAGE(OFFSET('HAVERD (new)'!L$12,(ROWS('Chart Data'!$A$5:$A227)-1)*7,0,7,1)),AVERAGE(OFFSET('HAVERD (new)'!M$12,(ROWS('Chart Data'!$A$5:$A227)-1)*7,0,7,1)))</f>
        <v>101.11285714285714</v>
      </c>
      <c r="S227" s="57">
        <f>'Fuel demand'!C173</f>
        <v>97.150852276427287</v>
      </c>
      <c r="T227" s="57">
        <f ca="1">AVERAGE(OFFSET(Energy!E$1109,(ROWS('Chart Data'!$A$5:$A227)-1)*7,0,7,1))</f>
        <v>573249.85714285716</v>
      </c>
      <c r="U227" s="57">
        <f ca="1">-AVERAGE(OFFSET('HAVERD (new)'!T$12,(ROWS('Chart Data'!$A$5:$A227)-1)*7,0,7,1))</f>
        <v>-183.98142857142855</v>
      </c>
      <c r="V227" s="4">
        <f ca="1">-AVERAGE(OFFSET('HAVERD (new)'!U$12,(ROWS('Chart Data'!$A$5:$A227)-1)*7,0,7,1))*10000</f>
        <v>-41.199999999999996</v>
      </c>
      <c r="W227" s="4"/>
      <c r="Z227" s="4"/>
      <c r="AA227" s="4">
        <f t="shared" si="317"/>
        <v>-5.8275058275058296</v>
      </c>
      <c r="AB227" s="4">
        <f t="shared" si="318"/>
        <v>-7.2727272727272751</v>
      </c>
      <c r="AC227" s="4">
        <f t="shared" ca="1" si="319"/>
        <v>8.4210526315789522</v>
      </c>
      <c r="AD227" s="4">
        <f t="shared" ca="1" si="320"/>
        <v>9.6439169139465708</v>
      </c>
      <c r="AE227" s="4">
        <f t="shared" si="301"/>
        <v>5.4871189881752658</v>
      </c>
      <c r="AF227" s="4">
        <f t="shared" ca="1" si="302"/>
        <v>4.4822256568779029</v>
      </c>
      <c r="AG227" s="4"/>
      <c r="AH227" s="4">
        <f t="shared" ca="1" si="304"/>
        <v>-0.17482517482516613</v>
      </c>
      <c r="AI227" s="4">
        <f t="shared" ca="1" si="305"/>
        <v>4.849498327759183</v>
      </c>
      <c r="AJ227" s="4">
        <f t="shared" si="306"/>
        <v>12.291771832407871</v>
      </c>
      <c r="AK227" s="4">
        <f t="shared" si="307"/>
        <v>-13.786191536748316</v>
      </c>
      <c r="AL227" s="4">
        <f t="shared" ca="1" si="361"/>
        <v>-2.5585714285714274</v>
      </c>
      <c r="AM227" s="4">
        <f t="shared" ca="1" si="308"/>
        <v>1.9103423932227193</v>
      </c>
      <c r="AN227" s="4">
        <f t="shared" ca="1" si="309"/>
        <v>12.545105676155565</v>
      </c>
      <c r="AO227" s="4">
        <f t="shared" ca="1" si="310"/>
        <v>-4.5325740443039608</v>
      </c>
      <c r="AP227" s="4">
        <f t="shared" ca="1" si="311"/>
        <v>-5.5184013455608527</v>
      </c>
      <c r="AQ227" s="4">
        <f t="shared" si="312"/>
        <v>-1.2890359955441189</v>
      </c>
      <c r="AR227" s="4">
        <f t="shared" ca="1" si="313"/>
        <v>-8.109305699823576</v>
      </c>
      <c r="AS227" s="57">
        <f t="shared" ca="1" si="321"/>
        <v>183.98142857142855</v>
      </c>
      <c r="AT227" s="57">
        <f t="shared" ca="1" si="322"/>
        <v>41.199999999999996</v>
      </c>
      <c r="AW227" s="4">
        <f t="shared" si="360"/>
        <v>-8.1120334633467515</v>
      </c>
      <c r="AX227" s="4">
        <f t="shared" si="323"/>
        <v>-2.1851707190053054</v>
      </c>
      <c r="AY227" s="4">
        <f t="shared" ca="1" si="324"/>
        <v>1.8047920383444858</v>
      </c>
      <c r="AZ227" s="4">
        <f t="shared" ca="1" si="325"/>
        <v>0.52582561439445663</v>
      </c>
      <c r="BA227" s="4">
        <f t="shared" si="326"/>
        <v>4.0604189594372011</v>
      </c>
      <c r="BB227" s="4">
        <f t="shared" ca="1" si="327"/>
        <v>0.78275316006569118</v>
      </c>
      <c r="BC227" s="4" t="e">
        <f t="shared" si="328"/>
        <v>#DIV/0!</v>
      </c>
      <c r="BD227" s="4">
        <f t="shared" ca="1" si="329"/>
        <v>2.5256702676057534</v>
      </c>
      <c r="BE227" s="4">
        <f t="shared" ca="1" si="330"/>
        <v>4.4319026710591629</v>
      </c>
      <c r="BF227" s="4">
        <f t="shared" si="331"/>
        <v>14.604286099266613</v>
      </c>
      <c r="BG227" s="4">
        <f t="shared" si="332"/>
        <v>-21.644192841281868</v>
      </c>
      <c r="BH227" s="4">
        <f t="shared" ca="1" si="333"/>
        <v>5.5814285714285727</v>
      </c>
      <c r="BI227" s="4">
        <f t="shared" ca="1" si="334"/>
        <v>-3.9016379815001723E-2</v>
      </c>
      <c r="BJ227" s="4">
        <f t="shared" ca="1" si="335"/>
        <v>6.1650882413660959</v>
      </c>
      <c r="BK227" s="4">
        <f t="shared" ca="1" si="336"/>
        <v>-1.1174624348149698</v>
      </c>
      <c r="BL227" s="4">
        <f t="shared" ca="1" si="337"/>
        <v>-3.4497810458133769</v>
      </c>
      <c r="BM227" s="4">
        <f t="shared" si="338"/>
        <v>-3.4249479256089117</v>
      </c>
      <c r="BN227" s="4">
        <f t="shared" ca="1" si="339"/>
        <v>-2.8024327221862042</v>
      </c>
      <c r="BO227" s="4">
        <f t="shared" ca="1" si="340"/>
        <v>146.84571428571428</v>
      </c>
      <c r="BP227" s="4">
        <f t="shared" ca="1" si="341"/>
        <v>36</v>
      </c>
      <c r="BS227" s="74">
        <f t="shared" si="314"/>
        <v>0.22082083588551163</v>
      </c>
      <c r="BT227" s="74">
        <f t="shared" si="315"/>
        <v>-0.68152344313921687</v>
      </c>
      <c r="BU227" s="74">
        <f t="shared" ca="1" si="342"/>
        <v>0.10658784976996361</v>
      </c>
      <c r="BV227" s="74">
        <f t="shared" ca="1" si="343"/>
        <v>0.17262925047014197</v>
      </c>
      <c r="BW227" s="74">
        <f t="shared" si="344"/>
        <v>0.1427924317658385</v>
      </c>
      <c r="BX227" s="74">
        <f t="shared" ca="1" si="345"/>
        <v>0.13138514915759944</v>
      </c>
      <c r="BY227" s="74" t="e">
        <f t="shared" ca="1" si="316"/>
        <v>#DIV/0!</v>
      </c>
      <c r="BZ227" s="74">
        <f t="shared" ca="1" si="346"/>
        <v>-0.95663352514153965</v>
      </c>
      <c r="CA227" s="74">
        <f t="shared" ca="1" si="347"/>
        <v>0.26668867188018686</v>
      </c>
      <c r="CB227" s="74">
        <f t="shared" si="348"/>
        <v>-0.67151958099671571</v>
      </c>
      <c r="CC227" s="74">
        <f t="shared" si="349"/>
        <v>-0.95575658397654573</v>
      </c>
      <c r="CD227" s="74">
        <f t="shared" ca="1" si="350"/>
        <v>-0.96921174012554767</v>
      </c>
      <c r="CE227" s="74">
        <f t="shared" ca="1" si="351"/>
        <v>0.33624075357208766</v>
      </c>
      <c r="CF227" s="74">
        <f t="shared" ca="1" si="352"/>
        <v>1.1657571682103096</v>
      </c>
      <c r="CG227" s="74">
        <f t="shared" ca="1" si="353"/>
        <v>-0.1017119649812461</v>
      </c>
      <c r="CH227" s="74">
        <f t="shared" ca="1" si="354"/>
        <v>8.6451452767667678E-2</v>
      </c>
      <c r="CI227" s="74">
        <f t="shared" si="355"/>
        <v>-1.1152891465590329</v>
      </c>
      <c r="CJ227" s="74">
        <f t="shared" ca="1" si="356"/>
        <v>-0.63314473115346459</v>
      </c>
      <c r="CK227" s="74">
        <f t="shared" ca="1" si="357"/>
        <v>0.19308382437812452</v>
      </c>
      <c r="CL227" s="74">
        <f t="shared" ca="1" si="358"/>
        <v>0.73477092434059144</v>
      </c>
    </row>
    <row r="228" spans="1:90" x14ac:dyDescent="0.35">
      <c r="A228" s="73" t="s">
        <v>1759</v>
      </c>
      <c r="B228" s="41">
        <f t="shared" si="359"/>
        <v>45397</v>
      </c>
      <c r="C228" s="57">
        <f>'HAVERW (new)'!B283</f>
        <v>382</v>
      </c>
      <c r="D228" s="57">
        <f>'HAVERW (new)'!C283-'HAVERW (new)'!B283</f>
        <v>60</v>
      </c>
      <c r="E228" s="4">
        <f ca="1">AVERAGE(OFFSET('HAVERD (new)'!B$12,(ROWS('Chart Data'!$A$5:$A228)-1)*7,0,7,1))</f>
        <v>121.14285714285714</v>
      </c>
      <c r="F228" s="4">
        <f ca="1">AVERAGE(OFFSET('HAVERD (new)'!C$12,(ROWS('Chart Data'!$A$5:$A228)-1)*7,0,7,1))</f>
        <v>107.28571428571429</v>
      </c>
      <c r="G228" s="57">
        <f>'HAVERW (new)'!Q283</f>
        <v>38465</v>
      </c>
      <c r="H228" s="4">
        <f ca="1">AVERAGE(OFFSET('HAVERD (new)'!O$12,(ROWS('Chart Data'!$A$5:$A228)-1)*7,0,7,1))</f>
        <v>98.142857142857139</v>
      </c>
      <c r="I228" s="4">
        <f ca="1">AVERAGE(OFFSET('HAVERD (new)'!P$12,(ROWS('Chart Data'!$A$5:$A228)-1)*7,0,7,1))</f>
        <v>92.571428571428569</v>
      </c>
      <c r="J228" s="4">
        <f ca="1">AVERAGE(OFFSET('HAVERD (new)'!Q$12,(ROWS('Chart Data'!$A$5:$A228)-1)*7,0,7,1))</f>
        <v>87</v>
      </c>
      <c r="K228" s="4">
        <f ca="1">AVERAGE(OFFSET('HAVERD (new)'!R$12,(ROWS('Chart Data'!$A$5:$A228)-1)*7,0,7,1))</f>
        <v>98.857142857142861</v>
      </c>
      <c r="L228" s="57">
        <f>'HAVERW (new)'!D283</f>
        <v>3548</v>
      </c>
      <c r="M228" s="57">
        <f>'HAVERW (new)'!F283</f>
        <v>117.85714285714286</v>
      </c>
      <c r="N228" s="4">
        <f ca="1">AVERAGE(OFFSET('HAVERD (new)'!D$12,(ROWS('Chart Data'!$A$5:$A228)-1)*7,0,7,1))</f>
        <v>2.8871428571428575</v>
      </c>
      <c r="O228" s="4">
        <f ca="1">AVERAGE(OFFSET('HAVERD (new)'!E$12,(ROWS('Chart Data'!$A$5:$A228)-1)*7,0,7,1))</f>
        <v>95.475714285714275</v>
      </c>
      <c r="P228" s="4">
        <f ca="1">AVERAGE(AVERAGE(OFFSET('HAVERD (new)'!F$12,(ROWS('Chart Data'!$A$5:$A228)-1)*7,0,7,1)),AVERAGE(OFFSET('HAVERD (new)'!J$12,(ROWS('Chart Data'!$A$5:$A228)-1)*7,0,7,1)),AVERAGE(OFFSET('HAVERD (new)'!K$12,(ROWS('Chart Data'!$A$5:$A228)-1)*7,0,7,1)))</f>
        <v>97.454285714285717</v>
      </c>
      <c r="Q228" s="4">
        <f ca="1">AVERAGE(AVERAGE(OFFSET('HAVERD (new)'!H$12,(ROWS('Chart Data'!$A$5:$A228)-1)*7,0,7,1)),AVERAGE(OFFSET('HAVERD (new)'!I$12,(ROWS('Chart Data'!$A$5:$A228)-1)*7,0,7,1)))</f>
        <v>95.695714285714303</v>
      </c>
      <c r="R228" s="4">
        <f ca="1">AVERAGE(AVERAGE(OFFSET('HAVERD (new)'!L$12,(ROWS('Chart Data'!$A$5:$A228)-1)*7,0,7,1)),AVERAGE(OFFSET('HAVERD (new)'!M$12,(ROWS('Chart Data'!$A$5:$A228)-1)*7,0,7,1)))</f>
        <v>95.325714285714284</v>
      </c>
      <c r="S228" s="57">
        <f>'Fuel demand'!C174</f>
        <v>98.055868323628815</v>
      </c>
      <c r="T228" s="57">
        <f ca="1">AVERAGE(OFFSET(Energy!E$1109,(ROWS('Chart Data'!$A$5:$A228)-1)*7,0,7,1))</f>
        <v>626870</v>
      </c>
      <c r="U228" s="57">
        <f ca="1">-AVERAGE(OFFSET('HAVERD (new)'!T$12,(ROWS('Chart Data'!$A$5:$A228)-1)*7,0,7,1))</f>
        <v>-150.90428571428569</v>
      </c>
      <c r="V228" s="4">
        <f ca="1">-AVERAGE(OFFSET('HAVERD (new)'!U$12,(ROWS('Chart Data'!$A$5:$A228)-1)*7,0,7,1))*10000</f>
        <v>-75.800000000000011</v>
      </c>
      <c r="W228" s="4"/>
      <c r="Z228" s="4"/>
      <c r="AA228" s="4">
        <f t="shared" si="317"/>
        <v>-3.2911392405063244</v>
      </c>
      <c r="AB228" s="4">
        <f t="shared" si="318"/>
        <v>7.1428571428571397</v>
      </c>
      <c r="AC228" s="4">
        <f t="shared" ca="1" si="319"/>
        <v>1.31421744324971</v>
      </c>
      <c r="AD228" s="4">
        <f t="shared" ca="1" si="320"/>
        <v>-0.66137566137565162</v>
      </c>
      <c r="AE228" s="4">
        <f t="shared" si="301"/>
        <v>4.3033787081729002</v>
      </c>
      <c r="AF228" s="4">
        <f t="shared" ca="1" si="302"/>
        <v>0.8810572687224516</v>
      </c>
      <c r="AG228" s="4"/>
      <c r="AH228" s="4">
        <f t="shared" ca="1" si="304"/>
        <v>-1.1363636363636354</v>
      </c>
      <c r="AI228" s="4">
        <f t="shared" ca="1" si="305"/>
        <v>3.7481259370314879</v>
      </c>
      <c r="AJ228" s="4">
        <f t="shared" si="306"/>
        <v>18.305318903983427</v>
      </c>
      <c r="AK228" s="4">
        <f t="shared" si="307"/>
        <v>-11.127868146073471</v>
      </c>
      <c r="AL228" s="4">
        <f t="shared" ca="1" si="361"/>
        <v>2.8871428571428575</v>
      </c>
      <c r="AM228" s="4">
        <f t="shared" ca="1" si="308"/>
        <v>0.16035728201899691</v>
      </c>
      <c r="AN228" s="4">
        <f t="shared" ca="1" si="309"/>
        <v>5.5624903285707239</v>
      </c>
      <c r="AO228" s="4">
        <f t="shared" ca="1" si="310"/>
        <v>1.5192961983496289</v>
      </c>
      <c r="AP228" s="4">
        <f t="shared" ca="1" si="311"/>
        <v>-1.9801398437040874</v>
      </c>
      <c r="AQ228" s="4">
        <f t="shared" si="312"/>
        <v>-3.9283713916858476</v>
      </c>
      <c r="AR228" s="4">
        <f t="shared" ca="1" si="313"/>
        <v>-0.10503780814732355</v>
      </c>
      <c r="AS228" s="57">
        <f t="shared" ca="1" si="321"/>
        <v>150.90428571428569</v>
      </c>
      <c r="AT228" s="57">
        <f t="shared" ca="1" si="322"/>
        <v>75.800000000000011</v>
      </c>
      <c r="AW228" s="4">
        <f t="shared" si="360"/>
        <v>-7.6848182734733328</v>
      </c>
      <c r="AX228" s="4">
        <f t="shared" si="323"/>
        <v>-0.90966051492367428</v>
      </c>
      <c r="AY228" s="4">
        <f t="shared" ca="1" si="324"/>
        <v>1.3598315476717668</v>
      </c>
      <c r="AZ228" s="4">
        <f t="shared" ca="1" si="325"/>
        <v>-0.2492743985104322</v>
      </c>
      <c r="BA228" s="4">
        <f t="shared" si="326"/>
        <v>3.497072636449261</v>
      </c>
      <c r="BB228" s="4">
        <f t="shared" ca="1" si="327"/>
        <v>0.51502948925831737</v>
      </c>
      <c r="BC228" s="4" t="e">
        <f t="shared" si="328"/>
        <v>#DIV/0!</v>
      </c>
      <c r="BD228" s="4">
        <f t="shared" ca="1" si="329"/>
        <v>1.1663105413105446</v>
      </c>
      <c r="BE228" s="4">
        <f t="shared" ca="1" si="330"/>
        <v>4.4953900621389993</v>
      </c>
      <c r="BF228" s="4">
        <f t="shared" si="331"/>
        <v>11.93354737693959</v>
      </c>
      <c r="BG228" s="4">
        <f t="shared" si="332"/>
        <v>-19.692042230741407</v>
      </c>
      <c r="BH228" s="4">
        <f t="shared" ca="1" si="333"/>
        <v>5.9075000000000015</v>
      </c>
      <c r="BI228" s="4">
        <f t="shared" ca="1" si="334"/>
        <v>0.40588083614141457</v>
      </c>
      <c r="BJ228" s="4">
        <f t="shared" ca="1" si="335"/>
        <v>6.8961118102678745</v>
      </c>
      <c r="BK228" s="4">
        <f t="shared" ca="1" si="336"/>
        <v>-0.27581919307323455</v>
      </c>
      <c r="BL228" s="4">
        <f t="shared" ca="1" si="337"/>
        <v>-3.3695751820837532</v>
      </c>
      <c r="BM228" s="4">
        <f t="shared" si="338"/>
        <v>-3.6352949945637816</v>
      </c>
      <c r="BN228" s="4">
        <f t="shared" ca="1" si="339"/>
        <v>-2.4289577346974429</v>
      </c>
      <c r="BO228" s="4">
        <f t="shared" ca="1" si="340"/>
        <v>145.01357142857142</v>
      </c>
      <c r="BP228" s="4">
        <f t="shared" ca="1" si="341"/>
        <v>44.550000000000004</v>
      </c>
      <c r="BS228" s="74">
        <f t="shared" si="314"/>
        <v>-0.58756008012417293</v>
      </c>
      <c r="BT228" s="74">
        <f t="shared" si="315"/>
        <v>6.4565378823715228E-2</v>
      </c>
      <c r="BU228" s="74">
        <f t="shared" ca="1" si="342"/>
        <v>0.50217162211212107</v>
      </c>
      <c r="BV228" s="74">
        <f t="shared" ca="1" si="343"/>
        <v>0.32990535718914704</v>
      </c>
      <c r="BW228" s="74">
        <f t="shared" si="344"/>
        <v>0.14591382148357093</v>
      </c>
      <c r="BX228" s="74">
        <f t="shared" ca="1" si="345"/>
        <v>0.43247611597708635</v>
      </c>
      <c r="BY228" s="74" t="e">
        <f t="shared" ca="1" si="316"/>
        <v>#DIV/0!</v>
      </c>
      <c r="BZ228" s="74">
        <f t="shared" ca="1" si="346"/>
        <v>0.3893439413226602</v>
      </c>
      <c r="CA228" s="74">
        <f t="shared" ca="1" si="347"/>
        <v>3.3762846609159305</v>
      </c>
      <c r="CB228" s="74">
        <f t="shared" si="348"/>
        <v>-0.63975812776182561</v>
      </c>
      <c r="CC228" s="74">
        <f t="shared" si="349"/>
        <v>-0.51489374432047819</v>
      </c>
      <c r="CD228" s="74">
        <f t="shared" ca="1" si="350"/>
        <v>-0.48946893047852702</v>
      </c>
      <c r="CE228" s="74">
        <f t="shared" ca="1" si="351"/>
        <v>-0.86104572793624967</v>
      </c>
      <c r="CF228" s="74">
        <f t="shared" ca="1" si="352"/>
        <v>-0.68573021655560562</v>
      </c>
      <c r="CG228" s="74">
        <f t="shared" ca="1" si="353"/>
        <v>-0.60165265451099437</v>
      </c>
      <c r="CH228" s="74">
        <f t="shared" ca="1" si="354"/>
        <v>-0.54630356215093423</v>
      </c>
      <c r="CI228" s="74">
        <f t="shared" si="355"/>
        <v>-0.89570006624466258</v>
      </c>
      <c r="CJ228" s="74">
        <f t="shared" ca="1" si="356"/>
        <v>-2.0960354813128058E-2</v>
      </c>
      <c r="CK228" s="74">
        <f t="shared" ca="1" si="357"/>
        <v>0.6124166371971338</v>
      </c>
      <c r="CL228" s="74">
        <f t="shared" ca="1" si="358"/>
        <v>0.68111418528271461</v>
      </c>
    </row>
    <row r="229" spans="1:90" x14ac:dyDescent="0.35">
      <c r="A229" s="73" t="s">
        <v>1760</v>
      </c>
      <c r="B229" s="41">
        <f t="shared" si="359"/>
        <v>45404</v>
      </c>
      <c r="C229" s="57">
        <f>'HAVERW (new)'!B284</f>
        <v>426</v>
      </c>
      <c r="D229" s="57">
        <f>'HAVERW (new)'!C284-'HAVERW (new)'!B284</f>
        <v>67</v>
      </c>
      <c r="E229" s="4">
        <f ca="1">AVERAGE(OFFSET('HAVERD (new)'!B$12,(ROWS('Chart Data'!$A$5:$A229)-1)*7,0,7,1))</f>
        <v>120.42857142857143</v>
      </c>
      <c r="F229" s="4">
        <f ca="1">AVERAGE(OFFSET('HAVERD (new)'!C$12,(ROWS('Chart Data'!$A$5:$A229)-1)*7,0,7,1))</f>
        <v>107</v>
      </c>
      <c r="G229" s="57">
        <f>'HAVERW (new)'!Q284</f>
        <v>38326</v>
      </c>
      <c r="H229" s="4">
        <f ca="1">AVERAGE(OFFSET('HAVERD (new)'!O$12,(ROWS('Chart Data'!$A$5:$A229)-1)*7,0,7,1))</f>
        <v>98.428571428571431</v>
      </c>
      <c r="I229" s="4">
        <f ca="1">AVERAGE(OFFSET('HAVERD (new)'!P$12,(ROWS('Chart Data'!$A$5:$A229)-1)*7,0,7,1))</f>
        <v>89.571428571428569</v>
      </c>
      <c r="J229" s="4">
        <f ca="1">AVERAGE(OFFSET('HAVERD (new)'!Q$12,(ROWS('Chart Data'!$A$5:$A229)-1)*7,0,7,1))</f>
        <v>87.428571428571431</v>
      </c>
      <c r="K229" s="4">
        <f ca="1">AVERAGE(OFFSET('HAVERD (new)'!R$12,(ROWS('Chart Data'!$A$5:$A229)-1)*7,0,7,1))</f>
        <v>92.285714285714292</v>
      </c>
      <c r="L229" s="57">
        <f>'HAVERW (new)'!D284</f>
        <v>4531</v>
      </c>
      <c r="M229" s="57">
        <f>'HAVERW (new)'!F284</f>
        <v>120.91428571428571</v>
      </c>
      <c r="N229" s="4">
        <f ca="1">AVERAGE(OFFSET('HAVERD (new)'!D$12,(ROWS('Chart Data'!$A$5:$A229)-1)*7,0,7,1))</f>
        <v>-2.1857142857142855</v>
      </c>
      <c r="O229" s="4">
        <f ca="1">AVERAGE(OFFSET('HAVERD (new)'!E$12,(ROWS('Chart Data'!$A$5:$A229)-1)*7,0,7,1))</f>
        <v>94.544285714285721</v>
      </c>
      <c r="P229" s="4">
        <f ca="1">AVERAGE(AVERAGE(OFFSET('HAVERD (new)'!F$12,(ROWS('Chart Data'!$A$5:$A229)-1)*7,0,7,1)),AVERAGE(OFFSET('HAVERD (new)'!J$12,(ROWS('Chart Data'!$A$5:$A229)-1)*7,0,7,1)),AVERAGE(OFFSET('HAVERD (new)'!K$12,(ROWS('Chart Data'!$A$5:$A229)-1)*7,0,7,1)))</f>
        <v>95.025714285714272</v>
      </c>
      <c r="Q229" s="4">
        <f ca="1">AVERAGE(AVERAGE(OFFSET('HAVERD (new)'!H$12,(ROWS('Chart Data'!$A$5:$A229)-1)*7,0,7,1)),AVERAGE(OFFSET('HAVERD (new)'!I$12,(ROWS('Chart Data'!$A$5:$A229)-1)*7,0,7,1)))</f>
        <v>94.64357142857142</v>
      </c>
      <c r="R229" s="4">
        <f ca="1">AVERAGE(AVERAGE(OFFSET('HAVERD (new)'!L$12,(ROWS('Chart Data'!$A$5:$A229)-1)*7,0,7,1)),AVERAGE(OFFSET('HAVERD (new)'!M$12,(ROWS('Chart Data'!$A$5:$A229)-1)*7,0,7,1)))</f>
        <v>94.172142857142859</v>
      </c>
      <c r="S229" s="57">
        <f>'Fuel demand'!C175</f>
        <v>98.096176431235619</v>
      </c>
      <c r="T229" s="57">
        <f ca="1">AVERAGE(OFFSET(Energy!E$1109,(ROWS('Chart Data'!$A$5:$A229)-1)*7,0,7,1))</f>
        <v>619481.28571428568</v>
      </c>
      <c r="U229" s="57">
        <f ca="1">-AVERAGE(OFFSET('HAVERD (new)'!T$12,(ROWS('Chart Data'!$A$5:$A229)-1)*7,0,7,1))</f>
        <v>-170.91428571428568</v>
      </c>
      <c r="V229" s="4">
        <f ca="1">-AVERAGE(OFFSET('HAVERD (new)'!U$12,(ROWS('Chart Data'!$A$5:$A229)-1)*7,0,7,1))*10000</f>
        <v>-88.600000000000009</v>
      </c>
      <c r="W229" s="4"/>
      <c r="Z229" s="4"/>
      <c r="AA229" s="4">
        <f t="shared" si="317"/>
        <v>-2.7397260273972601</v>
      </c>
      <c r="AB229" s="4">
        <f t="shared" si="318"/>
        <v>11.66666666666667</v>
      </c>
      <c r="AC229" s="4">
        <f t="shared" ca="1" si="319"/>
        <v>-0.35460992907802025</v>
      </c>
      <c r="AD229" s="4">
        <f t="shared" ca="1" si="320"/>
        <v>-0.92592592592593004</v>
      </c>
      <c r="AE229" s="4">
        <f t="shared" si="301"/>
        <v>3.603384424080236</v>
      </c>
      <c r="AF229" s="4">
        <f t="shared" ca="1" si="302"/>
        <v>-0.43352601156069204</v>
      </c>
      <c r="AG229" s="4"/>
      <c r="AH229" s="4">
        <f t="shared" ca="1" si="304"/>
        <v>-1.4492753623188359</v>
      </c>
      <c r="AI229" s="4">
        <f t="shared" ca="1" si="305"/>
        <v>0.46656298600311619</v>
      </c>
      <c r="AJ229" s="4">
        <f t="shared" si="306"/>
        <v>29.947433518862088</v>
      </c>
      <c r="AK229" s="4">
        <f t="shared" si="307"/>
        <v>-18.505680724051622</v>
      </c>
      <c r="AL229" s="4">
        <f t="shared" ca="1" si="361"/>
        <v>-2.1857142857142855</v>
      </c>
      <c r="AM229" s="4">
        <f t="shared" ca="1" si="308"/>
        <v>-3.198864966065984</v>
      </c>
      <c r="AN229" s="4">
        <f t="shared" ca="1" si="309"/>
        <v>-0.61210361434983485</v>
      </c>
      <c r="AO229" s="4">
        <f t="shared" ca="1" si="310"/>
        <v>-0.76020851433538095</v>
      </c>
      <c r="AP229" s="4">
        <f t="shared" ca="1" si="311"/>
        <v>-3.0694918244912439</v>
      </c>
      <c r="AQ229" s="4">
        <f t="shared" si="312"/>
        <v>-7.4460164060342287</v>
      </c>
      <c r="AR229" s="4">
        <f t="shared" ca="1" si="313"/>
        <v>3.3478419513157665</v>
      </c>
      <c r="AS229" s="57">
        <f t="shared" ca="1" si="321"/>
        <v>170.91428571428568</v>
      </c>
      <c r="AT229" s="57">
        <f t="shared" ca="1" si="322"/>
        <v>88.600000000000009</v>
      </c>
      <c r="AW229" s="4">
        <f t="shared" si="360"/>
        <v>-5.9716682455504664</v>
      </c>
      <c r="AX229" s="4">
        <f t="shared" si="323"/>
        <v>2.0070061517429929</v>
      </c>
      <c r="AY229" s="4">
        <f t="shared" ca="1" si="324"/>
        <v>2.3781901355129618</v>
      </c>
      <c r="AZ229" s="4">
        <f t="shared" ca="1" si="325"/>
        <v>3.0622904776239803</v>
      </c>
      <c r="BA229" s="4">
        <f t="shared" si="326"/>
        <v>4.436088839732383</v>
      </c>
      <c r="BB229" s="4">
        <f t="shared" ca="1" si="327"/>
        <v>0.85307655779671421</v>
      </c>
      <c r="BC229" s="4" t="e">
        <f t="shared" si="328"/>
        <v>#DIV/0!</v>
      </c>
      <c r="BD229" s="4">
        <f t="shared" ca="1" si="329"/>
        <v>-0.90055375381462299</v>
      </c>
      <c r="BE229" s="4">
        <f t="shared" ca="1" si="330"/>
        <v>2.3082765424281728</v>
      </c>
      <c r="BF229" s="4">
        <f t="shared" si="331"/>
        <v>12.380895461719106</v>
      </c>
      <c r="BG229" s="4">
        <f t="shared" si="332"/>
        <v>-18.618416051068174</v>
      </c>
      <c r="BH229" s="4">
        <f t="shared" ca="1" si="333"/>
        <v>-0.29285714285714237</v>
      </c>
      <c r="BI229" s="4">
        <f t="shared" ca="1" si="334"/>
        <v>-0.65217517040380701</v>
      </c>
      <c r="BJ229" s="4">
        <f t="shared" ca="1" si="335"/>
        <v>5.4452021357750651</v>
      </c>
      <c r="BK229" s="4">
        <f t="shared" ca="1" si="336"/>
        <v>-1.2337194667134455</v>
      </c>
      <c r="BL229" s="4">
        <f t="shared" ca="1" si="337"/>
        <v>-3.8661267528755259</v>
      </c>
      <c r="BM229" s="4">
        <f t="shared" si="338"/>
        <v>-3.9448226685084715</v>
      </c>
      <c r="BN229" s="4">
        <f t="shared" ca="1" si="339"/>
        <v>-0.2165455729362662</v>
      </c>
      <c r="BO229" s="4">
        <f t="shared" ca="1" si="340"/>
        <v>156.11142857142855</v>
      </c>
      <c r="BP229" s="4">
        <f t="shared" ca="1" si="341"/>
        <v>59.350000000000009</v>
      </c>
      <c r="BS229" s="74">
        <f t="shared" si="314"/>
        <v>1.0292017518951961</v>
      </c>
      <c r="BT229" s="74">
        <f t="shared" si="315"/>
        <v>0.64485668479488456</v>
      </c>
      <c r="BU229" s="74">
        <f t="shared" ca="1" si="342"/>
        <v>0.41975833620750569</v>
      </c>
      <c r="BV229" s="74">
        <f t="shared" ca="1" si="343"/>
        <v>0.30369267273597911</v>
      </c>
      <c r="BW229" s="74">
        <f t="shared" si="344"/>
        <v>0.11879674831077042</v>
      </c>
      <c r="BX229" s="74">
        <f t="shared" ca="1" si="345"/>
        <v>0.48721992812608522</v>
      </c>
      <c r="BY229" s="74" t="e">
        <f t="shared" ca="1" si="316"/>
        <v>#DIV/0!</v>
      </c>
      <c r="BZ229" s="74">
        <f t="shared" ca="1" si="346"/>
        <v>0.49560532025404491</v>
      </c>
      <c r="CA229" s="74">
        <f t="shared" ca="1" si="347"/>
        <v>1.1756474994444832</v>
      </c>
      <c r="CB229" s="74">
        <f t="shared" si="348"/>
        <v>-0.2120662300920037</v>
      </c>
      <c r="CC229" s="74">
        <f t="shared" si="349"/>
        <v>-0.32917593391418232</v>
      </c>
      <c r="CD229" s="74">
        <f t="shared" ca="1" si="350"/>
        <v>-0.93636471144824651</v>
      </c>
      <c r="CE229" s="74">
        <f t="shared" ca="1" si="351"/>
        <v>-1.0070945185711275</v>
      </c>
      <c r="CF229" s="74">
        <f t="shared" ca="1" si="352"/>
        <v>-0.98898954347554746</v>
      </c>
      <c r="CG229" s="74">
        <f t="shared" ca="1" si="353"/>
        <v>-0.72089045173854271</v>
      </c>
      <c r="CH229" s="74">
        <f t="shared" ca="1" si="354"/>
        <v>-0.67243283258953446</v>
      </c>
      <c r="CI229" s="74">
        <f t="shared" si="355"/>
        <v>-0.88591988576503411</v>
      </c>
      <c r="CJ229" s="74">
        <f t="shared" ca="1" si="356"/>
        <v>-0.10531774750057413</v>
      </c>
      <c r="CK229" s="74">
        <f t="shared" ca="1" si="357"/>
        <v>0.35874147484264385</v>
      </c>
      <c r="CL229" s="74">
        <f t="shared" ca="1" si="358"/>
        <v>0.66126429337691051</v>
      </c>
    </row>
    <row r="230" spans="1:90" x14ac:dyDescent="0.35">
      <c r="A230" s="73" t="s">
        <v>1761</v>
      </c>
      <c r="B230" s="41">
        <f t="shared" si="359"/>
        <v>45411</v>
      </c>
      <c r="C230" s="57">
        <f>'HAVERW (new)'!B285</f>
        <v>382</v>
      </c>
      <c r="D230" s="57">
        <f>'HAVERW (new)'!C285-'HAVERW (new)'!B285</f>
        <v>66</v>
      </c>
      <c r="E230" s="4">
        <f ca="1">AVERAGE(OFFSET('HAVERD (new)'!B$12,(ROWS('Chart Data'!$A$5:$A230)-1)*7,0,7,1))</f>
        <v>120.42857142857143</v>
      </c>
      <c r="F230" s="4">
        <f ca="1">AVERAGE(OFFSET('HAVERD (new)'!C$12,(ROWS('Chart Data'!$A$5:$A230)-1)*7,0,7,1))</f>
        <v>106.14285714285714</v>
      </c>
      <c r="G230" s="57">
        <f>'HAVERW (new)'!Q285</f>
        <v>39963</v>
      </c>
      <c r="H230" s="4">
        <f ca="1">AVERAGE(OFFSET('HAVERD (new)'!O$12,(ROWS('Chart Data'!$A$5:$A230)-1)*7,0,7,1))</f>
        <v>99.142857142857139</v>
      </c>
      <c r="I230" s="4">
        <f ca="1">AVERAGE(OFFSET('HAVERD (new)'!P$12,(ROWS('Chart Data'!$A$5:$A230)-1)*7,0,7,1))</f>
        <v>95.571428571428569</v>
      </c>
      <c r="J230" s="4">
        <f ca="1">AVERAGE(OFFSET('HAVERD (new)'!Q$12,(ROWS('Chart Data'!$A$5:$A230)-1)*7,0,7,1))</f>
        <v>84.571428571428569</v>
      </c>
      <c r="K230" s="4">
        <f ca="1">AVERAGE(OFFSET('HAVERD (new)'!R$12,(ROWS('Chart Data'!$A$5:$A230)-1)*7,0,7,1))</f>
        <v>88.714285714285708</v>
      </c>
      <c r="L230" s="57">
        <f>'HAVERW (new)'!D285</f>
        <v>4604</v>
      </c>
      <c r="M230" s="57">
        <f>'HAVERW (new)'!F285</f>
        <v>116.55714285714285</v>
      </c>
      <c r="N230" s="4">
        <f ca="1">AVERAGE(OFFSET('HAVERD (new)'!D$12,(ROWS('Chart Data'!$A$5:$A230)-1)*7,0,7,1))</f>
        <v>8.4742857142857151</v>
      </c>
      <c r="O230" s="4">
        <f ca="1">AVERAGE(OFFSET('HAVERD (new)'!E$12,(ROWS('Chart Data'!$A$5:$A230)-1)*7,0,7,1))</f>
        <v>103.77142857142859</v>
      </c>
      <c r="P230" s="4">
        <f ca="1">AVERAGE(AVERAGE(OFFSET('HAVERD (new)'!F$12,(ROWS('Chart Data'!$A$5:$A230)-1)*7,0,7,1)),AVERAGE(OFFSET('HAVERD (new)'!J$12,(ROWS('Chart Data'!$A$5:$A230)-1)*7,0,7,1)),AVERAGE(OFFSET('HAVERD (new)'!K$12,(ROWS('Chart Data'!$A$5:$A230)-1)*7,0,7,1)))</f>
        <v>108.53333333333335</v>
      </c>
      <c r="Q230" s="4">
        <f ca="1">AVERAGE(AVERAGE(OFFSET('HAVERD (new)'!H$12,(ROWS('Chart Data'!$A$5:$A230)-1)*7,0,7,1)),AVERAGE(OFFSET('HAVERD (new)'!I$12,(ROWS('Chart Data'!$A$5:$A230)-1)*7,0,7,1)))</f>
        <v>100.37714285714286</v>
      </c>
      <c r="R230" s="4">
        <f ca="1">AVERAGE(AVERAGE(OFFSET('HAVERD (new)'!L$12,(ROWS('Chart Data'!$A$5:$A230)-1)*7,0,7,1)),AVERAGE(OFFSET('HAVERD (new)'!M$12,(ROWS('Chart Data'!$A$5:$A230)-1)*7,0,7,1)))</f>
        <v>101.05000000000001</v>
      </c>
      <c r="S230" s="57">
        <f>'Fuel demand'!C176</f>
        <v>96.624713215011226</v>
      </c>
      <c r="T230" s="57">
        <f ca="1">AVERAGE(OFFSET(Energy!E$1109,(ROWS('Chart Data'!$A$5:$A230)-1)*7,0,7,1))</f>
        <v>572889</v>
      </c>
      <c r="U230" s="57">
        <f ca="1">-AVERAGE(OFFSET('HAVERD (new)'!T$12,(ROWS('Chart Data'!$A$5:$A230)-1)*7,0,7,1))</f>
        <v>-118.07714285714285</v>
      </c>
      <c r="V230" s="4">
        <f ca="1">-AVERAGE(OFFSET('HAVERD (new)'!U$12,(ROWS('Chart Data'!$A$5:$A230)-1)*7,0,7,1))*10000</f>
        <v>-62.000000000000007</v>
      </c>
      <c r="W230" s="4"/>
      <c r="Z230" s="4"/>
      <c r="AA230" s="4">
        <f t="shared" si="317"/>
        <v>-5.6790123456790127</v>
      </c>
      <c r="AB230" s="4">
        <f t="shared" si="318"/>
        <v>-15.384615384615385</v>
      </c>
      <c r="AC230" s="4">
        <f t="shared" ca="1" si="319"/>
        <v>8.7741935483871103</v>
      </c>
      <c r="AD230" s="4">
        <f t="shared" ca="1" si="320"/>
        <v>8.4671532846715145</v>
      </c>
      <c r="AE230" s="4">
        <f t="shared" si="301"/>
        <v>3.9863651739481254</v>
      </c>
      <c r="AF230" s="4">
        <f t="shared" ca="1" si="302"/>
        <v>4.8338368580060465</v>
      </c>
      <c r="AG230" s="4"/>
      <c r="AH230" s="4">
        <f t="shared" ca="1" si="304"/>
        <v>-4.3618739903069521</v>
      </c>
      <c r="AI230" s="4">
        <f t="shared" ca="1" si="305"/>
        <v>1.9704433497536922</v>
      </c>
      <c r="AJ230" s="4">
        <f t="shared" si="306"/>
        <v>-46.484250715876541</v>
      </c>
      <c r="AK230" s="4">
        <f t="shared" si="307"/>
        <v>-16.335110746513536</v>
      </c>
      <c r="AL230" s="4">
        <f t="shared" ca="1" si="361"/>
        <v>8.4742857142857151</v>
      </c>
      <c r="AM230" s="4">
        <f t="shared" ca="1" si="308"/>
        <v>-1.8404907975460016</v>
      </c>
      <c r="AN230" s="4">
        <f t="shared" ca="1" si="309"/>
        <v>4.1177491708770164</v>
      </c>
      <c r="AO230" s="4">
        <f t="shared" ca="1" si="310"/>
        <v>-4.7571282371041024</v>
      </c>
      <c r="AP230" s="4">
        <f t="shared" ca="1" si="311"/>
        <v>-1.7937717800269315</v>
      </c>
      <c r="AQ230" s="4">
        <f t="shared" si="312"/>
        <v>-7.1512224596986806</v>
      </c>
      <c r="AR230" s="4">
        <f t="shared" ca="1" si="313"/>
        <v>-0.19720532872490315</v>
      </c>
      <c r="AS230" s="57">
        <f t="shared" ca="1" si="321"/>
        <v>118.07714285714285</v>
      </c>
      <c r="AT230" s="57">
        <f t="shared" ca="1" si="322"/>
        <v>62.000000000000007</v>
      </c>
      <c r="AW230" s="4">
        <f t="shared" si="360"/>
        <v>-4.3843458602721066</v>
      </c>
      <c r="AX230" s="4">
        <f t="shared" si="323"/>
        <v>-0.96195471195471294</v>
      </c>
      <c r="AY230" s="4">
        <f t="shared" ca="1" si="324"/>
        <v>4.5387134235344382</v>
      </c>
      <c r="AZ230" s="4">
        <f t="shared" ca="1" si="325"/>
        <v>4.1309421528291255</v>
      </c>
      <c r="BA230" s="4">
        <f t="shared" si="326"/>
        <v>4.3450618235941318</v>
      </c>
      <c r="BB230" s="4">
        <f t="shared" ca="1" si="327"/>
        <v>2.4408984430114273</v>
      </c>
      <c r="BC230" s="4" t="e">
        <f t="shared" si="328"/>
        <v>#DIV/0!</v>
      </c>
      <c r="BD230" s="4">
        <f t="shared" ca="1" si="329"/>
        <v>-1.7805845409536474</v>
      </c>
      <c r="BE230" s="4">
        <f t="shared" ca="1" si="330"/>
        <v>2.7586576501368696</v>
      </c>
      <c r="BF230" s="4">
        <f t="shared" si="331"/>
        <v>3.515068384844211</v>
      </c>
      <c r="BG230" s="4">
        <f t="shared" si="332"/>
        <v>-14.938712788346736</v>
      </c>
      <c r="BH230" s="4">
        <f t="shared" ca="1" si="333"/>
        <v>1.6542857142857148</v>
      </c>
      <c r="BI230" s="4">
        <f t="shared" ca="1" si="334"/>
        <v>-0.74216402209256738</v>
      </c>
      <c r="BJ230" s="4">
        <f t="shared" ca="1" si="335"/>
        <v>5.4033103903133677</v>
      </c>
      <c r="BK230" s="4">
        <f t="shared" ca="1" si="336"/>
        <v>-2.1326536493484536</v>
      </c>
      <c r="BL230" s="4">
        <f t="shared" ca="1" si="337"/>
        <v>-3.0904511984457788</v>
      </c>
      <c r="BM230" s="4">
        <f t="shared" si="338"/>
        <v>-4.9536615632407193</v>
      </c>
      <c r="BN230" s="4">
        <f t="shared" ca="1" si="339"/>
        <v>-1.2659267213450089</v>
      </c>
      <c r="BO230" s="4">
        <f t="shared" ca="1" si="340"/>
        <v>155.96928571428569</v>
      </c>
      <c r="BP230" s="4">
        <f t="shared" ca="1" si="341"/>
        <v>66.900000000000006</v>
      </c>
      <c r="BS230" s="74">
        <f t="shared" si="314"/>
        <v>-0.58756008012417293</v>
      </c>
      <c r="BT230" s="74">
        <f t="shared" si="315"/>
        <v>0.56195792679900325</v>
      </c>
      <c r="BU230" s="74">
        <f t="shared" ca="1" si="342"/>
        <v>0.41975833620750569</v>
      </c>
      <c r="BV230" s="74">
        <f t="shared" ca="1" si="343"/>
        <v>0.22505461937647656</v>
      </c>
      <c r="BW230" s="74">
        <f t="shared" si="344"/>
        <v>0.43815393380626994</v>
      </c>
      <c r="BX230" s="74">
        <f t="shared" ca="1" si="345"/>
        <v>0.62407945849857827</v>
      </c>
      <c r="BY230" s="74" t="e">
        <f t="shared" ca="1" si="316"/>
        <v>#DIV/0!</v>
      </c>
      <c r="BZ230" s="74">
        <f t="shared" ca="1" si="346"/>
        <v>-0.21280387262185052</v>
      </c>
      <c r="CA230" s="74">
        <f t="shared" ca="1" si="347"/>
        <v>-2.0350957876959858E-2</v>
      </c>
      <c r="CB230" s="74">
        <f t="shared" si="348"/>
        <v>-0.18030477685711357</v>
      </c>
      <c r="CC230" s="74">
        <f t="shared" si="349"/>
        <v>-0.5938672057549319</v>
      </c>
      <c r="CD230" s="74">
        <f t="shared" ca="1" si="350"/>
        <v>2.7330969426425937E-3</v>
      </c>
      <c r="CE230" s="74">
        <f t="shared" ca="1" si="351"/>
        <v>0.43972931380723695</v>
      </c>
      <c r="CF230" s="74">
        <f t="shared" ca="1" si="352"/>
        <v>0.69772694033053662</v>
      </c>
      <c r="CG230" s="74">
        <f t="shared" ca="1" si="353"/>
        <v>-7.1113263452385569E-2</v>
      </c>
      <c r="CH230" s="74">
        <f t="shared" ca="1" si="354"/>
        <v>7.957877425460641E-2</v>
      </c>
      <c r="CI230" s="74">
        <f t="shared" si="355"/>
        <v>-1.2429491952079732</v>
      </c>
      <c r="CJ230" s="74">
        <f t="shared" ca="1" si="356"/>
        <v>-0.63726465872502147</v>
      </c>
      <c r="CK230" s="74">
        <f t="shared" ca="1" si="357"/>
        <v>1.0285800951641377</v>
      </c>
      <c r="CL230" s="74">
        <f t="shared" ca="1" si="358"/>
        <v>0.70251484999365965</v>
      </c>
    </row>
    <row r="231" spans="1:90" x14ac:dyDescent="0.35">
      <c r="A231" s="73" t="s">
        <v>1762</v>
      </c>
      <c r="B231" s="41">
        <f t="shared" si="359"/>
        <v>45418</v>
      </c>
      <c r="C231" s="57">
        <f>'HAVERW (new)'!B286</f>
        <v>409</v>
      </c>
      <c r="D231" s="57">
        <f>'HAVERW (new)'!C286-'HAVERW (new)'!B286</f>
        <v>78</v>
      </c>
      <c r="E231" s="4">
        <f ca="1">AVERAGE(OFFSET('HAVERD (new)'!B$12,(ROWS('Chart Data'!$A$5:$A231)-1)*7,0,7,1))</f>
        <v>116.42857142857143</v>
      </c>
      <c r="F231" s="4">
        <f ca="1">AVERAGE(OFFSET('HAVERD (new)'!C$12,(ROWS('Chart Data'!$A$5:$A231)-1)*7,0,7,1))</f>
        <v>100.85714285714286</v>
      </c>
      <c r="G231" s="57">
        <f>'HAVERW (new)'!Q286</f>
        <v>40964</v>
      </c>
      <c r="H231" s="4">
        <f ca="1">AVERAGE(OFFSET('HAVERD (new)'!O$12,(ROWS('Chart Data'!$A$5:$A231)-1)*7,0,7,1))</f>
        <v>98.857142857142861</v>
      </c>
      <c r="I231" s="4">
        <f ca="1">AVERAGE(OFFSET('HAVERD (new)'!P$12,(ROWS('Chart Data'!$A$5:$A231)-1)*7,0,7,1))</f>
        <v>92</v>
      </c>
      <c r="J231" s="4">
        <f ca="1">AVERAGE(OFFSET('HAVERD (new)'!Q$12,(ROWS('Chart Data'!$A$5:$A231)-1)*7,0,7,1))</f>
        <v>89.285714285714292</v>
      </c>
      <c r="K231" s="4">
        <f ca="1">AVERAGE(OFFSET('HAVERD (new)'!R$12,(ROWS('Chart Data'!$A$5:$A231)-1)*7,0,7,1))</f>
        <v>92.285714285714292</v>
      </c>
      <c r="L231" s="57">
        <f>'HAVERW (new)'!D286</f>
        <v>4692</v>
      </c>
      <c r="M231" s="57">
        <f>'HAVERW (new)'!F286</f>
        <v>114.95714285714284</v>
      </c>
      <c r="N231" s="4">
        <f ca="1">AVERAGE(OFFSET('HAVERD (new)'!D$12,(ROWS('Chart Data'!$A$5:$A231)-1)*7,0,7,1))</f>
        <v>8.8271428571428583</v>
      </c>
      <c r="O231" s="4">
        <f ca="1">AVERAGE(OFFSET('HAVERD (new)'!E$12,(ROWS('Chart Data'!$A$5:$A231)-1)*7,0,7,1))</f>
        <v>100.05714285714286</v>
      </c>
      <c r="P231" s="4">
        <f ca="1">AVERAGE(AVERAGE(OFFSET('HAVERD (new)'!F$12,(ROWS('Chart Data'!$A$5:$A231)-1)*7,0,7,1)),AVERAGE(OFFSET('HAVERD (new)'!J$12,(ROWS('Chart Data'!$A$5:$A231)-1)*7,0,7,1)),AVERAGE(OFFSET('HAVERD (new)'!K$12,(ROWS('Chart Data'!$A$5:$A231)-1)*7,0,7,1)))</f>
        <v>99.353809523809517</v>
      </c>
      <c r="Q231" s="4">
        <f ca="1">AVERAGE(AVERAGE(OFFSET('HAVERD (new)'!H$12,(ROWS('Chart Data'!$A$5:$A231)-1)*7,0,7,1)),AVERAGE(OFFSET('HAVERD (new)'!I$12,(ROWS('Chart Data'!$A$5:$A231)-1)*7,0,7,1)))</f>
        <v>104.78785714285715</v>
      </c>
      <c r="R231" s="4">
        <f ca="1">AVERAGE(AVERAGE(OFFSET('HAVERD (new)'!L$12,(ROWS('Chart Data'!$A$5:$A231)-1)*7,0,7,1)),AVERAGE(OFFSET('HAVERD (new)'!M$12,(ROWS('Chart Data'!$A$5:$A231)-1)*7,0,7,1)))</f>
        <v>99.467857142857156</v>
      </c>
      <c r="S231" s="57">
        <f>'Fuel demand'!C177</f>
        <v>97.619757753580828</v>
      </c>
      <c r="T231" s="57">
        <f ca="1">AVERAGE(OFFSET(Energy!E$1109,(ROWS('Chart Data'!$A$5:$A231)-1)*7,0,7,1))</f>
        <v>541670.57142857148</v>
      </c>
      <c r="U231" s="57">
        <f ca="1">-AVERAGE(OFFSET('HAVERD (new)'!T$12,(ROWS('Chart Data'!$A$5:$A231)-1)*7,0,7,1))</f>
        <v>-150.84571428571431</v>
      </c>
      <c r="V231" s="4">
        <f ca="1">-AVERAGE(OFFSET('HAVERD (new)'!U$12,(ROWS('Chart Data'!$A$5:$A231)-1)*7,0,7,1))*10000</f>
        <v>-63</v>
      </c>
      <c r="W231" s="4"/>
      <c r="Z231" s="4"/>
      <c r="AA231" s="4">
        <f t="shared" si="317"/>
        <v>0</v>
      </c>
      <c r="AB231" s="4">
        <f t="shared" si="318"/>
        <v>4.0000000000000036</v>
      </c>
      <c r="AC231" s="4">
        <f t="shared" ca="1" si="319"/>
        <v>1.1166253101737134</v>
      </c>
      <c r="AD231" s="4">
        <f t="shared" ca="1" si="320"/>
        <v>-1.2587412587412472</v>
      </c>
      <c r="AE231" s="4">
        <f t="shared" si="301"/>
        <v>5.0790067720090315</v>
      </c>
      <c r="AF231" s="4">
        <f t="shared" ca="1" si="302"/>
        <v>2.3668639053254559</v>
      </c>
      <c r="AG231" s="4"/>
      <c r="AH231" s="4">
        <f t="shared" ca="1" si="304"/>
        <v>5.0420168067226934</v>
      </c>
      <c r="AI231" s="4">
        <f t="shared" ca="1" si="305"/>
        <v>3.8585209003215493</v>
      </c>
      <c r="AJ231" s="4">
        <f t="shared" si="306"/>
        <v>-53.433616742969271</v>
      </c>
      <c r="AK231" s="4">
        <f t="shared" si="307"/>
        <v>-16.929906059667598</v>
      </c>
      <c r="AL231" s="4">
        <f t="shared" ca="1" si="361"/>
        <v>8.8271428571428583</v>
      </c>
      <c r="AM231" s="4">
        <f t="shared" ca="1" si="308"/>
        <v>0.3280285341851652</v>
      </c>
      <c r="AN231" s="4">
        <f t="shared" ca="1" si="309"/>
        <v>2.9984844670210897</v>
      </c>
      <c r="AO231" s="4">
        <f t="shared" ca="1" si="310"/>
        <v>2.9176955887304956</v>
      </c>
      <c r="AP231" s="4">
        <f t="shared" ca="1" si="311"/>
        <v>0.75901190975791177</v>
      </c>
      <c r="AQ231" s="4">
        <f t="shared" si="312"/>
        <v>-3.6567480078724346</v>
      </c>
      <c r="AR231" s="4">
        <f t="shared" ca="1" si="313"/>
        <v>-4.3898485697412726</v>
      </c>
      <c r="AS231" s="57">
        <f t="shared" ca="1" si="321"/>
        <v>150.84571428571431</v>
      </c>
      <c r="AT231" s="57">
        <f t="shared" ca="1" si="322"/>
        <v>63</v>
      </c>
      <c r="AW231" s="4">
        <f t="shared" si="360"/>
        <v>-2.9274694033956492</v>
      </c>
      <c r="AX231" s="4">
        <f t="shared" si="323"/>
        <v>1.8562271062271072</v>
      </c>
      <c r="AY231" s="4">
        <f t="shared" ca="1" si="324"/>
        <v>2.7126065931831285</v>
      </c>
      <c r="AZ231" s="4">
        <f t="shared" ca="1" si="325"/>
        <v>1.4052776096571713</v>
      </c>
      <c r="BA231" s="4">
        <f t="shared" si="326"/>
        <v>4.2430337695525733</v>
      </c>
      <c r="BB231" s="4">
        <f t="shared" ca="1" si="327"/>
        <v>1.9120580051233156</v>
      </c>
      <c r="BC231" s="4" t="e">
        <f t="shared" si="328"/>
        <v>#DIV/0!</v>
      </c>
      <c r="BD231" s="4">
        <f t="shared" ca="1" si="329"/>
        <v>-0.4763740455666825</v>
      </c>
      <c r="BE231" s="4">
        <f t="shared" ca="1" si="330"/>
        <v>2.5109132932774614</v>
      </c>
      <c r="BF231" s="4">
        <f t="shared" si="331"/>
        <v>-12.916278759000074</v>
      </c>
      <c r="BG231" s="4">
        <f t="shared" si="332"/>
        <v>-15.724641419076558</v>
      </c>
      <c r="BH231" s="4">
        <f t="shared" ca="1" si="333"/>
        <v>4.5007142857142863</v>
      </c>
      <c r="BI231" s="4">
        <f t="shared" ca="1" si="334"/>
        <v>-1.1377424868519559</v>
      </c>
      <c r="BJ231" s="4">
        <f t="shared" ca="1" si="335"/>
        <v>3.0166550880297489</v>
      </c>
      <c r="BK231" s="4">
        <f t="shared" ca="1" si="336"/>
        <v>-0.2700862410898397</v>
      </c>
      <c r="BL231" s="4">
        <f t="shared" ca="1" si="337"/>
        <v>-1.5210978846160879</v>
      </c>
      <c r="BM231" s="4">
        <f t="shared" si="338"/>
        <v>-5.5455895663227972</v>
      </c>
      <c r="BN231" s="4">
        <f t="shared" ca="1" si="339"/>
        <v>-0.33606243882443321</v>
      </c>
      <c r="BO231" s="4">
        <f t="shared" ca="1" si="340"/>
        <v>147.68535714285713</v>
      </c>
      <c r="BP231" s="4">
        <f t="shared" ca="1" si="341"/>
        <v>72.350000000000009</v>
      </c>
      <c r="BS231" s="74">
        <f t="shared" si="314"/>
        <v>0.40454377134225811</v>
      </c>
      <c r="BT231" s="74">
        <f t="shared" si="315"/>
        <v>1.5567430227495793</v>
      </c>
      <c r="BU231" s="74">
        <f t="shared" ca="1" si="342"/>
        <v>-4.1756064858344405E-2</v>
      </c>
      <c r="BV231" s="74">
        <f t="shared" ca="1" si="343"/>
        <v>-0.25988004300711937</v>
      </c>
      <c r="BW231" s="74">
        <f t="shared" si="344"/>
        <v>0.63343587802190526</v>
      </c>
      <c r="BX231" s="74">
        <f t="shared" ca="1" si="345"/>
        <v>0.56933564634958211</v>
      </c>
      <c r="BY231" s="74" t="e">
        <f t="shared" ca="1" si="316"/>
        <v>#DIV/0!</v>
      </c>
      <c r="BZ231" s="74">
        <f t="shared" ca="1" si="346"/>
        <v>0.95607129562337723</v>
      </c>
      <c r="CA231" s="74">
        <f t="shared" ca="1" si="347"/>
        <v>1.1756474994444832</v>
      </c>
      <c r="CB231" s="74">
        <f t="shared" si="348"/>
        <v>-0.14201699761505424</v>
      </c>
      <c r="CC231" s="74">
        <f t="shared" si="349"/>
        <v>-0.6910653121357978</v>
      </c>
      <c r="CD231" s="74">
        <f t="shared" ca="1" si="350"/>
        <v>3.3818216035720834E-2</v>
      </c>
      <c r="CE231" s="74">
        <f t="shared" ca="1" si="351"/>
        <v>-0.14267383903124461</v>
      </c>
      <c r="CF231" s="74">
        <f t="shared" ca="1" si="352"/>
        <v>-0.44853385281371666</v>
      </c>
      <c r="CG231" s="74">
        <f t="shared" ca="1" si="353"/>
        <v>0.42874647713152125</v>
      </c>
      <c r="CH231" s="74">
        <f t="shared" ca="1" si="354"/>
        <v>-9.340966786396955E-2</v>
      </c>
      <c r="CI231" s="74">
        <f t="shared" si="355"/>
        <v>-1.0015160009878488</v>
      </c>
      <c r="CJ231" s="74">
        <f t="shared" ca="1" si="356"/>
        <v>-0.993687323920876</v>
      </c>
      <c r="CK231" s="74">
        <f t="shared" ca="1" si="357"/>
        <v>0.61315917176246015</v>
      </c>
      <c r="CL231" s="74">
        <f t="shared" ca="1" si="358"/>
        <v>0.70096407718851872</v>
      </c>
    </row>
    <row r="232" spans="1:90" x14ac:dyDescent="0.35">
      <c r="A232" s="73" t="s">
        <v>1763</v>
      </c>
      <c r="B232" s="41">
        <f t="shared" si="359"/>
        <v>45425</v>
      </c>
      <c r="C232" s="57">
        <f>'HAVERW (new)'!B287</f>
        <v>409</v>
      </c>
      <c r="D232" s="57">
        <f>'HAVERW (new)'!C287-'HAVERW (new)'!B287</f>
        <v>74</v>
      </c>
      <c r="E232" s="4">
        <f ca="1">AVERAGE(OFFSET('HAVERD (new)'!B$12,(ROWS('Chart Data'!$A$5:$A232)-1)*7,0,7,1))</f>
        <v>122.14285714285714</v>
      </c>
      <c r="F232" s="4">
        <f ca="1">AVERAGE(OFFSET('HAVERD (new)'!C$12,(ROWS('Chart Data'!$A$5:$A232)-1)*7,0,7,1))</f>
        <v>110.28571428571429</v>
      </c>
      <c r="G232" s="57">
        <f>'HAVERW (new)'!Q287</f>
        <v>41399</v>
      </c>
      <c r="H232" s="4">
        <f ca="1">AVERAGE(OFFSET('HAVERD (new)'!O$12,(ROWS('Chart Data'!$A$5:$A232)-1)*7,0,7,1))</f>
        <v>100.14285714285714</v>
      </c>
      <c r="I232" s="4">
        <f ca="1">AVERAGE(OFFSET('HAVERD (new)'!P$12,(ROWS('Chart Data'!$A$5:$A232)-1)*7,0,7,1))</f>
        <v>93.285714285714292</v>
      </c>
      <c r="J232" s="4">
        <f ca="1">AVERAGE(OFFSET('HAVERD (new)'!Q$12,(ROWS('Chart Data'!$A$5:$A232)-1)*7,0,7,1))</f>
        <v>88.714285714285708</v>
      </c>
      <c r="K232" s="4">
        <f ca="1">AVERAGE(OFFSET('HAVERD (new)'!R$12,(ROWS('Chart Data'!$A$5:$A232)-1)*7,0,7,1))</f>
        <v>90</v>
      </c>
      <c r="L232" s="57">
        <f>'HAVERW (new)'!D287</f>
        <v>5341</v>
      </c>
      <c r="M232" s="57">
        <f>'HAVERW (new)'!F287</f>
        <v>111.39999999999999</v>
      </c>
      <c r="N232" s="4">
        <f ca="1">AVERAGE(OFFSET('HAVERD (new)'!D$12,(ROWS('Chart Data'!$A$5:$A232)-1)*7,0,7,1))</f>
        <v>4.1414285714285715</v>
      </c>
      <c r="O232" s="4">
        <f ca="1">AVERAGE(OFFSET('HAVERD (new)'!E$12,(ROWS('Chart Data'!$A$5:$A232)-1)*7,0,7,1))</f>
        <v>96.7</v>
      </c>
      <c r="P232" s="4">
        <f ca="1">AVERAGE(AVERAGE(OFFSET('HAVERD (new)'!F$12,(ROWS('Chart Data'!$A$5:$A232)-1)*7,0,7,1)),AVERAGE(OFFSET('HAVERD (new)'!J$12,(ROWS('Chart Data'!$A$5:$A232)-1)*7,0,7,1)),AVERAGE(OFFSET('HAVERD (new)'!K$12,(ROWS('Chart Data'!$A$5:$A232)-1)*7,0,7,1)))</f>
        <v>94.063809523809525</v>
      </c>
      <c r="Q232" s="4">
        <f ca="1">AVERAGE(AVERAGE(OFFSET('HAVERD (new)'!H$12,(ROWS('Chart Data'!$A$5:$A232)-1)*7,0,7,1)),AVERAGE(OFFSET('HAVERD (new)'!I$12,(ROWS('Chart Data'!$A$5:$A232)-1)*7,0,7,1)))</f>
        <v>100.33928571428572</v>
      </c>
      <c r="R232" s="4">
        <f ca="1">AVERAGE(AVERAGE(OFFSET('HAVERD (new)'!L$12,(ROWS('Chart Data'!$A$5:$A232)-1)*7,0,7,1)),AVERAGE(OFFSET('HAVERD (new)'!M$12,(ROWS('Chart Data'!$A$5:$A232)-1)*7,0,7,1)))</f>
        <v>97.710000000000008</v>
      </c>
      <c r="S232" s="57">
        <f>'Fuel demand'!C178</f>
        <v>96.376219481303053</v>
      </c>
      <c r="T232" s="57">
        <f ca="1">AVERAGE(OFFSET(Energy!E$1109,(ROWS('Chart Data'!$A$5:$A232)-1)*7,0,7,1))</f>
        <v>560126.42857142852</v>
      </c>
      <c r="U232" s="57">
        <f ca="1">-AVERAGE(OFFSET('HAVERD (new)'!T$12,(ROWS('Chart Data'!$A$5:$A232)-1)*7,0,7,1))</f>
        <v>-172.39857142857142</v>
      </c>
      <c r="V232" s="4">
        <f ca="1">-AVERAGE(OFFSET('HAVERD (new)'!U$12,(ROWS('Chart Data'!$A$5:$A232)-1)*7,0,7,1))*10000</f>
        <v>-61.000000000000007</v>
      </c>
      <c r="W232" s="4"/>
      <c r="Z232" s="4"/>
      <c r="AA232" s="4">
        <f t="shared" si="317"/>
        <v>-3.5377358490566002</v>
      </c>
      <c r="AB232" s="4">
        <f t="shared" si="318"/>
        <v>7.2463768115942129</v>
      </c>
      <c r="AC232" s="4">
        <f t="shared" ca="1" si="319"/>
        <v>0.23446658851113966</v>
      </c>
      <c r="AD232" s="4">
        <f t="shared" ca="1" si="320"/>
        <v>-1.5306122448979553</v>
      </c>
      <c r="AE232" s="4">
        <f t="shared" si="301"/>
        <v>5.1269680040629817</v>
      </c>
      <c r="AF232" s="4">
        <f t="shared" ca="1" si="302"/>
        <v>0</v>
      </c>
      <c r="AG232" s="4"/>
      <c r="AH232" s="4">
        <f t="shared" ca="1" si="304"/>
        <v>1.6366612111292866</v>
      </c>
      <c r="AI232" s="4">
        <f t="shared" ca="1" si="305"/>
        <v>2.2727272727272707</v>
      </c>
      <c r="AJ232" s="4">
        <f t="shared" si="306"/>
        <v>-6.8413682736547354</v>
      </c>
      <c r="AK232" s="4">
        <f t="shared" si="307"/>
        <v>-20.200573065902582</v>
      </c>
      <c r="AL232" s="4">
        <f t="shared" ca="1" si="361"/>
        <v>4.1414285714285715</v>
      </c>
      <c r="AM232" s="4">
        <f t="shared" ca="1" si="308"/>
        <v>1.6702213944546296</v>
      </c>
      <c r="AN232" s="4">
        <f t="shared" ca="1" si="309"/>
        <v>1.9440874865173097</v>
      </c>
      <c r="AO232" s="4">
        <f t="shared" ca="1" si="310"/>
        <v>2.8126646759178087</v>
      </c>
      <c r="AP232" s="4">
        <f t="shared" ca="1" si="311"/>
        <v>2.1498711869469611</v>
      </c>
      <c r="AQ232" s="4">
        <f t="shared" si="312"/>
        <v>-6.4713392023024729</v>
      </c>
      <c r="AR232" s="4">
        <f t="shared" ca="1" si="313"/>
        <v>3.8472825433451208</v>
      </c>
      <c r="AS232" s="57">
        <f t="shared" ca="1" si="321"/>
        <v>172.39857142857142</v>
      </c>
      <c r="AT232" s="57">
        <f t="shared" ca="1" si="322"/>
        <v>61.000000000000007</v>
      </c>
      <c r="AW232" s="4">
        <f t="shared" si="360"/>
        <v>-2.9891185555332185</v>
      </c>
      <c r="AX232" s="4">
        <f t="shared" si="323"/>
        <v>1.8821070234113753</v>
      </c>
      <c r="AY232" s="4">
        <f t="shared" ca="1" si="324"/>
        <v>2.4426688794984859</v>
      </c>
      <c r="AZ232" s="4">
        <f t="shared" ca="1" si="325"/>
        <v>1.1879684637765955</v>
      </c>
      <c r="BA232" s="4">
        <f t="shared" si="326"/>
        <v>4.4489310935250934</v>
      </c>
      <c r="BB232" s="4">
        <f t="shared" ca="1" si="327"/>
        <v>1.6917936879427025</v>
      </c>
      <c r="BC232" s="4" t="e">
        <f t="shared" si="328"/>
        <v>#DIV/0!</v>
      </c>
      <c r="BD232" s="4">
        <f t="shared" ca="1" si="329"/>
        <v>0.21688216630654789</v>
      </c>
      <c r="BE232" s="4">
        <f t="shared" ca="1" si="330"/>
        <v>2.1420636272014071</v>
      </c>
      <c r="BF232" s="4">
        <f t="shared" si="331"/>
        <v>-19.202950553409615</v>
      </c>
      <c r="BG232" s="4">
        <f t="shared" si="332"/>
        <v>-17.992817649033832</v>
      </c>
      <c r="BH232" s="4">
        <f t="shared" ca="1" si="333"/>
        <v>4.8142857142857149</v>
      </c>
      <c r="BI232" s="4">
        <f t="shared" ca="1" si="334"/>
        <v>-0.76027645874304772</v>
      </c>
      <c r="BJ232" s="4">
        <f t="shared" ca="1" si="335"/>
        <v>2.1120543775163951</v>
      </c>
      <c r="BK232" s="4">
        <f t="shared" ca="1" si="336"/>
        <v>5.325587830220524E-2</v>
      </c>
      <c r="BL232" s="4">
        <f t="shared" ca="1" si="337"/>
        <v>-0.48859512695332574</v>
      </c>
      <c r="BM232" s="4">
        <f t="shared" si="338"/>
        <v>-6.181331518976954</v>
      </c>
      <c r="BN232" s="4">
        <f t="shared" ca="1" si="339"/>
        <v>0.65201764904867787</v>
      </c>
      <c r="BO232" s="4">
        <f t="shared" ca="1" si="340"/>
        <v>153.05892857142857</v>
      </c>
      <c r="BP232" s="4">
        <f t="shared" ca="1" si="341"/>
        <v>68.650000000000006</v>
      </c>
      <c r="BS232" s="74">
        <f t="shared" si="314"/>
        <v>0.40454377134225811</v>
      </c>
      <c r="BT232" s="74">
        <f t="shared" si="315"/>
        <v>1.2251479907660541</v>
      </c>
      <c r="BU232" s="74">
        <f t="shared" ca="1" si="342"/>
        <v>0.61755022237858359</v>
      </c>
      <c r="BV232" s="74">
        <f t="shared" ca="1" si="343"/>
        <v>0.60513854394740463</v>
      </c>
      <c r="BW232" s="74">
        <f t="shared" si="344"/>
        <v>0.71829866097275585</v>
      </c>
      <c r="BX232" s="74">
        <f t="shared" ca="1" si="345"/>
        <v>0.81568280102007018</v>
      </c>
      <c r="BY232" s="74" t="e">
        <f t="shared" ca="1" si="316"/>
        <v>#DIV/0!</v>
      </c>
      <c r="BZ232" s="74">
        <f t="shared" ca="1" si="346"/>
        <v>0.81438945704819532</v>
      </c>
      <c r="CA232" s="74">
        <f t="shared" ca="1" si="347"/>
        <v>0.41020848675876026</v>
      </c>
      <c r="CB232" s="74">
        <f t="shared" si="348"/>
        <v>0.14035537429513334</v>
      </c>
      <c r="CC232" s="74">
        <f t="shared" si="349"/>
        <v>-0.90715753078611405</v>
      </c>
      <c r="CD232" s="74">
        <f t="shared" ca="1" si="350"/>
        <v>-0.37897202941082392</v>
      </c>
      <c r="CE232" s="74">
        <f t="shared" ca="1" si="351"/>
        <v>-0.66907668871217929</v>
      </c>
      <c r="CF232" s="74">
        <f t="shared" ca="1" si="352"/>
        <v>-1.1091040219810904</v>
      </c>
      <c r="CG232" s="74">
        <f t="shared" ca="1" si="353"/>
        <v>-7.5403557582092676E-2</v>
      </c>
      <c r="CH232" s="74">
        <f t="shared" ca="1" si="354"/>
        <v>-0.28561037037133619</v>
      </c>
      <c r="CI232" s="74">
        <f t="shared" si="355"/>
        <v>-1.3032426127861381</v>
      </c>
      <c r="CJ232" s="74">
        <f t="shared" ca="1" si="356"/>
        <v>-0.78297569965445157</v>
      </c>
      <c r="CK232" s="74">
        <f t="shared" ca="1" si="357"/>
        <v>0.33992456232131035</v>
      </c>
      <c r="CL232" s="74">
        <f t="shared" ca="1" si="358"/>
        <v>0.70406562279880058</v>
      </c>
    </row>
    <row r="233" spans="1:90" x14ac:dyDescent="0.35">
      <c r="A233" s="73" t="s">
        <v>1764</v>
      </c>
      <c r="B233" s="41">
        <f t="shared" si="359"/>
        <v>45432</v>
      </c>
      <c r="C233" s="57">
        <f>'HAVERW (new)'!B288</f>
        <v>375</v>
      </c>
      <c r="D233" s="57">
        <f>'HAVERW (new)'!C288-'HAVERW (new)'!B288</f>
        <v>81</v>
      </c>
      <c r="E233" s="4">
        <f ca="1">AVERAGE(OFFSET('HAVERD (new)'!B$12,(ROWS('Chart Data'!$A$5:$A233)-1)*7,0,7,1))</f>
        <v>122.85714285714286</v>
      </c>
      <c r="F233" s="4">
        <f ca="1">AVERAGE(OFFSET('HAVERD (new)'!C$12,(ROWS('Chart Data'!$A$5:$A233)-1)*7,0,7,1))</f>
        <v>108.85714285714286</v>
      </c>
      <c r="G233" s="57">
        <f>'HAVERW (new)'!Q288</f>
        <v>42748</v>
      </c>
      <c r="H233" s="4">
        <f ca="1">AVERAGE(OFFSET('HAVERD (new)'!O$12,(ROWS('Chart Data'!$A$5:$A233)-1)*7,0,7,1))</f>
        <v>99.428571428571431</v>
      </c>
      <c r="I233" s="4">
        <f ca="1">AVERAGE(OFFSET('HAVERD (new)'!P$12,(ROWS('Chart Data'!$A$5:$A233)-1)*7,0,7,1))</f>
        <v>95.571428571428569</v>
      </c>
      <c r="J233" s="4">
        <f ca="1">AVERAGE(OFFSET('HAVERD (new)'!Q$12,(ROWS('Chart Data'!$A$5:$A233)-1)*7,0,7,1))</f>
        <v>88.714285714285708</v>
      </c>
      <c r="K233" s="4">
        <f ca="1">AVERAGE(OFFSET('HAVERD (new)'!R$12,(ROWS('Chart Data'!$A$5:$A233)-1)*7,0,7,1))</f>
        <v>89.142857142857139</v>
      </c>
      <c r="L233" s="57">
        <f>'HAVERW (new)'!D288</f>
        <v>8069</v>
      </c>
      <c r="M233" s="57">
        <f>'HAVERW (new)'!F288</f>
        <v>113.32857142857142</v>
      </c>
      <c r="N233" s="4">
        <f ca="1">AVERAGE(OFFSET('HAVERD (new)'!D$12,(ROWS('Chart Data'!$A$5:$A233)-1)*7,0,7,1))</f>
        <v>7.5228571428571431</v>
      </c>
      <c r="O233" s="4">
        <f ca="1">AVERAGE(OFFSET('HAVERD (new)'!E$12,(ROWS('Chart Data'!$A$5:$A233)-1)*7,0,7,1))</f>
        <v>97.465714285714284</v>
      </c>
      <c r="P233" s="4">
        <f ca="1">AVERAGE(AVERAGE(OFFSET('HAVERD (new)'!F$12,(ROWS('Chart Data'!$A$5:$A233)-1)*7,0,7,1)),AVERAGE(OFFSET('HAVERD (new)'!J$12,(ROWS('Chart Data'!$A$5:$A233)-1)*7,0,7,1)),AVERAGE(OFFSET('HAVERD (new)'!K$12,(ROWS('Chart Data'!$A$5:$A233)-1)*7,0,7,1)))</f>
        <v>93.966666666666654</v>
      </c>
      <c r="Q233" s="4">
        <f ca="1">AVERAGE(AVERAGE(OFFSET('HAVERD (new)'!H$12,(ROWS('Chart Data'!$A$5:$A233)-1)*7,0,7,1)),AVERAGE(OFFSET('HAVERD (new)'!I$12,(ROWS('Chart Data'!$A$5:$A233)-1)*7,0,7,1)))</f>
        <v>101.13642857142855</v>
      </c>
      <c r="R233" s="4">
        <f ca="1">AVERAGE(AVERAGE(OFFSET('HAVERD (new)'!L$12,(ROWS('Chart Data'!$A$5:$A233)-1)*7,0,7,1)),AVERAGE(OFFSET('HAVERD (new)'!M$12,(ROWS('Chart Data'!$A$5:$A233)-1)*7,0,7,1)))</f>
        <v>99.966428571428565</v>
      </c>
      <c r="S233" s="57">
        <f>'Fuel demand'!C179</f>
        <v>97.249449538290236</v>
      </c>
      <c r="T233" s="57">
        <f ca="1">AVERAGE(OFFSET(Energy!E$1109,(ROWS('Chart Data'!$A$5:$A233)-1)*7,0,7,1))</f>
        <v>537120</v>
      </c>
      <c r="U233" s="57">
        <f ca="1">-AVERAGE(OFFSET('HAVERD (new)'!T$12,(ROWS('Chart Data'!$A$5:$A233)-1)*7,0,7,1))</f>
        <v>-343.98285714285714</v>
      </c>
      <c r="V233" s="4">
        <f ca="1">-AVERAGE(OFFSET('HAVERD (new)'!U$12,(ROWS('Chart Data'!$A$5:$A233)-1)*7,0,7,1))*10000</f>
        <v>-52.4</v>
      </c>
      <c r="W233" s="4"/>
      <c r="Z233" s="4"/>
      <c r="AA233" s="4">
        <f t="shared" si="317"/>
        <v>-8.5365853658536555</v>
      </c>
      <c r="AB233" s="4">
        <f t="shared" si="318"/>
        <v>8.0000000000000071</v>
      </c>
      <c r="AC233" s="4">
        <f t="shared" ca="1" si="319"/>
        <v>0</v>
      </c>
      <c r="AD233" s="4">
        <f t="shared" ca="1" si="320"/>
        <v>-1.4230271668822736</v>
      </c>
      <c r="AE233" s="4">
        <f t="shared" si="301"/>
        <v>4.42897276169536</v>
      </c>
      <c r="AF233" s="4">
        <f t="shared" ca="1" si="302"/>
        <v>-2.7932960893854775</v>
      </c>
      <c r="AG233" s="4"/>
      <c r="AH233" s="4">
        <f t="shared" ca="1" si="304"/>
        <v>0</v>
      </c>
      <c r="AI233" s="4">
        <f t="shared" ca="1" si="305"/>
        <v>1.4634146341463428</v>
      </c>
      <c r="AJ233" s="4">
        <f t="shared" si="306"/>
        <v>-61.476886131679009</v>
      </c>
      <c r="AK233" s="4">
        <f t="shared" si="307"/>
        <v>-22.080345742068562</v>
      </c>
      <c r="AL233" s="4">
        <f t="shared" ca="1" si="361"/>
        <v>7.5228571428571431</v>
      </c>
      <c r="AM233" s="4">
        <f t="shared" ca="1" si="308"/>
        <v>0.19384967838576017</v>
      </c>
      <c r="AN233" s="4">
        <f t="shared" ca="1" si="309"/>
        <v>2.7075699533644082</v>
      </c>
      <c r="AO233" s="4">
        <f t="shared" ca="1" si="310"/>
        <v>0.57178980864573958</v>
      </c>
      <c r="AP233" s="4">
        <f t="shared" ca="1" si="311"/>
        <v>1.305836451946818</v>
      </c>
      <c r="AQ233" s="4">
        <f t="shared" si="312"/>
        <v>-4.2804794780055726</v>
      </c>
      <c r="AR233" s="4">
        <f t="shared" ca="1" si="313"/>
        <v>5.5403164323160281</v>
      </c>
      <c r="AS233" s="57">
        <f t="shared" ca="1" si="321"/>
        <v>343.98285714285714</v>
      </c>
      <c r="AT233" s="57">
        <f t="shared" ca="1" si="322"/>
        <v>52.4</v>
      </c>
      <c r="AW233" s="4">
        <f t="shared" si="360"/>
        <v>-4.4383333901473172</v>
      </c>
      <c r="AX233" s="4">
        <f t="shared" si="323"/>
        <v>0.96544035674470963</v>
      </c>
      <c r="AY233" s="4">
        <f t="shared" ca="1" si="324"/>
        <v>2.5313213617679908</v>
      </c>
      <c r="AZ233" s="4">
        <f t="shared" ca="1" si="325"/>
        <v>1.0636931535375094</v>
      </c>
      <c r="BA233" s="4">
        <f t="shared" si="326"/>
        <v>4.6553281779288742</v>
      </c>
      <c r="BB233" s="4">
        <f t="shared" ca="1" si="327"/>
        <v>1.1018511684865062</v>
      </c>
      <c r="BC233" s="4" t="e">
        <f t="shared" si="328"/>
        <v>#DIV/0!</v>
      </c>
      <c r="BD233" s="4">
        <f t="shared" ca="1" si="329"/>
        <v>0.57920100688625697</v>
      </c>
      <c r="BE233" s="4">
        <f t="shared" ca="1" si="330"/>
        <v>2.3912765392372135</v>
      </c>
      <c r="BF233" s="4">
        <f t="shared" si="331"/>
        <v>-42.059030466044888</v>
      </c>
      <c r="BG233" s="4">
        <f t="shared" si="332"/>
        <v>-18.886483903538071</v>
      </c>
      <c r="BH233" s="4">
        <f t="shared" ca="1" si="333"/>
        <v>7.2414285714285711</v>
      </c>
      <c r="BI233" s="4">
        <f t="shared" ca="1" si="334"/>
        <v>8.7902202369888327E-2</v>
      </c>
      <c r="BJ233" s="4">
        <f t="shared" ca="1" si="335"/>
        <v>2.9419727694449564</v>
      </c>
      <c r="BK233" s="4">
        <f t="shared" ca="1" si="336"/>
        <v>0.38625545904748537</v>
      </c>
      <c r="BL233" s="4">
        <f t="shared" ca="1" si="337"/>
        <v>0.60523694215618984</v>
      </c>
      <c r="BM233" s="4">
        <f t="shared" si="338"/>
        <v>-5.3899472869697895</v>
      </c>
      <c r="BN233" s="4">
        <f t="shared" ca="1" si="339"/>
        <v>1.2001362692987434</v>
      </c>
      <c r="BO233" s="4">
        <f t="shared" ca="1" si="340"/>
        <v>196.32607142857142</v>
      </c>
      <c r="BP233" s="4">
        <f t="shared" ca="1" si="341"/>
        <v>59.6</v>
      </c>
      <c r="BS233" s="74">
        <f t="shared" si="314"/>
        <v>-0.8447721897636179</v>
      </c>
      <c r="BT233" s="74">
        <f t="shared" si="315"/>
        <v>1.8054392967372233</v>
      </c>
      <c r="BU233" s="74">
        <f t="shared" ca="1" si="342"/>
        <v>0.69996350828320053</v>
      </c>
      <c r="BV233" s="74">
        <f t="shared" ca="1" si="343"/>
        <v>0.47407512168156751</v>
      </c>
      <c r="BW233" s="74">
        <f t="shared" si="344"/>
        <v>0.98147083154907155</v>
      </c>
      <c r="BX233" s="74">
        <f t="shared" ca="1" si="345"/>
        <v>0.67882327064757719</v>
      </c>
      <c r="BY233" s="74" t="e">
        <f t="shared" ca="1" si="316"/>
        <v>#DIV/0!</v>
      </c>
      <c r="BZ233" s="74">
        <f t="shared" ca="1" si="346"/>
        <v>0.81438945704819532</v>
      </c>
      <c r="CA233" s="74">
        <f t="shared" ca="1" si="347"/>
        <v>0.12316885700161351</v>
      </c>
      <c r="CB233" s="74">
        <f t="shared" si="348"/>
        <v>1.3272765307989727</v>
      </c>
      <c r="CC233" s="74">
        <f t="shared" si="349"/>
        <v>-0.78999909898774945</v>
      </c>
      <c r="CD233" s="74">
        <f t="shared" ca="1" si="350"/>
        <v>-8.1083458992539992E-2</v>
      </c>
      <c r="CE233" s="74">
        <f t="shared" ca="1" si="351"/>
        <v>-0.54901203874240101</v>
      </c>
      <c r="CF233" s="74">
        <f t="shared" ca="1" si="352"/>
        <v>-1.1212343950578898</v>
      </c>
      <c r="CG233" s="74">
        <f t="shared" ca="1" si="353"/>
        <v>1.4935465979303369E-2</v>
      </c>
      <c r="CH233" s="74">
        <f t="shared" ca="1" si="354"/>
        <v>-3.8896831476266824E-2</v>
      </c>
      <c r="CI233" s="74">
        <f t="shared" si="355"/>
        <v>-1.0913659441794195</v>
      </c>
      <c r="CJ233" s="74">
        <f t="shared" ca="1" si="356"/>
        <v>-1.0456414699479428</v>
      </c>
      <c r="CK233" s="74">
        <f t="shared" ca="1" si="357"/>
        <v>-1.8353213915043087</v>
      </c>
      <c r="CL233" s="74">
        <f t="shared" ca="1" si="358"/>
        <v>0.71740226892301284</v>
      </c>
    </row>
    <row r="234" spans="1:90" x14ac:dyDescent="0.35">
      <c r="A234" s="73" t="s">
        <v>1765</v>
      </c>
      <c r="B234" s="41">
        <f t="shared" si="359"/>
        <v>45439</v>
      </c>
      <c r="C234" s="57">
        <f>'HAVERW (new)'!B289</f>
        <v>419</v>
      </c>
      <c r="D234" s="57">
        <f>'HAVERW (new)'!C289-'HAVERW (new)'!B289</f>
        <v>74</v>
      </c>
      <c r="E234" s="4">
        <f ca="1">AVERAGE(OFFSET('HAVERD (new)'!B$12,(ROWS('Chart Data'!$A$5:$A234)-1)*7,0,7,1))</f>
        <v>115.71428571428571</v>
      </c>
      <c r="F234" s="4">
        <f ca="1">AVERAGE(OFFSET('HAVERD (new)'!C$12,(ROWS('Chart Data'!$A$5:$A234)-1)*7,0,7,1))</f>
        <v>101.57142857142857</v>
      </c>
      <c r="G234" s="57">
        <f>'HAVERW (new)'!Q289</f>
        <v>43769</v>
      </c>
      <c r="H234" s="4">
        <f ca="1">AVERAGE(OFFSET('HAVERD (new)'!O$12,(ROWS('Chart Data'!$A$5:$A234)-1)*7,0,7,1))</f>
        <v>97.714285714285708</v>
      </c>
      <c r="I234" s="4">
        <f ca="1">AVERAGE(OFFSET('HAVERD (new)'!P$12,(ROWS('Chart Data'!$A$5:$A234)-1)*7,0,7,1))</f>
        <v>99.428571428571431</v>
      </c>
      <c r="J234" s="4">
        <f ca="1">AVERAGE(OFFSET('HAVERD (new)'!Q$12,(ROWS('Chart Data'!$A$5:$A234)-1)*7,0,7,1))</f>
        <v>86.285714285714292</v>
      </c>
      <c r="K234" s="4">
        <f ca="1">AVERAGE(OFFSET('HAVERD (new)'!R$12,(ROWS('Chart Data'!$A$5:$A234)-1)*7,0,7,1))</f>
        <v>90.142857142857139</v>
      </c>
      <c r="L234" s="57">
        <f>'HAVERW (new)'!D289</f>
        <v>3227</v>
      </c>
      <c r="M234" s="57">
        <f>'HAVERW (new)'!F289</f>
        <v>111.15714285714286</v>
      </c>
      <c r="N234" s="4">
        <f ca="1">AVERAGE(OFFSET('HAVERD (new)'!D$12,(ROWS('Chart Data'!$A$5:$A234)-1)*7,0,7,1))</f>
        <v>12.918571428571429</v>
      </c>
      <c r="O234" s="4">
        <f ca="1">AVERAGE(OFFSET('HAVERD (new)'!E$12,(ROWS('Chart Data'!$A$5:$A234)-1)*7,0,7,1))</f>
        <v>105.69285714285714</v>
      </c>
      <c r="P234" s="4">
        <f ca="1">AVERAGE(AVERAGE(OFFSET('HAVERD (new)'!F$12,(ROWS('Chart Data'!$A$5:$A234)-1)*7,0,7,1)),AVERAGE(OFFSET('HAVERD (new)'!J$12,(ROWS('Chart Data'!$A$5:$A234)-1)*7,0,7,1)),AVERAGE(OFFSET('HAVERD (new)'!K$12,(ROWS('Chart Data'!$A$5:$A234)-1)*7,0,7,1)))</f>
        <v>105.66857142857141</v>
      </c>
      <c r="Q234" s="4">
        <f ca="1">AVERAGE(AVERAGE(OFFSET('HAVERD (new)'!H$12,(ROWS('Chart Data'!$A$5:$A234)-1)*7,0,7,1)),AVERAGE(OFFSET('HAVERD (new)'!I$12,(ROWS('Chart Data'!$A$5:$A234)-1)*7,0,7,1)))</f>
        <v>109.50142857142856</v>
      </c>
      <c r="R234" s="4">
        <f ca="1">AVERAGE(AVERAGE(OFFSET('HAVERD (new)'!L$12,(ROWS('Chart Data'!$A$5:$A234)-1)*7,0,7,1)),AVERAGE(OFFSET('HAVERD (new)'!M$12,(ROWS('Chart Data'!$A$5:$A234)-1)*7,0,7,1)))</f>
        <v>107.09142857142857</v>
      </c>
      <c r="S234" s="57">
        <f>'Fuel demand'!C180</f>
        <v>98.426047565857331</v>
      </c>
      <c r="T234" s="57">
        <f ca="1">AVERAGE(OFFSET(Energy!E$1109,(ROWS('Chart Data'!$A$5:$A234)-1)*7,0,7,1))</f>
        <v>526987.42857142852</v>
      </c>
      <c r="U234" s="57">
        <f ca="1">-AVERAGE(OFFSET('HAVERD (new)'!T$12,(ROWS('Chart Data'!$A$5:$A234)-1)*7,0,7,1))</f>
        <v>-164.95285714285711</v>
      </c>
      <c r="V234" s="4">
        <f ca="1">-AVERAGE(OFFSET('HAVERD (new)'!U$12,(ROWS('Chart Data'!$A$5:$A234)-1)*7,0,7,1))*10000</f>
        <v>-44.199999999999996</v>
      </c>
      <c r="W234" s="4"/>
      <c r="Z234" s="4"/>
      <c r="AA234" s="4">
        <f t="shared" si="317"/>
        <v>2.4449877750611249</v>
      </c>
      <c r="AB234" s="4">
        <f t="shared" si="318"/>
        <v>-6.3291139240506329</v>
      </c>
      <c r="AC234" s="4">
        <f t="shared" ca="1" si="319"/>
        <v>1.2499999999999956</v>
      </c>
      <c r="AD234" s="4">
        <f t="shared" ca="1" si="320"/>
        <v>-0.14044943820223921</v>
      </c>
      <c r="AE234" s="4">
        <f t="shared" si="301"/>
        <v>5.9936068193926495</v>
      </c>
      <c r="AF234" s="4">
        <f t="shared" ca="1" si="302"/>
        <v>-2.005730659025784</v>
      </c>
      <c r="AG234" s="4">
        <f t="shared" ca="1" si="303"/>
        <v>21.254355400696866</v>
      </c>
      <c r="AH234" s="4">
        <f t="shared" ca="1" si="304"/>
        <v>3.6020583190394584</v>
      </c>
      <c r="AI234" s="4">
        <f t="shared" ca="1" si="305"/>
        <v>-0.31595576619274368</v>
      </c>
      <c r="AJ234" s="4">
        <f t="shared" si="306"/>
        <v>-11.970853573907014</v>
      </c>
      <c r="AK234" s="4">
        <f t="shared" si="307"/>
        <v>-23.02136921250495</v>
      </c>
      <c r="AL234" s="4">
        <f t="shared" ca="1" si="361"/>
        <v>12.918571428571429</v>
      </c>
      <c r="AM234" s="4">
        <f t="shared" ca="1" si="308"/>
        <v>-1.1873280444480105</v>
      </c>
      <c r="AN234" s="4">
        <f t="shared" ca="1" si="309"/>
        <v>2.189740684967445</v>
      </c>
      <c r="AO234" s="4">
        <f t="shared" ca="1" si="310"/>
        <v>-1.3640282585477115</v>
      </c>
      <c r="AP234" s="4">
        <f t="shared" ca="1" si="311"/>
        <v>-0.41513619788381417</v>
      </c>
      <c r="AQ234" s="4">
        <f t="shared" si="312"/>
        <v>-4.2134788540018171</v>
      </c>
      <c r="AR234" s="4">
        <f t="shared" ca="1" si="313"/>
        <v>1.4612250174308894</v>
      </c>
      <c r="AS234" s="57">
        <f t="shared" ca="1" si="321"/>
        <v>164.95285714285711</v>
      </c>
      <c r="AT234" s="57">
        <f t="shared" ca="1" si="322"/>
        <v>44.199999999999996</v>
      </c>
      <c r="AW234" s="4">
        <f t="shared" si="360"/>
        <v>-2.4073333599622826</v>
      </c>
      <c r="AX234" s="4">
        <f t="shared" si="323"/>
        <v>3.2293157218858979</v>
      </c>
      <c r="AY234" s="4">
        <f t="shared" ca="1" si="324"/>
        <v>0.65027297467121215</v>
      </c>
      <c r="AZ234" s="4">
        <f t="shared" ca="1" si="325"/>
        <v>-1.0882075271809288</v>
      </c>
      <c r="BA234" s="4">
        <f t="shared" si="326"/>
        <v>5.1571385892900059</v>
      </c>
      <c r="BB234" s="4">
        <f t="shared" ca="1" si="327"/>
        <v>-0.60804071077145139</v>
      </c>
      <c r="BC234" s="4">
        <f t="shared" ca="1" si="328"/>
        <v>21.254355400696866</v>
      </c>
      <c r="BD234" s="4">
        <f t="shared" ca="1" si="329"/>
        <v>2.5701840842228596</v>
      </c>
      <c r="BE234" s="4">
        <f t="shared" ca="1" si="330"/>
        <v>1.8196767602506048</v>
      </c>
      <c r="BF234" s="4">
        <f t="shared" si="331"/>
        <v>-33.430681180552511</v>
      </c>
      <c r="BG234" s="4">
        <f t="shared" si="332"/>
        <v>-20.558048520035921</v>
      </c>
      <c r="BH234" s="4">
        <f t="shared" ca="1" si="333"/>
        <v>8.3524999999999991</v>
      </c>
      <c r="BI234" s="4">
        <f t="shared" ca="1" si="334"/>
        <v>0.2511928906443861</v>
      </c>
      <c r="BJ234" s="4">
        <f t="shared" ca="1" si="335"/>
        <v>2.4599706479675634</v>
      </c>
      <c r="BK234" s="4">
        <f t="shared" ca="1" si="336"/>
        <v>1.2345304536865831</v>
      </c>
      <c r="BL234" s="4">
        <f t="shared" ca="1" si="337"/>
        <v>0.94989583769196917</v>
      </c>
      <c r="BM234" s="4">
        <f t="shared" si="338"/>
        <v>-4.6555113855455748</v>
      </c>
      <c r="BN234" s="4">
        <f t="shared" ca="1" si="339"/>
        <v>1.6147438558376914</v>
      </c>
      <c r="BO234" s="4">
        <f t="shared" ca="1" si="340"/>
        <v>208.04500000000002</v>
      </c>
      <c r="BP234" s="4">
        <f t="shared" ca="1" si="341"/>
        <v>55.15</v>
      </c>
      <c r="BS234" s="74">
        <f t="shared" si="314"/>
        <v>0.77198964225575106</v>
      </c>
      <c r="BT234" s="74">
        <f t="shared" si="315"/>
        <v>1.2251479907660541</v>
      </c>
      <c r="BU234" s="74">
        <f t="shared" ca="1" si="342"/>
        <v>-0.12416935076296143</v>
      </c>
      <c r="BV234" s="74">
        <f t="shared" ca="1" si="343"/>
        <v>-0.19434833187420147</v>
      </c>
      <c r="BW234" s="74">
        <f t="shared" si="344"/>
        <v>1.1806545129118724</v>
      </c>
      <c r="BX234" s="74">
        <f t="shared" ca="1" si="345"/>
        <v>0.35036039775358946</v>
      </c>
      <c r="BY234" s="74">
        <f t="shared" ca="1" si="316"/>
        <v>0.9858995521718138</v>
      </c>
      <c r="BZ234" s="74">
        <f t="shared" ca="1" si="346"/>
        <v>0.21224164310368812</v>
      </c>
      <c r="CA234" s="74">
        <f t="shared" ca="1" si="347"/>
        <v>0.45804842505161641</v>
      </c>
      <c r="CB234" s="74">
        <f t="shared" si="348"/>
        <v>-0.77942150431524659</v>
      </c>
      <c r="CC234" s="74">
        <f t="shared" si="349"/>
        <v>-0.92191081479035197</v>
      </c>
      <c r="CD234" s="74">
        <f t="shared" ca="1" si="350"/>
        <v>0.39425457669392316</v>
      </c>
      <c r="CE234" s="74">
        <f t="shared" ca="1" si="351"/>
        <v>0.74101094479483198</v>
      </c>
      <c r="CF234" s="74">
        <f t="shared" ca="1" si="352"/>
        <v>0.33999985979124708</v>
      </c>
      <c r="CG234" s="74">
        <f t="shared" ca="1" si="353"/>
        <v>0.9629285707530898</v>
      </c>
      <c r="CH234" s="74">
        <f t="shared" ca="1" si="354"/>
        <v>0.74013689770332547</v>
      </c>
      <c r="CI234" s="74">
        <f t="shared" si="355"/>
        <v>-0.80588141650493095</v>
      </c>
      <c r="CJ234" s="74">
        <f t="shared" ca="1" si="356"/>
        <v>-1.1613256436594948</v>
      </c>
      <c r="CK234" s="74">
        <f t="shared" ca="1" si="357"/>
        <v>0.43431700511360027</v>
      </c>
      <c r="CL234" s="74">
        <f t="shared" ca="1" si="358"/>
        <v>0.73011860592516853</v>
      </c>
    </row>
    <row r="235" spans="1:90" x14ac:dyDescent="0.35">
      <c r="A235" s="73" t="s">
        <v>1766</v>
      </c>
      <c r="B235" s="41">
        <f t="shared" si="359"/>
        <v>45446</v>
      </c>
      <c r="C235" s="57">
        <f>'HAVERW (new)'!B290</f>
        <v>381</v>
      </c>
      <c r="D235" s="57">
        <f>'HAVERW (new)'!C290-'HAVERW (new)'!B290</f>
        <v>76</v>
      </c>
      <c r="E235" s="4">
        <f ca="1">AVERAGE(OFFSET('HAVERD (new)'!B$12,(ROWS('Chart Data'!$A$5:$A235)-1)*7,0,7,1))</f>
        <v>123.14285714285714</v>
      </c>
      <c r="F235" s="4">
        <f ca="1">AVERAGE(OFFSET('HAVERD (new)'!C$12,(ROWS('Chart Data'!$A$5:$A235)-1)*7,0,7,1))</f>
        <v>111</v>
      </c>
      <c r="G235" s="57">
        <f>'HAVERW (new)'!Q290</f>
        <v>43642</v>
      </c>
      <c r="H235" s="4">
        <f ca="1">AVERAGE(OFFSET('HAVERD (new)'!O$12,(ROWS('Chart Data'!$A$5:$A235)-1)*7,0,7,1))</f>
        <v>99.857142857142861</v>
      </c>
      <c r="I235" s="4">
        <f ca="1">AVERAGE(OFFSET('HAVERD (new)'!P$12,(ROWS('Chart Data'!$A$5:$A235)-1)*7,0,7,1))</f>
        <v>96.142857142857139</v>
      </c>
      <c r="J235" s="4">
        <f ca="1">AVERAGE(OFFSET('HAVERD (new)'!Q$12,(ROWS('Chart Data'!$A$5:$A235)-1)*7,0,7,1))</f>
        <v>85.428571428571431</v>
      </c>
      <c r="K235" s="4">
        <f ca="1">AVERAGE(OFFSET('HAVERD (new)'!R$12,(ROWS('Chart Data'!$A$5:$A235)-1)*7,0,7,1))</f>
        <v>89.571428571428569</v>
      </c>
      <c r="L235" s="57">
        <f>'HAVERW (new)'!D290</f>
        <v>4177</v>
      </c>
      <c r="M235" s="57">
        <f>'HAVERW (new)'!F290</f>
        <v>113.44285714285715</v>
      </c>
      <c r="N235" s="4">
        <f ca="1">AVERAGE(OFFSET('HAVERD (new)'!D$12,(ROWS('Chart Data'!$A$5:$A235)-1)*7,0,7,1))</f>
        <v>11.145714285714288</v>
      </c>
      <c r="O235" s="4">
        <f ca="1">AVERAGE(OFFSET('HAVERD (new)'!E$12,(ROWS('Chart Data'!$A$5:$A235)-1)*7,0,7,1))</f>
        <v>106.54142857142858</v>
      </c>
      <c r="P235" s="4">
        <f ca="1">AVERAGE(AVERAGE(OFFSET('HAVERD (new)'!F$12,(ROWS('Chart Data'!$A$5:$A235)-1)*7,0,7,1)),AVERAGE(OFFSET('HAVERD (new)'!J$12,(ROWS('Chart Data'!$A$5:$A235)-1)*7,0,7,1)),AVERAGE(OFFSET('HAVERD (new)'!K$12,(ROWS('Chart Data'!$A$5:$A235)-1)*7,0,7,1)))</f>
        <v>106.47619047619048</v>
      </c>
      <c r="Q235" s="4">
        <f ca="1">AVERAGE(AVERAGE(OFFSET('HAVERD (new)'!H$12,(ROWS('Chart Data'!$A$5:$A235)-1)*7,0,7,1)),AVERAGE(OFFSET('HAVERD (new)'!I$12,(ROWS('Chart Data'!$A$5:$A235)-1)*7,0,7,1)))</f>
        <v>107.97500000000001</v>
      </c>
      <c r="R235" s="4">
        <f ca="1">AVERAGE(AVERAGE(OFFSET('HAVERD (new)'!L$12,(ROWS('Chart Data'!$A$5:$A235)-1)*7,0,7,1)),AVERAGE(OFFSET('HAVERD (new)'!M$12,(ROWS('Chart Data'!$A$5:$A235)-1)*7,0,7,1)))</f>
        <v>107.49428571428572</v>
      </c>
      <c r="S235" s="57">
        <f>'Fuel demand'!C181</f>
        <v>97.721535469895144</v>
      </c>
      <c r="T235" s="57">
        <f ca="1">AVERAGE(OFFSET(Energy!E$1109,(ROWS('Chart Data'!$A$5:$A235)-1)*7,0,7,1))</f>
        <v>534422.28571428568</v>
      </c>
      <c r="U235" s="57">
        <f ca="1">-AVERAGE(OFFSET('HAVERD (new)'!T$12,(ROWS('Chart Data'!$A$5:$A235)-1)*7,0,7,1))</f>
        <v>-147.39714285714285</v>
      </c>
      <c r="V235" s="4">
        <f ca="1">-AVERAGE(OFFSET('HAVERD (new)'!U$12,(ROWS('Chart Data'!$A$5:$A235)-1)*7,0,7,1))*10000</f>
        <v>-33.4</v>
      </c>
      <c r="W235" s="4"/>
      <c r="Z235" s="4"/>
      <c r="AA235" s="4">
        <f t="shared" si="317"/>
        <v>-6.6176470588235281</v>
      </c>
      <c r="AB235" s="4">
        <f t="shared" si="318"/>
        <v>16.92307692307693</v>
      </c>
      <c r="AC235" s="4">
        <f t="shared" ca="1" si="319"/>
        <v>1.6509433962264231</v>
      </c>
      <c r="AD235" s="4">
        <f t="shared" ca="1" si="320"/>
        <v>0</v>
      </c>
      <c r="AE235" s="4">
        <f t="shared" si="301"/>
        <v>4.3417969683928748</v>
      </c>
      <c r="AF235" s="4">
        <f t="shared" ca="1" si="302"/>
        <v>-0.85106382978722417</v>
      </c>
      <c r="AG235" s="4">
        <f t="shared" ca="1" si="303"/>
        <v>14.650766609880739</v>
      </c>
      <c r="AH235" s="4">
        <f t="shared" ca="1" si="304"/>
        <v>2.572898799313883</v>
      </c>
      <c r="AI235" s="4">
        <f t="shared" ca="1" si="305"/>
        <v>1.1290322580645107</v>
      </c>
      <c r="AJ235" s="4">
        <f t="shared" si="306"/>
        <v>41.036137775268209</v>
      </c>
      <c r="AK235" s="4">
        <f t="shared" si="307"/>
        <v>-18.861755389802791</v>
      </c>
      <c r="AL235" s="4">
        <f t="shared" ca="1" si="361"/>
        <v>11.145714285714288</v>
      </c>
      <c r="AM235" s="4">
        <f t="shared" ca="1" si="308"/>
        <v>4.0995505429775925</v>
      </c>
      <c r="AN235" s="4">
        <f t="shared" ca="1" si="309"/>
        <v>10.955627673405388</v>
      </c>
      <c r="AO235" s="4">
        <f t="shared" ca="1" si="310"/>
        <v>2.1592214638102236</v>
      </c>
      <c r="AP235" s="4">
        <f t="shared" ca="1" si="311"/>
        <v>2.381778476233265</v>
      </c>
      <c r="AQ235" s="4">
        <f t="shared" si="312"/>
        <v>-6.4771291946160048</v>
      </c>
      <c r="AR235" s="4">
        <f t="shared" ca="1" si="313"/>
        <v>1.0432343722821091</v>
      </c>
      <c r="AS235" s="57">
        <f t="shared" ca="1" si="321"/>
        <v>147.39714285714285</v>
      </c>
      <c r="AT235" s="57">
        <f t="shared" ca="1" si="322"/>
        <v>33.4</v>
      </c>
      <c r="AW235" s="4">
        <f t="shared" si="360"/>
        <v>-4.0617451246681648</v>
      </c>
      <c r="AX235" s="4">
        <f t="shared" si="323"/>
        <v>6.4600849526551301</v>
      </c>
      <c r="AY235" s="4">
        <f t="shared" ca="1" si="324"/>
        <v>0.78385249618438957</v>
      </c>
      <c r="AZ235" s="4">
        <f t="shared" ca="1" si="325"/>
        <v>-0.77352221249561703</v>
      </c>
      <c r="BA235" s="4">
        <f t="shared" si="326"/>
        <v>4.9728361383859667</v>
      </c>
      <c r="BB235" s="4">
        <f t="shared" ca="1" si="327"/>
        <v>-1.4125226445496213</v>
      </c>
      <c r="BC235" s="4">
        <f t="shared" ca="1" si="328"/>
        <v>17.952561005288803</v>
      </c>
      <c r="BD235" s="4">
        <f t="shared" ca="1" si="329"/>
        <v>1.952904582370657</v>
      </c>
      <c r="BE235" s="4">
        <f t="shared" ca="1" si="330"/>
        <v>1.1373045996863451</v>
      </c>
      <c r="BF235" s="4">
        <f t="shared" si="331"/>
        <v>-9.8132425509931362</v>
      </c>
      <c r="BG235" s="4">
        <f t="shared" si="332"/>
        <v>-21.041010852569723</v>
      </c>
      <c r="BH235" s="4">
        <f t="shared" ca="1" si="333"/>
        <v>8.9321428571428569</v>
      </c>
      <c r="BI235" s="4">
        <f t="shared" ca="1" si="334"/>
        <v>1.1940733928424929</v>
      </c>
      <c r="BJ235" s="4">
        <f t="shared" ca="1" si="335"/>
        <v>4.449256449563638</v>
      </c>
      <c r="BK235" s="4">
        <f t="shared" ca="1" si="336"/>
        <v>1.0449119224565151</v>
      </c>
      <c r="BL235" s="4">
        <f t="shared" ca="1" si="337"/>
        <v>1.3555874793108074</v>
      </c>
      <c r="BM235" s="4">
        <f t="shared" si="338"/>
        <v>-5.3606066822314666</v>
      </c>
      <c r="BN235" s="4">
        <f t="shared" ca="1" si="339"/>
        <v>2.9730145913435368</v>
      </c>
      <c r="BO235" s="4">
        <f t="shared" ca="1" si="340"/>
        <v>207.18285714285713</v>
      </c>
      <c r="BP235" s="4">
        <f t="shared" ca="1" si="341"/>
        <v>47.75</v>
      </c>
      <c r="BS235" s="74">
        <f t="shared" si="314"/>
        <v>-0.62430466721552214</v>
      </c>
      <c r="BT235" s="74">
        <f t="shared" si="315"/>
        <v>1.3909455067578167</v>
      </c>
      <c r="BU235" s="74">
        <f t="shared" ca="1" si="342"/>
        <v>0.73292882264504611</v>
      </c>
      <c r="BV235" s="74">
        <f t="shared" ca="1" si="343"/>
        <v>0.67067025508032252</v>
      </c>
      <c r="BW235" s="74">
        <f t="shared" si="344"/>
        <v>1.1558784820273713</v>
      </c>
      <c r="BX235" s="74">
        <f t="shared" ca="1" si="345"/>
        <v>0.76093898887107403</v>
      </c>
      <c r="BY235" s="74">
        <f t="shared" ca="1" si="316"/>
        <v>0.62925084489587058</v>
      </c>
      <c r="BZ235" s="74">
        <f t="shared" ca="1" si="346"/>
        <v>-2.8111475908119542E-4</v>
      </c>
      <c r="CA235" s="74">
        <f t="shared" ca="1" si="347"/>
        <v>0.26668867188018686</v>
      </c>
      <c r="CB235" s="74">
        <f t="shared" si="348"/>
        <v>-0.36608752386119692</v>
      </c>
      <c r="CC235" s="74">
        <f t="shared" si="349"/>
        <v>-0.78305637710340115</v>
      </c>
      <c r="CD235" s="74">
        <f t="shared" ca="1" si="350"/>
        <v>0.23807387712100808</v>
      </c>
      <c r="CE235" s="74">
        <f t="shared" ca="1" si="351"/>
        <v>0.87406766509716449</v>
      </c>
      <c r="CF235" s="74">
        <f t="shared" ca="1" si="352"/>
        <v>0.44084845164541031</v>
      </c>
      <c r="CG235" s="74">
        <f t="shared" ca="1" si="353"/>
        <v>0.78994067348543073</v>
      </c>
      <c r="CH235" s="74">
        <f t="shared" ca="1" si="354"/>
        <v>0.78418451908250408</v>
      </c>
      <c r="CI235" s="74">
        <f t="shared" si="355"/>
        <v>-0.97682110724417914</v>
      </c>
      <c r="CJ235" s="74">
        <f t="shared" ca="1" si="356"/>
        <v>-1.0764414352136906</v>
      </c>
      <c r="CK235" s="74">
        <f t="shared" ca="1" si="357"/>
        <v>0.65687815812097683</v>
      </c>
      <c r="CL235" s="74">
        <f t="shared" ca="1" si="358"/>
        <v>0.74686695222069077</v>
      </c>
    </row>
    <row r="236" spans="1:90" x14ac:dyDescent="0.35">
      <c r="A236" s="73" t="s">
        <v>1767</v>
      </c>
      <c r="B236" s="41">
        <f t="shared" si="359"/>
        <v>45453</v>
      </c>
      <c r="C236" s="57">
        <f>'HAVERW (new)'!B291</f>
        <v>361</v>
      </c>
      <c r="D236" s="57">
        <f>'HAVERW (new)'!C291-'HAVERW (new)'!B291</f>
        <v>73</v>
      </c>
      <c r="E236" s="4">
        <f ca="1">AVERAGE(OFFSET('HAVERD (new)'!B$12,(ROWS('Chart Data'!$A$5:$A236)-1)*7,0,7,1))</f>
        <v>122.42857142857143</v>
      </c>
      <c r="F236" s="4">
        <f ca="1">AVERAGE(OFFSET('HAVERD (new)'!C$12,(ROWS('Chart Data'!$A$5:$A236)-1)*7,0,7,1))</f>
        <v>109.42857142857143</v>
      </c>
      <c r="G236" s="57">
        <f>'HAVERW (new)'!Q291</f>
        <v>43917</v>
      </c>
      <c r="H236" s="4">
        <f ca="1">AVERAGE(OFFSET('HAVERD (new)'!O$12,(ROWS('Chart Data'!$A$5:$A236)-1)*7,0,7,1))</f>
        <v>99.714285714285708</v>
      </c>
      <c r="I236" s="4">
        <f ca="1">AVERAGE(OFFSET('HAVERD (new)'!P$12,(ROWS('Chart Data'!$A$5:$A236)-1)*7,0,7,1))</f>
        <v>97</v>
      </c>
      <c r="J236" s="4">
        <f ca="1">AVERAGE(OFFSET('HAVERD (new)'!Q$12,(ROWS('Chart Data'!$A$5:$A236)-1)*7,0,7,1))</f>
        <v>84</v>
      </c>
      <c r="K236" s="4">
        <f ca="1">AVERAGE(OFFSET('HAVERD (new)'!R$12,(ROWS('Chart Data'!$A$5:$A236)-1)*7,0,7,1))</f>
        <v>89.142857142857139</v>
      </c>
      <c r="L236" s="57">
        <f>'HAVERW (new)'!D291</f>
        <v>3552</v>
      </c>
      <c r="M236" s="57">
        <f>'HAVERW (new)'!F291</f>
        <v>115.85714285714286</v>
      </c>
      <c r="N236" s="4">
        <f ca="1">AVERAGE(OFFSET('HAVERD (new)'!D$12,(ROWS('Chart Data'!$A$5:$A236)-1)*7,0,7,1))</f>
        <v>11.075714285714286</v>
      </c>
      <c r="O236" s="4">
        <f ca="1">AVERAGE(OFFSET('HAVERD (new)'!E$12,(ROWS('Chart Data'!$A$5:$A236)-1)*7,0,7,1))</f>
        <v>101.25285714285715</v>
      </c>
      <c r="P236" s="4">
        <f ca="1">AVERAGE(AVERAGE(OFFSET('HAVERD (new)'!F$12,(ROWS('Chart Data'!$A$5:$A236)-1)*7,0,7,1)),AVERAGE(OFFSET('HAVERD (new)'!J$12,(ROWS('Chart Data'!$A$5:$A236)-1)*7,0,7,1)),AVERAGE(OFFSET('HAVERD (new)'!K$12,(ROWS('Chart Data'!$A$5:$A236)-1)*7,0,7,1)))</f>
        <v>97.518571428571434</v>
      </c>
      <c r="Q236" s="4">
        <f ca="1">AVERAGE(AVERAGE(OFFSET('HAVERD (new)'!H$12,(ROWS('Chart Data'!$A$5:$A236)-1)*7,0,7,1)),AVERAGE(OFFSET('HAVERD (new)'!I$12,(ROWS('Chart Data'!$A$5:$A236)-1)*7,0,7,1)))</f>
        <v>105.87285714285714</v>
      </c>
      <c r="R236" s="4">
        <f ca="1">AVERAGE(AVERAGE(OFFSET('HAVERD (new)'!L$12,(ROWS('Chart Data'!$A$5:$A236)-1)*7,0,7,1)),AVERAGE(OFFSET('HAVERD (new)'!M$12,(ROWS('Chart Data'!$A$5:$A236)-1)*7,0,7,1)))</f>
        <v>103.63285714285712</v>
      </c>
      <c r="S236" s="57">
        <f>'Fuel demand'!C182</f>
        <v>97.793751744078591</v>
      </c>
      <c r="T236" s="57">
        <f ca="1">AVERAGE(OFFSET(Energy!E$1109,(ROWS('Chart Data'!$A$5:$A236)-1)*7,0,7,1))</f>
        <v>544096.85714285716</v>
      </c>
      <c r="U236" s="57">
        <f ca="1">-AVERAGE(OFFSET('HAVERD (new)'!T$12,(ROWS('Chart Data'!$A$5:$A236)-1)*7,0,7,1))</f>
        <v>-174.88142857142859</v>
      </c>
      <c r="V236" s="4">
        <f ca="1">-AVERAGE(OFFSET('HAVERD (new)'!U$12,(ROWS('Chart Data'!$A$5:$A236)-1)*7,0,7,1))*10000</f>
        <v>-53.999999999999993</v>
      </c>
      <c r="W236" s="4"/>
      <c r="Z236" s="4"/>
      <c r="AA236" s="4">
        <f t="shared" si="317"/>
        <v>-12.378640776699024</v>
      </c>
      <c r="AB236" s="4">
        <f t="shared" si="318"/>
        <v>-3.9473684210526327</v>
      </c>
      <c r="AC236" s="4">
        <f t="shared" ca="1" si="319"/>
        <v>0.11682242990653791</v>
      </c>
      <c r="AD236" s="4">
        <f t="shared" ca="1" si="320"/>
        <v>-0.90556274256144986</v>
      </c>
      <c r="AE236" s="4">
        <f t="shared" si="301"/>
        <v>5.0193696494332585</v>
      </c>
      <c r="AF236" s="4">
        <f t="shared" ca="1" si="302"/>
        <v>-2.2408963585434205</v>
      </c>
      <c r="AG236" s="4">
        <f t="shared" ca="1" si="303"/>
        <v>4.3010752688172005</v>
      </c>
      <c r="AH236" s="4">
        <f t="shared" ca="1" si="304"/>
        <v>-2.6490066225165587</v>
      </c>
      <c r="AI236" s="4">
        <f t="shared" ca="1" si="305"/>
        <v>1.6286644951140072</v>
      </c>
      <c r="AJ236" s="4">
        <f t="shared" si="306"/>
        <v>40.671454818774009</v>
      </c>
      <c r="AK236" s="4">
        <f t="shared" si="307"/>
        <v>-18.377616747181968</v>
      </c>
      <c r="AL236" s="4">
        <f t="shared" ca="1" si="361"/>
        <v>11.075714285714286</v>
      </c>
      <c r="AM236" s="4">
        <f t="shared" ca="1" si="308"/>
        <v>1.130056360134124</v>
      </c>
      <c r="AN236" s="4">
        <f t="shared" ca="1" si="309"/>
        <v>6.6209546420092247</v>
      </c>
      <c r="AO236" s="4">
        <f t="shared" ca="1" si="310"/>
        <v>0.98035876089190843</v>
      </c>
      <c r="AP236" s="4">
        <f t="shared" ca="1" si="311"/>
        <v>1.2852106530768737</v>
      </c>
      <c r="AQ236" s="4">
        <f t="shared" si="312"/>
        <v>-5.3195995818375525</v>
      </c>
      <c r="AR236" s="4">
        <f t="shared" ca="1" si="313"/>
        <v>-1.1063574332424442</v>
      </c>
      <c r="AS236" s="57">
        <f t="shared" ca="1" si="321"/>
        <v>174.88142857142859</v>
      </c>
      <c r="AT236" s="57">
        <f t="shared" ca="1" si="322"/>
        <v>53.999999999999993</v>
      </c>
      <c r="AW236" s="4">
        <f t="shared" si="360"/>
        <v>-6.2719713565787707</v>
      </c>
      <c r="AX236" s="4">
        <f t="shared" si="323"/>
        <v>3.6616486444934173</v>
      </c>
      <c r="AY236" s="4">
        <f t="shared" ca="1" si="324"/>
        <v>0.75444145653323913</v>
      </c>
      <c r="AZ236" s="4">
        <f t="shared" ca="1" si="325"/>
        <v>-0.61725983691149067</v>
      </c>
      <c r="BA236" s="4">
        <f t="shared" si="326"/>
        <v>4.9459365497285352</v>
      </c>
      <c r="BB236" s="4">
        <f t="shared" ca="1" si="327"/>
        <v>-1.9727467341854763</v>
      </c>
      <c r="BC236" s="4">
        <f t="shared" ca="1" si="328"/>
        <v>13.402065759798269</v>
      </c>
      <c r="BD236" s="4">
        <f t="shared" ca="1" si="329"/>
        <v>0.88148762395919567</v>
      </c>
      <c r="BE236" s="4">
        <f t="shared" ca="1" si="330"/>
        <v>0.97628890528302925</v>
      </c>
      <c r="BF236" s="4">
        <f t="shared" si="331"/>
        <v>2.0649632221140468</v>
      </c>
      <c r="BG236" s="4">
        <f t="shared" si="332"/>
        <v>-20.58527177288957</v>
      </c>
      <c r="BH236" s="4">
        <f t="shared" ca="1" si="333"/>
        <v>10.665714285714287</v>
      </c>
      <c r="BI236" s="4">
        <f t="shared" ca="1" si="334"/>
        <v>1.0590321342623665</v>
      </c>
      <c r="BJ236" s="4">
        <f t="shared" ca="1" si="335"/>
        <v>5.6184732384366161</v>
      </c>
      <c r="BK236" s="4">
        <f t="shared" ca="1" si="336"/>
        <v>0.58683544370004004</v>
      </c>
      <c r="BL236" s="4">
        <f t="shared" ca="1" si="337"/>
        <v>1.1394223458432857</v>
      </c>
      <c r="BM236" s="4">
        <f t="shared" si="338"/>
        <v>-5.0726717771152368</v>
      </c>
      <c r="BN236" s="4">
        <f t="shared" ca="1" si="339"/>
        <v>1.7346045971966459</v>
      </c>
      <c r="BO236" s="4">
        <f t="shared" ca="1" si="340"/>
        <v>207.80357142857144</v>
      </c>
      <c r="BP236" s="4">
        <f t="shared" ca="1" si="341"/>
        <v>46</v>
      </c>
      <c r="BS236" s="74">
        <f t="shared" si="314"/>
        <v>-1.3591964090425082</v>
      </c>
      <c r="BT236" s="74">
        <f t="shared" si="315"/>
        <v>1.1422492327701725</v>
      </c>
      <c r="BU236" s="74">
        <f t="shared" ca="1" si="342"/>
        <v>0.65051553674043072</v>
      </c>
      <c r="BV236" s="74">
        <f t="shared" ca="1" si="343"/>
        <v>0.52650049058790205</v>
      </c>
      <c r="BW236" s="74">
        <f t="shared" si="344"/>
        <v>1.2095273678008975</v>
      </c>
      <c r="BX236" s="74">
        <f t="shared" ca="1" si="345"/>
        <v>0.73356708279657323</v>
      </c>
      <c r="BY236" s="74">
        <f t="shared" ca="1" si="316"/>
        <v>0.13772167850483311</v>
      </c>
      <c r="BZ236" s="74">
        <f t="shared" ca="1" si="346"/>
        <v>-0.35448571119702893</v>
      </c>
      <c r="CA236" s="74">
        <f t="shared" ca="1" si="347"/>
        <v>0.12316885700161351</v>
      </c>
      <c r="CB236" s="74">
        <f t="shared" si="348"/>
        <v>-0.63801777415991379</v>
      </c>
      <c r="CC236" s="74">
        <f t="shared" si="349"/>
        <v>-0.63639137729655981</v>
      </c>
      <c r="CD236" s="74">
        <f t="shared" ca="1" si="350"/>
        <v>0.23190719357622722</v>
      </c>
      <c r="CE236" s="74">
        <f t="shared" ca="1" si="351"/>
        <v>4.4815175940220428E-2</v>
      </c>
      <c r="CF236" s="74">
        <f t="shared" ca="1" si="352"/>
        <v>-0.67770276378419514</v>
      </c>
      <c r="CG236" s="74">
        <f t="shared" ca="1" si="353"/>
        <v>0.55170792586786932</v>
      </c>
      <c r="CH236" s="74">
        <f t="shared" ca="1" si="354"/>
        <v>0.36198338224592153</v>
      </c>
      <c r="CI236" s="74">
        <f t="shared" si="355"/>
        <v>-0.95929887072615394</v>
      </c>
      <c r="CJ236" s="74">
        <f t="shared" ca="1" si="356"/>
        <v>-0.96598627488076549</v>
      </c>
      <c r="CK236" s="74">
        <f t="shared" ca="1" si="357"/>
        <v>0.30844834099111057</v>
      </c>
      <c r="CL236" s="74">
        <f t="shared" ca="1" si="358"/>
        <v>0.71492103243478722</v>
      </c>
    </row>
    <row r="237" spans="1:90" x14ac:dyDescent="0.35">
      <c r="A237" s="73" t="s">
        <v>1768</v>
      </c>
      <c r="B237" s="41">
        <f t="shared" si="359"/>
        <v>45460</v>
      </c>
      <c r="C237" s="57">
        <f>'HAVERW (new)'!B292</f>
        <v>418</v>
      </c>
      <c r="D237" s="57">
        <f>'HAVERW (new)'!C292-'HAVERW (new)'!B292</f>
        <v>72</v>
      </c>
      <c r="E237" s="4">
        <f ca="1">AVERAGE(OFFSET('HAVERD (new)'!B$12,(ROWS('Chart Data'!$A$5:$A237)-1)*7,0,7,1))</f>
        <v>123.57142857142857</v>
      </c>
      <c r="F237" s="4">
        <f ca="1">AVERAGE(OFFSET('HAVERD (new)'!C$12,(ROWS('Chart Data'!$A$5:$A237)-1)*7,0,7,1))</f>
        <v>110.71428571428571</v>
      </c>
      <c r="G237" s="57">
        <f>'HAVERW (new)'!Q292</f>
        <v>43891</v>
      </c>
      <c r="H237" s="4">
        <f ca="1">AVERAGE(OFFSET('HAVERD (new)'!O$12,(ROWS('Chart Data'!$A$5:$A237)-1)*7,0,7,1))</f>
        <v>100.28571428571429</v>
      </c>
      <c r="I237" s="4">
        <f ca="1">AVERAGE(OFFSET('HAVERD (new)'!P$12,(ROWS('Chart Data'!$A$5:$A237)-1)*7,0,7,1))</f>
        <v>96.571428571428569</v>
      </c>
      <c r="J237" s="4">
        <f ca="1">AVERAGE(OFFSET('HAVERD (new)'!Q$12,(ROWS('Chart Data'!$A$5:$A237)-1)*7,0,7,1))</f>
        <v>86.428571428571431</v>
      </c>
      <c r="K237" s="4">
        <f ca="1">AVERAGE(OFFSET('HAVERD (new)'!R$12,(ROWS('Chart Data'!$A$5:$A237)-1)*7,0,7,1))</f>
        <v>88.285714285714292</v>
      </c>
      <c r="L237" s="57">
        <f>'HAVERW (new)'!D292</f>
        <v>4271</v>
      </c>
      <c r="M237" s="57">
        <f>'HAVERW (new)'!F292</f>
        <v>111.72857142857143</v>
      </c>
      <c r="N237" s="4">
        <f ca="1">AVERAGE(OFFSET('HAVERD (new)'!D$12,(ROWS('Chart Data'!$A$5:$A237)-1)*7,0,7,1))</f>
        <v>9.20857142857143</v>
      </c>
      <c r="O237" s="4">
        <f ca="1">AVERAGE(OFFSET('HAVERD (new)'!E$12,(ROWS('Chart Data'!$A$5:$A237)-1)*7,0,7,1))</f>
        <v>100.19000000000001</v>
      </c>
      <c r="P237" s="4">
        <f ca="1">AVERAGE(AVERAGE(OFFSET('HAVERD (new)'!F$12,(ROWS('Chart Data'!$A$5:$A237)-1)*7,0,7,1)),AVERAGE(OFFSET('HAVERD (new)'!J$12,(ROWS('Chart Data'!$A$5:$A237)-1)*7,0,7,1)),AVERAGE(OFFSET('HAVERD (new)'!K$12,(ROWS('Chart Data'!$A$5:$A237)-1)*7,0,7,1)))</f>
        <v>95.952380952380949</v>
      </c>
      <c r="Q237" s="4">
        <f ca="1">AVERAGE(AVERAGE(OFFSET('HAVERD (new)'!H$12,(ROWS('Chart Data'!$A$5:$A237)-1)*7,0,7,1)),AVERAGE(OFFSET('HAVERD (new)'!I$12,(ROWS('Chart Data'!$A$5:$A237)-1)*7,0,7,1)))</f>
        <v>107.97357142857142</v>
      </c>
      <c r="R237" s="4">
        <f ca="1">AVERAGE(AVERAGE(OFFSET('HAVERD (new)'!L$12,(ROWS('Chart Data'!$A$5:$A237)-1)*7,0,7,1)),AVERAGE(OFFSET('HAVERD (new)'!M$12,(ROWS('Chart Data'!$A$5:$A237)-1)*7,0,7,1)))</f>
        <v>103.44071428571428</v>
      </c>
      <c r="S237" s="57">
        <f>'Fuel demand'!C183</f>
        <v>100.20655173929327</v>
      </c>
      <c r="T237" s="57">
        <f ca="1">AVERAGE(OFFSET(Energy!E$1109,(ROWS('Chart Data'!$A$5:$A237)-1)*7,0,7,1))</f>
        <v>540069.14285714284</v>
      </c>
      <c r="U237" s="57">
        <f ca="1">-AVERAGE(OFFSET('HAVERD (new)'!T$12,(ROWS('Chart Data'!$A$5:$A237)-1)*7,0,7,1))</f>
        <v>-256.7657142857143</v>
      </c>
      <c r="V237" s="4">
        <f ca="1">-AVERAGE(OFFSET('HAVERD (new)'!U$12,(ROWS('Chart Data'!$A$5:$A237)-1)*7,0,7,1))*10000</f>
        <v>-79.8</v>
      </c>
      <c r="W237" s="4"/>
      <c r="Z237" s="4"/>
      <c r="AA237" s="4">
        <f t="shared" si="317"/>
        <v>-2.7906976744186074</v>
      </c>
      <c r="AB237" s="4">
        <f t="shared" si="318"/>
        <v>0</v>
      </c>
      <c r="AC237" s="4">
        <f t="shared" ca="1" si="319"/>
        <v>0.93348891481912499</v>
      </c>
      <c r="AD237" s="4">
        <f t="shared" ca="1" si="320"/>
        <v>-0.64102564102564985</v>
      </c>
      <c r="AE237" s="4">
        <f t="shared" si="301"/>
        <v>3.6264903789399172</v>
      </c>
      <c r="AF237" s="4">
        <f t="shared" ca="1" si="302"/>
        <v>-0.56657223796033884</v>
      </c>
      <c r="AG237" s="4">
        <f t="shared" ca="1" si="303"/>
        <v>4.1602465331278982</v>
      </c>
      <c r="AH237" s="4">
        <f t="shared" ca="1" si="304"/>
        <v>5.2173913043478404</v>
      </c>
      <c r="AI237" s="4">
        <f t="shared" ca="1" si="305"/>
        <v>2.1487603305785141</v>
      </c>
      <c r="AJ237" s="4">
        <f t="shared" si="306"/>
        <v>-78.255425709515862</v>
      </c>
      <c r="AK237" s="4">
        <f t="shared" si="307"/>
        <v>-21.167221046265496</v>
      </c>
      <c r="AL237" s="4">
        <f t="shared" ca="1" si="361"/>
        <v>9.20857142857143</v>
      </c>
      <c r="AM237" s="4">
        <f t="shared" ca="1" si="308"/>
        <v>1.072216057300146</v>
      </c>
      <c r="AN237" s="4">
        <f t="shared" ca="1" si="309"/>
        <v>4.9501031271484752</v>
      </c>
      <c r="AO237" s="4">
        <f t="shared" ca="1" si="310"/>
        <v>4.10746630486436</v>
      </c>
      <c r="AP237" s="4">
        <f t="shared" ca="1" si="311"/>
        <v>1.0473359569064256</v>
      </c>
      <c r="AQ237" s="4">
        <f t="shared" si="312"/>
        <v>-5.9533109542897034</v>
      </c>
      <c r="AR237" s="4">
        <f t="shared" ca="1" si="313"/>
        <v>-1.3499239082556902</v>
      </c>
      <c r="AS237" s="57">
        <f t="shared" ca="1" si="321"/>
        <v>256.7657142857143</v>
      </c>
      <c r="AT237" s="57">
        <f t="shared" ca="1" si="322"/>
        <v>79.8</v>
      </c>
      <c r="AW237" s="4">
        <f t="shared" si="360"/>
        <v>-4.8354994337200088</v>
      </c>
      <c r="AX237" s="4">
        <f t="shared" si="323"/>
        <v>1.6616486444934162</v>
      </c>
      <c r="AY237" s="4">
        <f t="shared" ca="1" si="324"/>
        <v>0.98781368523802038</v>
      </c>
      <c r="AZ237" s="4">
        <f t="shared" ca="1" si="325"/>
        <v>-0.42175945544733473</v>
      </c>
      <c r="BA237" s="4">
        <f t="shared" si="326"/>
        <v>4.7453159540396745</v>
      </c>
      <c r="BB237" s="4">
        <f t="shared" ca="1" si="327"/>
        <v>-1.4160657713291918</v>
      </c>
      <c r="BC237" s="4">
        <f t="shared" ca="1" si="328"/>
        <v>11.091610953130676</v>
      </c>
      <c r="BD237" s="4">
        <f t="shared" ca="1" si="329"/>
        <v>2.1858354500461559</v>
      </c>
      <c r="BE237" s="4">
        <f t="shared" ca="1" si="330"/>
        <v>1.1476253293910721</v>
      </c>
      <c r="BF237" s="4">
        <f t="shared" si="331"/>
        <v>-2.1296716723451645</v>
      </c>
      <c r="BG237" s="4">
        <f t="shared" si="332"/>
        <v>-20.3569905989388</v>
      </c>
      <c r="BH237" s="4">
        <f t="shared" ca="1" si="333"/>
        <v>11.087142857142858</v>
      </c>
      <c r="BI237" s="4">
        <f t="shared" ca="1" si="334"/>
        <v>1.278623728990963</v>
      </c>
      <c r="BJ237" s="4">
        <f t="shared" ca="1" si="335"/>
        <v>6.179106531882633</v>
      </c>
      <c r="BK237" s="4">
        <f t="shared" ca="1" si="336"/>
        <v>1.4707545677546952</v>
      </c>
      <c r="BL237" s="4">
        <f t="shared" ca="1" si="337"/>
        <v>1.0747972220831876</v>
      </c>
      <c r="BM237" s="4">
        <f t="shared" si="338"/>
        <v>-5.4908796461862703</v>
      </c>
      <c r="BN237" s="4">
        <f t="shared" ca="1" si="339"/>
        <v>1.2044512053716039E-2</v>
      </c>
      <c r="BO237" s="4">
        <f t="shared" ca="1" si="340"/>
        <v>185.99928571428569</v>
      </c>
      <c r="BP237" s="4">
        <f t="shared" ca="1" si="341"/>
        <v>52.849999999999994</v>
      </c>
      <c r="BS237" s="74">
        <f t="shared" si="314"/>
        <v>0.73524505516440175</v>
      </c>
      <c r="BT237" s="74">
        <f t="shared" si="315"/>
        <v>1.0593504747742912</v>
      </c>
      <c r="BU237" s="74">
        <f t="shared" ca="1" si="342"/>
        <v>0.78237679418781592</v>
      </c>
      <c r="BV237" s="74">
        <f t="shared" ca="1" si="343"/>
        <v>0.64445757062715459</v>
      </c>
      <c r="BW237" s="74">
        <f t="shared" si="344"/>
        <v>1.2044551095095823</v>
      </c>
      <c r="BX237" s="74">
        <f t="shared" ca="1" si="345"/>
        <v>0.84305470709457098</v>
      </c>
      <c r="BY237" s="74">
        <f t="shared" ca="1" si="316"/>
        <v>-0.11184586608955011</v>
      </c>
      <c r="BZ237" s="74">
        <f t="shared" ca="1" si="346"/>
        <v>0.24766210274748185</v>
      </c>
      <c r="CA237" s="74">
        <f t="shared" ca="1" si="347"/>
        <v>-0.16387077275552847</v>
      </c>
      <c r="CB237" s="74">
        <f t="shared" si="348"/>
        <v>-0.3251892142162699</v>
      </c>
      <c r="CC237" s="74">
        <f t="shared" si="349"/>
        <v>-0.88719720536861446</v>
      </c>
      <c r="CD237" s="74">
        <f t="shared" ca="1" si="350"/>
        <v>6.7420348820546289E-2</v>
      </c>
      <c r="CE237" s="74">
        <f t="shared" ca="1" si="351"/>
        <v>-0.12184172625663664</v>
      </c>
      <c r="CF237" s="74">
        <f t="shared" ca="1" si="352"/>
        <v>-0.8732752983409966</v>
      </c>
      <c r="CG237" s="74">
        <f t="shared" ca="1" si="353"/>
        <v>0.78977877559374143</v>
      </c>
      <c r="CH237" s="74">
        <f t="shared" ca="1" si="354"/>
        <v>0.34097485360940094</v>
      </c>
      <c r="CI237" s="74">
        <f t="shared" si="355"/>
        <v>-0.37386777967531326</v>
      </c>
      <c r="CJ237" s="74">
        <f t="shared" ca="1" si="356"/>
        <v>-1.0119709296521322</v>
      </c>
      <c r="CK237" s="74">
        <f t="shared" ca="1" si="357"/>
        <v>-0.7296330919350702</v>
      </c>
      <c r="CL237" s="74">
        <f t="shared" ca="1" si="358"/>
        <v>0.67491109406215077</v>
      </c>
    </row>
    <row r="238" spans="1:90" x14ac:dyDescent="0.35">
      <c r="A238" s="73" t="s">
        <v>1769</v>
      </c>
      <c r="B238" s="41">
        <f t="shared" si="359"/>
        <v>45467</v>
      </c>
      <c r="C238" s="57">
        <f>'HAVERW (new)'!B293</f>
        <v>415</v>
      </c>
      <c r="D238" s="57">
        <f>'HAVERW (new)'!C293-'HAVERW (new)'!B293</f>
        <v>80</v>
      </c>
      <c r="E238" s="4">
        <f ca="1">AVERAGE(OFFSET('HAVERD (new)'!B$12,(ROWS('Chart Data'!$A$5:$A238)-1)*7,0,7,1))</f>
        <v>124</v>
      </c>
      <c r="F238" s="4">
        <f ca="1">AVERAGE(OFFSET('HAVERD (new)'!C$12,(ROWS('Chart Data'!$A$5:$A238)-1)*7,0,7,1))</f>
        <v>110.85714285714286</v>
      </c>
      <c r="G238" s="57">
        <f>'HAVERW (new)'!Q293</f>
        <v>43562</v>
      </c>
      <c r="H238" s="4">
        <f ca="1">AVERAGE(OFFSET('HAVERD (new)'!O$12,(ROWS('Chart Data'!$A$5:$A238)-1)*7,0,7,1))</f>
        <v>100.42857142857143</v>
      </c>
      <c r="I238" s="4">
        <f ca="1">AVERAGE(OFFSET('HAVERD (new)'!P$12,(ROWS('Chart Data'!$A$5:$A238)-1)*7,0,7,1))</f>
        <v>99.285714285714292</v>
      </c>
      <c r="J238" s="4">
        <f ca="1">AVERAGE(OFFSET('HAVERD (new)'!Q$12,(ROWS('Chart Data'!$A$5:$A238)-1)*7,0,7,1))</f>
        <v>83.857142857142861</v>
      </c>
      <c r="K238" s="4">
        <f ca="1">AVERAGE(OFFSET('HAVERD (new)'!R$12,(ROWS('Chart Data'!$A$5:$A238)-1)*7,0,7,1))</f>
        <v>87</v>
      </c>
      <c r="L238" s="57">
        <f>'HAVERW (new)'!D293</f>
        <v>3699</v>
      </c>
      <c r="M238" s="57">
        <f>'HAVERW (new)'!F293</f>
        <v>112.27142857142857</v>
      </c>
      <c r="N238" s="4">
        <f ca="1">AVERAGE(OFFSET('HAVERD (new)'!D$12,(ROWS('Chart Data'!$A$5:$A238)-1)*7,0,7,1))</f>
        <v>3.36</v>
      </c>
      <c r="O238" s="4">
        <f ca="1">AVERAGE(OFFSET('HAVERD (new)'!E$12,(ROWS('Chart Data'!$A$5:$A238)-1)*7,0,7,1))</f>
        <v>104.84857142857143</v>
      </c>
      <c r="P238" s="4">
        <f ca="1">AVERAGE(AVERAGE(OFFSET('HAVERD (new)'!F$12,(ROWS('Chart Data'!$A$5:$A238)-1)*7,0,7,1)),AVERAGE(OFFSET('HAVERD (new)'!J$12,(ROWS('Chart Data'!$A$5:$A238)-1)*7,0,7,1)),AVERAGE(OFFSET('HAVERD (new)'!K$12,(ROWS('Chart Data'!$A$5:$A238)-1)*7,0,7,1)))</f>
        <v>101.79</v>
      </c>
      <c r="Q238" s="4">
        <f ca="1">AVERAGE(AVERAGE(OFFSET('HAVERD (new)'!H$12,(ROWS('Chart Data'!$A$5:$A238)-1)*7,0,7,1)),AVERAGE(OFFSET('HAVERD (new)'!I$12,(ROWS('Chart Data'!$A$5:$A238)-1)*7,0,7,1)))</f>
        <v>111.03785714285715</v>
      </c>
      <c r="R238" s="4">
        <f ca="1">AVERAGE(AVERAGE(OFFSET('HAVERD (new)'!L$12,(ROWS('Chart Data'!$A$5:$A238)-1)*7,0,7,1)),AVERAGE(OFFSET('HAVERD (new)'!M$12,(ROWS('Chart Data'!$A$5:$A238)-1)*7,0,7,1)))</f>
        <v>107.54142857142855</v>
      </c>
      <c r="S238" s="57">
        <f>'Fuel demand'!C184</f>
        <v>97.409421341595603</v>
      </c>
      <c r="T238" s="57">
        <f ca="1">AVERAGE(OFFSET(Energy!E$1109,(ROWS('Chart Data'!$A$5:$A238)-1)*7,0,7,1))</f>
        <v>528894.28571428568</v>
      </c>
      <c r="U238" s="57">
        <f ca="1">-AVERAGE(OFFSET('HAVERD (new)'!T$12,(ROWS('Chart Data'!$A$5:$A238)-1)*7,0,7,1))</f>
        <v>-301.71714285714285</v>
      </c>
      <c r="V238" s="4">
        <f ca="1">-AVERAGE(OFFSET('HAVERD (new)'!U$12,(ROWS('Chart Data'!$A$5:$A238)-1)*7,0,7,1))*10000</f>
        <v>-43.2</v>
      </c>
      <c r="W238" s="4"/>
      <c r="Z238" s="4"/>
      <c r="AA238" s="4">
        <f t="shared" si="317"/>
        <v>2.7227722772277252</v>
      </c>
      <c r="AB238" s="4">
        <f t="shared" si="318"/>
        <v>21.212121212121215</v>
      </c>
      <c r="AC238" s="4">
        <f t="shared" ca="1" si="319"/>
        <v>1.1655011655011593</v>
      </c>
      <c r="AD238" s="4">
        <f t="shared" ca="1" si="320"/>
        <v>0.38809831824062613</v>
      </c>
      <c r="AE238" s="4">
        <f t="shared" si="301"/>
        <v>1.6473772633937012</v>
      </c>
      <c r="AF238" s="4">
        <f t="shared" ca="1" si="302"/>
        <v>-0.98591549295774517</v>
      </c>
      <c r="AG238" s="4">
        <f t="shared" ca="1" si="303"/>
        <v>4.6686746987951722</v>
      </c>
      <c r="AH238" s="4">
        <f t="shared" ca="1" si="304"/>
        <v>-2.8145695364238388</v>
      </c>
      <c r="AI238" s="4">
        <f t="shared" ca="1" si="305"/>
        <v>0.66115702479339067</v>
      </c>
      <c r="AJ238" s="4">
        <f t="shared" si="306"/>
        <v>31.916068470458313</v>
      </c>
      <c r="AK238" s="4">
        <f t="shared" si="307"/>
        <v>-19.797938565159711</v>
      </c>
      <c r="AL238" s="4">
        <f t="shared" ca="1" si="361"/>
        <v>3.36</v>
      </c>
      <c r="AM238" s="4">
        <f t="shared" ca="1" si="308"/>
        <v>0.74812282941425501</v>
      </c>
      <c r="AN238" s="4">
        <f t="shared" ca="1" si="309"/>
        <v>2.2594194301460258</v>
      </c>
      <c r="AO238" s="4">
        <f t="shared" ca="1" si="310"/>
        <v>4.6264949959280877</v>
      </c>
      <c r="AP238" s="4">
        <f t="shared" ca="1" si="311"/>
        <v>0.70567145809781184</v>
      </c>
      <c r="AQ238" s="4">
        <f t="shared" si="312"/>
        <v>-9.8413807396950936</v>
      </c>
      <c r="AR238" s="4">
        <f t="shared" ca="1" si="313"/>
        <v>2.0741206788692956</v>
      </c>
      <c r="AS238" s="57">
        <f t="shared" ca="1" si="321"/>
        <v>301.71714285714285</v>
      </c>
      <c r="AT238" s="57">
        <f t="shared" ca="1" si="322"/>
        <v>43.2</v>
      </c>
      <c r="AW238" s="4">
        <f t="shared" si="360"/>
        <v>-4.7660533081783578</v>
      </c>
      <c r="AX238" s="4">
        <f t="shared" si="323"/>
        <v>8.546957428536377</v>
      </c>
      <c r="AY238" s="4">
        <f t="shared" ca="1" si="324"/>
        <v>0.96668897661331132</v>
      </c>
      <c r="AZ238" s="4">
        <f t="shared" ca="1" si="325"/>
        <v>-0.2896225163366184</v>
      </c>
      <c r="BA238" s="4">
        <f t="shared" si="326"/>
        <v>3.6587585650399372</v>
      </c>
      <c r="BB238" s="4">
        <f t="shared" ca="1" si="327"/>
        <v>-1.1611119798121821</v>
      </c>
      <c r="BC238" s="4">
        <f t="shared" ca="1" si="328"/>
        <v>6.9451907776552524</v>
      </c>
      <c r="BD238" s="4">
        <f t="shared" ca="1" si="329"/>
        <v>0.58167848618033136</v>
      </c>
      <c r="BE238" s="4">
        <f t="shared" ca="1" si="330"/>
        <v>1.3919035271376057</v>
      </c>
      <c r="BF238" s="4">
        <f t="shared" si="331"/>
        <v>8.8420588387461656</v>
      </c>
      <c r="BG238" s="4">
        <f t="shared" si="332"/>
        <v>-19.551132937102491</v>
      </c>
      <c r="BH238" s="4">
        <f t="shared" ca="1" si="333"/>
        <v>8.6975000000000016</v>
      </c>
      <c r="BI238" s="4">
        <f t="shared" ca="1" si="334"/>
        <v>1.7624864474565294</v>
      </c>
      <c r="BJ238" s="4">
        <f t="shared" ca="1" si="335"/>
        <v>6.1965262181772776</v>
      </c>
      <c r="BK238" s="4">
        <f t="shared" ca="1" si="336"/>
        <v>2.9683853813736452</v>
      </c>
      <c r="BL238" s="4">
        <f t="shared" ca="1" si="337"/>
        <v>1.354999136078594</v>
      </c>
      <c r="BM238" s="4">
        <f t="shared" si="338"/>
        <v>-6.8978551176095886</v>
      </c>
      <c r="BN238" s="4">
        <f t="shared" ca="1" si="339"/>
        <v>0.1652684274133176</v>
      </c>
      <c r="BO238" s="4">
        <f t="shared" ca="1" si="340"/>
        <v>220.19035714285712</v>
      </c>
      <c r="BP238" s="4">
        <f t="shared" ca="1" si="341"/>
        <v>52.599999999999994</v>
      </c>
      <c r="BS238" s="74">
        <f t="shared" si="314"/>
        <v>0.62501129389035393</v>
      </c>
      <c r="BT238" s="74">
        <f t="shared" si="315"/>
        <v>1.7225405387413419</v>
      </c>
      <c r="BU238" s="74">
        <f t="shared" ca="1" si="342"/>
        <v>0.83182476573058584</v>
      </c>
      <c r="BV238" s="74">
        <f t="shared" ca="1" si="343"/>
        <v>0.65756391285373927</v>
      </c>
      <c r="BW238" s="74">
        <f t="shared" si="344"/>
        <v>1.140271533438709</v>
      </c>
      <c r="BX238" s="74">
        <f t="shared" ca="1" si="345"/>
        <v>0.87042661316906911</v>
      </c>
      <c r="BY238" s="74">
        <f t="shared" ca="1" si="316"/>
        <v>-0.55972820469393048</v>
      </c>
      <c r="BZ238" s="74">
        <f t="shared" ca="1" si="346"/>
        <v>-0.38990617084082263</v>
      </c>
      <c r="CA238" s="74">
        <f t="shared" ca="1" si="347"/>
        <v>-0.59443021739124857</v>
      </c>
      <c r="CB238" s="74">
        <f t="shared" si="348"/>
        <v>-0.57405977928965557</v>
      </c>
      <c r="CC238" s="74">
        <f t="shared" si="349"/>
        <v>-0.85421927641796358</v>
      </c>
      <c r="CD238" s="74">
        <f t="shared" ca="1" si="350"/>
        <v>-0.44781235388011054</v>
      </c>
      <c r="CE238" s="74">
        <f t="shared" ca="1" si="351"/>
        <v>0.60862622813039446</v>
      </c>
      <c r="CF238" s="74">
        <f t="shared" ca="1" si="352"/>
        <v>-0.1443231240838303</v>
      </c>
      <c r="CG238" s="74">
        <f t="shared" ca="1" si="353"/>
        <v>1.1370497532625623</v>
      </c>
      <c r="CH238" s="74">
        <f t="shared" ca="1" si="354"/>
        <v>0.78933902796729849</v>
      </c>
      <c r="CI238" s="74">
        <f t="shared" si="355"/>
        <v>-1.052551095235382</v>
      </c>
      <c r="CJ238" s="74">
        <f t="shared" ca="1" si="356"/>
        <v>-1.1395549416701281</v>
      </c>
      <c r="CK238" s="74">
        <f t="shared" ca="1" si="357"/>
        <v>-1.2995012049247454</v>
      </c>
      <c r="CL238" s="74">
        <f t="shared" ca="1" si="358"/>
        <v>0.73166937873030946</v>
      </c>
    </row>
    <row r="239" spans="1:90" x14ac:dyDescent="0.35">
      <c r="A239" s="73" t="s">
        <v>1770</v>
      </c>
      <c r="B239" s="41">
        <f t="shared" si="359"/>
        <v>45474</v>
      </c>
      <c r="C239" s="57">
        <f>'HAVERW (new)'!B294</f>
        <v>383</v>
      </c>
      <c r="D239" s="57">
        <f>'HAVERW (new)'!C294-'HAVERW (new)'!B294</f>
        <v>68</v>
      </c>
      <c r="E239" s="4">
        <f ca="1">AVERAGE(OFFSET('HAVERD (new)'!B$12,(ROWS('Chart Data'!$A$5:$A239)-1)*7,0,7,1))</f>
        <v>122.57142857142857</v>
      </c>
      <c r="F239" s="4">
        <f ca="1">AVERAGE(OFFSET('HAVERD (new)'!C$12,(ROWS('Chart Data'!$A$5:$A239)-1)*7,0,7,1))</f>
        <v>109.71428571428571</v>
      </c>
      <c r="G239" s="57">
        <f>'HAVERW (new)'!Q294</f>
        <v>43871</v>
      </c>
      <c r="H239" s="4">
        <f ca="1">AVERAGE(OFFSET('HAVERD (new)'!O$12,(ROWS('Chart Data'!$A$5:$A239)-1)*7,0,7,1))</f>
        <v>98.714285714285708</v>
      </c>
      <c r="I239" s="4">
        <f ca="1">AVERAGE(OFFSET('HAVERD (new)'!P$12,(ROWS('Chart Data'!$A$5:$A239)-1)*7,0,7,1))</f>
        <v>97.142857142857139</v>
      </c>
      <c r="J239" s="4">
        <f ca="1">AVERAGE(OFFSET('HAVERD (new)'!Q$12,(ROWS('Chart Data'!$A$5:$A239)-1)*7,0,7,1))</f>
        <v>85</v>
      </c>
      <c r="K239" s="4">
        <f ca="1">AVERAGE(OFFSET('HAVERD (new)'!R$12,(ROWS('Chart Data'!$A$5:$A239)-1)*7,0,7,1))</f>
        <v>85.714285714285708</v>
      </c>
      <c r="L239" s="57">
        <f>'HAVERW (new)'!D294</f>
        <v>3854</v>
      </c>
      <c r="M239" s="57">
        <f>'HAVERW (new)'!F294</f>
        <v>112.32857142857142</v>
      </c>
      <c r="N239" s="4">
        <f ca="1">AVERAGE(OFFSET('HAVERD (new)'!D$12,(ROWS('Chart Data'!$A$5:$A239)-1)*7,0,7,1))</f>
        <v>1.3114285714285714</v>
      </c>
      <c r="O239" s="4">
        <f ca="1">AVERAGE(OFFSET('HAVERD (new)'!E$12,(ROWS('Chart Data'!$A$5:$A239)-1)*7,0,7,1))</f>
        <v>111.42142857142858</v>
      </c>
      <c r="P239" s="4">
        <f ca="1">AVERAGE(AVERAGE(OFFSET('HAVERD (new)'!F$12,(ROWS('Chart Data'!$A$5:$A239)-1)*7,0,7,1)),AVERAGE(OFFSET('HAVERD (new)'!J$12,(ROWS('Chart Data'!$A$5:$A239)-1)*7,0,7,1)),AVERAGE(OFFSET('HAVERD (new)'!K$12,(ROWS('Chart Data'!$A$5:$A239)-1)*7,0,7,1)))</f>
        <v>113.5052380952381</v>
      </c>
      <c r="Q239" s="4">
        <f ca="1">AVERAGE(AVERAGE(OFFSET('HAVERD (new)'!H$12,(ROWS('Chart Data'!$A$5:$A239)-1)*7,0,7,1)),AVERAGE(OFFSET('HAVERD (new)'!I$12,(ROWS('Chart Data'!$A$5:$A239)-1)*7,0,7,1)))</f>
        <v>112.78785714285713</v>
      </c>
      <c r="R239" s="4">
        <f ca="1">AVERAGE(AVERAGE(OFFSET('HAVERD (new)'!L$12,(ROWS('Chart Data'!$A$5:$A239)-1)*7,0,7,1)),AVERAGE(OFFSET('HAVERD (new)'!M$12,(ROWS('Chart Data'!$A$5:$A239)-1)*7,0,7,1)))</f>
        <v>112.86928571428571</v>
      </c>
      <c r="S239" s="57">
        <f>'Fuel demand'!C185</f>
        <v>98.36934762223575</v>
      </c>
      <c r="T239" s="57">
        <f ca="1">AVERAGE(OFFSET(Energy!E$1109,(ROWS('Chart Data'!$A$5:$A239)-1)*7,0,7,1))</f>
        <v>537694.85714285716</v>
      </c>
      <c r="U239" s="57">
        <f ca="1">-AVERAGE(OFFSET('HAVERD (new)'!T$12,(ROWS('Chart Data'!$A$5:$A239)-1)*7,0,7,1))</f>
        <v>-34.352857142857147</v>
      </c>
      <c r="V239" s="4">
        <f ca="1">-AVERAGE(OFFSET('HAVERD (new)'!U$12,(ROWS('Chart Data'!$A$5:$A239)-1)*7,0,7,1))*10000</f>
        <v>-25.4</v>
      </c>
      <c r="W239" s="4"/>
      <c r="Z239" s="4"/>
      <c r="AA239" s="4">
        <f t="shared" si="317"/>
        <v>-9.8823529411764746</v>
      </c>
      <c r="AB239" s="4">
        <f t="shared" si="318"/>
        <v>11.475409836065564</v>
      </c>
      <c r="AC239" s="4">
        <f t="shared" ca="1" si="319"/>
        <v>1.0600706713780772</v>
      </c>
      <c r="AD239" s="4">
        <f t="shared" ca="1" si="320"/>
        <v>-0.64683053040104355</v>
      </c>
      <c r="AE239" s="4">
        <f t="shared" si="301"/>
        <v>2.1752800614854406</v>
      </c>
      <c r="AF239" s="4">
        <f t="shared" ca="1" si="302"/>
        <v>-1.7069701280227667</v>
      </c>
      <c r="AG239" s="4">
        <f t="shared" ca="1" si="303"/>
        <v>3.9755351681957096</v>
      </c>
      <c r="AH239" s="4">
        <f t="shared" ca="1" si="304"/>
        <v>-3.5656401944894611</v>
      </c>
      <c r="AI239" s="4">
        <f t="shared" ca="1" si="305"/>
        <v>0.67114093959730337</v>
      </c>
      <c r="AJ239" s="4">
        <f t="shared" si="306"/>
        <v>50.206718346253233</v>
      </c>
      <c r="AK239" s="4">
        <f t="shared" si="307"/>
        <v>-21.220318605350176</v>
      </c>
      <c r="AL239" s="4">
        <f t="shared" ca="1" si="361"/>
        <v>1.3114285714285714</v>
      </c>
      <c r="AM239" s="4">
        <f t="shared" ca="1" si="308"/>
        <v>2.9541824517866244</v>
      </c>
      <c r="AN239" s="4">
        <f t="shared" ca="1" si="309"/>
        <v>6.8131405243841758</v>
      </c>
      <c r="AO239" s="4">
        <f t="shared" ca="1" si="310"/>
        <v>3.3917615552339964</v>
      </c>
      <c r="AP239" s="4">
        <f t="shared" ca="1" si="311"/>
        <v>1.1697291760035755</v>
      </c>
      <c r="AQ239" s="4">
        <f t="shared" si="312"/>
        <v>-10.784001192286397</v>
      </c>
      <c r="AR239" s="4">
        <f t="shared" ca="1" si="313"/>
        <v>1.5023647885174185</v>
      </c>
      <c r="AS239" s="57">
        <f t="shared" ca="1" si="321"/>
        <v>34.352857142857147</v>
      </c>
      <c r="AT239" s="57">
        <f t="shared" ca="1" si="322"/>
        <v>25.4</v>
      </c>
      <c r="AW239" s="4">
        <f t="shared" si="360"/>
        <v>-5.5822297787665951</v>
      </c>
      <c r="AX239" s="4">
        <f t="shared" si="323"/>
        <v>7.1850406567835368</v>
      </c>
      <c r="AY239" s="4">
        <f t="shared" ca="1" si="324"/>
        <v>0.81897079540122486</v>
      </c>
      <c r="AZ239" s="4">
        <f t="shared" ca="1" si="325"/>
        <v>-0.45133014893687928</v>
      </c>
      <c r="BA239" s="4">
        <f t="shared" si="326"/>
        <v>3.1171293383130791</v>
      </c>
      <c r="BB239" s="4">
        <f t="shared" ca="1" si="327"/>
        <v>-1.3750885543710678</v>
      </c>
      <c r="BC239" s="4">
        <f t="shared" ca="1" si="328"/>
        <v>4.2763829172339953</v>
      </c>
      <c r="BD239" s="4">
        <f t="shared" ca="1" si="329"/>
        <v>-0.95295626227050456</v>
      </c>
      <c r="BE239" s="4">
        <f t="shared" ca="1" si="330"/>
        <v>1.2774306975208038</v>
      </c>
      <c r="BF239" s="4">
        <f t="shared" si="331"/>
        <v>11.134703981492423</v>
      </c>
      <c r="BG239" s="4">
        <f t="shared" si="332"/>
        <v>-20.140773740989339</v>
      </c>
      <c r="BH239" s="4">
        <f t="shared" ca="1" si="333"/>
        <v>6.2389285714285716</v>
      </c>
      <c r="BI239" s="4">
        <f t="shared" ca="1" si="334"/>
        <v>1.4761444246587874</v>
      </c>
      <c r="BJ239" s="4">
        <f t="shared" ca="1" si="335"/>
        <v>5.1609044309219758</v>
      </c>
      <c r="BK239" s="4">
        <f t="shared" ca="1" si="336"/>
        <v>3.2765204042295881</v>
      </c>
      <c r="BL239" s="4">
        <f t="shared" ca="1" si="337"/>
        <v>1.0519868110211716</v>
      </c>
      <c r="BM239" s="4">
        <f t="shared" si="338"/>
        <v>-7.9745731170271865</v>
      </c>
      <c r="BN239" s="4">
        <f t="shared" ca="1" si="339"/>
        <v>0.28005103147214494</v>
      </c>
      <c r="BO239" s="4">
        <f t="shared" ca="1" si="340"/>
        <v>191.9292857142857</v>
      </c>
      <c r="BP239" s="4">
        <f t="shared" ca="1" si="341"/>
        <v>50.6</v>
      </c>
      <c r="BS239" s="74">
        <f t="shared" si="314"/>
        <v>-0.55081549303282362</v>
      </c>
      <c r="BT239" s="74">
        <f t="shared" si="315"/>
        <v>0.72775544279076598</v>
      </c>
      <c r="BU239" s="74">
        <f t="shared" ca="1" si="342"/>
        <v>0.6669981939213534</v>
      </c>
      <c r="BV239" s="74">
        <f t="shared" ca="1" si="343"/>
        <v>0.55271317504106876</v>
      </c>
      <c r="BW239" s="74">
        <f t="shared" si="344"/>
        <v>1.2005533723624167</v>
      </c>
      <c r="BX239" s="74">
        <f t="shared" ca="1" si="345"/>
        <v>0.54196374027508132</v>
      </c>
      <c r="BY239" s="74">
        <f t="shared" ca="1" si="316"/>
        <v>-0.84800383890993758</v>
      </c>
      <c r="BZ239" s="74">
        <f t="shared" ca="1" si="346"/>
        <v>-0.10654249369046587</v>
      </c>
      <c r="CA239" s="74">
        <f t="shared" ca="1" si="347"/>
        <v>-1.0249896620269687</v>
      </c>
      <c r="CB239" s="74">
        <f t="shared" si="348"/>
        <v>-0.50662107721557381</v>
      </c>
      <c r="CC239" s="74">
        <f t="shared" si="349"/>
        <v>-0.85074791547579032</v>
      </c>
      <c r="CD239" s="74">
        <f t="shared" ca="1" si="350"/>
        <v>-0.62828223557838636</v>
      </c>
      <c r="CE239" s="74">
        <f t="shared" ca="1" si="351"/>
        <v>1.6392558074418748</v>
      </c>
      <c r="CF239" s="74">
        <f t="shared" ca="1" si="352"/>
        <v>1.3185760839327103</v>
      </c>
      <c r="CG239" s="74">
        <f t="shared" ca="1" si="353"/>
        <v>1.3353746705792522</v>
      </c>
      <c r="CH239" s="74">
        <f t="shared" ca="1" si="354"/>
        <v>1.3718766305688617</v>
      </c>
      <c r="CI239" s="74">
        <f t="shared" si="355"/>
        <v>-0.81963883938404936</v>
      </c>
      <c r="CJ239" s="74">
        <f t="shared" ca="1" si="356"/>
        <v>-1.0390782915837524</v>
      </c>
      <c r="CK239" s="74">
        <f t="shared" ca="1" si="357"/>
        <v>2.0899879798010761</v>
      </c>
      <c r="CL239" s="74">
        <f t="shared" ca="1" si="358"/>
        <v>0.75927313466181834</v>
      </c>
    </row>
    <row r="240" spans="1:90" x14ac:dyDescent="0.35">
      <c r="A240" s="73" t="s">
        <v>1771</v>
      </c>
      <c r="B240" s="41">
        <f t="shared" si="359"/>
        <v>45481</v>
      </c>
      <c r="C240" s="57">
        <f>'HAVERW (new)'!B295</f>
        <v>399</v>
      </c>
      <c r="D240" s="57">
        <f>'HAVERW (new)'!C295-'HAVERW (new)'!B295</f>
        <v>73</v>
      </c>
      <c r="E240" s="4">
        <f ca="1">AVERAGE(OFFSET('HAVERD (new)'!B$12,(ROWS('Chart Data'!$A$5:$A240)-1)*7,0,7,1))</f>
        <v>122.28571428571429</v>
      </c>
      <c r="F240" s="4">
        <f ca="1">AVERAGE(OFFSET('HAVERD (new)'!C$12,(ROWS('Chart Data'!$A$5:$A240)-1)*7,0,7,1))</f>
        <v>108.85714285714286</v>
      </c>
      <c r="G240" s="57">
        <f>'HAVERW (new)'!Q295</f>
        <v>44327</v>
      </c>
      <c r="H240" s="4">
        <f ca="1">AVERAGE(OFFSET('HAVERD (new)'!O$12,(ROWS('Chart Data'!$A$5:$A240)-1)*7,0,7,1))</f>
        <v>98.714285714285708</v>
      </c>
      <c r="I240" s="4">
        <f ca="1">AVERAGE(OFFSET('HAVERD (new)'!P$12,(ROWS('Chart Data'!$A$5:$A240)-1)*7,0,7,1))</f>
        <v>95</v>
      </c>
      <c r="J240" s="4">
        <f ca="1">AVERAGE(OFFSET('HAVERD (new)'!Q$12,(ROWS('Chart Data'!$A$5:$A240)-1)*7,0,7,1))</f>
        <v>88</v>
      </c>
      <c r="K240" s="4">
        <f ca="1">AVERAGE(OFFSET('HAVERD (new)'!R$12,(ROWS('Chart Data'!$A$5:$A240)-1)*7,0,7,1))</f>
        <v>89.428571428571431</v>
      </c>
      <c r="L240" s="57">
        <f>'HAVERW (new)'!D295</f>
        <v>6053</v>
      </c>
      <c r="M240" s="57">
        <f>'HAVERW (new)'!F295</f>
        <v>111.5</v>
      </c>
      <c r="N240" s="4">
        <f ca="1">AVERAGE(OFFSET('HAVERD (new)'!D$12,(ROWS('Chart Data'!$A$5:$A240)-1)*7,0,7,1))</f>
        <v>4.2671428571428569</v>
      </c>
      <c r="O240" s="4">
        <f ca="1">AVERAGE(OFFSET('HAVERD (new)'!E$12,(ROWS('Chart Data'!$A$5:$A240)-1)*7,0,7,1))</f>
        <v>106.90857142857142</v>
      </c>
      <c r="P240" s="4">
        <f ca="1">AVERAGE(AVERAGE(OFFSET('HAVERD (new)'!F$12,(ROWS('Chart Data'!$A$5:$A240)-1)*7,0,7,1)),AVERAGE(OFFSET('HAVERD (new)'!J$12,(ROWS('Chart Data'!$A$5:$A240)-1)*7,0,7,1)),AVERAGE(OFFSET('HAVERD (new)'!K$12,(ROWS('Chart Data'!$A$5:$A240)-1)*7,0,7,1)))</f>
        <v>105.46904761904761</v>
      </c>
      <c r="Q240" s="4">
        <f ca="1">AVERAGE(AVERAGE(OFFSET('HAVERD (new)'!H$12,(ROWS('Chart Data'!$A$5:$A240)-1)*7,0,7,1)),AVERAGE(OFFSET('HAVERD (new)'!I$12,(ROWS('Chart Data'!$A$5:$A240)-1)*7,0,7,1)))</f>
        <v>112.13928571428571</v>
      </c>
      <c r="R240" s="4">
        <f ca="1">AVERAGE(AVERAGE(OFFSET('HAVERD (new)'!L$12,(ROWS('Chart Data'!$A$5:$A240)-1)*7,0,7,1)),AVERAGE(OFFSET('HAVERD (new)'!M$12,(ROWS('Chart Data'!$A$5:$A240)-1)*7,0,7,1)))</f>
        <v>112.40857142857142</v>
      </c>
      <c r="S240" s="57">
        <f>'Fuel demand'!C186</f>
        <v>98.694556170524734</v>
      </c>
      <c r="T240" s="57">
        <f ca="1">AVERAGE(OFFSET(Energy!E$1109,(ROWS('Chart Data'!$A$5:$A240)-1)*7,0,7,1))</f>
        <v>561176.71428571432</v>
      </c>
      <c r="U240" s="57">
        <f ca="1">-AVERAGE(OFFSET('HAVERD (new)'!T$12,(ROWS('Chart Data'!$A$5:$A240)-1)*7,0,7,1))</f>
        <v>-3.69</v>
      </c>
      <c r="V240" s="4">
        <f ca="1">-AVERAGE(OFFSET('HAVERD (new)'!U$12,(ROWS('Chart Data'!$A$5:$A240)-1)*7,0,7,1))*10000</f>
        <v>-15</v>
      </c>
      <c r="W240" s="4"/>
      <c r="Z240" s="4"/>
      <c r="AA240" s="4">
        <f t="shared" si="317"/>
        <v>4.7244094488188892</v>
      </c>
      <c r="AB240" s="4">
        <f t="shared" si="318"/>
        <v>5.7971014492753659</v>
      </c>
      <c r="AC240" s="4">
        <f t="shared" ca="1" si="319"/>
        <v>1.6627078384798155</v>
      </c>
      <c r="AD240" s="4">
        <f t="shared" ca="1" si="320"/>
        <v>-0.13106159895149849</v>
      </c>
      <c r="AE240" s="4">
        <f t="shared" si="301"/>
        <v>2.8063176937170864</v>
      </c>
      <c r="AF240" s="4">
        <f t="shared" ca="1" si="302"/>
        <v>-0.43227665706052631</v>
      </c>
      <c r="AG240" s="4">
        <f t="shared" ca="1" si="303"/>
        <v>5.7233704292527721</v>
      </c>
      <c r="AH240" s="4">
        <f t="shared" ca="1" si="304"/>
        <v>5.841924398625431</v>
      </c>
      <c r="AI240" s="4">
        <f t="shared" ca="1" si="305"/>
        <v>2.791461412151075</v>
      </c>
      <c r="AJ240" s="4">
        <f t="shared" si="306"/>
        <v>-32.508756567425579</v>
      </c>
      <c r="AK240" s="4">
        <f t="shared" si="307"/>
        <v>-21.185499343633239</v>
      </c>
      <c r="AL240" s="4">
        <f t="shared" ca="1" si="361"/>
        <v>4.2671428571428569</v>
      </c>
      <c r="AM240" s="4">
        <f t="shared" ca="1" si="308"/>
        <v>-0.51447030828337681</v>
      </c>
      <c r="AN240" s="4">
        <f t="shared" ca="1" si="309"/>
        <v>0.59178316120298557</v>
      </c>
      <c r="AO240" s="4">
        <f t="shared" ca="1" si="310"/>
        <v>1.2165716790881298</v>
      </c>
      <c r="AP240" s="4">
        <f t="shared" ca="1" si="311"/>
        <v>-0.18963538000013047</v>
      </c>
      <c r="AQ240" s="4">
        <f t="shared" si="312"/>
        <v>-11.406207183270467</v>
      </c>
      <c r="AR240" s="4">
        <f t="shared" ca="1" si="313"/>
        <v>6.1253430021880328</v>
      </c>
      <c r="AS240" s="57">
        <f t="shared" ca="1" si="321"/>
        <v>3.69</v>
      </c>
      <c r="AT240" s="57">
        <f t="shared" ca="1" si="322"/>
        <v>15</v>
      </c>
      <c r="AW240" s="4">
        <f t="shared" si="360"/>
        <v>-1.3064672223871168</v>
      </c>
      <c r="AX240" s="4">
        <f t="shared" si="323"/>
        <v>9.621158124365536</v>
      </c>
      <c r="AY240" s="4">
        <f t="shared" ca="1" si="324"/>
        <v>1.2054421475445443</v>
      </c>
      <c r="AZ240" s="4">
        <f t="shared" ca="1" si="325"/>
        <v>-0.25770486303439144</v>
      </c>
      <c r="BA240" s="4">
        <f t="shared" si="326"/>
        <v>2.5638663493840363</v>
      </c>
      <c r="BB240" s="4">
        <f t="shared" ca="1" si="327"/>
        <v>-0.92293362900034426</v>
      </c>
      <c r="BC240" s="4">
        <f t="shared" ca="1" si="328"/>
        <v>4.631956707342888</v>
      </c>
      <c r="BD240" s="4">
        <f t="shared" ca="1" si="329"/>
        <v>1.169776493014993</v>
      </c>
      <c r="BE240" s="4">
        <f t="shared" ca="1" si="330"/>
        <v>1.5681299267800708</v>
      </c>
      <c r="BF240" s="4">
        <f t="shared" si="331"/>
        <v>-7.1603488650574736</v>
      </c>
      <c r="BG240" s="4">
        <f t="shared" si="332"/>
        <v>-20.842744390102155</v>
      </c>
      <c r="BH240" s="4">
        <f t="shared" ca="1" si="333"/>
        <v>4.5367857142857142</v>
      </c>
      <c r="BI240" s="4">
        <f t="shared" ca="1" si="334"/>
        <v>1.0650127575544122</v>
      </c>
      <c r="BJ240" s="4">
        <f t="shared" ca="1" si="335"/>
        <v>3.6536115607204156</v>
      </c>
      <c r="BK240" s="4">
        <f t="shared" ca="1" si="336"/>
        <v>3.3355736337786435</v>
      </c>
      <c r="BL240" s="4">
        <f t="shared" ca="1" si="337"/>
        <v>0.68327530275192061</v>
      </c>
      <c r="BM240" s="4">
        <f t="shared" si="338"/>
        <v>-9.4962250173854148</v>
      </c>
      <c r="BN240" s="4">
        <f t="shared" ca="1" si="339"/>
        <v>2.0879761403297641</v>
      </c>
      <c r="BO240" s="4">
        <f t="shared" ca="1" si="340"/>
        <v>149.13142857142859</v>
      </c>
      <c r="BP240" s="4">
        <f t="shared" ca="1" si="341"/>
        <v>40.85</v>
      </c>
      <c r="BS240" s="74">
        <f t="shared" si="314"/>
        <v>3.7097900428765151E-2</v>
      </c>
      <c r="BT240" s="74">
        <f t="shared" si="315"/>
        <v>1.1422492327701725</v>
      </c>
      <c r="BU240" s="74">
        <f t="shared" ca="1" si="342"/>
        <v>0.63403287955950793</v>
      </c>
      <c r="BV240" s="74">
        <f t="shared" ca="1" si="343"/>
        <v>0.47407512168156751</v>
      </c>
      <c r="BW240" s="74">
        <f t="shared" si="344"/>
        <v>1.2895129793177911</v>
      </c>
      <c r="BX240" s="74">
        <f t="shared" ca="1" si="345"/>
        <v>0.54196374027508132</v>
      </c>
      <c r="BY240" s="74">
        <f t="shared" ca="1" si="316"/>
        <v>-0.80959595598424394</v>
      </c>
      <c r="BZ240" s="74">
        <f t="shared" ca="1" si="346"/>
        <v>0.63728715882922327</v>
      </c>
      <c r="CA240" s="74">
        <f t="shared" ca="1" si="347"/>
        <v>0.21884873358733067</v>
      </c>
      <c r="CB240" s="74">
        <f t="shared" si="348"/>
        <v>0.45013831543543159</v>
      </c>
      <c r="CC240" s="74">
        <f t="shared" si="349"/>
        <v>-0.90108264913730951</v>
      </c>
      <c r="CD240" s="74">
        <f t="shared" ca="1" si="350"/>
        <v>-0.36789716916713616</v>
      </c>
      <c r="CE240" s="74">
        <f t="shared" ca="1" si="351"/>
        <v>0.93163597674311893</v>
      </c>
      <c r="CF240" s="74">
        <f t="shared" ca="1" si="352"/>
        <v>0.31508502489331641</v>
      </c>
      <c r="CG240" s="74">
        <f t="shared" ca="1" si="353"/>
        <v>1.261873027753311</v>
      </c>
      <c r="CH240" s="74">
        <f t="shared" ca="1" si="354"/>
        <v>1.3215030210128877</v>
      </c>
      <c r="CI240" s="74">
        <f t="shared" si="355"/>
        <v>-0.74073167939504259</v>
      </c>
      <c r="CJ240" s="74">
        <f t="shared" ca="1" si="356"/>
        <v>-0.77098452486977709</v>
      </c>
      <c r="CK240" s="74">
        <f t="shared" ca="1" si="357"/>
        <v>2.4787138800492929</v>
      </c>
      <c r="CL240" s="74">
        <f t="shared" ca="1" si="358"/>
        <v>0.77540117183528412</v>
      </c>
    </row>
    <row r="241" spans="1:90" x14ac:dyDescent="0.35">
      <c r="A241" s="73" t="s">
        <v>1772</v>
      </c>
      <c r="B241" s="41">
        <f t="shared" si="359"/>
        <v>45488</v>
      </c>
      <c r="C241" s="57">
        <f>'HAVERW (new)'!B296</f>
        <v>425</v>
      </c>
      <c r="D241" s="57">
        <f>'HAVERW (new)'!C296-'HAVERW (new)'!B296</f>
        <v>66</v>
      </c>
      <c r="E241" s="4">
        <f ca="1">AVERAGE(OFFSET('HAVERD (new)'!B$12,(ROWS('Chart Data'!$A$5:$A241)-1)*7,0,7,1))</f>
        <v>123.28571428571429</v>
      </c>
      <c r="F241" s="4">
        <f ca="1">AVERAGE(OFFSET('HAVERD (new)'!C$12,(ROWS('Chart Data'!$A$5:$A241)-1)*7,0,7,1))</f>
        <v>109.28571428571429</v>
      </c>
      <c r="G241" s="57">
        <f>'HAVERW (new)'!Q296</f>
        <v>44003</v>
      </c>
      <c r="H241" s="4">
        <f ca="1">AVERAGE(OFFSET('HAVERD (new)'!O$12,(ROWS('Chart Data'!$A$5:$A241)-1)*7,0,7,1))</f>
        <v>99.571428571428569</v>
      </c>
      <c r="I241" s="4">
        <f ca="1">AVERAGE(OFFSET('HAVERD (new)'!P$12,(ROWS('Chart Data'!$A$5:$A241)-1)*7,0,7,1))</f>
        <v>95.571428571428569</v>
      </c>
      <c r="J241" s="4">
        <f ca="1">AVERAGE(OFFSET('HAVERD (new)'!Q$12,(ROWS('Chart Data'!$A$5:$A241)-1)*7,0,7,1))</f>
        <v>82.714285714285708</v>
      </c>
      <c r="K241" s="4">
        <f ca="1">AVERAGE(OFFSET('HAVERD (new)'!R$12,(ROWS('Chart Data'!$A$5:$A241)-1)*7,0,7,1))</f>
        <v>88.714285714285708</v>
      </c>
      <c r="L241" s="57">
        <f>'HAVERW (new)'!D296</f>
        <v>4641</v>
      </c>
      <c r="M241" s="57">
        <f>'HAVERW (new)'!F296</f>
        <v>107.47142857142855</v>
      </c>
      <c r="N241" s="4">
        <f ca="1">AVERAGE(OFFSET('HAVERD (new)'!D$12,(ROWS('Chart Data'!$A$5:$A241)-1)*7,0,7,1))</f>
        <v>11.161428571428571</v>
      </c>
      <c r="O241" s="4">
        <f ca="1">AVERAGE(OFFSET('HAVERD (new)'!E$12,(ROWS('Chart Data'!$A$5:$A241)-1)*7,0,7,1))</f>
        <v>107.10428571428572</v>
      </c>
      <c r="P241" s="4">
        <f ca="1">AVERAGE(AVERAGE(OFFSET('HAVERD (new)'!F$12,(ROWS('Chart Data'!$A$5:$A241)-1)*7,0,7,1)),AVERAGE(OFFSET('HAVERD (new)'!J$12,(ROWS('Chart Data'!$A$5:$A241)-1)*7,0,7,1)),AVERAGE(OFFSET('HAVERD (new)'!K$12,(ROWS('Chart Data'!$A$5:$A241)-1)*7,0,7,1)))</f>
        <v>103.90428571428572</v>
      </c>
      <c r="Q241" s="4">
        <f ca="1">AVERAGE(AVERAGE(OFFSET('HAVERD (new)'!H$12,(ROWS('Chart Data'!$A$5:$A241)-1)*7,0,7,1)),AVERAGE(OFFSET('HAVERD (new)'!I$12,(ROWS('Chart Data'!$A$5:$A241)-1)*7,0,7,1)))</f>
        <v>113.625</v>
      </c>
      <c r="R241" s="4">
        <f ca="1">AVERAGE(AVERAGE(OFFSET('HAVERD (new)'!L$12,(ROWS('Chart Data'!$A$5:$A241)-1)*7,0,7,1)),AVERAGE(OFFSET('HAVERD (new)'!M$12,(ROWS('Chart Data'!$A$5:$A241)-1)*7,0,7,1)))</f>
        <v>114.23214285714286</v>
      </c>
      <c r="S241" s="57">
        <f>'Fuel demand'!C187</f>
        <v>98.189210988075715</v>
      </c>
      <c r="T241" s="57">
        <f ca="1">AVERAGE(OFFSET(Energy!E$1109,(ROWS('Chart Data'!$A$5:$A241)-1)*7,0,7,1))</f>
        <v>550562.28571428568</v>
      </c>
      <c r="U241" s="57">
        <f ca="1">-AVERAGE(OFFSET('HAVERD (new)'!T$12,(ROWS('Chart Data'!$A$5:$A241)-1)*7,0,7,1))</f>
        <v>-99.287142857142868</v>
      </c>
      <c r="V241" s="4">
        <f ca="1">-AVERAGE(OFFSET('HAVERD (new)'!U$12,(ROWS('Chart Data'!$A$5:$A241)-1)*7,0,7,1))*10000</f>
        <v>-15.800000000000002</v>
      </c>
      <c r="W241" s="4"/>
      <c r="Z241" s="4"/>
      <c r="AA241" s="4">
        <f t="shared" si="317"/>
        <v>2.657004830917864</v>
      </c>
      <c r="AB241" s="4">
        <f t="shared" si="318"/>
        <v>-4.3478260869565188</v>
      </c>
      <c r="AC241" s="4">
        <f t="shared" ca="1" si="319"/>
        <v>3.4772182254196649</v>
      </c>
      <c r="AD241" s="4">
        <f t="shared" ca="1" si="320"/>
        <v>0.65789473684210176</v>
      </c>
      <c r="AE241" s="4">
        <f t="shared" si="301"/>
        <v>2.0193823611240003</v>
      </c>
      <c r="AF241" s="4">
        <f t="shared" ca="1" si="302"/>
        <v>0.14367816091953589</v>
      </c>
      <c r="AG241" s="4">
        <f t="shared" ca="1" si="303"/>
        <v>16.145833333333325</v>
      </c>
      <c r="AH241" s="4">
        <f t="shared" ca="1" si="304"/>
        <v>3.9497307001795212</v>
      </c>
      <c r="AI241" s="4">
        <f t="shared" ca="1" si="305"/>
        <v>1.4705882352941124</v>
      </c>
      <c r="AJ241" s="4">
        <f t="shared" si="306"/>
        <v>24.278022515907981</v>
      </c>
      <c r="AK241" s="4">
        <f t="shared" si="307"/>
        <v>-22.307136218114231</v>
      </c>
      <c r="AL241" s="4">
        <f t="shared" ca="1" si="361"/>
        <v>11.161428571428571</v>
      </c>
      <c r="AM241" s="4">
        <f t="shared" ca="1" si="308"/>
        <v>1.3792543913025757</v>
      </c>
      <c r="AN241" s="4">
        <f t="shared" ca="1" si="309"/>
        <v>0.57895391877129665</v>
      </c>
      <c r="AO241" s="4">
        <f t="shared" ca="1" si="310"/>
        <v>3.0852677009215013</v>
      </c>
      <c r="AP241" s="4">
        <f t="shared" ca="1" si="311"/>
        <v>1.2465496720605707</v>
      </c>
      <c r="AQ241" s="4">
        <f t="shared" si="312"/>
        <v>-13.684740400630224</v>
      </c>
      <c r="AR241" s="4">
        <f t="shared" ca="1" si="313"/>
        <v>2.5848401896493511</v>
      </c>
      <c r="AS241" s="57">
        <f t="shared" ca="1" si="321"/>
        <v>99.287142857142868</v>
      </c>
      <c r="AT241" s="57">
        <f t="shared" ca="1" si="322"/>
        <v>15.800000000000002</v>
      </c>
      <c r="AW241" s="4">
        <f t="shared" si="360"/>
        <v>5.5458403947000967E-2</v>
      </c>
      <c r="AX241" s="4">
        <f t="shared" si="323"/>
        <v>8.5342016026264069</v>
      </c>
      <c r="AY241" s="4">
        <f t="shared" ca="1" si="324"/>
        <v>1.8413744751946792</v>
      </c>
      <c r="AZ241" s="4">
        <f t="shared" ca="1" si="325"/>
        <v>6.7025231432546462E-2</v>
      </c>
      <c r="BA241" s="4">
        <f t="shared" si="326"/>
        <v>2.1620893449300569</v>
      </c>
      <c r="BB241" s="4">
        <f t="shared" ca="1" si="327"/>
        <v>-0.74537102928037557</v>
      </c>
      <c r="BC241" s="4">
        <f t="shared" ca="1" si="328"/>
        <v>7.6283534073942443</v>
      </c>
      <c r="BD241" s="4">
        <f t="shared" ca="1" si="329"/>
        <v>0.85286134197291297</v>
      </c>
      <c r="BE241" s="4">
        <f t="shared" ca="1" si="330"/>
        <v>1.3985869029589704</v>
      </c>
      <c r="BF241" s="4">
        <f t="shared" si="331"/>
        <v>18.473013191298485</v>
      </c>
      <c r="BG241" s="4">
        <f t="shared" si="332"/>
        <v>-21.12772318306434</v>
      </c>
      <c r="BH241" s="4">
        <f t="shared" ca="1" si="333"/>
        <v>5.0250000000000004</v>
      </c>
      <c r="BI241" s="4">
        <f t="shared" ca="1" si="334"/>
        <v>1.1417723410550196</v>
      </c>
      <c r="BJ241" s="4">
        <f t="shared" ca="1" si="335"/>
        <v>2.5608242586261216</v>
      </c>
      <c r="BK241" s="4">
        <f t="shared" ca="1" si="336"/>
        <v>3.0800239827929285</v>
      </c>
      <c r="BL241" s="4">
        <f t="shared" ca="1" si="337"/>
        <v>0.73307873154045688</v>
      </c>
      <c r="BM241" s="4">
        <f t="shared" si="338"/>
        <v>-11.429082378970547</v>
      </c>
      <c r="BN241" s="4">
        <f t="shared" ca="1" si="339"/>
        <v>3.0716671648060245</v>
      </c>
      <c r="BO241" s="4">
        <f t="shared" ca="1" si="340"/>
        <v>109.76178571428571</v>
      </c>
      <c r="BP241" s="4">
        <f t="shared" ca="1" si="341"/>
        <v>24.849999999999998</v>
      </c>
      <c r="BS241" s="74">
        <f t="shared" si="314"/>
        <v>0.99245716480384683</v>
      </c>
      <c r="BT241" s="74">
        <f t="shared" si="315"/>
        <v>0.56195792679900325</v>
      </c>
      <c r="BU241" s="74">
        <f t="shared" ca="1" si="342"/>
        <v>0.74941147982597045</v>
      </c>
      <c r="BV241" s="74">
        <f t="shared" ca="1" si="343"/>
        <v>0.5133941483613188</v>
      </c>
      <c r="BW241" s="74">
        <f t="shared" si="344"/>
        <v>1.2263048375337093</v>
      </c>
      <c r="BX241" s="74">
        <f t="shared" ca="1" si="345"/>
        <v>0.70619517672207521</v>
      </c>
      <c r="BY241" s="74">
        <f t="shared" ca="1" si="316"/>
        <v>-0.48593527891560284</v>
      </c>
      <c r="BZ241" s="74">
        <f t="shared" ca="1" si="346"/>
        <v>-0.67326984799118295</v>
      </c>
      <c r="CA241" s="74">
        <f t="shared" ca="1" si="347"/>
        <v>-2.0350957876959858E-2</v>
      </c>
      <c r="CB241" s="74">
        <f t="shared" si="348"/>
        <v>-0.16420650603942955</v>
      </c>
      <c r="CC241" s="74">
        <f t="shared" si="349"/>
        <v>-1.1458135955605613</v>
      </c>
      <c r="CD241" s="74">
        <f t="shared" ca="1" si="350"/>
        <v>0.23945823465146884</v>
      </c>
      <c r="CE241" s="74">
        <f t="shared" ca="1" si="351"/>
        <v>0.96232414287345691</v>
      </c>
      <c r="CF241" s="74">
        <f t="shared" ca="1" si="352"/>
        <v>0.11969087817588195</v>
      </c>
      <c r="CG241" s="74">
        <f t="shared" ca="1" si="353"/>
        <v>1.430246835107891</v>
      </c>
      <c r="CH241" s="74">
        <f t="shared" ca="1" si="354"/>
        <v>1.5208887965111848</v>
      </c>
      <c r="CI241" s="74">
        <f t="shared" si="355"/>
        <v>-0.86334639346382813</v>
      </c>
      <c r="CJ241" s="74">
        <f t="shared" ca="1" si="356"/>
        <v>-0.89217009038610395</v>
      </c>
      <c r="CK241" s="74">
        <f t="shared" ca="1" si="357"/>
        <v>1.2667888058408425</v>
      </c>
      <c r="CL241" s="74">
        <f t="shared" ca="1" si="358"/>
        <v>0.77416055359117142</v>
      </c>
    </row>
    <row r="242" spans="1:90" x14ac:dyDescent="0.35">
      <c r="A242" s="73" t="s">
        <v>1773</v>
      </c>
      <c r="B242" s="41">
        <f t="shared" si="359"/>
        <v>45495</v>
      </c>
      <c r="C242" s="57">
        <f>'HAVERW (new)'!B297</f>
        <v>409</v>
      </c>
      <c r="D242" s="57">
        <f>'HAVERW (new)'!C297-'HAVERW (new)'!B297</f>
        <v>75</v>
      </c>
      <c r="E242" s="4">
        <f ca="1">AVERAGE(OFFSET('HAVERD (new)'!B$12,(ROWS('Chart Data'!$A$5:$A242)-1)*7,0,7,1))</f>
        <v>121.57142857142857</v>
      </c>
      <c r="F242" s="4">
        <f ca="1">AVERAGE(OFFSET('HAVERD (new)'!C$12,(ROWS('Chart Data'!$A$5:$A242)-1)*7,0,7,1))</f>
        <v>109.71428571428571</v>
      </c>
      <c r="G242" s="57">
        <f>'HAVERW (new)'!Q297</f>
        <v>44317</v>
      </c>
      <c r="H242" s="4">
        <f ca="1">AVERAGE(OFFSET('HAVERD (new)'!O$12,(ROWS('Chart Data'!$A$5:$A242)-1)*7,0,7,1))</f>
        <v>99.142857142857139</v>
      </c>
      <c r="I242" s="4">
        <f ca="1">AVERAGE(OFFSET('HAVERD (new)'!P$12,(ROWS('Chart Data'!$A$5:$A242)-1)*7,0,7,1))</f>
        <v>101.57142857142857</v>
      </c>
      <c r="J242" s="4">
        <f ca="1">AVERAGE(OFFSET('HAVERD (new)'!Q$12,(ROWS('Chart Data'!$A$5:$A242)-1)*7,0,7,1))</f>
        <v>88.857142857142861</v>
      </c>
      <c r="K242" s="4">
        <f ca="1">AVERAGE(OFFSET('HAVERD (new)'!R$12,(ROWS('Chart Data'!$A$5:$A242)-1)*7,0,7,1))</f>
        <v>92.714285714285708</v>
      </c>
      <c r="L242" s="57">
        <f>'HAVERW (new)'!D297</f>
        <v>3268</v>
      </c>
      <c r="M242" s="57">
        <f>'HAVERW (new)'!F297</f>
        <v>107.92857142857143</v>
      </c>
      <c r="N242" s="4">
        <f ca="1">AVERAGE(OFFSET('HAVERD (new)'!D$12,(ROWS('Chart Data'!$A$5:$A242)-1)*7,0,7,1))</f>
        <v>7.7842857142857147</v>
      </c>
      <c r="O242" s="4">
        <f ca="1">AVERAGE(OFFSET('HAVERD (new)'!E$12,(ROWS('Chart Data'!$A$5:$A242)-1)*7,0,7,1))</f>
        <v>107.29</v>
      </c>
      <c r="P242" s="4">
        <f ca="1">AVERAGE(AVERAGE(OFFSET('HAVERD (new)'!F$12,(ROWS('Chart Data'!$A$5:$A242)-1)*7,0,7,1)),AVERAGE(OFFSET('HAVERD (new)'!J$12,(ROWS('Chart Data'!$A$5:$A242)-1)*7,0,7,1)),AVERAGE(OFFSET('HAVERD (new)'!K$12,(ROWS('Chart Data'!$A$5:$A242)-1)*7,0,7,1)))</f>
        <v>105.90714285714284</v>
      </c>
      <c r="Q242" s="4">
        <f ca="1">AVERAGE(AVERAGE(OFFSET('HAVERD (new)'!H$12,(ROWS('Chart Data'!$A$5:$A242)-1)*7,0,7,1)),AVERAGE(OFFSET('HAVERD (new)'!I$12,(ROWS('Chart Data'!$A$5:$A242)-1)*7,0,7,1)))</f>
        <v>113.39785714285713</v>
      </c>
      <c r="R242" s="4">
        <f ca="1">AVERAGE(AVERAGE(OFFSET('HAVERD (new)'!L$12,(ROWS('Chart Data'!$A$5:$A242)-1)*7,0,7,1)),AVERAGE(OFFSET('HAVERD (new)'!M$12,(ROWS('Chart Data'!$A$5:$A242)-1)*7,0,7,1)))</f>
        <v>115.48785714285714</v>
      </c>
      <c r="S242" s="57">
        <f>'Fuel demand'!C188</f>
        <v>97.502343191921938</v>
      </c>
      <c r="T242" s="57">
        <f ca="1">AVERAGE(OFFSET(Energy!E$1109,(ROWS('Chart Data'!$A$5:$A242)-1)*7,0,7,1))</f>
        <v>532686.42857142852</v>
      </c>
      <c r="U242" s="57">
        <f ca="1">-AVERAGE(OFFSET('HAVERD (new)'!T$12,(ROWS('Chart Data'!$A$5:$A242)-1)*7,0,7,1))</f>
        <v>-143.49571428571429</v>
      </c>
      <c r="V242" s="4">
        <f ca="1">-AVERAGE(OFFSET('HAVERD (new)'!U$12,(ROWS('Chart Data'!$A$5:$A242)-1)*7,0,7,1))*10000</f>
        <v>-29.599999999999998</v>
      </c>
      <c r="W242" s="4"/>
      <c r="Z242" s="4"/>
      <c r="AA242" s="4">
        <f t="shared" si="317"/>
        <v>-2.8503562945368155</v>
      </c>
      <c r="AB242" s="4">
        <f t="shared" si="318"/>
        <v>8.6956521739130377</v>
      </c>
      <c r="AC242" s="4">
        <f t="shared" ca="1" si="319"/>
        <v>2.2836538461538325</v>
      </c>
      <c r="AD242" s="4">
        <f t="shared" ca="1" si="320"/>
        <v>1.1857707509881354</v>
      </c>
      <c r="AE242" s="4">
        <f t="shared" si="301"/>
        <v>3.7528679121599406</v>
      </c>
      <c r="AF242" s="4">
        <f t="shared" ca="1" si="302"/>
        <v>-0.43041606886656814</v>
      </c>
      <c r="AG242" s="4">
        <f t="shared" ca="1" si="303"/>
        <v>20.508474576271183</v>
      </c>
      <c r="AH242" s="4">
        <f t="shared" ca="1" si="304"/>
        <v>7.241379310344831</v>
      </c>
      <c r="AI242" s="4">
        <f t="shared" ca="1" si="305"/>
        <v>2.5276461295418606</v>
      </c>
      <c r="AJ242" s="4">
        <f t="shared" si="306"/>
        <v>28.552689112374285</v>
      </c>
      <c r="AK242" s="4">
        <f t="shared" si="307"/>
        <v>-20.748977236966336</v>
      </c>
      <c r="AL242" s="4">
        <f t="shared" ca="1" si="361"/>
        <v>7.7842857142857147</v>
      </c>
      <c r="AM242" s="4">
        <f t="shared" ca="1" si="308"/>
        <v>-0.23909780428515992</v>
      </c>
      <c r="AN242" s="4">
        <f t="shared" ca="1" si="309"/>
        <v>-1.7185608102733729</v>
      </c>
      <c r="AO242" s="4">
        <f t="shared" ca="1" si="310"/>
        <v>1.6298468097637242</v>
      </c>
      <c r="AP242" s="4">
        <f t="shared" ca="1" si="311"/>
        <v>0.50162858350530914</v>
      </c>
      <c r="AQ242" s="4">
        <f t="shared" si="312"/>
        <v>-14.488048552742516</v>
      </c>
      <c r="AR242" s="4">
        <f t="shared" ca="1" si="313"/>
        <v>1.4006200201234442</v>
      </c>
      <c r="AS242" s="57">
        <f t="shared" ca="1" si="321"/>
        <v>143.49571428571429</v>
      </c>
      <c r="AT242" s="57">
        <f t="shared" ca="1" si="322"/>
        <v>29.599999999999998</v>
      </c>
      <c r="AW242" s="4">
        <f t="shared" si="360"/>
        <v>-1.3378237389941341</v>
      </c>
      <c r="AX242" s="4">
        <f t="shared" si="323"/>
        <v>5.4050843430743623</v>
      </c>
      <c r="AY242" s="4">
        <f t="shared" ca="1" si="324"/>
        <v>2.1209126453578477</v>
      </c>
      <c r="AZ242" s="4">
        <f t="shared" ca="1" si="325"/>
        <v>0.26644333961942379</v>
      </c>
      <c r="BA242" s="4">
        <f t="shared" si="326"/>
        <v>2.688462007121617</v>
      </c>
      <c r="BB242" s="4">
        <f t="shared" ca="1" si="327"/>
        <v>-0.60649617325758132</v>
      </c>
      <c r="BC242" s="4">
        <f t="shared" ca="1" si="328"/>
        <v>11.588303376763248</v>
      </c>
      <c r="BD242" s="4">
        <f t="shared" ca="1" si="329"/>
        <v>3.3668485536650805</v>
      </c>
      <c r="BE242" s="4">
        <f t="shared" ca="1" si="330"/>
        <v>1.8652091791460879</v>
      </c>
      <c r="BF242" s="4">
        <f t="shared" si="331"/>
        <v>17.63216835177748</v>
      </c>
      <c r="BG242" s="4">
        <f t="shared" si="332"/>
        <v>-21.365482851015997</v>
      </c>
      <c r="BH242" s="4">
        <f t="shared" ca="1" si="333"/>
        <v>6.1310714285714285</v>
      </c>
      <c r="BI242" s="4">
        <f t="shared" ca="1" si="334"/>
        <v>0.89496718263016584</v>
      </c>
      <c r="BJ242" s="4">
        <f t="shared" ca="1" si="335"/>
        <v>1.5663291985212713</v>
      </c>
      <c r="BK242" s="4">
        <f t="shared" ca="1" si="336"/>
        <v>2.3308619362518379</v>
      </c>
      <c r="BL242" s="4">
        <f t="shared" ca="1" si="337"/>
        <v>0.68206801289233121</v>
      </c>
      <c r="BM242" s="4">
        <f t="shared" si="338"/>
        <v>-12.590749332232402</v>
      </c>
      <c r="BN242" s="4">
        <f t="shared" ca="1" si="339"/>
        <v>2.9032920001195617</v>
      </c>
      <c r="BO242" s="4">
        <f t="shared" ca="1" si="340"/>
        <v>70.206428571428575</v>
      </c>
      <c r="BP242" s="4">
        <f t="shared" ca="1" si="341"/>
        <v>21.45</v>
      </c>
      <c r="BS242" s="74">
        <f t="shared" si="314"/>
        <v>0.40454377134225811</v>
      </c>
      <c r="BT242" s="74">
        <f t="shared" si="315"/>
        <v>1.3080467487619354</v>
      </c>
      <c r="BU242" s="74">
        <f t="shared" ca="1" si="342"/>
        <v>0.55161959365489088</v>
      </c>
      <c r="BV242" s="74">
        <f t="shared" ca="1" si="343"/>
        <v>0.55271317504106876</v>
      </c>
      <c r="BW242" s="74">
        <f t="shared" si="344"/>
        <v>1.2875621107442083</v>
      </c>
      <c r="BX242" s="74">
        <f t="shared" ca="1" si="345"/>
        <v>0.62407945849857827</v>
      </c>
      <c r="BY242" s="74">
        <f t="shared" ca="1" si="316"/>
        <v>-5.8194823780957493E-2</v>
      </c>
      <c r="BZ242" s="74">
        <f t="shared" ca="1" si="346"/>
        <v>0.84980991669199257</v>
      </c>
      <c r="CA242" s="74">
        <f t="shared" ca="1" si="347"/>
        <v>1.3191673143230518</v>
      </c>
      <c r="CB242" s="74">
        <f t="shared" si="348"/>
        <v>-0.76158287989565077</v>
      </c>
      <c r="CC242" s="74">
        <f t="shared" si="349"/>
        <v>-1.1180427080231694</v>
      </c>
      <c r="CD242" s="74">
        <f t="shared" ca="1" si="350"/>
        <v>-5.8052783713052884E-2</v>
      </c>
      <c r="CE242" s="74">
        <f t="shared" ca="1" si="351"/>
        <v>0.99144430051538057</v>
      </c>
      <c r="CF242" s="74">
        <f t="shared" ca="1" si="352"/>
        <v>0.36979062896514758</v>
      </c>
      <c r="CG242" s="74">
        <f t="shared" ca="1" si="353"/>
        <v>1.4045050703296418</v>
      </c>
      <c r="CH242" s="74">
        <f t="shared" ca="1" si="354"/>
        <v>1.6581861695335118</v>
      </c>
      <c r="CI242" s="74">
        <f t="shared" si="355"/>
        <v>-1.0300049495428674</v>
      </c>
      <c r="CJ242" s="74">
        <f t="shared" ca="1" si="356"/>
        <v>-1.0962598199809064</v>
      </c>
      <c r="CK242" s="74">
        <f t="shared" ca="1" si="357"/>
        <v>0.70633820441141104</v>
      </c>
      <c r="CL242" s="74">
        <f t="shared" ca="1" si="358"/>
        <v>0.75275988888022627</v>
      </c>
    </row>
    <row r="243" spans="1:90" x14ac:dyDescent="0.35">
      <c r="A243" s="73" t="s">
        <v>1774</v>
      </c>
      <c r="B243" s="41">
        <f t="shared" si="359"/>
        <v>45502</v>
      </c>
      <c r="C243" s="57">
        <f>'HAVERW (new)'!B298</f>
        <v>377</v>
      </c>
      <c r="D243" s="57">
        <f>'HAVERW (new)'!C298-'HAVERW (new)'!B298</f>
        <v>70</v>
      </c>
      <c r="E243" s="4">
        <f ca="1">AVERAGE(OFFSET('HAVERD (new)'!B$12,(ROWS('Chart Data'!$A$5:$A243)-1)*7,0,7,1))</f>
        <v>120.14285714285714</v>
      </c>
      <c r="F243" s="4">
        <f ca="1">AVERAGE(OFFSET('HAVERD (new)'!C$12,(ROWS('Chart Data'!$A$5:$A243)-1)*7,0,7,1))</f>
        <v>108.28571428571429</v>
      </c>
      <c r="G243" s="57">
        <f>'HAVERW (new)'!Q298</f>
        <v>43490</v>
      </c>
      <c r="H243" s="4">
        <f ca="1">AVERAGE(OFFSET('HAVERD (new)'!O$12,(ROWS('Chart Data'!$A$5:$A243)-1)*7,0,7,1))</f>
        <v>98.428571428571431</v>
      </c>
      <c r="I243" s="4">
        <f ca="1">AVERAGE(OFFSET('HAVERD (new)'!P$12,(ROWS('Chart Data'!$A$5:$A243)-1)*7,0,7,1))</f>
        <v>102</v>
      </c>
      <c r="J243" s="4">
        <f ca="1">AVERAGE(OFFSET('HAVERD (new)'!Q$12,(ROWS('Chart Data'!$A$5:$A243)-1)*7,0,7,1))</f>
        <v>81.571428571428569</v>
      </c>
      <c r="K243" s="4">
        <f ca="1">AVERAGE(OFFSET('HAVERD (new)'!R$12,(ROWS('Chart Data'!$A$5:$A243)-1)*7,0,7,1))</f>
        <v>90.142857142857139</v>
      </c>
      <c r="L243" s="57">
        <f>'HAVERW (new)'!D298</f>
        <v>3770</v>
      </c>
      <c r="M243" s="57">
        <f>'HAVERW (new)'!F298</f>
        <v>108.7</v>
      </c>
      <c r="N243" s="4">
        <f ca="1">AVERAGE(OFFSET('HAVERD (new)'!D$12,(ROWS('Chart Data'!$A$5:$A243)-1)*7,0,7,1))</f>
        <v>5.154285714285713</v>
      </c>
      <c r="O243" s="4">
        <f ca="1">AVERAGE(OFFSET('HAVERD (new)'!E$12,(ROWS('Chart Data'!$A$5:$A243)-1)*7,0,7,1))</f>
        <v>115.11</v>
      </c>
      <c r="P243" s="4">
        <f ca="1">AVERAGE(AVERAGE(OFFSET('HAVERD (new)'!F$12,(ROWS('Chart Data'!$A$5:$A243)-1)*7,0,7,1)),AVERAGE(OFFSET('HAVERD (new)'!J$12,(ROWS('Chart Data'!$A$5:$A243)-1)*7,0,7,1)),AVERAGE(OFFSET('HAVERD (new)'!K$12,(ROWS('Chart Data'!$A$5:$A243)-1)*7,0,7,1)))</f>
        <v>117.34238095238095</v>
      </c>
      <c r="Q243" s="4">
        <f ca="1">AVERAGE(AVERAGE(OFFSET('HAVERD (new)'!H$12,(ROWS('Chart Data'!$A$5:$A243)-1)*7,0,7,1)),AVERAGE(OFFSET('HAVERD (new)'!I$12,(ROWS('Chart Data'!$A$5:$A243)-1)*7,0,7,1)))</f>
        <v>120.07857142857145</v>
      </c>
      <c r="R243" s="4">
        <f ca="1">AVERAGE(AVERAGE(OFFSET('HAVERD (new)'!L$12,(ROWS('Chart Data'!$A$5:$A243)-1)*7,0,7,1)),AVERAGE(OFFSET('HAVERD (new)'!M$12,(ROWS('Chart Data'!$A$5:$A243)-1)*7,0,7,1)))</f>
        <v>120.05857142857143</v>
      </c>
      <c r="S243" s="57">
        <f>'Fuel demand'!C189</f>
        <v>97.041400797117518</v>
      </c>
      <c r="T243" s="57">
        <f ca="1">AVERAGE(OFFSET(Energy!E$1109,(ROWS('Chart Data'!$A$5:$A243)-1)*7,0,7,1))</f>
        <v>532135</v>
      </c>
      <c r="U243" s="57">
        <f ca="1">-AVERAGE(OFFSET('HAVERD (new)'!T$12,(ROWS('Chart Data'!$A$5:$A243)-1)*7,0,7,1))</f>
        <v>-142.48000000000002</v>
      </c>
      <c r="V243" s="4">
        <f ca="1">-AVERAGE(OFFSET('HAVERD (new)'!U$12,(ROWS('Chart Data'!$A$5:$A243)-1)*7,0,7,1))*10000</f>
        <v>-157.60000000000002</v>
      </c>
      <c r="W243" s="4"/>
      <c r="Z243" s="4"/>
      <c r="AA243" s="4">
        <f t="shared" si="317"/>
        <v>-7.8239608801956013</v>
      </c>
      <c r="AB243" s="4">
        <f t="shared" si="318"/>
        <v>0</v>
      </c>
      <c r="AC243" s="4">
        <f t="shared" ca="1" si="319"/>
        <v>3.8271604938271642</v>
      </c>
      <c r="AD243" s="4">
        <f t="shared" ca="1" si="320"/>
        <v>1.7449664429530332</v>
      </c>
      <c r="AE243" s="4">
        <f t="shared" si="301"/>
        <v>2.5054800009427947</v>
      </c>
      <c r="AF243" s="4">
        <f t="shared" ca="1" si="302"/>
        <v>0.5839416058394109</v>
      </c>
      <c r="AG243" s="4">
        <f t="shared" ca="1" si="303"/>
        <v>13.694267515923574</v>
      </c>
      <c r="AH243" s="4">
        <f t="shared" ca="1" si="304"/>
        <v>-1.7211703958691982</v>
      </c>
      <c r="AI243" s="4">
        <f t="shared" ca="1" si="305"/>
        <v>1.2841091492776791</v>
      </c>
      <c r="AJ243" s="4">
        <f t="shared" si="306"/>
        <v>-0.15940488841656997</v>
      </c>
      <c r="AK243" s="4">
        <f t="shared" si="307"/>
        <v>-20.165774839995809</v>
      </c>
      <c r="AL243" s="4">
        <f t="shared" ca="1" si="361"/>
        <v>5.154285714285713</v>
      </c>
      <c r="AM243" s="4">
        <f t="shared" ca="1" si="308"/>
        <v>0.75021568701001407</v>
      </c>
      <c r="AN243" s="4">
        <f t="shared" ca="1" si="309"/>
        <v>1.4324583537431268</v>
      </c>
      <c r="AO243" s="4">
        <f t="shared" ca="1" si="310"/>
        <v>3.2166561266278482</v>
      </c>
      <c r="AP243" s="4">
        <f t="shared" ca="1" si="311"/>
        <v>-0.13605765517404889</v>
      </c>
      <c r="AQ243" s="4">
        <f t="shared" si="312"/>
        <v>-11.405842931523214</v>
      </c>
      <c r="AR243" s="4">
        <f t="shared" ca="1" si="313"/>
        <v>0.52036586175425725</v>
      </c>
      <c r="AS243" s="57">
        <f t="shared" ca="1" si="321"/>
        <v>142.48000000000002</v>
      </c>
      <c r="AT243" s="57">
        <f t="shared" ca="1" si="322"/>
        <v>157.60000000000002</v>
      </c>
      <c r="AW243" s="4">
        <f t="shared" si="360"/>
        <v>-0.82322572374891578</v>
      </c>
      <c r="AX243" s="4">
        <f t="shared" si="323"/>
        <v>2.5362318840579712</v>
      </c>
      <c r="AY243" s="4">
        <f t="shared" ca="1" si="324"/>
        <v>2.8126851009701195</v>
      </c>
      <c r="AZ243" s="4">
        <f t="shared" ca="1" si="325"/>
        <v>0.86439258295794297</v>
      </c>
      <c r="BA243" s="4">
        <f t="shared" si="326"/>
        <v>2.7710119919859557</v>
      </c>
      <c r="BB243" s="4">
        <f t="shared" ca="1" si="327"/>
        <v>-3.3768239792036914E-2</v>
      </c>
      <c r="BC243" s="4">
        <f t="shared" ca="1" si="328"/>
        <v>14.017986463695213</v>
      </c>
      <c r="BD243" s="4">
        <f t="shared" ca="1" si="329"/>
        <v>3.8279660033201468</v>
      </c>
      <c r="BE243" s="4">
        <f t="shared" ca="1" si="330"/>
        <v>2.018451231566182</v>
      </c>
      <c r="BF243" s="4">
        <f t="shared" si="331"/>
        <v>5.0406375431100292</v>
      </c>
      <c r="BG243" s="4">
        <f t="shared" si="332"/>
        <v>-21.101846909677402</v>
      </c>
      <c r="BH243" s="4">
        <f t="shared" ca="1" si="333"/>
        <v>7.0917857142857139</v>
      </c>
      <c r="BI243" s="4">
        <f t="shared" ca="1" si="334"/>
        <v>0.34397549143601325</v>
      </c>
      <c r="BJ243" s="4">
        <f t="shared" ca="1" si="335"/>
        <v>0.22115865586100902</v>
      </c>
      <c r="BK243" s="4">
        <f t="shared" ca="1" si="336"/>
        <v>2.2870855791003009</v>
      </c>
      <c r="BL243" s="4">
        <f t="shared" ca="1" si="337"/>
        <v>0.35562130509792511</v>
      </c>
      <c r="BM243" s="4">
        <f t="shared" si="338"/>
        <v>-12.746209767041606</v>
      </c>
      <c r="BN243" s="4">
        <f t="shared" ca="1" si="339"/>
        <v>2.6577922684287714</v>
      </c>
      <c r="BO243" s="4">
        <f t="shared" ca="1" si="340"/>
        <v>97.238214285714292</v>
      </c>
      <c r="BP243" s="4">
        <f t="shared" ca="1" si="341"/>
        <v>54.500000000000007</v>
      </c>
      <c r="BS243" s="74">
        <f t="shared" si="314"/>
        <v>-0.77128301558091938</v>
      </c>
      <c r="BT243" s="74">
        <f t="shared" si="315"/>
        <v>0.89355295878252861</v>
      </c>
      <c r="BU243" s="74">
        <f t="shared" ca="1" si="342"/>
        <v>0.3867930218456585</v>
      </c>
      <c r="BV243" s="74">
        <f t="shared" ca="1" si="343"/>
        <v>0.42164975277523292</v>
      </c>
      <c r="BW243" s="74">
        <f t="shared" si="344"/>
        <v>1.1262252797089132</v>
      </c>
      <c r="BX243" s="74">
        <f t="shared" ca="1" si="345"/>
        <v>0.48721992812608522</v>
      </c>
      <c r="BY243" s="74">
        <f t="shared" ca="1" si="316"/>
        <v>0.20425135798300836</v>
      </c>
      <c r="BZ243" s="74">
        <f t="shared" ca="1" si="346"/>
        <v>-0.95663352514153965</v>
      </c>
      <c r="CA243" s="74">
        <f t="shared" ca="1" si="347"/>
        <v>0.45804842505161641</v>
      </c>
      <c r="CB243" s="74">
        <f t="shared" si="348"/>
        <v>-0.54316850285572138</v>
      </c>
      <c r="CC243" s="74">
        <f t="shared" si="349"/>
        <v>-1.0711793353038237</v>
      </c>
      <c r="CD243" s="74">
        <f t="shared" ca="1" si="350"/>
        <v>-0.28974389403838496</v>
      </c>
      <c r="CE243" s="74">
        <f t="shared" ca="1" si="351"/>
        <v>2.2176269384530105</v>
      </c>
      <c r="CF243" s="74">
        <f t="shared" ca="1" si="352"/>
        <v>1.7977258204662145</v>
      </c>
      <c r="CG243" s="74">
        <f t="shared" ca="1" si="353"/>
        <v>2.1616205608043453</v>
      </c>
      <c r="CH243" s="74">
        <f t="shared" ca="1" si="354"/>
        <v>2.1579392355004505</v>
      </c>
      <c r="CI243" s="74">
        <f t="shared" si="355"/>
        <v>-1.1418459681258968</v>
      </c>
      <c r="CJ243" s="74">
        <f t="shared" ca="1" si="356"/>
        <v>-1.1025555129445674</v>
      </c>
      <c r="CK243" s="74">
        <f t="shared" ca="1" si="357"/>
        <v>0.71921484041012873</v>
      </c>
      <c r="CL243" s="74">
        <f t="shared" ca="1" si="358"/>
        <v>0.5542609698221852</v>
      </c>
    </row>
    <row r="244" spans="1:90" x14ac:dyDescent="0.35">
      <c r="A244" s="73" t="s">
        <v>1775</v>
      </c>
      <c r="B244" s="41">
        <f t="shared" si="359"/>
        <v>45509</v>
      </c>
      <c r="C244" s="57">
        <f>'HAVERW (new)'!B299</f>
        <v>378</v>
      </c>
      <c r="D244" s="57">
        <f>'HAVERW (new)'!C299-'HAVERW (new)'!B299</f>
        <v>67</v>
      </c>
      <c r="E244" s="4">
        <f ca="1">AVERAGE(OFFSET('HAVERD (new)'!B$12,(ROWS('Chart Data'!$A$5:$A244)-1)*7,0,7,1))</f>
        <v>119.14285714285714</v>
      </c>
      <c r="F244" s="4">
        <f ca="1">AVERAGE(OFFSET('HAVERD (new)'!C$12,(ROWS('Chart Data'!$A$5:$A244)-1)*7,0,7,1))</f>
        <v>107.42857142857143</v>
      </c>
      <c r="G244" s="57">
        <f>'HAVERW (new)'!Q299</f>
        <v>43598</v>
      </c>
      <c r="H244" s="4">
        <f ca="1">AVERAGE(OFFSET('HAVERD (new)'!O$12,(ROWS('Chart Data'!$A$5:$A244)-1)*7,0,7,1))</f>
        <v>98</v>
      </c>
      <c r="I244" s="4">
        <f ca="1">AVERAGE(OFFSET('HAVERD (new)'!P$12,(ROWS('Chart Data'!$A$5:$A244)-1)*7,0,7,1))</f>
        <v>95.571428571428569</v>
      </c>
      <c r="J244" s="4">
        <f ca="1">AVERAGE(OFFSET('HAVERD (new)'!Q$12,(ROWS('Chart Data'!$A$5:$A244)-1)*7,0,7,1))</f>
        <v>84.857142857142861</v>
      </c>
      <c r="K244" s="4">
        <f ca="1">AVERAGE(OFFSET('HAVERD (new)'!R$12,(ROWS('Chart Data'!$A$5:$A244)-1)*7,0,7,1))</f>
        <v>87.857142857142861</v>
      </c>
      <c r="L244" s="57">
        <f>'HAVERW (new)'!D299</f>
        <v>3899</v>
      </c>
      <c r="M244" s="57">
        <f>'HAVERW (new)'!F299</f>
        <v>106.24285714285713</v>
      </c>
      <c r="N244" s="4">
        <f ca="1">AVERAGE(OFFSET('HAVERD (new)'!D$12,(ROWS('Chart Data'!$A$5:$A244)-1)*7,0,7,1))</f>
        <v>0.76142857142857134</v>
      </c>
      <c r="O244" s="4">
        <f ca="1">AVERAGE(OFFSET('HAVERD (new)'!E$12,(ROWS('Chart Data'!$A$5:$A244)-1)*7,0,7,1))</f>
        <v>114.56714285714285</v>
      </c>
      <c r="P244" s="4">
        <f ca="1">AVERAGE(AVERAGE(OFFSET('HAVERD (new)'!F$12,(ROWS('Chart Data'!$A$5:$A244)-1)*7,0,7,1)),AVERAGE(OFFSET('HAVERD (new)'!J$12,(ROWS('Chart Data'!$A$5:$A244)-1)*7,0,7,1)),AVERAGE(OFFSET('HAVERD (new)'!K$12,(ROWS('Chart Data'!$A$5:$A244)-1)*7,0,7,1)))</f>
        <v>118.04857142857141</v>
      </c>
      <c r="Q244" s="4">
        <f ca="1">AVERAGE(AVERAGE(OFFSET('HAVERD (new)'!H$12,(ROWS('Chart Data'!$A$5:$A244)-1)*7,0,7,1)),AVERAGE(OFFSET('HAVERD (new)'!I$12,(ROWS('Chart Data'!$A$5:$A244)-1)*7,0,7,1)))</f>
        <v>120.185</v>
      </c>
      <c r="R244" s="4">
        <f ca="1">AVERAGE(AVERAGE(OFFSET('HAVERD (new)'!L$12,(ROWS('Chart Data'!$A$5:$A244)-1)*7,0,7,1)),AVERAGE(OFFSET('HAVERD (new)'!M$12,(ROWS('Chart Data'!$A$5:$A244)-1)*7,0,7,1)))</f>
        <v>119.08499999999999</v>
      </c>
      <c r="S244" s="57">
        <f>'Fuel demand'!C190</f>
        <v>96.365904113992073</v>
      </c>
      <c r="T244" s="57">
        <f ca="1">AVERAGE(OFFSET(Energy!E$1109,(ROWS('Chart Data'!$A$5:$A244)-1)*7,0,7,1))</f>
        <v>525284.57142857148</v>
      </c>
      <c r="U244" s="57">
        <f ca="1">-AVERAGE(OFFSET('HAVERD (new)'!T$12,(ROWS('Chart Data'!$A$5:$A244)-1)*7,0,7,1))</f>
        <v>-238.12428571428572</v>
      </c>
      <c r="V244" s="4">
        <f ca="1">-AVERAGE(OFFSET('HAVERD (new)'!U$12,(ROWS('Chart Data'!$A$5:$A244)-1)*7,0,7,1))*10000</f>
        <v>-802.8</v>
      </c>
      <c r="W244" s="4"/>
      <c r="Z244" s="4"/>
      <c r="AA244" s="4">
        <f t="shared" si="317"/>
        <v>-5.9701492537313383</v>
      </c>
      <c r="AB244" s="4">
        <f t="shared" si="318"/>
        <v>-6.944444444444442</v>
      </c>
      <c r="AC244" s="4">
        <f t="shared" ca="1" si="319"/>
        <v>2.9629629629629672</v>
      </c>
      <c r="AD244" s="4">
        <f t="shared" ca="1" si="320"/>
        <v>1.0752688172043001</v>
      </c>
      <c r="AE244" s="4">
        <f t="shared" si="301"/>
        <v>3.1026817386369032</v>
      </c>
      <c r="AF244" s="4">
        <f t="shared" ca="1" si="302"/>
        <v>-0.72358900144716687</v>
      </c>
      <c r="AG244" s="4">
        <f t="shared" ca="1" si="303"/>
        <v>5.8544303797468222</v>
      </c>
      <c r="AH244" s="4">
        <f t="shared" ca="1" si="304"/>
        <v>0.33783783783785104</v>
      </c>
      <c r="AI244" s="4">
        <f t="shared" ca="1" si="305"/>
        <v>-1.4423076923076872</v>
      </c>
      <c r="AJ244" s="4">
        <f t="shared" si="306"/>
        <v>4.3659553593328404</v>
      </c>
      <c r="AK244" s="4">
        <f t="shared" si="307"/>
        <v>-21.334884704886825</v>
      </c>
      <c r="AL244" s="4">
        <f t="shared" ca="1" si="361"/>
        <v>0.76142857142857134</v>
      </c>
      <c r="AM244" s="4">
        <f t="shared" ca="1" si="308"/>
        <v>4.8203479329229193</v>
      </c>
      <c r="AN244" s="4">
        <f t="shared" ca="1" si="309"/>
        <v>12.447099486984058</v>
      </c>
      <c r="AO244" s="4">
        <f t="shared" ca="1" si="310"/>
        <v>3.2175150600561864</v>
      </c>
      <c r="AP244" s="4">
        <f t="shared" ca="1" si="311"/>
        <v>0.58340170857664742</v>
      </c>
      <c r="AQ244" s="4">
        <f t="shared" si="312"/>
        <v>-12.924067552910312</v>
      </c>
      <c r="AR244" s="4">
        <f t="shared" ca="1" si="313"/>
        <v>-1.6311553562313508</v>
      </c>
      <c r="AS244" s="57">
        <f t="shared" ca="1" si="321"/>
        <v>238.12428571428572</v>
      </c>
      <c r="AT244" s="57">
        <f t="shared" ca="1" si="322"/>
        <v>802.8</v>
      </c>
      <c r="AW244" s="4">
        <f t="shared" si="360"/>
        <v>-3.4968653993864729</v>
      </c>
      <c r="AX244" s="4">
        <f t="shared" si="323"/>
        <v>-0.64915458937198078</v>
      </c>
      <c r="AY244" s="4">
        <f t="shared" ca="1" si="324"/>
        <v>3.1377488820909072</v>
      </c>
      <c r="AZ244" s="4">
        <f t="shared" ca="1" si="325"/>
        <v>1.1659751869968926</v>
      </c>
      <c r="BA244" s="4">
        <f t="shared" si="326"/>
        <v>2.8451030032159097</v>
      </c>
      <c r="BB244" s="4">
        <f t="shared" ca="1" si="327"/>
        <v>-0.10659632588869705</v>
      </c>
      <c r="BC244" s="4">
        <f t="shared" ca="1" si="328"/>
        <v>14.050751451318726</v>
      </c>
      <c r="BD244" s="4">
        <f t="shared" ca="1" si="329"/>
        <v>2.4519443631232511</v>
      </c>
      <c r="BE244" s="4">
        <f t="shared" ca="1" si="330"/>
        <v>0.96000895545149123</v>
      </c>
      <c r="BF244" s="4">
        <f t="shared" si="331"/>
        <v>14.259315524799636</v>
      </c>
      <c r="BG244" s="4">
        <f t="shared" si="332"/>
        <v>-21.139193249990797</v>
      </c>
      <c r="BH244" s="4">
        <f t="shared" ca="1" si="333"/>
        <v>6.2153571428571421</v>
      </c>
      <c r="BI244" s="4">
        <f t="shared" ca="1" si="334"/>
        <v>1.6776800517375872</v>
      </c>
      <c r="BJ244" s="4">
        <f t="shared" ca="1" si="335"/>
        <v>3.1849877373062769</v>
      </c>
      <c r="BK244" s="4">
        <f t="shared" ca="1" si="336"/>
        <v>2.787321424342315</v>
      </c>
      <c r="BL244" s="4">
        <f t="shared" ca="1" si="337"/>
        <v>0.54888057724211958</v>
      </c>
      <c r="BM244" s="4">
        <f t="shared" si="338"/>
        <v>-13.125674859451568</v>
      </c>
      <c r="BN244" s="4">
        <f t="shared" ca="1" si="339"/>
        <v>0.71866767882392546</v>
      </c>
      <c r="BO244" s="4">
        <f t="shared" ca="1" si="340"/>
        <v>155.84678571428572</v>
      </c>
      <c r="BP244" s="4">
        <f t="shared" ca="1" si="341"/>
        <v>251.45</v>
      </c>
      <c r="BS244" s="74">
        <f t="shared" si="314"/>
        <v>-0.73453842848957007</v>
      </c>
      <c r="BT244" s="74">
        <f t="shared" si="315"/>
        <v>0.64485668479488456</v>
      </c>
      <c r="BU244" s="74">
        <f t="shared" ca="1" si="342"/>
        <v>0.27141442157919599</v>
      </c>
      <c r="BV244" s="74">
        <f t="shared" ca="1" si="343"/>
        <v>0.34301169941573034</v>
      </c>
      <c r="BW244" s="74">
        <f t="shared" si="344"/>
        <v>1.1472946603036072</v>
      </c>
      <c r="BX244" s="74">
        <f t="shared" ca="1" si="345"/>
        <v>0.40510420990258827</v>
      </c>
      <c r="BY244" s="74">
        <f t="shared" ca="1" si="316"/>
        <v>0.20779052156511696</v>
      </c>
      <c r="BZ244" s="74">
        <f t="shared" ca="1" si="346"/>
        <v>-0.14196295333425957</v>
      </c>
      <c r="CA244" s="74">
        <f t="shared" ca="1" si="347"/>
        <v>-0.30739058763410182</v>
      </c>
      <c r="CB244" s="74">
        <f t="shared" si="348"/>
        <v>-0.48704209919406621</v>
      </c>
      <c r="CC244" s="74">
        <f t="shared" si="349"/>
        <v>-1.2204478558172962</v>
      </c>
      <c r="CD244" s="74">
        <f t="shared" ca="1" si="350"/>
        <v>-0.67673474914452036</v>
      </c>
      <c r="CE244" s="74">
        <f t="shared" ca="1" si="351"/>
        <v>2.1325064776535401</v>
      </c>
      <c r="CF244" s="74">
        <f t="shared" ca="1" si="352"/>
        <v>1.8859088757254809</v>
      </c>
      <c r="CG244" s="74">
        <f t="shared" ca="1" si="353"/>
        <v>2.173681953735032</v>
      </c>
      <c r="CH244" s="74">
        <f t="shared" ca="1" si="354"/>
        <v>2.0514908171674393</v>
      </c>
      <c r="CI244" s="74">
        <f t="shared" si="355"/>
        <v>-1.3057454877660097</v>
      </c>
      <c r="CJ244" s="74">
        <f t="shared" ca="1" si="356"/>
        <v>-1.1807672654540133</v>
      </c>
      <c r="CK244" s="74">
        <f t="shared" ca="1" si="357"/>
        <v>-0.49330788357041389</v>
      </c>
      <c r="CL244" s="74">
        <f t="shared" ca="1" si="358"/>
        <v>-0.44629764405475331</v>
      </c>
    </row>
    <row r="245" spans="1:90" x14ac:dyDescent="0.35">
      <c r="A245" s="73" t="s">
        <v>1776</v>
      </c>
      <c r="B245" s="41">
        <f t="shared" si="359"/>
        <v>45516</v>
      </c>
      <c r="C245" s="57">
        <f>'HAVERW (new)'!B300</f>
        <v>398</v>
      </c>
      <c r="D245" s="57">
        <f>'HAVERW (new)'!C300-'HAVERW (new)'!B300</f>
        <v>73</v>
      </c>
      <c r="E245" s="4">
        <f ca="1">AVERAGE(OFFSET('HAVERD (new)'!B$12,(ROWS('Chart Data'!$A$5:$A245)-1)*7,0,7,1))</f>
        <v>121</v>
      </c>
      <c r="F245" s="4">
        <f ca="1">AVERAGE(OFFSET('HAVERD (new)'!C$12,(ROWS('Chart Data'!$A$5:$A245)-1)*7,0,7,1))</f>
        <v>107.71428571428571</v>
      </c>
      <c r="G245" s="57">
        <f>'HAVERW (new)'!Q300</f>
        <v>43460</v>
      </c>
      <c r="H245" s="4">
        <f ca="1">AVERAGE(OFFSET('HAVERD (new)'!O$12,(ROWS('Chart Data'!$A$5:$A245)-1)*7,0,7,1))</f>
        <v>99</v>
      </c>
      <c r="I245" s="4">
        <f ca="1">AVERAGE(OFFSET('HAVERD (new)'!P$12,(ROWS('Chart Data'!$A$5:$A245)-1)*7,0,7,1))</f>
        <v>97.571428571428569</v>
      </c>
      <c r="J245" s="4">
        <f ca="1">AVERAGE(OFFSET('HAVERD (new)'!Q$12,(ROWS('Chart Data'!$A$5:$A245)-1)*7,0,7,1))</f>
        <v>86.571428571428569</v>
      </c>
      <c r="K245" s="4">
        <f ca="1">AVERAGE(OFFSET('HAVERD (new)'!R$12,(ROWS('Chart Data'!$A$5:$A245)-1)*7,0,7,1))</f>
        <v>90.571428571428569</v>
      </c>
      <c r="L245" s="57">
        <f>'HAVERW (new)'!D300</f>
        <v>3192</v>
      </c>
      <c r="M245" s="57">
        <f>'HAVERW (new)'!F300</f>
        <v>105.58571428571427</v>
      </c>
      <c r="N245" s="4">
        <f ca="1">AVERAGE(OFFSET('HAVERD (new)'!D$12,(ROWS('Chart Data'!$A$5:$A245)-1)*7,0,7,1))</f>
        <v>6.9628571428571435</v>
      </c>
      <c r="O245" s="4">
        <f ca="1">AVERAGE(OFFSET('HAVERD (new)'!E$12,(ROWS('Chart Data'!$A$5:$A245)-1)*7,0,7,1))</f>
        <v>109.64</v>
      </c>
      <c r="P245" s="4">
        <f ca="1">AVERAGE(AVERAGE(OFFSET('HAVERD (new)'!F$12,(ROWS('Chart Data'!$A$5:$A245)-1)*7,0,7,1)),AVERAGE(OFFSET('HAVERD (new)'!J$12,(ROWS('Chart Data'!$A$5:$A245)-1)*7,0,7,1)),AVERAGE(OFFSET('HAVERD (new)'!K$12,(ROWS('Chart Data'!$A$5:$A245)-1)*7,0,7,1)))</f>
        <v>108.39523809523808</v>
      </c>
      <c r="Q245" s="4">
        <f ca="1">AVERAGE(AVERAGE(OFFSET('HAVERD (new)'!H$12,(ROWS('Chart Data'!$A$5:$A245)-1)*7,0,7,1)),AVERAGE(OFFSET('HAVERD (new)'!I$12,(ROWS('Chart Data'!$A$5:$A245)-1)*7,0,7,1)))</f>
        <v>118.78285714285715</v>
      </c>
      <c r="R245" s="4">
        <f ca="1">AVERAGE(AVERAGE(OFFSET('HAVERD (new)'!L$12,(ROWS('Chart Data'!$A$5:$A245)-1)*7,0,7,1)),AVERAGE(OFFSET('HAVERD (new)'!M$12,(ROWS('Chart Data'!$A$5:$A245)-1)*7,0,7,1)))</f>
        <v>117.31214285714285</v>
      </c>
      <c r="S245" s="57">
        <f>'Fuel demand'!C191</f>
        <v>99.463840714864745</v>
      </c>
      <c r="T245" s="57">
        <f ca="1">AVERAGE(OFFSET(Energy!E$1109,(ROWS('Chart Data'!$A$5:$A245)-1)*7,0,7,1))</f>
        <v>515236.71428571426</v>
      </c>
      <c r="U245" s="57">
        <f ca="1">-AVERAGE(OFFSET('HAVERD (new)'!T$12,(ROWS('Chart Data'!$A$5:$A245)-1)*7,0,7,1))</f>
        <v>-164.54428571428571</v>
      </c>
      <c r="V245" s="4">
        <f ca="1">-AVERAGE(OFFSET('HAVERD (new)'!U$12,(ROWS('Chart Data'!$A$5:$A245)-1)*7,0,7,1))*10000</f>
        <v>-609.19999999999993</v>
      </c>
      <c r="W245" s="4"/>
      <c r="Z245" s="4"/>
      <c r="AA245" s="4">
        <f t="shared" si="317"/>
        <v>-5.9101654846335672</v>
      </c>
      <c r="AB245" s="4">
        <f t="shared" si="318"/>
        <v>10.606060606060597</v>
      </c>
      <c r="AC245" s="4">
        <f t="shared" ca="1" si="319"/>
        <v>3.926380368098159</v>
      </c>
      <c r="AD245" s="4">
        <f t="shared" ca="1" si="320"/>
        <v>1.3440860215053752</v>
      </c>
      <c r="AE245" s="4">
        <f t="shared" si="301"/>
        <v>3.6588274579020252</v>
      </c>
      <c r="AF245" s="4">
        <f t="shared" ca="1" si="302"/>
        <v>0.28943560057888007</v>
      </c>
      <c r="AG245" s="4">
        <f t="shared" ca="1" si="303"/>
        <v>5.727554179566563</v>
      </c>
      <c r="AH245" s="4">
        <f t="shared" ca="1" si="304"/>
        <v>3.4129692832764569</v>
      </c>
      <c r="AI245" s="4">
        <f t="shared" ca="1" si="305"/>
        <v>-0.15748031496062298</v>
      </c>
      <c r="AJ245" s="4">
        <f t="shared" si="306"/>
        <v>79.31704788440355</v>
      </c>
      <c r="AK245" s="4">
        <f t="shared" si="307"/>
        <v>-21.84625145394946</v>
      </c>
      <c r="AL245" s="4">
        <f t="shared" ca="1" si="361"/>
        <v>6.9628571428571435</v>
      </c>
      <c r="AM245" s="4">
        <f t="shared" ca="1" si="308"/>
        <v>3.0921741933750635</v>
      </c>
      <c r="AN245" s="4">
        <f t="shared" ca="1" si="309"/>
        <v>8.7801124932499022</v>
      </c>
      <c r="AO245" s="4">
        <f t="shared" ca="1" si="310"/>
        <v>3.3568476335498421</v>
      </c>
      <c r="AP245" s="4">
        <f t="shared" ca="1" si="311"/>
        <v>0.86533028717419302</v>
      </c>
      <c r="AQ245" s="4">
        <f t="shared" si="312"/>
        <v>-8.6095914982313175</v>
      </c>
      <c r="AR245" s="4">
        <f t="shared" ca="1" si="313"/>
        <v>-1.9868638493340196</v>
      </c>
      <c r="AS245" s="57">
        <f t="shared" ca="1" si="321"/>
        <v>164.54428571428571</v>
      </c>
      <c r="AT245" s="57">
        <f t="shared" ca="1" si="322"/>
        <v>609.19999999999993</v>
      </c>
      <c r="AW245" s="4">
        <f t="shared" si="360"/>
        <v>-5.6386579782743302</v>
      </c>
      <c r="AX245" s="4">
        <f t="shared" si="323"/>
        <v>3.0893170838822979</v>
      </c>
      <c r="AY245" s="4">
        <f t="shared" ca="1" si="324"/>
        <v>3.2500394177605303</v>
      </c>
      <c r="AZ245" s="4">
        <f t="shared" ca="1" si="325"/>
        <v>1.337523008162711</v>
      </c>
      <c r="BA245" s="4">
        <f t="shared" si="326"/>
        <v>3.2549642774104157</v>
      </c>
      <c r="BB245" s="4">
        <f t="shared" ca="1" si="327"/>
        <v>-7.0156965973861007E-2</v>
      </c>
      <c r="BC245" s="4">
        <f t="shared" ca="1" si="328"/>
        <v>11.446181662877034</v>
      </c>
      <c r="BD245" s="4">
        <f t="shared" ca="1" si="329"/>
        <v>2.3177540088974853</v>
      </c>
      <c r="BE245" s="4">
        <f t="shared" ca="1" si="330"/>
        <v>0.55299181788780738</v>
      </c>
      <c r="BF245" s="4">
        <f t="shared" si="331"/>
        <v>28.019071866923525</v>
      </c>
      <c r="BG245" s="4">
        <f t="shared" si="332"/>
        <v>-21.023972058949607</v>
      </c>
      <c r="BH245" s="4">
        <f t="shared" ca="1" si="333"/>
        <v>5.1657142857142855</v>
      </c>
      <c r="BI245" s="4">
        <f t="shared" ca="1" si="334"/>
        <v>2.1059100022557091</v>
      </c>
      <c r="BJ245" s="4">
        <f t="shared" ca="1" si="335"/>
        <v>5.235277380925929</v>
      </c>
      <c r="BK245" s="4">
        <f t="shared" ca="1" si="336"/>
        <v>2.8552164074994004</v>
      </c>
      <c r="BL245" s="4">
        <f t="shared" ca="1" si="337"/>
        <v>0.45357573102052517</v>
      </c>
      <c r="BM245" s="4">
        <f t="shared" si="338"/>
        <v>-11.856887633851839</v>
      </c>
      <c r="BN245" s="4">
        <f t="shared" ca="1" si="339"/>
        <v>-0.42425833092191723</v>
      </c>
      <c r="BO245" s="4">
        <f t="shared" ca="1" si="340"/>
        <v>172.16107142857143</v>
      </c>
      <c r="BP245" s="4">
        <f t="shared" ca="1" si="341"/>
        <v>399.79999999999995</v>
      </c>
      <c r="BS245" s="74">
        <f t="shared" si="314"/>
        <v>3.5331333741585617E-4</v>
      </c>
      <c r="BT245" s="74">
        <f t="shared" si="315"/>
        <v>1.1422492327701725</v>
      </c>
      <c r="BU245" s="74">
        <f t="shared" ca="1" si="342"/>
        <v>0.48568896493119829</v>
      </c>
      <c r="BV245" s="74">
        <f t="shared" ca="1" si="343"/>
        <v>0.369224383868897</v>
      </c>
      <c r="BW245" s="74">
        <f t="shared" si="344"/>
        <v>1.1203726739881648</v>
      </c>
      <c r="BX245" s="74">
        <f t="shared" ca="1" si="345"/>
        <v>0.59670755242408025</v>
      </c>
      <c r="BY245" s="74">
        <f t="shared" ca="1" si="316"/>
        <v>-7.3546332525370142E-2</v>
      </c>
      <c r="BZ245" s="74">
        <f t="shared" ca="1" si="346"/>
        <v>0.28308256239127555</v>
      </c>
      <c r="CA245" s="74">
        <f t="shared" ca="1" si="347"/>
        <v>0.60156823993018982</v>
      </c>
      <c r="CB245" s="74">
        <f t="shared" si="348"/>
        <v>-0.79464959833197468</v>
      </c>
      <c r="CC245" s="74">
        <f t="shared" si="349"/>
        <v>-1.2603685066522945</v>
      </c>
      <c r="CD245" s="74">
        <f t="shared" ca="1" si="350"/>
        <v>-0.13041692735078553</v>
      </c>
      <c r="CE245" s="74">
        <f t="shared" ca="1" si="351"/>
        <v>1.3599262952920335</v>
      </c>
      <c r="CF245" s="74">
        <f t="shared" ca="1" si="352"/>
        <v>0.68048278252528238</v>
      </c>
      <c r="CG245" s="74">
        <f t="shared" ca="1" si="353"/>
        <v>2.0147791730441491</v>
      </c>
      <c r="CH245" s="74">
        <f t="shared" ca="1" si="354"/>
        <v>1.8576500436512735</v>
      </c>
      <c r="CI245" s="74">
        <f t="shared" si="355"/>
        <v>-0.55407588902090132</v>
      </c>
      <c r="CJ245" s="74">
        <f t="shared" ca="1" si="356"/>
        <v>-1.295484251101459</v>
      </c>
      <c r="CK245" s="74">
        <f t="shared" ca="1" si="357"/>
        <v>0.43949663647173409</v>
      </c>
      <c r="CL245" s="74">
        <f t="shared" ca="1" si="358"/>
        <v>-0.14606802897946602</v>
      </c>
    </row>
    <row r="246" spans="1:90" x14ac:dyDescent="0.35">
      <c r="A246" s="73" t="s">
        <v>1777</v>
      </c>
      <c r="B246" s="41">
        <f t="shared" si="359"/>
        <v>45523</v>
      </c>
      <c r="C246" s="57">
        <f>'HAVERW (new)'!B301</f>
        <v>385</v>
      </c>
      <c r="D246" s="57">
        <f>'HAVERW (new)'!C301-'HAVERW (new)'!B301</f>
        <v>77</v>
      </c>
      <c r="E246" s="4">
        <f ca="1">AVERAGE(OFFSET('HAVERD (new)'!B$12,(ROWS('Chart Data'!$A$5:$A246)-1)*7,0,7,1))</f>
        <v>119.57142857142857</v>
      </c>
      <c r="F246" s="4">
        <f ca="1">AVERAGE(OFFSET('HAVERD (new)'!C$12,(ROWS('Chart Data'!$A$5:$A246)-1)*7,0,7,1))</f>
        <v>105.14285714285714</v>
      </c>
      <c r="G246" s="57">
        <f>'HAVERW (new)'!Q301</f>
        <v>43730</v>
      </c>
      <c r="H246" s="4">
        <f ca="1">AVERAGE(OFFSET('HAVERD (new)'!O$12,(ROWS('Chart Data'!$A$5:$A246)-1)*7,0,7,1))</f>
        <v>97.857142857142861</v>
      </c>
      <c r="I246" s="4">
        <f ca="1">AVERAGE(OFFSET('HAVERD (new)'!P$12,(ROWS('Chart Data'!$A$5:$A246)-1)*7,0,7,1))</f>
        <v>100.42857142857143</v>
      </c>
      <c r="J246" s="4">
        <f ca="1">AVERAGE(OFFSET('HAVERD (new)'!Q$12,(ROWS('Chart Data'!$A$5:$A246)-1)*7,0,7,1))</f>
        <v>85.714285714285708</v>
      </c>
      <c r="K246" s="4">
        <f ca="1">AVERAGE(OFFSET('HAVERD (new)'!R$12,(ROWS('Chart Data'!$A$5:$A246)-1)*7,0,7,1))</f>
        <v>88.857142857142861</v>
      </c>
      <c r="L246" s="57">
        <f>'HAVERW (new)'!D301</f>
        <v>2517</v>
      </c>
      <c r="M246" s="57">
        <f>'HAVERW (new)'!F301</f>
        <v>105.08571428571429</v>
      </c>
      <c r="N246" s="4">
        <f ca="1">AVERAGE(OFFSET('HAVERD (new)'!D$12,(ROWS('Chart Data'!$A$5:$A246)-1)*7,0,7,1))</f>
        <v>7.1142857142857148</v>
      </c>
      <c r="O246" s="4">
        <f ca="1">AVERAGE(OFFSET('HAVERD (new)'!E$12,(ROWS('Chart Data'!$A$5:$A246)-1)*7,0,7,1))</f>
        <v>109.36857142857146</v>
      </c>
      <c r="P246" s="4">
        <f ca="1">AVERAGE(AVERAGE(OFFSET('HAVERD (new)'!F$12,(ROWS('Chart Data'!$A$5:$A246)-1)*7,0,7,1)),AVERAGE(OFFSET('HAVERD (new)'!J$12,(ROWS('Chart Data'!$A$5:$A246)-1)*7,0,7,1)),AVERAGE(OFFSET('HAVERD (new)'!K$12,(ROWS('Chart Data'!$A$5:$A246)-1)*7,0,7,1)))</f>
        <v>108.88523809523809</v>
      </c>
      <c r="Q246" s="4">
        <f ca="1">AVERAGE(AVERAGE(OFFSET('HAVERD (new)'!H$12,(ROWS('Chart Data'!$A$5:$A246)-1)*7,0,7,1)),AVERAGE(OFFSET('HAVERD (new)'!I$12,(ROWS('Chart Data'!$A$5:$A246)-1)*7,0,7,1)))</f>
        <v>116.48214285714286</v>
      </c>
      <c r="R246" s="4">
        <f ca="1">AVERAGE(AVERAGE(OFFSET('HAVERD (new)'!L$12,(ROWS('Chart Data'!$A$5:$A246)-1)*7,0,7,1)),AVERAGE(OFFSET('HAVERD (new)'!M$12,(ROWS('Chart Data'!$A$5:$A246)-1)*7,0,7,1)))</f>
        <v>115.70714285714286</v>
      </c>
      <c r="S246" s="57">
        <f>'Fuel demand'!C192</f>
        <v>100.34629398793322</v>
      </c>
      <c r="T246" s="57">
        <f ca="1">AVERAGE(OFFSET(Energy!E$1109,(ROWS('Chart Data'!$A$5:$A246)-1)*7,0,7,1))</f>
        <v>507167.85714285716</v>
      </c>
      <c r="U246" s="57">
        <f ca="1">-AVERAGE(OFFSET('HAVERD (new)'!T$12,(ROWS('Chart Data'!$A$5:$A246)-1)*7,0,7,1))</f>
        <v>-77.728571428571428</v>
      </c>
      <c r="V246" s="4">
        <f ca="1">-AVERAGE(OFFSET('HAVERD (new)'!U$12,(ROWS('Chart Data'!$A$5:$A246)-1)*7,0,7,1))*10000</f>
        <v>-312.59999999999997</v>
      </c>
      <c r="W246" s="4"/>
      <c r="Z246" s="4"/>
      <c r="AA246" s="4">
        <f t="shared" si="317"/>
        <v>1.049868766404205</v>
      </c>
      <c r="AB246" s="4">
        <f t="shared" si="318"/>
        <v>0</v>
      </c>
      <c r="AC246" s="4">
        <f t="shared" ca="1" si="319"/>
        <v>2.9520295202952074</v>
      </c>
      <c r="AD246" s="4">
        <f t="shared" ca="1" si="320"/>
        <v>-0.13568521031208647</v>
      </c>
      <c r="AE246" s="4">
        <f t="shared" si="301"/>
        <v>3.4197332324283458</v>
      </c>
      <c r="AF246" s="4">
        <f t="shared" ca="1" si="302"/>
        <v>-1.862464183381074</v>
      </c>
      <c r="AG246" s="4">
        <f t="shared" ca="1" si="303"/>
        <v>8.1538461538461569</v>
      </c>
      <c r="AH246" s="4">
        <f t="shared" ca="1" si="304"/>
        <v>1.8675721561969505</v>
      </c>
      <c r="AI246" s="4">
        <f t="shared" ca="1" si="305"/>
        <v>-0.79744816586920786</v>
      </c>
      <c r="AJ246" s="4">
        <f t="shared" si="306"/>
        <v>41.790009250693807</v>
      </c>
      <c r="AK246" s="4">
        <f t="shared" si="307"/>
        <v>-23.150856665273711</v>
      </c>
      <c r="AL246" s="4">
        <f t="shared" ca="1" si="361"/>
        <v>7.1142857142857148</v>
      </c>
      <c r="AM246" s="4">
        <f t="shared" ca="1" si="308"/>
        <v>2.8618261944429735</v>
      </c>
      <c r="AN246" s="4">
        <f t="shared" ca="1" si="309"/>
        <v>7.9608872605029246</v>
      </c>
      <c r="AO246" s="4">
        <f t="shared" ca="1" si="310"/>
        <v>2.6087120663944363</v>
      </c>
      <c r="AP246" s="4">
        <f t="shared" ca="1" si="311"/>
        <v>1.1470281543274341</v>
      </c>
      <c r="AQ246" s="4">
        <f t="shared" si="312"/>
        <v>-4.8427100992884391</v>
      </c>
      <c r="AR246" s="4">
        <f t="shared" ca="1" si="313"/>
        <v>-5.3795346288501911</v>
      </c>
      <c r="AS246" s="57">
        <f t="shared" ca="1" si="321"/>
        <v>77.728571428571428</v>
      </c>
      <c r="AT246" s="57">
        <f t="shared" ca="1" si="322"/>
        <v>312.59999999999997</v>
      </c>
      <c r="AW246" s="4">
        <f t="shared" si="360"/>
        <v>-4.6636017130390748</v>
      </c>
      <c r="AX246" s="4">
        <f t="shared" si="323"/>
        <v>0.91540404040403867</v>
      </c>
      <c r="AY246" s="4">
        <f t="shared" ca="1" si="324"/>
        <v>3.4171333362958745</v>
      </c>
      <c r="AZ246" s="4">
        <f t="shared" ca="1" si="325"/>
        <v>1.0071590178376555</v>
      </c>
      <c r="BA246" s="4">
        <f t="shared" si="326"/>
        <v>3.1716806074775175</v>
      </c>
      <c r="BB246" s="4">
        <f t="shared" ca="1" si="327"/>
        <v>-0.42816899460248747</v>
      </c>
      <c r="BC246" s="4">
        <f t="shared" ca="1" si="328"/>
        <v>8.3575245572707786</v>
      </c>
      <c r="BD246" s="4">
        <f t="shared" ca="1" si="329"/>
        <v>0.97430222036051506</v>
      </c>
      <c r="BE246" s="4">
        <f t="shared" ca="1" si="330"/>
        <v>-0.27828175596495974</v>
      </c>
      <c r="BF246" s="4">
        <f t="shared" si="331"/>
        <v>31.328401901503405</v>
      </c>
      <c r="BG246" s="4">
        <f t="shared" si="332"/>
        <v>-21.624441916026452</v>
      </c>
      <c r="BH246" s="4">
        <f t="shared" ca="1" si="333"/>
        <v>4.9982142857142859</v>
      </c>
      <c r="BI246" s="4">
        <f t="shared" ca="1" si="334"/>
        <v>2.8811410019377428</v>
      </c>
      <c r="BJ246" s="4">
        <f t="shared" ca="1" si="335"/>
        <v>7.6551393986200029</v>
      </c>
      <c r="BK246" s="4">
        <f t="shared" ca="1" si="336"/>
        <v>3.099932721657078</v>
      </c>
      <c r="BL246" s="4">
        <f t="shared" ca="1" si="337"/>
        <v>0.61492562372605641</v>
      </c>
      <c r="BM246" s="4">
        <f t="shared" si="338"/>
        <v>-9.4455530204883207</v>
      </c>
      <c r="BN246" s="4">
        <f t="shared" ca="1" si="339"/>
        <v>-2.1192969931653263</v>
      </c>
      <c r="BO246" s="4">
        <f t="shared" ca="1" si="340"/>
        <v>155.71928571428572</v>
      </c>
      <c r="BP246" s="4">
        <f t="shared" ca="1" si="341"/>
        <v>470.54999999999995</v>
      </c>
      <c r="BS246" s="74">
        <f t="shared" si="314"/>
        <v>-0.477326318850125</v>
      </c>
      <c r="BT246" s="74">
        <f t="shared" si="315"/>
        <v>1.473844264753698</v>
      </c>
      <c r="BU246" s="74">
        <f t="shared" ca="1" si="342"/>
        <v>0.32086239312196591</v>
      </c>
      <c r="BV246" s="74">
        <f t="shared" ca="1" si="343"/>
        <v>0.1333102237903907</v>
      </c>
      <c r="BW246" s="74">
        <f t="shared" si="344"/>
        <v>1.1730461254748996</v>
      </c>
      <c r="BX246" s="74">
        <f t="shared" ca="1" si="345"/>
        <v>0.3777323038280902</v>
      </c>
      <c r="BY246" s="74">
        <f t="shared" ca="1" si="316"/>
        <v>-0.40717266778874045</v>
      </c>
      <c r="BZ246" s="74">
        <f t="shared" ca="1" si="346"/>
        <v>7.0559804528506229E-2</v>
      </c>
      <c r="CA246" s="74">
        <f t="shared" ca="1" si="347"/>
        <v>2.7488980415901105E-2</v>
      </c>
      <c r="CB246" s="74">
        <f t="shared" si="348"/>
        <v>-1.0883342686545889</v>
      </c>
      <c r="CC246" s="74">
        <f t="shared" si="349"/>
        <v>-1.2907429148963141</v>
      </c>
      <c r="CD246" s="74">
        <f t="shared" ca="1" si="350"/>
        <v>-0.11707675478452527</v>
      </c>
      <c r="CE246" s="74">
        <f t="shared" ca="1" si="351"/>
        <v>1.3173660648923027</v>
      </c>
      <c r="CF246" s="74">
        <f t="shared" ca="1" si="352"/>
        <v>0.74166981142736543</v>
      </c>
      <c r="CG246" s="74">
        <f t="shared" ca="1" si="353"/>
        <v>1.7540426184820814</v>
      </c>
      <c r="CH246" s="74">
        <f t="shared" ca="1" si="354"/>
        <v>1.6821624457097664</v>
      </c>
      <c r="CI246" s="74">
        <f t="shared" si="355"/>
        <v>-0.33996134016543444</v>
      </c>
      <c r="CJ246" s="74">
        <f t="shared" ca="1" si="356"/>
        <v>-1.3876068754469335</v>
      </c>
      <c r="CK246" s="74">
        <f t="shared" ca="1" si="357"/>
        <v>1.5400958576786101</v>
      </c>
      <c r="CL246" s="74">
        <f t="shared" ca="1" si="358"/>
        <v>0.31389118502533858</v>
      </c>
    </row>
    <row r="247" spans="1:90" x14ac:dyDescent="0.35">
      <c r="A247" s="73" t="s">
        <v>1778</v>
      </c>
      <c r="B247" s="41">
        <f t="shared" si="359"/>
        <v>45530</v>
      </c>
      <c r="C247" s="57">
        <f>'HAVERW (new)'!B302</f>
        <v>400</v>
      </c>
      <c r="D247" s="57">
        <f>'HAVERW (new)'!C302-'HAVERW (new)'!B302</f>
        <v>76</v>
      </c>
      <c r="E247" s="4">
        <f ca="1">AVERAGE(OFFSET('HAVERD (new)'!B$12,(ROWS('Chart Data'!$A$5:$A247)-1)*7,0,7,1))</f>
        <v>117.71428571428571</v>
      </c>
      <c r="F247" s="4">
        <f ca="1">AVERAGE(OFFSET('HAVERD (new)'!C$12,(ROWS('Chart Data'!$A$5:$A247)-1)*7,0,7,1))</f>
        <v>101.42857142857143</v>
      </c>
      <c r="G247" s="57">
        <f>'HAVERW (new)'!Q302</f>
        <v>44253</v>
      </c>
      <c r="H247" s="4">
        <f ca="1">AVERAGE(OFFSET('HAVERD (new)'!O$12,(ROWS('Chart Data'!$A$5:$A247)-1)*7,0,7,1))</f>
        <v>98.714285714285708</v>
      </c>
      <c r="I247" s="4">
        <f ca="1">AVERAGE(OFFSET('HAVERD (new)'!P$12,(ROWS('Chart Data'!$A$5:$A247)-1)*7,0,7,1))</f>
        <v>102.85714285714286</v>
      </c>
      <c r="J247" s="4">
        <f ca="1">AVERAGE(OFFSET('HAVERD (new)'!Q$12,(ROWS('Chart Data'!$A$5:$A247)-1)*7,0,7,1))</f>
        <v>88.285714285714292</v>
      </c>
      <c r="K247" s="4">
        <f ca="1">AVERAGE(OFFSET('HAVERD (new)'!R$12,(ROWS('Chart Data'!$A$5:$A247)-1)*7,0,7,1))</f>
        <v>92</v>
      </c>
      <c r="L247" s="57">
        <f>'HAVERW (new)'!D302</f>
        <v>2706</v>
      </c>
      <c r="M247" s="57">
        <f>'HAVERW (new)'!F302</f>
        <v>105.75714285714285</v>
      </c>
      <c r="N247" s="4">
        <f ca="1">AVERAGE(OFFSET('HAVERD (new)'!D$12,(ROWS('Chart Data'!$A$5:$A247)-1)*7,0,7,1))</f>
        <v>9.1557142857142857</v>
      </c>
      <c r="O247" s="4">
        <f ca="1">AVERAGE(OFFSET('HAVERD (new)'!E$12,(ROWS('Chart Data'!$A$5:$A247)-1)*7,0,7,1))</f>
        <v>112.51714285714284</v>
      </c>
      <c r="P247" s="4">
        <f ca="1">AVERAGE(AVERAGE(OFFSET('HAVERD (new)'!F$12,(ROWS('Chart Data'!$A$5:$A247)-1)*7,0,7,1)),AVERAGE(OFFSET('HAVERD (new)'!J$12,(ROWS('Chart Data'!$A$5:$A247)-1)*7,0,7,1)),AVERAGE(OFFSET('HAVERD (new)'!K$12,(ROWS('Chart Data'!$A$5:$A247)-1)*7,0,7,1)))</f>
        <v>113.33333333333333</v>
      </c>
      <c r="Q247" s="4">
        <f ca="1">AVERAGE(AVERAGE(OFFSET('HAVERD (new)'!H$12,(ROWS('Chart Data'!$A$5:$A247)-1)*7,0,7,1)),AVERAGE(OFFSET('HAVERD (new)'!I$12,(ROWS('Chart Data'!$A$5:$A247)-1)*7,0,7,1)))</f>
        <v>117.61642857142857</v>
      </c>
      <c r="R247" s="4">
        <f ca="1">AVERAGE(AVERAGE(OFFSET('HAVERD (new)'!L$12,(ROWS('Chart Data'!$A$5:$A247)-1)*7,0,7,1)),AVERAGE(OFFSET('HAVERD (new)'!M$12,(ROWS('Chart Data'!$A$5:$A247)-1)*7,0,7,1)))</f>
        <v>116.56785714285715</v>
      </c>
      <c r="S247" s="57">
        <f>'Fuel demand'!C193</f>
        <v>102.63795313445591</v>
      </c>
      <c r="T247" s="57">
        <f ca="1">AVERAGE(OFFSET(Energy!E$1109,(ROWS('Chart Data'!$A$5:$A247)-1)*7,0,7,1))</f>
        <v>562647.57142857148</v>
      </c>
      <c r="U247" s="57">
        <f ca="1">-AVERAGE(OFFSET('HAVERD (new)'!T$12,(ROWS('Chart Data'!$A$5:$A247)-1)*7,0,7,1))</f>
        <v>-143.47571428571428</v>
      </c>
      <c r="V247" s="4">
        <f ca="1">-AVERAGE(OFFSET('HAVERD (new)'!U$12,(ROWS('Chart Data'!$A$5:$A247)-1)*7,0,7,1))*10000</f>
        <v>-103.8</v>
      </c>
      <c r="W247" s="4"/>
      <c r="Z247" s="4"/>
      <c r="AA247" s="73"/>
      <c r="AB247" s="73"/>
      <c r="AC247" s="4">
        <f t="shared" ca="1" si="319"/>
        <v>3.2581453634085156</v>
      </c>
      <c r="AD247" s="4">
        <f t="shared" ca="1" si="320"/>
        <v>0.9957325746799528</v>
      </c>
      <c r="AE247" s="4">
        <f t="shared" si="301"/>
        <v>5.7950225919816356</v>
      </c>
      <c r="AF247" s="4">
        <f t="shared" ca="1" si="302"/>
        <v>-0.28860028860029363</v>
      </c>
      <c r="AG247" s="4">
        <f t="shared" ca="1" si="303"/>
        <v>15.7556270096463</v>
      </c>
      <c r="AH247" s="4">
        <f t="shared" ca="1" si="304"/>
        <v>3.3444816053511683</v>
      </c>
      <c r="AI247" s="4">
        <f t="shared" ca="1" si="305"/>
        <v>-0.61728395061728669</v>
      </c>
      <c r="AJ247" s="4">
        <f t="shared" si="306"/>
        <v>-50.58430717863105</v>
      </c>
      <c r="AK247" s="4">
        <f t="shared" si="307"/>
        <v>-24.926478044823043</v>
      </c>
      <c r="AL247" s="4">
        <f t="shared" ca="1" si="361"/>
        <v>9.1557142857142857</v>
      </c>
      <c r="AM247" s="4">
        <f t="shared" ca="1" si="308"/>
        <v>2.3188744689972118</v>
      </c>
      <c r="AN247" s="4">
        <f t="shared" ca="1" si="309"/>
        <v>6.2841627666035516</v>
      </c>
      <c r="AO247" s="4">
        <f t="shared" ca="1" si="310"/>
        <v>3.2998124251112149</v>
      </c>
      <c r="AP247" s="4">
        <f t="shared" ca="1" si="311"/>
        <v>-1.8379537448298677E-2</v>
      </c>
      <c r="AQ247" s="4">
        <f t="shared" si="312"/>
        <v>-0.18274828429137857</v>
      </c>
      <c r="AR247" s="4">
        <f t="shared" ca="1" si="313"/>
        <v>-0.55465219038000058</v>
      </c>
      <c r="AS247" s="57">
        <f t="shared" ca="1" si="321"/>
        <v>143.47571428571428</v>
      </c>
      <c r="AT247" s="57">
        <f t="shared" ca="1" si="322"/>
        <v>103.8</v>
      </c>
      <c r="AW247" s="4">
        <f t="shared" si="360"/>
        <v>-3.610148657320233</v>
      </c>
      <c r="AX247" s="4">
        <f t="shared" si="323"/>
        <v>1.2205387205387181</v>
      </c>
      <c r="AY247" s="4">
        <f t="shared" ca="1" si="324"/>
        <v>3.2748795536912123</v>
      </c>
      <c r="AZ247" s="4">
        <f t="shared" ca="1" si="325"/>
        <v>0.8198505507693854</v>
      </c>
      <c r="BA247" s="4">
        <f t="shared" si="326"/>
        <v>3.994066255237227</v>
      </c>
      <c r="BB247" s="4">
        <f t="shared" ca="1" si="327"/>
        <v>-0.64630446821241361</v>
      </c>
      <c r="BC247" s="4">
        <f t="shared" ca="1" si="328"/>
        <v>8.8728644307014619</v>
      </c>
      <c r="BD247" s="4">
        <f t="shared" ca="1" si="329"/>
        <v>2.2407152206656065</v>
      </c>
      <c r="BE247" s="4">
        <f t="shared" ca="1" si="330"/>
        <v>-0.75363003093870118</v>
      </c>
      <c r="BF247" s="4">
        <f t="shared" si="331"/>
        <v>18.722176328949789</v>
      </c>
      <c r="BG247" s="4">
        <f t="shared" si="332"/>
        <v>-22.814617717233258</v>
      </c>
      <c r="BH247" s="4">
        <f t="shared" ca="1" si="333"/>
        <v>5.9985714285714291</v>
      </c>
      <c r="BI247" s="4">
        <f t="shared" ca="1" si="334"/>
        <v>3.2733056974345418</v>
      </c>
      <c r="BJ247" s="4">
        <f t="shared" ca="1" si="335"/>
        <v>8.86806550183511</v>
      </c>
      <c r="BK247" s="4">
        <f t="shared" ca="1" si="336"/>
        <v>3.1207217962779201</v>
      </c>
      <c r="BL247" s="4">
        <f t="shared" ca="1" si="337"/>
        <v>0.64434515315749397</v>
      </c>
      <c r="BM247" s="4">
        <f t="shared" si="338"/>
        <v>-6.6397793586803617</v>
      </c>
      <c r="BN247" s="4">
        <f t="shared" ca="1" si="339"/>
        <v>-2.3880515061988907</v>
      </c>
      <c r="BO247" s="4">
        <f t="shared" ca="1" si="340"/>
        <v>155.96821428571428</v>
      </c>
      <c r="BP247" s="4">
        <f t="shared" ca="1" si="341"/>
        <v>457.09999999999997</v>
      </c>
      <c r="BS247" s="74">
        <f t="shared" si="314"/>
        <v>7.384248752011445E-2</v>
      </c>
      <c r="BT247" s="74">
        <f t="shared" si="315"/>
        <v>1.3909455067578167</v>
      </c>
      <c r="BU247" s="74">
        <f t="shared" ca="1" si="342"/>
        <v>0.10658784976996361</v>
      </c>
      <c r="BV247" s="74">
        <f t="shared" ca="1" si="343"/>
        <v>-0.2074546741007848</v>
      </c>
      <c r="BW247" s="74">
        <f t="shared" si="344"/>
        <v>1.2750765518732785</v>
      </c>
      <c r="BX247" s="74">
        <f t="shared" ca="1" si="345"/>
        <v>0.54196374027508132</v>
      </c>
      <c r="BY247" s="74">
        <f t="shared" ca="1" si="316"/>
        <v>-0.35150739077378979</v>
      </c>
      <c r="BZ247" s="74">
        <f t="shared" ca="1" si="346"/>
        <v>0.70812807811681422</v>
      </c>
      <c r="CA247" s="74">
        <f t="shared" ca="1" si="347"/>
        <v>1.079967622858766</v>
      </c>
      <c r="CB247" s="74">
        <f t="shared" si="348"/>
        <v>-1.0061025609642569</v>
      </c>
      <c r="CC247" s="74">
        <f t="shared" si="349"/>
        <v>-1.2499544238257729</v>
      </c>
      <c r="CD247" s="74">
        <f t="shared" ca="1" si="350"/>
        <v>6.2763873490813804E-2</v>
      </c>
      <c r="CE247" s="74">
        <f t="shared" ca="1" si="351"/>
        <v>1.8110647375292233</v>
      </c>
      <c r="CF247" s="74">
        <f t="shared" ca="1" si="352"/>
        <v>1.2971100805958273</v>
      </c>
      <c r="CG247" s="74">
        <f t="shared" ca="1" si="353"/>
        <v>1.8825895444816345</v>
      </c>
      <c r="CH247" s="74">
        <f t="shared" ca="1" si="354"/>
        <v>1.7762712821670514</v>
      </c>
      <c r="CI247" s="74">
        <f t="shared" si="355"/>
        <v>0.21607667256924498</v>
      </c>
      <c r="CJ247" s="74">
        <f t="shared" ca="1" si="356"/>
        <v>-0.75419166094390655</v>
      </c>
      <c r="CK247" s="74">
        <f t="shared" ca="1" si="357"/>
        <v>0.70659175279957154</v>
      </c>
      <c r="CL247" s="74">
        <f t="shared" ca="1" si="358"/>
        <v>0.63769254673876807</v>
      </c>
    </row>
    <row r="248" spans="1:90" x14ac:dyDescent="0.35">
      <c r="A248" s="73" t="s">
        <v>1779</v>
      </c>
      <c r="B248" s="41">
        <f t="shared" si="359"/>
        <v>45537</v>
      </c>
      <c r="C248" s="57">
        <f>'HAVERW (new)'!B303</f>
        <v>374</v>
      </c>
      <c r="D248" s="57">
        <f>'HAVERW (new)'!C303-'HAVERW (new)'!B303</f>
        <v>76</v>
      </c>
      <c r="E248" s="4">
        <f ca="1">AVERAGE(OFFSET('HAVERD (new)'!B$12,(ROWS('Chart Data'!$A$5:$A248)-1)*7,0,7,1))</f>
        <v>123.71428571428571</v>
      </c>
      <c r="F248" s="4">
        <f ca="1">AVERAGE(OFFSET('HAVERD (new)'!C$12,(ROWS('Chart Data'!$A$5:$A248)-1)*7,0,7,1))</f>
        <v>110.14285714285714</v>
      </c>
      <c r="G248" s="57">
        <f>'HAVERW (new)'!Q303</f>
        <v>43923</v>
      </c>
      <c r="H248" s="4">
        <f ca="1">AVERAGE(OFFSET('HAVERD (new)'!O$12,(ROWS('Chart Data'!$A$5:$A248)-1)*7,0,7,1))</f>
        <v>98</v>
      </c>
      <c r="I248" s="4">
        <f ca="1">AVERAGE(OFFSET('HAVERD (new)'!P$12,(ROWS('Chart Data'!$A$5:$A248)-1)*7,0,7,1))</f>
        <v>97.142857142857139</v>
      </c>
      <c r="J248" s="4">
        <f ca="1">AVERAGE(OFFSET('HAVERD (new)'!Q$12,(ROWS('Chart Data'!$A$5:$A248)-1)*7,0,7,1))</f>
        <v>86.142857142857139</v>
      </c>
      <c r="K248" s="4">
        <f ca="1">AVERAGE(OFFSET('HAVERD (new)'!R$12,(ROWS('Chart Data'!$A$5:$A248)-1)*7,0,7,1))</f>
        <v>88.428571428571431</v>
      </c>
      <c r="L248" s="57">
        <f>'HAVERW (new)'!D303</f>
        <v>3186</v>
      </c>
      <c r="M248" s="57">
        <f>'HAVERW (new)'!F303</f>
        <v>109.58571428571429</v>
      </c>
      <c r="N248" s="4">
        <f ca="1">AVERAGE(OFFSET('HAVERD (new)'!D$12,(ROWS('Chart Data'!$A$5:$A248)-1)*7,0,7,1))</f>
        <v>6.7457142857142856</v>
      </c>
      <c r="O248" s="4">
        <f ca="1">AVERAGE(OFFSET('HAVERD (new)'!E$12,(ROWS('Chart Data'!$A$5:$A248)-1)*7,0,7,1))</f>
        <v>111.06714285714285</v>
      </c>
      <c r="P248" s="4">
        <f ca="1">AVERAGE(AVERAGE(OFFSET('HAVERD (new)'!F$12,(ROWS('Chart Data'!$A$5:$A248)-1)*7,0,7,1)),AVERAGE(OFFSET('HAVERD (new)'!J$12,(ROWS('Chart Data'!$A$5:$A248)-1)*7,0,7,1)),AVERAGE(OFFSET('HAVERD (new)'!K$12,(ROWS('Chart Data'!$A$5:$A248)-1)*7,0,7,1)))</f>
        <v>115.53809523809525</v>
      </c>
      <c r="Q248" s="4">
        <f ca="1">AVERAGE(AVERAGE(OFFSET('HAVERD (new)'!H$12,(ROWS('Chart Data'!$A$5:$A248)-1)*7,0,7,1)),AVERAGE(OFFSET('HAVERD (new)'!I$12,(ROWS('Chart Data'!$A$5:$A248)-1)*7,0,7,1)))</f>
        <v>111.66214285714284</v>
      </c>
      <c r="R248" s="4">
        <f ca="1">AVERAGE(AVERAGE(OFFSET('HAVERD (new)'!L$12,(ROWS('Chart Data'!$A$5:$A248)-1)*7,0,7,1)),AVERAGE(OFFSET('HAVERD (new)'!M$12,(ROWS('Chart Data'!$A$5:$A248)-1)*7,0,7,1)))</f>
        <v>112.02000000000001</v>
      </c>
      <c r="S248" s="57">
        <f>'Fuel demand'!C194</f>
        <v>101.45171714340886</v>
      </c>
      <c r="T248" s="57">
        <f ca="1">AVERAGE(OFFSET(Energy!E$1109,(ROWS('Chart Data'!$A$5:$A248)-1)*7,0,7,1))</f>
        <v>571361.28571428568</v>
      </c>
      <c r="U248" s="57">
        <f ca="1">-AVERAGE(OFFSET('HAVERD (new)'!T$12,(ROWS('Chart Data'!$A$5:$A248)-1)*7,0,7,1))</f>
        <v>-195.47142857142859</v>
      </c>
      <c r="V248" s="4">
        <f ca="1">-AVERAGE(OFFSET('HAVERD (new)'!U$12,(ROWS('Chart Data'!$A$5:$A248)-1)*7,0,7,1))*10000</f>
        <v>-64.2</v>
      </c>
      <c r="W248" s="4"/>
      <c r="Z248" s="4"/>
      <c r="AA248" s="4">
        <f t="shared" si="317"/>
        <v>-9.661835748792269</v>
      </c>
      <c r="AB248" s="4">
        <f t="shared" si="318"/>
        <v>2.7027027027026973</v>
      </c>
      <c r="AC248" s="4">
        <f t="shared" ca="1" si="319"/>
        <v>3.0952380952380842</v>
      </c>
      <c r="AD248" s="4">
        <f t="shared" ca="1" si="320"/>
        <v>0.78431372549019329</v>
      </c>
      <c r="AE248" s="4">
        <f t="shared" si="301"/>
        <v>2.2820948699438848</v>
      </c>
      <c r="AF248" s="4">
        <f t="shared" ca="1" si="302"/>
        <v>-1.8597997138769751</v>
      </c>
      <c r="AG248" s="4">
        <f t="shared" ca="1" si="303"/>
        <v>10.210696920583473</v>
      </c>
      <c r="AH248" s="4">
        <f t="shared" ca="1" si="304"/>
        <v>2.7257240204429101</v>
      </c>
      <c r="AI248" s="4">
        <f t="shared" ca="1" si="305"/>
        <v>-0.32206119162639935</v>
      </c>
      <c r="AJ248" s="4">
        <f t="shared" si="306"/>
        <v>27.39288969917958</v>
      </c>
      <c r="AK248" s="4">
        <f t="shared" si="307"/>
        <v>-19.506820566631689</v>
      </c>
      <c r="AL248" s="4">
        <f t="shared" ca="1" si="361"/>
        <v>6.7457142857142856</v>
      </c>
      <c r="AM248" s="4">
        <f t="shared" ca="1" si="308"/>
        <v>6.3730520324535966</v>
      </c>
      <c r="AN248" s="4">
        <f t="shared" ca="1" si="309"/>
        <v>14.166466688311431</v>
      </c>
      <c r="AO248" s="4">
        <f t="shared" ca="1" si="310"/>
        <v>3.4846388592838506</v>
      </c>
      <c r="AP248" s="4">
        <f t="shared" ca="1" si="311"/>
        <v>3.6447628425845702</v>
      </c>
      <c r="AQ248" s="4">
        <f t="shared" si="312"/>
        <v>-3.0886884117258262</v>
      </c>
      <c r="AR248" s="4">
        <f t="shared" ca="1" si="313"/>
        <v>-4.1676410770525418</v>
      </c>
      <c r="AS248" s="57">
        <f t="shared" ca="1" si="321"/>
        <v>195.47142857142859</v>
      </c>
      <c r="AT248" s="57">
        <f t="shared" ca="1" si="322"/>
        <v>64.2</v>
      </c>
      <c r="AW248" s="4">
        <f t="shared" si="360"/>
        <v>-4.8407108223405437</v>
      </c>
      <c r="AX248" s="4">
        <f t="shared" si="323"/>
        <v>4.4362544362544307</v>
      </c>
      <c r="AY248" s="4">
        <f t="shared" ca="1" si="324"/>
        <v>3.3079483367599916</v>
      </c>
      <c r="AZ248" s="4">
        <f t="shared" ca="1" si="325"/>
        <v>0.74711177784085869</v>
      </c>
      <c r="BA248" s="4">
        <f t="shared" si="326"/>
        <v>3.7889195380639729</v>
      </c>
      <c r="BB248" s="4">
        <f t="shared" ca="1" si="327"/>
        <v>-0.93035714631986566</v>
      </c>
      <c r="BC248" s="4">
        <f t="shared" ca="1" si="328"/>
        <v>9.9619310659106226</v>
      </c>
      <c r="BD248" s="4">
        <f t="shared" ca="1" si="329"/>
        <v>2.8376867663168719</v>
      </c>
      <c r="BE248" s="4">
        <f t="shared" ca="1" si="330"/>
        <v>-0.47356840576837922</v>
      </c>
      <c r="BF248" s="4">
        <f t="shared" si="331"/>
        <v>24.478909913911473</v>
      </c>
      <c r="BG248" s="4">
        <f t="shared" si="332"/>
        <v>-22.357601682669475</v>
      </c>
      <c r="BH248" s="4">
        <f t="shared" ca="1" si="333"/>
        <v>7.4946428571428569</v>
      </c>
      <c r="BI248" s="4">
        <f t="shared" ca="1" si="334"/>
        <v>3.6614817223172116</v>
      </c>
      <c r="BJ248" s="4">
        <f t="shared" ca="1" si="335"/>
        <v>9.2979073021669514</v>
      </c>
      <c r="BK248" s="4">
        <f t="shared" ca="1" si="336"/>
        <v>3.187502746084836</v>
      </c>
      <c r="BL248" s="4">
        <f t="shared" ca="1" si="337"/>
        <v>1.4096854366594747</v>
      </c>
      <c r="BM248" s="4">
        <f t="shared" si="338"/>
        <v>-4.1809345733842402</v>
      </c>
      <c r="BN248" s="4">
        <f t="shared" ca="1" si="339"/>
        <v>-3.0221729364041883</v>
      </c>
      <c r="BO248" s="4">
        <f t="shared" ca="1" si="340"/>
        <v>145.30500000000001</v>
      </c>
      <c r="BP248" s="4">
        <f t="shared" ca="1" si="341"/>
        <v>272.45</v>
      </c>
      <c r="BS248" s="74">
        <f t="shared" si="314"/>
        <v>-0.88151677685496721</v>
      </c>
      <c r="BT248" s="74">
        <f t="shared" si="315"/>
        <v>1.3909455067578167</v>
      </c>
      <c r="BU248" s="74">
        <f t="shared" ca="1" si="342"/>
        <v>0.7988594513687387</v>
      </c>
      <c r="BV248" s="74">
        <f t="shared" ca="1" si="343"/>
        <v>0.59203220172082005</v>
      </c>
      <c r="BW248" s="74">
        <f t="shared" si="344"/>
        <v>1.210697888945047</v>
      </c>
      <c r="BX248" s="74">
        <f t="shared" ca="1" si="345"/>
        <v>0.40510420990258827</v>
      </c>
      <c r="BY248" s="74">
        <f t="shared" ca="1" si="316"/>
        <v>-0.2338700817623954</v>
      </c>
      <c r="BZ248" s="74">
        <f t="shared" ca="1" si="346"/>
        <v>0.1768211834598909</v>
      </c>
      <c r="CA248" s="74">
        <f t="shared" ca="1" si="347"/>
        <v>-0.11603083446267226</v>
      </c>
      <c r="CB248" s="74">
        <f t="shared" si="348"/>
        <v>-0.79726012873484242</v>
      </c>
      <c r="CC248" s="74">
        <f t="shared" si="349"/>
        <v>-1.0173732407001304</v>
      </c>
      <c r="CD248" s="74">
        <f t="shared" ca="1" si="350"/>
        <v>-0.1495462314080645</v>
      </c>
      <c r="CE248" s="74">
        <f t="shared" ca="1" si="351"/>
        <v>1.5837035067095877</v>
      </c>
      <c r="CF248" s="74">
        <f t="shared" ca="1" si="352"/>
        <v>1.5724219793486378</v>
      </c>
      <c r="CG248" s="74">
        <f t="shared" ca="1" si="353"/>
        <v>1.2077991319298202</v>
      </c>
      <c r="CH248" s="74">
        <f t="shared" ca="1" si="354"/>
        <v>1.2790173720230453</v>
      </c>
      <c r="CI248" s="74">
        <f t="shared" si="355"/>
        <v>-7.1746367823567303E-2</v>
      </c>
      <c r="CJ248" s="74">
        <f t="shared" ca="1" si="356"/>
        <v>-0.6547066640497361</v>
      </c>
      <c r="CK248" s="74">
        <f t="shared" ca="1" si="357"/>
        <v>4.7420275379968582E-2</v>
      </c>
      <c r="CL248" s="74">
        <f t="shared" ca="1" si="358"/>
        <v>0.69910314982234967</v>
      </c>
    </row>
    <row r="249" spans="1:90" x14ac:dyDescent="0.35">
      <c r="A249" s="73" t="s">
        <v>1780</v>
      </c>
      <c r="B249" s="41">
        <f t="shared" si="359"/>
        <v>45544</v>
      </c>
      <c r="C249" s="57">
        <f>'HAVERW (new)'!B304</f>
        <v>380</v>
      </c>
      <c r="D249" s="57">
        <f>'HAVERW (new)'!C304-'HAVERW (new)'!B304</f>
        <v>70</v>
      </c>
      <c r="E249" s="4">
        <f ca="1">AVERAGE(OFFSET('HAVERD (new)'!B$12,(ROWS('Chart Data'!$A$5:$A249)-1)*7,0,7,1))</f>
        <v>126.28571428571429</v>
      </c>
      <c r="F249" s="4">
        <f ca="1">AVERAGE(OFFSET('HAVERD (new)'!C$12,(ROWS('Chart Data'!$A$5:$A249)-1)*7,0,7,1))</f>
        <v>110.28571428571429</v>
      </c>
      <c r="G249" s="57">
        <f>'HAVERW (new)'!Q304</f>
        <v>43991</v>
      </c>
      <c r="H249" s="4">
        <f ca="1">AVERAGE(OFFSET('HAVERD (new)'!O$12,(ROWS('Chart Data'!$A$5:$A249)-1)*7,0,7,1))</f>
        <v>99.714285714285708</v>
      </c>
      <c r="I249" s="4">
        <f ca="1">AVERAGE(OFFSET('HAVERD (new)'!P$12,(ROWS('Chart Data'!$A$5:$A249)-1)*7,0,7,1))</f>
        <v>93.857142857142861</v>
      </c>
      <c r="J249" s="4">
        <f ca="1">AVERAGE(OFFSET('HAVERD (new)'!Q$12,(ROWS('Chart Data'!$A$5:$A249)-1)*7,0,7,1))</f>
        <v>84.571428571428569</v>
      </c>
      <c r="K249" s="4">
        <f ca="1">AVERAGE(OFFSET('HAVERD (new)'!R$12,(ROWS('Chart Data'!$A$5:$A249)-1)*7,0,7,1))</f>
        <v>89.142857142857139</v>
      </c>
      <c r="L249" s="57">
        <f>'HAVERW (new)'!D304</f>
        <v>1930</v>
      </c>
      <c r="M249" s="57">
        <f>'HAVERW (new)'!F304</f>
        <v>107.34285714285714</v>
      </c>
      <c r="N249" s="4">
        <f ca="1">AVERAGE(OFFSET('HAVERD (new)'!D$12,(ROWS('Chart Data'!$A$5:$A249)-1)*7,0,7,1))</f>
        <v>2.9971428571428573</v>
      </c>
      <c r="O249" s="4">
        <f ca="1">AVERAGE(OFFSET('HAVERD (new)'!E$12,(ROWS('Chart Data'!$A$5:$A249)-1)*7,0,7,1))</f>
        <v>103.85142857142857</v>
      </c>
      <c r="P249" s="4">
        <f ca="1">AVERAGE(AVERAGE(OFFSET('HAVERD (new)'!F$12,(ROWS('Chart Data'!$A$5:$A249)-1)*7,0,7,1)),AVERAGE(OFFSET('HAVERD (new)'!J$12,(ROWS('Chart Data'!$A$5:$A249)-1)*7,0,7,1)),AVERAGE(OFFSET('HAVERD (new)'!K$12,(ROWS('Chart Data'!$A$5:$A249)-1)*7,0,7,1)))</f>
        <v>104.01285714285713</v>
      </c>
      <c r="Q249" s="4">
        <f ca="1">AVERAGE(AVERAGE(OFFSET('HAVERD (new)'!H$12,(ROWS('Chart Data'!$A$5:$A249)-1)*7,0,7,1)),AVERAGE(OFFSET('HAVERD (new)'!I$12,(ROWS('Chart Data'!$A$5:$A249)-1)*7,0,7,1)))</f>
        <v>106.88857142857142</v>
      </c>
      <c r="R249" s="4">
        <f ca="1">AVERAGE(AVERAGE(OFFSET('HAVERD (new)'!L$12,(ROWS('Chart Data'!$A$5:$A249)-1)*7,0,7,1)),AVERAGE(OFFSET('HAVERD (new)'!M$12,(ROWS('Chart Data'!$A$5:$A249)-1)*7,0,7,1)))</f>
        <v>104.28357142857143</v>
      </c>
      <c r="S249" s="57">
        <f>'Fuel demand'!C195</f>
        <v>105.07643940541583</v>
      </c>
      <c r="T249" s="57">
        <f ca="1">AVERAGE(OFFSET(Energy!E$1109,(ROWS('Chart Data'!$A$5:$A249)-1)*7,0,7,1))</f>
        <v>562715</v>
      </c>
      <c r="U249" s="57">
        <f ca="1">-AVERAGE(OFFSET('HAVERD (new)'!T$12,(ROWS('Chart Data'!$A$5:$A249)-1)*7,0,7,1))</f>
        <v>-187.01428571428571</v>
      </c>
      <c r="V249" s="4">
        <f ca="1">-AVERAGE(OFFSET('HAVERD (new)'!U$12,(ROWS('Chart Data'!$A$5:$A249)-1)*7,0,7,1))*10000</f>
        <v>-57.999999999999993</v>
      </c>
      <c r="W249" s="4"/>
      <c r="Z249" s="4"/>
      <c r="AA249" s="4">
        <f t="shared" si="317"/>
        <v>-10.377358490566035</v>
      </c>
      <c r="AB249" s="4">
        <f t="shared" si="318"/>
        <v>-7.8947368421052655</v>
      </c>
      <c r="AC249" s="4">
        <f t="shared" ca="1" si="319"/>
        <v>4.8635824436536135</v>
      </c>
      <c r="AD249" s="4">
        <f t="shared" ca="1" si="320"/>
        <v>0.39011703511053764</v>
      </c>
      <c r="AE249" s="4">
        <f t="shared" si="301"/>
        <v>2.9727768544743904</v>
      </c>
      <c r="AF249" s="4">
        <f t="shared" ca="1" si="302"/>
        <v>0.43165467625898568</v>
      </c>
      <c r="AG249" s="4">
        <f t="shared" ca="1" si="303"/>
        <v>2.0186335403726829</v>
      </c>
      <c r="AH249" s="4">
        <f t="shared" ca="1" si="304"/>
        <v>2.2452504317789446</v>
      </c>
      <c r="AI249" s="4">
        <f t="shared" ca="1" si="305"/>
        <v>-0.31948881789137795</v>
      </c>
      <c r="AJ249" s="4">
        <f t="shared" si="306"/>
        <v>46.209587513935332</v>
      </c>
      <c r="AK249" s="4">
        <f t="shared" si="307"/>
        <v>-21.81874934970347</v>
      </c>
      <c r="AL249" s="4">
        <f t="shared" ca="1" si="361"/>
        <v>2.9971428571428573</v>
      </c>
      <c r="AM249" s="4">
        <f t="shared" ca="1" si="308"/>
        <v>4.9019466370366027</v>
      </c>
      <c r="AN249" s="4">
        <f t="shared" ca="1" si="309"/>
        <v>12.051196552697064</v>
      </c>
      <c r="AO249" s="4">
        <f t="shared" ca="1" si="310"/>
        <v>2.0945051646267476</v>
      </c>
      <c r="AP249" s="4">
        <f t="shared" ca="1" si="311"/>
        <v>0.96052777163091463</v>
      </c>
      <c r="AQ249" s="4">
        <f t="shared" si="312"/>
        <v>4.6804382153453394</v>
      </c>
      <c r="AR249" s="4">
        <f t="shared" ca="1" si="313"/>
        <v>-1.3074800516838514</v>
      </c>
      <c r="AS249" s="57">
        <f t="shared" ca="1" si="321"/>
        <v>187.01428571428571</v>
      </c>
      <c r="AT249" s="57">
        <f t="shared" ca="1" si="322"/>
        <v>57.999999999999993</v>
      </c>
      <c r="AW249" s="4">
        <f t="shared" si="360"/>
        <v>-6.3297751576513663</v>
      </c>
      <c r="AX249" s="4">
        <f t="shared" si="323"/>
        <v>-1.7306780464675227</v>
      </c>
      <c r="AY249" s="4">
        <f t="shared" ca="1" si="324"/>
        <v>3.5422488556488547</v>
      </c>
      <c r="AZ249" s="4">
        <f t="shared" ca="1" si="325"/>
        <v>0.50861953124214931</v>
      </c>
      <c r="BA249" s="4">
        <f t="shared" si="326"/>
        <v>3.6174068872070642</v>
      </c>
      <c r="BB249" s="4">
        <f t="shared" ca="1" si="327"/>
        <v>-0.89480237739983925</v>
      </c>
      <c r="BC249" s="4">
        <f t="shared" ca="1" si="328"/>
        <v>9.0347009061121533</v>
      </c>
      <c r="BD249" s="4">
        <f t="shared" ca="1" si="329"/>
        <v>2.5457570534424931</v>
      </c>
      <c r="BE249" s="4">
        <f t="shared" ca="1" si="330"/>
        <v>-0.51407053150106796</v>
      </c>
      <c r="BF249" s="4">
        <f t="shared" si="331"/>
        <v>16.202044821294418</v>
      </c>
      <c r="BG249" s="4">
        <f t="shared" si="332"/>
        <v>-22.350726156607976</v>
      </c>
      <c r="BH249" s="4">
        <f t="shared" ca="1" si="333"/>
        <v>6.5032142857142858</v>
      </c>
      <c r="BI249" s="4">
        <f t="shared" ca="1" si="334"/>
        <v>4.1139248332325957</v>
      </c>
      <c r="BJ249" s="4">
        <f t="shared" ca="1" si="335"/>
        <v>10.115678317028742</v>
      </c>
      <c r="BK249" s="4">
        <f t="shared" ca="1" si="336"/>
        <v>2.8719171288540624</v>
      </c>
      <c r="BL249" s="4">
        <f t="shared" ca="1" si="337"/>
        <v>1.4334848077736551</v>
      </c>
      <c r="BM249" s="4">
        <f t="shared" si="338"/>
        <v>-0.858427144990076</v>
      </c>
      <c r="BN249" s="4">
        <f t="shared" ca="1" si="339"/>
        <v>-2.8523269869916463</v>
      </c>
      <c r="BO249" s="4">
        <f t="shared" ca="1" si="340"/>
        <v>150.92250000000001</v>
      </c>
      <c r="BP249" s="4">
        <f t="shared" ca="1" si="341"/>
        <v>134.64999999999998</v>
      </c>
      <c r="BS249" s="74">
        <f t="shared" si="314"/>
        <v>-0.66104925430687145</v>
      </c>
      <c r="BT249" s="74">
        <f t="shared" si="315"/>
        <v>0.89355295878252861</v>
      </c>
      <c r="BU249" s="74">
        <f t="shared" ca="1" si="342"/>
        <v>1.0955472806253581</v>
      </c>
      <c r="BV249" s="74">
        <f t="shared" ca="1" si="343"/>
        <v>0.60513854394740463</v>
      </c>
      <c r="BW249" s="74">
        <f t="shared" si="344"/>
        <v>1.2239637952454099</v>
      </c>
      <c r="BX249" s="74">
        <f t="shared" ca="1" si="345"/>
        <v>0.73356708279657323</v>
      </c>
      <c r="BY249" s="74">
        <f t="shared" ca="1" si="316"/>
        <v>-0.3340263599059714</v>
      </c>
      <c r="BZ249" s="74">
        <f t="shared" ca="1" si="346"/>
        <v>-0.21280387262185052</v>
      </c>
      <c r="CA249" s="74">
        <f t="shared" ca="1" si="347"/>
        <v>0.12316885700161351</v>
      </c>
      <c r="CB249" s="74">
        <f t="shared" si="348"/>
        <v>-1.3437311597351438</v>
      </c>
      <c r="CC249" s="74">
        <f t="shared" si="349"/>
        <v>-1.1536241576804507</v>
      </c>
      <c r="CD249" s="74">
        <f t="shared" ca="1" si="350"/>
        <v>-0.47977842776530016</v>
      </c>
      <c r="CE249" s="74">
        <f t="shared" ca="1" si="351"/>
        <v>0.4522733817145248</v>
      </c>
      <c r="CF249" s="74">
        <f t="shared" ca="1" si="352"/>
        <v>0.13324835396759446</v>
      </c>
      <c r="CG249" s="74">
        <f t="shared" ca="1" si="353"/>
        <v>0.66681732685739348</v>
      </c>
      <c r="CH249" s="74">
        <f t="shared" ca="1" si="354"/>
        <v>0.43313122458002079</v>
      </c>
      <c r="CI249" s="74">
        <f t="shared" si="355"/>
        <v>0.80774016765870749</v>
      </c>
      <c r="CJ249" s="74">
        <f t="shared" ca="1" si="356"/>
        <v>-0.75342182491311738</v>
      </c>
      <c r="CK249" s="74">
        <f t="shared" ca="1" si="357"/>
        <v>0.15463502237351365</v>
      </c>
      <c r="CL249" s="74">
        <f t="shared" ca="1" si="358"/>
        <v>0.70871794121422349</v>
      </c>
    </row>
    <row r="250" spans="1:90" x14ac:dyDescent="0.35">
      <c r="A250" s="73" t="s">
        <v>1781</v>
      </c>
      <c r="B250" s="41">
        <f t="shared" si="359"/>
        <v>45551</v>
      </c>
      <c r="C250" s="57">
        <f>'HAVERW (new)'!B305</f>
        <v>385</v>
      </c>
      <c r="D250" s="57">
        <f>'HAVERW (new)'!C305-'HAVERW (new)'!B305</f>
        <v>66</v>
      </c>
      <c r="E250" s="4">
        <f ca="1">AVERAGE(OFFSET('HAVERD (new)'!B$12,(ROWS('Chart Data'!$A$5:$A250)-1)*7,0,7,1))</f>
        <v>125.14285714285714</v>
      </c>
      <c r="F250" s="4">
        <f ca="1">AVERAGE(OFFSET('HAVERD (new)'!C$12,(ROWS('Chart Data'!$A$5:$A250)-1)*7,0,7,1))</f>
        <v>110.85714285714286</v>
      </c>
      <c r="G250" s="57">
        <f>'HAVERW (new)'!Q305</f>
        <v>43951</v>
      </c>
      <c r="H250" s="4">
        <f ca="1">AVERAGE(OFFSET('HAVERD (new)'!O$12,(ROWS('Chart Data'!$A$5:$A250)-1)*7,0,7,1))</f>
        <v>99.571428571428569</v>
      </c>
      <c r="I250" s="4">
        <f ca="1">AVERAGE(OFFSET('HAVERD (new)'!P$12,(ROWS('Chart Data'!$A$5:$A250)-1)*7,0,7,1))</f>
        <v>99.285714285714292</v>
      </c>
      <c r="J250" s="4">
        <f ca="1">AVERAGE(OFFSET('HAVERD (new)'!Q$12,(ROWS('Chart Data'!$A$5:$A250)-1)*7,0,7,1))</f>
        <v>85.285714285714292</v>
      </c>
      <c r="K250" s="4">
        <f ca="1">AVERAGE(OFFSET('HAVERD (new)'!R$12,(ROWS('Chart Data'!$A$5:$A250)-1)*7,0,7,1))</f>
        <v>88.428571428571431</v>
      </c>
      <c r="L250" s="57">
        <f>'HAVERW (new)'!D305</f>
        <v>6340</v>
      </c>
      <c r="M250" s="57">
        <f>'HAVERW (new)'!F305</f>
        <v>107.45714285714287</v>
      </c>
      <c r="N250" s="4">
        <f ca="1">AVERAGE(OFFSET('HAVERD (new)'!D$12,(ROWS('Chart Data'!$A$5:$A250)-1)*7,0,7,1))</f>
        <v>4.2942857142857145</v>
      </c>
      <c r="O250" s="4">
        <f ca="1">AVERAGE(OFFSET('HAVERD (new)'!E$12,(ROWS('Chart Data'!$A$5:$A250)-1)*7,0,7,1))</f>
        <v>101.83142857142856</v>
      </c>
      <c r="P250" s="4">
        <f ca="1">AVERAGE(AVERAGE(OFFSET('HAVERD (new)'!F$12,(ROWS('Chart Data'!$A$5:$A250)-1)*7,0,7,1)),AVERAGE(OFFSET('HAVERD (new)'!J$12,(ROWS('Chart Data'!$A$5:$A250)-1)*7,0,7,1)),AVERAGE(OFFSET('HAVERD (new)'!K$12,(ROWS('Chart Data'!$A$5:$A250)-1)*7,0,7,1)))</f>
        <v>101.98904761904761</v>
      </c>
      <c r="Q250" s="4">
        <f ca="1">AVERAGE(AVERAGE(OFFSET('HAVERD (new)'!H$12,(ROWS('Chart Data'!$A$5:$A250)-1)*7,0,7,1)),AVERAGE(OFFSET('HAVERD (new)'!I$12,(ROWS('Chart Data'!$A$5:$A250)-1)*7,0,7,1)))</f>
        <v>105.59071428571428</v>
      </c>
      <c r="R250" s="4">
        <f ca="1">AVERAGE(AVERAGE(OFFSET('HAVERD (new)'!L$12,(ROWS('Chart Data'!$A$5:$A250)-1)*7,0,7,1)),AVERAGE(OFFSET('HAVERD (new)'!M$12,(ROWS('Chart Data'!$A$5:$A250)-1)*7,0,7,1)))</f>
        <v>102.00785714285715</v>
      </c>
      <c r="S250" s="57">
        <f>'Fuel demand'!C196</f>
        <v>106.74371051251363</v>
      </c>
      <c r="T250" s="57">
        <f ca="1">AVERAGE(OFFSET(Energy!E$1109,(ROWS('Chart Data'!$A$5:$A250)-1)*7,0,7,1))</f>
        <v>600665.57142857148</v>
      </c>
      <c r="U250" s="57">
        <f ca="1">-AVERAGE(OFFSET('HAVERD (new)'!T$12,(ROWS('Chart Data'!$A$5:$A250)-1)*7,0,7,1))</f>
        <v>-194.13285714285712</v>
      </c>
      <c r="V250" s="4">
        <f ca="1">-AVERAGE(OFFSET('HAVERD (new)'!U$12,(ROWS('Chart Data'!$A$5:$A250)-1)*7,0,7,1))*10000</f>
        <v>-32.4</v>
      </c>
      <c r="W250" s="4"/>
      <c r="Z250" s="4"/>
      <c r="AA250" s="4">
        <f t="shared" si="317"/>
        <v>-2.5316455696202556</v>
      </c>
      <c r="AB250" s="4">
        <f t="shared" si="318"/>
        <v>-4.3478260869565188</v>
      </c>
      <c r="AC250" s="4">
        <f t="shared" ca="1" si="319"/>
        <v>3.9145907473309594</v>
      </c>
      <c r="AD250" s="4">
        <f t="shared" ca="1" si="320"/>
        <v>1.5706806282722585</v>
      </c>
      <c r="AE250" s="4">
        <f t="shared" ref="AE250:AE305" si="362">((G250/G198)-1)*100</f>
        <v>3.6238034611213221</v>
      </c>
      <c r="AF250" s="4">
        <f t="shared" ref="AF250:AF305" ca="1" si="363">((H250/H198)-1)*100</f>
        <v>1.7518248175182327</v>
      </c>
      <c r="AG250" s="4">
        <f t="shared" ref="AG250:AG304" ca="1" si="364">((I250/I198)-1)*100</f>
        <v>6.7588325652841785</v>
      </c>
      <c r="AH250" s="4">
        <f t="shared" ref="AH250:AH313" ca="1" si="365">((J250/J198)-1)*100</f>
        <v>0.16778523489933139</v>
      </c>
      <c r="AI250" s="4">
        <f t="shared" ref="AI250:AI313" ca="1" si="366">((K250/K198)-1)*100</f>
        <v>-0.96000000000000529</v>
      </c>
      <c r="AJ250" s="4">
        <f t="shared" ref="AJ250:AJ304" si="367">-((L250/L198)-1)*100</f>
        <v>-20.830951019630263</v>
      </c>
      <c r="AK250" s="4">
        <f t="shared" ref="AK250:AK304" si="368">((M250/M198)-1)*100</f>
        <v>-23.820133684423737</v>
      </c>
      <c r="AL250" s="4">
        <f t="shared" ca="1" si="361"/>
        <v>4.2942857142857145</v>
      </c>
      <c r="AM250" s="4">
        <f t="shared" ref="AM250:AM302" ca="1" si="369">((O250/O198)-1)*100</f>
        <v>3.4616891882084611</v>
      </c>
      <c r="AN250" s="4">
        <f t="shared" ref="AN250:AN302" ca="1" si="370">((P250/P198)-1)*100</f>
        <v>6.1159473426050104</v>
      </c>
      <c r="AO250" s="4">
        <f t="shared" ref="AO250:AO302" ca="1" si="371">((Q250/Q198)-1)*100</f>
        <v>4.2444713979465032</v>
      </c>
      <c r="AP250" s="4">
        <f t="shared" ref="AP250:AP302" ca="1" si="372">((R250/R198)-1)*100</f>
        <v>1.5920553733647314</v>
      </c>
      <c r="AQ250" s="4">
        <f t="shared" ref="AQ250:AQ305" si="373">((S250/S198)-1)*100</f>
        <v>4.2575142054434023</v>
      </c>
      <c r="AR250" s="4">
        <f t="shared" ref="AR250:AR305" ca="1" si="374">((T250/T198)-1)*100</f>
        <v>6.4827552323867499</v>
      </c>
      <c r="AS250" s="57">
        <f t="shared" ca="1" si="321"/>
        <v>194.13285714285712</v>
      </c>
      <c r="AT250" s="57">
        <f t="shared" ca="1" si="322"/>
        <v>32.4</v>
      </c>
      <c r="AW250" s="4">
        <f t="shared" si="360"/>
        <v>-7.5236132696595197</v>
      </c>
      <c r="AX250" s="4">
        <f t="shared" si="323"/>
        <v>-3.1799534087863623</v>
      </c>
      <c r="AY250" s="4">
        <f t="shared" ca="1" si="324"/>
        <v>3.7828891624077929</v>
      </c>
      <c r="AZ250" s="4">
        <f t="shared" ca="1" si="325"/>
        <v>0.93521099088823556</v>
      </c>
      <c r="BA250" s="4">
        <f t="shared" si="326"/>
        <v>3.6684244443803085</v>
      </c>
      <c r="BB250" s="4">
        <f t="shared" ca="1" si="327"/>
        <v>8.7698728249874236E-3</v>
      </c>
      <c r="BC250" s="4">
        <f t="shared" ca="1" si="328"/>
        <v>8.6859475089716582</v>
      </c>
      <c r="BD250" s="4">
        <f t="shared" ca="1" si="329"/>
        <v>2.1208103231180884</v>
      </c>
      <c r="BE250" s="4">
        <f t="shared" ca="1" si="330"/>
        <v>-0.55470849003376732</v>
      </c>
      <c r="BF250" s="4">
        <f t="shared" si="331"/>
        <v>0.54680475371339998</v>
      </c>
      <c r="BG250" s="4">
        <f t="shared" si="332"/>
        <v>-22.518045411395484</v>
      </c>
      <c r="BH250" s="4">
        <f t="shared" ca="1" si="333"/>
        <v>5.7982142857142858</v>
      </c>
      <c r="BI250" s="4">
        <f t="shared" ca="1" si="334"/>
        <v>4.2638905816739676</v>
      </c>
      <c r="BJ250" s="4">
        <f t="shared" ca="1" si="335"/>
        <v>9.6544433375542642</v>
      </c>
      <c r="BK250" s="4">
        <f t="shared" ca="1" si="336"/>
        <v>3.2808569617420793</v>
      </c>
      <c r="BL250" s="4">
        <f t="shared" ca="1" si="337"/>
        <v>1.5447416125329794</v>
      </c>
      <c r="BM250" s="4">
        <f t="shared" si="338"/>
        <v>1.4166289311928844</v>
      </c>
      <c r="BN250" s="4">
        <f t="shared" ca="1" si="339"/>
        <v>0.11324547831758891</v>
      </c>
      <c r="BO250" s="4">
        <f t="shared" ca="1" si="340"/>
        <v>180.02357142857142</v>
      </c>
      <c r="BP250" s="4">
        <f t="shared" ca="1" si="341"/>
        <v>64.599999999999994</v>
      </c>
      <c r="BS250" s="74">
        <f t="shared" si="314"/>
        <v>-0.477326318850125</v>
      </c>
      <c r="BT250" s="74">
        <f t="shared" si="315"/>
        <v>0.56195792679900325</v>
      </c>
      <c r="BU250" s="74">
        <f t="shared" ca="1" si="342"/>
        <v>0.96368602317797114</v>
      </c>
      <c r="BV250" s="74">
        <f t="shared" ca="1" si="343"/>
        <v>0.65756391285373927</v>
      </c>
      <c r="BW250" s="74">
        <f t="shared" si="344"/>
        <v>1.216160320951079</v>
      </c>
      <c r="BX250" s="74">
        <f t="shared" ca="1" si="345"/>
        <v>0.70619517672207521</v>
      </c>
      <c r="BY250" s="74">
        <f t="shared" ca="1" si="316"/>
        <v>-0.37169752696023584</v>
      </c>
      <c r="BZ250" s="74">
        <f t="shared" ca="1" si="346"/>
        <v>-3.5701574402874907E-2</v>
      </c>
      <c r="CA250" s="74">
        <f t="shared" ca="1" si="347"/>
        <v>-0.11603083446267226</v>
      </c>
      <c r="CB250" s="74">
        <f t="shared" si="348"/>
        <v>0.57500868637260238</v>
      </c>
      <c r="CC250" s="74">
        <f t="shared" si="349"/>
        <v>-1.1466814357961024</v>
      </c>
      <c r="CD250" s="74">
        <f t="shared" ca="1" si="350"/>
        <v>-0.36550600615997625</v>
      </c>
      <c r="CE250" s="74">
        <f t="shared" ca="1" si="351"/>
        <v>0.13553566705544198</v>
      </c>
      <c r="CF250" s="74">
        <f t="shared" ca="1" si="352"/>
        <v>-0.11946775179902137</v>
      </c>
      <c r="CG250" s="74">
        <f t="shared" ca="1" si="353"/>
        <v>0.51973309225966791</v>
      </c>
      <c r="CH250" s="74">
        <f t="shared" ca="1" si="354"/>
        <v>0.18430902295935092</v>
      </c>
      <c r="CI250" s="74">
        <f t="shared" si="355"/>
        <v>1.2122794354147</v>
      </c>
      <c r="CJ250" s="74">
        <f t="shared" ca="1" si="356"/>
        <v>-0.32013788227877688</v>
      </c>
      <c r="CK250" s="74">
        <f t="shared" ca="1" si="357"/>
        <v>6.4389906787562248E-2</v>
      </c>
      <c r="CL250" s="74">
        <f t="shared" ca="1" si="358"/>
        <v>0.7484177250258317</v>
      </c>
    </row>
    <row r="251" spans="1:90" x14ac:dyDescent="0.35">
      <c r="A251" s="73" t="s">
        <v>1782</v>
      </c>
      <c r="B251" s="41">
        <f t="shared" si="359"/>
        <v>45558</v>
      </c>
      <c r="C251" s="57">
        <f>'HAVERW (new)'!B306</f>
        <v>365</v>
      </c>
      <c r="D251" s="57">
        <f>'HAVERW (new)'!C306-'HAVERW (new)'!B306</f>
        <v>58</v>
      </c>
      <c r="E251" s="4">
        <f ca="1">AVERAGE(OFFSET('HAVERD (new)'!B$12,(ROWS('Chart Data'!$A$5:$A251)-1)*7,0,7,1))</f>
        <v>124.57142857142857</v>
      </c>
      <c r="F251" s="4">
        <f ca="1">AVERAGE(OFFSET('HAVERD (new)'!C$12,(ROWS('Chart Data'!$A$5:$A251)-1)*7,0,7,1))</f>
        <v>110</v>
      </c>
      <c r="G251" s="57">
        <f>'HAVERW (new)'!Q306</f>
        <v>43273</v>
      </c>
      <c r="H251" s="4">
        <f ca="1">AVERAGE(OFFSET('HAVERD (new)'!O$12,(ROWS('Chart Data'!$A$5:$A251)-1)*7,0,7,1))</f>
        <v>99</v>
      </c>
      <c r="I251" s="4">
        <f ca="1">AVERAGE(OFFSET('HAVERD (new)'!P$12,(ROWS('Chart Data'!$A$5:$A251)-1)*7,0,7,1))</f>
        <v>97.857142857142861</v>
      </c>
      <c r="J251" s="4">
        <f ca="1">AVERAGE(OFFSET('HAVERD (new)'!Q$12,(ROWS('Chart Data'!$A$5:$A251)-1)*7,0,7,1))</f>
        <v>87.571428571428569</v>
      </c>
      <c r="K251" s="4">
        <f ca="1">AVERAGE(OFFSET('HAVERD (new)'!R$12,(ROWS('Chart Data'!$A$5:$A251)-1)*7,0,7,1))</f>
        <v>88.857142857142861</v>
      </c>
      <c r="L251" s="57">
        <f>'HAVERW (new)'!D306</f>
        <v>6868</v>
      </c>
      <c r="M251" s="57">
        <f>'HAVERW (new)'!F306</f>
        <v>110.24285714285715</v>
      </c>
      <c r="N251" s="4">
        <f ca="1">AVERAGE(OFFSET('HAVERD (new)'!D$12,(ROWS('Chart Data'!$A$5:$A251)-1)*7,0,7,1))</f>
        <v>3.9442857142857148</v>
      </c>
      <c r="O251" s="4">
        <f ca="1">AVERAGE(OFFSET('HAVERD (new)'!E$12,(ROWS('Chart Data'!$A$5:$A251)-1)*7,0,7,1))</f>
        <v>103.93571428571428</v>
      </c>
      <c r="P251" s="4">
        <f ca="1">AVERAGE(AVERAGE(OFFSET('HAVERD (new)'!F$12,(ROWS('Chart Data'!$A$5:$A251)-1)*7,0,7,1)),AVERAGE(OFFSET('HAVERD (new)'!J$12,(ROWS('Chart Data'!$A$5:$A251)-1)*7,0,7,1)),AVERAGE(OFFSET('HAVERD (new)'!K$12,(ROWS('Chart Data'!$A$5:$A251)-1)*7,0,7,1)))</f>
        <v>109.64190476190477</v>
      </c>
      <c r="Q251" s="4">
        <f ca="1">AVERAGE(AVERAGE(OFFSET('HAVERD (new)'!H$12,(ROWS('Chart Data'!$A$5:$A251)-1)*7,0,7,1)),AVERAGE(OFFSET('HAVERD (new)'!I$12,(ROWS('Chart Data'!$A$5:$A251)-1)*7,0,7,1)))</f>
        <v>104.16071428571428</v>
      </c>
      <c r="R251" s="4">
        <f ca="1">AVERAGE(AVERAGE(OFFSET('HAVERD (new)'!L$12,(ROWS('Chart Data'!$A$5:$A251)-1)*7,0,7,1)),AVERAGE(OFFSET('HAVERD (new)'!M$12,(ROWS('Chart Data'!$A$5:$A251)-1)*7,0,7,1)))</f>
        <v>101.76928571428572</v>
      </c>
      <c r="S251" s="57">
        <f>'Fuel demand'!C197</f>
        <v>103.53722188176398</v>
      </c>
      <c r="T251" s="57">
        <f ca="1">AVERAGE(OFFSET(Energy!E$1109,(ROWS('Chart Data'!$A$5:$A251)-1)*7,0,7,1))</f>
        <v>616226</v>
      </c>
      <c r="U251" s="57">
        <f ca="1">-AVERAGE(OFFSET('HAVERD (new)'!T$12,(ROWS('Chart Data'!$A$5:$A251)-1)*7,0,7,1))</f>
        <v>-215.54142857142855</v>
      </c>
      <c r="V251" s="4">
        <f ca="1">-AVERAGE(OFFSET('HAVERD (new)'!U$12,(ROWS('Chart Data'!$A$5:$A251)-1)*7,0,7,1))*10000</f>
        <v>-33.799999999999997</v>
      </c>
      <c r="W251" s="4"/>
      <c r="Z251" s="4"/>
      <c r="AA251" s="4">
        <f t="shared" si="317"/>
        <v>-11.622276029055689</v>
      </c>
      <c r="AB251" s="4">
        <f t="shared" si="318"/>
        <v>-4.9180327868852514</v>
      </c>
      <c r="AC251" s="4">
        <f t="shared" ca="1" si="319"/>
        <v>3.562945368171011</v>
      </c>
      <c r="AD251" s="4">
        <f t="shared" ca="1" si="320"/>
        <v>1.3157894736842035</v>
      </c>
      <c r="AE251" s="4">
        <f t="shared" si="362"/>
        <v>3.4768884956598578</v>
      </c>
      <c r="AF251" s="4">
        <f t="shared" ca="1" si="363"/>
        <v>0.58055152394775877</v>
      </c>
      <c r="AG251" s="4">
        <f t="shared" ca="1" si="364"/>
        <v>6.6978193146417508</v>
      </c>
      <c r="AH251" s="4">
        <f t="shared" ca="1" si="365"/>
        <v>1.6583747927031434</v>
      </c>
      <c r="AI251" s="4">
        <f t="shared" ca="1" si="366"/>
        <v>-2.9641185647425794</v>
      </c>
      <c r="AJ251" s="4">
        <f t="shared" si="367"/>
        <v>-99.767306573589295</v>
      </c>
      <c r="AK251" s="4">
        <f t="shared" si="368"/>
        <v>-21.77394830207804</v>
      </c>
      <c r="AL251" s="4">
        <f t="shared" ca="1" si="361"/>
        <v>3.9442857142857148</v>
      </c>
      <c r="AM251" s="4">
        <f t="shared" ca="1" si="369"/>
        <v>0.71429560209859133</v>
      </c>
      <c r="AN251" s="4">
        <f t="shared" ca="1" si="370"/>
        <v>3.308132361189009</v>
      </c>
      <c r="AO251" s="4">
        <f t="shared" ca="1" si="371"/>
        <v>1.6733484399511944</v>
      </c>
      <c r="AP251" s="4">
        <f t="shared" ca="1" si="372"/>
        <v>0.99236587112001562</v>
      </c>
      <c r="AQ251" s="4">
        <f t="shared" si="373"/>
        <v>-0.87825788745992117</v>
      </c>
      <c r="AR251" s="4">
        <f t="shared" ca="1" si="374"/>
        <v>7.7550969427711225</v>
      </c>
      <c r="AS251" s="57">
        <f t="shared" ca="1" si="321"/>
        <v>215.54142857142855</v>
      </c>
      <c r="AT251" s="57">
        <f t="shared" ca="1" si="322"/>
        <v>33.799999999999997</v>
      </c>
      <c r="AW251" s="4">
        <f t="shared" si="360"/>
        <v>-8.5482789595085613</v>
      </c>
      <c r="AX251" s="4">
        <f t="shared" si="323"/>
        <v>-3.6144732533110844</v>
      </c>
      <c r="AY251" s="4">
        <f t="shared" ca="1" si="324"/>
        <v>3.859089163598417</v>
      </c>
      <c r="AZ251" s="4">
        <f t="shared" ca="1" si="325"/>
        <v>1.0152252156392982</v>
      </c>
      <c r="BA251" s="4">
        <f t="shared" si="326"/>
        <v>3.088890920299864</v>
      </c>
      <c r="BB251" s="4">
        <f t="shared" ca="1" si="327"/>
        <v>0.22605782596200052</v>
      </c>
      <c r="BC251" s="4">
        <f t="shared" ca="1" si="328"/>
        <v>6.421495585220522</v>
      </c>
      <c r="BD251" s="4">
        <f t="shared" ca="1" si="329"/>
        <v>1.6992836199560823</v>
      </c>
      <c r="BE251" s="4">
        <f t="shared" ca="1" si="330"/>
        <v>-1.1414171435650906</v>
      </c>
      <c r="BF251" s="4">
        <f t="shared" si="331"/>
        <v>-11.748945095026162</v>
      </c>
      <c r="BG251" s="4">
        <f t="shared" si="332"/>
        <v>-21.729912975709233</v>
      </c>
      <c r="BH251" s="4">
        <f t="shared" ca="1" si="333"/>
        <v>4.4953571428571433</v>
      </c>
      <c r="BI251" s="4">
        <f t="shared" ca="1" si="334"/>
        <v>3.8627458649493125</v>
      </c>
      <c r="BJ251" s="4">
        <f t="shared" ca="1" si="335"/>
        <v>8.910435736200629</v>
      </c>
      <c r="BK251" s="4">
        <f t="shared" ca="1" si="336"/>
        <v>2.8742409654520742</v>
      </c>
      <c r="BL251" s="4">
        <f t="shared" ca="1" si="337"/>
        <v>1.7974279646750579</v>
      </c>
      <c r="BM251" s="4">
        <f t="shared" si="338"/>
        <v>1.2427515304007486</v>
      </c>
      <c r="BN251" s="4">
        <f t="shared" ca="1" si="339"/>
        <v>2.1906827616053697</v>
      </c>
      <c r="BO251" s="4">
        <f t="shared" ca="1" si="340"/>
        <v>198.04</v>
      </c>
      <c r="BP251" s="4">
        <f t="shared" ca="1" si="341"/>
        <v>47.099999999999994</v>
      </c>
      <c r="BS251" s="74">
        <f t="shared" si="314"/>
        <v>-1.2122180606771109</v>
      </c>
      <c r="BT251" s="74">
        <f t="shared" si="315"/>
        <v>-0.10123213716804745</v>
      </c>
      <c r="BU251" s="74">
        <f t="shared" ca="1" si="342"/>
        <v>0.89775539445427843</v>
      </c>
      <c r="BV251" s="74">
        <f t="shared" ca="1" si="343"/>
        <v>0.57892585949423669</v>
      </c>
      <c r="BW251" s="74">
        <f t="shared" si="344"/>
        <v>1.0838914316621671</v>
      </c>
      <c r="BX251" s="74">
        <f t="shared" ca="1" si="345"/>
        <v>0.59670755242408025</v>
      </c>
      <c r="BY251" s="74">
        <f t="shared" ca="1" si="316"/>
        <v>-0.61629599511971489</v>
      </c>
      <c r="BZ251" s="74">
        <f t="shared" ca="1" si="346"/>
        <v>0.53102577989783861</v>
      </c>
      <c r="CA251" s="74">
        <f t="shared" ca="1" si="347"/>
        <v>2.7488980415901105E-2</v>
      </c>
      <c r="CB251" s="74">
        <f t="shared" si="348"/>
        <v>0.80473536182495842</v>
      </c>
      <c r="CC251" s="74">
        <f t="shared" si="349"/>
        <v>-0.97745258986513195</v>
      </c>
      <c r="CD251" s="74">
        <f t="shared" ca="1" si="350"/>
        <v>-0.39633942388387972</v>
      </c>
      <c r="CE251" s="74">
        <f t="shared" ca="1" si="351"/>
        <v>0.46548945325970542</v>
      </c>
      <c r="CF251" s="74">
        <f t="shared" ca="1" si="352"/>
        <v>0.83615590367752024</v>
      </c>
      <c r="CG251" s="74">
        <f t="shared" ca="1" si="353"/>
        <v>0.35767330268088487</v>
      </c>
      <c r="CH251" s="74">
        <f t="shared" ca="1" si="354"/>
        <v>0.15822408405749744</v>
      </c>
      <c r="CI251" s="74">
        <f t="shared" si="355"/>
        <v>0.43427125352440776</v>
      </c>
      <c r="CJ251" s="74">
        <f t="shared" ca="1" si="356"/>
        <v>-0.14248353909719455</v>
      </c>
      <c r="CK251" s="74">
        <f t="shared" ca="1" si="357"/>
        <v>-0.20701553213900226</v>
      </c>
      <c r="CL251" s="74">
        <f t="shared" ca="1" si="358"/>
        <v>0.74624664309863431</v>
      </c>
    </row>
    <row r="252" spans="1:90" x14ac:dyDescent="0.35">
      <c r="A252" s="73" t="s">
        <v>1783</v>
      </c>
      <c r="B252" s="41">
        <f t="shared" si="359"/>
        <v>45565</v>
      </c>
      <c r="C252" s="57">
        <f>'HAVERW (new)'!B307</f>
        <v>411</v>
      </c>
      <c r="D252" s="57">
        <f>'HAVERW (new)'!C307-'HAVERW (new)'!B307</f>
        <v>67</v>
      </c>
      <c r="E252" s="4">
        <f ca="1">AVERAGE(OFFSET('HAVERD (new)'!B$12,(ROWS('Chart Data'!$A$5:$A252)-1)*7,0,7,1))</f>
        <v>123.71428571428571</v>
      </c>
      <c r="F252" s="4">
        <f ca="1">AVERAGE(OFFSET('HAVERD (new)'!C$12,(ROWS('Chart Data'!$A$5:$A252)-1)*7,0,7,1))</f>
        <v>109.71428571428571</v>
      </c>
      <c r="G252" s="57">
        <f>'HAVERW (new)'!Q307</f>
        <v>42475</v>
      </c>
      <c r="H252" s="4">
        <f ca="1">AVERAGE(OFFSET('HAVERD (new)'!O$12,(ROWS('Chart Data'!$A$5:$A252)-1)*7,0,7,1))</f>
        <v>98.428571428571431</v>
      </c>
      <c r="I252" s="4">
        <f ca="1">AVERAGE(OFFSET('HAVERD (new)'!P$12,(ROWS('Chart Data'!$A$5:$A252)-1)*7,0,7,1))</f>
        <v>96.142857142857139</v>
      </c>
      <c r="J252" s="4">
        <f ca="1">AVERAGE(OFFSET('HAVERD (new)'!Q$12,(ROWS('Chart Data'!$A$5:$A252)-1)*7,0,7,1))</f>
        <v>86.428571428571431</v>
      </c>
      <c r="K252" s="4">
        <f ca="1">AVERAGE(OFFSET('HAVERD (new)'!R$12,(ROWS('Chart Data'!$A$5:$A252)-1)*7,0,7,1))</f>
        <v>85.714285714285708</v>
      </c>
      <c r="L252" s="57">
        <f>'HAVERW (new)'!D307</f>
        <v>4636</v>
      </c>
      <c r="M252" s="57">
        <f>'HAVERW (new)'!F307</f>
        <v>108.70000000000002</v>
      </c>
      <c r="N252" s="4">
        <f ca="1">AVERAGE(OFFSET('HAVERD (new)'!D$12,(ROWS('Chart Data'!$A$5:$A252)-1)*7,0,7,1))</f>
        <v>7.7185714285714289</v>
      </c>
      <c r="O252" s="4">
        <f ca="1">AVERAGE(OFFSET('HAVERD (new)'!E$12,(ROWS('Chart Data'!$A$5:$A252)-1)*7,0,7,1))</f>
        <v>109.63142857142859</v>
      </c>
      <c r="P252" s="4">
        <f ca="1">AVERAGE(AVERAGE(OFFSET('HAVERD (new)'!F$12,(ROWS('Chart Data'!$A$5:$A252)-1)*7,0,7,1)),AVERAGE(OFFSET('HAVERD (new)'!J$12,(ROWS('Chart Data'!$A$5:$A252)-1)*7,0,7,1)),AVERAGE(OFFSET('HAVERD (new)'!K$12,(ROWS('Chart Data'!$A$5:$A252)-1)*7,0,7,1)))</f>
        <v>119.28619047619047</v>
      </c>
      <c r="Q252" s="4">
        <f ca="1">AVERAGE(AVERAGE(OFFSET('HAVERD (new)'!H$12,(ROWS('Chart Data'!$A$5:$A252)-1)*7,0,7,1)),AVERAGE(OFFSET('HAVERD (new)'!I$12,(ROWS('Chart Data'!$A$5:$A252)-1)*7,0,7,1)))</f>
        <v>105.61357142857142</v>
      </c>
      <c r="R252" s="4">
        <f ca="1">AVERAGE(AVERAGE(OFFSET('HAVERD (new)'!L$12,(ROWS('Chart Data'!$A$5:$A252)-1)*7,0,7,1)),AVERAGE(OFFSET('HAVERD (new)'!M$12,(ROWS('Chart Data'!$A$5:$A252)-1)*7,0,7,1)))</f>
        <v>104.17714285714285</v>
      </c>
      <c r="S252" s="57">
        <f>'Fuel demand'!C198</f>
        <v>106.9364158585098</v>
      </c>
      <c r="T252" s="57">
        <f ca="1">AVERAGE(OFFSET(Energy!E$1109,(ROWS('Chart Data'!$A$5:$A252)-1)*7,0,7,1))</f>
        <v>620798.42857142852</v>
      </c>
      <c r="U252" s="57">
        <f ca="1">-AVERAGE(OFFSET('HAVERD (new)'!T$12,(ROWS('Chart Data'!$A$5:$A252)-1)*7,0,7,1))</f>
        <v>-291.69571428571425</v>
      </c>
      <c r="V252" s="4">
        <f ca="1">-AVERAGE(OFFSET('HAVERD (new)'!U$12,(ROWS('Chart Data'!$A$5:$A252)-1)*7,0,7,1))*10000</f>
        <v>-68</v>
      </c>
      <c r="W252" s="4"/>
      <c r="Z252" s="4"/>
      <c r="AA252" s="4">
        <f t="shared" si="317"/>
        <v>-2.3752969121140111</v>
      </c>
      <c r="AB252" s="4">
        <f t="shared" si="318"/>
        <v>11.66666666666667</v>
      </c>
      <c r="AC252" s="4">
        <f t="shared" ca="1" si="319"/>
        <v>3.4647550776583103</v>
      </c>
      <c r="AD252" s="4">
        <f t="shared" ca="1" si="320"/>
        <v>1.4531043593130732</v>
      </c>
      <c r="AE252" s="4">
        <f t="shared" si="362"/>
        <v>2.7355843653250833</v>
      </c>
      <c r="AF252" s="4">
        <f t="shared" ca="1" si="363"/>
        <v>0.5839416058394109</v>
      </c>
      <c r="AG252" s="4">
        <f t="shared" ca="1" si="364"/>
        <v>15.437392795883342</v>
      </c>
      <c r="AH252" s="4">
        <f t="shared" ca="1" si="365"/>
        <v>4.31034482758621</v>
      </c>
      <c r="AI252" s="4">
        <f t="shared" ca="1" si="366"/>
        <v>-4.6104928457869736</v>
      </c>
      <c r="AJ252" s="4">
        <f t="shared" si="367"/>
        <v>2.9313232830820768</v>
      </c>
      <c r="AK252" s="4">
        <f t="shared" si="368"/>
        <v>-21.669754992793898</v>
      </c>
      <c r="AL252" s="4">
        <f t="shared" ca="1" si="361"/>
        <v>7.7185714285714289</v>
      </c>
      <c r="AM252" s="4">
        <f t="shared" ca="1" si="369"/>
        <v>4.102118885482553</v>
      </c>
      <c r="AN252" s="4">
        <f t="shared" ca="1" si="370"/>
        <v>8.8581026173642172</v>
      </c>
      <c r="AO252" s="4">
        <f t="shared" ca="1" si="371"/>
        <v>2.8098012766134994</v>
      </c>
      <c r="AP252" s="4">
        <f t="shared" ca="1" si="372"/>
        <v>2.9774555005613212</v>
      </c>
      <c r="AQ252" s="4">
        <f t="shared" si="373"/>
        <v>8.4513559135801053</v>
      </c>
      <c r="AR252" s="4">
        <f t="shared" ca="1" si="374"/>
        <v>8.6347549599605777</v>
      </c>
      <c r="AS252" s="57">
        <f t="shared" ca="1" si="321"/>
        <v>291.69571428571425</v>
      </c>
      <c r="AT252" s="57">
        <f t="shared" ca="1" si="322"/>
        <v>68</v>
      </c>
      <c r="AW252" s="4">
        <f t="shared" si="360"/>
        <v>-6.7266442503389978</v>
      </c>
      <c r="AX252" s="4">
        <f t="shared" si="323"/>
        <v>-1.3734822623200915</v>
      </c>
      <c r="AY252" s="4">
        <f t="shared" ca="1" si="324"/>
        <v>3.9514684092034735</v>
      </c>
      <c r="AZ252" s="4">
        <f t="shared" ca="1" si="325"/>
        <v>1.1824228740950182</v>
      </c>
      <c r="BA252" s="4">
        <f t="shared" si="326"/>
        <v>3.2022632941451632</v>
      </c>
      <c r="BB252" s="4">
        <f t="shared" ca="1" si="327"/>
        <v>0.83699315589109702</v>
      </c>
      <c r="BC252" s="4">
        <f t="shared" ca="1" si="328"/>
        <v>7.728169554045488</v>
      </c>
      <c r="BD252" s="4">
        <f t="shared" ca="1" si="329"/>
        <v>2.0954388217419071</v>
      </c>
      <c r="BE252" s="4">
        <f t="shared" ca="1" si="330"/>
        <v>-2.2135250571052341</v>
      </c>
      <c r="BF252" s="4">
        <f t="shared" si="331"/>
        <v>-17.864336699050536</v>
      </c>
      <c r="BG252" s="4">
        <f t="shared" si="332"/>
        <v>-22.270646582249785</v>
      </c>
      <c r="BH252" s="4">
        <f t="shared" ca="1" si="333"/>
        <v>4.7385714285714293</v>
      </c>
      <c r="BI252" s="4">
        <f t="shared" ca="1" si="334"/>
        <v>3.2950125782065518</v>
      </c>
      <c r="BJ252" s="4">
        <f t="shared" ca="1" si="335"/>
        <v>7.5833447184638256</v>
      </c>
      <c r="BK252" s="4">
        <f t="shared" ca="1" si="336"/>
        <v>2.7055315697844859</v>
      </c>
      <c r="BL252" s="4">
        <f t="shared" ca="1" si="337"/>
        <v>1.6306011291692457</v>
      </c>
      <c r="BM252" s="4">
        <f t="shared" si="338"/>
        <v>4.1277626117272312</v>
      </c>
      <c r="BN252" s="4">
        <f t="shared" ca="1" si="339"/>
        <v>5.39128177085865</v>
      </c>
      <c r="BO252" s="4">
        <f t="shared" ca="1" si="340"/>
        <v>222.09607142857141</v>
      </c>
      <c r="BP252" s="4">
        <f t="shared" ca="1" si="341"/>
        <v>48.05</v>
      </c>
      <c r="BS252" s="74">
        <f t="shared" si="314"/>
        <v>0.47803294552495668</v>
      </c>
      <c r="BT252" s="74">
        <f t="shared" si="315"/>
        <v>0.64485668479488456</v>
      </c>
      <c r="BU252" s="74">
        <f t="shared" ca="1" si="342"/>
        <v>0.7988594513687387</v>
      </c>
      <c r="BV252" s="74">
        <f t="shared" ca="1" si="343"/>
        <v>0.55271317504106876</v>
      </c>
      <c r="BW252" s="74">
        <f t="shared" si="344"/>
        <v>0.92821211949026194</v>
      </c>
      <c r="BX252" s="74">
        <f t="shared" ca="1" si="345"/>
        <v>0.48721992812608522</v>
      </c>
      <c r="BY252" s="74">
        <f t="shared" ca="1" si="316"/>
        <v>-0.47515347502195598</v>
      </c>
      <c r="BZ252" s="74">
        <f t="shared" ca="1" si="346"/>
        <v>0.24766210274748185</v>
      </c>
      <c r="CA252" s="74">
        <f t="shared" ca="1" si="347"/>
        <v>-1.0249896620269687</v>
      </c>
      <c r="CB252" s="74">
        <f t="shared" si="348"/>
        <v>-0.16638194804181927</v>
      </c>
      <c r="CC252" s="74">
        <f t="shared" si="349"/>
        <v>-1.0711793353038228</v>
      </c>
      <c r="CD252" s="74">
        <f t="shared" ca="1" si="350"/>
        <v>-6.3841915204071509E-2</v>
      </c>
      <c r="CE252" s="74">
        <f t="shared" ca="1" si="351"/>
        <v>1.3585822880162546</v>
      </c>
      <c r="CF252" s="74">
        <f t="shared" ca="1" si="352"/>
        <v>2.0404522072284088</v>
      </c>
      <c r="CG252" s="74">
        <f t="shared" ca="1" si="353"/>
        <v>0.5223234585266604</v>
      </c>
      <c r="CH252" s="74">
        <f t="shared" ca="1" si="354"/>
        <v>0.42149453027949263</v>
      </c>
      <c r="CI252" s="74">
        <f t="shared" si="355"/>
        <v>1.2590366059972671</v>
      </c>
      <c r="CJ252" s="74">
        <f t="shared" ca="1" si="356"/>
        <v>-9.0279848763538117E-2</v>
      </c>
      <c r="CK252" s="74">
        <f t="shared" ca="1" si="357"/>
        <v>-1.1724553518572254</v>
      </c>
      <c r="CL252" s="74">
        <f t="shared" ca="1" si="358"/>
        <v>0.69321021316281406</v>
      </c>
    </row>
    <row r="253" spans="1:90" x14ac:dyDescent="0.35">
      <c r="A253" s="73" t="s">
        <v>1784</v>
      </c>
      <c r="B253" s="41">
        <f t="shared" si="359"/>
        <v>45572</v>
      </c>
      <c r="C253" s="57">
        <f>'HAVERW (new)'!B308</f>
        <v>363</v>
      </c>
      <c r="D253" s="57">
        <f>'HAVERW (new)'!C308-'HAVERW (new)'!B308</f>
        <v>57</v>
      </c>
      <c r="E253" s="4">
        <f ca="1">AVERAGE(OFFSET('HAVERD (new)'!B$12,(ROWS('Chart Data'!$A$5:$A253)-1)*7,0,7,1))</f>
        <v>123.85714285714286</v>
      </c>
      <c r="F253" s="4">
        <f ca="1">AVERAGE(OFFSET('HAVERD (new)'!C$12,(ROWS('Chart Data'!$A$5:$A253)-1)*7,0,7,1))</f>
        <v>109.71428571428571</v>
      </c>
      <c r="G253" s="57">
        <f>'HAVERW (new)'!Q308</f>
        <v>41700</v>
      </c>
      <c r="H253" s="4">
        <f ca="1">AVERAGE(OFFSET('HAVERD (new)'!O$12,(ROWS('Chart Data'!$A$5:$A253)-1)*7,0,7,1))</f>
        <v>97.714285714285708</v>
      </c>
      <c r="I253" s="4">
        <f ca="1">AVERAGE(OFFSET('HAVERD (new)'!P$12,(ROWS('Chart Data'!$A$5:$A253)-1)*7,0,7,1))</f>
        <v>97.285714285714292</v>
      </c>
      <c r="J253" s="4">
        <f ca="1">AVERAGE(OFFSET('HAVERD (new)'!Q$12,(ROWS('Chart Data'!$A$5:$A253)-1)*7,0,7,1))</f>
        <v>86.142857142857139</v>
      </c>
      <c r="K253" s="4">
        <f ca="1">AVERAGE(OFFSET('HAVERD (new)'!R$12,(ROWS('Chart Data'!$A$5:$A253)-1)*7,0,7,1))</f>
        <v>88.428571428571431</v>
      </c>
      <c r="L253" s="57">
        <f>'HAVERW (new)'!D308</f>
        <v>3883</v>
      </c>
      <c r="M253" s="57">
        <f>'HAVERW (new)'!F308</f>
        <v>109.32857142857144</v>
      </c>
      <c r="N253" s="4">
        <f ca="1">AVERAGE(OFFSET('HAVERD (new)'!D$12,(ROWS('Chart Data'!$A$5:$A253)-1)*7,0,7,1))</f>
        <v>3.7471428571428573</v>
      </c>
      <c r="O253" s="4">
        <f ca="1">AVERAGE(OFFSET('HAVERD (new)'!E$12,(ROWS('Chart Data'!$A$5:$A253)-1)*7,0,7,1))</f>
        <v>101.6557142857143</v>
      </c>
      <c r="P253" s="4">
        <f ca="1">AVERAGE(AVERAGE(OFFSET('HAVERD (new)'!F$12,(ROWS('Chart Data'!$A$5:$A253)-1)*7,0,7,1)),AVERAGE(OFFSET('HAVERD (new)'!J$12,(ROWS('Chart Data'!$A$5:$A253)-1)*7,0,7,1)),AVERAGE(OFFSET('HAVERD (new)'!K$12,(ROWS('Chart Data'!$A$5:$A253)-1)*7,0,7,1)))</f>
        <v>107.11619047619048</v>
      </c>
      <c r="Q253" s="4">
        <f ca="1">AVERAGE(AVERAGE(OFFSET('HAVERD (new)'!H$12,(ROWS('Chart Data'!$A$5:$A253)-1)*7,0,7,1)),AVERAGE(OFFSET('HAVERD (new)'!I$12,(ROWS('Chart Data'!$A$5:$A253)-1)*7,0,7,1)))</f>
        <v>101.80071428571429</v>
      </c>
      <c r="R253" s="4">
        <f ca="1">AVERAGE(AVERAGE(OFFSET('HAVERD (new)'!L$12,(ROWS('Chart Data'!$A$5:$A253)-1)*7,0,7,1)),AVERAGE(OFFSET('HAVERD (new)'!M$12,(ROWS('Chart Data'!$A$5:$A253)-1)*7,0,7,1)))</f>
        <v>97.662142857142854</v>
      </c>
      <c r="S253" s="57">
        <f>'Fuel demand'!C199</f>
        <v>107.87753842787816</v>
      </c>
      <c r="T253" s="57">
        <f ca="1">AVERAGE(OFFSET(Energy!E$1109,(ROWS('Chart Data'!$A$5:$A253)-1)*7,0,7,1))</f>
        <v>659948</v>
      </c>
      <c r="U253" s="57">
        <f ca="1">-AVERAGE(OFFSET('HAVERD (new)'!T$12,(ROWS('Chart Data'!$A$5:$A253)-1)*7,0,7,1))</f>
        <v>-214.73000000000002</v>
      </c>
      <c r="V253" s="4">
        <f ca="1">-AVERAGE(OFFSET('HAVERD (new)'!U$12,(ROWS('Chart Data'!$A$5:$A253)-1)*7,0,7,1))*10000</f>
        <v>-104.8</v>
      </c>
      <c r="W253" s="4"/>
      <c r="Z253" s="4"/>
      <c r="AA253" s="4">
        <f t="shared" si="317"/>
        <v>-16.166281755196309</v>
      </c>
      <c r="AB253" s="4">
        <f t="shared" si="318"/>
        <v>-5.0000000000000044</v>
      </c>
      <c r="AC253" s="4">
        <f t="shared" ca="1" si="319"/>
        <v>4.3321299638989341</v>
      </c>
      <c r="AD253" s="4">
        <f t="shared" ca="1" si="320"/>
        <v>1.5873015873015817</v>
      </c>
      <c r="AE253" s="4">
        <f t="shared" si="362"/>
        <v>2.8005127699437971</v>
      </c>
      <c r="AF253" s="4">
        <f t="shared" ca="1" si="363"/>
        <v>0.4405286343612147</v>
      </c>
      <c r="AG253" s="4">
        <f t="shared" ca="1" si="364"/>
        <v>11.822660098522174</v>
      </c>
      <c r="AH253" s="4">
        <f t="shared" ca="1" si="365"/>
        <v>1.3445378151260456</v>
      </c>
      <c r="AI253" s="4">
        <f t="shared" ca="1" si="366"/>
        <v>-3.2812500000000022</v>
      </c>
      <c r="AJ253" s="4">
        <f t="shared" si="367"/>
        <v>29.935041501263083</v>
      </c>
      <c r="AK253" s="4">
        <f t="shared" si="368"/>
        <v>-23.046757164404209</v>
      </c>
      <c r="AL253" s="4">
        <f t="shared" ca="1" si="361"/>
        <v>3.7471428571428573</v>
      </c>
      <c r="AM253" s="4">
        <f t="shared" ca="1" si="369"/>
        <v>4.2424153641064777</v>
      </c>
      <c r="AN253" s="4">
        <f t="shared" ca="1" si="370"/>
        <v>10.644702734342349</v>
      </c>
      <c r="AO253" s="4">
        <f t="shared" ca="1" si="371"/>
        <v>2.959746864705548</v>
      </c>
      <c r="AP253" s="4">
        <f t="shared" ca="1" si="372"/>
        <v>2.3482296579085071</v>
      </c>
      <c r="AQ253" s="4">
        <f t="shared" si="373"/>
        <v>8.6897429701266571</v>
      </c>
      <c r="AR253" s="4">
        <f t="shared" ca="1" si="374"/>
        <v>7.5187101951595059</v>
      </c>
      <c r="AS253" s="57">
        <f t="shared" ca="1" si="321"/>
        <v>214.73000000000002</v>
      </c>
      <c r="AT253" s="57">
        <f t="shared" ca="1" si="322"/>
        <v>104.8</v>
      </c>
      <c r="AW253" s="4">
        <f t="shared" si="360"/>
        <v>-8.1738750664965671</v>
      </c>
      <c r="AX253" s="4">
        <f t="shared" si="323"/>
        <v>-0.64979805179377625</v>
      </c>
      <c r="AY253" s="4">
        <f t="shared" ca="1" si="324"/>
        <v>3.8186052892648035</v>
      </c>
      <c r="AZ253" s="4">
        <f t="shared" ca="1" si="325"/>
        <v>1.4817190121427792</v>
      </c>
      <c r="BA253" s="4">
        <f t="shared" si="326"/>
        <v>3.1591972730125151</v>
      </c>
      <c r="BB253" s="4">
        <f t="shared" ca="1" si="327"/>
        <v>0.83921164541665427</v>
      </c>
      <c r="BC253" s="4">
        <f t="shared" ca="1" si="328"/>
        <v>10.179176193582862</v>
      </c>
      <c r="BD253" s="4">
        <f t="shared" ca="1" si="329"/>
        <v>1.8702606675786826</v>
      </c>
      <c r="BE253" s="4">
        <f t="shared" ca="1" si="330"/>
        <v>-2.9539653526323901</v>
      </c>
      <c r="BF253" s="4">
        <f t="shared" si="331"/>
        <v>-21.932973202218598</v>
      </c>
      <c r="BG253" s="4">
        <f t="shared" si="332"/>
        <v>-22.577648535924972</v>
      </c>
      <c r="BH253" s="4">
        <f t="shared" ca="1" si="333"/>
        <v>4.9260714285714293</v>
      </c>
      <c r="BI253" s="4">
        <f t="shared" ca="1" si="334"/>
        <v>3.1301297599740208</v>
      </c>
      <c r="BJ253" s="4">
        <f t="shared" ca="1" si="335"/>
        <v>7.2317212638751469</v>
      </c>
      <c r="BK253" s="4">
        <f t="shared" ca="1" si="336"/>
        <v>2.9218419948041863</v>
      </c>
      <c r="BL253" s="4">
        <f t="shared" ca="1" si="337"/>
        <v>1.9775266007386438</v>
      </c>
      <c r="BM253" s="4">
        <f t="shared" si="338"/>
        <v>5.1300888004225609</v>
      </c>
      <c r="BN253" s="4">
        <f t="shared" ca="1" si="339"/>
        <v>7.5978293325694892</v>
      </c>
      <c r="BO253" s="4">
        <f t="shared" ca="1" si="340"/>
        <v>229.02499999999998</v>
      </c>
      <c r="BP253" s="4">
        <f t="shared" ca="1" si="341"/>
        <v>59.75</v>
      </c>
      <c r="BS253" s="74">
        <f t="shared" ref="BS253:BS306" si="375">(C253-AVERAGE(C$161:C$194,C$196:C$265))/STDEV(C$161:C$194,C$196:C$265)</f>
        <v>-1.2857072348598095</v>
      </c>
      <c r="BT253" s="74">
        <f t="shared" si="315"/>
        <v>-0.18413089516392878</v>
      </c>
      <c r="BU253" s="74">
        <f t="shared" ca="1" si="342"/>
        <v>0.81534210854966305</v>
      </c>
      <c r="BV253" s="74">
        <f t="shared" ca="1" si="343"/>
        <v>0.55271317504106876</v>
      </c>
      <c r="BW253" s="74">
        <f t="shared" si="344"/>
        <v>0.77701980503759716</v>
      </c>
      <c r="BX253" s="74">
        <f t="shared" ca="1" si="345"/>
        <v>0.35036039775358946</v>
      </c>
      <c r="BY253" s="74">
        <f t="shared" ca="1" si="316"/>
        <v>-0.21040399494183015</v>
      </c>
      <c r="BZ253" s="74">
        <f t="shared" ca="1" si="346"/>
        <v>0.1768211834598909</v>
      </c>
      <c r="CA253" s="74">
        <f t="shared" ca="1" si="347"/>
        <v>-0.11603083446267226</v>
      </c>
      <c r="CB253" s="74">
        <f t="shared" si="348"/>
        <v>-0.49400351360171335</v>
      </c>
      <c r="CC253" s="74">
        <f t="shared" si="349"/>
        <v>-1.032994364939912</v>
      </c>
      <c r="CD253" s="74">
        <f t="shared" ca="1" si="350"/>
        <v>-0.41370681835693557</v>
      </c>
      <c r="CE253" s="74">
        <f t="shared" ca="1" si="351"/>
        <v>0.10798351790193268</v>
      </c>
      <c r="CF253" s="74">
        <f t="shared" ca="1" si="352"/>
        <v>0.52076620368078275</v>
      </c>
      <c r="CG253" s="74">
        <f t="shared" ca="1" si="353"/>
        <v>9.0217985613805451E-2</v>
      </c>
      <c r="CH253" s="74">
        <f t="shared" ca="1" si="354"/>
        <v>-0.29084297787560137</v>
      </c>
      <c r="CI253" s="74">
        <f t="shared" si="355"/>
        <v>1.4873864127324361</v>
      </c>
      <c r="CJ253" s="74">
        <f t="shared" ca="1" si="356"/>
        <v>0.35669314854541684</v>
      </c>
      <c r="CK253" s="74">
        <f t="shared" ca="1" si="357"/>
        <v>-0.19672871181935178</v>
      </c>
      <c r="CL253" s="74">
        <f t="shared" ca="1" si="358"/>
        <v>0.63614177393362714</v>
      </c>
    </row>
    <row r="254" spans="1:90" x14ac:dyDescent="0.35">
      <c r="A254" s="73" t="s">
        <v>1785</v>
      </c>
      <c r="B254" s="41">
        <f t="shared" si="359"/>
        <v>45579</v>
      </c>
      <c r="C254" s="57">
        <f>'HAVERW (new)'!B309</f>
        <v>393</v>
      </c>
      <c r="D254" s="57">
        <f>'HAVERW (new)'!C309-'HAVERW (new)'!B309</f>
        <v>62</v>
      </c>
      <c r="E254" s="4">
        <f ca="1">AVERAGE(OFFSET('HAVERD (new)'!B$12,(ROWS('Chart Data'!$A$5:$A254)-1)*7,0,7,1))</f>
        <v>122.85714285714286</v>
      </c>
      <c r="F254" s="4">
        <f ca="1">AVERAGE(OFFSET('HAVERD (new)'!C$12,(ROWS('Chart Data'!$A$5:$A254)-1)*7,0,7,1))</f>
        <v>108.85714285714286</v>
      </c>
      <c r="G254" s="57">
        <f>'HAVERW (new)'!Q309</f>
        <v>41050</v>
      </c>
      <c r="H254" s="4">
        <f ca="1">AVERAGE(OFFSET('HAVERD (new)'!O$12,(ROWS('Chart Data'!$A$5:$A254)-1)*7,0,7,1))</f>
        <v>96.714285714285708</v>
      </c>
      <c r="I254" s="4">
        <f ca="1">AVERAGE(OFFSET('HAVERD (new)'!P$12,(ROWS('Chart Data'!$A$5:$A254)-1)*7,0,7,1))</f>
        <v>98.428571428571431</v>
      </c>
      <c r="J254" s="4">
        <f ca="1">AVERAGE(OFFSET('HAVERD (new)'!Q$12,(ROWS('Chart Data'!$A$5:$A254)-1)*7,0,7,1))</f>
        <v>85</v>
      </c>
      <c r="K254" s="4">
        <f ca="1">AVERAGE(OFFSET('HAVERD (new)'!R$12,(ROWS('Chart Data'!$A$5:$A254)-1)*7,0,7,1))</f>
        <v>85.857142857142861</v>
      </c>
      <c r="L254" s="57">
        <f>'HAVERW (new)'!D309</f>
        <v>4456</v>
      </c>
      <c r="M254" s="57">
        <f>'HAVERW (new)'!F309</f>
        <v>109.35714285714286</v>
      </c>
      <c r="N254" s="4">
        <f ca="1">AVERAGE(OFFSET('HAVERD (new)'!D$12,(ROWS('Chart Data'!$A$5:$A254)-1)*7,0,7,1))</f>
        <v>7.4128571428571428</v>
      </c>
      <c r="O254" s="4">
        <f ca="1">AVERAGE(OFFSET('HAVERD (new)'!E$12,(ROWS('Chart Data'!$A$5:$A254)-1)*7,0,7,1))</f>
        <v>98.217142857142861</v>
      </c>
      <c r="P254" s="4">
        <f ca="1">AVERAGE(AVERAGE(OFFSET('HAVERD (new)'!F$12,(ROWS('Chart Data'!$A$5:$A254)-1)*7,0,7,1)),AVERAGE(OFFSET('HAVERD (new)'!J$12,(ROWS('Chart Data'!$A$5:$A254)-1)*7,0,7,1)),AVERAGE(OFFSET('HAVERD (new)'!K$12,(ROWS('Chart Data'!$A$5:$A254)-1)*7,0,7,1)))</f>
        <v>103.14523809523808</v>
      </c>
      <c r="Q254" s="4">
        <f ca="1">AVERAGE(AVERAGE(OFFSET('HAVERD (new)'!H$12,(ROWS('Chart Data'!$A$5:$A254)-1)*7,0,7,1)),AVERAGE(OFFSET('HAVERD (new)'!I$12,(ROWS('Chart Data'!$A$5:$A254)-1)*7,0,7,1)))</f>
        <v>99.601428571428571</v>
      </c>
      <c r="R254" s="4">
        <f ca="1">AVERAGE(AVERAGE(OFFSET('HAVERD (new)'!L$12,(ROWS('Chart Data'!$A$5:$A254)-1)*7,0,7,1)),AVERAGE(OFFSET('HAVERD (new)'!M$12,(ROWS('Chart Data'!$A$5:$A254)-1)*7,0,7,1)))</f>
        <v>95.147142857142853</v>
      </c>
      <c r="S254" s="57">
        <f>'Fuel demand'!C200</f>
        <v>107.73015700862695</v>
      </c>
      <c r="T254" s="57">
        <f ca="1">AVERAGE(OFFSET(Energy!E$1109,(ROWS('Chart Data'!$A$5:$A254)-1)*7,0,7,1))</f>
        <v>622708.42857142852</v>
      </c>
      <c r="U254" s="57">
        <f ca="1">-AVERAGE(OFFSET('HAVERD (new)'!T$12,(ROWS('Chart Data'!$A$5:$A254)-1)*7,0,7,1))</f>
        <v>-391.38428571428574</v>
      </c>
      <c r="V254" s="4">
        <f ca="1">-AVERAGE(OFFSET('HAVERD (new)'!U$12,(ROWS('Chart Data'!$A$5:$A254)-1)*7,0,7,1))*10000</f>
        <v>-59.6</v>
      </c>
      <c r="W254" s="4"/>
      <c r="Z254" s="4"/>
      <c r="AA254" s="4">
        <f t="shared" si="317"/>
        <v>2.6109660574412441</v>
      </c>
      <c r="AB254" s="4">
        <f t="shared" si="318"/>
        <v>-4.6153846153846096</v>
      </c>
      <c r="AC254" s="4">
        <f t="shared" ca="1" si="319"/>
        <v>3.1175059952038398</v>
      </c>
      <c r="AD254" s="4">
        <f t="shared" ca="1" si="320"/>
        <v>2.4193548387096753</v>
      </c>
      <c r="AE254" s="4">
        <f t="shared" si="362"/>
        <v>2.2823541137190428</v>
      </c>
      <c r="AF254" s="4">
        <f t="shared" ca="1" si="363"/>
        <v>0.44510385756675319</v>
      </c>
      <c r="AG254" s="4">
        <f t="shared" ca="1" si="364"/>
        <v>8.163265306122458</v>
      </c>
      <c r="AH254" s="4">
        <f t="shared" ca="1" si="365"/>
        <v>0.84745762711864181</v>
      </c>
      <c r="AI254" s="4">
        <f t="shared" ca="1" si="366"/>
        <v>-3.3762057877813501</v>
      </c>
      <c r="AJ254" s="4">
        <f t="shared" si="367"/>
        <v>23.94606588154975</v>
      </c>
      <c r="AK254" s="4">
        <f t="shared" si="368"/>
        <v>-23.974575429536205</v>
      </c>
      <c r="AL254" s="4">
        <f t="shared" ca="1" si="361"/>
        <v>7.4128571428571428</v>
      </c>
      <c r="AM254" s="4">
        <f t="shared" ca="1" si="369"/>
        <v>3.1816544603193719</v>
      </c>
      <c r="AN254" s="4">
        <f t="shared" ca="1" si="370"/>
        <v>8.4836677251008972</v>
      </c>
      <c r="AO254" s="4">
        <f t="shared" ca="1" si="371"/>
        <v>2.7583106728862994</v>
      </c>
      <c r="AP254" s="4">
        <f t="shared" ca="1" si="372"/>
        <v>1.1312217194570096</v>
      </c>
      <c r="AQ254" s="4">
        <f t="shared" si="373"/>
        <v>7.8933524810790301</v>
      </c>
      <c r="AR254" s="4">
        <f t="shared" ca="1" si="374"/>
        <v>-2.2192118287377771</v>
      </c>
      <c r="AS254" s="57">
        <f t="shared" ca="1" si="321"/>
        <v>391.38428571428574</v>
      </c>
      <c r="AT254" s="57">
        <f t="shared" ca="1" si="322"/>
        <v>59.6</v>
      </c>
      <c r="AW254" s="4">
        <f t="shared" si="360"/>
        <v>-6.8882221597311908</v>
      </c>
      <c r="AX254" s="4">
        <f t="shared" si="323"/>
        <v>-0.71668768390079896</v>
      </c>
      <c r="AY254" s="4">
        <f t="shared" ca="1" si="324"/>
        <v>3.619334101233024</v>
      </c>
      <c r="AZ254" s="4">
        <f t="shared" ca="1" si="325"/>
        <v>1.6938875647521334</v>
      </c>
      <c r="BA254" s="4">
        <f t="shared" si="326"/>
        <v>2.8238349361619455</v>
      </c>
      <c r="BB254" s="4">
        <f t="shared" ca="1" si="327"/>
        <v>0.51253140542878439</v>
      </c>
      <c r="BC254" s="4">
        <f t="shared" ca="1" si="328"/>
        <v>10.53028437879243</v>
      </c>
      <c r="BD254" s="4">
        <f t="shared" ca="1" si="329"/>
        <v>2.0401787656335104</v>
      </c>
      <c r="BE254" s="4">
        <f t="shared" ca="1" si="330"/>
        <v>-3.5580167995777261</v>
      </c>
      <c r="BF254" s="4">
        <f t="shared" si="331"/>
        <v>-10.738718976923595</v>
      </c>
      <c r="BG254" s="4">
        <f t="shared" si="332"/>
        <v>-22.616258972203088</v>
      </c>
      <c r="BH254" s="4">
        <f t="shared" ca="1" si="333"/>
        <v>5.7057142857142855</v>
      </c>
      <c r="BI254" s="4">
        <f t="shared" ca="1" si="334"/>
        <v>3.0601210780017487</v>
      </c>
      <c r="BJ254" s="4">
        <f t="shared" ca="1" si="335"/>
        <v>7.8236513594991184</v>
      </c>
      <c r="BK254" s="4">
        <f t="shared" ca="1" si="336"/>
        <v>2.5503018135391353</v>
      </c>
      <c r="BL254" s="4">
        <f t="shared" ca="1" si="337"/>
        <v>1.8623181872617134</v>
      </c>
      <c r="BM254" s="4">
        <f t="shared" si="338"/>
        <v>6.0390483693314678</v>
      </c>
      <c r="BN254" s="4">
        <f t="shared" ca="1" si="339"/>
        <v>5.4223375672883574</v>
      </c>
      <c r="BO254" s="4">
        <f t="shared" ca="1" si="340"/>
        <v>278.33785714285716</v>
      </c>
      <c r="BP254" s="4">
        <f t="shared" ca="1" si="341"/>
        <v>66.55</v>
      </c>
      <c r="BS254" s="74">
        <f t="shared" si="375"/>
        <v>-0.18336962211933061</v>
      </c>
      <c r="BT254" s="74">
        <f t="shared" si="315"/>
        <v>0.23036289481547792</v>
      </c>
      <c r="BU254" s="74">
        <f t="shared" ca="1" si="342"/>
        <v>0.69996350828320053</v>
      </c>
      <c r="BV254" s="74">
        <f t="shared" ca="1" si="343"/>
        <v>0.47407512168156751</v>
      </c>
      <c r="BW254" s="74">
        <f t="shared" si="344"/>
        <v>0.65021334775471706</v>
      </c>
      <c r="BX254" s="74">
        <f t="shared" ca="1" si="345"/>
        <v>0.15875705523209752</v>
      </c>
      <c r="BY254" s="74">
        <f t="shared" ca="1" si="316"/>
        <v>-0.17247847161331925</v>
      </c>
      <c r="BZ254" s="74">
        <f t="shared" ca="1" si="346"/>
        <v>-0.10654249369046587</v>
      </c>
      <c r="CA254" s="74">
        <f t="shared" ca="1" si="347"/>
        <v>-0.97714972373410769</v>
      </c>
      <c r="CB254" s="74">
        <f t="shared" si="348"/>
        <v>-0.24469786012784972</v>
      </c>
      <c r="CC254" s="74">
        <f t="shared" si="349"/>
        <v>-1.0312586844688252</v>
      </c>
      <c r="CD254" s="74">
        <f t="shared" ca="1" si="350"/>
        <v>-9.0773961705766834E-2</v>
      </c>
      <c r="CE254" s="74">
        <f t="shared" ca="1" si="351"/>
        <v>-0.43118740089892305</v>
      </c>
      <c r="CF254" s="74">
        <f t="shared" ca="1" si="352"/>
        <v>2.4907472860118355E-2</v>
      </c>
      <c r="CG254" s="74">
        <f t="shared" ca="1" si="353"/>
        <v>-0.15902381863847831</v>
      </c>
      <c r="CH254" s="74">
        <f t="shared" ca="1" si="354"/>
        <v>-0.5658282170175909</v>
      </c>
      <c r="CI254" s="74">
        <f t="shared" si="355"/>
        <v>1.4516264387420577</v>
      </c>
      <c r="CJ254" s="74">
        <f t="shared" ca="1" si="356"/>
        <v>-6.8473264586295823E-2</v>
      </c>
      <c r="CK254" s="74">
        <f t="shared" ca="1" si="357"/>
        <v>-2.4362491820436349</v>
      </c>
      <c r="CL254" s="74">
        <f t="shared" ca="1" si="358"/>
        <v>0.70623670472599798</v>
      </c>
    </row>
    <row r="255" spans="1:90" x14ac:dyDescent="0.35">
      <c r="A255" s="73" t="s">
        <v>1786</v>
      </c>
      <c r="B255" s="41">
        <f t="shared" si="359"/>
        <v>45586</v>
      </c>
      <c r="C255" s="57">
        <f>'HAVERW (new)'!B310</f>
        <v>410</v>
      </c>
      <c r="D255" s="57">
        <f>'HAVERW (new)'!C310-'HAVERW (new)'!B310</f>
        <v>58</v>
      </c>
      <c r="E255" s="4">
        <f ca="1">AVERAGE(OFFSET('HAVERD (new)'!B$12,(ROWS('Chart Data'!$A$5:$A255)-1)*7,0,7,1))</f>
        <v>124.14285714285714</v>
      </c>
      <c r="F255" s="4">
        <f ca="1">AVERAGE(OFFSET('HAVERD (new)'!C$12,(ROWS('Chart Data'!$A$5:$A255)-1)*7,0,7,1))</f>
        <v>109.57142857142857</v>
      </c>
      <c r="G255" s="57">
        <f>'HAVERW (new)'!Q310</f>
        <v>41160</v>
      </c>
      <c r="H255" s="4">
        <f ca="1">AVERAGE(OFFSET('HAVERD (new)'!O$12,(ROWS('Chart Data'!$A$5:$A255)-1)*7,0,7,1))</f>
        <v>98.142857142857139</v>
      </c>
      <c r="I255" s="4">
        <f ca="1">AVERAGE(OFFSET('HAVERD (new)'!P$12,(ROWS('Chart Data'!$A$5:$A255)-1)*7,0,7,1))</f>
        <v>99.857142857142861</v>
      </c>
      <c r="J255" s="4">
        <f ca="1">AVERAGE(OFFSET('HAVERD (new)'!Q$12,(ROWS('Chart Data'!$A$5:$A255)-1)*7,0,7,1))</f>
        <v>86.571428571428569</v>
      </c>
      <c r="K255" s="4">
        <f ca="1">AVERAGE(OFFSET('HAVERD (new)'!R$12,(ROWS('Chart Data'!$A$5:$A255)-1)*7,0,7,1))</f>
        <v>85.142857142857139</v>
      </c>
      <c r="L255" s="57">
        <f>'HAVERW (new)'!D310</f>
        <v>4381</v>
      </c>
      <c r="M255" s="57">
        <f>'HAVERW (new)'!F310</f>
        <v>106.3</v>
      </c>
      <c r="N255" s="4">
        <f ca="1">AVERAGE(OFFSET('HAVERD (new)'!D$12,(ROWS('Chart Data'!$A$5:$A255)-1)*7,0,7,1))</f>
        <v>-2.1414285714285719</v>
      </c>
      <c r="O255" s="4">
        <f ca="1">AVERAGE(OFFSET('HAVERD (new)'!E$12,(ROWS('Chart Data'!$A$5:$A255)-1)*7,0,7,1))</f>
        <v>98.429999999999993</v>
      </c>
      <c r="P255" s="4">
        <f ca="1">AVERAGE(AVERAGE(OFFSET('HAVERD (new)'!F$12,(ROWS('Chart Data'!$A$5:$A255)-1)*7,0,7,1)),AVERAGE(OFFSET('HAVERD (new)'!J$12,(ROWS('Chart Data'!$A$5:$A255)-1)*7,0,7,1)),AVERAGE(OFFSET('HAVERD (new)'!K$12,(ROWS('Chart Data'!$A$5:$A255)-1)*7,0,7,1)))</f>
        <v>103.80666666666667</v>
      </c>
      <c r="Q255" s="4">
        <f ca="1">AVERAGE(AVERAGE(OFFSET('HAVERD (new)'!H$12,(ROWS('Chart Data'!$A$5:$A255)-1)*7,0,7,1)),AVERAGE(OFFSET('HAVERD (new)'!I$12,(ROWS('Chart Data'!$A$5:$A255)-1)*7,0,7,1)))</f>
        <v>99.695714285714288</v>
      </c>
      <c r="R255" s="4">
        <f ca="1">AVERAGE(AVERAGE(OFFSET('HAVERD (new)'!L$12,(ROWS('Chart Data'!$A$5:$A255)-1)*7,0,7,1)),AVERAGE(OFFSET('HAVERD (new)'!M$12,(ROWS('Chart Data'!$A$5:$A255)-1)*7,0,7,1)))</f>
        <v>95.208571428571418</v>
      </c>
      <c r="S255" s="57">
        <f>'Fuel demand'!C201</f>
        <v>105.08060377102419</v>
      </c>
      <c r="T255" s="57">
        <f ca="1">AVERAGE(OFFSET(Energy!E$1109,(ROWS('Chart Data'!$A$5:$A255)-1)*7,0,7,1))</f>
        <v>656218.14285714284</v>
      </c>
      <c r="U255" s="57">
        <f ca="1">-AVERAGE(OFFSET('HAVERD (new)'!T$12,(ROWS('Chart Data'!$A$5:$A255)-1)*7,0,7,1))</f>
        <v>-284.55285714285714</v>
      </c>
      <c r="V255" s="4">
        <f ca="1">-AVERAGE(OFFSET('HAVERD (new)'!U$12,(ROWS('Chart Data'!$A$5:$A255)-1)*7,0,7,1))*10000</f>
        <v>-25.4</v>
      </c>
      <c r="W255" s="4"/>
      <c r="Z255" s="4"/>
      <c r="AA255" s="4">
        <f t="shared" si="317"/>
        <v>1.2345679012345734</v>
      </c>
      <c r="AB255" s="4">
        <f t="shared" si="318"/>
        <v>1.7543859649122862</v>
      </c>
      <c r="AC255" s="4">
        <f t="shared" ca="1" si="319"/>
        <v>7.4165636588380712</v>
      </c>
      <c r="AD255" s="4">
        <f t="shared" ca="1" si="320"/>
        <v>4.4959128065394927</v>
      </c>
      <c r="AE255" s="4">
        <f t="shared" si="362"/>
        <v>3.2225705329153698</v>
      </c>
      <c r="AF255" s="4">
        <f t="shared" ca="1" si="363"/>
        <v>1.327433628318575</v>
      </c>
      <c r="AG255" s="4">
        <f t="shared" ca="1" si="364"/>
        <v>9.5611285266457671</v>
      </c>
      <c r="AH255" s="4">
        <f t="shared" ca="1" si="365"/>
        <v>1.8487394957983128</v>
      </c>
      <c r="AI255" s="4">
        <f t="shared" ca="1" si="366"/>
        <v>-6.2893081761006382</v>
      </c>
      <c r="AJ255" s="4">
        <f t="shared" si="367"/>
        <v>-49.982882574460795</v>
      </c>
      <c r="AK255" s="4">
        <f t="shared" si="368"/>
        <v>-24.906650519729535</v>
      </c>
      <c r="AL255" s="4">
        <f t="shared" ca="1" si="361"/>
        <v>-2.1414285714285719</v>
      </c>
      <c r="AM255" s="4">
        <f t="shared" ca="1" si="369"/>
        <v>5.3032966025278405</v>
      </c>
      <c r="AN255" s="4">
        <f t="shared" ca="1" si="370"/>
        <v>9.7360724479368841</v>
      </c>
      <c r="AO255" s="4">
        <f t="shared" ca="1" si="371"/>
        <v>5.5052875857012129</v>
      </c>
      <c r="AP255" s="4">
        <f t="shared" ca="1" si="372"/>
        <v>5.182087196685714</v>
      </c>
      <c r="AQ255" s="4">
        <f t="shared" si="373"/>
        <v>3.3275408411499452</v>
      </c>
      <c r="AR255" s="4">
        <f t="shared" ca="1" si="374"/>
        <v>5.2841355483135288E-2</v>
      </c>
      <c r="AS255" s="57">
        <f t="shared" ca="1" si="321"/>
        <v>284.55285714285714</v>
      </c>
      <c r="AT255" s="57">
        <f t="shared" ca="1" si="322"/>
        <v>25.4</v>
      </c>
      <c r="AW255" s="4">
        <f t="shared" si="360"/>
        <v>-3.6740111771586252</v>
      </c>
      <c r="AX255" s="4">
        <f t="shared" si="323"/>
        <v>0.95141700404858542</v>
      </c>
      <c r="AY255" s="4">
        <f t="shared" ca="1" si="324"/>
        <v>4.5827386738997893</v>
      </c>
      <c r="AZ255" s="4">
        <f t="shared" ca="1" si="325"/>
        <v>2.4889183979659557</v>
      </c>
      <c r="BA255" s="4">
        <f t="shared" si="326"/>
        <v>2.7602554454758232</v>
      </c>
      <c r="BB255" s="4">
        <f t="shared" ca="1" si="327"/>
        <v>0.69925193152148846</v>
      </c>
      <c r="BC255" s="4">
        <f t="shared" ca="1" si="328"/>
        <v>11.246111681793435</v>
      </c>
      <c r="BD255" s="4">
        <f t="shared" ca="1" si="329"/>
        <v>2.0877699414073025</v>
      </c>
      <c r="BE255" s="4">
        <f t="shared" ca="1" si="330"/>
        <v>-4.3893142024172409</v>
      </c>
      <c r="BF255" s="4">
        <f t="shared" si="331"/>
        <v>1.7073870228585282</v>
      </c>
      <c r="BG255" s="4">
        <f t="shared" si="332"/>
        <v>-23.399434526615963</v>
      </c>
      <c r="BH255" s="4">
        <f t="shared" ca="1" si="333"/>
        <v>4.1842857142857142</v>
      </c>
      <c r="BI255" s="4">
        <f t="shared" ca="1" si="334"/>
        <v>4.207371328109061</v>
      </c>
      <c r="BJ255" s="4">
        <f t="shared" ca="1" si="335"/>
        <v>9.4306363811860869</v>
      </c>
      <c r="BK255" s="4">
        <f t="shared" ca="1" si="336"/>
        <v>3.5082865999766399</v>
      </c>
      <c r="BL255" s="4">
        <f t="shared" ca="1" si="337"/>
        <v>2.9097485186531378</v>
      </c>
      <c r="BM255" s="4">
        <f t="shared" si="338"/>
        <v>7.0904980514839338</v>
      </c>
      <c r="BN255" s="4">
        <f t="shared" ca="1" si="339"/>
        <v>3.4967736704663608</v>
      </c>
      <c r="BO255" s="4">
        <f t="shared" ca="1" si="340"/>
        <v>295.59071428571428</v>
      </c>
      <c r="BP255" s="4">
        <f t="shared" ca="1" si="341"/>
        <v>64.45</v>
      </c>
      <c r="BS255" s="74">
        <f t="shared" si="375"/>
        <v>0.44128835843360742</v>
      </c>
      <c r="BT255" s="74">
        <f t="shared" si="315"/>
        <v>-0.10123213716804745</v>
      </c>
      <c r="BU255" s="74">
        <f t="shared" ca="1" si="342"/>
        <v>0.84830742291150862</v>
      </c>
      <c r="BV255" s="74">
        <f t="shared" ca="1" si="343"/>
        <v>0.5396068328144854</v>
      </c>
      <c r="BW255" s="74">
        <f t="shared" si="344"/>
        <v>0.67167290206412755</v>
      </c>
      <c r="BX255" s="74">
        <f t="shared" ca="1" si="345"/>
        <v>0.43247611597708635</v>
      </c>
      <c r="BY255" s="74">
        <f t="shared" ca="1" si="316"/>
        <v>-9.5157217872266345E-2</v>
      </c>
      <c r="BZ255" s="74">
        <f t="shared" ca="1" si="346"/>
        <v>0.28308256239127555</v>
      </c>
      <c r="CA255" s="74">
        <f t="shared" ca="1" si="347"/>
        <v>-1.2163494151983982</v>
      </c>
      <c r="CB255" s="74">
        <f t="shared" si="348"/>
        <v>-0.27732949016369574</v>
      </c>
      <c r="CC255" s="74">
        <f t="shared" si="349"/>
        <v>-1.2169764948751221</v>
      </c>
      <c r="CD255" s="74">
        <f t="shared" ca="1" si="350"/>
        <v>-0.93246334022603827</v>
      </c>
      <c r="CE255" s="74">
        <f t="shared" ca="1" si="351"/>
        <v>-0.39781122021702725</v>
      </c>
      <c r="CF255" s="74">
        <f t="shared" ca="1" si="352"/>
        <v>0.10750104248596273</v>
      </c>
      <c r="CG255" s="74">
        <f t="shared" ca="1" si="353"/>
        <v>-0.14833855778712965</v>
      </c>
      <c r="CH255" s="74">
        <f t="shared" ca="1" si="354"/>
        <v>-0.55911173574346185</v>
      </c>
      <c r="CI255" s="74">
        <f t="shared" si="355"/>
        <v>0.80875059086264989</v>
      </c>
      <c r="CJ255" s="74">
        <f t="shared" ca="1" si="356"/>
        <v>0.31410914657955136</v>
      </c>
      <c r="CK255" s="74">
        <f t="shared" ca="1" si="357"/>
        <v>-1.0819023560856509</v>
      </c>
      <c r="CL255" s="74">
        <f t="shared" ca="1" si="358"/>
        <v>0.75927313466181834</v>
      </c>
    </row>
    <row r="256" spans="1:90" x14ac:dyDescent="0.35">
      <c r="A256" s="73" t="s">
        <v>1787</v>
      </c>
      <c r="B256" s="41">
        <f t="shared" si="359"/>
        <v>45593</v>
      </c>
      <c r="C256" s="57">
        <f>'HAVERW (new)'!B311</f>
        <v>394</v>
      </c>
      <c r="D256" s="57">
        <f>'HAVERW (new)'!C311-'HAVERW (new)'!B311</f>
        <v>55</v>
      </c>
      <c r="E256" s="4">
        <f ca="1">AVERAGE(OFFSET('HAVERD (new)'!B$12,(ROWS('Chart Data'!$A$5:$A256)-1)*7,0,7,1))</f>
        <v>122.57142857142857</v>
      </c>
      <c r="F256" s="4">
        <f ca="1">AVERAGE(OFFSET('HAVERD (new)'!C$12,(ROWS('Chart Data'!$A$5:$A256)-1)*7,0,7,1))</f>
        <v>107.28571428571429</v>
      </c>
      <c r="G256" s="57">
        <f>'HAVERW (new)'!Q311</f>
        <v>38261</v>
      </c>
      <c r="H256" s="4">
        <f ca="1">AVERAGE(OFFSET('HAVERD (new)'!O$12,(ROWS('Chart Data'!$A$5:$A256)-1)*7,0,7,1))</f>
        <v>97.428571428571431</v>
      </c>
      <c r="I256" s="4">
        <f ca="1">AVERAGE(OFFSET('HAVERD (new)'!P$12,(ROWS('Chart Data'!$A$5:$A256)-1)*7,0,7,1))</f>
        <v>99.142857142857139</v>
      </c>
      <c r="J256" s="4">
        <f ca="1">AVERAGE(OFFSET('HAVERD (new)'!Q$12,(ROWS('Chart Data'!$A$5:$A256)-1)*7,0,7,1))</f>
        <v>87.428571428571431</v>
      </c>
      <c r="K256" s="4">
        <f ca="1">AVERAGE(OFFSET('HAVERD (new)'!R$12,(ROWS('Chart Data'!$A$5:$A256)-1)*7,0,7,1))</f>
        <v>89.714285714285708</v>
      </c>
      <c r="L256" s="57">
        <f>'HAVERW (new)'!D311</f>
        <v>3765</v>
      </c>
      <c r="M256" s="57">
        <f>'HAVERW (new)'!F311</f>
        <v>110.24285714285715</v>
      </c>
      <c r="N256" s="4">
        <f ca="1">AVERAGE(OFFSET('HAVERD (new)'!D$12,(ROWS('Chart Data'!$A$5:$A256)-1)*7,0,7,1))</f>
        <v>21.485714285714284</v>
      </c>
      <c r="O256" s="4">
        <f ca="1">AVERAGE(OFFSET('HAVERD (new)'!E$12,(ROWS('Chart Data'!$A$5:$A256)-1)*7,0,7,1))</f>
        <v>105.37857142857142</v>
      </c>
      <c r="P256" s="4">
        <f ca="1">AVERAGE(AVERAGE(OFFSET('HAVERD (new)'!F$12,(ROWS('Chart Data'!$A$5:$A256)-1)*7,0,7,1)),AVERAGE(OFFSET('HAVERD (new)'!J$12,(ROWS('Chart Data'!$A$5:$A256)-1)*7,0,7,1)),AVERAGE(OFFSET('HAVERD (new)'!K$12,(ROWS('Chart Data'!$A$5:$A256)-1)*7,0,7,1)))</f>
        <v>115.49190476190476</v>
      </c>
      <c r="Q256" s="4">
        <f ca="1">AVERAGE(AVERAGE(OFFSET('HAVERD (new)'!H$12,(ROWS('Chart Data'!$A$5:$A256)-1)*7,0,7,1)),AVERAGE(OFFSET('HAVERD (new)'!I$12,(ROWS('Chart Data'!$A$5:$A256)-1)*7,0,7,1)))</f>
        <v>103.76214285714286</v>
      </c>
      <c r="R256" s="4">
        <f ca="1">AVERAGE(AVERAGE(OFFSET('HAVERD (new)'!L$12,(ROWS('Chart Data'!$A$5:$A256)-1)*7,0,7,1)),AVERAGE(OFFSET('HAVERD (new)'!M$12,(ROWS('Chart Data'!$A$5:$A256)-1)*7,0,7,1)))</f>
        <v>98.851428571428556</v>
      </c>
      <c r="S256" s="57">
        <f>'Fuel demand'!C202</f>
        <v>104.77274977548878</v>
      </c>
      <c r="T256" s="57">
        <f ca="1">AVERAGE(OFFSET(Energy!E$1109,(ROWS('Chart Data'!$A$5:$A256)-1)*7,0,7,1))</f>
        <v>695031.85714285716</v>
      </c>
      <c r="U256" s="57">
        <f ca="1">-AVERAGE(OFFSET('HAVERD (new)'!T$12,(ROWS('Chart Data'!$A$5:$A256)-1)*7,0,7,1))</f>
        <v>-376.17</v>
      </c>
      <c r="V256" s="4">
        <f ca="1">-AVERAGE(OFFSET('HAVERD (new)'!U$12,(ROWS('Chart Data'!$A$5:$A256)-1)*7,0,7,1))*10000</f>
        <v>-69.999999999999986</v>
      </c>
      <c r="W256" s="4"/>
      <c r="Z256" s="4"/>
      <c r="AA256" s="4">
        <f t="shared" si="317"/>
        <v>0.76726342710997653</v>
      </c>
      <c r="AB256" s="4">
        <f t="shared" si="318"/>
        <v>5.7692307692307709</v>
      </c>
      <c r="AC256" s="4">
        <f t="shared" ca="1" si="319"/>
        <v>7.5187969924811915</v>
      </c>
      <c r="AD256" s="4">
        <f t="shared" ca="1" si="320"/>
        <v>3.7292817679557944</v>
      </c>
      <c r="AE256" s="4">
        <f t="shared" si="362"/>
        <v>8.2439811016493678</v>
      </c>
      <c r="AF256" s="4">
        <f t="shared" ca="1" si="363"/>
        <v>3.4901365705614529</v>
      </c>
      <c r="AG256" s="4">
        <f t="shared" ca="1" si="364"/>
        <v>6.6052227342549896</v>
      </c>
      <c r="AH256" s="4">
        <f t="shared" ca="1" si="365"/>
        <v>3.5532994923857864</v>
      </c>
      <c r="AI256" s="4">
        <f t="shared" ca="1" si="366"/>
        <v>-0.15898251192369983</v>
      </c>
      <c r="AJ256" s="4">
        <f t="shared" si="367"/>
        <v>37.270909696767738</v>
      </c>
      <c r="AK256" s="4">
        <f t="shared" si="368"/>
        <v>-20.606995884773649</v>
      </c>
      <c r="AL256" s="4">
        <f t="shared" ca="1" si="361"/>
        <v>21.485714285714284</v>
      </c>
      <c r="AM256" s="4">
        <f t="shared" ca="1" si="369"/>
        <v>12.147472443937657</v>
      </c>
      <c r="AN256" s="4">
        <f t="shared" ca="1" si="370"/>
        <v>20.954437551118097</v>
      </c>
      <c r="AO256" s="4">
        <f t="shared" ca="1" si="371"/>
        <v>11.830730028714619</v>
      </c>
      <c r="AP256" s="4">
        <f t="shared" ca="1" si="372"/>
        <v>12.53852471680772</v>
      </c>
      <c r="AQ256" s="4">
        <f t="shared" si="373"/>
        <v>2.1120786602333519</v>
      </c>
      <c r="AR256" s="4">
        <f t="shared" ca="1" si="374"/>
        <v>2.4449423155075367</v>
      </c>
      <c r="AS256" s="57">
        <f t="shared" ca="1" si="321"/>
        <v>376.17</v>
      </c>
      <c r="AT256" s="57">
        <f t="shared" ca="1" si="322"/>
        <v>69.999999999999986</v>
      </c>
      <c r="AW256" s="4">
        <f t="shared" si="360"/>
        <v>-2.8883710923526289</v>
      </c>
      <c r="AX256" s="4">
        <f t="shared" si="323"/>
        <v>-0.52294197031038903</v>
      </c>
      <c r="AY256" s="4">
        <f t="shared" ca="1" si="324"/>
        <v>5.5962491526055089</v>
      </c>
      <c r="AZ256" s="4">
        <f t="shared" ca="1" si="325"/>
        <v>3.0579627501266362</v>
      </c>
      <c r="BA256" s="4">
        <f t="shared" si="326"/>
        <v>4.1373546295568939</v>
      </c>
      <c r="BB256" s="4">
        <f t="shared" ca="1" si="327"/>
        <v>1.425800672701999</v>
      </c>
      <c r="BC256" s="4">
        <f t="shared" ca="1" si="328"/>
        <v>9.0380691663863466</v>
      </c>
      <c r="BD256" s="4">
        <f t="shared" ca="1" si="329"/>
        <v>1.8985086076071966</v>
      </c>
      <c r="BE256" s="4">
        <f t="shared" ca="1" si="330"/>
        <v>-3.2764366189514225</v>
      </c>
      <c r="BF256" s="4">
        <f t="shared" si="331"/>
        <v>10.292283626279943</v>
      </c>
      <c r="BG256" s="4">
        <f t="shared" si="332"/>
        <v>-23.133744749610901</v>
      </c>
      <c r="BH256" s="4">
        <f t="shared" ca="1" si="333"/>
        <v>7.6260714285714286</v>
      </c>
      <c r="BI256" s="4">
        <f t="shared" ca="1" si="334"/>
        <v>6.2187097177228363</v>
      </c>
      <c r="BJ256" s="4">
        <f t="shared" ca="1" si="335"/>
        <v>12.454720114624557</v>
      </c>
      <c r="BK256" s="4">
        <f t="shared" ca="1" si="336"/>
        <v>5.7635187880019201</v>
      </c>
      <c r="BL256" s="4">
        <f t="shared" ca="1" si="337"/>
        <v>5.3000158227147374</v>
      </c>
      <c r="BM256" s="4">
        <f t="shared" si="338"/>
        <v>5.5056787381472461</v>
      </c>
      <c r="BN256" s="4">
        <f t="shared" ca="1" si="339"/>
        <v>1.9493205093531001</v>
      </c>
      <c r="BO256" s="4">
        <f t="shared" ca="1" si="340"/>
        <v>316.70928571428573</v>
      </c>
      <c r="BP256" s="4">
        <f t="shared" ca="1" si="341"/>
        <v>64.95</v>
      </c>
      <c r="BS256" s="74">
        <f t="shared" si="375"/>
        <v>-0.14662503502798133</v>
      </c>
      <c r="BT256" s="74">
        <f t="shared" si="315"/>
        <v>-0.34992841115569145</v>
      </c>
      <c r="BU256" s="74">
        <f t="shared" ca="1" si="342"/>
        <v>0.6669981939213534</v>
      </c>
      <c r="BV256" s="74">
        <f t="shared" ca="1" si="343"/>
        <v>0.32990535718914704</v>
      </c>
      <c r="BW256" s="74">
        <f t="shared" si="344"/>
        <v>0.10611610258248241</v>
      </c>
      <c r="BX256" s="74">
        <f t="shared" ca="1" si="345"/>
        <v>0.29561658560459331</v>
      </c>
      <c r="BY256" s="74">
        <f t="shared" ca="1" si="316"/>
        <v>-0.33366253177838395</v>
      </c>
      <c r="BZ256" s="74">
        <f t="shared" ca="1" si="346"/>
        <v>0.49560532025404491</v>
      </c>
      <c r="CA256" s="74">
        <f t="shared" ca="1" si="347"/>
        <v>0.31452861017304307</v>
      </c>
      <c r="CB256" s="74">
        <f t="shared" si="348"/>
        <v>-0.54534394485811111</v>
      </c>
      <c r="CC256" s="74">
        <f t="shared" si="349"/>
        <v>-0.97745258986513195</v>
      </c>
      <c r="CD256" s="74">
        <f t="shared" ca="1" si="350"/>
        <v>1.148981132164328</v>
      </c>
      <c r="CE256" s="74">
        <f t="shared" ca="1" si="351"/>
        <v>0.69173067801619093</v>
      </c>
      <c r="CF256" s="74">
        <f t="shared" ca="1" si="352"/>
        <v>1.5666541058758452</v>
      </c>
      <c r="CG256" s="74">
        <f t="shared" ca="1" si="353"/>
        <v>0.31250379090018687</v>
      </c>
      <c r="CH256" s="74">
        <f t="shared" ca="1" si="354"/>
        <v>-0.1608087764636707</v>
      </c>
      <c r="CI256" s="74">
        <f t="shared" si="355"/>
        <v>0.73405426259337714</v>
      </c>
      <c r="CJ256" s="74">
        <f t="shared" ca="1" si="356"/>
        <v>0.75724764281141588</v>
      </c>
      <c r="CK256" s="74">
        <f t="shared" ca="1" si="357"/>
        <v>-2.2433713010501801</v>
      </c>
      <c r="CL256" s="74">
        <f t="shared" ca="1" si="358"/>
        <v>0.69010866755253208</v>
      </c>
    </row>
    <row r="257" spans="1:90" x14ac:dyDescent="0.35">
      <c r="A257" s="73" t="s">
        <v>1788</v>
      </c>
      <c r="B257" s="41">
        <f t="shared" si="359"/>
        <v>45600</v>
      </c>
      <c r="C257" s="57">
        <f>'HAVERW (new)'!B312</f>
        <v>403</v>
      </c>
      <c r="D257" s="57">
        <f>'HAVERW (new)'!C312-'HAVERW (new)'!B312</f>
        <v>56</v>
      </c>
      <c r="E257" s="4">
        <f ca="1">AVERAGE(OFFSET('HAVERD (new)'!B$12,(ROWS('Chart Data'!$A$5:$A257)-1)*7,0,7,1))</f>
        <v>123.71428571428571</v>
      </c>
      <c r="F257" s="4">
        <f ca="1">AVERAGE(OFFSET('HAVERD (new)'!C$12,(ROWS('Chart Data'!$A$5:$A257)-1)*7,0,7,1))</f>
        <v>108.57142857142857</v>
      </c>
      <c r="G257" s="57">
        <f>'HAVERW (new)'!Q312</f>
        <v>33871</v>
      </c>
      <c r="H257" s="4">
        <f ca="1">AVERAGE(OFFSET('HAVERD (new)'!O$12,(ROWS('Chart Data'!$A$5:$A257)-1)*7,0,7,1))</f>
        <v>96.142857142857139</v>
      </c>
      <c r="I257" s="4">
        <f ca="1">AVERAGE(OFFSET('HAVERD (new)'!P$12,(ROWS('Chart Data'!$A$5:$A257)-1)*7,0,7,1))</f>
        <v>93.571428571428569</v>
      </c>
      <c r="J257" s="4">
        <f ca="1">AVERAGE(OFFSET('HAVERD (new)'!Q$12,(ROWS('Chart Data'!$A$5:$A257)-1)*7,0,7,1))</f>
        <v>84.285714285714292</v>
      </c>
      <c r="K257" s="4">
        <f ca="1">AVERAGE(OFFSET('HAVERD (new)'!R$12,(ROWS('Chart Data'!$A$5:$A257)-1)*7,0,7,1))</f>
        <v>84.428571428571431</v>
      </c>
      <c r="L257" s="57">
        <f>'HAVERW (new)'!D312</f>
        <v>4954</v>
      </c>
      <c r="M257" s="57">
        <f>'HAVERW (new)'!F312</f>
        <v>106.01428571428571</v>
      </c>
      <c r="N257" s="4">
        <f ca="1">AVERAGE(OFFSET('HAVERD (new)'!D$12,(ROWS('Chart Data'!$A$5:$A257)-1)*7,0,7,1))</f>
        <v>3.8914285714285719</v>
      </c>
      <c r="O257" s="4">
        <f ca="1">AVERAGE(OFFSET('HAVERD (new)'!E$12,(ROWS('Chart Data'!$A$5:$A257)-1)*7,0,7,1))</f>
        <v>100.41428571428571</v>
      </c>
      <c r="P257" s="4">
        <f ca="1">AVERAGE(AVERAGE(OFFSET('HAVERD (new)'!F$12,(ROWS('Chart Data'!$A$5:$A257)-1)*7,0,7,1)),AVERAGE(OFFSET('HAVERD (new)'!J$12,(ROWS('Chart Data'!$A$5:$A257)-1)*7,0,7,1)),AVERAGE(OFFSET('HAVERD (new)'!K$12,(ROWS('Chart Data'!$A$5:$A257)-1)*7,0,7,1)))</f>
        <v>107.3795238095238</v>
      </c>
      <c r="Q257" s="4">
        <f ca="1">AVERAGE(AVERAGE(OFFSET('HAVERD (new)'!H$12,(ROWS('Chart Data'!$A$5:$A257)-1)*7,0,7,1)),AVERAGE(OFFSET('HAVERD (new)'!I$12,(ROWS('Chart Data'!$A$5:$A257)-1)*7,0,7,1)))</f>
        <v>97.914285714285711</v>
      </c>
      <c r="R257" s="4">
        <f ca="1">AVERAGE(AVERAGE(OFFSET('HAVERD (new)'!L$12,(ROWS('Chart Data'!$A$5:$A257)-1)*7,0,7,1)),AVERAGE(OFFSET('HAVERD (new)'!M$12,(ROWS('Chart Data'!$A$5:$A257)-1)*7,0,7,1)))</f>
        <v>93.309285714285721</v>
      </c>
      <c r="S257" s="57">
        <f>'Fuel demand'!C203</f>
        <v>104.11319495611347</v>
      </c>
      <c r="T257" s="57">
        <f ca="1">AVERAGE(OFFSET(Energy!E$1109,(ROWS('Chart Data'!$A$5:$A257)-1)*7,0,7,1))</f>
        <v>718004.57142857148</v>
      </c>
      <c r="U257" s="57">
        <f ca="1">-AVERAGE(OFFSET('HAVERD (new)'!T$12,(ROWS('Chart Data'!$A$5:$A257)-1)*7,0,7,1))</f>
        <v>-495.96714285714279</v>
      </c>
      <c r="V257" s="4">
        <f ca="1">-AVERAGE(OFFSET('HAVERD (new)'!U$12,(ROWS('Chart Data'!$A$5:$A257)-1)*7,0,7,1))*10000</f>
        <v>-141.6</v>
      </c>
      <c r="W257" s="4"/>
      <c r="Z257" s="4"/>
      <c r="AA257" s="4">
        <f t="shared" si="317"/>
        <v>1.5113350125944613</v>
      </c>
      <c r="AB257" s="4">
        <f t="shared" si="318"/>
        <v>3.7037037037036979</v>
      </c>
      <c r="AC257" s="4">
        <f t="shared" ca="1" si="319"/>
        <v>5.4811205846528432</v>
      </c>
      <c r="AD257" s="4">
        <f t="shared" ca="1" si="320"/>
        <v>3.2608695652173836</v>
      </c>
      <c r="AE257" s="4">
        <f t="shared" si="362"/>
        <v>3.3440122044241072</v>
      </c>
      <c r="AF257" s="4">
        <f t="shared" ca="1" si="363"/>
        <v>0.59790732436471039</v>
      </c>
      <c r="AG257" s="4">
        <f t="shared" ca="1" si="364"/>
        <v>4.2993630573248565</v>
      </c>
      <c r="AH257" s="4">
        <f t="shared" ca="1" si="365"/>
        <v>-0.50590219224282418</v>
      </c>
      <c r="AI257" s="4">
        <f t="shared" ca="1" si="366"/>
        <v>-6.4873417721519004</v>
      </c>
      <c r="AJ257" s="4">
        <f t="shared" si="367"/>
        <v>-12.25923408112395</v>
      </c>
      <c r="AK257" s="4">
        <f t="shared" si="368"/>
        <v>-23.225739706186655</v>
      </c>
      <c r="AL257" s="4">
        <f t="shared" ca="1" si="361"/>
        <v>3.8914285714285719</v>
      </c>
      <c r="AM257" s="4">
        <f t="shared" ca="1" si="369"/>
        <v>8.3551718822259868</v>
      </c>
      <c r="AN257" s="4">
        <f t="shared" ca="1" si="370"/>
        <v>16.151746162563075</v>
      </c>
      <c r="AO257" s="4">
        <f t="shared" ca="1" si="371"/>
        <v>7.5525287554725651</v>
      </c>
      <c r="AP257" s="4">
        <f t="shared" ca="1" si="372"/>
        <v>6.6078540184109302</v>
      </c>
      <c r="AQ257" s="4">
        <f t="shared" si="373"/>
        <v>0.32805299644442787</v>
      </c>
      <c r="AR257" s="4">
        <f t="shared" ca="1" si="374"/>
        <v>2.5206957492326376</v>
      </c>
      <c r="AS257" s="57">
        <f t="shared" ca="1" si="321"/>
        <v>495.96714285714279</v>
      </c>
      <c r="AT257" s="57">
        <f t="shared" ca="1" si="322"/>
        <v>141.6</v>
      </c>
      <c r="AW257" s="4">
        <f t="shared" si="360"/>
        <v>1.5310330995950638</v>
      </c>
      <c r="AX257" s="4">
        <f t="shared" si="323"/>
        <v>1.6529839556155363</v>
      </c>
      <c r="AY257" s="4">
        <f t="shared" ca="1" si="324"/>
        <v>5.8834968077939864</v>
      </c>
      <c r="AZ257" s="4">
        <f t="shared" ca="1" si="325"/>
        <v>3.4763547446055867</v>
      </c>
      <c r="BA257" s="4">
        <f t="shared" si="326"/>
        <v>4.2732294881769715</v>
      </c>
      <c r="BB257" s="4">
        <f t="shared" ca="1" si="327"/>
        <v>1.4651453452028729</v>
      </c>
      <c r="BC257" s="4">
        <f t="shared" ca="1" si="328"/>
        <v>7.1572449060870182</v>
      </c>
      <c r="BD257" s="4">
        <f t="shared" ca="1" si="329"/>
        <v>1.4358986057649792</v>
      </c>
      <c r="BE257" s="4">
        <f t="shared" ca="1" si="330"/>
        <v>-4.0779595619893971</v>
      </c>
      <c r="BF257" s="4">
        <f t="shared" si="331"/>
        <v>-0.25628526931681428</v>
      </c>
      <c r="BG257" s="4">
        <f t="shared" si="332"/>
        <v>-23.178490385056513</v>
      </c>
      <c r="BH257" s="4">
        <f t="shared" ca="1" si="333"/>
        <v>7.6621428571428565</v>
      </c>
      <c r="BI257" s="4">
        <f t="shared" ca="1" si="334"/>
        <v>7.246898847252714</v>
      </c>
      <c r="BJ257" s="4">
        <f t="shared" ca="1" si="335"/>
        <v>13.831480971679738</v>
      </c>
      <c r="BK257" s="4">
        <f t="shared" ca="1" si="336"/>
        <v>6.9117142606936746</v>
      </c>
      <c r="BL257" s="4">
        <f t="shared" ca="1" si="337"/>
        <v>6.3649219128403436</v>
      </c>
      <c r="BM257" s="4">
        <f t="shared" si="338"/>
        <v>3.4152562447266881</v>
      </c>
      <c r="BN257" s="4">
        <f t="shared" ca="1" si="339"/>
        <v>0.69981689787138313</v>
      </c>
      <c r="BO257" s="4">
        <f t="shared" ca="1" si="340"/>
        <v>387.01857142857142</v>
      </c>
      <c r="BP257" s="4">
        <f t="shared" ca="1" si="341"/>
        <v>74.150000000000006</v>
      </c>
      <c r="BS257" s="74">
        <f t="shared" si="375"/>
        <v>0.18407624879416234</v>
      </c>
      <c r="BT257" s="74">
        <f t="shared" si="315"/>
        <v>-0.26702965315981014</v>
      </c>
      <c r="BU257" s="74">
        <f t="shared" ca="1" si="342"/>
        <v>0.7988594513687387</v>
      </c>
      <c r="BV257" s="74">
        <f t="shared" ca="1" si="343"/>
        <v>0.44786243722839952</v>
      </c>
      <c r="BW257" s="74">
        <f t="shared" si="344"/>
        <v>-0.75031520122035389</v>
      </c>
      <c r="BX257" s="74">
        <f t="shared" ca="1" si="345"/>
        <v>4.9269430934102514E-2</v>
      </c>
      <c r="BY257" s="74">
        <f t="shared" ca="1" si="316"/>
        <v>-0.53682283212351956</v>
      </c>
      <c r="BZ257" s="74">
        <f t="shared" ca="1" si="346"/>
        <v>-0.28364479190943798</v>
      </c>
      <c r="CA257" s="74">
        <f t="shared" ca="1" si="347"/>
        <v>-1.455549106662684</v>
      </c>
      <c r="CB257" s="74">
        <f t="shared" si="348"/>
        <v>-2.8023836689832132E-2</v>
      </c>
      <c r="CC257" s="74">
        <f t="shared" si="349"/>
        <v>-1.2343332995859913</v>
      </c>
      <c r="CD257" s="74">
        <f t="shared" ca="1" si="350"/>
        <v>-0.40099589921361212</v>
      </c>
      <c r="CE257" s="74">
        <f t="shared" ca="1" si="351"/>
        <v>-8.6673535873700011E-2</v>
      </c>
      <c r="CF257" s="74">
        <f t="shared" ca="1" si="352"/>
        <v>0.55364902873700217</v>
      </c>
      <c r="CG257" s="74">
        <f t="shared" ca="1" si="353"/>
        <v>-0.35022522872093792</v>
      </c>
      <c r="CH257" s="74">
        <f t="shared" ca="1" si="354"/>
        <v>-0.76677596490521782</v>
      </c>
      <c r="CI257" s="74">
        <f t="shared" si="355"/>
        <v>0.5740228060779079</v>
      </c>
      <c r="CJ257" s="74">
        <f t="shared" ca="1" si="356"/>
        <v>1.0195284950895132</v>
      </c>
      <c r="CK257" s="74">
        <f t="shared" ca="1" si="357"/>
        <v>-3.7620899249327251</v>
      </c>
      <c r="CL257" s="74">
        <f t="shared" ca="1" si="358"/>
        <v>0.57907333470444033</v>
      </c>
    </row>
    <row r="258" spans="1:90" x14ac:dyDescent="0.35">
      <c r="A258" s="73" t="s">
        <v>1789</v>
      </c>
      <c r="B258" s="41">
        <f t="shared" si="359"/>
        <v>45607</v>
      </c>
      <c r="C258" s="57">
        <f>'HAVERW (new)'!B313</f>
        <v>408</v>
      </c>
      <c r="D258" s="57">
        <f>'HAVERW (new)'!C313-'HAVERW (new)'!B313</f>
        <v>46</v>
      </c>
      <c r="E258" s="4">
        <f ca="1">AVERAGE(OFFSET('HAVERD (new)'!B$12,(ROWS('Chart Data'!$A$5:$A258)-1)*7,0,7,1))</f>
        <v>124.85714285714286</v>
      </c>
      <c r="F258" s="4">
        <f ca="1">AVERAGE(OFFSET('HAVERD (new)'!C$12,(ROWS('Chart Data'!$A$5:$A258)-1)*7,0,7,1))</f>
        <v>109.57142857142857</v>
      </c>
      <c r="G258" s="57">
        <f>'HAVERW (new)'!Q313</f>
        <v>32912</v>
      </c>
      <c r="H258" s="4">
        <f ca="1">AVERAGE(OFFSET('HAVERD (new)'!O$12,(ROWS('Chart Data'!$A$5:$A258)-1)*7,0,7,1))</f>
        <v>96.571428571428569</v>
      </c>
      <c r="I258" s="4">
        <f ca="1">AVERAGE(OFFSET('HAVERD (new)'!P$12,(ROWS('Chart Data'!$A$5:$A258)-1)*7,0,7,1))</f>
        <v>98.142857142857139</v>
      </c>
      <c r="J258" s="4">
        <f ca="1">AVERAGE(OFFSET('HAVERD (new)'!Q$12,(ROWS('Chart Data'!$A$5:$A258)-1)*7,0,7,1))</f>
        <v>90.142857142857139</v>
      </c>
      <c r="K258" s="4">
        <f ca="1">AVERAGE(OFFSET('HAVERD (new)'!R$12,(ROWS('Chart Data'!$A$5:$A258)-1)*7,0,7,1))</f>
        <v>85.142857142857139</v>
      </c>
      <c r="L258" s="57">
        <f>'HAVERW (new)'!D313</f>
        <v>5624</v>
      </c>
      <c r="M258" s="57">
        <f>'HAVERW (new)'!F313</f>
        <v>101.31428571428572</v>
      </c>
      <c r="N258" s="4">
        <f ca="1">AVERAGE(OFFSET('HAVERD (new)'!D$12,(ROWS('Chart Data'!$A$5:$A258)-1)*7,0,7,1))</f>
        <v>7.6685714285714282</v>
      </c>
      <c r="O258" s="4">
        <f ca="1">AVERAGE(OFFSET('HAVERD (new)'!E$12,(ROWS('Chart Data'!$A$5:$A258)-1)*7,0,7,1))</f>
        <v>96.998571428571424</v>
      </c>
      <c r="P258" s="4">
        <f ca="1">AVERAGE(AVERAGE(OFFSET('HAVERD (new)'!F$12,(ROWS('Chart Data'!$A$5:$A258)-1)*7,0,7,1)),AVERAGE(OFFSET('HAVERD (new)'!J$12,(ROWS('Chart Data'!$A$5:$A258)-1)*7,0,7,1)),AVERAGE(OFFSET('HAVERD (new)'!K$12,(ROWS('Chart Data'!$A$5:$A258)-1)*7,0,7,1)))</f>
        <v>101.6347619047619</v>
      </c>
      <c r="Q258" s="4">
        <f ca="1">AVERAGE(AVERAGE(OFFSET('HAVERD (new)'!H$12,(ROWS('Chart Data'!$A$5:$A258)-1)*7,0,7,1)),AVERAGE(OFFSET('HAVERD (new)'!I$12,(ROWS('Chart Data'!$A$5:$A258)-1)*7,0,7,1)))</f>
        <v>94.388571428571424</v>
      </c>
      <c r="R258" s="4">
        <f ca="1">AVERAGE(AVERAGE(OFFSET('HAVERD (new)'!L$12,(ROWS('Chart Data'!$A$5:$A258)-1)*7,0,7,1)),AVERAGE(OFFSET('HAVERD (new)'!M$12,(ROWS('Chart Data'!$A$5:$A258)-1)*7,0,7,1)))</f>
        <v>89.932857142857159</v>
      </c>
      <c r="S258" s="57">
        <f>'Fuel demand'!C204</f>
        <v>103.37435781533549</v>
      </c>
      <c r="T258" s="57">
        <f ca="1">AVERAGE(OFFSET(Energy!E$1109,(ROWS('Chart Data'!$A$5:$A258)-1)*7,0,7,1))</f>
        <v>747090.42857142852</v>
      </c>
      <c r="U258" s="57">
        <f ca="1">-AVERAGE(OFFSET('HAVERD (new)'!T$12,(ROWS('Chart Data'!$A$5:$A258)-1)*7,0,7,1))</f>
        <v>-364.56857142857143</v>
      </c>
      <c r="V258" s="4">
        <f ca="1">-AVERAGE(OFFSET('HAVERD (new)'!U$12,(ROWS('Chart Data'!$A$5:$A258)-1)*7,0,7,1))*10000</f>
        <v>-222.6</v>
      </c>
      <c r="W258" s="4"/>
      <c r="Z258" s="4"/>
      <c r="AA258" s="4">
        <f t="shared" si="317"/>
        <v>-0.97087378640776656</v>
      </c>
      <c r="AB258" s="4">
        <f t="shared" si="318"/>
        <v>-9.8039215686274499</v>
      </c>
      <c r="AC258" s="4">
        <f t="shared" ca="1" si="319"/>
        <v>6.7155067155067139</v>
      </c>
      <c r="AD258" s="4">
        <f t="shared" ca="1" si="320"/>
        <v>3.2301480484522305</v>
      </c>
      <c r="AE258" s="4">
        <f t="shared" si="362"/>
        <v>2.8178694158075501</v>
      </c>
      <c r="AF258" s="4">
        <f t="shared" ca="1" si="363"/>
        <v>1.9607843137255054</v>
      </c>
      <c r="AG258" s="4">
        <f t="shared" ca="1" si="364"/>
        <v>5.8551617873651818</v>
      </c>
      <c r="AH258" s="4">
        <f t="shared" ca="1" si="365"/>
        <v>3.1045751633986818</v>
      </c>
      <c r="AI258" s="4">
        <f t="shared" ca="1" si="366"/>
        <v>-4.0257648953301084</v>
      </c>
      <c r="AJ258" s="4">
        <f t="shared" si="367"/>
        <v>47.925925925925924</v>
      </c>
      <c r="AK258" s="4">
        <f t="shared" si="368"/>
        <v>-24.496965825614815</v>
      </c>
      <c r="AL258" s="4">
        <f t="shared" ca="1" si="361"/>
        <v>7.6685714285714282</v>
      </c>
      <c r="AM258" s="4">
        <f t="shared" ca="1" si="369"/>
        <v>5.2436604873209891</v>
      </c>
      <c r="AN258" s="4">
        <f t="shared" ca="1" si="370"/>
        <v>8.9127251016752673</v>
      </c>
      <c r="AO258" s="4">
        <f t="shared" ca="1" si="371"/>
        <v>4.1209007674488429</v>
      </c>
      <c r="AP258" s="4">
        <f t="shared" ca="1" si="372"/>
        <v>3.8751247844632131</v>
      </c>
      <c r="AQ258" s="4">
        <f t="shared" si="373"/>
        <v>-0.23459989720701069</v>
      </c>
      <c r="AR258" s="4">
        <f t="shared" ca="1" si="374"/>
        <v>6.5955694304849155</v>
      </c>
      <c r="AS258" s="57">
        <f t="shared" ca="1" si="321"/>
        <v>364.56857142857143</v>
      </c>
      <c r="AT258" s="57">
        <f t="shared" ca="1" si="322"/>
        <v>222.6</v>
      </c>
      <c r="AW258" s="4">
        <f t="shared" si="360"/>
        <v>0.63557313863281117</v>
      </c>
      <c r="AX258" s="4">
        <f t="shared" si="323"/>
        <v>0.35584971730482629</v>
      </c>
      <c r="AY258" s="4">
        <f t="shared" ca="1" si="324"/>
        <v>6.782996987869705</v>
      </c>
      <c r="AZ258" s="4">
        <f t="shared" ca="1" si="325"/>
        <v>3.6790530470412253</v>
      </c>
      <c r="BA258" s="4">
        <f t="shared" si="326"/>
        <v>4.4071083136990987</v>
      </c>
      <c r="BB258" s="4">
        <f t="shared" ca="1" si="327"/>
        <v>1.8440654592425609</v>
      </c>
      <c r="BC258" s="4">
        <f t="shared" ca="1" si="328"/>
        <v>6.5802190263976996</v>
      </c>
      <c r="BD258" s="4">
        <f t="shared" ca="1" si="329"/>
        <v>2.000177989834989</v>
      </c>
      <c r="BE258" s="4">
        <f t="shared" ca="1" si="330"/>
        <v>-4.2403493388765865</v>
      </c>
      <c r="BF258" s="4">
        <f t="shared" si="331"/>
        <v>5.7386797417772293</v>
      </c>
      <c r="BG258" s="4">
        <f t="shared" si="332"/>
        <v>-23.309087984076164</v>
      </c>
      <c r="BH258" s="4">
        <f t="shared" ca="1" si="333"/>
        <v>7.7260714285714283</v>
      </c>
      <c r="BI258" s="4">
        <f t="shared" ca="1" si="334"/>
        <v>7.7624003540031179</v>
      </c>
      <c r="BJ258" s="4">
        <f t="shared" ca="1" si="335"/>
        <v>13.938745315823329</v>
      </c>
      <c r="BK258" s="4">
        <f t="shared" ca="1" si="336"/>
        <v>7.25236178433431</v>
      </c>
      <c r="BL258" s="4">
        <f t="shared" ca="1" si="337"/>
        <v>7.0508976790918947</v>
      </c>
      <c r="BM258" s="4">
        <f t="shared" si="338"/>
        <v>1.3832681501551787</v>
      </c>
      <c r="BN258" s="4">
        <f t="shared" ca="1" si="339"/>
        <v>2.9035122126770565</v>
      </c>
      <c r="BO258" s="4">
        <f t="shared" ca="1" si="340"/>
        <v>380.31464285714287</v>
      </c>
      <c r="BP258" s="4">
        <f t="shared" ca="1" si="341"/>
        <v>114.89999999999999</v>
      </c>
      <c r="BS258" s="74">
        <f t="shared" si="375"/>
        <v>0.36779918425090879</v>
      </c>
      <c r="BT258" s="74">
        <f t="shared" si="315"/>
        <v>-1.0960172331186235</v>
      </c>
      <c r="BU258" s="74">
        <f t="shared" ca="1" si="342"/>
        <v>0.93072070881612556</v>
      </c>
      <c r="BV258" s="74">
        <f t="shared" ca="1" si="343"/>
        <v>0.5396068328144854</v>
      </c>
      <c r="BW258" s="74">
        <f t="shared" si="344"/>
        <v>-0.93740349742694151</v>
      </c>
      <c r="BX258" s="74">
        <f t="shared" ca="1" si="345"/>
        <v>0.13138514915759944</v>
      </c>
      <c r="BY258" s="74">
        <f t="shared" ca="1" si="316"/>
        <v>-0.59915122372239304</v>
      </c>
      <c r="BZ258" s="74">
        <f t="shared" ca="1" si="346"/>
        <v>1.168594053486143</v>
      </c>
      <c r="CA258" s="74">
        <f t="shared" ca="1" si="347"/>
        <v>-1.2163494151983982</v>
      </c>
      <c r="CB258" s="74">
        <f t="shared" si="348"/>
        <v>0.26348539163039236</v>
      </c>
      <c r="CC258" s="74">
        <f t="shared" si="349"/>
        <v>-1.5198527370797825</v>
      </c>
      <c r="CD258" s="74">
        <f t="shared" ca="1" si="350"/>
        <v>-6.8246689164629212E-2</v>
      </c>
      <c r="CE258" s="74">
        <f t="shared" ca="1" si="351"/>
        <v>-0.62226043527247188</v>
      </c>
      <c r="CF258" s="74">
        <f t="shared" ca="1" si="352"/>
        <v>-0.16370793596145897</v>
      </c>
      <c r="CG258" s="74">
        <f t="shared" ca="1" si="353"/>
        <v>-0.74978922540468873</v>
      </c>
      <c r="CH258" s="74">
        <f t="shared" ca="1" si="354"/>
        <v>-1.135948139123957</v>
      </c>
      <c r="CI258" s="74">
        <f t="shared" si="355"/>
        <v>0.39475463868218658</v>
      </c>
      <c r="CJ258" s="74">
        <f t="shared" ca="1" si="356"/>
        <v>1.351603464803103</v>
      </c>
      <c r="CK258" s="74">
        <f t="shared" ca="1" si="357"/>
        <v>-2.096295125317988</v>
      </c>
      <c r="CL258" s="74">
        <f t="shared" ca="1" si="358"/>
        <v>0.45346073748802368</v>
      </c>
    </row>
    <row r="259" spans="1:90" x14ac:dyDescent="0.35">
      <c r="A259" s="73" t="s">
        <v>1790</v>
      </c>
      <c r="B259" s="41">
        <f t="shared" si="359"/>
        <v>45614</v>
      </c>
      <c r="C259" s="57">
        <f>'HAVERW (new)'!B314</f>
        <v>330</v>
      </c>
      <c r="D259" s="57">
        <f>'HAVERW (new)'!C314-'HAVERW (new)'!B314</f>
        <v>48</v>
      </c>
      <c r="E259" s="4">
        <f ca="1">AVERAGE(OFFSET('HAVERD (new)'!B$12,(ROWS('Chart Data'!$A$5:$A259)-1)*7,0,7,1))</f>
        <v>119.42857142857143</v>
      </c>
      <c r="F259" s="4">
        <f ca="1">AVERAGE(OFFSET('HAVERD (new)'!C$12,(ROWS('Chart Data'!$A$5:$A259)-1)*7,0,7,1))</f>
        <v>106.71428571428571</v>
      </c>
      <c r="G259" s="57">
        <f>'HAVERW (new)'!Q314</f>
        <v>32052</v>
      </c>
      <c r="H259" s="4">
        <f ca="1">AVERAGE(OFFSET('HAVERD (new)'!O$12,(ROWS('Chart Data'!$A$5:$A259)-1)*7,0,7,1))</f>
        <v>90.428571428571431</v>
      </c>
      <c r="I259" s="4">
        <f ca="1">AVERAGE(OFFSET('HAVERD (new)'!P$12,(ROWS('Chart Data'!$A$5:$A259)-1)*7,0,7,1))</f>
        <v>97.714285714285708</v>
      </c>
      <c r="J259" s="4">
        <f ca="1">AVERAGE(OFFSET('HAVERD (new)'!Q$12,(ROWS('Chart Data'!$A$5:$A259)-1)*7,0,7,1))</f>
        <v>85.857142857142861</v>
      </c>
      <c r="K259" s="4">
        <f ca="1">AVERAGE(OFFSET('HAVERD (new)'!R$12,(ROWS('Chart Data'!$A$5:$A259)-1)*7,0,7,1))</f>
        <v>84</v>
      </c>
      <c r="L259" s="57">
        <f>'HAVERW (new)'!D314</f>
        <v>8308</v>
      </c>
      <c r="M259" s="57">
        <f>'HAVERW (new)'!F314</f>
        <v>102.24285714285715</v>
      </c>
      <c r="N259" s="4">
        <f ca="1">AVERAGE(OFFSET('HAVERD (new)'!D$12,(ROWS('Chart Data'!$A$5:$A259)-1)*7,0,7,1))</f>
        <v>2.132857142857143</v>
      </c>
      <c r="O259" s="4">
        <f ca="1">AVERAGE(OFFSET('HAVERD (new)'!E$12,(ROWS('Chart Data'!$A$5:$A259)-1)*7,0,7,1))</f>
        <v>97.864285714285714</v>
      </c>
      <c r="P259" s="4">
        <f ca="1">AVERAGE(AVERAGE(OFFSET('HAVERD (new)'!F$12,(ROWS('Chart Data'!$A$5:$A259)-1)*7,0,7,1)),AVERAGE(OFFSET('HAVERD (new)'!J$12,(ROWS('Chart Data'!$A$5:$A259)-1)*7,0,7,1)),AVERAGE(OFFSET('HAVERD (new)'!K$12,(ROWS('Chart Data'!$A$5:$A259)-1)*7,0,7,1)))</f>
        <v>106.05714285714286</v>
      </c>
      <c r="Q259" s="4">
        <f ca="1">AVERAGE(AVERAGE(OFFSET('HAVERD (new)'!H$12,(ROWS('Chart Data'!$A$5:$A259)-1)*7,0,7,1)),AVERAGE(OFFSET('HAVERD (new)'!I$12,(ROWS('Chart Data'!$A$5:$A259)-1)*7,0,7,1)))</f>
        <v>93.19</v>
      </c>
      <c r="R259" s="4">
        <f ca="1">AVERAGE(AVERAGE(OFFSET('HAVERD (new)'!L$12,(ROWS('Chart Data'!$A$5:$A259)-1)*7,0,7,1)),AVERAGE(OFFSET('HAVERD (new)'!M$12,(ROWS('Chart Data'!$A$5:$A259)-1)*7,0,7,1)))</f>
        <v>89.431428571428583</v>
      </c>
      <c r="S259" s="57">
        <f>'Fuel demand'!C205</f>
        <v>103.64583281464888</v>
      </c>
      <c r="T259" s="57">
        <f ca="1">AVERAGE(OFFSET(Energy!E$1109,(ROWS('Chart Data'!$A$5:$A259)-1)*7,0,7,1))</f>
        <v>754816.85714285716</v>
      </c>
      <c r="U259" s="57">
        <f ca="1">-AVERAGE(OFFSET('HAVERD (new)'!T$12,(ROWS('Chart Data'!$A$5:$A259)-1)*7,0,7,1))</f>
        <v>-261.62857142857143</v>
      </c>
      <c r="V259" s="4">
        <f ca="1">-AVERAGE(OFFSET('HAVERD (new)'!U$12,(ROWS('Chart Data'!$A$5:$A259)-1)*7,0,7,1))*10000</f>
        <v>-136.40000000000003</v>
      </c>
      <c r="W259" s="4"/>
      <c r="Z259" s="4"/>
      <c r="AA259" s="4">
        <f t="shared" si="317"/>
        <v>-15.816326530612246</v>
      </c>
      <c r="AB259" s="4">
        <f t="shared" si="318"/>
        <v>-5.8823529411764719</v>
      </c>
      <c r="AC259" s="4">
        <f t="shared" ca="1" si="319"/>
        <v>1.210653753026647</v>
      </c>
      <c r="AD259" s="4">
        <f t="shared" ca="1" si="320"/>
        <v>-1.5810276679841917</v>
      </c>
      <c r="AE259" s="4">
        <f t="shared" si="362"/>
        <v>0.31296945418126665</v>
      </c>
      <c r="AF259" s="4">
        <f t="shared" ca="1" si="363"/>
        <v>-5.943536404160465</v>
      </c>
      <c r="AG259" s="4">
        <f t="shared" ca="1" si="364"/>
        <v>5.2307692307692166</v>
      </c>
      <c r="AH259" s="4">
        <f t="shared" ca="1" si="365"/>
        <v>-3.0645161290322465</v>
      </c>
      <c r="AI259" s="4">
        <f t="shared" ca="1" si="366"/>
        <v>-6.8145800316957157</v>
      </c>
      <c r="AJ259" s="4">
        <f t="shared" si="367"/>
        <v>23.258821355994829</v>
      </c>
      <c r="AK259" s="4">
        <f t="shared" si="368"/>
        <v>-24.007220216606495</v>
      </c>
      <c r="AL259" s="4">
        <f t="shared" ca="1" si="361"/>
        <v>2.132857142857143</v>
      </c>
      <c r="AM259" s="4">
        <f t="shared" ca="1" si="369"/>
        <v>1.3237686732731735</v>
      </c>
      <c r="AN259" s="4">
        <f t="shared" ca="1" si="370"/>
        <v>5.9456476755414878</v>
      </c>
      <c r="AO259" s="4">
        <f t="shared" ca="1" si="371"/>
        <v>3.5345840078722546</v>
      </c>
      <c r="AP259" s="4">
        <f t="shared" ca="1" si="372"/>
        <v>3.2508122907423775</v>
      </c>
      <c r="AQ259" s="4">
        <f t="shared" si="373"/>
        <v>-0.43745168364881515</v>
      </c>
      <c r="AR259" s="4">
        <f t="shared" ca="1" si="374"/>
        <v>1.0220134203550613</v>
      </c>
      <c r="AS259" s="57">
        <f t="shared" ca="1" si="321"/>
        <v>261.62857142857143</v>
      </c>
      <c r="AT259" s="57">
        <f t="shared" ca="1" si="322"/>
        <v>136.40000000000003</v>
      </c>
      <c r="AW259" s="4">
        <f t="shared" si="360"/>
        <v>-3.6271504693288934</v>
      </c>
      <c r="AX259" s="4">
        <f t="shared" si="323"/>
        <v>-1.5533350092173632</v>
      </c>
      <c r="AY259" s="4">
        <f t="shared" ca="1" si="324"/>
        <v>5.2315195114168489</v>
      </c>
      <c r="AZ259" s="4">
        <f t="shared" ca="1" si="325"/>
        <v>2.1598179284103045</v>
      </c>
      <c r="BA259" s="4">
        <f t="shared" si="326"/>
        <v>3.6797080440155732</v>
      </c>
      <c r="BB259" s="4">
        <f t="shared" ca="1" si="327"/>
        <v>2.6322951122800919E-2</v>
      </c>
      <c r="BC259" s="4">
        <f t="shared" ca="1" si="328"/>
        <v>5.4976292024285609</v>
      </c>
      <c r="BD259" s="4">
        <f t="shared" ca="1" si="329"/>
        <v>0.77186408362734937</v>
      </c>
      <c r="BE259" s="4">
        <f t="shared" ca="1" si="330"/>
        <v>-4.3716673027753563</v>
      </c>
      <c r="BF259" s="4">
        <f t="shared" si="331"/>
        <v>24.049105724391133</v>
      </c>
      <c r="BG259" s="4">
        <f t="shared" si="332"/>
        <v>-23.084230408295404</v>
      </c>
      <c r="BH259" s="4">
        <f t="shared" ca="1" si="333"/>
        <v>8.7946428571428559</v>
      </c>
      <c r="BI259" s="4">
        <f t="shared" ca="1" si="334"/>
        <v>6.7675183716894516</v>
      </c>
      <c r="BJ259" s="4">
        <f t="shared" ca="1" si="335"/>
        <v>12.991139122724482</v>
      </c>
      <c r="BK259" s="4">
        <f t="shared" ca="1" si="336"/>
        <v>6.7596858898770709</v>
      </c>
      <c r="BL259" s="4">
        <f t="shared" ca="1" si="337"/>
        <v>6.5680789526060606</v>
      </c>
      <c r="BM259" s="4">
        <f t="shared" si="338"/>
        <v>0.44202001895548848</v>
      </c>
      <c r="BN259" s="4">
        <f t="shared" ca="1" si="339"/>
        <v>3.1458052288950382</v>
      </c>
      <c r="BO259" s="4">
        <f t="shared" ca="1" si="340"/>
        <v>374.58357142857142</v>
      </c>
      <c r="BP259" s="4">
        <f t="shared" ca="1" si="341"/>
        <v>142.64999999999998</v>
      </c>
      <c r="BS259" s="74">
        <f t="shared" si="375"/>
        <v>-2.4982786088743363</v>
      </c>
      <c r="BT259" s="74">
        <f t="shared" si="315"/>
        <v>-0.9302197171268608</v>
      </c>
      <c r="BU259" s="74">
        <f t="shared" ca="1" si="342"/>
        <v>0.30437973594104317</v>
      </c>
      <c r="BV259" s="74">
        <f t="shared" ca="1" si="343"/>
        <v>0.27747998828281117</v>
      </c>
      <c r="BW259" s="74">
        <f t="shared" si="344"/>
        <v>-1.1051781947550599</v>
      </c>
      <c r="BX259" s="74">
        <f t="shared" ca="1" si="345"/>
        <v>-1.0456068120458502</v>
      </c>
      <c r="BY259" s="74">
        <f t="shared" ca="1" si="316"/>
        <v>-0.71608892940317526</v>
      </c>
      <c r="BZ259" s="74">
        <f t="shared" ca="1" si="346"/>
        <v>0.10598026417230347</v>
      </c>
      <c r="CA259" s="74">
        <f t="shared" ca="1" si="347"/>
        <v>-1.5990689215412575</v>
      </c>
      <c r="CB259" s="74">
        <f t="shared" si="348"/>
        <v>1.431262658513202</v>
      </c>
      <c r="CC259" s="74">
        <f t="shared" si="349"/>
        <v>-1.4634431217694586</v>
      </c>
      <c r="CD259" s="74">
        <f t="shared" ca="1" si="350"/>
        <v>-0.55591809194065378</v>
      </c>
      <c r="CE259" s="74">
        <f t="shared" ca="1" si="351"/>
        <v>-0.48651570041857928</v>
      </c>
      <c r="CF259" s="74">
        <f t="shared" ca="1" si="352"/>
        <v>0.38852135209844046</v>
      </c>
      <c r="CG259" s="74">
        <f t="shared" ca="1" si="353"/>
        <v>-0.88562155653016128</v>
      </c>
      <c r="CH259" s="74">
        <f t="shared" ca="1" si="354"/>
        <v>-1.1907733699895289</v>
      </c>
      <c r="CI259" s="74">
        <f t="shared" si="355"/>
        <v>0.46062412863422364</v>
      </c>
      <c r="CJ259" s="74">
        <f t="shared" ca="1" si="356"/>
        <v>1.4398165616786571</v>
      </c>
      <c r="CK259" s="74">
        <f t="shared" ca="1" si="357"/>
        <v>-0.79128157145635836</v>
      </c>
      <c r="CL259" s="74">
        <f t="shared" ca="1" si="358"/>
        <v>0.58713735329117323</v>
      </c>
    </row>
    <row r="260" spans="1:90" x14ac:dyDescent="0.35">
      <c r="A260" s="73" t="s">
        <v>1791</v>
      </c>
      <c r="B260" s="41">
        <f t="shared" si="359"/>
        <v>45621</v>
      </c>
      <c r="C260" s="57">
        <f>'HAVERW (new)'!B315</f>
        <v>408</v>
      </c>
      <c r="D260" s="57">
        <f>'HAVERW (new)'!C315-'HAVERW (new)'!B315</f>
        <v>46</v>
      </c>
      <c r="E260" s="4">
        <f ca="1">AVERAGE(OFFSET('HAVERD (new)'!B$12,(ROWS('Chart Data'!$A$5:$A260)-1)*7,0,7,1))</f>
        <v>126.28571428571429</v>
      </c>
      <c r="F260" s="4">
        <f ca="1">AVERAGE(OFFSET('HAVERD (new)'!C$12,(ROWS('Chart Data'!$A$5:$A260)-1)*7,0,7,1))</f>
        <v>110.28571428571429</v>
      </c>
      <c r="G260" s="57">
        <f>'HAVERW (new)'!Q315</f>
        <v>32620</v>
      </c>
      <c r="H260" s="4">
        <f ca="1">AVERAGE(OFFSET('HAVERD (new)'!O$12,(ROWS('Chart Data'!$A$5:$A260)-1)*7,0,7,1))</f>
        <v>97.285714285714292</v>
      </c>
      <c r="I260" s="4">
        <f ca="1">AVERAGE(OFFSET('HAVERD (new)'!P$12,(ROWS('Chart Data'!$A$5:$A260)-1)*7,0,7,1))</f>
        <v>95.571428571428569</v>
      </c>
      <c r="J260" s="4">
        <f ca="1">AVERAGE(OFFSET('HAVERD (new)'!Q$12,(ROWS('Chart Data'!$A$5:$A260)-1)*7,0,7,1))</f>
        <v>89.571428571428569</v>
      </c>
      <c r="K260" s="4">
        <f ca="1">AVERAGE(OFFSET('HAVERD (new)'!R$12,(ROWS('Chart Data'!$A$5:$A260)-1)*7,0,7,1))</f>
        <v>85.285714285714292</v>
      </c>
      <c r="L260" s="57">
        <f>'HAVERW (new)'!D315</f>
        <v>3352</v>
      </c>
      <c r="M260" s="57">
        <f>'HAVERW (new)'!F315</f>
        <v>100.92857142857143</v>
      </c>
      <c r="N260" s="4">
        <f ca="1">AVERAGE(OFFSET('HAVERD (new)'!D$12,(ROWS('Chart Data'!$A$5:$A260)-1)*7,0,7,1))</f>
        <v>7.5271428571428576</v>
      </c>
      <c r="O260" s="4">
        <f ca="1">AVERAGE(OFFSET('HAVERD (new)'!E$12,(ROWS('Chart Data'!$A$5:$A260)-1)*7,0,7,1))</f>
        <v>106.02</v>
      </c>
      <c r="P260" s="4">
        <f ca="1">AVERAGE(AVERAGE(OFFSET('HAVERD (new)'!F$12,(ROWS('Chart Data'!$A$5:$A260)-1)*7,0,7,1)),AVERAGE(OFFSET('HAVERD (new)'!J$12,(ROWS('Chart Data'!$A$5:$A260)-1)*7,0,7,1)),AVERAGE(OFFSET('HAVERD (new)'!K$12,(ROWS('Chart Data'!$A$5:$A260)-1)*7,0,7,1)))</f>
        <v>118.19380952380952</v>
      </c>
      <c r="Q260" s="4">
        <f ca="1">AVERAGE(AVERAGE(OFFSET('HAVERD (new)'!H$12,(ROWS('Chart Data'!$A$5:$A260)-1)*7,0,7,1)),AVERAGE(OFFSET('HAVERD (new)'!I$12,(ROWS('Chart Data'!$A$5:$A260)-1)*7,0,7,1)))</f>
        <v>94.587857142857132</v>
      </c>
      <c r="R260" s="4">
        <f ca="1">AVERAGE(AVERAGE(OFFSET('HAVERD (new)'!L$12,(ROWS('Chart Data'!$A$5:$A260)-1)*7,0,7,1)),AVERAGE(OFFSET('HAVERD (new)'!M$12,(ROWS('Chart Data'!$A$5:$A260)-1)*7,0,7,1)))</f>
        <v>92.166428571428554</v>
      </c>
      <c r="S260" s="57">
        <f>'Fuel demand'!C206</f>
        <v>105.35710439333185</v>
      </c>
      <c r="T260" s="57">
        <f ca="1">AVERAGE(OFFSET(Energy!E$1109,(ROWS('Chart Data'!$A$5:$A260)-1)*7,0,7,1))</f>
        <v>748449.28571428568</v>
      </c>
      <c r="U260" s="57">
        <f ca="1">-AVERAGE(OFFSET('HAVERD (new)'!T$12,(ROWS('Chart Data'!$A$5:$A260)-1)*7,0,7,1))</f>
        <v>-273.64428571428573</v>
      </c>
      <c r="V260" s="4">
        <f ca="1">-AVERAGE(OFFSET('HAVERD (new)'!U$12,(ROWS('Chart Data'!$A$5:$A260)-1)*7,0,7,1))*10000</f>
        <v>-44.8</v>
      </c>
      <c r="W260" s="4"/>
      <c r="Z260" s="4"/>
      <c r="AA260" s="4">
        <f t="shared" si="317"/>
        <v>-4.2253521126760614</v>
      </c>
      <c r="AB260" s="4">
        <f t="shared" si="318"/>
        <v>2.2222222222222143</v>
      </c>
      <c r="AC260" s="4">
        <f t="shared" ca="1" si="319"/>
        <v>7.6735688185139983</v>
      </c>
      <c r="AD260" s="4">
        <f t="shared" ca="1" si="320"/>
        <v>2.9333333333333433</v>
      </c>
      <c r="AE260" s="4">
        <f t="shared" si="362"/>
        <v>0.7443095833719493</v>
      </c>
      <c r="AF260" s="4">
        <f t="shared" ca="1" si="363"/>
        <v>3.969465648854964</v>
      </c>
      <c r="AG260" s="4">
        <f t="shared" ca="1" si="364"/>
        <v>3.8819875776397561</v>
      </c>
      <c r="AH260" s="4">
        <f t="shared" ca="1" si="365"/>
        <v>3.2948929159802409</v>
      </c>
      <c r="AI260" s="4">
        <f t="shared" ca="1" si="366"/>
        <v>-3.0844155844155785</v>
      </c>
      <c r="AJ260" s="4">
        <f t="shared" si="367"/>
        <v>5.3374752894662532</v>
      </c>
      <c r="AK260" s="4">
        <f t="shared" si="368"/>
        <v>-23.975034972560017</v>
      </c>
      <c r="AL260" s="4">
        <f t="shared" ca="1" si="361"/>
        <v>7.5271428571428576</v>
      </c>
      <c r="AM260" s="4">
        <f t="shared" ca="1" si="369"/>
        <v>3.285875328796295</v>
      </c>
      <c r="AN260" s="4">
        <f t="shared" ca="1" si="370"/>
        <v>5.4015720613027618</v>
      </c>
      <c r="AO260" s="4">
        <f t="shared" ca="1" si="371"/>
        <v>3.0962427790666824</v>
      </c>
      <c r="AP260" s="4">
        <f t="shared" ca="1" si="372"/>
        <v>1.5592041054056427</v>
      </c>
      <c r="AQ260" s="4">
        <f t="shared" si="373"/>
        <v>2.2937866252689565</v>
      </c>
      <c r="AR260" s="4">
        <f t="shared" ca="1" si="374"/>
        <v>-10.194224683408692</v>
      </c>
      <c r="AS260" s="57">
        <f t="shared" ca="1" si="321"/>
        <v>273.64428571428573</v>
      </c>
      <c r="AT260" s="57">
        <f t="shared" ca="1" si="322"/>
        <v>44.8</v>
      </c>
      <c r="AW260" s="4">
        <f t="shared" si="360"/>
        <v>-4.8753043542754035</v>
      </c>
      <c r="AX260" s="4">
        <f t="shared" si="323"/>
        <v>-2.4400871459695024</v>
      </c>
      <c r="AY260" s="4">
        <f t="shared" ca="1" si="324"/>
        <v>5.2702124679250506</v>
      </c>
      <c r="AZ260" s="4">
        <f t="shared" ca="1" si="325"/>
        <v>1.9608308197546915</v>
      </c>
      <c r="BA260" s="4">
        <f t="shared" si="326"/>
        <v>1.8047901644462183</v>
      </c>
      <c r="BB260" s="4">
        <f t="shared" ca="1" si="327"/>
        <v>0.1461552206961787</v>
      </c>
      <c r="BC260" s="4">
        <f t="shared" ca="1" si="328"/>
        <v>4.8168204132747521</v>
      </c>
      <c r="BD260" s="4">
        <f t="shared" ca="1" si="329"/>
        <v>0.70726243952596302</v>
      </c>
      <c r="BE260" s="4">
        <f t="shared" ca="1" si="330"/>
        <v>-5.1030255708983256</v>
      </c>
      <c r="BF260" s="4">
        <f t="shared" si="331"/>
        <v>16.065747122565764</v>
      </c>
      <c r="BG260" s="4">
        <f t="shared" si="332"/>
        <v>-23.926240180241997</v>
      </c>
      <c r="BH260" s="4">
        <f t="shared" ca="1" si="333"/>
        <v>5.3049999999999997</v>
      </c>
      <c r="BI260" s="4">
        <f t="shared" ca="1" si="334"/>
        <v>4.5521190929041113</v>
      </c>
      <c r="BJ260" s="4">
        <f t="shared" ca="1" si="335"/>
        <v>9.1029227502706469</v>
      </c>
      <c r="BK260" s="4">
        <f t="shared" ca="1" si="336"/>
        <v>4.5760640774650865</v>
      </c>
      <c r="BL260" s="4">
        <f t="shared" ca="1" si="337"/>
        <v>3.8232487997555409</v>
      </c>
      <c r="BM260" s="4">
        <f t="shared" si="338"/>
        <v>0.48744701021438963</v>
      </c>
      <c r="BN260" s="4">
        <f t="shared" ca="1" si="339"/>
        <v>-1.3986520834019522E-2</v>
      </c>
      <c r="BO260" s="4">
        <f t="shared" ca="1" si="340"/>
        <v>348.9521428571428</v>
      </c>
      <c r="BP260" s="4">
        <f t="shared" ca="1" si="341"/>
        <v>136.35</v>
      </c>
      <c r="BS260" s="74">
        <f t="shared" si="375"/>
        <v>0.36779918425090879</v>
      </c>
      <c r="BT260" s="74">
        <f t="shared" si="315"/>
        <v>-1.0960172331186235</v>
      </c>
      <c r="BU260" s="74">
        <f t="shared" ca="1" si="342"/>
        <v>1.0955472806253581</v>
      </c>
      <c r="BV260" s="74">
        <f t="shared" ca="1" si="343"/>
        <v>0.60513854394740463</v>
      </c>
      <c r="BW260" s="74">
        <f t="shared" si="344"/>
        <v>-0.99436885977555844</v>
      </c>
      <c r="BX260" s="74">
        <f t="shared" ca="1" si="345"/>
        <v>0.26824467953009523</v>
      </c>
      <c r="BY260" s="74">
        <f t="shared" ca="1" si="316"/>
        <v>-0.78962760125127429</v>
      </c>
      <c r="BZ260" s="74">
        <f t="shared" ca="1" si="346"/>
        <v>1.0269122149109646</v>
      </c>
      <c r="CA260" s="74">
        <f t="shared" ca="1" si="347"/>
        <v>-1.1685094769055373</v>
      </c>
      <c r="CB260" s="74">
        <f t="shared" si="348"/>
        <v>-0.7250354542555032</v>
      </c>
      <c r="CC260" s="74">
        <f t="shared" si="349"/>
        <v>-1.5432844234394554</v>
      </c>
      <c r="CD260" s="74">
        <f t="shared" ca="1" si="350"/>
        <v>-8.0705906938777897E-2</v>
      </c>
      <c r="CE260" s="74">
        <f t="shared" ca="1" si="351"/>
        <v>0.79230722248714469</v>
      </c>
      <c r="CF260" s="74">
        <f t="shared" ca="1" si="352"/>
        <v>1.9040449727275579</v>
      </c>
      <c r="CG260" s="74">
        <f t="shared" ca="1" si="353"/>
        <v>-0.7272044695143397</v>
      </c>
      <c r="CH260" s="74">
        <f t="shared" ca="1" si="354"/>
        <v>-0.89173375605182181</v>
      </c>
      <c r="CI260" s="74">
        <f t="shared" si="355"/>
        <v>0.87583947569141918</v>
      </c>
      <c r="CJ260" s="74">
        <f t="shared" ca="1" si="356"/>
        <v>1.3671176180337634</v>
      </c>
      <c r="CK260" s="74">
        <f t="shared" ca="1" si="357"/>
        <v>-0.94360982094330192</v>
      </c>
      <c r="CL260" s="74">
        <f t="shared" ca="1" si="358"/>
        <v>0.72918814224208395</v>
      </c>
    </row>
    <row r="261" spans="1:90" x14ac:dyDescent="0.35">
      <c r="A261" s="73" t="s">
        <v>1792</v>
      </c>
      <c r="B261" s="41">
        <f t="shared" si="359"/>
        <v>45628</v>
      </c>
      <c r="C261" s="57">
        <f>'HAVERW (new)'!B316</f>
        <v>317</v>
      </c>
      <c r="D261" s="57">
        <f>'HAVERW (new)'!C316-'HAVERW (new)'!B316</f>
        <v>50</v>
      </c>
      <c r="E261" s="4">
        <f ca="1">AVERAGE(OFFSET('HAVERD (new)'!B$12,(ROWS('Chart Data'!$A$5:$A261)-1)*7,0,7,1))</f>
        <v>121.71428571428571</v>
      </c>
      <c r="F261" s="4">
        <f ca="1">AVERAGE(OFFSET('HAVERD (new)'!C$12,(ROWS('Chart Data'!$A$5:$A261)-1)*7,0,7,1))</f>
        <v>108.85714285714286</v>
      </c>
      <c r="G261" s="57">
        <f>'HAVERW (new)'!Q316</f>
        <v>32619</v>
      </c>
      <c r="H261" s="4">
        <f ca="1">AVERAGE(OFFSET('HAVERD (new)'!O$12,(ROWS('Chart Data'!$A$5:$A261)-1)*7,0,7,1))</f>
        <v>93.571428571428569</v>
      </c>
      <c r="I261" s="4">
        <f ca="1">AVERAGE(OFFSET('HAVERD (new)'!P$12,(ROWS('Chart Data'!$A$5:$A261)-1)*7,0,7,1))</f>
        <v>95.428571428571431</v>
      </c>
      <c r="J261" s="4">
        <f ca="1">AVERAGE(OFFSET('HAVERD (new)'!Q$12,(ROWS('Chart Data'!$A$5:$A261)-1)*7,0,7,1))</f>
        <v>88.714285714285708</v>
      </c>
      <c r="K261" s="4">
        <f ca="1">AVERAGE(OFFSET('HAVERD (new)'!R$12,(ROWS('Chart Data'!$A$5:$A261)-1)*7,0,7,1))</f>
        <v>84.428571428571431</v>
      </c>
      <c r="L261" s="57">
        <f>'HAVERW (new)'!D316</f>
        <v>4083</v>
      </c>
      <c r="M261" s="57">
        <f>'HAVERW (new)'!F316</f>
        <v>99.9</v>
      </c>
      <c r="N261" s="4">
        <f ca="1">AVERAGE(OFFSET('HAVERD (new)'!D$12,(ROWS('Chart Data'!$A$5:$A261)-1)*7,0,7,1))</f>
        <v>4.508571428571428</v>
      </c>
      <c r="O261" s="4">
        <f ca="1">AVERAGE(OFFSET('HAVERD (new)'!E$12,(ROWS('Chart Data'!$A$5:$A261)-1)*7,0,7,1))</f>
        <v>112.61142857142856</v>
      </c>
      <c r="P261" s="4">
        <f ca="1">AVERAGE(AVERAGE(OFFSET('HAVERD (new)'!F$12,(ROWS('Chart Data'!$A$5:$A261)-1)*7,0,7,1)),AVERAGE(OFFSET('HAVERD (new)'!J$12,(ROWS('Chart Data'!$A$5:$A261)-1)*7,0,7,1)),AVERAGE(OFFSET('HAVERD (new)'!K$12,(ROWS('Chart Data'!$A$5:$A261)-1)*7,0,7,1)))</f>
        <v>127.43</v>
      </c>
      <c r="Q261" s="4">
        <f ca="1">AVERAGE(AVERAGE(OFFSET('HAVERD (new)'!H$12,(ROWS('Chart Data'!$A$5:$A261)-1)*7,0,7,1)),AVERAGE(OFFSET('HAVERD (new)'!I$12,(ROWS('Chart Data'!$A$5:$A261)-1)*7,0,7,1)))</f>
        <v>97.809285714285721</v>
      </c>
      <c r="R261" s="4">
        <f ca="1">AVERAGE(AVERAGE(OFFSET('HAVERD (new)'!L$12,(ROWS('Chart Data'!$A$5:$A261)-1)*7,0,7,1)),AVERAGE(OFFSET('HAVERD (new)'!M$12,(ROWS('Chart Data'!$A$5:$A261)-1)*7,0,7,1)))</f>
        <v>95.69</v>
      </c>
      <c r="S261" s="57">
        <f>'Fuel demand'!C207</f>
        <v>101.78889668450176</v>
      </c>
      <c r="T261" s="57">
        <f ca="1">AVERAGE(OFFSET(Energy!E$1109,(ROWS('Chart Data'!$A$5:$A261)-1)*7,0,7,1))</f>
        <v>756126.14285714284</v>
      </c>
      <c r="U261" s="57">
        <f ca="1">-AVERAGE(OFFSET('HAVERD (new)'!T$12,(ROWS('Chart Data'!$A$5:$A261)-1)*7,0,7,1))</f>
        <v>-276.30714285714288</v>
      </c>
      <c r="V261" s="4">
        <f ca="1">-AVERAGE(OFFSET('HAVERD (new)'!U$12,(ROWS('Chart Data'!$A$5:$A261)-1)*7,0,7,1))*10000</f>
        <v>-32.200000000000003</v>
      </c>
      <c r="W261" s="4"/>
      <c r="Z261" s="4"/>
      <c r="AA261" s="4">
        <f t="shared" si="317"/>
        <v>-17.015706806282726</v>
      </c>
      <c r="AB261" s="4">
        <f t="shared" si="318"/>
        <v>0</v>
      </c>
      <c r="AC261" s="4">
        <f t="shared" ca="1" si="319"/>
        <v>3.398058252427183</v>
      </c>
      <c r="AD261" s="4">
        <f t="shared" ca="1" si="320"/>
        <v>2.695417789757415</v>
      </c>
      <c r="AE261" s="4">
        <f t="shared" si="362"/>
        <v>-1.0225755552858318</v>
      </c>
      <c r="AF261" s="4">
        <f t="shared" ca="1" si="363"/>
        <v>-1.6516516516516533</v>
      </c>
      <c r="AG261" s="4">
        <f t="shared" ca="1" si="364"/>
        <v>13.220338983050839</v>
      </c>
      <c r="AH261" s="4">
        <f t="shared" ca="1" si="365"/>
        <v>0.1612903225806317</v>
      </c>
      <c r="AI261" s="4">
        <f t="shared" ca="1" si="366"/>
        <v>-5.5910543130990416</v>
      </c>
      <c r="AJ261" s="4">
        <f t="shared" si="367"/>
        <v>15.255292652552932</v>
      </c>
      <c r="AK261" s="4">
        <f t="shared" si="368"/>
        <v>-22.857142857142854</v>
      </c>
      <c r="AL261" s="4">
        <f t="shared" ca="1" si="361"/>
        <v>4.508571428571428</v>
      </c>
      <c r="AM261" s="4">
        <f t="shared" ca="1" si="369"/>
        <v>14.799172807502959</v>
      </c>
      <c r="AN261" s="4">
        <f t="shared" ca="1" si="370"/>
        <v>21.093357587934246</v>
      </c>
      <c r="AO261" s="4">
        <f t="shared" ca="1" si="371"/>
        <v>5.8026780402246958</v>
      </c>
      <c r="AP261" s="4">
        <f t="shared" ca="1" si="372"/>
        <v>8.9127907449411801</v>
      </c>
      <c r="AQ261" s="4">
        <f t="shared" si="373"/>
        <v>-3.6162476727852222</v>
      </c>
      <c r="AR261" s="4">
        <f t="shared" ca="1" si="374"/>
        <v>0.23940190620050927</v>
      </c>
      <c r="AS261" s="57">
        <f t="shared" ca="1" si="321"/>
        <v>276.30714285714288</v>
      </c>
      <c r="AT261" s="57">
        <f t="shared" ca="1" si="322"/>
        <v>32.200000000000003</v>
      </c>
      <c r="AW261" s="4">
        <f t="shared" si="360"/>
        <v>-9.5070648089946985</v>
      </c>
      <c r="AX261" s="4">
        <f t="shared" si="323"/>
        <v>-3.3660130718954271</v>
      </c>
      <c r="AY261" s="4">
        <f t="shared" ca="1" si="324"/>
        <v>4.749446884868636</v>
      </c>
      <c r="AZ261" s="4">
        <f t="shared" ca="1" si="325"/>
        <v>1.8194678758896992</v>
      </c>
      <c r="BA261" s="4">
        <f t="shared" si="326"/>
        <v>0.71314322451873358</v>
      </c>
      <c r="BB261" s="4">
        <f t="shared" ca="1" si="327"/>
        <v>-0.41623452330791222</v>
      </c>
      <c r="BC261" s="4">
        <f t="shared" ca="1" si="328"/>
        <v>7.0470643947062488</v>
      </c>
      <c r="BD261" s="4">
        <f t="shared" ca="1" si="329"/>
        <v>0.87406056823182698</v>
      </c>
      <c r="BE261" s="4">
        <f t="shared" ca="1" si="330"/>
        <v>-4.8789537061351114</v>
      </c>
      <c r="BF261" s="4">
        <f t="shared" si="331"/>
        <v>22.944378805984982</v>
      </c>
      <c r="BG261" s="4">
        <f t="shared" si="332"/>
        <v>-23.834090967981048</v>
      </c>
      <c r="BH261" s="4">
        <f t="shared" ca="1" si="333"/>
        <v>5.4592857142857145</v>
      </c>
      <c r="BI261" s="4">
        <f t="shared" ca="1" si="334"/>
        <v>6.163119324223354</v>
      </c>
      <c r="BJ261" s="4">
        <f t="shared" ca="1" si="335"/>
        <v>10.338325606613441</v>
      </c>
      <c r="BK261" s="4">
        <f t="shared" ca="1" si="336"/>
        <v>4.1386013986531189</v>
      </c>
      <c r="BL261" s="4">
        <f t="shared" ca="1" si="337"/>
        <v>4.3994829813881031</v>
      </c>
      <c r="BM261" s="4">
        <f t="shared" si="338"/>
        <v>-0.49862815709302288</v>
      </c>
      <c r="BN261" s="4">
        <f t="shared" ca="1" si="339"/>
        <v>-0.58430998159205139</v>
      </c>
      <c r="BO261" s="4">
        <f t="shared" ca="1" si="340"/>
        <v>294.03714285714284</v>
      </c>
      <c r="BP261" s="4">
        <f t="shared" ca="1" si="341"/>
        <v>109</v>
      </c>
      <c r="BS261" s="74">
        <f t="shared" si="375"/>
        <v>-2.975958241061877</v>
      </c>
      <c r="BT261" s="74">
        <f t="shared" ref="BT261:BT306" si="376">(D261-AVERAGE(D$161:D$194,D$196:D$265))/STDEV(D$161:D$194,D$196:D$265)</f>
        <v>-0.76442220113509818</v>
      </c>
      <c r="BU261" s="74">
        <f t="shared" ca="1" si="342"/>
        <v>0.56810225083581367</v>
      </c>
      <c r="BV261" s="74">
        <f t="shared" ca="1" si="343"/>
        <v>0.47407512168156751</v>
      </c>
      <c r="BW261" s="74">
        <f t="shared" si="344"/>
        <v>-0.9945639466329167</v>
      </c>
      <c r="BX261" s="74">
        <f t="shared" ca="1" si="345"/>
        <v>-0.44342487840687633</v>
      </c>
      <c r="BY261" s="74">
        <f t="shared" ref="BY261:BY304" ca="1" si="377">(BC261-AVERAGE(BC$234:BC$265,BC$182:BC$214,BC$161:BC$162))/STDEV(BC$234:BC$265,BC$182:BC$214,BC$161:BC$162)</f>
        <v>-0.54872415977905253</v>
      </c>
      <c r="BZ261" s="74">
        <f t="shared" ca="1" si="346"/>
        <v>0.81438945704819532</v>
      </c>
      <c r="CA261" s="74">
        <f t="shared" ca="1" si="347"/>
        <v>-1.455549106662684</v>
      </c>
      <c r="CB261" s="74">
        <f t="shared" si="348"/>
        <v>-0.40698583350612394</v>
      </c>
      <c r="CC261" s="74">
        <f t="shared" si="349"/>
        <v>-1.6057689203985828</v>
      </c>
      <c r="CD261" s="74">
        <f t="shared" ca="1" si="350"/>
        <v>-0.34662840347187213</v>
      </c>
      <c r="CE261" s="74">
        <f t="shared" ca="1" si="351"/>
        <v>1.825848817562816</v>
      </c>
      <c r="CF261" s="74">
        <f t="shared" ca="1" si="352"/>
        <v>3.0573818168332756</v>
      </c>
      <c r="CG261" s="74">
        <f t="shared" ca="1" si="353"/>
        <v>-0.36212472375993826</v>
      </c>
      <c r="CH261" s="74">
        <f t="shared" ca="1" si="354"/>
        <v>-0.50647326622295508</v>
      </c>
      <c r="CI261" s="74">
        <f t="shared" si="355"/>
        <v>1.0065380772892447E-2</v>
      </c>
      <c r="CJ261" s="74">
        <f t="shared" ca="1" si="356"/>
        <v>1.4547647549460034</v>
      </c>
      <c r="CK261" s="74">
        <f t="shared" ca="1" si="357"/>
        <v>-0.97736797776694506</v>
      </c>
      <c r="CL261" s="74">
        <f t="shared" ca="1" si="358"/>
        <v>0.74872787958685993</v>
      </c>
    </row>
    <row r="262" spans="1:90" x14ac:dyDescent="0.35">
      <c r="A262" s="73" t="s">
        <v>1793</v>
      </c>
      <c r="B262" s="41">
        <f t="shared" si="359"/>
        <v>45635</v>
      </c>
      <c r="C262" s="57">
        <f>'HAVERW (new)'!B317</f>
        <v>423</v>
      </c>
      <c r="D262" s="57">
        <f>'HAVERW (new)'!C317-'HAVERW (new)'!B317</f>
        <v>50</v>
      </c>
      <c r="E262" s="4">
        <f ca="1">AVERAGE(OFFSET('HAVERD (new)'!B$12,(ROWS('Chart Data'!$A$5:$A262)-1)*7,0,7,1))</f>
        <v>126.85714285714286</v>
      </c>
      <c r="F262" s="4">
        <f ca="1">AVERAGE(OFFSET('HAVERD (new)'!C$12,(ROWS('Chart Data'!$A$5:$A262)-1)*7,0,7,1))</f>
        <v>110.28571428571429</v>
      </c>
      <c r="G262" s="57">
        <f>'HAVERW (new)'!Q317</f>
        <v>35479</v>
      </c>
      <c r="H262" s="4">
        <f ca="1">AVERAGE(OFFSET('HAVERD (new)'!O$12,(ROWS('Chart Data'!$A$5:$A262)-1)*7,0,7,1))</f>
        <v>97.428571428571431</v>
      </c>
      <c r="I262" s="4">
        <f ca="1">AVERAGE(OFFSET('HAVERD (new)'!P$12,(ROWS('Chart Data'!$A$5:$A262)-1)*7,0,7,1))</f>
        <v>97.428571428571431</v>
      </c>
      <c r="J262" s="4">
        <f ca="1">AVERAGE(OFFSET('HAVERD (new)'!Q$12,(ROWS('Chart Data'!$A$5:$A262)-1)*7,0,7,1))</f>
        <v>91</v>
      </c>
      <c r="K262" s="4">
        <f ca="1">AVERAGE(OFFSET('HAVERD (new)'!R$12,(ROWS('Chart Data'!$A$5:$A262)-1)*7,0,7,1))</f>
        <v>86.714285714285708</v>
      </c>
      <c r="L262" s="57">
        <f>'HAVERW (new)'!D317</f>
        <v>10626</v>
      </c>
      <c r="M262" s="57">
        <f>'HAVERW (new)'!F317</f>
        <v>98.94285714285715</v>
      </c>
      <c r="N262" s="4">
        <f ca="1">AVERAGE(OFFSET('HAVERD (new)'!D$12,(ROWS('Chart Data'!$A$5:$A262)-1)*7,0,7,1))</f>
        <v>4.8814285714285717</v>
      </c>
      <c r="O262" s="4">
        <f ca="1">AVERAGE(OFFSET('HAVERD (new)'!E$12,(ROWS('Chart Data'!$A$5:$A262)-1)*7,0,7,1))</f>
        <v>101.34142857142857</v>
      </c>
      <c r="P262" s="4">
        <f ca="1">AVERAGE(AVERAGE(OFFSET('HAVERD (new)'!F$12,(ROWS('Chart Data'!$A$5:$A262)-1)*7,0,7,1)),AVERAGE(OFFSET('HAVERD (new)'!J$12,(ROWS('Chart Data'!$A$5:$A262)-1)*7,0,7,1)),AVERAGE(OFFSET('HAVERD (new)'!K$12,(ROWS('Chart Data'!$A$5:$A262)-1)*7,0,7,1)))</f>
        <v>107.81666666666666</v>
      </c>
      <c r="Q262" s="4">
        <f ca="1">AVERAGE(AVERAGE(OFFSET('HAVERD (new)'!H$12,(ROWS('Chart Data'!$A$5:$A262)-1)*7,0,7,1)),AVERAGE(OFFSET('HAVERD (new)'!I$12,(ROWS('Chart Data'!$A$5:$A262)-1)*7,0,7,1)))</f>
        <v>95.48142857142858</v>
      </c>
      <c r="R262" s="4">
        <f ca="1">AVERAGE(AVERAGE(OFFSET('HAVERD (new)'!L$12,(ROWS('Chart Data'!$A$5:$A262)-1)*7,0,7,1)),AVERAGE(OFFSET('HAVERD (new)'!M$12,(ROWS('Chart Data'!$A$5:$A262)-1)*7,0,7,1)))</f>
        <v>89.759999999999991</v>
      </c>
      <c r="S262" s="57">
        <f>'Fuel demand'!C208</f>
        <v>100.01617072602698</v>
      </c>
      <c r="T262" s="57">
        <f ca="1">AVERAGE(OFFSET(Energy!E$1109,(ROWS('Chart Data'!$A$5:$A262)-1)*7,0,7,1))</f>
        <v>742706.57142857148</v>
      </c>
      <c r="U262" s="57">
        <f ca="1">-AVERAGE(OFFSET('HAVERD (new)'!T$12,(ROWS('Chart Data'!$A$5:$A262)-1)*7,0,7,1))</f>
        <v>-349.54428571428571</v>
      </c>
      <c r="V262" s="4">
        <f ca="1">-AVERAGE(OFFSET('HAVERD (new)'!U$12,(ROWS('Chart Data'!$A$5:$A262)-1)*7,0,7,1))*10000</f>
        <v>-19.400000000000002</v>
      </c>
      <c r="W262" s="4"/>
      <c r="Z262" s="4"/>
      <c r="AA262" s="4">
        <f t="shared" ref="AA262:AA305" si="378">((C262/C210)-1)*100</f>
        <v>-1.6279069767441867</v>
      </c>
      <c r="AB262" s="4">
        <f t="shared" ref="AB262:AB305" si="379">((D262/D210)-1)*100</f>
        <v>-3.8461538461538436</v>
      </c>
      <c r="AC262" s="4">
        <f t="shared" ref="AC262:AC305" ca="1" si="380">((E262/E210)-1)*100</f>
        <v>5.9665871121718395</v>
      </c>
      <c r="AD262" s="4">
        <f t="shared" ref="AD262:AD305" ca="1" si="381">((F262/F210)-1)*100</f>
        <v>4.1835357624831371</v>
      </c>
      <c r="AE262" s="4">
        <f t="shared" si="362"/>
        <v>1.7202328048395943</v>
      </c>
      <c r="AF262" s="4">
        <f t="shared" ca="1" si="363"/>
        <v>-0.29239766081871066</v>
      </c>
      <c r="AG262" s="4">
        <f t="shared" ca="1" si="364"/>
        <v>3.1770045385779211</v>
      </c>
      <c r="AH262" s="4">
        <f t="shared" ca="1" si="365"/>
        <v>3.7459283387622166</v>
      </c>
      <c r="AI262" s="4">
        <f t="shared" ca="1" si="366"/>
        <v>-3.1897926634768758</v>
      </c>
      <c r="AJ262" s="4">
        <f t="shared" si="367"/>
        <v>-202.99401197604791</v>
      </c>
      <c r="AK262" s="4">
        <f t="shared" si="368"/>
        <v>-21.828442437923258</v>
      </c>
      <c r="AL262" s="4">
        <f t="shared" ca="1" si="361"/>
        <v>4.8814285714285717</v>
      </c>
      <c r="AM262" s="4">
        <f t="shared" ca="1" si="369"/>
        <v>6.3027287848590463</v>
      </c>
      <c r="AN262" s="4">
        <f t="shared" ca="1" si="370"/>
        <v>7.4156482465462137</v>
      </c>
      <c r="AO262" s="4">
        <f t="shared" ca="1" si="371"/>
        <v>4.7101307368734302</v>
      </c>
      <c r="AP262" s="4">
        <f t="shared" ca="1" si="372"/>
        <v>5.2330109282753279</v>
      </c>
      <c r="AQ262" s="4">
        <f t="shared" si="373"/>
        <v>-3.1192119674685714</v>
      </c>
      <c r="AR262" s="4">
        <f t="shared" ca="1" si="374"/>
        <v>3.8195155158769367</v>
      </c>
      <c r="AS262" s="57">
        <f t="shared" ref="AS262:AS305" ca="1" si="382">-U262</f>
        <v>349.54428571428571</v>
      </c>
      <c r="AT262" s="57">
        <f t="shared" ref="AT262:AT305" ca="1" si="383">-V262</f>
        <v>19.400000000000002</v>
      </c>
      <c r="AW262" s="4">
        <f t="shared" si="360"/>
        <v>-9.6713231065788037</v>
      </c>
      <c r="AX262" s="4">
        <f t="shared" ref="AX262:AX305" si="384">AVERAGE(AB259:AB262)</f>
        <v>-1.8765711412770254</v>
      </c>
      <c r="AY262" s="4">
        <f t="shared" ref="AY262:AY305" ca="1" si="385">AVERAGE(AC259:AC262)</f>
        <v>4.5622169840349169</v>
      </c>
      <c r="AZ262" s="4">
        <f t="shared" ref="AZ262:AZ305" ca="1" si="386">AVERAGE(AD259:AD262)</f>
        <v>2.057814804397426</v>
      </c>
      <c r="BA262" s="4">
        <f t="shared" ref="BA262:BA305" si="387">AVERAGE(AE259:AE262)</f>
        <v>0.43873407177674462</v>
      </c>
      <c r="BB262" s="4">
        <f t="shared" ref="BB262:BB305" ca="1" si="388">AVERAGE(AF259:AF262)</f>
        <v>-0.97953001694396624</v>
      </c>
      <c r="BC262" s="4">
        <f t="shared" ref="BC262:BC304" ca="1" si="389">AVERAGE(AG259:AG262)</f>
        <v>6.3775250825094334</v>
      </c>
      <c r="BD262" s="4">
        <f t="shared" ref="BD262:BD313" ca="1" si="390">AVERAGE(AH259:AH262)</f>
        <v>1.0343988620727107</v>
      </c>
      <c r="BE262" s="4">
        <f t="shared" ref="BE262:BE313" ca="1" si="391">AVERAGE(AI259:AI262)</f>
        <v>-4.669960648171803</v>
      </c>
      <c r="BF262" s="4">
        <f t="shared" ref="BF262:BF304" si="392">AVERAGE(AJ259:AJ262)</f>
        <v>-39.785605669508477</v>
      </c>
      <c r="BG262" s="4">
        <f t="shared" ref="BG262:BG304" si="393">AVERAGE(AK259:AK262)</f>
        <v>-23.166960121058153</v>
      </c>
      <c r="BH262" s="4">
        <f t="shared" ref="BH262:BH317" ca="1" si="394">AVERAGE(AL259:AL262)</f>
        <v>4.7625000000000002</v>
      </c>
      <c r="BI262" s="4">
        <f t="shared" ref="BI262:BI301" ca="1" si="395">AVERAGE(AM259:AM262)</f>
        <v>6.4278863986078685</v>
      </c>
      <c r="BJ262" s="4">
        <f t="shared" ref="BJ262:BJ301" ca="1" si="396">AVERAGE(AN259:AN262)</f>
        <v>9.9640563928311767</v>
      </c>
      <c r="BK262" s="4">
        <f t="shared" ref="BK262:BK301" ca="1" si="397">AVERAGE(AO259:AO262)</f>
        <v>4.2859088910092655</v>
      </c>
      <c r="BL262" s="4">
        <f t="shared" ref="BL262:BL301" ca="1" si="398">AVERAGE(AP259:AP262)</f>
        <v>4.7389545173411323</v>
      </c>
      <c r="BM262" s="4">
        <f t="shared" ref="BM262:BM315" si="399">AVERAGE(AQ259:AQ262)</f>
        <v>-1.2197811746584131</v>
      </c>
      <c r="BN262" s="4">
        <f t="shared" ref="BN262:BN317" ca="1" si="400">AVERAGE(AR259:AR262)</f>
        <v>-1.2783234602440459</v>
      </c>
      <c r="BO262" s="4">
        <f t="shared" ref="BO262:BO305" ca="1" si="401">AVERAGE(AS259:AS262)</f>
        <v>290.28107142857147</v>
      </c>
      <c r="BP262" s="4">
        <f t="shared" ref="BP262:BP305" ca="1" si="402">AVERAGE(AT259:AT262)</f>
        <v>58.20000000000001</v>
      </c>
      <c r="BS262" s="74">
        <f t="shared" si="375"/>
        <v>0.9189679906211482</v>
      </c>
      <c r="BT262" s="74">
        <f t="shared" si="376"/>
        <v>-0.76442220113509818</v>
      </c>
      <c r="BU262" s="74">
        <f t="shared" ref="BU262:BU306" ca="1" si="403">(E262-AVERAGE(E$161:E$265))/STDEV(E$161:E$265)</f>
        <v>1.1614779093490506</v>
      </c>
      <c r="BV262" s="74">
        <f t="shared" ref="BV262:BV306" ca="1" si="404">(F262-AVERAGE(F$161:F$265))/STDEV(F$161:F$265)</f>
        <v>0.60513854394740463</v>
      </c>
      <c r="BW262" s="74">
        <f t="shared" ref="BW262:BW306" si="405">(G262-AVERAGE(G$161:G$265))/STDEV(G$161:G$265)</f>
        <v>-0.43661553458824437</v>
      </c>
      <c r="BX262" s="74">
        <f t="shared" ref="BX262:BX306" ca="1" si="406">(H262-AVERAGE(H$161:H$265))/STDEV(H$161:H$265)</f>
        <v>0.29561658560459331</v>
      </c>
      <c r="BY262" s="74">
        <f t="shared" ca="1" si="377"/>
        <v>-0.62104554069165985</v>
      </c>
      <c r="BZ262" s="74">
        <f t="shared" ref="BZ262:BZ313" ca="1" si="407">(J262-AVERAGE(J$161:J$265))/STDEV(J$161:J$265)</f>
        <v>1.3811168113489125</v>
      </c>
      <c r="CA262" s="74">
        <f t="shared" ref="CA262:CA313" ca="1" si="408">(K262-AVERAGE(K$161:K$265))/STDEV(K$161:K$265)</f>
        <v>-0.69011009397696577</v>
      </c>
      <c r="CB262" s="74">
        <f t="shared" ref="CB262:CB315" si="409">(L262-AVERAGE(L$161:L$265))/STDEV(L$161:L$265)</f>
        <v>2.4397975708210833</v>
      </c>
      <c r="CC262" s="74">
        <f t="shared" ref="CC262:CC313" si="410">(M262-AVERAGE(M$161:M$265))/STDEV(M$161:M$265)</f>
        <v>-1.6639142161799934</v>
      </c>
      <c r="CD262" s="74">
        <f t="shared" ref="CD262:CD318" ca="1" si="411">(N262-AVERAGE(N$213:N$265))/STDEV(N$213:N$265)</f>
        <v>-0.3137813747945708</v>
      </c>
      <c r="CE262" s="74">
        <f t="shared" ref="CE262:CE305" ca="1" si="412">(O262-AVERAGE(O$161:O$265))/STDEV(O$161:O$265)</f>
        <v>5.8703251123289432E-2</v>
      </c>
      <c r="CF262" s="74">
        <f t="shared" ref="CF262:CF305" ca="1" si="413">(P262-AVERAGE(P$161:P$265))/STDEV(P$161:P$265)</f>
        <v>0.6082357075825916</v>
      </c>
      <c r="CG262" s="74">
        <f t="shared" ref="CG262:CG305" ca="1" si="414">(Q262-AVERAGE(Q$161:Q$265))/STDEV(Q$161:Q$265)</f>
        <v>-0.62593733826405951</v>
      </c>
      <c r="CH262" s="74">
        <f t="shared" ref="CH262:CH305" ca="1" si="415">(R262-AVERAGE(R$161:R$265))/STDEV(R$161:R$265)</f>
        <v>-1.1548480050348833</v>
      </c>
      <c r="CI262" s="74">
        <f t="shared" ref="CI262:CI315" si="416">(S262-AVERAGE(S$161:S$265))/STDEV(S$161:S$265)</f>
        <v>-0.42006098447177281</v>
      </c>
      <c r="CJ262" s="74">
        <f t="shared" ref="CJ262:CJ317" ca="1" si="417">(T262-AVERAGE(T$161:T$265))/STDEV(T$161:T$265)</f>
        <v>1.3015527057419944</v>
      </c>
      <c r="CK262" s="74">
        <f t="shared" ref="CK262:CK307" ca="1" si="418">(U262-AVERAGE(U$161:U$265))/STDEV(U$161:U$265)</f>
        <v>-1.905825954012057</v>
      </c>
      <c r="CL262" s="74">
        <f t="shared" ref="CL262:CL307" ca="1" si="419">(V262-AVERAGE(V$161:V$265))/STDEV(V$161:V$265)</f>
        <v>0.76857777149266404</v>
      </c>
    </row>
    <row r="263" spans="1:90" x14ac:dyDescent="0.35">
      <c r="A263" s="73" t="s">
        <v>1794</v>
      </c>
      <c r="B263" s="41">
        <f t="shared" ref="B263:B320" si="420">B262+7</f>
        <v>45642</v>
      </c>
      <c r="C263" s="57">
        <f>'HAVERW (new)'!B318</f>
        <v>362</v>
      </c>
      <c r="D263" s="57">
        <f>'HAVERW (new)'!C318-'HAVERW (new)'!B318</f>
        <v>46</v>
      </c>
      <c r="E263" s="4">
        <f ca="1">AVERAGE(OFFSET('HAVERD (new)'!B$12,(ROWS('Chart Data'!$A$5:$A263)-1)*7,0,7,1))</f>
        <v>122.57142857142857</v>
      </c>
      <c r="F263" s="4">
        <f ca="1">AVERAGE(OFFSET('HAVERD (new)'!C$12,(ROWS('Chart Data'!$A$5:$A263)-1)*7,0,7,1))</f>
        <v>106.28571428571429</v>
      </c>
      <c r="G263" s="57">
        <f>'HAVERW (new)'!Q318</f>
        <v>35919</v>
      </c>
      <c r="H263" s="4">
        <f ca="1">AVERAGE(OFFSET('HAVERD (new)'!O$12,(ROWS('Chart Data'!$A$5:$A263)-1)*7,0,7,1))</f>
        <v>97</v>
      </c>
      <c r="I263" s="4">
        <f ca="1">AVERAGE(OFFSET('HAVERD (new)'!P$12,(ROWS('Chart Data'!$A$5:$A263)-1)*7,0,7,1))</f>
        <v>100.71428571428571</v>
      </c>
      <c r="J263" s="4">
        <f ca="1">AVERAGE(OFFSET('HAVERD (new)'!Q$12,(ROWS('Chart Data'!$A$5:$A263)-1)*7,0,7,1))</f>
        <v>87.714285714285708</v>
      </c>
      <c r="K263" s="4">
        <f ca="1">AVERAGE(OFFSET('HAVERD (new)'!R$12,(ROWS('Chart Data'!$A$5:$A263)-1)*7,0,7,1))</f>
        <v>86.857142857142861</v>
      </c>
      <c r="L263" s="57">
        <f>'HAVERW (new)'!D318</f>
        <v>3631</v>
      </c>
      <c r="M263" s="57">
        <f>'HAVERW (new)'!F318</f>
        <v>100.35714285714288</v>
      </c>
      <c r="N263" s="4">
        <f ca="1">AVERAGE(OFFSET('HAVERD (new)'!D$12,(ROWS('Chart Data'!$A$5:$A263)-1)*7,0,7,1))</f>
        <v>6.9557142857142855</v>
      </c>
      <c r="O263" s="4">
        <f ca="1">AVERAGE(OFFSET('HAVERD (new)'!E$12,(ROWS('Chart Data'!$A$5:$A263)-1)*7,0,7,1))</f>
        <v>107.13857142857144</v>
      </c>
      <c r="P263" s="4">
        <f ca="1">AVERAGE(AVERAGE(OFFSET('HAVERD (new)'!F$12,(ROWS('Chart Data'!$A$5:$A263)-1)*7,0,7,1)),AVERAGE(OFFSET('HAVERD (new)'!J$12,(ROWS('Chart Data'!$A$5:$A263)-1)*7,0,7,1)),AVERAGE(OFFSET('HAVERD (new)'!K$12,(ROWS('Chart Data'!$A$5:$A263)-1)*7,0,7,1)))</f>
        <v>115.31</v>
      </c>
      <c r="Q263" s="4">
        <f ca="1">AVERAGE(AVERAGE(OFFSET('HAVERD (new)'!H$12,(ROWS('Chart Data'!$A$5:$A263)-1)*7,0,7,1)),AVERAGE(OFFSET('HAVERD (new)'!I$12,(ROWS('Chart Data'!$A$5:$A263)-1)*7,0,7,1)))</f>
        <v>100.36500000000001</v>
      </c>
      <c r="R263" s="4">
        <f ca="1">AVERAGE(AVERAGE(OFFSET('HAVERD (new)'!L$12,(ROWS('Chart Data'!$A$5:$A263)-1)*7,0,7,1)),AVERAGE(OFFSET('HAVERD (new)'!M$12,(ROWS('Chart Data'!$A$5:$A263)-1)*7,0,7,1)))</f>
        <v>93.736428571428561</v>
      </c>
      <c r="S263" s="57">
        <f>'Fuel demand'!C209</f>
        <v>100.80739229267562</v>
      </c>
      <c r="T263" s="57">
        <f ca="1">AVERAGE(OFFSET(Energy!E$1109,(ROWS('Chart Data'!$A$5:$A263)-1)*7,0,7,1))</f>
        <v>678753.85714285716</v>
      </c>
      <c r="U263" s="57">
        <f ca="1">-AVERAGE(OFFSET('HAVERD (new)'!T$12,(ROWS('Chart Data'!$A$5:$A263)-1)*7,0,7,1))</f>
        <v>-337.58571428571435</v>
      </c>
      <c r="V263" s="4">
        <f ca="1">-AVERAGE(OFFSET('HAVERD (new)'!U$12,(ROWS('Chart Data'!$A$5:$A263)-1)*7,0,7,1))*10000</f>
        <v>-73.2</v>
      </c>
      <c r="W263" s="4"/>
      <c r="Z263" s="4"/>
      <c r="AA263" s="4">
        <f t="shared" si="378"/>
        <v>-0.82191780821917471</v>
      </c>
      <c r="AB263" s="4">
        <f t="shared" si="379"/>
        <v>-9.8039215686274499</v>
      </c>
      <c r="AC263" s="4">
        <f t="shared" ca="1" si="380"/>
        <v>9.8591549295774747</v>
      </c>
      <c r="AD263" s="4">
        <f t="shared" ca="1" si="381"/>
        <v>21.370309951060374</v>
      </c>
      <c r="AE263" s="4">
        <f t="shared" si="362"/>
        <v>5.1585326580203095</v>
      </c>
      <c r="AF263" s="4">
        <f t="shared" ca="1" si="363"/>
        <v>0.89153046062406816</v>
      </c>
      <c r="AG263" s="4">
        <f t="shared" ca="1" si="364"/>
        <v>10.15625</v>
      </c>
      <c r="AH263" s="4">
        <f t="shared" ca="1" si="365"/>
        <v>15.413533834586456</v>
      </c>
      <c r="AI263" s="4">
        <f t="shared" ca="1" si="366"/>
        <v>4.2881646655231531</v>
      </c>
      <c r="AJ263" s="4">
        <f t="shared" si="367"/>
        <v>37.190797439889288</v>
      </c>
      <c r="AK263" s="4">
        <f t="shared" si="368"/>
        <v>-18.879907621247092</v>
      </c>
      <c r="AL263" s="4">
        <f t="shared" ca="1" si="361"/>
        <v>6.9557142857142855</v>
      </c>
      <c r="AM263" s="4">
        <f t="shared" ca="1" si="369"/>
        <v>1.8372168812123446</v>
      </c>
      <c r="AN263" s="4">
        <f t="shared" ca="1" si="370"/>
        <v>4.1491759281560681</v>
      </c>
      <c r="AO263" s="4">
        <f t="shared" ca="1" si="371"/>
        <v>-0.39555111328497539</v>
      </c>
      <c r="AP263" s="4">
        <f t="shared" ca="1" si="372"/>
        <v>3.1828153133673487</v>
      </c>
      <c r="AQ263" s="4">
        <f t="shared" si="373"/>
        <v>-1.1220758051971647</v>
      </c>
      <c r="AR263" s="4">
        <f t="shared" ca="1" si="374"/>
        <v>14.422788627360617</v>
      </c>
      <c r="AS263" s="57">
        <f t="shared" ca="1" si="382"/>
        <v>337.58571428571435</v>
      </c>
      <c r="AT263" s="57">
        <f t="shared" ca="1" si="383"/>
        <v>73.2</v>
      </c>
      <c r="AW263" s="4">
        <f t="shared" si="360"/>
        <v>-5.9227209259805367</v>
      </c>
      <c r="AX263" s="4">
        <f t="shared" si="384"/>
        <v>-2.8569632981397697</v>
      </c>
      <c r="AY263" s="4">
        <f t="shared" ca="1" si="385"/>
        <v>6.7243422781726236</v>
      </c>
      <c r="AZ263" s="4">
        <f t="shared" ca="1" si="386"/>
        <v>7.795649209158567</v>
      </c>
      <c r="BA263" s="4">
        <f t="shared" si="387"/>
        <v>1.6501248727365052</v>
      </c>
      <c r="BB263" s="4">
        <f t="shared" ca="1" si="388"/>
        <v>0.72923669925216705</v>
      </c>
      <c r="BC263" s="4">
        <f t="shared" ca="1" si="389"/>
        <v>7.6088952748171295</v>
      </c>
      <c r="BD263" s="4">
        <f t="shared" ca="1" si="390"/>
        <v>5.6539113529773868</v>
      </c>
      <c r="BE263" s="4">
        <f t="shared" ca="1" si="391"/>
        <v>-1.8942744738670858</v>
      </c>
      <c r="BF263" s="4">
        <f t="shared" si="392"/>
        <v>-36.302611648534864</v>
      </c>
      <c r="BG263" s="4">
        <f t="shared" si="393"/>
        <v>-21.885131972218304</v>
      </c>
      <c r="BH263" s="4">
        <f t="shared" ca="1" si="394"/>
        <v>5.9682142857142857</v>
      </c>
      <c r="BI263" s="4">
        <f t="shared" ca="1" si="395"/>
        <v>6.556248450592661</v>
      </c>
      <c r="BJ263" s="4">
        <f t="shared" ca="1" si="396"/>
        <v>9.5149384559848222</v>
      </c>
      <c r="BK263" s="4">
        <f t="shared" ca="1" si="397"/>
        <v>3.303375110719958</v>
      </c>
      <c r="BL263" s="4">
        <f t="shared" ca="1" si="398"/>
        <v>4.7219552729973753</v>
      </c>
      <c r="BM263" s="4">
        <f t="shared" si="399"/>
        <v>-1.3909372050455004</v>
      </c>
      <c r="BN263" s="4">
        <f t="shared" ca="1" si="400"/>
        <v>2.0718703415073429</v>
      </c>
      <c r="BO263" s="4">
        <f t="shared" ca="1" si="401"/>
        <v>309.27035714285716</v>
      </c>
      <c r="BP263" s="4">
        <f t="shared" ca="1" si="402"/>
        <v>42.400000000000006</v>
      </c>
      <c r="BS263" s="74">
        <f t="shared" si="375"/>
        <v>-1.3224518219511587</v>
      </c>
      <c r="BT263" s="74">
        <f t="shared" si="376"/>
        <v>-1.0960172331186235</v>
      </c>
      <c r="BU263" s="74">
        <f t="shared" ca="1" si="403"/>
        <v>0.6669981939213534</v>
      </c>
      <c r="BV263" s="74">
        <f t="shared" ca="1" si="404"/>
        <v>0.23816096160306119</v>
      </c>
      <c r="BW263" s="74">
        <f t="shared" si="405"/>
        <v>-0.35077731735060247</v>
      </c>
      <c r="BX263" s="74">
        <f t="shared" ca="1" si="406"/>
        <v>0.21350086738109636</v>
      </c>
      <c r="BY263" s="74">
        <f t="shared" ca="1" si="377"/>
        <v>-0.48803708084466396</v>
      </c>
      <c r="BZ263" s="74">
        <f t="shared" ca="1" si="407"/>
        <v>0.56644623954163231</v>
      </c>
      <c r="CA263" s="74">
        <f t="shared" ca="1" si="408"/>
        <v>-0.64227015568410473</v>
      </c>
      <c r="CB263" s="74">
        <f t="shared" si="409"/>
        <v>-0.60364579052215595</v>
      </c>
      <c r="CC263" s="74">
        <f t="shared" si="410"/>
        <v>-1.577998032861192</v>
      </c>
      <c r="CD263" s="74">
        <f t="shared" ca="1" si="411"/>
        <v>-0.1310461807737224</v>
      </c>
      <c r="CE263" s="74">
        <f t="shared" ca="1" si="412"/>
        <v>0.96770017197658154</v>
      </c>
      <c r="CF263" s="74">
        <f t="shared" ca="1" si="413"/>
        <v>1.5439393876634107</v>
      </c>
      <c r="CG263" s="74">
        <f t="shared" ca="1" si="414"/>
        <v>-7.2489395531724857E-2</v>
      </c>
      <c r="CH263" s="74">
        <f t="shared" ca="1" si="415"/>
        <v>-0.7200729904641775</v>
      </c>
      <c r="CI263" s="74">
        <f t="shared" si="416"/>
        <v>-0.22808249228645247</v>
      </c>
      <c r="CJ263" s="74">
        <f t="shared" ca="1" si="417"/>
        <v>0.57140074373437388</v>
      </c>
      <c r="CK263" s="74">
        <f t="shared" ca="1" si="418"/>
        <v>-1.7542221284912871</v>
      </c>
      <c r="CL263" s="74">
        <f t="shared" ca="1" si="419"/>
        <v>0.68514619457608106</v>
      </c>
    </row>
    <row r="264" spans="1:90" x14ac:dyDescent="0.35">
      <c r="A264" s="73" t="s">
        <v>1795</v>
      </c>
      <c r="B264" s="41">
        <f t="shared" si="420"/>
        <v>45649</v>
      </c>
      <c r="C264" s="57">
        <f>'HAVERW (new)'!B319</f>
        <v>303</v>
      </c>
      <c r="D264" s="57">
        <f>'HAVERW (new)'!C319-'HAVERW (new)'!B319</f>
        <v>42</v>
      </c>
      <c r="E264" s="4">
        <f ca="1">AVERAGE(OFFSET('HAVERD (new)'!B$12,(ROWS('Chart Data'!$A$5:$A264)-1)*7,0,7,1))</f>
        <v>83.285714285714292</v>
      </c>
      <c r="F264" s="4">
        <f ca="1">AVERAGE(OFFSET('HAVERD (new)'!C$12,(ROWS('Chart Data'!$A$5:$A264)-1)*7,0,7,1))</f>
        <v>51</v>
      </c>
      <c r="G264" s="57">
        <f>'HAVERW (new)'!Q319</f>
        <v>30491</v>
      </c>
      <c r="H264" s="4">
        <f ca="1">AVERAGE(OFFSET('HAVERD (new)'!O$12,(ROWS('Chart Data'!$A$5:$A264)-1)*7,0,7,1))</f>
        <v>79.142857142857139</v>
      </c>
      <c r="I264" s="4">
        <f ca="1">AVERAGE(OFFSET('HAVERD (new)'!P$12,(ROWS('Chart Data'!$A$5:$A264)-1)*7,0,7,1))</f>
        <v>98.5</v>
      </c>
      <c r="J264" s="4">
        <f ca="1">AVERAGE(OFFSET('HAVERD (new)'!Q$12,(ROWS('Chart Data'!$A$5:$A264)-1)*7,0,7,1))</f>
        <v>96.833333333333329</v>
      </c>
      <c r="K264" s="4">
        <f ca="1">AVERAGE(OFFSET('HAVERD (new)'!R$12,(ROWS('Chart Data'!$A$5:$A264)-1)*7,0,7,1))</f>
        <v>92.666666666666671</v>
      </c>
      <c r="L264" s="57">
        <f>'HAVERW (new)'!D319</f>
        <v>717</v>
      </c>
      <c r="M264" s="57">
        <f>'HAVERW (new)'!F319</f>
        <v>103.88571428571429</v>
      </c>
      <c r="N264" s="4">
        <f ca="1">AVERAGE(OFFSET('HAVERD (new)'!D$12,(ROWS('Chart Data'!$A$5:$A264)-1)*7,0,7,1))</f>
        <v>52.662857142857156</v>
      </c>
      <c r="O264" s="4">
        <f ca="1">AVERAGE(OFFSET('HAVERD (new)'!E$12,(ROWS('Chart Data'!$A$5:$A264)-1)*7,0,7,1))</f>
        <v>109.28285714285714</v>
      </c>
      <c r="P264" s="4">
        <f ca="1">AVERAGE(AVERAGE(OFFSET('HAVERD (new)'!F$12,(ROWS('Chart Data'!$A$5:$A264)-1)*7,0,7,1)),AVERAGE(OFFSET('HAVERD (new)'!J$12,(ROWS('Chart Data'!$A$5:$A264)-1)*7,0,7,1)),AVERAGE(OFFSET('HAVERD (new)'!K$12,(ROWS('Chart Data'!$A$5:$A264)-1)*7,0,7,1)))</f>
        <v>117.91190476190475</v>
      </c>
      <c r="Q264" s="4">
        <f ca="1">AVERAGE(AVERAGE(OFFSET('HAVERD (new)'!H$12,(ROWS('Chart Data'!$A$5:$A264)-1)*7,0,7,1)),AVERAGE(OFFSET('HAVERD (new)'!I$12,(ROWS('Chart Data'!$A$5:$A264)-1)*7,0,7,1)))</f>
        <v>107.89285714285714</v>
      </c>
      <c r="R264" s="4">
        <f ca="1">AVERAGE(AVERAGE(OFFSET('HAVERD (new)'!L$12,(ROWS('Chart Data'!$A$5:$A264)-1)*7,0,7,1)),AVERAGE(OFFSET('HAVERD (new)'!M$12,(ROWS('Chart Data'!$A$5:$A264)-1)*7,0,7,1)))</f>
        <v>94.229285714285709</v>
      </c>
      <c r="S264" s="57">
        <f>'Fuel demand'!C210</f>
        <v>99.35913367833021</v>
      </c>
      <c r="T264" s="57">
        <f ca="1">AVERAGE(OFFSET(Energy!E$1109,(ROWS('Chart Data'!$A$5:$A264)-1)*7,0,7,1))</f>
        <v>634879.42857142852</v>
      </c>
      <c r="U264" s="57">
        <f ca="1">-AVERAGE(OFFSET('HAVERD (new)'!T$12,(ROWS('Chart Data'!$A$5:$A264)-1)*7,0,7,1))</f>
        <v>-297.80571428571426</v>
      </c>
      <c r="V264" s="4">
        <f ca="1">-AVERAGE(OFFSET('HAVERD (new)'!U$12,(ROWS('Chart Data'!$A$5:$A264)-1)*7,0,7,1))*10000</f>
        <v>-81.399999999999991</v>
      </c>
      <c r="W264" s="4"/>
      <c r="Z264" s="4"/>
      <c r="AA264" s="4">
        <f t="shared" si="378"/>
        <v>-0.65573770491803574</v>
      </c>
      <c r="AB264" s="4">
        <f t="shared" si="379"/>
        <v>2.4390243902439046</v>
      </c>
      <c r="AC264" s="4">
        <f t="shared" ca="1" si="380"/>
        <v>15.90457256461233</v>
      </c>
      <c r="AD264" s="4">
        <f t="shared" ca="1" si="381"/>
        <v>19.397993311036778</v>
      </c>
      <c r="AE264" s="4">
        <f t="shared" si="362"/>
        <v>3.2158694695507917</v>
      </c>
      <c r="AF264" s="4">
        <f t="shared" ca="1" si="363"/>
        <v>7.1566731141199158</v>
      </c>
      <c r="AG264" s="4"/>
      <c r="AH264" s="4">
        <f t="shared" ca="1" si="365"/>
        <v>-3.1666666666666732</v>
      </c>
      <c r="AI264" s="4">
        <f t="shared" ca="1" si="366"/>
        <v>-4.4673539518900292</v>
      </c>
      <c r="AJ264" s="4">
        <f t="shared" si="367"/>
        <v>58.958214081282193</v>
      </c>
      <c r="AK264" s="4">
        <f t="shared" si="368"/>
        <v>-18.712273641851105</v>
      </c>
      <c r="AL264" s="4">
        <f t="shared" ca="1" si="361"/>
        <v>52.662857142857156</v>
      </c>
      <c r="AM264" s="4">
        <f t="shared" ca="1" si="369"/>
        <v>12.465634602096465</v>
      </c>
      <c r="AN264" s="4">
        <f t="shared" ca="1" si="370"/>
        <v>13.84650044368021</v>
      </c>
      <c r="AO264" s="4">
        <f t="shared" ca="1" si="371"/>
        <v>12.035780245210393</v>
      </c>
      <c r="AP264" s="4">
        <f t="shared" ca="1" si="372"/>
        <v>8.3958489108731715</v>
      </c>
      <c r="AQ264" s="4">
        <f t="shared" si="373"/>
        <v>-3.9634206504736147</v>
      </c>
      <c r="AR264" s="4">
        <f t="shared" ca="1" si="374"/>
        <v>-1.6300418920899173</v>
      </c>
      <c r="AS264" s="57">
        <f t="shared" ca="1" si="382"/>
        <v>297.80571428571426</v>
      </c>
      <c r="AT264" s="57">
        <f t="shared" ca="1" si="383"/>
        <v>81.399999999999991</v>
      </c>
      <c r="AW264" s="4">
        <f t="shared" si="360"/>
        <v>-5.0303173240410306</v>
      </c>
      <c r="AX264" s="4">
        <f t="shared" si="384"/>
        <v>-2.8027627561343471</v>
      </c>
      <c r="AY264" s="4">
        <f t="shared" ca="1" si="385"/>
        <v>8.7820932146972073</v>
      </c>
      <c r="AZ264" s="4">
        <f t="shared" ca="1" si="386"/>
        <v>11.911814203584427</v>
      </c>
      <c r="BA264" s="4">
        <f t="shared" si="387"/>
        <v>2.2680148442812156</v>
      </c>
      <c r="BB264" s="4">
        <f t="shared" ca="1" si="388"/>
        <v>1.526038565568405</v>
      </c>
      <c r="BC264" s="4">
        <f t="shared" ca="1" si="389"/>
        <v>8.8511978405429197</v>
      </c>
      <c r="BD264" s="4">
        <f t="shared" ca="1" si="390"/>
        <v>4.0385214573156585</v>
      </c>
      <c r="BE264" s="4">
        <f t="shared" ca="1" si="391"/>
        <v>-2.2400090657356984</v>
      </c>
      <c r="BF264" s="4">
        <f t="shared" si="392"/>
        <v>-22.897426950580879</v>
      </c>
      <c r="BG264" s="4">
        <f t="shared" si="393"/>
        <v>-20.569441639541076</v>
      </c>
      <c r="BH264" s="4">
        <f t="shared" ca="1" si="394"/>
        <v>17.252142857142861</v>
      </c>
      <c r="BI264" s="4">
        <f t="shared" ca="1" si="395"/>
        <v>8.8511882689177028</v>
      </c>
      <c r="BJ264" s="4">
        <f t="shared" ca="1" si="396"/>
        <v>11.626170551579186</v>
      </c>
      <c r="BK264" s="4">
        <f t="shared" ca="1" si="397"/>
        <v>5.5382594772558864</v>
      </c>
      <c r="BL264" s="4">
        <f t="shared" ca="1" si="398"/>
        <v>6.4311164743642575</v>
      </c>
      <c r="BM264" s="4">
        <f t="shared" si="399"/>
        <v>-2.955239023981143</v>
      </c>
      <c r="BN264" s="4">
        <f t="shared" ca="1" si="400"/>
        <v>4.2129160393370366</v>
      </c>
      <c r="BO264" s="4">
        <f t="shared" ca="1" si="401"/>
        <v>315.31071428571431</v>
      </c>
      <c r="BP264" s="4">
        <f t="shared" ca="1" si="402"/>
        <v>51.55</v>
      </c>
      <c r="BS264" s="74">
        <f t="shared" si="375"/>
        <v>-3.4903824603407672</v>
      </c>
      <c r="BT264" s="74">
        <f t="shared" si="376"/>
        <v>-1.4276122651021488</v>
      </c>
      <c r="BU264" s="74">
        <f t="shared" ca="1" si="403"/>
        <v>-3.8657325308325303</v>
      </c>
      <c r="BV264" s="74">
        <f t="shared" ca="1" si="404"/>
        <v>-4.8339934800848292</v>
      </c>
      <c r="BW264" s="74">
        <f t="shared" si="405"/>
        <v>-1.4097087790913303</v>
      </c>
      <c r="BX264" s="74">
        <f t="shared" ca="1" si="406"/>
        <v>-3.20798739193126</v>
      </c>
      <c r="BY264" s="74">
        <f t="shared" ca="1" si="377"/>
        <v>-0.35384774285079024</v>
      </c>
      <c r="BZ264" s="74">
        <f t="shared" ca="1" si="407"/>
        <v>2.8274522468038623</v>
      </c>
      <c r="CA264" s="74">
        <f t="shared" ca="1" si="408"/>
        <v>1.3032206682254364</v>
      </c>
      <c r="CB264" s="74">
        <f t="shared" si="409"/>
        <v>-1.8714933895148935</v>
      </c>
      <c r="CC264" s="74">
        <f t="shared" si="410"/>
        <v>-1.3636414946819633</v>
      </c>
      <c r="CD264" s="74">
        <f t="shared" ca="1" si="411"/>
        <v>3.8955464725988991</v>
      </c>
      <c r="CE264" s="74">
        <f t="shared" ca="1" si="412"/>
        <v>1.3039259921344868</v>
      </c>
      <c r="CF264" s="74">
        <f t="shared" ca="1" si="413"/>
        <v>1.8688431057595953</v>
      </c>
      <c r="CG264" s="74">
        <f t="shared" ca="1" si="414"/>
        <v>0.78063154471342133</v>
      </c>
      <c r="CH264" s="74">
        <f t="shared" ca="1" si="415"/>
        <v>-0.66618494303220521</v>
      </c>
      <c r="CI264" s="74">
        <f t="shared" si="416"/>
        <v>-0.57948154003245922</v>
      </c>
      <c r="CJ264" s="74">
        <f t="shared" ca="1" si="417"/>
        <v>7.0483769979785865E-2</v>
      </c>
      <c r="CK264" s="74">
        <f t="shared" ca="1" si="418"/>
        <v>-1.2499143844402307</v>
      </c>
      <c r="CL264" s="74">
        <f t="shared" ca="1" si="419"/>
        <v>0.67242985757392537</v>
      </c>
    </row>
    <row r="265" spans="1:90" x14ac:dyDescent="0.35">
      <c r="A265" s="73" t="s">
        <v>1796</v>
      </c>
      <c r="B265" s="41">
        <f t="shared" si="420"/>
        <v>45656</v>
      </c>
      <c r="C265" s="57">
        <f>'HAVERW (new)'!B320</f>
        <v>329</v>
      </c>
      <c r="D265" s="57">
        <f>'HAVERW (new)'!C320-'HAVERW (new)'!B320</f>
        <v>45</v>
      </c>
      <c r="E265" s="4">
        <f ca="1">AVERAGE(OFFSET('HAVERD (new)'!B$12,(ROWS('Chart Data'!$A$5:$A265)-1)*7,0,7,1))</f>
        <v>81.571428571428569</v>
      </c>
      <c r="F265" s="4">
        <f ca="1">AVERAGE(OFFSET('HAVERD (new)'!C$12,(ROWS('Chart Data'!$A$5:$A265)-1)*7,0,7,1))</f>
        <v>59.857142857142854</v>
      </c>
      <c r="G265" s="57">
        <f>'HAVERW (new)'!Q320</f>
        <v>33908</v>
      </c>
      <c r="H265" s="4">
        <f ca="1">AVERAGE(OFFSET('HAVERD (new)'!O$12,(ROWS('Chart Data'!$A$5:$A265)-1)*7,0,7,1))</f>
        <v>72</v>
      </c>
      <c r="I265" s="4"/>
      <c r="J265" s="4">
        <f ca="1">AVERAGE(OFFSET('HAVERD (new)'!Q$12,(ROWS('Chart Data'!$A$5:$A265)-1)*7,0,7,1))</f>
        <v>91</v>
      </c>
      <c r="K265" s="4">
        <f ca="1">AVERAGE(OFFSET('HAVERD (new)'!R$12,(ROWS('Chart Data'!$A$5:$A265)-1)*7,0,7,1))</f>
        <v>90.571428571428569</v>
      </c>
      <c r="L265" s="57">
        <f>'HAVERW (new)'!D320</f>
        <v>1508</v>
      </c>
      <c r="M265" s="57">
        <f>'HAVERW (new)'!F320</f>
        <v>102.92857142857143</v>
      </c>
      <c r="N265" s="4">
        <f ca="1">AVERAGE(OFFSET('HAVERD (new)'!D$12,(ROWS('Chart Data'!$A$5:$A265)-1)*7,0,7,1))</f>
        <v>59.061428571428571</v>
      </c>
      <c r="O265" s="4">
        <f ca="1">AVERAGE(OFFSET('HAVERD (new)'!E$12,(ROWS('Chart Data'!$A$5:$A265)-1)*7,0,7,1))</f>
        <v>98.912857142857135</v>
      </c>
      <c r="P265" s="4">
        <f ca="1">AVERAGE(AVERAGE(OFFSET('HAVERD (new)'!F$12,(ROWS('Chart Data'!$A$5:$A265)-1)*7,0,7,1)),AVERAGE(OFFSET('HAVERD (new)'!J$12,(ROWS('Chart Data'!$A$5:$A265)-1)*7,0,7,1)),AVERAGE(OFFSET('HAVERD (new)'!K$12,(ROWS('Chart Data'!$A$5:$A265)-1)*7,0,7,1)))</f>
        <v>108.54809523809524</v>
      </c>
      <c r="Q265" s="4">
        <f ca="1">AVERAGE(AVERAGE(OFFSET('HAVERD (new)'!H$12,(ROWS('Chart Data'!$A$5:$A265)-1)*7,0,7,1)),AVERAGE(OFFSET('HAVERD (new)'!I$12,(ROWS('Chart Data'!$A$5:$A265)-1)*7,0,7,1)))</f>
        <v>100.23214285714286</v>
      </c>
      <c r="R265" s="4">
        <f ca="1">AVERAGE(AVERAGE(OFFSET('HAVERD (new)'!L$12,(ROWS('Chart Data'!$A$5:$A265)-1)*7,0,7,1)),AVERAGE(OFFSET('HAVERD (new)'!M$12,(ROWS('Chart Data'!$A$5:$A265)-1)*7,0,7,1)))</f>
        <v>95.964285714285722</v>
      </c>
      <c r="S265" s="57">
        <f>'Fuel demand'!C211</f>
        <v>99.617898038058698</v>
      </c>
      <c r="T265" s="57">
        <f ca="1">AVERAGE(OFFSET(Energy!E$1109,(ROWS('Chart Data'!$A$5:$A265)-1)*7,0,7,1))</f>
        <v>801174.28571428568</v>
      </c>
      <c r="U265" s="57">
        <f ca="1">-AVERAGE(OFFSET('HAVERD (new)'!T$12,(ROWS('Chart Data'!$A$5:$A265)-1)*7,0,7,1))</f>
        <v>-485.65999999999997</v>
      </c>
      <c r="V265" s="4">
        <f ca="1">-AVERAGE(OFFSET('HAVERD (new)'!U$12,(ROWS('Chart Data'!$A$5:$A265)-1)*7,0,7,1))*10000</f>
        <v>-43.800000000000004</v>
      </c>
      <c r="W265" s="4"/>
      <c r="Z265" s="4"/>
      <c r="AA265" s="4">
        <f t="shared" si="378"/>
        <v>-9.615384615384615</v>
      </c>
      <c r="AB265" s="4">
        <f t="shared" si="379"/>
        <v>-6.25</v>
      </c>
      <c r="AC265" s="4">
        <f t="shared" ca="1" si="380"/>
        <v>-10.361067503924648</v>
      </c>
      <c r="AD265" s="4">
        <f t="shared" ca="1" si="381"/>
        <v>-20.190476190476193</v>
      </c>
      <c r="AE265" s="4">
        <f t="shared" si="362"/>
        <v>1.9942848548653913</v>
      </c>
      <c r="AF265" s="4">
        <f t="shared" ca="1" si="363"/>
        <v>-9.3525179856115077</v>
      </c>
      <c r="AG265" s="4"/>
      <c r="AH265" s="4">
        <f t="shared" ca="1" si="365"/>
        <v>6.7001675041876041</v>
      </c>
      <c r="AI265" s="4">
        <f t="shared" ca="1" si="366"/>
        <v>-0.31446540880504248</v>
      </c>
      <c r="AJ265" s="4">
        <f t="shared" si="367"/>
        <v>29.696969696969699</v>
      </c>
      <c r="AK265" s="4">
        <f t="shared" si="368"/>
        <v>-17.525183150183167</v>
      </c>
      <c r="AL265" s="4">
        <f t="shared" ca="1" si="361"/>
        <v>59.061428571428571</v>
      </c>
      <c r="AM265" s="4">
        <f t="shared" ca="1" si="369"/>
        <v>3.5504374485904266</v>
      </c>
      <c r="AN265" s="4">
        <f t="shared" ca="1" si="370"/>
        <v>6.677679916885837</v>
      </c>
      <c r="AO265" s="4">
        <f t="shared" ca="1" si="371"/>
        <v>5.1809044096152723</v>
      </c>
      <c r="AP265" s="4">
        <f t="shared" ca="1" si="372"/>
        <v>0.9361101093881663</v>
      </c>
      <c r="AQ265" s="4">
        <f t="shared" si="373"/>
        <v>-2.4278143682498365</v>
      </c>
      <c r="AR265" s="4">
        <f t="shared" ca="1" si="374"/>
        <v>2.2332755893540668</v>
      </c>
      <c r="AS265" s="57">
        <f t="shared" ca="1" si="382"/>
        <v>485.65999999999997</v>
      </c>
      <c r="AT265" s="57">
        <f t="shared" ca="1" si="383"/>
        <v>43.800000000000004</v>
      </c>
      <c r="AW265" s="4">
        <f t="shared" ref="AW265:AW305" si="421">AVERAGE(AA262:AA265)</f>
        <v>-3.1802367763165029</v>
      </c>
      <c r="AX265" s="4">
        <f t="shared" si="384"/>
        <v>-4.3652627561343476</v>
      </c>
      <c r="AY265" s="4">
        <f t="shared" ca="1" si="385"/>
        <v>5.3423117756092493</v>
      </c>
      <c r="AZ265" s="4">
        <f t="shared" ca="1" si="386"/>
        <v>6.1903407085260236</v>
      </c>
      <c r="BA265" s="4">
        <f t="shared" si="387"/>
        <v>3.0222299468190217</v>
      </c>
      <c r="BB265" s="4">
        <f t="shared" ca="1" si="388"/>
        <v>-0.39917801792155849</v>
      </c>
      <c r="BC265" s="4">
        <f t="shared" ca="1" si="389"/>
        <v>6.666627269288961</v>
      </c>
      <c r="BD265" s="4">
        <f t="shared" ca="1" si="390"/>
        <v>5.6732407527174011</v>
      </c>
      <c r="BE265" s="4">
        <f t="shared" ca="1" si="391"/>
        <v>-0.92086183966219859</v>
      </c>
      <c r="BF265" s="4">
        <f t="shared" si="392"/>
        <v>-19.287007689476685</v>
      </c>
      <c r="BG265" s="4">
        <f t="shared" si="393"/>
        <v>-19.236451712801156</v>
      </c>
      <c r="BH265" s="4">
        <f t="shared" ca="1" si="394"/>
        <v>30.890357142857148</v>
      </c>
      <c r="BI265" s="4">
        <f t="shared" ca="1" si="395"/>
        <v>6.0390044291895704</v>
      </c>
      <c r="BJ265" s="4">
        <f t="shared" ca="1" si="396"/>
        <v>8.0222511338170825</v>
      </c>
      <c r="BK265" s="4">
        <f t="shared" ca="1" si="397"/>
        <v>5.3828160696035301</v>
      </c>
      <c r="BL265" s="4">
        <f t="shared" ca="1" si="398"/>
        <v>4.4369463154760034</v>
      </c>
      <c r="BM265" s="4">
        <f t="shared" si="399"/>
        <v>-2.6581306978472972</v>
      </c>
      <c r="BN265" s="4">
        <f t="shared" ca="1" si="400"/>
        <v>4.7113844601254264</v>
      </c>
      <c r="BO265" s="4">
        <f t="shared" ca="1" si="401"/>
        <v>367.64892857142854</v>
      </c>
      <c r="BP265" s="4">
        <f t="shared" ca="1" si="402"/>
        <v>54.45</v>
      </c>
      <c r="BS265" s="74">
        <f t="shared" si="375"/>
        <v>-2.5350231959656857</v>
      </c>
      <c r="BT265" s="74">
        <f t="shared" si="376"/>
        <v>-1.1789159911145048</v>
      </c>
      <c r="BU265" s="74">
        <f t="shared" ca="1" si="403"/>
        <v>-4.0635244170036096</v>
      </c>
      <c r="BV265" s="74">
        <f t="shared" ca="1" si="404"/>
        <v>-4.0214002620366402</v>
      </c>
      <c r="BW265" s="74">
        <f t="shared" si="405"/>
        <v>-0.74309698749809761</v>
      </c>
      <c r="BX265" s="74">
        <f t="shared" ca="1" si="406"/>
        <v>-4.5765826956562021</v>
      </c>
      <c r="BY265" s="74">
        <f t="shared" ca="1" si="377"/>
        <v>-0.58981769642341497</v>
      </c>
      <c r="BZ265" s="74">
        <f t="shared" ca="1" si="407"/>
        <v>1.3811168113489125</v>
      </c>
      <c r="CA265" s="74">
        <f t="shared" ca="1" si="408"/>
        <v>0.60156823993018982</v>
      </c>
      <c r="CB265" s="74">
        <f t="shared" si="409"/>
        <v>-1.5273384647368373</v>
      </c>
      <c r="CC265" s="74">
        <f t="shared" si="410"/>
        <v>-1.4217867904633736</v>
      </c>
      <c r="CD265" s="74">
        <f t="shared" ca="1" si="411"/>
        <v>4.4592316888656889</v>
      </c>
      <c r="CE265" s="74">
        <f t="shared" ca="1" si="412"/>
        <v>-0.3220988103480249</v>
      </c>
      <c r="CF265" s="74">
        <f t="shared" ca="1" si="413"/>
        <v>0.69957028133730403</v>
      </c>
      <c r="CG265" s="74">
        <f t="shared" ca="1" si="414"/>
        <v>-8.7545899458625273E-2</v>
      </c>
      <c r="CH265" s="74">
        <f t="shared" ca="1" si="415"/>
        <v>-0.47648339634776965</v>
      </c>
      <c r="CI265" s="74">
        <f t="shared" si="416"/>
        <v>-0.51669610330278037</v>
      </c>
      <c r="CJ265" s="74">
        <f t="shared" ca="1" si="417"/>
        <v>1.9690820948636587</v>
      </c>
      <c r="CK265" s="74">
        <f t="shared" ca="1" si="418"/>
        <v>-3.6314219520343429</v>
      </c>
      <c r="CL265" s="74">
        <f t="shared" ca="1" si="419"/>
        <v>0.73073891504722488</v>
      </c>
    </row>
    <row r="266" spans="1:90" x14ac:dyDescent="0.35">
      <c r="A266" s="73" t="s">
        <v>1797</v>
      </c>
      <c r="B266" s="41">
        <f t="shared" si="420"/>
        <v>45663</v>
      </c>
      <c r="C266" s="57">
        <f>'HAVERW (new)'!B321</f>
        <v>372</v>
      </c>
      <c r="D266" s="57">
        <f>'HAVERW (new)'!C321-'HAVERW (new)'!B321</f>
        <v>43</v>
      </c>
      <c r="E266" s="4">
        <f ca="1">AVERAGE(OFFSET('HAVERD (new)'!B$12,(ROWS('Chart Data'!$A$5:$A266)-1)*7,0,7,1))</f>
        <v>111.28571428571429</v>
      </c>
      <c r="F266" s="4">
        <f ca="1">AVERAGE(OFFSET('HAVERD (new)'!C$12,(ROWS('Chart Data'!$A$5:$A266)-1)*7,0,7,1))</f>
        <v>96.857142857142861</v>
      </c>
      <c r="G266" s="57">
        <f>'HAVERW (new)'!Q321</f>
        <v>30972</v>
      </c>
      <c r="H266" s="4">
        <f ca="1">AVERAGE(OFFSET('HAVERD (new)'!O$12,(ROWS('Chart Data'!$A$5:$A266)-1)*7,0,7,1))</f>
        <v>83.571428571428569</v>
      </c>
      <c r="I266" s="4">
        <f ca="1">AVERAGE(OFFSET('HAVERD (new)'!P$12,(ROWS('Chart Data'!$A$5:$A266)-1)*7,0,7,1))</f>
        <v>91.2</v>
      </c>
      <c r="J266" s="4">
        <f ca="1">AVERAGE(OFFSET('HAVERD (new)'!Q$12,(ROWS('Chart Data'!$A$5:$A266)-1)*7,0,7,1))</f>
        <v>83.714285714285708</v>
      </c>
      <c r="K266" s="4">
        <f ca="1">AVERAGE(OFFSET('HAVERD (new)'!R$12,(ROWS('Chart Data'!$A$5:$A266)-1)*7,0,7,1))</f>
        <v>82.857142857142861</v>
      </c>
      <c r="L266" s="57">
        <f>'HAVERW (new)'!D321</f>
        <v>3256</v>
      </c>
      <c r="M266" s="57">
        <f>'HAVERW (new)'!F321</f>
        <v>97.857142857142875</v>
      </c>
      <c r="N266" s="4">
        <f ca="1">AVERAGE(OFFSET('HAVERD (new)'!D$12,(ROWS('Chart Data'!$A$5:$A266)-1)*7,0,7,1))</f>
        <v>-5.5500000000000016</v>
      </c>
      <c r="O266" s="4">
        <f ca="1">AVERAGE(OFFSET('HAVERD (new)'!E$12,(ROWS('Chart Data'!$A$5:$A266)-1)*7,0,7,1))</f>
        <v>95.271428571428586</v>
      </c>
      <c r="P266" s="4">
        <f ca="1">AVERAGE(AVERAGE(OFFSET('HAVERD (new)'!F$12,(ROWS('Chart Data'!$A$5:$A266)-1)*7,0,7,1)),AVERAGE(OFFSET('HAVERD (new)'!J$12,(ROWS('Chart Data'!$A$5:$A266)-1)*7,0,7,1)),AVERAGE(OFFSET('HAVERD (new)'!K$12,(ROWS('Chart Data'!$A$5:$A266)-1)*7,0,7,1)))</f>
        <v>105.4409523809524</v>
      </c>
      <c r="Q266" s="4">
        <f ca="1">AVERAGE(AVERAGE(OFFSET('HAVERD (new)'!H$12,(ROWS('Chart Data'!$A$5:$A266)-1)*7,0,7,1)),AVERAGE(OFFSET('HAVERD (new)'!I$12,(ROWS('Chart Data'!$A$5:$A266)-1)*7,0,7,1)))</f>
        <v>87.02</v>
      </c>
      <c r="R266" s="4">
        <f ca="1">AVERAGE(AVERAGE(OFFSET('HAVERD (new)'!L$12,(ROWS('Chart Data'!$A$5:$A266)-1)*7,0,7,1)),AVERAGE(OFFSET('HAVERD (new)'!M$12,(ROWS('Chart Data'!$A$5:$A266)-1)*7,0,7,1)))</f>
        <v>96.035714285714278</v>
      </c>
      <c r="S266" s="57">
        <f>'Fuel demand'!C212</f>
        <v>101.18176148265765</v>
      </c>
      <c r="T266" s="57">
        <f ca="1">AVERAGE(OFFSET(Energy!E$1109,(ROWS('Chart Data'!$A$5:$A266)-1)*7,0,7,1))</f>
        <v>840091.42857142852</v>
      </c>
      <c r="U266" s="57">
        <f ca="1">-AVERAGE(OFFSET('HAVERD (new)'!T$12,(ROWS('Chart Data'!$A$5:$A266)-1)*7,0,7,1))</f>
        <v>-310.13428571428574</v>
      </c>
      <c r="V266" s="4">
        <f ca="1">-AVERAGE(OFFSET('HAVERD (new)'!U$12,(ROWS('Chart Data'!$A$5:$A266)-1)*7,0,7,1))*10000</f>
        <v>-94.4</v>
      </c>
      <c r="W266" s="4"/>
      <c r="Z266" s="4"/>
      <c r="AA266" s="4">
        <f t="shared" si="378"/>
        <v>-9.7087378640776656</v>
      </c>
      <c r="AB266" s="4">
        <f t="shared" si="379"/>
        <v>-6.5217391304347778</v>
      </c>
      <c r="AC266" s="4">
        <f t="shared" ca="1" si="380"/>
        <v>-0.89058524173027953</v>
      </c>
      <c r="AD266" s="4">
        <f t="shared" ca="1" si="381"/>
        <v>-2.0231213872832332</v>
      </c>
      <c r="AE266" s="4">
        <f t="shared" si="362"/>
        <v>3.4468937875751449</v>
      </c>
      <c r="AF266" s="4">
        <f t="shared" ca="1" si="363"/>
        <v>-7.5829383886255926</v>
      </c>
      <c r="AG266" s="4">
        <f t="shared" ca="1" si="364"/>
        <v>11.219512195121961</v>
      </c>
      <c r="AH266" s="4">
        <f t="shared" ca="1" si="365"/>
        <v>1.0344827586206806</v>
      </c>
      <c r="AI266" s="4">
        <f t="shared" ca="1" si="366"/>
        <v>-6.1488673139158623</v>
      </c>
      <c r="AJ266" s="4">
        <f t="shared" si="367"/>
        <v>26.167800453514744</v>
      </c>
      <c r="AK266" s="4">
        <f t="shared" si="368"/>
        <v>-24.898585681394579</v>
      </c>
      <c r="AL266" s="4">
        <f t="shared" ca="1" si="361"/>
        <v>-5.5500000000000016</v>
      </c>
      <c r="AM266" s="4">
        <f t="shared" ca="1" si="369"/>
        <v>6.1249820976751135</v>
      </c>
      <c r="AN266" s="4">
        <f t="shared" ca="1" si="370"/>
        <v>8.8591290325752414</v>
      </c>
      <c r="AO266" s="4">
        <f t="shared" ca="1" si="371"/>
        <v>4.2441044597323341</v>
      </c>
      <c r="AP266" s="4">
        <f t="shared" ca="1" si="372"/>
        <v>7.365025114392254</v>
      </c>
      <c r="AQ266" s="4">
        <f t="shared" si="373"/>
        <v>-1.6824480789385587</v>
      </c>
      <c r="AR266" s="4">
        <f t="shared" ca="1" si="374"/>
        <v>2.4354513506333886</v>
      </c>
      <c r="AS266" s="57">
        <f t="shared" ca="1" si="382"/>
        <v>310.13428571428574</v>
      </c>
      <c r="AT266" s="57">
        <f t="shared" ca="1" si="383"/>
        <v>94.4</v>
      </c>
      <c r="AW266" s="4">
        <f t="shared" si="421"/>
        <v>-5.2004444981498725</v>
      </c>
      <c r="AX266" s="4">
        <f t="shared" si="384"/>
        <v>-5.0341590772045812</v>
      </c>
      <c r="AY266" s="4">
        <f t="shared" ca="1" si="385"/>
        <v>3.6280186871337192</v>
      </c>
      <c r="AZ266" s="4">
        <f t="shared" ca="1" si="386"/>
        <v>4.6386764210844307</v>
      </c>
      <c r="BA266" s="4">
        <f t="shared" si="387"/>
        <v>3.4538951925029098</v>
      </c>
      <c r="BB266" s="4">
        <f t="shared" ca="1" si="388"/>
        <v>-2.2218131998732793</v>
      </c>
      <c r="BC266" s="4">
        <f t="shared" ca="1" si="389"/>
        <v>10.687881097560981</v>
      </c>
      <c r="BD266" s="4">
        <f t="shared" ca="1" si="390"/>
        <v>4.9953793576820162</v>
      </c>
      <c r="BE266" s="4">
        <f t="shared" ca="1" si="391"/>
        <v>-1.6606305022719452</v>
      </c>
      <c r="BF266" s="4">
        <f t="shared" si="392"/>
        <v>38.00344541791398</v>
      </c>
      <c r="BG266" s="4">
        <f t="shared" si="393"/>
        <v>-20.003987523668986</v>
      </c>
      <c r="BH266" s="4">
        <f t="shared" ca="1" si="394"/>
        <v>28.282500000000002</v>
      </c>
      <c r="BI266" s="4">
        <f t="shared" ca="1" si="395"/>
        <v>5.9945677573935878</v>
      </c>
      <c r="BJ266" s="4">
        <f t="shared" ca="1" si="396"/>
        <v>8.3831213303243395</v>
      </c>
      <c r="BK266" s="4">
        <f t="shared" ca="1" si="397"/>
        <v>5.2663095003182558</v>
      </c>
      <c r="BL266" s="4">
        <f t="shared" ca="1" si="398"/>
        <v>4.9699498620052349</v>
      </c>
      <c r="BM266" s="4">
        <f t="shared" si="399"/>
        <v>-2.2989397257147939</v>
      </c>
      <c r="BN266" s="4">
        <f t="shared" ca="1" si="400"/>
        <v>4.3653684188145387</v>
      </c>
      <c r="BO266" s="4">
        <f t="shared" ca="1" si="401"/>
        <v>357.79642857142858</v>
      </c>
      <c r="BP266" s="4">
        <f t="shared" ca="1" si="402"/>
        <v>73.2</v>
      </c>
      <c r="BS266" s="74">
        <f t="shared" si="375"/>
        <v>-0.95500595103766583</v>
      </c>
      <c r="BT266" s="74">
        <f t="shared" si="376"/>
        <v>-1.3447135071062675</v>
      </c>
      <c r="BU266" s="74">
        <f t="shared" ca="1" si="403"/>
        <v>-0.63513172337157975</v>
      </c>
      <c r="BV266" s="74">
        <f t="shared" ca="1" si="404"/>
        <v>-0.62685762535146283</v>
      </c>
      <c r="BW266" s="74">
        <f t="shared" si="405"/>
        <v>-1.3158720007019991</v>
      </c>
      <c r="BX266" s="74">
        <f t="shared" ca="1" si="406"/>
        <v>-2.3594583036217958</v>
      </c>
      <c r="BY266" s="74">
        <f t="shared" ca="1" si="377"/>
        <v>-0.15545540497479607</v>
      </c>
      <c r="BZ266" s="74">
        <f t="shared" ca="1" si="407"/>
        <v>-0.42532663048461988</v>
      </c>
      <c r="CA266" s="74">
        <f t="shared" ca="1" si="408"/>
        <v>-1.9817884278841165</v>
      </c>
      <c r="CB266" s="74">
        <f t="shared" si="409"/>
        <v>-0.76680394070138613</v>
      </c>
      <c r="CC266" s="74">
        <f t="shared" si="410"/>
        <v>-1.729870074081294</v>
      </c>
      <c r="CD266" s="74">
        <f t="shared" ca="1" si="411"/>
        <v>-1.2327430736514824</v>
      </c>
      <c r="CE266" s="74">
        <f t="shared" ca="1" si="412"/>
        <v>-0.89307790134236209</v>
      </c>
      <c r="CF266" s="74">
        <f t="shared" ca="1" si="413"/>
        <v>0.31157673071914699</v>
      </c>
      <c r="CG266" s="74">
        <f t="shared" ca="1" si="414"/>
        <v>-1.5848585507267252</v>
      </c>
      <c r="CH266" s="74">
        <f t="shared" ca="1" si="415"/>
        <v>-0.46867353440110882</v>
      </c>
      <c r="CI266" s="74">
        <f t="shared" si="416"/>
        <v>-0.13724721220452407</v>
      </c>
      <c r="CJ266" s="74">
        <f t="shared" ca="1" si="417"/>
        <v>2.4134014412783444</v>
      </c>
      <c r="CK266" s="74">
        <f t="shared" ca="1" si="418"/>
        <v>-1.4062088551419698</v>
      </c>
      <c r="CL266" s="74">
        <f t="shared" ca="1" si="419"/>
        <v>0.65226981110709303</v>
      </c>
    </row>
    <row r="267" spans="1:90" x14ac:dyDescent="0.35">
      <c r="A267" s="73" t="s">
        <v>1798</v>
      </c>
      <c r="B267" s="41">
        <f t="shared" si="420"/>
        <v>45670</v>
      </c>
      <c r="C267" s="57">
        <f>'HAVERW (new)'!B322</f>
        <v>391</v>
      </c>
      <c r="D267" s="57">
        <f>'HAVERW (new)'!C322-'HAVERW (new)'!B322</f>
        <v>43</v>
      </c>
      <c r="E267" s="4">
        <f ca="1">AVERAGE(OFFSET('HAVERD (new)'!B$12,(ROWS('Chart Data'!$A$5:$A267)-1)*7,0,7,1))</f>
        <v>119.28571428571429</v>
      </c>
      <c r="F267" s="4">
        <f ca="1">AVERAGE(OFFSET('HAVERD (new)'!C$12,(ROWS('Chart Data'!$A$5:$A267)-1)*7,0,7,1))</f>
        <v>101.71428571428571</v>
      </c>
      <c r="G267" s="57">
        <f>'HAVERW (new)'!Q322</f>
        <v>29748</v>
      </c>
      <c r="H267" s="4">
        <f ca="1">AVERAGE(OFFSET('HAVERD (new)'!O$12,(ROWS('Chart Data'!$A$5:$A267)-1)*7,0,7,1))</f>
        <v>90.714285714285708</v>
      </c>
      <c r="I267" s="4">
        <f ca="1">AVERAGE(OFFSET('HAVERD (new)'!P$12,(ROWS('Chart Data'!$A$5:$A267)-1)*7,0,7,1))</f>
        <v>95</v>
      </c>
      <c r="J267" s="4">
        <f ca="1">AVERAGE(OFFSET('HAVERD (new)'!Q$12,(ROWS('Chart Data'!$A$5:$A267)-1)*7,0,7,1))</f>
        <v>82.571428571428569</v>
      </c>
      <c r="K267" s="4">
        <f ca="1">AVERAGE(OFFSET('HAVERD (new)'!R$12,(ROWS('Chart Data'!$A$5:$A267)-1)*7,0,7,1))</f>
        <v>83.571428571428569</v>
      </c>
      <c r="L267" s="57">
        <f>'HAVERW (new)'!D322</f>
        <v>5308</v>
      </c>
      <c r="M267" s="57">
        <f>'HAVERW (new)'!F322</f>
        <v>95.614285714285728</v>
      </c>
      <c r="N267" s="4">
        <f ca="1">AVERAGE(OFFSET('HAVERD (new)'!D$12,(ROWS('Chart Data'!$A$5:$A267)-1)*7,0,7,1))</f>
        <v>-0.3457142857142857</v>
      </c>
      <c r="O267" s="4">
        <f ca="1">AVERAGE(OFFSET('HAVERD (new)'!E$12,(ROWS('Chart Data'!$A$5:$A267)-1)*7,0,7,1))</f>
        <v>93.30285714285715</v>
      </c>
      <c r="P267" s="4">
        <f ca="1">AVERAGE(AVERAGE(OFFSET('HAVERD (new)'!F$12,(ROWS('Chart Data'!$A$5:$A267)-1)*7,0,7,1)),AVERAGE(OFFSET('HAVERD (new)'!J$12,(ROWS('Chart Data'!$A$5:$A267)-1)*7,0,7,1)),AVERAGE(OFFSET('HAVERD (new)'!K$12,(ROWS('Chart Data'!$A$5:$A267)-1)*7,0,7,1)))</f>
        <v>102.64904761904762</v>
      </c>
      <c r="Q267" s="4">
        <f ca="1">AVERAGE(AVERAGE(OFFSET('HAVERD (new)'!H$12,(ROWS('Chart Data'!$A$5:$A267)-1)*7,0,7,1)),AVERAGE(OFFSET('HAVERD (new)'!I$12,(ROWS('Chart Data'!$A$5:$A267)-1)*7,0,7,1)))</f>
        <v>85.954285714285732</v>
      </c>
      <c r="R267" s="4">
        <f ca="1">AVERAGE(AVERAGE(OFFSET('HAVERD (new)'!L$12,(ROWS('Chart Data'!$A$5:$A267)-1)*7,0,7,1)),AVERAGE(OFFSET('HAVERD (new)'!M$12,(ROWS('Chart Data'!$A$5:$A267)-1)*7,0,7,1)))</f>
        <v>92.718571428571423</v>
      </c>
      <c r="S267" s="57">
        <f>'Fuel demand'!C213</f>
        <v>99.532081307968625</v>
      </c>
      <c r="T267" s="57">
        <f ca="1">AVERAGE(OFFSET(Energy!E$1109,(ROWS('Chart Data'!$A$5:$A267)-1)*7,0,7,1))</f>
        <v>815433.14285714284</v>
      </c>
      <c r="U267" s="57">
        <f ca="1">-AVERAGE(OFFSET('HAVERD (new)'!T$12,(ROWS('Chart Data'!$A$5:$A267)-1)*7,0,7,1))</f>
        <v>-276.6742857142857</v>
      </c>
      <c r="V267" s="4">
        <f ca="1">-AVERAGE(OFFSET('HAVERD (new)'!U$12,(ROWS('Chart Data'!$A$5:$A267)-1)*7,0,7,1))*10000</f>
        <v>-193.6</v>
      </c>
      <c r="W267" s="4"/>
      <c r="Z267" s="4"/>
      <c r="AA267" s="4">
        <f t="shared" si="378"/>
        <v>2.6246719160105014</v>
      </c>
      <c r="AB267" s="4">
        <f t="shared" si="379"/>
        <v>0</v>
      </c>
      <c r="AC267" s="4">
        <f t="shared" ca="1" si="380"/>
        <v>6.2340966921119678</v>
      </c>
      <c r="AD267" s="4">
        <f t="shared" ca="1" si="381"/>
        <v>3.4883720930232398</v>
      </c>
      <c r="AE267" s="4">
        <f t="shared" si="362"/>
        <v>4.411919553543231</v>
      </c>
      <c r="AF267" s="4">
        <f t="shared" ca="1" si="363"/>
        <v>1.7628205128205066</v>
      </c>
      <c r="AG267" s="4">
        <f t="shared" ca="1" si="364"/>
        <v>4.7244094488189115</v>
      </c>
      <c r="AH267" s="4">
        <f t="shared" ca="1" si="365"/>
        <v>0.17331022530329143</v>
      </c>
      <c r="AI267" s="4">
        <f t="shared" ca="1" si="366"/>
        <v>-4.0983606557376984</v>
      </c>
      <c r="AJ267" s="4">
        <f t="shared" si="367"/>
        <v>15.071999999999996</v>
      </c>
      <c r="AK267" s="4">
        <f t="shared" si="368"/>
        <v>-21.774193548387078</v>
      </c>
      <c r="AL267" s="4">
        <f t="shared" ca="1" si="361"/>
        <v>-0.3457142857142857</v>
      </c>
      <c r="AM267" s="4">
        <f t="shared" ca="1" si="369"/>
        <v>7.7311340206185575</v>
      </c>
      <c r="AN267" s="4">
        <f t="shared" ca="1" si="370"/>
        <v>10.946812562405439</v>
      </c>
      <c r="AO267" s="4">
        <f t="shared" ca="1" si="371"/>
        <v>3.4623287965677818</v>
      </c>
      <c r="AP267" s="4">
        <f t="shared" ca="1" si="372"/>
        <v>7.3806293636875075</v>
      </c>
      <c r="AQ267" s="4">
        <f t="shared" si="373"/>
        <v>-4.0744326206760046</v>
      </c>
      <c r="AR267" s="4">
        <f t="shared" ca="1" si="374"/>
        <v>7.6654219572475535</v>
      </c>
      <c r="AS267" s="57">
        <f t="shared" ca="1" si="382"/>
        <v>276.6742857142857</v>
      </c>
      <c r="AT267" s="57">
        <f t="shared" ca="1" si="383"/>
        <v>193.6</v>
      </c>
      <c r="AW267" s="4">
        <f t="shared" si="421"/>
        <v>-4.3387970670924529</v>
      </c>
      <c r="AX267" s="4">
        <f t="shared" si="384"/>
        <v>-2.5831786850477183</v>
      </c>
      <c r="AY267" s="4">
        <f t="shared" ca="1" si="385"/>
        <v>2.7217541277673423</v>
      </c>
      <c r="AZ267" s="4">
        <f t="shared" ca="1" si="386"/>
        <v>0.16819195657514785</v>
      </c>
      <c r="BA267" s="4">
        <f t="shared" si="387"/>
        <v>3.2672419163836395</v>
      </c>
      <c r="BB267" s="4">
        <f t="shared" ca="1" si="388"/>
        <v>-2.003990686824169</v>
      </c>
      <c r="BC267" s="4">
        <f t="shared" ca="1" si="389"/>
        <v>7.9719608219704359</v>
      </c>
      <c r="BD267" s="4">
        <f t="shared" ca="1" si="390"/>
        <v>1.1853234553612257</v>
      </c>
      <c r="BE267" s="4">
        <f t="shared" ca="1" si="391"/>
        <v>-3.7572618325871581</v>
      </c>
      <c r="BF267" s="4">
        <f t="shared" si="392"/>
        <v>32.473746057941661</v>
      </c>
      <c r="BG267" s="4">
        <f t="shared" si="393"/>
        <v>-20.727559005453983</v>
      </c>
      <c r="BH267" s="4">
        <f t="shared" ca="1" si="394"/>
        <v>26.457142857142863</v>
      </c>
      <c r="BI267" s="4">
        <f t="shared" ca="1" si="395"/>
        <v>7.4680470422451402</v>
      </c>
      <c r="BJ267" s="4">
        <f t="shared" ca="1" si="396"/>
        <v>10.082530488886682</v>
      </c>
      <c r="BK267" s="4">
        <f t="shared" ca="1" si="397"/>
        <v>6.2307794777814456</v>
      </c>
      <c r="BL267" s="4">
        <f t="shared" ca="1" si="398"/>
        <v>6.0194033745852744</v>
      </c>
      <c r="BM267" s="4">
        <f t="shared" si="399"/>
        <v>-3.0370289295845034</v>
      </c>
      <c r="BN267" s="4">
        <f t="shared" ca="1" si="400"/>
        <v>2.676026751286273</v>
      </c>
      <c r="BO267" s="4">
        <f t="shared" ca="1" si="401"/>
        <v>342.56857142857143</v>
      </c>
      <c r="BP267" s="4">
        <f t="shared" ca="1" si="402"/>
        <v>103.3</v>
      </c>
      <c r="BS267" s="74">
        <f t="shared" si="375"/>
        <v>-0.25685879630202924</v>
      </c>
      <c r="BT267" s="74">
        <f t="shared" si="376"/>
        <v>-1.3447135071062675</v>
      </c>
      <c r="BU267" s="74">
        <f t="shared" ca="1" si="403"/>
        <v>0.28789707876012038</v>
      </c>
      <c r="BV267" s="74">
        <f t="shared" ca="1" si="404"/>
        <v>-0.18124198964761815</v>
      </c>
      <c r="BW267" s="74">
        <f t="shared" si="405"/>
        <v>-1.5546583141085302</v>
      </c>
      <c r="BX267" s="74">
        <f t="shared" ca="1" si="406"/>
        <v>-0.990862999896854</v>
      </c>
      <c r="BY267" s="74">
        <f t="shared" ca="1" si="377"/>
        <v>-0.44881996356178827</v>
      </c>
      <c r="BZ267" s="74">
        <f t="shared" ca="1" si="407"/>
        <v>-0.70869030763497665</v>
      </c>
      <c r="CA267" s="74">
        <f t="shared" ca="1" si="408"/>
        <v>-1.7425887364198307</v>
      </c>
      <c r="CB267" s="74">
        <f t="shared" si="409"/>
        <v>0.12599745707936111</v>
      </c>
      <c r="CC267" s="74">
        <f t="shared" si="410"/>
        <v>-1.8661209910616146</v>
      </c>
      <c r="CD267" s="74">
        <f t="shared" ca="1" si="411"/>
        <v>-0.77426902969972533</v>
      </c>
      <c r="CE267" s="74">
        <f t="shared" ca="1" si="412"/>
        <v>-1.201751572346758</v>
      </c>
      <c r="CF267" s="74">
        <f t="shared" ca="1" si="413"/>
        <v>-3.7052570012542259E-2</v>
      </c>
      <c r="CG267" s="74">
        <f t="shared" ca="1" si="414"/>
        <v>-1.7056343779252958</v>
      </c>
      <c r="CH267" s="74">
        <f t="shared" ca="1" si="415"/>
        <v>-0.83136352320411877</v>
      </c>
      <c r="CI267" s="74">
        <f t="shared" si="416"/>
        <v>-0.53751829412949115</v>
      </c>
      <c r="CJ267" s="74">
        <f t="shared" ca="1" si="417"/>
        <v>2.1318763192390446</v>
      </c>
      <c r="CK267" s="74">
        <f t="shared" ca="1" si="418"/>
        <v>-0.98202240174960365</v>
      </c>
      <c r="CL267" s="74">
        <f t="shared" ca="1" si="419"/>
        <v>0.4984331488371111</v>
      </c>
    </row>
    <row r="268" spans="1:90" x14ac:dyDescent="0.35">
      <c r="A268" s="73" t="s">
        <v>1799</v>
      </c>
      <c r="B268" s="41">
        <f t="shared" si="420"/>
        <v>45677</v>
      </c>
      <c r="C268" s="57">
        <f>'HAVERW (new)'!B323</f>
        <v>341</v>
      </c>
      <c r="D268" s="57">
        <f>'HAVERW (new)'!C323-'HAVERW (new)'!B323</f>
        <v>41</v>
      </c>
      <c r="E268" s="4">
        <f ca="1">AVERAGE(OFFSET('HAVERD (new)'!B$12,(ROWS('Chart Data'!$A$5:$A268)-1)*7,0,7,1))</f>
        <v>119</v>
      </c>
      <c r="F268" s="4">
        <f ca="1">AVERAGE(OFFSET('HAVERD (new)'!C$12,(ROWS('Chart Data'!$A$5:$A268)-1)*7,0,7,1))</f>
        <v>101.28571428571429</v>
      </c>
      <c r="G268" s="57">
        <f>'HAVERW (new)'!Q323</f>
        <v>29491</v>
      </c>
      <c r="H268" s="4">
        <f ca="1">AVERAGE(OFFSET('HAVERD (new)'!O$12,(ROWS('Chart Data'!$A$5:$A268)-1)*7,0,7,1))</f>
        <v>89.714285714285708</v>
      </c>
      <c r="I268" s="4">
        <f ca="1">AVERAGE(OFFSET('HAVERD (new)'!P$12,(ROWS('Chart Data'!$A$5:$A268)-1)*7,0,7,1))</f>
        <v>94.714285714285708</v>
      </c>
      <c r="J268" s="4">
        <f ca="1">AVERAGE(OFFSET('HAVERD (new)'!Q$12,(ROWS('Chart Data'!$A$5:$A268)-1)*7,0,7,1))</f>
        <v>83.857142857142861</v>
      </c>
      <c r="K268" s="4">
        <f ca="1">AVERAGE(OFFSET('HAVERD (new)'!R$12,(ROWS('Chart Data'!$A$5:$A268)-1)*7,0,7,1))</f>
        <v>85.142857142857139</v>
      </c>
      <c r="L268" s="57">
        <f>'HAVERW (new)'!D323</f>
        <v>6311</v>
      </c>
      <c r="M268" s="57">
        <f>'HAVERW (new)'!F323</f>
        <v>97.857142857142861</v>
      </c>
      <c r="N268" s="4">
        <f ca="1">AVERAGE(OFFSET('HAVERD (new)'!D$12,(ROWS('Chart Data'!$A$5:$A268)-1)*7,0,7,1))</f>
        <v>-0.43285714285714288</v>
      </c>
      <c r="O268" s="4">
        <f ca="1">AVERAGE(OFFSET('HAVERD (new)'!E$12,(ROWS('Chart Data'!$A$5:$A268)-1)*7,0,7,1))</f>
        <v>94.438571428571422</v>
      </c>
      <c r="P268" s="4">
        <f ca="1">AVERAGE(AVERAGE(OFFSET('HAVERD (new)'!F$12,(ROWS('Chart Data'!$A$5:$A268)-1)*7,0,7,1)),AVERAGE(OFFSET('HAVERD (new)'!J$12,(ROWS('Chart Data'!$A$5:$A268)-1)*7,0,7,1)),AVERAGE(OFFSET('HAVERD (new)'!K$12,(ROWS('Chart Data'!$A$5:$A268)-1)*7,0,7,1)))</f>
        <v>102.12333333333333</v>
      </c>
      <c r="Q268" s="4">
        <f ca="1">AVERAGE(AVERAGE(OFFSET('HAVERD (new)'!H$12,(ROWS('Chart Data'!$A$5:$A268)-1)*7,0,7,1)),AVERAGE(OFFSET('HAVERD (new)'!I$12,(ROWS('Chart Data'!$A$5:$A268)-1)*7,0,7,1)))</f>
        <v>87.602857142857147</v>
      </c>
      <c r="R268" s="4">
        <f ca="1">AVERAGE(AVERAGE(OFFSET('HAVERD (new)'!L$12,(ROWS('Chart Data'!$A$5:$A268)-1)*7,0,7,1)),AVERAGE(OFFSET('HAVERD (new)'!M$12,(ROWS('Chart Data'!$A$5:$A268)-1)*7,0,7,1)))</f>
        <v>92.952857142857169</v>
      </c>
      <c r="S268" s="57">
        <f>'Fuel demand'!C214</f>
        <v>98.013472968953579</v>
      </c>
      <c r="T268" s="57">
        <f ca="1">AVERAGE(OFFSET(Energy!E$1109,(ROWS('Chart Data'!$A$5:$A268)-1)*7,0,7,1))</f>
        <v>758542.14285714284</v>
      </c>
      <c r="U268" s="57">
        <f ca="1">-AVERAGE(OFFSET('HAVERD (new)'!T$12,(ROWS('Chart Data'!$A$5:$A268)-1)*7,0,7,1))</f>
        <v>-258.24285714285713</v>
      </c>
      <c r="V268" s="4">
        <f ca="1">-AVERAGE(OFFSET('HAVERD (new)'!U$12,(ROWS('Chart Data'!$A$5:$A268)-1)*7,0,7,1))*10000</f>
        <v>-171.2</v>
      </c>
      <c r="W268" s="4"/>
      <c r="Z268" s="4"/>
      <c r="AA268" s="4">
        <f t="shared" si="378"/>
        <v>-12.787723785166239</v>
      </c>
      <c r="AB268" s="4">
        <f t="shared" si="379"/>
        <v>-2.3809523809523836</v>
      </c>
      <c r="AC268" s="4">
        <f t="shared" ca="1" si="380"/>
        <v>2.7127003699136898</v>
      </c>
      <c r="AD268" s="4">
        <f t="shared" ca="1" si="381"/>
        <v>1.5759312320916985</v>
      </c>
      <c r="AE268" s="4">
        <f t="shared" si="362"/>
        <v>0.23792529145847396</v>
      </c>
      <c r="AF268" s="4">
        <f t="shared" ca="1" si="363"/>
        <v>-3.384615384615397</v>
      </c>
      <c r="AG268" s="4">
        <f t="shared" ca="1" si="364"/>
        <v>4.2452830188679069</v>
      </c>
      <c r="AH268" s="4">
        <f t="shared" ca="1" si="365"/>
        <v>0.34188034188034067</v>
      </c>
      <c r="AI268" s="4">
        <f t="shared" ca="1" si="366"/>
        <v>-4.0257648953301084</v>
      </c>
      <c r="AJ268" s="4">
        <f t="shared" si="367"/>
        <v>15.695965802831957</v>
      </c>
      <c r="AK268" s="4">
        <f t="shared" si="368"/>
        <v>-19.088117174580677</v>
      </c>
      <c r="AL268" s="4">
        <f t="shared" ca="1" si="361"/>
        <v>-0.43285714285714288</v>
      </c>
      <c r="AM268" s="4">
        <f t="shared" ca="1" si="369"/>
        <v>7.3950125903663233</v>
      </c>
      <c r="AN268" s="4">
        <f t="shared" ca="1" si="370"/>
        <v>7.3803694190337499</v>
      </c>
      <c r="AO268" s="4">
        <f t="shared" ca="1" si="371"/>
        <v>3.0751775433878192</v>
      </c>
      <c r="AP268" s="4">
        <f t="shared" ca="1" si="372"/>
        <v>6.8581563777898591</v>
      </c>
      <c r="AQ268" s="4">
        <f t="shared" si="373"/>
        <v>-3.8451753198349259</v>
      </c>
      <c r="AR268" s="4">
        <f t="shared" ca="1" si="374"/>
        <v>5.6637982447988344</v>
      </c>
      <c r="AS268" s="57">
        <f t="shared" ca="1" si="382"/>
        <v>258.24285714285713</v>
      </c>
      <c r="AT268" s="57">
        <f t="shared" ca="1" si="383"/>
        <v>171.2</v>
      </c>
      <c r="AW268" s="4">
        <f t="shared" si="421"/>
        <v>-7.3717935871545048</v>
      </c>
      <c r="AX268" s="4">
        <f t="shared" si="384"/>
        <v>-3.7881728778467902</v>
      </c>
      <c r="AY268" s="4">
        <f t="shared" ca="1" si="385"/>
        <v>-0.5762139209073176</v>
      </c>
      <c r="AZ268" s="4">
        <f t="shared" ca="1" si="386"/>
        <v>-4.287323563161122</v>
      </c>
      <c r="BA268" s="4">
        <f t="shared" si="387"/>
        <v>2.5227558718605603</v>
      </c>
      <c r="BB268" s="4">
        <f t="shared" ca="1" si="388"/>
        <v>-4.6393128115079971</v>
      </c>
      <c r="BC268" s="4">
        <f t="shared" ca="1" si="389"/>
        <v>6.7297348876029259</v>
      </c>
      <c r="BD268" s="4">
        <f t="shared" ca="1" si="390"/>
        <v>2.0624602074979794</v>
      </c>
      <c r="BE268" s="4">
        <f t="shared" ca="1" si="391"/>
        <v>-3.6468645684471781</v>
      </c>
      <c r="BF268" s="4">
        <f t="shared" si="392"/>
        <v>21.6581839883291</v>
      </c>
      <c r="BG268" s="4">
        <f t="shared" si="393"/>
        <v>-20.821519888636374</v>
      </c>
      <c r="BH268" s="4">
        <f t="shared" ca="1" si="394"/>
        <v>13.183214285714284</v>
      </c>
      <c r="BI268" s="4">
        <f t="shared" ca="1" si="395"/>
        <v>6.2003915393126059</v>
      </c>
      <c r="BJ268" s="4">
        <f t="shared" ca="1" si="396"/>
        <v>8.4659977327250662</v>
      </c>
      <c r="BK268" s="4">
        <f t="shared" ca="1" si="397"/>
        <v>3.9906288023258023</v>
      </c>
      <c r="BL268" s="4">
        <f t="shared" ca="1" si="398"/>
        <v>5.6349802413144463</v>
      </c>
      <c r="BM268" s="4">
        <f t="shared" si="399"/>
        <v>-3.0074675969248315</v>
      </c>
      <c r="BN268" s="4">
        <f t="shared" ca="1" si="400"/>
        <v>4.499486785508461</v>
      </c>
      <c r="BO268" s="4">
        <f t="shared" ca="1" si="401"/>
        <v>332.67785714285719</v>
      </c>
      <c r="BP268" s="4">
        <f t="shared" ca="1" si="402"/>
        <v>125.75</v>
      </c>
      <c r="BS268" s="74">
        <f t="shared" si="375"/>
        <v>-2.094088150869494</v>
      </c>
      <c r="BT268" s="74">
        <f t="shared" si="376"/>
        <v>-1.5105110230980303</v>
      </c>
      <c r="BU268" s="74">
        <f t="shared" ca="1" si="403"/>
        <v>0.25493176439827325</v>
      </c>
      <c r="BV268" s="74">
        <f t="shared" ca="1" si="404"/>
        <v>-0.22056101632736813</v>
      </c>
      <c r="BW268" s="74">
        <f t="shared" si="405"/>
        <v>-1.6047956364496074</v>
      </c>
      <c r="BX268" s="74">
        <f t="shared" ca="1" si="406"/>
        <v>-1.1824663424183459</v>
      </c>
      <c r="BY268" s="74">
        <f t="shared" ca="1" si="377"/>
        <v>-0.58300102409450161</v>
      </c>
      <c r="BZ268" s="74">
        <f t="shared" ca="1" si="407"/>
        <v>-0.38990617084082263</v>
      </c>
      <c r="CA268" s="74">
        <f t="shared" ca="1" si="408"/>
        <v>-1.2163494151983982</v>
      </c>
      <c r="CB268" s="74">
        <f t="shared" si="409"/>
        <v>0.56239112275874192</v>
      </c>
      <c r="CC268" s="74">
        <f t="shared" si="410"/>
        <v>-1.7298700740812949</v>
      </c>
      <c r="CD268" s="74">
        <f t="shared" ca="1" si="411"/>
        <v>-0.78194592145955444</v>
      </c>
      <c r="CE268" s="74">
        <f t="shared" ca="1" si="412"/>
        <v>-1.0236706083057634</v>
      </c>
      <c r="CF268" s="74">
        <f t="shared" ca="1" si="413"/>
        <v>-0.10269929489874112</v>
      </c>
      <c r="CG268" s="74">
        <f t="shared" ca="1" si="414"/>
        <v>-1.5188042109183895</v>
      </c>
      <c r="CH268" s="74">
        <f t="shared" ca="1" si="415"/>
        <v>-0.80574717601906198</v>
      </c>
      <c r="CI268" s="74">
        <f t="shared" si="416"/>
        <v>-0.90598668709688224</v>
      </c>
      <c r="CJ268" s="74">
        <f t="shared" ca="1" si="417"/>
        <v>1.4823483713712482</v>
      </c>
      <c r="CK268" s="74">
        <f t="shared" ca="1" si="418"/>
        <v>-0.74835945146063165</v>
      </c>
      <c r="CL268" s="74">
        <f t="shared" ca="1" si="419"/>
        <v>0.53317045967226839</v>
      </c>
    </row>
    <row r="269" spans="1:90" x14ac:dyDescent="0.35">
      <c r="A269" s="73" t="s">
        <v>1800</v>
      </c>
      <c r="B269" s="41">
        <f t="shared" si="420"/>
        <v>45684</v>
      </c>
      <c r="C269" s="57">
        <f>'HAVERW (new)'!B324</f>
        <v>366</v>
      </c>
      <c r="D269" s="57">
        <f>'HAVERW (new)'!C324-'HAVERW (new)'!B324</f>
        <v>39</v>
      </c>
      <c r="E269" s="4">
        <f ca="1">AVERAGE(OFFSET('HAVERD (new)'!B$12,(ROWS('Chart Data'!$A$5:$A269)-1)*7,0,7,1))</f>
        <v>121.28571428571429</v>
      </c>
      <c r="F269" s="4">
        <f ca="1">AVERAGE(OFFSET('HAVERD (new)'!C$12,(ROWS('Chart Data'!$A$5:$A269)-1)*7,0,7,1))</f>
        <v>102.28571428571429</v>
      </c>
      <c r="G269" s="57">
        <f>'HAVERW (new)'!Q324</f>
        <v>30933</v>
      </c>
      <c r="H269" s="4">
        <f ca="1">AVERAGE(OFFSET('HAVERD (new)'!O$12,(ROWS('Chart Data'!$A$5:$A269)-1)*7,0,7,1))</f>
        <v>92.714285714285708</v>
      </c>
      <c r="I269" s="4">
        <f ca="1">AVERAGE(OFFSET('HAVERD (new)'!P$12,(ROWS('Chart Data'!$A$5:$A269)-1)*7,0,7,1))</f>
        <v>91.571428571428569</v>
      </c>
      <c r="J269" s="4">
        <f ca="1">AVERAGE(OFFSET('HAVERD (new)'!Q$12,(ROWS('Chart Data'!$A$5:$A269)-1)*7,0,7,1))</f>
        <v>88.571428571428569</v>
      </c>
      <c r="K269" s="4">
        <f ca="1">AVERAGE(OFFSET('HAVERD (new)'!R$12,(ROWS('Chart Data'!$A$5:$A269)-1)*7,0,7,1))</f>
        <v>84</v>
      </c>
      <c r="L269" s="57">
        <f>'HAVERW (new)'!D324</f>
        <v>6255</v>
      </c>
      <c r="M269" s="57">
        <f>'HAVERW (new)'!F324</f>
        <v>95.728571428571428</v>
      </c>
      <c r="N269" s="4">
        <f ca="1">AVERAGE(OFFSET('HAVERD (new)'!D$12,(ROWS('Chart Data'!$A$5:$A269)-1)*7,0,7,1))</f>
        <v>9.2128571428571426</v>
      </c>
      <c r="O269" s="4">
        <f ca="1">AVERAGE(OFFSET('HAVERD (new)'!E$12,(ROWS('Chart Data'!$A$5:$A269)-1)*7,0,7,1))</f>
        <v>100.07714285714285</v>
      </c>
      <c r="P269" s="4">
        <f ca="1">AVERAGE(AVERAGE(OFFSET('HAVERD (new)'!F$12,(ROWS('Chart Data'!$A$5:$A269)-1)*7,0,7,1)),AVERAGE(OFFSET('HAVERD (new)'!J$12,(ROWS('Chart Data'!$A$5:$A269)-1)*7,0,7,1)),AVERAGE(OFFSET('HAVERD (new)'!K$12,(ROWS('Chart Data'!$A$5:$A269)-1)*7,0,7,1)))</f>
        <v>113.89476190476192</v>
      </c>
      <c r="Q269" s="4">
        <f ca="1">AVERAGE(AVERAGE(OFFSET('HAVERD (new)'!H$12,(ROWS('Chart Data'!$A$5:$A269)-1)*7,0,7,1)),AVERAGE(OFFSET('HAVERD (new)'!I$12,(ROWS('Chart Data'!$A$5:$A269)-1)*7,0,7,1)))</f>
        <v>90.927142857142854</v>
      </c>
      <c r="R269" s="4">
        <f ca="1">AVERAGE(AVERAGE(OFFSET('HAVERD (new)'!L$12,(ROWS('Chart Data'!$A$5:$A269)-1)*7,0,7,1)),AVERAGE(OFFSET('HAVERD (new)'!M$12,(ROWS('Chart Data'!$A$5:$A269)-1)*7,0,7,1)))</f>
        <v>96.252857142857152</v>
      </c>
      <c r="S269" s="57">
        <f>'Fuel demand'!C215</f>
        <v>100.51980781585527</v>
      </c>
      <c r="T269" s="57">
        <f ca="1">AVERAGE(OFFSET(Energy!E$1109,(ROWS('Chart Data'!$A$5:$A269)-1)*7,0,7,1))</f>
        <v>758905.42857142852</v>
      </c>
      <c r="U269" s="57">
        <f ca="1">-AVERAGE(OFFSET('HAVERD (new)'!T$12,(ROWS('Chart Data'!$A$5:$A269)-1)*7,0,7,1))</f>
        <v>-250.41428571428568</v>
      </c>
      <c r="V269" s="4">
        <f ca="1">-AVERAGE(OFFSET('HAVERD (new)'!U$12,(ROWS('Chart Data'!$A$5:$A269)-1)*7,0,7,1))*10000</f>
        <v>-123.6</v>
      </c>
      <c r="W269" s="4"/>
      <c r="Z269" s="4"/>
      <c r="AA269" s="4">
        <f t="shared" si="378"/>
        <v>-16.247139588100691</v>
      </c>
      <c r="AB269" s="4">
        <f t="shared" si="379"/>
        <v>-7.1428571428571397</v>
      </c>
      <c r="AC269" s="4">
        <f t="shared" ca="1" si="380"/>
        <v>5.8603491271820518</v>
      </c>
      <c r="AD269" s="4">
        <f t="shared" ca="1" si="381"/>
        <v>1.849217638691325</v>
      </c>
      <c r="AE269" s="4">
        <f t="shared" si="362"/>
        <v>2.2240581625908806</v>
      </c>
      <c r="AF269" s="4">
        <f t="shared" ca="1" si="363"/>
        <v>-0.15384615384615996</v>
      </c>
      <c r="AG269" s="4">
        <f t="shared" ca="1" si="364"/>
        <v>4.0584415584415501</v>
      </c>
      <c r="AH269" s="4">
        <f t="shared" ca="1" si="365"/>
        <v>7.2664359861591699</v>
      </c>
      <c r="AI269" s="4">
        <f t="shared" ca="1" si="366"/>
        <v>-3.9215686274509776</v>
      </c>
      <c r="AJ269" s="4">
        <f t="shared" si="367"/>
        <v>-12.641815235008114</v>
      </c>
      <c r="AK269" s="4">
        <f t="shared" si="368"/>
        <v>-20.073950381679396</v>
      </c>
      <c r="AL269" s="4">
        <f t="shared" ca="1" si="361"/>
        <v>9.2128571428571426</v>
      </c>
      <c r="AM269" s="4">
        <f t="shared" ca="1" si="369"/>
        <v>4.0843919471064583</v>
      </c>
      <c r="AN269" s="4">
        <f t="shared" ca="1" si="370"/>
        <v>4.3693218016634505</v>
      </c>
      <c r="AO269" s="4">
        <f t="shared" ca="1" si="371"/>
        <v>1.2165256663061896</v>
      </c>
      <c r="AP269" s="4">
        <f t="shared" ca="1" si="372"/>
        <v>4.1303155112859313</v>
      </c>
      <c r="AQ269" s="4">
        <f t="shared" si="373"/>
        <v>-0.88577952840389607</v>
      </c>
      <c r="AR269" s="4">
        <f t="shared" ca="1" si="374"/>
        <v>9.7167496993927571</v>
      </c>
      <c r="AS269" s="57">
        <f t="shared" ca="1" si="382"/>
        <v>250.41428571428568</v>
      </c>
      <c r="AT269" s="57">
        <f t="shared" ca="1" si="383"/>
        <v>123.6</v>
      </c>
      <c r="AW269" s="4">
        <f t="shared" si="421"/>
        <v>-9.0297323303335233</v>
      </c>
      <c r="AX269" s="4">
        <f t="shared" si="384"/>
        <v>-4.0113871635610749</v>
      </c>
      <c r="AY269" s="4">
        <f t="shared" ca="1" si="385"/>
        <v>3.4791402368693571</v>
      </c>
      <c r="AZ269" s="4">
        <f t="shared" ca="1" si="386"/>
        <v>1.2225998941307576</v>
      </c>
      <c r="BA269" s="4">
        <f t="shared" si="387"/>
        <v>2.5801991987919326</v>
      </c>
      <c r="BB269" s="4">
        <f t="shared" ca="1" si="388"/>
        <v>-2.3396448535666607</v>
      </c>
      <c r="BC269" s="4">
        <f t="shared" ca="1" si="389"/>
        <v>6.061911555312582</v>
      </c>
      <c r="BD269" s="4">
        <f t="shared" ca="1" si="390"/>
        <v>2.2040273279908709</v>
      </c>
      <c r="BE269" s="4">
        <f t="shared" ca="1" si="391"/>
        <v>-4.548640373108662</v>
      </c>
      <c r="BF269" s="4">
        <f t="shared" si="392"/>
        <v>11.073487755334646</v>
      </c>
      <c r="BG269" s="4">
        <f t="shared" si="393"/>
        <v>-21.458711696510431</v>
      </c>
      <c r="BH269" s="4">
        <f t="shared" ca="1" si="394"/>
        <v>0.72107142857142792</v>
      </c>
      <c r="BI269" s="4">
        <f t="shared" ca="1" si="395"/>
        <v>6.3338801639416129</v>
      </c>
      <c r="BJ269" s="4">
        <f t="shared" ca="1" si="396"/>
        <v>7.8889082039194696</v>
      </c>
      <c r="BK269" s="4">
        <f t="shared" ca="1" si="397"/>
        <v>2.9995341164985314</v>
      </c>
      <c r="BL269" s="4">
        <f t="shared" ca="1" si="398"/>
        <v>6.4335315917888876</v>
      </c>
      <c r="BM269" s="4">
        <f t="shared" si="399"/>
        <v>-2.6219588869633461</v>
      </c>
      <c r="BN269" s="4">
        <f t="shared" ca="1" si="400"/>
        <v>6.3703553130181332</v>
      </c>
      <c r="BO269" s="4">
        <f t="shared" ca="1" si="401"/>
        <v>273.86642857142857</v>
      </c>
      <c r="BP269" s="4">
        <f t="shared" ca="1" si="402"/>
        <v>145.69999999999999</v>
      </c>
      <c r="BS269" s="74">
        <f t="shared" si="375"/>
        <v>-1.1754734735857617</v>
      </c>
      <c r="BT269" s="74">
        <f t="shared" si="376"/>
        <v>-1.6763085390897929</v>
      </c>
      <c r="BU269" s="74">
        <f t="shared" ca="1" si="403"/>
        <v>0.51865427929304542</v>
      </c>
      <c r="BV269" s="74">
        <f t="shared" ca="1" si="404"/>
        <v>-0.12881662074128225</v>
      </c>
      <c r="BW269" s="74">
        <f t="shared" si="405"/>
        <v>-1.3234803881389718</v>
      </c>
      <c r="BX269" s="74">
        <f t="shared" ca="1" si="406"/>
        <v>-0.60765631485387017</v>
      </c>
      <c r="BY269" s="74">
        <f t="shared" ca="1" si="377"/>
        <v>-0.65513705063852501</v>
      </c>
      <c r="BZ269" s="74">
        <f t="shared" ca="1" si="407"/>
        <v>0.77896899740440162</v>
      </c>
      <c r="CA269" s="74">
        <f t="shared" ca="1" si="408"/>
        <v>-1.5990689215412575</v>
      </c>
      <c r="CB269" s="74">
        <f t="shared" si="409"/>
        <v>0.53802617233197692</v>
      </c>
      <c r="CC269" s="74">
        <f t="shared" si="410"/>
        <v>-1.8591782691772678</v>
      </c>
      <c r="CD269" s="74">
        <f t="shared" ca="1" si="411"/>
        <v>6.7797900874308231E-2</v>
      </c>
      <c r="CE269" s="74">
        <f t="shared" ca="1" si="412"/>
        <v>-0.13953782205442486</v>
      </c>
      <c r="CF269" s="74">
        <f t="shared" ca="1" si="413"/>
        <v>1.3672165014661455</v>
      </c>
      <c r="CG269" s="74">
        <f t="shared" ca="1" si="414"/>
        <v>-1.14206781696252</v>
      </c>
      <c r="CH269" s="74">
        <f t="shared" ca="1" si="415"/>
        <v>-0.44493155408325263</v>
      </c>
      <c r="CI269" s="74">
        <f t="shared" si="416"/>
        <v>-0.29786071442178447</v>
      </c>
      <c r="CJ269" s="74">
        <f t="shared" ca="1" si="417"/>
        <v>1.4864960260879814</v>
      </c>
      <c r="CK269" s="74">
        <f t="shared" ca="1" si="418"/>
        <v>-0.64911336809498521</v>
      </c>
      <c r="CL269" s="74">
        <f t="shared" ca="1" si="419"/>
        <v>0.60698724519697733</v>
      </c>
    </row>
    <row r="270" spans="1:90" x14ac:dyDescent="0.35">
      <c r="A270" s="73" t="s">
        <v>1801</v>
      </c>
      <c r="B270" s="41">
        <f t="shared" si="420"/>
        <v>45691</v>
      </c>
      <c r="C270" s="57">
        <f>'HAVERW (new)'!B325</f>
        <v>390</v>
      </c>
      <c r="D270" s="57">
        <f>'HAVERW (new)'!C325-'HAVERW (new)'!B325</f>
        <v>43</v>
      </c>
      <c r="E270" s="4">
        <f ca="1">AVERAGE(OFFSET('HAVERD (new)'!B$12,(ROWS('Chart Data'!$A$5:$A270)-1)*7,0,7,1))</f>
        <v>121.85714285714286</v>
      </c>
      <c r="F270" s="4">
        <f ca="1">AVERAGE(OFFSET('HAVERD (new)'!C$12,(ROWS('Chart Data'!$A$5:$A270)-1)*7,0,7,1))</f>
        <v>103.85714285714286</v>
      </c>
      <c r="G270" s="57">
        <f>'HAVERW (new)'!Q325</f>
        <v>32525</v>
      </c>
      <c r="H270" s="4">
        <f ca="1">AVERAGE(OFFSET('HAVERD (new)'!O$12,(ROWS('Chart Data'!$A$5:$A270)-1)*7,0,7,1))</f>
        <v>92.571428571428569</v>
      </c>
      <c r="I270" s="4">
        <f ca="1">AVERAGE(OFFSET('HAVERD (new)'!P$12,(ROWS('Chart Data'!$A$5:$A270)-1)*7,0,7,1))</f>
        <v>97</v>
      </c>
      <c r="J270" s="4">
        <f ca="1">AVERAGE(OFFSET('HAVERD (new)'!Q$12,(ROWS('Chart Data'!$A$5:$A270)-1)*7,0,7,1))</f>
        <v>91.285714285714292</v>
      </c>
      <c r="K270" s="4">
        <f ca="1">AVERAGE(OFFSET('HAVERD (new)'!R$12,(ROWS('Chart Data'!$A$5:$A270)-1)*7,0,7,1))</f>
        <v>86.857142857142861</v>
      </c>
      <c r="L270" s="57">
        <f>'HAVERW (new)'!D325</f>
        <v>7242</v>
      </c>
      <c r="M270" s="57">
        <f>'HAVERW (new)'!F325</f>
        <v>96.899999999999991</v>
      </c>
      <c r="N270" s="4">
        <f ca="1">AVERAGE(OFFSET('HAVERD (new)'!D$12,(ROWS('Chart Data'!$A$5:$A270)-1)*7,0,7,1))</f>
        <v>0.78714285714285737</v>
      </c>
      <c r="O270" s="4">
        <f ca="1">AVERAGE(OFFSET('HAVERD (new)'!E$12,(ROWS('Chart Data'!$A$5:$A270)-1)*7,0,7,1))</f>
        <v>102.56428571428572</v>
      </c>
      <c r="P270" s="4">
        <f ca="1">AVERAGE(AVERAGE(OFFSET('HAVERD (new)'!F$12,(ROWS('Chart Data'!$A$5:$A270)-1)*7,0,7,1)),AVERAGE(OFFSET('HAVERD (new)'!J$12,(ROWS('Chart Data'!$A$5:$A270)-1)*7,0,7,1)),AVERAGE(OFFSET('HAVERD (new)'!K$12,(ROWS('Chart Data'!$A$5:$A270)-1)*7,0,7,1)))</f>
        <v>114.30619047619048</v>
      </c>
      <c r="Q270" s="4">
        <f ca="1">AVERAGE(AVERAGE(OFFSET('HAVERD (new)'!H$12,(ROWS('Chart Data'!$A$5:$A270)-1)*7,0,7,1)),AVERAGE(OFFSET('HAVERD (new)'!I$12,(ROWS('Chart Data'!$A$5:$A270)-1)*7,0,7,1)))</f>
        <v>94.963571428571413</v>
      </c>
      <c r="R270" s="4">
        <f ca="1">AVERAGE(AVERAGE(OFFSET('HAVERD (new)'!L$12,(ROWS('Chart Data'!$A$5:$A270)-1)*7,0,7,1)),AVERAGE(OFFSET('HAVERD (new)'!M$12,(ROWS('Chart Data'!$A$5:$A270)-1)*7,0,7,1)))</f>
        <v>99.437857142857141</v>
      </c>
      <c r="S270" s="57">
        <f>'Fuel demand'!C216</f>
        <v>99.794256285235406</v>
      </c>
      <c r="T270" s="57">
        <f ca="1">AVERAGE(OFFSET(Energy!E$1109,(ROWS('Chart Data'!$A$5:$A270)-1)*7,0,7,1))</f>
        <v>805603.85714285716</v>
      </c>
      <c r="U270" s="57">
        <f ca="1">-AVERAGE(OFFSET('HAVERD (new)'!T$12,(ROWS('Chart Data'!$A$5:$A270)-1)*7,0,7,1))</f>
        <v>-331.92571428571426</v>
      </c>
      <c r="V270" s="4">
        <f ca="1">-AVERAGE(OFFSET('HAVERD (new)'!U$12,(ROWS('Chart Data'!$A$5:$A270)-1)*7,0,7,1))*10000</f>
        <v>-99.6</v>
      </c>
      <c r="W270" s="4"/>
      <c r="Z270" s="4"/>
      <c r="AA270" s="4">
        <f t="shared" si="378"/>
        <v>5.1212938005390729</v>
      </c>
      <c r="AB270" s="4">
        <f t="shared" si="379"/>
        <v>-2.2727272727272707</v>
      </c>
      <c r="AC270" s="4">
        <f t="shared" ca="1" si="380"/>
        <v>5.9627329192546652</v>
      </c>
      <c r="AD270" s="4">
        <f t="shared" ca="1" si="381"/>
        <v>1.2534818941504211</v>
      </c>
      <c r="AE270" s="4">
        <f t="shared" si="362"/>
        <v>-0.43468944194446912</v>
      </c>
      <c r="AF270" s="4">
        <f t="shared" ca="1" si="363"/>
        <v>-0.91743119266055606</v>
      </c>
      <c r="AG270" s="4">
        <f t="shared" ca="1" si="364"/>
        <v>6.2597809076682331</v>
      </c>
      <c r="AH270" s="4">
        <f t="shared" ca="1" si="365"/>
        <v>-1.0835913312693513</v>
      </c>
      <c r="AI270" s="4">
        <f t="shared" ca="1" si="366"/>
        <v>-6.1728395061728332</v>
      </c>
      <c r="AJ270" s="4">
        <f t="shared" si="367"/>
        <v>10.757855822550832</v>
      </c>
      <c r="AK270" s="4">
        <f t="shared" si="368"/>
        <v>-20.077765995051266</v>
      </c>
      <c r="AL270" s="4">
        <f t="shared" ca="1" si="361"/>
        <v>0.78714285714285737</v>
      </c>
      <c r="AM270" s="4">
        <f t="shared" ca="1" si="369"/>
        <v>9.6592384414473607</v>
      </c>
      <c r="AN270" s="4">
        <f t="shared" ca="1" si="370"/>
        <v>12.814885137421527</v>
      </c>
      <c r="AO270" s="4">
        <f t="shared" ca="1" si="371"/>
        <v>3.7788428513441774</v>
      </c>
      <c r="AP270" s="4">
        <f t="shared" ca="1" si="372"/>
        <v>6.7346985716366659</v>
      </c>
      <c r="AQ270" s="4">
        <f t="shared" si="373"/>
        <v>-2.2199572092819309</v>
      </c>
      <c r="AR270" s="4">
        <f t="shared" ca="1" si="374"/>
        <v>10.921873349589696</v>
      </c>
      <c r="AS270" s="57">
        <f t="shared" ca="1" si="382"/>
        <v>331.92571428571426</v>
      </c>
      <c r="AT270" s="57">
        <f t="shared" ca="1" si="383"/>
        <v>99.6</v>
      </c>
      <c r="AW270" s="4">
        <f t="shared" si="421"/>
        <v>-5.3222244141793382</v>
      </c>
      <c r="AX270" s="4">
        <f t="shared" si="384"/>
        <v>-2.9491341991341988</v>
      </c>
      <c r="AY270" s="4">
        <f t="shared" ca="1" si="385"/>
        <v>5.1924697771155941</v>
      </c>
      <c r="AZ270" s="4">
        <f t="shared" ca="1" si="386"/>
        <v>2.0417507144891713</v>
      </c>
      <c r="BA270" s="4">
        <f t="shared" si="387"/>
        <v>1.6098033914120291</v>
      </c>
      <c r="BB270" s="4">
        <f t="shared" ca="1" si="388"/>
        <v>-0.67326805457540162</v>
      </c>
      <c r="BC270" s="4">
        <f t="shared" ca="1" si="389"/>
        <v>4.8219787334491508</v>
      </c>
      <c r="BD270" s="4">
        <f t="shared" ca="1" si="390"/>
        <v>1.6745088055183626</v>
      </c>
      <c r="BE270" s="4">
        <f t="shared" ca="1" si="391"/>
        <v>-4.5546334211729036</v>
      </c>
      <c r="BF270" s="4">
        <f t="shared" si="392"/>
        <v>7.2210015975936681</v>
      </c>
      <c r="BG270" s="4">
        <f t="shared" si="393"/>
        <v>-20.253506774924602</v>
      </c>
      <c r="BH270" s="4">
        <f t="shared" ca="1" si="394"/>
        <v>2.3053571428571429</v>
      </c>
      <c r="BI270" s="4">
        <f t="shared" ca="1" si="395"/>
        <v>7.2174442498846751</v>
      </c>
      <c r="BJ270" s="4">
        <f t="shared" ca="1" si="396"/>
        <v>8.8778472301310423</v>
      </c>
      <c r="BK270" s="4">
        <f t="shared" ca="1" si="397"/>
        <v>2.883218714401492</v>
      </c>
      <c r="BL270" s="4">
        <f t="shared" ca="1" si="398"/>
        <v>6.275949956099991</v>
      </c>
      <c r="BM270" s="4">
        <f t="shared" si="399"/>
        <v>-2.7563361695491895</v>
      </c>
      <c r="BN270" s="4">
        <f t="shared" ca="1" si="400"/>
        <v>8.4919608127572097</v>
      </c>
      <c r="BO270" s="4">
        <f t="shared" ca="1" si="401"/>
        <v>279.31428571428569</v>
      </c>
      <c r="BP270" s="4">
        <f t="shared" ca="1" si="402"/>
        <v>147</v>
      </c>
      <c r="BS270" s="74">
        <f t="shared" si="375"/>
        <v>-0.29360338339337849</v>
      </c>
      <c r="BT270" s="74">
        <f t="shared" si="376"/>
        <v>-1.3447135071062675</v>
      </c>
      <c r="BU270" s="74">
        <f t="shared" ca="1" si="403"/>
        <v>0.58458490801673801</v>
      </c>
      <c r="BV270" s="74">
        <f t="shared" ca="1" si="404"/>
        <v>1.5353143751138191E-2</v>
      </c>
      <c r="BW270" s="74">
        <f t="shared" si="405"/>
        <v>-1.0129021112245948</v>
      </c>
      <c r="BX270" s="74">
        <f t="shared" ca="1" si="406"/>
        <v>-0.6350282209283683</v>
      </c>
      <c r="BY270" s="74">
        <f t="shared" ca="1" si="377"/>
        <v>-0.78907041688374568</v>
      </c>
      <c r="BZ270" s="74">
        <f t="shared" ca="1" si="407"/>
        <v>1.4519577306365035</v>
      </c>
      <c r="CA270" s="74">
        <f t="shared" ca="1" si="408"/>
        <v>-0.64227015568410473</v>
      </c>
      <c r="CB270" s="74">
        <f t="shared" si="409"/>
        <v>0.96745842360371059</v>
      </c>
      <c r="CC270" s="74">
        <f t="shared" si="410"/>
        <v>-1.7880153698627061</v>
      </c>
      <c r="CD270" s="74">
        <f t="shared" ca="1" si="411"/>
        <v>-0.67446943682194793</v>
      </c>
      <c r="CE270" s="74">
        <f t="shared" ca="1" si="412"/>
        <v>0.25044828913472889</v>
      </c>
      <c r="CF270" s="74">
        <f t="shared" ca="1" si="413"/>
        <v>1.4185921992031689</v>
      </c>
      <c r="CG270" s="74">
        <f t="shared" ca="1" si="414"/>
        <v>-0.68462532400063425</v>
      </c>
      <c r="CH270" s="74">
        <f t="shared" ca="1" si="415"/>
        <v>-9.6689809881569513E-2</v>
      </c>
      <c r="CI270" s="74">
        <f t="shared" si="416"/>
        <v>-0.47390532028502447</v>
      </c>
      <c r="CJ270" s="74">
        <f t="shared" ca="1" si="417"/>
        <v>2.0196547766575077</v>
      </c>
      <c r="CK270" s="74">
        <f t="shared" ca="1" si="418"/>
        <v>-1.68246793464189</v>
      </c>
      <c r="CL270" s="74">
        <f t="shared" ca="1" si="419"/>
        <v>0.64420579252036003</v>
      </c>
    </row>
    <row r="271" spans="1:90" x14ac:dyDescent="0.35">
      <c r="A271" s="73" t="s">
        <v>1802</v>
      </c>
      <c r="B271" s="41">
        <f t="shared" si="420"/>
        <v>45698</v>
      </c>
      <c r="C271" s="57">
        <f>'HAVERW (new)'!B326</f>
        <v>390</v>
      </c>
      <c r="D271" s="57">
        <f>'HAVERW (new)'!C326-'HAVERW (new)'!B326</f>
        <v>49</v>
      </c>
      <c r="E271" s="4">
        <f ca="1">AVERAGE(OFFSET('HAVERD (new)'!B$12,(ROWS('Chart Data'!$A$5:$A271)-1)*7,0,7,1))</f>
        <v>122.14285714285714</v>
      </c>
      <c r="F271" s="4">
        <f ca="1">AVERAGE(OFFSET('HAVERD (new)'!C$12,(ROWS('Chart Data'!$A$5:$A271)-1)*7,0,7,1))</f>
        <v>103.42857142857143</v>
      </c>
      <c r="G271" s="57">
        <f>'HAVERW (new)'!Q326</f>
        <v>34806</v>
      </c>
      <c r="H271" s="4">
        <f ca="1">AVERAGE(OFFSET('HAVERD (new)'!O$12,(ROWS('Chart Data'!$A$5:$A271)-1)*7,0,7,1))</f>
        <v>93.142857142857139</v>
      </c>
      <c r="I271" s="4">
        <f ca="1">AVERAGE(OFFSET('HAVERD (new)'!P$12,(ROWS('Chart Data'!$A$5:$A271)-1)*7,0,7,1))</f>
        <v>100.28571428571429</v>
      </c>
      <c r="J271" s="4">
        <f ca="1">AVERAGE(OFFSET('HAVERD (new)'!Q$12,(ROWS('Chart Data'!$A$5:$A271)-1)*7,0,7,1))</f>
        <v>94.285714285714292</v>
      </c>
      <c r="K271" s="4">
        <f ca="1">AVERAGE(OFFSET('HAVERD (new)'!R$12,(ROWS('Chart Data'!$A$5:$A271)-1)*7,0,7,1))</f>
        <v>88.714285714285708</v>
      </c>
      <c r="L271" s="57">
        <f>'HAVERW (new)'!D326</f>
        <v>8802</v>
      </c>
      <c r="M271" s="57">
        <f>'HAVERW (new)'!F326</f>
        <v>96.314285714285717</v>
      </c>
      <c r="N271" s="4">
        <f ca="1">AVERAGE(OFFSET('HAVERD (new)'!D$12,(ROWS('Chart Data'!$A$5:$A271)-1)*7,0,7,1))</f>
        <v>-4.3742857142857128</v>
      </c>
      <c r="O271" s="4">
        <f ca="1">AVERAGE(OFFSET('HAVERD (new)'!E$12,(ROWS('Chart Data'!$A$5:$A271)-1)*7,0,7,1))</f>
        <v>98.104285714285737</v>
      </c>
      <c r="P271" s="4">
        <f ca="1">AVERAGE(AVERAGE(OFFSET('HAVERD (new)'!F$12,(ROWS('Chart Data'!$A$5:$A271)-1)*7,0,7,1)),AVERAGE(OFFSET('HAVERD (new)'!J$12,(ROWS('Chart Data'!$A$5:$A271)-1)*7,0,7,1)),AVERAGE(OFFSET('HAVERD (new)'!K$12,(ROWS('Chart Data'!$A$5:$A271)-1)*7,0,7,1)))</f>
        <v>105.2647619047619</v>
      </c>
      <c r="Q271" s="4">
        <f ca="1">AVERAGE(AVERAGE(OFFSET('HAVERD (new)'!H$12,(ROWS('Chart Data'!$A$5:$A271)-1)*7,0,7,1)),AVERAGE(OFFSET('HAVERD (new)'!I$12,(ROWS('Chart Data'!$A$5:$A271)-1)*7,0,7,1)))</f>
        <v>96.552857142857135</v>
      </c>
      <c r="R271" s="4">
        <f ca="1">AVERAGE(AVERAGE(OFFSET('HAVERD (new)'!L$12,(ROWS('Chart Data'!$A$5:$A271)-1)*7,0,7,1)),AVERAGE(OFFSET('HAVERD (new)'!M$12,(ROWS('Chart Data'!$A$5:$A271)-1)*7,0,7,1)))</f>
        <v>99.465000000000003</v>
      </c>
      <c r="S271" s="57">
        <f>'Fuel demand'!C217</f>
        <v>100.62440835850082</v>
      </c>
      <c r="T271" s="57">
        <f ca="1">AVERAGE(OFFSET(Energy!E$1109,(ROWS('Chart Data'!$A$5:$A271)-1)*7,0,7,1))</f>
        <v>799504</v>
      </c>
      <c r="U271" s="57">
        <f ca="1">-AVERAGE(OFFSET('HAVERD (new)'!T$12,(ROWS('Chart Data'!$A$5:$A271)-1)*7,0,7,1))</f>
        <v>-344.63285714285706</v>
      </c>
      <c r="V271" s="4">
        <f ca="1">-AVERAGE(OFFSET('HAVERD (new)'!U$12,(ROWS('Chart Data'!$A$5:$A271)-1)*7,0,7,1))*10000</f>
        <v>-64.600000000000009</v>
      </c>
      <c r="W271" s="4"/>
      <c r="Z271" s="4"/>
      <c r="AA271" s="4">
        <f t="shared" si="378"/>
        <v>-2.7431421446383997</v>
      </c>
      <c r="AB271" s="4">
        <f t="shared" si="379"/>
        <v>11.363636363636353</v>
      </c>
      <c r="AC271" s="4">
        <f t="shared" ca="1" si="380"/>
        <v>6.211180124223592</v>
      </c>
      <c r="AD271" s="4">
        <f t="shared" ca="1" si="381"/>
        <v>2.1156558533145242</v>
      </c>
      <c r="AE271" s="4">
        <f t="shared" si="362"/>
        <v>3.3862056674389684</v>
      </c>
      <c r="AF271" s="4">
        <f t="shared" ca="1" si="363"/>
        <v>-1.0622154779969639</v>
      </c>
      <c r="AG271" s="4">
        <f t="shared" ca="1" si="364"/>
        <v>6.0422960725075692</v>
      </c>
      <c r="AH271" s="4">
        <f t="shared" ca="1" si="365"/>
        <v>2.3255813953488413</v>
      </c>
      <c r="AI271" s="4">
        <f t="shared" ca="1" si="366"/>
        <v>2.1381578947368363</v>
      </c>
      <c r="AJ271" s="4">
        <f t="shared" si="367"/>
        <v>-46.504660452729695</v>
      </c>
      <c r="AK271" s="4">
        <f t="shared" si="368"/>
        <v>-20.297907554084404</v>
      </c>
      <c r="AL271" s="4">
        <f t="shared" ca="1" si="361"/>
        <v>-4.3742857142857128</v>
      </c>
      <c r="AM271" s="4">
        <f t="shared" ca="1" si="369"/>
        <v>2.5061945845896716</v>
      </c>
      <c r="AN271" s="4">
        <f t="shared" ca="1" si="370"/>
        <v>3.537170263788969</v>
      </c>
      <c r="AO271" s="4">
        <f t="shared" ca="1" si="371"/>
        <v>-1.4457884030709467</v>
      </c>
      <c r="AP271" s="4">
        <f t="shared" ca="1" si="372"/>
        <v>1.8251617856751112</v>
      </c>
      <c r="AQ271" s="4">
        <f t="shared" si="373"/>
        <v>-1.1300572830038713</v>
      </c>
      <c r="AR271" s="4">
        <f t="shared" ca="1" si="374"/>
        <v>18.96541315536404</v>
      </c>
      <c r="AS271" s="57">
        <f t="shared" ca="1" si="382"/>
        <v>344.63285714285706</v>
      </c>
      <c r="AT271" s="57">
        <f t="shared" ca="1" si="383"/>
        <v>64.600000000000009</v>
      </c>
      <c r="AW271" s="4">
        <f t="shared" si="421"/>
        <v>-6.6641779293415642</v>
      </c>
      <c r="AX271" s="4">
        <f t="shared" si="384"/>
        <v>-0.10822510822511067</v>
      </c>
      <c r="AY271" s="4">
        <f t="shared" ca="1" si="385"/>
        <v>5.1867406351434999</v>
      </c>
      <c r="AZ271" s="4">
        <f t="shared" ca="1" si="386"/>
        <v>1.6985716545619922</v>
      </c>
      <c r="BA271" s="4">
        <f t="shared" si="387"/>
        <v>1.3533749198859635</v>
      </c>
      <c r="BB271" s="4">
        <f t="shared" ca="1" si="388"/>
        <v>-1.3795270522797691</v>
      </c>
      <c r="BC271" s="4">
        <f t="shared" ca="1" si="389"/>
        <v>5.1514503893713144</v>
      </c>
      <c r="BD271" s="4">
        <f t="shared" ca="1" si="390"/>
        <v>2.21257659802975</v>
      </c>
      <c r="BE271" s="4">
        <f t="shared" ca="1" si="391"/>
        <v>-2.9955037835542706</v>
      </c>
      <c r="BF271" s="4">
        <f t="shared" si="392"/>
        <v>-8.1731635155887545</v>
      </c>
      <c r="BG271" s="4">
        <f t="shared" si="393"/>
        <v>-19.884435276348935</v>
      </c>
      <c r="BH271" s="4">
        <f t="shared" ca="1" si="394"/>
        <v>1.298214285714286</v>
      </c>
      <c r="BI271" s="4">
        <f t="shared" ca="1" si="395"/>
        <v>5.9112093908774535</v>
      </c>
      <c r="BJ271" s="4">
        <f t="shared" ca="1" si="396"/>
        <v>7.0254366554769243</v>
      </c>
      <c r="BK271" s="4">
        <f t="shared" ca="1" si="397"/>
        <v>1.6561894144918099</v>
      </c>
      <c r="BL271" s="4">
        <f t="shared" ca="1" si="398"/>
        <v>4.8870830615968917</v>
      </c>
      <c r="BM271" s="4">
        <f t="shared" si="399"/>
        <v>-2.0202423351311563</v>
      </c>
      <c r="BN271" s="4">
        <f t="shared" ca="1" si="400"/>
        <v>11.316958612286331</v>
      </c>
      <c r="BO271" s="4">
        <f t="shared" ca="1" si="401"/>
        <v>296.30392857142857</v>
      </c>
      <c r="BP271" s="4">
        <f t="shared" ca="1" si="402"/>
        <v>114.75</v>
      </c>
      <c r="BS271" s="74">
        <f t="shared" si="375"/>
        <v>-0.29360338339337849</v>
      </c>
      <c r="BT271" s="74">
        <f t="shared" si="376"/>
        <v>-0.84732095913097949</v>
      </c>
      <c r="BU271" s="74">
        <f t="shared" ca="1" si="403"/>
        <v>0.61755022237858359</v>
      </c>
      <c r="BV271" s="74">
        <f t="shared" ca="1" si="404"/>
        <v>-2.396588292861308E-2</v>
      </c>
      <c r="BW271" s="74">
        <f t="shared" si="405"/>
        <v>-0.56790898959036484</v>
      </c>
      <c r="BX271" s="74">
        <f t="shared" ca="1" si="406"/>
        <v>-0.52554059663037322</v>
      </c>
      <c r="BY271" s="74">
        <f t="shared" ca="1" si="377"/>
        <v>-0.75348199855820619</v>
      </c>
      <c r="BZ271" s="74">
        <f t="shared" ca="1" si="407"/>
        <v>2.1957873831561927</v>
      </c>
      <c r="CA271" s="74">
        <f t="shared" ca="1" si="408"/>
        <v>-2.0350957876959858E-2</v>
      </c>
      <c r="CB271" s="74">
        <f t="shared" si="409"/>
        <v>1.6461963283493077</v>
      </c>
      <c r="CC271" s="74">
        <f t="shared" si="410"/>
        <v>-1.8235968195199865</v>
      </c>
      <c r="CD271" s="74">
        <f t="shared" ca="1" si="411"/>
        <v>-1.1291679602360838</v>
      </c>
      <c r="CE271" s="74">
        <f t="shared" ca="1" si="412"/>
        <v>-0.44888349669670463</v>
      </c>
      <c r="CF271" s="74">
        <f t="shared" ca="1" si="413"/>
        <v>0.28957556386416816</v>
      </c>
      <c r="CG271" s="74">
        <f t="shared" ca="1" si="414"/>
        <v>-0.50451391949874003</v>
      </c>
      <c r="CH271" s="74">
        <f t="shared" ca="1" si="415"/>
        <v>-9.3722062341837109E-2</v>
      </c>
      <c r="CI271" s="74">
        <f t="shared" si="416"/>
        <v>-0.27248090261519448</v>
      </c>
      <c r="CJ271" s="74">
        <f t="shared" ca="1" si="417"/>
        <v>1.950012343016216</v>
      </c>
      <c r="CK271" s="74">
        <f t="shared" ca="1" si="418"/>
        <v>-1.8435617141195211</v>
      </c>
      <c r="CL271" s="74">
        <f t="shared" ca="1" si="419"/>
        <v>0.69848284070029321</v>
      </c>
    </row>
    <row r="272" spans="1:90" x14ac:dyDescent="0.35">
      <c r="A272" s="73" t="s">
        <v>1803</v>
      </c>
      <c r="B272" s="41">
        <f t="shared" si="420"/>
        <v>45705</v>
      </c>
      <c r="C272" s="57">
        <f>'HAVERW (new)'!B327</f>
        <v>389</v>
      </c>
      <c r="D272" s="57">
        <f>'HAVERW (new)'!C327-'HAVERW (new)'!B327</f>
        <v>48</v>
      </c>
      <c r="E272" s="4">
        <f ca="1">AVERAGE(OFFSET('HAVERD (new)'!B$12,(ROWS('Chart Data'!$A$5:$A272)-1)*7,0,7,1))</f>
        <v>122</v>
      </c>
      <c r="F272" s="4">
        <f ca="1">AVERAGE(OFFSET('HAVERD (new)'!C$12,(ROWS('Chart Data'!$A$5:$A272)-1)*7,0,7,1))</f>
        <v>103.14285714285714</v>
      </c>
      <c r="G272" s="57">
        <f>'HAVERW (new)'!Q327</f>
        <v>35734</v>
      </c>
      <c r="H272" s="4">
        <f ca="1">AVERAGE(OFFSET('HAVERD (new)'!O$12,(ROWS('Chart Data'!$A$5:$A272)-1)*7,0,7,1))</f>
        <v>93.285714285714292</v>
      </c>
      <c r="I272" s="4">
        <f ca="1">AVERAGE(OFFSET('HAVERD (new)'!P$12,(ROWS('Chart Data'!$A$5:$A272)-1)*7,0,7,1))</f>
        <v>102.85714285714286</v>
      </c>
      <c r="J272" s="4">
        <f ca="1">AVERAGE(OFFSET('HAVERD (new)'!Q$12,(ROWS('Chart Data'!$A$5:$A272)-1)*7,0,7,1))</f>
        <v>91.285714285714292</v>
      </c>
      <c r="K272" s="4">
        <f ca="1">AVERAGE(OFFSET('HAVERD (new)'!R$12,(ROWS('Chart Data'!$A$5:$A272)-1)*7,0,7,1))</f>
        <v>87</v>
      </c>
      <c r="L272" s="57">
        <f>'HAVERW (new)'!D327</f>
        <v>5138</v>
      </c>
      <c r="M272" s="57">
        <f>'HAVERW (new)'!F327</f>
        <v>97.55714285714285</v>
      </c>
      <c r="N272" s="4">
        <f ca="1">AVERAGE(OFFSET('HAVERD (new)'!D$12,(ROWS('Chart Data'!$A$5:$A272)-1)*7,0,7,1))</f>
        <v>24.014285714285712</v>
      </c>
      <c r="O272" s="4">
        <f ca="1">AVERAGE(OFFSET('HAVERD (new)'!E$12,(ROWS('Chart Data'!$A$5:$A272)-1)*7,0,7,1))</f>
        <v>99.045714285714283</v>
      </c>
      <c r="P272" s="4">
        <f ca="1">AVERAGE(AVERAGE(OFFSET('HAVERD (new)'!F$12,(ROWS('Chart Data'!$A$5:$A272)-1)*7,0,7,1)),AVERAGE(OFFSET('HAVERD (new)'!J$12,(ROWS('Chart Data'!$A$5:$A272)-1)*7,0,7,1)),AVERAGE(OFFSET('HAVERD (new)'!K$12,(ROWS('Chart Data'!$A$5:$A272)-1)*7,0,7,1)))</f>
        <v>105.85142857142857</v>
      </c>
      <c r="Q272" s="4">
        <f ca="1">AVERAGE(AVERAGE(OFFSET('HAVERD (new)'!H$12,(ROWS('Chart Data'!$A$5:$A272)-1)*7,0,7,1)),AVERAGE(OFFSET('HAVERD (new)'!I$12,(ROWS('Chart Data'!$A$5:$A272)-1)*7,0,7,1)))</f>
        <v>100.19357142857143</v>
      </c>
      <c r="R272" s="4">
        <f ca="1">AVERAGE(AVERAGE(OFFSET('HAVERD (new)'!L$12,(ROWS('Chart Data'!$A$5:$A272)-1)*7,0,7,1)),AVERAGE(OFFSET('HAVERD (new)'!M$12,(ROWS('Chart Data'!$A$5:$A272)-1)*7,0,7,1)))</f>
        <v>103.235</v>
      </c>
      <c r="S272" s="57">
        <f>'Fuel demand'!C218</f>
        <v>101.95474583350644</v>
      </c>
      <c r="T272" s="57">
        <f ca="1">AVERAGE(OFFSET(Energy!E$1109,(ROWS('Chart Data'!$A$5:$A272)-1)*7,0,7,1))</f>
        <v>683934</v>
      </c>
      <c r="U272" s="57">
        <f ca="1">-AVERAGE(OFFSET('HAVERD (new)'!T$12,(ROWS('Chart Data'!$A$5:$A272)-1)*7,0,7,1))</f>
        <v>-368.84142857142854</v>
      </c>
      <c r="V272" s="4">
        <f ca="1">-AVERAGE(OFFSET('HAVERD (new)'!U$12,(ROWS('Chart Data'!$A$5:$A272)-1)*7,0,7,1))*10000</f>
        <v>-24.400000000000002</v>
      </c>
      <c r="W272" s="4"/>
      <c r="Z272" s="4"/>
      <c r="AA272" s="4">
        <f t="shared" si="378"/>
        <v>1.8324607329842868</v>
      </c>
      <c r="AB272" s="4">
        <f t="shared" si="379"/>
        <v>-4.0000000000000036</v>
      </c>
      <c r="AC272" s="4">
        <f t="shared" ca="1" si="380"/>
        <v>6.2189054726368154</v>
      </c>
      <c r="AD272" s="4">
        <f t="shared" ca="1" si="381"/>
        <v>0.8379888268156277</v>
      </c>
      <c r="AE272" s="4">
        <f t="shared" si="362"/>
        <v>8.2553243054924508</v>
      </c>
      <c r="AF272" s="4">
        <f t="shared" ca="1" si="363"/>
        <v>-1.8045112781954864</v>
      </c>
      <c r="AG272" s="4">
        <f t="shared" ca="1" si="364"/>
        <v>8.9258698940998471</v>
      </c>
      <c r="AH272" s="4">
        <f t="shared" ca="1" si="365"/>
        <v>0.47169811320755262</v>
      </c>
      <c r="AI272" s="4">
        <f t="shared" ca="1" si="366"/>
        <v>-11.739130434782608</v>
      </c>
      <c r="AJ272" s="4">
        <f t="shared" si="367"/>
        <v>6.700562919920106</v>
      </c>
      <c r="AK272" s="4">
        <f t="shared" si="368"/>
        <v>-18.673335715136353</v>
      </c>
      <c r="AL272" s="4">
        <f t="shared" ca="1" si="361"/>
        <v>24.014285714285712</v>
      </c>
      <c r="AM272" s="4">
        <f t="shared" ca="1" si="369"/>
        <v>7.5715260969403619</v>
      </c>
      <c r="AN272" s="4">
        <f t="shared" ca="1" si="370"/>
        <v>12.899588602773115</v>
      </c>
      <c r="AO272" s="4">
        <f t="shared" ca="1" si="371"/>
        <v>7.7399880178810054</v>
      </c>
      <c r="AP272" s="4">
        <f t="shared" ca="1" si="372"/>
        <v>6.8448288607969365</v>
      </c>
      <c r="AQ272" s="4">
        <f t="shared" si="373"/>
        <v>0.44913111867499467</v>
      </c>
      <c r="AR272" s="4">
        <f t="shared" ca="1" si="374"/>
        <v>-6.4489982550311904</v>
      </c>
      <c r="AS272" s="57">
        <f t="shared" ca="1" si="382"/>
        <v>368.84142857142854</v>
      </c>
      <c r="AT272" s="57">
        <f t="shared" ca="1" si="383"/>
        <v>24.400000000000002</v>
      </c>
      <c r="AW272" s="4">
        <f t="shared" si="421"/>
        <v>-3.0091317998039324</v>
      </c>
      <c r="AX272" s="4">
        <f t="shared" si="384"/>
        <v>-0.51298701298701532</v>
      </c>
      <c r="AY272" s="4">
        <f t="shared" ca="1" si="385"/>
        <v>6.0632919108242813</v>
      </c>
      <c r="AZ272" s="4">
        <f t="shared" ca="1" si="386"/>
        <v>1.5140860532429745</v>
      </c>
      <c r="BA272" s="4">
        <f t="shared" si="387"/>
        <v>3.3577246733944577</v>
      </c>
      <c r="BB272" s="4">
        <f t="shared" ca="1" si="388"/>
        <v>-0.98450102567479159</v>
      </c>
      <c r="BC272" s="4">
        <f t="shared" ca="1" si="389"/>
        <v>6.3215971081792999</v>
      </c>
      <c r="BD272" s="4">
        <f t="shared" ca="1" si="390"/>
        <v>2.2450310408615533</v>
      </c>
      <c r="BE272" s="4">
        <f t="shared" ca="1" si="391"/>
        <v>-4.9238451684173956</v>
      </c>
      <c r="BF272" s="4">
        <f t="shared" si="392"/>
        <v>-10.422014236316716</v>
      </c>
      <c r="BG272" s="4">
        <f t="shared" si="393"/>
        <v>-19.780739911487856</v>
      </c>
      <c r="BH272" s="4">
        <f t="shared" ca="1" si="394"/>
        <v>7.41</v>
      </c>
      <c r="BI272" s="4">
        <f t="shared" ca="1" si="395"/>
        <v>5.9553377675209624</v>
      </c>
      <c r="BJ272" s="4">
        <f t="shared" ca="1" si="396"/>
        <v>8.405241451411765</v>
      </c>
      <c r="BK272" s="4">
        <f t="shared" ca="1" si="397"/>
        <v>2.8223920331151064</v>
      </c>
      <c r="BL272" s="4">
        <f t="shared" ca="1" si="398"/>
        <v>4.8837511823486617</v>
      </c>
      <c r="BM272" s="4">
        <f t="shared" si="399"/>
        <v>-0.94666572550367589</v>
      </c>
      <c r="BN272" s="4">
        <f t="shared" ca="1" si="400"/>
        <v>8.2887594873288251</v>
      </c>
      <c r="BO272" s="4">
        <f t="shared" ca="1" si="401"/>
        <v>323.95357142857142</v>
      </c>
      <c r="BP272" s="4">
        <f t="shared" ca="1" si="402"/>
        <v>78.05</v>
      </c>
      <c r="BS272" s="74">
        <f t="shared" si="375"/>
        <v>-0.3303479704847278</v>
      </c>
      <c r="BT272" s="74">
        <f t="shared" si="376"/>
        <v>-0.9302197171268608</v>
      </c>
      <c r="BU272" s="74">
        <f t="shared" ca="1" si="403"/>
        <v>0.6010675651976608</v>
      </c>
      <c r="BV272" s="74">
        <f t="shared" ca="1" si="404"/>
        <v>-5.0178567381781024E-2</v>
      </c>
      <c r="BW272" s="74">
        <f t="shared" si="405"/>
        <v>-0.38686838596188372</v>
      </c>
      <c r="BX272" s="74">
        <f t="shared" ca="1" si="406"/>
        <v>-0.49816869055587248</v>
      </c>
      <c r="BY272" s="74">
        <f t="shared" ca="1" si="377"/>
        <v>-0.62708669206472678</v>
      </c>
      <c r="BZ272" s="74">
        <f t="shared" ca="1" si="407"/>
        <v>1.4519577306365035</v>
      </c>
      <c r="CA272" s="74">
        <f t="shared" ca="1" si="408"/>
        <v>-0.59443021739124857</v>
      </c>
      <c r="CB272" s="74">
        <f t="shared" si="409"/>
        <v>5.2032428998110107E-2</v>
      </c>
      <c r="CC272" s="74">
        <f t="shared" si="410"/>
        <v>-1.7480947190277079</v>
      </c>
      <c r="CD272" s="74">
        <f t="shared" ca="1" si="411"/>
        <v>1.3717368438839572</v>
      </c>
      <c r="CE272" s="74">
        <f t="shared" ca="1" si="412"/>
        <v>-0.30126669757341695</v>
      </c>
      <c r="CF272" s="74">
        <f t="shared" ca="1" si="413"/>
        <v>0.36283350322992697</v>
      </c>
      <c r="CG272" s="74">
        <f t="shared" ca="1" si="414"/>
        <v>-9.1917142534177002E-2</v>
      </c>
      <c r="CH272" s="74">
        <f t="shared" ca="1" si="415"/>
        <v>0.31848245120301344</v>
      </c>
      <c r="CI272" s="74">
        <f t="shared" si="416"/>
        <v>5.0306282813767644E-2</v>
      </c>
      <c r="CJ272" s="74">
        <f t="shared" ca="1" si="417"/>
        <v>0.63054274439637692</v>
      </c>
      <c r="CK272" s="74">
        <f t="shared" ca="1" si="418"/>
        <v>-2.1504639273885435</v>
      </c>
      <c r="CL272" s="74">
        <f t="shared" ca="1" si="419"/>
        <v>0.76082390746695927</v>
      </c>
    </row>
    <row r="273" spans="1:90" x14ac:dyDescent="0.35">
      <c r="A273" s="73" t="s">
        <v>1804</v>
      </c>
      <c r="B273" s="41">
        <f t="shared" si="420"/>
        <v>45712</v>
      </c>
      <c r="C273" s="57">
        <f>'HAVERW (new)'!B328</f>
        <v>375</v>
      </c>
      <c r="D273" s="57">
        <f>'HAVERW (new)'!C328-'HAVERW (new)'!B328</f>
        <v>49</v>
      </c>
      <c r="E273" s="4">
        <f ca="1">AVERAGE(OFFSET('HAVERD (new)'!B$12,(ROWS('Chart Data'!$A$5:$A273)-1)*7,0,7,1))</f>
        <v>124.28571428571429</v>
      </c>
      <c r="F273" s="4">
        <f ca="1">AVERAGE(OFFSET('HAVERD (new)'!C$12,(ROWS('Chart Data'!$A$5:$A273)-1)*7,0,7,1))</f>
        <v>105.42857142857143</v>
      </c>
      <c r="G273" s="57">
        <f>'HAVERW (new)'!Q328</f>
        <v>34756</v>
      </c>
      <c r="H273" s="4">
        <f ca="1">AVERAGE(OFFSET('HAVERD (new)'!O$12,(ROWS('Chart Data'!$A$5:$A273)-1)*7,0,7,1))</f>
        <v>96.428571428571431</v>
      </c>
      <c r="I273" s="4">
        <f ca="1">AVERAGE(OFFSET('HAVERD (new)'!P$12,(ROWS('Chart Data'!$A$5:$A273)-1)*7,0,7,1))</f>
        <v>100.57142857142857</v>
      </c>
      <c r="J273" s="4">
        <f ca="1">AVERAGE(OFFSET('HAVERD (new)'!Q$12,(ROWS('Chart Data'!$A$5:$A273)-1)*7,0,7,1))</f>
        <v>88.285714285714292</v>
      </c>
      <c r="K273" s="4">
        <f ca="1">AVERAGE(OFFSET('HAVERD (new)'!R$12,(ROWS('Chart Data'!$A$5:$A273)-1)*7,0,7,1))</f>
        <v>87.571428571428569</v>
      </c>
      <c r="L273" s="57">
        <f>'HAVERW (new)'!D328</f>
        <v>5524</v>
      </c>
      <c r="M273" s="57">
        <f>'HAVERW (new)'!F328</f>
        <v>92.4</v>
      </c>
      <c r="N273" s="4">
        <f ca="1">AVERAGE(OFFSET('HAVERD (new)'!D$12,(ROWS('Chart Data'!$A$5:$A273)-1)*7,0,7,1))</f>
        <v>8.2914285714285736</v>
      </c>
      <c r="O273" s="4">
        <f ca="1">AVERAGE(OFFSET('HAVERD (new)'!E$12,(ROWS('Chart Data'!$A$5:$A273)-1)*7,0,7,1))</f>
        <v>100.95142857142856</v>
      </c>
      <c r="P273" s="4">
        <f ca="1">AVERAGE(AVERAGE(OFFSET('HAVERD (new)'!F$12,(ROWS('Chart Data'!$A$5:$A273)-1)*7,0,7,1)),AVERAGE(OFFSET('HAVERD (new)'!J$12,(ROWS('Chart Data'!$A$5:$A273)-1)*7,0,7,1)),AVERAGE(OFFSET('HAVERD (new)'!K$12,(ROWS('Chart Data'!$A$5:$A273)-1)*7,0,7,1)))</f>
        <v>106.96523809523809</v>
      </c>
      <c r="Q273" s="4">
        <f ca="1">AVERAGE(AVERAGE(OFFSET('HAVERD (new)'!H$12,(ROWS('Chart Data'!$A$5:$A273)-1)*7,0,7,1)),AVERAGE(OFFSET('HAVERD (new)'!I$12,(ROWS('Chart Data'!$A$5:$A273)-1)*7,0,7,1)))</f>
        <v>97.82</v>
      </c>
      <c r="R273" s="4">
        <f ca="1">AVERAGE(AVERAGE(OFFSET('HAVERD (new)'!L$12,(ROWS('Chart Data'!$A$5:$A273)-1)*7,0,7,1)),AVERAGE(OFFSET('HAVERD (new)'!M$12,(ROWS('Chart Data'!$A$5:$A273)-1)*7,0,7,1)))</f>
        <v>103.12714285714286</v>
      </c>
      <c r="S273" s="57">
        <f>'Fuel demand'!C219</f>
        <v>102.30460397129347</v>
      </c>
      <c r="T273" s="57">
        <f ca="1">AVERAGE(OFFSET(Energy!E$1109,(ROWS('Chart Data'!$A$5:$A273)-1)*7,0,7,1))</f>
        <v>695072.85714285716</v>
      </c>
      <c r="U273" s="57">
        <f ca="1">-AVERAGE(OFFSET('HAVERD (new)'!T$12,(ROWS('Chart Data'!$A$5:$A273)-1)*7,0,7,1))</f>
        <v>-340.31285714285724</v>
      </c>
      <c r="V273" s="4">
        <f ca="1">-AVERAGE(OFFSET('HAVERD (new)'!U$12,(ROWS('Chart Data'!$A$5:$A273)-1)*7,0,7,1))*10000</f>
        <v>-13.799999999999997</v>
      </c>
      <c r="W273" s="4"/>
      <c r="Z273" s="4"/>
      <c r="AA273" s="4">
        <f t="shared" si="378"/>
        <v>-2.0887728459530019</v>
      </c>
      <c r="AB273" s="4">
        <f t="shared" si="379"/>
        <v>0</v>
      </c>
      <c r="AC273" s="4">
        <f t="shared" ca="1" si="380"/>
        <v>6.8796068796068699</v>
      </c>
      <c r="AD273" s="4">
        <f t="shared" ca="1" si="381"/>
        <v>1.5130674002751032</v>
      </c>
      <c r="AE273" s="4">
        <f t="shared" si="362"/>
        <v>4.3128545274468078</v>
      </c>
      <c r="AF273" s="4">
        <f t="shared" ca="1" si="363"/>
        <v>0.74626865671643117</v>
      </c>
      <c r="AG273" s="4">
        <f t="shared" ca="1" si="364"/>
        <v>11.041009463722396</v>
      </c>
      <c r="AH273" s="4">
        <f t="shared" ca="1" si="365"/>
        <v>1.8121911037891403</v>
      </c>
      <c r="AI273" s="4">
        <f t="shared" ca="1" si="366"/>
        <v>-3.0063291139240556</v>
      </c>
      <c r="AJ273" s="4">
        <f t="shared" si="367"/>
        <v>20.552279591543222</v>
      </c>
      <c r="AK273" s="4">
        <f t="shared" si="368"/>
        <v>-24.244553759662679</v>
      </c>
      <c r="AL273" s="4">
        <f t="shared" ca="1" si="361"/>
        <v>8.2914285714285736</v>
      </c>
      <c r="AM273" s="4">
        <f t="shared" ca="1" si="369"/>
        <v>4.1549368431912814</v>
      </c>
      <c r="AN273" s="4">
        <f t="shared" ca="1" si="370"/>
        <v>6.0977625792921542</v>
      </c>
      <c r="AO273" s="4">
        <f t="shared" ca="1" si="371"/>
        <v>4.7667862634546587</v>
      </c>
      <c r="AP273" s="4">
        <f t="shared" ca="1" si="372"/>
        <v>7.7520131949160742</v>
      </c>
      <c r="AQ273" s="4">
        <f t="shared" si="373"/>
        <v>2.2205161344665658</v>
      </c>
      <c r="AR273" s="4">
        <f t="shared" ca="1" si="374"/>
        <v>-4.8048086826131602</v>
      </c>
      <c r="AS273" s="57">
        <f t="shared" ca="1" si="382"/>
        <v>340.31285714285724</v>
      </c>
      <c r="AT273" s="57">
        <f t="shared" ca="1" si="383"/>
        <v>13.799999999999997</v>
      </c>
      <c r="AW273" s="4">
        <f t="shared" si="421"/>
        <v>0.53045988573298952</v>
      </c>
      <c r="AX273" s="4">
        <f t="shared" si="384"/>
        <v>1.2727272727272698</v>
      </c>
      <c r="AY273" s="4">
        <f t="shared" ca="1" si="385"/>
        <v>6.3181063489304865</v>
      </c>
      <c r="AZ273" s="4">
        <f t="shared" ca="1" si="386"/>
        <v>1.4300484936389191</v>
      </c>
      <c r="BA273" s="4">
        <f t="shared" si="387"/>
        <v>3.8799237646084395</v>
      </c>
      <c r="BB273" s="4">
        <f t="shared" ca="1" si="388"/>
        <v>-0.7594723230341438</v>
      </c>
      <c r="BC273" s="4">
        <f t="shared" ca="1" si="389"/>
        <v>8.0672390844995121</v>
      </c>
      <c r="BD273" s="4">
        <f t="shared" ca="1" si="390"/>
        <v>0.88146982026904575</v>
      </c>
      <c r="BE273" s="4">
        <f t="shared" ca="1" si="391"/>
        <v>-4.6950352900356656</v>
      </c>
      <c r="BF273" s="4">
        <f t="shared" si="392"/>
        <v>-2.1234905296788842</v>
      </c>
      <c r="BG273" s="4">
        <f t="shared" si="393"/>
        <v>-20.823390755983674</v>
      </c>
      <c r="BH273" s="4">
        <f t="shared" ca="1" si="394"/>
        <v>7.1796428571428574</v>
      </c>
      <c r="BI273" s="4">
        <f t="shared" ca="1" si="395"/>
        <v>5.9729739915421689</v>
      </c>
      <c r="BJ273" s="4">
        <f t="shared" ca="1" si="396"/>
        <v>8.8373516458189414</v>
      </c>
      <c r="BK273" s="4">
        <f t="shared" ca="1" si="397"/>
        <v>3.7099571824022237</v>
      </c>
      <c r="BL273" s="4">
        <f t="shared" ca="1" si="398"/>
        <v>5.7891756032561972</v>
      </c>
      <c r="BM273" s="4">
        <f t="shared" si="399"/>
        <v>-0.17009180978606042</v>
      </c>
      <c r="BN273" s="4">
        <f t="shared" ca="1" si="400"/>
        <v>4.6583698918273457</v>
      </c>
      <c r="BO273" s="4">
        <f t="shared" ca="1" si="401"/>
        <v>346.42821428571426</v>
      </c>
      <c r="BP273" s="4">
        <f t="shared" ca="1" si="402"/>
        <v>50.599999999999994</v>
      </c>
      <c r="BS273" s="74">
        <f t="shared" si="375"/>
        <v>-0.8447721897636179</v>
      </c>
      <c r="BT273" s="74">
        <f t="shared" si="376"/>
        <v>-0.84732095913097949</v>
      </c>
      <c r="BU273" s="74">
        <f t="shared" ca="1" si="403"/>
        <v>0.86479008009243297</v>
      </c>
      <c r="BV273" s="74">
        <f t="shared" ca="1" si="404"/>
        <v>0.15952290824355864</v>
      </c>
      <c r="BW273" s="74">
        <f t="shared" si="405"/>
        <v>-0.57766333245827872</v>
      </c>
      <c r="BX273" s="74">
        <f t="shared" ca="1" si="406"/>
        <v>0.10401324308310138</v>
      </c>
      <c r="BY273" s="74">
        <f t="shared" ca="1" si="377"/>
        <v>-0.43852832662347629</v>
      </c>
      <c r="BZ273" s="74">
        <f t="shared" ca="1" si="407"/>
        <v>0.70812807811681422</v>
      </c>
      <c r="CA273" s="74">
        <f t="shared" ca="1" si="408"/>
        <v>-0.40307046421981901</v>
      </c>
      <c r="CB273" s="74">
        <f t="shared" si="409"/>
        <v>0.21997655158259763</v>
      </c>
      <c r="CC273" s="74">
        <f t="shared" si="410"/>
        <v>-2.061385044058889</v>
      </c>
      <c r="CD273" s="74">
        <f t="shared" ca="1" si="411"/>
        <v>-1.3375790684539516E-2</v>
      </c>
      <c r="CE273" s="74">
        <f t="shared" ca="1" si="412"/>
        <v>-2.4490799247510846E-3</v>
      </c>
      <c r="CF273" s="74">
        <f t="shared" ca="1" si="413"/>
        <v>0.50191655532124813</v>
      </c>
      <c r="CG273" s="74">
        <f t="shared" ca="1" si="414"/>
        <v>-0.36091048957228661</v>
      </c>
      <c r="CH273" s="74">
        <f t="shared" ca="1" si="415"/>
        <v>0.30668955966355299</v>
      </c>
      <c r="CI273" s="74">
        <f t="shared" si="416"/>
        <v>0.13519430988766398</v>
      </c>
      <c r="CJ273" s="74">
        <f t="shared" ca="1" si="417"/>
        <v>0.75771574226234095</v>
      </c>
      <c r="CK273" s="74">
        <f t="shared" ca="1" si="418"/>
        <v>-1.7887952622768748</v>
      </c>
      <c r="CL273" s="74">
        <f t="shared" ca="1" si="419"/>
        <v>0.77726209920145328</v>
      </c>
    </row>
    <row r="274" spans="1:90" x14ac:dyDescent="0.35">
      <c r="A274" s="73" t="s">
        <v>1805</v>
      </c>
      <c r="B274" s="41">
        <f t="shared" si="420"/>
        <v>45719</v>
      </c>
      <c r="C274" s="57">
        <f>'HAVERW (new)'!B329</f>
        <v>391</v>
      </c>
      <c r="D274" s="57">
        <f>'HAVERW (new)'!C329-'HAVERW (new)'!B329</f>
        <v>42</v>
      </c>
      <c r="E274" s="4">
        <f ca="1">AVERAGE(OFFSET('HAVERD (new)'!B$12,(ROWS('Chart Data'!$A$5:$A274)-1)*7,0,7,1))</f>
        <v>125.57142857142857</v>
      </c>
      <c r="F274" s="4">
        <f ca="1">AVERAGE(OFFSET('HAVERD (new)'!C$12,(ROWS('Chart Data'!$A$5:$A274)-1)*7,0,7,1))</f>
        <v>106.42857142857143</v>
      </c>
      <c r="G274" s="57">
        <f>'HAVERW (new)'!Q329</f>
        <v>35301</v>
      </c>
      <c r="H274" s="4">
        <f ca="1">AVERAGE(OFFSET('HAVERD (new)'!O$12,(ROWS('Chart Data'!$A$5:$A274)-1)*7,0,7,1))</f>
        <v>97.285714285714292</v>
      </c>
      <c r="I274" s="4">
        <f ca="1">AVERAGE(OFFSET('HAVERD (new)'!P$12,(ROWS('Chart Data'!$A$5:$A274)-1)*7,0,7,1))</f>
        <v>104.85714285714286</v>
      </c>
      <c r="J274" s="4">
        <f ca="1">AVERAGE(OFFSET('HAVERD (new)'!Q$12,(ROWS('Chart Data'!$A$5:$A274)-1)*7,0,7,1))</f>
        <v>85.142857142857139</v>
      </c>
      <c r="K274" s="4">
        <f ca="1">AVERAGE(OFFSET('HAVERD (new)'!R$12,(ROWS('Chart Data'!$A$5:$A274)-1)*7,0,7,1))</f>
        <v>85.857142857142861</v>
      </c>
      <c r="L274" s="57">
        <f>'HAVERW (new)'!D329</f>
        <v>6067</v>
      </c>
      <c r="M274" s="57">
        <f>'HAVERW (new)'!F329</f>
        <v>93.314285714285717</v>
      </c>
      <c r="N274" s="4">
        <f ca="1">AVERAGE(OFFSET('HAVERD (new)'!D$12,(ROWS('Chart Data'!$A$5:$A274)-1)*7,0,7,1))</f>
        <v>-6.4671428571428562</v>
      </c>
      <c r="O274" s="4">
        <f ca="1">AVERAGE(OFFSET('HAVERD (new)'!E$12,(ROWS('Chart Data'!$A$5:$A274)-1)*7,0,7,1))</f>
        <v>106.33142857142857</v>
      </c>
      <c r="P274" s="4">
        <f ca="1">AVERAGE(AVERAGE(OFFSET('HAVERD (new)'!F$12,(ROWS('Chart Data'!$A$5:$A274)-1)*7,0,7,1)),AVERAGE(OFFSET('HAVERD (new)'!J$12,(ROWS('Chart Data'!$A$5:$A274)-1)*7,0,7,1)),AVERAGE(OFFSET('HAVERD (new)'!K$12,(ROWS('Chart Data'!$A$5:$A274)-1)*7,0,7,1)))</f>
        <v>113.93523809523811</v>
      </c>
      <c r="Q274" s="4">
        <f ca="1">AVERAGE(AVERAGE(OFFSET('HAVERD (new)'!H$12,(ROWS('Chart Data'!$A$5:$A274)-1)*7,0,7,1)),AVERAGE(OFFSET('HAVERD (new)'!I$12,(ROWS('Chart Data'!$A$5:$A274)-1)*7,0,7,1)))</f>
        <v>100.60857142857144</v>
      </c>
      <c r="R274" s="4">
        <f ca="1">AVERAGE(AVERAGE(OFFSET('HAVERD (new)'!L$12,(ROWS('Chart Data'!$A$5:$A274)-1)*7,0,7,1)),AVERAGE(OFFSET('HAVERD (new)'!M$12,(ROWS('Chart Data'!$A$5:$A274)-1)*7,0,7,1)))</f>
        <v>103.60499999999999</v>
      </c>
      <c r="S274" s="57">
        <f>'Fuel demand'!C220</f>
        <v>101.03622944307077</v>
      </c>
      <c r="T274" s="57">
        <f ca="1">AVERAGE(OFFSET(Energy!E$1109,(ROWS('Chart Data'!$A$5:$A274)-1)*7,0,7,1))</f>
        <v>657652.28571428568</v>
      </c>
      <c r="U274" s="57">
        <f ca="1">-AVERAGE(OFFSET('HAVERD (new)'!T$12,(ROWS('Chart Data'!$A$5:$A274)-1)*7,0,7,1))</f>
        <v>-400.62714285714293</v>
      </c>
      <c r="V274" s="4">
        <f ca="1">-AVERAGE(OFFSET('HAVERD (new)'!U$12,(ROWS('Chart Data'!$A$5:$A274)-1)*7,0,7,1))*10000</f>
        <v>-205</v>
      </c>
      <c r="W274" s="4"/>
      <c r="Z274" s="4"/>
      <c r="AA274" s="4">
        <f t="shared" si="378"/>
        <v>2.3560209424083878</v>
      </c>
      <c r="AB274" s="4">
        <f t="shared" si="379"/>
        <v>-6.6666666666666652</v>
      </c>
      <c r="AC274" s="4">
        <f t="shared" ca="1" si="380"/>
        <v>5.3956834532374209</v>
      </c>
      <c r="AD274" s="4">
        <f t="shared" ca="1" si="381"/>
        <v>1.3605442176870763</v>
      </c>
      <c r="AE274" s="4">
        <f t="shared" si="362"/>
        <v>4.3790656416321738</v>
      </c>
      <c r="AF274" s="4">
        <f t="shared" ca="1" si="363"/>
        <v>-0.5839416058394109</v>
      </c>
      <c r="AG274" s="4">
        <f t="shared" ca="1" si="364"/>
        <v>9.5522388059701591</v>
      </c>
      <c r="AH274" s="4">
        <f t="shared" ca="1" si="365"/>
        <v>2.5817555938037806</v>
      </c>
      <c r="AI274" s="4">
        <f t="shared" ca="1" si="366"/>
        <v>-3.0645161290322465</v>
      </c>
      <c r="AJ274" s="4">
        <f t="shared" si="367"/>
        <v>1.8443617537615253</v>
      </c>
      <c r="AK274" s="4">
        <f t="shared" si="368"/>
        <v>-23.922664803167937</v>
      </c>
      <c r="AL274" s="4">
        <f t="shared" ca="1" si="361"/>
        <v>-6.4671428571428562</v>
      </c>
      <c r="AM274" s="4">
        <f t="shared" ca="1" si="369"/>
        <v>5.867125606269652</v>
      </c>
      <c r="AN274" s="4">
        <f t="shared" ca="1" si="370"/>
        <v>8.7756465918958462</v>
      </c>
      <c r="AO274" s="4">
        <f t="shared" ca="1" si="371"/>
        <v>4.3178148746130462</v>
      </c>
      <c r="AP274" s="4">
        <f t="shared" ca="1" si="372"/>
        <v>6.2062956264506974</v>
      </c>
      <c r="AQ274" s="4">
        <f t="shared" si="373"/>
        <v>1.6760007408742172</v>
      </c>
      <c r="AR274" s="4">
        <f t="shared" ca="1" si="374"/>
        <v>-5.9825565270881125</v>
      </c>
      <c r="AS274" s="57">
        <f t="shared" ca="1" si="382"/>
        <v>400.62714285714293</v>
      </c>
      <c r="AT274" s="57">
        <f t="shared" ca="1" si="383"/>
        <v>205</v>
      </c>
      <c r="AW274" s="4">
        <f t="shared" si="421"/>
        <v>-0.16085832879968176</v>
      </c>
      <c r="AX274" s="4">
        <f t="shared" si="384"/>
        <v>0.17424242424242098</v>
      </c>
      <c r="AY274" s="4">
        <f t="shared" ca="1" si="385"/>
        <v>6.1763439824261743</v>
      </c>
      <c r="AZ274" s="4">
        <f t="shared" ca="1" si="386"/>
        <v>1.4568140745230829</v>
      </c>
      <c r="BA274" s="4">
        <f t="shared" si="387"/>
        <v>5.0833625355025998</v>
      </c>
      <c r="BB274" s="4">
        <f t="shared" ca="1" si="388"/>
        <v>-0.67609992632885751</v>
      </c>
      <c r="BC274" s="4">
        <f t="shared" ca="1" si="389"/>
        <v>8.8903535590749918</v>
      </c>
      <c r="BD274" s="4">
        <f t="shared" ca="1" si="390"/>
        <v>1.7978065515373287</v>
      </c>
      <c r="BE274" s="4">
        <f t="shared" ca="1" si="391"/>
        <v>-3.9179544457505182</v>
      </c>
      <c r="BF274" s="4">
        <f t="shared" si="392"/>
        <v>-4.3518640468762113</v>
      </c>
      <c r="BG274" s="4">
        <f t="shared" si="393"/>
        <v>-21.784615458012844</v>
      </c>
      <c r="BH274" s="4">
        <f t="shared" ca="1" si="394"/>
        <v>5.3660714285714297</v>
      </c>
      <c r="BI274" s="4">
        <f t="shared" ca="1" si="395"/>
        <v>5.024945782747742</v>
      </c>
      <c r="BJ274" s="4">
        <f t="shared" ca="1" si="396"/>
        <v>7.8275420094375212</v>
      </c>
      <c r="BK274" s="4">
        <f t="shared" ca="1" si="397"/>
        <v>3.8447001882194405</v>
      </c>
      <c r="BL274" s="4">
        <f t="shared" ca="1" si="398"/>
        <v>5.6570748669597046</v>
      </c>
      <c r="BM274" s="4">
        <f t="shared" si="399"/>
        <v>0.8038976777529766</v>
      </c>
      <c r="BN274" s="4">
        <f t="shared" ca="1" si="400"/>
        <v>0.43226242265789416</v>
      </c>
      <c r="BO274" s="4">
        <f t="shared" ca="1" si="401"/>
        <v>363.6035714285714</v>
      </c>
      <c r="BP274" s="4">
        <f t="shared" ca="1" si="402"/>
        <v>76.95</v>
      </c>
      <c r="BS274" s="74">
        <f t="shared" si="375"/>
        <v>-0.25685879630202924</v>
      </c>
      <c r="BT274" s="74">
        <f t="shared" si="376"/>
        <v>-1.4276122651021488</v>
      </c>
      <c r="BU274" s="74">
        <f t="shared" ca="1" si="403"/>
        <v>1.0131339947207409</v>
      </c>
      <c r="BV274" s="74">
        <f t="shared" ca="1" si="404"/>
        <v>0.25126730382964452</v>
      </c>
      <c r="BW274" s="74">
        <f t="shared" si="405"/>
        <v>-0.4713409951980177</v>
      </c>
      <c r="BX274" s="74">
        <f t="shared" ca="1" si="406"/>
        <v>0.26824467953009523</v>
      </c>
      <c r="BY274" s="74">
        <f t="shared" ca="1" si="377"/>
        <v>-0.34961827404548074</v>
      </c>
      <c r="BZ274" s="74">
        <f t="shared" ca="1" si="407"/>
        <v>-7.1122034046672153E-2</v>
      </c>
      <c r="CA274" s="74">
        <f t="shared" ca="1" si="408"/>
        <v>-0.97714972373410769</v>
      </c>
      <c r="CB274" s="74">
        <f t="shared" si="409"/>
        <v>0.45622955304212287</v>
      </c>
      <c r="CC274" s="74">
        <f t="shared" si="410"/>
        <v>-2.0058432689841093</v>
      </c>
      <c r="CD274" s="74">
        <f t="shared" ca="1" si="411"/>
        <v>-1.3135392131565677</v>
      </c>
      <c r="CE274" s="74">
        <f t="shared" ca="1" si="412"/>
        <v>0.84113948684052608</v>
      </c>
      <c r="CF274" s="74">
        <f t="shared" ca="1" si="413"/>
        <v>1.3722708235814769</v>
      </c>
      <c r="CG274" s="74">
        <f t="shared" ca="1" si="414"/>
        <v>-4.4885804999075171E-2</v>
      </c>
      <c r="CH274" s="74">
        <f t="shared" ca="1" si="415"/>
        <v>0.35893753608672452</v>
      </c>
      <c r="CI274" s="74">
        <f t="shared" si="416"/>
        <v>-0.17255846091439569</v>
      </c>
      <c r="CJ274" s="74">
        <f t="shared" ca="1" si="417"/>
        <v>0.33048284131069067</v>
      </c>
      <c r="CK274" s="74">
        <f t="shared" ca="1" si="418"/>
        <v>-2.5534247585720533</v>
      </c>
      <c r="CL274" s="74">
        <f t="shared" ca="1" si="419"/>
        <v>0.48075433885850438</v>
      </c>
    </row>
    <row r="275" spans="1:90" x14ac:dyDescent="0.35">
      <c r="A275" s="73" t="s">
        <v>1806</v>
      </c>
      <c r="B275" s="41">
        <f t="shared" si="420"/>
        <v>45726</v>
      </c>
      <c r="C275" s="57">
        <f>'HAVERW (new)'!B330</f>
        <v>377</v>
      </c>
      <c r="D275" s="57">
        <f>'HAVERW (new)'!C330-'HAVERW (new)'!B330</f>
        <v>46</v>
      </c>
      <c r="E275" s="4">
        <f ca="1">AVERAGE(OFFSET('HAVERD (new)'!B$12,(ROWS('Chart Data'!$A$5:$A275)-1)*7,0,7,1))</f>
        <v>125.28571428571429</v>
      </c>
      <c r="F275" s="4">
        <f ca="1">AVERAGE(OFFSET('HAVERD (new)'!C$12,(ROWS('Chart Data'!$A$5:$A275)-1)*7,0,7,1))</f>
        <v>106.57142857142857</v>
      </c>
      <c r="G275" s="57">
        <f>'HAVERW (new)'!Q330</f>
        <v>35183</v>
      </c>
      <c r="H275" s="4">
        <f ca="1">AVERAGE(OFFSET('HAVERD (new)'!O$12,(ROWS('Chart Data'!$A$5:$A275)-1)*7,0,7,1))</f>
        <v>96.428571428571431</v>
      </c>
      <c r="I275" s="4">
        <f ca="1">AVERAGE(OFFSET('HAVERD (new)'!P$12,(ROWS('Chart Data'!$A$5:$A275)-1)*7,0,7,1))</f>
        <v>101.85714285714286</v>
      </c>
      <c r="J275" s="4">
        <f ca="1">AVERAGE(OFFSET('HAVERD (new)'!Q$12,(ROWS('Chart Data'!$A$5:$A275)-1)*7,0,7,1))</f>
        <v>86.857142857142861</v>
      </c>
      <c r="K275" s="4">
        <f ca="1">AVERAGE(OFFSET('HAVERD (new)'!R$12,(ROWS('Chart Data'!$A$5:$A275)-1)*7,0,7,1))</f>
        <v>85.714285714285708</v>
      </c>
      <c r="L275" s="57">
        <f>'HAVERW (new)'!D330</f>
        <v>6668</v>
      </c>
      <c r="M275" s="57">
        <f>'HAVERW (new)'!F330</f>
        <v>95.742857142857147</v>
      </c>
      <c r="N275" s="4">
        <f ca="1">AVERAGE(OFFSET('HAVERD (new)'!D$12,(ROWS('Chart Data'!$A$5:$A275)-1)*7,0,7,1))</f>
        <v>1.2285714285714284</v>
      </c>
      <c r="O275" s="4">
        <f ca="1">AVERAGE(OFFSET('HAVERD (new)'!E$12,(ROWS('Chart Data'!$A$5:$A275)-1)*7,0,7,1))</f>
        <v>99.534285714285701</v>
      </c>
      <c r="P275" s="4">
        <f ca="1">AVERAGE(AVERAGE(OFFSET('HAVERD (new)'!F$12,(ROWS('Chart Data'!$A$5:$A275)-1)*7,0,7,1)),AVERAGE(OFFSET('HAVERD (new)'!J$12,(ROWS('Chart Data'!$A$5:$A275)-1)*7,0,7,1)),AVERAGE(OFFSET('HAVERD (new)'!K$12,(ROWS('Chart Data'!$A$5:$A275)-1)*7,0,7,1)))</f>
        <v>102.66714285714284</v>
      </c>
      <c r="Q275" s="4">
        <f ca="1">AVERAGE(AVERAGE(OFFSET('HAVERD (new)'!H$12,(ROWS('Chart Data'!$A$5:$A275)-1)*7,0,7,1)),AVERAGE(OFFSET('HAVERD (new)'!I$12,(ROWS('Chart Data'!$A$5:$A275)-1)*7,0,7,1)))</f>
        <v>98.461428571428584</v>
      </c>
      <c r="R275" s="4">
        <f ca="1">AVERAGE(AVERAGE(OFFSET('HAVERD (new)'!L$12,(ROWS('Chart Data'!$A$5:$A275)-1)*7,0,7,1)),AVERAGE(OFFSET('HAVERD (new)'!M$12,(ROWS('Chart Data'!$A$5:$A275)-1)*7,0,7,1)))</f>
        <v>99.686428571428564</v>
      </c>
      <c r="S275" s="57">
        <f>'Fuel demand'!C221</f>
        <v>100.91972832945913</v>
      </c>
      <c r="T275" s="57">
        <f ca="1">AVERAGE(OFFSET(Energy!E$1109,(ROWS('Chart Data'!$A$5:$A275)-1)*7,0,7,1))</f>
        <v>711703.14285714284</v>
      </c>
      <c r="U275" s="57">
        <f ca="1">-AVERAGE(OFFSET('HAVERD (new)'!T$12,(ROWS('Chart Data'!$A$5:$A275)-1)*7,0,7,1))</f>
        <v>-390.5157142857143</v>
      </c>
      <c r="V275" s="4">
        <f ca="1">-AVERAGE(OFFSET('HAVERD (new)'!U$12,(ROWS('Chart Data'!$A$5:$A275)-1)*7,0,7,1))*10000</f>
        <v>-272</v>
      </c>
      <c r="W275" s="4"/>
      <c r="Z275" s="4"/>
      <c r="AA275" s="4">
        <f t="shared" si="378"/>
        <v>-11.084905660377354</v>
      </c>
      <c r="AB275" s="4">
        <f t="shared" si="379"/>
        <v>-11.538461538461542</v>
      </c>
      <c r="AC275" s="4">
        <f t="shared" ca="1" si="380"/>
        <v>7.8720787207872123</v>
      </c>
      <c r="AD275" s="4">
        <f t="shared" ca="1" si="381"/>
        <v>1.4965986394557707</v>
      </c>
      <c r="AE275" s="4">
        <f t="shared" si="362"/>
        <v>2.6252078289531244</v>
      </c>
      <c r="AF275" s="4">
        <f t="shared" ca="1" si="363"/>
        <v>1.5037593984962516</v>
      </c>
      <c r="AG275" s="4">
        <f t="shared" ca="1" si="364"/>
        <v>7.2180451127819678</v>
      </c>
      <c r="AH275" s="4">
        <f t="shared" ca="1" si="365"/>
        <v>3.9316239316239399</v>
      </c>
      <c r="AI275" s="4">
        <f t="shared" ca="1" si="366"/>
        <v>-3.3816425120772986</v>
      </c>
      <c r="AJ275" s="4">
        <f t="shared" si="367"/>
        <v>10.998398291510947</v>
      </c>
      <c r="AK275" s="4">
        <f t="shared" si="368"/>
        <v>-21.236337995064037</v>
      </c>
      <c r="AL275" s="4">
        <f t="shared" ca="1" si="361"/>
        <v>1.2285714285714284</v>
      </c>
      <c r="AM275" s="4">
        <f t="shared" ca="1" si="369"/>
        <v>5.7541399146972649</v>
      </c>
      <c r="AN275" s="4">
        <f t="shared" ca="1" si="370"/>
        <v>8.8745474102016395</v>
      </c>
      <c r="AO275" s="4">
        <f t="shared" ca="1" si="371"/>
        <v>4.2502987309606333</v>
      </c>
      <c r="AP275" s="4">
        <f t="shared" ca="1" si="372"/>
        <v>6.8630453758862897</v>
      </c>
      <c r="AQ275" s="4">
        <f t="shared" si="373"/>
        <v>3.0976627847574267</v>
      </c>
      <c r="AR275" s="4">
        <f t="shared" ca="1" si="374"/>
        <v>8.458124537652445</v>
      </c>
      <c r="AS275" s="57">
        <f t="shared" ca="1" si="382"/>
        <v>390.5157142857143</v>
      </c>
      <c r="AT275" s="57">
        <f t="shared" ca="1" si="383"/>
        <v>272</v>
      </c>
      <c r="AW275" s="4">
        <f t="shared" si="421"/>
        <v>-2.2462992077344204</v>
      </c>
      <c r="AX275" s="4">
        <f t="shared" si="384"/>
        <v>-5.5512820512820529</v>
      </c>
      <c r="AY275" s="4">
        <f t="shared" ca="1" si="385"/>
        <v>6.5915686315670792</v>
      </c>
      <c r="AZ275" s="4">
        <f t="shared" ca="1" si="386"/>
        <v>1.3020497710583945</v>
      </c>
      <c r="BA275" s="4">
        <f t="shared" si="387"/>
        <v>4.8931130758811392</v>
      </c>
      <c r="BB275" s="4">
        <f t="shared" ca="1" si="388"/>
        <v>-3.460620720555363E-2</v>
      </c>
      <c r="BC275" s="4">
        <f t="shared" ca="1" si="389"/>
        <v>9.1842908191435928</v>
      </c>
      <c r="BD275" s="4">
        <f t="shared" ca="1" si="390"/>
        <v>2.1993171856061036</v>
      </c>
      <c r="BE275" s="4">
        <f t="shared" ca="1" si="391"/>
        <v>-5.2979045474540518</v>
      </c>
      <c r="BF275" s="4">
        <f t="shared" si="392"/>
        <v>10.02390063918395</v>
      </c>
      <c r="BG275" s="4">
        <f t="shared" si="393"/>
        <v>-22.019223068257752</v>
      </c>
      <c r="BH275" s="4">
        <f t="shared" ca="1" si="394"/>
        <v>6.7667857142857146</v>
      </c>
      <c r="BI275" s="4">
        <f t="shared" ca="1" si="395"/>
        <v>5.8369321152746405</v>
      </c>
      <c r="BJ275" s="4">
        <f t="shared" ca="1" si="396"/>
        <v>9.1618862960406879</v>
      </c>
      <c r="BK275" s="4">
        <f t="shared" ca="1" si="397"/>
        <v>5.2687219717273361</v>
      </c>
      <c r="BL275" s="4">
        <f t="shared" ca="1" si="398"/>
        <v>6.9165457645124997</v>
      </c>
      <c r="BM275" s="4">
        <f t="shared" si="399"/>
        <v>1.8608276946933011</v>
      </c>
      <c r="BN275" s="4">
        <f t="shared" ca="1" si="400"/>
        <v>-2.1945597317700045</v>
      </c>
      <c r="BO275" s="4">
        <f t="shared" ca="1" si="401"/>
        <v>375.07428571428574</v>
      </c>
      <c r="BP275" s="4">
        <f t="shared" ca="1" si="402"/>
        <v>128.80000000000001</v>
      </c>
      <c r="BS275" s="74">
        <f t="shared" si="375"/>
        <v>-0.77128301558091938</v>
      </c>
      <c r="BT275" s="74">
        <f t="shared" si="376"/>
        <v>-1.0960172331186235</v>
      </c>
      <c r="BU275" s="74">
        <f t="shared" ca="1" si="403"/>
        <v>0.98016868035889548</v>
      </c>
      <c r="BV275" s="74">
        <f t="shared" ca="1" si="404"/>
        <v>0.26437364605622782</v>
      </c>
      <c r="BW275" s="74">
        <f t="shared" si="405"/>
        <v>-0.49436124436629436</v>
      </c>
      <c r="BX275" s="74">
        <f t="shared" ca="1" si="406"/>
        <v>0.10401324308310138</v>
      </c>
      <c r="BY275" s="74">
        <f t="shared" ca="1" si="377"/>
        <v>-0.31786816144928337</v>
      </c>
      <c r="BZ275" s="74">
        <f t="shared" ca="1" si="407"/>
        <v>0.3539234816788665</v>
      </c>
      <c r="CA275" s="74">
        <f t="shared" ca="1" si="408"/>
        <v>-1.0249896620269687</v>
      </c>
      <c r="CB275" s="74">
        <f t="shared" si="409"/>
        <v>0.71771768172936901</v>
      </c>
      <c r="CC275" s="74">
        <f t="shared" si="410"/>
        <v>-1.858310428941724</v>
      </c>
      <c r="CD275" s="74">
        <f t="shared" ca="1" si="411"/>
        <v>-0.63558157528445336</v>
      </c>
      <c r="CE275" s="74">
        <f t="shared" ca="1" si="412"/>
        <v>-0.22465828285389533</v>
      </c>
      <c r="CF275" s="74">
        <f t="shared" ca="1" si="413"/>
        <v>-3.4792990713926171E-2</v>
      </c>
      <c r="CG275" s="74">
        <f t="shared" ca="1" si="414"/>
        <v>-0.28821833620477866</v>
      </c>
      <c r="CH275" s="74">
        <f t="shared" ca="1" si="415"/>
        <v>-6.9511490307184259E-2</v>
      </c>
      <c r="CI275" s="74">
        <f t="shared" si="416"/>
        <v>-0.20082577448599903</v>
      </c>
      <c r="CJ275" s="74">
        <f t="shared" ca="1" si="417"/>
        <v>0.9475847083985508</v>
      </c>
      <c r="CK275" s="74">
        <f t="shared" ca="1" si="418"/>
        <v>-2.425237937757811</v>
      </c>
      <c r="CL275" s="74">
        <f t="shared" ca="1" si="419"/>
        <v>0.37685256091406094</v>
      </c>
    </row>
    <row r="276" spans="1:90" x14ac:dyDescent="0.35">
      <c r="A276" s="73" t="s">
        <v>1807</v>
      </c>
      <c r="B276" s="41">
        <f t="shared" si="420"/>
        <v>45733</v>
      </c>
      <c r="C276" s="57">
        <f>'HAVERW (new)'!B331</f>
        <v>375</v>
      </c>
      <c r="D276" s="57">
        <f>'HAVERW (new)'!C331-'HAVERW (new)'!B331</f>
        <v>45</v>
      </c>
      <c r="E276" s="4">
        <f ca="1">AVERAGE(OFFSET('HAVERD (new)'!B$12,(ROWS('Chart Data'!$A$5:$A276)-1)*7,0,7,1))</f>
        <v>126.42857142857143</v>
      </c>
      <c r="F276" s="4">
        <f ca="1">AVERAGE(OFFSET('HAVERD (new)'!C$12,(ROWS('Chart Data'!$A$5:$A276)-1)*7,0,7,1))</f>
        <v>108.71428571428571</v>
      </c>
      <c r="G276" s="57">
        <f>'HAVERW (new)'!Q331</f>
        <v>34099</v>
      </c>
      <c r="H276" s="4">
        <f ca="1">AVERAGE(OFFSET('HAVERD (new)'!O$12,(ROWS('Chart Data'!$A$5:$A276)-1)*7,0,7,1))</f>
        <v>97.142857142857139</v>
      </c>
      <c r="I276" s="4">
        <f ca="1">AVERAGE(OFFSET('HAVERD (new)'!P$12,(ROWS('Chart Data'!$A$5:$A276)-1)*7,0,7,1))</f>
        <v>99.571428571428569</v>
      </c>
      <c r="J276" s="4">
        <f ca="1">AVERAGE(OFFSET('HAVERD (new)'!Q$12,(ROWS('Chart Data'!$A$5:$A276)-1)*7,0,7,1))</f>
        <v>83.571428571428569</v>
      </c>
      <c r="K276" s="4">
        <f ca="1">AVERAGE(OFFSET('HAVERD (new)'!R$12,(ROWS('Chart Data'!$A$5:$A276)-1)*7,0,7,1))</f>
        <v>84.857142857142861</v>
      </c>
      <c r="L276" s="57">
        <f>'HAVERW (new)'!D331</f>
        <v>6046</v>
      </c>
      <c r="M276" s="57">
        <f>'HAVERW (new)'!F331</f>
        <v>97.600000000000009</v>
      </c>
      <c r="N276" s="4">
        <f ca="1">AVERAGE(OFFSET('HAVERD (new)'!D$12,(ROWS('Chart Data'!$A$5:$A276)-1)*7,0,7,1))</f>
        <v>4.7442857142857138</v>
      </c>
      <c r="O276" s="4">
        <f ca="1">AVERAGE(OFFSET('HAVERD (new)'!E$12,(ROWS('Chart Data'!$A$5:$A276)-1)*7,0,7,1))</f>
        <v>97.295714285714283</v>
      </c>
      <c r="P276" s="4">
        <f ca="1">AVERAGE(AVERAGE(OFFSET('HAVERD (new)'!F$12,(ROWS('Chart Data'!$A$5:$A276)-1)*7,0,7,1)),AVERAGE(OFFSET('HAVERD (new)'!J$12,(ROWS('Chart Data'!$A$5:$A276)-1)*7,0,7,1)),AVERAGE(OFFSET('HAVERD (new)'!K$12,(ROWS('Chart Data'!$A$5:$A276)-1)*7,0,7,1)))</f>
        <v>98.130476190476188</v>
      </c>
      <c r="Q276" s="4">
        <f ca="1">AVERAGE(AVERAGE(OFFSET('HAVERD (new)'!H$12,(ROWS('Chart Data'!$A$5:$A276)-1)*7,0,7,1)),AVERAGE(OFFSET('HAVERD (new)'!I$12,(ROWS('Chart Data'!$A$5:$A276)-1)*7,0,7,1)))</f>
        <v>98.840714285714284</v>
      </c>
      <c r="R276" s="4">
        <f ca="1">AVERAGE(AVERAGE(OFFSET('HAVERD (new)'!L$12,(ROWS('Chart Data'!$A$5:$A276)-1)*7,0,7,1)),AVERAGE(OFFSET('HAVERD (new)'!M$12,(ROWS('Chart Data'!$A$5:$A276)-1)*7,0,7,1)))</f>
        <v>99.127142857142857</v>
      </c>
      <c r="S276" s="57">
        <f>'Fuel demand'!C222</f>
        <v>102.06357923239932</v>
      </c>
      <c r="T276" s="57">
        <f ca="1">AVERAGE(OFFSET(Energy!E$1109,(ROWS('Chart Data'!$A$5:$A276)-1)*7,0,7,1))</f>
        <v>644118.71428571432</v>
      </c>
      <c r="U276" s="57">
        <f ca="1">-AVERAGE(OFFSET('HAVERD (new)'!T$12,(ROWS('Chart Data'!$A$5:$A276)-1)*7,0,7,1))</f>
        <v>-536.22714285714289</v>
      </c>
      <c r="V276" s="4">
        <f ca="1">-AVERAGE(OFFSET('HAVERD (new)'!U$12,(ROWS('Chart Data'!$A$5:$A276)-1)*7,0,7,1))*10000</f>
        <v>-128.19999999999999</v>
      </c>
      <c r="W276" s="4"/>
      <c r="Z276" s="4"/>
      <c r="AA276" s="4">
        <f t="shared" si="378"/>
        <v>-6.0150375939849621</v>
      </c>
      <c r="AB276" s="4">
        <f t="shared" si="379"/>
        <v>-9.9999999999999982</v>
      </c>
      <c r="AC276" s="4">
        <f t="shared" ca="1" si="380"/>
        <v>6.2424969987995294</v>
      </c>
      <c r="AD276" s="4">
        <f t="shared" ca="1" si="381"/>
        <v>0.66137566137565162</v>
      </c>
      <c r="AE276" s="4">
        <f t="shared" si="362"/>
        <v>-0.27491006931242845</v>
      </c>
      <c r="AF276" s="4">
        <f t="shared" ca="1" si="363"/>
        <v>0.14727540500736325</v>
      </c>
      <c r="AG276" s="4">
        <f t="shared" ca="1" si="364"/>
        <v>5.9270516717325306</v>
      </c>
      <c r="AH276" s="4">
        <f t="shared" ca="1" si="365"/>
        <v>0.51546391752577136</v>
      </c>
      <c r="AI276" s="4">
        <f t="shared" ca="1" si="366"/>
        <v>-4.5016077170418001</v>
      </c>
      <c r="AJ276" s="4">
        <f t="shared" si="367"/>
        <v>-16.090629800307219</v>
      </c>
      <c r="AK276" s="4">
        <f t="shared" si="368"/>
        <v>-20.678044815975838</v>
      </c>
      <c r="AL276" s="4">
        <f t="shared" ca="1" si="361"/>
        <v>4.7442857142857138</v>
      </c>
      <c r="AM276" s="4">
        <f t="shared" ca="1" si="369"/>
        <v>4.4698050404184508</v>
      </c>
      <c r="AN276" s="4">
        <f t="shared" ca="1" si="370"/>
        <v>3.4020090920950929</v>
      </c>
      <c r="AO276" s="4">
        <f t="shared" ca="1" si="371"/>
        <v>5.8664667314415997</v>
      </c>
      <c r="AP276" s="4">
        <f t="shared" ca="1" si="372"/>
        <v>6.5678633134958808</v>
      </c>
      <c r="AQ276" s="4">
        <f t="shared" si="373"/>
        <v>4.1215390180982636</v>
      </c>
      <c r="AR276" s="4">
        <f t="shared" ca="1" si="374"/>
        <v>1.3681731574480605</v>
      </c>
      <c r="AS276" s="57">
        <f t="shared" ca="1" si="382"/>
        <v>536.22714285714289</v>
      </c>
      <c r="AT276" s="57">
        <f t="shared" ca="1" si="383"/>
        <v>128.19999999999999</v>
      </c>
      <c r="AW276" s="4">
        <f t="shared" si="421"/>
        <v>-4.2081737894767324</v>
      </c>
      <c r="AX276" s="4">
        <f t="shared" si="384"/>
        <v>-7.0512820512820511</v>
      </c>
      <c r="AY276" s="4">
        <f t="shared" ca="1" si="385"/>
        <v>6.5974665131077579</v>
      </c>
      <c r="AZ276" s="4">
        <f t="shared" ca="1" si="386"/>
        <v>1.2578964796984005</v>
      </c>
      <c r="BA276" s="4">
        <f t="shared" si="387"/>
        <v>2.7605544821799195</v>
      </c>
      <c r="BB276" s="4">
        <f t="shared" ca="1" si="388"/>
        <v>0.45334046359515878</v>
      </c>
      <c r="BC276" s="4">
        <f t="shared" ca="1" si="389"/>
        <v>8.434586263551763</v>
      </c>
      <c r="BD276" s="4">
        <f t="shared" ca="1" si="390"/>
        <v>2.210258636685658</v>
      </c>
      <c r="BE276" s="4">
        <f t="shared" ca="1" si="391"/>
        <v>-3.4885238680188504</v>
      </c>
      <c r="BF276" s="4">
        <f t="shared" si="392"/>
        <v>4.3261024591271191</v>
      </c>
      <c r="BG276" s="4">
        <f t="shared" si="393"/>
        <v>-22.520400343467621</v>
      </c>
      <c r="BH276" s="4">
        <f t="shared" ca="1" si="394"/>
        <v>1.949285714285715</v>
      </c>
      <c r="BI276" s="4">
        <f t="shared" ca="1" si="395"/>
        <v>5.0615018511441621</v>
      </c>
      <c r="BJ276" s="4">
        <f t="shared" ca="1" si="396"/>
        <v>6.7874914183711832</v>
      </c>
      <c r="BK276" s="4">
        <f t="shared" ca="1" si="397"/>
        <v>4.8003416501174847</v>
      </c>
      <c r="BL276" s="4">
        <f t="shared" ca="1" si="398"/>
        <v>6.8473043776872355</v>
      </c>
      <c r="BM276" s="4">
        <f t="shared" si="399"/>
        <v>2.7789296695491181</v>
      </c>
      <c r="BN276" s="4">
        <f t="shared" ca="1" si="400"/>
        <v>-0.24026687865019181</v>
      </c>
      <c r="BO276" s="4">
        <f t="shared" ca="1" si="401"/>
        <v>416.92071428571433</v>
      </c>
      <c r="BP276" s="4">
        <f t="shared" ca="1" si="402"/>
        <v>154.75</v>
      </c>
      <c r="BS276" s="74">
        <f t="shared" si="375"/>
        <v>-0.8447721897636179</v>
      </c>
      <c r="BT276" s="74">
        <f t="shared" si="376"/>
        <v>-1.1789159911145048</v>
      </c>
      <c r="BU276" s="74">
        <f t="shared" ca="1" si="403"/>
        <v>1.1120299378062808</v>
      </c>
      <c r="BV276" s="74">
        <f t="shared" ca="1" si="404"/>
        <v>0.46096877945498288</v>
      </c>
      <c r="BW276" s="74">
        <f t="shared" si="405"/>
        <v>-0.70583539774266668</v>
      </c>
      <c r="BX276" s="74">
        <f t="shared" ca="1" si="406"/>
        <v>0.24087277345559444</v>
      </c>
      <c r="BY276" s="74">
        <f t="shared" ca="1" si="377"/>
        <v>-0.39884872188713777</v>
      </c>
      <c r="BZ276" s="74">
        <f t="shared" ca="1" si="407"/>
        <v>-0.46074709012841358</v>
      </c>
      <c r="CA276" s="74">
        <f t="shared" ca="1" si="408"/>
        <v>-1.3120292917841105</v>
      </c>
      <c r="CB276" s="74">
        <f t="shared" si="409"/>
        <v>0.44709269663208595</v>
      </c>
      <c r="CC276" s="74">
        <f t="shared" si="410"/>
        <v>-1.7454911983210766</v>
      </c>
      <c r="CD276" s="74">
        <f t="shared" ca="1" si="411"/>
        <v>-0.32586304051495751</v>
      </c>
      <c r="CE276" s="74">
        <f t="shared" ca="1" si="412"/>
        <v>-0.57566818304539324</v>
      </c>
      <c r="CF276" s="74">
        <f t="shared" ca="1" si="413"/>
        <v>-0.60129330592299568</v>
      </c>
      <c r="CG276" s="74">
        <f t="shared" ca="1" si="414"/>
        <v>-0.24523444596185651</v>
      </c>
      <c r="CH276" s="74">
        <f t="shared" ca="1" si="415"/>
        <v>-0.13066270934955146</v>
      </c>
      <c r="CI276" s="74">
        <f t="shared" si="416"/>
        <v>7.6713136089214207E-2</v>
      </c>
      <c r="CJ276" s="74">
        <f t="shared" ca="1" si="417"/>
        <v>0.17596924729191438</v>
      </c>
      <c r="CK276" s="74">
        <f t="shared" ca="1" si="418"/>
        <v>-4.2724828302996318</v>
      </c>
      <c r="CL276" s="74">
        <f t="shared" ca="1" si="419"/>
        <v>0.59985369029332902</v>
      </c>
    </row>
    <row r="277" spans="1:90" x14ac:dyDescent="0.35">
      <c r="A277" s="73" t="s">
        <v>1808</v>
      </c>
      <c r="B277" s="41">
        <f t="shared" si="420"/>
        <v>45740</v>
      </c>
      <c r="C277" s="57">
        <f>'HAVERW (new)'!B332</f>
        <v>405</v>
      </c>
      <c r="D277" s="57">
        <f>'HAVERW (new)'!C332-'HAVERW (new)'!B332</f>
        <v>45</v>
      </c>
      <c r="E277" s="4">
        <f ca="1">AVERAGE(OFFSET('HAVERD (new)'!B$12,(ROWS('Chart Data'!$A$5:$A277)-1)*7,0,7,1))</f>
        <v>130.14285714285714</v>
      </c>
      <c r="F277" s="4">
        <f ca="1">AVERAGE(OFFSET('HAVERD (new)'!C$12,(ROWS('Chart Data'!$A$5:$A277)-1)*7,0,7,1))</f>
        <v>109.57142857142857</v>
      </c>
      <c r="G277" s="57">
        <f>'HAVERW (new)'!Q332</f>
        <v>35504</v>
      </c>
      <c r="H277" s="4">
        <f ca="1">AVERAGE(OFFSET('HAVERD (new)'!O$12,(ROWS('Chart Data'!$A$5:$A277)-1)*7,0,7,1))</f>
        <v>100.71428571428571</v>
      </c>
      <c r="I277" s="4">
        <f ca="1">AVERAGE(OFFSET('HAVERD (new)'!P$12,(ROWS('Chart Data'!$A$5:$A277)-1)*7,0,7,1))</f>
        <v>98.142857142857139</v>
      </c>
      <c r="J277" s="4">
        <f ca="1">AVERAGE(OFFSET('HAVERD (new)'!Q$12,(ROWS('Chart Data'!$A$5:$A277)-1)*7,0,7,1))</f>
        <v>86.571428571428569</v>
      </c>
      <c r="K277" s="4">
        <f ca="1">AVERAGE(OFFSET('HAVERD (new)'!R$12,(ROWS('Chart Data'!$A$5:$A277)-1)*7,0,7,1))</f>
        <v>86</v>
      </c>
      <c r="L277" s="57">
        <f>'HAVERW (new)'!D332</f>
        <v>8825</v>
      </c>
      <c r="M277" s="57">
        <f>'HAVERW (new)'!F332</f>
        <v>96.98571428571428</v>
      </c>
      <c r="N277" s="4">
        <f ca="1">AVERAGE(OFFSET('HAVERD (new)'!D$12,(ROWS('Chart Data'!$A$5:$A277)-1)*7,0,7,1))</f>
        <v>12.505714285714285</v>
      </c>
      <c r="O277" s="4">
        <f ca="1">AVERAGE(OFFSET('HAVERD (new)'!E$12,(ROWS('Chart Data'!$A$5:$A277)-1)*7,0,7,1))</f>
        <v>100.78</v>
      </c>
      <c r="P277" s="4">
        <f ca="1">AVERAGE(AVERAGE(OFFSET('HAVERD (new)'!F$12,(ROWS('Chart Data'!$A$5:$A277)-1)*7,0,7,1)),AVERAGE(OFFSET('HAVERD (new)'!J$12,(ROWS('Chart Data'!$A$5:$A277)-1)*7,0,7,1)),AVERAGE(OFFSET('HAVERD (new)'!K$12,(ROWS('Chart Data'!$A$5:$A277)-1)*7,0,7,1)))</f>
        <v>105.85190476190478</v>
      </c>
      <c r="Q277" s="4">
        <f ca="1">AVERAGE(AVERAGE(OFFSET('HAVERD (new)'!H$12,(ROWS('Chart Data'!$A$5:$A277)-1)*7,0,7,1)),AVERAGE(OFFSET('HAVERD (new)'!I$12,(ROWS('Chart Data'!$A$5:$A277)-1)*7,0,7,1)))</f>
        <v>98.017142857142858</v>
      </c>
      <c r="R277" s="4">
        <f ca="1">AVERAGE(AVERAGE(OFFSET('HAVERD (new)'!L$12,(ROWS('Chart Data'!$A$5:$A277)-1)*7,0,7,1)),AVERAGE(OFFSET('HAVERD (new)'!M$12,(ROWS('Chart Data'!$A$5:$A277)-1)*7,0,7,1)))</f>
        <v>100.19714285714286</v>
      </c>
      <c r="S277" s="57">
        <f>'Fuel demand'!C223</f>
        <v>101.39387206604496</v>
      </c>
      <c r="T277" s="57">
        <f ca="1">AVERAGE(OFFSET(Energy!E$1109,(ROWS('Chart Data'!$A$5:$A277)-1)*7,0,7,1))</f>
        <v>573974.28571428568</v>
      </c>
      <c r="U277" s="57">
        <f ca="1">-AVERAGE(OFFSET('HAVERD (new)'!T$12,(ROWS('Chart Data'!$A$5:$A277)-1)*7,0,7,1))</f>
        <v>-707.36285714285714</v>
      </c>
      <c r="V277" s="4">
        <f ca="1">-AVERAGE(OFFSET('HAVERD (new)'!U$12,(ROWS('Chart Data'!$A$5:$A277)-1)*7,0,7,1))*10000</f>
        <v>-58.2</v>
      </c>
      <c r="W277" s="4"/>
      <c r="Z277" s="4"/>
      <c r="AA277" s="4">
        <f t="shared" si="378"/>
        <v>7.4270557029177731</v>
      </c>
      <c r="AB277" s="4">
        <f t="shared" si="379"/>
        <v>-11.764705882352944</v>
      </c>
      <c r="AC277" s="4">
        <f t="shared" ca="1" si="380"/>
        <v>17.245817245817243</v>
      </c>
      <c r="AD277" s="4">
        <f t="shared" ca="1" si="381"/>
        <v>18.364197530864203</v>
      </c>
      <c r="AE277" s="4">
        <f t="shared" si="362"/>
        <v>0.53803024296312785</v>
      </c>
      <c r="AF277" s="4">
        <f t="shared" ca="1" si="363"/>
        <v>6.8181818181818121</v>
      </c>
      <c r="AG277" s="4">
        <f t="shared" ca="1" si="364"/>
        <v>4.8854961832061061</v>
      </c>
      <c r="AH277" s="4">
        <f t="shared" ca="1" si="365"/>
        <v>-0.81833060556465442</v>
      </c>
      <c r="AI277" s="4">
        <f t="shared" ca="1" si="366"/>
        <v>-5.9375000000000071</v>
      </c>
      <c r="AJ277" s="4">
        <f t="shared" si="367"/>
        <v>-127.85954040795251</v>
      </c>
      <c r="AK277" s="4">
        <f t="shared" si="368"/>
        <v>-18.46024501561374</v>
      </c>
      <c r="AL277" s="4">
        <f t="shared" ca="1" si="361"/>
        <v>12.505714285714285</v>
      </c>
      <c r="AM277" s="4">
        <f t="shared" ca="1" si="369"/>
        <v>-0.20229455785200079</v>
      </c>
      <c r="AN277" s="4">
        <f t="shared" ca="1" si="370"/>
        <v>-1.2807929902785564</v>
      </c>
      <c r="AO277" s="4">
        <f t="shared" ca="1" si="371"/>
        <v>0.12476924985225235</v>
      </c>
      <c r="AP277" s="4">
        <f t="shared" ca="1" si="372"/>
        <v>0.4072809522787102</v>
      </c>
      <c r="AQ277" s="4">
        <f t="shared" si="373"/>
        <v>2.9057806296861166</v>
      </c>
      <c r="AR277" s="4">
        <f t="shared" ca="1" si="374"/>
        <v>-5.0422732073680869</v>
      </c>
      <c r="AS277" s="57">
        <f t="shared" ca="1" si="382"/>
        <v>707.36285714285714</v>
      </c>
      <c r="AT277" s="57">
        <f t="shared" ca="1" si="383"/>
        <v>58.2</v>
      </c>
      <c r="AW277" s="4">
        <f t="shared" si="421"/>
        <v>-1.829216652259039</v>
      </c>
      <c r="AX277" s="4">
        <f t="shared" si="384"/>
        <v>-9.9924585218702866</v>
      </c>
      <c r="AY277" s="4">
        <f t="shared" ca="1" si="385"/>
        <v>9.1890191046603515</v>
      </c>
      <c r="AZ277" s="4">
        <f t="shared" ca="1" si="386"/>
        <v>5.4706790123456752</v>
      </c>
      <c r="BA277" s="4">
        <f t="shared" si="387"/>
        <v>1.8168484110589995</v>
      </c>
      <c r="BB277" s="4">
        <f t="shared" ca="1" si="388"/>
        <v>1.971318753961504</v>
      </c>
      <c r="BC277" s="4">
        <f t="shared" ca="1" si="389"/>
        <v>6.8957079434226909</v>
      </c>
      <c r="BD277" s="4">
        <f t="shared" ca="1" si="390"/>
        <v>1.5526282093472092</v>
      </c>
      <c r="BE277" s="4">
        <f t="shared" ca="1" si="391"/>
        <v>-4.2213165895378379</v>
      </c>
      <c r="BF277" s="4">
        <f t="shared" si="392"/>
        <v>-32.776852540746816</v>
      </c>
      <c r="BG277" s="4">
        <f t="shared" si="393"/>
        <v>-21.074323157455389</v>
      </c>
      <c r="BH277" s="4">
        <f t="shared" ca="1" si="394"/>
        <v>3.0028571428571427</v>
      </c>
      <c r="BI277" s="4">
        <f t="shared" ca="1" si="395"/>
        <v>3.9721940008833418</v>
      </c>
      <c r="BJ277" s="4">
        <f t="shared" ca="1" si="396"/>
        <v>4.9428525259785054</v>
      </c>
      <c r="BK277" s="4">
        <f t="shared" ca="1" si="397"/>
        <v>3.6398373967168824</v>
      </c>
      <c r="BL277" s="4">
        <f t="shared" ca="1" si="398"/>
        <v>5.0111213170278948</v>
      </c>
      <c r="BM277" s="4">
        <f t="shared" si="399"/>
        <v>2.9502457933540063</v>
      </c>
      <c r="BN277" s="4">
        <f t="shared" ca="1" si="400"/>
        <v>-0.29963300983892349</v>
      </c>
      <c r="BO277" s="4">
        <f t="shared" ca="1" si="401"/>
        <v>508.68321428571431</v>
      </c>
      <c r="BP277" s="4">
        <f t="shared" ca="1" si="402"/>
        <v>165.85000000000002</v>
      </c>
      <c r="BS277" s="74">
        <f t="shared" si="375"/>
        <v>0.25756542297686091</v>
      </c>
      <c r="BT277" s="74">
        <f t="shared" si="376"/>
        <v>-1.1789159911145048</v>
      </c>
      <c r="BU277" s="74">
        <f t="shared" ca="1" si="403"/>
        <v>1.5405790245102837</v>
      </c>
      <c r="BV277" s="74">
        <f t="shared" ca="1" si="404"/>
        <v>0.5396068328144854</v>
      </c>
      <c r="BW277" s="74">
        <f t="shared" si="405"/>
        <v>-0.43173836315428743</v>
      </c>
      <c r="BX277" s="74">
        <f t="shared" ca="1" si="406"/>
        <v>0.92517042531806515</v>
      </c>
      <c r="BY277" s="74">
        <f t="shared" ca="1" si="377"/>
        <v>-0.56507317374649668</v>
      </c>
      <c r="BZ277" s="74">
        <f t="shared" ca="1" si="407"/>
        <v>0.28308256239127555</v>
      </c>
      <c r="CA277" s="74">
        <f t="shared" ca="1" si="408"/>
        <v>-0.92930978544125153</v>
      </c>
      <c r="CB277" s="74">
        <f t="shared" si="409"/>
        <v>1.6562033615603007</v>
      </c>
      <c r="CC277" s="74">
        <f t="shared" si="410"/>
        <v>-1.7828083284494454</v>
      </c>
      <c r="CD277" s="74">
        <f t="shared" ca="1" si="411"/>
        <v>0.35788372884817571</v>
      </c>
      <c r="CE277" s="74">
        <f t="shared" ca="1" si="412"/>
        <v>-2.9329225440372041E-2</v>
      </c>
      <c r="CF277" s="74">
        <f t="shared" ca="1" si="413"/>
        <v>0.36289296584305047</v>
      </c>
      <c r="CG277" s="74">
        <f t="shared" ca="1" si="414"/>
        <v>-0.33856858051946659</v>
      </c>
      <c r="CH277" s="74">
        <f t="shared" ca="1" si="415"/>
        <v>-1.3670977388545216E-2</v>
      </c>
      <c r="CI277" s="74">
        <f t="shared" si="416"/>
        <v>-8.5781640875717352E-2</v>
      </c>
      <c r="CJ277" s="74">
        <f t="shared" ca="1" si="417"/>
        <v>-0.62487388684809519</v>
      </c>
      <c r="CK277" s="74">
        <f t="shared" ca="1" si="418"/>
        <v>-6.4420420559907949</v>
      </c>
      <c r="CL277" s="74">
        <f t="shared" ca="1" si="419"/>
        <v>0.70840778665319526</v>
      </c>
    </row>
    <row r="278" spans="1:90" x14ac:dyDescent="0.35">
      <c r="A278" s="73" t="s">
        <v>1809</v>
      </c>
      <c r="B278" s="41">
        <f t="shared" si="420"/>
        <v>45747</v>
      </c>
      <c r="C278" s="57">
        <f>'HAVERW (new)'!B333</f>
        <v>412</v>
      </c>
      <c r="D278" s="57">
        <f>'HAVERW (new)'!C333-'HAVERW (new)'!B333</f>
        <v>50</v>
      </c>
      <c r="E278" s="4">
        <f ca="1">AVERAGE(OFFSET('HAVERD (new)'!B$12,(ROWS('Chart Data'!$A$5:$A278)-1)*7,0,7,1))</f>
        <v>128</v>
      </c>
      <c r="F278" s="4">
        <f ca="1">AVERAGE(OFFSET('HAVERD (new)'!C$12,(ROWS('Chart Data'!$A$5:$A278)-1)*7,0,7,1))</f>
        <v>109.71428571428571</v>
      </c>
      <c r="G278" s="57">
        <f>'HAVERW (new)'!Q333</f>
        <v>39281</v>
      </c>
      <c r="H278" s="4">
        <f ca="1">AVERAGE(OFFSET('HAVERD (new)'!O$12,(ROWS('Chart Data'!$A$5:$A278)-1)*7,0,7,1))</f>
        <v>99.714285714285708</v>
      </c>
      <c r="I278" s="4">
        <f ca="1">AVERAGE(OFFSET('HAVERD (new)'!P$12,(ROWS('Chart Data'!$A$5:$A278)-1)*7,0,7,1))</f>
        <v>99.857142857142861</v>
      </c>
      <c r="J278" s="4">
        <f ca="1">AVERAGE(OFFSET('HAVERD (new)'!Q$12,(ROWS('Chart Data'!$A$5:$A278)-1)*7,0,7,1))</f>
        <v>87.571428571428569</v>
      </c>
      <c r="K278" s="4">
        <f ca="1">AVERAGE(OFFSET('HAVERD (new)'!R$12,(ROWS('Chart Data'!$A$5:$A278)-1)*7,0,7,1))</f>
        <v>86.142857142857139</v>
      </c>
      <c r="L278" s="57">
        <f>'HAVERW (new)'!D333</f>
        <v>5979</v>
      </c>
      <c r="M278" s="57">
        <f>'HAVERW (new)'!F333</f>
        <v>100.02857142857144</v>
      </c>
      <c r="N278" s="4">
        <f ca="1">AVERAGE(OFFSET('HAVERD (new)'!D$12,(ROWS('Chart Data'!$A$5:$A278)-1)*7,0,7,1))</f>
        <v>-5.4414285714285713</v>
      </c>
      <c r="O278" s="4">
        <f ca="1">AVERAGE(OFFSET('HAVERD (new)'!E$12,(ROWS('Chart Data'!$A$5:$A278)-1)*7,0,7,1))</f>
        <v>112.22428571428573</v>
      </c>
      <c r="P278" s="4">
        <f ca="1">AVERAGE(AVERAGE(OFFSET('HAVERD (new)'!F$12,(ROWS('Chart Data'!$A$5:$A278)-1)*7,0,7,1)),AVERAGE(OFFSET('HAVERD (new)'!J$12,(ROWS('Chart Data'!$A$5:$A278)-1)*7,0,7,1)),AVERAGE(OFFSET('HAVERD (new)'!K$12,(ROWS('Chart Data'!$A$5:$A278)-1)*7,0,7,1)))</f>
        <v>127.34904761904762</v>
      </c>
      <c r="Q278" s="4">
        <f ca="1">AVERAGE(AVERAGE(OFFSET('HAVERD (new)'!H$12,(ROWS('Chart Data'!$A$5:$A278)-1)*7,0,7,1)),AVERAGE(OFFSET('HAVERD (new)'!I$12,(ROWS('Chart Data'!$A$5:$A278)-1)*7,0,7,1)))</f>
        <v>105.18857142857144</v>
      </c>
      <c r="R278" s="4">
        <f ca="1">AVERAGE(AVERAGE(OFFSET('HAVERD (new)'!L$12,(ROWS('Chart Data'!$A$5:$A278)-1)*7,0,7,1)),AVERAGE(OFFSET('HAVERD (new)'!M$12,(ROWS('Chart Data'!$A$5:$A278)-1)*7,0,7,1)))</f>
        <v>108.47714285714287</v>
      </c>
      <c r="S278" s="57">
        <f>'Fuel demand'!C224</f>
        <v>99.569697486787703</v>
      </c>
      <c r="T278" s="57">
        <f ca="1">AVERAGE(OFFSET(Energy!E$1109,(ROWS('Chart Data'!$A$5:$A278)-1)*7,0,7,1))</f>
        <v>569170.42857142852</v>
      </c>
      <c r="U278" s="57">
        <f ca="1">-AVERAGE(OFFSET('HAVERD (new)'!T$12,(ROWS('Chart Data'!$A$5:$A278)-1)*7,0,7,1))</f>
        <v>-676.33571428571429</v>
      </c>
      <c r="V278" s="4">
        <f ca="1">-AVERAGE(OFFSET('HAVERD (new)'!U$12,(ROWS('Chart Data'!$A$5:$A278)-1)*7,0,7,1))*10000</f>
        <v>-417.2</v>
      </c>
      <c r="W278" s="4"/>
      <c r="Z278" s="4"/>
      <c r="AA278" s="4">
        <f t="shared" si="378"/>
        <v>10.45576407506703</v>
      </c>
      <c r="AB278" s="4">
        <f t="shared" si="379"/>
        <v>-9.0909090909090935</v>
      </c>
      <c r="AC278" s="4">
        <f t="shared" ca="1" si="380"/>
        <v>18.20580474934037</v>
      </c>
      <c r="AD278" s="4">
        <f t="shared" ca="1" si="381"/>
        <v>14.456035767511155</v>
      </c>
      <c r="AE278" s="4">
        <f t="shared" si="362"/>
        <v>4.1770540497533482</v>
      </c>
      <c r="AF278" s="4">
        <f t="shared" ca="1" si="363"/>
        <v>7.5500770416024654</v>
      </c>
      <c r="AG278" s="4">
        <f t="shared" ca="1" si="364"/>
        <v>3.0973451327433565</v>
      </c>
      <c r="AH278" s="4">
        <f t="shared" ca="1" si="365"/>
        <v>4.0747028862478718</v>
      </c>
      <c r="AI278" s="4">
        <f t="shared" ca="1" si="366"/>
        <v>1.6863406408094361</v>
      </c>
      <c r="AJ278" s="4">
        <f t="shared" si="367"/>
        <v>-40.980900730959682</v>
      </c>
      <c r="AK278" s="4">
        <f t="shared" si="368"/>
        <v>-7.6496966499604246</v>
      </c>
      <c r="AL278" s="4">
        <f t="shared" ref="AL278:AL305" ca="1" si="422">N278</f>
        <v>-5.4414285714285713</v>
      </c>
      <c r="AM278" s="4">
        <f t="shared" ca="1" si="369"/>
        <v>3.9209979760030711</v>
      </c>
      <c r="AN278" s="4">
        <f t="shared" ca="1" si="370"/>
        <v>5.1015515696477332</v>
      </c>
      <c r="AO278" s="4">
        <f t="shared" ca="1" si="371"/>
        <v>0.72225869993434166</v>
      </c>
      <c r="AP278" s="4">
        <f t="shared" ca="1" si="372"/>
        <v>2.8414323636166694</v>
      </c>
      <c r="AQ278" s="4">
        <f t="shared" si="373"/>
        <v>-0.20335875683377136</v>
      </c>
      <c r="AR278" s="4">
        <f t="shared" ca="1" si="374"/>
        <v>-4.1468897004037668</v>
      </c>
      <c r="AS278" s="57">
        <f t="shared" ca="1" si="382"/>
        <v>676.33571428571429</v>
      </c>
      <c r="AT278" s="57">
        <f t="shared" ca="1" si="383"/>
        <v>417.2</v>
      </c>
      <c r="AW278" s="4">
        <f t="shared" si="421"/>
        <v>0.19571913090562187</v>
      </c>
      <c r="AX278" s="4">
        <f t="shared" si="384"/>
        <v>-10.598519127930894</v>
      </c>
      <c r="AY278" s="4">
        <f t="shared" ca="1" si="385"/>
        <v>12.391549428686089</v>
      </c>
      <c r="AZ278" s="4">
        <f t="shared" ca="1" si="386"/>
        <v>8.7445518998016958</v>
      </c>
      <c r="BA278" s="4">
        <f t="shared" si="387"/>
        <v>1.7663455130892931</v>
      </c>
      <c r="BB278" s="4">
        <f t="shared" ca="1" si="388"/>
        <v>4.0048234158219724</v>
      </c>
      <c r="BC278" s="4">
        <f t="shared" ca="1" si="389"/>
        <v>5.2819845251159903</v>
      </c>
      <c r="BD278" s="4">
        <f t="shared" ca="1" si="390"/>
        <v>1.925865032458232</v>
      </c>
      <c r="BE278" s="4">
        <f t="shared" ca="1" si="391"/>
        <v>-3.0336023970774173</v>
      </c>
      <c r="BF278" s="4">
        <f t="shared" si="392"/>
        <v>-43.483168161927118</v>
      </c>
      <c r="BG278" s="4">
        <f t="shared" si="393"/>
        <v>-17.006081119153507</v>
      </c>
      <c r="BH278" s="4">
        <f t="shared" ca="1" si="394"/>
        <v>3.2592857142857143</v>
      </c>
      <c r="BI278" s="4">
        <f t="shared" ca="1" si="395"/>
        <v>3.4856620933166962</v>
      </c>
      <c r="BJ278" s="4">
        <f t="shared" ca="1" si="396"/>
        <v>4.024328770416477</v>
      </c>
      <c r="BK278" s="4">
        <f t="shared" ca="1" si="397"/>
        <v>2.7409483530472065</v>
      </c>
      <c r="BL278" s="4">
        <f t="shared" ca="1" si="398"/>
        <v>4.1699055013193878</v>
      </c>
      <c r="BM278" s="4">
        <f t="shared" si="399"/>
        <v>2.4804059189270085</v>
      </c>
      <c r="BN278" s="4">
        <f t="shared" ca="1" si="400"/>
        <v>0.15928369683216292</v>
      </c>
      <c r="BO278" s="4">
        <f t="shared" ca="1" si="401"/>
        <v>577.6103571428572</v>
      </c>
      <c r="BP278" s="4">
        <f t="shared" ca="1" si="402"/>
        <v>218.89999999999998</v>
      </c>
      <c r="BS278" s="74">
        <f t="shared" si="375"/>
        <v>0.51477753261630599</v>
      </c>
      <c r="BT278" s="74">
        <f t="shared" si="376"/>
        <v>-0.76442220113509818</v>
      </c>
      <c r="BU278" s="74">
        <f t="shared" ca="1" si="403"/>
        <v>1.293339166796436</v>
      </c>
      <c r="BV278" s="74">
        <f t="shared" ca="1" si="404"/>
        <v>0.55271317504106876</v>
      </c>
      <c r="BW278" s="74">
        <f t="shared" si="405"/>
        <v>0.30510469708792498</v>
      </c>
      <c r="BX278" s="74">
        <f t="shared" ca="1" si="406"/>
        <v>0.73356708279657323</v>
      </c>
      <c r="BY278" s="74">
        <f t="shared" ca="1" si="377"/>
        <v>-0.73938214096759824</v>
      </c>
      <c r="BZ278" s="74">
        <f t="shared" ca="1" si="407"/>
        <v>0.53102577989783861</v>
      </c>
      <c r="CA278" s="74">
        <f t="shared" ca="1" si="408"/>
        <v>-0.88146984714839527</v>
      </c>
      <c r="CB278" s="74">
        <f t="shared" si="409"/>
        <v>0.41794177380006353</v>
      </c>
      <c r="CC278" s="74">
        <f t="shared" si="410"/>
        <v>-1.5979583582786916</v>
      </c>
      <c r="CD278" s="74">
        <f t="shared" ca="1" si="411"/>
        <v>-1.2231784216228427</v>
      </c>
      <c r="CE278" s="74">
        <f t="shared" ca="1" si="412"/>
        <v>1.7651444889400396</v>
      </c>
      <c r="CF278" s="74">
        <f t="shared" ca="1" si="413"/>
        <v>3.0472731726026105</v>
      </c>
      <c r="CG278" s="74">
        <f t="shared" ca="1" si="414"/>
        <v>0.47415883574975154</v>
      </c>
      <c r="CH278" s="74">
        <f t="shared" ca="1" si="415"/>
        <v>0.89164821946858119</v>
      </c>
      <c r="CI278" s="74">
        <f t="shared" si="416"/>
        <v>-0.52839127131330565</v>
      </c>
      <c r="CJ278" s="74">
        <f t="shared" ca="1" si="417"/>
        <v>-0.67971981101624246</v>
      </c>
      <c r="CK278" s="74">
        <f t="shared" ca="1" si="418"/>
        <v>-6.0486979529582277</v>
      </c>
      <c r="CL278" s="74">
        <f t="shared" ca="1" si="419"/>
        <v>0.15168034960759558</v>
      </c>
    </row>
    <row r="279" spans="1:90" x14ac:dyDescent="0.35">
      <c r="A279" s="73" t="s">
        <v>1810</v>
      </c>
      <c r="B279" s="41">
        <f t="shared" si="420"/>
        <v>45754</v>
      </c>
      <c r="C279" s="57">
        <f>'HAVERW (new)'!B334</f>
        <v>398</v>
      </c>
      <c r="D279" s="57">
        <f>'HAVERW (new)'!C334-'HAVERW (new)'!B334</f>
        <v>52</v>
      </c>
      <c r="E279" s="4">
        <f ca="1">AVERAGE(OFFSET('HAVERD (new)'!B$12,(ROWS('Chart Data'!$A$5:$A279)-1)*7,0,7,1))</f>
        <v>125.14285714285714</v>
      </c>
      <c r="F279" s="4">
        <f ca="1">AVERAGE(OFFSET('HAVERD (new)'!C$12,(ROWS('Chart Data'!$A$5:$A279)-1)*7,0,7,1))</f>
        <v>107.57142857142857</v>
      </c>
      <c r="G279" s="57">
        <f>'HAVERW (new)'!Q334</f>
        <v>39560</v>
      </c>
      <c r="H279" s="4">
        <f ca="1">AVERAGE(OFFSET('HAVERD (new)'!O$12,(ROWS('Chart Data'!$A$5:$A279)-1)*7,0,7,1))</f>
        <v>98.142857142857139</v>
      </c>
      <c r="I279" s="4">
        <f ca="1">AVERAGE(OFFSET('HAVERD (new)'!P$12,(ROWS('Chart Data'!$A$5:$A279)-1)*7,0,7,1))</f>
        <v>108.71428571428571</v>
      </c>
      <c r="J279" s="4">
        <f ca="1">AVERAGE(OFFSET('HAVERD (new)'!Q$12,(ROWS('Chart Data'!$A$5:$A279)-1)*7,0,7,1))</f>
        <v>87.428571428571431</v>
      </c>
      <c r="K279" s="4">
        <f ca="1">AVERAGE(OFFSET('HAVERD (new)'!R$12,(ROWS('Chart Data'!$A$5:$A279)-1)*7,0,7,1))</f>
        <v>86.714285714285708</v>
      </c>
      <c r="L279" s="57">
        <f>'HAVERW (new)'!D334</f>
        <v>6097</v>
      </c>
      <c r="M279" s="57">
        <f>'HAVERW (new)'!F334</f>
        <v>102.01428571428572</v>
      </c>
      <c r="N279" s="4">
        <f ca="1">AVERAGE(OFFSET('HAVERD (new)'!D$12,(ROWS('Chart Data'!$A$5:$A279)-1)*7,0,7,1))</f>
        <v>2.9528571428571424</v>
      </c>
      <c r="O279" s="4">
        <f ca="1">AVERAGE(OFFSET('HAVERD (new)'!E$12,(ROWS('Chart Data'!$A$5:$A279)-1)*7,0,7,1))</f>
        <v>112.99571428571429</v>
      </c>
      <c r="P279" s="4">
        <f ca="1">AVERAGE(AVERAGE(OFFSET('HAVERD (new)'!F$12,(ROWS('Chart Data'!$A$5:$A279)-1)*7,0,7,1)),AVERAGE(OFFSET('HAVERD (new)'!J$12,(ROWS('Chart Data'!$A$5:$A279)-1)*7,0,7,1)),AVERAGE(OFFSET('HAVERD (new)'!K$12,(ROWS('Chart Data'!$A$5:$A279)-1)*7,0,7,1)))</f>
        <v>127.60047619047621</v>
      </c>
      <c r="Q279" s="4">
        <f ca="1">AVERAGE(AVERAGE(OFFSET('HAVERD (new)'!H$12,(ROWS('Chart Data'!$A$5:$A279)-1)*7,0,7,1)),AVERAGE(OFFSET('HAVERD (new)'!I$12,(ROWS('Chart Data'!$A$5:$A279)-1)*7,0,7,1)))</f>
        <v>108.06285714285713</v>
      </c>
      <c r="R279" s="4">
        <f ca="1">AVERAGE(AVERAGE(OFFSET('HAVERD (new)'!L$12,(ROWS('Chart Data'!$A$5:$A279)-1)*7,0,7,1)),AVERAGE(OFFSET('HAVERD (new)'!M$12,(ROWS('Chart Data'!$A$5:$A279)-1)*7,0,7,1)))</f>
        <v>110.16357142857143</v>
      </c>
      <c r="S279" s="57">
        <f>'Fuel demand'!C225</f>
        <v>103.31044524185704</v>
      </c>
      <c r="T279" s="57">
        <f ca="1">AVERAGE(OFFSET(Energy!E$1109,(ROWS('Chart Data'!$A$5:$A279)-1)*7,0,7,1))</f>
        <v>577963</v>
      </c>
      <c r="U279" s="57">
        <f ca="1">-AVERAGE(OFFSET('HAVERD (new)'!T$12,(ROWS('Chart Data'!$A$5:$A279)-1)*7,0,7,1))</f>
        <v>-744.69714285714292</v>
      </c>
      <c r="V279" s="4">
        <f ca="1">-AVERAGE(OFFSET('HAVERD (new)'!U$12,(ROWS('Chart Data'!$A$5:$A279)-1)*7,0,7,1))*10000</f>
        <v>-2489.4</v>
      </c>
      <c r="W279" s="4"/>
      <c r="Z279" s="4"/>
      <c r="AA279" s="4">
        <f t="shared" si="378"/>
        <v>-1.4851485148514865</v>
      </c>
      <c r="AB279" s="4">
        <f t="shared" si="379"/>
        <v>1.9607843137254832</v>
      </c>
      <c r="AC279" s="4">
        <f t="shared" ca="1" si="380"/>
        <v>6.3106796116504826</v>
      </c>
      <c r="AD279" s="4">
        <f t="shared" ca="1" si="381"/>
        <v>1.8944519621109546</v>
      </c>
      <c r="AE279" s="4">
        <f t="shared" si="362"/>
        <v>2.8895419906889597</v>
      </c>
      <c r="AF279" s="4">
        <f t="shared" ca="1" si="363"/>
        <v>1.6272189349112454</v>
      </c>
      <c r="AG279" s="4">
        <f t="shared" ca="1" si="364"/>
        <v>19.842519685039363</v>
      </c>
      <c r="AH279" s="4">
        <f t="shared" ca="1" si="365"/>
        <v>7.1803852889667397</v>
      </c>
      <c r="AI279" s="4">
        <f t="shared" ca="1" si="366"/>
        <v>-3.1897926634768758</v>
      </c>
      <c r="AJ279" s="4">
        <f t="shared" si="367"/>
        <v>-75.453237410071949</v>
      </c>
      <c r="AK279" s="4">
        <f t="shared" si="368"/>
        <v>-7.7628519762335308</v>
      </c>
      <c r="AL279" s="4">
        <f t="shared" ca="1" si="422"/>
        <v>2.9528571428571424</v>
      </c>
      <c r="AM279" s="4">
        <f t="shared" ca="1" si="369"/>
        <v>9.5860234420460664</v>
      </c>
      <c r="AN279" s="4">
        <f t="shared" ca="1" si="370"/>
        <v>13.643438468813507</v>
      </c>
      <c r="AO279" s="4">
        <f t="shared" ca="1" si="371"/>
        <v>7.947199429183005</v>
      </c>
      <c r="AP279" s="4">
        <f t="shared" ca="1" si="372"/>
        <v>8.9511013153618979</v>
      </c>
      <c r="AQ279" s="4">
        <f t="shared" si="373"/>
        <v>6.3402356449777875</v>
      </c>
      <c r="AR279" s="4">
        <f t="shared" ca="1" si="374"/>
        <v>0.8221795083619643</v>
      </c>
      <c r="AS279" s="57">
        <f t="shared" ca="1" si="382"/>
        <v>744.69714285714292</v>
      </c>
      <c r="AT279" s="57">
        <f t="shared" ca="1" si="383"/>
        <v>2489.4</v>
      </c>
      <c r="AW279" s="4">
        <f t="shared" si="421"/>
        <v>2.5956584172870887</v>
      </c>
      <c r="AX279" s="4">
        <f t="shared" si="384"/>
        <v>-7.2237076648841381</v>
      </c>
      <c r="AY279" s="4">
        <f t="shared" ca="1" si="385"/>
        <v>12.001199651401908</v>
      </c>
      <c r="AZ279" s="4">
        <f t="shared" ca="1" si="386"/>
        <v>8.8440152304654909</v>
      </c>
      <c r="BA279" s="4">
        <f t="shared" si="387"/>
        <v>1.8324290535232519</v>
      </c>
      <c r="BB279" s="4">
        <f t="shared" ca="1" si="388"/>
        <v>4.0356882999257211</v>
      </c>
      <c r="BC279" s="4">
        <f t="shared" ca="1" si="389"/>
        <v>8.4381031681803389</v>
      </c>
      <c r="BD279" s="4">
        <f t="shared" ca="1" si="390"/>
        <v>2.7380553717939322</v>
      </c>
      <c r="BE279" s="4">
        <f t="shared" ca="1" si="391"/>
        <v>-2.9856399349273115</v>
      </c>
      <c r="BF279" s="4">
        <f t="shared" si="392"/>
        <v>-65.09607708732284</v>
      </c>
      <c r="BG279" s="4">
        <f t="shared" si="393"/>
        <v>-13.637709614445882</v>
      </c>
      <c r="BH279" s="4">
        <f t="shared" ca="1" si="394"/>
        <v>3.6903571428571431</v>
      </c>
      <c r="BI279" s="4">
        <f t="shared" ca="1" si="395"/>
        <v>4.4436329751538972</v>
      </c>
      <c r="BJ279" s="4">
        <f t="shared" ca="1" si="396"/>
        <v>5.2165515350694438</v>
      </c>
      <c r="BK279" s="4">
        <f t="shared" ca="1" si="397"/>
        <v>3.6651735276027999</v>
      </c>
      <c r="BL279" s="4">
        <f t="shared" ca="1" si="398"/>
        <v>4.69191948618829</v>
      </c>
      <c r="BM279" s="4">
        <f t="shared" si="399"/>
        <v>3.2910491339820993</v>
      </c>
      <c r="BN279" s="4">
        <f t="shared" ca="1" si="400"/>
        <v>-1.7497025604904572</v>
      </c>
      <c r="BO279" s="4">
        <f t="shared" ca="1" si="401"/>
        <v>666.15571428571434</v>
      </c>
      <c r="BP279" s="4">
        <f t="shared" ca="1" si="402"/>
        <v>773.25</v>
      </c>
      <c r="BS279" s="74">
        <f t="shared" si="375"/>
        <v>3.5331333741585617E-4</v>
      </c>
      <c r="BT279" s="74">
        <f t="shared" si="376"/>
        <v>-0.59862468514333544</v>
      </c>
      <c r="BU279" s="74">
        <f t="shared" ca="1" si="403"/>
        <v>0.96368602317797114</v>
      </c>
      <c r="BV279" s="74">
        <f t="shared" ca="1" si="404"/>
        <v>0.3561180416423137</v>
      </c>
      <c r="BW279" s="74">
        <f t="shared" si="405"/>
        <v>0.35953393029088432</v>
      </c>
      <c r="BX279" s="74">
        <f t="shared" ca="1" si="406"/>
        <v>0.43247611597708635</v>
      </c>
      <c r="BY279" s="74">
        <f t="shared" ca="1" si="377"/>
        <v>-0.39846883769715347</v>
      </c>
      <c r="BZ279" s="74">
        <f t="shared" ca="1" si="407"/>
        <v>0.49560532025404491</v>
      </c>
      <c r="CA279" s="74">
        <f t="shared" ca="1" si="408"/>
        <v>-0.69011009397696577</v>
      </c>
      <c r="CB279" s="74">
        <f t="shared" si="409"/>
        <v>0.46928220505646123</v>
      </c>
      <c r="CC279" s="74">
        <f t="shared" si="410"/>
        <v>-1.4773285655381536</v>
      </c>
      <c r="CD279" s="74">
        <f t="shared" ca="1" si="411"/>
        <v>-0.4836797989875084</v>
      </c>
      <c r="CE279" s="74">
        <f t="shared" ca="1" si="412"/>
        <v>1.8861051437603373</v>
      </c>
      <c r="CF279" s="74">
        <f t="shared" ca="1" si="413"/>
        <v>3.0786694323307948</v>
      </c>
      <c r="CG279" s="74">
        <f t="shared" ca="1" si="414"/>
        <v>0.79989739382418423</v>
      </c>
      <c r="CH279" s="74">
        <f t="shared" ca="1" si="415"/>
        <v>1.076039060029284</v>
      </c>
      <c r="CI279" s="74">
        <f t="shared" si="416"/>
        <v>0.37924717527968221</v>
      </c>
      <c r="CJ279" s="74">
        <f t="shared" ca="1" si="417"/>
        <v>-0.57933449740809617</v>
      </c>
      <c r="CK279" s="74">
        <f t="shared" ca="1" si="418"/>
        <v>-6.9153444542896647</v>
      </c>
      <c r="CL279" s="74">
        <f t="shared" ca="1" si="419"/>
        <v>-3.0618310572054734</v>
      </c>
    </row>
    <row r="280" spans="1:90" x14ac:dyDescent="0.35">
      <c r="A280" s="73" t="s">
        <v>1811</v>
      </c>
      <c r="B280" s="41">
        <f t="shared" si="420"/>
        <v>45761</v>
      </c>
      <c r="C280" s="57">
        <f>'HAVERW (new)'!B335</f>
        <v>369</v>
      </c>
      <c r="D280" s="57">
        <f>'HAVERW (new)'!C335-'HAVERW (new)'!B335</f>
        <v>52</v>
      </c>
      <c r="E280" s="4">
        <f ca="1">AVERAGE(OFFSET('HAVERD (new)'!B$12,(ROWS('Chart Data'!$A$5:$A280)-1)*7,0,7,1))</f>
        <v>117</v>
      </c>
      <c r="F280" s="4">
        <f ca="1">AVERAGE(OFFSET('HAVERD (new)'!C$12,(ROWS('Chart Data'!$A$5:$A280)-1)*7,0,7,1))</f>
        <v>91</v>
      </c>
      <c r="G280" s="57">
        <f>'HAVERW (new)'!Q335</f>
        <v>39260</v>
      </c>
      <c r="H280" s="4">
        <f ca="1">AVERAGE(OFFSET('HAVERD (new)'!O$12,(ROWS('Chart Data'!$A$5:$A280)-1)*7,0,7,1))</f>
        <v>95</v>
      </c>
      <c r="I280" s="4">
        <f ca="1">AVERAGE(OFFSET('HAVERD (new)'!P$12,(ROWS('Chart Data'!$A$5:$A280)-1)*7,0,7,1))</f>
        <v>98.428571428571431</v>
      </c>
      <c r="J280" s="4">
        <f ca="1">AVERAGE(OFFSET('HAVERD (new)'!Q$12,(ROWS('Chart Data'!$A$5:$A280)-1)*7,0,7,1))</f>
        <v>85.857142857142861</v>
      </c>
      <c r="K280" s="4">
        <f ca="1">AVERAGE(OFFSET('HAVERD (new)'!R$12,(ROWS('Chart Data'!$A$5:$A280)-1)*7,0,7,1))</f>
        <v>88.571428571428569</v>
      </c>
      <c r="L280" s="57">
        <f>'HAVERW (new)'!D335</f>
        <v>5485</v>
      </c>
      <c r="M280" s="57">
        <f>'HAVERW (new)'!F335</f>
        <v>93.342857142857142</v>
      </c>
      <c r="N280" s="4">
        <f ca="1">AVERAGE(OFFSET('HAVERD (new)'!D$12,(ROWS('Chart Data'!$A$5:$A280)-1)*7,0,7,1))</f>
        <v>32.494285714285709</v>
      </c>
      <c r="O280" s="4">
        <f ca="1">AVERAGE(OFFSET('HAVERD (new)'!E$12,(ROWS('Chart Data'!$A$5:$A280)-1)*7,0,7,1))</f>
        <v>108.48571428571428</v>
      </c>
      <c r="P280" s="4">
        <f ca="1">AVERAGE(AVERAGE(OFFSET('HAVERD (new)'!F$12,(ROWS('Chart Data'!$A$5:$A280)-1)*7,0,7,1)),AVERAGE(OFFSET('HAVERD (new)'!J$12,(ROWS('Chart Data'!$A$5:$A280)-1)*7,0,7,1)),AVERAGE(OFFSET('HAVERD (new)'!K$12,(ROWS('Chart Data'!$A$5:$A280)-1)*7,0,7,1)))</f>
        <v>112.29285714285714</v>
      </c>
      <c r="Q280" s="4">
        <f ca="1">AVERAGE(AVERAGE(OFFSET('HAVERD (new)'!H$12,(ROWS('Chart Data'!$A$5:$A280)-1)*7,0,7,1)),AVERAGE(OFFSET('HAVERD (new)'!I$12,(ROWS('Chart Data'!$A$5:$A280)-1)*7,0,7,1)))</f>
        <v>111.38142857142856</v>
      </c>
      <c r="R280" s="4">
        <f ca="1">AVERAGE(AVERAGE(OFFSET('HAVERD (new)'!L$12,(ROWS('Chart Data'!$A$5:$A280)-1)*7,0,7,1)),AVERAGE(OFFSET('HAVERD (new)'!M$12,(ROWS('Chart Data'!$A$5:$A280)-1)*7,0,7,1)))</f>
        <v>109.28571428571431</v>
      </c>
      <c r="S280" s="57">
        <f>'Fuel demand'!C226</f>
        <v>103.71390087361365</v>
      </c>
      <c r="T280" s="57">
        <f ca="1">AVERAGE(OFFSET(Energy!E$1109,(ROWS('Chart Data'!$A$5:$A280)-1)*7,0,7,1))</f>
        <v>560760</v>
      </c>
      <c r="U280" s="57">
        <f ca="1">-AVERAGE(OFFSET('HAVERD (new)'!T$12,(ROWS('Chart Data'!$A$5:$A280)-1)*7,0,7,1))</f>
        <v>-630.78428571428572</v>
      </c>
      <c r="V280" s="4">
        <f ca="1">-AVERAGE(OFFSET('HAVERD (new)'!U$12,(ROWS('Chart Data'!$A$5:$A280)-1)*7,0,7,1))*10000</f>
        <v>-2481.1999999999998</v>
      </c>
      <c r="W280" s="4"/>
      <c r="Z280" s="4"/>
      <c r="AA280" s="4">
        <f t="shared" si="378"/>
        <v>-3.4031413612565453</v>
      </c>
      <c r="AB280" s="4">
        <f t="shared" si="379"/>
        <v>-13.33333333333333</v>
      </c>
      <c r="AC280" s="4">
        <f t="shared" ca="1" si="380"/>
        <v>-3.4198113207547176</v>
      </c>
      <c r="AD280" s="4">
        <f t="shared" ca="1" si="381"/>
        <v>-15.179760319573909</v>
      </c>
      <c r="AE280" s="4">
        <f t="shared" si="362"/>
        <v>2.0668139867412005</v>
      </c>
      <c r="AF280" s="4">
        <f t="shared" ca="1" si="363"/>
        <v>-3.2023289665211063</v>
      </c>
      <c r="AG280" s="4">
        <f t="shared" ca="1" si="364"/>
        <v>6.3271604938271553</v>
      </c>
      <c r="AH280" s="4">
        <f t="shared" ca="1" si="365"/>
        <v>-1.3136288998357948</v>
      </c>
      <c r="AI280" s="4">
        <f t="shared" ca="1" si="366"/>
        <v>-10.404624277456653</v>
      </c>
      <c r="AJ280" s="4">
        <f t="shared" si="367"/>
        <v>-54.594137542277331</v>
      </c>
      <c r="AK280" s="4">
        <f t="shared" si="368"/>
        <v>-20.800000000000008</v>
      </c>
      <c r="AL280" s="4">
        <f t="shared" ca="1" si="422"/>
        <v>32.494285714285709</v>
      </c>
      <c r="AM280" s="4">
        <f t="shared" ca="1" si="369"/>
        <v>13.626501877814867</v>
      </c>
      <c r="AN280" s="4">
        <f t="shared" ca="1" si="370"/>
        <v>15.226186636957983</v>
      </c>
      <c r="AO280" s="4">
        <f t="shared" ca="1" si="371"/>
        <v>16.39124009136097</v>
      </c>
      <c r="AP280" s="4">
        <f t="shared" ca="1" si="372"/>
        <v>14.644527035127709</v>
      </c>
      <c r="AQ280" s="4">
        <f t="shared" si="373"/>
        <v>5.7702130904707882</v>
      </c>
      <c r="AR280" s="4">
        <f t="shared" ca="1" si="374"/>
        <v>-10.546046229680794</v>
      </c>
      <c r="AS280" s="57">
        <f t="shared" ca="1" si="382"/>
        <v>630.78428571428572</v>
      </c>
      <c r="AT280" s="57">
        <f t="shared" ca="1" si="383"/>
        <v>2481.1999999999998</v>
      </c>
      <c r="AW280" s="4">
        <f t="shared" si="421"/>
        <v>3.2486324754691935</v>
      </c>
      <c r="AX280" s="4">
        <f t="shared" si="384"/>
        <v>-8.0570409982174702</v>
      </c>
      <c r="AY280" s="4">
        <f t="shared" ca="1" si="385"/>
        <v>9.5856225715133441</v>
      </c>
      <c r="AZ280" s="4">
        <f t="shared" ca="1" si="386"/>
        <v>4.883731235228101</v>
      </c>
      <c r="BA280" s="4">
        <f t="shared" si="387"/>
        <v>2.4178600675366591</v>
      </c>
      <c r="BB280" s="4">
        <f t="shared" ca="1" si="388"/>
        <v>3.1982872070436037</v>
      </c>
      <c r="BC280" s="4">
        <f t="shared" ca="1" si="389"/>
        <v>8.5381303737039964</v>
      </c>
      <c r="BD280" s="4">
        <f t="shared" ca="1" si="390"/>
        <v>2.2807821674535407</v>
      </c>
      <c r="BE280" s="4">
        <f t="shared" ca="1" si="391"/>
        <v>-4.4613940750310253</v>
      </c>
      <c r="BF280" s="4">
        <f t="shared" si="392"/>
        <v>-74.721954022815368</v>
      </c>
      <c r="BG280" s="4">
        <f t="shared" si="393"/>
        <v>-13.668198410451925</v>
      </c>
      <c r="BH280" s="4">
        <f t="shared" ca="1" si="394"/>
        <v>10.627857142857142</v>
      </c>
      <c r="BI280" s="4">
        <f t="shared" ca="1" si="395"/>
        <v>6.7328071845030006</v>
      </c>
      <c r="BJ280" s="4">
        <f t="shared" ca="1" si="396"/>
        <v>8.1725959212851667</v>
      </c>
      <c r="BK280" s="4">
        <f t="shared" ca="1" si="397"/>
        <v>6.2963668675826421</v>
      </c>
      <c r="BL280" s="4">
        <f t="shared" ca="1" si="398"/>
        <v>6.7110854165962461</v>
      </c>
      <c r="BM280" s="4">
        <f t="shared" si="399"/>
        <v>3.7032176520752302</v>
      </c>
      <c r="BN280" s="4">
        <f t="shared" ca="1" si="400"/>
        <v>-4.7282574072726709</v>
      </c>
      <c r="BO280" s="4">
        <f t="shared" ca="1" si="401"/>
        <v>689.79500000000007</v>
      </c>
      <c r="BP280" s="4">
        <f t="shared" ca="1" si="402"/>
        <v>1361.5</v>
      </c>
      <c r="BS280" s="74">
        <f t="shared" si="375"/>
        <v>-1.0652397123117137</v>
      </c>
      <c r="BT280" s="74">
        <f t="shared" si="376"/>
        <v>-0.59862468514333544</v>
      </c>
      <c r="BU280" s="74">
        <f t="shared" ca="1" si="403"/>
        <v>2.4174563865348227E-2</v>
      </c>
      <c r="BV280" s="74">
        <f t="shared" ca="1" si="404"/>
        <v>-1.1642176566413946</v>
      </c>
      <c r="BW280" s="74">
        <f t="shared" si="405"/>
        <v>0.30100787308340121</v>
      </c>
      <c r="BX280" s="74">
        <f t="shared" ca="1" si="406"/>
        <v>-0.16970581766188747</v>
      </c>
      <c r="BY280" s="74">
        <f t="shared" ca="1" si="377"/>
        <v>-0.38766423593513838</v>
      </c>
      <c r="BZ280" s="74">
        <f t="shared" ca="1" si="407"/>
        <v>0.10598026417230347</v>
      </c>
      <c r="CA280" s="74">
        <f t="shared" ca="1" si="408"/>
        <v>-6.8190896169816065E-2</v>
      </c>
      <c r="CB280" s="74">
        <f t="shared" si="409"/>
        <v>0.20300810396395771</v>
      </c>
      <c r="CC280" s="74">
        <f t="shared" si="410"/>
        <v>-2.0041075885130226</v>
      </c>
      <c r="CD280" s="74">
        <f t="shared" ca="1" si="411"/>
        <v>2.1187865075945327</v>
      </c>
      <c r="CE280" s="74">
        <f t="shared" ca="1" si="412"/>
        <v>1.1789333154868433</v>
      </c>
      <c r="CF280" s="74">
        <f t="shared" ca="1" si="413"/>
        <v>1.1671842709252265</v>
      </c>
      <c r="CG280" s="74">
        <f t="shared" ca="1" si="414"/>
        <v>1.1759861962133065</v>
      </c>
      <c r="CH280" s="74">
        <f t="shared" ca="1" si="415"/>
        <v>0.98005585670480289</v>
      </c>
      <c r="CI280" s="74">
        <f t="shared" si="416"/>
        <v>0.47713986060723873</v>
      </c>
      <c r="CJ280" s="74">
        <f t="shared" ca="1" si="417"/>
        <v>-0.77574217678039947</v>
      </c>
      <c r="CK280" s="74">
        <f t="shared" ca="1" si="418"/>
        <v>-5.4712233883237404</v>
      </c>
      <c r="CL280" s="74">
        <f t="shared" ca="1" si="419"/>
        <v>-3.0491147202033173</v>
      </c>
    </row>
    <row r="281" spans="1:90" x14ac:dyDescent="0.35">
      <c r="A281" s="73" t="s">
        <v>1812</v>
      </c>
      <c r="B281" s="41">
        <f t="shared" si="420"/>
        <v>45768</v>
      </c>
      <c r="C281" s="57">
        <f>'HAVERW (new)'!B336</f>
        <v>359</v>
      </c>
      <c r="D281" s="57">
        <f>'HAVERW (new)'!C336-'HAVERW (new)'!B336</f>
        <v>61</v>
      </c>
      <c r="E281" s="4">
        <f ca="1">AVERAGE(OFFSET('HAVERD (new)'!B$12,(ROWS('Chart Data'!$A$5:$A281)-1)*7,0,7,1))</f>
        <v>121.28571428571429</v>
      </c>
      <c r="F281" s="4">
        <f ca="1">AVERAGE(OFFSET('HAVERD (new)'!C$12,(ROWS('Chart Data'!$A$5:$A281)-1)*7,0,7,1))</f>
        <v>98.428571428571431</v>
      </c>
      <c r="G281" s="57">
        <f>'HAVERW (new)'!Q336</f>
        <v>39681</v>
      </c>
      <c r="H281" s="4">
        <f ca="1">AVERAGE(OFFSET('HAVERD (new)'!O$12,(ROWS('Chart Data'!$A$5:$A281)-1)*7,0,7,1))</f>
        <v>97</v>
      </c>
      <c r="I281" s="4">
        <f ca="1">AVERAGE(OFFSET('HAVERD (new)'!P$12,(ROWS('Chart Data'!$A$5:$A281)-1)*7,0,7,1))</f>
        <v>97.857142857142861</v>
      </c>
      <c r="J281" s="4">
        <f ca="1">AVERAGE(OFFSET('HAVERD (new)'!Q$12,(ROWS('Chart Data'!$A$5:$A281)-1)*7,0,7,1))</f>
        <v>93</v>
      </c>
      <c r="K281" s="4">
        <f ca="1">AVERAGE(OFFSET('HAVERD (new)'!R$12,(ROWS('Chart Data'!$A$5:$A281)-1)*7,0,7,1))</f>
        <v>86.714285714285708</v>
      </c>
      <c r="L281" s="57">
        <f>'HAVERW (new)'!D336</f>
        <v>3318</v>
      </c>
      <c r="M281" s="57">
        <f>'HAVERW (new)'!F336</f>
        <v>78.157142857142858</v>
      </c>
      <c r="N281" s="4">
        <f ca="1">AVERAGE(OFFSET('HAVERD (new)'!D$12,(ROWS('Chart Data'!$A$5:$A281)-1)*7,0,7,1))</f>
        <v>10.548571428571426</v>
      </c>
      <c r="O281" s="4">
        <f ca="1">AVERAGE(OFFSET('HAVERD (new)'!E$12,(ROWS('Chart Data'!$A$5:$A281)-1)*7,0,7,1))</f>
        <v>103.08571428571429</v>
      </c>
      <c r="P281" s="4">
        <f ca="1">AVERAGE(AVERAGE(OFFSET('HAVERD (new)'!F$12,(ROWS('Chart Data'!$A$5:$A281)-1)*7,0,7,1)),AVERAGE(OFFSET('HAVERD (new)'!J$12,(ROWS('Chart Data'!$A$5:$A281)-1)*7,0,7,1)),AVERAGE(OFFSET('HAVERD (new)'!K$12,(ROWS('Chart Data'!$A$5:$A281)-1)*7,0,7,1)))</f>
        <v>106.3804761904762</v>
      </c>
      <c r="Q281" s="4">
        <f ca="1">AVERAGE(AVERAGE(OFFSET('HAVERD (new)'!H$12,(ROWS('Chart Data'!$A$5:$A281)-1)*7,0,7,1)),AVERAGE(OFFSET('HAVERD (new)'!I$12,(ROWS('Chart Data'!$A$5:$A281)-1)*7,0,7,1)))</f>
        <v>107.04714285714286</v>
      </c>
      <c r="R281" s="4">
        <f ca="1">AVERAGE(AVERAGE(OFFSET('HAVERD (new)'!L$12,(ROWS('Chart Data'!$A$5:$A281)-1)*7,0,7,1)),AVERAGE(OFFSET('HAVERD (new)'!M$12,(ROWS('Chart Data'!$A$5:$A281)-1)*7,0,7,1)))</f>
        <v>104.89357142857143</v>
      </c>
      <c r="S281" s="57">
        <f>'Fuel demand'!C227</f>
        <v>105.25458082093637</v>
      </c>
      <c r="T281" s="57">
        <f ca="1">AVERAGE(OFFSET(Energy!E$1109,(ROWS('Chart Data'!$A$5:$A281)-1)*7,0,7,1))</f>
        <v>553966.14285714284</v>
      </c>
      <c r="U281" s="57">
        <f ca="1">-AVERAGE(OFFSET('HAVERD (new)'!T$12,(ROWS('Chart Data'!$A$5:$A281)-1)*7,0,7,1))</f>
        <v>-429.61</v>
      </c>
      <c r="V281" s="4">
        <f ca="1">-AVERAGE(OFFSET('HAVERD (new)'!U$12,(ROWS('Chart Data'!$A$5:$A281)-1)*7,0,7,1))*10000</f>
        <v>-1770</v>
      </c>
      <c r="W281" s="4"/>
      <c r="Z281" s="4"/>
      <c r="AA281" s="4">
        <f t="shared" si="378"/>
        <v>-15.727699530516437</v>
      </c>
      <c r="AB281" s="4">
        <f t="shared" si="379"/>
        <v>-8.9552238805970177</v>
      </c>
      <c r="AC281" s="4">
        <f t="shared" ca="1" si="380"/>
        <v>0.71174377224199059</v>
      </c>
      <c r="AD281" s="4">
        <f t="shared" ca="1" si="381"/>
        <v>-8.0106809078771661</v>
      </c>
      <c r="AE281" s="4">
        <f t="shared" si="362"/>
        <v>3.5354589573657558</v>
      </c>
      <c r="AF281" s="4">
        <f t="shared" ca="1" si="363"/>
        <v>-1.4513788098693747</v>
      </c>
      <c r="AG281" s="4">
        <f t="shared" ca="1" si="364"/>
        <v>9.2503987240829311</v>
      </c>
      <c r="AH281" s="4">
        <f t="shared" ca="1" si="365"/>
        <v>6.3725490196078427</v>
      </c>
      <c r="AI281" s="4">
        <f t="shared" ca="1" si="366"/>
        <v>-6.0371517027863923</v>
      </c>
      <c r="AJ281" s="4">
        <f t="shared" si="367"/>
        <v>26.771132200397261</v>
      </c>
      <c r="AK281" s="4">
        <f t="shared" si="368"/>
        <v>-35.361531190926279</v>
      </c>
      <c r="AL281" s="4">
        <f t="shared" ca="1" si="422"/>
        <v>10.548571428571426</v>
      </c>
      <c r="AM281" s="4">
        <f t="shared" ca="1" si="369"/>
        <v>9.034314984663272</v>
      </c>
      <c r="AN281" s="4">
        <f t="shared" ca="1" si="370"/>
        <v>11.949146596911131</v>
      </c>
      <c r="AO281" s="4">
        <f t="shared" ca="1" si="371"/>
        <v>13.105561467460625</v>
      </c>
      <c r="AP281" s="4">
        <f t="shared" ca="1" si="372"/>
        <v>11.384925781812939</v>
      </c>
      <c r="AQ281" s="4">
        <f t="shared" si="373"/>
        <v>7.2973327301076862</v>
      </c>
      <c r="AR281" s="4">
        <f t="shared" ca="1" si="374"/>
        <v>-10.575806625312556</v>
      </c>
      <c r="AS281" s="57">
        <f t="shared" ca="1" si="382"/>
        <v>429.61</v>
      </c>
      <c r="AT281" s="57">
        <f t="shared" ca="1" si="383"/>
        <v>1770</v>
      </c>
      <c r="AW281" s="4">
        <f t="shared" si="421"/>
        <v>-2.5400563328893595</v>
      </c>
      <c r="AX281" s="4">
        <f t="shared" si="384"/>
        <v>-7.3546704977784891</v>
      </c>
      <c r="AY281" s="4">
        <f t="shared" ca="1" si="385"/>
        <v>5.4521042031195313</v>
      </c>
      <c r="AZ281" s="4">
        <f t="shared" ca="1" si="386"/>
        <v>-1.7099883744572413</v>
      </c>
      <c r="BA281" s="4">
        <f t="shared" si="387"/>
        <v>3.1672172461373158</v>
      </c>
      <c r="BB281" s="4">
        <f t="shared" ca="1" si="388"/>
        <v>1.1308970500308075</v>
      </c>
      <c r="BC281" s="4">
        <f t="shared" ca="1" si="389"/>
        <v>9.6293560089232013</v>
      </c>
      <c r="BD281" s="4">
        <f t="shared" ca="1" si="390"/>
        <v>4.0785020737466651</v>
      </c>
      <c r="BE281" s="4">
        <f t="shared" ca="1" si="391"/>
        <v>-4.4863070007276216</v>
      </c>
      <c r="BF281" s="4">
        <f t="shared" si="392"/>
        <v>-36.064285870727929</v>
      </c>
      <c r="BG281" s="4">
        <f t="shared" si="393"/>
        <v>-17.893519954280059</v>
      </c>
      <c r="BH281" s="4">
        <f t="shared" ca="1" si="394"/>
        <v>10.138571428571426</v>
      </c>
      <c r="BI281" s="4">
        <f t="shared" ca="1" si="395"/>
        <v>9.0419595701318194</v>
      </c>
      <c r="BJ281" s="4">
        <f t="shared" ca="1" si="396"/>
        <v>11.480080818082588</v>
      </c>
      <c r="BK281" s="4">
        <f t="shared" ca="1" si="397"/>
        <v>9.5415649219847349</v>
      </c>
      <c r="BL281" s="4">
        <f t="shared" ca="1" si="398"/>
        <v>9.4554966239798048</v>
      </c>
      <c r="BM281" s="4">
        <f t="shared" si="399"/>
        <v>4.8011056771806224</v>
      </c>
      <c r="BN281" s="4">
        <f t="shared" ca="1" si="400"/>
        <v>-6.111640761758788</v>
      </c>
      <c r="BO281" s="4">
        <f t="shared" ca="1" si="401"/>
        <v>620.35678571428582</v>
      </c>
      <c r="BP281" s="4">
        <f t="shared" ca="1" si="402"/>
        <v>1789.4499999999998</v>
      </c>
      <c r="BS281" s="74">
        <f t="shared" si="375"/>
        <v>-1.4326855832252068</v>
      </c>
      <c r="BT281" s="74">
        <f t="shared" si="376"/>
        <v>0.14746413681959658</v>
      </c>
      <c r="BU281" s="74">
        <f t="shared" ca="1" si="403"/>
        <v>0.51865427929304542</v>
      </c>
      <c r="BV281" s="74">
        <f t="shared" ca="1" si="404"/>
        <v>-0.48268786085904236</v>
      </c>
      <c r="BW281" s="74">
        <f t="shared" si="405"/>
        <v>0.38313944003123585</v>
      </c>
      <c r="BX281" s="74">
        <f t="shared" ca="1" si="406"/>
        <v>0.21350086738109636</v>
      </c>
      <c r="BY281" s="74">
        <f t="shared" ca="1" si="377"/>
        <v>-0.26979371901604937</v>
      </c>
      <c r="BZ281" s="74">
        <f t="shared" ca="1" si="407"/>
        <v>1.8770032463620385</v>
      </c>
      <c r="CA281" s="74">
        <f t="shared" ca="1" si="408"/>
        <v>-0.69011009397696577</v>
      </c>
      <c r="CB281" s="74">
        <f t="shared" si="409"/>
        <v>-0.73982845987175339</v>
      </c>
      <c r="CC281" s="74">
        <f t="shared" si="410"/>
        <v>-2.9266217588956995</v>
      </c>
      <c r="CD281" s="74">
        <f t="shared" ca="1" si="411"/>
        <v>0.18546829096349074</v>
      </c>
      <c r="CE281" s="74">
        <f t="shared" ca="1" si="412"/>
        <v>0.33220873174474641</v>
      </c>
      <c r="CF281" s="74">
        <f t="shared" ca="1" si="413"/>
        <v>0.42889646640797813</v>
      </c>
      <c r="CG281" s="74">
        <f t="shared" ca="1" si="414"/>
        <v>0.68478799283466163</v>
      </c>
      <c r="CH281" s="74">
        <f t="shared" ca="1" si="415"/>
        <v>0.49982744560451919</v>
      </c>
      <c r="CI281" s="74">
        <f t="shared" si="416"/>
        <v>0.85096361073578397</v>
      </c>
      <c r="CJ281" s="74">
        <f t="shared" ca="1" si="417"/>
        <v>-0.85330804990808196</v>
      </c>
      <c r="CK281" s="74">
        <f t="shared" ca="1" si="418"/>
        <v>-2.9208525942147952</v>
      </c>
      <c r="CL281" s="74">
        <f t="shared" ca="1" si="419"/>
        <v>-1.9462051011870767</v>
      </c>
    </row>
    <row r="282" spans="1:90" x14ac:dyDescent="0.35">
      <c r="A282" s="73" t="s">
        <v>1813</v>
      </c>
      <c r="B282" s="41">
        <f t="shared" si="420"/>
        <v>45775</v>
      </c>
      <c r="C282" s="57">
        <f>'HAVERW (new)'!B337</f>
        <v>363</v>
      </c>
      <c r="D282" s="57">
        <f>'HAVERW (new)'!C337-'HAVERW (new)'!B337</f>
        <v>68</v>
      </c>
      <c r="E282" s="4">
        <f ca="1">AVERAGE(OFFSET('HAVERD (new)'!B$12,(ROWS('Chart Data'!$A$5:$A282)-1)*7,0,7,1))</f>
        <v>129.57142857142858</v>
      </c>
      <c r="F282" s="4">
        <f ca="1">AVERAGE(OFFSET('HAVERD (new)'!C$12,(ROWS('Chart Data'!$A$5:$A282)-1)*7,0,7,1))</f>
        <v>107.57142857142857</v>
      </c>
      <c r="G282" s="57">
        <f>'HAVERW (new)'!Q337</f>
        <v>40549</v>
      </c>
      <c r="H282" s="4">
        <f ca="1">AVERAGE(OFFSET('HAVERD (new)'!O$12,(ROWS('Chart Data'!$A$5:$A282)-1)*7,0,7,1))</f>
        <v>100.71428571428571</v>
      </c>
      <c r="I282" s="4">
        <f ca="1">AVERAGE(OFFSET('HAVERD (new)'!P$12,(ROWS('Chart Data'!$A$5:$A282)-1)*7,0,7,1))</f>
        <v>103.42857142857143</v>
      </c>
      <c r="J282" s="4">
        <f ca="1">AVERAGE(OFFSET('HAVERD (new)'!Q$12,(ROWS('Chart Data'!$A$5:$A282)-1)*7,0,7,1))</f>
        <v>87.142857142857139</v>
      </c>
      <c r="K282" s="4">
        <f ca="1">AVERAGE(OFFSET('HAVERD (new)'!R$12,(ROWS('Chart Data'!$A$5:$A282)-1)*7,0,7,1))</f>
        <v>86</v>
      </c>
      <c r="L282" s="57">
        <f>'HAVERW (new)'!D337</f>
        <v>5342</v>
      </c>
      <c r="M282" s="57">
        <f>'HAVERW (new)'!F337</f>
        <v>80.971428571428575</v>
      </c>
      <c r="N282" s="4">
        <f ca="1">AVERAGE(OFFSET('HAVERD (new)'!D$12,(ROWS('Chart Data'!$A$5:$A282)-1)*7,0,7,1))</f>
        <v>0.5242857142857148</v>
      </c>
      <c r="O282" s="4">
        <f ca="1">AVERAGE(OFFSET('HAVERD (new)'!E$12,(ROWS('Chart Data'!$A$5:$A282)-1)*7,0,7,1))</f>
        <v>112.33142857142856</v>
      </c>
      <c r="P282" s="4">
        <f ca="1">AVERAGE(AVERAGE(OFFSET('HAVERD (new)'!F$12,(ROWS('Chart Data'!$A$5:$A282)-1)*7,0,7,1)),AVERAGE(OFFSET('HAVERD (new)'!J$12,(ROWS('Chart Data'!$A$5:$A282)-1)*7,0,7,1)),AVERAGE(OFFSET('HAVERD (new)'!K$12,(ROWS('Chart Data'!$A$5:$A282)-1)*7,0,7,1)))</f>
        <v>120.86238095238095</v>
      </c>
      <c r="Q282" s="4">
        <f ca="1">AVERAGE(AVERAGE(OFFSET('HAVERD (new)'!H$12,(ROWS('Chart Data'!$A$5:$A282)-1)*7,0,7,1)),AVERAGE(OFFSET('HAVERD (new)'!I$12,(ROWS('Chart Data'!$A$5:$A282)-1)*7,0,7,1)))</f>
        <v>108.55142857142854</v>
      </c>
      <c r="R282" s="4">
        <f ca="1">AVERAGE(AVERAGE(OFFSET('HAVERD (new)'!L$12,(ROWS('Chart Data'!$A$5:$A282)-1)*7,0,7,1)),AVERAGE(OFFSET('HAVERD (new)'!M$12,(ROWS('Chart Data'!$A$5:$A282)-1)*7,0,7,1)))</f>
        <v>109.28</v>
      </c>
      <c r="S282" s="57">
        <f>'Fuel demand'!C228</f>
        <v>105.36942422573678</v>
      </c>
      <c r="T282" s="57">
        <f ca="1">AVERAGE(OFFSET(Energy!E$1109,(ROWS('Chart Data'!$A$5:$A282)-1)*7,0,7,1))</f>
        <v>534385.42857142852</v>
      </c>
      <c r="U282" s="57">
        <f ca="1">-AVERAGE(OFFSET('HAVERD (new)'!T$12,(ROWS('Chart Data'!$A$5:$A282)-1)*7,0,7,1))</f>
        <v>-428.18142857142857</v>
      </c>
      <c r="V282" s="4">
        <f ca="1">-AVERAGE(OFFSET('HAVERD (new)'!U$12,(ROWS('Chart Data'!$A$5:$A282)-1)*7,0,7,1))*10000</f>
        <v>-1001</v>
      </c>
      <c r="W282" s="4"/>
      <c r="Z282" s="4"/>
      <c r="AA282" s="4">
        <f t="shared" si="378"/>
        <v>-4.9738219895287923</v>
      </c>
      <c r="AB282" s="4">
        <f t="shared" si="379"/>
        <v>3.0303030303030276</v>
      </c>
      <c r="AC282" s="4">
        <f t="shared" ca="1" si="380"/>
        <v>7.5919335705812552</v>
      </c>
      <c r="AD282" s="4">
        <f t="shared" ca="1" si="381"/>
        <v>1.3458950201884257</v>
      </c>
      <c r="AE282" s="4">
        <f t="shared" si="362"/>
        <v>1.4663563796511792</v>
      </c>
      <c r="AF282" s="4">
        <f t="shared" ca="1" si="363"/>
        <v>1.5850144092218965</v>
      </c>
      <c r="AG282" s="4">
        <f t="shared" ca="1" si="364"/>
        <v>8.2212257100149557</v>
      </c>
      <c r="AH282" s="4">
        <f t="shared" ca="1" si="365"/>
        <v>3.0405405405405483</v>
      </c>
      <c r="AI282" s="4">
        <f t="shared" ca="1" si="366"/>
        <v>-3.0595813204508771</v>
      </c>
      <c r="AJ282" s="4">
        <f t="shared" si="367"/>
        <v>-16.02953953084274</v>
      </c>
      <c r="AK282" s="4">
        <f t="shared" si="368"/>
        <v>-30.530702291947531</v>
      </c>
      <c r="AL282" s="4">
        <f t="shared" ca="1" si="422"/>
        <v>0.5242857142857148</v>
      </c>
      <c r="AM282" s="4">
        <f t="shared" ca="1" si="369"/>
        <v>8.2488986784140739</v>
      </c>
      <c r="AN282" s="4">
        <f t="shared" ca="1" si="370"/>
        <v>11.359687609687597</v>
      </c>
      <c r="AO282" s="4">
        <f t="shared" ca="1" si="371"/>
        <v>8.1435728111123531</v>
      </c>
      <c r="AP282" s="4">
        <f t="shared" ca="1" si="372"/>
        <v>8.1444829292429475</v>
      </c>
      <c r="AQ282" s="4">
        <f t="shared" si="373"/>
        <v>9.0501805591563844</v>
      </c>
      <c r="AR282" s="4">
        <f t="shared" ca="1" si="374"/>
        <v>-6.72094793730923</v>
      </c>
      <c r="AS282" s="57">
        <f t="shared" ca="1" si="382"/>
        <v>428.18142857142857</v>
      </c>
      <c r="AT282" s="57">
        <f t="shared" ca="1" si="383"/>
        <v>1001</v>
      </c>
      <c r="AW282" s="4">
        <f t="shared" si="421"/>
        <v>-6.3974528490383147</v>
      </c>
      <c r="AX282" s="4">
        <f t="shared" si="384"/>
        <v>-4.3243674674754589</v>
      </c>
      <c r="AY282" s="4">
        <f t="shared" ca="1" si="385"/>
        <v>2.7986364084297528</v>
      </c>
      <c r="AZ282" s="4">
        <f t="shared" ca="1" si="386"/>
        <v>-4.9875235612879232</v>
      </c>
      <c r="BA282" s="4">
        <f t="shared" si="387"/>
        <v>2.4895428286117736</v>
      </c>
      <c r="BB282" s="4">
        <f t="shared" ca="1" si="388"/>
        <v>-0.36036860806433479</v>
      </c>
      <c r="BC282" s="4">
        <f t="shared" ca="1" si="389"/>
        <v>10.910326153241101</v>
      </c>
      <c r="BD282" s="4">
        <f t="shared" ca="1" si="390"/>
        <v>3.8199614873198335</v>
      </c>
      <c r="BE282" s="4">
        <f t="shared" ca="1" si="391"/>
        <v>-5.6727874910427003</v>
      </c>
      <c r="BF282" s="4">
        <f t="shared" si="392"/>
        <v>-29.826445570698692</v>
      </c>
      <c r="BG282" s="4">
        <f t="shared" si="393"/>
        <v>-23.613771364776838</v>
      </c>
      <c r="BH282" s="4">
        <f t="shared" ca="1" si="394"/>
        <v>11.629999999999999</v>
      </c>
      <c r="BI282" s="4">
        <f t="shared" ca="1" si="395"/>
        <v>10.123934745734569</v>
      </c>
      <c r="BJ282" s="4">
        <f t="shared" ca="1" si="396"/>
        <v>13.044614828092556</v>
      </c>
      <c r="BK282" s="4">
        <f t="shared" ca="1" si="397"/>
        <v>11.396893449779238</v>
      </c>
      <c r="BL282" s="4">
        <f t="shared" ca="1" si="398"/>
        <v>10.781259265386373</v>
      </c>
      <c r="BM282" s="4">
        <f t="shared" si="399"/>
        <v>7.1144905061781616</v>
      </c>
      <c r="BN282" s="4">
        <f t="shared" ca="1" si="400"/>
        <v>-6.7551553209851543</v>
      </c>
      <c r="BO282" s="4">
        <f t="shared" ca="1" si="401"/>
        <v>558.31821428571436</v>
      </c>
      <c r="BP282" s="4">
        <f t="shared" ca="1" si="402"/>
        <v>1935.4</v>
      </c>
      <c r="BS282" s="74">
        <f t="shared" si="375"/>
        <v>-1.2857072348598095</v>
      </c>
      <c r="BT282" s="74">
        <f t="shared" si="376"/>
        <v>0.72775544279076598</v>
      </c>
      <c r="BU282" s="74">
        <f t="shared" ca="1" si="403"/>
        <v>1.4746483957865928</v>
      </c>
      <c r="BV282" s="74">
        <f t="shared" ca="1" si="404"/>
        <v>0.3561180416423137</v>
      </c>
      <c r="BW282" s="74">
        <f t="shared" si="405"/>
        <v>0.55247483221822036</v>
      </c>
      <c r="BX282" s="74">
        <f t="shared" ca="1" si="406"/>
        <v>0.92517042531806515</v>
      </c>
      <c r="BY282" s="74">
        <f t="shared" ca="1" si="377"/>
        <v>-0.13142763944870087</v>
      </c>
      <c r="BZ282" s="74">
        <f t="shared" ca="1" si="407"/>
        <v>0.42476440096645396</v>
      </c>
      <c r="CA282" s="74">
        <f t="shared" ca="1" si="408"/>
        <v>-0.92930978544125153</v>
      </c>
      <c r="CB282" s="74">
        <f t="shared" si="409"/>
        <v>0.1407904626956113</v>
      </c>
      <c r="CC282" s="74">
        <f t="shared" si="410"/>
        <v>-2.7556572324936415</v>
      </c>
      <c r="CD282" s="74">
        <f t="shared" ca="1" si="411"/>
        <v>-0.69762596278602229</v>
      </c>
      <c r="CE282" s="74">
        <f t="shared" ca="1" si="412"/>
        <v>1.7819445798872997</v>
      </c>
      <c r="CF282" s="74">
        <f t="shared" ca="1" si="413"/>
        <v>2.2372734566607622</v>
      </c>
      <c r="CG282" s="74">
        <f t="shared" ca="1" si="414"/>
        <v>0.85526647278116963</v>
      </c>
      <c r="CH282" s="74">
        <f t="shared" ca="1" si="415"/>
        <v>0.97943106774906774</v>
      </c>
      <c r="CI282" s="74">
        <f t="shared" si="416"/>
        <v>0.87882870519269751</v>
      </c>
      <c r="CJ282" s="74">
        <f t="shared" ca="1" si="417"/>
        <v>-1.0768622354169615</v>
      </c>
      <c r="CK282" s="74">
        <f t="shared" ca="1" si="418"/>
        <v>-2.90274199506048</v>
      </c>
      <c r="CL282" s="74">
        <f t="shared" ca="1" si="419"/>
        <v>-0.7536608140336889</v>
      </c>
    </row>
    <row r="283" spans="1:90" x14ac:dyDescent="0.35">
      <c r="A283" s="73" t="s">
        <v>1814</v>
      </c>
      <c r="B283" s="41">
        <f t="shared" si="420"/>
        <v>45782</v>
      </c>
      <c r="C283" s="57">
        <f>'HAVERW (new)'!B338</f>
        <v>364</v>
      </c>
      <c r="D283" s="57">
        <f>'HAVERW (new)'!C338-'HAVERW (new)'!B338</f>
        <v>70</v>
      </c>
      <c r="E283" s="4">
        <f ca="1">AVERAGE(OFFSET('HAVERD (new)'!B$12,(ROWS('Chart Data'!$A$5:$A283)-1)*7,0,7,1))</f>
        <v>124.71428571428571</v>
      </c>
      <c r="F283" s="4">
        <f ca="1">AVERAGE(OFFSET('HAVERD (new)'!C$12,(ROWS('Chart Data'!$A$5:$A283)-1)*7,0,7,1))</f>
        <v>102.28571428571429</v>
      </c>
      <c r="G283" s="57">
        <f>'HAVERW (new)'!Q338</f>
        <v>41711</v>
      </c>
      <c r="H283" s="4">
        <f ca="1">AVERAGE(OFFSET('HAVERD (new)'!O$12,(ROWS('Chart Data'!$A$5:$A283)-1)*7,0,7,1))</f>
        <v>98.428571428571431</v>
      </c>
      <c r="I283" s="4">
        <f ca="1">AVERAGE(OFFSET('HAVERD (new)'!P$12,(ROWS('Chart Data'!$A$5:$A283)-1)*7,0,7,1))</f>
        <v>106.57142857142857</v>
      </c>
      <c r="J283" s="4">
        <f ca="1">AVERAGE(OFFSET('HAVERD (new)'!Q$12,(ROWS('Chart Data'!$A$5:$A283)-1)*7,0,7,1))</f>
        <v>91</v>
      </c>
      <c r="K283" s="4">
        <f ca="1">AVERAGE(OFFSET('HAVERD (new)'!R$12,(ROWS('Chart Data'!$A$5:$A283)-1)*7,0,7,1))</f>
        <v>87.714285714285708</v>
      </c>
      <c r="L283" s="57">
        <f>'HAVERW (new)'!D338</f>
        <v>4672</v>
      </c>
      <c r="M283" s="57">
        <f>'HAVERW (new)'!F338</f>
        <v>89.842857142857156</v>
      </c>
      <c r="N283" s="4">
        <f ca="1">AVERAGE(OFFSET('HAVERD (new)'!D$12,(ROWS('Chart Data'!$A$5:$A283)-1)*7,0,7,1))</f>
        <v>1.7442857142857144</v>
      </c>
      <c r="O283" s="4">
        <f ca="1">AVERAGE(OFFSET('HAVERD (new)'!E$12,(ROWS('Chart Data'!$A$5:$A283)-1)*7,0,7,1))</f>
        <v>110.82000000000001</v>
      </c>
      <c r="P283" s="4">
        <f ca="1">AVERAGE(AVERAGE(OFFSET('HAVERD (new)'!F$12,(ROWS('Chart Data'!$A$5:$A283)-1)*7,0,7,1)),AVERAGE(OFFSET('HAVERD (new)'!J$12,(ROWS('Chart Data'!$A$5:$A283)-1)*7,0,7,1)),AVERAGE(OFFSET('HAVERD (new)'!K$12,(ROWS('Chart Data'!$A$5:$A283)-1)*7,0,7,1)))</f>
        <v>116.84476190476191</v>
      </c>
      <c r="Q283" s="4">
        <f ca="1">AVERAGE(AVERAGE(OFFSET('HAVERD (new)'!H$12,(ROWS('Chart Data'!$A$5:$A283)-1)*7,0,7,1)),AVERAGE(OFFSET('HAVERD (new)'!I$12,(ROWS('Chart Data'!$A$5:$A283)-1)*7,0,7,1)))</f>
        <v>112.14285714285714</v>
      </c>
      <c r="R283" s="4">
        <f ca="1">AVERAGE(AVERAGE(OFFSET('HAVERD (new)'!L$12,(ROWS('Chart Data'!$A$5:$A283)-1)*7,0,7,1)),AVERAGE(OFFSET('HAVERD (new)'!M$12,(ROWS('Chart Data'!$A$5:$A283)-1)*7,0,7,1)))</f>
        <v>108.94714285714286</v>
      </c>
      <c r="S283" s="57">
        <f>'Fuel demand'!C229</f>
        <v>102.77031757006876</v>
      </c>
      <c r="T283" s="57">
        <f ca="1">AVERAGE(OFFSET(Energy!E$1109,(ROWS('Chart Data'!$A$5:$A283)-1)*7,0,7,1))</f>
        <v>525375.71428571432</v>
      </c>
      <c r="U283" s="57">
        <f ca="1">-AVERAGE(OFFSET('HAVERD (new)'!T$12,(ROWS('Chart Data'!$A$5:$A283)-1)*7,0,7,1))</f>
        <v>-473.68857142857149</v>
      </c>
      <c r="V283" s="4">
        <f ca="1">-AVERAGE(OFFSET('HAVERD (new)'!U$12,(ROWS('Chart Data'!$A$5:$A283)-1)*7,0,7,1))*10000</f>
        <v>-506.59999999999997</v>
      </c>
      <c r="W283" s="4"/>
      <c r="Z283" s="4"/>
      <c r="AA283" s="4">
        <f t="shared" si="378"/>
        <v>-11.002444987775062</v>
      </c>
      <c r="AB283" s="4">
        <f t="shared" si="379"/>
        <v>-10.256410256410254</v>
      </c>
      <c r="AC283" s="4">
        <f t="shared" ca="1" si="380"/>
        <v>7.1165644171779174</v>
      </c>
      <c r="AD283" s="4">
        <f t="shared" ca="1" si="381"/>
        <v>1.4164305949008416</v>
      </c>
      <c r="AE283" s="4">
        <f t="shared" si="362"/>
        <v>1.8235523874621684</v>
      </c>
      <c r="AF283" s="4">
        <f t="shared" ca="1" si="363"/>
        <v>-0.43352601156069204</v>
      </c>
      <c r="AG283" s="4">
        <f t="shared" ca="1" si="364"/>
        <v>15.838509316770178</v>
      </c>
      <c r="AH283" s="4">
        <f t="shared" ca="1" si="365"/>
        <v>1.9199999999999884</v>
      </c>
      <c r="AI283" s="4">
        <f t="shared" ca="1" si="366"/>
        <v>-4.9535603715170407</v>
      </c>
      <c r="AJ283" s="4">
        <f t="shared" si="367"/>
        <v>0.42625745950554128</v>
      </c>
      <c r="AK283" s="4">
        <f t="shared" si="368"/>
        <v>-21.846650925810842</v>
      </c>
      <c r="AL283" s="4">
        <f t="shared" ca="1" si="422"/>
        <v>1.7442857142857144</v>
      </c>
      <c r="AM283" s="4">
        <f t="shared" ca="1" si="369"/>
        <v>10.75671045117077</v>
      </c>
      <c r="AN283" s="4">
        <f t="shared" ca="1" si="370"/>
        <v>17.604712355554717</v>
      </c>
      <c r="AO283" s="4">
        <f t="shared" ca="1" si="371"/>
        <v>7.0189430345664272</v>
      </c>
      <c r="AP283" s="4">
        <f t="shared" ca="1" si="372"/>
        <v>9.5299989228393898</v>
      </c>
      <c r="AQ283" s="4">
        <f t="shared" si="373"/>
        <v>5.2761448450726167</v>
      </c>
      <c r="AR283" s="4">
        <f t="shared" ca="1" si="374"/>
        <v>-3.0082596327657307</v>
      </c>
      <c r="AS283" s="57">
        <f t="shared" ca="1" si="382"/>
        <v>473.68857142857149</v>
      </c>
      <c r="AT283" s="57">
        <f t="shared" ca="1" si="383"/>
        <v>506.59999999999997</v>
      </c>
      <c r="AW283" s="4">
        <f t="shared" si="421"/>
        <v>-8.7767769672692104</v>
      </c>
      <c r="AX283" s="4">
        <f t="shared" si="384"/>
        <v>-7.3786661100093927</v>
      </c>
      <c r="AY283" s="4">
        <f t="shared" ca="1" si="385"/>
        <v>3.0001076098116113</v>
      </c>
      <c r="AZ283" s="4">
        <f t="shared" ca="1" si="386"/>
        <v>-5.1070289030904519</v>
      </c>
      <c r="BA283" s="4">
        <f t="shared" si="387"/>
        <v>2.2230454278050757</v>
      </c>
      <c r="BB283" s="4">
        <f t="shared" ca="1" si="388"/>
        <v>-0.87555484468231926</v>
      </c>
      <c r="BC283" s="4">
        <f t="shared" ca="1" si="389"/>
        <v>9.9093235611738049</v>
      </c>
      <c r="BD283" s="4">
        <f t="shared" ca="1" si="390"/>
        <v>2.5048651650781464</v>
      </c>
      <c r="BE283" s="4">
        <f t="shared" ca="1" si="391"/>
        <v>-6.1137294180527402</v>
      </c>
      <c r="BF283" s="4">
        <f t="shared" si="392"/>
        <v>-10.856571853304317</v>
      </c>
      <c r="BG283" s="4">
        <f t="shared" si="393"/>
        <v>-27.134721102171163</v>
      </c>
      <c r="BH283" s="4">
        <f t="shared" ca="1" si="394"/>
        <v>11.327857142857143</v>
      </c>
      <c r="BI283" s="4">
        <f t="shared" ca="1" si="395"/>
        <v>10.416606498015746</v>
      </c>
      <c r="BJ283" s="4">
        <f t="shared" ca="1" si="396"/>
        <v>14.034933299777856</v>
      </c>
      <c r="BK283" s="4">
        <f t="shared" ca="1" si="397"/>
        <v>11.164829351125094</v>
      </c>
      <c r="BL283" s="4">
        <f t="shared" ca="1" si="398"/>
        <v>10.925983667255746</v>
      </c>
      <c r="BM283" s="4">
        <f t="shared" si="399"/>
        <v>6.8484678062018691</v>
      </c>
      <c r="BN283" s="4">
        <f t="shared" ca="1" si="400"/>
        <v>-7.7127651062670779</v>
      </c>
      <c r="BO283" s="4">
        <f t="shared" ca="1" si="401"/>
        <v>490.56607142857143</v>
      </c>
      <c r="BP283" s="4">
        <f t="shared" ca="1" si="402"/>
        <v>1439.7</v>
      </c>
      <c r="BS283" s="74">
        <f t="shared" si="375"/>
        <v>-1.2489626477684601</v>
      </c>
      <c r="BT283" s="74">
        <f t="shared" si="376"/>
        <v>0.89355295878252861</v>
      </c>
      <c r="BU283" s="74">
        <f t="shared" ca="1" si="403"/>
        <v>0.91423805163520122</v>
      </c>
      <c r="BV283" s="74">
        <f t="shared" ca="1" si="404"/>
        <v>-0.12881662074128225</v>
      </c>
      <c r="BW283" s="74">
        <f t="shared" si="405"/>
        <v>0.77916576046853825</v>
      </c>
      <c r="BX283" s="74">
        <f t="shared" ca="1" si="406"/>
        <v>0.48721992812608522</v>
      </c>
      <c r="BY283" s="74">
        <f t="shared" ca="1" si="377"/>
        <v>-0.23955256719622275</v>
      </c>
      <c r="BZ283" s="74">
        <f t="shared" ca="1" si="407"/>
        <v>1.3811168113489125</v>
      </c>
      <c r="CA283" s="74">
        <f t="shared" ca="1" si="408"/>
        <v>-0.3552305259269628</v>
      </c>
      <c r="CB283" s="74">
        <f t="shared" si="409"/>
        <v>-0.15071876562461317</v>
      </c>
      <c r="CC283" s="74">
        <f t="shared" si="410"/>
        <v>-2.2167284462211647</v>
      </c>
      <c r="CD283" s="74">
        <f t="shared" ca="1" si="411"/>
        <v>-0.5901494781484159</v>
      </c>
      <c r="CE283" s="74">
        <f t="shared" ca="1" si="412"/>
        <v>1.5449512969245671</v>
      </c>
      <c r="CF283" s="74">
        <f t="shared" ca="1" si="413"/>
        <v>1.7355873897541885</v>
      </c>
      <c r="CG283" s="74">
        <f t="shared" ca="1" si="414"/>
        <v>1.2622777724825291</v>
      </c>
      <c r="CH283" s="74">
        <f t="shared" ca="1" si="415"/>
        <v>0.94303711107762078</v>
      </c>
      <c r="CI283" s="74">
        <f t="shared" si="416"/>
        <v>0.24819299224383135</v>
      </c>
      <c r="CJ283" s="74">
        <f t="shared" ca="1" si="417"/>
        <v>-1.1797266820056156</v>
      </c>
      <c r="CK283" s="74">
        <f t="shared" ca="1" si="418"/>
        <v>-3.4796551311211847</v>
      </c>
      <c r="CL283" s="74">
        <f t="shared" ca="1" si="419"/>
        <v>1.3041260827995007E-2</v>
      </c>
    </row>
    <row r="284" spans="1:90" x14ac:dyDescent="0.35">
      <c r="A284" s="73" t="s">
        <v>1815</v>
      </c>
      <c r="B284" s="41">
        <f t="shared" si="420"/>
        <v>45789</v>
      </c>
      <c r="C284" s="57">
        <f>'HAVERW (new)'!B339</f>
        <v>384</v>
      </c>
      <c r="D284" s="57">
        <f>'HAVERW (new)'!C339-'HAVERW (new)'!B339</f>
        <v>76</v>
      </c>
      <c r="E284" s="4">
        <f ca="1">AVERAGE(OFFSET('HAVERD (new)'!B$12,(ROWS('Chart Data'!$A$5:$A284)-1)*7,0,7,1))</f>
        <v>131</v>
      </c>
      <c r="F284" s="4">
        <f ca="1">AVERAGE(OFFSET('HAVERD (new)'!C$12,(ROWS('Chart Data'!$A$5:$A284)-1)*7,0,7,1))</f>
        <v>111.85714285714286</v>
      </c>
      <c r="G284" s="57">
        <f>'HAVERW (new)'!Q339</f>
        <v>42302</v>
      </c>
      <c r="H284" s="4">
        <f ca="1">AVERAGE(OFFSET('HAVERD (new)'!O$12,(ROWS('Chart Data'!$A$5:$A284)-1)*7,0,7,1))</f>
        <v>100.85714285714286</v>
      </c>
      <c r="I284" s="4">
        <f ca="1">AVERAGE(OFFSET('HAVERD (new)'!P$12,(ROWS('Chart Data'!$A$5:$A284)-1)*7,0,7,1))</f>
        <v>98.428571428571431</v>
      </c>
      <c r="J284" s="4">
        <f ca="1">AVERAGE(OFFSET('HAVERD (new)'!Q$12,(ROWS('Chart Data'!$A$5:$A284)-1)*7,0,7,1))</f>
        <v>88.142857142857139</v>
      </c>
      <c r="K284" s="4">
        <f ca="1">AVERAGE(OFFSET('HAVERD (new)'!R$12,(ROWS('Chart Data'!$A$5:$A284)-1)*7,0,7,1))</f>
        <v>86.571428571428569</v>
      </c>
      <c r="L284" s="57">
        <f>'HAVERW (new)'!D339</f>
        <v>6914</v>
      </c>
      <c r="M284" s="57">
        <f>'HAVERW (new)'!F339</f>
        <v>89.828571428571422</v>
      </c>
      <c r="N284" s="4">
        <f ca="1">AVERAGE(OFFSET('HAVERD (new)'!D$12,(ROWS('Chart Data'!$A$5:$A284)-1)*7,0,7,1))</f>
        <v>1.9728571428571431</v>
      </c>
      <c r="O284" s="4">
        <f ca="1">AVERAGE(OFFSET('HAVERD (new)'!E$12,(ROWS('Chart Data'!$A$5:$A284)-1)*7,0,7,1))</f>
        <v>106.82714285714285</v>
      </c>
      <c r="P284" s="4">
        <f ca="1">AVERAGE(AVERAGE(OFFSET('HAVERD (new)'!F$12,(ROWS('Chart Data'!$A$5:$A284)-1)*7,0,7,1)),AVERAGE(OFFSET('HAVERD (new)'!J$12,(ROWS('Chart Data'!$A$5:$A284)-1)*7,0,7,1)),AVERAGE(OFFSET('HAVERD (new)'!K$12,(ROWS('Chart Data'!$A$5:$A284)-1)*7,0,7,1)))</f>
        <v>108.94952380952382</v>
      </c>
      <c r="Q284" s="4">
        <f ca="1">AVERAGE(AVERAGE(OFFSET('HAVERD (new)'!H$12,(ROWS('Chart Data'!$A$5:$A284)-1)*7,0,7,1)),AVERAGE(OFFSET('HAVERD (new)'!I$12,(ROWS('Chart Data'!$A$5:$A284)-1)*7,0,7,1)))</f>
        <v>108.625</v>
      </c>
      <c r="R284" s="4">
        <f ca="1">AVERAGE(AVERAGE(OFFSET('HAVERD (new)'!L$12,(ROWS('Chart Data'!$A$5:$A284)-1)*7,0,7,1)),AVERAGE(OFFSET('HAVERD (new)'!M$12,(ROWS('Chart Data'!$A$5:$A284)-1)*7,0,7,1)))</f>
        <v>107.42428571428573</v>
      </c>
      <c r="S284" s="57">
        <f>'Fuel demand'!C230</f>
        <v>106.80033691542896</v>
      </c>
      <c r="T284" s="57">
        <f ca="1">AVERAGE(OFFSET(Energy!E$1109,(ROWS('Chart Data'!$A$5:$A284)-1)*7,0,7,1))</f>
        <v>524818.85714285716</v>
      </c>
      <c r="U284" s="57">
        <f ca="1">-AVERAGE(OFFSET('HAVERD (new)'!T$12,(ROWS('Chart Data'!$A$5:$A284)-1)*7,0,7,1))</f>
        <v>-368.07285714285717</v>
      </c>
      <c r="V284" s="4">
        <f ca="1">-AVERAGE(OFFSET('HAVERD (new)'!U$12,(ROWS('Chart Data'!$A$5:$A284)-1)*7,0,7,1))*10000</f>
        <v>-351.59999999999997</v>
      </c>
      <c r="W284" s="4"/>
      <c r="Z284" s="4"/>
      <c r="AA284" s="4">
        <f t="shared" si="378"/>
        <v>-6.1124694376528126</v>
      </c>
      <c r="AB284" s="4">
        <f t="shared" si="379"/>
        <v>2.7027027027026973</v>
      </c>
      <c r="AC284" s="4">
        <f t="shared" ca="1" si="380"/>
        <v>7.2514619883040865</v>
      </c>
      <c r="AD284" s="4">
        <f t="shared" ca="1" si="381"/>
        <v>1.4248704663212486</v>
      </c>
      <c r="AE284" s="4">
        <f t="shared" si="362"/>
        <v>2.1812121065726275</v>
      </c>
      <c r="AF284" s="4">
        <f t="shared" ca="1" si="363"/>
        <v>0.7132667617689048</v>
      </c>
      <c r="AG284" s="4">
        <f t="shared" ca="1" si="364"/>
        <v>5.513016845329255</v>
      </c>
      <c r="AH284" s="4">
        <f t="shared" ca="1" si="365"/>
        <v>-0.6441223832528209</v>
      </c>
      <c r="AI284" s="4">
        <f t="shared" ca="1" si="366"/>
        <v>-3.8095238095238071</v>
      </c>
      <c r="AJ284" s="4">
        <f t="shared" si="367"/>
        <v>-29.45141359296013</v>
      </c>
      <c r="AK284" s="4">
        <f t="shared" si="368"/>
        <v>-19.363939471659396</v>
      </c>
      <c r="AL284" s="4">
        <f t="shared" ca="1" si="422"/>
        <v>1.9728571428571431</v>
      </c>
      <c r="AM284" s="4">
        <f t="shared" ca="1" si="369"/>
        <v>10.472743388979143</v>
      </c>
      <c r="AN284" s="4">
        <f t="shared" ca="1" si="370"/>
        <v>15.825123776160076</v>
      </c>
      <c r="AO284" s="4">
        <f t="shared" ca="1" si="371"/>
        <v>8.2576970991279595</v>
      </c>
      <c r="AP284" s="4">
        <f t="shared" ca="1" si="372"/>
        <v>9.9419565185607581</v>
      </c>
      <c r="AQ284" s="4">
        <f t="shared" si="373"/>
        <v>10.816067999168787</v>
      </c>
      <c r="AR284" s="4">
        <f t="shared" ca="1" si="374"/>
        <v>-6.3035003576998427</v>
      </c>
      <c r="AS284" s="57">
        <f t="shared" ca="1" si="382"/>
        <v>368.07285714285717</v>
      </c>
      <c r="AT284" s="57">
        <f t="shared" ca="1" si="383"/>
        <v>351.59999999999997</v>
      </c>
      <c r="AW284" s="4">
        <f t="shared" si="421"/>
        <v>-9.4541089863682757</v>
      </c>
      <c r="AX284" s="4">
        <f t="shared" si="384"/>
        <v>-3.369657101000386</v>
      </c>
      <c r="AY284" s="4">
        <f t="shared" ca="1" si="385"/>
        <v>5.667925937076312</v>
      </c>
      <c r="AZ284" s="4">
        <f t="shared" ca="1" si="386"/>
        <v>-0.95587120661666258</v>
      </c>
      <c r="BA284" s="4">
        <f t="shared" si="387"/>
        <v>2.2516449577629327</v>
      </c>
      <c r="BB284" s="4">
        <f t="shared" ca="1" si="388"/>
        <v>0.10334408739018364</v>
      </c>
      <c r="BC284" s="4">
        <f t="shared" ca="1" si="389"/>
        <v>9.7057876490493289</v>
      </c>
      <c r="BD284" s="4">
        <f t="shared" ca="1" si="390"/>
        <v>2.6722417942238899</v>
      </c>
      <c r="BE284" s="4">
        <f t="shared" ca="1" si="391"/>
        <v>-4.4649543010695298</v>
      </c>
      <c r="BF284" s="4">
        <f t="shared" si="392"/>
        <v>-4.5708908659750165</v>
      </c>
      <c r="BG284" s="4">
        <f t="shared" si="393"/>
        <v>-26.775705970086008</v>
      </c>
      <c r="BH284" s="4">
        <f t="shared" ca="1" si="394"/>
        <v>3.6974999999999993</v>
      </c>
      <c r="BI284" s="4">
        <f t="shared" ca="1" si="395"/>
        <v>9.6281668758068157</v>
      </c>
      <c r="BJ284" s="4">
        <f t="shared" ca="1" si="396"/>
        <v>14.18466758457838</v>
      </c>
      <c r="BK284" s="4">
        <f t="shared" ca="1" si="397"/>
        <v>9.1314436030668418</v>
      </c>
      <c r="BL284" s="4">
        <f t="shared" ca="1" si="398"/>
        <v>9.7503410381140085</v>
      </c>
      <c r="BM284" s="4">
        <f t="shared" si="399"/>
        <v>8.1099315333763684</v>
      </c>
      <c r="BN284" s="4">
        <f t="shared" ca="1" si="400"/>
        <v>-6.6521286382718401</v>
      </c>
      <c r="BO284" s="4">
        <f t="shared" ca="1" si="401"/>
        <v>424.8882142857143</v>
      </c>
      <c r="BP284" s="4">
        <f t="shared" ca="1" si="402"/>
        <v>907.3</v>
      </c>
      <c r="BS284" s="74">
        <f t="shared" si="375"/>
        <v>-0.51407090594147431</v>
      </c>
      <c r="BT284" s="74">
        <f t="shared" si="376"/>
        <v>1.3909455067578167</v>
      </c>
      <c r="BU284" s="74">
        <f t="shared" ca="1" si="403"/>
        <v>1.6394749675958236</v>
      </c>
      <c r="BV284" s="74">
        <f t="shared" ca="1" si="404"/>
        <v>0.7493083084398251</v>
      </c>
      <c r="BW284" s="74">
        <f t="shared" si="405"/>
        <v>0.89446209316727998</v>
      </c>
      <c r="BX284" s="74">
        <f t="shared" ca="1" si="406"/>
        <v>0.95254233139256594</v>
      </c>
      <c r="BY284" s="74">
        <f t="shared" ca="1" si="377"/>
        <v>-0.26153783073788339</v>
      </c>
      <c r="BZ284" s="74">
        <f t="shared" ca="1" si="407"/>
        <v>0.67270761847301697</v>
      </c>
      <c r="CA284" s="74">
        <f t="shared" ca="1" si="408"/>
        <v>-0.73795003226982192</v>
      </c>
      <c r="CB284" s="74">
        <f t="shared" si="409"/>
        <v>0.82474942824694397</v>
      </c>
      <c r="CC284" s="74">
        <f t="shared" si="410"/>
        <v>-2.2175962864567094</v>
      </c>
      <c r="CD284" s="74">
        <f t="shared" ca="1" si="411"/>
        <v>-0.57001336861443808</v>
      </c>
      <c r="CE284" s="74">
        <f t="shared" ca="1" si="412"/>
        <v>0.91886790762319792</v>
      </c>
      <c r="CF284" s="74">
        <f t="shared" ca="1" si="413"/>
        <v>0.74969726419877769</v>
      </c>
      <c r="CG284" s="74">
        <f t="shared" ca="1" si="414"/>
        <v>0.863604214203058</v>
      </c>
      <c r="CH284" s="74">
        <f t="shared" ca="1" si="415"/>
        <v>0.77653085437477554</v>
      </c>
      <c r="CI284" s="74">
        <f t="shared" si="416"/>
        <v>1.2260190147029761</v>
      </c>
      <c r="CJ284" s="74">
        <f t="shared" ca="1" si="417"/>
        <v>-1.1860843532937901</v>
      </c>
      <c r="CK284" s="74">
        <f t="shared" ca="1" si="418"/>
        <v>-2.140720425043523</v>
      </c>
      <c r="CL284" s="74">
        <f t="shared" ca="1" si="419"/>
        <v>0.25341104562484168</v>
      </c>
    </row>
    <row r="285" spans="1:90" x14ac:dyDescent="0.35">
      <c r="A285" s="73" t="s">
        <v>1816</v>
      </c>
      <c r="B285" s="41">
        <f t="shared" si="420"/>
        <v>45796</v>
      </c>
      <c r="C285" s="57">
        <f>'HAVERW (new)'!B340</f>
        <v>372</v>
      </c>
      <c r="D285" s="57">
        <f>'HAVERW (new)'!C340-'HAVERW (new)'!B340</f>
        <v>69</v>
      </c>
      <c r="E285" s="4">
        <f ca="1">AVERAGE(OFFSET('HAVERD (new)'!B$12,(ROWS('Chart Data'!$A$5:$A285)-1)*7,0,7,1))</f>
        <v>129.57142857142858</v>
      </c>
      <c r="F285" s="4">
        <f ca="1">AVERAGE(OFFSET('HAVERD (new)'!C$12,(ROWS('Chart Data'!$A$5:$A285)-1)*7,0,7,1))</f>
        <v>108.71428571428571</v>
      </c>
      <c r="G285" s="57">
        <f>'HAVERW (new)'!Q340</f>
        <v>43947</v>
      </c>
      <c r="H285" s="4">
        <f ca="1">AVERAGE(OFFSET('HAVERD (new)'!O$12,(ROWS('Chart Data'!$A$5:$A285)-1)*7,0,7,1))</f>
        <v>100.28571428571429</v>
      </c>
      <c r="I285" s="4">
        <f ca="1">AVERAGE(OFFSET('HAVERD (new)'!P$12,(ROWS('Chart Data'!$A$5:$A285)-1)*7,0,7,1))</f>
        <v>101.28571428571429</v>
      </c>
      <c r="J285" s="4">
        <f ca="1">AVERAGE(OFFSET('HAVERD (new)'!Q$12,(ROWS('Chart Data'!$A$5:$A285)-1)*7,0,7,1))</f>
        <v>87.571428571428569</v>
      </c>
      <c r="K285" s="4">
        <f ca="1">AVERAGE(OFFSET('HAVERD (new)'!R$12,(ROWS('Chart Data'!$A$5:$A285)-1)*7,0,7,1))</f>
        <v>86.285714285714292</v>
      </c>
      <c r="L285" s="57">
        <f>'HAVERW (new)'!D340</f>
        <v>5927</v>
      </c>
      <c r="M285" s="57">
        <f>'HAVERW (new)'!F340</f>
        <v>86.785714285714292</v>
      </c>
      <c r="N285" s="4">
        <f ca="1">AVERAGE(OFFSET('HAVERD (new)'!D$12,(ROWS('Chart Data'!$A$5:$A285)-1)*7,0,7,1))</f>
        <v>1.3442857142857143</v>
      </c>
      <c r="O285" s="4">
        <f ca="1">AVERAGE(OFFSET('HAVERD (new)'!E$12,(ROWS('Chart Data'!$A$5:$A285)-1)*7,0,7,1))</f>
        <v>107.77</v>
      </c>
      <c r="P285" s="4">
        <f ca="1">AVERAGE(AVERAGE(OFFSET('HAVERD (new)'!F$12,(ROWS('Chart Data'!$A$5:$A285)-1)*7,0,7,1)),AVERAGE(OFFSET('HAVERD (new)'!J$12,(ROWS('Chart Data'!$A$5:$A285)-1)*7,0,7,1)),AVERAGE(OFFSET('HAVERD (new)'!K$12,(ROWS('Chart Data'!$A$5:$A285)-1)*7,0,7,1)))</f>
        <v>108.23</v>
      </c>
      <c r="Q285" s="4">
        <f ca="1">AVERAGE(AVERAGE(OFFSET('HAVERD (new)'!H$12,(ROWS('Chart Data'!$A$5:$A285)-1)*7,0,7,1)),AVERAGE(OFFSET('HAVERD (new)'!I$12,(ROWS('Chart Data'!$A$5:$A285)-1)*7,0,7,1)))</f>
        <v>110.24714285714285</v>
      </c>
      <c r="R285" s="4">
        <f ca="1">AVERAGE(AVERAGE(OFFSET('HAVERD (new)'!L$12,(ROWS('Chart Data'!$A$5:$A285)-1)*7,0,7,1)),AVERAGE(OFFSET('HAVERD (new)'!M$12,(ROWS('Chart Data'!$A$5:$A285)-1)*7,0,7,1)))</f>
        <v>109.98214285714286</v>
      </c>
      <c r="S285" s="57">
        <f>'Fuel demand'!C231</f>
        <v>105.23453175939557</v>
      </c>
      <c r="T285" s="57">
        <f ca="1">AVERAGE(OFFSET(Energy!E$1109,(ROWS('Chart Data'!$A$5:$A285)-1)*7,0,7,1))</f>
        <v>506552.28571428574</v>
      </c>
      <c r="U285" s="57">
        <f ca="1">-AVERAGE(OFFSET('HAVERD (new)'!T$12,(ROWS('Chart Data'!$A$5:$A285)-1)*7,0,7,1))</f>
        <v>-243.86714285714285</v>
      </c>
      <c r="V285" s="4">
        <f ca="1">-AVERAGE(OFFSET('HAVERD (new)'!U$12,(ROWS('Chart Data'!$A$5:$A285)-1)*7,0,7,1))*10000</f>
        <v>-149.19999999999999</v>
      </c>
      <c r="W285" s="4"/>
      <c r="Z285" s="4"/>
      <c r="AA285" s="4">
        <f t="shared" si="378"/>
        <v>-0.80000000000000071</v>
      </c>
      <c r="AB285" s="4">
        <f t="shared" si="379"/>
        <v>-14.814814814814813</v>
      </c>
      <c r="AC285" s="4">
        <f t="shared" ca="1" si="380"/>
        <v>5.4651162790697816</v>
      </c>
      <c r="AD285" s="4">
        <f t="shared" ca="1" si="381"/>
        <v>-0.1312335958005395</v>
      </c>
      <c r="AE285" s="4">
        <f t="shared" si="362"/>
        <v>2.8048095817348129</v>
      </c>
      <c r="AF285" s="4">
        <f t="shared" ca="1" si="363"/>
        <v>0.86206896551723755</v>
      </c>
      <c r="AG285" s="4">
        <f t="shared" ca="1" si="364"/>
        <v>5.9790732436472371</v>
      </c>
      <c r="AH285" s="4">
        <f t="shared" ca="1" si="365"/>
        <v>-1.2882447665056307</v>
      </c>
      <c r="AI285" s="4">
        <f t="shared" ca="1" si="366"/>
        <v>-3.2051282051281937</v>
      </c>
      <c r="AJ285" s="4">
        <f t="shared" si="367"/>
        <v>26.546040401536743</v>
      </c>
      <c r="AK285" s="4">
        <f t="shared" si="368"/>
        <v>-23.421152149249956</v>
      </c>
      <c r="AL285" s="4">
        <f t="shared" ca="1" si="422"/>
        <v>1.3442857142857143</v>
      </c>
      <c r="AM285" s="4">
        <f t="shared" ca="1" si="369"/>
        <v>10.572215870782387</v>
      </c>
      <c r="AN285" s="4">
        <f t="shared" ca="1" si="370"/>
        <v>15.179141539553044</v>
      </c>
      <c r="AO285" s="4">
        <f t="shared" ca="1" si="371"/>
        <v>9.0083409256238145</v>
      </c>
      <c r="AP285" s="4">
        <f t="shared" ca="1" si="372"/>
        <v>10.019077833272604</v>
      </c>
      <c r="AQ285" s="4">
        <f t="shared" si="373"/>
        <v>8.2109279373980826</v>
      </c>
      <c r="AR285" s="4">
        <f t="shared" ca="1" si="374"/>
        <v>-5.6910400442572007</v>
      </c>
      <c r="AS285" s="57">
        <f t="shared" ca="1" si="382"/>
        <v>243.86714285714285</v>
      </c>
      <c r="AT285" s="57">
        <f t="shared" ca="1" si="383"/>
        <v>149.19999999999999</v>
      </c>
      <c r="AW285" s="4">
        <f t="shared" si="421"/>
        <v>-5.722184103739167</v>
      </c>
      <c r="AX285" s="4">
        <f t="shared" si="384"/>
        <v>-4.8345548345548357</v>
      </c>
      <c r="AY285" s="4">
        <f t="shared" ca="1" si="385"/>
        <v>6.8562690637832606</v>
      </c>
      <c r="AZ285" s="4">
        <f t="shared" ca="1" si="386"/>
        <v>1.0139906214024941</v>
      </c>
      <c r="BA285" s="4">
        <f t="shared" si="387"/>
        <v>2.068982613855197</v>
      </c>
      <c r="BB285" s="4">
        <f t="shared" ca="1" si="388"/>
        <v>0.68170603123683671</v>
      </c>
      <c r="BC285" s="4">
        <f t="shared" ca="1" si="389"/>
        <v>8.8879562789404059</v>
      </c>
      <c r="BD285" s="4">
        <f t="shared" ca="1" si="390"/>
        <v>0.75704334769552128</v>
      </c>
      <c r="BE285" s="4">
        <f t="shared" ca="1" si="391"/>
        <v>-3.7569484266549793</v>
      </c>
      <c r="BF285" s="4">
        <f t="shared" si="392"/>
        <v>-4.627163815690146</v>
      </c>
      <c r="BG285" s="4">
        <f t="shared" si="393"/>
        <v>-23.790611209666928</v>
      </c>
      <c r="BH285" s="4">
        <f t="shared" ca="1" si="394"/>
        <v>1.3964285714285716</v>
      </c>
      <c r="BI285" s="4">
        <f t="shared" ca="1" si="395"/>
        <v>10.012642097336593</v>
      </c>
      <c r="BJ285" s="4">
        <f t="shared" ca="1" si="396"/>
        <v>14.992166320238859</v>
      </c>
      <c r="BK285" s="4">
        <f t="shared" ca="1" si="397"/>
        <v>8.1071384676076388</v>
      </c>
      <c r="BL285" s="4">
        <f t="shared" ca="1" si="398"/>
        <v>9.4088790509789249</v>
      </c>
      <c r="BM285" s="4">
        <f t="shared" si="399"/>
        <v>8.3383303351989682</v>
      </c>
      <c r="BN285" s="4">
        <f t="shared" ca="1" si="400"/>
        <v>-5.4309369930080003</v>
      </c>
      <c r="BO285" s="4">
        <f t="shared" ca="1" si="401"/>
        <v>378.45250000000004</v>
      </c>
      <c r="BP285" s="4">
        <f t="shared" ca="1" si="402"/>
        <v>502.09999999999997</v>
      </c>
      <c r="BS285" s="74">
        <f t="shared" si="375"/>
        <v>-0.95500595103766583</v>
      </c>
      <c r="BT285" s="74">
        <f t="shared" si="376"/>
        <v>0.81065420078664729</v>
      </c>
      <c r="BU285" s="74">
        <f t="shared" ca="1" si="403"/>
        <v>1.4746483957865928</v>
      </c>
      <c r="BV285" s="74">
        <f t="shared" ca="1" si="404"/>
        <v>0.46096877945498288</v>
      </c>
      <c r="BW285" s="74">
        <f t="shared" si="405"/>
        <v>1.2153799735216457</v>
      </c>
      <c r="BX285" s="74">
        <f t="shared" ca="1" si="406"/>
        <v>0.84305470709457098</v>
      </c>
      <c r="BY285" s="74">
        <f t="shared" ca="1" si="377"/>
        <v>-0.34987722016949357</v>
      </c>
      <c r="BZ285" s="74">
        <f t="shared" ca="1" si="407"/>
        <v>0.53102577989783861</v>
      </c>
      <c r="CA285" s="74">
        <f t="shared" ca="1" si="408"/>
        <v>-0.83362990885553434</v>
      </c>
      <c r="CB285" s="74">
        <f t="shared" si="409"/>
        <v>0.39531717697521029</v>
      </c>
      <c r="CC285" s="74">
        <f t="shared" si="410"/>
        <v>-2.4024462566274614</v>
      </c>
      <c r="CD285" s="74">
        <f t="shared" ca="1" si="411"/>
        <v>-0.62538766983287708</v>
      </c>
      <c r="CE285" s="74">
        <f t="shared" ca="1" si="412"/>
        <v>1.0667087079591211</v>
      </c>
      <c r="CF285" s="74">
        <f t="shared" ca="1" si="413"/>
        <v>0.65984925577210396</v>
      </c>
      <c r="CG285" s="74">
        <f t="shared" ca="1" si="414"/>
        <v>1.0474392702137534</v>
      </c>
      <c r="CH285" s="74">
        <f t="shared" ca="1" si="415"/>
        <v>1.0562020106847612</v>
      </c>
      <c r="CI285" s="74">
        <f t="shared" si="416"/>
        <v>0.84609899535296884</v>
      </c>
      <c r="CJ285" s="74">
        <f t="shared" ca="1" si="417"/>
        <v>-1.3946348912449691</v>
      </c>
      <c r="CK285" s="74">
        <f t="shared" ca="1" si="418"/>
        <v>-0.56611249217075998</v>
      </c>
      <c r="CL285" s="74">
        <f t="shared" ca="1" si="419"/>
        <v>0.56728746138536923</v>
      </c>
    </row>
    <row r="286" spans="1:90" x14ac:dyDescent="0.35">
      <c r="A286" s="73" t="s">
        <v>1817</v>
      </c>
      <c r="B286" s="41">
        <f t="shared" si="420"/>
        <v>45803</v>
      </c>
      <c r="C286" s="57">
        <f>'HAVERW (new)'!B341</f>
        <v>360</v>
      </c>
      <c r="D286" s="57">
        <f>'HAVERW (new)'!C341-'HAVERW (new)'!B341</f>
        <v>69</v>
      </c>
      <c r="E286" s="4">
        <f ca="1">AVERAGE(OFFSET('HAVERD (new)'!B$12,(ROWS('Chart Data'!$A$5:$A286)-1)*7,0,7,1))</f>
        <v>121.71428571428571</v>
      </c>
      <c r="F286" s="4">
        <f ca="1">AVERAGE(OFFSET('HAVERD (new)'!C$12,(ROWS('Chart Data'!$A$5:$A286)-1)*7,0,7,1))</f>
        <v>100.42857142857143</v>
      </c>
      <c r="G286" s="57">
        <f>'HAVERW (new)'!Q341</f>
        <v>43846</v>
      </c>
      <c r="H286" s="4">
        <f ca="1">AVERAGE(OFFSET('HAVERD (new)'!O$12,(ROWS('Chart Data'!$A$5:$A286)-1)*7,0,7,1))</f>
        <v>97.428571428571431</v>
      </c>
      <c r="I286" s="4">
        <f ca="1">AVERAGE(OFFSET('HAVERD (new)'!P$12,(ROWS('Chart Data'!$A$5:$A286)-1)*7,0,7,1))</f>
        <v>106.57142857142857</v>
      </c>
      <c r="J286" s="4">
        <f ca="1">AVERAGE(OFFSET('HAVERD (new)'!Q$12,(ROWS('Chart Data'!$A$5:$A286)-1)*7,0,7,1))</f>
        <v>84.714285714285708</v>
      </c>
      <c r="K286" s="4">
        <f ca="1">AVERAGE(OFFSET('HAVERD (new)'!R$12,(ROWS('Chart Data'!$A$5:$A286)-1)*7,0,7,1))</f>
        <v>88.571428571428569</v>
      </c>
      <c r="L286" s="57">
        <f>'HAVERW (new)'!D341</f>
        <v>3165</v>
      </c>
      <c r="M286" s="57">
        <f>'HAVERW (new)'!F341</f>
        <v>83.371428571428581</v>
      </c>
      <c r="N286" s="4">
        <f ca="1">AVERAGE(OFFSET('HAVERD (new)'!D$12,(ROWS('Chart Data'!$A$5:$A286)-1)*7,0,7,1))</f>
        <v>3.3442857142857143</v>
      </c>
      <c r="O286" s="4">
        <f ca="1">AVERAGE(OFFSET('HAVERD (new)'!E$12,(ROWS('Chart Data'!$A$5:$A286)-1)*7,0,7,1))</f>
        <v>116.3885714285714</v>
      </c>
      <c r="P286" s="4">
        <f ca="1">AVERAGE(AVERAGE(OFFSET('HAVERD (new)'!F$12,(ROWS('Chart Data'!$A$5:$A286)-1)*7,0,7,1)),AVERAGE(OFFSET('HAVERD (new)'!J$12,(ROWS('Chart Data'!$A$5:$A286)-1)*7,0,7,1)),AVERAGE(OFFSET('HAVERD (new)'!K$12,(ROWS('Chart Data'!$A$5:$A286)-1)*7,0,7,1)))</f>
        <v>121.81</v>
      </c>
      <c r="Q286" s="4">
        <f ca="1">AVERAGE(AVERAGE(OFFSET('HAVERD (new)'!H$12,(ROWS('Chart Data'!$A$5:$A286)-1)*7,0,7,1)),AVERAGE(OFFSET('HAVERD (new)'!I$12,(ROWS('Chart Data'!$A$5:$A286)-1)*7,0,7,1)))</f>
        <v>118.48285714285714</v>
      </c>
      <c r="R286" s="4">
        <f ca="1">AVERAGE(AVERAGE(OFFSET('HAVERD (new)'!L$12,(ROWS('Chart Data'!$A$5:$A286)-1)*7,0,7,1)),AVERAGE(OFFSET('HAVERD (new)'!M$12,(ROWS('Chart Data'!$A$5:$A286)-1)*7,0,7,1)))</f>
        <v>116.93642857142856</v>
      </c>
      <c r="S286" s="57">
        <f>'Fuel demand'!C232</f>
        <v>105.67077028479852</v>
      </c>
      <c r="T286" s="57">
        <f ca="1">AVERAGE(OFFSET(Energy!E$1109,(ROWS('Chart Data'!$A$5:$A286)-1)*7,0,7,1))</f>
        <v>498492.14285714284</v>
      </c>
      <c r="U286" s="57">
        <f ca="1">-AVERAGE(OFFSET('HAVERD (new)'!T$12,(ROWS('Chart Data'!$A$5:$A286)-1)*7,0,7,1))</f>
        <v>-324.78571428571428</v>
      </c>
      <c r="V286" s="4">
        <f ca="1">-AVERAGE(OFFSET('HAVERD (new)'!U$12,(ROWS('Chart Data'!$A$5:$A286)-1)*7,0,7,1))*10000</f>
        <v>-91.399999999999991</v>
      </c>
      <c r="W286" s="4"/>
      <c r="Z286" s="4"/>
      <c r="AA286" s="4">
        <f t="shared" si="378"/>
        <v>-14.08114558472554</v>
      </c>
      <c r="AB286" s="4">
        <f t="shared" si="379"/>
        <v>-6.7567567567567544</v>
      </c>
      <c r="AC286" s="4">
        <f t="shared" ca="1" si="380"/>
        <v>5.1851851851851816</v>
      </c>
      <c r="AD286" s="4">
        <f t="shared" ca="1" si="381"/>
        <v>-1.1251758087201136</v>
      </c>
      <c r="AE286" s="4">
        <f t="shared" si="362"/>
        <v>0.17592359889420095</v>
      </c>
      <c r="AF286" s="4">
        <f t="shared" ca="1" si="363"/>
        <v>-0.29239766081871066</v>
      </c>
      <c r="AG286" s="4">
        <f t="shared" ca="1" si="364"/>
        <v>7.1839080459770166</v>
      </c>
      <c r="AH286" s="4">
        <f t="shared" ca="1" si="365"/>
        <v>-1.8211920529801473</v>
      </c>
      <c r="AI286" s="4">
        <f t="shared" ca="1" si="366"/>
        <v>-1.7432646592709933</v>
      </c>
      <c r="AJ286" s="4">
        <f t="shared" si="367"/>
        <v>1.9212891230244833</v>
      </c>
      <c r="AK286" s="4">
        <f t="shared" si="368"/>
        <v>-24.996787045366908</v>
      </c>
      <c r="AL286" s="4">
        <f t="shared" ca="1" si="422"/>
        <v>3.3442857142857143</v>
      </c>
      <c r="AM286" s="4">
        <f t="shared" ca="1" si="369"/>
        <v>10.119618841657063</v>
      </c>
      <c r="AN286" s="4">
        <f t="shared" ca="1" si="370"/>
        <v>15.275524551157282</v>
      </c>
      <c r="AO286" s="4">
        <f t="shared" ca="1" si="371"/>
        <v>8.2021108661335163</v>
      </c>
      <c r="AP286" s="4">
        <f t="shared" ca="1" si="372"/>
        <v>9.193079344752153</v>
      </c>
      <c r="AQ286" s="4">
        <f t="shared" si="373"/>
        <v>7.360574663016628</v>
      </c>
      <c r="AR286" s="4">
        <f t="shared" ca="1" si="374"/>
        <v>-5.40720407534796</v>
      </c>
      <c r="AS286" s="57">
        <f t="shared" ca="1" si="382"/>
        <v>324.78571428571428</v>
      </c>
      <c r="AT286" s="57">
        <f t="shared" ca="1" si="383"/>
        <v>91.399999999999991</v>
      </c>
      <c r="AW286" s="4">
        <f t="shared" si="421"/>
        <v>-7.9990150025383544</v>
      </c>
      <c r="AX286" s="4">
        <f t="shared" si="384"/>
        <v>-7.2813197813197812</v>
      </c>
      <c r="AY286" s="4">
        <f t="shared" ca="1" si="385"/>
        <v>6.2545819674342411</v>
      </c>
      <c r="AZ286" s="4">
        <f t="shared" ca="1" si="386"/>
        <v>0.39622291417535926</v>
      </c>
      <c r="BA286" s="4">
        <f t="shared" si="387"/>
        <v>1.7463744186659524</v>
      </c>
      <c r="BB286" s="4">
        <f t="shared" ca="1" si="388"/>
        <v>0.21235301372668491</v>
      </c>
      <c r="BC286" s="4">
        <f t="shared" ca="1" si="389"/>
        <v>8.628626862930922</v>
      </c>
      <c r="BD286" s="4">
        <f t="shared" ca="1" si="390"/>
        <v>-0.45838980068465263</v>
      </c>
      <c r="BE286" s="4">
        <f t="shared" ca="1" si="391"/>
        <v>-3.4278692613600086</v>
      </c>
      <c r="BF286" s="4">
        <f t="shared" si="392"/>
        <v>-0.13945665222334014</v>
      </c>
      <c r="BG286" s="4">
        <f t="shared" si="393"/>
        <v>-22.40713239802178</v>
      </c>
      <c r="BH286" s="4">
        <f t="shared" ca="1" si="394"/>
        <v>2.1014285714285714</v>
      </c>
      <c r="BI286" s="4">
        <f t="shared" ca="1" si="395"/>
        <v>10.480322138147342</v>
      </c>
      <c r="BJ286" s="4">
        <f t="shared" ca="1" si="396"/>
        <v>15.97112555560628</v>
      </c>
      <c r="BK286" s="4">
        <f t="shared" ca="1" si="397"/>
        <v>8.1217729813629287</v>
      </c>
      <c r="BL286" s="4">
        <f t="shared" ca="1" si="398"/>
        <v>9.6710281548562271</v>
      </c>
      <c r="BM286" s="4">
        <f t="shared" si="399"/>
        <v>7.9159288611640282</v>
      </c>
      <c r="BN286" s="4">
        <f t="shared" ca="1" si="400"/>
        <v>-5.1025010275176834</v>
      </c>
      <c r="BO286" s="4">
        <f t="shared" ca="1" si="401"/>
        <v>352.60357142857146</v>
      </c>
      <c r="BP286" s="4">
        <f t="shared" ca="1" si="402"/>
        <v>274.7</v>
      </c>
      <c r="BS286" s="74">
        <f t="shared" si="375"/>
        <v>-1.3959409961338574</v>
      </c>
      <c r="BT286" s="74">
        <f t="shared" si="376"/>
        <v>0.81065420078664729</v>
      </c>
      <c r="BU286" s="74">
        <f t="shared" ca="1" si="403"/>
        <v>0.56810225083581367</v>
      </c>
      <c r="BV286" s="74">
        <f t="shared" ca="1" si="404"/>
        <v>-0.29919906968687066</v>
      </c>
      <c r="BW286" s="74">
        <f t="shared" si="405"/>
        <v>1.1956762009284598</v>
      </c>
      <c r="BX286" s="74">
        <f t="shared" ca="1" si="406"/>
        <v>0.29561658560459331</v>
      </c>
      <c r="BY286" s="74">
        <f t="shared" ca="1" si="377"/>
        <v>-0.37788911003975217</v>
      </c>
      <c r="BZ286" s="74">
        <f t="shared" ca="1" si="407"/>
        <v>-0.17738341297805682</v>
      </c>
      <c r="CA286" s="74">
        <f t="shared" ca="1" si="408"/>
        <v>-6.8190896169816065E-2</v>
      </c>
      <c r="CB286" s="74">
        <f t="shared" si="409"/>
        <v>-0.80639698514487923</v>
      </c>
      <c r="CC286" s="74">
        <f t="shared" si="410"/>
        <v>-2.6098600729223431</v>
      </c>
      <c r="CD286" s="74">
        <f t="shared" ca="1" si="411"/>
        <v>-0.44919671141057144</v>
      </c>
      <c r="CE286" s="74">
        <f t="shared" ca="1" si="412"/>
        <v>2.4181080237570209</v>
      </c>
      <c r="CF286" s="74">
        <f t="shared" ca="1" si="413"/>
        <v>2.3556040567726613</v>
      </c>
      <c r="CG286" s="74">
        <f t="shared" ca="1" si="414"/>
        <v>1.9807806157898578</v>
      </c>
      <c r="CH286" s="74">
        <f t="shared" ca="1" si="415"/>
        <v>1.8165701698118288</v>
      </c>
      <c r="CI286" s="74">
        <f t="shared" si="416"/>
        <v>0.95194597661605473</v>
      </c>
      <c r="CJ286" s="74">
        <f t="shared" ca="1" si="417"/>
        <v>-1.486658024069516</v>
      </c>
      <c r="CK286" s="74">
        <f t="shared" ca="1" si="418"/>
        <v>-1.5919511600686238</v>
      </c>
      <c r="CL286" s="74">
        <f t="shared" ca="1" si="419"/>
        <v>0.65692212952251594</v>
      </c>
    </row>
    <row r="287" spans="1:90" x14ac:dyDescent="0.35">
      <c r="A287" s="73" t="s">
        <v>1818</v>
      </c>
      <c r="B287" s="41">
        <f t="shared" si="420"/>
        <v>45810</v>
      </c>
      <c r="C287" s="57">
        <f>'HAVERW (new)'!B342</f>
        <v>388</v>
      </c>
      <c r="D287" s="57">
        <f>'HAVERW (new)'!C342-'HAVERW (new)'!B342</f>
        <v>64</v>
      </c>
      <c r="E287" s="4">
        <f ca="1">AVERAGE(OFFSET('HAVERD (new)'!B$12,(ROWS('Chart Data'!$A$5:$A287)-1)*7,0,7,1))</f>
        <v>129.71428571428572</v>
      </c>
      <c r="F287" s="4">
        <f ca="1">AVERAGE(OFFSET('HAVERD (new)'!C$12,(ROWS('Chart Data'!$A$5:$A287)-1)*7,0,7,1))</f>
        <v>109.28571428571429</v>
      </c>
      <c r="G287" s="57">
        <f>'HAVERW (new)'!Q342</f>
        <v>44212</v>
      </c>
      <c r="H287" s="4">
        <f ca="1">AVERAGE(OFFSET('HAVERD (new)'!O$12,(ROWS('Chart Data'!$A$5:$A287)-1)*7,0,7,1))</f>
        <v>99.714285714285708</v>
      </c>
      <c r="I287" s="4">
        <f ca="1">AVERAGE(OFFSET('HAVERD (new)'!P$12,(ROWS('Chart Data'!$A$5:$A287)-1)*7,0,7,1))</f>
        <v>102.28571428571429</v>
      </c>
      <c r="J287" s="4">
        <f ca="1">AVERAGE(OFFSET('HAVERD (new)'!Q$12,(ROWS('Chart Data'!$A$5:$A287)-1)*7,0,7,1))</f>
        <v>87.285714285714292</v>
      </c>
      <c r="K287" s="4">
        <f ca="1">AVERAGE(OFFSET('HAVERD (new)'!R$12,(ROWS('Chart Data'!$A$5:$A287)-1)*7,0,7,1))</f>
        <v>86.142857142857139</v>
      </c>
      <c r="L287" s="57">
        <f>'HAVERW (new)'!D342</f>
        <v>5379</v>
      </c>
      <c r="M287" s="57">
        <f>'HAVERW (new)'!F342</f>
        <v>92.399999999999991</v>
      </c>
      <c r="N287" s="4">
        <f ca="1">AVERAGE(OFFSET('HAVERD (new)'!D$12,(ROWS('Chart Data'!$A$5:$A287)-1)*7,0,7,1))</f>
        <v>5.2385714285714284</v>
      </c>
      <c r="O287" s="4">
        <f ca="1">AVERAGE(OFFSET('HAVERD (new)'!E$12,(ROWS('Chart Data'!$A$5:$A287)-1)*7,0,7,1))</f>
        <v>118.57142857142857</v>
      </c>
      <c r="P287" s="4">
        <f ca="1">AVERAGE(AVERAGE(OFFSET('HAVERD (new)'!F$12,(ROWS('Chart Data'!$A$5:$A287)-1)*7,0,7,1)),AVERAGE(OFFSET('HAVERD (new)'!J$12,(ROWS('Chart Data'!$A$5:$A287)-1)*7,0,7,1)),AVERAGE(OFFSET('HAVERD (new)'!K$12,(ROWS('Chart Data'!$A$5:$A287)-1)*7,0,7,1)))</f>
        <v>124.40190476190476</v>
      </c>
      <c r="Q287" s="4">
        <f ca="1">AVERAGE(AVERAGE(OFFSET('HAVERD (new)'!H$12,(ROWS('Chart Data'!$A$5:$A287)-1)*7,0,7,1)),AVERAGE(OFFSET('HAVERD (new)'!I$12,(ROWS('Chart Data'!$A$5:$A287)-1)*7,0,7,1)))</f>
        <v>117.38357142857143</v>
      </c>
      <c r="R287" s="4">
        <f ca="1">AVERAGE(AVERAGE(OFFSET('HAVERD (new)'!L$12,(ROWS('Chart Data'!$A$5:$A287)-1)*7,0,7,1)),AVERAGE(OFFSET('HAVERD (new)'!M$12,(ROWS('Chart Data'!$A$5:$A287)-1)*7,0,7,1)))</f>
        <v>118.8592857142857</v>
      </c>
      <c r="S287" s="57">
        <f>'Fuel demand'!C233</f>
        <v>105.19237115077379</v>
      </c>
      <c r="T287" s="57">
        <f ca="1">AVERAGE(OFFSET(Energy!E$1109,(ROWS('Chart Data'!$A$5:$A287)-1)*7,0,7,1))</f>
        <v>535251.28571428568</v>
      </c>
      <c r="U287" s="57">
        <f ca="1">-AVERAGE(OFFSET('HAVERD (new)'!T$12,(ROWS('Chart Data'!$A$5:$A287)-1)*7,0,7,1))</f>
        <v>-337.08857142857147</v>
      </c>
      <c r="V287" s="4">
        <f ca="1">-AVERAGE(OFFSET('HAVERD (new)'!U$12,(ROWS('Chart Data'!$A$5:$A287)-1)*7,0,7,1))*10000</f>
        <v>-31.000000000000004</v>
      </c>
      <c r="W287" s="4"/>
      <c r="Z287" s="4"/>
      <c r="AA287" s="4">
        <f t="shared" si="378"/>
        <v>1.8372703412073532</v>
      </c>
      <c r="AB287" s="4">
        <f t="shared" si="379"/>
        <v>-15.789473684210531</v>
      </c>
      <c r="AC287" s="4">
        <f t="shared" ca="1" si="380"/>
        <v>5.3364269141531473</v>
      </c>
      <c r="AD287" s="4">
        <f t="shared" ca="1" si="381"/>
        <v>-1.5444015444015413</v>
      </c>
      <c r="AE287" s="4">
        <f t="shared" si="362"/>
        <v>1.3060812978323622</v>
      </c>
      <c r="AF287" s="4">
        <f t="shared" ca="1" si="363"/>
        <v>-0.14306151645208098</v>
      </c>
      <c r="AG287" s="4">
        <f t="shared" ca="1" si="364"/>
        <v>6.3893016344725329</v>
      </c>
      <c r="AH287" s="4">
        <f t="shared" ca="1" si="365"/>
        <v>2.1739130434782705</v>
      </c>
      <c r="AI287" s="4">
        <f t="shared" ca="1" si="366"/>
        <v>-3.8277511961722466</v>
      </c>
      <c r="AJ287" s="4">
        <f t="shared" si="367"/>
        <v>-28.776633947809426</v>
      </c>
      <c r="AK287" s="4">
        <f t="shared" si="368"/>
        <v>-18.549301095579917</v>
      </c>
      <c r="AL287" s="4">
        <f t="shared" ca="1" si="422"/>
        <v>5.2385714285714284</v>
      </c>
      <c r="AM287" s="4">
        <f t="shared" ca="1" si="369"/>
        <v>11.291382292602471</v>
      </c>
      <c r="AN287" s="4">
        <f t="shared" ca="1" si="370"/>
        <v>16.835420393559918</v>
      </c>
      <c r="AO287" s="4">
        <f t="shared" ca="1" si="371"/>
        <v>8.7136572619323172</v>
      </c>
      <c r="AP287" s="4">
        <f t="shared" ca="1" si="372"/>
        <v>10.572655024851807</v>
      </c>
      <c r="AQ287" s="4">
        <f t="shared" si="373"/>
        <v>7.6450248606461768</v>
      </c>
      <c r="AR287" s="4">
        <f t="shared" ca="1" si="374"/>
        <v>0.15512077661432588</v>
      </c>
      <c r="AS287" s="57">
        <f t="shared" ca="1" si="382"/>
        <v>337.08857142857147</v>
      </c>
      <c r="AT287" s="57">
        <f t="shared" ca="1" si="383"/>
        <v>31.000000000000004</v>
      </c>
      <c r="AW287" s="4">
        <f t="shared" si="421"/>
        <v>-4.7890861702927499</v>
      </c>
      <c r="AX287" s="4">
        <f t="shared" si="384"/>
        <v>-8.6645856382698501</v>
      </c>
      <c r="AY287" s="4">
        <f t="shared" ca="1" si="385"/>
        <v>5.8095475916780499</v>
      </c>
      <c r="AZ287" s="4">
        <f t="shared" ca="1" si="386"/>
        <v>-0.34398512065023645</v>
      </c>
      <c r="BA287" s="4">
        <f t="shared" si="387"/>
        <v>1.6170066462585009</v>
      </c>
      <c r="BB287" s="4">
        <f t="shared" ca="1" si="388"/>
        <v>0.28496913750383768</v>
      </c>
      <c r="BC287" s="4">
        <f t="shared" ca="1" si="389"/>
        <v>6.2663249423565102</v>
      </c>
      <c r="BD287" s="4">
        <f t="shared" ca="1" si="390"/>
        <v>-0.39491153981508209</v>
      </c>
      <c r="BE287" s="4">
        <f t="shared" ca="1" si="391"/>
        <v>-3.1464169675238098</v>
      </c>
      <c r="BF287" s="4">
        <f t="shared" si="392"/>
        <v>-7.4401795040520824</v>
      </c>
      <c r="BG287" s="4">
        <f t="shared" si="393"/>
        <v>-21.582794940464048</v>
      </c>
      <c r="BH287" s="4">
        <f t="shared" ca="1" si="394"/>
        <v>2.9750000000000001</v>
      </c>
      <c r="BI287" s="4">
        <f t="shared" ca="1" si="395"/>
        <v>10.613990098505266</v>
      </c>
      <c r="BJ287" s="4">
        <f t="shared" ca="1" si="396"/>
        <v>15.778802565107579</v>
      </c>
      <c r="BK287" s="4">
        <f t="shared" ca="1" si="397"/>
        <v>8.5454515382044018</v>
      </c>
      <c r="BL287" s="4">
        <f t="shared" ca="1" si="398"/>
        <v>9.931692180359331</v>
      </c>
      <c r="BM287" s="4">
        <f t="shared" si="399"/>
        <v>8.508148865057418</v>
      </c>
      <c r="BN287" s="4">
        <f t="shared" ca="1" si="400"/>
        <v>-4.3116559251726692</v>
      </c>
      <c r="BO287" s="4">
        <f t="shared" ca="1" si="401"/>
        <v>318.45357142857142</v>
      </c>
      <c r="BP287" s="4">
        <f t="shared" ca="1" si="402"/>
        <v>155.79999999999998</v>
      </c>
      <c r="BS287" s="74">
        <f t="shared" si="375"/>
        <v>-0.36709255757607712</v>
      </c>
      <c r="BT287" s="74">
        <f t="shared" si="376"/>
        <v>0.39616041080724057</v>
      </c>
      <c r="BU287" s="74">
        <f t="shared" ca="1" si="403"/>
        <v>1.4911310529675155</v>
      </c>
      <c r="BV287" s="74">
        <f t="shared" ca="1" si="404"/>
        <v>0.5133941483613188</v>
      </c>
      <c r="BW287" s="74">
        <f t="shared" si="405"/>
        <v>1.2670779907215892</v>
      </c>
      <c r="BX287" s="74">
        <f t="shared" ca="1" si="406"/>
        <v>0.73356708279657323</v>
      </c>
      <c r="BY287" s="74">
        <f t="shared" ca="1" si="377"/>
        <v>-0.63305700521216413</v>
      </c>
      <c r="BZ287" s="74">
        <f t="shared" ca="1" si="407"/>
        <v>0.46018486061025116</v>
      </c>
      <c r="CA287" s="74">
        <f t="shared" ca="1" si="408"/>
        <v>-0.88146984714839527</v>
      </c>
      <c r="CB287" s="74">
        <f t="shared" si="409"/>
        <v>0.15688873351329533</v>
      </c>
      <c r="CC287" s="74">
        <f t="shared" si="410"/>
        <v>-2.0613850440588899</v>
      </c>
      <c r="CD287" s="74">
        <f t="shared" ca="1" si="411"/>
        <v>-0.28231870364773054</v>
      </c>
      <c r="CE287" s="74">
        <f t="shared" ca="1" si="412"/>
        <v>2.760381876655948</v>
      </c>
      <c r="CF287" s="74">
        <f t="shared" ca="1" si="413"/>
        <v>2.6792590599932944</v>
      </c>
      <c r="CG287" s="74">
        <f t="shared" ca="1" si="414"/>
        <v>1.8562001881366381</v>
      </c>
      <c r="CH287" s="74">
        <f t="shared" ca="1" si="415"/>
        <v>2.0268116534159852</v>
      </c>
      <c r="CI287" s="74">
        <f t="shared" si="416"/>
        <v>0.83586933224215854</v>
      </c>
      <c r="CJ287" s="74">
        <f t="shared" ca="1" si="417"/>
        <v>-1.0669766926571809</v>
      </c>
      <c r="CK287" s="74">
        <f t="shared" ca="1" si="418"/>
        <v>-1.7479196399855852</v>
      </c>
      <c r="CL287" s="74">
        <f t="shared" ca="1" si="419"/>
        <v>0.75058880695302899</v>
      </c>
    </row>
    <row r="288" spans="1:90" x14ac:dyDescent="0.35">
      <c r="A288" s="73" t="s">
        <v>1819</v>
      </c>
      <c r="B288" s="41">
        <f t="shared" si="420"/>
        <v>45817</v>
      </c>
      <c r="C288" s="57">
        <f>'HAVERW (new)'!B343</f>
        <v>376</v>
      </c>
      <c r="D288" s="57">
        <f>'HAVERW (new)'!C343-'HAVERW (new)'!B343</f>
        <v>67</v>
      </c>
      <c r="E288" s="4">
        <f ca="1">AVERAGE(OFFSET('HAVERD (new)'!B$12,(ROWS('Chart Data'!$A$5:$A288)-1)*7,0,7,1))</f>
        <v>131.71428571428572</v>
      </c>
      <c r="F288" s="4">
        <f ca="1">AVERAGE(OFFSET('HAVERD (new)'!C$12,(ROWS('Chart Data'!$A$5:$A288)-1)*7,0,7,1))</f>
        <v>108.57142857142857</v>
      </c>
      <c r="G288" s="57">
        <f>'HAVERW (new)'!Q343</f>
        <v>44141</v>
      </c>
      <c r="H288" s="4">
        <f ca="1">AVERAGE(OFFSET('HAVERD (new)'!O$12,(ROWS('Chart Data'!$A$5:$A288)-1)*7,0,7,1))</f>
        <v>101.57142857142857</v>
      </c>
      <c r="I288" s="4">
        <f ca="1">AVERAGE(OFFSET('HAVERD (new)'!P$12,(ROWS('Chart Data'!$A$5:$A288)-1)*7,0,7,1))</f>
        <v>102.71428571428571</v>
      </c>
      <c r="J288" s="4">
        <f ca="1">AVERAGE(OFFSET('HAVERD (new)'!Q$12,(ROWS('Chart Data'!$A$5:$A288)-1)*7,0,7,1))</f>
        <v>87.285714285714292</v>
      </c>
      <c r="K288" s="4">
        <f ca="1">AVERAGE(OFFSET('HAVERD (new)'!R$12,(ROWS('Chart Data'!$A$5:$A288)-1)*7,0,7,1))</f>
        <v>86.857142857142861</v>
      </c>
      <c r="L288" s="57">
        <f>'HAVERW (new)'!D343</f>
        <v>8901</v>
      </c>
      <c r="M288" s="57">
        <f>'HAVERW (new)'!F343</f>
        <v>92.371428571428552</v>
      </c>
      <c r="N288" s="4">
        <f ca="1">AVERAGE(OFFSET('HAVERD (new)'!D$12,(ROWS('Chart Data'!$A$5:$A288)-1)*7,0,7,1))</f>
        <v>5.3657142857142848</v>
      </c>
      <c r="O288" s="4">
        <f ca="1">AVERAGE(OFFSET('HAVERD (new)'!E$12,(ROWS('Chart Data'!$A$5:$A288)-1)*7,0,7,1))</f>
        <v>112.08571428571429</v>
      </c>
      <c r="P288" s="4">
        <f ca="1">AVERAGE(AVERAGE(OFFSET('HAVERD (new)'!F$12,(ROWS('Chart Data'!$A$5:$A288)-1)*7,0,7,1)),AVERAGE(OFFSET('HAVERD (new)'!J$12,(ROWS('Chart Data'!$A$5:$A288)-1)*7,0,7,1)),AVERAGE(OFFSET('HAVERD (new)'!K$12,(ROWS('Chart Data'!$A$5:$A288)-1)*7,0,7,1)))</f>
        <v>112.74952380952381</v>
      </c>
      <c r="Q288" s="4">
        <f ca="1">AVERAGE(AVERAGE(OFFSET('HAVERD (new)'!H$12,(ROWS('Chart Data'!$A$5:$A288)-1)*7,0,7,1)),AVERAGE(OFFSET('HAVERD (new)'!I$12,(ROWS('Chart Data'!$A$5:$A288)-1)*7,0,7,1)))</f>
        <v>116.01285714285714</v>
      </c>
      <c r="R288" s="4">
        <f ca="1">AVERAGE(AVERAGE(OFFSET('HAVERD (new)'!L$12,(ROWS('Chart Data'!$A$5:$A288)-1)*7,0,7,1)),AVERAGE(OFFSET('HAVERD (new)'!M$12,(ROWS('Chart Data'!$A$5:$A288)-1)*7,0,7,1)))</f>
        <v>115.33642857142857</v>
      </c>
      <c r="S288" s="57">
        <f>'Fuel demand'!C234</f>
        <v>106.48678589755522</v>
      </c>
      <c r="T288" s="57">
        <f ca="1">AVERAGE(OFFSET(Energy!E$1109,(ROWS('Chart Data'!$A$5:$A288)-1)*7,0,7,1))</f>
        <v>521378</v>
      </c>
      <c r="U288" s="57">
        <f ca="1">-AVERAGE(OFFSET('HAVERD (new)'!T$12,(ROWS('Chart Data'!$A$5:$A288)-1)*7,0,7,1))</f>
        <v>-369.62428571428569</v>
      </c>
      <c r="V288" s="4">
        <f ca="1">-AVERAGE(OFFSET('HAVERD (new)'!U$12,(ROWS('Chart Data'!$A$5:$A288)-1)*7,0,7,1))*10000</f>
        <v>-25</v>
      </c>
      <c r="W288" s="4"/>
      <c r="Z288" s="4"/>
      <c r="AA288" s="4">
        <f t="shared" si="378"/>
        <v>4.1551246537396169</v>
      </c>
      <c r="AB288" s="4">
        <f t="shared" si="379"/>
        <v>-8.2191780821917799</v>
      </c>
      <c r="AC288" s="4">
        <f t="shared" ca="1" si="380"/>
        <v>7.5845974329054933</v>
      </c>
      <c r="AD288" s="4">
        <f t="shared" ca="1" si="381"/>
        <v>-0.78328981723237989</v>
      </c>
      <c r="AE288" s="4">
        <f t="shared" si="362"/>
        <v>0.51005305462576978</v>
      </c>
      <c r="AF288" s="4">
        <f t="shared" ca="1" si="363"/>
        <v>1.8624641833810962</v>
      </c>
      <c r="AG288" s="4">
        <f t="shared" ca="1" si="364"/>
        <v>5.8910162002945521</v>
      </c>
      <c r="AH288" s="4">
        <f t="shared" ca="1" si="365"/>
        <v>3.9115646258503389</v>
      </c>
      <c r="AI288" s="4">
        <f t="shared" ca="1" si="366"/>
        <v>-2.564102564102555</v>
      </c>
      <c r="AJ288" s="4">
        <f t="shared" si="367"/>
        <v>-150.59121621621622</v>
      </c>
      <c r="AK288" s="4">
        <f t="shared" si="368"/>
        <v>-20.271270036991385</v>
      </c>
      <c r="AL288" s="4">
        <f t="shared" ca="1" si="422"/>
        <v>5.3657142857142848</v>
      </c>
      <c r="AM288" s="4">
        <f t="shared" ca="1" si="369"/>
        <v>10.698816259153165</v>
      </c>
      <c r="AN288" s="4">
        <f t="shared" ca="1" si="370"/>
        <v>15.618514666315075</v>
      </c>
      <c r="AO288" s="4">
        <f t="shared" ca="1" si="371"/>
        <v>9.5775256034866594</v>
      </c>
      <c r="AP288" s="4">
        <f t="shared" ca="1" si="372"/>
        <v>11.293301903698527</v>
      </c>
      <c r="AQ288" s="4">
        <f t="shared" si="373"/>
        <v>8.8891508899524361</v>
      </c>
      <c r="AR288" s="4">
        <f t="shared" ca="1" si="374"/>
        <v>-4.1755170691772925</v>
      </c>
      <c r="AS288" s="57">
        <f t="shared" ca="1" si="382"/>
        <v>369.62428571428569</v>
      </c>
      <c r="AT288" s="57">
        <f t="shared" ca="1" si="383"/>
        <v>25</v>
      </c>
      <c r="AW288" s="4">
        <f t="shared" si="421"/>
        <v>-2.2221876474446427</v>
      </c>
      <c r="AX288" s="4">
        <f t="shared" si="384"/>
        <v>-11.395055834493471</v>
      </c>
      <c r="AY288" s="4">
        <f t="shared" ca="1" si="385"/>
        <v>5.8928314528284007</v>
      </c>
      <c r="AZ288" s="4">
        <f t="shared" ca="1" si="386"/>
        <v>-0.89602519153864357</v>
      </c>
      <c r="BA288" s="4">
        <f t="shared" si="387"/>
        <v>1.1992168832717864</v>
      </c>
      <c r="BB288" s="4">
        <f t="shared" ca="1" si="388"/>
        <v>0.57226849290688553</v>
      </c>
      <c r="BC288" s="4">
        <f t="shared" ca="1" si="389"/>
        <v>6.3608247810978344</v>
      </c>
      <c r="BD288" s="4">
        <f t="shared" ca="1" si="390"/>
        <v>0.74401021246070786</v>
      </c>
      <c r="BE288" s="4">
        <f t="shared" ca="1" si="391"/>
        <v>-2.8350616561684969</v>
      </c>
      <c r="BF288" s="4">
        <f t="shared" si="392"/>
        <v>-37.725130159866104</v>
      </c>
      <c r="BG288" s="4">
        <f t="shared" si="393"/>
        <v>-21.809627581797042</v>
      </c>
      <c r="BH288" s="4">
        <f t="shared" ca="1" si="394"/>
        <v>3.8232142857142857</v>
      </c>
      <c r="BI288" s="4">
        <f t="shared" ca="1" si="395"/>
        <v>10.670508316048771</v>
      </c>
      <c r="BJ288" s="4">
        <f t="shared" ca="1" si="396"/>
        <v>15.727150287646332</v>
      </c>
      <c r="BK288" s="4">
        <f t="shared" ca="1" si="397"/>
        <v>8.8754086642940777</v>
      </c>
      <c r="BL288" s="4">
        <f t="shared" ca="1" si="398"/>
        <v>10.269528526643773</v>
      </c>
      <c r="BM288" s="4">
        <f t="shared" si="399"/>
        <v>8.0264195877533311</v>
      </c>
      <c r="BN288" s="4">
        <f t="shared" ca="1" si="400"/>
        <v>-3.7796601030420316</v>
      </c>
      <c r="BO288" s="4">
        <f t="shared" ca="1" si="401"/>
        <v>318.84142857142854</v>
      </c>
      <c r="BP288" s="4">
        <f t="shared" ca="1" si="402"/>
        <v>74.149999999999991</v>
      </c>
      <c r="BS288" s="74">
        <f t="shared" si="375"/>
        <v>-0.8080276026722687</v>
      </c>
      <c r="BT288" s="74">
        <f t="shared" si="376"/>
        <v>0.64485668479488456</v>
      </c>
      <c r="BU288" s="74">
        <f t="shared" ca="1" si="403"/>
        <v>1.7218882535004405</v>
      </c>
      <c r="BV288" s="74">
        <f t="shared" ca="1" si="404"/>
        <v>0.44786243722839952</v>
      </c>
      <c r="BW288" s="74">
        <f t="shared" si="405"/>
        <v>1.2532268238491515</v>
      </c>
      <c r="BX288" s="74">
        <f t="shared" ca="1" si="406"/>
        <v>1.0894018617650592</v>
      </c>
      <c r="BY288" s="74">
        <f t="shared" ca="1" si="377"/>
        <v>-0.62284945098899658</v>
      </c>
      <c r="BZ288" s="74">
        <f t="shared" ca="1" si="407"/>
        <v>0.46018486061025116</v>
      </c>
      <c r="CA288" s="74">
        <f t="shared" ca="1" si="408"/>
        <v>-0.64227015568410473</v>
      </c>
      <c r="CB288" s="74">
        <f t="shared" si="409"/>
        <v>1.6892700799966245</v>
      </c>
      <c r="CC288" s="74">
        <f t="shared" si="410"/>
        <v>-2.0631207245299774</v>
      </c>
      <c r="CD288" s="74">
        <f t="shared" ca="1" si="411"/>
        <v>-0.27111799271945547</v>
      </c>
      <c r="CE288" s="74">
        <f t="shared" ca="1" si="412"/>
        <v>1.7434163713149102</v>
      </c>
      <c r="CF288" s="74">
        <f t="shared" ca="1" si="413"/>
        <v>1.2242089169087991</v>
      </c>
      <c r="CG288" s="74">
        <f t="shared" ca="1" si="414"/>
        <v>1.7008591610628703</v>
      </c>
      <c r="CH288" s="74">
        <f t="shared" ca="1" si="415"/>
        <v>1.6416292622065876</v>
      </c>
      <c r="CI288" s="74">
        <f t="shared" si="416"/>
        <v>1.1499403861975126</v>
      </c>
      <c r="CJ288" s="74">
        <f t="shared" ca="1" si="417"/>
        <v>-1.2253688249836225</v>
      </c>
      <c r="CK288" s="74">
        <f t="shared" ca="1" si="418"/>
        <v>-2.160388535725108</v>
      </c>
      <c r="CL288" s="74">
        <f t="shared" ca="1" si="419"/>
        <v>0.75989344378387469</v>
      </c>
    </row>
    <row r="289" spans="1:90" x14ac:dyDescent="0.35">
      <c r="A289" s="73" t="s">
        <v>1820</v>
      </c>
      <c r="B289" s="41">
        <f t="shared" si="420"/>
        <v>45824</v>
      </c>
      <c r="C289" s="57">
        <f>'HAVERW (new)'!B344</f>
        <v>394</v>
      </c>
      <c r="D289" s="57">
        <f>'HAVERW (new)'!C344-'HAVERW (new)'!B344</f>
        <v>61</v>
      </c>
      <c r="E289" s="4">
        <f ca="1">AVERAGE(OFFSET('HAVERD (new)'!B$12,(ROWS('Chart Data'!$A$5:$A289)-1)*7,0,7,1))</f>
        <v>133</v>
      </c>
      <c r="F289" s="4">
        <f ca="1">AVERAGE(OFFSET('HAVERD (new)'!C$12,(ROWS('Chart Data'!$A$5:$A289)-1)*7,0,7,1))</f>
        <v>110.57142857142857</v>
      </c>
      <c r="G289" s="57">
        <f>'HAVERW (new)'!Q344</f>
        <v>44408</v>
      </c>
      <c r="H289" s="4">
        <f ca="1">AVERAGE(OFFSET('HAVERD (new)'!O$12,(ROWS('Chart Data'!$A$5:$A289)-1)*7,0,7,1))</f>
        <v>102</v>
      </c>
      <c r="I289" s="4">
        <f ca="1">AVERAGE(OFFSET('HAVERD (new)'!P$12,(ROWS('Chart Data'!$A$5:$A289)-1)*7,0,7,1))</f>
        <v>102.42857142857143</v>
      </c>
      <c r="J289" s="4">
        <f ca="1">AVERAGE(OFFSET('HAVERD (new)'!Q$12,(ROWS('Chart Data'!$A$5:$A289)-1)*7,0,7,1))</f>
        <v>84.714285714285708</v>
      </c>
      <c r="K289" s="4">
        <f ca="1">AVERAGE(OFFSET('HAVERD (new)'!R$12,(ROWS('Chart Data'!$A$5:$A289)-1)*7,0,7,1))</f>
        <v>85</v>
      </c>
      <c r="L289" s="57">
        <f>'HAVERW (new)'!D344</f>
        <v>4314</v>
      </c>
      <c r="M289" s="57">
        <f>'HAVERW (new)'!F344</f>
        <v>88</v>
      </c>
      <c r="N289" s="4">
        <f ca="1">AVERAGE(OFFSET('HAVERD (new)'!D$12,(ROWS('Chart Data'!$A$5:$A289)-1)*7,0,7,1))</f>
        <v>1.2028571428571428</v>
      </c>
      <c r="O289" s="4">
        <f ca="1">AVERAGE(OFFSET('HAVERD (new)'!E$12,(ROWS('Chart Data'!$A$5:$A289)-1)*7,0,7,1))</f>
        <v>111.78</v>
      </c>
      <c r="P289" s="4">
        <f ca="1">AVERAGE(AVERAGE(OFFSET('HAVERD (new)'!F$12,(ROWS('Chart Data'!$A$5:$A289)-1)*7,0,7,1)),AVERAGE(OFFSET('HAVERD (new)'!J$12,(ROWS('Chart Data'!$A$5:$A289)-1)*7,0,7,1)),AVERAGE(OFFSET('HAVERD (new)'!K$12,(ROWS('Chart Data'!$A$5:$A289)-1)*7,0,7,1)))</f>
        <v>109.3747619047619</v>
      </c>
      <c r="Q289" s="4">
        <f ca="1">AVERAGE(AVERAGE(OFFSET('HAVERD (new)'!H$12,(ROWS('Chart Data'!$A$5:$A289)-1)*7,0,7,1)),AVERAGE(OFFSET('HAVERD (new)'!I$12,(ROWS('Chart Data'!$A$5:$A289)-1)*7,0,7,1)))</f>
        <v>118.20214285714286</v>
      </c>
      <c r="R289" s="4">
        <f ca="1">AVERAGE(AVERAGE(OFFSET('HAVERD (new)'!L$12,(ROWS('Chart Data'!$A$5:$A289)-1)*7,0,7,1)),AVERAGE(OFFSET('HAVERD (new)'!M$12,(ROWS('Chart Data'!$A$5:$A289)-1)*7,0,7,1)))</f>
        <v>115.48285714285714</v>
      </c>
      <c r="S289" s="57">
        <f>'Fuel demand'!C235</f>
        <v>104.96410238229313</v>
      </c>
      <c r="T289" s="57">
        <f ca="1">AVERAGE(OFFSET(Energy!E$1109,(ROWS('Chart Data'!$A$5:$A289)-1)*7,0,7,1))</f>
        <v>537482.57142857148</v>
      </c>
      <c r="U289" s="57">
        <f ca="1">-AVERAGE(OFFSET('HAVERD (new)'!T$12,(ROWS('Chart Data'!$A$5:$A289)-1)*7,0,7,1))</f>
        <v>-401.93714285714287</v>
      </c>
      <c r="V289" s="4">
        <f ca="1">-AVERAGE(OFFSET('HAVERD (new)'!U$12,(ROWS('Chart Data'!$A$5:$A289)-1)*7,0,7,1))*10000</f>
        <v>-33.799999999999997</v>
      </c>
      <c r="W289" s="4"/>
      <c r="Z289" s="4"/>
      <c r="AA289" s="4">
        <f t="shared" si="378"/>
        <v>-5.7416267942583694</v>
      </c>
      <c r="AB289" s="4">
        <f t="shared" si="379"/>
        <v>-15.277777777777779</v>
      </c>
      <c r="AC289" s="4">
        <f t="shared" ca="1" si="380"/>
        <v>7.6300578034682154</v>
      </c>
      <c r="AD289" s="4">
        <f t="shared" ca="1" si="381"/>
        <v>-0.1290322580645098</v>
      </c>
      <c r="AE289" s="4">
        <f t="shared" si="362"/>
        <v>1.1779180241963116</v>
      </c>
      <c r="AF289" s="4">
        <f t="shared" ca="1" si="363"/>
        <v>1.7094017094017033</v>
      </c>
      <c r="AG289" s="4">
        <f t="shared" ca="1" si="364"/>
        <v>6.065088757396464</v>
      </c>
      <c r="AH289" s="4">
        <f t="shared" ca="1" si="365"/>
        <v>-1.983471074380172</v>
      </c>
      <c r="AI289" s="4">
        <f t="shared" ca="1" si="366"/>
        <v>-3.7216828478964459</v>
      </c>
      <c r="AJ289" s="4">
        <f t="shared" si="367"/>
        <v>-1.0067899789276469</v>
      </c>
      <c r="AK289" s="4">
        <f t="shared" si="368"/>
        <v>-21.237693389592128</v>
      </c>
      <c r="AL289" s="4">
        <f t="shared" ca="1" si="422"/>
        <v>1.2028571428571428</v>
      </c>
      <c r="AM289" s="4">
        <f t="shared" ca="1" si="369"/>
        <v>11.568020760554942</v>
      </c>
      <c r="AN289" s="4">
        <f t="shared" ca="1" si="370"/>
        <v>13.98858560794045</v>
      </c>
      <c r="AO289" s="4">
        <f t="shared" ca="1" si="371"/>
        <v>9.47321765246787</v>
      </c>
      <c r="AP289" s="4">
        <f t="shared" ca="1" si="372"/>
        <v>11.641589039960776</v>
      </c>
      <c r="AQ289" s="4">
        <f t="shared" si="373"/>
        <v>4.7477440949944549</v>
      </c>
      <c r="AR289" s="4">
        <f t="shared" ca="1" si="374"/>
        <v>-0.47893338524906959</v>
      </c>
      <c r="AS289" s="57">
        <f t="shared" ca="1" si="382"/>
        <v>401.93714285714287</v>
      </c>
      <c r="AT289" s="57">
        <f t="shared" ca="1" si="383"/>
        <v>33.799999999999997</v>
      </c>
      <c r="AW289" s="4">
        <f t="shared" si="421"/>
        <v>-3.4575943460092349</v>
      </c>
      <c r="AX289" s="4">
        <f t="shared" si="384"/>
        <v>-11.510796575234211</v>
      </c>
      <c r="AY289" s="4">
        <f t="shared" ca="1" si="385"/>
        <v>6.4340668339280098</v>
      </c>
      <c r="AZ289" s="4">
        <f t="shared" ca="1" si="386"/>
        <v>-0.89547485710463615</v>
      </c>
      <c r="BA289" s="4">
        <f t="shared" si="387"/>
        <v>0.79249399388716113</v>
      </c>
      <c r="BB289" s="4">
        <f t="shared" ca="1" si="388"/>
        <v>0.78410167887800197</v>
      </c>
      <c r="BC289" s="4">
        <f t="shared" ca="1" si="389"/>
        <v>6.3823286595351414</v>
      </c>
      <c r="BD289" s="4">
        <f t="shared" ca="1" si="390"/>
        <v>0.57020363549207254</v>
      </c>
      <c r="BE289" s="4">
        <f t="shared" ca="1" si="391"/>
        <v>-2.96420031686056</v>
      </c>
      <c r="BF289" s="4">
        <f t="shared" si="392"/>
        <v>-44.613337754982204</v>
      </c>
      <c r="BG289" s="4">
        <f t="shared" si="393"/>
        <v>-21.263762891882582</v>
      </c>
      <c r="BH289" s="4">
        <f t="shared" ca="1" si="394"/>
        <v>3.7878571428571428</v>
      </c>
      <c r="BI289" s="4">
        <f t="shared" ca="1" si="395"/>
        <v>10.91945953849191</v>
      </c>
      <c r="BJ289" s="4">
        <f t="shared" ca="1" si="396"/>
        <v>15.429511304743183</v>
      </c>
      <c r="BK289" s="4">
        <f t="shared" ca="1" si="397"/>
        <v>8.9916278460050911</v>
      </c>
      <c r="BL289" s="4">
        <f t="shared" ca="1" si="398"/>
        <v>10.675156328315817</v>
      </c>
      <c r="BM289" s="4">
        <f t="shared" si="399"/>
        <v>7.1606236271524244</v>
      </c>
      <c r="BN289" s="4">
        <f t="shared" ca="1" si="400"/>
        <v>-2.476633438289999</v>
      </c>
      <c r="BO289" s="4">
        <f t="shared" ca="1" si="401"/>
        <v>358.35892857142858</v>
      </c>
      <c r="BP289" s="4">
        <f t="shared" ca="1" si="402"/>
        <v>45.3</v>
      </c>
      <c r="BS289" s="74">
        <f t="shared" si="375"/>
        <v>-0.14662503502798133</v>
      </c>
      <c r="BT289" s="74">
        <f t="shared" si="376"/>
        <v>0.14746413681959658</v>
      </c>
      <c r="BU289" s="74">
        <f t="shared" ca="1" si="403"/>
        <v>1.8702321681287486</v>
      </c>
      <c r="BV289" s="74">
        <f t="shared" ca="1" si="404"/>
        <v>0.63135122840057123</v>
      </c>
      <c r="BW289" s="74">
        <f t="shared" si="405"/>
        <v>1.3053150147638115</v>
      </c>
      <c r="BX289" s="74">
        <f t="shared" ca="1" si="406"/>
        <v>1.171517579988556</v>
      </c>
      <c r="BY289" s="74">
        <f t="shared" ca="1" si="377"/>
        <v>-0.62052667448396936</v>
      </c>
      <c r="BZ289" s="74">
        <f t="shared" ca="1" si="407"/>
        <v>-0.17738341297805682</v>
      </c>
      <c r="CA289" s="74">
        <f t="shared" ca="1" si="408"/>
        <v>-1.2641893534912545</v>
      </c>
      <c r="CB289" s="74">
        <f t="shared" si="409"/>
        <v>-0.30648041299571821</v>
      </c>
      <c r="CC289" s="74">
        <f t="shared" si="410"/>
        <v>-2.3286798366062693</v>
      </c>
      <c r="CD289" s="74">
        <f t="shared" ca="1" si="411"/>
        <v>-0.63784688760702579</v>
      </c>
      <c r="CE289" s="74">
        <f t="shared" ca="1" si="412"/>
        <v>1.6954801118120504</v>
      </c>
      <c r="CF289" s="74">
        <f t="shared" ca="1" si="413"/>
        <v>0.80279737771632498</v>
      </c>
      <c r="CG289" s="74">
        <f t="shared" ca="1" si="414"/>
        <v>1.948967680073344</v>
      </c>
      <c r="CH289" s="74">
        <f t="shared" ca="1" si="415"/>
        <v>1.657639479197246</v>
      </c>
      <c r="CI289" s="74">
        <f t="shared" si="416"/>
        <v>0.78048321053729086</v>
      </c>
      <c r="CJ289" s="74">
        <f t="shared" ca="1" si="417"/>
        <v>-1.0415019702739079</v>
      </c>
      <c r="CK289" s="74">
        <f t="shared" ca="1" si="418"/>
        <v>-2.5700321779965596</v>
      </c>
      <c r="CL289" s="74">
        <f t="shared" ca="1" si="419"/>
        <v>0.74624664309863431</v>
      </c>
    </row>
    <row r="290" spans="1:90" x14ac:dyDescent="0.35">
      <c r="A290" s="73" t="s">
        <v>1821</v>
      </c>
      <c r="B290" s="41">
        <f t="shared" si="420"/>
        <v>45831</v>
      </c>
      <c r="C290" s="57">
        <f>'HAVERW (new)'!B345</f>
        <v>381</v>
      </c>
      <c r="D290" s="57">
        <f>'HAVERW (new)'!C345-'HAVERW (new)'!B345</f>
        <v>66</v>
      </c>
      <c r="E290" s="4">
        <f ca="1">AVERAGE(OFFSET('HAVERD (new)'!B$12,(ROWS('Chart Data'!$A$5:$A290)-1)*7,0,7,1))</f>
        <v>132.85714285714286</v>
      </c>
      <c r="F290" s="4">
        <f ca="1">AVERAGE(OFFSET('HAVERD (new)'!C$12,(ROWS('Chart Data'!$A$5:$A290)-1)*7,0,7,1))</f>
        <v>112.14285714285714</v>
      </c>
      <c r="G290" s="57">
        <f>'HAVERW (new)'!Q345</f>
        <v>44420</v>
      </c>
      <c r="H290" s="4">
        <f ca="1">AVERAGE(OFFSET('HAVERD (new)'!O$12,(ROWS('Chart Data'!$A$5:$A290)-1)*7,0,7,1))</f>
        <v>101.85714285714286</v>
      </c>
      <c r="I290" s="4">
        <f ca="1">AVERAGE(OFFSET('HAVERD (new)'!P$12,(ROWS('Chart Data'!$A$5:$A290)-1)*7,0,7,1))</f>
        <v>105.28571428571429</v>
      </c>
      <c r="J290" s="4">
        <f ca="1">AVERAGE(OFFSET('HAVERD (new)'!Q$12,(ROWS('Chart Data'!$A$5:$A290)-1)*7,0,7,1))</f>
        <v>86.285714285714292</v>
      </c>
      <c r="K290" s="4">
        <f ca="1">AVERAGE(OFFSET('HAVERD (new)'!R$12,(ROWS('Chart Data'!$A$5:$A290)-1)*7,0,7,1))</f>
        <v>84.571428571428569</v>
      </c>
      <c r="L290" s="57">
        <f>'HAVERW (new)'!D345</f>
        <v>6297</v>
      </c>
      <c r="M290" s="57">
        <f>'HAVERW (new)'!F345</f>
        <v>89.585714285714289</v>
      </c>
      <c r="N290" s="4">
        <f ca="1">AVERAGE(OFFSET('HAVERD (new)'!D$12,(ROWS('Chart Data'!$A$5:$A290)-1)*7,0,7,1))</f>
        <v>5.9171428571428573</v>
      </c>
      <c r="O290" s="4">
        <f ca="1">AVERAGE(OFFSET('HAVERD (new)'!E$12,(ROWS('Chart Data'!$A$5:$A290)-1)*7,0,7,1))</f>
        <v>115.42999999999999</v>
      </c>
      <c r="P290" s="4">
        <f ca="1">AVERAGE(AVERAGE(OFFSET('HAVERD (new)'!F$12,(ROWS('Chart Data'!$A$5:$A290)-1)*7,0,7,1)),AVERAGE(OFFSET('HAVERD (new)'!J$12,(ROWS('Chart Data'!$A$5:$A290)-1)*7,0,7,1)),AVERAGE(OFFSET('HAVERD (new)'!K$12,(ROWS('Chart Data'!$A$5:$A290)-1)*7,0,7,1)))</f>
        <v>114.57428571428572</v>
      </c>
      <c r="Q290" s="4">
        <f ca="1">AVERAGE(AVERAGE(OFFSET('HAVERD (new)'!H$12,(ROWS('Chart Data'!$A$5:$A290)-1)*7,0,7,1)),AVERAGE(OFFSET('HAVERD (new)'!I$12,(ROWS('Chart Data'!$A$5:$A290)-1)*7,0,7,1)))</f>
        <v>119.3</v>
      </c>
      <c r="R290" s="4">
        <f ca="1">AVERAGE(AVERAGE(OFFSET('HAVERD (new)'!L$12,(ROWS('Chart Data'!$A$5:$A290)-1)*7,0,7,1)),AVERAGE(OFFSET('HAVERD (new)'!M$12,(ROWS('Chart Data'!$A$5:$A290)-1)*7,0,7,1)))</f>
        <v>119.20214285714286</v>
      </c>
      <c r="S290" s="57">
        <f>'Fuel demand'!C236</f>
        <v>105.05179432694521</v>
      </c>
      <c r="T290" s="57">
        <f ca="1">AVERAGE(OFFSET(Energy!E$1109,(ROWS('Chart Data'!$A$5:$A290)-1)*7,0,7,1))</f>
        <v>542973.42857142852</v>
      </c>
      <c r="U290" s="57">
        <f ca="1">-AVERAGE(OFFSET('HAVERD (new)'!T$12,(ROWS('Chart Data'!$A$5:$A290)-1)*7,0,7,1))</f>
        <v>-258.39</v>
      </c>
      <c r="V290" s="4">
        <f ca="1">-AVERAGE(OFFSET('HAVERD (new)'!U$12,(ROWS('Chart Data'!$A$5:$A290)-1)*7,0,7,1))*10000</f>
        <v>-45</v>
      </c>
      <c r="W290" s="4"/>
      <c r="Z290" s="4"/>
      <c r="AA290" s="4">
        <f t="shared" si="378"/>
        <v>-8.1927710843373465</v>
      </c>
      <c r="AB290" s="4">
        <f t="shared" si="379"/>
        <v>-17.500000000000004</v>
      </c>
      <c r="AC290" s="4">
        <f t="shared" ca="1" si="380"/>
        <v>7.1428571428571397</v>
      </c>
      <c r="AD290" s="4">
        <f t="shared" ca="1" si="381"/>
        <v>1.1597938144329856</v>
      </c>
      <c r="AE290" s="4">
        <f t="shared" si="362"/>
        <v>1.9696065378081773</v>
      </c>
      <c r="AF290" s="4">
        <f t="shared" ca="1" si="363"/>
        <v>1.4224751066856278</v>
      </c>
      <c r="AG290" s="4">
        <f t="shared" ca="1" si="364"/>
        <v>6.0431654676258884</v>
      </c>
      <c r="AH290" s="4">
        <f t="shared" ca="1" si="365"/>
        <v>2.8960817717206266</v>
      </c>
      <c r="AI290" s="4">
        <f t="shared" ca="1" si="366"/>
        <v>-2.791461412151075</v>
      </c>
      <c r="AJ290" s="4">
        <f t="shared" si="367"/>
        <v>-70.235198702351994</v>
      </c>
      <c r="AK290" s="4">
        <f t="shared" si="368"/>
        <v>-20.206133095813716</v>
      </c>
      <c r="AL290" s="4">
        <f t="shared" ca="1" si="422"/>
        <v>5.9171428571428573</v>
      </c>
      <c r="AM290" s="4">
        <f t="shared" ca="1" si="369"/>
        <v>10.092105621712943</v>
      </c>
      <c r="AN290" s="4">
        <f t="shared" ca="1" si="370"/>
        <v>12.559471180160831</v>
      </c>
      <c r="AO290" s="4">
        <f t="shared" ca="1" si="371"/>
        <v>7.4408342071236921</v>
      </c>
      <c r="AP290" s="4">
        <f t="shared" ca="1" si="372"/>
        <v>10.842997383068331</v>
      </c>
      <c r="AQ290" s="4">
        <f t="shared" si="373"/>
        <v>7.8456199411649497</v>
      </c>
      <c r="AR290" s="4">
        <f t="shared" ca="1" si="374"/>
        <v>2.6619956459027705</v>
      </c>
      <c r="AS290" s="57">
        <f t="shared" ca="1" si="382"/>
        <v>258.39</v>
      </c>
      <c r="AT290" s="57">
        <f t="shared" ca="1" si="383"/>
        <v>45</v>
      </c>
      <c r="AW290" s="4">
        <f t="shared" si="421"/>
        <v>-1.9855007209121864</v>
      </c>
      <c r="AX290" s="4">
        <f t="shared" si="384"/>
        <v>-14.196607386045024</v>
      </c>
      <c r="AY290" s="4">
        <f t="shared" ca="1" si="385"/>
        <v>6.9234848233459987</v>
      </c>
      <c r="AZ290" s="4">
        <f t="shared" ca="1" si="386"/>
        <v>-0.32423245131636136</v>
      </c>
      <c r="BA290" s="4">
        <f t="shared" si="387"/>
        <v>1.2409147286156552</v>
      </c>
      <c r="BB290" s="4">
        <f t="shared" ca="1" si="388"/>
        <v>1.2128198707540867</v>
      </c>
      <c r="BC290" s="4">
        <f t="shared" ca="1" si="389"/>
        <v>6.0971430149473598</v>
      </c>
      <c r="BD290" s="4">
        <f t="shared" ca="1" si="390"/>
        <v>1.749522091667266</v>
      </c>
      <c r="BE290" s="4">
        <f t="shared" ca="1" si="391"/>
        <v>-3.2262495050805811</v>
      </c>
      <c r="BF290" s="4">
        <f t="shared" si="392"/>
        <v>-62.652459711326323</v>
      </c>
      <c r="BG290" s="4">
        <f t="shared" si="393"/>
        <v>-20.066099404494285</v>
      </c>
      <c r="BH290" s="4">
        <f t="shared" ca="1" si="394"/>
        <v>4.4310714285714283</v>
      </c>
      <c r="BI290" s="4">
        <f t="shared" ca="1" si="395"/>
        <v>10.912581233505879</v>
      </c>
      <c r="BJ290" s="4">
        <f t="shared" ca="1" si="396"/>
        <v>14.750497961994068</v>
      </c>
      <c r="BK290" s="4">
        <f t="shared" ca="1" si="397"/>
        <v>8.8013086812526335</v>
      </c>
      <c r="BL290" s="4">
        <f t="shared" ca="1" si="398"/>
        <v>11.08763583789486</v>
      </c>
      <c r="BM290" s="4">
        <f t="shared" si="399"/>
        <v>7.2818849466895053</v>
      </c>
      <c r="BN290" s="4">
        <f t="shared" ca="1" si="400"/>
        <v>-0.45933350797731642</v>
      </c>
      <c r="BO290" s="4">
        <f t="shared" ca="1" si="401"/>
        <v>341.76</v>
      </c>
      <c r="BP290" s="4">
        <f t="shared" ca="1" si="402"/>
        <v>33.700000000000003</v>
      </c>
      <c r="BS290" s="74">
        <f t="shared" si="375"/>
        <v>-0.62430466721552214</v>
      </c>
      <c r="BT290" s="74">
        <f t="shared" si="376"/>
        <v>0.56195792679900325</v>
      </c>
      <c r="BU290" s="74">
        <f t="shared" ca="1" si="403"/>
        <v>1.8537495109478257</v>
      </c>
      <c r="BV290" s="74">
        <f t="shared" ca="1" si="404"/>
        <v>0.7755209928929917</v>
      </c>
      <c r="BW290" s="74">
        <f t="shared" si="405"/>
        <v>1.3076560570521107</v>
      </c>
      <c r="BX290" s="74">
        <f t="shared" ca="1" si="406"/>
        <v>1.1441456739140579</v>
      </c>
      <c r="BY290" s="74">
        <f t="shared" ca="1" si="377"/>
        <v>-0.65133146705898326</v>
      </c>
      <c r="BZ290" s="74">
        <f t="shared" ca="1" si="407"/>
        <v>0.21224164310368812</v>
      </c>
      <c r="CA290" s="74">
        <f t="shared" ca="1" si="408"/>
        <v>-1.4077091683698277</v>
      </c>
      <c r="CB290" s="74">
        <f t="shared" si="409"/>
        <v>0.55629988515205064</v>
      </c>
      <c r="CC290" s="74">
        <f t="shared" si="410"/>
        <v>-2.2323495704609471</v>
      </c>
      <c r="CD290" s="74">
        <f t="shared" ca="1" si="411"/>
        <v>-0.22253962846873396</v>
      </c>
      <c r="CE290" s="74">
        <f t="shared" ca="1" si="412"/>
        <v>2.267803210082171</v>
      </c>
      <c r="CF290" s="74">
        <f t="shared" ca="1" si="413"/>
        <v>1.4520696503906059</v>
      </c>
      <c r="CG290" s="74">
        <f t="shared" ca="1" si="414"/>
        <v>2.0733862098348759</v>
      </c>
      <c r="CH290" s="74">
        <f t="shared" ca="1" si="415"/>
        <v>2.0642989907599669</v>
      </c>
      <c r="CI290" s="74">
        <f t="shared" si="416"/>
        <v>0.80176039510951169</v>
      </c>
      <c r="CJ290" s="74">
        <f t="shared" ca="1" si="417"/>
        <v>-0.97881252603782187</v>
      </c>
      <c r="CK290" s="74">
        <f t="shared" ca="1" si="418"/>
        <v>-0.75022484317352611</v>
      </c>
      <c r="CL290" s="74">
        <f t="shared" ca="1" si="419"/>
        <v>0.72887798768105583</v>
      </c>
    </row>
    <row r="291" spans="1:90" x14ac:dyDescent="0.35">
      <c r="A291" s="73" t="s">
        <v>1822</v>
      </c>
      <c r="B291" s="41">
        <f t="shared" si="420"/>
        <v>45838</v>
      </c>
      <c r="C291" s="57">
        <f>'HAVERW (new)'!B346</f>
        <v>380</v>
      </c>
      <c r="D291" s="57">
        <f>'HAVERW (new)'!C346-'HAVERW (new)'!B346</f>
        <v>56</v>
      </c>
      <c r="E291" s="4">
        <f ca="1">AVERAGE(OFFSET('HAVERD (new)'!B$12,(ROWS('Chart Data'!$A$5:$A291)-1)*7,0,7,1))</f>
        <v>131.85714285714286</v>
      </c>
      <c r="F291" s="4">
        <f ca="1">AVERAGE(OFFSET('HAVERD (new)'!C$12,(ROWS('Chart Data'!$A$5:$A291)-1)*7,0,7,1))</f>
        <v>111</v>
      </c>
      <c r="G291" s="57">
        <f>'HAVERW (new)'!Q346</f>
        <v>44431</v>
      </c>
      <c r="H291" s="4">
        <f ca="1">AVERAGE(OFFSET('HAVERD (new)'!O$12,(ROWS('Chart Data'!$A$5:$A291)-1)*7,0,7,1))</f>
        <v>101.28571428571429</v>
      </c>
      <c r="I291" s="4">
        <f ca="1">AVERAGE(OFFSET('HAVERD (new)'!P$12,(ROWS('Chart Data'!$A$5:$A291)-1)*7,0,7,1))</f>
        <v>104.57142857142857</v>
      </c>
      <c r="J291" s="4">
        <f ca="1">AVERAGE(OFFSET('HAVERD (new)'!Q$12,(ROWS('Chart Data'!$A$5:$A291)-1)*7,0,7,1))</f>
        <v>87.428571428571431</v>
      </c>
      <c r="K291" s="4">
        <f ca="1">AVERAGE(OFFSET('HAVERD (new)'!R$12,(ROWS('Chart Data'!$A$5:$A291)-1)*7,0,7,1))</f>
        <v>83.571428571428569</v>
      </c>
      <c r="L291" s="57">
        <f>'HAVERW (new)'!D346</f>
        <v>5815</v>
      </c>
      <c r="M291" s="57">
        <f>'HAVERW (new)'!F346</f>
        <v>89.499999999999986</v>
      </c>
      <c r="N291" s="4">
        <f ca="1">AVERAGE(OFFSET('HAVERD (new)'!D$12,(ROWS('Chart Data'!$A$5:$A291)-1)*7,0,7,1))</f>
        <v>8.7842857142857138</v>
      </c>
      <c r="O291" s="4">
        <f ca="1">AVERAGE(OFFSET('HAVERD (new)'!E$12,(ROWS('Chart Data'!$A$5:$A291)-1)*7,0,7,1))</f>
        <v>124.76714285714284</v>
      </c>
      <c r="P291" s="4">
        <f ca="1">AVERAGE(AVERAGE(OFFSET('HAVERD (new)'!F$12,(ROWS('Chart Data'!$A$5:$A291)-1)*7,0,7,1)),AVERAGE(OFFSET('HAVERD (new)'!J$12,(ROWS('Chart Data'!$A$5:$A291)-1)*7,0,7,1)),AVERAGE(OFFSET('HAVERD (new)'!K$12,(ROWS('Chart Data'!$A$5:$A291)-1)*7,0,7,1)))</f>
        <v>128.73476190476188</v>
      </c>
      <c r="Q291" s="4">
        <f ca="1">AVERAGE(AVERAGE(OFFSET('HAVERD (new)'!H$12,(ROWS('Chart Data'!$A$5:$A291)-1)*7,0,7,1)),AVERAGE(OFFSET('HAVERD (new)'!I$12,(ROWS('Chart Data'!$A$5:$A291)-1)*7,0,7,1)))</f>
        <v>125.04428571428572</v>
      </c>
      <c r="R291" s="4">
        <f ca="1">AVERAGE(AVERAGE(OFFSET('HAVERD (new)'!L$12,(ROWS('Chart Data'!$A$5:$A291)-1)*7,0,7,1)),AVERAGE(OFFSET('HAVERD (new)'!M$12,(ROWS('Chart Data'!$A$5:$A291)-1)*7,0,7,1)))</f>
        <v>127.25571428571428</v>
      </c>
      <c r="S291" s="57">
        <f>'Fuel demand'!C237</f>
        <v>105.34353064897059</v>
      </c>
      <c r="T291" s="57">
        <f ca="1">AVERAGE(OFFSET(Energy!E$1109,(ROWS('Chart Data'!$A$5:$A291)-1)*7,0,7,1))</f>
        <v>513548.57142857142</v>
      </c>
      <c r="U291" s="57">
        <f ca="1">-AVERAGE(OFFSET('HAVERD (new)'!T$12,(ROWS('Chart Data'!$A$5:$A291)-1)*7,0,7,1))</f>
        <v>-321.31571428571431</v>
      </c>
      <c r="V291" s="4">
        <f ca="1">-AVERAGE(OFFSET('HAVERD (new)'!U$12,(ROWS('Chart Data'!$A$5:$A291)-1)*7,0,7,1))*10000</f>
        <v>-52.6</v>
      </c>
      <c r="W291" s="4"/>
      <c r="Z291" s="4"/>
      <c r="AA291" s="4">
        <f t="shared" si="378"/>
        <v>-0.78328981723237989</v>
      </c>
      <c r="AB291" s="4">
        <f t="shared" si="379"/>
        <v>-17.647058823529417</v>
      </c>
      <c r="AC291" s="4">
        <f t="shared" ca="1" si="380"/>
        <v>7.5757575757575912</v>
      </c>
      <c r="AD291" s="4">
        <f t="shared" ca="1" si="381"/>
        <v>1.171875</v>
      </c>
      <c r="AE291" s="4">
        <f t="shared" si="362"/>
        <v>1.2764696496546657</v>
      </c>
      <c r="AF291" s="4">
        <f t="shared" ca="1" si="363"/>
        <v>2.604920405209854</v>
      </c>
      <c r="AG291" s="4">
        <f t="shared" ca="1" si="364"/>
        <v>7.6470588235294068</v>
      </c>
      <c r="AH291" s="4">
        <f t="shared" ca="1" si="365"/>
        <v>2.8571428571428692</v>
      </c>
      <c r="AI291" s="4">
        <f t="shared" ca="1" si="366"/>
        <v>-2.4999999999999911</v>
      </c>
      <c r="AJ291" s="4">
        <f t="shared" si="367"/>
        <v>-50.882200311364812</v>
      </c>
      <c r="AK291" s="4">
        <f t="shared" si="368"/>
        <v>-20.323031921658409</v>
      </c>
      <c r="AL291" s="4">
        <f t="shared" ca="1" si="422"/>
        <v>8.7842857142857138</v>
      </c>
      <c r="AM291" s="4">
        <f t="shared" ca="1" si="369"/>
        <v>11.977690877620351</v>
      </c>
      <c r="AN291" s="4">
        <f t="shared" ca="1" si="370"/>
        <v>13.417463427322396</v>
      </c>
      <c r="AO291" s="4">
        <f t="shared" ca="1" si="371"/>
        <v>10.866797970906195</v>
      </c>
      <c r="AP291" s="4">
        <f t="shared" ca="1" si="372"/>
        <v>12.746096938936958</v>
      </c>
      <c r="AQ291" s="4">
        <f t="shared" si="373"/>
        <v>7.0897929032909035</v>
      </c>
      <c r="AR291" s="4">
        <f t="shared" ca="1" si="374"/>
        <v>-4.4907042337342773</v>
      </c>
      <c r="AS291" s="57">
        <f t="shared" ca="1" si="382"/>
        <v>321.31571428571431</v>
      </c>
      <c r="AT291" s="57">
        <f t="shared" ca="1" si="383"/>
        <v>52.6</v>
      </c>
      <c r="AW291" s="4">
        <f t="shared" si="421"/>
        <v>-2.6406407605221194</v>
      </c>
      <c r="AX291" s="4">
        <f t="shared" si="384"/>
        <v>-14.661003670874745</v>
      </c>
      <c r="AY291" s="4">
        <f t="shared" ca="1" si="385"/>
        <v>7.4833174887471099</v>
      </c>
      <c r="AZ291" s="4">
        <f t="shared" ca="1" si="386"/>
        <v>0.35483668478402397</v>
      </c>
      <c r="BA291" s="4">
        <f t="shared" si="387"/>
        <v>1.2335118165712311</v>
      </c>
      <c r="BB291" s="4">
        <f t="shared" ca="1" si="388"/>
        <v>1.8998153511695703</v>
      </c>
      <c r="BC291" s="4">
        <f t="shared" ca="1" si="389"/>
        <v>6.4115823122115776</v>
      </c>
      <c r="BD291" s="4">
        <f t="shared" ca="1" si="390"/>
        <v>1.9203295450834157</v>
      </c>
      <c r="BE291" s="4">
        <f t="shared" ca="1" si="391"/>
        <v>-2.894311706037517</v>
      </c>
      <c r="BF291" s="4">
        <f t="shared" si="392"/>
        <v>-68.178851302215179</v>
      </c>
      <c r="BG291" s="4">
        <f t="shared" si="393"/>
        <v>-20.509532111013911</v>
      </c>
      <c r="BH291" s="4">
        <f t="shared" ca="1" si="394"/>
        <v>5.317499999999999</v>
      </c>
      <c r="BI291" s="4">
        <f t="shared" ca="1" si="395"/>
        <v>11.08415837976035</v>
      </c>
      <c r="BJ291" s="4">
        <f t="shared" ca="1" si="396"/>
        <v>13.896008720434688</v>
      </c>
      <c r="BK291" s="4">
        <f t="shared" ca="1" si="397"/>
        <v>9.3395938584961051</v>
      </c>
      <c r="BL291" s="4">
        <f t="shared" ca="1" si="398"/>
        <v>11.630996316416148</v>
      </c>
      <c r="BM291" s="4">
        <f t="shared" si="399"/>
        <v>7.1430769573506856</v>
      </c>
      <c r="BN291" s="4">
        <f t="shared" ca="1" si="400"/>
        <v>-1.6207897605644672</v>
      </c>
      <c r="BO291" s="4">
        <f t="shared" ca="1" si="401"/>
        <v>337.81678571428574</v>
      </c>
      <c r="BP291" s="4">
        <f t="shared" ca="1" si="402"/>
        <v>39.1</v>
      </c>
      <c r="BS291" s="74">
        <f t="shared" si="375"/>
        <v>-0.66104925430687145</v>
      </c>
      <c r="BT291" s="74">
        <f t="shared" si="376"/>
        <v>-0.26702965315981014</v>
      </c>
      <c r="BU291" s="74">
        <f t="shared" ca="1" si="403"/>
        <v>1.7383709106813632</v>
      </c>
      <c r="BV291" s="74">
        <f t="shared" ca="1" si="404"/>
        <v>0.67067025508032252</v>
      </c>
      <c r="BW291" s="74">
        <f t="shared" si="405"/>
        <v>1.3098020124830518</v>
      </c>
      <c r="BX291" s="74">
        <f t="shared" ca="1" si="406"/>
        <v>1.0346580496160629</v>
      </c>
      <c r="BY291" s="74">
        <f t="shared" ca="1" si="377"/>
        <v>-0.61736679347361312</v>
      </c>
      <c r="BZ291" s="74">
        <f t="shared" ca="1" si="407"/>
        <v>0.49560532025404491</v>
      </c>
      <c r="CA291" s="74">
        <f t="shared" ca="1" si="408"/>
        <v>-1.7425887364198307</v>
      </c>
      <c r="CB291" s="74">
        <f t="shared" si="409"/>
        <v>0.34658727612168022</v>
      </c>
      <c r="CC291" s="74">
        <f t="shared" si="410"/>
        <v>-2.2375566118742087</v>
      </c>
      <c r="CD291" s="74">
        <f t="shared" ca="1" si="411"/>
        <v>3.0042695498099854E-2</v>
      </c>
      <c r="CE291" s="74">
        <f t="shared" ca="1" si="412"/>
        <v>3.7318751358330573</v>
      </c>
      <c r="CF291" s="74">
        <f t="shared" ca="1" si="413"/>
        <v>3.2203093767863376</v>
      </c>
      <c r="CG291" s="74">
        <f t="shared" ca="1" si="414"/>
        <v>2.7243776323086863</v>
      </c>
      <c r="CH291" s="74">
        <f t="shared" ca="1" si="415"/>
        <v>2.9448609252461715</v>
      </c>
      <c r="CI291" s="74">
        <f t="shared" si="416"/>
        <v>0.87254600255364478</v>
      </c>
      <c r="CJ291" s="74">
        <f t="shared" ca="1" si="417"/>
        <v>-1.3147578790163783</v>
      </c>
      <c r="CK291" s="74">
        <f t="shared" ca="1" si="418"/>
        <v>-1.5479605147227931</v>
      </c>
      <c r="CL291" s="74">
        <f t="shared" ca="1" si="419"/>
        <v>0.7170921143619845</v>
      </c>
    </row>
    <row r="292" spans="1:90" x14ac:dyDescent="0.35">
      <c r="A292" s="73" t="s">
        <v>1823</v>
      </c>
      <c r="B292" s="41">
        <f t="shared" si="420"/>
        <v>45845</v>
      </c>
      <c r="C292" s="57">
        <f>'HAVERW (new)'!B347</f>
        <v>376</v>
      </c>
      <c r="D292" s="57">
        <f>'HAVERW (new)'!C347-'HAVERW (new)'!B347</f>
        <v>65</v>
      </c>
      <c r="E292" s="4">
        <f ca="1">AVERAGE(OFFSET('HAVERD (new)'!B$12,(ROWS('Chart Data'!$A$5:$A292)-1)*7,0,7,1))</f>
        <v>131.71428571428572</v>
      </c>
      <c r="F292" s="4">
        <f ca="1">AVERAGE(OFFSET('HAVERD (new)'!C$12,(ROWS('Chart Data'!$A$5:$A292)-1)*7,0,7,1))</f>
        <v>110.28571428571429</v>
      </c>
      <c r="G292" s="57">
        <f>'HAVERW (new)'!Q347</f>
        <v>45501</v>
      </c>
      <c r="H292" s="4">
        <f ca="1">AVERAGE(OFFSET('HAVERD (new)'!O$12,(ROWS('Chart Data'!$A$5:$A292)-1)*7,0,7,1))</f>
        <v>102.14285714285714</v>
      </c>
      <c r="I292" s="4">
        <f ca="1">AVERAGE(OFFSET('HAVERD (new)'!P$12,(ROWS('Chart Data'!$A$5:$A292)-1)*7,0,7,1))</f>
        <v>103.57142857142857</v>
      </c>
      <c r="J292" s="4">
        <f ca="1">AVERAGE(OFFSET('HAVERD (new)'!Q$12,(ROWS('Chart Data'!$A$5:$A292)-1)*7,0,7,1))</f>
        <v>87.857142857142861</v>
      </c>
      <c r="K292" s="4">
        <f ca="1">AVERAGE(OFFSET('HAVERD (new)'!R$12,(ROWS('Chart Data'!$A$5:$A292)-1)*7,0,7,1))</f>
        <v>84.428571428571431</v>
      </c>
      <c r="L292" s="57">
        <f>'HAVERW (new)'!D347</f>
        <v>4892</v>
      </c>
      <c r="M292" s="57">
        <f>'HAVERW (new)'!F347</f>
        <v>88.842857142857156</v>
      </c>
      <c r="N292" s="4">
        <f ca="1">AVERAGE(OFFSET('HAVERD (new)'!D$12,(ROWS('Chart Data'!$A$5:$A292)-1)*7,0,7,1))</f>
        <v>7.1199999999999983</v>
      </c>
      <c r="O292" s="4">
        <f ca="1">AVERAGE(OFFSET('HAVERD (new)'!E$12,(ROWS('Chart Data'!$A$5:$A292)-1)*7,0,7,1))</f>
        <v>119.99142857142856</v>
      </c>
      <c r="P292" s="4">
        <f ca="1">AVERAGE(AVERAGE(OFFSET('HAVERD (new)'!F$12,(ROWS('Chart Data'!$A$5:$A292)-1)*7,0,7,1)),AVERAGE(OFFSET('HAVERD (new)'!J$12,(ROWS('Chart Data'!$A$5:$A292)-1)*7,0,7,1)),AVERAGE(OFFSET('HAVERD (new)'!K$12,(ROWS('Chart Data'!$A$5:$A292)-1)*7,0,7,1)))</f>
        <v>122.92714285714287</v>
      </c>
      <c r="Q292" s="4">
        <f ca="1">AVERAGE(AVERAGE(OFFSET('HAVERD (new)'!H$12,(ROWS('Chart Data'!$A$5:$A292)-1)*7,0,7,1)),AVERAGE(OFFSET('HAVERD (new)'!I$12,(ROWS('Chart Data'!$A$5:$A292)-1)*7,0,7,1)))</f>
        <v>124.33142857142857</v>
      </c>
      <c r="R292" s="4">
        <f ca="1">AVERAGE(AVERAGE(OFFSET('HAVERD (new)'!L$12,(ROWS('Chart Data'!$A$5:$A292)-1)*7,0,7,1)),AVERAGE(OFFSET('HAVERD (new)'!M$12,(ROWS('Chart Data'!$A$5:$A292)-1)*7,0,7,1)))</f>
        <v>124.88142857142859</v>
      </c>
      <c r="S292" s="57">
        <f>'Fuel demand'!C238</f>
        <v>102.17703690309456</v>
      </c>
      <c r="T292" s="57">
        <f ca="1">AVERAGE(OFFSET(Energy!E$1109,(ROWS('Chart Data'!$A$5:$A292)-1)*7,0,7,1))</f>
        <v>541359.71428571432</v>
      </c>
      <c r="U292" s="57">
        <f ca="1">-AVERAGE(OFFSET('HAVERD (new)'!T$12,(ROWS('Chart Data'!$A$5:$A292)-1)*7,0,7,1))</f>
        <v>-345.39428571428573</v>
      </c>
      <c r="V292" s="4">
        <f ca="1">-AVERAGE(OFFSET('HAVERD (new)'!U$12,(ROWS('Chart Data'!$A$5:$A292)-1)*7,0,7,1))*10000</f>
        <v>-36.6</v>
      </c>
      <c r="W292" s="4"/>
      <c r="Z292" s="4"/>
      <c r="AA292" s="4">
        <f t="shared" si="378"/>
        <v>-5.7644110275689275</v>
      </c>
      <c r="AB292" s="4">
        <f t="shared" si="379"/>
        <v>-10.95890410958904</v>
      </c>
      <c r="AC292" s="4">
        <f t="shared" ca="1" si="380"/>
        <v>7.7102803738317682</v>
      </c>
      <c r="AD292" s="4">
        <f t="shared" ca="1" si="381"/>
        <v>1.3123359580052618</v>
      </c>
      <c r="AE292" s="4">
        <f t="shared" si="362"/>
        <v>2.6484986577029801</v>
      </c>
      <c r="AF292" s="4">
        <f t="shared" ca="1" si="363"/>
        <v>3.4732272069464498</v>
      </c>
      <c r="AG292" s="4">
        <f t="shared" ca="1" si="364"/>
        <v>9.0225563909774422</v>
      </c>
      <c r="AH292" s="4">
        <f t="shared" ca="1" si="365"/>
        <v>-0.16233766233765268</v>
      </c>
      <c r="AI292" s="4">
        <f t="shared" ca="1" si="366"/>
        <v>-5.5910543130990416</v>
      </c>
      <c r="AJ292" s="4">
        <f t="shared" si="367"/>
        <v>19.180571617379815</v>
      </c>
      <c r="AK292" s="4">
        <f t="shared" si="368"/>
        <v>-20.320307495195379</v>
      </c>
      <c r="AL292" s="4">
        <f t="shared" ca="1" si="422"/>
        <v>7.1199999999999983</v>
      </c>
      <c r="AM292" s="4">
        <f t="shared" ca="1" si="369"/>
        <v>12.237425837832049</v>
      </c>
      <c r="AN292" s="4">
        <f t="shared" ca="1" si="370"/>
        <v>16.552813960313362</v>
      </c>
      <c r="AO292" s="4">
        <f t="shared" ca="1" si="371"/>
        <v>10.872320774546962</v>
      </c>
      <c r="AP292" s="4">
        <f t="shared" ca="1" si="372"/>
        <v>11.096001830058743</v>
      </c>
      <c r="AQ292" s="4">
        <f t="shared" si="373"/>
        <v>3.5285438910660716</v>
      </c>
      <c r="AR292" s="4">
        <f t="shared" ca="1" si="374"/>
        <v>-3.5313297033758406</v>
      </c>
      <c r="AS292" s="57">
        <f t="shared" ca="1" si="382"/>
        <v>345.39428571428573</v>
      </c>
      <c r="AT292" s="57">
        <f t="shared" ca="1" si="383"/>
        <v>36.6</v>
      </c>
      <c r="AW292" s="4">
        <f t="shared" si="421"/>
        <v>-5.1205246808492557</v>
      </c>
      <c r="AX292" s="4">
        <f t="shared" si="384"/>
        <v>-15.345935177724062</v>
      </c>
      <c r="AY292" s="4">
        <f t="shared" ca="1" si="385"/>
        <v>7.5147382239786786</v>
      </c>
      <c r="AZ292" s="4">
        <f t="shared" ca="1" si="386"/>
        <v>0.8787431285934344</v>
      </c>
      <c r="BA292" s="4">
        <f t="shared" si="387"/>
        <v>1.7681232173405337</v>
      </c>
      <c r="BB292" s="4">
        <f t="shared" ca="1" si="388"/>
        <v>2.3025061070609087</v>
      </c>
      <c r="BC292" s="4">
        <f t="shared" ca="1" si="389"/>
        <v>7.1944673598823004</v>
      </c>
      <c r="BD292" s="4">
        <f t="shared" ca="1" si="390"/>
        <v>0.90185397303641779</v>
      </c>
      <c r="BE292" s="4">
        <f t="shared" ca="1" si="391"/>
        <v>-3.6510496432866382</v>
      </c>
      <c r="BF292" s="4">
        <f t="shared" si="392"/>
        <v>-25.735904343816159</v>
      </c>
      <c r="BG292" s="4">
        <f t="shared" si="393"/>
        <v>-20.521791475564907</v>
      </c>
      <c r="BH292" s="4">
        <f t="shared" ca="1" si="394"/>
        <v>5.7560714285714276</v>
      </c>
      <c r="BI292" s="4">
        <f t="shared" ca="1" si="395"/>
        <v>11.468810774430072</v>
      </c>
      <c r="BJ292" s="4">
        <f t="shared" ca="1" si="396"/>
        <v>14.12958354393426</v>
      </c>
      <c r="BK292" s="4">
        <f t="shared" ca="1" si="397"/>
        <v>9.6632926512611803</v>
      </c>
      <c r="BL292" s="4">
        <f t="shared" ca="1" si="398"/>
        <v>11.581671298006203</v>
      </c>
      <c r="BM292" s="4">
        <f t="shared" si="399"/>
        <v>5.8029252076290945</v>
      </c>
      <c r="BN292" s="4">
        <f t="shared" ca="1" si="400"/>
        <v>-1.4597429191141043</v>
      </c>
      <c r="BO292" s="4">
        <f t="shared" ca="1" si="401"/>
        <v>331.75928571428574</v>
      </c>
      <c r="BP292" s="4">
        <f t="shared" ca="1" si="402"/>
        <v>42</v>
      </c>
      <c r="BS292" s="74">
        <f t="shared" si="375"/>
        <v>-0.8080276026722687</v>
      </c>
      <c r="BT292" s="74">
        <f t="shared" si="376"/>
        <v>0.47905916880312194</v>
      </c>
      <c r="BU292" s="74">
        <f t="shared" ca="1" si="403"/>
        <v>1.7218882535004405</v>
      </c>
      <c r="BV292" s="74">
        <f t="shared" ca="1" si="404"/>
        <v>0.60513854394740463</v>
      </c>
      <c r="BW292" s="74">
        <f t="shared" si="405"/>
        <v>1.5185449498564083</v>
      </c>
      <c r="BX292" s="74">
        <f t="shared" ca="1" si="406"/>
        <v>1.1988894860630541</v>
      </c>
      <c r="BY292" s="74">
        <f t="shared" ca="1" si="377"/>
        <v>-0.53280218806216062</v>
      </c>
      <c r="BZ292" s="74">
        <f t="shared" ca="1" si="407"/>
        <v>0.60186669918542957</v>
      </c>
      <c r="CA292" s="74">
        <f t="shared" ca="1" si="408"/>
        <v>-1.455549106662684</v>
      </c>
      <c r="CB292" s="74">
        <f t="shared" si="409"/>
        <v>-5.4999317519464845E-2</v>
      </c>
      <c r="CC292" s="74">
        <f t="shared" si="410"/>
        <v>-2.2774772627092053</v>
      </c>
      <c r="CD292" s="74">
        <f t="shared" ca="1" si="411"/>
        <v>-0.11657335204617601</v>
      </c>
      <c r="CE292" s="74">
        <f t="shared" ca="1" si="412"/>
        <v>2.9830390820103498</v>
      </c>
      <c r="CF292" s="74">
        <f t="shared" ca="1" si="413"/>
        <v>2.4951033471558346</v>
      </c>
      <c r="CG292" s="74">
        <f t="shared" ca="1" si="414"/>
        <v>2.6435905843568253</v>
      </c>
      <c r="CH292" s="74">
        <f t="shared" ca="1" si="415"/>
        <v>2.6852611141391098</v>
      </c>
      <c r="CI292" s="74">
        <f t="shared" si="416"/>
        <v>0.10424200216801716</v>
      </c>
      <c r="CJ292" s="74">
        <f t="shared" ca="1" si="417"/>
        <v>-0.99723639850349988</v>
      </c>
      <c r="CK292" s="74">
        <f t="shared" ca="1" si="418"/>
        <v>-1.8532146634687723</v>
      </c>
      <c r="CL292" s="74">
        <f t="shared" ca="1" si="419"/>
        <v>0.74190447924423975</v>
      </c>
    </row>
    <row r="293" spans="1:90" x14ac:dyDescent="0.35">
      <c r="A293" s="73" t="s">
        <v>1824</v>
      </c>
      <c r="B293" s="41">
        <f t="shared" si="420"/>
        <v>45852</v>
      </c>
      <c r="C293" s="57">
        <f>'HAVERW (new)'!B348</f>
        <v>357</v>
      </c>
      <c r="D293" s="57">
        <f>'HAVERW (new)'!C348-'HAVERW (new)'!B348</f>
        <v>64</v>
      </c>
      <c r="E293" s="4">
        <f ca="1">AVERAGE(OFFSET('HAVERD (new)'!B$12,(ROWS('Chart Data'!$A$5:$A293)-1)*7,0,7,1))</f>
        <v>128.85714285714286</v>
      </c>
      <c r="F293" s="4">
        <f ca="1">AVERAGE(OFFSET('HAVERD (new)'!C$12,(ROWS('Chart Data'!$A$5:$A293)-1)*7,0,7,1))</f>
        <v>110.57142857142857</v>
      </c>
      <c r="G293" s="57">
        <f>'HAVERW (new)'!Q348</f>
        <v>45057</v>
      </c>
      <c r="H293" s="4">
        <f ca="1">AVERAGE(OFFSET('HAVERD (new)'!O$12,(ROWS('Chart Data'!$A$5:$A293)-1)*7,0,7,1))</f>
        <v>99.714285714285708</v>
      </c>
      <c r="I293" s="4">
        <f ca="1">AVERAGE(OFFSET('HAVERD (new)'!P$12,(ROWS('Chart Data'!$A$5:$A293)-1)*7,0,7,1))</f>
        <v>102.14285714285714</v>
      </c>
      <c r="J293" s="4">
        <f ca="1">AVERAGE(OFFSET('HAVERD (new)'!Q$12,(ROWS('Chart Data'!$A$5:$A293)-1)*7,0,7,1))</f>
        <v>85.142857142857139</v>
      </c>
      <c r="K293" s="4">
        <f ca="1">AVERAGE(OFFSET('HAVERD (new)'!R$12,(ROWS('Chart Data'!$A$5:$A293)-1)*7,0,7,1))</f>
        <v>84.857142857142861</v>
      </c>
      <c r="L293" s="57">
        <f>'HAVERW (new)'!D348</f>
        <v>4507</v>
      </c>
      <c r="M293" s="57">
        <f>'HAVERW (new)'!F348</f>
        <v>90.085714285714275</v>
      </c>
      <c r="N293" s="4">
        <f ca="1">AVERAGE(OFFSET('HAVERD (new)'!D$12,(ROWS('Chart Data'!$A$5:$A293)-1)*7,0,7,1))</f>
        <v>6.21</v>
      </c>
      <c r="O293" s="4">
        <f ca="1">AVERAGE(OFFSET('HAVERD (new)'!E$12,(ROWS('Chart Data'!$A$5:$A293)-1)*7,0,7,1))</f>
        <v>119.02428571428572</v>
      </c>
      <c r="P293" s="4">
        <f ca="1">AVERAGE(AVERAGE(OFFSET('HAVERD (new)'!F$12,(ROWS('Chart Data'!$A$5:$A293)-1)*7,0,7,1)),AVERAGE(OFFSET('HAVERD (new)'!J$12,(ROWS('Chart Data'!$A$5:$A293)-1)*7,0,7,1)),AVERAGE(OFFSET('HAVERD (new)'!K$12,(ROWS('Chart Data'!$A$5:$A293)-1)*7,0,7,1)))</f>
        <v>119.41380952380952</v>
      </c>
      <c r="Q293" s="4">
        <f ca="1">AVERAGE(AVERAGE(OFFSET('HAVERD (new)'!H$12,(ROWS('Chart Data'!$A$5:$A293)-1)*7,0,7,1)),AVERAGE(OFFSET('HAVERD (new)'!I$12,(ROWS('Chart Data'!$A$5:$A293)-1)*7,0,7,1)))</f>
        <v>126.01642857142855</v>
      </c>
      <c r="R293" s="4">
        <f ca="1">AVERAGE(AVERAGE(OFFSET('HAVERD (new)'!L$12,(ROWS('Chart Data'!$A$5:$A293)-1)*7,0,7,1)),AVERAGE(OFFSET('HAVERD (new)'!M$12,(ROWS('Chart Data'!$A$5:$A293)-1)*7,0,7,1)))</f>
        <v>126.05928571428572</v>
      </c>
      <c r="S293" s="57">
        <f>'Fuel demand'!C239</f>
        <v>100.87466472703422</v>
      </c>
      <c r="T293" s="57">
        <f ca="1">AVERAGE(OFFSET(Energy!E$1109,(ROWS('Chart Data'!$A$5:$A293)-1)*7,0,7,1))</f>
        <v>566720</v>
      </c>
      <c r="U293" s="57">
        <f ca="1">-AVERAGE(OFFSET('HAVERD (new)'!T$12,(ROWS('Chart Data'!$A$5:$A293)-1)*7,0,7,1))</f>
        <v>-251.26571428571427</v>
      </c>
      <c r="V293" s="4">
        <f ca="1">-AVERAGE(OFFSET('HAVERD (new)'!U$12,(ROWS('Chart Data'!$A$5:$A293)-1)*7,0,7,1))*10000</f>
        <v>-15.400000000000002</v>
      </c>
      <c r="W293" s="4"/>
      <c r="Z293" s="4"/>
      <c r="AA293" s="4">
        <f t="shared" si="378"/>
        <v>-16.000000000000004</v>
      </c>
      <c r="AB293" s="4">
        <f t="shared" si="379"/>
        <v>-3.0303030303030276</v>
      </c>
      <c r="AC293" s="4">
        <f t="shared" ca="1" si="380"/>
        <v>4.5191193511008088</v>
      </c>
      <c r="AD293" s="4">
        <f t="shared" ca="1" si="381"/>
        <v>1.1764705882352899</v>
      </c>
      <c r="AE293" s="4">
        <f t="shared" si="362"/>
        <v>2.3952912301433926</v>
      </c>
      <c r="AF293" s="4">
        <f t="shared" ca="1" si="363"/>
        <v>0.14347202295552641</v>
      </c>
      <c r="AG293" s="4">
        <f t="shared" ca="1" si="364"/>
        <v>6.8759342301943249</v>
      </c>
      <c r="AH293" s="4">
        <f t="shared" ca="1" si="365"/>
        <v>2.9360967184801412</v>
      </c>
      <c r="AI293" s="4">
        <f t="shared" ca="1" si="366"/>
        <v>-4.3478260869565073</v>
      </c>
      <c r="AJ293" s="4">
        <f t="shared" si="367"/>
        <v>2.8873087696617117</v>
      </c>
      <c r="AK293" s="4">
        <f t="shared" si="368"/>
        <v>-16.177057025122942</v>
      </c>
      <c r="AL293" s="4">
        <f t="shared" ca="1" si="422"/>
        <v>6.21</v>
      </c>
      <c r="AM293" s="4">
        <f t="shared" ca="1" si="369"/>
        <v>11.129339895695779</v>
      </c>
      <c r="AN293" s="4">
        <f t="shared" ca="1" si="370"/>
        <v>14.926741185798264</v>
      </c>
      <c r="AO293" s="4">
        <f t="shared" ca="1" si="371"/>
        <v>10.905547697626883</v>
      </c>
      <c r="AP293" s="4">
        <f t="shared" ca="1" si="372"/>
        <v>10.353603251524145</v>
      </c>
      <c r="AQ293" s="4">
        <f t="shared" si="373"/>
        <v>2.7349784278077438</v>
      </c>
      <c r="AR293" s="4">
        <f t="shared" ca="1" si="374"/>
        <v>2.9347659120442016</v>
      </c>
      <c r="AS293" s="57">
        <f t="shared" ca="1" si="382"/>
        <v>251.26571428571427</v>
      </c>
      <c r="AT293" s="57">
        <f t="shared" ca="1" si="383"/>
        <v>15.400000000000002</v>
      </c>
      <c r="AW293" s="4">
        <f t="shared" si="421"/>
        <v>-7.6851179822846643</v>
      </c>
      <c r="AX293" s="4">
        <f t="shared" si="384"/>
        <v>-12.284066490855373</v>
      </c>
      <c r="AY293" s="4">
        <f t="shared" ca="1" si="385"/>
        <v>6.737003610886827</v>
      </c>
      <c r="AZ293" s="4">
        <f t="shared" ca="1" si="386"/>
        <v>1.2051188401683843</v>
      </c>
      <c r="BA293" s="4">
        <f t="shared" si="387"/>
        <v>2.0724665188273041</v>
      </c>
      <c r="BB293" s="4">
        <f t="shared" ca="1" si="388"/>
        <v>1.9110236854493645</v>
      </c>
      <c r="BC293" s="4">
        <f t="shared" ca="1" si="389"/>
        <v>7.3971787280817658</v>
      </c>
      <c r="BD293" s="4">
        <f t="shared" ca="1" si="390"/>
        <v>2.131745921251496</v>
      </c>
      <c r="BE293" s="4">
        <f t="shared" ca="1" si="391"/>
        <v>-3.807585453051654</v>
      </c>
      <c r="BF293" s="4">
        <f t="shared" si="392"/>
        <v>-24.76237965666882</v>
      </c>
      <c r="BG293" s="4">
        <f t="shared" si="393"/>
        <v>-19.256632384447613</v>
      </c>
      <c r="BH293" s="4">
        <f t="shared" ca="1" si="394"/>
        <v>7.0078571428571426</v>
      </c>
      <c r="BI293" s="4">
        <f t="shared" ca="1" si="395"/>
        <v>11.35914055821528</v>
      </c>
      <c r="BJ293" s="4">
        <f t="shared" ca="1" si="396"/>
        <v>14.364122438398713</v>
      </c>
      <c r="BK293" s="4">
        <f t="shared" ca="1" si="397"/>
        <v>10.021375162550932</v>
      </c>
      <c r="BL293" s="4">
        <f t="shared" ca="1" si="398"/>
        <v>11.259674850897046</v>
      </c>
      <c r="BM293" s="4">
        <f t="shared" si="399"/>
        <v>5.2997337908324171</v>
      </c>
      <c r="BN293" s="4">
        <f t="shared" ca="1" si="400"/>
        <v>-0.60631809479078647</v>
      </c>
      <c r="BO293" s="4">
        <f t="shared" ca="1" si="401"/>
        <v>294.09142857142859</v>
      </c>
      <c r="BP293" s="4">
        <f t="shared" ca="1" si="402"/>
        <v>37.4</v>
      </c>
      <c r="BS293" s="74">
        <f t="shared" si="375"/>
        <v>-1.5061747574079052</v>
      </c>
      <c r="BT293" s="74">
        <f t="shared" si="376"/>
        <v>0.39616041080724057</v>
      </c>
      <c r="BU293" s="74">
        <f t="shared" ca="1" si="403"/>
        <v>1.3922351098819756</v>
      </c>
      <c r="BV293" s="74">
        <f t="shared" ca="1" si="404"/>
        <v>0.63135122840057123</v>
      </c>
      <c r="BW293" s="74">
        <f t="shared" si="405"/>
        <v>1.4319263851893334</v>
      </c>
      <c r="BX293" s="74">
        <f t="shared" ca="1" si="406"/>
        <v>0.73356708279657323</v>
      </c>
      <c r="BY293" s="74">
        <f t="shared" ca="1" si="377"/>
        <v>-0.51090598897749828</v>
      </c>
      <c r="BZ293" s="74">
        <f t="shared" ca="1" si="407"/>
        <v>-7.1122034046672153E-2</v>
      </c>
      <c r="CA293" s="74">
        <f t="shared" ca="1" si="408"/>
        <v>-1.3120292917841105</v>
      </c>
      <c r="CB293" s="74">
        <f t="shared" si="409"/>
        <v>-0.22250835170347444</v>
      </c>
      <c r="CC293" s="74">
        <f t="shared" si="410"/>
        <v>-2.2019751622169275</v>
      </c>
      <c r="CD293" s="74">
        <f t="shared" ca="1" si="411"/>
        <v>-0.19674023812832495</v>
      </c>
      <c r="CE293" s="74">
        <f t="shared" ca="1" si="412"/>
        <v>2.8313902610597186</v>
      </c>
      <c r="CF293" s="74">
        <f t="shared" ca="1" si="413"/>
        <v>2.0563881875449863</v>
      </c>
      <c r="CG293" s="74">
        <f t="shared" ca="1" si="414"/>
        <v>2.8345491476017513</v>
      </c>
      <c r="CH293" s="74">
        <f t="shared" ca="1" si="415"/>
        <v>2.8140457376395749</v>
      </c>
      <c r="CI293" s="74">
        <f t="shared" si="416"/>
        <v>-0.21175980713960635</v>
      </c>
      <c r="CJ293" s="74">
        <f t="shared" ca="1" si="417"/>
        <v>-0.70769650049958055</v>
      </c>
      <c r="CK293" s="74">
        <f t="shared" ca="1" si="418"/>
        <v>-0.6599072851909572</v>
      </c>
      <c r="CL293" s="74">
        <f t="shared" ca="1" si="419"/>
        <v>0.77478086271322777</v>
      </c>
    </row>
    <row r="294" spans="1:90" x14ac:dyDescent="0.35">
      <c r="A294" s="73" t="s">
        <v>1825</v>
      </c>
      <c r="B294" s="41">
        <f t="shared" si="420"/>
        <v>45859</v>
      </c>
      <c r="C294" s="57">
        <f>'HAVERW (new)'!B349</f>
        <v>373</v>
      </c>
      <c r="D294" s="57">
        <f>'HAVERW (new)'!C349-'HAVERW (new)'!B349</f>
        <v>63</v>
      </c>
      <c r="E294" s="4">
        <f ca="1">AVERAGE(OFFSET('HAVERD (new)'!B$12,(ROWS('Chart Data'!$A$5:$A294)-1)*7,0,7,1))</f>
        <v>128.28571428571428</v>
      </c>
      <c r="F294" s="4">
        <f ca="1">AVERAGE(OFFSET('HAVERD (new)'!C$12,(ROWS('Chart Data'!$A$5:$A294)-1)*7,0,7,1))</f>
        <v>108.71428571428571</v>
      </c>
      <c r="G294" s="57">
        <f>'HAVERW (new)'!Q349</f>
        <v>44923</v>
      </c>
      <c r="H294" s="4">
        <f ca="1">AVERAGE(OFFSET('HAVERD (new)'!O$12,(ROWS('Chart Data'!$A$5:$A294)-1)*7,0,7,1))</f>
        <v>99.428571428571431</v>
      </c>
      <c r="I294" s="4">
        <f ca="1">AVERAGE(OFFSET('HAVERD (new)'!P$12,(ROWS('Chart Data'!$A$5:$A294)-1)*7,0,7,1))</f>
        <v>106.85714285714286</v>
      </c>
      <c r="J294" s="4">
        <f ca="1">AVERAGE(OFFSET('HAVERD (new)'!Q$12,(ROWS('Chart Data'!$A$5:$A294)-1)*7,0,7,1))</f>
        <v>90.428571428571431</v>
      </c>
      <c r="K294" s="4">
        <f ca="1">AVERAGE(OFFSET('HAVERD (new)'!R$12,(ROWS('Chart Data'!$A$5:$A294)-1)*7,0,7,1))</f>
        <v>88.857142857142861</v>
      </c>
      <c r="L294" s="57">
        <f>'HAVERW (new)'!D349</f>
        <v>4884</v>
      </c>
      <c r="M294" s="57">
        <f>'HAVERW (new)'!F349</f>
        <v>91.042857142857159</v>
      </c>
      <c r="N294" s="4">
        <f ca="1">AVERAGE(OFFSET('HAVERD (new)'!D$12,(ROWS('Chart Data'!$A$5:$A294)-1)*7,0,7,1))</f>
        <v>7.2114285714285717</v>
      </c>
      <c r="O294" s="4">
        <f ca="1">AVERAGE(OFFSET('HAVERD (new)'!E$12,(ROWS('Chart Data'!$A$5:$A294)-1)*7,0,7,1))</f>
        <v>119.17999999999998</v>
      </c>
      <c r="P294" s="4">
        <f ca="1">AVERAGE(AVERAGE(OFFSET('HAVERD (new)'!F$12,(ROWS('Chart Data'!$A$5:$A294)-1)*7,0,7,1)),AVERAGE(OFFSET('HAVERD (new)'!J$12,(ROWS('Chart Data'!$A$5:$A294)-1)*7,0,7,1)),AVERAGE(OFFSET('HAVERD (new)'!K$12,(ROWS('Chart Data'!$A$5:$A294)-1)*7,0,7,1)))</f>
        <v>120.28333333333335</v>
      </c>
      <c r="Q294" s="4">
        <f ca="1">AVERAGE(AVERAGE(OFFSET('HAVERD (new)'!H$12,(ROWS('Chart Data'!$A$5:$A294)-1)*7,0,7,1)),AVERAGE(OFFSET('HAVERD (new)'!I$12,(ROWS('Chart Data'!$A$5:$A294)-1)*7,0,7,1)))</f>
        <v>124.295</v>
      </c>
      <c r="R294" s="4">
        <f ca="1">AVERAGE(AVERAGE(OFFSET('HAVERD (new)'!L$12,(ROWS('Chart Data'!$A$5:$A294)-1)*7,0,7,1)),AVERAGE(OFFSET('HAVERD (new)'!M$12,(ROWS('Chart Data'!$A$5:$A294)-1)*7,0,7,1)))</f>
        <v>127.08714285714285</v>
      </c>
      <c r="S294" s="57">
        <f>'Fuel demand'!C240</f>
        <v>103.78471035547724</v>
      </c>
      <c r="T294" s="57">
        <f ca="1">AVERAGE(OFFSET(Energy!E$1109,(ROWS('Chart Data'!$A$5:$A294)-1)*7,0,7,1))</f>
        <v>537648</v>
      </c>
      <c r="U294" s="57">
        <f ca="1">-AVERAGE(OFFSET('HAVERD (new)'!T$12,(ROWS('Chart Data'!$A$5:$A294)-1)*7,0,7,1))</f>
        <v>-466.31</v>
      </c>
      <c r="V294" s="4">
        <f ca="1">-AVERAGE(OFFSET('HAVERD (new)'!U$12,(ROWS('Chart Data'!$A$5:$A294)-1)*7,0,7,1))*10000</f>
        <v>-8.2000000000000011</v>
      </c>
      <c r="W294" s="4"/>
      <c r="Z294" s="4"/>
      <c r="AA294" s="4">
        <f t="shared" si="378"/>
        <v>-8.8019559902200442</v>
      </c>
      <c r="AB294" s="4">
        <f t="shared" si="379"/>
        <v>-16.000000000000004</v>
      </c>
      <c r="AC294" s="4">
        <f t="shared" ca="1" si="380"/>
        <v>5.5229142185663882</v>
      </c>
      <c r="AD294" s="4">
        <f t="shared" ca="1" si="381"/>
        <v>-0.91145833333333703</v>
      </c>
      <c r="AE294" s="4">
        <f t="shared" si="362"/>
        <v>1.3674210799467401</v>
      </c>
      <c r="AF294" s="4">
        <f t="shared" ca="1" si="363"/>
        <v>0.28818443804035088</v>
      </c>
      <c r="AG294" s="4">
        <f t="shared" ca="1" si="364"/>
        <v>5.2039381153305309</v>
      </c>
      <c r="AH294" s="4">
        <f t="shared" ca="1" si="365"/>
        <v>1.7684887459807008</v>
      </c>
      <c r="AI294" s="4">
        <f t="shared" ca="1" si="366"/>
        <v>-4.160246533127876</v>
      </c>
      <c r="AJ294" s="4">
        <f t="shared" si="367"/>
        <v>-49.449204406364757</v>
      </c>
      <c r="AK294" s="4">
        <f t="shared" si="368"/>
        <v>-15.645268034414283</v>
      </c>
      <c r="AL294" s="4">
        <f t="shared" ca="1" si="422"/>
        <v>7.2114285714285717</v>
      </c>
      <c r="AM294" s="4">
        <f t="shared" ca="1" si="369"/>
        <v>11.082113896914869</v>
      </c>
      <c r="AN294" s="4">
        <f t="shared" ca="1" si="370"/>
        <v>13.574335109372559</v>
      </c>
      <c r="AO294" s="4">
        <f t="shared" ca="1" si="371"/>
        <v>9.6096550073382581</v>
      </c>
      <c r="AP294" s="4">
        <f t="shared" ca="1" si="372"/>
        <v>10.04372754092886</v>
      </c>
      <c r="AQ294" s="4">
        <f t="shared" si="373"/>
        <v>6.4432986509762147</v>
      </c>
      <c r="AR294" s="4">
        <f t="shared" ca="1" si="374"/>
        <v>0.93142441076967675</v>
      </c>
      <c r="AS294" s="57">
        <f t="shared" ca="1" si="382"/>
        <v>466.31</v>
      </c>
      <c r="AT294" s="57">
        <f t="shared" ca="1" si="383"/>
        <v>8.2000000000000011</v>
      </c>
      <c r="AW294" s="4">
        <f t="shared" si="421"/>
        <v>-7.8374142087553391</v>
      </c>
      <c r="AX294" s="4">
        <f t="shared" si="384"/>
        <v>-11.909066490855372</v>
      </c>
      <c r="AY294" s="4">
        <f t="shared" ca="1" si="385"/>
        <v>6.3320178798141393</v>
      </c>
      <c r="AZ294" s="4">
        <f t="shared" ca="1" si="386"/>
        <v>0.68730580322680368</v>
      </c>
      <c r="BA294" s="4">
        <f t="shared" si="387"/>
        <v>1.9219201543619446</v>
      </c>
      <c r="BB294" s="4">
        <f t="shared" ca="1" si="388"/>
        <v>1.6274510182880453</v>
      </c>
      <c r="BC294" s="4">
        <f t="shared" ca="1" si="389"/>
        <v>7.1873718900079258</v>
      </c>
      <c r="BD294" s="4">
        <f t="shared" ca="1" si="390"/>
        <v>1.8498476648165147</v>
      </c>
      <c r="BE294" s="4">
        <f t="shared" ca="1" si="391"/>
        <v>-4.1497817332958542</v>
      </c>
      <c r="BF294" s="4">
        <f t="shared" si="392"/>
        <v>-19.565881082672011</v>
      </c>
      <c r="BG294" s="4">
        <f t="shared" si="393"/>
        <v>-18.116416119097753</v>
      </c>
      <c r="BH294" s="4">
        <f t="shared" ca="1" si="394"/>
        <v>7.331428571428571</v>
      </c>
      <c r="BI294" s="4">
        <f t="shared" ca="1" si="395"/>
        <v>11.606642627015761</v>
      </c>
      <c r="BJ294" s="4">
        <f t="shared" ca="1" si="396"/>
        <v>14.617838420701645</v>
      </c>
      <c r="BK294" s="4">
        <f t="shared" ca="1" si="397"/>
        <v>10.563580362604576</v>
      </c>
      <c r="BL294" s="4">
        <f t="shared" ca="1" si="398"/>
        <v>11.059857390362176</v>
      </c>
      <c r="BM294" s="4">
        <f t="shared" si="399"/>
        <v>4.9491534682852327</v>
      </c>
      <c r="BN294" s="4">
        <f t="shared" ca="1" si="400"/>
        <v>-1.0389609035740599</v>
      </c>
      <c r="BO294" s="4">
        <f t="shared" ca="1" si="401"/>
        <v>346.07142857142856</v>
      </c>
      <c r="BP294" s="4">
        <f t="shared" ca="1" si="402"/>
        <v>28.200000000000003</v>
      </c>
      <c r="BS294" s="74">
        <f t="shared" si="375"/>
        <v>-0.91826136394631652</v>
      </c>
      <c r="BT294" s="74">
        <f t="shared" si="376"/>
        <v>0.31326165281135926</v>
      </c>
      <c r="BU294" s="74">
        <f t="shared" ca="1" si="403"/>
        <v>1.3263044811582814</v>
      </c>
      <c r="BV294" s="74">
        <f t="shared" ca="1" si="404"/>
        <v>0.46096877945498288</v>
      </c>
      <c r="BW294" s="74">
        <f t="shared" si="405"/>
        <v>1.4057847463033242</v>
      </c>
      <c r="BX294" s="74">
        <f t="shared" ca="1" si="406"/>
        <v>0.67882327064757719</v>
      </c>
      <c r="BY294" s="74">
        <f t="shared" ca="1" si="377"/>
        <v>-0.53356861681427503</v>
      </c>
      <c r="BZ294" s="74">
        <f t="shared" ca="1" si="407"/>
        <v>1.2394349727737339</v>
      </c>
      <c r="CA294" s="74">
        <f t="shared" ca="1" si="408"/>
        <v>2.7488980415901105E-2</v>
      </c>
      <c r="CB294" s="74">
        <f t="shared" si="409"/>
        <v>-5.8480024723288421E-2</v>
      </c>
      <c r="CC294" s="74">
        <f t="shared" si="410"/>
        <v>-2.1438298664355155</v>
      </c>
      <c r="CD294" s="74">
        <f t="shared" ca="1" si="411"/>
        <v>-0.10851890823258473</v>
      </c>
      <c r="CE294" s="74">
        <f t="shared" ca="1" si="412"/>
        <v>2.8558063932364037</v>
      </c>
      <c r="CF294" s="74">
        <f t="shared" ca="1" si="413"/>
        <v>2.1649669191049514</v>
      </c>
      <c r="CG294" s="74">
        <f t="shared" ca="1" si="414"/>
        <v>2.6394621881188045</v>
      </c>
      <c r="CH294" s="74">
        <f t="shared" ca="1" si="415"/>
        <v>2.926429651052048</v>
      </c>
      <c r="CI294" s="74">
        <f t="shared" si="416"/>
        <v>0.49432075927532687</v>
      </c>
      <c r="CJ294" s="74">
        <f t="shared" ca="1" si="417"/>
        <v>-1.03961326238481</v>
      </c>
      <c r="CK294" s="74">
        <f t="shared" ca="1" si="418"/>
        <v>-3.3861138864891469</v>
      </c>
      <c r="CL294" s="74">
        <f t="shared" ca="1" si="419"/>
        <v>0.78594642691024263</v>
      </c>
    </row>
    <row r="295" spans="1:90" x14ac:dyDescent="0.35">
      <c r="A295" s="73" t="s">
        <v>1826</v>
      </c>
      <c r="B295" s="41">
        <f t="shared" si="420"/>
        <v>45866</v>
      </c>
      <c r="C295" s="57">
        <f>'HAVERW (new)'!B350</f>
        <v>368</v>
      </c>
      <c r="D295" s="57">
        <f>'HAVERW (new)'!C350-'HAVERW (new)'!B350</f>
        <v>68</v>
      </c>
      <c r="E295" s="4">
        <f ca="1">AVERAGE(OFFSET('HAVERD (new)'!B$12,(ROWS('Chart Data'!$A$5:$A295)-1)*7,0,7,1))</f>
        <v>127.42857142857143</v>
      </c>
      <c r="F295" s="4">
        <f ca="1">AVERAGE(OFFSET('HAVERD (new)'!C$12,(ROWS('Chart Data'!$A$5:$A295)-1)*7,0,7,1))</f>
        <v>107.57142857142857</v>
      </c>
      <c r="G295" s="57">
        <f>'HAVERW (new)'!Q350</f>
        <v>44436</v>
      </c>
      <c r="H295" s="4">
        <f ca="1">AVERAGE(OFFSET('HAVERD (new)'!O$12,(ROWS('Chart Data'!$A$5:$A295)-1)*7,0,7,1))</f>
        <v>99.142857142857139</v>
      </c>
      <c r="I295" s="4">
        <f ca="1">AVERAGE(OFFSET('HAVERD (new)'!P$12,(ROWS('Chart Data'!$A$5:$A295)-1)*7,0,7,1))</f>
        <v>108.14285714285714</v>
      </c>
      <c r="J295" s="4">
        <f ca="1">AVERAGE(OFFSET('HAVERD (new)'!Q$12,(ROWS('Chart Data'!$A$5:$A295)-1)*7,0,7,1))</f>
        <v>86.428571428571431</v>
      </c>
      <c r="K295" s="4">
        <f ca="1">AVERAGE(OFFSET('HAVERD (new)'!R$12,(ROWS('Chart Data'!$A$5:$A295)-1)*7,0,7,1))</f>
        <v>88</v>
      </c>
      <c r="L295" s="57">
        <f>'HAVERW (new)'!D350</f>
        <v>5069</v>
      </c>
      <c r="M295" s="57">
        <f>'HAVERW (new)'!F350</f>
        <v>89.428571428571431</v>
      </c>
      <c r="N295" s="4">
        <f ca="1">AVERAGE(OFFSET('HAVERD (new)'!D$12,(ROWS('Chart Data'!$A$5:$A295)-1)*7,0,7,1))</f>
        <v>9.5571428571428552</v>
      </c>
      <c r="O295" s="4">
        <f ca="1">AVERAGE(OFFSET('HAVERD (new)'!E$12,(ROWS('Chart Data'!$A$5:$A295)-1)*7,0,7,1))</f>
        <v>126.99714285714286</v>
      </c>
      <c r="P295" s="4">
        <f ca="1">AVERAGE(AVERAGE(OFFSET('HAVERD (new)'!F$12,(ROWS('Chart Data'!$A$5:$A295)-1)*7,0,7,1)),AVERAGE(OFFSET('HAVERD (new)'!J$12,(ROWS('Chart Data'!$A$5:$A295)-1)*7,0,7,1)),AVERAGE(OFFSET('HAVERD (new)'!K$12,(ROWS('Chart Data'!$A$5:$A295)-1)*7,0,7,1)))</f>
        <v>132.47285714285715</v>
      </c>
      <c r="Q295" s="4">
        <f ca="1">AVERAGE(AVERAGE(OFFSET('HAVERD (new)'!H$12,(ROWS('Chart Data'!$A$5:$A295)-1)*7,0,7,1)),AVERAGE(OFFSET('HAVERD (new)'!I$12,(ROWS('Chart Data'!$A$5:$A295)-1)*7,0,7,1)))</f>
        <v>129.52928571428572</v>
      </c>
      <c r="R295" s="4">
        <f ca="1">AVERAGE(AVERAGE(OFFSET('HAVERD (new)'!L$12,(ROWS('Chart Data'!$A$5:$A295)-1)*7,0,7,1)),AVERAGE(OFFSET('HAVERD (new)'!M$12,(ROWS('Chart Data'!$A$5:$A295)-1)*7,0,7,1)))</f>
        <v>131.71928571428572</v>
      </c>
      <c r="S295" s="57">
        <f>'Fuel demand'!C241</f>
        <v>103.0023384850362</v>
      </c>
      <c r="T295" s="57">
        <f ca="1">AVERAGE(OFFSET(Energy!E$1109,(ROWS('Chart Data'!$A$5:$A295)-1)*7,0,7,1))</f>
        <v>509669.71428571426</v>
      </c>
      <c r="U295" s="57">
        <f ca="1">-AVERAGE(OFFSET('HAVERD (new)'!T$12,(ROWS('Chart Data'!$A$5:$A295)-1)*7,0,7,1))</f>
        <v>-339.21999999999997</v>
      </c>
      <c r="V295" s="4">
        <f ca="1">-AVERAGE(OFFSET('HAVERD (new)'!U$12,(ROWS('Chart Data'!$A$5:$A295)-1)*7,0,7,1))*10000</f>
        <v>-19.8</v>
      </c>
      <c r="W295" s="4"/>
      <c r="Z295" s="4"/>
      <c r="AA295" s="4">
        <f t="shared" si="378"/>
        <v>-2.3872679045092826</v>
      </c>
      <c r="AB295" s="4">
        <f t="shared" si="379"/>
        <v>-2.8571428571428581</v>
      </c>
      <c r="AC295" s="4">
        <f t="shared" ca="1" si="380"/>
        <v>6.0642092746730158</v>
      </c>
      <c r="AD295" s="4">
        <f t="shared" ca="1" si="381"/>
        <v>-0.65963060686016206</v>
      </c>
      <c r="AE295" s="4">
        <f t="shared" si="362"/>
        <v>2.1752126925730142</v>
      </c>
      <c r="AF295" s="4">
        <f t="shared" ca="1" si="363"/>
        <v>0.72568940493467071</v>
      </c>
      <c r="AG295" s="4">
        <f t="shared" ca="1" si="364"/>
        <v>6.022408963585435</v>
      </c>
      <c r="AH295" s="4">
        <f t="shared" ca="1" si="365"/>
        <v>5.9544658493870362</v>
      </c>
      <c r="AI295" s="4">
        <f t="shared" ca="1" si="366"/>
        <v>-2.3771790808240878</v>
      </c>
      <c r="AJ295" s="4">
        <f t="shared" si="367"/>
        <v>-34.45623342175066</v>
      </c>
      <c r="AK295" s="4">
        <f t="shared" si="368"/>
        <v>-17.729005125509268</v>
      </c>
      <c r="AL295" s="4">
        <f t="shared" ca="1" si="422"/>
        <v>9.5571428571428552</v>
      </c>
      <c r="AM295" s="4">
        <f t="shared" ca="1" si="369"/>
        <v>10.326768184469515</v>
      </c>
      <c r="AN295" s="4">
        <f t="shared" ca="1" si="370"/>
        <v>12.894297923455579</v>
      </c>
      <c r="AO295" s="4">
        <f t="shared" ca="1" si="371"/>
        <v>7.8704419725179831</v>
      </c>
      <c r="AP295" s="4">
        <f t="shared" ca="1" si="372"/>
        <v>9.7125212693804244</v>
      </c>
      <c r="AQ295" s="4">
        <f t="shared" si="373"/>
        <v>6.1426748160623657</v>
      </c>
      <c r="AR295" s="4">
        <f t="shared" ca="1" si="374"/>
        <v>-4.2217267637508771</v>
      </c>
      <c r="AS295" s="57">
        <f t="shared" ca="1" si="382"/>
        <v>339.21999999999997</v>
      </c>
      <c r="AT295" s="57">
        <f t="shared" ca="1" si="383"/>
        <v>19.8</v>
      </c>
      <c r="AW295" s="4">
        <f t="shared" si="421"/>
        <v>-8.2384087305745641</v>
      </c>
      <c r="AX295" s="4">
        <f t="shared" si="384"/>
        <v>-8.2115874992587337</v>
      </c>
      <c r="AY295" s="4">
        <f t="shared" ca="1" si="385"/>
        <v>5.954130804542995</v>
      </c>
      <c r="AZ295" s="4">
        <f t="shared" ca="1" si="386"/>
        <v>0.22942940151176316</v>
      </c>
      <c r="BA295" s="4">
        <f t="shared" si="387"/>
        <v>2.1466059150915315</v>
      </c>
      <c r="BB295" s="4">
        <f t="shared" ca="1" si="388"/>
        <v>1.1576432682192495</v>
      </c>
      <c r="BC295" s="4">
        <f t="shared" ca="1" si="389"/>
        <v>6.7812094250219328</v>
      </c>
      <c r="BD295" s="4">
        <f t="shared" ca="1" si="390"/>
        <v>2.6241784128775563</v>
      </c>
      <c r="BE295" s="4">
        <f t="shared" ca="1" si="391"/>
        <v>-4.1190765035018782</v>
      </c>
      <c r="BF295" s="4">
        <f t="shared" si="392"/>
        <v>-15.459389360268473</v>
      </c>
      <c r="BG295" s="4">
        <f t="shared" si="393"/>
        <v>-17.467909420060465</v>
      </c>
      <c r="BH295" s="4">
        <f t="shared" ca="1" si="394"/>
        <v>7.5246428571428563</v>
      </c>
      <c r="BI295" s="4">
        <f t="shared" ca="1" si="395"/>
        <v>11.193911953728053</v>
      </c>
      <c r="BJ295" s="4">
        <f t="shared" ca="1" si="396"/>
        <v>14.48704704473494</v>
      </c>
      <c r="BK295" s="4">
        <f t="shared" ca="1" si="397"/>
        <v>9.8144913630075212</v>
      </c>
      <c r="BL295" s="4">
        <f t="shared" ca="1" si="398"/>
        <v>10.301463472973044</v>
      </c>
      <c r="BM295" s="4">
        <f t="shared" si="399"/>
        <v>4.7123739464780989</v>
      </c>
      <c r="BN295" s="4">
        <f t="shared" ca="1" si="400"/>
        <v>-0.97171653607820985</v>
      </c>
      <c r="BO295" s="4">
        <f t="shared" ca="1" si="401"/>
        <v>350.54750000000001</v>
      </c>
      <c r="BP295" s="4">
        <f t="shared" ca="1" si="402"/>
        <v>20</v>
      </c>
      <c r="BS295" s="74">
        <f t="shared" si="375"/>
        <v>-1.1019842994030631</v>
      </c>
      <c r="BT295" s="74">
        <f t="shared" si="376"/>
        <v>0.72775544279076598</v>
      </c>
      <c r="BU295" s="74">
        <f t="shared" ca="1" si="403"/>
        <v>1.2274085380727433</v>
      </c>
      <c r="BV295" s="74">
        <f t="shared" ca="1" si="404"/>
        <v>0.3561180416423137</v>
      </c>
      <c r="BW295" s="74">
        <f t="shared" si="405"/>
        <v>1.3107774467698432</v>
      </c>
      <c r="BX295" s="74">
        <f t="shared" ca="1" si="406"/>
        <v>0.62407945849857827</v>
      </c>
      <c r="BY295" s="74">
        <f t="shared" ca="1" si="377"/>
        <v>-0.57744091797352459</v>
      </c>
      <c r="BZ295" s="74">
        <f t="shared" ca="1" si="407"/>
        <v>0.24766210274748185</v>
      </c>
      <c r="CA295" s="74">
        <f t="shared" ca="1" si="408"/>
        <v>-0.25955064934124561</v>
      </c>
      <c r="CB295" s="74">
        <f t="shared" si="409"/>
        <v>2.2011329365131768E-2</v>
      </c>
      <c r="CC295" s="74">
        <f t="shared" si="410"/>
        <v>-2.2418958130519249</v>
      </c>
      <c r="CD295" s="74">
        <f t="shared" ca="1" si="411"/>
        <v>9.8127915859862108E-2</v>
      </c>
      <c r="CE295" s="74">
        <f t="shared" ca="1" si="412"/>
        <v>4.0815410287487781</v>
      </c>
      <c r="CF295" s="74">
        <f t="shared" ca="1" si="413"/>
        <v>3.6870908897905625</v>
      </c>
      <c r="CG295" s="74">
        <f t="shared" ca="1" si="414"/>
        <v>3.2326560632603214</v>
      </c>
      <c r="CH295" s="74">
        <f t="shared" ca="1" si="415"/>
        <v>3.4328991982931174</v>
      </c>
      <c r="CI295" s="74">
        <f t="shared" si="416"/>
        <v>0.30448951813300784</v>
      </c>
      <c r="CJ295" s="74">
        <f t="shared" ca="1" si="417"/>
        <v>-1.3590430228892643</v>
      </c>
      <c r="CK295" s="74">
        <f t="shared" ca="1" si="418"/>
        <v>-1.7749406539238222</v>
      </c>
      <c r="CL295" s="74">
        <f t="shared" ca="1" si="419"/>
        <v>0.76795746237060758</v>
      </c>
    </row>
    <row r="296" spans="1:90" x14ac:dyDescent="0.35">
      <c r="A296" s="73" t="s">
        <v>1827</v>
      </c>
      <c r="B296" s="41">
        <f t="shared" si="420"/>
        <v>45873</v>
      </c>
      <c r="C296" s="57">
        <f>'HAVERW (new)'!B351</f>
        <v>368</v>
      </c>
      <c r="D296" s="57">
        <f>'HAVERW (new)'!C351-'HAVERW (new)'!B351</f>
        <v>70</v>
      </c>
      <c r="E296" s="4">
        <f ca="1">AVERAGE(OFFSET('HAVERD (new)'!B$12,(ROWS('Chart Data'!$A$5:$A296)-1)*7,0,7,1))</f>
        <v>126.14285714285714</v>
      </c>
      <c r="F296" s="4">
        <f ca="1">AVERAGE(OFFSET('HAVERD (new)'!C$12,(ROWS('Chart Data'!$A$5:$A296)-1)*7,0,7,1))</f>
        <v>107</v>
      </c>
      <c r="G296" s="57">
        <f>'HAVERW (new)'!Q351</f>
        <v>44107</v>
      </c>
      <c r="H296" s="4">
        <f ca="1">AVERAGE(OFFSET('HAVERD (new)'!O$12,(ROWS('Chart Data'!$A$5:$A296)-1)*7,0,7,1))</f>
        <v>98.714285714285708</v>
      </c>
      <c r="I296" s="4">
        <f ca="1">AVERAGE(OFFSET('HAVERD (new)'!P$12,(ROWS('Chart Data'!$A$5:$A296)-1)*7,0,7,1))</f>
        <v>103.28571428571429</v>
      </c>
      <c r="J296" s="4">
        <f ca="1">AVERAGE(OFFSET('HAVERD (new)'!Q$12,(ROWS('Chart Data'!$A$5:$A296)-1)*7,0,7,1))</f>
        <v>88.428571428571431</v>
      </c>
      <c r="K296" s="4">
        <f ca="1">AVERAGE(OFFSET('HAVERD (new)'!R$12,(ROWS('Chart Data'!$A$5:$A296)-1)*7,0,7,1))</f>
        <v>87.428571428571431</v>
      </c>
      <c r="L296" s="57">
        <f>'HAVERW (new)'!D351</f>
        <v>4732</v>
      </c>
      <c r="M296" s="57">
        <f>'HAVERW (new)'!F351</f>
        <v>87.085714285714275</v>
      </c>
      <c r="N296" s="4">
        <f ca="1">AVERAGE(OFFSET('HAVERD (new)'!D$12,(ROWS('Chart Data'!$A$5:$A296)-1)*7,0,7,1))</f>
        <v>9.9457142857142848</v>
      </c>
      <c r="O296" s="4">
        <f ca="1">AVERAGE(OFFSET('HAVERD (new)'!E$12,(ROWS('Chart Data'!$A$5:$A296)-1)*7,0,7,1))</f>
        <v>127.13999999999999</v>
      </c>
      <c r="P296" s="4">
        <f ca="1">AVERAGE(AVERAGE(OFFSET('HAVERD (new)'!F$12,(ROWS('Chart Data'!$A$5:$A296)-1)*7,0,7,1)),AVERAGE(OFFSET('HAVERD (new)'!J$12,(ROWS('Chart Data'!$A$5:$A296)-1)*7,0,7,1)),AVERAGE(OFFSET('HAVERD (new)'!K$12,(ROWS('Chart Data'!$A$5:$A296)-1)*7,0,7,1)))</f>
        <v>133.26619047619047</v>
      </c>
      <c r="Q296" s="4">
        <f ca="1">AVERAGE(AVERAGE(OFFSET('HAVERD (new)'!H$12,(ROWS('Chart Data'!$A$5:$A296)-1)*7,0,7,1)),AVERAGE(OFFSET('HAVERD (new)'!I$12,(ROWS('Chart Data'!$A$5:$A296)-1)*7,0,7,1)))</f>
        <v>131.16285714285715</v>
      </c>
      <c r="R296" s="4">
        <f ca="1">AVERAGE(AVERAGE(OFFSET('HAVERD (new)'!L$12,(ROWS('Chart Data'!$A$5:$A296)-1)*7,0,7,1)),AVERAGE(OFFSET('HAVERD (new)'!M$12,(ROWS('Chart Data'!$A$5:$A296)-1)*7,0,7,1)))</f>
        <v>132.21428571428572</v>
      </c>
      <c r="S296" s="57">
        <f>'Fuel demand'!C242</f>
        <v>104.44409868983051</v>
      </c>
      <c r="T296" s="57">
        <f ca="1">AVERAGE(OFFSET(Energy!E$1109,(ROWS('Chart Data'!$A$5:$A296)-1)*7,0,7,1))</f>
        <v>523855.42857142858</v>
      </c>
      <c r="U296" s="57">
        <f ca="1">-AVERAGE(OFFSET('HAVERD (new)'!T$12,(ROWS('Chart Data'!$A$5:$A296)-1)*7,0,7,1))</f>
        <v>-319.31</v>
      </c>
      <c r="V296" s="4">
        <f ca="1">-AVERAGE(OFFSET('HAVERD (new)'!U$12,(ROWS('Chart Data'!$A$5:$A296)-1)*7,0,7,1))*10000</f>
        <v>-37.6</v>
      </c>
      <c r="W296" s="4"/>
      <c r="Z296" s="4"/>
      <c r="AA296" s="4">
        <f t="shared" si="378"/>
        <v>-2.6455026455026509</v>
      </c>
      <c r="AB296" s="4">
        <f t="shared" si="379"/>
        <v>4.4776119402984982</v>
      </c>
      <c r="AC296" s="4">
        <f t="shared" ca="1" si="380"/>
        <v>5.8752997601918544</v>
      </c>
      <c r="AD296" s="4">
        <f t="shared" ca="1" si="381"/>
        <v>-0.39893617021277139</v>
      </c>
      <c r="AE296" s="4">
        <f t="shared" si="362"/>
        <v>1.1674847470067418</v>
      </c>
      <c r="AF296" s="4">
        <f t="shared" ca="1" si="363"/>
        <v>0.72886297376093534</v>
      </c>
      <c r="AG296" s="4">
        <f t="shared" ca="1" si="364"/>
        <v>8.071748878923767</v>
      </c>
      <c r="AH296" s="4">
        <f t="shared" ca="1" si="365"/>
        <v>4.2087542087541951</v>
      </c>
      <c r="AI296" s="4">
        <f t="shared" ca="1" si="366"/>
        <v>-0.48780487804878092</v>
      </c>
      <c r="AJ296" s="4">
        <f t="shared" si="367"/>
        <v>-21.364452423698378</v>
      </c>
      <c r="AK296" s="4">
        <f t="shared" si="368"/>
        <v>-18.031464300121016</v>
      </c>
      <c r="AL296" s="4">
        <f t="shared" ca="1" si="422"/>
        <v>9.9457142857142848</v>
      </c>
      <c r="AM296" s="4">
        <f t="shared" ca="1" si="369"/>
        <v>10.974225968552421</v>
      </c>
      <c r="AN296" s="4">
        <f t="shared" ca="1" si="370"/>
        <v>12.890981113504552</v>
      </c>
      <c r="AO296" s="4">
        <f t="shared" ca="1" si="371"/>
        <v>9.1341324981130345</v>
      </c>
      <c r="AP296" s="4">
        <f t="shared" ca="1" si="372"/>
        <v>11.025138106634525</v>
      </c>
      <c r="AQ296" s="4">
        <f t="shared" si="373"/>
        <v>8.3828348315838639</v>
      </c>
      <c r="AR296" s="4">
        <f t="shared" ca="1" si="374"/>
        <v>-0.27207021391398856</v>
      </c>
      <c r="AS296" s="57">
        <f t="shared" ca="1" si="382"/>
        <v>319.31</v>
      </c>
      <c r="AT296" s="57">
        <f t="shared" ca="1" si="383"/>
        <v>37.6</v>
      </c>
      <c r="AW296" s="4">
        <f t="shared" si="421"/>
        <v>-7.4586816350579959</v>
      </c>
      <c r="AX296" s="4">
        <f t="shared" si="384"/>
        <v>-4.3524584867868477</v>
      </c>
      <c r="AY296" s="4">
        <f t="shared" ca="1" si="385"/>
        <v>5.4953856511330166</v>
      </c>
      <c r="AZ296" s="4">
        <f t="shared" ca="1" si="386"/>
        <v>-0.19838863054274514</v>
      </c>
      <c r="BA296" s="4">
        <f t="shared" si="387"/>
        <v>1.7763524374174722</v>
      </c>
      <c r="BB296" s="4">
        <f t="shared" ca="1" si="388"/>
        <v>0.47155220992287084</v>
      </c>
      <c r="BC296" s="4">
        <f t="shared" ca="1" si="389"/>
        <v>6.543507547008514</v>
      </c>
      <c r="BD296" s="4">
        <f t="shared" ca="1" si="390"/>
        <v>3.7169513806505186</v>
      </c>
      <c r="BE296" s="4">
        <f t="shared" ca="1" si="391"/>
        <v>-2.8432641447393134</v>
      </c>
      <c r="BF296" s="4">
        <f t="shared" si="392"/>
        <v>-25.595645370538019</v>
      </c>
      <c r="BG296" s="4">
        <f t="shared" si="393"/>
        <v>-16.895698621291878</v>
      </c>
      <c r="BH296" s="4">
        <f t="shared" ca="1" si="394"/>
        <v>8.231071428571429</v>
      </c>
      <c r="BI296" s="4">
        <f t="shared" ca="1" si="395"/>
        <v>10.878111986408147</v>
      </c>
      <c r="BJ296" s="4">
        <f t="shared" ca="1" si="396"/>
        <v>13.571588833032738</v>
      </c>
      <c r="BK296" s="4">
        <f t="shared" ca="1" si="397"/>
        <v>9.3799442938990403</v>
      </c>
      <c r="BL296" s="4">
        <f t="shared" ca="1" si="398"/>
        <v>10.283747542116988</v>
      </c>
      <c r="BM296" s="4">
        <f t="shared" si="399"/>
        <v>5.925946681607547</v>
      </c>
      <c r="BN296" s="4">
        <f t="shared" ca="1" si="400"/>
        <v>-0.15690166371274683</v>
      </c>
      <c r="BO296" s="4">
        <f t="shared" ca="1" si="401"/>
        <v>344.02642857142854</v>
      </c>
      <c r="BP296" s="4">
        <f t="shared" ca="1" si="402"/>
        <v>20.25</v>
      </c>
      <c r="BS296" s="74">
        <f t="shared" si="375"/>
        <v>-1.1019842994030631</v>
      </c>
      <c r="BT296" s="74">
        <f t="shared" si="376"/>
        <v>0.89355295878252861</v>
      </c>
      <c r="BU296" s="74">
        <f t="shared" ca="1" si="403"/>
        <v>1.0790646234444337</v>
      </c>
      <c r="BV296" s="74">
        <f t="shared" ca="1" si="404"/>
        <v>0.30369267273597911</v>
      </c>
      <c r="BW296" s="74">
        <f t="shared" si="405"/>
        <v>1.2465938706989701</v>
      </c>
      <c r="BX296" s="74">
        <f t="shared" ca="1" si="406"/>
        <v>0.54196374027508132</v>
      </c>
      <c r="BY296" s="74">
        <f t="shared" ca="1" si="377"/>
        <v>-0.60311667404981184</v>
      </c>
      <c r="BZ296" s="74">
        <f t="shared" ca="1" si="407"/>
        <v>0.74354853776060792</v>
      </c>
      <c r="CA296" s="74">
        <f t="shared" ca="1" si="408"/>
        <v>-0.45091040251267522</v>
      </c>
      <c r="CB296" s="74">
        <f t="shared" si="409"/>
        <v>-0.12461346159593636</v>
      </c>
      <c r="CC296" s="74">
        <f t="shared" si="410"/>
        <v>-2.38422161168105</v>
      </c>
      <c r="CD296" s="74">
        <f t="shared" ca="1" si="411"/>
        <v>0.13235930206762445</v>
      </c>
      <c r="CE296" s="74">
        <f t="shared" ca="1" si="412"/>
        <v>4.1039411500117939</v>
      </c>
      <c r="CF296" s="74">
        <f t="shared" ca="1" si="413"/>
        <v>3.7861556032510748</v>
      </c>
      <c r="CG296" s="74">
        <f t="shared" ca="1" si="414"/>
        <v>3.4177863024045148</v>
      </c>
      <c r="CH296" s="74">
        <f t="shared" ca="1" si="415"/>
        <v>3.4870215415834895</v>
      </c>
      <c r="CI296" s="74">
        <f t="shared" si="416"/>
        <v>0.65431182060334303</v>
      </c>
      <c r="CJ296" s="74">
        <f t="shared" ca="1" si="417"/>
        <v>-1.19708387488626</v>
      </c>
      <c r="CK296" s="74">
        <f t="shared" ca="1" si="418"/>
        <v>-1.5225332335101347</v>
      </c>
      <c r="CL296" s="74">
        <f t="shared" ca="1" si="419"/>
        <v>0.7403537064390987</v>
      </c>
    </row>
    <row r="297" spans="1:90" x14ac:dyDescent="0.35">
      <c r="A297" s="73" t="s">
        <v>1828</v>
      </c>
      <c r="B297" s="41">
        <f t="shared" si="420"/>
        <v>45880</v>
      </c>
      <c r="C297" s="57">
        <f>'HAVERW (new)'!B352</f>
        <v>339</v>
      </c>
      <c r="D297" s="57">
        <f>'HAVERW (new)'!C352-'HAVERW (new)'!B352</f>
        <v>63</v>
      </c>
      <c r="E297" s="4">
        <f ca="1">AVERAGE(OFFSET('HAVERD (new)'!B$12,(ROWS('Chart Data'!$A$5:$A297)-1)*7,0,7,1))</f>
        <v>128</v>
      </c>
      <c r="F297" s="4">
        <f ca="1">AVERAGE(OFFSET('HAVERD (new)'!C$12,(ROWS('Chart Data'!$A$5:$A297)-1)*7,0,7,1))</f>
        <v>106.28571428571429</v>
      </c>
      <c r="G297" s="57">
        <f>'HAVERW (new)'!Q352</f>
        <v>44270</v>
      </c>
      <c r="H297" s="4">
        <f ca="1">AVERAGE(OFFSET('HAVERD (new)'!O$12,(ROWS('Chart Data'!$A$5:$A297)-1)*7,0,7,1))</f>
        <v>100.28571428571429</v>
      </c>
      <c r="I297" s="4">
        <f ca="1">AVERAGE(OFFSET('HAVERD (new)'!P$12,(ROWS('Chart Data'!$A$5:$A297)-1)*7,0,7,1))</f>
        <v>104</v>
      </c>
      <c r="J297" s="4">
        <f ca="1">AVERAGE(OFFSET('HAVERD (new)'!Q$12,(ROWS('Chart Data'!$A$5:$A297)-1)*7,0,7,1))</f>
        <v>85.714285714285708</v>
      </c>
      <c r="K297" s="4">
        <f ca="1">AVERAGE(OFFSET('HAVERD (new)'!R$12,(ROWS('Chart Data'!$A$5:$A297)-1)*7,0,7,1))</f>
        <v>87.857142857142861</v>
      </c>
      <c r="L297" s="57">
        <f>'HAVERW (new)'!D352</f>
        <v>6508</v>
      </c>
      <c r="M297" s="57">
        <f>'HAVERW (new)'!F352</f>
        <v>87.04285714285713</v>
      </c>
      <c r="N297" s="4">
        <f ca="1">AVERAGE(OFFSET('HAVERD (new)'!D$12,(ROWS('Chart Data'!$A$5:$A297)-1)*7,0,7,1))</f>
        <v>3.0085714285714289</v>
      </c>
      <c r="O297" s="4">
        <f ca="1">AVERAGE(OFFSET('HAVERD (new)'!E$12,(ROWS('Chart Data'!$A$5:$A297)-1)*7,0,7,1))</f>
        <v>122.62428571428572</v>
      </c>
      <c r="P297" s="4">
        <f ca="1">AVERAGE(AVERAGE(OFFSET('HAVERD (new)'!F$12,(ROWS('Chart Data'!$A$5:$A297)-1)*7,0,7,1)),AVERAGE(OFFSET('HAVERD (new)'!J$12,(ROWS('Chart Data'!$A$5:$A297)-1)*7,0,7,1)),AVERAGE(OFFSET('HAVERD (new)'!K$12,(ROWS('Chart Data'!$A$5:$A297)-1)*7,0,7,1)))</f>
        <v>123.92095238095239</v>
      </c>
      <c r="Q297" s="4">
        <f ca="1">AVERAGE(AVERAGE(OFFSET('HAVERD (new)'!H$12,(ROWS('Chart Data'!$A$5:$A297)-1)*7,0,7,1)),AVERAGE(OFFSET('HAVERD (new)'!I$12,(ROWS('Chart Data'!$A$5:$A297)-1)*7,0,7,1)))</f>
        <v>130.53785714285715</v>
      </c>
      <c r="R297" s="4">
        <f ca="1">AVERAGE(AVERAGE(OFFSET('HAVERD (new)'!L$12,(ROWS('Chart Data'!$A$5:$A297)-1)*7,0,7,1)),AVERAGE(OFFSET('HAVERD (new)'!M$12,(ROWS('Chart Data'!$A$5:$A297)-1)*7,0,7,1)))</f>
        <v>130.17285714285714</v>
      </c>
      <c r="S297" s="57">
        <f>'Fuel demand'!C243</f>
        <v>102.7224351730632</v>
      </c>
      <c r="T297" s="57">
        <f ca="1">AVERAGE(OFFSET(Energy!E$1109,(ROWS('Chart Data'!$A$5:$A297)-1)*7,0,7,1))</f>
        <v>550025.57142857148</v>
      </c>
      <c r="U297" s="57">
        <f ca="1">-AVERAGE(OFFSET('HAVERD (new)'!T$12,(ROWS('Chart Data'!$A$5:$A297)-1)*7,0,7,1))</f>
        <v>-384.85714285714283</v>
      </c>
      <c r="V297" s="4">
        <f ca="1">-AVERAGE(OFFSET('HAVERD (new)'!U$12,(ROWS('Chart Data'!$A$5:$A297)-1)*7,0,7,1))*10000</f>
        <v>-17</v>
      </c>
      <c r="W297" s="4"/>
      <c r="Z297" s="4"/>
      <c r="AA297" s="4">
        <f t="shared" si="378"/>
        <v>-14.824120603015079</v>
      </c>
      <c r="AB297" s="4">
        <f t="shared" si="379"/>
        <v>-13.698630136986301</v>
      </c>
      <c r="AC297" s="4">
        <f t="shared" ca="1" si="380"/>
        <v>5.7851239669421517</v>
      </c>
      <c r="AD297" s="4">
        <f t="shared" ca="1" si="381"/>
        <v>-1.3262599469495928</v>
      </c>
      <c r="AE297" s="4">
        <f t="shared" si="362"/>
        <v>1.8637827887712843</v>
      </c>
      <c r="AF297" s="4">
        <f t="shared" ca="1" si="363"/>
        <v>1.2987012987013102</v>
      </c>
      <c r="AG297" s="4">
        <f t="shared" ca="1" si="364"/>
        <v>6.5885797950219649</v>
      </c>
      <c r="AH297" s="4">
        <f t="shared" ca="1" si="365"/>
        <v>-0.99009900990099098</v>
      </c>
      <c r="AI297" s="4">
        <f t="shared" ca="1" si="366"/>
        <v>-2.9968454258675004</v>
      </c>
      <c r="AJ297" s="4">
        <f t="shared" si="367"/>
        <v>-103.88471177944862</v>
      </c>
      <c r="AK297" s="4">
        <f t="shared" si="368"/>
        <v>-17.561899607630906</v>
      </c>
      <c r="AL297" s="4">
        <f t="shared" ca="1" si="422"/>
        <v>3.0085714285714289</v>
      </c>
      <c r="AM297" s="4">
        <f t="shared" ca="1" si="369"/>
        <v>11.842653880231403</v>
      </c>
      <c r="AN297" s="4">
        <f t="shared" ca="1" si="370"/>
        <v>14.323243860651068</v>
      </c>
      <c r="AO297" s="4">
        <f t="shared" ca="1" si="371"/>
        <v>9.8962091691922716</v>
      </c>
      <c r="AP297" s="4">
        <f t="shared" ca="1" si="372"/>
        <v>10.962815930636838</v>
      </c>
      <c r="AQ297" s="4">
        <f t="shared" si="373"/>
        <v>3.27615989366421</v>
      </c>
      <c r="AR297" s="4">
        <f t="shared" ca="1" si="374"/>
        <v>6.7520144000386084</v>
      </c>
      <c r="AS297" s="57">
        <f t="shared" ca="1" si="382"/>
        <v>384.85714285714283</v>
      </c>
      <c r="AT297" s="57">
        <f t="shared" ca="1" si="383"/>
        <v>17</v>
      </c>
      <c r="AW297" s="4">
        <f t="shared" si="421"/>
        <v>-7.1647117858117646</v>
      </c>
      <c r="AX297" s="4">
        <f t="shared" si="384"/>
        <v>-7.0195402634576656</v>
      </c>
      <c r="AY297" s="4">
        <f t="shared" ca="1" si="385"/>
        <v>5.8118868050933523</v>
      </c>
      <c r="AZ297" s="4">
        <f t="shared" ca="1" si="386"/>
        <v>-0.82407126433896583</v>
      </c>
      <c r="BA297" s="4">
        <f t="shared" si="387"/>
        <v>1.6434753270744451</v>
      </c>
      <c r="BB297" s="4">
        <f t="shared" ca="1" si="388"/>
        <v>0.76035952885931679</v>
      </c>
      <c r="BC297" s="4">
        <f t="shared" ca="1" si="389"/>
        <v>6.4716689382154247</v>
      </c>
      <c r="BD297" s="4">
        <f t="shared" ca="1" si="390"/>
        <v>2.7354024485552353</v>
      </c>
      <c r="BE297" s="4">
        <f t="shared" ca="1" si="391"/>
        <v>-2.5055189794670611</v>
      </c>
      <c r="BF297" s="4">
        <f t="shared" si="392"/>
        <v>-52.288650507815603</v>
      </c>
      <c r="BG297" s="4">
        <f t="shared" si="393"/>
        <v>-17.241909266918867</v>
      </c>
      <c r="BH297" s="4">
        <f t="shared" ca="1" si="394"/>
        <v>7.4307142857142852</v>
      </c>
      <c r="BI297" s="4">
        <f t="shared" ca="1" si="395"/>
        <v>11.056440482542053</v>
      </c>
      <c r="BJ297" s="4">
        <f t="shared" ca="1" si="396"/>
        <v>13.420714501745939</v>
      </c>
      <c r="BK297" s="4">
        <f t="shared" ca="1" si="397"/>
        <v>9.1276096617903875</v>
      </c>
      <c r="BL297" s="4">
        <f t="shared" ca="1" si="398"/>
        <v>10.436050711895161</v>
      </c>
      <c r="BM297" s="4">
        <f t="shared" si="399"/>
        <v>6.061242048071664</v>
      </c>
      <c r="BN297" s="4">
        <f t="shared" ca="1" si="400"/>
        <v>0.79741045828585488</v>
      </c>
      <c r="BO297" s="4">
        <f t="shared" ca="1" si="401"/>
        <v>377.4242857142857</v>
      </c>
      <c r="BP297" s="4">
        <f t="shared" ca="1" si="402"/>
        <v>20.65</v>
      </c>
      <c r="BS297" s="74">
        <f t="shared" si="375"/>
        <v>-2.1675773250521928</v>
      </c>
      <c r="BT297" s="74">
        <f t="shared" si="376"/>
        <v>0.31326165281135926</v>
      </c>
      <c r="BU297" s="74">
        <f t="shared" ca="1" si="403"/>
        <v>1.293339166796436</v>
      </c>
      <c r="BV297" s="74">
        <f t="shared" ca="1" si="404"/>
        <v>0.23816096160306119</v>
      </c>
      <c r="BW297" s="74">
        <f t="shared" si="405"/>
        <v>1.2783930284483693</v>
      </c>
      <c r="BX297" s="74">
        <f t="shared" ca="1" si="406"/>
        <v>0.84305470709457098</v>
      </c>
      <c r="BY297" s="74">
        <f t="shared" ca="1" si="377"/>
        <v>-0.61087643855670848</v>
      </c>
      <c r="BZ297" s="74">
        <f t="shared" ca="1" si="407"/>
        <v>7.0559804528506229E-2</v>
      </c>
      <c r="CA297" s="74">
        <f t="shared" ca="1" si="408"/>
        <v>-0.30739058763410182</v>
      </c>
      <c r="CB297" s="74">
        <f t="shared" si="409"/>
        <v>0.64810353765289741</v>
      </c>
      <c r="CC297" s="74">
        <f t="shared" si="410"/>
        <v>-2.3868251323876803</v>
      </c>
      <c r="CD297" s="74">
        <f t="shared" ca="1" si="411"/>
        <v>-0.47877162228860126</v>
      </c>
      <c r="CE297" s="74">
        <f t="shared" ca="1" si="412"/>
        <v>3.395873316887783</v>
      </c>
      <c r="CF297" s="74">
        <f t="shared" ca="1" si="413"/>
        <v>2.619201820740523</v>
      </c>
      <c r="CG297" s="74">
        <f t="shared" ca="1" si="414"/>
        <v>3.3469559747914106</v>
      </c>
      <c r="CH297" s="74">
        <f t="shared" ca="1" si="415"/>
        <v>3.2638156871478721</v>
      </c>
      <c r="CI297" s="74">
        <f t="shared" si="416"/>
        <v>0.23657501977338821</v>
      </c>
      <c r="CJ297" s="74">
        <f t="shared" ca="1" si="417"/>
        <v>-0.89829778947016425</v>
      </c>
      <c r="CK297" s="74">
        <f t="shared" ca="1" si="418"/>
        <v>-2.3535018545075688</v>
      </c>
      <c r="CL297" s="74">
        <f t="shared" ca="1" si="419"/>
        <v>0.77229962622500226</v>
      </c>
    </row>
    <row r="298" spans="1:90" x14ac:dyDescent="0.35">
      <c r="A298" s="73" t="s">
        <v>1829</v>
      </c>
      <c r="B298" s="41">
        <f t="shared" si="420"/>
        <v>45887</v>
      </c>
      <c r="C298" s="57">
        <f>'HAVERW (new)'!B353</f>
        <v>346</v>
      </c>
      <c r="D298" s="57">
        <f>'HAVERW (new)'!C353-'HAVERW (new)'!B353</f>
        <v>65</v>
      </c>
      <c r="E298" s="4">
        <f ca="1">AVERAGE(OFFSET('HAVERD (new)'!B$12,(ROWS('Chart Data'!$A$5:$A298)-1)*7,0,7,1))</f>
        <v>127.85714285714286</v>
      </c>
      <c r="F298" s="4">
        <f ca="1">AVERAGE(OFFSET('HAVERD (new)'!C$12,(ROWS('Chart Data'!$A$5:$A298)-1)*7,0,7,1))</f>
        <v>105.14285714285714</v>
      </c>
      <c r="G298" s="57">
        <f>'HAVERW (new)'!Q353</f>
        <v>44530</v>
      </c>
      <c r="H298" s="4">
        <f ca="1">AVERAGE(OFFSET('HAVERD (new)'!O$12,(ROWS('Chart Data'!$A$5:$A298)-1)*7,0,7,1))</f>
        <v>99.571428571428569</v>
      </c>
      <c r="I298" s="4">
        <f ca="1">AVERAGE(OFFSET('HAVERD (new)'!P$12,(ROWS('Chart Data'!$A$5:$A298)-1)*7,0,7,1))</f>
        <v>104.85714285714286</v>
      </c>
      <c r="J298" s="4">
        <f ca="1">AVERAGE(OFFSET('HAVERD (new)'!Q$12,(ROWS('Chart Data'!$A$5:$A298)-1)*7,0,7,1))</f>
        <v>87.428571428571431</v>
      </c>
      <c r="K298" s="4">
        <f ca="1">AVERAGE(OFFSET('HAVERD (new)'!R$12,(ROWS('Chart Data'!$A$5:$A298)-1)*7,0,7,1))</f>
        <v>86.428571428571431</v>
      </c>
      <c r="L298" s="57">
        <f>'HAVERW (new)'!D353</f>
        <v>5043</v>
      </c>
      <c r="M298" s="57">
        <f>'HAVERW (new)'!F353</f>
        <v>87.214285714285737</v>
      </c>
      <c r="N298" s="4">
        <f ca="1">AVERAGE(OFFSET('HAVERD (new)'!D$12,(ROWS('Chart Data'!$A$5:$A298)-1)*7,0,7,1))</f>
        <v>2.6999999999999997</v>
      </c>
      <c r="O298" s="4">
        <f ca="1">AVERAGE(OFFSET('HAVERD (new)'!E$12,(ROWS('Chart Data'!$A$5:$A298)-1)*7,0,7,1))</f>
        <v>121.5</v>
      </c>
      <c r="P298" s="4">
        <f ca="1">AVERAGE(AVERAGE(OFFSET('HAVERD (new)'!F$12,(ROWS('Chart Data'!$A$5:$A298)-1)*7,0,7,1)),AVERAGE(OFFSET('HAVERD (new)'!J$12,(ROWS('Chart Data'!$A$5:$A298)-1)*7,0,7,1)),AVERAGE(OFFSET('HAVERD (new)'!K$12,(ROWS('Chart Data'!$A$5:$A298)-1)*7,0,7,1)))</f>
        <v>123.65571428571428</v>
      </c>
      <c r="Q298" s="4">
        <f ca="1">AVERAGE(AVERAGE(OFFSET('HAVERD (new)'!H$12,(ROWS('Chart Data'!$A$5:$A298)-1)*7,0,7,1)),AVERAGE(OFFSET('HAVERD (new)'!I$12,(ROWS('Chart Data'!$A$5:$A298)-1)*7,0,7,1)))</f>
        <v>129.22499999999999</v>
      </c>
      <c r="R298" s="4">
        <f ca="1">AVERAGE(AVERAGE(OFFSET('HAVERD (new)'!L$12,(ROWS('Chart Data'!$A$5:$A298)-1)*7,0,7,1)),AVERAGE(OFFSET('HAVERD (new)'!M$12,(ROWS('Chart Data'!$A$5:$A298)-1)*7,0,7,1)))</f>
        <v>128.54571428571427</v>
      </c>
      <c r="S298" s="57">
        <f>'Fuel demand'!C244</f>
        <v>101.30190147629263</v>
      </c>
      <c r="T298" s="57">
        <f ca="1">AVERAGE(OFFSET(Energy!E$1109,(ROWS('Chart Data'!$A$5:$A298)-1)*7,0,7,1))</f>
        <v>524161.85714285716</v>
      </c>
      <c r="U298" s="57">
        <f ca="1">-AVERAGE(OFFSET('HAVERD (new)'!T$12,(ROWS('Chart Data'!$A$5:$A298)-1)*7,0,7,1))</f>
        <v>-214.09857142857143</v>
      </c>
      <c r="V298" s="4">
        <f ca="1">-AVERAGE(OFFSET('HAVERD (new)'!U$12,(ROWS('Chart Data'!$A$5:$A298)-1)*7,0,7,1))*10000</f>
        <v>-4.8</v>
      </c>
      <c r="W298" s="4"/>
      <c r="Z298" s="4"/>
      <c r="AA298" s="4">
        <f t="shared" si="378"/>
        <v>-10.129870129870133</v>
      </c>
      <c r="AB298" s="4">
        <f t="shared" si="379"/>
        <v>-15.58441558441559</v>
      </c>
      <c r="AC298" s="4">
        <f t="shared" ca="1" si="380"/>
        <v>6.9295101553166205</v>
      </c>
      <c r="AD298" s="4">
        <f t="shared" ca="1" si="381"/>
        <v>0</v>
      </c>
      <c r="AE298" s="4">
        <f t="shared" si="362"/>
        <v>1.8294077292476452</v>
      </c>
      <c r="AF298" s="4">
        <f t="shared" ca="1" si="363"/>
        <v>1.7518248175182327</v>
      </c>
      <c r="AG298" s="4">
        <f t="shared" ca="1" si="364"/>
        <v>4.409672830725464</v>
      </c>
      <c r="AH298" s="4">
        <f t="shared" ca="1" si="365"/>
        <v>2.0000000000000018</v>
      </c>
      <c r="AI298" s="4">
        <f t="shared" ca="1" si="366"/>
        <v>-2.7331189710610992</v>
      </c>
      <c r="AJ298" s="4">
        <f t="shared" si="367"/>
        <v>-100.357568533969</v>
      </c>
      <c r="AK298" s="4">
        <f t="shared" si="368"/>
        <v>-17.006525285481221</v>
      </c>
      <c r="AL298" s="4">
        <f t="shared" ca="1" si="422"/>
        <v>2.6999999999999997</v>
      </c>
      <c r="AM298" s="4">
        <f t="shared" ca="1" si="369"/>
        <v>11.092243789022671</v>
      </c>
      <c r="AN298" s="4">
        <f t="shared" ca="1" si="370"/>
        <v>13.565177841239585</v>
      </c>
      <c r="AO298" s="4">
        <f t="shared" ca="1" si="371"/>
        <v>10.939751648014706</v>
      </c>
      <c r="AP298" s="4">
        <f t="shared" ca="1" si="372"/>
        <v>11.095746651027838</v>
      </c>
      <c r="AQ298" s="4">
        <f t="shared" si="373"/>
        <v>0.95230969713173685</v>
      </c>
      <c r="AR298" s="4">
        <f t="shared" ca="1" si="374"/>
        <v>3.3507643989380886</v>
      </c>
      <c r="AS298" s="57">
        <f t="shared" ca="1" si="382"/>
        <v>214.09857142857143</v>
      </c>
      <c r="AT298" s="57">
        <f t="shared" ca="1" si="383"/>
        <v>4.8</v>
      </c>
      <c r="AW298" s="4">
        <f t="shared" si="421"/>
        <v>-7.4966903207242872</v>
      </c>
      <c r="AX298" s="4">
        <f t="shared" si="384"/>
        <v>-6.9156441595615625</v>
      </c>
      <c r="AY298" s="4">
        <f t="shared" ca="1" si="385"/>
        <v>6.1635357892809104</v>
      </c>
      <c r="AZ298" s="4">
        <f t="shared" ca="1" si="386"/>
        <v>-0.59620668100563157</v>
      </c>
      <c r="BA298" s="4">
        <f t="shared" si="387"/>
        <v>1.7589719893996714</v>
      </c>
      <c r="BB298" s="4">
        <f t="shared" ca="1" si="388"/>
        <v>1.1262696237287873</v>
      </c>
      <c r="BC298" s="4">
        <f t="shared" ca="1" si="389"/>
        <v>6.2731026170641577</v>
      </c>
      <c r="BD298" s="4">
        <f t="shared" ca="1" si="390"/>
        <v>2.7932802620600605</v>
      </c>
      <c r="BE298" s="4">
        <f t="shared" ca="1" si="391"/>
        <v>-2.1487370889503672</v>
      </c>
      <c r="BF298" s="4">
        <f t="shared" si="392"/>
        <v>-65.015741539716672</v>
      </c>
      <c r="BG298" s="4">
        <f t="shared" si="393"/>
        <v>-17.582223579685603</v>
      </c>
      <c r="BH298" s="4">
        <f t="shared" ca="1" si="394"/>
        <v>6.3028571428571416</v>
      </c>
      <c r="BI298" s="4">
        <f t="shared" ca="1" si="395"/>
        <v>11.058972955569004</v>
      </c>
      <c r="BJ298" s="4">
        <f t="shared" ca="1" si="396"/>
        <v>13.418425184712696</v>
      </c>
      <c r="BK298" s="4">
        <f t="shared" ca="1" si="397"/>
        <v>9.4601338219594986</v>
      </c>
      <c r="BL298" s="4">
        <f t="shared" ca="1" si="398"/>
        <v>10.699055489419907</v>
      </c>
      <c r="BM298" s="4">
        <f t="shared" si="399"/>
        <v>4.6884948096105443</v>
      </c>
      <c r="BN298" s="4">
        <f t="shared" ca="1" si="400"/>
        <v>1.4022454553279577</v>
      </c>
      <c r="BO298" s="4">
        <f t="shared" ca="1" si="401"/>
        <v>314.37142857142857</v>
      </c>
      <c r="BP298" s="4">
        <f t="shared" ca="1" si="402"/>
        <v>19.8</v>
      </c>
      <c r="BS298" s="74">
        <f t="shared" si="375"/>
        <v>-1.9103652154127475</v>
      </c>
      <c r="BT298" s="74">
        <f t="shared" si="376"/>
        <v>0.47905916880312194</v>
      </c>
      <c r="BU298" s="74">
        <f t="shared" ca="1" si="403"/>
        <v>1.2768565096155131</v>
      </c>
      <c r="BV298" s="74">
        <f t="shared" ca="1" si="404"/>
        <v>0.1333102237903907</v>
      </c>
      <c r="BW298" s="74">
        <f t="shared" si="405"/>
        <v>1.3291156113615212</v>
      </c>
      <c r="BX298" s="74">
        <f t="shared" ca="1" si="406"/>
        <v>0.70619517672207521</v>
      </c>
      <c r="BY298" s="74">
        <f t="shared" ca="1" si="377"/>
        <v>-0.63232490362334892</v>
      </c>
      <c r="BZ298" s="74">
        <f t="shared" ca="1" si="407"/>
        <v>0.49560532025404491</v>
      </c>
      <c r="CA298" s="74">
        <f t="shared" ca="1" si="408"/>
        <v>-0.78578997056267808</v>
      </c>
      <c r="CB298" s="74">
        <f t="shared" si="409"/>
        <v>1.0699030952705147E-2</v>
      </c>
      <c r="CC298" s="74">
        <f t="shared" si="410"/>
        <v>-2.376411049561157</v>
      </c>
      <c r="CD298" s="74">
        <f t="shared" ca="1" si="411"/>
        <v>-0.50595537015947134</v>
      </c>
      <c r="CE298" s="74">
        <f t="shared" ca="1" si="412"/>
        <v>3.2195843625478271</v>
      </c>
      <c r="CF298" s="74">
        <f t="shared" ca="1" si="413"/>
        <v>2.5860811452318146</v>
      </c>
      <c r="CG298" s="74">
        <f t="shared" ca="1" si="414"/>
        <v>3.1981718123309686</v>
      </c>
      <c r="CH298" s="74">
        <f t="shared" ca="1" si="415"/>
        <v>3.085907032002897</v>
      </c>
      <c r="CI298" s="74">
        <f t="shared" si="416"/>
        <v>-0.10809697692101125</v>
      </c>
      <c r="CJ298" s="74">
        <f t="shared" ca="1" si="417"/>
        <v>-1.1935853615683703</v>
      </c>
      <c r="CK298" s="74">
        <f t="shared" ca="1" si="418"/>
        <v>-0.18872382699314438</v>
      </c>
      <c r="CL298" s="74">
        <f t="shared" ca="1" si="419"/>
        <v>0.79121905444772178</v>
      </c>
    </row>
    <row r="299" spans="1:90" x14ac:dyDescent="0.35">
      <c r="A299" s="73" t="s">
        <v>1830</v>
      </c>
      <c r="B299" s="41">
        <f t="shared" si="420"/>
        <v>45894</v>
      </c>
      <c r="C299" s="57">
        <f>'HAVERW (new)'!B354</f>
        <v>354</v>
      </c>
      <c r="D299" s="57">
        <f>'HAVERW (new)'!C354-'HAVERW (new)'!B354</f>
        <v>72</v>
      </c>
      <c r="E299" s="4">
        <f ca="1">AVERAGE(OFFSET('HAVERD (new)'!B$12,(ROWS('Chart Data'!$A$5:$A299)-1)*7,0,7,1))</f>
        <v>122.42857142857143</v>
      </c>
      <c r="F299" s="4">
        <f ca="1">AVERAGE(OFFSET('HAVERD (new)'!C$12,(ROWS('Chart Data'!$A$5:$A299)-1)*7,0,7,1))</f>
        <v>99.571428571428569</v>
      </c>
      <c r="G299" s="57">
        <f>'HAVERW (new)'!Q354</f>
        <v>44897</v>
      </c>
      <c r="H299" s="4">
        <f ca="1">AVERAGE(OFFSET('HAVERD (new)'!O$12,(ROWS('Chart Data'!$A$5:$A299)-1)*7,0,7,1))</f>
        <v>97.714285714285708</v>
      </c>
      <c r="I299" s="4">
        <f ca="1">AVERAGE(OFFSET('HAVERD (new)'!P$12,(ROWS('Chart Data'!$A$5:$A299)-1)*7,0,7,1))</f>
        <v>108.42857142857143</v>
      </c>
      <c r="J299" s="4">
        <f ca="1">AVERAGE(OFFSET('HAVERD (new)'!Q$12,(ROWS('Chart Data'!$A$5:$A299)-1)*7,0,7,1))</f>
        <v>92.142857142857139</v>
      </c>
      <c r="K299" s="4">
        <f ca="1">AVERAGE(OFFSET('HAVERD (new)'!R$12,(ROWS('Chart Data'!$A$5:$A299)-1)*7,0,7,1))</f>
        <v>87.714285714285708</v>
      </c>
      <c r="L299" s="57">
        <f>'HAVERW (new)'!D354</f>
        <v>2700</v>
      </c>
      <c r="M299" s="57">
        <f>'HAVERW (new)'!F354</f>
        <v>85.799999999999983</v>
      </c>
      <c r="N299" s="4">
        <f ca="1">AVERAGE(OFFSET('HAVERD (new)'!D$12,(ROWS('Chart Data'!$A$5:$A299)-1)*7,0,7,1))</f>
        <v>4.5985714285714279</v>
      </c>
      <c r="O299" s="4">
        <f ca="1">AVERAGE(OFFSET('HAVERD (new)'!E$12,(ROWS('Chart Data'!$A$5:$A299)-1)*7,0,7,1))</f>
        <v>123.80142857142857</v>
      </c>
      <c r="P299" s="4">
        <f ca="1">AVERAGE(AVERAGE(OFFSET('HAVERD (new)'!F$12,(ROWS('Chart Data'!$A$5:$A299)-1)*7,0,7,1)),AVERAGE(OFFSET('HAVERD (new)'!J$12,(ROWS('Chart Data'!$A$5:$A299)-1)*7,0,7,1)),AVERAGE(OFFSET('HAVERD (new)'!K$12,(ROWS('Chart Data'!$A$5:$A299)-1)*7,0,7,1)))</f>
        <v>129.20285714285714</v>
      </c>
      <c r="Q299" s="4">
        <f ca="1">AVERAGE(AVERAGE(OFFSET('HAVERD (new)'!H$12,(ROWS('Chart Data'!$A$5:$A299)-1)*7,0,7,1)),AVERAGE(OFFSET('HAVERD (new)'!I$12,(ROWS('Chart Data'!$A$5:$A299)-1)*7,0,7,1)))</f>
        <v>129.245</v>
      </c>
      <c r="R299" s="4">
        <f ca="1">AVERAGE(AVERAGE(OFFSET('HAVERD (new)'!L$12,(ROWS('Chart Data'!$A$5:$A299)-1)*7,0,7,1)),AVERAGE(OFFSET('HAVERD (new)'!M$12,(ROWS('Chart Data'!$A$5:$A299)-1)*7,0,7,1)))</f>
        <v>125.87000000000002</v>
      </c>
      <c r="S299" s="57">
        <f>'Fuel demand'!C245</f>
        <v>100.68875698800032</v>
      </c>
      <c r="T299" s="57">
        <f ca="1">AVERAGE(OFFSET(Energy!E$1109,(ROWS('Chart Data'!$A$5:$A299)-1)*7,0,7,1))</f>
        <v>533861.71428571432</v>
      </c>
      <c r="U299" s="57">
        <f ca="1">-AVERAGE(OFFSET('HAVERD (new)'!T$12,(ROWS('Chart Data'!$A$5:$A299)-1)*7,0,7,1))</f>
        <v>-241.32857142857142</v>
      </c>
      <c r="V299" s="4">
        <f ca="1">-AVERAGE(OFFSET('HAVERD (new)'!U$12,(ROWS('Chart Data'!$A$5:$A299)-1)*7,0,7,1))*10000</f>
        <v>-1.7999999999999998</v>
      </c>
      <c r="W299" s="4"/>
      <c r="Z299" s="4"/>
      <c r="AA299" s="4">
        <f t="shared" si="378"/>
        <v>-11.5</v>
      </c>
      <c r="AB299" s="4">
        <f t="shared" si="379"/>
        <v>-5.2631578947368478</v>
      </c>
      <c r="AC299" s="4">
        <f t="shared" ca="1" si="380"/>
        <v>4.0048543689320537</v>
      </c>
      <c r="AD299" s="4">
        <f t="shared" ca="1" si="381"/>
        <v>-1.8309859154929664</v>
      </c>
      <c r="AE299" s="4">
        <f t="shared" si="362"/>
        <v>1.4552685693625333</v>
      </c>
      <c r="AF299" s="4">
        <f t="shared" ca="1" si="363"/>
        <v>-1.0130246020260469</v>
      </c>
      <c r="AG299" s="4">
        <f t="shared" ca="1" si="364"/>
        <v>5.4166666666666696</v>
      </c>
      <c r="AH299" s="4">
        <f t="shared" ca="1" si="365"/>
        <v>4.3689320388349495</v>
      </c>
      <c r="AI299" s="4">
        <f t="shared" ca="1" si="366"/>
        <v>-4.6583850931677055</v>
      </c>
      <c r="AJ299" s="4">
        <f t="shared" si="367"/>
        <v>0.22172949002217113</v>
      </c>
      <c r="AK299" s="4">
        <f t="shared" si="368"/>
        <v>-18.870728083209521</v>
      </c>
      <c r="AL299" s="4">
        <f t="shared" ca="1" si="422"/>
        <v>4.5985714285714279</v>
      </c>
      <c r="AM299" s="4">
        <f t="shared" ca="1" si="369"/>
        <v>10.02894796983318</v>
      </c>
      <c r="AN299" s="4">
        <f t="shared" ca="1" si="370"/>
        <v>14.002521008403356</v>
      </c>
      <c r="AO299" s="4">
        <f t="shared" ca="1" si="371"/>
        <v>9.886859828862594</v>
      </c>
      <c r="AP299" s="4">
        <f t="shared" ca="1" si="372"/>
        <v>7.9800238977909999</v>
      </c>
      <c r="AQ299" s="4">
        <f t="shared" si="373"/>
        <v>-1.8990988098741002</v>
      </c>
      <c r="AR299" s="4">
        <f t="shared" ca="1" si="374"/>
        <v>-5.116143498099424</v>
      </c>
      <c r="AS299" s="57">
        <f t="shared" ca="1" si="382"/>
        <v>241.32857142857142</v>
      </c>
      <c r="AT299" s="57">
        <f t="shared" ca="1" si="383"/>
        <v>1.7999999999999998</v>
      </c>
      <c r="AW299" s="4">
        <f t="shared" si="421"/>
        <v>-9.7748733445969656</v>
      </c>
      <c r="AX299" s="4">
        <f t="shared" si="384"/>
        <v>-7.5171479189600596</v>
      </c>
      <c r="AY299" s="4">
        <f t="shared" ca="1" si="385"/>
        <v>5.6486970628456703</v>
      </c>
      <c r="AZ299" s="4">
        <f t="shared" ca="1" si="386"/>
        <v>-0.88904550816383265</v>
      </c>
      <c r="BA299" s="4">
        <f t="shared" si="387"/>
        <v>1.5789859585970512</v>
      </c>
      <c r="BB299" s="4">
        <f t="shared" ca="1" si="388"/>
        <v>0.69159112198860784</v>
      </c>
      <c r="BC299" s="4">
        <f t="shared" ca="1" si="389"/>
        <v>6.1216670428344671</v>
      </c>
      <c r="BD299" s="4">
        <f t="shared" ca="1" si="390"/>
        <v>2.3968968094220386</v>
      </c>
      <c r="BE299" s="4">
        <f t="shared" ca="1" si="391"/>
        <v>-2.7190385920362714</v>
      </c>
      <c r="BF299" s="4">
        <f t="shared" si="392"/>
        <v>-56.346250811773459</v>
      </c>
      <c r="BG299" s="4">
        <f t="shared" si="393"/>
        <v>-17.867654319110663</v>
      </c>
      <c r="BH299" s="4">
        <f t="shared" ca="1" si="394"/>
        <v>5.0632142857142854</v>
      </c>
      <c r="BI299" s="4">
        <f t="shared" ca="1" si="395"/>
        <v>10.984517901909918</v>
      </c>
      <c r="BJ299" s="4">
        <f t="shared" ca="1" si="396"/>
        <v>13.695480955949639</v>
      </c>
      <c r="BK299" s="4">
        <f t="shared" ca="1" si="397"/>
        <v>9.9642382860456529</v>
      </c>
      <c r="BL299" s="4">
        <f t="shared" ca="1" si="398"/>
        <v>10.265931146522551</v>
      </c>
      <c r="BM299" s="4">
        <f t="shared" si="399"/>
        <v>2.6780514031264278</v>
      </c>
      <c r="BN299" s="4">
        <f t="shared" ca="1" si="400"/>
        <v>1.1786412717408212</v>
      </c>
      <c r="BO299" s="4">
        <f t="shared" ca="1" si="401"/>
        <v>289.89857142857142</v>
      </c>
      <c r="BP299" s="4">
        <f t="shared" ca="1" si="402"/>
        <v>15.299999999999999</v>
      </c>
      <c r="BS299" s="74">
        <f t="shared" si="375"/>
        <v>-1.6164085186819532</v>
      </c>
      <c r="BT299" s="74">
        <f t="shared" si="376"/>
        <v>1.0593504747742912</v>
      </c>
      <c r="BU299" s="74">
        <f t="shared" ca="1" si="403"/>
        <v>0.65051553674043072</v>
      </c>
      <c r="BV299" s="74">
        <f t="shared" ca="1" si="404"/>
        <v>-0.37783712304637318</v>
      </c>
      <c r="BW299" s="74">
        <f t="shared" si="405"/>
        <v>1.400712488012009</v>
      </c>
      <c r="BX299" s="74">
        <f t="shared" ca="1" si="406"/>
        <v>0.35036039775358946</v>
      </c>
      <c r="BY299" s="74">
        <f t="shared" ca="1" si="377"/>
        <v>-0.6486824641848794</v>
      </c>
      <c r="BZ299" s="74">
        <f t="shared" ca="1" si="407"/>
        <v>1.6644804884992692</v>
      </c>
      <c r="CA299" s="74">
        <f t="shared" ca="1" si="408"/>
        <v>-0.3552305259269628</v>
      </c>
      <c r="CB299" s="74">
        <f t="shared" si="409"/>
        <v>-1.0087130913671245</v>
      </c>
      <c r="CC299" s="74">
        <f t="shared" si="410"/>
        <v>-2.4623272328799599</v>
      </c>
      <c r="CD299" s="74">
        <f t="shared" ca="1" si="411"/>
        <v>-0.33869981034286839</v>
      </c>
      <c r="CE299" s="74">
        <f t="shared" ca="1" si="412"/>
        <v>3.5804503160950549</v>
      </c>
      <c r="CF299" s="74">
        <f t="shared" ca="1" si="413"/>
        <v>3.2787611254848303</v>
      </c>
      <c r="CG299" s="74">
        <f t="shared" ca="1" si="414"/>
        <v>3.200438382814589</v>
      </c>
      <c r="CH299" s="74">
        <f t="shared" ca="1" si="415"/>
        <v>2.7933496034809204</v>
      </c>
      <c r="CI299" s="74">
        <f t="shared" si="416"/>
        <v>-0.25686763651347183</v>
      </c>
      <c r="CJ299" s="74">
        <f t="shared" ca="1" si="417"/>
        <v>-1.0828415127238993</v>
      </c>
      <c r="CK299" s="74">
        <f t="shared" ca="1" si="418"/>
        <v>-0.53392995747354222</v>
      </c>
      <c r="CL299" s="74">
        <f t="shared" ca="1" si="419"/>
        <v>0.79587137286314469</v>
      </c>
    </row>
    <row r="300" spans="1:90" x14ac:dyDescent="0.35">
      <c r="A300" s="73" t="s">
        <v>1831</v>
      </c>
      <c r="B300" s="41">
        <f t="shared" si="420"/>
        <v>45901</v>
      </c>
      <c r="C300" s="57">
        <f>'HAVERW (new)'!B355</f>
        <v>336</v>
      </c>
      <c r="D300" s="57">
        <f>'HAVERW (new)'!C355-'HAVERW (new)'!B355</f>
        <v>69</v>
      </c>
      <c r="E300" s="4">
        <f ca="1">AVERAGE(OFFSET('HAVERD (new)'!B$12,(ROWS('Chart Data'!$A$5:$A300)-1)*7,0,7,1))</f>
        <v>130</v>
      </c>
      <c r="F300" s="4">
        <f ca="1">AVERAGE(OFFSET('HAVERD (new)'!C$12,(ROWS('Chart Data'!$A$5:$A300)-1)*7,0,7,1))</f>
        <v>107.85714285714286</v>
      </c>
      <c r="G300" s="57">
        <f>'HAVERW (new)'!Q355</f>
        <v>44368</v>
      </c>
      <c r="H300" s="4">
        <f ca="1">AVERAGE(OFFSET('HAVERD (new)'!O$12,(ROWS('Chart Data'!$A$5:$A300)-1)*7,0,7,1))</f>
        <v>99.142857142857139</v>
      </c>
      <c r="I300" s="4">
        <f ca="1">AVERAGE(OFFSET('HAVERD (new)'!P$12,(ROWS('Chart Data'!$A$5:$A300)-1)*7,0,7,1))</f>
        <v>103.42857142857143</v>
      </c>
      <c r="J300" s="4">
        <f ca="1">AVERAGE(OFFSET('HAVERD (new)'!Q$12,(ROWS('Chart Data'!$A$5:$A300)-1)*7,0,7,1))</f>
        <v>83.428571428571431</v>
      </c>
      <c r="K300" s="4">
        <f ca="1">AVERAGE(OFFSET('HAVERD (new)'!R$12,(ROWS('Chart Data'!$A$5:$A300)-1)*7,0,7,1))</f>
        <v>86.285714285714292</v>
      </c>
      <c r="L300" s="57">
        <f>'HAVERW (new)'!D355</f>
        <v>7612</v>
      </c>
      <c r="M300" s="57">
        <f>'HAVERW (new)'!F355</f>
        <v>93.871428571428581</v>
      </c>
      <c r="N300" s="4">
        <f ca="1">AVERAGE(OFFSET('HAVERD (new)'!D$12,(ROWS('Chart Data'!$A$5:$A300)-1)*7,0,7,1))</f>
        <v>4.6214285714285719</v>
      </c>
      <c r="O300" s="4">
        <f ca="1">AVERAGE(OFFSET('HAVERD (new)'!E$12,(ROWS('Chart Data'!$A$5:$A300)-1)*7,0,7,1))</f>
        <v>124.44571428571429</v>
      </c>
      <c r="P300" s="4">
        <f ca="1">AVERAGE(AVERAGE(OFFSET('HAVERD (new)'!F$12,(ROWS('Chart Data'!$A$5:$A300)-1)*7,0,7,1)),AVERAGE(OFFSET('HAVERD (new)'!J$12,(ROWS('Chart Data'!$A$5:$A300)-1)*7,0,7,1)),AVERAGE(OFFSET('HAVERD (new)'!K$12,(ROWS('Chart Data'!$A$5:$A300)-1)*7,0,7,1)))</f>
        <v>133.70333333333335</v>
      </c>
      <c r="Q300" s="4">
        <f ca="1">AVERAGE(AVERAGE(OFFSET('HAVERD (new)'!H$12,(ROWS('Chart Data'!$A$5:$A300)-1)*7,0,7,1)),AVERAGE(OFFSET('HAVERD (new)'!I$12,(ROWS('Chart Data'!$A$5:$A300)-1)*7,0,7,1)))</f>
        <v>122.06357142857144</v>
      </c>
      <c r="R300" s="4">
        <f ca="1">AVERAGE(AVERAGE(OFFSET('HAVERD (new)'!L$12,(ROWS('Chart Data'!$A$5:$A300)-1)*7,0,7,1)),AVERAGE(OFFSET('HAVERD (new)'!M$12,(ROWS('Chart Data'!$A$5:$A300)-1)*7,0,7,1)))</f>
        <v>123.20214285714286</v>
      </c>
      <c r="S300" s="57">
        <f>'Fuel demand'!C246</f>
        <v>102.22767675442914</v>
      </c>
      <c r="T300" s="57">
        <f ca="1">AVERAGE(OFFSET(Energy!E$1109,(ROWS('Chart Data'!$A$5:$A300)-1)*7,0,7,1))</f>
        <v>544598.14285714284</v>
      </c>
      <c r="U300" s="57">
        <f ca="1">-AVERAGE(OFFSET('HAVERD (new)'!T$12,(ROWS('Chart Data'!$A$5:$A300)-1)*7,0,7,1))</f>
        <v>-314.2114285714286</v>
      </c>
      <c r="V300" s="4">
        <f ca="1">-AVERAGE(OFFSET('HAVERD (new)'!U$12,(ROWS('Chart Data'!$A$5:$A300)-1)*7,0,7,1))*10000</f>
        <v>-50.6</v>
      </c>
      <c r="W300" s="4"/>
      <c r="Z300" s="4"/>
      <c r="AA300" s="4">
        <f t="shared" si="378"/>
        <v>-10.160427807486627</v>
      </c>
      <c r="AB300" s="4">
        <f t="shared" si="379"/>
        <v>-9.210526315789469</v>
      </c>
      <c r="AC300" s="4">
        <f t="shared" ca="1" si="380"/>
        <v>5.0808314087759765</v>
      </c>
      <c r="AD300" s="4">
        <f t="shared" ca="1" si="381"/>
        <v>-2.075226977950706</v>
      </c>
      <c r="AE300" s="4">
        <f t="shared" si="362"/>
        <v>1.0131366254581886</v>
      </c>
      <c r="AF300" s="4">
        <f t="shared" ca="1" si="363"/>
        <v>1.1661807580174877</v>
      </c>
      <c r="AG300" s="4">
        <f t="shared" ca="1" si="364"/>
        <v>6.4705882352941169</v>
      </c>
      <c r="AH300" s="4">
        <f t="shared" ca="1" si="365"/>
        <v>-3.1509121061359835</v>
      </c>
      <c r="AI300" s="4">
        <f t="shared" ca="1" si="366"/>
        <v>-2.4232633279482996</v>
      </c>
      <c r="AJ300" s="4">
        <f t="shared" si="367"/>
        <v>-138.92027620841182</v>
      </c>
      <c r="AK300" s="4">
        <f t="shared" si="368"/>
        <v>-14.339721027245467</v>
      </c>
      <c r="AL300" s="4">
        <f t="shared" ca="1" si="422"/>
        <v>4.6214285714285719</v>
      </c>
      <c r="AM300" s="4">
        <f t="shared" ca="1" si="369"/>
        <v>12.045480854566737</v>
      </c>
      <c r="AN300" s="4">
        <f t="shared" ca="1" si="370"/>
        <v>15.7222932036434</v>
      </c>
      <c r="AO300" s="4">
        <f t="shared" ca="1" si="371"/>
        <v>9.3150895238826479</v>
      </c>
      <c r="AP300" s="4">
        <f t="shared" ca="1" si="372"/>
        <v>9.9822735735965331</v>
      </c>
      <c r="AQ300" s="4">
        <f t="shared" si="373"/>
        <v>0.76485606441083487</v>
      </c>
      <c r="AR300" s="4">
        <f t="shared" ca="1" si="374"/>
        <v>-4.6841015529578538</v>
      </c>
      <c r="AS300" s="57">
        <f t="shared" ca="1" si="382"/>
        <v>314.2114285714286</v>
      </c>
      <c r="AT300" s="57">
        <f t="shared" ca="1" si="383"/>
        <v>50.6</v>
      </c>
      <c r="AW300" s="4">
        <f t="shared" si="421"/>
        <v>-11.653604635092959</v>
      </c>
      <c r="AX300" s="4">
        <f t="shared" si="384"/>
        <v>-10.939182482982051</v>
      </c>
      <c r="AY300" s="4">
        <f t="shared" ca="1" si="385"/>
        <v>5.4500799749917004</v>
      </c>
      <c r="AZ300" s="4">
        <f t="shared" ca="1" si="386"/>
        <v>-1.3081182100983164</v>
      </c>
      <c r="BA300" s="4">
        <f t="shared" si="387"/>
        <v>1.5403989282099129</v>
      </c>
      <c r="BB300" s="4">
        <f t="shared" ca="1" si="388"/>
        <v>0.80092056805274592</v>
      </c>
      <c r="BC300" s="4">
        <f t="shared" ca="1" si="389"/>
        <v>5.7213768819270534</v>
      </c>
      <c r="BD300" s="4">
        <f t="shared" ca="1" si="390"/>
        <v>0.55698023069949421</v>
      </c>
      <c r="BE300" s="4">
        <f t="shared" ca="1" si="391"/>
        <v>-3.2029032045111512</v>
      </c>
      <c r="BF300" s="4">
        <f t="shared" si="392"/>
        <v>-85.735206757951815</v>
      </c>
      <c r="BG300" s="4">
        <f t="shared" si="393"/>
        <v>-16.944718500891778</v>
      </c>
      <c r="BH300" s="4">
        <f t="shared" ca="1" si="394"/>
        <v>3.7321428571428572</v>
      </c>
      <c r="BI300" s="4">
        <f t="shared" ca="1" si="395"/>
        <v>11.252331623413497</v>
      </c>
      <c r="BJ300" s="4">
        <f t="shared" ca="1" si="396"/>
        <v>14.403308978484354</v>
      </c>
      <c r="BK300" s="4">
        <f t="shared" ca="1" si="397"/>
        <v>10.009477542488055</v>
      </c>
      <c r="BL300" s="4">
        <f t="shared" ca="1" si="398"/>
        <v>10.005215013263051</v>
      </c>
      <c r="BM300" s="4">
        <f t="shared" si="399"/>
        <v>0.77355671133317039</v>
      </c>
      <c r="BN300" s="4">
        <f t="shared" ca="1" si="400"/>
        <v>7.5633436979854807E-2</v>
      </c>
      <c r="BO300" s="4">
        <f t="shared" ca="1" si="401"/>
        <v>288.62392857142856</v>
      </c>
      <c r="BP300" s="4">
        <f t="shared" ca="1" si="402"/>
        <v>18.55</v>
      </c>
      <c r="BS300" s="74">
        <f t="shared" si="375"/>
        <v>-2.2778110863262406</v>
      </c>
      <c r="BT300" s="74">
        <f t="shared" si="376"/>
        <v>0.81065420078664729</v>
      </c>
      <c r="BU300" s="74">
        <f t="shared" ca="1" si="403"/>
        <v>1.524096367329361</v>
      </c>
      <c r="BV300" s="74">
        <f t="shared" ca="1" si="404"/>
        <v>0.38233072609548163</v>
      </c>
      <c r="BW300" s="74">
        <f t="shared" si="405"/>
        <v>1.2975115404694804</v>
      </c>
      <c r="BX300" s="74">
        <f t="shared" ca="1" si="406"/>
        <v>0.62407945849857827</v>
      </c>
      <c r="BY300" s="74">
        <f t="shared" ca="1" si="377"/>
        <v>-0.69192045884058984</v>
      </c>
      <c r="BZ300" s="74">
        <f t="shared" ca="1" si="407"/>
        <v>-0.49616754977220728</v>
      </c>
      <c r="CA300" s="74">
        <f t="shared" ca="1" si="408"/>
        <v>-0.83362990885553434</v>
      </c>
      <c r="CB300" s="74">
        <f t="shared" si="409"/>
        <v>1.1284411317805509</v>
      </c>
      <c r="CC300" s="74">
        <f t="shared" si="410"/>
        <v>-1.9719974997979146</v>
      </c>
      <c r="CD300" s="74">
        <f t="shared" ca="1" si="411"/>
        <v>-0.33668619938947053</v>
      </c>
      <c r="CE300" s="74">
        <f t="shared" ca="1" si="412"/>
        <v>3.6814748629912684</v>
      </c>
      <c r="CF300" s="74">
        <f t="shared" ca="1" si="413"/>
        <v>3.8407422820966661</v>
      </c>
      <c r="CG300" s="74">
        <f t="shared" ca="1" si="414"/>
        <v>2.3865776813035624</v>
      </c>
      <c r="CH300" s="74">
        <f t="shared" ca="1" si="415"/>
        <v>2.5016512597730713</v>
      </c>
      <c r="CI300" s="74">
        <f t="shared" si="416"/>
        <v>0.11652903112866574</v>
      </c>
      <c r="CJ300" s="74">
        <f t="shared" ca="1" si="417"/>
        <v>-0.96026306591457711</v>
      </c>
      <c r="CK300" s="74">
        <f t="shared" ca="1" si="418"/>
        <v>-1.4578965051283848</v>
      </c>
      <c r="CL300" s="74">
        <f t="shared" ca="1" si="419"/>
        <v>0.72019365997226648</v>
      </c>
    </row>
    <row r="301" spans="1:90" x14ac:dyDescent="0.35">
      <c r="A301" s="73" t="s">
        <v>1832</v>
      </c>
      <c r="B301" s="41">
        <f t="shared" si="420"/>
        <v>45908</v>
      </c>
      <c r="C301" s="57">
        <f>'HAVERW (new)'!B356</f>
        <v>334</v>
      </c>
      <c r="D301" s="57">
        <f>'HAVERW (new)'!C356-'HAVERW (new)'!B356</f>
        <v>69</v>
      </c>
      <c r="E301" s="4">
        <f ca="1">AVERAGE(OFFSET('HAVERD (new)'!B$12,(ROWS('Chart Data'!$A$5:$A301)-1)*7,0,7,1))</f>
        <v>126.57142857142857</v>
      </c>
      <c r="F301" s="4">
        <f ca="1">AVERAGE(OFFSET('HAVERD (new)'!C$12,(ROWS('Chart Data'!$A$5:$A301)-1)*7,0,7,1))</f>
        <v>107.85714285714286</v>
      </c>
      <c r="G301" s="57">
        <f>'HAVERW (new)'!Q356</f>
        <v>44496</v>
      </c>
      <c r="H301" s="4">
        <f ca="1">AVERAGE(OFFSET('HAVERD (new)'!O$12,(ROWS('Chart Data'!$A$5:$A301)-1)*7,0,7,1))</f>
        <v>100</v>
      </c>
      <c r="I301" s="4">
        <f ca="1">AVERAGE(OFFSET('HAVERD (new)'!P$12,(ROWS('Chart Data'!$A$5:$A301)-1)*7,0,7,1))</f>
        <v>97.142857142857139</v>
      </c>
      <c r="J301" s="4">
        <f ca="1">AVERAGE(OFFSET('HAVERD (new)'!Q$12,(ROWS('Chart Data'!$A$5:$A301)-1)*7,0,7,1))</f>
        <v>42</v>
      </c>
      <c r="K301" s="4">
        <f ca="1">AVERAGE(OFFSET('HAVERD (new)'!R$12,(ROWS('Chart Data'!$A$5:$A301)-1)*7,0,7,1))</f>
        <v>90.142857142857139</v>
      </c>
      <c r="L301" s="57">
        <f>'HAVERW (new)'!D356</f>
        <v>5439</v>
      </c>
      <c r="M301" s="57">
        <f>'HAVERW (new)'!F356</f>
        <v>88.657142857142858</v>
      </c>
      <c r="N301" s="4">
        <f ca="1">AVERAGE(OFFSET('HAVERD (new)'!D$12,(ROWS('Chart Data'!$A$5:$A301)-1)*7,0,7,1))</f>
        <v>-2.8571428571427964E-3</v>
      </c>
      <c r="O301" s="4">
        <f ca="1">AVERAGE(OFFSET('HAVERD (new)'!E$12,(ROWS('Chart Data'!$A$5:$A301)-1)*7,0,7,1))</f>
        <v>116.44857142857143</v>
      </c>
      <c r="P301" s="4">
        <f ca="1">AVERAGE(AVERAGE(OFFSET('HAVERD (new)'!F$12,(ROWS('Chart Data'!$A$5:$A301)-1)*7,0,7,1)),AVERAGE(OFFSET('HAVERD (new)'!J$12,(ROWS('Chart Data'!$A$5:$A301)-1)*7,0,7,1)),AVERAGE(OFFSET('HAVERD (new)'!K$12,(ROWS('Chart Data'!$A$5:$A301)-1)*7,0,7,1)))</f>
        <v>123.5</v>
      </c>
      <c r="Q301" s="4">
        <f ca="1">AVERAGE(AVERAGE(OFFSET('HAVERD (new)'!H$12,(ROWS('Chart Data'!$A$5:$A301)-1)*7,0,7,1)),AVERAGE(OFFSET('HAVERD (new)'!I$12,(ROWS('Chart Data'!$A$5:$A301)-1)*7,0,7,1)))</f>
        <v>117.55785714285715</v>
      </c>
      <c r="R301" s="4">
        <f ca="1">AVERAGE(AVERAGE(OFFSET('HAVERD (new)'!L$12,(ROWS('Chart Data'!$A$5:$A301)-1)*7,0,7,1)),AVERAGE(OFFSET('HAVERD (new)'!M$12,(ROWS('Chart Data'!$A$5:$A301)-1)*7,0,7,1)))</f>
        <v>115.78571428571429</v>
      </c>
      <c r="S301" s="57">
        <f>'Fuel demand'!C247</f>
        <v>102.33952808415387</v>
      </c>
      <c r="T301" s="57">
        <f ca="1">AVERAGE(OFFSET(Energy!E$1109,(ROWS('Chart Data'!$A$5:$A301)-1)*7,0,7,1))</f>
        <v>548652.42857142852</v>
      </c>
      <c r="U301" s="57">
        <f ca="1">-AVERAGE(OFFSET('HAVERD (new)'!T$12,(ROWS('Chart Data'!$A$5:$A301)-1)*7,0,7,1))</f>
        <v>-341.44714285714286</v>
      </c>
      <c r="V301" s="4">
        <f ca="1">-AVERAGE(OFFSET('HAVERD (new)'!U$12,(ROWS('Chart Data'!$A$5:$A301)-1)*7,0,7,1))*10000</f>
        <v>-18.400000000000002</v>
      </c>
      <c r="W301" s="4"/>
      <c r="Z301" s="4"/>
      <c r="AA301" s="4">
        <f t="shared" si="378"/>
        <v>-12.105263157894742</v>
      </c>
      <c r="AB301" s="4">
        <f t="shared" si="379"/>
        <v>-1.4285714285714235</v>
      </c>
      <c r="AC301" s="4">
        <f t="shared" ca="1" si="380"/>
        <v>0.22624434389140191</v>
      </c>
      <c r="AD301" s="4">
        <f t="shared" ca="1" si="381"/>
        <v>-2.2020725388601003</v>
      </c>
      <c r="AE301" s="4">
        <f t="shared" si="362"/>
        <v>1.1479620831533754</v>
      </c>
      <c r="AF301" s="4">
        <f t="shared" ca="1" si="363"/>
        <v>0.28653295128939771</v>
      </c>
      <c r="AG301" s="4">
        <f t="shared" ca="1" si="364"/>
        <v>3.5007610350076046</v>
      </c>
      <c r="AH301" s="4">
        <f t="shared" ca="1" si="365"/>
        <v>-50.337837837837832</v>
      </c>
      <c r="AI301" s="4">
        <f t="shared" ca="1" si="366"/>
        <v>1.1217948717948678</v>
      </c>
      <c r="AJ301" s="4">
        <f t="shared" si="367"/>
        <v>-181.81347150259066</v>
      </c>
      <c r="AK301" s="4">
        <f t="shared" si="368"/>
        <v>-17.407505988820869</v>
      </c>
      <c r="AL301" s="4">
        <f t="shared" ca="1" si="422"/>
        <v>-2.8571428571427964E-3</v>
      </c>
      <c r="AM301" s="4">
        <f t="shared" ca="1" si="369"/>
        <v>12.129965885330684</v>
      </c>
      <c r="AN301" s="4">
        <f t="shared" ca="1" si="370"/>
        <v>18.735321182820819</v>
      </c>
      <c r="AO301" s="4">
        <f t="shared" ca="1" si="371"/>
        <v>9.9816898773088312</v>
      </c>
      <c r="AP301" s="4">
        <f t="shared" ca="1" si="372"/>
        <v>11.029678692027911</v>
      </c>
      <c r="AQ301" s="4">
        <f t="shared" si="373"/>
        <v>-2.6046860140570116</v>
      </c>
      <c r="AR301" s="4">
        <f t="shared" ca="1" si="374"/>
        <v>-2.4990575031004103</v>
      </c>
      <c r="AS301" s="57">
        <f t="shared" ca="1" si="382"/>
        <v>341.44714285714286</v>
      </c>
      <c r="AT301" s="57">
        <f t="shared" ca="1" si="383"/>
        <v>18.400000000000002</v>
      </c>
      <c r="AW301" s="4">
        <f t="shared" si="421"/>
        <v>-10.973890273812875</v>
      </c>
      <c r="AX301" s="4">
        <f t="shared" si="384"/>
        <v>-7.8716678058783325</v>
      </c>
      <c r="AY301" s="4">
        <f t="shared" ca="1" si="385"/>
        <v>4.0603600692290129</v>
      </c>
      <c r="AZ301" s="4">
        <f t="shared" ca="1" si="386"/>
        <v>-1.5270713580759432</v>
      </c>
      <c r="BA301" s="4">
        <f t="shared" si="387"/>
        <v>1.3614437518054356</v>
      </c>
      <c r="BB301" s="4">
        <f t="shared" ca="1" si="388"/>
        <v>0.54787848119976779</v>
      </c>
      <c r="BC301" s="4">
        <f t="shared" ca="1" si="389"/>
        <v>4.949422191923464</v>
      </c>
      <c r="BD301" s="4">
        <f t="shared" ca="1" si="390"/>
        <v>-11.779954476284717</v>
      </c>
      <c r="BE301" s="4">
        <f t="shared" ca="1" si="391"/>
        <v>-2.1732431300955595</v>
      </c>
      <c r="BF301" s="4">
        <f t="shared" si="392"/>
        <v>-105.21739668873732</v>
      </c>
      <c r="BG301" s="4">
        <f t="shared" si="393"/>
        <v>-16.906120096189269</v>
      </c>
      <c r="BH301" s="4">
        <f t="shared" ca="1" si="394"/>
        <v>2.9792857142857141</v>
      </c>
      <c r="BI301" s="4">
        <f t="shared" ca="1" si="395"/>
        <v>11.324159624688319</v>
      </c>
      <c r="BJ301" s="4">
        <f t="shared" ca="1" si="396"/>
        <v>15.50632830902679</v>
      </c>
      <c r="BK301" s="4">
        <f t="shared" ca="1" si="397"/>
        <v>10.030847719517194</v>
      </c>
      <c r="BL301" s="4">
        <f t="shared" ca="1" si="398"/>
        <v>10.021930703610821</v>
      </c>
      <c r="BM301" s="4">
        <f t="shared" si="399"/>
        <v>-0.69665476559713502</v>
      </c>
      <c r="BN301" s="4">
        <f t="shared" ca="1" si="400"/>
        <v>-2.2371345388049</v>
      </c>
      <c r="BO301" s="4">
        <f t="shared" ca="1" si="401"/>
        <v>277.77142857142854</v>
      </c>
      <c r="BP301" s="4">
        <f t="shared" ca="1" si="402"/>
        <v>18.900000000000002</v>
      </c>
      <c r="BS301" s="74">
        <f t="shared" si="375"/>
        <v>-2.351300260508939</v>
      </c>
      <c r="BT301" s="74">
        <f t="shared" si="376"/>
        <v>0.81065420078664729</v>
      </c>
      <c r="BU301" s="74">
        <f t="shared" ca="1" si="403"/>
        <v>1.1285125949872035</v>
      </c>
      <c r="BV301" s="74">
        <f t="shared" ca="1" si="404"/>
        <v>0.38233072609548163</v>
      </c>
      <c r="BW301" s="74">
        <f t="shared" si="405"/>
        <v>1.3224826582113398</v>
      </c>
      <c r="BX301" s="74">
        <f t="shared" ca="1" si="406"/>
        <v>0.78831089494557216</v>
      </c>
      <c r="BY301" s="74">
        <f t="shared" ca="1" si="377"/>
        <v>-0.77530440383979249</v>
      </c>
      <c r="BZ301" s="74">
        <f t="shared" ca="1" si="407"/>
        <v>-10.768100846472677</v>
      </c>
      <c r="CA301" s="74">
        <f t="shared" ca="1" si="408"/>
        <v>0.45804842505161641</v>
      </c>
      <c r="CB301" s="74">
        <f t="shared" si="409"/>
        <v>0.18299403754197216</v>
      </c>
      <c r="CC301" s="74">
        <f t="shared" si="410"/>
        <v>-2.288759185771271</v>
      </c>
      <c r="CD301" s="74">
        <f t="shared" ca="1" si="411"/>
        <v>-0.74406486539875871</v>
      </c>
      <c r="CE301" s="74">
        <f t="shared" ca="1" si="412"/>
        <v>2.4275160746874933</v>
      </c>
      <c r="CF301" s="74">
        <f t="shared" ca="1" si="413"/>
        <v>2.5666368707410663</v>
      </c>
      <c r="CG301" s="74">
        <f t="shared" ca="1" si="414"/>
        <v>1.875951730922464</v>
      </c>
      <c r="CH301" s="74">
        <f t="shared" ca="1" si="415"/>
        <v>1.6907532938510961</v>
      </c>
      <c r="CI301" s="74">
        <f t="shared" si="416"/>
        <v>0.14366814175785367</v>
      </c>
      <c r="CJ301" s="74">
        <f t="shared" ca="1" si="417"/>
        <v>-0.91397504355480663</v>
      </c>
      <c r="CK301" s="74">
        <f t="shared" ca="1" si="418"/>
        <v>-1.8031750780053999</v>
      </c>
      <c r="CL301" s="74">
        <f t="shared" ca="1" si="419"/>
        <v>0.77012854429780497</v>
      </c>
    </row>
    <row r="302" spans="1:90" x14ac:dyDescent="0.35">
      <c r="A302" s="73" t="s">
        <v>1833</v>
      </c>
      <c r="B302" s="41">
        <f t="shared" si="420"/>
        <v>45915</v>
      </c>
      <c r="C302" s="57">
        <f>'HAVERW (new)'!B357</f>
        <v>337</v>
      </c>
      <c r="D302" s="57">
        <f>'HAVERW (new)'!C357-'HAVERW (new)'!B357</f>
        <v>63</v>
      </c>
      <c r="E302" s="4">
        <f ca="1">AVERAGE(OFFSET('HAVERD (new)'!B$12,(ROWS('Chart Data'!$A$5:$A302)-1)*7,0,7,1))</f>
        <v>125.57142857142857</v>
      </c>
      <c r="F302" s="4">
        <f ca="1">AVERAGE(OFFSET('HAVERD (new)'!C$12,(ROWS('Chart Data'!$A$5:$A302)-1)*7,0,7,1))</f>
        <v>106.71428571428571</v>
      </c>
      <c r="G302" s="57">
        <f>'HAVERW (new)'!Q357</f>
        <v>44248</v>
      </c>
      <c r="H302" s="4">
        <f ca="1">AVERAGE(OFFSET('HAVERD (new)'!O$12,(ROWS('Chart Data'!$A$5:$A302)-1)*7,0,7,1))</f>
        <v>99.571428571428569</v>
      </c>
      <c r="I302" s="4">
        <f ca="1">AVERAGE(OFFSET('HAVERD (new)'!P$12,(ROWS('Chart Data'!$A$5:$A302)-1)*7,0,7,1))</f>
        <v>100.57142857142857</v>
      </c>
      <c r="J302" s="4">
        <f ca="1">AVERAGE(OFFSET('HAVERD (new)'!Q$12,(ROWS('Chart Data'!$A$5:$A302)-1)*7,0,7,1))</f>
        <v>86</v>
      </c>
      <c r="K302" s="4">
        <f ca="1">AVERAGE(OFFSET('HAVERD (new)'!R$12,(ROWS('Chart Data'!$A$5:$A302)-1)*7,0,7,1))</f>
        <v>85.285714285714292</v>
      </c>
      <c r="L302" s="57">
        <f>'HAVERW (new)'!D357</f>
        <v>4393</v>
      </c>
      <c r="M302" s="57">
        <f>'HAVERW (new)'!F357</f>
        <v>87.014285714285705</v>
      </c>
      <c r="N302" s="4">
        <f ca="1">AVERAGE(OFFSET('HAVERD (new)'!D$12,(ROWS('Chart Data'!$A$5:$A302)-1)*7,0,7,1))</f>
        <v>5.7814285714285711</v>
      </c>
      <c r="O302" s="4">
        <f ca="1">AVERAGE(OFFSET('HAVERD (new)'!E$12,(ROWS('Chart Data'!$A$5:$A302)-1)*7,0,7,1))</f>
        <v>114.91714285714286</v>
      </c>
      <c r="P302" s="4">
        <f ca="1">AVERAGE(AVERAGE(OFFSET('HAVERD (new)'!F$12,(ROWS('Chart Data'!$A$5:$A302)-1)*7,0,7,1)),AVERAGE(OFFSET('HAVERD (new)'!J$12,(ROWS('Chart Data'!$A$5:$A302)-1)*7,0,7,1)),AVERAGE(OFFSET('HAVERD (new)'!K$12,(ROWS('Chart Data'!$A$5:$A302)-1)*7,0,7,1)))</f>
        <v>123.67809523809524</v>
      </c>
      <c r="Q302" s="4">
        <f ca="1">AVERAGE(AVERAGE(OFFSET('HAVERD (new)'!H$12,(ROWS('Chart Data'!$A$5:$A302)-1)*7,0,7,1)),AVERAGE(OFFSET('HAVERD (new)'!I$12,(ROWS('Chart Data'!$A$5:$A302)-1)*7,0,7,1)))</f>
        <v>115.7392857142857</v>
      </c>
      <c r="R302" s="4">
        <f ca="1">AVERAGE(AVERAGE(OFFSET('HAVERD (new)'!L$12,(ROWS('Chart Data'!$A$5:$A302)-1)*7,0,7,1)),AVERAGE(OFFSET('HAVERD (new)'!M$12,(ROWS('Chart Data'!$A$5:$A302)-1)*7,0,7,1)))</f>
        <v>113.56428571428572</v>
      </c>
      <c r="S302" s="57">
        <f>'Fuel demand'!C248</f>
        <v>100.77357133407138</v>
      </c>
      <c r="T302" s="57">
        <f ca="1">AVERAGE(OFFSET(Energy!E$1109,(ROWS('Chart Data'!$A$5:$A302)-1)*7,0,7,1))</f>
        <v>581650.42857142852</v>
      </c>
      <c r="U302" s="57">
        <f ca="1">-AVERAGE(OFFSET('HAVERD (new)'!T$12,(ROWS('Chart Data'!$A$5:$A302)-1)*7,0,7,1))</f>
        <v>-247.83571428571435</v>
      </c>
      <c r="V302" s="4">
        <f ca="1">-AVERAGE(OFFSET('HAVERD (new)'!U$12,(ROWS('Chart Data'!$A$5:$A302)-1)*7,0,7,1))*10000</f>
        <v>-10.999999999999998</v>
      </c>
      <c r="W302" s="4"/>
      <c r="Z302" s="4"/>
      <c r="AA302" s="4">
        <f t="shared" si="378"/>
        <v>-12.467532467532472</v>
      </c>
      <c r="AB302" s="4">
        <f t="shared" si="379"/>
        <v>-4.5454545454545414</v>
      </c>
      <c r="AC302" s="4">
        <f t="shared" ca="1" si="380"/>
        <v>0.34246575342467001</v>
      </c>
      <c r="AD302" s="4">
        <f t="shared" ca="1" si="381"/>
        <v>-3.7371134020618646</v>
      </c>
      <c r="AE302" s="4">
        <f t="shared" si="362"/>
        <v>0.67575254260425766</v>
      </c>
      <c r="AF302" s="4">
        <f t="shared" ca="1" si="363"/>
        <v>0</v>
      </c>
      <c r="AG302" s="4">
        <f t="shared" ca="1" si="364"/>
        <v>1.2949640287769792</v>
      </c>
      <c r="AH302" s="4">
        <f t="shared" ca="1" si="365"/>
        <v>0.83752093802345051</v>
      </c>
      <c r="AI302" s="4">
        <f t="shared" ca="1" si="366"/>
        <v>-3.5541195476575083</v>
      </c>
      <c r="AJ302" s="4">
        <f t="shared" si="367"/>
        <v>30.709779179810724</v>
      </c>
      <c r="AK302" s="4">
        <f t="shared" si="368"/>
        <v>-19.024195692634962</v>
      </c>
      <c r="AL302" s="4">
        <f t="shared" ca="1" si="422"/>
        <v>5.7814285714285711</v>
      </c>
      <c r="AM302" s="4">
        <f t="shared" ca="1" si="369"/>
        <v>12.850368957099988</v>
      </c>
      <c r="AN302" s="4">
        <f t="shared" ca="1" si="370"/>
        <v>21.266055645564187</v>
      </c>
      <c r="AO302" s="4">
        <f t="shared" ca="1" si="371"/>
        <v>9.6112347541382768</v>
      </c>
      <c r="AP302" s="4">
        <f t="shared" ca="1" si="372"/>
        <v>11.328959253838988</v>
      </c>
      <c r="AQ302" s="4">
        <f t="shared" si="373"/>
        <v>-5.5929657586171082</v>
      </c>
      <c r="AR302" s="4">
        <f t="shared" ca="1" si="374"/>
        <v>-3.1656788338840447</v>
      </c>
      <c r="AS302" s="57">
        <f t="shared" ca="1" si="382"/>
        <v>247.83571428571435</v>
      </c>
      <c r="AT302" s="57">
        <f t="shared" ca="1" si="383"/>
        <v>10.999999999999998</v>
      </c>
      <c r="AW302" s="4">
        <f t="shared" si="421"/>
        <v>-11.55830585822846</v>
      </c>
      <c r="AX302" s="4">
        <f t="shared" si="384"/>
        <v>-5.1119275461380704</v>
      </c>
      <c r="AY302" s="4">
        <f t="shared" ca="1" si="385"/>
        <v>2.4135989687560251</v>
      </c>
      <c r="AZ302" s="4">
        <f t="shared" ca="1" si="386"/>
        <v>-2.4613497085914093</v>
      </c>
      <c r="BA302" s="4">
        <f t="shared" si="387"/>
        <v>1.0730299551445888</v>
      </c>
      <c r="BB302" s="4">
        <f t="shared" ca="1" si="388"/>
        <v>0.10992227682020961</v>
      </c>
      <c r="BC302" s="4">
        <f t="shared" ca="1" si="389"/>
        <v>4.1707449914363428</v>
      </c>
      <c r="BD302" s="4">
        <f t="shared" ca="1" si="390"/>
        <v>-12.070574241778854</v>
      </c>
      <c r="BE302" s="4">
        <f t="shared" ca="1" si="391"/>
        <v>-2.3784932742446614</v>
      </c>
      <c r="BF302" s="4">
        <f t="shared" si="392"/>
        <v>-72.450559760292393</v>
      </c>
      <c r="BG302" s="4">
        <f t="shared" si="393"/>
        <v>-17.410537697977706</v>
      </c>
      <c r="BH302" s="4">
        <f t="shared" ca="1" si="394"/>
        <v>3.7496428571428568</v>
      </c>
      <c r="BI302" s="4">
        <f t="shared" ref="BI302:BI311" ca="1" si="423">AVERAGE(AM299:AM302)</f>
        <v>11.763690916707647</v>
      </c>
      <c r="BJ302" s="4">
        <f t="shared" ref="BJ302:BJ305" ca="1" si="424">AVERAGE(AN299:AN302)</f>
        <v>17.431547760107939</v>
      </c>
      <c r="BK302" s="4">
        <f t="shared" ref="BK302:BK305" ca="1" si="425">AVERAGE(AO299:AO302)</f>
        <v>9.6987184960480874</v>
      </c>
      <c r="BL302" s="4">
        <f t="shared" ref="BL302:BL305" ca="1" si="426">AVERAGE(AP299:AP302)</f>
        <v>10.080233854313608</v>
      </c>
      <c r="BM302" s="4">
        <f t="shared" si="399"/>
        <v>-2.3329736295343464</v>
      </c>
      <c r="BN302" s="4">
        <f t="shared" ca="1" si="400"/>
        <v>-3.866245347010433</v>
      </c>
      <c r="BO302" s="4">
        <f t="shared" ca="1" si="401"/>
        <v>286.20571428571429</v>
      </c>
      <c r="BP302" s="4">
        <f t="shared" ca="1" si="402"/>
        <v>20.45</v>
      </c>
      <c r="BS302" s="74">
        <f t="shared" si="375"/>
        <v>-2.2410664992348912</v>
      </c>
      <c r="BT302" s="74">
        <f t="shared" si="376"/>
        <v>0.31326165281135926</v>
      </c>
      <c r="BU302" s="74">
        <f t="shared" ca="1" si="403"/>
        <v>1.0131339947207409</v>
      </c>
      <c r="BV302" s="74">
        <f t="shared" ca="1" si="404"/>
        <v>0.27747998828281117</v>
      </c>
      <c r="BW302" s="74">
        <f t="shared" si="405"/>
        <v>1.2741011175864871</v>
      </c>
      <c r="BX302" s="74">
        <f t="shared" ca="1" si="406"/>
        <v>0.70619517672207521</v>
      </c>
      <c r="BY302" s="74">
        <f t="shared" ca="1" si="377"/>
        <v>-0.85941449177416251</v>
      </c>
      <c r="BZ302" s="74">
        <f t="shared" ca="1" si="407"/>
        <v>0.1414007238160972</v>
      </c>
      <c r="CA302" s="74">
        <f t="shared" ca="1" si="408"/>
        <v>-1.1685094769055373</v>
      </c>
      <c r="CB302" s="74">
        <f t="shared" si="409"/>
        <v>-0.27210842935796037</v>
      </c>
      <c r="CC302" s="74">
        <f t="shared" si="410"/>
        <v>-2.388560812858767</v>
      </c>
      <c r="CD302" s="74">
        <f t="shared" ca="1" si="411"/>
        <v>-0.2344954435045333</v>
      </c>
      <c r="CE302" s="74">
        <f t="shared" ca="1" si="412"/>
        <v>2.187386774747937</v>
      </c>
      <c r="CF302" s="74">
        <f t="shared" ca="1" si="413"/>
        <v>2.5888758880485283</v>
      </c>
      <c r="CG302" s="74">
        <f t="shared" ca="1" si="414"/>
        <v>1.6698557148047899</v>
      </c>
      <c r="CH302" s="74">
        <f t="shared" ca="1" si="415"/>
        <v>1.4478665873098895</v>
      </c>
      <c r="CI302" s="74">
        <f t="shared" si="416"/>
        <v>-0.23628865969996937</v>
      </c>
      <c r="CJ302" s="74">
        <f t="shared" ca="1" si="417"/>
        <v>-0.53723490497855464</v>
      </c>
      <c r="CK302" s="74">
        <f t="shared" ca="1" si="418"/>
        <v>-0.61642373662144789</v>
      </c>
      <c r="CL302" s="74">
        <f t="shared" ca="1" si="419"/>
        <v>0.78160426305584796</v>
      </c>
    </row>
    <row r="303" spans="1:90" x14ac:dyDescent="0.35">
      <c r="A303" s="73" t="s">
        <v>1834</v>
      </c>
      <c r="B303" s="41">
        <f t="shared" si="420"/>
        <v>45922</v>
      </c>
      <c r="C303" s="57">
        <f>'HAVERW (new)'!B358</f>
        <v>370</v>
      </c>
      <c r="D303" s="57">
        <f>'HAVERW (new)'!C358-'HAVERW (new)'!B358</f>
        <v>59</v>
      </c>
      <c r="E303" s="4">
        <f ca="1">AVERAGE(OFFSET('HAVERD (new)'!B$12,(ROWS('Chart Data'!$A$5:$A303)-1)*7,0,7,1))</f>
        <v>125.85714285714286</v>
      </c>
      <c r="F303" s="4">
        <f ca="1">AVERAGE(OFFSET('HAVERD (new)'!C$12,(ROWS('Chart Data'!$A$5:$A303)-1)*7,0,7,1))</f>
        <v>108</v>
      </c>
      <c r="G303" s="57">
        <f>'HAVERW (new)'!Q358</f>
        <v>43829</v>
      </c>
      <c r="H303" s="4">
        <f ca="1">AVERAGE(OFFSET('HAVERD (new)'!O$12,(ROWS('Chart Data'!$A$5:$A303)-1)*7,0,7,1))</f>
        <v>100.14285714285714</v>
      </c>
      <c r="I303" s="4">
        <f ca="1">AVERAGE(OFFSET('HAVERD (new)'!P$12,(ROWS('Chart Data'!$A$5:$A303)-1)*7,0,7,1))</f>
        <v>104.71428571428571</v>
      </c>
      <c r="J303" s="4">
        <f ca="1">AVERAGE(OFFSET('HAVERD (new)'!Q$12,(ROWS('Chart Data'!$A$5:$A303)-1)*7,0,7,1))</f>
        <v>87.714285714285708</v>
      </c>
      <c r="K303" s="4">
        <f ca="1">AVERAGE(OFFSET('HAVERD (new)'!R$12,(ROWS('Chart Data'!$A$5:$A303)-1)*7,0,7,1))</f>
        <v>86.857142857142861</v>
      </c>
      <c r="L303" s="57">
        <f>'HAVERW (new)'!D358</f>
        <v>4362</v>
      </c>
      <c r="M303" s="57">
        <f>'HAVERW (new)'!F358</f>
        <v>92.642857142857139</v>
      </c>
      <c r="N303" s="4">
        <f ca="1">AVERAGE(OFFSET('HAVERD (new)'!D$12,(ROWS('Chart Data'!$A$5:$A303)-1)*7,0,7,1))</f>
        <v>5.007142857142858</v>
      </c>
      <c r="O303" s="4">
        <f ca="1">AVERAGE(OFFSET('HAVERD (new)'!E$12,(ROWS('Chart Data'!$A$5:$A303)-1)*7,0,7,1))</f>
        <v>116.82285714285715</v>
      </c>
      <c r="P303" s="4">
        <f ca="1">AVERAGE(AVERAGE(OFFSET('HAVERD (new)'!F$12,(ROWS('Chart Data'!$A$5:$A303)-1)*7,0,7,1)),AVERAGE(OFFSET('HAVERD (new)'!J$12,(ROWS('Chart Data'!$A$5:$A303)-1)*7,0,7,1)),AVERAGE(OFFSET('HAVERD (new)'!K$12,(ROWS('Chart Data'!$A$5:$A303)-1)*7,0,7,1)))</f>
        <v>127.67761904761905</v>
      </c>
      <c r="Q303" s="4">
        <f ca="1">AVERAGE(AVERAGE(OFFSET('HAVERD (new)'!H$12,(ROWS('Chart Data'!$A$5:$A303)-1)*7,0,7,1)),AVERAGE(OFFSET('HAVERD (new)'!I$12,(ROWS('Chart Data'!$A$5:$A303)-1)*7,0,7,1)))</f>
        <v>116.78999999999999</v>
      </c>
      <c r="R303" s="4">
        <f ca="1">AVERAGE(AVERAGE(OFFSET('HAVERD (new)'!L$12,(ROWS('Chart Data'!$A$5:$A303)-1)*7,0,7,1)),AVERAGE(OFFSET('HAVERD (new)'!M$12,(ROWS('Chart Data'!$A$5:$A303)-1)*7,0,7,1)))</f>
        <v>114.13857142857142</v>
      </c>
      <c r="S303" s="57">
        <f>'Fuel demand'!C249</f>
        <v>101.55296345766395</v>
      </c>
      <c r="T303" s="57">
        <f ca="1">AVERAGE(OFFSET(Energy!E$1109,(ROWS('Chart Data'!$A$5:$A303)-1)*7,0,7,1))</f>
        <v>602055</v>
      </c>
      <c r="U303" s="57">
        <f ca="1">-AVERAGE(OFFSET('HAVERD (new)'!T$12,(ROWS('Chart Data'!$A$5:$A303)-1)*7,0,7,1))</f>
        <v>-374.97571428571428</v>
      </c>
      <c r="V303" s="4">
        <f ca="1">-AVERAGE(OFFSET('HAVERD (new)'!U$12,(ROWS('Chart Data'!$A$5:$A303)-1)*7,0,7,1))*10000</f>
        <v>-7.1999999999999993</v>
      </c>
      <c r="W303" s="4"/>
      <c r="Z303" s="4"/>
      <c r="AA303" s="4">
        <f t="shared" si="378"/>
        <v>1.3698630136986356</v>
      </c>
      <c r="AB303" s="4">
        <f t="shared" si="379"/>
        <v>1.7241379310344751</v>
      </c>
      <c r="AC303" s="4">
        <f t="shared" ca="1" si="380"/>
        <v>1.0321100917431325</v>
      </c>
      <c r="AD303" s="4">
        <f t="shared" ca="1" si="381"/>
        <v>-1.8181818181818188</v>
      </c>
      <c r="AE303" s="4">
        <f t="shared" si="362"/>
        <v>1.2848658516858125</v>
      </c>
      <c r="AF303" s="4">
        <f t="shared" ca="1" si="363"/>
        <v>1.1544011544011523</v>
      </c>
      <c r="AG303" s="4">
        <f t="shared" ca="1" si="364"/>
        <v>7.0072992700729753</v>
      </c>
      <c r="AH303" s="4">
        <f t="shared" ca="1" si="365"/>
        <v>0.16313213703098572</v>
      </c>
      <c r="AI303" s="4">
        <f t="shared" ca="1" si="366"/>
        <v>-2.2508038585209</v>
      </c>
      <c r="AJ303" s="4">
        <f t="shared" si="367"/>
        <v>36.488060570762961</v>
      </c>
      <c r="AK303" s="4">
        <f t="shared" si="368"/>
        <v>-15.964753142412857</v>
      </c>
      <c r="AL303" s="4">
        <f t="shared" ca="1" si="422"/>
        <v>5.007142857142858</v>
      </c>
      <c r="AM303" s="4">
        <f t="shared" ref="AM303:AM305" ca="1" si="427">((O303/O251)-1)*100</f>
        <v>12.399147824891777</v>
      </c>
      <c r="AN303" s="4">
        <f t="shared" ref="AN303:AN305" ca="1" si="428">((P303/P251)-1)*100</f>
        <v>16.449654285813551</v>
      </c>
      <c r="AO303" s="4">
        <f t="shared" ref="AO303:AO305" ca="1" si="429">((Q303/Q251)-1)*100</f>
        <v>12.124807131836102</v>
      </c>
      <c r="AP303" s="4">
        <f t="shared" ref="AP303:AP305" ca="1" si="430">((R303/R251)-1)*100</f>
        <v>12.154242439130524</v>
      </c>
      <c r="AQ303" s="4">
        <f t="shared" si="373"/>
        <v>-1.9164686747786153</v>
      </c>
      <c r="AR303" s="4">
        <f t="shared" ca="1" si="374"/>
        <v>-2.2996433126807325</v>
      </c>
      <c r="AS303" s="57">
        <f t="shared" ca="1" si="382"/>
        <v>374.97571428571428</v>
      </c>
      <c r="AT303" s="57">
        <f t="shared" ca="1" si="383"/>
        <v>7.1999999999999993</v>
      </c>
      <c r="AW303" s="4">
        <f t="shared" si="421"/>
        <v>-8.3408401048038012</v>
      </c>
      <c r="AX303" s="4">
        <f t="shared" si="384"/>
        <v>-3.3651035896952397</v>
      </c>
      <c r="AY303" s="4">
        <f t="shared" ca="1" si="385"/>
        <v>1.6704128994587952</v>
      </c>
      <c r="AZ303" s="4">
        <f t="shared" ca="1" si="386"/>
        <v>-2.4581486842636227</v>
      </c>
      <c r="BA303" s="4">
        <f t="shared" si="387"/>
        <v>1.0304292757254085</v>
      </c>
      <c r="BB303" s="4">
        <f t="shared" ca="1" si="388"/>
        <v>0.65177871592700942</v>
      </c>
      <c r="BC303" s="4">
        <f t="shared" ca="1" si="389"/>
        <v>4.5684031422879192</v>
      </c>
      <c r="BD303" s="4">
        <f t="shared" ca="1" si="390"/>
        <v>-13.122024217229844</v>
      </c>
      <c r="BE303" s="4">
        <f t="shared" ca="1" si="391"/>
        <v>-1.77659796558296</v>
      </c>
      <c r="BF303" s="4">
        <f t="shared" si="392"/>
        <v>-63.3839769901072</v>
      </c>
      <c r="BG303" s="4">
        <f t="shared" si="393"/>
        <v>-16.684043962778539</v>
      </c>
      <c r="BH303" s="4">
        <f t="shared" ca="1" si="394"/>
        <v>3.8517857142857146</v>
      </c>
      <c r="BI303" s="4">
        <f t="shared" ca="1" si="423"/>
        <v>12.356240880472297</v>
      </c>
      <c r="BJ303" s="4">
        <f t="shared" ca="1" si="424"/>
        <v>18.043331079460486</v>
      </c>
      <c r="BK303" s="4">
        <f t="shared" ca="1" si="425"/>
        <v>10.258205321791465</v>
      </c>
      <c r="BL303" s="4">
        <f t="shared" ca="1" si="426"/>
        <v>11.12378848964849</v>
      </c>
      <c r="BM303" s="4">
        <f t="shared" si="399"/>
        <v>-2.3373160957604751</v>
      </c>
      <c r="BN303" s="4">
        <f t="shared" ca="1" si="400"/>
        <v>-3.1621203006557601</v>
      </c>
      <c r="BO303" s="4">
        <f t="shared" ca="1" si="401"/>
        <v>319.61750000000001</v>
      </c>
      <c r="BP303" s="4">
        <f t="shared" ca="1" si="402"/>
        <v>21.8</v>
      </c>
      <c r="BS303" s="74">
        <f t="shared" si="375"/>
        <v>-1.0284951252203645</v>
      </c>
      <c r="BT303" s="74">
        <f t="shared" si="376"/>
        <v>-1.8333379172166112E-2</v>
      </c>
      <c r="BU303" s="74">
        <f t="shared" ca="1" si="403"/>
        <v>1.0460993090825881</v>
      </c>
      <c r="BV303" s="74">
        <f t="shared" ca="1" si="404"/>
        <v>0.39543706832206493</v>
      </c>
      <c r="BW303" s="74">
        <f t="shared" si="405"/>
        <v>1.192359724353369</v>
      </c>
      <c r="BX303" s="74">
        <f t="shared" ca="1" si="406"/>
        <v>0.81568280102007018</v>
      </c>
      <c r="BY303" s="74">
        <f t="shared" ca="1" si="377"/>
        <v>-0.81646079797778393</v>
      </c>
      <c r="BZ303" s="74">
        <f t="shared" ca="1" si="407"/>
        <v>0.56644623954163231</v>
      </c>
      <c r="CA303" s="74">
        <f t="shared" ca="1" si="408"/>
        <v>-0.64227015568410473</v>
      </c>
      <c r="CB303" s="74">
        <f t="shared" si="409"/>
        <v>-0.28559616977277674</v>
      </c>
      <c r="CC303" s="74">
        <f t="shared" si="410"/>
        <v>-2.0466317600546513</v>
      </c>
      <c r="CD303" s="74">
        <f t="shared" ca="1" si="411"/>
        <v>-0.30270651455088293</v>
      </c>
      <c r="CE303" s="74">
        <f t="shared" ca="1" si="412"/>
        <v>2.4862043923966026</v>
      </c>
      <c r="CF303" s="74">
        <f t="shared" ca="1" si="413"/>
        <v>3.0883023756564838</v>
      </c>
      <c r="CG303" s="74">
        <f t="shared" ca="1" si="414"/>
        <v>1.7889316141406491</v>
      </c>
      <c r="CH303" s="74">
        <f t="shared" ca="1" si="415"/>
        <v>1.5106578773610559</v>
      </c>
      <c r="CI303" s="74">
        <f t="shared" si="416"/>
        <v>-4.7180411118995388E-2</v>
      </c>
      <c r="CJ303" s="74">
        <f t="shared" ca="1" si="417"/>
        <v>-0.30427469322059802</v>
      </c>
      <c r="CK303" s="74">
        <f t="shared" ca="1" si="418"/>
        <v>-2.2282308401571722</v>
      </c>
      <c r="CL303" s="74">
        <f t="shared" ca="1" si="419"/>
        <v>0.78749719971538357</v>
      </c>
    </row>
    <row r="304" spans="1:90" x14ac:dyDescent="0.35">
      <c r="A304" s="73" t="s">
        <v>1835</v>
      </c>
      <c r="B304" s="41">
        <f t="shared" si="420"/>
        <v>45929</v>
      </c>
      <c r="C304" s="57">
        <f>'HAVERW (new)'!B359</f>
        <v>314</v>
      </c>
      <c r="D304" s="57">
        <f>'HAVERW (new)'!C359-'HAVERW (new)'!B359</f>
        <v>60</v>
      </c>
      <c r="E304" s="4">
        <f ca="1">AVERAGE(OFFSET('HAVERD (new)'!B$12,(ROWS('Chart Data'!$A$5:$A304)-1)*7,0,7,1))</f>
        <v>124.14285714285714</v>
      </c>
      <c r="F304" s="4">
        <f ca="1">AVERAGE(OFFSET('HAVERD (new)'!C$12,(ROWS('Chart Data'!$A$5:$A304)-1)*7,0,7,1))</f>
        <v>104.85714285714286</v>
      </c>
      <c r="G304" s="57">
        <f>'HAVERW (new)'!Q359</f>
        <v>42830</v>
      </c>
      <c r="H304" s="4">
        <f ca="1">AVERAGE(OFFSET('HAVERD (new)'!O$12,(ROWS('Chart Data'!$A$5:$A304)-1)*7,0,7,1))</f>
        <v>97.714285714285708</v>
      </c>
      <c r="I304" s="4">
        <f ca="1">AVERAGE(OFFSET('HAVERD (new)'!P$12,(ROWS('Chart Data'!$A$5:$A304)-1)*7,0,7,1))</f>
        <v>104.14285714285714</v>
      </c>
      <c r="J304" s="4">
        <f ca="1">AVERAGE(OFFSET('HAVERD (new)'!Q$12,(ROWS('Chart Data'!$A$5:$A304)-1)*7,0,7,1))</f>
        <v>84.571428571428569</v>
      </c>
      <c r="K304" s="4">
        <f ca="1">AVERAGE(OFFSET('HAVERD (new)'!R$12,(ROWS('Chart Data'!$A$5:$A304)-1)*7,0,7,1))</f>
        <v>84.857142857142861</v>
      </c>
      <c r="L304" s="57">
        <f>'HAVERW (new)'!D359</f>
        <v>5015</v>
      </c>
      <c r="M304" s="57">
        <f>'HAVERW (new)'!F359</f>
        <v>94.785714285714263</v>
      </c>
      <c r="N304" s="4">
        <f ca="1">AVERAGE(OFFSET('HAVERD (new)'!D$12,(ROWS('Chart Data'!$A$5:$A304)-1)*7,0,7,1))</f>
        <v>5.6428571428571432</v>
      </c>
      <c r="O304" s="4">
        <f ca="1">AVERAGE(OFFSET('HAVERD (new)'!E$12,(ROWS('Chart Data'!$A$5:$A304)-1)*7,0,7,1))</f>
        <v>124.58285714285714</v>
      </c>
      <c r="P304" s="4">
        <f ca="1">AVERAGE(AVERAGE(OFFSET('HAVERD (new)'!F$12,(ROWS('Chart Data'!$A$5:$A304)-1)*7,0,7,1)),AVERAGE(OFFSET('HAVERD (new)'!J$12,(ROWS('Chart Data'!$A$5:$A304)-1)*7,0,7,1)),AVERAGE(OFFSET('HAVERD (new)'!K$12,(ROWS('Chart Data'!$A$5:$A304)-1)*7,0,7,1)))</f>
        <v>141.17857142857142</v>
      </c>
      <c r="Q304" s="4">
        <f ca="1">AVERAGE(AVERAGE(OFFSET('HAVERD (new)'!H$12,(ROWS('Chart Data'!$A$5:$A304)-1)*7,0,7,1)),AVERAGE(OFFSET('HAVERD (new)'!I$12,(ROWS('Chart Data'!$A$5:$A304)-1)*7,0,7,1)))</f>
        <v>118.82999999999998</v>
      </c>
      <c r="R304" s="4">
        <f ca="1">AVERAGE(AVERAGE(OFFSET('HAVERD (new)'!L$12,(ROWS('Chart Data'!$A$5:$A304)-1)*7,0,7,1)),AVERAGE(OFFSET('HAVERD (new)'!M$12,(ROWS('Chart Data'!$A$5:$A304)-1)*7,0,7,1)))</f>
        <v>117.27857142857144</v>
      </c>
      <c r="S304" s="57">
        <f>'Fuel demand'!C250</f>
        <v>99.023485491495904</v>
      </c>
      <c r="T304" s="57">
        <f ca="1">AVERAGE(OFFSET(Energy!E$1109,(ROWS('Chart Data'!$A$5:$A304)-1)*7,0,7,1))</f>
        <v>584797.28571428568</v>
      </c>
      <c r="U304" s="57">
        <f ca="1">-AVERAGE(OFFSET('HAVERD (new)'!T$12,(ROWS('Chart Data'!$A$5:$A304)-1)*7,0,7,1))</f>
        <v>-331.90857142857146</v>
      </c>
      <c r="V304" s="4">
        <f ca="1">-AVERAGE(OFFSET('HAVERD (new)'!U$12,(ROWS('Chart Data'!$A$5:$A304)-1)*7,0,7,1))*10000</f>
        <v>-2.8000000000000003</v>
      </c>
      <c r="W304" s="4"/>
      <c r="Z304" s="4"/>
      <c r="AA304" s="4">
        <f t="shared" si="378"/>
        <v>-23.600973236009736</v>
      </c>
      <c r="AB304" s="4">
        <f t="shared" si="379"/>
        <v>-10.447761194029848</v>
      </c>
      <c r="AC304" s="4">
        <f t="shared" ca="1" si="380"/>
        <v>0.34642032332563577</v>
      </c>
      <c r="AD304" s="4">
        <f t="shared" ca="1" si="381"/>
        <v>-4.4270833333333259</v>
      </c>
      <c r="AE304" s="4">
        <f t="shared" si="362"/>
        <v>0.83578575632725638</v>
      </c>
      <c r="AF304" s="4">
        <f t="shared" ca="1" si="363"/>
        <v>-0.72568940493469292</v>
      </c>
      <c r="AG304" s="4">
        <f t="shared" ca="1" si="364"/>
        <v>8.3209509658246574</v>
      </c>
      <c r="AH304" s="4">
        <f t="shared" ca="1" si="365"/>
        <v>-2.1487603305785141</v>
      </c>
      <c r="AI304" s="4">
        <f t="shared" ca="1" si="366"/>
        <v>-0.99999999999998979</v>
      </c>
      <c r="AJ304" s="4">
        <f t="shared" si="367"/>
        <v>-8.1751509922346912</v>
      </c>
      <c r="AK304" s="4">
        <f t="shared" si="368"/>
        <v>-12.80063083190961</v>
      </c>
      <c r="AL304" s="4">
        <f t="shared" ca="1" si="422"/>
        <v>5.6428571428571432</v>
      </c>
      <c r="AM304" s="4">
        <f t="shared" ca="1" si="427"/>
        <v>13.637903625133552</v>
      </c>
      <c r="AN304" s="4">
        <f t="shared" ca="1" si="428"/>
        <v>18.352820946822558</v>
      </c>
      <c r="AO304" s="4">
        <f t="shared" ca="1" si="429"/>
        <v>12.513949100156218</v>
      </c>
      <c r="AP304" s="4">
        <f t="shared" ca="1" si="430"/>
        <v>12.576106631561634</v>
      </c>
      <c r="AQ304" s="4">
        <f t="shared" si="373"/>
        <v>-7.3996592306625359</v>
      </c>
      <c r="AR304" s="4">
        <f t="shared" ca="1" si="374"/>
        <v>-5.7991678458317093</v>
      </c>
      <c r="AS304" s="57">
        <f t="shared" ca="1" si="382"/>
        <v>331.90857142857146</v>
      </c>
      <c r="AT304" s="57">
        <f t="shared" ca="1" si="383"/>
        <v>2.8000000000000003</v>
      </c>
      <c r="AW304" s="4">
        <f t="shared" si="421"/>
        <v>-11.700976461934578</v>
      </c>
      <c r="AX304" s="4">
        <f t="shared" si="384"/>
        <v>-3.6744123092553345</v>
      </c>
      <c r="AY304" s="4">
        <f t="shared" ca="1" si="385"/>
        <v>0.48681012809621005</v>
      </c>
      <c r="AZ304" s="4">
        <f t="shared" ca="1" si="386"/>
        <v>-3.046112773109277</v>
      </c>
      <c r="BA304" s="4">
        <f t="shared" si="387"/>
        <v>0.98609155844267549</v>
      </c>
      <c r="BB304" s="4">
        <f t="shared" ca="1" si="388"/>
        <v>0.17881117518896428</v>
      </c>
      <c r="BC304" s="4">
        <f t="shared" ca="1" si="389"/>
        <v>5.0309938249205537</v>
      </c>
      <c r="BD304" s="4">
        <f t="shared" ca="1" si="390"/>
        <v>-12.871486273340476</v>
      </c>
      <c r="BE304" s="4">
        <f t="shared" ca="1" si="391"/>
        <v>-1.4207821335958823</v>
      </c>
      <c r="BF304" s="4">
        <f t="shared" si="392"/>
        <v>-30.697695686062911</v>
      </c>
      <c r="BG304" s="4">
        <f t="shared" si="393"/>
        <v>-16.299271413944577</v>
      </c>
      <c r="BH304" s="4">
        <f t="shared" ca="1" si="394"/>
        <v>4.1071428571428577</v>
      </c>
      <c r="BI304" s="4">
        <f t="shared" ca="1" si="423"/>
        <v>12.754346573114001</v>
      </c>
      <c r="BJ304" s="4">
        <f t="shared" ca="1" si="424"/>
        <v>18.700963015255279</v>
      </c>
      <c r="BK304" s="4">
        <f t="shared" ca="1" si="425"/>
        <v>11.057920215859857</v>
      </c>
      <c r="BL304" s="4">
        <f t="shared" ca="1" si="426"/>
        <v>11.772246754139765</v>
      </c>
      <c r="BM304" s="4">
        <f t="shared" si="399"/>
        <v>-4.3784449195288175</v>
      </c>
      <c r="BN304" s="4">
        <f t="shared" ca="1" si="400"/>
        <v>-3.4408868738742244</v>
      </c>
      <c r="BO304" s="4">
        <f t="shared" ca="1" si="401"/>
        <v>324.04178571428577</v>
      </c>
      <c r="BP304" s="4">
        <f t="shared" ca="1" si="402"/>
        <v>9.8499999999999979</v>
      </c>
      <c r="BS304" s="74">
        <f t="shared" si="375"/>
        <v>-3.0861920023359248</v>
      </c>
      <c r="BT304" s="74">
        <f t="shared" si="376"/>
        <v>6.4565378823715228E-2</v>
      </c>
      <c r="BU304" s="74">
        <f t="shared" ca="1" si="403"/>
        <v>0.84830742291150862</v>
      </c>
      <c r="BV304" s="74">
        <f t="shared" ca="1" si="404"/>
        <v>0.10709753933722405</v>
      </c>
      <c r="BW304" s="74">
        <f t="shared" si="405"/>
        <v>0.99746795385245024</v>
      </c>
      <c r="BX304" s="74">
        <f t="shared" ca="1" si="406"/>
        <v>0.35036039775358946</v>
      </c>
      <c r="BY304" s="74">
        <f t="shared" ca="1" si="377"/>
        <v>-0.76649331084767292</v>
      </c>
      <c r="BZ304" s="74">
        <f t="shared" ca="1" si="407"/>
        <v>-0.21280387262185052</v>
      </c>
      <c r="CA304" s="74">
        <f t="shared" ca="1" si="408"/>
        <v>-1.3120292917841105</v>
      </c>
      <c r="CB304" s="74">
        <f t="shared" si="409"/>
        <v>-1.4834442606773677E-3</v>
      </c>
      <c r="CC304" s="74">
        <f t="shared" si="410"/>
        <v>-1.9164557247231362</v>
      </c>
      <c r="CD304" s="74">
        <f t="shared" ca="1" si="411"/>
        <v>-0.24670295990950727</v>
      </c>
      <c r="CE304" s="74">
        <f t="shared" ca="1" si="412"/>
        <v>3.7029789794037646</v>
      </c>
      <c r="CF304" s="74">
        <f t="shared" ca="1" si="413"/>
        <v>4.7741863828788613</v>
      </c>
      <c r="CG304" s="74">
        <f t="shared" ca="1" si="414"/>
        <v>2.0201218034698201</v>
      </c>
      <c r="CH304" s="74">
        <f t="shared" ca="1" si="415"/>
        <v>1.8539794085363446</v>
      </c>
      <c r="CI304" s="74">
        <f t="shared" si="416"/>
        <v>-0.66092172762254586</v>
      </c>
      <c r="CJ304" s="74">
        <f t="shared" ca="1" si="417"/>
        <v>-0.50130704886364841</v>
      </c>
      <c r="CK304" s="74">
        <f t="shared" ca="1" si="418"/>
        <v>-1.6822506074520389</v>
      </c>
      <c r="CL304" s="74">
        <f t="shared" ca="1" si="419"/>
        <v>0.79432060005800376</v>
      </c>
    </row>
    <row r="305" spans="1:90" x14ac:dyDescent="0.35">
      <c r="A305" s="73" t="s">
        <v>1836</v>
      </c>
      <c r="B305" s="41">
        <f t="shared" si="420"/>
        <v>45936</v>
      </c>
      <c r="C305" s="57">
        <f>'HAVERW (new)'!B360</f>
        <v>366</v>
      </c>
      <c r="D305" s="57">
        <f>'HAVERW (new)'!C360-'HAVERW (new)'!B360</f>
        <v>57</v>
      </c>
      <c r="E305" s="4">
        <f ca="1">AVERAGE(OFFSET('HAVERD (new)'!B$12,(ROWS('Chart Data'!$A$5:$A305)-1)*7,0,7,1))</f>
        <v>125.14285714285714</v>
      </c>
      <c r="F305" s="4">
        <f ca="1">AVERAGE(OFFSET('HAVERD (new)'!C$12,(ROWS('Chart Data'!$A$5:$A305)-1)*7,0,7,1))</f>
        <v>106.57142857142857</v>
      </c>
      <c r="G305" s="57">
        <f>'HAVERW (new)'!Q360</f>
        <v>42455</v>
      </c>
      <c r="H305" s="4">
        <f ca="1">AVERAGE(OFFSET('HAVERD (new)'!O$12,(ROWS('Chart Data'!$A$5:$A305)-1)*7,0,7,1))</f>
        <v>99</v>
      </c>
      <c r="I305" s="4">
        <f ca="1">AVERAGE(OFFSET('HAVERD (new)'!P$12,(ROWS('Chart Data'!$A$5:$A305)-1)*7,0,7,1))</f>
        <v>98.714285714285708</v>
      </c>
      <c r="J305" s="4">
        <f ca="1">AVERAGE(OFFSET('HAVERD (new)'!Q$12,(ROWS('Chart Data'!$A$5:$A305)-1)*7,0,7,1))</f>
        <v>86.142857142857139</v>
      </c>
      <c r="K305" s="4">
        <f ca="1">AVERAGE(OFFSET('HAVERD (new)'!R$12,(ROWS('Chart Data'!$A$5:$A305)-1)*7,0,7,1))</f>
        <v>87</v>
      </c>
      <c r="L305" s="57">
        <f>'HAVERW (new)'!D360</f>
        <v>5014</v>
      </c>
      <c r="M305" s="57">
        <f>'HAVERW (new)'!F360</f>
        <v>94.614285714285714</v>
      </c>
      <c r="N305" s="4">
        <f ca="1">AVERAGE(OFFSET('HAVERD (new)'!D$12,(ROWS('Chart Data'!$A$5:$A305)-1)*7,0,7,1))</f>
        <v>6.5285714285714294</v>
      </c>
      <c r="O305" s="4">
        <f ca="1">AVERAGE(OFFSET('HAVERD (new)'!E$12,(ROWS('Chart Data'!$A$5:$A305)-1)*7,0,7,1))</f>
        <v>118.99285714285715</v>
      </c>
      <c r="P305" s="4">
        <f ca="1">AVERAGE(AVERAGE(OFFSET('HAVERD (new)'!F$12,(ROWS('Chart Data'!$A$5:$A305)-1)*7,0,7,1)),AVERAGE(OFFSET('HAVERD (new)'!J$12,(ROWS('Chart Data'!$A$5:$A305)-1)*7,0,7,1)),AVERAGE(OFFSET('HAVERD (new)'!K$12,(ROWS('Chart Data'!$A$5:$A305)-1)*7,0,7,1)))</f>
        <v>133.75476190476192</v>
      </c>
      <c r="Q305" s="4">
        <f ca="1">AVERAGE(AVERAGE(OFFSET('HAVERD (new)'!H$12,(ROWS('Chart Data'!$A$5:$A305)-1)*7,0,7,1)),AVERAGE(OFFSET('HAVERD (new)'!I$12,(ROWS('Chart Data'!$A$5:$A305)-1)*7,0,7,1)))</f>
        <v>115.40428571428572</v>
      </c>
      <c r="R305" s="4">
        <f ca="1">AVERAGE(AVERAGE(OFFSET('HAVERD (new)'!L$12,(ROWS('Chart Data'!$A$5:$A305)-1)*7,0,7,1)),AVERAGE(OFFSET('HAVERD (new)'!M$12,(ROWS('Chart Data'!$A$5:$A305)-1)*7,0,7,1)))</f>
        <v>111.91214285714287</v>
      </c>
      <c r="S305" s="57">
        <f>'Fuel demand'!C251</f>
        <v>98.485243561550234</v>
      </c>
      <c r="T305" s="57">
        <f ca="1">AVERAGE(OFFSET(Energy!E$1109,(ROWS('Chart Data'!$A$5:$A305)-1)*7,0,7,1))</f>
        <v>653340</v>
      </c>
      <c r="U305" s="57">
        <f ca="1">-AVERAGE(OFFSET('HAVERD (new)'!T$12,(ROWS('Chart Data'!$A$5:$A305)-1)*7,0,7,1))</f>
        <v>-365.17</v>
      </c>
      <c r="V305" s="4">
        <f ca="1">-AVERAGE(OFFSET('HAVERD (new)'!U$12,(ROWS('Chart Data'!$A$5:$A305)-1)*7,0,7,1))*10000</f>
        <v>-25.4</v>
      </c>
      <c r="W305" s="4"/>
      <c r="Z305" s="4"/>
      <c r="AA305" s="4">
        <f t="shared" si="378"/>
        <v>0.82644628099173278</v>
      </c>
      <c r="AB305" s="4">
        <f t="shared" si="379"/>
        <v>0</v>
      </c>
      <c r="AC305" s="4">
        <f t="shared" ca="1" si="380"/>
        <v>1.0380622837370179</v>
      </c>
      <c r="AD305" s="4">
        <f t="shared" ca="1" si="381"/>
        <v>-2.8645833333333259</v>
      </c>
      <c r="AE305" s="4">
        <f t="shared" si="362"/>
        <v>1.8105515587530041</v>
      </c>
      <c r="AF305" s="4">
        <f t="shared" ca="1" si="363"/>
        <v>1.3157894736842257</v>
      </c>
      <c r="AG305" s="4"/>
      <c r="AH305" s="4">
        <f t="shared" ca="1" si="365"/>
        <v>0</v>
      </c>
      <c r="AI305" s="4">
        <f t="shared" ca="1" si="366"/>
        <v>-1.6155088852988664</v>
      </c>
      <c r="AJ305" s="4">
        <f t="shared" ref="AJ305" si="431">-((L305/L253)-1)*100</f>
        <v>-29.126963687870202</v>
      </c>
      <c r="AK305" s="4">
        <f t="shared" ref="AK305" si="432">((M305/M253)-1)*100</f>
        <v>-13.458774336861367</v>
      </c>
      <c r="AL305" s="4">
        <f t="shared" ca="1" si="422"/>
        <v>6.5285714285714294</v>
      </c>
      <c r="AM305" s="4">
        <f t="shared" ca="1" si="427"/>
        <v>17.054764681909518</v>
      </c>
      <c r="AN305" s="4">
        <f t="shared" ca="1" si="428"/>
        <v>24.868856248666347</v>
      </c>
      <c r="AO305" s="4">
        <f t="shared" ca="1" si="429"/>
        <v>13.362943004890514</v>
      </c>
      <c r="AP305" s="4">
        <f t="shared" ca="1" si="430"/>
        <v>14.591119530158657</v>
      </c>
      <c r="AQ305" s="4">
        <f t="shared" si="373"/>
        <v>-8.706441584785674</v>
      </c>
      <c r="AR305" s="4">
        <f t="shared" ca="1" si="374"/>
        <v>-1.0012910108069151</v>
      </c>
      <c r="AS305" s="57">
        <f t="shared" ca="1" si="382"/>
        <v>365.17</v>
      </c>
      <c r="AT305" s="57">
        <f t="shared" ca="1" si="383"/>
        <v>25.4</v>
      </c>
      <c r="AW305" s="4">
        <f t="shared" si="421"/>
        <v>-8.4680491022129605</v>
      </c>
      <c r="AX305" s="4">
        <f t="shared" si="384"/>
        <v>-3.3172694521124786</v>
      </c>
      <c r="AY305" s="4">
        <f t="shared" ca="1" si="385"/>
        <v>0.68976461305761405</v>
      </c>
      <c r="AZ305" s="4">
        <f t="shared" ca="1" si="386"/>
        <v>-3.2117404717275839</v>
      </c>
      <c r="BA305" s="4">
        <f t="shared" si="387"/>
        <v>1.1517389273425827</v>
      </c>
      <c r="BB305" s="4">
        <f t="shared" ca="1" si="388"/>
        <v>0.43612530578767128</v>
      </c>
      <c r="BC305" s="4"/>
      <c r="BD305" s="4">
        <f t="shared" ca="1" si="390"/>
        <v>-0.28702681388101947</v>
      </c>
      <c r="BE305" s="4">
        <f t="shared" ca="1" si="391"/>
        <v>-2.1051080728693163</v>
      </c>
      <c r="BF305" s="4">
        <f t="shared" ref="BF305:BF315" si="433">AVERAGE(AJ302:AJ305)</f>
        <v>7.4739312676171963</v>
      </c>
      <c r="BG305" s="4">
        <f t="shared" ref="BG305:BG313" si="434">AVERAGE(AK302:AK305)</f>
        <v>-15.312088500954699</v>
      </c>
      <c r="BH305" s="4">
        <f t="shared" ca="1" si="394"/>
        <v>5.74</v>
      </c>
      <c r="BI305" s="4">
        <f t="shared" ca="1" si="423"/>
        <v>13.985546272258709</v>
      </c>
      <c r="BJ305" s="4">
        <f t="shared" ca="1" si="424"/>
        <v>20.23434678171666</v>
      </c>
      <c r="BK305" s="4">
        <f t="shared" ca="1" si="425"/>
        <v>11.903233497755277</v>
      </c>
      <c r="BL305" s="4">
        <f t="shared" ca="1" si="426"/>
        <v>12.662606963672451</v>
      </c>
      <c r="BM305" s="4">
        <f t="shared" si="399"/>
        <v>-5.9038838122109834</v>
      </c>
      <c r="BN305" s="4">
        <f t="shared" ca="1" si="400"/>
        <v>-3.0664452508008502</v>
      </c>
      <c r="BO305" s="4">
        <f t="shared" ca="1" si="401"/>
        <v>329.97250000000003</v>
      </c>
      <c r="BP305" s="4">
        <f t="shared" ca="1" si="402"/>
        <v>11.599999999999998</v>
      </c>
      <c r="BS305" s="74">
        <f t="shared" si="375"/>
        <v>-1.1754734735857617</v>
      </c>
      <c r="BT305" s="74">
        <f t="shared" si="376"/>
        <v>-0.18413089516392878</v>
      </c>
      <c r="BU305" s="74">
        <f t="shared" ca="1" si="403"/>
        <v>0.96368602317797114</v>
      </c>
      <c r="BV305" s="74">
        <f t="shared" ca="1" si="404"/>
        <v>0.26437364605622782</v>
      </c>
      <c r="BW305" s="74">
        <f t="shared" si="405"/>
        <v>0.92431038234309637</v>
      </c>
      <c r="BX305" s="74">
        <f t="shared" ca="1" si="406"/>
        <v>0.59670755242408025</v>
      </c>
      <c r="BY305" s="74"/>
      <c r="BZ305" s="74">
        <f t="shared" ca="1" si="407"/>
        <v>0.1768211834598909</v>
      </c>
      <c r="CA305" s="74">
        <f t="shared" ca="1" si="408"/>
        <v>-0.59443021739124857</v>
      </c>
      <c r="CB305" s="74">
        <f t="shared" si="409"/>
        <v>-1.9185326611553147E-3</v>
      </c>
      <c r="CC305" s="74">
        <f t="shared" si="410"/>
        <v>-1.9268698075496562</v>
      </c>
      <c r="CD305" s="74">
        <f t="shared" ca="1" si="411"/>
        <v>-0.16867553546534331</v>
      </c>
      <c r="CE305" s="74">
        <f t="shared" ca="1" si="412"/>
        <v>2.8264622343818533</v>
      </c>
      <c r="CF305" s="74">
        <f t="shared" ca="1" si="413"/>
        <v>3.8471642443137943</v>
      </c>
      <c r="CG305" s="74">
        <f t="shared" ca="1" si="414"/>
        <v>1.6318906592041684</v>
      </c>
      <c r="CH305" s="74">
        <f t="shared" ca="1" si="415"/>
        <v>1.2672244804835848</v>
      </c>
      <c r="CI305" s="74">
        <f t="shared" si="416"/>
        <v>-0.79151836262020414</v>
      </c>
      <c r="CJ305" s="74">
        <f t="shared" ca="1" si="417"/>
        <v>0.28124921752802567</v>
      </c>
      <c r="CK305" s="74">
        <f t="shared" ca="1" si="418"/>
        <v>-2.1039196875619548</v>
      </c>
      <c r="CL305" s="74">
        <f t="shared" ca="1" si="419"/>
        <v>0.75927313466181834</v>
      </c>
    </row>
    <row r="306" spans="1:90" x14ac:dyDescent="0.35">
      <c r="A306" s="73" t="s">
        <v>3079</v>
      </c>
      <c r="B306" s="41">
        <f t="shared" si="420"/>
        <v>45943</v>
      </c>
      <c r="C306" s="57">
        <f>'HAVERW (new)'!B361</f>
        <v>367</v>
      </c>
      <c r="D306" s="57">
        <f>'HAVERW (new)'!C361-'HAVERW (new)'!B361</f>
        <v>57</v>
      </c>
      <c r="E306" s="4">
        <f ca="1">AVERAGE(OFFSET('HAVERD (new)'!B$12,(ROWS('Chart Data'!$A$5:$A306)-1)*7,0,7,1))</f>
        <v>124.14285714285714</v>
      </c>
      <c r="F306" s="4">
        <f ca="1">AVERAGE(OFFSET('HAVERD (new)'!C$12,(ROWS('Chart Data'!$A$5:$A306)-1)*7,0,7,1))</f>
        <v>104.85714285714286</v>
      </c>
      <c r="G306" s="57">
        <f>'HAVERW (new)'!Q361</f>
        <v>42357</v>
      </c>
      <c r="H306" s="4">
        <f ca="1">AVERAGE(OFFSET('HAVERD (new)'!O$12,(ROWS('Chart Data'!$A$5:$A306)-1)*7,0,7,1))</f>
        <v>97.714285714285708</v>
      </c>
      <c r="I306" s="4">
        <f ca="1">AVERAGE(OFFSET('HAVERD (new)'!P$12,(ROWS('Chart Data'!$A$5:$A306)-1)*7,0,7,1))</f>
        <v>102.85714285714286</v>
      </c>
      <c r="J306" s="4">
        <f ca="1">AVERAGE(OFFSET('HAVERD (new)'!Q$12,(ROWS('Chart Data'!$A$5:$A306)-1)*7,0,7,1))</f>
        <v>86.285714285714292</v>
      </c>
      <c r="K306" s="4">
        <f ca="1">AVERAGE(OFFSET('HAVERD (new)'!R$12,(ROWS('Chart Data'!$A$5:$A306)-1)*7,0,7,1))</f>
        <v>85.285714285714292</v>
      </c>
      <c r="L306" s="57">
        <f>'HAVERW (new)'!D361</f>
        <v>5756</v>
      </c>
      <c r="M306" s="57">
        <f>'HAVERW (new)'!F361</f>
        <v>92.728571428571414</v>
      </c>
      <c r="N306" s="4">
        <f ca="1">AVERAGE(OFFSET('HAVERD (new)'!D$12,(ROWS('Chart Data'!$A$5:$A306)-1)*7,0,7,1))</f>
        <v>5.1042857142857141</v>
      </c>
      <c r="O306" s="4">
        <f ca="1">AVERAGE(OFFSET('HAVERD (new)'!E$12,(ROWS('Chart Data'!$A$5:$A306)-1)*7,0,7,1))</f>
        <v>114.11571428571429</v>
      </c>
      <c r="P306" s="4">
        <f ca="1">AVERAGE(AVERAGE(OFFSET('HAVERD (new)'!F$12,(ROWS('Chart Data'!$A$5:$A306)-1)*7,0,7,1)),AVERAGE(OFFSET('HAVERD (new)'!J$12,(ROWS('Chart Data'!$A$5:$A306)-1)*7,0,7,1)),AVERAGE(OFFSET('HAVERD (new)'!K$12,(ROWS('Chart Data'!$A$5:$A306)-1)*7,0,7,1)))</f>
        <v>126.94047619047619</v>
      </c>
      <c r="Q306" s="4">
        <f ca="1">AVERAGE(AVERAGE(OFFSET('HAVERD (new)'!H$12,(ROWS('Chart Data'!$A$5:$A306)-1)*7,0,7,1)),AVERAGE(OFFSET('HAVERD (new)'!I$12,(ROWS('Chart Data'!$A$5:$A306)-1)*7,0,7,1)))</f>
        <v>112.53142857142856</v>
      </c>
      <c r="R306" s="4">
        <f ca="1">AVERAGE(AVERAGE(OFFSET('HAVERD (new)'!L$12,(ROWS('Chart Data'!$A$5:$A306)-1)*7,0,7,1)),AVERAGE(OFFSET('HAVERD (new)'!M$12,(ROWS('Chart Data'!$A$5:$A306)-1)*7,0,7,1)))</f>
        <v>107.73714285714286</v>
      </c>
      <c r="S306" s="57">
        <f>'Fuel demand'!C252</f>
        <v>98.042030202157349</v>
      </c>
      <c r="T306" s="57">
        <f ca="1">AVERAGE(OFFSET(Energy!E$1109,(ROWS('Chart Data'!$A$5:$A306)-1)*7,0,7,1))</f>
        <v>658937.85714285716</v>
      </c>
      <c r="U306" s="57">
        <f ca="1">-AVERAGE(OFFSET('HAVERD (new)'!T$12,(ROWS('Chart Data'!$A$5:$A306)-1)*7,0,7,1))</f>
        <v>-365.93</v>
      </c>
      <c r="V306" s="4">
        <f ca="1">-AVERAGE(OFFSET('HAVERD (new)'!U$12,(ROWS('Chart Data'!$A$5:$A306)-1)*7,0,7,1))*10000</f>
        <v>-49</v>
      </c>
      <c r="W306" s="4"/>
      <c r="Z306" s="4"/>
      <c r="AA306" s="4">
        <f t="shared" ref="AA306" si="435">((C306/C254)-1)*100</f>
        <v>-6.61577608142494</v>
      </c>
      <c r="AB306" s="4">
        <f t="shared" ref="AB306" si="436">((D306/D254)-1)*100</f>
        <v>-8.0645161290322616</v>
      </c>
      <c r="AC306" s="4">
        <f t="shared" ref="AC306" ca="1" si="437">((E306/E254)-1)*100</f>
        <v>1.0465116279069653</v>
      </c>
      <c r="AD306" s="4">
        <f t="shared" ref="AD306" ca="1" si="438">((F306/F254)-1)*100</f>
        <v>-3.6745406824146953</v>
      </c>
      <c r="AE306" s="4">
        <f t="shared" ref="AE306" si="439">((G306/G254)-1)*100</f>
        <v>3.1839220462850149</v>
      </c>
      <c r="AF306" s="4">
        <f t="shared" ref="AF306" ca="1" si="440">((H306/H254)-1)*100</f>
        <v>1.0339734121122657</v>
      </c>
      <c r="AG306" s="4"/>
      <c r="AH306" s="4">
        <f t="shared" ca="1" si="365"/>
        <v>1.5126050420168236</v>
      </c>
      <c r="AI306" s="4">
        <f t="shared" ca="1" si="366"/>
        <v>-0.66555740432612254</v>
      </c>
      <c r="AJ306" s="4">
        <f t="shared" ref="AJ306:AJ315" si="441">-((L306/L254)-1)*100</f>
        <v>-29.174147217235191</v>
      </c>
      <c r="AK306" s="4">
        <f t="shared" ref="AK306:AK313" si="442">((M306/M254)-1)*100</f>
        <v>-15.205747877204455</v>
      </c>
      <c r="AL306" s="4">
        <f t="shared" ref="AL306:AL317" ca="1" si="443">N306</f>
        <v>5.1042857142857141</v>
      </c>
      <c r="AM306" s="4">
        <f t="shared" ref="AM306:AM311" ca="1" si="444">((O306/O254)-1)*100</f>
        <v>16.18716546427741</v>
      </c>
      <c r="AN306" s="4">
        <f t="shared" ref="AN306:AN311" ca="1" si="445">((P306/P254)-1)*100</f>
        <v>23.069642898363398</v>
      </c>
      <c r="AO306" s="4">
        <f t="shared" ref="AO306:AO311" ca="1" si="446">((Q306/Q254)-1)*100</f>
        <v>12.981741512600209</v>
      </c>
      <c r="AP306" s="4">
        <f t="shared" ref="AP306:AP311" ca="1" si="447">((R306/R254)-1)*100</f>
        <v>13.232136690539464</v>
      </c>
      <c r="AQ306" s="4">
        <f t="shared" ref="AQ306:AQ315" si="448">((S306/S254)-1)*100</f>
        <v>-8.9929571027115287</v>
      </c>
      <c r="AR306" s="4">
        <f t="shared" ref="AR306:AR317" ca="1" si="449">((T306/T254)-1)*100</f>
        <v>5.8180405000368252</v>
      </c>
      <c r="AS306" s="57">
        <f t="shared" ref="AS306:AS317" ca="1" si="450">-U306</f>
        <v>365.93</v>
      </c>
      <c r="AT306" s="57">
        <f t="shared" ref="AT306:AT317" ca="1" si="451">-V306</f>
        <v>49</v>
      </c>
      <c r="AW306" s="4">
        <f t="shared" ref="AW306:AW312" si="452">AVERAGE(AA303:AA306)</f>
        <v>-7.0051100056860776</v>
      </c>
      <c r="AX306" s="4">
        <f t="shared" ref="AX306:AX312" si="453">AVERAGE(AB303:AB306)</f>
        <v>-4.1970348480069086</v>
      </c>
      <c r="AY306" s="4">
        <f t="shared" ref="AY306:AY314" ca="1" si="454">AVERAGE(AC303:AC306)</f>
        <v>0.86577608167818787</v>
      </c>
      <c r="AZ306" s="4">
        <f t="shared" ref="AZ306:AZ314" ca="1" si="455">AVERAGE(AD303:AD306)</f>
        <v>-3.1960972918157915</v>
      </c>
      <c r="BA306" s="4">
        <f t="shared" ref="BA306:BA317" si="456">AVERAGE(AE303:AE306)</f>
        <v>1.778781303262772</v>
      </c>
      <c r="BB306" s="4">
        <f t="shared" ref="BB306:BB314" ca="1" si="457">AVERAGE(AF303:AF306)</f>
        <v>0.6946186588157377</v>
      </c>
      <c r="BD306" s="4">
        <f t="shared" ca="1" si="390"/>
        <v>-0.11825578788267621</v>
      </c>
      <c r="BE306" s="4">
        <f t="shared" ca="1" si="391"/>
        <v>-1.3829675370364698</v>
      </c>
      <c r="BF306" s="4">
        <f t="shared" si="433"/>
        <v>-7.4970503316442807</v>
      </c>
      <c r="BG306" s="4">
        <f t="shared" si="434"/>
        <v>-14.357476547097072</v>
      </c>
      <c r="BH306" s="4">
        <f t="shared" ca="1" si="394"/>
        <v>5.5707142857142866</v>
      </c>
      <c r="BI306" s="4">
        <f t="shared" ca="1" si="423"/>
        <v>14.819745399053065</v>
      </c>
      <c r="BJ306" s="4">
        <f t="shared" ref="BJ306:BJ311" ca="1" si="458">AVERAGE(AN303:AN306)</f>
        <v>20.685243594916464</v>
      </c>
      <c r="BK306" s="4">
        <f t="shared" ref="BK306:BK311" ca="1" si="459">AVERAGE(AO303:AO306)</f>
        <v>12.745860187370759</v>
      </c>
      <c r="BL306" s="4">
        <f t="shared" ref="BL306:BL311" ca="1" si="460">AVERAGE(AP303:AP306)</f>
        <v>13.138401322847569</v>
      </c>
      <c r="BM306" s="4">
        <f t="shared" si="399"/>
        <v>-6.7538816482345885</v>
      </c>
      <c r="BN306" s="4">
        <f t="shared" ca="1" si="400"/>
        <v>-0.82051541732063282</v>
      </c>
      <c r="BO306" s="4">
        <f t="shared" ref="BO306:BO318" ca="1" si="461">AVERAGE(AS303:AS306)</f>
        <v>359.49607142857144</v>
      </c>
      <c r="BP306" s="4">
        <f t="shared" ref="BP306:BP318" ca="1" si="462">AVERAGE(AT303:AT306)</f>
        <v>21.1</v>
      </c>
      <c r="BS306" s="74">
        <f t="shared" si="375"/>
        <v>-1.1387288864944123</v>
      </c>
      <c r="BT306" s="74">
        <f t="shared" si="376"/>
        <v>-0.18413089516392878</v>
      </c>
      <c r="BU306" s="74">
        <f t="shared" ca="1" si="403"/>
        <v>0.84830742291150862</v>
      </c>
      <c r="BV306" s="74">
        <f t="shared" ca="1" si="404"/>
        <v>0.10709753933722405</v>
      </c>
      <c r="BW306" s="74">
        <f t="shared" si="405"/>
        <v>0.90519187032198523</v>
      </c>
      <c r="BX306" s="74">
        <f t="shared" ca="1" si="406"/>
        <v>0.35036039775358946</v>
      </c>
      <c r="BZ306" s="74">
        <f t="shared" ca="1" si="407"/>
        <v>0.21224164310368812</v>
      </c>
      <c r="CA306" s="74">
        <f t="shared" ca="1" si="408"/>
        <v>-1.1685094769055373</v>
      </c>
      <c r="CB306" s="74">
        <f t="shared" si="409"/>
        <v>0.32091706049348134</v>
      </c>
      <c r="CC306" s="74">
        <f t="shared" si="410"/>
        <v>-2.0414247186413914</v>
      </c>
      <c r="CD306" s="74">
        <f t="shared" ca="1" si="411"/>
        <v>-0.29414866799894251</v>
      </c>
      <c r="CE306" s="74">
        <f t="shared" ref="CE306:CE311" ca="1" si="463">(O306-AVERAGE(O$161:O$265))/STDEV(O$161:O$265)</f>
        <v>2.0617220944624028</v>
      </c>
      <c r="CF306" s="74">
        <f t="shared" ref="CF306:CF311" ca="1" si="464">(P306-AVERAGE(P$161:P$265))/STDEV(P$161:P$265)</f>
        <v>2.9962542505443142</v>
      </c>
      <c r="CG306" s="74">
        <f t="shared" ref="CG306:CG311" ca="1" si="465">(Q306-AVERAGE(Q$161:Q$265))/STDEV(Q$161:Q$265)</f>
        <v>1.3063139990214185</v>
      </c>
      <c r="CH306" s="74">
        <f t="shared" ref="CH306:CH311" ca="1" si="466">(R306-AVERAGE(R$161:R$265))/STDEV(R$161:R$265)</f>
        <v>0.81073804970115582</v>
      </c>
      <c r="CI306" s="74">
        <f t="shared" si="416"/>
        <v>-0.89905768667205044</v>
      </c>
      <c r="CJ306" s="74">
        <f t="shared" ca="1" si="417"/>
        <v>0.34516028716042974</v>
      </c>
      <c r="CK306" s="74">
        <f t="shared" ca="1" si="418"/>
        <v>-2.1135545263120501</v>
      </c>
      <c r="CL306" s="74">
        <f t="shared" ca="1" si="419"/>
        <v>0.72267489646049199</v>
      </c>
    </row>
    <row r="307" spans="1:90" x14ac:dyDescent="0.35">
      <c r="A307" s="73" t="s">
        <v>3089</v>
      </c>
      <c r="B307" s="41">
        <f t="shared" si="420"/>
        <v>45950</v>
      </c>
      <c r="C307" s="57">
        <f>'HAVERW (new)'!B362</f>
        <v>315</v>
      </c>
      <c r="D307" s="57">
        <f>'HAVERW (new)'!C362-'HAVERW (new)'!B362</f>
        <v>62</v>
      </c>
      <c r="E307" s="4">
        <f ca="1">AVERAGE(OFFSET('HAVERD (new)'!B$12,(ROWS('Chart Data'!$A$5:$A307)-1)*7,0,7,1))</f>
        <v>123</v>
      </c>
      <c r="F307" s="4">
        <f ca="1">AVERAGE(OFFSET('HAVERD (new)'!C$12,(ROWS('Chart Data'!$A$5:$A307)-1)*7,0,7,1))</f>
        <v>103.85714285714286</v>
      </c>
      <c r="G307" s="57">
        <f>'HAVERW (new)'!Q362</f>
        <v>41610</v>
      </c>
      <c r="H307" s="4">
        <f ca="1">AVERAGE(OFFSET('HAVERD (new)'!O$12,(ROWS('Chart Data'!$A$5:$A307)-1)*7,0,7,1))</f>
        <v>98.142857142857139</v>
      </c>
      <c r="I307" s="4">
        <f ca="1">AVERAGE(OFFSET('HAVERD (new)'!P$12,(ROWS('Chart Data'!$A$5:$A307)-1)*7,0,7,1))</f>
        <v>107</v>
      </c>
      <c r="J307" s="4">
        <f ca="1">AVERAGE(OFFSET('HAVERD (new)'!Q$12,(ROWS('Chart Data'!$A$5:$A307)-1)*7,0,7,1))</f>
        <v>83.714285714285708</v>
      </c>
      <c r="K307" s="4">
        <f ca="1">AVERAGE(OFFSET('HAVERD (new)'!R$12,(ROWS('Chart Data'!$A$5:$A307)-1)*7,0,7,1))</f>
        <v>84.285714285714292</v>
      </c>
      <c r="L307" s="57">
        <f>'HAVERW (new)'!D362</f>
        <v>4309</v>
      </c>
      <c r="M307" s="57">
        <f>'HAVERW (new)'!F362</f>
        <v>95.257142857142853</v>
      </c>
      <c r="N307" s="4">
        <f ca="1">AVERAGE(OFFSET('HAVERD (new)'!D$12,(ROWS('Chart Data'!$A$5:$A307)-1)*7,0,7,1))</f>
        <v>6.3657142857142857</v>
      </c>
      <c r="O307" s="4">
        <f ca="1">AVERAGE(OFFSET('HAVERD (new)'!E$12,(ROWS('Chart Data'!$A$5:$A307)-1)*7,0,7,1))</f>
        <v>113.18285714285717</v>
      </c>
      <c r="P307" s="4">
        <f ca="1">AVERAGE(AVERAGE(OFFSET('HAVERD (new)'!F$12,(ROWS('Chart Data'!$A$5:$A307)-1)*7,0,7,1)),AVERAGE(OFFSET('HAVERD (new)'!J$12,(ROWS('Chart Data'!$A$5:$A307)-1)*7,0,7,1)),AVERAGE(OFFSET('HAVERD (new)'!K$12,(ROWS('Chart Data'!$A$5:$A307)-1)*7,0,7,1)))</f>
        <v>126.13333333333333</v>
      </c>
      <c r="Q307" s="4">
        <f ca="1">AVERAGE(AVERAGE(OFFSET('HAVERD (new)'!H$12,(ROWS('Chart Data'!$A$5:$A307)-1)*7,0,7,1)),AVERAGE(OFFSET('HAVERD (new)'!I$12,(ROWS('Chart Data'!$A$5:$A307)-1)*7,0,7,1)))</f>
        <v>111.44499999999999</v>
      </c>
      <c r="R307" s="4">
        <f ca="1">AVERAGE(AVERAGE(OFFSET('HAVERD (new)'!L$12,(ROWS('Chart Data'!$A$5:$A307)-1)*7,0,7,1)),AVERAGE(OFFSET('HAVERD (new)'!M$12,(ROWS('Chart Data'!$A$5:$A307)-1)*7,0,7,1)))</f>
        <v>108.38428571428571</v>
      </c>
      <c r="S307" s="57">
        <f>'Fuel demand'!C253</f>
        <v>99.030087379062863</v>
      </c>
      <c r="T307" s="57">
        <f ca="1">AVERAGE(OFFSET(Energy!E$1109,(ROWS('Chart Data'!$A$5:$A307)-1)*7,0,7,1))</f>
        <v>646503.28571428568</v>
      </c>
      <c r="U307" s="57">
        <f ca="1">-AVERAGE(OFFSET('HAVERD (new)'!T$12,(ROWS('Chart Data'!$A$5:$A307)-1)*7,0,7,1))</f>
        <v>-242.16285714285718</v>
      </c>
      <c r="V307" s="4">
        <f ca="1">-AVERAGE(OFFSET('HAVERD (new)'!U$12,(ROWS('Chart Data'!$A$5:$A307)-1)*7,0,7,1))*10000</f>
        <v>-42.4</v>
      </c>
      <c r="W307" s="4"/>
      <c r="Z307" s="4"/>
      <c r="AA307" s="4">
        <f t="shared" ref="AA307:AA312" si="467">((C307/C255)-1)*100</f>
        <v>-23.170731707317071</v>
      </c>
      <c r="AB307" s="4">
        <f t="shared" ref="AB307:AB312" si="468">((D307/D255)-1)*100</f>
        <v>6.8965517241379226</v>
      </c>
      <c r="AC307" s="4">
        <f t="shared" ref="AC307:AC312" ca="1" si="469">((E307/E255)-1)*100</f>
        <v>-0.9205983889528202</v>
      </c>
      <c r="AD307" s="4">
        <f t="shared" ref="AD307:AD312" ca="1" si="470">((F307/F255)-1)*100</f>
        <v>-5.2151238591916504</v>
      </c>
      <c r="AE307" s="4">
        <f t="shared" ref="AE307:AE312" si="471">((G307/G255)-1)*100</f>
        <v>1.0932944606413919</v>
      </c>
      <c r="AF307" s="4">
        <f t="shared" ref="AF307:AF312" ca="1" si="472">((H307/H255)-1)*100</f>
        <v>0</v>
      </c>
      <c r="AG307" s="4"/>
      <c r="AH307" s="4">
        <f t="shared" ca="1" si="365"/>
        <v>-3.300330033003307</v>
      </c>
      <c r="AI307" s="4">
        <f t="shared" ca="1" si="366"/>
        <v>-1.0067114093959662</v>
      </c>
      <c r="AJ307" s="4">
        <f t="shared" si="441"/>
        <v>1.6434603971695938</v>
      </c>
      <c r="AK307" s="4">
        <f t="shared" si="442"/>
        <v>-10.388388657438519</v>
      </c>
      <c r="AL307" s="4">
        <f t="shared" ca="1" si="443"/>
        <v>6.3657142857142857</v>
      </c>
      <c r="AM307" s="4">
        <f t="shared" ca="1" si="444"/>
        <v>14.988171434376895</v>
      </c>
      <c r="AN307" s="4">
        <f t="shared" ca="1" si="445"/>
        <v>21.50793141095626</v>
      </c>
      <c r="AO307" s="4">
        <f t="shared" ca="1" si="446"/>
        <v>11.785146230673327</v>
      </c>
      <c r="AP307" s="4">
        <f t="shared" ca="1" si="447"/>
        <v>13.838790024907732</v>
      </c>
      <c r="AQ307" s="4">
        <f t="shared" si="448"/>
        <v>-5.7579764245984872</v>
      </c>
      <c r="AR307" s="4">
        <f t="shared" ca="1" si="449"/>
        <v>-1.4804310500406315</v>
      </c>
      <c r="AS307" s="57">
        <f t="shared" ca="1" si="450"/>
        <v>242.16285714285718</v>
      </c>
      <c r="AT307" s="57">
        <f t="shared" ca="1" si="451"/>
        <v>42.4</v>
      </c>
      <c r="AW307" s="4">
        <f t="shared" si="452"/>
        <v>-13.140258685940005</v>
      </c>
      <c r="AX307" s="4">
        <f t="shared" si="453"/>
        <v>-2.9039313997310465</v>
      </c>
      <c r="AY307" s="4">
        <f t="shared" ca="1" si="454"/>
        <v>0.37759896150419969</v>
      </c>
      <c r="AZ307" s="4">
        <f t="shared" ca="1" si="455"/>
        <v>-4.0453328020682493</v>
      </c>
      <c r="BA307" s="4">
        <f t="shared" si="456"/>
        <v>1.7308884555016668</v>
      </c>
      <c r="BB307" s="4">
        <f t="shared" ca="1" si="457"/>
        <v>0.40601837021544962</v>
      </c>
      <c r="BD307" s="4">
        <f t="shared" ca="1" si="390"/>
        <v>-0.98412133039124938</v>
      </c>
      <c r="BE307" s="4">
        <f t="shared" ca="1" si="391"/>
        <v>-1.0719444247552361</v>
      </c>
      <c r="BF307" s="4">
        <f t="shared" si="433"/>
        <v>-16.208200375042622</v>
      </c>
      <c r="BG307" s="4">
        <f t="shared" si="434"/>
        <v>-12.963385425853486</v>
      </c>
      <c r="BH307" s="4">
        <f t="shared" ca="1" si="394"/>
        <v>5.9103571428571433</v>
      </c>
      <c r="BI307" s="4">
        <f t="shared" ca="1" si="423"/>
        <v>15.467001301424343</v>
      </c>
      <c r="BJ307" s="4">
        <f t="shared" ca="1" si="458"/>
        <v>21.949812876202142</v>
      </c>
      <c r="BK307" s="4">
        <f t="shared" ca="1" si="459"/>
        <v>12.660944962080068</v>
      </c>
      <c r="BL307" s="4">
        <f t="shared" ca="1" si="460"/>
        <v>13.559538219291872</v>
      </c>
      <c r="BM307" s="4">
        <f t="shared" si="399"/>
        <v>-7.7142585856895565</v>
      </c>
      <c r="BN307" s="4">
        <f t="shared" ca="1" si="400"/>
        <v>-0.61571235166060756</v>
      </c>
      <c r="BO307" s="4">
        <f t="shared" ca="1" si="461"/>
        <v>326.29285714285714</v>
      </c>
      <c r="BP307" s="4">
        <f t="shared" ca="1" si="462"/>
        <v>29.9</v>
      </c>
      <c r="BS307" s="74">
        <f t="shared" ref="BS307:BS312" si="473">(C307-AVERAGE(C$161:C$194,C$196:C$265))/STDEV(C$161:C$194,C$196:C$265)</f>
        <v>-3.0494474152445759</v>
      </c>
      <c r="BT307" s="74">
        <f t="shared" ref="BT307:BT312" si="474">(D307-AVERAGE(D$161:D$194,D$196:D$265))/STDEV(D$161:D$194,D$196:D$265)</f>
        <v>0.23036289481547792</v>
      </c>
      <c r="BU307" s="74">
        <f t="shared" ref="BU307:BU313" ca="1" si="475">(E307-AVERAGE(E$161:E$265))/STDEV(E$161:E$265)</f>
        <v>0.71644616546412332</v>
      </c>
      <c r="BV307" s="74">
        <f t="shared" ref="BV307:BV313" ca="1" si="476">(F307-AVERAGE(F$161:F$265))/STDEV(F$161:F$265)</f>
        <v>1.5353143751138191E-2</v>
      </c>
      <c r="BW307" s="74">
        <f t="shared" ref="BW307:BW313" si="477">(G307-AVERAGE(G$161:G$265))/STDEV(G$161:G$265)</f>
        <v>0.75946198787535224</v>
      </c>
      <c r="BX307" s="74">
        <f t="shared" ref="BX307:BX313" ca="1" si="478">(H307-AVERAGE(H$161:H$265))/STDEV(H$161:H$265)</f>
        <v>0.43247611597708635</v>
      </c>
      <c r="BZ307" s="74">
        <f t="shared" ca="1" si="407"/>
        <v>-0.42532663048461988</v>
      </c>
      <c r="CA307" s="74">
        <f t="shared" ca="1" si="408"/>
        <v>-1.5033890449555403</v>
      </c>
      <c r="CB307" s="74">
        <f t="shared" si="409"/>
        <v>-0.30865585499810794</v>
      </c>
      <c r="CC307" s="74">
        <f t="shared" si="410"/>
        <v>-1.8878169969502017</v>
      </c>
      <c r="CD307" s="74">
        <f t="shared" ca="1" si="411"/>
        <v>-0.18302251350830256</v>
      </c>
      <c r="CE307" s="74">
        <f t="shared" ca="1" si="463"/>
        <v>1.9154493026148964</v>
      </c>
      <c r="CF307" s="74">
        <f t="shared" ca="1" si="464"/>
        <v>2.8954651213032743</v>
      </c>
      <c r="CG307" s="74">
        <f t="shared" ca="1" si="465"/>
        <v>1.1831906523933831</v>
      </c>
      <c r="CH307" s="74">
        <f t="shared" ca="1" si="466"/>
        <v>0.8814953989379184</v>
      </c>
      <c r="CI307" s="74">
        <f t="shared" si="416"/>
        <v>-0.65931987489998911</v>
      </c>
      <c r="CJ307" s="74">
        <f t="shared" ca="1" si="417"/>
        <v>0.20319404183840042</v>
      </c>
      <c r="CK307" s="74">
        <f t="shared" ca="1" si="418"/>
        <v>-0.54450654737966275</v>
      </c>
      <c r="CL307" s="74">
        <f t="shared" ca="1" si="419"/>
        <v>0.73290999697442227</v>
      </c>
    </row>
    <row r="308" spans="1:90" ht="15" customHeight="1" x14ac:dyDescent="0.35">
      <c r="A308" s="73" t="s">
        <v>3320</v>
      </c>
      <c r="B308" s="41">
        <f t="shared" si="420"/>
        <v>45957</v>
      </c>
      <c r="C308" s="57">
        <f>'HAVERW (new)'!B363</f>
        <v>335</v>
      </c>
      <c r="D308" s="57">
        <f>'HAVERW (new)'!C363-'HAVERW (new)'!B363</f>
        <v>50</v>
      </c>
      <c r="E308" s="4">
        <f ca="1">AVERAGE(OFFSET('HAVERD (new)'!B$12,(ROWS('Chart Data'!$A$5:$A308)-1)*7,0,7,1))</f>
        <v>122</v>
      </c>
      <c r="F308" s="4">
        <f ca="1">AVERAGE(OFFSET('HAVERD (new)'!C$12,(ROWS('Chart Data'!$A$5:$A308)-1)*7,0,7,1))</f>
        <v>103.71428571428571</v>
      </c>
      <c r="G308" s="57">
        <f>'HAVERW (new)'!Q363</f>
        <v>39373</v>
      </c>
      <c r="H308" s="4">
        <f ca="1">AVERAGE(OFFSET('HAVERD (new)'!O$12,(ROWS('Chart Data'!$A$5:$A308)-1)*7,0,7,1))</f>
        <v>98.285714285714292</v>
      </c>
      <c r="I308" s="4">
        <f ca="1">AVERAGE(OFFSET('HAVERD (new)'!P$12,(ROWS('Chart Data'!$A$5:$A308)-1)*7,0,7,1))</f>
        <v>104</v>
      </c>
      <c r="J308" s="4">
        <f ca="1">AVERAGE(OFFSET('HAVERD (new)'!Q$12,(ROWS('Chart Data'!$A$5:$A308)-1)*7,0,7,1))</f>
        <v>85.714285714285708</v>
      </c>
      <c r="K308" s="4">
        <f ca="1">AVERAGE(OFFSET('HAVERD (new)'!R$12,(ROWS('Chart Data'!$A$5:$A308)-1)*7,0,7,1))</f>
        <v>80.285714285714292</v>
      </c>
      <c r="L308" s="57">
        <f>'HAVERW (new)'!D363</f>
        <v>6180</v>
      </c>
      <c r="M308" s="57">
        <f>'HAVERW (new)'!F363</f>
        <v>95.742857142857133</v>
      </c>
      <c r="N308" s="4">
        <f ca="1">AVERAGE(OFFSET('HAVERD (new)'!D$12,(ROWS('Chart Data'!$A$5:$A308)-1)*7,0,7,1))</f>
        <v>5.4185714285714282</v>
      </c>
      <c r="O308" s="4">
        <f ca="1">AVERAGE(OFFSET('HAVERD (new)'!E$12,(ROWS('Chart Data'!$A$5:$A308)-1)*7,0,7,1))</f>
        <v>119.40142857142857</v>
      </c>
      <c r="P308" s="4">
        <f ca="1">AVERAGE(AVERAGE(OFFSET('HAVERD (new)'!F$12,(ROWS('Chart Data'!$A$5:$A308)-1)*7,0,7,1)),AVERAGE(OFFSET('HAVERD (new)'!J$12,(ROWS('Chart Data'!$A$5:$A308)-1)*7,0,7,1)),AVERAGE(OFFSET('HAVERD (new)'!K$12,(ROWS('Chart Data'!$A$5:$A308)-1)*7,0,7,1)))</f>
        <v>136.18428571428572</v>
      </c>
      <c r="Q308" s="4">
        <f ca="1">AVERAGE(AVERAGE(OFFSET('HAVERD (new)'!H$12,(ROWS('Chart Data'!$A$5:$A308)-1)*7,0,7,1)),AVERAGE(OFFSET('HAVERD (new)'!I$12,(ROWS('Chart Data'!$A$5:$A308)-1)*7,0,7,1)))</f>
        <v>116.04142857142855</v>
      </c>
      <c r="R308" s="4">
        <f ca="1">AVERAGE(AVERAGE(OFFSET('HAVERD (new)'!L$12,(ROWS('Chart Data'!$A$5:$A308)-1)*7,0,7,1)),AVERAGE(OFFSET('HAVERD (new)'!M$12,(ROWS('Chart Data'!$A$5:$A308)-1)*7,0,7,1)))</f>
        <v>112.29785714285714</v>
      </c>
      <c r="S308" s="57">
        <f>'Fuel demand'!C254</f>
        <v>100.27183522273563</v>
      </c>
      <c r="T308" s="57">
        <f ca="1">AVERAGE(OFFSET(Energy!E$1109,(ROWS('Chart Data'!$A$5:$A308)-1)*7,0,7,1))</f>
        <v>644194.57142857148</v>
      </c>
      <c r="U308" s="57">
        <f ca="1">-AVERAGE(OFFSET('HAVERD (new)'!T$12,(ROWS('Chart Data'!$A$5:$A308)-1)*7,0,7,1))</f>
        <v>-602.12428571428575</v>
      </c>
      <c r="V308" s="4">
        <f ca="1">-AVERAGE(OFFSET('HAVERD (new)'!U$12,(ROWS('Chart Data'!$A$5:$A308)-1)*7,0,7,1))*10000</f>
        <v>-32.199999999999996</v>
      </c>
      <c r="AA308" s="4">
        <f t="shared" si="467"/>
        <v>-14.974619289340097</v>
      </c>
      <c r="AB308" s="4">
        <f t="shared" si="468"/>
        <v>-9.0909090909090935</v>
      </c>
      <c r="AC308" s="4">
        <f t="shared" ca="1" si="469"/>
        <v>-0.46620046620046152</v>
      </c>
      <c r="AD308" s="4">
        <f t="shared" ca="1" si="470"/>
        <v>-3.3288948069241098</v>
      </c>
      <c r="AE308" s="4">
        <f t="shared" si="471"/>
        <v>2.9063537283395613</v>
      </c>
      <c r="AF308" s="4">
        <f t="shared" ca="1" si="472"/>
        <v>0.87976539589442737</v>
      </c>
      <c r="AG308" s="4"/>
      <c r="AH308" s="4">
        <f t="shared" ca="1" si="365"/>
        <v>-1.9607843137254943</v>
      </c>
      <c r="AI308" s="4">
        <f t="shared" ca="1" si="366"/>
        <v>-10.509554140127374</v>
      </c>
      <c r="AJ308" s="4">
        <f t="shared" si="441"/>
        <v>-64.143426294820728</v>
      </c>
      <c r="AK308" s="4">
        <f t="shared" si="442"/>
        <v>-13.152779577556062</v>
      </c>
      <c r="AL308" s="4">
        <f t="shared" ca="1" si="443"/>
        <v>5.4185714285714282</v>
      </c>
      <c r="AM308" s="4">
        <f t="shared" ca="1" si="444"/>
        <v>13.307123974784796</v>
      </c>
      <c r="AN308" s="4">
        <f t="shared" ca="1" si="445"/>
        <v>17.916737103816804</v>
      </c>
      <c r="AO308" s="4">
        <f t="shared" ca="1" si="446"/>
        <v>11.834071055367001</v>
      </c>
      <c r="AP308" s="4">
        <f t="shared" ca="1" si="447"/>
        <v>13.602664893924521</v>
      </c>
      <c r="AQ308" s="4">
        <f t="shared" si="448"/>
        <v>-4.2958828153292554</v>
      </c>
      <c r="AR308" s="4">
        <f t="shared" ca="1" si="449"/>
        <v>-7.3143820951269811</v>
      </c>
      <c r="AS308" s="57">
        <f t="shared" ca="1" si="450"/>
        <v>602.12428571428575</v>
      </c>
      <c r="AT308" s="57">
        <f t="shared" ca="1" si="451"/>
        <v>32.199999999999996</v>
      </c>
      <c r="AW308" s="4">
        <f t="shared" si="452"/>
        <v>-10.983670199272595</v>
      </c>
      <c r="AX308" s="4">
        <f t="shared" si="453"/>
        <v>-2.5647183739508579</v>
      </c>
      <c r="AY308" s="4">
        <f t="shared" ca="1" si="454"/>
        <v>0.17444376412267537</v>
      </c>
      <c r="AZ308" s="4">
        <f t="shared" ca="1" si="455"/>
        <v>-3.7707856704659455</v>
      </c>
      <c r="BA308" s="4">
        <f t="shared" si="456"/>
        <v>2.2485304485047433</v>
      </c>
      <c r="BB308" s="4">
        <f t="shared" ca="1" si="457"/>
        <v>0.80738207042272969</v>
      </c>
      <c r="BD308" s="4">
        <f t="shared" ca="1" si="390"/>
        <v>-0.93712732617799444</v>
      </c>
      <c r="BE308" s="4">
        <f t="shared" ca="1" si="391"/>
        <v>-3.4493329597870823</v>
      </c>
      <c r="BF308" s="4">
        <f t="shared" si="433"/>
        <v>-30.200269200689132</v>
      </c>
      <c r="BG308" s="4">
        <f t="shared" si="434"/>
        <v>-13.0514226122651</v>
      </c>
      <c r="BH308" s="4">
        <f t="shared" ca="1" si="394"/>
        <v>5.854285714285715</v>
      </c>
      <c r="BI308" s="4">
        <f t="shared" ca="1" si="423"/>
        <v>15.384306388837155</v>
      </c>
      <c r="BJ308" s="4">
        <f t="shared" ca="1" si="458"/>
        <v>21.840791915450701</v>
      </c>
      <c r="BK308" s="4">
        <f t="shared" ca="1" si="459"/>
        <v>12.490975450882765</v>
      </c>
      <c r="BL308" s="4">
        <f t="shared" ca="1" si="460"/>
        <v>13.816177784882592</v>
      </c>
      <c r="BM308" s="4">
        <f t="shared" si="399"/>
        <v>-6.9383144818562368</v>
      </c>
      <c r="BN308" s="4">
        <f t="shared" ca="1" si="400"/>
        <v>-0.99451591398442574</v>
      </c>
      <c r="BO308" s="4">
        <f t="shared" ca="1" si="461"/>
        <v>393.84678571428572</v>
      </c>
      <c r="BP308" s="4">
        <f t="shared" ca="1" si="462"/>
        <v>37.25</v>
      </c>
      <c r="BS308" s="74">
        <f t="shared" si="473"/>
        <v>-2.3145556734175896</v>
      </c>
      <c r="BT308" s="74">
        <f t="shared" si="474"/>
        <v>-0.76442220113509818</v>
      </c>
      <c r="BU308" s="74">
        <f t="shared" ca="1" si="475"/>
        <v>0.6010675651976608</v>
      </c>
      <c r="BV308" s="74">
        <f t="shared" ca="1" si="476"/>
        <v>2.2468015245535647E-3</v>
      </c>
      <c r="BW308" s="74">
        <f t="shared" si="477"/>
        <v>0.32305268796488651</v>
      </c>
      <c r="BX308" s="74">
        <f t="shared" ca="1" si="478"/>
        <v>0.45984802205158715</v>
      </c>
      <c r="BZ308" s="74">
        <f t="shared" ca="1" si="407"/>
        <v>7.0559804528506229E-2</v>
      </c>
      <c r="CA308" s="74">
        <f t="shared" ca="1" si="408"/>
        <v>-2.8429073171555519</v>
      </c>
      <c r="CB308" s="74">
        <f t="shared" si="409"/>
        <v>0.5053945422961309</v>
      </c>
      <c r="CC308" s="74">
        <f t="shared" si="410"/>
        <v>-1.8583104289417249</v>
      </c>
      <c r="CD308" s="74">
        <f t="shared" ca="1" si="411"/>
        <v>-0.26646151738972307</v>
      </c>
      <c r="CE308" s="74">
        <f t="shared" ca="1" si="463"/>
        <v>2.8905265811940852</v>
      </c>
      <c r="CF308" s="74">
        <f t="shared" ca="1" si="464"/>
        <v>4.150542496459976</v>
      </c>
      <c r="CG308" s="74">
        <f t="shared" ca="1" si="465"/>
        <v>1.7040971188966103</v>
      </c>
      <c r="CH308" s="74">
        <f t="shared" ca="1" si="466"/>
        <v>1.3093977349955612</v>
      </c>
      <c r="CI308" s="74">
        <f t="shared" si="416"/>
        <v>-0.3580276847585947</v>
      </c>
      <c r="CJ308" s="74">
        <f t="shared" ca="1" si="417"/>
        <v>0.17683531282655299</v>
      </c>
      <c r="CK308" s="74">
        <f t="shared" ref="CK308:CK318" ca="1" si="479">(U308-AVERAGE(U$161:U$265))/STDEV(U$161:U$265)</f>
        <v>-5.107888548089873</v>
      </c>
      <c r="CL308" s="74">
        <f t="shared" ref="CL308:CL318" ca="1" si="480">(V308-AVERAGE(V$161:V$265))/STDEV(V$161:V$265)</f>
        <v>0.74872787958685993</v>
      </c>
    </row>
    <row r="309" spans="1:90" x14ac:dyDescent="0.35">
      <c r="A309" s="73" t="s">
        <v>3321</v>
      </c>
      <c r="B309" s="41">
        <f t="shared" si="420"/>
        <v>45964</v>
      </c>
      <c r="C309" s="57">
        <f>'HAVERW (new)'!B364</f>
        <v>375</v>
      </c>
      <c r="D309" s="57">
        <f>'HAVERW (new)'!C364-'HAVERW (new)'!B364</f>
        <v>51</v>
      </c>
      <c r="E309" s="4">
        <f ca="1">AVERAGE(OFFSET('HAVERD (new)'!B$12,(ROWS('Chart Data'!$A$5:$A309)-1)*7,0,7,1))</f>
        <v>123.57142857142857</v>
      </c>
      <c r="F309" s="4">
        <f ca="1">AVERAGE(OFFSET('HAVERD (new)'!C$12,(ROWS('Chart Data'!$A$5:$A309)-1)*7,0,7,1))</f>
        <v>106.57142857142857</v>
      </c>
      <c r="G309" s="57">
        <f>'HAVERW (new)'!Q364</f>
        <v>34902</v>
      </c>
      <c r="H309" s="4">
        <f ca="1">AVERAGE(OFFSET('HAVERD (new)'!O$12,(ROWS('Chart Data'!$A$5:$A309)-1)*7,0,7,1))</f>
        <v>97.428571428571431</v>
      </c>
      <c r="I309" s="4">
        <f ca="1">AVERAGE(OFFSET('HAVERD (new)'!P$12,(ROWS('Chart Data'!$A$5:$A309)-1)*7,0,7,1))</f>
        <v>98.714285714285708</v>
      </c>
      <c r="J309" s="4">
        <f ca="1">AVERAGE(OFFSET('HAVERD (new)'!Q$12,(ROWS('Chart Data'!$A$5:$A309)-1)*7,0,7,1))</f>
        <v>85.714285714285708</v>
      </c>
      <c r="K309" s="4">
        <f ca="1">AVERAGE(OFFSET('HAVERD (new)'!R$12,(ROWS('Chart Data'!$A$5:$A309)-1)*7,0,7,1))</f>
        <v>84.857142857142861</v>
      </c>
      <c r="L309" s="57">
        <f>'HAVERW (new)'!D364</f>
        <v>6240</v>
      </c>
      <c r="M309" s="57">
        <f>'HAVERW (new)'!F364</f>
        <v>92.614285714285714</v>
      </c>
      <c r="N309" s="4">
        <f ca="1">AVERAGE(OFFSET('HAVERD (new)'!D$12,(ROWS('Chart Data'!$A$5:$A309)-1)*7,0,7,1))</f>
        <v>6.6857142857142851</v>
      </c>
      <c r="O309" s="4">
        <f ca="1">AVERAGE(OFFSET('HAVERD (new)'!E$12,(ROWS('Chart Data'!$A$5:$A309)-1)*7,0,7,1))</f>
        <v>118.04428571428572</v>
      </c>
      <c r="P309" s="4">
        <f ca="1">AVERAGE(AVERAGE(OFFSET('HAVERD (new)'!F$12,(ROWS('Chart Data'!$A$5:$A309)-1)*7,0,7,1)),AVERAGE(OFFSET('HAVERD (new)'!J$12,(ROWS('Chart Data'!$A$5:$A309)-1)*7,0,7,1)),AVERAGE(OFFSET('HAVERD (new)'!K$12,(ROWS('Chart Data'!$A$5:$A309)-1)*7,0,7,1)))</f>
        <v>133.71095238095236</v>
      </c>
      <c r="Q309" s="4">
        <f ca="1">AVERAGE(AVERAGE(OFFSET('HAVERD (new)'!H$12,(ROWS('Chart Data'!$A$5:$A309)-1)*7,0,7,1)),AVERAGE(OFFSET('HAVERD (new)'!I$12,(ROWS('Chart Data'!$A$5:$A309)-1)*7,0,7,1)))</f>
        <v>112.60142857142857</v>
      </c>
      <c r="R309" s="4">
        <f ca="1">AVERAGE(AVERAGE(OFFSET('HAVERD (new)'!L$12,(ROWS('Chart Data'!$A$5:$A309)-1)*7,0,7,1)),AVERAGE(OFFSET('HAVERD (new)'!M$12,(ROWS('Chart Data'!$A$5:$A309)-1)*7,0,7,1)))</f>
        <v>109.27357142857142</v>
      </c>
      <c r="S309" s="57">
        <f>'Fuel demand'!C255</f>
        <v>100.73989121703437</v>
      </c>
      <c r="T309" s="57">
        <f ca="1">AVERAGE(OFFSET(Energy!E$1109,(ROWS('Chart Data'!$A$5:$A309)-1)*7,0,7,1))</f>
        <v>676801.71428571432</v>
      </c>
      <c r="U309" s="57">
        <f ca="1">-AVERAGE(OFFSET('HAVERD (new)'!T$12,(ROWS('Chart Data'!$A$5:$A309)-1)*7,0,7,1))</f>
        <v>-364.27714285714285</v>
      </c>
      <c r="V309" s="4">
        <f ca="1">-AVERAGE(OFFSET('HAVERD (new)'!U$12,(ROWS('Chart Data'!$A$5:$A309)-1)*7,0,7,1))*10000</f>
        <v>-17.399999999999999</v>
      </c>
      <c r="AA309" s="4">
        <f t="shared" si="467"/>
        <v>-6.9478908188585597</v>
      </c>
      <c r="AB309" s="4">
        <f t="shared" si="468"/>
        <v>-8.9285714285714306</v>
      </c>
      <c r="AC309" s="4">
        <f t="shared" ca="1" si="469"/>
        <v>-0.11547344110853786</v>
      </c>
      <c r="AD309" s="4">
        <f t="shared" ca="1" si="470"/>
        <v>-1.8421052631578894</v>
      </c>
      <c r="AE309" s="4">
        <f t="shared" si="471"/>
        <v>3.0439018629506043</v>
      </c>
      <c r="AF309" s="4">
        <f t="shared" ca="1" si="472"/>
        <v>1.3372956909361244</v>
      </c>
      <c r="AG309" s="4"/>
      <c r="AH309" s="4">
        <f t="shared" ca="1" si="365"/>
        <v>1.6949152542372836</v>
      </c>
      <c r="AI309" s="4">
        <f t="shared" ca="1" si="366"/>
        <v>0.50761421319798217</v>
      </c>
      <c r="AJ309" s="4">
        <f t="shared" si="441"/>
        <v>-25.958821154622534</v>
      </c>
      <c r="AK309" s="4">
        <f t="shared" si="442"/>
        <v>-12.639805956070605</v>
      </c>
      <c r="AL309" s="4">
        <f t="shared" ca="1" si="443"/>
        <v>6.6857142857142851</v>
      </c>
      <c r="AM309" s="4">
        <f t="shared" ca="1" si="444"/>
        <v>17.557262768530379</v>
      </c>
      <c r="AN309" s="4">
        <f t="shared" ca="1" si="445"/>
        <v>24.521833993356879</v>
      </c>
      <c r="AO309" s="4">
        <f t="shared" ca="1" si="446"/>
        <v>15.000000000000014</v>
      </c>
      <c r="AP309" s="4">
        <f t="shared" ca="1" si="447"/>
        <v>17.10900002296507</v>
      </c>
      <c r="AQ309" s="4">
        <f t="shared" si="448"/>
        <v>-3.2400347914604333</v>
      </c>
      <c r="AR309" s="4">
        <f t="shared" ca="1" si="449"/>
        <v>-5.7385229540918186</v>
      </c>
      <c r="AS309" s="57">
        <f t="shared" ca="1" si="450"/>
        <v>364.27714285714285</v>
      </c>
      <c r="AT309" s="57">
        <f t="shared" ca="1" si="451"/>
        <v>17.399999999999999</v>
      </c>
      <c r="AW309" s="4">
        <f t="shared" si="452"/>
        <v>-12.927254474235168</v>
      </c>
      <c r="AX309" s="4">
        <f t="shared" si="453"/>
        <v>-4.7968612310937155</v>
      </c>
      <c r="AY309" s="4">
        <f t="shared" ca="1" si="454"/>
        <v>-0.11394016708871357</v>
      </c>
      <c r="AZ309" s="4">
        <f t="shared" ca="1" si="455"/>
        <v>-3.5151661529220863</v>
      </c>
      <c r="BA309" s="4">
        <f t="shared" si="456"/>
        <v>2.5568680245541433</v>
      </c>
      <c r="BB309" s="4">
        <f t="shared" ca="1" si="457"/>
        <v>0.81275862473570437</v>
      </c>
      <c r="BD309" s="4">
        <f t="shared" ca="1" si="390"/>
        <v>-0.51339851261867353</v>
      </c>
      <c r="BE309" s="4">
        <f t="shared" ca="1" si="391"/>
        <v>-2.91855218516287</v>
      </c>
      <c r="BF309" s="4">
        <f t="shared" si="433"/>
        <v>-29.408233567377216</v>
      </c>
      <c r="BG309" s="4">
        <f t="shared" si="434"/>
        <v>-12.84668051706741</v>
      </c>
      <c r="BH309" s="4">
        <f t="shared" ca="1" si="394"/>
        <v>5.8935714285714287</v>
      </c>
      <c r="BI309" s="4">
        <f t="shared" ca="1" si="423"/>
        <v>15.50993091049237</v>
      </c>
      <c r="BJ309" s="4">
        <f t="shared" ca="1" si="458"/>
        <v>21.754036351623334</v>
      </c>
      <c r="BK309" s="4">
        <f t="shared" ca="1" si="459"/>
        <v>12.900239699660137</v>
      </c>
      <c r="BL309" s="4">
        <f t="shared" ca="1" si="460"/>
        <v>14.445647908084197</v>
      </c>
      <c r="BM309" s="4">
        <f t="shared" si="399"/>
        <v>-5.5717127835249265</v>
      </c>
      <c r="BN309" s="4">
        <f t="shared" ca="1" si="400"/>
        <v>-2.1788238998056517</v>
      </c>
      <c r="BO309" s="4">
        <f t="shared" ca="1" si="461"/>
        <v>393.62357142857138</v>
      </c>
      <c r="BP309" s="4">
        <f t="shared" ca="1" si="462"/>
        <v>35.25</v>
      </c>
      <c r="BS309" s="74">
        <f t="shared" si="473"/>
        <v>-0.8447721897636179</v>
      </c>
      <c r="BT309" s="74">
        <f t="shared" si="474"/>
        <v>-0.68152344313921687</v>
      </c>
      <c r="BU309" s="74">
        <f t="shared" ca="1" si="475"/>
        <v>0.78237679418781592</v>
      </c>
      <c r="BV309" s="74">
        <f t="shared" ca="1" si="476"/>
        <v>0.26437364605622782</v>
      </c>
      <c r="BW309" s="74">
        <f t="shared" si="477"/>
        <v>-0.5491806512839702</v>
      </c>
      <c r="BX309" s="74">
        <f t="shared" ca="1" si="478"/>
        <v>0.29561658560459331</v>
      </c>
      <c r="BZ309" s="74">
        <f t="shared" ca="1" si="407"/>
        <v>7.0559804528506229E-2</v>
      </c>
      <c r="CA309" s="74">
        <f t="shared" ca="1" si="408"/>
        <v>-1.3120292917841105</v>
      </c>
      <c r="CB309" s="74">
        <f t="shared" si="409"/>
        <v>0.53149984632480762</v>
      </c>
      <c r="CC309" s="74">
        <f t="shared" si="410"/>
        <v>-2.0483674405257379</v>
      </c>
      <c r="CD309" s="74">
        <f t="shared" ca="1" si="411"/>
        <v>-0.15483196016073372</v>
      </c>
      <c r="CE309" s="74">
        <f t="shared" ca="1" si="463"/>
        <v>2.6777254291954113</v>
      </c>
      <c r="CF309" s="74">
        <f t="shared" ca="1" si="464"/>
        <v>3.8416936839066067</v>
      </c>
      <c r="CG309" s="74">
        <f t="shared" ca="1" si="465"/>
        <v>1.3142469957140872</v>
      </c>
      <c r="CH309" s="74">
        <f t="shared" ca="1" si="466"/>
        <v>0.97872818017386654</v>
      </c>
      <c r="CI309" s="74">
        <f t="shared" si="416"/>
        <v>-0.2444606539401887</v>
      </c>
      <c r="CJ309" s="74">
        <f t="shared" ca="1" si="417"/>
        <v>0.5491130120378882</v>
      </c>
      <c r="CK309" s="74">
        <f t="shared" ca="1" si="479"/>
        <v>-2.0926005630905076</v>
      </c>
      <c r="CL309" s="74">
        <f t="shared" ca="1" si="480"/>
        <v>0.77167931710294591</v>
      </c>
    </row>
    <row r="310" spans="1:90" x14ac:dyDescent="0.35">
      <c r="A310" s="73" t="s">
        <v>3322</v>
      </c>
      <c r="B310" s="41">
        <f t="shared" si="420"/>
        <v>45971</v>
      </c>
      <c r="C310" s="57">
        <f>'HAVERW (new)'!B365</f>
        <v>334</v>
      </c>
      <c r="D310" s="57">
        <f>'HAVERW (new)'!C365-'HAVERW (new)'!B365</f>
        <v>50</v>
      </c>
      <c r="E310" s="4">
        <f ca="1">AVERAGE(OFFSET('HAVERD (new)'!B$12,(ROWS('Chart Data'!$A$5:$A310)-1)*7,0,7,1))</f>
        <v>124</v>
      </c>
      <c r="F310" s="4">
        <f ca="1">AVERAGE(OFFSET('HAVERD (new)'!C$12,(ROWS('Chart Data'!$A$5:$A310)-1)*7,0,7,1))</f>
        <v>105.85714285714286</v>
      </c>
      <c r="G310" s="57">
        <f>'HAVERW (new)'!Q365</f>
        <v>33606</v>
      </c>
      <c r="H310" s="4">
        <f ca="1">AVERAGE(OFFSET('HAVERD (new)'!O$12,(ROWS('Chart Data'!$A$5:$A310)-1)*7,0,7,1))</f>
        <v>96.142857142857139</v>
      </c>
      <c r="I310" s="4">
        <f ca="1">AVERAGE(OFFSET('HAVERD (new)'!P$12,(ROWS('Chart Data'!$A$5:$A310)-1)*7,0,7,1))</f>
        <v>102</v>
      </c>
      <c r="J310" s="4">
        <f ca="1">AVERAGE(OFFSET('HAVERD (new)'!Q$12,(ROWS('Chart Data'!$A$5:$A310)-1)*7,0,7,1))</f>
        <v>90</v>
      </c>
      <c r="K310" s="4">
        <f ca="1">AVERAGE(OFFSET('HAVERD (new)'!R$12,(ROWS('Chart Data'!$A$5:$A310)-1)*7,0,7,1))</f>
        <v>85.571428571428569</v>
      </c>
      <c r="L310" s="57">
        <f>'HAVERW (new)'!D365</f>
        <v>6509</v>
      </c>
      <c r="M310" s="57">
        <f>'HAVERW (new)'!F365</f>
        <v>98.55714285714285</v>
      </c>
      <c r="N310" s="4">
        <f ca="1">AVERAGE(OFFSET('HAVERD (new)'!D$12,(ROWS('Chart Data'!$A$5:$A310)-1)*7,0,7,1))</f>
        <v>4.4585714285714282</v>
      </c>
      <c r="O310" s="4">
        <f ca="1">AVERAGE(OFFSET('HAVERD (new)'!E$12,(ROWS('Chart Data'!$A$5:$A310)-1)*7,0,7,1))</f>
        <v>110.96714285714286</v>
      </c>
      <c r="P310" s="4">
        <f ca="1">AVERAGE(AVERAGE(OFFSET('HAVERD (new)'!F$12,(ROWS('Chart Data'!$A$5:$A310)-1)*7,0,7,1)),AVERAGE(OFFSET('HAVERD (new)'!J$12,(ROWS('Chart Data'!$A$5:$A310)-1)*7,0,7,1)),AVERAGE(OFFSET('HAVERD (new)'!K$12,(ROWS('Chart Data'!$A$5:$A310)-1)*7,0,7,1)))</f>
        <v>120.72190476190475</v>
      </c>
      <c r="Q310" s="4">
        <f ca="1">AVERAGE(AVERAGE(OFFSET('HAVERD (new)'!H$12,(ROWS('Chart Data'!$A$5:$A310)-1)*7,0,7,1)),AVERAGE(OFFSET('HAVERD (new)'!I$12,(ROWS('Chart Data'!$A$5:$A310)-1)*7,0,7,1)))</f>
        <v>107.55857142857144</v>
      </c>
      <c r="R310" s="4">
        <f ca="1">AVERAGE(AVERAGE(OFFSET('HAVERD (new)'!L$12,(ROWS('Chart Data'!$A$5:$A310)-1)*7,0,7,1)),AVERAGE(OFFSET('HAVERD (new)'!M$12,(ROWS('Chart Data'!$A$5:$A310)-1)*7,0,7,1)))</f>
        <v>103.9292857142857</v>
      </c>
      <c r="S310" s="57">
        <f>'Fuel demand'!C256</f>
        <v>100.63166248192314</v>
      </c>
      <c r="T310" s="57">
        <f ca="1">AVERAGE(OFFSET(Energy!E$1109,(ROWS('Chart Data'!$A$5:$A310)-1)*7,0,7,1))</f>
        <v>722794.14285714284</v>
      </c>
      <c r="U310" s="57">
        <f ca="1">-AVERAGE(OFFSET('HAVERD (new)'!T$12,(ROWS('Chart Data'!$A$5:$A310)-1)*7,0,7,1))</f>
        <v>-374.55</v>
      </c>
      <c r="V310" s="4">
        <f ca="1">-AVERAGE(OFFSET('HAVERD (new)'!U$12,(ROWS('Chart Data'!$A$5:$A310)-1)*7,0,7,1))*10000</f>
        <v>-46.20000000000001</v>
      </c>
      <c r="AA310" s="4">
        <f t="shared" si="467"/>
        <v>-18.137254901960787</v>
      </c>
      <c r="AB310" s="4">
        <f t="shared" si="468"/>
        <v>8.6956521739130377</v>
      </c>
      <c r="AC310" s="4">
        <f t="shared" ca="1" si="469"/>
        <v>-0.68649885583523806</v>
      </c>
      <c r="AD310" s="4">
        <f t="shared" ca="1" si="470"/>
        <v>-3.3898305084745672</v>
      </c>
      <c r="AE310" s="4">
        <f t="shared" si="471"/>
        <v>2.1086533787068484</v>
      </c>
      <c r="AF310" s="4">
        <f t="shared" ca="1" si="472"/>
        <v>-0.44378698224851743</v>
      </c>
      <c r="AG310" s="4"/>
      <c r="AH310" s="4">
        <f t="shared" ca="1" si="365"/>
        <v>-0.15847860538826808</v>
      </c>
      <c r="AI310" s="4">
        <f t="shared" ca="1" si="366"/>
        <v>0.50335570469799418</v>
      </c>
      <c r="AJ310" s="4">
        <f t="shared" si="441"/>
        <v>-15.736130867709818</v>
      </c>
      <c r="AK310" s="4">
        <f t="shared" si="442"/>
        <v>-2.7213761985335649</v>
      </c>
      <c r="AL310" s="4">
        <f t="shared" ca="1" si="443"/>
        <v>4.4585714285714282</v>
      </c>
      <c r="AM310" s="4">
        <f t="shared" ca="1" si="444"/>
        <v>14.400801190002799</v>
      </c>
      <c r="AN310" s="4">
        <f t="shared" ca="1" si="445"/>
        <v>18.780132406891159</v>
      </c>
      <c r="AO310" s="4">
        <f t="shared" ca="1" si="446"/>
        <v>13.952960406828939</v>
      </c>
      <c r="AP310" s="4">
        <f t="shared" ca="1" si="447"/>
        <v>15.56319794132126</v>
      </c>
      <c r="AQ310" s="4">
        <f t="shared" si="448"/>
        <v>-2.6531679532285968</v>
      </c>
      <c r="AR310" s="4">
        <f t="shared" ca="1" si="449"/>
        <v>-3.2521211335479916</v>
      </c>
      <c r="AS310" s="57">
        <f t="shared" ca="1" si="450"/>
        <v>374.55</v>
      </c>
      <c r="AT310" s="57">
        <f t="shared" ca="1" si="451"/>
        <v>46.20000000000001</v>
      </c>
      <c r="AW310" s="4">
        <f t="shared" si="452"/>
        <v>-15.80762417936913</v>
      </c>
      <c r="AX310" s="4">
        <f t="shared" si="453"/>
        <v>-0.60681915535739117</v>
      </c>
      <c r="AY310" s="4">
        <f t="shared" ca="1" si="454"/>
        <v>-0.54719278802426441</v>
      </c>
      <c r="AZ310" s="4">
        <f t="shared" ca="1" si="455"/>
        <v>-3.4439886094370546</v>
      </c>
      <c r="BA310" s="4">
        <f t="shared" si="456"/>
        <v>2.2880508576596013</v>
      </c>
      <c r="BB310" s="4">
        <f t="shared" ca="1" si="457"/>
        <v>0.4433185261455086</v>
      </c>
      <c r="BD310" s="4">
        <f t="shared" ca="1" si="390"/>
        <v>-0.93116942446994644</v>
      </c>
      <c r="BE310" s="4">
        <f t="shared" ca="1" si="391"/>
        <v>-2.6263239079068406</v>
      </c>
      <c r="BF310" s="4">
        <f t="shared" si="433"/>
        <v>-26.04872947999587</v>
      </c>
      <c r="BG310" s="4">
        <f t="shared" si="434"/>
        <v>-9.7255875973996861</v>
      </c>
      <c r="BH310" s="4">
        <f t="shared" ca="1" si="394"/>
        <v>5.7321428571428568</v>
      </c>
      <c r="BI310" s="4">
        <f t="shared" ca="1" si="423"/>
        <v>15.063339841923717</v>
      </c>
      <c r="BJ310" s="4">
        <f t="shared" ca="1" si="458"/>
        <v>20.681658728755274</v>
      </c>
      <c r="BK310" s="4">
        <f t="shared" ca="1" si="459"/>
        <v>13.143044423217319</v>
      </c>
      <c r="BL310" s="4">
        <f t="shared" ca="1" si="460"/>
        <v>15.028413220779647</v>
      </c>
      <c r="BM310" s="4">
        <f t="shared" si="399"/>
        <v>-3.986765496154193</v>
      </c>
      <c r="BN310" s="4">
        <f t="shared" ca="1" si="400"/>
        <v>-4.446364308201856</v>
      </c>
      <c r="BO310" s="4">
        <f t="shared" ca="1" si="461"/>
        <v>395.77857142857141</v>
      </c>
      <c r="BP310" s="4">
        <f t="shared" ca="1" si="462"/>
        <v>34.550000000000004</v>
      </c>
      <c r="BS310" s="74">
        <f t="shared" si="473"/>
        <v>-2.351300260508939</v>
      </c>
      <c r="BT310" s="74">
        <f t="shared" si="474"/>
        <v>-0.76442220113509818</v>
      </c>
      <c r="BU310" s="74">
        <f t="shared" ca="1" si="475"/>
        <v>0.83182476573058584</v>
      </c>
      <c r="BV310" s="74">
        <f t="shared" ca="1" si="476"/>
        <v>0.19884193492330993</v>
      </c>
      <c r="BW310" s="74">
        <f t="shared" si="477"/>
        <v>-0.80201321842029727</v>
      </c>
      <c r="BX310" s="74">
        <f t="shared" ca="1" si="478"/>
        <v>4.9269430934102514E-2</v>
      </c>
      <c r="BZ310" s="74">
        <f t="shared" ca="1" si="407"/>
        <v>1.1331735938423493</v>
      </c>
      <c r="CA310" s="74">
        <f t="shared" ca="1" si="408"/>
        <v>-1.0728296003198248</v>
      </c>
      <c r="CB310" s="74">
        <f t="shared" si="409"/>
        <v>0.64853862605337542</v>
      </c>
      <c r="CC310" s="74">
        <f t="shared" si="410"/>
        <v>-1.6873459025396671</v>
      </c>
      <c r="CD310" s="74">
        <f t="shared" ca="1" si="411"/>
        <v>-0.35103317743242973</v>
      </c>
      <c r="CE310" s="74">
        <f t="shared" ca="1" si="463"/>
        <v>1.5680234218254756</v>
      </c>
      <c r="CF310" s="74">
        <f t="shared" ca="1" si="464"/>
        <v>2.2197319857899025</v>
      </c>
      <c r="CG310" s="74">
        <f t="shared" ca="1" si="465"/>
        <v>0.74274743805864285</v>
      </c>
      <c r="CH310" s="74">
        <f t="shared" ca="1" si="466"/>
        <v>0.39439430932457192</v>
      </c>
      <c r="CI310" s="74">
        <f t="shared" si="416"/>
        <v>-0.270720794277092</v>
      </c>
      <c r="CJ310" s="74">
        <f t="shared" ca="1" si="417"/>
        <v>1.0742113184036788</v>
      </c>
      <c r="CK310" s="74">
        <f t="shared" ca="1" si="479"/>
        <v>-2.2228338816091866</v>
      </c>
      <c r="CL310" s="74">
        <f t="shared" ca="1" si="480"/>
        <v>0.72701706031488667</v>
      </c>
    </row>
    <row r="311" spans="1:90" x14ac:dyDescent="0.35">
      <c r="A311" s="73" t="s">
        <v>3323</v>
      </c>
      <c r="B311" s="41">
        <f t="shared" si="420"/>
        <v>45978</v>
      </c>
      <c r="C311" s="57">
        <f>'HAVERW (new)'!B366</f>
        <v>331</v>
      </c>
      <c r="D311" s="57">
        <f>'HAVERW (new)'!C366-'HAVERW (new)'!B366</f>
        <v>51</v>
      </c>
      <c r="E311" s="4">
        <f ca="1">AVERAGE(OFFSET('HAVERD (new)'!B$12,(ROWS('Chart Data'!$A$5:$A311)-1)*7,0,7,1))</f>
        <v>124</v>
      </c>
      <c r="F311" s="4">
        <f ca="1">AVERAGE(OFFSET('HAVERD (new)'!C$12,(ROWS('Chart Data'!$A$5:$A311)-1)*7,0,7,1))</f>
        <v>107.57142857142857</v>
      </c>
      <c r="G311" s="57">
        <f>'HAVERW (new)'!Q366</f>
        <v>33224</v>
      </c>
      <c r="H311" s="4">
        <f ca="1">AVERAGE(OFFSET('HAVERD (new)'!O$12,(ROWS('Chart Data'!$A$5:$A311)-1)*7,0,7,1))</f>
        <v>95.571428571428569</v>
      </c>
      <c r="I311" s="4">
        <f ca="1">AVERAGE(OFFSET('HAVERD (new)'!P$12,(ROWS('Chart Data'!$A$5:$A311)-1)*7,0,7,1))</f>
        <v>102.14285714285714</v>
      </c>
      <c r="J311" s="4">
        <f ca="1">AVERAGE(OFFSET('HAVERD (new)'!Q$12,(ROWS('Chart Data'!$A$5:$A311)-1)*7,0,7,1))</f>
        <v>88</v>
      </c>
      <c r="K311" s="4">
        <f ca="1">AVERAGE(OFFSET('HAVERD (new)'!R$12,(ROWS('Chart Data'!$A$5:$A311)-1)*7,0,7,1))</f>
        <v>85</v>
      </c>
      <c r="L311" s="57">
        <f>'HAVERW (new)'!D366</f>
        <v>8286</v>
      </c>
      <c r="M311" s="57">
        <f>'HAVERW (new)'!F366</f>
        <v>101.67142857142856</v>
      </c>
      <c r="N311" s="4">
        <f ca="1">AVERAGE(OFFSET('HAVERD (new)'!D$12,(ROWS('Chart Data'!$A$5:$A311)-1)*7,0,7,1))</f>
        <v>7.1942857142857148</v>
      </c>
      <c r="O311" s="4">
        <f ca="1">AVERAGE(OFFSET('HAVERD (new)'!E$12,(ROWS('Chart Data'!$A$5:$A311)-1)*7,0,7,1))</f>
        <v>110.71571428571427</v>
      </c>
      <c r="P311" s="4">
        <f ca="1">AVERAGE(AVERAGE(OFFSET('HAVERD (new)'!F$12,(ROWS('Chart Data'!$A$5:$A311)-1)*7,0,7,1)),AVERAGE(OFFSET('HAVERD (new)'!J$12,(ROWS('Chart Data'!$A$5:$A311)-1)*7,0,7,1)),AVERAGE(OFFSET('HAVERD (new)'!K$12,(ROWS('Chart Data'!$A$5:$A311)-1)*7,0,7,1)))</f>
        <v>121.37142857142858</v>
      </c>
      <c r="Q311" s="4">
        <f ca="1">AVERAGE(AVERAGE(OFFSET('HAVERD (new)'!H$12,(ROWS('Chart Data'!$A$5:$A311)-1)*7,0,7,1)),AVERAGE(OFFSET('HAVERD (new)'!I$12,(ROWS('Chart Data'!$A$5:$A311)-1)*7,0,7,1)))</f>
        <v>106.00785714285715</v>
      </c>
      <c r="R311" s="4">
        <f ca="1">AVERAGE(AVERAGE(OFFSET('HAVERD (new)'!L$12,(ROWS('Chart Data'!$A$5:$A311)-1)*7,0,7,1)),AVERAGE(OFFSET('HAVERD (new)'!M$12,(ROWS('Chart Data'!$A$5:$A311)-1)*7,0,7,1)))</f>
        <v>102.20142857142856</v>
      </c>
      <c r="S311" s="57">
        <f>'Fuel demand'!C257</f>
        <v>101.03816950414887</v>
      </c>
      <c r="T311" s="57">
        <f ca="1">AVERAGE(OFFSET(Energy!E$1109,(ROWS('Chart Data'!$A$5:$A311)-1)*7,0,7,1))</f>
        <v>796129.42857142852</v>
      </c>
      <c r="U311" s="57">
        <f ca="1">-AVERAGE(OFFSET('HAVERD (new)'!T$12,(ROWS('Chart Data'!$A$5:$A311)-1)*7,0,7,1))</f>
        <v>-437.40714285714284</v>
      </c>
      <c r="V311" s="4">
        <f ca="1">-AVERAGE(OFFSET('HAVERD (new)'!U$12,(ROWS('Chart Data'!$A$5:$A311)-1)*7,0,7,1))*10000</f>
        <v>-127.39999999999998</v>
      </c>
      <c r="AA311" s="4">
        <f t="shared" si="467"/>
        <v>0.30303030303029388</v>
      </c>
      <c r="AB311" s="4">
        <f t="shared" si="468"/>
        <v>6.25</v>
      </c>
      <c r="AC311" s="4">
        <f t="shared" ca="1" si="469"/>
        <v>3.8277511961722466</v>
      </c>
      <c r="AD311" s="4">
        <f t="shared" ca="1" si="470"/>
        <v>0.80321285140563248</v>
      </c>
      <c r="AE311" s="4">
        <f t="shared" si="471"/>
        <v>3.6565580930987052</v>
      </c>
      <c r="AF311" s="4">
        <f t="shared" ca="1" si="472"/>
        <v>5.6872037914691864</v>
      </c>
      <c r="AG311" s="4"/>
      <c r="AH311" s="4">
        <f t="shared" ca="1" si="365"/>
        <v>2.4958402662229595</v>
      </c>
      <c r="AI311" s="4">
        <f t="shared" ca="1" si="366"/>
        <v>1.1904761904761862</v>
      </c>
      <c r="AJ311" s="4">
        <f t="shared" si="441"/>
        <v>0.26480500722195766</v>
      </c>
      <c r="AK311" s="4">
        <f t="shared" si="442"/>
        <v>-0.5588933910856575</v>
      </c>
      <c r="AL311" s="4">
        <f t="shared" ca="1" si="443"/>
        <v>7.1942857142857148</v>
      </c>
      <c r="AM311" s="4">
        <f t="shared" ca="1" si="444"/>
        <v>13.131888183344277</v>
      </c>
      <c r="AN311" s="4">
        <f t="shared" ca="1" si="445"/>
        <v>14.43965517241379</v>
      </c>
      <c r="AO311" s="4">
        <f t="shared" ca="1" si="446"/>
        <v>13.754541413088472</v>
      </c>
      <c r="AP311" s="4">
        <f t="shared" ca="1" si="447"/>
        <v>14.279096514488332</v>
      </c>
      <c r="AQ311" s="4">
        <f t="shared" si="448"/>
        <v>-2.5159364729726574</v>
      </c>
      <c r="AR311" s="4">
        <f t="shared" ca="1" si="449"/>
        <v>5.4731914155903061</v>
      </c>
      <c r="AS311" s="57">
        <f t="shared" ca="1" si="450"/>
        <v>437.40714285714284</v>
      </c>
      <c r="AT311" s="57">
        <f t="shared" ca="1" si="451"/>
        <v>127.39999999999998</v>
      </c>
      <c r="AW311" s="4">
        <f t="shared" si="452"/>
        <v>-9.9391836767822888</v>
      </c>
      <c r="AX311" s="4">
        <f t="shared" si="453"/>
        <v>-0.7684570863918716</v>
      </c>
      <c r="AY311" s="4">
        <f t="shared" ca="1" si="454"/>
        <v>0.63989460825700228</v>
      </c>
      <c r="AZ311" s="4">
        <f t="shared" ca="1" si="455"/>
        <v>-1.9394044317877333</v>
      </c>
      <c r="BA311" s="4">
        <f t="shared" si="456"/>
        <v>2.9288667657739298</v>
      </c>
      <c r="BB311" s="4">
        <f t="shared" ca="1" si="457"/>
        <v>1.8651194740128052</v>
      </c>
      <c r="BD311" s="4">
        <f t="shared" ca="1" si="390"/>
        <v>0.51787315033662018</v>
      </c>
      <c r="BE311" s="4">
        <f t="shared" ca="1" si="391"/>
        <v>-2.0770270079388027</v>
      </c>
      <c r="BF311" s="4">
        <f t="shared" si="433"/>
        <v>-26.393393327482784</v>
      </c>
      <c r="BG311" s="4">
        <f t="shared" si="434"/>
        <v>-7.2682137808114726</v>
      </c>
      <c r="BH311" s="4">
        <f t="shared" ca="1" si="394"/>
        <v>5.9392857142857141</v>
      </c>
      <c r="BI311" s="4">
        <f t="shared" ca="1" si="423"/>
        <v>14.599269029165562</v>
      </c>
      <c r="BJ311" s="4">
        <f t="shared" ca="1" si="458"/>
        <v>18.914589669119657</v>
      </c>
      <c r="BK311" s="4">
        <f t="shared" ca="1" si="459"/>
        <v>13.635393218821108</v>
      </c>
      <c r="BL311" s="4">
        <f t="shared" ca="1" si="460"/>
        <v>15.138489843174796</v>
      </c>
      <c r="BM311" s="4">
        <f t="shared" si="399"/>
        <v>-3.1762555082477357</v>
      </c>
      <c r="BN311" s="4">
        <f t="shared" ca="1" si="400"/>
        <v>-2.7079586917941212</v>
      </c>
      <c r="BO311" s="4">
        <f t="shared" ca="1" si="461"/>
        <v>444.58964285714285</v>
      </c>
      <c r="BP311" s="4">
        <f t="shared" ca="1" si="462"/>
        <v>55.8</v>
      </c>
      <c r="BS311" s="74">
        <f t="shared" si="473"/>
        <v>-2.4615340217829869</v>
      </c>
      <c r="BT311" s="74">
        <f t="shared" si="474"/>
        <v>-0.68152344313921687</v>
      </c>
      <c r="BU311" s="74">
        <f t="shared" ca="1" si="475"/>
        <v>0.83182476573058584</v>
      </c>
      <c r="BV311" s="74">
        <f t="shared" ca="1" si="476"/>
        <v>0.3561180416423137</v>
      </c>
      <c r="BW311" s="74">
        <f t="shared" si="477"/>
        <v>-0.87653639793115912</v>
      </c>
      <c r="BX311" s="74">
        <f t="shared" ca="1" si="478"/>
        <v>-6.0218193363892482E-2</v>
      </c>
      <c r="BZ311" s="74">
        <f t="shared" ca="1" si="407"/>
        <v>0.63728715882922327</v>
      </c>
      <c r="CA311" s="74">
        <f t="shared" ca="1" si="408"/>
        <v>-1.2641893534912545</v>
      </c>
      <c r="CB311" s="74">
        <f t="shared" si="409"/>
        <v>1.4216907137026871</v>
      </c>
      <c r="CC311" s="74">
        <f t="shared" si="410"/>
        <v>-1.498156731191197</v>
      </c>
      <c r="CD311" s="74">
        <f t="shared" ca="1" si="411"/>
        <v>-0.11002911644763304</v>
      </c>
      <c r="CE311" s="74">
        <f t="shared" ca="1" si="463"/>
        <v>1.5285992084025601</v>
      </c>
      <c r="CF311" s="74">
        <f t="shared" ca="1" si="464"/>
        <v>2.3008389900877084</v>
      </c>
      <c r="CG311" s="74">
        <f t="shared" ca="1" si="465"/>
        <v>0.56700727663230033</v>
      </c>
      <c r="CH311" s="74">
        <f t="shared" ca="1" si="466"/>
        <v>0.20547374883480524</v>
      </c>
      <c r="CI311" s="74">
        <f t="shared" si="416"/>
        <v>-0.17208773309778799</v>
      </c>
      <c r="CJ311" s="74">
        <f t="shared" ca="1" si="417"/>
        <v>1.9114846592888541</v>
      </c>
      <c r="CK311" s="74">
        <f t="shared" ca="1" si="479"/>
        <v>-3.0197002443990462</v>
      </c>
      <c r="CL311" s="74">
        <f t="shared" ca="1" si="480"/>
        <v>0.60109430853744183</v>
      </c>
    </row>
    <row r="312" spans="1:90" x14ac:dyDescent="0.35">
      <c r="A312" s="73" t="s">
        <v>3324</v>
      </c>
      <c r="B312" s="41">
        <f t="shared" si="420"/>
        <v>45985</v>
      </c>
      <c r="C312" s="57">
        <f>'HAVERW (new)'!B367</f>
        <v>342</v>
      </c>
      <c r="D312" s="57">
        <f>'HAVERW (new)'!C367-'HAVERW (new)'!B367</f>
        <v>49</v>
      </c>
      <c r="E312" s="4">
        <f ca="1">AVERAGE(OFFSET('HAVERD (new)'!B$12,(ROWS('Chart Data'!$A$5:$A312)-1)*7,0,7,1))</f>
        <v>125.28571428571429</v>
      </c>
      <c r="F312" s="4">
        <f ca="1">AVERAGE(OFFSET('HAVERD (new)'!C$12,(ROWS('Chart Data'!$A$5:$A312)-1)*7,0,7,1))</f>
        <v>107.42857142857143</v>
      </c>
      <c r="G312" s="57">
        <f>'HAVERW (new)'!Q367</f>
        <v>33172</v>
      </c>
      <c r="H312" s="4">
        <f ca="1">AVERAGE(OFFSET('HAVERD (new)'!O$12,(ROWS('Chart Data'!$A$5:$A312)-1)*7,0,7,1))</f>
        <v>97.714285714285708</v>
      </c>
      <c r="I312" s="4">
        <f ca="1">AVERAGE(OFFSET('HAVERD (new)'!P$12,(ROWS('Chart Data'!$A$5:$A312)-1)*7,0,7,1))</f>
        <v>101.14285714285714</v>
      </c>
      <c r="J312" s="4">
        <f ca="1">AVERAGE(OFFSET('HAVERD (new)'!Q$12,(ROWS('Chart Data'!$A$5:$A312)-1)*7,0,7,1))</f>
        <v>90.571428571428569</v>
      </c>
      <c r="K312" s="4">
        <f ca="1">AVERAGE(OFFSET('HAVERD (new)'!R$12,(ROWS('Chart Data'!$A$5:$A312)-1)*7,0,7,1))</f>
        <v>85.428571428571431</v>
      </c>
      <c r="L312" s="57">
        <f>'HAVERW (new)'!D367</f>
        <v>8698</v>
      </c>
      <c r="M312" s="57">
        <f>'HAVERW (new)'!F367</f>
        <v>99.971428571428561</v>
      </c>
      <c r="N312" s="4">
        <f ca="1">AVERAGE(OFFSET('HAVERD (new)'!D$12,(ROWS('Chart Data'!$A$5:$A312)-1)*7,0,7,1))</f>
        <v>6.32</v>
      </c>
      <c r="O312" s="4"/>
      <c r="P312" s="4"/>
      <c r="Q312" s="4"/>
      <c r="R312" s="4"/>
      <c r="S312" s="57">
        <f>'Fuel demand'!C258</f>
        <v>100.17114636539414</v>
      </c>
      <c r="T312" s="57">
        <f ca="1">AVERAGE(OFFSET(Energy!E$1109,(ROWS('Chart Data'!$A$5:$A312)-1)*7,0,7,1))</f>
        <v>735372.42857142852</v>
      </c>
      <c r="U312" s="57">
        <f ca="1">-AVERAGE(OFFSET('HAVERD (new)'!T$12,(ROWS('Chart Data'!$A$5:$A312)-1)*7,0,7,1))</f>
        <v>-460.31857142857143</v>
      </c>
      <c r="V312" s="4">
        <f ca="1">-AVERAGE(OFFSET('HAVERD (new)'!U$12,(ROWS('Chart Data'!$A$5:$A312)-1)*7,0,7,1))*10000</f>
        <v>-60.199999999999996</v>
      </c>
      <c r="AA312" s="4">
        <f t="shared" si="467"/>
        <v>-16.176470588235293</v>
      </c>
      <c r="AB312" s="4">
        <f t="shared" si="468"/>
        <v>6.5217391304347894</v>
      </c>
      <c r="AC312" s="4">
        <f t="shared" ca="1" si="469"/>
        <v>-0.79185520361990669</v>
      </c>
      <c r="AD312" s="4">
        <f t="shared" ca="1" si="470"/>
        <v>-2.5906735751295318</v>
      </c>
      <c r="AE312" s="4">
        <f t="shared" si="471"/>
        <v>1.6922133660331129</v>
      </c>
      <c r="AF312" s="4">
        <f t="shared" ca="1" si="472"/>
        <v>0.4405286343612147</v>
      </c>
      <c r="AG312" s="4"/>
      <c r="AH312" s="4">
        <f t="shared" ca="1" si="365"/>
        <v>1.1164274322169154</v>
      </c>
      <c r="AI312" s="4">
        <f t="shared" ca="1" si="366"/>
        <v>0.16750418760469454</v>
      </c>
      <c r="AJ312" s="4">
        <f t="shared" si="441"/>
        <v>-159.48687350835323</v>
      </c>
      <c r="AK312" s="4">
        <f t="shared" si="442"/>
        <v>-0.94833687190376548</v>
      </c>
      <c r="AL312" s="4">
        <f t="shared" ca="1" si="443"/>
        <v>6.32</v>
      </c>
      <c r="AM312" s="4"/>
      <c r="AN312" s="4"/>
      <c r="AO312" s="4"/>
      <c r="AP312" s="4"/>
      <c r="AQ312" s="4">
        <f t="shared" si="448"/>
        <v>-4.9222670438785698</v>
      </c>
      <c r="AR312" s="4">
        <f t="shared" ca="1" si="449"/>
        <v>-1.7471934829060842</v>
      </c>
      <c r="AS312" s="57">
        <f t="shared" ca="1" si="450"/>
        <v>460.31857142857143</v>
      </c>
      <c r="AT312" s="57">
        <f t="shared" ca="1" si="451"/>
        <v>60.199999999999996</v>
      </c>
      <c r="AW312" s="4">
        <f t="shared" si="452"/>
        <v>-10.239646501506087</v>
      </c>
      <c r="AX312" s="4">
        <f t="shared" si="453"/>
        <v>3.1347049689440993</v>
      </c>
      <c r="AY312" s="4">
        <f t="shared" ca="1" si="454"/>
        <v>0.55848092390214099</v>
      </c>
      <c r="AZ312" s="4">
        <f t="shared" ca="1" si="455"/>
        <v>-1.7548491238390889</v>
      </c>
      <c r="BA312" s="4">
        <f t="shared" si="456"/>
        <v>2.6253316751973177</v>
      </c>
      <c r="BB312" s="4">
        <f t="shared" ca="1" si="457"/>
        <v>1.755310283629502</v>
      </c>
      <c r="BD312" s="4">
        <f t="shared" ca="1" si="390"/>
        <v>1.2871760868222226</v>
      </c>
      <c r="BE312" s="4">
        <f t="shared" ca="1" si="391"/>
        <v>0.59223757399421428</v>
      </c>
      <c r="BF312" s="4">
        <f t="shared" si="433"/>
        <v>-50.229255130865909</v>
      </c>
      <c r="BG312" s="4">
        <f t="shared" si="434"/>
        <v>-4.2171031043983982</v>
      </c>
      <c r="BH312" s="4">
        <f t="shared" ca="1" si="394"/>
        <v>6.1646428571428569</v>
      </c>
      <c r="BI312" s="4"/>
      <c r="BM312" s="4">
        <f t="shared" si="399"/>
        <v>-3.3328515653850643</v>
      </c>
      <c r="BN312" s="4">
        <f t="shared" ca="1" si="400"/>
        <v>-1.316161538738897</v>
      </c>
      <c r="BO312" s="4">
        <f t="shared" ca="1" si="461"/>
        <v>409.1382142857143</v>
      </c>
      <c r="BP312" s="4">
        <f t="shared" ca="1" si="462"/>
        <v>62.8</v>
      </c>
      <c r="BS312" s="74">
        <f t="shared" si="473"/>
        <v>-2.0573435637781445</v>
      </c>
      <c r="BT312" s="74">
        <f t="shared" si="474"/>
        <v>-0.84732095913097949</v>
      </c>
      <c r="BU312" s="74">
        <f t="shared" ca="1" si="475"/>
        <v>0.98016868035889548</v>
      </c>
      <c r="BV312" s="74">
        <f t="shared" ca="1" si="476"/>
        <v>0.34301169941573034</v>
      </c>
      <c r="BW312" s="74">
        <f t="shared" si="477"/>
        <v>-0.8866809145137895</v>
      </c>
      <c r="BX312" s="74">
        <f t="shared" ca="1" si="478"/>
        <v>0.35036039775358946</v>
      </c>
      <c r="BZ312" s="74">
        <f t="shared" ca="1" si="407"/>
        <v>1.2748554324175276</v>
      </c>
      <c r="CA312" s="74">
        <f t="shared" ca="1" si="408"/>
        <v>-1.120669538612681</v>
      </c>
      <c r="CB312" s="74">
        <f t="shared" si="409"/>
        <v>1.6009471346996014</v>
      </c>
      <c r="CC312" s="74">
        <f t="shared" si="410"/>
        <v>-1.6014297192208666</v>
      </c>
      <c r="CD312" s="74">
        <f t="shared" ca="1" si="411"/>
        <v>-0.18704973541509809</v>
      </c>
      <c r="CE312" s="74"/>
      <c r="CF312" s="74"/>
      <c r="CG312" s="74"/>
      <c r="CH312" s="74"/>
      <c r="CI312" s="74">
        <f t="shared" si="416"/>
        <v>-0.38245838258974635</v>
      </c>
      <c r="CJ312" s="74">
        <f t="shared" ca="1" si="417"/>
        <v>1.2178183583167546</v>
      </c>
      <c r="CK312" s="74">
        <f t="shared" ca="1" si="479"/>
        <v>-3.31015803363595</v>
      </c>
      <c r="CL312" s="74">
        <f t="shared" ca="1" si="480"/>
        <v>0.7053062410429134</v>
      </c>
    </row>
    <row r="313" spans="1:90" x14ac:dyDescent="0.35">
      <c r="A313" s="73" t="s">
        <v>3325</v>
      </c>
      <c r="B313" s="41">
        <f t="shared" si="420"/>
        <v>45992</v>
      </c>
      <c r="C313" s="57"/>
      <c r="D313" s="57"/>
      <c r="E313" s="4">
        <f ca="1">AVERAGE(OFFSET('HAVERD (new)'!B$12,(ROWS('Chart Data'!$A$5:$A313)-1)*7,0,7,1))</f>
        <v>122.42857142857143</v>
      </c>
      <c r="F313" s="4">
        <f ca="1">AVERAGE(OFFSET('HAVERD (new)'!C$12,(ROWS('Chart Data'!$A$5:$A313)-1)*7,0,7,1))</f>
        <v>105</v>
      </c>
      <c r="G313" s="57">
        <f>'HAVERW (new)'!Q368</f>
        <v>34283</v>
      </c>
      <c r="H313" s="4">
        <f ca="1">AVERAGE(OFFSET('HAVERD (new)'!O$12,(ROWS('Chart Data'!$A$5:$A313)-1)*7,0,7,1))</f>
        <v>96.857142857142861</v>
      </c>
      <c r="I313" s="4">
        <f ca="1">AVERAGE(OFFSET('HAVERD (new)'!P$12,(ROWS('Chart Data'!$A$5:$A313)-1)*7,0,7,1))</f>
        <v>100.71428571428571</v>
      </c>
      <c r="J313" s="4">
        <f ca="1">AVERAGE(OFFSET('HAVERD (new)'!Q$12,(ROWS('Chart Data'!$A$5:$A313)-1)*7,0,7,1))</f>
        <v>90.428571428571431</v>
      </c>
      <c r="K313" s="4">
        <f ca="1">AVERAGE(OFFSET('HAVERD (new)'!R$12,(ROWS('Chart Data'!$A$5:$A313)-1)*7,0,7,1))</f>
        <v>85</v>
      </c>
      <c r="L313" s="57">
        <f>'HAVERW (new)'!D368</f>
        <v>8246</v>
      </c>
      <c r="M313" s="57">
        <f>'HAVERW (new)'!F368</f>
        <v>100.32857142857142</v>
      </c>
      <c r="N313" s="4">
        <f ca="1">AVERAGE(OFFSET('HAVERD (new)'!D$12,(ROWS('Chart Data'!$A$5:$A313)-1)*7,0,7,1))</f>
        <v>6.17</v>
      </c>
      <c r="S313" s="57">
        <f>'Fuel demand'!C259</f>
        <v>99.908370389868736</v>
      </c>
      <c r="T313" s="57">
        <f ca="1">AVERAGE(OFFSET(Energy!E$1109,(ROWS('Chart Data'!$A$5:$A313)-1)*7,0,7,1))</f>
        <v>740084.28571428568</v>
      </c>
      <c r="U313" s="57">
        <f ca="1">-AVERAGE(OFFSET('HAVERD (new)'!T$12,(ROWS('Chart Data'!$A$5:$A313)-1)*7,0,7,1))</f>
        <v>-324.30428571428575</v>
      </c>
      <c r="V313" s="4">
        <f ca="1">-AVERAGE(OFFSET('HAVERD (new)'!U$12,(ROWS('Chart Data'!$A$5:$A313)-1)*7,0,7,1))*10000</f>
        <v>-30.200000000000006</v>
      </c>
      <c r="AA313" s="4"/>
      <c r="AB313" s="4"/>
      <c r="AC313" s="4">
        <f t="shared" ref="AC313:AC314" ca="1" si="481">((E313/E261)-1)*100</f>
        <v>0.58685446009389963</v>
      </c>
      <c r="AD313" s="4">
        <f t="shared" ref="AD313:AD314" ca="1" si="482">((F313/F261)-1)*100</f>
        <v>-3.543307086614178</v>
      </c>
      <c r="AE313" s="4">
        <f t="shared" ref="AE313:AE317" si="483">((G313/G261)-1)*100</f>
        <v>5.1013213157975468</v>
      </c>
      <c r="AF313" s="4">
        <f t="shared" ref="AF313:AF314" ca="1" si="484">((H313/H261)-1)*100</f>
        <v>3.5114503816793929</v>
      </c>
      <c r="AG313" s="4"/>
      <c r="AH313" s="4">
        <f t="shared" ca="1" si="365"/>
        <v>1.9323671497584627</v>
      </c>
      <c r="AI313" s="4">
        <f t="shared" ca="1" si="366"/>
        <v>0.67681895093061328</v>
      </c>
      <c r="AJ313" s="4">
        <f t="shared" si="441"/>
        <v>-101.95934361988735</v>
      </c>
      <c r="AK313" s="4">
        <f t="shared" si="442"/>
        <v>0.42900042900042568</v>
      </c>
      <c r="AL313" s="4">
        <f t="shared" ca="1" si="443"/>
        <v>6.17</v>
      </c>
      <c r="AM313" s="4"/>
      <c r="AN313" s="4"/>
      <c r="AO313" s="4"/>
      <c r="AP313" s="4"/>
      <c r="AQ313" s="4">
        <f t="shared" si="448"/>
        <v>-1.847476842647966</v>
      </c>
      <c r="AR313" s="4">
        <f t="shared" ca="1" si="449"/>
        <v>-2.1215847771431928</v>
      </c>
      <c r="AS313" s="57">
        <f t="shared" ca="1" si="450"/>
        <v>324.30428571428575</v>
      </c>
      <c r="AT313" s="57">
        <f t="shared" ca="1" si="451"/>
        <v>30.200000000000006</v>
      </c>
      <c r="AY313" s="4">
        <f t="shared" ca="1" si="454"/>
        <v>0.73406289920275036</v>
      </c>
      <c r="AZ313" s="4">
        <f t="shared" ca="1" si="455"/>
        <v>-2.1801495797031611</v>
      </c>
      <c r="BA313" s="4">
        <f t="shared" si="456"/>
        <v>3.1396865384090535</v>
      </c>
      <c r="BB313" s="4">
        <f t="shared" ca="1" si="457"/>
        <v>2.2988489563153189</v>
      </c>
      <c r="BD313" s="4">
        <f t="shared" ca="1" si="390"/>
        <v>1.3465390607025174</v>
      </c>
      <c r="BE313" s="4">
        <f t="shared" ca="1" si="391"/>
        <v>0.63453875842737206</v>
      </c>
      <c r="BF313" s="4">
        <f t="shared" si="433"/>
        <v>-69.229385747182107</v>
      </c>
      <c r="BG313" s="4">
        <f t="shared" si="434"/>
        <v>-0.94990150813064056</v>
      </c>
      <c r="BH313" s="4">
        <f t="shared" ca="1" si="394"/>
        <v>6.0357142857142865</v>
      </c>
      <c r="BM313" s="4">
        <f t="shared" si="399"/>
        <v>-2.9847120781819476</v>
      </c>
      <c r="BN313" s="4">
        <f t="shared" ca="1" si="400"/>
        <v>-0.41192699450174064</v>
      </c>
      <c r="BO313" s="4">
        <f t="shared" ca="1" si="461"/>
        <v>399.14499999999998</v>
      </c>
      <c r="BP313" s="4">
        <f t="shared" ca="1" si="462"/>
        <v>66</v>
      </c>
      <c r="BS313" s="74"/>
      <c r="BT313" s="74"/>
      <c r="BU313" s="74">
        <f t="shared" ca="1" si="475"/>
        <v>0.65051553674043072</v>
      </c>
      <c r="BV313" s="74">
        <f t="shared" ca="1" si="476"/>
        <v>0.12020388156380737</v>
      </c>
      <c r="BW313" s="74">
        <f t="shared" si="477"/>
        <v>-0.66993941598874374</v>
      </c>
      <c r="BX313" s="74">
        <f t="shared" ca="1" si="478"/>
        <v>0.18612896130659831</v>
      </c>
      <c r="BZ313" s="74">
        <f t="shared" ca="1" si="407"/>
        <v>1.2394349727737339</v>
      </c>
      <c r="CA313" s="74">
        <f t="shared" ca="1" si="408"/>
        <v>-1.2641893534912545</v>
      </c>
      <c r="CB313" s="74">
        <f t="shared" si="409"/>
        <v>1.4042871776835693</v>
      </c>
      <c r="CC313" s="74">
        <f t="shared" si="410"/>
        <v>-1.5797337133322804</v>
      </c>
      <c r="CD313" s="74">
        <f t="shared" ca="1" si="411"/>
        <v>-0.20026405729677105</v>
      </c>
      <c r="CI313" s="74">
        <f t="shared" si="416"/>
        <v>-0.44621717998650123</v>
      </c>
      <c r="CJ313" s="74">
        <f t="shared" ca="1" si="417"/>
        <v>1.271613912985265</v>
      </c>
      <c r="CK313" s="74">
        <f t="shared" ca="1" si="479"/>
        <v>-1.5858478881536204</v>
      </c>
      <c r="CL313" s="74">
        <f t="shared" ca="1" si="480"/>
        <v>0.7518294251971418</v>
      </c>
    </row>
    <row r="314" spans="1:90" x14ac:dyDescent="0.35">
      <c r="A314" s="73" t="s">
        <v>3326</v>
      </c>
      <c r="B314" s="41">
        <f t="shared" si="420"/>
        <v>45999</v>
      </c>
      <c r="C314" s="57"/>
      <c r="D314" s="57"/>
      <c r="E314" s="4">
        <f ca="1">AVERAGE(OFFSET('HAVERD (new)'!B$12,(ROWS('Chart Data'!$A$5:$A314)-1)*7,0,7,1))</f>
        <v>125.42857142857143</v>
      </c>
      <c r="F314" s="4">
        <f ca="1">AVERAGE(OFFSET('HAVERD (new)'!C$12,(ROWS('Chart Data'!$A$5:$A314)-1)*7,0,7,1))</f>
        <v>106.14285714285714</v>
      </c>
      <c r="G314" s="57">
        <f>'HAVERW (new)'!Q369</f>
        <v>35828</v>
      </c>
      <c r="H314" s="4">
        <f ca="1">AVERAGE(OFFSET('HAVERD (new)'!O$12,(ROWS('Chart Data'!$A$5:$A314)-1)*7,0,7,1))</f>
        <v>98.428571428571431</v>
      </c>
      <c r="I314" s="4">
        <f ca="1">AVERAGE(OFFSET('HAVERD (new)'!P$12,(ROWS('Chart Data'!$A$5:$A314)-1)*7,0,7,1))</f>
        <v>107.57142857142857</v>
      </c>
      <c r="J314" s="4">
        <f ca="1">AVERAGE(OFFSET('HAVERD (new)'!Q$12,(ROWS('Chart Data'!$A$5:$A314)-1)*7,0,7,1))</f>
        <v>92.142857142857139</v>
      </c>
      <c r="K314" s="4">
        <f ca="1">AVERAGE(OFFSET('HAVERD (new)'!R$12,(ROWS('Chart Data'!$A$5:$A314)-1)*7,0,7,1))</f>
        <v>86.857142857142861</v>
      </c>
      <c r="L314" s="57">
        <f>'HAVERW (new)'!D369</f>
        <v>8162</v>
      </c>
      <c r="M314" s="57"/>
      <c r="N314" s="4">
        <f ca="1">AVERAGE(OFFSET('HAVERD (new)'!D$12,(ROWS('Chart Data'!$A$5:$A314)-1)*7,0,7,1))</f>
        <v>5.4157142857142864</v>
      </c>
      <c r="S314" s="57">
        <f>'Fuel demand'!C260</f>
        <v>100.11197809198204</v>
      </c>
      <c r="T314" s="57">
        <f ca="1">AVERAGE(OFFSET(Energy!E$1109,(ROWS('Chart Data'!$A$5:$A314)-1)*7,0,7,1))</f>
        <v>728572.71428571432</v>
      </c>
      <c r="U314" s="57">
        <f ca="1">-AVERAGE(OFFSET('HAVERD (new)'!T$12,(ROWS('Chart Data'!$A$5:$A314)-1)*7,0,7,1))</f>
        <v>-351.08</v>
      </c>
      <c r="V314" s="4">
        <f ca="1">-AVERAGE(OFFSET('HAVERD (new)'!U$12,(ROWS('Chart Data'!$A$5:$A314)-1)*7,0,7,1))*10000</f>
        <v>-13.200000000000003</v>
      </c>
      <c r="AA314" s="4"/>
      <c r="AB314" s="4"/>
      <c r="AC314" s="4">
        <f t="shared" ca="1" si="481"/>
        <v>-1.1261261261261257</v>
      </c>
      <c r="AD314" s="4">
        <f t="shared" ca="1" si="482"/>
        <v>-3.7564766839378372</v>
      </c>
      <c r="AE314" s="4">
        <f t="shared" si="483"/>
        <v>0.98368048704866595</v>
      </c>
      <c r="AF314" s="4">
        <f t="shared" ca="1" si="484"/>
        <v>1.0263929618768319</v>
      </c>
      <c r="AG314" s="4"/>
      <c r="AH314" s="4"/>
      <c r="AI314" s="4"/>
      <c r="AJ314" s="4">
        <f t="shared" si="441"/>
        <v>23.188405797101453</v>
      </c>
      <c r="AK314" s="4"/>
      <c r="AL314" s="4">
        <f t="shared" ca="1" si="443"/>
        <v>5.4157142857142864</v>
      </c>
      <c r="AM314" s="4"/>
      <c r="AN314" s="4"/>
      <c r="AO314" s="4"/>
      <c r="AP314" s="4"/>
      <c r="AQ314" s="4">
        <f t="shared" si="448"/>
        <v>9.5791875713269192E-2</v>
      </c>
      <c r="AR314" s="4">
        <f t="shared" ca="1" si="449"/>
        <v>-1.9030203429695192</v>
      </c>
      <c r="AS314" s="57">
        <f t="shared" ca="1" si="450"/>
        <v>351.08</v>
      </c>
      <c r="AT314" s="57">
        <f t="shared" ca="1" si="451"/>
        <v>13.200000000000003</v>
      </c>
      <c r="AY314" s="4">
        <f t="shared" ca="1" si="454"/>
        <v>0.62415608163002845</v>
      </c>
      <c r="AZ314" s="4">
        <f t="shared" ca="1" si="455"/>
        <v>-2.2718111235689786</v>
      </c>
      <c r="BA314" s="4">
        <f t="shared" si="456"/>
        <v>2.8584433154945077</v>
      </c>
      <c r="BB314" s="4">
        <f t="shared" ca="1" si="457"/>
        <v>2.6663939423466565</v>
      </c>
      <c r="BF314" s="4">
        <f t="shared" si="433"/>
        <v>-59.4982515809793</v>
      </c>
      <c r="BH314" s="4">
        <f t="shared" ca="1" si="394"/>
        <v>6.2750000000000004</v>
      </c>
      <c r="BM314" s="4">
        <f t="shared" si="399"/>
        <v>-2.2974721209464808</v>
      </c>
      <c r="BN314" s="4">
        <f t="shared" ca="1" si="400"/>
        <v>-7.4651796857122532E-2</v>
      </c>
      <c r="BO314" s="4">
        <f t="shared" ca="1" si="461"/>
        <v>393.27749999999997</v>
      </c>
      <c r="BP314" s="4">
        <f t="shared" ca="1" si="462"/>
        <v>57.75</v>
      </c>
      <c r="BS314" s="74"/>
      <c r="BT314" s="74"/>
      <c r="BU314" s="74">
        <f t="shared" ref="BU314" ca="1" si="485">(E314-AVERAGE(E$161:E$265))/STDEV(E$161:E$265)</f>
        <v>0.99665133753981827</v>
      </c>
      <c r="BV314" s="74">
        <f t="shared" ref="BV314" ca="1" si="486">(F314-AVERAGE(F$161:F$265))/STDEV(F$161:F$265)</f>
        <v>0.22505461937647656</v>
      </c>
      <c r="BW314" s="74">
        <f t="shared" ref="BW314:BW317" si="487">(G314-AVERAGE(G$161:G$265))/STDEV(G$161:G$265)</f>
        <v>-0.36853022137020569</v>
      </c>
      <c r="BX314" s="74">
        <f t="shared" ref="BX314" ca="1" si="488">(H314-AVERAGE(H$161:H$265))/STDEV(H$161:H$265)</f>
        <v>0.48721992812608522</v>
      </c>
      <c r="BZ314" s="74"/>
      <c r="CB314" s="74">
        <f t="shared" si="409"/>
        <v>1.3677397520434218</v>
      </c>
      <c r="CC314" s="74"/>
      <c r="CD314" s="74">
        <f t="shared" ca="1" si="411"/>
        <v>-0.2667132187588977</v>
      </c>
      <c r="CI314" s="74">
        <f t="shared" si="416"/>
        <v>-0.39681471006319569</v>
      </c>
      <c r="CJ314" s="74">
        <f t="shared" ca="1" si="417"/>
        <v>1.140185613838941</v>
      </c>
      <c r="CK314" s="74">
        <f t="shared" ca="1" si="479"/>
        <v>-1.9252948481029455</v>
      </c>
      <c r="CL314" s="74">
        <f t="shared" ca="1" si="480"/>
        <v>0.77819256288453786</v>
      </c>
    </row>
    <row r="315" spans="1:90" x14ac:dyDescent="0.35">
      <c r="A315" s="73" t="s">
        <v>3327</v>
      </c>
      <c r="B315" s="41">
        <f t="shared" si="420"/>
        <v>46006</v>
      </c>
      <c r="C315" s="57"/>
      <c r="D315" s="57"/>
      <c r="E315" s="4"/>
      <c r="F315" s="4"/>
      <c r="G315" s="57">
        <f>'HAVERW (new)'!Q370</f>
        <v>36679</v>
      </c>
      <c r="H315" s="4">
        <f ca="1">AVERAGE(OFFSET('HAVERD (new)'!O$12,(ROWS('Chart Data'!$A$5:$A315)-1)*7,0,7,1))</f>
        <v>98.428571428571431</v>
      </c>
      <c r="I315" s="4">
        <f ca="1">AVERAGE(OFFSET('HAVERD (new)'!P$12,(ROWS('Chart Data'!$A$5:$A315)-1)*7,0,7,1))</f>
        <v>108.28571428571429</v>
      </c>
      <c r="J315" s="4">
        <f ca="1">AVERAGE(OFFSET('HAVERD (new)'!Q$12,(ROWS('Chart Data'!$A$5:$A315)-1)*7,0,7,1))</f>
        <v>89.714285714285708</v>
      </c>
      <c r="K315" s="4">
        <f ca="1">AVERAGE(OFFSET('HAVERD (new)'!R$12,(ROWS('Chart Data'!$A$5:$A315)-1)*7,0,7,1))</f>
        <v>86.857142857142861</v>
      </c>
      <c r="L315" s="57">
        <f>'HAVERW (new)'!D370</f>
        <v>2418</v>
      </c>
      <c r="M315" s="57"/>
      <c r="N315" s="4">
        <f ca="1">AVERAGE(OFFSET('HAVERD (new)'!D$12,(ROWS('Chart Data'!$A$5:$A315)-1)*7,0,7,1))</f>
        <v>6.0857142857142863</v>
      </c>
      <c r="S315" s="57">
        <f>'Fuel demand'!C261</f>
        <v>98.639794487758934</v>
      </c>
      <c r="T315" s="57">
        <f ca="1">AVERAGE(OFFSET(Energy!E$1109,(ROWS('Chart Data'!$A$5:$A315)-1)*7,0,7,1))</f>
        <v>717851.71428571432</v>
      </c>
      <c r="U315" s="57">
        <f ca="1">-AVERAGE(OFFSET('HAVERD (new)'!T$12,(ROWS('Chart Data'!$A$5:$A315)-1)*7,0,7,1))</f>
        <v>-295.74857142857138</v>
      </c>
      <c r="V315" s="4">
        <f ca="1">-AVERAGE(OFFSET('HAVERD (new)'!U$12,(ROWS('Chart Data'!$A$5:$A315)-1)*7,0,7,1))*10000</f>
        <v>-14.200000000000001</v>
      </c>
      <c r="AC315" s="4"/>
      <c r="AD315" s="4"/>
      <c r="AE315" s="4">
        <f t="shared" si="483"/>
        <v>2.1158718227122231</v>
      </c>
      <c r="AF315" s="4"/>
      <c r="AG315" s="4"/>
      <c r="AH315" s="4"/>
      <c r="AI315" s="4"/>
      <c r="AJ315" s="4">
        <f t="shared" si="441"/>
        <v>33.406774993114837</v>
      </c>
      <c r="AK315" s="4"/>
      <c r="AL315" s="4">
        <f t="shared" ca="1" si="443"/>
        <v>6.0857142857142863</v>
      </c>
      <c r="AM315" s="4"/>
      <c r="AN315" s="4"/>
      <c r="AO315" s="4"/>
      <c r="AP315" s="4"/>
      <c r="AQ315" s="4">
        <f t="shared" si="448"/>
        <v>-2.1502369574479818</v>
      </c>
      <c r="AR315" s="4">
        <f t="shared" ca="1" si="449"/>
        <v>5.7602408783996362</v>
      </c>
      <c r="AS315" s="57">
        <f t="shared" ca="1" si="450"/>
        <v>295.74857142857138</v>
      </c>
      <c r="AT315" s="57">
        <f t="shared" ca="1" si="451"/>
        <v>14.200000000000001</v>
      </c>
      <c r="BA315" s="4">
        <f t="shared" si="456"/>
        <v>2.4732717478978872</v>
      </c>
      <c r="BF315" s="4">
        <f t="shared" si="433"/>
        <v>-51.212759084506075</v>
      </c>
      <c r="BH315" s="4">
        <f t="shared" ca="1" si="394"/>
        <v>5.9978571428571428</v>
      </c>
      <c r="BM315" s="4">
        <f t="shared" si="399"/>
        <v>-2.2060472420653121</v>
      </c>
      <c r="BN315" s="4">
        <f t="shared" ca="1" si="400"/>
        <v>-2.889431154790012E-3</v>
      </c>
      <c r="BO315" s="4">
        <f t="shared" ca="1" si="461"/>
        <v>357.86285714285714</v>
      </c>
      <c r="BP315" s="4">
        <f t="shared" ca="1" si="462"/>
        <v>29.450000000000003</v>
      </c>
      <c r="BS315" s="74"/>
      <c r="BT315" s="74"/>
      <c r="BU315" s="74"/>
      <c r="BV315" s="74"/>
      <c r="BW315" s="74">
        <f t="shared" si="487"/>
        <v>-0.20251130575831189</v>
      </c>
      <c r="BX315" s="74"/>
      <c r="BZ315" s="74"/>
      <c r="CB315" s="74">
        <f t="shared" si="409"/>
        <v>-1.1314080203019057</v>
      </c>
      <c r="CC315" s="74"/>
      <c r="CD315" s="74">
        <f t="shared" ca="1" si="411"/>
        <v>-0.2076892476874253</v>
      </c>
      <c r="CI315" s="74">
        <f t="shared" si="416"/>
        <v>-0.75401881125551407</v>
      </c>
      <c r="CJ315" s="74">
        <f t="shared" ca="1" si="417"/>
        <v>1.0177833159519176</v>
      </c>
      <c r="CK315" s="74">
        <f t="shared" ca="1" si="479"/>
        <v>-1.223835121658017</v>
      </c>
      <c r="CL315" s="74">
        <f t="shared" ca="1" si="480"/>
        <v>0.77664179007939693</v>
      </c>
    </row>
    <row r="316" spans="1:90" x14ac:dyDescent="0.35">
      <c r="A316" s="73" t="s">
        <v>3328</v>
      </c>
      <c r="B316" s="41">
        <f t="shared" si="420"/>
        <v>46013</v>
      </c>
      <c r="E316" s="4"/>
      <c r="F316" s="4"/>
      <c r="G316" s="57">
        <f>'HAVERW (new)'!Q371</f>
        <v>32125</v>
      </c>
      <c r="H316" s="4">
        <f ca="1">AVERAGE(OFFSET('HAVERD (new)'!O$12,(ROWS('Chart Data'!$A$5:$A316)-1)*7,0,7,1))</f>
        <v>81.857142857142861</v>
      </c>
      <c r="I316" s="4">
        <f ca="1">AVERAGE(OFFSET('HAVERD (new)'!P$12,(ROWS('Chart Data'!$A$5:$A316)-1)*7,0,7,1))</f>
        <v>106</v>
      </c>
      <c r="J316" s="4">
        <f ca="1">AVERAGE(OFFSET('HAVERD (new)'!Q$12,(ROWS('Chart Data'!$A$5:$A316)-1)*7,0,7,1))</f>
        <v>90.666666666666671</v>
      </c>
      <c r="K316" s="4">
        <f ca="1">AVERAGE(OFFSET('HAVERD (new)'!R$12,(ROWS('Chart Data'!$A$5:$A316)-1)*7,0,7,1))</f>
        <v>89</v>
      </c>
      <c r="L316" s="57">
        <f>'HAVERW (new)'!D371</f>
        <v>1654</v>
      </c>
      <c r="M316" s="57"/>
      <c r="N316" s="4">
        <f ca="1">AVERAGE(OFFSET('HAVERD (new)'!D$12,(ROWS('Chart Data'!$A$5:$A316)-1)*7,0,7,1))</f>
        <v>40.952857142857148</v>
      </c>
      <c r="S316" s="57"/>
      <c r="T316" s="57">
        <f ca="1">AVERAGE(OFFSET(Energy!E$1109,(ROWS('Chart Data'!$A$5:$A316)-1)*7,0,7,1))</f>
        <v>684371.85714285716</v>
      </c>
      <c r="U316" s="57">
        <f ca="1">-AVERAGE(OFFSET('HAVERD (new)'!T$12,(ROWS('Chart Data'!$A$5:$A316)-1)*7,0,7,1))</f>
        <v>-435.85</v>
      </c>
      <c r="V316" s="4">
        <f ca="1">-AVERAGE(OFFSET('HAVERD (new)'!U$12,(ROWS('Chart Data'!$A$5:$A316)-1)*7,0,7,1))*10000</f>
        <v>-6.5999999999999988</v>
      </c>
      <c r="AE316" s="4">
        <f t="shared" si="483"/>
        <v>5.3589583811616492</v>
      </c>
      <c r="AG316" s="4"/>
      <c r="AH316" s="4"/>
      <c r="AI316" s="4"/>
      <c r="AJ316" s="4"/>
      <c r="AK316" s="4"/>
      <c r="AL316" s="4">
        <f t="shared" ca="1" si="443"/>
        <v>40.952857142857148</v>
      </c>
      <c r="AM316" s="4"/>
      <c r="AN316" s="4"/>
      <c r="AO316" s="4"/>
      <c r="AP316" s="4"/>
      <c r="AQ316" s="4"/>
      <c r="AR316" s="4">
        <f t="shared" ca="1" si="449"/>
        <v>7.7955634320667544</v>
      </c>
      <c r="AS316" s="57">
        <f t="shared" ca="1" si="450"/>
        <v>435.85</v>
      </c>
      <c r="AT316" s="57">
        <f t="shared" ca="1" si="451"/>
        <v>6.5999999999999988</v>
      </c>
      <c r="BA316" s="4">
        <f t="shared" si="456"/>
        <v>3.3899580016800215</v>
      </c>
      <c r="BH316" s="4">
        <f t="shared" ca="1" si="394"/>
        <v>14.65607142857143</v>
      </c>
      <c r="BN316" s="4">
        <f t="shared" ca="1" si="400"/>
        <v>2.3827997975884196</v>
      </c>
      <c r="BO316" s="4">
        <f t="shared" ca="1" si="461"/>
        <v>351.74571428571426</v>
      </c>
      <c r="BP316" s="4">
        <f t="shared" ca="1" si="462"/>
        <v>16.05</v>
      </c>
      <c r="BS316" s="74"/>
      <c r="BT316" s="74"/>
      <c r="BU316" s="74"/>
      <c r="BV316" s="74"/>
      <c r="BW316" s="74">
        <f t="shared" si="487"/>
        <v>-1.0909368541679056</v>
      </c>
      <c r="BX316" s="74"/>
      <c r="CD316" s="74">
        <f t="shared" ca="1" si="411"/>
        <v>2.8639484110362989</v>
      </c>
      <c r="CI316" s="74"/>
      <c r="CJ316" s="74">
        <f t="shared" ca="1" si="417"/>
        <v>0.6355417855708908</v>
      </c>
      <c r="CK316" s="74">
        <f t="shared" ca="1" si="479"/>
        <v>-2.9999596913208433</v>
      </c>
      <c r="CL316" s="74">
        <f t="shared" ca="1" si="480"/>
        <v>0.78842766339846804</v>
      </c>
    </row>
    <row r="317" spans="1:90" x14ac:dyDescent="0.35">
      <c r="A317" s="73" t="s">
        <v>3329</v>
      </c>
      <c r="B317" s="41">
        <f t="shared" si="420"/>
        <v>46020</v>
      </c>
      <c r="E317" s="4"/>
      <c r="F317" s="4"/>
      <c r="G317" s="57">
        <f>'HAVERW (new)'!Q372</f>
        <v>34796</v>
      </c>
      <c r="H317" s="4">
        <f ca="1">AVERAGE(OFFSET('HAVERD (new)'!O$12,(ROWS('Chart Data'!$A$5:$A317)-1)*7,0,7,1))</f>
        <v>75</v>
      </c>
      <c r="I317" s="4"/>
      <c r="J317" s="4">
        <f ca="1">AVERAGE(OFFSET('HAVERD (new)'!Q$12,(ROWS('Chart Data'!$A$5:$A317)-1)*7,0,7,1))</f>
        <v>97.142857142857139</v>
      </c>
      <c r="K317" s="4">
        <f ca="1">AVERAGE(OFFSET('HAVERD (new)'!R$12,(ROWS('Chart Data'!$A$5:$A317)-1)*7,0,7,1))</f>
        <v>93.142857142857139</v>
      </c>
      <c r="L317" s="57">
        <f>'HAVERW (new)'!D372</f>
        <v>1023</v>
      </c>
      <c r="M317" s="57"/>
      <c r="N317" s="4">
        <f ca="1">AVERAGE(OFFSET('HAVERD (new)'!D$12,(ROWS('Chart Data'!$A$5:$A317)-1)*7,0,7,1))</f>
        <v>27.835714285714289</v>
      </c>
      <c r="S317" s="57"/>
      <c r="T317" s="57">
        <f ca="1">AVERAGE(OFFSET(Energy!E$1109,(ROWS('Chart Data'!$A$5:$A317)-1)*7,0,7,1))</f>
        <v>794006</v>
      </c>
      <c r="U317" s="57">
        <f ca="1">-AVERAGE(OFFSET('HAVERD (new)'!T$12,(ROWS('Chart Data'!$A$5:$A317)-1)*7,0,7,1))</f>
        <v>-319.70142857142855</v>
      </c>
      <c r="V317" s="4">
        <f ca="1">-AVERAGE(OFFSET('HAVERD (new)'!U$12,(ROWS('Chart Data'!$A$5:$A317)-1)*7,0,7,1))*10000</f>
        <v>-13.6</v>
      </c>
      <c r="AE317" s="4">
        <f t="shared" si="483"/>
        <v>2.6188510086115446</v>
      </c>
      <c r="AG317" s="4"/>
      <c r="AH317" s="4"/>
      <c r="AI317" s="4"/>
      <c r="AJ317" s="4"/>
      <c r="AK317" s="4"/>
      <c r="AL317" s="4">
        <f t="shared" ca="1" si="443"/>
        <v>27.835714285714289</v>
      </c>
      <c r="AM317" s="4"/>
      <c r="AN317" s="4"/>
      <c r="AO317" s="4"/>
      <c r="AP317" s="4"/>
      <c r="AQ317" s="4"/>
      <c r="AR317" s="4">
        <f t="shared" ca="1" si="449"/>
        <v>-0.89472238963520523</v>
      </c>
      <c r="AS317" s="57">
        <f t="shared" ca="1" si="450"/>
        <v>319.70142857142855</v>
      </c>
      <c r="AT317" s="57">
        <f t="shared" ca="1" si="451"/>
        <v>13.6</v>
      </c>
      <c r="BA317" s="4">
        <f t="shared" si="456"/>
        <v>2.7693404248835205</v>
      </c>
      <c r="BH317" s="4">
        <f t="shared" ca="1" si="394"/>
        <v>20.072500000000002</v>
      </c>
      <c r="BN317" s="4">
        <f t="shared" ca="1" si="400"/>
        <v>2.6895153944654164</v>
      </c>
      <c r="BO317" s="4">
        <f t="shared" ca="1" si="461"/>
        <v>350.59500000000003</v>
      </c>
      <c r="BP317" s="4">
        <f t="shared" ca="1" si="462"/>
        <v>11.900000000000002</v>
      </c>
      <c r="BW317" s="74">
        <f t="shared" si="487"/>
        <v>-0.56985985816394757</v>
      </c>
      <c r="CD317" s="74">
        <f t="shared" ca="1" si="411"/>
        <v>1.7083874251551485</v>
      </c>
      <c r="CI317" s="74"/>
      <c r="CJ317" s="74">
        <f t="shared" ca="1" si="417"/>
        <v>1.8872413483531383</v>
      </c>
      <c r="CK317" s="74">
        <f t="shared" ca="1" si="479"/>
        <v>-1.5274955376784167</v>
      </c>
      <c r="CL317" s="74">
        <f t="shared" ca="1" si="480"/>
        <v>0.7775722537624814</v>
      </c>
    </row>
    <row r="318" spans="1:90" x14ac:dyDescent="0.35">
      <c r="A318" s="73" t="s">
        <v>3331</v>
      </c>
      <c r="B318" s="41">
        <f t="shared" si="420"/>
        <v>46027</v>
      </c>
      <c r="E318" s="4"/>
      <c r="F318" s="4"/>
      <c r="G318" s="57">
        <f>'HAVERW (new)'!Q373</f>
        <v>29988</v>
      </c>
      <c r="H318" s="4">
        <f ca="1">AVERAGE(OFFSET('HAVERD (new)'!O$12,(ROWS('Chart Data'!$A$5:$A318)-1)*7,0,7,1))</f>
        <v>82</v>
      </c>
      <c r="I318" s="4"/>
      <c r="J318" s="4">
        <f ca="1">AVERAGE(OFFSET('HAVERD (new)'!Q$12,(ROWS('Chart Data'!$A$5:$A318)-1)*7,0,7,1))</f>
        <v>75.599999999999994</v>
      </c>
      <c r="K318" s="4">
        <f ca="1">AVERAGE(OFFSET('HAVERD (new)'!R$12,(ROWS('Chart Data'!$A$5:$A318)-1)*7,0,7,1))</f>
        <v>78.8</v>
      </c>
      <c r="L318" s="57"/>
      <c r="M318" s="57"/>
      <c r="N318" s="4">
        <f ca="1">AVERAGE(OFFSET('HAVERD (new)'!D$12,(ROWS('Chart Data'!$A$5:$A318)-1)*7,0,7,1))</f>
        <v>3.7914285714285714</v>
      </c>
      <c r="T318" s="57"/>
      <c r="U318" s="57">
        <f ca="1">-AVERAGE(OFFSET('HAVERD (new)'!T$12,(ROWS('Chart Data'!$A$5:$A318)-1)*7,0,7,1))</f>
        <v>-277.34571428571428</v>
      </c>
      <c r="V318" s="4">
        <f ca="1">-AVERAGE(OFFSET('HAVERD (new)'!U$12,(ROWS('Chart Data'!$A$5:$A318)-1)*7,0,7,1))*10000</f>
        <v>-7.6000000000000005</v>
      </c>
      <c r="AE318" s="4"/>
      <c r="AR318" s="4"/>
      <c r="AS318" s="57">
        <f t="shared" ref="AS318" ca="1" si="489">-U318</f>
        <v>277.34571428571428</v>
      </c>
      <c r="AT318" s="57">
        <f t="shared" ref="AT318" ca="1" si="490">-V318</f>
        <v>7.6000000000000005</v>
      </c>
      <c r="BA318" s="4"/>
      <c r="BO318" s="4">
        <f t="shared" ca="1" si="461"/>
        <v>332.16142857142859</v>
      </c>
      <c r="BP318" s="4">
        <f t="shared" ca="1" si="462"/>
        <v>10.5</v>
      </c>
      <c r="BW318" s="74"/>
      <c r="CD318" s="74">
        <f t="shared" ca="1" si="411"/>
        <v>-0.40980544713472733</v>
      </c>
      <c r="CI318" s="74"/>
      <c r="CJ318" s="74"/>
      <c r="CK318" s="74">
        <f t="shared" ca="1" si="479"/>
        <v>-0.99053438335213173</v>
      </c>
      <c r="CL318" s="74">
        <f t="shared" ca="1" si="480"/>
        <v>0.78687689059332711</v>
      </c>
    </row>
    <row r="319" spans="1:90" x14ac:dyDescent="0.35">
      <c r="A319" s="73" t="s">
        <v>3635</v>
      </c>
      <c r="B319" s="41">
        <f t="shared" si="420"/>
        <v>46034</v>
      </c>
      <c r="E319" s="4"/>
      <c r="F319" s="4"/>
      <c r="G319" s="57">
        <f>'HAVERW (new)'!Q374</f>
        <v>30045</v>
      </c>
      <c r="H319" s="4">
        <f ca="1">AVERAGE(OFFSET('HAVERD (new)'!O$12,(ROWS('Chart Data'!$A$5:$A319)-1)*7,0,7,1))</f>
        <v>90</v>
      </c>
      <c r="I319" s="4"/>
      <c r="J319" s="4"/>
      <c r="K319" s="4"/>
      <c r="L319" s="57"/>
      <c r="M319" s="57"/>
      <c r="N319" s="4"/>
      <c r="T319" s="57"/>
      <c r="U319" s="57"/>
      <c r="V319" s="4"/>
    </row>
    <row r="320" spans="1:90" x14ac:dyDescent="0.35">
      <c r="B320" s="41">
        <f t="shared" si="420"/>
        <v>46041</v>
      </c>
      <c r="E320" s="4"/>
      <c r="F320" s="4"/>
      <c r="G320" s="57"/>
      <c r="H320" s="4"/>
      <c r="I320" s="4"/>
      <c r="K320" s="4"/>
      <c r="L320" s="57"/>
      <c r="M320" s="57"/>
      <c r="N320" s="4"/>
      <c r="T320" s="57"/>
    </row>
    <row r="321" spans="2:20" x14ac:dyDescent="0.35">
      <c r="B321" s="41"/>
      <c r="E321" s="4"/>
      <c r="G321" s="57"/>
      <c r="H321" s="4"/>
      <c r="I321" s="4"/>
      <c r="K321" s="4"/>
      <c r="L321" s="57"/>
      <c r="M321" s="57"/>
      <c r="N321" s="4"/>
      <c r="T321" s="57"/>
    </row>
    <row r="322" spans="2:20" x14ac:dyDescent="0.35">
      <c r="B322" s="41"/>
      <c r="E322" s="4"/>
      <c r="G322" s="57"/>
      <c r="I322" s="4"/>
      <c r="K322" s="4"/>
      <c r="L322" s="57"/>
      <c r="M322" s="57"/>
      <c r="N322" s="4"/>
      <c r="T322" s="57"/>
    </row>
    <row r="323" spans="2:20" x14ac:dyDescent="0.35">
      <c r="B323" s="41"/>
      <c r="E323" s="4"/>
      <c r="G323" s="57"/>
      <c r="I323" s="4"/>
      <c r="K323" s="4"/>
      <c r="L323" s="57"/>
      <c r="M323" s="57"/>
      <c r="N323" s="4"/>
    </row>
    <row r="324" spans="2:20" x14ac:dyDescent="0.35">
      <c r="B324" s="41"/>
      <c r="E324" s="4"/>
      <c r="G324" s="57"/>
      <c r="I324" s="4"/>
      <c r="K324" s="4"/>
      <c r="L324" s="57"/>
      <c r="M324" s="57"/>
      <c r="N324" s="4"/>
    </row>
    <row r="325" spans="2:20" x14ac:dyDescent="0.35">
      <c r="B325" s="41"/>
      <c r="E325" s="4"/>
      <c r="G325" s="57"/>
      <c r="I325" s="4"/>
      <c r="K325" s="4"/>
      <c r="L325" s="57"/>
      <c r="M325" s="57"/>
      <c r="N325" s="4"/>
    </row>
    <row r="326" spans="2:20" x14ac:dyDescent="0.35">
      <c r="B326" s="41"/>
      <c r="E326" s="4"/>
      <c r="G326" s="57"/>
      <c r="I326" s="4"/>
      <c r="K326" s="4"/>
      <c r="L326" s="57"/>
      <c r="M326" s="57"/>
      <c r="N326" s="4"/>
    </row>
    <row r="327" spans="2:20" x14ac:dyDescent="0.35">
      <c r="E327" s="4"/>
    </row>
    <row r="328" spans="2:20" x14ac:dyDescent="0.35">
      <c r="E328" s="4"/>
    </row>
    <row r="329" spans="2:20" x14ac:dyDescent="0.35">
      <c r="E329" s="4"/>
    </row>
    <row r="330" spans="2:20" x14ac:dyDescent="0.35">
      <c r="E330" s="4"/>
    </row>
    <row r="331" spans="2:20" x14ac:dyDescent="0.35">
      <c r="E331" s="4"/>
    </row>
    <row r="332" spans="2:20" x14ac:dyDescent="0.35">
      <c r="E332" s="4"/>
    </row>
    <row r="333" spans="2:20" x14ac:dyDescent="0.35">
      <c r="E333" s="4"/>
    </row>
    <row r="334" spans="2:20" x14ac:dyDescent="0.35">
      <c r="E334" s="4"/>
    </row>
    <row r="335" spans="2:20" x14ac:dyDescent="0.35">
      <c r="E335" s="4"/>
    </row>
    <row r="336" spans="2:20" x14ac:dyDescent="0.35">
      <c r="E336" s="4"/>
    </row>
    <row r="337" spans="5:5" x14ac:dyDescent="0.35">
      <c r="E337" s="4"/>
    </row>
    <row r="338" spans="5:5" x14ac:dyDescent="0.35">
      <c r="E338" s="4"/>
    </row>
    <row r="339" spans="5:5" x14ac:dyDescent="0.35">
      <c r="E339" s="4"/>
    </row>
    <row r="340" spans="5:5" x14ac:dyDescent="0.35">
      <c r="E340" s="4"/>
    </row>
    <row r="341" spans="5:5" x14ac:dyDescent="0.35">
      <c r="E341" s="4"/>
    </row>
    <row r="342" spans="5:5" x14ac:dyDescent="0.35">
      <c r="E342" s="4"/>
    </row>
    <row r="343" spans="5:5" x14ac:dyDescent="0.35">
      <c r="E343" s="4"/>
    </row>
    <row r="344" spans="5:5" x14ac:dyDescent="0.35">
      <c r="E344" s="4"/>
    </row>
    <row r="345" spans="5:5" x14ac:dyDescent="0.35">
      <c r="E345" s="4"/>
    </row>
    <row r="346" spans="5:5" x14ac:dyDescent="0.35">
      <c r="E346" s="4"/>
    </row>
    <row r="347" spans="5:5" x14ac:dyDescent="0.35">
      <c r="E347" s="4"/>
    </row>
    <row r="348" spans="5:5" ht="16" customHeight="1" x14ac:dyDescent="0.35">
      <c r="E348" s="4"/>
    </row>
    <row r="349" spans="5:5" x14ac:dyDescent="0.35">
      <c r="E349" s="4"/>
    </row>
    <row r="350" spans="5:5" x14ac:dyDescent="0.35">
      <c r="E350" s="4"/>
    </row>
    <row r="351" spans="5:5" x14ac:dyDescent="0.35">
      <c r="E351" s="4"/>
    </row>
    <row r="352" spans="5:5" x14ac:dyDescent="0.35">
      <c r="E352" s="4"/>
    </row>
    <row r="353" spans="5:5" x14ac:dyDescent="0.35">
      <c r="E353" s="4"/>
    </row>
    <row r="354" spans="5:5" x14ac:dyDescent="0.35">
      <c r="E354" s="4"/>
    </row>
    <row r="355" spans="5:5" x14ac:dyDescent="0.35">
      <c r="E355" s="4"/>
    </row>
    <row r="356" spans="5:5" x14ac:dyDescent="0.35">
      <c r="E356" s="4"/>
    </row>
    <row r="357" spans="5:5" x14ac:dyDescent="0.35">
      <c r="E357" s="4"/>
    </row>
    <row r="358" spans="5:5" x14ac:dyDescent="0.35">
      <c r="E358" s="4"/>
    </row>
    <row r="359" spans="5:5" x14ac:dyDescent="0.35">
      <c r="E359" s="4"/>
    </row>
    <row r="360" spans="5:5" x14ac:dyDescent="0.35">
      <c r="E360" s="4"/>
    </row>
    <row r="361" spans="5:5" x14ac:dyDescent="0.35">
      <c r="E361" s="4"/>
    </row>
    <row r="362" spans="5:5" x14ac:dyDescent="0.35">
      <c r="E362" s="4"/>
    </row>
    <row r="363" spans="5:5" x14ac:dyDescent="0.35">
      <c r="E363" s="4"/>
    </row>
    <row r="364" spans="5:5" x14ac:dyDescent="0.35">
      <c r="E364" s="4"/>
    </row>
    <row r="365" spans="5:5" x14ac:dyDescent="0.35">
      <c r="E365" s="4"/>
    </row>
    <row r="366" spans="5:5" x14ac:dyDescent="0.35">
      <c r="E366" s="4"/>
    </row>
    <row r="367" spans="5:5" x14ac:dyDescent="0.35">
      <c r="E367" s="4"/>
    </row>
    <row r="368" spans="5:5" x14ac:dyDescent="0.35">
      <c r="E368" s="4"/>
    </row>
    <row r="369" spans="1:5" x14ac:dyDescent="0.35">
      <c r="E369" s="4"/>
    </row>
    <row r="371" spans="1:5" x14ac:dyDescent="0.35">
      <c r="E371" s="4"/>
    </row>
    <row r="372" spans="1:5" x14ac:dyDescent="0.35">
      <c r="E372" s="4"/>
    </row>
    <row r="373" spans="1:5" x14ac:dyDescent="0.35">
      <c r="E373" s="4"/>
    </row>
    <row r="374" spans="1:5" x14ac:dyDescent="0.35">
      <c r="A374" t="s">
        <v>3081</v>
      </c>
      <c r="E374" s="4"/>
    </row>
    <row r="375" spans="1:5" x14ac:dyDescent="0.35">
      <c r="A375" t="s">
        <v>3082</v>
      </c>
      <c r="E375" s="4"/>
    </row>
    <row r="376" spans="1:5" x14ac:dyDescent="0.35">
      <c r="A376" t="s">
        <v>3083</v>
      </c>
      <c r="E376" s="4"/>
    </row>
    <row r="378" spans="1:5" x14ac:dyDescent="0.35">
      <c r="E378" s="4"/>
    </row>
    <row r="379" spans="1:5" x14ac:dyDescent="0.35">
      <c r="E379" s="4"/>
    </row>
    <row r="380" spans="1:5" x14ac:dyDescent="0.35">
      <c r="E380" s="4"/>
    </row>
    <row r="381" spans="1:5" x14ac:dyDescent="0.35">
      <c r="E381" s="4"/>
    </row>
    <row r="382" spans="1:5" x14ac:dyDescent="0.35">
      <c r="E382" s="4"/>
    </row>
    <row r="383" spans="1:5" x14ac:dyDescent="0.35">
      <c r="E383" s="4"/>
    </row>
    <row r="385" spans="5:5" x14ac:dyDescent="0.35">
      <c r="E385" s="4"/>
    </row>
    <row r="386" spans="5:5" x14ac:dyDescent="0.35">
      <c r="E386" s="4"/>
    </row>
    <row r="387" spans="5:5" x14ac:dyDescent="0.35">
      <c r="E387" s="4"/>
    </row>
    <row r="388" spans="5:5" x14ac:dyDescent="0.35">
      <c r="E388" s="4"/>
    </row>
    <row r="389" spans="5:5" x14ac:dyDescent="0.35">
      <c r="E389" s="4"/>
    </row>
    <row r="390" spans="5:5" x14ac:dyDescent="0.35">
      <c r="E390" s="4"/>
    </row>
    <row r="392" spans="5:5" x14ac:dyDescent="0.35">
      <c r="E392" s="4"/>
    </row>
    <row r="393" spans="5:5" x14ac:dyDescent="0.35">
      <c r="E393" s="4"/>
    </row>
    <row r="394" spans="5:5" x14ac:dyDescent="0.35">
      <c r="E394" s="4"/>
    </row>
    <row r="395" spans="5:5" x14ac:dyDescent="0.35">
      <c r="E395" s="4"/>
    </row>
    <row r="396" spans="5:5" x14ac:dyDescent="0.35">
      <c r="E396" s="4"/>
    </row>
    <row r="397" spans="5:5" x14ac:dyDescent="0.35">
      <c r="E397" s="4"/>
    </row>
    <row r="399" spans="5:5" x14ac:dyDescent="0.35">
      <c r="E399" s="4"/>
    </row>
    <row r="400" spans="5:5" x14ac:dyDescent="0.35">
      <c r="E400" s="4"/>
    </row>
    <row r="401" spans="5:5" x14ac:dyDescent="0.35">
      <c r="E401" s="4"/>
    </row>
    <row r="402" spans="5:5" x14ac:dyDescent="0.35">
      <c r="E402" s="4"/>
    </row>
    <row r="403" spans="5:5" x14ac:dyDescent="0.35">
      <c r="E403" s="4"/>
    </row>
    <row r="404" spans="5:5" x14ac:dyDescent="0.35">
      <c r="E404" s="4"/>
    </row>
    <row r="406" spans="5:5" x14ac:dyDescent="0.35">
      <c r="E406" s="4"/>
    </row>
    <row r="407" spans="5:5" x14ac:dyDescent="0.35">
      <c r="E407" s="4"/>
    </row>
    <row r="408" spans="5:5" x14ac:dyDescent="0.35">
      <c r="E408" s="4"/>
    </row>
    <row r="409" spans="5:5" x14ac:dyDescent="0.35">
      <c r="E409" s="4"/>
    </row>
    <row r="410" spans="5:5" x14ac:dyDescent="0.35">
      <c r="E410" s="4"/>
    </row>
    <row r="411" spans="5:5" x14ac:dyDescent="0.35">
      <c r="E411" s="4"/>
    </row>
    <row r="413" spans="5:5" x14ac:dyDescent="0.35">
      <c r="E413" s="4"/>
    </row>
    <row r="414" spans="5:5" x14ac:dyDescent="0.35">
      <c r="E414" s="4"/>
    </row>
    <row r="415" spans="5:5" x14ac:dyDescent="0.35">
      <c r="E415" s="4"/>
    </row>
    <row r="416" spans="5:5" x14ac:dyDescent="0.35">
      <c r="E416" s="4"/>
    </row>
    <row r="417" spans="5:5" x14ac:dyDescent="0.35">
      <c r="E417" s="4"/>
    </row>
    <row r="418" spans="5:5" x14ac:dyDescent="0.35">
      <c r="E418" s="4"/>
    </row>
    <row r="420" spans="5:5" x14ac:dyDescent="0.35">
      <c r="E420" s="4"/>
    </row>
    <row r="421" spans="5:5" x14ac:dyDescent="0.35">
      <c r="E421" s="4"/>
    </row>
    <row r="422" spans="5:5" x14ac:dyDescent="0.35">
      <c r="E422" s="4"/>
    </row>
    <row r="423" spans="5:5" x14ac:dyDescent="0.35">
      <c r="E423" s="4"/>
    </row>
    <row r="424" spans="5:5" x14ac:dyDescent="0.35">
      <c r="E424" s="4"/>
    </row>
    <row r="425" spans="5:5" x14ac:dyDescent="0.35">
      <c r="E425" s="4"/>
    </row>
    <row r="426" spans="5:5" x14ac:dyDescent="0.35">
      <c r="E426" s="73"/>
    </row>
    <row r="427" spans="5:5" x14ac:dyDescent="0.35">
      <c r="E427" s="4"/>
    </row>
    <row r="428" spans="5:5" x14ac:dyDescent="0.35">
      <c r="E428" s="4"/>
    </row>
    <row r="429" spans="5:5" x14ac:dyDescent="0.35">
      <c r="E429" s="4"/>
    </row>
    <row r="430" spans="5:5" x14ac:dyDescent="0.35">
      <c r="E430" s="4"/>
    </row>
    <row r="431" spans="5:5" x14ac:dyDescent="0.35">
      <c r="E431" s="4"/>
    </row>
    <row r="432" spans="5:5" x14ac:dyDescent="0.35">
      <c r="E432" s="4"/>
    </row>
    <row r="433" spans="5:5" x14ac:dyDescent="0.35">
      <c r="E433" s="73"/>
    </row>
    <row r="434" spans="5:5" x14ac:dyDescent="0.35">
      <c r="E434" s="4"/>
    </row>
    <row r="435" spans="5:5" x14ac:dyDescent="0.35">
      <c r="E435" s="4"/>
    </row>
    <row r="436" spans="5:5" x14ac:dyDescent="0.35">
      <c r="E436" s="4"/>
    </row>
    <row r="437" spans="5:5" x14ac:dyDescent="0.35">
      <c r="E437" s="4"/>
    </row>
    <row r="438" spans="5:5" x14ac:dyDescent="0.35">
      <c r="E438" s="4"/>
    </row>
    <row r="439" spans="5:5" x14ac:dyDescent="0.35">
      <c r="E439" s="4"/>
    </row>
    <row r="440" spans="5:5" x14ac:dyDescent="0.35">
      <c r="E440" s="73"/>
    </row>
    <row r="441" spans="5:5" x14ac:dyDescent="0.35">
      <c r="E441" s="4"/>
    </row>
    <row r="442" spans="5:5" x14ac:dyDescent="0.35">
      <c r="E442" s="4"/>
    </row>
    <row r="443" spans="5:5" x14ac:dyDescent="0.35">
      <c r="E443" s="4"/>
    </row>
    <row r="444" spans="5:5" x14ac:dyDescent="0.35">
      <c r="E444" s="4"/>
    </row>
    <row r="445" spans="5:5" x14ac:dyDescent="0.35">
      <c r="E445" s="4"/>
    </row>
    <row r="446" spans="5:5" x14ac:dyDescent="0.35">
      <c r="E446" s="4"/>
    </row>
    <row r="447" spans="5:5" x14ac:dyDescent="0.35">
      <c r="E447" s="73"/>
    </row>
    <row r="448" spans="5:5" x14ac:dyDescent="0.35">
      <c r="E448" s="4"/>
    </row>
    <row r="449" spans="5:5" x14ac:dyDescent="0.35">
      <c r="E449" s="4"/>
    </row>
    <row r="450" spans="5:5" x14ac:dyDescent="0.35">
      <c r="E450" s="4"/>
    </row>
    <row r="451" spans="5:5" x14ac:dyDescent="0.35">
      <c r="E451" s="4"/>
    </row>
    <row r="452" spans="5:5" x14ac:dyDescent="0.35">
      <c r="E452" s="4"/>
    </row>
    <row r="453" spans="5:5" x14ac:dyDescent="0.35">
      <c r="E453" s="4"/>
    </row>
    <row r="454" spans="5:5" x14ac:dyDescent="0.35">
      <c r="E454" s="73"/>
    </row>
    <row r="455" spans="5:5" x14ac:dyDescent="0.35">
      <c r="E455" s="4"/>
    </row>
    <row r="456" spans="5:5" x14ac:dyDescent="0.35">
      <c r="E456" s="4"/>
    </row>
    <row r="457" spans="5:5" x14ac:dyDescent="0.35">
      <c r="E457" s="4"/>
    </row>
    <row r="458" spans="5:5" x14ac:dyDescent="0.35">
      <c r="E458" s="4"/>
    </row>
    <row r="459" spans="5:5" x14ac:dyDescent="0.35">
      <c r="E459" s="4"/>
    </row>
    <row r="460" spans="5:5" x14ac:dyDescent="0.35">
      <c r="E460" s="4"/>
    </row>
    <row r="461" spans="5:5" x14ac:dyDescent="0.35">
      <c r="E461" s="73"/>
    </row>
    <row r="462" spans="5:5" x14ac:dyDescent="0.35">
      <c r="E462" s="4"/>
    </row>
    <row r="463" spans="5:5" x14ac:dyDescent="0.35">
      <c r="E463" s="4"/>
    </row>
    <row r="464" spans="5:5" x14ac:dyDescent="0.35">
      <c r="E464" s="4"/>
    </row>
    <row r="465" spans="5:5" x14ac:dyDescent="0.35">
      <c r="E465" s="4"/>
    </row>
    <row r="466" spans="5:5" x14ac:dyDescent="0.35">
      <c r="E466" s="4"/>
    </row>
    <row r="467" spans="5:5" x14ac:dyDescent="0.35">
      <c r="E467" s="4"/>
    </row>
    <row r="468" spans="5:5" x14ac:dyDescent="0.35">
      <c r="E468" s="73"/>
    </row>
    <row r="469" spans="5:5" x14ac:dyDescent="0.35">
      <c r="E469" s="4"/>
    </row>
    <row r="470" spans="5:5" x14ac:dyDescent="0.35">
      <c r="E470" s="4"/>
    </row>
    <row r="471" spans="5:5" x14ac:dyDescent="0.35">
      <c r="E471" s="4"/>
    </row>
    <row r="472" spans="5:5" x14ac:dyDescent="0.35">
      <c r="E472" s="4"/>
    </row>
    <row r="473" spans="5:5" x14ac:dyDescent="0.35">
      <c r="E473" s="4"/>
    </row>
    <row r="474" spans="5:5" x14ac:dyDescent="0.35">
      <c r="E474" s="4"/>
    </row>
    <row r="475" spans="5:5" x14ac:dyDescent="0.35">
      <c r="E475" s="73"/>
    </row>
    <row r="476" spans="5:5" x14ac:dyDescent="0.35">
      <c r="E476" s="4"/>
    </row>
    <row r="477" spans="5:5" x14ac:dyDescent="0.35">
      <c r="E477" s="4"/>
    </row>
    <row r="478" spans="5:5" x14ac:dyDescent="0.35">
      <c r="E478" s="4"/>
    </row>
    <row r="479" spans="5:5" x14ac:dyDescent="0.35">
      <c r="E479" s="4"/>
    </row>
    <row r="480" spans="5:5" x14ac:dyDescent="0.35">
      <c r="E480" s="4"/>
    </row>
    <row r="481" spans="5:5" x14ac:dyDescent="0.35">
      <c r="E481" s="4"/>
    </row>
    <row r="482" spans="5:5" x14ac:dyDescent="0.35">
      <c r="E482" s="73"/>
    </row>
    <row r="483" spans="5:5" x14ac:dyDescent="0.35">
      <c r="E483" s="4"/>
    </row>
    <row r="484" spans="5:5" x14ac:dyDescent="0.35">
      <c r="E484" s="4"/>
    </row>
    <row r="485" spans="5:5" x14ac:dyDescent="0.35">
      <c r="E485" s="4"/>
    </row>
    <row r="486" spans="5:5" x14ac:dyDescent="0.35">
      <c r="E486" s="4"/>
    </row>
    <row r="487" spans="5:5" x14ac:dyDescent="0.35">
      <c r="E487" s="4"/>
    </row>
    <row r="488" spans="5:5" x14ac:dyDescent="0.35">
      <c r="E488" s="4"/>
    </row>
    <row r="489" spans="5:5" x14ac:dyDescent="0.35">
      <c r="E489" s="73"/>
    </row>
    <row r="490" spans="5:5" x14ac:dyDescent="0.35">
      <c r="E490" s="4"/>
    </row>
    <row r="491" spans="5:5" x14ac:dyDescent="0.35">
      <c r="E491" s="4"/>
    </row>
    <row r="492" spans="5:5" x14ac:dyDescent="0.35">
      <c r="E492" s="4"/>
    </row>
    <row r="493" spans="5:5" x14ac:dyDescent="0.35">
      <c r="E493" s="4"/>
    </row>
    <row r="494" spans="5:5" x14ac:dyDescent="0.35">
      <c r="E494" s="4"/>
    </row>
    <row r="495" spans="5:5" x14ac:dyDescent="0.35">
      <c r="E495" s="4"/>
    </row>
    <row r="496" spans="5:5" x14ac:dyDescent="0.35">
      <c r="E496" s="73"/>
    </row>
    <row r="497" spans="5:5" x14ac:dyDescent="0.35">
      <c r="E497" s="4"/>
    </row>
    <row r="498" spans="5:5" x14ac:dyDescent="0.35">
      <c r="E498" s="4"/>
    </row>
    <row r="499" spans="5:5" x14ac:dyDescent="0.35">
      <c r="E499" s="4"/>
    </row>
    <row r="500" spans="5:5" x14ac:dyDescent="0.35">
      <c r="E500" s="4"/>
    </row>
    <row r="501" spans="5:5" x14ac:dyDescent="0.35">
      <c r="E501" s="4"/>
    </row>
    <row r="502" spans="5:5" x14ac:dyDescent="0.35">
      <c r="E502" s="4"/>
    </row>
    <row r="504" spans="5:5" x14ac:dyDescent="0.35">
      <c r="E504" s="4"/>
    </row>
    <row r="505" spans="5:5" x14ac:dyDescent="0.35">
      <c r="E505" s="4"/>
    </row>
    <row r="506" spans="5:5" x14ac:dyDescent="0.35">
      <c r="E506" s="4"/>
    </row>
    <row r="507" spans="5:5" x14ac:dyDescent="0.35">
      <c r="E507" s="4"/>
    </row>
    <row r="508" spans="5:5" x14ac:dyDescent="0.35">
      <c r="E508" s="4"/>
    </row>
    <row r="509" spans="5:5" x14ac:dyDescent="0.35">
      <c r="E509" s="4"/>
    </row>
    <row r="510" spans="5:5" x14ac:dyDescent="0.35">
      <c r="E510" s="73"/>
    </row>
    <row r="511" spans="5:5" x14ac:dyDescent="0.35">
      <c r="E511" s="4"/>
    </row>
    <row r="512" spans="5:5" x14ac:dyDescent="0.35">
      <c r="E512" s="4"/>
    </row>
    <row r="513" spans="5:5" x14ac:dyDescent="0.35">
      <c r="E513" s="4"/>
    </row>
    <row r="514" spans="5:5" x14ac:dyDescent="0.35">
      <c r="E514" s="4"/>
    </row>
    <row r="515" spans="5:5" x14ac:dyDescent="0.35">
      <c r="E515" s="4"/>
    </row>
    <row r="516" spans="5:5" x14ac:dyDescent="0.35">
      <c r="E516" s="4"/>
    </row>
    <row r="517" spans="5:5" x14ac:dyDescent="0.35">
      <c r="E517" s="73"/>
    </row>
    <row r="518" spans="5:5" x14ac:dyDescent="0.35">
      <c r="E518" s="4"/>
    </row>
    <row r="519" spans="5:5" x14ac:dyDescent="0.35">
      <c r="E519" s="4"/>
    </row>
    <row r="520" spans="5:5" x14ac:dyDescent="0.35">
      <c r="E520" s="4"/>
    </row>
    <row r="521" spans="5:5" x14ac:dyDescent="0.35">
      <c r="E521" s="4"/>
    </row>
    <row r="522" spans="5:5" x14ac:dyDescent="0.35">
      <c r="E522" s="4"/>
    </row>
    <row r="523" spans="5:5" x14ac:dyDescent="0.35">
      <c r="E523" s="4"/>
    </row>
    <row r="524" spans="5:5" x14ac:dyDescent="0.35">
      <c r="E524" s="73"/>
    </row>
    <row r="525" spans="5:5" x14ac:dyDescent="0.35">
      <c r="E525" s="4"/>
    </row>
    <row r="526" spans="5:5" x14ac:dyDescent="0.35">
      <c r="E526" s="4"/>
    </row>
    <row r="527" spans="5:5" x14ac:dyDescent="0.35">
      <c r="E527" s="4"/>
    </row>
    <row r="528" spans="5:5" x14ac:dyDescent="0.35">
      <c r="E528" s="4"/>
    </row>
    <row r="529" spans="5:5" x14ac:dyDescent="0.35">
      <c r="E529" s="4"/>
    </row>
    <row r="530" spans="5:5" x14ac:dyDescent="0.35">
      <c r="E530" s="4"/>
    </row>
    <row r="531" spans="5:5" x14ac:dyDescent="0.35">
      <c r="E531" s="73"/>
    </row>
    <row r="532" spans="5:5" x14ac:dyDescent="0.35">
      <c r="E532" s="4"/>
    </row>
    <row r="533" spans="5:5" x14ac:dyDescent="0.35">
      <c r="E533" s="4"/>
    </row>
    <row r="534" spans="5:5" x14ac:dyDescent="0.35">
      <c r="E534" s="4"/>
    </row>
    <row r="535" spans="5:5" x14ac:dyDescent="0.35">
      <c r="E535" s="4"/>
    </row>
    <row r="536" spans="5:5" x14ac:dyDescent="0.35">
      <c r="E536" s="4"/>
    </row>
    <row r="537" spans="5:5" x14ac:dyDescent="0.35">
      <c r="E537" s="4"/>
    </row>
    <row r="538" spans="5:5" x14ac:dyDescent="0.35">
      <c r="E538" s="73"/>
    </row>
    <row r="539" spans="5:5" x14ac:dyDescent="0.35">
      <c r="E539" s="4"/>
    </row>
    <row r="540" spans="5:5" x14ac:dyDescent="0.35">
      <c r="E540" s="4"/>
    </row>
    <row r="541" spans="5:5" x14ac:dyDescent="0.35">
      <c r="E541" s="4"/>
    </row>
    <row r="542" spans="5:5" x14ac:dyDescent="0.35">
      <c r="E542" s="4"/>
    </row>
    <row r="543" spans="5:5" x14ac:dyDescent="0.35">
      <c r="E543" s="4"/>
    </row>
    <row r="544" spans="5:5" x14ac:dyDescent="0.35">
      <c r="E544" s="4"/>
    </row>
    <row r="545" spans="5:5" x14ac:dyDescent="0.35">
      <c r="E545" s="73"/>
    </row>
    <row r="546" spans="5:5" x14ac:dyDescent="0.35">
      <c r="E546" s="4"/>
    </row>
    <row r="547" spans="5:5" x14ac:dyDescent="0.35">
      <c r="E547" s="4"/>
    </row>
    <row r="548" spans="5:5" x14ac:dyDescent="0.35">
      <c r="E548" s="4"/>
    </row>
    <row r="549" spans="5:5" x14ac:dyDescent="0.35">
      <c r="E549" s="4"/>
    </row>
    <row r="550" spans="5:5" x14ac:dyDescent="0.35">
      <c r="E550" s="4"/>
    </row>
    <row r="551" spans="5:5" x14ac:dyDescent="0.35">
      <c r="E551" s="4"/>
    </row>
    <row r="552" spans="5:5" x14ac:dyDescent="0.35">
      <c r="E552" s="73"/>
    </row>
    <row r="553" spans="5:5" x14ac:dyDescent="0.35">
      <c r="E553" s="4"/>
    </row>
    <row r="554" spans="5:5" x14ac:dyDescent="0.35">
      <c r="E554" s="4"/>
    </row>
    <row r="555" spans="5:5" x14ac:dyDescent="0.35">
      <c r="E555" s="4"/>
    </row>
    <row r="556" spans="5:5" x14ac:dyDescent="0.35">
      <c r="E556" s="4"/>
    </row>
    <row r="557" spans="5:5" x14ac:dyDescent="0.35">
      <c r="E557" s="4"/>
    </row>
    <row r="558" spans="5:5" x14ac:dyDescent="0.35">
      <c r="E558" s="4"/>
    </row>
    <row r="559" spans="5:5" x14ac:dyDescent="0.35">
      <c r="E559" s="73"/>
    </row>
    <row r="560" spans="5:5" x14ac:dyDescent="0.35">
      <c r="E560" s="4"/>
    </row>
    <row r="561" spans="5:5" x14ac:dyDescent="0.35">
      <c r="E561" s="4"/>
    </row>
    <row r="562" spans="5:5" x14ac:dyDescent="0.35">
      <c r="E562" s="4"/>
    </row>
    <row r="563" spans="5:5" x14ac:dyDescent="0.35">
      <c r="E563" s="4"/>
    </row>
    <row r="564" spans="5:5" x14ac:dyDescent="0.35">
      <c r="E564" s="4"/>
    </row>
    <row r="565" spans="5:5" x14ac:dyDescent="0.35">
      <c r="E565" s="4"/>
    </row>
    <row r="566" spans="5:5" x14ac:dyDescent="0.35">
      <c r="E566" s="73"/>
    </row>
    <row r="567" spans="5:5" x14ac:dyDescent="0.35">
      <c r="E567" s="4"/>
    </row>
    <row r="568" spans="5:5" x14ac:dyDescent="0.35">
      <c r="E568" s="4"/>
    </row>
    <row r="569" spans="5:5" x14ac:dyDescent="0.35">
      <c r="E569" s="4"/>
    </row>
    <row r="570" spans="5:5" x14ac:dyDescent="0.35">
      <c r="E570" s="4"/>
    </row>
    <row r="571" spans="5:5" x14ac:dyDescent="0.35">
      <c r="E571" s="4"/>
    </row>
    <row r="572" spans="5:5" x14ac:dyDescent="0.35">
      <c r="E572" s="4"/>
    </row>
    <row r="573" spans="5:5" x14ac:dyDescent="0.35">
      <c r="E573" s="73"/>
    </row>
    <row r="574" spans="5:5" x14ac:dyDescent="0.35">
      <c r="E574" s="4"/>
    </row>
    <row r="575" spans="5:5" x14ac:dyDescent="0.35">
      <c r="E575" s="4"/>
    </row>
    <row r="576" spans="5:5" x14ac:dyDescent="0.35">
      <c r="E576" s="4"/>
    </row>
    <row r="577" spans="5:5" x14ac:dyDescent="0.35">
      <c r="E577" s="4"/>
    </row>
    <row r="578" spans="5:5" x14ac:dyDescent="0.35">
      <c r="E578" s="4"/>
    </row>
    <row r="579" spans="5:5" x14ac:dyDescent="0.35">
      <c r="E579" s="4"/>
    </row>
    <row r="580" spans="5:5" x14ac:dyDescent="0.35">
      <c r="E580" s="73"/>
    </row>
    <row r="581" spans="5:5" x14ac:dyDescent="0.35">
      <c r="E581" s="4"/>
    </row>
    <row r="582" spans="5:5" x14ac:dyDescent="0.35">
      <c r="E582" s="4"/>
    </row>
    <row r="583" spans="5:5" x14ac:dyDescent="0.35">
      <c r="E583" s="4"/>
    </row>
    <row r="584" spans="5:5" x14ac:dyDescent="0.35">
      <c r="E584" s="4"/>
    </row>
    <row r="585" spans="5:5" x14ac:dyDescent="0.35">
      <c r="E585" s="4"/>
    </row>
    <row r="586" spans="5:5" x14ac:dyDescent="0.35">
      <c r="E586" s="4"/>
    </row>
    <row r="588" spans="5:5" x14ac:dyDescent="0.35">
      <c r="E588" s="4"/>
    </row>
    <row r="589" spans="5:5" x14ac:dyDescent="0.35">
      <c r="E589" s="4"/>
    </row>
    <row r="590" spans="5:5" x14ac:dyDescent="0.35">
      <c r="E590" s="4"/>
    </row>
    <row r="591" spans="5:5" x14ac:dyDescent="0.35">
      <c r="E591" s="4"/>
    </row>
    <row r="592" spans="5:5" x14ac:dyDescent="0.35">
      <c r="E592" s="4"/>
    </row>
    <row r="593" spans="5:5" x14ac:dyDescent="0.35">
      <c r="E593" s="4"/>
    </row>
    <row r="594" spans="5:5" x14ac:dyDescent="0.35">
      <c r="E594" s="73"/>
    </row>
    <row r="595" spans="5:5" x14ac:dyDescent="0.35">
      <c r="E595" s="4"/>
    </row>
    <row r="596" spans="5:5" x14ac:dyDescent="0.35">
      <c r="E596" s="4"/>
    </row>
    <row r="597" spans="5:5" x14ac:dyDescent="0.35">
      <c r="E597" s="4"/>
    </row>
    <row r="598" spans="5:5" x14ac:dyDescent="0.35">
      <c r="E598" s="4"/>
    </row>
    <row r="599" spans="5:5" x14ac:dyDescent="0.35">
      <c r="E599" s="4"/>
    </row>
    <row r="600" spans="5:5" x14ac:dyDescent="0.35">
      <c r="E600" s="4"/>
    </row>
    <row r="601" spans="5:5" x14ac:dyDescent="0.35">
      <c r="E601" s="73"/>
    </row>
    <row r="602" spans="5:5" x14ac:dyDescent="0.35">
      <c r="E602" s="4"/>
    </row>
    <row r="603" spans="5:5" x14ac:dyDescent="0.35">
      <c r="E603" s="4"/>
    </row>
    <row r="604" spans="5:5" x14ac:dyDescent="0.35">
      <c r="E604" s="4"/>
    </row>
    <row r="605" spans="5:5" x14ac:dyDescent="0.35">
      <c r="E605" s="4"/>
    </row>
    <row r="606" spans="5:5" x14ac:dyDescent="0.35">
      <c r="E606" s="4"/>
    </row>
    <row r="607" spans="5:5" x14ac:dyDescent="0.35">
      <c r="E607" s="4"/>
    </row>
    <row r="608" spans="5:5" x14ac:dyDescent="0.35">
      <c r="E608" s="73"/>
    </row>
    <row r="609" spans="5:5" x14ac:dyDescent="0.35">
      <c r="E609" s="4"/>
    </row>
    <row r="610" spans="5:5" x14ac:dyDescent="0.35">
      <c r="E610" s="4"/>
    </row>
    <row r="611" spans="5:5" x14ac:dyDescent="0.35">
      <c r="E611" s="4"/>
    </row>
    <row r="612" spans="5:5" x14ac:dyDescent="0.35">
      <c r="E612" s="4"/>
    </row>
    <row r="613" spans="5:5" x14ac:dyDescent="0.35">
      <c r="E613" s="4"/>
    </row>
    <row r="614" spans="5:5" x14ac:dyDescent="0.35">
      <c r="E614" s="4"/>
    </row>
    <row r="615" spans="5:5" x14ac:dyDescent="0.35">
      <c r="E615" s="73"/>
    </row>
    <row r="616" spans="5:5" x14ac:dyDescent="0.35">
      <c r="E616" s="4"/>
    </row>
    <row r="617" spans="5:5" x14ac:dyDescent="0.35">
      <c r="E617" s="4"/>
    </row>
    <row r="618" spans="5:5" x14ac:dyDescent="0.35">
      <c r="E618" s="4"/>
    </row>
    <row r="619" spans="5:5" x14ac:dyDescent="0.35">
      <c r="E619" s="4"/>
    </row>
    <row r="620" spans="5:5" x14ac:dyDescent="0.35">
      <c r="E620" s="4"/>
    </row>
    <row r="621" spans="5:5" x14ac:dyDescent="0.35">
      <c r="E621" s="4"/>
    </row>
    <row r="622" spans="5:5" x14ac:dyDescent="0.35">
      <c r="E622" s="73"/>
    </row>
    <row r="623" spans="5:5" x14ac:dyDescent="0.35">
      <c r="E623" s="4"/>
    </row>
    <row r="624" spans="5:5" x14ac:dyDescent="0.35">
      <c r="E624" s="4"/>
    </row>
    <row r="625" spans="5:5" x14ac:dyDescent="0.35">
      <c r="E625" s="4"/>
    </row>
    <row r="626" spans="5:5" x14ac:dyDescent="0.35">
      <c r="E626" s="4"/>
    </row>
    <row r="627" spans="5:5" x14ac:dyDescent="0.35">
      <c r="E627" s="4"/>
    </row>
    <row r="628" spans="5:5" x14ac:dyDescent="0.35">
      <c r="E628" s="4"/>
    </row>
    <row r="629" spans="5:5" x14ac:dyDescent="0.35">
      <c r="E629" s="73"/>
    </row>
    <row r="630" spans="5:5" x14ac:dyDescent="0.35">
      <c r="E630" s="4"/>
    </row>
    <row r="631" spans="5:5" x14ac:dyDescent="0.35">
      <c r="E631" s="4"/>
    </row>
    <row r="632" spans="5:5" x14ac:dyDescent="0.35">
      <c r="E632" s="4"/>
    </row>
    <row r="633" spans="5:5" x14ac:dyDescent="0.35">
      <c r="E633" s="4"/>
    </row>
    <row r="634" spans="5:5" x14ac:dyDescent="0.35">
      <c r="E634" s="4"/>
    </row>
    <row r="635" spans="5:5" x14ac:dyDescent="0.35">
      <c r="E635" s="4"/>
    </row>
    <row r="636" spans="5:5" x14ac:dyDescent="0.35">
      <c r="E636" s="73"/>
    </row>
    <row r="637" spans="5:5" x14ac:dyDescent="0.35">
      <c r="E637" s="4"/>
    </row>
    <row r="638" spans="5:5" x14ac:dyDescent="0.35">
      <c r="E638" s="4"/>
    </row>
    <row r="639" spans="5:5" x14ac:dyDescent="0.35">
      <c r="E639" s="4"/>
    </row>
    <row r="640" spans="5:5" x14ac:dyDescent="0.35">
      <c r="E640" s="4"/>
    </row>
    <row r="641" spans="5:5" x14ac:dyDescent="0.35">
      <c r="E641" s="4"/>
    </row>
    <row r="642" spans="5:5" x14ac:dyDescent="0.35">
      <c r="E642" s="4"/>
    </row>
    <row r="643" spans="5:5" x14ac:dyDescent="0.35">
      <c r="E643" s="73"/>
    </row>
    <row r="644" spans="5:5" x14ac:dyDescent="0.35">
      <c r="E644" s="4"/>
    </row>
    <row r="645" spans="5:5" x14ac:dyDescent="0.35">
      <c r="E645" s="4"/>
    </row>
    <row r="646" spans="5:5" x14ac:dyDescent="0.35">
      <c r="E646" s="4"/>
    </row>
    <row r="647" spans="5:5" x14ac:dyDescent="0.35">
      <c r="E647" s="4"/>
    </row>
    <row r="648" spans="5:5" x14ac:dyDescent="0.35">
      <c r="E648" s="4"/>
    </row>
    <row r="649" spans="5:5" x14ac:dyDescent="0.35">
      <c r="E649" s="4"/>
    </row>
    <row r="650" spans="5:5" x14ac:dyDescent="0.35">
      <c r="E650" s="73"/>
    </row>
    <row r="651" spans="5:5" x14ac:dyDescent="0.35">
      <c r="E651" s="4"/>
    </row>
    <row r="652" spans="5:5" x14ac:dyDescent="0.35">
      <c r="E652" s="4"/>
    </row>
    <row r="653" spans="5:5" x14ac:dyDescent="0.35">
      <c r="E653" s="4"/>
    </row>
    <row r="654" spans="5:5" x14ac:dyDescent="0.35">
      <c r="E654" s="4"/>
    </row>
    <row r="655" spans="5:5" x14ac:dyDescent="0.35">
      <c r="E655" s="4"/>
    </row>
    <row r="656" spans="5:5" x14ac:dyDescent="0.35">
      <c r="E656" s="4"/>
    </row>
    <row r="657" spans="5:5" x14ac:dyDescent="0.35">
      <c r="E657" s="73"/>
    </row>
    <row r="658" spans="5:5" x14ac:dyDescent="0.35">
      <c r="E658" s="4"/>
    </row>
    <row r="659" spans="5:5" x14ac:dyDescent="0.35">
      <c r="E659" s="4"/>
    </row>
    <row r="660" spans="5:5" x14ac:dyDescent="0.35">
      <c r="E660" s="4"/>
    </row>
    <row r="661" spans="5:5" x14ac:dyDescent="0.35">
      <c r="E661" s="4"/>
    </row>
    <row r="662" spans="5:5" x14ac:dyDescent="0.35">
      <c r="E662" s="4"/>
    </row>
    <row r="663" spans="5:5" x14ac:dyDescent="0.35">
      <c r="E663" s="4"/>
    </row>
    <row r="664" spans="5:5" x14ac:dyDescent="0.35">
      <c r="E664" s="73"/>
    </row>
    <row r="665" spans="5:5" x14ac:dyDescent="0.35">
      <c r="E665" s="4"/>
    </row>
    <row r="666" spans="5:5" x14ac:dyDescent="0.35">
      <c r="E666" s="4"/>
    </row>
    <row r="667" spans="5:5" x14ac:dyDescent="0.35">
      <c r="E667" s="4"/>
    </row>
    <row r="668" spans="5:5" x14ac:dyDescent="0.35">
      <c r="E668" s="4"/>
    </row>
    <row r="669" spans="5:5" x14ac:dyDescent="0.35">
      <c r="E669" s="4"/>
    </row>
    <row r="670" spans="5:5" x14ac:dyDescent="0.35">
      <c r="E670" s="4"/>
    </row>
    <row r="672" spans="5:5" x14ac:dyDescent="0.35">
      <c r="E672" s="4"/>
    </row>
    <row r="673" spans="5:5" x14ac:dyDescent="0.35">
      <c r="E673" s="4"/>
    </row>
    <row r="674" spans="5:5" x14ac:dyDescent="0.35">
      <c r="E674" s="4"/>
    </row>
    <row r="675" spans="5:5" x14ac:dyDescent="0.35">
      <c r="E675" s="4"/>
    </row>
    <row r="676" spans="5:5" x14ac:dyDescent="0.35">
      <c r="E676" s="4"/>
    </row>
    <row r="677" spans="5:5" x14ac:dyDescent="0.35">
      <c r="E677" s="4"/>
    </row>
    <row r="678" spans="5:5" x14ac:dyDescent="0.35">
      <c r="E678" s="73"/>
    </row>
    <row r="679" spans="5:5" x14ac:dyDescent="0.35">
      <c r="E679" s="4"/>
    </row>
    <row r="680" spans="5:5" x14ac:dyDescent="0.35">
      <c r="E680" s="4"/>
    </row>
    <row r="681" spans="5:5" x14ac:dyDescent="0.35">
      <c r="E681" s="4"/>
    </row>
    <row r="682" spans="5:5" x14ac:dyDescent="0.35">
      <c r="E682" s="4"/>
    </row>
    <row r="683" spans="5:5" x14ac:dyDescent="0.35">
      <c r="E683" s="4"/>
    </row>
    <row r="684" spans="5:5" x14ac:dyDescent="0.35">
      <c r="E684" s="4"/>
    </row>
    <row r="685" spans="5:5" x14ac:dyDescent="0.35">
      <c r="E685" s="73"/>
    </row>
    <row r="686" spans="5:5" x14ac:dyDescent="0.35">
      <c r="E686" s="4"/>
    </row>
    <row r="687" spans="5:5" x14ac:dyDescent="0.35">
      <c r="E687" s="4"/>
    </row>
    <row r="688" spans="5:5" x14ac:dyDescent="0.35">
      <c r="E688" s="4"/>
    </row>
    <row r="689" spans="5:5" x14ac:dyDescent="0.35">
      <c r="E689" s="4"/>
    </row>
    <row r="690" spans="5:5" x14ac:dyDescent="0.35">
      <c r="E690" s="4"/>
    </row>
    <row r="691" spans="5:5" x14ac:dyDescent="0.35">
      <c r="E691" s="4"/>
    </row>
    <row r="692" spans="5:5" x14ac:dyDescent="0.35">
      <c r="E692" s="73"/>
    </row>
    <row r="693" spans="5:5" x14ac:dyDescent="0.35">
      <c r="E693" s="4"/>
    </row>
    <row r="694" spans="5:5" x14ac:dyDescent="0.35">
      <c r="E694" s="4"/>
    </row>
    <row r="695" spans="5:5" x14ac:dyDescent="0.35">
      <c r="E695" s="4"/>
    </row>
    <row r="696" spans="5:5" x14ac:dyDescent="0.35">
      <c r="E696" s="4"/>
    </row>
    <row r="697" spans="5:5" x14ac:dyDescent="0.35">
      <c r="E697" s="4"/>
    </row>
    <row r="698" spans="5:5" x14ac:dyDescent="0.35">
      <c r="E698" s="4"/>
    </row>
    <row r="699" spans="5:5" x14ac:dyDescent="0.35">
      <c r="E699" s="73"/>
    </row>
    <row r="700" spans="5:5" x14ac:dyDescent="0.35">
      <c r="E700" s="4"/>
    </row>
    <row r="701" spans="5:5" x14ac:dyDescent="0.35">
      <c r="E701" s="4"/>
    </row>
    <row r="702" spans="5:5" x14ac:dyDescent="0.35">
      <c r="E702" s="4"/>
    </row>
    <row r="703" spans="5:5" x14ac:dyDescent="0.35">
      <c r="E703" s="4"/>
    </row>
    <row r="704" spans="5:5" x14ac:dyDescent="0.35">
      <c r="E704" s="4"/>
    </row>
    <row r="705" spans="5:5" x14ac:dyDescent="0.35">
      <c r="E705" s="4"/>
    </row>
    <row r="706" spans="5:5" x14ac:dyDescent="0.35">
      <c r="E706" s="73"/>
    </row>
    <row r="707" spans="5:5" x14ac:dyDescent="0.35">
      <c r="E707" s="4"/>
    </row>
    <row r="708" spans="5:5" x14ac:dyDescent="0.35">
      <c r="E708" s="4"/>
    </row>
    <row r="709" spans="5:5" x14ac:dyDescent="0.35">
      <c r="E709" s="4"/>
    </row>
    <row r="710" spans="5:5" x14ac:dyDescent="0.35">
      <c r="E710" s="4"/>
    </row>
    <row r="711" spans="5:5" x14ac:dyDescent="0.35">
      <c r="E711" s="4"/>
    </row>
    <row r="712" spans="5:5" x14ac:dyDescent="0.35">
      <c r="E712" s="4"/>
    </row>
    <row r="713" spans="5:5" x14ac:dyDescent="0.35">
      <c r="E713" s="73"/>
    </row>
    <row r="714" spans="5:5" x14ac:dyDescent="0.35">
      <c r="E714" s="4"/>
    </row>
    <row r="715" spans="5:5" x14ac:dyDescent="0.35">
      <c r="E715" s="4"/>
    </row>
    <row r="716" spans="5:5" x14ac:dyDescent="0.35">
      <c r="E716" s="4"/>
    </row>
    <row r="717" spans="5:5" x14ac:dyDescent="0.35">
      <c r="E717" s="4"/>
    </row>
    <row r="718" spans="5:5" x14ac:dyDescent="0.35">
      <c r="E718" s="4"/>
    </row>
    <row r="719" spans="5:5" x14ac:dyDescent="0.35">
      <c r="E719" s="4"/>
    </row>
    <row r="720" spans="5:5" x14ac:dyDescent="0.35">
      <c r="E720" s="73"/>
    </row>
    <row r="721" spans="5:5" x14ac:dyDescent="0.35">
      <c r="E721" s="4"/>
    </row>
    <row r="722" spans="5:5" x14ac:dyDescent="0.35">
      <c r="E722" s="4"/>
    </row>
    <row r="723" spans="5:5" x14ac:dyDescent="0.35">
      <c r="E723" s="4"/>
    </row>
    <row r="724" spans="5:5" x14ac:dyDescent="0.35">
      <c r="E724" s="4"/>
    </row>
    <row r="725" spans="5:5" x14ac:dyDescent="0.35">
      <c r="E725" s="4"/>
    </row>
    <row r="726" spans="5:5" x14ac:dyDescent="0.35">
      <c r="E726" s="4"/>
    </row>
    <row r="727" spans="5:5" x14ac:dyDescent="0.35">
      <c r="E727" s="73"/>
    </row>
    <row r="728" spans="5:5" x14ac:dyDescent="0.35">
      <c r="E728" s="4"/>
    </row>
    <row r="729" spans="5:5" x14ac:dyDescent="0.35">
      <c r="E729" s="4"/>
    </row>
    <row r="730" spans="5:5" x14ac:dyDescent="0.35">
      <c r="E730" s="4"/>
    </row>
    <row r="731" spans="5:5" x14ac:dyDescent="0.35">
      <c r="E731" s="4"/>
    </row>
    <row r="732" spans="5:5" x14ac:dyDescent="0.35">
      <c r="E732" s="4"/>
    </row>
    <row r="733" spans="5:5" x14ac:dyDescent="0.35">
      <c r="E733" s="4"/>
    </row>
    <row r="734" spans="5:5" x14ac:dyDescent="0.35">
      <c r="E734" s="73"/>
    </row>
    <row r="735" spans="5:5" x14ac:dyDescent="0.35">
      <c r="E735" s="4"/>
    </row>
    <row r="736" spans="5:5" x14ac:dyDescent="0.35">
      <c r="E736" s="4"/>
    </row>
    <row r="737" spans="5:5" x14ac:dyDescent="0.35">
      <c r="E737" s="4"/>
    </row>
    <row r="738" spans="5:5" x14ac:dyDescent="0.35">
      <c r="E738" s="4"/>
    </row>
    <row r="739" spans="5:5" x14ac:dyDescent="0.35">
      <c r="E739" s="4"/>
    </row>
    <row r="740" spans="5:5" x14ac:dyDescent="0.35">
      <c r="E740" s="4"/>
    </row>
    <row r="741" spans="5:5" x14ac:dyDescent="0.35">
      <c r="E741" s="73"/>
    </row>
    <row r="742" spans="5:5" x14ac:dyDescent="0.35">
      <c r="E742" s="4"/>
    </row>
    <row r="743" spans="5:5" x14ac:dyDescent="0.35">
      <c r="E743" s="4"/>
    </row>
    <row r="744" spans="5:5" x14ac:dyDescent="0.35">
      <c r="E744" s="4"/>
    </row>
    <row r="745" spans="5:5" x14ac:dyDescent="0.35">
      <c r="E745" s="4"/>
    </row>
    <row r="746" spans="5:5" x14ac:dyDescent="0.35">
      <c r="E746" s="4"/>
    </row>
    <row r="747" spans="5:5" x14ac:dyDescent="0.35">
      <c r="E747" s="4"/>
    </row>
    <row r="748" spans="5:5" x14ac:dyDescent="0.35">
      <c r="E748" s="73"/>
    </row>
    <row r="749" spans="5:5" x14ac:dyDescent="0.35">
      <c r="E749" s="4"/>
    </row>
    <row r="750" spans="5:5" x14ac:dyDescent="0.35">
      <c r="E750" s="4"/>
    </row>
    <row r="751" spans="5:5" x14ac:dyDescent="0.35">
      <c r="E751" s="4"/>
    </row>
    <row r="752" spans="5:5" x14ac:dyDescent="0.35">
      <c r="E752" s="4"/>
    </row>
    <row r="753" spans="5:5" x14ac:dyDescent="0.35">
      <c r="E753" s="4"/>
    </row>
    <row r="754" spans="5:5" x14ac:dyDescent="0.35">
      <c r="E754" s="4"/>
    </row>
    <row r="756" spans="5:5" x14ac:dyDescent="0.35">
      <c r="E756" s="4"/>
    </row>
    <row r="757" spans="5:5" x14ac:dyDescent="0.35">
      <c r="E757" s="4"/>
    </row>
    <row r="758" spans="5:5" x14ac:dyDescent="0.35">
      <c r="E758" s="4"/>
    </row>
    <row r="759" spans="5:5" x14ac:dyDescent="0.35">
      <c r="E759" s="4"/>
    </row>
    <row r="760" spans="5:5" x14ac:dyDescent="0.35">
      <c r="E760" s="4"/>
    </row>
    <row r="761" spans="5:5" x14ac:dyDescent="0.35">
      <c r="E761" s="4"/>
    </row>
    <row r="762" spans="5:5" x14ac:dyDescent="0.35">
      <c r="E762" s="73"/>
    </row>
    <row r="763" spans="5:5" x14ac:dyDescent="0.35">
      <c r="E763" s="4"/>
    </row>
    <row r="764" spans="5:5" x14ac:dyDescent="0.35">
      <c r="E764" s="4"/>
    </row>
    <row r="765" spans="5:5" x14ac:dyDescent="0.35">
      <c r="E765" s="4"/>
    </row>
    <row r="766" spans="5:5" x14ac:dyDescent="0.35">
      <c r="E766" s="4"/>
    </row>
    <row r="767" spans="5:5" x14ac:dyDescent="0.35">
      <c r="E767" s="4"/>
    </row>
    <row r="768" spans="5:5" x14ac:dyDescent="0.35">
      <c r="E768" s="4"/>
    </row>
    <row r="769" spans="5:5" x14ac:dyDescent="0.35">
      <c r="E769" s="73"/>
    </row>
    <row r="770" spans="5:5" x14ac:dyDescent="0.35">
      <c r="E770" s="4"/>
    </row>
    <row r="771" spans="5:5" x14ac:dyDescent="0.35">
      <c r="E771" s="4"/>
    </row>
    <row r="772" spans="5:5" x14ac:dyDescent="0.35">
      <c r="E772" s="4"/>
    </row>
    <row r="773" spans="5:5" x14ac:dyDescent="0.35">
      <c r="E773" s="4"/>
    </row>
    <row r="774" spans="5:5" x14ac:dyDescent="0.35">
      <c r="E774" s="4"/>
    </row>
    <row r="775" spans="5:5" x14ac:dyDescent="0.35">
      <c r="E775" s="4"/>
    </row>
    <row r="776" spans="5:5" x14ac:dyDescent="0.35">
      <c r="E776" s="73"/>
    </row>
    <row r="777" spans="5:5" x14ac:dyDescent="0.35">
      <c r="E777" s="4"/>
    </row>
    <row r="778" spans="5:5" x14ac:dyDescent="0.35">
      <c r="E778" s="4"/>
    </row>
    <row r="779" spans="5:5" x14ac:dyDescent="0.35">
      <c r="E779" s="4"/>
    </row>
    <row r="780" spans="5:5" x14ac:dyDescent="0.35">
      <c r="E780" s="4"/>
    </row>
    <row r="781" spans="5:5" x14ac:dyDescent="0.35">
      <c r="E781" s="4"/>
    </row>
    <row r="782" spans="5:5" x14ac:dyDescent="0.35">
      <c r="E782" s="4"/>
    </row>
    <row r="783" spans="5:5" x14ac:dyDescent="0.35">
      <c r="E783" s="73"/>
    </row>
    <row r="784" spans="5:5" x14ac:dyDescent="0.35">
      <c r="E784" s="4"/>
    </row>
    <row r="785" spans="5:5" x14ac:dyDescent="0.35">
      <c r="E785" s="4"/>
    </row>
    <row r="786" spans="5:5" x14ac:dyDescent="0.35">
      <c r="E786" s="4"/>
    </row>
    <row r="787" spans="5:5" x14ac:dyDescent="0.35">
      <c r="E787" s="4"/>
    </row>
    <row r="788" spans="5:5" x14ac:dyDescent="0.35">
      <c r="E788" s="4"/>
    </row>
    <row r="789" spans="5:5" x14ac:dyDescent="0.35">
      <c r="E789" s="4"/>
    </row>
    <row r="790" spans="5:5" x14ac:dyDescent="0.35">
      <c r="E790" s="73"/>
    </row>
    <row r="791" spans="5:5" x14ac:dyDescent="0.35">
      <c r="E791" s="4"/>
    </row>
    <row r="792" spans="5:5" x14ac:dyDescent="0.35">
      <c r="E792" s="4"/>
    </row>
    <row r="793" spans="5:5" x14ac:dyDescent="0.35">
      <c r="E793" s="4"/>
    </row>
    <row r="794" spans="5:5" x14ac:dyDescent="0.35">
      <c r="E794" s="4"/>
    </row>
    <row r="795" spans="5:5" x14ac:dyDescent="0.35">
      <c r="E795" s="4"/>
    </row>
    <row r="796" spans="5:5" x14ac:dyDescent="0.35">
      <c r="E796" s="4"/>
    </row>
    <row r="797" spans="5:5" x14ac:dyDescent="0.35">
      <c r="E797" s="73"/>
    </row>
    <row r="798" spans="5:5" x14ac:dyDescent="0.35">
      <c r="E798" s="4"/>
    </row>
    <row r="799" spans="5:5" x14ac:dyDescent="0.35">
      <c r="E799" s="4"/>
    </row>
    <row r="800" spans="5:5" x14ac:dyDescent="0.35">
      <c r="E800" s="4"/>
    </row>
    <row r="801" spans="5:5" x14ac:dyDescent="0.35">
      <c r="E801" s="4"/>
    </row>
    <row r="802" spans="5:5" x14ac:dyDescent="0.35">
      <c r="E802" s="4"/>
    </row>
    <row r="803" spans="5:5" x14ac:dyDescent="0.35">
      <c r="E803" s="4"/>
    </row>
    <row r="804" spans="5:5" x14ac:dyDescent="0.35">
      <c r="E804" s="73"/>
    </row>
    <row r="805" spans="5:5" x14ac:dyDescent="0.35">
      <c r="E805" s="4"/>
    </row>
    <row r="806" spans="5:5" x14ac:dyDescent="0.35">
      <c r="E806" s="4"/>
    </row>
    <row r="807" spans="5:5" x14ac:dyDescent="0.35">
      <c r="E807" s="4"/>
    </row>
    <row r="808" spans="5:5" x14ac:dyDescent="0.35">
      <c r="E808" s="4"/>
    </row>
    <row r="809" spans="5:5" x14ac:dyDescent="0.35">
      <c r="E809" s="4"/>
    </row>
    <row r="810" spans="5:5" x14ac:dyDescent="0.35">
      <c r="E810" s="4"/>
    </row>
    <row r="811" spans="5:5" x14ac:dyDescent="0.35">
      <c r="E811" s="73"/>
    </row>
    <row r="812" spans="5:5" x14ac:dyDescent="0.35">
      <c r="E812" s="4"/>
    </row>
    <row r="813" spans="5:5" x14ac:dyDescent="0.35">
      <c r="E813" s="4"/>
    </row>
    <row r="814" spans="5:5" x14ac:dyDescent="0.35">
      <c r="E814" s="4"/>
    </row>
    <row r="815" spans="5:5" x14ac:dyDescent="0.35">
      <c r="E815" s="4"/>
    </row>
    <row r="816" spans="5:5" x14ac:dyDescent="0.35">
      <c r="E816" s="4"/>
    </row>
    <row r="817" spans="5:5" x14ac:dyDescent="0.35">
      <c r="E817" s="4"/>
    </row>
    <row r="818" spans="5:5" x14ac:dyDescent="0.35">
      <c r="E818" s="73"/>
    </row>
    <row r="819" spans="5:5" x14ac:dyDescent="0.35">
      <c r="E819" s="4"/>
    </row>
    <row r="820" spans="5:5" x14ac:dyDescent="0.35">
      <c r="E820" s="4"/>
    </row>
    <row r="821" spans="5:5" x14ac:dyDescent="0.35">
      <c r="E821" s="4"/>
    </row>
    <row r="822" spans="5:5" x14ac:dyDescent="0.35">
      <c r="E822" s="4"/>
    </row>
    <row r="823" spans="5:5" x14ac:dyDescent="0.35">
      <c r="E823" s="4"/>
    </row>
    <row r="824" spans="5:5" x14ac:dyDescent="0.35">
      <c r="E824" s="4"/>
    </row>
    <row r="825" spans="5:5" x14ac:dyDescent="0.35">
      <c r="E825" s="73"/>
    </row>
    <row r="826" spans="5:5" x14ac:dyDescent="0.35">
      <c r="E826" s="4"/>
    </row>
    <row r="827" spans="5:5" x14ac:dyDescent="0.35">
      <c r="E827" s="4"/>
    </row>
    <row r="828" spans="5:5" x14ac:dyDescent="0.35">
      <c r="E828" s="4"/>
    </row>
    <row r="829" spans="5:5" x14ac:dyDescent="0.35">
      <c r="E829" s="4"/>
    </row>
    <row r="830" spans="5:5" x14ac:dyDescent="0.35">
      <c r="E830" s="4"/>
    </row>
    <row r="831" spans="5:5" x14ac:dyDescent="0.35">
      <c r="E831" s="4"/>
    </row>
    <row r="832" spans="5:5" x14ac:dyDescent="0.35">
      <c r="E832" s="73"/>
    </row>
    <row r="833" spans="5:5" x14ac:dyDescent="0.35">
      <c r="E833" s="4"/>
    </row>
    <row r="834" spans="5:5" x14ac:dyDescent="0.35">
      <c r="E834" s="4"/>
    </row>
    <row r="835" spans="5:5" x14ac:dyDescent="0.35">
      <c r="E835" s="4"/>
    </row>
    <row r="836" spans="5:5" x14ac:dyDescent="0.35">
      <c r="E836" s="4"/>
    </row>
    <row r="837" spans="5:5" x14ac:dyDescent="0.35">
      <c r="E837" s="4"/>
    </row>
    <row r="838" spans="5:5" x14ac:dyDescent="0.35">
      <c r="E838" s="4"/>
    </row>
    <row r="840" spans="5:5" x14ac:dyDescent="0.35">
      <c r="E840" s="4"/>
    </row>
    <row r="841" spans="5:5" x14ac:dyDescent="0.35">
      <c r="E841" s="4"/>
    </row>
    <row r="842" spans="5:5" x14ac:dyDescent="0.35">
      <c r="E842" s="4"/>
    </row>
    <row r="843" spans="5:5" x14ac:dyDescent="0.35">
      <c r="E843" s="4"/>
    </row>
    <row r="844" spans="5:5" x14ac:dyDescent="0.35">
      <c r="E844" s="4"/>
    </row>
    <row r="845" spans="5:5" x14ac:dyDescent="0.35">
      <c r="E845" s="4"/>
    </row>
    <row r="846" spans="5:5" x14ac:dyDescent="0.35">
      <c r="E846" s="73"/>
    </row>
    <row r="847" spans="5:5" x14ac:dyDescent="0.35">
      <c r="E847" s="4"/>
    </row>
    <row r="848" spans="5:5" x14ac:dyDescent="0.35">
      <c r="E848" s="4"/>
    </row>
    <row r="849" spans="5:5" x14ac:dyDescent="0.35">
      <c r="E849" s="4"/>
    </row>
    <row r="850" spans="5:5" x14ac:dyDescent="0.35">
      <c r="E850" s="4"/>
    </row>
    <row r="851" spans="5:5" x14ac:dyDescent="0.35">
      <c r="E851" s="4"/>
    </row>
    <row r="852" spans="5:5" x14ac:dyDescent="0.35">
      <c r="E852" s="4"/>
    </row>
    <row r="853" spans="5:5" x14ac:dyDescent="0.35">
      <c r="E853" s="73"/>
    </row>
    <row r="854" spans="5:5" x14ac:dyDescent="0.35">
      <c r="E854" s="4"/>
    </row>
    <row r="855" spans="5:5" x14ac:dyDescent="0.35">
      <c r="E855" s="4"/>
    </row>
    <row r="856" spans="5:5" x14ac:dyDescent="0.35">
      <c r="E856" s="4"/>
    </row>
    <row r="857" spans="5:5" x14ac:dyDescent="0.35">
      <c r="E857" s="4"/>
    </row>
    <row r="858" spans="5:5" x14ac:dyDescent="0.35">
      <c r="E858" s="4"/>
    </row>
    <row r="859" spans="5:5" x14ac:dyDescent="0.35">
      <c r="E859" s="4"/>
    </row>
    <row r="860" spans="5:5" x14ac:dyDescent="0.35">
      <c r="E860" s="73"/>
    </row>
    <row r="861" spans="5:5" x14ac:dyDescent="0.35">
      <c r="E861" s="4"/>
    </row>
    <row r="862" spans="5:5" x14ac:dyDescent="0.35">
      <c r="E862" s="4"/>
    </row>
    <row r="863" spans="5:5" x14ac:dyDescent="0.35">
      <c r="E863" s="4"/>
    </row>
    <row r="864" spans="5:5" x14ac:dyDescent="0.35">
      <c r="E864" s="4"/>
    </row>
    <row r="865" spans="5:5" x14ac:dyDescent="0.35">
      <c r="E865" s="4"/>
    </row>
    <row r="866" spans="5:5" x14ac:dyDescent="0.35">
      <c r="E866" s="4"/>
    </row>
    <row r="867" spans="5:5" x14ac:dyDescent="0.35">
      <c r="E867" s="73"/>
    </row>
    <row r="868" spans="5:5" x14ac:dyDescent="0.35">
      <c r="E868" s="4"/>
    </row>
    <row r="869" spans="5:5" x14ac:dyDescent="0.35">
      <c r="E869" s="4"/>
    </row>
    <row r="870" spans="5:5" x14ac:dyDescent="0.35">
      <c r="E870" s="4"/>
    </row>
    <row r="871" spans="5:5" x14ac:dyDescent="0.35">
      <c r="E871" s="4"/>
    </row>
    <row r="872" spans="5:5" x14ac:dyDescent="0.35">
      <c r="E872" s="4"/>
    </row>
    <row r="873" spans="5:5" x14ac:dyDescent="0.35">
      <c r="E873" s="4"/>
    </row>
    <row r="874" spans="5:5" x14ac:dyDescent="0.35">
      <c r="E874" s="73"/>
    </row>
    <row r="875" spans="5:5" x14ac:dyDescent="0.35">
      <c r="E875" s="4"/>
    </row>
    <row r="876" spans="5:5" x14ac:dyDescent="0.35">
      <c r="E876" s="4"/>
    </row>
    <row r="877" spans="5:5" x14ac:dyDescent="0.35">
      <c r="E877" s="4"/>
    </row>
    <row r="878" spans="5:5" x14ac:dyDescent="0.35">
      <c r="E878" s="4"/>
    </row>
    <row r="879" spans="5:5" x14ac:dyDescent="0.35">
      <c r="E879" s="4"/>
    </row>
    <row r="880" spans="5:5" x14ac:dyDescent="0.35">
      <c r="E880" s="4"/>
    </row>
    <row r="881" spans="5:5" x14ac:dyDescent="0.35">
      <c r="E881" s="73"/>
    </row>
    <row r="882" spans="5:5" x14ac:dyDescent="0.35">
      <c r="E882" s="4"/>
    </row>
    <row r="883" spans="5:5" x14ac:dyDescent="0.35">
      <c r="E883" s="4"/>
    </row>
    <row r="884" spans="5:5" x14ac:dyDescent="0.35">
      <c r="E884" s="4"/>
    </row>
    <row r="885" spans="5:5" x14ac:dyDescent="0.35">
      <c r="E885" s="4"/>
    </row>
    <row r="886" spans="5:5" x14ac:dyDescent="0.35">
      <c r="E886" s="4"/>
    </row>
    <row r="887" spans="5:5" x14ac:dyDescent="0.35">
      <c r="E887" s="4"/>
    </row>
    <row r="888" spans="5:5" x14ac:dyDescent="0.35">
      <c r="E888" s="73"/>
    </row>
    <row r="889" spans="5:5" x14ac:dyDescent="0.35">
      <c r="E889" s="4"/>
    </row>
    <row r="890" spans="5:5" x14ac:dyDescent="0.35">
      <c r="E890" s="4"/>
    </row>
    <row r="891" spans="5:5" x14ac:dyDescent="0.35">
      <c r="E891" s="4"/>
    </row>
    <row r="892" spans="5:5" x14ac:dyDescent="0.35">
      <c r="E892" s="4"/>
    </row>
    <row r="893" spans="5:5" x14ac:dyDescent="0.35">
      <c r="E893" s="4"/>
    </row>
    <row r="894" spans="5:5" x14ac:dyDescent="0.35">
      <c r="E894" s="4"/>
    </row>
    <row r="895" spans="5:5" x14ac:dyDescent="0.35">
      <c r="E895" s="73"/>
    </row>
    <row r="896" spans="5:5" x14ac:dyDescent="0.35">
      <c r="E896" s="4"/>
    </row>
    <row r="897" spans="5:5" x14ac:dyDescent="0.35">
      <c r="E897" s="4"/>
    </row>
    <row r="898" spans="5:5" x14ac:dyDescent="0.35">
      <c r="E898" s="4"/>
    </row>
    <row r="899" spans="5:5" x14ac:dyDescent="0.35">
      <c r="E899" s="4"/>
    </row>
    <row r="900" spans="5:5" x14ac:dyDescent="0.35">
      <c r="E900" s="4"/>
    </row>
    <row r="901" spans="5:5" x14ac:dyDescent="0.35">
      <c r="E901" s="4"/>
    </row>
    <row r="902" spans="5:5" x14ac:dyDescent="0.35">
      <c r="E902" s="73"/>
    </row>
    <row r="903" spans="5:5" x14ac:dyDescent="0.35">
      <c r="E903" s="4"/>
    </row>
    <row r="904" spans="5:5" x14ac:dyDescent="0.35">
      <c r="E904" s="4"/>
    </row>
    <row r="905" spans="5:5" x14ac:dyDescent="0.35">
      <c r="E905" s="4"/>
    </row>
    <row r="906" spans="5:5" x14ac:dyDescent="0.35">
      <c r="E906" s="4"/>
    </row>
    <row r="907" spans="5:5" x14ac:dyDescent="0.35">
      <c r="E907" s="4"/>
    </row>
    <row r="908" spans="5:5" x14ac:dyDescent="0.35">
      <c r="E908" s="4"/>
    </row>
    <row r="909" spans="5:5" x14ac:dyDescent="0.35">
      <c r="E909" s="73"/>
    </row>
    <row r="910" spans="5:5" x14ac:dyDescent="0.35">
      <c r="E910" s="4"/>
    </row>
    <row r="911" spans="5:5" x14ac:dyDescent="0.35">
      <c r="E911" s="4"/>
    </row>
    <row r="912" spans="5:5" x14ac:dyDescent="0.35">
      <c r="E912" s="4"/>
    </row>
    <row r="913" spans="5:5" x14ac:dyDescent="0.35">
      <c r="E913" s="4"/>
    </row>
    <row r="914" spans="5:5" x14ac:dyDescent="0.35">
      <c r="E914" s="4"/>
    </row>
    <row r="915" spans="5:5" x14ac:dyDescent="0.35">
      <c r="E915" s="4"/>
    </row>
    <row r="916" spans="5:5" x14ac:dyDescent="0.35">
      <c r="E916" s="73"/>
    </row>
    <row r="917" spans="5:5" x14ac:dyDescent="0.35">
      <c r="E917" s="4"/>
    </row>
    <row r="918" spans="5:5" x14ac:dyDescent="0.35">
      <c r="E918" s="4"/>
    </row>
    <row r="919" spans="5:5" x14ac:dyDescent="0.35">
      <c r="E919" s="4"/>
    </row>
    <row r="920" spans="5:5" x14ac:dyDescent="0.35">
      <c r="E920" s="4"/>
    </row>
    <row r="921" spans="5:5" x14ac:dyDescent="0.35">
      <c r="E921" s="4"/>
    </row>
    <row r="922" spans="5:5" x14ac:dyDescent="0.35">
      <c r="E922" s="4"/>
    </row>
    <row r="924" spans="5:5" x14ac:dyDescent="0.35">
      <c r="E924" s="4"/>
    </row>
    <row r="925" spans="5:5" x14ac:dyDescent="0.35">
      <c r="E925" s="4"/>
    </row>
    <row r="926" spans="5:5" x14ac:dyDescent="0.35">
      <c r="E926" s="4"/>
    </row>
    <row r="927" spans="5:5" x14ac:dyDescent="0.35">
      <c r="E927" s="4"/>
    </row>
    <row r="928" spans="5:5" x14ac:dyDescent="0.35">
      <c r="E928" s="4"/>
    </row>
    <row r="929" spans="5:5" x14ac:dyDescent="0.35">
      <c r="E929" s="4"/>
    </row>
    <row r="930" spans="5:5" x14ac:dyDescent="0.35">
      <c r="E930" s="73"/>
    </row>
    <row r="931" spans="5:5" x14ac:dyDescent="0.35">
      <c r="E931" s="4"/>
    </row>
    <row r="932" spans="5:5" x14ac:dyDescent="0.35">
      <c r="E932" s="4"/>
    </row>
    <row r="933" spans="5:5" x14ac:dyDescent="0.35">
      <c r="E933" s="4"/>
    </row>
    <row r="934" spans="5:5" x14ac:dyDescent="0.35">
      <c r="E934" s="4"/>
    </row>
    <row r="935" spans="5:5" x14ac:dyDescent="0.35">
      <c r="E935" s="4"/>
    </row>
    <row r="936" spans="5:5" x14ac:dyDescent="0.35">
      <c r="E936" s="4"/>
    </row>
    <row r="937" spans="5:5" x14ac:dyDescent="0.35">
      <c r="E937" s="73"/>
    </row>
    <row r="938" spans="5:5" x14ac:dyDescent="0.35">
      <c r="E938" s="4"/>
    </row>
    <row r="939" spans="5:5" x14ac:dyDescent="0.35">
      <c r="E939" s="4"/>
    </row>
    <row r="940" spans="5:5" x14ac:dyDescent="0.35">
      <c r="E940" s="4"/>
    </row>
    <row r="941" spans="5:5" x14ac:dyDescent="0.35">
      <c r="E941" s="4"/>
    </row>
    <row r="942" spans="5:5" x14ac:dyDescent="0.35">
      <c r="E942" s="4"/>
    </row>
    <row r="943" spans="5:5" x14ac:dyDescent="0.35">
      <c r="E943" s="4"/>
    </row>
    <row r="944" spans="5:5" x14ac:dyDescent="0.35">
      <c r="E944" s="73"/>
    </row>
    <row r="945" spans="5:5" x14ac:dyDescent="0.35">
      <c r="E945" s="4"/>
    </row>
    <row r="946" spans="5:5" x14ac:dyDescent="0.35">
      <c r="E946" s="4"/>
    </row>
    <row r="947" spans="5:5" x14ac:dyDescent="0.35">
      <c r="E947" s="4"/>
    </row>
    <row r="948" spans="5:5" x14ac:dyDescent="0.35">
      <c r="E948" s="4"/>
    </row>
    <row r="949" spans="5:5" x14ac:dyDescent="0.35">
      <c r="E949" s="4"/>
    </row>
    <row r="950" spans="5:5" x14ac:dyDescent="0.35">
      <c r="E950" s="4"/>
    </row>
    <row r="951" spans="5:5" x14ac:dyDescent="0.35">
      <c r="E951" s="73"/>
    </row>
    <row r="952" spans="5:5" x14ac:dyDescent="0.35">
      <c r="E952" s="4"/>
    </row>
    <row r="953" spans="5:5" x14ac:dyDescent="0.35">
      <c r="E953" s="4"/>
    </row>
    <row r="954" spans="5:5" x14ac:dyDescent="0.35">
      <c r="E954" s="4"/>
    </row>
    <row r="955" spans="5:5" x14ac:dyDescent="0.35">
      <c r="E955" s="4"/>
    </row>
    <row r="956" spans="5:5" x14ac:dyDescent="0.35">
      <c r="E956" s="4"/>
    </row>
    <row r="957" spans="5:5" x14ac:dyDescent="0.35">
      <c r="E957" s="4"/>
    </row>
    <row r="958" spans="5:5" x14ac:dyDescent="0.35">
      <c r="E958" s="73"/>
    </row>
    <row r="959" spans="5:5" x14ac:dyDescent="0.35">
      <c r="E959" s="4"/>
    </row>
    <row r="960" spans="5:5" x14ac:dyDescent="0.35">
      <c r="E960" s="4"/>
    </row>
    <row r="961" spans="5:5" x14ac:dyDescent="0.35">
      <c r="E961" s="4"/>
    </row>
    <row r="962" spans="5:5" x14ac:dyDescent="0.35">
      <c r="E962" s="4"/>
    </row>
    <row r="963" spans="5:5" x14ac:dyDescent="0.35">
      <c r="E963" s="4"/>
    </row>
    <row r="964" spans="5:5" x14ac:dyDescent="0.35">
      <c r="E964" s="4"/>
    </row>
    <row r="965" spans="5:5" x14ac:dyDescent="0.35">
      <c r="E965" s="73"/>
    </row>
    <row r="966" spans="5:5" x14ac:dyDescent="0.35">
      <c r="E966" s="4"/>
    </row>
    <row r="967" spans="5:5" x14ac:dyDescent="0.35">
      <c r="E967" s="4"/>
    </row>
    <row r="968" spans="5:5" x14ac:dyDescent="0.35">
      <c r="E968" s="4"/>
    </row>
    <row r="969" spans="5:5" x14ac:dyDescent="0.35">
      <c r="E969" s="4"/>
    </row>
    <row r="970" spans="5:5" x14ac:dyDescent="0.35">
      <c r="E970" s="4"/>
    </row>
    <row r="971" spans="5:5" x14ac:dyDescent="0.35">
      <c r="E971" s="4"/>
    </row>
    <row r="972" spans="5:5" x14ac:dyDescent="0.35">
      <c r="E972" s="73"/>
    </row>
    <row r="973" spans="5:5" x14ac:dyDescent="0.35">
      <c r="E973" s="4"/>
    </row>
    <row r="974" spans="5:5" x14ac:dyDescent="0.35">
      <c r="E974" s="4"/>
    </row>
    <row r="975" spans="5:5" x14ac:dyDescent="0.35">
      <c r="E975" s="4"/>
    </row>
    <row r="976" spans="5:5" x14ac:dyDescent="0.35">
      <c r="E976" s="4"/>
    </row>
    <row r="977" spans="5:5" x14ac:dyDescent="0.35">
      <c r="E977" s="4"/>
    </row>
    <row r="978" spans="5:5" x14ac:dyDescent="0.35">
      <c r="E978" s="4"/>
    </row>
    <row r="979" spans="5:5" x14ac:dyDescent="0.35">
      <c r="E979" s="73"/>
    </row>
    <row r="980" spans="5:5" x14ac:dyDescent="0.35">
      <c r="E980" s="4"/>
    </row>
    <row r="981" spans="5:5" x14ac:dyDescent="0.35">
      <c r="E981" s="4"/>
    </row>
    <row r="982" spans="5:5" x14ac:dyDescent="0.35">
      <c r="E982" s="4"/>
    </row>
    <row r="983" spans="5:5" x14ac:dyDescent="0.35">
      <c r="E983" s="4"/>
    </row>
    <row r="984" spans="5:5" x14ac:dyDescent="0.35">
      <c r="E984" s="4"/>
    </row>
    <row r="985" spans="5:5" x14ac:dyDescent="0.35">
      <c r="E985" s="4"/>
    </row>
    <row r="986" spans="5:5" x14ac:dyDescent="0.35">
      <c r="E986" s="73"/>
    </row>
    <row r="987" spans="5:5" x14ac:dyDescent="0.35">
      <c r="E987" s="4"/>
    </row>
    <row r="988" spans="5:5" x14ac:dyDescent="0.35">
      <c r="E988" s="4"/>
    </row>
    <row r="989" spans="5:5" x14ac:dyDescent="0.35">
      <c r="E989" s="4"/>
    </row>
    <row r="990" spans="5:5" x14ac:dyDescent="0.35">
      <c r="E990" s="4"/>
    </row>
    <row r="991" spans="5:5" x14ac:dyDescent="0.35">
      <c r="E991" s="4"/>
    </row>
    <row r="992" spans="5:5" x14ac:dyDescent="0.35">
      <c r="E992" s="4"/>
    </row>
    <row r="993" spans="5:5" x14ac:dyDescent="0.35">
      <c r="E993" s="73"/>
    </row>
    <row r="994" spans="5:5" x14ac:dyDescent="0.35">
      <c r="E994" s="4"/>
    </row>
    <row r="995" spans="5:5" x14ac:dyDescent="0.35">
      <c r="E995" s="4"/>
    </row>
    <row r="996" spans="5:5" x14ac:dyDescent="0.35">
      <c r="E996" s="4"/>
    </row>
    <row r="997" spans="5:5" x14ac:dyDescent="0.35">
      <c r="E997" s="4"/>
    </row>
    <row r="998" spans="5:5" x14ac:dyDescent="0.35">
      <c r="E998" s="4"/>
    </row>
    <row r="999" spans="5:5" x14ac:dyDescent="0.35">
      <c r="E999" s="4"/>
    </row>
    <row r="1000" spans="5:5" x14ac:dyDescent="0.35">
      <c r="E1000" s="73"/>
    </row>
    <row r="1001" spans="5:5" x14ac:dyDescent="0.35">
      <c r="E1001" s="4"/>
    </row>
    <row r="1002" spans="5:5" x14ac:dyDescent="0.35">
      <c r="E1002" s="4"/>
    </row>
    <row r="1003" spans="5:5" x14ac:dyDescent="0.35">
      <c r="E1003" s="4"/>
    </row>
    <row r="1004" spans="5:5" x14ac:dyDescent="0.35">
      <c r="E1004" s="4"/>
    </row>
    <row r="1005" spans="5:5" x14ac:dyDescent="0.35">
      <c r="E1005" s="4"/>
    </row>
    <row r="1006" spans="5:5" x14ac:dyDescent="0.35">
      <c r="E1006" s="4"/>
    </row>
    <row r="1008" spans="5:5" x14ac:dyDescent="0.35">
      <c r="E1008" s="4"/>
    </row>
    <row r="1009" spans="5:5" x14ac:dyDescent="0.35">
      <c r="E1009" s="4"/>
    </row>
    <row r="1010" spans="5:5" x14ac:dyDescent="0.35">
      <c r="E1010" s="4"/>
    </row>
    <row r="1011" spans="5:5" x14ac:dyDescent="0.35">
      <c r="E1011" s="4"/>
    </row>
    <row r="1012" spans="5:5" x14ac:dyDescent="0.35">
      <c r="E1012" s="4"/>
    </row>
    <row r="1013" spans="5:5" x14ac:dyDescent="0.35">
      <c r="E1013" s="4"/>
    </row>
    <row r="1014" spans="5:5" x14ac:dyDescent="0.35">
      <c r="E1014" s="73"/>
    </row>
    <row r="1015" spans="5:5" x14ac:dyDescent="0.35">
      <c r="E1015" s="4"/>
    </row>
    <row r="1016" spans="5:5" x14ac:dyDescent="0.35">
      <c r="E1016" s="4"/>
    </row>
    <row r="1017" spans="5:5" x14ac:dyDescent="0.35">
      <c r="E1017" s="4"/>
    </row>
    <row r="1018" spans="5:5" x14ac:dyDescent="0.35">
      <c r="E1018" s="4"/>
    </row>
    <row r="1019" spans="5:5" x14ac:dyDescent="0.35">
      <c r="E1019" s="4"/>
    </row>
    <row r="1020" spans="5:5" x14ac:dyDescent="0.35">
      <c r="E1020" s="4"/>
    </row>
    <row r="1021" spans="5:5" x14ac:dyDescent="0.35">
      <c r="E1021" s="73"/>
    </row>
    <row r="1022" spans="5:5" x14ac:dyDescent="0.35">
      <c r="E1022" s="4"/>
    </row>
    <row r="1023" spans="5:5" x14ac:dyDescent="0.35">
      <c r="E1023" s="4"/>
    </row>
    <row r="1024" spans="5:5" x14ac:dyDescent="0.35">
      <c r="E1024" s="4"/>
    </row>
    <row r="1025" spans="5:5" x14ac:dyDescent="0.35">
      <c r="E1025" s="4"/>
    </row>
    <row r="1026" spans="5:5" x14ac:dyDescent="0.35">
      <c r="E1026" s="4"/>
    </row>
    <row r="1027" spans="5:5" x14ac:dyDescent="0.35">
      <c r="E1027" s="4"/>
    </row>
    <row r="1028" spans="5:5" x14ac:dyDescent="0.35">
      <c r="E1028" s="73"/>
    </row>
    <row r="1029" spans="5:5" x14ac:dyDescent="0.35">
      <c r="E1029" s="4"/>
    </row>
    <row r="1030" spans="5:5" x14ac:dyDescent="0.35">
      <c r="E1030" s="4"/>
    </row>
    <row r="1031" spans="5:5" x14ac:dyDescent="0.35">
      <c r="E1031" s="4"/>
    </row>
    <row r="1032" spans="5:5" x14ac:dyDescent="0.35">
      <c r="E1032" s="4"/>
    </row>
    <row r="1033" spans="5:5" x14ac:dyDescent="0.35">
      <c r="E1033" s="4"/>
    </row>
    <row r="1034" spans="5:5" x14ac:dyDescent="0.35">
      <c r="E1034" s="4"/>
    </row>
    <row r="1035" spans="5:5" x14ac:dyDescent="0.35">
      <c r="E1035" s="73"/>
    </row>
    <row r="1036" spans="5:5" x14ac:dyDescent="0.35">
      <c r="E1036" s="4"/>
    </row>
    <row r="1037" spans="5:5" x14ac:dyDescent="0.35">
      <c r="E1037" s="4"/>
    </row>
    <row r="1038" spans="5:5" x14ac:dyDescent="0.35">
      <c r="E1038" s="4"/>
    </row>
    <row r="1039" spans="5:5" x14ac:dyDescent="0.35">
      <c r="E1039" s="4"/>
    </row>
    <row r="1040" spans="5:5" x14ac:dyDescent="0.35">
      <c r="E1040" s="4"/>
    </row>
    <row r="1041" spans="5:5" x14ac:dyDescent="0.35">
      <c r="E1041" s="4"/>
    </row>
    <row r="1042" spans="5:5" x14ac:dyDescent="0.35">
      <c r="E1042" s="73"/>
    </row>
    <row r="1043" spans="5:5" x14ac:dyDescent="0.35">
      <c r="E1043" s="4"/>
    </row>
    <row r="1044" spans="5:5" x14ac:dyDescent="0.35">
      <c r="E1044" s="4"/>
    </row>
    <row r="1045" spans="5:5" x14ac:dyDescent="0.35">
      <c r="E1045" s="4"/>
    </row>
    <row r="1046" spans="5:5" x14ac:dyDescent="0.35">
      <c r="E1046" s="4"/>
    </row>
    <row r="1047" spans="5:5" x14ac:dyDescent="0.35">
      <c r="E1047" s="4"/>
    </row>
    <row r="1048" spans="5:5" x14ac:dyDescent="0.35">
      <c r="E1048" s="4"/>
    </row>
    <row r="1049" spans="5:5" x14ac:dyDescent="0.35">
      <c r="E1049" s="73"/>
    </row>
    <row r="1050" spans="5:5" x14ac:dyDescent="0.35">
      <c r="E1050" s="4"/>
    </row>
    <row r="1051" spans="5:5" x14ac:dyDescent="0.35">
      <c r="E1051" s="4"/>
    </row>
    <row r="1052" spans="5:5" x14ac:dyDescent="0.35">
      <c r="E1052" s="4"/>
    </row>
    <row r="1053" spans="5:5" x14ac:dyDescent="0.35">
      <c r="E1053" s="4"/>
    </row>
    <row r="1054" spans="5:5" x14ac:dyDescent="0.35">
      <c r="E1054" s="4"/>
    </row>
    <row r="1055" spans="5:5" x14ac:dyDescent="0.35">
      <c r="E1055" s="4"/>
    </row>
    <row r="1056" spans="5:5" x14ac:dyDescent="0.35">
      <c r="E1056" s="73"/>
    </row>
    <row r="1057" spans="5:5" x14ac:dyDescent="0.35">
      <c r="E1057" s="4"/>
    </row>
    <row r="1058" spans="5:5" x14ac:dyDescent="0.35">
      <c r="E1058" s="4"/>
    </row>
    <row r="1059" spans="5:5" x14ac:dyDescent="0.35">
      <c r="E1059" s="4"/>
    </row>
    <row r="1060" spans="5:5" x14ac:dyDescent="0.35">
      <c r="E1060" s="4"/>
    </row>
    <row r="1061" spans="5:5" x14ac:dyDescent="0.35">
      <c r="E1061" s="4"/>
    </row>
    <row r="1062" spans="5:5" x14ac:dyDescent="0.35">
      <c r="E1062" s="4"/>
    </row>
    <row r="1063" spans="5:5" x14ac:dyDescent="0.35">
      <c r="E1063" s="73"/>
    </row>
    <row r="1064" spans="5:5" x14ac:dyDescent="0.35">
      <c r="E1064" s="4"/>
    </row>
    <row r="1065" spans="5:5" x14ac:dyDescent="0.35">
      <c r="E1065" s="4"/>
    </row>
    <row r="1066" spans="5:5" x14ac:dyDescent="0.35">
      <c r="E1066" s="4"/>
    </row>
    <row r="1067" spans="5:5" x14ac:dyDescent="0.35">
      <c r="E1067" s="4"/>
    </row>
    <row r="1068" spans="5:5" x14ac:dyDescent="0.35">
      <c r="E1068" s="4"/>
    </row>
    <row r="1069" spans="5:5" x14ac:dyDescent="0.35">
      <c r="E1069" s="4"/>
    </row>
    <row r="1070" spans="5:5" x14ac:dyDescent="0.35">
      <c r="E1070" s="73"/>
    </row>
    <row r="1071" spans="5:5" x14ac:dyDescent="0.35">
      <c r="E1071" s="4"/>
    </row>
    <row r="1072" spans="5:5" x14ac:dyDescent="0.35">
      <c r="E1072" s="4"/>
    </row>
    <row r="1073" spans="5:5" x14ac:dyDescent="0.35">
      <c r="E1073" s="4"/>
    </row>
    <row r="1074" spans="5:5" x14ac:dyDescent="0.35">
      <c r="E1074" s="4"/>
    </row>
    <row r="1075" spans="5:5" x14ac:dyDescent="0.35">
      <c r="E1075" s="4"/>
    </row>
    <row r="1076" spans="5:5" x14ac:dyDescent="0.35">
      <c r="E1076" s="4"/>
    </row>
    <row r="1077" spans="5:5" x14ac:dyDescent="0.35">
      <c r="E1077" s="73"/>
    </row>
    <row r="1078" spans="5:5" x14ac:dyDescent="0.35">
      <c r="E1078" s="4"/>
    </row>
    <row r="1079" spans="5:5" x14ac:dyDescent="0.35">
      <c r="E1079" s="4"/>
    </row>
    <row r="1080" spans="5:5" x14ac:dyDescent="0.35">
      <c r="E1080" s="4"/>
    </row>
    <row r="1081" spans="5:5" x14ac:dyDescent="0.35">
      <c r="E1081" s="4"/>
    </row>
    <row r="1082" spans="5:5" x14ac:dyDescent="0.35">
      <c r="E1082" s="4"/>
    </row>
    <row r="1083" spans="5:5" x14ac:dyDescent="0.35">
      <c r="E1083" s="4"/>
    </row>
    <row r="1084" spans="5:5" x14ac:dyDescent="0.35">
      <c r="E1084" s="73"/>
    </row>
    <row r="1085" spans="5:5" x14ac:dyDescent="0.35">
      <c r="E1085" s="4"/>
    </row>
    <row r="1086" spans="5:5" x14ac:dyDescent="0.35">
      <c r="E1086" s="4"/>
    </row>
    <row r="1087" spans="5:5" x14ac:dyDescent="0.35">
      <c r="E1087" s="4"/>
    </row>
    <row r="1088" spans="5:5" x14ac:dyDescent="0.35">
      <c r="E1088" s="4"/>
    </row>
    <row r="1089" spans="5:5" x14ac:dyDescent="0.35">
      <c r="E1089" s="4"/>
    </row>
    <row r="1090" spans="5:5" x14ac:dyDescent="0.35">
      <c r="E1090" s="4"/>
    </row>
    <row r="1092" spans="5:5" x14ac:dyDescent="0.35">
      <c r="E1092" s="4"/>
    </row>
    <row r="1093" spans="5:5" x14ac:dyDescent="0.35">
      <c r="E1093" s="4"/>
    </row>
    <row r="1094" spans="5:5" x14ac:dyDescent="0.35">
      <c r="E1094" s="4"/>
    </row>
    <row r="1095" spans="5:5" x14ac:dyDescent="0.35">
      <c r="E1095" s="4"/>
    </row>
    <row r="1096" spans="5:5" x14ac:dyDescent="0.35">
      <c r="E1096" s="4"/>
    </row>
    <row r="1097" spans="5:5" x14ac:dyDescent="0.35">
      <c r="E1097" s="4"/>
    </row>
    <row r="1098" spans="5:5" x14ac:dyDescent="0.35">
      <c r="E1098" s="73"/>
    </row>
    <row r="1099" spans="5:5" x14ac:dyDescent="0.35">
      <c r="E1099" s="4"/>
    </row>
    <row r="1100" spans="5:5" x14ac:dyDescent="0.35">
      <c r="E1100" s="4"/>
    </row>
    <row r="1101" spans="5:5" x14ac:dyDescent="0.35">
      <c r="E1101" s="4"/>
    </row>
    <row r="1102" spans="5:5" x14ac:dyDescent="0.35">
      <c r="E1102" s="4"/>
    </row>
    <row r="1103" spans="5:5" x14ac:dyDescent="0.35">
      <c r="E1103" s="4"/>
    </row>
    <row r="1104" spans="5:5" x14ac:dyDescent="0.35">
      <c r="E1104" s="4"/>
    </row>
    <row r="1105" spans="5:5" x14ac:dyDescent="0.35">
      <c r="E1105" s="73"/>
    </row>
    <row r="1106" spans="5:5" x14ac:dyDescent="0.35">
      <c r="E1106" s="4"/>
    </row>
    <row r="1107" spans="5:5" x14ac:dyDescent="0.35">
      <c r="E1107" s="4"/>
    </row>
    <row r="1108" spans="5:5" x14ac:dyDescent="0.35">
      <c r="E1108" s="4"/>
    </row>
    <row r="1109" spans="5:5" x14ac:dyDescent="0.35">
      <c r="E1109" s="4"/>
    </row>
    <row r="1110" spans="5:5" x14ac:dyDescent="0.35">
      <c r="E1110" s="4"/>
    </row>
    <row r="1111" spans="5:5" x14ac:dyDescent="0.35">
      <c r="E1111" s="4"/>
    </row>
    <row r="1112" spans="5:5" x14ac:dyDescent="0.35">
      <c r="E1112" s="73"/>
    </row>
    <row r="1113" spans="5:5" x14ac:dyDescent="0.35">
      <c r="E1113" s="4"/>
    </row>
    <row r="1114" spans="5:5" x14ac:dyDescent="0.35">
      <c r="E1114" s="4"/>
    </row>
    <row r="1115" spans="5:5" x14ac:dyDescent="0.35">
      <c r="E1115" s="4"/>
    </row>
    <row r="1116" spans="5:5" x14ac:dyDescent="0.35">
      <c r="E1116" s="4"/>
    </row>
    <row r="1117" spans="5:5" x14ac:dyDescent="0.35">
      <c r="E1117" s="4"/>
    </row>
    <row r="1118" spans="5:5" x14ac:dyDescent="0.35">
      <c r="E1118" s="4"/>
    </row>
    <row r="1119" spans="5:5" x14ac:dyDescent="0.35">
      <c r="E1119" s="73"/>
    </row>
    <row r="1120" spans="5:5" x14ac:dyDescent="0.35">
      <c r="E1120" s="4"/>
    </row>
    <row r="1121" spans="5:5" x14ac:dyDescent="0.35">
      <c r="E1121" s="4"/>
    </row>
    <row r="1122" spans="5:5" x14ac:dyDescent="0.35">
      <c r="E1122" s="4"/>
    </row>
    <row r="1123" spans="5:5" x14ac:dyDescent="0.35">
      <c r="E1123" s="4"/>
    </row>
    <row r="1124" spans="5:5" x14ac:dyDescent="0.35">
      <c r="E1124" s="4"/>
    </row>
    <row r="1125" spans="5:5" x14ac:dyDescent="0.35">
      <c r="E1125" s="4"/>
    </row>
    <row r="1126" spans="5:5" x14ac:dyDescent="0.35">
      <c r="E1126" s="73"/>
    </row>
    <row r="1127" spans="5:5" x14ac:dyDescent="0.35">
      <c r="E1127" s="4"/>
    </row>
    <row r="1128" spans="5:5" x14ac:dyDescent="0.35">
      <c r="E1128" s="4"/>
    </row>
    <row r="1129" spans="5:5" x14ac:dyDescent="0.35">
      <c r="E1129" s="4"/>
    </row>
    <row r="1130" spans="5:5" x14ac:dyDescent="0.35">
      <c r="E1130" s="4"/>
    </row>
    <row r="1131" spans="5:5" x14ac:dyDescent="0.35">
      <c r="E1131" s="4"/>
    </row>
    <row r="1132" spans="5:5" x14ac:dyDescent="0.35">
      <c r="E1132" s="4"/>
    </row>
    <row r="1133" spans="5:5" x14ac:dyDescent="0.35">
      <c r="E1133" s="73"/>
    </row>
    <row r="1134" spans="5:5" x14ac:dyDescent="0.35">
      <c r="E1134" s="4"/>
    </row>
    <row r="1135" spans="5:5" x14ac:dyDescent="0.35">
      <c r="E1135" s="4"/>
    </row>
    <row r="1136" spans="5:5" x14ac:dyDescent="0.35">
      <c r="E1136" s="4"/>
    </row>
    <row r="1137" spans="5:5" x14ac:dyDescent="0.35">
      <c r="E1137" s="4"/>
    </row>
    <row r="1138" spans="5:5" x14ac:dyDescent="0.35">
      <c r="E1138" s="4"/>
    </row>
    <row r="1139" spans="5:5" x14ac:dyDescent="0.35">
      <c r="E1139" s="4"/>
    </row>
    <row r="1140" spans="5:5" x14ac:dyDescent="0.35">
      <c r="E1140" s="73"/>
    </row>
    <row r="1141" spans="5:5" x14ac:dyDescent="0.35">
      <c r="E1141" s="4"/>
    </row>
    <row r="1142" spans="5:5" x14ac:dyDescent="0.35">
      <c r="E1142" s="4"/>
    </row>
    <row r="1143" spans="5:5" x14ac:dyDescent="0.35">
      <c r="E1143" s="4"/>
    </row>
    <row r="1144" spans="5:5" x14ac:dyDescent="0.35">
      <c r="E1144" s="4"/>
    </row>
    <row r="1145" spans="5:5" x14ac:dyDescent="0.35">
      <c r="E1145" s="4"/>
    </row>
    <row r="1146" spans="5:5" x14ac:dyDescent="0.35">
      <c r="E1146" s="4"/>
    </row>
    <row r="1147" spans="5:5" x14ac:dyDescent="0.35">
      <c r="E1147" s="73"/>
    </row>
    <row r="1148" spans="5:5" x14ac:dyDescent="0.35">
      <c r="E1148" s="4"/>
    </row>
    <row r="1149" spans="5:5" x14ac:dyDescent="0.35">
      <c r="E1149" s="4"/>
    </row>
    <row r="1150" spans="5:5" x14ac:dyDescent="0.35">
      <c r="E1150" s="4"/>
    </row>
    <row r="1151" spans="5:5" x14ac:dyDescent="0.35">
      <c r="E1151" s="4"/>
    </row>
    <row r="1152" spans="5:5" x14ac:dyDescent="0.35">
      <c r="E1152" s="4"/>
    </row>
    <row r="1153" spans="5:5" x14ac:dyDescent="0.35">
      <c r="E1153" s="4"/>
    </row>
    <row r="1154" spans="5:5" x14ac:dyDescent="0.35">
      <c r="E1154" s="73"/>
    </row>
    <row r="1155" spans="5:5" x14ac:dyDescent="0.35">
      <c r="E1155" s="4"/>
    </row>
    <row r="1156" spans="5:5" x14ac:dyDescent="0.35">
      <c r="E1156" s="4"/>
    </row>
    <row r="1157" spans="5:5" x14ac:dyDescent="0.35">
      <c r="E1157" s="4"/>
    </row>
    <row r="1158" spans="5:5" x14ac:dyDescent="0.35">
      <c r="E1158" s="4"/>
    </row>
    <row r="1159" spans="5:5" x14ac:dyDescent="0.35">
      <c r="E1159" s="4"/>
    </row>
    <row r="1160" spans="5:5" x14ac:dyDescent="0.35">
      <c r="E1160" s="4"/>
    </row>
    <row r="1161" spans="5:5" x14ac:dyDescent="0.35">
      <c r="E1161" s="73"/>
    </row>
    <row r="1162" spans="5:5" x14ac:dyDescent="0.35">
      <c r="E1162" s="4"/>
    </row>
    <row r="1163" spans="5:5" x14ac:dyDescent="0.35">
      <c r="E1163" s="4"/>
    </row>
    <row r="1164" spans="5:5" x14ac:dyDescent="0.35">
      <c r="E1164" s="4"/>
    </row>
    <row r="1165" spans="5:5" x14ac:dyDescent="0.35">
      <c r="E1165" s="4"/>
    </row>
    <row r="1166" spans="5:5" x14ac:dyDescent="0.35">
      <c r="E1166" s="4"/>
    </row>
    <row r="1167" spans="5:5" x14ac:dyDescent="0.35">
      <c r="E1167" s="4"/>
    </row>
    <row r="1168" spans="5:5" x14ac:dyDescent="0.35">
      <c r="E1168" s="73"/>
    </row>
    <row r="1169" spans="5:5" x14ac:dyDescent="0.35">
      <c r="E1169" s="4"/>
    </row>
    <row r="1170" spans="5:5" x14ac:dyDescent="0.35">
      <c r="E1170" s="4"/>
    </row>
    <row r="1171" spans="5:5" x14ac:dyDescent="0.35">
      <c r="E1171" s="4"/>
    </row>
    <row r="1172" spans="5:5" x14ac:dyDescent="0.35">
      <c r="E1172" s="4"/>
    </row>
    <row r="1173" spans="5:5" x14ac:dyDescent="0.35">
      <c r="E1173" s="4"/>
    </row>
    <row r="1174" spans="5:5" x14ac:dyDescent="0.35">
      <c r="E1174" s="4"/>
    </row>
    <row r="1176" spans="5:5" x14ac:dyDescent="0.35">
      <c r="E1176" s="4"/>
    </row>
    <row r="1177" spans="5:5" x14ac:dyDescent="0.35">
      <c r="E1177" s="4"/>
    </row>
    <row r="1178" spans="5:5" x14ac:dyDescent="0.35">
      <c r="E1178" s="4"/>
    </row>
    <row r="1179" spans="5:5" x14ac:dyDescent="0.35">
      <c r="E1179" s="4"/>
    </row>
    <row r="1180" spans="5:5" x14ac:dyDescent="0.35">
      <c r="E1180" s="4"/>
    </row>
    <row r="1181" spans="5:5" x14ac:dyDescent="0.35">
      <c r="E1181" s="4"/>
    </row>
    <row r="1182" spans="5:5" x14ac:dyDescent="0.35">
      <c r="E1182" s="73"/>
    </row>
    <row r="1183" spans="5:5" x14ac:dyDescent="0.35">
      <c r="E1183" s="4"/>
    </row>
    <row r="1184" spans="5:5" x14ac:dyDescent="0.35">
      <c r="E1184" s="4"/>
    </row>
    <row r="1185" spans="5:5" x14ac:dyDescent="0.35">
      <c r="E1185" s="4"/>
    </row>
    <row r="1186" spans="5:5" x14ac:dyDescent="0.35">
      <c r="E1186" s="4"/>
    </row>
    <row r="1187" spans="5:5" x14ac:dyDescent="0.35">
      <c r="E1187" s="4"/>
    </row>
    <row r="1188" spans="5:5" x14ac:dyDescent="0.35">
      <c r="E1188" s="4"/>
    </row>
    <row r="1189" spans="5:5" x14ac:dyDescent="0.35">
      <c r="E1189" s="73"/>
    </row>
    <row r="1190" spans="5:5" x14ac:dyDescent="0.35">
      <c r="E1190" s="4"/>
    </row>
    <row r="1191" spans="5:5" x14ac:dyDescent="0.35">
      <c r="E1191" s="4"/>
    </row>
    <row r="1192" spans="5:5" x14ac:dyDescent="0.35">
      <c r="E1192" s="4"/>
    </row>
    <row r="1193" spans="5:5" x14ac:dyDescent="0.35">
      <c r="E1193" s="4"/>
    </row>
    <row r="1194" spans="5:5" x14ac:dyDescent="0.35">
      <c r="E1194" s="4"/>
    </row>
    <row r="1195" spans="5:5" x14ac:dyDescent="0.35">
      <c r="E1195" s="4"/>
    </row>
    <row r="1196" spans="5:5" x14ac:dyDescent="0.35">
      <c r="E1196" s="73"/>
    </row>
    <row r="1197" spans="5:5" x14ac:dyDescent="0.35">
      <c r="E1197" s="4"/>
    </row>
    <row r="1198" spans="5:5" x14ac:dyDescent="0.35">
      <c r="E1198" s="4"/>
    </row>
    <row r="1199" spans="5:5" x14ac:dyDescent="0.35">
      <c r="E1199" s="4"/>
    </row>
    <row r="1200" spans="5:5" x14ac:dyDescent="0.35">
      <c r="E1200" s="4"/>
    </row>
    <row r="1201" spans="5:5" x14ac:dyDescent="0.35">
      <c r="E1201" s="4"/>
    </row>
    <row r="1202" spans="5:5" x14ac:dyDescent="0.35">
      <c r="E1202" s="4"/>
    </row>
    <row r="1203" spans="5:5" x14ac:dyDescent="0.35">
      <c r="E1203" s="73"/>
    </row>
    <row r="1204" spans="5:5" x14ac:dyDescent="0.35">
      <c r="E1204" s="4"/>
    </row>
    <row r="1205" spans="5:5" x14ac:dyDescent="0.35">
      <c r="E1205" s="4"/>
    </row>
    <row r="1206" spans="5:5" x14ac:dyDescent="0.35">
      <c r="E1206" s="4"/>
    </row>
    <row r="1207" spans="5:5" x14ac:dyDescent="0.35">
      <c r="E1207" s="4"/>
    </row>
    <row r="1208" spans="5:5" x14ac:dyDescent="0.35">
      <c r="E1208" s="4"/>
    </row>
    <row r="1209" spans="5:5" x14ac:dyDescent="0.35">
      <c r="E1209" s="4"/>
    </row>
    <row r="1210" spans="5:5" x14ac:dyDescent="0.35">
      <c r="E1210" s="73"/>
    </row>
    <row r="1211" spans="5:5" x14ac:dyDescent="0.35">
      <c r="E1211" s="4"/>
    </row>
    <row r="1212" spans="5:5" x14ac:dyDescent="0.35">
      <c r="E1212" s="4"/>
    </row>
    <row r="1213" spans="5:5" x14ac:dyDescent="0.35">
      <c r="E1213" s="4"/>
    </row>
    <row r="1214" spans="5:5" x14ac:dyDescent="0.35">
      <c r="E1214" s="4"/>
    </row>
    <row r="1215" spans="5:5" x14ac:dyDescent="0.35">
      <c r="E1215" s="4"/>
    </row>
    <row r="1216" spans="5:5" x14ac:dyDescent="0.35">
      <c r="E1216" s="4"/>
    </row>
    <row r="1217" spans="5:5" x14ac:dyDescent="0.35">
      <c r="E1217" s="73"/>
    </row>
    <row r="1218" spans="5:5" x14ac:dyDescent="0.35">
      <c r="E1218" s="4"/>
    </row>
    <row r="1219" spans="5:5" x14ac:dyDescent="0.35">
      <c r="E1219" s="4"/>
    </row>
    <row r="1220" spans="5:5" x14ac:dyDescent="0.35">
      <c r="E1220" s="4"/>
    </row>
    <row r="1221" spans="5:5" x14ac:dyDescent="0.35">
      <c r="E1221" s="4"/>
    </row>
    <row r="1222" spans="5:5" x14ac:dyDescent="0.35">
      <c r="E1222" s="4"/>
    </row>
    <row r="1223" spans="5:5" x14ac:dyDescent="0.35">
      <c r="E1223" s="4"/>
    </row>
    <row r="1224" spans="5:5" x14ac:dyDescent="0.35">
      <c r="E1224" s="73"/>
    </row>
    <row r="1225" spans="5:5" x14ac:dyDescent="0.35">
      <c r="E1225" s="4"/>
    </row>
    <row r="1226" spans="5:5" x14ac:dyDescent="0.35">
      <c r="E1226" s="4"/>
    </row>
    <row r="1227" spans="5:5" x14ac:dyDescent="0.35">
      <c r="E1227" s="4"/>
    </row>
    <row r="1228" spans="5:5" x14ac:dyDescent="0.35">
      <c r="E1228" s="4"/>
    </row>
    <row r="1229" spans="5:5" x14ac:dyDescent="0.35">
      <c r="E1229" s="4"/>
    </row>
    <row r="1230" spans="5:5" x14ac:dyDescent="0.35">
      <c r="E1230" s="4"/>
    </row>
    <row r="1231" spans="5:5" x14ac:dyDescent="0.35">
      <c r="E1231" s="73"/>
    </row>
    <row r="1232" spans="5:5" x14ac:dyDescent="0.35">
      <c r="E1232" s="4"/>
    </row>
    <row r="1233" spans="5:5" x14ac:dyDescent="0.35">
      <c r="E1233" s="4"/>
    </row>
    <row r="1234" spans="5:5" x14ac:dyDescent="0.35">
      <c r="E1234" s="4"/>
    </row>
    <row r="1235" spans="5:5" x14ac:dyDescent="0.35">
      <c r="E1235" s="4"/>
    </row>
    <row r="1236" spans="5:5" x14ac:dyDescent="0.35">
      <c r="E1236" s="4"/>
    </row>
    <row r="1237" spans="5:5" x14ac:dyDescent="0.35">
      <c r="E1237" s="4"/>
    </row>
    <row r="1238" spans="5:5" x14ac:dyDescent="0.35">
      <c r="E1238" s="73"/>
    </row>
    <row r="1239" spans="5:5" x14ac:dyDescent="0.35">
      <c r="E1239" s="4"/>
    </row>
    <row r="1240" spans="5:5" x14ac:dyDescent="0.35">
      <c r="E1240" s="4"/>
    </row>
    <row r="1241" spans="5:5" x14ac:dyDescent="0.35">
      <c r="E1241" s="4"/>
    </row>
    <row r="1242" spans="5:5" x14ac:dyDescent="0.35">
      <c r="E1242" s="4"/>
    </row>
    <row r="1243" spans="5:5" x14ac:dyDescent="0.35">
      <c r="E1243" s="4"/>
    </row>
    <row r="1244" spans="5:5" x14ac:dyDescent="0.35">
      <c r="E1244" s="4"/>
    </row>
    <row r="1245" spans="5:5" x14ac:dyDescent="0.35">
      <c r="E1245" s="73"/>
    </row>
    <row r="1246" spans="5:5" x14ac:dyDescent="0.35">
      <c r="E1246" s="4"/>
    </row>
    <row r="1247" spans="5:5" x14ac:dyDescent="0.35">
      <c r="E1247" s="4"/>
    </row>
    <row r="1248" spans="5:5" x14ac:dyDescent="0.35">
      <c r="E1248" s="4"/>
    </row>
    <row r="1249" spans="5:5" x14ac:dyDescent="0.35">
      <c r="E1249" s="4"/>
    </row>
    <row r="1250" spans="5:5" x14ac:dyDescent="0.35">
      <c r="E1250" s="4"/>
    </row>
    <row r="1251" spans="5:5" x14ac:dyDescent="0.35">
      <c r="E1251" s="4"/>
    </row>
    <row r="1252" spans="5:5" x14ac:dyDescent="0.35">
      <c r="E1252" s="73"/>
    </row>
    <row r="1253" spans="5:5" x14ac:dyDescent="0.35">
      <c r="E1253" s="4"/>
    </row>
    <row r="1254" spans="5:5" x14ac:dyDescent="0.35">
      <c r="E1254" s="4"/>
    </row>
    <row r="1255" spans="5:5" x14ac:dyDescent="0.35">
      <c r="E1255" s="4"/>
    </row>
    <row r="1256" spans="5:5" x14ac:dyDescent="0.35">
      <c r="E1256" s="4"/>
    </row>
    <row r="1257" spans="5:5" x14ac:dyDescent="0.35">
      <c r="E1257" s="4"/>
    </row>
    <row r="1258" spans="5:5" x14ac:dyDescent="0.35">
      <c r="E1258" s="4"/>
    </row>
    <row r="1260" spans="5:5" x14ac:dyDescent="0.35">
      <c r="E1260" s="4"/>
    </row>
    <row r="1261" spans="5:5" x14ac:dyDescent="0.35">
      <c r="E1261" s="4"/>
    </row>
    <row r="1262" spans="5:5" x14ac:dyDescent="0.35">
      <c r="E1262" s="4"/>
    </row>
    <row r="1263" spans="5:5" x14ac:dyDescent="0.35">
      <c r="E1263" s="4"/>
    </row>
    <row r="1264" spans="5:5" x14ac:dyDescent="0.35">
      <c r="E1264" s="4"/>
    </row>
    <row r="1265" spans="5:5" x14ac:dyDescent="0.35">
      <c r="E1265" s="4"/>
    </row>
    <row r="1266" spans="5:5" x14ac:dyDescent="0.35">
      <c r="E1266" s="73"/>
    </row>
    <row r="1267" spans="5:5" x14ac:dyDescent="0.35">
      <c r="E1267" s="4"/>
    </row>
    <row r="1268" spans="5:5" x14ac:dyDescent="0.35">
      <c r="E1268" s="4"/>
    </row>
    <row r="1269" spans="5:5" x14ac:dyDescent="0.35">
      <c r="E1269" s="4"/>
    </row>
    <row r="1270" spans="5:5" x14ac:dyDescent="0.35">
      <c r="E1270" s="4"/>
    </row>
    <row r="1271" spans="5:5" x14ac:dyDescent="0.35">
      <c r="E1271" s="4"/>
    </row>
    <row r="1272" spans="5:5" x14ac:dyDescent="0.35">
      <c r="E1272" s="4"/>
    </row>
    <row r="1273" spans="5:5" x14ac:dyDescent="0.35">
      <c r="E1273" s="73"/>
    </row>
    <row r="1274" spans="5:5" x14ac:dyDescent="0.35">
      <c r="E1274" s="4"/>
    </row>
    <row r="1275" spans="5:5" x14ac:dyDescent="0.35">
      <c r="E1275" s="4"/>
    </row>
    <row r="1276" spans="5:5" x14ac:dyDescent="0.35">
      <c r="E1276" s="4"/>
    </row>
    <row r="1277" spans="5:5" x14ac:dyDescent="0.35">
      <c r="E1277" s="4"/>
    </row>
    <row r="1278" spans="5:5" x14ac:dyDescent="0.35">
      <c r="E1278" s="4"/>
    </row>
    <row r="1279" spans="5:5" x14ac:dyDescent="0.35">
      <c r="E1279" s="4"/>
    </row>
    <row r="1280" spans="5:5" x14ac:dyDescent="0.35">
      <c r="E1280" s="73"/>
    </row>
    <row r="1281" spans="5:5" x14ac:dyDescent="0.35">
      <c r="E1281" s="4"/>
    </row>
    <row r="1282" spans="5:5" x14ac:dyDescent="0.35">
      <c r="E1282" s="4"/>
    </row>
    <row r="1283" spans="5:5" x14ac:dyDescent="0.35">
      <c r="E1283" s="4"/>
    </row>
    <row r="1284" spans="5:5" x14ac:dyDescent="0.35">
      <c r="E1284" s="4"/>
    </row>
    <row r="1285" spans="5:5" x14ac:dyDescent="0.35">
      <c r="E1285" s="4"/>
    </row>
    <row r="1286" spans="5:5" x14ac:dyDescent="0.35">
      <c r="E1286" s="4"/>
    </row>
    <row r="1287" spans="5:5" x14ac:dyDescent="0.35">
      <c r="E1287" s="73"/>
    </row>
    <row r="1288" spans="5:5" x14ac:dyDescent="0.35">
      <c r="E1288" s="4"/>
    </row>
    <row r="1289" spans="5:5" x14ac:dyDescent="0.35">
      <c r="E1289" s="4"/>
    </row>
    <row r="1290" spans="5:5" x14ac:dyDescent="0.35">
      <c r="E1290" s="4"/>
    </row>
    <row r="1291" spans="5:5" x14ac:dyDescent="0.35">
      <c r="E1291" s="4"/>
    </row>
    <row r="1292" spans="5:5" x14ac:dyDescent="0.35">
      <c r="E1292" s="4"/>
    </row>
    <row r="1293" spans="5:5" x14ac:dyDescent="0.35">
      <c r="E1293" s="4"/>
    </row>
    <row r="1294" spans="5:5" x14ac:dyDescent="0.35">
      <c r="E1294" s="73"/>
    </row>
    <row r="1295" spans="5:5" x14ac:dyDescent="0.35">
      <c r="E1295" s="4"/>
    </row>
    <row r="1296" spans="5:5" x14ac:dyDescent="0.35">
      <c r="E1296" s="4"/>
    </row>
    <row r="1297" spans="5:5" x14ac:dyDescent="0.35">
      <c r="E1297" s="4"/>
    </row>
    <row r="1298" spans="5:5" x14ac:dyDescent="0.35">
      <c r="E1298" s="4"/>
    </row>
    <row r="1299" spans="5:5" x14ac:dyDescent="0.35">
      <c r="E1299" s="4"/>
    </row>
    <row r="1300" spans="5:5" x14ac:dyDescent="0.35">
      <c r="E1300" s="4"/>
    </row>
    <row r="1301" spans="5:5" x14ac:dyDescent="0.35">
      <c r="E1301" s="73"/>
    </row>
    <row r="1302" spans="5:5" x14ac:dyDescent="0.35">
      <c r="E1302" s="4"/>
    </row>
    <row r="1303" spans="5:5" x14ac:dyDescent="0.35">
      <c r="E1303" s="4"/>
    </row>
    <row r="1304" spans="5:5" x14ac:dyDescent="0.35">
      <c r="E1304" s="4"/>
    </row>
    <row r="1305" spans="5:5" x14ac:dyDescent="0.35">
      <c r="E1305" s="4"/>
    </row>
    <row r="1306" spans="5:5" x14ac:dyDescent="0.35">
      <c r="E1306" s="4"/>
    </row>
    <row r="1307" spans="5:5" x14ac:dyDescent="0.35">
      <c r="E1307" s="4"/>
    </row>
    <row r="1308" spans="5:5" x14ac:dyDescent="0.35">
      <c r="E1308" s="73"/>
    </row>
    <row r="1309" spans="5:5" x14ac:dyDescent="0.35">
      <c r="E1309" s="4"/>
    </row>
    <row r="1310" spans="5:5" x14ac:dyDescent="0.35">
      <c r="E1310" s="4"/>
    </row>
    <row r="1311" spans="5:5" x14ac:dyDescent="0.35">
      <c r="E1311" s="4"/>
    </row>
    <row r="1312" spans="5:5" x14ac:dyDescent="0.35">
      <c r="E1312" s="4"/>
    </row>
    <row r="1313" spans="5:5" x14ac:dyDescent="0.35">
      <c r="E1313" s="4"/>
    </row>
    <row r="1314" spans="5:5" x14ac:dyDescent="0.35">
      <c r="E1314" s="4"/>
    </row>
    <row r="1315" spans="5:5" x14ac:dyDescent="0.35">
      <c r="E1315" s="73"/>
    </row>
    <row r="1316" spans="5:5" x14ac:dyDescent="0.35">
      <c r="E1316" s="4"/>
    </row>
    <row r="1317" spans="5:5" x14ac:dyDescent="0.35">
      <c r="E1317" s="4"/>
    </row>
    <row r="1318" spans="5:5" x14ac:dyDescent="0.35">
      <c r="E1318" s="4"/>
    </row>
    <row r="1319" spans="5:5" x14ac:dyDescent="0.35">
      <c r="E1319" s="4"/>
    </row>
    <row r="1320" spans="5:5" x14ac:dyDescent="0.35">
      <c r="E1320" s="4"/>
    </row>
    <row r="1321" spans="5:5" x14ac:dyDescent="0.35">
      <c r="E1321" s="4"/>
    </row>
    <row r="1322" spans="5:5" x14ac:dyDescent="0.35">
      <c r="E1322" s="73"/>
    </row>
    <row r="1323" spans="5:5" x14ac:dyDescent="0.35">
      <c r="E1323" s="4"/>
    </row>
    <row r="1324" spans="5:5" x14ac:dyDescent="0.35">
      <c r="E1324" s="4"/>
    </row>
    <row r="1325" spans="5:5" x14ac:dyDescent="0.35">
      <c r="E1325" s="4"/>
    </row>
    <row r="1326" spans="5:5" x14ac:dyDescent="0.35">
      <c r="E1326" s="4"/>
    </row>
    <row r="1327" spans="5:5" x14ac:dyDescent="0.35">
      <c r="E1327" s="4"/>
    </row>
    <row r="1328" spans="5:5" x14ac:dyDescent="0.35">
      <c r="E1328" s="4"/>
    </row>
    <row r="1329" spans="5:5" x14ac:dyDescent="0.35">
      <c r="E1329" s="73"/>
    </row>
    <row r="1330" spans="5:5" x14ac:dyDescent="0.35">
      <c r="E1330" s="4"/>
    </row>
    <row r="1331" spans="5:5" x14ac:dyDescent="0.35">
      <c r="E1331" s="4"/>
    </row>
    <row r="1332" spans="5:5" x14ac:dyDescent="0.35">
      <c r="E1332" s="4"/>
    </row>
    <row r="1333" spans="5:5" x14ac:dyDescent="0.35">
      <c r="E1333" s="4"/>
    </row>
    <row r="1334" spans="5:5" x14ac:dyDescent="0.35">
      <c r="E1334" s="4"/>
    </row>
    <row r="1335" spans="5:5" x14ac:dyDescent="0.35">
      <c r="E1335" s="4"/>
    </row>
    <row r="1336" spans="5:5" x14ac:dyDescent="0.35">
      <c r="E1336" s="73"/>
    </row>
    <row r="1337" spans="5:5" x14ac:dyDescent="0.35">
      <c r="E1337" s="4"/>
    </row>
    <row r="1338" spans="5:5" x14ac:dyDescent="0.35">
      <c r="E1338" s="4"/>
    </row>
    <row r="1339" spans="5:5" x14ac:dyDescent="0.35">
      <c r="E1339" s="4"/>
    </row>
    <row r="1340" spans="5:5" x14ac:dyDescent="0.35">
      <c r="E1340" s="4"/>
    </row>
    <row r="1341" spans="5:5" x14ac:dyDescent="0.35">
      <c r="E1341" s="4"/>
    </row>
    <row r="1342" spans="5:5" x14ac:dyDescent="0.35">
      <c r="E1342" s="4"/>
    </row>
    <row r="1344" spans="5:5" x14ac:dyDescent="0.35">
      <c r="E1344" s="4"/>
    </row>
    <row r="1345" spans="5:5" x14ac:dyDescent="0.35">
      <c r="E1345" s="4"/>
    </row>
    <row r="1346" spans="5:5" x14ac:dyDescent="0.35">
      <c r="E1346" s="4"/>
    </row>
    <row r="1347" spans="5:5" x14ac:dyDescent="0.35">
      <c r="E1347" s="4"/>
    </row>
    <row r="1348" spans="5:5" x14ac:dyDescent="0.35">
      <c r="E1348" s="4"/>
    </row>
    <row r="1349" spans="5:5" x14ac:dyDescent="0.35">
      <c r="E1349" s="4"/>
    </row>
    <row r="1350" spans="5:5" x14ac:dyDescent="0.35">
      <c r="E1350" s="73"/>
    </row>
    <row r="1351" spans="5:5" x14ac:dyDescent="0.35">
      <c r="E1351" s="4"/>
    </row>
    <row r="1352" spans="5:5" x14ac:dyDescent="0.35">
      <c r="E1352" s="4"/>
    </row>
    <row r="1353" spans="5:5" x14ac:dyDescent="0.35">
      <c r="E1353" s="4"/>
    </row>
    <row r="1354" spans="5:5" x14ac:dyDescent="0.35">
      <c r="E1354" s="4"/>
    </row>
    <row r="1355" spans="5:5" x14ac:dyDescent="0.35">
      <c r="E1355" s="4"/>
    </row>
    <row r="1356" spans="5:5" x14ac:dyDescent="0.35">
      <c r="E1356" s="4"/>
    </row>
    <row r="1357" spans="5:5" x14ac:dyDescent="0.35">
      <c r="E1357" s="73"/>
    </row>
    <row r="1358" spans="5:5" x14ac:dyDescent="0.35">
      <c r="E1358" s="4"/>
    </row>
    <row r="1359" spans="5:5" x14ac:dyDescent="0.35">
      <c r="E1359" s="4"/>
    </row>
    <row r="1360" spans="5:5" x14ac:dyDescent="0.35">
      <c r="E1360" s="4"/>
    </row>
    <row r="1361" spans="5:5" x14ac:dyDescent="0.35">
      <c r="E1361" s="4"/>
    </row>
    <row r="1362" spans="5:5" x14ac:dyDescent="0.35">
      <c r="E1362" s="4"/>
    </row>
    <row r="1363" spans="5:5" x14ac:dyDescent="0.35">
      <c r="E1363" s="4"/>
    </row>
    <row r="1364" spans="5:5" x14ac:dyDescent="0.35">
      <c r="E1364" s="73"/>
    </row>
    <row r="1365" spans="5:5" x14ac:dyDescent="0.35">
      <c r="E1365" s="4"/>
    </row>
    <row r="1366" spans="5:5" x14ac:dyDescent="0.35">
      <c r="E1366" s="4"/>
    </row>
    <row r="1367" spans="5:5" x14ac:dyDescent="0.35">
      <c r="E1367" s="4"/>
    </row>
    <row r="1368" spans="5:5" x14ac:dyDescent="0.35">
      <c r="E1368" s="4"/>
    </row>
    <row r="1369" spans="5:5" x14ac:dyDescent="0.35">
      <c r="E1369" s="4"/>
    </row>
    <row r="1370" spans="5:5" x14ac:dyDescent="0.35">
      <c r="E1370" s="4"/>
    </row>
    <row r="1371" spans="5:5" x14ac:dyDescent="0.35">
      <c r="E1371" s="73"/>
    </row>
    <row r="1372" spans="5:5" x14ac:dyDescent="0.35">
      <c r="E1372" s="4"/>
    </row>
    <row r="1373" spans="5:5" x14ac:dyDescent="0.35">
      <c r="E1373" s="4"/>
    </row>
    <row r="1374" spans="5:5" x14ac:dyDescent="0.35">
      <c r="E1374" s="4"/>
    </row>
    <row r="1375" spans="5:5" x14ac:dyDescent="0.35">
      <c r="E1375" s="4"/>
    </row>
    <row r="1376" spans="5:5" x14ac:dyDescent="0.35">
      <c r="E1376" s="4"/>
    </row>
    <row r="1377" spans="5:5" x14ac:dyDescent="0.35">
      <c r="E1377" s="4"/>
    </row>
    <row r="1378" spans="5:5" x14ac:dyDescent="0.35">
      <c r="E1378" s="73"/>
    </row>
    <row r="1379" spans="5:5" x14ac:dyDescent="0.35">
      <c r="E1379" s="4"/>
    </row>
    <row r="1380" spans="5:5" x14ac:dyDescent="0.35">
      <c r="E1380" s="4"/>
    </row>
    <row r="1381" spans="5:5" x14ac:dyDescent="0.35">
      <c r="E1381" s="4"/>
    </row>
    <row r="1382" spans="5:5" x14ac:dyDescent="0.35">
      <c r="E1382" s="4"/>
    </row>
    <row r="1383" spans="5:5" x14ac:dyDescent="0.35">
      <c r="E1383" s="4"/>
    </row>
    <row r="1384" spans="5:5" x14ac:dyDescent="0.35">
      <c r="E1384" s="4"/>
    </row>
    <row r="1385" spans="5:5" x14ac:dyDescent="0.35">
      <c r="E1385" s="73"/>
    </row>
    <row r="1386" spans="5:5" x14ac:dyDescent="0.35">
      <c r="E1386" s="4"/>
    </row>
    <row r="1387" spans="5:5" x14ac:dyDescent="0.35">
      <c r="E1387" s="4"/>
    </row>
    <row r="1388" spans="5:5" x14ac:dyDescent="0.35">
      <c r="E1388" s="4"/>
    </row>
    <row r="1389" spans="5:5" x14ac:dyDescent="0.35">
      <c r="E1389" s="4"/>
    </row>
    <row r="1390" spans="5:5" x14ac:dyDescent="0.35">
      <c r="E1390" s="4"/>
    </row>
    <row r="1391" spans="5:5" x14ac:dyDescent="0.35">
      <c r="E1391" s="4"/>
    </row>
    <row r="1392" spans="5:5" x14ac:dyDescent="0.35">
      <c r="E1392" s="73"/>
    </row>
    <row r="1393" spans="5:5" x14ac:dyDescent="0.35">
      <c r="E1393" s="4"/>
    </row>
    <row r="1394" spans="5:5" x14ac:dyDescent="0.35">
      <c r="E1394" s="4"/>
    </row>
    <row r="1395" spans="5:5" x14ac:dyDescent="0.35">
      <c r="E1395" s="4"/>
    </row>
    <row r="1396" spans="5:5" x14ac:dyDescent="0.35">
      <c r="E1396" s="4"/>
    </row>
    <row r="1397" spans="5:5" x14ac:dyDescent="0.35">
      <c r="E1397" s="4"/>
    </row>
    <row r="1398" spans="5:5" x14ac:dyDescent="0.35">
      <c r="E1398" s="4"/>
    </row>
    <row r="1399" spans="5:5" x14ac:dyDescent="0.35">
      <c r="E1399" s="73"/>
    </row>
    <row r="1400" spans="5:5" x14ac:dyDescent="0.35">
      <c r="E1400" s="4"/>
    </row>
    <row r="1401" spans="5:5" x14ac:dyDescent="0.35">
      <c r="E1401" s="4"/>
    </row>
    <row r="1402" spans="5:5" x14ac:dyDescent="0.35">
      <c r="E1402" s="4"/>
    </row>
    <row r="1403" spans="5:5" x14ac:dyDescent="0.35">
      <c r="E1403" s="4"/>
    </row>
    <row r="1404" spans="5:5" x14ac:dyDescent="0.35">
      <c r="E1404" s="4"/>
    </row>
    <row r="1405" spans="5:5" x14ac:dyDescent="0.35">
      <c r="E1405" s="4"/>
    </row>
    <row r="1406" spans="5:5" x14ac:dyDescent="0.35">
      <c r="E1406" s="73"/>
    </row>
    <row r="1407" spans="5:5" x14ac:dyDescent="0.35">
      <c r="E1407" s="4"/>
    </row>
    <row r="1408" spans="5:5" x14ac:dyDescent="0.35">
      <c r="E1408" s="4"/>
    </row>
    <row r="1409" spans="5:5" x14ac:dyDescent="0.35">
      <c r="E1409" s="4"/>
    </row>
    <row r="1410" spans="5:5" x14ac:dyDescent="0.35">
      <c r="E1410" s="4"/>
    </row>
    <row r="1411" spans="5:5" x14ac:dyDescent="0.35">
      <c r="E1411" s="4"/>
    </row>
    <row r="1412" spans="5:5" x14ac:dyDescent="0.35">
      <c r="E1412" s="4"/>
    </row>
    <row r="1413" spans="5:5" x14ac:dyDescent="0.35">
      <c r="E1413" s="73"/>
    </row>
    <row r="1414" spans="5:5" x14ac:dyDescent="0.35">
      <c r="E1414" s="4"/>
    </row>
    <row r="1415" spans="5:5" x14ac:dyDescent="0.35">
      <c r="E1415" s="4"/>
    </row>
    <row r="1416" spans="5:5" x14ac:dyDescent="0.35">
      <c r="E1416" s="4"/>
    </row>
    <row r="1417" spans="5:5" x14ac:dyDescent="0.35">
      <c r="E1417" s="4"/>
    </row>
    <row r="1418" spans="5:5" x14ac:dyDescent="0.35">
      <c r="E1418" s="4"/>
    </row>
    <row r="1419" spans="5:5" x14ac:dyDescent="0.35">
      <c r="E1419" s="4"/>
    </row>
    <row r="1420" spans="5:5" x14ac:dyDescent="0.35">
      <c r="E1420" s="73"/>
    </row>
    <row r="1421" spans="5:5" x14ac:dyDescent="0.35">
      <c r="E1421" s="4"/>
    </row>
    <row r="1422" spans="5:5" x14ac:dyDescent="0.35">
      <c r="E1422" s="4"/>
    </row>
    <row r="1423" spans="5:5" x14ac:dyDescent="0.35">
      <c r="E1423" s="4"/>
    </row>
    <row r="1424" spans="5:5" x14ac:dyDescent="0.35">
      <c r="E1424" s="4"/>
    </row>
    <row r="1425" spans="5:5" x14ac:dyDescent="0.35">
      <c r="E1425" s="4"/>
    </row>
    <row r="1426" spans="5:5" x14ac:dyDescent="0.35">
      <c r="E1426" s="4"/>
    </row>
    <row r="1428" spans="5:5" x14ac:dyDescent="0.35">
      <c r="E1428" s="4"/>
    </row>
    <row r="1429" spans="5:5" x14ac:dyDescent="0.35">
      <c r="E1429" s="4"/>
    </row>
    <row r="1430" spans="5:5" x14ac:dyDescent="0.35">
      <c r="E1430" s="4"/>
    </row>
    <row r="1431" spans="5:5" x14ac:dyDescent="0.35">
      <c r="E1431" s="4"/>
    </row>
    <row r="1432" spans="5:5" x14ac:dyDescent="0.35">
      <c r="E1432" s="4"/>
    </row>
    <row r="1433" spans="5:5" x14ac:dyDescent="0.35">
      <c r="E1433" s="4"/>
    </row>
    <row r="1434" spans="5:5" x14ac:dyDescent="0.35">
      <c r="E1434" s="73"/>
    </row>
    <row r="1435" spans="5:5" x14ac:dyDescent="0.35">
      <c r="E1435" s="4"/>
    </row>
    <row r="1436" spans="5:5" x14ac:dyDescent="0.35">
      <c r="E1436" s="4"/>
    </row>
    <row r="1437" spans="5:5" x14ac:dyDescent="0.35">
      <c r="E1437" s="4"/>
    </row>
    <row r="1438" spans="5:5" x14ac:dyDescent="0.35">
      <c r="E1438" s="4"/>
    </row>
    <row r="1439" spans="5:5" x14ac:dyDescent="0.35">
      <c r="E1439" s="4"/>
    </row>
    <row r="1440" spans="5:5" x14ac:dyDescent="0.35">
      <c r="E1440" s="4"/>
    </row>
    <row r="1441" spans="5:5" x14ac:dyDescent="0.35">
      <c r="E1441" s="73"/>
    </row>
    <row r="1442" spans="5:5" x14ac:dyDescent="0.35">
      <c r="E1442" s="4"/>
    </row>
    <row r="1443" spans="5:5" x14ac:dyDescent="0.35">
      <c r="E1443" s="4"/>
    </row>
    <row r="1444" spans="5:5" x14ac:dyDescent="0.35">
      <c r="E1444" s="4"/>
    </row>
    <row r="1445" spans="5:5" x14ac:dyDescent="0.35">
      <c r="E1445" s="4"/>
    </row>
    <row r="1446" spans="5:5" x14ac:dyDescent="0.35">
      <c r="E1446" s="4"/>
    </row>
    <row r="1447" spans="5:5" x14ac:dyDescent="0.35">
      <c r="E1447" s="4"/>
    </row>
    <row r="1448" spans="5:5" x14ac:dyDescent="0.35">
      <c r="E1448" s="73"/>
    </row>
    <row r="1449" spans="5:5" x14ac:dyDescent="0.35">
      <c r="E1449" s="4"/>
    </row>
    <row r="1450" spans="5:5" x14ac:dyDescent="0.35">
      <c r="E1450" s="4"/>
    </row>
    <row r="1451" spans="5:5" x14ac:dyDescent="0.35">
      <c r="E1451" s="4"/>
    </row>
    <row r="1452" spans="5:5" x14ac:dyDescent="0.35">
      <c r="E1452" s="4"/>
    </row>
    <row r="1453" spans="5:5" x14ac:dyDescent="0.35">
      <c r="E1453" s="4"/>
    </row>
    <row r="1454" spans="5:5" x14ac:dyDescent="0.35">
      <c r="E1454" s="4"/>
    </row>
    <row r="1455" spans="5:5" x14ac:dyDescent="0.35">
      <c r="E1455" s="73"/>
    </row>
    <row r="1456" spans="5:5" x14ac:dyDescent="0.35">
      <c r="E1456" s="4"/>
    </row>
    <row r="1457" spans="5:5" x14ac:dyDescent="0.35">
      <c r="E1457" s="4"/>
    </row>
    <row r="1458" spans="5:5" x14ac:dyDescent="0.35">
      <c r="E1458" s="4"/>
    </row>
    <row r="1459" spans="5:5" x14ac:dyDescent="0.35">
      <c r="E1459" s="4"/>
    </row>
    <row r="1460" spans="5:5" x14ac:dyDescent="0.35">
      <c r="E1460" s="4"/>
    </row>
    <row r="1461" spans="5:5" x14ac:dyDescent="0.35">
      <c r="E1461" s="4"/>
    </row>
    <row r="1462" spans="5:5" x14ac:dyDescent="0.35">
      <c r="E1462" s="73"/>
    </row>
    <row r="1463" spans="5:5" x14ac:dyDescent="0.35">
      <c r="E1463" s="4"/>
    </row>
    <row r="1464" spans="5:5" x14ac:dyDescent="0.35">
      <c r="E1464" s="4"/>
    </row>
    <row r="1465" spans="5:5" x14ac:dyDescent="0.35">
      <c r="E1465" s="4"/>
    </row>
    <row r="1466" spans="5:5" x14ac:dyDescent="0.35">
      <c r="E1466" s="4"/>
    </row>
    <row r="1467" spans="5:5" x14ac:dyDescent="0.35">
      <c r="E1467" s="4"/>
    </row>
    <row r="1468" spans="5:5" x14ac:dyDescent="0.35">
      <c r="E1468" s="4"/>
    </row>
    <row r="1469" spans="5:5" x14ac:dyDescent="0.35">
      <c r="E1469" s="73"/>
    </row>
    <row r="1470" spans="5:5" x14ac:dyDescent="0.35">
      <c r="E1470" s="4"/>
    </row>
    <row r="1471" spans="5:5" x14ac:dyDescent="0.35">
      <c r="E1471" s="4"/>
    </row>
    <row r="1472" spans="5:5" x14ac:dyDescent="0.35">
      <c r="E1472" s="4"/>
    </row>
    <row r="1473" spans="5:5" x14ac:dyDescent="0.35">
      <c r="E1473" s="4"/>
    </row>
    <row r="1474" spans="5:5" x14ac:dyDescent="0.35">
      <c r="E1474" s="4"/>
    </row>
    <row r="1475" spans="5:5" x14ac:dyDescent="0.35">
      <c r="E1475" s="4"/>
    </row>
    <row r="1476" spans="5:5" x14ac:dyDescent="0.35">
      <c r="E1476" s="73"/>
    </row>
    <row r="1477" spans="5:5" x14ac:dyDescent="0.35">
      <c r="E1477" s="4"/>
    </row>
    <row r="1478" spans="5:5" x14ac:dyDescent="0.35">
      <c r="E1478" s="4"/>
    </row>
    <row r="1479" spans="5:5" x14ac:dyDescent="0.35">
      <c r="E1479" s="4"/>
    </row>
    <row r="1480" spans="5:5" x14ac:dyDescent="0.35">
      <c r="E1480" s="4"/>
    </row>
    <row r="1481" spans="5:5" x14ac:dyDescent="0.35">
      <c r="E1481" s="4"/>
    </row>
    <row r="1482" spans="5:5" x14ac:dyDescent="0.35">
      <c r="E1482" s="4"/>
    </row>
    <row r="1483" spans="5:5" x14ac:dyDescent="0.35">
      <c r="E1483" s="73"/>
    </row>
    <row r="1484" spans="5:5" x14ac:dyDescent="0.35">
      <c r="E1484" s="4"/>
    </row>
    <row r="1485" spans="5:5" x14ac:dyDescent="0.35">
      <c r="E1485" s="4"/>
    </row>
    <row r="1486" spans="5:5" x14ac:dyDescent="0.35">
      <c r="E1486" s="4"/>
    </row>
    <row r="1487" spans="5:5" x14ac:dyDescent="0.35">
      <c r="E1487" s="4"/>
    </row>
    <row r="1488" spans="5:5" x14ac:dyDescent="0.35">
      <c r="E1488" s="4"/>
    </row>
    <row r="1489" spans="5:5" x14ac:dyDescent="0.35">
      <c r="E1489" s="4"/>
    </row>
    <row r="1490" spans="5:5" x14ac:dyDescent="0.35">
      <c r="E1490" s="73"/>
    </row>
    <row r="1491" spans="5:5" x14ac:dyDescent="0.35">
      <c r="E1491" s="4"/>
    </row>
    <row r="1492" spans="5:5" x14ac:dyDescent="0.35">
      <c r="E1492" s="4"/>
    </row>
    <row r="1493" spans="5:5" x14ac:dyDescent="0.35">
      <c r="E1493" s="4"/>
    </row>
    <row r="1494" spans="5:5" x14ac:dyDescent="0.35">
      <c r="E1494" s="4"/>
    </row>
    <row r="1495" spans="5:5" x14ac:dyDescent="0.35">
      <c r="E1495" s="4"/>
    </row>
    <row r="1496" spans="5:5" x14ac:dyDescent="0.35">
      <c r="E1496" s="4"/>
    </row>
    <row r="1497" spans="5:5" x14ac:dyDescent="0.35">
      <c r="E1497" s="73"/>
    </row>
    <row r="1498" spans="5:5" x14ac:dyDescent="0.35">
      <c r="E1498" s="4"/>
    </row>
    <row r="1499" spans="5:5" x14ac:dyDescent="0.35">
      <c r="E1499" s="4"/>
    </row>
    <row r="1500" spans="5:5" x14ac:dyDescent="0.35">
      <c r="E1500" s="4"/>
    </row>
    <row r="1501" spans="5:5" x14ac:dyDescent="0.35">
      <c r="E1501" s="4"/>
    </row>
    <row r="1502" spans="5:5" x14ac:dyDescent="0.35">
      <c r="E1502" s="4"/>
    </row>
    <row r="1503" spans="5:5" x14ac:dyDescent="0.35">
      <c r="E1503" s="4"/>
    </row>
    <row r="1504" spans="5:5" x14ac:dyDescent="0.35">
      <c r="E1504" s="73"/>
    </row>
    <row r="1505" spans="5:5" x14ac:dyDescent="0.35">
      <c r="E1505" s="4"/>
    </row>
    <row r="1506" spans="5:5" x14ac:dyDescent="0.35">
      <c r="E1506" s="4"/>
    </row>
    <row r="1507" spans="5:5" x14ac:dyDescent="0.35">
      <c r="E1507" s="4"/>
    </row>
    <row r="1508" spans="5:5" x14ac:dyDescent="0.35">
      <c r="E1508" s="4"/>
    </row>
    <row r="1509" spans="5:5" x14ac:dyDescent="0.35">
      <c r="E1509" s="4"/>
    </row>
    <row r="1510" spans="5:5" x14ac:dyDescent="0.35">
      <c r="E1510" s="4"/>
    </row>
    <row r="1512" spans="5:5" x14ac:dyDescent="0.35">
      <c r="E1512" s="4"/>
    </row>
    <row r="1513" spans="5:5" x14ac:dyDescent="0.35">
      <c r="E1513" s="4"/>
    </row>
    <row r="1514" spans="5:5" x14ac:dyDescent="0.35">
      <c r="E1514" s="4"/>
    </row>
    <row r="1515" spans="5:5" x14ac:dyDescent="0.35">
      <c r="E1515" s="4"/>
    </row>
    <row r="1516" spans="5:5" x14ac:dyDescent="0.35">
      <c r="E1516" s="4"/>
    </row>
    <row r="1517" spans="5:5" x14ac:dyDescent="0.35">
      <c r="E1517" s="4"/>
    </row>
    <row r="1518" spans="5:5" x14ac:dyDescent="0.35">
      <c r="E1518" s="73"/>
    </row>
    <row r="1519" spans="5:5" x14ac:dyDescent="0.35">
      <c r="E1519" s="4"/>
    </row>
    <row r="1520" spans="5:5" x14ac:dyDescent="0.35">
      <c r="E1520" s="4"/>
    </row>
    <row r="1521" spans="5:5" x14ac:dyDescent="0.35">
      <c r="E1521" s="4"/>
    </row>
    <row r="1522" spans="5:5" x14ac:dyDescent="0.35">
      <c r="E1522" s="4"/>
    </row>
    <row r="1523" spans="5:5" x14ac:dyDescent="0.35">
      <c r="E1523" s="4"/>
    </row>
    <row r="1524" spans="5:5" x14ac:dyDescent="0.35">
      <c r="E1524" s="4"/>
    </row>
    <row r="1525" spans="5:5" x14ac:dyDescent="0.35">
      <c r="E1525" s="73"/>
    </row>
    <row r="1526" spans="5:5" x14ac:dyDescent="0.35">
      <c r="E1526" s="4"/>
    </row>
    <row r="1527" spans="5:5" x14ac:dyDescent="0.35">
      <c r="E1527" s="4"/>
    </row>
    <row r="1528" spans="5:5" x14ac:dyDescent="0.35">
      <c r="E1528" s="4"/>
    </row>
    <row r="1529" spans="5:5" x14ac:dyDescent="0.35">
      <c r="E1529" s="4"/>
    </row>
    <row r="1530" spans="5:5" x14ac:dyDescent="0.35">
      <c r="E1530" s="4"/>
    </row>
    <row r="1531" spans="5:5" x14ac:dyDescent="0.35">
      <c r="E1531" s="4"/>
    </row>
    <row r="1532" spans="5:5" x14ac:dyDescent="0.35">
      <c r="E1532" s="73"/>
    </row>
    <row r="1533" spans="5:5" x14ac:dyDescent="0.35">
      <c r="E1533" s="4"/>
    </row>
    <row r="1534" spans="5:5" x14ac:dyDescent="0.35">
      <c r="E1534" s="4"/>
    </row>
    <row r="1535" spans="5:5" x14ac:dyDescent="0.35">
      <c r="E1535" s="4"/>
    </row>
    <row r="1536" spans="5:5" x14ac:dyDescent="0.35">
      <c r="E1536" s="4"/>
    </row>
    <row r="1537" spans="5:5" x14ac:dyDescent="0.35">
      <c r="E1537" s="4"/>
    </row>
    <row r="1538" spans="5:5" x14ac:dyDescent="0.35">
      <c r="E1538" s="4"/>
    </row>
    <row r="1539" spans="5:5" x14ac:dyDescent="0.35">
      <c r="E1539" s="73"/>
    </row>
    <row r="1540" spans="5:5" x14ac:dyDescent="0.35">
      <c r="E1540" s="4"/>
    </row>
    <row r="1541" spans="5:5" x14ac:dyDescent="0.35">
      <c r="E1541" s="4"/>
    </row>
    <row r="1542" spans="5:5" x14ac:dyDescent="0.35">
      <c r="E1542" s="4"/>
    </row>
    <row r="1543" spans="5:5" x14ac:dyDescent="0.35">
      <c r="E1543" s="4"/>
    </row>
    <row r="1544" spans="5:5" x14ac:dyDescent="0.35">
      <c r="E1544" s="4"/>
    </row>
    <row r="1545" spans="5:5" x14ac:dyDescent="0.35">
      <c r="E1545" s="4"/>
    </row>
    <row r="1546" spans="5:5" x14ac:dyDescent="0.35">
      <c r="E1546" s="73"/>
    </row>
    <row r="1547" spans="5:5" x14ac:dyDescent="0.35">
      <c r="E1547" s="4"/>
    </row>
    <row r="1548" spans="5:5" x14ac:dyDescent="0.35">
      <c r="E1548" s="4"/>
    </row>
    <row r="1549" spans="5:5" x14ac:dyDescent="0.35">
      <c r="E1549" s="4"/>
    </row>
    <row r="1550" spans="5:5" x14ac:dyDescent="0.35">
      <c r="E1550" s="4"/>
    </row>
    <row r="1551" spans="5:5" x14ac:dyDescent="0.35">
      <c r="E1551" s="4"/>
    </row>
    <row r="1552" spans="5:5" x14ac:dyDescent="0.35">
      <c r="E1552" s="4"/>
    </row>
    <row r="1553" spans="5:5" x14ac:dyDescent="0.35">
      <c r="E1553" s="73"/>
    </row>
    <row r="1554" spans="5:5" x14ac:dyDescent="0.35">
      <c r="E1554" s="4"/>
    </row>
    <row r="1555" spans="5:5" x14ac:dyDescent="0.35">
      <c r="E1555" s="4"/>
    </row>
    <row r="1556" spans="5:5" x14ac:dyDescent="0.35">
      <c r="E1556" s="4"/>
    </row>
    <row r="1557" spans="5:5" x14ac:dyDescent="0.35">
      <c r="E1557" s="4"/>
    </row>
    <row r="1558" spans="5:5" x14ac:dyDescent="0.35">
      <c r="E1558" s="4"/>
    </row>
    <row r="1559" spans="5:5" x14ac:dyDescent="0.35">
      <c r="E1559" s="4"/>
    </row>
    <row r="1560" spans="5:5" x14ac:dyDescent="0.35">
      <c r="E1560" s="73"/>
    </row>
    <row r="1561" spans="5:5" x14ac:dyDescent="0.35">
      <c r="E1561" s="4"/>
    </row>
    <row r="1562" spans="5:5" x14ac:dyDescent="0.35">
      <c r="E1562" s="4"/>
    </row>
    <row r="1563" spans="5:5" x14ac:dyDescent="0.35">
      <c r="E1563" s="4"/>
    </row>
    <row r="1564" spans="5:5" x14ac:dyDescent="0.35">
      <c r="E1564" s="4"/>
    </row>
    <row r="1565" spans="5:5" x14ac:dyDescent="0.35">
      <c r="E1565" s="4"/>
    </row>
    <row r="1566" spans="5:5" x14ac:dyDescent="0.35">
      <c r="E1566" s="4"/>
    </row>
    <row r="1567" spans="5:5" x14ac:dyDescent="0.35">
      <c r="E1567" s="73"/>
    </row>
    <row r="1568" spans="5:5" x14ac:dyDescent="0.35">
      <c r="E1568" s="4"/>
    </row>
    <row r="1569" spans="5:5" x14ac:dyDescent="0.35">
      <c r="E1569" s="4"/>
    </row>
    <row r="1570" spans="5:5" x14ac:dyDescent="0.35">
      <c r="E1570" s="4"/>
    </row>
    <row r="1571" spans="5:5" x14ac:dyDescent="0.35">
      <c r="E1571" s="4"/>
    </row>
    <row r="1572" spans="5:5" x14ac:dyDescent="0.35">
      <c r="E1572" s="4"/>
    </row>
    <row r="1573" spans="5:5" x14ac:dyDescent="0.35">
      <c r="E1573" s="4"/>
    </row>
    <row r="1574" spans="5:5" x14ac:dyDescent="0.35">
      <c r="E1574" s="73"/>
    </row>
    <row r="1575" spans="5:5" x14ac:dyDescent="0.35">
      <c r="E1575" s="4"/>
    </row>
    <row r="1576" spans="5:5" x14ac:dyDescent="0.35">
      <c r="E1576" s="4"/>
    </row>
    <row r="1577" spans="5:5" x14ac:dyDescent="0.35">
      <c r="E1577" s="4"/>
    </row>
    <row r="1578" spans="5:5" x14ac:dyDescent="0.35">
      <c r="E1578" s="4"/>
    </row>
    <row r="1579" spans="5:5" x14ac:dyDescent="0.35">
      <c r="E1579" s="4"/>
    </row>
    <row r="1580" spans="5:5" x14ac:dyDescent="0.35">
      <c r="E1580" s="4"/>
    </row>
    <row r="1581" spans="5:5" x14ac:dyDescent="0.35">
      <c r="E1581" s="73"/>
    </row>
    <row r="1582" spans="5:5" x14ac:dyDescent="0.35">
      <c r="E1582" s="4"/>
    </row>
    <row r="1583" spans="5:5" x14ac:dyDescent="0.35">
      <c r="E1583" s="4"/>
    </row>
    <row r="1584" spans="5:5" x14ac:dyDescent="0.35">
      <c r="E1584" s="4"/>
    </row>
    <row r="1585" spans="5:5" x14ac:dyDescent="0.35">
      <c r="E1585" s="4"/>
    </row>
    <row r="1586" spans="5:5" x14ac:dyDescent="0.35">
      <c r="E1586" s="4"/>
    </row>
    <row r="1587" spans="5:5" x14ac:dyDescent="0.35">
      <c r="E1587" s="4"/>
    </row>
    <row r="1588" spans="5:5" x14ac:dyDescent="0.35">
      <c r="E1588" s="73"/>
    </row>
    <row r="1589" spans="5:5" x14ac:dyDescent="0.35">
      <c r="E1589" s="4"/>
    </row>
    <row r="1590" spans="5:5" x14ac:dyDescent="0.35">
      <c r="E1590" s="4"/>
    </row>
    <row r="1591" spans="5:5" x14ac:dyDescent="0.35">
      <c r="E1591" s="4"/>
    </row>
    <row r="1592" spans="5:5" x14ac:dyDescent="0.35">
      <c r="E1592" s="4"/>
    </row>
    <row r="1593" spans="5:5" x14ac:dyDescent="0.35">
      <c r="E1593" s="4"/>
    </row>
    <row r="1594" spans="5:5" x14ac:dyDescent="0.35">
      <c r="E1594" s="4"/>
    </row>
    <row r="1595" spans="5:5" x14ac:dyDescent="0.35">
      <c r="E1595" s="73"/>
    </row>
    <row r="1596" spans="5:5" x14ac:dyDescent="0.35">
      <c r="E1596" s="4"/>
    </row>
    <row r="1597" spans="5:5" x14ac:dyDescent="0.35">
      <c r="E1597" s="4"/>
    </row>
    <row r="1598" spans="5:5" x14ac:dyDescent="0.35">
      <c r="E1598" s="4"/>
    </row>
    <row r="1599" spans="5:5" x14ac:dyDescent="0.35">
      <c r="E1599" s="4"/>
    </row>
    <row r="1600" spans="5:5" x14ac:dyDescent="0.35">
      <c r="E1600" s="4"/>
    </row>
    <row r="1601" spans="5:5" x14ac:dyDescent="0.35">
      <c r="E1601" s="4"/>
    </row>
    <row r="1602" spans="5:5" x14ac:dyDescent="0.35">
      <c r="E1602" s="73"/>
    </row>
    <row r="1603" spans="5:5" x14ac:dyDescent="0.35">
      <c r="E1603" s="4"/>
    </row>
    <row r="1604" spans="5:5" x14ac:dyDescent="0.35">
      <c r="E1604" s="4"/>
    </row>
    <row r="1605" spans="5:5" x14ac:dyDescent="0.35">
      <c r="E1605" s="4"/>
    </row>
    <row r="1606" spans="5:5" x14ac:dyDescent="0.35">
      <c r="E1606" s="4"/>
    </row>
    <row r="1607" spans="5:5" x14ac:dyDescent="0.35">
      <c r="E1607" s="4"/>
    </row>
    <row r="1608" spans="5:5" x14ac:dyDescent="0.35">
      <c r="E1608" s="4"/>
    </row>
    <row r="1609" spans="5:5" x14ac:dyDescent="0.35">
      <c r="E1609" s="73"/>
    </row>
    <row r="1610" spans="5:5" x14ac:dyDescent="0.35">
      <c r="E1610" s="4"/>
    </row>
    <row r="1611" spans="5:5" x14ac:dyDescent="0.35">
      <c r="E1611" s="4"/>
    </row>
    <row r="1612" spans="5:5" x14ac:dyDescent="0.35">
      <c r="E1612" s="4"/>
    </row>
    <row r="1613" spans="5:5" x14ac:dyDescent="0.35">
      <c r="E1613" s="4"/>
    </row>
    <row r="1614" spans="5:5" x14ac:dyDescent="0.35">
      <c r="E1614" s="4"/>
    </row>
    <row r="1615" spans="5:5" x14ac:dyDescent="0.35">
      <c r="E1615" s="4"/>
    </row>
    <row r="1616" spans="5:5" x14ac:dyDescent="0.35">
      <c r="E1616" s="73"/>
    </row>
    <row r="1617" spans="5:5" x14ac:dyDescent="0.35">
      <c r="E1617" s="4"/>
    </row>
    <row r="1618" spans="5:5" x14ac:dyDescent="0.35">
      <c r="E1618" s="4"/>
    </row>
    <row r="1619" spans="5:5" x14ac:dyDescent="0.35">
      <c r="E1619" s="4"/>
    </row>
    <row r="1620" spans="5:5" x14ac:dyDescent="0.35">
      <c r="E1620" s="4"/>
    </row>
    <row r="1621" spans="5:5" x14ac:dyDescent="0.35">
      <c r="E1621" s="4"/>
    </row>
    <row r="1622" spans="5:5" x14ac:dyDescent="0.35">
      <c r="E1622" s="4"/>
    </row>
    <row r="1623" spans="5:5" x14ac:dyDescent="0.35">
      <c r="E1623" s="73"/>
    </row>
    <row r="1624" spans="5:5" x14ac:dyDescent="0.35">
      <c r="E1624" s="4"/>
    </row>
    <row r="1625" spans="5:5" x14ac:dyDescent="0.35">
      <c r="E1625" s="4"/>
    </row>
    <row r="1626" spans="5:5" x14ac:dyDescent="0.35">
      <c r="E1626" s="4"/>
    </row>
    <row r="1627" spans="5:5" x14ac:dyDescent="0.35">
      <c r="E1627" s="4"/>
    </row>
    <row r="1628" spans="5:5" x14ac:dyDescent="0.35">
      <c r="E1628" s="4"/>
    </row>
    <row r="1629" spans="5:5" x14ac:dyDescent="0.35">
      <c r="E1629" s="4"/>
    </row>
    <row r="1630" spans="5:5" x14ac:dyDescent="0.35">
      <c r="E1630" s="73"/>
    </row>
    <row r="1631" spans="5:5" x14ac:dyDescent="0.35">
      <c r="E1631" s="4"/>
    </row>
    <row r="1632" spans="5:5" x14ac:dyDescent="0.35">
      <c r="E1632" s="4"/>
    </row>
    <row r="1633" spans="5:5" x14ac:dyDescent="0.35">
      <c r="E1633" s="4"/>
    </row>
    <row r="1634" spans="5:5" x14ac:dyDescent="0.35">
      <c r="E1634" s="4"/>
    </row>
    <row r="1635" spans="5:5" x14ac:dyDescent="0.35">
      <c r="E1635" s="4"/>
    </row>
    <row r="1636" spans="5:5" x14ac:dyDescent="0.35">
      <c r="E1636" s="4"/>
    </row>
    <row r="1637" spans="5:5" x14ac:dyDescent="0.35">
      <c r="E1637" s="73"/>
    </row>
    <row r="1638" spans="5:5" x14ac:dyDescent="0.35">
      <c r="E1638" s="4"/>
    </row>
    <row r="1639" spans="5:5" x14ac:dyDescent="0.35">
      <c r="E1639" s="4"/>
    </row>
    <row r="1640" spans="5:5" x14ac:dyDescent="0.35">
      <c r="E1640" s="4"/>
    </row>
    <row r="1641" spans="5:5" x14ac:dyDescent="0.35">
      <c r="E1641" s="4"/>
    </row>
    <row r="1642" spans="5:5" x14ac:dyDescent="0.35">
      <c r="E1642" s="4"/>
    </row>
    <row r="1643" spans="5:5" x14ac:dyDescent="0.35">
      <c r="E1643" s="4"/>
    </row>
    <row r="1644" spans="5:5" x14ac:dyDescent="0.35">
      <c r="E1644" s="73"/>
    </row>
    <row r="1645" spans="5:5" x14ac:dyDescent="0.35">
      <c r="E1645" s="4"/>
    </row>
    <row r="1646" spans="5:5" x14ac:dyDescent="0.35">
      <c r="E1646" s="4"/>
    </row>
    <row r="1647" spans="5:5" x14ac:dyDescent="0.35">
      <c r="E1647" s="4"/>
    </row>
    <row r="1648" spans="5:5" x14ac:dyDescent="0.35">
      <c r="E1648" s="4"/>
    </row>
    <row r="1649" spans="5:5" x14ac:dyDescent="0.35">
      <c r="E1649" s="4"/>
    </row>
    <row r="1650" spans="5:5" x14ac:dyDescent="0.35">
      <c r="E1650" s="4"/>
    </row>
    <row r="1651" spans="5:5" x14ac:dyDescent="0.35">
      <c r="E1651" s="73"/>
    </row>
    <row r="1652" spans="5:5" x14ac:dyDescent="0.35">
      <c r="E1652" s="4"/>
    </row>
    <row r="1653" spans="5:5" x14ac:dyDescent="0.35">
      <c r="E1653" s="4"/>
    </row>
    <row r="1654" spans="5:5" x14ac:dyDescent="0.35">
      <c r="E1654" s="4"/>
    </row>
    <row r="1655" spans="5:5" x14ac:dyDescent="0.35">
      <c r="E1655" s="4"/>
    </row>
    <row r="1656" spans="5:5" x14ac:dyDescent="0.35">
      <c r="E1656" s="4"/>
    </row>
    <row r="1657" spans="5:5" x14ac:dyDescent="0.35">
      <c r="E1657" s="4"/>
    </row>
    <row r="1658" spans="5:5" x14ac:dyDescent="0.35">
      <c r="E1658" s="73"/>
    </row>
    <row r="1659" spans="5:5" x14ac:dyDescent="0.35">
      <c r="E1659" s="4"/>
    </row>
    <row r="1660" spans="5:5" x14ac:dyDescent="0.35">
      <c r="E1660" s="4"/>
    </row>
    <row r="1661" spans="5:5" x14ac:dyDescent="0.35">
      <c r="E1661" s="4"/>
    </row>
    <row r="1662" spans="5:5" x14ac:dyDescent="0.35">
      <c r="E1662" s="4"/>
    </row>
    <row r="1663" spans="5:5" x14ac:dyDescent="0.35">
      <c r="E1663" s="4"/>
    </row>
    <row r="1664" spans="5:5" x14ac:dyDescent="0.35">
      <c r="E1664" s="4"/>
    </row>
    <row r="1665" spans="5:5" x14ac:dyDescent="0.35">
      <c r="E1665" s="73"/>
    </row>
    <row r="1666" spans="5:5" x14ac:dyDescent="0.35">
      <c r="E1666" s="4"/>
    </row>
    <row r="1667" spans="5:5" x14ac:dyDescent="0.35">
      <c r="E1667" s="4"/>
    </row>
    <row r="1668" spans="5:5" x14ac:dyDescent="0.35">
      <c r="E1668" s="4"/>
    </row>
    <row r="1669" spans="5:5" x14ac:dyDescent="0.35">
      <c r="E1669" s="4"/>
    </row>
    <row r="1670" spans="5:5" x14ac:dyDescent="0.35">
      <c r="E1670" s="4"/>
    </row>
    <row r="1671" spans="5:5" x14ac:dyDescent="0.35">
      <c r="E1671" s="4"/>
    </row>
    <row r="1672" spans="5:5" x14ac:dyDescent="0.35">
      <c r="E1672" s="73"/>
    </row>
    <row r="1673" spans="5:5" x14ac:dyDescent="0.35">
      <c r="E1673" s="4"/>
    </row>
    <row r="1674" spans="5:5" x14ac:dyDescent="0.35">
      <c r="E1674" s="4"/>
    </row>
    <row r="1675" spans="5:5" x14ac:dyDescent="0.35">
      <c r="E1675" s="4"/>
    </row>
    <row r="1676" spans="5:5" x14ac:dyDescent="0.35">
      <c r="E1676" s="4"/>
    </row>
    <row r="1677" spans="5:5" x14ac:dyDescent="0.35">
      <c r="E1677" s="4"/>
    </row>
    <row r="1678" spans="5:5" x14ac:dyDescent="0.35">
      <c r="E1678" s="4"/>
    </row>
    <row r="1679" spans="5:5" x14ac:dyDescent="0.35">
      <c r="E1679" s="73"/>
    </row>
    <row r="1680" spans="5:5" x14ac:dyDescent="0.35">
      <c r="E1680" s="4"/>
    </row>
    <row r="1681" spans="5:5" x14ac:dyDescent="0.35">
      <c r="E1681" s="4"/>
    </row>
    <row r="1682" spans="5:5" x14ac:dyDescent="0.35">
      <c r="E1682" s="4"/>
    </row>
    <row r="1683" spans="5:5" x14ac:dyDescent="0.35">
      <c r="E1683" s="4"/>
    </row>
    <row r="1684" spans="5:5" x14ac:dyDescent="0.35">
      <c r="E1684" s="4"/>
    </row>
    <row r="1685" spans="5:5" x14ac:dyDescent="0.35">
      <c r="E1685" s="4"/>
    </row>
    <row r="1686" spans="5:5" x14ac:dyDescent="0.35">
      <c r="E1686" s="73"/>
    </row>
    <row r="1687" spans="5:5" x14ac:dyDescent="0.35">
      <c r="E1687" s="4"/>
    </row>
    <row r="1688" spans="5:5" x14ac:dyDescent="0.35">
      <c r="E1688" s="4"/>
    </row>
    <row r="1689" spans="5:5" x14ac:dyDescent="0.35">
      <c r="E1689" s="4"/>
    </row>
    <row r="1690" spans="5:5" x14ac:dyDescent="0.35">
      <c r="E1690" s="4"/>
    </row>
    <row r="1691" spans="5:5" x14ac:dyDescent="0.35">
      <c r="E1691" s="4"/>
    </row>
    <row r="1692" spans="5:5" x14ac:dyDescent="0.35">
      <c r="E1692" s="4"/>
    </row>
    <row r="1693" spans="5:5" x14ac:dyDescent="0.35">
      <c r="E1693" s="73"/>
    </row>
    <row r="1694" spans="5:5" x14ac:dyDescent="0.35">
      <c r="E1694" s="4"/>
    </row>
    <row r="1695" spans="5:5" x14ac:dyDescent="0.35">
      <c r="E1695" s="4"/>
    </row>
    <row r="1696" spans="5:5" x14ac:dyDescent="0.35">
      <c r="E1696" s="4"/>
    </row>
    <row r="1697" spans="5:5" x14ac:dyDescent="0.35">
      <c r="E1697" s="4"/>
    </row>
    <row r="1698" spans="5:5" x14ac:dyDescent="0.35">
      <c r="E1698" s="4"/>
    </row>
    <row r="1699" spans="5:5" x14ac:dyDescent="0.35">
      <c r="E1699" s="4"/>
    </row>
    <row r="1700" spans="5:5" x14ac:dyDescent="0.35">
      <c r="E1700" s="73"/>
    </row>
    <row r="1701" spans="5:5" x14ac:dyDescent="0.35">
      <c r="E1701" s="4"/>
    </row>
    <row r="1702" spans="5:5" x14ac:dyDescent="0.35">
      <c r="E1702" s="4"/>
    </row>
    <row r="1703" spans="5:5" x14ac:dyDescent="0.35">
      <c r="E1703" s="4"/>
    </row>
    <row r="1704" spans="5:5" x14ac:dyDescent="0.35">
      <c r="E1704" s="4"/>
    </row>
    <row r="1705" spans="5:5" x14ac:dyDescent="0.35">
      <c r="E1705" s="4"/>
    </row>
    <row r="1706" spans="5:5" x14ac:dyDescent="0.35">
      <c r="E1706" s="4"/>
    </row>
    <row r="1707" spans="5:5" x14ac:dyDescent="0.35">
      <c r="E1707" s="73"/>
    </row>
    <row r="1708" spans="5:5" x14ac:dyDescent="0.35">
      <c r="E1708" s="4"/>
    </row>
    <row r="1709" spans="5:5" x14ac:dyDescent="0.35">
      <c r="E1709" s="4"/>
    </row>
    <row r="1710" spans="5:5" x14ac:dyDescent="0.35">
      <c r="E1710" s="4"/>
    </row>
    <row r="1711" spans="5:5" x14ac:dyDescent="0.35">
      <c r="E1711" s="4"/>
    </row>
    <row r="1712" spans="5:5" x14ac:dyDescent="0.35">
      <c r="E1712" s="4"/>
    </row>
    <row r="1713" spans="5:5" x14ac:dyDescent="0.35">
      <c r="E1713" s="4"/>
    </row>
    <row r="1714" spans="5:5" x14ac:dyDescent="0.35">
      <c r="E1714" s="73"/>
    </row>
    <row r="1715" spans="5:5" x14ac:dyDescent="0.35">
      <c r="E1715" s="4"/>
    </row>
    <row r="1716" spans="5:5" x14ac:dyDescent="0.35">
      <c r="E1716" s="4"/>
    </row>
    <row r="1717" spans="5:5" x14ac:dyDescent="0.35">
      <c r="E1717" s="4"/>
    </row>
    <row r="1718" spans="5:5" x14ac:dyDescent="0.35">
      <c r="E1718" s="4"/>
    </row>
    <row r="1719" spans="5:5" x14ac:dyDescent="0.35">
      <c r="E1719" s="4"/>
    </row>
    <row r="1720" spans="5:5" x14ac:dyDescent="0.35">
      <c r="E1720" s="4"/>
    </row>
    <row r="1721" spans="5:5" x14ac:dyDescent="0.35">
      <c r="E1721" s="73"/>
    </row>
    <row r="1722" spans="5:5" x14ac:dyDescent="0.35">
      <c r="E1722" s="4"/>
    </row>
    <row r="1723" spans="5:5" x14ac:dyDescent="0.35">
      <c r="E1723" s="4"/>
    </row>
    <row r="1724" spans="5:5" x14ac:dyDescent="0.35">
      <c r="E1724" s="4"/>
    </row>
    <row r="1725" spans="5:5" x14ac:dyDescent="0.35">
      <c r="E1725" s="4"/>
    </row>
    <row r="1726" spans="5:5" x14ac:dyDescent="0.35">
      <c r="E1726" s="4"/>
    </row>
    <row r="1727" spans="5:5" x14ac:dyDescent="0.35">
      <c r="E1727" s="4"/>
    </row>
    <row r="1728" spans="5:5" x14ac:dyDescent="0.35">
      <c r="E1728" s="73"/>
    </row>
    <row r="1729" spans="5:5" x14ac:dyDescent="0.35">
      <c r="E1729" s="4"/>
    </row>
    <row r="1730" spans="5:5" x14ac:dyDescent="0.35">
      <c r="E1730" s="4"/>
    </row>
    <row r="1731" spans="5:5" x14ac:dyDescent="0.35">
      <c r="E1731" s="4"/>
    </row>
    <row r="1732" spans="5:5" x14ac:dyDescent="0.35">
      <c r="E1732" s="4"/>
    </row>
    <row r="1733" spans="5:5" x14ac:dyDescent="0.35">
      <c r="E1733" s="4"/>
    </row>
    <row r="1734" spans="5:5" x14ac:dyDescent="0.35">
      <c r="E1734" s="4"/>
    </row>
    <row r="1735" spans="5:5" x14ac:dyDescent="0.35">
      <c r="E1735" s="73"/>
    </row>
    <row r="1736" spans="5:5" x14ac:dyDescent="0.35">
      <c r="E1736" s="4"/>
    </row>
    <row r="1737" spans="5:5" x14ac:dyDescent="0.35">
      <c r="E1737" s="4"/>
    </row>
    <row r="1738" spans="5:5" x14ac:dyDescent="0.35">
      <c r="E1738" s="4"/>
    </row>
    <row r="1739" spans="5:5" x14ac:dyDescent="0.35">
      <c r="E1739" s="4"/>
    </row>
    <row r="1740" spans="5:5" x14ac:dyDescent="0.35">
      <c r="E1740" s="4"/>
    </row>
    <row r="1741" spans="5:5" x14ac:dyDescent="0.35">
      <c r="E1741" s="4"/>
    </row>
    <row r="1742" spans="5:5" x14ac:dyDescent="0.35">
      <c r="E1742" s="73"/>
    </row>
    <row r="1743" spans="5:5" x14ac:dyDescent="0.35">
      <c r="E1743" s="4"/>
    </row>
    <row r="1744" spans="5:5" x14ac:dyDescent="0.35">
      <c r="E1744" s="4"/>
    </row>
    <row r="1745" spans="5:5" x14ac:dyDescent="0.35">
      <c r="E1745" s="4"/>
    </row>
    <row r="1746" spans="5:5" x14ac:dyDescent="0.35">
      <c r="E1746" s="4"/>
    </row>
    <row r="1747" spans="5:5" x14ac:dyDescent="0.35">
      <c r="E1747" s="4"/>
    </row>
    <row r="1748" spans="5:5" x14ac:dyDescent="0.35">
      <c r="E1748" s="4"/>
    </row>
    <row r="1749" spans="5:5" x14ac:dyDescent="0.35">
      <c r="E1749" s="73"/>
    </row>
    <row r="1750" spans="5:5" x14ac:dyDescent="0.35">
      <c r="E1750" s="4"/>
    </row>
    <row r="1751" spans="5:5" x14ac:dyDescent="0.35">
      <c r="E1751" s="4"/>
    </row>
    <row r="1752" spans="5:5" x14ac:dyDescent="0.35">
      <c r="E1752" s="4"/>
    </row>
    <row r="1753" spans="5:5" x14ac:dyDescent="0.35">
      <c r="E1753" s="4"/>
    </row>
    <row r="1754" spans="5:5" x14ac:dyDescent="0.35">
      <c r="E1754" s="4"/>
    </row>
    <row r="1755" spans="5:5" x14ac:dyDescent="0.35">
      <c r="E1755" s="4"/>
    </row>
    <row r="1756" spans="5:5" x14ac:dyDescent="0.35">
      <c r="E1756" s="73"/>
    </row>
    <row r="1757" spans="5:5" x14ac:dyDescent="0.35">
      <c r="E1757" s="4"/>
    </row>
    <row r="1758" spans="5:5" x14ac:dyDescent="0.35">
      <c r="E1758" s="4"/>
    </row>
    <row r="1759" spans="5:5" x14ac:dyDescent="0.35">
      <c r="E1759" s="4"/>
    </row>
    <row r="1760" spans="5:5" x14ac:dyDescent="0.35">
      <c r="E1760" s="4"/>
    </row>
    <row r="1761" spans="5:5" x14ac:dyDescent="0.35">
      <c r="E1761" s="4"/>
    </row>
    <row r="1762" spans="5:5" x14ac:dyDescent="0.35">
      <c r="E1762" s="4"/>
    </row>
    <row r="1763" spans="5:5" x14ac:dyDescent="0.35">
      <c r="E1763" s="73"/>
    </row>
    <row r="1764" spans="5:5" x14ac:dyDescent="0.35">
      <c r="E1764" s="4"/>
    </row>
    <row r="1765" spans="5:5" x14ac:dyDescent="0.35">
      <c r="E1765" s="4"/>
    </row>
    <row r="1766" spans="5:5" x14ac:dyDescent="0.35">
      <c r="E1766" s="4"/>
    </row>
    <row r="1767" spans="5:5" x14ac:dyDescent="0.35">
      <c r="E1767" s="4"/>
    </row>
    <row r="1768" spans="5:5" x14ac:dyDescent="0.35">
      <c r="E1768" s="4"/>
    </row>
    <row r="1769" spans="5:5" x14ac:dyDescent="0.35">
      <c r="E1769" s="4"/>
    </row>
    <row r="1770" spans="5:5" x14ac:dyDescent="0.35">
      <c r="E1770" s="73"/>
    </row>
    <row r="1771" spans="5:5" x14ac:dyDescent="0.35">
      <c r="E1771" s="4"/>
    </row>
    <row r="1772" spans="5:5" x14ac:dyDescent="0.35">
      <c r="E1772" s="4"/>
    </row>
    <row r="1773" spans="5:5" x14ac:dyDescent="0.35">
      <c r="E1773" s="4"/>
    </row>
    <row r="1774" spans="5:5" x14ac:dyDescent="0.35">
      <c r="E1774" s="4"/>
    </row>
    <row r="1775" spans="5:5" x14ac:dyDescent="0.35">
      <c r="E1775" s="4"/>
    </row>
    <row r="1776" spans="5:5" x14ac:dyDescent="0.35">
      <c r="E1776" s="4"/>
    </row>
    <row r="1777" spans="5:5" x14ac:dyDescent="0.35">
      <c r="E1777" s="73"/>
    </row>
    <row r="1778" spans="5:5" x14ac:dyDescent="0.35">
      <c r="E1778" s="4"/>
    </row>
    <row r="1779" spans="5:5" x14ac:dyDescent="0.35">
      <c r="E1779" s="4"/>
    </row>
    <row r="1780" spans="5:5" x14ac:dyDescent="0.35">
      <c r="E1780" s="4"/>
    </row>
    <row r="1781" spans="5:5" x14ac:dyDescent="0.35">
      <c r="E1781" s="4"/>
    </row>
    <row r="1782" spans="5:5" x14ac:dyDescent="0.35">
      <c r="E1782" s="4"/>
    </row>
    <row r="1783" spans="5:5" x14ac:dyDescent="0.35">
      <c r="E1783" s="4"/>
    </row>
    <row r="1784" spans="5:5" x14ac:dyDescent="0.35">
      <c r="E1784" s="73"/>
    </row>
    <row r="1785" spans="5:5" x14ac:dyDescent="0.35">
      <c r="E1785" s="4"/>
    </row>
    <row r="1786" spans="5:5" x14ac:dyDescent="0.35">
      <c r="E1786" s="4"/>
    </row>
    <row r="1787" spans="5:5" x14ac:dyDescent="0.35">
      <c r="E1787" s="4"/>
    </row>
    <row r="1788" spans="5:5" x14ac:dyDescent="0.35">
      <c r="E1788" s="4"/>
    </row>
    <row r="1789" spans="5:5" x14ac:dyDescent="0.35">
      <c r="E1789" s="4"/>
    </row>
    <row r="1790" spans="5:5" x14ac:dyDescent="0.35">
      <c r="E1790" s="4"/>
    </row>
    <row r="1791" spans="5:5" x14ac:dyDescent="0.35">
      <c r="E1791" s="73"/>
    </row>
    <row r="1792" spans="5:5" x14ac:dyDescent="0.35">
      <c r="E1792" s="4"/>
    </row>
    <row r="1793" spans="5:5" x14ac:dyDescent="0.35">
      <c r="E1793" s="4"/>
    </row>
    <row r="1794" spans="5:5" x14ac:dyDescent="0.35">
      <c r="E1794" s="4"/>
    </row>
    <row r="1795" spans="5:5" x14ac:dyDescent="0.35">
      <c r="E1795" s="4"/>
    </row>
    <row r="1796" spans="5:5" x14ac:dyDescent="0.35">
      <c r="E1796" s="4"/>
    </row>
    <row r="1797" spans="5:5" x14ac:dyDescent="0.35">
      <c r="E1797" s="4"/>
    </row>
    <row r="1798" spans="5:5" x14ac:dyDescent="0.35">
      <c r="E1798" s="73"/>
    </row>
    <row r="1799" spans="5:5" x14ac:dyDescent="0.35">
      <c r="E1799" s="4"/>
    </row>
    <row r="1800" spans="5:5" x14ac:dyDescent="0.35">
      <c r="E1800" s="4"/>
    </row>
    <row r="1801" spans="5:5" x14ac:dyDescent="0.35">
      <c r="E1801" s="4"/>
    </row>
    <row r="1802" spans="5:5" x14ac:dyDescent="0.35">
      <c r="E1802" s="4"/>
    </row>
    <row r="1803" spans="5:5" x14ac:dyDescent="0.35">
      <c r="E1803" s="4"/>
    </row>
    <row r="1804" spans="5:5" x14ac:dyDescent="0.35">
      <c r="E1804" s="4"/>
    </row>
    <row r="1805" spans="5:5" x14ac:dyDescent="0.35">
      <c r="E1805" s="73"/>
    </row>
    <row r="1806" spans="5:5" x14ac:dyDescent="0.35">
      <c r="E1806" s="4"/>
    </row>
    <row r="1807" spans="5:5" x14ac:dyDescent="0.35">
      <c r="E1807" s="4"/>
    </row>
    <row r="1808" spans="5:5" x14ac:dyDescent="0.35">
      <c r="E1808" s="4"/>
    </row>
    <row r="1809" spans="5:5" x14ac:dyDescent="0.35">
      <c r="E1809" s="4"/>
    </row>
    <row r="1810" spans="5:5" x14ac:dyDescent="0.35">
      <c r="E1810" s="4"/>
    </row>
    <row r="1811" spans="5:5" x14ac:dyDescent="0.35">
      <c r="E1811" s="4"/>
    </row>
    <row r="1812" spans="5:5" x14ac:dyDescent="0.35">
      <c r="E1812" s="73"/>
    </row>
    <row r="1813" spans="5:5" x14ac:dyDescent="0.35">
      <c r="E1813" s="4"/>
    </row>
    <row r="1814" spans="5:5" x14ac:dyDescent="0.35">
      <c r="E1814" s="4"/>
    </row>
    <row r="1815" spans="5:5" x14ac:dyDescent="0.35">
      <c r="E1815" s="4"/>
    </row>
    <row r="1816" spans="5:5" x14ac:dyDescent="0.35">
      <c r="E1816" s="4"/>
    </row>
    <row r="1817" spans="5:5" x14ac:dyDescent="0.35">
      <c r="E1817" s="4"/>
    </row>
    <row r="1818" spans="5:5" x14ac:dyDescent="0.35">
      <c r="E1818" s="4"/>
    </row>
    <row r="1819" spans="5:5" x14ac:dyDescent="0.35">
      <c r="E1819" s="73"/>
    </row>
    <row r="1820" spans="5:5" x14ac:dyDescent="0.35">
      <c r="E1820" s="4"/>
    </row>
    <row r="1821" spans="5:5" x14ac:dyDescent="0.35">
      <c r="E1821" s="4"/>
    </row>
    <row r="1822" spans="5:5" x14ac:dyDescent="0.35">
      <c r="E1822" s="4"/>
    </row>
    <row r="1823" spans="5:5" x14ac:dyDescent="0.35">
      <c r="E1823" s="4"/>
    </row>
    <row r="1824" spans="5:5" x14ac:dyDescent="0.35">
      <c r="E1824" s="4"/>
    </row>
    <row r="1825" spans="5:5" x14ac:dyDescent="0.35">
      <c r="E1825" s="4"/>
    </row>
    <row r="1826" spans="5:5" x14ac:dyDescent="0.35">
      <c r="E1826" s="73"/>
    </row>
    <row r="1827" spans="5:5" x14ac:dyDescent="0.35">
      <c r="E1827" s="4"/>
    </row>
    <row r="1828" spans="5:5" x14ac:dyDescent="0.35">
      <c r="E1828" s="4"/>
    </row>
    <row r="1829" spans="5:5" x14ac:dyDescent="0.35">
      <c r="E1829" s="4"/>
    </row>
    <row r="1830" spans="5:5" x14ac:dyDescent="0.35">
      <c r="E1830" s="4"/>
    </row>
    <row r="1831" spans="5:5" x14ac:dyDescent="0.35">
      <c r="E1831" s="4"/>
    </row>
    <row r="1832" spans="5:5" x14ac:dyDescent="0.35">
      <c r="E1832" s="4"/>
    </row>
    <row r="1833" spans="5:5" x14ac:dyDescent="0.35">
      <c r="E1833" s="73"/>
    </row>
    <row r="1834" spans="5:5" x14ac:dyDescent="0.35">
      <c r="E1834" s="4"/>
    </row>
    <row r="1835" spans="5:5" x14ac:dyDescent="0.35">
      <c r="E1835" s="4"/>
    </row>
    <row r="1836" spans="5:5" x14ac:dyDescent="0.35">
      <c r="E1836" s="4"/>
    </row>
    <row r="1837" spans="5:5" x14ac:dyDescent="0.35">
      <c r="E1837" s="4"/>
    </row>
    <row r="1838" spans="5:5" x14ac:dyDescent="0.35">
      <c r="E1838" s="4"/>
    </row>
    <row r="1839" spans="5:5" x14ac:dyDescent="0.35">
      <c r="E1839" s="4"/>
    </row>
    <row r="1840" spans="5:5" x14ac:dyDescent="0.35">
      <c r="E1840" s="73"/>
    </row>
    <row r="1841" spans="5:5" x14ac:dyDescent="0.35">
      <c r="E1841" s="4"/>
    </row>
    <row r="1842" spans="5:5" x14ac:dyDescent="0.35">
      <c r="E1842" s="4"/>
    </row>
    <row r="1843" spans="5:5" x14ac:dyDescent="0.35">
      <c r="E1843" s="4"/>
    </row>
    <row r="1844" spans="5:5" x14ac:dyDescent="0.35">
      <c r="E1844" s="4"/>
    </row>
    <row r="1845" spans="5:5" x14ac:dyDescent="0.35">
      <c r="E1845" s="4"/>
    </row>
    <row r="1846" spans="5:5" x14ac:dyDescent="0.35">
      <c r="E1846" s="4"/>
    </row>
    <row r="1847" spans="5:5" x14ac:dyDescent="0.35">
      <c r="E1847" s="73"/>
    </row>
    <row r="1848" spans="5:5" x14ac:dyDescent="0.35">
      <c r="E1848" s="4"/>
    </row>
    <row r="1849" spans="5:5" x14ac:dyDescent="0.35">
      <c r="E1849" s="4"/>
    </row>
    <row r="1850" spans="5:5" x14ac:dyDescent="0.35">
      <c r="E1850" s="4"/>
    </row>
    <row r="1851" spans="5:5" x14ac:dyDescent="0.35">
      <c r="E1851" s="4"/>
    </row>
    <row r="1852" spans="5:5" x14ac:dyDescent="0.35">
      <c r="E1852" s="4"/>
    </row>
    <row r="1853" spans="5:5" x14ac:dyDescent="0.35">
      <c r="E1853" s="4"/>
    </row>
    <row r="1854" spans="5:5" x14ac:dyDescent="0.35">
      <c r="E1854" s="73"/>
    </row>
    <row r="1855" spans="5:5" x14ac:dyDescent="0.35">
      <c r="E1855" s="4"/>
    </row>
    <row r="1856" spans="5:5" x14ac:dyDescent="0.35">
      <c r="E1856" s="4"/>
    </row>
    <row r="1857" spans="5:5" x14ac:dyDescent="0.35">
      <c r="E1857" s="4"/>
    </row>
    <row r="1858" spans="5:5" x14ac:dyDescent="0.35">
      <c r="E1858" s="4"/>
    </row>
    <row r="1859" spans="5:5" x14ac:dyDescent="0.35">
      <c r="E1859" s="4"/>
    </row>
    <row r="1860" spans="5:5" x14ac:dyDescent="0.35">
      <c r="E1860" s="4"/>
    </row>
    <row r="1861" spans="5:5" x14ac:dyDescent="0.35">
      <c r="E1861" s="73"/>
    </row>
    <row r="1862" spans="5:5" x14ac:dyDescent="0.35">
      <c r="E1862" s="4"/>
    </row>
    <row r="1863" spans="5:5" x14ac:dyDescent="0.35">
      <c r="E1863" s="4"/>
    </row>
    <row r="1864" spans="5:5" x14ac:dyDescent="0.35">
      <c r="E1864" s="4"/>
    </row>
    <row r="1865" spans="5:5" x14ac:dyDescent="0.35">
      <c r="E1865" s="4"/>
    </row>
    <row r="1866" spans="5:5" x14ac:dyDescent="0.35">
      <c r="E1866" s="4"/>
    </row>
    <row r="1867" spans="5:5" x14ac:dyDescent="0.35">
      <c r="E1867" s="4"/>
    </row>
    <row r="1868" spans="5:5" x14ac:dyDescent="0.35">
      <c r="E1868" s="73"/>
    </row>
    <row r="1869" spans="5:5" x14ac:dyDescent="0.35">
      <c r="E1869" s="4"/>
    </row>
    <row r="1870" spans="5:5" x14ac:dyDescent="0.35">
      <c r="E1870" s="4"/>
    </row>
    <row r="1871" spans="5:5" x14ac:dyDescent="0.35">
      <c r="E1871" s="4"/>
    </row>
    <row r="1872" spans="5:5" x14ac:dyDescent="0.35">
      <c r="E1872" s="4"/>
    </row>
    <row r="1873" spans="5:5" x14ac:dyDescent="0.35">
      <c r="E1873" s="4"/>
    </row>
    <row r="1874" spans="5:5" x14ac:dyDescent="0.35">
      <c r="E1874" s="4"/>
    </row>
    <row r="1875" spans="5:5" x14ac:dyDescent="0.35">
      <c r="E1875" s="73"/>
    </row>
    <row r="1876" spans="5:5" x14ac:dyDescent="0.35">
      <c r="E1876" s="4"/>
    </row>
    <row r="1877" spans="5:5" x14ac:dyDescent="0.35">
      <c r="E1877" s="4"/>
    </row>
    <row r="1878" spans="5:5" x14ac:dyDescent="0.35">
      <c r="E1878" s="4"/>
    </row>
    <row r="1879" spans="5:5" x14ac:dyDescent="0.35">
      <c r="E1879" s="4"/>
    </row>
    <row r="1880" spans="5:5" x14ac:dyDescent="0.35">
      <c r="E1880" s="4"/>
    </row>
    <row r="1881" spans="5:5" x14ac:dyDescent="0.35">
      <c r="E1881" s="4"/>
    </row>
    <row r="1882" spans="5:5" x14ac:dyDescent="0.35">
      <c r="E1882" s="73"/>
    </row>
    <row r="1883" spans="5:5" x14ac:dyDescent="0.35">
      <c r="E1883" s="4"/>
    </row>
    <row r="1884" spans="5:5" x14ac:dyDescent="0.35">
      <c r="E1884" s="4"/>
    </row>
    <row r="1885" spans="5:5" x14ac:dyDescent="0.35">
      <c r="E1885" s="4"/>
    </row>
    <row r="1886" spans="5:5" x14ac:dyDescent="0.35">
      <c r="E1886" s="4"/>
    </row>
    <row r="1887" spans="5:5" x14ac:dyDescent="0.35">
      <c r="E1887" s="4"/>
    </row>
    <row r="1888" spans="5:5" x14ac:dyDescent="0.35">
      <c r="E1888" s="4"/>
    </row>
    <row r="1889" spans="5:5" x14ac:dyDescent="0.35">
      <c r="E1889" s="73"/>
    </row>
    <row r="1890" spans="5:5" x14ac:dyDescent="0.35">
      <c r="E1890" s="4"/>
    </row>
    <row r="1891" spans="5:5" x14ac:dyDescent="0.35">
      <c r="E1891" s="4"/>
    </row>
    <row r="1892" spans="5:5" x14ac:dyDescent="0.35">
      <c r="E1892" s="4"/>
    </row>
    <row r="1893" spans="5:5" x14ac:dyDescent="0.35">
      <c r="E1893" s="4"/>
    </row>
    <row r="1894" spans="5:5" x14ac:dyDescent="0.35">
      <c r="E1894" s="4"/>
    </row>
    <row r="1895" spans="5:5" x14ac:dyDescent="0.35">
      <c r="E1895" s="4"/>
    </row>
    <row r="1896" spans="5:5" x14ac:dyDescent="0.35">
      <c r="E1896" s="73"/>
    </row>
    <row r="1897" spans="5:5" x14ac:dyDescent="0.35">
      <c r="E1897" s="4"/>
    </row>
    <row r="1898" spans="5:5" x14ac:dyDescent="0.35">
      <c r="E1898" s="4"/>
    </row>
    <row r="1899" spans="5:5" x14ac:dyDescent="0.35">
      <c r="E1899" s="4"/>
    </row>
    <row r="1900" spans="5:5" x14ac:dyDescent="0.35">
      <c r="E1900" s="4"/>
    </row>
    <row r="1901" spans="5:5" x14ac:dyDescent="0.35">
      <c r="E1901" s="4"/>
    </row>
    <row r="1902" spans="5:5" x14ac:dyDescent="0.35">
      <c r="E1902" s="4"/>
    </row>
    <row r="1903" spans="5:5" x14ac:dyDescent="0.35">
      <c r="E1903" s="73"/>
    </row>
    <row r="1904" spans="5:5" x14ac:dyDescent="0.35">
      <c r="E1904" s="4"/>
    </row>
    <row r="1905" spans="5:5" x14ac:dyDescent="0.35">
      <c r="E1905" s="4"/>
    </row>
    <row r="1906" spans="5:5" x14ac:dyDescent="0.35">
      <c r="E1906" s="4"/>
    </row>
    <row r="1907" spans="5:5" x14ac:dyDescent="0.35">
      <c r="E1907" s="4"/>
    </row>
    <row r="1908" spans="5:5" x14ac:dyDescent="0.35">
      <c r="E1908" s="4"/>
    </row>
    <row r="1909" spans="5:5" x14ac:dyDescent="0.35">
      <c r="E1909" s="4"/>
    </row>
    <row r="1910" spans="5:5" x14ac:dyDescent="0.35">
      <c r="E1910" s="73"/>
    </row>
    <row r="1911" spans="5:5" x14ac:dyDescent="0.35">
      <c r="E1911" s="4"/>
    </row>
    <row r="1912" spans="5:5" x14ac:dyDescent="0.35">
      <c r="E1912" s="4"/>
    </row>
    <row r="1913" spans="5:5" x14ac:dyDescent="0.35">
      <c r="E1913" s="4"/>
    </row>
    <row r="1914" spans="5:5" x14ac:dyDescent="0.35">
      <c r="E1914" s="4"/>
    </row>
    <row r="1915" spans="5:5" x14ac:dyDescent="0.35">
      <c r="E1915" s="4"/>
    </row>
    <row r="1916" spans="5:5" x14ac:dyDescent="0.35">
      <c r="E1916" s="4"/>
    </row>
    <row r="1917" spans="5:5" x14ac:dyDescent="0.35">
      <c r="E1917" s="73"/>
    </row>
    <row r="1918" spans="5:5" x14ac:dyDescent="0.35">
      <c r="E1918" s="4"/>
    </row>
    <row r="1919" spans="5:5" x14ac:dyDescent="0.35">
      <c r="E1919" s="4"/>
    </row>
    <row r="1920" spans="5:5" x14ac:dyDescent="0.35">
      <c r="E1920" s="4"/>
    </row>
    <row r="1921" spans="5:5" x14ac:dyDescent="0.35">
      <c r="E1921" s="4"/>
    </row>
    <row r="1922" spans="5:5" x14ac:dyDescent="0.35">
      <c r="E1922" s="4"/>
    </row>
    <row r="1923" spans="5:5" x14ac:dyDescent="0.35">
      <c r="E1923" s="4"/>
    </row>
    <row r="1924" spans="5:5" x14ac:dyDescent="0.35">
      <c r="E1924" s="73"/>
    </row>
    <row r="1925" spans="5:5" x14ac:dyDescent="0.35">
      <c r="E1925" s="4"/>
    </row>
    <row r="1926" spans="5:5" x14ac:dyDescent="0.35">
      <c r="E1926" s="4"/>
    </row>
    <row r="1927" spans="5:5" x14ac:dyDescent="0.35">
      <c r="E1927" s="4"/>
    </row>
    <row r="1928" spans="5:5" x14ac:dyDescent="0.35">
      <c r="E1928" s="4"/>
    </row>
    <row r="1929" spans="5:5" x14ac:dyDescent="0.35">
      <c r="E1929" s="4"/>
    </row>
    <row r="1930" spans="5:5" x14ac:dyDescent="0.35">
      <c r="E1930" s="4"/>
    </row>
    <row r="1931" spans="5:5" x14ac:dyDescent="0.35">
      <c r="E1931" s="73"/>
    </row>
    <row r="1932" spans="5:5" x14ac:dyDescent="0.35">
      <c r="E1932" s="4"/>
    </row>
    <row r="1933" spans="5:5" x14ac:dyDescent="0.35">
      <c r="E1933" s="4"/>
    </row>
    <row r="1934" spans="5:5" x14ac:dyDescent="0.35">
      <c r="E1934" s="4"/>
    </row>
    <row r="1935" spans="5:5" x14ac:dyDescent="0.35">
      <c r="E1935" s="4"/>
    </row>
    <row r="1936" spans="5:5" x14ac:dyDescent="0.35">
      <c r="E1936" s="4"/>
    </row>
    <row r="1937" spans="5:5" x14ac:dyDescent="0.35">
      <c r="E1937" s="4"/>
    </row>
    <row r="1938" spans="5:5" x14ac:dyDescent="0.35">
      <c r="E1938" s="73"/>
    </row>
    <row r="1939" spans="5:5" x14ac:dyDescent="0.35">
      <c r="E1939" s="4"/>
    </row>
    <row r="1940" spans="5:5" x14ac:dyDescent="0.35">
      <c r="E1940" s="4"/>
    </row>
    <row r="1941" spans="5:5" x14ac:dyDescent="0.35">
      <c r="E1941" s="4"/>
    </row>
    <row r="1942" spans="5:5" x14ac:dyDescent="0.35">
      <c r="E1942" s="4"/>
    </row>
    <row r="1943" spans="5:5" x14ac:dyDescent="0.35">
      <c r="E1943" s="4"/>
    </row>
    <row r="1944" spans="5:5" x14ac:dyDescent="0.35">
      <c r="E1944" s="4"/>
    </row>
    <row r="1945" spans="5:5" x14ac:dyDescent="0.35">
      <c r="E1945" s="73"/>
    </row>
    <row r="1946" spans="5:5" x14ac:dyDescent="0.35">
      <c r="E1946" s="4"/>
    </row>
    <row r="1947" spans="5:5" x14ac:dyDescent="0.35">
      <c r="E1947" s="4"/>
    </row>
    <row r="1948" spans="5:5" x14ac:dyDescent="0.35">
      <c r="E1948" s="4"/>
    </row>
    <row r="1949" spans="5:5" x14ac:dyDescent="0.35">
      <c r="E1949" s="4"/>
    </row>
    <row r="1950" spans="5:5" x14ac:dyDescent="0.35">
      <c r="E1950" s="4"/>
    </row>
    <row r="1951" spans="5:5" x14ac:dyDescent="0.35">
      <c r="E1951" s="4"/>
    </row>
    <row r="1952" spans="5:5" x14ac:dyDescent="0.35">
      <c r="E1952" s="73"/>
    </row>
    <row r="1953" spans="5:5" x14ac:dyDescent="0.35">
      <c r="E1953" s="4"/>
    </row>
    <row r="1954" spans="5:5" x14ac:dyDescent="0.35">
      <c r="E1954" s="4"/>
    </row>
    <row r="1955" spans="5:5" x14ac:dyDescent="0.35">
      <c r="E1955" s="4"/>
    </row>
    <row r="1956" spans="5:5" x14ac:dyDescent="0.35">
      <c r="E1956" s="4"/>
    </row>
    <row r="1957" spans="5:5" x14ac:dyDescent="0.35">
      <c r="E1957" s="4"/>
    </row>
    <row r="1958" spans="5:5" x14ac:dyDescent="0.35">
      <c r="E1958" s="4"/>
    </row>
    <row r="1959" spans="5:5" x14ac:dyDescent="0.35">
      <c r="E1959" s="73"/>
    </row>
    <row r="1960" spans="5:5" x14ac:dyDescent="0.35">
      <c r="E1960" s="4"/>
    </row>
    <row r="1961" spans="5:5" x14ac:dyDescent="0.35">
      <c r="E1961" s="4"/>
    </row>
    <row r="1962" spans="5:5" x14ac:dyDescent="0.35">
      <c r="E1962" s="4"/>
    </row>
    <row r="1963" spans="5:5" x14ac:dyDescent="0.35">
      <c r="E1963" s="4"/>
    </row>
    <row r="1964" spans="5:5" x14ac:dyDescent="0.35">
      <c r="E1964" s="4"/>
    </row>
    <row r="1965" spans="5:5" x14ac:dyDescent="0.35">
      <c r="E1965" s="4"/>
    </row>
    <row r="1966" spans="5:5" x14ac:dyDescent="0.35">
      <c r="E1966" s="73"/>
    </row>
    <row r="1967" spans="5:5" x14ac:dyDescent="0.35">
      <c r="E1967" s="4"/>
    </row>
    <row r="1968" spans="5:5" x14ac:dyDescent="0.35">
      <c r="E1968" s="4"/>
    </row>
    <row r="1969" spans="5:5" x14ac:dyDescent="0.35">
      <c r="E1969" s="4"/>
    </row>
    <row r="1970" spans="5:5" x14ac:dyDescent="0.35">
      <c r="E1970" s="4"/>
    </row>
    <row r="1971" spans="5:5" x14ac:dyDescent="0.35">
      <c r="E1971" s="4"/>
    </row>
    <row r="1972" spans="5:5" x14ac:dyDescent="0.35">
      <c r="E1972" s="4"/>
    </row>
    <row r="1973" spans="5:5" x14ac:dyDescent="0.35">
      <c r="E1973" s="73"/>
    </row>
    <row r="1974" spans="5:5" x14ac:dyDescent="0.35">
      <c r="E1974" s="4"/>
    </row>
    <row r="1975" spans="5:5" x14ac:dyDescent="0.35">
      <c r="E1975" s="4"/>
    </row>
    <row r="1976" spans="5:5" x14ac:dyDescent="0.35">
      <c r="E1976" s="4"/>
    </row>
    <row r="1977" spans="5:5" x14ac:dyDescent="0.35">
      <c r="E1977" s="4"/>
    </row>
    <row r="1978" spans="5:5" x14ac:dyDescent="0.35">
      <c r="E1978" s="4"/>
    </row>
    <row r="1979" spans="5:5" x14ac:dyDescent="0.35">
      <c r="E1979" s="4"/>
    </row>
    <row r="1980" spans="5:5" x14ac:dyDescent="0.35">
      <c r="E1980" s="73"/>
    </row>
    <row r="1981" spans="5:5" x14ac:dyDescent="0.35">
      <c r="E1981" s="4"/>
    </row>
    <row r="1982" spans="5:5" x14ac:dyDescent="0.35">
      <c r="E1982" s="4"/>
    </row>
    <row r="1983" spans="5:5" x14ac:dyDescent="0.35">
      <c r="E1983" s="4"/>
    </row>
    <row r="1984" spans="5:5" x14ac:dyDescent="0.35">
      <c r="E1984" s="4"/>
    </row>
    <row r="1985" spans="5:5" x14ac:dyDescent="0.35">
      <c r="E1985" s="4"/>
    </row>
    <row r="1986" spans="5:5" x14ac:dyDescent="0.35">
      <c r="E1986" s="4"/>
    </row>
    <row r="1987" spans="5:5" x14ac:dyDescent="0.35">
      <c r="E1987" s="73"/>
    </row>
    <row r="1988" spans="5:5" x14ac:dyDescent="0.35">
      <c r="E1988" s="4"/>
    </row>
    <row r="1989" spans="5:5" x14ac:dyDescent="0.35">
      <c r="E1989" s="4"/>
    </row>
    <row r="1990" spans="5:5" x14ac:dyDescent="0.35">
      <c r="E1990" s="4"/>
    </row>
    <row r="1991" spans="5:5" x14ac:dyDescent="0.35">
      <c r="E1991" s="4"/>
    </row>
    <row r="1992" spans="5:5" x14ac:dyDescent="0.35">
      <c r="E1992" s="4"/>
    </row>
    <row r="1993" spans="5:5" x14ac:dyDescent="0.35">
      <c r="E1993" s="4"/>
    </row>
    <row r="1994" spans="5:5" x14ac:dyDescent="0.35">
      <c r="E1994" s="73"/>
    </row>
    <row r="1995" spans="5:5" x14ac:dyDescent="0.35">
      <c r="E1995" s="4"/>
    </row>
    <row r="1996" spans="5:5" x14ac:dyDescent="0.35">
      <c r="E1996" s="4"/>
    </row>
    <row r="1997" spans="5:5" x14ac:dyDescent="0.35">
      <c r="E1997" s="4"/>
    </row>
    <row r="1998" spans="5:5" x14ac:dyDescent="0.35">
      <c r="E1998" s="4"/>
    </row>
    <row r="1999" spans="5:5" x14ac:dyDescent="0.35">
      <c r="E1999" s="4"/>
    </row>
    <row r="2000" spans="5:5" x14ac:dyDescent="0.35">
      <c r="E2000" s="4"/>
    </row>
    <row r="2001" spans="5:5" x14ac:dyDescent="0.35">
      <c r="E2001" s="73"/>
    </row>
    <row r="2002" spans="5:5" x14ac:dyDescent="0.35">
      <c r="E2002" s="4"/>
    </row>
    <row r="2003" spans="5:5" x14ac:dyDescent="0.35">
      <c r="E2003" s="4"/>
    </row>
    <row r="2004" spans="5:5" x14ac:dyDescent="0.35">
      <c r="E2004" s="4"/>
    </row>
    <row r="2005" spans="5:5" x14ac:dyDescent="0.35">
      <c r="E2005" s="4"/>
    </row>
    <row r="2006" spans="5:5" x14ac:dyDescent="0.35">
      <c r="E2006" s="4"/>
    </row>
    <row r="2007" spans="5:5" x14ac:dyDescent="0.35">
      <c r="E2007" s="4"/>
    </row>
    <row r="2008" spans="5:5" x14ac:dyDescent="0.35">
      <c r="E2008" s="73"/>
    </row>
    <row r="2009" spans="5:5" x14ac:dyDescent="0.35">
      <c r="E2009" s="4"/>
    </row>
    <row r="2010" spans="5:5" x14ac:dyDescent="0.35">
      <c r="E2010" s="4"/>
    </row>
    <row r="2011" spans="5:5" x14ac:dyDescent="0.35">
      <c r="E2011" s="4"/>
    </row>
    <row r="2012" spans="5:5" x14ac:dyDescent="0.35">
      <c r="E2012" s="4"/>
    </row>
    <row r="2013" spans="5:5" x14ac:dyDescent="0.35">
      <c r="E2013" s="4"/>
    </row>
    <row r="2014" spans="5:5" x14ac:dyDescent="0.35">
      <c r="E2014" s="4"/>
    </row>
    <row r="2015" spans="5:5" x14ac:dyDescent="0.35">
      <c r="E2015" s="73"/>
    </row>
    <row r="2016" spans="5:5" x14ac:dyDescent="0.35">
      <c r="E2016" s="4"/>
    </row>
    <row r="2017" spans="5:5" x14ac:dyDescent="0.35">
      <c r="E2017" s="4"/>
    </row>
    <row r="2018" spans="5:5" x14ac:dyDescent="0.35">
      <c r="E2018" s="4"/>
    </row>
    <row r="2019" spans="5:5" x14ac:dyDescent="0.35">
      <c r="E2019" s="4"/>
    </row>
    <row r="2020" spans="5:5" x14ac:dyDescent="0.35">
      <c r="E2020" s="4"/>
    </row>
    <row r="2021" spans="5:5" x14ac:dyDescent="0.35">
      <c r="E2021" s="4"/>
    </row>
    <row r="2022" spans="5:5" x14ac:dyDescent="0.35">
      <c r="E2022" s="73"/>
    </row>
    <row r="2023" spans="5:5" x14ac:dyDescent="0.35">
      <c r="E2023" s="4"/>
    </row>
    <row r="2024" spans="5:5" x14ac:dyDescent="0.35">
      <c r="E2024" s="4"/>
    </row>
    <row r="2025" spans="5:5" x14ac:dyDescent="0.35">
      <c r="E2025" s="4"/>
    </row>
    <row r="2026" spans="5:5" x14ac:dyDescent="0.35">
      <c r="E2026" s="4"/>
    </row>
    <row r="2027" spans="5:5" x14ac:dyDescent="0.35">
      <c r="E2027" s="4"/>
    </row>
    <row r="2028" spans="5:5" x14ac:dyDescent="0.35">
      <c r="E2028" s="4"/>
    </row>
    <row r="2029" spans="5:5" x14ac:dyDescent="0.35">
      <c r="E2029" s="73"/>
    </row>
    <row r="2030" spans="5:5" x14ac:dyDescent="0.35">
      <c r="E2030" s="4"/>
    </row>
    <row r="2031" spans="5:5" x14ac:dyDescent="0.35">
      <c r="E2031" s="4"/>
    </row>
    <row r="2032" spans="5:5" x14ac:dyDescent="0.35">
      <c r="E2032" s="4"/>
    </row>
    <row r="2033" spans="5:5" x14ac:dyDescent="0.35">
      <c r="E2033" s="4"/>
    </row>
    <row r="2034" spans="5:5" x14ac:dyDescent="0.35">
      <c r="E2034" s="4"/>
    </row>
    <row r="2035" spans="5:5" x14ac:dyDescent="0.35">
      <c r="E2035" s="4"/>
    </row>
    <row r="2036" spans="5:5" x14ac:dyDescent="0.35">
      <c r="E2036" s="73"/>
    </row>
    <row r="2037" spans="5:5" x14ac:dyDescent="0.35">
      <c r="E2037" s="4"/>
    </row>
    <row r="2038" spans="5:5" x14ac:dyDescent="0.35">
      <c r="E2038" s="4"/>
    </row>
    <row r="2039" spans="5:5" x14ac:dyDescent="0.35">
      <c r="E2039" s="4"/>
    </row>
    <row r="2040" spans="5:5" x14ac:dyDescent="0.35">
      <c r="E2040" s="4"/>
    </row>
    <row r="2041" spans="5:5" x14ac:dyDescent="0.35">
      <c r="E2041" s="4"/>
    </row>
    <row r="2042" spans="5:5" x14ac:dyDescent="0.35">
      <c r="E2042" s="4"/>
    </row>
    <row r="2043" spans="5:5" x14ac:dyDescent="0.35">
      <c r="E2043" s="73"/>
    </row>
    <row r="2044" spans="5:5" x14ac:dyDescent="0.35">
      <c r="E2044" s="4"/>
    </row>
    <row r="2045" spans="5:5" x14ac:dyDescent="0.35">
      <c r="E2045" s="4"/>
    </row>
    <row r="2046" spans="5:5" x14ac:dyDescent="0.35">
      <c r="E2046" s="4"/>
    </row>
    <row r="2047" spans="5:5" x14ac:dyDescent="0.35">
      <c r="E2047" s="4"/>
    </row>
    <row r="2048" spans="5:5" x14ac:dyDescent="0.35">
      <c r="E2048" s="4"/>
    </row>
    <row r="2049" spans="5:5" x14ac:dyDescent="0.35">
      <c r="E2049" s="4"/>
    </row>
    <row r="2050" spans="5:5" x14ac:dyDescent="0.35">
      <c r="E2050" s="73"/>
    </row>
    <row r="2051" spans="5:5" x14ac:dyDescent="0.35">
      <c r="E2051" s="4"/>
    </row>
    <row r="2052" spans="5:5" x14ac:dyDescent="0.35">
      <c r="E2052" s="4"/>
    </row>
    <row r="2053" spans="5:5" x14ac:dyDescent="0.35">
      <c r="E2053" s="4"/>
    </row>
    <row r="2054" spans="5:5" x14ac:dyDescent="0.35">
      <c r="E2054" s="4"/>
    </row>
    <row r="2055" spans="5:5" x14ac:dyDescent="0.35">
      <c r="E2055" s="4"/>
    </row>
    <row r="2056" spans="5:5" x14ac:dyDescent="0.35">
      <c r="E2056" s="4"/>
    </row>
    <row r="2057" spans="5:5" x14ac:dyDescent="0.35">
      <c r="E2057" s="73"/>
    </row>
    <row r="2058" spans="5:5" x14ac:dyDescent="0.35">
      <c r="E2058" s="4"/>
    </row>
    <row r="2059" spans="5:5" x14ac:dyDescent="0.35">
      <c r="E2059" s="4"/>
    </row>
    <row r="2060" spans="5:5" x14ac:dyDescent="0.35">
      <c r="E2060" s="4"/>
    </row>
    <row r="2061" spans="5:5" x14ac:dyDescent="0.35">
      <c r="E2061" s="4"/>
    </row>
    <row r="2062" spans="5:5" x14ac:dyDescent="0.35">
      <c r="E2062" s="4"/>
    </row>
    <row r="2063" spans="5:5" x14ac:dyDescent="0.35">
      <c r="E2063" s="4"/>
    </row>
    <row r="2064" spans="5:5" x14ac:dyDescent="0.35">
      <c r="E2064" s="73"/>
    </row>
    <row r="2065" spans="5:5" x14ac:dyDescent="0.35">
      <c r="E2065" s="4"/>
    </row>
    <row r="2066" spans="5:5" x14ac:dyDescent="0.35">
      <c r="E2066" s="4"/>
    </row>
    <row r="2067" spans="5:5" x14ac:dyDescent="0.35">
      <c r="E2067" s="4"/>
    </row>
    <row r="2068" spans="5:5" x14ac:dyDescent="0.35">
      <c r="E2068" s="4"/>
    </row>
    <row r="2069" spans="5:5" x14ac:dyDescent="0.35">
      <c r="E2069" s="4"/>
    </row>
    <row r="2070" spans="5:5" x14ac:dyDescent="0.35">
      <c r="E2070" s="4"/>
    </row>
    <row r="2071" spans="5:5" x14ac:dyDescent="0.35">
      <c r="E2071" s="73"/>
    </row>
    <row r="2072" spans="5:5" x14ac:dyDescent="0.35">
      <c r="E2072" s="4"/>
    </row>
    <row r="2073" spans="5:5" x14ac:dyDescent="0.35">
      <c r="E2073" s="4"/>
    </row>
    <row r="2074" spans="5:5" x14ac:dyDescent="0.35">
      <c r="E2074" s="4"/>
    </row>
    <row r="2075" spans="5:5" x14ac:dyDescent="0.35">
      <c r="E2075" s="4"/>
    </row>
    <row r="2076" spans="5:5" x14ac:dyDescent="0.35">
      <c r="E2076" s="4"/>
    </row>
    <row r="2077" spans="5:5" x14ac:dyDescent="0.35">
      <c r="E2077" s="4"/>
    </row>
    <row r="2078" spans="5:5" x14ac:dyDescent="0.35">
      <c r="E2078" s="73"/>
    </row>
    <row r="2079" spans="5:5" x14ac:dyDescent="0.35">
      <c r="E2079" s="4"/>
    </row>
    <row r="2080" spans="5:5" x14ac:dyDescent="0.35">
      <c r="E2080" s="4"/>
    </row>
    <row r="2081" spans="5:5" x14ac:dyDescent="0.35">
      <c r="E2081" s="4"/>
    </row>
    <row r="2082" spans="5:5" x14ac:dyDescent="0.35">
      <c r="E2082" s="4"/>
    </row>
    <row r="2083" spans="5:5" x14ac:dyDescent="0.35">
      <c r="E2083" s="4"/>
    </row>
    <row r="2084" spans="5:5" x14ac:dyDescent="0.35">
      <c r="E2084" s="4"/>
    </row>
    <row r="2085" spans="5:5" x14ac:dyDescent="0.35">
      <c r="E2085" s="73"/>
    </row>
    <row r="2086" spans="5:5" x14ac:dyDescent="0.35">
      <c r="E2086" s="4"/>
    </row>
    <row r="2087" spans="5:5" x14ac:dyDescent="0.35">
      <c r="E2087" s="4"/>
    </row>
    <row r="2088" spans="5:5" x14ac:dyDescent="0.35">
      <c r="E2088" s="4"/>
    </row>
    <row r="2089" spans="5:5" x14ac:dyDescent="0.35">
      <c r="E2089" s="4"/>
    </row>
    <row r="2090" spans="5:5" x14ac:dyDescent="0.35">
      <c r="E2090" s="4"/>
    </row>
    <row r="2091" spans="5:5" x14ac:dyDescent="0.35">
      <c r="E2091" s="4"/>
    </row>
    <row r="2092" spans="5:5" x14ac:dyDescent="0.35">
      <c r="E2092" s="73"/>
    </row>
    <row r="2093" spans="5:5" x14ac:dyDescent="0.35">
      <c r="E2093" s="4"/>
    </row>
    <row r="2094" spans="5:5" x14ac:dyDescent="0.35">
      <c r="E2094" s="4"/>
    </row>
    <row r="2095" spans="5:5" x14ac:dyDescent="0.35">
      <c r="E2095" s="4"/>
    </row>
    <row r="2096" spans="5:5" x14ac:dyDescent="0.35">
      <c r="E2096" s="4"/>
    </row>
    <row r="2097" spans="5:5" x14ac:dyDescent="0.35">
      <c r="E2097" s="4"/>
    </row>
    <row r="2098" spans="5:5" x14ac:dyDescent="0.35">
      <c r="E2098" s="4"/>
    </row>
    <row r="2099" spans="5:5" x14ac:dyDescent="0.35">
      <c r="E2099" s="73"/>
    </row>
    <row r="2100" spans="5:5" x14ac:dyDescent="0.35">
      <c r="E2100" s="4"/>
    </row>
    <row r="2101" spans="5:5" x14ac:dyDescent="0.35">
      <c r="E2101" s="4"/>
    </row>
    <row r="2102" spans="5:5" x14ac:dyDescent="0.35">
      <c r="E2102" s="4"/>
    </row>
    <row r="2103" spans="5:5" x14ac:dyDescent="0.35">
      <c r="E2103" s="4"/>
    </row>
    <row r="2104" spans="5:5" x14ac:dyDescent="0.35">
      <c r="E2104" s="4"/>
    </row>
    <row r="2105" spans="5:5" x14ac:dyDescent="0.35">
      <c r="E2105" s="4"/>
    </row>
    <row r="2106" spans="5:5" x14ac:dyDescent="0.35">
      <c r="E2106" s="73"/>
    </row>
    <row r="2107" spans="5:5" x14ac:dyDescent="0.35">
      <c r="E2107" s="4"/>
    </row>
    <row r="2108" spans="5:5" x14ac:dyDescent="0.35">
      <c r="E2108" s="4"/>
    </row>
    <row r="2109" spans="5:5" x14ac:dyDescent="0.35">
      <c r="E2109" s="4"/>
    </row>
    <row r="2110" spans="5:5" x14ac:dyDescent="0.35">
      <c r="E2110" s="4"/>
    </row>
    <row r="2111" spans="5:5" x14ac:dyDescent="0.35">
      <c r="E2111" s="4"/>
    </row>
    <row r="2112" spans="5:5" x14ac:dyDescent="0.35">
      <c r="E2112" s="4"/>
    </row>
    <row r="2113" spans="5:5" x14ac:dyDescent="0.35">
      <c r="E2113" s="73"/>
    </row>
    <row r="2114" spans="5:5" x14ac:dyDescent="0.35">
      <c r="E2114" s="4"/>
    </row>
    <row r="2115" spans="5:5" x14ac:dyDescent="0.35">
      <c r="E2115" s="4"/>
    </row>
    <row r="2116" spans="5:5" x14ac:dyDescent="0.35">
      <c r="E2116" s="4"/>
    </row>
    <row r="2117" spans="5:5" x14ac:dyDescent="0.35">
      <c r="E2117" s="4"/>
    </row>
    <row r="2118" spans="5:5" x14ac:dyDescent="0.35">
      <c r="E2118" s="4"/>
    </row>
    <row r="2119" spans="5:5" x14ac:dyDescent="0.35">
      <c r="E2119" s="4"/>
    </row>
    <row r="2120" spans="5:5" x14ac:dyDescent="0.35">
      <c r="E2120" s="73"/>
    </row>
    <row r="2121" spans="5:5" x14ac:dyDescent="0.35">
      <c r="E2121" s="4"/>
    </row>
    <row r="2122" spans="5:5" x14ac:dyDescent="0.35">
      <c r="E2122" s="4"/>
    </row>
    <row r="2123" spans="5:5" x14ac:dyDescent="0.35">
      <c r="E2123" s="4"/>
    </row>
    <row r="2124" spans="5:5" x14ac:dyDescent="0.35">
      <c r="E2124" s="4"/>
    </row>
    <row r="2125" spans="5:5" x14ac:dyDescent="0.35">
      <c r="E2125" s="4"/>
    </row>
    <row r="2126" spans="5:5" x14ac:dyDescent="0.35">
      <c r="E2126" s="4"/>
    </row>
    <row r="2127" spans="5:5" x14ac:dyDescent="0.35">
      <c r="E2127" s="73"/>
    </row>
    <row r="2128" spans="5:5" x14ac:dyDescent="0.35">
      <c r="E2128" s="4"/>
    </row>
    <row r="2129" spans="5:5" x14ac:dyDescent="0.35">
      <c r="E2129" s="4"/>
    </row>
    <row r="2130" spans="5:5" x14ac:dyDescent="0.35">
      <c r="E2130" s="4"/>
    </row>
    <row r="2131" spans="5:5" x14ac:dyDescent="0.35">
      <c r="E2131" s="4"/>
    </row>
    <row r="2132" spans="5:5" x14ac:dyDescent="0.35">
      <c r="E2132" s="4"/>
    </row>
    <row r="2133" spans="5:5" x14ac:dyDescent="0.35">
      <c r="E2133" s="4"/>
    </row>
    <row r="2134" spans="5:5" x14ac:dyDescent="0.35">
      <c r="E2134" s="73"/>
    </row>
    <row r="2135" spans="5:5" x14ac:dyDescent="0.35">
      <c r="E2135" s="4"/>
    </row>
    <row r="2136" spans="5:5" x14ac:dyDescent="0.35">
      <c r="E2136" s="4"/>
    </row>
    <row r="2137" spans="5:5" x14ac:dyDescent="0.35">
      <c r="E2137" s="4"/>
    </row>
    <row r="2138" spans="5:5" x14ac:dyDescent="0.35">
      <c r="E2138" s="4"/>
    </row>
    <row r="2139" spans="5:5" x14ac:dyDescent="0.35">
      <c r="E2139" s="4"/>
    </row>
    <row r="2140" spans="5:5" x14ac:dyDescent="0.35">
      <c r="E2140" s="4"/>
    </row>
    <row r="2141" spans="5:5" x14ac:dyDescent="0.35">
      <c r="E2141" s="73"/>
    </row>
    <row r="2142" spans="5:5" x14ac:dyDescent="0.35">
      <c r="E2142" s="4"/>
    </row>
    <row r="2143" spans="5:5" x14ac:dyDescent="0.35">
      <c r="E2143" s="4"/>
    </row>
    <row r="2144" spans="5:5" x14ac:dyDescent="0.35">
      <c r="E2144" s="4"/>
    </row>
    <row r="2145" spans="5:5" x14ac:dyDescent="0.35">
      <c r="E2145" s="4"/>
    </row>
    <row r="2146" spans="5:5" x14ac:dyDescent="0.35">
      <c r="E2146" s="4"/>
    </row>
    <row r="2147" spans="5:5" x14ac:dyDescent="0.35">
      <c r="E2147" s="4"/>
    </row>
    <row r="2148" spans="5:5" x14ac:dyDescent="0.35">
      <c r="E2148" s="73"/>
    </row>
    <row r="2149" spans="5:5" x14ac:dyDescent="0.35">
      <c r="E2149" s="4"/>
    </row>
    <row r="2150" spans="5:5" x14ac:dyDescent="0.35">
      <c r="E2150" s="4"/>
    </row>
    <row r="2151" spans="5:5" x14ac:dyDescent="0.35">
      <c r="E2151" s="4"/>
    </row>
    <row r="2152" spans="5:5" x14ac:dyDescent="0.35">
      <c r="E2152" s="4"/>
    </row>
    <row r="2153" spans="5:5" x14ac:dyDescent="0.35">
      <c r="E2153" s="4"/>
    </row>
    <row r="2154" spans="5:5" x14ac:dyDescent="0.35">
      <c r="E2154" s="4"/>
    </row>
    <row r="2155" spans="5:5" x14ac:dyDescent="0.35">
      <c r="E2155" s="73"/>
    </row>
    <row r="2156" spans="5:5" x14ac:dyDescent="0.35">
      <c r="E2156" s="4"/>
    </row>
    <row r="2157" spans="5:5" x14ac:dyDescent="0.35">
      <c r="E2157" s="4"/>
    </row>
    <row r="2158" spans="5:5" x14ac:dyDescent="0.35">
      <c r="E2158" s="4"/>
    </row>
    <row r="2159" spans="5:5" x14ac:dyDescent="0.35">
      <c r="E2159" s="4"/>
    </row>
    <row r="2160" spans="5:5" x14ac:dyDescent="0.35">
      <c r="E2160" s="4"/>
    </row>
    <row r="2161" spans="5:5" x14ac:dyDescent="0.35">
      <c r="E2161" s="4"/>
    </row>
    <row r="2162" spans="5:5" x14ac:dyDescent="0.35">
      <c r="E2162" s="73"/>
    </row>
    <row r="2163" spans="5:5" x14ac:dyDescent="0.35">
      <c r="E2163" s="4"/>
    </row>
    <row r="2164" spans="5:5" x14ac:dyDescent="0.35">
      <c r="E2164" s="4"/>
    </row>
    <row r="2165" spans="5:5" x14ac:dyDescent="0.35">
      <c r="E2165" s="4"/>
    </row>
    <row r="2166" spans="5:5" x14ac:dyDescent="0.35">
      <c r="E2166" s="4"/>
    </row>
    <row r="2167" spans="5:5" x14ac:dyDescent="0.35">
      <c r="E2167" s="4"/>
    </row>
    <row r="2168" spans="5:5" x14ac:dyDescent="0.35">
      <c r="E2168" s="4"/>
    </row>
    <row r="2169" spans="5:5" x14ac:dyDescent="0.35">
      <c r="E2169" s="73"/>
    </row>
    <row r="2170" spans="5:5" x14ac:dyDescent="0.35">
      <c r="E2170" s="4"/>
    </row>
    <row r="2171" spans="5:5" x14ac:dyDescent="0.35">
      <c r="E2171" s="4"/>
    </row>
    <row r="2172" spans="5:5" x14ac:dyDescent="0.35">
      <c r="E2172" s="4"/>
    </row>
    <row r="2173" spans="5:5" x14ac:dyDescent="0.35">
      <c r="E2173" s="4"/>
    </row>
    <row r="2174" spans="5:5" x14ac:dyDescent="0.35">
      <c r="E2174" s="4"/>
    </row>
    <row r="2175" spans="5:5" x14ac:dyDescent="0.35">
      <c r="E2175" s="4"/>
    </row>
    <row r="2176" spans="5:5" x14ac:dyDescent="0.35">
      <c r="E2176" s="73"/>
    </row>
    <row r="2177" spans="5:5" x14ac:dyDescent="0.35">
      <c r="E2177" s="4"/>
    </row>
    <row r="2178" spans="5:5" x14ac:dyDescent="0.35">
      <c r="E2178" s="4"/>
    </row>
    <row r="2179" spans="5:5" x14ac:dyDescent="0.35">
      <c r="E2179" s="4"/>
    </row>
    <row r="2180" spans="5:5" x14ac:dyDescent="0.35">
      <c r="E2180" s="4"/>
    </row>
    <row r="2181" spans="5:5" x14ac:dyDescent="0.35">
      <c r="E2181" s="4"/>
    </row>
    <row r="2182" spans="5:5" x14ac:dyDescent="0.35">
      <c r="E2182" s="4"/>
    </row>
    <row r="2183" spans="5:5" x14ac:dyDescent="0.35">
      <c r="E2183" s="73"/>
    </row>
    <row r="2184" spans="5:5" x14ac:dyDescent="0.35">
      <c r="E2184" s="4"/>
    </row>
    <row r="2185" spans="5:5" x14ac:dyDescent="0.35">
      <c r="E2185" s="4"/>
    </row>
    <row r="2186" spans="5:5" x14ac:dyDescent="0.35">
      <c r="E2186" s="4"/>
    </row>
    <row r="2187" spans="5:5" x14ac:dyDescent="0.35">
      <c r="E2187" s="4"/>
    </row>
    <row r="2188" spans="5:5" x14ac:dyDescent="0.35">
      <c r="E2188" s="4"/>
    </row>
    <row r="2189" spans="5:5" x14ac:dyDescent="0.35">
      <c r="E2189" s="4"/>
    </row>
    <row r="2190" spans="5:5" x14ac:dyDescent="0.35">
      <c r="E2190" s="73"/>
    </row>
    <row r="2191" spans="5:5" x14ac:dyDescent="0.35">
      <c r="E2191" s="4"/>
    </row>
    <row r="2192" spans="5:5" x14ac:dyDescent="0.35">
      <c r="E2192" s="4"/>
    </row>
    <row r="2193" spans="5:5" x14ac:dyDescent="0.35">
      <c r="E2193" s="4"/>
    </row>
    <row r="2194" spans="5:5" x14ac:dyDescent="0.35">
      <c r="E2194" s="4"/>
    </row>
    <row r="2195" spans="5:5" x14ac:dyDescent="0.35">
      <c r="E2195" s="4"/>
    </row>
    <row r="2196" spans="5:5" x14ac:dyDescent="0.35">
      <c r="E2196" s="4"/>
    </row>
    <row r="2197" spans="5:5" x14ac:dyDescent="0.35">
      <c r="E2197" s="73"/>
    </row>
    <row r="2198" spans="5:5" x14ac:dyDescent="0.35">
      <c r="E2198" s="4"/>
    </row>
    <row r="2199" spans="5:5" x14ac:dyDescent="0.35">
      <c r="E2199" s="4"/>
    </row>
    <row r="2200" spans="5:5" x14ac:dyDescent="0.35">
      <c r="E2200" s="4"/>
    </row>
    <row r="2201" spans="5:5" x14ac:dyDescent="0.35">
      <c r="E2201" s="4"/>
    </row>
    <row r="2202" spans="5:5" x14ac:dyDescent="0.35">
      <c r="E2202" s="4"/>
    </row>
    <row r="2203" spans="5:5" x14ac:dyDescent="0.35">
      <c r="E2203" s="4"/>
    </row>
    <row r="2204" spans="5:5" x14ac:dyDescent="0.35">
      <c r="E2204" s="73"/>
    </row>
    <row r="2205" spans="5:5" x14ac:dyDescent="0.35">
      <c r="E2205" s="4"/>
    </row>
    <row r="2206" spans="5:5" x14ac:dyDescent="0.35">
      <c r="E2206" s="4"/>
    </row>
    <row r="2207" spans="5:5" x14ac:dyDescent="0.35">
      <c r="E2207" s="4"/>
    </row>
    <row r="2208" spans="5:5" x14ac:dyDescent="0.35">
      <c r="E2208" s="4"/>
    </row>
    <row r="2209" spans="5:5" x14ac:dyDescent="0.35">
      <c r="E2209" s="4"/>
    </row>
    <row r="2210" spans="5:5" x14ac:dyDescent="0.35">
      <c r="E2210" s="4"/>
    </row>
    <row r="2211" spans="5:5" x14ac:dyDescent="0.35">
      <c r="E2211" s="73"/>
    </row>
    <row r="2212" spans="5:5" x14ac:dyDescent="0.35">
      <c r="E2212" s="4"/>
    </row>
    <row r="2213" spans="5:5" x14ac:dyDescent="0.35">
      <c r="E2213" s="4"/>
    </row>
    <row r="2214" spans="5:5" x14ac:dyDescent="0.35">
      <c r="E2214" s="4"/>
    </row>
    <row r="2215" spans="5:5" x14ac:dyDescent="0.35">
      <c r="E2215" s="4"/>
    </row>
    <row r="2216" spans="5:5" x14ac:dyDescent="0.35">
      <c r="E2216" s="4"/>
    </row>
    <row r="2217" spans="5:5" x14ac:dyDescent="0.35">
      <c r="E2217" s="4"/>
    </row>
    <row r="2218" spans="5:5" x14ac:dyDescent="0.35">
      <c r="E2218" s="73"/>
    </row>
    <row r="2219" spans="5:5" x14ac:dyDescent="0.35">
      <c r="E2219" s="4"/>
    </row>
    <row r="2220" spans="5:5" x14ac:dyDescent="0.35">
      <c r="E2220" s="4"/>
    </row>
    <row r="2221" spans="5:5" x14ac:dyDescent="0.35">
      <c r="E2221" s="4"/>
    </row>
    <row r="2222" spans="5:5" x14ac:dyDescent="0.35">
      <c r="E2222" s="4"/>
    </row>
    <row r="2223" spans="5:5" x14ac:dyDescent="0.35">
      <c r="E2223" s="4"/>
    </row>
    <row r="2224" spans="5:5" x14ac:dyDescent="0.35">
      <c r="E2224" s="4"/>
    </row>
    <row r="2225" spans="5:5" x14ac:dyDescent="0.35">
      <c r="E2225" s="73"/>
    </row>
    <row r="2226" spans="5:5" x14ac:dyDescent="0.35">
      <c r="E2226" s="4"/>
    </row>
    <row r="2227" spans="5:5" x14ac:dyDescent="0.35">
      <c r="E2227" s="4"/>
    </row>
    <row r="2228" spans="5:5" x14ac:dyDescent="0.35">
      <c r="E2228" s="4"/>
    </row>
    <row r="2229" spans="5:5" x14ac:dyDescent="0.35">
      <c r="E2229" s="4"/>
    </row>
    <row r="2230" spans="5:5" x14ac:dyDescent="0.35">
      <c r="E2230" s="4"/>
    </row>
    <row r="2231" spans="5:5" x14ac:dyDescent="0.35">
      <c r="E2231" s="4"/>
    </row>
    <row r="2232" spans="5:5" x14ac:dyDescent="0.35">
      <c r="E2232" s="73"/>
    </row>
    <row r="2233" spans="5:5" x14ac:dyDescent="0.35">
      <c r="E2233" s="4"/>
    </row>
    <row r="2234" spans="5:5" x14ac:dyDescent="0.35">
      <c r="E2234" s="4"/>
    </row>
    <row r="2235" spans="5:5" x14ac:dyDescent="0.35">
      <c r="E2235" s="4"/>
    </row>
    <row r="2236" spans="5:5" x14ac:dyDescent="0.35">
      <c r="E2236" s="4"/>
    </row>
    <row r="2237" spans="5:5" x14ac:dyDescent="0.35">
      <c r="E2237" s="4"/>
    </row>
    <row r="2238" spans="5:5" x14ac:dyDescent="0.35">
      <c r="E2238" s="4"/>
    </row>
    <row r="2239" spans="5:5" x14ac:dyDescent="0.35">
      <c r="E2239" s="73"/>
    </row>
    <row r="2240" spans="5:5" x14ac:dyDescent="0.35">
      <c r="E2240" s="4"/>
    </row>
    <row r="2241" spans="5:5" x14ac:dyDescent="0.35">
      <c r="E2241" s="4"/>
    </row>
    <row r="2242" spans="5:5" x14ac:dyDescent="0.35">
      <c r="E2242" s="4"/>
    </row>
    <row r="2243" spans="5:5" x14ac:dyDescent="0.35">
      <c r="E2243" s="4"/>
    </row>
    <row r="2244" spans="5:5" x14ac:dyDescent="0.35">
      <c r="E2244" s="4"/>
    </row>
    <row r="2245" spans="5:5" x14ac:dyDescent="0.35">
      <c r="E2245" s="4"/>
    </row>
    <row r="2246" spans="5:5" x14ac:dyDescent="0.35">
      <c r="E2246" s="73"/>
    </row>
    <row r="2247" spans="5:5" x14ac:dyDescent="0.35">
      <c r="E2247" s="4"/>
    </row>
    <row r="2248" spans="5:5" x14ac:dyDescent="0.35">
      <c r="E2248" s="4"/>
    </row>
    <row r="2249" spans="5:5" x14ac:dyDescent="0.35">
      <c r="E2249" s="4"/>
    </row>
    <row r="2250" spans="5:5" x14ac:dyDescent="0.35">
      <c r="E2250" s="4"/>
    </row>
    <row r="2251" spans="5:5" x14ac:dyDescent="0.35">
      <c r="E2251" s="4"/>
    </row>
    <row r="2252" spans="5:5" x14ac:dyDescent="0.35">
      <c r="E2252" s="4"/>
    </row>
    <row r="2253" spans="5:5" x14ac:dyDescent="0.35">
      <c r="E2253" s="73"/>
    </row>
    <row r="2254" spans="5:5" x14ac:dyDescent="0.35">
      <c r="E2254" s="4"/>
    </row>
    <row r="2255" spans="5:5" x14ac:dyDescent="0.35">
      <c r="E2255" s="4"/>
    </row>
    <row r="2256" spans="5:5" x14ac:dyDescent="0.35">
      <c r="E2256" s="4"/>
    </row>
    <row r="2257" spans="5:5" x14ac:dyDescent="0.35">
      <c r="E2257" s="4"/>
    </row>
    <row r="2258" spans="5:5" x14ac:dyDescent="0.35">
      <c r="E2258" s="4"/>
    </row>
    <row r="2259" spans="5:5" x14ac:dyDescent="0.35">
      <c r="E2259" s="4"/>
    </row>
    <row r="2260" spans="5:5" x14ac:dyDescent="0.35">
      <c r="E2260" s="73"/>
    </row>
    <row r="2261" spans="5:5" x14ac:dyDescent="0.35">
      <c r="E2261" s="4"/>
    </row>
    <row r="2262" spans="5:5" x14ac:dyDescent="0.35">
      <c r="E2262" s="4"/>
    </row>
    <row r="2263" spans="5:5" x14ac:dyDescent="0.35">
      <c r="E2263" s="4"/>
    </row>
    <row r="2264" spans="5:5" x14ac:dyDescent="0.35">
      <c r="E2264" s="4"/>
    </row>
    <row r="2265" spans="5:5" x14ac:dyDescent="0.35">
      <c r="E2265" s="4"/>
    </row>
    <row r="2266" spans="5:5" x14ac:dyDescent="0.35">
      <c r="E2266" s="4"/>
    </row>
    <row r="2267" spans="5:5" x14ac:dyDescent="0.35">
      <c r="E2267" s="73"/>
    </row>
    <row r="2268" spans="5:5" x14ac:dyDescent="0.35">
      <c r="E2268" s="4"/>
    </row>
    <row r="2269" spans="5:5" x14ac:dyDescent="0.35">
      <c r="E2269" s="4"/>
    </row>
    <row r="2270" spans="5:5" x14ac:dyDescent="0.35">
      <c r="E2270" s="4"/>
    </row>
    <row r="2271" spans="5:5" x14ac:dyDescent="0.35">
      <c r="E2271" s="4"/>
    </row>
    <row r="2272" spans="5:5" x14ac:dyDescent="0.35">
      <c r="E2272" s="4"/>
    </row>
    <row r="2273" spans="5:5" x14ac:dyDescent="0.35">
      <c r="E2273" s="4"/>
    </row>
    <row r="2274" spans="5:5" x14ac:dyDescent="0.35">
      <c r="E2274" s="73"/>
    </row>
    <row r="2275" spans="5:5" x14ac:dyDescent="0.35">
      <c r="E2275" s="4"/>
    </row>
    <row r="2276" spans="5:5" x14ac:dyDescent="0.35">
      <c r="E2276" s="4"/>
    </row>
    <row r="2277" spans="5:5" x14ac:dyDescent="0.35">
      <c r="E2277" s="4"/>
    </row>
    <row r="2278" spans="5:5" x14ac:dyDescent="0.35">
      <c r="E2278" s="4"/>
    </row>
    <row r="2279" spans="5:5" x14ac:dyDescent="0.35">
      <c r="E2279" s="4"/>
    </row>
    <row r="2280" spans="5:5" x14ac:dyDescent="0.35">
      <c r="E2280" s="4"/>
    </row>
    <row r="2281" spans="5:5" x14ac:dyDescent="0.35">
      <c r="E2281" s="73"/>
    </row>
    <row r="2282" spans="5:5" x14ac:dyDescent="0.35">
      <c r="E2282" s="4"/>
    </row>
    <row r="2283" spans="5:5" x14ac:dyDescent="0.35">
      <c r="E2283" s="4"/>
    </row>
    <row r="2284" spans="5:5" x14ac:dyDescent="0.35">
      <c r="E2284" s="4"/>
    </row>
    <row r="2285" spans="5:5" x14ac:dyDescent="0.35">
      <c r="E2285" s="4"/>
    </row>
    <row r="2286" spans="5:5" x14ac:dyDescent="0.35">
      <c r="E2286" s="4"/>
    </row>
    <row r="2287" spans="5:5" x14ac:dyDescent="0.35">
      <c r="E2287" s="4"/>
    </row>
    <row r="2288" spans="5:5" x14ac:dyDescent="0.35">
      <c r="E2288" s="73"/>
    </row>
    <row r="2289" spans="5:5" x14ac:dyDescent="0.35">
      <c r="E2289" s="4"/>
    </row>
    <row r="2290" spans="5:5" x14ac:dyDescent="0.35">
      <c r="E2290" s="4"/>
    </row>
    <row r="2291" spans="5:5" x14ac:dyDescent="0.35">
      <c r="E2291" s="4"/>
    </row>
    <row r="2292" spans="5:5" x14ac:dyDescent="0.35">
      <c r="E2292" s="4"/>
    </row>
    <row r="2293" spans="5:5" x14ac:dyDescent="0.35">
      <c r="E2293" s="4"/>
    </row>
    <row r="2294" spans="5:5" x14ac:dyDescent="0.35">
      <c r="E2294" s="4"/>
    </row>
    <row r="2295" spans="5:5" x14ac:dyDescent="0.35">
      <c r="E2295" s="73"/>
    </row>
    <row r="2296" spans="5:5" x14ac:dyDescent="0.35">
      <c r="E2296" s="4"/>
    </row>
    <row r="2297" spans="5:5" x14ac:dyDescent="0.35">
      <c r="E2297" s="4"/>
    </row>
    <row r="2298" spans="5:5" x14ac:dyDescent="0.35">
      <c r="E2298" s="4"/>
    </row>
    <row r="2299" spans="5:5" x14ac:dyDescent="0.35">
      <c r="E2299" s="4"/>
    </row>
    <row r="2300" spans="5:5" x14ac:dyDescent="0.35">
      <c r="E2300" s="4"/>
    </row>
    <row r="2301" spans="5:5" x14ac:dyDescent="0.35">
      <c r="E2301" s="4"/>
    </row>
    <row r="2302" spans="5:5" x14ac:dyDescent="0.35">
      <c r="E2302" s="73"/>
    </row>
    <row r="2303" spans="5:5" x14ac:dyDescent="0.35">
      <c r="E2303" s="4"/>
    </row>
    <row r="2304" spans="5:5" x14ac:dyDescent="0.35">
      <c r="E2304" s="4"/>
    </row>
    <row r="2305" spans="5:5" x14ac:dyDescent="0.35">
      <c r="E2305" s="4"/>
    </row>
    <row r="2306" spans="5:5" x14ac:dyDescent="0.35">
      <c r="E2306" s="4"/>
    </row>
    <row r="2307" spans="5:5" x14ac:dyDescent="0.35">
      <c r="E2307" s="4"/>
    </row>
    <row r="2308" spans="5:5" x14ac:dyDescent="0.35">
      <c r="E2308" s="4"/>
    </row>
    <row r="2309" spans="5:5" x14ac:dyDescent="0.35">
      <c r="E2309" s="73"/>
    </row>
    <row r="2310" spans="5:5" x14ac:dyDescent="0.35">
      <c r="E2310" s="4"/>
    </row>
    <row r="2311" spans="5:5" x14ac:dyDescent="0.35">
      <c r="E2311" s="4"/>
    </row>
    <row r="2312" spans="5:5" x14ac:dyDescent="0.35">
      <c r="E2312" s="4"/>
    </row>
    <row r="2313" spans="5:5" x14ac:dyDescent="0.35">
      <c r="E2313" s="4"/>
    </row>
    <row r="2314" spans="5:5" x14ac:dyDescent="0.35">
      <c r="E2314" s="4"/>
    </row>
    <row r="2315" spans="5:5" x14ac:dyDescent="0.35">
      <c r="E2315" s="4"/>
    </row>
    <row r="2316" spans="5:5" x14ac:dyDescent="0.35">
      <c r="E2316" s="73"/>
    </row>
    <row r="2317" spans="5:5" x14ac:dyDescent="0.35">
      <c r="E2317" s="4"/>
    </row>
    <row r="2318" spans="5:5" x14ac:dyDescent="0.35">
      <c r="E2318" s="4"/>
    </row>
    <row r="2319" spans="5:5" x14ac:dyDescent="0.35">
      <c r="E2319" s="4"/>
    </row>
    <row r="2320" spans="5:5" x14ac:dyDescent="0.35">
      <c r="E2320" s="4"/>
    </row>
    <row r="2321" spans="5:5" x14ac:dyDescent="0.35">
      <c r="E2321" s="4"/>
    </row>
    <row r="2322" spans="5:5" x14ac:dyDescent="0.35">
      <c r="E2322" s="4"/>
    </row>
    <row r="2323" spans="5:5" x14ac:dyDescent="0.35">
      <c r="E2323" s="73"/>
    </row>
    <row r="2324" spans="5:5" x14ac:dyDescent="0.35">
      <c r="E2324" s="4"/>
    </row>
    <row r="2325" spans="5:5" x14ac:dyDescent="0.35">
      <c r="E2325" s="4"/>
    </row>
    <row r="2326" spans="5:5" x14ac:dyDescent="0.35">
      <c r="E2326" s="4"/>
    </row>
    <row r="2327" spans="5:5" x14ac:dyDescent="0.35">
      <c r="E2327" s="4"/>
    </row>
    <row r="2328" spans="5:5" x14ac:dyDescent="0.35">
      <c r="E2328" s="4"/>
    </row>
    <row r="2329" spans="5:5" x14ac:dyDescent="0.35">
      <c r="E2329" s="4"/>
    </row>
    <row r="2330" spans="5:5" x14ac:dyDescent="0.35">
      <c r="E2330" s="73"/>
    </row>
    <row r="2331" spans="5:5" x14ac:dyDescent="0.35">
      <c r="E2331" s="4"/>
    </row>
    <row r="2332" spans="5:5" x14ac:dyDescent="0.35">
      <c r="E2332" s="4"/>
    </row>
    <row r="2333" spans="5:5" x14ac:dyDescent="0.35">
      <c r="E2333" s="4"/>
    </row>
    <row r="2334" spans="5:5" x14ac:dyDescent="0.35">
      <c r="E2334" s="4"/>
    </row>
    <row r="2335" spans="5:5" x14ac:dyDescent="0.35">
      <c r="E2335" s="4"/>
    </row>
    <row r="2336" spans="5:5" x14ac:dyDescent="0.35">
      <c r="E2336" s="4"/>
    </row>
    <row r="2337" spans="5:5" x14ac:dyDescent="0.35">
      <c r="E2337" s="73"/>
    </row>
    <row r="2338" spans="5:5" x14ac:dyDescent="0.35">
      <c r="E2338" s="4"/>
    </row>
    <row r="2339" spans="5:5" x14ac:dyDescent="0.35">
      <c r="E2339" s="4"/>
    </row>
    <row r="2340" spans="5:5" x14ac:dyDescent="0.35">
      <c r="E2340" s="4"/>
    </row>
    <row r="2341" spans="5:5" x14ac:dyDescent="0.35">
      <c r="E2341" s="4"/>
    </row>
    <row r="2342" spans="5:5" x14ac:dyDescent="0.35">
      <c r="E2342" s="4"/>
    </row>
    <row r="2343" spans="5:5" x14ac:dyDescent="0.35">
      <c r="E2343" s="4"/>
    </row>
    <row r="2344" spans="5:5" x14ac:dyDescent="0.35">
      <c r="E2344" s="73"/>
    </row>
    <row r="2345" spans="5:5" x14ac:dyDescent="0.35">
      <c r="E2345" s="4"/>
    </row>
    <row r="2346" spans="5:5" x14ac:dyDescent="0.35">
      <c r="E2346" s="4"/>
    </row>
    <row r="2347" spans="5:5" x14ac:dyDescent="0.35">
      <c r="E2347" s="4"/>
    </row>
    <row r="2348" spans="5:5" x14ac:dyDescent="0.35">
      <c r="E2348" s="4"/>
    </row>
    <row r="2349" spans="5:5" x14ac:dyDescent="0.35">
      <c r="E2349" s="4"/>
    </row>
    <row r="2350" spans="5:5" x14ac:dyDescent="0.35">
      <c r="E2350" s="4"/>
    </row>
    <row r="2351" spans="5:5" x14ac:dyDescent="0.35">
      <c r="E2351" s="73"/>
    </row>
    <row r="2352" spans="5:5" x14ac:dyDescent="0.35">
      <c r="E2352" s="4"/>
    </row>
    <row r="2353" spans="5:5" x14ac:dyDescent="0.35">
      <c r="E2353" s="4"/>
    </row>
    <row r="2354" spans="5:5" x14ac:dyDescent="0.35">
      <c r="E2354" s="4"/>
    </row>
    <row r="2355" spans="5:5" x14ac:dyDescent="0.35">
      <c r="E2355" s="4"/>
    </row>
    <row r="2356" spans="5:5" x14ac:dyDescent="0.35">
      <c r="E2356" s="4"/>
    </row>
    <row r="2357" spans="5:5" x14ac:dyDescent="0.35">
      <c r="E2357" s="4"/>
    </row>
    <row r="2358" spans="5:5" x14ac:dyDescent="0.35">
      <c r="E2358" s="73"/>
    </row>
    <row r="2359" spans="5:5" x14ac:dyDescent="0.35">
      <c r="E2359" s="4"/>
    </row>
    <row r="2360" spans="5:5" x14ac:dyDescent="0.35">
      <c r="E2360" s="4"/>
    </row>
    <row r="2361" spans="5:5" x14ac:dyDescent="0.35">
      <c r="E2361" s="4"/>
    </row>
    <row r="2362" spans="5:5" x14ac:dyDescent="0.35">
      <c r="E2362" s="4"/>
    </row>
    <row r="2363" spans="5:5" x14ac:dyDescent="0.35">
      <c r="E2363" s="4"/>
    </row>
    <row r="2364" spans="5:5" x14ac:dyDescent="0.35">
      <c r="E2364" s="4"/>
    </row>
    <row r="2365" spans="5:5" x14ac:dyDescent="0.35">
      <c r="E2365" s="73"/>
    </row>
    <row r="2366" spans="5:5" x14ac:dyDescent="0.35">
      <c r="E2366" s="4"/>
    </row>
    <row r="2367" spans="5:5" x14ac:dyDescent="0.35">
      <c r="E2367" s="4"/>
    </row>
    <row r="2368" spans="5:5" x14ac:dyDescent="0.35">
      <c r="E2368" s="4"/>
    </row>
    <row r="2369" spans="5:5" x14ac:dyDescent="0.35">
      <c r="E2369" s="4"/>
    </row>
    <row r="2370" spans="5:5" x14ac:dyDescent="0.35">
      <c r="E2370" s="4"/>
    </row>
    <row r="2371" spans="5:5" x14ac:dyDescent="0.35">
      <c r="E2371" s="4"/>
    </row>
    <row r="2372" spans="5:5" x14ac:dyDescent="0.35">
      <c r="E2372" s="73"/>
    </row>
    <row r="2373" spans="5:5" x14ac:dyDescent="0.35">
      <c r="E2373" s="4"/>
    </row>
    <row r="2374" spans="5:5" x14ac:dyDescent="0.35">
      <c r="E2374" s="4"/>
    </row>
    <row r="2375" spans="5:5" x14ac:dyDescent="0.35">
      <c r="E2375" s="4"/>
    </row>
    <row r="2376" spans="5:5" x14ac:dyDescent="0.35">
      <c r="E2376" s="4"/>
    </row>
    <row r="2377" spans="5:5" x14ac:dyDescent="0.35">
      <c r="E2377" s="4"/>
    </row>
    <row r="2378" spans="5:5" x14ac:dyDescent="0.35">
      <c r="E2378" s="4"/>
    </row>
    <row r="2379" spans="5:5" x14ac:dyDescent="0.35">
      <c r="E2379" s="73"/>
    </row>
    <row r="2380" spans="5:5" x14ac:dyDescent="0.35">
      <c r="E2380" s="4"/>
    </row>
    <row r="2381" spans="5:5" x14ac:dyDescent="0.35">
      <c r="E2381" s="4"/>
    </row>
    <row r="2382" spans="5:5" x14ac:dyDescent="0.35">
      <c r="E2382" s="4"/>
    </row>
    <row r="2383" spans="5:5" x14ac:dyDescent="0.35">
      <c r="E2383" s="4"/>
    </row>
    <row r="2384" spans="5:5" x14ac:dyDescent="0.35">
      <c r="E2384" s="4"/>
    </row>
    <row r="2385" spans="5:5" x14ac:dyDescent="0.35">
      <c r="E2385" s="4"/>
    </row>
    <row r="2386" spans="5:5" x14ac:dyDescent="0.35">
      <c r="E2386" s="73"/>
    </row>
    <row r="2387" spans="5:5" x14ac:dyDescent="0.35">
      <c r="E2387" s="4"/>
    </row>
    <row r="2388" spans="5:5" x14ac:dyDescent="0.35">
      <c r="E2388" s="4"/>
    </row>
    <row r="2389" spans="5:5" x14ac:dyDescent="0.35">
      <c r="E2389" s="4"/>
    </row>
    <row r="2390" spans="5:5" x14ac:dyDescent="0.35">
      <c r="E2390" s="4"/>
    </row>
    <row r="2391" spans="5:5" x14ac:dyDescent="0.35">
      <c r="E2391" s="4"/>
    </row>
    <row r="2392" spans="5:5" x14ac:dyDescent="0.35">
      <c r="E2392" s="4"/>
    </row>
    <row r="2393" spans="5:5" x14ac:dyDescent="0.35">
      <c r="E2393" s="73"/>
    </row>
    <row r="2394" spans="5:5" x14ac:dyDescent="0.35">
      <c r="E2394" s="4"/>
    </row>
    <row r="2395" spans="5:5" x14ac:dyDescent="0.35">
      <c r="E2395" s="4"/>
    </row>
    <row r="2396" spans="5:5" x14ac:dyDescent="0.35">
      <c r="E2396" s="4"/>
    </row>
    <row r="2397" spans="5:5" x14ac:dyDescent="0.35">
      <c r="E2397" s="4"/>
    </row>
    <row r="2398" spans="5:5" x14ac:dyDescent="0.35">
      <c r="E2398" s="4"/>
    </row>
    <row r="2399" spans="5:5" x14ac:dyDescent="0.35">
      <c r="E2399" s="4"/>
    </row>
    <row r="2400" spans="5:5" x14ac:dyDescent="0.35">
      <c r="E2400" s="73"/>
    </row>
    <row r="2401" spans="5:5" x14ac:dyDescent="0.35">
      <c r="E2401" s="4"/>
    </row>
    <row r="2402" spans="5:5" x14ac:dyDescent="0.35">
      <c r="E2402" s="4"/>
    </row>
    <row r="2403" spans="5:5" x14ac:dyDescent="0.35">
      <c r="E2403" s="4"/>
    </row>
    <row r="2404" spans="5:5" x14ac:dyDescent="0.35">
      <c r="E2404" s="4"/>
    </row>
    <row r="2405" spans="5:5" x14ac:dyDescent="0.35">
      <c r="E2405" s="4"/>
    </row>
    <row r="2406" spans="5:5" x14ac:dyDescent="0.35">
      <c r="E2406" s="4"/>
    </row>
    <row r="2407" spans="5:5" x14ac:dyDescent="0.35">
      <c r="E2407" s="73"/>
    </row>
    <row r="2408" spans="5:5" x14ac:dyDescent="0.35">
      <c r="E2408" s="4"/>
    </row>
    <row r="2409" spans="5:5" x14ac:dyDescent="0.35">
      <c r="E2409" s="4"/>
    </row>
    <row r="2410" spans="5:5" x14ac:dyDescent="0.35">
      <c r="E2410" s="4"/>
    </row>
    <row r="2411" spans="5:5" x14ac:dyDescent="0.35">
      <c r="E2411" s="4"/>
    </row>
    <row r="2412" spans="5:5" x14ac:dyDescent="0.35">
      <c r="E2412" s="4"/>
    </row>
    <row r="2413" spans="5:5" x14ac:dyDescent="0.35">
      <c r="E2413" s="4"/>
    </row>
    <row r="2414" spans="5:5" x14ac:dyDescent="0.35">
      <c r="E2414" s="73"/>
    </row>
    <row r="2415" spans="5:5" x14ac:dyDescent="0.35">
      <c r="E2415" s="4"/>
    </row>
    <row r="2416" spans="5:5" x14ac:dyDescent="0.35">
      <c r="E2416" s="4"/>
    </row>
    <row r="2417" spans="5:5" x14ac:dyDescent="0.35">
      <c r="E2417" s="4"/>
    </row>
    <row r="2418" spans="5:5" x14ac:dyDescent="0.35">
      <c r="E2418" s="4"/>
    </row>
    <row r="2419" spans="5:5" x14ac:dyDescent="0.35">
      <c r="E2419" s="4"/>
    </row>
    <row r="2420" spans="5:5" x14ac:dyDescent="0.35">
      <c r="E2420" s="4"/>
    </row>
    <row r="2421" spans="5:5" x14ac:dyDescent="0.35">
      <c r="E2421" s="73"/>
    </row>
    <row r="2422" spans="5:5" x14ac:dyDescent="0.35">
      <c r="E2422" s="4"/>
    </row>
    <row r="2423" spans="5:5" x14ac:dyDescent="0.35">
      <c r="E2423" s="4"/>
    </row>
    <row r="2424" spans="5:5" x14ac:dyDescent="0.35">
      <c r="E2424" s="4"/>
    </row>
    <row r="2425" spans="5:5" x14ac:dyDescent="0.35">
      <c r="E2425" s="4"/>
    </row>
    <row r="2426" spans="5:5" x14ac:dyDescent="0.35">
      <c r="E2426" s="4"/>
    </row>
    <row r="2427" spans="5:5" x14ac:dyDescent="0.35">
      <c r="E2427" s="4"/>
    </row>
    <row r="2428" spans="5:5" x14ac:dyDescent="0.35">
      <c r="E2428" s="73"/>
    </row>
    <row r="2429" spans="5:5" x14ac:dyDescent="0.35">
      <c r="E2429" s="4"/>
    </row>
    <row r="2430" spans="5:5" x14ac:dyDescent="0.35">
      <c r="E2430" s="4"/>
    </row>
    <row r="2431" spans="5:5" x14ac:dyDescent="0.35">
      <c r="E2431" s="4"/>
    </row>
    <row r="2432" spans="5:5" x14ac:dyDescent="0.35">
      <c r="E2432" s="4"/>
    </row>
    <row r="2433" spans="5:5" x14ac:dyDescent="0.35">
      <c r="E2433" s="4"/>
    </row>
    <row r="2434" spans="5:5" x14ac:dyDescent="0.35">
      <c r="E2434" s="4"/>
    </row>
    <row r="2435" spans="5:5" x14ac:dyDescent="0.35">
      <c r="E2435" s="73"/>
    </row>
    <row r="2436" spans="5:5" x14ac:dyDescent="0.35">
      <c r="E2436" s="4"/>
    </row>
    <row r="2437" spans="5:5" x14ac:dyDescent="0.35">
      <c r="E2437" s="4"/>
    </row>
    <row r="2438" spans="5:5" x14ac:dyDescent="0.35">
      <c r="E2438" s="4"/>
    </row>
    <row r="2439" spans="5:5" x14ac:dyDescent="0.35">
      <c r="E2439" s="4"/>
    </row>
    <row r="2440" spans="5:5" x14ac:dyDescent="0.35">
      <c r="E2440" s="4"/>
    </row>
    <row r="2441" spans="5:5" x14ac:dyDescent="0.35">
      <c r="E2441" s="4"/>
    </row>
    <row r="2442" spans="5:5" x14ac:dyDescent="0.35">
      <c r="E2442" s="73"/>
    </row>
    <row r="2443" spans="5:5" x14ac:dyDescent="0.35">
      <c r="E2443" s="4"/>
    </row>
    <row r="2444" spans="5:5" x14ac:dyDescent="0.35">
      <c r="E2444" s="4"/>
    </row>
    <row r="2445" spans="5:5" x14ac:dyDescent="0.35">
      <c r="E2445" s="4"/>
    </row>
    <row r="2446" spans="5:5" x14ac:dyDescent="0.35">
      <c r="E2446" s="4"/>
    </row>
    <row r="2447" spans="5:5" x14ac:dyDescent="0.35">
      <c r="E2447" s="4"/>
    </row>
    <row r="2448" spans="5:5" x14ac:dyDescent="0.35">
      <c r="E2448" s="4"/>
    </row>
    <row r="2449" spans="5:5" x14ac:dyDescent="0.35">
      <c r="E2449" s="73"/>
    </row>
    <row r="2450" spans="5:5" x14ac:dyDescent="0.35">
      <c r="E2450" s="4"/>
    </row>
    <row r="2451" spans="5:5" x14ac:dyDescent="0.35">
      <c r="E2451" s="4"/>
    </row>
    <row r="2452" spans="5:5" x14ac:dyDescent="0.35">
      <c r="E2452" s="4"/>
    </row>
    <row r="2453" spans="5:5" x14ac:dyDescent="0.35">
      <c r="E2453" s="4"/>
    </row>
    <row r="2454" spans="5:5" x14ac:dyDescent="0.35">
      <c r="E2454" s="4"/>
    </row>
    <row r="2455" spans="5:5" x14ac:dyDescent="0.35">
      <c r="E2455" s="4"/>
    </row>
    <row r="2456" spans="5:5" x14ac:dyDescent="0.35">
      <c r="E2456" s="73"/>
    </row>
    <row r="2457" spans="5:5" x14ac:dyDescent="0.35">
      <c r="E2457" s="4"/>
    </row>
    <row r="2458" spans="5:5" x14ac:dyDescent="0.35">
      <c r="E2458" s="4"/>
    </row>
    <row r="2459" spans="5:5" x14ac:dyDescent="0.35">
      <c r="E2459" s="4"/>
    </row>
    <row r="2460" spans="5:5" x14ac:dyDescent="0.35">
      <c r="E2460" s="4"/>
    </row>
    <row r="2461" spans="5:5" x14ac:dyDescent="0.35">
      <c r="E2461" s="4"/>
    </row>
    <row r="2462" spans="5:5" x14ac:dyDescent="0.35">
      <c r="E2462" s="4"/>
    </row>
    <row r="2463" spans="5:5" x14ac:dyDescent="0.35">
      <c r="E2463" s="73"/>
    </row>
    <row r="2464" spans="5:5" x14ac:dyDescent="0.35">
      <c r="E2464" s="4"/>
    </row>
    <row r="2465" spans="5:5" x14ac:dyDescent="0.35">
      <c r="E2465" s="4"/>
    </row>
    <row r="2466" spans="5:5" x14ac:dyDescent="0.35">
      <c r="E2466" s="4"/>
    </row>
    <row r="2467" spans="5:5" x14ac:dyDescent="0.35">
      <c r="E2467" s="4"/>
    </row>
    <row r="2468" spans="5:5" x14ac:dyDescent="0.35">
      <c r="E2468" s="4"/>
    </row>
    <row r="2469" spans="5:5" x14ac:dyDescent="0.35">
      <c r="E2469" s="4"/>
    </row>
    <row r="2470" spans="5:5" x14ac:dyDescent="0.35">
      <c r="E2470" s="73"/>
    </row>
    <row r="2471" spans="5:5" x14ac:dyDescent="0.35">
      <c r="E2471" s="4"/>
    </row>
    <row r="2472" spans="5:5" x14ac:dyDescent="0.35">
      <c r="E2472" s="4"/>
    </row>
    <row r="2473" spans="5:5" x14ac:dyDescent="0.35">
      <c r="E2473" s="4"/>
    </row>
    <row r="2474" spans="5:5" x14ac:dyDescent="0.35">
      <c r="E2474" s="4"/>
    </row>
    <row r="2475" spans="5:5" x14ac:dyDescent="0.35">
      <c r="E2475" s="4"/>
    </row>
    <row r="2476" spans="5:5" x14ac:dyDescent="0.35">
      <c r="E2476" s="4"/>
    </row>
    <row r="2477" spans="5:5" x14ac:dyDescent="0.35">
      <c r="E2477" s="73"/>
    </row>
    <row r="2478" spans="5:5" x14ac:dyDescent="0.35">
      <c r="E2478" s="4"/>
    </row>
    <row r="2479" spans="5:5" x14ac:dyDescent="0.35">
      <c r="E2479" s="4"/>
    </row>
    <row r="2480" spans="5:5" x14ac:dyDescent="0.35">
      <c r="E2480" s="4"/>
    </row>
    <row r="2481" spans="5:5" x14ac:dyDescent="0.35">
      <c r="E2481" s="4"/>
    </row>
    <row r="2482" spans="5:5" x14ac:dyDescent="0.35">
      <c r="E2482" s="4"/>
    </row>
    <row r="2483" spans="5:5" x14ac:dyDescent="0.35">
      <c r="E2483" s="4"/>
    </row>
    <row r="2484" spans="5:5" x14ac:dyDescent="0.35">
      <c r="E2484" s="73"/>
    </row>
    <row r="2485" spans="5:5" x14ac:dyDescent="0.35">
      <c r="E2485" s="4"/>
    </row>
    <row r="2486" spans="5:5" x14ac:dyDescent="0.35">
      <c r="E2486" s="4"/>
    </row>
    <row r="2487" spans="5:5" x14ac:dyDescent="0.35">
      <c r="E2487" s="4"/>
    </row>
    <row r="2488" spans="5:5" x14ac:dyDescent="0.35">
      <c r="E2488" s="4"/>
    </row>
    <row r="2489" spans="5:5" x14ac:dyDescent="0.35">
      <c r="E2489" s="4"/>
    </row>
    <row r="2490" spans="5:5" x14ac:dyDescent="0.35">
      <c r="E2490" s="4"/>
    </row>
    <row r="2491" spans="5:5" x14ac:dyDescent="0.35">
      <c r="E2491" s="73"/>
    </row>
    <row r="2492" spans="5:5" x14ac:dyDescent="0.35">
      <c r="E2492" s="4"/>
    </row>
    <row r="2493" spans="5:5" x14ac:dyDescent="0.35">
      <c r="E2493" s="4"/>
    </row>
    <row r="2494" spans="5:5" x14ac:dyDescent="0.35">
      <c r="E2494" s="4"/>
    </row>
    <row r="2495" spans="5:5" x14ac:dyDescent="0.35">
      <c r="E2495" s="4"/>
    </row>
    <row r="2496" spans="5:5" x14ac:dyDescent="0.35">
      <c r="E2496" s="4"/>
    </row>
    <row r="2497" spans="5:5" x14ac:dyDescent="0.35">
      <c r="E2497" s="4"/>
    </row>
    <row r="2498" spans="5:5" x14ac:dyDescent="0.35">
      <c r="E2498" s="73"/>
    </row>
    <row r="2499" spans="5:5" x14ac:dyDescent="0.35">
      <c r="E2499" s="4"/>
    </row>
    <row r="2500" spans="5:5" x14ac:dyDescent="0.35">
      <c r="E2500" s="4"/>
    </row>
    <row r="2501" spans="5:5" x14ac:dyDescent="0.35">
      <c r="E2501" s="4"/>
    </row>
    <row r="2502" spans="5:5" x14ac:dyDescent="0.35">
      <c r="E2502" s="4"/>
    </row>
    <row r="2503" spans="5:5" x14ac:dyDescent="0.35">
      <c r="E2503" s="4"/>
    </row>
    <row r="2504" spans="5:5" x14ac:dyDescent="0.35">
      <c r="E2504" s="4"/>
    </row>
    <row r="2505" spans="5:5" x14ac:dyDescent="0.35">
      <c r="E2505" s="73"/>
    </row>
    <row r="2506" spans="5:5" x14ac:dyDescent="0.35">
      <c r="E2506" s="4"/>
    </row>
    <row r="2507" spans="5:5" x14ac:dyDescent="0.35">
      <c r="E2507" s="4"/>
    </row>
    <row r="2508" spans="5:5" x14ac:dyDescent="0.35">
      <c r="E2508" s="4"/>
    </row>
    <row r="2509" spans="5:5" x14ac:dyDescent="0.35">
      <c r="E2509" s="4"/>
    </row>
    <row r="2510" spans="5:5" x14ac:dyDescent="0.35">
      <c r="E2510" s="4"/>
    </row>
    <row r="2511" spans="5:5" x14ac:dyDescent="0.35">
      <c r="E2511" s="4"/>
    </row>
    <row r="2512" spans="5:5" x14ac:dyDescent="0.35">
      <c r="E2512" s="73"/>
    </row>
    <row r="2513" spans="5:5" x14ac:dyDescent="0.35">
      <c r="E2513" s="4"/>
    </row>
    <row r="2514" spans="5:5" x14ac:dyDescent="0.35">
      <c r="E2514" s="4"/>
    </row>
    <row r="2515" spans="5:5" x14ac:dyDescent="0.35">
      <c r="E2515" s="4"/>
    </row>
    <row r="2516" spans="5:5" x14ac:dyDescent="0.35">
      <c r="E2516" s="4"/>
    </row>
    <row r="2517" spans="5:5" x14ac:dyDescent="0.35">
      <c r="E2517" s="4"/>
    </row>
    <row r="2518" spans="5:5" x14ac:dyDescent="0.35">
      <c r="E2518" s="4"/>
    </row>
    <row r="2519" spans="5:5" x14ac:dyDescent="0.35">
      <c r="E2519" s="73"/>
    </row>
    <row r="2520" spans="5:5" x14ac:dyDescent="0.35">
      <c r="E2520" s="4"/>
    </row>
    <row r="2521" spans="5:5" x14ac:dyDescent="0.35">
      <c r="E2521" s="4"/>
    </row>
    <row r="2522" spans="5:5" x14ac:dyDescent="0.35">
      <c r="E2522" s="4"/>
    </row>
    <row r="2523" spans="5:5" x14ac:dyDescent="0.35">
      <c r="E2523" s="4"/>
    </row>
    <row r="2524" spans="5:5" x14ac:dyDescent="0.35">
      <c r="E2524" s="4"/>
    </row>
    <row r="2525" spans="5:5" x14ac:dyDescent="0.35">
      <c r="E2525" s="4"/>
    </row>
    <row r="2526" spans="5:5" x14ac:dyDescent="0.35">
      <c r="E2526" s="73"/>
    </row>
    <row r="2527" spans="5:5" x14ac:dyDescent="0.35">
      <c r="E2527" s="4"/>
    </row>
    <row r="2528" spans="5:5" x14ac:dyDescent="0.35">
      <c r="E2528" s="4"/>
    </row>
    <row r="2529" spans="5:5" x14ac:dyDescent="0.35">
      <c r="E2529" s="4"/>
    </row>
    <row r="2530" spans="5:5" x14ac:dyDescent="0.35">
      <c r="E2530" s="4"/>
    </row>
    <row r="2531" spans="5:5" x14ac:dyDescent="0.35">
      <c r="E2531" s="4"/>
    </row>
    <row r="2532" spans="5:5" x14ac:dyDescent="0.35">
      <c r="E2532" s="4"/>
    </row>
    <row r="2533" spans="5:5" x14ac:dyDescent="0.35">
      <c r="E2533" s="73"/>
    </row>
    <row r="2534" spans="5:5" x14ac:dyDescent="0.35">
      <c r="E2534" s="4"/>
    </row>
    <row r="2535" spans="5:5" x14ac:dyDescent="0.35">
      <c r="E2535" s="4"/>
    </row>
    <row r="2536" spans="5:5" x14ac:dyDescent="0.35">
      <c r="E2536" s="4"/>
    </row>
    <row r="2537" spans="5:5" x14ac:dyDescent="0.35">
      <c r="E2537" s="4"/>
    </row>
    <row r="2538" spans="5:5" x14ac:dyDescent="0.35">
      <c r="E2538" s="4"/>
    </row>
    <row r="2539" spans="5:5" x14ac:dyDescent="0.35">
      <c r="E2539" s="4"/>
    </row>
    <row r="2540" spans="5:5" x14ac:dyDescent="0.35">
      <c r="E2540" s="73"/>
    </row>
    <row r="2541" spans="5:5" x14ac:dyDescent="0.35">
      <c r="E2541" s="4"/>
    </row>
    <row r="2542" spans="5:5" x14ac:dyDescent="0.35">
      <c r="E2542" s="4"/>
    </row>
    <row r="2543" spans="5:5" x14ac:dyDescent="0.35">
      <c r="E2543" s="4"/>
    </row>
    <row r="2544" spans="5:5" x14ac:dyDescent="0.35">
      <c r="E2544" s="4"/>
    </row>
    <row r="2545" spans="5:5" x14ac:dyDescent="0.35">
      <c r="E2545" s="4"/>
    </row>
    <row r="2546" spans="5:5" x14ac:dyDescent="0.35">
      <c r="E2546" s="4"/>
    </row>
    <row r="2547" spans="5:5" x14ac:dyDescent="0.35">
      <c r="E2547" s="73"/>
    </row>
    <row r="2548" spans="5:5" x14ac:dyDescent="0.35">
      <c r="E2548" s="4"/>
    </row>
    <row r="2549" spans="5:5" x14ac:dyDescent="0.35">
      <c r="E2549" s="4"/>
    </row>
    <row r="2550" spans="5:5" x14ac:dyDescent="0.35">
      <c r="E2550" s="4"/>
    </row>
    <row r="2551" spans="5:5" x14ac:dyDescent="0.35">
      <c r="E2551" s="4"/>
    </row>
    <row r="2552" spans="5:5" x14ac:dyDescent="0.35">
      <c r="E2552" s="4"/>
    </row>
    <row r="2553" spans="5:5" x14ac:dyDescent="0.35">
      <c r="E2553" s="4"/>
    </row>
    <row r="2554" spans="5:5" x14ac:dyDescent="0.35">
      <c r="E2554" s="73"/>
    </row>
    <row r="2555" spans="5:5" x14ac:dyDescent="0.35">
      <c r="E2555" s="4"/>
    </row>
    <row r="2556" spans="5:5" x14ac:dyDescent="0.35">
      <c r="E2556" s="4"/>
    </row>
    <row r="2557" spans="5:5" x14ac:dyDescent="0.35">
      <c r="E2557" s="4"/>
    </row>
    <row r="2558" spans="5:5" x14ac:dyDescent="0.35">
      <c r="E2558" s="4"/>
    </row>
    <row r="2559" spans="5:5" x14ac:dyDescent="0.35">
      <c r="E2559" s="4"/>
    </row>
    <row r="2560" spans="5:5" x14ac:dyDescent="0.35">
      <c r="E2560" s="4"/>
    </row>
    <row r="2561" spans="5:5" x14ac:dyDescent="0.35">
      <c r="E2561" s="73"/>
    </row>
    <row r="2562" spans="5:5" x14ac:dyDescent="0.35">
      <c r="E2562" s="4"/>
    </row>
    <row r="2563" spans="5:5" x14ac:dyDescent="0.35">
      <c r="E2563" s="4"/>
    </row>
    <row r="2564" spans="5:5" x14ac:dyDescent="0.35">
      <c r="E2564" s="4"/>
    </row>
    <row r="2565" spans="5:5" x14ac:dyDescent="0.35">
      <c r="E2565" s="4"/>
    </row>
    <row r="2566" spans="5:5" x14ac:dyDescent="0.35">
      <c r="E2566" s="4"/>
    </row>
    <row r="2567" spans="5:5" x14ac:dyDescent="0.35">
      <c r="E2567" s="4"/>
    </row>
    <row r="2568" spans="5:5" x14ac:dyDescent="0.35">
      <c r="E2568" s="73"/>
    </row>
    <row r="2569" spans="5:5" x14ac:dyDescent="0.35">
      <c r="E2569" s="4"/>
    </row>
    <row r="2570" spans="5:5" x14ac:dyDescent="0.35">
      <c r="E2570" s="4"/>
    </row>
    <row r="2571" spans="5:5" x14ac:dyDescent="0.35">
      <c r="E2571" s="4"/>
    </row>
    <row r="2572" spans="5:5" x14ac:dyDescent="0.35">
      <c r="E2572" s="4"/>
    </row>
    <row r="2573" spans="5:5" x14ac:dyDescent="0.35">
      <c r="E2573" s="4"/>
    </row>
    <row r="2574" spans="5:5" x14ac:dyDescent="0.35">
      <c r="E2574" s="4"/>
    </row>
    <row r="2575" spans="5:5" x14ac:dyDescent="0.35">
      <c r="E2575" s="73"/>
    </row>
    <row r="2576" spans="5:5" x14ac:dyDescent="0.35">
      <c r="E2576" s="4"/>
    </row>
    <row r="2577" spans="5:5" x14ac:dyDescent="0.35">
      <c r="E2577" s="4"/>
    </row>
    <row r="2578" spans="5:5" x14ac:dyDescent="0.35">
      <c r="E2578" s="4"/>
    </row>
    <row r="2579" spans="5:5" x14ac:dyDescent="0.35">
      <c r="E2579" s="4"/>
    </row>
    <row r="2580" spans="5:5" x14ac:dyDescent="0.35">
      <c r="E2580" s="4"/>
    </row>
    <row r="2581" spans="5:5" x14ac:dyDescent="0.35">
      <c r="E2581" s="4"/>
    </row>
    <row r="2582" spans="5:5" x14ac:dyDescent="0.35">
      <c r="E2582" s="73"/>
    </row>
    <row r="2583" spans="5:5" x14ac:dyDescent="0.35">
      <c r="E2583" s="4"/>
    </row>
    <row r="2584" spans="5:5" x14ac:dyDescent="0.35">
      <c r="E2584" s="4"/>
    </row>
    <row r="2585" spans="5:5" x14ac:dyDescent="0.35">
      <c r="E2585" s="4"/>
    </row>
    <row r="2586" spans="5:5" x14ac:dyDescent="0.35">
      <c r="E2586" s="4"/>
    </row>
    <row r="2587" spans="5:5" x14ac:dyDescent="0.35">
      <c r="E2587" s="4"/>
    </row>
    <row r="2588" spans="5:5" x14ac:dyDescent="0.35">
      <c r="E2588" s="4"/>
    </row>
    <row r="2589" spans="5:5" x14ac:dyDescent="0.35">
      <c r="E2589" s="73"/>
    </row>
    <row r="2590" spans="5:5" x14ac:dyDescent="0.35">
      <c r="E2590" s="4"/>
    </row>
    <row r="2591" spans="5:5" x14ac:dyDescent="0.35">
      <c r="E2591" s="4"/>
    </row>
    <row r="2592" spans="5:5" x14ac:dyDescent="0.35">
      <c r="E2592" s="4"/>
    </row>
    <row r="2593" spans="5:5" x14ac:dyDescent="0.35">
      <c r="E2593" s="4"/>
    </row>
    <row r="2594" spans="5:5" x14ac:dyDescent="0.35">
      <c r="E2594" s="4"/>
    </row>
    <row r="2595" spans="5:5" x14ac:dyDescent="0.35">
      <c r="E2595" s="4"/>
    </row>
    <row r="2596" spans="5:5" x14ac:dyDescent="0.35">
      <c r="E2596" s="73"/>
    </row>
    <row r="2597" spans="5:5" x14ac:dyDescent="0.35">
      <c r="E2597" s="4"/>
    </row>
    <row r="2598" spans="5:5" x14ac:dyDescent="0.35">
      <c r="E2598" s="4"/>
    </row>
    <row r="2599" spans="5:5" x14ac:dyDescent="0.35">
      <c r="E2599" s="4"/>
    </row>
    <row r="2600" spans="5:5" x14ac:dyDescent="0.35">
      <c r="E2600" s="4"/>
    </row>
    <row r="2601" spans="5:5" x14ac:dyDescent="0.35">
      <c r="E2601" s="4"/>
    </row>
    <row r="2602" spans="5:5" x14ac:dyDescent="0.35">
      <c r="E2602" s="4"/>
    </row>
    <row r="2603" spans="5:5" x14ac:dyDescent="0.35">
      <c r="E2603" s="73"/>
    </row>
    <row r="2604" spans="5:5" x14ac:dyDescent="0.35">
      <c r="E2604" s="4"/>
    </row>
    <row r="2605" spans="5:5" x14ac:dyDescent="0.35">
      <c r="E2605" s="4"/>
    </row>
    <row r="2606" spans="5:5" x14ac:dyDescent="0.35">
      <c r="E2606" s="4"/>
    </row>
    <row r="2607" spans="5:5" x14ac:dyDescent="0.35">
      <c r="E2607" s="4"/>
    </row>
    <row r="2608" spans="5:5" x14ac:dyDescent="0.35">
      <c r="E2608" s="4"/>
    </row>
    <row r="2609" spans="5:5" x14ac:dyDescent="0.35">
      <c r="E2609" s="4"/>
    </row>
    <row r="2610" spans="5:5" x14ac:dyDescent="0.35">
      <c r="E2610" s="73"/>
    </row>
    <row r="2611" spans="5:5" x14ac:dyDescent="0.35">
      <c r="E2611" s="4"/>
    </row>
    <row r="2612" spans="5:5" x14ac:dyDescent="0.35">
      <c r="E2612" s="4"/>
    </row>
    <row r="2613" spans="5:5" x14ac:dyDescent="0.35">
      <c r="E2613" s="4"/>
    </row>
    <row r="2614" spans="5:5" x14ac:dyDescent="0.35">
      <c r="E2614" s="4"/>
    </row>
    <row r="2615" spans="5:5" x14ac:dyDescent="0.35">
      <c r="E2615" s="4"/>
    </row>
    <row r="2616" spans="5:5" x14ac:dyDescent="0.35">
      <c r="E2616" s="4"/>
    </row>
    <row r="2617" spans="5:5" x14ac:dyDescent="0.35">
      <c r="E2617" s="73"/>
    </row>
    <row r="2618" spans="5:5" x14ac:dyDescent="0.35">
      <c r="E2618" s="4"/>
    </row>
    <row r="2619" spans="5:5" x14ac:dyDescent="0.35">
      <c r="E2619" s="4"/>
    </row>
    <row r="2620" spans="5:5" x14ac:dyDescent="0.35">
      <c r="E2620" s="4"/>
    </row>
    <row r="2621" spans="5:5" x14ac:dyDescent="0.35">
      <c r="E2621" s="4"/>
    </row>
    <row r="2622" spans="5:5" x14ac:dyDescent="0.35">
      <c r="E2622" s="4"/>
    </row>
    <row r="2623" spans="5:5" x14ac:dyDescent="0.35">
      <c r="E2623" s="4"/>
    </row>
    <row r="2624" spans="5:5" x14ac:dyDescent="0.35">
      <c r="E2624" s="73"/>
    </row>
    <row r="2625" spans="5:5" x14ac:dyDescent="0.35">
      <c r="E2625" s="4"/>
    </row>
    <row r="2626" spans="5:5" x14ac:dyDescent="0.35">
      <c r="E2626" s="4"/>
    </row>
    <row r="2627" spans="5:5" x14ac:dyDescent="0.35">
      <c r="E2627" s="4"/>
    </row>
    <row r="2628" spans="5:5" x14ac:dyDescent="0.35">
      <c r="E2628" s="4"/>
    </row>
    <row r="2629" spans="5:5" x14ac:dyDescent="0.35">
      <c r="E2629" s="4"/>
    </row>
    <row r="2630" spans="5:5" x14ac:dyDescent="0.35">
      <c r="E2630" s="4"/>
    </row>
    <row r="2631" spans="5:5" x14ac:dyDescent="0.35">
      <c r="E2631" s="73"/>
    </row>
    <row r="2632" spans="5:5" x14ac:dyDescent="0.35">
      <c r="E2632" s="4"/>
    </row>
    <row r="2633" spans="5:5" x14ac:dyDescent="0.35">
      <c r="E2633" s="4"/>
    </row>
    <row r="2634" spans="5:5" x14ac:dyDescent="0.35">
      <c r="E2634" s="4"/>
    </row>
    <row r="2635" spans="5:5" x14ac:dyDescent="0.35">
      <c r="E2635" s="4"/>
    </row>
    <row r="2636" spans="5:5" x14ac:dyDescent="0.35">
      <c r="E2636" s="4"/>
    </row>
    <row r="2637" spans="5:5" x14ac:dyDescent="0.35">
      <c r="E2637" s="4"/>
    </row>
    <row r="2638" spans="5:5" x14ac:dyDescent="0.35">
      <c r="E2638" s="73"/>
    </row>
    <row r="2639" spans="5:5" x14ac:dyDescent="0.35">
      <c r="E2639" s="4"/>
    </row>
    <row r="2640" spans="5:5" x14ac:dyDescent="0.35">
      <c r="E2640" s="4"/>
    </row>
    <row r="2641" spans="5:5" x14ac:dyDescent="0.35">
      <c r="E2641" s="4"/>
    </row>
    <row r="2642" spans="5:5" x14ac:dyDescent="0.35">
      <c r="E2642" s="4"/>
    </row>
    <row r="2643" spans="5:5" x14ac:dyDescent="0.35">
      <c r="E2643" s="4"/>
    </row>
    <row r="2644" spans="5:5" x14ac:dyDescent="0.35">
      <c r="E2644" s="4"/>
    </row>
    <row r="2645" spans="5:5" x14ac:dyDescent="0.35">
      <c r="E2645" s="73"/>
    </row>
    <row r="2646" spans="5:5" x14ac:dyDescent="0.35">
      <c r="E2646" s="4"/>
    </row>
    <row r="2647" spans="5:5" x14ac:dyDescent="0.35">
      <c r="E2647" s="4"/>
    </row>
    <row r="2648" spans="5:5" x14ac:dyDescent="0.35">
      <c r="E2648" s="4"/>
    </row>
    <row r="2649" spans="5:5" x14ac:dyDescent="0.35">
      <c r="E2649" s="4"/>
    </row>
    <row r="2650" spans="5:5" x14ac:dyDescent="0.35">
      <c r="E2650" s="4"/>
    </row>
    <row r="2651" spans="5:5" x14ac:dyDescent="0.35">
      <c r="E2651" s="4"/>
    </row>
    <row r="2652" spans="5:5" x14ac:dyDescent="0.35">
      <c r="E2652" s="73"/>
    </row>
    <row r="2653" spans="5:5" x14ac:dyDescent="0.35">
      <c r="E2653" s="4"/>
    </row>
    <row r="2654" spans="5:5" x14ac:dyDescent="0.35">
      <c r="E2654" s="4"/>
    </row>
    <row r="2655" spans="5:5" x14ac:dyDescent="0.35">
      <c r="E2655" s="4"/>
    </row>
    <row r="2656" spans="5:5" x14ac:dyDescent="0.35">
      <c r="E2656" s="4"/>
    </row>
    <row r="2657" spans="5:5" x14ac:dyDescent="0.35">
      <c r="E2657" s="4"/>
    </row>
    <row r="2658" spans="5:5" x14ac:dyDescent="0.35">
      <c r="E2658" s="4"/>
    </row>
    <row r="2659" spans="5:5" x14ac:dyDescent="0.35">
      <c r="E2659" s="73"/>
    </row>
    <row r="2660" spans="5:5" x14ac:dyDescent="0.35">
      <c r="E2660" s="4"/>
    </row>
    <row r="2661" spans="5:5" x14ac:dyDescent="0.35">
      <c r="E2661" s="4"/>
    </row>
    <row r="2662" spans="5:5" x14ac:dyDescent="0.35">
      <c r="E2662" s="4"/>
    </row>
    <row r="2663" spans="5:5" x14ac:dyDescent="0.35">
      <c r="E2663" s="4"/>
    </row>
    <row r="2664" spans="5:5" x14ac:dyDescent="0.35">
      <c r="E2664" s="4"/>
    </row>
    <row r="2665" spans="5:5" x14ac:dyDescent="0.35">
      <c r="E2665" s="4"/>
    </row>
    <row r="2666" spans="5:5" x14ac:dyDescent="0.35">
      <c r="E2666" s="73"/>
    </row>
    <row r="2667" spans="5:5" x14ac:dyDescent="0.35">
      <c r="E2667" s="4"/>
    </row>
    <row r="2668" spans="5:5" x14ac:dyDescent="0.35">
      <c r="E2668" s="4"/>
    </row>
    <row r="2669" spans="5:5" x14ac:dyDescent="0.35">
      <c r="E2669" s="4"/>
    </row>
    <row r="2670" spans="5:5" x14ac:dyDescent="0.35">
      <c r="E2670" s="4"/>
    </row>
    <row r="2671" spans="5:5" x14ac:dyDescent="0.35">
      <c r="E2671" s="4"/>
    </row>
    <row r="2672" spans="5:5" x14ac:dyDescent="0.35">
      <c r="E2672" s="4"/>
    </row>
    <row r="2673" spans="5:5" x14ac:dyDescent="0.35">
      <c r="E2673" s="73"/>
    </row>
    <row r="2674" spans="5:5" x14ac:dyDescent="0.35">
      <c r="E2674" s="4"/>
    </row>
    <row r="2675" spans="5:5" x14ac:dyDescent="0.35">
      <c r="E2675" s="4"/>
    </row>
    <row r="2676" spans="5:5" x14ac:dyDescent="0.35">
      <c r="E2676" s="4"/>
    </row>
    <row r="2677" spans="5:5" x14ac:dyDescent="0.35">
      <c r="E2677" s="4"/>
    </row>
    <row r="2678" spans="5:5" x14ac:dyDescent="0.35">
      <c r="E2678" s="4"/>
    </row>
    <row r="2679" spans="5:5" x14ac:dyDescent="0.35">
      <c r="E2679" s="4"/>
    </row>
    <row r="2680" spans="5:5" x14ac:dyDescent="0.35">
      <c r="E2680" s="73"/>
    </row>
    <row r="2681" spans="5:5" x14ac:dyDescent="0.35">
      <c r="E2681" s="4"/>
    </row>
    <row r="2682" spans="5:5" x14ac:dyDescent="0.35">
      <c r="E2682" s="4"/>
    </row>
    <row r="2683" spans="5:5" x14ac:dyDescent="0.35">
      <c r="E2683" s="4"/>
    </row>
    <row r="2684" spans="5:5" x14ac:dyDescent="0.35">
      <c r="E2684" s="4"/>
    </row>
    <row r="2685" spans="5:5" x14ac:dyDescent="0.35">
      <c r="E2685" s="4"/>
    </row>
    <row r="2686" spans="5:5" x14ac:dyDescent="0.35">
      <c r="E2686" s="4"/>
    </row>
    <row r="2688" spans="5:5" x14ac:dyDescent="0.35">
      <c r="E2688" s="4"/>
    </row>
    <row r="2689" spans="5:5" x14ac:dyDescent="0.35">
      <c r="E2689" s="4"/>
    </row>
    <row r="2690" spans="5:5" x14ac:dyDescent="0.35">
      <c r="E2690" s="4"/>
    </row>
    <row r="2691" spans="5:5" x14ac:dyDescent="0.35">
      <c r="E2691" s="4"/>
    </row>
    <row r="2692" spans="5:5" x14ac:dyDescent="0.35">
      <c r="E2692" s="4"/>
    </row>
    <row r="2693" spans="5:5" x14ac:dyDescent="0.35">
      <c r="E2693" s="4"/>
    </row>
    <row r="2694" spans="5:5" x14ac:dyDescent="0.35">
      <c r="E2694" s="73"/>
    </row>
    <row r="2695" spans="5:5" x14ac:dyDescent="0.35">
      <c r="E2695" s="4"/>
    </row>
    <row r="2696" spans="5:5" x14ac:dyDescent="0.35">
      <c r="E2696" s="4"/>
    </row>
    <row r="2697" spans="5:5" x14ac:dyDescent="0.35">
      <c r="E2697" s="4"/>
    </row>
    <row r="2698" spans="5:5" x14ac:dyDescent="0.35">
      <c r="E2698" s="4"/>
    </row>
    <row r="2699" spans="5:5" x14ac:dyDescent="0.35">
      <c r="E2699" s="4"/>
    </row>
    <row r="2700" spans="5:5" x14ac:dyDescent="0.35">
      <c r="E2700" s="4"/>
    </row>
    <row r="2701" spans="5:5" x14ac:dyDescent="0.35">
      <c r="E2701" s="73"/>
    </row>
    <row r="2702" spans="5:5" x14ac:dyDescent="0.35">
      <c r="E2702" s="4"/>
    </row>
    <row r="2703" spans="5:5" x14ac:dyDescent="0.35">
      <c r="E2703" s="4"/>
    </row>
    <row r="2704" spans="5:5" x14ac:dyDescent="0.35">
      <c r="E2704" s="4"/>
    </row>
    <row r="2705" spans="5:5" x14ac:dyDescent="0.35">
      <c r="E2705" s="4"/>
    </row>
    <row r="2706" spans="5:5" x14ac:dyDescent="0.35">
      <c r="E2706" s="4"/>
    </row>
    <row r="2707" spans="5:5" x14ac:dyDescent="0.35">
      <c r="E2707" s="4"/>
    </row>
    <row r="2708" spans="5:5" x14ac:dyDescent="0.35">
      <c r="E2708" s="73"/>
    </row>
    <row r="2709" spans="5:5" x14ac:dyDescent="0.35">
      <c r="E2709" s="4"/>
    </row>
    <row r="2710" spans="5:5" x14ac:dyDescent="0.35">
      <c r="E2710" s="4"/>
    </row>
    <row r="2711" spans="5:5" x14ac:dyDescent="0.35">
      <c r="E2711" s="4"/>
    </row>
    <row r="2712" spans="5:5" x14ac:dyDescent="0.35">
      <c r="E2712" s="4"/>
    </row>
    <row r="2713" spans="5:5" x14ac:dyDescent="0.35">
      <c r="E2713" s="4"/>
    </row>
    <row r="2714" spans="5:5" x14ac:dyDescent="0.35">
      <c r="E2714" s="4"/>
    </row>
    <row r="2715" spans="5:5" x14ac:dyDescent="0.35">
      <c r="E2715" s="73"/>
    </row>
    <row r="2716" spans="5:5" x14ac:dyDescent="0.35">
      <c r="E2716" s="4"/>
    </row>
    <row r="2717" spans="5:5" x14ac:dyDescent="0.35">
      <c r="E2717" s="4"/>
    </row>
    <row r="2718" spans="5:5" x14ac:dyDescent="0.35">
      <c r="E2718" s="4"/>
    </row>
    <row r="2719" spans="5:5" x14ac:dyDescent="0.35">
      <c r="E2719" s="4"/>
    </row>
    <row r="2720" spans="5:5" x14ac:dyDescent="0.35">
      <c r="E2720" s="4"/>
    </row>
    <row r="2721" spans="5:5" x14ac:dyDescent="0.35">
      <c r="E2721" s="4"/>
    </row>
    <row r="2722" spans="5:5" x14ac:dyDescent="0.35">
      <c r="E2722" s="73"/>
    </row>
    <row r="2723" spans="5:5" x14ac:dyDescent="0.35">
      <c r="E2723" s="4"/>
    </row>
    <row r="2724" spans="5:5" x14ac:dyDescent="0.35">
      <c r="E2724" s="4"/>
    </row>
    <row r="2725" spans="5:5" x14ac:dyDescent="0.35">
      <c r="E2725" s="4"/>
    </row>
    <row r="2726" spans="5:5" x14ac:dyDescent="0.35">
      <c r="E2726" s="4"/>
    </row>
    <row r="2727" spans="5:5" x14ac:dyDescent="0.35">
      <c r="E2727" s="4"/>
    </row>
    <row r="2728" spans="5:5" x14ac:dyDescent="0.35">
      <c r="E2728" s="4"/>
    </row>
    <row r="2729" spans="5:5" x14ac:dyDescent="0.35">
      <c r="E2729" s="73"/>
    </row>
    <row r="2730" spans="5:5" x14ac:dyDescent="0.35">
      <c r="E2730" s="4"/>
    </row>
    <row r="2731" spans="5:5" x14ac:dyDescent="0.35">
      <c r="E2731" s="4"/>
    </row>
    <row r="2732" spans="5:5" x14ac:dyDescent="0.35">
      <c r="E2732" s="4"/>
    </row>
    <row r="2733" spans="5:5" x14ac:dyDescent="0.35">
      <c r="E2733" s="4"/>
    </row>
    <row r="2734" spans="5:5" x14ac:dyDescent="0.35">
      <c r="E2734" s="4"/>
    </row>
    <row r="2735" spans="5:5" x14ac:dyDescent="0.35">
      <c r="E2735" s="4"/>
    </row>
    <row r="2736" spans="5:5" x14ac:dyDescent="0.35">
      <c r="E2736" s="73"/>
    </row>
    <row r="2737" spans="5:5" x14ac:dyDescent="0.35">
      <c r="E2737" s="4"/>
    </row>
    <row r="2738" spans="5:5" x14ac:dyDescent="0.35">
      <c r="E2738" s="4"/>
    </row>
    <row r="2739" spans="5:5" x14ac:dyDescent="0.35">
      <c r="E2739" s="4"/>
    </row>
    <row r="2740" spans="5:5" x14ac:dyDescent="0.35">
      <c r="E2740" s="4"/>
    </row>
    <row r="2741" spans="5:5" x14ac:dyDescent="0.35">
      <c r="E2741" s="4"/>
    </row>
    <row r="2742" spans="5:5" x14ac:dyDescent="0.35">
      <c r="E2742" s="4"/>
    </row>
    <row r="2743" spans="5:5" x14ac:dyDescent="0.35">
      <c r="E2743" s="73"/>
    </row>
    <row r="2744" spans="5:5" x14ac:dyDescent="0.35">
      <c r="E2744" s="4"/>
    </row>
    <row r="2745" spans="5:5" x14ac:dyDescent="0.35">
      <c r="E2745" s="4"/>
    </row>
    <row r="2746" spans="5:5" x14ac:dyDescent="0.35">
      <c r="E2746" s="4"/>
    </row>
    <row r="2747" spans="5:5" x14ac:dyDescent="0.35">
      <c r="E2747" s="4"/>
    </row>
    <row r="2748" spans="5:5" x14ac:dyDescent="0.35">
      <c r="E2748" s="4"/>
    </row>
    <row r="2749" spans="5:5" x14ac:dyDescent="0.35">
      <c r="E2749" s="4"/>
    </row>
    <row r="2750" spans="5:5" x14ac:dyDescent="0.35">
      <c r="E2750" s="73"/>
    </row>
    <row r="2751" spans="5:5" x14ac:dyDescent="0.35">
      <c r="E2751" s="4"/>
    </row>
    <row r="2752" spans="5:5" x14ac:dyDescent="0.35">
      <c r="E2752" s="4"/>
    </row>
    <row r="2753" spans="5:5" x14ac:dyDescent="0.35">
      <c r="E2753" s="4"/>
    </row>
    <row r="2754" spans="5:5" x14ac:dyDescent="0.35">
      <c r="E2754" s="4"/>
    </row>
    <row r="2755" spans="5:5" x14ac:dyDescent="0.35">
      <c r="E2755" s="4"/>
    </row>
    <row r="2756" spans="5:5" x14ac:dyDescent="0.35">
      <c r="E2756" s="4"/>
    </row>
    <row r="2757" spans="5:5" x14ac:dyDescent="0.35">
      <c r="E2757" s="73"/>
    </row>
    <row r="2758" spans="5:5" x14ac:dyDescent="0.35">
      <c r="E2758" s="4"/>
    </row>
    <row r="2759" spans="5:5" x14ac:dyDescent="0.35">
      <c r="E2759" s="4"/>
    </row>
    <row r="2760" spans="5:5" x14ac:dyDescent="0.35">
      <c r="E2760" s="4"/>
    </row>
    <row r="2761" spans="5:5" x14ac:dyDescent="0.35">
      <c r="E2761" s="4"/>
    </row>
    <row r="2762" spans="5:5" x14ac:dyDescent="0.35">
      <c r="E2762" s="4"/>
    </row>
    <row r="2763" spans="5:5" x14ac:dyDescent="0.35">
      <c r="E2763" s="4"/>
    </row>
    <row r="2764" spans="5:5" x14ac:dyDescent="0.35">
      <c r="E2764" s="73"/>
    </row>
    <row r="2765" spans="5:5" x14ac:dyDescent="0.35">
      <c r="E2765" s="4"/>
    </row>
    <row r="2766" spans="5:5" x14ac:dyDescent="0.35">
      <c r="E2766" s="4"/>
    </row>
    <row r="2767" spans="5:5" x14ac:dyDescent="0.35">
      <c r="E2767" s="4"/>
    </row>
    <row r="2768" spans="5:5" x14ac:dyDescent="0.35">
      <c r="E2768" s="4"/>
    </row>
    <row r="2769" spans="5:5" x14ac:dyDescent="0.35">
      <c r="E2769" s="4"/>
    </row>
    <row r="2770" spans="5:5" x14ac:dyDescent="0.35">
      <c r="E2770" s="4"/>
    </row>
    <row r="2771" spans="5:5" x14ac:dyDescent="0.35">
      <c r="E2771" s="73"/>
    </row>
    <row r="2772" spans="5:5" x14ac:dyDescent="0.35">
      <c r="E2772" s="4"/>
    </row>
    <row r="2773" spans="5:5" x14ac:dyDescent="0.35">
      <c r="E2773" s="4"/>
    </row>
    <row r="2774" spans="5:5" x14ac:dyDescent="0.35">
      <c r="E2774" s="4"/>
    </row>
    <row r="2775" spans="5:5" x14ac:dyDescent="0.35">
      <c r="E2775" s="4"/>
    </row>
    <row r="2776" spans="5:5" x14ac:dyDescent="0.35">
      <c r="E2776" s="4"/>
    </row>
    <row r="2777" spans="5:5" x14ac:dyDescent="0.35">
      <c r="E2777" s="4"/>
    </row>
    <row r="2778" spans="5:5" x14ac:dyDescent="0.35">
      <c r="E2778" s="73"/>
    </row>
    <row r="2779" spans="5:5" x14ac:dyDescent="0.35">
      <c r="E2779" s="4"/>
    </row>
    <row r="2780" spans="5:5" x14ac:dyDescent="0.35">
      <c r="E2780" s="4"/>
    </row>
    <row r="2781" spans="5:5" x14ac:dyDescent="0.35">
      <c r="E2781" s="4"/>
    </row>
    <row r="2782" spans="5:5" x14ac:dyDescent="0.35">
      <c r="E2782" s="4"/>
    </row>
    <row r="2783" spans="5:5" x14ac:dyDescent="0.35">
      <c r="E2783" s="4"/>
    </row>
    <row r="2784" spans="5:5" x14ac:dyDescent="0.35">
      <c r="E2784" s="4"/>
    </row>
    <row r="2785" spans="5:5" x14ac:dyDescent="0.35">
      <c r="E2785" s="73"/>
    </row>
    <row r="2786" spans="5:5" x14ac:dyDescent="0.35">
      <c r="E2786" s="4"/>
    </row>
    <row r="2787" spans="5:5" x14ac:dyDescent="0.35">
      <c r="E2787" s="4"/>
    </row>
    <row r="2788" spans="5:5" x14ac:dyDescent="0.35">
      <c r="E2788" s="4"/>
    </row>
    <row r="2789" spans="5:5" x14ac:dyDescent="0.35">
      <c r="E2789" s="4"/>
    </row>
    <row r="2790" spans="5:5" x14ac:dyDescent="0.35">
      <c r="E2790" s="4"/>
    </row>
    <row r="2791" spans="5:5" x14ac:dyDescent="0.35">
      <c r="E2791" s="4"/>
    </row>
    <row r="2792" spans="5:5" x14ac:dyDescent="0.35">
      <c r="E2792" s="73"/>
    </row>
    <row r="2793" spans="5:5" x14ac:dyDescent="0.35">
      <c r="E2793" s="4"/>
    </row>
    <row r="2794" spans="5:5" x14ac:dyDescent="0.35">
      <c r="E2794" s="4"/>
    </row>
    <row r="2795" spans="5:5" x14ac:dyDescent="0.35">
      <c r="E2795" s="4"/>
    </row>
    <row r="2796" spans="5:5" x14ac:dyDescent="0.35">
      <c r="E2796" s="4"/>
    </row>
    <row r="2797" spans="5:5" x14ac:dyDescent="0.35">
      <c r="E2797" s="4"/>
    </row>
    <row r="2798" spans="5:5" x14ac:dyDescent="0.35">
      <c r="E2798" s="4"/>
    </row>
    <row r="2799" spans="5:5" x14ac:dyDescent="0.35">
      <c r="E2799" s="73"/>
    </row>
    <row r="2800" spans="5:5" x14ac:dyDescent="0.35">
      <c r="E2800" s="4"/>
    </row>
    <row r="2801" spans="5:5" x14ac:dyDescent="0.35">
      <c r="E2801" s="4"/>
    </row>
    <row r="2802" spans="5:5" x14ac:dyDescent="0.35">
      <c r="E2802" s="4"/>
    </row>
    <row r="2803" spans="5:5" x14ac:dyDescent="0.35">
      <c r="E2803" s="4"/>
    </row>
    <row r="2804" spans="5:5" x14ac:dyDescent="0.35">
      <c r="E2804" s="4"/>
    </row>
    <row r="2805" spans="5:5" x14ac:dyDescent="0.35">
      <c r="E2805" s="4"/>
    </row>
    <row r="2806" spans="5:5" x14ac:dyDescent="0.35">
      <c r="E2806" s="73"/>
    </row>
    <row r="2807" spans="5:5" x14ac:dyDescent="0.35">
      <c r="E2807" s="4"/>
    </row>
    <row r="2808" spans="5:5" x14ac:dyDescent="0.35">
      <c r="E2808" s="4"/>
    </row>
    <row r="2809" spans="5:5" x14ac:dyDescent="0.35">
      <c r="E2809" s="4"/>
    </row>
    <row r="2810" spans="5:5" x14ac:dyDescent="0.35">
      <c r="E2810" s="4"/>
    </row>
    <row r="2811" spans="5:5" x14ac:dyDescent="0.35">
      <c r="E2811" s="4"/>
    </row>
    <row r="2812" spans="5:5" x14ac:dyDescent="0.35">
      <c r="E2812" s="4"/>
    </row>
    <row r="2813" spans="5:5" x14ac:dyDescent="0.35">
      <c r="E2813" s="73"/>
    </row>
    <row r="2814" spans="5:5" x14ac:dyDescent="0.35">
      <c r="E2814" s="4"/>
    </row>
    <row r="2815" spans="5:5" x14ac:dyDescent="0.35">
      <c r="E2815" s="4"/>
    </row>
    <row r="2816" spans="5:5" x14ac:dyDescent="0.35">
      <c r="E2816" s="4"/>
    </row>
    <row r="2817" spans="5:5" x14ac:dyDescent="0.35">
      <c r="E2817" s="4"/>
    </row>
    <row r="2818" spans="5:5" x14ac:dyDescent="0.35">
      <c r="E2818" s="4"/>
    </row>
    <row r="2819" spans="5:5" x14ac:dyDescent="0.35">
      <c r="E2819" s="4"/>
    </row>
    <row r="2820" spans="5:5" x14ac:dyDescent="0.35">
      <c r="E2820" s="73"/>
    </row>
    <row r="2821" spans="5:5" x14ac:dyDescent="0.35">
      <c r="E2821" s="4"/>
    </row>
    <row r="2822" spans="5:5" x14ac:dyDescent="0.35">
      <c r="E2822" s="4"/>
    </row>
    <row r="2823" spans="5:5" x14ac:dyDescent="0.35">
      <c r="E2823" s="4"/>
    </row>
    <row r="2824" spans="5:5" x14ac:dyDescent="0.35">
      <c r="E2824" s="4"/>
    </row>
    <row r="2825" spans="5:5" x14ac:dyDescent="0.35">
      <c r="E2825" s="4"/>
    </row>
    <row r="2826" spans="5:5" x14ac:dyDescent="0.35">
      <c r="E2826" s="4"/>
    </row>
    <row r="2827" spans="5:5" x14ac:dyDescent="0.35">
      <c r="E2827" s="73"/>
    </row>
    <row r="2828" spans="5:5" x14ac:dyDescent="0.35">
      <c r="E2828" s="4"/>
    </row>
    <row r="2829" spans="5:5" x14ac:dyDescent="0.35">
      <c r="E2829" s="4"/>
    </row>
    <row r="2830" spans="5:5" x14ac:dyDescent="0.35">
      <c r="E2830" s="4"/>
    </row>
    <row r="2831" spans="5:5" x14ac:dyDescent="0.35">
      <c r="E2831" s="4"/>
    </row>
    <row r="2832" spans="5:5" x14ac:dyDescent="0.35">
      <c r="E2832" s="4"/>
    </row>
    <row r="2833" spans="5:5" x14ac:dyDescent="0.35">
      <c r="E2833" s="4"/>
    </row>
    <row r="2834" spans="5:5" x14ac:dyDescent="0.35">
      <c r="E2834" s="73"/>
    </row>
    <row r="2835" spans="5:5" x14ac:dyDescent="0.35">
      <c r="E2835" s="4"/>
    </row>
    <row r="2836" spans="5:5" x14ac:dyDescent="0.35">
      <c r="E2836" s="4"/>
    </row>
    <row r="2837" spans="5:5" x14ac:dyDescent="0.35">
      <c r="E2837" s="4"/>
    </row>
    <row r="2838" spans="5:5" x14ac:dyDescent="0.35">
      <c r="E2838" s="4"/>
    </row>
    <row r="2839" spans="5:5" x14ac:dyDescent="0.35">
      <c r="E2839" s="4"/>
    </row>
    <row r="2840" spans="5:5" x14ac:dyDescent="0.35">
      <c r="E2840" s="4"/>
    </row>
    <row r="2841" spans="5:5" x14ac:dyDescent="0.35">
      <c r="E2841" s="73"/>
    </row>
    <row r="2842" spans="5:5" x14ac:dyDescent="0.35">
      <c r="E2842" s="4"/>
    </row>
    <row r="2843" spans="5:5" x14ac:dyDescent="0.35">
      <c r="E2843" s="4"/>
    </row>
    <row r="2844" spans="5:5" x14ac:dyDescent="0.35">
      <c r="E2844" s="4"/>
    </row>
    <row r="2845" spans="5:5" x14ac:dyDescent="0.35">
      <c r="E2845" s="4"/>
    </row>
    <row r="2846" spans="5:5" x14ac:dyDescent="0.35">
      <c r="E2846" s="4"/>
    </row>
    <row r="2847" spans="5:5" x14ac:dyDescent="0.35">
      <c r="E2847" s="4"/>
    </row>
    <row r="2848" spans="5:5" x14ac:dyDescent="0.35">
      <c r="E2848" s="73"/>
    </row>
    <row r="2849" spans="5:5" x14ac:dyDescent="0.35">
      <c r="E2849" s="4"/>
    </row>
    <row r="2850" spans="5:5" x14ac:dyDescent="0.35">
      <c r="E2850" s="4"/>
    </row>
    <row r="2851" spans="5:5" x14ac:dyDescent="0.35">
      <c r="E2851" s="4"/>
    </row>
    <row r="2852" spans="5:5" x14ac:dyDescent="0.35">
      <c r="E2852" s="4"/>
    </row>
    <row r="2853" spans="5:5" x14ac:dyDescent="0.35">
      <c r="E2853" s="4"/>
    </row>
    <row r="2854" spans="5:5" x14ac:dyDescent="0.35">
      <c r="E2854" s="4"/>
    </row>
    <row r="2855" spans="5:5" x14ac:dyDescent="0.35">
      <c r="E2855" s="73"/>
    </row>
    <row r="2856" spans="5:5" x14ac:dyDescent="0.35">
      <c r="E2856" s="4"/>
    </row>
    <row r="2857" spans="5:5" x14ac:dyDescent="0.35">
      <c r="E2857" s="4"/>
    </row>
    <row r="2858" spans="5:5" x14ac:dyDescent="0.35">
      <c r="E2858" s="4"/>
    </row>
    <row r="2859" spans="5:5" x14ac:dyDescent="0.35">
      <c r="E2859" s="4"/>
    </row>
    <row r="2860" spans="5:5" x14ac:dyDescent="0.35">
      <c r="E2860" s="4"/>
    </row>
    <row r="2861" spans="5:5" x14ac:dyDescent="0.35">
      <c r="E2861" s="4"/>
    </row>
    <row r="2862" spans="5:5" x14ac:dyDescent="0.35">
      <c r="E2862" s="73"/>
    </row>
    <row r="2863" spans="5:5" x14ac:dyDescent="0.35">
      <c r="E2863" s="4"/>
    </row>
    <row r="2864" spans="5:5" x14ac:dyDescent="0.35">
      <c r="E2864" s="4"/>
    </row>
    <row r="2865" spans="5:5" x14ac:dyDescent="0.35">
      <c r="E2865" s="4"/>
    </row>
    <row r="2866" spans="5:5" x14ac:dyDescent="0.35">
      <c r="E2866" s="4"/>
    </row>
    <row r="2867" spans="5:5" x14ac:dyDescent="0.35">
      <c r="E2867" s="4"/>
    </row>
    <row r="2868" spans="5:5" x14ac:dyDescent="0.35">
      <c r="E2868" s="4"/>
    </row>
    <row r="2869" spans="5:5" x14ac:dyDescent="0.35">
      <c r="E2869" s="73"/>
    </row>
    <row r="2870" spans="5:5" x14ac:dyDescent="0.35">
      <c r="E2870" s="4"/>
    </row>
    <row r="2871" spans="5:5" x14ac:dyDescent="0.35">
      <c r="E2871" s="4"/>
    </row>
    <row r="2872" spans="5:5" x14ac:dyDescent="0.35">
      <c r="E2872" s="4"/>
    </row>
    <row r="2873" spans="5:5" x14ac:dyDescent="0.35">
      <c r="E2873" s="4"/>
    </row>
    <row r="2874" spans="5:5" x14ac:dyDescent="0.35">
      <c r="E2874" s="4"/>
    </row>
    <row r="2875" spans="5:5" x14ac:dyDescent="0.35">
      <c r="E2875" s="4"/>
    </row>
    <row r="2876" spans="5:5" x14ac:dyDescent="0.35">
      <c r="E2876" s="73"/>
    </row>
    <row r="2877" spans="5:5" x14ac:dyDescent="0.35">
      <c r="E2877" s="4"/>
    </row>
    <row r="2878" spans="5:5" x14ac:dyDescent="0.35">
      <c r="E2878" s="4"/>
    </row>
    <row r="2879" spans="5:5" x14ac:dyDescent="0.35">
      <c r="E2879" s="4"/>
    </row>
    <row r="2880" spans="5:5" x14ac:dyDescent="0.35">
      <c r="E2880" s="4"/>
    </row>
    <row r="2881" spans="5:5" x14ac:dyDescent="0.35">
      <c r="E2881" s="4"/>
    </row>
    <row r="2882" spans="5:5" x14ac:dyDescent="0.35">
      <c r="E2882" s="4"/>
    </row>
    <row r="2883" spans="5:5" x14ac:dyDescent="0.35">
      <c r="E2883" s="73"/>
    </row>
    <row r="2884" spans="5:5" x14ac:dyDescent="0.35">
      <c r="E2884" s="4"/>
    </row>
    <row r="2885" spans="5:5" x14ac:dyDescent="0.35">
      <c r="E2885" s="4"/>
    </row>
    <row r="2886" spans="5:5" x14ac:dyDescent="0.35">
      <c r="E2886" s="4"/>
    </row>
    <row r="2887" spans="5:5" x14ac:dyDescent="0.35">
      <c r="E2887" s="4"/>
    </row>
    <row r="2888" spans="5:5" x14ac:dyDescent="0.35">
      <c r="E2888" s="4"/>
    </row>
    <row r="2889" spans="5:5" x14ac:dyDescent="0.35">
      <c r="E2889" s="4"/>
    </row>
    <row r="2890" spans="5:5" x14ac:dyDescent="0.35">
      <c r="E2890" s="73"/>
    </row>
    <row r="2891" spans="5:5" x14ac:dyDescent="0.35">
      <c r="E2891" s="4"/>
    </row>
    <row r="2892" spans="5:5" x14ac:dyDescent="0.35">
      <c r="E2892" s="4"/>
    </row>
    <row r="2893" spans="5:5" x14ac:dyDescent="0.35">
      <c r="E2893" s="4"/>
    </row>
    <row r="2894" spans="5:5" x14ac:dyDescent="0.35">
      <c r="E2894" s="4"/>
    </row>
    <row r="2895" spans="5:5" x14ac:dyDescent="0.35">
      <c r="E2895" s="4"/>
    </row>
    <row r="2896" spans="5:5" x14ac:dyDescent="0.35">
      <c r="E2896" s="4"/>
    </row>
    <row r="2897" spans="5:5" x14ac:dyDescent="0.35">
      <c r="E2897" s="73"/>
    </row>
    <row r="2898" spans="5:5" x14ac:dyDescent="0.35">
      <c r="E2898" s="4"/>
    </row>
    <row r="2899" spans="5:5" x14ac:dyDescent="0.35">
      <c r="E2899" s="4"/>
    </row>
    <row r="2900" spans="5:5" x14ac:dyDescent="0.35">
      <c r="E2900" s="4"/>
    </row>
    <row r="2901" spans="5:5" x14ac:dyDescent="0.35">
      <c r="E2901" s="4"/>
    </row>
    <row r="2902" spans="5:5" x14ac:dyDescent="0.35">
      <c r="E2902" s="4"/>
    </row>
    <row r="2903" spans="5:5" x14ac:dyDescent="0.35">
      <c r="E2903" s="4"/>
    </row>
    <row r="2904" spans="5:5" x14ac:dyDescent="0.35">
      <c r="E2904" s="73"/>
    </row>
    <row r="2905" spans="5:5" x14ac:dyDescent="0.35">
      <c r="E2905" s="4"/>
    </row>
    <row r="2906" spans="5:5" x14ac:dyDescent="0.35">
      <c r="E2906" s="4"/>
    </row>
    <row r="2907" spans="5:5" x14ac:dyDescent="0.35">
      <c r="E2907" s="4"/>
    </row>
    <row r="2908" spans="5:5" x14ac:dyDescent="0.35">
      <c r="E2908" s="4"/>
    </row>
    <row r="2909" spans="5:5" x14ac:dyDescent="0.35">
      <c r="E2909" s="4"/>
    </row>
    <row r="2910" spans="5:5" x14ac:dyDescent="0.35">
      <c r="E2910" s="4"/>
    </row>
    <row r="2911" spans="5:5" x14ac:dyDescent="0.35">
      <c r="E2911" s="73"/>
    </row>
    <row r="2912" spans="5:5" x14ac:dyDescent="0.35">
      <c r="E2912" s="4"/>
    </row>
    <row r="2913" spans="5:5" x14ac:dyDescent="0.35">
      <c r="E2913" s="4"/>
    </row>
    <row r="2914" spans="5:5" x14ac:dyDescent="0.35">
      <c r="E2914" s="4"/>
    </row>
    <row r="2915" spans="5:5" x14ac:dyDescent="0.35">
      <c r="E2915" s="4"/>
    </row>
    <row r="2916" spans="5:5" x14ac:dyDescent="0.35">
      <c r="E2916" s="4"/>
    </row>
    <row r="2917" spans="5:5" x14ac:dyDescent="0.35">
      <c r="E2917" s="4"/>
    </row>
    <row r="2918" spans="5:5" x14ac:dyDescent="0.35">
      <c r="E2918" s="73"/>
    </row>
    <row r="2919" spans="5:5" x14ac:dyDescent="0.35">
      <c r="E2919" s="4"/>
    </row>
    <row r="2920" spans="5:5" x14ac:dyDescent="0.35">
      <c r="E2920" s="4"/>
    </row>
    <row r="2921" spans="5:5" x14ac:dyDescent="0.35">
      <c r="E2921" s="4"/>
    </row>
    <row r="2922" spans="5:5" x14ac:dyDescent="0.35">
      <c r="E2922" s="4"/>
    </row>
    <row r="2923" spans="5:5" x14ac:dyDescent="0.35">
      <c r="E2923" s="4"/>
    </row>
    <row r="2924" spans="5:5" x14ac:dyDescent="0.35">
      <c r="E2924" s="4"/>
    </row>
    <row r="2925" spans="5:5" x14ac:dyDescent="0.35">
      <c r="E2925" s="73"/>
    </row>
    <row r="2926" spans="5:5" x14ac:dyDescent="0.35">
      <c r="E2926" s="4"/>
    </row>
    <row r="2927" spans="5:5" x14ac:dyDescent="0.35">
      <c r="E2927" s="4"/>
    </row>
    <row r="2928" spans="5:5" x14ac:dyDescent="0.35">
      <c r="E2928" s="4"/>
    </row>
    <row r="2929" spans="5:5" x14ac:dyDescent="0.35">
      <c r="E2929" s="4"/>
    </row>
    <row r="2930" spans="5:5" x14ac:dyDescent="0.35">
      <c r="E2930" s="4"/>
    </row>
    <row r="2931" spans="5:5" x14ac:dyDescent="0.35">
      <c r="E2931" s="4"/>
    </row>
    <row r="2932" spans="5:5" x14ac:dyDescent="0.35">
      <c r="E2932" s="73"/>
    </row>
    <row r="2933" spans="5:5" x14ac:dyDescent="0.35">
      <c r="E2933" s="4"/>
    </row>
    <row r="2934" spans="5:5" x14ac:dyDescent="0.35">
      <c r="E2934" s="4"/>
    </row>
    <row r="2935" spans="5:5" x14ac:dyDescent="0.35">
      <c r="E2935" s="4"/>
    </row>
    <row r="2936" spans="5:5" x14ac:dyDescent="0.35">
      <c r="E2936" s="4"/>
    </row>
    <row r="2937" spans="5:5" x14ac:dyDescent="0.35">
      <c r="E2937" s="4"/>
    </row>
    <row r="2938" spans="5:5" x14ac:dyDescent="0.35">
      <c r="E2938" s="4"/>
    </row>
    <row r="2939" spans="5:5" x14ac:dyDescent="0.35">
      <c r="E2939" s="73"/>
    </row>
    <row r="2940" spans="5:5" x14ac:dyDescent="0.35">
      <c r="E2940" s="4"/>
    </row>
    <row r="2941" spans="5:5" x14ac:dyDescent="0.35">
      <c r="E2941" s="4"/>
    </row>
    <row r="2942" spans="5:5" x14ac:dyDescent="0.35">
      <c r="E2942" s="4"/>
    </row>
    <row r="2943" spans="5:5" x14ac:dyDescent="0.35">
      <c r="E2943" s="4"/>
    </row>
    <row r="2944" spans="5:5" x14ac:dyDescent="0.35">
      <c r="E2944" s="4"/>
    </row>
    <row r="2945" spans="5:5" x14ac:dyDescent="0.35">
      <c r="E2945" s="4"/>
    </row>
    <row r="2946" spans="5:5" x14ac:dyDescent="0.35">
      <c r="E2946" s="73"/>
    </row>
    <row r="2947" spans="5:5" x14ac:dyDescent="0.35">
      <c r="E2947" s="4"/>
    </row>
    <row r="2948" spans="5:5" x14ac:dyDescent="0.35">
      <c r="E2948" s="4"/>
    </row>
    <row r="2949" spans="5:5" x14ac:dyDescent="0.35">
      <c r="E2949" s="4"/>
    </row>
    <row r="2950" spans="5:5" x14ac:dyDescent="0.35">
      <c r="E2950" s="4"/>
    </row>
    <row r="2951" spans="5:5" x14ac:dyDescent="0.35">
      <c r="E2951" s="4"/>
    </row>
    <row r="2952" spans="5:5" x14ac:dyDescent="0.35">
      <c r="E2952" s="4"/>
    </row>
    <row r="2953" spans="5:5" x14ac:dyDescent="0.35">
      <c r="E2953" s="73"/>
    </row>
    <row r="2954" spans="5:5" x14ac:dyDescent="0.35">
      <c r="E2954" s="4"/>
    </row>
    <row r="2955" spans="5:5" x14ac:dyDescent="0.35">
      <c r="E2955" s="4"/>
    </row>
    <row r="2956" spans="5:5" x14ac:dyDescent="0.35">
      <c r="E2956" s="4"/>
    </row>
    <row r="2957" spans="5:5" x14ac:dyDescent="0.35">
      <c r="E2957" s="4"/>
    </row>
    <row r="2958" spans="5:5" x14ac:dyDescent="0.35">
      <c r="E2958" s="4"/>
    </row>
    <row r="2959" spans="5:5" x14ac:dyDescent="0.35">
      <c r="E2959" s="4"/>
    </row>
    <row r="2960" spans="5:5" x14ac:dyDescent="0.35">
      <c r="E2960" s="73"/>
    </row>
    <row r="2961" spans="5:5" x14ac:dyDescent="0.35">
      <c r="E2961" s="4"/>
    </row>
    <row r="2962" spans="5:5" x14ac:dyDescent="0.35">
      <c r="E2962" s="4"/>
    </row>
    <row r="2963" spans="5:5" x14ac:dyDescent="0.35">
      <c r="E2963" s="4"/>
    </row>
    <row r="2964" spans="5:5" x14ac:dyDescent="0.35">
      <c r="E2964" s="4"/>
    </row>
    <row r="2965" spans="5:5" x14ac:dyDescent="0.35">
      <c r="E2965" s="4"/>
    </row>
    <row r="2966" spans="5:5" x14ac:dyDescent="0.35">
      <c r="E2966" s="4"/>
    </row>
    <row r="2967" spans="5:5" x14ac:dyDescent="0.35">
      <c r="E2967" s="73"/>
    </row>
    <row r="2968" spans="5:5" x14ac:dyDescent="0.35">
      <c r="E2968" s="4"/>
    </row>
    <row r="2969" spans="5:5" x14ac:dyDescent="0.35">
      <c r="E2969" s="4"/>
    </row>
    <row r="2970" spans="5:5" x14ac:dyDescent="0.35">
      <c r="E2970" s="4"/>
    </row>
    <row r="2971" spans="5:5" x14ac:dyDescent="0.35">
      <c r="E2971" s="4"/>
    </row>
    <row r="2972" spans="5:5" x14ac:dyDescent="0.35">
      <c r="E2972" s="4"/>
    </row>
    <row r="2973" spans="5:5" x14ac:dyDescent="0.35">
      <c r="E2973" s="4"/>
    </row>
    <row r="2974" spans="5:5" x14ac:dyDescent="0.35">
      <c r="E2974" s="73"/>
    </row>
    <row r="2975" spans="5:5" x14ac:dyDescent="0.35">
      <c r="E2975" s="4"/>
    </row>
    <row r="2976" spans="5:5" x14ac:dyDescent="0.35">
      <c r="E2976" s="4"/>
    </row>
    <row r="2977" spans="5:5" x14ac:dyDescent="0.35">
      <c r="E2977" s="4"/>
    </row>
    <row r="2978" spans="5:5" x14ac:dyDescent="0.35">
      <c r="E2978" s="4"/>
    </row>
    <row r="2979" spans="5:5" x14ac:dyDescent="0.35">
      <c r="E2979" s="4"/>
    </row>
    <row r="2980" spans="5:5" x14ac:dyDescent="0.35">
      <c r="E2980" s="4"/>
    </row>
    <row r="2981" spans="5:5" x14ac:dyDescent="0.35">
      <c r="E2981" s="73"/>
    </row>
    <row r="2982" spans="5:5" x14ac:dyDescent="0.35">
      <c r="E2982" s="4"/>
    </row>
    <row r="2983" spans="5:5" x14ac:dyDescent="0.35">
      <c r="E2983" s="4"/>
    </row>
    <row r="2984" spans="5:5" x14ac:dyDescent="0.35">
      <c r="E2984" s="4"/>
    </row>
    <row r="2985" spans="5:5" x14ac:dyDescent="0.35">
      <c r="E2985" s="4"/>
    </row>
    <row r="2986" spans="5:5" x14ac:dyDescent="0.35">
      <c r="E2986" s="4"/>
    </row>
    <row r="2987" spans="5:5" x14ac:dyDescent="0.35">
      <c r="E2987" s="4"/>
    </row>
    <row r="2988" spans="5:5" x14ac:dyDescent="0.35">
      <c r="E2988" s="73"/>
    </row>
    <row r="2989" spans="5:5" x14ac:dyDescent="0.35">
      <c r="E2989" s="4"/>
    </row>
    <row r="2990" spans="5:5" x14ac:dyDescent="0.35">
      <c r="E2990" s="4"/>
    </row>
    <row r="2991" spans="5:5" x14ac:dyDescent="0.35">
      <c r="E2991" s="4"/>
    </row>
    <row r="2992" spans="5:5" x14ac:dyDescent="0.35">
      <c r="E2992" s="4"/>
    </row>
    <row r="2993" spans="5:5" x14ac:dyDescent="0.35">
      <c r="E2993" s="4"/>
    </row>
    <row r="2994" spans="5:5" x14ac:dyDescent="0.35">
      <c r="E2994" s="4"/>
    </row>
    <row r="2995" spans="5:5" x14ac:dyDescent="0.35">
      <c r="E2995" s="73"/>
    </row>
    <row r="2996" spans="5:5" x14ac:dyDescent="0.35">
      <c r="E2996" s="4"/>
    </row>
    <row r="2997" spans="5:5" x14ac:dyDescent="0.35">
      <c r="E2997" s="4"/>
    </row>
    <row r="2998" spans="5:5" x14ac:dyDescent="0.35">
      <c r="E2998" s="4"/>
    </row>
    <row r="2999" spans="5:5" x14ac:dyDescent="0.35">
      <c r="E2999" s="4"/>
    </row>
    <row r="3000" spans="5:5" x14ac:dyDescent="0.35">
      <c r="E3000" s="4"/>
    </row>
    <row r="3001" spans="5:5" x14ac:dyDescent="0.35">
      <c r="E3001" s="4"/>
    </row>
    <row r="3002" spans="5:5" x14ac:dyDescent="0.35">
      <c r="E3002" s="73"/>
    </row>
    <row r="3003" spans="5:5" x14ac:dyDescent="0.35">
      <c r="E3003" s="4"/>
    </row>
    <row r="3004" spans="5:5" x14ac:dyDescent="0.35">
      <c r="E3004" s="4"/>
    </row>
    <row r="3005" spans="5:5" x14ac:dyDescent="0.35">
      <c r="E3005" s="4"/>
    </row>
    <row r="3006" spans="5:5" x14ac:dyDescent="0.35">
      <c r="E3006" s="4"/>
    </row>
    <row r="3007" spans="5:5" x14ac:dyDescent="0.35">
      <c r="E3007" s="4"/>
    </row>
    <row r="3008" spans="5:5" x14ac:dyDescent="0.35">
      <c r="E3008" s="4"/>
    </row>
    <row r="3009" spans="5:5" x14ac:dyDescent="0.35">
      <c r="E3009" s="73"/>
    </row>
    <row r="3010" spans="5:5" x14ac:dyDescent="0.35">
      <c r="E3010" s="4"/>
    </row>
    <row r="3011" spans="5:5" x14ac:dyDescent="0.35">
      <c r="E3011" s="4"/>
    </row>
    <row r="3012" spans="5:5" x14ac:dyDescent="0.35">
      <c r="E3012" s="4"/>
    </row>
    <row r="3013" spans="5:5" x14ac:dyDescent="0.35">
      <c r="E3013" s="4"/>
    </row>
    <row r="3014" spans="5:5" x14ac:dyDescent="0.35">
      <c r="E3014" s="4"/>
    </row>
    <row r="3015" spans="5:5" x14ac:dyDescent="0.35">
      <c r="E3015" s="4"/>
    </row>
    <row r="3016" spans="5:5" x14ac:dyDescent="0.35">
      <c r="E3016" s="73"/>
    </row>
    <row r="3017" spans="5:5" x14ac:dyDescent="0.35">
      <c r="E3017" s="4"/>
    </row>
    <row r="3018" spans="5:5" x14ac:dyDescent="0.35">
      <c r="E3018" s="4"/>
    </row>
    <row r="3019" spans="5:5" x14ac:dyDescent="0.35">
      <c r="E3019" s="4"/>
    </row>
    <row r="3020" spans="5:5" x14ac:dyDescent="0.35">
      <c r="E3020" s="4"/>
    </row>
    <row r="3021" spans="5:5" x14ac:dyDescent="0.35">
      <c r="E3021" s="4"/>
    </row>
    <row r="3022" spans="5:5" x14ac:dyDescent="0.35">
      <c r="E3022" s="4"/>
    </row>
    <row r="3023" spans="5:5" x14ac:dyDescent="0.35">
      <c r="E3023" s="73"/>
    </row>
    <row r="3024" spans="5:5" x14ac:dyDescent="0.35">
      <c r="E3024" s="4"/>
    </row>
    <row r="3025" spans="5:5" x14ac:dyDescent="0.35">
      <c r="E3025" s="4"/>
    </row>
    <row r="3026" spans="5:5" x14ac:dyDescent="0.35">
      <c r="E3026" s="4"/>
    </row>
    <row r="3027" spans="5:5" x14ac:dyDescent="0.35">
      <c r="E3027" s="4"/>
    </row>
    <row r="3028" spans="5:5" x14ac:dyDescent="0.35">
      <c r="E3028" s="4"/>
    </row>
    <row r="3029" spans="5:5" x14ac:dyDescent="0.35">
      <c r="E3029" s="4"/>
    </row>
    <row r="3030" spans="5:5" x14ac:dyDescent="0.35">
      <c r="E3030" s="73"/>
    </row>
    <row r="3031" spans="5:5" x14ac:dyDescent="0.35">
      <c r="E3031" s="4"/>
    </row>
    <row r="3032" spans="5:5" x14ac:dyDescent="0.35">
      <c r="E3032" s="4"/>
    </row>
    <row r="3033" spans="5:5" x14ac:dyDescent="0.35">
      <c r="E3033" s="4"/>
    </row>
    <row r="3034" spans="5:5" x14ac:dyDescent="0.35">
      <c r="E3034" s="4"/>
    </row>
    <row r="3035" spans="5:5" x14ac:dyDescent="0.35">
      <c r="E3035" s="4"/>
    </row>
    <row r="3036" spans="5:5" x14ac:dyDescent="0.35">
      <c r="E3036" s="4"/>
    </row>
    <row r="3037" spans="5:5" x14ac:dyDescent="0.35">
      <c r="E3037" s="73"/>
    </row>
    <row r="3038" spans="5:5" x14ac:dyDescent="0.35">
      <c r="E3038" s="4"/>
    </row>
    <row r="3039" spans="5:5" x14ac:dyDescent="0.35">
      <c r="E3039" s="4"/>
    </row>
    <row r="3040" spans="5:5" x14ac:dyDescent="0.35">
      <c r="E3040" s="4"/>
    </row>
    <row r="3041" spans="5:5" x14ac:dyDescent="0.35">
      <c r="E3041" s="4"/>
    </row>
    <row r="3042" spans="5:5" x14ac:dyDescent="0.35">
      <c r="E3042" s="4"/>
    </row>
    <row r="3043" spans="5:5" x14ac:dyDescent="0.35">
      <c r="E3043" s="4"/>
    </row>
    <row r="3044" spans="5:5" x14ac:dyDescent="0.35">
      <c r="E3044" s="73"/>
    </row>
    <row r="3045" spans="5:5" x14ac:dyDescent="0.35">
      <c r="E3045" s="4"/>
    </row>
    <row r="3046" spans="5:5" x14ac:dyDescent="0.35">
      <c r="E3046" s="4"/>
    </row>
    <row r="3047" spans="5:5" x14ac:dyDescent="0.35">
      <c r="E3047" s="4"/>
    </row>
    <row r="3048" spans="5:5" x14ac:dyDescent="0.35">
      <c r="E3048" s="4"/>
    </row>
    <row r="3049" spans="5:5" x14ac:dyDescent="0.35">
      <c r="E3049" s="4"/>
    </row>
    <row r="3050" spans="5:5" x14ac:dyDescent="0.35">
      <c r="E3050" s="4"/>
    </row>
    <row r="3051" spans="5:5" x14ac:dyDescent="0.35">
      <c r="E3051" s="73"/>
    </row>
    <row r="3052" spans="5:5" x14ac:dyDescent="0.35">
      <c r="E3052" s="4"/>
    </row>
    <row r="3053" spans="5:5" x14ac:dyDescent="0.35">
      <c r="E3053" s="4"/>
    </row>
    <row r="3054" spans="5:5" x14ac:dyDescent="0.35">
      <c r="E3054" s="4"/>
    </row>
    <row r="3055" spans="5:5" x14ac:dyDescent="0.35">
      <c r="E3055" s="4"/>
    </row>
    <row r="3056" spans="5:5" x14ac:dyDescent="0.35">
      <c r="E3056" s="4"/>
    </row>
    <row r="3057" spans="5:5" x14ac:dyDescent="0.35">
      <c r="E3057" s="4"/>
    </row>
    <row r="3058" spans="5:5" x14ac:dyDescent="0.35">
      <c r="E3058" s="73"/>
    </row>
    <row r="3059" spans="5:5" x14ac:dyDescent="0.35">
      <c r="E3059" s="4"/>
    </row>
    <row r="3060" spans="5:5" x14ac:dyDescent="0.35">
      <c r="E3060" s="4"/>
    </row>
    <row r="3061" spans="5:5" x14ac:dyDescent="0.35">
      <c r="E3061" s="4"/>
    </row>
    <row r="3062" spans="5:5" x14ac:dyDescent="0.35">
      <c r="E3062" s="4"/>
    </row>
    <row r="3063" spans="5:5" x14ac:dyDescent="0.35">
      <c r="E3063" s="4"/>
    </row>
    <row r="3064" spans="5:5" x14ac:dyDescent="0.35">
      <c r="E3064" s="4"/>
    </row>
    <row r="3065" spans="5:5" x14ac:dyDescent="0.35">
      <c r="E3065" s="73"/>
    </row>
    <row r="3066" spans="5:5" x14ac:dyDescent="0.35">
      <c r="E3066" s="4"/>
    </row>
    <row r="3067" spans="5:5" x14ac:dyDescent="0.35">
      <c r="E3067" s="4"/>
    </row>
    <row r="3068" spans="5:5" x14ac:dyDescent="0.35">
      <c r="E3068" s="4"/>
    </row>
    <row r="3069" spans="5:5" x14ac:dyDescent="0.35">
      <c r="E3069" s="4"/>
    </row>
    <row r="3070" spans="5:5" x14ac:dyDescent="0.35">
      <c r="E3070" s="4"/>
    </row>
    <row r="3071" spans="5:5" x14ac:dyDescent="0.35">
      <c r="E3071" s="4"/>
    </row>
    <row r="3072" spans="5:5" x14ac:dyDescent="0.35">
      <c r="E3072" s="73"/>
    </row>
    <row r="3073" spans="5:5" x14ac:dyDescent="0.35">
      <c r="E3073" s="4"/>
    </row>
    <row r="3074" spans="5:5" x14ac:dyDescent="0.35">
      <c r="E3074" s="4"/>
    </row>
    <row r="3075" spans="5:5" x14ac:dyDescent="0.35">
      <c r="E3075" s="4"/>
    </row>
    <row r="3076" spans="5:5" x14ac:dyDescent="0.35">
      <c r="E3076" s="4"/>
    </row>
    <row r="3077" spans="5:5" x14ac:dyDescent="0.35">
      <c r="E3077" s="4"/>
    </row>
    <row r="3078" spans="5:5" x14ac:dyDescent="0.35">
      <c r="E3078" s="4"/>
    </row>
    <row r="3079" spans="5:5" x14ac:dyDescent="0.35">
      <c r="E3079" s="73"/>
    </row>
    <row r="3080" spans="5:5" x14ac:dyDescent="0.35">
      <c r="E3080" s="4"/>
    </row>
    <row r="3081" spans="5:5" x14ac:dyDescent="0.35">
      <c r="E3081" s="4"/>
    </row>
    <row r="3082" spans="5:5" x14ac:dyDescent="0.35">
      <c r="E3082" s="4"/>
    </row>
    <row r="3083" spans="5:5" x14ac:dyDescent="0.35">
      <c r="E3083" s="4"/>
    </row>
    <row r="3084" spans="5:5" x14ac:dyDescent="0.35">
      <c r="E3084" s="4"/>
    </row>
    <row r="3085" spans="5:5" x14ac:dyDescent="0.35">
      <c r="E3085" s="4"/>
    </row>
    <row r="3086" spans="5:5" x14ac:dyDescent="0.35">
      <c r="E3086" s="73"/>
    </row>
    <row r="3087" spans="5:5" x14ac:dyDescent="0.35">
      <c r="E3087" s="4"/>
    </row>
    <row r="3088" spans="5:5" x14ac:dyDescent="0.35">
      <c r="E3088" s="4"/>
    </row>
    <row r="3089" spans="5:5" x14ac:dyDescent="0.35">
      <c r="E3089" s="4"/>
    </row>
    <row r="3090" spans="5:5" x14ac:dyDescent="0.35">
      <c r="E3090" s="4"/>
    </row>
    <row r="3091" spans="5:5" x14ac:dyDescent="0.35">
      <c r="E3091" s="4"/>
    </row>
    <row r="3092" spans="5:5" x14ac:dyDescent="0.35">
      <c r="E3092" s="4"/>
    </row>
    <row r="3093" spans="5:5" x14ac:dyDescent="0.35">
      <c r="E3093" s="73"/>
    </row>
    <row r="3094" spans="5:5" x14ac:dyDescent="0.35">
      <c r="E3094" s="4"/>
    </row>
    <row r="3095" spans="5:5" x14ac:dyDescent="0.35">
      <c r="E3095" s="4"/>
    </row>
    <row r="3096" spans="5:5" x14ac:dyDescent="0.35">
      <c r="E3096" s="4"/>
    </row>
    <row r="3097" spans="5:5" x14ac:dyDescent="0.35">
      <c r="E3097" s="4"/>
    </row>
    <row r="3098" spans="5:5" x14ac:dyDescent="0.35">
      <c r="E3098" s="4"/>
    </row>
    <row r="3099" spans="5:5" x14ac:dyDescent="0.35">
      <c r="E3099" s="4"/>
    </row>
    <row r="3100" spans="5:5" x14ac:dyDescent="0.35">
      <c r="E3100" s="73"/>
    </row>
    <row r="3101" spans="5:5" x14ac:dyDescent="0.35">
      <c r="E3101" s="4"/>
    </row>
    <row r="3102" spans="5:5" x14ac:dyDescent="0.35">
      <c r="E3102" s="4"/>
    </row>
    <row r="3103" spans="5:5" x14ac:dyDescent="0.35">
      <c r="E3103" s="4"/>
    </row>
    <row r="3104" spans="5:5" x14ac:dyDescent="0.35">
      <c r="E3104" s="4"/>
    </row>
    <row r="3105" spans="5:5" x14ac:dyDescent="0.35">
      <c r="E3105" s="4"/>
    </row>
    <row r="3106" spans="5:5" x14ac:dyDescent="0.35">
      <c r="E3106" s="4"/>
    </row>
    <row r="3107" spans="5:5" x14ac:dyDescent="0.35">
      <c r="E3107" s="73"/>
    </row>
    <row r="3108" spans="5:5" x14ac:dyDescent="0.35">
      <c r="E3108" s="4"/>
    </row>
    <row r="3109" spans="5:5" x14ac:dyDescent="0.35">
      <c r="E3109" s="4"/>
    </row>
    <row r="3110" spans="5:5" x14ac:dyDescent="0.35">
      <c r="E3110" s="4"/>
    </row>
    <row r="3111" spans="5:5" x14ac:dyDescent="0.35">
      <c r="E3111" s="4"/>
    </row>
    <row r="3112" spans="5:5" x14ac:dyDescent="0.35">
      <c r="E3112" s="4"/>
    </row>
    <row r="3113" spans="5:5" x14ac:dyDescent="0.35">
      <c r="E3113" s="4"/>
    </row>
    <row r="3114" spans="5:5" x14ac:dyDescent="0.35">
      <c r="E3114" s="73"/>
    </row>
    <row r="3115" spans="5:5" x14ac:dyDescent="0.35">
      <c r="E3115" s="4"/>
    </row>
    <row r="3116" spans="5:5" x14ac:dyDescent="0.35">
      <c r="E3116" s="4"/>
    </row>
    <row r="3117" spans="5:5" x14ac:dyDescent="0.35">
      <c r="E3117" s="4"/>
    </row>
    <row r="3118" spans="5:5" x14ac:dyDescent="0.35">
      <c r="E3118" s="4"/>
    </row>
    <row r="3119" spans="5:5" x14ac:dyDescent="0.35">
      <c r="E3119" s="4"/>
    </row>
    <row r="3120" spans="5:5" x14ac:dyDescent="0.35">
      <c r="E3120" s="4"/>
    </row>
    <row r="3121" spans="5:5" x14ac:dyDescent="0.35">
      <c r="E3121" s="73"/>
    </row>
    <row r="3122" spans="5:5" x14ac:dyDescent="0.35">
      <c r="E3122" s="4"/>
    </row>
    <row r="3123" spans="5:5" x14ac:dyDescent="0.35">
      <c r="E3123" s="4"/>
    </row>
    <row r="3124" spans="5:5" x14ac:dyDescent="0.35">
      <c r="E3124" s="4"/>
    </row>
    <row r="3125" spans="5:5" x14ac:dyDescent="0.35">
      <c r="E3125" s="4"/>
    </row>
    <row r="3126" spans="5:5" x14ac:dyDescent="0.35">
      <c r="E3126" s="4"/>
    </row>
    <row r="3127" spans="5:5" x14ac:dyDescent="0.35">
      <c r="E3127" s="4"/>
    </row>
    <row r="3128" spans="5:5" x14ac:dyDescent="0.35">
      <c r="E3128" s="73"/>
    </row>
    <row r="3129" spans="5:5" x14ac:dyDescent="0.35">
      <c r="E3129" s="4"/>
    </row>
    <row r="3130" spans="5:5" x14ac:dyDescent="0.35">
      <c r="E3130" s="4"/>
    </row>
    <row r="3131" spans="5:5" x14ac:dyDescent="0.35">
      <c r="E3131" s="4"/>
    </row>
    <row r="3132" spans="5:5" x14ac:dyDescent="0.35">
      <c r="E3132" s="4"/>
    </row>
    <row r="3133" spans="5:5" x14ac:dyDescent="0.35">
      <c r="E3133" s="4"/>
    </row>
    <row r="3134" spans="5:5" x14ac:dyDescent="0.35">
      <c r="E3134" s="4"/>
    </row>
    <row r="3135" spans="5:5" x14ac:dyDescent="0.35">
      <c r="E3135" s="73"/>
    </row>
    <row r="3136" spans="5:5" x14ac:dyDescent="0.35">
      <c r="E3136" s="4"/>
    </row>
    <row r="3137" spans="5:5" x14ac:dyDescent="0.35">
      <c r="E3137" s="4"/>
    </row>
    <row r="3138" spans="5:5" x14ac:dyDescent="0.35">
      <c r="E3138" s="4"/>
    </row>
    <row r="3139" spans="5:5" x14ac:dyDescent="0.35">
      <c r="E3139" s="4"/>
    </row>
    <row r="3140" spans="5:5" x14ac:dyDescent="0.35">
      <c r="E3140" s="4"/>
    </row>
    <row r="3141" spans="5:5" x14ac:dyDescent="0.35">
      <c r="E3141" s="4"/>
    </row>
    <row r="3142" spans="5:5" x14ac:dyDescent="0.35">
      <c r="E3142" s="73"/>
    </row>
    <row r="3143" spans="5:5" x14ac:dyDescent="0.35">
      <c r="E3143" s="4"/>
    </row>
    <row r="3144" spans="5:5" x14ac:dyDescent="0.35">
      <c r="E3144" s="4"/>
    </row>
    <row r="3145" spans="5:5" x14ac:dyDescent="0.35">
      <c r="E3145" s="4"/>
    </row>
    <row r="3146" spans="5:5" x14ac:dyDescent="0.35">
      <c r="E3146" s="4"/>
    </row>
    <row r="3147" spans="5:5" x14ac:dyDescent="0.35">
      <c r="E3147" s="4"/>
    </row>
    <row r="3148" spans="5:5" x14ac:dyDescent="0.35">
      <c r="E3148" s="4"/>
    </row>
    <row r="3149" spans="5:5" x14ac:dyDescent="0.35">
      <c r="E3149" s="73"/>
    </row>
    <row r="3150" spans="5:5" x14ac:dyDescent="0.35">
      <c r="E3150" s="4"/>
    </row>
    <row r="3151" spans="5:5" x14ac:dyDescent="0.35">
      <c r="E3151" s="4"/>
    </row>
    <row r="3152" spans="5:5" x14ac:dyDescent="0.35">
      <c r="E3152" s="4"/>
    </row>
    <row r="3153" spans="5:5" x14ac:dyDescent="0.35">
      <c r="E3153" s="4"/>
    </row>
    <row r="3154" spans="5:5" x14ac:dyDescent="0.35">
      <c r="E3154" s="4"/>
    </row>
    <row r="3155" spans="5:5" x14ac:dyDescent="0.35">
      <c r="E3155" s="4"/>
    </row>
    <row r="3156" spans="5:5" x14ac:dyDescent="0.35">
      <c r="E3156" s="73"/>
    </row>
    <row r="3157" spans="5:5" x14ac:dyDescent="0.35">
      <c r="E3157" s="4"/>
    </row>
    <row r="3158" spans="5:5" x14ac:dyDescent="0.35">
      <c r="E3158" s="4"/>
    </row>
    <row r="3159" spans="5:5" x14ac:dyDescent="0.35">
      <c r="E3159" s="4"/>
    </row>
    <row r="3160" spans="5:5" x14ac:dyDescent="0.35">
      <c r="E3160" s="4"/>
    </row>
    <row r="3161" spans="5:5" x14ac:dyDescent="0.35">
      <c r="E3161" s="4"/>
    </row>
    <row r="3162" spans="5:5" x14ac:dyDescent="0.35">
      <c r="E3162" s="4"/>
    </row>
    <row r="3163" spans="5:5" x14ac:dyDescent="0.35">
      <c r="E3163" s="73"/>
    </row>
    <row r="3164" spans="5:5" x14ac:dyDescent="0.35">
      <c r="E3164" s="4"/>
    </row>
    <row r="3165" spans="5:5" x14ac:dyDescent="0.35">
      <c r="E3165" s="4"/>
    </row>
    <row r="3166" spans="5:5" x14ac:dyDescent="0.35">
      <c r="E3166" s="4"/>
    </row>
    <row r="3167" spans="5:5" x14ac:dyDescent="0.35">
      <c r="E3167" s="4"/>
    </row>
    <row r="3168" spans="5:5" x14ac:dyDescent="0.35">
      <c r="E3168" s="4"/>
    </row>
    <row r="3169" spans="5:5" x14ac:dyDescent="0.35">
      <c r="E3169" s="4"/>
    </row>
    <row r="3170" spans="5:5" x14ac:dyDescent="0.35">
      <c r="E3170" s="73"/>
    </row>
    <row r="3171" spans="5:5" x14ac:dyDescent="0.35">
      <c r="E3171" s="4"/>
    </row>
    <row r="3172" spans="5:5" x14ac:dyDescent="0.35">
      <c r="E3172" s="4"/>
    </row>
    <row r="3173" spans="5:5" x14ac:dyDescent="0.35">
      <c r="E3173" s="4"/>
    </row>
    <row r="3174" spans="5:5" x14ac:dyDescent="0.35">
      <c r="E3174" s="4"/>
    </row>
    <row r="3175" spans="5:5" x14ac:dyDescent="0.35">
      <c r="E3175" s="4"/>
    </row>
    <row r="3176" spans="5:5" x14ac:dyDescent="0.35">
      <c r="E3176" s="4"/>
    </row>
    <row r="3177" spans="5:5" x14ac:dyDescent="0.35">
      <c r="E3177" s="73"/>
    </row>
    <row r="3178" spans="5:5" x14ac:dyDescent="0.35">
      <c r="E3178" s="4"/>
    </row>
    <row r="3179" spans="5:5" x14ac:dyDescent="0.35">
      <c r="E3179" s="4"/>
    </row>
    <row r="3180" spans="5:5" x14ac:dyDescent="0.35">
      <c r="E3180" s="4"/>
    </row>
    <row r="3181" spans="5:5" x14ac:dyDescent="0.35">
      <c r="E3181" s="4"/>
    </row>
    <row r="3182" spans="5:5" x14ac:dyDescent="0.35">
      <c r="E3182" s="4"/>
    </row>
    <row r="3183" spans="5:5" x14ac:dyDescent="0.35">
      <c r="E3183" s="4"/>
    </row>
    <row r="3184" spans="5:5" x14ac:dyDescent="0.35">
      <c r="E3184" s="73"/>
    </row>
    <row r="3185" spans="5:5" x14ac:dyDescent="0.35">
      <c r="E3185" s="4"/>
    </row>
    <row r="3186" spans="5:5" x14ac:dyDescent="0.35">
      <c r="E3186" s="4"/>
    </row>
    <row r="3187" spans="5:5" x14ac:dyDescent="0.35">
      <c r="E3187" s="4"/>
    </row>
    <row r="3188" spans="5:5" x14ac:dyDescent="0.35">
      <c r="E3188" s="4"/>
    </row>
    <row r="3189" spans="5:5" x14ac:dyDescent="0.35">
      <c r="E3189" s="4"/>
    </row>
    <row r="3190" spans="5:5" x14ac:dyDescent="0.35">
      <c r="E3190" s="4"/>
    </row>
    <row r="3191" spans="5:5" x14ac:dyDescent="0.35">
      <c r="E3191" s="73"/>
    </row>
    <row r="3192" spans="5:5" x14ac:dyDescent="0.35">
      <c r="E3192" s="4"/>
    </row>
    <row r="3193" spans="5:5" x14ac:dyDescent="0.35">
      <c r="E3193" s="4"/>
    </row>
    <row r="3194" spans="5:5" x14ac:dyDescent="0.35">
      <c r="E3194" s="4"/>
    </row>
    <row r="3195" spans="5:5" x14ac:dyDescent="0.35">
      <c r="E3195" s="4"/>
    </row>
    <row r="3196" spans="5:5" x14ac:dyDescent="0.35">
      <c r="E3196" s="4"/>
    </row>
    <row r="3197" spans="5:5" x14ac:dyDescent="0.35">
      <c r="E3197" s="4"/>
    </row>
    <row r="3198" spans="5:5" x14ac:dyDescent="0.35">
      <c r="E3198" s="73"/>
    </row>
    <row r="3199" spans="5:5" x14ac:dyDescent="0.35">
      <c r="E3199" s="4"/>
    </row>
    <row r="3200" spans="5:5" x14ac:dyDescent="0.35">
      <c r="E3200" s="4"/>
    </row>
    <row r="3201" spans="5:5" x14ac:dyDescent="0.35">
      <c r="E3201" s="4"/>
    </row>
    <row r="3202" spans="5:5" x14ac:dyDescent="0.35">
      <c r="E3202" s="4"/>
    </row>
    <row r="3203" spans="5:5" x14ac:dyDescent="0.35">
      <c r="E3203" s="4"/>
    </row>
    <row r="3204" spans="5:5" x14ac:dyDescent="0.35">
      <c r="E3204" s="4"/>
    </row>
    <row r="3205" spans="5:5" x14ac:dyDescent="0.35">
      <c r="E3205" s="73"/>
    </row>
    <row r="3206" spans="5:5" x14ac:dyDescent="0.35">
      <c r="E3206" s="4"/>
    </row>
    <row r="3207" spans="5:5" x14ac:dyDescent="0.35">
      <c r="E3207" s="4"/>
    </row>
    <row r="3208" spans="5:5" x14ac:dyDescent="0.35">
      <c r="E3208" s="4"/>
    </row>
    <row r="3209" spans="5:5" x14ac:dyDescent="0.35">
      <c r="E3209" s="4"/>
    </row>
    <row r="3210" spans="5:5" x14ac:dyDescent="0.35">
      <c r="E3210" s="4"/>
    </row>
    <row r="3211" spans="5:5" x14ac:dyDescent="0.35">
      <c r="E3211" s="4"/>
    </row>
    <row r="3212" spans="5:5" x14ac:dyDescent="0.35">
      <c r="E3212" s="73"/>
    </row>
    <row r="3213" spans="5:5" x14ac:dyDescent="0.35">
      <c r="E3213" s="4"/>
    </row>
    <row r="3214" spans="5:5" x14ac:dyDescent="0.35">
      <c r="E3214" s="4"/>
    </row>
    <row r="3215" spans="5:5" x14ac:dyDescent="0.35">
      <c r="E3215" s="4"/>
    </row>
    <row r="3216" spans="5:5" x14ac:dyDescent="0.35">
      <c r="E3216" s="4"/>
    </row>
    <row r="3217" spans="5:5" x14ac:dyDescent="0.35">
      <c r="E3217" s="4"/>
    </row>
    <row r="3218" spans="5:5" x14ac:dyDescent="0.35">
      <c r="E3218" s="4"/>
    </row>
    <row r="3219" spans="5:5" x14ac:dyDescent="0.35">
      <c r="E3219" s="73"/>
    </row>
    <row r="3220" spans="5:5" x14ac:dyDescent="0.35">
      <c r="E3220" s="4"/>
    </row>
    <row r="3221" spans="5:5" x14ac:dyDescent="0.35">
      <c r="E3221" s="4"/>
    </row>
    <row r="3222" spans="5:5" x14ac:dyDescent="0.35">
      <c r="E3222" s="4"/>
    </row>
    <row r="3223" spans="5:5" x14ac:dyDescent="0.35">
      <c r="E3223" s="4"/>
    </row>
    <row r="3224" spans="5:5" x14ac:dyDescent="0.35">
      <c r="E3224" s="4"/>
    </row>
    <row r="3225" spans="5:5" x14ac:dyDescent="0.35">
      <c r="E3225" s="4"/>
    </row>
    <row r="3226" spans="5:5" x14ac:dyDescent="0.35">
      <c r="E3226" s="73"/>
    </row>
    <row r="3227" spans="5:5" x14ac:dyDescent="0.35">
      <c r="E3227" s="4"/>
    </row>
    <row r="3228" spans="5:5" x14ac:dyDescent="0.35">
      <c r="E3228" s="4"/>
    </row>
    <row r="3229" spans="5:5" x14ac:dyDescent="0.35">
      <c r="E3229" s="4"/>
    </row>
    <row r="3230" spans="5:5" x14ac:dyDescent="0.35">
      <c r="E3230" s="4"/>
    </row>
    <row r="3231" spans="5:5" x14ac:dyDescent="0.35">
      <c r="E3231" s="4"/>
    </row>
    <row r="3232" spans="5:5" x14ac:dyDescent="0.35">
      <c r="E3232" s="4"/>
    </row>
    <row r="3233" spans="5:5" x14ac:dyDescent="0.35">
      <c r="E3233" s="73"/>
    </row>
    <row r="3234" spans="5:5" x14ac:dyDescent="0.35">
      <c r="E3234" s="4"/>
    </row>
    <row r="3235" spans="5:5" x14ac:dyDescent="0.35">
      <c r="E3235" s="4"/>
    </row>
    <row r="3236" spans="5:5" x14ac:dyDescent="0.35">
      <c r="E3236" s="4"/>
    </row>
    <row r="3237" spans="5:5" x14ac:dyDescent="0.35">
      <c r="E3237" s="4"/>
    </row>
    <row r="3238" spans="5:5" x14ac:dyDescent="0.35">
      <c r="E3238" s="4"/>
    </row>
    <row r="3239" spans="5:5" x14ac:dyDescent="0.35">
      <c r="E3239" s="4"/>
    </row>
    <row r="3240" spans="5:5" x14ac:dyDescent="0.35">
      <c r="E3240" s="73"/>
    </row>
    <row r="3241" spans="5:5" x14ac:dyDescent="0.35">
      <c r="E3241" s="4"/>
    </row>
    <row r="3242" spans="5:5" x14ac:dyDescent="0.35">
      <c r="E3242" s="4"/>
    </row>
    <row r="3243" spans="5:5" x14ac:dyDescent="0.35">
      <c r="E3243" s="4"/>
    </row>
    <row r="3244" spans="5:5" x14ac:dyDescent="0.35">
      <c r="E3244" s="4"/>
    </row>
    <row r="3245" spans="5:5" x14ac:dyDescent="0.35">
      <c r="E3245" s="4"/>
    </row>
    <row r="3246" spans="5:5" x14ac:dyDescent="0.35">
      <c r="E3246" s="4"/>
    </row>
    <row r="3247" spans="5:5" x14ac:dyDescent="0.35">
      <c r="E3247" s="73"/>
    </row>
    <row r="3248" spans="5:5" x14ac:dyDescent="0.35">
      <c r="E3248" s="4"/>
    </row>
    <row r="3249" spans="5:5" x14ac:dyDescent="0.35">
      <c r="E3249" s="4"/>
    </row>
    <row r="3250" spans="5:5" x14ac:dyDescent="0.35">
      <c r="E3250" s="4"/>
    </row>
    <row r="3251" spans="5:5" x14ac:dyDescent="0.35">
      <c r="E3251" s="4"/>
    </row>
    <row r="3252" spans="5:5" x14ac:dyDescent="0.35">
      <c r="E3252" s="4"/>
    </row>
    <row r="3253" spans="5:5" x14ac:dyDescent="0.35">
      <c r="E3253" s="4"/>
    </row>
    <row r="3254" spans="5:5" x14ac:dyDescent="0.35">
      <c r="E3254" s="73"/>
    </row>
    <row r="3255" spans="5:5" x14ac:dyDescent="0.35">
      <c r="E3255" s="4"/>
    </row>
    <row r="3256" spans="5:5" x14ac:dyDescent="0.35">
      <c r="E3256" s="4"/>
    </row>
    <row r="3257" spans="5:5" x14ac:dyDescent="0.35">
      <c r="E3257" s="4"/>
    </row>
    <row r="3258" spans="5:5" x14ac:dyDescent="0.35">
      <c r="E3258" s="4"/>
    </row>
    <row r="3259" spans="5:5" x14ac:dyDescent="0.35">
      <c r="E3259" s="4"/>
    </row>
    <row r="3260" spans="5:5" x14ac:dyDescent="0.35">
      <c r="E3260" s="4"/>
    </row>
    <row r="3261" spans="5:5" x14ac:dyDescent="0.35">
      <c r="E3261" s="73"/>
    </row>
    <row r="3262" spans="5:5" x14ac:dyDescent="0.35">
      <c r="E3262" s="4"/>
    </row>
    <row r="3263" spans="5:5" x14ac:dyDescent="0.35">
      <c r="E3263" s="4"/>
    </row>
    <row r="3264" spans="5:5" x14ac:dyDescent="0.35">
      <c r="E3264" s="4"/>
    </row>
    <row r="3265" spans="5:5" x14ac:dyDescent="0.35">
      <c r="E3265" s="4"/>
    </row>
    <row r="3266" spans="5:5" x14ac:dyDescent="0.35">
      <c r="E3266" s="4"/>
    </row>
    <row r="3267" spans="5:5" x14ac:dyDescent="0.35">
      <c r="E3267" s="4"/>
    </row>
    <row r="3268" spans="5:5" x14ac:dyDescent="0.35">
      <c r="E3268" s="73"/>
    </row>
    <row r="3269" spans="5:5" x14ac:dyDescent="0.35">
      <c r="E3269" s="4"/>
    </row>
    <row r="3270" spans="5:5" x14ac:dyDescent="0.35">
      <c r="E3270" s="4"/>
    </row>
    <row r="3271" spans="5:5" x14ac:dyDescent="0.35">
      <c r="E3271" s="4"/>
    </row>
    <row r="3272" spans="5:5" x14ac:dyDescent="0.35">
      <c r="E3272" s="4"/>
    </row>
    <row r="3273" spans="5:5" x14ac:dyDescent="0.35">
      <c r="E3273" s="4"/>
    </row>
    <row r="3274" spans="5:5" x14ac:dyDescent="0.35">
      <c r="E3274" s="4"/>
    </row>
    <row r="3275" spans="5:5" x14ac:dyDescent="0.35">
      <c r="E3275" s="73"/>
    </row>
    <row r="3276" spans="5:5" x14ac:dyDescent="0.35">
      <c r="E3276" s="4"/>
    </row>
    <row r="3277" spans="5:5" x14ac:dyDescent="0.35">
      <c r="E3277" s="4"/>
    </row>
    <row r="3278" spans="5:5" x14ac:dyDescent="0.35">
      <c r="E3278" s="4"/>
    </row>
    <row r="3279" spans="5:5" x14ac:dyDescent="0.35">
      <c r="E3279" s="4"/>
    </row>
    <row r="3280" spans="5:5" x14ac:dyDescent="0.35">
      <c r="E3280" s="4"/>
    </row>
    <row r="3281" spans="5:5" x14ac:dyDescent="0.35">
      <c r="E3281" s="4"/>
    </row>
    <row r="3282" spans="5:5" x14ac:dyDescent="0.35">
      <c r="E3282" s="73"/>
    </row>
    <row r="3283" spans="5:5" x14ac:dyDescent="0.35">
      <c r="E3283" s="4"/>
    </row>
    <row r="3284" spans="5:5" x14ac:dyDescent="0.35">
      <c r="E3284" s="4"/>
    </row>
    <row r="3285" spans="5:5" x14ac:dyDescent="0.35">
      <c r="E3285" s="4"/>
    </row>
    <row r="3286" spans="5:5" x14ac:dyDescent="0.35">
      <c r="E3286" s="4"/>
    </row>
    <row r="3287" spans="5:5" x14ac:dyDescent="0.35">
      <c r="E3287" s="4"/>
    </row>
    <row r="3288" spans="5:5" x14ac:dyDescent="0.35">
      <c r="E3288" s="4"/>
    </row>
    <row r="3289" spans="5:5" x14ac:dyDescent="0.35">
      <c r="E3289" s="73"/>
    </row>
    <row r="3290" spans="5:5" x14ac:dyDescent="0.35">
      <c r="E3290" s="4"/>
    </row>
    <row r="3291" spans="5:5" x14ac:dyDescent="0.35">
      <c r="E3291" s="4"/>
    </row>
    <row r="3292" spans="5:5" x14ac:dyDescent="0.35">
      <c r="E3292" s="4"/>
    </row>
    <row r="3293" spans="5:5" x14ac:dyDescent="0.35">
      <c r="E3293" s="4"/>
    </row>
    <row r="3294" spans="5:5" x14ac:dyDescent="0.35">
      <c r="E3294" s="4"/>
    </row>
    <row r="3295" spans="5:5" x14ac:dyDescent="0.35">
      <c r="E3295" s="4"/>
    </row>
    <row r="3296" spans="5:5" x14ac:dyDescent="0.35">
      <c r="E3296" s="73"/>
    </row>
    <row r="3297" spans="5:5" x14ac:dyDescent="0.35">
      <c r="E3297" s="4"/>
    </row>
    <row r="3298" spans="5:5" x14ac:dyDescent="0.35">
      <c r="E3298" s="4"/>
    </row>
    <row r="3299" spans="5:5" x14ac:dyDescent="0.35">
      <c r="E3299" s="4"/>
    </row>
    <row r="3300" spans="5:5" x14ac:dyDescent="0.35">
      <c r="E3300" s="4"/>
    </row>
    <row r="3301" spans="5:5" x14ac:dyDescent="0.35">
      <c r="E3301" s="4"/>
    </row>
    <row r="3302" spans="5:5" x14ac:dyDescent="0.35">
      <c r="E3302" s="4"/>
    </row>
    <row r="3303" spans="5:5" x14ac:dyDescent="0.35">
      <c r="E3303" s="73"/>
    </row>
    <row r="3304" spans="5:5" x14ac:dyDescent="0.35">
      <c r="E3304" s="4"/>
    </row>
    <row r="3305" spans="5:5" x14ac:dyDescent="0.35">
      <c r="E3305" s="4"/>
    </row>
    <row r="3306" spans="5:5" x14ac:dyDescent="0.35">
      <c r="E3306" s="4"/>
    </row>
    <row r="3307" spans="5:5" x14ac:dyDescent="0.35">
      <c r="E3307" s="4"/>
    </row>
    <row r="3308" spans="5:5" x14ac:dyDescent="0.35">
      <c r="E3308" s="4"/>
    </row>
    <row r="3309" spans="5:5" x14ac:dyDescent="0.35">
      <c r="E3309" s="4"/>
    </row>
    <row r="3310" spans="5:5" x14ac:dyDescent="0.35">
      <c r="E3310" s="73"/>
    </row>
    <row r="3311" spans="5:5" x14ac:dyDescent="0.35">
      <c r="E3311" s="4"/>
    </row>
    <row r="3312" spans="5:5" x14ac:dyDescent="0.35">
      <c r="E3312" s="4"/>
    </row>
    <row r="3313" spans="5:5" x14ac:dyDescent="0.35">
      <c r="E3313" s="4"/>
    </row>
    <row r="3314" spans="5:5" x14ac:dyDescent="0.35">
      <c r="E3314" s="4"/>
    </row>
    <row r="3315" spans="5:5" x14ac:dyDescent="0.35">
      <c r="E3315" s="4"/>
    </row>
    <row r="3316" spans="5:5" x14ac:dyDescent="0.35">
      <c r="E3316" s="4"/>
    </row>
    <row r="3317" spans="5:5" x14ac:dyDescent="0.35">
      <c r="E3317" s="73"/>
    </row>
    <row r="3318" spans="5:5" x14ac:dyDescent="0.35">
      <c r="E3318" s="4"/>
    </row>
    <row r="3319" spans="5:5" x14ac:dyDescent="0.35">
      <c r="E3319" s="4"/>
    </row>
    <row r="3320" spans="5:5" x14ac:dyDescent="0.35">
      <c r="E3320" s="4"/>
    </row>
    <row r="3321" spans="5:5" x14ac:dyDescent="0.35">
      <c r="E3321" s="4"/>
    </row>
    <row r="3322" spans="5:5" x14ac:dyDescent="0.35">
      <c r="E3322" s="4"/>
    </row>
    <row r="3323" spans="5:5" x14ac:dyDescent="0.35">
      <c r="E3323" s="4"/>
    </row>
    <row r="3324" spans="5:5" x14ac:dyDescent="0.35">
      <c r="E3324" s="73"/>
    </row>
    <row r="3325" spans="5:5" x14ac:dyDescent="0.35">
      <c r="E3325" s="4"/>
    </row>
    <row r="3326" spans="5:5" x14ac:dyDescent="0.35">
      <c r="E3326" s="4"/>
    </row>
    <row r="3327" spans="5:5" x14ac:dyDescent="0.35">
      <c r="E3327" s="4"/>
    </row>
    <row r="3328" spans="5:5" x14ac:dyDescent="0.35">
      <c r="E3328" s="4"/>
    </row>
    <row r="3329" spans="5:5" x14ac:dyDescent="0.35">
      <c r="E3329" s="4"/>
    </row>
    <row r="3330" spans="5:5" x14ac:dyDescent="0.35">
      <c r="E3330" s="4"/>
    </row>
    <row r="3331" spans="5:5" x14ac:dyDescent="0.35">
      <c r="E3331" s="73"/>
    </row>
    <row r="3332" spans="5:5" x14ac:dyDescent="0.35">
      <c r="E3332" s="4"/>
    </row>
    <row r="3333" spans="5:5" x14ac:dyDescent="0.35">
      <c r="E3333" s="4"/>
    </row>
    <row r="3334" spans="5:5" x14ac:dyDescent="0.35">
      <c r="E3334" s="4"/>
    </row>
    <row r="3335" spans="5:5" x14ac:dyDescent="0.35">
      <c r="E3335" s="4"/>
    </row>
    <row r="3336" spans="5:5" x14ac:dyDescent="0.35">
      <c r="E3336" s="4"/>
    </row>
    <row r="3337" spans="5:5" x14ac:dyDescent="0.35">
      <c r="E3337" s="4"/>
    </row>
    <row r="3338" spans="5:5" x14ac:dyDescent="0.35">
      <c r="E3338" s="73"/>
    </row>
    <row r="3339" spans="5:5" x14ac:dyDescent="0.35">
      <c r="E3339" s="4"/>
    </row>
    <row r="3340" spans="5:5" x14ac:dyDescent="0.35">
      <c r="E3340" s="4"/>
    </row>
    <row r="3341" spans="5:5" x14ac:dyDescent="0.35">
      <c r="E3341" s="4"/>
    </row>
    <row r="3342" spans="5:5" x14ac:dyDescent="0.35">
      <c r="E3342" s="4"/>
    </row>
    <row r="3343" spans="5:5" x14ac:dyDescent="0.35">
      <c r="E3343" s="4"/>
    </row>
    <row r="3344" spans="5:5" x14ac:dyDescent="0.35">
      <c r="E3344" s="4"/>
    </row>
    <row r="3345" spans="5:5" x14ac:dyDescent="0.35">
      <c r="E3345" s="73"/>
    </row>
    <row r="3346" spans="5:5" x14ac:dyDescent="0.35">
      <c r="E3346" s="4"/>
    </row>
    <row r="3347" spans="5:5" x14ac:dyDescent="0.35">
      <c r="E3347" s="4"/>
    </row>
    <row r="3348" spans="5:5" x14ac:dyDescent="0.35">
      <c r="E3348" s="4"/>
    </row>
    <row r="3349" spans="5:5" x14ac:dyDescent="0.35">
      <c r="E3349" s="4"/>
    </row>
    <row r="3350" spans="5:5" x14ac:dyDescent="0.35">
      <c r="E3350" s="4"/>
    </row>
    <row r="3351" spans="5:5" x14ac:dyDescent="0.35">
      <c r="E3351" s="4"/>
    </row>
    <row r="3352" spans="5:5" x14ac:dyDescent="0.35">
      <c r="E3352" s="73"/>
    </row>
    <row r="3353" spans="5:5" x14ac:dyDescent="0.35">
      <c r="E3353" s="4"/>
    </row>
    <row r="3354" spans="5:5" x14ac:dyDescent="0.35">
      <c r="E3354" s="4"/>
    </row>
    <row r="3355" spans="5:5" x14ac:dyDescent="0.35">
      <c r="E3355" s="4"/>
    </row>
    <row r="3356" spans="5:5" x14ac:dyDescent="0.35">
      <c r="E3356" s="4"/>
    </row>
    <row r="3357" spans="5:5" x14ac:dyDescent="0.35">
      <c r="E3357" s="4"/>
    </row>
    <row r="3358" spans="5:5" x14ac:dyDescent="0.35">
      <c r="E3358" s="4"/>
    </row>
    <row r="3359" spans="5:5" x14ac:dyDescent="0.35">
      <c r="E3359" s="73"/>
    </row>
    <row r="3360" spans="5:5" x14ac:dyDescent="0.35">
      <c r="E3360" s="4"/>
    </row>
    <row r="3361" spans="5:5" x14ac:dyDescent="0.35">
      <c r="E3361" s="4"/>
    </row>
    <row r="3362" spans="5:5" x14ac:dyDescent="0.35">
      <c r="E3362" s="4"/>
    </row>
    <row r="3363" spans="5:5" x14ac:dyDescent="0.35">
      <c r="E3363" s="4"/>
    </row>
    <row r="3364" spans="5:5" x14ac:dyDescent="0.35">
      <c r="E3364" s="4"/>
    </row>
    <row r="3365" spans="5:5" x14ac:dyDescent="0.35">
      <c r="E3365" s="4"/>
    </row>
    <row r="3366" spans="5:5" x14ac:dyDescent="0.35">
      <c r="E3366" s="73"/>
    </row>
    <row r="3367" spans="5:5" x14ac:dyDescent="0.35">
      <c r="E3367" s="4"/>
    </row>
    <row r="3368" spans="5:5" x14ac:dyDescent="0.35">
      <c r="E3368" s="4"/>
    </row>
    <row r="3369" spans="5:5" x14ac:dyDescent="0.35">
      <c r="E3369" s="4"/>
    </row>
    <row r="3370" spans="5:5" x14ac:dyDescent="0.35">
      <c r="E3370" s="4"/>
    </row>
    <row r="3371" spans="5:5" x14ac:dyDescent="0.35">
      <c r="E3371" s="4"/>
    </row>
    <row r="3372" spans="5:5" x14ac:dyDescent="0.35">
      <c r="E3372" s="4"/>
    </row>
    <row r="3373" spans="5:5" x14ac:dyDescent="0.35">
      <c r="E3373" s="73"/>
    </row>
    <row r="3374" spans="5:5" x14ac:dyDescent="0.35">
      <c r="E3374" s="4"/>
    </row>
    <row r="3375" spans="5:5" x14ac:dyDescent="0.35">
      <c r="E3375" s="4"/>
    </row>
    <row r="3376" spans="5:5" x14ac:dyDescent="0.35">
      <c r="E3376" s="4"/>
    </row>
    <row r="3377" spans="5:5" x14ac:dyDescent="0.35">
      <c r="E3377" s="4"/>
    </row>
    <row r="3378" spans="5:5" x14ac:dyDescent="0.35">
      <c r="E3378" s="4"/>
    </row>
    <row r="3379" spans="5:5" x14ac:dyDescent="0.35">
      <c r="E3379" s="4"/>
    </row>
    <row r="3380" spans="5:5" x14ac:dyDescent="0.35">
      <c r="E3380" s="73"/>
    </row>
    <row r="3381" spans="5:5" x14ac:dyDescent="0.35">
      <c r="E3381" s="4"/>
    </row>
    <row r="3382" spans="5:5" x14ac:dyDescent="0.35">
      <c r="E3382" s="4"/>
    </row>
    <row r="3383" spans="5:5" x14ac:dyDescent="0.35">
      <c r="E3383" s="4"/>
    </row>
    <row r="3384" spans="5:5" x14ac:dyDescent="0.35">
      <c r="E3384" s="4"/>
    </row>
    <row r="3385" spans="5:5" x14ac:dyDescent="0.35">
      <c r="E3385" s="4"/>
    </row>
    <row r="3386" spans="5:5" x14ac:dyDescent="0.35">
      <c r="E3386" s="4"/>
    </row>
    <row r="3387" spans="5:5" x14ac:dyDescent="0.35">
      <c r="E3387" s="73"/>
    </row>
    <row r="3388" spans="5:5" x14ac:dyDescent="0.35">
      <c r="E3388" s="4"/>
    </row>
    <row r="3389" spans="5:5" x14ac:dyDescent="0.35">
      <c r="E3389" s="4"/>
    </row>
    <row r="3390" spans="5:5" x14ac:dyDescent="0.35">
      <c r="E3390" s="4"/>
    </row>
    <row r="3391" spans="5:5" x14ac:dyDescent="0.35">
      <c r="E3391" s="4"/>
    </row>
    <row r="3392" spans="5:5" x14ac:dyDescent="0.35">
      <c r="E3392" s="4"/>
    </row>
    <row r="3393" spans="5:5" x14ac:dyDescent="0.35">
      <c r="E3393" s="4"/>
    </row>
    <row r="3394" spans="5:5" x14ac:dyDescent="0.35">
      <c r="E3394" s="73"/>
    </row>
    <row r="3395" spans="5:5" x14ac:dyDescent="0.35">
      <c r="E3395" s="4"/>
    </row>
    <row r="3396" spans="5:5" x14ac:dyDescent="0.35">
      <c r="E3396" s="4"/>
    </row>
    <row r="3397" spans="5:5" x14ac:dyDescent="0.35">
      <c r="E3397" s="4"/>
    </row>
    <row r="3398" spans="5:5" x14ac:dyDescent="0.35">
      <c r="E3398" s="4"/>
    </row>
    <row r="3399" spans="5:5" x14ac:dyDescent="0.35">
      <c r="E3399" s="4"/>
    </row>
    <row r="3400" spans="5:5" x14ac:dyDescent="0.35">
      <c r="E3400" s="4"/>
    </row>
    <row r="3401" spans="5:5" x14ac:dyDescent="0.35">
      <c r="E3401" s="73"/>
    </row>
    <row r="3402" spans="5:5" x14ac:dyDescent="0.35">
      <c r="E3402" s="4"/>
    </row>
    <row r="3403" spans="5:5" x14ac:dyDescent="0.35">
      <c r="E3403" s="4"/>
    </row>
    <row r="3404" spans="5:5" x14ac:dyDescent="0.35">
      <c r="E3404" s="4"/>
    </row>
    <row r="3405" spans="5:5" x14ac:dyDescent="0.35">
      <c r="E3405" s="4"/>
    </row>
    <row r="3406" spans="5:5" x14ac:dyDescent="0.35">
      <c r="E3406" s="4"/>
    </row>
    <row r="3407" spans="5:5" x14ac:dyDescent="0.35">
      <c r="E3407" s="4"/>
    </row>
    <row r="3408" spans="5:5" x14ac:dyDescent="0.35">
      <c r="E3408" s="73"/>
    </row>
    <row r="3409" spans="5:5" x14ac:dyDescent="0.35">
      <c r="E3409" s="4"/>
    </row>
    <row r="3410" spans="5:5" x14ac:dyDescent="0.35">
      <c r="E3410" s="4"/>
    </row>
    <row r="3411" spans="5:5" x14ac:dyDescent="0.35">
      <c r="E3411" s="4"/>
    </row>
    <row r="3412" spans="5:5" x14ac:dyDescent="0.35">
      <c r="E3412" s="4"/>
    </row>
    <row r="3413" spans="5:5" x14ac:dyDescent="0.35">
      <c r="E3413" s="4"/>
    </row>
    <row r="3414" spans="5:5" x14ac:dyDescent="0.35">
      <c r="E3414" s="4"/>
    </row>
    <row r="3415" spans="5:5" x14ac:dyDescent="0.35">
      <c r="E3415" s="73"/>
    </row>
    <row r="3416" spans="5:5" x14ac:dyDescent="0.35">
      <c r="E3416" s="4"/>
    </row>
    <row r="3417" spans="5:5" x14ac:dyDescent="0.35">
      <c r="E3417" s="4"/>
    </row>
    <row r="3418" spans="5:5" x14ac:dyDescent="0.35">
      <c r="E3418" s="4"/>
    </row>
    <row r="3419" spans="5:5" x14ac:dyDescent="0.35">
      <c r="E3419" s="4"/>
    </row>
    <row r="3420" spans="5:5" x14ac:dyDescent="0.35">
      <c r="E3420" s="4"/>
    </row>
    <row r="3421" spans="5:5" x14ac:dyDescent="0.35">
      <c r="E3421" s="4"/>
    </row>
    <row r="3422" spans="5:5" x14ac:dyDescent="0.35">
      <c r="E3422" s="73"/>
    </row>
    <row r="3423" spans="5:5" x14ac:dyDescent="0.35">
      <c r="E3423" s="4"/>
    </row>
    <row r="3424" spans="5:5" x14ac:dyDescent="0.35">
      <c r="E3424" s="4"/>
    </row>
    <row r="3425" spans="5:5" x14ac:dyDescent="0.35">
      <c r="E3425" s="4"/>
    </row>
    <row r="3426" spans="5:5" x14ac:dyDescent="0.35">
      <c r="E3426" s="4"/>
    </row>
    <row r="3427" spans="5:5" x14ac:dyDescent="0.35">
      <c r="E3427" s="4"/>
    </row>
    <row r="3428" spans="5:5" x14ac:dyDescent="0.35">
      <c r="E3428" s="4"/>
    </row>
    <row r="3429" spans="5:5" x14ac:dyDescent="0.35">
      <c r="E3429" s="73"/>
    </row>
    <row r="3430" spans="5:5" x14ac:dyDescent="0.35">
      <c r="E3430" s="4"/>
    </row>
    <row r="3431" spans="5:5" x14ac:dyDescent="0.35">
      <c r="E3431" s="4"/>
    </row>
    <row r="3432" spans="5:5" x14ac:dyDescent="0.35">
      <c r="E3432" s="4"/>
    </row>
    <row r="3433" spans="5:5" x14ac:dyDescent="0.35">
      <c r="E3433" s="4"/>
    </row>
    <row r="3434" spans="5:5" x14ac:dyDescent="0.35">
      <c r="E3434" s="4"/>
    </row>
    <row r="3435" spans="5:5" x14ac:dyDescent="0.35">
      <c r="E3435" s="4"/>
    </row>
    <row r="3436" spans="5:5" x14ac:dyDescent="0.35">
      <c r="E3436" s="73"/>
    </row>
    <row r="3437" spans="5:5" x14ac:dyDescent="0.35">
      <c r="E3437" s="4"/>
    </row>
    <row r="3438" spans="5:5" x14ac:dyDescent="0.35">
      <c r="E3438" s="4"/>
    </row>
    <row r="3439" spans="5:5" x14ac:dyDescent="0.35">
      <c r="E3439" s="4"/>
    </row>
    <row r="3440" spans="5:5" x14ac:dyDescent="0.35">
      <c r="E3440" s="4"/>
    </row>
    <row r="3441" spans="5:5" x14ac:dyDescent="0.35">
      <c r="E3441" s="4"/>
    </row>
    <row r="3442" spans="5:5" x14ac:dyDescent="0.35">
      <c r="E3442" s="4"/>
    </row>
    <row r="3443" spans="5:5" x14ac:dyDescent="0.35">
      <c r="E3443" s="73"/>
    </row>
    <row r="3444" spans="5:5" x14ac:dyDescent="0.35">
      <c r="E3444" s="4"/>
    </row>
    <row r="3445" spans="5:5" x14ac:dyDescent="0.35">
      <c r="E3445" s="4"/>
    </row>
    <row r="3446" spans="5:5" x14ac:dyDescent="0.35">
      <c r="E3446" s="4"/>
    </row>
    <row r="3447" spans="5:5" x14ac:dyDescent="0.35">
      <c r="E3447" s="4"/>
    </row>
    <row r="3448" spans="5:5" x14ac:dyDescent="0.35">
      <c r="E3448" s="4"/>
    </row>
    <row r="3449" spans="5:5" x14ac:dyDescent="0.35">
      <c r="E3449" s="4"/>
    </row>
    <row r="3450" spans="5:5" x14ac:dyDescent="0.35">
      <c r="E3450" s="73"/>
    </row>
    <row r="3451" spans="5:5" x14ac:dyDescent="0.35">
      <c r="E3451" s="4"/>
    </row>
    <row r="3452" spans="5:5" x14ac:dyDescent="0.35">
      <c r="E3452" s="4"/>
    </row>
    <row r="3453" spans="5:5" x14ac:dyDescent="0.35">
      <c r="E3453" s="4"/>
    </row>
    <row r="3454" spans="5:5" x14ac:dyDescent="0.35">
      <c r="E3454" s="4"/>
    </row>
    <row r="3455" spans="5:5" x14ac:dyDescent="0.35">
      <c r="E3455" s="4"/>
    </row>
    <row r="3456" spans="5:5" x14ac:dyDescent="0.35">
      <c r="E3456" s="4"/>
    </row>
    <row r="3457" spans="5:5" x14ac:dyDescent="0.35">
      <c r="E3457" s="73"/>
    </row>
    <row r="3458" spans="5:5" x14ac:dyDescent="0.35">
      <c r="E3458" s="4"/>
    </row>
    <row r="3459" spans="5:5" x14ac:dyDescent="0.35">
      <c r="E3459" s="4"/>
    </row>
    <row r="3460" spans="5:5" x14ac:dyDescent="0.35">
      <c r="E3460" s="4"/>
    </row>
    <row r="3461" spans="5:5" x14ac:dyDescent="0.35">
      <c r="E3461" s="4"/>
    </row>
    <row r="3462" spans="5:5" x14ac:dyDescent="0.35">
      <c r="E3462" s="4"/>
    </row>
    <row r="3463" spans="5:5" x14ac:dyDescent="0.35">
      <c r="E3463" s="4"/>
    </row>
    <row r="3464" spans="5:5" x14ac:dyDescent="0.35">
      <c r="E3464" s="73"/>
    </row>
    <row r="3465" spans="5:5" x14ac:dyDescent="0.35">
      <c r="E3465" s="4"/>
    </row>
    <row r="3466" spans="5:5" x14ac:dyDescent="0.35">
      <c r="E3466" s="4"/>
    </row>
    <row r="3467" spans="5:5" x14ac:dyDescent="0.35">
      <c r="E3467" s="4"/>
    </row>
    <row r="3468" spans="5:5" x14ac:dyDescent="0.35">
      <c r="E3468" s="4"/>
    </row>
    <row r="3469" spans="5:5" x14ac:dyDescent="0.35">
      <c r="E3469" s="4"/>
    </row>
    <row r="3470" spans="5:5" x14ac:dyDescent="0.35">
      <c r="E3470" s="4"/>
    </row>
    <row r="3471" spans="5:5" x14ac:dyDescent="0.35">
      <c r="E3471" s="73"/>
    </row>
    <row r="3472" spans="5:5" x14ac:dyDescent="0.35">
      <c r="E3472" s="4"/>
    </row>
    <row r="3473" spans="5:5" x14ac:dyDescent="0.35">
      <c r="E3473" s="4"/>
    </row>
    <row r="3474" spans="5:5" x14ac:dyDescent="0.35">
      <c r="E3474" s="4"/>
    </row>
    <row r="3475" spans="5:5" x14ac:dyDescent="0.35">
      <c r="E3475" s="4"/>
    </row>
    <row r="3476" spans="5:5" x14ac:dyDescent="0.35">
      <c r="E3476" s="4"/>
    </row>
    <row r="3477" spans="5:5" x14ac:dyDescent="0.35">
      <c r="E3477" s="4"/>
    </row>
    <row r="3478" spans="5:5" x14ac:dyDescent="0.35">
      <c r="E3478" s="73"/>
    </row>
    <row r="3479" spans="5:5" x14ac:dyDescent="0.35">
      <c r="E3479" s="4"/>
    </row>
    <row r="3480" spans="5:5" x14ac:dyDescent="0.35">
      <c r="E3480" s="4"/>
    </row>
    <row r="3481" spans="5:5" x14ac:dyDescent="0.35">
      <c r="E3481" s="4"/>
    </row>
    <row r="3482" spans="5:5" x14ac:dyDescent="0.35">
      <c r="E3482" s="4"/>
    </row>
    <row r="3483" spans="5:5" x14ac:dyDescent="0.35">
      <c r="E3483" s="4"/>
    </row>
    <row r="3484" spans="5:5" x14ac:dyDescent="0.35">
      <c r="E3484" s="4"/>
    </row>
    <row r="3485" spans="5:5" x14ac:dyDescent="0.35">
      <c r="E3485" s="73"/>
    </row>
    <row r="3486" spans="5:5" x14ac:dyDescent="0.35">
      <c r="E3486" s="4"/>
    </row>
    <row r="3487" spans="5:5" x14ac:dyDescent="0.35">
      <c r="E3487" s="4"/>
    </row>
    <row r="3488" spans="5:5" x14ac:dyDescent="0.35">
      <c r="E3488" s="4"/>
    </row>
    <row r="3489" spans="5:5" x14ac:dyDescent="0.35">
      <c r="E3489" s="4"/>
    </row>
    <row r="3490" spans="5:5" x14ac:dyDescent="0.35">
      <c r="E3490" s="4"/>
    </row>
    <row r="3491" spans="5:5" x14ac:dyDescent="0.35">
      <c r="E3491" s="4"/>
    </row>
    <row r="3492" spans="5:5" x14ac:dyDescent="0.35">
      <c r="E3492" s="73"/>
    </row>
    <row r="3493" spans="5:5" x14ac:dyDescent="0.35">
      <c r="E3493" s="4"/>
    </row>
    <row r="3494" spans="5:5" x14ac:dyDescent="0.35">
      <c r="E3494" s="4"/>
    </row>
    <row r="3495" spans="5:5" x14ac:dyDescent="0.35">
      <c r="E3495" s="4"/>
    </row>
    <row r="3496" spans="5:5" x14ac:dyDescent="0.35">
      <c r="E3496" s="4"/>
    </row>
    <row r="3497" spans="5:5" x14ac:dyDescent="0.35">
      <c r="E3497" s="4"/>
    </row>
    <row r="3498" spans="5:5" x14ac:dyDescent="0.35">
      <c r="E3498" s="4"/>
    </row>
    <row r="3499" spans="5:5" x14ac:dyDescent="0.35">
      <c r="E3499" s="73"/>
    </row>
    <row r="3500" spans="5:5" x14ac:dyDescent="0.35">
      <c r="E3500" s="4"/>
    </row>
    <row r="3501" spans="5:5" x14ac:dyDescent="0.35">
      <c r="E3501" s="4"/>
    </row>
    <row r="3502" spans="5:5" x14ac:dyDescent="0.35">
      <c r="E3502" s="4"/>
    </row>
    <row r="3503" spans="5:5" x14ac:dyDescent="0.35">
      <c r="E3503" s="4"/>
    </row>
    <row r="3504" spans="5:5" x14ac:dyDescent="0.35">
      <c r="E3504" s="4"/>
    </row>
    <row r="3505" spans="5:5" x14ac:dyDescent="0.35">
      <c r="E3505" s="4"/>
    </row>
    <row r="3506" spans="5:5" x14ac:dyDescent="0.35">
      <c r="E3506" s="73"/>
    </row>
    <row r="3507" spans="5:5" x14ac:dyDescent="0.35">
      <c r="E3507" s="4"/>
    </row>
    <row r="3508" spans="5:5" x14ac:dyDescent="0.35">
      <c r="E3508" s="4"/>
    </row>
    <row r="3509" spans="5:5" x14ac:dyDescent="0.35">
      <c r="E3509" s="4"/>
    </row>
    <row r="3510" spans="5:5" x14ac:dyDescent="0.35">
      <c r="E3510" s="4"/>
    </row>
    <row r="3511" spans="5:5" x14ac:dyDescent="0.35">
      <c r="E3511" s="4"/>
    </row>
    <row r="3512" spans="5:5" x14ac:dyDescent="0.35">
      <c r="E3512" s="4"/>
    </row>
    <row r="3513" spans="5:5" x14ac:dyDescent="0.35">
      <c r="E3513" s="73"/>
    </row>
    <row r="3514" spans="5:5" x14ac:dyDescent="0.35">
      <c r="E3514" s="4"/>
    </row>
    <row r="3515" spans="5:5" x14ac:dyDescent="0.35">
      <c r="E3515" s="4"/>
    </row>
    <row r="3516" spans="5:5" x14ac:dyDescent="0.35">
      <c r="E3516" s="4"/>
    </row>
    <row r="3517" spans="5:5" x14ac:dyDescent="0.35">
      <c r="E3517" s="4"/>
    </row>
    <row r="3518" spans="5:5" x14ac:dyDescent="0.35">
      <c r="E3518" s="4"/>
    </row>
    <row r="3519" spans="5:5" x14ac:dyDescent="0.35">
      <c r="E3519" s="4"/>
    </row>
    <row r="3520" spans="5:5" x14ac:dyDescent="0.35">
      <c r="E3520" s="73"/>
    </row>
    <row r="3521" spans="5:5" x14ac:dyDescent="0.35">
      <c r="E3521" s="4"/>
    </row>
    <row r="3522" spans="5:5" x14ac:dyDescent="0.35">
      <c r="E3522" s="4"/>
    </row>
    <row r="3523" spans="5:5" x14ac:dyDescent="0.35">
      <c r="E3523" s="4"/>
    </row>
    <row r="3524" spans="5:5" x14ac:dyDescent="0.35">
      <c r="E3524" s="4"/>
    </row>
    <row r="3525" spans="5:5" x14ac:dyDescent="0.35">
      <c r="E3525" s="4"/>
    </row>
    <row r="3526" spans="5:5" x14ac:dyDescent="0.35">
      <c r="E3526" s="4"/>
    </row>
    <row r="3527" spans="5:5" x14ac:dyDescent="0.35">
      <c r="E3527" s="73"/>
    </row>
    <row r="3528" spans="5:5" x14ac:dyDescent="0.35">
      <c r="E3528" s="4"/>
    </row>
    <row r="3529" spans="5:5" x14ac:dyDescent="0.35">
      <c r="E3529" s="4"/>
    </row>
    <row r="3530" spans="5:5" x14ac:dyDescent="0.35">
      <c r="E3530" s="4"/>
    </row>
    <row r="3531" spans="5:5" x14ac:dyDescent="0.35">
      <c r="E3531" s="4"/>
    </row>
    <row r="3532" spans="5:5" x14ac:dyDescent="0.35">
      <c r="E3532" s="4"/>
    </row>
    <row r="3533" spans="5:5" x14ac:dyDescent="0.35">
      <c r="E3533" s="4"/>
    </row>
    <row r="3534" spans="5:5" x14ac:dyDescent="0.35">
      <c r="E3534" s="73"/>
    </row>
    <row r="3535" spans="5:5" x14ac:dyDescent="0.35">
      <c r="E3535" s="4"/>
    </row>
    <row r="3536" spans="5:5" x14ac:dyDescent="0.35">
      <c r="E3536" s="4"/>
    </row>
    <row r="3537" spans="5:5" x14ac:dyDescent="0.35">
      <c r="E3537" s="4"/>
    </row>
    <row r="3538" spans="5:5" x14ac:dyDescent="0.35">
      <c r="E3538" s="4"/>
    </row>
    <row r="3539" spans="5:5" x14ac:dyDescent="0.35">
      <c r="E3539" s="4"/>
    </row>
    <row r="3540" spans="5:5" x14ac:dyDescent="0.35">
      <c r="E3540" s="4"/>
    </row>
    <row r="3541" spans="5:5" x14ac:dyDescent="0.35">
      <c r="E3541" s="73"/>
    </row>
    <row r="3542" spans="5:5" x14ac:dyDescent="0.35">
      <c r="E3542" s="4"/>
    </row>
    <row r="3543" spans="5:5" x14ac:dyDescent="0.35">
      <c r="E3543" s="4"/>
    </row>
    <row r="3544" spans="5:5" x14ac:dyDescent="0.35">
      <c r="E3544" s="4"/>
    </row>
    <row r="3545" spans="5:5" x14ac:dyDescent="0.35">
      <c r="E3545" s="4"/>
    </row>
    <row r="3546" spans="5:5" x14ac:dyDescent="0.35">
      <c r="E3546" s="4"/>
    </row>
    <row r="3547" spans="5:5" x14ac:dyDescent="0.35">
      <c r="E3547" s="4"/>
    </row>
    <row r="3548" spans="5:5" x14ac:dyDescent="0.35">
      <c r="E3548" s="73"/>
    </row>
    <row r="3549" spans="5:5" x14ac:dyDescent="0.35">
      <c r="E3549" s="4"/>
    </row>
    <row r="3550" spans="5:5" x14ac:dyDescent="0.35">
      <c r="E3550" s="4"/>
    </row>
    <row r="3551" spans="5:5" x14ac:dyDescent="0.35">
      <c r="E3551" s="4"/>
    </row>
    <row r="3552" spans="5:5" x14ac:dyDescent="0.35">
      <c r="E3552" s="4"/>
    </row>
    <row r="3553" spans="5:5" x14ac:dyDescent="0.35">
      <c r="E3553" s="4"/>
    </row>
    <row r="3554" spans="5:5" x14ac:dyDescent="0.35">
      <c r="E3554" s="4"/>
    </row>
    <row r="3555" spans="5:5" x14ac:dyDescent="0.35">
      <c r="E3555" s="73"/>
    </row>
    <row r="3556" spans="5:5" x14ac:dyDescent="0.35">
      <c r="E3556" s="4"/>
    </row>
    <row r="3557" spans="5:5" x14ac:dyDescent="0.35">
      <c r="E3557" s="4"/>
    </row>
    <row r="3558" spans="5:5" x14ac:dyDescent="0.35">
      <c r="E3558" s="4"/>
    </row>
    <row r="3559" spans="5:5" x14ac:dyDescent="0.35">
      <c r="E3559" s="4"/>
    </row>
    <row r="3560" spans="5:5" x14ac:dyDescent="0.35">
      <c r="E3560" s="4"/>
    </row>
    <row r="3561" spans="5:5" x14ac:dyDescent="0.35">
      <c r="E3561" s="4"/>
    </row>
    <row r="3562" spans="5:5" x14ac:dyDescent="0.35">
      <c r="E3562" s="73"/>
    </row>
    <row r="3563" spans="5:5" x14ac:dyDescent="0.35">
      <c r="E3563" s="4"/>
    </row>
    <row r="3564" spans="5:5" x14ac:dyDescent="0.35">
      <c r="E3564" s="4"/>
    </row>
    <row r="3565" spans="5:5" x14ac:dyDescent="0.35">
      <c r="E3565" s="4"/>
    </row>
    <row r="3566" spans="5:5" x14ac:dyDescent="0.35">
      <c r="E3566" s="4"/>
    </row>
    <row r="3567" spans="5:5" x14ac:dyDescent="0.35">
      <c r="E3567" s="4"/>
    </row>
    <row r="3568" spans="5:5" x14ac:dyDescent="0.35">
      <c r="E3568" s="4"/>
    </row>
    <row r="3569" spans="5:5" x14ac:dyDescent="0.35">
      <c r="E3569" s="73"/>
    </row>
    <row r="3570" spans="5:5" x14ac:dyDescent="0.35">
      <c r="E3570" s="4"/>
    </row>
    <row r="3571" spans="5:5" x14ac:dyDescent="0.35">
      <c r="E3571" s="4"/>
    </row>
    <row r="3572" spans="5:5" x14ac:dyDescent="0.35">
      <c r="E3572" s="4"/>
    </row>
    <row r="3573" spans="5:5" x14ac:dyDescent="0.35">
      <c r="E3573" s="4"/>
    </row>
    <row r="3574" spans="5:5" x14ac:dyDescent="0.35">
      <c r="E3574" s="4"/>
    </row>
    <row r="3575" spans="5:5" x14ac:dyDescent="0.35">
      <c r="E3575" s="4"/>
    </row>
    <row r="3576" spans="5:5" x14ac:dyDescent="0.35">
      <c r="E3576" s="73"/>
    </row>
    <row r="3577" spans="5:5" x14ac:dyDescent="0.35">
      <c r="E3577" s="4"/>
    </row>
    <row r="3578" spans="5:5" x14ac:dyDescent="0.35">
      <c r="E3578" s="4"/>
    </row>
    <row r="3579" spans="5:5" x14ac:dyDescent="0.35">
      <c r="E3579" s="4"/>
    </row>
    <row r="3580" spans="5:5" x14ac:dyDescent="0.35">
      <c r="E3580" s="4"/>
    </row>
    <row r="3581" spans="5:5" x14ac:dyDescent="0.35">
      <c r="E3581" s="4"/>
    </row>
    <row r="3582" spans="5:5" x14ac:dyDescent="0.35">
      <c r="E3582" s="4"/>
    </row>
    <row r="3583" spans="5:5" x14ac:dyDescent="0.35">
      <c r="E3583" s="73"/>
    </row>
    <row r="3584" spans="5:5" x14ac:dyDescent="0.35">
      <c r="E3584" s="4"/>
    </row>
    <row r="3585" spans="5:5" x14ac:dyDescent="0.35">
      <c r="E3585" s="4"/>
    </row>
    <row r="3586" spans="5:5" x14ac:dyDescent="0.35">
      <c r="E3586" s="4"/>
    </row>
    <row r="3587" spans="5:5" x14ac:dyDescent="0.35">
      <c r="E3587" s="4"/>
    </row>
    <row r="3588" spans="5:5" x14ac:dyDescent="0.35">
      <c r="E3588" s="4"/>
    </row>
    <row r="3589" spans="5:5" x14ac:dyDescent="0.35">
      <c r="E3589" s="4"/>
    </row>
    <row r="3590" spans="5:5" x14ac:dyDescent="0.35">
      <c r="E3590" s="73"/>
    </row>
    <row r="3591" spans="5:5" x14ac:dyDescent="0.35">
      <c r="E3591" s="4"/>
    </row>
    <row r="3592" spans="5:5" x14ac:dyDescent="0.35">
      <c r="E3592" s="4"/>
    </row>
    <row r="3593" spans="5:5" x14ac:dyDescent="0.35">
      <c r="E3593" s="4"/>
    </row>
    <row r="3594" spans="5:5" x14ac:dyDescent="0.35">
      <c r="E3594" s="4"/>
    </row>
    <row r="3595" spans="5:5" x14ac:dyDescent="0.35">
      <c r="E3595" s="4"/>
    </row>
    <row r="3596" spans="5:5" x14ac:dyDescent="0.35">
      <c r="E3596" s="4"/>
    </row>
    <row r="3597" spans="5:5" x14ac:dyDescent="0.35">
      <c r="E3597" s="73"/>
    </row>
    <row r="3598" spans="5:5" x14ac:dyDescent="0.35">
      <c r="E3598" s="4"/>
    </row>
    <row r="3599" spans="5:5" x14ac:dyDescent="0.35">
      <c r="E3599" s="4"/>
    </row>
    <row r="3600" spans="5:5" x14ac:dyDescent="0.35">
      <c r="E3600" s="4"/>
    </row>
    <row r="3601" spans="5:5" x14ac:dyDescent="0.35">
      <c r="E3601" s="4"/>
    </row>
    <row r="3602" spans="5:5" x14ac:dyDescent="0.35">
      <c r="E3602" s="4"/>
    </row>
    <row r="3603" spans="5:5" x14ac:dyDescent="0.35">
      <c r="E3603" s="4"/>
    </row>
    <row r="3604" spans="5:5" x14ac:dyDescent="0.35">
      <c r="E3604" s="73"/>
    </row>
    <row r="3605" spans="5:5" x14ac:dyDescent="0.35">
      <c r="E3605" s="4"/>
    </row>
    <row r="3606" spans="5:5" x14ac:dyDescent="0.35">
      <c r="E3606" s="4"/>
    </row>
    <row r="3607" spans="5:5" x14ac:dyDescent="0.35">
      <c r="E3607" s="4"/>
    </row>
    <row r="3608" spans="5:5" x14ac:dyDescent="0.35">
      <c r="E3608" s="4"/>
    </row>
    <row r="3609" spans="5:5" x14ac:dyDescent="0.35">
      <c r="E3609" s="4"/>
    </row>
    <row r="3610" spans="5:5" x14ac:dyDescent="0.35">
      <c r="E3610" s="4"/>
    </row>
    <row r="3611" spans="5:5" x14ac:dyDescent="0.35">
      <c r="E3611" s="73"/>
    </row>
    <row r="3612" spans="5:5" x14ac:dyDescent="0.35">
      <c r="E3612" s="4"/>
    </row>
    <row r="3613" spans="5:5" x14ac:dyDescent="0.35">
      <c r="E3613" s="4"/>
    </row>
    <row r="3614" spans="5:5" x14ac:dyDescent="0.35">
      <c r="E3614" s="4"/>
    </row>
    <row r="3615" spans="5:5" x14ac:dyDescent="0.35">
      <c r="E3615" s="4"/>
    </row>
    <row r="3616" spans="5:5" x14ac:dyDescent="0.35">
      <c r="E3616" s="4"/>
    </row>
    <row r="3617" spans="5:5" x14ac:dyDescent="0.35">
      <c r="E3617" s="4"/>
    </row>
    <row r="3618" spans="5:5" x14ac:dyDescent="0.35">
      <c r="E3618" s="73"/>
    </row>
    <row r="3619" spans="5:5" x14ac:dyDescent="0.35">
      <c r="E3619" s="4"/>
    </row>
    <row r="3620" spans="5:5" x14ac:dyDescent="0.35">
      <c r="E3620" s="4"/>
    </row>
    <row r="3621" spans="5:5" x14ac:dyDescent="0.35">
      <c r="E3621" s="4"/>
    </row>
    <row r="3622" spans="5:5" x14ac:dyDescent="0.35">
      <c r="E3622" s="4"/>
    </row>
    <row r="3623" spans="5:5" x14ac:dyDescent="0.35">
      <c r="E3623" s="4"/>
    </row>
    <row r="3624" spans="5:5" x14ac:dyDescent="0.35">
      <c r="E3624" s="4"/>
    </row>
    <row r="3625" spans="5:5" x14ac:dyDescent="0.35">
      <c r="E3625" s="73"/>
    </row>
    <row r="3626" spans="5:5" x14ac:dyDescent="0.35">
      <c r="E3626" s="4"/>
    </row>
    <row r="3627" spans="5:5" x14ac:dyDescent="0.35">
      <c r="E3627" s="4"/>
    </row>
    <row r="3628" spans="5:5" x14ac:dyDescent="0.35">
      <c r="E3628" s="4"/>
    </row>
    <row r="3629" spans="5:5" x14ac:dyDescent="0.35">
      <c r="E3629" s="4"/>
    </row>
    <row r="3630" spans="5:5" x14ac:dyDescent="0.35">
      <c r="E3630" s="4"/>
    </row>
    <row r="3631" spans="5:5" x14ac:dyDescent="0.35">
      <c r="E3631" s="4"/>
    </row>
    <row r="3632" spans="5:5" x14ac:dyDescent="0.35">
      <c r="E3632" s="73"/>
    </row>
    <row r="3633" spans="5:5" x14ac:dyDescent="0.35">
      <c r="E3633" s="4"/>
    </row>
    <row r="3634" spans="5:5" x14ac:dyDescent="0.35">
      <c r="E3634" s="4"/>
    </row>
    <row r="3635" spans="5:5" x14ac:dyDescent="0.35">
      <c r="E3635" s="4"/>
    </row>
    <row r="3636" spans="5:5" x14ac:dyDescent="0.35">
      <c r="E3636" s="4"/>
    </row>
    <row r="3637" spans="5:5" x14ac:dyDescent="0.35">
      <c r="E3637" s="4"/>
    </row>
    <row r="3638" spans="5:5" x14ac:dyDescent="0.35">
      <c r="E3638" s="4"/>
    </row>
    <row r="3639" spans="5:5" x14ac:dyDescent="0.35">
      <c r="E3639" s="73"/>
    </row>
    <row r="3640" spans="5:5" x14ac:dyDescent="0.35">
      <c r="E3640" s="4"/>
    </row>
    <row r="3641" spans="5:5" x14ac:dyDescent="0.35">
      <c r="E3641" s="4"/>
    </row>
    <row r="3642" spans="5:5" x14ac:dyDescent="0.35">
      <c r="E3642" s="4"/>
    </row>
    <row r="3643" spans="5:5" x14ac:dyDescent="0.35">
      <c r="E3643" s="4"/>
    </row>
    <row r="3644" spans="5:5" x14ac:dyDescent="0.35">
      <c r="E3644" s="4"/>
    </row>
    <row r="3645" spans="5:5" x14ac:dyDescent="0.35">
      <c r="E3645" s="4"/>
    </row>
    <row r="3646" spans="5:5" x14ac:dyDescent="0.35">
      <c r="E3646" s="73"/>
    </row>
    <row r="3647" spans="5:5" x14ac:dyDescent="0.35">
      <c r="E3647" s="4"/>
    </row>
    <row r="3648" spans="5:5" x14ac:dyDescent="0.35">
      <c r="E3648" s="4"/>
    </row>
    <row r="3649" spans="5:5" x14ac:dyDescent="0.35">
      <c r="E3649" s="4"/>
    </row>
    <row r="3650" spans="5:5" x14ac:dyDescent="0.35">
      <c r="E3650" s="4"/>
    </row>
    <row r="3651" spans="5:5" x14ac:dyDescent="0.35">
      <c r="E3651" s="4"/>
    </row>
    <row r="3652" spans="5:5" x14ac:dyDescent="0.35">
      <c r="E3652" s="4"/>
    </row>
    <row r="3653" spans="5:5" x14ac:dyDescent="0.35">
      <c r="E3653" s="73"/>
    </row>
    <row r="3654" spans="5:5" x14ac:dyDescent="0.35">
      <c r="E3654" s="4"/>
    </row>
    <row r="3655" spans="5:5" x14ac:dyDescent="0.35">
      <c r="E3655" s="4"/>
    </row>
    <row r="3656" spans="5:5" x14ac:dyDescent="0.35">
      <c r="E3656" s="4"/>
    </row>
    <row r="3657" spans="5:5" x14ac:dyDescent="0.35">
      <c r="E3657" s="4"/>
    </row>
    <row r="3658" spans="5:5" x14ac:dyDescent="0.35">
      <c r="E3658" s="4"/>
    </row>
    <row r="3659" spans="5:5" x14ac:dyDescent="0.35">
      <c r="E3659" s="4"/>
    </row>
    <row r="3660" spans="5:5" x14ac:dyDescent="0.35">
      <c r="E3660" s="73"/>
    </row>
    <row r="3661" spans="5:5" x14ac:dyDescent="0.35">
      <c r="E3661" s="4"/>
    </row>
    <row r="3662" spans="5:5" x14ac:dyDescent="0.35">
      <c r="E3662" s="4"/>
    </row>
    <row r="3663" spans="5:5" x14ac:dyDescent="0.35">
      <c r="E3663" s="4"/>
    </row>
    <row r="3664" spans="5:5" x14ac:dyDescent="0.35">
      <c r="E3664" s="4"/>
    </row>
    <row r="3665" spans="5:5" x14ac:dyDescent="0.35">
      <c r="E3665" s="4"/>
    </row>
    <row r="3666" spans="5:5" x14ac:dyDescent="0.35">
      <c r="E3666" s="4"/>
    </row>
    <row r="3667" spans="5:5" x14ac:dyDescent="0.35">
      <c r="E3667" s="73"/>
    </row>
    <row r="3668" spans="5:5" x14ac:dyDescent="0.35">
      <c r="E3668" s="4"/>
    </row>
    <row r="3669" spans="5:5" x14ac:dyDescent="0.35">
      <c r="E3669" s="4"/>
    </row>
    <row r="3670" spans="5:5" x14ac:dyDescent="0.35">
      <c r="E3670" s="4"/>
    </row>
    <row r="3671" spans="5:5" x14ac:dyDescent="0.35">
      <c r="E3671" s="4"/>
    </row>
    <row r="3672" spans="5:5" x14ac:dyDescent="0.35">
      <c r="E3672" s="4"/>
    </row>
    <row r="3673" spans="5:5" x14ac:dyDescent="0.35">
      <c r="E3673" s="4"/>
    </row>
    <row r="3674" spans="5:5" x14ac:dyDescent="0.35">
      <c r="E3674" s="73"/>
    </row>
    <row r="3675" spans="5:5" x14ac:dyDescent="0.35">
      <c r="E3675" s="4"/>
    </row>
    <row r="3676" spans="5:5" x14ac:dyDescent="0.35">
      <c r="E3676" s="4"/>
    </row>
    <row r="3677" spans="5:5" x14ac:dyDescent="0.35">
      <c r="E3677" s="4"/>
    </row>
    <row r="3678" spans="5:5" x14ac:dyDescent="0.35">
      <c r="E3678" s="4"/>
    </row>
    <row r="3679" spans="5:5" x14ac:dyDescent="0.35">
      <c r="E3679" s="4"/>
    </row>
    <row r="3680" spans="5:5" x14ac:dyDescent="0.35">
      <c r="E3680" s="4"/>
    </row>
    <row r="3681" spans="5:5" x14ac:dyDescent="0.35">
      <c r="E3681" s="73"/>
    </row>
    <row r="3682" spans="5:5" x14ac:dyDescent="0.35">
      <c r="E3682" s="4"/>
    </row>
    <row r="3683" spans="5:5" x14ac:dyDescent="0.35">
      <c r="E3683" s="4"/>
    </row>
    <row r="3684" spans="5:5" x14ac:dyDescent="0.35">
      <c r="E3684" s="4"/>
    </row>
    <row r="3685" spans="5:5" x14ac:dyDescent="0.35">
      <c r="E3685" s="4"/>
    </row>
    <row r="3686" spans="5:5" x14ac:dyDescent="0.35">
      <c r="E3686" s="4"/>
    </row>
    <row r="3687" spans="5:5" x14ac:dyDescent="0.35">
      <c r="E3687" s="4"/>
    </row>
    <row r="3688" spans="5:5" x14ac:dyDescent="0.35">
      <c r="E3688" s="73"/>
    </row>
    <row r="3689" spans="5:5" x14ac:dyDescent="0.35">
      <c r="E3689" s="4"/>
    </row>
    <row r="3690" spans="5:5" x14ac:dyDescent="0.35">
      <c r="E3690" s="4"/>
    </row>
    <row r="3691" spans="5:5" x14ac:dyDescent="0.35">
      <c r="E3691" s="4"/>
    </row>
    <row r="3692" spans="5:5" x14ac:dyDescent="0.35">
      <c r="E3692" s="4"/>
    </row>
    <row r="3693" spans="5:5" x14ac:dyDescent="0.35">
      <c r="E3693" s="4"/>
    </row>
    <row r="3694" spans="5:5" x14ac:dyDescent="0.35">
      <c r="E3694" s="4"/>
    </row>
    <row r="3695" spans="5:5" x14ac:dyDescent="0.35">
      <c r="E3695" s="73"/>
    </row>
    <row r="3696" spans="5:5" x14ac:dyDescent="0.35">
      <c r="E3696" s="4"/>
    </row>
    <row r="3697" spans="5:5" x14ac:dyDescent="0.35">
      <c r="E3697" s="4"/>
    </row>
    <row r="3698" spans="5:5" x14ac:dyDescent="0.35">
      <c r="E3698" s="4"/>
    </row>
    <row r="3699" spans="5:5" x14ac:dyDescent="0.35">
      <c r="E3699" s="4"/>
    </row>
    <row r="3700" spans="5:5" x14ac:dyDescent="0.35">
      <c r="E3700" s="4"/>
    </row>
    <row r="3701" spans="5:5" x14ac:dyDescent="0.35">
      <c r="E3701" s="4"/>
    </row>
    <row r="3702" spans="5:5" x14ac:dyDescent="0.35">
      <c r="E3702" s="73"/>
    </row>
    <row r="3703" spans="5:5" x14ac:dyDescent="0.35">
      <c r="E3703" s="4"/>
    </row>
    <row r="3704" spans="5:5" x14ac:dyDescent="0.35">
      <c r="E3704" s="4"/>
    </row>
    <row r="3705" spans="5:5" x14ac:dyDescent="0.35">
      <c r="E3705" s="4"/>
    </row>
    <row r="3706" spans="5:5" x14ac:dyDescent="0.35">
      <c r="E3706" s="4"/>
    </row>
    <row r="3707" spans="5:5" x14ac:dyDescent="0.35">
      <c r="E3707" s="4"/>
    </row>
    <row r="3708" spans="5:5" x14ac:dyDescent="0.35">
      <c r="E3708" s="4"/>
    </row>
    <row r="3709" spans="5:5" x14ac:dyDescent="0.35">
      <c r="E3709" s="73"/>
    </row>
    <row r="3710" spans="5:5" x14ac:dyDescent="0.35">
      <c r="E3710" s="4"/>
    </row>
    <row r="3711" spans="5:5" x14ac:dyDescent="0.35">
      <c r="E3711" s="4"/>
    </row>
    <row r="3712" spans="5:5" x14ac:dyDescent="0.35">
      <c r="E3712" s="4"/>
    </row>
    <row r="3713" spans="5:5" x14ac:dyDescent="0.35">
      <c r="E3713" s="4"/>
    </row>
    <row r="3714" spans="5:5" x14ac:dyDescent="0.35">
      <c r="E3714" s="4"/>
    </row>
    <row r="3715" spans="5:5" x14ac:dyDescent="0.35">
      <c r="E3715" s="4"/>
    </row>
    <row r="3716" spans="5:5" x14ac:dyDescent="0.35">
      <c r="E3716" s="73"/>
    </row>
    <row r="3717" spans="5:5" x14ac:dyDescent="0.35">
      <c r="E3717" s="4"/>
    </row>
    <row r="3718" spans="5:5" x14ac:dyDescent="0.35">
      <c r="E3718" s="4"/>
    </row>
    <row r="3719" spans="5:5" x14ac:dyDescent="0.35">
      <c r="E3719" s="4"/>
    </row>
    <row r="3720" spans="5:5" x14ac:dyDescent="0.35">
      <c r="E3720" s="4"/>
    </row>
    <row r="3721" spans="5:5" x14ac:dyDescent="0.35">
      <c r="E3721" s="4"/>
    </row>
    <row r="3722" spans="5:5" x14ac:dyDescent="0.35">
      <c r="E3722" s="4"/>
    </row>
    <row r="3723" spans="5:5" x14ac:dyDescent="0.35">
      <c r="E3723" s="73"/>
    </row>
    <row r="3724" spans="5:5" x14ac:dyDescent="0.35">
      <c r="E3724" s="4"/>
    </row>
    <row r="3725" spans="5:5" x14ac:dyDescent="0.35">
      <c r="E3725" s="4"/>
    </row>
    <row r="3726" spans="5:5" x14ac:dyDescent="0.35">
      <c r="E3726" s="4"/>
    </row>
    <row r="3727" spans="5:5" x14ac:dyDescent="0.35">
      <c r="E3727" s="4"/>
    </row>
    <row r="3728" spans="5:5" x14ac:dyDescent="0.35">
      <c r="E3728" s="4"/>
    </row>
    <row r="3729" spans="5:5" x14ac:dyDescent="0.35">
      <c r="E3729" s="4"/>
    </row>
    <row r="3730" spans="5:5" x14ac:dyDescent="0.35">
      <c r="E3730" s="73"/>
    </row>
    <row r="3731" spans="5:5" x14ac:dyDescent="0.35">
      <c r="E3731" s="4"/>
    </row>
    <row r="3732" spans="5:5" x14ac:dyDescent="0.35">
      <c r="E3732" s="4"/>
    </row>
    <row r="3733" spans="5:5" x14ac:dyDescent="0.35">
      <c r="E3733" s="4"/>
    </row>
    <row r="3734" spans="5:5" x14ac:dyDescent="0.35">
      <c r="E3734" s="4"/>
    </row>
    <row r="3735" spans="5:5" x14ac:dyDescent="0.35">
      <c r="E3735" s="4"/>
    </row>
    <row r="3736" spans="5:5" x14ac:dyDescent="0.35">
      <c r="E3736" s="4"/>
    </row>
    <row r="3737" spans="5:5" x14ac:dyDescent="0.35">
      <c r="E3737" s="73"/>
    </row>
    <row r="3738" spans="5:5" x14ac:dyDescent="0.35">
      <c r="E3738" s="4"/>
    </row>
    <row r="3739" spans="5:5" x14ac:dyDescent="0.35">
      <c r="E3739" s="4"/>
    </row>
    <row r="3740" spans="5:5" x14ac:dyDescent="0.35">
      <c r="E3740" s="4"/>
    </row>
    <row r="3741" spans="5:5" x14ac:dyDescent="0.35">
      <c r="E3741" s="4"/>
    </row>
    <row r="3742" spans="5:5" x14ac:dyDescent="0.35">
      <c r="E3742" s="4"/>
    </row>
    <row r="3743" spans="5:5" x14ac:dyDescent="0.35">
      <c r="E3743" s="4"/>
    </row>
    <row r="3744" spans="5:5" x14ac:dyDescent="0.35">
      <c r="E3744" s="73"/>
    </row>
    <row r="3745" spans="5:5" x14ac:dyDescent="0.35">
      <c r="E3745" s="4"/>
    </row>
    <row r="3746" spans="5:5" x14ac:dyDescent="0.35">
      <c r="E3746" s="4"/>
    </row>
    <row r="3747" spans="5:5" x14ac:dyDescent="0.35">
      <c r="E3747" s="4"/>
    </row>
    <row r="3748" spans="5:5" x14ac:dyDescent="0.35">
      <c r="E3748" s="4"/>
    </row>
    <row r="3749" spans="5:5" x14ac:dyDescent="0.35">
      <c r="E3749" s="4"/>
    </row>
    <row r="3750" spans="5:5" x14ac:dyDescent="0.35">
      <c r="E3750" s="4"/>
    </row>
    <row r="3751" spans="5:5" x14ac:dyDescent="0.35">
      <c r="E3751" s="73"/>
    </row>
    <row r="3752" spans="5:5" x14ac:dyDescent="0.35">
      <c r="E3752" s="4"/>
    </row>
    <row r="3753" spans="5:5" x14ac:dyDescent="0.35">
      <c r="E3753" s="4"/>
    </row>
    <row r="3754" spans="5:5" x14ac:dyDescent="0.35">
      <c r="E3754" s="4"/>
    </row>
    <row r="3755" spans="5:5" x14ac:dyDescent="0.35">
      <c r="E3755" s="4"/>
    </row>
    <row r="3756" spans="5:5" x14ac:dyDescent="0.35">
      <c r="E3756" s="4"/>
    </row>
    <row r="3757" spans="5:5" x14ac:dyDescent="0.35">
      <c r="E3757" s="4"/>
    </row>
    <row r="3758" spans="5:5" x14ac:dyDescent="0.35">
      <c r="E3758" s="73"/>
    </row>
    <row r="3759" spans="5:5" x14ac:dyDescent="0.35">
      <c r="E3759" s="4"/>
    </row>
    <row r="3760" spans="5:5" x14ac:dyDescent="0.35">
      <c r="E3760" s="4"/>
    </row>
    <row r="3761" spans="5:5" x14ac:dyDescent="0.35">
      <c r="E3761" s="4"/>
    </row>
    <row r="3762" spans="5:5" x14ac:dyDescent="0.35">
      <c r="E3762" s="4"/>
    </row>
    <row r="3763" spans="5:5" x14ac:dyDescent="0.35">
      <c r="E3763" s="4"/>
    </row>
    <row r="3764" spans="5:5" x14ac:dyDescent="0.35">
      <c r="E3764" s="4"/>
    </row>
    <row r="3765" spans="5:5" x14ac:dyDescent="0.35">
      <c r="E3765" s="73"/>
    </row>
    <row r="3766" spans="5:5" x14ac:dyDescent="0.35">
      <c r="E3766" s="4"/>
    </row>
    <row r="3767" spans="5:5" x14ac:dyDescent="0.35">
      <c r="E3767" s="4"/>
    </row>
    <row r="3768" spans="5:5" x14ac:dyDescent="0.35">
      <c r="E3768" s="4"/>
    </row>
    <row r="3769" spans="5:5" x14ac:dyDescent="0.35">
      <c r="E3769" s="4"/>
    </row>
    <row r="3770" spans="5:5" x14ac:dyDescent="0.35">
      <c r="E3770" s="4"/>
    </row>
    <row r="3771" spans="5:5" x14ac:dyDescent="0.35">
      <c r="E3771" s="4"/>
    </row>
    <row r="3772" spans="5:5" x14ac:dyDescent="0.35">
      <c r="E3772" s="73"/>
    </row>
    <row r="3773" spans="5:5" x14ac:dyDescent="0.35">
      <c r="E3773" s="4"/>
    </row>
    <row r="3774" spans="5:5" x14ac:dyDescent="0.35">
      <c r="E3774" s="4"/>
    </row>
    <row r="3775" spans="5:5" x14ac:dyDescent="0.35">
      <c r="E3775" s="4"/>
    </row>
    <row r="3776" spans="5:5" x14ac:dyDescent="0.35">
      <c r="E3776" s="4"/>
    </row>
    <row r="3777" spans="5:5" x14ac:dyDescent="0.35">
      <c r="E3777" s="4"/>
    </row>
    <row r="3778" spans="5:5" x14ac:dyDescent="0.35">
      <c r="E3778" s="4"/>
    </row>
    <row r="3779" spans="5:5" x14ac:dyDescent="0.35">
      <c r="E3779" s="73"/>
    </row>
    <row r="3780" spans="5:5" x14ac:dyDescent="0.35">
      <c r="E3780" s="4"/>
    </row>
    <row r="3781" spans="5:5" x14ac:dyDescent="0.35">
      <c r="E3781" s="4"/>
    </row>
    <row r="3782" spans="5:5" x14ac:dyDescent="0.35">
      <c r="E3782" s="4"/>
    </row>
    <row r="3783" spans="5:5" x14ac:dyDescent="0.35">
      <c r="E3783" s="4"/>
    </row>
    <row r="3784" spans="5:5" x14ac:dyDescent="0.35">
      <c r="E3784" s="4"/>
    </row>
    <row r="3785" spans="5:5" x14ac:dyDescent="0.35">
      <c r="E3785" s="4"/>
    </row>
    <row r="3786" spans="5:5" x14ac:dyDescent="0.35">
      <c r="E3786" s="73"/>
    </row>
    <row r="3787" spans="5:5" x14ac:dyDescent="0.35">
      <c r="E3787" s="4"/>
    </row>
    <row r="3788" spans="5:5" x14ac:dyDescent="0.35">
      <c r="E3788" s="4"/>
    </row>
    <row r="3789" spans="5:5" x14ac:dyDescent="0.35">
      <c r="E3789" s="4"/>
    </row>
    <row r="3790" spans="5:5" x14ac:dyDescent="0.35">
      <c r="E3790" s="4"/>
    </row>
    <row r="3791" spans="5:5" x14ac:dyDescent="0.35">
      <c r="E3791" s="4"/>
    </row>
    <row r="3792" spans="5:5" x14ac:dyDescent="0.35">
      <c r="E3792" s="4"/>
    </row>
    <row r="3793" spans="5:5" x14ac:dyDescent="0.35">
      <c r="E3793" s="73"/>
    </row>
    <row r="3794" spans="5:5" x14ac:dyDescent="0.35">
      <c r="E3794" s="4"/>
    </row>
    <row r="3795" spans="5:5" x14ac:dyDescent="0.35">
      <c r="E3795" s="4"/>
    </row>
    <row r="3796" spans="5:5" x14ac:dyDescent="0.35">
      <c r="E3796" s="4"/>
    </row>
    <row r="3797" spans="5:5" x14ac:dyDescent="0.35">
      <c r="E3797" s="4"/>
    </row>
    <row r="3798" spans="5:5" x14ac:dyDescent="0.35">
      <c r="E3798" s="4"/>
    </row>
    <row r="3799" spans="5:5" x14ac:dyDescent="0.35">
      <c r="E3799" s="4"/>
    </row>
    <row r="3800" spans="5:5" x14ac:dyDescent="0.35">
      <c r="E3800" s="73"/>
    </row>
    <row r="3801" spans="5:5" x14ac:dyDescent="0.35">
      <c r="E3801" s="4"/>
    </row>
    <row r="3802" spans="5:5" x14ac:dyDescent="0.35">
      <c r="E3802" s="4"/>
    </row>
    <row r="3803" spans="5:5" x14ac:dyDescent="0.35">
      <c r="E3803" s="4"/>
    </row>
    <row r="3804" spans="5:5" x14ac:dyDescent="0.35">
      <c r="E3804" s="4"/>
    </row>
    <row r="3805" spans="5:5" x14ac:dyDescent="0.35">
      <c r="E3805" s="4"/>
    </row>
    <row r="3806" spans="5:5" x14ac:dyDescent="0.35">
      <c r="E3806" s="4"/>
    </row>
    <row r="3807" spans="5:5" x14ac:dyDescent="0.35">
      <c r="E3807" s="73"/>
    </row>
    <row r="3808" spans="5:5" x14ac:dyDescent="0.35">
      <c r="E3808" s="4"/>
    </row>
    <row r="3809" spans="5:5" x14ac:dyDescent="0.35">
      <c r="E3809" s="4"/>
    </row>
    <row r="3810" spans="5:5" x14ac:dyDescent="0.35">
      <c r="E3810" s="4"/>
    </row>
    <row r="3811" spans="5:5" x14ac:dyDescent="0.35">
      <c r="E3811" s="4"/>
    </row>
    <row r="3812" spans="5:5" x14ac:dyDescent="0.35">
      <c r="E3812" s="4"/>
    </row>
    <row r="3813" spans="5:5" x14ac:dyDescent="0.35">
      <c r="E3813" s="4"/>
    </row>
    <row r="3814" spans="5:5" x14ac:dyDescent="0.35">
      <c r="E3814" s="73"/>
    </row>
    <row r="3815" spans="5:5" x14ac:dyDescent="0.35">
      <c r="E3815" s="4"/>
    </row>
    <row r="3816" spans="5:5" x14ac:dyDescent="0.35">
      <c r="E3816" s="4"/>
    </row>
    <row r="3817" spans="5:5" x14ac:dyDescent="0.35">
      <c r="E3817" s="4"/>
    </row>
    <row r="3818" spans="5:5" x14ac:dyDescent="0.35">
      <c r="E3818" s="4"/>
    </row>
    <row r="3819" spans="5:5" x14ac:dyDescent="0.35">
      <c r="E3819" s="4"/>
    </row>
    <row r="3820" spans="5:5" x14ac:dyDescent="0.35">
      <c r="E3820" s="4"/>
    </row>
    <row r="3821" spans="5:5" x14ac:dyDescent="0.35">
      <c r="E3821" s="73"/>
    </row>
    <row r="3822" spans="5:5" x14ac:dyDescent="0.35">
      <c r="E3822" s="4"/>
    </row>
    <row r="3823" spans="5:5" x14ac:dyDescent="0.35">
      <c r="E3823" s="4"/>
    </row>
    <row r="3824" spans="5:5" x14ac:dyDescent="0.35">
      <c r="E3824" s="4"/>
    </row>
    <row r="3825" spans="5:5" x14ac:dyDescent="0.35">
      <c r="E3825" s="4"/>
    </row>
    <row r="3826" spans="5:5" x14ac:dyDescent="0.35">
      <c r="E3826" s="4"/>
    </row>
    <row r="3827" spans="5:5" x14ac:dyDescent="0.35">
      <c r="E3827" s="4"/>
    </row>
    <row r="3828" spans="5:5" x14ac:dyDescent="0.35">
      <c r="E3828" s="73"/>
    </row>
    <row r="3829" spans="5:5" x14ac:dyDescent="0.35">
      <c r="E3829" s="4"/>
    </row>
    <row r="3830" spans="5:5" x14ac:dyDescent="0.35">
      <c r="E3830" s="4"/>
    </row>
    <row r="3831" spans="5:5" x14ac:dyDescent="0.35">
      <c r="E3831" s="4"/>
    </row>
    <row r="3832" spans="5:5" x14ac:dyDescent="0.35">
      <c r="E3832" s="4"/>
    </row>
    <row r="3833" spans="5:5" x14ac:dyDescent="0.35">
      <c r="E3833" s="4"/>
    </row>
    <row r="3834" spans="5:5" x14ac:dyDescent="0.35">
      <c r="E3834" s="4"/>
    </row>
    <row r="3835" spans="5:5" x14ac:dyDescent="0.35">
      <c r="E3835" s="73"/>
    </row>
    <row r="3836" spans="5:5" x14ac:dyDescent="0.35">
      <c r="E3836" s="4"/>
    </row>
    <row r="3837" spans="5:5" x14ac:dyDescent="0.35">
      <c r="E3837" s="4"/>
    </row>
    <row r="3838" spans="5:5" x14ac:dyDescent="0.35">
      <c r="E3838" s="4"/>
    </row>
    <row r="3839" spans="5:5" x14ac:dyDescent="0.35">
      <c r="E3839" s="4"/>
    </row>
    <row r="3840" spans="5:5" x14ac:dyDescent="0.35">
      <c r="E3840" s="4"/>
    </row>
    <row r="3841" spans="5:5" x14ac:dyDescent="0.35">
      <c r="E3841" s="4"/>
    </row>
    <row r="3842" spans="5:5" x14ac:dyDescent="0.35">
      <c r="E3842" s="73"/>
    </row>
    <row r="3843" spans="5:5" x14ac:dyDescent="0.35">
      <c r="E3843" s="4"/>
    </row>
    <row r="3844" spans="5:5" x14ac:dyDescent="0.35">
      <c r="E3844" s="4"/>
    </row>
    <row r="3845" spans="5:5" x14ac:dyDescent="0.35">
      <c r="E3845" s="4"/>
    </row>
    <row r="3846" spans="5:5" x14ac:dyDescent="0.35">
      <c r="E3846" s="4"/>
    </row>
    <row r="3847" spans="5:5" x14ac:dyDescent="0.35">
      <c r="E3847" s="4"/>
    </row>
    <row r="3848" spans="5:5" x14ac:dyDescent="0.35">
      <c r="E3848" s="4"/>
    </row>
    <row r="3849" spans="5:5" x14ac:dyDescent="0.35">
      <c r="E3849" s="73"/>
    </row>
    <row r="3850" spans="5:5" x14ac:dyDescent="0.35">
      <c r="E3850" s="4"/>
    </row>
    <row r="3851" spans="5:5" x14ac:dyDescent="0.35">
      <c r="E3851" s="4"/>
    </row>
    <row r="3852" spans="5:5" x14ac:dyDescent="0.35">
      <c r="E3852" s="4"/>
    </row>
    <row r="3853" spans="5:5" x14ac:dyDescent="0.35">
      <c r="E3853" s="4"/>
    </row>
    <row r="3854" spans="5:5" x14ac:dyDescent="0.35">
      <c r="E3854" s="4"/>
    </row>
    <row r="3855" spans="5:5" x14ac:dyDescent="0.35">
      <c r="E3855" s="4"/>
    </row>
    <row r="3856" spans="5:5" x14ac:dyDescent="0.35">
      <c r="E3856" s="73"/>
    </row>
    <row r="3857" spans="5:5" x14ac:dyDescent="0.35">
      <c r="E3857" s="4"/>
    </row>
    <row r="3858" spans="5:5" x14ac:dyDescent="0.35">
      <c r="E3858" s="4"/>
    </row>
    <row r="3859" spans="5:5" x14ac:dyDescent="0.35">
      <c r="E3859" s="4"/>
    </row>
    <row r="3860" spans="5:5" x14ac:dyDescent="0.35">
      <c r="E3860" s="4"/>
    </row>
    <row r="3861" spans="5:5" x14ac:dyDescent="0.35">
      <c r="E3861" s="4"/>
    </row>
    <row r="3862" spans="5:5" x14ac:dyDescent="0.35">
      <c r="E3862" s="4"/>
    </row>
    <row r="3864" spans="5:5" x14ac:dyDescent="0.35">
      <c r="E3864" s="4"/>
    </row>
    <row r="3865" spans="5:5" x14ac:dyDescent="0.35">
      <c r="E3865" s="4"/>
    </row>
    <row r="3866" spans="5:5" x14ac:dyDescent="0.35">
      <c r="E3866" s="4"/>
    </row>
    <row r="3867" spans="5:5" x14ac:dyDescent="0.35">
      <c r="E3867" s="4"/>
    </row>
    <row r="3868" spans="5:5" x14ac:dyDescent="0.35">
      <c r="E3868" s="4"/>
    </row>
    <row r="3869" spans="5:5" x14ac:dyDescent="0.35">
      <c r="E3869" s="4"/>
    </row>
    <row r="3870" spans="5:5" x14ac:dyDescent="0.35">
      <c r="E3870" s="73"/>
    </row>
    <row r="3871" spans="5:5" x14ac:dyDescent="0.35">
      <c r="E3871" s="4"/>
    </row>
    <row r="3872" spans="5:5" x14ac:dyDescent="0.35">
      <c r="E3872" s="4"/>
    </row>
    <row r="3873" spans="5:5" x14ac:dyDescent="0.35">
      <c r="E3873" s="4"/>
    </row>
    <row r="3874" spans="5:5" x14ac:dyDescent="0.35">
      <c r="E3874" s="4"/>
    </row>
    <row r="3875" spans="5:5" x14ac:dyDescent="0.35">
      <c r="E3875" s="4"/>
    </row>
    <row r="3876" spans="5:5" x14ac:dyDescent="0.35">
      <c r="E3876" s="4"/>
    </row>
    <row r="3877" spans="5:5" x14ac:dyDescent="0.35">
      <c r="E3877" s="73"/>
    </row>
    <row r="3878" spans="5:5" x14ac:dyDescent="0.35">
      <c r="E3878" s="4"/>
    </row>
    <row r="3879" spans="5:5" x14ac:dyDescent="0.35">
      <c r="E3879" s="4"/>
    </row>
    <row r="3880" spans="5:5" x14ac:dyDescent="0.35">
      <c r="E3880" s="4"/>
    </row>
    <row r="3881" spans="5:5" x14ac:dyDescent="0.35">
      <c r="E3881" s="4"/>
    </row>
    <row r="3882" spans="5:5" x14ac:dyDescent="0.35">
      <c r="E3882" s="4"/>
    </row>
    <row r="3883" spans="5:5" x14ac:dyDescent="0.35">
      <c r="E3883" s="4"/>
    </row>
    <row r="3884" spans="5:5" x14ac:dyDescent="0.35">
      <c r="E3884" s="73"/>
    </row>
    <row r="3885" spans="5:5" x14ac:dyDescent="0.35">
      <c r="E3885" s="4"/>
    </row>
    <row r="3886" spans="5:5" x14ac:dyDescent="0.35">
      <c r="E3886" s="4"/>
    </row>
    <row r="3887" spans="5:5" x14ac:dyDescent="0.35">
      <c r="E3887" s="4"/>
    </row>
    <row r="3888" spans="5:5" x14ac:dyDescent="0.35">
      <c r="E3888" s="4"/>
    </row>
    <row r="3889" spans="5:5" x14ac:dyDescent="0.35">
      <c r="E3889" s="4"/>
    </row>
    <row r="3890" spans="5:5" x14ac:dyDescent="0.35">
      <c r="E3890" s="4"/>
    </row>
    <row r="3891" spans="5:5" x14ac:dyDescent="0.35">
      <c r="E3891" s="73"/>
    </row>
    <row r="3892" spans="5:5" x14ac:dyDescent="0.35">
      <c r="E3892" s="4"/>
    </row>
    <row r="3893" spans="5:5" x14ac:dyDescent="0.35">
      <c r="E3893" s="4"/>
    </row>
    <row r="3894" spans="5:5" x14ac:dyDescent="0.35">
      <c r="E3894" s="4"/>
    </row>
    <row r="3895" spans="5:5" x14ac:dyDescent="0.35">
      <c r="E3895" s="4"/>
    </row>
    <row r="3896" spans="5:5" x14ac:dyDescent="0.35">
      <c r="E3896" s="4"/>
    </row>
    <row r="3897" spans="5:5" x14ac:dyDescent="0.35">
      <c r="E3897" s="4"/>
    </row>
    <row r="3898" spans="5:5" x14ac:dyDescent="0.35">
      <c r="E3898" s="73"/>
    </row>
    <row r="3899" spans="5:5" x14ac:dyDescent="0.35">
      <c r="E3899" s="4"/>
    </row>
    <row r="3900" spans="5:5" x14ac:dyDescent="0.35">
      <c r="E3900" s="4"/>
    </row>
    <row r="3901" spans="5:5" x14ac:dyDescent="0.35">
      <c r="E3901" s="4"/>
    </row>
    <row r="3902" spans="5:5" x14ac:dyDescent="0.35">
      <c r="E3902" s="4"/>
    </row>
    <row r="3903" spans="5:5" x14ac:dyDescent="0.35">
      <c r="E3903" s="4"/>
    </row>
    <row r="3904" spans="5:5" x14ac:dyDescent="0.35">
      <c r="E3904" s="4"/>
    </row>
    <row r="3905" spans="5:5" x14ac:dyDescent="0.35">
      <c r="E3905" s="73"/>
    </row>
    <row r="3906" spans="5:5" x14ac:dyDescent="0.35">
      <c r="E3906" s="4"/>
    </row>
    <row r="3907" spans="5:5" x14ac:dyDescent="0.35">
      <c r="E3907" s="4"/>
    </row>
    <row r="3908" spans="5:5" x14ac:dyDescent="0.35">
      <c r="E3908" s="4"/>
    </row>
    <row r="3909" spans="5:5" x14ac:dyDescent="0.35">
      <c r="E3909" s="4"/>
    </row>
    <row r="3910" spans="5:5" x14ac:dyDescent="0.35">
      <c r="E3910" s="4"/>
    </row>
    <row r="3911" spans="5:5" x14ac:dyDescent="0.35">
      <c r="E3911" s="4"/>
    </row>
    <row r="3912" spans="5:5" x14ac:dyDescent="0.35">
      <c r="E3912" s="73"/>
    </row>
    <row r="3913" spans="5:5" x14ac:dyDescent="0.35">
      <c r="E3913" s="4"/>
    </row>
    <row r="3914" spans="5:5" x14ac:dyDescent="0.35">
      <c r="E3914" s="4"/>
    </row>
    <row r="3915" spans="5:5" x14ac:dyDescent="0.35">
      <c r="E3915" s="4"/>
    </row>
    <row r="3916" spans="5:5" x14ac:dyDescent="0.35">
      <c r="E3916" s="4"/>
    </row>
    <row r="3917" spans="5:5" x14ac:dyDescent="0.35">
      <c r="E3917" s="4"/>
    </row>
    <row r="3918" spans="5:5" x14ac:dyDescent="0.35">
      <c r="E3918" s="4"/>
    </row>
    <row r="3919" spans="5:5" x14ac:dyDescent="0.35">
      <c r="E3919" s="73"/>
    </row>
    <row r="3920" spans="5:5" x14ac:dyDescent="0.35">
      <c r="E3920" s="4"/>
    </row>
    <row r="3921" spans="5:5" x14ac:dyDescent="0.35">
      <c r="E3921" s="4"/>
    </row>
    <row r="3922" spans="5:5" x14ac:dyDescent="0.35">
      <c r="E3922" s="4"/>
    </row>
    <row r="3923" spans="5:5" x14ac:dyDescent="0.35">
      <c r="E3923" s="4"/>
    </row>
    <row r="3924" spans="5:5" x14ac:dyDescent="0.35">
      <c r="E3924" s="4"/>
    </row>
    <row r="3925" spans="5:5" x14ac:dyDescent="0.35">
      <c r="E3925" s="4"/>
    </row>
    <row r="3926" spans="5:5" x14ac:dyDescent="0.35">
      <c r="E3926" s="73"/>
    </row>
    <row r="3927" spans="5:5" x14ac:dyDescent="0.35">
      <c r="E3927" s="4"/>
    </row>
    <row r="3928" spans="5:5" x14ac:dyDescent="0.35">
      <c r="E3928" s="4"/>
    </row>
    <row r="3929" spans="5:5" x14ac:dyDescent="0.35">
      <c r="E3929" s="4"/>
    </row>
    <row r="3930" spans="5:5" x14ac:dyDescent="0.35">
      <c r="E3930" s="4"/>
    </row>
    <row r="3931" spans="5:5" x14ac:dyDescent="0.35">
      <c r="E3931" s="4"/>
    </row>
    <row r="3932" spans="5:5" x14ac:dyDescent="0.35">
      <c r="E3932" s="4"/>
    </row>
    <row r="3933" spans="5:5" x14ac:dyDescent="0.35">
      <c r="E3933" s="73"/>
    </row>
    <row r="3934" spans="5:5" x14ac:dyDescent="0.35">
      <c r="E3934" s="4"/>
    </row>
    <row r="3935" spans="5:5" x14ac:dyDescent="0.35">
      <c r="E3935" s="4"/>
    </row>
    <row r="3936" spans="5:5" x14ac:dyDescent="0.35">
      <c r="E3936" s="4"/>
    </row>
    <row r="3937" spans="5:5" x14ac:dyDescent="0.35">
      <c r="E3937" s="4"/>
    </row>
    <row r="3938" spans="5:5" x14ac:dyDescent="0.35">
      <c r="E3938" s="4"/>
    </row>
    <row r="3939" spans="5:5" x14ac:dyDescent="0.35">
      <c r="E3939" s="4"/>
    </row>
    <row r="3940" spans="5:5" x14ac:dyDescent="0.35">
      <c r="E3940" s="73"/>
    </row>
    <row r="3941" spans="5:5" x14ac:dyDescent="0.35">
      <c r="E3941" s="4"/>
    </row>
    <row r="3942" spans="5:5" x14ac:dyDescent="0.35">
      <c r="E3942" s="4"/>
    </row>
    <row r="3943" spans="5:5" x14ac:dyDescent="0.35">
      <c r="E3943" s="4"/>
    </row>
    <row r="3944" spans="5:5" x14ac:dyDescent="0.35">
      <c r="E3944" s="4"/>
    </row>
    <row r="3945" spans="5:5" x14ac:dyDescent="0.35">
      <c r="E3945" s="4"/>
    </row>
    <row r="3946" spans="5:5" x14ac:dyDescent="0.35">
      <c r="E3946" s="4"/>
    </row>
    <row r="3947" spans="5:5" x14ac:dyDescent="0.35">
      <c r="E3947" s="73"/>
    </row>
    <row r="3948" spans="5:5" x14ac:dyDescent="0.35">
      <c r="E3948" s="4"/>
    </row>
    <row r="3949" spans="5:5" x14ac:dyDescent="0.35">
      <c r="E3949" s="4"/>
    </row>
    <row r="3950" spans="5:5" x14ac:dyDescent="0.35">
      <c r="E3950" s="4"/>
    </row>
    <row r="3951" spans="5:5" x14ac:dyDescent="0.35">
      <c r="E3951" s="4"/>
    </row>
    <row r="3952" spans="5:5" x14ac:dyDescent="0.35">
      <c r="E3952" s="4"/>
    </row>
    <row r="3953" spans="5:5" x14ac:dyDescent="0.35">
      <c r="E3953" s="4"/>
    </row>
    <row r="3954" spans="5:5" x14ac:dyDescent="0.35">
      <c r="E3954" s="73"/>
    </row>
    <row r="3955" spans="5:5" x14ac:dyDescent="0.35">
      <c r="E3955" s="4"/>
    </row>
    <row r="3956" spans="5:5" x14ac:dyDescent="0.35">
      <c r="E3956" s="4"/>
    </row>
    <row r="3957" spans="5:5" x14ac:dyDescent="0.35">
      <c r="E3957" s="4"/>
    </row>
    <row r="3958" spans="5:5" x14ac:dyDescent="0.35">
      <c r="E3958" s="4"/>
    </row>
    <row r="3959" spans="5:5" x14ac:dyDescent="0.35">
      <c r="E3959" s="4"/>
    </row>
    <row r="3960" spans="5:5" x14ac:dyDescent="0.35">
      <c r="E3960" s="4"/>
    </row>
    <row r="3961" spans="5:5" x14ac:dyDescent="0.35">
      <c r="E3961" s="73"/>
    </row>
    <row r="3962" spans="5:5" x14ac:dyDescent="0.35">
      <c r="E3962" s="4"/>
    </row>
    <row r="3963" spans="5:5" x14ac:dyDescent="0.35">
      <c r="E3963" s="4"/>
    </row>
    <row r="3964" spans="5:5" x14ac:dyDescent="0.35">
      <c r="E3964" s="4"/>
    </row>
    <row r="3965" spans="5:5" x14ac:dyDescent="0.35">
      <c r="E3965" s="4"/>
    </row>
    <row r="3966" spans="5:5" x14ac:dyDescent="0.35">
      <c r="E3966" s="4"/>
    </row>
    <row r="3967" spans="5:5" x14ac:dyDescent="0.35">
      <c r="E3967" s="4"/>
    </row>
    <row r="3968" spans="5:5" x14ac:dyDescent="0.35">
      <c r="E3968" s="73"/>
    </row>
    <row r="3969" spans="5:5" x14ac:dyDescent="0.35">
      <c r="E3969" s="4"/>
    </row>
    <row r="3970" spans="5:5" x14ac:dyDescent="0.35">
      <c r="E3970" s="4"/>
    </row>
    <row r="3971" spans="5:5" x14ac:dyDescent="0.35">
      <c r="E3971" s="4"/>
    </row>
    <row r="3972" spans="5:5" x14ac:dyDescent="0.35">
      <c r="E3972" s="4"/>
    </row>
    <row r="3973" spans="5:5" x14ac:dyDescent="0.35">
      <c r="E3973" s="4"/>
    </row>
    <row r="3974" spans="5:5" x14ac:dyDescent="0.35">
      <c r="E3974" s="4"/>
    </row>
    <row r="3975" spans="5:5" x14ac:dyDescent="0.35">
      <c r="E3975" s="73"/>
    </row>
    <row r="3976" spans="5:5" x14ac:dyDescent="0.35">
      <c r="E3976" s="4"/>
    </row>
    <row r="3977" spans="5:5" x14ac:dyDescent="0.35">
      <c r="E3977" s="4"/>
    </row>
    <row r="3978" spans="5:5" x14ac:dyDescent="0.35">
      <c r="E3978" s="4"/>
    </row>
    <row r="3979" spans="5:5" x14ac:dyDescent="0.35">
      <c r="E3979" s="4"/>
    </row>
    <row r="3980" spans="5:5" x14ac:dyDescent="0.35">
      <c r="E3980" s="4"/>
    </row>
    <row r="3981" spans="5:5" x14ac:dyDescent="0.35">
      <c r="E3981" s="4"/>
    </row>
    <row r="3982" spans="5:5" x14ac:dyDescent="0.35">
      <c r="E3982" s="73"/>
    </row>
    <row r="3983" spans="5:5" x14ac:dyDescent="0.35">
      <c r="E3983" s="4"/>
    </row>
    <row r="3984" spans="5:5" x14ac:dyDescent="0.35">
      <c r="E3984" s="4"/>
    </row>
    <row r="3985" spans="5:5" x14ac:dyDescent="0.35">
      <c r="E3985" s="4"/>
    </row>
    <row r="3986" spans="5:5" x14ac:dyDescent="0.35">
      <c r="E3986" s="4"/>
    </row>
    <row r="3987" spans="5:5" x14ac:dyDescent="0.35">
      <c r="E3987" s="4"/>
    </row>
    <row r="3988" spans="5:5" x14ac:dyDescent="0.35">
      <c r="E3988" s="4"/>
    </row>
    <row r="3989" spans="5:5" x14ac:dyDescent="0.35">
      <c r="E3989" s="73"/>
    </row>
    <row r="3990" spans="5:5" x14ac:dyDescent="0.35">
      <c r="E3990" s="4"/>
    </row>
    <row r="3991" spans="5:5" x14ac:dyDescent="0.35">
      <c r="E3991" s="4"/>
    </row>
    <row r="3992" spans="5:5" x14ac:dyDescent="0.35">
      <c r="E3992" s="4"/>
    </row>
    <row r="3993" spans="5:5" x14ac:dyDescent="0.35">
      <c r="E3993" s="4"/>
    </row>
    <row r="3994" spans="5:5" x14ac:dyDescent="0.35">
      <c r="E3994" s="4"/>
    </row>
    <row r="3995" spans="5:5" x14ac:dyDescent="0.35">
      <c r="E3995" s="4"/>
    </row>
    <row r="3996" spans="5:5" x14ac:dyDescent="0.35">
      <c r="E3996" s="73"/>
    </row>
    <row r="3997" spans="5:5" x14ac:dyDescent="0.35">
      <c r="E3997" s="4"/>
    </row>
    <row r="3998" spans="5:5" x14ac:dyDescent="0.35">
      <c r="E3998" s="4"/>
    </row>
    <row r="3999" spans="5:5" x14ac:dyDescent="0.35">
      <c r="E3999" s="4"/>
    </row>
    <row r="4000" spans="5:5" x14ac:dyDescent="0.35">
      <c r="E4000" s="4"/>
    </row>
    <row r="4001" spans="5:5" x14ac:dyDescent="0.35">
      <c r="E4001" s="4"/>
    </row>
    <row r="4002" spans="5:5" x14ac:dyDescent="0.35">
      <c r="E4002" s="4"/>
    </row>
    <row r="4003" spans="5:5" x14ac:dyDescent="0.35">
      <c r="E4003" s="73"/>
    </row>
    <row r="4004" spans="5:5" x14ac:dyDescent="0.35">
      <c r="E4004" s="4"/>
    </row>
    <row r="4005" spans="5:5" x14ac:dyDescent="0.35">
      <c r="E4005" s="4"/>
    </row>
    <row r="4006" spans="5:5" x14ac:dyDescent="0.35">
      <c r="E4006" s="4"/>
    </row>
    <row r="4007" spans="5:5" x14ac:dyDescent="0.35">
      <c r="E4007" s="4"/>
    </row>
    <row r="4008" spans="5:5" x14ac:dyDescent="0.35">
      <c r="E4008" s="4"/>
    </row>
    <row r="4009" spans="5:5" x14ac:dyDescent="0.35">
      <c r="E4009" s="4"/>
    </row>
    <row r="4010" spans="5:5" x14ac:dyDescent="0.35">
      <c r="E4010" s="73"/>
    </row>
    <row r="4011" spans="5:5" x14ac:dyDescent="0.35">
      <c r="E4011" s="4"/>
    </row>
    <row r="4012" spans="5:5" x14ac:dyDescent="0.35">
      <c r="E4012" s="4"/>
    </row>
    <row r="4013" spans="5:5" x14ac:dyDescent="0.35">
      <c r="E4013" s="4"/>
    </row>
    <row r="4014" spans="5:5" x14ac:dyDescent="0.35">
      <c r="E4014" s="4"/>
    </row>
    <row r="4015" spans="5:5" x14ac:dyDescent="0.35">
      <c r="E4015" s="4"/>
    </row>
    <row r="4016" spans="5:5" x14ac:dyDescent="0.35">
      <c r="E4016" s="4"/>
    </row>
    <row r="4017" spans="5:5" x14ac:dyDescent="0.35">
      <c r="E4017" s="73"/>
    </row>
    <row r="4018" spans="5:5" x14ac:dyDescent="0.35">
      <c r="E4018" s="4"/>
    </row>
    <row r="4019" spans="5:5" x14ac:dyDescent="0.35">
      <c r="E4019" s="4"/>
    </row>
    <row r="4020" spans="5:5" x14ac:dyDescent="0.35">
      <c r="E4020" s="4"/>
    </row>
    <row r="4021" spans="5:5" x14ac:dyDescent="0.35">
      <c r="E4021" s="4"/>
    </row>
    <row r="4022" spans="5:5" x14ac:dyDescent="0.35">
      <c r="E4022" s="4"/>
    </row>
    <row r="4023" spans="5:5" x14ac:dyDescent="0.35">
      <c r="E4023" s="4"/>
    </row>
    <row r="4024" spans="5:5" x14ac:dyDescent="0.35">
      <c r="E4024" s="73"/>
    </row>
    <row r="4025" spans="5:5" x14ac:dyDescent="0.35">
      <c r="E4025" s="4"/>
    </row>
    <row r="4026" spans="5:5" x14ac:dyDescent="0.35">
      <c r="E4026" s="4"/>
    </row>
    <row r="4027" spans="5:5" x14ac:dyDescent="0.35">
      <c r="E4027" s="4"/>
    </row>
    <row r="4028" spans="5:5" x14ac:dyDescent="0.35">
      <c r="E4028" s="4"/>
    </row>
    <row r="4029" spans="5:5" x14ac:dyDescent="0.35">
      <c r="E4029" s="4"/>
    </row>
    <row r="4030" spans="5:5" x14ac:dyDescent="0.35">
      <c r="E4030" s="4"/>
    </row>
    <row r="4031" spans="5:5" x14ac:dyDescent="0.35">
      <c r="E4031" s="73"/>
    </row>
    <row r="4032" spans="5:5" x14ac:dyDescent="0.35">
      <c r="E4032" s="4"/>
    </row>
    <row r="4033" spans="5:5" x14ac:dyDescent="0.35">
      <c r="E4033" s="4"/>
    </row>
    <row r="4034" spans="5:5" x14ac:dyDescent="0.35">
      <c r="E4034" s="4"/>
    </row>
    <row r="4035" spans="5:5" x14ac:dyDescent="0.35">
      <c r="E4035" s="4"/>
    </row>
    <row r="4036" spans="5:5" x14ac:dyDescent="0.35">
      <c r="E4036" s="4"/>
    </row>
    <row r="4037" spans="5:5" x14ac:dyDescent="0.35">
      <c r="E4037" s="4"/>
    </row>
    <row r="4038" spans="5:5" x14ac:dyDescent="0.35">
      <c r="E4038" s="73"/>
    </row>
    <row r="4039" spans="5:5" x14ac:dyDescent="0.35">
      <c r="E4039" s="4"/>
    </row>
    <row r="4040" spans="5:5" x14ac:dyDescent="0.35">
      <c r="E4040" s="4"/>
    </row>
    <row r="4041" spans="5:5" x14ac:dyDescent="0.35">
      <c r="E4041" s="4"/>
    </row>
    <row r="4042" spans="5:5" x14ac:dyDescent="0.35">
      <c r="E4042" s="4"/>
    </row>
    <row r="4043" spans="5:5" x14ac:dyDescent="0.35">
      <c r="E4043" s="4"/>
    </row>
    <row r="4044" spans="5:5" x14ac:dyDescent="0.35">
      <c r="E4044" s="4"/>
    </row>
    <row r="4045" spans="5:5" x14ac:dyDescent="0.35">
      <c r="E4045" s="73"/>
    </row>
    <row r="4046" spans="5:5" x14ac:dyDescent="0.35">
      <c r="E4046" s="4"/>
    </row>
    <row r="4047" spans="5:5" x14ac:dyDescent="0.35">
      <c r="E4047" s="4"/>
    </row>
    <row r="4048" spans="5:5" x14ac:dyDescent="0.35">
      <c r="E4048" s="4"/>
    </row>
    <row r="4049" spans="5:5" x14ac:dyDescent="0.35">
      <c r="E4049" s="4"/>
    </row>
    <row r="4050" spans="5:5" x14ac:dyDescent="0.35">
      <c r="E4050" s="4"/>
    </row>
    <row r="4051" spans="5:5" x14ac:dyDescent="0.35">
      <c r="E4051" s="4"/>
    </row>
    <row r="4052" spans="5:5" x14ac:dyDescent="0.35">
      <c r="E4052" s="73"/>
    </row>
    <row r="4053" spans="5:5" x14ac:dyDescent="0.35">
      <c r="E4053" s="4"/>
    </row>
    <row r="4054" spans="5:5" x14ac:dyDescent="0.35">
      <c r="E4054" s="4"/>
    </row>
    <row r="4055" spans="5:5" x14ac:dyDescent="0.35">
      <c r="E4055" s="4"/>
    </row>
    <row r="4056" spans="5:5" x14ac:dyDescent="0.35">
      <c r="E4056" s="4"/>
    </row>
    <row r="4057" spans="5:5" x14ac:dyDescent="0.35">
      <c r="E4057" s="4"/>
    </row>
    <row r="4058" spans="5:5" x14ac:dyDescent="0.35">
      <c r="E4058" s="4"/>
    </row>
    <row r="4059" spans="5:5" x14ac:dyDescent="0.35">
      <c r="E4059" s="73"/>
    </row>
    <row r="4060" spans="5:5" x14ac:dyDescent="0.35">
      <c r="E4060" s="4"/>
    </row>
    <row r="4061" spans="5:5" x14ac:dyDescent="0.35">
      <c r="E4061" s="4"/>
    </row>
    <row r="4062" spans="5:5" x14ac:dyDescent="0.35">
      <c r="E4062" s="4"/>
    </row>
    <row r="4063" spans="5:5" x14ac:dyDescent="0.35">
      <c r="E4063" s="4"/>
    </row>
    <row r="4064" spans="5:5" x14ac:dyDescent="0.35">
      <c r="E4064" s="4"/>
    </row>
    <row r="4065" spans="5:5" x14ac:dyDescent="0.35">
      <c r="E4065" s="4"/>
    </row>
    <row r="4066" spans="5:5" x14ac:dyDescent="0.35">
      <c r="E4066" s="73"/>
    </row>
    <row r="4067" spans="5:5" x14ac:dyDescent="0.35">
      <c r="E4067" s="4"/>
    </row>
    <row r="4068" spans="5:5" x14ac:dyDescent="0.35">
      <c r="E4068" s="4"/>
    </row>
    <row r="4069" spans="5:5" x14ac:dyDescent="0.35">
      <c r="E4069" s="4"/>
    </row>
    <row r="4070" spans="5:5" x14ac:dyDescent="0.35">
      <c r="E4070" s="4"/>
    </row>
    <row r="4071" spans="5:5" x14ac:dyDescent="0.35">
      <c r="E4071" s="4"/>
    </row>
    <row r="4072" spans="5:5" x14ac:dyDescent="0.35">
      <c r="E4072" s="4"/>
    </row>
    <row r="4073" spans="5:5" x14ac:dyDescent="0.35">
      <c r="E4073" s="73"/>
    </row>
    <row r="4074" spans="5:5" x14ac:dyDescent="0.35">
      <c r="E4074" s="4"/>
    </row>
    <row r="4075" spans="5:5" x14ac:dyDescent="0.35">
      <c r="E4075" s="4"/>
    </row>
    <row r="4076" spans="5:5" x14ac:dyDescent="0.35">
      <c r="E4076" s="4"/>
    </row>
    <row r="4077" spans="5:5" x14ac:dyDescent="0.35">
      <c r="E4077" s="4"/>
    </row>
    <row r="4078" spans="5:5" x14ac:dyDescent="0.35">
      <c r="E4078" s="4"/>
    </row>
    <row r="4079" spans="5:5" x14ac:dyDescent="0.35">
      <c r="E4079" s="4"/>
    </row>
    <row r="4080" spans="5:5" x14ac:dyDescent="0.35">
      <c r="E4080" s="73"/>
    </row>
    <row r="4081" spans="5:5" x14ac:dyDescent="0.35">
      <c r="E4081" s="4"/>
    </row>
    <row r="4082" spans="5:5" x14ac:dyDescent="0.35">
      <c r="E4082" s="4"/>
    </row>
    <row r="4083" spans="5:5" x14ac:dyDescent="0.35">
      <c r="E4083" s="4"/>
    </row>
    <row r="4084" spans="5:5" x14ac:dyDescent="0.35">
      <c r="E4084" s="4"/>
    </row>
    <row r="4085" spans="5:5" x14ac:dyDescent="0.35">
      <c r="E4085" s="4"/>
    </row>
    <row r="4086" spans="5:5" x14ac:dyDescent="0.35">
      <c r="E4086" s="4"/>
    </row>
    <row r="4087" spans="5:5" x14ac:dyDescent="0.35">
      <c r="E4087" s="73"/>
    </row>
    <row r="4088" spans="5:5" x14ac:dyDescent="0.35">
      <c r="E4088" s="4"/>
    </row>
    <row r="4089" spans="5:5" x14ac:dyDescent="0.35">
      <c r="E4089" s="4"/>
    </row>
    <row r="4090" spans="5:5" x14ac:dyDescent="0.35">
      <c r="E4090" s="4"/>
    </row>
    <row r="4091" spans="5:5" x14ac:dyDescent="0.35">
      <c r="E4091" s="4"/>
    </row>
    <row r="4092" spans="5:5" x14ac:dyDescent="0.35">
      <c r="E4092" s="4"/>
    </row>
    <row r="4093" spans="5:5" x14ac:dyDescent="0.35">
      <c r="E4093" s="4"/>
    </row>
    <row r="4094" spans="5:5" x14ac:dyDescent="0.35">
      <c r="E4094" s="73"/>
    </row>
    <row r="4095" spans="5:5" x14ac:dyDescent="0.35">
      <c r="E4095" s="4"/>
    </row>
    <row r="4096" spans="5:5" x14ac:dyDescent="0.35">
      <c r="E4096" s="4"/>
    </row>
    <row r="4097" spans="5:5" x14ac:dyDescent="0.35">
      <c r="E4097" s="4"/>
    </row>
    <row r="4098" spans="5:5" x14ac:dyDescent="0.35">
      <c r="E4098" s="4"/>
    </row>
    <row r="4099" spans="5:5" x14ac:dyDescent="0.35">
      <c r="E4099" s="4"/>
    </row>
    <row r="4100" spans="5:5" x14ac:dyDescent="0.35">
      <c r="E4100" s="4"/>
    </row>
    <row r="4101" spans="5:5" x14ac:dyDescent="0.35">
      <c r="E4101" s="73"/>
    </row>
    <row r="4102" spans="5:5" x14ac:dyDescent="0.35">
      <c r="E4102" s="4"/>
    </row>
    <row r="4103" spans="5:5" x14ac:dyDescent="0.35">
      <c r="E4103" s="4"/>
    </row>
    <row r="4104" spans="5:5" x14ac:dyDescent="0.35">
      <c r="E4104" s="4"/>
    </row>
    <row r="4105" spans="5:5" x14ac:dyDescent="0.35">
      <c r="E4105" s="4"/>
    </row>
    <row r="4106" spans="5:5" x14ac:dyDescent="0.35">
      <c r="E4106" s="4"/>
    </row>
    <row r="4107" spans="5:5" x14ac:dyDescent="0.35">
      <c r="E4107" s="4"/>
    </row>
    <row r="4108" spans="5:5" x14ac:dyDescent="0.35">
      <c r="E4108" s="73"/>
    </row>
    <row r="4109" spans="5:5" x14ac:dyDescent="0.35">
      <c r="E4109" s="4"/>
    </row>
    <row r="4110" spans="5:5" x14ac:dyDescent="0.35">
      <c r="E4110" s="4"/>
    </row>
    <row r="4111" spans="5:5" x14ac:dyDescent="0.35">
      <c r="E4111" s="4"/>
    </row>
    <row r="4112" spans="5:5" x14ac:dyDescent="0.35">
      <c r="E4112" s="4"/>
    </row>
    <row r="4113" spans="5:5" x14ac:dyDescent="0.35">
      <c r="E4113" s="4"/>
    </row>
    <row r="4114" spans="5:5" x14ac:dyDescent="0.35">
      <c r="E4114" s="4"/>
    </row>
    <row r="4115" spans="5:5" x14ac:dyDescent="0.35">
      <c r="E4115" s="73"/>
    </row>
    <row r="4116" spans="5:5" x14ac:dyDescent="0.35">
      <c r="E4116" s="4"/>
    </row>
    <row r="4117" spans="5:5" x14ac:dyDescent="0.35">
      <c r="E4117" s="4"/>
    </row>
    <row r="4118" spans="5:5" x14ac:dyDescent="0.35">
      <c r="E4118" s="4"/>
    </row>
    <row r="4119" spans="5:5" x14ac:dyDescent="0.35">
      <c r="E4119" s="4"/>
    </row>
    <row r="4120" spans="5:5" x14ac:dyDescent="0.35">
      <c r="E4120" s="4"/>
    </row>
    <row r="4121" spans="5:5" x14ac:dyDescent="0.35">
      <c r="E4121" s="4"/>
    </row>
    <row r="4122" spans="5:5" x14ac:dyDescent="0.35">
      <c r="E4122" s="73"/>
    </row>
    <row r="4123" spans="5:5" x14ac:dyDescent="0.35">
      <c r="E4123" s="4"/>
    </row>
    <row r="4124" spans="5:5" x14ac:dyDescent="0.35">
      <c r="E4124" s="4"/>
    </row>
    <row r="4125" spans="5:5" x14ac:dyDescent="0.35">
      <c r="E4125" s="4"/>
    </row>
    <row r="4126" spans="5:5" x14ac:dyDescent="0.35">
      <c r="E4126" s="4"/>
    </row>
    <row r="4127" spans="5:5" x14ac:dyDescent="0.35">
      <c r="E4127" s="4"/>
    </row>
    <row r="4128" spans="5:5" x14ac:dyDescent="0.35">
      <c r="E4128" s="4"/>
    </row>
    <row r="4129" spans="5:5" x14ac:dyDescent="0.35">
      <c r="E4129" s="73"/>
    </row>
    <row r="4130" spans="5:5" x14ac:dyDescent="0.35">
      <c r="E4130" s="4"/>
    </row>
    <row r="4131" spans="5:5" x14ac:dyDescent="0.35">
      <c r="E4131" s="4"/>
    </row>
    <row r="4132" spans="5:5" x14ac:dyDescent="0.35">
      <c r="E4132" s="4"/>
    </row>
    <row r="4133" spans="5:5" x14ac:dyDescent="0.35">
      <c r="E4133" s="4"/>
    </row>
    <row r="4134" spans="5:5" x14ac:dyDescent="0.35">
      <c r="E4134" s="4"/>
    </row>
    <row r="4135" spans="5:5" x14ac:dyDescent="0.35">
      <c r="E4135" s="4"/>
    </row>
    <row r="4136" spans="5:5" x14ac:dyDescent="0.35">
      <c r="E4136" s="73"/>
    </row>
    <row r="4137" spans="5:5" x14ac:dyDescent="0.35">
      <c r="E4137" s="4"/>
    </row>
    <row r="4138" spans="5:5" x14ac:dyDescent="0.35">
      <c r="E4138" s="4"/>
    </row>
    <row r="4139" spans="5:5" x14ac:dyDescent="0.35">
      <c r="E4139" s="4"/>
    </row>
    <row r="4140" spans="5:5" x14ac:dyDescent="0.35">
      <c r="E4140" s="4"/>
    </row>
    <row r="4141" spans="5:5" x14ac:dyDescent="0.35">
      <c r="E4141" s="4"/>
    </row>
    <row r="4142" spans="5:5" x14ac:dyDescent="0.35">
      <c r="E4142" s="4"/>
    </row>
    <row r="4143" spans="5:5" x14ac:dyDescent="0.35">
      <c r="E4143" s="73"/>
    </row>
    <row r="4144" spans="5:5" x14ac:dyDescent="0.35">
      <c r="E4144" s="4"/>
    </row>
    <row r="4145" spans="5:5" x14ac:dyDescent="0.35">
      <c r="E4145" s="4"/>
    </row>
    <row r="4146" spans="5:5" x14ac:dyDescent="0.35">
      <c r="E4146" s="4"/>
    </row>
    <row r="4147" spans="5:5" x14ac:dyDescent="0.35">
      <c r="E4147" s="4"/>
    </row>
    <row r="4148" spans="5:5" x14ac:dyDescent="0.35">
      <c r="E4148" s="4"/>
    </row>
    <row r="4149" spans="5:5" x14ac:dyDescent="0.35">
      <c r="E4149" s="4"/>
    </row>
    <row r="4150" spans="5:5" x14ac:dyDescent="0.35">
      <c r="E4150" s="73"/>
    </row>
    <row r="4151" spans="5:5" x14ac:dyDescent="0.35">
      <c r="E4151" s="4"/>
    </row>
    <row r="4152" spans="5:5" x14ac:dyDescent="0.35">
      <c r="E4152" s="4"/>
    </row>
    <row r="4153" spans="5:5" x14ac:dyDescent="0.35">
      <c r="E4153" s="4"/>
    </row>
    <row r="4154" spans="5:5" x14ac:dyDescent="0.35">
      <c r="E4154" s="4"/>
    </row>
    <row r="4155" spans="5:5" x14ac:dyDescent="0.35">
      <c r="E4155" s="4"/>
    </row>
    <row r="4156" spans="5:5" x14ac:dyDescent="0.35">
      <c r="E4156" s="4"/>
    </row>
    <row r="4157" spans="5:5" x14ac:dyDescent="0.35">
      <c r="E4157" s="73"/>
    </row>
    <row r="4158" spans="5:5" x14ac:dyDescent="0.35">
      <c r="E4158" s="4"/>
    </row>
    <row r="4159" spans="5:5" x14ac:dyDescent="0.35">
      <c r="E4159" s="4"/>
    </row>
    <row r="4160" spans="5:5" x14ac:dyDescent="0.35">
      <c r="E4160" s="4"/>
    </row>
    <row r="4161" spans="5:5" x14ac:dyDescent="0.35">
      <c r="E4161" s="4"/>
    </row>
    <row r="4162" spans="5:5" x14ac:dyDescent="0.35">
      <c r="E4162" s="4"/>
    </row>
    <row r="4163" spans="5:5" x14ac:dyDescent="0.35">
      <c r="E4163" s="4"/>
    </row>
    <row r="4164" spans="5:5" x14ac:dyDescent="0.35">
      <c r="E4164" s="73"/>
    </row>
    <row r="4165" spans="5:5" x14ac:dyDescent="0.35">
      <c r="E4165" s="4"/>
    </row>
    <row r="4166" spans="5:5" x14ac:dyDescent="0.35">
      <c r="E4166" s="4"/>
    </row>
    <row r="4167" spans="5:5" x14ac:dyDescent="0.35">
      <c r="E4167" s="4"/>
    </row>
    <row r="4168" spans="5:5" x14ac:dyDescent="0.35">
      <c r="E4168" s="4"/>
    </row>
    <row r="4169" spans="5:5" x14ac:dyDescent="0.35">
      <c r="E4169" s="4"/>
    </row>
    <row r="4170" spans="5:5" x14ac:dyDescent="0.35">
      <c r="E4170" s="4"/>
    </row>
    <row r="4171" spans="5:5" x14ac:dyDescent="0.35">
      <c r="E4171" s="73"/>
    </row>
    <row r="4172" spans="5:5" x14ac:dyDescent="0.35">
      <c r="E4172" s="4"/>
    </row>
    <row r="4173" spans="5:5" x14ac:dyDescent="0.35">
      <c r="E4173" s="4"/>
    </row>
    <row r="4174" spans="5:5" x14ac:dyDescent="0.35">
      <c r="E4174" s="4"/>
    </row>
    <row r="4175" spans="5:5" x14ac:dyDescent="0.35">
      <c r="E4175" s="4"/>
    </row>
    <row r="4176" spans="5:5" x14ac:dyDescent="0.35">
      <c r="E4176" s="4"/>
    </row>
    <row r="4177" spans="5:5" x14ac:dyDescent="0.35">
      <c r="E4177" s="4"/>
    </row>
    <row r="4178" spans="5:5" x14ac:dyDescent="0.35">
      <c r="E4178" s="73"/>
    </row>
    <row r="4179" spans="5:5" x14ac:dyDescent="0.35">
      <c r="E4179" s="4"/>
    </row>
    <row r="4180" spans="5:5" x14ac:dyDescent="0.35">
      <c r="E4180" s="4"/>
    </row>
    <row r="4181" spans="5:5" x14ac:dyDescent="0.35">
      <c r="E4181" s="4"/>
    </row>
    <row r="4182" spans="5:5" x14ac:dyDescent="0.35">
      <c r="E4182" s="4"/>
    </row>
    <row r="4183" spans="5:5" x14ac:dyDescent="0.35">
      <c r="E4183" s="4"/>
    </row>
    <row r="4184" spans="5:5" x14ac:dyDescent="0.35">
      <c r="E4184" s="4"/>
    </row>
    <row r="4185" spans="5:5" x14ac:dyDescent="0.35">
      <c r="E4185" s="73"/>
    </row>
    <row r="4186" spans="5:5" x14ac:dyDescent="0.35">
      <c r="E4186" s="4"/>
    </row>
    <row r="4187" spans="5:5" x14ac:dyDescent="0.35">
      <c r="E4187" s="4"/>
    </row>
    <row r="4188" spans="5:5" x14ac:dyDescent="0.35">
      <c r="E4188" s="4"/>
    </row>
    <row r="4189" spans="5:5" x14ac:dyDescent="0.35">
      <c r="E4189" s="4"/>
    </row>
    <row r="4190" spans="5:5" x14ac:dyDescent="0.35">
      <c r="E4190" s="4"/>
    </row>
    <row r="4191" spans="5:5" x14ac:dyDescent="0.35">
      <c r="E4191" s="4"/>
    </row>
    <row r="4192" spans="5:5" x14ac:dyDescent="0.35">
      <c r="E4192" s="73"/>
    </row>
    <row r="4193" spans="5:5" x14ac:dyDescent="0.35">
      <c r="E4193" s="4"/>
    </row>
    <row r="4194" spans="5:5" x14ac:dyDescent="0.35">
      <c r="E4194" s="4"/>
    </row>
    <row r="4195" spans="5:5" x14ac:dyDescent="0.35">
      <c r="E4195" s="4"/>
    </row>
    <row r="4196" spans="5:5" x14ac:dyDescent="0.35">
      <c r="E4196" s="4"/>
    </row>
    <row r="4197" spans="5:5" x14ac:dyDescent="0.35">
      <c r="E4197" s="4"/>
    </row>
    <row r="4198" spans="5:5" x14ac:dyDescent="0.35">
      <c r="E4198" s="4"/>
    </row>
    <row r="4199" spans="5:5" x14ac:dyDescent="0.35">
      <c r="E4199" s="73"/>
    </row>
    <row r="4200" spans="5:5" x14ac:dyDescent="0.35">
      <c r="E4200" s="4"/>
    </row>
    <row r="4201" spans="5:5" x14ac:dyDescent="0.35">
      <c r="E4201" s="4"/>
    </row>
    <row r="4202" spans="5:5" x14ac:dyDescent="0.35">
      <c r="E4202" s="4"/>
    </row>
    <row r="4203" spans="5:5" x14ac:dyDescent="0.35">
      <c r="E4203" s="4"/>
    </row>
    <row r="4204" spans="5:5" x14ac:dyDescent="0.35">
      <c r="E4204" s="4"/>
    </row>
    <row r="4205" spans="5:5" x14ac:dyDescent="0.35">
      <c r="E4205" s="4"/>
    </row>
    <row r="4206" spans="5:5" x14ac:dyDescent="0.35">
      <c r="E4206" s="73"/>
    </row>
    <row r="4207" spans="5:5" x14ac:dyDescent="0.35">
      <c r="E4207" s="4"/>
    </row>
    <row r="4208" spans="5:5" x14ac:dyDescent="0.35">
      <c r="E4208" s="4"/>
    </row>
    <row r="4209" spans="5:5" x14ac:dyDescent="0.35">
      <c r="E4209" s="4"/>
    </row>
    <row r="4210" spans="5:5" x14ac:dyDescent="0.35">
      <c r="E4210" s="4"/>
    </row>
    <row r="4211" spans="5:5" x14ac:dyDescent="0.35">
      <c r="E4211" s="4"/>
    </row>
    <row r="4212" spans="5:5" x14ac:dyDescent="0.35">
      <c r="E4212" s="4"/>
    </row>
    <row r="4213" spans="5:5" x14ac:dyDescent="0.35">
      <c r="E4213" s="73"/>
    </row>
    <row r="4214" spans="5:5" x14ac:dyDescent="0.35">
      <c r="E4214" s="4"/>
    </row>
    <row r="4215" spans="5:5" x14ac:dyDescent="0.35">
      <c r="E4215" s="4"/>
    </row>
    <row r="4216" spans="5:5" x14ac:dyDescent="0.35">
      <c r="E4216" s="4"/>
    </row>
    <row r="4217" spans="5:5" x14ac:dyDescent="0.35">
      <c r="E4217" s="4"/>
    </row>
    <row r="4218" spans="5:5" x14ac:dyDescent="0.35">
      <c r="E4218" s="4"/>
    </row>
    <row r="4219" spans="5:5" x14ac:dyDescent="0.35">
      <c r="E4219" s="4"/>
    </row>
    <row r="4220" spans="5:5" x14ac:dyDescent="0.35">
      <c r="E4220" s="73"/>
    </row>
    <row r="4221" spans="5:5" x14ac:dyDescent="0.35">
      <c r="E4221" s="4"/>
    </row>
    <row r="4222" spans="5:5" x14ac:dyDescent="0.35">
      <c r="E4222" s="4"/>
    </row>
    <row r="4223" spans="5:5" x14ac:dyDescent="0.35">
      <c r="E4223" s="4"/>
    </row>
    <row r="4224" spans="5:5" x14ac:dyDescent="0.35">
      <c r="E4224" s="4"/>
    </row>
    <row r="4225" spans="5:5" x14ac:dyDescent="0.35">
      <c r="E4225" s="4"/>
    </row>
    <row r="4226" spans="5:5" x14ac:dyDescent="0.35">
      <c r="E4226" s="4"/>
    </row>
    <row r="4227" spans="5:5" x14ac:dyDescent="0.35">
      <c r="E4227" s="73"/>
    </row>
    <row r="4228" spans="5:5" x14ac:dyDescent="0.35">
      <c r="E4228" s="4"/>
    </row>
    <row r="4229" spans="5:5" x14ac:dyDescent="0.35">
      <c r="E4229" s="4"/>
    </row>
    <row r="4230" spans="5:5" x14ac:dyDescent="0.35">
      <c r="E4230" s="4"/>
    </row>
    <row r="4231" spans="5:5" x14ac:dyDescent="0.35">
      <c r="E4231" s="4"/>
    </row>
    <row r="4232" spans="5:5" x14ac:dyDescent="0.35">
      <c r="E4232" s="4"/>
    </row>
    <row r="4233" spans="5:5" x14ac:dyDescent="0.35">
      <c r="E4233" s="4"/>
    </row>
    <row r="4234" spans="5:5" x14ac:dyDescent="0.35">
      <c r="E4234" s="73"/>
    </row>
    <row r="4235" spans="5:5" x14ac:dyDescent="0.35">
      <c r="E4235" s="4"/>
    </row>
    <row r="4236" spans="5:5" x14ac:dyDescent="0.35">
      <c r="E4236" s="4"/>
    </row>
    <row r="4237" spans="5:5" x14ac:dyDescent="0.35">
      <c r="E4237" s="4"/>
    </row>
    <row r="4238" spans="5:5" x14ac:dyDescent="0.35">
      <c r="E4238" s="4"/>
    </row>
    <row r="4239" spans="5:5" x14ac:dyDescent="0.35">
      <c r="E4239" s="4"/>
    </row>
    <row r="4240" spans="5:5" x14ac:dyDescent="0.35">
      <c r="E4240" s="4"/>
    </row>
    <row r="4241" spans="5:5" x14ac:dyDescent="0.35">
      <c r="E4241" s="73"/>
    </row>
    <row r="4242" spans="5:5" x14ac:dyDescent="0.35">
      <c r="E4242" s="4"/>
    </row>
    <row r="4243" spans="5:5" x14ac:dyDescent="0.35">
      <c r="E4243" s="4"/>
    </row>
    <row r="4244" spans="5:5" x14ac:dyDescent="0.35">
      <c r="E4244" s="4"/>
    </row>
    <row r="4245" spans="5:5" x14ac:dyDescent="0.35">
      <c r="E4245" s="4"/>
    </row>
    <row r="4246" spans="5:5" x14ac:dyDescent="0.35">
      <c r="E4246" s="4"/>
    </row>
    <row r="4247" spans="5:5" x14ac:dyDescent="0.35">
      <c r="E4247" s="4"/>
    </row>
    <row r="4248" spans="5:5" x14ac:dyDescent="0.35">
      <c r="E4248" s="73"/>
    </row>
    <row r="4249" spans="5:5" x14ac:dyDescent="0.35">
      <c r="E4249" s="4"/>
    </row>
    <row r="4250" spans="5:5" x14ac:dyDescent="0.35">
      <c r="E4250" s="4"/>
    </row>
    <row r="4251" spans="5:5" x14ac:dyDescent="0.35">
      <c r="E4251" s="4"/>
    </row>
    <row r="4252" spans="5:5" x14ac:dyDescent="0.35">
      <c r="E4252" s="4"/>
    </row>
    <row r="4253" spans="5:5" x14ac:dyDescent="0.35">
      <c r="E4253" s="4"/>
    </row>
    <row r="4254" spans="5:5" x14ac:dyDescent="0.35">
      <c r="E4254" s="4"/>
    </row>
    <row r="4255" spans="5:5" x14ac:dyDescent="0.35">
      <c r="E4255" s="73"/>
    </row>
    <row r="4256" spans="5:5" x14ac:dyDescent="0.35">
      <c r="E4256" s="4"/>
    </row>
    <row r="4257" spans="5:5" x14ac:dyDescent="0.35">
      <c r="E4257" s="4"/>
    </row>
    <row r="4258" spans="5:5" x14ac:dyDescent="0.35">
      <c r="E4258" s="4"/>
    </row>
    <row r="4259" spans="5:5" x14ac:dyDescent="0.35">
      <c r="E4259" s="4"/>
    </row>
    <row r="4260" spans="5:5" x14ac:dyDescent="0.35">
      <c r="E4260" s="4"/>
    </row>
    <row r="4261" spans="5:5" x14ac:dyDescent="0.35">
      <c r="E4261" s="4"/>
    </row>
    <row r="4262" spans="5:5" x14ac:dyDescent="0.35">
      <c r="E4262" s="73"/>
    </row>
    <row r="4263" spans="5:5" x14ac:dyDescent="0.35">
      <c r="E4263" s="4"/>
    </row>
    <row r="4264" spans="5:5" x14ac:dyDescent="0.35">
      <c r="E4264" s="4"/>
    </row>
    <row r="4265" spans="5:5" x14ac:dyDescent="0.35">
      <c r="E4265" s="4"/>
    </row>
    <row r="4266" spans="5:5" x14ac:dyDescent="0.35">
      <c r="E4266" s="4"/>
    </row>
    <row r="4267" spans="5:5" x14ac:dyDescent="0.35">
      <c r="E4267" s="4"/>
    </row>
    <row r="4268" spans="5:5" x14ac:dyDescent="0.35">
      <c r="E4268" s="4"/>
    </row>
    <row r="4269" spans="5:5" x14ac:dyDescent="0.35">
      <c r="E4269" s="73"/>
    </row>
    <row r="4270" spans="5:5" x14ac:dyDescent="0.35">
      <c r="E4270" s="4"/>
    </row>
    <row r="4271" spans="5:5" x14ac:dyDescent="0.35">
      <c r="E4271" s="4"/>
    </row>
    <row r="4272" spans="5:5" x14ac:dyDescent="0.35">
      <c r="E4272" s="4"/>
    </row>
    <row r="4273" spans="5:5" x14ac:dyDescent="0.35">
      <c r="E4273" s="4"/>
    </row>
    <row r="4274" spans="5:5" x14ac:dyDescent="0.35">
      <c r="E4274" s="4"/>
    </row>
    <row r="4275" spans="5:5" x14ac:dyDescent="0.35">
      <c r="E4275" s="4"/>
    </row>
    <row r="4276" spans="5:5" x14ac:dyDescent="0.35">
      <c r="E4276" s="73"/>
    </row>
    <row r="4277" spans="5:5" x14ac:dyDescent="0.35">
      <c r="E4277" s="4"/>
    </row>
    <row r="4278" spans="5:5" x14ac:dyDescent="0.35">
      <c r="E4278" s="4"/>
    </row>
    <row r="4279" spans="5:5" x14ac:dyDescent="0.35">
      <c r="E4279" s="4"/>
    </row>
    <row r="4280" spans="5:5" x14ac:dyDescent="0.35">
      <c r="E4280" s="4"/>
    </row>
    <row r="4281" spans="5:5" x14ac:dyDescent="0.35">
      <c r="E4281" s="4"/>
    </row>
    <row r="4282" spans="5:5" x14ac:dyDescent="0.35">
      <c r="E4282" s="4"/>
    </row>
    <row r="4283" spans="5:5" x14ac:dyDescent="0.35">
      <c r="E4283" s="73"/>
    </row>
    <row r="4284" spans="5:5" x14ac:dyDescent="0.35">
      <c r="E4284" s="4"/>
    </row>
    <row r="4285" spans="5:5" x14ac:dyDescent="0.35">
      <c r="E4285" s="4"/>
    </row>
    <row r="4286" spans="5:5" x14ac:dyDescent="0.35">
      <c r="E4286" s="4"/>
    </row>
    <row r="4287" spans="5:5" x14ac:dyDescent="0.35">
      <c r="E4287" s="4"/>
    </row>
    <row r="4288" spans="5:5" x14ac:dyDescent="0.35">
      <c r="E4288" s="4"/>
    </row>
    <row r="4289" spans="5:5" x14ac:dyDescent="0.35">
      <c r="E4289" s="4"/>
    </row>
    <row r="4290" spans="5:5" x14ac:dyDescent="0.35">
      <c r="E4290" s="73"/>
    </row>
    <row r="4291" spans="5:5" x14ac:dyDescent="0.35">
      <c r="E4291" s="4"/>
    </row>
    <row r="4292" spans="5:5" x14ac:dyDescent="0.35">
      <c r="E4292" s="4"/>
    </row>
    <row r="4293" spans="5:5" x14ac:dyDescent="0.35">
      <c r="E4293" s="4"/>
    </row>
    <row r="4294" spans="5:5" x14ac:dyDescent="0.35">
      <c r="E4294" s="4"/>
    </row>
    <row r="4295" spans="5:5" x14ac:dyDescent="0.35">
      <c r="E4295" s="4"/>
    </row>
    <row r="4296" spans="5:5" x14ac:dyDescent="0.35">
      <c r="E4296" s="4"/>
    </row>
    <row r="4297" spans="5:5" x14ac:dyDescent="0.35">
      <c r="E4297" s="73"/>
    </row>
    <row r="4298" spans="5:5" x14ac:dyDescent="0.35">
      <c r="E4298" s="4"/>
    </row>
    <row r="4299" spans="5:5" x14ac:dyDescent="0.35">
      <c r="E4299" s="4"/>
    </row>
    <row r="4300" spans="5:5" x14ac:dyDescent="0.35">
      <c r="E4300" s="4"/>
    </row>
    <row r="4301" spans="5:5" x14ac:dyDescent="0.35">
      <c r="E4301" s="4"/>
    </row>
    <row r="4302" spans="5:5" x14ac:dyDescent="0.35">
      <c r="E4302" s="4"/>
    </row>
    <row r="4303" spans="5:5" x14ac:dyDescent="0.35">
      <c r="E4303" s="4"/>
    </row>
    <row r="4304" spans="5:5" x14ac:dyDescent="0.35">
      <c r="E4304" s="73"/>
    </row>
    <row r="4305" spans="5:5" x14ac:dyDescent="0.35">
      <c r="E4305" s="4"/>
    </row>
    <row r="4306" spans="5:5" x14ac:dyDescent="0.35">
      <c r="E4306" s="4"/>
    </row>
    <row r="4307" spans="5:5" x14ac:dyDescent="0.35">
      <c r="E4307" s="4"/>
    </row>
    <row r="4308" spans="5:5" x14ac:dyDescent="0.35">
      <c r="E4308" s="4"/>
    </row>
    <row r="4309" spans="5:5" x14ac:dyDescent="0.35">
      <c r="E4309" s="4"/>
    </row>
    <row r="4310" spans="5:5" x14ac:dyDescent="0.35">
      <c r="E4310" s="4"/>
    </row>
    <row r="4311" spans="5:5" x14ac:dyDescent="0.35">
      <c r="E4311" s="73"/>
    </row>
    <row r="4312" spans="5:5" x14ac:dyDescent="0.35">
      <c r="E4312" s="4"/>
    </row>
    <row r="4313" spans="5:5" x14ac:dyDescent="0.35">
      <c r="E4313" s="4"/>
    </row>
    <row r="4314" spans="5:5" x14ac:dyDescent="0.35">
      <c r="E4314" s="4"/>
    </row>
    <row r="4315" spans="5:5" x14ac:dyDescent="0.35">
      <c r="E4315" s="4"/>
    </row>
    <row r="4316" spans="5:5" x14ac:dyDescent="0.35">
      <c r="E4316" s="4"/>
    </row>
    <row r="4317" spans="5:5" x14ac:dyDescent="0.35">
      <c r="E4317" s="4"/>
    </row>
    <row r="4318" spans="5:5" x14ac:dyDescent="0.35">
      <c r="E4318" s="73"/>
    </row>
    <row r="4319" spans="5:5" x14ac:dyDescent="0.35">
      <c r="E4319" s="4"/>
    </row>
    <row r="4320" spans="5:5" x14ac:dyDescent="0.35">
      <c r="E4320" s="4"/>
    </row>
    <row r="4321" spans="5:5" x14ac:dyDescent="0.35">
      <c r="E4321" s="4"/>
    </row>
    <row r="4322" spans="5:5" x14ac:dyDescent="0.35">
      <c r="E4322" s="4"/>
    </row>
    <row r="4323" spans="5:5" x14ac:dyDescent="0.35">
      <c r="E4323" s="4"/>
    </row>
    <row r="4324" spans="5:5" x14ac:dyDescent="0.35">
      <c r="E4324" s="4"/>
    </row>
    <row r="4325" spans="5:5" x14ac:dyDescent="0.35">
      <c r="E4325" s="73"/>
    </row>
    <row r="4326" spans="5:5" x14ac:dyDescent="0.35">
      <c r="E4326" s="4"/>
    </row>
    <row r="4327" spans="5:5" x14ac:dyDescent="0.35">
      <c r="E4327" s="4"/>
    </row>
    <row r="4328" spans="5:5" x14ac:dyDescent="0.35">
      <c r="E4328" s="4"/>
    </row>
    <row r="4329" spans="5:5" x14ac:dyDescent="0.35">
      <c r="E4329" s="4"/>
    </row>
    <row r="4330" spans="5:5" x14ac:dyDescent="0.35">
      <c r="E4330" s="4"/>
    </row>
    <row r="4331" spans="5:5" x14ac:dyDescent="0.35">
      <c r="E4331" s="4"/>
    </row>
    <row r="4332" spans="5:5" x14ac:dyDescent="0.35">
      <c r="E4332" s="73"/>
    </row>
    <row r="4333" spans="5:5" x14ac:dyDescent="0.35">
      <c r="E4333" s="4"/>
    </row>
    <row r="4334" spans="5:5" x14ac:dyDescent="0.35">
      <c r="E4334" s="4"/>
    </row>
    <row r="4335" spans="5:5" x14ac:dyDescent="0.35">
      <c r="E4335" s="4"/>
    </row>
    <row r="4336" spans="5:5" x14ac:dyDescent="0.35">
      <c r="E4336" s="4"/>
    </row>
    <row r="4337" spans="5:5" x14ac:dyDescent="0.35">
      <c r="E4337" s="4"/>
    </row>
    <row r="4338" spans="5:5" x14ac:dyDescent="0.35">
      <c r="E4338" s="4"/>
    </row>
    <row r="4339" spans="5:5" x14ac:dyDescent="0.35">
      <c r="E4339" s="73"/>
    </row>
    <row r="4340" spans="5:5" x14ac:dyDescent="0.35">
      <c r="E4340" s="4"/>
    </row>
    <row r="4341" spans="5:5" x14ac:dyDescent="0.35">
      <c r="E4341" s="4"/>
    </row>
    <row r="4342" spans="5:5" x14ac:dyDescent="0.35">
      <c r="E4342" s="4"/>
    </row>
    <row r="4343" spans="5:5" x14ac:dyDescent="0.35">
      <c r="E4343" s="4"/>
    </row>
    <row r="4344" spans="5:5" x14ac:dyDescent="0.35">
      <c r="E4344" s="4"/>
    </row>
    <row r="4345" spans="5:5" x14ac:dyDescent="0.35">
      <c r="E4345" s="4"/>
    </row>
    <row r="4346" spans="5:5" x14ac:dyDescent="0.35">
      <c r="E4346" s="73"/>
    </row>
    <row r="4347" spans="5:5" x14ac:dyDescent="0.35">
      <c r="E4347" s="4"/>
    </row>
    <row r="4348" spans="5:5" x14ac:dyDescent="0.35">
      <c r="E4348" s="4"/>
    </row>
    <row r="4349" spans="5:5" x14ac:dyDescent="0.35">
      <c r="E4349" s="4"/>
    </row>
    <row r="4350" spans="5:5" x14ac:dyDescent="0.35">
      <c r="E4350" s="4"/>
    </row>
    <row r="4351" spans="5:5" x14ac:dyDescent="0.35">
      <c r="E4351" s="4"/>
    </row>
    <row r="4352" spans="5:5" x14ac:dyDescent="0.35">
      <c r="E4352" s="4"/>
    </row>
    <row r="4353" spans="5:5" x14ac:dyDescent="0.35">
      <c r="E4353" s="73"/>
    </row>
    <row r="4354" spans="5:5" x14ac:dyDescent="0.35">
      <c r="E4354" s="4"/>
    </row>
    <row r="4355" spans="5:5" x14ac:dyDescent="0.35">
      <c r="E4355" s="4"/>
    </row>
    <row r="4356" spans="5:5" x14ac:dyDescent="0.35">
      <c r="E4356" s="4"/>
    </row>
    <row r="4357" spans="5:5" x14ac:dyDescent="0.35">
      <c r="E4357" s="4"/>
    </row>
    <row r="4358" spans="5:5" x14ac:dyDescent="0.35">
      <c r="E4358" s="4"/>
    </row>
    <row r="4359" spans="5:5" x14ac:dyDescent="0.35">
      <c r="E4359" s="4"/>
    </row>
    <row r="4360" spans="5:5" x14ac:dyDescent="0.35">
      <c r="E4360" s="73"/>
    </row>
    <row r="4361" spans="5:5" x14ac:dyDescent="0.35">
      <c r="E4361" s="4"/>
    </row>
    <row r="4362" spans="5:5" x14ac:dyDescent="0.35">
      <c r="E4362" s="4"/>
    </row>
    <row r="4363" spans="5:5" x14ac:dyDescent="0.35">
      <c r="E4363" s="4"/>
    </row>
    <row r="4364" spans="5:5" x14ac:dyDescent="0.35">
      <c r="E4364" s="4"/>
    </row>
    <row r="4365" spans="5:5" x14ac:dyDescent="0.35">
      <c r="E4365" s="4"/>
    </row>
    <row r="4366" spans="5:5" x14ac:dyDescent="0.35">
      <c r="E4366" s="4"/>
    </row>
    <row r="4367" spans="5:5" x14ac:dyDescent="0.35">
      <c r="E4367" s="73"/>
    </row>
    <row r="4368" spans="5:5" x14ac:dyDescent="0.35">
      <c r="E4368" s="4"/>
    </row>
    <row r="4369" spans="5:5" x14ac:dyDescent="0.35">
      <c r="E4369" s="4"/>
    </row>
    <row r="4370" spans="5:5" x14ac:dyDescent="0.35">
      <c r="E4370" s="4"/>
    </row>
    <row r="4371" spans="5:5" x14ac:dyDescent="0.35">
      <c r="E4371" s="4"/>
    </row>
    <row r="4372" spans="5:5" x14ac:dyDescent="0.35">
      <c r="E4372" s="4"/>
    </row>
    <row r="4373" spans="5:5" x14ac:dyDescent="0.35">
      <c r="E4373" s="4"/>
    </row>
    <row r="4374" spans="5:5" x14ac:dyDescent="0.35">
      <c r="E4374" s="73"/>
    </row>
    <row r="4375" spans="5:5" x14ac:dyDescent="0.35">
      <c r="E4375" s="4"/>
    </row>
    <row r="4376" spans="5:5" x14ac:dyDescent="0.35">
      <c r="E4376" s="4"/>
    </row>
    <row r="4377" spans="5:5" x14ac:dyDescent="0.35">
      <c r="E4377" s="4"/>
    </row>
    <row r="4378" spans="5:5" x14ac:dyDescent="0.35">
      <c r="E4378" s="4"/>
    </row>
    <row r="4379" spans="5:5" x14ac:dyDescent="0.35">
      <c r="E4379" s="4"/>
    </row>
    <row r="4380" spans="5:5" x14ac:dyDescent="0.35">
      <c r="E4380" s="4"/>
    </row>
    <row r="4381" spans="5:5" x14ac:dyDescent="0.35">
      <c r="E4381" s="73"/>
    </row>
    <row r="4382" spans="5:5" x14ac:dyDescent="0.35">
      <c r="E4382" s="4"/>
    </row>
    <row r="4383" spans="5:5" x14ac:dyDescent="0.35">
      <c r="E4383" s="4"/>
    </row>
    <row r="4384" spans="5:5" x14ac:dyDescent="0.35">
      <c r="E4384" s="4"/>
    </row>
    <row r="4385" spans="5:5" x14ac:dyDescent="0.35">
      <c r="E4385" s="4"/>
    </row>
    <row r="4386" spans="5:5" x14ac:dyDescent="0.35">
      <c r="E4386" s="4"/>
    </row>
    <row r="4387" spans="5:5" x14ac:dyDescent="0.35">
      <c r="E4387" s="4"/>
    </row>
    <row r="4388" spans="5:5" x14ac:dyDescent="0.35">
      <c r="E4388" s="73"/>
    </row>
    <row r="4389" spans="5:5" x14ac:dyDescent="0.35">
      <c r="E4389" s="4"/>
    </row>
    <row r="4390" spans="5:5" x14ac:dyDescent="0.35">
      <c r="E4390" s="4"/>
    </row>
    <row r="4391" spans="5:5" x14ac:dyDescent="0.35">
      <c r="E4391" s="4"/>
    </row>
    <row r="4392" spans="5:5" x14ac:dyDescent="0.35">
      <c r="E4392" s="4"/>
    </row>
    <row r="4393" spans="5:5" x14ac:dyDescent="0.35">
      <c r="E4393" s="4"/>
    </row>
    <row r="4394" spans="5:5" x14ac:dyDescent="0.35">
      <c r="E4394" s="4"/>
    </row>
    <row r="4395" spans="5:5" x14ac:dyDescent="0.35">
      <c r="E4395" s="73"/>
    </row>
    <row r="4396" spans="5:5" x14ac:dyDescent="0.35">
      <c r="E4396" s="4"/>
    </row>
    <row r="4397" spans="5:5" x14ac:dyDescent="0.35">
      <c r="E4397" s="4"/>
    </row>
    <row r="4398" spans="5:5" x14ac:dyDescent="0.35">
      <c r="E4398" s="4"/>
    </row>
    <row r="4399" spans="5:5" x14ac:dyDescent="0.35">
      <c r="E4399" s="4"/>
    </row>
    <row r="4400" spans="5:5" x14ac:dyDescent="0.35">
      <c r="E4400" s="4"/>
    </row>
    <row r="4401" spans="5:5" x14ac:dyDescent="0.35">
      <c r="E4401" s="4"/>
    </row>
    <row r="4402" spans="5:5" x14ac:dyDescent="0.35">
      <c r="E4402" s="73"/>
    </row>
    <row r="4403" spans="5:5" x14ac:dyDescent="0.35">
      <c r="E4403" s="4"/>
    </row>
    <row r="4404" spans="5:5" x14ac:dyDescent="0.35">
      <c r="E4404" s="4"/>
    </row>
    <row r="4405" spans="5:5" x14ac:dyDescent="0.35">
      <c r="E4405" s="4"/>
    </row>
    <row r="4406" spans="5:5" x14ac:dyDescent="0.35">
      <c r="E4406" s="4"/>
    </row>
    <row r="4407" spans="5:5" x14ac:dyDescent="0.35">
      <c r="E4407" s="4"/>
    </row>
    <row r="4408" spans="5:5" x14ac:dyDescent="0.35">
      <c r="E4408" s="4"/>
    </row>
    <row r="4409" spans="5:5" x14ac:dyDescent="0.35">
      <c r="E4409" s="73"/>
    </row>
    <row r="4410" spans="5:5" x14ac:dyDescent="0.35">
      <c r="E4410" s="4"/>
    </row>
    <row r="4411" spans="5:5" x14ac:dyDescent="0.35">
      <c r="E4411" s="4"/>
    </row>
    <row r="4412" spans="5:5" x14ac:dyDescent="0.35">
      <c r="E4412" s="4"/>
    </row>
    <row r="4413" spans="5:5" x14ac:dyDescent="0.35">
      <c r="E4413" s="4"/>
    </row>
    <row r="4414" spans="5:5" x14ac:dyDescent="0.35">
      <c r="E4414" s="4"/>
    </row>
    <row r="4415" spans="5:5" x14ac:dyDescent="0.35">
      <c r="E4415" s="4"/>
    </row>
    <row r="4416" spans="5:5" x14ac:dyDescent="0.35">
      <c r="E4416" s="73"/>
    </row>
    <row r="4417" spans="5:5" x14ac:dyDescent="0.35">
      <c r="E4417" s="4"/>
    </row>
    <row r="4418" spans="5:5" x14ac:dyDescent="0.35">
      <c r="E4418" s="4"/>
    </row>
    <row r="4419" spans="5:5" x14ac:dyDescent="0.35">
      <c r="E4419" s="4"/>
    </row>
    <row r="4420" spans="5:5" x14ac:dyDescent="0.35">
      <c r="E4420" s="4"/>
    </row>
    <row r="4421" spans="5:5" x14ac:dyDescent="0.35">
      <c r="E4421" s="4"/>
    </row>
    <row r="4422" spans="5:5" x14ac:dyDescent="0.35">
      <c r="E4422" s="4"/>
    </row>
    <row r="4423" spans="5:5" x14ac:dyDescent="0.35">
      <c r="E4423" s="73"/>
    </row>
    <row r="4424" spans="5:5" x14ac:dyDescent="0.35">
      <c r="E4424" s="4"/>
    </row>
    <row r="4425" spans="5:5" x14ac:dyDescent="0.35">
      <c r="E4425" s="4"/>
    </row>
    <row r="4426" spans="5:5" x14ac:dyDescent="0.35">
      <c r="E4426" s="4"/>
    </row>
    <row r="4427" spans="5:5" x14ac:dyDescent="0.35">
      <c r="E4427" s="4"/>
    </row>
    <row r="4428" spans="5:5" x14ac:dyDescent="0.35">
      <c r="E4428" s="4"/>
    </row>
    <row r="4429" spans="5:5" x14ac:dyDescent="0.35">
      <c r="E4429" s="4"/>
    </row>
    <row r="4430" spans="5:5" x14ac:dyDescent="0.35">
      <c r="E4430" s="73"/>
    </row>
    <row r="4431" spans="5:5" x14ac:dyDescent="0.35">
      <c r="E4431" s="4"/>
    </row>
    <row r="4432" spans="5:5" x14ac:dyDescent="0.35">
      <c r="E4432" s="4"/>
    </row>
    <row r="4433" spans="5:5" x14ac:dyDescent="0.35">
      <c r="E4433" s="4"/>
    </row>
    <row r="4434" spans="5:5" x14ac:dyDescent="0.35">
      <c r="E4434" s="4"/>
    </row>
    <row r="4435" spans="5:5" x14ac:dyDescent="0.35">
      <c r="E4435" s="4"/>
    </row>
    <row r="4436" spans="5:5" x14ac:dyDescent="0.35">
      <c r="E4436" s="4"/>
    </row>
    <row r="4437" spans="5:5" x14ac:dyDescent="0.35">
      <c r="E4437" s="73"/>
    </row>
    <row r="4438" spans="5:5" x14ac:dyDescent="0.35">
      <c r="E4438" s="4"/>
    </row>
    <row r="4439" spans="5:5" x14ac:dyDescent="0.35">
      <c r="E4439" s="4"/>
    </row>
    <row r="4440" spans="5:5" x14ac:dyDescent="0.35">
      <c r="E4440" s="4"/>
    </row>
    <row r="4441" spans="5:5" x14ac:dyDescent="0.35">
      <c r="E4441" s="4"/>
    </row>
    <row r="4442" spans="5:5" x14ac:dyDescent="0.35">
      <c r="E4442" s="4"/>
    </row>
    <row r="4443" spans="5:5" x14ac:dyDescent="0.35">
      <c r="E4443" s="4"/>
    </row>
    <row r="4444" spans="5:5" x14ac:dyDescent="0.35">
      <c r="E4444" s="73"/>
    </row>
    <row r="4445" spans="5:5" x14ac:dyDescent="0.35">
      <c r="E4445" s="4"/>
    </row>
    <row r="4446" spans="5:5" x14ac:dyDescent="0.35">
      <c r="E4446" s="4"/>
    </row>
    <row r="4447" spans="5:5" x14ac:dyDescent="0.35">
      <c r="E4447" s="4"/>
    </row>
    <row r="4448" spans="5:5" x14ac:dyDescent="0.35">
      <c r="E4448" s="4"/>
    </row>
    <row r="4449" spans="5:5" x14ac:dyDescent="0.35">
      <c r="E4449" s="4"/>
    </row>
    <row r="4450" spans="5:5" x14ac:dyDescent="0.35">
      <c r="E4450" s="4"/>
    </row>
    <row r="4451" spans="5:5" x14ac:dyDescent="0.35">
      <c r="E4451" s="73"/>
    </row>
    <row r="4452" spans="5:5" x14ac:dyDescent="0.35">
      <c r="E4452" s="4"/>
    </row>
    <row r="4453" spans="5:5" x14ac:dyDescent="0.35">
      <c r="E4453" s="4"/>
    </row>
    <row r="4454" spans="5:5" x14ac:dyDescent="0.35">
      <c r="E4454" s="4"/>
    </row>
    <row r="4455" spans="5:5" x14ac:dyDescent="0.35">
      <c r="E4455" s="4"/>
    </row>
    <row r="4456" spans="5:5" x14ac:dyDescent="0.35">
      <c r="E4456" s="4"/>
    </row>
    <row r="4457" spans="5:5" x14ac:dyDescent="0.35">
      <c r="E4457" s="4"/>
    </row>
    <row r="4458" spans="5:5" x14ac:dyDescent="0.35">
      <c r="E4458" s="73"/>
    </row>
    <row r="4459" spans="5:5" x14ac:dyDescent="0.35">
      <c r="E4459" s="4"/>
    </row>
    <row r="4460" spans="5:5" x14ac:dyDescent="0.35">
      <c r="E4460" s="4"/>
    </row>
    <row r="4461" spans="5:5" x14ac:dyDescent="0.35">
      <c r="E4461" s="4"/>
    </row>
    <row r="4462" spans="5:5" x14ac:dyDescent="0.35">
      <c r="E4462" s="4"/>
    </row>
    <row r="4463" spans="5:5" x14ac:dyDescent="0.35">
      <c r="E4463" s="4"/>
    </row>
    <row r="4464" spans="5:5" x14ac:dyDescent="0.35">
      <c r="E4464" s="4"/>
    </row>
    <row r="4465" spans="5:5" x14ac:dyDescent="0.35">
      <c r="E4465" s="73"/>
    </row>
    <row r="4466" spans="5:5" x14ac:dyDescent="0.35">
      <c r="E4466" s="4"/>
    </row>
    <row r="4467" spans="5:5" x14ac:dyDescent="0.35">
      <c r="E4467" s="4"/>
    </row>
    <row r="4468" spans="5:5" x14ac:dyDescent="0.35">
      <c r="E4468" s="4"/>
    </row>
    <row r="4469" spans="5:5" x14ac:dyDescent="0.35">
      <c r="E4469" s="4"/>
    </row>
    <row r="4470" spans="5:5" x14ac:dyDescent="0.35">
      <c r="E4470" s="4"/>
    </row>
    <row r="4471" spans="5:5" x14ac:dyDescent="0.35">
      <c r="E4471" s="4"/>
    </row>
    <row r="4472" spans="5:5" x14ac:dyDescent="0.35">
      <c r="E4472" s="73"/>
    </row>
    <row r="4473" spans="5:5" x14ac:dyDescent="0.35">
      <c r="E4473" s="4"/>
    </row>
    <row r="4474" spans="5:5" x14ac:dyDescent="0.35">
      <c r="E4474" s="4"/>
    </row>
    <row r="4475" spans="5:5" x14ac:dyDescent="0.35">
      <c r="E4475" s="4"/>
    </row>
    <row r="4476" spans="5:5" x14ac:dyDescent="0.35">
      <c r="E4476" s="4"/>
    </row>
    <row r="4477" spans="5:5" x14ac:dyDescent="0.35">
      <c r="E4477" s="4"/>
    </row>
    <row r="4478" spans="5:5" x14ac:dyDescent="0.35">
      <c r="E4478" s="4"/>
    </row>
    <row r="4479" spans="5:5" x14ac:dyDescent="0.35">
      <c r="E4479" s="73"/>
    </row>
    <row r="4480" spans="5:5" x14ac:dyDescent="0.35">
      <c r="E4480" s="4"/>
    </row>
    <row r="4481" spans="5:5" x14ac:dyDescent="0.35">
      <c r="E4481" s="4"/>
    </row>
    <row r="4482" spans="5:5" x14ac:dyDescent="0.35">
      <c r="E4482" s="4"/>
    </row>
    <row r="4483" spans="5:5" x14ac:dyDescent="0.35">
      <c r="E4483" s="4"/>
    </row>
    <row r="4484" spans="5:5" x14ac:dyDescent="0.35">
      <c r="E4484" s="4"/>
    </row>
    <row r="4485" spans="5:5" x14ac:dyDescent="0.35">
      <c r="E4485" s="4"/>
    </row>
    <row r="4486" spans="5:5" x14ac:dyDescent="0.35">
      <c r="E4486" s="73"/>
    </row>
    <row r="4487" spans="5:5" x14ac:dyDescent="0.35">
      <c r="E4487" s="4"/>
    </row>
    <row r="4488" spans="5:5" x14ac:dyDescent="0.35">
      <c r="E4488" s="4"/>
    </row>
    <row r="4489" spans="5:5" x14ac:dyDescent="0.35">
      <c r="E4489" s="4"/>
    </row>
    <row r="4490" spans="5:5" x14ac:dyDescent="0.35">
      <c r="E4490" s="4"/>
    </row>
    <row r="4491" spans="5:5" x14ac:dyDescent="0.35">
      <c r="E4491" s="4"/>
    </row>
    <row r="4492" spans="5:5" x14ac:dyDescent="0.35">
      <c r="E4492" s="4"/>
    </row>
    <row r="4493" spans="5:5" x14ac:dyDescent="0.35">
      <c r="E4493" s="73"/>
    </row>
    <row r="4494" spans="5:5" x14ac:dyDescent="0.35">
      <c r="E4494" s="4"/>
    </row>
    <row r="4495" spans="5:5" x14ac:dyDescent="0.35">
      <c r="E4495" s="4"/>
    </row>
    <row r="4496" spans="5:5" x14ac:dyDescent="0.35">
      <c r="E4496" s="4"/>
    </row>
    <row r="4497" spans="5:5" x14ac:dyDescent="0.35">
      <c r="E4497" s="4"/>
    </row>
    <row r="4498" spans="5:5" x14ac:dyDescent="0.35">
      <c r="E4498" s="4"/>
    </row>
    <row r="4499" spans="5:5" x14ac:dyDescent="0.35">
      <c r="E4499" s="4"/>
    </row>
    <row r="4500" spans="5:5" x14ac:dyDescent="0.35">
      <c r="E4500" s="73"/>
    </row>
    <row r="4501" spans="5:5" x14ac:dyDescent="0.35">
      <c r="E4501" s="4"/>
    </row>
    <row r="4502" spans="5:5" x14ac:dyDescent="0.35">
      <c r="E4502" s="4"/>
    </row>
    <row r="4503" spans="5:5" x14ac:dyDescent="0.35">
      <c r="E4503" s="4"/>
    </row>
    <row r="4504" spans="5:5" x14ac:dyDescent="0.35">
      <c r="E4504" s="4"/>
    </row>
    <row r="4505" spans="5:5" x14ac:dyDescent="0.35">
      <c r="E4505" s="4"/>
    </row>
    <row r="4506" spans="5:5" x14ac:dyDescent="0.35">
      <c r="E4506" s="4"/>
    </row>
    <row r="4507" spans="5:5" x14ac:dyDescent="0.35">
      <c r="E4507" s="73"/>
    </row>
    <row r="4508" spans="5:5" x14ac:dyDescent="0.35">
      <c r="E4508" s="4"/>
    </row>
    <row r="4509" spans="5:5" x14ac:dyDescent="0.35">
      <c r="E4509" s="4"/>
    </row>
    <row r="4510" spans="5:5" x14ac:dyDescent="0.35">
      <c r="E4510" s="4"/>
    </row>
    <row r="4511" spans="5:5" x14ac:dyDescent="0.35">
      <c r="E4511" s="4"/>
    </row>
    <row r="4512" spans="5:5" x14ac:dyDescent="0.35">
      <c r="E4512" s="4"/>
    </row>
    <row r="4513" spans="5:5" x14ac:dyDescent="0.35">
      <c r="E4513" s="4"/>
    </row>
    <row r="4514" spans="5:5" x14ac:dyDescent="0.35">
      <c r="E4514" s="73"/>
    </row>
    <row r="4515" spans="5:5" x14ac:dyDescent="0.35">
      <c r="E4515" s="4"/>
    </row>
    <row r="4516" spans="5:5" x14ac:dyDescent="0.35">
      <c r="E4516" s="4"/>
    </row>
    <row r="4517" spans="5:5" x14ac:dyDescent="0.35">
      <c r="E4517" s="4"/>
    </row>
    <row r="4518" spans="5:5" x14ac:dyDescent="0.35">
      <c r="E4518" s="4"/>
    </row>
    <row r="4519" spans="5:5" x14ac:dyDescent="0.35">
      <c r="E4519" s="4"/>
    </row>
    <row r="4520" spans="5:5" x14ac:dyDescent="0.35">
      <c r="E4520" s="4"/>
    </row>
    <row r="4521" spans="5:5" x14ac:dyDescent="0.35">
      <c r="E4521" s="73"/>
    </row>
    <row r="4522" spans="5:5" x14ac:dyDescent="0.35">
      <c r="E4522" s="4"/>
    </row>
    <row r="4523" spans="5:5" x14ac:dyDescent="0.35">
      <c r="E4523" s="4"/>
    </row>
    <row r="4524" spans="5:5" x14ac:dyDescent="0.35">
      <c r="E4524" s="4"/>
    </row>
    <row r="4525" spans="5:5" x14ac:dyDescent="0.35">
      <c r="E4525" s="4"/>
    </row>
    <row r="4526" spans="5:5" x14ac:dyDescent="0.35">
      <c r="E4526" s="4"/>
    </row>
    <row r="4527" spans="5:5" x14ac:dyDescent="0.35">
      <c r="E4527" s="4"/>
    </row>
    <row r="4528" spans="5:5" x14ac:dyDescent="0.35">
      <c r="E4528" s="73"/>
    </row>
    <row r="4529" spans="5:5" x14ac:dyDescent="0.35">
      <c r="E4529" s="4"/>
    </row>
    <row r="4530" spans="5:5" x14ac:dyDescent="0.35">
      <c r="E4530" s="4"/>
    </row>
    <row r="4531" spans="5:5" x14ac:dyDescent="0.35">
      <c r="E4531" s="4"/>
    </row>
    <row r="4532" spans="5:5" x14ac:dyDescent="0.35">
      <c r="E4532" s="4"/>
    </row>
    <row r="4533" spans="5:5" x14ac:dyDescent="0.35">
      <c r="E4533" s="4"/>
    </row>
    <row r="4534" spans="5:5" x14ac:dyDescent="0.35">
      <c r="E4534" s="4"/>
    </row>
    <row r="4535" spans="5:5" x14ac:dyDescent="0.35">
      <c r="E4535" s="73"/>
    </row>
    <row r="4536" spans="5:5" x14ac:dyDescent="0.35">
      <c r="E4536" s="4"/>
    </row>
    <row r="4537" spans="5:5" x14ac:dyDescent="0.35">
      <c r="E4537" s="4"/>
    </row>
    <row r="4538" spans="5:5" x14ac:dyDescent="0.35">
      <c r="E4538" s="4"/>
    </row>
    <row r="4539" spans="5:5" x14ac:dyDescent="0.35">
      <c r="E4539" s="4"/>
    </row>
    <row r="4540" spans="5:5" x14ac:dyDescent="0.35">
      <c r="E4540" s="4"/>
    </row>
    <row r="4541" spans="5:5" x14ac:dyDescent="0.35">
      <c r="E4541" s="4"/>
    </row>
    <row r="4542" spans="5:5" x14ac:dyDescent="0.35">
      <c r="E4542" s="73"/>
    </row>
    <row r="4543" spans="5:5" x14ac:dyDescent="0.35">
      <c r="E4543" s="4"/>
    </row>
    <row r="4544" spans="5:5" x14ac:dyDescent="0.35">
      <c r="E4544" s="4"/>
    </row>
    <row r="4545" spans="5:5" x14ac:dyDescent="0.35">
      <c r="E4545" s="4"/>
    </row>
    <row r="4546" spans="5:5" x14ac:dyDescent="0.35">
      <c r="E4546" s="4"/>
    </row>
    <row r="4547" spans="5:5" x14ac:dyDescent="0.35">
      <c r="E4547" s="4"/>
    </row>
    <row r="4548" spans="5:5" x14ac:dyDescent="0.35">
      <c r="E4548" s="4"/>
    </row>
    <row r="4549" spans="5:5" x14ac:dyDescent="0.35">
      <c r="E4549" s="73"/>
    </row>
    <row r="4550" spans="5:5" x14ac:dyDescent="0.35">
      <c r="E4550" s="4"/>
    </row>
    <row r="4551" spans="5:5" x14ac:dyDescent="0.35">
      <c r="E4551" s="4"/>
    </row>
    <row r="4552" spans="5:5" x14ac:dyDescent="0.35">
      <c r="E4552" s="4"/>
    </row>
    <row r="4553" spans="5:5" x14ac:dyDescent="0.35">
      <c r="E4553" s="4"/>
    </row>
    <row r="4554" spans="5:5" x14ac:dyDescent="0.35">
      <c r="E4554" s="4"/>
    </row>
    <row r="4555" spans="5:5" x14ac:dyDescent="0.35">
      <c r="E4555" s="4"/>
    </row>
    <row r="4556" spans="5:5" x14ac:dyDescent="0.35">
      <c r="E4556" s="73"/>
    </row>
    <row r="4557" spans="5:5" x14ac:dyDescent="0.35">
      <c r="E4557" s="4"/>
    </row>
    <row r="4558" spans="5:5" x14ac:dyDescent="0.35">
      <c r="E4558" s="4"/>
    </row>
    <row r="4559" spans="5:5" x14ac:dyDescent="0.35">
      <c r="E4559" s="4"/>
    </row>
    <row r="4560" spans="5:5" x14ac:dyDescent="0.35">
      <c r="E4560" s="4"/>
    </row>
    <row r="4561" spans="5:5" x14ac:dyDescent="0.35">
      <c r="E4561" s="4"/>
    </row>
    <row r="4562" spans="5:5" x14ac:dyDescent="0.35">
      <c r="E4562" s="4"/>
    </row>
    <row r="4563" spans="5:5" x14ac:dyDescent="0.35">
      <c r="E4563" s="73"/>
    </row>
    <row r="4564" spans="5:5" x14ac:dyDescent="0.35">
      <c r="E4564" s="4"/>
    </row>
    <row r="4565" spans="5:5" x14ac:dyDescent="0.35">
      <c r="E4565" s="4"/>
    </row>
    <row r="4566" spans="5:5" x14ac:dyDescent="0.35">
      <c r="E4566" s="4"/>
    </row>
    <row r="4567" spans="5:5" x14ac:dyDescent="0.35">
      <c r="E4567" s="4"/>
    </row>
    <row r="4568" spans="5:5" x14ac:dyDescent="0.35">
      <c r="E4568" s="4"/>
    </row>
    <row r="4569" spans="5:5" x14ac:dyDescent="0.35">
      <c r="E4569" s="4"/>
    </row>
    <row r="4570" spans="5:5" x14ac:dyDescent="0.35">
      <c r="E4570" s="73"/>
    </row>
    <row r="4571" spans="5:5" x14ac:dyDescent="0.35">
      <c r="E4571" s="4"/>
    </row>
    <row r="4572" spans="5:5" x14ac:dyDescent="0.35">
      <c r="E4572" s="4"/>
    </row>
    <row r="4573" spans="5:5" x14ac:dyDescent="0.35">
      <c r="E4573" s="4"/>
    </row>
    <row r="4574" spans="5:5" x14ac:dyDescent="0.35">
      <c r="E4574" s="4"/>
    </row>
    <row r="4575" spans="5:5" x14ac:dyDescent="0.35">
      <c r="E4575" s="4"/>
    </row>
    <row r="4576" spans="5:5" x14ac:dyDescent="0.35">
      <c r="E4576" s="4"/>
    </row>
    <row r="4577" spans="5:5" x14ac:dyDescent="0.35">
      <c r="E4577" s="73"/>
    </row>
    <row r="4578" spans="5:5" x14ac:dyDescent="0.35">
      <c r="E4578" s="4"/>
    </row>
    <row r="4579" spans="5:5" x14ac:dyDescent="0.35">
      <c r="E4579" s="4"/>
    </row>
    <row r="4580" spans="5:5" x14ac:dyDescent="0.35">
      <c r="E4580" s="4"/>
    </row>
    <row r="4581" spans="5:5" x14ac:dyDescent="0.35">
      <c r="E4581" s="4"/>
    </row>
    <row r="4582" spans="5:5" x14ac:dyDescent="0.35">
      <c r="E4582" s="4"/>
    </row>
    <row r="4583" spans="5:5" x14ac:dyDescent="0.35">
      <c r="E4583" s="4"/>
    </row>
    <row r="4584" spans="5:5" x14ac:dyDescent="0.35">
      <c r="E4584" s="73"/>
    </row>
    <row r="4585" spans="5:5" x14ac:dyDescent="0.35">
      <c r="E4585" s="4"/>
    </row>
    <row r="4586" spans="5:5" x14ac:dyDescent="0.35">
      <c r="E4586" s="4"/>
    </row>
    <row r="4587" spans="5:5" x14ac:dyDescent="0.35">
      <c r="E4587" s="4"/>
    </row>
    <row r="4588" spans="5:5" x14ac:dyDescent="0.35">
      <c r="E4588" s="4"/>
    </row>
    <row r="4589" spans="5:5" x14ac:dyDescent="0.35">
      <c r="E4589" s="4"/>
    </row>
    <row r="4590" spans="5:5" x14ac:dyDescent="0.35">
      <c r="E4590" s="4"/>
    </row>
    <row r="4591" spans="5:5" x14ac:dyDescent="0.35">
      <c r="E4591" s="73"/>
    </row>
    <row r="4592" spans="5:5" x14ac:dyDescent="0.35">
      <c r="E4592" s="4"/>
    </row>
    <row r="4593" spans="5:5" x14ac:dyDescent="0.35">
      <c r="E4593" s="4"/>
    </row>
    <row r="4594" spans="5:5" x14ac:dyDescent="0.35">
      <c r="E4594" s="4"/>
    </row>
    <row r="4595" spans="5:5" x14ac:dyDescent="0.35">
      <c r="E4595" s="4"/>
    </row>
    <row r="4596" spans="5:5" x14ac:dyDescent="0.35">
      <c r="E4596" s="4"/>
    </row>
    <row r="4597" spans="5:5" x14ac:dyDescent="0.35">
      <c r="E4597" s="4"/>
    </row>
    <row r="4598" spans="5:5" x14ac:dyDescent="0.35">
      <c r="E4598" s="73"/>
    </row>
    <row r="4599" spans="5:5" x14ac:dyDescent="0.35">
      <c r="E4599" s="4"/>
    </row>
    <row r="4600" spans="5:5" x14ac:dyDescent="0.35">
      <c r="E4600" s="4"/>
    </row>
    <row r="4601" spans="5:5" x14ac:dyDescent="0.35">
      <c r="E4601" s="4"/>
    </row>
    <row r="4602" spans="5:5" x14ac:dyDescent="0.35">
      <c r="E4602" s="4"/>
    </row>
    <row r="4603" spans="5:5" x14ac:dyDescent="0.35">
      <c r="E4603" s="4"/>
    </row>
    <row r="4604" spans="5:5" x14ac:dyDescent="0.35">
      <c r="E4604" s="4"/>
    </row>
    <row r="4605" spans="5:5" x14ac:dyDescent="0.35">
      <c r="E4605" s="73"/>
    </row>
    <row r="4606" spans="5:5" x14ac:dyDescent="0.35">
      <c r="E4606" s="4"/>
    </row>
    <row r="4607" spans="5:5" x14ac:dyDescent="0.35">
      <c r="E4607" s="4"/>
    </row>
    <row r="4608" spans="5:5" x14ac:dyDescent="0.35">
      <c r="E4608" s="4"/>
    </row>
    <row r="4609" spans="5:5" x14ac:dyDescent="0.35">
      <c r="E4609" s="4"/>
    </row>
    <row r="4610" spans="5:5" x14ac:dyDescent="0.35">
      <c r="E4610" s="4"/>
    </row>
    <row r="4611" spans="5:5" x14ac:dyDescent="0.35">
      <c r="E4611" s="4"/>
    </row>
    <row r="4612" spans="5:5" x14ac:dyDescent="0.35">
      <c r="E4612" s="73"/>
    </row>
    <row r="4613" spans="5:5" x14ac:dyDescent="0.35">
      <c r="E4613" s="4"/>
    </row>
    <row r="4614" spans="5:5" x14ac:dyDescent="0.35">
      <c r="E4614" s="4"/>
    </row>
    <row r="4615" spans="5:5" x14ac:dyDescent="0.35">
      <c r="E4615" s="4"/>
    </row>
    <row r="4616" spans="5:5" x14ac:dyDescent="0.35">
      <c r="E4616" s="4"/>
    </row>
    <row r="4617" spans="5:5" x14ac:dyDescent="0.35">
      <c r="E4617" s="4"/>
    </row>
    <row r="4618" spans="5:5" x14ac:dyDescent="0.35">
      <c r="E4618" s="4"/>
    </row>
    <row r="4619" spans="5:5" x14ac:dyDescent="0.35">
      <c r="E4619" s="73"/>
    </row>
    <row r="4620" spans="5:5" x14ac:dyDescent="0.35">
      <c r="E4620" s="4"/>
    </row>
    <row r="4621" spans="5:5" x14ac:dyDescent="0.35">
      <c r="E4621" s="4"/>
    </row>
    <row r="4622" spans="5:5" x14ac:dyDescent="0.35">
      <c r="E4622" s="4"/>
    </row>
    <row r="4623" spans="5:5" x14ac:dyDescent="0.35">
      <c r="E4623" s="4"/>
    </row>
    <row r="4624" spans="5:5" x14ac:dyDescent="0.35">
      <c r="E4624" s="4"/>
    </row>
    <row r="4625" spans="5:5" x14ac:dyDescent="0.35">
      <c r="E4625" s="4"/>
    </row>
    <row r="4626" spans="5:5" x14ac:dyDescent="0.35">
      <c r="E4626" s="73"/>
    </row>
    <row r="4627" spans="5:5" x14ac:dyDescent="0.35">
      <c r="E4627" s="4"/>
    </row>
    <row r="4628" spans="5:5" x14ac:dyDescent="0.35">
      <c r="E4628" s="4"/>
    </row>
    <row r="4629" spans="5:5" x14ac:dyDescent="0.35">
      <c r="E4629" s="4"/>
    </row>
    <row r="4630" spans="5:5" x14ac:dyDescent="0.35">
      <c r="E4630" s="4"/>
    </row>
    <row r="4631" spans="5:5" x14ac:dyDescent="0.35">
      <c r="E4631" s="4"/>
    </row>
    <row r="4632" spans="5:5" x14ac:dyDescent="0.35">
      <c r="E4632" s="4"/>
    </row>
    <row r="4633" spans="5:5" x14ac:dyDescent="0.35">
      <c r="E4633" s="73"/>
    </row>
    <row r="4634" spans="5:5" x14ac:dyDescent="0.35">
      <c r="E4634" s="4"/>
    </row>
    <row r="4635" spans="5:5" x14ac:dyDescent="0.35">
      <c r="E4635" s="4"/>
    </row>
    <row r="4636" spans="5:5" x14ac:dyDescent="0.35">
      <c r="E4636" s="4"/>
    </row>
    <row r="4637" spans="5:5" x14ac:dyDescent="0.35">
      <c r="E4637" s="4"/>
    </row>
    <row r="4638" spans="5:5" x14ac:dyDescent="0.35">
      <c r="E4638" s="4"/>
    </row>
    <row r="4639" spans="5:5" x14ac:dyDescent="0.35">
      <c r="E4639" s="4"/>
    </row>
    <row r="4640" spans="5:5" x14ac:dyDescent="0.35">
      <c r="E4640" s="73"/>
    </row>
    <row r="4641" spans="5:5" x14ac:dyDescent="0.35">
      <c r="E4641" s="4"/>
    </row>
    <row r="4642" spans="5:5" x14ac:dyDescent="0.35">
      <c r="E4642" s="4"/>
    </row>
    <row r="4643" spans="5:5" x14ac:dyDescent="0.35">
      <c r="E4643" s="4"/>
    </row>
    <row r="4644" spans="5:5" x14ac:dyDescent="0.35">
      <c r="E4644" s="4"/>
    </row>
    <row r="4645" spans="5:5" x14ac:dyDescent="0.35">
      <c r="E4645" s="4"/>
    </row>
    <row r="4646" spans="5:5" x14ac:dyDescent="0.35">
      <c r="E4646" s="4"/>
    </row>
    <row r="4647" spans="5:5" x14ac:dyDescent="0.35">
      <c r="E4647" s="73"/>
    </row>
    <row r="4648" spans="5:5" x14ac:dyDescent="0.35">
      <c r="E4648" s="4"/>
    </row>
    <row r="4649" spans="5:5" x14ac:dyDescent="0.35">
      <c r="E4649" s="4"/>
    </row>
    <row r="4650" spans="5:5" x14ac:dyDescent="0.35">
      <c r="E4650" s="4"/>
    </row>
    <row r="4651" spans="5:5" x14ac:dyDescent="0.35">
      <c r="E4651" s="4"/>
    </row>
    <row r="4652" spans="5:5" x14ac:dyDescent="0.35">
      <c r="E4652" s="4"/>
    </row>
    <row r="4653" spans="5:5" x14ac:dyDescent="0.35">
      <c r="E4653" s="4"/>
    </row>
    <row r="4654" spans="5:5" x14ac:dyDescent="0.35">
      <c r="E4654" s="73"/>
    </row>
    <row r="4655" spans="5:5" x14ac:dyDescent="0.35">
      <c r="E4655" s="4"/>
    </row>
    <row r="4656" spans="5:5" x14ac:dyDescent="0.35">
      <c r="E4656" s="4"/>
    </row>
    <row r="4657" spans="5:5" x14ac:dyDescent="0.35">
      <c r="E4657" s="4"/>
    </row>
    <row r="4658" spans="5:5" x14ac:dyDescent="0.35">
      <c r="E4658" s="4"/>
    </row>
    <row r="4659" spans="5:5" x14ac:dyDescent="0.35">
      <c r="E4659" s="4"/>
    </row>
    <row r="4660" spans="5:5" x14ac:dyDescent="0.35">
      <c r="E4660" s="4"/>
    </row>
    <row r="4661" spans="5:5" x14ac:dyDescent="0.35">
      <c r="E4661" s="73"/>
    </row>
    <row r="4662" spans="5:5" x14ac:dyDescent="0.35">
      <c r="E4662" s="4"/>
    </row>
    <row r="4663" spans="5:5" x14ac:dyDescent="0.35">
      <c r="E4663" s="4"/>
    </row>
    <row r="4664" spans="5:5" x14ac:dyDescent="0.35">
      <c r="E4664" s="4"/>
    </row>
    <row r="4665" spans="5:5" x14ac:dyDescent="0.35">
      <c r="E4665" s="4"/>
    </row>
    <row r="4666" spans="5:5" x14ac:dyDescent="0.35">
      <c r="E4666" s="4"/>
    </row>
    <row r="4667" spans="5:5" x14ac:dyDescent="0.35">
      <c r="E4667" s="4"/>
    </row>
    <row r="4668" spans="5:5" x14ac:dyDescent="0.35">
      <c r="E4668" s="73"/>
    </row>
    <row r="4669" spans="5:5" x14ac:dyDescent="0.35">
      <c r="E4669" s="4"/>
    </row>
    <row r="4670" spans="5:5" x14ac:dyDescent="0.35">
      <c r="E4670" s="4"/>
    </row>
    <row r="4671" spans="5:5" x14ac:dyDescent="0.35">
      <c r="E4671" s="4"/>
    </row>
    <row r="4672" spans="5:5" x14ac:dyDescent="0.35">
      <c r="E4672" s="4"/>
    </row>
    <row r="4673" spans="5:5" x14ac:dyDescent="0.35">
      <c r="E4673" s="4"/>
    </row>
    <row r="4674" spans="5:5" x14ac:dyDescent="0.35">
      <c r="E4674" s="4"/>
    </row>
    <row r="4675" spans="5:5" x14ac:dyDescent="0.35">
      <c r="E4675" s="73"/>
    </row>
    <row r="4676" spans="5:5" x14ac:dyDescent="0.35">
      <c r="E4676" s="4"/>
    </row>
    <row r="4677" spans="5:5" x14ac:dyDescent="0.35">
      <c r="E4677" s="4"/>
    </row>
    <row r="4678" spans="5:5" x14ac:dyDescent="0.35">
      <c r="E4678" s="4"/>
    </row>
    <row r="4679" spans="5:5" x14ac:dyDescent="0.35">
      <c r="E4679" s="4"/>
    </row>
    <row r="4680" spans="5:5" x14ac:dyDescent="0.35">
      <c r="E4680" s="4"/>
    </row>
    <row r="4681" spans="5:5" x14ac:dyDescent="0.35">
      <c r="E4681" s="4"/>
    </row>
    <row r="4682" spans="5:5" x14ac:dyDescent="0.35">
      <c r="E4682" s="73"/>
    </row>
    <row r="4683" spans="5:5" x14ac:dyDescent="0.35">
      <c r="E4683" s="4"/>
    </row>
    <row r="4684" spans="5:5" x14ac:dyDescent="0.35">
      <c r="E4684" s="4"/>
    </row>
    <row r="4685" spans="5:5" x14ac:dyDescent="0.35">
      <c r="E4685" s="4"/>
    </row>
    <row r="4686" spans="5:5" x14ac:dyDescent="0.35">
      <c r="E4686" s="4"/>
    </row>
    <row r="4687" spans="5:5" x14ac:dyDescent="0.35">
      <c r="E4687" s="4"/>
    </row>
    <row r="4688" spans="5:5" x14ac:dyDescent="0.35">
      <c r="E4688" s="4"/>
    </row>
    <row r="4689" spans="5:5" x14ac:dyDescent="0.35">
      <c r="E4689" s="73"/>
    </row>
    <row r="4690" spans="5:5" x14ac:dyDescent="0.35">
      <c r="E4690" s="4"/>
    </row>
    <row r="4691" spans="5:5" x14ac:dyDescent="0.35">
      <c r="E4691" s="4"/>
    </row>
    <row r="4692" spans="5:5" x14ac:dyDescent="0.35">
      <c r="E4692" s="4"/>
    </row>
    <row r="4693" spans="5:5" x14ac:dyDescent="0.35">
      <c r="E4693" s="4"/>
    </row>
    <row r="4694" spans="5:5" x14ac:dyDescent="0.35">
      <c r="E4694" s="4"/>
    </row>
    <row r="4695" spans="5:5" x14ac:dyDescent="0.35">
      <c r="E4695" s="4"/>
    </row>
    <row r="4696" spans="5:5" x14ac:dyDescent="0.35">
      <c r="E4696" s="73"/>
    </row>
    <row r="4697" spans="5:5" x14ac:dyDescent="0.35">
      <c r="E4697" s="4"/>
    </row>
    <row r="4698" spans="5:5" x14ac:dyDescent="0.35">
      <c r="E4698" s="4"/>
    </row>
    <row r="4699" spans="5:5" x14ac:dyDescent="0.35">
      <c r="E4699" s="4"/>
    </row>
    <row r="4700" spans="5:5" x14ac:dyDescent="0.35">
      <c r="E4700" s="4"/>
    </row>
    <row r="4701" spans="5:5" x14ac:dyDescent="0.35">
      <c r="E4701" s="4"/>
    </row>
    <row r="4702" spans="5:5" x14ac:dyDescent="0.35">
      <c r="E4702" s="4"/>
    </row>
    <row r="4703" spans="5:5" x14ac:dyDescent="0.35">
      <c r="E4703" s="73"/>
    </row>
    <row r="4704" spans="5:5" x14ac:dyDescent="0.35">
      <c r="E4704" s="4"/>
    </row>
    <row r="4705" spans="5:5" x14ac:dyDescent="0.35">
      <c r="E4705" s="4"/>
    </row>
    <row r="4706" spans="5:5" x14ac:dyDescent="0.35">
      <c r="E4706" s="4"/>
    </row>
    <row r="4707" spans="5:5" x14ac:dyDescent="0.35">
      <c r="E4707" s="4"/>
    </row>
    <row r="4708" spans="5:5" x14ac:dyDescent="0.35">
      <c r="E4708" s="4"/>
    </row>
    <row r="4709" spans="5:5" x14ac:dyDescent="0.35">
      <c r="E4709" s="4"/>
    </row>
    <row r="4710" spans="5:5" x14ac:dyDescent="0.35">
      <c r="E4710" s="73"/>
    </row>
    <row r="4711" spans="5:5" x14ac:dyDescent="0.35">
      <c r="E4711" s="4"/>
    </row>
    <row r="4712" spans="5:5" x14ac:dyDescent="0.35">
      <c r="E4712" s="4"/>
    </row>
    <row r="4713" spans="5:5" x14ac:dyDescent="0.35">
      <c r="E4713" s="4"/>
    </row>
    <row r="4714" spans="5:5" x14ac:dyDescent="0.35">
      <c r="E4714" s="4"/>
    </row>
    <row r="4715" spans="5:5" x14ac:dyDescent="0.35">
      <c r="E4715" s="4"/>
    </row>
    <row r="4716" spans="5:5" x14ac:dyDescent="0.35">
      <c r="E4716" s="4"/>
    </row>
    <row r="4717" spans="5:5" x14ac:dyDescent="0.35">
      <c r="E4717" s="73"/>
    </row>
    <row r="4718" spans="5:5" x14ac:dyDescent="0.35">
      <c r="E4718" s="4"/>
    </row>
    <row r="4719" spans="5:5" x14ac:dyDescent="0.35">
      <c r="E4719" s="4"/>
    </row>
    <row r="4720" spans="5:5" x14ac:dyDescent="0.35">
      <c r="E4720" s="4"/>
    </row>
    <row r="4721" spans="5:5" x14ac:dyDescent="0.35">
      <c r="E4721" s="4"/>
    </row>
    <row r="4722" spans="5:5" x14ac:dyDescent="0.35">
      <c r="E4722" s="4"/>
    </row>
    <row r="4723" spans="5:5" x14ac:dyDescent="0.35">
      <c r="E4723" s="4"/>
    </row>
    <row r="4724" spans="5:5" x14ac:dyDescent="0.35">
      <c r="E4724" s="73"/>
    </row>
    <row r="4725" spans="5:5" x14ac:dyDescent="0.35">
      <c r="E4725" s="4"/>
    </row>
    <row r="4726" spans="5:5" x14ac:dyDescent="0.35">
      <c r="E4726" s="4"/>
    </row>
    <row r="4727" spans="5:5" x14ac:dyDescent="0.35">
      <c r="E4727" s="4"/>
    </row>
    <row r="4728" spans="5:5" x14ac:dyDescent="0.35">
      <c r="E4728" s="4"/>
    </row>
    <row r="4729" spans="5:5" x14ac:dyDescent="0.35">
      <c r="E4729" s="4"/>
    </row>
    <row r="4730" spans="5:5" x14ac:dyDescent="0.35">
      <c r="E4730" s="4"/>
    </row>
    <row r="4731" spans="5:5" x14ac:dyDescent="0.35">
      <c r="E4731" s="73"/>
    </row>
    <row r="4732" spans="5:5" x14ac:dyDescent="0.35">
      <c r="E4732" s="4"/>
    </row>
    <row r="4733" spans="5:5" x14ac:dyDescent="0.35">
      <c r="E4733" s="4"/>
    </row>
    <row r="4734" spans="5:5" x14ac:dyDescent="0.35">
      <c r="E4734" s="4"/>
    </row>
    <row r="4735" spans="5:5" x14ac:dyDescent="0.35">
      <c r="E4735" s="4"/>
    </row>
    <row r="4736" spans="5:5" x14ac:dyDescent="0.35">
      <c r="E4736" s="4"/>
    </row>
    <row r="4737" spans="5:5" x14ac:dyDescent="0.35">
      <c r="E4737" s="4"/>
    </row>
    <row r="4738" spans="5:5" x14ac:dyDescent="0.35">
      <c r="E4738" s="73"/>
    </row>
    <row r="4739" spans="5:5" x14ac:dyDescent="0.35">
      <c r="E4739" s="4"/>
    </row>
    <row r="4740" spans="5:5" x14ac:dyDescent="0.35">
      <c r="E4740" s="4"/>
    </row>
    <row r="4741" spans="5:5" x14ac:dyDescent="0.35">
      <c r="E4741" s="4"/>
    </row>
    <row r="4742" spans="5:5" x14ac:dyDescent="0.35">
      <c r="E4742" s="4"/>
    </row>
    <row r="4743" spans="5:5" x14ac:dyDescent="0.35">
      <c r="E4743" s="4"/>
    </row>
    <row r="4744" spans="5:5" x14ac:dyDescent="0.35">
      <c r="E4744" s="4"/>
    </row>
    <row r="4745" spans="5:5" x14ac:dyDescent="0.35">
      <c r="E4745" s="73"/>
    </row>
    <row r="4746" spans="5:5" x14ac:dyDescent="0.35">
      <c r="E4746" s="4"/>
    </row>
    <row r="4747" spans="5:5" x14ac:dyDescent="0.35">
      <c r="E4747" s="4"/>
    </row>
    <row r="4748" spans="5:5" x14ac:dyDescent="0.35">
      <c r="E4748" s="4"/>
    </row>
    <row r="4749" spans="5:5" x14ac:dyDescent="0.35">
      <c r="E4749" s="4"/>
    </row>
    <row r="4750" spans="5:5" x14ac:dyDescent="0.35">
      <c r="E4750" s="4"/>
    </row>
    <row r="4751" spans="5:5" x14ac:dyDescent="0.35">
      <c r="E4751" s="4"/>
    </row>
    <row r="4752" spans="5:5" x14ac:dyDescent="0.35">
      <c r="E4752" s="73"/>
    </row>
    <row r="4753" spans="5:5" x14ac:dyDescent="0.35">
      <c r="E4753" s="4"/>
    </row>
    <row r="4754" spans="5:5" x14ac:dyDescent="0.35">
      <c r="E4754" s="4"/>
    </row>
    <row r="4755" spans="5:5" x14ac:dyDescent="0.35">
      <c r="E4755" s="4"/>
    </row>
    <row r="4756" spans="5:5" x14ac:dyDescent="0.35">
      <c r="E4756" s="4"/>
    </row>
    <row r="4757" spans="5:5" x14ac:dyDescent="0.35">
      <c r="E4757" s="4"/>
    </row>
    <row r="4758" spans="5:5" x14ac:dyDescent="0.35">
      <c r="E4758" s="4"/>
    </row>
    <row r="4759" spans="5:5" x14ac:dyDescent="0.35">
      <c r="E4759" s="73"/>
    </row>
    <row r="4760" spans="5:5" x14ac:dyDescent="0.35">
      <c r="E4760" s="4"/>
    </row>
    <row r="4761" spans="5:5" x14ac:dyDescent="0.35">
      <c r="E4761" s="4"/>
    </row>
    <row r="4762" spans="5:5" x14ac:dyDescent="0.35">
      <c r="E4762" s="4"/>
    </row>
    <row r="4763" spans="5:5" x14ac:dyDescent="0.35">
      <c r="E4763" s="4"/>
    </row>
    <row r="4764" spans="5:5" x14ac:dyDescent="0.35">
      <c r="E4764" s="4"/>
    </row>
    <row r="4765" spans="5:5" x14ac:dyDescent="0.35">
      <c r="E4765" s="4"/>
    </row>
    <row r="4766" spans="5:5" x14ac:dyDescent="0.35">
      <c r="E4766" s="73"/>
    </row>
    <row r="4767" spans="5:5" x14ac:dyDescent="0.35">
      <c r="E4767" s="4"/>
    </row>
    <row r="4768" spans="5:5" x14ac:dyDescent="0.35">
      <c r="E4768" s="4"/>
    </row>
    <row r="4769" spans="5:5" x14ac:dyDescent="0.35">
      <c r="E4769" s="4"/>
    </row>
    <row r="4770" spans="5:5" x14ac:dyDescent="0.35">
      <c r="E4770" s="4"/>
    </row>
    <row r="4771" spans="5:5" x14ac:dyDescent="0.35">
      <c r="E4771" s="4"/>
    </row>
    <row r="4772" spans="5:5" x14ac:dyDescent="0.35">
      <c r="E4772" s="4"/>
    </row>
    <row r="4773" spans="5:5" x14ac:dyDescent="0.35">
      <c r="E4773" s="73"/>
    </row>
    <row r="4774" spans="5:5" x14ac:dyDescent="0.35">
      <c r="E4774" s="4"/>
    </row>
    <row r="4775" spans="5:5" x14ac:dyDescent="0.35">
      <c r="E4775" s="4"/>
    </row>
    <row r="4776" spans="5:5" x14ac:dyDescent="0.35">
      <c r="E4776" s="4"/>
    </row>
    <row r="4777" spans="5:5" x14ac:dyDescent="0.35">
      <c r="E4777" s="4"/>
    </row>
    <row r="4778" spans="5:5" x14ac:dyDescent="0.35">
      <c r="E4778" s="4"/>
    </row>
    <row r="4779" spans="5:5" x14ac:dyDescent="0.35">
      <c r="E4779" s="4"/>
    </row>
    <row r="4780" spans="5:5" x14ac:dyDescent="0.35">
      <c r="E4780" s="73"/>
    </row>
    <row r="4781" spans="5:5" x14ac:dyDescent="0.35">
      <c r="E4781" s="4"/>
    </row>
    <row r="4782" spans="5:5" x14ac:dyDescent="0.35">
      <c r="E4782" s="4"/>
    </row>
    <row r="4783" spans="5:5" x14ac:dyDescent="0.35">
      <c r="E4783" s="4"/>
    </row>
    <row r="4784" spans="5:5" x14ac:dyDescent="0.35">
      <c r="E4784" s="4"/>
    </row>
    <row r="4785" spans="5:5" x14ac:dyDescent="0.35">
      <c r="E4785" s="4"/>
    </row>
    <row r="4786" spans="5:5" x14ac:dyDescent="0.35">
      <c r="E4786" s="4"/>
    </row>
    <row r="4787" spans="5:5" x14ac:dyDescent="0.35">
      <c r="E4787" s="73"/>
    </row>
    <row r="4788" spans="5:5" x14ac:dyDescent="0.35">
      <c r="E4788" s="4"/>
    </row>
    <row r="4789" spans="5:5" x14ac:dyDescent="0.35">
      <c r="E4789" s="4"/>
    </row>
    <row r="4790" spans="5:5" x14ac:dyDescent="0.35">
      <c r="E4790" s="4"/>
    </row>
    <row r="4791" spans="5:5" x14ac:dyDescent="0.35">
      <c r="E4791" s="4"/>
    </row>
    <row r="4792" spans="5:5" x14ac:dyDescent="0.35">
      <c r="E4792" s="4"/>
    </row>
    <row r="4793" spans="5:5" x14ac:dyDescent="0.35">
      <c r="E4793" s="4"/>
    </row>
    <row r="4794" spans="5:5" x14ac:dyDescent="0.35">
      <c r="E4794" s="73"/>
    </row>
    <row r="4795" spans="5:5" x14ac:dyDescent="0.35">
      <c r="E4795" s="4"/>
    </row>
    <row r="4796" spans="5:5" x14ac:dyDescent="0.35">
      <c r="E4796" s="4"/>
    </row>
    <row r="4797" spans="5:5" x14ac:dyDescent="0.35">
      <c r="E4797" s="4"/>
    </row>
    <row r="4798" spans="5:5" x14ac:dyDescent="0.35">
      <c r="E4798" s="4"/>
    </row>
    <row r="4799" spans="5:5" x14ac:dyDescent="0.35">
      <c r="E4799" s="4"/>
    </row>
    <row r="4800" spans="5:5" x14ac:dyDescent="0.35">
      <c r="E4800" s="4"/>
    </row>
    <row r="4801" spans="5:5" x14ac:dyDescent="0.35">
      <c r="E4801" s="73"/>
    </row>
    <row r="4802" spans="5:5" x14ac:dyDescent="0.35">
      <c r="E4802" s="4"/>
    </row>
    <row r="4803" spans="5:5" x14ac:dyDescent="0.35">
      <c r="E4803" s="4"/>
    </row>
    <row r="4804" spans="5:5" x14ac:dyDescent="0.35">
      <c r="E4804" s="4"/>
    </row>
    <row r="4805" spans="5:5" x14ac:dyDescent="0.35">
      <c r="E4805" s="4"/>
    </row>
    <row r="4806" spans="5:5" x14ac:dyDescent="0.35">
      <c r="E4806" s="4"/>
    </row>
    <row r="4807" spans="5:5" x14ac:dyDescent="0.35">
      <c r="E4807" s="4"/>
    </row>
    <row r="4808" spans="5:5" x14ac:dyDescent="0.35">
      <c r="E4808" s="73"/>
    </row>
    <row r="4809" spans="5:5" x14ac:dyDescent="0.35">
      <c r="E4809" s="4"/>
    </row>
    <row r="4810" spans="5:5" x14ac:dyDescent="0.35">
      <c r="E4810" s="4"/>
    </row>
    <row r="4811" spans="5:5" x14ac:dyDescent="0.35">
      <c r="E4811" s="4"/>
    </row>
    <row r="4812" spans="5:5" x14ac:dyDescent="0.35">
      <c r="E4812" s="4"/>
    </row>
    <row r="4813" spans="5:5" x14ac:dyDescent="0.35">
      <c r="E4813" s="4"/>
    </row>
    <row r="4814" spans="5:5" x14ac:dyDescent="0.35">
      <c r="E4814" s="4"/>
    </row>
    <row r="4815" spans="5:5" x14ac:dyDescent="0.35">
      <c r="E4815" s="73"/>
    </row>
    <row r="4816" spans="5:5" x14ac:dyDescent="0.35">
      <c r="E4816" s="4"/>
    </row>
    <row r="4817" spans="5:5" x14ac:dyDescent="0.35">
      <c r="E4817" s="4"/>
    </row>
    <row r="4818" spans="5:5" x14ac:dyDescent="0.35">
      <c r="E4818" s="4"/>
    </row>
    <row r="4819" spans="5:5" x14ac:dyDescent="0.35">
      <c r="E4819" s="4"/>
    </row>
    <row r="4820" spans="5:5" x14ac:dyDescent="0.35">
      <c r="E4820" s="4"/>
    </row>
    <row r="4821" spans="5:5" x14ac:dyDescent="0.35">
      <c r="E4821" s="4"/>
    </row>
    <row r="4822" spans="5:5" x14ac:dyDescent="0.35">
      <c r="E4822" s="73"/>
    </row>
    <row r="4823" spans="5:5" x14ac:dyDescent="0.35">
      <c r="E4823" s="4"/>
    </row>
    <row r="4824" spans="5:5" x14ac:dyDescent="0.35">
      <c r="E4824" s="4"/>
    </row>
    <row r="4825" spans="5:5" x14ac:dyDescent="0.35">
      <c r="E4825" s="4"/>
    </row>
    <row r="4826" spans="5:5" x14ac:dyDescent="0.35">
      <c r="E4826" s="4"/>
    </row>
    <row r="4827" spans="5:5" x14ac:dyDescent="0.35">
      <c r="E4827" s="4"/>
    </row>
    <row r="4828" spans="5:5" x14ac:dyDescent="0.35">
      <c r="E4828" s="4"/>
    </row>
    <row r="4829" spans="5:5" x14ac:dyDescent="0.35">
      <c r="E4829" s="73"/>
    </row>
    <row r="4830" spans="5:5" x14ac:dyDescent="0.35">
      <c r="E4830" s="4"/>
    </row>
    <row r="4831" spans="5:5" x14ac:dyDescent="0.35">
      <c r="E4831" s="4"/>
    </row>
    <row r="4832" spans="5:5" x14ac:dyDescent="0.35">
      <c r="E4832" s="4"/>
    </row>
    <row r="4833" spans="5:5" x14ac:dyDescent="0.35">
      <c r="E4833" s="4"/>
    </row>
    <row r="4834" spans="5:5" x14ac:dyDescent="0.35">
      <c r="E4834" s="4"/>
    </row>
    <row r="4835" spans="5:5" x14ac:dyDescent="0.35">
      <c r="E4835" s="4"/>
    </row>
    <row r="4836" spans="5:5" x14ac:dyDescent="0.35">
      <c r="E4836" s="73"/>
    </row>
    <row r="4837" spans="5:5" x14ac:dyDescent="0.35">
      <c r="E4837" s="4"/>
    </row>
    <row r="4838" spans="5:5" x14ac:dyDescent="0.35">
      <c r="E4838" s="4"/>
    </row>
    <row r="4839" spans="5:5" x14ac:dyDescent="0.35">
      <c r="E4839" s="4"/>
    </row>
    <row r="4840" spans="5:5" x14ac:dyDescent="0.35">
      <c r="E4840" s="4"/>
    </row>
    <row r="4841" spans="5:5" x14ac:dyDescent="0.35">
      <c r="E4841" s="4"/>
    </row>
    <row r="4842" spans="5:5" x14ac:dyDescent="0.35">
      <c r="E4842" s="4"/>
    </row>
    <row r="4843" spans="5:5" x14ac:dyDescent="0.35">
      <c r="E4843" s="73"/>
    </row>
    <row r="4844" spans="5:5" x14ac:dyDescent="0.35">
      <c r="E4844" s="4"/>
    </row>
    <row r="4845" spans="5:5" x14ac:dyDescent="0.35">
      <c r="E4845" s="4"/>
    </row>
    <row r="4846" spans="5:5" x14ac:dyDescent="0.35">
      <c r="E4846" s="4"/>
    </row>
    <row r="4847" spans="5:5" x14ac:dyDescent="0.35">
      <c r="E4847" s="4"/>
    </row>
    <row r="4848" spans="5:5" x14ac:dyDescent="0.35">
      <c r="E4848" s="4"/>
    </row>
    <row r="4849" spans="5:5" x14ac:dyDescent="0.35">
      <c r="E4849" s="4"/>
    </row>
    <row r="4850" spans="5:5" x14ac:dyDescent="0.35">
      <c r="E4850" s="73"/>
    </row>
    <row r="4851" spans="5:5" x14ac:dyDescent="0.35">
      <c r="E4851" s="4"/>
    </row>
    <row r="4852" spans="5:5" x14ac:dyDescent="0.35">
      <c r="E4852" s="4"/>
    </row>
    <row r="4853" spans="5:5" x14ac:dyDescent="0.35">
      <c r="E4853" s="4"/>
    </row>
    <row r="4854" spans="5:5" x14ac:dyDescent="0.35">
      <c r="E4854" s="4"/>
    </row>
    <row r="4855" spans="5:5" x14ac:dyDescent="0.35">
      <c r="E4855" s="4"/>
    </row>
    <row r="4856" spans="5:5" x14ac:dyDescent="0.35">
      <c r="E4856" s="4"/>
    </row>
    <row r="4857" spans="5:5" x14ac:dyDescent="0.35">
      <c r="E4857" s="73"/>
    </row>
    <row r="4858" spans="5:5" x14ac:dyDescent="0.35">
      <c r="E4858" s="4"/>
    </row>
    <row r="4859" spans="5:5" x14ac:dyDescent="0.35">
      <c r="E4859" s="4"/>
    </row>
    <row r="4860" spans="5:5" x14ac:dyDescent="0.35">
      <c r="E4860" s="4"/>
    </row>
    <row r="4861" spans="5:5" x14ac:dyDescent="0.35">
      <c r="E4861" s="4"/>
    </row>
    <row r="4862" spans="5:5" x14ac:dyDescent="0.35">
      <c r="E4862" s="4"/>
    </row>
    <row r="4863" spans="5:5" x14ac:dyDescent="0.35">
      <c r="E4863" s="4"/>
    </row>
    <row r="4864" spans="5:5" x14ac:dyDescent="0.35">
      <c r="E4864" s="73"/>
    </row>
    <row r="4865" spans="5:5" x14ac:dyDescent="0.35">
      <c r="E4865" s="4"/>
    </row>
    <row r="4866" spans="5:5" x14ac:dyDescent="0.35">
      <c r="E4866" s="4"/>
    </row>
    <row r="4867" spans="5:5" x14ac:dyDescent="0.35">
      <c r="E4867" s="4"/>
    </row>
    <row r="4868" spans="5:5" x14ac:dyDescent="0.35">
      <c r="E4868" s="4"/>
    </row>
    <row r="4869" spans="5:5" x14ac:dyDescent="0.35">
      <c r="E4869" s="4"/>
    </row>
    <row r="4870" spans="5:5" x14ac:dyDescent="0.35">
      <c r="E4870" s="4"/>
    </row>
    <row r="4871" spans="5:5" x14ac:dyDescent="0.35">
      <c r="E4871" s="73"/>
    </row>
    <row r="4872" spans="5:5" x14ac:dyDescent="0.35">
      <c r="E4872" s="4"/>
    </row>
    <row r="4873" spans="5:5" x14ac:dyDescent="0.35">
      <c r="E4873" s="4"/>
    </row>
    <row r="4874" spans="5:5" x14ac:dyDescent="0.35">
      <c r="E4874" s="4"/>
    </row>
    <row r="4875" spans="5:5" x14ac:dyDescent="0.35">
      <c r="E4875" s="4"/>
    </row>
    <row r="4876" spans="5:5" x14ac:dyDescent="0.35">
      <c r="E4876" s="4"/>
    </row>
    <row r="4877" spans="5:5" x14ac:dyDescent="0.35">
      <c r="E4877" s="4"/>
    </row>
    <row r="4878" spans="5:5" x14ac:dyDescent="0.35">
      <c r="E4878" s="73"/>
    </row>
    <row r="4879" spans="5:5" x14ac:dyDescent="0.35">
      <c r="E4879" s="4"/>
    </row>
    <row r="4880" spans="5:5" x14ac:dyDescent="0.35">
      <c r="E4880" s="4"/>
    </row>
    <row r="4881" spans="5:5" x14ac:dyDescent="0.35">
      <c r="E4881" s="4"/>
    </row>
    <row r="4882" spans="5:5" x14ac:dyDescent="0.35">
      <c r="E4882" s="4"/>
    </row>
    <row r="4883" spans="5:5" x14ac:dyDescent="0.35">
      <c r="E4883" s="4"/>
    </row>
    <row r="4884" spans="5:5" x14ac:dyDescent="0.35">
      <c r="E4884" s="4"/>
    </row>
    <row r="4885" spans="5:5" x14ac:dyDescent="0.35">
      <c r="E4885" s="73"/>
    </row>
    <row r="4886" spans="5:5" x14ac:dyDescent="0.35">
      <c r="E4886" s="4"/>
    </row>
    <row r="4887" spans="5:5" x14ac:dyDescent="0.35">
      <c r="E4887" s="4"/>
    </row>
    <row r="4888" spans="5:5" x14ac:dyDescent="0.35">
      <c r="E4888" s="4"/>
    </row>
    <row r="4889" spans="5:5" x14ac:dyDescent="0.35">
      <c r="E4889" s="4"/>
    </row>
    <row r="4890" spans="5:5" x14ac:dyDescent="0.35">
      <c r="E4890" s="4"/>
    </row>
    <row r="4891" spans="5:5" x14ac:dyDescent="0.35">
      <c r="E4891" s="4"/>
    </row>
    <row r="4892" spans="5:5" x14ac:dyDescent="0.35">
      <c r="E4892" s="73"/>
    </row>
    <row r="4893" spans="5:5" x14ac:dyDescent="0.35">
      <c r="E4893" s="4"/>
    </row>
    <row r="4894" spans="5:5" x14ac:dyDescent="0.35">
      <c r="E4894" s="4"/>
    </row>
    <row r="4895" spans="5:5" x14ac:dyDescent="0.35">
      <c r="E4895" s="4"/>
    </row>
    <row r="4896" spans="5:5" x14ac:dyDescent="0.35">
      <c r="E4896" s="4"/>
    </row>
    <row r="4897" spans="5:5" x14ac:dyDescent="0.35">
      <c r="E4897" s="4"/>
    </row>
    <row r="4898" spans="5:5" x14ac:dyDescent="0.35">
      <c r="E4898" s="4"/>
    </row>
    <row r="4899" spans="5:5" x14ac:dyDescent="0.35">
      <c r="E4899" s="73"/>
    </row>
    <row r="4900" spans="5:5" x14ac:dyDescent="0.35">
      <c r="E4900" s="4"/>
    </row>
    <row r="4901" spans="5:5" x14ac:dyDescent="0.35">
      <c r="E4901" s="4"/>
    </row>
    <row r="4902" spans="5:5" x14ac:dyDescent="0.35">
      <c r="E4902" s="4"/>
    </row>
    <row r="4903" spans="5:5" x14ac:dyDescent="0.35">
      <c r="E4903" s="4"/>
    </row>
    <row r="4904" spans="5:5" x14ac:dyDescent="0.35">
      <c r="E4904" s="4"/>
    </row>
    <row r="4905" spans="5:5" x14ac:dyDescent="0.35">
      <c r="E4905" s="4"/>
    </row>
    <row r="4906" spans="5:5" x14ac:dyDescent="0.35">
      <c r="E4906" s="73"/>
    </row>
    <row r="4907" spans="5:5" x14ac:dyDescent="0.35">
      <c r="E4907" s="4"/>
    </row>
    <row r="4908" spans="5:5" x14ac:dyDescent="0.35">
      <c r="E4908" s="4"/>
    </row>
    <row r="4909" spans="5:5" x14ac:dyDescent="0.35">
      <c r="E4909" s="4"/>
    </row>
    <row r="4910" spans="5:5" x14ac:dyDescent="0.35">
      <c r="E4910" s="4"/>
    </row>
    <row r="4911" spans="5:5" x14ac:dyDescent="0.35">
      <c r="E4911" s="4"/>
    </row>
    <row r="4912" spans="5:5" x14ac:dyDescent="0.35">
      <c r="E4912" s="4"/>
    </row>
    <row r="4913" spans="5:5" x14ac:dyDescent="0.35">
      <c r="E4913" s="73"/>
    </row>
    <row r="4914" spans="5:5" x14ac:dyDescent="0.35">
      <c r="E4914" s="4"/>
    </row>
    <row r="4915" spans="5:5" x14ac:dyDescent="0.35">
      <c r="E4915" s="4"/>
    </row>
    <row r="4916" spans="5:5" x14ac:dyDescent="0.35">
      <c r="E4916" s="4"/>
    </row>
    <row r="4917" spans="5:5" x14ac:dyDescent="0.35">
      <c r="E4917" s="4"/>
    </row>
    <row r="4918" spans="5:5" x14ac:dyDescent="0.35">
      <c r="E4918" s="4"/>
    </row>
    <row r="4919" spans="5:5" x14ac:dyDescent="0.35">
      <c r="E4919" s="4"/>
    </row>
    <row r="4920" spans="5:5" x14ac:dyDescent="0.35">
      <c r="E4920" s="73"/>
    </row>
    <row r="4921" spans="5:5" x14ac:dyDescent="0.35">
      <c r="E4921" s="4"/>
    </row>
    <row r="4922" spans="5:5" x14ac:dyDescent="0.35">
      <c r="E4922" s="4"/>
    </row>
    <row r="4923" spans="5:5" x14ac:dyDescent="0.35">
      <c r="E4923" s="4"/>
    </row>
    <row r="4924" spans="5:5" x14ac:dyDescent="0.35">
      <c r="E4924" s="4"/>
    </row>
    <row r="4925" spans="5:5" x14ac:dyDescent="0.35">
      <c r="E4925" s="4"/>
    </row>
    <row r="4926" spans="5:5" x14ac:dyDescent="0.35">
      <c r="E4926" s="4"/>
    </row>
    <row r="4927" spans="5:5" x14ac:dyDescent="0.35">
      <c r="E4927" s="73"/>
    </row>
    <row r="4928" spans="5:5" x14ac:dyDescent="0.35">
      <c r="E4928" s="4"/>
    </row>
    <row r="4929" spans="5:5" x14ac:dyDescent="0.35">
      <c r="E4929" s="4"/>
    </row>
    <row r="4930" spans="5:5" x14ac:dyDescent="0.35">
      <c r="E4930" s="4"/>
    </row>
    <row r="4931" spans="5:5" x14ac:dyDescent="0.35">
      <c r="E4931" s="4"/>
    </row>
    <row r="4932" spans="5:5" x14ac:dyDescent="0.35">
      <c r="E4932" s="4"/>
    </row>
    <row r="4933" spans="5:5" x14ac:dyDescent="0.35">
      <c r="E4933" s="4"/>
    </row>
    <row r="4934" spans="5:5" x14ac:dyDescent="0.35">
      <c r="E4934" s="73"/>
    </row>
    <row r="4935" spans="5:5" x14ac:dyDescent="0.35">
      <c r="E4935" s="4"/>
    </row>
    <row r="4936" spans="5:5" x14ac:dyDescent="0.35">
      <c r="E4936" s="4"/>
    </row>
    <row r="4937" spans="5:5" x14ac:dyDescent="0.35">
      <c r="E4937" s="4"/>
    </row>
    <row r="4938" spans="5:5" x14ac:dyDescent="0.35">
      <c r="E4938" s="4"/>
    </row>
    <row r="4939" spans="5:5" x14ac:dyDescent="0.35">
      <c r="E4939" s="4"/>
    </row>
    <row r="4940" spans="5:5" x14ac:dyDescent="0.35">
      <c r="E4940" s="4"/>
    </row>
    <row r="4941" spans="5:5" x14ac:dyDescent="0.35">
      <c r="E4941" s="73"/>
    </row>
    <row r="4942" spans="5:5" x14ac:dyDescent="0.35">
      <c r="E4942" s="4"/>
    </row>
    <row r="4943" spans="5:5" x14ac:dyDescent="0.35">
      <c r="E4943" s="4"/>
    </row>
    <row r="4944" spans="5:5" x14ac:dyDescent="0.35">
      <c r="E4944" s="4"/>
    </row>
    <row r="4945" spans="5:5" x14ac:dyDescent="0.35">
      <c r="E4945" s="4"/>
    </row>
    <row r="4946" spans="5:5" x14ac:dyDescent="0.35">
      <c r="E4946" s="4"/>
    </row>
    <row r="4947" spans="5:5" x14ac:dyDescent="0.35">
      <c r="E4947" s="4"/>
    </row>
    <row r="4948" spans="5:5" x14ac:dyDescent="0.35">
      <c r="E4948" s="73"/>
    </row>
    <row r="4949" spans="5:5" x14ac:dyDescent="0.35">
      <c r="E4949" s="4"/>
    </row>
    <row r="4950" spans="5:5" x14ac:dyDescent="0.35">
      <c r="E4950" s="4"/>
    </row>
    <row r="4951" spans="5:5" x14ac:dyDescent="0.35">
      <c r="E4951" s="4"/>
    </row>
    <row r="4952" spans="5:5" x14ac:dyDescent="0.35">
      <c r="E4952" s="4"/>
    </row>
    <row r="4953" spans="5:5" x14ac:dyDescent="0.35">
      <c r="E4953" s="4"/>
    </row>
    <row r="4954" spans="5:5" x14ac:dyDescent="0.35">
      <c r="E4954" s="4"/>
    </row>
    <row r="4955" spans="5:5" x14ac:dyDescent="0.35">
      <c r="E4955" s="73"/>
    </row>
    <row r="4956" spans="5:5" x14ac:dyDescent="0.35">
      <c r="E4956" s="4"/>
    </row>
    <row r="4957" spans="5:5" x14ac:dyDescent="0.35">
      <c r="E4957" s="4"/>
    </row>
    <row r="4958" spans="5:5" x14ac:dyDescent="0.35">
      <c r="E4958" s="4"/>
    </row>
    <row r="4959" spans="5:5" x14ac:dyDescent="0.35">
      <c r="E4959" s="4"/>
    </row>
    <row r="4960" spans="5:5" x14ac:dyDescent="0.35">
      <c r="E4960" s="4"/>
    </row>
    <row r="4961" spans="5:5" x14ac:dyDescent="0.35">
      <c r="E4961" s="4"/>
    </row>
    <row r="4962" spans="5:5" x14ac:dyDescent="0.35">
      <c r="E4962" s="73"/>
    </row>
    <row r="4963" spans="5:5" x14ac:dyDescent="0.35">
      <c r="E4963" s="4"/>
    </row>
    <row r="4964" spans="5:5" x14ac:dyDescent="0.35">
      <c r="E4964" s="4"/>
    </row>
    <row r="4965" spans="5:5" x14ac:dyDescent="0.35">
      <c r="E4965" s="4"/>
    </row>
    <row r="4966" spans="5:5" x14ac:dyDescent="0.35">
      <c r="E4966" s="4"/>
    </row>
    <row r="4967" spans="5:5" x14ac:dyDescent="0.35">
      <c r="E4967" s="4"/>
    </row>
    <row r="4968" spans="5:5" x14ac:dyDescent="0.35">
      <c r="E4968" s="4"/>
    </row>
    <row r="4969" spans="5:5" x14ac:dyDescent="0.35">
      <c r="E4969" s="73"/>
    </row>
    <row r="4970" spans="5:5" x14ac:dyDescent="0.35">
      <c r="E4970" s="4"/>
    </row>
    <row r="4971" spans="5:5" x14ac:dyDescent="0.35">
      <c r="E4971" s="4"/>
    </row>
    <row r="4972" spans="5:5" x14ac:dyDescent="0.35">
      <c r="E4972" s="4"/>
    </row>
    <row r="4973" spans="5:5" x14ac:dyDescent="0.35">
      <c r="E4973" s="4"/>
    </row>
    <row r="4974" spans="5:5" x14ac:dyDescent="0.35">
      <c r="E4974" s="4"/>
    </row>
    <row r="4975" spans="5:5" x14ac:dyDescent="0.35">
      <c r="E4975" s="4"/>
    </row>
    <row r="4976" spans="5:5" x14ac:dyDescent="0.35">
      <c r="E4976" s="73"/>
    </row>
    <row r="4977" spans="5:5" x14ac:dyDescent="0.35">
      <c r="E4977" s="4"/>
    </row>
    <row r="4978" spans="5:5" x14ac:dyDescent="0.35">
      <c r="E4978" s="4"/>
    </row>
    <row r="4979" spans="5:5" x14ac:dyDescent="0.35">
      <c r="E4979" s="4"/>
    </row>
    <row r="4980" spans="5:5" x14ac:dyDescent="0.35">
      <c r="E4980" s="4"/>
    </row>
    <row r="4981" spans="5:5" x14ac:dyDescent="0.35">
      <c r="E4981" s="4"/>
    </row>
    <row r="4982" spans="5:5" x14ac:dyDescent="0.35">
      <c r="E4982" s="4"/>
    </row>
    <row r="4983" spans="5:5" x14ac:dyDescent="0.35">
      <c r="E4983" s="73"/>
    </row>
    <row r="4984" spans="5:5" x14ac:dyDescent="0.35">
      <c r="E4984" s="4"/>
    </row>
    <row r="4985" spans="5:5" x14ac:dyDescent="0.35">
      <c r="E4985" s="4"/>
    </row>
    <row r="4986" spans="5:5" x14ac:dyDescent="0.35">
      <c r="E4986" s="4"/>
    </row>
    <row r="4987" spans="5:5" x14ac:dyDescent="0.35">
      <c r="E4987" s="4"/>
    </row>
    <row r="4988" spans="5:5" x14ac:dyDescent="0.35">
      <c r="E4988" s="4"/>
    </row>
    <row r="4989" spans="5:5" x14ac:dyDescent="0.35">
      <c r="E4989" s="4"/>
    </row>
    <row r="4990" spans="5:5" x14ac:dyDescent="0.35">
      <c r="E4990" s="73"/>
    </row>
    <row r="4991" spans="5:5" x14ac:dyDescent="0.35">
      <c r="E4991" s="4"/>
    </row>
    <row r="4992" spans="5:5" x14ac:dyDescent="0.35">
      <c r="E4992" s="4"/>
    </row>
    <row r="4993" spans="5:5" x14ac:dyDescent="0.35">
      <c r="E4993" s="4"/>
    </row>
    <row r="4994" spans="5:5" x14ac:dyDescent="0.35">
      <c r="E4994" s="4"/>
    </row>
    <row r="4995" spans="5:5" x14ac:dyDescent="0.35">
      <c r="E4995" s="4"/>
    </row>
    <row r="4996" spans="5:5" x14ac:dyDescent="0.35">
      <c r="E4996" s="4"/>
    </row>
    <row r="4997" spans="5:5" x14ac:dyDescent="0.35">
      <c r="E4997" s="73"/>
    </row>
    <row r="4998" spans="5:5" x14ac:dyDescent="0.35">
      <c r="E4998" s="4"/>
    </row>
    <row r="4999" spans="5:5" x14ac:dyDescent="0.35">
      <c r="E4999" s="4"/>
    </row>
    <row r="5000" spans="5:5" x14ac:dyDescent="0.35">
      <c r="E5000" s="4"/>
    </row>
    <row r="5001" spans="5:5" x14ac:dyDescent="0.35">
      <c r="E5001" s="4"/>
    </row>
    <row r="5002" spans="5:5" x14ac:dyDescent="0.35">
      <c r="E5002" s="4"/>
    </row>
    <row r="5003" spans="5:5" x14ac:dyDescent="0.35">
      <c r="E5003" s="4"/>
    </row>
    <row r="5004" spans="5:5" x14ac:dyDescent="0.35">
      <c r="E5004" s="73"/>
    </row>
    <row r="5005" spans="5:5" x14ac:dyDescent="0.35">
      <c r="E5005" s="4"/>
    </row>
    <row r="5006" spans="5:5" x14ac:dyDescent="0.35">
      <c r="E5006" s="4"/>
    </row>
    <row r="5007" spans="5:5" x14ac:dyDescent="0.35">
      <c r="E5007" s="4"/>
    </row>
    <row r="5008" spans="5:5" x14ac:dyDescent="0.35">
      <c r="E5008" s="4"/>
    </row>
    <row r="5009" spans="5:5" x14ac:dyDescent="0.35">
      <c r="E5009" s="4"/>
    </row>
    <row r="5010" spans="5:5" x14ac:dyDescent="0.35">
      <c r="E5010" s="4"/>
    </row>
    <row r="5011" spans="5:5" x14ac:dyDescent="0.35">
      <c r="E5011" s="73"/>
    </row>
    <row r="5012" spans="5:5" x14ac:dyDescent="0.35">
      <c r="E5012" s="4"/>
    </row>
    <row r="5013" spans="5:5" x14ac:dyDescent="0.35">
      <c r="E5013" s="4"/>
    </row>
    <row r="5014" spans="5:5" x14ac:dyDescent="0.35">
      <c r="E5014" s="4"/>
    </row>
    <row r="5015" spans="5:5" x14ac:dyDescent="0.35">
      <c r="E5015" s="4"/>
    </row>
    <row r="5016" spans="5:5" x14ac:dyDescent="0.35">
      <c r="E5016" s="4"/>
    </row>
    <row r="5017" spans="5:5" x14ac:dyDescent="0.35">
      <c r="E5017" s="4"/>
    </row>
    <row r="5018" spans="5:5" x14ac:dyDescent="0.35">
      <c r="E5018" s="73"/>
    </row>
    <row r="5019" spans="5:5" x14ac:dyDescent="0.35">
      <c r="E5019" s="4"/>
    </row>
    <row r="5020" spans="5:5" x14ac:dyDescent="0.35">
      <c r="E5020" s="4"/>
    </row>
    <row r="5021" spans="5:5" x14ac:dyDescent="0.35">
      <c r="E5021" s="4"/>
    </row>
    <row r="5022" spans="5:5" x14ac:dyDescent="0.35">
      <c r="E5022" s="4"/>
    </row>
    <row r="5023" spans="5:5" x14ac:dyDescent="0.35">
      <c r="E5023" s="4"/>
    </row>
    <row r="5024" spans="5:5" x14ac:dyDescent="0.35">
      <c r="E5024" s="4"/>
    </row>
    <row r="5025" spans="5:5" x14ac:dyDescent="0.35">
      <c r="E5025" s="73"/>
    </row>
    <row r="5026" spans="5:5" x14ac:dyDescent="0.35">
      <c r="E5026" s="4"/>
    </row>
    <row r="5027" spans="5:5" x14ac:dyDescent="0.35">
      <c r="E5027" s="4"/>
    </row>
    <row r="5028" spans="5:5" x14ac:dyDescent="0.35">
      <c r="E5028" s="4"/>
    </row>
    <row r="5029" spans="5:5" x14ac:dyDescent="0.35">
      <c r="E5029" s="4"/>
    </row>
    <row r="5030" spans="5:5" x14ac:dyDescent="0.35">
      <c r="E5030" s="4"/>
    </row>
    <row r="5031" spans="5:5" x14ac:dyDescent="0.35">
      <c r="E5031" s="4"/>
    </row>
    <row r="5032" spans="5:5" x14ac:dyDescent="0.35">
      <c r="E5032" s="73"/>
    </row>
    <row r="5033" spans="5:5" x14ac:dyDescent="0.35">
      <c r="E5033" s="4"/>
    </row>
    <row r="5034" spans="5:5" x14ac:dyDescent="0.35">
      <c r="E5034" s="4"/>
    </row>
    <row r="5035" spans="5:5" x14ac:dyDescent="0.35">
      <c r="E5035" s="4"/>
    </row>
    <row r="5036" spans="5:5" x14ac:dyDescent="0.35">
      <c r="E5036" s="4"/>
    </row>
    <row r="5037" spans="5:5" x14ac:dyDescent="0.35">
      <c r="E5037" s="4"/>
    </row>
    <row r="5038" spans="5:5" x14ac:dyDescent="0.35">
      <c r="E5038" s="4"/>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65EAA-0AEC-43F2-8EF7-15717772AE2E}">
  <sheetPr codeName="Sheet44"/>
  <dimension ref="A1:Q374"/>
  <sheetViews>
    <sheetView zoomScale="85" zoomScaleNormal="85" workbookViewId="0">
      <pane xSplit="1" ySplit="6" topLeftCell="B343" activePane="bottomRight" state="frozen"/>
      <selection pane="topRight" activeCell="B1" sqref="B1"/>
      <selection pane="bottomLeft" activeCell="A7" sqref="A7"/>
      <selection pane="bottomRight" activeCell="A372" sqref="A372:A374"/>
    </sheetView>
  </sheetViews>
  <sheetFormatPr defaultRowHeight="14.5" x14ac:dyDescent="0.35"/>
  <cols>
    <col min="1" max="1" width="14" style="73" bestFit="1" customWidth="1"/>
    <col min="2" max="17" width="16.6328125" style="73" customWidth="1"/>
    <col min="18" max="16384" width="8.7265625" style="73"/>
  </cols>
  <sheetData>
    <row r="1" spans="1:17" x14ac:dyDescent="0.35">
      <c r="A1" s="6" t="s">
        <v>271</v>
      </c>
      <c r="B1" s="9" t="s">
        <v>1842</v>
      </c>
      <c r="C1" s="9" t="s">
        <v>269</v>
      </c>
      <c r="D1" s="1" t="s">
        <v>1620</v>
      </c>
      <c r="E1" s="73" t="s">
        <v>1621</v>
      </c>
      <c r="F1" s="73" t="s">
        <v>1622</v>
      </c>
      <c r="G1" s="73" t="s">
        <v>1623</v>
      </c>
      <c r="H1" s="73" t="s">
        <v>1624</v>
      </c>
      <c r="I1" s="73" t="s">
        <v>1625</v>
      </c>
      <c r="J1" s="73" t="s">
        <v>1626</v>
      </c>
      <c r="K1" s="73" t="s">
        <v>1627</v>
      </c>
      <c r="L1" s="73" t="s">
        <v>1628</v>
      </c>
      <c r="M1" s="73" t="s">
        <v>1629</v>
      </c>
      <c r="N1" s="73" t="s">
        <v>1630</v>
      </c>
      <c r="O1" s="73" t="s">
        <v>1631</v>
      </c>
      <c r="P1" s="73" t="s">
        <v>1632</v>
      </c>
      <c r="Q1" s="73" t="s">
        <v>1633</v>
      </c>
    </row>
    <row r="2" spans="1:17" s="8" customFormat="1" ht="98" customHeight="1" x14ac:dyDescent="0.35">
      <c r="A2" s="8" t="s">
        <v>169</v>
      </c>
      <c r="B2" s="8" t="s">
        <v>1843</v>
      </c>
      <c r="C2" s="8" t="s">
        <v>1635</v>
      </c>
      <c r="D2" s="8" t="s">
        <v>1638</v>
      </c>
      <c r="E2" s="8" t="s">
        <v>1641</v>
      </c>
      <c r="F2" s="8" t="s">
        <v>1642</v>
      </c>
      <c r="G2" s="8" t="s">
        <v>1645</v>
      </c>
      <c r="H2" s="8" t="s">
        <v>1646</v>
      </c>
      <c r="I2" s="8" t="s">
        <v>1647</v>
      </c>
      <c r="J2" s="8" t="s">
        <v>1648</v>
      </c>
      <c r="K2" s="8" t="s">
        <v>1649</v>
      </c>
      <c r="L2" s="8" t="s">
        <v>1650</v>
      </c>
      <c r="M2" s="8" t="s">
        <v>1651</v>
      </c>
      <c r="N2" s="8" t="s">
        <v>1652</v>
      </c>
      <c r="O2" s="8" t="s">
        <v>1653</v>
      </c>
      <c r="P2" s="8" t="s">
        <v>1654</v>
      </c>
      <c r="Q2" s="8" t="s">
        <v>1657</v>
      </c>
    </row>
    <row r="3" spans="1:17" x14ac:dyDescent="0.35">
      <c r="A3" s="73" t="s">
        <v>168</v>
      </c>
      <c r="B3" s="73" t="s">
        <v>1634</v>
      </c>
      <c r="C3" s="73" t="s">
        <v>1634</v>
      </c>
      <c r="D3" s="73" t="s">
        <v>1637</v>
      </c>
      <c r="E3" s="73" t="s">
        <v>1640</v>
      </c>
      <c r="F3" s="73" t="s">
        <v>1640</v>
      </c>
      <c r="G3" s="73" t="s">
        <v>1644</v>
      </c>
      <c r="H3" s="73" t="s">
        <v>1644</v>
      </c>
      <c r="I3" s="73" t="s">
        <v>1644</v>
      </c>
      <c r="J3" s="73" t="s">
        <v>1644</v>
      </c>
      <c r="K3" s="73" t="s">
        <v>1644</v>
      </c>
      <c r="L3" s="73" t="s">
        <v>1644</v>
      </c>
      <c r="M3" s="73" t="s">
        <v>1644</v>
      </c>
      <c r="N3" s="73" t="s">
        <v>1644</v>
      </c>
      <c r="O3" s="73" t="s">
        <v>1644</v>
      </c>
      <c r="P3" s="73" t="s">
        <v>1644</v>
      </c>
      <c r="Q3" s="73" t="s">
        <v>1656</v>
      </c>
    </row>
    <row r="4" spans="1:17" x14ac:dyDescent="0.35">
      <c r="A4" s="73" t="s">
        <v>167</v>
      </c>
      <c r="B4" s="73" t="s">
        <v>3314</v>
      </c>
      <c r="C4" s="73" t="s">
        <v>3314</v>
      </c>
      <c r="D4" s="73" t="s">
        <v>3637</v>
      </c>
      <c r="E4" s="73" t="s">
        <v>3593</v>
      </c>
      <c r="F4" s="73" t="s">
        <v>3593</v>
      </c>
      <c r="G4" s="73" t="s">
        <v>3319</v>
      </c>
      <c r="H4" s="73" t="s">
        <v>3319</v>
      </c>
      <c r="I4" s="73" t="s">
        <v>3319</v>
      </c>
      <c r="J4" s="73" t="s">
        <v>3319</v>
      </c>
      <c r="K4" s="73" t="s">
        <v>3319</v>
      </c>
      <c r="L4" s="73" t="s">
        <v>3319</v>
      </c>
      <c r="M4" s="73" t="s">
        <v>3319</v>
      </c>
      <c r="N4" s="73" t="s">
        <v>3319</v>
      </c>
      <c r="O4" s="73" t="s">
        <v>3319</v>
      </c>
      <c r="P4" s="73" t="s">
        <v>3319</v>
      </c>
      <c r="Q4" s="73" t="s">
        <v>3634</v>
      </c>
    </row>
    <row r="5" spans="1:17" x14ac:dyDescent="0.35">
      <c r="A5" s="73" t="s">
        <v>166</v>
      </c>
      <c r="B5" s="73" t="s">
        <v>268</v>
      </c>
      <c r="C5" s="73" t="s">
        <v>268</v>
      </c>
      <c r="D5" s="73" t="s">
        <v>268</v>
      </c>
      <c r="E5" s="73" t="s">
        <v>1639</v>
      </c>
      <c r="F5" s="73" t="s">
        <v>1639</v>
      </c>
      <c r="G5" s="73" t="s">
        <v>1643</v>
      </c>
      <c r="H5" s="73" t="s">
        <v>1643</v>
      </c>
      <c r="I5" s="73" t="s">
        <v>1643</v>
      </c>
      <c r="J5" s="73" t="s">
        <v>1643</v>
      </c>
      <c r="K5" s="73" t="s">
        <v>1643</v>
      </c>
      <c r="L5" s="73" t="s">
        <v>1643</v>
      </c>
      <c r="M5" s="73" t="s">
        <v>1643</v>
      </c>
      <c r="N5" s="73" t="s">
        <v>1643</v>
      </c>
      <c r="O5" s="73" t="s">
        <v>1643</v>
      </c>
      <c r="P5" s="73" t="s">
        <v>1643</v>
      </c>
      <c r="Q5" s="73" t="s">
        <v>1655</v>
      </c>
    </row>
    <row r="6" spans="1:17" x14ac:dyDescent="0.35">
      <c r="A6" s="73" t="s">
        <v>165</v>
      </c>
      <c r="B6" s="73" t="s">
        <v>3313</v>
      </c>
      <c r="C6" s="73" t="s">
        <v>3313</v>
      </c>
      <c r="D6" s="73" t="s">
        <v>3636</v>
      </c>
      <c r="E6" s="73" t="s">
        <v>3564</v>
      </c>
      <c r="F6" s="73" t="s">
        <v>3602</v>
      </c>
      <c r="G6" s="73" t="s">
        <v>3233</v>
      </c>
      <c r="H6" s="73" t="s">
        <v>3233</v>
      </c>
      <c r="I6" s="73" t="s">
        <v>3233</v>
      </c>
      <c r="J6" s="73" t="s">
        <v>3233</v>
      </c>
      <c r="K6" s="73" t="s">
        <v>3233</v>
      </c>
      <c r="L6" s="73" t="s">
        <v>3233</v>
      </c>
      <c r="M6" s="73" t="s">
        <v>3233</v>
      </c>
      <c r="N6" s="73" t="s">
        <v>3233</v>
      </c>
      <c r="O6" s="73" t="s">
        <v>3233</v>
      </c>
      <c r="P6" s="73" t="s">
        <v>3233</v>
      </c>
      <c r="Q6" s="73" t="s">
        <v>3633</v>
      </c>
    </row>
    <row r="7" spans="1:17" x14ac:dyDescent="0.35">
      <c r="A7" s="73" t="s">
        <v>272</v>
      </c>
      <c r="B7" s="57">
        <v>292</v>
      </c>
      <c r="C7" s="57">
        <v>332</v>
      </c>
      <c r="D7" s="57" t="e">
        <v>#N/A</v>
      </c>
      <c r="E7" s="4" t="e">
        <v>#N/A</v>
      </c>
      <c r="F7" s="4" t="e">
        <v>#N/A</v>
      </c>
      <c r="G7" s="74" t="e">
        <v>#N/A</v>
      </c>
      <c r="H7" s="74" t="e">
        <v>#N/A</v>
      </c>
      <c r="I7" s="74" t="e">
        <v>#N/A</v>
      </c>
      <c r="J7" s="74" t="e">
        <v>#N/A</v>
      </c>
      <c r="K7" s="74" t="e">
        <v>#N/A</v>
      </c>
      <c r="L7" s="74" t="e">
        <v>#N/A</v>
      </c>
      <c r="M7" s="74" t="e">
        <v>#N/A</v>
      </c>
      <c r="N7" s="74" t="e">
        <v>#N/A</v>
      </c>
      <c r="O7" s="74" t="e">
        <v>#N/A</v>
      </c>
      <c r="P7" s="74" t="e">
        <v>#N/A</v>
      </c>
      <c r="Q7" s="57">
        <v>34715</v>
      </c>
    </row>
    <row r="8" spans="1:17" x14ac:dyDescent="0.35">
      <c r="A8" s="73" t="s">
        <v>273</v>
      </c>
      <c r="B8" s="57">
        <v>347</v>
      </c>
      <c r="C8" s="57">
        <v>379</v>
      </c>
      <c r="D8" s="57" t="e">
        <v>#N/A</v>
      </c>
      <c r="E8" s="4" t="e">
        <v>#N/A</v>
      </c>
      <c r="F8" s="4" t="e">
        <v>#N/A</v>
      </c>
      <c r="G8" s="74" t="e">
        <v>#N/A</v>
      </c>
      <c r="H8" s="74" t="e">
        <v>#N/A</v>
      </c>
      <c r="I8" s="74" t="e">
        <v>#N/A</v>
      </c>
      <c r="J8" s="74" t="e">
        <v>#N/A</v>
      </c>
      <c r="K8" s="74" t="e">
        <v>#N/A</v>
      </c>
      <c r="L8" s="74" t="e">
        <v>#N/A</v>
      </c>
      <c r="M8" s="74" t="e">
        <v>#N/A</v>
      </c>
      <c r="N8" s="74" t="e">
        <v>#N/A</v>
      </c>
      <c r="O8" s="74" t="e">
        <v>#N/A</v>
      </c>
      <c r="P8" s="74" t="e">
        <v>#N/A</v>
      </c>
      <c r="Q8" s="57">
        <v>34121</v>
      </c>
    </row>
    <row r="9" spans="1:17" x14ac:dyDescent="0.35">
      <c r="A9" s="73" t="s">
        <v>274</v>
      </c>
      <c r="B9" s="57">
        <v>382</v>
      </c>
      <c r="C9" s="57">
        <v>413</v>
      </c>
      <c r="D9" s="57" t="e">
        <v>#N/A</v>
      </c>
      <c r="E9" s="4" t="e">
        <v>#N/A</v>
      </c>
      <c r="F9" s="4" t="e">
        <v>#N/A</v>
      </c>
      <c r="G9" s="74" t="e">
        <v>#N/A</v>
      </c>
      <c r="H9" s="74" t="e">
        <v>#N/A</v>
      </c>
      <c r="I9" s="74" t="e">
        <v>#N/A</v>
      </c>
      <c r="J9" s="74" t="e">
        <v>#N/A</v>
      </c>
      <c r="K9" s="74" t="e">
        <v>#N/A</v>
      </c>
      <c r="L9" s="74" t="e">
        <v>#N/A</v>
      </c>
      <c r="M9" s="74" t="e">
        <v>#N/A</v>
      </c>
      <c r="N9" s="74" t="e">
        <v>#N/A</v>
      </c>
      <c r="O9" s="74" t="e">
        <v>#N/A</v>
      </c>
      <c r="P9" s="74" t="e">
        <v>#N/A</v>
      </c>
      <c r="Q9" s="57">
        <v>33963</v>
      </c>
    </row>
    <row r="10" spans="1:17" x14ac:dyDescent="0.35">
      <c r="A10" s="73" t="s">
        <v>275</v>
      </c>
      <c r="B10" s="57">
        <v>353</v>
      </c>
      <c r="C10" s="57">
        <v>383</v>
      </c>
      <c r="D10" s="57" t="e">
        <v>#N/A</v>
      </c>
      <c r="E10" s="4" t="e">
        <v>#N/A</v>
      </c>
      <c r="F10" s="4" t="e">
        <v>#N/A</v>
      </c>
      <c r="G10" s="74" t="e">
        <v>#N/A</v>
      </c>
      <c r="H10" s="74" t="e">
        <v>#N/A</v>
      </c>
      <c r="I10" s="74" t="e">
        <v>#N/A</v>
      </c>
      <c r="J10" s="74" t="e">
        <v>#N/A</v>
      </c>
      <c r="K10" s="74" t="e">
        <v>#N/A</v>
      </c>
      <c r="L10" s="74" t="e">
        <v>#N/A</v>
      </c>
      <c r="M10" s="74" t="e">
        <v>#N/A</v>
      </c>
      <c r="N10" s="74" t="e">
        <v>#N/A</v>
      </c>
      <c r="O10" s="74" t="e">
        <v>#N/A</v>
      </c>
      <c r="P10" s="74" t="e">
        <v>#N/A</v>
      </c>
      <c r="Q10" s="57">
        <v>33975</v>
      </c>
    </row>
    <row r="11" spans="1:17" x14ac:dyDescent="0.35">
      <c r="A11" s="73" t="s">
        <v>276</v>
      </c>
      <c r="B11" s="57">
        <v>370</v>
      </c>
      <c r="C11" s="57">
        <v>410</v>
      </c>
      <c r="D11" s="57" t="e">
        <v>#N/A</v>
      </c>
      <c r="E11" s="4" t="e">
        <v>#N/A</v>
      </c>
      <c r="F11" s="4" t="e">
        <v>#N/A</v>
      </c>
      <c r="G11" s="74" t="e">
        <v>#N/A</v>
      </c>
      <c r="H11" s="74" t="e">
        <v>#N/A</v>
      </c>
      <c r="I11" s="74" t="e">
        <v>#N/A</v>
      </c>
      <c r="J11" s="74" t="e">
        <v>#N/A</v>
      </c>
      <c r="K11" s="74" t="e">
        <v>#N/A</v>
      </c>
      <c r="L11" s="74" t="e">
        <v>#N/A</v>
      </c>
      <c r="M11" s="74" t="e">
        <v>#N/A</v>
      </c>
      <c r="N11" s="74" t="e">
        <v>#N/A</v>
      </c>
      <c r="O11" s="74" t="e">
        <v>#N/A</v>
      </c>
      <c r="P11" s="74" t="e">
        <v>#N/A</v>
      </c>
      <c r="Q11" s="57">
        <v>34190</v>
      </c>
    </row>
    <row r="12" spans="1:17" x14ac:dyDescent="0.35">
      <c r="A12" s="73" t="s">
        <v>277</v>
      </c>
      <c r="B12" s="57">
        <v>369</v>
      </c>
      <c r="C12" s="57">
        <v>409</v>
      </c>
      <c r="D12" s="57" t="e">
        <v>#N/A</v>
      </c>
      <c r="E12" s="4" t="e">
        <v>#N/A</v>
      </c>
      <c r="F12" s="4" t="e">
        <v>#N/A</v>
      </c>
      <c r="G12" s="74" t="e">
        <v>#N/A</v>
      </c>
      <c r="H12" s="74" t="e">
        <v>#N/A</v>
      </c>
      <c r="I12" s="74" t="e">
        <v>#N/A</v>
      </c>
      <c r="J12" s="74" t="e">
        <v>#N/A</v>
      </c>
      <c r="K12" s="74" t="e">
        <v>#N/A</v>
      </c>
      <c r="L12" s="74" t="e">
        <v>#N/A</v>
      </c>
      <c r="M12" s="74" t="e">
        <v>#N/A</v>
      </c>
      <c r="N12" s="74" t="e">
        <v>#N/A</v>
      </c>
      <c r="O12" s="74" t="e">
        <v>#N/A</v>
      </c>
      <c r="P12" s="74" t="e">
        <v>#N/A</v>
      </c>
      <c r="Q12" s="57">
        <v>35364</v>
      </c>
    </row>
    <row r="13" spans="1:17" x14ac:dyDescent="0.35">
      <c r="A13" s="73" t="s">
        <v>278</v>
      </c>
      <c r="B13" s="57">
        <v>376</v>
      </c>
      <c r="C13" s="57">
        <v>411</v>
      </c>
      <c r="D13" s="57" t="e">
        <v>#N/A</v>
      </c>
      <c r="E13" s="4" t="e">
        <v>#N/A</v>
      </c>
      <c r="F13" s="4" t="e">
        <v>#N/A</v>
      </c>
      <c r="G13" s="74" t="e">
        <v>#N/A</v>
      </c>
      <c r="H13" s="74" t="e">
        <v>#N/A</v>
      </c>
      <c r="I13" s="74" t="e">
        <v>#N/A</v>
      </c>
      <c r="J13" s="74" t="e">
        <v>#N/A</v>
      </c>
      <c r="K13" s="74" t="e">
        <v>#N/A</v>
      </c>
      <c r="L13" s="74" t="e">
        <v>#N/A</v>
      </c>
      <c r="M13" s="74" t="e">
        <v>#N/A</v>
      </c>
      <c r="N13" s="74" t="e">
        <v>#N/A</v>
      </c>
      <c r="O13" s="74" t="e">
        <v>#N/A</v>
      </c>
      <c r="P13" s="74" t="e">
        <v>#N/A</v>
      </c>
      <c r="Q13" s="57">
        <v>37409</v>
      </c>
    </row>
    <row r="14" spans="1:17" x14ac:dyDescent="0.35">
      <c r="A14" s="73" t="s">
        <v>279</v>
      </c>
      <c r="B14" s="57">
        <v>389</v>
      </c>
      <c r="C14" s="57">
        <v>423</v>
      </c>
      <c r="D14" s="57" t="e">
        <v>#N/A</v>
      </c>
      <c r="E14" s="4" t="e">
        <v>#N/A</v>
      </c>
      <c r="F14" s="4" t="e">
        <v>#N/A</v>
      </c>
      <c r="G14" s="74" t="e">
        <v>#N/A</v>
      </c>
      <c r="H14" s="74" t="e">
        <v>#N/A</v>
      </c>
      <c r="I14" s="74" t="e">
        <v>#N/A</v>
      </c>
      <c r="J14" s="74" t="e">
        <v>#N/A</v>
      </c>
      <c r="K14" s="74" t="e">
        <v>#N/A</v>
      </c>
      <c r="L14" s="74" t="e">
        <v>#N/A</v>
      </c>
      <c r="M14" s="74" t="e">
        <v>#N/A</v>
      </c>
      <c r="N14" s="74" t="e">
        <v>#N/A</v>
      </c>
      <c r="O14" s="74" t="e">
        <v>#N/A</v>
      </c>
      <c r="P14" s="74" t="e">
        <v>#N/A</v>
      </c>
      <c r="Q14" s="57">
        <v>37520</v>
      </c>
    </row>
    <row r="15" spans="1:17" x14ac:dyDescent="0.35">
      <c r="A15" s="73" t="s">
        <v>280</v>
      </c>
      <c r="B15" s="57">
        <v>368</v>
      </c>
      <c r="C15" s="57">
        <v>405</v>
      </c>
      <c r="D15" s="57" t="e">
        <v>#N/A</v>
      </c>
      <c r="E15" s="4" t="e">
        <v>#N/A</v>
      </c>
      <c r="F15" s="4" t="e">
        <v>#N/A</v>
      </c>
      <c r="G15" s="74" t="e">
        <v>#N/A</v>
      </c>
      <c r="H15" s="74" t="e">
        <v>#N/A</v>
      </c>
      <c r="I15" s="74" t="e">
        <v>#N/A</v>
      </c>
      <c r="J15" s="74" t="e">
        <v>#N/A</v>
      </c>
      <c r="K15" s="74" t="e">
        <v>#N/A</v>
      </c>
      <c r="L15" s="74" t="e">
        <v>#N/A</v>
      </c>
      <c r="M15" s="74" t="e">
        <v>#N/A</v>
      </c>
      <c r="N15" s="74" t="e">
        <v>#N/A</v>
      </c>
      <c r="O15" s="74" t="e">
        <v>#N/A</v>
      </c>
      <c r="P15" s="74" t="e">
        <v>#N/A</v>
      </c>
      <c r="Q15" s="57">
        <v>37131</v>
      </c>
    </row>
    <row r="16" spans="1:17" x14ac:dyDescent="0.35">
      <c r="A16" s="73" t="s">
        <v>281</v>
      </c>
      <c r="B16" s="57">
        <v>346</v>
      </c>
      <c r="C16" s="57">
        <v>382</v>
      </c>
      <c r="D16" s="57" t="e">
        <v>#N/A</v>
      </c>
      <c r="E16" s="4" t="e">
        <v>#N/A</v>
      </c>
      <c r="F16" s="4" t="e">
        <v>#N/A</v>
      </c>
      <c r="G16" s="74" t="e">
        <v>#N/A</v>
      </c>
      <c r="H16" s="74" t="e">
        <v>#N/A</v>
      </c>
      <c r="I16" s="74" t="e">
        <v>#N/A</v>
      </c>
      <c r="J16" s="74" t="e">
        <v>#N/A</v>
      </c>
      <c r="K16" s="74" t="e">
        <v>#N/A</v>
      </c>
      <c r="L16" s="74" t="e">
        <v>#N/A</v>
      </c>
      <c r="M16" s="74" t="e">
        <v>#N/A</v>
      </c>
      <c r="N16" s="74" t="e">
        <v>#N/A</v>
      </c>
      <c r="O16" s="74" t="e">
        <v>#N/A</v>
      </c>
      <c r="P16" s="74" t="e">
        <v>#N/A</v>
      </c>
      <c r="Q16" s="57">
        <v>37061</v>
      </c>
    </row>
    <row r="17" spans="1:17" x14ac:dyDescent="0.35">
      <c r="A17" s="73" t="s">
        <v>282</v>
      </c>
      <c r="B17" s="57">
        <v>364</v>
      </c>
      <c r="C17" s="57">
        <v>403</v>
      </c>
      <c r="D17" s="57" t="e">
        <v>#N/A</v>
      </c>
      <c r="E17" s="4" t="e">
        <v>#N/A</v>
      </c>
      <c r="F17" s="4" t="e">
        <v>#N/A</v>
      </c>
      <c r="G17" s="74" t="e">
        <v>#N/A</v>
      </c>
      <c r="H17" s="74" t="e">
        <v>#N/A</v>
      </c>
      <c r="I17" s="74" t="e">
        <v>#N/A</v>
      </c>
      <c r="J17" s="74" t="e">
        <v>#N/A</v>
      </c>
      <c r="K17" s="74" t="e">
        <v>#N/A</v>
      </c>
      <c r="L17" s="74" t="e">
        <v>#N/A</v>
      </c>
      <c r="M17" s="74" t="e">
        <v>#N/A</v>
      </c>
      <c r="N17" s="74" t="e">
        <v>#N/A</v>
      </c>
      <c r="O17" s="74" t="e">
        <v>#N/A</v>
      </c>
      <c r="P17" s="74" t="e">
        <v>#N/A</v>
      </c>
      <c r="Q17" s="57">
        <v>37321</v>
      </c>
    </row>
    <row r="18" spans="1:17" x14ac:dyDescent="0.35">
      <c r="A18" s="73" t="s">
        <v>283</v>
      </c>
      <c r="B18" s="57">
        <v>433</v>
      </c>
      <c r="C18" s="57">
        <v>476</v>
      </c>
      <c r="D18" s="57" t="e">
        <v>#N/A</v>
      </c>
      <c r="E18" s="4" t="e">
        <v>#N/A</v>
      </c>
      <c r="F18" s="4" t="e">
        <v>#N/A</v>
      </c>
      <c r="G18" s="74" t="e">
        <v>#N/A</v>
      </c>
      <c r="H18" s="74" t="e">
        <v>#N/A</v>
      </c>
      <c r="I18" s="74" t="e">
        <v>#N/A</v>
      </c>
      <c r="J18" s="74" t="e">
        <v>#N/A</v>
      </c>
      <c r="K18" s="74" t="e">
        <v>#N/A</v>
      </c>
      <c r="L18" s="74" t="e">
        <v>#N/A</v>
      </c>
      <c r="M18" s="74" t="e">
        <v>#N/A</v>
      </c>
      <c r="N18" s="74" t="e">
        <v>#N/A</v>
      </c>
      <c r="O18" s="74" t="e">
        <v>#N/A</v>
      </c>
      <c r="P18" s="74" t="e">
        <v>#N/A</v>
      </c>
      <c r="Q18" s="57">
        <v>37623</v>
      </c>
    </row>
    <row r="19" spans="1:17" x14ac:dyDescent="0.35">
      <c r="A19" s="73" t="s">
        <v>284</v>
      </c>
      <c r="B19" s="57">
        <v>377</v>
      </c>
      <c r="C19" s="57">
        <v>420</v>
      </c>
      <c r="D19" s="57" t="e">
        <v>#N/A</v>
      </c>
      <c r="E19" s="4" t="e">
        <v>#N/A</v>
      </c>
      <c r="F19" s="4" t="e">
        <v>#N/A</v>
      </c>
      <c r="G19" s="74" t="e">
        <v>#N/A</v>
      </c>
      <c r="H19" s="74" t="e">
        <v>#N/A</v>
      </c>
      <c r="I19" s="74" t="e">
        <v>#N/A</v>
      </c>
      <c r="J19" s="74" t="e">
        <v>#N/A</v>
      </c>
      <c r="K19" s="74" t="e">
        <v>#N/A</v>
      </c>
      <c r="L19" s="74" t="e">
        <v>#N/A</v>
      </c>
      <c r="M19" s="74" t="e">
        <v>#N/A</v>
      </c>
      <c r="N19" s="74" t="e">
        <v>#N/A</v>
      </c>
      <c r="O19" s="74" t="e">
        <v>#N/A</v>
      </c>
      <c r="P19" s="74" t="e">
        <v>#N/A</v>
      </c>
      <c r="Q19" s="57">
        <v>37940</v>
      </c>
    </row>
    <row r="20" spans="1:17" x14ac:dyDescent="0.35">
      <c r="A20" s="73" t="s">
        <v>285</v>
      </c>
      <c r="B20" s="57">
        <v>371</v>
      </c>
      <c r="C20" s="57">
        <v>416</v>
      </c>
      <c r="D20" s="57">
        <v>3115</v>
      </c>
      <c r="E20" s="4" t="e">
        <v>#N/A</v>
      </c>
      <c r="F20" s="4" t="e">
        <v>#N/A</v>
      </c>
      <c r="G20" s="74" t="e">
        <v>#N/A</v>
      </c>
      <c r="H20" s="74" t="e">
        <v>#N/A</v>
      </c>
      <c r="I20" s="74" t="e">
        <v>#N/A</v>
      </c>
      <c r="J20" s="74" t="e">
        <v>#N/A</v>
      </c>
      <c r="K20" s="74" t="e">
        <v>#N/A</v>
      </c>
      <c r="L20" s="74" t="e">
        <v>#N/A</v>
      </c>
      <c r="M20" s="74" t="e">
        <v>#N/A</v>
      </c>
      <c r="N20" s="74" t="e">
        <v>#N/A</v>
      </c>
      <c r="O20" s="74" t="e">
        <v>#N/A</v>
      </c>
      <c r="P20" s="74" t="e">
        <v>#N/A</v>
      </c>
      <c r="Q20" s="57">
        <v>41234</v>
      </c>
    </row>
    <row r="21" spans="1:17" x14ac:dyDescent="0.35">
      <c r="A21" s="73" t="s">
        <v>286</v>
      </c>
      <c r="B21" s="57">
        <v>364</v>
      </c>
      <c r="C21" s="57">
        <v>402</v>
      </c>
      <c r="D21" s="57" t="e">
        <v>#N/A</v>
      </c>
      <c r="E21" s="4" t="e">
        <v>#N/A</v>
      </c>
      <c r="F21" s="4" t="e">
        <v>#N/A</v>
      </c>
      <c r="G21" s="74" t="e">
        <v>#N/A</v>
      </c>
      <c r="H21" s="74" t="e">
        <v>#N/A</v>
      </c>
      <c r="I21" s="74" t="e">
        <v>#N/A</v>
      </c>
      <c r="J21" s="74" t="e">
        <v>#N/A</v>
      </c>
      <c r="K21" s="74" t="e">
        <v>#N/A</v>
      </c>
      <c r="L21" s="74" t="e">
        <v>#N/A</v>
      </c>
      <c r="M21" s="74" t="e">
        <v>#N/A</v>
      </c>
      <c r="N21" s="74" t="e">
        <v>#N/A</v>
      </c>
      <c r="O21" s="74" t="e">
        <v>#N/A</v>
      </c>
      <c r="P21" s="74" t="e">
        <v>#N/A</v>
      </c>
      <c r="Q21" s="57">
        <v>41833</v>
      </c>
    </row>
    <row r="22" spans="1:17" x14ac:dyDescent="0.35">
      <c r="A22" s="73" t="s">
        <v>287</v>
      </c>
      <c r="B22" s="57">
        <v>356</v>
      </c>
      <c r="C22" s="57">
        <v>405</v>
      </c>
      <c r="D22" s="57">
        <v>2409</v>
      </c>
      <c r="E22" s="4" t="e">
        <v>#N/A</v>
      </c>
      <c r="F22" s="4" t="e">
        <v>#N/A</v>
      </c>
      <c r="G22" s="74" t="e">
        <v>#N/A</v>
      </c>
      <c r="H22" s="74" t="e">
        <v>#N/A</v>
      </c>
      <c r="I22" s="74" t="e">
        <v>#N/A</v>
      </c>
      <c r="J22" s="74" t="e">
        <v>#N/A</v>
      </c>
      <c r="K22" s="74" t="e">
        <v>#N/A</v>
      </c>
      <c r="L22" s="74" t="e">
        <v>#N/A</v>
      </c>
      <c r="M22" s="74" t="e">
        <v>#N/A</v>
      </c>
      <c r="N22" s="74" t="e">
        <v>#N/A</v>
      </c>
      <c r="O22" s="74" t="e">
        <v>#N/A</v>
      </c>
      <c r="P22" s="74" t="e">
        <v>#N/A</v>
      </c>
      <c r="Q22" s="57">
        <v>40894</v>
      </c>
    </row>
    <row r="23" spans="1:17" x14ac:dyDescent="0.35">
      <c r="A23" s="73" t="s">
        <v>288</v>
      </c>
      <c r="B23" s="57">
        <v>353</v>
      </c>
      <c r="C23" s="57">
        <v>407</v>
      </c>
      <c r="D23" s="57">
        <v>3291</v>
      </c>
      <c r="E23" s="4" t="e">
        <v>#N/A</v>
      </c>
      <c r="F23" s="4" t="e">
        <v>#N/A</v>
      </c>
      <c r="G23" s="74" t="e">
        <v>#N/A</v>
      </c>
      <c r="H23" s="74" t="e">
        <v>#N/A</v>
      </c>
      <c r="I23" s="74" t="e">
        <v>#N/A</v>
      </c>
      <c r="J23" s="74" t="e">
        <v>#N/A</v>
      </c>
      <c r="K23" s="74" t="e">
        <v>#N/A</v>
      </c>
      <c r="L23" s="74" t="e">
        <v>#N/A</v>
      </c>
      <c r="M23" s="74" t="e">
        <v>#N/A</v>
      </c>
      <c r="N23" s="74" t="e">
        <v>#N/A</v>
      </c>
      <c r="O23" s="74" t="e">
        <v>#N/A</v>
      </c>
      <c r="P23" s="74" t="e">
        <v>#N/A</v>
      </c>
      <c r="Q23" s="57">
        <v>41093</v>
      </c>
    </row>
    <row r="24" spans="1:17" x14ac:dyDescent="0.35">
      <c r="A24" s="73" t="s">
        <v>289</v>
      </c>
      <c r="B24" s="57">
        <v>349</v>
      </c>
      <c r="C24" s="57">
        <v>402</v>
      </c>
      <c r="D24" s="57">
        <v>4666</v>
      </c>
      <c r="E24" s="4" t="e">
        <v>#N/A</v>
      </c>
      <c r="F24" s="4" t="e">
        <v>#N/A</v>
      </c>
      <c r="G24" s="74" t="e">
        <v>#N/A</v>
      </c>
      <c r="H24" s="74" t="e">
        <v>#N/A</v>
      </c>
      <c r="I24" s="74" t="e">
        <v>#N/A</v>
      </c>
      <c r="J24" s="74" t="e">
        <v>#N/A</v>
      </c>
      <c r="K24" s="74" t="e">
        <v>#N/A</v>
      </c>
      <c r="L24" s="74" t="e">
        <v>#N/A</v>
      </c>
      <c r="M24" s="74" t="e">
        <v>#N/A</v>
      </c>
      <c r="N24" s="74" t="e">
        <v>#N/A</v>
      </c>
      <c r="O24" s="74" t="e">
        <v>#N/A</v>
      </c>
      <c r="P24" s="74" t="e">
        <v>#N/A</v>
      </c>
      <c r="Q24" s="57">
        <v>42890</v>
      </c>
    </row>
    <row r="25" spans="1:17" x14ac:dyDescent="0.35">
      <c r="A25" s="73" t="s">
        <v>290</v>
      </c>
      <c r="B25" s="57">
        <v>354</v>
      </c>
      <c r="C25" s="57">
        <v>407</v>
      </c>
      <c r="D25" s="57">
        <v>4169</v>
      </c>
      <c r="E25" s="4" t="e">
        <v>#N/A</v>
      </c>
      <c r="F25" s="4" t="e">
        <v>#N/A</v>
      </c>
      <c r="G25" s="74" t="e">
        <v>#N/A</v>
      </c>
      <c r="H25" s="74" t="e">
        <v>#N/A</v>
      </c>
      <c r="I25" s="74" t="e">
        <v>#N/A</v>
      </c>
      <c r="J25" s="74" t="e">
        <v>#N/A</v>
      </c>
      <c r="K25" s="74" t="e">
        <v>#N/A</v>
      </c>
      <c r="L25" s="74" t="e">
        <v>#N/A</v>
      </c>
      <c r="M25" s="74" t="e">
        <v>#N/A</v>
      </c>
      <c r="N25" s="74" t="e">
        <v>#N/A</v>
      </c>
      <c r="O25" s="74" t="e">
        <v>#N/A</v>
      </c>
      <c r="P25" s="74" t="e">
        <v>#N/A</v>
      </c>
      <c r="Q25" s="57">
        <v>43336</v>
      </c>
    </row>
    <row r="26" spans="1:17" x14ac:dyDescent="0.35">
      <c r="A26" s="73" t="s">
        <v>291</v>
      </c>
      <c r="B26" s="57">
        <v>379</v>
      </c>
      <c r="C26" s="57">
        <v>437</v>
      </c>
      <c r="D26" s="57">
        <v>6296</v>
      </c>
      <c r="E26" s="4" t="e">
        <v>#N/A</v>
      </c>
      <c r="F26" s="4" t="e">
        <v>#N/A</v>
      </c>
      <c r="G26" s="74" t="e">
        <v>#N/A</v>
      </c>
      <c r="H26" s="74" t="e">
        <v>#N/A</v>
      </c>
      <c r="I26" s="74" t="e">
        <v>#N/A</v>
      </c>
      <c r="J26" s="74" t="e">
        <v>#N/A</v>
      </c>
      <c r="K26" s="74" t="e">
        <v>#N/A</v>
      </c>
      <c r="L26" s="74" t="e">
        <v>#N/A</v>
      </c>
      <c r="M26" s="74" t="e">
        <v>#N/A</v>
      </c>
      <c r="N26" s="74" t="e">
        <v>#N/A</v>
      </c>
      <c r="O26" s="74" t="e">
        <v>#N/A</v>
      </c>
      <c r="P26" s="74" t="e">
        <v>#N/A</v>
      </c>
      <c r="Q26" s="57">
        <v>43906</v>
      </c>
    </row>
    <row r="27" spans="1:17" x14ac:dyDescent="0.35">
      <c r="A27" s="73" t="s">
        <v>292</v>
      </c>
      <c r="B27" s="57">
        <v>337</v>
      </c>
      <c r="C27" s="57">
        <v>387</v>
      </c>
      <c r="D27" s="57">
        <v>11725</v>
      </c>
      <c r="E27" s="4" t="e">
        <v>#N/A</v>
      </c>
      <c r="F27" s="4" t="e">
        <v>#N/A</v>
      </c>
      <c r="G27" s="74" t="e">
        <v>#N/A</v>
      </c>
      <c r="H27" s="74" t="e">
        <v>#N/A</v>
      </c>
      <c r="I27" s="74" t="e">
        <v>#N/A</v>
      </c>
      <c r="J27" s="74" t="e">
        <v>#N/A</v>
      </c>
      <c r="K27" s="74" t="e">
        <v>#N/A</v>
      </c>
      <c r="L27" s="74" t="e">
        <v>#N/A</v>
      </c>
      <c r="M27" s="74" t="e">
        <v>#N/A</v>
      </c>
      <c r="N27" s="74" t="e">
        <v>#N/A</v>
      </c>
      <c r="O27" s="74" t="e">
        <v>#N/A</v>
      </c>
      <c r="P27" s="74" t="e">
        <v>#N/A</v>
      </c>
      <c r="Q27" s="57">
        <v>45369</v>
      </c>
    </row>
    <row r="28" spans="1:17" x14ac:dyDescent="0.35">
      <c r="A28" s="73" t="s">
        <v>293</v>
      </c>
      <c r="B28" s="57">
        <v>361</v>
      </c>
      <c r="C28" s="57">
        <v>422</v>
      </c>
      <c r="D28" s="57">
        <v>2823</v>
      </c>
      <c r="E28" s="4" t="e">
        <v>#N/A</v>
      </c>
      <c r="F28" s="4" t="e">
        <v>#N/A</v>
      </c>
      <c r="G28" s="74" t="e">
        <v>#N/A</v>
      </c>
      <c r="H28" s="74" t="e">
        <v>#N/A</v>
      </c>
      <c r="I28" s="74" t="e">
        <v>#N/A</v>
      </c>
      <c r="J28" s="74" t="e">
        <v>#N/A</v>
      </c>
      <c r="K28" s="74" t="e">
        <v>#N/A</v>
      </c>
      <c r="L28" s="74" t="e">
        <v>#N/A</v>
      </c>
      <c r="M28" s="74" t="e">
        <v>#N/A</v>
      </c>
      <c r="N28" s="74" t="e">
        <v>#N/A</v>
      </c>
      <c r="O28" s="74" t="e">
        <v>#N/A</v>
      </c>
      <c r="P28" s="74" t="e">
        <v>#N/A</v>
      </c>
      <c r="Q28" s="57">
        <v>46244</v>
      </c>
    </row>
    <row r="29" spans="1:17" x14ac:dyDescent="0.35">
      <c r="A29" s="73" t="s">
        <v>294</v>
      </c>
      <c r="B29" s="57">
        <v>354</v>
      </c>
      <c r="C29" s="57">
        <v>412</v>
      </c>
      <c r="D29" s="57">
        <v>6595</v>
      </c>
      <c r="E29" s="4" t="e">
        <v>#N/A</v>
      </c>
      <c r="F29" s="4" t="e">
        <v>#N/A</v>
      </c>
      <c r="G29" s="74" t="e">
        <v>#N/A</v>
      </c>
      <c r="H29" s="74" t="e">
        <v>#N/A</v>
      </c>
      <c r="I29" s="74" t="e">
        <v>#N/A</v>
      </c>
      <c r="J29" s="74" t="e">
        <v>#N/A</v>
      </c>
      <c r="K29" s="74" t="e">
        <v>#N/A</v>
      </c>
      <c r="L29" s="74" t="e">
        <v>#N/A</v>
      </c>
      <c r="M29" s="74" t="e">
        <v>#N/A</v>
      </c>
      <c r="N29" s="74" t="e">
        <v>#N/A</v>
      </c>
      <c r="O29" s="74" t="e">
        <v>#N/A</v>
      </c>
      <c r="P29" s="74" t="e">
        <v>#N/A</v>
      </c>
      <c r="Q29" s="57">
        <v>46310</v>
      </c>
    </row>
    <row r="30" spans="1:17" x14ac:dyDescent="0.35">
      <c r="A30" s="73" t="s">
        <v>295</v>
      </c>
      <c r="B30" s="57">
        <v>369</v>
      </c>
      <c r="C30" s="57">
        <v>427</v>
      </c>
      <c r="D30" s="57">
        <v>4445</v>
      </c>
      <c r="E30" s="4" t="e">
        <v>#N/A</v>
      </c>
      <c r="F30" s="4" t="e">
        <v>#N/A</v>
      </c>
      <c r="G30" s="74" t="e">
        <v>#N/A</v>
      </c>
      <c r="H30" s="74" t="e">
        <v>#N/A</v>
      </c>
      <c r="I30" s="74" t="e">
        <v>#N/A</v>
      </c>
      <c r="J30" s="74" t="e">
        <v>#N/A</v>
      </c>
      <c r="K30" s="74" t="e">
        <v>#N/A</v>
      </c>
      <c r="L30" s="74" t="e">
        <v>#N/A</v>
      </c>
      <c r="M30" s="74" t="e">
        <v>#N/A</v>
      </c>
      <c r="N30" s="74" t="e">
        <v>#N/A</v>
      </c>
      <c r="O30" s="74" t="e">
        <v>#N/A</v>
      </c>
      <c r="P30" s="74" t="e">
        <v>#N/A</v>
      </c>
      <c r="Q30" s="57">
        <v>46434</v>
      </c>
    </row>
    <row r="31" spans="1:17" x14ac:dyDescent="0.35">
      <c r="A31" s="73" t="s">
        <v>296</v>
      </c>
      <c r="B31" s="57">
        <v>375</v>
      </c>
      <c r="C31" s="57">
        <v>428</v>
      </c>
      <c r="D31" s="57">
        <v>4545</v>
      </c>
      <c r="E31" s="4" t="e">
        <v>#N/A</v>
      </c>
      <c r="F31" s="4" t="e">
        <v>#N/A</v>
      </c>
      <c r="G31" s="74" t="e">
        <v>#N/A</v>
      </c>
      <c r="H31" s="74" t="e">
        <v>#N/A</v>
      </c>
      <c r="I31" s="74" t="e">
        <v>#N/A</v>
      </c>
      <c r="J31" s="74" t="e">
        <v>#N/A</v>
      </c>
      <c r="K31" s="74" t="e">
        <v>#N/A</v>
      </c>
      <c r="L31" s="74" t="e">
        <v>#N/A</v>
      </c>
      <c r="M31" s="74" t="e">
        <v>#N/A</v>
      </c>
      <c r="N31" s="74" t="e">
        <v>#N/A</v>
      </c>
      <c r="O31" s="74" t="e">
        <v>#N/A</v>
      </c>
      <c r="P31" s="74" t="e">
        <v>#N/A</v>
      </c>
      <c r="Q31" s="57">
        <v>46819</v>
      </c>
    </row>
    <row r="32" spans="1:17" x14ac:dyDescent="0.35">
      <c r="A32" s="73" t="s">
        <v>297</v>
      </c>
      <c r="B32" s="57">
        <v>344</v>
      </c>
      <c r="C32" s="57">
        <v>399</v>
      </c>
      <c r="D32" s="57">
        <v>4732</v>
      </c>
      <c r="E32" s="4" t="e">
        <v>#N/A</v>
      </c>
      <c r="F32" s="4" t="e">
        <v>#N/A</v>
      </c>
      <c r="G32" s="74" t="e">
        <v>#N/A</v>
      </c>
      <c r="H32" s="74" t="e">
        <v>#N/A</v>
      </c>
      <c r="I32" s="74" t="e">
        <v>#N/A</v>
      </c>
      <c r="J32" s="74" t="e">
        <v>#N/A</v>
      </c>
      <c r="K32" s="74" t="e">
        <v>#N/A</v>
      </c>
      <c r="L32" s="74" t="e">
        <v>#N/A</v>
      </c>
      <c r="M32" s="74" t="e">
        <v>#N/A</v>
      </c>
      <c r="N32" s="74" t="e">
        <v>#N/A</v>
      </c>
      <c r="O32" s="74" t="e">
        <v>#N/A</v>
      </c>
      <c r="P32" s="74" t="e">
        <v>#N/A</v>
      </c>
      <c r="Q32" s="57">
        <v>46837</v>
      </c>
    </row>
    <row r="33" spans="1:17" x14ac:dyDescent="0.35">
      <c r="A33" s="73" t="s">
        <v>298</v>
      </c>
      <c r="B33" s="57">
        <v>353</v>
      </c>
      <c r="C33" s="57">
        <v>407</v>
      </c>
      <c r="D33" s="57">
        <v>4110</v>
      </c>
      <c r="E33" s="4" t="e">
        <v>#N/A</v>
      </c>
      <c r="F33" s="4" t="e">
        <v>#N/A</v>
      </c>
      <c r="G33" s="74" t="e">
        <v>#N/A</v>
      </c>
      <c r="H33" s="74" t="e">
        <v>#N/A</v>
      </c>
      <c r="I33" s="74" t="e">
        <v>#N/A</v>
      </c>
      <c r="J33" s="74" t="e">
        <v>#N/A</v>
      </c>
      <c r="K33" s="74" t="e">
        <v>#N/A</v>
      </c>
      <c r="L33" s="74" t="e">
        <v>#N/A</v>
      </c>
      <c r="M33" s="74" t="e">
        <v>#N/A</v>
      </c>
      <c r="N33" s="74" t="e">
        <v>#N/A</v>
      </c>
      <c r="O33" s="74" t="e">
        <v>#N/A</v>
      </c>
      <c r="P33" s="74" t="e">
        <v>#N/A</v>
      </c>
      <c r="Q33" s="57">
        <v>47161</v>
      </c>
    </row>
    <row r="34" spans="1:17" x14ac:dyDescent="0.35">
      <c r="A34" s="73" t="s">
        <v>299</v>
      </c>
      <c r="B34" s="57">
        <v>351</v>
      </c>
      <c r="C34" s="57">
        <v>406</v>
      </c>
      <c r="D34" s="57">
        <v>4734</v>
      </c>
      <c r="E34" s="4" t="e">
        <v>#N/A</v>
      </c>
      <c r="F34" s="4" t="e">
        <v>#N/A</v>
      </c>
      <c r="G34" s="74" t="e">
        <v>#N/A</v>
      </c>
      <c r="H34" s="74" t="e">
        <v>#N/A</v>
      </c>
      <c r="I34" s="74" t="e">
        <v>#N/A</v>
      </c>
      <c r="J34" s="74" t="e">
        <v>#N/A</v>
      </c>
      <c r="K34" s="74" t="e">
        <v>#N/A</v>
      </c>
      <c r="L34" s="74" t="e">
        <v>#N/A</v>
      </c>
      <c r="M34" s="74" t="e">
        <v>#N/A</v>
      </c>
      <c r="N34" s="74" t="e">
        <v>#N/A</v>
      </c>
      <c r="O34" s="74" t="e">
        <v>#N/A</v>
      </c>
      <c r="P34" s="74" t="e">
        <v>#N/A</v>
      </c>
      <c r="Q34" s="57">
        <v>47066</v>
      </c>
    </row>
    <row r="35" spans="1:17" x14ac:dyDescent="0.35">
      <c r="A35" s="73" t="s">
        <v>300</v>
      </c>
      <c r="B35" s="57">
        <v>343</v>
      </c>
      <c r="C35" s="57">
        <v>399</v>
      </c>
      <c r="D35" s="57">
        <v>2350</v>
      </c>
      <c r="E35" s="4" t="e">
        <v>#N/A</v>
      </c>
      <c r="F35" s="4" t="e">
        <v>#N/A</v>
      </c>
      <c r="G35" s="74" t="e">
        <v>#N/A</v>
      </c>
      <c r="H35" s="74" t="e">
        <v>#N/A</v>
      </c>
      <c r="I35" s="74" t="e">
        <v>#N/A</v>
      </c>
      <c r="J35" s="74" t="e">
        <v>#N/A</v>
      </c>
      <c r="K35" s="74" t="e">
        <v>#N/A</v>
      </c>
      <c r="L35" s="74" t="e">
        <v>#N/A</v>
      </c>
      <c r="M35" s="74" t="e">
        <v>#N/A</v>
      </c>
      <c r="N35" s="74" t="e">
        <v>#N/A</v>
      </c>
      <c r="O35" s="74" t="e">
        <v>#N/A</v>
      </c>
      <c r="P35" s="74" t="e">
        <v>#N/A</v>
      </c>
      <c r="Q35" s="57">
        <v>46865</v>
      </c>
    </row>
    <row r="36" spans="1:17" x14ac:dyDescent="0.35">
      <c r="A36" s="73" t="s">
        <v>301</v>
      </c>
      <c r="B36" s="57">
        <v>373</v>
      </c>
      <c r="C36" s="57">
        <v>428</v>
      </c>
      <c r="D36" s="57">
        <v>3492</v>
      </c>
      <c r="E36" s="4" t="e">
        <v>#N/A</v>
      </c>
      <c r="F36" s="4" t="e">
        <v>#N/A</v>
      </c>
      <c r="G36" s="74" t="e">
        <v>#N/A</v>
      </c>
      <c r="H36" s="74" t="e">
        <v>#N/A</v>
      </c>
      <c r="I36" s="74" t="e">
        <v>#N/A</v>
      </c>
      <c r="J36" s="74" t="e">
        <v>#N/A</v>
      </c>
      <c r="K36" s="74" t="e">
        <v>#N/A</v>
      </c>
      <c r="L36" s="74" t="e">
        <v>#N/A</v>
      </c>
      <c r="M36" s="74" t="e">
        <v>#N/A</v>
      </c>
      <c r="N36" s="74" t="e">
        <v>#N/A</v>
      </c>
      <c r="O36" s="74" t="e">
        <v>#N/A</v>
      </c>
      <c r="P36" s="74" t="e">
        <v>#N/A</v>
      </c>
      <c r="Q36" s="57">
        <v>45892</v>
      </c>
    </row>
    <row r="37" spans="1:17" x14ac:dyDescent="0.35">
      <c r="A37" s="73" t="s">
        <v>302</v>
      </c>
      <c r="B37" s="57">
        <v>359</v>
      </c>
      <c r="C37" s="57">
        <v>417</v>
      </c>
      <c r="D37" s="57">
        <v>3854</v>
      </c>
      <c r="E37" s="4" t="e">
        <v>#N/A</v>
      </c>
      <c r="F37" s="4" t="e">
        <v>#N/A</v>
      </c>
      <c r="G37" s="74" t="e">
        <v>#N/A</v>
      </c>
      <c r="H37" s="74" t="e">
        <v>#N/A</v>
      </c>
      <c r="I37" s="74" t="e">
        <v>#N/A</v>
      </c>
      <c r="J37" s="74" t="e">
        <v>#N/A</v>
      </c>
      <c r="K37" s="74" t="e">
        <v>#N/A</v>
      </c>
      <c r="L37" s="74" t="e">
        <v>#N/A</v>
      </c>
      <c r="M37" s="74" t="e">
        <v>#N/A</v>
      </c>
      <c r="N37" s="74" t="e">
        <v>#N/A</v>
      </c>
      <c r="O37" s="74" t="e">
        <v>#N/A</v>
      </c>
      <c r="P37" s="74" t="e">
        <v>#N/A</v>
      </c>
      <c r="Q37" s="57">
        <v>46478</v>
      </c>
    </row>
    <row r="38" spans="1:17" x14ac:dyDescent="0.35">
      <c r="A38" s="73" t="s">
        <v>303</v>
      </c>
      <c r="B38" s="57">
        <v>330</v>
      </c>
      <c r="C38" s="57">
        <v>385</v>
      </c>
      <c r="D38" s="57">
        <v>11593</v>
      </c>
      <c r="E38" s="4" t="e">
        <v>#N/A</v>
      </c>
      <c r="F38" s="4" t="e">
        <v>#N/A</v>
      </c>
      <c r="G38" s="74" t="e">
        <v>#N/A</v>
      </c>
      <c r="H38" s="74" t="e">
        <v>#N/A</v>
      </c>
      <c r="I38" s="74" t="e">
        <v>#N/A</v>
      </c>
      <c r="J38" s="74" t="e">
        <v>#N/A</v>
      </c>
      <c r="K38" s="74" t="e">
        <v>#N/A</v>
      </c>
      <c r="L38" s="74" t="e">
        <v>#N/A</v>
      </c>
      <c r="M38" s="74" t="e">
        <v>#N/A</v>
      </c>
      <c r="N38" s="74" t="e">
        <v>#N/A</v>
      </c>
      <c r="O38" s="74" t="e">
        <v>#N/A</v>
      </c>
      <c r="P38" s="74" t="e">
        <v>#N/A</v>
      </c>
      <c r="Q38" s="57">
        <v>45659</v>
      </c>
    </row>
    <row r="39" spans="1:17" x14ac:dyDescent="0.35">
      <c r="A39" s="73" t="s">
        <v>304</v>
      </c>
      <c r="B39" s="57">
        <v>348</v>
      </c>
      <c r="C39" s="57">
        <v>401</v>
      </c>
      <c r="D39" s="57">
        <v>3903</v>
      </c>
      <c r="E39" s="4" t="e">
        <v>#N/A</v>
      </c>
      <c r="F39" s="4" t="e">
        <v>#N/A</v>
      </c>
      <c r="G39" s="74" t="e">
        <v>#N/A</v>
      </c>
      <c r="H39" s="74" t="e">
        <v>#N/A</v>
      </c>
      <c r="I39" s="74" t="e">
        <v>#N/A</v>
      </c>
      <c r="J39" s="74" t="e">
        <v>#N/A</v>
      </c>
      <c r="K39" s="74" t="e">
        <v>#N/A</v>
      </c>
      <c r="L39" s="74" t="e">
        <v>#N/A</v>
      </c>
      <c r="M39" s="74" t="e">
        <v>#N/A</v>
      </c>
      <c r="N39" s="74" t="e">
        <v>#N/A</v>
      </c>
      <c r="O39" s="74" t="e">
        <v>#N/A</v>
      </c>
      <c r="P39" s="74" t="e">
        <v>#N/A</v>
      </c>
      <c r="Q39" s="57">
        <v>46093</v>
      </c>
    </row>
    <row r="40" spans="1:17" x14ac:dyDescent="0.35">
      <c r="A40" s="73" t="s">
        <v>305</v>
      </c>
      <c r="B40" s="57">
        <v>336</v>
      </c>
      <c r="C40" s="57">
        <v>394</v>
      </c>
      <c r="D40" s="57">
        <v>3581</v>
      </c>
      <c r="E40" s="4" t="e">
        <v>#N/A</v>
      </c>
      <c r="F40" s="4" t="e">
        <v>#N/A</v>
      </c>
      <c r="G40" s="74" t="e">
        <v>#N/A</v>
      </c>
      <c r="H40" s="74" t="e">
        <v>#N/A</v>
      </c>
      <c r="I40" s="74" t="e">
        <v>#N/A</v>
      </c>
      <c r="J40" s="74" t="e">
        <v>#N/A</v>
      </c>
      <c r="K40" s="74" t="e">
        <v>#N/A</v>
      </c>
      <c r="L40" s="74" t="e">
        <v>#N/A</v>
      </c>
      <c r="M40" s="74" t="e">
        <v>#N/A</v>
      </c>
      <c r="N40" s="74" t="e">
        <v>#N/A</v>
      </c>
      <c r="O40" s="74" t="e">
        <v>#N/A</v>
      </c>
      <c r="P40" s="74" t="e">
        <v>#N/A</v>
      </c>
      <c r="Q40" s="57">
        <v>46426</v>
      </c>
    </row>
    <row r="41" spans="1:17" x14ac:dyDescent="0.35">
      <c r="A41" s="73" t="s">
        <v>306</v>
      </c>
      <c r="B41" s="57">
        <v>354</v>
      </c>
      <c r="C41" s="57">
        <v>411</v>
      </c>
      <c r="D41" s="57">
        <v>1958</v>
      </c>
      <c r="E41" s="4" t="e">
        <v>#N/A</v>
      </c>
      <c r="F41" s="4" t="e">
        <v>#N/A</v>
      </c>
      <c r="G41" s="74" t="e">
        <v>#N/A</v>
      </c>
      <c r="H41" s="74" t="e">
        <v>#N/A</v>
      </c>
      <c r="I41" s="74" t="e">
        <v>#N/A</v>
      </c>
      <c r="J41" s="74" t="e">
        <v>#N/A</v>
      </c>
      <c r="K41" s="74" t="e">
        <v>#N/A</v>
      </c>
      <c r="L41" s="74" t="e">
        <v>#N/A</v>
      </c>
      <c r="M41" s="74" t="e">
        <v>#N/A</v>
      </c>
      <c r="N41" s="74" t="e">
        <v>#N/A</v>
      </c>
      <c r="O41" s="74" t="e">
        <v>#N/A</v>
      </c>
      <c r="P41" s="74" t="e">
        <v>#N/A</v>
      </c>
      <c r="Q41" s="57">
        <v>46630</v>
      </c>
    </row>
    <row r="42" spans="1:17" x14ac:dyDescent="0.35">
      <c r="A42" s="73" t="s">
        <v>307</v>
      </c>
      <c r="B42" s="57">
        <v>357</v>
      </c>
      <c r="C42" s="57">
        <v>412</v>
      </c>
      <c r="D42" s="57">
        <v>3037</v>
      </c>
      <c r="E42" s="4" t="e">
        <v>#N/A</v>
      </c>
      <c r="F42" s="4" t="e">
        <v>#N/A</v>
      </c>
      <c r="G42" s="74" t="e">
        <v>#N/A</v>
      </c>
      <c r="H42" s="74" t="e">
        <v>#N/A</v>
      </c>
      <c r="I42" s="74" t="e">
        <v>#N/A</v>
      </c>
      <c r="J42" s="74" t="e">
        <v>#N/A</v>
      </c>
      <c r="K42" s="74" t="e">
        <v>#N/A</v>
      </c>
      <c r="L42" s="74" t="e">
        <v>#N/A</v>
      </c>
      <c r="M42" s="74" t="e">
        <v>#N/A</v>
      </c>
      <c r="N42" s="74" t="e">
        <v>#N/A</v>
      </c>
      <c r="O42" s="74" t="e">
        <v>#N/A</v>
      </c>
      <c r="P42" s="74" t="e">
        <v>#N/A</v>
      </c>
      <c r="Q42" s="57">
        <v>46681</v>
      </c>
    </row>
    <row r="43" spans="1:17" x14ac:dyDescent="0.35">
      <c r="A43" s="73" t="s">
        <v>308</v>
      </c>
      <c r="B43" s="57">
        <v>360</v>
      </c>
      <c r="C43" s="57">
        <v>416</v>
      </c>
      <c r="D43" s="57">
        <v>3783</v>
      </c>
      <c r="E43" s="4" t="e">
        <v>#N/A</v>
      </c>
      <c r="F43" s="4" t="e">
        <v>#N/A</v>
      </c>
      <c r="G43" s="74" t="e">
        <v>#N/A</v>
      </c>
      <c r="H43" s="74" t="e">
        <v>#N/A</v>
      </c>
      <c r="I43" s="74" t="e">
        <v>#N/A</v>
      </c>
      <c r="J43" s="74" t="e">
        <v>#N/A</v>
      </c>
      <c r="K43" s="74" t="e">
        <v>#N/A</v>
      </c>
      <c r="L43" s="74" t="e">
        <v>#N/A</v>
      </c>
      <c r="M43" s="74" t="e">
        <v>#N/A</v>
      </c>
      <c r="N43" s="74" t="e">
        <v>#N/A</v>
      </c>
      <c r="O43" s="74" t="e">
        <v>#N/A</v>
      </c>
      <c r="P43" s="74" t="e">
        <v>#N/A</v>
      </c>
      <c r="Q43" s="57">
        <v>45105</v>
      </c>
    </row>
    <row r="44" spans="1:17" x14ac:dyDescent="0.35">
      <c r="A44" s="73" t="s">
        <v>309</v>
      </c>
      <c r="B44" s="57">
        <v>366</v>
      </c>
      <c r="C44" s="57">
        <v>422</v>
      </c>
      <c r="D44" s="57">
        <v>5155</v>
      </c>
      <c r="E44" s="4" t="e">
        <v>#N/A</v>
      </c>
      <c r="F44" s="4" t="e">
        <v>#N/A</v>
      </c>
      <c r="G44" s="74" t="e">
        <v>#N/A</v>
      </c>
      <c r="H44" s="74" t="e">
        <v>#N/A</v>
      </c>
      <c r="I44" s="74" t="e">
        <v>#N/A</v>
      </c>
      <c r="J44" s="74" t="e">
        <v>#N/A</v>
      </c>
      <c r="K44" s="74" t="e">
        <v>#N/A</v>
      </c>
      <c r="L44" s="74" t="e">
        <v>#N/A</v>
      </c>
      <c r="M44" s="74" t="e">
        <v>#N/A</v>
      </c>
      <c r="N44" s="74" t="e">
        <v>#N/A</v>
      </c>
      <c r="O44" s="74" t="e">
        <v>#N/A</v>
      </c>
      <c r="P44" s="74" t="e">
        <v>#N/A</v>
      </c>
      <c r="Q44" s="57">
        <v>46373</v>
      </c>
    </row>
    <row r="45" spans="1:17" x14ac:dyDescent="0.35">
      <c r="A45" s="73" t="s">
        <v>310</v>
      </c>
      <c r="B45" s="57">
        <v>351</v>
      </c>
      <c r="C45" s="57">
        <v>400</v>
      </c>
      <c r="D45" s="57">
        <v>11926</v>
      </c>
      <c r="E45" s="4" t="e">
        <v>#N/A</v>
      </c>
      <c r="F45" s="4" t="e">
        <v>#N/A</v>
      </c>
      <c r="G45" s="74" t="e">
        <v>#N/A</v>
      </c>
      <c r="H45" s="74" t="e">
        <v>#N/A</v>
      </c>
      <c r="I45" s="74" t="e">
        <v>#N/A</v>
      </c>
      <c r="J45" s="74" t="e">
        <v>#N/A</v>
      </c>
      <c r="K45" s="74" t="e">
        <v>#N/A</v>
      </c>
      <c r="L45" s="74" t="e">
        <v>#N/A</v>
      </c>
      <c r="M45" s="74" t="e">
        <v>#N/A</v>
      </c>
      <c r="N45" s="74" t="e">
        <v>#N/A</v>
      </c>
      <c r="O45" s="74" t="e">
        <v>#N/A</v>
      </c>
      <c r="P45" s="74" t="e">
        <v>#N/A</v>
      </c>
      <c r="Q45" s="57">
        <v>45261</v>
      </c>
    </row>
    <row r="46" spans="1:17" x14ac:dyDescent="0.35">
      <c r="A46" s="73" t="s">
        <v>311</v>
      </c>
      <c r="B46" s="57">
        <v>363</v>
      </c>
      <c r="C46" s="57">
        <v>408</v>
      </c>
      <c r="D46" s="57">
        <v>3819</v>
      </c>
      <c r="E46" s="4" t="e">
        <v>#N/A</v>
      </c>
      <c r="F46" s="4" t="e">
        <v>#N/A</v>
      </c>
      <c r="G46" s="74" t="e">
        <v>#N/A</v>
      </c>
      <c r="H46" s="74" t="e">
        <v>#N/A</v>
      </c>
      <c r="I46" s="74" t="e">
        <v>#N/A</v>
      </c>
      <c r="J46" s="74" t="e">
        <v>#N/A</v>
      </c>
      <c r="K46" s="74" t="e">
        <v>#N/A</v>
      </c>
      <c r="L46" s="74" t="e">
        <v>#N/A</v>
      </c>
      <c r="M46" s="74" t="e">
        <v>#N/A</v>
      </c>
      <c r="N46" s="74" t="e">
        <v>#N/A</v>
      </c>
      <c r="O46" s="74" t="e">
        <v>#N/A</v>
      </c>
      <c r="P46" s="74" t="e">
        <v>#N/A</v>
      </c>
      <c r="Q46" s="57">
        <v>44311</v>
      </c>
    </row>
    <row r="47" spans="1:17" x14ac:dyDescent="0.35">
      <c r="A47" s="73" t="s">
        <v>312</v>
      </c>
      <c r="B47" s="57">
        <v>383</v>
      </c>
      <c r="C47" s="57">
        <v>428</v>
      </c>
      <c r="D47" s="57">
        <v>4130</v>
      </c>
      <c r="E47" s="4" t="e">
        <v>#N/A</v>
      </c>
      <c r="F47" s="4" t="e">
        <v>#N/A</v>
      </c>
      <c r="G47" s="74" t="e">
        <v>#N/A</v>
      </c>
      <c r="H47" s="74" t="e">
        <v>#N/A</v>
      </c>
      <c r="I47" s="74" t="e">
        <v>#N/A</v>
      </c>
      <c r="J47" s="74" t="e">
        <v>#N/A</v>
      </c>
      <c r="K47" s="74" t="e">
        <v>#N/A</v>
      </c>
      <c r="L47" s="74" t="e">
        <v>#N/A</v>
      </c>
      <c r="M47" s="74" t="e">
        <v>#N/A</v>
      </c>
      <c r="N47" s="74" t="e">
        <v>#N/A</v>
      </c>
      <c r="O47" s="74" t="e">
        <v>#N/A</v>
      </c>
      <c r="P47" s="74" t="e">
        <v>#N/A</v>
      </c>
      <c r="Q47" s="57">
        <v>42755</v>
      </c>
    </row>
    <row r="48" spans="1:17" x14ac:dyDescent="0.35">
      <c r="A48" s="73" t="s">
        <v>313</v>
      </c>
      <c r="B48" s="57">
        <v>383</v>
      </c>
      <c r="C48" s="57">
        <v>421</v>
      </c>
      <c r="D48" s="57">
        <v>5561</v>
      </c>
      <c r="E48" s="4" t="e">
        <v>#N/A</v>
      </c>
      <c r="F48" s="4" t="e">
        <v>#N/A</v>
      </c>
      <c r="G48" s="74" t="e">
        <v>#N/A</v>
      </c>
      <c r="H48" s="74" t="e">
        <v>#N/A</v>
      </c>
      <c r="I48" s="74" t="e">
        <v>#N/A</v>
      </c>
      <c r="J48" s="74" t="e">
        <v>#N/A</v>
      </c>
      <c r="K48" s="74" t="e">
        <v>#N/A</v>
      </c>
      <c r="L48" s="74" t="e">
        <v>#N/A</v>
      </c>
      <c r="M48" s="74" t="e">
        <v>#N/A</v>
      </c>
      <c r="N48" s="74" t="e">
        <v>#N/A</v>
      </c>
      <c r="O48" s="74" t="e">
        <v>#N/A</v>
      </c>
      <c r="P48" s="74" t="e">
        <v>#N/A</v>
      </c>
      <c r="Q48" s="57">
        <v>43034</v>
      </c>
    </row>
    <row r="49" spans="1:17" x14ac:dyDescent="0.35">
      <c r="A49" s="73" t="s">
        <v>314</v>
      </c>
      <c r="B49" s="57">
        <v>374</v>
      </c>
      <c r="C49" s="57">
        <v>417</v>
      </c>
      <c r="D49" s="57">
        <v>4907</v>
      </c>
      <c r="E49" s="4" t="e">
        <v>#N/A</v>
      </c>
      <c r="F49" s="4" t="e">
        <v>#N/A</v>
      </c>
      <c r="G49" s="74" t="e">
        <v>#N/A</v>
      </c>
      <c r="H49" s="74" t="e">
        <v>#N/A</v>
      </c>
      <c r="I49" s="74" t="e">
        <v>#N/A</v>
      </c>
      <c r="J49" s="74" t="e">
        <v>#N/A</v>
      </c>
      <c r="K49" s="74" t="e">
        <v>#N/A</v>
      </c>
      <c r="L49" s="74" t="e">
        <v>#N/A</v>
      </c>
      <c r="M49" s="74" t="e">
        <v>#N/A</v>
      </c>
      <c r="N49" s="74" t="e">
        <v>#N/A</v>
      </c>
      <c r="O49" s="74" t="e">
        <v>#N/A</v>
      </c>
      <c r="P49" s="74" t="e">
        <v>#N/A</v>
      </c>
      <c r="Q49" s="57">
        <v>42425</v>
      </c>
    </row>
    <row r="50" spans="1:17" x14ac:dyDescent="0.35">
      <c r="A50" s="73" t="s">
        <v>315</v>
      </c>
      <c r="B50" s="57">
        <v>387</v>
      </c>
      <c r="C50" s="57">
        <v>427</v>
      </c>
      <c r="D50" s="57">
        <v>5105</v>
      </c>
      <c r="E50" s="4" t="e">
        <v>#N/A</v>
      </c>
      <c r="F50" s="4" t="e">
        <v>#N/A</v>
      </c>
      <c r="G50" s="74" t="e">
        <v>#N/A</v>
      </c>
      <c r="H50" s="74" t="e">
        <v>#N/A</v>
      </c>
      <c r="I50" s="74" t="e">
        <v>#N/A</v>
      </c>
      <c r="J50" s="74" t="e">
        <v>#N/A</v>
      </c>
      <c r="K50" s="74" t="e">
        <v>#N/A</v>
      </c>
      <c r="L50" s="74" t="e">
        <v>#N/A</v>
      </c>
      <c r="M50" s="74" t="e">
        <v>#N/A</v>
      </c>
      <c r="N50" s="74" t="e">
        <v>#N/A</v>
      </c>
      <c r="O50" s="74" t="e">
        <v>#N/A</v>
      </c>
      <c r="P50" s="74" t="e">
        <v>#N/A</v>
      </c>
      <c r="Q50" s="57">
        <v>38775</v>
      </c>
    </row>
    <row r="51" spans="1:17" x14ac:dyDescent="0.35">
      <c r="A51" s="73" t="s">
        <v>316</v>
      </c>
      <c r="B51" s="57">
        <v>344</v>
      </c>
      <c r="C51" s="57">
        <v>380</v>
      </c>
      <c r="D51" s="57">
        <v>7068</v>
      </c>
      <c r="E51" s="4" t="e">
        <v>#N/A</v>
      </c>
      <c r="F51" s="4" t="e">
        <v>#N/A</v>
      </c>
      <c r="G51" s="74" t="e">
        <v>#N/A</v>
      </c>
      <c r="H51" s="74" t="e">
        <v>#N/A</v>
      </c>
      <c r="I51" s="74" t="e">
        <v>#N/A</v>
      </c>
      <c r="J51" s="74" t="e">
        <v>#N/A</v>
      </c>
      <c r="K51" s="74" t="e">
        <v>#N/A</v>
      </c>
      <c r="L51" s="74" t="e">
        <v>#N/A</v>
      </c>
      <c r="M51" s="74" t="e">
        <v>#N/A</v>
      </c>
      <c r="N51" s="74" t="e">
        <v>#N/A</v>
      </c>
      <c r="O51" s="74" t="e">
        <v>#N/A</v>
      </c>
      <c r="P51" s="74" t="e">
        <v>#N/A</v>
      </c>
      <c r="Q51" s="57">
        <v>35912</v>
      </c>
    </row>
    <row r="52" spans="1:17" x14ac:dyDescent="0.35">
      <c r="A52" s="73" t="s">
        <v>317</v>
      </c>
      <c r="B52" s="57">
        <v>372</v>
      </c>
      <c r="C52" s="57">
        <v>410</v>
      </c>
      <c r="D52" s="57">
        <v>4457</v>
      </c>
      <c r="E52" s="4" t="e">
        <v>#N/A</v>
      </c>
      <c r="F52" s="4" t="e">
        <v>#N/A</v>
      </c>
      <c r="G52" s="74" t="e">
        <v>#N/A</v>
      </c>
      <c r="H52" s="74" t="e">
        <v>#N/A</v>
      </c>
      <c r="I52" s="74" t="e">
        <v>#N/A</v>
      </c>
      <c r="J52" s="74" t="e">
        <v>#N/A</v>
      </c>
      <c r="K52" s="74" t="e">
        <v>#N/A</v>
      </c>
      <c r="L52" s="74" t="e">
        <v>#N/A</v>
      </c>
      <c r="M52" s="74" t="e">
        <v>#N/A</v>
      </c>
      <c r="N52" s="74" t="e">
        <v>#N/A</v>
      </c>
      <c r="O52" s="74" t="e">
        <v>#N/A</v>
      </c>
      <c r="P52" s="74" t="e">
        <v>#N/A</v>
      </c>
      <c r="Q52" s="57">
        <v>35040</v>
      </c>
    </row>
    <row r="53" spans="1:17" x14ac:dyDescent="0.35">
      <c r="A53" s="73" t="s">
        <v>318</v>
      </c>
      <c r="B53" s="57">
        <v>375</v>
      </c>
      <c r="C53" s="57">
        <v>406</v>
      </c>
      <c r="D53" s="57">
        <v>2300</v>
      </c>
      <c r="E53" s="4" t="e">
        <v>#N/A</v>
      </c>
      <c r="F53" s="4" t="e">
        <v>#N/A</v>
      </c>
      <c r="G53" s="74" t="e">
        <v>#N/A</v>
      </c>
      <c r="H53" s="74" t="e">
        <v>#N/A</v>
      </c>
      <c r="I53" s="74" t="e">
        <v>#N/A</v>
      </c>
      <c r="J53" s="74" t="e">
        <v>#N/A</v>
      </c>
      <c r="K53" s="74" t="e">
        <v>#N/A</v>
      </c>
      <c r="L53" s="74" t="e">
        <v>#N/A</v>
      </c>
      <c r="M53" s="74" t="e">
        <v>#N/A</v>
      </c>
      <c r="N53" s="74" t="e">
        <v>#N/A</v>
      </c>
      <c r="O53" s="74" t="e">
        <v>#N/A</v>
      </c>
      <c r="P53" s="74" t="e">
        <v>#N/A</v>
      </c>
      <c r="Q53" s="57">
        <v>34553</v>
      </c>
    </row>
    <row r="54" spans="1:17" x14ac:dyDescent="0.35">
      <c r="A54" s="73" t="s">
        <v>319</v>
      </c>
      <c r="B54" s="57">
        <v>368</v>
      </c>
      <c r="C54" s="57">
        <v>405</v>
      </c>
      <c r="D54" s="57">
        <v>2910</v>
      </c>
      <c r="E54" s="4" t="e">
        <v>#N/A</v>
      </c>
      <c r="F54" s="4" t="e">
        <v>#N/A</v>
      </c>
      <c r="G54" s="74" t="e">
        <v>#N/A</v>
      </c>
      <c r="H54" s="74" t="e">
        <v>#N/A</v>
      </c>
      <c r="I54" s="74" t="e">
        <v>#N/A</v>
      </c>
      <c r="J54" s="74" t="e">
        <v>#N/A</v>
      </c>
      <c r="K54" s="74" t="e">
        <v>#N/A</v>
      </c>
      <c r="L54" s="74" t="e">
        <v>#N/A</v>
      </c>
      <c r="M54" s="74" t="e">
        <v>#N/A</v>
      </c>
      <c r="N54" s="74" t="e">
        <v>#N/A</v>
      </c>
      <c r="O54" s="74" t="e">
        <v>#N/A</v>
      </c>
      <c r="P54" s="74" t="e">
        <v>#N/A</v>
      </c>
      <c r="Q54" s="57">
        <v>34394</v>
      </c>
    </row>
    <row r="55" spans="1:17" x14ac:dyDescent="0.35">
      <c r="A55" s="73" t="s">
        <v>320</v>
      </c>
      <c r="B55" s="57">
        <v>365</v>
      </c>
      <c r="C55" s="57">
        <v>399</v>
      </c>
      <c r="D55" s="57">
        <v>2986</v>
      </c>
      <c r="E55" s="4" t="e">
        <v>#N/A</v>
      </c>
      <c r="F55" s="4" t="e">
        <v>#N/A</v>
      </c>
      <c r="G55" s="74" t="e">
        <v>#N/A</v>
      </c>
      <c r="H55" s="74" t="e">
        <v>#N/A</v>
      </c>
      <c r="I55" s="74" t="e">
        <v>#N/A</v>
      </c>
      <c r="J55" s="74" t="e">
        <v>#N/A</v>
      </c>
      <c r="K55" s="74" t="e">
        <v>#N/A</v>
      </c>
      <c r="L55" s="74" t="e">
        <v>#N/A</v>
      </c>
      <c r="M55" s="74" t="e">
        <v>#N/A</v>
      </c>
      <c r="N55" s="74" t="e">
        <v>#N/A</v>
      </c>
      <c r="O55" s="74" t="e">
        <v>#N/A</v>
      </c>
      <c r="P55" s="74" t="e">
        <v>#N/A</v>
      </c>
      <c r="Q55" s="57">
        <v>35711</v>
      </c>
    </row>
    <row r="56" spans="1:17" x14ac:dyDescent="0.35">
      <c r="A56" s="73" t="s">
        <v>321</v>
      </c>
      <c r="B56" s="57">
        <v>141</v>
      </c>
      <c r="C56" s="57">
        <v>168</v>
      </c>
      <c r="D56" s="57">
        <v>8149</v>
      </c>
      <c r="E56" s="4" t="e">
        <v>#N/A</v>
      </c>
      <c r="F56" s="4" t="e">
        <v>#N/A</v>
      </c>
      <c r="G56" s="74" t="e">
        <v>#N/A</v>
      </c>
      <c r="H56" s="74" t="e">
        <v>#N/A</v>
      </c>
      <c r="I56" s="74" t="e">
        <v>#N/A</v>
      </c>
      <c r="J56" s="74" t="e">
        <v>#N/A</v>
      </c>
      <c r="K56" s="74" t="e">
        <v>#N/A</v>
      </c>
      <c r="L56" s="74" t="e">
        <v>#N/A</v>
      </c>
      <c r="M56" s="74" t="e">
        <v>#N/A</v>
      </c>
      <c r="N56" s="74" t="e">
        <v>#N/A</v>
      </c>
      <c r="O56" s="74" t="e">
        <v>#N/A</v>
      </c>
      <c r="P56" s="74" t="e">
        <v>#N/A</v>
      </c>
      <c r="Q56" s="57">
        <v>36706</v>
      </c>
    </row>
    <row r="57" spans="1:17" x14ac:dyDescent="0.35">
      <c r="A57" s="73" t="s">
        <v>322</v>
      </c>
      <c r="B57" s="57">
        <v>155</v>
      </c>
      <c r="C57" s="57">
        <v>167</v>
      </c>
      <c r="D57" s="57">
        <v>4103</v>
      </c>
      <c r="E57" s="4" t="e">
        <v>#N/A</v>
      </c>
      <c r="F57" s="4" t="e">
        <v>#N/A</v>
      </c>
      <c r="G57" s="74" t="e">
        <v>#N/A</v>
      </c>
      <c r="H57" s="74" t="e">
        <v>#N/A</v>
      </c>
      <c r="I57" s="74" t="e">
        <v>#N/A</v>
      </c>
      <c r="J57" s="74" t="e">
        <v>#N/A</v>
      </c>
      <c r="K57" s="74" t="e">
        <v>#N/A</v>
      </c>
      <c r="L57" s="74" t="e">
        <v>#N/A</v>
      </c>
      <c r="M57" s="74" t="e">
        <v>#N/A</v>
      </c>
      <c r="N57" s="74" t="e">
        <v>#N/A</v>
      </c>
      <c r="O57" s="74" t="e">
        <v>#N/A</v>
      </c>
      <c r="P57" s="74" t="e">
        <v>#N/A</v>
      </c>
      <c r="Q57" s="57">
        <v>37951</v>
      </c>
    </row>
    <row r="58" spans="1:17" x14ac:dyDescent="0.35">
      <c r="A58" s="73" t="s">
        <v>323</v>
      </c>
      <c r="B58" s="57">
        <v>126</v>
      </c>
      <c r="C58" s="57">
        <v>136</v>
      </c>
      <c r="D58" s="57">
        <v>1359</v>
      </c>
      <c r="E58" s="4" t="e">
        <v>#N/A</v>
      </c>
      <c r="F58" s="4" t="e">
        <v>#N/A</v>
      </c>
      <c r="G58" s="74" t="e">
        <v>#N/A</v>
      </c>
      <c r="H58" s="74" t="e">
        <v>#N/A</v>
      </c>
      <c r="I58" s="74" t="e">
        <v>#N/A</v>
      </c>
      <c r="J58" s="74" t="e">
        <v>#N/A</v>
      </c>
      <c r="K58" s="74" t="e">
        <v>#N/A</v>
      </c>
      <c r="L58" s="74" t="e">
        <v>#N/A</v>
      </c>
      <c r="M58" s="74" t="e">
        <v>#N/A</v>
      </c>
      <c r="N58" s="74" t="e">
        <v>#N/A</v>
      </c>
      <c r="O58" s="74" t="e">
        <v>#N/A</v>
      </c>
      <c r="P58" s="74" t="e">
        <v>#N/A</v>
      </c>
      <c r="Q58" s="57">
        <v>30888</v>
      </c>
    </row>
    <row r="59" spans="1:17" x14ac:dyDescent="0.35">
      <c r="A59" s="73" t="s">
        <v>324</v>
      </c>
      <c r="B59" s="57">
        <v>287</v>
      </c>
      <c r="C59" s="57">
        <v>324</v>
      </c>
      <c r="D59" s="57">
        <v>937</v>
      </c>
      <c r="E59" s="4" t="e">
        <v>#N/A</v>
      </c>
      <c r="F59" s="4" t="e">
        <v>#N/A</v>
      </c>
      <c r="G59" s="74">
        <v>80.24199999999999</v>
      </c>
      <c r="H59" s="74">
        <v>116.72</v>
      </c>
      <c r="I59" s="74">
        <v>68.639999999999986</v>
      </c>
      <c r="J59" s="74">
        <v>80.421999999999997</v>
      </c>
      <c r="K59" s="74">
        <v>105.426</v>
      </c>
      <c r="L59" s="74">
        <v>47.197999999999993</v>
      </c>
      <c r="M59" s="74">
        <v>92.171999999999997</v>
      </c>
      <c r="N59" s="74">
        <v>73.318000000000012</v>
      </c>
      <c r="O59" s="74">
        <v>127.27200000000001</v>
      </c>
      <c r="P59" s="74">
        <v>60.694000000000003</v>
      </c>
      <c r="Q59" s="57">
        <v>34224</v>
      </c>
    </row>
    <row r="60" spans="1:17" x14ac:dyDescent="0.35">
      <c r="A60" s="73" t="s">
        <v>325</v>
      </c>
      <c r="B60" s="57">
        <v>351</v>
      </c>
      <c r="C60" s="57">
        <v>388</v>
      </c>
      <c r="D60" s="57">
        <v>8183</v>
      </c>
      <c r="E60" s="4" t="e">
        <v>#N/A</v>
      </c>
      <c r="F60" s="4" t="e">
        <v>#N/A</v>
      </c>
      <c r="G60" s="74">
        <v>68.848571428571432</v>
      </c>
      <c r="H60" s="74">
        <v>86.294285714285721</v>
      </c>
      <c r="I60" s="74">
        <v>61.042857142857144</v>
      </c>
      <c r="J60" s="74">
        <v>75.441428571428574</v>
      </c>
      <c r="K60" s="74">
        <v>77.601428571428556</v>
      </c>
      <c r="L60" s="74">
        <v>57.642857142857146</v>
      </c>
      <c r="M60" s="74">
        <v>71.997142857142862</v>
      </c>
      <c r="N60" s="74">
        <v>69.861428571428576</v>
      </c>
      <c r="O60" s="74">
        <v>113.14714285714284</v>
      </c>
      <c r="P60" s="74">
        <v>59.092857142857156</v>
      </c>
      <c r="Q60" s="57">
        <v>33596</v>
      </c>
    </row>
    <row r="61" spans="1:17" x14ac:dyDescent="0.35">
      <c r="A61" s="73" t="s">
        <v>326</v>
      </c>
      <c r="B61" s="57">
        <v>354</v>
      </c>
      <c r="C61" s="57">
        <v>388</v>
      </c>
      <c r="D61" s="57">
        <v>6983</v>
      </c>
      <c r="E61" s="4" t="e">
        <v>#N/A</v>
      </c>
      <c r="F61" s="4" t="e">
        <v>#N/A</v>
      </c>
      <c r="G61" s="74">
        <v>62.287142857142861</v>
      </c>
      <c r="H61" s="74">
        <v>78.604285714285723</v>
      </c>
      <c r="I61" s="74">
        <v>59.125714285714288</v>
      </c>
      <c r="J61" s="74">
        <v>69.727142857142852</v>
      </c>
      <c r="K61" s="74">
        <v>70.981428571428566</v>
      </c>
      <c r="L61" s="74">
        <v>56.850000000000009</v>
      </c>
      <c r="M61" s="74">
        <v>61.978571428571435</v>
      </c>
      <c r="N61" s="74">
        <v>62.00714285714286</v>
      </c>
      <c r="O61" s="74">
        <v>95.332857142857137</v>
      </c>
      <c r="P61" s="74">
        <v>54.254285714285707</v>
      </c>
      <c r="Q61" s="57">
        <v>32548</v>
      </c>
    </row>
    <row r="62" spans="1:17" x14ac:dyDescent="0.35">
      <c r="A62" s="73" t="s">
        <v>327</v>
      </c>
      <c r="B62" s="57">
        <v>383</v>
      </c>
      <c r="C62" s="57">
        <v>417</v>
      </c>
      <c r="D62" s="57">
        <v>4690</v>
      </c>
      <c r="E62" s="4" t="e">
        <v>#N/A</v>
      </c>
      <c r="F62" s="4" t="e">
        <v>#N/A</v>
      </c>
      <c r="G62" s="74">
        <v>63.448571428571427</v>
      </c>
      <c r="H62" s="74">
        <v>82.938571428571436</v>
      </c>
      <c r="I62" s="74">
        <v>60.26</v>
      </c>
      <c r="J62" s="74">
        <v>69.395714285714291</v>
      </c>
      <c r="K62" s="74">
        <v>76.401428571428568</v>
      </c>
      <c r="L62" s="74">
        <v>52.744285714285709</v>
      </c>
      <c r="M62" s="74">
        <v>62.112857142857145</v>
      </c>
      <c r="N62" s="74">
        <v>64.604285714285723</v>
      </c>
      <c r="O62" s="74">
        <v>95.261428571428567</v>
      </c>
      <c r="P62" s="74">
        <v>55.171428571428571</v>
      </c>
      <c r="Q62" s="57">
        <v>33020</v>
      </c>
    </row>
    <row r="63" spans="1:17" x14ac:dyDescent="0.35">
      <c r="A63" s="73" t="s">
        <v>328</v>
      </c>
      <c r="B63" s="57">
        <v>748</v>
      </c>
      <c r="C63" s="57">
        <v>811</v>
      </c>
      <c r="D63" s="57">
        <v>6323</v>
      </c>
      <c r="E63" s="4">
        <v>100</v>
      </c>
      <c r="F63" s="4">
        <v>100</v>
      </c>
      <c r="G63" s="74">
        <v>65.589999999999989</v>
      </c>
      <c r="H63" s="74">
        <v>89.909999999999982</v>
      </c>
      <c r="I63" s="74">
        <v>60.967142857142854</v>
      </c>
      <c r="J63" s="74">
        <v>71.948571428571427</v>
      </c>
      <c r="K63" s="74">
        <v>78.88857142857141</v>
      </c>
      <c r="L63" s="74">
        <v>61.678571428571431</v>
      </c>
      <c r="M63" s="74">
        <v>62.571428571428569</v>
      </c>
      <c r="N63" s="74">
        <v>64.712857142857146</v>
      </c>
      <c r="O63" s="74">
        <v>96.371428571428581</v>
      </c>
      <c r="P63" s="74">
        <v>57.442857142857143</v>
      </c>
      <c r="Q63" s="57">
        <v>33307</v>
      </c>
    </row>
    <row r="64" spans="1:17" x14ac:dyDescent="0.35">
      <c r="A64" s="73" t="s">
        <v>329</v>
      </c>
      <c r="B64" s="57">
        <v>359</v>
      </c>
      <c r="C64" s="57">
        <v>397</v>
      </c>
      <c r="D64" s="57">
        <v>8768</v>
      </c>
      <c r="E64" s="4">
        <v>99.785714285714292</v>
      </c>
      <c r="F64" s="4">
        <v>99.657142857142858</v>
      </c>
      <c r="G64" s="74">
        <v>67.994285714285709</v>
      </c>
      <c r="H64" s="74">
        <v>96.995714285714271</v>
      </c>
      <c r="I64" s="74">
        <v>63.504285714285707</v>
      </c>
      <c r="J64" s="74">
        <v>75.568571428571431</v>
      </c>
      <c r="K64" s="74">
        <v>83.59</v>
      </c>
      <c r="L64" s="74">
        <v>59.610000000000007</v>
      </c>
      <c r="M64" s="74">
        <v>64.407142857142858</v>
      </c>
      <c r="N64" s="74">
        <v>67.914285714285711</v>
      </c>
      <c r="O64" s="74">
        <v>99.312857142857155</v>
      </c>
      <c r="P64" s="74">
        <v>60.018571428571427</v>
      </c>
      <c r="Q64" s="57">
        <v>32420</v>
      </c>
    </row>
    <row r="65" spans="1:17" x14ac:dyDescent="0.35">
      <c r="A65" s="73" t="s">
        <v>330</v>
      </c>
      <c r="B65" s="57">
        <v>319</v>
      </c>
      <c r="C65" s="57">
        <v>356</v>
      </c>
      <c r="D65" s="57">
        <v>5917</v>
      </c>
      <c r="E65" s="4">
        <v>99.51428571428572</v>
      </c>
      <c r="F65" s="4">
        <v>99.500000000000014</v>
      </c>
      <c r="G65" s="74">
        <v>66.107142857142861</v>
      </c>
      <c r="H65" s="74">
        <v>93.34571428571428</v>
      </c>
      <c r="I65" s="74">
        <v>64.53</v>
      </c>
      <c r="J65" s="74">
        <v>73.004285714285714</v>
      </c>
      <c r="K65" s="74">
        <v>83.772857142857148</v>
      </c>
      <c r="L65" s="74">
        <v>45.164285714285711</v>
      </c>
      <c r="M65" s="74">
        <v>64.48571428571428</v>
      </c>
      <c r="N65" s="74">
        <v>67.517142857142858</v>
      </c>
      <c r="O65" s="74">
        <v>99.028571428571396</v>
      </c>
      <c r="P65" s="74">
        <v>57.678571428571431</v>
      </c>
      <c r="Q65" s="57">
        <v>35038</v>
      </c>
    </row>
    <row r="66" spans="1:17" x14ac:dyDescent="0.35">
      <c r="A66" s="73" t="s">
        <v>331</v>
      </c>
      <c r="B66" s="57">
        <v>344</v>
      </c>
      <c r="C66" s="57">
        <v>375</v>
      </c>
      <c r="D66" s="57">
        <v>3548</v>
      </c>
      <c r="E66" s="4">
        <v>99.514285714285705</v>
      </c>
      <c r="F66" s="4">
        <v>101.3142857142857</v>
      </c>
      <c r="G66" s="74">
        <v>72.44</v>
      </c>
      <c r="H66" s="74">
        <v>121.17714285714284</v>
      </c>
      <c r="I66" s="74">
        <v>67.36571428571429</v>
      </c>
      <c r="J66" s="74">
        <v>74.894285714285715</v>
      </c>
      <c r="K66" s="74">
        <v>95.174285714285716</v>
      </c>
      <c r="L66" s="74">
        <v>44.548571428571435</v>
      </c>
      <c r="M66" s="74">
        <v>68.89</v>
      </c>
      <c r="N66" s="74">
        <v>72.602857142857147</v>
      </c>
      <c r="O66" s="74">
        <v>116.09000000000002</v>
      </c>
      <c r="P66" s="74">
        <v>57.841428571428573</v>
      </c>
      <c r="Q66" s="57">
        <v>36589</v>
      </c>
    </row>
    <row r="67" spans="1:17" x14ac:dyDescent="0.35">
      <c r="A67" s="73" t="s">
        <v>332</v>
      </c>
      <c r="B67" s="57">
        <v>393</v>
      </c>
      <c r="C67" s="57">
        <v>429</v>
      </c>
      <c r="D67" s="57">
        <v>6872</v>
      </c>
      <c r="E67" s="4">
        <v>99.371428571428581</v>
      </c>
      <c r="F67" s="4">
        <v>98.04285714285713</v>
      </c>
      <c r="G67" s="74">
        <v>69.037142857142854</v>
      </c>
      <c r="H67" s="74">
        <v>89.429999999999993</v>
      </c>
      <c r="I67" s="74">
        <v>64.53428571428573</v>
      </c>
      <c r="J67" s="74">
        <v>74.757142857142853</v>
      </c>
      <c r="K67" s="74">
        <v>88.202857142857155</v>
      </c>
      <c r="L67" s="74">
        <v>47.047142857142852</v>
      </c>
      <c r="M67" s="74">
        <v>65.978571428571428</v>
      </c>
      <c r="N67" s="74">
        <v>69.44714285714285</v>
      </c>
      <c r="O67" s="74">
        <v>113.60142857142857</v>
      </c>
      <c r="P67" s="74">
        <v>58.470000000000006</v>
      </c>
      <c r="Q67" s="57">
        <v>36735</v>
      </c>
    </row>
    <row r="68" spans="1:17" x14ac:dyDescent="0.35">
      <c r="A68" s="73" t="s">
        <v>333</v>
      </c>
      <c r="B68" s="57">
        <v>433</v>
      </c>
      <c r="C68" s="57">
        <v>467</v>
      </c>
      <c r="D68" s="57">
        <v>7275</v>
      </c>
      <c r="E68" s="4">
        <v>99.685714285714283</v>
      </c>
      <c r="F68" s="4">
        <v>100.15714285714286</v>
      </c>
      <c r="G68" s="74">
        <v>67.61571428571429</v>
      </c>
      <c r="H68" s="74">
        <v>85.645714285714277</v>
      </c>
      <c r="I68" s="74">
        <v>68.054285714285712</v>
      </c>
      <c r="J68" s="74">
        <v>79.20714285714287</v>
      </c>
      <c r="K68" s="74">
        <v>86.084285714285713</v>
      </c>
      <c r="L68" s="74">
        <v>51.674285714285716</v>
      </c>
      <c r="M68" s="74">
        <v>67.537142857142868</v>
      </c>
      <c r="N68" s="74">
        <v>68.974285714285699</v>
      </c>
      <c r="O68" s="74">
        <v>86.40428571428572</v>
      </c>
      <c r="P68" s="74">
        <v>64.63428571428571</v>
      </c>
      <c r="Q68" s="57">
        <v>35080</v>
      </c>
    </row>
    <row r="69" spans="1:17" x14ac:dyDescent="0.35">
      <c r="A69" s="73" t="s">
        <v>334</v>
      </c>
      <c r="B69" s="57">
        <v>402</v>
      </c>
      <c r="C69" s="57">
        <v>439</v>
      </c>
      <c r="D69" s="57">
        <v>4160</v>
      </c>
      <c r="E69" s="4">
        <v>99.2</v>
      </c>
      <c r="F69" s="4">
        <v>99.557142857142864</v>
      </c>
      <c r="G69" s="74">
        <v>63.321428571428569</v>
      </c>
      <c r="H69" s="74">
        <v>73.210000000000008</v>
      </c>
      <c r="I69" s="74">
        <v>74.722857142857151</v>
      </c>
      <c r="J69" s="74">
        <v>75.994285714285724</v>
      </c>
      <c r="K69" s="74">
        <v>79.967142857142875</v>
      </c>
      <c r="L69" s="74">
        <v>44.71857142857143</v>
      </c>
      <c r="M69" s="74">
        <v>62.837142857142858</v>
      </c>
      <c r="N69" s="74">
        <v>62.317142857142855</v>
      </c>
      <c r="O69" s="74">
        <v>73.375714285714281</v>
      </c>
      <c r="P69" s="74">
        <v>62.048571428571435</v>
      </c>
      <c r="Q69" s="57">
        <v>32579</v>
      </c>
    </row>
    <row r="70" spans="1:17" x14ac:dyDescent="0.35">
      <c r="A70" s="73" t="s">
        <v>335</v>
      </c>
      <c r="B70" s="57">
        <v>410</v>
      </c>
      <c r="C70" s="57">
        <v>453</v>
      </c>
      <c r="D70" s="57">
        <v>13063</v>
      </c>
      <c r="E70" s="4">
        <v>93.214285714285708</v>
      </c>
      <c r="F70" s="4">
        <v>82.95714285714287</v>
      </c>
      <c r="G70" s="74">
        <v>51.215714285714284</v>
      </c>
      <c r="H70" s="74">
        <v>35.470000000000006</v>
      </c>
      <c r="I70" s="74">
        <v>86.210000000000008</v>
      </c>
      <c r="J70" s="74">
        <v>61.842857142857142</v>
      </c>
      <c r="K70" s="74">
        <v>46.157142857142858</v>
      </c>
      <c r="L70" s="74">
        <v>36.032857142857146</v>
      </c>
      <c r="M70" s="74">
        <v>52.195714285714295</v>
      </c>
      <c r="N70" s="74">
        <v>48.028571428571425</v>
      </c>
      <c r="O70" s="74">
        <v>56.908571428571427</v>
      </c>
      <c r="P70" s="74">
        <v>59.518571428571427</v>
      </c>
      <c r="Q70" s="57">
        <v>21695</v>
      </c>
    </row>
    <row r="71" spans="1:17" x14ac:dyDescent="0.35">
      <c r="A71" s="73" t="s">
        <v>336</v>
      </c>
      <c r="B71" s="57">
        <v>389</v>
      </c>
      <c r="C71" s="57">
        <v>423</v>
      </c>
      <c r="D71" s="57">
        <v>10619</v>
      </c>
      <c r="E71" s="4">
        <v>73.242857142857147</v>
      </c>
      <c r="F71" s="4">
        <v>46.071428571428569</v>
      </c>
      <c r="G71" s="74">
        <v>32.209999999999994</v>
      </c>
      <c r="H71" s="74">
        <v>18.981428571428573</v>
      </c>
      <c r="I71" s="74">
        <v>68.482857142857156</v>
      </c>
      <c r="J71" s="74">
        <v>32.790000000000006</v>
      </c>
      <c r="K71" s="74">
        <v>13.100000000000003</v>
      </c>
      <c r="L71" s="74">
        <v>31.182857142857141</v>
      </c>
      <c r="M71" s="74">
        <v>39.105714285714278</v>
      </c>
      <c r="N71" s="74">
        <v>24.924285714285713</v>
      </c>
      <c r="O71" s="74">
        <v>23.722857142857148</v>
      </c>
      <c r="P71" s="74">
        <v>50.731428571428573</v>
      </c>
      <c r="Q71" s="57">
        <v>7672</v>
      </c>
    </row>
    <row r="72" spans="1:17" x14ac:dyDescent="0.35">
      <c r="A72" s="73" t="s">
        <v>337</v>
      </c>
      <c r="B72" s="57">
        <v>388</v>
      </c>
      <c r="C72" s="57">
        <v>427</v>
      </c>
      <c r="D72" s="57">
        <v>7083</v>
      </c>
      <c r="E72" s="4">
        <v>57.714285714285715</v>
      </c>
      <c r="F72" s="4">
        <v>33.842857142857142</v>
      </c>
      <c r="G72" s="74">
        <v>27.19857142857143</v>
      </c>
      <c r="H72" s="74">
        <v>18.802857142857142</v>
      </c>
      <c r="I72" s="74">
        <v>62.142857142857146</v>
      </c>
      <c r="J72" s="74">
        <v>22.391428571428573</v>
      </c>
      <c r="K72" s="74">
        <v>7.3171428571428558</v>
      </c>
      <c r="L72" s="74">
        <v>35.202857142857148</v>
      </c>
      <c r="M72" s="74">
        <v>36.654285714285713</v>
      </c>
      <c r="N72" s="74">
        <v>14.848571428571429</v>
      </c>
      <c r="O72" s="74">
        <v>9.0471428571428572</v>
      </c>
      <c r="P72" s="74">
        <v>40.601428571428571</v>
      </c>
      <c r="Q72" s="57">
        <v>4251</v>
      </c>
    </row>
    <row r="73" spans="1:17" x14ac:dyDescent="0.35">
      <c r="A73" s="73" t="s">
        <v>338</v>
      </c>
      <c r="B73" s="57">
        <v>375</v>
      </c>
      <c r="C73" s="57">
        <v>411</v>
      </c>
      <c r="D73" s="57">
        <v>20809</v>
      </c>
      <c r="E73" s="4">
        <v>49.671428571428571</v>
      </c>
      <c r="F73" s="4">
        <v>30.300000000000004</v>
      </c>
      <c r="G73" s="74">
        <v>27.664285714285715</v>
      </c>
      <c r="H73" s="74">
        <v>18.59</v>
      </c>
      <c r="I73" s="74">
        <v>67.472857142857137</v>
      </c>
      <c r="J73" s="74">
        <v>23.538571428571426</v>
      </c>
      <c r="K73" s="74">
        <v>7.5114285714285725</v>
      </c>
      <c r="L73" s="74">
        <v>32.155714285714289</v>
      </c>
      <c r="M73" s="74">
        <v>38.42</v>
      </c>
      <c r="N73" s="74">
        <v>14.590000000000002</v>
      </c>
      <c r="O73" s="74">
        <v>5.6857142857142859</v>
      </c>
      <c r="P73" s="74">
        <v>41.588571428571427</v>
      </c>
      <c r="Q73" s="57">
        <v>3384</v>
      </c>
    </row>
    <row r="74" spans="1:17" x14ac:dyDescent="0.35">
      <c r="A74" s="73" t="s">
        <v>339</v>
      </c>
      <c r="B74" s="57">
        <v>334</v>
      </c>
      <c r="C74" s="57">
        <v>372</v>
      </c>
      <c r="D74" s="57">
        <v>5171</v>
      </c>
      <c r="E74" s="4">
        <v>44.028571428571425</v>
      </c>
      <c r="F74" s="4">
        <v>16.471428571428572</v>
      </c>
      <c r="G74" s="74">
        <v>25.975714285714282</v>
      </c>
      <c r="H74" s="74">
        <v>16.407142857142855</v>
      </c>
      <c r="I74" s="74">
        <v>63.272857142857148</v>
      </c>
      <c r="J74" s="74">
        <v>21.914285714285711</v>
      </c>
      <c r="K74" s="74">
        <v>7.4385714285714286</v>
      </c>
      <c r="L74" s="74">
        <v>28.07</v>
      </c>
      <c r="M74" s="74">
        <v>37.268571428571427</v>
      </c>
      <c r="N74" s="74">
        <v>13.979999999999999</v>
      </c>
      <c r="O74" s="74">
        <v>5.1671428571428573</v>
      </c>
      <c r="P74" s="74">
        <v>40.059999999999995</v>
      </c>
      <c r="Q74" s="57">
        <v>3345</v>
      </c>
    </row>
    <row r="75" spans="1:17" x14ac:dyDescent="0.35">
      <c r="A75" s="73" t="s">
        <v>340</v>
      </c>
      <c r="B75" s="57">
        <v>342</v>
      </c>
      <c r="C75" s="57">
        <v>378</v>
      </c>
      <c r="D75" s="57">
        <v>8891</v>
      </c>
      <c r="E75" s="4">
        <v>39.914285714285711</v>
      </c>
      <c r="F75" s="4">
        <v>24.75714285714286</v>
      </c>
      <c r="G75" s="74">
        <v>27.385714285714283</v>
      </c>
      <c r="H75" s="74">
        <v>14.612857142857141</v>
      </c>
      <c r="I75" s="74">
        <v>64.011428571428567</v>
      </c>
      <c r="J75" s="74">
        <v>23.867142857142856</v>
      </c>
      <c r="K75" s="74">
        <v>7.9514285714285711</v>
      </c>
      <c r="L75" s="74">
        <v>32.369999999999997</v>
      </c>
      <c r="M75" s="74">
        <v>39.062857142857141</v>
      </c>
      <c r="N75" s="74">
        <v>15.292857142857144</v>
      </c>
      <c r="O75" s="74">
        <v>4.9471428571428575</v>
      </c>
      <c r="P75" s="74">
        <v>44.892857142857146</v>
      </c>
      <c r="Q75" s="57">
        <v>3712</v>
      </c>
    </row>
    <row r="76" spans="1:17" x14ac:dyDescent="0.35">
      <c r="A76" s="73" t="s">
        <v>358</v>
      </c>
      <c r="B76" s="57">
        <v>300</v>
      </c>
      <c r="C76" s="57">
        <v>338</v>
      </c>
      <c r="D76" s="57">
        <v>20344</v>
      </c>
      <c r="E76" s="4">
        <v>38.700000000000003</v>
      </c>
      <c r="F76" s="4">
        <v>26.657142857142862</v>
      </c>
      <c r="G76" s="74">
        <v>30.121428571428574</v>
      </c>
      <c r="H76" s="74">
        <v>17.102857142857143</v>
      </c>
      <c r="I76" s="74">
        <v>65.084285714285713</v>
      </c>
      <c r="J76" s="74">
        <v>25.852857142857143</v>
      </c>
      <c r="K76" s="74">
        <v>8.83</v>
      </c>
      <c r="L76" s="74">
        <v>40.002857142857138</v>
      </c>
      <c r="M76" s="74">
        <v>43.49</v>
      </c>
      <c r="N76" s="74">
        <v>16.634285714285713</v>
      </c>
      <c r="O76" s="74">
        <v>5.3357142857142863</v>
      </c>
      <c r="P76" s="74">
        <v>52.84142857142858</v>
      </c>
      <c r="Q76" s="57">
        <v>3911</v>
      </c>
    </row>
    <row r="77" spans="1:17" x14ac:dyDescent="0.35">
      <c r="A77" s="73" t="s">
        <v>362</v>
      </c>
      <c r="B77" s="57">
        <v>317</v>
      </c>
      <c r="C77" s="57">
        <v>357</v>
      </c>
      <c r="D77" s="57">
        <v>11215</v>
      </c>
      <c r="E77" s="4">
        <v>38.24285714285714</v>
      </c>
      <c r="F77" s="4">
        <v>29.128571428571433</v>
      </c>
      <c r="G77" s="74">
        <v>31.937142857142852</v>
      </c>
      <c r="H77" s="74">
        <v>16.817142857142859</v>
      </c>
      <c r="I77" s="74">
        <v>67.44</v>
      </c>
      <c r="J77" s="74">
        <v>27.900000000000002</v>
      </c>
      <c r="K77" s="74">
        <v>9.9371428571428577</v>
      </c>
      <c r="L77" s="74">
        <v>43.198571428571434</v>
      </c>
      <c r="M77" s="74">
        <v>46.205714285714286</v>
      </c>
      <c r="N77" s="74">
        <v>18.40285714285714</v>
      </c>
      <c r="O77" s="74">
        <v>6.055714285714286</v>
      </c>
      <c r="P77" s="74">
        <v>57.201428571428565</v>
      </c>
      <c r="Q77" s="57">
        <v>4098</v>
      </c>
    </row>
    <row r="78" spans="1:17" x14ac:dyDescent="0.35">
      <c r="A78" s="73" t="s">
        <v>368</v>
      </c>
      <c r="B78" s="57">
        <v>297</v>
      </c>
      <c r="C78" s="57">
        <v>334</v>
      </c>
      <c r="D78" s="57">
        <v>17723</v>
      </c>
      <c r="E78" s="4">
        <v>37.328571428571429</v>
      </c>
      <c r="F78" s="4">
        <v>28.642857142857142</v>
      </c>
      <c r="G78" s="74">
        <v>32.075714285714284</v>
      </c>
      <c r="H78" s="74">
        <v>15.901428571428571</v>
      </c>
      <c r="I78" s="74">
        <v>66.32571428571427</v>
      </c>
      <c r="J78" s="74">
        <v>31.337142857142858</v>
      </c>
      <c r="K78" s="74">
        <v>11.097142857142856</v>
      </c>
      <c r="L78" s="74">
        <v>40.535714285714285</v>
      </c>
      <c r="M78" s="74">
        <v>45.932857142857138</v>
      </c>
      <c r="N78" s="74">
        <v>20.358571428571427</v>
      </c>
      <c r="O78" s="74">
        <v>6.9757142857142851</v>
      </c>
      <c r="P78" s="74">
        <v>59.935714285714276</v>
      </c>
      <c r="Q78" s="57">
        <v>4378</v>
      </c>
    </row>
    <row r="79" spans="1:17" x14ac:dyDescent="0.35">
      <c r="A79" s="73" t="s">
        <v>410</v>
      </c>
      <c r="B79" s="57">
        <v>321</v>
      </c>
      <c r="C79" s="57">
        <v>360</v>
      </c>
      <c r="D79" s="57">
        <v>19433</v>
      </c>
      <c r="E79" s="4">
        <v>36.457142857142856</v>
      </c>
      <c r="F79" s="4">
        <v>22.942857142857143</v>
      </c>
      <c r="G79" s="74">
        <v>34.538571428571423</v>
      </c>
      <c r="H79" s="74">
        <v>16.982857142857142</v>
      </c>
      <c r="I79" s="74">
        <v>67.011428571428567</v>
      </c>
      <c r="J79" s="74">
        <v>34.208571428571432</v>
      </c>
      <c r="K79" s="74">
        <v>13.134285714285713</v>
      </c>
      <c r="L79" s="74">
        <v>43.22428571428572</v>
      </c>
      <c r="M79" s="74">
        <v>49.171428571428578</v>
      </c>
      <c r="N79" s="74">
        <v>24.788571428571426</v>
      </c>
      <c r="O79" s="74">
        <v>9.2357142857142858</v>
      </c>
      <c r="P79" s="74">
        <v>66.888571428571424</v>
      </c>
      <c r="Q79" s="57">
        <v>4607</v>
      </c>
    </row>
    <row r="80" spans="1:17" x14ac:dyDescent="0.35">
      <c r="A80" s="73" t="s">
        <v>450</v>
      </c>
      <c r="B80" s="57">
        <v>328</v>
      </c>
      <c r="C80" s="72">
        <v>368</v>
      </c>
      <c r="D80" s="57">
        <v>18599</v>
      </c>
      <c r="E80" s="4">
        <v>34.528571428571425</v>
      </c>
      <c r="F80" s="4">
        <v>22.657142857142862</v>
      </c>
      <c r="G80" s="74">
        <v>36.89</v>
      </c>
      <c r="H80" s="74">
        <v>18.63</v>
      </c>
      <c r="I80" s="74">
        <v>68.621428571428567</v>
      </c>
      <c r="J80" s="74">
        <v>36.631428571428572</v>
      </c>
      <c r="K80" s="74">
        <v>15.837142857142856</v>
      </c>
      <c r="L80" s="74">
        <v>45.091428571428573</v>
      </c>
      <c r="M80" s="74">
        <v>52.050000000000004</v>
      </c>
      <c r="N80" s="74">
        <v>27.594285714285711</v>
      </c>
      <c r="O80" s="74">
        <v>11.198571428571428</v>
      </c>
      <c r="P80" s="74">
        <v>73.188571428571436</v>
      </c>
      <c r="Q80" s="57">
        <v>4872</v>
      </c>
    </row>
    <row r="81" spans="1:17" x14ac:dyDescent="0.35">
      <c r="A81" s="73" t="s">
        <v>456</v>
      </c>
      <c r="B81" s="57">
        <v>330</v>
      </c>
      <c r="C81" s="57">
        <v>376</v>
      </c>
      <c r="D81" s="57">
        <v>15989</v>
      </c>
      <c r="E81" s="4">
        <v>35.614285714285714</v>
      </c>
      <c r="F81" s="4">
        <v>37.25714285714286</v>
      </c>
      <c r="G81" s="74">
        <v>39.870000000000005</v>
      </c>
      <c r="H81" s="74">
        <v>20.128571428571426</v>
      </c>
      <c r="I81" s="74">
        <v>69.394285714285715</v>
      </c>
      <c r="J81" s="74">
        <v>39.794285714285714</v>
      </c>
      <c r="K81" s="74">
        <v>18.307142857142853</v>
      </c>
      <c r="L81" s="74">
        <v>56.292857142857144</v>
      </c>
      <c r="M81" s="74">
        <v>53.217142857142854</v>
      </c>
      <c r="N81" s="74">
        <v>31.555714285714284</v>
      </c>
      <c r="O81" s="74">
        <v>13.362857142857141</v>
      </c>
      <c r="P81" s="74">
        <v>75.322857142857146</v>
      </c>
      <c r="Q81" s="57">
        <v>5673</v>
      </c>
    </row>
    <row r="82" spans="1:17" x14ac:dyDescent="0.35">
      <c r="A82" s="73" t="s">
        <v>465</v>
      </c>
      <c r="B82" s="57">
        <v>331</v>
      </c>
      <c r="C82" s="57">
        <v>370</v>
      </c>
      <c r="D82" s="57">
        <v>24203</v>
      </c>
      <c r="E82" s="4">
        <v>36.085714285714282</v>
      </c>
      <c r="F82" s="4">
        <v>37.071428571428569</v>
      </c>
      <c r="G82" s="74">
        <v>39.135714285714286</v>
      </c>
      <c r="H82" s="74">
        <v>19.307142857142853</v>
      </c>
      <c r="I82" s="74">
        <v>65.740000000000009</v>
      </c>
      <c r="J82" s="74">
        <v>39.268571428571427</v>
      </c>
      <c r="K82" s="74">
        <v>20.521428571428572</v>
      </c>
      <c r="L82" s="74">
        <v>52.895714285714284</v>
      </c>
      <c r="M82" s="74">
        <v>51.971428571428568</v>
      </c>
      <c r="N82" s="74">
        <v>32.128571428571426</v>
      </c>
      <c r="O82" s="74">
        <v>14.837142857142856</v>
      </c>
      <c r="P82" s="74">
        <v>73.824285714285708</v>
      </c>
      <c r="Q82" s="57">
        <v>5195</v>
      </c>
    </row>
    <row r="83" spans="1:17" x14ac:dyDescent="0.35">
      <c r="A83" s="73" t="s">
        <v>478</v>
      </c>
      <c r="B83" s="57">
        <v>352</v>
      </c>
      <c r="C83" s="57">
        <v>392</v>
      </c>
      <c r="D83" s="57">
        <v>34401</v>
      </c>
      <c r="E83" s="4">
        <v>36.371428571428574</v>
      </c>
      <c r="F83" s="4">
        <v>34.385714285714286</v>
      </c>
      <c r="G83" s="74">
        <v>40.795714285714283</v>
      </c>
      <c r="H83" s="74">
        <v>21.107142857142858</v>
      </c>
      <c r="I83" s="74">
        <v>65.51428571428572</v>
      </c>
      <c r="J83" s="74">
        <v>43.488571428571433</v>
      </c>
      <c r="K83" s="74">
        <v>23.398571428571433</v>
      </c>
      <c r="L83" s="74">
        <v>49.17</v>
      </c>
      <c r="M83" s="74">
        <v>57.221428571428568</v>
      </c>
      <c r="N83" s="74">
        <v>34.544285714285714</v>
      </c>
      <c r="O83" s="74">
        <v>17.529999999999998</v>
      </c>
      <c r="P83" s="74">
        <v>74.505714285714276</v>
      </c>
      <c r="Q83" s="57">
        <v>5757</v>
      </c>
    </row>
    <row r="84" spans="1:17" x14ac:dyDescent="0.35">
      <c r="A84" s="73" t="s">
        <v>495</v>
      </c>
      <c r="B84" s="57">
        <v>352</v>
      </c>
      <c r="C84" s="57">
        <v>393</v>
      </c>
      <c r="D84" s="57">
        <v>49356</v>
      </c>
      <c r="E84" s="4">
        <v>36.871428571428574</v>
      </c>
      <c r="F84" s="4">
        <v>38.871428571428574</v>
      </c>
      <c r="G84" s="74">
        <v>43.062857142857141</v>
      </c>
      <c r="H84" s="74">
        <v>21.21142857142857</v>
      </c>
      <c r="I84" s="74">
        <v>66.820000000000007</v>
      </c>
      <c r="J84" s="74">
        <v>45.827142857142853</v>
      </c>
      <c r="K84" s="74">
        <v>26.604285714285716</v>
      </c>
      <c r="L84" s="74">
        <v>49.271428571428565</v>
      </c>
      <c r="M84" s="74">
        <v>60.651428571428575</v>
      </c>
      <c r="N84" s="74">
        <v>38.398571428571429</v>
      </c>
      <c r="O84" s="74">
        <v>21.669999999999998</v>
      </c>
      <c r="P84" s="74">
        <v>74.478571428571428</v>
      </c>
      <c r="Q84" s="57">
        <v>6550</v>
      </c>
    </row>
    <row r="85" spans="1:17" x14ac:dyDescent="0.35">
      <c r="A85" s="73" t="s">
        <v>496</v>
      </c>
      <c r="B85" s="57">
        <v>355</v>
      </c>
      <c r="C85" s="57">
        <v>390</v>
      </c>
      <c r="D85" s="57">
        <v>39160</v>
      </c>
      <c r="E85" s="4">
        <v>37.085714285714282</v>
      </c>
      <c r="F85" s="4">
        <v>43.457142857142863</v>
      </c>
      <c r="G85" s="74">
        <v>47.47571428571429</v>
      </c>
      <c r="H85" s="74">
        <v>24.7</v>
      </c>
      <c r="I85" s="74">
        <v>66.987142857142857</v>
      </c>
      <c r="J85" s="74">
        <v>53.610000000000007</v>
      </c>
      <c r="K85" s="74">
        <v>30.681428571428572</v>
      </c>
      <c r="L85" s="74">
        <v>56.139999999999993</v>
      </c>
      <c r="M85" s="74">
        <v>64.38428571428571</v>
      </c>
      <c r="N85" s="74">
        <v>44.162857142857142</v>
      </c>
      <c r="O85" s="74">
        <v>31.262857142857143</v>
      </c>
      <c r="P85" s="74">
        <v>80.507142857142853</v>
      </c>
      <c r="Q85" s="57">
        <v>9544</v>
      </c>
    </row>
    <row r="86" spans="1:17" x14ac:dyDescent="0.35">
      <c r="A86" s="73" t="s">
        <v>502</v>
      </c>
      <c r="B86" s="57">
        <v>363</v>
      </c>
      <c r="C86" s="57">
        <v>398</v>
      </c>
      <c r="D86" s="57">
        <v>29061</v>
      </c>
      <c r="E86" s="4">
        <v>38.171428571428571</v>
      </c>
      <c r="F86" s="4">
        <v>44.928571428571431</v>
      </c>
      <c r="G86" s="74">
        <v>51.628571428571433</v>
      </c>
      <c r="H86" s="74">
        <v>29.577142857142857</v>
      </c>
      <c r="I86" s="74">
        <v>67.19714285714285</v>
      </c>
      <c r="J86" s="74">
        <v>64.05285714285715</v>
      </c>
      <c r="K86" s="74">
        <v>41.661428571428573</v>
      </c>
      <c r="L86" s="74">
        <v>57.07714285714286</v>
      </c>
      <c r="M86" s="74">
        <v>65.489999999999995</v>
      </c>
      <c r="N86" s="74">
        <v>49.347142857142856</v>
      </c>
      <c r="O86" s="74">
        <v>39.767142857142851</v>
      </c>
      <c r="P86" s="74">
        <v>82.277142857142849</v>
      </c>
      <c r="Q86" s="57">
        <v>11481</v>
      </c>
    </row>
    <row r="87" spans="1:17" x14ac:dyDescent="0.35">
      <c r="A87" s="73" t="s">
        <v>514</v>
      </c>
      <c r="B87" s="57">
        <v>369</v>
      </c>
      <c r="C87" s="57">
        <v>408</v>
      </c>
      <c r="D87" s="57">
        <v>23425</v>
      </c>
      <c r="E87" s="4">
        <v>39.771428571428565</v>
      </c>
      <c r="F87" s="4">
        <v>49.057142857142857</v>
      </c>
      <c r="G87" s="74">
        <v>54.914285714285711</v>
      </c>
      <c r="H87" s="74">
        <v>33.22571428571429</v>
      </c>
      <c r="I87" s="74">
        <v>68.791428571428568</v>
      </c>
      <c r="J87" s="74">
        <v>70.940000000000012</v>
      </c>
      <c r="K87" s="74">
        <v>51.27</v>
      </c>
      <c r="L87" s="74">
        <v>54.201428571428565</v>
      </c>
      <c r="M87" s="74">
        <v>66.537142857142854</v>
      </c>
      <c r="N87" s="74">
        <v>53.998571428571431</v>
      </c>
      <c r="O87" s="74">
        <v>46.701428571428565</v>
      </c>
      <c r="P87" s="74">
        <v>83.715714285714284</v>
      </c>
      <c r="Q87" s="57">
        <v>13658</v>
      </c>
    </row>
    <row r="88" spans="1:17" x14ac:dyDescent="0.35">
      <c r="A88" s="73" t="s">
        <v>515</v>
      </c>
      <c r="B88" s="57">
        <v>371</v>
      </c>
      <c r="C88" s="57">
        <v>412</v>
      </c>
      <c r="D88" s="57">
        <v>18932</v>
      </c>
      <c r="E88" s="4">
        <v>41.300000000000004</v>
      </c>
      <c r="F88" s="4">
        <v>51.771428571428565</v>
      </c>
      <c r="G88" s="74">
        <v>57.948571428571434</v>
      </c>
      <c r="H88" s="74">
        <v>36.854285714285709</v>
      </c>
      <c r="I88" s="74">
        <v>70.855714285714285</v>
      </c>
      <c r="J88" s="74">
        <v>74.325714285714284</v>
      </c>
      <c r="K88" s="74">
        <v>59.269999999999996</v>
      </c>
      <c r="L88" s="74">
        <v>51.984285714285711</v>
      </c>
      <c r="M88" s="74">
        <v>67.765714285714282</v>
      </c>
      <c r="N88" s="74">
        <v>59.314285714285724</v>
      </c>
      <c r="O88" s="74">
        <v>51.702857142857134</v>
      </c>
      <c r="P88" s="74">
        <v>83.511428571428581</v>
      </c>
      <c r="Q88" s="57">
        <v>15328</v>
      </c>
    </row>
    <row r="89" spans="1:17" x14ac:dyDescent="0.35">
      <c r="A89" s="73" t="s">
        <v>516</v>
      </c>
      <c r="B89" s="57">
        <v>376</v>
      </c>
      <c r="C89" s="57">
        <v>414</v>
      </c>
      <c r="D89" s="57">
        <v>19690</v>
      </c>
      <c r="E89" s="4">
        <v>43.042857142857137</v>
      </c>
      <c r="F89" s="4">
        <v>54.75714285714286</v>
      </c>
      <c r="G89" s="74">
        <v>63.174285714285709</v>
      </c>
      <c r="H89" s="74">
        <v>43.06428571428571</v>
      </c>
      <c r="I89" s="74">
        <v>74.054285714285712</v>
      </c>
      <c r="J89" s="74">
        <v>80.527142857142863</v>
      </c>
      <c r="K89" s="74">
        <v>67.248571428571424</v>
      </c>
      <c r="L89" s="74">
        <v>60.900000000000013</v>
      </c>
      <c r="M89" s="74">
        <v>70.688571428571422</v>
      </c>
      <c r="N89" s="74">
        <v>63.377142857142871</v>
      </c>
      <c r="O89" s="74">
        <v>58.807142857142857</v>
      </c>
      <c r="P89" s="74">
        <v>87.065714285714293</v>
      </c>
      <c r="Q89" s="57">
        <v>16686</v>
      </c>
    </row>
    <row r="90" spans="1:17" x14ac:dyDescent="0.35">
      <c r="A90" s="73" t="s">
        <v>533</v>
      </c>
      <c r="B90" s="57">
        <v>390</v>
      </c>
      <c r="C90" s="57">
        <v>427</v>
      </c>
      <c r="D90" s="57">
        <v>12311</v>
      </c>
      <c r="E90" s="4">
        <v>44.1</v>
      </c>
      <c r="F90" s="4">
        <v>53.885714285714279</v>
      </c>
      <c r="G90" s="74">
        <v>67.155714285714282</v>
      </c>
      <c r="H90" s="74">
        <v>48.052857142857142</v>
      </c>
      <c r="I90" s="74">
        <v>78.224285714285699</v>
      </c>
      <c r="J90" s="74">
        <v>84.658571428571435</v>
      </c>
      <c r="K90" s="74">
        <v>73.75</v>
      </c>
      <c r="L90" s="74">
        <v>63.047142857142852</v>
      </c>
      <c r="M90" s="74">
        <v>74.348571428571432</v>
      </c>
      <c r="N90" s="74">
        <v>67.760000000000005</v>
      </c>
      <c r="O90" s="74">
        <v>63.464285714285722</v>
      </c>
      <c r="P90" s="74">
        <v>89.899999999999991</v>
      </c>
      <c r="Q90" s="57">
        <v>19069</v>
      </c>
    </row>
    <row r="91" spans="1:17" x14ac:dyDescent="0.35">
      <c r="A91" s="73" t="s">
        <v>543</v>
      </c>
      <c r="B91" s="57">
        <v>367</v>
      </c>
      <c r="C91" s="57">
        <v>404</v>
      </c>
      <c r="D91" s="57">
        <v>15681</v>
      </c>
      <c r="E91" s="4">
        <v>46.014285714285712</v>
      </c>
      <c r="F91" s="4">
        <v>58.98571428571428</v>
      </c>
      <c r="G91" s="74">
        <v>67.221428571428575</v>
      </c>
      <c r="H91" s="74">
        <v>48.855714285714285</v>
      </c>
      <c r="I91" s="74">
        <v>78.77</v>
      </c>
      <c r="J91" s="74">
        <v>83.458571428571432</v>
      </c>
      <c r="K91" s="74">
        <v>78.072857142857146</v>
      </c>
      <c r="L91" s="74">
        <v>55.521428571428579</v>
      </c>
      <c r="M91" s="74">
        <v>71.784285714285701</v>
      </c>
      <c r="N91" s="74">
        <v>68.262857142857129</v>
      </c>
      <c r="O91" s="74">
        <v>70.338571428571427</v>
      </c>
      <c r="P91" s="74">
        <v>88.104285714285723</v>
      </c>
      <c r="Q91" s="57">
        <v>18932</v>
      </c>
    </row>
    <row r="92" spans="1:17" x14ac:dyDescent="0.35">
      <c r="A92" s="73" t="s">
        <v>544</v>
      </c>
      <c r="B92" s="57">
        <v>374</v>
      </c>
      <c r="C92" s="57">
        <v>412</v>
      </c>
      <c r="D92" s="57">
        <v>12235</v>
      </c>
      <c r="E92" s="4">
        <v>47.285714285714285</v>
      </c>
      <c r="F92" s="4">
        <v>62.24285714285714</v>
      </c>
      <c r="G92" s="74">
        <v>65.257142857142867</v>
      </c>
      <c r="H92" s="74">
        <v>45.148571428571429</v>
      </c>
      <c r="I92" s="74">
        <v>74.844285714285704</v>
      </c>
      <c r="J92" s="74">
        <v>80.715714285714284</v>
      </c>
      <c r="K92" s="74">
        <v>75.911428571428587</v>
      </c>
      <c r="L92" s="74">
        <v>54.984285714285718</v>
      </c>
      <c r="M92" s="74">
        <v>69.465714285714284</v>
      </c>
      <c r="N92" s="74">
        <v>65.710000000000008</v>
      </c>
      <c r="O92" s="74">
        <v>71.832857142857151</v>
      </c>
      <c r="P92" s="74">
        <v>82.948571428571427</v>
      </c>
      <c r="Q92" s="57">
        <v>19135</v>
      </c>
    </row>
    <row r="93" spans="1:17" x14ac:dyDescent="0.35">
      <c r="A93" s="73" t="s">
        <v>550</v>
      </c>
      <c r="B93" s="57">
        <v>366</v>
      </c>
      <c r="C93" s="57">
        <v>405</v>
      </c>
      <c r="D93" s="57">
        <v>8427</v>
      </c>
      <c r="E93" s="4">
        <v>48.171428571428578</v>
      </c>
      <c r="F93" s="4">
        <v>66.671428571428564</v>
      </c>
      <c r="G93" s="74">
        <v>65.682857142857145</v>
      </c>
      <c r="H93" s="74">
        <v>45.517142857142858</v>
      </c>
      <c r="I93" s="74">
        <v>72.625714285714281</v>
      </c>
      <c r="J93" s="74">
        <v>82.45714285714287</v>
      </c>
      <c r="K93" s="74">
        <v>74</v>
      </c>
      <c r="L93" s="74">
        <v>62.398571428571429</v>
      </c>
      <c r="M93" s="74">
        <v>72.398571428571429</v>
      </c>
      <c r="N93" s="74">
        <v>63.452857142857134</v>
      </c>
      <c r="O93" s="74">
        <v>69.02</v>
      </c>
      <c r="P93" s="74">
        <v>86.465714285714284</v>
      </c>
      <c r="Q93" s="57">
        <v>19850</v>
      </c>
    </row>
    <row r="94" spans="1:17" x14ac:dyDescent="0.35">
      <c r="A94" s="73" t="s">
        <v>567</v>
      </c>
      <c r="B94" s="57">
        <v>410</v>
      </c>
      <c r="C94" s="57">
        <v>450</v>
      </c>
      <c r="D94" s="57">
        <v>9172</v>
      </c>
      <c r="E94" s="4">
        <v>50.01428571428572</v>
      </c>
      <c r="F94" s="4">
        <v>72.671428571428578</v>
      </c>
      <c r="G94" s="74">
        <v>65.895714285714291</v>
      </c>
      <c r="H94" s="74">
        <v>46.097142857142856</v>
      </c>
      <c r="I94" s="74">
        <v>71.871428571428581</v>
      </c>
      <c r="J94" s="74">
        <v>79.978571428571414</v>
      </c>
      <c r="K94" s="74">
        <v>72.275714285714287</v>
      </c>
      <c r="L94" s="74">
        <v>71.661428571428573</v>
      </c>
      <c r="M94" s="74">
        <v>74.539999999999992</v>
      </c>
      <c r="N94" s="74">
        <v>62.052857142857142</v>
      </c>
      <c r="O94" s="74">
        <v>61.752857142857138</v>
      </c>
      <c r="P94" s="74">
        <v>89.275714285714272</v>
      </c>
      <c r="Q94" s="57">
        <v>19500</v>
      </c>
    </row>
    <row r="95" spans="1:17" x14ac:dyDescent="0.35">
      <c r="A95" s="73" t="s">
        <v>572</v>
      </c>
      <c r="B95" s="57">
        <v>399</v>
      </c>
      <c r="C95" s="57">
        <v>437</v>
      </c>
      <c r="D95" s="57">
        <v>8823</v>
      </c>
      <c r="E95" s="4">
        <v>50.771428571428579</v>
      </c>
      <c r="F95" s="4">
        <v>61.128571428571433</v>
      </c>
      <c r="G95" s="74">
        <v>59.892857142857146</v>
      </c>
      <c r="H95" s="74">
        <v>39.974285714285713</v>
      </c>
      <c r="I95" s="74">
        <v>69.984285714285718</v>
      </c>
      <c r="J95" s="74">
        <v>76.262857142857143</v>
      </c>
      <c r="K95" s="74">
        <v>63.934285714285707</v>
      </c>
      <c r="L95" s="74">
        <v>64.054285714285726</v>
      </c>
      <c r="M95" s="74">
        <v>68.582857142857151</v>
      </c>
      <c r="N95" s="74">
        <v>56.871428571428574</v>
      </c>
      <c r="O95" s="74">
        <v>49.335714285714289</v>
      </c>
      <c r="P95" s="74">
        <v>86.078571428571436</v>
      </c>
      <c r="Q95" s="57">
        <v>18766</v>
      </c>
    </row>
    <row r="96" spans="1:17" x14ac:dyDescent="0.35">
      <c r="A96" s="73" t="s">
        <v>579</v>
      </c>
      <c r="B96" s="57">
        <v>388</v>
      </c>
      <c r="C96" s="57">
        <v>426</v>
      </c>
      <c r="D96" s="57">
        <v>11780</v>
      </c>
      <c r="E96" s="4">
        <v>51.428571428571431</v>
      </c>
      <c r="F96" s="4">
        <v>65.685714285714283</v>
      </c>
      <c r="G96" s="74">
        <v>57.978571428571421</v>
      </c>
      <c r="H96" s="74">
        <v>38.025714285714287</v>
      </c>
      <c r="I96" s="74">
        <v>69.174285714285716</v>
      </c>
      <c r="J96" s="74">
        <v>73.575714285714284</v>
      </c>
      <c r="K96" s="74">
        <v>62.312857142857148</v>
      </c>
      <c r="L96" s="74">
        <v>63.971428571428568</v>
      </c>
      <c r="M96" s="74">
        <v>65.958571428571432</v>
      </c>
      <c r="N96" s="74">
        <v>54.76285714285715</v>
      </c>
      <c r="O96" s="74">
        <v>44.24</v>
      </c>
      <c r="P96" s="74">
        <v>82.531428571428563</v>
      </c>
      <c r="Q96" s="57">
        <v>18654</v>
      </c>
    </row>
    <row r="97" spans="1:17" x14ac:dyDescent="0.35">
      <c r="A97" s="73" t="s">
        <v>586</v>
      </c>
      <c r="B97" s="57">
        <v>335</v>
      </c>
      <c r="C97" s="57">
        <v>371</v>
      </c>
      <c r="D97" s="57">
        <v>10993</v>
      </c>
      <c r="E97" s="4">
        <v>52.128571428571433</v>
      </c>
      <c r="F97" s="4">
        <v>71.442857142857136</v>
      </c>
      <c r="G97" s="74">
        <v>56.722857142857144</v>
      </c>
      <c r="H97" s="74">
        <v>35.518571428571427</v>
      </c>
      <c r="I97" s="74">
        <v>68.59</v>
      </c>
      <c r="J97" s="74">
        <v>74.202857142857141</v>
      </c>
      <c r="K97" s="74">
        <v>58.56</v>
      </c>
      <c r="L97" s="74">
        <v>61.402857142857137</v>
      </c>
      <c r="M97" s="74">
        <v>67.547142857142859</v>
      </c>
      <c r="N97" s="74">
        <v>53.26</v>
      </c>
      <c r="O97" s="74">
        <v>40.644285714285715</v>
      </c>
      <c r="P97" s="74">
        <v>83.028571428571439</v>
      </c>
      <c r="Q97" s="57">
        <v>18198</v>
      </c>
    </row>
    <row r="98" spans="1:17" x14ac:dyDescent="0.35">
      <c r="A98" s="73" t="s">
        <v>597</v>
      </c>
      <c r="B98" s="57">
        <v>422</v>
      </c>
      <c r="C98" s="57">
        <v>460</v>
      </c>
      <c r="D98" s="57">
        <v>32044</v>
      </c>
      <c r="E98" s="4">
        <v>52.728571428571442</v>
      </c>
      <c r="F98" s="4">
        <v>73.528571428571439</v>
      </c>
      <c r="G98" s="74">
        <v>58.448571428571427</v>
      </c>
      <c r="H98" s="74">
        <v>35.26285714285715</v>
      </c>
      <c r="I98" s="74">
        <v>69.511428571428581</v>
      </c>
      <c r="J98" s="74">
        <v>73.789999999999992</v>
      </c>
      <c r="K98" s="74">
        <v>54.06</v>
      </c>
      <c r="L98" s="74">
        <v>73.631428571428586</v>
      </c>
      <c r="M98" s="74">
        <v>73.784285714285716</v>
      </c>
      <c r="N98" s="74">
        <v>52.25</v>
      </c>
      <c r="O98" s="74">
        <v>38.174285714285716</v>
      </c>
      <c r="P98" s="74">
        <v>86.861428571428561</v>
      </c>
      <c r="Q98" s="57">
        <v>17155</v>
      </c>
    </row>
    <row r="99" spans="1:17" x14ac:dyDescent="0.35">
      <c r="A99" s="73" t="s">
        <v>603</v>
      </c>
      <c r="B99" s="57">
        <v>375</v>
      </c>
      <c r="C99" s="57">
        <v>409</v>
      </c>
      <c r="D99" s="57">
        <v>13563</v>
      </c>
      <c r="E99" s="4">
        <v>54.357142857142868</v>
      </c>
      <c r="F99" s="4">
        <v>76.914285714285711</v>
      </c>
      <c r="G99" s="74">
        <v>56.421428571428564</v>
      </c>
      <c r="H99" s="74">
        <v>36.618571428571428</v>
      </c>
      <c r="I99" s="74">
        <v>69.158571428571435</v>
      </c>
      <c r="J99" s="74">
        <v>71.074285714285708</v>
      </c>
      <c r="K99" s="74">
        <v>51.384285714285717</v>
      </c>
      <c r="L99" s="74">
        <v>72.527142857142863</v>
      </c>
      <c r="M99" s="74">
        <v>71.440000000000012</v>
      </c>
      <c r="N99" s="74">
        <v>48.89</v>
      </c>
      <c r="O99" s="74">
        <v>33.412857142857142</v>
      </c>
      <c r="P99" s="74">
        <v>85.272857142857134</v>
      </c>
      <c r="Q99" s="57">
        <v>16131</v>
      </c>
    </row>
    <row r="100" spans="1:17" x14ac:dyDescent="0.35">
      <c r="A100" s="73" t="s">
        <v>609</v>
      </c>
      <c r="B100" s="57">
        <v>395</v>
      </c>
      <c r="C100" s="57">
        <v>434</v>
      </c>
      <c r="D100" s="57">
        <v>12008</v>
      </c>
      <c r="E100" s="4">
        <v>55.1</v>
      </c>
      <c r="F100" s="4">
        <v>75.657142857142858</v>
      </c>
      <c r="G100" s="74">
        <v>54</v>
      </c>
      <c r="H100" s="74">
        <v>33.43571428571429</v>
      </c>
      <c r="I100" s="74">
        <v>67.891428571428577</v>
      </c>
      <c r="J100" s="74">
        <v>66.571428571428584</v>
      </c>
      <c r="K100" s="74">
        <v>49.331428571428567</v>
      </c>
      <c r="L100" s="74">
        <v>65.798571428571421</v>
      </c>
      <c r="M100" s="74">
        <v>69.658571428571435</v>
      </c>
      <c r="N100" s="74">
        <v>47.275714285714287</v>
      </c>
      <c r="O100" s="74">
        <v>29.785714285714285</v>
      </c>
      <c r="P100" s="74">
        <v>80.321428571428569</v>
      </c>
      <c r="Q100" s="57">
        <v>15374</v>
      </c>
    </row>
    <row r="101" spans="1:17" x14ac:dyDescent="0.35">
      <c r="A101" s="73" t="s">
        <v>615</v>
      </c>
      <c r="B101" s="57">
        <v>398</v>
      </c>
      <c r="C101" s="57">
        <v>437</v>
      </c>
      <c r="D101" s="57">
        <v>10323</v>
      </c>
      <c r="E101" s="4">
        <v>55.942857142857143</v>
      </c>
      <c r="F101" s="4">
        <v>77.228571428571428</v>
      </c>
      <c r="G101" s="74">
        <v>51.782857142857139</v>
      </c>
      <c r="H101" s="74">
        <v>30.868571428571425</v>
      </c>
      <c r="I101" s="74">
        <v>67.374285714285719</v>
      </c>
      <c r="J101" s="74">
        <v>64.511428571428581</v>
      </c>
      <c r="K101" s="74">
        <v>45.464285714285715</v>
      </c>
      <c r="L101" s="74">
        <v>65.789999999999992</v>
      </c>
      <c r="M101" s="74">
        <v>66.25</v>
      </c>
      <c r="N101" s="74">
        <v>44.338571428571427</v>
      </c>
      <c r="O101" s="74">
        <v>28.677142857142854</v>
      </c>
      <c r="P101" s="74">
        <v>77.741428571428585</v>
      </c>
      <c r="Q101" s="57">
        <v>14406</v>
      </c>
    </row>
    <row r="102" spans="1:17" x14ac:dyDescent="0.35">
      <c r="A102" s="73" t="s">
        <v>623</v>
      </c>
      <c r="B102" s="57">
        <v>353</v>
      </c>
      <c r="C102" s="57">
        <v>387</v>
      </c>
      <c r="D102" s="57">
        <v>6651</v>
      </c>
      <c r="E102" s="4">
        <v>57.014285714285712</v>
      </c>
      <c r="F102" s="4">
        <v>80.7</v>
      </c>
      <c r="G102" s="74">
        <v>53.184285714285714</v>
      </c>
      <c r="H102" s="74">
        <v>32.475714285714282</v>
      </c>
      <c r="I102" s="74">
        <v>68.664285714285711</v>
      </c>
      <c r="J102" s="74">
        <v>65.322857142857146</v>
      </c>
      <c r="K102" s="74">
        <v>45.058571428571426</v>
      </c>
      <c r="L102" s="74">
        <v>71.064285714285717</v>
      </c>
      <c r="M102" s="74">
        <v>68.531428571428577</v>
      </c>
      <c r="N102" s="74">
        <v>44.197142857142858</v>
      </c>
      <c r="O102" s="74">
        <v>29.889999999999997</v>
      </c>
      <c r="P102" s="74">
        <v>79.211428571428584</v>
      </c>
      <c r="Q102" s="57">
        <v>14539</v>
      </c>
    </row>
    <row r="103" spans="1:17" x14ac:dyDescent="0.35">
      <c r="A103" s="73" t="s">
        <v>630</v>
      </c>
      <c r="B103" s="57">
        <v>406</v>
      </c>
      <c r="C103" s="57">
        <v>441</v>
      </c>
      <c r="D103" s="57">
        <v>6971</v>
      </c>
      <c r="E103" s="4">
        <v>57.542857142857144</v>
      </c>
      <c r="F103" s="4">
        <v>76.285714285714292</v>
      </c>
      <c r="G103" s="74">
        <v>54.321428571428569</v>
      </c>
      <c r="H103" s="74">
        <v>28.338571428571431</v>
      </c>
      <c r="I103" s="74">
        <v>71.982857142857142</v>
      </c>
      <c r="J103" s="74">
        <v>69.488571428571433</v>
      </c>
      <c r="K103" s="74">
        <v>43.384285714285717</v>
      </c>
      <c r="L103" s="74">
        <v>71.815714285714293</v>
      </c>
      <c r="M103" s="74">
        <v>72.721428571428575</v>
      </c>
      <c r="N103" s="74">
        <v>45.552857142857142</v>
      </c>
      <c r="O103" s="74">
        <v>27.2</v>
      </c>
      <c r="P103" s="74">
        <v>83.748571428571424</v>
      </c>
      <c r="Q103" s="57">
        <v>12117</v>
      </c>
    </row>
    <row r="104" spans="1:17" x14ac:dyDescent="0.35">
      <c r="A104" s="73" t="s">
        <v>637</v>
      </c>
      <c r="B104" s="57">
        <v>405</v>
      </c>
      <c r="C104" s="57">
        <v>443</v>
      </c>
      <c r="D104" s="57">
        <v>7676</v>
      </c>
      <c r="E104" s="4">
        <v>55.728571428571421</v>
      </c>
      <c r="F104" s="4">
        <v>64.328571428571436</v>
      </c>
      <c r="G104" s="74">
        <v>46.897142857142853</v>
      </c>
      <c r="H104" s="74">
        <v>23.080000000000002</v>
      </c>
      <c r="I104" s="74">
        <v>70.417142857142849</v>
      </c>
      <c r="J104" s="74">
        <v>55.372857142857143</v>
      </c>
      <c r="K104" s="74">
        <v>28.31</v>
      </c>
      <c r="L104" s="74">
        <v>68.088571428571427</v>
      </c>
      <c r="M104" s="74">
        <v>63.76</v>
      </c>
      <c r="N104" s="74">
        <v>35.875714285714288</v>
      </c>
      <c r="O104" s="74">
        <v>21.357142857142858</v>
      </c>
      <c r="P104" s="74">
        <v>75.08142857142856</v>
      </c>
      <c r="Q104" s="57">
        <v>8939</v>
      </c>
    </row>
    <row r="105" spans="1:17" x14ac:dyDescent="0.35">
      <c r="A105" s="73" t="s">
        <v>648</v>
      </c>
      <c r="B105" s="57">
        <v>396</v>
      </c>
      <c r="C105" s="57">
        <v>433</v>
      </c>
      <c r="D105" s="57">
        <v>4693</v>
      </c>
      <c r="E105" s="4">
        <v>57.271428571428565</v>
      </c>
      <c r="F105" s="4">
        <v>74.414285714285711</v>
      </c>
      <c r="G105" s="74">
        <v>46.344285714285711</v>
      </c>
      <c r="H105" s="74">
        <v>23.047142857142855</v>
      </c>
      <c r="I105" s="74">
        <v>69.532857142857154</v>
      </c>
      <c r="J105" s="74">
        <v>54.728571428571421</v>
      </c>
      <c r="K105" s="74">
        <v>26.57</v>
      </c>
      <c r="L105" s="74">
        <v>62.44</v>
      </c>
      <c r="M105" s="74">
        <v>66.515714285714282</v>
      </c>
      <c r="N105" s="74">
        <v>34.802857142857142</v>
      </c>
      <c r="O105" s="74">
        <v>22.302857142857142</v>
      </c>
      <c r="P105" s="74">
        <v>75.52</v>
      </c>
      <c r="Q105" s="57">
        <v>7899</v>
      </c>
    </row>
    <row r="106" spans="1:17" x14ac:dyDescent="0.35">
      <c r="A106" s="73" t="s">
        <v>661</v>
      </c>
      <c r="B106" s="57">
        <v>402</v>
      </c>
      <c r="C106" s="57">
        <v>438</v>
      </c>
      <c r="D106" s="57">
        <v>12300</v>
      </c>
      <c r="E106" s="4">
        <v>60.600000000000009</v>
      </c>
      <c r="F106" s="4">
        <v>80.057142857142864</v>
      </c>
      <c r="G106" s="74">
        <v>52.037142857142854</v>
      </c>
      <c r="H106" s="74">
        <v>28.258571428571429</v>
      </c>
      <c r="I106" s="74">
        <v>70.13</v>
      </c>
      <c r="J106" s="74">
        <v>64.424285714285716</v>
      </c>
      <c r="K106" s="74">
        <v>27.035714285714285</v>
      </c>
      <c r="L106" s="74">
        <v>69.161428571428573</v>
      </c>
      <c r="M106" s="74">
        <v>84.974285714285728</v>
      </c>
      <c r="N106" s="74">
        <v>36.67</v>
      </c>
      <c r="O106" s="74">
        <v>25.348571428571429</v>
      </c>
      <c r="P106" s="74">
        <v>85.297142857142845</v>
      </c>
      <c r="Q106" s="57">
        <v>7638</v>
      </c>
    </row>
    <row r="107" spans="1:17" x14ac:dyDescent="0.35">
      <c r="A107" s="73" t="s">
        <v>667</v>
      </c>
      <c r="B107" s="57">
        <v>413</v>
      </c>
      <c r="C107" s="57">
        <v>453</v>
      </c>
      <c r="D107" s="57">
        <v>11314</v>
      </c>
      <c r="E107" s="4">
        <v>63.957142857142848</v>
      </c>
      <c r="F107" s="4">
        <v>84.48571428571428</v>
      </c>
      <c r="G107" s="74">
        <v>59.769999999999996</v>
      </c>
      <c r="H107" s="74">
        <v>34.845714285714287</v>
      </c>
      <c r="I107" s="74">
        <v>71.592857142857142</v>
      </c>
      <c r="J107" s="74">
        <v>75.624285714285719</v>
      </c>
      <c r="K107" s="74">
        <v>31.328571428571422</v>
      </c>
      <c r="L107" s="74">
        <v>81.947142857142836</v>
      </c>
      <c r="M107" s="74">
        <v>102.38428571428571</v>
      </c>
      <c r="N107" s="74">
        <v>41.534285714285716</v>
      </c>
      <c r="O107" s="74">
        <v>30.834285714285716</v>
      </c>
      <c r="P107" s="74">
        <v>94.877142857142857</v>
      </c>
      <c r="Q107" s="57">
        <v>9037</v>
      </c>
    </row>
    <row r="108" spans="1:17" x14ac:dyDescent="0.35">
      <c r="A108" s="73" t="s">
        <v>683</v>
      </c>
      <c r="B108" s="57">
        <v>390</v>
      </c>
      <c r="C108" s="57">
        <v>428</v>
      </c>
      <c r="D108" s="57">
        <v>4569</v>
      </c>
      <c r="E108" s="4">
        <v>65.971428571428575</v>
      </c>
      <c r="F108" s="4">
        <v>85.871428571428581</v>
      </c>
      <c r="G108" s="74">
        <v>58.284285714285716</v>
      </c>
      <c r="H108" s="74">
        <v>33.632857142857141</v>
      </c>
      <c r="I108" s="74">
        <v>69.672857142857154</v>
      </c>
      <c r="J108" s="74">
        <v>79.05285714285715</v>
      </c>
      <c r="K108" s="74">
        <v>39.60857142857143</v>
      </c>
      <c r="L108" s="74">
        <v>68.627142857142857</v>
      </c>
      <c r="M108" s="74">
        <v>95.45</v>
      </c>
      <c r="N108" s="74">
        <v>45.747142857142862</v>
      </c>
      <c r="O108" s="74">
        <v>31.590000000000003</v>
      </c>
      <c r="P108" s="74">
        <v>86.525714285714301</v>
      </c>
      <c r="Q108" s="57">
        <v>10686</v>
      </c>
    </row>
    <row r="109" spans="1:17" x14ac:dyDescent="0.35">
      <c r="A109" s="73" t="s">
        <v>684</v>
      </c>
      <c r="B109" s="57">
        <v>451</v>
      </c>
      <c r="C109" s="57">
        <v>487</v>
      </c>
      <c r="D109" s="57">
        <v>3402</v>
      </c>
      <c r="E109" s="4">
        <v>67.057142857142864</v>
      </c>
      <c r="F109" s="4">
        <v>88.885714285714286</v>
      </c>
      <c r="G109" s="74">
        <v>60.401428571428575</v>
      </c>
      <c r="H109" s="74">
        <v>31.491428571428571</v>
      </c>
      <c r="I109" s="74">
        <v>71.657142857142858</v>
      </c>
      <c r="J109" s="74">
        <v>87.749999999999986</v>
      </c>
      <c r="K109" s="74">
        <v>39.882857142857141</v>
      </c>
      <c r="L109" s="74">
        <v>64.592857142857142</v>
      </c>
      <c r="M109" s="74">
        <v>101.39857142857143</v>
      </c>
      <c r="N109" s="74">
        <v>49.698571428571427</v>
      </c>
      <c r="O109" s="74">
        <v>35.151428571428575</v>
      </c>
      <c r="P109" s="74">
        <v>87.227142857142866</v>
      </c>
      <c r="Q109" s="57">
        <v>13868</v>
      </c>
    </row>
    <row r="110" spans="1:17" x14ac:dyDescent="0.35">
      <c r="A110" s="73" t="s">
        <v>691</v>
      </c>
      <c r="B110" s="57">
        <v>355</v>
      </c>
      <c r="C110" s="57">
        <v>387</v>
      </c>
      <c r="D110" s="57">
        <v>1613</v>
      </c>
      <c r="E110" s="4">
        <v>67.742857142857147</v>
      </c>
      <c r="F110" s="4">
        <v>90.757142857142853</v>
      </c>
      <c r="G110" s="74">
        <v>61.215714285714292</v>
      </c>
      <c r="H110" s="74">
        <v>32.364285714285714</v>
      </c>
      <c r="I110" s="74">
        <v>85.854285714285723</v>
      </c>
      <c r="J110" s="74">
        <v>89.838571428571441</v>
      </c>
      <c r="K110" s="74">
        <v>34.1</v>
      </c>
      <c r="L110" s="74">
        <v>64.687142857142859</v>
      </c>
      <c r="M110" s="74">
        <v>98.591428571428551</v>
      </c>
      <c r="N110" s="74">
        <v>46.411428571428573</v>
      </c>
      <c r="O110" s="74">
        <v>40.502857142857145</v>
      </c>
      <c r="P110" s="74">
        <v>82.13857142857141</v>
      </c>
      <c r="Q110" s="57">
        <v>8878</v>
      </c>
    </row>
    <row r="111" spans="1:17" x14ac:dyDescent="0.35">
      <c r="A111" s="73" t="s">
        <v>692</v>
      </c>
      <c r="B111" s="57">
        <v>375</v>
      </c>
      <c r="C111" s="57">
        <v>415</v>
      </c>
      <c r="D111" s="57">
        <v>757</v>
      </c>
      <c r="E111" s="4">
        <v>68.328571428571422</v>
      </c>
      <c r="F111" s="4">
        <v>95.54285714285713</v>
      </c>
      <c r="G111" s="74">
        <v>47.798571428571435</v>
      </c>
      <c r="H111" s="74">
        <v>30.289999999999996</v>
      </c>
      <c r="I111" s="74">
        <v>67.222857142857137</v>
      </c>
      <c r="J111" s="74">
        <v>57.857142857142847</v>
      </c>
      <c r="K111" s="74">
        <v>27.301428571428573</v>
      </c>
      <c r="L111" s="74">
        <v>61.912857142857142</v>
      </c>
      <c r="M111" s="74">
        <v>68.634285714285724</v>
      </c>
      <c r="N111" s="74">
        <v>34.701428571428572</v>
      </c>
      <c r="O111" s="74">
        <v>36.26</v>
      </c>
      <c r="P111" s="74">
        <v>64.12</v>
      </c>
      <c r="Q111" s="57">
        <v>8691</v>
      </c>
    </row>
    <row r="112" spans="1:17" x14ac:dyDescent="0.35">
      <c r="A112" s="73" t="s">
        <v>700</v>
      </c>
      <c r="B112" s="57">
        <v>363</v>
      </c>
      <c r="C112" s="57">
        <v>401</v>
      </c>
      <c r="D112" s="57">
        <v>2580</v>
      </c>
      <c r="E112" s="4">
        <v>67.571428571428569</v>
      </c>
      <c r="F112" s="4">
        <v>77.714285714285708</v>
      </c>
      <c r="G112" s="74">
        <v>47.621428571428567</v>
      </c>
      <c r="H112" s="74">
        <v>25.69</v>
      </c>
      <c r="I112" s="74">
        <v>65.172857142857126</v>
      </c>
      <c r="J112" s="74">
        <v>55.352857142857147</v>
      </c>
      <c r="K112" s="74">
        <v>25.287142857142857</v>
      </c>
      <c r="L112" s="74">
        <v>81.748571428571424</v>
      </c>
      <c r="M112" s="74">
        <v>61.208571428571418</v>
      </c>
      <c r="N112" s="74">
        <v>35.078571428571429</v>
      </c>
      <c r="O112" s="74">
        <v>32.770000000000003</v>
      </c>
      <c r="P112" s="74">
        <v>67.478571428571428</v>
      </c>
      <c r="Q112" s="57">
        <v>9418</v>
      </c>
    </row>
    <row r="113" spans="1:17" x14ac:dyDescent="0.35">
      <c r="A113" s="73" t="s">
        <v>745</v>
      </c>
      <c r="B113" s="57">
        <v>368</v>
      </c>
      <c r="C113" s="57">
        <v>404</v>
      </c>
      <c r="D113" s="57">
        <v>3942</v>
      </c>
      <c r="E113" s="4">
        <v>64.7</v>
      </c>
      <c r="F113" s="4">
        <v>60.657142857142858</v>
      </c>
      <c r="G113" s="74">
        <v>46.419999999999995</v>
      </c>
      <c r="H113" s="74">
        <v>22.037142857142861</v>
      </c>
      <c r="I113" s="74">
        <v>65.489999999999995</v>
      </c>
      <c r="J113" s="74">
        <v>58.527142857142849</v>
      </c>
      <c r="K113" s="74">
        <v>23.394285714285711</v>
      </c>
      <c r="L113" s="74">
        <v>82.874285714285719</v>
      </c>
      <c r="M113" s="74">
        <v>60.231428571428573</v>
      </c>
      <c r="N113" s="74">
        <v>33.667142857142856</v>
      </c>
      <c r="O113" s="74">
        <v>25.155714285714286</v>
      </c>
      <c r="P113" s="74">
        <v>70.145714285714277</v>
      </c>
      <c r="Q113" s="57">
        <v>6980</v>
      </c>
    </row>
    <row r="114" spans="1:17" x14ac:dyDescent="0.35">
      <c r="A114" s="73" t="s">
        <v>759</v>
      </c>
      <c r="B114" s="57">
        <v>373</v>
      </c>
      <c r="C114" s="57">
        <v>409</v>
      </c>
      <c r="D114" s="57">
        <v>9268</v>
      </c>
      <c r="E114" s="4">
        <v>62.714285714285708</v>
      </c>
      <c r="F114" s="4">
        <v>61.5</v>
      </c>
      <c r="G114" s="74">
        <v>43.970000000000006</v>
      </c>
      <c r="H114" s="74">
        <v>21.407142857142855</v>
      </c>
      <c r="I114" s="74">
        <v>65.647142857142867</v>
      </c>
      <c r="J114" s="74">
        <v>56.402857142857151</v>
      </c>
      <c r="K114" s="74">
        <v>23.085714285714285</v>
      </c>
      <c r="L114" s="74">
        <v>70.114285714285714</v>
      </c>
      <c r="M114" s="74">
        <v>58.177142857142847</v>
      </c>
      <c r="N114" s="74">
        <v>32.227142857142852</v>
      </c>
      <c r="O114" s="74">
        <v>21.904285714285713</v>
      </c>
      <c r="P114" s="74">
        <v>66.864285714285714</v>
      </c>
      <c r="Q114" s="57">
        <v>6088</v>
      </c>
    </row>
    <row r="115" spans="1:17" x14ac:dyDescent="0.35">
      <c r="A115" s="73" t="s">
        <v>766</v>
      </c>
      <c r="B115" s="57">
        <v>402</v>
      </c>
      <c r="C115" s="57">
        <v>437</v>
      </c>
      <c r="D115" s="57">
        <v>10993</v>
      </c>
      <c r="E115" s="4">
        <v>62.51428571428572</v>
      </c>
      <c r="F115" s="4">
        <v>63.100000000000009</v>
      </c>
      <c r="G115" s="74">
        <v>47.13</v>
      </c>
      <c r="H115" s="74">
        <v>22.759999999999998</v>
      </c>
      <c r="I115" s="74">
        <v>66.772857142857148</v>
      </c>
      <c r="J115" s="74">
        <v>57.690000000000005</v>
      </c>
      <c r="K115" s="74">
        <v>23.630000000000003</v>
      </c>
      <c r="L115" s="74">
        <v>93.935714285714283</v>
      </c>
      <c r="M115" s="74">
        <v>58.861428571428576</v>
      </c>
      <c r="N115" s="74">
        <v>32.22571428571429</v>
      </c>
      <c r="O115" s="74">
        <v>19.091428571428573</v>
      </c>
      <c r="P115" s="74">
        <v>68.957142857142856</v>
      </c>
      <c r="Q115" s="57">
        <v>6034</v>
      </c>
    </row>
    <row r="116" spans="1:17" x14ac:dyDescent="0.35">
      <c r="A116" s="73" t="s">
        <v>776</v>
      </c>
      <c r="B116" s="57">
        <v>351</v>
      </c>
      <c r="C116" s="57">
        <v>391</v>
      </c>
      <c r="D116" s="57">
        <v>4465</v>
      </c>
      <c r="E116" s="4">
        <v>63.199999999999996</v>
      </c>
      <c r="F116" s="4">
        <v>65.471428571428561</v>
      </c>
      <c r="G116" s="74">
        <v>49.412857142857142</v>
      </c>
      <c r="H116" s="74">
        <v>23.077142857142857</v>
      </c>
      <c r="I116" s="74">
        <v>69.385714285714286</v>
      </c>
      <c r="J116" s="74">
        <v>60.878571428571426</v>
      </c>
      <c r="K116" s="74">
        <v>24.065714285714282</v>
      </c>
      <c r="L116" s="74">
        <v>98.285714285714292</v>
      </c>
      <c r="M116" s="74">
        <v>61.772857142857141</v>
      </c>
      <c r="N116" s="74">
        <v>33.832857142857144</v>
      </c>
      <c r="O116" s="74">
        <v>20.30857142857143</v>
      </c>
      <c r="P116" s="74">
        <v>75.464285714285708</v>
      </c>
      <c r="Q116" s="57">
        <v>5969</v>
      </c>
    </row>
    <row r="117" spans="1:17" x14ac:dyDescent="0.35">
      <c r="A117" s="73" t="s">
        <v>789</v>
      </c>
      <c r="B117" s="57">
        <v>383</v>
      </c>
      <c r="C117" s="57">
        <v>420</v>
      </c>
      <c r="D117" s="57">
        <v>7300</v>
      </c>
      <c r="E117" s="4">
        <v>63.914285714285711</v>
      </c>
      <c r="F117" s="4">
        <v>65.957142857142856</v>
      </c>
      <c r="G117" s="74">
        <v>46.42</v>
      </c>
      <c r="H117" s="74">
        <v>23.641428571428573</v>
      </c>
      <c r="I117" s="74">
        <v>69.934285714285707</v>
      </c>
      <c r="J117" s="74">
        <v>58.89142857142857</v>
      </c>
      <c r="K117" s="74">
        <v>24.451428571428576</v>
      </c>
      <c r="L117" s="74">
        <v>74.277142857142849</v>
      </c>
      <c r="M117" s="74">
        <v>62.27571428571428</v>
      </c>
      <c r="N117" s="74">
        <v>33.835714285714282</v>
      </c>
      <c r="O117" s="74">
        <v>18.528571428571432</v>
      </c>
      <c r="P117" s="74">
        <v>72.068571428571417</v>
      </c>
      <c r="Q117" s="57">
        <v>6044</v>
      </c>
    </row>
    <row r="118" spans="1:17" x14ac:dyDescent="0.35">
      <c r="A118" s="73" t="s">
        <v>795</v>
      </c>
      <c r="B118" s="57">
        <v>455</v>
      </c>
      <c r="C118" s="57">
        <v>494</v>
      </c>
      <c r="D118" s="57">
        <v>5743</v>
      </c>
      <c r="E118" s="4">
        <v>65.028571428571439</v>
      </c>
      <c r="F118" s="4">
        <v>70.871428571428581</v>
      </c>
      <c r="G118" s="74">
        <v>45.382857142857141</v>
      </c>
      <c r="H118" s="74">
        <v>22.859999999999996</v>
      </c>
      <c r="I118" s="74">
        <v>69.427142857142854</v>
      </c>
      <c r="J118" s="74">
        <v>56.984285714285711</v>
      </c>
      <c r="K118" s="74">
        <v>25.355714285714289</v>
      </c>
      <c r="L118" s="74">
        <v>69.39</v>
      </c>
      <c r="M118" s="74">
        <v>60.019999999999996</v>
      </c>
      <c r="N118" s="74">
        <v>34.480000000000004</v>
      </c>
      <c r="O118" s="74">
        <v>18.23142857142857</v>
      </c>
      <c r="P118" s="74">
        <v>69.251428571428576</v>
      </c>
      <c r="Q118" s="57">
        <v>6037</v>
      </c>
    </row>
    <row r="119" spans="1:17" x14ac:dyDescent="0.35">
      <c r="A119" s="73" t="s">
        <v>816</v>
      </c>
      <c r="B119" s="57">
        <v>409</v>
      </c>
      <c r="C119" s="57">
        <v>452</v>
      </c>
      <c r="D119" s="57">
        <v>5098</v>
      </c>
      <c r="E119" s="4">
        <v>65.599999999999994</v>
      </c>
      <c r="F119" s="4">
        <v>72.914285714285725</v>
      </c>
      <c r="G119" s="74">
        <v>46.222857142857144</v>
      </c>
      <c r="H119" s="74">
        <v>24.031428571428574</v>
      </c>
      <c r="I119" s="74">
        <v>67.548571428571421</v>
      </c>
      <c r="J119" s="74">
        <v>58.36</v>
      </c>
      <c r="K119" s="74">
        <v>25.491428571428575</v>
      </c>
      <c r="L119" s="74">
        <v>77.262857142857129</v>
      </c>
      <c r="M119" s="74">
        <v>58.702857142857134</v>
      </c>
      <c r="N119" s="74">
        <v>34.935714285714283</v>
      </c>
      <c r="O119" s="74">
        <v>19.82</v>
      </c>
      <c r="P119" s="74">
        <v>73.01428571428572</v>
      </c>
      <c r="Q119" s="57">
        <v>6331</v>
      </c>
    </row>
    <row r="120" spans="1:17" x14ac:dyDescent="0.35">
      <c r="A120" s="73" t="s">
        <v>820</v>
      </c>
      <c r="B120" s="57">
        <v>434</v>
      </c>
      <c r="C120" s="57">
        <v>479</v>
      </c>
      <c r="D120" s="57">
        <v>5728</v>
      </c>
      <c r="E120" s="4">
        <v>68.828571428571436</v>
      </c>
      <c r="F120" s="4">
        <v>80.414285714285711</v>
      </c>
      <c r="G120" s="74">
        <v>49.671428571428571</v>
      </c>
      <c r="H120" s="74">
        <v>27.495714285714289</v>
      </c>
      <c r="I120" s="74">
        <v>70.601428571428571</v>
      </c>
      <c r="J120" s="74">
        <v>61.748571428571431</v>
      </c>
      <c r="K120" s="74">
        <v>26.774285714285714</v>
      </c>
      <c r="L120" s="74">
        <v>83.44142857142856</v>
      </c>
      <c r="M120" s="74">
        <v>64.772857142857148</v>
      </c>
      <c r="N120" s="74">
        <v>37.64</v>
      </c>
      <c r="O120" s="74">
        <v>21.229999999999997</v>
      </c>
      <c r="P120" s="74">
        <v>78.88</v>
      </c>
      <c r="Q120" s="57">
        <v>6592</v>
      </c>
    </row>
    <row r="121" spans="1:17" x14ac:dyDescent="0.35">
      <c r="A121" s="73" t="s">
        <v>828</v>
      </c>
      <c r="B121" s="57">
        <v>365</v>
      </c>
      <c r="C121" s="57">
        <v>402</v>
      </c>
      <c r="D121" s="57">
        <v>5318</v>
      </c>
      <c r="E121" s="4">
        <v>72.685714285714297</v>
      </c>
      <c r="F121" s="4">
        <v>89.342857142857127</v>
      </c>
      <c r="G121" s="74">
        <v>47.525714285714294</v>
      </c>
      <c r="H121" s="74">
        <v>26.501428571428569</v>
      </c>
      <c r="I121" s="74">
        <v>71.320000000000007</v>
      </c>
      <c r="J121" s="74">
        <v>61.724285714285713</v>
      </c>
      <c r="K121" s="74">
        <v>26.580000000000002</v>
      </c>
      <c r="L121" s="74">
        <v>70.750000000000014</v>
      </c>
      <c r="M121" s="74">
        <v>62.851428571428578</v>
      </c>
      <c r="N121" s="74">
        <v>38.005714285714291</v>
      </c>
      <c r="O121" s="74">
        <v>19.841428571428569</v>
      </c>
      <c r="P121" s="74">
        <v>76.422857142857154</v>
      </c>
      <c r="Q121" s="57">
        <v>6484</v>
      </c>
    </row>
    <row r="122" spans="1:17" x14ac:dyDescent="0.35">
      <c r="A122" s="73" t="s">
        <v>838</v>
      </c>
      <c r="B122" s="57">
        <v>438</v>
      </c>
      <c r="C122" s="57">
        <v>477</v>
      </c>
      <c r="D122" s="57">
        <v>2938</v>
      </c>
      <c r="E122" s="4">
        <v>76.685714285714297</v>
      </c>
      <c r="F122" s="4">
        <v>96.98571428571428</v>
      </c>
      <c r="G122" s="74">
        <v>47.031428571428577</v>
      </c>
      <c r="H122" s="74">
        <v>39.432857142857145</v>
      </c>
      <c r="I122" s="74">
        <v>70.611428571428561</v>
      </c>
      <c r="J122" s="74">
        <v>62.405714285714282</v>
      </c>
      <c r="K122" s="74">
        <v>26.772857142857141</v>
      </c>
      <c r="L122" s="74">
        <v>68.714285714285737</v>
      </c>
      <c r="M122" s="74">
        <v>59.595714285714287</v>
      </c>
      <c r="N122" s="74">
        <v>38.035714285714285</v>
      </c>
      <c r="O122" s="74">
        <v>20.854285714285716</v>
      </c>
      <c r="P122" s="74">
        <v>73.522857142857134</v>
      </c>
      <c r="Q122" s="57">
        <v>6979</v>
      </c>
    </row>
    <row r="123" spans="1:17" x14ac:dyDescent="0.35">
      <c r="A123" s="73" t="s">
        <v>845</v>
      </c>
      <c r="B123" s="57">
        <v>421</v>
      </c>
      <c r="C123" s="57">
        <v>461</v>
      </c>
      <c r="D123" s="57">
        <v>5123</v>
      </c>
      <c r="E123" s="4">
        <v>80.342857142857142</v>
      </c>
      <c r="F123" s="4">
        <v>102.48571428571429</v>
      </c>
      <c r="G123" s="74">
        <v>47.37</v>
      </c>
      <c r="H123" s="74">
        <v>28.328571428571429</v>
      </c>
      <c r="I123" s="74">
        <v>69.938571428571422</v>
      </c>
      <c r="J123" s="74">
        <v>62.748571428571431</v>
      </c>
      <c r="K123" s="74">
        <v>27.368571428571425</v>
      </c>
      <c r="L123" s="74">
        <v>74.21142857142857</v>
      </c>
      <c r="M123" s="74">
        <v>59.257142857142867</v>
      </c>
      <c r="N123" s="74">
        <v>38.384285714285717</v>
      </c>
      <c r="O123" s="74">
        <v>20.43</v>
      </c>
      <c r="P123" s="74">
        <v>76.195714285714288</v>
      </c>
      <c r="Q123" s="57">
        <v>7101</v>
      </c>
    </row>
    <row r="124" spans="1:17" x14ac:dyDescent="0.35">
      <c r="A124" s="73" t="s">
        <v>846</v>
      </c>
      <c r="B124" s="57">
        <v>399</v>
      </c>
      <c r="C124" s="57">
        <v>439</v>
      </c>
      <c r="D124" s="57">
        <v>4579</v>
      </c>
      <c r="E124" s="4">
        <v>85.314285714285703</v>
      </c>
      <c r="F124" s="4">
        <v>109.3142857142857</v>
      </c>
      <c r="G124" s="74">
        <v>50.735714285714288</v>
      </c>
      <c r="H124" s="74">
        <v>29.887142857142855</v>
      </c>
      <c r="I124" s="74">
        <v>73.98</v>
      </c>
      <c r="J124" s="74">
        <v>63.562857142857148</v>
      </c>
      <c r="K124" s="74">
        <v>28.774285714285714</v>
      </c>
      <c r="L124" s="74">
        <v>84.651428571428582</v>
      </c>
      <c r="M124" s="74">
        <v>61.542857142857144</v>
      </c>
      <c r="N124" s="74">
        <v>41.952857142857134</v>
      </c>
      <c r="O124" s="74">
        <v>22.071428571428566</v>
      </c>
      <c r="P124" s="74">
        <v>79.504285714285714</v>
      </c>
      <c r="Q124" s="57">
        <v>7477</v>
      </c>
    </row>
    <row r="125" spans="1:17" x14ac:dyDescent="0.35">
      <c r="A125" s="73" t="s">
        <v>854</v>
      </c>
      <c r="B125" s="57">
        <v>361</v>
      </c>
      <c r="C125" s="57">
        <v>396</v>
      </c>
      <c r="D125" s="57">
        <v>1590</v>
      </c>
      <c r="E125" s="4">
        <v>87.971428571428561</v>
      </c>
      <c r="F125" s="4">
        <v>101.54285714285716</v>
      </c>
      <c r="G125" s="74">
        <v>49.55</v>
      </c>
      <c r="H125" s="74">
        <v>31.048571428571428</v>
      </c>
      <c r="I125" s="74">
        <v>70.772857142857148</v>
      </c>
      <c r="J125" s="74">
        <v>59.484285714285711</v>
      </c>
      <c r="K125" s="74">
        <v>28.815714285714282</v>
      </c>
      <c r="L125" s="74">
        <v>86.462857142857132</v>
      </c>
      <c r="M125" s="74">
        <v>58.381428571428572</v>
      </c>
      <c r="N125" s="74">
        <v>41.704285714285717</v>
      </c>
      <c r="O125" s="74">
        <v>21.604285714285712</v>
      </c>
      <c r="P125" s="74">
        <v>77.087142857142837</v>
      </c>
      <c r="Q125" s="57">
        <v>7558</v>
      </c>
    </row>
    <row r="126" spans="1:17" x14ac:dyDescent="0.35">
      <c r="A126" s="73" t="s">
        <v>862</v>
      </c>
      <c r="B126" s="57">
        <v>409</v>
      </c>
      <c r="C126" s="57">
        <v>448</v>
      </c>
      <c r="D126" s="57">
        <v>4002</v>
      </c>
      <c r="E126" s="4">
        <v>89.657142857142858</v>
      </c>
      <c r="F126" s="4">
        <v>103.91428571428571</v>
      </c>
      <c r="G126" s="74">
        <v>50.888571428571431</v>
      </c>
      <c r="H126" s="74">
        <v>30.671428571428571</v>
      </c>
      <c r="I126" s="74">
        <v>67.905714285714296</v>
      </c>
      <c r="J126" s="74">
        <v>73.34714285714287</v>
      </c>
      <c r="K126" s="74">
        <v>34.04</v>
      </c>
      <c r="L126" s="74">
        <v>73.357142857142861</v>
      </c>
      <c r="M126" s="74">
        <v>67.26428571428572</v>
      </c>
      <c r="N126" s="74">
        <v>44.42285714285714</v>
      </c>
      <c r="O126" s="74">
        <v>20.737142857142857</v>
      </c>
      <c r="P126" s="74">
        <v>80.955714285714279</v>
      </c>
      <c r="Q126" s="57">
        <v>7889</v>
      </c>
    </row>
    <row r="127" spans="1:17" x14ac:dyDescent="0.35">
      <c r="A127" s="73" t="s">
        <v>870</v>
      </c>
      <c r="B127" s="57">
        <v>422</v>
      </c>
      <c r="C127" s="57">
        <v>461</v>
      </c>
      <c r="D127" s="57">
        <v>3546</v>
      </c>
      <c r="E127" s="4">
        <v>93.528571428571425</v>
      </c>
      <c r="F127" s="4">
        <v>126.38571428571429</v>
      </c>
      <c r="G127" s="74">
        <v>51.634285714285717</v>
      </c>
      <c r="H127" s="74">
        <v>29.694285714285716</v>
      </c>
      <c r="I127" s="74">
        <v>67.125714285714281</v>
      </c>
      <c r="J127" s="74">
        <v>75.782857142857139</v>
      </c>
      <c r="K127" s="74">
        <v>39.004285714285707</v>
      </c>
      <c r="L127" s="74">
        <v>69.61</v>
      </c>
      <c r="M127" s="74">
        <v>69.040000000000006</v>
      </c>
      <c r="N127" s="74">
        <v>46.427142857142847</v>
      </c>
      <c r="O127" s="74">
        <v>20.195714285714285</v>
      </c>
      <c r="P127" s="74">
        <v>79.09714285714287</v>
      </c>
      <c r="Q127" s="57">
        <v>7678</v>
      </c>
    </row>
    <row r="128" spans="1:17" x14ac:dyDescent="0.35">
      <c r="A128" s="73" t="s">
        <v>875</v>
      </c>
      <c r="B128" s="57">
        <v>414</v>
      </c>
      <c r="C128" s="57">
        <v>449</v>
      </c>
      <c r="D128" s="57">
        <v>3537</v>
      </c>
      <c r="E128" s="4">
        <v>98.7</v>
      </c>
      <c r="F128" s="4">
        <v>137.91428571428571</v>
      </c>
      <c r="G128" s="74">
        <v>53.752857142857145</v>
      </c>
      <c r="H128" s="74">
        <v>31.838571428571431</v>
      </c>
      <c r="I128" s="74">
        <v>68.817142857142855</v>
      </c>
      <c r="J128" s="74">
        <v>76.38</v>
      </c>
      <c r="K128" s="74">
        <v>39.442857142857143</v>
      </c>
      <c r="L128" s="74">
        <v>73.38000000000001</v>
      </c>
      <c r="M128" s="74">
        <v>70.459999999999994</v>
      </c>
      <c r="N128" s="74">
        <v>48.104285714285716</v>
      </c>
      <c r="O128" s="74">
        <v>22.591428571428569</v>
      </c>
      <c r="P128" s="74">
        <v>82.972857142857137</v>
      </c>
      <c r="Q128" s="57">
        <v>7976</v>
      </c>
    </row>
    <row r="129" spans="1:17" x14ac:dyDescent="0.35">
      <c r="A129" s="73" t="s">
        <v>881</v>
      </c>
      <c r="B129" s="57">
        <v>408</v>
      </c>
      <c r="C129" s="57">
        <v>442</v>
      </c>
      <c r="D129" s="57">
        <v>4599</v>
      </c>
      <c r="E129" s="4">
        <v>102.60000000000001</v>
      </c>
      <c r="F129" s="4">
        <v>132.64285714285714</v>
      </c>
      <c r="G129" s="74">
        <v>56.51428571428572</v>
      </c>
      <c r="H129" s="74">
        <v>35.054285714285712</v>
      </c>
      <c r="I129" s="74">
        <v>69.168571428571425</v>
      </c>
      <c r="J129" s="74">
        <v>72.647142857142867</v>
      </c>
      <c r="K129" s="74">
        <v>41.427142857142861</v>
      </c>
      <c r="L129" s="74">
        <v>75.218571428571423</v>
      </c>
      <c r="M129" s="74">
        <v>73.754285714285714</v>
      </c>
      <c r="N129" s="74">
        <v>48.781428571428577</v>
      </c>
      <c r="O129" s="74">
        <v>25.494285714285713</v>
      </c>
      <c r="P129" s="74">
        <v>84.435714285714283</v>
      </c>
      <c r="Q129" s="57">
        <v>7993</v>
      </c>
    </row>
    <row r="130" spans="1:17" x14ac:dyDescent="0.35">
      <c r="A130" s="73" t="s">
        <v>888</v>
      </c>
      <c r="B130" s="57">
        <v>418</v>
      </c>
      <c r="C130" s="57">
        <v>458</v>
      </c>
      <c r="D130" s="57">
        <v>5868</v>
      </c>
      <c r="E130" s="4">
        <v>107.12857142857142</v>
      </c>
      <c r="F130" s="4">
        <v>141.77142857142857</v>
      </c>
      <c r="G130" s="74">
        <v>56.101428571428571</v>
      </c>
      <c r="H130" s="74">
        <v>33.408571428571427</v>
      </c>
      <c r="I130" s="74">
        <v>67.271428571428572</v>
      </c>
      <c r="J130" s="74">
        <v>74.794285714285706</v>
      </c>
      <c r="K130" s="74">
        <v>40.018571428571427</v>
      </c>
      <c r="L130" s="74">
        <v>69.507142857142853</v>
      </c>
      <c r="M130" s="74">
        <v>71.071428571428569</v>
      </c>
      <c r="N130" s="74">
        <v>48.777142857142856</v>
      </c>
      <c r="O130" s="74">
        <v>27.501428571428569</v>
      </c>
      <c r="P130" s="74">
        <v>83.941428571428574</v>
      </c>
      <c r="Q130" s="57">
        <v>8179</v>
      </c>
    </row>
    <row r="131" spans="1:17" x14ac:dyDescent="0.35">
      <c r="A131" s="73" t="s">
        <v>894</v>
      </c>
      <c r="B131" s="57">
        <v>402</v>
      </c>
      <c r="C131" s="57">
        <v>441</v>
      </c>
      <c r="D131" s="57">
        <v>2115</v>
      </c>
      <c r="E131" s="4">
        <v>111.04285714285716</v>
      </c>
      <c r="F131" s="4">
        <v>143.55714285714285</v>
      </c>
      <c r="G131" s="74">
        <v>54.489999999999995</v>
      </c>
      <c r="H131" s="74">
        <v>34.955714285714279</v>
      </c>
      <c r="I131" s="74">
        <v>65.11</v>
      </c>
      <c r="J131" s="74">
        <v>73.868571428571428</v>
      </c>
      <c r="K131" s="74">
        <v>45.388571428571431</v>
      </c>
      <c r="L131" s="74">
        <v>60.532857142857146</v>
      </c>
      <c r="M131" s="74">
        <v>65.387142857142862</v>
      </c>
      <c r="N131" s="74">
        <v>50.688571428571429</v>
      </c>
      <c r="O131" s="74">
        <v>28.927142857142858</v>
      </c>
      <c r="P131" s="74">
        <v>77.454285714285703</v>
      </c>
      <c r="Q131" s="57">
        <v>9995</v>
      </c>
    </row>
    <row r="132" spans="1:17" x14ac:dyDescent="0.35">
      <c r="A132" s="73" t="s">
        <v>905</v>
      </c>
      <c r="B132" s="57">
        <v>410</v>
      </c>
      <c r="C132" s="57">
        <v>450</v>
      </c>
      <c r="D132" s="57">
        <v>4789</v>
      </c>
      <c r="E132" s="4">
        <v>114.14285714285714</v>
      </c>
      <c r="F132" s="4">
        <v>144.35714285714286</v>
      </c>
      <c r="G132" s="74">
        <v>56.932857142857138</v>
      </c>
      <c r="H132" s="74">
        <v>40.881428571428565</v>
      </c>
      <c r="I132" s="74">
        <v>64.899999999999991</v>
      </c>
      <c r="J132" s="74">
        <v>78.455714285714294</v>
      </c>
      <c r="K132" s="74">
        <v>52.728571428571435</v>
      </c>
      <c r="L132" s="74">
        <v>63.022857142857141</v>
      </c>
      <c r="M132" s="74">
        <v>66.7</v>
      </c>
      <c r="N132" s="74">
        <v>54.371428571428574</v>
      </c>
      <c r="O132" s="74">
        <v>33.60857142857143</v>
      </c>
      <c r="P132" s="74">
        <v>77.7</v>
      </c>
      <c r="Q132" s="57">
        <v>11929</v>
      </c>
    </row>
    <row r="133" spans="1:17" x14ac:dyDescent="0.35">
      <c r="A133" s="73" t="s">
        <v>906</v>
      </c>
      <c r="B133" s="57">
        <v>437</v>
      </c>
      <c r="C133" s="57">
        <v>481</v>
      </c>
      <c r="D133" s="57">
        <v>1783</v>
      </c>
      <c r="E133" s="4">
        <v>117.78571428571429</v>
      </c>
      <c r="F133" s="4">
        <v>150.87142857142857</v>
      </c>
      <c r="G133" s="74">
        <v>61.725714285714282</v>
      </c>
      <c r="H133" s="74">
        <v>50.6</v>
      </c>
      <c r="I133" s="74">
        <v>70.459999999999994</v>
      </c>
      <c r="J133" s="74">
        <v>84.217142857142861</v>
      </c>
      <c r="K133" s="74">
        <v>62.292857142857144</v>
      </c>
      <c r="L133" s="74">
        <v>62.595714285714287</v>
      </c>
      <c r="M133" s="74">
        <v>72.405714285714282</v>
      </c>
      <c r="N133" s="74">
        <v>59.58428571428572</v>
      </c>
      <c r="O133" s="74">
        <v>40.734285714285711</v>
      </c>
      <c r="P133" s="74">
        <v>83.40428571428572</v>
      </c>
      <c r="Q133" s="57">
        <v>13437</v>
      </c>
    </row>
    <row r="134" spans="1:17" x14ac:dyDescent="0.35">
      <c r="A134" s="73" t="s">
        <v>911</v>
      </c>
      <c r="B134" s="57">
        <v>450</v>
      </c>
      <c r="C134" s="57">
        <v>501</v>
      </c>
      <c r="D134" s="57">
        <v>2994</v>
      </c>
      <c r="E134" s="4">
        <v>118.78571428571429</v>
      </c>
      <c r="F134" s="4">
        <v>139.52857142857144</v>
      </c>
      <c r="G134" s="74">
        <v>59.449999999999996</v>
      </c>
      <c r="H134" s="74">
        <v>44.934285714285714</v>
      </c>
      <c r="I134" s="74">
        <v>69.53857142857143</v>
      </c>
      <c r="J134" s="74">
        <v>84.091428571428565</v>
      </c>
      <c r="K134" s="74">
        <v>57.807142857142857</v>
      </c>
      <c r="L134" s="74">
        <v>59.104285714285716</v>
      </c>
      <c r="M134" s="74">
        <v>71.128571428571419</v>
      </c>
      <c r="N134" s="74">
        <v>57.297142857142866</v>
      </c>
      <c r="O134" s="74">
        <v>40.082857142857144</v>
      </c>
      <c r="P134" s="74">
        <v>82.801428571428573</v>
      </c>
      <c r="Q134" s="57">
        <v>12844</v>
      </c>
    </row>
    <row r="135" spans="1:17" x14ac:dyDescent="0.35">
      <c r="A135" s="73" t="s">
        <v>984</v>
      </c>
      <c r="B135" s="57">
        <v>437</v>
      </c>
      <c r="C135" s="57">
        <v>484</v>
      </c>
      <c r="D135" s="57">
        <v>1248</v>
      </c>
      <c r="E135" s="4">
        <v>120.38571428571427</v>
      </c>
      <c r="F135" s="4">
        <v>149.1</v>
      </c>
      <c r="G135" s="74">
        <v>58.215714285714284</v>
      </c>
      <c r="H135" s="74">
        <v>42.535714285714285</v>
      </c>
      <c r="I135" s="74">
        <v>68.514285714285705</v>
      </c>
      <c r="J135" s="74">
        <v>82.295714285714297</v>
      </c>
      <c r="K135" s="74">
        <v>57.388571428571431</v>
      </c>
      <c r="L135" s="74">
        <v>56.942857142857143</v>
      </c>
      <c r="M135" s="74">
        <v>68.765714285714282</v>
      </c>
      <c r="N135" s="74">
        <v>57.744285714285716</v>
      </c>
      <c r="O135" s="74">
        <v>40.335714285714289</v>
      </c>
      <c r="P135" s="74">
        <v>80.259999999999991</v>
      </c>
      <c r="Q135" s="57">
        <v>13444</v>
      </c>
    </row>
    <row r="136" spans="1:17" x14ac:dyDescent="0.35">
      <c r="A136" s="73" t="s">
        <v>985</v>
      </c>
      <c r="B136" s="57">
        <v>430</v>
      </c>
      <c r="C136" s="57">
        <v>479</v>
      </c>
      <c r="D136" s="57">
        <v>1558</v>
      </c>
      <c r="E136" s="4">
        <v>122.61428571428571</v>
      </c>
      <c r="F136" s="4">
        <v>150.41428571428574</v>
      </c>
      <c r="G136" s="74">
        <v>58.804285714285712</v>
      </c>
      <c r="H136" s="74">
        <v>45.128571428571426</v>
      </c>
      <c r="I136" s="74">
        <v>66.234285714285718</v>
      </c>
      <c r="J136" s="74">
        <v>80.899999999999991</v>
      </c>
      <c r="K136" s="74">
        <v>57.260000000000005</v>
      </c>
      <c r="L136" s="74">
        <v>57.53142857142857</v>
      </c>
      <c r="M136" s="74">
        <v>70.668571428571425</v>
      </c>
      <c r="N136" s="74">
        <v>56.812857142857133</v>
      </c>
      <c r="O136" s="74">
        <v>41.838571428571427</v>
      </c>
      <c r="P136" s="74">
        <v>79.11999999999999</v>
      </c>
      <c r="Q136" s="57">
        <v>13793</v>
      </c>
    </row>
    <row r="137" spans="1:17" x14ac:dyDescent="0.35">
      <c r="A137" s="73" t="s">
        <v>986</v>
      </c>
      <c r="B137" s="57">
        <v>431</v>
      </c>
      <c r="C137" s="57">
        <v>484</v>
      </c>
      <c r="D137" s="57">
        <v>6292</v>
      </c>
      <c r="E137" s="4">
        <v>123.37142857142855</v>
      </c>
      <c r="F137" s="4">
        <v>149.78571428571428</v>
      </c>
      <c r="G137" s="74">
        <v>62.962857142857146</v>
      </c>
      <c r="H137" s="74">
        <v>63.289999999999985</v>
      </c>
      <c r="I137" s="74">
        <v>68.021428571428572</v>
      </c>
      <c r="J137" s="74">
        <v>86.71</v>
      </c>
      <c r="K137" s="74">
        <v>60.788571428571423</v>
      </c>
      <c r="L137" s="74">
        <v>66.852857142857133</v>
      </c>
      <c r="M137" s="74">
        <v>71.695714285714288</v>
      </c>
      <c r="N137" s="74">
        <v>61.91142857142858</v>
      </c>
      <c r="O137" s="74">
        <v>48.25</v>
      </c>
      <c r="P137" s="74">
        <v>82.11</v>
      </c>
      <c r="Q137" s="57">
        <v>14880</v>
      </c>
    </row>
    <row r="138" spans="1:17" x14ac:dyDescent="0.35">
      <c r="A138" s="73" t="s">
        <v>987</v>
      </c>
      <c r="B138" s="57">
        <v>415</v>
      </c>
      <c r="C138" s="57">
        <v>467</v>
      </c>
      <c r="D138" s="57">
        <v>1689</v>
      </c>
      <c r="E138" s="4">
        <v>125.11428571428571</v>
      </c>
      <c r="F138" s="4">
        <v>149.01428571428573</v>
      </c>
      <c r="G138" s="74">
        <v>65.38</v>
      </c>
      <c r="H138" s="74">
        <v>63.205714285714286</v>
      </c>
      <c r="I138" s="74">
        <v>70.820000000000007</v>
      </c>
      <c r="J138" s="74">
        <v>90.55857142857144</v>
      </c>
      <c r="K138" s="74">
        <v>64.235714285714295</v>
      </c>
      <c r="L138" s="74">
        <v>65.412857142857149</v>
      </c>
      <c r="M138" s="74">
        <v>74.164285714285711</v>
      </c>
      <c r="N138" s="74">
        <v>64.45714285714287</v>
      </c>
      <c r="O138" s="74">
        <v>54.302857142857135</v>
      </c>
      <c r="P138" s="74">
        <v>86.240000000000009</v>
      </c>
      <c r="Q138" s="57">
        <v>16146</v>
      </c>
    </row>
    <row r="139" spans="1:17" x14ac:dyDescent="0.35">
      <c r="A139" s="73" t="s">
        <v>988</v>
      </c>
      <c r="B139" s="57">
        <v>442</v>
      </c>
      <c r="C139" s="57">
        <v>502</v>
      </c>
      <c r="D139" s="57">
        <v>4809</v>
      </c>
      <c r="E139" s="4">
        <v>127.22857142857141</v>
      </c>
      <c r="F139" s="4">
        <v>151.68571428571428</v>
      </c>
      <c r="G139" s="74">
        <v>65.508571428571429</v>
      </c>
      <c r="H139" s="74">
        <v>54.84142857142858</v>
      </c>
      <c r="I139" s="74">
        <v>71.945714285714288</v>
      </c>
      <c r="J139" s="74">
        <v>90.238571428571433</v>
      </c>
      <c r="K139" s="74">
        <v>67.885714285714286</v>
      </c>
      <c r="L139" s="74">
        <v>57.998571428571424</v>
      </c>
      <c r="M139" s="74">
        <v>71.374285714285719</v>
      </c>
      <c r="N139" s="74">
        <v>66.415714285714287</v>
      </c>
      <c r="O139" s="74">
        <v>60.732857142857135</v>
      </c>
      <c r="P139" s="74">
        <v>82.688571428571436</v>
      </c>
      <c r="Q139" s="57">
        <v>17194</v>
      </c>
    </row>
    <row r="140" spans="1:17" x14ac:dyDescent="0.35">
      <c r="A140" s="73" t="s">
        <v>989</v>
      </c>
      <c r="B140" s="57">
        <v>429</v>
      </c>
      <c r="C140" s="57">
        <v>488</v>
      </c>
      <c r="D140" s="57">
        <v>3437</v>
      </c>
      <c r="E140" s="4">
        <v>130.42857142857142</v>
      </c>
      <c r="F140" s="4">
        <v>156.72857142857143</v>
      </c>
      <c r="G140" s="74">
        <v>67.925714285714292</v>
      </c>
      <c r="H140" s="74">
        <v>52.717142857142854</v>
      </c>
      <c r="I140" s="74">
        <v>75.255714285714291</v>
      </c>
      <c r="J140" s="74">
        <v>94.945714285714274</v>
      </c>
      <c r="K140" s="74">
        <v>72.458571428571432</v>
      </c>
      <c r="L140" s="74">
        <v>55.711428571428577</v>
      </c>
      <c r="M140" s="74">
        <v>72.911428571428573</v>
      </c>
      <c r="N140" s="74">
        <v>70.965714285714284</v>
      </c>
      <c r="O140" s="74">
        <v>64.835714285714289</v>
      </c>
      <c r="P140" s="74">
        <v>85.110000000000014</v>
      </c>
      <c r="Q140" s="57">
        <v>20142</v>
      </c>
    </row>
    <row r="141" spans="1:17" x14ac:dyDescent="0.35">
      <c r="A141" s="73" t="s">
        <v>990</v>
      </c>
      <c r="B141" s="57">
        <v>446</v>
      </c>
      <c r="C141" s="57">
        <v>507</v>
      </c>
      <c r="D141" s="57">
        <v>1603</v>
      </c>
      <c r="E141" s="4">
        <v>133.77142857142854</v>
      </c>
      <c r="F141" s="4">
        <v>160.95714285714286</v>
      </c>
      <c r="G141" s="74">
        <v>72.064285714285717</v>
      </c>
      <c r="H141" s="74">
        <v>58.705714285714286</v>
      </c>
      <c r="I141" s="74">
        <v>74.448571428571427</v>
      </c>
      <c r="J141" s="74">
        <v>101.6242857142857</v>
      </c>
      <c r="K141" s="74">
        <v>77.488571428571419</v>
      </c>
      <c r="L141" s="74">
        <v>62.984285714285711</v>
      </c>
      <c r="M141" s="74">
        <v>75.907142857142844</v>
      </c>
      <c r="N141" s="74">
        <v>73.040000000000006</v>
      </c>
      <c r="O141" s="74">
        <v>71.044285714285721</v>
      </c>
      <c r="P141" s="74">
        <v>90.955714285714294</v>
      </c>
      <c r="Q141" s="57">
        <v>20505</v>
      </c>
    </row>
    <row r="142" spans="1:17" x14ac:dyDescent="0.35">
      <c r="A142" s="73" t="s">
        <v>991</v>
      </c>
      <c r="B142" s="57">
        <v>413</v>
      </c>
      <c r="C142" s="57">
        <v>472</v>
      </c>
      <c r="D142" s="57">
        <v>1624</v>
      </c>
      <c r="E142" s="4">
        <v>134.77142857142857</v>
      </c>
      <c r="F142" s="4">
        <v>159.05714285714288</v>
      </c>
      <c r="G142" s="74">
        <v>76.955714285714294</v>
      </c>
      <c r="H142" s="74">
        <v>65.482857142857128</v>
      </c>
      <c r="I142" s="74">
        <v>76.755714285714291</v>
      </c>
      <c r="J142" s="74">
        <v>108.69857142857143</v>
      </c>
      <c r="K142" s="74">
        <v>83.738571428571433</v>
      </c>
      <c r="L142" s="74">
        <v>70.015714285714282</v>
      </c>
      <c r="M142" s="74">
        <v>79.858571428571423</v>
      </c>
      <c r="N142" s="74">
        <v>76.328571428571422</v>
      </c>
      <c r="O142" s="74">
        <v>79.244285714285709</v>
      </c>
      <c r="P142" s="74">
        <v>94.36</v>
      </c>
      <c r="Q142" s="57">
        <v>21775</v>
      </c>
    </row>
    <row r="143" spans="1:17" x14ac:dyDescent="0.35">
      <c r="A143" s="73" t="s">
        <v>992</v>
      </c>
      <c r="B143" s="57">
        <v>455</v>
      </c>
      <c r="C143" s="57">
        <v>513</v>
      </c>
      <c r="D143" s="57">
        <v>2252</v>
      </c>
      <c r="E143" s="4">
        <v>137.70000000000002</v>
      </c>
      <c r="F143" s="4">
        <v>161.59999999999997</v>
      </c>
      <c r="G143" s="74">
        <v>77.155714285714268</v>
      </c>
      <c r="H143" s="74">
        <v>67.940000000000012</v>
      </c>
      <c r="I143" s="74">
        <v>77.071428571428569</v>
      </c>
      <c r="J143" s="74">
        <v>109.86999999999999</v>
      </c>
      <c r="K143" s="74">
        <v>86.590000000000018</v>
      </c>
      <c r="L143" s="74">
        <v>62.618571428571435</v>
      </c>
      <c r="M143" s="74">
        <v>78</v>
      </c>
      <c r="N143" s="74">
        <v>77.341428571428565</v>
      </c>
      <c r="O143" s="74">
        <v>83.710000000000008</v>
      </c>
      <c r="P143" s="74">
        <v>94.875714285714281</v>
      </c>
      <c r="Q143" s="57">
        <v>22061</v>
      </c>
    </row>
    <row r="144" spans="1:17" x14ac:dyDescent="0.35">
      <c r="A144" s="73" t="s">
        <v>1000</v>
      </c>
      <c r="B144" s="57">
        <v>427</v>
      </c>
      <c r="C144" s="57">
        <v>488</v>
      </c>
      <c r="D144" s="57">
        <v>3211</v>
      </c>
      <c r="E144" s="4">
        <v>140.42857142857142</v>
      </c>
      <c r="F144" s="4">
        <v>164.25714285714284</v>
      </c>
      <c r="G144" s="74">
        <v>77.582857142857151</v>
      </c>
      <c r="H144" s="74">
        <v>67.59714285714287</v>
      </c>
      <c r="I144" s="74">
        <v>76.86</v>
      </c>
      <c r="J144" s="74">
        <v>112.05714285714286</v>
      </c>
      <c r="K144" s="74">
        <v>88.745714285714271</v>
      </c>
      <c r="L144" s="74">
        <v>63.535714285714278</v>
      </c>
      <c r="M144" s="74">
        <v>75.284285714285716</v>
      </c>
      <c r="N144" s="74">
        <v>77.281428571428577</v>
      </c>
      <c r="O144" s="74">
        <v>84.652857142857144</v>
      </c>
      <c r="P144" s="74">
        <v>90.192857142857136</v>
      </c>
      <c r="Q144" s="57">
        <v>22793</v>
      </c>
    </row>
    <row r="145" spans="1:17" x14ac:dyDescent="0.35">
      <c r="A145" s="73" t="s">
        <v>1008</v>
      </c>
      <c r="B145" s="57">
        <v>444</v>
      </c>
      <c r="C145" s="57">
        <v>504</v>
      </c>
      <c r="D145" s="57">
        <v>1925</v>
      </c>
      <c r="E145" s="4">
        <v>142.34285714285713</v>
      </c>
      <c r="F145" s="4">
        <v>166.31428571428572</v>
      </c>
      <c r="G145" s="74">
        <v>79.955714285714279</v>
      </c>
      <c r="H145" s="74">
        <v>68.714285714285708</v>
      </c>
      <c r="I145" s="74">
        <v>76.592857142857142</v>
      </c>
      <c r="J145" s="74">
        <v>117.00857142857141</v>
      </c>
      <c r="K145" s="74">
        <v>90.251428571428576</v>
      </c>
      <c r="L145" s="74">
        <v>68.389999999999986</v>
      </c>
      <c r="M145" s="74">
        <v>78.23</v>
      </c>
      <c r="N145" s="74">
        <v>77.612857142857152</v>
      </c>
      <c r="O145" s="74">
        <v>86.09</v>
      </c>
      <c r="P145" s="74">
        <v>91.217142857142861</v>
      </c>
      <c r="Q145" s="57">
        <v>23835</v>
      </c>
    </row>
    <row r="146" spans="1:17" x14ac:dyDescent="0.35">
      <c r="A146" s="73" t="s">
        <v>1019</v>
      </c>
      <c r="B146" s="57">
        <v>414</v>
      </c>
      <c r="C146" s="57">
        <v>480</v>
      </c>
      <c r="D146" s="57">
        <v>2704</v>
      </c>
      <c r="E146" s="4">
        <v>142.64285714285714</v>
      </c>
      <c r="F146" s="4">
        <v>164.74285714285716</v>
      </c>
      <c r="G146" s="74">
        <v>82.352857142857147</v>
      </c>
      <c r="H146" s="74">
        <v>69.305714285714288</v>
      </c>
      <c r="I146" s="74">
        <v>76.734285714285718</v>
      </c>
      <c r="J146" s="74">
        <v>118.70000000000002</v>
      </c>
      <c r="K146" s="74">
        <v>90.052857142857121</v>
      </c>
      <c r="L146" s="74">
        <v>78.627142857142871</v>
      </c>
      <c r="M146" s="74">
        <v>82.544285714285721</v>
      </c>
      <c r="N146" s="74">
        <v>78.424285714285716</v>
      </c>
      <c r="O146" s="74">
        <v>82.23</v>
      </c>
      <c r="P146" s="74">
        <v>95.487142857142871</v>
      </c>
      <c r="Q146" s="57">
        <v>25122</v>
      </c>
    </row>
    <row r="147" spans="1:17" x14ac:dyDescent="0.35">
      <c r="A147" s="73" t="s">
        <v>1027</v>
      </c>
      <c r="B147" s="57">
        <v>434</v>
      </c>
      <c r="C147" s="57">
        <v>493</v>
      </c>
      <c r="D147" s="57">
        <v>3499</v>
      </c>
      <c r="E147" s="4">
        <v>142.01428571428571</v>
      </c>
      <c r="F147" s="4">
        <v>159.14285714285714</v>
      </c>
      <c r="G147" s="74">
        <v>77.71142857142857</v>
      </c>
      <c r="H147" s="74">
        <v>62.985714285714288</v>
      </c>
      <c r="I147" s="74">
        <v>75.350000000000009</v>
      </c>
      <c r="J147" s="74">
        <v>111.12285714285713</v>
      </c>
      <c r="K147" s="74">
        <v>81.539999999999992</v>
      </c>
      <c r="L147" s="74">
        <v>71.028571428571439</v>
      </c>
      <c r="M147" s="74">
        <v>76.417142857142849</v>
      </c>
      <c r="N147" s="74">
        <v>73.534285714285701</v>
      </c>
      <c r="O147" s="74">
        <v>67.481428571428566</v>
      </c>
      <c r="P147" s="74">
        <v>89.712857142857146</v>
      </c>
      <c r="Q147" s="57">
        <v>25053</v>
      </c>
    </row>
    <row r="148" spans="1:17" x14ac:dyDescent="0.35">
      <c r="A148" s="73" t="s">
        <v>1032</v>
      </c>
      <c r="B148" s="57">
        <v>428</v>
      </c>
      <c r="C148" s="57">
        <v>483</v>
      </c>
      <c r="D148" s="57">
        <v>1547</v>
      </c>
      <c r="E148" s="4">
        <v>145.30000000000001</v>
      </c>
      <c r="F148" s="4">
        <v>176.48571428571429</v>
      </c>
      <c r="G148" s="74">
        <v>74.7</v>
      </c>
      <c r="H148" s="74">
        <v>59.985714285714288</v>
      </c>
      <c r="I148" s="74">
        <v>73.081428571428575</v>
      </c>
      <c r="J148" s="74">
        <v>105.74285714285715</v>
      </c>
      <c r="K148" s="74">
        <v>80.422857142857126</v>
      </c>
      <c r="L148" s="74">
        <v>71.661428571428573</v>
      </c>
      <c r="M148" s="74">
        <v>74.912857142857163</v>
      </c>
      <c r="N148" s="74">
        <v>71.712857142857146</v>
      </c>
      <c r="O148" s="74">
        <v>63.562857142857141</v>
      </c>
      <c r="P148" s="74">
        <v>86.464285714285708</v>
      </c>
      <c r="Q148" s="57">
        <v>25153</v>
      </c>
    </row>
    <row r="149" spans="1:17" x14ac:dyDescent="0.35">
      <c r="A149" s="73" t="s">
        <v>1042</v>
      </c>
      <c r="B149" s="57">
        <v>403</v>
      </c>
      <c r="C149" s="57">
        <v>462</v>
      </c>
      <c r="D149" s="57">
        <v>1357</v>
      </c>
      <c r="E149" s="4">
        <v>148.48571428571429</v>
      </c>
      <c r="F149" s="4">
        <v>183.75714285714284</v>
      </c>
      <c r="G149" s="74">
        <v>75.844285714285704</v>
      </c>
      <c r="H149" s="74">
        <v>62.92</v>
      </c>
      <c r="I149" s="74">
        <v>72.28857142857143</v>
      </c>
      <c r="J149" s="74">
        <v>102.10571428571428</v>
      </c>
      <c r="K149" s="74">
        <v>80.04285714285713</v>
      </c>
      <c r="L149" s="74">
        <v>74.467142857142861</v>
      </c>
      <c r="M149" s="74">
        <v>76.988571428571419</v>
      </c>
      <c r="N149" s="74">
        <v>71.838571428571427</v>
      </c>
      <c r="O149" s="74">
        <v>66.855714285714285</v>
      </c>
      <c r="P149" s="74">
        <v>84.294285714285706</v>
      </c>
      <c r="Q149" s="57">
        <v>25260</v>
      </c>
    </row>
    <row r="150" spans="1:17" x14ac:dyDescent="0.35">
      <c r="A150" s="73" t="s">
        <v>1054</v>
      </c>
      <c r="B150" s="57">
        <v>426</v>
      </c>
      <c r="C150" s="57">
        <v>475</v>
      </c>
      <c r="D150" s="57">
        <v>4351</v>
      </c>
      <c r="E150" s="4">
        <v>150.27142857142854</v>
      </c>
      <c r="F150" s="4">
        <v>181.9</v>
      </c>
      <c r="G150" s="74">
        <v>78.224285714285699</v>
      </c>
      <c r="H150" s="74">
        <v>70.682857142857145</v>
      </c>
      <c r="I150" s="74">
        <v>73.394285714285715</v>
      </c>
      <c r="J150" s="74">
        <v>101.30428571428571</v>
      </c>
      <c r="K150" s="74">
        <v>79.064285714285717</v>
      </c>
      <c r="L150" s="74">
        <v>86.665714285714287</v>
      </c>
      <c r="M150" s="74">
        <v>80.924285714285716</v>
      </c>
      <c r="N150" s="74">
        <v>73.851428571428571</v>
      </c>
      <c r="O150" s="74">
        <v>65.248571428571424</v>
      </c>
      <c r="P150" s="74">
        <v>86.878571428571419</v>
      </c>
      <c r="Q150" s="57">
        <v>24935</v>
      </c>
    </row>
    <row r="151" spans="1:17" x14ac:dyDescent="0.35">
      <c r="A151" s="73" t="s">
        <v>1055</v>
      </c>
      <c r="B151" s="57">
        <v>428</v>
      </c>
      <c r="C151" s="57">
        <v>482</v>
      </c>
      <c r="D151" s="57">
        <v>2460</v>
      </c>
      <c r="E151" s="4">
        <v>152.37142857142857</v>
      </c>
      <c r="F151" s="4">
        <v>185.38571428571427</v>
      </c>
      <c r="G151" s="74">
        <v>78.321428571428569</v>
      </c>
      <c r="H151" s="74">
        <v>68.705714285714294</v>
      </c>
      <c r="I151" s="74">
        <v>74.231428571428566</v>
      </c>
      <c r="J151" s="74">
        <v>95.897142857142853</v>
      </c>
      <c r="K151" s="74">
        <v>77.218571428571423</v>
      </c>
      <c r="L151" s="74">
        <v>87.644285714285715</v>
      </c>
      <c r="M151" s="74">
        <v>82.885714285714286</v>
      </c>
      <c r="N151" s="74">
        <v>71.419999999999987</v>
      </c>
      <c r="O151" s="74">
        <v>64.98</v>
      </c>
      <c r="P151" s="74">
        <v>88.76</v>
      </c>
      <c r="Q151" s="57">
        <v>24938</v>
      </c>
    </row>
    <row r="152" spans="1:17" x14ac:dyDescent="0.35">
      <c r="A152" s="73" t="s">
        <v>1062</v>
      </c>
      <c r="B152" s="57">
        <v>429</v>
      </c>
      <c r="C152" s="57">
        <v>478</v>
      </c>
      <c r="D152" s="57">
        <v>4328</v>
      </c>
      <c r="E152" s="4">
        <v>154.94285714285715</v>
      </c>
      <c r="F152" s="4">
        <v>188.22857142857146</v>
      </c>
      <c r="G152" s="74">
        <v>75.552857142857164</v>
      </c>
      <c r="H152" s="74">
        <v>65.685714285714283</v>
      </c>
      <c r="I152" s="74">
        <v>72.927142857142854</v>
      </c>
      <c r="J152" s="74">
        <v>93.815714285714279</v>
      </c>
      <c r="K152" s="74">
        <v>76.665714285714301</v>
      </c>
      <c r="L152" s="74">
        <v>76.977142857142852</v>
      </c>
      <c r="M152" s="74">
        <v>78.617142857142866</v>
      </c>
      <c r="N152" s="74">
        <v>69.642857142857139</v>
      </c>
      <c r="O152" s="74">
        <v>65.302857142857135</v>
      </c>
      <c r="P152" s="74">
        <v>86.238571428571419</v>
      </c>
      <c r="Q152" s="57">
        <v>25375</v>
      </c>
    </row>
    <row r="153" spans="1:17" x14ac:dyDescent="0.35">
      <c r="A153" s="73" t="s">
        <v>1069</v>
      </c>
      <c r="B153" s="57">
        <v>397</v>
      </c>
      <c r="C153" s="57">
        <v>450</v>
      </c>
      <c r="D153" s="57">
        <v>1835</v>
      </c>
      <c r="E153" s="4">
        <v>155.94285714285712</v>
      </c>
      <c r="F153" s="4">
        <v>187.65714285714284</v>
      </c>
      <c r="G153" s="74">
        <v>76.128571428571419</v>
      </c>
      <c r="H153" s="74">
        <v>68.705714285714294</v>
      </c>
      <c r="I153" s="74">
        <v>72.637142857142848</v>
      </c>
      <c r="J153" s="74">
        <v>88.932857142857159</v>
      </c>
      <c r="K153" s="74">
        <v>76.528571428571439</v>
      </c>
      <c r="L153" s="74">
        <v>74.054285714285712</v>
      </c>
      <c r="M153" s="74">
        <v>79.054285714285712</v>
      </c>
      <c r="N153" s="74">
        <v>70.107142857142861</v>
      </c>
      <c r="O153" s="74">
        <v>69.42</v>
      </c>
      <c r="P153" s="74">
        <v>82.612857142857152</v>
      </c>
      <c r="Q153" s="57">
        <v>25578</v>
      </c>
    </row>
    <row r="154" spans="1:17" x14ac:dyDescent="0.35">
      <c r="A154" s="73" t="s">
        <v>1075</v>
      </c>
      <c r="B154" s="57">
        <v>415</v>
      </c>
      <c r="C154" s="57">
        <v>467</v>
      </c>
      <c r="D154" s="57">
        <v>2525</v>
      </c>
      <c r="E154" s="4">
        <v>157.55714285714285</v>
      </c>
      <c r="F154" s="4">
        <v>185.41428571428568</v>
      </c>
      <c r="G154" s="74">
        <v>82.611428571428561</v>
      </c>
      <c r="H154" s="74">
        <v>76.982857142857142</v>
      </c>
      <c r="I154" s="74">
        <v>74.225714285714275</v>
      </c>
      <c r="J154" s="74">
        <v>90.38428571428571</v>
      </c>
      <c r="K154" s="74">
        <v>80.678571428571431</v>
      </c>
      <c r="L154" s="74">
        <v>82.027142857142863</v>
      </c>
      <c r="M154" s="74">
        <v>84.424285714285702</v>
      </c>
      <c r="N154" s="74">
        <v>73.082857142857151</v>
      </c>
      <c r="O154" s="74">
        <v>74.351428571428571</v>
      </c>
      <c r="P154" s="74">
        <v>85.032857142857125</v>
      </c>
      <c r="Q154" s="57">
        <v>25663</v>
      </c>
    </row>
    <row r="155" spans="1:17" x14ac:dyDescent="0.35">
      <c r="A155" s="73" t="s">
        <v>1080</v>
      </c>
      <c r="B155" s="57">
        <v>406</v>
      </c>
      <c r="C155" s="57">
        <v>454</v>
      </c>
      <c r="D155" s="57">
        <v>2199</v>
      </c>
      <c r="E155" s="4">
        <v>158.44285714285712</v>
      </c>
      <c r="F155" s="4">
        <v>185.08571428571426</v>
      </c>
      <c r="G155" s="74">
        <v>82.384285714285724</v>
      </c>
      <c r="H155" s="74">
        <v>70.400000000000006</v>
      </c>
      <c r="I155" s="74">
        <v>74.617142857142852</v>
      </c>
      <c r="J155" s="74">
        <v>88.172857142857126</v>
      </c>
      <c r="K155" s="74">
        <v>75.688571428571422</v>
      </c>
      <c r="L155" s="74">
        <v>83.721428571428575</v>
      </c>
      <c r="M155" s="74">
        <v>83.645714285714277</v>
      </c>
      <c r="N155" s="74">
        <v>72.429999999999993</v>
      </c>
      <c r="O155" s="74">
        <v>69.335714285714275</v>
      </c>
      <c r="P155" s="74">
        <v>87.077142857142846</v>
      </c>
      <c r="Q155" s="57">
        <v>24203</v>
      </c>
    </row>
    <row r="156" spans="1:17" x14ac:dyDescent="0.35">
      <c r="A156" s="73" t="s">
        <v>1087</v>
      </c>
      <c r="B156" s="57">
        <v>449</v>
      </c>
      <c r="C156" s="57">
        <v>491</v>
      </c>
      <c r="D156" s="57">
        <v>1764</v>
      </c>
      <c r="E156" s="4">
        <v>158.31428571428572</v>
      </c>
      <c r="F156" s="4">
        <v>184.18571428571428</v>
      </c>
      <c r="G156" s="74">
        <v>79.101428571428556</v>
      </c>
      <c r="H156" s="74">
        <v>67.59</v>
      </c>
      <c r="I156" s="74">
        <v>72.917142857142849</v>
      </c>
      <c r="J156" s="74">
        <v>87.232857142857142</v>
      </c>
      <c r="K156" s="74">
        <v>73.107142857142861</v>
      </c>
      <c r="L156" s="74">
        <v>76.717142857142861</v>
      </c>
      <c r="M156" s="74">
        <v>82.071428571428569</v>
      </c>
      <c r="N156" s="74">
        <v>69.187142857142859</v>
      </c>
      <c r="O156" s="74">
        <v>63.931428571428569</v>
      </c>
      <c r="P156" s="74">
        <v>85.528571428571439</v>
      </c>
      <c r="Q156" s="57">
        <v>22989</v>
      </c>
    </row>
    <row r="157" spans="1:17" x14ac:dyDescent="0.35">
      <c r="A157" s="73" t="s">
        <v>1103</v>
      </c>
      <c r="B157" s="57">
        <v>422</v>
      </c>
      <c r="C157" s="57">
        <v>470</v>
      </c>
      <c r="D157" s="57">
        <v>1516</v>
      </c>
      <c r="E157" s="4">
        <v>159.40000000000003</v>
      </c>
      <c r="F157" s="4">
        <v>184.52857142857144</v>
      </c>
      <c r="G157" s="74">
        <v>79.11</v>
      </c>
      <c r="H157" s="74">
        <v>67.265714285714282</v>
      </c>
      <c r="I157" s="74">
        <v>71.892857142857139</v>
      </c>
      <c r="J157" s="74">
        <v>86.29</v>
      </c>
      <c r="K157" s="74">
        <v>73.818571428571431</v>
      </c>
      <c r="L157" s="74">
        <v>72.069999999999993</v>
      </c>
      <c r="M157" s="74">
        <v>84.289999999999992</v>
      </c>
      <c r="N157" s="74">
        <v>68.785714285714292</v>
      </c>
      <c r="O157" s="74">
        <v>62.258571428571422</v>
      </c>
      <c r="P157" s="74">
        <v>83.80857142857144</v>
      </c>
      <c r="Q157" s="57">
        <v>22873</v>
      </c>
    </row>
    <row r="158" spans="1:17" x14ac:dyDescent="0.35">
      <c r="A158" s="73" t="s">
        <v>1104</v>
      </c>
      <c r="B158" s="57">
        <v>397</v>
      </c>
      <c r="C158" s="57">
        <v>440</v>
      </c>
      <c r="D158" s="57">
        <v>5145</v>
      </c>
      <c r="E158" s="4">
        <v>161.15714285714284</v>
      </c>
      <c r="F158" s="4">
        <v>180.15714285714287</v>
      </c>
      <c r="G158" s="74">
        <v>83.071428571428569</v>
      </c>
      <c r="H158" s="74">
        <v>71.528571428571425</v>
      </c>
      <c r="I158" s="74">
        <v>71.707142857142856</v>
      </c>
      <c r="J158" s="74">
        <v>93.177142857142854</v>
      </c>
      <c r="K158" s="74">
        <v>72.86571428571429</v>
      </c>
      <c r="L158" s="74">
        <v>72.34</v>
      </c>
      <c r="M158" s="74">
        <v>100.23142857142855</v>
      </c>
      <c r="N158" s="74">
        <v>69.377142857142857</v>
      </c>
      <c r="O158" s="74">
        <v>60.151428571428575</v>
      </c>
      <c r="P158" s="74">
        <v>91.964285714285708</v>
      </c>
      <c r="Q158" s="57">
        <v>22366</v>
      </c>
    </row>
    <row r="159" spans="1:17" x14ac:dyDescent="0.35">
      <c r="A159" s="73" t="s">
        <v>1105</v>
      </c>
      <c r="B159" s="57">
        <v>445</v>
      </c>
      <c r="C159" s="57">
        <v>493</v>
      </c>
      <c r="D159" s="57">
        <v>2629</v>
      </c>
      <c r="E159" s="4">
        <v>161.07142857142858</v>
      </c>
      <c r="F159" s="4">
        <v>174.45714285714283</v>
      </c>
      <c r="G159" s="74">
        <v>88.851428571428571</v>
      </c>
      <c r="H159" s="74">
        <v>72.632857142857148</v>
      </c>
      <c r="I159" s="74">
        <v>74.531428571428577</v>
      </c>
      <c r="J159" s="74">
        <v>102.64</v>
      </c>
      <c r="K159" s="74">
        <v>72.387142857142862</v>
      </c>
      <c r="L159" s="74">
        <v>86.612857142857138</v>
      </c>
      <c r="M159" s="74">
        <v>114.73142857142855</v>
      </c>
      <c r="N159" s="74">
        <v>70.397142857142853</v>
      </c>
      <c r="O159" s="74">
        <v>56.788571428571423</v>
      </c>
      <c r="P159" s="74">
        <v>99.344285714285704</v>
      </c>
      <c r="Q159" s="57">
        <v>22625</v>
      </c>
    </row>
    <row r="160" spans="1:17" x14ac:dyDescent="0.35">
      <c r="A160" s="73" t="s">
        <v>1114</v>
      </c>
      <c r="B160" s="57">
        <v>437</v>
      </c>
      <c r="C160" s="57">
        <v>483</v>
      </c>
      <c r="D160" s="57">
        <v>1106</v>
      </c>
      <c r="E160" s="4">
        <v>159.19999999999999</v>
      </c>
      <c r="F160" s="4">
        <v>171.71428571428572</v>
      </c>
      <c r="G160" s="74">
        <v>81.527142857142849</v>
      </c>
      <c r="H160" s="74">
        <v>62.662857142857142</v>
      </c>
      <c r="I160" s="74">
        <v>73.948571428571427</v>
      </c>
      <c r="J160" s="74">
        <v>102.96428571428571</v>
      </c>
      <c r="K160" s="74">
        <v>71.208571428571432</v>
      </c>
      <c r="L160" s="74">
        <v>74.501428571428576</v>
      </c>
      <c r="M160" s="74">
        <v>96.704285714285717</v>
      </c>
      <c r="N160" s="74">
        <v>68.601428571428571</v>
      </c>
      <c r="O160" s="74">
        <v>49.681428571428569</v>
      </c>
      <c r="P160" s="74">
        <v>86.59142857142858</v>
      </c>
      <c r="Q160" s="57">
        <v>23108</v>
      </c>
    </row>
    <row r="161" spans="1:17" x14ac:dyDescent="0.35">
      <c r="A161" s="73" t="s">
        <v>1131</v>
      </c>
      <c r="B161" s="57">
        <v>424</v>
      </c>
      <c r="C161" s="57">
        <v>470</v>
      </c>
      <c r="D161" s="57">
        <v>597</v>
      </c>
      <c r="E161" s="4">
        <v>157.17142857142858</v>
      </c>
      <c r="F161" s="4">
        <v>165.65714285714284</v>
      </c>
      <c r="G161" s="74">
        <v>78.91857142857144</v>
      </c>
      <c r="H161" s="74">
        <v>64.078571428571422</v>
      </c>
      <c r="I161" s="74">
        <v>74.492857142857133</v>
      </c>
      <c r="J161" s="74">
        <v>114.75142857142858</v>
      </c>
      <c r="K161" s="74">
        <v>68.738571428571433</v>
      </c>
      <c r="L161" s="74">
        <v>68.445714285714288</v>
      </c>
      <c r="M161" s="74">
        <v>102.31142857142858</v>
      </c>
      <c r="N161" s="74">
        <v>68.165714285714287</v>
      </c>
      <c r="O161" s="74">
        <v>52.519999999999996</v>
      </c>
      <c r="P161" s="74">
        <v>83.61999999999999</v>
      </c>
      <c r="Q161" s="57">
        <v>25920</v>
      </c>
    </row>
    <row r="162" spans="1:17" x14ac:dyDescent="0.35">
      <c r="A162" s="73" t="s">
        <v>1132</v>
      </c>
      <c r="B162" s="57">
        <v>390</v>
      </c>
      <c r="C162" s="57">
        <v>434</v>
      </c>
      <c r="D162" s="57">
        <v>3035</v>
      </c>
      <c r="E162" s="4">
        <v>154.34285714285716</v>
      </c>
      <c r="F162" s="4">
        <v>159.29999999999998</v>
      </c>
      <c r="G162" s="74">
        <v>85.825714285714284</v>
      </c>
      <c r="H162" s="74">
        <v>70.821428571428569</v>
      </c>
      <c r="I162" s="74">
        <v>86.724285714285699</v>
      </c>
      <c r="J162" s="74">
        <v>131.18571428571428</v>
      </c>
      <c r="K162" s="74">
        <v>66.251428571428576</v>
      </c>
      <c r="L162" s="74">
        <v>71.878571428571419</v>
      </c>
      <c r="M162" s="74">
        <v>120.12857142857145</v>
      </c>
      <c r="N162" s="74">
        <v>68.8</v>
      </c>
      <c r="O162" s="74">
        <v>60.777142857142849</v>
      </c>
      <c r="P162" s="74">
        <v>88.304285714285712</v>
      </c>
      <c r="Q162" s="57">
        <v>21954</v>
      </c>
    </row>
    <row r="163" spans="1:17" x14ac:dyDescent="0.35">
      <c r="A163" s="73" t="s">
        <v>1190</v>
      </c>
      <c r="B163" s="57">
        <v>347</v>
      </c>
      <c r="C163" s="57">
        <v>386</v>
      </c>
      <c r="D163" s="57">
        <v>342</v>
      </c>
      <c r="E163" s="4">
        <v>152.55714285714288</v>
      </c>
      <c r="F163" s="4">
        <v>151.41428571428574</v>
      </c>
      <c r="G163" s="74">
        <v>76.481428571428552</v>
      </c>
      <c r="H163" s="74">
        <v>72.92</v>
      </c>
      <c r="I163" s="74">
        <v>74.02000000000001</v>
      </c>
      <c r="J163" s="74">
        <v>107.15428571428571</v>
      </c>
      <c r="K163" s="74">
        <v>64.828571428571436</v>
      </c>
      <c r="L163" s="74">
        <v>60.841428571428573</v>
      </c>
      <c r="M163" s="74">
        <v>96.778571428571425</v>
      </c>
      <c r="N163" s="74">
        <v>60.091428571428573</v>
      </c>
      <c r="O163" s="74">
        <v>68.918571428571425</v>
      </c>
      <c r="P163" s="74">
        <v>73.501428571428576</v>
      </c>
      <c r="Q163" s="57">
        <v>22478</v>
      </c>
    </row>
    <row r="164" spans="1:17" x14ac:dyDescent="0.35">
      <c r="A164" s="73" t="s">
        <v>1191</v>
      </c>
      <c r="B164" s="57">
        <v>408</v>
      </c>
      <c r="C164" s="57">
        <v>456</v>
      </c>
      <c r="D164" s="57">
        <v>1179</v>
      </c>
      <c r="E164" s="4">
        <v>149.05714285714285</v>
      </c>
      <c r="F164" s="4">
        <v>135.24285714285713</v>
      </c>
      <c r="G164" s="74">
        <v>74.91</v>
      </c>
      <c r="H164" s="74">
        <v>63.977142857142859</v>
      </c>
      <c r="I164" s="74">
        <v>69.605714285714285</v>
      </c>
      <c r="J164" s="74">
        <v>100.49000000000001</v>
      </c>
      <c r="K164" s="74">
        <v>63.617142857142859</v>
      </c>
      <c r="L164" s="74">
        <v>75.667142857142863</v>
      </c>
      <c r="M164" s="74">
        <v>78.877142857142857</v>
      </c>
      <c r="N164" s="74">
        <v>61</v>
      </c>
      <c r="O164" s="74">
        <v>72.694285714285712</v>
      </c>
      <c r="P164" s="74">
        <v>75.759999999999991</v>
      </c>
      <c r="Q164" s="57">
        <v>23301</v>
      </c>
    </row>
    <row r="165" spans="1:17" x14ac:dyDescent="0.35">
      <c r="A165" s="73" t="s">
        <v>1204</v>
      </c>
      <c r="B165" s="57">
        <v>451</v>
      </c>
      <c r="C165" s="57">
        <v>491</v>
      </c>
      <c r="D165" s="57">
        <v>2711</v>
      </c>
      <c r="E165" s="4">
        <v>149.82857142857145</v>
      </c>
      <c r="F165" s="4">
        <v>160.85714285714286</v>
      </c>
      <c r="G165" s="74">
        <v>71.064285714285717</v>
      </c>
      <c r="H165" s="74">
        <v>54.062857142857141</v>
      </c>
      <c r="I165" s="74">
        <v>68.041428571428568</v>
      </c>
      <c r="J165" s="74">
        <v>87.161428571428573</v>
      </c>
      <c r="K165" s="74">
        <v>54.794285714285714</v>
      </c>
      <c r="L165" s="74">
        <v>79.862857142857138</v>
      </c>
      <c r="M165" s="74">
        <v>72.077142857142846</v>
      </c>
      <c r="N165" s="74">
        <v>60.111428571428576</v>
      </c>
      <c r="O165" s="74">
        <v>56.965714285714284</v>
      </c>
      <c r="P165" s="74">
        <v>77.519999999999982</v>
      </c>
      <c r="Q165" s="57">
        <v>17100</v>
      </c>
    </row>
    <row r="166" spans="1:17" x14ac:dyDescent="0.35">
      <c r="A166" s="73" t="s">
        <v>1222</v>
      </c>
      <c r="B166" s="57">
        <v>437</v>
      </c>
      <c r="C166" s="57">
        <v>483</v>
      </c>
      <c r="D166" s="57">
        <v>2277</v>
      </c>
      <c r="E166" s="4">
        <v>152.38571428571427</v>
      </c>
      <c r="F166" s="4">
        <v>169.95714285714286</v>
      </c>
      <c r="G166" s="74">
        <v>70.198571428571427</v>
      </c>
      <c r="H166" s="74">
        <v>58.055714285714281</v>
      </c>
      <c r="I166" s="74">
        <v>68.55285714285715</v>
      </c>
      <c r="J166" s="74">
        <v>81.082857142857151</v>
      </c>
      <c r="K166" s="74">
        <v>58.222857142857144</v>
      </c>
      <c r="L166" s="74">
        <v>79.334285714285713</v>
      </c>
      <c r="M166" s="74">
        <v>67.621428571428581</v>
      </c>
      <c r="N166" s="74">
        <v>61.157142857142858</v>
      </c>
      <c r="O166" s="74">
        <v>54.892857142857146</v>
      </c>
      <c r="P166" s="74">
        <v>76.601428571428571</v>
      </c>
      <c r="Q166" s="57">
        <v>16798</v>
      </c>
    </row>
    <row r="167" spans="1:17" x14ac:dyDescent="0.35">
      <c r="A167" s="73" t="s">
        <v>1223</v>
      </c>
      <c r="B167" s="57">
        <v>402</v>
      </c>
      <c r="C167" s="57">
        <v>443</v>
      </c>
      <c r="D167" s="57">
        <v>2559</v>
      </c>
      <c r="E167" s="4">
        <v>155</v>
      </c>
      <c r="F167" s="4">
        <v>171.6142857142857</v>
      </c>
      <c r="G167" s="74">
        <v>76.242857142857133</v>
      </c>
      <c r="H167" s="74">
        <v>65.52</v>
      </c>
      <c r="I167" s="74">
        <v>69.38</v>
      </c>
      <c r="J167" s="74">
        <v>79.851428571428571</v>
      </c>
      <c r="K167" s="74">
        <v>63.044285714285714</v>
      </c>
      <c r="L167" s="74">
        <v>96.241428571428585</v>
      </c>
      <c r="M167" s="74">
        <v>68.432857142857145</v>
      </c>
      <c r="N167" s="74">
        <v>63.282857142857146</v>
      </c>
      <c r="O167" s="74">
        <v>57.094285714285711</v>
      </c>
      <c r="P167" s="74">
        <v>77.25</v>
      </c>
      <c r="Q167" s="57">
        <v>16643</v>
      </c>
    </row>
    <row r="168" spans="1:17" x14ac:dyDescent="0.35">
      <c r="A168" s="73" t="s">
        <v>1228</v>
      </c>
      <c r="B168" s="57">
        <v>415</v>
      </c>
      <c r="C168" s="57">
        <v>451</v>
      </c>
      <c r="D168" s="57">
        <v>3623</v>
      </c>
      <c r="E168" s="4">
        <v>158.82857142857142</v>
      </c>
      <c r="F168" s="4">
        <v>175.98571428571427</v>
      </c>
      <c r="G168" s="74">
        <v>78.045714285714297</v>
      </c>
      <c r="H168" s="74">
        <v>74.478571428571428</v>
      </c>
      <c r="I168" s="74">
        <v>72.19</v>
      </c>
      <c r="J168" s="74">
        <v>84.571428571428569</v>
      </c>
      <c r="K168" s="74">
        <v>69.188571428571436</v>
      </c>
      <c r="L168" s="74">
        <v>100.70857142857143</v>
      </c>
      <c r="M168" s="74">
        <v>73.44142857142856</v>
      </c>
      <c r="N168" s="74">
        <v>67.077142857142846</v>
      </c>
      <c r="O168" s="74">
        <v>65.878571428571433</v>
      </c>
      <c r="P168" s="74">
        <v>81.254285714285714</v>
      </c>
      <c r="Q168" s="57">
        <v>19505</v>
      </c>
    </row>
    <row r="169" spans="1:17" x14ac:dyDescent="0.35">
      <c r="A169" s="73" t="s">
        <v>1242</v>
      </c>
      <c r="B169" s="57">
        <v>436</v>
      </c>
      <c r="C169" s="57">
        <v>483</v>
      </c>
      <c r="D169" s="57">
        <v>4202</v>
      </c>
      <c r="E169" s="4">
        <v>161.37142857142857</v>
      </c>
      <c r="F169" s="4">
        <v>181.21428571428575</v>
      </c>
      <c r="G169" s="74">
        <v>75.797142857142845</v>
      </c>
      <c r="H169" s="74">
        <v>74.291428571428568</v>
      </c>
      <c r="I169" s="74">
        <v>72.668571428571425</v>
      </c>
      <c r="J169" s="74">
        <v>85.61</v>
      </c>
      <c r="K169" s="74">
        <v>72.517142857142858</v>
      </c>
      <c r="L169" s="74">
        <v>76.929999999999993</v>
      </c>
      <c r="M169" s="74">
        <v>73.317142857142855</v>
      </c>
      <c r="N169" s="74">
        <v>69.874285714285719</v>
      </c>
      <c r="O169" s="74">
        <v>69.139999999999986</v>
      </c>
      <c r="P169" s="74">
        <v>78.064285714285717</v>
      </c>
      <c r="Q169" s="57">
        <v>22796</v>
      </c>
    </row>
    <row r="170" spans="1:17" x14ac:dyDescent="0.35">
      <c r="A170" s="73" t="s">
        <v>1417</v>
      </c>
      <c r="B170" s="57">
        <v>364</v>
      </c>
      <c r="C170" s="57">
        <v>407</v>
      </c>
      <c r="D170" s="57">
        <v>5829</v>
      </c>
      <c r="E170" s="4">
        <v>163.35714285714283</v>
      </c>
      <c r="F170" s="4">
        <v>184.17142857142858</v>
      </c>
      <c r="G170" s="74">
        <v>78.674285714285716</v>
      </c>
      <c r="H170" s="74">
        <v>86.09142857142858</v>
      </c>
      <c r="I170" s="74">
        <v>75.582857142857137</v>
      </c>
      <c r="J170" s="74">
        <v>84.705714285714279</v>
      </c>
      <c r="K170" s="74">
        <v>83.448571428571441</v>
      </c>
      <c r="L170" s="74">
        <v>70.624285714285719</v>
      </c>
      <c r="M170" s="74">
        <v>76.312857142857141</v>
      </c>
      <c r="N170" s="74">
        <v>73.951428571428579</v>
      </c>
      <c r="O170" s="74">
        <v>83.672857142857154</v>
      </c>
      <c r="P170" s="74">
        <v>76.524285714285725</v>
      </c>
      <c r="Q170" s="57">
        <v>23114</v>
      </c>
    </row>
    <row r="171" spans="1:17" x14ac:dyDescent="0.35">
      <c r="A171" s="73" t="s">
        <v>1418</v>
      </c>
      <c r="B171" s="57">
        <v>419</v>
      </c>
      <c r="C171" s="57">
        <v>465</v>
      </c>
      <c r="D171" s="57">
        <v>4283</v>
      </c>
      <c r="E171" s="4">
        <v>164.25714285714284</v>
      </c>
      <c r="F171" s="4">
        <v>181.54285714285717</v>
      </c>
      <c r="G171" s="74">
        <v>77.598571428571432</v>
      </c>
      <c r="H171" s="74">
        <v>78.582857142857137</v>
      </c>
      <c r="I171" s="74">
        <v>72.888571428571424</v>
      </c>
      <c r="J171" s="74">
        <v>82.411428571428587</v>
      </c>
      <c r="K171" s="74">
        <v>78.517142857142858</v>
      </c>
      <c r="L171" s="74">
        <v>79.489999999999995</v>
      </c>
      <c r="M171" s="74">
        <v>71.89</v>
      </c>
      <c r="N171" s="74">
        <v>73.504285714285714</v>
      </c>
      <c r="O171" s="74">
        <v>86.505714285714276</v>
      </c>
      <c r="P171" s="74">
        <v>77.984285714285718</v>
      </c>
      <c r="Q171" s="57">
        <v>23772</v>
      </c>
    </row>
    <row r="172" spans="1:17" x14ac:dyDescent="0.35">
      <c r="A172" s="73" t="s">
        <v>1430</v>
      </c>
      <c r="B172" s="57">
        <v>455</v>
      </c>
      <c r="C172" s="57">
        <v>497</v>
      </c>
      <c r="D172" s="57">
        <v>2775</v>
      </c>
      <c r="E172" s="4">
        <v>164.9</v>
      </c>
      <c r="F172" s="4">
        <v>176.82857142857145</v>
      </c>
      <c r="G172" s="74">
        <v>80.78</v>
      </c>
      <c r="H172" s="74">
        <v>81.724285714285728</v>
      </c>
      <c r="I172" s="74">
        <v>75.19285714285715</v>
      </c>
      <c r="J172" s="74">
        <v>84.028571428571439</v>
      </c>
      <c r="K172" s="74">
        <v>79.387142857142862</v>
      </c>
      <c r="L172" s="74">
        <v>99.431428571428569</v>
      </c>
      <c r="M172" s="74">
        <v>75</v>
      </c>
      <c r="N172" s="74">
        <v>76.61</v>
      </c>
      <c r="O172" s="74">
        <v>76.381428571428572</v>
      </c>
      <c r="P172" s="74">
        <v>84.951428571428551</v>
      </c>
      <c r="Q172" s="57">
        <v>25197</v>
      </c>
    </row>
    <row r="173" spans="1:17" x14ac:dyDescent="0.35">
      <c r="A173" s="73" t="s">
        <v>1440</v>
      </c>
      <c r="B173" s="57">
        <v>454</v>
      </c>
      <c r="C173" s="57">
        <v>503</v>
      </c>
      <c r="D173" s="57">
        <v>7716</v>
      </c>
      <c r="E173" s="4">
        <v>165.78571428571428</v>
      </c>
      <c r="F173" s="4">
        <v>186.27142857142854</v>
      </c>
      <c r="G173" s="74">
        <v>78.392857142857139</v>
      </c>
      <c r="H173" s="74">
        <v>83.832857142857151</v>
      </c>
      <c r="I173" s="74">
        <v>75.284285714285716</v>
      </c>
      <c r="J173" s="74">
        <v>84.034285714285716</v>
      </c>
      <c r="K173" s="74">
        <v>80.34</v>
      </c>
      <c r="L173" s="74">
        <v>85.44285714285715</v>
      </c>
      <c r="M173" s="74">
        <v>74.637142857142862</v>
      </c>
      <c r="N173" s="74">
        <v>76.44285714285715</v>
      </c>
      <c r="O173" s="74">
        <v>76.728571428571428</v>
      </c>
      <c r="P173" s="74">
        <v>84.797142857142845</v>
      </c>
      <c r="Q173" s="57">
        <v>25852</v>
      </c>
    </row>
    <row r="174" spans="1:17" x14ac:dyDescent="0.35">
      <c r="A174" s="73" t="s">
        <v>1480</v>
      </c>
      <c r="B174" s="57">
        <v>437</v>
      </c>
      <c r="C174" s="57">
        <v>480</v>
      </c>
      <c r="D174" s="57">
        <v>4552</v>
      </c>
      <c r="E174" s="4">
        <v>167.22857142857143</v>
      </c>
      <c r="F174" s="4">
        <v>187.71428571428572</v>
      </c>
      <c r="G174" s="74">
        <v>76.687142857142845</v>
      </c>
      <c r="H174" s="74">
        <v>80.675714285714292</v>
      </c>
      <c r="I174" s="74">
        <v>74.434285714285707</v>
      </c>
      <c r="J174" s="74">
        <v>82.715714285714284</v>
      </c>
      <c r="K174" s="74">
        <v>83.114285714285714</v>
      </c>
      <c r="L174" s="74">
        <v>72.752857142857138</v>
      </c>
      <c r="M174" s="74">
        <v>74.651428571428582</v>
      </c>
      <c r="N174" s="74">
        <v>76.654285714285706</v>
      </c>
      <c r="O174" s="74">
        <v>78.148571428571429</v>
      </c>
      <c r="P174" s="74">
        <v>84.358571428571423</v>
      </c>
      <c r="Q174" s="57">
        <v>26444</v>
      </c>
    </row>
    <row r="175" spans="1:17" x14ac:dyDescent="0.35">
      <c r="A175" s="73" t="s">
        <v>1481</v>
      </c>
      <c r="B175" s="57">
        <v>463</v>
      </c>
      <c r="C175" s="57">
        <v>505</v>
      </c>
      <c r="D175" s="57">
        <v>3236</v>
      </c>
      <c r="E175" s="4">
        <v>168.35714285714286</v>
      </c>
      <c r="F175" s="4">
        <v>187.54285714285717</v>
      </c>
      <c r="G175" s="74">
        <v>78.52</v>
      </c>
      <c r="H175" s="74">
        <v>81.070000000000007</v>
      </c>
      <c r="I175" s="74">
        <v>74.955714285714294</v>
      </c>
      <c r="J175" s="74">
        <v>84.80285714285715</v>
      </c>
      <c r="K175" s="74">
        <v>85.468571428571423</v>
      </c>
      <c r="L175" s="74">
        <v>73.892857142857125</v>
      </c>
      <c r="M175" s="74">
        <v>77.151428571428568</v>
      </c>
      <c r="N175" s="74">
        <v>78.355714285714285</v>
      </c>
      <c r="O175" s="74">
        <v>78.994285714285724</v>
      </c>
      <c r="P175" s="74">
        <v>85.405714285714296</v>
      </c>
      <c r="Q175" s="57">
        <v>26937</v>
      </c>
    </row>
    <row r="176" spans="1:17" x14ac:dyDescent="0.35">
      <c r="A176" s="73" t="s">
        <v>1482</v>
      </c>
      <c r="B176" s="57">
        <v>414</v>
      </c>
      <c r="C176" s="57">
        <v>460</v>
      </c>
      <c r="D176" s="57">
        <v>6523</v>
      </c>
      <c r="E176" s="4">
        <v>170.01428571428573</v>
      </c>
      <c r="F176" s="4">
        <v>190.2</v>
      </c>
      <c r="G176" s="74">
        <v>85.452857142857141</v>
      </c>
      <c r="H176" s="74">
        <v>82.705714285714279</v>
      </c>
      <c r="I176" s="74">
        <v>77.465714285714284</v>
      </c>
      <c r="J176" s="74">
        <v>88.69285714285715</v>
      </c>
      <c r="K176" s="74">
        <v>86.714285714285694</v>
      </c>
      <c r="L176" s="74">
        <v>97.488571428571433</v>
      </c>
      <c r="M176" s="74">
        <v>82.412857142857135</v>
      </c>
      <c r="N176" s="74">
        <v>81.789999999999992</v>
      </c>
      <c r="O176" s="74">
        <v>85.632857142857134</v>
      </c>
      <c r="P176" s="74">
        <v>92.462857142857146</v>
      </c>
      <c r="Q176" s="57">
        <v>32116</v>
      </c>
    </row>
    <row r="177" spans="1:17" x14ac:dyDescent="0.35">
      <c r="A177" s="73" t="s">
        <v>1483</v>
      </c>
      <c r="B177" s="57">
        <v>445</v>
      </c>
      <c r="C177" s="57">
        <v>495</v>
      </c>
      <c r="D177" s="57">
        <v>3377</v>
      </c>
      <c r="E177" s="4">
        <v>168.81428571428572</v>
      </c>
      <c r="F177" s="4">
        <v>197.75714285714284</v>
      </c>
      <c r="G177" s="74">
        <v>90.527142857142863</v>
      </c>
      <c r="H177" s="74">
        <v>90.554285714285712</v>
      </c>
      <c r="I177" s="74">
        <v>79.021428571428572</v>
      </c>
      <c r="J177" s="74">
        <v>91.080000000000013</v>
      </c>
      <c r="K177" s="74">
        <v>90.720000000000013</v>
      </c>
      <c r="L177" s="74">
        <v>110.22142857142858</v>
      </c>
      <c r="M177" s="74">
        <v>86.11</v>
      </c>
      <c r="N177" s="74">
        <v>83.674285714285702</v>
      </c>
      <c r="O177" s="74">
        <v>97.742857142857147</v>
      </c>
      <c r="P177" s="74">
        <v>94.464285714285708</v>
      </c>
      <c r="Q177" s="57">
        <v>33383</v>
      </c>
    </row>
    <row r="178" spans="1:17" x14ac:dyDescent="0.35">
      <c r="A178" s="73" t="s">
        <v>1489</v>
      </c>
      <c r="B178" s="57">
        <v>428</v>
      </c>
      <c r="C178" s="57">
        <v>484</v>
      </c>
      <c r="D178" s="57">
        <v>4017</v>
      </c>
      <c r="E178" s="4">
        <v>167.62857142857143</v>
      </c>
      <c r="F178" s="4">
        <v>185.71428571428572</v>
      </c>
      <c r="G178" s="74">
        <v>88.752857142857152</v>
      </c>
      <c r="H178" s="74">
        <v>90.451428571428579</v>
      </c>
      <c r="I178" s="74">
        <v>81.995714285714286</v>
      </c>
      <c r="J178" s="74">
        <v>91.664285714285711</v>
      </c>
      <c r="K178" s="74">
        <v>97.968571428571423</v>
      </c>
      <c r="L178" s="74">
        <v>76.151428571428582</v>
      </c>
      <c r="M178" s="74">
        <v>88.587142857142837</v>
      </c>
      <c r="N178" s="74">
        <v>84.885714285714272</v>
      </c>
      <c r="O178" s="74">
        <v>100.18999999999998</v>
      </c>
      <c r="P178" s="74">
        <v>91.712857142857146</v>
      </c>
      <c r="Q178" s="57">
        <v>33295</v>
      </c>
    </row>
    <row r="179" spans="1:17" x14ac:dyDescent="0.35">
      <c r="A179" s="73" t="s">
        <v>1523</v>
      </c>
      <c r="B179" s="57">
        <v>428</v>
      </c>
      <c r="C179" s="57">
        <v>486</v>
      </c>
      <c r="D179" s="57">
        <v>3531</v>
      </c>
      <c r="E179" s="4">
        <v>166.34285714285713</v>
      </c>
      <c r="F179" s="4">
        <v>160.02857142857144</v>
      </c>
      <c r="G179" s="74">
        <v>83.434285714285707</v>
      </c>
      <c r="H179" s="74">
        <v>80.994285714285724</v>
      </c>
      <c r="I179" s="74">
        <v>78.715714285714284</v>
      </c>
      <c r="J179" s="74">
        <v>83.960000000000008</v>
      </c>
      <c r="K179" s="74">
        <v>95.854285714285695</v>
      </c>
      <c r="L179" s="74">
        <v>66.92285714285714</v>
      </c>
      <c r="M179" s="74">
        <v>83.332857142857151</v>
      </c>
      <c r="N179" s="74">
        <v>81.922857142857154</v>
      </c>
      <c r="O179" s="74">
        <v>92.791428571428568</v>
      </c>
      <c r="P179" s="74">
        <v>85.58142857142856</v>
      </c>
      <c r="Q179" s="57">
        <v>33710</v>
      </c>
    </row>
    <row r="180" spans="1:17" x14ac:dyDescent="0.35">
      <c r="A180" s="73" t="s">
        <v>1524</v>
      </c>
      <c r="B180" s="57">
        <v>428</v>
      </c>
      <c r="C180" s="57">
        <v>489</v>
      </c>
      <c r="D180" s="57">
        <v>2643</v>
      </c>
      <c r="E180" s="4">
        <v>164.07142857142858</v>
      </c>
      <c r="F180" s="4">
        <v>166</v>
      </c>
      <c r="G180" s="74">
        <v>83.105714285714285</v>
      </c>
      <c r="H180" s="74">
        <v>71.435714285714283</v>
      </c>
      <c r="I180" s="74">
        <v>76.040000000000006</v>
      </c>
      <c r="J180" s="74">
        <v>86.458571428571418</v>
      </c>
      <c r="K180" s="74">
        <v>83.107142857142861</v>
      </c>
      <c r="L180" s="74">
        <v>90.905714285714311</v>
      </c>
      <c r="M180" s="74">
        <v>83.372857142857143</v>
      </c>
      <c r="N180" s="74">
        <v>80.521428571428586</v>
      </c>
      <c r="O180" s="74">
        <v>81.510000000000005</v>
      </c>
      <c r="P180" s="74">
        <v>90.471428571428561</v>
      </c>
      <c r="Q180" s="57">
        <v>34372</v>
      </c>
    </row>
    <row r="181" spans="1:17" x14ac:dyDescent="0.35">
      <c r="A181" s="73" t="s">
        <v>1525</v>
      </c>
      <c r="B181" s="57">
        <v>459</v>
      </c>
      <c r="C181" s="57">
        <v>520</v>
      </c>
      <c r="D181" s="57">
        <v>3797</v>
      </c>
      <c r="E181" s="4">
        <v>163.65714285714284</v>
      </c>
      <c r="F181" s="4">
        <v>174.5</v>
      </c>
      <c r="G181" s="74">
        <v>86.931428571428569</v>
      </c>
      <c r="H181" s="74">
        <v>81.149999999999991</v>
      </c>
      <c r="I181" s="74">
        <v>79.132857142857148</v>
      </c>
      <c r="J181" s="74">
        <v>86.565714285714279</v>
      </c>
      <c r="K181" s="74">
        <v>94.004285714285729</v>
      </c>
      <c r="L181" s="74">
        <v>88.012857142857143</v>
      </c>
      <c r="M181" s="74">
        <v>86.278571428571439</v>
      </c>
      <c r="N181" s="74">
        <v>83.205714285714294</v>
      </c>
      <c r="O181" s="74">
        <v>86.697142857142836</v>
      </c>
      <c r="P181" s="74">
        <v>94.4</v>
      </c>
      <c r="Q181" s="57">
        <v>36288</v>
      </c>
    </row>
    <row r="182" spans="1:17" x14ac:dyDescent="0.35">
      <c r="A182" s="73" t="s">
        <v>1658</v>
      </c>
      <c r="B182" s="57">
        <v>429</v>
      </c>
      <c r="C182" s="57">
        <v>493</v>
      </c>
      <c r="D182" s="57">
        <v>3010</v>
      </c>
      <c r="E182" s="4">
        <v>165.78571428571428</v>
      </c>
      <c r="F182" s="4">
        <v>184.91428571428568</v>
      </c>
      <c r="G182" s="74">
        <v>84.972857142857137</v>
      </c>
      <c r="H182" s="74">
        <v>74.30714285714285</v>
      </c>
      <c r="I182" s="74">
        <v>78.284285714285716</v>
      </c>
      <c r="J182" s="74">
        <v>87.19714285714285</v>
      </c>
      <c r="K182" s="74">
        <v>88.75</v>
      </c>
      <c r="L182" s="74">
        <v>80.13</v>
      </c>
      <c r="M182" s="74">
        <v>83.25</v>
      </c>
      <c r="N182" s="74">
        <v>81.352857142857133</v>
      </c>
      <c r="O182" s="74">
        <v>84.158571428571435</v>
      </c>
      <c r="P182" s="74">
        <v>89.571428571428569</v>
      </c>
      <c r="Q182" s="57">
        <v>36906</v>
      </c>
    </row>
    <row r="183" spans="1:17" x14ac:dyDescent="0.35">
      <c r="A183" s="73" t="s">
        <v>1659</v>
      </c>
      <c r="B183" s="57">
        <v>433</v>
      </c>
      <c r="C183" s="57">
        <v>501</v>
      </c>
      <c r="D183" s="57">
        <v>3447</v>
      </c>
      <c r="E183" s="4">
        <v>169.14285714285714</v>
      </c>
      <c r="F183" s="4">
        <v>192.71428571428572</v>
      </c>
      <c r="G183" s="74">
        <v>82.085714285714289</v>
      </c>
      <c r="H183" s="74">
        <v>70.622857142857143</v>
      </c>
      <c r="I183" s="74">
        <v>77.98571428571428</v>
      </c>
      <c r="J183" s="74">
        <v>86.258571428571443</v>
      </c>
      <c r="K183" s="74">
        <v>89.395714285714277</v>
      </c>
      <c r="L183" s="74">
        <v>70.582857142857137</v>
      </c>
      <c r="M183" s="74">
        <v>81.878571428571448</v>
      </c>
      <c r="N183" s="74">
        <v>82.419999999999987</v>
      </c>
      <c r="O183" s="74">
        <v>83.272857142857134</v>
      </c>
      <c r="P183" s="74">
        <v>86.858571428571437</v>
      </c>
      <c r="Q183" s="57">
        <v>37414</v>
      </c>
    </row>
    <row r="184" spans="1:17" x14ac:dyDescent="0.35">
      <c r="A184" s="73" t="s">
        <v>1660</v>
      </c>
      <c r="B184" s="57">
        <v>418</v>
      </c>
      <c r="C184" s="57">
        <v>485</v>
      </c>
      <c r="D184" s="57">
        <v>2995</v>
      </c>
      <c r="E184" s="4">
        <v>170.68571428571428</v>
      </c>
      <c r="F184" s="4">
        <v>188.35714285714286</v>
      </c>
      <c r="G184" s="74">
        <v>83.212857142857146</v>
      </c>
      <c r="H184" s="74">
        <v>76.008571428571415</v>
      </c>
      <c r="I184" s="74">
        <v>78.705714285714294</v>
      </c>
      <c r="J184" s="74">
        <v>87.669999999999987</v>
      </c>
      <c r="K184" s="74">
        <v>91.667142857142863</v>
      </c>
      <c r="L184" s="74">
        <v>72.40857142857142</v>
      </c>
      <c r="M184" s="74">
        <v>83.545714285714297</v>
      </c>
      <c r="N184" s="74">
        <v>85.944285714285712</v>
      </c>
      <c r="O184" s="74">
        <v>87.651428571428568</v>
      </c>
      <c r="P184" s="74">
        <v>87.435714285714297</v>
      </c>
      <c r="Q184" s="57">
        <v>39172</v>
      </c>
    </row>
    <row r="185" spans="1:17" x14ac:dyDescent="0.35">
      <c r="A185" s="73" t="s">
        <v>1661</v>
      </c>
      <c r="B185" s="57">
        <v>428</v>
      </c>
      <c r="C185" s="57">
        <v>497</v>
      </c>
      <c r="D185" s="57">
        <v>2805</v>
      </c>
      <c r="E185" s="4">
        <v>171.1142857142857</v>
      </c>
      <c r="F185" s="4">
        <v>196.77142857142857</v>
      </c>
      <c r="G185" s="74">
        <v>93.987142857142857</v>
      </c>
      <c r="H185" s="74">
        <v>99.17</v>
      </c>
      <c r="I185" s="74">
        <v>86.161428571428587</v>
      </c>
      <c r="J185" s="74">
        <v>92.392857142857139</v>
      </c>
      <c r="K185" s="74">
        <v>109.40428571428571</v>
      </c>
      <c r="L185" s="74">
        <v>79.22571428571429</v>
      </c>
      <c r="M185" s="74">
        <v>91.492857142857147</v>
      </c>
      <c r="N185" s="74">
        <v>93.968571428571423</v>
      </c>
      <c r="O185" s="74">
        <v>106.89</v>
      </c>
      <c r="P185" s="74">
        <v>93.515714285714267</v>
      </c>
      <c r="Q185" s="57">
        <v>39174</v>
      </c>
    </row>
    <row r="186" spans="1:17" x14ac:dyDescent="0.35">
      <c r="A186" s="73" t="s">
        <v>1662</v>
      </c>
      <c r="B186" s="57">
        <v>411</v>
      </c>
      <c r="C186" s="57">
        <v>474</v>
      </c>
      <c r="D186" s="57">
        <v>1992</v>
      </c>
      <c r="E186" s="4">
        <v>166.64285714285714</v>
      </c>
      <c r="F186" s="4">
        <v>156.92857142857142</v>
      </c>
      <c r="G186" s="74">
        <v>89.42</v>
      </c>
      <c r="H186" s="74">
        <v>94.431428571428569</v>
      </c>
      <c r="I186" s="74">
        <v>83.061428571428578</v>
      </c>
      <c r="J186" s="74">
        <v>86.952857142857141</v>
      </c>
      <c r="K186" s="74">
        <v>106.5</v>
      </c>
      <c r="L186" s="74">
        <v>68.542857142857159</v>
      </c>
      <c r="M186" s="74">
        <v>85.899999999999991</v>
      </c>
      <c r="N186" s="74">
        <v>91.830000000000013</v>
      </c>
      <c r="O186" s="74">
        <v>109.43428571428571</v>
      </c>
      <c r="P186" s="74">
        <v>86.308571428571426</v>
      </c>
      <c r="Q186" s="57">
        <v>39924</v>
      </c>
    </row>
    <row r="187" spans="1:17" x14ac:dyDescent="0.35">
      <c r="A187" s="73" t="s">
        <v>1663</v>
      </c>
      <c r="B187" s="57">
        <v>410</v>
      </c>
      <c r="C187" s="57">
        <v>477</v>
      </c>
      <c r="D187" s="57">
        <v>3492</v>
      </c>
      <c r="E187" s="4">
        <v>165.5</v>
      </c>
      <c r="F187" s="4">
        <v>175.09999999999997</v>
      </c>
      <c r="G187" s="74">
        <v>86.734285714285718</v>
      </c>
      <c r="H187" s="74">
        <v>85.23</v>
      </c>
      <c r="I187" s="74">
        <v>81.584285714285713</v>
      </c>
      <c r="J187" s="74">
        <v>86.874285714285719</v>
      </c>
      <c r="K187" s="74">
        <v>96.537142857142854</v>
      </c>
      <c r="L187" s="74">
        <v>72.102857142857133</v>
      </c>
      <c r="M187" s="74">
        <v>84.034285714285716</v>
      </c>
      <c r="N187" s="74">
        <v>89.78857142857143</v>
      </c>
      <c r="O187" s="74">
        <v>98.055714285714288</v>
      </c>
      <c r="P187" s="74">
        <v>83.891428571428577</v>
      </c>
      <c r="Q187" s="57">
        <v>39769</v>
      </c>
    </row>
    <row r="188" spans="1:17" x14ac:dyDescent="0.35">
      <c r="A188" s="73" t="s">
        <v>1664</v>
      </c>
      <c r="B188" s="57">
        <v>437</v>
      </c>
      <c r="C188" s="57">
        <v>502</v>
      </c>
      <c r="D188" s="57">
        <v>1969</v>
      </c>
      <c r="E188" s="4">
        <v>165.92857142857142</v>
      </c>
      <c r="F188" s="4">
        <v>182.97142857142859</v>
      </c>
      <c r="G188" s="74">
        <v>84.87</v>
      </c>
      <c r="H188" s="74">
        <v>78.59142857142858</v>
      </c>
      <c r="I188" s="74">
        <v>81.522857142857134</v>
      </c>
      <c r="J188" s="74">
        <v>85.625714285714281</v>
      </c>
      <c r="K188" s="74">
        <v>94.78</v>
      </c>
      <c r="L188" s="74">
        <v>69.364285714285728</v>
      </c>
      <c r="M188" s="74">
        <v>84.025714285714272</v>
      </c>
      <c r="N188" s="74">
        <v>87.982857142857142</v>
      </c>
      <c r="O188" s="74">
        <v>100.33571428571429</v>
      </c>
      <c r="P188" s="74">
        <v>82.074285714285708</v>
      </c>
      <c r="Q188" s="57">
        <v>39519</v>
      </c>
    </row>
    <row r="189" spans="1:17" x14ac:dyDescent="0.35">
      <c r="A189" s="73" t="s">
        <v>1665</v>
      </c>
      <c r="B189" s="57">
        <v>448</v>
      </c>
      <c r="C189" s="57">
        <v>509</v>
      </c>
      <c r="D189" s="57">
        <v>1767</v>
      </c>
      <c r="E189" s="4">
        <v>164.51428571428571</v>
      </c>
      <c r="F189" s="4">
        <v>180.28571428571428</v>
      </c>
      <c r="G189" s="74">
        <v>88.112857142857138</v>
      </c>
      <c r="H189" s="74">
        <v>83.495714285714271</v>
      </c>
      <c r="I189" s="74">
        <v>81.891428571428577</v>
      </c>
      <c r="J189" s="74">
        <v>89.385714285714286</v>
      </c>
      <c r="K189" s="74">
        <v>97.389999999999986</v>
      </c>
      <c r="L189" s="74">
        <v>81.691428571428574</v>
      </c>
      <c r="M189" s="74">
        <v>86.651428571428568</v>
      </c>
      <c r="N189" s="74">
        <v>91.551428571428588</v>
      </c>
      <c r="O189" s="74">
        <v>101.64571428571428</v>
      </c>
      <c r="P189" s="74">
        <v>87.432857142857145</v>
      </c>
      <c r="Q189" s="57">
        <v>39912</v>
      </c>
    </row>
    <row r="190" spans="1:17" x14ac:dyDescent="0.35">
      <c r="A190" s="73" t="s">
        <v>1666</v>
      </c>
      <c r="B190" s="57">
        <v>420</v>
      </c>
      <c r="C190" s="57">
        <v>489</v>
      </c>
      <c r="D190" s="57">
        <v>2430</v>
      </c>
      <c r="E190" s="4">
        <v>164.12857142857143</v>
      </c>
      <c r="F190" s="4">
        <v>179.9</v>
      </c>
      <c r="G190" s="74">
        <v>91.668571428571425</v>
      </c>
      <c r="H190" s="74">
        <v>94.564285714285717</v>
      </c>
      <c r="I190" s="74">
        <v>85.687142857142859</v>
      </c>
      <c r="J190" s="74">
        <v>91.471428571428561</v>
      </c>
      <c r="K190" s="74">
        <v>101.77285714285713</v>
      </c>
      <c r="L190" s="74">
        <v>85.685714285714283</v>
      </c>
      <c r="M190" s="74">
        <v>88.532857142857139</v>
      </c>
      <c r="N190" s="74">
        <v>95.887142857142862</v>
      </c>
      <c r="O190" s="74">
        <v>107.92714285714285</v>
      </c>
      <c r="P190" s="74">
        <v>89.29</v>
      </c>
      <c r="Q190" s="57">
        <v>40461</v>
      </c>
    </row>
    <row r="191" spans="1:17" x14ac:dyDescent="0.35">
      <c r="A191" s="73" t="s">
        <v>1667</v>
      </c>
      <c r="B191" s="57">
        <v>415</v>
      </c>
      <c r="C191" s="57">
        <v>477</v>
      </c>
      <c r="D191" s="57">
        <v>3175</v>
      </c>
      <c r="E191" s="4">
        <v>164.95714285714286</v>
      </c>
      <c r="F191" s="4">
        <v>179.17142857142861</v>
      </c>
      <c r="G191" s="74">
        <v>90.527142857142849</v>
      </c>
      <c r="H191" s="74">
        <v>90.509999999999991</v>
      </c>
      <c r="I191" s="74">
        <v>87.745714285714286</v>
      </c>
      <c r="J191" s="74">
        <v>88.594285714285704</v>
      </c>
      <c r="K191" s="74">
        <v>105.33142857142857</v>
      </c>
      <c r="L191" s="74">
        <v>71.628571428571419</v>
      </c>
      <c r="M191" s="74">
        <v>88.608571428571423</v>
      </c>
      <c r="N191" s="74">
        <v>95.631428571428586</v>
      </c>
      <c r="O191" s="74">
        <v>110.05714285714286</v>
      </c>
      <c r="P191" s="74">
        <v>86.762857142857143</v>
      </c>
      <c r="Q191" s="57">
        <v>40113</v>
      </c>
    </row>
    <row r="192" spans="1:17" x14ac:dyDescent="0.35">
      <c r="A192" s="73" t="s">
        <v>1668</v>
      </c>
      <c r="B192" s="57">
        <v>401</v>
      </c>
      <c r="C192" s="57">
        <v>466</v>
      </c>
      <c r="D192" s="57">
        <v>3504</v>
      </c>
      <c r="E192" s="4">
        <v>164.97142857142856</v>
      </c>
      <c r="F192" s="4">
        <v>180.31428571428572</v>
      </c>
      <c r="G192" s="74">
        <v>90.278571428571439</v>
      </c>
      <c r="H192" s="74">
        <v>89.911428571428573</v>
      </c>
      <c r="I192" s="74">
        <v>88.857142857142847</v>
      </c>
      <c r="J192" s="74">
        <v>90.80714285714285</v>
      </c>
      <c r="K192" s="74">
        <v>105.69857142857144</v>
      </c>
      <c r="L192" s="74">
        <v>65.94</v>
      </c>
      <c r="M192" s="74">
        <v>88.09714285714287</v>
      </c>
      <c r="N192" s="74">
        <v>97.267142857142858</v>
      </c>
      <c r="O192" s="74">
        <v>110.43285714285715</v>
      </c>
      <c r="P192" s="74">
        <v>87.042857142857159</v>
      </c>
      <c r="Q192" s="57">
        <v>39785</v>
      </c>
    </row>
    <row r="193" spans="1:17" x14ac:dyDescent="0.35">
      <c r="A193" s="73" t="s">
        <v>1669</v>
      </c>
      <c r="B193" s="57">
        <v>414</v>
      </c>
      <c r="C193" s="57">
        <v>480</v>
      </c>
      <c r="D193" s="57">
        <v>2268</v>
      </c>
      <c r="E193" s="4">
        <v>164.51428571428573</v>
      </c>
      <c r="F193" s="4">
        <v>181.07142857142858</v>
      </c>
      <c r="G193" s="74">
        <v>93.875714285714295</v>
      </c>
      <c r="H193" s="74">
        <v>96.69285714285715</v>
      </c>
      <c r="I193" s="74">
        <v>88.637142857142862</v>
      </c>
      <c r="J193" s="74">
        <v>93.527142857142863</v>
      </c>
      <c r="K193" s="74">
        <v>108.27714285714286</v>
      </c>
      <c r="L193" s="74">
        <v>73.592857142857156</v>
      </c>
      <c r="M193" s="74">
        <v>90.060000000000016</v>
      </c>
      <c r="N193" s="74">
        <v>100.09142857142858</v>
      </c>
      <c r="O193" s="74">
        <v>114.23142857142857</v>
      </c>
      <c r="P193" s="74">
        <v>92.718571428571423</v>
      </c>
      <c r="Q193" s="57">
        <v>39303</v>
      </c>
    </row>
    <row r="194" spans="1:17" x14ac:dyDescent="0.35">
      <c r="A194" s="73" t="s">
        <v>1670</v>
      </c>
      <c r="B194" s="57">
        <v>397</v>
      </c>
      <c r="C194" s="57">
        <v>464</v>
      </c>
      <c r="D194" s="57">
        <v>4751</v>
      </c>
      <c r="E194" s="4">
        <v>163.5</v>
      </c>
      <c r="F194" s="4">
        <v>179.44285714285715</v>
      </c>
      <c r="G194" s="74">
        <v>98.424285714285702</v>
      </c>
      <c r="H194" s="74">
        <v>104.25857142857144</v>
      </c>
      <c r="I194" s="74">
        <v>92.742857142857147</v>
      </c>
      <c r="J194" s="74">
        <v>97.657142857142858</v>
      </c>
      <c r="K194" s="74">
        <v>114.46857142857142</v>
      </c>
      <c r="L194" s="74">
        <v>79.734285714285718</v>
      </c>
      <c r="M194" s="74">
        <v>92.937142857142859</v>
      </c>
      <c r="N194" s="74">
        <v>102.78714285714285</v>
      </c>
      <c r="O194" s="74">
        <v>120.86571428571428</v>
      </c>
      <c r="P194" s="74">
        <v>97.165714285714301</v>
      </c>
      <c r="Q194" s="57">
        <v>39019</v>
      </c>
    </row>
    <row r="195" spans="1:17" x14ac:dyDescent="0.35">
      <c r="A195" s="73" t="s">
        <v>1671</v>
      </c>
      <c r="B195" s="57">
        <v>402</v>
      </c>
      <c r="C195" s="57">
        <v>476</v>
      </c>
      <c r="D195" s="57">
        <v>2009</v>
      </c>
      <c r="E195" s="4">
        <v>163.97142857142856</v>
      </c>
      <c r="F195" s="4">
        <v>179.49999999999997</v>
      </c>
      <c r="G195" s="74">
        <v>96.377142857142857</v>
      </c>
      <c r="H195" s="74">
        <v>105.21714285714286</v>
      </c>
      <c r="I195" s="74">
        <v>94.02428571428571</v>
      </c>
      <c r="J195" s="74">
        <v>97.13857142857141</v>
      </c>
      <c r="K195" s="74">
        <v>115.59285714285716</v>
      </c>
      <c r="L195" s="74">
        <v>70.484285714285718</v>
      </c>
      <c r="M195" s="74">
        <v>90.009999999999991</v>
      </c>
      <c r="N195" s="74">
        <v>101.66285714285713</v>
      </c>
      <c r="O195" s="74">
        <v>120.18285714285716</v>
      </c>
      <c r="P195" s="74">
        <v>93.351428571428571</v>
      </c>
      <c r="Q195" s="57">
        <v>38796</v>
      </c>
    </row>
    <row r="196" spans="1:17" x14ac:dyDescent="0.35">
      <c r="A196" s="73" t="s">
        <v>1672</v>
      </c>
      <c r="B196" s="57">
        <v>399</v>
      </c>
      <c r="C196" s="57">
        <v>475</v>
      </c>
      <c r="D196" s="57">
        <v>3141</v>
      </c>
      <c r="E196" s="4">
        <v>163.98571428571429</v>
      </c>
      <c r="F196" s="4">
        <v>178.72857142857143</v>
      </c>
      <c r="G196" s="74">
        <v>93.994285714285724</v>
      </c>
      <c r="H196" s="74">
        <v>100.98714285714286</v>
      </c>
      <c r="I196" s="74">
        <v>91.990000000000009</v>
      </c>
      <c r="J196" s="74">
        <v>89.491428571428557</v>
      </c>
      <c r="K196" s="74">
        <v>113.55285714285715</v>
      </c>
      <c r="L196" s="74">
        <v>71.59</v>
      </c>
      <c r="M196" s="74">
        <v>87.84142857142858</v>
      </c>
      <c r="N196" s="74">
        <v>100.02</v>
      </c>
      <c r="O196" s="74">
        <v>115.86285714285714</v>
      </c>
      <c r="P196" s="74">
        <v>89.001428571428576</v>
      </c>
      <c r="Q196" s="57">
        <v>38817</v>
      </c>
    </row>
    <row r="197" spans="1:17" x14ac:dyDescent="0.35">
      <c r="A197" s="73" t="s">
        <v>1673</v>
      </c>
      <c r="B197" s="57">
        <v>388</v>
      </c>
      <c r="C197" s="57">
        <v>454</v>
      </c>
      <c r="D197" s="57">
        <v>3101</v>
      </c>
      <c r="E197" s="4">
        <v>164.27142857142857</v>
      </c>
      <c r="F197" s="4">
        <v>182.72857142857146</v>
      </c>
      <c r="G197" s="74">
        <v>94.824285714285708</v>
      </c>
      <c r="H197" s="74">
        <v>100.6</v>
      </c>
      <c r="I197" s="74">
        <v>89.625714285714281</v>
      </c>
      <c r="J197" s="74">
        <v>93.848571428571432</v>
      </c>
      <c r="K197" s="74">
        <v>112.65714285714286</v>
      </c>
      <c r="L197" s="74">
        <v>77.127142857142857</v>
      </c>
      <c r="M197" s="74">
        <v>89.162857142857163</v>
      </c>
      <c r="N197" s="74">
        <v>99.582857142857151</v>
      </c>
      <c r="O197" s="74">
        <v>115.90857142857142</v>
      </c>
      <c r="P197" s="74">
        <v>93.525714285714272</v>
      </c>
      <c r="Q197" s="57">
        <v>39329</v>
      </c>
    </row>
    <row r="198" spans="1:17" x14ac:dyDescent="0.35">
      <c r="A198" s="73" t="s">
        <v>1674</v>
      </c>
      <c r="B198" s="57">
        <v>417</v>
      </c>
      <c r="C198" s="57">
        <v>496</v>
      </c>
      <c r="D198" s="57">
        <v>2093</v>
      </c>
      <c r="E198" s="4">
        <v>164.04285714285714</v>
      </c>
      <c r="F198" s="4">
        <v>183.05714285714285</v>
      </c>
      <c r="G198" s="74">
        <v>97.29285714285713</v>
      </c>
      <c r="H198" s="74">
        <v>101.26857142857143</v>
      </c>
      <c r="I198" s="74">
        <v>89.254285714285714</v>
      </c>
      <c r="J198" s="74">
        <v>93.65</v>
      </c>
      <c r="K198" s="74">
        <v>113.65285714285713</v>
      </c>
      <c r="L198" s="74">
        <v>86.1</v>
      </c>
      <c r="M198" s="74">
        <v>93.17</v>
      </c>
      <c r="N198" s="74">
        <v>101.00857142857144</v>
      </c>
      <c r="O198" s="74">
        <v>114.6242857142857</v>
      </c>
      <c r="P198" s="74">
        <v>97.940000000000012</v>
      </c>
      <c r="Q198" s="57">
        <v>39959</v>
      </c>
    </row>
    <row r="199" spans="1:17" x14ac:dyDescent="0.35">
      <c r="A199" s="73" t="s">
        <v>1675</v>
      </c>
      <c r="B199" s="57">
        <v>406</v>
      </c>
      <c r="C199" s="57">
        <v>479</v>
      </c>
      <c r="D199" s="57">
        <v>4619</v>
      </c>
      <c r="E199" s="4">
        <v>162.12857142857141</v>
      </c>
      <c r="F199" s="4">
        <v>175.29999999999998</v>
      </c>
      <c r="G199" s="74">
        <v>90.751428571428576</v>
      </c>
      <c r="H199" s="74">
        <v>86.62</v>
      </c>
      <c r="I199" s="74">
        <v>85.964285714285737</v>
      </c>
      <c r="J199" s="74">
        <v>92.061428571428564</v>
      </c>
      <c r="K199" s="74">
        <v>100.8</v>
      </c>
      <c r="L199" s="74">
        <v>84.438571428571436</v>
      </c>
      <c r="M199" s="74">
        <v>88.677142857142854</v>
      </c>
      <c r="N199" s="74">
        <v>93.967142857142861</v>
      </c>
      <c r="O199" s="74">
        <v>102.29142857142857</v>
      </c>
      <c r="P199" s="74">
        <v>94.521428571428586</v>
      </c>
      <c r="Q199" s="57">
        <v>39229</v>
      </c>
    </row>
    <row r="200" spans="1:17" x14ac:dyDescent="0.35">
      <c r="A200" s="73" t="s">
        <v>1676</v>
      </c>
      <c r="B200" s="57">
        <v>408</v>
      </c>
      <c r="C200" s="57">
        <v>478</v>
      </c>
      <c r="D200" s="57">
        <v>2990</v>
      </c>
      <c r="E200" s="4">
        <v>160.80000000000001</v>
      </c>
      <c r="F200" s="4">
        <v>178.05714285714288</v>
      </c>
      <c r="G200" s="74">
        <v>87.94714285714285</v>
      </c>
      <c r="H200" s="74">
        <v>82.287142857142854</v>
      </c>
      <c r="I200" s="74">
        <v>83.86571428571429</v>
      </c>
      <c r="J200" s="74">
        <v>89.638571428571439</v>
      </c>
      <c r="K200" s="74">
        <v>98.781428571428577</v>
      </c>
      <c r="L200" s="74">
        <v>78.344285714285732</v>
      </c>
      <c r="M200" s="74">
        <v>85.678571428571431</v>
      </c>
      <c r="N200" s="74">
        <v>90.628571428571419</v>
      </c>
      <c r="O200" s="74">
        <v>96.214285714285708</v>
      </c>
      <c r="P200" s="74">
        <v>89.768571428571434</v>
      </c>
      <c r="Q200" s="57">
        <v>39145</v>
      </c>
    </row>
    <row r="201" spans="1:17" x14ac:dyDescent="0.35">
      <c r="A201" s="73" t="s">
        <v>1677</v>
      </c>
      <c r="B201" s="57">
        <v>402</v>
      </c>
      <c r="C201" s="57">
        <v>465</v>
      </c>
      <c r="D201" s="57">
        <v>1530</v>
      </c>
      <c r="E201" s="4">
        <v>158.04285714285717</v>
      </c>
      <c r="F201" s="4">
        <v>163.17142857142855</v>
      </c>
      <c r="G201" s="74">
        <v>86.691428571428574</v>
      </c>
      <c r="H201" s="74">
        <v>77.017142857142858</v>
      </c>
      <c r="I201" s="74">
        <v>82.2</v>
      </c>
      <c r="J201" s="74">
        <v>85.714285714285708</v>
      </c>
      <c r="K201" s="74">
        <v>97.621428571428552</v>
      </c>
      <c r="L201" s="74">
        <v>84.935714285714283</v>
      </c>
      <c r="M201" s="74">
        <v>85.944285714285726</v>
      </c>
      <c r="N201" s="74">
        <v>87.358571428571423</v>
      </c>
      <c r="O201" s="74">
        <v>92.031428571428577</v>
      </c>
      <c r="P201" s="74">
        <v>87.570000000000007</v>
      </c>
      <c r="Q201" s="57">
        <v>38722</v>
      </c>
    </row>
    <row r="202" spans="1:17" x14ac:dyDescent="0.35">
      <c r="A202" s="73" t="s">
        <v>1678</v>
      </c>
      <c r="B202" s="57">
        <v>398</v>
      </c>
      <c r="C202" s="57">
        <v>463</v>
      </c>
      <c r="D202" s="57">
        <v>4166</v>
      </c>
      <c r="E202" s="4">
        <v>157.1</v>
      </c>
      <c r="F202" s="4">
        <v>170.62857142857143</v>
      </c>
      <c r="G202" s="74">
        <v>92.12</v>
      </c>
      <c r="H202" s="74">
        <v>83.91857142857144</v>
      </c>
      <c r="I202" s="74">
        <v>84.695714285714288</v>
      </c>
      <c r="J202" s="74">
        <v>91.227142857142866</v>
      </c>
      <c r="K202" s="74">
        <v>94.907142857142858</v>
      </c>
      <c r="L202" s="74">
        <v>109.90857142857142</v>
      </c>
      <c r="M202" s="74">
        <v>92.752857142857152</v>
      </c>
      <c r="N202" s="74">
        <v>90.032857142857139</v>
      </c>
      <c r="O202" s="74">
        <v>91.932857142857117</v>
      </c>
      <c r="P202" s="74">
        <v>97.332857142857151</v>
      </c>
      <c r="Q202" s="57">
        <v>38156</v>
      </c>
    </row>
    <row r="203" spans="1:17" x14ac:dyDescent="0.35">
      <c r="A203" s="73" t="s">
        <v>1679</v>
      </c>
      <c r="B203" s="57">
        <v>428</v>
      </c>
      <c r="C203" s="57">
        <v>489</v>
      </c>
      <c r="D203" s="57">
        <v>4325</v>
      </c>
      <c r="E203" s="4">
        <v>157.72857142857143</v>
      </c>
      <c r="F203" s="4">
        <v>186.22857142857146</v>
      </c>
      <c r="G203" s="74">
        <v>92.084285714285699</v>
      </c>
      <c r="H203" s="74">
        <v>86.419999999999987</v>
      </c>
      <c r="I203" s="74">
        <v>85.78</v>
      </c>
      <c r="J203" s="74">
        <v>91.488571428571433</v>
      </c>
      <c r="K203" s="74">
        <v>92.645714285714277</v>
      </c>
      <c r="L203" s="74">
        <v>107.41714285714286</v>
      </c>
      <c r="M203" s="74">
        <v>93.77428571428571</v>
      </c>
      <c r="N203" s="74">
        <v>90.221428571428575</v>
      </c>
      <c r="O203" s="74">
        <v>91.05285714285715</v>
      </c>
      <c r="P203" s="74">
        <v>97.950000000000017</v>
      </c>
      <c r="Q203" s="57">
        <v>37609</v>
      </c>
    </row>
    <row r="204" spans="1:17" x14ac:dyDescent="0.35">
      <c r="A204" s="73" t="s">
        <v>1680</v>
      </c>
      <c r="B204" s="57">
        <v>392</v>
      </c>
      <c r="C204" s="57">
        <v>456</v>
      </c>
      <c r="D204" s="57">
        <v>3514</v>
      </c>
      <c r="E204" s="4">
        <v>158.68571428571431</v>
      </c>
      <c r="F204" s="4">
        <v>183.37142857142857</v>
      </c>
      <c r="G204" s="74">
        <v>86.950000000000017</v>
      </c>
      <c r="H204" s="74">
        <v>81.967142857142861</v>
      </c>
      <c r="I204" s="74">
        <v>84.187142857142845</v>
      </c>
      <c r="J204" s="74">
        <v>88.121428571428581</v>
      </c>
      <c r="K204" s="74">
        <v>90.261428571428581</v>
      </c>
      <c r="L204" s="74">
        <v>90.982857142857142</v>
      </c>
      <c r="M204" s="74">
        <v>89.419999999999987</v>
      </c>
      <c r="N204" s="74">
        <v>87.482857142857142</v>
      </c>
      <c r="O204" s="74">
        <v>86.90428571428572</v>
      </c>
      <c r="P204" s="74">
        <v>89.395714285714305</v>
      </c>
      <c r="Q204" s="57">
        <v>37548</v>
      </c>
    </row>
    <row r="205" spans="1:17" x14ac:dyDescent="0.35">
      <c r="A205" s="73" t="s">
        <v>1681</v>
      </c>
      <c r="B205" s="57">
        <v>405</v>
      </c>
      <c r="C205" s="57">
        <v>467</v>
      </c>
      <c r="D205" s="57">
        <v>1833</v>
      </c>
      <c r="E205" s="4">
        <v>159.14285714285714</v>
      </c>
      <c r="F205" s="4">
        <v>182.79999999999998</v>
      </c>
      <c r="G205" s="74">
        <v>86.407142857142858</v>
      </c>
      <c r="H205" s="74">
        <v>84.407142857142858</v>
      </c>
      <c r="I205" s="74">
        <v>83.598571428571432</v>
      </c>
      <c r="J205" s="74">
        <v>86.794285714285735</v>
      </c>
      <c r="K205" s="74">
        <v>90.621428571428552</v>
      </c>
      <c r="L205" s="74">
        <v>85.997142857142848</v>
      </c>
      <c r="M205" s="74">
        <v>88.401428571428568</v>
      </c>
      <c r="N205" s="74">
        <v>86.6</v>
      </c>
      <c r="O205" s="74">
        <v>87.924285714285702</v>
      </c>
      <c r="P205" s="74">
        <v>88.827142857142846</v>
      </c>
      <c r="Q205" s="57">
        <v>36616</v>
      </c>
    </row>
    <row r="206" spans="1:17" x14ac:dyDescent="0.35">
      <c r="A206" s="73" t="s">
        <v>1682</v>
      </c>
      <c r="B206" s="57">
        <v>399</v>
      </c>
      <c r="C206" s="57">
        <v>455</v>
      </c>
      <c r="D206" s="57">
        <v>3056</v>
      </c>
      <c r="E206" s="4">
        <v>159.28571428571428</v>
      </c>
      <c r="F206" s="4">
        <v>179.44285714285715</v>
      </c>
      <c r="G206" s="74">
        <v>89.805714285714288</v>
      </c>
      <c r="H206" s="74">
        <v>92.481428571428594</v>
      </c>
      <c r="I206" s="74">
        <v>84.688571428571422</v>
      </c>
      <c r="J206" s="74">
        <v>88.345714285714294</v>
      </c>
      <c r="K206" s="74">
        <v>93.588571428571427</v>
      </c>
      <c r="L206" s="74">
        <v>89.198571428571441</v>
      </c>
      <c r="M206" s="74">
        <v>91.669999999999987</v>
      </c>
      <c r="N206" s="74">
        <v>87.431428571428569</v>
      </c>
      <c r="O206" s="74">
        <v>91.575714285714284</v>
      </c>
      <c r="P206" s="74">
        <v>89.417142857142863</v>
      </c>
      <c r="Q206" s="57">
        <v>37034</v>
      </c>
    </row>
    <row r="207" spans="1:17" x14ac:dyDescent="0.35">
      <c r="A207" s="73" t="s">
        <v>1683</v>
      </c>
      <c r="B207" s="57">
        <v>392</v>
      </c>
      <c r="C207" s="57">
        <v>445</v>
      </c>
      <c r="D207" s="57">
        <v>3772</v>
      </c>
      <c r="E207" s="4">
        <v>158.48571428571427</v>
      </c>
      <c r="F207" s="4">
        <v>175.4</v>
      </c>
      <c r="G207" s="74">
        <v>90.561428571428564</v>
      </c>
      <c r="H207" s="74">
        <v>86.888571428571439</v>
      </c>
      <c r="I207" s="74">
        <v>86.197142857142879</v>
      </c>
      <c r="J207" s="74">
        <v>88.928571428571431</v>
      </c>
      <c r="K207" s="74">
        <v>89.557142857142864</v>
      </c>
      <c r="L207" s="74">
        <v>99.455714285714279</v>
      </c>
      <c r="M207" s="74">
        <v>92.587142857142865</v>
      </c>
      <c r="N207" s="74">
        <v>88.80285714285715</v>
      </c>
      <c r="O207" s="74">
        <v>85.035714285714292</v>
      </c>
      <c r="P207" s="74">
        <v>94.054285714285726</v>
      </c>
      <c r="Q207" s="57">
        <v>31798</v>
      </c>
    </row>
    <row r="208" spans="1:17" x14ac:dyDescent="0.35">
      <c r="A208" s="73" t="s">
        <v>1684</v>
      </c>
      <c r="B208" s="57">
        <v>411</v>
      </c>
      <c r="C208" s="57">
        <v>461</v>
      </c>
      <c r="D208" s="57">
        <v>4703</v>
      </c>
      <c r="E208" s="4">
        <v>157.67142857142858</v>
      </c>
      <c r="F208" s="4">
        <v>175.87142857142857</v>
      </c>
      <c r="G208" s="74">
        <v>86.797142857142859</v>
      </c>
      <c r="H208" s="74">
        <v>79.297142857142859</v>
      </c>
      <c r="I208" s="74">
        <v>84.862857142857138</v>
      </c>
      <c r="J208" s="74">
        <v>89.227142857142852</v>
      </c>
      <c r="K208" s="74">
        <v>82.935714285714283</v>
      </c>
      <c r="L208" s="74">
        <v>87.124285714285719</v>
      </c>
      <c r="M208" s="74">
        <v>90.132857142857148</v>
      </c>
      <c r="N208" s="74">
        <v>85.74</v>
      </c>
      <c r="O208" s="74">
        <v>78.595714285714294</v>
      </c>
      <c r="P208" s="74">
        <v>90.314285714285717</v>
      </c>
      <c r="Q208" s="57">
        <v>30436</v>
      </c>
    </row>
    <row r="209" spans="1:17" x14ac:dyDescent="0.35">
      <c r="A209" s="73" t="s">
        <v>1685</v>
      </c>
      <c r="B209" s="57">
        <v>444</v>
      </c>
      <c r="C209" s="57">
        <v>489</v>
      </c>
      <c r="D209" s="57">
        <v>4534</v>
      </c>
      <c r="E209" s="4">
        <v>157.47142857142856</v>
      </c>
      <c r="F209" s="4">
        <v>174.1142857142857</v>
      </c>
      <c r="G209" s="74">
        <v>85.19285714285715</v>
      </c>
      <c r="H209" s="74">
        <v>80.135714285714286</v>
      </c>
      <c r="I209" s="74">
        <v>83.564285714285717</v>
      </c>
      <c r="J209" s="74">
        <v>87.325714285714284</v>
      </c>
      <c r="K209" s="74">
        <v>82.557142857142836</v>
      </c>
      <c r="L209" s="74">
        <v>79.502857142857138</v>
      </c>
      <c r="M209" s="74">
        <v>91.688571428571422</v>
      </c>
      <c r="N209" s="74">
        <v>84.809999999999988</v>
      </c>
      <c r="O209" s="74">
        <v>77.215714285714284</v>
      </c>
      <c r="P209" s="74">
        <v>89.771428571428572</v>
      </c>
      <c r="Q209" s="57">
        <v>29632</v>
      </c>
    </row>
    <row r="210" spans="1:17" x14ac:dyDescent="0.35">
      <c r="A210" s="73" t="s">
        <v>1686</v>
      </c>
      <c r="B210" s="57">
        <v>406</v>
      </c>
      <c r="C210" s="57">
        <v>453</v>
      </c>
      <c r="D210" s="57">
        <v>6630</v>
      </c>
      <c r="E210" s="4">
        <v>157.65714285714287</v>
      </c>
      <c r="F210" s="4">
        <v>171.57142857142858</v>
      </c>
      <c r="G210" s="74">
        <v>88.86571428571429</v>
      </c>
      <c r="H210" s="74">
        <v>83.177142857142854</v>
      </c>
      <c r="I210" s="74">
        <v>84.498571428571452</v>
      </c>
      <c r="J210" s="74">
        <v>95.982857142857128</v>
      </c>
      <c r="K210" s="74">
        <v>83.702857142857141</v>
      </c>
      <c r="L210" s="74">
        <v>75.265714285714282</v>
      </c>
      <c r="M210" s="74">
        <v>111.39142857142858</v>
      </c>
      <c r="N210" s="74">
        <v>85.307142857142864</v>
      </c>
      <c r="O210" s="74">
        <v>76.61</v>
      </c>
      <c r="P210" s="74">
        <v>98.487142857142857</v>
      </c>
      <c r="Q210" s="57">
        <v>28949</v>
      </c>
    </row>
    <row r="211" spans="1:17" x14ac:dyDescent="0.35">
      <c r="A211" s="73" t="s">
        <v>1687</v>
      </c>
      <c r="B211" s="57">
        <v>443</v>
      </c>
      <c r="C211" s="57">
        <v>489</v>
      </c>
      <c r="D211" s="57">
        <v>3031</v>
      </c>
      <c r="E211" s="4">
        <v>156.37142857142859</v>
      </c>
      <c r="F211" s="4">
        <v>165.21428571428572</v>
      </c>
      <c r="G211" s="74">
        <v>100.98142857142857</v>
      </c>
      <c r="H211" s="74">
        <v>98.427142857142854</v>
      </c>
      <c r="I211" s="74">
        <v>92.138571428571439</v>
      </c>
      <c r="J211" s="74">
        <v>106.74857142857142</v>
      </c>
      <c r="K211" s="74">
        <v>89.29285714285713</v>
      </c>
      <c r="L211" s="74">
        <v>96.97999999999999</v>
      </c>
      <c r="M211" s="74">
        <v>130.19857142857146</v>
      </c>
      <c r="N211" s="74">
        <v>92.394285714285715</v>
      </c>
      <c r="O211" s="74">
        <v>84.444285714285712</v>
      </c>
      <c r="P211" s="74">
        <v>114.41714285714285</v>
      </c>
      <c r="Q211" s="57">
        <v>29642</v>
      </c>
    </row>
    <row r="212" spans="1:17" x14ac:dyDescent="0.35">
      <c r="A212" s="73" t="s">
        <v>1688</v>
      </c>
      <c r="B212" s="57">
        <v>440</v>
      </c>
      <c r="C212" s="57">
        <v>488</v>
      </c>
      <c r="D212" s="57">
        <v>2249</v>
      </c>
      <c r="E212" s="4">
        <v>153.92857142857147</v>
      </c>
      <c r="F212" s="4">
        <v>156.67142857142858</v>
      </c>
      <c r="G212" s="74">
        <v>97.332857142857151</v>
      </c>
      <c r="H212" s="74">
        <v>92.638571428571439</v>
      </c>
      <c r="I212" s="74">
        <v>94.858571428571423</v>
      </c>
      <c r="J212" s="74">
        <v>99.484285714285718</v>
      </c>
      <c r="K212" s="74">
        <v>90.795714285714297</v>
      </c>
      <c r="L212" s="74">
        <v>90.240000000000009</v>
      </c>
      <c r="M212" s="74">
        <v>116.79285714285716</v>
      </c>
      <c r="N212" s="74">
        <v>94.355714285714285</v>
      </c>
      <c r="O212" s="74">
        <v>80.712857142857146</v>
      </c>
      <c r="P212" s="74">
        <v>105.11571428571428</v>
      </c>
      <c r="Q212" s="57">
        <v>30139</v>
      </c>
    </row>
    <row r="213" spans="1:17" x14ac:dyDescent="0.35">
      <c r="A213" s="73" t="s">
        <v>1689</v>
      </c>
      <c r="B213" s="57">
        <v>442</v>
      </c>
      <c r="C213" s="57">
        <v>490</v>
      </c>
      <c r="D213" s="57">
        <v>4486</v>
      </c>
      <c r="E213" s="4">
        <v>152.01428571428571</v>
      </c>
      <c r="F213" s="4">
        <v>149.18571428571428</v>
      </c>
      <c r="G213" s="74">
        <v>96.577142857142846</v>
      </c>
      <c r="H213" s="74">
        <v>84.808571428571426</v>
      </c>
      <c r="I213" s="74">
        <v>93.491428571428585</v>
      </c>
      <c r="J213" s="74">
        <v>104.01571428571431</v>
      </c>
      <c r="K213" s="74">
        <v>87.435714285714297</v>
      </c>
      <c r="L213" s="74">
        <v>82.378571428571419</v>
      </c>
      <c r="M213" s="74">
        <v>123.70142857142858</v>
      </c>
      <c r="N213" s="74">
        <v>95.234285714285718</v>
      </c>
      <c r="O213" s="74">
        <v>81.414285714285711</v>
      </c>
      <c r="P213" s="74">
        <v>100.57428571428571</v>
      </c>
      <c r="Q213" s="57">
        <v>30767</v>
      </c>
    </row>
    <row r="214" spans="1:17" x14ac:dyDescent="0.35">
      <c r="A214" s="73" t="s">
        <v>1690</v>
      </c>
      <c r="B214" s="57">
        <v>379</v>
      </c>
      <c r="C214" s="57">
        <v>427</v>
      </c>
      <c r="D214" s="57">
        <v>3254</v>
      </c>
      <c r="E214" s="4">
        <v>149.7428571428571</v>
      </c>
      <c r="F214" s="4">
        <v>146.95714285714286</v>
      </c>
      <c r="G214" s="74">
        <v>106.69714285714285</v>
      </c>
      <c r="H214" s="74">
        <v>97.672857142857154</v>
      </c>
      <c r="I214" s="74">
        <v>108.26142857142857</v>
      </c>
      <c r="J214" s="74">
        <v>128.95857142857145</v>
      </c>
      <c r="K214" s="74">
        <v>92.814285714285717</v>
      </c>
      <c r="L214" s="74">
        <v>85.761428571428581</v>
      </c>
      <c r="M214" s="74">
        <v>139.86285714285717</v>
      </c>
      <c r="N214" s="74">
        <v>99.275714285714301</v>
      </c>
      <c r="O214" s="74">
        <v>90.037142857142854</v>
      </c>
      <c r="P214" s="74">
        <v>105.50571428571428</v>
      </c>
      <c r="Q214" s="57">
        <v>28555</v>
      </c>
    </row>
    <row r="215" spans="1:17" x14ac:dyDescent="0.35">
      <c r="A215" s="73" t="s">
        <v>1691</v>
      </c>
      <c r="B215" s="57">
        <v>314</v>
      </c>
      <c r="C215" s="57">
        <v>356</v>
      </c>
      <c r="D215" s="57">
        <v>678</v>
      </c>
      <c r="E215" s="4">
        <v>149.08571428571426</v>
      </c>
      <c r="F215" s="4">
        <v>147.18571428571428</v>
      </c>
      <c r="G215" s="74">
        <v>98.27</v>
      </c>
      <c r="H215" s="74">
        <v>106.85857142857142</v>
      </c>
      <c r="I215" s="74">
        <v>98.238571428571433</v>
      </c>
      <c r="J215" s="74">
        <v>107.61857142857141</v>
      </c>
      <c r="K215" s="74">
        <v>93.717142857142875</v>
      </c>
      <c r="L215" s="74">
        <v>77.941428571428574</v>
      </c>
      <c r="M215" s="74">
        <v>123.37142857142859</v>
      </c>
      <c r="N215" s="74">
        <v>88.087142857142865</v>
      </c>
      <c r="O215" s="74">
        <v>97.23</v>
      </c>
      <c r="P215" s="74">
        <v>89.495714285714286</v>
      </c>
      <c r="Q215" s="57">
        <v>29326</v>
      </c>
    </row>
    <row r="216" spans="1:17" x14ac:dyDescent="0.35">
      <c r="A216" s="73" t="s">
        <v>1692</v>
      </c>
      <c r="B216" s="57">
        <v>392</v>
      </c>
      <c r="C216" s="57">
        <v>445</v>
      </c>
      <c r="D216" s="57">
        <v>2725</v>
      </c>
      <c r="E216" s="4">
        <v>149.19999999999999</v>
      </c>
      <c r="F216" s="4">
        <v>135.72857142857143</v>
      </c>
      <c r="G216" s="74">
        <v>96.085714285714289</v>
      </c>
      <c r="H216" s="74">
        <v>101.62857142857142</v>
      </c>
      <c r="I216" s="74">
        <v>91.802857142857121</v>
      </c>
      <c r="J216" s="74">
        <v>94.78857142857143</v>
      </c>
      <c r="K216" s="74">
        <v>96.795714285714297</v>
      </c>
      <c r="L216" s="74">
        <v>96.212857142857146</v>
      </c>
      <c r="M216" s="74">
        <v>98.814285714285703</v>
      </c>
      <c r="N216" s="74">
        <v>90.734285714285718</v>
      </c>
      <c r="O216" s="74">
        <v>108.71857142857142</v>
      </c>
      <c r="P216" s="74">
        <v>92.868571428571428</v>
      </c>
      <c r="Q216" s="57">
        <v>31413</v>
      </c>
    </row>
    <row r="217" spans="1:17" x14ac:dyDescent="0.35">
      <c r="A217" s="73" t="s">
        <v>1693</v>
      </c>
      <c r="B217" s="57">
        <v>369</v>
      </c>
      <c r="C217" s="57">
        <v>410</v>
      </c>
      <c r="D217" s="57">
        <v>5498</v>
      </c>
      <c r="E217" s="4">
        <v>149.6142857142857</v>
      </c>
      <c r="F217" s="4">
        <v>154.67142857142858</v>
      </c>
      <c r="G217" s="74">
        <v>90.762857142857129</v>
      </c>
      <c r="H217" s="74">
        <v>85.102857142857147</v>
      </c>
      <c r="I217" s="74">
        <v>87.79285714285713</v>
      </c>
      <c r="J217" s="74">
        <v>96.622857142857143</v>
      </c>
      <c r="K217" s="74">
        <v>78.685714285714297</v>
      </c>
      <c r="L217" s="74">
        <v>107.07142857142858</v>
      </c>
      <c r="M217" s="74">
        <v>90.118571428571428</v>
      </c>
      <c r="N217" s="74">
        <v>87.998571428571424</v>
      </c>
      <c r="O217" s="74">
        <v>93.662857142857135</v>
      </c>
      <c r="P217" s="74">
        <v>95.085714285714289</v>
      </c>
      <c r="Q217" s="57">
        <v>28702</v>
      </c>
    </row>
    <row r="218" spans="1:17" x14ac:dyDescent="0.35">
      <c r="A218" s="73" t="s">
        <v>1694</v>
      </c>
      <c r="B218" s="57">
        <v>436</v>
      </c>
      <c r="C218" s="57">
        <v>480</v>
      </c>
      <c r="D218" s="57">
        <v>3524</v>
      </c>
      <c r="E218" s="4">
        <v>148.9</v>
      </c>
      <c r="F218" s="4">
        <v>154.34285714285713</v>
      </c>
      <c r="G218" s="74">
        <v>89.071428571428569</v>
      </c>
      <c r="H218" s="74">
        <v>83.758571428571415</v>
      </c>
      <c r="I218" s="74">
        <v>87.929999999999993</v>
      </c>
      <c r="J218" s="74">
        <v>92.452857142857141</v>
      </c>
      <c r="K218" s="74">
        <v>80.314285714285703</v>
      </c>
      <c r="L218" s="74">
        <v>101.96000000000001</v>
      </c>
      <c r="M218" s="74">
        <v>85.498571428571452</v>
      </c>
      <c r="N218" s="74">
        <v>87.277142857142863</v>
      </c>
      <c r="O218" s="74">
        <v>88.152857142857144</v>
      </c>
      <c r="P218" s="74">
        <v>94.594285714285704</v>
      </c>
      <c r="Q218" s="57">
        <v>28404</v>
      </c>
    </row>
    <row r="219" spans="1:17" x14ac:dyDescent="0.35">
      <c r="A219" s="73" t="s">
        <v>1695</v>
      </c>
      <c r="B219" s="57">
        <v>435</v>
      </c>
      <c r="C219" s="57">
        <v>477</v>
      </c>
      <c r="D219" s="57">
        <v>10210</v>
      </c>
      <c r="E219" s="4">
        <v>147.29999999999998</v>
      </c>
      <c r="F219" s="4">
        <v>152.77142857142857</v>
      </c>
      <c r="G219" s="74">
        <v>91.988571428571433</v>
      </c>
      <c r="H219" s="74">
        <v>90.448571428571427</v>
      </c>
      <c r="I219" s="74">
        <v>88.991428571428585</v>
      </c>
      <c r="J219" s="74">
        <v>91.498571428571424</v>
      </c>
      <c r="K219" s="74">
        <v>84.19285714285715</v>
      </c>
      <c r="L219" s="74">
        <v>112.16142857142857</v>
      </c>
      <c r="M219" s="74">
        <v>86.837142857142879</v>
      </c>
      <c r="N219" s="74">
        <v>88.852857142857147</v>
      </c>
      <c r="O219" s="74">
        <v>89.22571428571429</v>
      </c>
      <c r="P219" s="74">
        <v>93.925714285714292</v>
      </c>
      <c r="Q219" s="57">
        <v>28154</v>
      </c>
    </row>
    <row r="220" spans="1:17" x14ac:dyDescent="0.35">
      <c r="A220" s="73" t="s">
        <v>1696</v>
      </c>
      <c r="B220" s="57">
        <v>419</v>
      </c>
      <c r="C220" s="57">
        <v>462</v>
      </c>
      <c r="D220" s="57">
        <v>5307</v>
      </c>
      <c r="E220" s="4">
        <v>145.15714285714287</v>
      </c>
      <c r="F220" s="4">
        <v>150.69999999999999</v>
      </c>
      <c r="G220" s="74">
        <v>100.05999999999999</v>
      </c>
      <c r="H220" s="74">
        <v>100.00714285714287</v>
      </c>
      <c r="I220" s="74">
        <v>92.972857142857137</v>
      </c>
      <c r="J220" s="74">
        <v>97.16</v>
      </c>
      <c r="K220" s="74">
        <v>88.995714285714286</v>
      </c>
      <c r="L220" s="74">
        <v>138.84857142857143</v>
      </c>
      <c r="M220" s="74">
        <v>91.454285714285703</v>
      </c>
      <c r="N220" s="74">
        <v>92.324285714285708</v>
      </c>
      <c r="O220" s="74">
        <v>96.312857142857155</v>
      </c>
      <c r="P220" s="74">
        <v>102.72285714285715</v>
      </c>
      <c r="Q220" s="57">
        <v>28932</v>
      </c>
    </row>
    <row r="221" spans="1:17" x14ac:dyDescent="0.35">
      <c r="A221" s="73" t="s">
        <v>1697</v>
      </c>
      <c r="B221" s="57">
        <v>417</v>
      </c>
      <c r="C221" s="57">
        <v>462</v>
      </c>
      <c r="D221" s="57">
        <v>11939</v>
      </c>
      <c r="E221" s="4">
        <v>143.82857142857142</v>
      </c>
      <c r="F221" s="4">
        <v>152.05714285714285</v>
      </c>
      <c r="G221" s="74">
        <v>96.404285714285706</v>
      </c>
      <c r="H221" s="74">
        <v>107.15</v>
      </c>
      <c r="I221" s="74">
        <v>93.987142857142871</v>
      </c>
      <c r="J221" s="74">
        <v>97.174285714285716</v>
      </c>
      <c r="K221" s="74">
        <v>90.738571428571433</v>
      </c>
      <c r="L221" s="74">
        <v>110.52857142857144</v>
      </c>
      <c r="M221" s="74">
        <v>89.815714285714293</v>
      </c>
      <c r="N221" s="74">
        <v>93.702857142857141</v>
      </c>
      <c r="O221" s="74">
        <v>97.892857142857139</v>
      </c>
      <c r="P221" s="74">
        <v>97.198571428571412</v>
      </c>
      <c r="Q221" s="57">
        <v>30739</v>
      </c>
    </row>
    <row r="222" spans="1:17" x14ac:dyDescent="0.35">
      <c r="A222" s="73" t="s">
        <v>1698</v>
      </c>
      <c r="B222" s="57">
        <v>383</v>
      </c>
      <c r="C222" s="57">
        <v>432</v>
      </c>
      <c r="D222" s="57">
        <v>6462</v>
      </c>
      <c r="E222" s="4">
        <v>142.77142857142857</v>
      </c>
      <c r="F222" s="4">
        <v>149.62857142857141</v>
      </c>
      <c r="G222" s="74">
        <v>99.008571428571415</v>
      </c>
      <c r="H222" s="74">
        <v>116.93285714285715</v>
      </c>
      <c r="I222" s="74">
        <v>97.188571428571422</v>
      </c>
      <c r="J222" s="74">
        <v>98.337142857142837</v>
      </c>
      <c r="K222" s="74">
        <v>102.46714285714286</v>
      </c>
      <c r="L222" s="74">
        <v>94.667142857142849</v>
      </c>
      <c r="M222" s="74">
        <v>93.594285714285704</v>
      </c>
      <c r="N222" s="74">
        <v>96.591428571428565</v>
      </c>
      <c r="O222" s="74">
        <v>109.07000000000001</v>
      </c>
      <c r="P222" s="74">
        <v>98.30714285714285</v>
      </c>
      <c r="Q222" s="57">
        <v>31807</v>
      </c>
    </row>
    <row r="223" spans="1:17" x14ac:dyDescent="0.35">
      <c r="A223" s="73" t="s">
        <v>1699</v>
      </c>
      <c r="B223" s="57">
        <v>416</v>
      </c>
      <c r="C223" s="57">
        <v>459</v>
      </c>
      <c r="D223" s="57">
        <v>6241</v>
      </c>
      <c r="E223" s="4">
        <v>140.84285714285716</v>
      </c>
      <c r="F223" s="4">
        <v>146.8857142857143</v>
      </c>
      <c r="G223" s="74">
        <v>94.054285714285712</v>
      </c>
      <c r="H223" s="74">
        <v>104.82714285714285</v>
      </c>
      <c r="I223" s="74">
        <v>92.968571428571423</v>
      </c>
      <c r="J223" s="74">
        <v>94.372857142857143</v>
      </c>
      <c r="K223" s="74">
        <v>95.070000000000007</v>
      </c>
      <c r="L223" s="74">
        <v>89.295714285714283</v>
      </c>
      <c r="M223" s="74">
        <v>86.86</v>
      </c>
      <c r="N223" s="74">
        <v>93.297142857142845</v>
      </c>
      <c r="O223" s="74">
        <v>108.0857142857143</v>
      </c>
      <c r="P223" s="74">
        <v>95.122857142857143</v>
      </c>
      <c r="Q223" s="57">
        <v>31521</v>
      </c>
    </row>
    <row r="224" spans="1:17" x14ac:dyDescent="0.35">
      <c r="A224" s="73" t="s">
        <v>1700</v>
      </c>
      <c r="B224" s="57">
        <v>420</v>
      </c>
      <c r="C224" s="57">
        <v>468</v>
      </c>
      <c r="D224" s="57">
        <v>8242</v>
      </c>
      <c r="E224" s="4">
        <v>138.4</v>
      </c>
      <c r="F224" s="4">
        <v>144.75714285714284</v>
      </c>
      <c r="G224" s="74">
        <v>98.535714285714292</v>
      </c>
      <c r="H224" s="74">
        <v>104.61428571428571</v>
      </c>
      <c r="I224" s="74">
        <v>95.495714285714286</v>
      </c>
      <c r="J224" s="74">
        <v>100.28142857142858</v>
      </c>
      <c r="K224" s="74">
        <v>94.2</v>
      </c>
      <c r="L224" s="74">
        <v>110.91857142857143</v>
      </c>
      <c r="M224" s="74">
        <v>91.780000000000015</v>
      </c>
      <c r="N224" s="74">
        <v>95.74</v>
      </c>
      <c r="O224" s="74">
        <v>99.5</v>
      </c>
      <c r="P224" s="74">
        <v>104.54571428571428</v>
      </c>
      <c r="Q224" s="57">
        <v>31852</v>
      </c>
    </row>
    <row r="225" spans="1:17" x14ac:dyDescent="0.35">
      <c r="A225" s="73" t="s">
        <v>1701</v>
      </c>
      <c r="B225" s="57">
        <v>426</v>
      </c>
      <c r="C225" s="57">
        <v>472</v>
      </c>
      <c r="D225" s="57">
        <v>2985</v>
      </c>
      <c r="E225" s="4">
        <v>136.89999999999998</v>
      </c>
      <c r="F225" s="4">
        <v>146.79999999999998</v>
      </c>
      <c r="G225" s="74">
        <v>96.892857142857139</v>
      </c>
      <c r="H225" s="74">
        <v>99.552857142857121</v>
      </c>
      <c r="I225" s="74">
        <v>96.818571428571431</v>
      </c>
      <c r="J225" s="74">
        <v>100.19714285714285</v>
      </c>
      <c r="K225" s="74">
        <v>94.80857142857144</v>
      </c>
      <c r="L225" s="74">
        <v>101.35571428571427</v>
      </c>
      <c r="M225" s="74">
        <v>91.34714285714287</v>
      </c>
      <c r="N225" s="74">
        <v>95.918571428571425</v>
      </c>
      <c r="O225" s="74">
        <v>101.88571428571429</v>
      </c>
      <c r="P225" s="74">
        <v>101.78</v>
      </c>
      <c r="Q225" s="57">
        <v>31187</v>
      </c>
    </row>
    <row r="226" spans="1:17" x14ac:dyDescent="0.35">
      <c r="A226" s="73" t="s">
        <v>1702</v>
      </c>
      <c r="B226" s="57">
        <v>430</v>
      </c>
      <c r="C226" s="57">
        <v>474</v>
      </c>
      <c r="D226" s="57">
        <v>4147</v>
      </c>
      <c r="E226" s="4">
        <v>138.45714285714286</v>
      </c>
      <c r="F226" s="4">
        <v>151.27142857142854</v>
      </c>
      <c r="G226" s="74">
        <v>95.327142857142874</v>
      </c>
      <c r="H226" s="74">
        <v>91.52</v>
      </c>
      <c r="I226" s="74">
        <v>95.47</v>
      </c>
      <c r="J226" s="74">
        <v>97.437142857142859</v>
      </c>
      <c r="K226" s="74">
        <v>94.608571428571423</v>
      </c>
      <c r="L226" s="74">
        <v>97.47</v>
      </c>
      <c r="M226" s="74">
        <v>89.688571428571422</v>
      </c>
      <c r="N226" s="74">
        <v>93.851428571428571</v>
      </c>
      <c r="O226" s="74">
        <v>99.148571428571429</v>
      </c>
      <c r="P226" s="74">
        <v>98.598571428571418</v>
      </c>
      <c r="Q226" s="57">
        <v>32195</v>
      </c>
    </row>
    <row r="227" spans="1:17" x14ac:dyDescent="0.35">
      <c r="A227" s="73" t="s">
        <v>1703</v>
      </c>
      <c r="B227" s="57">
        <v>420</v>
      </c>
      <c r="C227" s="57">
        <v>469</v>
      </c>
      <c r="D227" s="57">
        <v>7334</v>
      </c>
      <c r="E227" s="4">
        <v>138.92857142857142</v>
      </c>
      <c r="F227" s="4">
        <v>151.78571428571428</v>
      </c>
      <c r="G227" s="74">
        <v>94.665714285714301</v>
      </c>
      <c r="H227" s="74">
        <v>92.497142857142862</v>
      </c>
      <c r="I227" s="74">
        <v>95.694285714285712</v>
      </c>
      <c r="J227" s="74">
        <v>96.939999999999984</v>
      </c>
      <c r="K227" s="74">
        <v>94.547142857142859</v>
      </c>
      <c r="L227" s="74">
        <v>96.272857142857134</v>
      </c>
      <c r="M227" s="74">
        <v>88.617142857142866</v>
      </c>
      <c r="N227" s="74">
        <v>93.334285714285713</v>
      </c>
      <c r="O227" s="74">
        <v>97.082857142857151</v>
      </c>
      <c r="P227" s="74">
        <v>98.491428571428557</v>
      </c>
      <c r="Q227" s="57">
        <v>32089</v>
      </c>
    </row>
    <row r="228" spans="1:17" x14ac:dyDescent="0.35">
      <c r="A228" s="73" t="s">
        <v>1704</v>
      </c>
      <c r="B228" s="57">
        <v>417</v>
      </c>
      <c r="C228" s="57">
        <v>468</v>
      </c>
      <c r="D228" s="57">
        <v>5391</v>
      </c>
      <c r="E228" s="4">
        <v>137.58571428571429</v>
      </c>
      <c r="F228" s="4">
        <v>154.07142857142858</v>
      </c>
      <c r="G228" s="74">
        <v>99.951428571428579</v>
      </c>
      <c r="H228" s="74">
        <v>97.544285714285721</v>
      </c>
      <c r="I228" s="74">
        <v>95.681428571428569</v>
      </c>
      <c r="J228" s="74">
        <v>100.70571428571429</v>
      </c>
      <c r="K228" s="74">
        <v>94.274285714285725</v>
      </c>
      <c r="L228" s="74">
        <v>114.51142857142857</v>
      </c>
      <c r="M228" s="74">
        <v>93.744285714285724</v>
      </c>
      <c r="N228" s="74">
        <v>97.435714285714297</v>
      </c>
      <c r="O228" s="74">
        <v>104.33142857142856</v>
      </c>
      <c r="P228" s="74">
        <v>106.69142857142856</v>
      </c>
      <c r="Q228" s="57">
        <v>35368</v>
      </c>
    </row>
    <row r="229" spans="1:17" x14ac:dyDescent="0.35">
      <c r="A229" s="73" t="s">
        <v>1705</v>
      </c>
      <c r="B229" s="57">
        <v>424</v>
      </c>
      <c r="C229" s="57">
        <v>481</v>
      </c>
      <c r="D229" s="57">
        <v>3820</v>
      </c>
      <c r="E229" s="4">
        <v>137.07142857142858</v>
      </c>
      <c r="F229" s="4">
        <v>157.1</v>
      </c>
      <c r="G229" s="74">
        <v>109.61285714285715</v>
      </c>
      <c r="H229" s="74">
        <v>117.43285714285716</v>
      </c>
      <c r="I229" s="74">
        <v>104.33142857142856</v>
      </c>
      <c r="J229" s="74">
        <v>105.75285714285715</v>
      </c>
      <c r="K229" s="74">
        <v>106.99142857142856</v>
      </c>
      <c r="L229" s="74">
        <v>130.07142857142858</v>
      </c>
      <c r="M229" s="74">
        <v>101.06142857142856</v>
      </c>
      <c r="N229" s="74">
        <v>104.00714285714285</v>
      </c>
      <c r="O229" s="74">
        <v>117.81428571428572</v>
      </c>
      <c r="P229" s="74">
        <v>115.26285714285713</v>
      </c>
      <c r="Q229" s="57">
        <v>36134</v>
      </c>
    </row>
    <row r="230" spans="1:17" x14ac:dyDescent="0.35">
      <c r="A230" s="73" t="s">
        <v>1706</v>
      </c>
      <c r="B230" s="57">
        <v>429</v>
      </c>
      <c r="C230" s="57">
        <v>484</v>
      </c>
      <c r="D230" s="57">
        <v>3962</v>
      </c>
      <c r="E230" s="4">
        <v>135.28571428571428</v>
      </c>
      <c r="F230" s="4">
        <v>128.28571428571428</v>
      </c>
      <c r="G230" s="74">
        <v>101.17857142857143</v>
      </c>
      <c r="H230" s="74">
        <v>109.25571428571428</v>
      </c>
      <c r="I230" s="74">
        <v>99.97</v>
      </c>
      <c r="J230" s="74">
        <v>95.114285714285714</v>
      </c>
      <c r="K230" s="74">
        <v>109.75</v>
      </c>
      <c r="L230" s="74">
        <v>94.671428571428564</v>
      </c>
      <c r="M230" s="74">
        <v>95.37</v>
      </c>
      <c r="N230" s="74">
        <v>98.648571428571429</v>
      </c>
      <c r="O230" s="74">
        <v>115.38857142857141</v>
      </c>
      <c r="P230" s="74">
        <v>104.43142857142857</v>
      </c>
      <c r="Q230" s="57">
        <v>36449</v>
      </c>
    </row>
    <row r="231" spans="1:17" x14ac:dyDescent="0.35">
      <c r="A231" s="73" t="s">
        <v>1707</v>
      </c>
      <c r="B231" s="57">
        <v>395</v>
      </c>
      <c r="C231" s="57">
        <v>451</v>
      </c>
      <c r="D231" s="57">
        <v>4343</v>
      </c>
      <c r="E231" s="4">
        <v>133.44285714285712</v>
      </c>
      <c r="F231" s="4">
        <v>132.61428571428573</v>
      </c>
      <c r="G231" s="74">
        <v>95.322857142857146</v>
      </c>
      <c r="H231" s="74">
        <v>87.462857142857146</v>
      </c>
      <c r="I231" s="74">
        <v>95.825714285714284</v>
      </c>
      <c r="J231" s="74">
        <v>99.515714285714282</v>
      </c>
      <c r="K231" s="74">
        <v>92.701428571428551</v>
      </c>
      <c r="L231" s="74">
        <v>96.522857142857134</v>
      </c>
      <c r="M231" s="74">
        <v>92.971428571428561</v>
      </c>
      <c r="N231" s="74">
        <v>95.415714285714301</v>
      </c>
      <c r="O231" s="74">
        <v>99.087142857142837</v>
      </c>
      <c r="P231" s="74">
        <v>105.29142857142855</v>
      </c>
      <c r="Q231" s="57">
        <v>36878</v>
      </c>
    </row>
    <row r="232" spans="1:17" x14ac:dyDescent="0.35">
      <c r="A232" s="73" t="s">
        <v>1708</v>
      </c>
      <c r="B232" s="57">
        <v>438</v>
      </c>
      <c r="C232" s="57">
        <v>498</v>
      </c>
      <c r="D232" s="57">
        <v>6468</v>
      </c>
      <c r="E232" s="4">
        <v>133.62857142857143</v>
      </c>
      <c r="F232" s="4">
        <v>148.37142857142859</v>
      </c>
      <c r="G232" s="74">
        <v>97.668571428571425</v>
      </c>
      <c r="H232" s="74">
        <v>88.115714285714276</v>
      </c>
      <c r="I232" s="74">
        <v>95.587142857142865</v>
      </c>
      <c r="J232" s="74">
        <v>100.17714285714284</v>
      </c>
      <c r="K232" s="74">
        <v>95.15</v>
      </c>
      <c r="L232" s="74">
        <v>104.61</v>
      </c>
      <c r="M232" s="74">
        <v>94.107142857142861</v>
      </c>
      <c r="N232" s="74">
        <v>97.252857142857152</v>
      </c>
      <c r="O232" s="74">
        <v>97.055714285714302</v>
      </c>
      <c r="P232" s="74">
        <v>108.88428571428572</v>
      </c>
      <c r="Q232" s="57">
        <v>36993</v>
      </c>
    </row>
    <row r="233" spans="1:17" x14ac:dyDescent="0.35">
      <c r="A233" s="73" t="s">
        <v>1709</v>
      </c>
      <c r="B233" s="57">
        <v>405</v>
      </c>
      <c r="C233" s="57">
        <v>483</v>
      </c>
      <c r="D233" s="57">
        <v>3143</v>
      </c>
      <c r="E233" s="4">
        <v>133.55714285714285</v>
      </c>
      <c r="F233" s="4">
        <v>139.31428571428572</v>
      </c>
      <c r="G233" s="74">
        <v>105.71714285714286</v>
      </c>
      <c r="H233" s="74">
        <v>98.19285714285715</v>
      </c>
      <c r="I233" s="74">
        <v>102.13571428571429</v>
      </c>
      <c r="J233" s="74">
        <v>99.592857142857142</v>
      </c>
      <c r="K233" s="74">
        <v>108.64571428571428</v>
      </c>
      <c r="L233" s="74">
        <v>114.08142857142857</v>
      </c>
      <c r="M233" s="74">
        <v>100.44857142857144</v>
      </c>
      <c r="N233" s="74">
        <v>100.81142857142858</v>
      </c>
      <c r="O233" s="74">
        <v>104.97999999999999</v>
      </c>
      <c r="P233" s="74">
        <v>114.87857142857145</v>
      </c>
      <c r="Q233" s="57">
        <v>38431</v>
      </c>
    </row>
    <row r="234" spans="1:17" x14ac:dyDescent="0.35">
      <c r="A234" s="73" t="s">
        <v>1710</v>
      </c>
      <c r="B234" s="57">
        <v>409</v>
      </c>
      <c r="C234" s="57">
        <v>484</v>
      </c>
      <c r="D234" s="57">
        <v>3058</v>
      </c>
      <c r="E234" s="4">
        <v>132.78571428571431</v>
      </c>
      <c r="F234" s="4">
        <v>138.38571428571427</v>
      </c>
      <c r="G234" s="74">
        <v>99.73</v>
      </c>
      <c r="H234" s="74">
        <v>95.917142857142863</v>
      </c>
      <c r="I234" s="74">
        <v>99.898571428571429</v>
      </c>
      <c r="J234" s="74">
        <v>98.674285714285716</v>
      </c>
      <c r="K234" s="74">
        <v>103.73571428571428</v>
      </c>
      <c r="L234" s="74">
        <v>97.53857142857143</v>
      </c>
      <c r="M234" s="74">
        <v>95.928571428571431</v>
      </c>
      <c r="N234" s="74">
        <v>96.425714285714292</v>
      </c>
      <c r="O234" s="74">
        <v>101.01142857142857</v>
      </c>
      <c r="P234" s="74">
        <v>106.48571428571429</v>
      </c>
      <c r="Q234" s="57">
        <v>38984</v>
      </c>
    </row>
    <row r="235" spans="1:17" x14ac:dyDescent="0.35">
      <c r="A235" s="73" t="s">
        <v>1711</v>
      </c>
      <c r="B235" s="57">
        <v>424</v>
      </c>
      <c r="C235" s="57">
        <v>493</v>
      </c>
      <c r="D235" s="57">
        <v>4999</v>
      </c>
      <c r="E235" s="4">
        <v>132.12857142857143</v>
      </c>
      <c r="F235" s="4">
        <v>139.6</v>
      </c>
      <c r="G235" s="74">
        <v>95.111428571428561</v>
      </c>
      <c r="H235" s="74">
        <v>95.834285714285699</v>
      </c>
      <c r="I235" s="74">
        <v>98.065714285714293</v>
      </c>
      <c r="J235" s="74">
        <v>97.482857142857142</v>
      </c>
      <c r="K235" s="74">
        <v>97.122857142857143</v>
      </c>
      <c r="L235" s="74">
        <v>87.414285714285711</v>
      </c>
      <c r="M235" s="74">
        <v>93.561428571428578</v>
      </c>
      <c r="N235" s="74">
        <v>95.407142857142844</v>
      </c>
      <c r="O235" s="74">
        <v>95.899999999999991</v>
      </c>
      <c r="P235" s="74">
        <v>104.14857142857143</v>
      </c>
      <c r="Q235" s="57">
        <v>39380</v>
      </c>
    </row>
    <row r="236" spans="1:17" x14ac:dyDescent="0.35">
      <c r="A236" s="73" t="s">
        <v>1712</v>
      </c>
      <c r="B236" s="57">
        <v>410</v>
      </c>
      <c r="C236" s="57">
        <v>485</v>
      </c>
      <c r="D236" s="57">
        <v>4997</v>
      </c>
      <c r="E236" s="4">
        <v>131.12857142857141</v>
      </c>
      <c r="F236" s="4">
        <v>145.44285714285715</v>
      </c>
      <c r="G236" s="74">
        <v>97.277142857142849</v>
      </c>
      <c r="H236" s="74">
        <v>87.361428571428561</v>
      </c>
      <c r="I236" s="74">
        <v>100.39142857142858</v>
      </c>
      <c r="J236" s="74">
        <v>98.637142857142862</v>
      </c>
      <c r="K236" s="74">
        <v>100.73142857142857</v>
      </c>
      <c r="L236" s="74">
        <v>92.509999999999991</v>
      </c>
      <c r="M236" s="74">
        <v>94.597142857142856</v>
      </c>
      <c r="N236" s="74">
        <v>98.657142857142844</v>
      </c>
      <c r="O236" s="74">
        <v>98.698571428571441</v>
      </c>
      <c r="P236" s="74">
        <v>105.06285714285714</v>
      </c>
      <c r="Q236" s="57">
        <v>40935</v>
      </c>
    </row>
    <row r="237" spans="1:17" x14ac:dyDescent="0.35">
      <c r="A237" s="73" t="s">
        <v>1713</v>
      </c>
      <c r="B237" s="57">
        <v>409</v>
      </c>
      <c r="C237" s="57">
        <v>488</v>
      </c>
      <c r="D237" s="57">
        <v>2882</v>
      </c>
      <c r="E237" s="4">
        <v>130.47142857142859</v>
      </c>
      <c r="F237" s="4">
        <v>144.4</v>
      </c>
      <c r="G237" s="74">
        <v>106.96285714285715</v>
      </c>
      <c r="H237" s="74">
        <v>107.43857142857142</v>
      </c>
      <c r="I237" s="74">
        <v>107.42714285714285</v>
      </c>
      <c r="J237" s="74">
        <v>101.90714285714284</v>
      </c>
      <c r="K237" s="74">
        <v>114.60428571428572</v>
      </c>
      <c r="L237" s="74">
        <v>99.427142857142854</v>
      </c>
      <c r="M237" s="74">
        <v>103.34714285714287</v>
      </c>
      <c r="N237" s="74">
        <v>104.58000000000001</v>
      </c>
      <c r="O237" s="74">
        <v>110.49571428571429</v>
      </c>
      <c r="P237" s="74">
        <v>111.8442857142857</v>
      </c>
      <c r="Q237" s="57">
        <v>41294</v>
      </c>
    </row>
    <row r="238" spans="1:17" x14ac:dyDescent="0.35">
      <c r="A238" s="73" t="s">
        <v>1714</v>
      </c>
      <c r="B238" s="57">
        <v>408</v>
      </c>
      <c r="C238" s="57">
        <v>473</v>
      </c>
      <c r="D238" s="57">
        <v>7084</v>
      </c>
      <c r="E238" s="4">
        <v>128.55714285714288</v>
      </c>
      <c r="F238" s="4">
        <v>139.81428571428572</v>
      </c>
      <c r="G238" s="74">
        <v>102.34571428571428</v>
      </c>
      <c r="H238" s="74">
        <v>96.871428571428581</v>
      </c>
      <c r="I238" s="74">
        <v>104.73428571428573</v>
      </c>
      <c r="J238" s="74">
        <v>100.89285714285712</v>
      </c>
      <c r="K238" s="74">
        <v>106.65142857142857</v>
      </c>
      <c r="L238" s="74">
        <v>91.615714285714276</v>
      </c>
      <c r="M238" s="74">
        <v>99.401428571428568</v>
      </c>
      <c r="N238" s="74">
        <v>102.70714285714284</v>
      </c>
      <c r="O238" s="74">
        <v>107.28</v>
      </c>
      <c r="P238" s="74">
        <v>106.67428571428572</v>
      </c>
      <c r="Q238" s="57">
        <v>41826</v>
      </c>
    </row>
    <row r="239" spans="1:17" x14ac:dyDescent="0.35">
      <c r="A239" s="73" t="s">
        <v>1715</v>
      </c>
      <c r="B239" s="57">
        <v>412</v>
      </c>
      <c r="C239" s="57">
        <v>488</v>
      </c>
      <c r="D239" s="57">
        <v>5987</v>
      </c>
      <c r="E239" s="4">
        <v>127.10000000000001</v>
      </c>
      <c r="F239" s="4">
        <v>141.94285714285715</v>
      </c>
      <c r="G239" s="74">
        <v>100.12142857142858</v>
      </c>
      <c r="H239" s="74">
        <v>88.950000000000017</v>
      </c>
      <c r="I239" s="74">
        <v>104.49000000000001</v>
      </c>
      <c r="J239" s="74">
        <v>99.604285714285723</v>
      </c>
      <c r="K239" s="74">
        <v>105.20000000000002</v>
      </c>
      <c r="L239" s="74">
        <v>87.155714285714296</v>
      </c>
      <c r="M239" s="74">
        <v>98.282857142857125</v>
      </c>
      <c r="N239" s="74">
        <v>102.85714285714286</v>
      </c>
      <c r="O239" s="74">
        <v>101.77857142857144</v>
      </c>
      <c r="P239" s="74">
        <v>101.74285714285715</v>
      </c>
      <c r="Q239" s="57">
        <v>41818</v>
      </c>
    </row>
    <row r="240" spans="1:17" x14ac:dyDescent="0.35">
      <c r="A240" s="73" t="s">
        <v>1716</v>
      </c>
      <c r="B240" s="57">
        <v>430</v>
      </c>
      <c r="C240" s="57">
        <v>502</v>
      </c>
      <c r="D240" s="57">
        <v>2396</v>
      </c>
      <c r="E240" s="4">
        <v>127.82857142857142</v>
      </c>
      <c r="F240" s="4">
        <v>141.72857142857143</v>
      </c>
      <c r="G240" s="74">
        <v>99.127142857142871</v>
      </c>
      <c r="H240" s="74">
        <v>88.375714285714281</v>
      </c>
      <c r="I240" s="74">
        <v>102.45428571428572</v>
      </c>
      <c r="J240" s="74">
        <v>98.41857142857144</v>
      </c>
      <c r="K240" s="74">
        <v>104.97285714285714</v>
      </c>
      <c r="L240" s="74">
        <v>89.179999999999993</v>
      </c>
      <c r="M240" s="74">
        <v>96.724285714285699</v>
      </c>
      <c r="N240" s="74">
        <v>102.32714285714285</v>
      </c>
      <c r="O240" s="74">
        <v>102.41</v>
      </c>
      <c r="P240" s="74">
        <v>97.744285714285724</v>
      </c>
      <c r="Q240" s="57">
        <v>42355</v>
      </c>
    </row>
    <row r="241" spans="1:17" x14ac:dyDescent="0.35">
      <c r="A241" s="73" t="s">
        <v>1717</v>
      </c>
      <c r="B241" s="57">
        <v>404</v>
      </c>
      <c r="C241" s="57">
        <v>470</v>
      </c>
      <c r="D241" s="57">
        <v>5433</v>
      </c>
      <c r="E241" s="4">
        <v>127.44285714285715</v>
      </c>
      <c r="F241" s="4">
        <v>139.98571428571429</v>
      </c>
      <c r="G241" s="74">
        <v>104.07000000000001</v>
      </c>
      <c r="H241" s="74">
        <v>97.73571428571428</v>
      </c>
      <c r="I241" s="74">
        <v>104.15857142857143</v>
      </c>
      <c r="J241" s="74">
        <v>99.637142857142848</v>
      </c>
      <c r="K241" s="74">
        <v>108.09714285714287</v>
      </c>
      <c r="L241" s="74">
        <v>99.877142857142857</v>
      </c>
      <c r="M241" s="74">
        <v>101.01</v>
      </c>
      <c r="N241" s="74">
        <v>105.31285714285715</v>
      </c>
      <c r="O241" s="74">
        <v>108.26285714285713</v>
      </c>
      <c r="P241" s="74">
        <v>101.78428571428572</v>
      </c>
      <c r="Q241" s="57">
        <v>42856</v>
      </c>
    </row>
    <row r="242" spans="1:17" x14ac:dyDescent="0.35">
      <c r="A242" s="73" t="s">
        <v>1718</v>
      </c>
      <c r="B242" s="57">
        <v>425</v>
      </c>
      <c r="C242" s="57">
        <v>486</v>
      </c>
      <c r="D242" s="57">
        <v>7740</v>
      </c>
      <c r="E242" s="4">
        <v>126.87142857142855</v>
      </c>
      <c r="F242" s="4">
        <v>142.58571428571429</v>
      </c>
      <c r="G242" s="74">
        <v>108.22428571428573</v>
      </c>
      <c r="H242" s="74">
        <v>108.47285714285714</v>
      </c>
      <c r="I242" s="74">
        <v>106.4</v>
      </c>
      <c r="J242" s="74">
        <v>104</v>
      </c>
      <c r="K242" s="74">
        <v>111.77571428571427</v>
      </c>
      <c r="L242" s="74">
        <v>106.44142857142859</v>
      </c>
      <c r="M242" s="74">
        <v>103.88142857142857</v>
      </c>
      <c r="N242" s="74">
        <v>108.38</v>
      </c>
      <c r="O242" s="74">
        <v>114.74857142857142</v>
      </c>
      <c r="P242" s="74">
        <v>106.52000000000001</v>
      </c>
      <c r="Q242" s="57">
        <v>42937</v>
      </c>
    </row>
    <row r="243" spans="1:17" x14ac:dyDescent="0.35">
      <c r="A243" s="73" t="s">
        <v>1719</v>
      </c>
      <c r="B243" s="57">
        <v>381</v>
      </c>
      <c r="C243" s="57">
        <v>450</v>
      </c>
      <c r="D243" s="57">
        <v>4568</v>
      </c>
      <c r="E243" s="4">
        <v>126.32857142857142</v>
      </c>
      <c r="F243" s="4">
        <v>141.47142857142856</v>
      </c>
      <c r="G243" s="74">
        <v>107.46142857142857</v>
      </c>
      <c r="H243" s="74">
        <v>117.94142857142857</v>
      </c>
      <c r="I243" s="74">
        <v>106.18999999999998</v>
      </c>
      <c r="J243" s="74">
        <v>101.38714285714286</v>
      </c>
      <c r="K243" s="74">
        <v>115.39285714285714</v>
      </c>
      <c r="L243" s="74">
        <v>93.028571428571439</v>
      </c>
      <c r="M243" s="74">
        <v>103.5757142857143</v>
      </c>
      <c r="N243" s="74">
        <v>108.10714285714285</v>
      </c>
      <c r="O243" s="74">
        <v>117.13714285714286</v>
      </c>
      <c r="P243" s="74">
        <v>101.7614285714286</v>
      </c>
      <c r="Q243" s="57">
        <v>43117</v>
      </c>
    </row>
    <row r="244" spans="1:17" x14ac:dyDescent="0.35">
      <c r="A244" s="73" t="s">
        <v>1720</v>
      </c>
      <c r="B244" s="57">
        <v>414</v>
      </c>
      <c r="C244" s="57">
        <v>483</v>
      </c>
      <c r="D244" s="57">
        <v>6129</v>
      </c>
      <c r="E244" s="4">
        <v>125.27142857142857</v>
      </c>
      <c r="F244" s="4">
        <v>138.32857142857142</v>
      </c>
      <c r="G244" s="74">
        <v>105.64714285714287</v>
      </c>
      <c r="H244" s="74">
        <v>118.65285714285714</v>
      </c>
      <c r="I244" s="74">
        <v>104.65142857142858</v>
      </c>
      <c r="J244" s="74">
        <v>100.72714285714285</v>
      </c>
      <c r="K244" s="74">
        <v>115.79714285714286</v>
      </c>
      <c r="L244" s="74">
        <v>92.282857142857139</v>
      </c>
      <c r="M244" s="74">
        <v>98.982857142857142</v>
      </c>
      <c r="N244" s="74">
        <v>108.13857142857144</v>
      </c>
      <c r="O244" s="74">
        <v>117.51285714285713</v>
      </c>
      <c r="P244" s="74">
        <v>97.218571428571423</v>
      </c>
      <c r="Q244" s="57">
        <v>43132</v>
      </c>
    </row>
    <row r="245" spans="1:17" x14ac:dyDescent="0.35">
      <c r="A245" s="73" t="s">
        <v>1721</v>
      </c>
      <c r="B245" s="57">
        <v>421</v>
      </c>
      <c r="C245" s="57">
        <v>490</v>
      </c>
      <c r="D245" s="57">
        <v>4574</v>
      </c>
      <c r="E245" s="4">
        <v>124.82857142857144</v>
      </c>
      <c r="F245" s="4">
        <v>136.18571428571431</v>
      </c>
      <c r="G245" s="74">
        <v>107.54714285714286</v>
      </c>
      <c r="H245" s="74">
        <v>127.39714285714284</v>
      </c>
      <c r="I245" s="74">
        <v>106.16999999999999</v>
      </c>
      <c r="J245" s="74">
        <v>103.77285714285712</v>
      </c>
      <c r="K245" s="74">
        <v>116.98857142857143</v>
      </c>
      <c r="L245" s="74">
        <v>96.132857142857134</v>
      </c>
      <c r="M245" s="74">
        <v>99.747142857142862</v>
      </c>
      <c r="N245" s="74">
        <v>111.49714285714285</v>
      </c>
      <c r="O245" s="74">
        <v>118.3257142857143</v>
      </c>
      <c r="P245" s="74">
        <v>98.381428571428586</v>
      </c>
      <c r="Q245" s="57">
        <v>42714</v>
      </c>
    </row>
    <row r="246" spans="1:17" x14ac:dyDescent="0.35">
      <c r="A246" s="73" t="s">
        <v>1722</v>
      </c>
      <c r="B246" s="57">
        <v>409</v>
      </c>
      <c r="C246" s="57">
        <v>479</v>
      </c>
      <c r="D246" s="57">
        <v>3764</v>
      </c>
      <c r="E246" s="4">
        <v>125.01428571428571</v>
      </c>
      <c r="F246" s="4">
        <v>136.15714285714287</v>
      </c>
      <c r="G246" s="74">
        <v>114.25285714285715</v>
      </c>
      <c r="H246" s="74">
        <v>129.72857142857143</v>
      </c>
      <c r="I246" s="74">
        <v>110.83571428571427</v>
      </c>
      <c r="J246" s="74">
        <v>110.27285714285713</v>
      </c>
      <c r="K246" s="74">
        <v>121.83714285714284</v>
      </c>
      <c r="L246" s="74">
        <v>110.58428571428571</v>
      </c>
      <c r="M246" s="74">
        <v>106.74285714285715</v>
      </c>
      <c r="N246" s="74">
        <v>114.78714285714285</v>
      </c>
      <c r="O246" s="74">
        <v>125.65714285714286</v>
      </c>
      <c r="P246" s="74">
        <v>106.34142857142857</v>
      </c>
      <c r="Q246" s="57">
        <v>42427</v>
      </c>
    </row>
    <row r="247" spans="1:17" x14ac:dyDescent="0.35">
      <c r="A247" s="73" t="s">
        <v>1723</v>
      </c>
      <c r="B247" s="57">
        <v>402</v>
      </c>
      <c r="C247" s="57">
        <v>474</v>
      </c>
      <c r="D247" s="57">
        <v>4077</v>
      </c>
      <c r="E247" s="4">
        <v>124.32857142857142</v>
      </c>
      <c r="F247" s="4">
        <v>135.05714285714285</v>
      </c>
      <c r="G247" s="74">
        <v>109.29857142857144</v>
      </c>
      <c r="H247" s="74">
        <v>123.32000000000002</v>
      </c>
      <c r="I247" s="74">
        <v>110.40428571428572</v>
      </c>
      <c r="J247" s="74">
        <v>108.09714285714287</v>
      </c>
      <c r="K247" s="74">
        <v>122.47285714285715</v>
      </c>
      <c r="L247" s="74">
        <v>89.475714285714275</v>
      </c>
      <c r="M247" s="74">
        <v>102.14857142857143</v>
      </c>
      <c r="N247" s="74">
        <v>113.20714285714287</v>
      </c>
      <c r="O247" s="74">
        <v>123.58142857142857</v>
      </c>
      <c r="P247" s="74">
        <v>100.95857142857143</v>
      </c>
      <c r="Q247" s="57">
        <v>42286</v>
      </c>
    </row>
    <row r="248" spans="1:17" x14ac:dyDescent="0.35">
      <c r="A248" s="73" t="s">
        <v>1724</v>
      </c>
      <c r="B248" s="57">
        <v>423</v>
      </c>
      <c r="C248" s="57">
        <v>489</v>
      </c>
      <c r="D248" s="57">
        <v>15433</v>
      </c>
      <c r="E248" s="4">
        <v>123.5</v>
      </c>
      <c r="F248" s="4">
        <v>135.1</v>
      </c>
      <c r="G248" s="74">
        <v>106.35142857142857</v>
      </c>
      <c r="H248" s="74">
        <v>116.19428571428573</v>
      </c>
      <c r="I248" s="74">
        <v>109.00428571428571</v>
      </c>
      <c r="J248" s="74">
        <v>100.6857142857143</v>
      </c>
      <c r="K248" s="74">
        <v>120.84571428571428</v>
      </c>
      <c r="L248" s="74">
        <v>85.060000000000016</v>
      </c>
      <c r="M248" s="74">
        <v>97.684285714285707</v>
      </c>
      <c r="N248" s="74">
        <v>111.80714285714286</v>
      </c>
      <c r="O248" s="74">
        <v>120.80428571428571</v>
      </c>
      <c r="P248" s="74">
        <v>95.642857142857139</v>
      </c>
      <c r="Q248" s="57">
        <v>41926</v>
      </c>
    </row>
    <row r="249" spans="1:17" x14ac:dyDescent="0.35">
      <c r="A249" s="73" t="s">
        <v>1725</v>
      </c>
      <c r="B249" s="57">
        <v>381</v>
      </c>
      <c r="C249" s="57">
        <v>458</v>
      </c>
      <c r="D249" s="57">
        <v>4324</v>
      </c>
      <c r="E249" s="4">
        <v>123.39999999999999</v>
      </c>
      <c r="F249" s="4">
        <v>136.74285714285713</v>
      </c>
      <c r="G249" s="74">
        <v>106.32571428571428</v>
      </c>
      <c r="H249" s="74">
        <v>112.14</v>
      </c>
      <c r="I249" s="74">
        <v>107.69142857142857</v>
      </c>
      <c r="J249" s="74">
        <v>104.65142857142858</v>
      </c>
      <c r="K249" s="74">
        <v>119.35000000000001</v>
      </c>
      <c r="L249" s="74">
        <v>91.477142857142852</v>
      </c>
      <c r="M249" s="74">
        <v>98.951428571428565</v>
      </c>
      <c r="N249" s="74">
        <v>111.72285714285714</v>
      </c>
      <c r="O249" s="74">
        <v>117.06714285714285</v>
      </c>
      <c r="P249" s="74">
        <v>97.401428571428568</v>
      </c>
      <c r="Q249" s="57">
        <v>42284</v>
      </c>
    </row>
    <row r="250" spans="1:17" x14ac:dyDescent="0.35">
      <c r="A250" s="73" t="s">
        <v>1726</v>
      </c>
      <c r="B250" s="57" t="e">
        <v>#N/A</v>
      </c>
      <c r="C250" s="57">
        <v>503</v>
      </c>
      <c r="D250" s="57">
        <v>1797</v>
      </c>
      <c r="E250" s="4">
        <v>123.77142857142857</v>
      </c>
      <c r="F250" s="4">
        <v>140.87142857142857</v>
      </c>
      <c r="G250" s="74">
        <v>109.96714285714287</v>
      </c>
      <c r="H250" s="74">
        <v>111.77285714285713</v>
      </c>
      <c r="I250" s="74">
        <v>107.27857142857144</v>
      </c>
      <c r="J250" s="74">
        <v>105.29142857142858</v>
      </c>
      <c r="K250" s="74">
        <v>120.43999999999998</v>
      </c>
      <c r="L250" s="74">
        <v>103.67428571428572</v>
      </c>
      <c r="M250" s="74">
        <v>104.45</v>
      </c>
      <c r="N250" s="74">
        <v>114.36285714285714</v>
      </c>
      <c r="O250" s="74">
        <v>118.81571428571428</v>
      </c>
      <c r="P250" s="74">
        <v>103.9757142857143</v>
      </c>
      <c r="Q250" s="57">
        <v>41829</v>
      </c>
    </row>
    <row r="251" spans="1:17" x14ac:dyDescent="0.35">
      <c r="A251" s="73" t="s">
        <v>1727</v>
      </c>
      <c r="B251" s="57">
        <v>414</v>
      </c>
      <c r="C251" s="57">
        <v>488</v>
      </c>
      <c r="D251" s="57">
        <v>4388</v>
      </c>
      <c r="E251" s="4">
        <v>122.97142857142856</v>
      </c>
      <c r="F251" s="4">
        <v>136.14285714285714</v>
      </c>
      <c r="G251" s="74">
        <v>104.41285714285713</v>
      </c>
      <c r="H251" s="74">
        <v>99.23571428571428</v>
      </c>
      <c r="I251" s="74">
        <v>106.14000000000001</v>
      </c>
      <c r="J251" s="74">
        <v>103.58571428571427</v>
      </c>
      <c r="K251" s="74">
        <v>109.66428571428571</v>
      </c>
      <c r="L251" s="74">
        <v>106.31142857142856</v>
      </c>
      <c r="M251" s="74">
        <v>98.057142857142836</v>
      </c>
      <c r="N251" s="74">
        <v>110.01142857142858</v>
      </c>
      <c r="O251" s="74">
        <v>106.14999999999999</v>
      </c>
      <c r="P251" s="74">
        <v>99.724285714285699</v>
      </c>
      <c r="Q251" s="57">
        <v>42943</v>
      </c>
    </row>
    <row r="252" spans="1:17" x14ac:dyDescent="0.35">
      <c r="A252" s="73" t="s">
        <v>1728</v>
      </c>
      <c r="B252" s="57">
        <v>424</v>
      </c>
      <c r="C252" s="57">
        <v>500</v>
      </c>
      <c r="D252" s="57">
        <v>3588</v>
      </c>
      <c r="E252" s="4">
        <v>122.62857142857141</v>
      </c>
      <c r="F252" s="4">
        <v>137.30000000000001</v>
      </c>
      <c r="G252" s="74">
        <v>98.998571428571424</v>
      </c>
      <c r="H252" s="74">
        <v>88.635714285714272</v>
      </c>
      <c r="I252" s="74">
        <v>102.10714285714285</v>
      </c>
      <c r="J252" s="74">
        <v>99.204285714285717</v>
      </c>
      <c r="K252" s="74">
        <v>107.28428571428572</v>
      </c>
      <c r="L252" s="74">
        <v>97.254285714285714</v>
      </c>
      <c r="M252" s="74">
        <v>92.588571428571427</v>
      </c>
      <c r="N252" s="74">
        <v>106.64285714285714</v>
      </c>
      <c r="O252" s="74">
        <v>99.939999999999984</v>
      </c>
      <c r="P252" s="74">
        <v>92.5</v>
      </c>
      <c r="Q252" s="57">
        <v>42721</v>
      </c>
    </row>
    <row r="253" spans="1:17" x14ac:dyDescent="0.35">
      <c r="A253" s="73" t="s">
        <v>1729</v>
      </c>
      <c r="B253" s="57">
        <v>395</v>
      </c>
      <c r="C253" s="57">
        <v>464</v>
      </c>
      <c r="D253" s="57">
        <v>5247</v>
      </c>
      <c r="E253" s="4">
        <v>122.27142857142856</v>
      </c>
      <c r="F253" s="4">
        <v>141.05714285714288</v>
      </c>
      <c r="G253" s="74">
        <v>98.424285714285716</v>
      </c>
      <c r="H253" s="74">
        <v>89.55285714285715</v>
      </c>
      <c r="I253" s="74">
        <v>99.008571428571443</v>
      </c>
      <c r="J253" s="74">
        <v>97.454285714285717</v>
      </c>
      <c r="K253" s="74">
        <v>103.57428571428571</v>
      </c>
      <c r="L253" s="74">
        <v>102.4742857142857</v>
      </c>
      <c r="M253" s="74">
        <v>96.305714285714302</v>
      </c>
      <c r="N253" s="74">
        <v>104.16142857142859</v>
      </c>
      <c r="O253" s="74">
        <v>96.657142857142858</v>
      </c>
      <c r="P253" s="74">
        <v>94.127142857142857</v>
      </c>
      <c r="Q253" s="57">
        <v>42414</v>
      </c>
    </row>
    <row r="254" spans="1:17" x14ac:dyDescent="0.35">
      <c r="A254" s="73" t="s">
        <v>1730</v>
      </c>
      <c r="B254" s="57">
        <v>413</v>
      </c>
      <c r="C254" s="57">
        <v>474</v>
      </c>
      <c r="D254" s="57">
        <v>3438</v>
      </c>
      <c r="E254" s="4">
        <v>121.91428571428571</v>
      </c>
      <c r="F254" s="4">
        <v>140.92857142857142</v>
      </c>
      <c r="G254" s="74">
        <v>103.19857142857143</v>
      </c>
      <c r="H254" s="74">
        <v>96.78</v>
      </c>
      <c r="I254" s="74">
        <v>101.02857142857142</v>
      </c>
      <c r="J254" s="74">
        <v>100.73285714285714</v>
      </c>
      <c r="K254" s="74">
        <v>103.86428571428571</v>
      </c>
      <c r="L254" s="74">
        <v>118.78428571428572</v>
      </c>
      <c r="M254" s="74">
        <v>102.82857142857144</v>
      </c>
      <c r="N254" s="74">
        <v>105.42857142857143</v>
      </c>
      <c r="O254" s="74">
        <v>96.11</v>
      </c>
      <c r="P254" s="74">
        <v>98.105714285714285</v>
      </c>
      <c r="Q254" s="57">
        <v>41819</v>
      </c>
    </row>
    <row r="255" spans="1:17" x14ac:dyDescent="0.35">
      <c r="A255" s="73" t="s">
        <v>1731</v>
      </c>
      <c r="B255" s="57">
        <v>421</v>
      </c>
      <c r="C255" s="57">
        <v>481</v>
      </c>
      <c r="D255" s="57">
        <v>4776</v>
      </c>
      <c r="E255" s="4">
        <v>121.05714285714285</v>
      </c>
      <c r="F255" s="4">
        <v>138.77142857142857</v>
      </c>
      <c r="G255" s="74">
        <v>105.31142857142855</v>
      </c>
      <c r="H255" s="74">
        <v>98.297142857142859</v>
      </c>
      <c r="I255" s="74">
        <v>103.41285714285713</v>
      </c>
      <c r="J255" s="74">
        <v>103.12714285714284</v>
      </c>
      <c r="K255" s="74">
        <v>102.04142857142857</v>
      </c>
      <c r="L255" s="74">
        <v>126.13142857142857</v>
      </c>
      <c r="M255" s="74">
        <v>104.30999999999997</v>
      </c>
      <c r="N255" s="74">
        <v>105.97857142857143</v>
      </c>
      <c r="O255" s="74">
        <v>96.351428571428571</v>
      </c>
      <c r="P255" s="74">
        <v>102.28142857142858</v>
      </c>
      <c r="Q255" s="57">
        <v>41344</v>
      </c>
    </row>
    <row r="256" spans="1:17" x14ac:dyDescent="0.35">
      <c r="A256" s="73" t="s">
        <v>1732</v>
      </c>
      <c r="B256" s="57">
        <v>433</v>
      </c>
      <c r="C256" s="57">
        <v>493</v>
      </c>
      <c r="D256" s="57">
        <v>5542</v>
      </c>
      <c r="E256" s="4">
        <v>120.34285714285713</v>
      </c>
      <c r="F256" s="4">
        <v>142.07142857142856</v>
      </c>
      <c r="G256" s="74">
        <v>97.518571428571434</v>
      </c>
      <c r="H256" s="74">
        <v>92.005714285714276</v>
      </c>
      <c r="I256" s="74">
        <v>100.03571428571431</v>
      </c>
      <c r="J256" s="74">
        <v>97.775714285714258</v>
      </c>
      <c r="K256" s="74">
        <v>97.712857142857146</v>
      </c>
      <c r="L256" s="74">
        <v>98.637142857142848</v>
      </c>
      <c r="M256" s="74">
        <v>99.79</v>
      </c>
      <c r="N256" s="74">
        <v>101.4542857142857</v>
      </c>
      <c r="O256" s="74">
        <v>89.388571428571439</v>
      </c>
      <c r="P256" s="74">
        <v>92.46142857142857</v>
      </c>
      <c r="Q256" s="57">
        <v>40564</v>
      </c>
    </row>
    <row r="257" spans="1:17" x14ac:dyDescent="0.35">
      <c r="A257" s="73" t="s">
        <v>1733</v>
      </c>
      <c r="B257" s="57">
        <v>383</v>
      </c>
      <c r="C257" s="57">
        <v>448</v>
      </c>
      <c r="D257" s="57">
        <v>5859</v>
      </c>
      <c r="E257" s="4">
        <v>119.89999999999999</v>
      </c>
      <c r="F257" s="4">
        <v>143.84285714285716</v>
      </c>
      <c r="G257" s="74">
        <v>95.188571428571436</v>
      </c>
      <c r="H257" s="74">
        <v>91.950000000000017</v>
      </c>
      <c r="I257" s="74">
        <v>98.551428571428588</v>
      </c>
      <c r="J257" s="74">
        <v>95.007142857142867</v>
      </c>
      <c r="K257" s="74">
        <v>95.304285714285712</v>
      </c>
      <c r="L257" s="74">
        <v>94.151428571428568</v>
      </c>
      <c r="M257" s="74">
        <v>99.135714285714272</v>
      </c>
      <c r="N257" s="74">
        <v>100.49714285714286</v>
      </c>
      <c r="O257" s="74">
        <v>87.66857142857144</v>
      </c>
      <c r="P257" s="74">
        <v>92.118571428571414</v>
      </c>
      <c r="Q257" s="57">
        <v>40134</v>
      </c>
    </row>
    <row r="258" spans="1:17" x14ac:dyDescent="0.35">
      <c r="A258" s="73" t="s">
        <v>1734</v>
      </c>
      <c r="B258" s="57">
        <v>405</v>
      </c>
      <c r="C258" s="57">
        <v>462</v>
      </c>
      <c r="D258" s="57">
        <v>2921</v>
      </c>
      <c r="E258" s="4">
        <v>118.75714285714285</v>
      </c>
      <c r="F258" s="4">
        <v>141.55714285714285</v>
      </c>
      <c r="G258" s="74">
        <v>93.472857142857151</v>
      </c>
      <c r="H258" s="74">
        <v>93.15428571428572</v>
      </c>
      <c r="I258" s="74">
        <v>95.458571428571446</v>
      </c>
      <c r="J258" s="74">
        <v>91.298571428571421</v>
      </c>
      <c r="K258" s="74">
        <v>93.528571428571425</v>
      </c>
      <c r="L258" s="74">
        <v>92.97571428571429</v>
      </c>
      <c r="M258" s="74">
        <v>97.66</v>
      </c>
      <c r="N258" s="74">
        <v>94.818571428571431</v>
      </c>
      <c r="O258" s="74">
        <v>86.217142857142875</v>
      </c>
      <c r="P258" s="74">
        <v>89.134285714285724</v>
      </c>
      <c r="Q258" s="57">
        <v>39875</v>
      </c>
    </row>
    <row r="259" spans="1:17" x14ac:dyDescent="0.35">
      <c r="A259" s="73" t="s">
        <v>1735</v>
      </c>
      <c r="B259" s="57">
        <v>391</v>
      </c>
      <c r="C259" s="57">
        <v>443</v>
      </c>
      <c r="D259" s="57">
        <v>6002</v>
      </c>
      <c r="E259" s="4">
        <v>117.29999999999998</v>
      </c>
      <c r="F259" s="4">
        <v>138.85714285714283</v>
      </c>
      <c r="G259" s="74">
        <v>93.964285714285708</v>
      </c>
      <c r="H259" s="74">
        <v>88.501428571428576</v>
      </c>
      <c r="I259" s="74">
        <v>95.451428571428579</v>
      </c>
      <c r="J259" s="74">
        <v>89.497142857142876</v>
      </c>
      <c r="K259" s="74">
        <v>90.118571428571414</v>
      </c>
      <c r="L259" s="74">
        <v>98.458571428571432</v>
      </c>
      <c r="M259" s="74">
        <v>99.491428571428585</v>
      </c>
      <c r="N259" s="74">
        <v>93.035714285714306</v>
      </c>
      <c r="O259" s="74">
        <v>82.64</v>
      </c>
      <c r="P259" s="74">
        <v>92.297142857142845</v>
      </c>
      <c r="Q259" s="57">
        <v>35347</v>
      </c>
    </row>
    <row r="260" spans="1:17" x14ac:dyDescent="0.35">
      <c r="A260" s="73" t="s">
        <v>1736</v>
      </c>
      <c r="B260" s="57">
        <v>397</v>
      </c>
      <c r="C260" s="57">
        <v>451</v>
      </c>
      <c r="D260" s="57">
        <v>4413</v>
      </c>
      <c r="E260" s="4">
        <v>115.87142857142858</v>
      </c>
      <c r="F260" s="4">
        <v>138.08571428571432</v>
      </c>
      <c r="G260" s="74">
        <v>92.671428571428578</v>
      </c>
      <c r="H260" s="74">
        <v>86.162857142857135</v>
      </c>
      <c r="I260" s="74">
        <v>96.335714285714289</v>
      </c>
      <c r="J260" s="74">
        <v>93.91</v>
      </c>
      <c r="K260" s="74">
        <v>85.741428571428585</v>
      </c>
      <c r="L260" s="74">
        <v>89.491428571428585</v>
      </c>
      <c r="M260" s="74">
        <v>101.68857142857144</v>
      </c>
      <c r="N260" s="74">
        <v>95.33142857142856</v>
      </c>
      <c r="O260" s="74">
        <v>79.72</v>
      </c>
      <c r="P260" s="74">
        <v>94.700000000000017</v>
      </c>
      <c r="Q260" s="57">
        <v>32775</v>
      </c>
    </row>
    <row r="261" spans="1:17" x14ac:dyDescent="0.35">
      <c r="A261" s="73" t="s">
        <v>1737</v>
      </c>
      <c r="B261" s="57">
        <v>412</v>
      </c>
      <c r="C261" s="57">
        <v>463</v>
      </c>
      <c r="D261" s="57">
        <v>10800</v>
      </c>
      <c r="E261" s="4">
        <v>114.58571428571429</v>
      </c>
      <c r="F261" s="4">
        <v>134.18571428571428</v>
      </c>
      <c r="G261" s="74">
        <v>92.165714285714259</v>
      </c>
      <c r="H261" s="74">
        <v>89.282857142857139</v>
      </c>
      <c r="I261" s="74">
        <v>96.578571428571422</v>
      </c>
      <c r="J261" s="74">
        <v>95.655714285714268</v>
      </c>
      <c r="K261" s="74">
        <v>84.727142857142852</v>
      </c>
      <c r="L261" s="74">
        <v>87.595714285714294</v>
      </c>
      <c r="M261" s="74">
        <v>103.07428571428571</v>
      </c>
      <c r="N261" s="74">
        <v>95.6</v>
      </c>
      <c r="O261" s="74">
        <v>77.555714285714288</v>
      </c>
      <c r="P261" s="74">
        <v>96.004285714285729</v>
      </c>
      <c r="Q261" s="57">
        <v>32010</v>
      </c>
    </row>
    <row r="262" spans="1:17" x14ac:dyDescent="0.35">
      <c r="A262" s="73" t="s">
        <v>1738</v>
      </c>
      <c r="B262" s="57">
        <v>392</v>
      </c>
      <c r="C262" s="57">
        <v>443</v>
      </c>
      <c r="D262" s="57">
        <v>10826</v>
      </c>
      <c r="E262" s="4">
        <v>113.27142857142859</v>
      </c>
      <c r="F262" s="4">
        <v>134.54285714285714</v>
      </c>
      <c r="G262" s="74">
        <v>96.585714285714303</v>
      </c>
      <c r="H262" s="74">
        <v>91.522857142857134</v>
      </c>
      <c r="I262" s="74">
        <v>95.944285714285698</v>
      </c>
      <c r="J262" s="74">
        <v>102.52285714285715</v>
      </c>
      <c r="K262" s="74">
        <v>84.072857142857146</v>
      </c>
      <c r="L262" s="74">
        <v>87.75</v>
      </c>
      <c r="M262" s="74">
        <v>121.04285714285713</v>
      </c>
      <c r="N262" s="74">
        <v>94.811428571428564</v>
      </c>
      <c r="O262" s="74">
        <v>78.42</v>
      </c>
      <c r="P262" s="74">
        <v>101.69714285714285</v>
      </c>
      <c r="Q262" s="57">
        <v>31952</v>
      </c>
    </row>
    <row r="263" spans="1:17" x14ac:dyDescent="0.35">
      <c r="A263" s="73" t="s">
        <v>1739</v>
      </c>
      <c r="B263" s="57">
        <v>426</v>
      </c>
      <c r="C263" s="57">
        <v>471</v>
      </c>
      <c r="D263" s="57">
        <v>3541</v>
      </c>
      <c r="E263" s="4">
        <v>112.61428571428571</v>
      </c>
      <c r="F263" s="4">
        <v>132.7571428571429</v>
      </c>
      <c r="G263" s="74">
        <v>102.64714285714285</v>
      </c>
      <c r="H263" s="74">
        <v>98.147142857142853</v>
      </c>
      <c r="I263" s="74">
        <v>98.315714285714293</v>
      </c>
      <c r="J263" s="74">
        <v>109.53142857142859</v>
      </c>
      <c r="K263" s="74">
        <v>85.178571428571431</v>
      </c>
      <c r="L263" s="74">
        <v>103.50142857142858</v>
      </c>
      <c r="M263" s="74">
        <v>134.76142857142858</v>
      </c>
      <c r="N263" s="74">
        <v>98.412857142857135</v>
      </c>
      <c r="O263" s="74">
        <v>83.09</v>
      </c>
      <c r="P263" s="74">
        <v>110.81571428571429</v>
      </c>
      <c r="Q263" s="57">
        <v>32379</v>
      </c>
    </row>
    <row r="264" spans="1:17" x14ac:dyDescent="0.35">
      <c r="A264" s="73" t="s">
        <v>1740</v>
      </c>
      <c r="B264" s="57">
        <v>382</v>
      </c>
      <c r="C264" s="57">
        <v>432</v>
      </c>
      <c r="D264" s="57">
        <v>4818</v>
      </c>
      <c r="E264" s="4">
        <v>111.3142857142857</v>
      </c>
      <c r="F264" s="4">
        <v>129.5</v>
      </c>
      <c r="G264" s="74">
        <v>98.094285714285732</v>
      </c>
      <c r="H264" s="74">
        <v>95.795714285714283</v>
      </c>
      <c r="I264" s="74">
        <v>99.695714285714288</v>
      </c>
      <c r="J264" s="74">
        <v>99.982857142857142</v>
      </c>
      <c r="K264" s="74">
        <v>85.194285714285712</v>
      </c>
      <c r="L264" s="74">
        <v>103.3742857142857</v>
      </c>
      <c r="M264" s="74">
        <v>116.52857142857144</v>
      </c>
      <c r="N264" s="74">
        <v>98.355714285714285</v>
      </c>
      <c r="O264" s="74">
        <v>77.362857142857138</v>
      </c>
      <c r="P264" s="74">
        <v>101.34714285714287</v>
      </c>
      <c r="Q264" s="57">
        <v>32956</v>
      </c>
    </row>
    <row r="265" spans="1:17" x14ac:dyDescent="0.35">
      <c r="A265" s="73" t="s">
        <v>1741</v>
      </c>
      <c r="B265" s="57">
        <v>430</v>
      </c>
      <c r="C265" s="57">
        <v>482</v>
      </c>
      <c r="D265" s="57">
        <v>3507</v>
      </c>
      <c r="E265" s="4">
        <v>110.41428571428571</v>
      </c>
      <c r="F265" s="4">
        <v>126.57142857142858</v>
      </c>
      <c r="G265" s="74">
        <v>95.332857142857151</v>
      </c>
      <c r="H265" s="74">
        <v>92.432857142857159</v>
      </c>
      <c r="I265" s="74">
        <v>97.374285714285733</v>
      </c>
      <c r="J265" s="74">
        <v>102.81857142857145</v>
      </c>
      <c r="K265" s="74">
        <v>84.998571428571424</v>
      </c>
      <c r="L265" s="74">
        <v>92.40428571428572</v>
      </c>
      <c r="M265" s="74">
        <v>116.28285714285713</v>
      </c>
      <c r="N265" s="74">
        <v>96.741428571428585</v>
      </c>
      <c r="O265" s="74">
        <v>73.851428571428571</v>
      </c>
      <c r="P265" s="74">
        <v>95.292857142857159</v>
      </c>
      <c r="Q265" s="57">
        <v>34879</v>
      </c>
    </row>
    <row r="266" spans="1:17" x14ac:dyDescent="0.35">
      <c r="A266" s="73" t="s">
        <v>1742</v>
      </c>
      <c r="B266" s="57">
        <v>365</v>
      </c>
      <c r="C266" s="57">
        <v>416</v>
      </c>
      <c r="D266" s="57">
        <v>5781</v>
      </c>
      <c r="E266" s="4">
        <v>109.05714285714285</v>
      </c>
      <c r="F266" s="4">
        <v>123.71428571428571</v>
      </c>
      <c r="G266" s="74">
        <v>105.20571428571428</v>
      </c>
      <c r="H266" s="74">
        <v>100.08857142857143</v>
      </c>
      <c r="I266" s="74">
        <v>111.0457142857143</v>
      </c>
      <c r="J266" s="74">
        <v>126.25142857142858</v>
      </c>
      <c r="K266" s="74">
        <v>90.481428571428566</v>
      </c>
      <c r="L266" s="74">
        <v>96.562857142857141</v>
      </c>
      <c r="M266" s="74">
        <v>135.49714285714285</v>
      </c>
      <c r="N266" s="74">
        <v>100.29714285714286</v>
      </c>
      <c r="O266" s="74">
        <v>81.392857142857139</v>
      </c>
      <c r="P266" s="74">
        <v>98.768571428571434</v>
      </c>
      <c r="Q266" s="57">
        <v>34157</v>
      </c>
    </row>
    <row r="267" spans="1:17" x14ac:dyDescent="0.35">
      <c r="A267" s="73" t="s">
        <v>1743</v>
      </c>
      <c r="B267" s="57">
        <v>305</v>
      </c>
      <c r="C267" s="57">
        <v>346</v>
      </c>
      <c r="D267" s="57">
        <v>1747</v>
      </c>
      <c r="E267" s="4">
        <v>108.45714285714284</v>
      </c>
      <c r="F267" s="4">
        <v>127.8</v>
      </c>
      <c r="G267" s="74">
        <v>97.17</v>
      </c>
      <c r="H267" s="74">
        <v>106.02</v>
      </c>
      <c r="I267" s="74">
        <v>104.07000000000001</v>
      </c>
      <c r="J267" s="74">
        <v>106.0342857142857</v>
      </c>
      <c r="K267" s="74">
        <v>88.534285714285716</v>
      </c>
      <c r="L267" s="74">
        <v>83.08142857142856</v>
      </c>
      <c r="M267" s="74">
        <v>121.61142857142856</v>
      </c>
      <c r="N267" s="74">
        <v>87.867142857142866</v>
      </c>
      <c r="O267" s="74">
        <v>85.994285714285724</v>
      </c>
      <c r="P267" s="74">
        <v>82.507142857142867</v>
      </c>
      <c r="Q267" s="57">
        <v>29541</v>
      </c>
    </row>
    <row r="268" spans="1:17" x14ac:dyDescent="0.35">
      <c r="A268" s="73" t="s">
        <v>1744</v>
      </c>
      <c r="B268" s="57">
        <v>364</v>
      </c>
      <c r="C268" s="57">
        <v>412</v>
      </c>
      <c r="D268" s="57">
        <v>2145</v>
      </c>
      <c r="E268" s="4">
        <v>109.35714285714286</v>
      </c>
      <c r="F268" s="4">
        <v>124.80000000000003</v>
      </c>
      <c r="G268" s="74">
        <v>95.521428571428572</v>
      </c>
      <c r="H268" s="74">
        <v>106.53571428571431</v>
      </c>
      <c r="I268" s="74">
        <v>95.025714285714272</v>
      </c>
      <c r="J268" s="74">
        <v>89.031428571428577</v>
      </c>
      <c r="K268" s="74">
        <v>95.564285714285717</v>
      </c>
      <c r="L268" s="74">
        <v>100.41714285714285</v>
      </c>
      <c r="M268" s="74">
        <v>98.30714285714285</v>
      </c>
      <c r="N268" s="74">
        <v>91.811428571428564</v>
      </c>
      <c r="O268" s="74">
        <v>98.337142857142865</v>
      </c>
      <c r="P268" s="74">
        <v>86.757142857142867</v>
      </c>
      <c r="Q268" s="57">
        <v>33245</v>
      </c>
    </row>
    <row r="269" spans="1:17" x14ac:dyDescent="0.35">
      <c r="A269" s="73" t="s">
        <v>1745</v>
      </c>
      <c r="B269" s="57">
        <v>412</v>
      </c>
      <c r="C269" s="57">
        <v>458</v>
      </c>
      <c r="D269" s="57">
        <v>4410</v>
      </c>
      <c r="E269" s="4">
        <v>109.67142857142858</v>
      </c>
      <c r="F269" s="4">
        <v>130.30000000000001</v>
      </c>
      <c r="G269" s="74">
        <v>89.772857142857134</v>
      </c>
      <c r="H269" s="74">
        <v>89.241428571428585</v>
      </c>
      <c r="I269" s="74">
        <v>92.247142857142862</v>
      </c>
      <c r="J269" s="74">
        <v>93.837142857142879</v>
      </c>
      <c r="K269" s="74">
        <v>74.70714285714287</v>
      </c>
      <c r="L269" s="74">
        <v>111.09571428571429</v>
      </c>
      <c r="M269" s="74">
        <v>90.242857142857133</v>
      </c>
      <c r="N269" s="74">
        <v>89.667142857142863</v>
      </c>
      <c r="O269" s="74">
        <v>89.228571428571428</v>
      </c>
      <c r="P269" s="74">
        <v>93.545714285714297</v>
      </c>
      <c r="Q269" s="57">
        <v>29940</v>
      </c>
    </row>
    <row r="270" spans="1:17" x14ac:dyDescent="0.35">
      <c r="A270" s="73" t="s">
        <v>1746</v>
      </c>
      <c r="B270" s="57">
        <v>381</v>
      </c>
      <c r="C270" s="57">
        <v>424</v>
      </c>
      <c r="D270" s="57">
        <v>6250</v>
      </c>
      <c r="E270" s="4">
        <v>108.31428571428572</v>
      </c>
      <c r="F270" s="4">
        <v>122.22857142857141</v>
      </c>
      <c r="G270" s="74">
        <v>86.607142857142861</v>
      </c>
      <c r="H270" s="74">
        <v>84.811428571428578</v>
      </c>
      <c r="I270" s="74">
        <v>91.560000000000016</v>
      </c>
      <c r="J270" s="74">
        <v>89.501428571428576</v>
      </c>
      <c r="K270" s="74">
        <v>74.59571428571428</v>
      </c>
      <c r="L270" s="74">
        <v>108.4442857142857</v>
      </c>
      <c r="M270" s="74">
        <v>84.30714285714285</v>
      </c>
      <c r="N270" s="74">
        <v>88.731428571428566</v>
      </c>
      <c r="O270" s="74">
        <v>83.960000000000008</v>
      </c>
      <c r="P270" s="74">
        <v>90.291428571428568</v>
      </c>
      <c r="Q270" s="57">
        <v>28491</v>
      </c>
    </row>
    <row r="271" spans="1:17" x14ac:dyDescent="0.35">
      <c r="A271" s="73" t="s">
        <v>1747</v>
      </c>
      <c r="B271" s="57">
        <v>391</v>
      </c>
      <c r="C271" s="57">
        <v>433</v>
      </c>
      <c r="D271" s="57">
        <v>7486</v>
      </c>
      <c r="E271" s="4">
        <v>106.6</v>
      </c>
      <c r="F271" s="4">
        <v>120.94285714285715</v>
      </c>
      <c r="G271" s="74">
        <v>87.935714285714297</v>
      </c>
      <c r="H271" s="74">
        <v>90.661428571428573</v>
      </c>
      <c r="I271" s="74">
        <v>91.862857142857152</v>
      </c>
      <c r="J271" s="74">
        <v>88.000000000000014</v>
      </c>
      <c r="K271" s="74">
        <v>78.115714285714276</v>
      </c>
      <c r="L271" s="74">
        <v>112.21428571428569</v>
      </c>
      <c r="M271" s="74">
        <v>82.437142857142859</v>
      </c>
      <c r="N271" s="74">
        <v>89.445714285714303</v>
      </c>
      <c r="O271" s="74">
        <v>84.528571428571425</v>
      </c>
      <c r="P271" s="74">
        <v>90.668571428571425</v>
      </c>
      <c r="Q271" s="57">
        <v>29421</v>
      </c>
    </row>
    <row r="272" spans="1:17" x14ac:dyDescent="0.35">
      <c r="A272" s="73" t="s">
        <v>1748</v>
      </c>
      <c r="B272" s="57">
        <v>437</v>
      </c>
      <c r="C272" s="57">
        <v>479</v>
      </c>
      <c r="D272" s="57">
        <v>5553</v>
      </c>
      <c r="E272" s="4">
        <v>105.97142857142856</v>
      </c>
      <c r="F272" s="4">
        <v>119.77142857142859</v>
      </c>
      <c r="G272" s="74">
        <v>96.149999999999991</v>
      </c>
      <c r="H272" s="74">
        <v>101.99428571428572</v>
      </c>
      <c r="I272" s="74">
        <v>96.167142857142863</v>
      </c>
      <c r="J272" s="74">
        <v>93.58142857142856</v>
      </c>
      <c r="K272" s="74">
        <v>83.501428571428576</v>
      </c>
      <c r="L272" s="74">
        <v>137.53714285714287</v>
      </c>
      <c r="M272" s="74">
        <v>87.848571428571418</v>
      </c>
      <c r="N272" s="74">
        <v>93.83</v>
      </c>
      <c r="O272" s="74">
        <v>91.04</v>
      </c>
      <c r="P272" s="74">
        <v>96.778571428571439</v>
      </c>
      <c r="Q272" s="57">
        <v>30260</v>
      </c>
    </row>
    <row r="273" spans="1:17" x14ac:dyDescent="0.35">
      <c r="A273" s="73" t="s">
        <v>1749</v>
      </c>
      <c r="B273" s="57">
        <v>371</v>
      </c>
      <c r="C273" s="57">
        <v>415</v>
      </c>
      <c r="D273" s="57">
        <v>8115</v>
      </c>
      <c r="E273" s="4">
        <v>104.88571428571427</v>
      </c>
      <c r="F273" s="4">
        <v>121.24285714285715</v>
      </c>
      <c r="G273" s="74">
        <v>93.53</v>
      </c>
      <c r="H273" s="74">
        <v>101.91714285714285</v>
      </c>
      <c r="I273" s="74">
        <v>97.567142857142855</v>
      </c>
      <c r="J273" s="74">
        <v>95.600000000000009</v>
      </c>
      <c r="K273" s="74">
        <v>85.444285714285712</v>
      </c>
      <c r="L273" s="74">
        <v>114.37999999999998</v>
      </c>
      <c r="M273" s="74">
        <v>87.668571428571425</v>
      </c>
      <c r="N273" s="74">
        <v>94.464285714285708</v>
      </c>
      <c r="O273" s="74">
        <v>91.862857142857138</v>
      </c>
      <c r="P273" s="74">
        <v>95.744285714285724</v>
      </c>
      <c r="Q273" s="57">
        <v>32667</v>
      </c>
    </row>
    <row r="274" spans="1:17" x14ac:dyDescent="0.35">
      <c r="A274" s="73" t="s">
        <v>1750</v>
      </c>
      <c r="B274" s="57">
        <v>401</v>
      </c>
      <c r="C274" s="57">
        <v>445</v>
      </c>
      <c r="D274" s="57">
        <v>6008</v>
      </c>
      <c r="E274" s="4">
        <v>104.28571428571431</v>
      </c>
      <c r="F274" s="4">
        <v>120.84285714285714</v>
      </c>
      <c r="G274" s="74">
        <v>95.705714285714294</v>
      </c>
      <c r="H274" s="74">
        <v>114.65571428571427</v>
      </c>
      <c r="I274" s="74">
        <v>100.49285714285713</v>
      </c>
      <c r="J274" s="74">
        <v>95.58142857142856</v>
      </c>
      <c r="K274" s="74">
        <v>95.445714285714288</v>
      </c>
      <c r="L274" s="74">
        <v>98.791428571428568</v>
      </c>
      <c r="M274" s="74">
        <v>91.558571428571426</v>
      </c>
      <c r="N274" s="74">
        <v>97.20714285714287</v>
      </c>
      <c r="O274" s="74">
        <v>98.157142857142858</v>
      </c>
      <c r="P274" s="74">
        <v>92.812857142857141</v>
      </c>
      <c r="Q274" s="57">
        <v>33666</v>
      </c>
    </row>
    <row r="275" spans="1:17" x14ac:dyDescent="0.35">
      <c r="A275" s="73" t="s">
        <v>1751</v>
      </c>
      <c r="B275" s="57">
        <v>382</v>
      </c>
      <c r="C275" s="57">
        <v>432</v>
      </c>
      <c r="D275" s="57">
        <v>5507</v>
      </c>
      <c r="E275" s="4">
        <v>104.12857142857142</v>
      </c>
      <c r="F275" s="4">
        <v>119.95714285714284</v>
      </c>
      <c r="G275" s="74">
        <v>92.074285714285708</v>
      </c>
      <c r="H275" s="74">
        <v>101.06857142857143</v>
      </c>
      <c r="I275" s="74">
        <v>95.648571428571444</v>
      </c>
      <c r="J275" s="74">
        <v>91.382857142857134</v>
      </c>
      <c r="K275" s="74">
        <v>90.342857142857142</v>
      </c>
      <c r="L275" s="74">
        <v>94.882857142857134</v>
      </c>
      <c r="M275" s="74">
        <v>85.320000000000007</v>
      </c>
      <c r="N275" s="74">
        <v>95.26</v>
      </c>
      <c r="O275" s="74">
        <v>97.982857142857142</v>
      </c>
      <c r="P275" s="74">
        <v>92.565714285714293</v>
      </c>
      <c r="Q275" s="57">
        <v>33009</v>
      </c>
    </row>
    <row r="276" spans="1:17" x14ac:dyDescent="0.35">
      <c r="A276" s="73" t="s">
        <v>1752</v>
      </c>
      <c r="B276" s="57">
        <v>383</v>
      </c>
      <c r="C276" s="57">
        <v>432</v>
      </c>
      <c r="D276" s="57">
        <v>6953</v>
      </c>
      <c r="E276" s="4">
        <v>104.85714285714288</v>
      </c>
      <c r="F276" s="4">
        <v>121.97142857142858</v>
      </c>
      <c r="G276" s="74">
        <v>96.924285714285716</v>
      </c>
      <c r="H276" s="74">
        <v>98.074285714285708</v>
      </c>
      <c r="I276" s="74">
        <v>98.289999999999992</v>
      </c>
      <c r="J276" s="74">
        <v>95.402857142857144</v>
      </c>
      <c r="K276" s="74">
        <v>88.448571428571412</v>
      </c>
      <c r="L276" s="74">
        <v>115.84</v>
      </c>
      <c r="M276" s="74">
        <v>88.53857142857143</v>
      </c>
      <c r="N276" s="74">
        <v>96.701428571428565</v>
      </c>
      <c r="O276" s="74">
        <v>94.714285714285708</v>
      </c>
      <c r="P276" s="74">
        <v>101.7957142857143</v>
      </c>
      <c r="Q276" s="57">
        <v>33319</v>
      </c>
    </row>
    <row r="277" spans="1:17" x14ac:dyDescent="0.35">
      <c r="A277" s="73" t="s">
        <v>1753</v>
      </c>
      <c r="B277" s="57">
        <v>382</v>
      </c>
      <c r="C277" s="57">
        <v>427</v>
      </c>
      <c r="D277" s="57">
        <v>6181</v>
      </c>
      <c r="E277" s="4">
        <v>105.24285714285713</v>
      </c>
      <c r="F277" s="4">
        <v>122.65714285714284</v>
      </c>
      <c r="G277" s="74">
        <v>100.43857142857142</v>
      </c>
      <c r="H277" s="74">
        <v>100.66428571428571</v>
      </c>
      <c r="I277" s="74">
        <v>102.23571428571428</v>
      </c>
      <c r="J277" s="74">
        <v>98.024285714285725</v>
      </c>
      <c r="K277" s="74">
        <v>90.65285714285713</v>
      </c>
      <c r="L277" s="74">
        <v>120.3442857142857</v>
      </c>
      <c r="M277" s="74">
        <v>93.221428571428561</v>
      </c>
      <c r="N277" s="74">
        <v>99.40285714285713</v>
      </c>
      <c r="O277" s="74">
        <v>95.698571428571427</v>
      </c>
      <c r="P277" s="74">
        <v>103.37142857142858</v>
      </c>
      <c r="Q277" s="57">
        <v>33820</v>
      </c>
    </row>
    <row r="278" spans="1:17" x14ac:dyDescent="0.35">
      <c r="A278" s="73" t="s">
        <v>1754</v>
      </c>
      <c r="B278" s="57">
        <v>424</v>
      </c>
      <c r="C278" s="57">
        <v>476</v>
      </c>
      <c r="D278" s="57">
        <v>7492</v>
      </c>
      <c r="E278" s="4">
        <v>104.95714285714284</v>
      </c>
      <c r="F278" s="4">
        <v>121.55714285714285</v>
      </c>
      <c r="G278" s="74">
        <v>94.118571428571414</v>
      </c>
      <c r="H278" s="74">
        <v>93.428571428571431</v>
      </c>
      <c r="I278" s="74">
        <v>100.4542857142857</v>
      </c>
      <c r="J278" s="74">
        <v>93.752857142857138</v>
      </c>
      <c r="K278" s="74">
        <v>88.440000000000012</v>
      </c>
      <c r="L278" s="74">
        <v>102.05999999999999</v>
      </c>
      <c r="M278" s="74">
        <v>87.407142857142844</v>
      </c>
      <c r="N278" s="74">
        <v>95.98571428571428</v>
      </c>
      <c r="O278" s="74">
        <v>90.582857142857151</v>
      </c>
      <c r="P278" s="74">
        <v>95.731428571428566</v>
      </c>
      <c r="Q278" s="57">
        <v>34283</v>
      </c>
    </row>
    <row r="279" spans="1:17" x14ac:dyDescent="0.35">
      <c r="A279" s="73" t="s">
        <v>1755</v>
      </c>
      <c r="B279" s="57">
        <v>399</v>
      </c>
      <c r="C279" s="57">
        <v>449</v>
      </c>
      <c r="D279" s="57">
        <v>5208</v>
      </c>
      <c r="E279" s="4">
        <v>104.84285714285714</v>
      </c>
      <c r="F279" s="4">
        <v>123.04285714285713</v>
      </c>
      <c r="G279" s="74">
        <v>93.132857142857148</v>
      </c>
      <c r="H279" s="74">
        <v>94.754285714285714</v>
      </c>
      <c r="I279" s="74">
        <v>97.164285714285711</v>
      </c>
      <c r="J279" s="74">
        <v>92.608571428571423</v>
      </c>
      <c r="K279" s="74">
        <v>89.562857142857155</v>
      </c>
      <c r="L279" s="74">
        <v>103.9657142857143</v>
      </c>
      <c r="M279" s="74">
        <v>85.98571428571428</v>
      </c>
      <c r="N279" s="74">
        <v>95.44285714285715</v>
      </c>
      <c r="O279" s="74">
        <v>90.592857142857142</v>
      </c>
      <c r="P279" s="74">
        <v>94.101428571428556</v>
      </c>
      <c r="Q279" s="57">
        <v>34193</v>
      </c>
    </row>
    <row r="280" spans="1:17" x14ac:dyDescent="0.35">
      <c r="A280" s="73" t="s">
        <v>1756</v>
      </c>
      <c r="B280" s="57">
        <v>377</v>
      </c>
      <c r="C280" s="57">
        <v>428</v>
      </c>
      <c r="D280" s="57">
        <v>3873</v>
      </c>
      <c r="E280" s="4">
        <v>104.48571428571428</v>
      </c>
      <c r="F280" s="4">
        <v>118.94285714285714</v>
      </c>
      <c r="G280" s="74">
        <v>100.98428571428572</v>
      </c>
      <c r="H280" s="74">
        <v>106.92714285714284</v>
      </c>
      <c r="I280" s="74">
        <v>102.64</v>
      </c>
      <c r="J280" s="74">
        <v>99.625714285714281</v>
      </c>
      <c r="K280" s="74">
        <v>93.149999999999991</v>
      </c>
      <c r="L280" s="74">
        <v>119.99428571428571</v>
      </c>
      <c r="M280" s="74">
        <v>94.7542857142857</v>
      </c>
      <c r="N280" s="74">
        <v>100.00285714285714</v>
      </c>
      <c r="O280" s="74">
        <v>99.578571428571436</v>
      </c>
      <c r="P280" s="74">
        <v>104.50571428571428</v>
      </c>
      <c r="Q280" s="57">
        <v>35314</v>
      </c>
    </row>
    <row r="281" spans="1:17" x14ac:dyDescent="0.35">
      <c r="A281" s="73" t="s">
        <v>1757</v>
      </c>
      <c r="B281" s="57">
        <v>373</v>
      </c>
      <c r="C281" s="57">
        <v>428</v>
      </c>
      <c r="D281" s="57">
        <v>4241</v>
      </c>
      <c r="E281" s="4">
        <v>103.38571428571429</v>
      </c>
      <c r="F281" s="4">
        <v>108.31428571428572</v>
      </c>
      <c r="G281" s="74">
        <v>107.99000000000001</v>
      </c>
      <c r="H281" s="74">
        <v>127.31714285714285</v>
      </c>
      <c r="I281" s="74">
        <v>103.28714285714285</v>
      </c>
      <c r="J281" s="74">
        <v>99.445714285714288</v>
      </c>
      <c r="K281" s="74">
        <v>105.58142857142857</v>
      </c>
      <c r="L281" s="74">
        <v>136.27714285714288</v>
      </c>
      <c r="M281" s="74">
        <v>99.908571428571435</v>
      </c>
      <c r="N281" s="74">
        <v>101.41142857142859</v>
      </c>
      <c r="O281" s="74">
        <v>109.54857142857142</v>
      </c>
      <c r="P281" s="74">
        <v>105.96428571428571</v>
      </c>
      <c r="Q281" s="57">
        <v>37706</v>
      </c>
    </row>
    <row r="282" spans="1:17" x14ac:dyDescent="0.35">
      <c r="A282" s="73" t="s">
        <v>1758</v>
      </c>
      <c r="B282" s="57">
        <v>404</v>
      </c>
      <c r="C282" s="57">
        <v>455</v>
      </c>
      <c r="D282" s="57">
        <v>3475</v>
      </c>
      <c r="E282" s="4">
        <v>102.65714285714287</v>
      </c>
      <c r="F282" s="4">
        <v>110.60000000000001</v>
      </c>
      <c r="G282" s="74">
        <v>103.11142857142856</v>
      </c>
      <c r="H282" s="74">
        <v>110.83285714285715</v>
      </c>
      <c r="I282" s="74">
        <v>101.79285714285716</v>
      </c>
      <c r="J282" s="74">
        <v>102.62142857142855</v>
      </c>
      <c r="K282" s="74">
        <v>98.421428571428578</v>
      </c>
      <c r="L282" s="74">
        <v>129.76142857142855</v>
      </c>
      <c r="M282" s="74">
        <v>96.25</v>
      </c>
      <c r="N282" s="74">
        <v>100.13714285714286</v>
      </c>
      <c r="O282" s="74">
        <v>102.08857142857141</v>
      </c>
      <c r="P282" s="74">
        <v>103.65285714285714</v>
      </c>
      <c r="Q282" s="57">
        <v>38449</v>
      </c>
    </row>
    <row r="283" spans="1:17" x14ac:dyDescent="0.35">
      <c r="A283" s="73" t="s">
        <v>1759</v>
      </c>
      <c r="B283" s="57">
        <v>382</v>
      </c>
      <c r="C283" s="57">
        <v>442</v>
      </c>
      <c r="D283" s="57">
        <v>3548</v>
      </c>
      <c r="E283" s="4">
        <v>102.57142857142857</v>
      </c>
      <c r="F283" s="4">
        <v>117.85714285714286</v>
      </c>
      <c r="G283" s="74">
        <v>95.475714285714275</v>
      </c>
      <c r="H283" s="74">
        <v>94.484285714285718</v>
      </c>
      <c r="I283" s="74">
        <v>99.525714285714301</v>
      </c>
      <c r="J283" s="74">
        <v>97.44285714285715</v>
      </c>
      <c r="K283" s="74">
        <v>91.86571428571429</v>
      </c>
      <c r="L283" s="74">
        <v>107.96571428571428</v>
      </c>
      <c r="M283" s="74">
        <v>89.912857142857135</v>
      </c>
      <c r="N283" s="74">
        <v>99.222857142857137</v>
      </c>
      <c r="O283" s="74">
        <v>91.428571428571431</v>
      </c>
      <c r="P283" s="74">
        <v>98.214285714285737</v>
      </c>
      <c r="Q283" s="57">
        <v>38465</v>
      </c>
    </row>
    <row r="284" spans="1:17" x14ac:dyDescent="0.35">
      <c r="A284" s="73" t="s">
        <v>1760</v>
      </c>
      <c r="B284" s="57">
        <v>426</v>
      </c>
      <c r="C284" s="57">
        <v>493</v>
      </c>
      <c r="D284" s="57">
        <v>4531</v>
      </c>
      <c r="E284" s="4">
        <v>101.71428571428571</v>
      </c>
      <c r="F284" s="4">
        <v>120.91428571428571</v>
      </c>
      <c r="G284" s="74">
        <v>94.544285714285721</v>
      </c>
      <c r="H284" s="74">
        <v>88.694285714285712</v>
      </c>
      <c r="I284" s="74">
        <v>99.187142857142845</v>
      </c>
      <c r="J284" s="74">
        <v>97.112857142857152</v>
      </c>
      <c r="K284" s="74">
        <v>90.100000000000009</v>
      </c>
      <c r="L284" s="74">
        <v>106.41999999999999</v>
      </c>
      <c r="M284" s="74">
        <v>89.962857142857132</v>
      </c>
      <c r="N284" s="74">
        <v>97.75142857142859</v>
      </c>
      <c r="O284" s="74">
        <v>90.592857142857142</v>
      </c>
      <c r="P284" s="74">
        <v>102.10000000000001</v>
      </c>
      <c r="Q284" s="57">
        <v>38326</v>
      </c>
    </row>
    <row r="285" spans="1:17" x14ac:dyDescent="0.35">
      <c r="A285" s="73" t="s">
        <v>1761</v>
      </c>
      <c r="B285" s="57">
        <v>382</v>
      </c>
      <c r="C285" s="57">
        <v>448</v>
      </c>
      <c r="D285" s="57">
        <v>4604</v>
      </c>
      <c r="E285" s="4">
        <v>101.21428571428571</v>
      </c>
      <c r="F285" s="4">
        <v>116.55714285714285</v>
      </c>
      <c r="G285" s="74">
        <v>103.77142857142859</v>
      </c>
      <c r="H285" s="74">
        <v>100.72857142857143</v>
      </c>
      <c r="I285" s="74">
        <v>105.23571428571428</v>
      </c>
      <c r="J285" s="74">
        <v>100.45142857142858</v>
      </c>
      <c r="K285" s="74">
        <v>95.518571428571434</v>
      </c>
      <c r="L285" s="74">
        <v>125.92428571428572</v>
      </c>
      <c r="M285" s="74">
        <v>98.94714285714285</v>
      </c>
      <c r="N285" s="74">
        <v>102.73428571428573</v>
      </c>
      <c r="O285" s="74">
        <v>99.365714285714276</v>
      </c>
      <c r="P285" s="74">
        <v>110.18857142857142</v>
      </c>
      <c r="Q285" s="57">
        <v>39963</v>
      </c>
    </row>
    <row r="286" spans="1:17" x14ac:dyDescent="0.35">
      <c r="A286" s="73" t="s">
        <v>1762</v>
      </c>
      <c r="B286" s="57">
        <v>409</v>
      </c>
      <c r="C286" s="57">
        <v>487</v>
      </c>
      <c r="D286" s="57">
        <v>4692</v>
      </c>
      <c r="E286" s="4">
        <v>100.61428571428571</v>
      </c>
      <c r="F286" s="4">
        <v>114.95714285714284</v>
      </c>
      <c r="G286" s="74">
        <v>100.05714285714286</v>
      </c>
      <c r="H286" s="74">
        <v>99.371428571428581</v>
      </c>
      <c r="I286" s="74">
        <v>106.19142857142857</v>
      </c>
      <c r="J286" s="74">
        <v>95.83142857142856</v>
      </c>
      <c r="K286" s="74">
        <v>103.38428571428572</v>
      </c>
      <c r="L286" s="74">
        <v>100.80857142857144</v>
      </c>
      <c r="M286" s="74">
        <v>97.881428571428586</v>
      </c>
      <c r="N286" s="74">
        <v>101.12571428571428</v>
      </c>
      <c r="O286" s="74">
        <v>97.810000000000016</v>
      </c>
      <c r="P286" s="74">
        <v>102.16714285714286</v>
      </c>
      <c r="Q286" s="57">
        <v>40964</v>
      </c>
    </row>
    <row r="287" spans="1:17" x14ac:dyDescent="0.35">
      <c r="A287" s="73" t="s">
        <v>1763</v>
      </c>
      <c r="B287" s="57">
        <v>409</v>
      </c>
      <c r="C287" s="57">
        <v>483</v>
      </c>
      <c r="D287" s="57">
        <v>5341</v>
      </c>
      <c r="E287" s="4">
        <v>99.814285714285703</v>
      </c>
      <c r="F287" s="4">
        <v>111.39999999999999</v>
      </c>
      <c r="G287" s="74">
        <v>96.7</v>
      </c>
      <c r="H287" s="74">
        <v>90.438571428571422</v>
      </c>
      <c r="I287" s="74">
        <v>104.61857142857141</v>
      </c>
      <c r="J287" s="74">
        <v>99.122857142857143</v>
      </c>
      <c r="K287" s="74">
        <v>96.060000000000016</v>
      </c>
      <c r="L287" s="74">
        <v>96.598571428571432</v>
      </c>
      <c r="M287" s="74">
        <v>95.15428571428572</v>
      </c>
      <c r="N287" s="74">
        <v>100.70285714285716</v>
      </c>
      <c r="O287" s="74">
        <v>94.717142857142861</v>
      </c>
      <c r="P287" s="74">
        <v>99.951428571428579</v>
      </c>
      <c r="Q287" s="57">
        <v>41399</v>
      </c>
    </row>
    <row r="288" spans="1:17" x14ac:dyDescent="0.35">
      <c r="A288" s="73" t="s">
        <v>1764</v>
      </c>
      <c r="B288" s="57">
        <v>375</v>
      </c>
      <c r="C288" s="57">
        <v>456</v>
      </c>
      <c r="D288" s="57">
        <v>8069</v>
      </c>
      <c r="E288" s="4">
        <v>99.671428571428578</v>
      </c>
      <c r="F288" s="4">
        <v>113.32857142857142</v>
      </c>
      <c r="G288" s="74">
        <v>97.465714285714284</v>
      </c>
      <c r="H288" s="74">
        <v>91.34</v>
      </c>
      <c r="I288" s="74">
        <v>103.64571428571426</v>
      </c>
      <c r="J288" s="74">
        <v>99.315714285714293</v>
      </c>
      <c r="K288" s="74">
        <v>98.627142857142857</v>
      </c>
      <c r="L288" s="74">
        <v>94.645714285714277</v>
      </c>
      <c r="M288" s="74">
        <v>95.914285714285697</v>
      </c>
      <c r="N288" s="74">
        <v>102.50428571428571</v>
      </c>
      <c r="O288" s="74">
        <v>97.428571428571431</v>
      </c>
      <c r="P288" s="74">
        <v>98.598571428571432</v>
      </c>
      <c r="Q288" s="57">
        <v>42748</v>
      </c>
    </row>
    <row r="289" spans="1:17" x14ac:dyDescent="0.35">
      <c r="A289" s="73" t="s">
        <v>1765</v>
      </c>
      <c r="B289" s="57">
        <v>419</v>
      </c>
      <c r="C289" s="57">
        <v>493</v>
      </c>
      <c r="D289" s="57">
        <v>3227</v>
      </c>
      <c r="E289" s="4">
        <v>99.7</v>
      </c>
      <c r="F289" s="4">
        <v>111.15714285714286</v>
      </c>
      <c r="G289" s="74">
        <v>105.69285714285714</v>
      </c>
      <c r="H289" s="74">
        <v>109.00428571428571</v>
      </c>
      <c r="I289" s="74">
        <v>108.15428571428572</v>
      </c>
      <c r="J289" s="74">
        <v>101.61999999999999</v>
      </c>
      <c r="K289" s="74">
        <v>110.84857142857142</v>
      </c>
      <c r="L289" s="74">
        <v>103.98285714285713</v>
      </c>
      <c r="M289" s="74">
        <v>104.01857142857143</v>
      </c>
      <c r="N289" s="74">
        <v>106.77428571428571</v>
      </c>
      <c r="O289" s="74">
        <v>107.40857142857143</v>
      </c>
      <c r="P289" s="74">
        <v>103.96714285714287</v>
      </c>
      <c r="Q289" s="57">
        <v>43769</v>
      </c>
    </row>
    <row r="290" spans="1:17" x14ac:dyDescent="0.35">
      <c r="A290" s="73" t="s">
        <v>1766</v>
      </c>
      <c r="B290" s="57">
        <v>381</v>
      </c>
      <c r="C290" s="57">
        <v>457</v>
      </c>
      <c r="D290" s="57">
        <v>4177</v>
      </c>
      <c r="E290" s="4">
        <v>98.800000000000026</v>
      </c>
      <c r="F290" s="4">
        <v>113.44285714285715</v>
      </c>
      <c r="G290" s="74">
        <v>106.54142857142858</v>
      </c>
      <c r="H290" s="74">
        <v>105.8</v>
      </c>
      <c r="I290" s="74">
        <v>109.39</v>
      </c>
      <c r="J290" s="74">
        <v>105.56142857142856</v>
      </c>
      <c r="K290" s="74">
        <v>106.56000000000002</v>
      </c>
      <c r="L290" s="74">
        <v>109.8</v>
      </c>
      <c r="M290" s="74">
        <v>103.82857142857144</v>
      </c>
      <c r="N290" s="74">
        <v>107.53999999999999</v>
      </c>
      <c r="O290" s="74">
        <v>107.44857142857144</v>
      </c>
      <c r="P290" s="74">
        <v>105.78999999999998</v>
      </c>
      <c r="Q290" s="57">
        <v>43642</v>
      </c>
    </row>
    <row r="291" spans="1:17" x14ac:dyDescent="0.35">
      <c r="A291" s="73" t="s">
        <v>1767</v>
      </c>
      <c r="B291" s="57">
        <v>361</v>
      </c>
      <c r="C291" s="57">
        <v>434</v>
      </c>
      <c r="D291" s="57">
        <v>3552</v>
      </c>
      <c r="E291" s="4">
        <v>98.028571428571425</v>
      </c>
      <c r="F291" s="4">
        <v>115.85714285714286</v>
      </c>
      <c r="G291" s="74">
        <v>101.25285714285715</v>
      </c>
      <c r="H291" s="74">
        <v>97.012857142857129</v>
      </c>
      <c r="I291" s="74">
        <v>106.71714285714286</v>
      </c>
      <c r="J291" s="74">
        <v>101.42</v>
      </c>
      <c r="K291" s="74">
        <v>105.02857142857142</v>
      </c>
      <c r="L291" s="74">
        <v>96.45</v>
      </c>
      <c r="M291" s="74">
        <v>99.092857142857156</v>
      </c>
      <c r="N291" s="74">
        <v>104.40285714285712</v>
      </c>
      <c r="O291" s="74">
        <v>102.86285714285714</v>
      </c>
      <c r="P291" s="74">
        <v>98.504285714285714</v>
      </c>
      <c r="Q291" s="57">
        <v>43917</v>
      </c>
    </row>
    <row r="292" spans="1:17" x14ac:dyDescent="0.35">
      <c r="A292" s="73" t="s">
        <v>1768</v>
      </c>
      <c r="B292" s="57">
        <v>418</v>
      </c>
      <c r="C292" s="57">
        <v>490</v>
      </c>
      <c r="D292" s="57">
        <v>4271</v>
      </c>
      <c r="E292" s="4">
        <v>97.2</v>
      </c>
      <c r="F292" s="4">
        <v>111.72857142857143</v>
      </c>
      <c r="G292" s="74">
        <v>100.19000000000001</v>
      </c>
      <c r="H292" s="74">
        <v>96.574285714285708</v>
      </c>
      <c r="I292" s="74">
        <v>106.87285714285713</v>
      </c>
      <c r="J292" s="74">
        <v>99.385714285714286</v>
      </c>
      <c r="K292" s="74">
        <v>109.07428571428571</v>
      </c>
      <c r="L292" s="74">
        <v>94.431428571428569</v>
      </c>
      <c r="M292" s="74">
        <v>96.851428571428571</v>
      </c>
      <c r="N292" s="74">
        <v>104.8742857142857</v>
      </c>
      <c r="O292" s="74">
        <v>102.00714285714287</v>
      </c>
      <c r="P292" s="74">
        <v>93.681428571428569</v>
      </c>
      <c r="Q292" s="57">
        <v>43891</v>
      </c>
    </row>
    <row r="293" spans="1:17" x14ac:dyDescent="0.35">
      <c r="A293" s="73" t="s">
        <v>1769</v>
      </c>
      <c r="B293" s="57">
        <v>415</v>
      </c>
      <c r="C293" s="57">
        <v>495</v>
      </c>
      <c r="D293" s="57">
        <v>3699</v>
      </c>
      <c r="E293" s="4">
        <v>96.54285714285713</v>
      </c>
      <c r="F293" s="4">
        <v>112.27142857142857</v>
      </c>
      <c r="G293" s="74">
        <v>104.84857142857143</v>
      </c>
      <c r="H293" s="74">
        <v>101.53285714285714</v>
      </c>
      <c r="I293" s="74">
        <v>110.18142857142857</v>
      </c>
      <c r="J293" s="74">
        <v>102.60142857142857</v>
      </c>
      <c r="K293" s="74">
        <v>111.89428571428572</v>
      </c>
      <c r="L293" s="74">
        <v>102.10857142857142</v>
      </c>
      <c r="M293" s="74">
        <v>101.72857142857143</v>
      </c>
      <c r="N293" s="74">
        <v>108.17714285714285</v>
      </c>
      <c r="O293" s="74">
        <v>106.90571428571427</v>
      </c>
      <c r="P293" s="74">
        <v>98.641428571428577</v>
      </c>
      <c r="Q293" s="57">
        <v>43562</v>
      </c>
    </row>
    <row r="294" spans="1:17" x14ac:dyDescent="0.35">
      <c r="A294" s="73" t="s">
        <v>1770</v>
      </c>
      <c r="B294" s="57">
        <v>383</v>
      </c>
      <c r="C294" s="57">
        <v>451</v>
      </c>
      <c r="D294" s="57">
        <v>3854</v>
      </c>
      <c r="E294" s="4">
        <v>95.942857142857136</v>
      </c>
      <c r="F294" s="4">
        <v>112.32857142857142</v>
      </c>
      <c r="G294" s="74">
        <v>111.42142857142858</v>
      </c>
      <c r="H294" s="74">
        <v>114.60714285714286</v>
      </c>
      <c r="I294" s="74">
        <v>111.9142857142857</v>
      </c>
      <c r="J294" s="74">
        <v>107.61857142857141</v>
      </c>
      <c r="K294" s="74">
        <v>113.66142857142857</v>
      </c>
      <c r="L294" s="74">
        <v>118.44428571428571</v>
      </c>
      <c r="M294" s="74">
        <v>107.46428571428571</v>
      </c>
      <c r="N294" s="74">
        <v>111.51571428571427</v>
      </c>
      <c r="O294" s="74">
        <v>114.22285714285715</v>
      </c>
      <c r="P294" s="74">
        <v>105.80142857142857</v>
      </c>
      <c r="Q294" s="57">
        <v>43871</v>
      </c>
    </row>
    <row r="295" spans="1:17" x14ac:dyDescent="0.35">
      <c r="A295" s="73" t="s">
        <v>1771</v>
      </c>
      <c r="B295" s="57">
        <v>399</v>
      </c>
      <c r="C295" s="57">
        <v>472</v>
      </c>
      <c r="D295" s="57">
        <v>6053</v>
      </c>
      <c r="E295" s="4">
        <v>95.371428571428552</v>
      </c>
      <c r="F295" s="4">
        <v>111.5</v>
      </c>
      <c r="G295" s="74">
        <v>106.90857142857142</v>
      </c>
      <c r="H295" s="74">
        <v>114.09285714285714</v>
      </c>
      <c r="I295" s="74">
        <v>109.74999999999999</v>
      </c>
      <c r="J295" s="74">
        <v>103.21571428571428</v>
      </c>
      <c r="K295" s="74">
        <v>114.52857142857142</v>
      </c>
      <c r="L295" s="74">
        <v>100.26857142857145</v>
      </c>
      <c r="M295" s="74">
        <v>102.04571428571428</v>
      </c>
      <c r="N295" s="74">
        <v>109.69142857142856</v>
      </c>
      <c r="O295" s="74">
        <v>115.12571428571428</v>
      </c>
      <c r="P295" s="74">
        <v>99.297142857142859</v>
      </c>
      <c r="Q295" s="57">
        <v>44327</v>
      </c>
    </row>
    <row r="296" spans="1:17" x14ac:dyDescent="0.35">
      <c r="A296" s="73" t="s">
        <v>1772</v>
      </c>
      <c r="B296" s="57">
        <v>425</v>
      </c>
      <c r="C296" s="57">
        <v>491</v>
      </c>
      <c r="D296" s="57">
        <v>4641</v>
      </c>
      <c r="E296" s="4">
        <v>94.114285714285728</v>
      </c>
      <c r="F296" s="4">
        <v>107.47142857142855</v>
      </c>
      <c r="G296" s="74">
        <v>107.10428571428572</v>
      </c>
      <c r="H296" s="74">
        <v>112.28285714285713</v>
      </c>
      <c r="I296" s="74">
        <v>110.17999999999999</v>
      </c>
      <c r="J296" s="74">
        <v>101.67714285714285</v>
      </c>
      <c r="K296" s="74">
        <v>117.07000000000001</v>
      </c>
      <c r="L296" s="74">
        <v>95.23571428571428</v>
      </c>
      <c r="M296" s="74">
        <v>104.19428571428573</v>
      </c>
      <c r="N296" s="74">
        <v>111.93142857142857</v>
      </c>
      <c r="O296" s="74">
        <v>116.53285714285714</v>
      </c>
      <c r="P296" s="74">
        <v>95.591428571428565</v>
      </c>
      <c r="Q296" s="57">
        <v>44003</v>
      </c>
    </row>
    <row r="297" spans="1:17" x14ac:dyDescent="0.35">
      <c r="A297" s="73" t="s">
        <v>1773</v>
      </c>
      <c r="B297" s="57">
        <v>409</v>
      </c>
      <c r="C297" s="57">
        <v>484</v>
      </c>
      <c r="D297" s="57">
        <v>3268</v>
      </c>
      <c r="E297" s="4">
        <v>93.185714285714297</v>
      </c>
      <c r="F297" s="4">
        <v>107.92857142857143</v>
      </c>
      <c r="G297" s="74">
        <v>107.29</v>
      </c>
      <c r="H297" s="74">
        <v>116.38714285714285</v>
      </c>
      <c r="I297" s="74">
        <v>111.53571428571429</v>
      </c>
      <c r="J297" s="74">
        <v>105.47571428571429</v>
      </c>
      <c r="K297" s="74">
        <v>115.25999999999999</v>
      </c>
      <c r="L297" s="74">
        <v>98.02</v>
      </c>
      <c r="M297" s="74">
        <v>103.3142857142857</v>
      </c>
      <c r="N297" s="74">
        <v>113.69285714285715</v>
      </c>
      <c r="O297" s="74">
        <v>117.28285714285714</v>
      </c>
      <c r="P297" s="74">
        <v>99.438571428571436</v>
      </c>
      <c r="Q297" s="57">
        <v>44317</v>
      </c>
    </row>
    <row r="298" spans="1:17" x14ac:dyDescent="0.35">
      <c r="A298" s="73" t="s">
        <v>1774</v>
      </c>
      <c r="B298" s="57">
        <v>377</v>
      </c>
      <c r="C298" s="57">
        <v>447</v>
      </c>
      <c r="D298" s="57">
        <v>3770</v>
      </c>
      <c r="E298" s="4">
        <v>92.728571428571428</v>
      </c>
      <c r="F298" s="4">
        <v>108.7</v>
      </c>
      <c r="G298" s="74">
        <v>115.11</v>
      </c>
      <c r="H298" s="74">
        <v>129.97</v>
      </c>
      <c r="I298" s="74">
        <v>117.90285714285717</v>
      </c>
      <c r="J298" s="74">
        <v>112.05999999999999</v>
      </c>
      <c r="K298" s="74">
        <v>122.25428571428571</v>
      </c>
      <c r="L298" s="74">
        <v>114.40142857142857</v>
      </c>
      <c r="M298" s="74">
        <v>107.65571428571427</v>
      </c>
      <c r="N298" s="74">
        <v>118.61714285714287</v>
      </c>
      <c r="O298" s="74">
        <v>121.49999999999999</v>
      </c>
      <c r="P298" s="74">
        <v>106.82857142857142</v>
      </c>
      <c r="Q298" s="57">
        <v>43490</v>
      </c>
    </row>
    <row r="299" spans="1:17" x14ac:dyDescent="0.35">
      <c r="A299" s="73" t="s">
        <v>1775</v>
      </c>
      <c r="B299" s="57">
        <v>378</v>
      </c>
      <c r="C299" s="57">
        <v>445</v>
      </c>
      <c r="D299" s="57">
        <v>3899</v>
      </c>
      <c r="E299" s="4">
        <v>91.528571428571425</v>
      </c>
      <c r="F299" s="4">
        <v>106.24285714285713</v>
      </c>
      <c r="G299" s="74">
        <v>114.56714285714285</v>
      </c>
      <c r="H299" s="74">
        <v>135.0542857142857</v>
      </c>
      <c r="I299" s="74">
        <v>117.59857142857143</v>
      </c>
      <c r="J299" s="74">
        <v>110.71428571428571</v>
      </c>
      <c r="K299" s="74">
        <v>122.77142857142859</v>
      </c>
      <c r="L299" s="74">
        <v>113.84571428571429</v>
      </c>
      <c r="M299" s="74">
        <v>105.24571428571429</v>
      </c>
      <c r="N299" s="74">
        <v>116.55999999999999</v>
      </c>
      <c r="O299" s="74">
        <v>121.61</v>
      </c>
      <c r="P299" s="74">
        <v>107.00428571428571</v>
      </c>
      <c r="Q299" s="57">
        <v>43598</v>
      </c>
    </row>
    <row r="300" spans="1:17" x14ac:dyDescent="0.35">
      <c r="A300" s="73" t="s">
        <v>1776</v>
      </c>
      <c r="B300" s="57">
        <v>398</v>
      </c>
      <c r="C300" s="57">
        <v>471</v>
      </c>
      <c r="D300" s="57">
        <v>3192</v>
      </c>
      <c r="E300" s="4">
        <v>91.071428571428555</v>
      </c>
      <c r="F300" s="4">
        <v>105.58571428571427</v>
      </c>
      <c r="G300" s="74">
        <v>109.64</v>
      </c>
      <c r="H300" s="74">
        <v>128.11285714285714</v>
      </c>
      <c r="I300" s="74">
        <v>116.2257142857143</v>
      </c>
      <c r="J300" s="74">
        <v>105.67142857142856</v>
      </c>
      <c r="K300" s="74">
        <v>121.33999999999999</v>
      </c>
      <c r="L300" s="74">
        <v>94.881428571428572</v>
      </c>
      <c r="M300" s="74">
        <v>102.19142857142856</v>
      </c>
      <c r="N300" s="74">
        <v>115.12571428571428</v>
      </c>
      <c r="O300" s="74">
        <v>119.49857142857142</v>
      </c>
      <c r="P300" s="74">
        <v>101.80428571428571</v>
      </c>
      <c r="Q300" s="57">
        <v>43460</v>
      </c>
    </row>
    <row r="301" spans="1:17" x14ac:dyDescent="0.35">
      <c r="A301" s="73" t="s">
        <v>1777</v>
      </c>
      <c r="B301" s="57">
        <v>385</v>
      </c>
      <c r="C301" s="57">
        <v>462</v>
      </c>
      <c r="D301" s="57">
        <v>2517</v>
      </c>
      <c r="E301" s="4">
        <v>90.528571428571425</v>
      </c>
      <c r="F301" s="4">
        <v>105.08571428571429</v>
      </c>
      <c r="G301" s="74">
        <v>109.36857142857146</v>
      </c>
      <c r="H301" s="74">
        <v>124.14142857142858</v>
      </c>
      <c r="I301" s="74">
        <v>113.81000000000002</v>
      </c>
      <c r="J301" s="74">
        <v>105.56714285714285</v>
      </c>
      <c r="K301" s="74">
        <v>119.15428571428572</v>
      </c>
      <c r="L301" s="74">
        <v>99.22</v>
      </c>
      <c r="M301" s="74">
        <v>103.29428571428572</v>
      </c>
      <c r="N301" s="74">
        <v>113.61571428571428</v>
      </c>
      <c r="O301" s="74">
        <v>117.79857142857144</v>
      </c>
      <c r="P301" s="74">
        <v>103.30285714285715</v>
      </c>
      <c r="Q301" s="57">
        <v>43730</v>
      </c>
    </row>
    <row r="302" spans="1:17" x14ac:dyDescent="0.35">
      <c r="A302" s="73" t="s">
        <v>1778</v>
      </c>
      <c r="B302" s="57">
        <v>400</v>
      </c>
      <c r="C302" s="57">
        <v>476</v>
      </c>
      <c r="D302" s="57">
        <v>2706</v>
      </c>
      <c r="E302" s="4">
        <v>89.98571428571428</v>
      </c>
      <c r="F302" s="4">
        <v>105.75714285714285</v>
      </c>
      <c r="G302" s="74">
        <v>112.51714285714284</v>
      </c>
      <c r="H302" s="74">
        <v>125.98142857142857</v>
      </c>
      <c r="I302" s="74">
        <v>113.52428571428572</v>
      </c>
      <c r="J302" s="74">
        <v>107.67285714285715</v>
      </c>
      <c r="K302" s="74">
        <v>121.70857142857143</v>
      </c>
      <c r="L302" s="74">
        <v>104.86714285714287</v>
      </c>
      <c r="M302" s="74">
        <v>109.15142857142858</v>
      </c>
      <c r="N302" s="74">
        <v>115.41857142857144</v>
      </c>
      <c r="O302" s="74">
        <v>117.71714285714286</v>
      </c>
      <c r="P302" s="74">
        <v>105.5</v>
      </c>
      <c r="Q302" s="57">
        <v>44253</v>
      </c>
    </row>
    <row r="303" spans="1:17" x14ac:dyDescent="0.35">
      <c r="A303" s="73" t="s">
        <v>1779</v>
      </c>
      <c r="B303" s="57">
        <v>374</v>
      </c>
      <c r="C303" s="57">
        <v>450</v>
      </c>
      <c r="D303" s="57">
        <v>3186</v>
      </c>
      <c r="E303" s="4">
        <v>89.771428571428586</v>
      </c>
      <c r="F303" s="4">
        <v>109.58571428571429</v>
      </c>
      <c r="G303" s="74">
        <v>111.06714285714285</v>
      </c>
      <c r="H303" s="74">
        <v>119.85571428571428</v>
      </c>
      <c r="I303" s="74">
        <v>112.42999999999998</v>
      </c>
      <c r="J303" s="74">
        <v>112.04857142857142</v>
      </c>
      <c r="K303" s="74">
        <v>110.89428571428572</v>
      </c>
      <c r="L303" s="74">
        <v>116.52142857142857</v>
      </c>
      <c r="M303" s="74">
        <v>110.23714285714286</v>
      </c>
      <c r="N303" s="74">
        <v>113.21428571428571</v>
      </c>
      <c r="O303" s="74">
        <v>110.8257142857143</v>
      </c>
      <c r="P303" s="74">
        <v>107.47571428571428</v>
      </c>
      <c r="Q303" s="57">
        <v>43923</v>
      </c>
    </row>
    <row r="304" spans="1:17" x14ac:dyDescent="0.35">
      <c r="A304" s="73" t="s">
        <v>1780</v>
      </c>
      <c r="B304" s="57">
        <v>380</v>
      </c>
      <c r="C304" s="57">
        <v>450</v>
      </c>
      <c r="D304" s="57">
        <v>1930</v>
      </c>
      <c r="E304" s="4">
        <v>89.328571428571436</v>
      </c>
      <c r="F304" s="4">
        <v>107.34285714285714</v>
      </c>
      <c r="G304" s="74">
        <v>103.85142857142857</v>
      </c>
      <c r="H304" s="74">
        <v>100.87285714285716</v>
      </c>
      <c r="I304" s="74">
        <v>107.63142857142857</v>
      </c>
      <c r="J304" s="74">
        <v>105.13714285714285</v>
      </c>
      <c r="K304" s="74">
        <v>106.14571428571428</v>
      </c>
      <c r="L304" s="74">
        <v>106.18999999999998</v>
      </c>
      <c r="M304" s="74">
        <v>104.97571428571429</v>
      </c>
      <c r="N304" s="74">
        <v>106.89714285714285</v>
      </c>
      <c r="O304" s="74">
        <v>101.67</v>
      </c>
      <c r="P304" s="74">
        <v>102.60000000000001</v>
      </c>
      <c r="Q304" s="57">
        <v>43991</v>
      </c>
    </row>
    <row r="305" spans="1:17" x14ac:dyDescent="0.35">
      <c r="A305" s="73" t="s">
        <v>1781</v>
      </c>
      <c r="B305" s="57">
        <v>385</v>
      </c>
      <c r="C305" s="57">
        <v>451</v>
      </c>
      <c r="D305" s="57">
        <v>6340</v>
      </c>
      <c r="E305" s="4">
        <v>89.371428571428581</v>
      </c>
      <c r="F305" s="4">
        <v>107.45714285714287</v>
      </c>
      <c r="G305" s="74">
        <v>101.83142857142856</v>
      </c>
      <c r="H305" s="74">
        <v>100.79857142857142</v>
      </c>
      <c r="I305" s="74">
        <v>106.09285714285714</v>
      </c>
      <c r="J305" s="74">
        <v>103.88571428571429</v>
      </c>
      <c r="K305" s="74">
        <v>105.08857142857144</v>
      </c>
      <c r="L305" s="74">
        <v>100.99571428571429</v>
      </c>
      <c r="M305" s="74">
        <v>104.17285714285715</v>
      </c>
      <c r="N305" s="74">
        <v>105.10142857142857</v>
      </c>
      <c r="O305" s="74">
        <v>98.914285714285711</v>
      </c>
      <c r="P305" s="74">
        <v>100.42285714285715</v>
      </c>
      <c r="Q305" s="57">
        <v>43951</v>
      </c>
    </row>
    <row r="306" spans="1:17" x14ac:dyDescent="0.35">
      <c r="A306" s="73" t="s">
        <v>1782</v>
      </c>
      <c r="B306" s="57">
        <v>365</v>
      </c>
      <c r="C306" s="57">
        <v>423</v>
      </c>
      <c r="D306" s="57">
        <v>6868</v>
      </c>
      <c r="E306" s="4">
        <v>89.185714285714283</v>
      </c>
      <c r="F306" s="4">
        <v>110.24285714285715</v>
      </c>
      <c r="G306" s="74">
        <v>103.93571428571428</v>
      </c>
      <c r="H306" s="74">
        <v>111.50571428571429</v>
      </c>
      <c r="I306" s="74">
        <v>105.13</v>
      </c>
      <c r="J306" s="74">
        <v>103.20142857142858</v>
      </c>
      <c r="K306" s="74">
        <v>103.19142857142856</v>
      </c>
      <c r="L306" s="74">
        <v>110.61428571428571</v>
      </c>
      <c r="M306" s="74">
        <v>106.80571428571429</v>
      </c>
      <c r="N306" s="74">
        <v>104.92571428571429</v>
      </c>
      <c r="O306" s="74">
        <v>98.612857142857138</v>
      </c>
      <c r="P306" s="74">
        <v>101.13428571428572</v>
      </c>
      <c r="Q306" s="57">
        <v>43273</v>
      </c>
    </row>
    <row r="307" spans="1:17" x14ac:dyDescent="0.35">
      <c r="A307" s="73" t="s">
        <v>1783</v>
      </c>
      <c r="B307" s="57">
        <v>411</v>
      </c>
      <c r="C307" s="57">
        <v>478</v>
      </c>
      <c r="D307" s="57">
        <v>4636</v>
      </c>
      <c r="E307" s="4">
        <v>88</v>
      </c>
      <c r="F307" s="4">
        <v>108.70000000000002</v>
      </c>
      <c r="G307" s="74">
        <v>109.63142857142859</v>
      </c>
      <c r="H307" s="74">
        <v>115.57285714285713</v>
      </c>
      <c r="I307" s="74">
        <v>108.32714285714283</v>
      </c>
      <c r="J307" s="74">
        <v>108.03</v>
      </c>
      <c r="K307" s="74">
        <v>102.89999999999999</v>
      </c>
      <c r="L307" s="74">
        <v>127.66571428571429</v>
      </c>
      <c r="M307" s="74">
        <v>114.61999999999999</v>
      </c>
      <c r="N307" s="74">
        <v>107.84</v>
      </c>
      <c r="O307" s="74">
        <v>100.51428571428571</v>
      </c>
      <c r="P307" s="74">
        <v>110.36999999999999</v>
      </c>
      <c r="Q307" s="57">
        <v>42475</v>
      </c>
    </row>
    <row r="308" spans="1:17" x14ac:dyDescent="0.35">
      <c r="A308" s="73" t="s">
        <v>1784</v>
      </c>
      <c r="B308" s="57">
        <v>363</v>
      </c>
      <c r="C308" s="57">
        <v>420</v>
      </c>
      <c r="D308" s="57">
        <v>3883</v>
      </c>
      <c r="E308" s="4">
        <v>87.314285714285703</v>
      </c>
      <c r="F308" s="4">
        <v>109.32857142857144</v>
      </c>
      <c r="G308" s="74">
        <v>101.6557142857143</v>
      </c>
      <c r="H308" s="74">
        <v>105.34285714285714</v>
      </c>
      <c r="I308" s="74">
        <v>105.52142857142857</v>
      </c>
      <c r="J308" s="74">
        <v>103.77428571428572</v>
      </c>
      <c r="K308" s="74">
        <v>98.08</v>
      </c>
      <c r="L308" s="74">
        <v>106.13857142857144</v>
      </c>
      <c r="M308" s="74">
        <v>109.86714285714287</v>
      </c>
      <c r="N308" s="74">
        <v>102.19714285714285</v>
      </c>
      <c r="O308" s="74">
        <v>93.127142857142857</v>
      </c>
      <c r="P308" s="74">
        <v>104.27857142857144</v>
      </c>
      <c r="Q308" s="57">
        <v>41700</v>
      </c>
    </row>
    <row r="309" spans="1:17" x14ac:dyDescent="0.35">
      <c r="A309" s="73" t="s">
        <v>1785</v>
      </c>
      <c r="B309" s="57">
        <v>393</v>
      </c>
      <c r="C309" s="57">
        <v>455</v>
      </c>
      <c r="D309" s="57">
        <v>4456</v>
      </c>
      <c r="E309" s="4">
        <v>86.95714285714287</v>
      </c>
      <c r="F309" s="4">
        <v>109.35714285714286</v>
      </c>
      <c r="G309" s="74">
        <v>98.217142857142861</v>
      </c>
      <c r="H309" s="74">
        <v>105.19428571428571</v>
      </c>
      <c r="I309" s="74">
        <v>103.72285714285714</v>
      </c>
      <c r="J309" s="74">
        <v>101.03571428571431</v>
      </c>
      <c r="K309" s="74">
        <v>95.48</v>
      </c>
      <c r="L309" s="74">
        <v>100.26571428571428</v>
      </c>
      <c r="M309" s="74">
        <v>103.97571428571429</v>
      </c>
      <c r="N309" s="74">
        <v>99.601428571428571</v>
      </c>
      <c r="O309" s="74">
        <v>90.69285714285715</v>
      </c>
      <c r="P309" s="74">
        <v>100.19857142857143</v>
      </c>
      <c r="Q309" s="57">
        <v>41050</v>
      </c>
    </row>
    <row r="310" spans="1:17" x14ac:dyDescent="0.35">
      <c r="A310" s="73" t="s">
        <v>1786</v>
      </c>
      <c r="B310" s="57">
        <v>410</v>
      </c>
      <c r="C310" s="57">
        <v>468</v>
      </c>
      <c r="D310" s="57">
        <v>4381</v>
      </c>
      <c r="E310" s="4">
        <v>86.01428571428572</v>
      </c>
      <c r="F310" s="4">
        <v>106.3</v>
      </c>
      <c r="G310" s="74">
        <v>98.429999999999993</v>
      </c>
      <c r="H310" s="74">
        <v>105.70714285714287</v>
      </c>
      <c r="I310" s="74">
        <v>103.51714285714286</v>
      </c>
      <c r="J310" s="74">
        <v>101.49142857142859</v>
      </c>
      <c r="K310" s="74">
        <v>95.874285714285719</v>
      </c>
      <c r="L310" s="74">
        <v>100.98</v>
      </c>
      <c r="M310" s="74">
        <v>104.73285714285713</v>
      </c>
      <c r="N310" s="74">
        <v>99.53857142857143</v>
      </c>
      <c r="O310" s="74">
        <v>90.878571428571419</v>
      </c>
      <c r="P310" s="74">
        <v>98.662857142857163</v>
      </c>
      <c r="Q310" s="57">
        <v>41160</v>
      </c>
    </row>
    <row r="311" spans="1:17" x14ac:dyDescent="0.35">
      <c r="A311" s="73" t="s">
        <v>1787</v>
      </c>
      <c r="B311" s="57">
        <v>394</v>
      </c>
      <c r="C311" s="57">
        <v>449</v>
      </c>
      <c r="D311" s="57">
        <v>3765</v>
      </c>
      <c r="E311" s="4">
        <v>86.085714285714289</v>
      </c>
      <c r="F311" s="4">
        <v>110.24285714285715</v>
      </c>
      <c r="G311" s="74">
        <v>105.37857142857142</v>
      </c>
      <c r="H311" s="74">
        <v>118.91142857142859</v>
      </c>
      <c r="I311" s="74">
        <v>107.45857142857142</v>
      </c>
      <c r="J311" s="74">
        <v>105.75571428571428</v>
      </c>
      <c r="K311" s="74">
        <v>100.06571428571429</v>
      </c>
      <c r="L311" s="74">
        <v>116.21571428571428</v>
      </c>
      <c r="M311" s="74">
        <v>111.34857142857142</v>
      </c>
      <c r="N311" s="74">
        <v>102.61142857142856</v>
      </c>
      <c r="O311" s="74">
        <v>95.091428571428565</v>
      </c>
      <c r="P311" s="74">
        <v>105.04857142857144</v>
      </c>
      <c r="Q311" s="57">
        <v>38261</v>
      </c>
    </row>
    <row r="312" spans="1:17" x14ac:dyDescent="0.35">
      <c r="A312" s="73" t="s">
        <v>1788</v>
      </c>
      <c r="B312" s="57">
        <v>403</v>
      </c>
      <c r="C312" s="57">
        <v>459</v>
      </c>
      <c r="D312" s="57">
        <v>4954</v>
      </c>
      <c r="E312" s="4">
        <v>86.342857142857142</v>
      </c>
      <c r="F312" s="4">
        <v>106.01428571428571</v>
      </c>
      <c r="G312" s="74">
        <v>100.41428571428571</v>
      </c>
      <c r="H312" s="74">
        <v>104.5942857142857</v>
      </c>
      <c r="I312" s="74">
        <v>104.64714285714287</v>
      </c>
      <c r="J312" s="74">
        <v>103.68857142857144</v>
      </c>
      <c r="K312" s="74">
        <v>91.181428571428569</v>
      </c>
      <c r="L312" s="74">
        <v>110.41857142857144</v>
      </c>
      <c r="M312" s="74">
        <v>107.12571428571428</v>
      </c>
      <c r="N312" s="74">
        <v>99.97</v>
      </c>
      <c r="O312" s="74">
        <v>86.648571428571429</v>
      </c>
      <c r="P312" s="74">
        <v>106.8342857142857</v>
      </c>
      <c r="Q312" s="57">
        <v>33871</v>
      </c>
    </row>
    <row r="313" spans="1:17" x14ac:dyDescent="0.35">
      <c r="A313" s="73" t="s">
        <v>1789</v>
      </c>
      <c r="B313" s="57">
        <v>408</v>
      </c>
      <c r="C313" s="57">
        <v>454</v>
      </c>
      <c r="D313" s="57">
        <v>5624</v>
      </c>
      <c r="E313" s="4">
        <v>85.2</v>
      </c>
      <c r="F313" s="4">
        <v>101.31428571428572</v>
      </c>
      <c r="G313" s="74">
        <v>96.998571428571424</v>
      </c>
      <c r="H313" s="74">
        <v>96.11</v>
      </c>
      <c r="I313" s="74">
        <v>101.61</v>
      </c>
      <c r="J313" s="74">
        <v>103.01285714285713</v>
      </c>
      <c r="K313" s="74">
        <v>87.167142857142849</v>
      </c>
      <c r="L313" s="74">
        <v>102.25142857142858</v>
      </c>
      <c r="M313" s="74">
        <v>106.54285714285713</v>
      </c>
      <c r="N313" s="74">
        <v>97.762857142857158</v>
      </c>
      <c r="O313" s="74">
        <v>82.102857142857147</v>
      </c>
      <c r="P313" s="74">
        <v>105.39571428571431</v>
      </c>
      <c r="Q313" s="57">
        <v>32912</v>
      </c>
    </row>
    <row r="314" spans="1:17" x14ac:dyDescent="0.35">
      <c r="A314" s="73" t="s">
        <v>1790</v>
      </c>
      <c r="B314" s="57">
        <v>330</v>
      </c>
      <c r="C314" s="57">
        <v>378</v>
      </c>
      <c r="D314" s="57">
        <v>8308</v>
      </c>
      <c r="E314" s="4">
        <v>85.5</v>
      </c>
      <c r="F314" s="4">
        <v>102.24285714285715</v>
      </c>
      <c r="G314" s="74">
        <v>97.864285714285714</v>
      </c>
      <c r="H314" s="74">
        <v>100.13</v>
      </c>
      <c r="I314" s="74">
        <v>100.42428571428572</v>
      </c>
      <c r="J314" s="74">
        <v>102.48714285714286</v>
      </c>
      <c r="K314" s="74">
        <v>85.955714285714294</v>
      </c>
      <c r="L314" s="74">
        <v>103.93428571428571</v>
      </c>
      <c r="M314" s="74">
        <v>114.10714285714286</v>
      </c>
      <c r="N314" s="74">
        <v>97.577142857142874</v>
      </c>
      <c r="O314" s="74">
        <v>81.285714285714292</v>
      </c>
      <c r="P314" s="74">
        <v>108.55714285714285</v>
      </c>
      <c r="Q314" s="57">
        <v>32052</v>
      </c>
    </row>
    <row r="315" spans="1:17" x14ac:dyDescent="0.35">
      <c r="A315" s="73" t="s">
        <v>1791</v>
      </c>
      <c r="B315" s="57">
        <v>408</v>
      </c>
      <c r="C315" s="57">
        <v>454</v>
      </c>
      <c r="D315" s="57">
        <v>3352</v>
      </c>
      <c r="E315" s="4">
        <v>86.3</v>
      </c>
      <c r="F315" s="4">
        <v>100.92857142857143</v>
      </c>
      <c r="G315" s="74">
        <v>106.02</v>
      </c>
      <c r="H315" s="74">
        <v>107.31571428571428</v>
      </c>
      <c r="I315" s="74">
        <v>102.12571428571427</v>
      </c>
      <c r="J315" s="74">
        <v>116.64857142857143</v>
      </c>
      <c r="K315" s="74">
        <v>87.05</v>
      </c>
      <c r="L315" s="74">
        <v>106.47142857142858</v>
      </c>
      <c r="M315" s="74">
        <v>140.79428571428571</v>
      </c>
      <c r="N315" s="74">
        <v>99.789999999999992</v>
      </c>
      <c r="O315" s="74">
        <v>84.54285714285713</v>
      </c>
      <c r="P315" s="74">
        <v>119.62571428571427</v>
      </c>
      <c r="Q315" s="57">
        <v>32620</v>
      </c>
    </row>
    <row r="316" spans="1:17" x14ac:dyDescent="0.35">
      <c r="A316" s="73" t="s">
        <v>1792</v>
      </c>
      <c r="B316" s="57">
        <v>317</v>
      </c>
      <c r="C316" s="57">
        <v>367</v>
      </c>
      <c r="D316" s="57">
        <v>4083</v>
      </c>
      <c r="E316" s="4">
        <v>86.714285714285694</v>
      </c>
      <c r="F316" s="4">
        <v>99.9</v>
      </c>
      <c r="G316" s="74">
        <v>112.61142857142856</v>
      </c>
      <c r="H316" s="74">
        <v>115.72857142857143</v>
      </c>
      <c r="I316" s="74">
        <v>105.59857142857143</v>
      </c>
      <c r="J316" s="74">
        <v>122.9357142857143</v>
      </c>
      <c r="K316" s="74">
        <v>90.02</v>
      </c>
      <c r="L316" s="74">
        <v>117.06285714285715</v>
      </c>
      <c r="M316" s="74">
        <v>149.49857142857144</v>
      </c>
      <c r="N316" s="74">
        <v>102.96857142857142</v>
      </c>
      <c r="O316" s="74">
        <v>88.411428571428573</v>
      </c>
      <c r="P316" s="74">
        <v>125.90285714285713</v>
      </c>
      <c r="Q316" s="57">
        <v>32619</v>
      </c>
    </row>
    <row r="317" spans="1:17" x14ac:dyDescent="0.35">
      <c r="A317" s="73" t="s">
        <v>1793</v>
      </c>
      <c r="B317" s="57">
        <v>423</v>
      </c>
      <c r="C317" s="57">
        <v>473</v>
      </c>
      <c r="D317" s="57">
        <v>10626</v>
      </c>
      <c r="E317" s="4">
        <v>86.55714285714285</v>
      </c>
      <c r="F317" s="4">
        <v>98.94285714285715</v>
      </c>
      <c r="G317" s="74">
        <v>101.34142857142857</v>
      </c>
      <c r="H317" s="74">
        <v>99.948571428571412</v>
      </c>
      <c r="I317" s="74">
        <v>102.75857142857144</v>
      </c>
      <c r="J317" s="74">
        <v>110.87142857142855</v>
      </c>
      <c r="K317" s="74">
        <v>88.204285714285703</v>
      </c>
      <c r="L317" s="74">
        <v>98.060000000000016</v>
      </c>
      <c r="M317" s="74">
        <v>125.44142857142856</v>
      </c>
      <c r="N317" s="74">
        <v>99.872857142857143</v>
      </c>
      <c r="O317" s="74">
        <v>79.647142857142853</v>
      </c>
      <c r="P317" s="74">
        <v>105.06857142857143</v>
      </c>
      <c r="Q317" s="57">
        <v>35479</v>
      </c>
    </row>
    <row r="318" spans="1:17" x14ac:dyDescent="0.35">
      <c r="A318" s="73" t="s">
        <v>1794</v>
      </c>
      <c r="B318" s="57">
        <v>362</v>
      </c>
      <c r="C318" s="57">
        <v>408</v>
      </c>
      <c r="D318" s="57">
        <v>3631</v>
      </c>
      <c r="E318" s="4">
        <v>86.857142857142875</v>
      </c>
      <c r="F318" s="4">
        <v>100.35714285714288</v>
      </c>
      <c r="G318" s="74">
        <v>107.13857142857144</v>
      </c>
      <c r="H318" s="74">
        <v>105.04428571428572</v>
      </c>
      <c r="I318" s="74">
        <v>108.17428571428573</v>
      </c>
      <c r="J318" s="74">
        <v>125.40714285714286</v>
      </c>
      <c r="K318" s="74">
        <v>92.555714285714274</v>
      </c>
      <c r="L318" s="74">
        <v>100.83714285714287</v>
      </c>
      <c r="M318" s="74">
        <v>140.04857142857142</v>
      </c>
      <c r="N318" s="74">
        <v>103.87142857142855</v>
      </c>
      <c r="O318" s="74">
        <v>83.601428571428571</v>
      </c>
      <c r="P318" s="74">
        <v>107.13428571428574</v>
      </c>
      <c r="Q318" s="57">
        <v>35919</v>
      </c>
    </row>
    <row r="319" spans="1:17" x14ac:dyDescent="0.35">
      <c r="A319" s="73" t="s">
        <v>1795</v>
      </c>
      <c r="B319" s="57">
        <v>303</v>
      </c>
      <c r="C319" s="57">
        <v>345</v>
      </c>
      <c r="D319" s="57">
        <v>717</v>
      </c>
      <c r="E319" s="4">
        <v>87.55714285714285</v>
      </c>
      <c r="F319" s="4">
        <v>103.88571428571429</v>
      </c>
      <c r="G319" s="74">
        <v>109.28285714285714</v>
      </c>
      <c r="H319" s="74">
        <v>117.54999999999998</v>
      </c>
      <c r="I319" s="74">
        <v>121.27428571428571</v>
      </c>
      <c r="J319" s="74">
        <v>124.61714285714285</v>
      </c>
      <c r="K319" s="74">
        <v>94.511428571428581</v>
      </c>
      <c r="L319" s="74">
        <v>92.439999999999984</v>
      </c>
      <c r="M319" s="74">
        <v>143.74571428571429</v>
      </c>
      <c r="N319" s="74">
        <v>98.23571428571428</v>
      </c>
      <c r="O319" s="74">
        <v>90.222857142857151</v>
      </c>
      <c r="P319" s="74">
        <v>95.66857142857144</v>
      </c>
      <c r="Q319" s="57">
        <v>30491</v>
      </c>
    </row>
    <row r="320" spans="1:17" x14ac:dyDescent="0.35">
      <c r="A320" s="73" t="s">
        <v>1796</v>
      </c>
      <c r="B320" s="57">
        <v>329</v>
      </c>
      <c r="C320" s="57">
        <v>374</v>
      </c>
      <c r="D320" s="57">
        <v>1508</v>
      </c>
      <c r="E320" s="4">
        <v>87.942857142857164</v>
      </c>
      <c r="F320" s="4">
        <v>102.92857142857143</v>
      </c>
      <c r="G320" s="74">
        <v>98.912857142857135</v>
      </c>
      <c r="H320" s="74">
        <v>122.30142857142856</v>
      </c>
      <c r="I320" s="74">
        <v>99.54285714285713</v>
      </c>
      <c r="J320" s="74">
        <v>91.694285714285698</v>
      </c>
      <c r="K320" s="74">
        <v>100.92142857142858</v>
      </c>
      <c r="L320" s="74">
        <v>93.372857142857129</v>
      </c>
      <c r="M320" s="74">
        <v>109.97</v>
      </c>
      <c r="N320" s="74">
        <v>91.898571428571444</v>
      </c>
      <c r="O320" s="74">
        <v>100.02999999999999</v>
      </c>
      <c r="P320" s="74">
        <v>89.637142857142862</v>
      </c>
      <c r="Q320" s="57">
        <v>33908</v>
      </c>
    </row>
    <row r="321" spans="1:17" x14ac:dyDescent="0.35">
      <c r="A321" s="73" t="s">
        <v>1797</v>
      </c>
      <c r="B321" s="57">
        <v>372</v>
      </c>
      <c r="C321" s="57">
        <v>415</v>
      </c>
      <c r="D321" s="57">
        <v>3256</v>
      </c>
      <c r="E321" s="4">
        <v>87.614285714285714</v>
      </c>
      <c r="F321" s="4">
        <v>97.857142857142875</v>
      </c>
      <c r="G321" s="74">
        <v>95.271428571428586</v>
      </c>
      <c r="H321" s="74">
        <v>100.73</v>
      </c>
      <c r="I321" s="74">
        <v>95.005714285714276</v>
      </c>
      <c r="J321" s="74">
        <v>97.702857142857155</v>
      </c>
      <c r="K321" s="74">
        <v>79.034285714285716</v>
      </c>
      <c r="L321" s="74">
        <v>116.38857142857144</v>
      </c>
      <c r="M321" s="74">
        <v>99.204285714285717</v>
      </c>
      <c r="N321" s="74">
        <v>94.904285714285706</v>
      </c>
      <c r="O321" s="74">
        <v>97.167142857142863</v>
      </c>
      <c r="P321" s="74">
        <v>100.09857142857143</v>
      </c>
      <c r="Q321" s="57">
        <v>30972</v>
      </c>
    </row>
    <row r="322" spans="1:17" x14ac:dyDescent="0.35">
      <c r="A322" s="73" t="s">
        <v>1798</v>
      </c>
      <c r="B322" s="57">
        <v>391</v>
      </c>
      <c r="C322" s="57">
        <v>434</v>
      </c>
      <c r="D322" s="57">
        <v>5308</v>
      </c>
      <c r="E322" s="4">
        <v>86.8</v>
      </c>
      <c r="F322" s="4">
        <v>95.614285714285728</v>
      </c>
      <c r="G322" s="74">
        <v>93.30285714285715</v>
      </c>
      <c r="H322" s="74">
        <v>95.902857142857144</v>
      </c>
      <c r="I322" s="74">
        <v>95.722857142857151</v>
      </c>
      <c r="J322" s="74">
        <v>100.19285714285714</v>
      </c>
      <c r="K322" s="74">
        <v>76.185714285714297</v>
      </c>
      <c r="L322" s="74">
        <v>119.53571428571429</v>
      </c>
      <c r="M322" s="74">
        <v>92.508571428571415</v>
      </c>
      <c r="N322" s="74">
        <v>93.814285714285703</v>
      </c>
      <c r="O322" s="74">
        <v>91.622857142857143</v>
      </c>
      <c r="P322" s="74">
        <v>99.672857142857126</v>
      </c>
      <c r="Q322" s="57">
        <v>29748</v>
      </c>
    </row>
    <row r="323" spans="1:17" x14ac:dyDescent="0.35">
      <c r="A323" s="73" t="s">
        <v>1799</v>
      </c>
      <c r="B323" s="57">
        <v>341</v>
      </c>
      <c r="C323" s="57">
        <v>382</v>
      </c>
      <c r="D323" s="57">
        <v>6311</v>
      </c>
      <c r="E323" s="4">
        <v>86.071428571428569</v>
      </c>
      <c r="F323" s="4">
        <v>97.857142857142861</v>
      </c>
      <c r="G323" s="74">
        <v>94.438571428571422</v>
      </c>
      <c r="H323" s="74">
        <v>97.30714285714285</v>
      </c>
      <c r="I323" s="74">
        <v>95.921428571428578</v>
      </c>
      <c r="J323" s="74">
        <v>97.604285714285723</v>
      </c>
      <c r="K323" s="74">
        <v>79.284285714285716</v>
      </c>
      <c r="L323" s="74">
        <v>118.34714285714287</v>
      </c>
      <c r="M323" s="74">
        <v>90.715714285714284</v>
      </c>
      <c r="N323" s="74">
        <v>94.232857142857156</v>
      </c>
      <c r="O323" s="74">
        <v>91.672857142857168</v>
      </c>
      <c r="P323" s="74">
        <v>97.092857142857142</v>
      </c>
      <c r="Q323" s="57">
        <v>29491</v>
      </c>
    </row>
    <row r="324" spans="1:17" x14ac:dyDescent="0.35">
      <c r="A324" s="73" t="s">
        <v>1800</v>
      </c>
      <c r="B324" s="57">
        <v>366</v>
      </c>
      <c r="C324" s="57">
        <v>405</v>
      </c>
      <c r="D324" s="57">
        <v>6255</v>
      </c>
      <c r="E324" s="4">
        <v>85.171428571428564</v>
      </c>
      <c r="F324" s="4">
        <v>95.728571428571428</v>
      </c>
      <c r="G324" s="74">
        <v>100.07714285714285</v>
      </c>
      <c r="H324" s="74">
        <v>106.33714285714287</v>
      </c>
      <c r="I324" s="74">
        <v>98.628571428571419</v>
      </c>
      <c r="J324" s="74">
        <v>101.85571428571428</v>
      </c>
      <c r="K324" s="74">
        <v>83.225714285714275</v>
      </c>
      <c r="L324" s="74">
        <v>140.24571428571429</v>
      </c>
      <c r="M324" s="74">
        <v>95.101428571428571</v>
      </c>
      <c r="N324" s="74">
        <v>97.450000000000017</v>
      </c>
      <c r="O324" s="74">
        <v>95.055714285714302</v>
      </c>
      <c r="P324" s="74">
        <v>104.36285714285715</v>
      </c>
      <c r="Q324" s="57">
        <v>30933</v>
      </c>
    </row>
    <row r="325" spans="1:17" x14ac:dyDescent="0.35">
      <c r="A325" s="73" t="s">
        <v>1801</v>
      </c>
      <c r="B325" s="57">
        <v>390</v>
      </c>
      <c r="C325" s="57">
        <v>433</v>
      </c>
      <c r="D325" s="57">
        <v>7242</v>
      </c>
      <c r="E325" s="4">
        <v>84.871428571428552</v>
      </c>
      <c r="F325" s="4">
        <v>96.899999999999991</v>
      </c>
      <c r="G325" s="74">
        <v>102.56428571428572</v>
      </c>
      <c r="H325" s="74">
        <v>112.45714285714288</v>
      </c>
      <c r="I325" s="74">
        <v>101.87428571428572</v>
      </c>
      <c r="J325" s="74">
        <v>104.79714285714286</v>
      </c>
      <c r="K325" s="74">
        <v>88.052857142857121</v>
      </c>
      <c r="L325" s="74">
        <v>132.96857142857144</v>
      </c>
      <c r="M325" s="74">
        <v>97.492857142857147</v>
      </c>
      <c r="N325" s="74">
        <v>101.19571428571429</v>
      </c>
      <c r="O325" s="74">
        <v>97.679999999999993</v>
      </c>
      <c r="P325" s="74">
        <v>109.18428571428569</v>
      </c>
      <c r="Q325" s="57">
        <v>32525</v>
      </c>
    </row>
    <row r="326" spans="1:17" x14ac:dyDescent="0.35">
      <c r="A326" s="73" t="s">
        <v>1802</v>
      </c>
      <c r="B326" s="57">
        <v>390</v>
      </c>
      <c r="C326" s="57">
        <v>439</v>
      </c>
      <c r="D326" s="57">
        <v>8802</v>
      </c>
      <c r="E326" s="4">
        <v>84.471428571428575</v>
      </c>
      <c r="F326" s="4">
        <v>96.314285714285717</v>
      </c>
      <c r="G326" s="74">
        <v>98.104285714285737</v>
      </c>
      <c r="H326" s="74">
        <v>116.05142857142857</v>
      </c>
      <c r="I326" s="74">
        <v>102.64</v>
      </c>
      <c r="J326" s="74">
        <v>105.36857142857141</v>
      </c>
      <c r="K326" s="74">
        <v>90.465714285714284</v>
      </c>
      <c r="L326" s="74">
        <v>102.04428571428571</v>
      </c>
      <c r="M326" s="74">
        <v>97.698571428571427</v>
      </c>
      <c r="N326" s="74">
        <v>101.01714285714286</v>
      </c>
      <c r="O326" s="74">
        <v>97.912857142857163</v>
      </c>
      <c r="P326" s="74">
        <v>102.10857142857142</v>
      </c>
      <c r="Q326" s="57">
        <v>34806</v>
      </c>
    </row>
    <row r="327" spans="1:17" x14ac:dyDescent="0.35">
      <c r="A327" s="73" t="s">
        <v>1803</v>
      </c>
      <c r="B327" s="57">
        <v>389</v>
      </c>
      <c r="C327" s="57">
        <v>437</v>
      </c>
      <c r="D327" s="57">
        <v>5138</v>
      </c>
      <c r="E327" s="4">
        <v>84.014285714285705</v>
      </c>
      <c r="F327" s="4">
        <v>97.55714285714285</v>
      </c>
      <c r="G327" s="74">
        <v>99.045714285714283</v>
      </c>
      <c r="H327" s="74">
        <v>126.39714285714285</v>
      </c>
      <c r="I327" s="74">
        <v>103.00571428571429</v>
      </c>
      <c r="J327" s="74">
        <v>103.24571428571429</v>
      </c>
      <c r="K327" s="74">
        <v>97.381428571428572</v>
      </c>
      <c r="L327" s="74">
        <v>95.048571428571435</v>
      </c>
      <c r="M327" s="74">
        <v>96.108571428571423</v>
      </c>
      <c r="N327" s="74">
        <v>103.28428571428572</v>
      </c>
      <c r="O327" s="74">
        <v>103.18571428571428</v>
      </c>
      <c r="P327" s="74">
        <v>101.51428571428571</v>
      </c>
      <c r="Q327" s="57">
        <v>35734</v>
      </c>
    </row>
    <row r="328" spans="1:17" x14ac:dyDescent="0.35">
      <c r="A328" s="73" t="s">
        <v>1804</v>
      </c>
      <c r="B328" s="57">
        <v>375</v>
      </c>
      <c r="C328" s="57">
        <v>424</v>
      </c>
      <c r="D328" s="57">
        <v>5524</v>
      </c>
      <c r="E328" s="4">
        <v>83.3</v>
      </c>
      <c r="F328" s="4">
        <v>92.4</v>
      </c>
      <c r="G328" s="74">
        <v>100.95142857142856</v>
      </c>
      <c r="H328" s="74">
        <v>113.67999999999999</v>
      </c>
      <c r="I328" s="74">
        <v>103.25</v>
      </c>
      <c r="J328" s="74">
        <v>104.35285714285715</v>
      </c>
      <c r="K328" s="74">
        <v>92.39</v>
      </c>
      <c r="L328" s="74">
        <v>110.79285714285716</v>
      </c>
      <c r="M328" s="74">
        <v>96.422857142857154</v>
      </c>
      <c r="N328" s="74">
        <v>103.08142857142856</v>
      </c>
      <c r="O328" s="74">
        <v>103.17285714285715</v>
      </c>
      <c r="P328" s="74">
        <v>107.70285714285716</v>
      </c>
      <c r="Q328" s="57">
        <v>34756</v>
      </c>
    </row>
    <row r="329" spans="1:17" x14ac:dyDescent="0.35">
      <c r="A329" s="73" t="s">
        <v>1805</v>
      </c>
      <c r="B329" s="57">
        <v>391</v>
      </c>
      <c r="C329" s="57">
        <v>433</v>
      </c>
      <c r="D329" s="57">
        <v>6067</v>
      </c>
      <c r="E329" s="4">
        <v>82.785714285714292</v>
      </c>
      <c r="F329" s="4">
        <v>93.314285714285717</v>
      </c>
      <c r="G329" s="74">
        <v>106.33142857142857</v>
      </c>
      <c r="H329" s="74">
        <v>113.91428571428571</v>
      </c>
      <c r="I329" s="74">
        <v>108.5</v>
      </c>
      <c r="J329" s="74">
        <v>109.16428571428571</v>
      </c>
      <c r="K329" s="74">
        <v>92.717142857142875</v>
      </c>
      <c r="L329" s="74">
        <v>126.15142857142857</v>
      </c>
      <c r="M329" s="74">
        <v>101.74000000000001</v>
      </c>
      <c r="N329" s="74">
        <v>105.75285714285712</v>
      </c>
      <c r="O329" s="74">
        <v>101.45714285714287</v>
      </c>
      <c r="P329" s="74">
        <v>116.23714285714287</v>
      </c>
      <c r="Q329" s="57">
        <v>35301</v>
      </c>
    </row>
    <row r="330" spans="1:17" x14ac:dyDescent="0.35">
      <c r="A330" s="73" t="s">
        <v>1806</v>
      </c>
      <c r="B330" s="57">
        <v>377</v>
      </c>
      <c r="C330" s="57">
        <v>423</v>
      </c>
      <c r="D330" s="57">
        <v>6668</v>
      </c>
      <c r="E330" s="4">
        <v>82.55714285714285</v>
      </c>
      <c r="F330" s="4">
        <v>95.742857142857147</v>
      </c>
      <c r="G330" s="74">
        <v>99.534285714285701</v>
      </c>
      <c r="H330" s="74">
        <v>105.30714285714285</v>
      </c>
      <c r="I330" s="74">
        <v>104.99714285714288</v>
      </c>
      <c r="J330" s="74">
        <v>104.71714285714283</v>
      </c>
      <c r="K330" s="74">
        <v>91.925714285714292</v>
      </c>
      <c r="L330" s="74">
        <v>106.05999999999999</v>
      </c>
      <c r="M330" s="74">
        <v>96.63428571428571</v>
      </c>
      <c r="N330" s="74">
        <v>102.07142857142857</v>
      </c>
      <c r="O330" s="74">
        <v>97.301428571428573</v>
      </c>
      <c r="P330" s="74">
        <v>108.81714285714285</v>
      </c>
      <c r="Q330" s="57">
        <v>35183</v>
      </c>
    </row>
    <row r="331" spans="1:17" x14ac:dyDescent="0.35">
      <c r="A331" s="73" t="s">
        <v>1807</v>
      </c>
      <c r="B331" s="57">
        <v>375</v>
      </c>
      <c r="C331" s="57">
        <v>420</v>
      </c>
      <c r="D331" s="57">
        <v>6046</v>
      </c>
      <c r="E331" s="4">
        <v>82.471428571428561</v>
      </c>
      <c r="F331" s="4">
        <v>97.600000000000009</v>
      </c>
      <c r="G331" s="74">
        <v>97.295714285714283</v>
      </c>
      <c r="H331" s="74">
        <v>101.98</v>
      </c>
      <c r="I331" s="74">
        <v>103.49428571428572</v>
      </c>
      <c r="J331" s="74">
        <v>103.3057142857143</v>
      </c>
      <c r="K331" s="74">
        <v>94.187142857142845</v>
      </c>
      <c r="L331" s="74">
        <v>96.415714285714301</v>
      </c>
      <c r="M331" s="74">
        <v>95.995714285714271</v>
      </c>
      <c r="N331" s="74">
        <v>101.11285714285715</v>
      </c>
      <c r="O331" s="74">
        <v>97.141428571428563</v>
      </c>
      <c r="P331" s="74">
        <v>106.6942857142857</v>
      </c>
      <c r="Q331" s="57">
        <v>34099</v>
      </c>
    </row>
    <row r="332" spans="1:17" x14ac:dyDescent="0.35">
      <c r="A332" s="73" t="s">
        <v>1808</v>
      </c>
      <c r="B332" s="57">
        <v>405</v>
      </c>
      <c r="C332" s="57">
        <v>450</v>
      </c>
      <c r="D332" s="57">
        <v>8825</v>
      </c>
      <c r="E332" s="4">
        <v>82.085714285714289</v>
      </c>
      <c r="F332" s="4">
        <v>96.98571428571428</v>
      </c>
      <c r="G332" s="74">
        <v>100.78</v>
      </c>
      <c r="H332" s="74">
        <v>104.33571428571429</v>
      </c>
      <c r="I332" s="74">
        <v>105.4542857142857</v>
      </c>
      <c r="J332" s="74">
        <v>108.74428571428574</v>
      </c>
      <c r="K332" s="74">
        <v>90.58</v>
      </c>
      <c r="L332" s="74">
        <v>109.84285714285716</v>
      </c>
      <c r="M332" s="74">
        <v>103.37714285714286</v>
      </c>
      <c r="N332" s="74">
        <v>101.78</v>
      </c>
      <c r="O332" s="74">
        <v>98.614285714285728</v>
      </c>
      <c r="P332" s="74">
        <v>111.96571428571428</v>
      </c>
      <c r="Q332" s="57">
        <v>35504</v>
      </c>
    </row>
    <row r="333" spans="1:17" x14ac:dyDescent="0.35">
      <c r="A333" s="73" t="s">
        <v>1809</v>
      </c>
      <c r="B333" s="57">
        <v>412</v>
      </c>
      <c r="C333" s="57">
        <v>462</v>
      </c>
      <c r="D333" s="57">
        <v>5979</v>
      </c>
      <c r="E333" s="4">
        <v>81.085714285714289</v>
      </c>
      <c r="F333" s="4">
        <v>100.02857142857144</v>
      </c>
      <c r="G333" s="74">
        <v>112.22428571428573</v>
      </c>
      <c r="H333" s="74">
        <v>124.79142857142857</v>
      </c>
      <c r="I333" s="74">
        <v>111.39285714285714</v>
      </c>
      <c r="J333" s="74">
        <v>114.55142857142859</v>
      </c>
      <c r="K333" s="74">
        <v>98.984285714285733</v>
      </c>
      <c r="L333" s="74">
        <v>146.52571428571429</v>
      </c>
      <c r="M333" s="74">
        <v>110.73</v>
      </c>
      <c r="N333" s="74">
        <v>109.9157142857143</v>
      </c>
      <c r="O333" s="74">
        <v>107.03857142857143</v>
      </c>
      <c r="P333" s="74">
        <v>121.47285714285715</v>
      </c>
      <c r="Q333" s="57">
        <v>39281</v>
      </c>
    </row>
    <row r="334" spans="1:17" x14ac:dyDescent="0.35">
      <c r="A334" s="73" t="s">
        <v>1810</v>
      </c>
      <c r="B334" s="57">
        <v>398</v>
      </c>
      <c r="C334" s="57">
        <v>450</v>
      </c>
      <c r="D334" s="57">
        <v>6097</v>
      </c>
      <c r="E334" s="4">
        <v>80.728571428571428</v>
      </c>
      <c r="F334" s="4">
        <v>102.01428571428572</v>
      </c>
      <c r="G334" s="74">
        <v>112.99571428571429</v>
      </c>
      <c r="H334" s="74">
        <v>124.19142857142857</v>
      </c>
      <c r="I334" s="74">
        <v>112.04999999999998</v>
      </c>
      <c r="J334" s="74">
        <v>113.31285714285715</v>
      </c>
      <c r="K334" s="74">
        <v>104.07571428571427</v>
      </c>
      <c r="L334" s="74">
        <v>151.8014285714286</v>
      </c>
      <c r="M334" s="74">
        <v>106.80857142857143</v>
      </c>
      <c r="N334" s="74">
        <v>109.09142857142857</v>
      </c>
      <c r="O334" s="74">
        <v>111.23571428571429</v>
      </c>
      <c r="P334" s="74">
        <v>117.83</v>
      </c>
      <c r="Q334" s="57">
        <v>39560</v>
      </c>
    </row>
    <row r="335" spans="1:17" x14ac:dyDescent="0.35">
      <c r="A335" s="73" t="s">
        <v>1811</v>
      </c>
      <c r="B335" s="57">
        <v>369</v>
      </c>
      <c r="C335" s="57">
        <v>421</v>
      </c>
      <c r="D335" s="57">
        <v>5485</v>
      </c>
      <c r="E335" s="4">
        <v>79.899999999999991</v>
      </c>
      <c r="F335" s="4">
        <v>93.342857142857142</v>
      </c>
      <c r="G335" s="74">
        <v>108.48571428571428</v>
      </c>
      <c r="H335" s="74">
        <v>122.68142857142857</v>
      </c>
      <c r="I335" s="74">
        <v>116.56571428571426</v>
      </c>
      <c r="J335" s="74">
        <v>113.21857142857144</v>
      </c>
      <c r="K335" s="74">
        <v>106.19714285714285</v>
      </c>
      <c r="L335" s="74">
        <v>106.3257142857143</v>
      </c>
      <c r="M335" s="74">
        <v>107.87142857142855</v>
      </c>
      <c r="N335" s="74">
        <v>108.28571428571431</v>
      </c>
      <c r="O335" s="74">
        <v>110.28571428571429</v>
      </c>
      <c r="P335" s="74">
        <v>114.96285714285713</v>
      </c>
      <c r="Q335" s="57">
        <v>39260</v>
      </c>
    </row>
    <row r="336" spans="1:17" x14ac:dyDescent="0.35">
      <c r="A336" s="73" t="s">
        <v>1812</v>
      </c>
      <c r="B336" s="57">
        <v>359</v>
      </c>
      <c r="C336" s="57">
        <v>420</v>
      </c>
      <c r="D336" s="57">
        <v>3318</v>
      </c>
      <c r="E336" s="4">
        <v>77.185714285714283</v>
      </c>
      <c r="F336" s="4">
        <v>78.157142857142858</v>
      </c>
      <c r="G336" s="74">
        <v>103.08571428571429</v>
      </c>
      <c r="H336" s="74">
        <v>118.78428571428573</v>
      </c>
      <c r="I336" s="74">
        <v>109.18857142857144</v>
      </c>
      <c r="J336" s="74">
        <v>103.77714285714286</v>
      </c>
      <c r="K336" s="74">
        <v>104.9057142857143</v>
      </c>
      <c r="L336" s="74">
        <v>97.085714285714289</v>
      </c>
      <c r="M336" s="74">
        <v>103.27142857142857</v>
      </c>
      <c r="N336" s="74">
        <v>103.99285714285715</v>
      </c>
      <c r="O336" s="74">
        <v>105.79428571428572</v>
      </c>
      <c r="P336" s="74">
        <v>107.33714285714287</v>
      </c>
      <c r="Q336" s="57">
        <v>39681</v>
      </c>
    </row>
    <row r="337" spans="1:17" x14ac:dyDescent="0.35">
      <c r="A337" s="73" t="s">
        <v>1813</v>
      </c>
      <c r="B337" s="57">
        <v>363</v>
      </c>
      <c r="C337" s="57">
        <v>431</v>
      </c>
      <c r="D337" s="57">
        <v>5342</v>
      </c>
      <c r="E337" s="4">
        <v>75.8</v>
      </c>
      <c r="F337" s="4">
        <v>80.971428571428575</v>
      </c>
      <c r="G337" s="74">
        <v>112.33142857142856</v>
      </c>
      <c r="H337" s="74">
        <v>122.41285714285713</v>
      </c>
      <c r="I337" s="74">
        <v>114.56999999999998</v>
      </c>
      <c r="J337" s="74">
        <v>120.03857142857143</v>
      </c>
      <c r="K337" s="74">
        <v>102.53285714285713</v>
      </c>
      <c r="L337" s="74">
        <v>125.65714285714286</v>
      </c>
      <c r="M337" s="74">
        <v>114.51714285714284</v>
      </c>
      <c r="N337" s="74">
        <v>111.39428571428573</v>
      </c>
      <c r="O337" s="74">
        <v>107.16571428571429</v>
      </c>
      <c r="P337" s="74">
        <v>126.75857142857144</v>
      </c>
      <c r="Q337" s="57">
        <v>40549</v>
      </c>
    </row>
    <row r="338" spans="1:17" x14ac:dyDescent="0.35">
      <c r="A338" s="73" t="s">
        <v>1814</v>
      </c>
      <c r="B338" s="57">
        <v>364</v>
      </c>
      <c r="C338" s="57">
        <v>434</v>
      </c>
      <c r="D338" s="57">
        <v>4672</v>
      </c>
      <c r="E338" s="4">
        <v>77.44285714285715</v>
      </c>
      <c r="F338" s="4">
        <v>89.842857142857156</v>
      </c>
      <c r="G338" s="74">
        <v>110.82000000000001</v>
      </c>
      <c r="H338" s="74">
        <v>124.51571428571428</v>
      </c>
      <c r="I338" s="74">
        <v>115.24428571428572</v>
      </c>
      <c r="J338" s="74">
        <v>115.14</v>
      </c>
      <c r="K338" s="74">
        <v>109.04142857142857</v>
      </c>
      <c r="L338" s="74">
        <v>113.21857142857142</v>
      </c>
      <c r="M338" s="74">
        <v>112.79999999999998</v>
      </c>
      <c r="N338" s="74">
        <v>109.94285714285716</v>
      </c>
      <c r="O338" s="74">
        <v>107.95142857142858</v>
      </c>
      <c r="P338" s="74">
        <v>120.77285714285713</v>
      </c>
      <c r="Q338" s="57">
        <v>41711</v>
      </c>
    </row>
    <row r="339" spans="1:17" x14ac:dyDescent="0.35">
      <c r="A339" s="73" t="s">
        <v>1815</v>
      </c>
      <c r="B339" s="57">
        <v>384</v>
      </c>
      <c r="C339" s="57">
        <v>460</v>
      </c>
      <c r="D339" s="57">
        <v>6914</v>
      </c>
      <c r="E339" s="4">
        <v>78.371428571428581</v>
      </c>
      <c r="F339" s="4">
        <v>89.828571428571422</v>
      </c>
      <c r="G339" s="74">
        <v>106.82714285714285</v>
      </c>
      <c r="H339" s="74">
        <v>112.57428571428571</v>
      </c>
      <c r="I339" s="74">
        <v>114.3</v>
      </c>
      <c r="J339" s="74">
        <v>116.64857142857143</v>
      </c>
      <c r="K339" s="74">
        <v>102.95</v>
      </c>
      <c r="L339" s="74">
        <v>105.59571428571429</v>
      </c>
      <c r="M339" s="74">
        <v>108.67857142857143</v>
      </c>
      <c r="N339" s="74">
        <v>109.87714285714287</v>
      </c>
      <c r="O339" s="74">
        <v>104.97142857142858</v>
      </c>
      <c r="P339" s="74">
        <v>116.73285714285716</v>
      </c>
      <c r="Q339" s="57">
        <v>42302</v>
      </c>
    </row>
    <row r="340" spans="1:17" x14ac:dyDescent="0.35">
      <c r="A340" s="73" t="s">
        <v>1816</v>
      </c>
      <c r="B340" s="57">
        <v>372</v>
      </c>
      <c r="C340" s="57">
        <v>441</v>
      </c>
      <c r="D340" s="57">
        <v>5927</v>
      </c>
      <c r="E340" s="4">
        <v>79.085714285714289</v>
      </c>
      <c r="F340" s="4">
        <v>86.785714285714292</v>
      </c>
      <c r="G340" s="74">
        <v>107.77</v>
      </c>
      <c r="H340" s="74">
        <v>113.53142857142858</v>
      </c>
      <c r="I340" s="74">
        <v>114.45142857142856</v>
      </c>
      <c r="J340" s="74">
        <v>116.93428571428571</v>
      </c>
      <c r="K340" s="74">
        <v>106.04285714285713</v>
      </c>
      <c r="L340" s="74">
        <v>102.19571428571429</v>
      </c>
      <c r="M340" s="74">
        <v>108.96285714285715</v>
      </c>
      <c r="N340" s="74">
        <v>111.88714285714286</v>
      </c>
      <c r="O340" s="74">
        <v>108.07714285714285</v>
      </c>
      <c r="P340" s="74">
        <v>115.37571428571427</v>
      </c>
      <c r="Q340" s="57">
        <v>43947</v>
      </c>
    </row>
    <row r="341" spans="1:17" x14ac:dyDescent="0.35">
      <c r="A341" s="73" t="s">
        <v>1817</v>
      </c>
      <c r="B341" s="57">
        <v>360</v>
      </c>
      <c r="C341" s="57">
        <v>429</v>
      </c>
      <c r="D341" s="57">
        <v>3165</v>
      </c>
      <c r="E341" s="4">
        <v>78.55714285714285</v>
      </c>
      <c r="F341" s="4">
        <v>83.371428571428581</v>
      </c>
      <c r="G341" s="74">
        <v>116.3885714285714</v>
      </c>
      <c r="H341" s="74">
        <v>138.63571428571427</v>
      </c>
      <c r="I341" s="74">
        <v>118.6742857142857</v>
      </c>
      <c r="J341" s="74">
        <v>120.97714285714288</v>
      </c>
      <c r="K341" s="74">
        <v>118.29142857142857</v>
      </c>
      <c r="L341" s="74">
        <v>108.50714285714287</v>
      </c>
      <c r="M341" s="74">
        <v>118.28714285714287</v>
      </c>
      <c r="N341" s="74">
        <v>116.35571428571428</v>
      </c>
      <c r="O341" s="74">
        <v>117.51714285714286</v>
      </c>
      <c r="P341" s="74">
        <v>120.71000000000001</v>
      </c>
      <c r="Q341" s="57">
        <v>43846</v>
      </c>
    </row>
    <row r="342" spans="1:17" x14ac:dyDescent="0.35">
      <c r="A342" s="73" t="s">
        <v>1818</v>
      </c>
      <c r="B342" s="57">
        <v>388</v>
      </c>
      <c r="C342" s="57">
        <v>452</v>
      </c>
      <c r="D342" s="57">
        <v>5379</v>
      </c>
      <c r="E342" s="4">
        <v>78.571428571428569</v>
      </c>
      <c r="F342" s="4">
        <v>92.399999999999991</v>
      </c>
      <c r="G342" s="74">
        <v>118.57142857142857</v>
      </c>
      <c r="H342" s="74">
        <v>134.82285714285715</v>
      </c>
      <c r="I342" s="74">
        <v>120.71428571428571</v>
      </c>
      <c r="J342" s="74">
        <v>126.2385714285714</v>
      </c>
      <c r="K342" s="74">
        <v>114.05285714285715</v>
      </c>
      <c r="L342" s="74">
        <v>117.34857142857142</v>
      </c>
      <c r="M342" s="74">
        <v>121.03428571428572</v>
      </c>
      <c r="N342" s="74">
        <v>118.82857142857142</v>
      </c>
      <c r="O342" s="74">
        <v>118.89</v>
      </c>
      <c r="P342" s="74">
        <v>124.71857142857142</v>
      </c>
      <c r="Q342" s="57">
        <v>44212</v>
      </c>
    </row>
    <row r="343" spans="1:17" x14ac:dyDescent="0.35">
      <c r="A343" s="73" t="s">
        <v>1819</v>
      </c>
      <c r="B343" s="57">
        <v>376</v>
      </c>
      <c r="C343" s="57">
        <v>443</v>
      </c>
      <c r="D343" s="57">
        <v>8901</v>
      </c>
      <c r="E343" s="4">
        <v>78.185714285714283</v>
      </c>
      <c r="F343" s="4">
        <v>92.371428571428552</v>
      </c>
      <c r="G343" s="74">
        <v>112.08571428571429</v>
      </c>
      <c r="H343" s="74">
        <v>121.38428571428572</v>
      </c>
      <c r="I343" s="74">
        <v>118.20000000000002</v>
      </c>
      <c r="J343" s="74">
        <v>119.66285714285713</v>
      </c>
      <c r="K343" s="74">
        <v>113.82571428571428</v>
      </c>
      <c r="L343" s="74">
        <v>102.16428571428571</v>
      </c>
      <c r="M343" s="74">
        <v>114.7</v>
      </c>
      <c r="N343" s="74">
        <v>116.82571428571428</v>
      </c>
      <c r="O343" s="74">
        <v>113.84714285714286</v>
      </c>
      <c r="P343" s="74">
        <v>116.52857142857144</v>
      </c>
      <c r="Q343" s="57">
        <v>44141</v>
      </c>
    </row>
    <row r="344" spans="1:17" x14ac:dyDescent="0.35">
      <c r="A344" s="73" t="s">
        <v>1820</v>
      </c>
      <c r="B344" s="57">
        <v>394</v>
      </c>
      <c r="C344" s="57">
        <v>455</v>
      </c>
      <c r="D344" s="57">
        <v>4314</v>
      </c>
      <c r="E344" s="4">
        <v>77.385714285714286</v>
      </c>
      <c r="F344" s="4">
        <v>88</v>
      </c>
      <c r="G344" s="74">
        <v>111.78</v>
      </c>
      <c r="H344" s="74">
        <v>115.55428571428571</v>
      </c>
      <c r="I344" s="74">
        <v>120.78999999999999</v>
      </c>
      <c r="J344" s="74">
        <v>118.67285714285713</v>
      </c>
      <c r="K344" s="74">
        <v>115.61428571428574</v>
      </c>
      <c r="L344" s="74">
        <v>98.431428571428569</v>
      </c>
      <c r="M344" s="74">
        <v>114.13857142857144</v>
      </c>
      <c r="N344" s="74">
        <v>118.37714285714286</v>
      </c>
      <c r="O344" s="74">
        <v>112.58857142857141</v>
      </c>
      <c r="P344" s="74">
        <v>115.61999999999999</v>
      </c>
      <c r="Q344" s="57">
        <v>44408</v>
      </c>
    </row>
    <row r="345" spans="1:17" x14ac:dyDescent="0.35">
      <c r="A345" s="73" t="s">
        <v>1821</v>
      </c>
      <c r="B345" s="57">
        <v>381</v>
      </c>
      <c r="C345" s="57">
        <v>447</v>
      </c>
      <c r="D345" s="57">
        <v>6297</v>
      </c>
      <c r="E345" s="4">
        <v>76.828571428571436</v>
      </c>
      <c r="F345" s="4">
        <v>89.585714285714289</v>
      </c>
      <c r="G345" s="74">
        <v>115.42999999999999</v>
      </c>
      <c r="H345" s="74">
        <v>119.17142857142858</v>
      </c>
      <c r="I345" s="74">
        <v>121.10571428571428</v>
      </c>
      <c r="J345" s="74">
        <v>120.08</v>
      </c>
      <c r="K345" s="74">
        <v>117.49428571428571</v>
      </c>
      <c r="L345" s="74">
        <v>108.68428571428571</v>
      </c>
      <c r="M345" s="74">
        <v>115.86714285714287</v>
      </c>
      <c r="N345" s="74">
        <v>121.64142857142858</v>
      </c>
      <c r="O345" s="74">
        <v>116.76285714285714</v>
      </c>
      <c r="P345" s="74">
        <v>116.45</v>
      </c>
      <c r="Q345" s="57">
        <v>44420</v>
      </c>
    </row>
    <row r="346" spans="1:17" x14ac:dyDescent="0.35">
      <c r="A346" s="73" t="s">
        <v>1822</v>
      </c>
      <c r="B346" s="57">
        <v>380</v>
      </c>
      <c r="C346" s="57">
        <v>436</v>
      </c>
      <c r="D346" s="57">
        <v>5815</v>
      </c>
      <c r="E346" s="4">
        <v>76.571428571428569</v>
      </c>
      <c r="F346" s="4">
        <v>89.499999999999986</v>
      </c>
      <c r="G346" s="74">
        <v>124.76714285714284</v>
      </c>
      <c r="H346" s="74">
        <v>134.53714285714287</v>
      </c>
      <c r="I346" s="74">
        <v>126.77142857142859</v>
      </c>
      <c r="J346" s="74">
        <v>127.44857142857143</v>
      </c>
      <c r="K346" s="74">
        <v>123.31714285714285</v>
      </c>
      <c r="L346" s="74">
        <v>125.62</v>
      </c>
      <c r="M346" s="74">
        <v>126.04714285714286</v>
      </c>
      <c r="N346" s="74">
        <v>127.67714285714285</v>
      </c>
      <c r="O346" s="74">
        <v>126.83428571428571</v>
      </c>
      <c r="P346" s="74">
        <v>125.77857142857144</v>
      </c>
      <c r="Q346" s="57">
        <v>44431</v>
      </c>
    </row>
    <row r="347" spans="1:17" x14ac:dyDescent="0.35">
      <c r="A347" s="73" t="s">
        <v>1823</v>
      </c>
      <c r="B347" s="57">
        <v>376</v>
      </c>
      <c r="C347" s="57">
        <v>441</v>
      </c>
      <c r="D347" s="57">
        <v>4892</v>
      </c>
      <c r="E347" s="4">
        <v>76.871428571428581</v>
      </c>
      <c r="F347" s="4">
        <v>88.842857142857156</v>
      </c>
      <c r="G347" s="74">
        <v>119.99142857142856</v>
      </c>
      <c r="H347" s="74">
        <v>137.5757142857143</v>
      </c>
      <c r="I347" s="74">
        <v>124.75142857142858</v>
      </c>
      <c r="J347" s="74">
        <v>123.29857142857142</v>
      </c>
      <c r="K347" s="74">
        <v>123.91142857142856</v>
      </c>
      <c r="L347" s="74">
        <v>107.45571428571429</v>
      </c>
      <c r="M347" s="74">
        <v>123.75</v>
      </c>
      <c r="N347" s="74">
        <v>124.82857142857142</v>
      </c>
      <c r="O347" s="74">
        <v>124.93428571428574</v>
      </c>
      <c r="P347" s="74">
        <v>123.9742857142857</v>
      </c>
      <c r="Q347" s="57">
        <v>45501</v>
      </c>
    </row>
    <row r="348" spans="1:17" x14ac:dyDescent="0.35">
      <c r="A348" s="73" t="s">
        <v>1824</v>
      </c>
      <c r="B348" s="57">
        <v>357</v>
      </c>
      <c r="C348" s="57">
        <v>421</v>
      </c>
      <c r="D348" s="57">
        <v>4507</v>
      </c>
      <c r="E348" s="4">
        <v>77.271428571428572</v>
      </c>
      <c r="F348" s="4">
        <v>90.085714285714275</v>
      </c>
      <c r="G348" s="74">
        <v>119.02428571428572</v>
      </c>
      <c r="H348" s="74">
        <v>135.03</v>
      </c>
      <c r="I348" s="74">
        <v>125.37857142857141</v>
      </c>
      <c r="J348" s="74">
        <v>119.80142857142856</v>
      </c>
      <c r="K348" s="74">
        <v>126.65428571428571</v>
      </c>
      <c r="L348" s="74">
        <v>104.02285714285713</v>
      </c>
      <c r="M348" s="74">
        <v>119.18857142857144</v>
      </c>
      <c r="N348" s="74">
        <v>125.52857142857144</v>
      </c>
      <c r="O348" s="74">
        <v>126.58999999999999</v>
      </c>
      <c r="P348" s="74">
        <v>116.89857142857143</v>
      </c>
      <c r="Q348" s="57">
        <v>45057</v>
      </c>
    </row>
    <row r="349" spans="1:17" x14ac:dyDescent="0.35">
      <c r="A349" s="73" t="s">
        <v>1825</v>
      </c>
      <c r="B349" s="57">
        <v>373</v>
      </c>
      <c r="C349" s="57">
        <v>436</v>
      </c>
      <c r="D349" s="57">
        <v>4884</v>
      </c>
      <c r="E349" s="4">
        <v>77.657142857142844</v>
      </c>
      <c r="F349" s="4">
        <v>91.042857142857159</v>
      </c>
      <c r="G349" s="74">
        <v>119.17999999999998</v>
      </c>
      <c r="H349" s="74">
        <v>135.54714285714286</v>
      </c>
      <c r="I349" s="74">
        <v>122.82857142857142</v>
      </c>
      <c r="J349" s="74">
        <v>122.14142857142858</v>
      </c>
      <c r="K349" s="74">
        <v>125.76142857142858</v>
      </c>
      <c r="L349" s="74">
        <v>107.30428571428571</v>
      </c>
      <c r="M349" s="74">
        <v>117.99857142857142</v>
      </c>
      <c r="N349" s="74">
        <v>126.0857142857143</v>
      </c>
      <c r="O349" s="74">
        <v>128.08857142857141</v>
      </c>
      <c r="P349" s="74">
        <v>118.98142857142859</v>
      </c>
      <c r="Q349" s="57">
        <v>44923</v>
      </c>
    </row>
    <row r="350" spans="1:17" x14ac:dyDescent="0.35">
      <c r="A350" s="73" t="s">
        <v>1826</v>
      </c>
      <c r="B350" s="57">
        <v>368</v>
      </c>
      <c r="C350" s="57">
        <v>436</v>
      </c>
      <c r="D350" s="57">
        <v>5069</v>
      </c>
      <c r="E350" s="4">
        <v>77.185714285714297</v>
      </c>
      <c r="F350" s="4">
        <v>89.428571428571431</v>
      </c>
      <c r="G350" s="74">
        <v>126.99714285714286</v>
      </c>
      <c r="H350" s="74">
        <v>146.98428571428573</v>
      </c>
      <c r="I350" s="74">
        <v>127.18714285714286</v>
      </c>
      <c r="J350" s="74">
        <v>132.09714285714287</v>
      </c>
      <c r="K350" s="74">
        <v>131.87142857142857</v>
      </c>
      <c r="L350" s="74">
        <v>125.80999999999999</v>
      </c>
      <c r="M350" s="74">
        <v>124.62428571428572</v>
      </c>
      <c r="N350" s="74">
        <v>130.32857142857142</v>
      </c>
      <c r="O350" s="74">
        <v>133.10999999999999</v>
      </c>
      <c r="P350" s="74">
        <v>129.08142857142857</v>
      </c>
      <c r="Q350" s="57">
        <v>44436</v>
      </c>
    </row>
    <row r="351" spans="1:17" x14ac:dyDescent="0.35">
      <c r="A351" s="73" t="s">
        <v>1827</v>
      </c>
      <c r="B351" s="57">
        <v>368</v>
      </c>
      <c r="C351" s="57">
        <v>438</v>
      </c>
      <c r="D351" s="57">
        <v>4732</v>
      </c>
      <c r="E351" s="4">
        <v>76.271428571428572</v>
      </c>
      <c r="F351" s="4">
        <v>87.085714285714275</v>
      </c>
      <c r="G351" s="74">
        <v>127.13999999999999</v>
      </c>
      <c r="H351" s="74">
        <v>155.18857142857141</v>
      </c>
      <c r="I351" s="74">
        <v>129.01714285714286</v>
      </c>
      <c r="J351" s="74">
        <v>132.99714285714285</v>
      </c>
      <c r="K351" s="74">
        <v>133.30857142857141</v>
      </c>
      <c r="L351" s="74">
        <v>120.59857142857143</v>
      </c>
      <c r="M351" s="74">
        <v>124.01142857142858</v>
      </c>
      <c r="N351" s="74">
        <v>129.70428571428573</v>
      </c>
      <c r="O351" s="74">
        <v>134.72428571428571</v>
      </c>
      <c r="P351" s="74">
        <v>129.84714285714287</v>
      </c>
      <c r="Q351" s="57">
        <v>44107</v>
      </c>
    </row>
    <row r="352" spans="1:17" x14ac:dyDescent="0.35">
      <c r="A352" s="73" t="s">
        <v>1828</v>
      </c>
      <c r="B352" s="57">
        <v>339</v>
      </c>
      <c r="C352" s="57">
        <v>402</v>
      </c>
      <c r="D352" s="57">
        <v>6508</v>
      </c>
      <c r="E352" s="4">
        <v>76.142857142857139</v>
      </c>
      <c r="F352" s="4">
        <v>87.04285714285713</v>
      </c>
      <c r="G352" s="74">
        <v>122.62428571428572</v>
      </c>
      <c r="H352" s="74">
        <v>147.99714285714285</v>
      </c>
      <c r="I352" s="74">
        <v>129.09571428571431</v>
      </c>
      <c r="J352" s="74">
        <v>128.34571428571431</v>
      </c>
      <c r="K352" s="74">
        <v>131.97999999999999</v>
      </c>
      <c r="L352" s="74">
        <v>105.83714285714287</v>
      </c>
      <c r="M352" s="74">
        <v>117.92857142857143</v>
      </c>
      <c r="N352" s="74">
        <v>129.23857142857142</v>
      </c>
      <c r="O352" s="74">
        <v>131.10714285714286</v>
      </c>
      <c r="P352" s="74">
        <v>121.25571428571428</v>
      </c>
      <c r="Q352" s="57">
        <v>44270</v>
      </c>
    </row>
    <row r="353" spans="1:17" x14ac:dyDescent="0.35">
      <c r="A353" s="73" t="s">
        <v>1829</v>
      </c>
      <c r="B353" s="57">
        <v>346</v>
      </c>
      <c r="C353" s="57">
        <v>411</v>
      </c>
      <c r="D353" s="57">
        <v>5043</v>
      </c>
      <c r="E353" s="4">
        <v>75.757142857142853</v>
      </c>
      <c r="F353" s="4">
        <v>87.214285714285737</v>
      </c>
      <c r="G353" s="74">
        <v>121.5</v>
      </c>
      <c r="H353" s="74">
        <v>144.98285714285714</v>
      </c>
      <c r="I353" s="74">
        <v>127.34142857142857</v>
      </c>
      <c r="J353" s="74">
        <v>127.70142857142856</v>
      </c>
      <c r="K353" s="74">
        <v>131.10857142857142</v>
      </c>
      <c r="L353" s="74">
        <v>107.08285714285714</v>
      </c>
      <c r="M353" s="74">
        <v>118.90142857142857</v>
      </c>
      <c r="N353" s="74">
        <v>128.37714285714284</v>
      </c>
      <c r="O353" s="74">
        <v>128.71428571428569</v>
      </c>
      <c r="P353" s="74">
        <v>120.13571428571429</v>
      </c>
      <c r="Q353" s="57">
        <v>44530</v>
      </c>
    </row>
    <row r="354" spans="1:17" x14ac:dyDescent="0.35">
      <c r="A354" s="73" t="s">
        <v>1830</v>
      </c>
      <c r="B354" s="57">
        <v>354</v>
      </c>
      <c r="C354" s="57">
        <v>426</v>
      </c>
      <c r="D354" s="57">
        <v>2700</v>
      </c>
      <c r="E354" s="4">
        <v>74.8</v>
      </c>
      <c r="F354" s="4">
        <v>85.799999999999983</v>
      </c>
      <c r="G354" s="74">
        <v>123.80142857142857</v>
      </c>
      <c r="H354" s="74">
        <v>146.53285714285715</v>
      </c>
      <c r="I354" s="74">
        <v>125.77285714285713</v>
      </c>
      <c r="J354" s="74">
        <v>127.49571428571429</v>
      </c>
      <c r="K354" s="74">
        <v>132.71714285714285</v>
      </c>
      <c r="L354" s="74">
        <v>116.71714285714286</v>
      </c>
      <c r="M354" s="74">
        <v>124.35857142857144</v>
      </c>
      <c r="N354" s="74">
        <v>127.49857142857145</v>
      </c>
      <c r="O354" s="74">
        <v>124.24142857142859</v>
      </c>
      <c r="P354" s="74">
        <v>125.57714285714285</v>
      </c>
      <c r="Q354" s="57">
        <v>44897</v>
      </c>
    </row>
    <row r="355" spans="1:17" x14ac:dyDescent="0.35">
      <c r="A355" s="73" t="s">
        <v>1831</v>
      </c>
      <c r="B355" s="57">
        <v>336</v>
      </c>
      <c r="C355" s="57">
        <v>405</v>
      </c>
      <c r="D355" s="57">
        <v>7612</v>
      </c>
      <c r="E355" s="4">
        <v>75.028571428571439</v>
      </c>
      <c r="F355" s="4">
        <v>93.871428571428581</v>
      </c>
      <c r="G355" s="74">
        <v>124.44571428571429</v>
      </c>
      <c r="H355" s="74">
        <v>136.82</v>
      </c>
      <c r="I355" s="74">
        <v>124.05142857142857</v>
      </c>
      <c r="J355" s="74">
        <v>130.24571428571429</v>
      </c>
      <c r="K355" s="74">
        <v>120.07571428571428</v>
      </c>
      <c r="L355" s="74">
        <v>136.45999999999998</v>
      </c>
      <c r="M355" s="74">
        <v>127.83000000000001</v>
      </c>
      <c r="N355" s="74">
        <v>126.81428571428572</v>
      </c>
      <c r="O355" s="74">
        <v>119.59000000000002</v>
      </c>
      <c r="P355" s="74">
        <v>132.2557142857143</v>
      </c>
      <c r="Q355" s="57">
        <v>44368</v>
      </c>
    </row>
    <row r="356" spans="1:17" x14ac:dyDescent="0.35">
      <c r="A356" s="73" t="s">
        <v>1832</v>
      </c>
      <c r="B356" s="57">
        <v>334</v>
      </c>
      <c r="C356" s="57">
        <v>403</v>
      </c>
      <c r="D356" s="57">
        <v>5439</v>
      </c>
      <c r="E356" s="4">
        <v>74.900000000000006</v>
      </c>
      <c r="F356" s="4">
        <v>88.657142857142858</v>
      </c>
      <c r="G356" s="74">
        <v>116.44857142857143</v>
      </c>
      <c r="H356" s="74">
        <v>129.96</v>
      </c>
      <c r="I356" s="74">
        <v>119.48285714285714</v>
      </c>
      <c r="J356" s="74">
        <v>123.79428571428569</v>
      </c>
      <c r="K356" s="74">
        <v>115.63285714285715</v>
      </c>
      <c r="L356" s="74">
        <v>122.04285714285713</v>
      </c>
      <c r="M356" s="74">
        <v>118.49714285714285</v>
      </c>
      <c r="N356" s="74">
        <v>120.64571428571431</v>
      </c>
      <c r="O356" s="74">
        <v>110.92571428571428</v>
      </c>
      <c r="P356" s="74">
        <v>121.87285714285714</v>
      </c>
      <c r="Q356" s="57">
        <v>44496</v>
      </c>
    </row>
    <row r="357" spans="1:17" x14ac:dyDescent="0.35">
      <c r="A357" s="73" t="s">
        <v>1833</v>
      </c>
      <c r="B357" s="57">
        <v>337</v>
      </c>
      <c r="C357" s="57">
        <v>400</v>
      </c>
      <c r="D357" s="57">
        <v>4393</v>
      </c>
      <c r="E357" s="4">
        <v>74.857142857142861</v>
      </c>
      <c r="F357" s="4">
        <v>87.014285714285705</v>
      </c>
      <c r="G357" s="74">
        <v>114.91714285714286</v>
      </c>
      <c r="H357" s="74">
        <v>131.8042857142857</v>
      </c>
      <c r="I357" s="74">
        <v>117.56714285714285</v>
      </c>
      <c r="J357" s="74">
        <v>121.29714285714286</v>
      </c>
      <c r="K357" s="74">
        <v>113.91142857142856</v>
      </c>
      <c r="L357" s="74">
        <v>119.15285714285714</v>
      </c>
      <c r="M357" s="74">
        <v>120.07714285714285</v>
      </c>
      <c r="N357" s="74">
        <v>118.57714285714287</v>
      </c>
      <c r="O357" s="74">
        <v>108.55142857142857</v>
      </c>
      <c r="P357" s="74">
        <v>120.44714285714285</v>
      </c>
      <c r="Q357" s="57">
        <v>44248</v>
      </c>
    </row>
    <row r="358" spans="1:17" x14ac:dyDescent="0.35">
      <c r="A358" s="73" t="s">
        <v>1834</v>
      </c>
      <c r="B358" s="57">
        <v>370</v>
      </c>
      <c r="C358" s="57">
        <v>429</v>
      </c>
      <c r="D358" s="57">
        <v>4362</v>
      </c>
      <c r="E358" s="4">
        <v>75.571428571428569</v>
      </c>
      <c r="F358" s="4">
        <v>92.642857142857139</v>
      </c>
      <c r="G358" s="74">
        <v>116.82285714285715</v>
      </c>
      <c r="H358" s="74">
        <v>133.75714285714287</v>
      </c>
      <c r="I358" s="74">
        <v>118.69714285714285</v>
      </c>
      <c r="J358" s="74">
        <v>123.04714285714286</v>
      </c>
      <c r="K358" s="74">
        <v>114.88285714285713</v>
      </c>
      <c r="L358" s="74">
        <v>125.95857142857143</v>
      </c>
      <c r="M358" s="74">
        <v>123.31714285714285</v>
      </c>
      <c r="N358" s="74">
        <v>120.92285714285713</v>
      </c>
      <c r="O358" s="74">
        <v>107.35428571428572</v>
      </c>
      <c r="P358" s="74">
        <v>121.57428571428569</v>
      </c>
      <c r="Q358" s="57">
        <v>43829</v>
      </c>
    </row>
    <row r="359" spans="1:17" x14ac:dyDescent="0.35">
      <c r="A359" s="73" t="s">
        <v>1835</v>
      </c>
      <c r="B359" s="57">
        <v>314</v>
      </c>
      <c r="C359" s="57">
        <v>374</v>
      </c>
      <c r="D359" s="57">
        <v>5015</v>
      </c>
      <c r="E359" s="4">
        <v>75.98571428571428</v>
      </c>
      <c r="F359" s="4">
        <v>94.785714285714263</v>
      </c>
      <c r="G359" s="74">
        <v>124.58285714285714</v>
      </c>
      <c r="H359" s="74">
        <v>142.18142857142857</v>
      </c>
      <c r="I359" s="74">
        <v>122.61142857142856</v>
      </c>
      <c r="J359" s="74">
        <v>129.28285714285713</v>
      </c>
      <c r="K359" s="74">
        <v>115.04857142857142</v>
      </c>
      <c r="L359" s="74">
        <v>149.8885714285714</v>
      </c>
      <c r="M359" s="74">
        <v>131.46571428571428</v>
      </c>
      <c r="N359" s="74">
        <v>124.67285714285715</v>
      </c>
      <c r="O359" s="74">
        <v>109.88428571428572</v>
      </c>
      <c r="P359" s="74">
        <v>132.03428571428572</v>
      </c>
      <c r="Q359" s="57">
        <v>42830</v>
      </c>
    </row>
    <row r="360" spans="1:17" x14ac:dyDescent="0.35">
      <c r="A360" s="73" t="s">
        <v>1836</v>
      </c>
      <c r="B360" s="57">
        <v>366</v>
      </c>
      <c r="C360" s="57">
        <v>423</v>
      </c>
      <c r="D360" s="57">
        <v>5014</v>
      </c>
      <c r="E360" s="4">
        <v>75.942857142857136</v>
      </c>
      <c r="F360" s="4">
        <v>94.614285714285714</v>
      </c>
      <c r="G360" s="74">
        <v>118.99285714285715</v>
      </c>
      <c r="H360" s="74">
        <v>136.90857142857141</v>
      </c>
      <c r="I360" s="74">
        <v>120.72714285714287</v>
      </c>
      <c r="J360" s="74">
        <v>124.71285714285715</v>
      </c>
      <c r="K360" s="74">
        <v>110.08142857142857</v>
      </c>
      <c r="L360" s="74">
        <v>134.78</v>
      </c>
      <c r="M360" s="74">
        <v>129.57571428571427</v>
      </c>
      <c r="N360" s="74">
        <v>118.45714285714287</v>
      </c>
      <c r="O360" s="74">
        <v>105.36714285714287</v>
      </c>
      <c r="P360" s="74">
        <v>126.60714285714285</v>
      </c>
      <c r="Q360" s="57">
        <v>42455</v>
      </c>
    </row>
    <row r="361" spans="1:17" x14ac:dyDescent="0.35">
      <c r="A361" s="73" t="s">
        <v>3079</v>
      </c>
      <c r="B361" s="57">
        <v>367</v>
      </c>
      <c r="C361" s="57">
        <v>424</v>
      </c>
      <c r="D361" s="57">
        <v>5756</v>
      </c>
      <c r="E361" s="4">
        <v>74.642857142857139</v>
      </c>
      <c r="F361" s="4">
        <v>92.728571428571414</v>
      </c>
      <c r="G361" s="74">
        <v>114.11571428571429</v>
      </c>
      <c r="H361" s="74">
        <v>132.90571428571428</v>
      </c>
      <c r="I361" s="74">
        <v>117.81714285714285</v>
      </c>
      <c r="J361" s="74">
        <v>120.62714285714286</v>
      </c>
      <c r="K361" s="74">
        <v>107.24571428571427</v>
      </c>
      <c r="L361" s="74">
        <v>124.99285714285713</v>
      </c>
      <c r="M361" s="74">
        <v>122.92285714285715</v>
      </c>
      <c r="N361" s="74">
        <v>115.0257142857143</v>
      </c>
      <c r="O361" s="74">
        <v>100.44857142857141</v>
      </c>
      <c r="P361" s="74">
        <v>122.57857142857142</v>
      </c>
      <c r="Q361" s="57">
        <v>42357</v>
      </c>
    </row>
    <row r="362" spans="1:17" x14ac:dyDescent="0.35">
      <c r="A362" s="73" t="s">
        <v>3089</v>
      </c>
      <c r="B362" s="57">
        <v>315</v>
      </c>
      <c r="C362" s="57">
        <v>377</v>
      </c>
      <c r="D362" s="57">
        <v>4309</v>
      </c>
      <c r="E362" s="4">
        <v>74.95714285714287</v>
      </c>
      <c r="F362" s="4">
        <v>95.257142857142853</v>
      </c>
      <c r="G362" s="74">
        <v>113.18285714285717</v>
      </c>
      <c r="H362" s="74">
        <v>131.35142857142856</v>
      </c>
      <c r="I362" s="74">
        <v>116.40285714285713</v>
      </c>
      <c r="J362" s="74">
        <v>119.97142857142856</v>
      </c>
      <c r="K362" s="74">
        <v>106.48714285714286</v>
      </c>
      <c r="L362" s="74">
        <v>124.78428571428572</v>
      </c>
      <c r="M362" s="74">
        <v>122.26428571428571</v>
      </c>
      <c r="N362" s="74">
        <v>115.25999999999999</v>
      </c>
      <c r="O362" s="74">
        <v>101.50857142857144</v>
      </c>
      <c r="P362" s="74">
        <v>121.54285714285716</v>
      </c>
      <c r="Q362" s="57">
        <v>41610</v>
      </c>
    </row>
    <row r="363" spans="1:17" x14ac:dyDescent="0.35">
      <c r="A363" s="73" t="s">
        <v>3320</v>
      </c>
      <c r="B363" s="57">
        <v>335</v>
      </c>
      <c r="C363" s="57">
        <v>385</v>
      </c>
      <c r="D363" s="57">
        <v>6180</v>
      </c>
      <c r="E363" s="4">
        <v>75.342857142857142</v>
      </c>
      <c r="F363" s="4">
        <v>95.742857142857133</v>
      </c>
      <c r="G363" s="74">
        <v>119.40142857142857</v>
      </c>
      <c r="H363" s="74">
        <v>144.01714285714286</v>
      </c>
      <c r="I363" s="74">
        <v>119.96142857142857</v>
      </c>
      <c r="J363" s="74">
        <v>125.8342857142857</v>
      </c>
      <c r="K363" s="74">
        <v>112.12142857142855</v>
      </c>
      <c r="L363" s="74">
        <v>132.95285714285714</v>
      </c>
      <c r="M363" s="74">
        <v>131.58285714285714</v>
      </c>
      <c r="N363" s="74">
        <v>118.83428571428571</v>
      </c>
      <c r="O363" s="74">
        <v>105.76142857142857</v>
      </c>
      <c r="P363" s="74">
        <v>128.92857142857142</v>
      </c>
      <c r="Q363" s="57">
        <v>39373</v>
      </c>
    </row>
    <row r="364" spans="1:17" x14ac:dyDescent="0.35">
      <c r="A364" s="73" t="s">
        <v>3321</v>
      </c>
      <c r="B364" s="57">
        <v>375</v>
      </c>
      <c r="C364" s="57">
        <v>426</v>
      </c>
      <c r="D364" s="57">
        <v>6240</v>
      </c>
      <c r="E364" s="4">
        <v>75.714285714285708</v>
      </c>
      <c r="F364" s="4">
        <v>92.614285714285714</v>
      </c>
      <c r="G364" s="74">
        <v>118.04428571428572</v>
      </c>
      <c r="H364" s="74">
        <v>136.36714285714285</v>
      </c>
      <c r="I364" s="74">
        <v>119.68857142857142</v>
      </c>
      <c r="J364" s="74">
        <v>126.63000000000001</v>
      </c>
      <c r="K364" s="74">
        <v>105.51428571428572</v>
      </c>
      <c r="L364" s="74">
        <v>135.18571428571428</v>
      </c>
      <c r="M364" s="74">
        <v>129.57999999999998</v>
      </c>
      <c r="N364" s="74">
        <v>118.25714285714285</v>
      </c>
      <c r="O364" s="74">
        <v>100.28999999999999</v>
      </c>
      <c r="P364" s="74">
        <v>130.84571428571431</v>
      </c>
      <c r="Q364" s="57">
        <v>34902</v>
      </c>
    </row>
    <row r="365" spans="1:17" x14ac:dyDescent="0.35">
      <c r="A365" s="73" t="s">
        <v>3322</v>
      </c>
      <c r="B365" s="57">
        <v>334</v>
      </c>
      <c r="C365" s="57">
        <v>384</v>
      </c>
      <c r="D365" s="57">
        <v>6509</v>
      </c>
      <c r="E365" s="4">
        <v>77.414285714285711</v>
      </c>
      <c r="F365" s="4">
        <v>98.55714285714285</v>
      </c>
      <c r="G365" s="74">
        <v>110.96714285714286</v>
      </c>
      <c r="H365" s="74">
        <v>118.57714285714285</v>
      </c>
      <c r="I365" s="74">
        <v>115.56142857142856</v>
      </c>
      <c r="J365" s="74">
        <v>122.00428571428571</v>
      </c>
      <c r="K365" s="74">
        <v>99.555714285714302</v>
      </c>
      <c r="L365" s="74">
        <v>117.65857142857143</v>
      </c>
      <c r="M365" s="74">
        <v>125.92999999999999</v>
      </c>
      <c r="N365" s="74">
        <v>113.08571428571427</v>
      </c>
      <c r="O365" s="74">
        <v>94.772857142857134</v>
      </c>
      <c r="P365" s="74">
        <v>125.55428571428571</v>
      </c>
      <c r="Q365" s="57">
        <v>33606</v>
      </c>
    </row>
    <row r="366" spans="1:17" x14ac:dyDescent="0.35">
      <c r="A366" s="73" t="s">
        <v>3323</v>
      </c>
      <c r="B366" s="57">
        <v>331</v>
      </c>
      <c r="C366" s="57">
        <v>382</v>
      </c>
      <c r="D366" s="57">
        <v>8286</v>
      </c>
      <c r="E366" s="4">
        <v>78.45714285714287</v>
      </c>
      <c r="F366" s="4">
        <v>101.67142857142856</v>
      </c>
      <c r="G366" s="74">
        <v>110.71571428571427</v>
      </c>
      <c r="H366" s="74">
        <v>117.50428571428573</v>
      </c>
      <c r="I366" s="74">
        <v>113.90714285714286</v>
      </c>
      <c r="J366" s="74">
        <v>121.29714285714286</v>
      </c>
      <c r="K366" s="74">
        <v>98.108571428571423</v>
      </c>
      <c r="L366" s="74">
        <v>113.28428571428572</v>
      </c>
      <c r="M366" s="74">
        <v>133.32571428571427</v>
      </c>
      <c r="N366" s="74">
        <v>113.21428571428571</v>
      </c>
      <c r="O366" s="74">
        <v>91.188571428571422</v>
      </c>
      <c r="P366" s="74">
        <v>131.39142857142855</v>
      </c>
      <c r="Q366" s="57">
        <v>33224</v>
      </c>
    </row>
    <row r="367" spans="1:17" x14ac:dyDescent="0.35">
      <c r="A367" s="73" t="s">
        <v>3324</v>
      </c>
      <c r="B367" s="57">
        <v>342</v>
      </c>
      <c r="C367" s="57">
        <v>391</v>
      </c>
      <c r="D367" s="57">
        <v>8698</v>
      </c>
      <c r="E367" s="4">
        <v>78.51428571428572</v>
      </c>
      <c r="F367" s="4">
        <v>99.971428571428561</v>
      </c>
      <c r="Q367" s="57">
        <v>33172</v>
      </c>
    </row>
    <row r="368" spans="1:17" x14ac:dyDescent="0.35">
      <c r="A368" s="73" t="s">
        <v>3325</v>
      </c>
      <c r="B368" s="57"/>
      <c r="D368" s="57">
        <v>8246</v>
      </c>
      <c r="E368" s="4">
        <v>79.05714285714285</v>
      </c>
      <c r="F368" s="4">
        <v>100.32857142857142</v>
      </c>
      <c r="Q368" s="57">
        <v>34283</v>
      </c>
    </row>
    <row r="369" spans="1:17" x14ac:dyDescent="0.35">
      <c r="A369" s="73" t="s">
        <v>3326</v>
      </c>
      <c r="D369" s="57">
        <v>8162</v>
      </c>
      <c r="E369" s="4">
        <v>78.871428571428552</v>
      </c>
      <c r="F369" s="4">
        <v>99.328571428571422</v>
      </c>
      <c r="Q369" s="57">
        <v>35828</v>
      </c>
    </row>
    <row r="370" spans="1:17" x14ac:dyDescent="0.35">
      <c r="A370" s="73" t="s">
        <v>3327</v>
      </c>
      <c r="D370" s="57">
        <v>2418</v>
      </c>
      <c r="E370" s="4">
        <v>78.371428571428552</v>
      </c>
      <c r="F370" s="4">
        <v>99.971428571428575</v>
      </c>
      <c r="Q370" s="57">
        <v>36679</v>
      </c>
    </row>
    <row r="371" spans="1:17" x14ac:dyDescent="0.35">
      <c r="A371" s="73" t="s">
        <v>3328</v>
      </c>
      <c r="D371" s="57">
        <v>1654</v>
      </c>
      <c r="E371" s="4">
        <v>77.614285714285714</v>
      </c>
      <c r="F371" s="4">
        <v>98.871428571428581</v>
      </c>
      <c r="Q371" s="57">
        <v>32125</v>
      </c>
    </row>
    <row r="372" spans="1:17" x14ac:dyDescent="0.35">
      <c r="A372" s="73" t="s">
        <v>3329</v>
      </c>
      <c r="D372" s="57">
        <v>1023</v>
      </c>
      <c r="E372" s="4">
        <v>76.871428571428581</v>
      </c>
      <c r="F372" s="4">
        <v>96.128571428571419</v>
      </c>
      <c r="Q372" s="57">
        <v>34796</v>
      </c>
    </row>
    <row r="373" spans="1:17" x14ac:dyDescent="0.35">
      <c r="A373" s="73" t="s">
        <v>3331</v>
      </c>
      <c r="D373" s="57">
        <v>4428</v>
      </c>
      <c r="Q373" s="57">
        <v>29988</v>
      </c>
    </row>
    <row r="374" spans="1:17" x14ac:dyDescent="0.35">
      <c r="A374" s="73" t="s">
        <v>3635</v>
      </c>
      <c r="Q374" s="57">
        <v>30045</v>
      </c>
    </row>
  </sheetData>
  <hyperlinks>
    <hyperlink ref="D1" r:id="rId1" xr:uid="{4DD39844-318E-47B4-841B-EB815642100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5CF5E-CE45-480C-AE71-AB1A53E0F62F}">
  <sheetPr codeName="Sheet45"/>
  <dimension ref="A1:U2490"/>
  <sheetViews>
    <sheetView zoomScale="85" zoomScaleNormal="85" workbookViewId="0">
      <pane xSplit="1" ySplit="6" topLeftCell="D2182" activePane="bottomRight" state="frozen"/>
      <selection pane="topRight" activeCell="B1" sqref="B1"/>
      <selection pane="bottomLeft" activeCell="A7" sqref="A7"/>
      <selection pane="bottomRight" activeCell="R2207" sqref="R2207"/>
    </sheetView>
  </sheetViews>
  <sheetFormatPr defaultRowHeight="14.5" x14ac:dyDescent="0.35"/>
  <cols>
    <col min="1" max="1" width="8.7265625" style="73"/>
    <col min="2" max="20" width="12.6328125" style="73" customWidth="1"/>
    <col min="21" max="16384" width="8.7265625" style="73"/>
  </cols>
  <sheetData>
    <row r="1" spans="1:21" x14ac:dyDescent="0.35">
      <c r="A1" s="6" t="s">
        <v>1116</v>
      </c>
      <c r="B1" s="73" t="s">
        <v>479</v>
      </c>
      <c r="C1" s="73" t="s">
        <v>480</v>
      </c>
      <c r="D1" s="73" t="s">
        <v>485</v>
      </c>
      <c r="E1" s="1" t="s">
        <v>1623</v>
      </c>
      <c r="F1" s="1" t="s">
        <v>1624</v>
      </c>
      <c r="G1" s="1" t="s">
        <v>1626</v>
      </c>
      <c r="H1" s="1" t="s">
        <v>1625</v>
      </c>
      <c r="I1" s="1" t="s">
        <v>1627</v>
      </c>
      <c r="J1" s="1" t="s">
        <v>1628</v>
      </c>
      <c r="K1" s="1" t="s">
        <v>1629</v>
      </c>
      <c r="L1" s="1" t="s">
        <v>1630</v>
      </c>
      <c r="M1" s="1" t="s">
        <v>1631</v>
      </c>
      <c r="N1" s="1" t="s">
        <v>1632</v>
      </c>
      <c r="O1" s="1" t="s">
        <v>471</v>
      </c>
      <c r="P1" s="1" t="s">
        <v>484</v>
      </c>
      <c r="Q1" s="1" t="s">
        <v>483</v>
      </c>
      <c r="R1" s="1" t="s">
        <v>1844</v>
      </c>
      <c r="S1" s="1" t="s">
        <v>1845</v>
      </c>
      <c r="T1" s="73" t="s">
        <v>1846</v>
      </c>
      <c r="U1" s="1" t="s">
        <v>3059</v>
      </c>
    </row>
    <row r="2" spans="1:21" s="8" customFormat="1" ht="159.5" x14ac:dyDescent="0.35">
      <c r="A2" s="8" t="s">
        <v>169</v>
      </c>
      <c r="B2" s="8" t="s">
        <v>481</v>
      </c>
      <c r="C2" s="8" t="s">
        <v>482</v>
      </c>
      <c r="D2" s="8" t="s">
        <v>1849</v>
      </c>
      <c r="E2" s="8" t="s">
        <v>1645</v>
      </c>
      <c r="F2" s="8" t="s">
        <v>1646</v>
      </c>
      <c r="G2" s="8" t="s">
        <v>1648</v>
      </c>
      <c r="H2" s="8" t="s">
        <v>1647</v>
      </c>
      <c r="I2" s="8" t="s">
        <v>1649</v>
      </c>
      <c r="J2" s="8" t="s">
        <v>1650</v>
      </c>
      <c r="K2" s="8" t="s">
        <v>1651</v>
      </c>
      <c r="L2" s="8" t="s">
        <v>1652</v>
      </c>
      <c r="M2" s="8" t="s">
        <v>1653</v>
      </c>
      <c r="N2" s="8" t="s">
        <v>1654</v>
      </c>
      <c r="O2" s="8" t="s">
        <v>474</v>
      </c>
      <c r="P2" s="8" t="s">
        <v>1852</v>
      </c>
      <c r="Q2" s="8" t="s">
        <v>1853</v>
      </c>
      <c r="R2" s="8" t="s">
        <v>1854</v>
      </c>
      <c r="S2" s="8" t="s">
        <v>1856</v>
      </c>
      <c r="T2" s="8" t="s">
        <v>1859</v>
      </c>
      <c r="U2" s="8" t="s">
        <v>3062</v>
      </c>
    </row>
    <row r="3" spans="1:21" x14ac:dyDescent="0.35">
      <c r="A3" s="73" t="s">
        <v>168</v>
      </c>
      <c r="B3" s="73" t="s">
        <v>1249</v>
      </c>
      <c r="C3" s="73" t="s">
        <v>1249</v>
      </c>
      <c r="D3" s="73" t="s">
        <v>1848</v>
      </c>
      <c r="E3" s="73" t="s">
        <v>1850</v>
      </c>
      <c r="F3" s="73" t="s">
        <v>1850</v>
      </c>
      <c r="G3" s="73" t="s">
        <v>1850</v>
      </c>
      <c r="H3" s="73" t="s">
        <v>1850</v>
      </c>
      <c r="I3" s="73" t="s">
        <v>1850</v>
      </c>
      <c r="J3" s="73" t="s">
        <v>1850</v>
      </c>
      <c r="K3" s="73" t="s">
        <v>1850</v>
      </c>
      <c r="L3" s="73" t="s">
        <v>1850</v>
      </c>
      <c r="M3" s="73" t="s">
        <v>1850</v>
      </c>
      <c r="N3" s="73" t="s">
        <v>1850</v>
      </c>
      <c r="O3" s="73" t="s">
        <v>1249</v>
      </c>
      <c r="P3" s="73" t="s">
        <v>1249</v>
      </c>
      <c r="Q3" s="73" t="s">
        <v>1249</v>
      </c>
      <c r="R3" s="73" t="s">
        <v>1249</v>
      </c>
      <c r="S3" s="73" t="s">
        <v>1855</v>
      </c>
      <c r="T3" s="73" t="s">
        <v>1858</v>
      </c>
      <c r="U3" s="73" t="s">
        <v>3061</v>
      </c>
    </row>
    <row r="4" spans="1:21" x14ac:dyDescent="0.35">
      <c r="A4" s="73" t="s">
        <v>167</v>
      </c>
      <c r="B4" s="73" t="s">
        <v>3604</v>
      </c>
      <c r="C4" s="73" t="s">
        <v>3604</v>
      </c>
      <c r="D4" s="73" t="s">
        <v>3639</v>
      </c>
      <c r="E4" s="73" t="s">
        <v>3234</v>
      </c>
      <c r="F4" s="73" t="s">
        <v>3234</v>
      </c>
      <c r="G4" s="73" t="s">
        <v>3234</v>
      </c>
      <c r="H4" s="73" t="s">
        <v>3234</v>
      </c>
      <c r="I4" s="73" t="s">
        <v>3234</v>
      </c>
      <c r="J4" s="73" t="s">
        <v>3234</v>
      </c>
      <c r="K4" s="73" t="s">
        <v>3234</v>
      </c>
      <c r="L4" s="73" t="s">
        <v>3234</v>
      </c>
      <c r="M4" s="73" t="s">
        <v>3234</v>
      </c>
      <c r="N4" s="73" t="s">
        <v>3234</v>
      </c>
      <c r="O4" s="73" t="s">
        <v>3604</v>
      </c>
      <c r="P4" s="73" t="s">
        <v>3605</v>
      </c>
      <c r="Q4" s="73" t="s">
        <v>3606</v>
      </c>
      <c r="R4" s="73" t="s">
        <v>3606</v>
      </c>
      <c r="S4" s="73" t="s">
        <v>3604</v>
      </c>
      <c r="T4" s="73" t="s">
        <v>3641</v>
      </c>
      <c r="U4" s="73" t="s">
        <v>3639</v>
      </c>
    </row>
    <row r="5" spans="1:21" x14ac:dyDescent="0.35">
      <c r="A5" s="73" t="s">
        <v>166</v>
      </c>
      <c r="B5" s="73" t="s">
        <v>473</v>
      </c>
      <c r="C5" s="73" t="s">
        <v>473</v>
      </c>
      <c r="D5" s="73" t="s">
        <v>487</v>
      </c>
      <c r="E5" s="73" t="s">
        <v>1643</v>
      </c>
      <c r="F5" s="73" t="s">
        <v>1643</v>
      </c>
      <c r="G5" s="73" t="s">
        <v>1643</v>
      </c>
      <c r="H5" s="73" t="s">
        <v>1643</v>
      </c>
      <c r="I5" s="73" t="s">
        <v>1643</v>
      </c>
      <c r="J5" s="73" t="s">
        <v>1643</v>
      </c>
      <c r="K5" s="73" t="s">
        <v>1643</v>
      </c>
      <c r="L5" s="73" t="s">
        <v>1643</v>
      </c>
      <c r="M5" s="73" t="s">
        <v>1643</v>
      </c>
      <c r="N5" s="73" t="s">
        <v>1643</v>
      </c>
      <c r="O5" s="73" t="s">
        <v>473</v>
      </c>
      <c r="P5" s="73" t="s">
        <v>473</v>
      </c>
      <c r="Q5" s="73" t="s">
        <v>473</v>
      </c>
      <c r="R5" s="73" t="s">
        <v>473</v>
      </c>
      <c r="S5" s="73" t="s">
        <v>473</v>
      </c>
      <c r="T5" s="73" t="s">
        <v>1857</v>
      </c>
      <c r="U5" s="73" t="s">
        <v>3060</v>
      </c>
    </row>
    <row r="6" spans="1:21" x14ac:dyDescent="0.35">
      <c r="A6" s="73" t="s">
        <v>165</v>
      </c>
      <c r="B6" s="73" t="s">
        <v>3603</v>
      </c>
      <c r="C6" s="73" t="s">
        <v>3603</v>
      </c>
      <c r="D6" s="73" t="s">
        <v>3638</v>
      </c>
      <c r="E6" s="73" t="s">
        <v>3233</v>
      </c>
      <c r="F6" s="73" t="s">
        <v>3233</v>
      </c>
      <c r="G6" s="73" t="s">
        <v>3233</v>
      </c>
      <c r="H6" s="73" t="s">
        <v>3233</v>
      </c>
      <c r="I6" s="73" t="s">
        <v>3233</v>
      </c>
      <c r="J6" s="73" t="s">
        <v>3233</v>
      </c>
      <c r="K6" s="73" t="s">
        <v>3233</v>
      </c>
      <c r="L6" s="73" t="s">
        <v>3233</v>
      </c>
      <c r="M6" s="73" t="s">
        <v>3233</v>
      </c>
      <c r="N6" s="73" t="s">
        <v>3233</v>
      </c>
      <c r="O6" s="73" t="s">
        <v>3603</v>
      </c>
      <c r="P6" s="73" t="s">
        <v>3603</v>
      </c>
      <c r="Q6" s="73" t="s">
        <v>3603</v>
      </c>
      <c r="R6" s="73" t="s">
        <v>3603</v>
      </c>
      <c r="S6" s="73" t="s">
        <v>3603</v>
      </c>
      <c r="T6" s="73" t="s">
        <v>3640</v>
      </c>
      <c r="U6" s="73" t="s">
        <v>3642</v>
      </c>
    </row>
    <row r="7" spans="1:21" x14ac:dyDescent="0.35">
      <c r="A7" s="73" t="s">
        <v>164</v>
      </c>
      <c r="B7" s="57"/>
      <c r="C7" s="57"/>
      <c r="D7" s="74"/>
      <c r="E7" s="74">
        <v>78.92</v>
      </c>
      <c r="F7" s="74">
        <v>121.43</v>
      </c>
      <c r="G7" s="74">
        <v>78.069999999999993</v>
      </c>
      <c r="H7" s="74">
        <v>65.45</v>
      </c>
      <c r="I7" s="74">
        <v>105.26</v>
      </c>
      <c r="J7" s="74">
        <v>41.51</v>
      </c>
      <c r="K7" s="74">
        <v>96.73</v>
      </c>
      <c r="L7" s="74">
        <v>69.97</v>
      </c>
      <c r="M7" s="74">
        <v>122.08</v>
      </c>
      <c r="N7" s="74">
        <v>56.84</v>
      </c>
      <c r="O7" s="57"/>
      <c r="P7" s="57"/>
      <c r="Q7" s="57"/>
      <c r="R7" s="57"/>
      <c r="S7" s="57"/>
      <c r="T7" s="74">
        <v>251.14</v>
      </c>
      <c r="U7" s="114">
        <v>1.21E-2</v>
      </c>
    </row>
    <row r="8" spans="1:21" x14ac:dyDescent="0.35">
      <c r="A8" s="73" t="s">
        <v>176</v>
      </c>
      <c r="B8" s="57"/>
      <c r="C8" s="57"/>
      <c r="D8" s="74"/>
      <c r="E8" s="74">
        <v>81.42</v>
      </c>
      <c r="F8" s="74">
        <v>123.2</v>
      </c>
      <c r="G8" s="74">
        <v>82.42</v>
      </c>
      <c r="H8" s="74">
        <v>69.12</v>
      </c>
      <c r="I8" s="74">
        <v>107.88</v>
      </c>
      <c r="J8" s="74">
        <v>46.51</v>
      </c>
      <c r="K8" s="74">
        <v>95.34</v>
      </c>
      <c r="L8" s="74">
        <v>73.010000000000005</v>
      </c>
      <c r="M8" s="74">
        <v>126.72</v>
      </c>
      <c r="N8" s="74">
        <v>60.63</v>
      </c>
      <c r="O8" s="57"/>
      <c r="P8" s="57"/>
      <c r="Q8" s="57"/>
      <c r="R8" s="57"/>
      <c r="S8" s="57"/>
      <c r="T8" s="74">
        <v>173.89</v>
      </c>
      <c r="U8" s="114">
        <v>1.18E-2</v>
      </c>
    </row>
    <row r="9" spans="1:21" x14ac:dyDescent="0.35">
      <c r="A9" s="73" t="s">
        <v>177</v>
      </c>
      <c r="B9" s="57"/>
      <c r="C9" s="57"/>
      <c r="D9" s="74"/>
      <c r="E9" s="74">
        <v>81.5</v>
      </c>
      <c r="F9" s="74">
        <v>121.18</v>
      </c>
      <c r="G9" s="74">
        <v>82.15</v>
      </c>
      <c r="H9" s="74">
        <v>69.38</v>
      </c>
      <c r="I9" s="74">
        <v>107.96</v>
      </c>
      <c r="J9" s="74">
        <v>48.06</v>
      </c>
      <c r="K9" s="74">
        <v>92.4</v>
      </c>
      <c r="L9" s="74">
        <v>74.489999999999995</v>
      </c>
      <c r="M9" s="74">
        <v>129.19999999999999</v>
      </c>
      <c r="N9" s="74">
        <v>61.21</v>
      </c>
      <c r="O9" s="57"/>
      <c r="P9" s="57"/>
      <c r="Q9" s="57"/>
      <c r="R9" s="57"/>
      <c r="S9" s="57"/>
      <c r="T9" s="74">
        <v>168.62</v>
      </c>
      <c r="U9" s="114">
        <v>1.4200000000000001E-2</v>
      </c>
    </row>
    <row r="10" spans="1:21" x14ac:dyDescent="0.35">
      <c r="A10" s="73" t="s">
        <v>1251</v>
      </c>
      <c r="B10" s="57"/>
      <c r="C10" s="57"/>
      <c r="D10" s="74"/>
      <c r="E10" s="74">
        <v>80.56</v>
      </c>
      <c r="F10" s="74">
        <v>113.69</v>
      </c>
      <c r="G10" s="74">
        <v>80.39</v>
      </c>
      <c r="H10" s="74">
        <v>69.84</v>
      </c>
      <c r="I10" s="74">
        <v>105.76</v>
      </c>
      <c r="J10" s="74">
        <v>49.03</v>
      </c>
      <c r="K10" s="74">
        <v>89.37</v>
      </c>
      <c r="L10" s="74">
        <v>74.569999999999993</v>
      </c>
      <c r="M10" s="74">
        <v>129.93</v>
      </c>
      <c r="N10" s="74">
        <v>62.15</v>
      </c>
      <c r="O10" s="57"/>
      <c r="P10" s="57"/>
      <c r="Q10" s="57"/>
      <c r="R10" s="57"/>
      <c r="S10" s="57"/>
      <c r="T10" s="74">
        <v>328.05</v>
      </c>
      <c r="U10" s="114"/>
    </row>
    <row r="11" spans="1:21" x14ac:dyDescent="0.35">
      <c r="A11" s="73" t="s">
        <v>1252</v>
      </c>
      <c r="B11" s="57"/>
      <c r="C11" s="57"/>
      <c r="D11" s="74"/>
      <c r="E11" s="74">
        <v>78.81</v>
      </c>
      <c r="F11" s="74">
        <v>104.1</v>
      </c>
      <c r="G11" s="74">
        <v>79.08</v>
      </c>
      <c r="H11" s="74">
        <v>69.41</v>
      </c>
      <c r="I11" s="74">
        <v>100.27</v>
      </c>
      <c r="J11" s="74">
        <v>50.88</v>
      </c>
      <c r="K11" s="74">
        <v>87.02</v>
      </c>
      <c r="L11" s="74">
        <v>74.55</v>
      </c>
      <c r="M11" s="74">
        <v>128.43</v>
      </c>
      <c r="N11" s="74">
        <v>62.64</v>
      </c>
      <c r="O11" s="57"/>
      <c r="P11" s="57"/>
      <c r="Q11" s="57"/>
      <c r="R11" s="57"/>
      <c r="S11" s="57"/>
      <c r="T11" s="74">
        <v>252.2</v>
      </c>
      <c r="U11" s="114"/>
    </row>
    <row r="12" spans="1:21" x14ac:dyDescent="0.35">
      <c r="A12" s="73" t="s">
        <v>178</v>
      </c>
      <c r="B12" s="57"/>
      <c r="C12" s="57"/>
      <c r="D12" s="74"/>
      <c r="E12" s="74">
        <v>74.959999999999994</v>
      </c>
      <c r="F12" s="74">
        <v>96.13</v>
      </c>
      <c r="G12" s="74">
        <v>72.81</v>
      </c>
      <c r="H12" s="74">
        <v>65.239999999999995</v>
      </c>
      <c r="I12" s="74">
        <v>92.84</v>
      </c>
      <c r="J12" s="74">
        <v>53.3</v>
      </c>
      <c r="K12" s="74">
        <v>79.97</v>
      </c>
      <c r="L12" s="74">
        <v>73.53</v>
      </c>
      <c r="M12" s="74">
        <v>125.95</v>
      </c>
      <c r="N12" s="74">
        <v>59.41</v>
      </c>
      <c r="O12" s="57"/>
      <c r="P12" s="57"/>
      <c r="Q12" s="57"/>
      <c r="R12" s="57"/>
      <c r="S12" s="57"/>
      <c r="T12" s="74">
        <v>241.2</v>
      </c>
      <c r="U12" s="114">
        <v>1.55E-2</v>
      </c>
    </row>
    <row r="13" spans="1:21" x14ac:dyDescent="0.35">
      <c r="A13" s="73" t="s">
        <v>179</v>
      </c>
      <c r="B13" s="57"/>
      <c r="C13" s="57"/>
      <c r="D13" s="74"/>
      <c r="E13" s="74">
        <v>71.47</v>
      </c>
      <c r="F13" s="74">
        <v>92.91</v>
      </c>
      <c r="G13" s="74">
        <v>72.81</v>
      </c>
      <c r="H13" s="74">
        <v>58.75</v>
      </c>
      <c r="I13" s="74">
        <v>84.08</v>
      </c>
      <c r="J13" s="74">
        <v>55.7</v>
      </c>
      <c r="K13" s="74">
        <v>75.33</v>
      </c>
      <c r="L13" s="74">
        <v>72.650000000000006</v>
      </c>
      <c r="M13" s="74">
        <v>123.97</v>
      </c>
      <c r="N13" s="74">
        <v>59.02</v>
      </c>
      <c r="O13" s="57"/>
      <c r="P13" s="57"/>
      <c r="Q13" s="57"/>
      <c r="R13" s="57"/>
      <c r="S13" s="57"/>
      <c r="T13" s="74">
        <v>115.27</v>
      </c>
      <c r="U13" s="114">
        <v>1.3100000000000001E-2</v>
      </c>
    </row>
    <row r="14" spans="1:21" x14ac:dyDescent="0.35">
      <c r="A14" s="73" t="s">
        <v>180</v>
      </c>
      <c r="B14" s="57"/>
      <c r="C14" s="57"/>
      <c r="D14" s="74"/>
      <c r="E14" s="74">
        <v>72.06</v>
      </c>
      <c r="F14" s="74">
        <v>91.33</v>
      </c>
      <c r="G14" s="74">
        <v>81.05</v>
      </c>
      <c r="H14" s="74">
        <v>62.48</v>
      </c>
      <c r="I14" s="74">
        <v>78.19</v>
      </c>
      <c r="J14" s="74">
        <v>59.55</v>
      </c>
      <c r="K14" s="74">
        <v>77.3</v>
      </c>
      <c r="L14" s="74">
        <v>73.099999999999994</v>
      </c>
      <c r="M14" s="74">
        <v>121.89</v>
      </c>
      <c r="N14" s="74">
        <v>63.96</v>
      </c>
      <c r="O14" s="57"/>
      <c r="P14" s="57"/>
      <c r="Q14" s="57"/>
      <c r="R14" s="57"/>
      <c r="S14" s="57"/>
      <c r="T14" s="74">
        <v>180.45</v>
      </c>
      <c r="U14" s="114">
        <v>1.04E-2</v>
      </c>
    </row>
    <row r="15" spans="1:21" x14ac:dyDescent="0.35">
      <c r="A15" s="73" t="s">
        <v>181</v>
      </c>
      <c r="B15" s="57"/>
      <c r="C15" s="57"/>
      <c r="D15" s="74"/>
      <c r="E15" s="74">
        <v>68.83</v>
      </c>
      <c r="F15" s="74">
        <v>85.34</v>
      </c>
      <c r="G15" s="74">
        <v>79.19</v>
      </c>
      <c r="H15" s="74">
        <v>60.79</v>
      </c>
      <c r="I15" s="74">
        <v>74.02</v>
      </c>
      <c r="J15" s="74">
        <v>58.98</v>
      </c>
      <c r="K15" s="74">
        <v>72.489999999999995</v>
      </c>
      <c r="L15" s="74">
        <v>70.760000000000005</v>
      </c>
      <c r="M15" s="74">
        <v>114.52</v>
      </c>
      <c r="N15" s="74">
        <v>61.39</v>
      </c>
      <c r="O15" s="57"/>
      <c r="P15" s="57"/>
      <c r="Q15" s="57"/>
      <c r="R15" s="57"/>
      <c r="S15" s="57"/>
      <c r="T15" s="74">
        <v>130.57</v>
      </c>
      <c r="U15" s="114">
        <v>8.8999999999999999E-3</v>
      </c>
    </row>
    <row r="16" spans="1:21" x14ac:dyDescent="0.35">
      <c r="A16" s="73" t="s">
        <v>182</v>
      </c>
      <c r="B16" s="57"/>
      <c r="C16" s="57"/>
      <c r="D16" s="74"/>
      <c r="E16" s="74">
        <v>66.180000000000007</v>
      </c>
      <c r="F16" s="74">
        <v>80.2</v>
      </c>
      <c r="G16" s="74">
        <v>75.25</v>
      </c>
      <c r="H16" s="74">
        <v>60.04</v>
      </c>
      <c r="I16" s="74">
        <v>71.650000000000006</v>
      </c>
      <c r="J16" s="74">
        <v>58.99</v>
      </c>
      <c r="K16" s="74">
        <v>68.239999999999995</v>
      </c>
      <c r="L16" s="74">
        <v>68.3</v>
      </c>
      <c r="M16" s="74">
        <v>107.36</v>
      </c>
      <c r="N16" s="74">
        <v>58.11</v>
      </c>
      <c r="O16" s="57"/>
      <c r="P16" s="57"/>
      <c r="Q16" s="57"/>
      <c r="R16" s="57"/>
      <c r="S16" s="57"/>
      <c r="T16" s="74">
        <v>141.28</v>
      </c>
      <c r="U16" s="114">
        <v>7.6E-3</v>
      </c>
    </row>
    <row r="17" spans="1:21" x14ac:dyDescent="0.35">
      <c r="A17" s="73" t="s">
        <v>1253</v>
      </c>
      <c r="B17" s="57"/>
      <c r="C17" s="57"/>
      <c r="D17" s="74"/>
      <c r="E17" s="74">
        <v>64.72</v>
      </c>
      <c r="F17" s="74">
        <v>79.150000000000006</v>
      </c>
      <c r="G17" s="74">
        <v>74.239999999999995</v>
      </c>
      <c r="H17" s="74">
        <v>60.04</v>
      </c>
      <c r="I17" s="74">
        <v>71.400000000000006</v>
      </c>
      <c r="J17" s="74">
        <v>58.98</v>
      </c>
      <c r="K17" s="74">
        <v>66.12</v>
      </c>
      <c r="L17" s="74">
        <v>66.19</v>
      </c>
      <c r="M17" s="74">
        <v>100.44</v>
      </c>
      <c r="N17" s="74">
        <v>56.54</v>
      </c>
      <c r="O17" s="57"/>
      <c r="P17" s="57"/>
      <c r="Q17" s="57"/>
      <c r="R17" s="57"/>
      <c r="S17" s="57"/>
      <c r="T17" s="74">
        <v>215.92</v>
      </c>
      <c r="U17" s="114"/>
    </row>
    <row r="18" spans="1:21" x14ac:dyDescent="0.35">
      <c r="A18" s="73" t="s">
        <v>1254</v>
      </c>
      <c r="B18" s="57"/>
      <c r="C18" s="57"/>
      <c r="D18" s="74"/>
      <c r="E18" s="74">
        <v>63.72</v>
      </c>
      <c r="F18" s="74">
        <v>79</v>
      </c>
      <c r="G18" s="74">
        <v>72.739999999999995</v>
      </c>
      <c r="H18" s="74">
        <v>59.96</v>
      </c>
      <c r="I18" s="74">
        <v>71.03</v>
      </c>
      <c r="J18" s="74">
        <v>58</v>
      </c>
      <c r="K18" s="74">
        <v>64.53</v>
      </c>
      <c r="L18" s="74">
        <v>64.5</v>
      </c>
      <c r="M18" s="74">
        <v>97.9</v>
      </c>
      <c r="N18" s="74">
        <v>55.22</v>
      </c>
      <c r="O18" s="57"/>
      <c r="P18" s="57"/>
      <c r="Q18" s="57"/>
      <c r="R18" s="57"/>
      <c r="S18" s="57"/>
      <c r="T18" s="74">
        <v>183.1</v>
      </c>
      <c r="U18" s="114"/>
    </row>
    <row r="19" spans="1:21" x14ac:dyDescent="0.35">
      <c r="A19" s="73" t="s">
        <v>183</v>
      </c>
      <c r="B19" s="57"/>
      <c r="C19" s="57"/>
      <c r="D19" s="74"/>
      <c r="E19" s="74">
        <v>63.31</v>
      </c>
      <c r="F19" s="74">
        <v>78.86</v>
      </c>
      <c r="G19" s="74">
        <v>73.319999999999993</v>
      </c>
      <c r="H19" s="74">
        <v>59.93</v>
      </c>
      <c r="I19" s="74">
        <v>70.290000000000006</v>
      </c>
      <c r="J19" s="74">
        <v>59.63</v>
      </c>
      <c r="K19" s="74">
        <v>63.77</v>
      </c>
      <c r="L19" s="74">
        <v>63.24</v>
      </c>
      <c r="M19" s="74">
        <v>95.9</v>
      </c>
      <c r="N19" s="74">
        <v>55.66</v>
      </c>
      <c r="O19" s="57"/>
      <c r="P19" s="57"/>
      <c r="Q19" s="57"/>
      <c r="R19" s="57"/>
      <c r="S19" s="57"/>
      <c r="T19" s="74">
        <v>196.12</v>
      </c>
      <c r="U19" s="114">
        <v>8.0999999999999996E-3</v>
      </c>
    </row>
    <row r="20" spans="1:21" x14ac:dyDescent="0.35">
      <c r="A20" s="73" t="s">
        <v>184</v>
      </c>
      <c r="B20" s="57"/>
      <c r="C20" s="57"/>
      <c r="D20" s="74"/>
      <c r="E20" s="74">
        <v>62.22</v>
      </c>
      <c r="F20" s="74">
        <v>77.23</v>
      </c>
      <c r="G20" s="74">
        <v>71.260000000000005</v>
      </c>
      <c r="H20" s="74">
        <v>58.82</v>
      </c>
      <c r="I20" s="74">
        <v>69.709999999999994</v>
      </c>
      <c r="J20" s="74">
        <v>57.8</v>
      </c>
      <c r="K20" s="74">
        <v>62.61</v>
      </c>
      <c r="L20" s="74">
        <v>62.32</v>
      </c>
      <c r="M20" s="74">
        <v>94.49</v>
      </c>
      <c r="N20" s="74">
        <v>54.37</v>
      </c>
      <c r="O20" s="57"/>
      <c r="P20" s="57"/>
      <c r="Q20" s="57"/>
      <c r="R20" s="57"/>
      <c r="S20" s="57"/>
      <c r="T20" s="74">
        <v>150.77000000000001</v>
      </c>
      <c r="U20" s="114">
        <v>6.7000000000000002E-3</v>
      </c>
    </row>
    <row r="21" spans="1:21" x14ac:dyDescent="0.35">
      <c r="A21" s="73" t="s">
        <v>185</v>
      </c>
      <c r="B21" s="57"/>
      <c r="C21" s="57"/>
      <c r="D21" s="74"/>
      <c r="E21" s="74">
        <v>61.89</v>
      </c>
      <c r="F21" s="74">
        <v>76.739999999999995</v>
      </c>
      <c r="G21" s="74">
        <v>69.349999999999994</v>
      </c>
      <c r="H21" s="74">
        <v>58.65</v>
      </c>
      <c r="I21" s="74">
        <v>69.680000000000007</v>
      </c>
      <c r="J21" s="74">
        <v>57.86</v>
      </c>
      <c r="K21" s="74">
        <v>61.77</v>
      </c>
      <c r="L21" s="74">
        <v>61.88</v>
      </c>
      <c r="M21" s="74">
        <v>94.48</v>
      </c>
      <c r="N21" s="74">
        <v>53.93</v>
      </c>
      <c r="O21" s="57"/>
      <c r="P21" s="57"/>
      <c r="Q21" s="57"/>
      <c r="R21" s="57"/>
      <c r="S21" s="57"/>
      <c r="T21" s="74">
        <v>185.17</v>
      </c>
      <c r="U21" s="114">
        <v>5.0000000000000001E-3</v>
      </c>
    </row>
    <row r="22" spans="1:21" x14ac:dyDescent="0.35">
      <c r="A22" s="73" t="s">
        <v>186</v>
      </c>
      <c r="B22" s="57"/>
      <c r="C22" s="57"/>
      <c r="D22" s="74"/>
      <c r="E22" s="74">
        <v>61.69</v>
      </c>
      <c r="F22" s="74">
        <v>77.400000000000006</v>
      </c>
      <c r="G22" s="74">
        <v>68.540000000000006</v>
      </c>
      <c r="H22" s="74">
        <v>58.64</v>
      </c>
      <c r="I22" s="74">
        <v>69.95</v>
      </c>
      <c r="J22" s="74">
        <v>56.52</v>
      </c>
      <c r="K22" s="74">
        <v>61.18</v>
      </c>
      <c r="L22" s="74">
        <v>61.69</v>
      </c>
      <c r="M22" s="74">
        <v>94.89</v>
      </c>
      <c r="N22" s="74">
        <v>53.6</v>
      </c>
      <c r="O22" s="57"/>
      <c r="P22" s="57"/>
      <c r="Q22" s="57"/>
      <c r="R22" s="57"/>
      <c r="S22" s="57"/>
      <c r="T22" s="74">
        <v>103.35</v>
      </c>
      <c r="U22" s="114">
        <v>4.5999999999999999E-3</v>
      </c>
    </row>
    <row r="23" spans="1:21" x14ac:dyDescent="0.35">
      <c r="A23" s="73" t="s">
        <v>187</v>
      </c>
      <c r="B23" s="57"/>
      <c r="C23" s="57"/>
      <c r="D23" s="74"/>
      <c r="E23" s="74">
        <v>61.98</v>
      </c>
      <c r="F23" s="74">
        <v>79.010000000000005</v>
      </c>
      <c r="G23" s="74">
        <v>68.680000000000007</v>
      </c>
      <c r="H23" s="74">
        <v>59.02</v>
      </c>
      <c r="I23" s="74">
        <v>71.010000000000005</v>
      </c>
      <c r="J23" s="74">
        <v>55.65</v>
      </c>
      <c r="K23" s="74">
        <v>61.57</v>
      </c>
      <c r="L23" s="74">
        <v>61.69</v>
      </c>
      <c r="M23" s="74">
        <v>95.53</v>
      </c>
      <c r="N23" s="74">
        <v>53.59</v>
      </c>
      <c r="O23" s="57"/>
      <c r="P23" s="57"/>
      <c r="Q23" s="57"/>
      <c r="R23" s="57"/>
      <c r="S23" s="57"/>
      <c r="T23" s="74">
        <v>122.76</v>
      </c>
      <c r="U23" s="114">
        <v>4.0000000000000001E-3</v>
      </c>
    </row>
    <row r="24" spans="1:21" x14ac:dyDescent="0.35">
      <c r="A24" s="73" t="s">
        <v>1255</v>
      </c>
      <c r="B24" s="57"/>
      <c r="C24" s="57"/>
      <c r="D24" s="74"/>
      <c r="E24" s="74">
        <v>62.34</v>
      </c>
      <c r="F24" s="74">
        <v>80.239999999999995</v>
      </c>
      <c r="G24" s="74">
        <v>68.45</v>
      </c>
      <c r="H24" s="74">
        <v>59.39</v>
      </c>
      <c r="I24" s="74">
        <v>72.510000000000005</v>
      </c>
      <c r="J24" s="74">
        <v>55.24</v>
      </c>
      <c r="K24" s="74">
        <v>61.55</v>
      </c>
      <c r="L24" s="74">
        <v>61.56</v>
      </c>
      <c r="M24" s="74">
        <v>96.06</v>
      </c>
      <c r="N24" s="74">
        <v>54.05</v>
      </c>
      <c r="O24" s="57"/>
      <c r="P24" s="57"/>
      <c r="Q24" s="57"/>
      <c r="R24" s="57"/>
      <c r="S24" s="57"/>
      <c r="T24" s="74">
        <v>100.44</v>
      </c>
      <c r="U24" s="114"/>
    </row>
    <row r="25" spans="1:21" x14ac:dyDescent="0.35">
      <c r="A25" s="73" t="s">
        <v>1256</v>
      </c>
      <c r="B25" s="57"/>
      <c r="C25" s="57"/>
      <c r="D25" s="74"/>
      <c r="E25" s="74">
        <v>62.58</v>
      </c>
      <c r="F25" s="74">
        <v>80.75</v>
      </c>
      <c r="G25" s="74">
        <v>68.489999999999995</v>
      </c>
      <c r="H25" s="74">
        <v>59.43</v>
      </c>
      <c r="I25" s="74">
        <v>73.72</v>
      </c>
      <c r="J25" s="74">
        <v>55.25</v>
      </c>
      <c r="K25" s="74">
        <v>61.4</v>
      </c>
      <c r="L25" s="74">
        <v>61.67</v>
      </c>
      <c r="M25" s="74">
        <v>95.98</v>
      </c>
      <c r="N25" s="74">
        <v>54.58</v>
      </c>
      <c r="O25" s="57"/>
      <c r="P25" s="57"/>
      <c r="Q25" s="57"/>
      <c r="R25" s="57"/>
      <c r="S25" s="57"/>
      <c r="T25" s="74">
        <v>227.06</v>
      </c>
      <c r="U25" s="114"/>
    </row>
    <row r="26" spans="1:21" x14ac:dyDescent="0.35">
      <c r="A26" s="73" t="s">
        <v>188</v>
      </c>
      <c r="B26" s="57"/>
      <c r="C26" s="57"/>
      <c r="D26" s="74"/>
      <c r="E26" s="74">
        <v>62.57</v>
      </c>
      <c r="F26" s="74">
        <v>80.53</v>
      </c>
      <c r="G26" s="74">
        <v>68.78</v>
      </c>
      <c r="H26" s="74">
        <v>59.68</v>
      </c>
      <c r="I26" s="74">
        <v>74.260000000000005</v>
      </c>
      <c r="J26" s="74">
        <v>52.16</v>
      </c>
      <c r="K26" s="74">
        <v>61.5</v>
      </c>
      <c r="L26" s="74">
        <v>62.68</v>
      </c>
      <c r="M26" s="74">
        <v>96.37</v>
      </c>
      <c r="N26" s="74">
        <v>54.73</v>
      </c>
      <c r="O26" s="57"/>
      <c r="P26" s="57"/>
      <c r="Q26" s="57"/>
      <c r="R26" s="57"/>
      <c r="S26" s="57"/>
      <c r="T26" s="74">
        <v>133.77000000000001</v>
      </c>
      <c r="U26" s="114">
        <v>4.0000000000000001E-3</v>
      </c>
    </row>
    <row r="27" spans="1:21" x14ac:dyDescent="0.35">
      <c r="A27" s="73" t="s">
        <v>189</v>
      </c>
      <c r="B27" s="57"/>
      <c r="C27" s="57"/>
      <c r="D27" s="74"/>
      <c r="E27" s="74">
        <v>63.04</v>
      </c>
      <c r="F27" s="74">
        <v>80.89</v>
      </c>
      <c r="G27" s="74">
        <v>69.61</v>
      </c>
      <c r="H27" s="74">
        <v>60.32</v>
      </c>
      <c r="I27" s="74">
        <v>75.2</v>
      </c>
      <c r="J27" s="74">
        <v>51.66</v>
      </c>
      <c r="K27" s="74">
        <v>61.84</v>
      </c>
      <c r="L27" s="74">
        <v>63.63</v>
      </c>
      <c r="M27" s="74">
        <v>96.38</v>
      </c>
      <c r="N27" s="74">
        <v>55.11</v>
      </c>
      <c r="O27" s="57"/>
      <c r="P27" s="57"/>
      <c r="Q27" s="57"/>
      <c r="R27" s="57"/>
      <c r="S27" s="57"/>
      <c r="T27" s="74">
        <v>152.05000000000001</v>
      </c>
      <c r="U27" s="114">
        <v>3.3999999999999998E-3</v>
      </c>
    </row>
    <row r="28" spans="1:21" x14ac:dyDescent="0.35">
      <c r="A28" s="73" t="s">
        <v>190</v>
      </c>
      <c r="B28" s="57"/>
      <c r="C28" s="57"/>
      <c r="D28" s="74"/>
      <c r="E28" s="74">
        <v>63.42</v>
      </c>
      <c r="F28" s="74">
        <v>81.59</v>
      </c>
      <c r="G28" s="74">
        <v>70.3</v>
      </c>
      <c r="H28" s="74">
        <v>60.3</v>
      </c>
      <c r="I28" s="74">
        <v>76.349999999999994</v>
      </c>
      <c r="J28" s="74">
        <v>51.5</v>
      </c>
      <c r="K28" s="74">
        <v>62.38</v>
      </c>
      <c r="L28" s="74">
        <v>64.59</v>
      </c>
      <c r="M28" s="74">
        <v>96.08</v>
      </c>
      <c r="N28" s="74">
        <v>55.16</v>
      </c>
      <c r="O28" s="57"/>
      <c r="P28" s="57"/>
      <c r="Q28" s="57"/>
      <c r="R28" s="57"/>
      <c r="S28" s="57"/>
      <c r="T28" s="74">
        <v>121.28</v>
      </c>
      <c r="U28" s="114">
        <v>3.5000000000000001E-3</v>
      </c>
    </row>
    <row r="29" spans="1:21" x14ac:dyDescent="0.35">
      <c r="A29" s="73" t="s">
        <v>191</v>
      </c>
      <c r="B29" s="57"/>
      <c r="C29" s="57"/>
      <c r="D29" s="74"/>
      <c r="E29" s="74">
        <v>63.37</v>
      </c>
      <c r="F29" s="74">
        <v>81.78</v>
      </c>
      <c r="G29" s="74">
        <v>69.239999999999995</v>
      </c>
      <c r="H29" s="74">
        <v>60.27</v>
      </c>
      <c r="I29" s="74">
        <v>76.61</v>
      </c>
      <c r="J29" s="74">
        <v>52.91</v>
      </c>
      <c r="K29" s="74">
        <v>62.09</v>
      </c>
      <c r="L29" s="74">
        <v>64.709999999999994</v>
      </c>
      <c r="M29" s="74">
        <v>94.74</v>
      </c>
      <c r="N29" s="74">
        <v>54.55</v>
      </c>
      <c r="O29" s="57"/>
      <c r="P29" s="57"/>
      <c r="Q29" s="57"/>
      <c r="R29" s="57"/>
      <c r="S29" s="57"/>
      <c r="T29" s="74">
        <v>122.73</v>
      </c>
      <c r="U29" s="114">
        <v>1.5E-3</v>
      </c>
    </row>
    <row r="30" spans="1:21" x14ac:dyDescent="0.35">
      <c r="A30" s="73" t="s">
        <v>192</v>
      </c>
      <c r="B30" s="57"/>
      <c r="C30" s="57"/>
      <c r="D30" s="74"/>
      <c r="E30" s="74">
        <v>63.59</v>
      </c>
      <c r="F30" s="74">
        <v>83.84</v>
      </c>
      <c r="G30" s="74">
        <v>69.239999999999995</v>
      </c>
      <c r="H30" s="74">
        <v>60.41</v>
      </c>
      <c r="I30" s="74">
        <v>76.959999999999994</v>
      </c>
      <c r="J30" s="74">
        <v>53.61</v>
      </c>
      <c r="K30" s="74">
        <v>61.95</v>
      </c>
      <c r="L30" s="74">
        <v>65.040000000000006</v>
      </c>
      <c r="M30" s="74">
        <v>93.87</v>
      </c>
      <c r="N30" s="74">
        <v>55.24</v>
      </c>
      <c r="O30" s="57"/>
      <c r="P30" s="57"/>
      <c r="Q30" s="57"/>
      <c r="R30" s="57"/>
      <c r="S30" s="57"/>
      <c r="T30" s="74">
        <v>90.89</v>
      </c>
      <c r="U30" s="114">
        <v>1.1999999999999999E-3</v>
      </c>
    </row>
    <row r="31" spans="1:21" x14ac:dyDescent="0.35">
      <c r="A31" s="73" t="s">
        <v>1257</v>
      </c>
      <c r="B31" s="57"/>
      <c r="C31" s="57"/>
      <c r="D31" s="74"/>
      <c r="E31" s="74">
        <v>63.93</v>
      </c>
      <c r="F31" s="74">
        <v>85.29</v>
      </c>
      <c r="G31" s="74">
        <v>69.31</v>
      </c>
      <c r="H31" s="74">
        <v>60.41</v>
      </c>
      <c r="I31" s="74">
        <v>77.569999999999993</v>
      </c>
      <c r="J31" s="74">
        <v>53.68</v>
      </c>
      <c r="K31" s="74">
        <v>62.34</v>
      </c>
      <c r="L31" s="74">
        <v>65.77</v>
      </c>
      <c r="M31" s="74">
        <v>94.09</v>
      </c>
      <c r="N31" s="74">
        <v>55.83</v>
      </c>
      <c r="O31" s="57"/>
      <c r="P31" s="57"/>
      <c r="Q31" s="57"/>
      <c r="R31" s="57"/>
      <c r="S31" s="57"/>
      <c r="T31" s="74">
        <v>118.14</v>
      </c>
      <c r="U31" s="114"/>
    </row>
    <row r="32" spans="1:21" x14ac:dyDescent="0.35">
      <c r="A32" s="73" t="s">
        <v>1258</v>
      </c>
      <c r="B32" s="57"/>
      <c r="C32" s="57"/>
      <c r="D32" s="74"/>
      <c r="E32" s="74">
        <v>64.22</v>
      </c>
      <c r="F32" s="74">
        <v>86.65</v>
      </c>
      <c r="G32" s="74">
        <v>69.290000000000006</v>
      </c>
      <c r="H32" s="74">
        <v>60.43</v>
      </c>
      <c r="I32" s="74">
        <v>77.86</v>
      </c>
      <c r="J32" s="74">
        <v>53.69</v>
      </c>
      <c r="K32" s="74">
        <v>62.69</v>
      </c>
      <c r="L32" s="74">
        <v>65.81</v>
      </c>
      <c r="M32" s="74">
        <v>95.3</v>
      </c>
      <c r="N32" s="74">
        <v>55.58</v>
      </c>
      <c r="O32" s="57"/>
      <c r="P32" s="57"/>
      <c r="Q32" s="57"/>
      <c r="R32" s="57"/>
      <c r="S32" s="57"/>
      <c r="T32" s="74">
        <v>222.18</v>
      </c>
      <c r="U32" s="114"/>
    </row>
    <row r="33" spans="1:21" x14ac:dyDescent="0.35">
      <c r="A33" s="73" t="s">
        <v>193</v>
      </c>
      <c r="B33" s="57"/>
      <c r="C33" s="57"/>
      <c r="D33" s="74"/>
      <c r="E33" s="74">
        <v>64.099999999999994</v>
      </c>
      <c r="F33" s="74">
        <v>87.39</v>
      </c>
      <c r="G33" s="74">
        <v>70.06</v>
      </c>
      <c r="H33" s="74">
        <v>60.36</v>
      </c>
      <c r="I33" s="74">
        <v>77.849999999999994</v>
      </c>
      <c r="J33" s="74">
        <v>55.12</v>
      </c>
      <c r="K33" s="74">
        <v>62.47</v>
      </c>
      <c r="L33" s="74">
        <v>64.540000000000006</v>
      </c>
      <c r="M33" s="74">
        <v>94.03</v>
      </c>
      <c r="N33" s="74">
        <v>55.16</v>
      </c>
      <c r="O33" s="57"/>
      <c r="P33" s="57"/>
      <c r="Q33" s="57"/>
      <c r="R33" s="57"/>
      <c r="S33" s="57"/>
      <c r="T33" s="74">
        <v>108.45</v>
      </c>
      <c r="U33" s="114">
        <v>9.2999999999999992E-3</v>
      </c>
    </row>
    <row r="34" spans="1:21" x14ac:dyDescent="0.35">
      <c r="A34" s="73" t="s">
        <v>194</v>
      </c>
      <c r="B34" s="57"/>
      <c r="C34" s="57"/>
      <c r="D34" s="74"/>
      <c r="E34" s="74">
        <v>64.22</v>
      </c>
      <c r="F34" s="74">
        <v>87.54</v>
      </c>
      <c r="G34" s="74">
        <v>69.84</v>
      </c>
      <c r="H34" s="74">
        <v>60.42</v>
      </c>
      <c r="I34" s="74">
        <v>77.63</v>
      </c>
      <c r="J34" s="74">
        <v>56.48</v>
      </c>
      <c r="K34" s="74">
        <v>62.24</v>
      </c>
      <c r="L34" s="74">
        <v>64.23</v>
      </c>
      <c r="M34" s="74">
        <v>94.74</v>
      </c>
      <c r="N34" s="74">
        <v>56.31</v>
      </c>
      <c r="O34" s="57"/>
      <c r="P34" s="57"/>
      <c r="Q34" s="57"/>
      <c r="R34" s="57"/>
      <c r="S34" s="57"/>
      <c r="T34" s="74">
        <v>182.58</v>
      </c>
      <c r="U34" s="114">
        <v>9.1999999999999998E-3</v>
      </c>
    </row>
    <row r="35" spans="1:21" x14ac:dyDescent="0.35">
      <c r="A35" s="73" t="s">
        <v>195</v>
      </c>
      <c r="B35" s="57"/>
      <c r="C35" s="57"/>
      <c r="D35" s="74"/>
      <c r="E35" s="74">
        <v>64.14</v>
      </c>
      <c r="F35" s="74">
        <v>87.88</v>
      </c>
      <c r="G35" s="74">
        <v>70.38</v>
      </c>
      <c r="H35" s="74">
        <v>60.47</v>
      </c>
      <c r="I35" s="74">
        <v>77.12</v>
      </c>
      <c r="J35" s="74">
        <v>57.92</v>
      </c>
      <c r="K35" s="74">
        <v>61.73</v>
      </c>
      <c r="L35" s="74">
        <v>63.44</v>
      </c>
      <c r="M35" s="74">
        <v>94.73</v>
      </c>
      <c r="N35" s="74">
        <v>56.33</v>
      </c>
      <c r="O35" s="57"/>
      <c r="P35" s="57"/>
      <c r="Q35" s="57"/>
      <c r="R35" s="57"/>
      <c r="S35" s="57"/>
      <c r="T35" s="74">
        <v>85.06</v>
      </c>
      <c r="U35" s="114">
        <v>8.0000000000000002E-3</v>
      </c>
    </row>
    <row r="36" spans="1:21" x14ac:dyDescent="0.35">
      <c r="A36" s="73" t="s">
        <v>196</v>
      </c>
      <c r="B36" s="57"/>
      <c r="C36" s="57"/>
      <c r="D36" s="74"/>
      <c r="E36" s="74">
        <v>64.849999999999994</v>
      </c>
      <c r="F36" s="74">
        <v>89.85</v>
      </c>
      <c r="G36" s="74">
        <v>71.290000000000006</v>
      </c>
      <c r="H36" s="74">
        <v>60.66</v>
      </c>
      <c r="I36" s="74">
        <v>77.56</v>
      </c>
      <c r="J36" s="74">
        <v>59.83</v>
      </c>
      <c r="K36" s="74">
        <v>62.1</v>
      </c>
      <c r="L36" s="74">
        <v>63.92</v>
      </c>
      <c r="M36" s="74">
        <v>95.65</v>
      </c>
      <c r="N36" s="74">
        <v>57.61</v>
      </c>
      <c r="O36" s="57"/>
      <c r="P36" s="57"/>
      <c r="Q36" s="57"/>
      <c r="R36" s="57"/>
      <c r="S36" s="57"/>
      <c r="T36" s="74">
        <v>151.38</v>
      </c>
      <c r="U36" s="114">
        <v>8.8000000000000005E-3</v>
      </c>
    </row>
    <row r="37" spans="1:21" x14ac:dyDescent="0.35">
      <c r="A37" s="73" t="s">
        <v>197</v>
      </c>
      <c r="B37" s="57"/>
      <c r="C37" s="57"/>
      <c r="D37" s="74"/>
      <c r="E37" s="74">
        <v>66.39</v>
      </c>
      <c r="F37" s="74">
        <v>90.96</v>
      </c>
      <c r="G37" s="74">
        <v>72.84</v>
      </c>
      <c r="H37" s="74">
        <v>60.86</v>
      </c>
      <c r="I37" s="74">
        <v>79</v>
      </c>
      <c r="J37" s="74">
        <v>66.430000000000007</v>
      </c>
      <c r="K37" s="74">
        <v>62.57</v>
      </c>
      <c r="L37" s="74">
        <v>64.849999999999994</v>
      </c>
      <c r="M37" s="74">
        <v>97.7</v>
      </c>
      <c r="N37" s="74">
        <v>58.65</v>
      </c>
      <c r="O37" s="57"/>
      <c r="P37" s="57"/>
      <c r="Q37" s="57"/>
      <c r="R37" s="57"/>
      <c r="S37" s="57"/>
      <c r="T37" s="74">
        <v>236.47</v>
      </c>
      <c r="U37" s="114">
        <v>1.3899999999999999E-2</v>
      </c>
    </row>
    <row r="38" spans="1:21" x14ac:dyDescent="0.35">
      <c r="A38" s="73" t="s">
        <v>1259</v>
      </c>
      <c r="B38" s="57"/>
      <c r="C38" s="57"/>
      <c r="D38" s="74"/>
      <c r="E38" s="74">
        <v>67.37</v>
      </c>
      <c r="F38" s="74">
        <v>92.25</v>
      </c>
      <c r="G38" s="74">
        <v>74.31</v>
      </c>
      <c r="H38" s="74">
        <v>61.65</v>
      </c>
      <c r="I38" s="74">
        <v>81.010000000000005</v>
      </c>
      <c r="J38" s="74">
        <v>67.819999999999993</v>
      </c>
      <c r="K38" s="74">
        <v>63.21</v>
      </c>
      <c r="L38" s="74">
        <v>65.650000000000006</v>
      </c>
      <c r="M38" s="74">
        <v>98.28</v>
      </c>
      <c r="N38" s="74">
        <v>58.63</v>
      </c>
      <c r="O38" s="57"/>
      <c r="P38" s="57"/>
      <c r="Q38" s="57"/>
      <c r="R38" s="57"/>
      <c r="S38" s="57"/>
      <c r="T38" s="74">
        <v>196.47</v>
      </c>
      <c r="U38" s="114"/>
    </row>
    <row r="39" spans="1:21" x14ac:dyDescent="0.35">
      <c r="A39" s="73" t="s">
        <v>1260</v>
      </c>
      <c r="B39" s="57"/>
      <c r="C39" s="57"/>
      <c r="D39" s="74"/>
      <c r="E39" s="74">
        <v>68.06</v>
      </c>
      <c r="F39" s="74">
        <v>93.5</v>
      </c>
      <c r="G39" s="74">
        <v>74.92</v>
      </c>
      <c r="H39" s="74">
        <v>62.35</v>
      </c>
      <c r="I39" s="74">
        <v>82.05</v>
      </c>
      <c r="J39" s="74">
        <v>68.150000000000006</v>
      </c>
      <c r="K39" s="74">
        <v>63.68</v>
      </c>
      <c r="L39" s="74">
        <v>66.36</v>
      </c>
      <c r="M39" s="74">
        <v>99.47</v>
      </c>
      <c r="N39" s="74">
        <v>59.41</v>
      </c>
      <c r="O39" s="57"/>
      <c r="P39" s="57"/>
      <c r="Q39" s="57"/>
      <c r="R39" s="57"/>
      <c r="S39" s="57"/>
      <c r="T39" s="74">
        <v>109.7</v>
      </c>
      <c r="U39" s="114"/>
    </row>
    <row r="40" spans="1:21" x14ac:dyDescent="0.35">
      <c r="A40" s="73" t="s">
        <v>198</v>
      </c>
      <c r="B40" s="57"/>
      <c r="C40" s="57"/>
      <c r="D40" s="74"/>
      <c r="E40" s="74">
        <v>68.75</v>
      </c>
      <c r="F40" s="74">
        <v>95.44</v>
      </c>
      <c r="G40" s="74">
        <v>75.150000000000006</v>
      </c>
      <c r="H40" s="74">
        <v>63.01</v>
      </c>
      <c r="I40" s="74">
        <v>82.68</v>
      </c>
      <c r="J40" s="74">
        <v>68.06</v>
      </c>
      <c r="K40" s="74">
        <v>64.290000000000006</v>
      </c>
      <c r="L40" s="74">
        <v>67.569999999999993</v>
      </c>
      <c r="M40" s="74">
        <v>100.78</v>
      </c>
      <c r="N40" s="74">
        <v>60.02</v>
      </c>
      <c r="O40" s="57"/>
      <c r="P40" s="57"/>
      <c r="Q40" s="57"/>
      <c r="R40" s="57"/>
      <c r="S40" s="57"/>
      <c r="T40" s="74">
        <v>150.72999999999999</v>
      </c>
      <c r="U40" s="114">
        <v>2.0500000000000001E-2</v>
      </c>
    </row>
    <row r="41" spans="1:21" x14ac:dyDescent="0.35">
      <c r="A41" s="73" t="s">
        <v>199</v>
      </c>
      <c r="B41" s="57"/>
      <c r="C41" s="57"/>
      <c r="D41" s="74"/>
      <c r="E41" s="74">
        <v>68.81</v>
      </c>
      <c r="F41" s="74">
        <v>97.15</v>
      </c>
      <c r="G41" s="74">
        <v>75.599999999999994</v>
      </c>
      <c r="H41" s="74">
        <v>63.21</v>
      </c>
      <c r="I41" s="74">
        <v>83.11</v>
      </c>
      <c r="J41" s="74">
        <v>66.87</v>
      </c>
      <c r="K41" s="74">
        <v>64.540000000000006</v>
      </c>
      <c r="L41" s="74">
        <v>68.05</v>
      </c>
      <c r="M41" s="74">
        <v>99.93</v>
      </c>
      <c r="N41" s="74">
        <v>59.83</v>
      </c>
      <c r="O41" s="57"/>
      <c r="P41" s="57"/>
      <c r="Q41" s="57"/>
      <c r="R41" s="57"/>
      <c r="S41" s="57"/>
      <c r="T41" s="74">
        <v>147.76</v>
      </c>
      <c r="U41" s="114">
        <v>2.4299999999999999E-2</v>
      </c>
    </row>
    <row r="42" spans="1:21" x14ac:dyDescent="0.35">
      <c r="A42" s="73" t="s">
        <v>200</v>
      </c>
      <c r="B42" s="57"/>
      <c r="C42" s="57"/>
      <c r="D42" s="74"/>
      <c r="E42" s="74">
        <v>68.78</v>
      </c>
      <c r="F42" s="74">
        <v>99.22</v>
      </c>
      <c r="G42" s="74">
        <v>76.260000000000005</v>
      </c>
      <c r="H42" s="74">
        <v>63.52</v>
      </c>
      <c r="I42" s="74">
        <v>83.49</v>
      </c>
      <c r="J42" s="74">
        <v>64.12</v>
      </c>
      <c r="K42" s="74">
        <v>64.84</v>
      </c>
      <c r="L42" s="74">
        <v>68.540000000000006</v>
      </c>
      <c r="M42" s="74">
        <v>99.38</v>
      </c>
      <c r="N42" s="74">
        <v>60.35</v>
      </c>
      <c r="O42" s="57"/>
      <c r="P42" s="57"/>
      <c r="Q42" s="57"/>
      <c r="R42" s="57"/>
      <c r="S42" s="57"/>
      <c r="T42" s="74">
        <v>122.08</v>
      </c>
      <c r="U42" s="114">
        <v>2.3800000000000002E-2</v>
      </c>
    </row>
    <row r="43" spans="1:21" x14ac:dyDescent="0.35">
      <c r="A43" s="73" t="s">
        <v>201</v>
      </c>
      <c r="B43" s="57"/>
      <c r="C43" s="57"/>
      <c r="D43" s="74"/>
      <c r="E43" s="74">
        <v>68.569999999999993</v>
      </c>
      <c r="F43" s="74">
        <v>98.6</v>
      </c>
      <c r="G43" s="74">
        <v>76.81</v>
      </c>
      <c r="H43" s="74">
        <v>63.84</v>
      </c>
      <c r="I43" s="74">
        <v>84.17</v>
      </c>
      <c r="J43" s="74">
        <v>61.13</v>
      </c>
      <c r="K43" s="74">
        <v>64.849999999999994</v>
      </c>
      <c r="L43" s="74">
        <v>68.31</v>
      </c>
      <c r="M43" s="74">
        <v>99.32</v>
      </c>
      <c r="N43" s="74">
        <v>60.56</v>
      </c>
      <c r="O43" s="57"/>
      <c r="P43" s="57"/>
      <c r="Q43" s="57"/>
      <c r="R43" s="57"/>
      <c r="S43" s="57"/>
      <c r="T43" s="74">
        <v>150.47</v>
      </c>
      <c r="U43" s="114">
        <v>2.41E-2</v>
      </c>
    </row>
    <row r="44" spans="1:21" x14ac:dyDescent="0.35">
      <c r="A44" s="73" t="s">
        <v>202</v>
      </c>
      <c r="B44" s="57"/>
      <c r="C44" s="57"/>
      <c r="D44" s="74"/>
      <c r="E44" s="74">
        <v>67.459999999999994</v>
      </c>
      <c r="F44" s="74">
        <v>97.7</v>
      </c>
      <c r="G44" s="74">
        <v>76.010000000000005</v>
      </c>
      <c r="H44" s="74">
        <v>63.72</v>
      </c>
      <c r="I44" s="74">
        <v>84.25</v>
      </c>
      <c r="J44" s="74">
        <v>53.93</v>
      </c>
      <c r="K44" s="74">
        <v>64.760000000000005</v>
      </c>
      <c r="L44" s="74">
        <v>67.900000000000006</v>
      </c>
      <c r="M44" s="74">
        <v>98.18</v>
      </c>
      <c r="N44" s="74">
        <v>59.9</v>
      </c>
      <c r="O44" s="57"/>
      <c r="P44" s="57"/>
      <c r="Q44" s="57"/>
      <c r="R44" s="57"/>
      <c r="S44" s="57"/>
      <c r="T44" s="74">
        <v>207.58</v>
      </c>
      <c r="U44" s="114">
        <v>2.2800000000000001E-2</v>
      </c>
    </row>
    <row r="45" spans="1:21" x14ac:dyDescent="0.35">
      <c r="A45" s="73" t="s">
        <v>1261</v>
      </c>
      <c r="B45" s="57"/>
      <c r="C45" s="57"/>
      <c r="D45" s="74"/>
      <c r="E45" s="74">
        <v>67.040000000000006</v>
      </c>
      <c r="F45" s="74">
        <v>96.33</v>
      </c>
      <c r="G45" s="74">
        <v>74.81</v>
      </c>
      <c r="H45" s="74">
        <v>63.82</v>
      </c>
      <c r="I45" s="74">
        <v>84.08</v>
      </c>
      <c r="J45" s="74">
        <v>52.09</v>
      </c>
      <c r="K45" s="74">
        <v>64.13</v>
      </c>
      <c r="L45" s="74">
        <v>67.45</v>
      </c>
      <c r="M45" s="74">
        <v>98.59</v>
      </c>
      <c r="N45" s="74">
        <v>60.23</v>
      </c>
      <c r="O45" s="57"/>
      <c r="P45" s="57"/>
      <c r="Q45" s="57"/>
      <c r="R45" s="57"/>
      <c r="S45" s="57"/>
      <c r="T45" s="74">
        <v>181.06</v>
      </c>
      <c r="U45" s="114"/>
    </row>
    <row r="46" spans="1:21" x14ac:dyDescent="0.35">
      <c r="A46" s="73" t="s">
        <v>1262</v>
      </c>
      <c r="B46" s="57"/>
      <c r="C46" s="57"/>
      <c r="D46" s="74"/>
      <c r="E46" s="74">
        <v>66.55</v>
      </c>
      <c r="F46" s="74">
        <v>94.53</v>
      </c>
      <c r="G46" s="74">
        <v>74.34</v>
      </c>
      <c r="H46" s="74">
        <v>63.41</v>
      </c>
      <c r="I46" s="74">
        <v>83.35</v>
      </c>
      <c r="J46" s="74">
        <v>51.07</v>
      </c>
      <c r="K46" s="74">
        <v>63.44</v>
      </c>
      <c r="L46" s="74">
        <v>67.58</v>
      </c>
      <c r="M46" s="74">
        <v>99.01</v>
      </c>
      <c r="N46" s="74">
        <v>59.24</v>
      </c>
      <c r="O46" s="57"/>
      <c r="P46" s="57"/>
      <c r="Q46" s="57"/>
      <c r="R46" s="57"/>
      <c r="S46" s="57"/>
      <c r="T46" s="74">
        <v>186.44</v>
      </c>
      <c r="U46" s="114"/>
    </row>
    <row r="47" spans="1:21" x14ac:dyDescent="0.35">
      <c r="A47" s="73" t="s">
        <v>203</v>
      </c>
      <c r="B47" s="57"/>
      <c r="C47" s="57"/>
      <c r="D47" s="74"/>
      <c r="E47" s="74">
        <v>66.2</v>
      </c>
      <c r="F47" s="74">
        <v>92.19</v>
      </c>
      <c r="G47" s="74">
        <v>74.650000000000006</v>
      </c>
      <c r="H47" s="74">
        <v>63.35</v>
      </c>
      <c r="I47" s="74">
        <v>83.47</v>
      </c>
      <c r="J47" s="74">
        <v>48.54</v>
      </c>
      <c r="K47" s="74">
        <v>63.54</v>
      </c>
      <c r="L47" s="74">
        <v>67.569999999999993</v>
      </c>
      <c r="M47" s="74">
        <v>98.96</v>
      </c>
      <c r="N47" s="74">
        <v>59.85</v>
      </c>
      <c r="O47" s="57"/>
      <c r="P47" s="57"/>
      <c r="Q47" s="57"/>
      <c r="R47" s="57"/>
      <c r="S47" s="57"/>
      <c r="T47" s="74">
        <v>219.82</v>
      </c>
      <c r="U47" s="114">
        <v>1.9900000000000001E-2</v>
      </c>
    </row>
    <row r="48" spans="1:21" x14ac:dyDescent="0.35">
      <c r="A48" s="73" t="s">
        <v>204</v>
      </c>
      <c r="B48" s="57"/>
      <c r="C48" s="57"/>
      <c r="D48" s="74"/>
      <c r="E48" s="74">
        <v>65.98</v>
      </c>
      <c r="F48" s="74">
        <v>91.14</v>
      </c>
      <c r="G48" s="74">
        <v>74.12</v>
      </c>
      <c r="H48" s="74">
        <v>63.54</v>
      </c>
      <c r="I48" s="74">
        <v>83.65</v>
      </c>
      <c r="J48" s="74">
        <v>46.63</v>
      </c>
      <c r="K48" s="74">
        <v>63.73</v>
      </c>
      <c r="L48" s="74">
        <v>67.349999999999994</v>
      </c>
      <c r="M48" s="74">
        <v>98.82</v>
      </c>
      <c r="N48" s="74">
        <v>59.52</v>
      </c>
      <c r="O48" s="57"/>
      <c r="P48" s="57"/>
      <c r="Q48" s="57"/>
      <c r="R48" s="57"/>
      <c r="S48" s="57"/>
      <c r="T48" s="74">
        <v>287.92</v>
      </c>
      <c r="U48" s="114">
        <v>1.84E-2</v>
      </c>
    </row>
    <row r="49" spans="1:21" x14ac:dyDescent="0.35">
      <c r="A49" s="73" t="s">
        <v>205</v>
      </c>
      <c r="B49" s="57"/>
      <c r="C49" s="57"/>
      <c r="D49" s="74"/>
      <c r="E49" s="74">
        <v>65.540000000000006</v>
      </c>
      <c r="F49" s="74">
        <v>89.22</v>
      </c>
      <c r="G49" s="74">
        <v>72.680000000000007</v>
      </c>
      <c r="H49" s="74">
        <v>63.5</v>
      </c>
      <c r="I49" s="74">
        <v>83.72</v>
      </c>
      <c r="J49" s="74">
        <v>45.62</v>
      </c>
      <c r="K49" s="74">
        <v>63.65</v>
      </c>
      <c r="L49" s="74">
        <v>66.37</v>
      </c>
      <c r="M49" s="74">
        <v>98.28</v>
      </c>
      <c r="N49" s="74">
        <v>58.63</v>
      </c>
      <c r="O49" s="57"/>
      <c r="P49" s="57"/>
      <c r="Q49" s="57"/>
      <c r="R49" s="57"/>
      <c r="S49" s="57"/>
      <c r="T49" s="74">
        <v>160.22</v>
      </c>
      <c r="U49" s="114">
        <v>1.6E-2</v>
      </c>
    </row>
    <row r="50" spans="1:21" x14ac:dyDescent="0.35">
      <c r="A50" s="73" t="s">
        <v>206</v>
      </c>
      <c r="B50" s="57"/>
      <c r="C50" s="57"/>
      <c r="D50" s="74"/>
      <c r="E50" s="74">
        <v>65.42</v>
      </c>
      <c r="F50" s="74">
        <v>88.4</v>
      </c>
      <c r="G50" s="74">
        <v>72.61</v>
      </c>
      <c r="H50" s="74">
        <v>64.319999999999993</v>
      </c>
      <c r="I50" s="74">
        <v>83.65</v>
      </c>
      <c r="J50" s="74">
        <v>44.59</v>
      </c>
      <c r="K50" s="74">
        <v>64.180000000000007</v>
      </c>
      <c r="L50" s="74">
        <v>66.09</v>
      </c>
      <c r="M50" s="74">
        <v>96.9</v>
      </c>
      <c r="N50" s="74">
        <v>57.91</v>
      </c>
      <c r="O50" s="57"/>
      <c r="P50" s="57"/>
      <c r="Q50" s="57"/>
      <c r="R50" s="57"/>
      <c r="S50" s="57"/>
      <c r="T50" s="74">
        <v>156.96</v>
      </c>
      <c r="U50" s="114">
        <v>1.7299999999999999E-2</v>
      </c>
    </row>
    <row r="51" spans="1:21" x14ac:dyDescent="0.35">
      <c r="A51" s="73" t="s">
        <v>207</v>
      </c>
      <c r="B51" s="57"/>
      <c r="C51" s="57"/>
      <c r="D51" s="74"/>
      <c r="E51" s="74">
        <v>65.599999999999994</v>
      </c>
      <c r="F51" s="74">
        <v>87.52</v>
      </c>
      <c r="G51" s="74">
        <v>71.86</v>
      </c>
      <c r="H51" s="74">
        <v>65.3</v>
      </c>
      <c r="I51" s="74">
        <v>83.8</v>
      </c>
      <c r="J51" s="74">
        <v>43.39</v>
      </c>
      <c r="K51" s="74">
        <v>64.569999999999993</v>
      </c>
      <c r="L51" s="74">
        <v>66.650000000000006</v>
      </c>
      <c r="M51" s="74">
        <v>98.23</v>
      </c>
      <c r="N51" s="74">
        <v>56.4</v>
      </c>
      <c r="O51" s="57"/>
      <c r="P51" s="57"/>
      <c r="Q51" s="57"/>
      <c r="R51" s="57"/>
      <c r="S51" s="57"/>
      <c r="T51" s="74">
        <v>89.97</v>
      </c>
      <c r="U51" s="114">
        <v>1.46E-2</v>
      </c>
    </row>
    <row r="52" spans="1:21" x14ac:dyDescent="0.35">
      <c r="A52" s="73" t="s">
        <v>1263</v>
      </c>
      <c r="B52" s="57"/>
      <c r="C52" s="57"/>
      <c r="D52" s="74"/>
      <c r="E52" s="74">
        <v>66.14</v>
      </c>
      <c r="F52" s="74">
        <v>95.97</v>
      </c>
      <c r="G52" s="74">
        <v>71.97</v>
      </c>
      <c r="H52" s="74">
        <v>65.14</v>
      </c>
      <c r="I52" s="74">
        <v>82.78</v>
      </c>
      <c r="J52" s="74">
        <v>43.42</v>
      </c>
      <c r="K52" s="74">
        <v>65.010000000000005</v>
      </c>
      <c r="L52" s="74">
        <v>68.48</v>
      </c>
      <c r="M52" s="74">
        <v>100.69</v>
      </c>
      <c r="N52" s="74">
        <v>55.57</v>
      </c>
      <c r="O52" s="57"/>
      <c r="P52" s="57"/>
      <c r="Q52" s="57"/>
      <c r="R52" s="57"/>
      <c r="S52" s="57"/>
      <c r="T52" s="74">
        <v>139.54</v>
      </c>
      <c r="U52" s="114"/>
    </row>
    <row r="53" spans="1:21" x14ac:dyDescent="0.35">
      <c r="A53" s="73" t="s">
        <v>1264</v>
      </c>
      <c r="B53" s="57"/>
      <c r="C53" s="57"/>
      <c r="D53" s="74"/>
      <c r="E53" s="74">
        <v>67.87</v>
      </c>
      <c r="F53" s="74">
        <v>108.98</v>
      </c>
      <c r="G53" s="74">
        <v>73.14</v>
      </c>
      <c r="H53" s="74">
        <v>66.56</v>
      </c>
      <c r="I53" s="74">
        <v>85.34</v>
      </c>
      <c r="J53" s="74">
        <v>43.96</v>
      </c>
      <c r="K53" s="74">
        <v>66.72</v>
      </c>
      <c r="L53" s="74">
        <v>70.11</v>
      </c>
      <c r="M53" s="74">
        <v>101.32</v>
      </c>
      <c r="N53" s="74">
        <v>55.87</v>
      </c>
      <c r="O53" s="57"/>
      <c r="P53" s="57"/>
      <c r="Q53" s="57"/>
      <c r="R53" s="57"/>
      <c r="S53" s="57"/>
      <c r="T53" s="74">
        <v>257.95</v>
      </c>
      <c r="U53" s="114"/>
    </row>
    <row r="54" spans="1:21" x14ac:dyDescent="0.35">
      <c r="A54" s="73" t="s">
        <v>208</v>
      </c>
      <c r="B54" s="57"/>
      <c r="C54" s="57"/>
      <c r="D54" s="74"/>
      <c r="E54" s="74">
        <v>68.930000000000007</v>
      </c>
      <c r="F54" s="74">
        <v>115.73</v>
      </c>
      <c r="G54" s="74">
        <v>72.64</v>
      </c>
      <c r="H54" s="74">
        <v>67.33</v>
      </c>
      <c r="I54" s="74">
        <v>88.05</v>
      </c>
      <c r="J54" s="74">
        <v>43.5</v>
      </c>
      <c r="K54" s="74">
        <v>67.349999999999994</v>
      </c>
      <c r="L54" s="74">
        <v>71.02</v>
      </c>
      <c r="M54" s="74">
        <v>102.48</v>
      </c>
      <c r="N54" s="74">
        <v>55.61</v>
      </c>
      <c r="O54" s="57"/>
      <c r="P54" s="57"/>
      <c r="Q54" s="57"/>
      <c r="R54" s="57"/>
      <c r="S54" s="57"/>
      <c r="T54" s="74">
        <v>114.27</v>
      </c>
      <c r="U54" s="114">
        <v>1.2E-2</v>
      </c>
    </row>
    <row r="55" spans="1:21" x14ac:dyDescent="0.35">
      <c r="A55" s="73" t="s">
        <v>209</v>
      </c>
      <c r="B55" s="57"/>
      <c r="C55" s="57"/>
      <c r="D55" s="74"/>
      <c r="E55" s="74">
        <v>70.19</v>
      </c>
      <c r="F55" s="74">
        <v>120.75</v>
      </c>
      <c r="G55" s="74">
        <v>74.28</v>
      </c>
      <c r="H55" s="74">
        <v>67.67</v>
      </c>
      <c r="I55" s="74">
        <v>91.27</v>
      </c>
      <c r="J55" s="74">
        <v>43.61</v>
      </c>
      <c r="K55" s="74">
        <v>68.13</v>
      </c>
      <c r="L55" s="74">
        <v>71.849999999999994</v>
      </c>
      <c r="M55" s="74">
        <v>104.23</v>
      </c>
      <c r="N55" s="74">
        <v>56.28</v>
      </c>
      <c r="O55" s="57"/>
      <c r="P55" s="57"/>
      <c r="Q55" s="57"/>
      <c r="R55" s="57"/>
      <c r="S55" s="57"/>
      <c r="T55" s="74">
        <v>109.22</v>
      </c>
      <c r="U55" s="114">
        <v>1.2500000000000001E-2</v>
      </c>
    </row>
    <row r="56" spans="1:21" x14ac:dyDescent="0.35">
      <c r="A56" s="73" t="s">
        <v>210</v>
      </c>
      <c r="B56" s="57"/>
      <c r="C56" s="57"/>
      <c r="D56" s="74"/>
      <c r="E56" s="74">
        <v>71.63</v>
      </c>
      <c r="F56" s="74">
        <v>124.91</v>
      </c>
      <c r="G56" s="74">
        <v>75.28</v>
      </c>
      <c r="H56" s="74">
        <v>68.239999999999995</v>
      </c>
      <c r="I56" s="74">
        <v>94.02</v>
      </c>
      <c r="J56" s="74">
        <v>44.5</v>
      </c>
      <c r="K56" s="74">
        <v>68.989999999999995</v>
      </c>
      <c r="L56" s="74">
        <v>73.02</v>
      </c>
      <c r="M56" s="74">
        <v>107.09</v>
      </c>
      <c r="N56" s="74">
        <v>56.77</v>
      </c>
      <c r="O56" s="57"/>
      <c r="P56" s="57"/>
      <c r="Q56" s="57"/>
      <c r="R56" s="57"/>
      <c r="S56" s="57"/>
      <c r="T56" s="74">
        <v>100.57</v>
      </c>
      <c r="U56" s="114">
        <v>1.23E-2</v>
      </c>
    </row>
    <row r="57" spans="1:21" x14ac:dyDescent="0.35">
      <c r="A57" s="73" t="s">
        <v>211</v>
      </c>
      <c r="B57" s="57"/>
      <c r="C57" s="57"/>
      <c r="D57" s="74"/>
      <c r="E57" s="74">
        <v>72.709999999999994</v>
      </c>
      <c r="F57" s="74">
        <v>127.67</v>
      </c>
      <c r="G57" s="74">
        <v>75.5</v>
      </c>
      <c r="H57" s="74">
        <v>67.84</v>
      </c>
      <c r="I57" s="74">
        <v>96.95</v>
      </c>
      <c r="J57" s="74">
        <v>44.44</v>
      </c>
      <c r="K57" s="74">
        <v>69.05</v>
      </c>
      <c r="L57" s="74">
        <v>73.42</v>
      </c>
      <c r="M57" s="74">
        <v>111.56</v>
      </c>
      <c r="N57" s="74">
        <v>57.68</v>
      </c>
      <c r="O57" s="57"/>
      <c r="P57" s="57"/>
      <c r="Q57" s="57"/>
      <c r="R57" s="57"/>
      <c r="S57" s="57"/>
      <c r="T57" s="74">
        <v>144.41999999999999</v>
      </c>
      <c r="U57" s="114">
        <v>1.0800000000000001E-2</v>
      </c>
    </row>
    <row r="58" spans="1:21" x14ac:dyDescent="0.35">
      <c r="A58" s="73" t="s">
        <v>212</v>
      </c>
      <c r="B58" s="57"/>
      <c r="C58" s="57"/>
      <c r="D58" s="74"/>
      <c r="E58" s="74">
        <v>74.45</v>
      </c>
      <c r="F58" s="74">
        <v>129.26</v>
      </c>
      <c r="G58" s="74">
        <v>76.150000000000006</v>
      </c>
      <c r="H58" s="74">
        <v>67.48</v>
      </c>
      <c r="I58" s="74">
        <v>98.56</v>
      </c>
      <c r="J58" s="74">
        <v>45.6</v>
      </c>
      <c r="K58" s="74">
        <v>70.16</v>
      </c>
      <c r="L58" s="74">
        <v>73.62</v>
      </c>
      <c r="M58" s="74">
        <v>121.77</v>
      </c>
      <c r="N58" s="74">
        <v>59.83</v>
      </c>
      <c r="O58" s="57"/>
      <c r="P58" s="57"/>
      <c r="Q58" s="57"/>
      <c r="R58" s="57"/>
      <c r="S58" s="57"/>
      <c r="T58" s="74">
        <v>159.87</v>
      </c>
      <c r="U58" s="114">
        <v>9.5999999999999992E-3</v>
      </c>
    </row>
    <row r="59" spans="1:21" x14ac:dyDescent="0.35">
      <c r="A59" s="73" t="s">
        <v>1265</v>
      </c>
      <c r="B59" s="57"/>
      <c r="C59" s="57"/>
      <c r="D59" s="74"/>
      <c r="E59" s="74">
        <v>75.3</v>
      </c>
      <c r="F59" s="74">
        <v>121.79</v>
      </c>
      <c r="G59" s="74">
        <v>75.77</v>
      </c>
      <c r="H59" s="74">
        <v>67.22</v>
      </c>
      <c r="I59" s="74">
        <v>99.51</v>
      </c>
      <c r="J59" s="74">
        <v>45.59</v>
      </c>
      <c r="K59" s="74">
        <v>70.25</v>
      </c>
      <c r="L59" s="74">
        <v>73.73</v>
      </c>
      <c r="M59" s="74">
        <v>131.55000000000001</v>
      </c>
      <c r="N59" s="74">
        <v>59.52</v>
      </c>
      <c r="O59" s="57"/>
      <c r="P59" s="57"/>
      <c r="Q59" s="57"/>
      <c r="R59" s="57"/>
      <c r="S59" s="57"/>
      <c r="T59" s="74">
        <v>241.69</v>
      </c>
      <c r="U59" s="114"/>
    </row>
    <row r="60" spans="1:21" x14ac:dyDescent="0.35">
      <c r="A60" s="73" t="s">
        <v>1266</v>
      </c>
      <c r="B60" s="57"/>
      <c r="C60" s="57"/>
      <c r="D60" s="74"/>
      <c r="E60" s="74">
        <v>73.87</v>
      </c>
      <c r="F60" s="74">
        <v>108.13</v>
      </c>
      <c r="G60" s="74">
        <v>74.64</v>
      </c>
      <c r="H60" s="74">
        <v>65.78</v>
      </c>
      <c r="I60" s="74">
        <v>97.86</v>
      </c>
      <c r="J60" s="74">
        <v>44.6</v>
      </c>
      <c r="K60" s="74">
        <v>68.3</v>
      </c>
      <c r="L60" s="74">
        <v>71.56</v>
      </c>
      <c r="M60" s="74">
        <v>133.94999999999999</v>
      </c>
      <c r="N60" s="74">
        <v>59.2</v>
      </c>
      <c r="O60" s="57"/>
      <c r="P60" s="57"/>
      <c r="Q60" s="57"/>
      <c r="R60" s="57"/>
      <c r="S60" s="57"/>
      <c r="T60" s="74">
        <v>306.05</v>
      </c>
      <c r="U60" s="114"/>
    </row>
    <row r="61" spans="1:21" x14ac:dyDescent="0.35">
      <c r="A61" s="73" t="s">
        <v>213</v>
      </c>
      <c r="B61" s="57"/>
      <c r="C61" s="57"/>
      <c r="D61" s="74"/>
      <c r="E61" s="74">
        <v>72.459999999999994</v>
      </c>
      <c r="F61" s="74">
        <v>100.2</v>
      </c>
      <c r="G61" s="74">
        <v>73.709999999999994</v>
      </c>
      <c r="H61" s="74">
        <v>64.88</v>
      </c>
      <c r="I61" s="74">
        <v>95.19</v>
      </c>
      <c r="J61" s="74">
        <v>44.84</v>
      </c>
      <c r="K61" s="74">
        <v>67.23</v>
      </c>
      <c r="L61" s="74">
        <v>70.510000000000005</v>
      </c>
      <c r="M61" s="74">
        <v>131.66</v>
      </c>
      <c r="N61" s="74">
        <v>58.64</v>
      </c>
      <c r="O61" s="57"/>
      <c r="P61" s="57"/>
      <c r="Q61" s="57"/>
      <c r="R61" s="57"/>
      <c r="S61" s="57"/>
      <c r="T61" s="74">
        <v>106.46</v>
      </c>
      <c r="U61" s="114">
        <v>3.6900000000000002E-2</v>
      </c>
    </row>
    <row r="62" spans="1:21" x14ac:dyDescent="0.35">
      <c r="A62" s="73" t="s">
        <v>214</v>
      </c>
      <c r="B62" s="57"/>
      <c r="C62" s="57"/>
      <c r="D62" s="74"/>
      <c r="E62" s="74">
        <v>71.069999999999993</v>
      </c>
      <c r="F62" s="74">
        <v>94.5</v>
      </c>
      <c r="G62" s="74">
        <v>72.98</v>
      </c>
      <c r="H62" s="74">
        <v>64.55</v>
      </c>
      <c r="I62" s="74">
        <v>91.93</v>
      </c>
      <c r="J62" s="74">
        <v>45.43</v>
      </c>
      <c r="K62" s="74">
        <v>66.12</v>
      </c>
      <c r="L62" s="74">
        <v>69.75</v>
      </c>
      <c r="M62" s="74">
        <v>128.41</v>
      </c>
      <c r="N62" s="74">
        <v>57.46</v>
      </c>
      <c r="O62" s="57"/>
      <c r="P62" s="57"/>
      <c r="Q62" s="57"/>
      <c r="R62" s="57"/>
      <c r="S62" s="57"/>
      <c r="T62" s="74">
        <v>215.2</v>
      </c>
      <c r="U62" s="114">
        <v>4.9099999999999998E-2</v>
      </c>
    </row>
    <row r="63" spans="1:21" x14ac:dyDescent="0.35">
      <c r="A63" s="73" t="s">
        <v>215</v>
      </c>
      <c r="B63" s="57"/>
      <c r="C63" s="57"/>
      <c r="D63" s="74"/>
      <c r="E63" s="74">
        <v>69.73</v>
      </c>
      <c r="F63" s="74">
        <v>90.12</v>
      </c>
      <c r="G63" s="74">
        <v>73.02</v>
      </c>
      <c r="H63" s="74">
        <v>64.08</v>
      </c>
      <c r="I63" s="74">
        <v>89.04</v>
      </c>
      <c r="J63" s="74">
        <v>45.13</v>
      </c>
      <c r="K63" s="74">
        <v>65.489999999999995</v>
      </c>
      <c r="L63" s="74">
        <v>69.08</v>
      </c>
      <c r="M63" s="74">
        <v>124.3</v>
      </c>
      <c r="N63" s="74">
        <v>57.46</v>
      </c>
      <c r="O63" s="57"/>
      <c r="P63" s="57"/>
      <c r="Q63" s="57"/>
      <c r="R63" s="57"/>
      <c r="S63" s="57"/>
      <c r="T63" s="74">
        <v>172.32</v>
      </c>
      <c r="U63" s="114">
        <v>5.91E-2</v>
      </c>
    </row>
    <row r="64" spans="1:21" x14ac:dyDescent="0.35">
      <c r="A64" s="73" t="s">
        <v>216</v>
      </c>
      <c r="B64" s="57"/>
      <c r="C64" s="57"/>
      <c r="D64" s="74"/>
      <c r="E64" s="74">
        <v>68.709999999999994</v>
      </c>
      <c r="F64" s="74">
        <v>86.14</v>
      </c>
      <c r="G64" s="74">
        <v>73.45</v>
      </c>
      <c r="H64" s="74">
        <v>63.79</v>
      </c>
      <c r="I64" s="74">
        <v>86.12</v>
      </c>
      <c r="J64" s="74">
        <v>45.62</v>
      </c>
      <c r="K64" s="74">
        <v>65.650000000000006</v>
      </c>
      <c r="L64" s="74">
        <v>69.489999999999995</v>
      </c>
      <c r="M64" s="74">
        <v>119.6</v>
      </c>
      <c r="N64" s="74">
        <v>57.61</v>
      </c>
      <c r="O64" s="57"/>
      <c r="P64" s="57"/>
      <c r="Q64" s="57"/>
      <c r="R64" s="57"/>
      <c r="S64" s="57"/>
      <c r="T64" s="74">
        <v>203.89</v>
      </c>
      <c r="U64" s="114">
        <v>8.0100000000000005E-2</v>
      </c>
    </row>
    <row r="65" spans="1:21" x14ac:dyDescent="0.35">
      <c r="A65" s="73" t="s">
        <v>217</v>
      </c>
      <c r="B65" s="57"/>
      <c r="C65" s="57"/>
      <c r="D65" s="74"/>
      <c r="E65" s="74">
        <v>67.489999999999995</v>
      </c>
      <c r="F65" s="74">
        <v>85.01</v>
      </c>
      <c r="G65" s="74">
        <v>75.05</v>
      </c>
      <c r="H65" s="74">
        <v>63.93</v>
      </c>
      <c r="I65" s="74">
        <v>84.77</v>
      </c>
      <c r="J65" s="74">
        <v>47.97</v>
      </c>
      <c r="K65" s="74">
        <v>64.58</v>
      </c>
      <c r="L65" s="74">
        <v>69.73</v>
      </c>
      <c r="M65" s="74">
        <v>107.62</v>
      </c>
      <c r="N65" s="74">
        <v>57.56</v>
      </c>
      <c r="O65" s="57"/>
      <c r="P65" s="57"/>
      <c r="Q65" s="57"/>
      <c r="R65" s="57"/>
      <c r="S65" s="57"/>
      <c r="T65" s="74">
        <v>264.52</v>
      </c>
      <c r="U65" s="114">
        <v>0.1196</v>
      </c>
    </row>
    <row r="66" spans="1:21" x14ac:dyDescent="0.35">
      <c r="A66" s="73" t="s">
        <v>1267</v>
      </c>
      <c r="B66" s="57"/>
      <c r="C66" s="57"/>
      <c r="D66" s="74"/>
      <c r="E66" s="74">
        <v>66.709999999999994</v>
      </c>
      <c r="F66" s="74">
        <v>83.93</v>
      </c>
      <c r="G66" s="74">
        <v>76.98</v>
      </c>
      <c r="H66" s="74">
        <v>64.84</v>
      </c>
      <c r="I66" s="74">
        <v>84.92</v>
      </c>
      <c r="J66" s="74">
        <v>49.33</v>
      </c>
      <c r="K66" s="74">
        <v>65.55</v>
      </c>
      <c r="L66" s="74">
        <v>68.39</v>
      </c>
      <c r="M66" s="74">
        <v>94.65</v>
      </c>
      <c r="N66" s="74">
        <v>59.71</v>
      </c>
      <c r="O66" s="57"/>
      <c r="P66" s="57"/>
      <c r="Q66" s="57"/>
      <c r="R66" s="57"/>
      <c r="S66" s="57"/>
      <c r="T66" s="74">
        <v>418.38</v>
      </c>
      <c r="U66" s="114"/>
    </row>
    <row r="67" spans="1:21" x14ac:dyDescent="0.35">
      <c r="A67" s="73" t="s">
        <v>1268</v>
      </c>
      <c r="B67" s="57">
        <v>111</v>
      </c>
      <c r="C67" s="57">
        <v>108</v>
      </c>
      <c r="D67" s="74"/>
      <c r="E67" s="74">
        <v>67.09</v>
      </c>
      <c r="F67" s="74">
        <v>86.11</v>
      </c>
      <c r="G67" s="74">
        <v>78.11</v>
      </c>
      <c r="H67" s="74">
        <v>65.67</v>
      </c>
      <c r="I67" s="74">
        <v>85.45</v>
      </c>
      <c r="J67" s="74">
        <v>51.01</v>
      </c>
      <c r="K67" s="74">
        <v>67.23</v>
      </c>
      <c r="L67" s="74">
        <v>69.180000000000007</v>
      </c>
      <c r="M67" s="74">
        <v>88.97</v>
      </c>
      <c r="N67" s="74">
        <v>60.85</v>
      </c>
      <c r="O67" s="57">
        <v>103</v>
      </c>
      <c r="P67" s="57">
        <v>95</v>
      </c>
      <c r="Q67" s="57">
        <v>103</v>
      </c>
      <c r="R67" s="57">
        <v>102</v>
      </c>
      <c r="S67" s="57"/>
      <c r="T67" s="74">
        <v>227.94</v>
      </c>
      <c r="U67" s="114"/>
    </row>
    <row r="68" spans="1:21" x14ac:dyDescent="0.35">
      <c r="A68" s="73" t="s">
        <v>218</v>
      </c>
      <c r="B68" s="57">
        <v>106</v>
      </c>
      <c r="C68" s="57">
        <v>103</v>
      </c>
      <c r="D68" s="74"/>
      <c r="E68" s="74">
        <v>67.55</v>
      </c>
      <c r="F68" s="74">
        <v>87.18</v>
      </c>
      <c r="G68" s="74">
        <v>79.430000000000007</v>
      </c>
      <c r="H68" s="74">
        <v>66.400000000000006</v>
      </c>
      <c r="I68" s="74">
        <v>85.66</v>
      </c>
      <c r="J68" s="74">
        <v>52.32</v>
      </c>
      <c r="K68" s="74">
        <v>67.94</v>
      </c>
      <c r="L68" s="74">
        <v>69.19</v>
      </c>
      <c r="M68" s="74">
        <v>87.65</v>
      </c>
      <c r="N68" s="74">
        <v>62.58</v>
      </c>
      <c r="O68" s="57">
        <v>102</v>
      </c>
      <c r="P68" s="57">
        <v>95</v>
      </c>
      <c r="Q68" s="57">
        <v>93</v>
      </c>
      <c r="R68" s="57">
        <v>97</v>
      </c>
      <c r="S68" s="57"/>
      <c r="T68" s="74">
        <v>177.12</v>
      </c>
      <c r="U68" s="114">
        <v>0.1502</v>
      </c>
    </row>
    <row r="69" spans="1:21" x14ac:dyDescent="0.35">
      <c r="A69" s="73" t="s">
        <v>219</v>
      </c>
      <c r="B69" s="57">
        <v>105</v>
      </c>
      <c r="C69" s="57">
        <v>102</v>
      </c>
      <c r="D69" s="74"/>
      <c r="E69" s="74">
        <v>67.89</v>
      </c>
      <c r="F69" s="74">
        <v>86.44</v>
      </c>
      <c r="G69" s="74">
        <v>80.22</v>
      </c>
      <c r="H69" s="74">
        <v>67.02</v>
      </c>
      <c r="I69" s="74">
        <v>85.96</v>
      </c>
      <c r="J69" s="74">
        <v>52.66</v>
      </c>
      <c r="K69" s="74">
        <v>68.349999999999994</v>
      </c>
      <c r="L69" s="74">
        <v>69.63</v>
      </c>
      <c r="M69" s="74">
        <v>87.24</v>
      </c>
      <c r="N69" s="74">
        <v>64.59</v>
      </c>
      <c r="O69" s="57">
        <v>101</v>
      </c>
      <c r="P69" s="57">
        <v>95</v>
      </c>
      <c r="Q69" s="57">
        <v>94</v>
      </c>
      <c r="R69" s="57">
        <v>96</v>
      </c>
      <c r="S69" s="57"/>
      <c r="T69" s="74">
        <v>218.04</v>
      </c>
      <c r="U69" s="114">
        <v>0.16500000000000001</v>
      </c>
    </row>
    <row r="70" spans="1:21" x14ac:dyDescent="0.35">
      <c r="A70" s="73" t="s">
        <v>220</v>
      </c>
      <c r="B70" s="57">
        <v>104</v>
      </c>
      <c r="C70" s="57">
        <v>103</v>
      </c>
      <c r="D70" s="74"/>
      <c r="E70" s="74">
        <v>68.239999999999995</v>
      </c>
      <c r="F70" s="74">
        <v>86.05</v>
      </c>
      <c r="G70" s="74">
        <v>79.900000000000006</v>
      </c>
      <c r="H70" s="74">
        <v>67.63</v>
      </c>
      <c r="I70" s="74">
        <v>86.22</v>
      </c>
      <c r="J70" s="74">
        <v>53.89</v>
      </c>
      <c r="K70" s="74">
        <v>68.2</v>
      </c>
      <c r="L70" s="74">
        <v>69.650000000000006</v>
      </c>
      <c r="M70" s="74">
        <v>87.93</v>
      </c>
      <c r="N70" s="74">
        <v>65.25</v>
      </c>
      <c r="O70" s="57">
        <v>101</v>
      </c>
      <c r="P70" s="57">
        <v>96</v>
      </c>
      <c r="Q70" s="57">
        <v>93</v>
      </c>
      <c r="R70" s="57">
        <v>97</v>
      </c>
      <c r="S70" s="57"/>
      <c r="T70" s="74">
        <v>258.77999999999997</v>
      </c>
      <c r="U70" s="114">
        <v>0.17599999999999999</v>
      </c>
    </row>
    <row r="71" spans="1:21" x14ac:dyDescent="0.35">
      <c r="A71" s="73" t="s">
        <v>221</v>
      </c>
      <c r="B71" s="57">
        <v>103</v>
      </c>
      <c r="C71" s="57">
        <v>102</v>
      </c>
      <c r="D71" s="74"/>
      <c r="E71" s="74">
        <v>68.28</v>
      </c>
      <c r="F71" s="74">
        <v>86.22</v>
      </c>
      <c r="G71" s="74">
        <v>79.33</v>
      </c>
      <c r="H71" s="74">
        <v>68.27</v>
      </c>
      <c r="I71" s="74">
        <v>86.23</v>
      </c>
      <c r="J71" s="74">
        <v>53.6</v>
      </c>
      <c r="K71" s="74">
        <v>68.22</v>
      </c>
      <c r="L71" s="74">
        <v>69.8</v>
      </c>
      <c r="M71" s="74">
        <v>87.5</v>
      </c>
      <c r="N71" s="74">
        <v>65.33</v>
      </c>
      <c r="O71" s="57">
        <v>100</v>
      </c>
      <c r="P71" s="57">
        <v>96</v>
      </c>
      <c r="Q71" s="57">
        <v>90</v>
      </c>
      <c r="R71" s="57">
        <v>92</v>
      </c>
      <c r="S71" s="57"/>
      <c r="T71" s="74">
        <v>182.37</v>
      </c>
      <c r="U71" s="114">
        <v>0.19350000000000001</v>
      </c>
    </row>
    <row r="72" spans="1:21" x14ac:dyDescent="0.35">
      <c r="A72" s="73" t="s">
        <v>222</v>
      </c>
      <c r="B72" s="57">
        <v>103</v>
      </c>
      <c r="C72" s="57">
        <v>102</v>
      </c>
      <c r="D72" s="74"/>
      <c r="E72" s="74">
        <v>67.849999999999994</v>
      </c>
      <c r="F72" s="74">
        <v>85.44</v>
      </c>
      <c r="G72" s="74">
        <v>79.38</v>
      </c>
      <c r="H72" s="74">
        <v>68.84</v>
      </c>
      <c r="I72" s="74">
        <v>86.06</v>
      </c>
      <c r="J72" s="74">
        <v>51.32</v>
      </c>
      <c r="K72" s="74">
        <v>67.81</v>
      </c>
      <c r="L72" s="74">
        <v>69.03</v>
      </c>
      <c r="M72" s="74">
        <v>86.94</v>
      </c>
      <c r="N72" s="74">
        <v>65.86</v>
      </c>
      <c r="O72" s="57">
        <v>102</v>
      </c>
      <c r="P72" s="57">
        <v>99</v>
      </c>
      <c r="Q72" s="57">
        <v>90</v>
      </c>
      <c r="R72" s="57">
        <v>96</v>
      </c>
      <c r="S72" s="57"/>
      <c r="T72" s="74">
        <v>227.94</v>
      </c>
      <c r="U72" s="114">
        <v>0.22320000000000001</v>
      </c>
    </row>
    <row r="73" spans="1:21" x14ac:dyDescent="0.35">
      <c r="A73" s="73" t="s">
        <v>1269</v>
      </c>
      <c r="B73" s="57">
        <v>109</v>
      </c>
      <c r="C73" s="57">
        <v>108</v>
      </c>
      <c r="D73" s="74"/>
      <c r="E73" s="74">
        <v>67.12</v>
      </c>
      <c r="F73" s="74">
        <v>84.97</v>
      </c>
      <c r="G73" s="74">
        <v>78.37</v>
      </c>
      <c r="H73" s="74">
        <v>68.97</v>
      </c>
      <c r="I73" s="74">
        <v>86.37</v>
      </c>
      <c r="J73" s="74">
        <v>49.86</v>
      </c>
      <c r="K73" s="74">
        <v>66.62</v>
      </c>
      <c r="L73" s="74">
        <v>68.16</v>
      </c>
      <c r="M73" s="74">
        <v>84.68</v>
      </c>
      <c r="N73" s="74">
        <v>64.63</v>
      </c>
      <c r="O73" s="57">
        <v>101</v>
      </c>
      <c r="P73" s="57">
        <v>100</v>
      </c>
      <c r="Q73" s="57">
        <v>91</v>
      </c>
      <c r="R73" s="57">
        <v>93</v>
      </c>
      <c r="S73" s="57"/>
      <c r="T73" s="74">
        <v>183.83</v>
      </c>
      <c r="U73" s="114"/>
    </row>
    <row r="74" spans="1:21" x14ac:dyDescent="0.35">
      <c r="A74" s="73" t="s">
        <v>1270</v>
      </c>
      <c r="B74" s="57">
        <v>113</v>
      </c>
      <c r="C74" s="57">
        <v>112</v>
      </c>
      <c r="D74" s="74"/>
      <c r="E74" s="74">
        <v>66.38</v>
      </c>
      <c r="F74" s="74">
        <v>83.22</v>
      </c>
      <c r="G74" s="74">
        <v>77.819999999999993</v>
      </c>
      <c r="H74" s="74">
        <v>69.25</v>
      </c>
      <c r="I74" s="74">
        <v>86.09</v>
      </c>
      <c r="J74" s="74">
        <v>48.07</v>
      </c>
      <c r="K74" s="74">
        <v>65.62</v>
      </c>
      <c r="L74" s="74">
        <v>67.36</v>
      </c>
      <c r="M74" s="74">
        <v>82.89</v>
      </c>
      <c r="N74" s="74">
        <v>64.2</v>
      </c>
      <c r="O74" s="57">
        <v>105</v>
      </c>
      <c r="P74" s="57">
        <v>99</v>
      </c>
      <c r="Q74" s="57">
        <v>85</v>
      </c>
      <c r="R74" s="57">
        <v>95</v>
      </c>
      <c r="S74" s="57"/>
      <c r="T74" s="74">
        <v>420.99</v>
      </c>
      <c r="U74" s="114"/>
    </row>
    <row r="75" spans="1:21" x14ac:dyDescent="0.35">
      <c r="A75" s="73" t="s">
        <v>223</v>
      </c>
      <c r="B75" s="57">
        <v>107</v>
      </c>
      <c r="C75" s="57">
        <v>104</v>
      </c>
      <c r="D75" s="74"/>
      <c r="E75" s="74">
        <v>65.77</v>
      </c>
      <c r="F75" s="74">
        <v>81.86</v>
      </c>
      <c r="G75" s="74">
        <v>77.599999999999994</v>
      </c>
      <c r="H75" s="74">
        <v>69.569999999999993</v>
      </c>
      <c r="I75" s="74">
        <v>85.65</v>
      </c>
      <c r="J75" s="74">
        <v>46.38</v>
      </c>
      <c r="K75" s="74">
        <v>65.28</v>
      </c>
      <c r="L75" s="74">
        <v>66.400000000000006</v>
      </c>
      <c r="M75" s="74">
        <v>81.23</v>
      </c>
      <c r="N75" s="74">
        <v>64</v>
      </c>
      <c r="O75" s="57">
        <v>101</v>
      </c>
      <c r="P75" s="57">
        <v>98</v>
      </c>
      <c r="Q75" s="57">
        <v>88</v>
      </c>
      <c r="R75" s="57">
        <v>95</v>
      </c>
      <c r="S75" s="57">
        <v>101</v>
      </c>
      <c r="T75" s="74">
        <v>361.41</v>
      </c>
      <c r="U75" s="114">
        <v>0.30109999999999998</v>
      </c>
    </row>
    <row r="76" spans="1:21" x14ac:dyDescent="0.35">
      <c r="A76" s="73" t="s">
        <v>224</v>
      </c>
      <c r="B76" s="57">
        <v>105</v>
      </c>
      <c r="C76" s="57">
        <v>103</v>
      </c>
      <c r="D76" s="74"/>
      <c r="E76" s="74">
        <v>65.33</v>
      </c>
      <c r="F76" s="74">
        <v>81.37</v>
      </c>
      <c r="G76" s="74">
        <v>76.44</v>
      </c>
      <c r="H76" s="74">
        <v>70.239999999999995</v>
      </c>
      <c r="I76" s="74">
        <v>84.92</v>
      </c>
      <c r="J76" s="74">
        <v>46.43</v>
      </c>
      <c r="K76" s="74">
        <v>65.14</v>
      </c>
      <c r="L76" s="74">
        <v>65.48</v>
      </c>
      <c r="M76" s="74">
        <v>78.89</v>
      </c>
      <c r="N76" s="74">
        <v>62.74</v>
      </c>
      <c r="O76" s="57">
        <v>99</v>
      </c>
      <c r="P76" s="57">
        <v>97</v>
      </c>
      <c r="Q76" s="57">
        <v>86</v>
      </c>
      <c r="R76" s="57">
        <v>97</v>
      </c>
      <c r="S76" s="57">
        <v>102</v>
      </c>
      <c r="T76" s="74">
        <v>379.75</v>
      </c>
      <c r="U76" s="114">
        <v>0.3508</v>
      </c>
    </row>
    <row r="77" spans="1:21" x14ac:dyDescent="0.35">
      <c r="A77" s="73" t="s">
        <v>225</v>
      </c>
      <c r="B77" s="57">
        <v>104</v>
      </c>
      <c r="C77" s="57">
        <v>103</v>
      </c>
      <c r="D77" s="74"/>
      <c r="E77" s="74">
        <v>64.61</v>
      </c>
      <c r="F77" s="74">
        <v>79.23</v>
      </c>
      <c r="G77" s="74">
        <v>76.53</v>
      </c>
      <c r="H77" s="74">
        <v>71.290000000000006</v>
      </c>
      <c r="I77" s="74">
        <v>84.29</v>
      </c>
      <c r="J77" s="74">
        <v>45.13</v>
      </c>
      <c r="K77" s="74">
        <v>64.55</v>
      </c>
      <c r="L77" s="74">
        <v>64.44</v>
      </c>
      <c r="M77" s="74">
        <v>75.69</v>
      </c>
      <c r="N77" s="74">
        <v>62.42</v>
      </c>
      <c r="O77" s="57">
        <v>99</v>
      </c>
      <c r="P77" s="57">
        <v>94</v>
      </c>
      <c r="Q77" s="57">
        <v>84</v>
      </c>
      <c r="R77" s="57">
        <v>93</v>
      </c>
      <c r="S77" s="57">
        <v>98</v>
      </c>
      <c r="T77" s="74">
        <v>280.61</v>
      </c>
      <c r="U77" s="114">
        <v>0.38490000000000002</v>
      </c>
    </row>
    <row r="78" spans="1:21" x14ac:dyDescent="0.35">
      <c r="A78" s="73" t="s">
        <v>226</v>
      </c>
      <c r="B78" s="57">
        <v>102</v>
      </c>
      <c r="C78" s="57">
        <v>102</v>
      </c>
      <c r="D78" s="74"/>
      <c r="E78" s="74">
        <v>63.7</v>
      </c>
      <c r="F78" s="74">
        <v>76.2</v>
      </c>
      <c r="G78" s="74">
        <v>76.47</v>
      </c>
      <c r="H78" s="74">
        <v>73.5</v>
      </c>
      <c r="I78" s="74">
        <v>82.61</v>
      </c>
      <c r="J78" s="74">
        <v>44.88</v>
      </c>
      <c r="K78" s="74">
        <v>63.05</v>
      </c>
      <c r="L78" s="74">
        <v>62.3</v>
      </c>
      <c r="M78" s="74">
        <v>72.680000000000007</v>
      </c>
      <c r="N78" s="74">
        <v>61.88</v>
      </c>
      <c r="O78" s="57">
        <v>98</v>
      </c>
      <c r="P78" s="57">
        <v>92</v>
      </c>
      <c r="Q78" s="57">
        <v>78</v>
      </c>
      <c r="R78" s="57">
        <v>92</v>
      </c>
      <c r="S78" s="57">
        <v>98</v>
      </c>
      <c r="T78" s="74">
        <v>304.01</v>
      </c>
      <c r="U78" s="114">
        <v>0.4496</v>
      </c>
    </row>
    <row r="79" spans="1:21" x14ac:dyDescent="0.35">
      <c r="A79" s="73" t="s">
        <v>227</v>
      </c>
      <c r="B79" s="57">
        <v>100</v>
      </c>
      <c r="C79" s="57">
        <v>102</v>
      </c>
      <c r="D79" s="74"/>
      <c r="E79" s="74">
        <v>62.87</v>
      </c>
      <c r="F79" s="74">
        <v>71.42</v>
      </c>
      <c r="G79" s="74">
        <v>75.47</v>
      </c>
      <c r="H79" s="74">
        <v>77.08</v>
      </c>
      <c r="I79" s="74">
        <v>79.67</v>
      </c>
      <c r="J79" s="74">
        <v>44.12</v>
      </c>
      <c r="K79" s="74">
        <v>62.3</v>
      </c>
      <c r="L79" s="74">
        <v>61.19</v>
      </c>
      <c r="M79" s="74">
        <v>69.95</v>
      </c>
      <c r="N79" s="74">
        <v>60.88</v>
      </c>
      <c r="O79" s="57">
        <v>98</v>
      </c>
      <c r="P79" s="57">
        <v>90</v>
      </c>
      <c r="Q79" s="57">
        <v>71</v>
      </c>
      <c r="R79" s="57">
        <v>88</v>
      </c>
      <c r="S79" s="57">
        <v>94</v>
      </c>
      <c r="T79" s="74">
        <v>468.32</v>
      </c>
      <c r="U79" s="114">
        <v>0.45839999999999997</v>
      </c>
    </row>
    <row r="80" spans="1:21" x14ac:dyDescent="0.35">
      <c r="A80" s="73" t="s">
        <v>1271</v>
      </c>
      <c r="B80" s="57">
        <v>102</v>
      </c>
      <c r="C80" s="57">
        <v>108</v>
      </c>
      <c r="D80" s="74"/>
      <c r="E80" s="74">
        <v>61.48</v>
      </c>
      <c r="F80" s="74">
        <v>65.569999999999993</v>
      </c>
      <c r="G80" s="74">
        <v>74.89</v>
      </c>
      <c r="H80" s="74">
        <v>80.03</v>
      </c>
      <c r="I80" s="74">
        <v>74.16</v>
      </c>
      <c r="J80" s="74">
        <v>43.41</v>
      </c>
      <c r="K80" s="74">
        <v>60.64</v>
      </c>
      <c r="L80" s="74">
        <v>59.39</v>
      </c>
      <c r="M80" s="74">
        <v>68.849999999999994</v>
      </c>
      <c r="N80" s="74">
        <v>61.17</v>
      </c>
      <c r="O80" s="57">
        <v>93</v>
      </c>
      <c r="P80" s="57">
        <v>88</v>
      </c>
      <c r="Q80" s="57">
        <v>60</v>
      </c>
      <c r="R80" s="57">
        <v>84</v>
      </c>
      <c r="S80" s="57">
        <v>85</v>
      </c>
      <c r="T80" s="74">
        <v>371.33</v>
      </c>
      <c r="U80" s="114"/>
    </row>
    <row r="81" spans="1:21" x14ac:dyDescent="0.35">
      <c r="A81" s="73" t="s">
        <v>1272</v>
      </c>
      <c r="B81" s="57">
        <v>105</v>
      </c>
      <c r="C81" s="57">
        <v>112</v>
      </c>
      <c r="D81" s="74"/>
      <c r="E81" s="74">
        <v>59.49</v>
      </c>
      <c r="F81" s="74">
        <v>56.82</v>
      </c>
      <c r="G81" s="74">
        <v>74.56</v>
      </c>
      <c r="H81" s="74">
        <v>81.349999999999994</v>
      </c>
      <c r="I81" s="74">
        <v>68.47</v>
      </c>
      <c r="J81" s="74">
        <v>42.68</v>
      </c>
      <c r="K81" s="74">
        <v>58.9</v>
      </c>
      <c r="L81" s="74">
        <v>57.02</v>
      </c>
      <c r="M81" s="74">
        <v>66.34</v>
      </c>
      <c r="N81" s="74">
        <v>61.25</v>
      </c>
      <c r="O81" s="57">
        <v>94</v>
      </c>
      <c r="P81" s="57">
        <v>85</v>
      </c>
      <c r="Q81" s="57">
        <v>52</v>
      </c>
      <c r="R81" s="57">
        <v>75</v>
      </c>
      <c r="S81" s="57">
        <v>85</v>
      </c>
      <c r="T81" s="74">
        <v>811.82</v>
      </c>
      <c r="U81" s="114"/>
    </row>
    <row r="82" spans="1:21" x14ac:dyDescent="0.35">
      <c r="A82" s="73" t="s">
        <v>228</v>
      </c>
      <c r="B82" s="57">
        <v>103</v>
      </c>
      <c r="C82" s="57">
        <v>104</v>
      </c>
      <c r="D82" s="74"/>
      <c r="E82" s="74">
        <v>58.31</v>
      </c>
      <c r="F82" s="74">
        <v>50.93</v>
      </c>
      <c r="G82" s="74">
        <v>72.489999999999995</v>
      </c>
      <c r="H82" s="74">
        <v>84.21</v>
      </c>
      <c r="I82" s="74">
        <v>64.87</v>
      </c>
      <c r="J82" s="74">
        <v>41.14</v>
      </c>
      <c r="K82" s="74">
        <v>57.32</v>
      </c>
      <c r="L82" s="74">
        <v>56.56</v>
      </c>
      <c r="M82" s="74">
        <v>64.8</v>
      </c>
      <c r="N82" s="74">
        <v>59.91</v>
      </c>
      <c r="O82" s="57">
        <v>96</v>
      </c>
      <c r="P82" s="57">
        <v>81</v>
      </c>
      <c r="Q82" s="57">
        <v>58</v>
      </c>
      <c r="R82" s="57">
        <v>79</v>
      </c>
      <c r="S82" s="57">
        <v>88</v>
      </c>
      <c r="T82" s="74">
        <v>509.77</v>
      </c>
      <c r="U82" s="114">
        <v>0.50319999999999998</v>
      </c>
    </row>
    <row r="83" spans="1:21" x14ac:dyDescent="0.35">
      <c r="A83" s="73" t="s">
        <v>229</v>
      </c>
      <c r="B83" s="57">
        <v>95</v>
      </c>
      <c r="C83" s="57">
        <v>103</v>
      </c>
      <c r="D83" s="74"/>
      <c r="E83" s="74">
        <v>56.69</v>
      </c>
      <c r="F83" s="74">
        <v>45.16</v>
      </c>
      <c r="G83" s="74">
        <v>70.45</v>
      </c>
      <c r="H83" s="74">
        <v>86.55</v>
      </c>
      <c r="I83" s="74">
        <v>60.49</v>
      </c>
      <c r="J83" s="74">
        <v>38.32</v>
      </c>
      <c r="K83" s="74">
        <v>55.87</v>
      </c>
      <c r="L83" s="74">
        <v>54.1</v>
      </c>
      <c r="M83" s="74">
        <v>64.05</v>
      </c>
      <c r="N83" s="74">
        <v>59.75</v>
      </c>
      <c r="O83" s="57">
        <v>86</v>
      </c>
      <c r="P83" s="57">
        <v>75</v>
      </c>
      <c r="Q83" s="57">
        <v>42</v>
      </c>
      <c r="R83" s="57">
        <v>70</v>
      </c>
      <c r="S83" s="57">
        <v>77</v>
      </c>
      <c r="T83" s="74">
        <v>555.80999999999995</v>
      </c>
      <c r="U83" s="114">
        <v>0.52490000000000003</v>
      </c>
    </row>
    <row r="84" spans="1:21" x14ac:dyDescent="0.35">
      <c r="A84" s="73" t="s">
        <v>230</v>
      </c>
      <c r="B84" s="57">
        <v>90</v>
      </c>
      <c r="C84" s="57">
        <v>100</v>
      </c>
      <c r="D84" s="74"/>
      <c r="E84" s="74">
        <v>54.97</v>
      </c>
      <c r="F84" s="74">
        <v>39.950000000000003</v>
      </c>
      <c r="G84" s="74">
        <v>67.28</v>
      </c>
      <c r="H84" s="74">
        <v>88.97</v>
      </c>
      <c r="I84" s="74">
        <v>54.83</v>
      </c>
      <c r="J84" s="74">
        <v>36.909999999999997</v>
      </c>
      <c r="K84" s="74">
        <v>54.46</v>
      </c>
      <c r="L84" s="74">
        <v>51.62</v>
      </c>
      <c r="M84" s="74">
        <v>62.96</v>
      </c>
      <c r="N84" s="74">
        <v>59.64</v>
      </c>
      <c r="O84" s="57">
        <v>80</v>
      </c>
      <c r="P84" s="57">
        <v>68</v>
      </c>
      <c r="Q84" s="57">
        <v>34</v>
      </c>
      <c r="R84" s="57">
        <v>66</v>
      </c>
      <c r="S84" s="57">
        <v>62</v>
      </c>
      <c r="T84" s="74">
        <v>647.12</v>
      </c>
      <c r="U84" s="114">
        <v>0.55920000000000003</v>
      </c>
    </row>
    <row r="85" spans="1:21" x14ac:dyDescent="0.35">
      <c r="A85" s="73" t="s">
        <v>231</v>
      </c>
      <c r="B85" s="57">
        <v>88</v>
      </c>
      <c r="C85" s="57">
        <v>100</v>
      </c>
      <c r="D85" s="74"/>
      <c r="E85" s="74">
        <v>53.23</v>
      </c>
      <c r="F85" s="74">
        <v>35.18</v>
      </c>
      <c r="G85" s="74">
        <v>63.29</v>
      </c>
      <c r="H85" s="74">
        <v>90.36</v>
      </c>
      <c r="I85" s="74">
        <v>48.98</v>
      </c>
      <c r="J85" s="74">
        <v>35.97</v>
      </c>
      <c r="K85" s="74">
        <v>53.45</v>
      </c>
      <c r="L85" s="74">
        <v>49.7</v>
      </c>
      <c r="M85" s="74">
        <v>61.25</v>
      </c>
      <c r="N85" s="74">
        <v>60.22</v>
      </c>
      <c r="O85" s="57">
        <v>79</v>
      </c>
      <c r="P85" s="57">
        <v>62</v>
      </c>
      <c r="Q85" s="57">
        <v>28</v>
      </c>
      <c r="R85" s="57">
        <v>59</v>
      </c>
      <c r="S85" s="57">
        <v>58</v>
      </c>
      <c r="T85" s="74">
        <v>738.09</v>
      </c>
      <c r="U85" s="114">
        <v>0.57879999999999998</v>
      </c>
    </row>
    <row r="86" spans="1:21" x14ac:dyDescent="0.35">
      <c r="A86" s="73" t="s">
        <v>232</v>
      </c>
      <c r="B86" s="57">
        <v>85</v>
      </c>
      <c r="C86" s="57">
        <v>98</v>
      </c>
      <c r="D86" s="74"/>
      <c r="E86" s="74">
        <v>49.17</v>
      </c>
      <c r="F86" s="74">
        <v>30.32</v>
      </c>
      <c r="G86" s="74">
        <v>57.07</v>
      </c>
      <c r="H86" s="74">
        <v>87.39</v>
      </c>
      <c r="I86" s="74">
        <v>40.21</v>
      </c>
      <c r="J86" s="74">
        <v>34.58</v>
      </c>
      <c r="K86" s="74">
        <v>50.76</v>
      </c>
      <c r="L86" s="74">
        <v>45.25</v>
      </c>
      <c r="M86" s="74">
        <v>55.36</v>
      </c>
      <c r="N86" s="74">
        <v>60.17</v>
      </c>
      <c r="O86" s="57">
        <v>78</v>
      </c>
      <c r="P86" s="57">
        <v>55</v>
      </c>
      <c r="Q86" s="57">
        <v>23</v>
      </c>
      <c r="R86" s="57">
        <v>52</v>
      </c>
      <c r="S86" s="57">
        <v>53</v>
      </c>
      <c r="T86" s="74">
        <v>888.43</v>
      </c>
      <c r="U86" s="114">
        <v>0.57410000000000005</v>
      </c>
    </row>
    <row r="87" spans="1:21" x14ac:dyDescent="0.35">
      <c r="A87" s="73" t="s">
        <v>1273</v>
      </c>
      <c r="B87" s="57">
        <v>79</v>
      </c>
      <c r="C87" s="57">
        <v>102</v>
      </c>
      <c r="D87" s="74"/>
      <c r="E87" s="74">
        <v>44.65</v>
      </c>
      <c r="F87" s="74">
        <v>24.36</v>
      </c>
      <c r="G87" s="74">
        <v>52.5</v>
      </c>
      <c r="H87" s="74">
        <v>84.46</v>
      </c>
      <c r="I87" s="74">
        <v>29.79</v>
      </c>
      <c r="J87" s="74">
        <v>33.25</v>
      </c>
      <c r="K87" s="74">
        <v>47.72</v>
      </c>
      <c r="L87" s="74">
        <v>41.33</v>
      </c>
      <c r="M87" s="74">
        <v>48.18</v>
      </c>
      <c r="N87" s="74">
        <v>58.74</v>
      </c>
      <c r="O87" s="57">
        <v>70</v>
      </c>
      <c r="P87" s="57">
        <v>49</v>
      </c>
      <c r="Q87" s="57">
        <v>12</v>
      </c>
      <c r="R87" s="57">
        <v>40</v>
      </c>
      <c r="S87" s="57">
        <v>40</v>
      </c>
      <c r="T87" s="74">
        <v>726.57</v>
      </c>
      <c r="U87" s="114"/>
    </row>
    <row r="88" spans="1:21" x14ac:dyDescent="0.35">
      <c r="A88" s="73" t="s">
        <v>1274</v>
      </c>
      <c r="B88" s="57">
        <v>73</v>
      </c>
      <c r="C88" s="57">
        <v>101</v>
      </c>
      <c r="D88" s="74"/>
      <c r="E88" s="74">
        <v>41.49</v>
      </c>
      <c r="F88" s="74">
        <v>22.39</v>
      </c>
      <c r="G88" s="74">
        <v>49.82</v>
      </c>
      <c r="H88" s="74">
        <v>81.53</v>
      </c>
      <c r="I88" s="74">
        <v>23.93</v>
      </c>
      <c r="J88" s="74">
        <v>32.06</v>
      </c>
      <c r="K88" s="74">
        <v>45.79</v>
      </c>
      <c r="L88" s="74">
        <v>37.64</v>
      </c>
      <c r="M88" s="74">
        <v>41.76</v>
      </c>
      <c r="N88" s="74">
        <v>58.2</v>
      </c>
      <c r="O88" s="57">
        <v>66</v>
      </c>
      <c r="P88" s="57">
        <v>47</v>
      </c>
      <c r="Q88" s="57">
        <v>11</v>
      </c>
      <c r="R88" s="57">
        <v>32</v>
      </c>
      <c r="S88" s="57">
        <v>35</v>
      </c>
      <c r="T88" s="74">
        <v>1000.67</v>
      </c>
      <c r="U88" s="114"/>
    </row>
    <row r="89" spans="1:21" x14ac:dyDescent="0.35">
      <c r="A89" s="73" t="s">
        <v>233</v>
      </c>
      <c r="B89" s="57">
        <v>77</v>
      </c>
      <c r="C89" s="57">
        <v>97</v>
      </c>
      <c r="D89" s="74"/>
      <c r="E89" s="74">
        <v>38.72</v>
      </c>
      <c r="F89" s="74">
        <v>21.53</v>
      </c>
      <c r="G89" s="74">
        <v>45.17</v>
      </c>
      <c r="H89" s="74">
        <v>77.81</v>
      </c>
      <c r="I89" s="74">
        <v>20.39</v>
      </c>
      <c r="J89" s="74">
        <v>31.23</v>
      </c>
      <c r="K89" s="74">
        <v>43.95</v>
      </c>
      <c r="L89" s="74">
        <v>33.51</v>
      </c>
      <c r="M89" s="74">
        <v>36.5</v>
      </c>
      <c r="N89" s="74">
        <v>58.32</v>
      </c>
      <c r="O89" s="57">
        <v>64</v>
      </c>
      <c r="P89" s="57">
        <v>40</v>
      </c>
      <c r="Q89" s="57">
        <v>14</v>
      </c>
      <c r="R89" s="57">
        <v>31</v>
      </c>
      <c r="S89" s="57">
        <v>27</v>
      </c>
      <c r="T89" s="74">
        <v>1025.8699999999999</v>
      </c>
      <c r="U89" s="114">
        <v>0.59050000000000002</v>
      </c>
    </row>
    <row r="90" spans="1:21" x14ac:dyDescent="0.35">
      <c r="A90" s="73" t="s">
        <v>234</v>
      </c>
      <c r="B90" s="57">
        <v>56</v>
      </c>
      <c r="C90" s="57">
        <v>84</v>
      </c>
      <c r="D90" s="74"/>
      <c r="E90" s="74">
        <v>36.15</v>
      </c>
      <c r="F90" s="74">
        <v>20.420000000000002</v>
      </c>
      <c r="G90" s="74">
        <v>40.020000000000003</v>
      </c>
      <c r="H90" s="74">
        <v>74.55</v>
      </c>
      <c r="I90" s="74">
        <v>17.28</v>
      </c>
      <c r="J90" s="74">
        <v>30.89</v>
      </c>
      <c r="K90" s="74">
        <v>41.78</v>
      </c>
      <c r="L90" s="74">
        <v>30.42</v>
      </c>
      <c r="M90" s="74">
        <v>31.7</v>
      </c>
      <c r="N90" s="74">
        <v>56.42</v>
      </c>
      <c r="O90" s="57">
        <v>44</v>
      </c>
      <c r="P90" s="57">
        <v>36</v>
      </c>
      <c r="Q90" s="57">
        <v>9</v>
      </c>
      <c r="R90" s="57">
        <v>22</v>
      </c>
      <c r="S90" s="57">
        <v>17</v>
      </c>
      <c r="T90" s="74">
        <v>1045.3499999999999</v>
      </c>
      <c r="U90" s="114">
        <v>0.59089999999999998</v>
      </c>
    </row>
    <row r="91" spans="1:21" x14ac:dyDescent="0.35">
      <c r="A91" s="73" t="s">
        <v>235</v>
      </c>
      <c r="B91" s="57">
        <v>47</v>
      </c>
      <c r="C91" s="57">
        <v>77</v>
      </c>
      <c r="D91" s="74"/>
      <c r="E91" s="74">
        <v>33.590000000000003</v>
      </c>
      <c r="F91" s="74">
        <v>19.39</v>
      </c>
      <c r="G91" s="74">
        <v>35.090000000000003</v>
      </c>
      <c r="H91" s="74">
        <v>70</v>
      </c>
      <c r="I91" s="74">
        <v>14.67</v>
      </c>
      <c r="J91" s="74">
        <v>30.9</v>
      </c>
      <c r="K91" s="74">
        <v>40.119999999999997</v>
      </c>
      <c r="L91" s="74">
        <v>27.49</v>
      </c>
      <c r="M91" s="74">
        <v>26.39</v>
      </c>
      <c r="N91" s="74">
        <v>54.05</v>
      </c>
      <c r="O91" s="57">
        <v>37</v>
      </c>
      <c r="P91" s="57">
        <v>30</v>
      </c>
      <c r="Q91" s="57">
        <v>7</v>
      </c>
      <c r="R91" s="57">
        <v>19</v>
      </c>
      <c r="S91" s="57">
        <v>14</v>
      </c>
      <c r="T91" s="74">
        <v>702.34</v>
      </c>
      <c r="U91" s="114">
        <v>0.58699999999999997</v>
      </c>
    </row>
    <row r="92" spans="1:21" x14ac:dyDescent="0.35">
      <c r="A92" s="73" t="s">
        <v>236</v>
      </c>
      <c r="B92" s="57">
        <v>43</v>
      </c>
      <c r="C92" s="57">
        <v>72</v>
      </c>
      <c r="D92" s="74"/>
      <c r="E92" s="74">
        <v>31.31</v>
      </c>
      <c r="F92" s="74">
        <v>18.77</v>
      </c>
      <c r="G92" s="74">
        <v>31.39</v>
      </c>
      <c r="H92" s="74">
        <v>66.62</v>
      </c>
      <c r="I92" s="74">
        <v>12.37</v>
      </c>
      <c r="J92" s="74">
        <v>30.8</v>
      </c>
      <c r="K92" s="74">
        <v>38.549999999999997</v>
      </c>
      <c r="L92" s="74">
        <v>24.05</v>
      </c>
      <c r="M92" s="74">
        <v>21.9</v>
      </c>
      <c r="N92" s="74">
        <v>50.7</v>
      </c>
      <c r="O92" s="57">
        <v>35</v>
      </c>
      <c r="P92" s="57">
        <v>26</v>
      </c>
      <c r="Q92" s="57">
        <v>6</v>
      </c>
      <c r="R92" s="57">
        <v>18</v>
      </c>
      <c r="S92" s="57">
        <v>13</v>
      </c>
      <c r="T92" s="74">
        <v>955.95</v>
      </c>
      <c r="U92" s="114">
        <v>0.5786</v>
      </c>
    </row>
    <row r="93" spans="1:21" x14ac:dyDescent="0.35">
      <c r="A93" s="73" t="s">
        <v>237</v>
      </c>
      <c r="B93" s="57">
        <v>42</v>
      </c>
      <c r="C93" s="57">
        <v>69</v>
      </c>
      <c r="D93" s="74"/>
      <c r="E93" s="74">
        <v>29.86</v>
      </c>
      <c r="F93" s="74">
        <v>18.04</v>
      </c>
      <c r="G93" s="74">
        <v>28.2</v>
      </c>
      <c r="H93" s="74">
        <v>65.42</v>
      </c>
      <c r="I93" s="74">
        <v>10.18</v>
      </c>
      <c r="J93" s="74">
        <v>30.84</v>
      </c>
      <c r="K93" s="74">
        <v>37.89</v>
      </c>
      <c r="L93" s="74">
        <v>21.56</v>
      </c>
      <c r="M93" s="74">
        <v>18.77</v>
      </c>
      <c r="N93" s="74">
        <v>48.31</v>
      </c>
      <c r="O93" s="57">
        <v>35</v>
      </c>
      <c r="P93" s="57">
        <v>20</v>
      </c>
      <c r="Q93" s="57">
        <v>5</v>
      </c>
      <c r="R93" s="57">
        <v>18</v>
      </c>
      <c r="S93" s="57">
        <v>14</v>
      </c>
      <c r="T93" s="74">
        <v>932.81</v>
      </c>
      <c r="U93" s="114">
        <v>0.58689999999999998</v>
      </c>
    </row>
    <row r="94" spans="1:21" x14ac:dyDescent="0.35">
      <c r="A94" s="73" t="s">
        <v>1275</v>
      </c>
      <c r="B94" s="57">
        <v>34</v>
      </c>
      <c r="C94" s="57">
        <v>71</v>
      </c>
      <c r="D94" s="74"/>
      <c r="E94" s="74">
        <v>28.33</v>
      </c>
      <c r="F94" s="74">
        <v>17.45</v>
      </c>
      <c r="G94" s="74">
        <v>25.27</v>
      </c>
      <c r="H94" s="74">
        <v>63.11</v>
      </c>
      <c r="I94" s="74">
        <v>8.8800000000000008</v>
      </c>
      <c r="J94" s="74">
        <v>31.27</v>
      </c>
      <c r="K94" s="74">
        <v>36.090000000000003</v>
      </c>
      <c r="L94" s="74">
        <v>19.48</v>
      </c>
      <c r="M94" s="74">
        <v>16.39</v>
      </c>
      <c r="N94" s="74">
        <v>44.57</v>
      </c>
      <c r="O94" s="57">
        <v>27</v>
      </c>
      <c r="P94" s="57">
        <v>19</v>
      </c>
      <c r="Q94" s="57">
        <v>4</v>
      </c>
      <c r="R94" s="57">
        <v>17</v>
      </c>
      <c r="S94" s="57">
        <v>12</v>
      </c>
      <c r="T94" s="74">
        <v>745.03</v>
      </c>
      <c r="U94" s="114"/>
    </row>
    <row r="95" spans="1:21" x14ac:dyDescent="0.35">
      <c r="A95" s="73" t="s">
        <v>1276</v>
      </c>
      <c r="B95" s="57">
        <v>29</v>
      </c>
      <c r="C95" s="57">
        <v>72</v>
      </c>
      <c r="D95" s="74"/>
      <c r="E95" s="74">
        <v>27.51</v>
      </c>
      <c r="F95" s="74">
        <v>17.27</v>
      </c>
      <c r="G95" s="74">
        <v>24.39</v>
      </c>
      <c r="H95" s="74">
        <v>61.87</v>
      </c>
      <c r="I95" s="74">
        <v>7.93</v>
      </c>
      <c r="J95" s="74">
        <v>32.35</v>
      </c>
      <c r="K95" s="74">
        <v>35.36</v>
      </c>
      <c r="L95" s="74">
        <v>17.96</v>
      </c>
      <c r="M95" s="74">
        <v>14.41</v>
      </c>
      <c r="N95" s="74">
        <v>42.75</v>
      </c>
      <c r="O95" s="57">
        <v>23</v>
      </c>
      <c r="P95" s="57">
        <v>18</v>
      </c>
      <c r="Q95" s="57">
        <v>4</v>
      </c>
      <c r="R95" s="57">
        <v>16</v>
      </c>
      <c r="S95" s="57">
        <v>13</v>
      </c>
      <c r="T95" s="74">
        <v>1324.5</v>
      </c>
      <c r="U95" s="114"/>
    </row>
    <row r="96" spans="1:21" x14ac:dyDescent="0.35">
      <c r="A96" s="73" t="s">
        <v>238</v>
      </c>
      <c r="B96" s="57">
        <v>41</v>
      </c>
      <c r="C96" s="57">
        <v>64</v>
      </c>
      <c r="D96" s="74"/>
      <c r="E96" s="74">
        <v>26.71</v>
      </c>
      <c r="F96" s="74">
        <v>17.14</v>
      </c>
      <c r="G96" s="74">
        <v>22.64</v>
      </c>
      <c r="H96" s="74">
        <v>60.98</v>
      </c>
      <c r="I96" s="74">
        <v>7.32</v>
      </c>
      <c r="J96" s="74">
        <v>32.65</v>
      </c>
      <c r="K96" s="74">
        <v>35.01</v>
      </c>
      <c r="L96" s="74">
        <v>16.22</v>
      </c>
      <c r="M96" s="74">
        <v>12.08</v>
      </c>
      <c r="N96" s="74">
        <v>39.96</v>
      </c>
      <c r="O96" s="57">
        <v>33</v>
      </c>
      <c r="P96" s="57">
        <v>17</v>
      </c>
      <c r="Q96" s="57">
        <v>5</v>
      </c>
      <c r="R96" s="57">
        <v>17</v>
      </c>
      <c r="S96" s="57">
        <v>12</v>
      </c>
      <c r="T96" s="74">
        <v>795.68</v>
      </c>
      <c r="U96" s="114">
        <v>0.58860000000000001</v>
      </c>
    </row>
    <row r="97" spans="1:21" x14ac:dyDescent="0.35">
      <c r="A97" s="73" t="s">
        <v>239</v>
      </c>
      <c r="B97" s="57">
        <v>40</v>
      </c>
      <c r="C97" s="57">
        <v>62</v>
      </c>
      <c r="D97" s="74"/>
      <c r="E97" s="74">
        <v>26.81</v>
      </c>
      <c r="F97" s="74">
        <v>17.59</v>
      </c>
      <c r="G97" s="74">
        <v>22.51</v>
      </c>
      <c r="H97" s="74">
        <v>61.06</v>
      </c>
      <c r="I97" s="74">
        <v>7.22</v>
      </c>
      <c r="J97" s="74">
        <v>34.6</v>
      </c>
      <c r="K97" s="74">
        <v>35.57</v>
      </c>
      <c r="L97" s="74">
        <v>15.33</v>
      </c>
      <c r="M97" s="74">
        <v>10.130000000000001</v>
      </c>
      <c r="N97" s="74">
        <v>39.94</v>
      </c>
      <c r="O97" s="57">
        <v>32</v>
      </c>
      <c r="P97" s="57">
        <v>16</v>
      </c>
      <c r="Q97" s="57">
        <v>5</v>
      </c>
      <c r="R97" s="57">
        <v>17</v>
      </c>
      <c r="S97" s="57">
        <v>12</v>
      </c>
      <c r="T97" s="74">
        <v>554.38</v>
      </c>
      <c r="U97" s="114">
        <v>0.59</v>
      </c>
    </row>
    <row r="98" spans="1:21" x14ac:dyDescent="0.35">
      <c r="A98" s="73" t="s">
        <v>240</v>
      </c>
      <c r="B98" s="57">
        <v>39</v>
      </c>
      <c r="C98" s="57">
        <v>61</v>
      </c>
      <c r="D98" s="74"/>
      <c r="E98" s="74">
        <v>27.23</v>
      </c>
      <c r="F98" s="74">
        <v>18.63</v>
      </c>
      <c r="G98" s="74">
        <v>22.73</v>
      </c>
      <c r="H98" s="74">
        <v>61.93</v>
      </c>
      <c r="I98" s="74">
        <v>7.26</v>
      </c>
      <c r="J98" s="74">
        <v>35.619999999999997</v>
      </c>
      <c r="K98" s="74">
        <v>36.380000000000003</v>
      </c>
      <c r="L98" s="74">
        <v>14.94</v>
      </c>
      <c r="M98" s="74">
        <v>9.57</v>
      </c>
      <c r="N98" s="74">
        <v>40.54</v>
      </c>
      <c r="O98" s="57">
        <v>32</v>
      </c>
      <c r="P98" s="57">
        <v>15</v>
      </c>
      <c r="Q98" s="57">
        <v>5</v>
      </c>
      <c r="R98" s="57">
        <v>16</v>
      </c>
      <c r="S98" s="57">
        <v>11</v>
      </c>
      <c r="T98" s="74">
        <v>776.85</v>
      </c>
      <c r="U98" s="114">
        <v>0.59340000000000004</v>
      </c>
    </row>
    <row r="99" spans="1:21" x14ac:dyDescent="0.35">
      <c r="A99" s="73" t="s">
        <v>241</v>
      </c>
      <c r="B99" s="57">
        <v>38</v>
      </c>
      <c r="C99" s="57">
        <v>60</v>
      </c>
      <c r="D99" s="74"/>
      <c r="E99" s="74">
        <v>27.24</v>
      </c>
      <c r="F99" s="74">
        <v>19.52</v>
      </c>
      <c r="G99" s="74">
        <v>22.06</v>
      </c>
      <c r="H99" s="74">
        <v>61.8</v>
      </c>
      <c r="I99" s="74">
        <v>7.25</v>
      </c>
      <c r="J99" s="74">
        <v>35.549999999999997</v>
      </c>
      <c r="K99" s="74">
        <v>37.090000000000003</v>
      </c>
      <c r="L99" s="74">
        <v>14.56</v>
      </c>
      <c r="M99" s="74">
        <v>8.77</v>
      </c>
      <c r="N99" s="74">
        <v>41.03</v>
      </c>
      <c r="O99" s="57">
        <v>32</v>
      </c>
      <c r="P99" s="57">
        <v>15</v>
      </c>
      <c r="Q99" s="57">
        <v>5</v>
      </c>
      <c r="R99" s="57">
        <v>16</v>
      </c>
      <c r="S99" s="57">
        <v>11</v>
      </c>
      <c r="T99" s="74">
        <v>894.01</v>
      </c>
      <c r="U99" s="114">
        <v>0.60009999999999997</v>
      </c>
    </row>
    <row r="100" spans="1:21" x14ac:dyDescent="0.35">
      <c r="A100" s="73" t="s">
        <v>242</v>
      </c>
      <c r="B100" s="57">
        <v>40</v>
      </c>
      <c r="C100" s="57">
        <v>60</v>
      </c>
      <c r="D100" s="74"/>
      <c r="E100" s="74">
        <v>27.19</v>
      </c>
      <c r="F100" s="74">
        <v>19.36</v>
      </c>
      <c r="G100" s="74">
        <v>22.03</v>
      </c>
      <c r="H100" s="74">
        <v>62.14</v>
      </c>
      <c r="I100" s="74">
        <v>7.3</v>
      </c>
      <c r="J100" s="74">
        <v>35.630000000000003</v>
      </c>
      <c r="K100" s="74">
        <v>37.01</v>
      </c>
      <c r="L100" s="74">
        <v>14.22</v>
      </c>
      <c r="M100" s="74">
        <v>7.99</v>
      </c>
      <c r="N100" s="74">
        <v>40.799999999999997</v>
      </c>
      <c r="O100" s="57">
        <v>34</v>
      </c>
      <c r="P100" s="57">
        <v>18</v>
      </c>
      <c r="Q100" s="57">
        <v>5</v>
      </c>
      <c r="R100" s="57">
        <v>16</v>
      </c>
      <c r="S100" s="57">
        <v>12</v>
      </c>
      <c r="T100" s="74">
        <v>836.99</v>
      </c>
      <c r="U100" s="114">
        <v>0.59899999999999998</v>
      </c>
    </row>
    <row r="101" spans="1:21" x14ac:dyDescent="0.35">
      <c r="A101" s="73" t="s">
        <v>1277</v>
      </c>
      <c r="B101" s="57">
        <v>35</v>
      </c>
      <c r="C101" s="57">
        <v>66</v>
      </c>
      <c r="D101" s="74"/>
      <c r="E101" s="74">
        <v>27.47</v>
      </c>
      <c r="F101" s="74">
        <v>19.62</v>
      </c>
      <c r="G101" s="74">
        <v>22.03</v>
      </c>
      <c r="H101" s="74">
        <v>63.25</v>
      </c>
      <c r="I101" s="74">
        <v>7.4</v>
      </c>
      <c r="J101" s="74">
        <v>35.92</v>
      </c>
      <c r="K101" s="74">
        <v>37.590000000000003</v>
      </c>
      <c r="L101" s="74">
        <v>14.24</v>
      </c>
      <c r="M101" s="74">
        <v>7.54</v>
      </c>
      <c r="N101" s="74">
        <v>40.78</v>
      </c>
      <c r="O101" s="57">
        <v>28</v>
      </c>
      <c r="P101" s="57">
        <v>18</v>
      </c>
      <c r="Q101" s="57">
        <v>4</v>
      </c>
      <c r="R101" s="57">
        <v>17</v>
      </c>
      <c r="S101" s="57">
        <v>11</v>
      </c>
      <c r="T101" s="74">
        <v>888.04</v>
      </c>
      <c r="U101" s="114"/>
    </row>
    <row r="102" spans="1:21" x14ac:dyDescent="0.35">
      <c r="A102" s="73" t="s">
        <v>1278</v>
      </c>
      <c r="B102" s="57">
        <v>31</v>
      </c>
      <c r="C102" s="57">
        <v>70</v>
      </c>
      <c r="D102" s="74"/>
      <c r="E102" s="74">
        <v>27.74</v>
      </c>
      <c r="F102" s="74">
        <v>19.760000000000002</v>
      </c>
      <c r="G102" s="74">
        <v>22.74</v>
      </c>
      <c r="H102" s="74">
        <v>63.84</v>
      </c>
      <c r="I102" s="74">
        <v>7.47</v>
      </c>
      <c r="J102" s="74">
        <v>36.450000000000003</v>
      </c>
      <c r="K102" s="74">
        <v>37.93</v>
      </c>
      <c r="L102" s="74">
        <v>14.43</v>
      </c>
      <c r="M102" s="74">
        <v>7.25</v>
      </c>
      <c r="N102" s="74">
        <v>41.16</v>
      </c>
      <c r="O102" s="57">
        <v>25</v>
      </c>
      <c r="P102" s="57">
        <v>18</v>
      </c>
      <c r="Q102" s="57">
        <v>4</v>
      </c>
      <c r="R102" s="57">
        <v>17</v>
      </c>
      <c r="S102" s="57">
        <v>12</v>
      </c>
      <c r="T102" s="74">
        <v>1183.6600000000001</v>
      </c>
      <c r="U102" s="114"/>
    </row>
    <row r="103" spans="1:21" x14ac:dyDescent="0.35">
      <c r="A103" s="73" t="s">
        <v>243</v>
      </c>
      <c r="B103" s="57">
        <v>42</v>
      </c>
      <c r="C103" s="57">
        <v>61</v>
      </c>
      <c r="D103" s="74"/>
      <c r="E103" s="74">
        <v>28.03</v>
      </c>
      <c r="F103" s="74">
        <v>19.559999999999999</v>
      </c>
      <c r="G103" s="74">
        <v>23.59</v>
      </c>
      <c r="H103" s="74">
        <v>64.61</v>
      </c>
      <c r="I103" s="74">
        <v>7.54</v>
      </c>
      <c r="J103" s="74">
        <v>36.97</v>
      </c>
      <c r="K103" s="74">
        <v>38.42</v>
      </c>
      <c r="L103" s="74">
        <v>14.59</v>
      </c>
      <c r="M103" s="74">
        <v>7.04</v>
      </c>
      <c r="N103" s="74">
        <v>41.45</v>
      </c>
      <c r="O103" s="57">
        <v>34</v>
      </c>
      <c r="P103" s="57">
        <v>17</v>
      </c>
      <c r="Q103" s="57">
        <v>5</v>
      </c>
      <c r="R103" s="57">
        <v>18</v>
      </c>
      <c r="S103" s="57">
        <v>11</v>
      </c>
      <c r="T103" s="74">
        <v>974.14</v>
      </c>
      <c r="U103" s="114">
        <v>0.59109999999999996</v>
      </c>
    </row>
    <row r="104" spans="1:21" x14ac:dyDescent="0.35">
      <c r="A104" s="73" t="s">
        <v>244</v>
      </c>
      <c r="B104" s="57">
        <v>41</v>
      </c>
      <c r="C104" s="57">
        <v>60</v>
      </c>
      <c r="D104" s="74"/>
      <c r="E104" s="74">
        <v>27.79</v>
      </c>
      <c r="F104" s="74">
        <v>19.309999999999999</v>
      </c>
      <c r="G104" s="74">
        <v>23.45</v>
      </c>
      <c r="H104" s="74">
        <v>65.2</v>
      </c>
      <c r="I104" s="74">
        <v>7.53</v>
      </c>
      <c r="J104" s="74">
        <v>35.04</v>
      </c>
      <c r="K104" s="74">
        <v>38.409999999999997</v>
      </c>
      <c r="L104" s="74">
        <v>14.57</v>
      </c>
      <c r="M104" s="74">
        <v>6.44</v>
      </c>
      <c r="N104" s="74">
        <v>41.78</v>
      </c>
      <c r="O104" s="57">
        <v>33</v>
      </c>
      <c r="P104" s="57">
        <v>16</v>
      </c>
      <c r="Q104" s="57">
        <v>5</v>
      </c>
      <c r="R104" s="57">
        <v>18</v>
      </c>
      <c r="S104" s="57">
        <v>11</v>
      </c>
      <c r="T104" s="74">
        <v>737.82</v>
      </c>
      <c r="U104" s="114">
        <v>0.58460000000000001</v>
      </c>
    </row>
    <row r="105" spans="1:21" x14ac:dyDescent="0.35">
      <c r="A105" s="73" t="s">
        <v>245</v>
      </c>
      <c r="B105" s="57">
        <v>42</v>
      </c>
      <c r="C105" s="57">
        <v>62</v>
      </c>
      <c r="D105" s="74"/>
      <c r="E105" s="74">
        <v>27.62</v>
      </c>
      <c r="F105" s="74">
        <v>18.84</v>
      </c>
      <c r="G105" s="74">
        <v>23.56</v>
      </c>
      <c r="H105" s="74">
        <v>66.459999999999994</v>
      </c>
      <c r="I105" s="74">
        <v>7.52</v>
      </c>
      <c r="J105" s="74">
        <v>32.97</v>
      </c>
      <c r="K105" s="74">
        <v>38.369999999999997</v>
      </c>
      <c r="L105" s="74">
        <v>14.57</v>
      </c>
      <c r="M105" s="74">
        <v>5.86</v>
      </c>
      <c r="N105" s="74">
        <v>41.24</v>
      </c>
      <c r="O105" s="57">
        <v>34</v>
      </c>
      <c r="P105" s="57">
        <v>14</v>
      </c>
      <c r="Q105" s="57">
        <v>4</v>
      </c>
      <c r="R105" s="57">
        <v>17</v>
      </c>
      <c r="S105" s="57">
        <v>10</v>
      </c>
      <c r="T105" s="74">
        <v>876.78</v>
      </c>
      <c r="U105" s="114">
        <v>0.58050000000000002</v>
      </c>
    </row>
    <row r="106" spans="1:21" x14ac:dyDescent="0.35">
      <c r="A106" s="73" t="s">
        <v>246</v>
      </c>
      <c r="B106" s="57">
        <v>43</v>
      </c>
      <c r="C106" s="57">
        <v>61</v>
      </c>
      <c r="D106" s="74"/>
      <c r="E106" s="74">
        <v>28.02</v>
      </c>
      <c r="F106" s="74">
        <v>18.239999999999998</v>
      </c>
      <c r="G106" s="74">
        <v>23.97</v>
      </c>
      <c r="H106" s="74">
        <v>68.86</v>
      </c>
      <c r="I106" s="74">
        <v>7.71</v>
      </c>
      <c r="J106" s="74">
        <v>32.39</v>
      </c>
      <c r="K106" s="74">
        <v>38.64</v>
      </c>
      <c r="L106" s="74">
        <v>14.79</v>
      </c>
      <c r="M106" s="74">
        <v>5.56</v>
      </c>
      <c r="N106" s="74">
        <v>42.1</v>
      </c>
      <c r="O106" s="57">
        <v>36</v>
      </c>
      <c r="P106" s="57">
        <v>13</v>
      </c>
      <c r="Q106" s="57">
        <v>4</v>
      </c>
      <c r="R106" s="57">
        <v>18</v>
      </c>
      <c r="S106" s="57">
        <v>12</v>
      </c>
      <c r="T106" s="74">
        <v>748.88</v>
      </c>
      <c r="U106" s="114">
        <v>0.57340000000000002</v>
      </c>
    </row>
    <row r="107" spans="1:21" x14ac:dyDescent="0.35">
      <c r="A107" s="73" t="s">
        <v>247</v>
      </c>
      <c r="B107" s="57">
        <v>27</v>
      </c>
      <c r="C107" s="57">
        <v>33</v>
      </c>
      <c r="D107" s="74"/>
      <c r="E107" s="74">
        <v>27.79</v>
      </c>
      <c r="F107" s="74">
        <v>18.16</v>
      </c>
      <c r="G107" s="74">
        <v>23.61</v>
      </c>
      <c r="H107" s="74">
        <v>69.63</v>
      </c>
      <c r="I107" s="74">
        <v>7.58</v>
      </c>
      <c r="J107" s="74">
        <v>30.43</v>
      </c>
      <c r="K107" s="74">
        <v>38.72</v>
      </c>
      <c r="L107" s="74">
        <v>14.75</v>
      </c>
      <c r="M107" s="74">
        <v>5.24</v>
      </c>
      <c r="N107" s="74">
        <v>41.85</v>
      </c>
      <c r="O107" s="57">
        <v>27</v>
      </c>
      <c r="P107" s="57">
        <v>11</v>
      </c>
      <c r="Q107" s="57">
        <v>4</v>
      </c>
      <c r="R107" s="57">
        <v>17</v>
      </c>
      <c r="S107" s="57">
        <v>12</v>
      </c>
      <c r="T107" s="74">
        <v>741.68</v>
      </c>
      <c r="U107" s="114">
        <v>0.55969999999999998</v>
      </c>
    </row>
    <row r="108" spans="1:21" x14ac:dyDescent="0.35">
      <c r="A108" s="73" t="s">
        <v>1279</v>
      </c>
      <c r="B108" s="57">
        <v>35</v>
      </c>
      <c r="C108" s="57">
        <v>55</v>
      </c>
      <c r="D108" s="74"/>
      <c r="E108" s="74">
        <v>27.62</v>
      </c>
      <c r="F108" s="74">
        <v>17.97</v>
      </c>
      <c r="G108" s="74">
        <v>23.81</v>
      </c>
      <c r="H108" s="74">
        <v>70.17</v>
      </c>
      <c r="I108" s="74">
        <v>7.39</v>
      </c>
      <c r="J108" s="74">
        <v>29.41</v>
      </c>
      <c r="K108" s="74">
        <v>38.450000000000003</v>
      </c>
      <c r="L108" s="74">
        <v>14.6</v>
      </c>
      <c r="M108" s="74">
        <v>4.92</v>
      </c>
      <c r="N108" s="74">
        <v>42.08</v>
      </c>
      <c r="O108" s="57">
        <v>29</v>
      </c>
      <c r="P108" s="57">
        <v>11</v>
      </c>
      <c r="Q108" s="57">
        <v>3</v>
      </c>
      <c r="R108" s="57">
        <v>16</v>
      </c>
      <c r="S108" s="57">
        <v>10</v>
      </c>
      <c r="T108" s="74">
        <v>830.75</v>
      </c>
      <c r="U108" s="114"/>
    </row>
    <row r="109" spans="1:21" x14ac:dyDescent="0.35">
      <c r="A109" s="73" t="s">
        <v>1280</v>
      </c>
      <c r="B109" s="57">
        <v>27</v>
      </c>
      <c r="C109" s="57">
        <v>50</v>
      </c>
      <c r="D109" s="74"/>
      <c r="E109" s="74">
        <v>26.78</v>
      </c>
      <c r="F109" s="74">
        <v>18.05</v>
      </c>
      <c r="G109" s="74">
        <v>22.78</v>
      </c>
      <c r="H109" s="74">
        <v>67.38</v>
      </c>
      <c r="I109" s="74">
        <v>7.31</v>
      </c>
      <c r="J109" s="74">
        <v>27.88</v>
      </c>
      <c r="K109" s="74">
        <v>37.93</v>
      </c>
      <c r="L109" s="74">
        <v>14.26</v>
      </c>
      <c r="M109" s="74">
        <v>4.74</v>
      </c>
      <c r="N109" s="74">
        <v>40.619999999999997</v>
      </c>
      <c r="O109" s="57">
        <v>22</v>
      </c>
      <c r="P109" s="57">
        <v>11</v>
      </c>
      <c r="Q109" s="57">
        <v>3</v>
      </c>
      <c r="R109" s="57">
        <v>14</v>
      </c>
      <c r="S109" s="57">
        <v>10</v>
      </c>
      <c r="T109" s="74">
        <v>1107.06</v>
      </c>
      <c r="U109" s="114"/>
    </row>
    <row r="110" spans="1:21" x14ac:dyDescent="0.35">
      <c r="A110" s="73" t="s">
        <v>248</v>
      </c>
      <c r="B110" s="57">
        <v>22</v>
      </c>
      <c r="C110" s="57">
        <v>25</v>
      </c>
      <c r="D110" s="74"/>
      <c r="E110" s="74">
        <v>25.94</v>
      </c>
      <c r="F110" s="74">
        <v>17.7</v>
      </c>
      <c r="G110" s="74">
        <v>21.16</v>
      </c>
      <c r="H110" s="74">
        <v>65.5</v>
      </c>
      <c r="I110" s="74">
        <v>7.35</v>
      </c>
      <c r="J110" s="74">
        <v>25.97</v>
      </c>
      <c r="K110" s="74">
        <v>37.25</v>
      </c>
      <c r="L110" s="74">
        <v>13.65</v>
      </c>
      <c r="M110" s="74">
        <v>4.58</v>
      </c>
      <c r="N110" s="74">
        <v>39.44</v>
      </c>
      <c r="O110" s="57">
        <v>23</v>
      </c>
      <c r="P110" s="57">
        <v>10</v>
      </c>
      <c r="Q110" s="57">
        <v>5</v>
      </c>
      <c r="R110" s="57">
        <v>18</v>
      </c>
      <c r="S110" s="57">
        <v>12</v>
      </c>
      <c r="T110" s="74">
        <v>1046.96</v>
      </c>
      <c r="U110" s="114">
        <v>0.54390000000000005</v>
      </c>
    </row>
    <row r="111" spans="1:21" x14ac:dyDescent="0.35">
      <c r="A111" s="73" t="s">
        <v>249</v>
      </c>
      <c r="B111" s="57">
        <v>44</v>
      </c>
      <c r="C111" s="57">
        <v>60</v>
      </c>
      <c r="D111" s="74"/>
      <c r="E111" s="74">
        <v>26.1</v>
      </c>
      <c r="F111" s="74">
        <v>17.25</v>
      </c>
      <c r="G111" s="74">
        <v>21.35</v>
      </c>
      <c r="H111" s="74">
        <v>65.17</v>
      </c>
      <c r="I111" s="74">
        <v>7.32</v>
      </c>
      <c r="J111" s="74">
        <v>26.59</v>
      </c>
      <c r="K111" s="74">
        <v>37.700000000000003</v>
      </c>
      <c r="L111" s="74">
        <v>13.98</v>
      </c>
      <c r="M111" s="74">
        <v>4.68</v>
      </c>
      <c r="N111" s="74">
        <v>39.76</v>
      </c>
      <c r="O111" s="57">
        <v>35</v>
      </c>
      <c r="P111" s="57">
        <v>10</v>
      </c>
      <c r="Q111" s="57">
        <v>4</v>
      </c>
      <c r="R111" s="57">
        <v>19</v>
      </c>
      <c r="S111" s="57">
        <v>12</v>
      </c>
      <c r="T111" s="74">
        <v>981.9</v>
      </c>
      <c r="U111" s="114">
        <v>0.52380000000000004</v>
      </c>
    </row>
    <row r="112" spans="1:21" x14ac:dyDescent="0.35">
      <c r="A112" s="73" t="s">
        <v>250</v>
      </c>
      <c r="B112" s="57">
        <v>44</v>
      </c>
      <c r="C112" s="57">
        <v>63</v>
      </c>
      <c r="D112" s="74"/>
      <c r="E112" s="74">
        <v>26.05</v>
      </c>
      <c r="F112" s="74">
        <v>16.600000000000001</v>
      </c>
      <c r="G112" s="74">
        <v>21.43</v>
      </c>
      <c r="H112" s="74">
        <v>64.349999999999994</v>
      </c>
      <c r="I112" s="74">
        <v>7.35</v>
      </c>
      <c r="J112" s="74">
        <v>27.2</v>
      </c>
      <c r="K112" s="74">
        <v>37.47</v>
      </c>
      <c r="L112" s="74">
        <v>13.98</v>
      </c>
      <c r="M112" s="74">
        <v>5.16</v>
      </c>
      <c r="N112" s="74">
        <v>40.119999999999997</v>
      </c>
      <c r="O112" s="57">
        <v>34</v>
      </c>
      <c r="P112" s="57">
        <v>10</v>
      </c>
      <c r="Q112" s="57">
        <v>4</v>
      </c>
      <c r="R112" s="57">
        <v>18</v>
      </c>
      <c r="S112" s="57">
        <v>10</v>
      </c>
      <c r="T112" s="74">
        <v>931.39</v>
      </c>
      <c r="U112" s="114">
        <v>0.51629999999999998</v>
      </c>
    </row>
    <row r="113" spans="1:21" x14ac:dyDescent="0.35">
      <c r="A113" s="73" t="s">
        <v>251</v>
      </c>
      <c r="B113" s="57">
        <v>42</v>
      </c>
      <c r="C113" s="57">
        <v>63</v>
      </c>
      <c r="D113" s="74"/>
      <c r="E113" s="74">
        <v>25.58</v>
      </c>
      <c r="F113" s="74">
        <v>16.34</v>
      </c>
      <c r="G113" s="74">
        <v>21.51</v>
      </c>
      <c r="H113" s="74">
        <v>62.19</v>
      </c>
      <c r="I113" s="74">
        <v>7.22</v>
      </c>
      <c r="J113" s="74">
        <v>27.24</v>
      </c>
      <c r="K113" s="74">
        <v>37.049999999999997</v>
      </c>
      <c r="L113" s="74">
        <v>13.85</v>
      </c>
      <c r="M113" s="74">
        <v>5.3</v>
      </c>
      <c r="N113" s="74">
        <v>39.46</v>
      </c>
      <c r="O113" s="57">
        <v>34</v>
      </c>
      <c r="P113" s="57">
        <v>10</v>
      </c>
      <c r="Q113" s="57">
        <v>4</v>
      </c>
      <c r="R113" s="57">
        <v>17</v>
      </c>
      <c r="S113" s="57">
        <v>11</v>
      </c>
      <c r="T113" s="74">
        <v>988.95</v>
      </c>
      <c r="U113" s="114">
        <v>0.4909</v>
      </c>
    </row>
    <row r="114" spans="1:21" x14ac:dyDescent="0.35">
      <c r="A114" s="73" t="s">
        <v>252</v>
      </c>
      <c r="B114" s="57">
        <v>43</v>
      </c>
      <c r="C114" s="57">
        <v>63</v>
      </c>
      <c r="D114" s="74"/>
      <c r="E114" s="74">
        <v>25.83</v>
      </c>
      <c r="F114" s="74">
        <v>16.190000000000001</v>
      </c>
      <c r="G114" s="74">
        <v>22.4</v>
      </c>
      <c r="H114" s="74">
        <v>61.46</v>
      </c>
      <c r="I114" s="74">
        <v>7.41</v>
      </c>
      <c r="J114" s="74">
        <v>29.12</v>
      </c>
      <c r="K114" s="74">
        <v>37.049999999999997</v>
      </c>
      <c r="L114" s="74">
        <v>14.03</v>
      </c>
      <c r="M114" s="74">
        <v>5.48</v>
      </c>
      <c r="N114" s="74">
        <v>40.28</v>
      </c>
      <c r="O114" s="57">
        <v>35</v>
      </c>
      <c r="P114" s="57">
        <v>11</v>
      </c>
      <c r="Q114" s="57">
        <v>5</v>
      </c>
      <c r="R114" s="57">
        <v>18</v>
      </c>
      <c r="S114" s="57">
        <v>11</v>
      </c>
      <c r="T114" s="74">
        <v>770.94</v>
      </c>
      <c r="U114" s="114">
        <v>0.46310000000000001</v>
      </c>
    </row>
    <row r="115" spans="1:21" x14ac:dyDescent="0.35">
      <c r="A115" s="73" t="s">
        <v>1281</v>
      </c>
      <c r="B115" s="57">
        <v>38</v>
      </c>
      <c r="C115" s="57">
        <v>71</v>
      </c>
      <c r="D115" s="74"/>
      <c r="E115" s="74">
        <v>25.88</v>
      </c>
      <c r="F115" s="74">
        <v>15.67</v>
      </c>
      <c r="G115" s="74">
        <v>22.57</v>
      </c>
      <c r="H115" s="74">
        <v>60.93</v>
      </c>
      <c r="I115" s="74">
        <v>7.66</v>
      </c>
      <c r="J115" s="74">
        <v>29.91</v>
      </c>
      <c r="K115" s="74">
        <v>36.96</v>
      </c>
      <c r="L115" s="74">
        <v>14.05</v>
      </c>
      <c r="M115" s="74">
        <v>5.54</v>
      </c>
      <c r="N115" s="74">
        <v>40.14</v>
      </c>
      <c r="O115" s="57">
        <v>31</v>
      </c>
      <c r="P115" s="57">
        <v>11</v>
      </c>
      <c r="Q115" s="57">
        <v>4</v>
      </c>
      <c r="R115" s="57">
        <v>16</v>
      </c>
      <c r="S115" s="57">
        <v>11</v>
      </c>
      <c r="T115" s="74">
        <v>871.78</v>
      </c>
      <c r="U115" s="114"/>
    </row>
    <row r="116" spans="1:21" x14ac:dyDescent="0.35">
      <c r="A116" s="73" t="s">
        <v>1282</v>
      </c>
      <c r="B116" s="57">
        <v>36</v>
      </c>
      <c r="C116" s="57">
        <v>73</v>
      </c>
      <c r="D116" s="74"/>
      <c r="E116" s="74">
        <v>26.45</v>
      </c>
      <c r="F116" s="74">
        <v>15.1</v>
      </c>
      <c r="G116" s="74">
        <v>22.98</v>
      </c>
      <c r="H116" s="74">
        <v>63.31</v>
      </c>
      <c r="I116" s="74">
        <v>7.76</v>
      </c>
      <c r="J116" s="74">
        <v>30.46</v>
      </c>
      <c r="K116" s="74">
        <v>37.4</v>
      </c>
      <c r="L116" s="74">
        <v>14.32</v>
      </c>
      <c r="M116" s="74">
        <v>5.43</v>
      </c>
      <c r="N116" s="74">
        <v>41.22</v>
      </c>
      <c r="O116" s="57">
        <v>29</v>
      </c>
      <c r="P116" s="57">
        <v>11</v>
      </c>
      <c r="Q116" s="57">
        <v>4</v>
      </c>
      <c r="R116" s="57">
        <v>11</v>
      </c>
      <c r="S116" s="57">
        <v>13</v>
      </c>
      <c r="T116" s="74">
        <v>1548.5</v>
      </c>
      <c r="U116" s="114"/>
    </row>
    <row r="117" spans="1:21" x14ac:dyDescent="0.35">
      <c r="A117" s="73" t="s">
        <v>253</v>
      </c>
      <c r="B117" s="57">
        <v>48</v>
      </c>
      <c r="C117" s="57">
        <v>65</v>
      </c>
      <c r="D117" s="74"/>
      <c r="E117" s="74">
        <v>27.18</v>
      </c>
      <c r="F117" s="74">
        <v>15.04</v>
      </c>
      <c r="G117" s="74">
        <v>24.02</v>
      </c>
      <c r="H117" s="74">
        <v>64.39</v>
      </c>
      <c r="I117" s="74">
        <v>7.73</v>
      </c>
      <c r="J117" s="74">
        <v>32.159999999999997</v>
      </c>
      <c r="K117" s="74">
        <v>38.32</v>
      </c>
      <c r="L117" s="74">
        <v>14.93</v>
      </c>
      <c r="M117" s="74">
        <v>5.45</v>
      </c>
      <c r="N117" s="74">
        <v>42.7</v>
      </c>
      <c r="O117" s="57">
        <v>38</v>
      </c>
      <c r="P117" s="57">
        <v>12</v>
      </c>
      <c r="Q117" s="57">
        <v>5</v>
      </c>
      <c r="R117" s="57"/>
      <c r="S117" s="57">
        <v>12</v>
      </c>
      <c r="T117" s="74">
        <v>1115.3900000000001</v>
      </c>
      <c r="U117" s="114">
        <v>0.44169999999999998</v>
      </c>
    </row>
    <row r="118" spans="1:21" x14ac:dyDescent="0.35">
      <c r="A118" s="73" t="s">
        <v>254</v>
      </c>
      <c r="B118" s="57">
        <v>47</v>
      </c>
      <c r="C118" s="57">
        <v>64</v>
      </c>
      <c r="D118" s="74"/>
      <c r="E118" s="74">
        <v>27.11</v>
      </c>
      <c r="F118" s="74">
        <v>14.91</v>
      </c>
      <c r="G118" s="74">
        <v>23.86</v>
      </c>
      <c r="H118" s="74">
        <v>63.95</v>
      </c>
      <c r="I118" s="74">
        <v>7.79</v>
      </c>
      <c r="J118" s="74">
        <v>32.64</v>
      </c>
      <c r="K118" s="74">
        <v>38.1</v>
      </c>
      <c r="L118" s="74">
        <v>14.87</v>
      </c>
      <c r="M118" s="74">
        <v>5.32</v>
      </c>
      <c r="N118" s="74">
        <v>43.27</v>
      </c>
      <c r="O118" s="57">
        <v>37</v>
      </c>
      <c r="P118" s="57">
        <v>12</v>
      </c>
      <c r="Q118" s="57">
        <v>5</v>
      </c>
      <c r="R118" s="57"/>
      <c r="S118" s="57">
        <v>11</v>
      </c>
      <c r="T118" s="74">
        <v>913.29</v>
      </c>
      <c r="U118" s="114">
        <v>0.4824</v>
      </c>
    </row>
    <row r="119" spans="1:21" x14ac:dyDescent="0.35">
      <c r="A119" s="73" t="s">
        <v>255</v>
      </c>
      <c r="B119" s="57">
        <v>47</v>
      </c>
      <c r="C119" s="57">
        <v>65</v>
      </c>
      <c r="D119" s="74"/>
      <c r="E119" s="74">
        <v>27.14</v>
      </c>
      <c r="F119" s="74">
        <v>14.83</v>
      </c>
      <c r="G119" s="74">
        <v>23.88</v>
      </c>
      <c r="H119" s="74">
        <v>63.61</v>
      </c>
      <c r="I119" s="74">
        <v>7.84</v>
      </c>
      <c r="J119" s="74">
        <v>32.369999999999997</v>
      </c>
      <c r="K119" s="74">
        <v>38.43</v>
      </c>
      <c r="L119" s="74">
        <v>15.07</v>
      </c>
      <c r="M119" s="74">
        <v>5</v>
      </c>
      <c r="N119" s="74">
        <v>44.3</v>
      </c>
      <c r="O119" s="57">
        <v>37</v>
      </c>
      <c r="P119" s="57">
        <v>11</v>
      </c>
      <c r="Q119" s="57">
        <v>5</v>
      </c>
      <c r="R119" s="57"/>
      <c r="S119" s="57">
        <v>11</v>
      </c>
      <c r="T119" s="74">
        <v>760.97</v>
      </c>
      <c r="U119" s="114">
        <v>0.45979999999999999</v>
      </c>
    </row>
    <row r="120" spans="1:21" x14ac:dyDescent="0.35">
      <c r="A120" s="73" t="s">
        <v>256</v>
      </c>
      <c r="B120" s="57">
        <v>46</v>
      </c>
      <c r="C120" s="57">
        <v>64</v>
      </c>
      <c r="D120" s="74"/>
      <c r="E120" s="74">
        <v>26.89</v>
      </c>
      <c r="F120" s="74">
        <v>14.26</v>
      </c>
      <c r="G120" s="74">
        <v>23.51</v>
      </c>
      <c r="H120" s="74">
        <v>62.63</v>
      </c>
      <c r="I120" s="74">
        <v>7.82</v>
      </c>
      <c r="J120" s="74">
        <v>31.82</v>
      </c>
      <c r="K120" s="74">
        <v>38.450000000000003</v>
      </c>
      <c r="L120" s="74">
        <v>14.98</v>
      </c>
      <c r="M120" s="74">
        <v>4.75</v>
      </c>
      <c r="N120" s="74">
        <v>44.87</v>
      </c>
      <c r="O120" s="57">
        <v>37</v>
      </c>
      <c r="P120" s="57">
        <v>9</v>
      </c>
      <c r="Q120" s="57">
        <v>5</v>
      </c>
      <c r="R120" s="57"/>
      <c r="S120" s="57">
        <v>11</v>
      </c>
      <c r="T120" s="74">
        <v>831.35</v>
      </c>
      <c r="U120" s="114">
        <v>0.4466</v>
      </c>
    </row>
    <row r="121" spans="1:21" x14ac:dyDescent="0.35">
      <c r="A121" s="73" t="s">
        <v>257</v>
      </c>
      <c r="B121" s="57">
        <v>46</v>
      </c>
      <c r="C121" s="57">
        <v>65</v>
      </c>
      <c r="D121" s="74"/>
      <c r="E121" s="74">
        <v>27.48</v>
      </c>
      <c r="F121" s="74">
        <v>14.28</v>
      </c>
      <c r="G121" s="74">
        <v>23.62</v>
      </c>
      <c r="H121" s="74">
        <v>64.12</v>
      </c>
      <c r="I121" s="74">
        <v>8.01</v>
      </c>
      <c r="J121" s="74">
        <v>32.26</v>
      </c>
      <c r="K121" s="74">
        <v>39.44</v>
      </c>
      <c r="L121" s="74">
        <v>15.42</v>
      </c>
      <c r="M121" s="74">
        <v>4.6900000000000004</v>
      </c>
      <c r="N121" s="74">
        <v>45.38</v>
      </c>
      <c r="O121" s="57">
        <v>39</v>
      </c>
      <c r="P121" s="57">
        <v>9</v>
      </c>
      <c r="Q121" s="57">
        <v>5</v>
      </c>
      <c r="R121" s="57"/>
      <c r="S121" s="57">
        <v>12</v>
      </c>
      <c r="T121" s="74">
        <v>979.46</v>
      </c>
      <c r="U121" s="114">
        <v>0.42699999999999999</v>
      </c>
    </row>
    <row r="122" spans="1:21" x14ac:dyDescent="0.35">
      <c r="A122" s="73" t="s">
        <v>1283</v>
      </c>
      <c r="B122" s="57">
        <v>43</v>
      </c>
      <c r="C122" s="57">
        <v>71</v>
      </c>
      <c r="D122" s="74"/>
      <c r="E122" s="74">
        <v>27.79</v>
      </c>
      <c r="F122" s="74">
        <v>14.56</v>
      </c>
      <c r="G122" s="74">
        <v>23.84</v>
      </c>
      <c r="H122" s="74">
        <v>64.47</v>
      </c>
      <c r="I122" s="74">
        <v>8.15</v>
      </c>
      <c r="J122" s="74">
        <v>32.42</v>
      </c>
      <c r="K122" s="74">
        <v>40.090000000000003</v>
      </c>
      <c r="L122" s="74">
        <v>15.82</v>
      </c>
      <c r="M122" s="74">
        <v>4.6399999999999997</v>
      </c>
      <c r="N122" s="74">
        <v>46.44</v>
      </c>
      <c r="O122" s="57">
        <v>35</v>
      </c>
      <c r="P122" s="57">
        <v>9</v>
      </c>
      <c r="Q122" s="57">
        <v>4</v>
      </c>
      <c r="R122" s="57"/>
      <c r="S122" s="57">
        <v>12</v>
      </c>
      <c r="T122" s="74">
        <v>1036.95</v>
      </c>
      <c r="U122" s="114"/>
    </row>
    <row r="123" spans="1:21" x14ac:dyDescent="0.35">
      <c r="A123" s="73" t="s">
        <v>1284</v>
      </c>
      <c r="B123" s="57">
        <v>40</v>
      </c>
      <c r="C123" s="57">
        <v>75</v>
      </c>
      <c r="D123" s="74"/>
      <c r="E123" s="74">
        <v>28.11</v>
      </c>
      <c r="F123" s="74">
        <v>14.41</v>
      </c>
      <c r="G123" s="74">
        <v>24.34</v>
      </c>
      <c r="H123" s="74">
        <v>64.91</v>
      </c>
      <c r="I123" s="74">
        <v>8.32</v>
      </c>
      <c r="J123" s="74">
        <v>32.92</v>
      </c>
      <c r="K123" s="74">
        <v>40.61</v>
      </c>
      <c r="L123" s="74">
        <v>15.96</v>
      </c>
      <c r="M123" s="74">
        <v>4.78</v>
      </c>
      <c r="N123" s="74">
        <v>47.29</v>
      </c>
      <c r="O123" s="57">
        <v>32</v>
      </c>
      <c r="P123" s="57">
        <v>9</v>
      </c>
      <c r="Q123" s="57">
        <v>3</v>
      </c>
      <c r="R123" s="57"/>
      <c r="S123" s="57">
        <v>13</v>
      </c>
      <c r="T123" s="74">
        <v>1492.14</v>
      </c>
      <c r="U123" s="114"/>
    </row>
    <row r="124" spans="1:21" x14ac:dyDescent="0.35">
      <c r="A124" s="73" t="s">
        <v>258</v>
      </c>
      <c r="B124" s="57">
        <v>51</v>
      </c>
      <c r="C124" s="57">
        <v>68</v>
      </c>
      <c r="D124" s="74"/>
      <c r="E124" s="74">
        <v>28.51</v>
      </c>
      <c r="F124" s="74">
        <v>15.01</v>
      </c>
      <c r="G124" s="74">
        <v>25.04</v>
      </c>
      <c r="H124" s="74">
        <v>65.239999999999995</v>
      </c>
      <c r="I124" s="74">
        <v>8.3800000000000008</v>
      </c>
      <c r="J124" s="74">
        <v>34.15</v>
      </c>
      <c r="K124" s="74">
        <v>40.94</v>
      </c>
      <c r="L124" s="74">
        <v>16.11</v>
      </c>
      <c r="M124" s="74">
        <v>4.9000000000000004</v>
      </c>
      <c r="N124" s="74">
        <v>48.93</v>
      </c>
      <c r="O124" s="57">
        <v>40</v>
      </c>
      <c r="P124" s="57">
        <v>9</v>
      </c>
      <c r="Q124" s="57">
        <v>5</v>
      </c>
      <c r="R124" s="57"/>
      <c r="S124" s="57">
        <v>12</v>
      </c>
      <c r="T124" s="74">
        <v>1184.72</v>
      </c>
      <c r="U124" s="114">
        <v>0.40260000000000001</v>
      </c>
    </row>
    <row r="125" spans="1:21" x14ac:dyDescent="0.35">
      <c r="A125" s="73" t="s">
        <v>259</v>
      </c>
      <c r="B125" s="57">
        <v>48</v>
      </c>
      <c r="C125" s="57">
        <v>67</v>
      </c>
      <c r="D125" s="74"/>
      <c r="E125" s="74">
        <v>28.95</v>
      </c>
      <c r="F125" s="74">
        <v>15.64</v>
      </c>
      <c r="G125" s="74">
        <v>25.34</v>
      </c>
      <c r="H125" s="74">
        <v>64.81</v>
      </c>
      <c r="I125" s="74">
        <v>8.5</v>
      </c>
      <c r="J125" s="74">
        <v>35.549999999999997</v>
      </c>
      <c r="K125" s="74">
        <v>41.69</v>
      </c>
      <c r="L125" s="74">
        <v>16.309999999999999</v>
      </c>
      <c r="M125" s="74">
        <v>5.13</v>
      </c>
      <c r="N125" s="74">
        <v>50.38</v>
      </c>
      <c r="O125" s="57">
        <v>38</v>
      </c>
      <c r="P125" s="57">
        <v>8</v>
      </c>
      <c r="Q125" s="57">
        <v>5</v>
      </c>
      <c r="R125" s="57"/>
      <c r="S125" s="57">
        <v>11</v>
      </c>
      <c r="T125" s="74">
        <v>952.15</v>
      </c>
      <c r="U125" s="114">
        <v>0.37419999999999998</v>
      </c>
    </row>
    <row r="126" spans="1:21" x14ac:dyDescent="0.35">
      <c r="A126" s="73" t="s">
        <v>260</v>
      </c>
      <c r="B126" s="57">
        <v>49</v>
      </c>
      <c r="C126" s="57">
        <v>68</v>
      </c>
      <c r="D126" s="74"/>
      <c r="E126" s="74">
        <v>29.37</v>
      </c>
      <c r="F126" s="74">
        <v>16.37</v>
      </c>
      <c r="G126" s="74">
        <v>25.57</v>
      </c>
      <c r="H126" s="74">
        <v>64.91</v>
      </c>
      <c r="I126" s="74">
        <v>8.61</v>
      </c>
      <c r="J126" s="74">
        <v>37.57</v>
      </c>
      <c r="K126" s="74">
        <v>42.27</v>
      </c>
      <c r="L126" s="74">
        <v>16.32</v>
      </c>
      <c r="M126" s="74">
        <v>4.95</v>
      </c>
      <c r="N126" s="74">
        <v>50.97</v>
      </c>
      <c r="O126" s="57">
        <v>38</v>
      </c>
      <c r="P126" s="57">
        <v>5</v>
      </c>
      <c r="Q126" s="57">
        <v>5</v>
      </c>
      <c r="R126" s="57"/>
      <c r="S126" s="57">
        <v>11</v>
      </c>
      <c r="T126" s="74">
        <v>910.92</v>
      </c>
      <c r="U126" s="114">
        <v>0.35099999999999998</v>
      </c>
    </row>
    <row r="127" spans="1:21" x14ac:dyDescent="0.35">
      <c r="A127" s="73" t="s">
        <v>351</v>
      </c>
      <c r="B127" s="57">
        <v>48</v>
      </c>
      <c r="C127" s="57">
        <v>67</v>
      </c>
      <c r="D127" s="74"/>
      <c r="E127" s="74">
        <v>30.76</v>
      </c>
      <c r="F127" s="74">
        <v>17.739999999999998</v>
      </c>
      <c r="G127" s="74">
        <v>26.41</v>
      </c>
      <c r="H127" s="74">
        <v>66.489999999999995</v>
      </c>
      <c r="I127" s="74">
        <v>8.86</v>
      </c>
      <c r="J127" s="74">
        <v>41.48</v>
      </c>
      <c r="K127" s="74">
        <v>44.2</v>
      </c>
      <c r="L127" s="74">
        <v>16.920000000000002</v>
      </c>
      <c r="M127" s="74">
        <v>5.25</v>
      </c>
      <c r="N127" s="74">
        <v>53.78</v>
      </c>
      <c r="O127" s="57">
        <v>39</v>
      </c>
      <c r="P127" s="57">
        <v>6</v>
      </c>
      <c r="Q127" s="57">
        <v>5</v>
      </c>
      <c r="R127" s="57"/>
      <c r="S127" s="57">
        <v>11</v>
      </c>
      <c r="T127" s="74">
        <v>803.78</v>
      </c>
      <c r="U127" s="114">
        <v>0.38400000000000001</v>
      </c>
    </row>
    <row r="128" spans="1:21" x14ac:dyDescent="0.35">
      <c r="A128" s="73" t="s">
        <v>352</v>
      </c>
      <c r="B128" s="57">
        <v>50</v>
      </c>
      <c r="C128" s="57">
        <v>66</v>
      </c>
      <c r="D128" s="74"/>
      <c r="E128" s="74">
        <v>30.83</v>
      </c>
      <c r="F128" s="74">
        <v>18.309999999999999</v>
      </c>
      <c r="G128" s="74">
        <v>26.08</v>
      </c>
      <c r="H128" s="74">
        <v>64.66</v>
      </c>
      <c r="I128" s="74">
        <v>9</v>
      </c>
      <c r="J128" s="74">
        <v>43.34</v>
      </c>
      <c r="K128" s="74">
        <v>44.52</v>
      </c>
      <c r="L128" s="74">
        <v>16.84</v>
      </c>
      <c r="M128" s="74">
        <v>5.51</v>
      </c>
      <c r="N128" s="74">
        <v>54.6</v>
      </c>
      <c r="O128" s="57">
        <v>40</v>
      </c>
      <c r="P128" s="57">
        <v>5</v>
      </c>
      <c r="Q128" s="57">
        <v>5</v>
      </c>
      <c r="R128" s="57"/>
      <c r="S128" s="57">
        <v>12</v>
      </c>
      <c r="T128" s="74">
        <v>974.04</v>
      </c>
      <c r="U128" s="114">
        <v>0.36459999999999998</v>
      </c>
    </row>
    <row r="129" spans="1:21" x14ac:dyDescent="0.35">
      <c r="A129" s="73" t="s">
        <v>1285</v>
      </c>
      <c r="B129" s="57">
        <v>47</v>
      </c>
      <c r="C129" s="57">
        <v>72</v>
      </c>
      <c r="D129" s="74"/>
      <c r="E129" s="74">
        <v>31.03</v>
      </c>
      <c r="F129" s="74">
        <v>18.22</v>
      </c>
      <c r="G129" s="74">
        <v>26.16</v>
      </c>
      <c r="H129" s="74">
        <v>64.569999999999993</v>
      </c>
      <c r="I129" s="74">
        <v>9.15</v>
      </c>
      <c r="J129" s="74">
        <v>43.83</v>
      </c>
      <c r="K129" s="74">
        <v>44.92</v>
      </c>
      <c r="L129" s="74">
        <v>16.86</v>
      </c>
      <c r="M129" s="74">
        <v>5.78</v>
      </c>
      <c r="N129" s="74">
        <v>55.35</v>
      </c>
      <c r="O129" s="57">
        <v>38</v>
      </c>
      <c r="P129" s="57">
        <v>5</v>
      </c>
      <c r="Q129" s="57">
        <v>4</v>
      </c>
      <c r="R129" s="57"/>
      <c r="S129" s="57">
        <v>12</v>
      </c>
      <c r="T129" s="74">
        <v>809.57</v>
      </c>
      <c r="U129" s="114"/>
    </row>
    <row r="130" spans="1:21" x14ac:dyDescent="0.35">
      <c r="A130" s="73" t="s">
        <v>1286</v>
      </c>
      <c r="B130" s="57">
        <v>42</v>
      </c>
      <c r="C130" s="57">
        <v>76</v>
      </c>
      <c r="D130" s="74"/>
      <c r="E130" s="74">
        <v>31.4</v>
      </c>
      <c r="F130" s="74">
        <v>18.43</v>
      </c>
      <c r="G130" s="74">
        <v>26.37</v>
      </c>
      <c r="H130" s="74">
        <v>64.91</v>
      </c>
      <c r="I130" s="74">
        <v>9.31</v>
      </c>
      <c r="J130" s="74">
        <v>44.1</v>
      </c>
      <c r="K130" s="74">
        <v>45.89</v>
      </c>
      <c r="L130" s="74">
        <v>17.079999999999998</v>
      </c>
      <c r="M130" s="74">
        <v>5.83</v>
      </c>
      <c r="N130" s="74">
        <v>55.88</v>
      </c>
      <c r="O130" s="57">
        <v>34</v>
      </c>
      <c r="P130" s="57">
        <v>5</v>
      </c>
      <c r="Q130" s="57">
        <v>4</v>
      </c>
      <c r="R130" s="57"/>
      <c r="S130" s="57">
        <v>13</v>
      </c>
      <c r="T130" s="74">
        <v>1217.6099999999999</v>
      </c>
      <c r="U130" s="114"/>
    </row>
    <row r="131" spans="1:21" x14ac:dyDescent="0.35">
      <c r="A131" s="73" t="s">
        <v>353</v>
      </c>
      <c r="B131" s="57">
        <v>55</v>
      </c>
      <c r="C131" s="57">
        <v>70</v>
      </c>
      <c r="D131" s="74"/>
      <c r="E131" s="74">
        <v>31.79</v>
      </c>
      <c r="F131" s="74">
        <v>18.100000000000001</v>
      </c>
      <c r="G131" s="74">
        <v>26.67</v>
      </c>
      <c r="H131" s="74">
        <v>65.58</v>
      </c>
      <c r="I131" s="74">
        <v>9.4600000000000009</v>
      </c>
      <c r="J131" s="74">
        <v>44.57</v>
      </c>
      <c r="K131" s="74">
        <v>46.48</v>
      </c>
      <c r="L131" s="74">
        <v>17.66</v>
      </c>
      <c r="M131" s="74">
        <v>5.89</v>
      </c>
      <c r="N131" s="74">
        <v>56.99</v>
      </c>
      <c r="O131" s="57">
        <v>42</v>
      </c>
      <c r="P131" s="57">
        <v>5</v>
      </c>
      <c r="Q131" s="57">
        <v>6</v>
      </c>
      <c r="R131" s="57"/>
      <c r="S131" s="57">
        <v>12</v>
      </c>
      <c r="T131" s="74">
        <v>803.75</v>
      </c>
      <c r="U131" s="114">
        <v>0.38969999999999999</v>
      </c>
    </row>
    <row r="132" spans="1:21" x14ac:dyDescent="0.35">
      <c r="A132" s="73" t="s">
        <v>354</v>
      </c>
      <c r="B132" s="57">
        <v>54</v>
      </c>
      <c r="C132" s="57">
        <v>71</v>
      </c>
      <c r="D132" s="74"/>
      <c r="E132" s="74">
        <v>31.93</v>
      </c>
      <c r="F132" s="74">
        <v>17.73</v>
      </c>
      <c r="G132" s="74">
        <v>27.19</v>
      </c>
      <c r="H132" s="74">
        <v>66.3</v>
      </c>
      <c r="I132" s="74">
        <v>9.5500000000000007</v>
      </c>
      <c r="J132" s="74">
        <v>45.08</v>
      </c>
      <c r="K132" s="74">
        <v>46.54</v>
      </c>
      <c r="L132" s="74">
        <v>17.670000000000002</v>
      </c>
      <c r="M132" s="74">
        <v>5.97</v>
      </c>
      <c r="N132" s="74">
        <v>56.96</v>
      </c>
      <c r="O132" s="57">
        <v>42</v>
      </c>
      <c r="P132" s="57">
        <v>5</v>
      </c>
      <c r="Q132" s="57">
        <v>6</v>
      </c>
      <c r="R132" s="57"/>
      <c r="S132" s="57">
        <v>12</v>
      </c>
      <c r="T132" s="74">
        <v>852.4</v>
      </c>
      <c r="U132" s="114">
        <v>0.3881</v>
      </c>
    </row>
    <row r="133" spans="1:21" x14ac:dyDescent="0.35">
      <c r="A133" s="73" t="s">
        <v>355</v>
      </c>
      <c r="B133" s="57">
        <v>55</v>
      </c>
      <c r="C133" s="57">
        <v>73</v>
      </c>
      <c r="D133" s="74"/>
      <c r="E133" s="74">
        <v>32.130000000000003</v>
      </c>
      <c r="F133" s="74">
        <v>17.18</v>
      </c>
      <c r="G133" s="74">
        <v>27.53</v>
      </c>
      <c r="H133" s="74">
        <v>66.78</v>
      </c>
      <c r="I133" s="74">
        <v>9.6999999999999993</v>
      </c>
      <c r="J133" s="74">
        <v>45.15</v>
      </c>
      <c r="K133" s="74">
        <v>46.88</v>
      </c>
      <c r="L133" s="74">
        <v>18.11</v>
      </c>
      <c r="M133" s="74">
        <v>6.06</v>
      </c>
      <c r="N133" s="74">
        <v>57.45</v>
      </c>
      <c r="O133" s="57">
        <v>43</v>
      </c>
      <c r="P133" s="57">
        <v>9</v>
      </c>
      <c r="Q133" s="57">
        <v>5</v>
      </c>
      <c r="R133" s="57"/>
      <c r="S133" s="57">
        <v>12</v>
      </c>
      <c r="T133" s="74">
        <v>980.51</v>
      </c>
      <c r="U133" s="114">
        <v>0.3871</v>
      </c>
    </row>
    <row r="134" spans="1:21" x14ac:dyDescent="0.35">
      <c r="A134" s="73" t="s">
        <v>356</v>
      </c>
      <c r="B134" s="57">
        <v>56</v>
      </c>
      <c r="C134" s="57">
        <v>71</v>
      </c>
      <c r="D134" s="74"/>
      <c r="E134" s="74">
        <v>32.090000000000003</v>
      </c>
      <c r="F134" s="74">
        <v>16.62</v>
      </c>
      <c r="G134" s="74">
        <v>27.96</v>
      </c>
      <c r="H134" s="74">
        <v>67.66</v>
      </c>
      <c r="I134" s="74">
        <v>9.99</v>
      </c>
      <c r="J134" s="74">
        <v>44.06</v>
      </c>
      <c r="K134" s="74">
        <v>46.22</v>
      </c>
      <c r="L134" s="74">
        <v>18.63</v>
      </c>
      <c r="M134" s="74">
        <v>6.2</v>
      </c>
      <c r="N134" s="74">
        <v>56.86</v>
      </c>
      <c r="O134" s="57">
        <v>45</v>
      </c>
      <c r="P134" s="57">
        <v>10</v>
      </c>
      <c r="Q134" s="57">
        <v>5</v>
      </c>
      <c r="R134" s="57"/>
      <c r="S134" s="57">
        <v>13</v>
      </c>
      <c r="T134" s="74">
        <v>953.53</v>
      </c>
      <c r="U134" s="114">
        <v>0.38</v>
      </c>
    </row>
    <row r="135" spans="1:21" x14ac:dyDescent="0.35">
      <c r="A135" s="73" t="s">
        <v>357</v>
      </c>
      <c r="B135" s="57">
        <v>33</v>
      </c>
      <c r="C135" s="57">
        <v>35</v>
      </c>
      <c r="D135" s="74"/>
      <c r="E135" s="74">
        <v>31.89</v>
      </c>
      <c r="F135" s="74">
        <v>16.23</v>
      </c>
      <c r="G135" s="74">
        <v>28.56</v>
      </c>
      <c r="H135" s="74">
        <v>68.760000000000005</v>
      </c>
      <c r="I135" s="74">
        <v>10.119999999999999</v>
      </c>
      <c r="J135" s="74">
        <v>41.37</v>
      </c>
      <c r="K135" s="74">
        <v>45.93</v>
      </c>
      <c r="L135" s="74">
        <v>18.670000000000002</v>
      </c>
      <c r="M135" s="74">
        <v>6.07</v>
      </c>
      <c r="N135" s="74">
        <v>57.27</v>
      </c>
      <c r="O135" s="57">
        <v>33</v>
      </c>
      <c r="P135" s="57"/>
      <c r="Q135" s="57">
        <v>7</v>
      </c>
      <c r="R135" s="57"/>
      <c r="S135" s="57"/>
      <c r="T135" s="74">
        <v>803.13</v>
      </c>
      <c r="U135" s="114">
        <v>0.38450000000000001</v>
      </c>
    </row>
    <row r="136" spans="1:21" x14ac:dyDescent="0.35">
      <c r="A136" s="73" t="s">
        <v>1287</v>
      </c>
      <c r="B136" s="57">
        <v>46</v>
      </c>
      <c r="C136" s="57">
        <v>65</v>
      </c>
      <c r="D136" s="74"/>
      <c r="E136" s="74">
        <v>31.91</v>
      </c>
      <c r="F136" s="74">
        <v>16.010000000000002</v>
      </c>
      <c r="G136" s="74">
        <v>28.77</v>
      </c>
      <c r="H136" s="74">
        <v>68.73</v>
      </c>
      <c r="I136" s="74">
        <v>10.3</v>
      </c>
      <c r="J136" s="74">
        <v>40.840000000000003</v>
      </c>
      <c r="K136" s="74">
        <v>45.89</v>
      </c>
      <c r="L136" s="74">
        <v>19.04</v>
      </c>
      <c r="M136" s="74">
        <v>6.03</v>
      </c>
      <c r="N136" s="74">
        <v>57.74</v>
      </c>
      <c r="O136" s="57">
        <v>39</v>
      </c>
      <c r="P136" s="57">
        <v>11</v>
      </c>
      <c r="Q136" s="57">
        <v>5</v>
      </c>
      <c r="R136" s="57"/>
      <c r="S136" s="57">
        <v>13</v>
      </c>
      <c r="T136" s="74">
        <v>842.54</v>
      </c>
      <c r="U136" s="114"/>
    </row>
    <row r="137" spans="1:21" x14ac:dyDescent="0.35">
      <c r="A137" s="73" t="s">
        <v>1288</v>
      </c>
      <c r="B137" s="57">
        <v>44</v>
      </c>
      <c r="C137" s="57">
        <v>77</v>
      </c>
      <c r="D137" s="74"/>
      <c r="E137" s="74">
        <v>31.82</v>
      </c>
      <c r="F137" s="74">
        <v>15.85</v>
      </c>
      <c r="G137" s="74">
        <v>28.62</v>
      </c>
      <c r="H137" s="74">
        <v>68.27</v>
      </c>
      <c r="I137" s="74">
        <v>10.44</v>
      </c>
      <c r="J137" s="74">
        <v>41.32</v>
      </c>
      <c r="K137" s="74">
        <v>45.5</v>
      </c>
      <c r="L137" s="74">
        <v>19.04</v>
      </c>
      <c r="M137" s="74">
        <v>6.17</v>
      </c>
      <c r="N137" s="74">
        <v>57.14</v>
      </c>
      <c r="O137" s="57">
        <v>35</v>
      </c>
      <c r="P137" s="57">
        <v>11</v>
      </c>
      <c r="Q137" s="57">
        <v>4</v>
      </c>
      <c r="R137" s="57"/>
      <c r="S137" s="57">
        <v>13</v>
      </c>
      <c r="T137" s="74">
        <v>968.36</v>
      </c>
      <c r="U137" s="114"/>
    </row>
    <row r="138" spans="1:21" x14ac:dyDescent="0.35">
      <c r="A138" s="73" t="s">
        <v>359</v>
      </c>
      <c r="B138" s="57">
        <v>58</v>
      </c>
      <c r="C138" s="57">
        <v>74</v>
      </c>
      <c r="D138" s="74"/>
      <c r="E138" s="74">
        <v>31.69</v>
      </c>
      <c r="F138" s="74">
        <v>15.62</v>
      </c>
      <c r="G138" s="74">
        <v>29.03</v>
      </c>
      <c r="H138" s="74">
        <v>67.790000000000006</v>
      </c>
      <c r="I138" s="74">
        <v>10.55</v>
      </c>
      <c r="J138" s="74">
        <v>40.51</v>
      </c>
      <c r="K138" s="74">
        <v>45.43</v>
      </c>
      <c r="L138" s="74">
        <v>19.04</v>
      </c>
      <c r="M138" s="74">
        <v>6.42</v>
      </c>
      <c r="N138" s="74">
        <v>57.54</v>
      </c>
      <c r="O138" s="57">
        <v>45</v>
      </c>
      <c r="P138" s="57"/>
      <c r="Q138" s="57">
        <v>6</v>
      </c>
      <c r="R138" s="57"/>
      <c r="S138" s="57">
        <v>12</v>
      </c>
      <c r="T138" s="74">
        <v>636.85</v>
      </c>
      <c r="U138" s="114">
        <v>0.37019999999999997</v>
      </c>
    </row>
    <row r="139" spans="1:21" x14ac:dyDescent="0.35">
      <c r="A139" s="73" t="s">
        <v>360</v>
      </c>
      <c r="B139" s="57">
        <v>59</v>
      </c>
      <c r="C139" s="57">
        <v>75</v>
      </c>
      <c r="D139" s="74"/>
      <c r="E139" s="74">
        <v>31.73</v>
      </c>
      <c r="F139" s="74">
        <v>15.5</v>
      </c>
      <c r="G139" s="74">
        <v>30.15</v>
      </c>
      <c r="H139" s="74">
        <v>67.540000000000006</v>
      </c>
      <c r="I139" s="74">
        <v>10.69</v>
      </c>
      <c r="J139" s="74">
        <v>39.659999999999997</v>
      </c>
      <c r="K139" s="74">
        <v>45.51</v>
      </c>
      <c r="L139" s="74">
        <v>19.53</v>
      </c>
      <c r="M139" s="74">
        <v>6.49</v>
      </c>
      <c r="N139" s="74">
        <v>58.05</v>
      </c>
      <c r="O139" s="57">
        <v>45</v>
      </c>
      <c r="P139" s="57">
        <v>11</v>
      </c>
      <c r="Q139" s="57">
        <v>6</v>
      </c>
      <c r="R139" s="57"/>
      <c r="S139" s="57">
        <v>13</v>
      </c>
      <c r="T139" s="74">
        <v>961.15</v>
      </c>
      <c r="U139" s="114">
        <v>0.36049999999999999</v>
      </c>
    </row>
    <row r="140" spans="1:21" x14ac:dyDescent="0.35">
      <c r="A140" s="73" t="s">
        <v>361</v>
      </c>
      <c r="B140" s="57">
        <v>61</v>
      </c>
      <c r="C140" s="57">
        <v>76</v>
      </c>
      <c r="D140" s="74"/>
      <c r="E140" s="74">
        <v>31.86</v>
      </c>
      <c r="F140" s="74">
        <v>15.58</v>
      </c>
      <c r="G140" s="74">
        <v>30.91</v>
      </c>
      <c r="H140" s="74">
        <v>66.989999999999995</v>
      </c>
      <c r="I140" s="74">
        <v>10.86</v>
      </c>
      <c r="J140" s="74">
        <v>39.92</v>
      </c>
      <c r="K140" s="74">
        <v>45.61</v>
      </c>
      <c r="L140" s="74">
        <v>19.73</v>
      </c>
      <c r="M140" s="74">
        <v>6.71</v>
      </c>
      <c r="N140" s="74">
        <v>59.1</v>
      </c>
      <c r="O140" s="57">
        <v>48</v>
      </c>
      <c r="P140" s="57">
        <v>10</v>
      </c>
      <c r="Q140" s="57">
        <v>6</v>
      </c>
      <c r="R140" s="57"/>
      <c r="S140" s="57">
        <v>12</v>
      </c>
      <c r="T140" s="74">
        <v>993.12</v>
      </c>
      <c r="U140" s="114">
        <v>0.36520000000000002</v>
      </c>
    </row>
    <row r="141" spans="1:21" x14ac:dyDescent="0.35">
      <c r="A141" s="73" t="s">
        <v>363</v>
      </c>
      <c r="B141" s="57">
        <v>60</v>
      </c>
      <c r="C141" s="57">
        <v>75</v>
      </c>
      <c r="D141" s="74"/>
      <c r="E141" s="74">
        <v>31.63</v>
      </c>
      <c r="F141" s="74">
        <v>15.73</v>
      </c>
      <c r="G141" s="74">
        <v>31.11</v>
      </c>
      <c r="H141" s="74">
        <v>65.47</v>
      </c>
      <c r="I141" s="74">
        <v>10.83</v>
      </c>
      <c r="J141" s="74">
        <v>39.81</v>
      </c>
      <c r="K141" s="74">
        <v>45.58</v>
      </c>
      <c r="L141" s="74">
        <v>19.77</v>
      </c>
      <c r="M141" s="74">
        <v>6.71</v>
      </c>
      <c r="N141" s="74">
        <v>59.43</v>
      </c>
      <c r="O141" s="57">
        <v>50</v>
      </c>
      <c r="P141" s="57">
        <v>9</v>
      </c>
      <c r="Q141" s="57">
        <v>6</v>
      </c>
      <c r="R141" s="57"/>
      <c r="S141" s="57">
        <v>13</v>
      </c>
      <c r="T141" s="74">
        <v>873.58</v>
      </c>
      <c r="U141" s="114">
        <v>0.36270000000000002</v>
      </c>
    </row>
    <row r="142" spans="1:21" x14ac:dyDescent="0.35">
      <c r="A142" s="73" t="s">
        <v>364</v>
      </c>
      <c r="B142" s="57">
        <v>61</v>
      </c>
      <c r="C142" s="57">
        <v>74</v>
      </c>
      <c r="D142" s="74"/>
      <c r="E142" s="74">
        <v>32.200000000000003</v>
      </c>
      <c r="F142" s="74">
        <v>15.9</v>
      </c>
      <c r="G142" s="74">
        <v>32.32</v>
      </c>
      <c r="H142" s="74">
        <v>65.16</v>
      </c>
      <c r="I142" s="74">
        <v>11.18</v>
      </c>
      <c r="J142" s="74">
        <v>41.36</v>
      </c>
      <c r="K142" s="74">
        <v>46.22</v>
      </c>
      <c r="L142" s="74">
        <v>20.76</v>
      </c>
      <c r="M142" s="74">
        <v>7.17</v>
      </c>
      <c r="N142" s="74">
        <v>60.27</v>
      </c>
      <c r="O142" s="57">
        <v>51</v>
      </c>
      <c r="P142" s="57">
        <v>9</v>
      </c>
      <c r="Q142" s="57">
        <v>6</v>
      </c>
      <c r="R142" s="57"/>
      <c r="S142" s="57">
        <v>13</v>
      </c>
      <c r="T142" s="74">
        <v>609.53</v>
      </c>
      <c r="U142" s="114">
        <v>0.3498</v>
      </c>
    </row>
    <row r="143" spans="1:21" x14ac:dyDescent="0.35">
      <c r="A143" s="73" t="s">
        <v>1289</v>
      </c>
      <c r="B143" s="57">
        <v>64</v>
      </c>
      <c r="C143" s="57">
        <v>80</v>
      </c>
      <c r="D143" s="74"/>
      <c r="E143" s="74">
        <v>32.57</v>
      </c>
      <c r="F143" s="74">
        <v>16.37</v>
      </c>
      <c r="G143" s="74">
        <v>32.869999999999997</v>
      </c>
      <c r="H143" s="74">
        <v>65.400000000000006</v>
      </c>
      <c r="I143" s="74">
        <v>11.63</v>
      </c>
      <c r="J143" s="74">
        <v>41.4</v>
      </c>
      <c r="K143" s="74">
        <v>46.47</v>
      </c>
      <c r="L143" s="74">
        <v>21.48</v>
      </c>
      <c r="M143" s="74">
        <v>7.57</v>
      </c>
      <c r="N143" s="74">
        <v>62.02</v>
      </c>
      <c r="O143" s="57">
        <v>52</v>
      </c>
      <c r="P143" s="57">
        <v>10</v>
      </c>
      <c r="Q143" s="57">
        <v>5</v>
      </c>
      <c r="R143" s="57"/>
      <c r="S143" s="57">
        <v>13</v>
      </c>
      <c r="T143" s="74">
        <v>842.24</v>
      </c>
      <c r="U143" s="114"/>
    </row>
    <row r="144" spans="1:21" x14ac:dyDescent="0.35">
      <c r="A144" s="73" t="s">
        <v>1290</v>
      </c>
      <c r="B144" s="57">
        <v>63</v>
      </c>
      <c r="C144" s="57">
        <v>84</v>
      </c>
      <c r="D144" s="74"/>
      <c r="E144" s="74">
        <v>32.85</v>
      </c>
      <c r="F144" s="74">
        <v>16.61</v>
      </c>
      <c r="G144" s="74">
        <v>32.97</v>
      </c>
      <c r="H144" s="74">
        <v>65.930000000000007</v>
      </c>
      <c r="I144" s="74">
        <v>11.94</v>
      </c>
      <c r="J144" s="74">
        <v>41.09</v>
      </c>
      <c r="K144" s="74">
        <v>46.71</v>
      </c>
      <c r="L144" s="74">
        <v>22.2</v>
      </c>
      <c r="M144" s="74">
        <v>7.76</v>
      </c>
      <c r="N144" s="74">
        <v>63.14</v>
      </c>
      <c r="O144" s="57">
        <v>50</v>
      </c>
      <c r="P144" s="57">
        <v>10</v>
      </c>
      <c r="Q144" s="57">
        <v>6</v>
      </c>
      <c r="R144" s="57"/>
      <c r="S144" s="57">
        <v>15</v>
      </c>
      <c r="T144" s="74">
        <v>1448.28</v>
      </c>
      <c r="U144" s="114"/>
    </row>
    <row r="145" spans="1:21" x14ac:dyDescent="0.35">
      <c r="A145" s="73" t="s">
        <v>365</v>
      </c>
      <c r="B145" s="57">
        <v>67</v>
      </c>
      <c r="C145" s="57">
        <v>79</v>
      </c>
      <c r="D145" s="74"/>
      <c r="E145" s="74">
        <v>33.26</v>
      </c>
      <c r="F145" s="74">
        <v>16.95</v>
      </c>
      <c r="G145" s="74">
        <v>33.5</v>
      </c>
      <c r="H145" s="74">
        <v>65.86</v>
      </c>
      <c r="I145" s="74">
        <v>12.12</v>
      </c>
      <c r="J145" s="74">
        <v>42.7</v>
      </c>
      <c r="K145" s="74">
        <v>47.1</v>
      </c>
      <c r="L145" s="74">
        <v>22.7</v>
      </c>
      <c r="M145" s="74">
        <v>8.08</v>
      </c>
      <c r="N145" s="74">
        <v>63.62</v>
      </c>
      <c r="O145" s="57">
        <v>53</v>
      </c>
      <c r="P145" s="57">
        <v>10</v>
      </c>
      <c r="Q145" s="57">
        <v>8</v>
      </c>
      <c r="R145" s="57"/>
      <c r="S145" s="57">
        <v>14</v>
      </c>
      <c r="T145" s="74">
        <v>1094.7</v>
      </c>
      <c r="U145" s="114">
        <v>0.35399999999999998</v>
      </c>
    </row>
    <row r="146" spans="1:21" x14ac:dyDescent="0.35">
      <c r="A146" s="73" t="s">
        <v>366</v>
      </c>
      <c r="B146" s="57">
        <v>67</v>
      </c>
      <c r="C146" s="57">
        <v>79</v>
      </c>
      <c r="D146" s="74"/>
      <c r="E146" s="74">
        <v>33.549999999999997</v>
      </c>
      <c r="F146" s="74">
        <v>17.190000000000001</v>
      </c>
      <c r="G146" s="74">
        <v>33.43</v>
      </c>
      <c r="H146" s="74">
        <v>66.36</v>
      </c>
      <c r="I146" s="74">
        <v>12.35</v>
      </c>
      <c r="J146" s="74">
        <v>41.89</v>
      </c>
      <c r="K146" s="74">
        <v>47.62</v>
      </c>
      <c r="L146" s="74">
        <v>23.6</v>
      </c>
      <c r="M146" s="74">
        <v>8.42</v>
      </c>
      <c r="N146" s="74">
        <v>64.430000000000007</v>
      </c>
      <c r="O146" s="57">
        <v>54</v>
      </c>
      <c r="P146" s="57">
        <v>11</v>
      </c>
      <c r="Q146" s="57">
        <v>7</v>
      </c>
      <c r="R146" s="57"/>
      <c r="S146" s="57">
        <v>14</v>
      </c>
      <c r="T146" s="74">
        <v>753.52</v>
      </c>
      <c r="U146" s="114">
        <v>0.35239999999999999</v>
      </c>
    </row>
    <row r="147" spans="1:21" x14ac:dyDescent="0.35">
      <c r="A147" s="73" t="s">
        <v>367</v>
      </c>
      <c r="B147" s="57">
        <v>67</v>
      </c>
      <c r="C147" s="57">
        <v>80</v>
      </c>
      <c r="D147" s="74"/>
      <c r="E147" s="74">
        <v>34.130000000000003</v>
      </c>
      <c r="F147" s="74">
        <v>17.21</v>
      </c>
      <c r="G147" s="74">
        <v>34</v>
      </c>
      <c r="H147" s="74">
        <v>66.989999999999995</v>
      </c>
      <c r="I147" s="74">
        <v>12.7</v>
      </c>
      <c r="J147" s="74">
        <v>42.46</v>
      </c>
      <c r="K147" s="74">
        <v>48.45</v>
      </c>
      <c r="L147" s="74">
        <v>24.61</v>
      </c>
      <c r="M147" s="74">
        <v>8.8000000000000007</v>
      </c>
      <c r="N147" s="74">
        <v>65.569999999999993</v>
      </c>
      <c r="O147" s="57">
        <v>56</v>
      </c>
      <c r="P147" s="57">
        <v>10</v>
      </c>
      <c r="Q147" s="57">
        <v>7</v>
      </c>
      <c r="R147" s="57"/>
      <c r="S147" s="57">
        <v>13</v>
      </c>
      <c r="T147" s="74">
        <v>745.64</v>
      </c>
      <c r="U147" s="114">
        <v>0.33800000000000002</v>
      </c>
    </row>
    <row r="148" spans="1:21" x14ac:dyDescent="0.35">
      <c r="A148" s="73" t="s">
        <v>405</v>
      </c>
      <c r="B148" s="57">
        <v>66</v>
      </c>
      <c r="C148" s="57">
        <v>80</v>
      </c>
      <c r="D148" s="74"/>
      <c r="E148" s="74">
        <v>34.57</v>
      </c>
      <c r="F148" s="74">
        <v>16.670000000000002</v>
      </c>
      <c r="G148" s="74">
        <v>34.31</v>
      </c>
      <c r="H148" s="74">
        <v>67.09</v>
      </c>
      <c r="I148" s="74">
        <v>13.06</v>
      </c>
      <c r="J148" s="74">
        <v>43.07</v>
      </c>
      <c r="K148" s="74">
        <v>49.29</v>
      </c>
      <c r="L148" s="74">
        <v>25.11</v>
      </c>
      <c r="M148" s="74">
        <v>9.3800000000000008</v>
      </c>
      <c r="N148" s="74">
        <v>66.69</v>
      </c>
      <c r="O148" s="57">
        <v>54</v>
      </c>
      <c r="P148" s="57">
        <v>11</v>
      </c>
      <c r="Q148" s="57">
        <v>7</v>
      </c>
      <c r="R148" s="57"/>
      <c r="S148" s="57">
        <v>13</v>
      </c>
      <c r="T148" s="74">
        <v>672.08</v>
      </c>
      <c r="U148" s="114">
        <v>0.31290000000000001</v>
      </c>
    </row>
    <row r="149" spans="1:21" x14ac:dyDescent="0.35">
      <c r="A149" s="73" t="s">
        <v>406</v>
      </c>
      <c r="B149" s="57">
        <v>67</v>
      </c>
      <c r="C149" s="57">
        <v>79</v>
      </c>
      <c r="D149" s="74"/>
      <c r="E149" s="74">
        <v>35.06</v>
      </c>
      <c r="F149" s="74">
        <v>16.989999999999998</v>
      </c>
      <c r="G149" s="74">
        <v>34.520000000000003</v>
      </c>
      <c r="H149" s="74">
        <v>67.430000000000007</v>
      </c>
      <c r="I149" s="74">
        <v>13.48</v>
      </c>
      <c r="J149" s="74">
        <v>43.77</v>
      </c>
      <c r="K149" s="74">
        <v>49.88</v>
      </c>
      <c r="L149" s="74">
        <v>25.5</v>
      </c>
      <c r="M149" s="74">
        <v>9.7799999999999994</v>
      </c>
      <c r="N149" s="74">
        <v>68.64</v>
      </c>
      <c r="O149" s="57">
        <v>56</v>
      </c>
      <c r="P149" s="57">
        <v>11</v>
      </c>
      <c r="Q149" s="57">
        <v>8</v>
      </c>
      <c r="R149" s="57"/>
      <c r="S149" s="57">
        <v>14</v>
      </c>
      <c r="T149" s="74">
        <v>714.34</v>
      </c>
      <c r="U149" s="114">
        <v>0.30359999999999998</v>
      </c>
    </row>
    <row r="150" spans="1:21" x14ac:dyDescent="0.35">
      <c r="A150" s="73" t="s">
        <v>1291</v>
      </c>
      <c r="B150" s="57">
        <v>68</v>
      </c>
      <c r="C150" s="57">
        <v>84</v>
      </c>
      <c r="D150" s="74"/>
      <c r="E150" s="74">
        <v>35.590000000000003</v>
      </c>
      <c r="F150" s="74">
        <v>16.989999999999998</v>
      </c>
      <c r="G150" s="74">
        <v>34.9</v>
      </c>
      <c r="H150" s="74">
        <v>67.63</v>
      </c>
      <c r="I150" s="74">
        <v>13.88</v>
      </c>
      <c r="J150" s="74">
        <v>44.59</v>
      </c>
      <c r="K150" s="74">
        <v>51.08</v>
      </c>
      <c r="L150" s="74">
        <v>25.87</v>
      </c>
      <c r="M150" s="74">
        <v>10.07</v>
      </c>
      <c r="N150" s="74">
        <v>69.52</v>
      </c>
      <c r="O150" s="57">
        <v>55</v>
      </c>
      <c r="P150" s="57">
        <v>11</v>
      </c>
      <c r="Q150" s="57">
        <v>6</v>
      </c>
      <c r="R150" s="57"/>
      <c r="S150" s="57">
        <v>14</v>
      </c>
      <c r="T150" s="74">
        <v>653.59</v>
      </c>
      <c r="U150" s="114"/>
    </row>
    <row r="151" spans="1:21" x14ac:dyDescent="0.35">
      <c r="A151" s="73" t="s">
        <v>1292</v>
      </c>
      <c r="B151" s="57">
        <v>67</v>
      </c>
      <c r="C151" s="57">
        <v>80</v>
      </c>
      <c r="D151" s="74"/>
      <c r="E151" s="74">
        <v>35.61</v>
      </c>
      <c r="F151" s="74">
        <v>16.88</v>
      </c>
      <c r="G151" s="74">
        <v>34.799999999999997</v>
      </c>
      <c r="H151" s="74">
        <v>67.72</v>
      </c>
      <c r="I151" s="74">
        <v>14.35</v>
      </c>
      <c r="J151" s="74">
        <v>44.09</v>
      </c>
      <c r="K151" s="74">
        <v>50.78</v>
      </c>
      <c r="L151" s="74">
        <v>26.13</v>
      </c>
      <c r="M151" s="74">
        <v>10.119999999999999</v>
      </c>
      <c r="N151" s="74">
        <v>69.75</v>
      </c>
      <c r="O151" s="57">
        <v>55</v>
      </c>
      <c r="P151" s="57">
        <v>11</v>
      </c>
      <c r="Q151" s="57">
        <v>6</v>
      </c>
      <c r="R151" s="57"/>
      <c r="S151" s="57">
        <v>16</v>
      </c>
      <c r="T151" s="74">
        <v>1007.27</v>
      </c>
      <c r="U151" s="114"/>
    </row>
    <row r="152" spans="1:21" x14ac:dyDescent="0.35">
      <c r="A152" s="73" t="s">
        <v>407</v>
      </c>
      <c r="B152" s="57">
        <v>46</v>
      </c>
      <c r="C152" s="57">
        <v>34</v>
      </c>
      <c r="D152" s="74"/>
      <c r="E152" s="74">
        <v>35.65</v>
      </c>
      <c r="F152" s="74">
        <v>16.96</v>
      </c>
      <c r="G152" s="74">
        <v>34.69</v>
      </c>
      <c r="H152" s="74">
        <v>67.98</v>
      </c>
      <c r="I152" s="74">
        <v>15.04</v>
      </c>
      <c r="J152" s="74">
        <v>41.42</v>
      </c>
      <c r="K152" s="74">
        <v>51.23</v>
      </c>
      <c r="L152" s="74">
        <v>26.62</v>
      </c>
      <c r="M152" s="74">
        <v>10.29</v>
      </c>
      <c r="N152" s="74">
        <v>71.38</v>
      </c>
      <c r="O152" s="57">
        <v>50</v>
      </c>
      <c r="P152" s="57">
        <v>11</v>
      </c>
      <c r="Q152" s="57">
        <v>9</v>
      </c>
      <c r="R152" s="57"/>
      <c r="S152" s="57">
        <v>19</v>
      </c>
      <c r="T152" s="74">
        <v>619.95000000000005</v>
      </c>
      <c r="U152" s="114">
        <v>0.27929999999999999</v>
      </c>
    </row>
    <row r="153" spans="1:21" x14ac:dyDescent="0.35">
      <c r="A153" s="73" t="s">
        <v>408</v>
      </c>
      <c r="B153" s="57">
        <v>73</v>
      </c>
      <c r="C153" s="57">
        <v>81</v>
      </c>
      <c r="D153" s="74"/>
      <c r="E153" s="74">
        <v>36.049999999999997</v>
      </c>
      <c r="F153" s="74">
        <v>17.11</v>
      </c>
      <c r="G153" s="74">
        <v>35.020000000000003</v>
      </c>
      <c r="H153" s="74">
        <v>67.97</v>
      </c>
      <c r="I153" s="74">
        <v>15.23</v>
      </c>
      <c r="J153" s="74">
        <v>43.08</v>
      </c>
      <c r="K153" s="74">
        <v>51.49</v>
      </c>
      <c r="L153" s="74">
        <v>26.59</v>
      </c>
      <c r="M153" s="74">
        <v>10.65</v>
      </c>
      <c r="N153" s="74">
        <v>72.5</v>
      </c>
      <c r="O153" s="57">
        <v>59</v>
      </c>
      <c r="P153" s="57">
        <v>10</v>
      </c>
      <c r="Q153" s="57">
        <v>9</v>
      </c>
      <c r="R153" s="57"/>
      <c r="S153" s="57">
        <v>15</v>
      </c>
      <c r="T153" s="74">
        <v>747.46</v>
      </c>
      <c r="U153" s="114">
        <v>0.3105</v>
      </c>
    </row>
    <row r="154" spans="1:21" x14ac:dyDescent="0.35">
      <c r="A154" s="73" t="s">
        <v>409</v>
      </c>
      <c r="B154" s="57">
        <v>72</v>
      </c>
      <c r="C154" s="57">
        <v>84</v>
      </c>
      <c r="D154" s="74"/>
      <c r="E154" s="74">
        <v>36.11</v>
      </c>
      <c r="F154" s="74">
        <v>17.53</v>
      </c>
      <c r="G154" s="74">
        <v>35.17</v>
      </c>
      <c r="H154" s="74">
        <v>67.650000000000006</v>
      </c>
      <c r="I154" s="74">
        <v>15.36</v>
      </c>
      <c r="J154" s="74">
        <v>43.2</v>
      </c>
      <c r="K154" s="74">
        <v>51.63</v>
      </c>
      <c r="L154" s="74">
        <v>26.49</v>
      </c>
      <c r="M154" s="74">
        <v>10.99</v>
      </c>
      <c r="N154" s="74">
        <v>72.56</v>
      </c>
      <c r="O154" s="57">
        <v>59</v>
      </c>
      <c r="P154" s="57">
        <v>11</v>
      </c>
      <c r="Q154" s="57">
        <v>8</v>
      </c>
      <c r="R154" s="57"/>
      <c r="S154" s="57">
        <v>14</v>
      </c>
      <c r="T154" s="74">
        <v>711.85</v>
      </c>
      <c r="U154" s="114">
        <v>0.3145</v>
      </c>
    </row>
    <row r="155" spans="1:21" x14ac:dyDescent="0.35">
      <c r="A155" s="73" t="s">
        <v>441</v>
      </c>
      <c r="B155" s="57">
        <v>71</v>
      </c>
      <c r="C155" s="57">
        <v>83</v>
      </c>
      <c r="D155" s="74"/>
      <c r="E155" s="74">
        <v>36.69</v>
      </c>
      <c r="F155" s="74">
        <v>18.25</v>
      </c>
      <c r="G155" s="74">
        <v>36.43</v>
      </c>
      <c r="H155" s="74">
        <v>68.02</v>
      </c>
      <c r="I155" s="74">
        <v>15.62</v>
      </c>
      <c r="J155" s="74">
        <v>44.81</v>
      </c>
      <c r="K155" s="74">
        <v>52.04</v>
      </c>
      <c r="L155" s="74">
        <v>27.05</v>
      </c>
      <c r="M155" s="74">
        <v>11.35</v>
      </c>
      <c r="N155" s="74">
        <v>73.349999999999994</v>
      </c>
      <c r="O155" s="57">
        <v>59</v>
      </c>
      <c r="P155" s="57">
        <v>10</v>
      </c>
      <c r="Q155" s="57">
        <v>9</v>
      </c>
      <c r="R155" s="57"/>
      <c r="S155" s="57">
        <v>14</v>
      </c>
      <c r="T155" s="74">
        <v>789.84</v>
      </c>
      <c r="U155" s="114">
        <v>0.308</v>
      </c>
    </row>
    <row r="156" spans="1:21" x14ac:dyDescent="0.35">
      <c r="A156" s="73" t="s">
        <v>444</v>
      </c>
      <c r="B156" s="57">
        <v>72</v>
      </c>
      <c r="C156" s="57">
        <v>83</v>
      </c>
      <c r="D156" s="74"/>
      <c r="E156" s="74">
        <v>37.44</v>
      </c>
      <c r="F156" s="74">
        <v>19.78</v>
      </c>
      <c r="G156" s="74">
        <v>37.92</v>
      </c>
      <c r="H156" s="74">
        <v>68.760000000000005</v>
      </c>
      <c r="I156" s="74">
        <v>16.02</v>
      </c>
      <c r="J156" s="74">
        <v>47.29</v>
      </c>
      <c r="K156" s="74">
        <v>52.43</v>
      </c>
      <c r="L156" s="74">
        <v>27.89</v>
      </c>
      <c r="M156" s="74">
        <v>11.57</v>
      </c>
      <c r="N156" s="74">
        <v>73.84</v>
      </c>
      <c r="O156" s="57">
        <v>62</v>
      </c>
      <c r="P156" s="57">
        <v>9</v>
      </c>
      <c r="Q156" s="57">
        <v>9</v>
      </c>
      <c r="R156" s="57"/>
      <c r="S156" s="57">
        <v>15</v>
      </c>
      <c r="T156" s="74">
        <v>783.99</v>
      </c>
      <c r="U156" s="114">
        <v>0.29449999999999998</v>
      </c>
    </row>
    <row r="157" spans="1:21" x14ac:dyDescent="0.35">
      <c r="A157" s="73" t="s">
        <v>1293</v>
      </c>
      <c r="B157" s="57">
        <v>77</v>
      </c>
      <c r="C157" s="57">
        <v>92</v>
      </c>
      <c r="D157" s="74"/>
      <c r="E157" s="74">
        <v>37.770000000000003</v>
      </c>
      <c r="F157" s="74">
        <v>20.21</v>
      </c>
      <c r="G157" s="74">
        <v>38.26</v>
      </c>
      <c r="H157" s="74">
        <v>69.64</v>
      </c>
      <c r="I157" s="74">
        <v>16.559999999999999</v>
      </c>
      <c r="J157" s="74">
        <v>46.99</v>
      </c>
      <c r="K157" s="74">
        <v>52.37</v>
      </c>
      <c r="L157" s="74">
        <v>28.76</v>
      </c>
      <c r="M157" s="74">
        <v>11.48</v>
      </c>
      <c r="N157" s="74">
        <v>74.430000000000007</v>
      </c>
      <c r="O157" s="57">
        <v>66</v>
      </c>
      <c r="P157" s="57">
        <v>9</v>
      </c>
      <c r="Q157" s="57">
        <v>8</v>
      </c>
      <c r="R157" s="57"/>
      <c r="S157" s="57">
        <v>16</v>
      </c>
      <c r="T157" s="74">
        <v>923.53</v>
      </c>
      <c r="U157" s="114"/>
    </row>
    <row r="158" spans="1:21" x14ac:dyDescent="0.35">
      <c r="A158" s="73" t="s">
        <v>1294</v>
      </c>
      <c r="B158" s="57">
        <v>79</v>
      </c>
      <c r="C158" s="57">
        <v>94</v>
      </c>
      <c r="D158" s="74"/>
      <c r="E158" s="74">
        <v>38.520000000000003</v>
      </c>
      <c r="F158" s="74">
        <v>20.57</v>
      </c>
      <c r="G158" s="74">
        <v>38.93</v>
      </c>
      <c r="H158" s="74">
        <v>70.33</v>
      </c>
      <c r="I158" s="74">
        <v>17.03</v>
      </c>
      <c r="J158" s="74">
        <v>48.85</v>
      </c>
      <c r="K158" s="74">
        <v>53.16</v>
      </c>
      <c r="L158" s="74">
        <v>29.76</v>
      </c>
      <c r="M158" s="74">
        <v>12.06</v>
      </c>
      <c r="N158" s="74">
        <v>74.260000000000005</v>
      </c>
      <c r="O158" s="57">
        <v>67</v>
      </c>
      <c r="P158" s="57">
        <v>10</v>
      </c>
      <c r="Q158" s="57">
        <v>9</v>
      </c>
      <c r="R158" s="57"/>
      <c r="S158" s="57">
        <v>19</v>
      </c>
      <c r="T158" s="74">
        <v>1212.3</v>
      </c>
      <c r="U158" s="114"/>
    </row>
    <row r="159" spans="1:21" x14ac:dyDescent="0.35">
      <c r="A159" s="73" t="s">
        <v>447</v>
      </c>
      <c r="B159" s="57">
        <v>78</v>
      </c>
      <c r="C159" s="57">
        <v>87</v>
      </c>
      <c r="D159" s="74"/>
      <c r="E159" s="74">
        <v>39.409999999999997</v>
      </c>
      <c r="F159" s="74">
        <v>20.77</v>
      </c>
      <c r="G159" s="74">
        <v>39.03</v>
      </c>
      <c r="H159" s="74">
        <v>70.67</v>
      </c>
      <c r="I159" s="74">
        <v>16.97</v>
      </c>
      <c r="J159" s="74">
        <v>53.97</v>
      </c>
      <c r="K159" s="74">
        <v>53.84</v>
      </c>
      <c r="L159" s="74">
        <v>30.08</v>
      </c>
      <c r="M159" s="74">
        <v>12.59</v>
      </c>
      <c r="N159" s="74">
        <v>74.349999999999994</v>
      </c>
      <c r="O159" s="57">
        <v>65</v>
      </c>
      <c r="P159" s="57">
        <v>10</v>
      </c>
      <c r="Q159" s="57">
        <v>10</v>
      </c>
      <c r="R159" s="57"/>
      <c r="S159" s="57">
        <v>17</v>
      </c>
      <c r="T159" s="74">
        <v>606.92999999999995</v>
      </c>
      <c r="U159" s="114">
        <v>0.28739999999999999</v>
      </c>
    </row>
    <row r="160" spans="1:21" x14ac:dyDescent="0.35">
      <c r="A160" s="73" t="s">
        <v>448</v>
      </c>
      <c r="B160" s="57">
        <v>78</v>
      </c>
      <c r="C160" s="57">
        <v>84</v>
      </c>
      <c r="D160" s="74"/>
      <c r="E160" s="74">
        <v>39.86</v>
      </c>
      <c r="F160" s="74">
        <v>21.03</v>
      </c>
      <c r="G160" s="74">
        <v>39.76</v>
      </c>
      <c r="H160" s="74">
        <v>70.77</v>
      </c>
      <c r="I160" s="74">
        <v>17.46</v>
      </c>
      <c r="J160" s="74">
        <v>55.28</v>
      </c>
      <c r="K160" s="74">
        <v>53.88</v>
      </c>
      <c r="L160" s="74">
        <v>30.94</v>
      </c>
      <c r="M160" s="74">
        <v>13.1</v>
      </c>
      <c r="N160" s="74">
        <v>74.81</v>
      </c>
      <c r="O160" s="57">
        <v>65</v>
      </c>
      <c r="P160" s="57">
        <v>11</v>
      </c>
      <c r="Q160" s="57">
        <v>10</v>
      </c>
      <c r="R160" s="57"/>
      <c r="S160" s="57">
        <v>18</v>
      </c>
      <c r="T160" s="74">
        <v>392.13</v>
      </c>
      <c r="U160" s="114">
        <v>0.29160000000000003</v>
      </c>
    </row>
    <row r="161" spans="1:21" x14ac:dyDescent="0.35">
      <c r="A161" s="73" t="s">
        <v>449</v>
      </c>
      <c r="B161" s="57">
        <v>74</v>
      </c>
      <c r="C161" s="57">
        <v>85</v>
      </c>
      <c r="D161" s="74"/>
      <c r="E161" s="74">
        <v>40.32</v>
      </c>
      <c r="F161" s="74">
        <v>21.28</v>
      </c>
      <c r="G161" s="74">
        <v>40.76</v>
      </c>
      <c r="H161" s="74">
        <v>70.37</v>
      </c>
      <c r="I161" s="74">
        <v>17.84</v>
      </c>
      <c r="J161" s="74">
        <v>57.66</v>
      </c>
      <c r="K161" s="74">
        <v>53.76</v>
      </c>
      <c r="L161" s="74">
        <v>31.83</v>
      </c>
      <c r="M161" s="74">
        <v>13.25</v>
      </c>
      <c r="N161" s="74">
        <v>75.989999999999995</v>
      </c>
      <c r="O161" s="57">
        <v>59</v>
      </c>
      <c r="P161" s="57">
        <v>12</v>
      </c>
      <c r="Q161" s="57">
        <v>10</v>
      </c>
      <c r="R161" s="57"/>
      <c r="S161" s="57">
        <v>15</v>
      </c>
      <c r="T161" s="74">
        <v>678.07</v>
      </c>
      <c r="U161" s="114">
        <v>0.27350000000000002</v>
      </c>
    </row>
    <row r="162" spans="1:21" x14ac:dyDescent="0.35">
      <c r="A162" s="73" t="s">
        <v>451</v>
      </c>
      <c r="B162" s="57">
        <v>73</v>
      </c>
      <c r="C162" s="57">
        <v>85</v>
      </c>
      <c r="D162" s="74"/>
      <c r="E162" s="74">
        <v>40.15</v>
      </c>
      <c r="F162" s="74">
        <v>21.02</v>
      </c>
      <c r="G162" s="74">
        <v>40.69</v>
      </c>
      <c r="H162" s="74">
        <v>70.05</v>
      </c>
      <c r="I162" s="74">
        <v>18.239999999999998</v>
      </c>
      <c r="J162" s="74">
        <v>57.3</v>
      </c>
      <c r="K162" s="74">
        <v>53.13</v>
      </c>
      <c r="L162" s="74">
        <v>31.86</v>
      </c>
      <c r="M162" s="74">
        <v>13.29</v>
      </c>
      <c r="N162" s="74">
        <v>75.72</v>
      </c>
      <c r="O162" s="57">
        <v>60</v>
      </c>
      <c r="P162" s="57">
        <v>13</v>
      </c>
      <c r="Q162" s="57">
        <v>10</v>
      </c>
      <c r="R162" s="57"/>
      <c r="S162" s="57">
        <v>17</v>
      </c>
      <c r="T162" s="74">
        <v>526.4</v>
      </c>
      <c r="U162" s="114">
        <v>0.26750000000000002</v>
      </c>
    </row>
    <row r="163" spans="1:21" x14ac:dyDescent="0.35">
      <c r="A163" s="73" t="s">
        <v>452</v>
      </c>
      <c r="B163" s="57">
        <v>74</v>
      </c>
      <c r="C163" s="57">
        <v>85</v>
      </c>
      <c r="D163" s="74"/>
      <c r="E163" s="74">
        <v>39.76</v>
      </c>
      <c r="F163" s="74">
        <v>19.190000000000001</v>
      </c>
      <c r="G163" s="74">
        <v>39.65</v>
      </c>
      <c r="H163" s="74">
        <v>68.97</v>
      </c>
      <c r="I163" s="74">
        <v>18.7</v>
      </c>
      <c r="J163" s="74">
        <v>56.19</v>
      </c>
      <c r="K163" s="74">
        <v>52.67</v>
      </c>
      <c r="L163" s="74">
        <v>31.97</v>
      </c>
      <c r="M163" s="74">
        <v>13.28</v>
      </c>
      <c r="N163" s="74">
        <v>74.959999999999994</v>
      </c>
      <c r="O163" s="57">
        <v>62</v>
      </c>
      <c r="P163" s="57">
        <v>14</v>
      </c>
      <c r="Q163" s="57">
        <v>10</v>
      </c>
      <c r="R163" s="57"/>
      <c r="S163" s="57">
        <v>17</v>
      </c>
      <c r="T163" s="74">
        <v>490.81</v>
      </c>
      <c r="U163" s="114">
        <v>0.27460000000000001</v>
      </c>
    </row>
    <row r="164" spans="1:21" x14ac:dyDescent="0.35">
      <c r="A164" s="73" t="s">
        <v>1295</v>
      </c>
      <c r="B164" s="57">
        <v>76</v>
      </c>
      <c r="C164" s="57">
        <v>90</v>
      </c>
      <c r="D164" s="74"/>
      <c r="E164" s="74">
        <v>39.86</v>
      </c>
      <c r="F164" s="74">
        <v>18.940000000000001</v>
      </c>
      <c r="G164" s="74">
        <v>39.61</v>
      </c>
      <c r="H164" s="74">
        <v>67.709999999999994</v>
      </c>
      <c r="I164" s="74">
        <v>19.329999999999998</v>
      </c>
      <c r="J164" s="74">
        <v>57.05</v>
      </c>
      <c r="K164" s="74">
        <v>52.7</v>
      </c>
      <c r="L164" s="74">
        <v>32.29</v>
      </c>
      <c r="M164" s="74">
        <v>13.87</v>
      </c>
      <c r="N164" s="74">
        <v>75.5</v>
      </c>
      <c r="O164" s="57">
        <v>63</v>
      </c>
      <c r="P164" s="57">
        <v>14</v>
      </c>
      <c r="Q164" s="57">
        <v>10</v>
      </c>
      <c r="R164" s="57"/>
      <c r="S164" s="57">
        <v>16</v>
      </c>
      <c r="T164" s="74">
        <v>476.95</v>
      </c>
      <c r="U164" s="114"/>
    </row>
    <row r="165" spans="1:21" x14ac:dyDescent="0.35">
      <c r="A165" s="73" t="s">
        <v>1296</v>
      </c>
      <c r="B165" s="57">
        <v>76</v>
      </c>
      <c r="C165" s="57">
        <v>93</v>
      </c>
      <c r="D165" s="74"/>
      <c r="E165" s="74">
        <v>39.729999999999997</v>
      </c>
      <c r="F165" s="74">
        <v>18.670000000000002</v>
      </c>
      <c r="G165" s="74">
        <v>39.06</v>
      </c>
      <c r="H165" s="74">
        <v>67.22</v>
      </c>
      <c r="I165" s="74">
        <v>19.61</v>
      </c>
      <c r="J165" s="74">
        <v>56.6</v>
      </c>
      <c r="K165" s="74">
        <v>52.54</v>
      </c>
      <c r="L165" s="74">
        <v>31.92</v>
      </c>
      <c r="M165" s="74">
        <v>14.16</v>
      </c>
      <c r="N165" s="74">
        <v>75.930000000000007</v>
      </c>
      <c r="O165" s="57">
        <v>63</v>
      </c>
      <c r="P165" s="57">
        <v>14</v>
      </c>
      <c r="Q165" s="57">
        <v>11</v>
      </c>
      <c r="R165" s="57"/>
      <c r="S165" s="57">
        <v>19</v>
      </c>
      <c r="T165" s="74">
        <v>733.41</v>
      </c>
      <c r="U165" s="114"/>
    </row>
    <row r="166" spans="1:21" x14ac:dyDescent="0.35">
      <c r="A166" s="73" t="s">
        <v>453</v>
      </c>
      <c r="B166" s="57">
        <v>78</v>
      </c>
      <c r="C166" s="57">
        <v>87</v>
      </c>
      <c r="D166" s="74"/>
      <c r="E166" s="74">
        <v>39.64</v>
      </c>
      <c r="F166" s="74">
        <v>18.54</v>
      </c>
      <c r="G166" s="74">
        <v>39.57</v>
      </c>
      <c r="H166" s="74">
        <v>66.680000000000007</v>
      </c>
      <c r="I166" s="74">
        <v>19.75</v>
      </c>
      <c r="J166" s="74">
        <v>56.57</v>
      </c>
      <c r="K166" s="74">
        <v>51.98</v>
      </c>
      <c r="L166" s="74">
        <v>32.299999999999997</v>
      </c>
      <c r="M166" s="74">
        <v>14.33</v>
      </c>
      <c r="N166" s="74">
        <v>75.489999999999995</v>
      </c>
      <c r="O166" s="57">
        <v>63</v>
      </c>
      <c r="P166" s="57">
        <v>14</v>
      </c>
      <c r="Q166" s="57">
        <v>11</v>
      </c>
      <c r="R166" s="57"/>
      <c r="S166" s="57">
        <v>18</v>
      </c>
      <c r="T166" s="74">
        <v>573.47</v>
      </c>
      <c r="U166" s="114">
        <v>0.2651</v>
      </c>
    </row>
    <row r="167" spans="1:21" x14ac:dyDescent="0.35">
      <c r="A167" s="73" t="s">
        <v>454</v>
      </c>
      <c r="B167" s="57">
        <v>79</v>
      </c>
      <c r="C167" s="57">
        <v>88</v>
      </c>
      <c r="D167" s="74"/>
      <c r="E167" s="74">
        <v>39.299999999999997</v>
      </c>
      <c r="F167" s="74">
        <v>18.760000000000002</v>
      </c>
      <c r="G167" s="74">
        <v>39.479999999999997</v>
      </c>
      <c r="H167" s="74">
        <v>66</v>
      </c>
      <c r="I167" s="74">
        <v>19.84</v>
      </c>
      <c r="J167" s="74">
        <v>55.05</v>
      </c>
      <c r="K167" s="74">
        <v>52.02</v>
      </c>
      <c r="L167" s="74">
        <v>32.090000000000003</v>
      </c>
      <c r="M167" s="74">
        <v>14.24</v>
      </c>
      <c r="N167" s="74">
        <v>74.98</v>
      </c>
      <c r="O167" s="57">
        <v>64</v>
      </c>
      <c r="P167" s="57">
        <v>14</v>
      </c>
      <c r="Q167" s="57">
        <v>11</v>
      </c>
      <c r="R167" s="57"/>
      <c r="S167" s="57">
        <v>19</v>
      </c>
      <c r="T167" s="74">
        <v>573.96</v>
      </c>
      <c r="U167" s="114">
        <v>0.26290000000000002</v>
      </c>
    </row>
    <row r="168" spans="1:21" x14ac:dyDescent="0.35">
      <c r="A168" s="73" t="s">
        <v>455</v>
      </c>
      <c r="B168" s="57">
        <v>77</v>
      </c>
      <c r="C168" s="57">
        <v>88</v>
      </c>
      <c r="D168" s="74"/>
      <c r="E168" s="74">
        <v>39.04</v>
      </c>
      <c r="F168" s="74">
        <v>18.89</v>
      </c>
      <c r="G168" s="74">
        <v>39.200000000000003</v>
      </c>
      <c r="H168" s="74">
        <v>65.87</v>
      </c>
      <c r="I168" s="74">
        <v>20</v>
      </c>
      <c r="J168" s="74">
        <v>52.93</v>
      </c>
      <c r="K168" s="74">
        <v>52.1</v>
      </c>
      <c r="L168" s="74">
        <v>31.74</v>
      </c>
      <c r="M168" s="74">
        <v>14.74</v>
      </c>
      <c r="N168" s="74">
        <v>74.33</v>
      </c>
      <c r="O168" s="57">
        <v>61</v>
      </c>
      <c r="P168" s="57">
        <v>13</v>
      </c>
      <c r="Q168" s="57">
        <v>11</v>
      </c>
      <c r="R168" s="57"/>
      <c r="S168" s="57">
        <v>17</v>
      </c>
      <c r="T168" s="74">
        <v>477.82</v>
      </c>
      <c r="U168" s="114">
        <v>0.24340000000000001</v>
      </c>
    </row>
    <row r="169" spans="1:21" x14ac:dyDescent="0.35">
      <c r="A169" s="73" t="s">
        <v>457</v>
      </c>
      <c r="B169" s="57">
        <v>75</v>
      </c>
      <c r="C169" s="57">
        <v>88</v>
      </c>
      <c r="D169" s="74"/>
      <c r="E169" s="74">
        <v>39.03</v>
      </c>
      <c r="F169" s="74">
        <v>19.16</v>
      </c>
      <c r="G169" s="74">
        <v>38.72</v>
      </c>
      <c r="H169" s="74">
        <v>65.3</v>
      </c>
      <c r="I169" s="74">
        <v>20.2</v>
      </c>
      <c r="J169" s="74">
        <v>53.19</v>
      </c>
      <c r="K169" s="74">
        <v>52.22</v>
      </c>
      <c r="L169" s="74">
        <v>31.91</v>
      </c>
      <c r="M169" s="74">
        <v>14.86</v>
      </c>
      <c r="N169" s="74">
        <v>73.66</v>
      </c>
      <c r="O169" s="57">
        <v>61</v>
      </c>
      <c r="P169" s="57">
        <v>13</v>
      </c>
      <c r="Q169" s="57">
        <v>11</v>
      </c>
      <c r="R169" s="57"/>
      <c r="S169" s="57">
        <v>17</v>
      </c>
      <c r="T169" s="74">
        <v>612.92999999999995</v>
      </c>
      <c r="U169" s="114">
        <v>0.27360000000000001</v>
      </c>
    </row>
    <row r="170" spans="1:21" x14ac:dyDescent="0.35">
      <c r="A170" s="73" t="s">
        <v>458</v>
      </c>
      <c r="B170" s="57">
        <v>76</v>
      </c>
      <c r="C170" s="57">
        <v>87</v>
      </c>
      <c r="D170" s="74"/>
      <c r="E170" s="74">
        <v>38.979999999999997</v>
      </c>
      <c r="F170" s="74">
        <v>19.809999999999999</v>
      </c>
      <c r="G170" s="74">
        <v>39.25</v>
      </c>
      <c r="H170" s="74">
        <v>65.09</v>
      </c>
      <c r="I170" s="74">
        <v>20.72</v>
      </c>
      <c r="J170" s="74">
        <v>51.82</v>
      </c>
      <c r="K170" s="74">
        <v>52.18</v>
      </c>
      <c r="L170" s="74">
        <v>31.96</v>
      </c>
      <c r="M170" s="74">
        <v>15.14</v>
      </c>
      <c r="N170" s="74">
        <v>73.58</v>
      </c>
      <c r="O170" s="57">
        <v>64</v>
      </c>
      <c r="P170" s="57">
        <v>13</v>
      </c>
      <c r="Q170" s="57">
        <v>11</v>
      </c>
      <c r="R170" s="57"/>
      <c r="S170" s="57">
        <v>18</v>
      </c>
      <c r="T170" s="74">
        <v>622.79999999999995</v>
      </c>
      <c r="U170" s="114">
        <v>0.27500000000000002</v>
      </c>
    </row>
    <row r="171" spans="1:21" x14ac:dyDescent="0.35">
      <c r="A171" s="73" t="s">
        <v>1297</v>
      </c>
      <c r="B171" s="57">
        <v>85</v>
      </c>
      <c r="C171" s="57">
        <v>93</v>
      </c>
      <c r="D171" s="74"/>
      <c r="E171" s="74">
        <v>38.979999999999997</v>
      </c>
      <c r="F171" s="74">
        <v>19.739999999999998</v>
      </c>
      <c r="G171" s="74">
        <v>39.29</v>
      </c>
      <c r="H171" s="74">
        <v>65.650000000000006</v>
      </c>
      <c r="I171" s="74">
        <v>21.31</v>
      </c>
      <c r="J171" s="74">
        <v>51.01</v>
      </c>
      <c r="K171" s="74">
        <v>51.83</v>
      </c>
      <c r="L171" s="74">
        <v>32.159999999999997</v>
      </c>
      <c r="M171" s="74">
        <v>15.06</v>
      </c>
      <c r="N171" s="74">
        <v>72.069999999999993</v>
      </c>
      <c r="O171" s="57">
        <v>73</v>
      </c>
      <c r="P171" s="57">
        <v>13</v>
      </c>
      <c r="Q171" s="57">
        <v>12</v>
      </c>
      <c r="R171" s="57"/>
      <c r="S171" s="57">
        <v>19</v>
      </c>
      <c r="T171" s="74">
        <v>611.66999999999996</v>
      </c>
      <c r="U171" s="114"/>
    </row>
    <row r="172" spans="1:21" x14ac:dyDescent="0.35">
      <c r="A172" s="73" t="s">
        <v>1298</v>
      </c>
      <c r="B172" s="57">
        <v>86</v>
      </c>
      <c r="C172" s="57">
        <v>97</v>
      </c>
      <c r="D172" s="74"/>
      <c r="E172" s="74">
        <v>38.979999999999997</v>
      </c>
      <c r="F172" s="74">
        <v>20.25</v>
      </c>
      <c r="G172" s="74">
        <v>39.369999999999997</v>
      </c>
      <c r="H172" s="74">
        <v>65.59</v>
      </c>
      <c r="I172" s="74">
        <v>21.83</v>
      </c>
      <c r="J172" s="74">
        <v>49.7</v>
      </c>
      <c r="K172" s="74">
        <v>51.47</v>
      </c>
      <c r="L172" s="74">
        <v>32.74</v>
      </c>
      <c r="M172" s="74">
        <v>15.49</v>
      </c>
      <c r="N172" s="74">
        <v>72.66</v>
      </c>
      <c r="O172" s="57">
        <v>74</v>
      </c>
      <c r="P172" s="57">
        <v>14</v>
      </c>
      <c r="Q172" s="57">
        <v>11</v>
      </c>
      <c r="R172" s="57"/>
      <c r="S172" s="57">
        <v>21</v>
      </c>
      <c r="T172" s="74">
        <v>851.56</v>
      </c>
      <c r="U172" s="114"/>
    </row>
    <row r="173" spans="1:21" x14ac:dyDescent="0.35">
      <c r="A173" s="73" t="s">
        <v>459</v>
      </c>
      <c r="B173" s="57">
        <v>84</v>
      </c>
      <c r="C173" s="57">
        <v>92</v>
      </c>
      <c r="D173" s="74"/>
      <c r="E173" s="74">
        <v>39.270000000000003</v>
      </c>
      <c r="F173" s="74">
        <v>20.67</v>
      </c>
      <c r="G173" s="74">
        <v>40.39</v>
      </c>
      <c r="H173" s="74">
        <v>65.59</v>
      </c>
      <c r="I173" s="74">
        <v>22.04</v>
      </c>
      <c r="J173" s="74">
        <v>48</v>
      </c>
      <c r="K173" s="74">
        <v>53.17</v>
      </c>
      <c r="L173" s="74">
        <v>33.14</v>
      </c>
      <c r="M173" s="74">
        <v>16.04</v>
      </c>
      <c r="N173" s="74">
        <v>73.09</v>
      </c>
      <c r="O173" s="57">
        <v>70</v>
      </c>
      <c r="P173" s="57">
        <v>14</v>
      </c>
      <c r="Q173" s="57">
        <v>14</v>
      </c>
      <c r="R173" s="57"/>
      <c r="S173" s="57">
        <v>21</v>
      </c>
      <c r="T173" s="74">
        <v>557.69000000000005</v>
      </c>
      <c r="U173" s="114">
        <v>0.26579999999999998</v>
      </c>
    </row>
    <row r="174" spans="1:21" x14ac:dyDescent="0.35">
      <c r="A174" s="73" t="s">
        <v>460</v>
      </c>
      <c r="B174" s="57">
        <v>82</v>
      </c>
      <c r="C174" s="57">
        <v>91</v>
      </c>
      <c r="D174" s="74"/>
      <c r="E174" s="74">
        <v>39.979999999999997</v>
      </c>
      <c r="F174" s="74">
        <v>20.79</v>
      </c>
      <c r="G174" s="74">
        <v>42.14</v>
      </c>
      <c r="H174" s="74">
        <v>65.510000000000005</v>
      </c>
      <c r="I174" s="74">
        <v>22.44</v>
      </c>
      <c r="J174" s="74">
        <v>50.22</v>
      </c>
      <c r="K174" s="74">
        <v>54.63</v>
      </c>
      <c r="L174" s="74">
        <v>33.25</v>
      </c>
      <c r="M174" s="74">
        <v>16.71</v>
      </c>
      <c r="N174" s="74">
        <v>73.42</v>
      </c>
      <c r="O174" s="57">
        <v>68</v>
      </c>
      <c r="P174" s="57">
        <v>14</v>
      </c>
      <c r="Q174" s="57">
        <v>13</v>
      </c>
      <c r="R174" s="57"/>
      <c r="S174" s="57">
        <v>21</v>
      </c>
      <c r="T174" s="74">
        <v>502.67</v>
      </c>
      <c r="U174" s="114">
        <v>0.25130000000000002</v>
      </c>
    </row>
    <row r="175" spans="1:21" x14ac:dyDescent="0.35">
      <c r="A175" s="73" t="s">
        <v>461</v>
      </c>
      <c r="B175" s="57">
        <v>81</v>
      </c>
      <c r="C175" s="57">
        <v>92</v>
      </c>
      <c r="D175" s="74"/>
      <c r="E175" s="74">
        <v>40.26</v>
      </c>
      <c r="F175" s="74">
        <v>20.99</v>
      </c>
      <c r="G175" s="74">
        <v>42.58</v>
      </c>
      <c r="H175" s="74">
        <v>65.45</v>
      </c>
      <c r="I175" s="74">
        <v>22.94</v>
      </c>
      <c r="J175" s="74">
        <v>48.92</v>
      </c>
      <c r="K175" s="74">
        <v>55.93</v>
      </c>
      <c r="L175" s="74">
        <v>33.93</v>
      </c>
      <c r="M175" s="74">
        <v>16.95</v>
      </c>
      <c r="N175" s="74">
        <v>74.02</v>
      </c>
      <c r="O175" s="57">
        <v>67</v>
      </c>
      <c r="P175" s="57">
        <v>15</v>
      </c>
      <c r="Q175" s="57">
        <v>13</v>
      </c>
      <c r="R175" s="57"/>
      <c r="S175" s="57">
        <v>20</v>
      </c>
      <c r="T175" s="74">
        <v>630.85</v>
      </c>
      <c r="U175" s="114">
        <v>0.2366</v>
      </c>
    </row>
    <row r="176" spans="1:21" x14ac:dyDescent="0.35">
      <c r="A176" s="73" t="s">
        <v>462</v>
      </c>
      <c r="B176" s="57">
        <v>79</v>
      </c>
      <c r="C176" s="57">
        <v>89</v>
      </c>
      <c r="D176" s="74"/>
      <c r="E176" s="74">
        <v>40.840000000000003</v>
      </c>
      <c r="F176" s="74">
        <v>21.39</v>
      </c>
      <c r="G176" s="74">
        <v>43.95</v>
      </c>
      <c r="H176" s="74">
        <v>65.7</v>
      </c>
      <c r="I176" s="74">
        <v>23.39</v>
      </c>
      <c r="J176" s="74">
        <v>49.01</v>
      </c>
      <c r="K176" s="74">
        <v>57.12</v>
      </c>
      <c r="L176" s="74">
        <v>34.61</v>
      </c>
      <c r="M176" s="74">
        <v>17.45</v>
      </c>
      <c r="N176" s="74">
        <v>75.099999999999994</v>
      </c>
      <c r="O176" s="57">
        <v>65</v>
      </c>
      <c r="P176" s="57">
        <v>15</v>
      </c>
      <c r="Q176" s="57">
        <v>13</v>
      </c>
      <c r="R176" s="57"/>
      <c r="S176" s="57">
        <v>19</v>
      </c>
      <c r="T176" s="74">
        <v>678.12</v>
      </c>
      <c r="U176" s="114">
        <v>0.26740000000000003</v>
      </c>
    </row>
    <row r="177" spans="1:21" x14ac:dyDescent="0.35">
      <c r="A177" s="73" t="s">
        <v>463</v>
      </c>
      <c r="B177" s="57">
        <v>82</v>
      </c>
      <c r="C177" s="57">
        <v>90</v>
      </c>
      <c r="D177" s="74"/>
      <c r="E177" s="74">
        <v>41.23</v>
      </c>
      <c r="F177" s="74">
        <v>21.02</v>
      </c>
      <c r="G177" s="74">
        <v>44.53</v>
      </c>
      <c r="H177" s="74">
        <v>65.55</v>
      </c>
      <c r="I177" s="74">
        <v>23.79</v>
      </c>
      <c r="J177" s="74">
        <v>49.49</v>
      </c>
      <c r="K177" s="74">
        <v>58.15</v>
      </c>
      <c r="L177" s="74">
        <v>35.19</v>
      </c>
      <c r="M177" s="74">
        <v>17.989999999999998</v>
      </c>
      <c r="N177" s="74">
        <v>75.209999999999994</v>
      </c>
      <c r="O177" s="57">
        <v>70</v>
      </c>
      <c r="P177" s="57">
        <v>15</v>
      </c>
      <c r="Q177" s="57">
        <v>14</v>
      </c>
      <c r="R177" s="57"/>
      <c r="S177" s="57">
        <v>21</v>
      </c>
      <c r="T177" s="74">
        <v>690.72</v>
      </c>
      <c r="U177" s="114">
        <v>0.26450000000000001</v>
      </c>
    </row>
    <row r="178" spans="1:21" x14ac:dyDescent="0.35">
      <c r="A178" s="73" t="s">
        <v>1299</v>
      </c>
      <c r="B178" s="57">
        <v>93</v>
      </c>
      <c r="C178" s="57">
        <v>97</v>
      </c>
      <c r="D178" s="74"/>
      <c r="E178" s="74">
        <v>41.87</v>
      </c>
      <c r="F178" s="74">
        <v>21.38</v>
      </c>
      <c r="G178" s="74">
        <v>45.25</v>
      </c>
      <c r="H178" s="74">
        <v>65.48</v>
      </c>
      <c r="I178" s="74">
        <v>24.39</v>
      </c>
      <c r="J178" s="74">
        <v>49.26</v>
      </c>
      <c r="K178" s="74">
        <v>60.28</v>
      </c>
      <c r="L178" s="74">
        <v>35.74</v>
      </c>
      <c r="M178" s="74">
        <v>18.66</v>
      </c>
      <c r="N178" s="74">
        <v>75.91</v>
      </c>
      <c r="O178" s="57">
        <v>83</v>
      </c>
      <c r="P178" s="57">
        <v>16</v>
      </c>
      <c r="Q178" s="57">
        <v>15</v>
      </c>
      <c r="R178" s="57"/>
      <c r="S178" s="57">
        <v>24</v>
      </c>
      <c r="T178" s="74">
        <v>793.42</v>
      </c>
      <c r="U178" s="114"/>
    </row>
    <row r="179" spans="1:21" x14ac:dyDescent="0.35">
      <c r="A179" s="73" t="s">
        <v>1300</v>
      </c>
      <c r="B179" s="57">
        <v>90</v>
      </c>
      <c r="C179" s="57">
        <v>95</v>
      </c>
      <c r="D179" s="74"/>
      <c r="E179" s="74">
        <v>42.12</v>
      </c>
      <c r="F179" s="74">
        <v>21.51</v>
      </c>
      <c r="G179" s="74">
        <v>45.58</v>
      </c>
      <c r="H179" s="74">
        <v>65.319999999999993</v>
      </c>
      <c r="I179" s="74">
        <v>24.8</v>
      </c>
      <c r="J179" s="74">
        <v>49.29</v>
      </c>
      <c r="K179" s="74">
        <v>61.27</v>
      </c>
      <c r="L179" s="74">
        <v>35.950000000000003</v>
      </c>
      <c r="M179" s="74">
        <v>18.91</v>
      </c>
      <c r="N179" s="74">
        <v>74.790000000000006</v>
      </c>
      <c r="O179" s="57">
        <v>81</v>
      </c>
      <c r="P179" s="57">
        <v>16</v>
      </c>
      <c r="Q179" s="57">
        <v>13</v>
      </c>
      <c r="R179" s="57"/>
      <c r="S179" s="57">
        <v>24</v>
      </c>
      <c r="T179" s="74">
        <v>833.07</v>
      </c>
      <c r="U179" s="114"/>
    </row>
    <row r="180" spans="1:21" x14ac:dyDescent="0.35">
      <c r="A180" s="73" t="s">
        <v>464</v>
      </c>
      <c r="B180" s="57">
        <v>87</v>
      </c>
      <c r="C180" s="57">
        <v>93</v>
      </c>
      <c r="D180" s="74"/>
      <c r="E180" s="74">
        <v>42.11</v>
      </c>
      <c r="F180" s="74">
        <v>21.34</v>
      </c>
      <c r="G180" s="74">
        <v>45.54</v>
      </c>
      <c r="H180" s="74">
        <v>65.489999999999995</v>
      </c>
      <c r="I180" s="74">
        <v>25.1</v>
      </c>
      <c r="J180" s="74">
        <v>49.08</v>
      </c>
      <c r="K180" s="74">
        <v>60.66</v>
      </c>
      <c r="L180" s="74">
        <v>36.31</v>
      </c>
      <c r="M180" s="74">
        <v>19.14</v>
      </c>
      <c r="N180" s="74">
        <v>75.27</v>
      </c>
      <c r="O180" s="57">
        <v>72</v>
      </c>
      <c r="P180" s="57">
        <v>16</v>
      </c>
      <c r="Q180" s="57">
        <v>16</v>
      </c>
      <c r="R180" s="57"/>
      <c r="S180" s="57">
        <v>23</v>
      </c>
      <c r="T180" s="74">
        <v>605.53</v>
      </c>
      <c r="U180" s="114">
        <v>0.24990000000000001</v>
      </c>
    </row>
    <row r="181" spans="1:21" x14ac:dyDescent="0.35">
      <c r="A181" s="73" t="s">
        <v>469</v>
      </c>
      <c r="B181" s="57">
        <v>87</v>
      </c>
      <c r="C181" s="57">
        <v>94</v>
      </c>
      <c r="D181" s="74"/>
      <c r="E181" s="74">
        <v>42.06</v>
      </c>
      <c r="F181" s="74">
        <v>20.87</v>
      </c>
      <c r="G181" s="74">
        <v>44.87</v>
      </c>
      <c r="H181" s="74">
        <v>65.84</v>
      </c>
      <c r="I181" s="74">
        <v>25.43</v>
      </c>
      <c r="J181" s="74">
        <v>47.35</v>
      </c>
      <c r="K181" s="74">
        <v>60.27</v>
      </c>
      <c r="L181" s="74">
        <v>37.090000000000003</v>
      </c>
      <c r="M181" s="74">
        <v>19.649999999999999</v>
      </c>
      <c r="N181" s="74">
        <v>74.42</v>
      </c>
      <c r="O181" s="57">
        <v>74</v>
      </c>
      <c r="P181" s="57">
        <v>16</v>
      </c>
      <c r="Q181" s="57">
        <v>15</v>
      </c>
      <c r="R181" s="57"/>
      <c r="S181" s="57">
        <v>23</v>
      </c>
      <c r="T181" s="74">
        <v>567.58000000000004</v>
      </c>
      <c r="U181" s="114">
        <v>0.2472</v>
      </c>
    </row>
    <row r="182" spans="1:21" x14ac:dyDescent="0.35">
      <c r="A182" s="73" t="s">
        <v>470</v>
      </c>
      <c r="B182" s="57">
        <v>88</v>
      </c>
      <c r="C182" s="57">
        <v>94</v>
      </c>
      <c r="D182" s="74"/>
      <c r="E182" s="74">
        <v>42.35</v>
      </c>
      <c r="F182" s="74">
        <v>20.48</v>
      </c>
      <c r="G182" s="74">
        <v>44.56</v>
      </c>
      <c r="H182" s="74">
        <v>66.39</v>
      </c>
      <c r="I182" s="74">
        <v>25.97</v>
      </c>
      <c r="J182" s="74">
        <v>48.88</v>
      </c>
      <c r="K182" s="74">
        <v>59.82</v>
      </c>
      <c r="L182" s="74">
        <v>37.43</v>
      </c>
      <c r="M182" s="74">
        <v>20.22</v>
      </c>
      <c r="N182" s="74">
        <v>72.98</v>
      </c>
      <c r="O182" s="57">
        <v>76</v>
      </c>
      <c r="P182" s="57">
        <v>17</v>
      </c>
      <c r="Q182" s="57">
        <v>15</v>
      </c>
      <c r="R182" s="57"/>
      <c r="S182" s="57">
        <v>22</v>
      </c>
      <c r="T182" s="74">
        <v>556.6</v>
      </c>
      <c r="U182" s="114">
        <v>0.25219999999999998</v>
      </c>
    </row>
    <row r="183" spans="1:21" x14ac:dyDescent="0.35">
      <c r="A183" s="73" t="s">
        <v>475</v>
      </c>
      <c r="B183" s="57">
        <v>86</v>
      </c>
      <c r="C183" s="57">
        <v>92</v>
      </c>
      <c r="D183" s="74"/>
      <c r="E183" s="74">
        <v>42.64</v>
      </c>
      <c r="F183" s="74">
        <v>20.63</v>
      </c>
      <c r="G183" s="74">
        <v>44.78</v>
      </c>
      <c r="H183" s="74">
        <v>67.069999999999993</v>
      </c>
      <c r="I183" s="74">
        <v>26.62</v>
      </c>
      <c r="J183" s="74">
        <v>47.86</v>
      </c>
      <c r="K183" s="74">
        <v>60.01</v>
      </c>
      <c r="L183" s="74">
        <v>38.33</v>
      </c>
      <c r="M183" s="74">
        <v>21.03</v>
      </c>
      <c r="N183" s="74">
        <v>72.989999999999995</v>
      </c>
      <c r="O183" s="57">
        <v>76</v>
      </c>
      <c r="P183" s="57">
        <v>18</v>
      </c>
      <c r="Q183" s="57">
        <v>15</v>
      </c>
      <c r="R183" s="57"/>
      <c r="S183" s="57">
        <v>23</v>
      </c>
      <c r="T183" s="74">
        <v>525.05999999999995</v>
      </c>
      <c r="U183" s="114">
        <v>0.23250000000000001</v>
      </c>
    </row>
    <row r="184" spans="1:21" x14ac:dyDescent="0.35">
      <c r="A184" s="73" t="s">
        <v>476</v>
      </c>
      <c r="B184" s="57">
        <v>84</v>
      </c>
      <c r="C184" s="57">
        <v>91</v>
      </c>
      <c r="D184" s="74"/>
      <c r="E184" s="74">
        <v>43.57</v>
      </c>
      <c r="F184" s="74">
        <v>21.23</v>
      </c>
      <c r="G184" s="74">
        <v>46.12</v>
      </c>
      <c r="H184" s="74">
        <v>67.86</v>
      </c>
      <c r="I184" s="74">
        <v>27.34</v>
      </c>
      <c r="J184" s="74">
        <v>49.48</v>
      </c>
      <c r="K184" s="74">
        <v>60.82</v>
      </c>
      <c r="L184" s="74">
        <v>39.22</v>
      </c>
      <c r="M184" s="74">
        <v>22.59</v>
      </c>
      <c r="N184" s="74">
        <v>73.89</v>
      </c>
      <c r="O184" s="57">
        <v>74</v>
      </c>
      <c r="P184" s="57">
        <v>18</v>
      </c>
      <c r="Q184" s="57">
        <v>16</v>
      </c>
      <c r="R184" s="57"/>
      <c r="S184" s="57">
        <v>22</v>
      </c>
      <c r="T184" s="74">
        <v>559.86</v>
      </c>
      <c r="U184" s="114">
        <v>0.23480000000000001</v>
      </c>
    </row>
    <row r="185" spans="1:21" x14ac:dyDescent="0.35">
      <c r="A185" s="73" t="s">
        <v>1301</v>
      </c>
      <c r="B185" s="57">
        <v>88</v>
      </c>
      <c r="C185" s="57">
        <v>97</v>
      </c>
      <c r="D185" s="74"/>
      <c r="E185" s="74">
        <v>44.02</v>
      </c>
      <c r="F185" s="74">
        <v>21.71</v>
      </c>
      <c r="G185" s="74">
        <v>47.2</v>
      </c>
      <c r="H185" s="74">
        <v>67.44</v>
      </c>
      <c r="I185" s="74">
        <v>27.69</v>
      </c>
      <c r="J185" s="74">
        <v>50.6</v>
      </c>
      <c r="K185" s="74">
        <v>61.16</v>
      </c>
      <c r="L185" s="74">
        <v>39.75</v>
      </c>
      <c r="M185" s="74">
        <v>23.75</v>
      </c>
      <c r="N185" s="74">
        <v>75.14</v>
      </c>
      <c r="O185" s="57">
        <v>75</v>
      </c>
      <c r="P185" s="57">
        <v>18</v>
      </c>
      <c r="Q185" s="57">
        <v>15</v>
      </c>
      <c r="R185" s="57"/>
      <c r="S185" s="57">
        <v>23</v>
      </c>
      <c r="T185" s="74">
        <v>434.99</v>
      </c>
      <c r="U185" s="114"/>
    </row>
    <row r="186" spans="1:21" x14ac:dyDescent="0.35">
      <c r="A186" s="73" t="s">
        <v>1302</v>
      </c>
      <c r="B186" s="57">
        <v>90</v>
      </c>
      <c r="C186" s="57">
        <v>99</v>
      </c>
      <c r="D186" s="74"/>
      <c r="E186" s="74">
        <v>44.69</v>
      </c>
      <c r="F186" s="74">
        <v>22.22</v>
      </c>
      <c r="G186" s="74">
        <v>47.72</v>
      </c>
      <c r="H186" s="74">
        <v>67.650000000000006</v>
      </c>
      <c r="I186" s="74">
        <v>28.08</v>
      </c>
      <c r="J186" s="74">
        <v>51.65</v>
      </c>
      <c r="K186" s="74">
        <v>61.82</v>
      </c>
      <c r="L186" s="74">
        <v>40.659999999999997</v>
      </c>
      <c r="M186" s="74">
        <v>25.31</v>
      </c>
      <c r="N186" s="74">
        <v>76.66</v>
      </c>
      <c r="O186" s="57">
        <v>76</v>
      </c>
      <c r="P186" s="57">
        <v>18</v>
      </c>
      <c r="Q186" s="57">
        <v>16</v>
      </c>
      <c r="R186" s="57"/>
      <c r="S186" s="57">
        <v>26</v>
      </c>
      <c r="T186" s="74">
        <v>955.17</v>
      </c>
      <c r="U186" s="114"/>
    </row>
    <row r="187" spans="1:21" x14ac:dyDescent="0.35">
      <c r="A187" s="73" t="s">
        <v>477</v>
      </c>
      <c r="B187" s="57">
        <v>88</v>
      </c>
      <c r="C187" s="57">
        <v>96</v>
      </c>
      <c r="D187" s="74"/>
      <c r="E187" s="74">
        <v>45.18</v>
      </c>
      <c r="F187" s="74">
        <v>22.56</v>
      </c>
      <c r="G187" s="74">
        <v>49.27</v>
      </c>
      <c r="H187" s="74">
        <v>67.569999999999993</v>
      </c>
      <c r="I187" s="74">
        <v>28.46</v>
      </c>
      <c r="J187" s="74">
        <v>51.93</v>
      </c>
      <c r="K187" s="74">
        <v>62.17</v>
      </c>
      <c r="L187" s="74">
        <v>41.66</v>
      </c>
      <c r="M187" s="74">
        <v>26.79</v>
      </c>
      <c r="N187" s="74">
        <v>76.34</v>
      </c>
      <c r="O187" s="57">
        <v>72</v>
      </c>
      <c r="P187" s="57">
        <v>18</v>
      </c>
      <c r="Q187" s="57">
        <v>16</v>
      </c>
      <c r="R187" s="57">
        <v>34</v>
      </c>
      <c r="S187" s="57">
        <v>24</v>
      </c>
      <c r="T187" s="74">
        <v>689.22</v>
      </c>
      <c r="U187" s="114">
        <v>0.23630000000000001</v>
      </c>
    </row>
    <row r="188" spans="1:21" x14ac:dyDescent="0.35">
      <c r="A188" s="73" t="s">
        <v>488</v>
      </c>
      <c r="B188" s="57">
        <v>88</v>
      </c>
      <c r="C188" s="57">
        <v>96</v>
      </c>
      <c r="D188" s="74"/>
      <c r="E188" s="74">
        <v>46.06</v>
      </c>
      <c r="F188" s="74">
        <v>23.74</v>
      </c>
      <c r="G188" s="74">
        <v>50.53</v>
      </c>
      <c r="H188" s="74">
        <v>67.45</v>
      </c>
      <c r="I188" s="74">
        <v>28.94</v>
      </c>
      <c r="J188" s="74">
        <v>54.49</v>
      </c>
      <c r="K188" s="74">
        <v>63.13</v>
      </c>
      <c r="L188" s="74">
        <v>42.31</v>
      </c>
      <c r="M188" s="74">
        <v>28.04</v>
      </c>
      <c r="N188" s="74">
        <v>78.11</v>
      </c>
      <c r="O188" s="57">
        <v>73</v>
      </c>
      <c r="P188" s="57">
        <v>18</v>
      </c>
      <c r="Q188" s="57">
        <v>15</v>
      </c>
      <c r="R188" s="57">
        <v>33</v>
      </c>
      <c r="S188" s="57">
        <v>26</v>
      </c>
      <c r="T188" s="74">
        <v>462.62</v>
      </c>
      <c r="U188" s="114">
        <v>0.24110000000000001</v>
      </c>
    </row>
    <row r="189" spans="1:21" x14ac:dyDescent="0.35">
      <c r="A189" s="73" t="s">
        <v>489</v>
      </c>
      <c r="B189" s="57">
        <v>88</v>
      </c>
      <c r="C189" s="57">
        <v>97</v>
      </c>
      <c r="D189" s="74"/>
      <c r="E189" s="74">
        <v>47.15</v>
      </c>
      <c r="F189" s="74">
        <v>24.57</v>
      </c>
      <c r="G189" s="74">
        <v>52.59</v>
      </c>
      <c r="H189" s="74">
        <v>67.37</v>
      </c>
      <c r="I189" s="74">
        <v>29.27</v>
      </c>
      <c r="J189" s="74">
        <v>57.39</v>
      </c>
      <c r="K189" s="74">
        <v>64.19</v>
      </c>
      <c r="L189" s="74">
        <v>43.48</v>
      </c>
      <c r="M189" s="74">
        <v>30.1</v>
      </c>
      <c r="N189" s="74">
        <v>80.38</v>
      </c>
      <c r="O189" s="57">
        <v>73</v>
      </c>
      <c r="P189" s="57">
        <v>19</v>
      </c>
      <c r="Q189" s="57">
        <v>16</v>
      </c>
      <c r="R189" s="57">
        <v>34</v>
      </c>
      <c r="S189" s="57">
        <v>24</v>
      </c>
      <c r="T189" s="74">
        <v>690.94</v>
      </c>
      <c r="U189" s="114">
        <v>0.23899999999999999</v>
      </c>
    </row>
    <row r="190" spans="1:21" x14ac:dyDescent="0.35">
      <c r="A190" s="73" t="s">
        <v>490</v>
      </c>
      <c r="B190" s="57">
        <v>86</v>
      </c>
      <c r="C190" s="57">
        <v>96</v>
      </c>
      <c r="D190" s="74"/>
      <c r="E190" s="74">
        <v>47.62</v>
      </c>
      <c r="F190" s="74">
        <v>24.77</v>
      </c>
      <c r="G190" s="74">
        <v>54.84</v>
      </c>
      <c r="H190" s="74">
        <v>66.81</v>
      </c>
      <c r="I190" s="74">
        <v>29.51</v>
      </c>
      <c r="J190" s="74">
        <v>57.87</v>
      </c>
      <c r="K190" s="74">
        <v>65.010000000000005</v>
      </c>
      <c r="L190" s="74">
        <v>43.73</v>
      </c>
      <c r="M190" s="74">
        <v>31.28</v>
      </c>
      <c r="N190" s="74">
        <v>81.739999999999995</v>
      </c>
      <c r="O190" s="57">
        <v>73</v>
      </c>
      <c r="P190" s="57">
        <v>19</v>
      </c>
      <c r="Q190" s="57">
        <v>15</v>
      </c>
      <c r="R190" s="57">
        <v>33</v>
      </c>
      <c r="S190" s="57">
        <v>25</v>
      </c>
      <c r="T190" s="74">
        <v>610.29999999999995</v>
      </c>
      <c r="U190" s="114">
        <v>0.22739999999999999</v>
      </c>
    </row>
    <row r="191" spans="1:21" x14ac:dyDescent="0.35">
      <c r="A191" s="73" t="s">
        <v>491</v>
      </c>
      <c r="B191" s="57">
        <v>87</v>
      </c>
      <c r="C191" s="57">
        <v>96</v>
      </c>
      <c r="D191" s="74"/>
      <c r="E191" s="74">
        <v>47.93</v>
      </c>
      <c r="F191" s="74">
        <v>25.01</v>
      </c>
      <c r="G191" s="74">
        <v>54.89</v>
      </c>
      <c r="H191" s="74">
        <v>66.430000000000007</v>
      </c>
      <c r="I191" s="74">
        <v>30.11</v>
      </c>
      <c r="J191" s="74">
        <v>56.95</v>
      </c>
      <c r="K191" s="74">
        <v>65.430000000000007</v>
      </c>
      <c r="L191" s="74">
        <v>44.83</v>
      </c>
      <c r="M191" s="74">
        <v>32.909999999999997</v>
      </c>
      <c r="N191" s="74">
        <v>82.14</v>
      </c>
      <c r="O191" s="57">
        <v>75</v>
      </c>
      <c r="P191" s="57">
        <v>20</v>
      </c>
      <c r="Q191" s="57">
        <v>17</v>
      </c>
      <c r="R191" s="57">
        <v>35</v>
      </c>
      <c r="S191" s="57">
        <v>25</v>
      </c>
      <c r="T191" s="74">
        <v>504.78</v>
      </c>
      <c r="U191" s="114">
        <v>0.21560000000000001</v>
      </c>
    </row>
    <row r="192" spans="1:21" x14ac:dyDescent="0.35">
      <c r="A192" s="73" t="s">
        <v>1303</v>
      </c>
      <c r="B192" s="57">
        <v>95</v>
      </c>
      <c r="C192" s="57">
        <v>101</v>
      </c>
      <c r="D192" s="74"/>
      <c r="E192" s="74">
        <v>48.9</v>
      </c>
      <c r="F192" s="74">
        <v>25.79</v>
      </c>
      <c r="G192" s="74">
        <v>56.36</v>
      </c>
      <c r="H192" s="74">
        <v>66.569999999999993</v>
      </c>
      <c r="I192" s="74">
        <v>33.19</v>
      </c>
      <c r="J192" s="74">
        <v>57.08</v>
      </c>
      <c r="K192" s="74">
        <v>65.430000000000007</v>
      </c>
      <c r="L192" s="74">
        <v>46.2</v>
      </c>
      <c r="M192" s="74">
        <v>34.369999999999997</v>
      </c>
      <c r="N192" s="74">
        <v>82.62</v>
      </c>
      <c r="O192" s="57">
        <v>82</v>
      </c>
      <c r="P192" s="57">
        <v>20</v>
      </c>
      <c r="Q192" s="57">
        <v>18</v>
      </c>
      <c r="R192" s="57">
        <v>40</v>
      </c>
      <c r="S192" s="57">
        <v>29</v>
      </c>
      <c r="T192" s="74">
        <v>494.08</v>
      </c>
      <c r="U192" s="114"/>
    </row>
    <row r="193" spans="1:21" x14ac:dyDescent="0.35">
      <c r="A193" s="73" t="s">
        <v>1304</v>
      </c>
      <c r="B193" s="57">
        <v>98</v>
      </c>
      <c r="C193" s="57">
        <v>105</v>
      </c>
      <c r="D193" s="74"/>
      <c r="E193" s="74">
        <v>49.49</v>
      </c>
      <c r="F193" s="74">
        <v>26.46</v>
      </c>
      <c r="G193" s="74">
        <v>56.79</v>
      </c>
      <c r="H193" s="74">
        <v>66.709999999999994</v>
      </c>
      <c r="I193" s="74">
        <v>35.29</v>
      </c>
      <c r="J193" s="74">
        <v>57.27</v>
      </c>
      <c r="K193" s="74">
        <v>65.33</v>
      </c>
      <c r="L193" s="74">
        <v>46.93</v>
      </c>
      <c r="M193" s="74">
        <v>35.35</v>
      </c>
      <c r="N193" s="74">
        <v>82.22</v>
      </c>
      <c r="O193" s="57">
        <v>84</v>
      </c>
      <c r="P193" s="57">
        <v>20</v>
      </c>
      <c r="Q193" s="57">
        <v>20</v>
      </c>
      <c r="R193" s="57">
        <v>40</v>
      </c>
      <c r="S193" s="57">
        <v>32</v>
      </c>
      <c r="T193" s="74">
        <v>734.5</v>
      </c>
      <c r="U193" s="114"/>
    </row>
    <row r="194" spans="1:21" x14ac:dyDescent="0.35">
      <c r="A194" s="73" t="s">
        <v>492</v>
      </c>
      <c r="B194" s="57">
        <v>93</v>
      </c>
      <c r="C194" s="57">
        <v>97</v>
      </c>
      <c r="D194" s="74"/>
      <c r="E194" s="74">
        <v>50.37</v>
      </c>
      <c r="F194" s="74">
        <v>28.18</v>
      </c>
      <c r="G194" s="74">
        <v>58.2</v>
      </c>
      <c r="H194" s="74">
        <v>67.290000000000006</v>
      </c>
      <c r="I194" s="74">
        <v>36.69</v>
      </c>
      <c r="J194" s="74">
        <v>58.1</v>
      </c>
      <c r="K194" s="74">
        <v>65.930000000000007</v>
      </c>
      <c r="L194" s="74">
        <v>47.69</v>
      </c>
      <c r="M194" s="74">
        <v>36.659999999999997</v>
      </c>
      <c r="N194" s="74">
        <v>83.17</v>
      </c>
      <c r="O194" s="57">
        <v>79</v>
      </c>
      <c r="P194" s="57">
        <v>21</v>
      </c>
      <c r="Q194" s="57">
        <v>19</v>
      </c>
      <c r="R194" s="57">
        <v>38</v>
      </c>
      <c r="S194" s="57">
        <v>29</v>
      </c>
      <c r="T194" s="74">
        <v>748.91</v>
      </c>
      <c r="U194" s="114">
        <v>0.20780000000000001</v>
      </c>
    </row>
    <row r="195" spans="1:21" x14ac:dyDescent="0.35">
      <c r="A195" s="73" t="s">
        <v>493</v>
      </c>
      <c r="B195" s="57">
        <v>91</v>
      </c>
      <c r="C195" s="57">
        <v>97</v>
      </c>
      <c r="D195" s="74"/>
      <c r="E195" s="74">
        <v>50.68</v>
      </c>
      <c r="F195" s="74">
        <v>28.25</v>
      </c>
      <c r="G195" s="74">
        <v>60.54</v>
      </c>
      <c r="H195" s="74">
        <v>67.260000000000005</v>
      </c>
      <c r="I195" s="74">
        <v>38.04</v>
      </c>
      <c r="J195" s="74">
        <v>57.32</v>
      </c>
      <c r="K195" s="74">
        <v>65.67</v>
      </c>
      <c r="L195" s="74">
        <v>48.3</v>
      </c>
      <c r="M195" s="74">
        <v>37.82</v>
      </c>
      <c r="N195" s="74">
        <v>83.27</v>
      </c>
      <c r="O195" s="57">
        <v>76</v>
      </c>
      <c r="P195" s="57">
        <v>21</v>
      </c>
      <c r="Q195" s="57">
        <v>19</v>
      </c>
      <c r="R195" s="57">
        <v>37</v>
      </c>
      <c r="S195" s="57">
        <v>29</v>
      </c>
      <c r="T195" s="74">
        <v>473.03</v>
      </c>
      <c r="U195" s="114">
        <v>0.20449999999999999</v>
      </c>
    </row>
    <row r="196" spans="1:21" x14ac:dyDescent="0.35">
      <c r="A196" s="73" t="s">
        <v>494</v>
      </c>
      <c r="B196" s="57">
        <v>89</v>
      </c>
      <c r="C196" s="57">
        <v>97</v>
      </c>
      <c r="D196" s="74"/>
      <c r="E196" s="74">
        <v>50.85</v>
      </c>
      <c r="F196" s="74">
        <v>29</v>
      </c>
      <c r="G196" s="74">
        <v>62.76</v>
      </c>
      <c r="H196" s="74">
        <v>67.02</v>
      </c>
      <c r="I196" s="74">
        <v>39.380000000000003</v>
      </c>
      <c r="J196" s="74">
        <v>56.62</v>
      </c>
      <c r="K196" s="74">
        <v>65.39</v>
      </c>
      <c r="L196" s="74">
        <v>48.51</v>
      </c>
      <c r="M196" s="74">
        <v>38.33</v>
      </c>
      <c r="N196" s="74">
        <v>82.37</v>
      </c>
      <c r="O196" s="57">
        <v>75</v>
      </c>
      <c r="P196" s="57">
        <v>21</v>
      </c>
      <c r="Q196" s="57">
        <v>18</v>
      </c>
      <c r="R196" s="57">
        <v>37</v>
      </c>
      <c r="S196" s="57">
        <v>27</v>
      </c>
      <c r="T196" s="74">
        <v>645.21</v>
      </c>
      <c r="U196" s="114">
        <v>0.19020000000000001</v>
      </c>
    </row>
    <row r="197" spans="1:21" x14ac:dyDescent="0.35">
      <c r="A197" s="73" t="s">
        <v>497</v>
      </c>
      <c r="B197" s="57">
        <v>89</v>
      </c>
      <c r="C197" s="57">
        <v>96</v>
      </c>
      <c r="D197" s="74"/>
      <c r="E197" s="74">
        <v>51.48</v>
      </c>
      <c r="F197" s="74">
        <v>29.42</v>
      </c>
      <c r="G197" s="74">
        <v>64.48</v>
      </c>
      <c r="H197" s="74">
        <v>67.02</v>
      </c>
      <c r="I197" s="74">
        <v>41.32</v>
      </c>
      <c r="J197" s="74">
        <v>57.59</v>
      </c>
      <c r="K197" s="74">
        <v>64.989999999999995</v>
      </c>
      <c r="L197" s="74">
        <v>49.34</v>
      </c>
      <c r="M197" s="74">
        <v>39.840000000000003</v>
      </c>
      <c r="N197" s="74">
        <v>81.290000000000006</v>
      </c>
      <c r="O197" s="57">
        <v>76</v>
      </c>
      <c r="P197" s="57">
        <v>21</v>
      </c>
      <c r="Q197" s="57">
        <v>18</v>
      </c>
      <c r="R197" s="57">
        <v>37</v>
      </c>
      <c r="S197" s="57">
        <v>28</v>
      </c>
      <c r="T197" s="74">
        <v>498.01</v>
      </c>
      <c r="U197" s="114">
        <v>0.18140000000000001</v>
      </c>
    </row>
    <row r="198" spans="1:21" x14ac:dyDescent="0.35">
      <c r="A198" s="73" t="s">
        <v>498</v>
      </c>
      <c r="B198" s="57">
        <v>93</v>
      </c>
      <c r="C198" s="57">
        <v>96</v>
      </c>
      <c r="D198" s="74"/>
      <c r="E198" s="74">
        <v>52.1</v>
      </c>
      <c r="F198" s="74">
        <v>30.03</v>
      </c>
      <c r="G198" s="74">
        <v>67.38</v>
      </c>
      <c r="H198" s="74">
        <v>66.92</v>
      </c>
      <c r="I198" s="74">
        <v>44.04</v>
      </c>
      <c r="J198" s="74">
        <v>57.13</v>
      </c>
      <c r="K198" s="74">
        <v>64.77</v>
      </c>
      <c r="L198" s="74">
        <v>50.07</v>
      </c>
      <c r="M198" s="74">
        <v>40.26</v>
      </c>
      <c r="N198" s="74">
        <v>81.900000000000006</v>
      </c>
      <c r="O198" s="57">
        <v>83</v>
      </c>
      <c r="P198" s="57">
        <v>21</v>
      </c>
      <c r="Q198" s="57">
        <v>20</v>
      </c>
      <c r="R198" s="57">
        <v>40</v>
      </c>
      <c r="S198" s="57">
        <v>30</v>
      </c>
      <c r="T198" s="74">
        <v>508.5</v>
      </c>
      <c r="U198" s="114">
        <v>0.1724</v>
      </c>
    </row>
    <row r="199" spans="1:21" x14ac:dyDescent="0.35">
      <c r="A199" s="73" t="s">
        <v>1305</v>
      </c>
      <c r="B199" s="57">
        <v>101</v>
      </c>
      <c r="C199" s="57">
        <v>104</v>
      </c>
      <c r="D199" s="74"/>
      <c r="E199" s="74">
        <v>52.75</v>
      </c>
      <c r="F199" s="74">
        <v>30.84</v>
      </c>
      <c r="G199" s="74">
        <v>67.66</v>
      </c>
      <c r="H199" s="74">
        <v>67.3</v>
      </c>
      <c r="I199" s="74">
        <v>45.38</v>
      </c>
      <c r="J199" s="74">
        <v>56.86</v>
      </c>
      <c r="K199" s="74">
        <v>65.959999999999994</v>
      </c>
      <c r="L199" s="74">
        <v>50.32</v>
      </c>
      <c r="M199" s="74">
        <v>41.6</v>
      </c>
      <c r="N199" s="74">
        <v>82.21</v>
      </c>
      <c r="O199" s="57">
        <v>90</v>
      </c>
      <c r="P199" s="57">
        <v>22</v>
      </c>
      <c r="Q199" s="57">
        <v>23</v>
      </c>
      <c r="R199" s="57">
        <v>46</v>
      </c>
      <c r="S199" s="57">
        <v>34</v>
      </c>
      <c r="T199" s="74">
        <v>509.68</v>
      </c>
      <c r="U199" s="114"/>
    </row>
    <row r="200" spans="1:21" x14ac:dyDescent="0.35">
      <c r="A200" s="73" t="s">
        <v>1306</v>
      </c>
      <c r="B200" s="57">
        <v>108</v>
      </c>
      <c r="C200" s="57">
        <v>111</v>
      </c>
      <c r="D200" s="74"/>
      <c r="E200" s="74">
        <v>53.17</v>
      </c>
      <c r="F200" s="74">
        <v>31.32</v>
      </c>
      <c r="G200" s="74">
        <v>67.349999999999994</v>
      </c>
      <c r="H200" s="74">
        <v>67.569999999999993</v>
      </c>
      <c r="I200" s="74">
        <v>46.78</v>
      </c>
      <c r="J200" s="74">
        <v>55.92</v>
      </c>
      <c r="K200" s="74">
        <v>65.72</v>
      </c>
      <c r="L200" s="74">
        <v>51.2</v>
      </c>
      <c r="M200" s="74">
        <v>43.86</v>
      </c>
      <c r="N200" s="74">
        <v>81.73</v>
      </c>
      <c r="O200" s="57">
        <v>95</v>
      </c>
      <c r="P200" s="57">
        <v>22</v>
      </c>
      <c r="Q200" s="57">
        <v>23</v>
      </c>
      <c r="R200" s="57">
        <v>46</v>
      </c>
      <c r="S200" s="57">
        <v>37</v>
      </c>
      <c r="T200" s="74">
        <v>764.24</v>
      </c>
      <c r="U200" s="114"/>
    </row>
    <row r="201" spans="1:21" x14ac:dyDescent="0.35">
      <c r="A201" s="73" t="s">
        <v>499</v>
      </c>
      <c r="B201" s="57">
        <v>94</v>
      </c>
      <c r="C201" s="57">
        <v>98</v>
      </c>
      <c r="D201" s="74"/>
      <c r="E201" s="74">
        <v>53.51</v>
      </c>
      <c r="F201" s="74">
        <v>31.17</v>
      </c>
      <c r="G201" s="74">
        <v>69.2</v>
      </c>
      <c r="H201" s="74">
        <v>67.84</v>
      </c>
      <c r="I201" s="74">
        <v>47.71</v>
      </c>
      <c r="J201" s="74">
        <v>55.22</v>
      </c>
      <c r="K201" s="74">
        <v>65.709999999999994</v>
      </c>
      <c r="L201" s="74">
        <v>51.74</v>
      </c>
      <c r="M201" s="74">
        <v>44.83</v>
      </c>
      <c r="N201" s="74">
        <v>82.48</v>
      </c>
      <c r="O201" s="57">
        <v>80</v>
      </c>
      <c r="P201" s="57">
        <v>23</v>
      </c>
      <c r="Q201" s="57">
        <v>20</v>
      </c>
      <c r="R201" s="57">
        <v>42</v>
      </c>
      <c r="S201" s="57">
        <v>31</v>
      </c>
      <c r="T201" s="74">
        <v>435.65</v>
      </c>
      <c r="U201" s="114">
        <v>0.16650000000000001</v>
      </c>
    </row>
    <row r="202" spans="1:21" x14ac:dyDescent="0.35">
      <c r="A202" s="73" t="s">
        <v>500</v>
      </c>
      <c r="B202" s="57">
        <v>93</v>
      </c>
      <c r="C202" s="57">
        <v>98</v>
      </c>
      <c r="D202" s="74"/>
      <c r="E202" s="74">
        <v>53.77</v>
      </c>
      <c r="F202" s="74">
        <v>31.82</v>
      </c>
      <c r="G202" s="74">
        <v>69.83</v>
      </c>
      <c r="H202" s="74">
        <v>67.989999999999995</v>
      </c>
      <c r="I202" s="74">
        <v>48.79</v>
      </c>
      <c r="J202" s="74">
        <v>54.01</v>
      </c>
      <c r="K202" s="74">
        <v>66</v>
      </c>
      <c r="L202" s="74">
        <v>52.33</v>
      </c>
      <c r="M202" s="74">
        <v>45.28</v>
      </c>
      <c r="N202" s="74">
        <v>82.37</v>
      </c>
      <c r="O202" s="57">
        <v>79</v>
      </c>
      <c r="P202" s="57">
        <v>23</v>
      </c>
      <c r="Q202" s="57">
        <v>20</v>
      </c>
      <c r="R202" s="57">
        <v>41</v>
      </c>
      <c r="S202" s="57">
        <v>32</v>
      </c>
      <c r="T202" s="74">
        <v>407.5</v>
      </c>
      <c r="U202" s="114">
        <v>0.16470000000000001</v>
      </c>
    </row>
    <row r="203" spans="1:21" x14ac:dyDescent="0.35">
      <c r="A203" s="73" t="s">
        <v>501</v>
      </c>
      <c r="B203" s="57">
        <v>93</v>
      </c>
      <c r="C203" s="57">
        <v>98</v>
      </c>
      <c r="D203" s="74"/>
      <c r="E203" s="74">
        <v>54.54</v>
      </c>
      <c r="F203" s="74">
        <v>32.119999999999997</v>
      </c>
      <c r="G203" s="74">
        <v>70.760000000000005</v>
      </c>
      <c r="H203" s="74">
        <v>68.53</v>
      </c>
      <c r="I203" s="74">
        <v>50.05</v>
      </c>
      <c r="J203" s="74">
        <v>55.49</v>
      </c>
      <c r="K203" s="74">
        <v>66.52</v>
      </c>
      <c r="L203" s="74">
        <v>53.13</v>
      </c>
      <c r="M203" s="74">
        <v>45.53</v>
      </c>
      <c r="N203" s="74">
        <v>83.27</v>
      </c>
      <c r="O203" s="57">
        <v>79</v>
      </c>
      <c r="P203" s="57">
        <v>23</v>
      </c>
      <c r="Q203" s="57">
        <v>20</v>
      </c>
      <c r="R203" s="57">
        <v>41</v>
      </c>
      <c r="S203" s="57">
        <v>31</v>
      </c>
      <c r="T203" s="74">
        <v>572.16999999999996</v>
      </c>
      <c r="U203" s="114">
        <v>0.16689999999999999</v>
      </c>
    </row>
    <row r="204" spans="1:21" x14ac:dyDescent="0.35">
      <c r="A204" s="73" t="s">
        <v>503</v>
      </c>
      <c r="B204" s="57">
        <v>92</v>
      </c>
      <c r="C204" s="57">
        <v>98</v>
      </c>
      <c r="D204" s="74"/>
      <c r="E204" s="74">
        <v>54.97</v>
      </c>
      <c r="F204" s="74">
        <v>33.47</v>
      </c>
      <c r="G204" s="74">
        <v>71.150000000000006</v>
      </c>
      <c r="H204" s="74">
        <v>68.930000000000007</v>
      </c>
      <c r="I204" s="74">
        <v>51.34</v>
      </c>
      <c r="J204" s="74">
        <v>54.44</v>
      </c>
      <c r="K204" s="74">
        <v>66.42</v>
      </c>
      <c r="L204" s="74">
        <v>53.76</v>
      </c>
      <c r="M204" s="74">
        <v>46.62</v>
      </c>
      <c r="N204" s="74">
        <v>85.12</v>
      </c>
      <c r="O204" s="57">
        <v>81</v>
      </c>
      <c r="P204" s="57">
        <v>23</v>
      </c>
      <c r="Q204" s="57">
        <v>21</v>
      </c>
      <c r="R204" s="57">
        <v>42</v>
      </c>
      <c r="S204" s="57">
        <v>32</v>
      </c>
      <c r="T204" s="74">
        <v>579.59</v>
      </c>
      <c r="U204" s="114">
        <v>0.16170000000000001</v>
      </c>
    </row>
    <row r="205" spans="1:21" x14ac:dyDescent="0.35">
      <c r="A205" s="73" t="s">
        <v>504</v>
      </c>
      <c r="B205" s="57">
        <v>94</v>
      </c>
      <c r="C205" s="57">
        <v>97</v>
      </c>
      <c r="D205" s="74"/>
      <c r="E205" s="74">
        <v>55.49</v>
      </c>
      <c r="F205" s="74">
        <v>34.36</v>
      </c>
      <c r="G205" s="74">
        <v>71.72</v>
      </c>
      <c r="H205" s="74">
        <v>69.25</v>
      </c>
      <c r="I205" s="74">
        <v>52.6</v>
      </c>
      <c r="J205" s="74">
        <v>53.87</v>
      </c>
      <c r="K205" s="74">
        <v>66.63</v>
      </c>
      <c r="L205" s="74">
        <v>54.57</v>
      </c>
      <c r="M205" s="74">
        <v>48.08</v>
      </c>
      <c r="N205" s="74">
        <v>84.66</v>
      </c>
      <c r="O205" s="57">
        <v>86</v>
      </c>
      <c r="P205" s="57">
        <v>24</v>
      </c>
      <c r="Q205" s="57">
        <v>24</v>
      </c>
      <c r="R205" s="57">
        <v>45</v>
      </c>
      <c r="S205" s="57">
        <v>33</v>
      </c>
      <c r="T205" s="74">
        <v>692.5</v>
      </c>
      <c r="U205" s="114">
        <v>0.155</v>
      </c>
    </row>
    <row r="206" spans="1:21" x14ac:dyDescent="0.35">
      <c r="A206" s="73" t="s">
        <v>1307</v>
      </c>
      <c r="B206" s="57">
        <v>103</v>
      </c>
      <c r="C206" s="57">
        <v>104</v>
      </c>
      <c r="D206" s="74"/>
      <c r="E206" s="74">
        <v>55.88</v>
      </c>
      <c r="F206" s="74">
        <v>34.65</v>
      </c>
      <c r="G206" s="74">
        <v>71.61</v>
      </c>
      <c r="H206" s="74">
        <v>69.45</v>
      </c>
      <c r="I206" s="74">
        <v>53.8</v>
      </c>
      <c r="J206" s="74">
        <v>53.2</v>
      </c>
      <c r="K206" s="74">
        <v>66.98</v>
      </c>
      <c r="L206" s="74">
        <v>55.84</v>
      </c>
      <c r="M206" s="74">
        <v>48.33</v>
      </c>
      <c r="N206" s="74">
        <v>83.99</v>
      </c>
      <c r="O206" s="57">
        <v>91</v>
      </c>
      <c r="P206" s="57">
        <v>24</v>
      </c>
      <c r="Q206" s="57">
        <v>28</v>
      </c>
      <c r="R206" s="57">
        <v>50</v>
      </c>
      <c r="S206" s="57">
        <v>37</v>
      </c>
      <c r="T206" s="74">
        <v>456.08</v>
      </c>
      <c r="U206" s="114"/>
    </row>
    <row r="207" spans="1:21" x14ac:dyDescent="0.35">
      <c r="A207" s="73" t="s">
        <v>1308</v>
      </c>
      <c r="B207" s="57">
        <v>108</v>
      </c>
      <c r="C207" s="57">
        <v>111</v>
      </c>
      <c r="D207" s="74"/>
      <c r="E207" s="74">
        <v>56.24</v>
      </c>
      <c r="F207" s="74">
        <v>34.99</v>
      </c>
      <c r="G207" s="74">
        <v>72.31</v>
      </c>
      <c r="H207" s="74">
        <v>69.55</v>
      </c>
      <c r="I207" s="74">
        <v>54.6</v>
      </c>
      <c r="J207" s="74">
        <v>53.18</v>
      </c>
      <c r="K207" s="74">
        <v>67.5</v>
      </c>
      <c r="L207" s="74">
        <v>56.62</v>
      </c>
      <c r="M207" s="74">
        <v>48.24</v>
      </c>
      <c r="N207" s="74">
        <v>84.12</v>
      </c>
      <c r="O207" s="57">
        <v>95</v>
      </c>
      <c r="P207" s="57">
        <v>24</v>
      </c>
      <c r="Q207" s="57">
        <v>23</v>
      </c>
      <c r="R207" s="57">
        <v>44</v>
      </c>
      <c r="S207" s="57">
        <v>41</v>
      </c>
      <c r="T207" s="74">
        <v>892.67</v>
      </c>
      <c r="U207" s="114"/>
    </row>
    <row r="208" spans="1:21" x14ac:dyDescent="0.35">
      <c r="A208" s="73" t="s">
        <v>505</v>
      </c>
      <c r="B208" s="57">
        <v>97</v>
      </c>
      <c r="C208" s="57">
        <v>99</v>
      </c>
      <c r="D208" s="74"/>
      <c r="E208" s="74">
        <v>56.65</v>
      </c>
      <c r="F208" s="74">
        <v>35.409999999999997</v>
      </c>
      <c r="G208" s="74">
        <v>72.7</v>
      </c>
      <c r="H208" s="74">
        <v>70.150000000000006</v>
      </c>
      <c r="I208" s="74">
        <v>55.61</v>
      </c>
      <c r="J208" s="74">
        <v>53.15</v>
      </c>
      <c r="K208" s="74">
        <v>67.540000000000006</v>
      </c>
      <c r="L208" s="74">
        <v>57.28</v>
      </c>
      <c r="M208" s="74">
        <v>48.77</v>
      </c>
      <c r="N208" s="74">
        <v>83.75</v>
      </c>
      <c r="O208" s="57">
        <v>85</v>
      </c>
      <c r="P208" s="57">
        <v>25</v>
      </c>
      <c r="Q208" s="57">
        <v>22</v>
      </c>
      <c r="R208" s="57">
        <v>46</v>
      </c>
      <c r="S208" s="57">
        <v>33</v>
      </c>
      <c r="T208" s="74">
        <v>817.14</v>
      </c>
      <c r="U208" s="114">
        <v>0.1487</v>
      </c>
    </row>
    <row r="209" spans="1:21" x14ac:dyDescent="0.35">
      <c r="A209" s="73" t="s">
        <v>506</v>
      </c>
      <c r="B209" s="57">
        <v>95</v>
      </c>
      <c r="C209" s="57">
        <v>98</v>
      </c>
      <c r="D209" s="74"/>
      <c r="E209" s="74">
        <v>57.18</v>
      </c>
      <c r="F209" s="74">
        <v>36.11</v>
      </c>
      <c r="G209" s="74">
        <v>73.27</v>
      </c>
      <c r="H209" s="74">
        <v>70.61</v>
      </c>
      <c r="I209" s="74">
        <v>56.7</v>
      </c>
      <c r="J209" s="74">
        <v>54.06</v>
      </c>
      <c r="K209" s="74">
        <v>67.45</v>
      </c>
      <c r="L209" s="74">
        <v>57.9</v>
      </c>
      <c r="M209" s="74">
        <v>49.37</v>
      </c>
      <c r="N209" s="74">
        <v>83.65</v>
      </c>
      <c r="O209" s="57">
        <v>83</v>
      </c>
      <c r="P209" s="57">
        <v>25</v>
      </c>
      <c r="Q209" s="57">
        <v>22</v>
      </c>
      <c r="R209" s="57">
        <v>45</v>
      </c>
      <c r="S209" s="57">
        <v>34</v>
      </c>
      <c r="T209" s="74">
        <v>667.35</v>
      </c>
      <c r="U209" s="114">
        <v>0.151</v>
      </c>
    </row>
    <row r="210" spans="1:21" x14ac:dyDescent="0.35">
      <c r="A210" s="73" t="s">
        <v>507</v>
      </c>
      <c r="B210" s="57">
        <v>94</v>
      </c>
      <c r="C210" s="57">
        <v>98</v>
      </c>
      <c r="D210" s="74"/>
      <c r="E210" s="74">
        <v>57.28</v>
      </c>
      <c r="F210" s="74">
        <v>36.51</v>
      </c>
      <c r="G210" s="74">
        <v>73.489999999999995</v>
      </c>
      <c r="H210" s="74">
        <v>70.819999999999993</v>
      </c>
      <c r="I210" s="74">
        <v>57.98</v>
      </c>
      <c r="J210" s="74">
        <v>50.63</v>
      </c>
      <c r="K210" s="74">
        <v>67.3</v>
      </c>
      <c r="L210" s="74">
        <v>58.53</v>
      </c>
      <c r="M210" s="74">
        <v>51.06</v>
      </c>
      <c r="N210" s="74">
        <v>83.76</v>
      </c>
      <c r="O210" s="57">
        <v>82</v>
      </c>
      <c r="P210" s="57">
        <v>26</v>
      </c>
      <c r="Q210" s="57">
        <v>23</v>
      </c>
      <c r="R210" s="57">
        <v>47</v>
      </c>
      <c r="S210" s="57">
        <v>32</v>
      </c>
      <c r="T210" s="74">
        <v>611.69000000000005</v>
      </c>
      <c r="U210" s="114">
        <v>0.15679999999999999</v>
      </c>
    </row>
    <row r="211" spans="1:21" x14ac:dyDescent="0.35">
      <c r="A211" s="73" t="s">
        <v>508</v>
      </c>
      <c r="B211" s="57">
        <v>91</v>
      </c>
      <c r="C211" s="57">
        <v>95</v>
      </c>
      <c r="D211" s="74"/>
      <c r="E211" s="74">
        <v>57.67</v>
      </c>
      <c r="F211" s="74">
        <v>36.5</v>
      </c>
      <c r="G211" s="74">
        <v>74.19</v>
      </c>
      <c r="H211" s="74">
        <v>71.05</v>
      </c>
      <c r="I211" s="74">
        <v>59.13</v>
      </c>
      <c r="J211" s="74">
        <v>49.72</v>
      </c>
      <c r="K211" s="74">
        <v>67.849999999999994</v>
      </c>
      <c r="L211" s="74">
        <v>59.46</v>
      </c>
      <c r="M211" s="74">
        <v>51.45</v>
      </c>
      <c r="N211" s="74">
        <v>83.04</v>
      </c>
      <c r="O211" s="57">
        <v>81</v>
      </c>
      <c r="P211" s="57">
        <v>27</v>
      </c>
      <c r="Q211" s="57">
        <v>25</v>
      </c>
      <c r="R211" s="57">
        <v>49</v>
      </c>
      <c r="S211" s="57">
        <v>33</v>
      </c>
      <c r="T211" s="74">
        <v>566.38</v>
      </c>
      <c r="U211" s="114">
        <v>0.1479</v>
      </c>
    </row>
    <row r="212" spans="1:21" x14ac:dyDescent="0.35">
      <c r="A212" s="73" t="s">
        <v>509</v>
      </c>
      <c r="B212" s="57">
        <v>96</v>
      </c>
      <c r="C212" s="57">
        <v>97</v>
      </c>
      <c r="D212" s="74"/>
      <c r="E212" s="74">
        <v>58.43</v>
      </c>
      <c r="F212" s="74">
        <v>36.92</v>
      </c>
      <c r="G212" s="74">
        <v>75.08</v>
      </c>
      <c r="H212" s="74">
        <v>71.08</v>
      </c>
      <c r="I212" s="74">
        <v>60.6</v>
      </c>
      <c r="J212" s="74">
        <v>50.96</v>
      </c>
      <c r="K212" s="74">
        <v>68.400000000000006</v>
      </c>
      <c r="L212" s="74">
        <v>60.43</v>
      </c>
      <c r="M212" s="74">
        <v>52.31</v>
      </c>
      <c r="N212" s="74">
        <v>83.17</v>
      </c>
      <c r="O212" s="57">
        <v>88</v>
      </c>
      <c r="P212" s="57">
        <v>26</v>
      </c>
      <c r="Q212" s="57">
        <v>26</v>
      </c>
      <c r="R212" s="57">
        <v>49</v>
      </c>
      <c r="S212" s="57">
        <v>35</v>
      </c>
      <c r="T212" s="74">
        <v>457.08</v>
      </c>
      <c r="U212" s="114">
        <v>0.1469</v>
      </c>
    </row>
    <row r="213" spans="1:21" x14ac:dyDescent="0.35">
      <c r="A213" s="73" t="s">
        <v>1309</v>
      </c>
      <c r="B213" s="57">
        <v>102</v>
      </c>
      <c r="C213" s="57">
        <v>105</v>
      </c>
      <c r="D213" s="74"/>
      <c r="E213" s="74">
        <v>58.89</v>
      </c>
      <c r="F213" s="74">
        <v>37.659999999999997</v>
      </c>
      <c r="G213" s="74">
        <v>75.62</v>
      </c>
      <c r="H213" s="74">
        <v>70.959999999999994</v>
      </c>
      <c r="I213" s="74">
        <v>61.68</v>
      </c>
      <c r="J213" s="74">
        <v>52.31</v>
      </c>
      <c r="K213" s="74">
        <v>67.86</v>
      </c>
      <c r="L213" s="74">
        <v>60.67</v>
      </c>
      <c r="M213" s="74">
        <v>53.87</v>
      </c>
      <c r="N213" s="74">
        <v>83.34</v>
      </c>
      <c r="O213" s="57">
        <v>90</v>
      </c>
      <c r="P213" s="57">
        <v>26</v>
      </c>
      <c r="Q213" s="57">
        <v>28</v>
      </c>
      <c r="R213" s="57">
        <v>52</v>
      </c>
      <c r="S213" s="57">
        <v>38</v>
      </c>
      <c r="T213" s="74">
        <v>429.7</v>
      </c>
      <c r="U213" s="114"/>
    </row>
    <row r="214" spans="1:21" x14ac:dyDescent="0.35">
      <c r="A214" s="73" t="s">
        <v>1310</v>
      </c>
      <c r="B214" s="57">
        <v>111</v>
      </c>
      <c r="C214" s="57">
        <v>112</v>
      </c>
      <c r="D214" s="74"/>
      <c r="E214" s="74">
        <v>59.54</v>
      </c>
      <c r="F214" s="74">
        <v>38.869999999999997</v>
      </c>
      <c r="G214" s="74">
        <v>75.930000000000007</v>
      </c>
      <c r="H214" s="74">
        <v>71.319999999999993</v>
      </c>
      <c r="I214" s="74">
        <v>63.19</v>
      </c>
      <c r="J214" s="74">
        <v>53.06</v>
      </c>
      <c r="K214" s="74">
        <v>67.959999999999994</v>
      </c>
      <c r="L214" s="74">
        <v>60.93</v>
      </c>
      <c r="M214" s="74">
        <v>55.09</v>
      </c>
      <c r="N214" s="74">
        <v>83.87</v>
      </c>
      <c r="O214" s="57">
        <v>96</v>
      </c>
      <c r="P214" s="57">
        <v>27</v>
      </c>
      <c r="Q214" s="57">
        <v>28</v>
      </c>
      <c r="R214" s="57">
        <v>51</v>
      </c>
      <c r="S214" s="57">
        <v>44</v>
      </c>
      <c r="T214" s="74">
        <v>758.08</v>
      </c>
      <c r="U214" s="114"/>
    </row>
    <row r="215" spans="1:21" x14ac:dyDescent="0.35">
      <c r="A215" s="73" t="s">
        <v>510</v>
      </c>
      <c r="B215" s="57">
        <v>93</v>
      </c>
      <c r="C215" s="57">
        <v>96</v>
      </c>
      <c r="D215" s="74"/>
      <c r="E215" s="74">
        <v>60.17</v>
      </c>
      <c r="F215" s="74">
        <v>39.71</v>
      </c>
      <c r="G215" s="74">
        <v>76.64</v>
      </c>
      <c r="H215" s="74">
        <v>71.62</v>
      </c>
      <c r="I215" s="74">
        <v>64.03</v>
      </c>
      <c r="J215" s="74">
        <v>54.85</v>
      </c>
      <c r="K215" s="74">
        <v>68.33</v>
      </c>
      <c r="L215" s="74">
        <v>61.09</v>
      </c>
      <c r="M215" s="74">
        <v>55.85</v>
      </c>
      <c r="N215" s="74">
        <v>84.67</v>
      </c>
      <c r="O215" s="57">
        <v>80</v>
      </c>
      <c r="P215" s="57">
        <v>27</v>
      </c>
      <c r="Q215" s="57">
        <v>24</v>
      </c>
      <c r="R215" s="57">
        <v>46</v>
      </c>
      <c r="S215" s="57">
        <v>31</v>
      </c>
      <c r="T215" s="74">
        <v>699.32</v>
      </c>
      <c r="U215" s="114">
        <v>0.14649999999999999</v>
      </c>
    </row>
    <row r="216" spans="1:21" x14ac:dyDescent="0.35">
      <c r="A216" s="73" t="s">
        <v>511</v>
      </c>
      <c r="B216" s="57">
        <v>95</v>
      </c>
      <c r="C216" s="57">
        <v>97</v>
      </c>
      <c r="D216" s="74"/>
      <c r="E216" s="74">
        <v>61.09</v>
      </c>
      <c r="F216" s="74">
        <v>41.04</v>
      </c>
      <c r="G216" s="74">
        <v>77.67</v>
      </c>
      <c r="H216" s="74">
        <v>72.290000000000006</v>
      </c>
      <c r="I216" s="74">
        <v>65.05</v>
      </c>
      <c r="J216" s="74">
        <v>55.75</v>
      </c>
      <c r="K216" s="74">
        <v>69.44</v>
      </c>
      <c r="L216" s="74">
        <v>61.43</v>
      </c>
      <c r="M216" s="74">
        <v>57.27</v>
      </c>
      <c r="N216" s="74">
        <v>86.5</v>
      </c>
      <c r="O216" s="57">
        <v>82</v>
      </c>
      <c r="P216" s="57">
        <v>27</v>
      </c>
      <c r="Q216" s="57">
        <v>25</v>
      </c>
      <c r="R216" s="57">
        <v>51</v>
      </c>
      <c r="S216" s="57">
        <v>37</v>
      </c>
      <c r="T216" s="74">
        <v>759.14</v>
      </c>
      <c r="U216" s="114">
        <v>0.13930000000000001</v>
      </c>
    </row>
    <row r="217" spans="1:21" x14ac:dyDescent="0.35">
      <c r="A217" s="73" t="s">
        <v>512</v>
      </c>
      <c r="B217" s="57">
        <v>94</v>
      </c>
      <c r="C217" s="57">
        <v>96</v>
      </c>
      <c r="D217" s="74"/>
      <c r="E217" s="74">
        <v>62.11</v>
      </c>
      <c r="F217" s="74">
        <v>42.14</v>
      </c>
      <c r="G217" s="74">
        <v>79.34</v>
      </c>
      <c r="H217" s="74">
        <v>72.83</v>
      </c>
      <c r="I217" s="74">
        <v>66.099999999999994</v>
      </c>
      <c r="J217" s="74">
        <v>58.7</v>
      </c>
      <c r="K217" s="74">
        <v>70.16</v>
      </c>
      <c r="L217" s="74">
        <v>62.39</v>
      </c>
      <c r="M217" s="74">
        <v>57.53</v>
      </c>
      <c r="N217" s="74">
        <v>86.67</v>
      </c>
      <c r="O217" s="57">
        <v>84</v>
      </c>
      <c r="P217" s="57">
        <v>28</v>
      </c>
      <c r="Q217" s="57">
        <v>25</v>
      </c>
      <c r="R217" s="57">
        <v>49</v>
      </c>
      <c r="S217" s="57">
        <v>35</v>
      </c>
      <c r="T217" s="74">
        <v>617.76</v>
      </c>
      <c r="U217" s="114">
        <v>0.12709999999999999</v>
      </c>
    </row>
    <row r="218" spans="1:21" x14ac:dyDescent="0.35">
      <c r="A218" s="73" t="s">
        <v>513</v>
      </c>
      <c r="B218" s="57">
        <v>94</v>
      </c>
      <c r="C218" s="57">
        <v>96</v>
      </c>
      <c r="D218" s="74"/>
      <c r="E218" s="74">
        <v>63</v>
      </c>
      <c r="F218" s="74">
        <v>43.11</v>
      </c>
      <c r="G218" s="74">
        <v>81.209999999999994</v>
      </c>
      <c r="H218" s="74">
        <v>73.72</v>
      </c>
      <c r="I218" s="74">
        <v>67.209999999999994</v>
      </c>
      <c r="J218" s="74">
        <v>60.25</v>
      </c>
      <c r="K218" s="74">
        <v>70.540000000000006</v>
      </c>
      <c r="L218" s="74">
        <v>63.05</v>
      </c>
      <c r="M218" s="74">
        <v>58.65</v>
      </c>
      <c r="N218" s="74">
        <v>86.69</v>
      </c>
      <c r="O218" s="57">
        <v>86</v>
      </c>
      <c r="P218" s="57">
        <v>29</v>
      </c>
      <c r="Q218" s="57">
        <v>25</v>
      </c>
      <c r="R218" s="57">
        <v>50</v>
      </c>
      <c r="S218" s="57">
        <v>36</v>
      </c>
      <c r="T218" s="74">
        <v>548.54</v>
      </c>
      <c r="U218" s="114">
        <v>0.14319999999999999</v>
      </c>
    </row>
    <row r="219" spans="1:21" x14ac:dyDescent="0.35">
      <c r="A219" s="73" t="s">
        <v>517</v>
      </c>
      <c r="B219" s="57">
        <v>97</v>
      </c>
      <c r="C219" s="57">
        <v>95</v>
      </c>
      <c r="D219" s="74"/>
      <c r="E219" s="74">
        <v>64.260000000000005</v>
      </c>
      <c r="F219" s="74">
        <v>44.13</v>
      </c>
      <c r="G219" s="74">
        <v>82.36</v>
      </c>
      <c r="H219" s="74">
        <v>75.02</v>
      </c>
      <c r="I219" s="74">
        <v>68.260000000000005</v>
      </c>
      <c r="J219" s="74">
        <v>64.41</v>
      </c>
      <c r="K219" s="74">
        <v>71.37</v>
      </c>
      <c r="L219" s="74">
        <v>63.68</v>
      </c>
      <c r="M219" s="74">
        <v>59.2</v>
      </c>
      <c r="N219" s="74">
        <v>87.96</v>
      </c>
      <c r="O219" s="57">
        <v>92</v>
      </c>
      <c r="P219" s="57">
        <v>30</v>
      </c>
      <c r="Q219" s="57">
        <v>27</v>
      </c>
      <c r="R219" s="57">
        <v>50</v>
      </c>
      <c r="S219" s="57">
        <v>37</v>
      </c>
      <c r="T219" s="74">
        <v>517.70000000000005</v>
      </c>
      <c r="U219" s="114">
        <v>0.13059999999999999</v>
      </c>
    </row>
    <row r="220" spans="1:21" x14ac:dyDescent="0.35">
      <c r="A220" s="73" t="s">
        <v>1311</v>
      </c>
      <c r="B220" s="57">
        <v>107</v>
      </c>
      <c r="C220" s="57">
        <v>106</v>
      </c>
      <c r="D220" s="74"/>
      <c r="E220" s="74">
        <v>65.400000000000006</v>
      </c>
      <c r="F220" s="74">
        <v>45.49</v>
      </c>
      <c r="G220" s="74">
        <v>83.25</v>
      </c>
      <c r="H220" s="74">
        <v>76.150000000000006</v>
      </c>
      <c r="I220" s="74">
        <v>69.66</v>
      </c>
      <c r="J220" s="74">
        <v>65.62</v>
      </c>
      <c r="K220" s="74">
        <v>72</v>
      </c>
      <c r="L220" s="74">
        <v>65.41</v>
      </c>
      <c r="M220" s="74">
        <v>61.12</v>
      </c>
      <c r="N220" s="74">
        <v>88.27</v>
      </c>
      <c r="O220" s="57">
        <v>97</v>
      </c>
      <c r="P220" s="57">
        <v>32</v>
      </c>
      <c r="Q220" s="57">
        <v>31</v>
      </c>
      <c r="R220" s="57">
        <v>55</v>
      </c>
      <c r="S220" s="57">
        <v>42</v>
      </c>
      <c r="T220" s="74">
        <v>578.85</v>
      </c>
      <c r="U220" s="114"/>
    </row>
    <row r="221" spans="1:21" x14ac:dyDescent="0.35">
      <c r="A221" s="73" t="s">
        <v>1312</v>
      </c>
      <c r="B221" s="57">
        <v>114</v>
      </c>
      <c r="C221" s="57">
        <v>114</v>
      </c>
      <c r="D221" s="74"/>
      <c r="E221" s="74">
        <v>66.19</v>
      </c>
      <c r="F221" s="74">
        <v>45.83</v>
      </c>
      <c r="G221" s="74">
        <v>83.22</v>
      </c>
      <c r="H221" s="74">
        <v>76.75</v>
      </c>
      <c r="I221" s="74">
        <v>70.430000000000007</v>
      </c>
      <c r="J221" s="74">
        <v>66.72</v>
      </c>
      <c r="K221" s="74">
        <v>72.98</v>
      </c>
      <c r="L221" s="74">
        <v>66.59</v>
      </c>
      <c r="M221" s="74">
        <v>62.03</v>
      </c>
      <c r="N221" s="74">
        <v>88.7</v>
      </c>
      <c r="O221" s="57">
        <v>99</v>
      </c>
      <c r="P221" s="57">
        <v>32</v>
      </c>
      <c r="Q221" s="57">
        <v>28</v>
      </c>
      <c r="R221" s="57">
        <v>56</v>
      </c>
      <c r="S221" s="57">
        <v>47</v>
      </c>
      <c r="T221" s="74">
        <v>778.98</v>
      </c>
      <c r="U221" s="114"/>
    </row>
    <row r="222" spans="1:21" x14ac:dyDescent="0.35">
      <c r="A222" s="73" t="s">
        <v>518</v>
      </c>
      <c r="B222" s="57">
        <v>98</v>
      </c>
      <c r="C222" s="57">
        <v>97</v>
      </c>
      <c r="D222" s="74"/>
      <c r="E222" s="74">
        <v>66.959999999999994</v>
      </c>
      <c r="F222" s="74">
        <v>46.43</v>
      </c>
      <c r="G222" s="74">
        <v>83.76</v>
      </c>
      <c r="H222" s="74">
        <v>77.62</v>
      </c>
      <c r="I222" s="74">
        <v>71.540000000000006</v>
      </c>
      <c r="J222" s="74">
        <v>66.81</v>
      </c>
      <c r="K222" s="74">
        <v>73.959999999999994</v>
      </c>
      <c r="L222" s="74">
        <v>67.48</v>
      </c>
      <c r="M222" s="74">
        <v>62.44</v>
      </c>
      <c r="N222" s="74">
        <v>90.66</v>
      </c>
      <c r="O222" s="57">
        <v>88</v>
      </c>
      <c r="P222" s="57">
        <v>32</v>
      </c>
      <c r="Q222" s="57">
        <v>26</v>
      </c>
      <c r="R222" s="57">
        <v>52</v>
      </c>
      <c r="S222" s="57">
        <v>37</v>
      </c>
      <c r="T222" s="74">
        <v>620</v>
      </c>
      <c r="U222" s="114">
        <v>0.1399</v>
      </c>
    </row>
    <row r="223" spans="1:21" x14ac:dyDescent="0.35">
      <c r="A223" s="73" t="s">
        <v>519</v>
      </c>
      <c r="B223" s="57">
        <v>95</v>
      </c>
      <c r="C223" s="57">
        <v>98</v>
      </c>
      <c r="D223" s="74"/>
      <c r="E223" s="74">
        <v>67.239999999999995</v>
      </c>
      <c r="F223" s="74">
        <v>46.58</v>
      </c>
      <c r="G223" s="74">
        <v>84.85</v>
      </c>
      <c r="H223" s="74">
        <v>77.88</v>
      </c>
      <c r="I223" s="74">
        <v>72.27</v>
      </c>
      <c r="J223" s="74">
        <v>66.19</v>
      </c>
      <c r="K223" s="74">
        <v>74.48</v>
      </c>
      <c r="L223" s="74">
        <v>67.95</v>
      </c>
      <c r="M223" s="74">
        <v>62.74</v>
      </c>
      <c r="N223" s="74">
        <v>90.01</v>
      </c>
      <c r="O223" s="57">
        <v>83</v>
      </c>
      <c r="P223" s="57">
        <v>33</v>
      </c>
      <c r="Q223" s="57">
        <v>26</v>
      </c>
      <c r="R223" s="57">
        <v>51</v>
      </c>
      <c r="S223" s="57">
        <v>37</v>
      </c>
      <c r="T223" s="74">
        <v>542.33000000000004</v>
      </c>
      <c r="U223" s="114">
        <v>0.13519999999999999</v>
      </c>
    </row>
    <row r="224" spans="1:21" x14ac:dyDescent="0.35">
      <c r="A224" s="73" t="s">
        <v>520</v>
      </c>
      <c r="B224" s="57">
        <v>96</v>
      </c>
      <c r="C224" s="57">
        <v>98</v>
      </c>
      <c r="D224" s="74"/>
      <c r="E224" s="74">
        <v>67.150000000000006</v>
      </c>
      <c r="F224" s="74">
        <v>47.21</v>
      </c>
      <c r="G224" s="74">
        <v>85.12</v>
      </c>
      <c r="H224" s="74">
        <v>78.05</v>
      </c>
      <c r="I224" s="74">
        <v>73.099999999999994</v>
      </c>
      <c r="J224" s="74">
        <v>64.28</v>
      </c>
      <c r="K224" s="74">
        <v>74.42</v>
      </c>
      <c r="L224" s="74">
        <v>67.62</v>
      </c>
      <c r="M224" s="74">
        <v>63.06</v>
      </c>
      <c r="N224" s="74">
        <v>89.98</v>
      </c>
      <c r="O224" s="57">
        <v>84</v>
      </c>
      <c r="P224" s="57">
        <v>31</v>
      </c>
      <c r="Q224" s="57">
        <v>27</v>
      </c>
      <c r="R224" s="57">
        <v>52</v>
      </c>
      <c r="S224" s="57">
        <v>37</v>
      </c>
      <c r="T224" s="74">
        <v>457.42</v>
      </c>
      <c r="U224" s="114">
        <v>0.1285</v>
      </c>
    </row>
    <row r="225" spans="1:21" x14ac:dyDescent="0.35">
      <c r="A225" s="73" t="s">
        <v>524</v>
      </c>
      <c r="B225" s="57">
        <v>93</v>
      </c>
      <c r="C225" s="57">
        <v>96</v>
      </c>
      <c r="D225" s="74"/>
      <c r="E225" s="74">
        <v>67.52</v>
      </c>
      <c r="F225" s="74">
        <v>48.27</v>
      </c>
      <c r="G225" s="74">
        <v>84.91</v>
      </c>
      <c r="H225" s="74">
        <v>78.27</v>
      </c>
      <c r="I225" s="74">
        <v>73.819999999999993</v>
      </c>
      <c r="J225" s="74">
        <v>64.900000000000006</v>
      </c>
      <c r="K225" s="74">
        <v>75.010000000000005</v>
      </c>
      <c r="L225" s="74">
        <v>67.739999999999995</v>
      </c>
      <c r="M225" s="74">
        <v>63.24</v>
      </c>
      <c r="N225" s="74">
        <v>90.2</v>
      </c>
      <c r="O225" s="57">
        <v>85</v>
      </c>
      <c r="P225" s="57">
        <v>33</v>
      </c>
      <c r="Q225" s="57">
        <v>26</v>
      </c>
      <c r="R225" s="57">
        <v>50</v>
      </c>
      <c r="S225" s="57">
        <v>37</v>
      </c>
      <c r="T225" s="74">
        <v>581</v>
      </c>
      <c r="U225" s="114">
        <v>0.12570000000000001</v>
      </c>
    </row>
    <row r="226" spans="1:21" x14ac:dyDescent="0.35">
      <c r="A226" s="73" t="s">
        <v>525</v>
      </c>
      <c r="B226" s="57">
        <v>96</v>
      </c>
      <c r="C226" s="57">
        <v>96</v>
      </c>
      <c r="D226" s="74"/>
      <c r="E226" s="74">
        <v>67.150000000000006</v>
      </c>
      <c r="F226" s="74">
        <v>48.76</v>
      </c>
      <c r="G226" s="74">
        <v>84.54</v>
      </c>
      <c r="H226" s="74">
        <v>78.239999999999995</v>
      </c>
      <c r="I226" s="74">
        <v>74.510000000000005</v>
      </c>
      <c r="J226" s="74">
        <v>61.33</v>
      </c>
      <c r="K226" s="74">
        <v>74.84</v>
      </c>
      <c r="L226" s="74">
        <v>68.03</v>
      </c>
      <c r="M226" s="74">
        <v>63.54</v>
      </c>
      <c r="N226" s="74">
        <v>89.08</v>
      </c>
      <c r="O226" s="57">
        <v>89</v>
      </c>
      <c r="P226" s="57">
        <v>33</v>
      </c>
      <c r="Q226" s="57">
        <v>27</v>
      </c>
      <c r="R226" s="57">
        <v>51</v>
      </c>
      <c r="S226" s="57">
        <v>37</v>
      </c>
      <c r="T226" s="74">
        <v>524.20000000000005</v>
      </c>
      <c r="U226" s="114">
        <v>0.1227</v>
      </c>
    </row>
    <row r="227" spans="1:21" x14ac:dyDescent="0.35">
      <c r="A227" s="73" t="s">
        <v>1313</v>
      </c>
      <c r="B227" s="57">
        <v>108</v>
      </c>
      <c r="C227" s="57">
        <v>108</v>
      </c>
      <c r="D227" s="74"/>
      <c r="E227" s="74">
        <v>67.03</v>
      </c>
      <c r="F227" s="74">
        <v>49.33</v>
      </c>
      <c r="G227" s="74">
        <v>84.68</v>
      </c>
      <c r="H227" s="74">
        <v>78.69</v>
      </c>
      <c r="I227" s="74">
        <v>75.23</v>
      </c>
      <c r="J227" s="74">
        <v>59.42</v>
      </c>
      <c r="K227" s="74">
        <v>74.209999999999994</v>
      </c>
      <c r="L227" s="74">
        <v>67.650000000000006</v>
      </c>
      <c r="M227" s="74">
        <v>64</v>
      </c>
      <c r="N227" s="74">
        <v>89.62</v>
      </c>
      <c r="O227" s="57">
        <v>98</v>
      </c>
      <c r="P227" s="57">
        <v>33</v>
      </c>
      <c r="Q227" s="57">
        <v>31</v>
      </c>
      <c r="R227" s="57">
        <v>55</v>
      </c>
      <c r="S227" s="57">
        <v>45</v>
      </c>
      <c r="T227" s="74">
        <v>672.78</v>
      </c>
      <c r="U227" s="114"/>
    </row>
    <row r="228" spans="1:21" x14ac:dyDescent="0.35">
      <c r="A228" s="73" t="s">
        <v>1314</v>
      </c>
      <c r="B228" s="57">
        <v>115</v>
      </c>
      <c r="C228" s="57">
        <v>116</v>
      </c>
      <c r="D228" s="74"/>
      <c r="E228" s="74">
        <v>67.040000000000006</v>
      </c>
      <c r="F228" s="74">
        <v>49.79</v>
      </c>
      <c r="G228" s="74">
        <v>84.75</v>
      </c>
      <c r="H228" s="74">
        <v>78.819999999999993</v>
      </c>
      <c r="I228" s="74">
        <v>75.78</v>
      </c>
      <c r="J228" s="74">
        <v>58.4</v>
      </c>
      <c r="K228" s="74">
        <v>73.52</v>
      </c>
      <c r="L228" s="74">
        <v>67.849999999999994</v>
      </c>
      <c r="M228" s="74">
        <v>65.23</v>
      </c>
      <c r="N228" s="74">
        <v>89.75</v>
      </c>
      <c r="O228" s="57">
        <v>101</v>
      </c>
      <c r="P228" s="57">
        <v>33</v>
      </c>
      <c r="Q228" s="57">
        <v>30</v>
      </c>
      <c r="R228" s="57">
        <v>52</v>
      </c>
      <c r="S228" s="57">
        <v>49</v>
      </c>
      <c r="T228" s="74">
        <v>598.27</v>
      </c>
      <c r="U228" s="114"/>
    </row>
    <row r="229" spans="1:21" x14ac:dyDescent="0.35">
      <c r="A229" s="73" t="s">
        <v>526</v>
      </c>
      <c r="B229" s="57">
        <v>100</v>
      </c>
      <c r="C229" s="57">
        <v>100</v>
      </c>
      <c r="D229" s="74"/>
      <c r="E229" s="74">
        <v>67.180000000000007</v>
      </c>
      <c r="F229" s="74">
        <v>50.23</v>
      </c>
      <c r="G229" s="74">
        <v>85.01</v>
      </c>
      <c r="H229" s="74">
        <v>78.94</v>
      </c>
      <c r="I229" s="74">
        <v>76.69</v>
      </c>
      <c r="J229" s="74">
        <v>56.98</v>
      </c>
      <c r="K229" s="74">
        <v>73.33</v>
      </c>
      <c r="L229" s="74">
        <v>68.13</v>
      </c>
      <c r="M229" s="74">
        <v>66.989999999999995</v>
      </c>
      <c r="N229" s="74">
        <v>87.46</v>
      </c>
      <c r="O229" s="57">
        <v>90</v>
      </c>
      <c r="P229" s="57">
        <v>33</v>
      </c>
      <c r="Q229" s="57">
        <v>28</v>
      </c>
      <c r="R229" s="57">
        <v>54</v>
      </c>
      <c r="S229" s="57">
        <v>39</v>
      </c>
      <c r="T229" s="74">
        <v>593.25</v>
      </c>
      <c r="U229" s="114">
        <v>0.1166</v>
      </c>
    </row>
    <row r="230" spans="1:21" x14ac:dyDescent="0.35">
      <c r="A230" s="73" t="s">
        <v>527</v>
      </c>
      <c r="B230" s="57">
        <v>97</v>
      </c>
      <c r="C230" s="57">
        <v>99</v>
      </c>
      <c r="D230" s="74"/>
      <c r="E230" s="74">
        <v>67.34</v>
      </c>
      <c r="F230" s="74">
        <v>49.94</v>
      </c>
      <c r="G230" s="74">
        <v>84.04</v>
      </c>
      <c r="H230" s="74">
        <v>79.27</v>
      </c>
      <c r="I230" s="74">
        <v>77.760000000000005</v>
      </c>
      <c r="J230" s="74">
        <v>56.57</v>
      </c>
      <c r="K230" s="74">
        <v>72.56</v>
      </c>
      <c r="L230" s="74">
        <v>68.39</v>
      </c>
      <c r="M230" s="74">
        <v>68.06</v>
      </c>
      <c r="N230" s="74">
        <v>88.64</v>
      </c>
      <c r="O230" s="57">
        <v>86</v>
      </c>
      <c r="P230" s="57">
        <v>34</v>
      </c>
      <c r="Q230" s="57">
        <v>27</v>
      </c>
      <c r="R230" s="57">
        <v>50</v>
      </c>
      <c r="S230" s="57">
        <v>40</v>
      </c>
      <c r="T230" s="74">
        <v>484.77</v>
      </c>
      <c r="U230" s="114">
        <v>9.9299999999999999E-2</v>
      </c>
    </row>
    <row r="231" spans="1:21" x14ac:dyDescent="0.35">
      <c r="A231" s="73" t="s">
        <v>532</v>
      </c>
      <c r="B231" s="57">
        <v>97</v>
      </c>
      <c r="C231" s="57">
        <v>99</v>
      </c>
      <c r="D231" s="74"/>
      <c r="E231" s="74">
        <v>67.62</v>
      </c>
      <c r="F231" s="74">
        <v>49.83</v>
      </c>
      <c r="G231" s="74">
        <v>84.12</v>
      </c>
      <c r="H231" s="74">
        <v>79.66</v>
      </c>
      <c r="I231" s="74">
        <v>78.72</v>
      </c>
      <c r="J231" s="74">
        <v>55.94</v>
      </c>
      <c r="K231" s="74">
        <v>72.38</v>
      </c>
      <c r="L231" s="74">
        <v>68.599999999999994</v>
      </c>
      <c r="M231" s="74">
        <v>69.2</v>
      </c>
      <c r="N231" s="74">
        <v>89.09</v>
      </c>
      <c r="O231" s="57">
        <v>86</v>
      </c>
      <c r="P231" s="57">
        <v>34</v>
      </c>
      <c r="Q231" s="57">
        <v>27</v>
      </c>
      <c r="R231" s="57">
        <v>54</v>
      </c>
      <c r="S231" s="57">
        <v>37</v>
      </c>
      <c r="T231" s="74">
        <v>480.15</v>
      </c>
      <c r="U231" s="114">
        <v>0.1019</v>
      </c>
    </row>
    <row r="232" spans="1:21" x14ac:dyDescent="0.35">
      <c r="A232" s="73" t="s">
        <v>534</v>
      </c>
      <c r="B232" s="57">
        <v>94</v>
      </c>
      <c r="C232" s="57">
        <v>98</v>
      </c>
      <c r="D232" s="74"/>
      <c r="E232" s="74">
        <v>67.540000000000006</v>
      </c>
      <c r="F232" s="74">
        <v>48.84</v>
      </c>
      <c r="G232" s="74">
        <v>83.98</v>
      </c>
      <c r="H232" s="74">
        <v>79.44</v>
      </c>
      <c r="I232" s="74">
        <v>79.02</v>
      </c>
      <c r="J232" s="74">
        <v>55.29</v>
      </c>
      <c r="K232" s="74">
        <v>71.959999999999994</v>
      </c>
      <c r="L232" s="74">
        <v>68.599999999999994</v>
      </c>
      <c r="M232" s="74">
        <v>70.09</v>
      </c>
      <c r="N232" s="74">
        <v>89.31</v>
      </c>
      <c r="O232" s="57">
        <v>85</v>
      </c>
      <c r="P232" s="57">
        <v>32</v>
      </c>
      <c r="Q232" s="57">
        <v>26</v>
      </c>
      <c r="R232" s="57">
        <v>49</v>
      </c>
      <c r="S232" s="57">
        <v>37</v>
      </c>
      <c r="T232" s="74">
        <v>551.9</v>
      </c>
      <c r="U232" s="114">
        <v>0.10290000000000001</v>
      </c>
    </row>
    <row r="233" spans="1:21" x14ac:dyDescent="0.35">
      <c r="A233" s="73" t="s">
        <v>535</v>
      </c>
      <c r="B233" s="57">
        <v>97</v>
      </c>
      <c r="C233" s="57">
        <v>98</v>
      </c>
      <c r="D233" s="74"/>
      <c r="E233" s="74">
        <v>67.58</v>
      </c>
      <c r="F233" s="74">
        <v>48.77</v>
      </c>
      <c r="G233" s="74">
        <v>84.06</v>
      </c>
      <c r="H233" s="74">
        <v>79.319999999999993</v>
      </c>
      <c r="I233" s="74">
        <v>78.64</v>
      </c>
      <c r="J233" s="74">
        <v>54.72</v>
      </c>
      <c r="K233" s="74">
        <v>71.44</v>
      </c>
      <c r="L233" s="74">
        <v>68.72</v>
      </c>
      <c r="M233" s="74">
        <v>72.41</v>
      </c>
      <c r="N233" s="74">
        <v>89.55</v>
      </c>
      <c r="O233" s="57">
        <v>89</v>
      </c>
      <c r="P233" s="57">
        <v>32</v>
      </c>
      <c r="Q233" s="57">
        <v>29</v>
      </c>
      <c r="R233" s="57">
        <v>54</v>
      </c>
      <c r="S233" s="57">
        <v>39</v>
      </c>
      <c r="T233" s="74">
        <v>444.53</v>
      </c>
      <c r="U233" s="114">
        <v>0.10299999999999999</v>
      </c>
    </row>
    <row r="234" spans="1:21" x14ac:dyDescent="0.35">
      <c r="A234" s="73" t="s">
        <v>1315</v>
      </c>
      <c r="B234" s="57">
        <v>107</v>
      </c>
      <c r="C234" s="57">
        <v>107</v>
      </c>
      <c r="D234" s="74"/>
      <c r="E234" s="74">
        <v>66.81</v>
      </c>
      <c r="F234" s="74">
        <v>47.4</v>
      </c>
      <c r="G234" s="74">
        <v>81.5</v>
      </c>
      <c r="H234" s="74">
        <v>77.5</v>
      </c>
      <c r="I234" s="74">
        <v>78.069999999999993</v>
      </c>
      <c r="J234" s="74">
        <v>54.54</v>
      </c>
      <c r="K234" s="74">
        <v>70.53</v>
      </c>
      <c r="L234" s="74">
        <v>68</v>
      </c>
      <c r="M234" s="74">
        <v>73.069999999999993</v>
      </c>
      <c r="N234" s="74">
        <v>86.92</v>
      </c>
      <c r="O234" s="57">
        <v>96</v>
      </c>
      <c r="P234" s="57">
        <v>32</v>
      </c>
      <c r="Q234" s="57">
        <v>32</v>
      </c>
      <c r="R234" s="57">
        <v>55</v>
      </c>
      <c r="S234" s="57">
        <v>46</v>
      </c>
      <c r="T234" s="74">
        <v>588.19000000000005</v>
      </c>
      <c r="U234" s="114"/>
    </row>
    <row r="235" spans="1:21" x14ac:dyDescent="0.35">
      <c r="A235" s="73" t="s">
        <v>1316</v>
      </c>
      <c r="B235" s="57">
        <v>110</v>
      </c>
      <c r="C235" s="57">
        <v>115</v>
      </c>
      <c r="D235" s="74"/>
      <c r="E235" s="74">
        <v>66.48</v>
      </c>
      <c r="F235" s="74">
        <v>46.98</v>
      </c>
      <c r="G235" s="74">
        <v>81.5</v>
      </c>
      <c r="H235" s="74">
        <v>77.260000000000005</v>
      </c>
      <c r="I235" s="74">
        <v>77.61</v>
      </c>
      <c r="J235" s="74">
        <v>54.61</v>
      </c>
      <c r="K235" s="74">
        <v>70.290000000000006</v>
      </c>
      <c r="L235" s="74">
        <v>67.400000000000006</v>
      </c>
      <c r="M235" s="74">
        <v>72.55</v>
      </c>
      <c r="N235" s="74">
        <v>85.76</v>
      </c>
      <c r="O235" s="57">
        <v>95</v>
      </c>
      <c r="P235" s="57">
        <v>32</v>
      </c>
      <c r="Q235" s="57">
        <v>31</v>
      </c>
      <c r="R235" s="57">
        <v>55</v>
      </c>
      <c r="S235" s="57">
        <v>48</v>
      </c>
      <c r="T235" s="74">
        <v>871.93</v>
      </c>
      <c r="U235" s="114"/>
    </row>
    <row r="236" spans="1:21" x14ac:dyDescent="0.35">
      <c r="A236" s="73" t="s">
        <v>536</v>
      </c>
      <c r="B236" s="57">
        <v>100</v>
      </c>
      <c r="C236" s="57">
        <v>100</v>
      </c>
      <c r="D236" s="74"/>
      <c r="E236" s="74">
        <v>66.08</v>
      </c>
      <c r="F236" s="74">
        <v>46.2</v>
      </c>
      <c r="G236" s="74">
        <v>81.48</v>
      </c>
      <c r="H236" s="74">
        <v>76.48</v>
      </c>
      <c r="I236" s="74">
        <v>77.27</v>
      </c>
      <c r="J236" s="74">
        <v>54.83</v>
      </c>
      <c r="K236" s="74">
        <v>69.64</v>
      </c>
      <c r="L236" s="74">
        <v>67.099999999999994</v>
      </c>
      <c r="M236" s="74">
        <v>72.13</v>
      </c>
      <c r="N236" s="74">
        <v>85.18</v>
      </c>
      <c r="O236" s="57">
        <v>88</v>
      </c>
      <c r="P236" s="57">
        <v>32</v>
      </c>
      <c r="Q236" s="57">
        <v>29</v>
      </c>
      <c r="R236" s="57">
        <v>54</v>
      </c>
      <c r="S236" s="57">
        <v>41</v>
      </c>
      <c r="T236" s="74">
        <v>495.42</v>
      </c>
      <c r="U236" s="114">
        <v>0.1024</v>
      </c>
    </row>
    <row r="237" spans="1:21" x14ac:dyDescent="0.35">
      <c r="A237" s="73" t="s">
        <v>537</v>
      </c>
      <c r="B237" s="57">
        <v>98</v>
      </c>
      <c r="C237" s="57">
        <v>99</v>
      </c>
      <c r="D237" s="74"/>
      <c r="E237" s="74">
        <v>65.7</v>
      </c>
      <c r="F237" s="74">
        <v>45.84</v>
      </c>
      <c r="G237" s="74">
        <v>81.11</v>
      </c>
      <c r="H237" s="74">
        <v>75.78</v>
      </c>
      <c r="I237" s="74">
        <v>76.900000000000006</v>
      </c>
      <c r="J237" s="74">
        <v>55.07</v>
      </c>
      <c r="K237" s="74">
        <v>69.23</v>
      </c>
      <c r="L237" s="74">
        <v>66.91</v>
      </c>
      <c r="M237" s="74">
        <v>71.66</v>
      </c>
      <c r="N237" s="74">
        <v>83.13</v>
      </c>
      <c r="O237" s="57">
        <v>86</v>
      </c>
      <c r="P237" s="57">
        <v>32</v>
      </c>
      <c r="Q237" s="57">
        <v>30</v>
      </c>
      <c r="R237" s="57">
        <v>55</v>
      </c>
      <c r="S237" s="57">
        <v>43</v>
      </c>
      <c r="T237" s="74">
        <v>397.72</v>
      </c>
      <c r="U237" s="114">
        <v>9.7799999999999998E-2</v>
      </c>
    </row>
    <row r="238" spans="1:21" x14ac:dyDescent="0.35">
      <c r="A238" s="73" t="s">
        <v>538</v>
      </c>
      <c r="B238" s="57">
        <v>95</v>
      </c>
      <c r="C238" s="57">
        <v>97</v>
      </c>
      <c r="D238" s="74"/>
      <c r="E238" s="74">
        <v>65.11</v>
      </c>
      <c r="F238" s="74">
        <v>45.35</v>
      </c>
      <c r="G238" s="74">
        <v>80.06</v>
      </c>
      <c r="H238" s="74">
        <v>74.86</v>
      </c>
      <c r="I238" s="74">
        <v>76.05</v>
      </c>
      <c r="J238" s="74">
        <v>54.52</v>
      </c>
      <c r="K238" s="74">
        <v>68.959999999999994</v>
      </c>
      <c r="L238" s="74">
        <v>66.27</v>
      </c>
      <c r="M238" s="74">
        <v>71.48</v>
      </c>
      <c r="N238" s="74">
        <v>81.86</v>
      </c>
      <c r="O238" s="57">
        <v>84</v>
      </c>
      <c r="P238" s="57">
        <v>32</v>
      </c>
      <c r="Q238" s="57">
        <v>29</v>
      </c>
      <c r="R238" s="57">
        <v>52</v>
      </c>
      <c r="S238" s="57">
        <v>39</v>
      </c>
      <c r="T238" s="74">
        <v>279.72000000000003</v>
      </c>
      <c r="U238" s="114">
        <v>9.4200000000000006E-2</v>
      </c>
    </row>
    <row r="239" spans="1:21" x14ac:dyDescent="0.35">
      <c r="A239" s="73" t="s">
        <v>539</v>
      </c>
      <c r="B239" s="57">
        <v>98</v>
      </c>
      <c r="C239" s="57">
        <v>98</v>
      </c>
      <c r="D239" s="74"/>
      <c r="E239" s="74">
        <v>65.040000000000006</v>
      </c>
      <c r="F239" s="74">
        <v>45.15</v>
      </c>
      <c r="G239" s="74">
        <v>79.89</v>
      </c>
      <c r="H239" s="74">
        <v>74.52</v>
      </c>
      <c r="I239" s="74">
        <v>75.61</v>
      </c>
      <c r="J239" s="74">
        <v>54.43</v>
      </c>
      <c r="K239" s="74">
        <v>69.22</v>
      </c>
      <c r="L239" s="74">
        <v>66.040000000000006</v>
      </c>
      <c r="M239" s="74">
        <v>72.099999999999994</v>
      </c>
      <c r="N239" s="74">
        <v>81.98</v>
      </c>
      <c r="O239" s="57">
        <v>89</v>
      </c>
      <c r="P239" s="57">
        <v>34</v>
      </c>
      <c r="Q239" s="57">
        <v>30</v>
      </c>
      <c r="R239" s="57">
        <v>56</v>
      </c>
      <c r="S239" s="57">
        <v>43</v>
      </c>
      <c r="T239" s="74">
        <v>566.29</v>
      </c>
      <c r="U239" s="114">
        <v>9.5799999999999996E-2</v>
      </c>
    </row>
    <row r="240" spans="1:21" x14ac:dyDescent="0.35">
      <c r="A240" s="73" t="s">
        <v>540</v>
      </c>
      <c r="B240" s="57">
        <v>96</v>
      </c>
      <c r="C240" s="57">
        <v>95</v>
      </c>
      <c r="D240" s="74"/>
      <c r="E240" s="74">
        <v>64.66</v>
      </c>
      <c r="F240" s="74">
        <v>44.52</v>
      </c>
      <c r="G240" s="74">
        <v>79.510000000000005</v>
      </c>
      <c r="H240" s="74">
        <v>73.739999999999995</v>
      </c>
      <c r="I240" s="74">
        <v>75.36</v>
      </c>
      <c r="J240" s="74">
        <v>54.35</v>
      </c>
      <c r="K240" s="74">
        <v>69.040000000000006</v>
      </c>
      <c r="L240" s="74">
        <v>65.069999999999993</v>
      </c>
      <c r="M240" s="74">
        <v>71.72</v>
      </c>
      <c r="N240" s="74">
        <v>81.55</v>
      </c>
      <c r="O240" s="57">
        <v>89</v>
      </c>
      <c r="P240" s="57">
        <v>33</v>
      </c>
      <c r="Q240" s="57">
        <v>32</v>
      </c>
      <c r="R240" s="57">
        <v>55</v>
      </c>
      <c r="S240" s="57">
        <v>39</v>
      </c>
      <c r="T240" s="74">
        <v>457.58</v>
      </c>
      <c r="U240" s="114">
        <v>8.9499999999999996E-2</v>
      </c>
    </row>
    <row r="241" spans="1:21" x14ac:dyDescent="0.35">
      <c r="A241" s="73" t="s">
        <v>1317</v>
      </c>
      <c r="B241" s="57">
        <v>109</v>
      </c>
      <c r="C241" s="57">
        <v>108</v>
      </c>
      <c r="D241" s="74"/>
      <c r="E241" s="74">
        <v>65.12</v>
      </c>
      <c r="F241" s="74">
        <v>44.54</v>
      </c>
      <c r="G241" s="74">
        <v>81.58</v>
      </c>
      <c r="H241" s="74">
        <v>74.459999999999994</v>
      </c>
      <c r="I241" s="74">
        <v>75.23</v>
      </c>
      <c r="J241" s="74">
        <v>55.55</v>
      </c>
      <c r="K241" s="74">
        <v>69.989999999999995</v>
      </c>
      <c r="L241" s="74">
        <v>64.55</v>
      </c>
      <c r="M241" s="74">
        <v>71.88</v>
      </c>
      <c r="N241" s="74">
        <v>82.96</v>
      </c>
      <c r="O241" s="57">
        <v>97</v>
      </c>
      <c r="P241" s="57">
        <v>33</v>
      </c>
      <c r="Q241" s="57">
        <v>35</v>
      </c>
      <c r="R241" s="57">
        <v>60</v>
      </c>
      <c r="S241" s="57">
        <v>48</v>
      </c>
      <c r="T241" s="74">
        <v>514.63</v>
      </c>
      <c r="U241" s="114"/>
    </row>
    <row r="242" spans="1:21" x14ac:dyDescent="0.35">
      <c r="A242" s="73" t="s">
        <v>1318</v>
      </c>
      <c r="B242" s="57">
        <v>115</v>
      </c>
      <c r="C242" s="57">
        <v>116</v>
      </c>
      <c r="D242" s="74"/>
      <c r="E242" s="74">
        <v>65.09</v>
      </c>
      <c r="F242" s="74">
        <v>44.44</v>
      </c>
      <c r="G242" s="74">
        <v>81.38</v>
      </c>
      <c r="H242" s="74">
        <v>74.069999999999993</v>
      </c>
      <c r="I242" s="74">
        <v>74.959999999999994</v>
      </c>
      <c r="J242" s="74">
        <v>56.14</v>
      </c>
      <c r="K242" s="74">
        <v>70.180000000000007</v>
      </c>
      <c r="L242" s="74">
        <v>64.03</v>
      </c>
      <c r="M242" s="74">
        <v>71.86</v>
      </c>
      <c r="N242" s="74">
        <v>83.98</v>
      </c>
      <c r="O242" s="57">
        <v>99</v>
      </c>
      <c r="P242" s="57">
        <v>33</v>
      </c>
      <c r="Q242" s="57">
        <v>34</v>
      </c>
      <c r="R242" s="57">
        <v>59</v>
      </c>
      <c r="S242" s="57">
        <v>51</v>
      </c>
      <c r="T242" s="74">
        <v>703.87</v>
      </c>
      <c r="U242" s="114"/>
    </row>
    <row r="243" spans="1:21" x14ac:dyDescent="0.35">
      <c r="A243" s="73" t="s">
        <v>541</v>
      </c>
      <c r="B243" s="57">
        <v>102</v>
      </c>
      <c r="C243" s="57">
        <v>99</v>
      </c>
      <c r="D243" s="74"/>
      <c r="E243" s="74">
        <v>65</v>
      </c>
      <c r="F243" s="74">
        <v>44.48</v>
      </c>
      <c r="G243" s="74">
        <v>80.73</v>
      </c>
      <c r="H243" s="74">
        <v>73.44</v>
      </c>
      <c r="I243" s="74">
        <v>74.56</v>
      </c>
      <c r="J243" s="74">
        <v>57.21</v>
      </c>
      <c r="K243" s="74">
        <v>70.349999999999994</v>
      </c>
      <c r="L243" s="74">
        <v>63.58</v>
      </c>
      <c r="M243" s="74">
        <v>71.55</v>
      </c>
      <c r="N243" s="74">
        <v>84.52</v>
      </c>
      <c r="O243" s="57">
        <v>92</v>
      </c>
      <c r="P243" s="57">
        <v>33</v>
      </c>
      <c r="Q243" s="57">
        <v>32</v>
      </c>
      <c r="R243" s="57">
        <v>58</v>
      </c>
      <c r="S243" s="57">
        <v>45</v>
      </c>
      <c r="T243" s="74">
        <v>550.62</v>
      </c>
      <c r="U243" s="114">
        <v>9.4100000000000003E-2</v>
      </c>
    </row>
    <row r="244" spans="1:21" x14ac:dyDescent="0.35">
      <c r="A244" s="73" t="s">
        <v>542</v>
      </c>
      <c r="B244" s="57">
        <v>93</v>
      </c>
      <c r="C244" s="57">
        <v>95</v>
      </c>
      <c r="D244" s="74"/>
      <c r="E244" s="74">
        <v>64.94</v>
      </c>
      <c r="F244" s="74">
        <v>44.74</v>
      </c>
      <c r="G244" s="74">
        <v>81.31</v>
      </c>
      <c r="H244" s="74">
        <v>72.989999999999995</v>
      </c>
      <c r="I244" s="74">
        <v>74.040000000000006</v>
      </c>
      <c r="J244" s="74">
        <v>57.59</v>
      </c>
      <c r="K244" s="74">
        <v>71.05</v>
      </c>
      <c r="L244" s="74">
        <v>62.95</v>
      </c>
      <c r="M244" s="74">
        <v>70.86</v>
      </c>
      <c r="N244" s="74">
        <v>84.78</v>
      </c>
      <c r="O244" s="57">
        <v>82</v>
      </c>
      <c r="P244" s="57">
        <v>33</v>
      </c>
      <c r="Q244" s="57">
        <v>34</v>
      </c>
      <c r="R244" s="57">
        <v>57</v>
      </c>
      <c r="S244" s="57">
        <v>38</v>
      </c>
      <c r="T244" s="74">
        <v>534.12</v>
      </c>
      <c r="U244" s="114">
        <v>7.9100000000000004E-2</v>
      </c>
    </row>
    <row r="245" spans="1:21" x14ac:dyDescent="0.35">
      <c r="A245" s="73" t="s">
        <v>545</v>
      </c>
      <c r="B245" s="57">
        <v>100</v>
      </c>
      <c r="C245" s="57">
        <v>99</v>
      </c>
      <c r="D245" s="74"/>
      <c r="E245" s="74">
        <v>65.459999999999994</v>
      </c>
      <c r="F245" s="74">
        <v>44.96</v>
      </c>
      <c r="G245" s="74">
        <v>82.34</v>
      </c>
      <c r="H245" s="74">
        <v>72.95</v>
      </c>
      <c r="I245" s="74">
        <v>74.2</v>
      </c>
      <c r="J245" s="74">
        <v>59.91</v>
      </c>
      <c r="K245" s="74">
        <v>71.62</v>
      </c>
      <c r="L245" s="74">
        <v>63.76</v>
      </c>
      <c r="M245" s="74">
        <v>70.59</v>
      </c>
      <c r="N245" s="74">
        <v>86.21</v>
      </c>
      <c r="O245" s="57">
        <v>90</v>
      </c>
      <c r="P245" s="57">
        <v>36</v>
      </c>
      <c r="Q245" s="57">
        <v>35</v>
      </c>
      <c r="R245" s="57">
        <v>59</v>
      </c>
      <c r="S245" s="57">
        <v>44</v>
      </c>
      <c r="T245" s="74">
        <v>337.68</v>
      </c>
      <c r="U245" s="114">
        <v>7.2800000000000004E-2</v>
      </c>
    </row>
    <row r="246" spans="1:21" x14ac:dyDescent="0.35">
      <c r="A246" s="73" t="s">
        <v>546</v>
      </c>
      <c r="B246" s="57">
        <v>96</v>
      </c>
      <c r="C246" s="57">
        <v>98</v>
      </c>
      <c r="D246" s="74"/>
      <c r="E246" s="74">
        <v>65.42</v>
      </c>
      <c r="F246" s="74">
        <v>44.86</v>
      </c>
      <c r="G246" s="74">
        <v>82.23</v>
      </c>
      <c r="H246" s="74">
        <v>72.45</v>
      </c>
      <c r="I246" s="74">
        <v>73.7</v>
      </c>
      <c r="J246" s="74">
        <v>62.81</v>
      </c>
      <c r="K246" s="74">
        <v>71.38</v>
      </c>
      <c r="L246" s="74">
        <v>63.6</v>
      </c>
      <c r="M246" s="74">
        <v>69.14</v>
      </c>
      <c r="N246" s="74">
        <v>85.47</v>
      </c>
      <c r="O246" s="57">
        <v>87</v>
      </c>
      <c r="P246" s="57">
        <v>35</v>
      </c>
      <c r="Q246" s="57">
        <v>31</v>
      </c>
      <c r="R246" s="57">
        <v>54</v>
      </c>
      <c r="S246" s="57">
        <v>41</v>
      </c>
      <c r="T246" s="74">
        <v>376.79</v>
      </c>
      <c r="U246" s="114">
        <v>7.1300000000000002E-2</v>
      </c>
    </row>
    <row r="247" spans="1:21" x14ac:dyDescent="0.35">
      <c r="A247" s="73" t="s">
        <v>547</v>
      </c>
      <c r="B247" s="57">
        <v>98</v>
      </c>
      <c r="C247" s="57">
        <v>97</v>
      </c>
      <c r="D247" s="74"/>
      <c r="E247" s="74">
        <v>66.14</v>
      </c>
      <c r="F247" s="74">
        <v>45.56</v>
      </c>
      <c r="G247" s="74">
        <v>83.13</v>
      </c>
      <c r="H247" s="74">
        <v>72.44</v>
      </c>
      <c r="I247" s="74">
        <v>73.47</v>
      </c>
      <c r="J247" s="74">
        <v>66.709999999999994</v>
      </c>
      <c r="K247" s="74">
        <v>73.040000000000006</v>
      </c>
      <c r="L247" s="74">
        <v>63.57</v>
      </c>
      <c r="M247" s="74">
        <v>68</v>
      </c>
      <c r="N247" s="74">
        <v>86.95</v>
      </c>
      <c r="O247" s="57">
        <v>92</v>
      </c>
      <c r="P247" s="57">
        <v>37</v>
      </c>
      <c r="Q247" s="57">
        <v>34</v>
      </c>
      <c r="R247" s="57">
        <v>56</v>
      </c>
      <c r="S247" s="57">
        <v>43</v>
      </c>
      <c r="T247" s="74">
        <v>465.86</v>
      </c>
      <c r="U247" s="114">
        <v>6.1699999999999998E-2</v>
      </c>
    </row>
    <row r="248" spans="1:21" x14ac:dyDescent="0.35">
      <c r="A248" s="73" t="s">
        <v>1319</v>
      </c>
      <c r="B248" s="57">
        <v>109</v>
      </c>
      <c r="C248" s="57">
        <v>107</v>
      </c>
      <c r="D248" s="74"/>
      <c r="E248" s="74">
        <v>66.260000000000005</v>
      </c>
      <c r="F248" s="74">
        <v>46.74</v>
      </c>
      <c r="G248" s="74">
        <v>83.58</v>
      </c>
      <c r="H248" s="74">
        <v>72.06</v>
      </c>
      <c r="I248" s="74">
        <v>73.41</v>
      </c>
      <c r="J248" s="74">
        <v>66.39</v>
      </c>
      <c r="K248" s="74">
        <v>74.400000000000006</v>
      </c>
      <c r="L248" s="74">
        <v>63.4</v>
      </c>
      <c r="M248" s="74">
        <v>66.62</v>
      </c>
      <c r="N248" s="74">
        <v>88.33</v>
      </c>
      <c r="O248" s="57">
        <v>98</v>
      </c>
      <c r="P248" s="57">
        <v>37</v>
      </c>
      <c r="Q248" s="57">
        <v>41</v>
      </c>
      <c r="R248" s="57">
        <v>62</v>
      </c>
      <c r="S248" s="57">
        <v>53</v>
      </c>
      <c r="T248" s="74">
        <v>569.53</v>
      </c>
      <c r="U248" s="114"/>
    </row>
    <row r="249" spans="1:21" x14ac:dyDescent="0.35">
      <c r="A249" s="73" t="s">
        <v>1320</v>
      </c>
      <c r="B249" s="57">
        <v>116</v>
      </c>
      <c r="C249" s="57">
        <v>107</v>
      </c>
      <c r="D249" s="74"/>
      <c r="E249" s="74">
        <v>66.56</v>
      </c>
      <c r="F249" s="74">
        <v>47.28</v>
      </c>
      <c r="G249" s="74">
        <v>83.88</v>
      </c>
      <c r="H249" s="74">
        <v>72.05</v>
      </c>
      <c r="I249" s="74">
        <v>74.62</v>
      </c>
      <c r="J249" s="74">
        <v>66.17</v>
      </c>
      <c r="K249" s="74">
        <v>74.95</v>
      </c>
      <c r="L249" s="74">
        <v>63.31</v>
      </c>
      <c r="M249" s="74">
        <v>66.38</v>
      </c>
      <c r="N249" s="74">
        <v>89</v>
      </c>
      <c r="O249" s="57">
        <v>102</v>
      </c>
      <c r="P249" s="57">
        <v>37</v>
      </c>
      <c r="Q249" s="57">
        <v>39</v>
      </c>
      <c r="R249" s="57">
        <v>60</v>
      </c>
      <c r="S249" s="57">
        <v>59</v>
      </c>
      <c r="T249" s="74">
        <v>444.73</v>
      </c>
      <c r="U249" s="114"/>
    </row>
    <row r="250" spans="1:21" x14ac:dyDescent="0.35">
      <c r="A250" s="73" t="s">
        <v>548</v>
      </c>
      <c r="B250" s="57">
        <v>74</v>
      </c>
      <c r="C250" s="57">
        <v>46</v>
      </c>
      <c r="D250" s="74"/>
      <c r="E250" s="74">
        <v>67.239999999999995</v>
      </c>
      <c r="F250" s="74">
        <v>47.48</v>
      </c>
      <c r="G250" s="74">
        <v>83.12</v>
      </c>
      <c r="H250" s="74">
        <v>72.069999999999993</v>
      </c>
      <c r="I250" s="74">
        <v>75.930000000000007</v>
      </c>
      <c r="J250" s="74">
        <v>67.91</v>
      </c>
      <c r="K250" s="74">
        <v>76.33</v>
      </c>
      <c r="L250" s="74">
        <v>63.4</v>
      </c>
      <c r="M250" s="74">
        <v>66.27</v>
      </c>
      <c r="N250" s="74">
        <v>89.78</v>
      </c>
      <c r="O250" s="57">
        <v>86</v>
      </c>
      <c r="P250" s="57">
        <v>39</v>
      </c>
      <c r="Q250" s="57">
        <v>45</v>
      </c>
      <c r="R250" s="57">
        <v>70</v>
      </c>
      <c r="S250" s="57">
        <v>54</v>
      </c>
      <c r="T250" s="74">
        <v>466.65</v>
      </c>
      <c r="U250" s="114">
        <v>5.1499999999999997E-2</v>
      </c>
    </row>
    <row r="251" spans="1:21" x14ac:dyDescent="0.35">
      <c r="A251" s="73" t="s">
        <v>549</v>
      </c>
      <c r="B251" s="57">
        <v>101</v>
      </c>
      <c r="C251" s="57">
        <v>99</v>
      </c>
      <c r="D251" s="74"/>
      <c r="E251" s="74">
        <v>67.3</v>
      </c>
      <c r="F251" s="74">
        <v>47.02</v>
      </c>
      <c r="G251" s="74">
        <v>82.13</v>
      </c>
      <c r="H251" s="74">
        <v>72.430000000000007</v>
      </c>
      <c r="I251" s="74">
        <v>74.72</v>
      </c>
      <c r="J251" s="74">
        <v>71.61</v>
      </c>
      <c r="K251" s="74">
        <v>75.84</v>
      </c>
      <c r="L251" s="74">
        <v>63.71</v>
      </c>
      <c r="M251" s="74">
        <v>65.2</v>
      </c>
      <c r="N251" s="74">
        <v>89.75</v>
      </c>
      <c r="O251" s="57">
        <v>91</v>
      </c>
      <c r="P251" s="57">
        <v>39</v>
      </c>
      <c r="Q251" s="57">
        <v>33</v>
      </c>
      <c r="R251" s="57">
        <v>55</v>
      </c>
      <c r="S251" s="57">
        <v>49</v>
      </c>
      <c r="T251" s="74">
        <v>381.86</v>
      </c>
      <c r="U251" s="114">
        <v>6.4600000000000005E-2</v>
      </c>
    </row>
    <row r="252" spans="1:21" x14ac:dyDescent="0.35">
      <c r="A252" s="73" t="s">
        <v>553</v>
      </c>
      <c r="B252" s="57">
        <v>98</v>
      </c>
      <c r="C252" s="57">
        <v>103</v>
      </c>
      <c r="D252" s="74"/>
      <c r="E252" s="74">
        <v>66.89</v>
      </c>
      <c r="F252" s="74">
        <v>46.72</v>
      </c>
      <c r="G252" s="74">
        <v>80.72</v>
      </c>
      <c r="H252" s="74">
        <v>72.400000000000006</v>
      </c>
      <c r="I252" s="74">
        <v>72.94</v>
      </c>
      <c r="J252" s="74">
        <v>72.989999999999995</v>
      </c>
      <c r="K252" s="74">
        <v>75.62</v>
      </c>
      <c r="L252" s="74">
        <v>62.76</v>
      </c>
      <c r="M252" s="74">
        <v>64.459999999999994</v>
      </c>
      <c r="N252" s="74">
        <v>89.64</v>
      </c>
      <c r="O252" s="57">
        <v>87</v>
      </c>
      <c r="P252" s="57">
        <v>37</v>
      </c>
      <c r="Q252" s="57">
        <v>34</v>
      </c>
      <c r="R252" s="57">
        <v>52</v>
      </c>
      <c r="S252" s="57">
        <v>45</v>
      </c>
      <c r="T252" s="74">
        <v>319.8</v>
      </c>
      <c r="U252" s="114">
        <v>6.3200000000000006E-2</v>
      </c>
    </row>
    <row r="253" spans="1:21" x14ac:dyDescent="0.35">
      <c r="A253" s="73" t="s">
        <v>561</v>
      </c>
      <c r="B253" s="57">
        <v>97</v>
      </c>
      <c r="C253" s="57">
        <v>102</v>
      </c>
      <c r="D253" s="74"/>
      <c r="E253" s="74">
        <v>66.400000000000006</v>
      </c>
      <c r="F253" s="74">
        <v>46.99</v>
      </c>
      <c r="G253" s="74">
        <v>79.930000000000007</v>
      </c>
      <c r="H253" s="74">
        <v>72.16</v>
      </c>
      <c r="I253" s="74">
        <v>71.94</v>
      </c>
      <c r="J253" s="74">
        <v>73.92</v>
      </c>
      <c r="K253" s="74">
        <v>75.27</v>
      </c>
      <c r="L253" s="74">
        <v>61.87</v>
      </c>
      <c r="M253" s="74">
        <v>62.55</v>
      </c>
      <c r="N253" s="74">
        <v>89.47</v>
      </c>
      <c r="O253" s="57">
        <v>87</v>
      </c>
      <c r="P253" s="57">
        <v>38</v>
      </c>
      <c r="Q253" s="57">
        <v>33</v>
      </c>
      <c r="R253" s="57">
        <v>54</v>
      </c>
      <c r="S253" s="57">
        <v>48</v>
      </c>
      <c r="T253" s="74">
        <v>444.16</v>
      </c>
      <c r="U253" s="114">
        <v>7.4999999999999997E-2</v>
      </c>
    </row>
    <row r="254" spans="1:21" x14ac:dyDescent="0.35">
      <c r="A254" s="73" t="s">
        <v>562</v>
      </c>
      <c r="B254" s="57">
        <v>101</v>
      </c>
      <c r="C254" s="57">
        <v>102</v>
      </c>
      <c r="D254" s="74"/>
      <c r="E254" s="74">
        <v>65.180000000000007</v>
      </c>
      <c r="F254" s="74">
        <v>45.92</v>
      </c>
      <c r="G254" s="74">
        <v>78.53</v>
      </c>
      <c r="H254" s="74">
        <v>71.45</v>
      </c>
      <c r="I254" s="74">
        <v>71.260000000000005</v>
      </c>
      <c r="J254" s="74">
        <v>71.900000000000006</v>
      </c>
      <c r="K254" s="74">
        <v>73.61</v>
      </c>
      <c r="L254" s="74">
        <v>61.41</v>
      </c>
      <c r="M254" s="74">
        <v>60.07</v>
      </c>
      <c r="N254" s="74">
        <v>88.64</v>
      </c>
      <c r="O254" s="57">
        <v>93</v>
      </c>
      <c r="P254" s="57">
        <v>39</v>
      </c>
      <c r="Q254" s="57">
        <v>36</v>
      </c>
      <c r="R254" s="57">
        <v>57</v>
      </c>
      <c r="S254" s="57">
        <v>50</v>
      </c>
      <c r="T254" s="74">
        <v>412.95</v>
      </c>
      <c r="U254" s="114">
        <v>7.7399999999999997E-2</v>
      </c>
    </row>
    <row r="255" spans="1:21" x14ac:dyDescent="0.35">
      <c r="A255" s="73" t="s">
        <v>1321</v>
      </c>
      <c r="B255" s="57">
        <v>113</v>
      </c>
      <c r="C255" s="57">
        <v>116</v>
      </c>
      <c r="D255" s="74"/>
      <c r="E255" s="74">
        <v>64.55</v>
      </c>
      <c r="F255" s="74">
        <v>44.92</v>
      </c>
      <c r="G255" s="74">
        <v>77.709999999999994</v>
      </c>
      <c r="H255" s="74">
        <v>71.349999999999994</v>
      </c>
      <c r="I255" s="74">
        <v>70.72</v>
      </c>
      <c r="J255" s="74">
        <v>71.760000000000005</v>
      </c>
      <c r="K255" s="74">
        <v>72.7</v>
      </c>
      <c r="L255" s="74">
        <v>60.93</v>
      </c>
      <c r="M255" s="74">
        <v>58.13</v>
      </c>
      <c r="N255" s="74">
        <v>88.5</v>
      </c>
      <c r="O255" s="57">
        <v>100</v>
      </c>
      <c r="P255" s="57">
        <v>39</v>
      </c>
      <c r="Q255" s="57">
        <v>41</v>
      </c>
      <c r="R255" s="57">
        <v>62</v>
      </c>
      <c r="S255" s="57">
        <v>54</v>
      </c>
      <c r="T255" s="74">
        <v>416.32</v>
      </c>
      <c r="U255" s="114"/>
    </row>
    <row r="256" spans="1:21" x14ac:dyDescent="0.35">
      <c r="A256" s="73" t="s">
        <v>1322</v>
      </c>
      <c r="B256" s="57">
        <v>117</v>
      </c>
      <c r="C256" s="57">
        <v>120</v>
      </c>
      <c r="D256" s="74"/>
      <c r="E256" s="74">
        <v>63.71</v>
      </c>
      <c r="F256" s="74">
        <v>43.63</v>
      </c>
      <c r="G256" s="74">
        <v>77.709999999999994</v>
      </c>
      <c r="H256" s="74">
        <v>71.239999999999995</v>
      </c>
      <c r="I256" s="74">
        <v>68.42</v>
      </c>
      <c r="J256" s="74">
        <v>71.540000000000006</v>
      </c>
      <c r="K256" s="74">
        <v>72.41</v>
      </c>
      <c r="L256" s="74">
        <v>60.29</v>
      </c>
      <c r="M256" s="74">
        <v>55.59</v>
      </c>
      <c r="N256" s="74">
        <v>89.15</v>
      </c>
      <c r="O256" s="57">
        <v>101</v>
      </c>
      <c r="P256" s="57">
        <v>40</v>
      </c>
      <c r="Q256" s="57">
        <v>40</v>
      </c>
      <c r="R256" s="57">
        <v>60</v>
      </c>
      <c r="S256" s="57">
        <v>56</v>
      </c>
      <c r="T256" s="74">
        <v>815.93</v>
      </c>
      <c r="U256" s="114"/>
    </row>
    <row r="257" spans="1:21" x14ac:dyDescent="0.35">
      <c r="A257" s="73" t="s">
        <v>563</v>
      </c>
      <c r="B257" s="57">
        <v>103</v>
      </c>
      <c r="C257" s="57">
        <v>104</v>
      </c>
      <c r="D257" s="74"/>
      <c r="E257" s="74">
        <v>61.98</v>
      </c>
      <c r="F257" s="74">
        <v>42.47</v>
      </c>
      <c r="G257" s="74">
        <v>77.489999999999995</v>
      </c>
      <c r="H257" s="74">
        <v>71.040000000000006</v>
      </c>
      <c r="I257" s="74">
        <v>65.23</v>
      </c>
      <c r="J257" s="74">
        <v>69.400000000000006</v>
      </c>
      <c r="K257" s="74">
        <v>70.39</v>
      </c>
      <c r="L257" s="74">
        <v>58.91</v>
      </c>
      <c r="M257" s="74">
        <v>52.61</v>
      </c>
      <c r="N257" s="74">
        <v>87.86</v>
      </c>
      <c r="O257" s="57">
        <v>90</v>
      </c>
      <c r="P257" s="57">
        <v>39</v>
      </c>
      <c r="Q257" s="57">
        <v>34</v>
      </c>
      <c r="R257" s="57">
        <v>59</v>
      </c>
      <c r="S257" s="57">
        <v>54</v>
      </c>
      <c r="T257" s="74">
        <v>1134.9000000000001</v>
      </c>
      <c r="U257" s="114">
        <v>8.4599999999999995E-2</v>
      </c>
    </row>
    <row r="258" spans="1:21" x14ac:dyDescent="0.35">
      <c r="A258" s="73" t="s">
        <v>564</v>
      </c>
      <c r="B258" s="57">
        <v>101</v>
      </c>
      <c r="C258" s="57">
        <v>104</v>
      </c>
      <c r="D258" s="74"/>
      <c r="E258" s="74">
        <v>61.18</v>
      </c>
      <c r="F258" s="74">
        <v>41.69</v>
      </c>
      <c r="G258" s="74">
        <v>77.48</v>
      </c>
      <c r="H258" s="74">
        <v>70.38</v>
      </c>
      <c r="I258" s="74">
        <v>64.650000000000006</v>
      </c>
      <c r="J258" s="74">
        <v>67.319999999999993</v>
      </c>
      <c r="K258" s="74">
        <v>69.77</v>
      </c>
      <c r="L258" s="74">
        <v>57.88</v>
      </c>
      <c r="M258" s="74">
        <v>51.75</v>
      </c>
      <c r="N258" s="74">
        <v>87.95</v>
      </c>
      <c r="O258" s="57">
        <v>88</v>
      </c>
      <c r="P258" s="57">
        <v>39</v>
      </c>
      <c r="Q258" s="57">
        <v>34</v>
      </c>
      <c r="R258" s="57">
        <v>59</v>
      </c>
      <c r="S258" s="57">
        <v>57</v>
      </c>
      <c r="T258" s="74">
        <v>296.64</v>
      </c>
      <c r="U258" s="114">
        <v>9.4700000000000006E-2</v>
      </c>
    </row>
    <row r="259" spans="1:21" x14ac:dyDescent="0.35">
      <c r="A259" s="73" t="s">
        <v>565</v>
      </c>
      <c r="B259" s="57">
        <v>102</v>
      </c>
      <c r="C259" s="57">
        <v>104</v>
      </c>
      <c r="D259" s="74"/>
      <c r="E259" s="74">
        <v>60.12</v>
      </c>
      <c r="F259" s="74">
        <v>40.520000000000003</v>
      </c>
      <c r="G259" s="74">
        <v>76.5</v>
      </c>
      <c r="H259" s="74">
        <v>70.040000000000006</v>
      </c>
      <c r="I259" s="74">
        <v>64.19</v>
      </c>
      <c r="J259" s="74">
        <v>64.7</v>
      </c>
      <c r="K259" s="74">
        <v>68.709999999999994</v>
      </c>
      <c r="L259" s="74">
        <v>57.12</v>
      </c>
      <c r="M259" s="74">
        <v>49.5</v>
      </c>
      <c r="N259" s="74">
        <v>86.23</v>
      </c>
      <c r="O259" s="57">
        <v>89</v>
      </c>
      <c r="P259" s="57">
        <v>39</v>
      </c>
      <c r="Q259" s="57">
        <v>34</v>
      </c>
      <c r="R259" s="57">
        <v>59</v>
      </c>
      <c r="S259" s="57">
        <v>55</v>
      </c>
      <c r="T259" s="74">
        <v>388.21</v>
      </c>
      <c r="U259" s="114">
        <v>0.1123</v>
      </c>
    </row>
    <row r="260" spans="1:21" x14ac:dyDescent="0.35">
      <c r="A260" s="73" t="s">
        <v>566</v>
      </c>
      <c r="B260" s="57">
        <v>100</v>
      </c>
      <c r="C260" s="57">
        <v>102</v>
      </c>
      <c r="D260" s="74"/>
      <c r="E260" s="74">
        <v>59.52</v>
      </c>
      <c r="F260" s="74">
        <v>39.01</v>
      </c>
      <c r="G260" s="74">
        <v>75.59</v>
      </c>
      <c r="H260" s="74">
        <v>69.7</v>
      </c>
      <c r="I260" s="74">
        <v>63.82</v>
      </c>
      <c r="J260" s="74">
        <v>62.56</v>
      </c>
      <c r="K260" s="74">
        <v>68.3</v>
      </c>
      <c r="L260" s="74">
        <v>56.68</v>
      </c>
      <c r="M260" s="74">
        <v>49.2</v>
      </c>
      <c r="N260" s="74">
        <v>86.28</v>
      </c>
      <c r="O260" s="57">
        <v>89</v>
      </c>
      <c r="P260" s="57">
        <v>38</v>
      </c>
      <c r="Q260" s="57">
        <v>35</v>
      </c>
      <c r="R260" s="57">
        <v>59</v>
      </c>
      <c r="S260" s="57">
        <v>56</v>
      </c>
      <c r="T260" s="74">
        <v>412.15</v>
      </c>
      <c r="U260" s="114">
        <v>0.13070000000000001</v>
      </c>
    </row>
    <row r="261" spans="1:21" x14ac:dyDescent="0.35">
      <c r="A261" s="73" t="s">
        <v>568</v>
      </c>
      <c r="B261" s="57">
        <v>103</v>
      </c>
      <c r="C261" s="57">
        <v>103</v>
      </c>
      <c r="D261" s="74"/>
      <c r="E261" s="74">
        <v>59.06</v>
      </c>
      <c r="F261" s="74">
        <v>38.79</v>
      </c>
      <c r="G261" s="74">
        <v>75.38</v>
      </c>
      <c r="H261" s="74">
        <v>69.48</v>
      </c>
      <c r="I261" s="74">
        <v>63.38</v>
      </c>
      <c r="J261" s="74">
        <v>61.63</v>
      </c>
      <c r="K261" s="74">
        <v>67.989999999999995</v>
      </c>
      <c r="L261" s="74">
        <v>56.05</v>
      </c>
      <c r="M261" s="74">
        <v>48.43</v>
      </c>
      <c r="N261" s="74">
        <v>85.65</v>
      </c>
      <c r="O261" s="57">
        <v>94</v>
      </c>
      <c r="P261" s="57">
        <v>38</v>
      </c>
      <c r="Q261" s="57">
        <v>36</v>
      </c>
      <c r="R261" s="57">
        <v>60</v>
      </c>
      <c r="S261" s="57">
        <v>55</v>
      </c>
      <c r="T261" s="74">
        <v>376</v>
      </c>
      <c r="U261" s="114">
        <v>0.13930000000000001</v>
      </c>
    </row>
    <row r="262" spans="1:21" x14ac:dyDescent="0.35">
      <c r="A262" s="73" t="s">
        <v>1323</v>
      </c>
      <c r="B262" s="57">
        <v>112</v>
      </c>
      <c r="C262" s="57">
        <v>113</v>
      </c>
      <c r="D262" s="74"/>
      <c r="E262" s="74">
        <v>58.81</v>
      </c>
      <c r="F262" s="74">
        <v>38.56</v>
      </c>
      <c r="G262" s="74">
        <v>75.55</v>
      </c>
      <c r="H262" s="74">
        <v>69.58</v>
      </c>
      <c r="I262" s="74">
        <v>63.16</v>
      </c>
      <c r="J262" s="74">
        <v>61.54</v>
      </c>
      <c r="K262" s="74">
        <v>67.650000000000006</v>
      </c>
      <c r="L262" s="74">
        <v>55.72</v>
      </c>
      <c r="M262" s="74">
        <v>47.3</v>
      </c>
      <c r="N262" s="74">
        <v>85.24</v>
      </c>
      <c r="O262" s="57">
        <v>98</v>
      </c>
      <c r="P262" s="57">
        <v>38</v>
      </c>
      <c r="Q262" s="57">
        <v>39</v>
      </c>
      <c r="R262" s="57">
        <v>60</v>
      </c>
      <c r="S262" s="57">
        <v>54</v>
      </c>
      <c r="T262" s="74">
        <v>375.1</v>
      </c>
      <c r="U262" s="114"/>
    </row>
    <row r="263" spans="1:21" x14ac:dyDescent="0.35">
      <c r="A263" s="73" t="s">
        <v>1324</v>
      </c>
      <c r="B263" s="57">
        <v>121</v>
      </c>
      <c r="C263" s="57">
        <v>123</v>
      </c>
      <c r="D263" s="74"/>
      <c r="E263" s="74">
        <v>58.58</v>
      </c>
      <c r="F263" s="74">
        <v>38.78</v>
      </c>
      <c r="G263" s="74">
        <v>75.849999999999994</v>
      </c>
      <c r="H263" s="74">
        <v>69.67</v>
      </c>
      <c r="I263" s="74">
        <v>63.11</v>
      </c>
      <c r="J263" s="74">
        <v>61.23</v>
      </c>
      <c r="K263" s="74">
        <v>67.27</v>
      </c>
      <c r="L263" s="74">
        <v>55.74</v>
      </c>
      <c r="M263" s="74">
        <v>46.56</v>
      </c>
      <c r="N263" s="74">
        <v>83.34</v>
      </c>
      <c r="O263" s="57">
        <v>103</v>
      </c>
      <c r="P263" s="57">
        <v>39</v>
      </c>
      <c r="Q263" s="57">
        <v>40</v>
      </c>
      <c r="R263" s="57">
        <v>60</v>
      </c>
      <c r="S263" s="57">
        <v>58</v>
      </c>
      <c r="T263" s="74">
        <v>646.82000000000005</v>
      </c>
      <c r="U263" s="114"/>
    </row>
    <row r="264" spans="1:21" x14ac:dyDescent="0.35">
      <c r="A264" s="73" t="s">
        <v>569</v>
      </c>
      <c r="B264" s="57">
        <v>105</v>
      </c>
      <c r="C264" s="57">
        <v>105</v>
      </c>
      <c r="D264" s="74"/>
      <c r="E264" s="74">
        <v>58.35</v>
      </c>
      <c r="F264" s="74">
        <v>38.380000000000003</v>
      </c>
      <c r="G264" s="74">
        <v>74.88</v>
      </c>
      <c r="H264" s="74">
        <v>69.319999999999993</v>
      </c>
      <c r="I264" s="74">
        <v>63.15</v>
      </c>
      <c r="J264" s="74">
        <v>62.29</v>
      </c>
      <c r="K264" s="74">
        <v>66.41</v>
      </c>
      <c r="L264" s="74">
        <v>55.5</v>
      </c>
      <c r="M264" s="74">
        <v>45.9</v>
      </c>
      <c r="N264" s="74">
        <v>82.97</v>
      </c>
      <c r="O264" s="57">
        <v>93</v>
      </c>
      <c r="P264" s="57">
        <v>39</v>
      </c>
      <c r="Q264" s="57">
        <v>34</v>
      </c>
      <c r="R264" s="57">
        <v>59</v>
      </c>
      <c r="S264" s="57">
        <v>58</v>
      </c>
      <c r="T264" s="74">
        <v>484.94</v>
      </c>
      <c r="U264" s="114">
        <v>0.13880000000000001</v>
      </c>
    </row>
    <row r="265" spans="1:21" x14ac:dyDescent="0.35">
      <c r="A265" s="73" t="s">
        <v>570</v>
      </c>
      <c r="B265" s="57">
        <v>102</v>
      </c>
      <c r="C265" s="57">
        <v>102</v>
      </c>
      <c r="D265" s="74"/>
      <c r="E265" s="74">
        <v>58.22</v>
      </c>
      <c r="F265" s="74">
        <v>38.229999999999997</v>
      </c>
      <c r="G265" s="74">
        <v>73.52</v>
      </c>
      <c r="H265" s="74">
        <v>69.349999999999994</v>
      </c>
      <c r="I265" s="74">
        <v>63.02</v>
      </c>
      <c r="J265" s="74">
        <v>63.84</v>
      </c>
      <c r="K265" s="74">
        <v>65.760000000000005</v>
      </c>
      <c r="L265" s="74">
        <v>55.38</v>
      </c>
      <c r="M265" s="74">
        <v>45.11</v>
      </c>
      <c r="N265" s="74">
        <v>82.24</v>
      </c>
      <c r="O265" s="57">
        <v>89</v>
      </c>
      <c r="P265" s="57">
        <v>39</v>
      </c>
      <c r="Q265" s="57">
        <v>33</v>
      </c>
      <c r="R265" s="57">
        <v>58</v>
      </c>
      <c r="S265" s="57">
        <v>59</v>
      </c>
      <c r="T265" s="74">
        <v>587.39</v>
      </c>
      <c r="U265" s="114">
        <v>0.13869999999999999</v>
      </c>
    </row>
    <row r="266" spans="1:21" x14ac:dyDescent="0.35">
      <c r="A266" s="73" t="s">
        <v>571</v>
      </c>
      <c r="B266" s="57">
        <v>102</v>
      </c>
      <c r="C266" s="57">
        <v>105</v>
      </c>
      <c r="D266" s="74"/>
      <c r="E266" s="74">
        <v>58.31</v>
      </c>
      <c r="F266" s="74">
        <v>38.19</v>
      </c>
      <c r="G266" s="74">
        <v>73.709999999999994</v>
      </c>
      <c r="H266" s="74">
        <v>69.31</v>
      </c>
      <c r="I266" s="74">
        <v>62.75</v>
      </c>
      <c r="J266" s="74">
        <v>65.27</v>
      </c>
      <c r="K266" s="74">
        <v>65.790000000000006</v>
      </c>
      <c r="L266" s="74">
        <v>55.27</v>
      </c>
      <c r="M266" s="74">
        <v>44.88</v>
      </c>
      <c r="N266" s="74">
        <v>82.93</v>
      </c>
      <c r="O266" s="57">
        <v>89</v>
      </c>
      <c r="P266" s="57">
        <v>39</v>
      </c>
      <c r="Q266" s="57">
        <v>35</v>
      </c>
      <c r="R266" s="57">
        <v>58</v>
      </c>
      <c r="S266" s="57">
        <v>56</v>
      </c>
      <c r="T266" s="74">
        <v>421.04</v>
      </c>
      <c r="U266" s="114">
        <v>0.14099999999999999</v>
      </c>
    </row>
    <row r="267" spans="1:21" x14ac:dyDescent="0.35">
      <c r="A267" s="73" t="s">
        <v>573</v>
      </c>
      <c r="B267" s="57">
        <v>100</v>
      </c>
      <c r="C267" s="57">
        <v>103</v>
      </c>
      <c r="D267" s="74"/>
      <c r="E267" s="74">
        <v>58.05</v>
      </c>
      <c r="F267" s="74">
        <v>38.93</v>
      </c>
      <c r="G267" s="74">
        <v>73.63</v>
      </c>
      <c r="H267" s="74">
        <v>69.180000000000007</v>
      </c>
      <c r="I267" s="74">
        <v>62.34</v>
      </c>
      <c r="J267" s="74">
        <v>64.23</v>
      </c>
      <c r="K267" s="74">
        <v>66.14</v>
      </c>
      <c r="L267" s="74">
        <v>55.06</v>
      </c>
      <c r="M267" s="74">
        <v>44.01</v>
      </c>
      <c r="N267" s="74">
        <v>82.16</v>
      </c>
      <c r="O267" s="57">
        <v>90</v>
      </c>
      <c r="P267" s="57">
        <v>39</v>
      </c>
      <c r="Q267" s="57">
        <v>34</v>
      </c>
      <c r="R267" s="57">
        <v>59</v>
      </c>
      <c r="S267" s="57">
        <v>58</v>
      </c>
      <c r="T267" s="74">
        <v>392.28</v>
      </c>
      <c r="U267" s="114">
        <v>0.13450000000000001</v>
      </c>
    </row>
    <row r="268" spans="1:21" x14ac:dyDescent="0.35">
      <c r="A268" s="73" t="s">
        <v>574</v>
      </c>
      <c r="B268" s="57">
        <v>103</v>
      </c>
      <c r="C268" s="57">
        <v>103</v>
      </c>
      <c r="D268" s="74"/>
      <c r="E268" s="74">
        <v>57.84</v>
      </c>
      <c r="F268" s="74">
        <v>38.06</v>
      </c>
      <c r="G268" s="74">
        <v>73.12</v>
      </c>
      <c r="H268" s="74">
        <v>69.239999999999995</v>
      </c>
      <c r="I268" s="74">
        <v>62.02</v>
      </c>
      <c r="J268" s="74">
        <v>64.25</v>
      </c>
      <c r="K268" s="74">
        <v>65.88</v>
      </c>
      <c r="L268" s="74">
        <v>54.33</v>
      </c>
      <c r="M268" s="74">
        <v>43.88</v>
      </c>
      <c r="N268" s="74">
        <v>82.14</v>
      </c>
      <c r="O268" s="57">
        <v>95</v>
      </c>
      <c r="P268" s="57">
        <v>38</v>
      </c>
      <c r="Q268" s="57">
        <v>36</v>
      </c>
      <c r="R268" s="57">
        <v>60</v>
      </c>
      <c r="S268" s="57">
        <v>57</v>
      </c>
      <c r="T268" s="74">
        <v>366.56</v>
      </c>
      <c r="U268" s="114">
        <v>0.1265</v>
      </c>
    </row>
    <row r="269" spans="1:21" x14ac:dyDescent="0.35">
      <c r="A269" s="73" t="s">
        <v>1325</v>
      </c>
      <c r="B269" s="57">
        <v>114</v>
      </c>
      <c r="C269" s="57">
        <v>114</v>
      </c>
      <c r="D269" s="74"/>
      <c r="E269" s="74">
        <v>57.66</v>
      </c>
      <c r="F269" s="74">
        <v>37.53</v>
      </c>
      <c r="G269" s="74">
        <v>73.459999999999994</v>
      </c>
      <c r="H269" s="74">
        <v>69.040000000000006</v>
      </c>
      <c r="I269" s="74">
        <v>61.67</v>
      </c>
      <c r="J269" s="74">
        <v>63.66</v>
      </c>
      <c r="K269" s="74">
        <v>65.97</v>
      </c>
      <c r="L269" s="74">
        <v>54.2</v>
      </c>
      <c r="M269" s="74">
        <v>43.35</v>
      </c>
      <c r="N269" s="74">
        <v>82.52</v>
      </c>
      <c r="O269" s="57">
        <v>99</v>
      </c>
      <c r="P269" s="57">
        <v>37</v>
      </c>
      <c r="Q269" s="57">
        <v>41</v>
      </c>
      <c r="R269" s="57">
        <v>59</v>
      </c>
      <c r="S269" s="57">
        <v>55</v>
      </c>
      <c r="T269" s="74">
        <v>299.83</v>
      </c>
      <c r="U269" s="114"/>
    </row>
    <row r="270" spans="1:21" x14ac:dyDescent="0.35">
      <c r="A270" s="73" t="s">
        <v>1326</v>
      </c>
      <c r="B270" s="57">
        <v>121</v>
      </c>
      <c r="C270" s="57">
        <v>125</v>
      </c>
      <c r="D270" s="74"/>
      <c r="E270" s="74">
        <v>57.42</v>
      </c>
      <c r="F270" s="74">
        <v>36.86</v>
      </c>
      <c r="G270" s="74">
        <v>72.709999999999994</v>
      </c>
      <c r="H270" s="74">
        <v>68.78</v>
      </c>
      <c r="I270" s="74">
        <v>61.24</v>
      </c>
      <c r="J270" s="74">
        <v>64.260000000000005</v>
      </c>
      <c r="K270" s="74">
        <v>65.760000000000005</v>
      </c>
      <c r="L270" s="74">
        <v>53.6</v>
      </c>
      <c r="M270" s="74">
        <v>42.55</v>
      </c>
      <c r="N270" s="74">
        <v>82.76</v>
      </c>
      <c r="O270" s="57">
        <v>102</v>
      </c>
      <c r="P270" s="57">
        <v>37</v>
      </c>
      <c r="Q270" s="57">
        <v>39</v>
      </c>
      <c r="R270" s="57">
        <v>62</v>
      </c>
      <c r="S270" s="57">
        <v>58</v>
      </c>
      <c r="T270" s="74">
        <v>715.57</v>
      </c>
      <c r="U270" s="114"/>
    </row>
    <row r="271" spans="1:21" x14ac:dyDescent="0.35">
      <c r="A271" s="73" t="s">
        <v>575</v>
      </c>
      <c r="B271" s="57">
        <v>105</v>
      </c>
      <c r="C271" s="57">
        <v>106</v>
      </c>
      <c r="D271" s="74"/>
      <c r="E271" s="74">
        <v>57.37</v>
      </c>
      <c r="F271" s="74">
        <v>36.76</v>
      </c>
      <c r="G271" s="74">
        <v>73.06</v>
      </c>
      <c r="H271" s="74">
        <v>68.8</v>
      </c>
      <c r="I271" s="74">
        <v>60.64</v>
      </c>
      <c r="J271" s="74">
        <v>64.19</v>
      </c>
      <c r="K271" s="74">
        <v>66.209999999999994</v>
      </c>
      <c r="L271" s="74">
        <v>53.58</v>
      </c>
      <c r="M271" s="74">
        <v>42.13</v>
      </c>
      <c r="N271" s="74">
        <v>82.86</v>
      </c>
      <c r="O271" s="57">
        <v>92</v>
      </c>
      <c r="P271" s="57">
        <v>37</v>
      </c>
      <c r="Q271" s="57">
        <v>34</v>
      </c>
      <c r="R271" s="57">
        <v>59</v>
      </c>
      <c r="S271" s="57">
        <v>59</v>
      </c>
      <c r="T271" s="74">
        <v>394.52</v>
      </c>
      <c r="U271" s="114">
        <v>0.17030000000000001</v>
      </c>
    </row>
    <row r="272" spans="1:21" x14ac:dyDescent="0.35">
      <c r="A272" s="73" t="s">
        <v>576</v>
      </c>
      <c r="B272" s="57">
        <v>102</v>
      </c>
      <c r="C272" s="57">
        <v>104</v>
      </c>
      <c r="D272" s="74"/>
      <c r="E272" s="74">
        <v>56.8</v>
      </c>
      <c r="F272" s="74">
        <v>36.32</v>
      </c>
      <c r="G272" s="74">
        <v>73.510000000000005</v>
      </c>
      <c r="H272" s="74">
        <v>68.650000000000006</v>
      </c>
      <c r="I272" s="74">
        <v>60.05</v>
      </c>
      <c r="J272" s="74">
        <v>60.91</v>
      </c>
      <c r="K272" s="74">
        <v>66.349999999999994</v>
      </c>
      <c r="L272" s="74">
        <v>53.41</v>
      </c>
      <c r="M272" s="74">
        <v>41.57</v>
      </c>
      <c r="N272" s="74">
        <v>82.49</v>
      </c>
      <c r="O272" s="57">
        <v>88</v>
      </c>
      <c r="P272" s="57">
        <v>37</v>
      </c>
      <c r="Q272" s="57">
        <v>34</v>
      </c>
      <c r="R272" s="57">
        <v>60</v>
      </c>
      <c r="S272" s="57">
        <v>60</v>
      </c>
      <c r="T272" s="74">
        <v>218.21</v>
      </c>
      <c r="U272" s="114">
        <v>0.16470000000000001</v>
      </c>
    </row>
    <row r="273" spans="1:21" x14ac:dyDescent="0.35">
      <c r="A273" s="73" t="s">
        <v>577</v>
      </c>
      <c r="B273" s="57">
        <v>100</v>
      </c>
      <c r="C273" s="57">
        <v>105</v>
      </c>
      <c r="D273" s="74"/>
      <c r="E273" s="74">
        <v>56.49</v>
      </c>
      <c r="F273" s="74">
        <v>35.68</v>
      </c>
      <c r="G273" s="74">
        <v>74.37</v>
      </c>
      <c r="H273" s="74">
        <v>68.27</v>
      </c>
      <c r="I273" s="74">
        <v>59.46</v>
      </c>
      <c r="J273" s="74">
        <v>59.79</v>
      </c>
      <c r="K273" s="74">
        <v>66.599999999999994</v>
      </c>
      <c r="L273" s="74">
        <v>53.2</v>
      </c>
      <c r="M273" s="74">
        <v>40.840000000000003</v>
      </c>
      <c r="N273" s="74">
        <v>82.23</v>
      </c>
      <c r="O273" s="57">
        <v>85</v>
      </c>
      <c r="P273" s="57">
        <v>38</v>
      </c>
      <c r="Q273" s="57">
        <v>33</v>
      </c>
      <c r="R273" s="57">
        <v>57</v>
      </c>
      <c r="S273" s="57">
        <v>54</v>
      </c>
      <c r="T273" s="74">
        <v>375.34</v>
      </c>
      <c r="U273" s="114">
        <v>0.16309999999999999</v>
      </c>
    </row>
    <row r="274" spans="1:21" x14ac:dyDescent="0.35">
      <c r="A274" s="73" t="s">
        <v>578</v>
      </c>
      <c r="B274" s="57">
        <v>100</v>
      </c>
      <c r="C274" s="57">
        <v>104</v>
      </c>
      <c r="D274" s="74"/>
      <c r="E274" s="74">
        <v>56.33</v>
      </c>
      <c r="F274" s="74">
        <v>34.49</v>
      </c>
      <c r="G274" s="74">
        <v>74.599999999999994</v>
      </c>
      <c r="H274" s="74">
        <v>68.239999999999995</v>
      </c>
      <c r="I274" s="74">
        <v>58.76</v>
      </c>
      <c r="J274" s="74">
        <v>59.89</v>
      </c>
      <c r="K274" s="74">
        <v>66.44</v>
      </c>
      <c r="L274" s="74">
        <v>53.32</v>
      </c>
      <c r="M274" s="74">
        <v>40.61</v>
      </c>
      <c r="N274" s="74">
        <v>83.01</v>
      </c>
      <c r="O274" s="57">
        <v>86</v>
      </c>
      <c r="P274" s="57">
        <v>38</v>
      </c>
      <c r="Q274" s="57">
        <v>33</v>
      </c>
      <c r="R274" s="57">
        <v>57</v>
      </c>
      <c r="S274" s="57">
        <v>56</v>
      </c>
      <c r="T274" s="74">
        <v>382.27</v>
      </c>
      <c r="U274" s="114">
        <v>0.1716</v>
      </c>
    </row>
    <row r="275" spans="1:21" x14ac:dyDescent="0.35">
      <c r="A275" s="73" t="s">
        <v>582</v>
      </c>
      <c r="B275" s="57">
        <v>102</v>
      </c>
      <c r="C275" s="57">
        <v>103</v>
      </c>
      <c r="D275" s="74"/>
      <c r="E275" s="74">
        <v>56.55</v>
      </c>
      <c r="F275" s="74">
        <v>35.479999999999997</v>
      </c>
      <c r="G275" s="74">
        <v>74.47</v>
      </c>
      <c r="H275" s="74">
        <v>68.56</v>
      </c>
      <c r="I275" s="74">
        <v>57.92</v>
      </c>
      <c r="J275" s="74">
        <v>60.94</v>
      </c>
      <c r="K275" s="74">
        <v>67.95</v>
      </c>
      <c r="L275" s="74">
        <v>52.87</v>
      </c>
      <c r="M275" s="74">
        <v>40.04</v>
      </c>
      <c r="N275" s="74">
        <v>83.06</v>
      </c>
      <c r="O275" s="57">
        <v>91</v>
      </c>
      <c r="P275" s="57">
        <v>39</v>
      </c>
      <c r="Q275" s="57">
        <v>35</v>
      </c>
      <c r="R275" s="57">
        <v>59</v>
      </c>
      <c r="S275" s="57">
        <v>56</v>
      </c>
      <c r="T275" s="74">
        <v>323.37</v>
      </c>
      <c r="U275" s="114">
        <v>0.15579999999999999</v>
      </c>
    </row>
    <row r="276" spans="1:21" x14ac:dyDescent="0.35">
      <c r="A276" s="73" t="s">
        <v>1327</v>
      </c>
      <c r="B276" s="57">
        <v>110</v>
      </c>
      <c r="C276" s="57">
        <v>116</v>
      </c>
      <c r="D276" s="74"/>
      <c r="E276" s="74">
        <v>56.71</v>
      </c>
      <c r="F276" s="74">
        <v>35.14</v>
      </c>
      <c r="G276" s="74">
        <v>74.5</v>
      </c>
      <c r="H276" s="74">
        <v>68.77</v>
      </c>
      <c r="I276" s="74">
        <v>57.03</v>
      </c>
      <c r="J276" s="74">
        <v>61.71</v>
      </c>
      <c r="K276" s="74">
        <v>68.930000000000007</v>
      </c>
      <c r="L276" s="74">
        <v>53.37</v>
      </c>
      <c r="M276" s="74">
        <v>39.85</v>
      </c>
      <c r="N276" s="74">
        <v>83.68</v>
      </c>
      <c r="O276" s="57">
        <v>95</v>
      </c>
      <c r="P276" s="57">
        <v>39</v>
      </c>
      <c r="Q276" s="57">
        <v>41</v>
      </c>
      <c r="R276" s="57">
        <v>58</v>
      </c>
      <c r="S276" s="57">
        <v>54</v>
      </c>
      <c r="T276" s="74">
        <v>229.94</v>
      </c>
      <c r="U276" s="114"/>
    </row>
    <row r="277" spans="1:21" x14ac:dyDescent="0.35">
      <c r="A277" s="73" t="s">
        <v>1328</v>
      </c>
      <c r="B277" s="57">
        <v>114</v>
      </c>
      <c r="C277" s="57">
        <v>124</v>
      </c>
      <c r="D277" s="74"/>
      <c r="E277" s="74">
        <v>56.81</v>
      </c>
      <c r="F277" s="74">
        <v>34.76</v>
      </c>
      <c r="G277" s="74">
        <v>74.91</v>
      </c>
      <c r="H277" s="74">
        <v>68.84</v>
      </c>
      <c r="I277" s="74">
        <v>56.06</v>
      </c>
      <c r="J277" s="74">
        <v>62.39</v>
      </c>
      <c r="K277" s="74">
        <v>70.349999999999994</v>
      </c>
      <c r="L277" s="74">
        <v>53.07</v>
      </c>
      <c r="M277" s="74">
        <v>39.47</v>
      </c>
      <c r="N277" s="74">
        <v>83.87</v>
      </c>
      <c r="O277" s="57">
        <v>96</v>
      </c>
      <c r="P277" s="57">
        <v>38</v>
      </c>
      <c r="Q277" s="57">
        <v>40</v>
      </c>
      <c r="R277" s="57">
        <v>58</v>
      </c>
      <c r="S277" s="57">
        <v>58</v>
      </c>
      <c r="T277" s="74">
        <v>625.24</v>
      </c>
      <c r="U277" s="114"/>
    </row>
    <row r="278" spans="1:21" x14ac:dyDescent="0.35">
      <c r="A278" s="73" t="s">
        <v>583</v>
      </c>
      <c r="B278" s="57">
        <v>104</v>
      </c>
      <c r="C278" s="57">
        <v>107</v>
      </c>
      <c r="D278" s="74"/>
      <c r="E278" s="74">
        <v>57.09</v>
      </c>
      <c r="F278" s="74">
        <v>34.659999999999997</v>
      </c>
      <c r="G278" s="74">
        <v>74.59</v>
      </c>
      <c r="H278" s="74">
        <v>68.92</v>
      </c>
      <c r="I278" s="74">
        <v>55.52</v>
      </c>
      <c r="J278" s="74">
        <v>63.74</v>
      </c>
      <c r="K278" s="74">
        <v>71.540000000000006</v>
      </c>
      <c r="L278" s="74">
        <v>52.85</v>
      </c>
      <c r="M278" s="74">
        <v>39.36</v>
      </c>
      <c r="N278" s="74">
        <v>84.33</v>
      </c>
      <c r="O278" s="57">
        <v>89</v>
      </c>
      <c r="P278" s="57">
        <v>38</v>
      </c>
      <c r="Q278" s="57">
        <v>33</v>
      </c>
      <c r="R278" s="57">
        <v>58</v>
      </c>
      <c r="S278" s="57">
        <v>57</v>
      </c>
      <c r="T278" s="74">
        <v>416.8</v>
      </c>
      <c r="U278" s="114">
        <v>0.1827</v>
      </c>
    </row>
    <row r="279" spans="1:21" x14ac:dyDescent="0.35">
      <c r="A279" s="73" t="s">
        <v>584</v>
      </c>
      <c r="B279" s="57">
        <v>101</v>
      </c>
      <c r="C279" s="57">
        <v>105</v>
      </c>
      <c r="D279" s="74"/>
      <c r="E279" s="74">
        <v>57.36</v>
      </c>
      <c r="F279" s="74">
        <v>34.770000000000003</v>
      </c>
      <c r="G279" s="74">
        <v>74.28</v>
      </c>
      <c r="H279" s="74">
        <v>68.930000000000007</v>
      </c>
      <c r="I279" s="74">
        <v>54.96</v>
      </c>
      <c r="J279" s="74">
        <v>65.56</v>
      </c>
      <c r="K279" s="74">
        <v>72.489999999999995</v>
      </c>
      <c r="L279" s="74">
        <v>52.14</v>
      </c>
      <c r="M279" s="74">
        <v>39.11</v>
      </c>
      <c r="N279" s="74">
        <v>85.61</v>
      </c>
      <c r="O279" s="57">
        <v>87</v>
      </c>
      <c r="P279" s="57">
        <v>38</v>
      </c>
      <c r="Q279" s="57">
        <v>33</v>
      </c>
      <c r="R279" s="57">
        <v>59</v>
      </c>
      <c r="S279" s="57">
        <v>61</v>
      </c>
      <c r="T279" s="74">
        <v>322.31</v>
      </c>
      <c r="U279" s="114">
        <v>0.1779</v>
      </c>
    </row>
    <row r="280" spans="1:21" x14ac:dyDescent="0.35">
      <c r="A280" s="73" t="s">
        <v>585</v>
      </c>
      <c r="B280" s="57">
        <v>100</v>
      </c>
      <c r="C280" s="57">
        <v>105</v>
      </c>
      <c r="D280" s="74"/>
      <c r="E280" s="74">
        <v>58.35</v>
      </c>
      <c r="F280" s="74">
        <v>35.36</v>
      </c>
      <c r="G280" s="74">
        <v>73.42</v>
      </c>
      <c r="H280" s="74">
        <v>69.349999999999994</v>
      </c>
      <c r="I280" s="74">
        <v>54.55</v>
      </c>
      <c r="J280" s="74">
        <v>71.69</v>
      </c>
      <c r="K280" s="74">
        <v>73.5</v>
      </c>
      <c r="L280" s="74">
        <v>52.66</v>
      </c>
      <c r="M280" s="74">
        <v>39.08</v>
      </c>
      <c r="N280" s="74">
        <v>86.93</v>
      </c>
      <c r="O280" s="57">
        <v>84</v>
      </c>
      <c r="P280" s="57">
        <v>37</v>
      </c>
      <c r="Q280" s="57">
        <v>33</v>
      </c>
      <c r="R280" s="57">
        <v>58</v>
      </c>
      <c r="S280" s="57">
        <v>55</v>
      </c>
      <c r="T280" s="74">
        <v>419.47</v>
      </c>
      <c r="U280" s="114">
        <v>0.16750000000000001</v>
      </c>
    </row>
    <row r="281" spans="1:21" x14ac:dyDescent="0.35">
      <c r="A281" s="73" t="s">
        <v>588</v>
      </c>
      <c r="B281" s="57">
        <v>98</v>
      </c>
      <c r="C281" s="57">
        <v>105</v>
      </c>
      <c r="D281" s="74"/>
      <c r="E281" s="74">
        <v>59.23</v>
      </c>
      <c r="F281" s="74">
        <v>36.19</v>
      </c>
      <c r="G281" s="74">
        <v>73.61</v>
      </c>
      <c r="H281" s="74">
        <v>69.91</v>
      </c>
      <c r="I281" s="74">
        <v>54.33</v>
      </c>
      <c r="J281" s="74">
        <v>76.400000000000006</v>
      </c>
      <c r="K281" s="74">
        <v>74.69</v>
      </c>
      <c r="L281" s="74">
        <v>52.78</v>
      </c>
      <c r="M281" s="74">
        <v>38.83</v>
      </c>
      <c r="N281" s="74">
        <v>87.7</v>
      </c>
      <c r="O281" s="57">
        <v>86</v>
      </c>
      <c r="P281" s="57">
        <v>37</v>
      </c>
      <c r="Q281" s="57">
        <v>33</v>
      </c>
      <c r="R281" s="57">
        <v>58</v>
      </c>
      <c r="S281" s="57">
        <v>59</v>
      </c>
      <c r="T281" s="74">
        <v>414.31</v>
      </c>
      <c r="U281" s="114">
        <v>0.16739999999999999</v>
      </c>
    </row>
    <row r="282" spans="1:21" x14ac:dyDescent="0.35">
      <c r="A282" s="73" t="s">
        <v>589</v>
      </c>
      <c r="B282" s="57">
        <v>99</v>
      </c>
      <c r="C282" s="57">
        <v>102</v>
      </c>
      <c r="D282" s="74"/>
      <c r="E282" s="74">
        <v>59.12</v>
      </c>
      <c r="F282" s="74">
        <v>35.36</v>
      </c>
      <c r="G282" s="74">
        <v>73.510000000000005</v>
      </c>
      <c r="H282" s="74">
        <v>69.680000000000007</v>
      </c>
      <c r="I282" s="74">
        <v>53.52</v>
      </c>
      <c r="J282" s="74">
        <v>78</v>
      </c>
      <c r="K282" s="74">
        <v>74.709999999999994</v>
      </c>
      <c r="L282" s="74">
        <v>52.78</v>
      </c>
      <c r="M282" s="74">
        <v>37.869999999999997</v>
      </c>
      <c r="N282" s="74">
        <v>87.69</v>
      </c>
      <c r="O282" s="57">
        <v>87</v>
      </c>
      <c r="P282" s="57">
        <v>37</v>
      </c>
      <c r="Q282" s="57">
        <v>33</v>
      </c>
      <c r="R282" s="57">
        <v>55</v>
      </c>
      <c r="S282" s="57">
        <v>55</v>
      </c>
      <c r="T282" s="74">
        <v>422</v>
      </c>
      <c r="U282" s="114">
        <v>0.15709999999999999</v>
      </c>
    </row>
    <row r="283" spans="1:21" x14ac:dyDescent="0.35">
      <c r="A283" s="73" t="s">
        <v>1329</v>
      </c>
      <c r="B283" s="57">
        <v>100</v>
      </c>
      <c r="C283" s="57">
        <v>111</v>
      </c>
      <c r="D283" s="74"/>
      <c r="E283" s="74">
        <v>58.99</v>
      </c>
      <c r="F283" s="74">
        <v>35.17</v>
      </c>
      <c r="G283" s="74">
        <v>73.5</v>
      </c>
      <c r="H283" s="74">
        <v>69.86</v>
      </c>
      <c r="I283" s="74">
        <v>53</v>
      </c>
      <c r="J283" s="74">
        <v>79.599999999999994</v>
      </c>
      <c r="K283" s="74">
        <v>74.680000000000007</v>
      </c>
      <c r="L283" s="74">
        <v>51.53</v>
      </c>
      <c r="M283" s="74">
        <v>36.630000000000003</v>
      </c>
      <c r="N283" s="74">
        <v>87.35</v>
      </c>
      <c r="O283" s="57">
        <v>85</v>
      </c>
      <c r="P283" s="57">
        <v>36</v>
      </c>
      <c r="Q283" s="57">
        <v>38</v>
      </c>
      <c r="R283" s="57">
        <v>55</v>
      </c>
      <c r="S283" s="57">
        <v>47</v>
      </c>
      <c r="T283" s="74">
        <v>465.25</v>
      </c>
      <c r="U283" s="114"/>
    </row>
    <row r="284" spans="1:21" x14ac:dyDescent="0.35">
      <c r="A284" s="73" t="s">
        <v>1330</v>
      </c>
      <c r="B284" s="57">
        <v>102</v>
      </c>
      <c r="C284" s="57">
        <v>116</v>
      </c>
      <c r="D284" s="74"/>
      <c r="E284" s="74">
        <v>59</v>
      </c>
      <c r="F284" s="74">
        <v>35.33</v>
      </c>
      <c r="G284" s="74">
        <v>73.62</v>
      </c>
      <c r="H284" s="74">
        <v>69.930000000000007</v>
      </c>
      <c r="I284" s="74">
        <v>52.54</v>
      </c>
      <c r="J284" s="74">
        <v>80.430000000000007</v>
      </c>
      <c r="K284" s="74">
        <v>74.88</v>
      </c>
      <c r="L284" s="74">
        <v>51.01</v>
      </c>
      <c r="M284" s="74">
        <v>36.340000000000003</v>
      </c>
      <c r="N284" s="74">
        <v>88.42</v>
      </c>
      <c r="O284" s="57">
        <v>86</v>
      </c>
      <c r="P284" s="57">
        <v>36</v>
      </c>
      <c r="Q284" s="57">
        <v>36</v>
      </c>
      <c r="R284" s="57">
        <v>53</v>
      </c>
      <c r="S284" s="57">
        <v>55</v>
      </c>
      <c r="T284" s="74">
        <v>507.63</v>
      </c>
      <c r="U284" s="114"/>
    </row>
    <row r="285" spans="1:21" x14ac:dyDescent="0.35">
      <c r="A285" s="73" t="s">
        <v>590</v>
      </c>
      <c r="B285" s="57">
        <v>103</v>
      </c>
      <c r="C285" s="57">
        <v>106</v>
      </c>
      <c r="D285" s="74"/>
      <c r="E285" s="74">
        <v>58.57</v>
      </c>
      <c r="F285" s="74">
        <v>35.729999999999997</v>
      </c>
      <c r="G285" s="74">
        <v>73.59</v>
      </c>
      <c r="H285" s="74">
        <v>69.790000000000006</v>
      </c>
      <c r="I285" s="74">
        <v>52.07</v>
      </c>
      <c r="J285" s="74">
        <v>79.92</v>
      </c>
      <c r="K285" s="74">
        <v>74.13</v>
      </c>
      <c r="L285" s="74">
        <v>50.63</v>
      </c>
      <c r="M285" s="74">
        <v>35.53</v>
      </c>
      <c r="N285" s="74">
        <v>87.85</v>
      </c>
      <c r="O285" s="57">
        <v>86</v>
      </c>
      <c r="P285" s="57">
        <v>36</v>
      </c>
      <c r="Q285" s="57">
        <v>32</v>
      </c>
      <c r="R285" s="57">
        <v>60</v>
      </c>
      <c r="S285" s="57">
        <v>59</v>
      </c>
      <c r="T285" s="74">
        <v>381.36</v>
      </c>
      <c r="U285" s="114">
        <v>0.1439</v>
      </c>
    </row>
    <row r="286" spans="1:21" x14ac:dyDescent="0.35">
      <c r="A286" s="73" t="s">
        <v>595</v>
      </c>
      <c r="B286" s="57">
        <v>100</v>
      </c>
      <c r="C286" s="57">
        <v>105</v>
      </c>
      <c r="D286" s="74"/>
      <c r="E286" s="74">
        <v>58.41</v>
      </c>
      <c r="F286" s="74">
        <v>36.630000000000003</v>
      </c>
      <c r="G286" s="74">
        <v>73.12</v>
      </c>
      <c r="H286" s="74">
        <v>69.790000000000006</v>
      </c>
      <c r="I286" s="74">
        <v>51.58</v>
      </c>
      <c r="J286" s="74">
        <v>80.459999999999994</v>
      </c>
      <c r="K286" s="74">
        <v>73.92</v>
      </c>
      <c r="L286" s="74">
        <v>50.67</v>
      </c>
      <c r="M286" s="74">
        <v>34.799999999999997</v>
      </c>
      <c r="N286" s="74">
        <v>87.2</v>
      </c>
      <c r="O286" s="57">
        <v>84</v>
      </c>
      <c r="P286" s="57">
        <v>36</v>
      </c>
      <c r="Q286" s="57">
        <v>33</v>
      </c>
      <c r="R286" s="57">
        <v>59</v>
      </c>
      <c r="S286" s="57">
        <v>60</v>
      </c>
      <c r="T286" s="74">
        <v>516.08000000000004</v>
      </c>
      <c r="U286" s="114">
        <v>0.13439999999999999</v>
      </c>
    </row>
    <row r="287" spans="1:21" x14ac:dyDescent="0.35">
      <c r="A287" s="73" t="s">
        <v>596</v>
      </c>
      <c r="B287" s="57">
        <v>101</v>
      </c>
      <c r="C287" s="57">
        <v>106</v>
      </c>
      <c r="D287" s="74"/>
      <c r="E287" s="74">
        <v>57.22</v>
      </c>
      <c r="F287" s="74">
        <v>36.97</v>
      </c>
      <c r="G287" s="74">
        <v>72.14</v>
      </c>
      <c r="H287" s="74">
        <v>69.430000000000007</v>
      </c>
      <c r="I287" s="74">
        <v>51.44</v>
      </c>
      <c r="J287" s="74">
        <v>75.53</v>
      </c>
      <c r="K287" s="74">
        <v>72.790000000000006</v>
      </c>
      <c r="L287" s="74">
        <v>49.33</v>
      </c>
      <c r="M287" s="74">
        <v>34.11</v>
      </c>
      <c r="N287" s="74">
        <v>85.48</v>
      </c>
      <c r="O287" s="57">
        <v>86</v>
      </c>
      <c r="P287" s="57">
        <v>36</v>
      </c>
      <c r="Q287" s="57">
        <v>34</v>
      </c>
      <c r="R287" s="57">
        <v>60</v>
      </c>
      <c r="S287" s="57">
        <v>58</v>
      </c>
      <c r="T287" s="74">
        <v>712.02</v>
      </c>
      <c r="U287" s="114">
        <v>0.1285</v>
      </c>
    </row>
    <row r="288" spans="1:21" x14ac:dyDescent="0.35">
      <c r="A288" s="73" t="s">
        <v>598</v>
      </c>
      <c r="B288" s="57">
        <v>98</v>
      </c>
      <c r="C288" s="57">
        <v>104</v>
      </c>
      <c r="D288" s="74"/>
      <c r="E288" s="74">
        <v>55.84</v>
      </c>
      <c r="F288" s="74">
        <v>36.54</v>
      </c>
      <c r="G288" s="74">
        <v>70.58</v>
      </c>
      <c r="H288" s="74">
        <v>68.86</v>
      </c>
      <c r="I288" s="74">
        <v>51.11</v>
      </c>
      <c r="J288" s="74">
        <v>70.52</v>
      </c>
      <c r="K288" s="74">
        <v>71.11</v>
      </c>
      <c r="L288" s="74">
        <v>48.38</v>
      </c>
      <c r="M288" s="74">
        <v>32.96</v>
      </c>
      <c r="N288" s="74">
        <v>84.01</v>
      </c>
      <c r="O288" s="57">
        <v>84</v>
      </c>
      <c r="P288" s="57">
        <v>36</v>
      </c>
      <c r="Q288" s="57">
        <v>33</v>
      </c>
      <c r="R288" s="57">
        <v>58</v>
      </c>
      <c r="S288" s="57">
        <v>57</v>
      </c>
      <c r="T288" s="74">
        <v>493.58</v>
      </c>
      <c r="U288" s="114">
        <v>0.1212</v>
      </c>
    </row>
    <row r="289" spans="1:21" x14ac:dyDescent="0.35">
      <c r="A289" s="73" t="s">
        <v>599</v>
      </c>
      <c r="B289" s="57">
        <v>100</v>
      </c>
      <c r="C289" s="57">
        <v>104</v>
      </c>
      <c r="D289" s="74"/>
      <c r="E289" s="74">
        <v>55.24</v>
      </c>
      <c r="F289" s="74">
        <v>36.65</v>
      </c>
      <c r="G289" s="74">
        <v>69.89</v>
      </c>
      <c r="H289" s="74">
        <v>68.849999999999994</v>
      </c>
      <c r="I289" s="74">
        <v>51.26</v>
      </c>
      <c r="J289" s="74">
        <v>68.06</v>
      </c>
      <c r="K289" s="74">
        <v>69.7</v>
      </c>
      <c r="L289" s="74">
        <v>47.81</v>
      </c>
      <c r="M289" s="74">
        <v>32.549999999999997</v>
      </c>
      <c r="N289" s="74">
        <v>84.11</v>
      </c>
      <c r="O289" s="57">
        <v>88</v>
      </c>
      <c r="P289" s="57">
        <v>36</v>
      </c>
      <c r="Q289" s="57">
        <v>35</v>
      </c>
      <c r="R289" s="57">
        <v>61</v>
      </c>
      <c r="S289" s="57">
        <v>57</v>
      </c>
      <c r="T289" s="74">
        <v>541.16</v>
      </c>
      <c r="U289" s="114">
        <v>0.115</v>
      </c>
    </row>
    <row r="290" spans="1:21" x14ac:dyDescent="0.35">
      <c r="A290" s="73" t="s">
        <v>1331</v>
      </c>
      <c r="B290" s="57">
        <v>107</v>
      </c>
      <c r="C290" s="57">
        <v>114</v>
      </c>
      <c r="D290" s="74"/>
      <c r="E290" s="74">
        <v>54.96</v>
      </c>
      <c r="F290" s="74">
        <v>36.82</v>
      </c>
      <c r="G290" s="74">
        <v>69.37</v>
      </c>
      <c r="H290" s="74">
        <v>68.739999999999995</v>
      </c>
      <c r="I290" s="74">
        <v>51.04</v>
      </c>
      <c r="J290" s="74">
        <v>66.97</v>
      </c>
      <c r="K290" s="74">
        <v>69.61</v>
      </c>
      <c r="L290" s="74">
        <v>47.62</v>
      </c>
      <c r="M290" s="74">
        <v>32.130000000000003</v>
      </c>
      <c r="N290" s="74">
        <v>84.46</v>
      </c>
      <c r="O290" s="57">
        <v>91</v>
      </c>
      <c r="P290" s="57">
        <v>36</v>
      </c>
      <c r="Q290" s="57">
        <v>42</v>
      </c>
      <c r="R290" s="57">
        <v>62</v>
      </c>
      <c r="S290" s="57">
        <v>53</v>
      </c>
      <c r="T290" s="74">
        <v>622.77</v>
      </c>
      <c r="U290" s="114"/>
    </row>
    <row r="291" spans="1:21" x14ac:dyDescent="0.35">
      <c r="A291" s="73" t="s">
        <v>1332</v>
      </c>
      <c r="B291" s="57">
        <v>113</v>
      </c>
      <c r="C291" s="57">
        <v>122</v>
      </c>
      <c r="D291" s="74"/>
      <c r="E291" s="74">
        <v>54.71</v>
      </c>
      <c r="F291" s="74">
        <v>36.99</v>
      </c>
      <c r="G291" s="74">
        <v>68.83</v>
      </c>
      <c r="H291" s="74">
        <v>68.650000000000006</v>
      </c>
      <c r="I291" s="74">
        <v>51.19</v>
      </c>
      <c r="J291" s="74">
        <v>66.23</v>
      </c>
      <c r="K291" s="74">
        <v>68.819999999999993</v>
      </c>
      <c r="L291" s="74">
        <v>47.79</v>
      </c>
      <c r="M291" s="74">
        <v>31.81</v>
      </c>
      <c r="N291" s="74">
        <v>83.8</v>
      </c>
      <c r="O291" s="57">
        <v>94</v>
      </c>
      <c r="P291" s="57">
        <v>36</v>
      </c>
      <c r="Q291" s="57">
        <v>40</v>
      </c>
      <c r="R291" s="57">
        <v>62</v>
      </c>
      <c r="S291" s="57">
        <v>58</v>
      </c>
      <c r="T291" s="74">
        <v>1004.88</v>
      </c>
      <c r="U291" s="114"/>
    </row>
    <row r="292" spans="1:21" x14ac:dyDescent="0.35">
      <c r="A292" s="73" t="s">
        <v>600</v>
      </c>
      <c r="B292" s="57">
        <v>102</v>
      </c>
      <c r="C292" s="57">
        <v>106</v>
      </c>
      <c r="D292" s="74"/>
      <c r="E292" s="74">
        <v>54.28</v>
      </c>
      <c r="F292" s="74">
        <v>35.659999999999997</v>
      </c>
      <c r="G292" s="74">
        <v>67.430000000000007</v>
      </c>
      <c r="H292" s="74">
        <v>68.14</v>
      </c>
      <c r="I292" s="74">
        <v>50.85</v>
      </c>
      <c r="J292" s="74">
        <v>66.55</v>
      </c>
      <c r="K292" s="74">
        <v>68.08</v>
      </c>
      <c r="L292" s="74">
        <v>47.63</v>
      </c>
      <c r="M292" s="74">
        <v>31.29</v>
      </c>
      <c r="N292" s="74">
        <v>82.67</v>
      </c>
      <c r="O292" s="57">
        <v>85</v>
      </c>
      <c r="P292" s="57">
        <v>36</v>
      </c>
      <c r="Q292" s="57">
        <v>33</v>
      </c>
      <c r="R292" s="57">
        <v>60</v>
      </c>
      <c r="S292" s="57">
        <v>56</v>
      </c>
      <c r="T292" s="74">
        <v>548.28</v>
      </c>
      <c r="U292" s="114">
        <v>0.1133</v>
      </c>
    </row>
    <row r="293" spans="1:21" x14ac:dyDescent="0.35">
      <c r="A293" s="73" t="s">
        <v>601</v>
      </c>
      <c r="B293" s="57">
        <v>100</v>
      </c>
      <c r="C293" s="57">
        <v>105</v>
      </c>
      <c r="D293" s="74"/>
      <c r="E293" s="74">
        <v>54.2</v>
      </c>
      <c r="F293" s="74">
        <v>34.520000000000003</v>
      </c>
      <c r="G293" s="74">
        <v>66.739999999999995</v>
      </c>
      <c r="H293" s="74">
        <v>67.91</v>
      </c>
      <c r="I293" s="74">
        <v>50.53</v>
      </c>
      <c r="J293" s="74">
        <v>64.7</v>
      </c>
      <c r="K293" s="74">
        <v>69.28</v>
      </c>
      <c r="L293" s="74">
        <v>47.45</v>
      </c>
      <c r="M293" s="74">
        <v>30.95</v>
      </c>
      <c r="N293" s="74">
        <v>82.17</v>
      </c>
      <c r="O293" s="57">
        <v>83</v>
      </c>
      <c r="P293" s="57">
        <v>36</v>
      </c>
      <c r="Q293" s="57">
        <v>33</v>
      </c>
      <c r="R293" s="57">
        <v>58</v>
      </c>
      <c r="S293" s="57">
        <v>58</v>
      </c>
      <c r="T293" s="74">
        <v>301.82</v>
      </c>
      <c r="U293" s="114">
        <v>0.1091</v>
      </c>
    </row>
    <row r="294" spans="1:21" x14ac:dyDescent="0.35">
      <c r="A294" s="73" t="s">
        <v>602</v>
      </c>
      <c r="B294" s="57">
        <v>99</v>
      </c>
      <c r="C294" s="57">
        <v>106</v>
      </c>
      <c r="D294" s="74"/>
      <c r="E294" s="74">
        <v>54.43</v>
      </c>
      <c r="F294" s="74">
        <v>33.65</v>
      </c>
      <c r="G294" s="74">
        <v>66.83</v>
      </c>
      <c r="H294" s="74">
        <v>67.94</v>
      </c>
      <c r="I294" s="74">
        <v>50.01</v>
      </c>
      <c r="J294" s="74">
        <v>65.010000000000005</v>
      </c>
      <c r="K294" s="74">
        <v>70.7</v>
      </c>
      <c r="L294" s="74">
        <v>47.44</v>
      </c>
      <c r="M294" s="74">
        <v>30.25</v>
      </c>
      <c r="N294" s="74">
        <v>81.45</v>
      </c>
      <c r="O294" s="57">
        <v>84</v>
      </c>
      <c r="P294" s="57">
        <v>34</v>
      </c>
      <c r="Q294" s="57">
        <v>34</v>
      </c>
      <c r="R294" s="57">
        <v>59</v>
      </c>
      <c r="S294" s="57">
        <v>56</v>
      </c>
      <c r="T294" s="74">
        <v>444.7</v>
      </c>
      <c r="U294" s="114">
        <v>0.1008</v>
      </c>
    </row>
    <row r="295" spans="1:21" x14ac:dyDescent="0.35">
      <c r="A295" s="73" t="s">
        <v>604</v>
      </c>
      <c r="B295" s="57">
        <v>99</v>
      </c>
      <c r="C295" s="57">
        <v>104</v>
      </c>
      <c r="D295" s="74"/>
      <c r="E295" s="74">
        <v>54.46</v>
      </c>
      <c r="F295" s="74">
        <v>33.659999999999997</v>
      </c>
      <c r="G295" s="74">
        <v>66.790000000000006</v>
      </c>
      <c r="H295" s="74">
        <v>67.92</v>
      </c>
      <c r="I295" s="74">
        <v>49.76</v>
      </c>
      <c r="J295" s="74">
        <v>66.58</v>
      </c>
      <c r="K295" s="74">
        <v>70.61</v>
      </c>
      <c r="L295" s="74">
        <v>47.27</v>
      </c>
      <c r="M295" s="74">
        <v>30.01</v>
      </c>
      <c r="N295" s="74">
        <v>80.73</v>
      </c>
      <c r="O295" s="57">
        <v>84</v>
      </c>
      <c r="P295" s="57">
        <v>34</v>
      </c>
      <c r="Q295" s="57">
        <v>35</v>
      </c>
      <c r="R295" s="57">
        <v>60</v>
      </c>
      <c r="S295" s="57">
        <v>57</v>
      </c>
      <c r="T295" s="74">
        <v>367.87</v>
      </c>
      <c r="U295" s="114">
        <v>0.1021</v>
      </c>
    </row>
    <row r="296" spans="1:21" x14ac:dyDescent="0.35">
      <c r="A296" s="73" t="s">
        <v>605</v>
      </c>
      <c r="B296" s="57">
        <v>100</v>
      </c>
      <c r="C296" s="57">
        <v>104</v>
      </c>
      <c r="D296" s="74"/>
      <c r="E296" s="74">
        <v>54.13</v>
      </c>
      <c r="F296" s="74">
        <v>33.06</v>
      </c>
      <c r="G296" s="74">
        <v>66.290000000000006</v>
      </c>
      <c r="H296" s="74">
        <v>67.930000000000007</v>
      </c>
      <c r="I296" s="74">
        <v>49.24</v>
      </c>
      <c r="J296" s="74">
        <v>66.400000000000006</v>
      </c>
      <c r="K296" s="74">
        <v>70.319999999999993</v>
      </c>
      <c r="L296" s="74">
        <v>47.46</v>
      </c>
      <c r="M296" s="74">
        <v>29.17</v>
      </c>
      <c r="N296" s="74">
        <v>79.45</v>
      </c>
      <c r="O296" s="57">
        <v>88</v>
      </c>
      <c r="P296" s="57">
        <v>33</v>
      </c>
      <c r="Q296" s="57">
        <v>37</v>
      </c>
      <c r="R296" s="57">
        <v>61</v>
      </c>
      <c r="S296" s="57">
        <v>56</v>
      </c>
      <c r="T296" s="74">
        <v>355.35</v>
      </c>
      <c r="U296" s="114">
        <v>0.10580000000000001</v>
      </c>
    </row>
    <row r="297" spans="1:21" x14ac:dyDescent="0.35">
      <c r="A297" s="73" t="s">
        <v>1333</v>
      </c>
      <c r="B297" s="57">
        <v>106</v>
      </c>
      <c r="C297" s="57">
        <v>114</v>
      </c>
      <c r="D297" s="74"/>
      <c r="E297" s="74">
        <v>53.46</v>
      </c>
      <c r="F297" s="74">
        <v>32.19</v>
      </c>
      <c r="G297" s="74">
        <v>65.88</v>
      </c>
      <c r="H297" s="74">
        <v>67.760000000000005</v>
      </c>
      <c r="I297" s="74">
        <v>47.93</v>
      </c>
      <c r="J297" s="74">
        <v>66.150000000000006</v>
      </c>
      <c r="K297" s="74">
        <v>69.25</v>
      </c>
      <c r="L297" s="74">
        <v>47.11</v>
      </c>
      <c r="M297" s="74">
        <v>28.66</v>
      </c>
      <c r="N297" s="74">
        <v>77.73</v>
      </c>
      <c r="O297" s="57">
        <v>88</v>
      </c>
      <c r="P297" s="57">
        <v>33</v>
      </c>
      <c r="Q297" s="57">
        <v>36</v>
      </c>
      <c r="R297" s="57">
        <v>58</v>
      </c>
      <c r="S297" s="57">
        <v>51</v>
      </c>
      <c r="T297" s="74">
        <v>288.13</v>
      </c>
      <c r="U297" s="114"/>
    </row>
    <row r="298" spans="1:21" x14ac:dyDescent="0.35">
      <c r="A298" s="73" t="s">
        <v>1334</v>
      </c>
      <c r="B298" s="57">
        <v>108</v>
      </c>
      <c r="C298" s="57">
        <v>124</v>
      </c>
      <c r="D298" s="74"/>
      <c r="E298" s="74">
        <v>53.04</v>
      </c>
      <c r="F298" s="74">
        <v>31.31</v>
      </c>
      <c r="G298" s="74">
        <v>66.040000000000006</v>
      </c>
      <c r="H298" s="74">
        <v>67.64</v>
      </c>
      <c r="I298" s="74">
        <v>47</v>
      </c>
      <c r="J298" s="74">
        <v>65.2</v>
      </c>
      <c r="K298" s="74">
        <v>69.37</v>
      </c>
      <c r="L298" s="74">
        <v>46.57</v>
      </c>
      <c r="M298" s="74">
        <v>28.17</v>
      </c>
      <c r="N298" s="74">
        <v>78.05</v>
      </c>
      <c r="O298" s="57">
        <v>88</v>
      </c>
      <c r="P298" s="57">
        <v>32</v>
      </c>
      <c r="Q298" s="57">
        <v>38</v>
      </c>
      <c r="R298" s="57">
        <v>57</v>
      </c>
      <c r="S298" s="57">
        <v>55</v>
      </c>
      <c r="T298" s="74">
        <v>568.25</v>
      </c>
      <c r="U298" s="114"/>
    </row>
    <row r="299" spans="1:21" x14ac:dyDescent="0.35">
      <c r="A299" s="73" t="s">
        <v>606</v>
      </c>
      <c r="B299" s="57">
        <v>102</v>
      </c>
      <c r="C299" s="57">
        <v>107</v>
      </c>
      <c r="D299" s="74"/>
      <c r="E299" s="74">
        <v>52.91</v>
      </c>
      <c r="F299" s="74">
        <v>31.7</v>
      </c>
      <c r="G299" s="74">
        <v>65.989999999999995</v>
      </c>
      <c r="H299" s="74">
        <v>67.86</v>
      </c>
      <c r="I299" s="74">
        <v>46.71</v>
      </c>
      <c r="J299" s="74">
        <v>64.06</v>
      </c>
      <c r="K299" s="74">
        <v>69.44</v>
      </c>
      <c r="L299" s="74">
        <v>45.83</v>
      </c>
      <c r="M299" s="74">
        <v>28.97</v>
      </c>
      <c r="N299" s="74">
        <v>78.06</v>
      </c>
      <c r="O299" s="57">
        <v>85</v>
      </c>
      <c r="P299" s="57">
        <v>32</v>
      </c>
      <c r="Q299" s="57">
        <v>32</v>
      </c>
      <c r="R299" s="57">
        <v>67</v>
      </c>
      <c r="S299" s="57">
        <v>56</v>
      </c>
      <c r="T299" s="74">
        <v>414.4</v>
      </c>
      <c r="U299" s="114">
        <v>0.1024</v>
      </c>
    </row>
    <row r="300" spans="1:21" x14ac:dyDescent="0.35">
      <c r="A300" s="73" t="s">
        <v>607</v>
      </c>
      <c r="B300" s="57">
        <v>99</v>
      </c>
      <c r="C300" s="57">
        <v>105</v>
      </c>
      <c r="D300" s="74"/>
      <c r="E300" s="74">
        <v>52.41</v>
      </c>
      <c r="F300" s="74">
        <v>31.43</v>
      </c>
      <c r="G300" s="74">
        <v>65.56</v>
      </c>
      <c r="H300" s="74">
        <v>67.8</v>
      </c>
      <c r="I300" s="74">
        <v>46.42</v>
      </c>
      <c r="J300" s="74">
        <v>65.819999999999993</v>
      </c>
      <c r="K300" s="74">
        <v>67.489999999999995</v>
      </c>
      <c r="L300" s="74">
        <v>45.57</v>
      </c>
      <c r="M300" s="74">
        <v>28.47</v>
      </c>
      <c r="N300" s="74">
        <v>76.94</v>
      </c>
      <c r="O300" s="57">
        <v>83</v>
      </c>
      <c r="P300" s="57">
        <v>32</v>
      </c>
      <c r="Q300" s="57">
        <v>32</v>
      </c>
      <c r="R300" s="57">
        <v>64</v>
      </c>
      <c r="S300" s="57">
        <v>58</v>
      </c>
      <c r="T300" s="74">
        <v>417.12</v>
      </c>
      <c r="U300" s="114">
        <v>0.1047</v>
      </c>
    </row>
    <row r="301" spans="1:21" x14ac:dyDescent="0.35">
      <c r="A301" s="73" t="s">
        <v>608</v>
      </c>
      <c r="B301" s="57">
        <v>97</v>
      </c>
      <c r="C301" s="57">
        <v>105</v>
      </c>
      <c r="D301" s="74"/>
      <c r="E301" s="74">
        <v>51.78</v>
      </c>
      <c r="F301" s="74">
        <v>30.91</v>
      </c>
      <c r="G301" s="74">
        <v>64.290000000000006</v>
      </c>
      <c r="H301" s="74">
        <v>67.430000000000007</v>
      </c>
      <c r="I301" s="74">
        <v>45.87</v>
      </c>
      <c r="J301" s="74">
        <v>66.67</v>
      </c>
      <c r="K301" s="74">
        <v>65.48</v>
      </c>
      <c r="L301" s="74">
        <v>44.98</v>
      </c>
      <c r="M301" s="74">
        <v>28.31</v>
      </c>
      <c r="N301" s="74">
        <v>77.63</v>
      </c>
      <c r="O301" s="57">
        <v>80</v>
      </c>
      <c r="P301" s="57">
        <v>33</v>
      </c>
      <c r="Q301" s="57">
        <v>32</v>
      </c>
      <c r="R301" s="57">
        <v>62</v>
      </c>
      <c r="S301" s="57">
        <v>52</v>
      </c>
      <c r="T301" s="74">
        <v>308.14999999999998</v>
      </c>
      <c r="U301" s="114">
        <v>0.12770000000000001</v>
      </c>
    </row>
    <row r="302" spans="1:21" x14ac:dyDescent="0.35">
      <c r="A302" s="73" t="s">
        <v>610</v>
      </c>
      <c r="B302" s="57">
        <v>97</v>
      </c>
      <c r="C302" s="57">
        <v>106</v>
      </c>
      <c r="D302" s="74"/>
      <c r="E302" s="74">
        <v>51.34</v>
      </c>
      <c r="F302" s="74">
        <v>30.18</v>
      </c>
      <c r="G302" s="74">
        <v>64.290000000000006</v>
      </c>
      <c r="H302" s="74">
        <v>67.28</v>
      </c>
      <c r="I302" s="74">
        <v>45.31</v>
      </c>
      <c r="J302" s="74">
        <v>65.77</v>
      </c>
      <c r="K302" s="74">
        <v>65.09</v>
      </c>
      <c r="L302" s="74">
        <v>44.12</v>
      </c>
      <c r="M302" s="74">
        <v>28.25</v>
      </c>
      <c r="N302" s="74">
        <v>77.22</v>
      </c>
      <c r="O302" s="57">
        <v>84</v>
      </c>
      <c r="P302" s="57">
        <v>33</v>
      </c>
      <c r="Q302" s="57">
        <v>33</v>
      </c>
      <c r="R302" s="57">
        <v>69</v>
      </c>
      <c r="S302" s="57">
        <v>56</v>
      </c>
      <c r="T302" s="74">
        <v>352.26</v>
      </c>
      <c r="U302" s="114">
        <v>0.12540000000000001</v>
      </c>
    </row>
    <row r="303" spans="1:21" x14ac:dyDescent="0.35">
      <c r="A303" s="73" t="s">
        <v>611</v>
      </c>
      <c r="B303" s="57">
        <v>98</v>
      </c>
      <c r="C303" s="57">
        <v>104</v>
      </c>
      <c r="D303" s="74"/>
      <c r="E303" s="74">
        <v>51.27</v>
      </c>
      <c r="F303" s="74">
        <v>30.15</v>
      </c>
      <c r="G303" s="74">
        <v>63.59</v>
      </c>
      <c r="H303" s="74">
        <v>67.14</v>
      </c>
      <c r="I303" s="74">
        <v>44.78</v>
      </c>
      <c r="J303" s="74">
        <v>65.66</v>
      </c>
      <c r="K303" s="74">
        <v>65.430000000000007</v>
      </c>
      <c r="L303" s="74">
        <v>43.58</v>
      </c>
      <c r="M303" s="74">
        <v>28.32</v>
      </c>
      <c r="N303" s="74">
        <v>78.260000000000005</v>
      </c>
      <c r="O303" s="57">
        <v>86</v>
      </c>
      <c r="P303" s="57">
        <v>34</v>
      </c>
      <c r="Q303" s="57">
        <v>34</v>
      </c>
      <c r="R303" s="57">
        <v>64</v>
      </c>
      <c r="S303" s="57">
        <v>52</v>
      </c>
      <c r="T303" s="74">
        <v>267.70999999999998</v>
      </c>
      <c r="U303" s="114">
        <v>0.13619999999999999</v>
      </c>
    </row>
    <row r="304" spans="1:21" x14ac:dyDescent="0.35">
      <c r="A304" s="73" t="s">
        <v>1335</v>
      </c>
      <c r="B304" s="57">
        <v>103</v>
      </c>
      <c r="C304" s="57">
        <v>114</v>
      </c>
      <c r="D304" s="74"/>
      <c r="E304" s="74">
        <v>51.31</v>
      </c>
      <c r="F304" s="74">
        <v>30.63</v>
      </c>
      <c r="G304" s="74">
        <v>63.75</v>
      </c>
      <c r="H304" s="74">
        <v>66.94</v>
      </c>
      <c r="I304" s="74">
        <v>44.52</v>
      </c>
      <c r="J304" s="74">
        <v>65.83</v>
      </c>
      <c r="K304" s="74">
        <v>65.52</v>
      </c>
      <c r="L304" s="74">
        <v>43.3</v>
      </c>
      <c r="M304" s="74">
        <v>28.97</v>
      </c>
      <c r="N304" s="74">
        <v>78.38</v>
      </c>
      <c r="O304" s="57">
        <v>84</v>
      </c>
      <c r="P304" s="57">
        <v>34</v>
      </c>
      <c r="Q304" s="57">
        <v>38</v>
      </c>
      <c r="R304" s="57">
        <v>60</v>
      </c>
      <c r="S304" s="57">
        <v>47</v>
      </c>
      <c r="T304" s="74">
        <v>344.13</v>
      </c>
      <c r="U304" s="114"/>
    </row>
    <row r="305" spans="1:21" x14ac:dyDescent="0.35">
      <c r="A305" s="73" t="s">
        <v>1336</v>
      </c>
      <c r="B305" s="57">
        <v>105</v>
      </c>
      <c r="C305" s="57">
        <v>118</v>
      </c>
      <c r="D305" s="74"/>
      <c r="E305" s="74">
        <v>51.46</v>
      </c>
      <c r="F305" s="74">
        <v>31.08</v>
      </c>
      <c r="G305" s="74">
        <v>64.11</v>
      </c>
      <c r="H305" s="74">
        <v>67.17</v>
      </c>
      <c r="I305" s="74">
        <v>44.64</v>
      </c>
      <c r="J305" s="74">
        <v>66.72</v>
      </c>
      <c r="K305" s="74">
        <v>65.3</v>
      </c>
      <c r="L305" s="74">
        <v>42.99</v>
      </c>
      <c r="M305" s="74">
        <v>29.45</v>
      </c>
      <c r="N305" s="74">
        <v>77.7</v>
      </c>
      <c r="O305" s="57">
        <v>87</v>
      </c>
      <c r="P305" s="57">
        <v>34</v>
      </c>
      <c r="Q305" s="57">
        <v>36</v>
      </c>
      <c r="R305" s="57">
        <v>57</v>
      </c>
      <c r="S305" s="57">
        <v>55</v>
      </c>
      <c r="T305" s="74">
        <v>606.72</v>
      </c>
      <c r="U305" s="114"/>
    </row>
    <row r="306" spans="1:21" x14ac:dyDescent="0.35">
      <c r="A306" s="73" t="s">
        <v>612</v>
      </c>
      <c r="B306" s="57">
        <v>98</v>
      </c>
      <c r="C306" s="57">
        <v>105</v>
      </c>
      <c r="D306" s="74"/>
      <c r="E306" s="74">
        <v>51.63</v>
      </c>
      <c r="F306" s="74">
        <v>31.31</v>
      </c>
      <c r="G306" s="74">
        <v>64.13</v>
      </c>
      <c r="H306" s="74">
        <v>67.290000000000006</v>
      </c>
      <c r="I306" s="74">
        <v>44.75</v>
      </c>
      <c r="J306" s="74">
        <v>67.33</v>
      </c>
      <c r="K306" s="74">
        <v>65.53</v>
      </c>
      <c r="L306" s="74">
        <v>43.35</v>
      </c>
      <c r="M306" s="74">
        <v>29.02</v>
      </c>
      <c r="N306" s="74">
        <v>78.12</v>
      </c>
      <c r="O306" s="57">
        <v>83</v>
      </c>
      <c r="P306" s="57">
        <v>34</v>
      </c>
      <c r="Q306" s="57">
        <v>32</v>
      </c>
      <c r="R306" s="57">
        <v>51</v>
      </c>
      <c r="S306" s="57">
        <v>45</v>
      </c>
      <c r="T306" s="74">
        <v>441.87</v>
      </c>
      <c r="U306" s="114">
        <v>0.14050000000000001</v>
      </c>
    </row>
    <row r="307" spans="1:21" x14ac:dyDescent="0.35">
      <c r="A307" s="73" t="s">
        <v>613</v>
      </c>
      <c r="B307" s="57">
        <v>95</v>
      </c>
      <c r="C307" s="57">
        <v>103</v>
      </c>
      <c r="D307" s="74"/>
      <c r="E307" s="74">
        <v>51.63</v>
      </c>
      <c r="F307" s="74">
        <v>31.78</v>
      </c>
      <c r="G307" s="74">
        <v>64.760000000000005</v>
      </c>
      <c r="H307" s="74">
        <v>67.34</v>
      </c>
      <c r="I307" s="74">
        <v>44.77</v>
      </c>
      <c r="J307" s="74">
        <v>65.849999999999994</v>
      </c>
      <c r="K307" s="74">
        <v>65.930000000000007</v>
      </c>
      <c r="L307" s="74">
        <v>43.24</v>
      </c>
      <c r="M307" s="74">
        <v>29.54</v>
      </c>
      <c r="N307" s="74">
        <v>78.61</v>
      </c>
      <c r="O307" s="57">
        <v>79</v>
      </c>
      <c r="P307" s="57">
        <v>33</v>
      </c>
      <c r="Q307" s="57">
        <v>31</v>
      </c>
      <c r="R307" s="57">
        <v>48</v>
      </c>
      <c r="S307" s="57">
        <v>44</v>
      </c>
      <c r="T307" s="74">
        <v>280.56</v>
      </c>
      <c r="U307" s="114">
        <v>0.13370000000000001</v>
      </c>
    </row>
    <row r="308" spans="1:21" x14ac:dyDescent="0.35">
      <c r="A308" s="73" t="s">
        <v>614</v>
      </c>
      <c r="B308" s="57">
        <v>96</v>
      </c>
      <c r="C308" s="57">
        <v>104</v>
      </c>
      <c r="D308" s="74"/>
      <c r="E308" s="74">
        <v>52.22</v>
      </c>
      <c r="F308" s="74">
        <v>32.08</v>
      </c>
      <c r="G308" s="74">
        <v>65.16</v>
      </c>
      <c r="H308" s="74">
        <v>67.59</v>
      </c>
      <c r="I308" s="74">
        <v>45.17</v>
      </c>
      <c r="J308" s="74">
        <v>67.400000000000006</v>
      </c>
      <c r="K308" s="74">
        <v>67.209999999999994</v>
      </c>
      <c r="L308" s="74">
        <v>43.49</v>
      </c>
      <c r="M308" s="74">
        <v>29.82</v>
      </c>
      <c r="N308" s="74">
        <v>78.48</v>
      </c>
      <c r="O308" s="57">
        <v>81</v>
      </c>
      <c r="P308" s="57">
        <v>33</v>
      </c>
      <c r="Q308" s="57">
        <v>32</v>
      </c>
      <c r="R308" s="57">
        <v>49</v>
      </c>
      <c r="S308" s="57">
        <v>44</v>
      </c>
      <c r="T308" s="74">
        <v>433.09</v>
      </c>
      <c r="U308" s="114">
        <v>0.1409</v>
      </c>
    </row>
    <row r="309" spans="1:21" x14ac:dyDescent="0.35">
      <c r="A309" s="73" t="s">
        <v>616</v>
      </c>
      <c r="B309" s="57">
        <v>92</v>
      </c>
      <c r="C309" s="57">
        <v>102</v>
      </c>
      <c r="D309" s="74"/>
      <c r="E309" s="74">
        <v>53.05</v>
      </c>
      <c r="F309" s="74">
        <v>32.840000000000003</v>
      </c>
      <c r="G309" s="74">
        <v>64.36</v>
      </c>
      <c r="H309" s="74">
        <v>68.14</v>
      </c>
      <c r="I309" s="74">
        <v>45.27</v>
      </c>
      <c r="J309" s="74">
        <v>69.72</v>
      </c>
      <c r="K309" s="74">
        <v>68.91</v>
      </c>
      <c r="L309" s="74">
        <v>43.96</v>
      </c>
      <c r="M309" s="74">
        <v>29.91</v>
      </c>
      <c r="N309" s="74">
        <v>79.62</v>
      </c>
      <c r="O309" s="57">
        <v>78</v>
      </c>
      <c r="P309" s="57">
        <v>32</v>
      </c>
      <c r="Q309" s="57">
        <v>32</v>
      </c>
      <c r="R309" s="57">
        <v>46</v>
      </c>
      <c r="S309" s="57">
        <v>42</v>
      </c>
      <c r="T309" s="74">
        <v>553.14</v>
      </c>
      <c r="U309" s="114">
        <v>0.1406</v>
      </c>
    </row>
    <row r="310" spans="1:21" x14ac:dyDescent="0.35">
      <c r="A310" s="73" t="s">
        <v>617</v>
      </c>
      <c r="B310" s="57">
        <v>93</v>
      </c>
      <c r="C310" s="57">
        <v>101</v>
      </c>
      <c r="D310" s="74"/>
      <c r="E310" s="74">
        <v>54.11</v>
      </c>
      <c r="F310" s="74">
        <v>33.69</v>
      </c>
      <c r="G310" s="74">
        <v>65.61</v>
      </c>
      <c r="H310" s="74">
        <v>69.03</v>
      </c>
      <c r="I310" s="74">
        <v>45.15</v>
      </c>
      <c r="J310" s="74">
        <v>74.75</v>
      </c>
      <c r="K310" s="74">
        <v>69.94</v>
      </c>
      <c r="L310" s="74">
        <v>44.56</v>
      </c>
      <c r="M310" s="74">
        <v>30.72</v>
      </c>
      <c r="N310" s="74">
        <v>78.849999999999994</v>
      </c>
      <c r="O310" s="57">
        <v>83</v>
      </c>
      <c r="P310" s="57">
        <v>33</v>
      </c>
      <c r="Q310" s="57">
        <v>34</v>
      </c>
      <c r="R310" s="57">
        <v>52</v>
      </c>
      <c r="S310" s="57">
        <v>47</v>
      </c>
      <c r="T310" s="74">
        <v>489.91</v>
      </c>
      <c r="U310" s="114">
        <v>0.1293</v>
      </c>
    </row>
    <row r="311" spans="1:21" x14ac:dyDescent="0.35">
      <c r="A311" s="73" t="s">
        <v>1337</v>
      </c>
      <c r="B311" s="57">
        <v>99</v>
      </c>
      <c r="C311" s="57">
        <v>109</v>
      </c>
      <c r="D311" s="74"/>
      <c r="E311" s="74">
        <v>54.63</v>
      </c>
      <c r="F311" s="74">
        <v>32.99</v>
      </c>
      <c r="G311" s="74">
        <v>66.2</v>
      </c>
      <c r="H311" s="74">
        <v>70.63</v>
      </c>
      <c r="I311" s="74">
        <v>45.15</v>
      </c>
      <c r="J311" s="74">
        <v>75.58</v>
      </c>
      <c r="K311" s="74">
        <v>70.599999999999994</v>
      </c>
      <c r="L311" s="74">
        <v>45.16</v>
      </c>
      <c r="M311" s="74">
        <v>30.4</v>
      </c>
      <c r="N311" s="74">
        <v>79.849999999999994</v>
      </c>
      <c r="O311" s="57">
        <v>83</v>
      </c>
      <c r="P311" s="57">
        <v>33</v>
      </c>
      <c r="Q311" s="57">
        <v>39</v>
      </c>
      <c r="R311" s="57">
        <v>60</v>
      </c>
      <c r="S311" s="57">
        <v>47</v>
      </c>
      <c r="T311" s="74">
        <v>406.54</v>
      </c>
      <c r="U311" s="114"/>
    </row>
    <row r="312" spans="1:21" x14ac:dyDescent="0.35">
      <c r="A312" s="73" t="s">
        <v>1338</v>
      </c>
      <c r="B312" s="57">
        <v>106</v>
      </c>
      <c r="C312" s="57">
        <v>115</v>
      </c>
      <c r="D312" s="74"/>
      <c r="E312" s="74">
        <v>55.02</v>
      </c>
      <c r="F312" s="74">
        <v>32.64</v>
      </c>
      <c r="G312" s="74">
        <v>67.040000000000006</v>
      </c>
      <c r="H312" s="74">
        <v>70.63</v>
      </c>
      <c r="I312" s="74">
        <v>45.15</v>
      </c>
      <c r="J312" s="74">
        <v>76.819999999999993</v>
      </c>
      <c r="K312" s="74">
        <v>71.599999999999994</v>
      </c>
      <c r="L312" s="74">
        <v>45.62</v>
      </c>
      <c r="M312" s="74">
        <v>29.82</v>
      </c>
      <c r="N312" s="74">
        <v>80.95</v>
      </c>
      <c r="O312" s="57">
        <v>86</v>
      </c>
      <c r="P312" s="57">
        <v>33</v>
      </c>
      <c r="Q312" s="57">
        <v>39</v>
      </c>
      <c r="R312" s="57">
        <v>60</v>
      </c>
      <c r="S312" s="57">
        <v>54</v>
      </c>
      <c r="T312" s="74">
        <v>653.70000000000005</v>
      </c>
      <c r="U312" s="114"/>
    </row>
    <row r="313" spans="1:21" x14ac:dyDescent="0.35">
      <c r="A313" s="73" t="s">
        <v>620</v>
      </c>
      <c r="B313" s="57">
        <v>104</v>
      </c>
      <c r="C313" s="57">
        <v>107</v>
      </c>
      <c r="D313" s="74"/>
      <c r="E313" s="74">
        <v>55.61</v>
      </c>
      <c r="F313" s="74">
        <v>32.19</v>
      </c>
      <c r="G313" s="74">
        <v>69.05</v>
      </c>
      <c r="H313" s="74">
        <v>71.09</v>
      </c>
      <c r="I313" s="74">
        <v>45.54</v>
      </c>
      <c r="J313" s="74">
        <v>76.56</v>
      </c>
      <c r="K313" s="74">
        <v>73.59</v>
      </c>
      <c r="L313" s="74">
        <v>45.93</v>
      </c>
      <c r="M313" s="74">
        <v>29.47</v>
      </c>
      <c r="N313" s="74">
        <v>82.98</v>
      </c>
      <c r="O313" s="57">
        <v>87</v>
      </c>
      <c r="P313" s="57">
        <v>34</v>
      </c>
      <c r="Q313" s="57">
        <v>36</v>
      </c>
      <c r="R313" s="57">
        <v>61</v>
      </c>
      <c r="S313" s="57">
        <v>59</v>
      </c>
      <c r="T313" s="74">
        <v>599.29999999999995</v>
      </c>
      <c r="U313" s="114">
        <v>0.1167</v>
      </c>
    </row>
    <row r="314" spans="1:21" x14ac:dyDescent="0.35">
      <c r="A314" s="73" t="s">
        <v>621</v>
      </c>
      <c r="B314" s="57">
        <v>103</v>
      </c>
      <c r="C314" s="57">
        <v>106</v>
      </c>
      <c r="D314" s="74"/>
      <c r="E314" s="74">
        <v>56.35</v>
      </c>
      <c r="F314" s="74">
        <v>31.17</v>
      </c>
      <c r="G314" s="74">
        <v>71.2</v>
      </c>
      <c r="H314" s="74">
        <v>71.72</v>
      </c>
      <c r="I314" s="74">
        <v>46.53</v>
      </c>
      <c r="J314" s="74">
        <v>77.040000000000006</v>
      </c>
      <c r="K314" s="74">
        <v>75.09</v>
      </c>
      <c r="L314" s="74">
        <v>46.65</v>
      </c>
      <c r="M314" s="74">
        <v>29.22</v>
      </c>
      <c r="N314" s="74">
        <v>83.85</v>
      </c>
      <c r="O314" s="57">
        <v>88</v>
      </c>
      <c r="P314" s="57">
        <v>35</v>
      </c>
      <c r="Q314" s="57">
        <v>39</v>
      </c>
      <c r="R314" s="57">
        <v>63</v>
      </c>
      <c r="S314" s="57">
        <v>63</v>
      </c>
      <c r="T314" s="74">
        <v>362.07</v>
      </c>
      <c r="U314" s="114">
        <v>0.1166</v>
      </c>
    </row>
    <row r="315" spans="1:21" x14ac:dyDescent="0.35">
      <c r="A315" s="73" t="s">
        <v>622</v>
      </c>
      <c r="B315" s="57">
        <v>107</v>
      </c>
      <c r="C315" s="57">
        <v>107</v>
      </c>
      <c r="D315" s="74"/>
      <c r="E315" s="74">
        <v>56.85</v>
      </c>
      <c r="F315" s="74">
        <v>30.4</v>
      </c>
      <c r="G315" s="74">
        <v>73.44</v>
      </c>
      <c r="H315" s="74">
        <v>72.25</v>
      </c>
      <c r="I315" s="74">
        <v>48.21</v>
      </c>
      <c r="J315" s="74">
        <v>75.25</v>
      </c>
      <c r="K315" s="74">
        <v>75.75</v>
      </c>
      <c r="L315" s="74">
        <v>48.02</v>
      </c>
      <c r="M315" s="74">
        <v>29.05</v>
      </c>
      <c r="N315" s="74">
        <v>85.71</v>
      </c>
      <c r="O315" s="57">
        <v>92</v>
      </c>
      <c r="P315" s="57">
        <v>35</v>
      </c>
      <c r="Q315" s="57">
        <v>42</v>
      </c>
      <c r="R315" s="57">
        <v>65</v>
      </c>
      <c r="S315" s="57">
        <v>62</v>
      </c>
      <c r="T315" s="74">
        <v>661.31</v>
      </c>
      <c r="U315" s="114">
        <v>0.1103</v>
      </c>
    </row>
    <row r="316" spans="1:21" x14ac:dyDescent="0.35">
      <c r="A316" s="73" t="s">
        <v>624</v>
      </c>
      <c r="B316" s="57">
        <v>86</v>
      </c>
      <c r="C316" s="57">
        <v>104</v>
      </c>
      <c r="D316" s="74"/>
      <c r="E316" s="74">
        <v>55.6</v>
      </c>
      <c r="F316" s="74">
        <v>28.63</v>
      </c>
      <c r="G316" s="74">
        <v>72.13</v>
      </c>
      <c r="H316" s="74">
        <v>72.319999999999993</v>
      </c>
      <c r="I316" s="74">
        <v>45.99</v>
      </c>
      <c r="J316" s="74">
        <v>73.069999999999993</v>
      </c>
      <c r="K316" s="74">
        <v>73.91</v>
      </c>
      <c r="L316" s="74">
        <v>47.46</v>
      </c>
      <c r="M316" s="74">
        <v>27.97</v>
      </c>
      <c r="N316" s="74">
        <v>85.26</v>
      </c>
      <c r="O316" s="57">
        <v>67</v>
      </c>
      <c r="P316" s="57">
        <v>34</v>
      </c>
      <c r="Q316" s="57">
        <v>22</v>
      </c>
      <c r="R316" s="57">
        <v>47</v>
      </c>
      <c r="S316" s="57">
        <v>44</v>
      </c>
      <c r="T316" s="74">
        <v>383.11</v>
      </c>
      <c r="U316" s="114">
        <v>0.11219999999999999</v>
      </c>
    </row>
    <row r="317" spans="1:21" x14ac:dyDescent="0.35">
      <c r="A317" s="73" t="s">
        <v>625</v>
      </c>
      <c r="B317" s="57">
        <v>84</v>
      </c>
      <c r="C317" s="57">
        <v>104</v>
      </c>
      <c r="D317" s="74"/>
      <c r="E317" s="74">
        <v>53.8</v>
      </c>
      <c r="F317" s="74">
        <v>26.62</v>
      </c>
      <c r="G317" s="74">
        <v>69.37</v>
      </c>
      <c r="H317" s="74">
        <v>72.28</v>
      </c>
      <c r="I317" s="74">
        <v>42.81</v>
      </c>
      <c r="J317" s="74">
        <v>68.650000000000006</v>
      </c>
      <c r="K317" s="74">
        <v>72.69</v>
      </c>
      <c r="L317" s="74">
        <v>45.73</v>
      </c>
      <c r="M317" s="74">
        <v>26.48</v>
      </c>
      <c r="N317" s="74">
        <v>84.54</v>
      </c>
      <c r="O317" s="57">
        <v>67</v>
      </c>
      <c r="P317" s="57">
        <v>32</v>
      </c>
      <c r="Q317" s="57">
        <v>22</v>
      </c>
      <c r="R317" s="57">
        <v>47</v>
      </c>
      <c r="S317" s="57">
        <v>43</v>
      </c>
      <c r="T317" s="74">
        <v>535.38</v>
      </c>
      <c r="U317" s="114">
        <v>0.1094</v>
      </c>
    </row>
    <row r="318" spans="1:21" x14ac:dyDescent="0.35">
      <c r="A318" s="73" t="s">
        <v>1339</v>
      </c>
      <c r="B318" s="57">
        <v>78</v>
      </c>
      <c r="C318" s="57">
        <v>110</v>
      </c>
      <c r="D318" s="74"/>
      <c r="E318" s="74">
        <v>51.78</v>
      </c>
      <c r="F318" s="74">
        <v>25.31</v>
      </c>
      <c r="G318" s="74">
        <v>66.56</v>
      </c>
      <c r="H318" s="74">
        <v>72.06</v>
      </c>
      <c r="I318" s="74">
        <v>38.840000000000003</v>
      </c>
      <c r="J318" s="74">
        <v>66.92</v>
      </c>
      <c r="K318" s="74">
        <v>69.91</v>
      </c>
      <c r="L318" s="74">
        <v>43.48</v>
      </c>
      <c r="M318" s="74">
        <v>24.78</v>
      </c>
      <c r="N318" s="74">
        <v>82.4</v>
      </c>
      <c r="O318" s="57">
        <v>61</v>
      </c>
      <c r="P318" s="57">
        <v>30</v>
      </c>
      <c r="Q318" s="57">
        <v>16</v>
      </c>
      <c r="R318" s="57">
        <v>41</v>
      </c>
      <c r="S318" s="57">
        <v>31</v>
      </c>
      <c r="T318" s="74">
        <v>427.39</v>
      </c>
      <c r="U318" s="114"/>
    </row>
    <row r="319" spans="1:21" x14ac:dyDescent="0.35">
      <c r="A319" s="73" t="s">
        <v>1340</v>
      </c>
      <c r="B319" s="57">
        <v>72</v>
      </c>
      <c r="C319" s="57">
        <v>109</v>
      </c>
      <c r="D319" s="74"/>
      <c r="E319" s="74">
        <v>50.26</v>
      </c>
      <c r="F319" s="74">
        <v>24.05</v>
      </c>
      <c r="G319" s="74">
        <v>64.67</v>
      </c>
      <c r="H319" s="74">
        <v>72.16</v>
      </c>
      <c r="I319" s="74">
        <v>35.770000000000003</v>
      </c>
      <c r="J319" s="74">
        <v>65.22</v>
      </c>
      <c r="K319" s="74">
        <v>68.11</v>
      </c>
      <c r="L319" s="74">
        <v>41.6</v>
      </c>
      <c r="M319" s="74">
        <v>23.43</v>
      </c>
      <c r="N319" s="74">
        <v>81.5</v>
      </c>
      <c r="O319" s="57">
        <v>57</v>
      </c>
      <c r="P319" s="57">
        <v>29</v>
      </c>
      <c r="Q319" s="57">
        <v>16</v>
      </c>
      <c r="R319" s="57">
        <v>37</v>
      </c>
      <c r="S319" s="57">
        <v>32</v>
      </c>
      <c r="T319" s="74">
        <v>453.3</v>
      </c>
      <c r="U319" s="114"/>
    </row>
    <row r="320" spans="1:21" x14ac:dyDescent="0.35">
      <c r="A320" s="73" t="s">
        <v>626</v>
      </c>
      <c r="B320" s="57">
        <v>90</v>
      </c>
      <c r="C320" s="57">
        <v>106</v>
      </c>
      <c r="D320" s="74"/>
      <c r="E320" s="74">
        <v>49.19</v>
      </c>
      <c r="F320" s="74">
        <v>23.14</v>
      </c>
      <c r="G320" s="74">
        <v>62.25</v>
      </c>
      <c r="H320" s="74">
        <v>71.39</v>
      </c>
      <c r="I320" s="74">
        <v>33.69</v>
      </c>
      <c r="J320" s="74">
        <v>68.12</v>
      </c>
      <c r="K320" s="74">
        <v>65.52</v>
      </c>
      <c r="L320" s="74">
        <v>39.97</v>
      </c>
      <c r="M320" s="74">
        <v>22.51</v>
      </c>
      <c r="N320" s="74">
        <v>78.33</v>
      </c>
      <c r="O320" s="57">
        <v>70</v>
      </c>
      <c r="P320" s="57">
        <v>27</v>
      </c>
      <c r="Q320" s="57">
        <v>23</v>
      </c>
      <c r="R320" s="57">
        <v>50</v>
      </c>
      <c r="S320" s="57">
        <v>48</v>
      </c>
      <c r="T320" s="74">
        <v>298.98</v>
      </c>
      <c r="U320" s="114">
        <v>0.107</v>
      </c>
    </row>
    <row r="321" spans="1:21" x14ac:dyDescent="0.35">
      <c r="A321" s="73" t="s">
        <v>627</v>
      </c>
      <c r="B321" s="57">
        <v>89</v>
      </c>
      <c r="C321" s="57">
        <v>104</v>
      </c>
      <c r="D321" s="74"/>
      <c r="E321" s="74">
        <v>47.85</v>
      </c>
      <c r="F321" s="74">
        <v>22.66</v>
      </c>
      <c r="G321" s="74">
        <v>57.72</v>
      </c>
      <c r="H321" s="74">
        <v>71.14</v>
      </c>
      <c r="I321" s="74">
        <v>30.87</v>
      </c>
      <c r="J321" s="74">
        <v>68.53</v>
      </c>
      <c r="K321" s="74">
        <v>63.46</v>
      </c>
      <c r="L321" s="74">
        <v>38.14</v>
      </c>
      <c r="M321" s="74">
        <v>21.77</v>
      </c>
      <c r="N321" s="74">
        <v>76.87</v>
      </c>
      <c r="O321" s="57">
        <v>70</v>
      </c>
      <c r="P321" s="57">
        <v>25</v>
      </c>
      <c r="Q321" s="57">
        <v>23</v>
      </c>
      <c r="R321" s="57">
        <v>50</v>
      </c>
      <c r="S321" s="57">
        <v>49</v>
      </c>
      <c r="T321" s="74">
        <v>324.92</v>
      </c>
      <c r="U321" s="114">
        <v>0.12470000000000001</v>
      </c>
    </row>
    <row r="322" spans="1:21" x14ac:dyDescent="0.35">
      <c r="A322" s="73" t="s">
        <v>628</v>
      </c>
      <c r="B322" s="57">
        <v>89</v>
      </c>
      <c r="C322" s="57">
        <v>105</v>
      </c>
      <c r="D322" s="74"/>
      <c r="E322" s="74">
        <v>45.95</v>
      </c>
      <c r="F322" s="74">
        <v>22.41</v>
      </c>
      <c r="G322" s="74">
        <v>53.76</v>
      </c>
      <c r="H322" s="74">
        <v>70.45</v>
      </c>
      <c r="I322" s="74">
        <v>26.85</v>
      </c>
      <c r="J322" s="74">
        <v>65.98</v>
      </c>
      <c r="K322" s="74">
        <v>62.29</v>
      </c>
      <c r="L322" s="74">
        <v>35.380000000000003</v>
      </c>
      <c r="M322" s="74">
        <v>20.93</v>
      </c>
      <c r="N322" s="74">
        <v>73.510000000000005</v>
      </c>
      <c r="O322" s="57">
        <v>69</v>
      </c>
      <c r="P322" s="57">
        <v>23</v>
      </c>
      <c r="Q322" s="57">
        <v>22</v>
      </c>
      <c r="R322" s="57">
        <v>48</v>
      </c>
      <c r="S322" s="57">
        <v>46</v>
      </c>
      <c r="T322" s="74">
        <v>462.77</v>
      </c>
      <c r="U322" s="114">
        <v>0.1353</v>
      </c>
    </row>
    <row r="323" spans="1:21" x14ac:dyDescent="0.35">
      <c r="A323" s="73" t="s">
        <v>629</v>
      </c>
      <c r="B323" s="57">
        <v>86</v>
      </c>
      <c r="C323" s="57">
        <v>103</v>
      </c>
      <c r="D323" s="74"/>
      <c r="E323" s="74">
        <v>45.94</v>
      </c>
      <c r="F323" s="74">
        <v>22.72</v>
      </c>
      <c r="G323" s="74">
        <v>53.43</v>
      </c>
      <c r="H323" s="74">
        <v>70.28</v>
      </c>
      <c r="I323" s="74">
        <v>26.75</v>
      </c>
      <c r="J323" s="74">
        <v>66.03</v>
      </c>
      <c r="K323" s="74">
        <v>63</v>
      </c>
      <c r="L323" s="74">
        <v>34.69</v>
      </c>
      <c r="M323" s="74">
        <v>20.92</v>
      </c>
      <c r="N323" s="74">
        <v>73.19</v>
      </c>
      <c r="O323" s="57">
        <v>70</v>
      </c>
      <c r="P323" s="57">
        <v>23</v>
      </c>
      <c r="Q323" s="57">
        <v>22</v>
      </c>
      <c r="R323" s="57">
        <v>49</v>
      </c>
      <c r="S323" s="57">
        <v>48</v>
      </c>
      <c r="T323" s="74">
        <v>335.55</v>
      </c>
      <c r="U323" s="114">
        <v>0.15290000000000001</v>
      </c>
    </row>
    <row r="324" spans="1:21" x14ac:dyDescent="0.35">
      <c r="A324" s="73" t="s">
        <v>632</v>
      </c>
      <c r="B324" s="57">
        <v>86</v>
      </c>
      <c r="C324" s="57">
        <v>103</v>
      </c>
      <c r="D324" s="74"/>
      <c r="E324" s="74">
        <v>46.43</v>
      </c>
      <c r="F324" s="74">
        <v>23.43</v>
      </c>
      <c r="G324" s="74">
        <v>53.5</v>
      </c>
      <c r="H324" s="74">
        <v>70.290000000000006</v>
      </c>
      <c r="I324" s="74">
        <v>26.82</v>
      </c>
      <c r="J324" s="74">
        <v>69.48</v>
      </c>
      <c r="K324" s="74">
        <v>63.3</v>
      </c>
      <c r="L324" s="74">
        <v>34.479999999999997</v>
      </c>
      <c r="M324" s="74">
        <v>21</v>
      </c>
      <c r="N324" s="74">
        <v>74.5</v>
      </c>
      <c r="O324" s="57">
        <v>71</v>
      </c>
      <c r="P324" s="57">
        <v>22</v>
      </c>
      <c r="Q324" s="57">
        <v>22</v>
      </c>
      <c r="R324" s="57">
        <v>50</v>
      </c>
      <c r="S324" s="57">
        <v>46</v>
      </c>
      <c r="T324" s="74">
        <v>242.77</v>
      </c>
      <c r="U324" s="114">
        <v>0.1484</v>
      </c>
    </row>
    <row r="325" spans="1:21" x14ac:dyDescent="0.35">
      <c r="A325" s="73" t="s">
        <v>1341</v>
      </c>
      <c r="B325" s="57">
        <v>77</v>
      </c>
      <c r="C325" s="57">
        <v>106</v>
      </c>
      <c r="D325" s="74"/>
      <c r="E325" s="74">
        <v>46.45</v>
      </c>
      <c r="F325" s="74">
        <v>23.62</v>
      </c>
      <c r="G325" s="74">
        <v>53.48</v>
      </c>
      <c r="H325" s="74">
        <v>69.72</v>
      </c>
      <c r="I325" s="74">
        <v>26.65</v>
      </c>
      <c r="J325" s="74">
        <v>69.41</v>
      </c>
      <c r="K325" s="74">
        <v>64.12</v>
      </c>
      <c r="L325" s="74">
        <v>34.19</v>
      </c>
      <c r="M325" s="74">
        <v>21.15</v>
      </c>
      <c r="N325" s="74">
        <v>74.69</v>
      </c>
      <c r="O325" s="57">
        <v>61</v>
      </c>
      <c r="P325" s="57">
        <v>22</v>
      </c>
      <c r="Q325" s="57">
        <v>17</v>
      </c>
      <c r="R325" s="57">
        <v>38</v>
      </c>
      <c r="S325" s="57">
        <v>32</v>
      </c>
      <c r="T325" s="74">
        <v>310.99</v>
      </c>
      <c r="U325" s="114"/>
    </row>
    <row r="326" spans="1:21" x14ac:dyDescent="0.35">
      <c r="A326" s="73" t="s">
        <v>1342</v>
      </c>
      <c r="B326" s="57">
        <v>76</v>
      </c>
      <c r="C326" s="57">
        <v>108</v>
      </c>
      <c r="D326" s="74"/>
      <c r="E326" s="74">
        <v>46.47</v>
      </c>
      <c r="F326" s="74">
        <v>23.58</v>
      </c>
      <c r="G326" s="74">
        <v>53.47</v>
      </c>
      <c r="H326" s="74">
        <v>69.650000000000006</v>
      </c>
      <c r="I326" s="74">
        <v>26.54</v>
      </c>
      <c r="J326" s="74">
        <v>69.069999999999993</v>
      </c>
      <c r="K326" s="74">
        <v>64.63</v>
      </c>
      <c r="L326" s="74">
        <v>34.28</v>
      </c>
      <c r="M326" s="74">
        <v>21.22</v>
      </c>
      <c r="N326" s="74">
        <v>74.48</v>
      </c>
      <c r="O326" s="57">
        <v>60</v>
      </c>
      <c r="P326" s="57">
        <v>22</v>
      </c>
      <c r="Q326" s="57">
        <v>19</v>
      </c>
      <c r="R326" s="57">
        <v>38</v>
      </c>
      <c r="S326" s="57">
        <v>35</v>
      </c>
      <c r="T326" s="74">
        <v>478.37</v>
      </c>
      <c r="U326" s="114"/>
    </row>
    <row r="327" spans="1:21" x14ac:dyDescent="0.35">
      <c r="A327" s="73" t="s">
        <v>633</v>
      </c>
      <c r="B327" s="57">
        <v>92</v>
      </c>
      <c r="C327" s="57">
        <v>106</v>
      </c>
      <c r="D327" s="74"/>
      <c r="E327" s="74">
        <v>46.07</v>
      </c>
      <c r="F327" s="74">
        <v>23.63</v>
      </c>
      <c r="G327" s="74">
        <v>53.13</v>
      </c>
      <c r="H327" s="74">
        <v>69.680000000000007</v>
      </c>
      <c r="I327" s="74">
        <v>26.43</v>
      </c>
      <c r="J327" s="74">
        <v>65.069999999999993</v>
      </c>
      <c r="K327" s="74">
        <v>64.83</v>
      </c>
      <c r="L327" s="74">
        <v>34.35</v>
      </c>
      <c r="M327" s="74">
        <v>21.32</v>
      </c>
      <c r="N327" s="74">
        <v>74.52</v>
      </c>
      <c r="O327" s="57">
        <v>71</v>
      </c>
      <c r="P327" s="57">
        <v>22</v>
      </c>
      <c r="Q327" s="57">
        <v>24</v>
      </c>
      <c r="R327" s="57">
        <v>50</v>
      </c>
      <c r="S327" s="57">
        <v>48</v>
      </c>
      <c r="T327" s="74">
        <v>391.61</v>
      </c>
      <c r="U327" s="114">
        <v>0.14080000000000001</v>
      </c>
    </row>
    <row r="328" spans="1:21" x14ac:dyDescent="0.35">
      <c r="A328" s="73" t="s">
        <v>634</v>
      </c>
      <c r="B328" s="57">
        <v>90</v>
      </c>
      <c r="C328" s="57">
        <v>104</v>
      </c>
      <c r="D328" s="74"/>
      <c r="E328" s="74">
        <v>45.91</v>
      </c>
      <c r="F328" s="74">
        <v>23.34</v>
      </c>
      <c r="G328" s="74">
        <v>53.92</v>
      </c>
      <c r="H328" s="74">
        <v>69.36</v>
      </c>
      <c r="I328" s="74">
        <v>26.43</v>
      </c>
      <c r="J328" s="74">
        <v>63.14</v>
      </c>
      <c r="K328" s="74">
        <v>64.900000000000006</v>
      </c>
      <c r="L328" s="74">
        <v>34.56</v>
      </c>
      <c r="M328" s="74">
        <v>21.72</v>
      </c>
      <c r="N328" s="74">
        <v>74.94</v>
      </c>
      <c r="O328" s="57">
        <v>71</v>
      </c>
      <c r="P328" s="57">
        <v>23</v>
      </c>
      <c r="Q328" s="57">
        <v>23</v>
      </c>
      <c r="R328" s="57">
        <v>49</v>
      </c>
      <c r="S328" s="57">
        <v>49</v>
      </c>
      <c r="T328" s="74">
        <v>378.42</v>
      </c>
      <c r="U328" s="114">
        <v>0.13980000000000001</v>
      </c>
    </row>
    <row r="329" spans="1:21" x14ac:dyDescent="0.35">
      <c r="A329" s="73" t="s">
        <v>635</v>
      </c>
      <c r="B329" s="57">
        <v>89</v>
      </c>
      <c r="C329" s="57">
        <v>105</v>
      </c>
      <c r="D329" s="74"/>
      <c r="E329" s="74">
        <v>46.32</v>
      </c>
      <c r="F329" s="74">
        <v>23.2</v>
      </c>
      <c r="G329" s="74">
        <v>54.29</v>
      </c>
      <c r="H329" s="74">
        <v>69.56</v>
      </c>
      <c r="I329" s="74">
        <v>26.54</v>
      </c>
      <c r="J329" s="74">
        <v>65.25</v>
      </c>
      <c r="K329" s="74">
        <v>64.959999999999994</v>
      </c>
      <c r="L329" s="74">
        <v>34.85</v>
      </c>
      <c r="M329" s="74">
        <v>21.92</v>
      </c>
      <c r="N329" s="74">
        <v>75.95</v>
      </c>
      <c r="O329" s="57">
        <v>70</v>
      </c>
      <c r="P329" s="57">
        <v>23</v>
      </c>
      <c r="Q329" s="57">
        <v>23</v>
      </c>
      <c r="R329" s="57">
        <v>49</v>
      </c>
      <c r="S329" s="57">
        <v>45</v>
      </c>
      <c r="T329" s="74">
        <v>276.11</v>
      </c>
      <c r="U329" s="114">
        <v>0.12839999999999999</v>
      </c>
    </row>
    <row r="330" spans="1:21" x14ac:dyDescent="0.35">
      <c r="A330" s="73" t="s">
        <v>636</v>
      </c>
      <c r="B330" s="57">
        <v>88</v>
      </c>
      <c r="C330" s="57">
        <v>104</v>
      </c>
      <c r="D330" s="74"/>
      <c r="E330" s="74">
        <v>46.33</v>
      </c>
      <c r="F330" s="74">
        <v>23.02</v>
      </c>
      <c r="G330" s="74">
        <v>54.52</v>
      </c>
      <c r="H330" s="74">
        <v>69.540000000000006</v>
      </c>
      <c r="I330" s="74">
        <v>26.53</v>
      </c>
      <c r="J330" s="74">
        <v>62.97</v>
      </c>
      <c r="K330" s="74">
        <v>66.13</v>
      </c>
      <c r="L330" s="74">
        <v>34.76</v>
      </c>
      <c r="M330" s="74">
        <v>22.58</v>
      </c>
      <c r="N330" s="74">
        <v>75.5</v>
      </c>
      <c r="O330" s="57">
        <v>71</v>
      </c>
      <c r="P330" s="57">
        <v>24</v>
      </c>
      <c r="Q330" s="57">
        <v>22</v>
      </c>
      <c r="R330" s="57">
        <v>49</v>
      </c>
      <c r="S330" s="57">
        <v>48</v>
      </c>
      <c r="T330" s="74">
        <v>385.07</v>
      </c>
      <c r="U330" s="114">
        <v>0.1212</v>
      </c>
    </row>
    <row r="331" spans="1:21" x14ac:dyDescent="0.35">
      <c r="A331" s="73" t="s">
        <v>643</v>
      </c>
      <c r="B331" s="57">
        <v>88</v>
      </c>
      <c r="C331" s="57">
        <v>105</v>
      </c>
      <c r="D331" s="74"/>
      <c r="E331" s="74">
        <v>46.25</v>
      </c>
      <c r="F331" s="74">
        <v>22.64</v>
      </c>
      <c r="G331" s="74">
        <v>55.16</v>
      </c>
      <c r="H331" s="74">
        <v>69.48</v>
      </c>
      <c r="I331" s="74">
        <v>26.55</v>
      </c>
      <c r="J331" s="74">
        <v>59.76</v>
      </c>
      <c r="K331" s="74">
        <v>67.37</v>
      </c>
      <c r="L331" s="74">
        <v>34.9</v>
      </c>
      <c r="M331" s="74">
        <v>22.51</v>
      </c>
      <c r="N331" s="74">
        <v>75.430000000000007</v>
      </c>
      <c r="O331" s="57">
        <v>71</v>
      </c>
      <c r="P331" s="57">
        <v>24</v>
      </c>
      <c r="Q331" s="57">
        <v>22</v>
      </c>
      <c r="R331" s="57">
        <v>49</v>
      </c>
      <c r="S331" s="57">
        <v>45</v>
      </c>
      <c r="T331" s="74">
        <v>366.39</v>
      </c>
      <c r="U331" s="114">
        <v>0.10630000000000001</v>
      </c>
    </row>
    <row r="332" spans="1:21" x14ac:dyDescent="0.35">
      <c r="A332" s="73" t="s">
        <v>1343</v>
      </c>
      <c r="B332" s="57">
        <v>81</v>
      </c>
      <c r="C332" s="57">
        <v>111</v>
      </c>
      <c r="D332" s="74"/>
      <c r="E332" s="74">
        <v>46.62</v>
      </c>
      <c r="F332" s="74">
        <v>22.61</v>
      </c>
      <c r="G332" s="74">
        <v>55.66</v>
      </c>
      <c r="H332" s="74">
        <v>69.63</v>
      </c>
      <c r="I332" s="74">
        <v>26.69</v>
      </c>
      <c r="J332" s="74">
        <v>60.34</v>
      </c>
      <c r="K332" s="74">
        <v>68.290000000000006</v>
      </c>
      <c r="L332" s="74">
        <v>35.01</v>
      </c>
      <c r="M332" s="74">
        <v>22.88</v>
      </c>
      <c r="N332" s="74">
        <v>75.95</v>
      </c>
      <c r="O332" s="57">
        <v>63</v>
      </c>
      <c r="P332" s="57">
        <v>25</v>
      </c>
      <c r="Q332" s="57">
        <v>18</v>
      </c>
      <c r="R332" s="57">
        <v>43</v>
      </c>
      <c r="S332" s="57">
        <v>33</v>
      </c>
      <c r="T332" s="74">
        <v>284.5</v>
      </c>
      <c r="U332" s="114"/>
    </row>
    <row r="333" spans="1:21" x14ac:dyDescent="0.35">
      <c r="A333" s="73" t="s">
        <v>1344</v>
      </c>
      <c r="B333" s="57">
        <v>81</v>
      </c>
      <c r="C333" s="57">
        <v>114</v>
      </c>
      <c r="D333" s="74"/>
      <c r="E333" s="74">
        <v>46.91</v>
      </c>
      <c r="F333" s="74">
        <v>22.89</v>
      </c>
      <c r="G333" s="74">
        <v>56.42</v>
      </c>
      <c r="H333" s="74">
        <v>69.48</v>
      </c>
      <c r="I333" s="74">
        <v>26.82</v>
      </c>
      <c r="J333" s="74">
        <v>60.55</v>
      </c>
      <c r="K333" s="74">
        <v>69.13</v>
      </c>
      <c r="L333" s="74">
        <v>35.19</v>
      </c>
      <c r="M333" s="74">
        <v>23.19</v>
      </c>
      <c r="N333" s="74">
        <v>76.349999999999994</v>
      </c>
      <c r="O333" s="57">
        <v>64</v>
      </c>
      <c r="P333" s="57">
        <v>25</v>
      </c>
      <c r="Q333" s="57">
        <v>19</v>
      </c>
      <c r="R333" s="57">
        <v>42</v>
      </c>
      <c r="S333" s="57">
        <v>36</v>
      </c>
      <c r="T333" s="74">
        <v>445.99</v>
      </c>
      <c r="U333" s="114"/>
    </row>
    <row r="334" spans="1:21" x14ac:dyDescent="0.35">
      <c r="A334" s="73" t="s">
        <v>644</v>
      </c>
      <c r="B334" s="57">
        <v>93</v>
      </c>
      <c r="C334" s="57">
        <v>107</v>
      </c>
      <c r="D334" s="74"/>
      <c r="E334" s="74">
        <v>47.53</v>
      </c>
      <c r="F334" s="74">
        <v>23.79</v>
      </c>
      <c r="G334" s="74">
        <v>57.14</v>
      </c>
      <c r="H334" s="74">
        <v>69.42</v>
      </c>
      <c r="I334" s="74">
        <v>26.81</v>
      </c>
      <c r="J334" s="74">
        <v>61.75</v>
      </c>
      <c r="K334" s="74">
        <v>71.13</v>
      </c>
      <c r="L334" s="74">
        <v>35.36</v>
      </c>
      <c r="M334" s="74">
        <v>23.41</v>
      </c>
      <c r="N334" s="74">
        <v>78.349999999999994</v>
      </c>
      <c r="O334" s="57">
        <v>72</v>
      </c>
      <c r="P334" s="57">
        <v>25</v>
      </c>
      <c r="Q334" s="57">
        <v>24</v>
      </c>
      <c r="R334" s="57">
        <v>50</v>
      </c>
      <c r="S334" s="57">
        <v>48</v>
      </c>
      <c r="T334" s="74">
        <v>538.89</v>
      </c>
      <c r="U334" s="114">
        <v>9.0999999999999998E-2</v>
      </c>
    </row>
    <row r="335" spans="1:21" x14ac:dyDescent="0.35">
      <c r="A335" s="73" t="s">
        <v>645</v>
      </c>
      <c r="B335" s="57">
        <v>91</v>
      </c>
      <c r="C335" s="57">
        <v>106</v>
      </c>
      <c r="D335" s="74"/>
      <c r="E335" s="74">
        <v>48.44</v>
      </c>
      <c r="F335" s="74">
        <v>24.82</v>
      </c>
      <c r="G335" s="74">
        <v>58.54</v>
      </c>
      <c r="H335" s="74">
        <v>69.400000000000006</v>
      </c>
      <c r="I335" s="74">
        <v>26.84</v>
      </c>
      <c r="J335" s="74">
        <v>65.180000000000007</v>
      </c>
      <c r="K335" s="74">
        <v>73.12</v>
      </c>
      <c r="L335" s="74">
        <v>35.75</v>
      </c>
      <c r="M335" s="74">
        <v>23.61</v>
      </c>
      <c r="N335" s="74">
        <v>78.540000000000006</v>
      </c>
      <c r="O335" s="57">
        <v>71</v>
      </c>
      <c r="P335" s="57">
        <v>25</v>
      </c>
      <c r="Q335" s="57">
        <v>24</v>
      </c>
      <c r="R335" s="57">
        <v>49</v>
      </c>
      <c r="S335" s="57">
        <v>49</v>
      </c>
      <c r="T335" s="74">
        <v>370.55</v>
      </c>
      <c r="U335" s="114">
        <v>8.5599999999999996E-2</v>
      </c>
    </row>
    <row r="336" spans="1:21" x14ac:dyDescent="0.35">
      <c r="A336" s="73" t="s">
        <v>646</v>
      </c>
      <c r="B336" s="57">
        <v>89</v>
      </c>
      <c r="C336" s="57">
        <v>106</v>
      </c>
      <c r="D336" s="74"/>
      <c r="E336" s="74">
        <v>49.29</v>
      </c>
      <c r="F336" s="74">
        <v>25.32</v>
      </c>
      <c r="G336" s="74">
        <v>59.87</v>
      </c>
      <c r="H336" s="74">
        <v>69.61</v>
      </c>
      <c r="I336" s="74">
        <v>26.94</v>
      </c>
      <c r="J336" s="74">
        <v>65.819999999999993</v>
      </c>
      <c r="K336" s="74">
        <v>76.03</v>
      </c>
      <c r="L336" s="74">
        <v>35.97</v>
      </c>
      <c r="M336" s="74">
        <v>24.53</v>
      </c>
      <c r="N336" s="74">
        <v>80.010000000000005</v>
      </c>
      <c r="O336" s="57">
        <v>70</v>
      </c>
      <c r="P336" s="57">
        <v>24</v>
      </c>
      <c r="Q336" s="57">
        <v>23</v>
      </c>
      <c r="R336" s="57">
        <v>49</v>
      </c>
      <c r="S336" s="57">
        <v>46</v>
      </c>
      <c r="T336" s="74">
        <v>435.26</v>
      </c>
      <c r="U336" s="114">
        <v>7.6799999999999993E-2</v>
      </c>
    </row>
    <row r="337" spans="1:21" x14ac:dyDescent="0.35">
      <c r="A337" s="73" t="s">
        <v>647</v>
      </c>
      <c r="B337" s="57">
        <v>88</v>
      </c>
      <c r="C337" s="57">
        <v>106</v>
      </c>
      <c r="D337" s="74"/>
      <c r="E337" s="74">
        <v>50.71</v>
      </c>
      <c r="F337" s="74">
        <v>26.72</v>
      </c>
      <c r="G337" s="74">
        <v>62.47</v>
      </c>
      <c r="H337" s="74">
        <v>69.680000000000007</v>
      </c>
      <c r="I337" s="74">
        <v>27.03</v>
      </c>
      <c r="J337" s="74">
        <v>68.47</v>
      </c>
      <c r="K337" s="74">
        <v>80.180000000000007</v>
      </c>
      <c r="L337" s="74">
        <v>36.46</v>
      </c>
      <c r="M337" s="74">
        <v>25.22</v>
      </c>
      <c r="N337" s="74">
        <v>82.44</v>
      </c>
      <c r="O337" s="57">
        <v>71</v>
      </c>
      <c r="P337" s="57">
        <v>24</v>
      </c>
      <c r="Q337" s="57">
        <v>23</v>
      </c>
      <c r="R337" s="57">
        <v>49</v>
      </c>
      <c r="S337" s="57">
        <v>47</v>
      </c>
      <c r="T337" s="74">
        <v>410.93</v>
      </c>
      <c r="U337" s="114">
        <v>6.7599999999999993E-2</v>
      </c>
    </row>
    <row r="338" spans="1:21" x14ac:dyDescent="0.35">
      <c r="A338" s="73" t="s">
        <v>649</v>
      </c>
      <c r="B338" s="57">
        <v>88</v>
      </c>
      <c r="C338" s="57">
        <v>106</v>
      </c>
      <c r="D338" s="74"/>
      <c r="E338" s="74">
        <v>54.78</v>
      </c>
      <c r="F338" s="74">
        <v>30.92</v>
      </c>
      <c r="G338" s="74">
        <v>69.22</v>
      </c>
      <c r="H338" s="74">
        <v>70.459999999999994</v>
      </c>
      <c r="I338" s="74">
        <v>27.13</v>
      </c>
      <c r="J338" s="74">
        <v>73</v>
      </c>
      <c r="K338" s="74">
        <v>94.13</v>
      </c>
      <c r="L338" s="74">
        <v>37.090000000000003</v>
      </c>
      <c r="M338" s="74">
        <v>26.15</v>
      </c>
      <c r="N338" s="74">
        <v>89.45</v>
      </c>
      <c r="O338" s="57">
        <v>72</v>
      </c>
      <c r="P338" s="57">
        <v>24</v>
      </c>
      <c r="Q338" s="57">
        <v>22</v>
      </c>
      <c r="R338" s="57">
        <v>47</v>
      </c>
      <c r="S338" s="57">
        <v>45</v>
      </c>
      <c r="T338" s="74">
        <v>631.73</v>
      </c>
      <c r="U338" s="114">
        <v>5.79E-2</v>
      </c>
    </row>
    <row r="339" spans="1:21" x14ac:dyDescent="0.35">
      <c r="A339" s="73" t="s">
        <v>1345</v>
      </c>
      <c r="B339" s="57">
        <v>83</v>
      </c>
      <c r="C339" s="57">
        <v>117</v>
      </c>
      <c r="D339" s="74"/>
      <c r="E339" s="74">
        <v>56.19</v>
      </c>
      <c r="F339" s="74">
        <v>32.53</v>
      </c>
      <c r="G339" s="74">
        <v>70.97</v>
      </c>
      <c r="H339" s="74">
        <v>70.989999999999995</v>
      </c>
      <c r="I339" s="74">
        <v>27.24</v>
      </c>
      <c r="J339" s="74">
        <v>74.17</v>
      </c>
      <c r="K339" s="74">
        <v>98.46</v>
      </c>
      <c r="L339" s="74">
        <v>37.79</v>
      </c>
      <c r="M339" s="74">
        <v>26.89</v>
      </c>
      <c r="N339" s="74">
        <v>92.93</v>
      </c>
      <c r="O339" s="57">
        <v>65</v>
      </c>
      <c r="P339" s="57">
        <v>24</v>
      </c>
      <c r="Q339" s="57">
        <v>19</v>
      </c>
      <c r="R339" s="57">
        <v>42</v>
      </c>
      <c r="S339" s="57">
        <v>35</v>
      </c>
      <c r="T339" s="74">
        <v>325.16000000000003</v>
      </c>
      <c r="U339" s="114"/>
    </row>
    <row r="340" spans="1:21" x14ac:dyDescent="0.35">
      <c r="A340" s="73" t="s">
        <v>1346</v>
      </c>
      <c r="B340" s="57">
        <v>81</v>
      </c>
      <c r="C340" s="57">
        <v>120</v>
      </c>
      <c r="D340" s="74"/>
      <c r="E340" s="74">
        <v>57.32</v>
      </c>
      <c r="F340" s="74">
        <v>33.71</v>
      </c>
      <c r="G340" s="74">
        <v>72.760000000000005</v>
      </c>
      <c r="H340" s="74">
        <v>71.349999999999994</v>
      </c>
      <c r="I340" s="74">
        <v>27.26</v>
      </c>
      <c r="J340" s="74">
        <v>75.739999999999995</v>
      </c>
      <c r="K340" s="74">
        <v>101.77</v>
      </c>
      <c r="L340" s="74">
        <v>38.270000000000003</v>
      </c>
      <c r="M340" s="74">
        <v>27.63</v>
      </c>
      <c r="N340" s="74">
        <v>95.36</v>
      </c>
      <c r="O340" s="57">
        <v>64</v>
      </c>
      <c r="P340" s="57">
        <v>24</v>
      </c>
      <c r="Q340" s="57">
        <v>19</v>
      </c>
      <c r="R340" s="57">
        <v>40</v>
      </c>
      <c r="S340" s="57">
        <v>37</v>
      </c>
      <c r="T340" s="74">
        <v>491.11</v>
      </c>
      <c r="U340" s="114"/>
    </row>
    <row r="341" spans="1:21" x14ac:dyDescent="0.35">
      <c r="A341" s="73" t="s">
        <v>658</v>
      </c>
      <c r="B341" s="57">
        <v>95</v>
      </c>
      <c r="C341" s="57">
        <v>109</v>
      </c>
      <c r="D341" s="74"/>
      <c r="E341" s="74">
        <v>59.32</v>
      </c>
      <c r="F341" s="74">
        <v>34.82</v>
      </c>
      <c r="G341" s="74">
        <v>74.91</v>
      </c>
      <c r="H341" s="74">
        <v>72.040000000000006</v>
      </c>
      <c r="I341" s="74">
        <v>27.54</v>
      </c>
      <c r="J341" s="74">
        <v>79.67</v>
      </c>
      <c r="K341" s="74">
        <v>106.68</v>
      </c>
      <c r="L341" s="74">
        <v>39.200000000000003</v>
      </c>
      <c r="M341" s="74">
        <v>28.87</v>
      </c>
      <c r="N341" s="74">
        <v>97.72</v>
      </c>
      <c r="O341" s="57">
        <v>73</v>
      </c>
      <c r="P341" s="57">
        <v>25</v>
      </c>
      <c r="Q341" s="57">
        <v>25</v>
      </c>
      <c r="R341" s="57">
        <v>50</v>
      </c>
      <c r="S341" s="57">
        <v>49</v>
      </c>
      <c r="T341" s="74">
        <v>390.69</v>
      </c>
      <c r="U341" s="114">
        <v>5.8900000000000001E-2</v>
      </c>
    </row>
    <row r="342" spans="1:21" x14ac:dyDescent="0.35">
      <c r="A342" s="73" t="s">
        <v>659</v>
      </c>
      <c r="B342" s="57">
        <v>93</v>
      </c>
      <c r="C342" s="57">
        <v>107</v>
      </c>
      <c r="D342" s="74"/>
      <c r="E342" s="74">
        <v>60.09</v>
      </c>
      <c r="F342" s="74">
        <v>35.24</v>
      </c>
      <c r="G342" s="74">
        <v>74.3</v>
      </c>
      <c r="H342" s="74">
        <v>72.53</v>
      </c>
      <c r="I342" s="74">
        <v>27.68</v>
      </c>
      <c r="J342" s="74">
        <v>82.65</v>
      </c>
      <c r="K342" s="74">
        <v>107.36</v>
      </c>
      <c r="L342" s="74">
        <v>39.590000000000003</v>
      </c>
      <c r="M342" s="74">
        <v>29.85</v>
      </c>
      <c r="N342" s="74">
        <v>98.22</v>
      </c>
      <c r="O342" s="57">
        <v>73</v>
      </c>
      <c r="P342" s="57">
        <v>25</v>
      </c>
      <c r="Q342" s="57">
        <v>26</v>
      </c>
      <c r="R342" s="57">
        <v>51</v>
      </c>
      <c r="S342" s="57">
        <v>52</v>
      </c>
      <c r="T342" s="74">
        <v>391.92</v>
      </c>
      <c r="U342" s="114">
        <v>5.5899999999999998E-2</v>
      </c>
    </row>
    <row r="343" spans="1:21" x14ac:dyDescent="0.35">
      <c r="A343" s="73" t="s">
        <v>660</v>
      </c>
      <c r="B343" s="57">
        <v>96</v>
      </c>
      <c r="C343" s="57">
        <v>106</v>
      </c>
      <c r="D343" s="74"/>
      <c r="E343" s="74">
        <v>60.68</v>
      </c>
      <c r="F343" s="74">
        <v>36.36</v>
      </c>
      <c r="G343" s="74">
        <v>76.58</v>
      </c>
      <c r="H343" s="74">
        <v>72.400000000000006</v>
      </c>
      <c r="I343" s="74">
        <v>28.86</v>
      </c>
      <c r="J343" s="74">
        <v>82.69</v>
      </c>
      <c r="K343" s="74">
        <v>107.83</v>
      </c>
      <c r="L343" s="74">
        <v>40.31</v>
      </c>
      <c r="M343" s="74">
        <v>30.62</v>
      </c>
      <c r="N343" s="74">
        <v>98.52</v>
      </c>
      <c r="O343" s="57">
        <v>77</v>
      </c>
      <c r="P343" s="57">
        <v>26</v>
      </c>
      <c r="Q343" s="57">
        <v>31</v>
      </c>
      <c r="R343" s="57">
        <v>57</v>
      </c>
      <c r="S343" s="57">
        <v>55</v>
      </c>
      <c r="T343" s="74">
        <v>357.59</v>
      </c>
      <c r="U343" s="114">
        <v>5.7000000000000002E-2</v>
      </c>
    </row>
    <row r="344" spans="1:21" x14ac:dyDescent="0.35">
      <c r="A344" s="73" t="s">
        <v>662</v>
      </c>
      <c r="B344" s="57">
        <v>95</v>
      </c>
      <c r="C344" s="57">
        <v>105</v>
      </c>
      <c r="D344" s="74"/>
      <c r="E344" s="74">
        <v>61.09</v>
      </c>
      <c r="F344" s="74">
        <v>36.39</v>
      </c>
      <c r="G344" s="74">
        <v>77.19</v>
      </c>
      <c r="H344" s="74">
        <v>72.08</v>
      </c>
      <c r="I344" s="74">
        <v>30.22</v>
      </c>
      <c r="J344" s="74">
        <v>84.78</v>
      </c>
      <c r="K344" s="74">
        <v>106.68</v>
      </c>
      <c r="L344" s="74">
        <v>41.37</v>
      </c>
      <c r="M344" s="74">
        <v>31.45</v>
      </c>
      <c r="N344" s="74">
        <v>97.88</v>
      </c>
      <c r="O344" s="57">
        <v>78</v>
      </c>
      <c r="P344" s="57">
        <v>27</v>
      </c>
      <c r="Q344" s="57">
        <v>32</v>
      </c>
      <c r="R344" s="57">
        <v>55</v>
      </c>
      <c r="S344" s="57">
        <v>54</v>
      </c>
      <c r="T344" s="74">
        <v>318.64999999999998</v>
      </c>
      <c r="U344" s="114">
        <v>5.0599999999999999E-2</v>
      </c>
    </row>
    <row r="345" spans="1:21" x14ac:dyDescent="0.35">
      <c r="A345" s="73" t="s">
        <v>663</v>
      </c>
      <c r="B345" s="57">
        <v>95</v>
      </c>
      <c r="C345" s="57">
        <v>105</v>
      </c>
      <c r="D345" s="74"/>
      <c r="E345" s="74">
        <v>58.39</v>
      </c>
      <c r="F345" s="74">
        <v>33.619999999999997</v>
      </c>
      <c r="G345" s="74">
        <v>74.11</v>
      </c>
      <c r="H345" s="74">
        <v>71.12</v>
      </c>
      <c r="I345" s="74">
        <v>32.28</v>
      </c>
      <c r="J345" s="74">
        <v>81.45</v>
      </c>
      <c r="K345" s="74">
        <v>95.34</v>
      </c>
      <c r="L345" s="74">
        <v>42.24</v>
      </c>
      <c r="M345" s="74">
        <v>31.25</v>
      </c>
      <c r="N345" s="74">
        <v>91.81</v>
      </c>
      <c r="O345" s="57">
        <v>79</v>
      </c>
      <c r="P345" s="57">
        <v>28</v>
      </c>
      <c r="Q345" s="57">
        <v>34</v>
      </c>
      <c r="R345" s="57">
        <v>57</v>
      </c>
      <c r="S345" s="57">
        <v>53</v>
      </c>
      <c r="T345" s="74">
        <v>320.51</v>
      </c>
      <c r="U345" s="114">
        <v>5.1700000000000003E-2</v>
      </c>
    </row>
    <row r="346" spans="1:21" x14ac:dyDescent="0.35">
      <c r="A346" s="73" t="s">
        <v>1347</v>
      </c>
      <c r="B346" s="57">
        <v>101</v>
      </c>
      <c r="C346" s="57">
        <v>120</v>
      </c>
      <c r="D346" s="74"/>
      <c r="E346" s="74">
        <v>59.26</v>
      </c>
      <c r="F346" s="74">
        <v>33.880000000000003</v>
      </c>
      <c r="G346" s="74">
        <v>76.31</v>
      </c>
      <c r="H346" s="74">
        <v>70.540000000000006</v>
      </c>
      <c r="I346" s="74">
        <v>35.39</v>
      </c>
      <c r="J346" s="74">
        <v>81.569999999999993</v>
      </c>
      <c r="K346" s="74">
        <v>96.43</v>
      </c>
      <c r="L346" s="74">
        <v>43.47</v>
      </c>
      <c r="M346" s="74">
        <v>31.85</v>
      </c>
      <c r="N346" s="74">
        <v>90.62</v>
      </c>
      <c r="O346" s="57">
        <v>81</v>
      </c>
      <c r="P346" s="57">
        <v>29</v>
      </c>
      <c r="Q346" s="57">
        <v>41</v>
      </c>
      <c r="R346" s="57">
        <v>58</v>
      </c>
      <c r="S346" s="57">
        <v>50</v>
      </c>
      <c r="T346" s="74">
        <v>264</v>
      </c>
      <c r="U346" s="114"/>
    </row>
    <row r="347" spans="1:21" x14ac:dyDescent="0.35">
      <c r="A347" s="73" t="s">
        <v>1348</v>
      </c>
      <c r="B347" s="57">
        <v>99</v>
      </c>
      <c r="C347" s="57">
        <v>125</v>
      </c>
      <c r="D347" s="74"/>
      <c r="E347" s="74">
        <v>59.56</v>
      </c>
      <c r="F347" s="74">
        <v>33.61</v>
      </c>
      <c r="G347" s="74">
        <v>75.97</v>
      </c>
      <c r="H347" s="74">
        <v>70.44</v>
      </c>
      <c r="I347" s="74">
        <v>37.33</v>
      </c>
      <c r="J347" s="74">
        <v>80.819999999999993</v>
      </c>
      <c r="K347" s="74">
        <v>96.37</v>
      </c>
      <c r="L347" s="74">
        <v>44.56</v>
      </c>
      <c r="M347" s="74">
        <v>31.95</v>
      </c>
      <c r="N347" s="74">
        <v>89.37</v>
      </c>
      <c r="O347" s="57">
        <v>78</v>
      </c>
      <c r="P347" s="57">
        <v>30</v>
      </c>
      <c r="Q347" s="57">
        <v>39</v>
      </c>
      <c r="R347" s="57">
        <v>55</v>
      </c>
      <c r="S347" s="57">
        <v>51</v>
      </c>
      <c r="T347" s="74">
        <v>745.97</v>
      </c>
      <c r="U347" s="114"/>
    </row>
    <row r="348" spans="1:21" x14ac:dyDescent="0.35">
      <c r="A348" s="73" t="s">
        <v>664</v>
      </c>
      <c r="B348" s="57">
        <v>102</v>
      </c>
      <c r="C348" s="57">
        <v>110</v>
      </c>
      <c r="D348" s="74"/>
      <c r="E348" s="74">
        <v>58.45</v>
      </c>
      <c r="F348" s="74">
        <v>33.06</v>
      </c>
      <c r="G348" s="74">
        <v>76.5</v>
      </c>
      <c r="H348" s="74">
        <v>69.900000000000006</v>
      </c>
      <c r="I348" s="74">
        <v>38.26</v>
      </c>
      <c r="J348" s="74">
        <v>76.08</v>
      </c>
      <c r="K348" s="74">
        <v>93.39</v>
      </c>
      <c r="L348" s="74">
        <v>44.79</v>
      </c>
      <c r="M348" s="74">
        <v>31.94</v>
      </c>
      <c r="N348" s="74">
        <v>86.98</v>
      </c>
      <c r="O348" s="57">
        <v>82</v>
      </c>
      <c r="P348" s="57">
        <v>31</v>
      </c>
      <c r="Q348" s="57">
        <v>34</v>
      </c>
      <c r="R348" s="57">
        <v>57</v>
      </c>
      <c r="S348" s="57">
        <v>57</v>
      </c>
      <c r="T348" s="74">
        <v>400.92</v>
      </c>
      <c r="U348" s="114">
        <v>5.5300000000000002E-2</v>
      </c>
    </row>
    <row r="349" spans="1:21" x14ac:dyDescent="0.35">
      <c r="A349" s="73" t="s">
        <v>665</v>
      </c>
      <c r="B349" s="57">
        <v>99</v>
      </c>
      <c r="C349" s="57">
        <v>109</v>
      </c>
      <c r="D349" s="74"/>
      <c r="E349" s="74">
        <v>58.23</v>
      </c>
      <c r="F349" s="74">
        <v>33.79</v>
      </c>
      <c r="G349" s="74">
        <v>78.08</v>
      </c>
      <c r="H349" s="74">
        <v>69.44</v>
      </c>
      <c r="I349" s="74">
        <v>39.409999999999997</v>
      </c>
      <c r="J349" s="74">
        <v>69.900000000000006</v>
      </c>
      <c r="K349" s="74">
        <v>95.03</v>
      </c>
      <c r="L349" s="74">
        <v>45.17</v>
      </c>
      <c r="M349" s="74">
        <v>31.66</v>
      </c>
      <c r="N349" s="74">
        <v>87.13</v>
      </c>
      <c r="O349" s="57">
        <v>80</v>
      </c>
      <c r="P349" s="57">
        <v>31</v>
      </c>
      <c r="Q349" s="57">
        <v>34</v>
      </c>
      <c r="R349" s="57">
        <v>58</v>
      </c>
      <c r="S349" s="57">
        <v>57</v>
      </c>
      <c r="T349" s="74">
        <v>313.52999999999997</v>
      </c>
      <c r="U349" s="114">
        <v>5.79E-2</v>
      </c>
    </row>
    <row r="350" spans="1:21" x14ac:dyDescent="0.35">
      <c r="A350" s="73" t="s">
        <v>666</v>
      </c>
      <c r="B350" s="57">
        <v>99</v>
      </c>
      <c r="C350" s="57">
        <v>109</v>
      </c>
      <c r="D350" s="74"/>
      <c r="E350" s="74">
        <v>58.42</v>
      </c>
      <c r="F350" s="74">
        <v>34</v>
      </c>
      <c r="G350" s="74">
        <v>78.569999999999993</v>
      </c>
      <c r="H350" s="74">
        <v>69.709999999999994</v>
      </c>
      <c r="I350" s="74">
        <v>39.700000000000003</v>
      </c>
      <c r="J350" s="74">
        <v>69.28</v>
      </c>
      <c r="K350" s="74">
        <v>95.8</v>
      </c>
      <c r="L350" s="74">
        <v>45.7</v>
      </c>
      <c r="M350" s="74">
        <v>31.54</v>
      </c>
      <c r="N350" s="74">
        <v>86.67</v>
      </c>
      <c r="O350" s="57">
        <v>80</v>
      </c>
      <c r="P350" s="57">
        <v>32</v>
      </c>
      <c r="Q350" s="57">
        <v>34</v>
      </c>
      <c r="R350" s="57">
        <v>57</v>
      </c>
      <c r="S350" s="57">
        <v>55</v>
      </c>
      <c r="T350" s="74">
        <v>177.69</v>
      </c>
      <c r="U350" s="114">
        <v>5.9799999999999999E-2</v>
      </c>
    </row>
    <row r="351" spans="1:21" x14ac:dyDescent="0.35">
      <c r="A351" s="73" t="s">
        <v>668</v>
      </c>
      <c r="B351" s="57">
        <v>97</v>
      </c>
      <c r="C351" s="57">
        <v>107</v>
      </c>
      <c r="D351" s="74"/>
      <c r="E351" s="74">
        <v>58.32</v>
      </c>
      <c r="F351" s="74">
        <v>34.159999999999997</v>
      </c>
      <c r="G351" s="74">
        <v>79.47</v>
      </c>
      <c r="H351" s="74">
        <v>70.19</v>
      </c>
      <c r="I351" s="74">
        <v>39.81</v>
      </c>
      <c r="J351" s="74">
        <v>67.86</v>
      </c>
      <c r="K351" s="74">
        <v>95.66</v>
      </c>
      <c r="L351" s="74">
        <v>45.93</v>
      </c>
      <c r="M351" s="74">
        <v>30.75</v>
      </c>
      <c r="N351" s="74">
        <v>86.88</v>
      </c>
      <c r="O351" s="57">
        <v>80</v>
      </c>
      <c r="P351" s="57">
        <v>32</v>
      </c>
      <c r="Q351" s="57">
        <v>33</v>
      </c>
      <c r="R351" s="57">
        <v>57</v>
      </c>
      <c r="S351" s="57">
        <v>56</v>
      </c>
      <c r="T351" s="74">
        <v>302.97000000000003</v>
      </c>
      <c r="U351" s="114">
        <v>6.2399999999999997E-2</v>
      </c>
    </row>
    <row r="352" spans="1:21" x14ac:dyDescent="0.35">
      <c r="A352" s="73" t="s">
        <v>669</v>
      </c>
      <c r="B352" s="57">
        <v>98</v>
      </c>
      <c r="C352" s="57">
        <v>108</v>
      </c>
      <c r="D352" s="74"/>
      <c r="E352" s="74">
        <v>58.21</v>
      </c>
      <c r="F352" s="74">
        <v>33.74</v>
      </c>
      <c r="G352" s="74">
        <v>80.099999999999994</v>
      </c>
      <c r="H352" s="74">
        <v>69.86</v>
      </c>
      <c r="I352" s="74">
        <v>40</v>
      </c>
      <c r="J352" s="74">
        <v>66.55</v>
      </c>
      <c r="K352" s="74">
        <v>95.74</v>
      </c>
      <c r="L352" s="74">
        <v>45.85</v>
      </c>
      <c r="M352" s="74">
        <v>31.48</v>
      </c>
      <c r="N352" s="74">
        <v>85.78</v>
      </c>
      <c r="O352" s="57">
        <v>82</v>
      </c>
      <c r="P352" s="57">
        <v>32</v>
      </c>
      <c r="Q352" s="57">
        <v>36</v>
      </c>
      <c r="R352" s="57">
        <v>59</v>
      </c>
      <c r="S352" s="57">
        <v>55</v>
      </c>
      <c r="T352" s="74">
        <v>138.88999999999999</v>
      </c>
      <c r="U352" s="114">
        <v>7.0400000000000004E-2</v>
      </c>
    </row>
    <row r="353" spans="1:21" x14ac:dyDescent="0.35">
      <c r="A353" s="73" t="s">
        <v>1349</v>
      </c>
      <c r="B353" s="57">
        <v>103</v>
      </c>
      <c r="C353" s="57">
        <v>121</v>
      </c>
      <c r="D353" s="74"/>
      <c r="E353" s="74">
        <v>58.1</v>
      </c>
      <c r="F353" s="74">
        <v>33.229999999999997</v>
      </c>
      <c r="G353" s="74">
        <v>80.099999999999994</v>
      </c>
      <c r="H353" s="74">
        <v>69.36</v>
      </c>
      <c r="I353" s="74">
        <v>40.08</v>
      </c>
      <c r="J353" s="74">
        <v>65.47</v>
      </c>
      <c r="K353" s="74">
        <v>96.01</v>
      </c>
      <c r="L353" s="74">
        <v>46.26</v>
      </c>
      <c r="M353" s="74">
        <v>31.52</v>
      </c>
      <c r="N353" s="74">
        <v>86</v>
      </c>
      <c r="O353" s="57">
        <v>84</v>
      </c>
      <c r="P353" s="57">
        <v>32</v>
      </c>
      <c r="Q353" s="57">
        <v>42</v>
      </c>
      <c r="R353" s="57">
        <v>58</v>
      </c>
      <c r="S353" s="57">
        <v>52</v>
      </c>
      <c r="T353" s="74">
        <v>261.39</v>
      </c>
      <c r="U353" s="114"/>
    </row>
    <row r="354" spans="1:21" x14ac:dyDescent="0.35">
      <c r="A354" s="73" t="s">
        <v>1350</v>
      </c>
      <c r="B354" s="57">
        <v>96</v>
      </c>
      <c r="C354" s="57">
        <v>123</v>
      </c>
      <c r="D354" s="74"/>
      <c r="E354" s="74">
        <v>58.26</v>
      </c>
      <c r="F354" s="74">
        <v>33.450000000000003</v>
      </c>
      <c r="G354" s="74">
        <v>80.55</v>
      </c>
      <c r="H354" s="74">
        <v>69.25</v>
      </c>
      <c r="I354" s="74">
        <v>40</v>
      </c>
      <c r="J354" s="74">
        <v>65.25</v>
      </c>
      <c r="K354" s="74">
        <v>96.52</v>
      </c>
      <c r="L354" s="74">
        <v>46.53</v>
      </c>
      <c r="M354" s="74">
        <v>32.24</v>
      </c>
      <c r="N354" s="74">
        <v>86.24</v>
      </c>
      <c r="O354" s="57">
        <v>76</v>
      </c>
      <c r="P354" s="57">
        <v>32</v>
      </c>
      <c r="Q354" s="57">
        <v>38</v>
      </c>
      <c r="R354" s="57">
        <v>55</v>
      </c>
      <c r="S354" s="57">
        <v>49</v>
      </c>
      <c r="T354" s="74">
        <v>475.66</v>
      </c>
      <c r="U354" s="114"/>
    </row>
    <row r="355" spans="1:21" x14ac:dyDescent="0.35">
      <c r="A355" s="73" t="s">
        <v>670</v>
      </c>
      <c r="B355" s="57">
        <v>102</v>
      </c>
      <c r="C355" s="57">
        <v>111</v>
      </c>
      <c r="D355" s="74"/>
      <c r="E355" s="74">
        <v>58.75</v>
      </c>
      <c r="F355" s="74">
        <v>32.840000000000003</v>
      </c>
      <c r="G355" s="74">
        <v>81.86</v>
      </c>
      <c r="H355" s="74">
        <v>69.510000000000005</v>
      </c>
      <c r="I355" s="74">
        <v>40.35</v>
      </c>
      <c r="J355" s="74">
        <v>65.3</v>
      </c>
      <c r="K355" s="74">
        <v>97.82</v>
      </c>
      <c r="L355" s="74">
        <v>47.2</v>
      </c>
      <c r="M355" s="74">
        <v>32.54</v>
      </c>
      <c r="N355" s="74">
        <v>86.36</v>
      </c>
      <c r="O355" s="57">
        <v>83</v>
      </c>
      <c r="P355" s="57">
        <v>32</v>
      </c>
      <c r="Q355" s="57">
        <v>34</v>
      </c>
      <c r="R355" s="57">
        <v>57</v>
      </c>
      <c r="S355" s="57">
        <v>57</v>
      </c>
      <c r="T355" s="74">
        <v>400.76</v>
      </c>
      <c r="U355" s="114">
        <v>7.6700000000000004E-2</v>
      </c>
    </row>
    <row r="356" spans="1:21" x14ac:dyDescent="0.35">
      <c r="A356" s="73" t="s">
        <v>671</v>
      </c>
      <c r="B356" s="57">
        <v>101</v>
      </c>
      <c r="C356" s="57">
        <v>109</v>
      </c>
      <c r="D356" s="74"/>
      <c r="E356" s="74">
        <v>59.75</v>
      </c>
      <c r="F356" s="74">
        <v>32.33</v>
      </c>
      <c r="G356" s="74">
        <v>84.45</v>
      </c>
      <c r="H356" s="74">
        <v>70.099999999999994</v>
      </c>
      <c r="I356" s="74">
        <v>41.46</v>
      </c>
      <c r="J356" s="74">
        <v>66.13</v>
      </c>
      <c r="K356" s="74">
        <v>99.43</v>
      </c>
      <c r="L356" s="74">
        <v>48.36</v>
      </c>
      <c r="M356" s="74">
        <v>33.36</v>
      </c>
      <c r="N356" s="74">
        <v>86.82</v>
      </c>
      <c r="O356" s="57">
        <v>83</v>
      </c>
      <c r="P356" s="57">
        <v>32</v>
      </c>
      <c r="Q356" s="57">
        <v>37</v>
      </c>
      <c r="R356" s="57">
        <v>60</v>
      </c>
      <c r="S356" s="57">
        <v>58</v>
      </c>
      <c r="T356" s="74">
        <v>286.61</v>
      </c>
      <c r="U356" s="114">
        <v>7.7700000000000005E-2</v>
      </c>
    </row>
    <row r="357" spans="1:21" x14ac:dyDescent="0.35">
      <c r="A357" s="73" t="s">
        <v>672</v>
      </c>
      <c r="B357" s="57">
        <v>98</v>
      </c>
      <c r="C357" s="57">
        <v>109</v>
      </c>
      <c r="D357" s="74"/>
      <c r="E357" s="74">
        <v>59.79</v>
      </c>
      <c r="F357" s="74">
        <v>31.55</v>
      </c>
      <c r="G357" s="74">
        <v>85.28</v>
      </c>
      <c r="H357" s="74">
        <v>70.489999999999995</v>
      </c>
      <c r="I357" s="74">
        <v>41.04</v>
      </c>
      <c r="J357" s="74">
        <v>65.02</v>
      </c>
      <c r="K357" s="74">
        <v>99.69</v>
      </c>
      <c r="L357" s="74">
        <v>48.79</v>
      </c>
      <c r="M357" s="74">
        <v>33.64</v>
      </c>
      <c r="N357" s="74">
        <v>87.3</v>
      </c>
      <c r="O357" s="57">
        <v>80</v>
      </c>
      <c r="P357" s="57">
        <v>32</v>
      </c>
      <c r="Q357" s="57">
        <v>28</v>
      </c>
      <c r="R357" s="57">
        <v>52</v>
      </c>
      <c r="S357" s="57">
        <v>51</v>
      </c>
      <c r="T357" s="74">
        <v>243.87</v>
      </c>
      <c r="U357" s="114">
        <v>7.9100000000000004E-2</v>
      </c>
    </row>
    <row r="358" spans="1:21" x14ac:dyDescent="0.35">
      <c r="A358" s="73" t="s">
        <v>673</v>
      </c>
      <c r="B358" s="57">
        <v>98</v>
      </c>
      <c r="C358" s="57">
        <v>109</v>
      </c>
      <c r="D358" s="74"/>
      <c r="E358" s="74">
        <v>60.29</v>
      </c>
      <c r="F358" s="74">
        <v>31.23</v>
      </c>
      <c r="G358" s="74">
        <v>87.92</v>
      </c>
      <c r="H358" s="74">
        <v>71.17</v>
      </c>
      <c r="I358" s="74">
        <v>40.869999999999997</v>
      </c>
      <c r="J358" s="74">
        <v>64.08</v>
      </c>
      <c r="K358" s="74">
        <v>101.18</v>
      </c>
      <c r="L358" s="74">
        <v>49.48</v>
      </c>
      <c r="M358" s="74">
        <v>34.49</v>
      </c>
      <c r="N358" s="74">
        <v>86.9</v>
      </c>
      <c r="O358" s="57">
        <v>82</v>
      </c>
      <c r="P358" s="57">
        <v>31</v>
      </c>
      <c r="Q358" s="57">
        <v>28</v>
      </c>
      <c r="R358" s="57">
        <v>53</v>
      </c>
      <c r="S358" s="57">
        <v>56</v>
      </c>
      <c r="T358" s="74">
        <v>371.36</v>
      </c>
      <c r="U358" s="114">
        <v>7.4399999999999994E-2</v>
      </c>
    </row>
    <row r="359" spans="1:21" x14ac:dyDescent="0.35">
      <c r="A359" s="73" t="s">
        <v>674</v>
      </c>
      <c r="B359" s="57">
        <v>94</v>
      </c>
      <c r="C359" s="57">
        <v>107</v>
      </c>
      <c r="D359" s="74"/>
      <c r="E359" s="74">
        <v>60.99</v>
      </c>
      <c r="F359" s="74">
        <v>31.02</v>
      </c>
      <c r="G359" s="74">
        <v>90.03</v>
      </c>
      <c r="H359" s="74">
        <v>72.12</v>
      </c>
      <c r="I359" s="74">
        <v>39.85</v>
      </c>
      <c r="J359" s="74">
        <v>63.81</v>
      </c>
      <c r="K359" s="74">
        <v>103.15</v>
      </c>
      <c r="L359" s="74">
        <v>50.57</v>
      </c>
      <c r="M359" s="74">
        <v>35.32</v>
      </c>
      <c r="N359" s="74">
        <v>88.88</v>
      </c>
      <c r="O359" s="57">
        <v>81</v>
      </c>
      <c r="P359" s="57">
        <v>32</v>
      </c>
      <c r="Q359" s="57">
        <v>27</v>
      </c>
      <c r="R359" s="57">
        <v>48</v>
      </c>
      <c r="S359" s="57">
        <v>49</v>
      </c>
      <c r="T359" s="74">
        <v>332.09</v>
      </c>
      <c r="U359" s="114">
        <v>7.3099999999999998E-2</v>
      </c>
    </row>
    <row r="360" spans="1:21" x14ac:dyDescent="0.35">
      <c r="A360" s="73" t="s">
        <v>1351</v>
      </c>
      <c r="B360" s="57">
        <v>103</v>
      </c>
      <c r="C360" s="57">
        <v>128</v>
      </c>
      <c r="D360" s="74"/>
      <c r="E360" s="74">
        <v>61.57</v>
      </c>
      <c r="F360" s="74">
        <v>31</v>
      </c>
      <c r="G360" s="74">
        <v>92.17</v>
      </c>
      <c r="H360" s="74">
        <v>73.489999999999995</v>
      </c>
      <c r="I360" s="74">
        <v>38.15</v>
      </c>
      <c r="J360" s="74">
        <v>64.2</v>
      </c>
      <c r="K360" s="74">
        <v>104.61</v>
      </c>
      <c r="L360" s="74">
        <v>51.37</v>
      </c>
      <c r="M360" s="74">
        <v>37.44</v>
      </c>
      <c r="N360" s="74">
        <v>87.71</v>
      </c>
      <c r="O360" s="57">
        <v>87</v>
      </c>
      <c r="P360" s="57">
        <v>31</v>
      </c>
      <c r="Q360" s="57">
        <v>27</v>
      </c>
      <c r="R360" s="57">
        <v>52</v>
      </c>
      <c r="S360" s="57">
        <v>52</v>
      </c>
      <c r="T360" s="74">
        <v>264.02</v>
      </c>
      <c r="U360" s="114"/>
    </row>
    <row r="361" spans="1:21" x14ac:dyDescent="0.35">
      <c r="A361" s="73" t="s">
        <v>1352</v>
      </c>
      <c r="B361" s="57">
        <v>97</v>
      </c>
      <c r="C361" s="57">
        <v>136</v>
      </c>
      <c r="D361" s="74"/>
      <c r="E361" s="74">
        <v>61.67</v>
      </c>
      <c r="F361" s="74">
        <v>30.47</v>
      </c>
      <c r="G361" s="74">
        <v>92.54</v>
      </c>
      <c r="H361" s="74">
        <v>74.72</v>
      </c>
      <c r="I361" s="74">
        <v>37.46</v>
      </c>
      <c r="J361" s="74">
        <v>63.61</v>
      </c>
      <c r="K361" s="74">
        <v>103.91</v>
      </c>
      <c r="L361" s="74">
        <v>52.12</v>
      </c>
      <c r="M361" s="74">
        <v>39.270000000000003</v>
      </c>
      <c r="N361" s="74">
        <v>86.62</v>
      </c>
      <c r="O361" s="57">
        <v>80</v>
      </c>
      <c r="P361" s="57">
        <v>30</v>
      </c>
      <c r="Q361" s="57">
        <v>17</v>
      </c>
      <c r="R361" s="57">
        <v>42</v>
      </c>
      <c r="S361" s="57">
        <v>53</v>
      </c>
      <c r="T361" s="74">
        <v>502.38</v>
      </c>
      <c r="U361" s="114"/>
    </row>
    <row r="362" spans="1:21" x14ac:dyDescent="0.35">
      <c r="A362" s="73" t="s">
        <v>675</v>
      </c>
      <c r="B362" s="57">
        <v>91</v>
      </c>
      <c r="C362" s="57">
        <v>100</v>
      </c>
      <c r="D362" s="74"/>
      <c r="E362" s="74">
        <v>63.04</v>
      </c>
      <c r="F362" s="74">
        <v>31.13</v>
      </c>
      <c r="G362" s="74">
        <v>95.64</v>
      </c>
      <c r="H362" s="74">
        <v>79.33</v>
      </c>
      <c r="I362" s="74">
        <v>37.49</v>
      </c>
      <c r="J362" s="74">
        <v>64.84</v>
      </c>
      <c r="K362" s="74">
        <v>104.99</v>
      </c>
      <c r="L362" s="74">
        <v>52.08</v>
      </c>
      <c r="M362" s="74">
        <v>40.75</v>
      </c>
      <c r="N362" s="74">
        <v>87.27</v>
      </c>
      <c r="O362" s="57">
        <v>78</v>
      </c>
      <c r="P362" s="57">
        <v>27</v>
      </c>
      <c r="Q362" s="57">
        <v>17</v>
      </c>
      <c r="R362" s="57">
        <v>37</v>
      </c>
      <c r="S362" s="57">
        <v>42</v>
      </c>
      <c r="T362" s="74">
        <v>333.17</v>
      </c>
      <c r="U362" s="114">
        <v>9.4299999999999995E-2</v>
      </c>
    </row>
    <row r="363" spans="1:21" x14ac:dyDescent="0.35">
      <c r="A363" s="73" t="s">
        <v>676</v>
      </c>
      <c r="B363" s="57">
        <v>89</v>
      </c>
      <c r="C363" s="57">
        <v>94</v>
      </c>
      <c r="D363" s="74"/>
      <c r="E363" s="74">
        <v>64.38</v>
      </c>
      <c r="F363" s="74">
        <v>31.81</v>
      </c>
      <c r="G363" s="74">
        <v>98.48</v>
      </c>
      <c r="H363" s="74">
        <v>84.73</v>
      </c>
      <c r="I363" s="74">
        <v>36.880000000000003</v>
      </c>
      <c r="J363" s="74">
        <v>67.44</v>
      </c>
      <c r="K363" s="74">
        <v>106.15</v>
      </c>
      <c r="L363" s="74">
        <v>51.15</v>
      </c>
      <c r="M363" s="74">
        <v>41.5</v>
      </c>
      <c r="N363" s="74">
        <v>88.55</v>
      </c>
      <c r="O363" s="57">
        <v>78</v>
      </c>
      <c r="P363" s="57">
        <v>25</v>
      </c>
      <c r="Q363" s="57">
        <v>16</v>
      </c>
      <c r="R363" s="57">
        <v>38</v>
      </c>
      <c r="S363" s="57">
        <v>43</v>
      </c>
      <c r="T363" s="74">
        <v>257.08</v>
      </c>
      <c r="U363" s="114">
        <v>9.4600000000000004E-2</v>
      </c>
    </row>
    <row r="364" spans="1:21" x14ac:dyDescent="0.35">
      <c r="A364" s="73" t="s">
        <v>677</v>
      </c>
      <c r="B364" s="57">
        <v>85</v>
      </c>
      <c r="C364" s="57">
        <v>80</v>
      </c>
      <c r="D364" s="74"/>
      <c r="E364" s="74">
        <v>66.78</v>
      </c>
      <c r="F364" s="74">
        <v>33.06</v>
      </c>
      <c r="G364" s="74">
        <v>101.58</v>
      </c>
      <c r="H364" s="74">
        <v>92.99</v>
      </c>
      <c r="I364" s="74">
        <v>37.72</v>
      </c>
      <c r="J364" s="74">
        <v>69.45</v>
      </c>
      <c r="K364" s="74">
        <v>108.24</v>
      </c>
      <c r="L364" s="74">
        <v>51.12</v>
      </c>
      <c r="M364" s="74">
        <v>43.03</v>
      </c>
      <c r="N364" s="74">
        <v>91.2</v>
      </c>
      <c r="O364" s="57">
        <v>78</v>
      </c>
      <c r="P364" s="57">
        <v>23</v>
      </c>
      <c r="Q364" s="57">
        <v>15</v>
      </c>
      <c r="R364" s="57">
        <v>37</v>
      </c>
      <c r="S364" s="57">
        <v>38</v>
      </c>
      <c r="T364" s="74">
        <v>377.37</v>
      </c>
      <c r="U364" s="114">
        <v>0.12139999999999999</v>
      </c>
    </row>
    <row r="365" spans="1:21" x14ac:dyDescent="0.35">
      <c r="A365" s="73" t="s">
        <v>678</v>
      </c>
      <c r="B365" s="57">
        <v>63</v>
      </c>
      <c r="C365" s="57">
        <v>41</v>
      </c>
      <c r="D365" s="74"/>
      <c r="E365" s="74">
        <v>66.44</v>
      </c>
      <c r="F365" s="74">
        <v>33.43</v>
      </c>
      <c r="G365" s="74">
        <v>97.48</v>
      </c>
      <c r="H365" s="74">
        <v>98.67</v>
      </c>
      <c r="I365" s="74">
        <v>37.119999999999997</v>
      </c>
      <c r="J365" s="74">
        <v>67.42</v>
      </c>
      <c r="K365" s="74">
        <v>106.02</v>
      </c>
      <c r="L365" s="74">
        <v>49.51</v>
      </c>
      <c r="M365" s="74">
        <v>42.65</v>
      </c>
      <c r="N365" s="74">
        <v>88.66</v>
      </c>
      <c r="O365" s="57">
        <v>70</v>
      </c>
      <c r="P365" s="57">
        <v>20</v>
      </c>
      <c r="Q365" s="57">
        <v>23</v>
      </c>
      <c r="R365" s="57">
        <v>47</v>
      </c>
      <c r="S365" s="57">
        <v>29</v>
      </c>
      <c r="T365" s="74">
        <v>372.08</v>
      </c>
      <c r="U365" s="114">
        <v>0.128</v>
      </c>
    </row>
    <row r="366" spans="1:21" x14ac:dyDescent="0.35">
      <c r="A366" s="73" t="s">
        <v>679</v>
      </c>
      <c r="B366" s="57">
        <v>24</v>
      </c>
      <c r="C366" s="57">
        <v>3</v>
      </c>
      <c r="D366" s="74"/>
      <c r="E366" s="74">
        <v>59.59</v>
      </c>
      <c r="F366" s="74">
        <v>32.78</v>
      </c>
      <c r="G366" s="74">
        <v>84.4</v>
      </c>
      <c r="H366" s="74">
        <v>88.43</v>
      </c>
      <c r="I366" s="74">
        <v>32.630000000000003</v>
      </c>
      <c r="J366" s="74">
        <v>61.68</v>
      </c>
      <c r="K366" s="74">
        <v>94.87</v>
      </c>
      <c r="L366" s="74">
        <v>44.1</v>
      </c>
      <c r="M366" s="74">
        <v>39.549999999999997</v>
      </c>
      <c r="N366" s="74">
        <v>77.56</v>
      </c>
      <c r="O366" s="57">
        <v>36</v>
      </c>
      <c r="P366" s="57"/>
      <c r="Q366" s="57"/>
      <c r="R366" s="57"/>
      <c r="S366" s="57"/>
      <c r="T366" s="74">
        <v>249.2</v>
      </c>
      <c r="U366" s="114">
        <v>0.1232</v>
      </c>
    </row>
    <row r="367" spans="1:21" x14ac:dyDescent="0.35">
      <c r="A367" s="73" t="s">
        <v>1353</v>
      </c>
      <c r="B367" s="57">
        <v>41</v>
      </c>
      <c r="C367" s="57">
        <v>28</v>
      </c>
      <c r="D367" s="74"/>
      <c r="E367" s="74">
        <v>54.93</v>
      </c>
      <c r="F367" s="74">
        <v>32.18</v>
      </c>
      <c r="G367" s="74">
        <v>76.81</v>
      </c>
      <c r="H367" s="74">
        <v>79.64</v>
      </c>
      <c r="I367" s="74">
        <v>29.05</v>
      </c>
      <c r="J367" s="74">
        <v>60.17</v>
      </c>
      <c r="K367" s="74">
        <v>86.81</v>
      </c>
      <c r="L367" s="74">
        <v>39.729999999999997</v>
      </c>
      <c r="M367" s="74">
        <v>38.44</v>
      </c>
      <c r="N367" s="74">
        <v>71.569999999999993</v>
      </c>
      <c r="O367" s="57">
        <v>43</v>
      </c>
      <c r="P367" s="57"/>
      <c r="Q367" s="57">
        <v>16</v>
      </c>
      <c r="R367" s="57">
        <v>38</v>
      </c>
      <c r="S367" s="57"/>
      <c r="T367" s="74">
        <v>1225.51</v>
      </c>
      <c r="U367" s="114"/>
    </row>
    <row r="368" spans="1:21" x14ac:dyDescent="0.35">
      <c r="A368" s="73" t="s">
        <v>1354</v>
      </c>
      <c r="B368" s="57">
        <v>68</v>
      </c>
      <c r="C368" s="57">
        <v>85</v>
      </c>
      <c r="D368" s="74"/>
      <c r="E368" s="74">
        <v>53.35</v>
      </c>
      <c r="F368" s="74">
        <v>32.159999999999997</v>
      </c>
      <c r="G368" s="74">
        <v>74.48</v>
      </c>
      <c r="H368" s="74">
        <v>77.19</v>
      </c>
      <c r="I368" s="74">
        <v>27.81</v>
      </c>
      <c r="J368" s="74">
        <v>61.81</v>
      </c>
      <c r="K368" s="74">
        <v>83.06</v>
      </c>
      <c r="L368" s="74">
        <v>37.19</v>
      </c>
      <c r="M368" s="74">
        <v>37.6</v>
      </c>
      <c r="N368" s="74">
        <v>70.16</v>
      </c>
      <c r="O368" s="57">
        <v>58</v>
      </c>
      <c r="P368" s="57"/>
      <c r="Q368" s="57">
        <v>14</v>
      </c>
      <c r="R368" s="57">
        <v>35</v>
      </c>
      <c r="S368" s="57">
        <v>37</v>
      </c>
      <c r="T368" s="74">
        <v>586.24</v>
      </c>
      <c r="U368" s="114"/>
    </row>
    <row r="369" spans="1:21" x14ac:dyDescent="0.35">
      <c r="A369" s="73" t="s">
        <v>680</v>
      </c>
      <c r="B369" s="57">
        <v>44</v>
      </c>
      <c r="C369" s="57">
        <v>31</v>
      </c>
      <c r="D369" s="74"/>
      <c r="E369" s="74">
        <v>50.73</v>
      </c>
      <c r="F369" s="74">
        <v>32.049999999999997</v>
      </c>
      <c r="G369" s="74">
        <v>67.989999999999995</v>
      </c>
      <c r="H369" s="74">
        <v>72.66</v>
      </c>
      <c r="I369" s="74">
        <v>27.35</v>
      </c>
      <c r="J369" s="74">
        <v>58.84</v>
      </c>
      <c r="K369" s="74">
        <v>78.59</v>
      </c>
      <c r="L369" s="74">
        <v>35.409999999999997</v>
      </c>
      <c r="M369" s="74">
        <v>36.19</v>
      </c>
      <c r="N369" s="74">
        <v>68.06</v>
      </c>
      <c r="O369" s="57">
        <v>48</v>
      </c>
      <c r="P369" s="57"/>
      <c r="Q369" s="57">
        <v>14</v>
      </c>
      <c r="R369" s="57">
        <v>34</v>
      </c>
      <c r="S369" s="57"/>
      <c r="T369" s="74">
        <v>395.84</v>
      </c>
      <c r="U369" s="114">
        <v>0.1171</v>
      </c>
    </row>
    <row r="370" spans="1:21" x14ac:dyDescent="0.35">
      <c r="A370" s="73" t="s">
        <v>681</v>
      </c>
      <c r="B370" s="57">
        <v>55</v>
      </c>
      <c r="C370" s="57">
        <v>52</v>
      </c>
      <c r="D370" s="74"/>
      <c r="E370" s="74">
        <v>48.65</v>
      </c>
      <c r="F370" s="74">
        <v>31.66</v>
      </c>
      <c r="G370" s="74">
        <v>61.92</v>
      </c>
      <c r="H370" s="74">
        <v>68.09</v>
      </c>
      <c r="I370" s="74">
        <v>26.61</v>
      </c>
      <c r="J370" s="74">
        <v>58.33</v>
      </c>
      <c r="K370" s="74">
        <v>73.930000000000007</v>
      </c>
      <c r="L370" s="74">
        <v>34.82</v>
      </c>
      <c r="M370" s="74">
        <v>36.450000000000003</v>
      </c>
      <c r="N370" s="74">
        <v>66.239999999999995</v>
      </c>
      <c r="O370" s="57">
        <v>53</v>
      </c>
      <c r="P370" s="57"/>
      <c r="Q370" s="57">
        <v>20</v>
      </c>
      <c r="R370" s="57">
        <v>46</v>
      </c>
      <c r="S370" s="57">
        <v>28</v>
      </c>
      <c r="T370" s="74">
        <v>407.71</v>
      </c>
      <c r="U370" s="114">
        <v>0.1157</v>
      </c>
    </row>
    <row r="371" spans="1:21" x14ac:dyDescent="0.35">
      <c r="A371" s="73" t="s">
        <v>682</v>
      </c>
      <c r="B371" s="57">
        <v>59</v>
      </c>
      <c r="C371" s="57">
        <v>55</v>
      </c>
      <c r="D371" s="74"/>
      <c r="E371" s="74">
        <v>46.36</v>
      </c>
      <c r="F371" s="74">
        <v>30.91</v>
      </c>
      <c r="G371" s="74">
        <v>57.81</v>
      </c>
      <c r="H371" s="74">
        <v>63.48</v>
      </c>
      <c r="I371" s="74">
        <v>25.82</v>
      </c>
      <c r="J371" s="74">
        <v>57.56</v>
      </c>
      <c r="K371" s="74">
        <v>69.010000000000005</v>
      </c>
      <c r="L371" s="74">
        <v>33.950000000000003</v>
      </c>
      <c r="M371" s="74">
        <v>35.799999999999997</v>
      </c>
      <c r="N371" s="74">
        <v>62.72</v>
      </c>
      <c r="O371" s="57">
        <v>58</v>
      </c>
      <c r="P371" s="57"/>
      <c r="Q371" s="57">
        <v>21</v>
      </c>
      <c r="R371" s="57">
        <v>47</v>
      </c>
      <c r="S371" s="57">
        <v>28</v>
      </c>
      <c r="T371" s="74">
        <v>538.33000000000004</v>
      </c>
      <c r="U371" s="114">
        <v>0.1174</v>
      </c>
    </row>
    <row r="372" spans="1:21" x14ac:dyDescent="0.35">
      <c r="A372" s="73" t="s">
        <v>686</v>
      </c>
      <c r="B372" s="57">
        <v>48</v>
      </c>
      <c r="C372" s="57">
        <v>37</v>
      </c>
      <c r="D372" s="74"/>
      <c r="E372" s="74">
        <v>45.68</v>
      </c>
      <c r="F372" s="74">
        <v>29.99</v>
      </c>
      <c r="G372" s="74">
        <v>54.17</v>
      </c>
      <c r="H372" s="74">
        <v>63.03</v>
      </c>
      <c r="I372" s="74">
        <v>26.01</v>
      </c>
      <c r="J372" s="74">
        <v>60.41</v>
      </c>
      <c r="K372" s="74">
        <v>64.989999999999995</v>
      </c>
      <c r="L372" s="74">
        <v>33.64</v>
      </c>
      <c r="M372" s="74">
        <v>35.659999999999997</v>
      </c>
      <c r="N372" s="74">
        <v>61.08</v>
      </c>
      <c r="O372" s="57">
        <v>50</v>
      </c>
      <c r="P372" s="57"/>
      <c r="Q372" s="57">
        <v>17</v>
      </c>
      <c r="R372" s="57">
        <v>43</v>
      </c>
      <c r="S372" s="57">
        <v>22</v>
      </c>
      <c r="T372" s="74">
        <v>472.85</v>
      </c>
      <c r="U372" s="114">
        <v>0.1191</v>
      </c>
    </row>
    <row r="373" spans="1:21" x14ac:dyDescent="0.35">
      <c r="A373" s="73" t="s">
        <v>687</v>
      </c>
      <c r="B373" s="57">
        <v>23</v>
      </c>
      <c r="C373" s="57">
        <v>10</v>
      </c>
      <c r="D373" s="74"/>
      <c r="E373" s="74">
        <v>46.92</v>
      </c>
      <c r="F373" s="74">
        <v>29.35</v>
      </c>
      <c r="G373" s="74">
        <v>54</v>
      </c>
      <c r="H373" s="74">
        <v>64.540000000000006</v>
      </c>
      <c r="I373" s="74">
        <v>27.89</v>
      </c>
      <c r="J373" s="74">
        <v>63.79</v>
      </c>
      <c r="K373" s="74">
        <v>65.739999999999995</v>
      </c>
      <c r="L373" s="74">
        <v>34.08</v>
      </c>
      <c r="M373" s="74">
        <v>36.76</v>
      </c>
      <c r="N373" s="74">
        <v>62.49</v>
      </c>
      <c r="O373" s="57">
        <v>29</v>
      </c>
      <c r="P373" s="57"/>
      <c r="Q373" s="57">
        <v>12</v>
      </c>
      <c r="R373" s="57">
        <v>38</v>
      </c>
      <c r="S373" s="57"/>
      <c r="T373" s="74">
        <v>869.81</v>
      </c>
      <c r="U373" s="114">
        <v>0.1057</v>
      </c>
    </row>
    <row r="374" spans="1:21" x14ac:dyDescent="0.35">
      <c r="A374" s="73" t="s">
        <v>1355</v>
      </c>
      <c r="B374" s="57">
        <v>59</v>
      </c>
      <c r="C374" s="57">
        <v>65</v>
      </c>
      <c r="D374" s="74"/>
      <c r="E374" s="74">
        <v>48.19</v>
      </c>
      <c r="F374" s="74">
        <v>29.08</v>
      </c>
      <c r="G374" s="74">
        <v>54.71</v>
      </c>
      <c r="H374" s="74">
        <v>69.260000000000005</v>
      </c>
      <c r="I374" s="74">
        <v>28.82</v>
      </c>
      <c r="J374" s="74">
        <v>66.819999999999993</v>
      </c>
      <c r="K374" s="74">
        <v>64.55</v>
      </c>
      <c r="L374" s="74">
        <v>35.299999999999997</v>
      </c>
      <c r="M374" s="74">
        <v>36.950000000000003</v>
      </c>
      <c r="N374" s="74">
        <v>64.2</v>
      </c>
      <c r="O374" s="57">
        <v>52</v>
      </c>
      <c r="P374" s="57"/>
      <c r="Q374" s="57">
        <v>16</v>
      </c>
      <c r="R374" s="57">
        <v>35</v>
      </c>
      <c r="S374" s="57">
        <v>25</v>
      </c>
      <c r="T374" s="74">
        <v>442.43</v>
      </c>
      <c r="U374" s="114"/>
    </row>
    <row r="375" spans="1:21" x14ac:dyDescent="0.35">
      <c r="A375" s="73" t="s">
        <v>1356</v>
      </c>
      <c r="B375" s="57">
        <v>68</v>
      </c>
      <c r="C375" s="57">
        <v>90</v>
      </c>
      <c r="D375" s="74"/>
      <c r="E375" s="74">
        <v>48.06</v>
      </c>
      <c r="F375" s="74">
        <v>28.99</v>
      </c>
      <c r="G375" s="74">
        <v>54.4</v>
      </c>
      <c r="H375" s="74">
        <v>69.5</v>
      </c>
      <c r="I375" s="74">
        <v>28.61</v>
      </c>
      <c r="J375" s="74">
        <v>67.64</v>
      </c>
      <c r="K375" s="74">
        <v>63.63</v>
      </c>
      <c r="L375" s="74">
        <v>35.71</v>
      </c>
      <c r="M375" s="74">
        <v>36.01</v>
      </c>
      <c r="N375" s="74">
        <v>64.05</v>
      </c>
      <c r="O375" s="57">
        <v>55</v>
      </c>
      <c r="P375" s="57"/>
      <c r="Q375" s="57">
        <v>19</v>
      </c>
      <c r="R375" s="57">
        <v>37</v>
      </c>
      <c r="S375" s="57">
        <v>30</v>
      </c>
      <c r="T375" s="74">
        <v>667.89</v>
      </c>
      <c r="U375" s="114"/>
    </row>
    <row r="376" spans="1:21" x14ac:dyDescent="0.35">
      <c r="A376" s="73" t="s">
        <v>688</v>
      </c>
      <c r="B376" s="57">
        <v>77</v>
      </c>
      <c r="C376" s="57">
        <v>80</v>
      </c>
      <c r="D376" s="74"/>
      <c r="E376" s="74">
        <v>48.48</v>
      </c>
      <c r="F376" s="74">
        <v>28.11</v>
      </c>
      <c r="G376" s="74">
        <v>54.11</v>
      </c>
      <c r="H376" s="74">
        <v>69.53</v>
      </c>
      <c r="I376" s="74">
        <v>27.73</v>
      </c>
      <c r="J376" s="74">
        <v>74.37</v>
      </c>
      <c r="K376" s="74">
        <v>62.67</v>
      </c>
      <c r="L376" s="74">
        <v>36.03</v>
      </c>
      <c r="M376" s="74">
        <v>35.630000000000003</v>
      </c>
      <c r="N376" s="74">
        <v>64.81</v>
      </c>
      <c r="O376" s="57">
        <v>60</v>
      </c>
      <c r="P376" s="57"/>
      <c r="Q376" s="57">
        <v>20</v>
      </c>
      <c r="R376" s="57">
        <v>36</v>
      </c>
      <c r="S376" s="57">
        <v>29</v>
      </c>
      <c r="T376" s="74">
        <v>1141.6600000000001</v>
      </c>
      <c r="U376" s="114">
        <v>9.9099999999999994E-2</v>
      </c>
    </row>
    <row r="377" spans="1:21" x14ac:dyDescent="0.35">
      <c r="A377" s="73" t="s">
        <v>689</v>
      </c>
      <c r="B377" s="57">
        <v>74</v>
      </c>
      <c r="C377" s="57">
        <v>87</v>
      </c>
      <c r="D377" s="74"/>
      <c r="E377" s="74">
        <v>47.58</v>
      </c>
      <c r="F377" s="74">
        <v>27.03</v>
      </c>
      <c r="G377" s="74">
        <v>53.55</v>
      </c>
      <c r="H377" s="74">
        <v>68.430000000000007</v>
      </c>
      <c r="I377" s="74">
        <v>26.69</v>
      </c>
      <c r="J377" s="74">
        <v>74.86</v>
      </c>
      <c r="K377" s="74">
        <v>60.73</v>
      </c>
      <c r="L377" s="74">
        <v>35.270000000000003</v>
      </c>
      <c r="M377" s="74">
        <v>34.39</v>
      </c>
      <c r="N377" s="74">
        <v>63.93</v>
      </c>
      <c r="O377" s="57">
        <v>56</v>
      </c>
      <c r="P377" s="57"/>
      <c r="Q377" s="57">
        <v>18</v>
      </c>
      <c r="R377" s="57">
        <v>33</v>
      </c>
      <c r="S377" s="57">
        <v>26</v>
      </c>
      <c r="T377" s="74">
        <v>405.99</v>
      </c>
      <c r="U377" s="114">
        <v>8.4099999999999994E-2</v>
      </c>
    </row>
    <row r="378" spans="1:21" x14ac:dyDescent="0.35">
      <c r="A378" s="73" t="s">
        <v>690</v>
      </c>
      <c r="B378" s="57">
        <v>73</v>
      </c>
      <c r="C378" s="57">
        <v>90</v>
      </c>
      <c r="D378" s="74"/>
      <c r="E378" s="74">
        <v>45.9</v>
      </c>
      <c r="F378" s="74">
        <v>25.87</v>
      </c>
      <c r="G378" s="74">
        <v>48.98</v>
      </c>
      <c r="H378" s="74">
        <v>63.55</v>
      </c>
      <c r="I378" s="74">
        <v>25.31</v>
      </c>
      <c r="J378" s="74">
        <v>77.44</v>
      </c>
      <c r="K378" s="74">
        <v>58.32</v>
      </c>
      <c r="L378" s="74">
        <v>34.03</v>
      </c>
      <c r="M378" s="74">
        <v>33.020000000000003</v>
      </c>
      <c r="N378" s="74">
        <v>61.93</v>
      </c>
      <c r="O378" s="57">
        <v>54</v>
      </c>
      <c r="P378" s="57"/>
      <c r="Q378" s="57">
        <v>17</v>
      </c>
      <c r="R378" s="57">
        <v>33</v>
      </c>
      <c r="S378" s="57">
        <v>24</v>
      </c>
      <c r="T378" s="74">
        <v>326.12</v>
      </c>
      <c r="U378" s="114">
        <v>8.5900000000000004E-2</v>
      </c>
    </row>
    <row r="379" spans="1:21" x14ac:dyDescent="0.35">
      <c r="A379" s="73" t="s">
        <v>693</v>
      </c>
      <c r="B379" s="57">
        <v>71</v>
      </c>
      <c r="C379" s="57">
        <v>90</v>
      </c>
      <c r="D379" s="74"/>
      <c r="E379" s="74">
        <v>45.17</v>
      </c>
      <c r="F379" s="74">
        <v>25.11</v>
      </c>
      <c r="G379" s="74">
        <v>51.96</v>
      </c>
      <c r="H379" s="74">
        <v>57.08</v>
      </c>
      <c r="I379" s="74">
        <v>23.94</v>
      </c>
      <c r="J379" s="74">
        <v>80.83</v>
      </c>
      <c r="K379" s="74">
        <v>58.79</v>
      </c>
      <c r="L379" s="74">
        <v>33.71</v>
      </c>
      <c r="M379" s="74">
        <v>32.42</v>
      </c>
      <c r="N379" s="74">
        <v>64.62</v>
      </c>
      <c r="O379" s="57">
        <v>53</v>
      </c>
      <c r="P379" s="57"/>
      <c r="Q379" s="57">
        <v>16</v>
      </c>
      <c r="R379" s="57">
        <v>32</v>
      </c>
      <c r="S379" s="57">
        <v>24</v>
      </c>
      <c r="T379" s="74">
        <v>249.98</v>
      </c>
      <c r="U379" s="114">
        <v>8.1699999999999995E-2</v>
      </c>
    </row>
    <row r="380" spans="1:21" x14ac:dyDescent="0.35">
      <c r="A380" s="73" t="s">
        <v>694</v>
      </c>
      <c r="B380" s="57">
        <v>70</v>
      </c>
      <c r="C380" s="57">
        <v>90</v>
      </c>
      <c r="D380" s="74"/>
      <c r="E380" s="74">
        <v>48.64</v>
      </c>
      <c r="F380" s="74">
        <v>25.4</v>
      </c>
      <c r="G380" s="74">
        <v>59</v>
      </c>
      <c r="H380" s="74">
        <v>64.099999999999994</v>
      </c>
      <c r="I380" s="74">
        <v>24.4</v>
      </c>
      <c r="J380" s="74">
        <v>88.95</v>
      </c>
      <c r="K380" s="74">
        <v>62.41</v>
      </c>
      <c r="L380" s="74">
        <v>35.57</v>
      </c>
      <c r="M380" s="74">
        <v>32.97</v>
      </c>
      <c r="N380" s="74">
        <v>71.05</v>
      </c>
      <c r="O380" s="57">
        <v>52</v>
      </c>
      <c r="P380" s="57"/>
      <c r="Q380" s="57">
        <v>17</v>
      </c>
      <c r="R380" s="57">
        <v>32</v>
      </c>
      <c r="S380" s="57">
        <v>24</v>
      </c>
      <c r="T380" s="74">
        <v>200.56</v>
      </c>
      <c r="U380" s="114">
        <v>7.5200000000000003E-2</v>
      </c>
    </row>
    <row r="381" spans="1:21" x14ac:dyDescent="0.35">
      <c r="A381" s="73" t="s">
        <v>1357</v>
      </c>
      <c r="B381" s="57">
        <v>65</v>
      </c>
      <c r="C381" s="57">
        <v>96</v>
      </c>
      <c r="D381" s="74"/>
      <c r="E381" s="74">
        <v>48.83</v>
      </c>
      <c r="F381" s="74">
        <v>24.57</v>
      </c>
      <c r="G381" s="74">
        <v>59.71</v>
      </c>
      <c r="H381" s="74">
        <v>66.52</v>
      </c>
      <c r="I381" s="74">
        <v>24.64</v>
      </c>
      <c r="J381" s="74">
        <v>87.95</v>
      </c>
      <c r="K381" s="74">
        <v>62.63</v>
      </c>
      <c r="L381" s="74">
        <v>35.72</v>
      </c>
      <c r="M381" s="74">
        <v>30.97</v>
      </c>
      <c r="N381" s="74">
        <v>72.930000000000007</v>
      </c>
      <c r="O381" s="57">
        <v>48</v>
      </c>
      <c r="P381" s="57"/>
      <c r="Q381" s="57">
        <v>14</v>
      </c>
      <c r="R381" s="57">
        <v>33</v>
      </c>
      <c r="S381" s="57">
        <v>23</v>
      </c>
      <c r="T381" s="74">
        <v>271.44</v>
      </c>
      <c r="U381" s="114"/>
    </row>
    <row r="382" spans="1:21" x14ac:dyDescent="0.35">
      <c r="A382" s="73" t="s">
        <v>1358</v>
      </c>
      <c r="B382" s="57">
        <v>61</v>
      </c>
      <c r="C382" s="57">
        <v>97</v>
      </c>
      <c r="D382" s="74"/>
      <c r="E382" s="74">
        <v>48.75</v>
      </c>
      <c r="F382" s="74">
        <v>23.74</v>
      </c>
      <c r="G382" s="74">
        <v>60.16</v>
      </c>
      <c r="H382" s="74">
        <v>67</v>
      </c>
      <c r="I382" s="74">
        <v>24.3</v>
      </c>
      <c r="J382" s="74">
        <v>87.84</v>
      </c>
      <c r="K382" s="74">
        <v>62.91</v>
      </c>
      <c r="L382" s="74">
        <v>35.22</v>
      </c>
      <c r="M382" s="74">
        <v>29.99</v>
      </c>
      <c r="N382" s="74">
        <v>73.08</v>
      </c>
      <c r="O382" s="57">
        <v>46</v>
      </c>
      <c r="P382" s="57"/>
      <c r="Q382" s="57">
        <v>14</v>
      </c>
      <c r="R382" s="57">
        <v>32</v>
      </c>
      <c r="S382" s="57">
        <v>25</v>
      </c>
      <c r="T382" s="74">
        <v>565.49</v>
      </c>
      <c r="U382" s="114"/>
    </row>
    <row r="383" spans="1:21" x14ac:dyDescent="0.35">
      <c r="A383" s="73" t="s">
        <v>697</v>
      </c>
      <c r="B383" s="57">
        <v>79</v>
      </c>
      <c r="C383" s="57">
        <v>97</v>
      </c>
      <c r="D383" s="74"/>
      <c r="E383" s="74">
        <v>48.13</v>
      </c>
      <c r="F383" s="74">
        <v>22.86</v>
      </c>
      <c r="G383" s="74">
        <v>59.76</v>
      </c>
      <c r="H383" s="74">
        <v>66.099999999999994</v>
      </c>
      <c r="I383" s="74">
        <v>23.84</v>
      </c>
      <c r="J383" s="74">
        <v>88.59</v>
      </c>
      <c r="K383" s="74">
        <v>61.7</v>
      </c>
      <c r="L383" s="74">
        <v>34.64</v>
      </c>
      <c r="M383" s="74">
        <v>28.72</v>
      </c>
      <c r="N383" s="74">
        <v>71.88</v>
      </c>
      <c r="O383" s="57">
        <v>56</v>
      </c>
      <c r="P383" s="57"/>
      <c r="Q383" s="57">
        <v>17</v>
      </c>
      <c r="R383" s="57">
        <v>32</v>
      </c>
      <c r="S383" s="57">
        <v>26</v>
      </c>
      <c r="T383" s="74">
        <v>525.75</v>
      </c>
      <c r="U383" s="114">
        <v>7.85E-2</v>
      </c>
    </row>
    <row r="384" spans="1:21" x14ac:dyDescent="0.35">
      <c r="A384" s="73" t="s">
        <v>698</v>
      </c>
      <c r="B384" s="57">
        <v>76</v>
      </c>
      <c r="C384" s="57">
        <v>96</v>
      </c>
      <c r="D384" s="74"/>
      <c r="E384" s="74">
        <v>47.48</v>
      </c>
      <c r="F384" s="74">
        <v>22.19</v>
      </c>
      <c r="G384" s="74">
        <v>58.89</v>
      </c>
      <c r="H384" s="74">
        <v>65.31</v>
      </c>
      <c r="I384" s="74">
        <v>23.53</v>
      </c>
      <c r="J384" s="74">
        <v>89.63</v>
      </c>
      <c r="K384" s="74">
        <v>60.52</v>
      </c>
      <c r="L384" s="74">
        <v>34.14</v>
      </c>
      <c r="M384" s="74">
        <v>26.86</v>
      </c>
      <c r="N384" s="74">
        <v>71.08</v>
      </c>
      <c r="O384" s="57">
        <v>55</v>
      </c>
      <c r="P384" s="57"/>
      <c r="Q384" s="57">
        <v>16</v>
      </c>
      <c r="R384" s="57">
        <v>31</v>
      </c>
      <c r="S384" s="57">
        <v>26</v>
      </c>
      <c r="T384" s="74">
        <v>351.82</v>
      </c>
      <c r="U384" s="114">
        <v>8.3900000000000002E-2</v>
      </c>
    </row>
    <row r="385" spans="1:21" x14ac:dyDescent="0.35">
      <c r="A385" s="73" t="s">
        <v>699</v>
      </c>
      <c r="B385" s="57">
        <v>75</v>
      </c>
      <c r="C385" s="57">
        <v>96</v>
      </c>
      <c r="D385" s="74"/>
      <c r="E385" s="74">
        <v>46.95</v>
      </c>
      <c r="F385" s="74">
        <v>21.79</v>
      </c>
      <c r="G385" s="74">
        <v>59.51</v>
      </c>
      <c r="H385" s="74">
        <v>65.38</v>
      </c>
      <c r="I385" s="74">
        <v>23.36</v>
      </c>
      <c r="J385" s="74">
        <v>86.54</v>
      </c>
      <c r="K385" s="74">
        <v>60.33</v>
      </c>
      <c r="L385" s="74">
        <v>34.090000000000003</v>
      </c>
      <c r="M385" s="74">
        <v>25.77</v>
      </c>
      <c r="N385" s="74">
        <v>70.88</v>
      </c>
      <c r="O385" s="57">
        <v>54</v>
      </c>
      <c r="P385" s="57">
        <v>13</v>
      </c>
      <c r="Q385" s="57">
        <v>16</v>
      </c>
      <c r="R385" s="57">
        <v>30</v>
      </c>
      <c r="S385" s="57">
        <v>24</v>
      </c>
      <c r="T385" s="74">
        <v>308.89999999999998</v>
      </c>
      <c r="U385" s="114">
        <v>8.0600000000000005E-2</v>
      </c>
    </row>
    <row r="386" spans="1:21" x14ac:dyDescent="0.35">
      <c r="A386" s="73" t="s">
        <v>701</v>
      </c>
      <c r="B386" s="57">
        <v>69</v>
      </c>
      <c r="C386" s="57">
        <v>91</v>
      </c>
      <c r="D386" s="74"/>
      <c r="E386" s="74">
        <v>46.2</v>
      </c>
      <c r="F386" s="74">
        <v>22.18</v>
      </c>
      <c r="G386" s="74">
        <v>57.97</v>
      </c>
      <c r="H386" s="74">
        <v>65.05</v>
      </c>
      <c r="I386" s="74">
        <v>23.21</v>
      </c>
      <c r="J386" s="74">
        <v>82.58</v>
      </c>
      <c r="K386" s="74">
        <v>60.18</v>
      </c>
      <c r="L386" s="74">
        <v>33.56</v>
      </c>
      <c r="M386" s="74">
        <v>24.73</v>
      </c>
      <c r="N386" s="74">
        <v>69.97</v>
      </c>
      <c r="O386" s="57">
        <v>50</v>
      </c>
      <c r="P386" s="57">
        <v>12</v>
      </c>
      <c r="Q386" s="57">
        <v>15</v>
      </c>
      <c r="R386" s="57">
        <v>30</v>
      </c>
      <c r="S386" s="57">
        <v>21</v>
      </c>
      <c r="T386" s="74">
        <v>291.83</v>
      </c>
      <c r="U386" s="114">
        <v>7.4399999999999994E-2</v>
      </c>
    </row>
    <row r="387" spans="1:21" x14ac:dyDescent="0.35">
      <c r="A387" s="73" t="s">
        <v>702</v>
      </c>
      <c r="B387" s="57">
        <v>71</v>
      </c>
      <c r="C387" s="57">
        <v>91</v>
      </c>
      <c r="D387" s="74"/>
      <c r="E387" s="74">
        <v>45.7</v>
      </c>
      <c r="F387" s="74">
        <v>21.95</v>
      </c>
      <c r="G387" s="74">
        <v>57.89</v>
      </c>
      <c r="H387" s="74">
        <v>65.5</v>
      </c>
      <c r="I387" s="74">
        <v>23.24</v>
      </c>
      <c r="J387" s="74">
        <v>78.760000000000005</v>
      </c>
      <c r="K387" s="74">
        <v>59.95</v>
      </c>
      <c r="L387" s="74">
        <v>33.47</v>
      </c>
      <c r="M387" s="74">
        <v>23.85</v>
      </c>
      <c r="N387" s="74">
        <v>69.28</v>
      </c>
      <c r="O387" s="57">
        <v>54</v>
      </c>
      <c r="P387" s="57">
        <v>14</v>
      </c>
      <c r="Q387" s="57">
        <v>16</v>
      </c>
      <c r="R387" s="57">
        <v>32</v>
      </c>
      <c r="S387" s="57">
        <v>25</v>
      </c>
      <c r="T387" s="74">
        <v>260.76</v>
      </c>
      <c r="U387" s="114">
        <v>7.5399999999999995E-2</v>
      </c>
    </row>
    <row r="388" spans="1:21" x14ac:dyDescent="0.35">
      <c r="A388" s="73" t="s">
        <v>1359</v>
      </c>
      <c r="B388" s="57">
        <v>62</v>
      </c>
      <c r="C388" s="57">
        <v>93</v>
      </c>
      <c r="D388" s="74"/>
      <c r="E388" s="74">
        <v>45.52</v>
      </c>
      <c r="F388" s="74">
        <v>21.79</v>
      </c>
      <c r="G388" s="74">
        <v>58.16</v>
      </c>
      <c r="H388" s="74">
        <v>65.569999999999993</v>
      </c>
      <c r="I388" s="74">
        <v>23.26</v>
      </c>
      <c r="J388" s="74">
        <v>77.930000000000007</v>
      </c>
      <c r="K388" s="74">
        <v>59.92</v>
      </c>
      <c r="L388" s="74">
        <v>33.049999999999997</v>
      </c>
      <c r="M388" s="74">
        <v>23.6</v>
      </c>
      <c r="N388" s="74">
        <v>69.12</v>
      </c>
      <c r="O388" s="57">
        <v>47</v>
      </c>
      <c r="P388" s="57">
        <v>14</v>
      </c>
      <c r="Q388" s="57">
        <v>12</v>
      </c>
      <c r="R388" s="57">
        <v>31</v>
      </c>
      <c r="S388" s="57">
        <v>22</v>
      </c>
      <c r="T388" s="74">
        <v>365.47</v>
      </c>
      <c r="U388" s="114"/>
    </row>
    <row r="389" spans="1:21" x14ac:dyDescent="0.35">
      <c r="A389" s="73" t="s">
        <v>1360</v>
      </c>
      <c r="B389" s="57">
        <v>63</v>
      </c>
      <c r="C389" s="57">
        <v>96</v>
      </c>
      <c r="D389" s="74"/>
      <c r="E389" s="74">
        <v>44.96</v>
      </c>
      <c r="F389" s="74">
        <v>21.5</v>
      </c>
      <c r="G389" s="74">
        <v>57.51</v>
      </c>
      <c r="H389" s="74">
        <v>65.52</v>
      </c>
      <c r="I389" s="74">
        <v>23.32</v>
      </c>
      <c r="J389" s="74">
        <v>76.09</v>
      </c>
      <c r="K389" s="74">
        <v>59.02</v>
      </c>
      <c r="L389" s="74">
        <v>32.72</v>
      </c>
      <c r="M389" s="74">
        <v>22.56</v>
      </c>
      <c r="N389" s="74">
        <v>68.81</v>
      </c>
      <c r="O389" s="57">
        <v>48</v>
      </c>
      <c r="P389" s="57">
        <v>15</v>
      </c>
      <c r="Q389" s="57">
        <v>14</v>
      </c>
      <c r="R389" s="57">
        <v>34</v>
      </c>
      <c r="S389" s="57">
        <v>27</v>
      </c>
      <c r="T389" s="74">
        <v>316.43</v>
      </c>
      <c r="U389" s="114"/>
    </row>
    <row r="390" spans="1:21" x14ac:dyDescent="0.35">
      <c r="A390" s="73" t="s">
        <v>703</v>
      </c>
      <c r="B390" s="57">
        <v>79</v>
      </c>
      <c r="C390" s="57">
        <v>98</v>
      </c>
      <c r="D390" s="74"/>
      <c r="E390" s="74">
        <v>44.15</v>
      </c>
      <c r="F390" s="74">
        <v>21.66</v>
      </c>
      <c r="G390" s="74">
        <v>56.88</v>
      </c>
      <c r="H390" s="74">
        <v>65.42</v>
      </c>
      <c r="I390" s="74">
        <v>23.26</v>
      </c>
      <c r="J390" s="74">
        <v>70.08</v>
      </c>
      <c r="K390" s="74">
        <v>58.67</v>
      </c>
      <c r="L390" s="74">
        <v>32.54</v>
      </c>
      <c r="M390" s="74">
        <v>22.73</v>
      </c>
      <c r="N390" s="74">
        <v>67.25</v>
      </c>
      <c r="O390" s="57">
        <v>57</v>
      </c>
      <c r="P390" s="57">
        <v>15</v>
      </c>
      <c r="Q390" s="57">
        <v>17</v>
      </c>
      <c r="R390" s="57">
        <v>32</v>
      </c>
      <c r="S390" s="57">
        <v>27</v>
      </c>
      <c r="T390" s="74">
        <v>171.44</v>
      </c>
      <c r="U390" s="114">
        <v>6.8500000000000005E-2</v>
      </c>
    </row>
    <row r="391" spans="1:21" x14ac:dyDescent="0.35">
      <c r="A391" s="73" t="s">
        <v>704</v>
      </c>
      <c r="B391" s="57">
        <v>76</v>
      </c>
      <c r="C391" s="57">
        <v>96</v>
      </c>
      <c r="D391" s="74"/>
      <c r="E391" s="74">
        <v>43.83</v>
      </c>
      <c r="F391" s="74">
        <v>21.55</v>
      </c>
      <c r="G391" s="74">
        <v>56.25</v>
      </c>
      <c r="H391" s="74">
        <v>65.430000000000007</v>
      </c>
      <c r="I391" s="74">
        <v>23.07</v>
      </c>
      <c r="J391" s="74">
        <v>67.81</v>
      </c>
      <c r="K391" s="74">
        <v>58.61</v>
      </c>
      <c r="L391" s="74">
        <v>32.47</v>
      </c>
      <c r="M391" s="74">
        <v>22.92</v>
      </c>
      <c r="N391" s="74">
        <v>66.83</v>
      </c>
      <c r="O391" s="57">
        <v>55</v>
      </c>
      <c r="P391" s="57">
        <v>15</v>
      </c>
      <c r="Q391" s="57">
        <v>16</v>
      </c>
      <c r="R391" s="57">
        <v>32</v>
      </c>
      <c r="S391" s="57">
        <v>26</v>
      </c>
      <c r="T391" s="74">
        <v>256.39</v>
      </c>
      <c r="U391" s="114">
        <v>6.0600000000000001E-2</v>
      </c>
    </row>
    <row r="392" spans="1:21" x14ac:dyDescent="0.35">
      <c r="A392" s="73" t="s">
        <v>744</v>
      </c>
      <c r="B392" s="57">
        <v>74</v>
      </c>
      <c r="C392" s="57">
        <v>95</v>
      </c>
      <c r="D392" s="74"/>
      <c r="E392" s="74">
        <v>43.9</v>
      </c>
      <c r="F392" s="74">
        <v>21.49</v>
      </c>
      <c r="G392" s="74">
        <v>56.5</v>
      </c>
      <c r="H392" s="74">
        <v>65.39</v>
      </c>
      <c r="I392" s="74">
        <v>22.95</v>
      </c>
      <c r="J392" s="74">
        <v>69.010000000000005</v>
      </c>
      <c r="K392" s="74">
        <v>58.67</v>
      </c>
      <c r="L392" s="74">
        <v>32.24</v>
      </c>
      <c r="M392" s="74">
        <v>22.39</v>
      </c>
      <c r="N392" s="74">
        <v>67.22</v>
      </c>
      <c r="O392" s="57">
        <v>53</v>
      </c>
      <c r="P392" s="57">
        <v>14</v>
      </c>
      <c r="Q392" s="57">
        <v>16</v>
      </c>
      <c r="R392" s="57">
        <v>31</v>
      </c>
      <c r="S392" s="57">
        <v>23</v>
      </c>
      <c r="T392" s="74">
        <v>346.06</v>
      </c>
      <c r="U392" s="114">
        <v>5.67E-2</v>
      </c>
    </row>
    <row r="393" spans="1:21" x14ac:dyDescent="0.35">
      <c r="A393" s="73" t="s">
        <v>753</v>
      </c>
      <c r="B393" s="57">
        <v>74</v>
      </c>
      <c r="C393" s="57">
        <v>93</v>
      </c>
      <c r="D393" s="74"/>
      <c r="E393" s="74">
        <v>43.92</v>
      </c>
      <c r="F393" s="74">
        <v>21.05</v>
      </c>
      <c r="G393" s="74">
        <v>56.53</v>
      </c>
      <c r="H393" s="74">
        <v>65.63</v>
      </c>
      <c r="I393" s="74">
        <v>22.94</v>
      </c>
      <c r="J393" s="74">
        <v>69.28</v>
      </c>
      <c r="K393" s="74">
        <v>58.47</v>
      </c>
      <c r="L393" s="74">
        <v>32.229999999999997</v>
      </c>
      <c r="M393" s="74">
        <v>22.33</v>
      </c>
      <c r="N393" s="74">
        <v>66.989999999999995</v>
      </c>
      <c r="O393" s="57">
        <v>54</v>
      </c>
      <c r="P393" s="57">
        <v>14</v>
      </c>
      <c r="Q393" s="57">
        <v>16</v>
      </c>
      <c r="R393" s="57">
        <v>32</v>
      </c>
      <c r="S393" s="57">
        <v>25</v>
      </c>
      <c r="T393" s="74">
        <v>395.68</v>
      </c>
      <c r="U393" s="114">
        <v>4.9299999999999997E-2</v>
      </c>
    </row>
    <row r="394" spans="1:21" x14ac:dyDescent="0.35">
      <c r="A394" s="73" t="s">
        <v>754</v>
      </c>
      <c r="B394" s="57">
        <v>75</v>
      </c>
      <c r="C394" s="57">
        <v>94</v>
      </c>
      <c r="D394" s="74"/>
      <c r="E394" s="74">
        <v>43.96</v>
      </c>
      <c r="F394" s="74">
        <v>20.94</v>
      </c>
      <c r="G394" s="74">
        <v>56.44</v>
      </c>
      <c r="H394" s="74">
        <v>65.790000000000006</v>
      </c>
      <c r="I394" s="74">
        <v>23.06</v>
      </c>
      <c r="J394" s="74">
        <v>70.86</v>
      </c>
      <c r="K394" s="74">
        <v>57.53</v>
      </c>
      <c r="L394" s="74">
        <v>32.19</v>
      </c>
      <c r="M394" s="74">
        <v>21.75</v>
      </c>
      <c r="N394" s="74">
        <v>67.010000000000005</v>
      </c>
      <c r="O394" s="57">
        <v>57</v>
      </c>
      <c r="P394" s="57">
        <v>14</v>
      </c>
      <c r="Q394" s="57">
        <v>16</v>
      </c>
      <c r="R394" s="57">
        <v>33</v>
      </c>
      <c r="S394" s="57">
        <v>27</v>
      </c>
      <c r="T394" s="74">
        <v>361.18</v>
      </c>
      <c r="U394" s="114">
        <v>4.8399999999999999E-2</v>
      </c>
    </row>
    <row r="395" spans="1:21" x14ac:dyDescent="0.35">
      <c r="A395" s="73" t="s">
        <v>1361</v>
      </c>
      <c r="B395" s="57">
        <v>70</v>
      </c>
      <c r="C395" s="57">
        <v>96</v>
      </c>
      <c r="D395" s="74"/>
      <c r="E395" s="74">
        <v>43.97</v>
      </c>
      <c r="F395" s="74">
        <v>21.38</v>
      </c>
      <c r="G395" s="74">
        <v>56.18</v>
      </c>
      <c r="H395" s="74">
        <v>66.13</v>
      </c>
      <c r="I395" s="74">
        <v>23.19</v>
      </c>
      <c r="J395" s="74">
        <v>71.180000000000007</v>
      </c>
      <c r="K395" s="74">
        <v>57.58</v>
      </c>
      <c r="L395" s="74">
        <v>32.1</v>
      </c>
      <c r="M395" s="74">
        <v>20.7</v>
      </c>
      <c r="N395" s="74">
        <v>66.39</v>
      </c>
      <c r="O395" s="57">
        <v>52</v>
      </c>
      <c r="P395" s="57">
        <v>14</v>
      </c>
      <c r="Q395" s="57">
        <v>13</v>
      </c>
      <c r="R395" s="57">
        <v>35</v>
      </c>
      <c r="S395" s="57">
        <v>24</v>
      </c>
      <c r="T395" s="74">
        <v>215.39</v>
      </c>
      <c r="U395" s="114"/>
    </row>
    <row r="396" spans="1:21" x14ac:dyDescent="0.35">
      <c r="A396" s="73" t="s">
        <v>1362</v>
      </c>
      <c r="B396" s="57">
        <v>59</v>
      </c>
      <c r="C396" s="57">
        <v>95</v>
      </c>
      <c r="D396" s="74"/>
      <c r="E396" s="74">
        <v>44.06</v>
      </c>
      <c r="F396" s="74">
        <v>21.78</v>
      </c>
      <c r="G396" s="74">
        <v>56.04</v>
      </c>
      <c r="H396" s="74">
        <v>65.739999999999995</v>
      </c>
      <c r="I396" s="74">
        <v>23.13</v>
      </c>
      <c r="J396" s="74">
        <v>72.58</v>
      </c>
      <c r="K396" s="74">
        <v>57.71</v>
      </c>
      <c r="L396" s="74">
        <v>31.82</v>
      </c>
      <c r="M396" s="74">
        <v>20.51</v>
      </c>
      <c r="N396" s="74">
        <v>66.36</v>
      </c>
      <c r="O396" s="57">
        <v>41</v>
      </c>
      <c r="P396" s="57">
        <v>14</v>
      </c>
      <c r="Q396" s="57">
        <v>13</v>
      </c>
      <c r="R396" s="57">
        <v>31</v>
      </c>
      <c r="S396" s="57">
        <v>25</v>
      </c>
      <c r="T396" s="74">
        <v>546.13</v>
      </c>
      <c r="U396" s="114"/>
    </row>
    <row r="397" spans="1:21" x14ac:dyDescent="0.35">
      <c r="A397" s="73" t="s">
        <v>755</v>
      </c>
      <c r="B397" s="57">
        <v>77</v>
      </c>
      <c r="C397" s="57">
        <v>94</v>
      </c>
      <c r="D397" s="74"/>
      <c r="E397" s="74">
        <v>44.88</v>
      </c>
      <c r="F397" s="74">
        <v>21.78</v>
      </c>
      <c r="G397" s="74">
        <v>56.11</v>
      </c>
      <c r="H397" s="74">
        <v>65.77</v>
      </c>
      <c r="I397" s="74">
        <v>23.19</v>
      </c>
      <c r="J397" s="74">
        <v>80.430000000000007</v>
      </c>
      <c r="K397" s="74">
        <v>57.81</v>
      </c>
      <c r="L397" s="74">
        <v>31.69</v>
      </c>
      <c r="M397" s="74">
        <v>19.62</v>
      </c>
      <c r="N397" s="74">
        <v>66.650000000000006</v>
      </c>
      <c r="O397" s="57">
        <v>54</v>
      </c>
      <c r="P397" s="57">
        <v>14</v>
      </c>
      <c r="Q397" s="57">
        <v>17</v>
      </c>
      <c r="R397" s="57">
        <v>34</v>
      </c>
      <c r="S397" s="57">
        <v>26</v>
      </c>
      <c r="T397" s="74">
        <v>415.49</v>
      </c>
      <c r="U397" s="114">
        <v>4.65E-2</v>
      </c>
    </row>
    <row r="398" spans="1:21" x14ac:dyDescent="0.35">
      <c r="A398" s="73" t="s">
        <v>756</v>
      </c>
      <c r="B398" s="57">
        <v>77</v>
      </c>
      <c r="C398" s="57">
        <v>96</v>
      </c>
      <c r="D398" s="74"/>
      <c r="E398" s="74">
        <v>45.21</v>
      </c>
      <c r="F398" s="74">
        <v>22</v>
      </c>
      <c r="G398" s="74">
        <v>56.5</v>
      </c>
      <c r="H398" s="74">
        <v>65.819999999999993</v>
      </c>
      <c r="I398" s="74">
        <v>23.37</v>
      </c>
      <c r="J398" s="74">
        <v>82.24</v>
      </c>
      <c r="K398" s="74">
        <v>58.09</v>
      </c>
      <c r="L398" s="74">
        <v>31.93</v>
      </c>
      <c r="M398" s="74">
        <v>18.940000000000001</v>
      </c>
      <c r="N398" s="74">
        <v>66.86</v>
      </c>
      <c r="O398" s="57">
        <v>55</v>
      </c>
      <c r="P398" s="57">
        <v>14</v>
      </c>
      <c r="Q398" s="57">
        <v>16</v>
      </c>
      <c r="R398" s="57">
        <v>32</v>
      </c>
      <c r="S398" s="57">
        <v>26</v>
      </c>
      <c r="T398" s="74">
        <v>448.25</v>
      </c>
      <c r="U398" s="114">
        <v>3.9899999999999998E-2</v>
      </c>
    </row>
    <row r="399" spans="1:21" x14ac:dyDescent="0.35">
      <c r="A399" s="73" t="s">
        <v>758</v>
      </c>
      <c r="B399" s="57">
        <v>78</v>
      </c>
      <c r="C399" s="57">
        <v>97</v>
      </c>
      <c r="D399" s="74"/>
      <c r="E399" s="74">
        <v>45.88</v>
      </c>
      <c r="F399" s="74">
        <v>22.18</v>
      </c>
      <c r="G399" s="74">
        <v>56.42</v>
      </c>
      <c r="H399" s="74">
        <v>66.11</v>
      </c>
      <c r="I399" s="74">
        <v>23.46</v>
      </c>
      <c r="J399" s="74">
        <v>86.99</v>
      </c>
      <c r="K399" s="74">
        <v>58.1</v>
      </c>
      <c r="L399" s="74">
        <v>31.96</v>
      </c>
      <c r="M399" s="74">
        <v>18.62</v>
      </c>
      <c r="N399" s="74">
        <v>67.430000000000007</v>
      </c>
      <c r="O399" s="57">
        <v>57</v>
      </c>
      <c r="P399" s="57">
        <v>16</v>
      </c>
      <c r="Q399" s="57">
        <v>16</v>
      </c>
      <c r="R399" s="57">
        <v>32</v>
      </c>
      <c r="S399" s="57">
        <v>26</v>
      </c>
      <c r="T399" s="74">
        <v>418.49</v>
      </c>
      <c r="U399" s="114">
        <v>4.41E-2</v>
      </c>
    </row>
    <row r="400" spans="1:21" x14ac:dyDescent="0.35">
      <c r="A400" s="73" t="s">
        <v>760</v>
      </c>
      <c r="B400" s="57">
        <v>76</v>
      </c>
      <c r="C400" s="57">
        <v>95</v>
      </c>
      <c r="D400" s="74"/>
      <c r="E400" s="74">
        <v>47</v>
      </c>
      <c r="F400" s="74">
        <v>22.87</v>
      </c>
      <c r="G400" s="74">
        <v>57.34</v>
      </c>
      <c r="H400" s="74">
        <v>66.430000000000007</v>
      </c>
      <c r="I400" s="74">
        <v>23.67</v>
      </c>
      <c r="J400" s="74">
        <v>95.01</v>
      </c>
      <c r="K400" s="74">
        <v>58.25</v>
      </c>
      <c r="L400" s="74">
        <v>31.95</v>
      </c>
      <c r="M400" s="74">
        <v>18.5</v>
      </c>
      <c r="N400" s="74">
        <v>68.33</v>
      </c>
      <c r="O400" s="57">
        <v>56</v>
      </c>
      <c r="P400" s="57">
        <v>15</v>
      </c>
      <c r="Q400" s="57">
        <v>17</v>
      </c>
      <c r="R400" s="57">
        <v>27</v>
      </c>
      <c r="S400" s="57">
        <v>26</v>
      </c>
      <c r="T400" s="74">
        <v>235.81</v>
      </c>
      <c r="U400" s="114">
        <v>3.8600000000000002E-2</v>
      </c>
    </row>
    <row r="401" spans="1:21" x14ac:dyDescent="0.35">
      <c r="A401" s="73" t="s">
        <v>761</v>
      </c>
      <c r="B401" s="57">
        <v>77</v>
      </c>
      <c r="C401" s="57">
        <v>94</v>
      </c>
      <c r="D401" s="74"/>
      <c r="E401" s="74">
        <v>48.14</v>
      </c>
      <c r="F401" s="74">
        <v>23.29</v>
      </c>
      <c r="G401" s="74">
        <v>58.48</v>
      </c>
      <c r="H401" s="74">
        <v>67.13</v>
      </c>
      <c r="I401" s="74">
        <v>23.77</v>
      </c>
      <c r="J401" s="74">
        <v>101.22</v>
      </c>
      <c r="K401" s="74">
        <v>59.09</v>
      </c>
      <c r="L401" s="74">
        <v>32.32</v>
      </c>
      <c r="M401" s="74">
        <v>18.690000000000001</v>
      </c>
      <c r="N401" s="74">
        <v>69.349999999999994</v>
      </c>
      <c r="O401" s="57">
        <v>59</v>
      </c>
      <c r="P401" s="57">
        <v>15</v>
      </c>
      <c r="Q401" s="57">
        <v>17</v>
      </c>
      <c r="R401" s="57">
        <v>33</v>
      </c>
      <c r="S401" s="57">
        <v>27</v>
      </c>
      <c r="T401" s="74">
        <v>321.31</v>
      </c>
      <c r="U401" s="114">
        <v>4.24E-2</v>
      </c>
    </row>
    <row r="402" spans="1:21" x14ac:dyDescent="0.35">
      <c r="A402" s="73" t="s">
        <v>1363</v>
      </c>
      <c r="B402" s="57">
        <v>71</v>
      </c>
      <c r="C402" s="57">
        <v>96</v>
      </c>
      <c r="D402" s="74"/>
      <c r="E402" s="74">
        <v>48.87</v>
      </c>
      <c r="F402" s="74">
        <v>23.51</v>
      </c>
      <c r="G402" s="74">
        <v>59.2</v>
      </c>
      <c r="H402" s="74">
        <v>67.599999999999994</v>
      </c>
      <c r="I402" s="74">
        <v>23.87</v>
      </c>
      <c r="J402" s="74">
        <v>103.64</v>
      </c>
      <c r="K402" s="74">
        <v>59.74</v>
      </c>
      <c r="L402" s="74">
        <v>32.61</v>
      </c>
      <c r="M402" s="74">
        <v>19.579999999999998</v>
      </c>
      <c r="N402" s="74">
        <v>71.010000000000005</v>
      </c>
      <c r="O402" s="57">
        <v>53</v>
      </c>
      <c r="P402" s="57">
        <v>15</v>
      </c>
      <c r="Q402" s="57">
        <v>14</v>
      </c>
      <c r="R402" s="57">
        <v>33</v>
      </c>
      <c r="S402" s="57">
        <v>24</v>
      </c>
      <c r="T402" s="74">
        <v>192.38</v>
      </c>
      <c r="U402" s="114"/>
    </row>
    <row r="403" spans="1:21" x14ac:dyDescent="0.35">
      <c r="A403" s="73" t="s">
        <v>1364</v>
      </c>
      <c r="B403" s="57">
        <v>68</v>
      </c>
      <c r="C403" s="57">
        <v>99</v>
      </c>
      <c r="D403" s="74"/>
      <c r="E403" s="74">
        <v>49.93</v>
      </c>
      <c r="F403" s="74">
        <v>23.69</v>
      </c>
      <c r="G403" s="74">
        <v>59.78</v>
      </c>
      <c r="H403" s="74">
        <v>68.55</v>
      </c>
      <c r="I403" s="74">
        <v>24.08</v>
      </c>
      <c r="J403" s="74">
        <v>108.02</v>
      </c>
      <c r="K403" s="74">
        <v>60.95</v>
      </c>
      <c r="L403" s="74">
        <v>33.119999999999997</v>
      </c>
      <c r="M403" s="74">
        <v>19.690000000000001</v>
      </c>
      <c r="N403" s="74">
        <v>73.069999999999993</v>
      </c>
      <c r="O403" s="57">
        <v>52</v>
      </c>
      <c r="P403" s="57">
        <v>15</v>
      </c>
      <c r="Q403" s="57">
        <v>16</v>
      </c>
      <c r="R403" s="57">
        <v>36</v>
      </c>
      <c r="S403" s="57">
        <v>27</v>
      </c>
      <c r="T403" s="74">
        <v>408.1</v>
      </c>
      <c r="U403" s="114"/>
    </row>
    <row r="404" spans="1:21" x14ac:dyDescent="0.35">
      <c r="A404" s="73" t="s">
        <v>762</v>
      </c>
      <c r="B404" s="57">
        <v>81</v>
      </c>
      <c r="C404" s="57">
        <v>98</v>
      </c>
      <c r="D404" s="74"/>
      <c r="E404" s="74">
        <v>50.33</v>
      </c>
      <c r="F404" s="74">
        <v>23.97</v>
      </c>
      <c r="G404" s="74">
        <v>60.55</v>
      </c>
      <c r="H404" s="74">
        <v>69</v>
      </c>
      <c r="I404" s="74">
        <v>24.03</v>
      </c>
      <c r="J404" s="74">
        <v>107.49</v>
      </c>
      <c r="K404" s="74">
        <v>61.5</v>
      </c>
      <c r="L404" s="74">
        <v>33.4</v>
      </c>
      <c r="M404" s="74">
        <v>20.02</v>
      </c>
      <c r="N404" s="74">
        <v>75.34</v>
      </c>
      <c r="O404" s="57">
        <v>59</v>
      </c>
      <c r="P404" s="57">
        <v>15</v>
      </c>
      <c r="Q404" s="57">
        <v>18</v>
      </c>
      <c r="R404" s="57">
        <v>34</v>
      </c>
      <c r="S404" s="57">
        <v>28</v>
      </c>
      <c r="T404" s="74">
        <v>267.68</v>
      </c>
      <c r="U404" s="114">
        <v>4.0599999999999997E-2</v>
      </c>
    </row>
    <row r="405" spans="1:21" x14ac:dyDescent="0.35">
      <c r="A405" s="73" t="s">
        <v>763</v>
      </c>
      <c r="B405" s="57">
        <v>75</v>
      </c>
      <c r="C405" s="57">
        <v>95</v>
      </c>
      <c r="D405" s="74"/>
      <c r="E405" s="74">
        <v>50.78</v>
      </c>
      <c r="F405" s="74">
        <v>23.82</v>
      </c>
      <c r="G405" s="74">
        <v>61.33</v>
      </c>
      <c r="H405" s="74">
        <v>69.28</v>
      </c>
      <c r="I405" s="74">
        <v>24.03</v>
      </c>
      <c r="J405" s="74">
        <v>109.51</v>
      </c>
      <c r="K405" s="74">
        <v>61.88</v>
      </c>
      <c r="L405" s="74">
        <v>33.630000000000003</v>
      </c>
      <c r="M405" s="74">
        <v>20.58</v>
      </c>
      <c r="N405" s="74">
        <v>75.959999999999994</v>
      </c>
      <c r="O405" s="57">
        <v>54</v>
      </c>
      <c r="P405" s="57">
        <v>15</v>
      </c>
      <c r="Q405" s="57">
        <v>17</v>
      </c>
      <c r="R405" s="57">
        <v>34</v>
      </c>
      <c r="S405" s="57">
        <v>24</v>
      </c>
      <c r="T405" s="74">
        <v>330.84</v>
      </c>
      <c r="U405" s="114">
        <v>4.0399999999999998E-2</v>
      </c>
    </row>
    <row r="406" spans="1:21" x14ac:dyDescent="0.35">
      <c r="A406" s="73" t="s">
        <v>764</v>
      </c>
      <c r="B406" s="57">
        <v>78</v>
      </c>
      <c r="C406" s="57">
        <v>98</v>
      </c>
      <c r="D406" s="74"/>
      <c r="E406" s="74">
        <v>50.5</v>
      </c>
      <c r="F406" s="74">
        <v>23.85</v>
      </c>
      <c r="G406" s="74">
        <v>61.86</v>
      </c>
      <c r="H406" s="74">
        <v>69.489999999999995</v>
      </c>
      <c r="I406" s="74">
        <v>24.06</v>
      </c>
      <c r="J406" s="74">
        <v>105.47</v>
      </c>
      <c r="K406" s="74">
        <v>62.22</v>
      </c>
      <c r="L406" s="74">
        <v>33.909999999999997</v>
      </c>
      <c r="M406" s="74">
        <v>21.05</v>
      </c>
      <c r="N406" s="74">
        <v>76.099999999999994</v>
      </c>
      <c r="O406" s="57">
        <v>57</v>
      </c>
      <c r="P406" s="57">
        <v>15</v>
      </c>
      <c r="Q406" s="57">
        <v>17</v>
      </c>
      <c r="R406" s="57">
        <v>33</v>
      </c>
      <c r="S406" s="57">
        <v>26</v>
      </c>
      <c r="T406" s="74">
        <v>281.61</v>
      </c>
      <c r="U406" s="114">
        <v>3.95E-2</v>
      </c>
    </row>
    <row r="407" spans="1:21" x14ac:dyDescent="0.35">
      <c r="A407" s="73" t="s">
        <v>765</v>
      </c>
      <c r="B407" s="57">
        <v>77</v>
      </c>
      <c r="C407" s="57">
        <v>96</v>
      </c>
      <c r="D407" s="74"/>
      <c r="E407" s="74">
        <v>49.76</v>
      </c>
      <c r="F407" s="74">
        <v>23.13</v>
      </c>
      <c r="G407" s="74">
        <v>61.76</v>
      </c>
      <c r="H407" s="74">
        <v>69.459999999999994</v>
      </c>
      <c r="I407" s="74">
        <v>24</v>
      </c>
      <c r="J407" s="74">
        <v>99.73</v>
      </c>
      <c r="K407" s="74">
        <v>62.22</v>
      </c>
      <c r="L407" s="74">
        <v>34.06</v>
      </c>
      <c r="M407" s="74">
        <v>20.7</v>
      </c>
      <c r="N407" s="74">
        <v>76.34</v>
      </c>
      <c r="O407" s="57">
        <v>58</v>
      </c>
      <c r="P407" s="57">
        <v>15</v>
      </c>
      <c r="Q407" s="57">
        <v>17</v>
      </c>
      <c r="R407" s="57">
        <v>33</v>
      </c>
      <c r="S407" s="57">
        <v>27</v>
      </c>
      <c r="T407" s="74">
        <v>241.23</v>
      </c>
      <c r="U407" s="114">
        <v>2.9600000000000001E-2</v>
      </c>
    </row>
    <row r="408" spans="1:21" x14ac:dyDescent="0.35">
      <c r="A408" s="73" t="s">
        <v>771</v>
      </c>
      <c r="B408" s="57">
        <v>78</v>
      </c>
      <c r="C408" s="57">
        <v>97</v>
      </c>
      <c r="D408" s="74"/>
      <c r="E408" s="74">
        <v>48.67</v>
      </c>
      <c r="F408" s="74">
        <v>22.62</v>
      </c>
      <c r="G408" s="74">
        <v>60.87</v>
      </c>
      <c r="H408" s="74">
        <v>69.44</v>
      </c>
      <c r="I408" s="74">
        <v>24.03</v>
      </c>
      <c r="J408" s="74">
        <v>91.53</v>
      </c>
      <c r="K408" s="74">
        <v>61.94</v>
      </c>
      <c r="L408" s="74">
        <v>34</v>
      </c>
      <c r="M408" s="74">
        <v>20.56</v>
      </c>
      <c r="N408" s="74">
        <v>75.47</v>
      </c>
      <c r="O408" s="57">
        <v>60</v>
      </c>
      <c r="P408" s="57">
        <v>15</v>
      </c>
      <c r="Q408" s="57">
        <v>18</v>
      </c>
      <c r="R408" s="57">
        <v>36</v>
      </c>
      <c r="S408" s="57">
        <v>28</v>
      </c>
      <c r="T408" s="74">
        <v>215.25</v>
      </c>
      <c r="U408" s="114">
        <v>2.2599999999999999E-2</v>
      </c>
    </row>
    <row r="409" spans="1:21" x14ac:dyDescent="0.35">
      <c r="A409" s="73" t="s">
        <v>1365</v>
      </c>
      <c r="B409" s="57">
        <v>74</v>
      </c>
      <c r="C409" s="57">
        <v>99</v>
      </c>
      <c r="D409" s="74"/>
      <c r="E409" s="74">
        <v>48.26</v>
      </c>
      <c r="F409" s="74">
        <v>22.17</v>
      </c>
      <c r="G409" s="74">
        <v>60.07</v>
      </c>
      <c r="H409" s="74">
        <v>69.61</v>
      </c>
      <c r="I409" s="74">
        <v>24.17</v>
      </c>
      <c r="J409" s="74">
        <v>89.42</v>
      </c>
      <c r="K409" s="74">
        <v>61.4</v>
      </c>
      <c r="L409" s="74">
        <v>34.020000000000003</v>
      </c>
      <c r="M409" s="74">
        <v>19.809999999999999</v>
      </c>
      <c r="N409" s="74">
        <v>74.89</v>
      </c>
      <c r="O409" s="57">
        <v>56</v>
      </c>
      <c r="P409" s="57">
        <v>15</v>
      </c>
      <c r="Q409" s="57">
        <v>16</v>
      </c>
      <c r="R409" s="57">
        <v>35</v>
      </c>
      <c r="S409" s="57">
        <v>25</v>
      </c>
      <c r="T409" s="74">
        <v>236.81</v>
      </c>
      <c r="U409" s="114"/>
    </row>
    <row r="410" spans="1:21" x14ac:dyDescent="0.35">
      <c r="A410" s="73" t="s">
        <v>1366</v>
      </c>
      <c r="B410" s="57">
        <v>65</v>
      </c>
      <c r="C410" s="57">
        <v>98</v>
      </c>
      <c r="D410" s="74"/>
      <c r="E410" s="74">
        <v>47.59</v>
      </c>
      <c r="F410" s="74">
        <v>21.98</v>
      </c>
      <c r="G410" s="74">
        <v>59.71</v>
      </c>
      <c r="H410" s="74">
        <v>69.42</v>
      </c>
      <c r="I410" s="74">
        <v>24.14</v>
      </c>
      <c r="J410" s="74">
        <v>84.85</v>
      </c>
      <c r="K410" s="74">
        <v>61.25</v>
      </c>
      <c r="L410" s="74">
        <v>33.81</v>
      </c>
      <c r="M410" s="74">
        <v>19.440000000000001</v>
      </c>
      <c r="N410" s="74">
        <v>74.150000000000006</v>
      </c>
      <c r="O410" s="57">
        <v>48</v>
      </c>
      <c r="P410" s="57">
        <v>15</v>
      </c>
      <c r="Q410" s="57">
        <v>19</v>
      </c>
      <c r="R410" s="57">
        <v>40</v>
      </c>
      <c r="S410" s="57">
        <v>26</v>
      </c>
      <c r="T410" s="74">
        <v>355.34</v>
      </c>
      <c r="U410" s="114"/>
    </row>
    <row r="411" spans="1:21" x14ac:dyDescent="0.35">
      <c r="A411" s="73" t="s">
        <v>773</v>
      </c>
      <c r="B411" s="57">
        <v>77</v>
      </c>
      <c r="C411" s="57">
        <v>95</v>
      </c>
      <c r="D411" s="74"/>
      <c r="E411" s="74">
        <v>46.83</v>
      </c>
      <c r="F411" s="74">
        <v>22.25</v>
      </c>
      <c r="G411" s="74">
        <v>59.1</v>
      </c>
      <c r="H411" s="74">
        <v>69.19</v>
      </c>
      <c r="I411" s="74">
        <v>24.17</v>
      </c>
      <c r="J411" s="74">
        <v>79.959999999999994</v>
      </c>
      <c r="K411" s="74">
        <v>61.2</v>
      </c>
      <c r="L411" s="74">
        <v>33.58</v>
      </c>
      <c r="M411" s="74">
        <v>19.420000000000002</v>
      </c>
      <c r="N411" s="74">
        <v>73.38</v>
      </c>
      <c r="O411" s="57">
        <v>54</v>
      </c>
      <c r="P411" s="57">
        <v>15</v>
      </c>
      <c r="Q411" s="57">
        <v>18</v>
      </c>
      <c r="R411" s="57">
        <v>33</v>
      </c>
      <c r="S411" s="57">
        <v>25</v>
      </c>
      <c r="T411" s="74">
        <v>237.45</v>
      </c>
      <c r="U411" s="114">
        <v>2.1899999999999999E-2</v>
      </c>
    </row>
    <row r="412" spans="1:21" x14ac:dyDescent="0.35">
      <c r="A412" s="73" t="s">
        <v>774</v>
      </c>
      <c r="B412" s="57">
        <v>75</v>
      </c>
      <c r="C412" s="57">
        <v>93</v>
      </c>
      <c r="D412" s="74"/>
      <c r="E412" s="74">
        <v>46.26</v>
      </c>
      <c r="F412" s="74">
        <v>22.87</v>
      </c>
      <c r="G412" s="74">
        <v>58.49</v>
      </c>
      <c r="H412" s="74">
        <v>69.22</v>
      </c>
      <c r="I412" s="74">
        <v>24.17</v>
      </c>
      <c r="J412" s="74">
        <v>76.09</v>
      </c>
      <c r="K412" s="74">
        <v>61.08</v>
      </c>
      <c r="L412" s="74">
        <v>33.14</v>
      </c>
      <c r="M412" s="74">
        <v>18.87</v>
      </c>
      <c r="N412" s="74">
        <v>73.34</v>
      </c>
      <c r="O412" s="57">
        <v>53</v>
      </c>
      <c r="P412" s="57">
        <v>15</v>
      </c>
      <c r="Q412" s="57">
        <v>17</v>
      </c>
      <c r="R412" s="57">
        <v>32</v>
      </c>
      <c r="S412" s="57">
        <v>25</v>
      </c>
      <c r="T412" s="74">
        <v>166.04</v>
      </c>
      <c r="U412" s="114">
        <v>2.06E-2</v>
      </c>
    </row>
    <row r="413" spans="1:21" x14ac:dyDescent="0.35">
      <c r="A413" s="73" t="s">
        <v>775</v>
      </c>
      <c r="B413" s="57">
        <v>77</v>
      </c>
      <c r="C413" s="57">
        <v>95</v>
      </c>
      <c r="D413" s="74"/>
      <c r="E413" s="74">
        <v>46.29</v>
      </c>
      <c r="F413" s="74">
        <v>23.15</v>
      </c>
      <c r="G413" s="74">
        <v>58.65</v>
      </c>
      <c r="H413" s="74">
        <v>69.319999999999993</v>
      </c>
      <c r="I413" s="74">
        <v>24.24</v>
      </c>
      <c r="J413" s="74">
        <v>75.91</v>
      </c>
      <c r="K413" s="74">
        <v>61.61</v>
      </c>
      <c r="L413" s="74">
        <v>33.229999999999997</v>
      </c>
      <c r="M413" s="74">
        <v>18.62</v>
      </c>
      <c r="N413" s="74">
        <v>72.09</v>
      </c>
      <c r="O413" s="57">
        <v>55</v>
      </c>
      <c r="P413" s="57">
        <v>15</v>
      </c>
      <c r="Q413" s="57">
        <v>18</v>
      </c>
      <c r="R413" s="57">
        <v>34</v>
      </c>
      <c r="S413" s="57">
        <v>26</v>
      </c>
      <c r="T413" s="74">
        <v>202.39</v>
      </c>
      <c r="U413" s="114">
        <v>1.8800000000000001E-2</v>
      </c>
    </row>
    <row r="414" spans="1:21" x14ac:dyDescent="0.35">
      <c r="A414" s="73" t="s">
        <v>779</v>
      </c>
      <c r="B414" s="57">
        <v>78</v>
      </c>
      <c r="C414" s="57">
        <v>95</v>
      </c>
      <c r="D414" s="74"/>
      <c r="E414" s="74">
        <v>46.2</v>
      </c>
      <c r="F414" s="74">
        <v>23.24</v>
      </c>
      <c r="G414" s="74">
        <v>58.88</v>
      </c>
      <c r="H414" s="74">
        <v>69.73</v>
      </c>
      <c r="I414" s="74">
        <v>24.32</v>
      </c>
      <c r="J414" s="74">
        <v>73.47</v>
      </c>
      <c r="K414" s="74">
        <v>62.03</v>
      </c>
      <c r="L414" s="74">
        <v>33.58</v>
      </c>
      <c r="M414" s="74">
        <v>18.45</v>
      </c>
      <c r="N414" s="74">
        <v>71.64</v>
      </c>
      <c r="O414" s="57">
        <v>58</v>
      </c>
      <c r="P414" s="57">
        <v>15</v>
      </c>
      <c r="Q414" s="57">
        <v>18</v>
      </c>
      <c r="R414" s="57">
        <v>34</v>
      </c>
      <c r="S414" s="57">
        <v>27</v>
      </c>
      <c r="T414" s="74">
        <v>218.33</v>
      </c>
      <c r="U414" s="114">
        <v>1.8499999999999999E-2</v>
      </c>
    </row>
    <row r="415" spans="1:21" x14ac:dyDescent="0.35">
      <c r="A415" s="73" t="s">
        <v>780</v>
      </c>
      <c r="B415" s="57">
        <v>79</v>
      </c>
      <c r="C415" s="57">
        <v>96</v>
      </c>
      <c r="D415" s="74"/>
      <c r="E415" s="74">
        <v>46.32</v>
      </c>
      <c r="F415" s="74">
        <v>24.54</v>
      </c>
      <c r="G415" s="74">
        <v>58.84</v>
      </c>
      <c r="H415" s="74">
        <v>69.97</v>
      </c>
      <c r="I415" s="74">
        <v>24.37</v>
      </c>
      <c r="J415" s="74">
        <v>72.52</v>
      </c>
      <c r="K415" s="74">
        <v>63</v>
      </c>
      <c r="L415" s="74">
        <v>34.03</v>
      </c>
      <c r="M415" s="74">
        <v>18.11</v>
      </c>
      <c r="N415" s="74">
        <v>72.349999999999994</v>
      </c>
      <c r="O415" s="57">
        <v>61</v>
      </c>
      <c r="P415" s="57">
        <v>15</v>
      </c>
      <c r="Q415" s="57">
        <v>18</v>
      </c>
      <c r="R415" s="57">
        <v>35</v>
      </c>
      <c r="S415" s="57">
        <v>27</v>
      </c>
      <c r="T415" s="74">
        <v>355.8</v>
      </c>
      <c r="U415" s="114">
        <v>1.4800000000000001E-2</v>
      </c>
    </row>
    <row r="416" spans="1:21" x14ac:dyDescent="0.35">
      <c r="A416" s="73" t="s">
        <v>1367</v>
      </c>
      <c r="B416" s="57">
        <v>77</v>
      </c>
      <c r="C416" s="57">
        <v>101</v>
      </c>
      <c r="D416" s="74"/>
      <c r="E416" s="74">
        <v>46.5</v>
      </c>
      <c r="F416" s="74">
        <v>24.66</v>
      </c>
      <c r="G416" s="74">
        <v>59.07</v>
      </c>
      <c r="H416" s="74">
        <v>70.790000000000006</v>
      </c>
      <c r="I416" s="74">
        <v>24.47</v>
      </c>
      <c r="J416" s="74">
        <v>71.7</v>
      </c>
      <c r="K416" s="74">
        <v>63.65</v>
      </c>
      <c r="L416" s="74">
        <v>34.520000000000003</v>
      </c>
      <c r="M416" s="74">
        <v>18.03</v>
      </c>
      <c r="N416" s="74">
        <v>71.569999999999993</v>
      </c>
      <c r="O416" s="57">
        <v>58</v>
      </c>
      <c r="P416" s="57">
        <v>16</v>
      </c>
      <c r="Q416" s="57">
        <v>19</v>
      </c>
      <c r="R416" s="57">
        <v>40</v>
      </c>
      <c r="S416" s="57">
        <v>25</v>
      </c>
      <c r="T416" s="74">
        <v>301.89</v>
      </c>
      <c r="U416" s="114"/>
    </row>
    <row r="417" spans="1:21" x14ac:dyDescent="0.35">
      <c r="A417" s="73" t="s">
        <v>1368</v>
      </c>
      <c r="B417" s="57">
        <v>68</v>
      </c>
      <c r="C417" s="57">
        <v>99</v>
      </c>
      <c r="D417" s="74"/>
      <c r="E417" s="74">
        <v>46.54</v>
      </c>
      <c r="F417" s="74">
        <v>24.78</v>
      </c>
      <c r="G417" s="74">
        <v>59.21</v>
      </c>
      <c r="H417" s="74">
        <v>71.319999999999993</v>
      </c>
      <c r="I417" s="74">
        <v>25.42</v>
      </c>
      <c r="J417" s="74">
        <v>70.290000000000006</v>
      </c>
      <c r="K417" s="74">
        <v>63.36</v>
      </c>
      <c r="L417" s="74">
        <v>34.770000000000003</v>
      </c>
      <c r="M417" s="74">
        <v>18.2</v>
      </c>
      <c r="N417" s="74">
        <v>70.11</v>
      </c>
      <c r="O417" s="57">
        <v>52</v>
      </c>
      <c r="P417" s="57">
        <v>16</v>
      </c>
      <c r="Q417" s="57">
        <v>19</v>
      </c>
      <c r="R417" s="57">
        <v>40</v>
      </c>
      <c r="S417" s="57">
        <v>26</v>
      </c>
      <c r="T417" s="74">
        <v>278.27999999999997</v>
      </c>
      <c r="U417" s="114"/>
    </row>
    <row r="418" spans="1:21" x14ac:dyDescent="0.35">
      <c r="A418" s="73" t="s">
        <v>781</v>
      </c>
      <c r="B418" s="57">
        <v>83</v>
      </c>
      <c r="C418" s="57">
        <v>100</v>
      </c>
      <c r="D418" s="74"/>
      <c r="E418" s="74">
        <v>46.1</v>
      </c>
      <c r="F418" s="74">
        <v>24.47</v>
      </c>
      <c r="G418" s="74">
        <v>58.33</v>
      </c>
      <c r="H418" s="74">
        <v>71.069999999999993</v>
      </c>
      <c r="I418" s="74">
        <v>25.53</v>
      </c>
      <c r="J418" s="74">
        <v>68.58</v>
      </c>
      <c r="K418" s="74">
        <v>62.43</v>
      </c>
      <c r="L418" s="74">
        <v>34.950000000000003</v>
      </c>
      <c r="M418" s="74">
        <v>18.059999999999999</v>
      </c>
      <c r="N418" s="74">
        <v>68.650000000000006</v>
      </c>
      <c r="O418" s="57">
        <v>61</v>
      </c>
      <c r="P418" s="57">
        <v>16</v>
      </c>
      <c r="Q418" s="57">
        <v>19</v>
      </c>
      <c r="R418" s="57">
        <v>38</v>
      </c>
      <c r="S418" s="57">
        <v>28</v>
      </c>
      <c r="T418" s="74">
        <v>219.9</v>
      </c>
      <c r="U418" s="114">
        <v>1.6799999999999999E-2</v>
      </c>
    </row>
    <row r="419" spans="1:21" x14ac:dyDescent="0.35">
      <c r="A419" s="73" t="s">
        <v>787</v>
      </c>
      <c r="B419" s="57">
        <v>82</v>
      </c>
      <c r="C419" s="57">
        <v>99</v>
      </c>
      <c r="D419" s="74"/>
      <c r="E419" s="74">
        <v>45.94</v>
      </c>
      <c r="F419" s="74">
        <v>23.91</v>
      </c>
      <c r="G419" s="74">
        <v>58.39</v>
      </c>
      <c r="H419" s="74">
        <v>70.930000000000007</v>
      </c>
      <c r="I419" s="74">
        <v>25.47</v>
      </c>
      <c r="J419" s="74">
        <v>67.989999999999995</v>
      </c>
      <c r="K419" s="74">
        <v>61.82</v>
      </c>
      <c r="L419" s="74">
        <v>35.130000000000003</v>
      </c>
      <c r="M419" s="74">
        <v>18.22</v>
      </c>
      <c r="N419" s="74">
        <v>68.790000000000006</v>
      </c>
      <c r="O419" s="57">
        <v>60</v>
      </c>
      <c r="P419" s="57">
        <v>16</v>
      </c>
      <c r="Q419" s="57">
        <v>18</v>
      </c>
      <c r="R419" s="57">
        <v>38</v>
      </c>
      <c r="S419" s="57">
        <v>28</v>
      </c>
      <c r="T419" s="74">
        <v>236.06</v>
      </c>
      <c r="U419" s="114">
        <v>1.78E-2</v>
      </c>
    </row>
    <row r="420" spans="1:21" x14ac:dyDescent="0.35">
      <c r="A420" s="73" t="s">
        <v>788</v>
      </c>
      <c r="B420" s="57">
        <v>82</v>
      </c>
      <c r="C420" s="57">
        <v>99</v>
      </c>
      <c r="D420" s="74"/>
      <c r="E420" s="74">
        <v>45.72</v>
      </c>
      <c r="F420" s="74">
        <v>23.28</v>
      </c>
      <c r="G420" s="74">
        <v>57.57</v>
      </c>
      <c r="H420" s="74">
        <v>70.44</v>
      </c>
      <c r="I420" s="74">
        <v>25.41</v>
      </c>
      <c r="J420" s="74">
        <v>68.44</v>
      </c>
      <c r="K420" s="74">
        <v>61.02</v>
      </c>
      <c r="L420" s="74">
        <v>34.85</v>
      </c>
      <c r="M420" s="74">
        <v>18.46</v>
      </c>
      <c r="N420" s="74">
        <v>69.150000000000006</v>
      </c>
      <c r="O420" s="57">
        <v>60</v>
      </c>
      <c r="P420" s="57">
        <v>15</v>
      </c>
      <c r="Q420" s="57">
        <v>19</v>
      </c>
      <c r="R420" s="57">
        <v>39</v>
      </c>
      <c r="S420" s="57">
        <v>26</v>
      </c>
      <c r="T420" s="74">
        <v>186.42</v>
      </c>
      <c r="U420" s="114">
        <v>1.9300000000000001E-2</v>
      </c>
    </row>
    <row r="421" spans="1:21" x14ac:dyDescent="0.35">
      <c r="A421" s="73" t="s">
        <v>790</v>
      </c>
      <c r="B421" s="57">
        <v>80</v>
      </c>
      <c r="C421" s="57">
        <v>99</v>
      </c>
      <c r="D421" s="74"/>
      <c r="E421" s="74">
        <v>45.48</v>
      </c>
      <c r="F421" s="74">
        <v>23.44</v>
      </c>
      <c r="G421" s="74">
        <v>56.48</v>
      </c>
      <c r="H421" s="74">
        <v>69.86</v>
      </c>
      <c r="I421" s="74">
        <v>25.41</v>
      </c>
      <c r="J421" s="74">
        <v>69.290000000000006</v>
      </c>
      <c r="K421" s="74">
        <v>60.18</v>
      </c>
      <c r="L421" s="74">
        <v>34.58</v>
      </c>
      <c r="M421" s="74">
        <v>18.39</v>
      </c>
      <c r="N421" s="74">
        <v>68.930000000000007</v>
      </c>
      <c r="O421" s="57">
        <v>60</v>
      </c>
      <c r="P421" s="57">
        <v>15</v>
      </c>
      <c r="Q421" s="57">
        <v>18</v>
      </c>
      <c r="R421" s="57">
        <v>40</v>
      </c>
      <c r="S421" s="57">
        <v>27</v>
      </c>
      <c r="T421" s="74">
        <v>203.95</v>
      </c>
      <c r="U421" s="114">
        <v>2.41E-2</v>
      </c>
    </row>
    <row r="422" spans="1:21" x14ac:dyDescent="0.35">
      <c r="A422" s="73" t="s">
        <v>791</v>
      </c>
      <c r="B422" s="57">
        <v>78</v>
      </c>
      <c r="C422" s="57">
        <v>97</v>
      </c>
      <c r="D422" s="74"/>
      <c r="E422" s="74">
        <v>45.2</v>
      </c>
      <c r="F422" s="74">
        <v>21.84</v>
      </c>
      <c r="G422" s="74">
        <v>56.27</v>
      </c>
      <c r="H422" s="74">
        <v>69.13</v>
      </c>
      <c r="I422" s="74">
        <v>25.35</v>
      </c>
      <c r="J422" s="74">
        <v>69.89</v>
      </c>
      <c r="K422" s="74">
        <v>59.24</v>
      </c>
      <c r="L422" s="74">
        <v>34.21</v>
      </c>
      <c r="M422" s="74">
        <v>18.29</v>
      </c>
      <c r="N422" s="74">
        <v>69.010000000000005</v>
      </c>
      <c r="O422" s="57">
        <v>61</v>
      </c>
      <c r="P422" s="57">
        <v>15</v>
      </c>
      <c r="Q422" s="57">
        <v>19</v>
      </c>
      <c r="R422" s="57">
        <v>40</v>
      </c>
      <c r="S422" s="57">
        <v>27</v>
      </c>
      <c r="T422" s="74">
        <v>252.69</v>
      </c>
      <c r="U422" s="114">
        <v>2.9100000000000001E-2</v>
      </c>
    </row>
    <row r="423" spans="1:21" x14ac:dyDescent="0.35">
      <c r="A423" s="73" t="s">
        <v>1369</v>
      </c>
      <c r="B423" s="57">
        <v>77</v>
      </c>
      <c r="C423" s="57">
        <v>101</v>
      </c>
      <c r="D423" s="74"/>
      <c r="E423" s="74">
        <v>44.78</v>
      </c>
      <c r="F423" s="74">
        <v>21.79</v>
      </c>
      <c r="G423" s="74">
        <v>56.06</v>
      </c>
      <c r="H423" s="74">
        <v>67.67</v>
      </c>
      <c r="I423" s="74">
        <v>25.49</v>
      </c>
      <c r="J423" s="74">
        <v>70.55</v>
      </c>
      <c r="K423" s="74">
        <v>58.02</v>
      </c>
      <c r="L423" s="74">
        <v>33.83</v>
      </c>
      <c r="M423" s="74">
        <v>18.190000000000001</v>
      </c>
      <c r="N423" s="74">
        <v>69.510000000000005</v>
      </c>
      <c r="O423" s="57">
        <v>59</v>
      </c>
      <c r="P423" s="57">
        <v>15</v>
      </c>
      <c r="Q423" s="57">
        <v>21</v>
      </c>
      <c r="R423" s="57">
        <v>40</v>
      </c>
      <c r="S423" s="57">
        <v>27</v>
      </c>
      <c r="T423" s="74">
        <v>162.88</v>
      </c>
      <c r="U423" s="114"/>
    </row>
    <row r="424" spans="1:21" x14ac:dyDescent="0.35">
      <c r="A424" s="73" t="s">
        <v>1370</v>
      </c>
      <c r="B424" s="57">
        <v>75</v>
      </c>
      <c r="C424" s="57">
        <v>103</v>
      </c>
      <c r="D424" s="74"/>
      <c r="E424" s="74">
        <v>44.46</v>
      </c>
      <c r="F424" s="74">
        <v>21.29</v>
      </c>
      <c r="G424" s="74">
        <v>55.79</v>
      </c>
      <c r="H424" s="74">
        <v>66.89</v>
      </c>
      <c r="I424" s="74">
        <v>24.83</v>
      </c>
      <c r="J424" s="74">
        <v>70.989999999999995</v>
      </c>
      <c r="K424" s="74">
        <v>57.43</v>
      </c>
      <c r="L424" s="74">
        <v>33.81</v>
      </c>
      <c r="M424" s="74">
        <v>18.010000000000002</v>
      </c>
      <c r="N424" s="74">
        <v>70.72</v>
      </c>
      <c r="O424" s="57">
        <v>58</v>
      </c>
      <c r="P424" s="57">
        <v>16</v>
      </c>
      <c r="Q424" s="57">
        <v>20</v>
      </c>
      <c r="R424" s="57">
        <v>39</v>
      </c>
      <c r="S424" s="57">
        <v>30</v>
      </c>
      <c r="T424" s="74">
        <v>336.32</v>
      </c>
      <c r="U424" s="114"/>
    </row>
    <row r="425" spans="1:21" x14ac:dyDescent="0.35">
      <c r="A425" s="73" t="s">
        <v>792</v>
      </c>
      <c r="B425" s="57">
        <v>86</v>
      </c>
      <c r="C425" s="57">
        <v>102</v>
      </c>
      <c r="D425" s="74"/>
      <c r="E425" s="74">
        <v>44.5</v>
      </c>
      <c r="F425" s="74">
        <v>21.48</v>
      </c>
      <c r="G425" s="74">
        <v>56.34</v>
      </c>
      <c r="H425" s="74">
        <v>66.819999999999993</v>
      </c>
      <c r="I425" s="74">
        <v>24.79</v>
      </c>
      <c r="J425" s="74">
        <v>71.569999999999993</v>
      </c>
      <c r="K425" s="74">
        <v>57.33</v>
      </c>
      <c r="L425" s="74">
        <v>33.700000000000003</v>
      </c>
      <c r="M425" s="74">
        <v>17.920000000000002</v>
      </c>
      <c r="N425" s="74">
        <v>71.87</v>
      </c>
      <c r="O425" s="57">
        <v>63</v>
      </c>
      <c r="P425" s="57">
        <v>16</v>
      </c>
      <c r="Q425" s="57">
        <v>20</v>
      </c>
      <c r="R425" s="57">
        <v>35</v>
      </c>
      <c r="S425" s="57">
        <v>30</v>
      </c>
      <c r="T425" s="74">
        <v>218.93</v>
      </c>
      <c r="U425" s="114">
        <v>3.0499999999999999E-2</v>
      </c>
    </row>
    <row r="426" spans="1:21" x14ac:dyDescent="0.35">
      <c r="A426" s="73" t="s">
        <v>793</v>
      </c>
      <c r="B426" s="57">
        <v>84</v>
      </c>
      <c r="C426" s="57">
        <v>100</v>
      </c>
      <c r="D426" s="74"/>
      <c r="E426" s="74">
        <v>44.86</v>
      </c>
      <c r="F426" s="74">
        <v>21.61</v>
      </c>
      <c r="G426" s="74">
        <v>56.58</v>
      </c>
      <c r="H426" s="74">
        <v>66.73</v>
      </c>
      <c r="I426" s="74">
        <v>24.96</v>
      </c>
      <c r="J426" s="74">
        <v>74.66</v>
      </c>
      <c r="K426" s="74">
        <v>57.18</v>
      </c>
      <c r="L426" s="74">
        <v>33.9</v>
      </c>
      <c r="M426" s="74">
        <v>18.5</v>
      </c>
      <c r="N426" s="74">
        <v>70.94</v>
      </c>
      <c r="O426" s="57">
        <v>62</v>
      </c>
      <c r="P426" s="57">
        <v>16</v>
      </c>
      <c r="Q426" s="57">
        <v>20</v>
      </c>
      <c r="R426" s="57">
        <v>35</v>
      </c>
      <c r="S426" s="57">
        <v>30</v>
      </c>
      <c r="T426" s="74">
        <v>254.4</v>
      </c>
      <c r="U426" s="114">
        <v>2.9399999999999999E-2</v>
      </c>
    </row>
    <row r="427" spans="1:21" x14ac:dyDescent="0.35">
      <c r="A427" s="73" t="s">
        <v>794</v>
      </c>
      <c r="B427" s="57">
        <v>84</v>
      </c>
      <c r="C427" s="57">
        <v>101</v>
      </c>
      <c r="D427" s="74"/>
      <c r="E427" s="74">
        <v>44.79</v>
      </c>
      <c r="F427" s="74">
        <v>22.53</v>
      </c>
      <c r="G427" s="74">
        <v>57.2</v>
      </c>
      <c r="H427" s="74">
        <v>66.760000000000005</v>
      </c>
      <c r="I427" s="74">
        <v>25.09</v>
      </c>
      <c r="J427" s="74">
        <v>72.61</v>
      </c>
      <c r="K427" s="74">
        <v>56.86</v>
      </c>
      <c r="L427" s="74">
        <v>34.25</v>
      </c>
      <c r="M427" s="74">
        <v>18.97</v>
      </c>
      <c r="N427" s="74">
        <v>71.260000000000005</v>
      </c>
      <c r="O427" s="57">
        <v>63</v>
      </c>
      <c r="P427" s="57">
        <v>18</v>
      </c>
      <c r="Q427" s="57">
        <v>20</v>
      </c>
      <c r="R427" s="57">
        <v>35</v>
      </c>
      <c r="S427" s="57">
        <v>28</v>
      </c>
      <c r="T427" s="74">
        <v>297.08999999999997</v>
      </c>
      <c r="U427" s="114">
        <v>2.5899999999999999E-2</v>
      </c>
    </row>
    <row r="428" spans="1:21" x14ac:dyDescent="0.35">
      <c r="A428" s="73" t="s">
        <v>797</v>
      </c>
      <c r="B428" s="57">
        <v>83</v>
      </c>
      <c r="C428" s="57">
        <v>101</v>
      </c>
      <c r="D428" s="74"/>
      <c r="E428" s="74">
        <v>45.55</v>
      </c>
      <c r="F428" s="74">
        <v>23.71</v>
      </c>
      <c r="G428" s="74">
        <v>58.38</v>
      </c>
      <c r="H428" s="74">
        <v>66.94</v>
      </c>
      <c r="I428" s="74">
        <v>25.2</v>
      </c>
      <c r="J428" s="74">
        <v>74.569999999999993</v>
      </c>
      <c r="K428" s="74">
        <v>58.03</v>
      </c>
      <c r="L428" s="74">
        <v>34.46</v>
      </c>
      <c r="M428" s="74">
        <v>19.79</v>
      </c>
      <c r="N428" s="74">
        <v>72.010000000000005</v>
      </c>
      <c r="O428" s="57">
        <v>64</v>
      </c>
      <c r="P428" s="57">
        <v>17</v>
      </c>
      <c r="Q428" s="57">
        <v>19</v>
      </c>
      <c r="R428" s="57">
        <v>36</v>
      </c>
      <c r="S428" s="57">
        <v>30</v>
      </c>
      <c r="T428" s="74">
        <v>410.56</v>
      </c>
      <c r="U428" s="114">
        <v>2.35E-2</v>
      </c>
    </row>
    <row r="429" spans="1:21" x14ac:dyDescent="0.35">
      <c r="A429" s="73" t="s">
        <v>807</v>
      </c>
      <c r="B429" s="57">
        <v>85</v>
      </c>
      <c r="C429" s="57">
        <v>100</v>
      </c>
      <c r="D429" s="74"/>
      <c r="E429" s="74">
        <v>47.14</v>
      </c>
      <c r="F429" s="74">
        <v>25.44</v>
      </c>
      <c r="G429" s="74">
        <v>59.4</v>
      </c>
      <c r="H429" s="74">
        <v>67.819999999999993</v>
      </c>
      <c r="I429" s="74">
        <v>25.72</v>
      </c>
      <c r="J429" s="74">
        <v>80.94</v>
      </c>
      <c r="K429" s="74">
        <v>59.36</v>
      </c>
      <c r="L429" s="74">
        <v>35.32</v>
      </c>
      <c r="M429" s="74">
        <v>20.66</v>
      </c>
      <c r="N429" s="74">
        <v>74.23</v>
      </c>
      <c r="O429" s="57">
        <v>68</v>
      </c>
      <c r="P429" s="57">
        <v>17</v>
      </c>
      <c r="Q429" s="57">
        <v>21</v>
      </c>
      <c r="R429" s="57">
        <v>40</v>
      </c>
      <c r="S429" s="57">
        <v>32</v>
      </c>
      <c r="T429" s="74">
        <v>330.21</v>
      </c>
      <c r="U429" s="114">
        <v>3.5200000000000002E-2</v>
      </c>
    </row>
    <row r="430" spans="1:21" x14ac:dyDescent="0.35">
      <c r="A430" s="73" t="s">
        <v>1371</v>
      </c>
      <c r="B430" s="57">
        <v>83</v>
      </c>
      <c r="C430" s="57">
        <v>106</v>
      </c>
      <c r="D430" s="74"/>
      <c r="E430" s="74">
        <v>47.91</v>
      </c>
      <c r="F430" s="74">
        <v>26.24</v>
      </c>
      <c r="G430" s="74">
        <v>59.89</v>
      </c>
      <c r="H430" s="74">
        <v>68.510000000000005</v>
      </c>
      <c r="I430" s="74">
        <v>26.16</v>
      </c>
      <c r="J430" s="74">
        <v>81.87</v>
      </c>
      <c r="K430" s="74">
        <v>60.63</v>
      </c>
      <c r="L430" s="74">
        <v>36.14</v>
      </c>
      <c r="M430" s="74">
        <v>21.12</v>
      </c>
      <c r="N430" s="74">
        <v>74.62</v>
      </c>
      <c r="O430" s="57">
        <v>66</v>
      </c>
      <c r="P430" s="57">
        <v>18</v>
      </c>
      <c r="Q430" s="57">
        <v>21</v>
      </c>
      <c r="R430" s="57">
        <v>44</v>
      </c>
      <c r="S430" s="57">
        <v>31</v>
      </c>
      <c r="T430" s="74">
        <v>342.55</v>
      </c>
      <c r="U430" s="114"/>
    </row>
    <row r="431" spans="1:21" x14ac:dyDescent="0.35">
      <c r="A431" s="73" t="s">
        <v>1372</v>
      </c>
      <c r="B431" s="57">
        <v>81</v>
      </c>
      <c r="C431" s="57">
        <v>106</v>
      </c>
      <c r="D431" s="74"/>
      <c r="E431" s="74">
        <v>48.81</v>
      </c>
      <c r="F431" s="74">
        <v>27.21</v>
      </c>
      <c r="G431" s="74">
        <v>60.73</v>
      </c>
      <c r="H431" s="74">
        <v>69.260000000000005</v>
      </c>
      <c r="I431" s="74">
        <v>26.52</v>
      </c>
      <c r="J431" s="74">
        <v>84.62</v>
      </c>
      <c r="K431" s="74">
        <v>61.53</v>
      </c>
      <c r="L431" s="74">
        <v>36.78</v>
      </c>
      <c r="M431" s="74">
        <v>21.78</v>
      </c>
      <c r="N431" s="74">
        <v>76.17</v>
      </c>
      <c r="O431" s="57">
        <v>65</v>
      </c>
      <c r="P431" s="57">
        <v>18</v>
      </c>
      <c r="Q431" s="57">
        <v>20</v>
      </c>
      <c r="R431" s="57">
        <v>41</v>
      </c>
      <c r="S431" s="57">
        <v>34</v>
      </c>
      <c r="T431" s="74">
        <v>394.21</v>
      </c>
      <c r="U431" s="114"/>
    </row>
    <row r="432" spans="1:21" x14ac:dyDescent="0.35">
      <c r="A432" s="73" t="s">
        <v>808</v>
      </c>
      <c r="B432" s="57">
        <v>89</v>
      </c>
      <c r="C432" s="57">
        <v>104</v>
      </c>
      <c r="D432" s="74"/>
      <c r="E432" s="74">
        <v>49.81</v>
      </c>
      <c r="F432" s="74">
        <v>27.56</v>
      </c>
      <c r="G432" s="74">
        <v>61.89</v>
      </c>
      <c r="H432" s="74">
        <v>70.069999999999993</v>
      </c>
      <c r="I432" s="74">
        <v>26.74</v>
      </c>
      <c r="J432" s="74">
        <v>87.2</v>
      </c>
      <c r="K432" s="74">
        <v>63.1</v>
      </c>
      <c r="L432" s="74">
        <v>37.57</v>
      </c>
      <c r="M432" s="74">
        <v>22.17</v>
      </c>
      <c r="N432" s="74">
        <v>77.290000000000006</v>
      </c>
      <c r="O432" s="57">
        <v>66</v>
      </c>
      <c r="P432" s="57">
        <v>18</v>
      </c>
      <c r="Q432" s="57">
        <v>20</v>
      </c>
      <c r="R432" s="57">
        <v>37</v>
      </c>
      <c r="S432" s="57">
        <v>31</v>
      </c>
      <c r="T432" s="74">
        <v>349.72</v>
      </c>
      <c r="U432" s="114">
        <v>4.7100000000000003E-2</v>
      </c>
    </row>
    <row r="433" spans="1:21" x14ac:dyDescent="0.35">
      <c r="A433" s="73" t="s">
        <v>809</v>
      </c>
      <c r="B433" s="57">
        <v>87</v>
      </c>
      <c r="C433" s="57">
        <v>102</v>
      </c>
      <c r="D433" s="74"/>
      <c r="E433" s="74">
        <v>50.21</v>
      </c>
      <c r="F433" s="74">
        <v>28.39</v>
      </c>
      <c r="G433" s="74">
        <v>61.87</v>
      </c>
      <c r="H433" s="74">
        <v>70.459999999999994</v>
      </c>
      <c r="I433" s="74">
        <v>26.83</v>
      </c>
      <c r="J433" s="74">
        <v>85.63</v>
      </c>
      <c r="K433" s="74">
        <v>64.97</v>
      </c>
      <c r="L433" s="74">
        <v>37.72</v>
      </c>
      <c r="M433" s="74">
        <v>22.3</v>
      </c>
      <c r="N433" s="74">
        <v>78.91</v>
      </c>
      <c r="O433" s="57">
        <v>65</v>
      </c>
      <c r="P433" s="57">
        <v>18</v>
      </c>
      <c r="Q433" s="57">
        <v>20</v>
      </c>
      <c r="R433" s="57">
        <v>36</v>
      </c>
      <c r="S433" s="57">
        <v>31</v>
      </c>
      <c r="T433" s="74">
        <v>229.38</v>
      </c>
      <c r="U433" s="114">
        <v>5.0599999999999999E-2</v>
      </c>
    </row>
    <row r="434" spans="1:21" x14ac:dyDescent="0.35">
      <c r="A434" s="73" t="s">
        <v>810</v>
      </c>
      <c r="B434" s="57">
        <v>86</v>
      </c>
      <c r="C434" s="57">
        <v>103</v>
      </c>
      <c r="D434" s="74"/>
      <c r="E434" s="74">
        <v>50.5</v>
      </c>
      <c r="F434" s="74">
        <v>28.43</v>
      </c>
      <c r="G434" s="74">
        <v>62.1</v>
      </c>
      <c r="H434" s="74">
        <v>70.680000000000007</v>
      </c>
      <c r="I434" s="74">
        <v>26.93</v>
      </c>
      <c r="J434" s="74">
        <v>86.46</v>
      </c>
      <c r="K434" s="74">
        <v>66.040000000000006</v>
      </c>
      <c r="L434" s="74">
        <v>37.9</v>
      </c>
      <c r="M434" s="74">
        <v>21.61</v>
      </c>
      <c r="N434" s="74">
        <v>79.41</v>
      </c>
      <c r="O434" s="57">
        <v>64</v>
      </c>
      <c r="P434" s="57">
        <v>17</v>
      </c>
      <c r="Q434" s="57">
        <v>19</v>
      </c>
      <c r="R434" s="57">
        <v>35</v>
      </c>
      <c r="S434" s="57">
        <v>29</v>
      </c>
      <c r="T434" s="74">
        <v>325.77999999999997</v>
      </c>
      <c r="U434" s="114">
        <v>5.1400000000000001E-2</v>
      </c>
    </row>
    <row r="435" spans="1:21" x14ac:dyDescent="0.35">
      <c r="A435" s="73" t="s">
        <v>811</v>
      </c>
      <c r="B435" s="57">
        <v>84</v>
      </c>
      <c r="C435" s="57">
        <v>102</v>
      </c>
      <c r="D435" s="74"/>
      <c r="E435" s="74">
        <v>50.19</v>
      </c>
      <c r="F435" s="74">
        <v>27.84</v>
      </c>
      <c r="G435" s="74">
        <v>62</v>
      </c>
      <c r="H435" s="74">
        <v>70.930000000000007</v>
      </c>
      <c r="I435" s="74">
        <v>27.01</v>
      </c>
      <c r="J435" s="74">
        <v>85.17</v>
      </c>
      <c r="K435" s="74">
        <v>65.319999999999993</v>
      </c>
      <c r="L435" s="74">
        <v>37.950000000000003</v>
      </c>
      <c r="M435" s="74">
        <v>21.35</v>
      </c>
      <c r="N435" s="74">
        <v>80.040000000000006</v>
      </c>
      <c r="O435" s="57">
        <v>64</v>
      </c>
      <c r="P435" s="57">
        <v>18</v>
      </c>
      <c r="Q435" s="57">
        <v>19</v>
      </c>
      <c r="R435" s="57">
        <v>36</v>
      </c>
      <c r="S435" s="57">
        <v>30</v>
      </c>
      <c r="T435" s="74">
        <v>218.77</v>
      </c>
      <c r="U435" s="114">
        <v>5.0900000000000001E-2</v>
      </c>
    </row>
    <row r="436" spans="1:21" x14ac:dyDescent="0.35">
      <c r="A436" s="73" t="s">
        <v>812</v>
      </c>
      <c r="B436" s="57">
        <v>85</v>
      </c>
      <c r="C436" s="57">
        <v>102</v>
      </c>
      <c r="D436" s="74"/>
      <c r="E436" s="74">
        <v>49.21</v>
      </c>
      <c r="F436" s="74">
        <v>27.39</v>
      </c>
      <c r="G436" s="74">
        <v>61.4</v>
      </c>
      <c r="H436" s="74">
        <v>70.7</v>
      </c>
      <c r="I436" s="74">
        <v>26.84</v>
      </c>
      <c r="J436" s="74">
        <v>81.06</v>
      </c>
      <c r="K436" s="74">
        <v>64.400000000000006</v>
      </c>
      <c r="L436" s="74">
        <v>37.47</v>
      </c>
      <c r="M436" s="74">
        <v>20.79</v>
      </c>
      <c r="N436" s="74">
        <v>78.260000000000005</v>
      </c>
      <c r="O436" s="57">
        <v>68</v>
      </c>
      <c r="P436" s="57">
        <v>18</v>
      </c>
      <c r="Q436" s="57">
        <v>20</v>
      </c>
      <c r="R436" s="57">
        <v>37</v>
      </c>
      <c r="S436" s="57">
        <v>31</v>
      </c>
      <c r="T436" s="74">
        <v>456.16</v>
      </c>
      <c r="U436" s="114">
        <v>4.7E-2</v>
      </c>
    </row>
    <row r="437" spans="1:21" x14ac:dyDescent="0.35">
      <c r="A437" s="73" t="s">
        <v>1373</v>
      </c>
      <c r="B437" s="57">
        <v>86</v>
      </c>
      <c r="C437" s="57">
        <v>108</v>
      </c>
      <c r="D437" s="74"/>
      <c r="E437" s="74">
        <v>49.07</v>
      </c>
      <c r="F437" s="74">
        <v>26.75</v>
      </c>
      <c r="G437" s="74">
        <v>61.37</v>
      </c>
      <c r="H437" s="74">
        <v>70.69</v>
      </c>
      <c r="I437" s="74">
        <v>26.62</v>
      </c>
      <c r="J437" s="74">
        <v>80.02</v>
      </c>
      <c r="K437" s="74">
        <v>64.94</v>
      </c>
      <c r="L437" s="74">
        <v>37.450000000000003</v>
      </c>
      <c r="M437" s="74">
        <v>20.350000000000001</v>
      </c>
      <c r="N437" s="74">
        <v>79.599999999999994</v>
      </c>
      <c r="O437" s="57">
        <v>66</v>
      </c>
      <c r="P437" s="57">
        <v>18</v>
      </c>
      <c r="Q437" s="57">
        <v>19</v>
      </c>
      <c r="R437" s="57">
        <v>39</v>
      </c>
      <c r="S437" s="57">
        <v>30</v>
      </c>
      <c r="T437" s="74">
        <v>389.37</v>
      </c>
      <c r="U437" s="114"/>
    </row>
    <row r="438" spans="1:21" x14ac:dyDescent="0.35">
      <c r="A438" s="73" t="s">
        <v>1374</v>
      </c>
      <c r="B438" s="57">
        <v>82</v>
      </c>
      <c r="C438" s="57">
        <v>108</v>
      </c>
      <c r="D438" s="74"/>
      <c r="E438" s="74">
        <v>48.71</v>
      </c>
      <c r="F438" s="74">
        <v>26.11</v>
      </c>
      <c r="G438" s="74">
        <v>61.61</v>
      </c>
      <c r="H438" s="74">
        <v>70.680000000000007</v>
      </c>
      <c r="I438" s="74">
        <v>26.45</v>
      </c>
      <c r="J438" s="74">
        <v>78.55</v>
      </c>
      <c r="K438" s="74">
        <v>64.64</v>
      </c>
      <c r="L438" s="74">
        <v>37.42</v>
      </c>
      <c r="M438" s="74">
        <v>20.04</v>
      </c>
      <c r="N438" s="74">
        <v>78.650000000000006</v>
      </c>
      <c r="O438" s="57">
        <v>64</v>
      </c>
      <c r="P438" s="57">
        <v>18</v>
      </c>
      <c r="Q438" s="57">
        <v>19</v>
      </c>
      <c r="R438" s="57">
        <v>41</v>
      </c>
      <c r="S438" s="57">
        <v>32</v>
      </c>
      <c r="T438" s="74">
        <v>522.57000000000005</v>
      </c>
      <c r="U438" s="114"/>
    </row>
    <row r="439" spans="1:21" x14ac:dyDescent="0.35">
      <c r="A439" s="73" t="s">
        <v>813</v>
      </c>
      <c r="B439" s="57">
        <v>93</v>
      </c>
      <c r="C439" s="57">
        <v>105</v>
      </c>
      <c r="D439" s="74"/>
      <c r="E439" s="74">
        <v>48.25</v>
      </c>
      <c r="F439" s="74">
        <v>25.83</v>
      </c>
      <c r="G439" s="74">
        <v>61.81</v>
      </c>
      <c r="H439" s="74">
        <v>71.069999999999993</v>
      </c>
      <c r="I439" s="74">
        <v>26.53</v>
      </c>
      <c r="J439" s="74">
        <v>75.650000000000006</v>
      </c>
      <c r="K439" s="74">
        <v>64.010000000000005</v>
      </c>
      <c r="L439" s="74">
        <v>37.700000000000003</v>
      </c>
      <c r="M439" s="74">
        <v>19.829999999999998</v>
      </c>
      <c r="N439" s="74">
        <v>77.58</v>
      </c>
      <c r="O439" s="57">
        <v>70</v>
      </c>
      <c r="P439" s="57">
        <v>18</v>
      </c>
      <c r="Q439" s="57">
        <v>23</v>
      </c>
      <c r="R439" s="57">
        <v>44</v>
      </c>
      <c r="S439" s="57">
        <v>38</v>
      </c>
      <c r="T439" s="74">
        <v>1448.83</v>
      </c>
      <c r="U439" s="114">
        <v>4.9700000000000001E-2</v>
      </c>
    </row>
    <row r="440" spans="1:21" x14ac:dyDescent="0.35">
      <c r="A440" s="73" t="s">
        <v>814</v>
      </c>
      <c r="B440" s="57">
        <v>91</v>
      </c>
      <c r="C440" s="57">
        <v>102</v>
      </c>
      <c r="D440" s="74"/>
      <c r="E440" s="74">
        <v>47.74</v>
      </c>
      <c r="F440" s="74">
        <v>25.61</v>
      </c>
      <c r="G440" s="74">
        <v>61.58</v>
      </c>
      <c r="H440" s="74">
        <v>70.98</v>
      </c>
      <c r="I440" s="74">
        <v>26.6</v>
      </c>
      <c r="J440" s="74">
        <v>73.39</v>
      </c>
      <c r="K440" s="74">
        <v>62.98</v>
      </c>
      <c r="L440" s="74">
        <v>37.71</v>
      </c>
      <c r="M440" s="74">
        <v>19.66</v>
      </c>
      <c r="N440" s="74">
        <v>77.150000000000006</v>
      </c>
      <c r="O440" s="57">
        <v>70</v>
      </c>
      <c r="P440" s="57">
        <v>19</v>
      </c>
      <c r="Q440" s="57">
        <v>23</v>
      </c>
      <c r="R440" s="57">
        <v>48</v>
      </c>
      <c r="S440" s="57">
        <v>42</v>
      </c>
      <c r="T440" s="74">
        <v>382.41</v>
      </c>
      <c r="U440" s="114">
        <v>4.7E-2</v>
      </c>
    </row>
    <row r="441" spans="1:21" x14ac:dyDescent="0.35">
      <c r="A441" s="73" t="s">
        <v>815</v>
      </c>
      <c r="B441" s="57">
        <v>89</v>
      </c>
      <c r="C441" s="57">
        <v>103</v>
      </c>
      <c r="D441" s="74"/>
      <c r="E441" s="74">
        <v>47.59</v>
      </c>
      <c r="F441" s="74">
        <v>25.93</v>
      </c>
      <c r="G441" s="74">
        <v>61.19</v>
      </c>
      <c r="H441" s="74">
        <v>70.87</v>
      </c>
      <c r="I441" s="74">
        <v>26.61</v>
      </c>
      <c r="J441" s="74">
        <v>73.25</v>
      </c>
      <c r="K441" s="74">
        <v>62.15</v>
      </c>
      <c r="L441" s="74">
        <v>37.770000000000003</v>
      </c>
      <c r="M441" s="74">
        <v>19.88</v>
      </c>
      <c r="N441" s="74">
        <v>77.56</v>
      </c>
      <c r="O441" s="57">
        <v>67</v>
      </c>
      <c r="P441" s="57">
        <v>20</v>
      </c>
      <c r="Q441" s="57">
        <v>22</v>
      </c>
      <c r="R441" s="57">
        <v>44</v>
      </c>
      <c r="S441" s="57">
        <v>38</v>
      </c>
      <c r="T441" s="74">
        <v>452.5</v>
      </c>
      <c r="U441" s="114">
        <v>4.2700000000000002E-2</v>
      </c>
    </row>
    <row r="442" spans="1:21" x14ac:dyDescent="0.35">
      <c r="A442" s="73" t="s">
        <v>821</v>
      </c>
      <c r="B442" s="57">
        <v>88</v>
      </c>
      <c r="C442" s="57">
        <v>100</v>
      </c>
      <c r="D442" s="74"/>
      <c r="E442" s="74">
        <v>47.55</v>
      </c>
      <c r="F442" s="74">
        <v>27.16</v>
      </c>
      <c r="G442" s="74">
        <v>61.65</v>
      </c>
      <c r="H442" s="74">
        <v>71.02</v>
      </c>
      <c r="I442" s="74">
        <v>26.55</v>
      </c>
      <c r="J442" s="74">
        <v>71.540000000000006</v>
      </c>
      <c r="K442" s="74">
        <v>62.75</v>
      </c>
      <c r="L442" s="74">
        <v>37.93</v>
      </c>
      <c r="M442" s="74">
        <v>19.649999999999999</v>
      </c>
      <c r="N442" s="74">
        <v>76.81</v>
      </c>
      <c r="O442" s="57">
        <v>68</v>
      </c>
      <c r="P442" s="57">
        <v>21</v>
      </c>
      <c r="Q442" s="57">
        <v>23</v>
      </c>
      <c r="R442" s="57">
        <v>47</v>
      </c>
      <c r="S442" s="57">
        <v>41</v>
      </c>
      <c r="T442" s="74">
        <v>548.44000000000005</v>
      </c>
      <c r="U442" s="114">
        <v>3.9E-2</v>
      </c>
    </row>
    <row r="443" spans="1:21" x14ac:dyDescent="0.35">
      <c r="A443" s="73" t="s">
        <v>822</v>
      </c>
      <c r="B443" s="57">
        <v>91</v>
      </c>
      <c r="C443" s="57">
        <v>102</v>
      </c>
      <c r="D443" s="74"/>
      <c r="E443" s="74">
        <v>47.36</v>
      </c>
      <c r="F443" s="74">
        <v>27.03</v>
      </c>
      <c r="G443" s="74">
        <v>61.91</v>
      </c>
      <c r="H443" s="74">
        <v>71.25</v>
      </c>
      <c r="I443" s="74">
        <v>26.53</v>
      </c>
      <c r="J443" s="74">
        <v>67.900000000000006</v>
      </c>
      <c r="K443" s="74">
        <v>63.64</v>
      </c>
      <c r="L443" s="74">
        <v>38.380000000000003</v>
      </c>
      <c r="M443" s="74">
        <v>19.579999999999998</v>
      </c>
      <c r="N443" s="74">
        <v>76.459999999999994</v>
      </c>
      <c r="O443" s="57">
        <v>73</v>
      </c>
      <c r="P443" s="57">
        <v>22</v>
      </c>
      <c r="Q443" s="57">
        <v>23</v>
      </c>
      <c r="R443" s="57">
        <v>49</v>
      </c>
      <c r="S443" s="57">
        <v>42</v>
      </c>
      <c r="T443" s="74">
        <v>316.04000000000002</v>
      </c>
      <c r="U443" s="114">
        <v>4.1500000000000002E-2</v>
      </c>
    </row>
    <row r="444" spans="1:21" x14ac:dyDescent="0.35">
      <c r="A444" s="73" t="s">
        <v>1375</v>
      </c>
      <c r="B444" s="57">
        <v>90</v>
      </c>
      <c r="C444" s="57">
        <v>109</v>
      </c>
      <c r="D444" s="74"/>
      <c r="E444" s="74">
        <v>47.22</v>
      </c>
      <c r="F444" s="74">
        <v>27.01</v>
      </c>
      <c r="G444" s="74">
        <v>62.22</v>
      </c>
      <c r="H444" s="74">
        <v>72.040000000000006</v>
      </c>
      <c r="I444" s="74">
        <v>26.53</v>
      </c>
      <c r="J444" s="74">
        <v>67.72</v>
      </c>
      <c r="K444" s="74">
        <v>62.32</v>
      </c>
      <c r="L444" s="74">
        <v>38.26</v>
      </c>
      <c r="M444" s="74">
        <v>19.95</v>
      </c>
      <c r="N444" s="74">
        <v>75.31</v>
      </c>
      <c r="O444" s="57">
        <v>71</v>
      </c>
      <c r="P444" s="57">
        <v>22</v>
      </c>
      <c r="Q444" s="57">
        <v>20</v>
      </c>
      <c r="R444" s="57">
        <v>43</v>
      </c>
      <c r="S444" s="57">
        <v>32</v>
      </c>
      <c r="T444" s="74">
        <v>231.74</v>
      </c>
      <c r="U444" s="114"/>
    </row>
    <row r="445" spans="1:21" x14ac:dyDescent="0.35">
      <c r="A445" s="73" t="s">
        <v>1376</v>
      </c>
      <c r="B445" s="57">
        <v>88</v>
      </c>
      <c r="C445" s="57">
        <v>105</v>
      </c>
      <c r="D445" s="74"/>
      <c r="E445" s="74">
        <v>46.97</v>
      </c>
      <c r="F445" s="74">
        <v>26.94</v>
      </c>
      <c r="G445" s="74">
        <v>61.71</v>
      </c>
      <c r="H445" s="74">
        <v>72.010000000000005</v>
      </c>
      <c r="I445" s="74">
        <v>26.71</v>
      </c>
      <c r="J445" s="74">
        <v>65.8</v>
      </c>
      <c r="K445" s="74">
        <v>62.11</v>
      </c>
      <c r="L445" s="74">
        <v>38.29</v>
      </c>
      <c r="M445" s="74">
        <v>20.34</v>
      </c>
      <c r="N445" s="74">
        <v>74.09</v>
      </c>
      <c r="O445" s="57">
        <v>73</v>
      </c>
      <c r="P445" s="57">
        <v>22</v>
      </c>
      <c r="Q445" s="57">
        <v>19</v>
      </c>
      <c r="R445" s="57">
        <v>41</v>
      </c>
      <c r="S445" s="57">
        <v>34</v>
      </c>
      <c r="T445" s="74">
        <v>403.44</v>
      </c>
      <c r="U445" s="114"/>
    </row>
    <row r="446" spans="1:21" x14ac:dyDescent="0.35">
      <c r="A446" s="73" t="s">
        <v>823</v>
      </c>
      <c r="B446" s="57">
        <v>94</v>
      </c>
      <c r="C446" s="57">
        <v>105</v>
      </c>
      <c r="D446" s="74"/>
      <c r="E446" s="74">
        <v>47.12</v>
      </c>
      <c r="F446" s="74">
        <v>38</v>
      </c>
      <c r="G446" s="74">
        <v>61.63</v>
      </c>
      <c r="H446" s="74">
        <v>71.2</v>
      </c>
      <c r="I446" s="74">
        <v>26.52</v>
      </c>
      <c r="J446" s="74">
        <v>67.010000000000005</v>
      </c>
      <c r="K446" s="74">
        <v>61.41</v>
      </c>
      <c r="L446" s="74">
        <v>37.549999999999997</v>
      </c>
      <c r="M446" s="74">
        <v>20.399999999999999</v>
      </c>
      <c r="N446" s="74">
        <v>74.05</v>
      </c>
      <c r="O446" s="57">
        <v>72</v>
      </c>
      <c r="P446" s="57">
        <v>23</v>
      </c>
      <c r="Q446" s="57">
        <v>25</v>
      </c>
      <c r="R446" s="57">
        <v>49</v>
      </c>
      <c r="S446" s="57">
        <v>46</v>
      </c>
      <c r="T446" s="74">
        <v>634.63</v>
      </c>
      <c r="U446" s="114">
        <v>3.6999999999999998E-2</v>
      </c>
    </row>
    <row r="447" spans="1:21" x14ac:dyDescent="0.35">
      <c r="A447" s="73" t="s">
        <v>824</v>
      </c>
      <c r="B447" s="57">
        <v>92</v>
      </c>
      <c r="C447" s="57">
        <v>104</v>
      </c>
      <c r="D447" s="74"/>
      <c r="E447" s="74">
        <v>47.26</v>
      </c>
      <c r="F447" s="74">
        <v>38.9</v>
      </c>
      <c r="G447" s="74">
        <v>62.25</v>
      </c>
      <c r="H447" s="74">
        <v>71.17</v>
      </c>
      <c r="I447" s="74">
        <v>26.46</v>
      </c>
      <c r="J447" s="74">
        <v>68.34</v>
      </c>
      <c r="K447" s="74">
        <v>60.88</v>
      </c>
      <c r="L447" s="74">
        <v>37.96</v>
      </c>
      <c r="M447" s="74">
        <v>20.65</v>
      </c>
      <c r="N447" s="74">
        <v>73.66</v>
      </c>
      <c r="O447" s="57">
        <v>71</v>
      </c>
      <c r="P447" s="57">
        <v>23</v>
      </c>
      <c r="Q447" s="57">
        <v>24</v>
      </c>
      <c r="R447" s="57">
        <v>49</v>
      </c>
      <c r="S447" s="57">
        <v>46</v>
      </c>
      <c r="T447" s="74">
        <v>218.56</v>
      </c>
      <c r="U447" s="114">
        <v>3.3599999999999998E-2</v>
      </c>
    </row>
    <row r="448" spans="1:21" x14ac:dyDescent="0.35">
      <c r="A448" s="73" t="s">
        <v>825</v>
      </c>
      <c r="B448" s="57">
        <v>92</v>
      </c>
      <c r="C448" s="57">
        <v>104</v>
      </c>
      <c r="D448" s="74"/>
      <c r="E448" s="74">
        <v>47.35</v>
      </c>
      <c r="F448" s="74">
        <v>38.840000000000003</v>
      </c>
      <c r="G448" s="74">
        <v>63.02</v>
      </c>
      <c r="H448" s="74">
        <v>71.430000000000007</v>
      </c>
      <c r="I448" s="74">
        <v>26.65</v>
      </c>
      <c r="J448" s="74">
        <v>68.56</v>
      </c>
      <c r="K448" s="74">
        <v>60.68</v>
      </c>
      <c r="L448" s="74">
        <v>38.11</v>
      </c>
      <c r="M448" s="74">
        <v>20.98</v>
      </c>
      <c r="N448" s="74">
        <v>73.81</v>
      </c>
      <c r="O448" s="57">
        <v>71</v>
      </c>
      <c r="P448" s="57">
        <v>22</v>
      </c>
      <c r="Q448" s="57">
        <v>24</v>
      </c>
      <c r="R448" s="57">
        <v>49</v>
      </c>
      <c r="S448" s="57">
        <v>44</v>
      </c>
      <c r="T448" s="74">
        <v>414.15</v>
      </c>
      <c r="U448" s="114">
        <v>3.1300000000000001E-2</v>
      </c>
    </row>
    <row r="449" spans="1:21" x14ac:dyDescent="0.35">
      <c r="A449" s="73" t="s">
        <v>826</v>
      </c>
      <c r="B449" s="57">
        <v>89</v>
      </c>
      <c r="C449" s="57">
        <v>103</v>
      </c>
      <c r="D449" s="74"/>
      <c r="E449" s="74">
        <v>47.07</v>
      </c>
      <c r="F449" s="74">
        <v>39.5</v>
      </c>
      <c r="G449" s="74">
        <v>62.81</v>
      </c>
      <c r="H449" s="74">
        <v>71.02</v>
      </c>
      <c r="I449" s="74">
        <v>26.76</v>
      </c>
      <c r="J449" s="74">
        <v>68.03</v>
      </c>
      <c r="K449" s="74">
        <v>59.62</v>
      </c>
      <c r="L449" s="74">
        <v>38.31</v>
      </c>
      <c r="M449" s="74">
        <v>21.27</v>
      </c>
      <c r="N449" s="74">
        <v>73.27</v>
      </c>
      <c r="O449" s="57">
        <v>71</v>
      </c>
      <c r="P449" s="57">
        <v>22</v>
      </c>
      <c r="Q449" s="57">
        <v>23</v>
      </c>
      <c r="R449" s="57">
        <v>49</v>
      </c>
      <c r="S449" s="57">
        <v>45</v>
      </c>
      <c r="T449" s="74">
        <v>338.52</v>
      </c>
      <c r="U449" s="114">
        <v>2.8799999999999999E-2</v>
      </c>
    </row>
    <row r="450" spans="1:21" x14ac:dyDescent="0.35">
      <c r="A450" s="73" t="s">
        <v>827</v>
      </c>
      <c r="B450" s="57">
        <v>90</v>
      </c>
      <c r="C450" s="57">
        <v>101</v>
      </c>
      <c r="D450" s="74"/>
      <c r="E450" s="74">
        <v>46.96</v>
      </c>
      <c r="F450" s="74">
        <v>39.92</v>
      </c>
      <c r="G450" s="74">
        <v>62.49</v>
      </c>
      <c r="H450" s="74">
        <v>70.59</v>
      </c>
      <c r="I450" s="74">
        <v>26.96</v>
      </c>
      <c r="J450" s="74">
        <v>69.349999999999994</v>
      </c>
      <c r="K450" s="74">
        <v>58.45</v>
      </c>
      <c r="L450" s="74">
        <v>38.19</v>
      </c>
      <c r="M450" s="74">
        <v>21.29</v>
      </c>
      <c r="N450" s="74">
        <v>73.010000000000005</v>
      </c>
      <c r="O450" s="57">
        <v>73</v>
      </c>
      <c r="P450" s="57">
        <v>22</v>
      </c>
      <c r="Q450" s="57">
        <v>25</v>
      </c>
      <c r="R450" s="57">
        <v>50</v>
      </c>
      <c r="S450" s="57">
        <v>44</v>
      </c>
      <c r="T450" s="74">
        <v>498.42</v>
      </c>
      <c r="U450" s="114">
        <v>2.98E-2</v>
      </c>
    </row>
    <row r="451" spans="1:21" x14ac:dyDescent="0.35">
      <c r="A451" s="73" t="s">
        <v>1377</v>
      </c>
      <c r="B451" s="57">
        <v>86</v>
      </c>
      <c r="C451" s="57">
        <v>107</v>
      </c>
      <c r="D451" s="74"/>
      <c r="E451" s="74">
        <v>46.73</v>
      </c>
      <c r="F451" s="74">
        <v>40.24</v>
      </c>
      <c r="G451" s="74">
        <v>62.15</v>
      </c>
      <c r="H451" s="74">
        <v>69.58</v>
      </c>
      <c r="I451" s="74">
        <v>27.04</v>
      </c>
      <c r="J451" s="74">
        <v>69.31</v>
      </c>
      <c r="K451" s="74">
        <v>58.34</v>
      </c>
      <c r="L451" s="74">
        <v>38.04</v>
      </c>
      <c r="M451" s="74">
        <v>20.98</v>
      </c>
      <c r="N451" s="74">
        <v>73</v>
      </c>
      <c r="O451" s="57">
        <v>68</v>
      </c>
      <c r="P451" s="57">
        <v>23</v>
      </c>
      <c r="Q451" s="57">
        <v>20</v>
      </c>
      <c r="R451" s="57">
        <v>41</v>
      </c>
      <c r="S451" s="57">
        <v>33</v>
      </c>
      <c r="T451" s="74">
        <v>935.82</v>
      </c>
      <c r="U451" s="114"/>
    </row>
    <row r="452" spans="1:21" x14ac:dyDescent="0.35">
      <c r="A452" s="73" t="s">
        <v>1378</v>
      </c>
      <c r="B452" s="57">
        <v>83</v>
      </c>
      <c r="C452" s="57">
        <v>106</v>
      </c>
      <c r="D452" s="74"/>
      <c r="E452" s="74">
        <v>46.73</v>
      </c>
      <c r="F452" s="74">
        <v>40.630000000000003</v>
      </c>
      <c r="G452" s="74">
        <v>62.49</v>
      </c>
      <c r="H452" s="74">
        <v>69.290000000000006</v>
      </c>
      <c r="I452" s="74">
        <v>27.02</v>
      </c>
      <c r="J452" s="74">
        <v>70.400000000000006</v>
      </c>
      <c r="K452" s="74">
        <v>57.79</v>
      </c>
      <c r="L452" s="74">
        <v>38.090000000000003</v>
      </c>
      <c r="M452" s="74">
        <v>20.41</v>
      </c>
      <c r="N452" s="74">
        <v>73.86</v>
      </c>
      <c r="O452" s="57">
        <v>66</v>
      </c>
      <c r="P452" s="57">
        <v>23</v>
      </c>
      <c r="Q452" s="57">
        <v>21</v>
      </c>
      <c r="R452" s="57">
        <v>40</v>
      </c>
      <c r="S452" s="57">
        <v>35</v>
      </c>
      <c r="T452" s="74">
        <v>239.56</v>
      </c>
      <c r="U452" s="114"/>
    </row>
    <row r="453" spans="1:21" x14ac:dyDescent="0.35">
      <c r="A453" s="73" t="s">
        <v>830</v>
      </c>
      <c r="B453" s="57">
        <v>95</v>
      </c>
      <c r="C453" s="57">
        <v>106</v>
      </c>
      <c r="D453" s="74"/>
      <c r="E453" s="74">
        <v>46.52</v>
      </c>
      <c r="F453" s="74">
        <v>29.49</v>
      </c>
      <c r="G453" s="74">
        <v>62.13</v>
      </c>
      <c r="H453" s="74">
        <v>69.540000000000006</v>
      </c>
      <c r="I453" s="74">
        <v>27.17</v>
      </c>
      <c r="J453" s="74">
        <v>70.540000000000006</v>
      </c>
      <c r="K453" s="74">
        <v>57.97</v>
      </c>
      <c r="L453" s="74">
        <v>38.22</v>
      </c>
      <c r="M453" s="74">
        <v>20.73</v>
      </c>
      <c r="N453" s="74">
        <v>74.62</v>
      </c>
      <c r="O453" s="57">
        <v>73</v>
      </c>
      <c r="P453" s="57">
        <v>23</v>
      </c>
      <c r="Q453" s="57">
        <v>25</v>
      </c>
      <c r="R453" s="57">
        <v>50</v>
      </c>
      <c r="S453" s="57">
        <v>47</v>
      </c>
      <c r="T453" s="74">
        <v>831.06</v>
      </c>
      <c r="U453" s="114">
        <v>2.3400000000000001E-2</v>
      </c>
    </row>
    <row r="454" spans="1:21" x14ac:dyDescent="0.35">
      <c r="A454" s="73" t="s">
        <v>831</v>
      </c>
      <c r="B454" s="57">
        <v>94</v>
      </c>
      <c r="C454" s="57">
        <v>105</v>
      </c>
      <c r="D454" s="74"/>
      <c r="E454" s="74">
        <v>46.49</v>
      </c>
      <c r="F454" s="74">
        <v>28.65</v>
      </c>
      <c r="G454" s="74">
        <v>61.92</v>
      </c>
      <c r="H454" s="74">
        <v>69.569999999999993</v>
      </c>
      <c r="I454" s="74">
        <v>27.24</v>
      </c>
      <c r="J454" s="74">
        <v>70.989999999999995</v>
      </c>
      <c r="K454" s="74">
        <v>57.95</v>
      </c>
      <c r="L454" s="74">
        <v>37.979999999999997</v>
      </c>
      <c r="M454" s="74">
        <v>20.260000000000002</v>
      </c>
      <c r="N454" s="74">
        <v>75.36</v>
      </c>
      <c r="O454" s="57">
        <v>72</v>
      </c>
      <c r="P454" s="57">
        <v>23</v>
      </c>
      <c r="Q454" s="57">
        <v>25</v>
      </c>
      <c r="R454" s="57">
        <v>49</v>
      </c>
      <c r="S454" s="57">
        <v>47</v>
      </c>
      <c r="T454" s="74">
        <v>393.3</v>
      </c>
      <c r="U454" s="114">
        <v>2.0899999999999998E-2</v>
      </c>
    </row>
    <row r="455" spans="1:21" x14ac:dyDescent="0.35">
      <c r="A455" s="73" t="s">
        <v>833</v>
      </c>
      <c r="B455" s="57">
        <v>94</v>
      </c>
      <c r="C455" s="57">
        <v>105</v>
      </c>
      <c r="D455" s="74"/>
      <c r="E455" s="74">
        <v>46.43</v>
      </c>
      <c r="F455" s="74">
        <v>28.9</v>
      </c>
      <c r="G455" s="74">
        <v>61.87</v>
      </c>
      <c r="H455" s="74">
        <v>69.58</v>
      </c>
      <c r="I455" s="74">
        <v>27.21</v>
      </c>
      <c r="J455" s="74">
        <v>70.48</v>
      </c>
      <c r="K455" s="74">
        <v>58.13</v>
      </c>
      <c r="L455" s="74">
        <v>37.94</v>
      </c>
      <c r="M455" s="74">
        <v>19.670000000000002</v>
      </c>
      <c r="N455" s="74">
        <v>74.569999999999993</v>
      </c>
      <c r="O455" s="57">
        <v>73</v>
      </c>
      <c r="P455" s="57">
        <v>24</v>
      </c>
      <c r="Q455" s="57">
        <v>25</v>
      </c>
      <c r="R455" s="57">
        <v>49</v>
      </c>
      <c r="S455" s="57">
        <v>44</v>
      </c>
      <c r="T455" s="74">
        <v>216.5</v>
      </c>
      <c r="U455" s="114">
        <v>1.6799999999999999E-2</v>
      </c>
    </row>
    <row r="456" spans="1:21" x14ac:dyDescent="0.35">
      <c r="A456" s="73" t="s">
        <v>834</v>
      </c>
      <c r="B456" s="57">
        <v>92</v>
      </c>
      <c r="C456" s="57">
        <v>105</v>
      </c>
      <c r="D456" s="74"/>
      <c r="E456" s="74">
        <v>47.19</v>
      </c>
      <c r="F456" s="74">
        <v>27.02</v>
      </c>
      <c r="G456" s="74">
        <v>62.11</v>
      </c>
      <c r="H456" s="74">
        <v>69.81</v>
      </c>
      <c r="I456" s="74">
        <v>27.41</v>
      </c>
      <c r="J456" s="74">
        <v>74.459999999999994</v>
      </c>
      <c r="K456" s="74">
        <v>59.09</v>
      </c>
      <c r="L456" s="74">
        <v>38.15</v>
      </c>
      <c r="M456" s="74">
        <v>19.64</v>
      </c>
      <c r="N456" s="74">
        <v>75.94</v>
      </c>
      <c r="O456" s="57">
        <v>73</v>
      </c>
      <c r="P456" s="57">
        <v>24</v>
      </c>
      <c r="Q456" s="57">
        <v>24</v>
      </c>
      <c r="R456" s="57">
        <v>49</v>
      </c>
      <c r="S456" s="57">
        <v>45</v>
      </c>
      <c r="T456" s="74">
        <v>376.27</v>
      </c>
      <c r="U456" s="114">
        <v>1.5100000000000001E-2</v>
      </c>
    </row>
    <row r="457" spans="1:21" x14ac:dyDescent="0.35">
      <c r="A457" s="73" t="s">
        <v>835</v>
      </c>
      <c r="B457" s="57">
        <v>92</v>
      </c>
      <c r="C457" s="57">
        <v>105</v>
      </c>
      <c r="D457" s="74"/>
      <c r="E457" s="74">
        <v>47.81</v>
      </c>
      <c r="F457" s="74">
        <v>27.58</v>
      </c>
      <c r="G457" s="74">
        <v>63.46</v>
      </c>
      <c r="H457" s="74">
        <v>70.13</v>
      </c>
      <c r="I457" s="74">
        <v>27.44</v>
      </c>
      <c r="J457" s="74">
        <v>76.45</v>
      </c>
      <c r="K457" s="74">
        <v>59.81</v>
      </c>
      <c r="L457" s="74">
        <v>38.369999999999997</v>
      </c>
      <c r="M457" s="74">
        <v>20.36</v>
      </c>
      <c r="N457" s="74">
        <v>76.48</v>
      </c>
      <c r="O457" s="57">
        <v>75</v>
      </c>
      <c r="P457" s="57">
        <v>25</v>
      </c>
      <c r="Q457" s="57">
        <v>24</v>
      </c>
      <c r="R457" s="57">
        <v>48</v>
      </c>
      <c r="S457" s="57">
        <v>43</v>
      </c>
      <c r="T457" s="74">
        <v>199.8</v>
      </c>
      <c r="U457" s="114">
        <v>8.3000000000000001E-3</v>
      </c>
    </row>
    <row r="458" spans="1:21" x14ac:dyDescent="0.35">
      <c r="A458" s="73" t="s">
        <v>1379</v>
      </c>
      <c r="B458" s="57">
        <v>92</v>
      </c>
      <c r="C458" s="57">
        <v>113</v>
      </c>
      <c r="D458" s="74"/>
      <c r="E458" s="74">
        <v>48.39</v>
      </c>
      <c r="F458" s="74">
        <v>27.99</v>
      </c>
      <c r="G458" s="74">
        <v>64</v>
      </c>
      <c r="H458" s="74">
        <v>70.53</v>
      </c>
      <c r="I458" s="74">
        <v>27.61</v>
      </c>
      <c r="J458" s="74">
        <v>77.88</v>
      </c>
      <c r="K458" s="74">
        <v>60.35</v>
      </c>
      <c r="L458" s="74">
        <v>39.01</v>
      </c>
      <c r="M458" s="74">
        <v>20.96</v>
      </c>
      <c r="N458" s="74">
        <v>77.680000000000007</v>
      </c>
      <c r="O458" s="57">
        <v>73</v>
      </c>
      <c r="P458" s="57">
        <v>25</v>
      </c>
      <c r="Q458" s="57">
        <v>23</v>
      </c>
      <c r="R458" s="57">
        <v>44</v>
      </c>
      <c r="S458" s="57">
        <v>35</v>
      </c>
      <c r="T458" s="74">
        <v>124.91</v>
      </c>
      <c r="U458" s="114"/>
    </row>
    <row r="459" spans="1:21" x14ac:dyDescent="0.35">
      <c r="A459" s="73" t="s">
        <v>1380</v>
      </c>
      <c r="B459" s="57">
        <v>82</v>
      </c>
      <c r="C459" s="57">
        <v>110</v>
      </c>
      <c r="D459" s="74"/>
      <c r="E459" s="74">
        <v>48.76</v>
      </c>
      <c r="F459" s="74">
        <v>28.67</v>
      </c>
      <c r="G459" s="74">
        <v>63.75</v>
      </c>
      <c r="H459" s="74">
        <v>70.41</v>
      </c>
      <c r="I459" s="74">
        <v>27.5</v>
      </c>
      <c r="J459" s="74">
        <v>78.680000000000007</v>
      </c>
      <c r="K459" s="74">
        <v>61.5</v>
      </c>
      <c r="L459" s="74">
        <v>39.020000000000003</v>
      </c>
      <c r="M459" s="74">
        <v>21.39</v>
      </c>
      <c r="N459" s="74">
        <v>78.72</v>
      </c>
      <c r="O459" s="57">
        <v>65</v>
      </c>
      <c r="P459" s="57">
        <v>25</v>
      </c>
      <c r="Q459" s="57">
        <v>21</v>
      </c>
      <c r="R459" s="57">
        <v>41</v>
      </c>
      <c r="S459" s="57">
        <v>33</v>
      </c>
      <c r="T459" s="74">
        <v>326.19</v>
      </c>
      <c r="U459" s="114"/>
    </row>
    <row r="460" spans="1:21" x14ac:dyDescent="0.35">
      <c r="A460" s="73" t="s">
        <v>836</v>
      </c>
      <c r="B460" s="57">
        <v>99</v>
      </c>
      <c r="C460" s="57">
        <v>108</v>
      </c>
      <c r="D460" s="74"/>
      <c r="E460" s="74">
        <v>49.15</v>
      </c>
      <c r="F460" s="74">
        <v>29.09</v>
      </c>
      <c r="G460" s="74">
        <v>64.62</v>
      </c>
      <c r="H460" s="74">
        <v>70.78</v>
      </c>
      <c r="I460" s="74">
        <v>27.73</v>
      </c>
      <c r="J460" s="74">
        <v>79.28</v>
      </c>
      <c r="K460" s="74">
        <v>61.98</v>
      </c>
      <c r="L460" s="74">
        <v>39.71</v>
      </c>
      <c r="M460" s="74">
        <v>21.29</v>
      </c>
      <c r="N460" s="74">
        <v>78.930000000000007</v>
      </c>
      <c r="O460" s="57">
        <v>78</v>
      </c>
      <c r="P460" s="57">
        <v>25</v>
      </c>
      <c r="Q460" s="57">
        <v>27</v>
      </c>
      <c r="R460" s="57">
        <v>51</v>
      </c>
      <c r="S460" s="57">
        <v>42</v>
      </c>
      <c r="T460" s="74">
        <v>287.69</v>
      </c>
      <c r="U460" s="114">
        <v>7.6E-3</v>
      </c>
    </row>
    <row r="461" spans="1:21" x14ac:dyDescent="0.35">
      <c r="A461" s="73" t="s">
        <v>837</v>
      </c>
      <c r="B461" s="57">
        <v>99</v>
      </c>
      <c r="C461" s="57">
        <v>108</v>
      </c>
      <c r="D461" s="74"/>
      <c r="E461" s="74">
        <v>49.39</v>
      </c>
      <c r="F461" s="74">
        <v>28.98</v>
      </c>
      <c r="G461" s="74">
        <v>64.209999999999994</v>
      </c>
      <c r="H461" s="74">
        <v>70.78</v>
      </c>
      <c r="I461" s="74">
        <v>28.07</v>
      </c>
      <c r="J461" s="74">
        <v>81.569999999999993</v>
      </c>
      <c r="K461" s="74">
        <v>61.6</v>
      </c>
      <c r="L461" s="74">
        <v>39.99</v>
      </c>
      <c r="M461" s="74">
        <v>21.25</v>
      </c>
      <c r="N461" s="74">
        <v>77.930000000000007</v>
      </c>
      <c r="O461" s="57">
        <v>81</v>
      </c>
      <c r="P461" s="57">
        <v>26</v>
      </c>
      <c r="Q461" s="57">
        <v>30</v>
      </c>
      <c r="R461" s="57">
        <v>53</v>
      </c>
      <c r="S461" s="57">
        <v>45</v>
      </c>
      <c r="T461" s="74">
        <v>222.38</v>
      </c>
      <c r="U461" s="114">
        <v>7.6E-3</v>
      </c>
    </row>
    <row r="462" spans="1:21" x14ac:dyDescent="0.35">
      <c r="A462" s="73" t="s">
        <v>839</v>
      </c>
      <c r="B462" s="57">
        <v>99</v>
      </c>
      <c r="C462" s="57">
        <v>110</v>
      </c>
      <c r="D462" s="74"/>
      <c r="E462" s="74">
        <v>51.04</v>
      </c>
      <c r="F462" s="74">
        <v>29.83</v>
      </c>
      <c r="G462" s="74">
        <v>65.59</v>
      </c>
      <c r="H462" s="74">
        <v>72.31</v>
      </c>
      <c r="I462" s="74">
        <v>28.59</v>
      </c>
      <c r="J462" s="74">
        <v>87.09</v>
      </c>
      <c r="K462" s="74">
        <v>62.76</v>
      </c>
      <c r="L462" s="74">
        <v>41.58</v>
      </c>
      <c r="M462" s="74">
        <v>22.17</v>
      </c>
      <c r="N462" s="74">
        <v>80.540000000000006</v>
      </c>
      <c r="O462" s="57">
        <v>81</v>
      </c>
      <c r="P462" s="57">
        <v>25</v>
      </c>
      <c r="Q462" s="57">
        <v>28</v>
      </c>
      <c r="R462" s="57">
        <v>50</v>
      </c>
      <c r="S462" s="57">
        <v>42</v>
      </c>
      <c r="T462" s="74">
        <v>283.81</v>
      </c>
      <c r="U462" s="114">
        <v>5.5999999999999999E-3</v>
      </c>
    </row>
    <row r="463" spans="1:21" x14ac:dyDescent="0.35">
      <c r="A463" s="73" t="s">
        <v>840</v>
      </c>
      <c r="B463" s="57">
        <v>99</v>
      </c>
      <c r="C463" s="57">
        <v>104</v>
      </c>
      <c r="D463" s="74"/>
      <c r="E463" s="74">
        <v>52.25</v>
      </c>
      <c r="F463" s="74">
        <v>31.13</v>
      </c>
      <c r="G463" s="74">
        <v>65.56</v>
      </c>
      <c r="H463" s="74">
        <v>75.150000000000006</v>
      </c>
      <c r="I463" s="74">
        <v>29.38</v>
      </c>
      <c r="J463" s="74">
        <v>89.73</v>
      </c>
      <c r="K463" s="74">
        <v>62.84</v>
      </c>
      <c r="L463" s="74">
        <v>43</v>
      </c>
      <c r="M463" s="74">
        <v>22.77</v>
      </c>
      <c r="N463" s="74">
        <v>81.64</v>
      </c>
      <c r="O463" s="57">
        <v>83</v>
      </c>
      <c r="P463" s="57">
        <v>26</v>
      </c>
      <c r="Q463" s="57">
        <v>27</v>
      </c>
      <c r="R463" s="57">
        <v>55</v>
      </c>
      <c r="S463" s="57">
        <v>43</v>
      </c>
      <c r="T463" s="74">
        <v>196.4</v>
      </c>
      <c r="U463" s="114">
        <v>5.4999999999999997E-3</v>
      </c>
    </row>
    <row r="464" spans="1:21" x14ac:dyDescent="0.35">
      <c r="A464" s="73" t="s">
        <v>841</v>
      </c>
      <c r="B464" s="57">
        <v>66</v>
      </c>
      <c r="C464" s="57">
        <v>52</v>
      </c>
      <c r="D464" s="74"/>
      <c r="E464" s="74">
        <v>51.8</v>
      </c>
      <c r="F464" s="74">
        <v>30.45</v>
      </c>
      <c r="G464" s="74">
        <v>62.61</v>
      </c>
      <c r="H464" s="74">
        <v>76.83</v>
      </c>
      <c r="I464" s="74">
        <v>29.54</v>
      </c>
      <c r="J464" s="74">
        <v>85.73</v>
      </c>
      <c r="K464" s="74">
        <v>62.07</v>
      </c>
      <c r="L464" s="74">
        <v>43.26</v>
      </c>
      <c r="M464" s="74">
        <v>22.71</v>
      </c>
      <c r="N464" s="74">
        <v>81.7</v>
      </c>
      <c r="O464" s="57">
        <v>69</v>
      </c>
      <c r="P464" s="57">
        <v>25</v>
      </c>
      <c r="Q464" s="57">
        <v>29</v>
      </c>
      <c r="R464" s="57">
        <v>49</v>
      </c>
      <c r="S464" s="57">
        <v>35</v>
      </c>
      <c r="T464" s="74">
        <v>249.53</v>
      </c>
      <c r="U464" s="114">
        <v>6.0000000000000001E-3</v>
      </c>
    </row>
    <row r="465" spans="1:21" x14ac:dyDescent="0.35">
      <c r="A465" s="73" t="s">
        <v>1381</v>
      </c>
      <c r="B465" s="57">
        <v>95</v>
      </c>
      <c r="C465" s="57">
        <v>85</v>
      </c>
      <c r="D465" s="74"/>
      <c r="E465" s="74">
        <v>51.34</v>
      </c>
      <c r="F465" s="74">
        <v>30.13</v>
      </c>
      <c r="G465" s="74">
        <v>61.75</v>
      </c>
      <c r="H465" s="74">
        <v>77.36</v>
      </c>
      <c r="I465" s="74">
        <v>29.04</v>
      </c>
      <c r="J465" s="74">
        <v>85.12</v>
      </c>
      <c r="K465" s="74">
        <v>60.85</v>
      </c>
      <c r="L465" s="74">
        <v>43.07</v>
      </c>
      <c r="M465" s="74">
        <v>22.33</v>
      </c>
      <c r="N465" s="74">
        <v>79.94</v>
      </c>
      <c r="O465" s="57">
        <v>82</v>
      </c>
      <c r="P465" s="57">
        <v>26</v>
      </c>
      <c r="Q465" s="57">
        <v>26</v>
      </c>
      <c r="R465" s="57">
        <v>47</v>
      </c>
      <c r="S465" s="57">
        <v>35</v>
      </c>
      <c r="T465" s="74">
        <v>254.84</v>
      </c>
      <c r="U465" s="114"/>
    </row>
    <row r="466" spans="1:21" x14ac:dyDescent="0.35">
      <c r="A466" s="73" t="s">
        <v>1382</v>
      </c>
      <c r="B466" s="57">
        <v>88</v>
      </c>
      <c r="C466" s="57">
        <v>75</v>
      </c>
      <c r="D466" s="74"/>
      <c r="E466" s="74">
        <v>50.18</v>
      </c>
      <c r="F466" s="74">
        <v>29.6</v>
      </c>
      <c r="G466" s="74">
        <v>60.6</v>
      </c>
      <c r="H466" s="74">
        <v>74.650000000000006</v>
      </c>
      <c r="I466" s="74">
        <v>29.07</v>
      </c>
      <c r="J466" s="74">
        <v>84.04</v>
      </c>
      <c r="K466" s="74">
        <v>58.7</v>
      </c>
      <c r="L466" s="74">
        <v>43.06</v>
      </c>
      <c r="M466" s="74">
        <v>21.98</v>
      </c>
      <c r="N466" s="74">
        <v>75.849999999999994</v>
      </c>
      <c r="O466" s="57">
        <v>78</v>
      </c>
      <c r="P466" s="57">
        <v>26</v>
      </c>
      <c r="Q466" s="57">
        <v>31</v>
      </c>
      <c r="R466" s="57">
        <v>48</v>
      </c>
      <c r="S466" s="57">
        <v>34</v>
      </c>
      <c r="T466" s="74">
        <v>398.84</v>
      </c>
      <c r="U466" s="114"/>
    </row>
    <row r="467" spans="1:21" x14ac:dyDescent="0.35">
      <c r="A467" s="73" t="s">
        <v>842</v>
      </c>
      <c r="B467" s="57">
        <v>57</v>
      </c>
      <c r="C467" s="57">
        <v>37</v>
      </c>
      <c r="D467" s="74"/>
      <c r="E467" s="74">
        <v>50.15</v>
      </c>
      <c r="F467" s="74">
        <v>29.65</v>
      </c>
      <c r="G467" s="74">
        <v>56.66</v>
      </c>
      <c r="H467" s="74">
        <v>74.12</v>
      </c>
      <c r="I467" s="74">
        <v>29.76</v>
      </c>
      <c r="J467" s="74">
        <v>85.92</v>
      </c>
      <c r="K467" s="74">
        <v>58.78</v>
      </c>
      <c r="L467" s="74">
        <v>42.42</v>
      </c>
      <c r="M467" s="74">
        <v>22</v>
      </c>
      <c r="N467" s="74">
        <v>74.22</v>
      </c>
      <c r="O467" s="57">
        <v>63</v>
      </c>
      <c r="P467" s="57">
        <v>27</v>
      </c>
      <c r="Q467" s="57">
        <v>29</v>
      </c>
      <c r="R467" s="57">
        <v>47</v>
      </c>
      <c r="S467" s="57">
        <v>33</v>
      </c>
      <c r="T467" s="74">
        <v>284.58999999999997</v>
      </c>
      <c r="U467" s="114">
        <v>6.1999999999999998E-3</v>
      </c>
    </row>
    <row r="468" spans="1:21" x14ac:dyDescent="0.35">
      <c r="A468" s="73" t="s">
        <v>843</v>
      </c>
      <c r="B468" s="57">
        <v>95</v>
      </c>
      <c r="C468" s="57">
        <v>98</v>
      </c>
      <c r="D468" s="74"/>
      <c r="E468" s="74">
        <v>51.18</v>
      </c>
      <c r="F468" s="74">
        <v>32.43</v>
      </c>
      <c r="G468" s="74">
        <v>58.16</v>
      </c>
      <c r="H468" s="74">
        <v>74.569999999999993</v>
      </c>
      <c r="I468" s="74">
        <v>29.58</v>
      </c>
      <c r="J468" s="74">
        <v>89.95</v>
      </c>
      <c r="K468" s="74">
        <v>59.97</v>
      </c>
      <c r="L468" s="74">
        <v>42.96</v>
      </c>
      <c r="M468" s="74">
        <v>22.02</v>
      </c>
      <c r="N468" s="74">
        <v>77.08</v>
      </c>
      <c r="O468" s="57">
        <v>75</v>
      </c>
      <c r="P468" s="57">
        <v>26</v>
      </c>
      <c r="Q468" s="57">
        <v>26</v>
      </c>
      <c r="R468" s="57">
        <v>47</v>
      </c>
      <c r="S468" s="57">
        <v>36</v>
      </c>
      <c r="T468" s="74">
        <v>214.71</v>
      </c>
      <c r="U468" s="114">
        <v>5.0000000000000001E-3</v>
      </c>
    </row>
    <row r="469" spans="1:21" x14ac:dyDescent="0.35">
      <c r="A469" s="73" t="s">
        <v>844</v>
      </c>
      <c r="B469" s="57">
        <v>94</v>
      </c>
      <c r="C469" s="57">
        <v>102</v>
      </c>
      <c r="D469" s="74"/>
      <c r="E469" s="74">
        <v>50.18</v>
      </c>
      <c r="F469" s="74">
        <v>31.87</v>
      </c>
      <c r="G469" s="74">
        <v>57.9</v>
      </c>
      <c r="H469" s="74">
        <v>73.05</v>
      </c>
      <c r="I469" s="74">
        <v>29.11</v>
      </c>
      <c r="J469" s="74">
        <v>88.08</v>
      </c>
      <c r="K469" s="74">
        <v>58.55</v>
      </c>
      <c r="L469" s="74">
        <v>41.94</v>
      </c>
      <c r="M469" s="74">
        <v>21.99</v>
      </c>
      <c r="N469" s="74">
        <v>76.819999999999993</v>
      </c>
      <c r="O469" s="57">
        <v>75</v>
      </c>
      <c r="P469" s="57">
        <v>28</v>
      </c>
      <c r="Q469" s="57">
        <v>26</v>
      </c>
      <c r="R469" s="57">
        <v>44</v>
      </c>
      <c r="S469" s="57">
        <v>33</v>
      </c>
      <c r="T469" s="74">
        <v>331.31</v>
      </c>
      <c r="U469" s="114">
        <v>5.1000000000000004E-3</v>
      </c>
    </row>
    <row r="470" spans="1:21" x14ac:dyDescent="0.35">
      <c r="A470" s="73" t="s">
        <v>848</v>
      </c>
      <c r="B470" s="57">
        <v>92</v>
      </c>
      <c r="C470" s="57">
        <v>103</v>
      </c>
      <c r="D470" s="74"/>
      <c r="E470" s="74">
        <v>48.59</v>
      </c>
      <c r="F470" s="74">
        <v>30.86</v>
      </c>
      <c r="G470" s="74">
        <v>58.64</v>
      </c>
      <c r="H470" s="74">
        <v>70</v>
      </c>
      <c r="I470" s="74">
        <v>28.35</v>
      </c>
      <c r="J470" s="74">
        <v>83.08</v>
      </c>
      <c r="K470" s="74">
        <v>57.41</v>
      </c>
      <c r="L470" s="74">
        <v>40.85</v>
      </c>
      <c r="M470" s="74">
        <v>21.51</v>
      </c>
      <c r="N470" s="74">
        <v>76.69</v>
      </c>
      <c r="O470" s="57">
        <v>74</v>
      </c>
      <c r="P470" s="57">
        <v>27</v>
      </c>
      <c r="Q470" s="57">
        <v>26</v>
      </c>
      <c r="R470" s="57">
        <v>46</v>
      </c>
      <c r="S470" s="57">
        <v>34</v>
      </c>
      <c r="T470" s="74">
        <v>227.38</v>
      </c>
      <c r="U470" s="114">
        <v>5.3E-3</v>
      </c>
    </row>
    <row r="471" spans="1:21" x14ac:dyDescent="0.35">
      <c r="A471" s="73" t="s">
        <v>849</v>
      </c>
      <c r="B471" s="57">
        <v>92</v>
      </c>
      <c r="C471" s="57">
        <v>104</v>
      </c>
      <c r="D471" s="74"/>
      <c r="E471" s="74">
        <v>48.63</v>
      </c>
      <c r="F471" s="74">
        <v>30.5</v>
      </c>
      <c r="G471" s="74">
        <v>60.89</v>
      </c>
      <c r="H471" s="74">
        <v>67.67</v>
      </c>
      <c r="I471" s="74">
        <v>28.14</v>
      </c>
      <c r="J471" s="74">
        <v>86.48</v>
      </c>
      <c r="K471" s="74">
        <v>57.27</v>
      </c>
      <c r="L471" s="74">
        <v>40.770000000000003</v>
      </c>
      <c r="M471" s="74">
        <v>21.2</v>
      </c>
      <c r="N471" s="74">
        <v>76.97</v>
      </c>
      <c r="O471" s="57">
        <v>76</v>
      </c>
      <c r="P471" s="57">
        <v>27</v>
      </c>
      <c r="Q471" s="57">
        <v>27</v>
      </c>
      <c r="R471" s="57">
        <v>48</v>
      </c>
      <c r="S471" s="57">
        <v>34</v>
      </c>
      <c r="T471" s="74">
        <v>195.21</v>
      </c>
      <c r="U471" s="114">
        <v>4.3E-3</v>
      </c>
    </row>
    <row r="472" spans="1:21" x14ac:dyDescent="0.35">
      <c r="A472" s="73" t="s">
        <v>1383</v>
      </c>
      <c r="B472" s="57">
        <v>99</v>
      </c>
      <c r="C472" s="57">
        <v>116</v>
      </c>
      <c r="D472" s="74"/>
      <c r="E472" s="74">
        <v>48.61</v>
      </c>
      <c r="F472" s="74">
        <v>30.8</v>
      </c>
      <c r="G472" s="74">
        <v>61.46</v>
      </c>
      <c r="H472" s="74">
        <v>66.52</v>
      </c>
      <c r="I472" s="74">
        <v>28.33</v>
      </c>
      <c r="J472" s="74">
        <v>85.81</v>
      </c>
      <c r="K472" s="74">
        <v>57.73</v>
      </c>
      <c r="L472" s="74">
        <v>41.44</v>
      </c>
      <c r="M472" s="74">
        <v>21.17</v>
      </c>
      <c r="N472" s="74">
        <v>77.260000000000005</v>
      </c>
      <c r="O472" s="57">
        <v>79</v>
      </c>
      <c r="P472" s="57">
        <v>27</v>
      </c>
      <c r="Q472" s="57">
        <v>25</v>
      </c>
      <c r="R472" s="57">
        <v>45</v>
      </c>
      <c r="S472" s="57">
        <v>34</v>
      </c>
      <c r="T472" s="74">
        <v>210.44</v>
      </c>
      <c r="U472" s="114"/>
    </row>
    <row r="473" spans="1:21" x14ac:dyDescent="0.35">
      <c r="A473" s="73" t="s">
        <v>1384</v>
      </c>
      <c r="B473" s="57">
        <v>102</v>
      </c>
      <c r="C473" s="57">
        <v>114</v>
      </c>
      <c r="D473" s="74"/>
      <c r="E473" s="74">
        <v>49.51</v>
      </c>
      <c r="F473" s="74">
        <v>31.23</v>
      </c>
      <c r="G473" s="74">
        <v>62.68</v>
      </c>
      <c r="H473" s="74">
        <v>69.48</v>
      </c>
      <c r="I473" s="74">
        <v>28.44</v>
      </c>
      <c r="J473" s="74">
        <v>85.92</v>
      </c>
      <c r="K473" s="74">
        <v>58.96</v>
      </c>
      <c r="L473" s="74">
        <v>41.55</v>
      </c>
      <c r="M473" s="74">
        <v>21.34</v>
      </c>
      <c r="N473" s="74">
        <v>80.569999999999993</v>
      </c>
      <c r="O473" s="57">
        <v>81</v>
      </c>
      <c r="P473" s="57">
        <v>27</v>
      </c>
      <c r="Q473" s="57">
        <v>29</v>
      </c>
      <c r="R473" s="57">
        <v>46</v>
      </c>
      <c r="S473" s="57">
        <v>38</v>
      </c>
      <c r="T473" s="74">
        <v>441.04</v>
      </c>
      <c r="U473" s="114"/>
    </row>
    <row r="474" spans="1:21" x14ac:dyDescent="0.35">
      <c r="A474" s="73" t="s">
        <v>850</v>
      </c>
      <c r="B474" s="57">
        <v>105</v>
      </c>
      <c r="C474" s="57">
        <v>106</v>
      </c>
      <c r="D474" s="74"/>
      <c r="E474" s="74">
        <v>50.14</v>
      </c>
      <c r="F474" s="74">
        <v>32.1</v>
      </c>
      <c r="G474" s="74">
        <v>69.12</v>
      </c>
      <c r="H474" s="74">
        <v>69.209999999999994</v>
      </c>
      <c r="I474" s="74">
        <v>29.28</v>
      </c>
      <c r="J474" s="74">
        <v>81.53</v>
      </c>
      <c r="K474" s="74">
        <v>61.97</v>
      </c>
      <c r="L474" s="74">
        <v>42.9</v>
      </c>
      <c r="M474" s="74">
        <v>21.11</v>
      </c>
      <c r="N474" s="74">
        <v>82.9</v>
      </c>
      <c r="O474" s="57">
        <v>86</v>
      </c>
      <c r="P474" s="57">
        <v>28</v>
      </c>
      <c r="Q474" s="57">
        <v>36</v>
      </c>
      <c r="R474" s="57">
        <v>60</v>
      </c>
      <c r="S474" s="57">
        <v>51</v>
      </c>
      <c r="T474" s="74">
        <v>146.65</v>
      </c>
      <c r="U474" s="114">
        <v>3.5999999999999999E-3</v>
      </c>
    </row>
    <row r="475" spans="1:21" x14ac:dyDescent="0.35">
      <c r="A475" s="73" t="s">
        <v>851</v>
      </c>
      <c r="B475" s="57">
        <v>101</v>
      </c>
      <c r="C475" s="57">
        <v>105</v>
      </c>
      <c r="D475" s="74"/>
      <c r="E475" s="74">
        <v>49.72</v>
      </c>
      <c r="F475" s="74">
        <v>29.92</v>
      </c>
      <c r="G475" s="74">
        <v>70.540000000000006</v>
      </c>
      <c r="H475" s="74">
        <v>68.59</v>
      </c>
      <c r="I475" s="74">
        <v>30.5</v>
      </c>
      <c r="J475" s="74">
        <v>75.3</v>
      </c>
      <c r="K475" s="74">
        <v>63.02</v>
      </c>
      <c r="L475" s="74">
        <v>43.24</v>
      </c>
      <c r="M475" s="74">
        <v>21.22</v>
      </c>
      <c r="N475" s="74">
        <v>82.8</v>
      </c>
      <c r="O475" s="57">
        <v>83</v>
      </c>
      <c r="P475" s="57">
        <v>29</v>
      </c>
      <c r="Q475" s="57">
        <v>33</v>
      </c>
      <c r="R475" s="57">
        <v>59</v>
      </c>
      <c r="S475" s="57">
        <v>52</v>
      </c>
      <c r="T475" s="74">
        <v>248.62</v>
      </c>
      <c r="U475" s="114">
        <v>3.5000000000000001E-3</v>
      </c>
    </row>
    <row r="476" spans="1:21" x14ac:dyDescent="0.35">
      <c r="A476" s="73" t="s">
        <v>852</v>
      </c>
      <c r="B476" s="57">
        <v>101</v>
      </c>
      <c r="C476" s="57">
        <v>106</v>
      </c>
      <c r="D476" s="74"/>
      <c r="E476" s="74">
        <v>49.92</v>
      </c>
      <c r="F476" s="74">
        <v>29.73</v>
      </c>
      <c r="G476" s="74">
        <v>71.430000000000007</v>
      </c>
      <c r="H476" s="74">
        <v>68.27</v>
      </c>
      <c r="I476" s="74">
        <v>31.89</v>
      </c>
      <c r="J476" s="74">
        <v>73.040000000000006</v>
      </c>
      <c r="K476" s="74">
        <v>64.930000000000007</v>
      </c>
      <c r="L476" s="74">
        <v>43.9</v>
      </c>
      <c r="M476" s="74">
        <v>20.47</v>
      </c>
      <c r="N476" s="74">
        <v>81.099999999999994</v>
      </c>
      <c r="O476" s="57">
        <v>84</v>
      </c>
      <c r="P476" s="57">
        <v>30</v>
      </c>
      <c r="Q476" s="57">
        <v>34</v>
      </c>
      <c r="R476" s="57">
        <v>57</v>
      </c>
      <c r="S476" s="57">
        <v>49</v>
      </c>
      <c r="T476" s="74">
        <v>141.03</v>
      </c>
      <c r="U476" s="114">
        <v>3.7000000000000002E-3</v>
      </c>
    </row>
    <row r="477" spans="1:21" x14ac:dyDescent="0.35">
      <c r="A477" s="73" t="s">
        <v>855</v>
      </c>
      <c r="B477" s="57">
        <v>100</v>
      </c>
      <c r="C477" s="57">
        <v>104</v>
      </c>
      <c r="D477" s="74"/>
      <c r="E477" s="74">
        <v>50.49</v>
      </c>
      <c r="F477" s="74">
        <v>29.99</v>
      </c>
      <c r="G477" s="74">
        <v>72.84</v>
      </c>
      <c r="H477" s="74">
        <v>67.98</v>
      </c>
      <c r="I477" s="74">
        <v>33.19</v>
      </c>
      <c r="J477" s="74">
        <v>72.459999999999994</v>
      </c>
      <c r="K477" s="74">
        <v>67.010000000000005</v>
      </c>
      <c r="L477" s="74">
        <v>44.29</v>
      </c>
      <c r="M477" s="74">
        <v>20.68</v>
      </c>
      <c r="N477" s="74">
        <v>79.849999999999994</v>
      </c>
      <c r="O477" s="57">
        <v>84</v>
      </c>
      <c r="P477" s="57">
        <v>32</v>
      </c>
      <c r="Q477" s="57">
        <v>34</v>
      </c>
      <c r="R477" s="57">
        <v>52</v>
      </c>
      <c r="S477" s="57">
        <v>51</v>
      </c>
      <c r="T477" s="74">
        <v>169.08</v>
      </c>
      <c r="U477" s="114">
        <v>5.1999999999999998E-3</v>
      </c>
    </row>
    <row r="478" spans="1:21" x14ac:dyDescent="0.35">
      <c r="A478" s="73" t="s">
        <v>856</v>
      </c>
      <c r="B478" s="57">
        <v>101</v>
      </c>
      <c r="C478" s="57">
        <v>104</v>
      </c>
      <c r="D478" s="74"/>
      <c r="E478" s="74">
        <v>51.09</v>
      </c>
      <c r="F478" s="74">
        <v>30.62</v>
      </c>
      <c r="G478" s="74">
        <v>74.930000000000007</v>
      </c>
      <c r="H478" s="74">
        <v>67.63</v>
      </c>
      <c r="I478" s="74">
        <v>35.26</v>
      </c>
      <c r="J478" s="74">
        <v>70.849999999999994</v>
      </c>
      <c r="K478" s="74">
        <v>68.81</v>
      </c>
      <c r="L478" s="74">
        <v>44.97</v>
      </c>
      <c r="M478" s="74">
        <v>20.61</v>
      </c>
      <c r="N478" s="74">
        <v>79.45</v>
      </c>
      <c r="O478" s="57">
        <v>88</v>
      </c>
      <c r="P478" s="57">
        <v>34</v>
      </c>
      <c r="Q478" s="57">
        <v>37</v>
      </c>
      <c r="R478" s="57">
        <v>57</v>
      </c>
      <c r="S478" s="57">
        <v>51</v>
      </c>
      <c r="T478" s="74">
        <v>131</v>
      </c>
      <c r="U478" s="114">
        <v>4.8999999999999998E-3</v>
      </c>
    </row>
    <row r="479" spans="1:21" x14ac:dyDescent="0.35">
      <c r="A479" s="73" t="s">
        <v>1385</v>
      </c>
      <c r="B479" s="57">
        <v>111</v>
      </c>
      <c r="C479" s="57">
        <v>112</v>
      </c>
      <c r="D479" s="74"/>
      <c r="E479" s="74">
        <v>52.04</v>
      </c>
      <c r="F479" s="74">
        <v>31.13</v>
      </c>
      <c r="G479" s="74">
        <v>76.959999999999994</v>
      </c>
      <c r="H479" s="74">
        <v>66.98</v>
      </c>
      <c r="I479" s="74">
        <v>38.130000000000003</v>
      </c>
      <c r="J479" s="74">
        <v>69.819999999999993</v>
      </c>
      <c r="K479" s="74">
        <v>71.73</v>
      </c>
      <c r="L479" s="74">
        <v>45.49</v>
      </c>
      <c r="M479" s="74">
        <v>20.440000000000001</v>
      </c>
      <c r="N479" s="74">
        <v>80.42</v>
      </c>
      <c r="O479" s="57">
        <v>94</v>
      </c>
      <c r="P479" s="57">
        <v>36</v>
      </c>
      <c r="Q479" s="57">
        <v>44</v>
      </c>
      <c r="R479" s="57">
        <v>59</v>
      </c>
      <c r="S479" s="57">
        <v>52</v>
      </c>
      <c r="T479" s="74">
        <v>153.88999999999999</v>
      </c>
      <c r="U479" s="114"/>
    </row>
    <row r="480" spans="1:21" x14ac:dyDescent="0.35">
      <c r="A480" s="73" t="s">
        <v>1386</v>
      </c>
      <c r="B480" s="57">
        <v>116</v>
      </c>
      <c r="C480" s="57">
        <v>118</v>
      </c>
      <c r="D480" s="74"/>
      <c r="E480" s="74">
        <v>52.82</v>
      </c>
      <c r="F480" s="74">
        <v>31.21</v>
      </c>
      <c r="G480" s="74">
        <v>77.61</v>
      </c>
      <c r="H480" s="74">
        <v>66.680000000000007</v>
      </c>
      <c r="I480" s="74">
        <v>40.03</v>
      </c>
      <c r="J480" s="74">
        <v>70.5</v>
      </c>
      <c r="K480" s="74">
        <v>73.38</v>
      </c>
      <c r="L480" s="74">
        <v>46.17</v>
      </c>
      <c r="M480" s="74">
        <v>20.63</v>
      </c>
      <c r="N480" s="74">
        <v>80.17</v>
      </c>
      <c r="O480" s="57">
        <v>94</v>
      </c>
      <c r="P480" s="57">
        <v>37</v>
      </c>
      <c r="Q480" s="57">
        <v>42</v>
      </c>
      <c r="R480" s="57">
        <v>58</v>
      </c>
      <c r="S480" s="57">
        <v>54</v>
      </c>
      <c r="T480" s="74">
        <v>213.31</v>
      </c>
      <c r="U480" s="114"/>
    </row>
    <row r="481" spans="1:21" x14ac:dyDescent="0.35">
      <c r="A481" s="73" t="s">
        <v>857</v>
      </c>
      <c r="B481" s="57">
        <v>106</v>
      </c>
      <c r="C481" s="57">
        <v>107</v>
      </c>
      <c r="D481" s="74"/>
      <c r="E481" s="74">
        <v>52.28</v>
      </c>
      <c r="F481" s="74">
        <v>30.5</v>
      </c>
      <c r="G481" s="74">
        <v>76.709999999999994</v>
      </c>
      <c r="H481" s="74">
        <v>67.02</v>
      </c>
      <c r="I481" s="74">
        <v>39.340000000000003</v>
      </c>
      <c r="J481" s="74">
        <v>71.290000000000006</v>
      </c>
      <c r="K481" s="74">
        <v>70.989999999999995</v>
      </c>
      <c r="L481" s="74">
        <v>46</v>
      </c>
      <c r="M481" s="74">
        <v>20.25</v>
      </c>
      <c r="N481" s="74">
        <v>79.83</v>
      </c>
      <c r="O481" s="57">
        <v>88</v>
      </c>
      <c r="P481" s="57">
        <v>38</v>
      </c>
      <c r="Q481" s="57">
        <v>34</v>
      </c>
      <c r="R481" s="57">
        <v>67</v>
      </c>
      <c r="S481" s="57">
        <v>59</v>
      </c>
      <c r="T481" s="74">
        <v>168.48</v>
      </c>
      <c r="U481" s="114">
        <v>6.8999999999999999E-3</v>
      </c>
    </row>
    <row r="482" spans="1:21" x14ac:dyDescent="0.35">
      <c r="A482" s="73" t="s">
        <v>858</v>
      </c>
      <c r="B482" s="57">
        <v>104</v>
      </c>
      <c r="C482" s="57">
        <v>106</v>
      </c>
      <c r="D482" s="74"/>
      <c r="E482" s="74">
        <v>51.82</v>
      </c>
      <c r="F482" s="74">
        <v>30.24</v>
      </c>
      <c r="G482" s="74">
        <v>76.25</v>
      </c>
      <c r="H482" s="74">
        <v>66.97</v>
      </c>
      <c r="I482" s="74">
        <v>39.14</v>
      </c>
      <c r="J482" s="74">
        <v>70.459999999999994</v>
      </c>
      <c r="K482" s="74">
        <v>69.98</v>
      </c>
      <c r="L482" s="74">
        <v>45.62</v>
      </c>
      <c r="M482" s="74">
        <v>20.12</v>
      </c>
      <c r="N482" s="74">
        <v>77.900000000000006</v>
      </c>
      <c r="O482" s="57">
        <v>86</v>
      </c>
      <c r="P482" s="57">
        <v>39</v>
      </c>
      <c r="Q482" s="57">
        <v>39</v>
      </c>
      <c r="R482" s="57">
        <v>63</v>
      </c>
      <c r="S482" s="57">
        <v>61</v>
      </c>
      <c r="T482" s="74">
        <v>151.53</v>
      </c>
      <c r="U482" s="114">
        <v>1.6400000000000001E-2</v>
      </c>
    </row>
    <row r="483" spans="1:21" x14ac:dyDescent="0.35">
      <c r="A483" s="73" t="s">
        <v>861</v>
      </c>
      <c r="B483" s="57">
        <v>103</v>
      </c>
      <c r="C483" s="57">
        <v>107</v>
      </c>
      <c r="D483" s="74"/>
      <c r="E483" s="74">
        <v>51.58</v>
      </c>
      <c r="F483" s="74">
        <v>29.69</v>
      </c>
      <c r="G483" s="74">
        <v>75.95</v>
      </c>
      <c r="H483" s="74">
        <v>66.81</v>
      </c>
      <c r="I483" s="74">
        <v>38.81</v>
      </c>
      <c r="J483" s="74">
        <v>69.489999999999995</v>
      </c>
      <c r="K483" s="74">
        <v>69.31</v>
      </c>
      <c r="L483" s="74">
        <v>46.08</v>
      </c>
      <c r="M483" s="74">
        <v>20.23</v>
      </c>
      <c r="N483" s="74">
        <v>78.23</v>
      </c>
      <c r="O483" s="57">
        <v>86</v>
      </c>
      <c r="P483" s="57">
        <v>36</v>
      </c>
      <c r="Q483" s="57">
        <v>35</v>
      </c>
      <c r="R483" s="57">
        <v>60</v>
      </c>
      <c r="S483" s="57">
        <v>57</v>
      </c>
      <c r="T483" s="74">
        <v>192.14</v>
      </c>
      <c r="U483" s="114">
        <v>1.32E-2</v>
      </c>
    </row>
    <row r="484" spans="1:21" x14ac:dyDescent="0.35">
      <c r="A484" s="73" t="s">
        <v>863</v>
      </c>
      <c r="B484" s="57">
        <v>101</v>
      </c>
      <c r="C484" s="57">
        <v>106</v>
      </c>
      <c r="D484" s="74"/>
      <c r="E484" s="74">
        <v>51.32</v>
      </c>
      <c r="F484" s="74">
        <v>29.43</v>
      </c>
      <c r="G484" s="74">
        <v>76.040000000000006</v>
      </c>
      <c r="H484" s="74">
        <v>66.8</v>
      </c>
      <c r="I484" s="74">
        <v>38.93</v>
      </c>
      <c r="J484" s="74">
        <v>68.3</v>
      </c>
      <c r="K484" s="74">
        <v>68.760000000000005</v>
      </c>
      <c r="L484" s="74">
        <v>46.49</v>
      </c>
      <c r="M484" s="74">
        <v>20.02</v>
      </c>
      <c r="N484" s="74">
        <v>78.569999999999993</v>
      </c>
      <c r="O484" s="57">
        <v>87</v>
      </c>
      <c r="P484" s="57">
        <v>35</v>
      </c>
      <c r="Q484" s="57">
        <v>36</v>
      </c>
      <c r="R484" s="57">
        <v>59</v>
      </c>
      <c r="S484" s="57">
        <v>60</v>
      </c>
      <c r="T484" s="74">
        <v>207.93</v>
      </c>
      <c r="U484" s="114">
        <v>1.35E-2</v>
      </c>
    </row>
    <row r="485" spans="1:21" x14ac:dyDescent="0.35">
      <c r="A485" s="73" t="s">
        <v>865</v>
      </c>
      <c r="B485" s="57">
        <v>104</v>
      </c>
      <c r="C485" s="57">
        <v>105</v>
      </c>
      <c r="D485" s="74"/>
      <c r="E485" s="74">
        <v>51.4</v>
      </c>
      <c r="F485" s="74">
        <v>29.52</v>
      </c>
      <c r="G485" s="74">
        <v>75.260000000000005</v>
      </c>
      <c r="H485" s="74">
        <v>67.12</v>
      </c>
      <c r="I485" s="74">
        <v>39.03</v>
      </c>
      <c r="J485" s="74">
        <v>68.89</v>
      </c>
      <c r="K485" s="74">
        <v>68.41</v>
      </c>
      <c r="L485" s="74">
        <v>46.41</v>
      </c>
      <c r="M485" s="74">
        <v>20.18</v>
      </c>
      <c r="N485" s="74">
        <v>79.400000000000006</v>
      </c>
      <c r="O485" s="57">
        <v>90</v>
      </c>
      <c r="P485" s="57">
        <v>34</v>
      </c>
      <c r="Q485" s="57">
        <v>38</v>
      </c>
      <c r="R485" s="57">
        <v>58</v>
      </c>
      <c r="S485" s="57">
        <v>59</v>
      </c>
      <c r="T485" s="74">
        <v>176.63</v>
      </c>
      <c r="U485" s="114">
        <v>1.04E-2</v>
      </c>
    </row>
    <row r="486" spans="1:21" x14ac:dyDescent="0.35">
      <c r="A486" s="73" t="s">
        <v>1387</v>
      </c>
      <c r="B486" s="57">
        <v>112</v>
      </c>
      <c r="C486" s="57">
        <v>114</v>
      </c>
      <c r="D486" s="74"/>
      <c r="E486" s="74">
        <v>51.54</v>
      </c>
      <c r="F486" s="74">
        <v>29.21</v>
      </c>
      <c r="G486" s="74">
        <v>75</v>
      </c>
      <c r="H486" s="74">
        <v>67.44</v>
      </c>
      <c r="I486" s="74">
        <v>38.97</v>
      </c>
      <c r="J486" s="74">
        <v>69.959999999999994</v>
      </c>
      <c r="K486" s="74">
        <v>68.05</v>
      </c>
      <c r="L486" s="74">
        <v>47.06</v>
      </c>
      <c r="M486" s="74">
        <v>20.18</v>
      </c>
      <c r="N486" s="74">
        <v>79.61</v>
      </c>
      <c r="O486" s="57">
        <v>96</v>
      </c>
      <c r="P486" s="57">
        <v>34</v>
      </c>
      <c r="Q486" s="57">
        <v>47</v>
      </c>
      <c r="R486" s="57">
        <v>60</v>
      </c>
      <c r="S486" s="57">
        <v>56</v>
      </c>
      <c r="T486" s="74">
        <v>203.56</v>
      </c>
      <c r="U486" s="114"/>
    </row>
    <row r="487" spans="1:21" x14ac:dyDescent="0.35">
      <c r="A487" s="73" t="s">
        <v>1388</v>
      </c>
      <c r="B487" s="57">
        <v>115</v>
      </c>
      <c r="C487" s="57">
        <v>118</v>
      </c>
      <c r="D487" s="74"/>
      <c r="E487" s="74">
        <v>51.5</v>
      </c>
      <c r="F487" s="74">
        <v>29.27</v>
      </c>
      <c r="G487" s="74">
        <v>75.27</v>
      </c>
      <c r="H487" s="74">
        <v>67.72</v>
      </c>
      <c r="I487" s="74">
        <v>38.81</v>
      </c>
      <c r="J487" s="74">
        <v>68.88</v>
      </c>
      <c r="K487" s="74">
        <v>67.78</v>
      </c>
      <c r="L487" s="74">
        <v>47.33</v>
      </c>
      <c r="M487" s="74">
        <v>20.39</v>
      </c>
      <c r="N487" s="74">
        <v>80.14</v>
      </c>
      <c r="O487" s="57">
        <v>95</v>
      </c>
      <c r="P487" s="57">
        <v>34</v>
      </c>
      <c r="Q487" s="57">
        <v>39</v>
      </c>
      <c r="R487" s="57">
        <v>60</v>
      </c>
      <c r="S487" s="57">
        <v>57</v>
      </c>
      <c r="T487" s="74">
        <v>275.83</v>
      </c>
      <c r="U487" s="114"/>
    </row>
    <row r="488" spans="1:21" x14ac:dyDescent="0.35">
      <c r="A488" s="73" t="s">
        <v>866</v>
      </c>
      <c r="B488" s="57">
        <v>107</v>
      </c>
      <c r="C488" s="57">
        <v>108</v>
      </c>
      <c r="D488" s="74"/>
      <c r="E488" s="74">
        <v>51.6</v>
      </c>
      <c r="F488" s="74">
        <v>29.37</v>
      </c>
      <c r="G488" s="74">
        <v>74.5</v>
      </c>
      <c r="H488" s="74">
        <v>67.64</v>
      </c>
      <c r="I488" s="74">
        <v>38.76</v>
      </c>
      <c r="J488" s="74">
        <v>68.650000000000006</v>
      </c>
      <c r="K488" s="74">
        <v>68.16</v>
      </c>
      <c r="L488" s="74">
        <v>47.21</v>
      </c>
      <c r="M488" s="74">
        <v>20.93</v>
      </c>
      <c r="N488" s="74">
        <v>79.94</v>
      </c>
      <c r="O488" s="57">
        <v>88</v>
      </c>
      <c r="P488" s="57">
        <v>33</v>
      </c>
      <c r="Q488" s="57">
        <v>35</v>
      </c>
      <c r="R488" s="57">
        <v>59</v>
      </c>
      <c r="S488" s="57">
        <v>61</v>
      </c>
      <c r="T488" s="74">
        <v>177.96</v>
      </c>
      <c r="U488" s="114">
        <v>8.9999999999999993E-3</v>
      </c>
    </row>
    <row r="489" spans="1:21" x14ac:dyDescent="0.35">
      <c r="A489" s="73" t="s">
        <v>867</v>
      </c>
      <c r="B489" s="57">
        <v>105</v>
      </c>
      <c r="C489" s="57">
        <v>108</v>
      </c>
      <c r="D489" s="74"/>
      <c r="E489" s="74">
        <v>52.2</v>
      </c>
      <c r="F489" s="74">
        <v>29.57</v>
      </c>
      <c r="G489" s="74">
        <v>74.84</v>
      </c>
      <c r="H489" s="74">
        <v>67.64</v>
      </c>
      <c r="I489" s="74">
        <v>38.909999999999997</v>
      </c>
      <c r="J489" s="74">
        <v>70.44</v>
      </c>
      <c r="K489" s="74">
        <v>68.81</v>
      </c>
      <c r="L489" s="74">
        <v>47.58</v>
      </c>
      <c r="M489" s="74">
        <v>21.52</v>
      </c>
      <c r="N489" s="74">
        <v>81.239999999999995</v>
      </c>
      <c r="O489" s="57">
        <v>86</v>
      </c>
      <c r="P489" s="57">
        <v>33</v>
      </c>
      <c r="Q489" s="57">
        <v>35</v>
      </c>
      <c r="R489" s="57">
        <v>58</v>
      </c>
      <c r="S489" s="57">
        <v>62</v>
      </c>
      <c r="T489" s="74">
        <v>289.12</v>
      </c>
      <c r="U489" s="114">
        <v>7.4000000000000003E-3</v>
      </c>
    </row>
    <row r="490" spans="1:21" x14ac:dyDescent="0.35">
      <c r="A490" s="73" t="s">
        <v>868</v>
      </c>
      <c r="B490" s="57">
        <v>105</v>
      </c>
      <c r="C490" s="57">
        <v>108</v>
      </c>
      <c r="D490" s="74"/>
      <c r="E490" s="74">
        <v>52.65</v>
      </c>
      <c r="F490" s="74">
        <v>30.39</v>
      </c>
      <c r="G490" s="74">
        <v>75.86</v>
      </c>
      <c r="H490" s="74">
        <v>68.02</v>
      </c>
      <c r="I490" s="74">
        <v>38.93</v>
      </c>
      <c r="J490" s="74">
        <v>71.2</v>
      </c>
      <c r="K490" s="74">
        <v>69.34</v>
      </c>
      <c r="L490" s="74">
        <v>47.2</v>
      </c>
      <c r="M490" s="74">
        <v>21.89</v>
      </c>
      <c r="N490" s="74">
        <v>82.26</v>
      </c>
      <c r="O490" s="57">
        <v>86</v>
      </c>
      <c r="P490" s="57">
        <v>36</v>
      </c>
      <c r="Q490" s="57">
        <v>35</v>
      </c>
      <c r="R490" s="57">
        <v>57</v>
      </c>
      <c r="S490" s="57">
        <v>58</v>
      </c>
      <c r="T490" s="74">
        <v>166.97</v>
      </c>
      <c r="U490" s="114">
        <v>5.8999999999999999E-3</v>
      </c>
    </row>
    <row r="491" spans="1:21" x14ac:dyDescent="0.35">
      <c r="A491" s="73" t="s">
        <v>869</v>
      </c>
      <c r="B491" s="57">
        <v>104</v>
      </c>
      <c r="C491" s="57">
        <v>107</v>
      </c>
      <c r="D491" s="74"/>
      <c r="E491" s="74">
        <v>53.33</v>
      </c>
      <c r="F491" s="74">
        <v>31.36</v>
      </c>
      <c r="G491" s="74">
        <v>76.17</v>
      </c>
      <c r="H491" s="74">
        <v>68.599999999999994</v>
      </c>
      <c r="I491" s="74">
        <v>39.03</v>
      </c>
      <c r="J491" s="74">
        <v>72.900000000000006</v>
      </c>
      <c r="K491" s="74">
        <v>69.69</v>
      </c>
      <c r="L491" s="74">
        <v>47.55</v>
      </c>
      <c r="M491" s="74">
        <v>22.2</v>
      </c>
      <c r="N491" s="74">
        <v>83.68</v>
      </c>
      <c r="O491" s="57">
        <v>87</v>
      </c>
      <c r="P491" s="57">
        <v>36</v>
      </c>
      <c r="Q491" s="57">
        <v>36</v>
      </c>
      <c r="R491" s="57">
        <v>58</v>
      </c>
      <c r="S491" s="57">
        <v>60</v>
      </c>
      <c r="T491" s="74">
        <v>311.45</v>
      </c>
      <c r="U491" s="114">
        <v>4.7000000000000002E-3</v>
      </c>
    </row>
    <row r="492" spans="1:21" x14ac:dyDescent="0.35">
      <c r="A492" s="73" t="s">
        <v>871</v>
      </c>
      <c r="B492" s="57">
        <v>107</v>
      </c>
      <c r="C492" s="57">
        <v>107</v>
      </c>
      <c r="D492" s="74"/>
      <c r="E492" s="74">
        <v>54.73</v>
      </c>
      <c r="F492" s="74">
        <v>32.9</v>
      </c>
      <c r="G492" s="74">
        <v>77.77</v>
      </c>
      <c r="H492" s="74">
        <v>69.88</v>
      </c>
      <c r="I492" s="74">
        <v>39.340000000000003</v>
      </c>
      <c r="J492" s="74">
        <v>75.19</v>
      </c>
      <c r="K492" s="74">
        <v>71.459999999999994</v>
      </c>
      <c r="L492" s="74">
        <v>49.11</v>
      </c>
      <c r="M492" s="74">
        <v>23.06</v>
      </c>
      <c r="N492" s="74">
        <v>84.53</v>
      </c>
      <c r="O492" s="57">
        <v>93</v>
      </c>
      <c r="P492" s="57">
        <v>37</v>
      </c>
      <c r="Q492" s="57">
        <v>39</v>
      </c>
      <c r="R492" s="57">
        <v>60</v>
      </c>
      <c r="S492" s="57">
        <v>61</v>
      </c>
      <c r="T492" s="74">
        <v>143.31</v>
      </c>
      <c r="U492" s="114">
        <v>4.0000000000000001E-3</v>
      </c>
    </row>
    <row r="493" spans="1:21" x14ac:dyDescent="0.35">
      <c r="A493" s="73" t="s">
        <v>1389</v>
      </c>
      <c r="B493" s="57">
        <v>113</v>
      </c>
      <c r="C493" s="57">
        <v>112</v>
      </c>
      <c r="D493" s="74"/>
      <c r="E493" s="74">
        <v>55.64</v>
      </c>
      <c r="F493" s="74">
        <v>34.24</v>
      </c>
      <c r="G493" s="74">
        <v>77.95</v>
      </c>
      <c r="H493" s="74">
        <v>70.069999999999993</v>
      </c>
      <c r="I493" s="74">
        <v>39.94</v>
      </c>
      <c r="J493" s="74">
        <v>77.42</v>
      </c>
      <c r="K493" s="74">
        <v>72.62</v>
      </c>
      <c r="L493" s="74">
        <v>48.89</v>
      </c>
      <c r="M493" s="74">
        <v>24.28</v>
      </c>
      <c r="N493" s="74">
        <v>84.59</v>
      </c>
      <c r="O493" s="57">
        <v>96</v>
      </c>
      <c r="P493" s="57">
        <v>37</v>
      </c>
      <c r="Q493" s="57">
        <v>48</v>
      </c>
      <c r="R493" s="57">
        <v>59</v>
      </c>
      <c r="S493" s="57">
        <v>58</v>
      </c>
      <c r="T493" s="74">
        <v>221.58</v>
      </c>
      <c r="U493" s="114"/>
    </row>
    <row r="494" spans="1:21" x14ac:dyDescent="0.35">
      <c r="A494" s="73" t="s">
        <v>1390</v>
      </c>
      <c r="B494" s="57">
        <v>114</v>
      </c>
      <c r="C494" s="57">
        <v>103</v>
      </c>
      <c r="D494" s="74"/>
      <c r="E494" s="74">
        <v>56.12</v>
      </c>
      <c r="F494" s="74">
        <v>35.04</v>
      </c>
      <c r="G494" s="74">
        <v>77.569999999999993</v>
      </c>
      <c r="H494" s="74">
        <v>69.87</v>
      </c>
      <c r="I494" s="74">
        <v>41.19</v>
      </c>
      <c r="J494" s="74">
        <v>77.86</v>
      </c>
      <c r="K494" s="74">
        <v>73.14</v>
      </c>
      <c r="L494" s="74">
        <v>49.19</v>
      </c>
      <c r="M494" s="74">
        <v>24.26</v>
      </c>
      <c r="N494" s="74">
        <v>84.57</v>
      </c>
      <c r="O494" s="57">
        <v>96</v>
      </c>
      <c r="P494" s="57">
        <v>37</v>
      </c>
      <c r="Q494" s="57">
        <v>45</v>
      </c>
      <c r="R494" s="57">
        <v>56</v>
      </c>
      <c r="S494" s="57">
        <v>63</v>
      </c>
      <c r="T494" s="74">
        <v>231.35</v>
      </c>
      <c r="U494" s="114"/>
    </row>
    <row r="495" spans="1:21" x14ac:dyDescent="0.35">
      <c r="A495" s="73" t="s">
        <v>872</v>
      </c>
      <c r="B495" s="57">
        <v>66</v>
      </c>
      <c r="C495" s="57">
        <v>42</v>
      </c>
      <c r="D495" s="74"/>
      <c r="E495" s="74">
        <v>56.55</v>
      </c>
      <c r="F495" s="74">
        <v>36.01</v>
      </c>
      <c r="G495" s="74">
        <v>74.73</v>
      </c>
      <c r="H495" s="74">
        <v>69.92</v>
      </c>
      <c r="I495" s="74">
        <v>42.41</v>
      </c>
      <c r="J495" s="74">
        <v>76.64</v>
      </c>
      <c r="K495" s="74">
        <v>74.67</v>
      </c>
      <c r="L495" s="74">
        <v>49.14</v>
      </c>
      <c r="M495" s="74">
        <v>24.82</v>
      </c>
      <c r="N495" s="74">
        <v>84.07</v>
      </c>
      <c r="O495" s="57">
        <v>72</v>
      </c>
      <c r="P495" s="57">
        <v>38</v>
      </c>
      <c r="Q495" s="57">
        <v>49</v>
      </c>
      <c r="R495" s="57">
        <v>60</v>
      </c>
      <c r="S495" s="57">
        <v>54</v>
      </c>
      <c r="T495" s="74">
        <v>470.13</v>
      </c>
      <c r="U495" s="114">
        <v>2.8999999999999998E-3</v>
      </c>
    </row>
    <row r="496" spans="1:21" x14ac:dyDescent="0.35">
      <c r="A496" s="73" t="s">
        <v>873</v>
      </c>
      <c r="B496" s="57">
        <v>106</v>
      </c>
      <c r="C496" s="57">
        <v>104</v>
      </c>
      <c r="D496" s="74"/>
      <c r="E496" s="74">
        <v>57.05</v>
      </c>
      <c r="F496" s="74">
        <v>36.19</v>
      </c>
      <c r="G496" s="74">
        <v>73.7</v>
      </c>
      <c r="H496" s="74">
        <v>70.61</v>
      </c>
      <c r="I496" s="74">
        <v>42.11</v>
      </c>
      <c r="J496" s="74">
        <v>77.02</v>
      </c>
      <c r="K496" s="74">
        <v>75.22</v>
      </c>
      <c r="L496" s="74">
        <v>49.52</v>
      </c>
      <c r="M496" s="74">
        <v>25.11</v>
      </c>
      <c r="N496" s="74">
        <v>84.87</v>
      </c>
      <c r="O496" s="57">
        <v>86</v>
      </c>
      <c r="P496" s="57">
        <v>38</v>
      </c>
      <c r="Q496" s="57">
        <v>37</v>
      </c>
      <c r="R496" s="57">
        <v>58</v>
      </c>
      <c r="S496" s="57">
        <v>61</v>
      </c>
      <c r="T496" s="74">
        <v>228.22</v>
      </c>
      <c r="U496" s="114">
        <v>4.7000000000000002E-3</v>
      </c>
    </row>
    <row r="497" spans="1:21" x14ac:dyDescent="0.35">
      <c r="A497" s="73" t="s">
        <v>874</v>
      </c>
      <c r="B497" s="57">
        <v>105</v>
      </c>
      <c r="C497" s="57">
        <v>108</v>
      </c>
      <c r="D497" s="74"/>
      <c r="E497" s="74">
        <v>57.24</v>
      </c>
      <c r="F497" s="74">
        <v>36.31</v>
      </c>
      <c r="G497" s="74">
        <v>73.010000000000005</v>
      </c>
      <c r="H497" s="74">
        <v>70.61</v>
      </c>
      <c r="I497" s="74">
        <v>42.14</v>
      </c>
      <c r="J497" s="74">
        <v>76.88</v>
      </c>
      <c r="K497" s="74">
        <v>75.010000000000005</v>
      </c>
      <c r="L497" s="74">
        <v>49.45</v>
      </c>
      <c r="M497" s="74">
        <v>25.37</v>
      </c>
      <c r="N497" s="74">
        <v>85.38</v>
      </c>
      <c r="O497" s="57">
        <v>87</v>
      </c>
      <c r="P497" s="57">
        <v>37</v>
      </c>
      <c r="Q497" s="57">
        <v>36</v>
      </c>
      <c r="R497" s="57">
        <v>60</v>
      </c>
      <c r="S497" s="57">
        <v>60</v>
      </c>
      <c r="T497" s="74">
        <v>280.22000000000003</v>
      </c>
      <c r="U497" s="114">
        <v>6.8999999999999999E-3</v>
      </c>
    </row>
    <row r="498" spans="1:21" x14ac:dyDescent="0.35">
      <c r="A498" s="73" t="s">
        <v>876</v>
      </c>
      <c r="B498" s="57">
        <v>103</v>
      </c>
      <c r="C498" s="57">
        <v>108</v>
      </c>
      <c r="D498" s="74"/>
      <c r="E498" s="74">
        <v>57.26</v>
      </c>
      <c r="F498" s="74">
        <v>35.54</v>
      </c>
      <c r="G498" s="74">
        <v>72.52</v>
      </c>
      <c r="H498" s="74">
        <v>70.12</v>
      </c>
      <c r="I498" s="74">
        <v>42.07</v>
      </c>
      <c r="J498" s="74">
        <v>77.03</v>
      </c>
      <c r="K498" s="74">
        <v>74.52</v>
      </c>
      <c r="L498" s="74">
        <v>49.3</v>
      </c>
      <c r="M498" s="74">
        <v>25.5</v>
      </c>
      <c r="N498" s="74">
        <v>84.49</v>
      </c>
      <c r="O498" s="57">
        <v>87</v>
      </c>
      <c r="P498" s="57">
        <v>39</v>
      </c>
      <c r="Q498" s="57">
        <v>37</v>
      </c>
      <c r="R498" s="57">
        <v>59</v>
      </c>
      <c r="S498" s="57">
        <v>60</v>
      </c>
      <c r="T498" s="74">
        <v>203.56</v>
      </c>
      <c r="U498" s="114">
        <v>6.1000000000000004E-3</v>
      </c>
    </row>
    <row r="499" spans="1:21" x14ac:dyDescent="0.35">
      <c r="A499" s="73" t="s">
        <v>877</v>
      </c>
      <c r="B499" s="57">
        <v>105</v>
      </c>
      <c r="C499" s="57">
        <v>108</v>
      </c>
      <c r="D499" s="74"/>
      <c r="E499" s="74">
        <v>55.89</v>
      </c>
      <c r="F499" s="74">
        <v>34.299999999999997</v>
      </c>
      <c r="G499" s="74">
        <v>71.42</v>
      </c>
      <c r="H499" s="74">
        <v>67.75</v>
      </c>
      <c r="I499" s="74">
        <v>41.18</v>
      </c>
      <c r="J499" s="74">
        <v>73.92</v>
      </c>
      <c r="K499" s="74">
        <v>72.59</v>
      </c>
      <c r="L499" s="74">
        <v>48.05</v>
      </c>
      <c r="M499" s="74">
        <v>25.55</v>
      </c>
      <c r="N499" s="74">
        <v>83.6</v>
      </c>
      <c r="O499" s="57">
        <v>91</v>
      </c>
      <c r="P499" s="57">
        <v>41</v>
      </c>
      <c r="Q499" s="57">
        <v>40</v>
      </c>
      <c r="R499" s="57">
        <v>60</v>
      </c>
      <c r="S499" s="57">
        <v>61</v>
      </c>
      <c r="T499" s="74">
        <v>205.4</v>
      </c>
      <c r="U499" s="114">
        <v>6.4000000000000003E-3</v>
      </c>
    </row>
    <row r="500" spans="1:21" x14ac:dyDescent="0.35">
      <c r="A500" s="73" t="s">
        <v>1391</v>
      </c>
      <c r="B500" s="57">
        <v>103</v>
      </c>
      <c r="C500" s="57">
        <v>112</v>
      </c>
      <c r="D500" s="74"/>
      <c r="E500" s="74">
        <v>55.72</v>
      </c>
      <c r="F500" s="74">
        <v>33.68</v>
      </c>
      <c r="G500" s="74">
        <v>71.540000000000006</v>
      </c>
      <c r="H500" s="74">
        <v>67.52</v>
      </c>
      <c r="I500" s="74">
        <v>40.299999999999997</v>
      </c>
      <c r="J500" s="74">
        <v>72.45</v>
      </c>
      <c r="K500" s="74">
        <v>72.14</v>
      </c>
      <c r="L500" s="74">
        <v>48.08</v>
      </c>
      <c r="M500" s="74">
        <v>25.63</v>
      </c>
      <c r="N500" s="74">
        <v>84.54</v>
      </c>
      <c r="O500" s="57">
        <v>84</v>
      </c>
      <c r="P500" s="57">
        <v>40</v>
      </c>
      <c r="Q500" s="57">
        <v>41</v>
      </c>
      <c r="R500" s="57">
        <v>54</v>
      </c>
      <c r="S500" s="57">
        <v>44</v>
      </c>
      <c r="T500" s="74">
        <v>275.74</v>
      </c>
      <c r="U500" s="114"/>
    </row>
    <row r="501" spans="1:21" x14ac:dyDescent="0.35">
      <c r="A501" s="73" t="s">
        <v>1392</v>
      </c>
      <c r="B501" s="57">
        <v>113</v>
      </c>
      <c r="C501" s="57">
        <v>119</v>
      </c>
      <c r="D501" s="74"/>
      <c r="E501" s="74">
        <v>55.89</v>
      </c>
      <c r="F501" s="74">
        <v>33.35</v>
      </c>
      <c r="G501" s="74">
        <v>71.61</v>
      </c>
      <c r="H501" s="74">
        <v>67.650000000000006</v>
      </c>
      <c r="I501" s="74">
        <v>39.78</v>
      </c>
      <c r="J501" s="74">
        <v>72.59</v>
      </c>
      <c r="K501" s="74">
        <v>72.13</v>
      </c>
      <c r="L501" s="74">
        <v>47.93</v>
      </c>
      <c r="M501" s="74">
        <v>26.48</v>
      </c>
      <c r="N501" s="74">
        <v>84.1</v>
      </c>
      <c r="O501" s="57">
        <v>92</v>
      </c>
      <c r="P501" s="57">
        <v>40</v>
      </c>
      <c r="Q501" s="57">
        <v>48</v>
      </c>
      <c r="R501" s="57">
        <v>58</v>
      </c>
      <c r="S501" s="57">
        <v>60</v>
      </c>
      <c r="T501" s="74">
        <v>204.12</v>
      </c>
      <c r="U501" s="114"/>
    </row>
    <row r="502" spans="1:21" x14ac:dyDescent="0.35">
      <c r="A502" s="73" t="s">
        <v>878</v>
      </c>
      <c r="B502" s="57">
        <v>108</v>
      </c>
      <c r="C502" s="57">
        <v>110</v>
      </c>
      <c r="D502" s="74"/>
      <c r="E502" s="74">
        <v>56.27</v>
      </c>
      <c r="F502" s="74">
        <v>33.15</v>
      </c>
      <c r="G502" s="74">
        <v>74.510000000000005</v>
      </c>
      <c r="H502" s="74">
        <v>67.86</v>
      </c>
      <c r="I502" s="74">
        <v>38.72</v>
      </c>
      <c r="J502" s="74">
        <v>73.91</v>
      </c>
      <c r="K502" s="74">
        <v>70.87</v>
      </c>
      <c r="L502" s="74">
        <v>48.49</v>
      </c>
      <c r="M502" s="74">
        <v>26.88</v>
      </c>
      <c r="N502" s="74">
        <v>86.21</v>
      </c>
      <c r="O502" s="57">
        <v>88</v>
      </c>
      <c r="P502" s="57">
        <v>39</v>
      </c>
      <c r="Q502" s="57">
        <v>37</v>
      </c>
      <c r="R502" s="57">
        <v>60</v>
      </c>
      <c r="S502" s="57">
        <v>61</v>
      </c>
      <c r="T502" s="74">
        <v>296.73</v>
      </c>
      <c r="U502" s="114">
        <v>1.4E-2</v>
      </c>
    </row>
    <row r="503" spans="1:21" x14ac:dyDescent="0.35">
      <c r="A503" s="73" t="s">
        <v>879</v>
      </c>
      <c r="B503" s="57">
        <v>106</v>
      </c>
      <c r="C503" s="57">
        <v>108</v>
      </c>
      <c r="D503" s="74"/>
      <c r="E503" s="74">
        <v>56.43</v>
      </c>
      <c r="F503" s="74">
        <v>33.68</v>
      </c>
      <c r="G503" s="74">
        <v>75.64</v>
      </c>
      <c r="H503" s="74">
        <v>67.099999999999994</v>
      </c>
      <c r="I503" s="74">
        <v>39.14</v>
      </c>
      <c r="J503" s="74">
        <v>72.62</v>
      </c>
      <c r="K503" s="74">
        <v>71.83</v>
      </c>
      <c r="L503" s="74">
        <v>48.65</v>
      </c>
      <c r="M503" s="74">
        <v>27.32</v>
      </c>
      <c r="N503" s="74">
        <v>85.23</v>
      </c>
      <c r="O503" s="57">
        <v>87</v>
      </c>
      <c r="P503" s="57">
        <v>38</v>
      </c>
      <c r="Q503" s="57">
        <v>38</v>
      </c>
      <c r="R503" s="57">
        <v>60</v>
      </c>
      <c r="S503" s="57">
        <v>64</v>
      </c>
      <c r="T503" s="74">
        <v>321.58</v>
      </c>
      <c r="U503" s="114">
        <v>2.8500000000000001E-2</v>
      </c>
    </row>
    <row r="504" spans="1:21" x14ac:dyDescent="0.35">
      <c r="A504" s="73" t="s">
        <v>880</v>
      </c>
      <c r="B504" s="57">
        <v>106</v>
      </c>
      <c r="C504" s="57">
        <v>108</v>
      </c>
      <c r="D504" s="74"/>
      <c r="E504" s="74">
        <v>56.39</v>
      </c>
      <c r="F504" s="74">
        <v>33.51</v>
      </c>
      <c r="G504" s="74">
        <v>75.349999999999994</v>
      </c>
      <c r="H504" s="74">
        <v>67.02</v>
      </c>
      <c r="I504" s="74">
        <v>39.659999999999997</v>
      </c>
      <c r="J504" s="74">
        <v>70.64</v>
      </c>
      <c r="K504" s="74">
        <v>71.89</v>
      </c>
      <c r="L504" s="74">
        <v>48.98</v>
      </c>
      <c r="M504" s="74">
        <v>27.69</v>
      </c>
      <c r="N504" s="74">
        <v>84.53</v>
      </c>
      <c r="O504" s="57">
        <v>88</v>
      </c>
      <c r="P504" s="57">
        <v>40</v>
      </c>
      <c r="Q504" s="57">
        <v>38</v>
      </c>
      <c r="R504" s="57">
        <v>60</v>
      </c>
      <c r="S504" s="57">
        <v>60</v>
      </c>
      <c r="T504" s="74">
        <v>150.34</v>
      </c>
      <c r="U504" s="114">
        <v>2.8799999999999999E-2</v>
      </c>
    </row>
    <row r="505" spans="1:21" x14ac:dyDescent="0.35">
      <c r="A505" s="73" t="s">
        <v>882</v>
      </c>
      <c r="B505" s="57">
        <v>103</v>
      </c>
      <c r="C505" s="57">
        <v>106</v>
      </c>
      <c r="D505" s="74"/>
      <c r="E505" s="74">
        <v>56.09</v>
      </c>
      <c r="F505" s="74">
        <v>33.229999999999997</v>
      </c>
      <c r="G505" s="74">
        <v>74.430000000000007</v>
      </c>
      <c r="H505" s="74">
        <v>66.86</v>
      </c>
      <c r="I505" s="74">
        <v>39.82</v>
      </c>
      <c r="J505" s="74">
        <v>69.36</v>
      </c>
      <c r="K505" s="74">
        <v>71.23</v>
      </c>
      <c r="L505" s="74">
        <v>48.76</v>
      </c>
      <c r="M505" s="74">
        <v>27.93</v>
      </c>
      <c r="N505" s="74">
        <v>83.73</v>
      </c>
      <c r="O505" s="57">
        <v>86</v>
      </c>
      <c r="P505" s="57">
        <v>37</v>
      </c>
      <c r="Q505" s="57">
        <v>37</v>
      </c>
      <c r="R505" s="57">
        <v>56</v>
      </c>
      <c r="S505" s="57">
        <v>60</v>
      </c>
      <c r="T505" s="74">
        <v>170.19</v>
      </c>
      <c r="U505" s="114">
        <v>2.6599999999999999E-2</v>
      </c>
    </row>
    <row r="506" spans="1:21" x14ac:dyDescent="0.35">
      <c r="A506" s="73" t="s">
        <v>883</v>
      </c>
      <c r="B506" s="57">
        <v>106</v>
      </c>
      <c r="C506" s="57">
        <v>106</v>
      </c>
      <c r="D506" s="74"/>
      <c r="E506" s="74">
        <v>56.26</v>
      </c>
      <c r="F506" s="74">
        <v>33.409999999999997</v>
      </c>
      <c r="G506" s="74">
        <v>74.290000000000006</v>
      </c>
      <c r="H506" s="74">
        <v>67.64</v>
      </c>
      <c r="I506" s="74">
        <v>40.74</v>
      </c>
      <c r="J506" s="74">
        <v>68.02</v>
      </c>
      <c r="K506" s="74">
        <v>71.180000000000007</v>
      </c>
      <c r="L506" s="74">
        <v>48.95</v>
      </c>
      <c r="M506" s="74">
        <v>27.72</v>
      </c>
      <c r="N506" s="74">
        <v>83.39</v>
      </c>
      <c r="O506" s="57">
        <v>91</v>
      </c>
      <c r="P506" s="57">
        <v>37</v>
      </c>
      <c r="Q506" s="57">
        <v>40</v>
      </c>
      <c r="R506" s="57">
        <v>60</v>
      </c>
      <c r="S506" s="57">
        <v>60</v>
      </c>
      <c r="T506" s="74">
        <v>151.72</v>
      </c>
      <c r="U506" s="114">
        <v>2.2499999999999999E-2</v>
      </c>
    </row>
    <row r="507" spans="1:21" x14ac:dyDescent="0.35">
      <c r="A507" s="73" t="s">
        <v>1393</v>
      </c>
      <c r="B507" s="57">
        <v>112</v>
      </c>
      <c r="C507" s="57">
        <v>113</v>
      </c>
      <c r="D507" s="74"/>
      <c r="E507" s="74">
        <v>55.81</v>
      </c>
      <c r="F507" s="74">
        <v>33.49</v>
      </c>
      <c r="G507" s="74">
        <v>74.709999999999994</v>
      </c>
      <c r="H507" s="74">
        <v>67.33</v>
      </c>
      <c r="I507" s="74">
        <v>41.33</v>
      </c>
      <c r="J507" s="74">
        <v>66.27</v>
      </c>
      <c r="K507" s="74">
        <v>70.52</v>
      </c>
      <c r="L507" s="74">
        <v>48.67</v>
      </c>
      <c r="M507" s="74">
        <v>27.52</v>
      </c>
      <c r="N507" s="74">
        <v>82.3</v>
      </c>
      <c r="O507" s="57">
        <v>93</v>
      </c>
      <c r="P507" s="57">
        <v>38</v>
      </c>
      <c r="Q507" s="57">
        <v>47</v>
      </c>
      <c r="R507" s="57">
        <v>59</v>
      </c>
      <c r="S507" s="57">
        <v>54</v>
      </c>
      <c r="T507" s="74">
        <v>91.76</v>
      </c>
      <c r="U507" s="114"/>
    </row>
    <row r="508" spans="1:21" x14ac:dyDescent="0.35">
      <c r="A508" s="73" t="s">
        <v>1394</v>
      </c>
      <c r="B508" s="57">
        <v>114</v>
      </c>
      <c r="C508" s="57">
        <v>120</v>
      </c>
      <c r="D508" s="74"/>
      <c r="E508" s="74">
        <v>55.46</v>
      </c>
      <c r="F508" s="74">
        <v>33.39</v>
      </c>
      <c r="G508" s="74">
        <v>74.63</v>
      </c>
      <c r="H508" s="74">
        <v>67.09</v>
      </c>
      <c r="I508" s="74">
        <v>40.72</v>
      </c>
      <c r="J508" s="74">
        <v>65.73</v>
      </c>
      <c r="K508" s="74">
        <v>69.98</v>
      </c>
      <c r="L508" s="74">
        <v>48.94</v>
      </c>
      <c r="M508" s="74">
        <v>27.45</v>
      </c>
      <c r="N508" s="74">
        <v>82.2</v>
      </c>
      <c r="O508" s="57">
        <v>93</v>
      </c>
      <c r="P508" s="57">
        <v>38</v>
      </c>
      <c r="Q508" s="57">
        <v>40</v>
      </c>
      <c r="R508" s="57">
        <v>58</v>
      </c>
      <c r="S508" s="57">
        <v>58</v>
      </c>
      <c r="T508" s="74">
        <v>323.88</v>
      </c>
      <c r="U508" s="114"/>
    </row>
    <row r="509" spans="1:21" x14ac:dyDescent="0.35">
      <c r="A509" s="73" t="s">
        <v>884</v>
      </c>
      <c r="B509" s="57">
        <v>110</v>
      </c>
      <c r="C509" s="57">
        <v>109</v>
      </c>
      <c r="D509" s="74"/>
      <c r="E509" s="74">
        <v>54.85</v>
      </c>
      <c r="F509" s="74">
        <v>33.26</v>
      </c>
      <c r="G509" s="74">
        <v>73.97</v>
      </c>
      <c r="H509" s="74">
        <v>66.41</v>
      </c>
      <c r="I509" s="74">
        <v>41.63</v>
      </c>
      <c r="J509" s="74">
        <v>64.239999999999995</v>
      </c>
      <c r="K509" s="74">
        <v>68.58</v>
      </c>
      <c r="L509" s="74">
        <v>49.26</v>
      </c>
      <c r="M509" s="74">
        <v>27.68</v>
      </c>
      <c r="N509" s="74">
        <v>80.17</v>
      </c>
      <c r="O509" s="57">
        <v>91</v>
      </c>
      <c r="P509" s="57">
        <v>38</v>
      </c>
      <c r="Q509" s="57">
        <v>41</v>
      </c>
      <c r="R509" s="57">
        <v>61</v>
      </c>
      <c r="S509" s="57">
        <v>63</v>
      </c>
      <c r="T509" s="74">
        <v>318.45</v>
      </c>
      <c r="U509" s="114">
        <v>1.84E-2</v>
      </c>
    </row>
    <row r="510" spans="1:21" x14ac:dyDescent="0.35">
      <c r="A510" s="73" t="s">
        <v>885</v>
      </c>
      <c r="B510" s="57">
        <v>107</v>
      </c>
      <c r="C510" s="57">
        <v>107</v>
      </c>
      <c r="D510" s="74"/>
      <c r="E510" s="74">
        <v>54.09</v>
      </c>
      <c r="F510" s="74">
        <v>33.479999999999997</v>
      </c>
      <c r="G510" s="74">
        <v>74.069999999999993</v>
      </c>
      <c r="H510" s="74">
        <v>66.150000000000006</v>
      </c>
      <c r="I510" s="74">
        <v>42.59</v>
      </c>
      <c r="J510" s="74">
        <v>60.92</v>
      </c>
      <c r="K510" s="74">
        <v>66.45</v>
      </c>
      <c r="L510" s="74">
        <v>49.6</v>
      </c>
      <c r="M510" s="74">
        <v>27.62</v>
      </c>
      <c r="N510" s="74">
        <v>79.489999999999995</v>
      </c>
      <c r="O510" s="57">
        <v>90</v>
      </c>
      <c r="P510" s="57">
        <v>39</v>
      </c>
      <c r="Q510" s="57">
        <v>41</v>
      </c>
      <c r="R510" s="57">
        <v>61</v>
      </c>
      <c r="S510" s="57">
        <v>66</v>
      </c>
      <c r="T510" s="74">
        <v>215.17</v>
      </c>
      <c r="U510" s="114">
        <v>1.5599999999999999E-2</v>
      </c>
    </row>
    <row r="511" spans="1:21" x14ac:dyDescent="0.35">
      <c r="A511" s="73" t="s">
        <v>886</v>
      </c>
      <c r="B511" s="57">
        <v>108</v>
      </c>
      <c r="C511" s="57">
        <v>108</v>
      </c>
      <c r="D511" s="74"/>
      <c r="E511" s="74">
        <v>54.24</v>
      </c>
      <c r="F511" s="74">
        <v>33.74</v>
      </c>
      <c r="G511" s="74">
        <v>74.02</v>
      </c>
      <c r="H511" s="74">
        <v>65.680000000000007</v>
      </c>
      <c r="I511" s="74">
        <v>43.69</v>
      </c>
      <c r="J511" s="74">
        <v>61.14</v>
      </c>
      <c r="K511" s="74">
        <v>65.260000000000005</v>
      </c>
      <c r="L511" s="74">
        <v>49.83</v>
      </c>
      <c r="M511" s="74">
        <v>27.85</v>
      </c>
      <c r="N511" s="74">
        <v>77.989999999999995</v>
      </c>
      <c r="O511" s="57">
        <v>91</v>
      </c>
      <c r="P511" s="57">
        <v>37</v>
      </c>
      <c r="Q511" s="57">
        <v>43</v>
      </c>
      <c r="R511" s="57">
        <v>62</v>
      </c>
      <c r="S511" s="57">
        <v>63</v>
      </c>
      <c r="T511" s="74">
        <v>248.3</v>
      </c>
      <c r="U511" s="114">
        <v>1.6199999999999999E-2</v>
      </c>
    </row>
    <row r="512" spans="1:21" x14ac:dyDescent="0.35">
      <c r="A512" s="73" t="s">
        <v>887</v>
      </c>
      <c r="B512" s="57">
        <v>105</v>
      </c>
      <c r="C512" s="57">
        <v>106</v>
      </c>
      <c r="D512" s="74"/>
      <c r="E512" s="74">
        <v>54.28</v>
      </c>
      <c r="F512" s="74">
        <v>34.92</v>
      </c>
      <c r="G512" s="74">
        <v>73.790000000000006</v>
      </c>
      <c r="H512" s="74">
        <v>65.260000000000005</v>
      </c>
      <c r="I512" s="74">
        <v>44.83</v>
      </c>
      <c r="J512" s="74">
        <v>59.88</v>
      </c>
      <c r="K512" s="74">
        <v>65.05</v>
      </c>
      <c r="L512" s="74">
        <v>50.46</v>
      </c>
      <c r="M512" s="74">
        <v>28.56</v>
      </c>
      <c r="N512" s="74">
        <v>77.39</v>
      </c>
      <c r="O512" s="57">
        <v>89</v>
      </c>
      <c r="P512" s="57">
        <v>41</v>
      </c>
      <c r="Q512" s="57">
        <v>44</v>
      </c>
      <c r="R512" s="57">
        <v>62</v>
      </c>
      <c r="S512" s="57">
        <v>61</v>
      </c>
      <c r="T512" s="74">
        <v>280.7</v>
      </c>
      <c r="U512" s="114">
        <v>1.3599999999999999E-2</v>
      </c>
    </row>
    <row r="513" spans="1:21" x14ac:dyDescent="0.35">
      <c r="A513" s="73" t="s">
        <v>889</v>
      </c>
      <c r="B513" s="57">
        <v>107</v>
      </c>
      <c r="C513" s="57">
        <v>105</v>
      </c>
      <c r="D513" s="74"/>
      <c r="E513" s="74">
        <v>54.49</v>
      </c>
      <c r="F513" s="74">
        <v>35.51</v>
      </c>
      <c r="G513" s="74">
        <v>73.819999999999993</v>
      </c>
      <c r="H513" s="74">
        <v>64.62</v>
      </c>
      <c r="I513" s="74">
        <v>46.24</v>
      </c>
      <c r="J513" s="74">
        <v>59.73</v>
      </c>
      <c r="K513" s="74">
        <v>64.87</v>
      </c>
      <c r="L513" s="74">
        <v>51.03</v>
      </c>
      <c r="M513" s="74">
        <v>29.59</v>
      </c>
      <c r="N513" s="74">
        <v>76.48</v>
      </c>
      <c r="O513" s="57">
        <v>93</v>
      </c>
      <c r="P513" s="57">
        <v>42</v>
      </c>
      <c r="Q513" s="57">
        <v>47</v>
      </c>
      <c r="R513" s="57">
        <v>63</v>
      </c>
      <c r="S513" s="57">
        <v>59</v>
      </c>
      <c r="T513" s="74">
        <v>174.26</v>
      </c>
      <c r="U513" s="114">
        <v>1.0699999999999999E-2</v>
      </c>
    </row>
    <row r="514" spans="1:21" x14ac:dyDescent="0.35">
      <c r="A514" s="73" t="s">
        <v>1395</v>
      </c>
      <c r="B514" s="57">
        <v>116</v>
      </c>
      <c r="C514" s="57">
        <v>116</v>
      </c>
      <c r="D514" s="74"/>
      <c r="E514" s="74">
        <v>54.7</v>
      </c>
      <c r="F514" s="74">
        <v>36.369999999999997</v>
      </c>
      <c r="G514" s="74">
        <v>73.56</v>
      </c>
      <c r="H514" s="74">
        <v>64.069999999999993</v>
      </c>
      <c r="I514" s="74">
        <v>48.67</v>
      </c>
      <c r="J514" s="74">
        <v>59.4</v>
      </c>
      <c r="K514" s="74">
        <v>64.09</v>
      </c>
      <c r="L514" s="74">
        <v>52.21</v>
      </c>
      <c r="M514" s="74">
        <v>30.29</v>
      </c>
      <c r="N514" s="74">
        <v>75.7</v>
      </c>
      <c r="O514" s="57">
        <v>98</v>
      </c>
      <c r="P514" s="57">
        <v>42</v>
      </c>
      <c r="Q514" s="57">
        <v>61</v>
      </c>
      <c r="R514" s="57">
        <v>64</v>
      </c>
      <c r="S514" s="57">
        <v>62</v>
      </c>
      <c r="T514" s="74">
        <v>143.19999999999999</v>
      </c>
      <c r="U514" s="114"/>
    </row>
    <row r="515" spans="1:21" x14ac:dyDescent="0.35">
      <c r="A515" s="73" t="s">
        <v>1396</v>
      </c>
      <c r="B515" s="57">
        <v>119</v>
      </c>
      <c r="C515" s="57">
        <v>121</v>
      </c>
      <c r="D515" s="74"/>
      <c r="E515" s="74">
        <v>54.78</v>
      </c>
      <c r="F515" s="74">
        <v>37.409999999999997</v>
      </c>
      <c r="G515" s="74">
        <v>73.849999999999994</v>
      </c>
      <c r="H515" s="74">
        <v>63.58</v>
      </c>
      <c r="I515" s="74">
        <v>50.07</v>
      </c>
      <c r="J515" s="74">
        <v>58.42</v>
      </c>
      <c r="K515" s="74">
        <v>63.41</v>
      </c>
      <c r="L515" s="74">
        <v>52.43</v>
      </c>
      <c r="M515" s="74">
        <v>30.9</v>
      </c>
      <c r="N515" s="74">
        <v>74.959999999999994</v>
      </c>
      <c r="O515" s="57">
        <v>99</v>
      </c>
      <c r="P515" s="57">
        <v>43</v>
      </c>
      <c r="Q515" s="57">
        <v>51</v>
      </c>
      <c r="R515" s="57">
        <v>64</v>
      </c>
      <c r="S515" s="57">
        <v>64</v>
      </c>
      <c r="T515" s="74">
        <v>362.52</v>
      </c>
      <c r="U515" s="114"/>
    </row>
    <row r="516" spans="1:21" x14ac:dyDescent="0.35">
      <c r="A516" s="73" t="s">
        <v>891</v>
      </c>
      <c r="B516" s="57">
        <v>111</v>
      </c>
      <c r="C516" s="57">
        <v>109</v>
      </c>
      <c r="D516" s="74"/>
      <c r="E516" s="74">
        <v>55.13</v>
      </c>
      <c r="F516" s="74">
        <v>37.9</v>
      </c>
      <c r="G516" s="74">
        <v>74.64</v>
      </c>
      <c r="H516" s="74">
        <v>63.58</v>
      </c>
      <c r="I516" s="74">
        <v>50.23</v>
      </c>
      <c r="J516" s="74">
        <v>60.35</v>
      </c>
      <c r="K516" s="74">
        <v>63.8</v>
      </c>
      <c r="L516" s="74">
        <v>52.66</v>
      </c>
      <c r="M516" s="74">
        <v>31.23</v>
      </c>
      <c r="N516" s="74">
        <v>74.95</v>
      </c>
      <c r="O516" s="57">
        <v>92</v>
      </c>
      <c r="P516" s="57">
        <v>43</v>
      </c>
      <c r="Q516" s="57">
        <v>41</v>
      </c>
      <c r="R516" s="57">
        <v>61</v>
      </c>
      <c r="S516" s="57">
        <v>62</v>
      </c>
      <c r="T516" s="74">
        <v>277.12</v>
      </c>
      <c r="U516" s="114">
        <v>8.6E-3</v>
      </c>
    </row>
    <row r="517" spans="1:21" x14ac:dyDescent="0.35">
      <c r="A517" s="73" t="s">
        <v>892</v>
      </c>
      <c r="B517" s="57">
        <v>107</v>
      </c>
      <c r="C517" s="57">
        <v>107</v>
      </c>
      <c r="D517" s="74"/>
      <c r="E517" s="74">
        <v>55.65</v>
      </c>
      <c r="F517" s="74">
        <v>38.119999999999997</v>
      </c>
      <c r="G517" s="74">
        <v>74.680000000000007</v>
      </c>
      <c r="H517" s="74">
        <v>63.94</v>
      </c>
      <c r="I517" s="74">
        <v>50.45</v>
      </c>
      <c r="J517" s="74">
        <v>61.85</v>
      </c>
      <c r="K517" s="74">
        <v>64.540000000000006</v>
      </c>
      <c r="L517" s="74">
        <v>52.78</v>
      </c>
      <c r="M517" s="74">
        <v>31.64</v>
      </c>
      <c r="N517" s="74">
        <v>75.95</v>
      </c>
      <c r="O517" s="57">
        <v>89</v>
      </c>
      <c r="P517" s="57">
        <v>43</v>
      </c>
      <c r="Q517" s="57">
        <v>45</v>
      </c>
      <c r="R517" s="57">
        <v>71</v>
      </c>
      <c r="S517" s="57">
        <v>65</v>
      </c>
      <c r="T517" s="74">
        <v>244.13</v>
      </c>
      <c r="U517" s="114">
        <v>7.0000000000000001E-3</v>
      </c>
    </row>
    <row r="518" spans="1:21" x14ac:dyDescent="0.35">
      <c r="A518" s="73" t="s">
        <v>893</v>
      </c>
      <c r="B518" s="57">
        <v>108</v>
      </c>
      <c r="C518" s="57">
        <v>108</v>
      </c>
      <c r="D518" s="74"/>
      <c r="E518" s="74">
        <v>55.62</v>
      </c>
      <c r="F518" s="74">
        <v>39.590000000000003</v>
      </c>
      <c r="G518" s="74">
        <v>76</v>
      </c>
      <c r="H518" s="74">
        <v>64.010000000000005</v>
      </c>
      <c r="I518" s="74">
        <v>50.9</v>
      </c>
      <c r="J518" s="74">
        <v>60.97</v>
      </c>
      <c r="K518" s="74">
        <v>65.239999999999995</v>
      </c>
      <c r="L518" s="74">
        <v>53.3</v>
      </c>
      <c r="M518" s="74">
        <v>32.4</v>
      </c>
      <c r="N518" s="74">
        <v>76.61</v>
      </c>
      <c r="O518" s="57">
        <v>91</v>
      </c>
      <c r="P518" s="57">
        <v>44</v>
      </c>
      <c r="Q518" s="57">
        <v>45</v>
      </c>
      <c r="R518" s="57">
        <v>71</v>
      </c>
      <c r="S518" s="57">
        <v>62</v>
      </c>
      <c r="T518" s="74">
        <v>120.84</v>
      </c>
      <c r="U518" s="114">
        <v>5.7000000000000002E-3</v>
      </c>
    </row>
    <row r="519" spans="1:21" x14ac:dyDescent="0.35">
      <c r="A519" s="73" t="s">
        <v>895</v>
      </c>
      <c r="B519" s="57">
        <v>108</v>
      </c>
      <c r="C519" s="57">
        <v>107</v>
      </c>
      <c r="D519" s="74"/>
      <c r="E519" s="74">
        <v>56.15</v>
      </c>
      <c r="F519" s="74">
        <v>40.590000000000003</v>
      </c>
      <c r="G519" s="74">
        <v>77.88</v>
      </c>
      <c r="H519" s="74">
        <v>64.5</v>
      </c>
      <c r="I519" s="74">
        <v>51.83</v>
      </c>
      <c r="J519" s="74">
        <v>61.73</v>
      </c>
      <c r="K519" s="74">
        <v>66.08</v>
      </c>
      <c r="L519" s="74">
        <v>53.97</v>
      </c>
      <c r="M519" s="74">
        <v>32.83</v>
      </c>
      <c r="N519" s="74">
        <v>77</v>
      </c>
      <c r="O519" s="57">
        <v>94</v>
      </c>
      <c r="P519" s="57">
        <v>45</v>
      </c>
      <c r="Q519" s="57">
        <v>47</v>
      </c>
      <c r="R519" s="57">
        <v>71</v>
      </c>
      <c r="S519" s="57">
        <v>65</v>
      </c>
      <c r="T519" s="74">
        <v>146.38999999999999</v>
      </c>
      <c r="U519" s="114">
        <v>6.0000000000000001E-3</v>
      </c>
    </row>
    <row r="520" spans="1:21" x14ac:dyDescent="0.35">
      <c r="A520" s="73" t="s">
        <v>896</v>
      </c>
      <c r="B520" s="57">
        <v>113</v>
      </c>
      <c r="C520" s="57">
        <v>107</v>
      </c>
      <c r="D520" s="74"/>
      <c r="E520" s="74">
        <v>57.72</v>
      </c>
      <c r="F520" s="74">
        <v>42.3</v>
      </c>
      <c r="G520" s="74">
        <v>81.040000000000006</v>
      </c>
      <c r="H520" s="74">
        <v>65.28</v>
      </c>
      <c r="I520" s="74">
        <v>53.24</v>
      </c>
      <c r="J520" s="74">
        <v>64.86</v>
      </c>
      <c r="K520" s="74">
        <v>68.12</v>
      </c>
      <c r="L520" s="74">
        <v>55.16</v>
      </c>
      <c r="M520" s="74">
        <v>34.380000000000003</v>
      </c>
      <c r="N520" s="74">
        <v>79.02</v>
      </c>
      <c r="O520" s="57">
        <v>101</v>
      </c>
      <c r="P520" s="57">
        <v>44</v>
      </c>
      <c r="Q520" s="57">
        <v>49</v>
      </c>
      <c r="R520" s="57">
        <v>71</v>
      </c>
      <c r="S520" s="57">
        <v>64</v>
      </c>
      <c r="T520" s="74">
        <v>274.45999999999998</v>
      </c>
      <c r="U520" s="114">
        <v>4.1000000000000003E-3</v>
      </c>
    </row>
    <row r="521" spans="1:21" x14ac:dyDescent="0.35">
      <c r="A521" s="73" t="s">
        <v>1397</v>
      </c>
      <c r="B521" s="57">
        <v>122</v>
      </c>
      <c r="C521" s="57">
        <v>118</v>
      </c>
      <c r="D521" s="74"/>
      <c r="E521" s="74">
        <v>58.71</v>
      </c>
      <c r="F521" s="74">
        <v>43.33</v>
      </c>
      <c r="G521" s="74">
        <v>82.06</v>
      </c>
      <c r="H521" s="74">
        <v>66.05</v>
      </c>
      <c r="I521" s="74">
        <v>54.68</v>
      </c>
      <c r="J521" s="74">
        <v>65.709999999999994</v>
      </c>
      <c r="K521" s="74">
        <v>69.39</v>
      </c>
      <c r="L521" s="74">
        <v>55.61</v>
      </c>
      <c r="M521" s="74">
        <v>35.950000000000003</v>
      </c>
      <c r="N521" s="74">
        <v>80.150000000000006</v>
      </c>
      <c r="O521" s="57">
        <v>106</v>
      </c>
      <c r="P521" s="57">
        <v>45</v>
      </c>
      <c r="Q521" s="57">
        <v>64</v>
      </c>
      <c r="R521" s="57">
        <v>70</v>
      </c>
      <c r="S521" s="57">
        <v>66</v>
      </c>
      <c r="T521" s="74">
        <v>104.44</v>
      </c>
      <c r="U521" s="114"/>
    </row>
    <row r="522" spans="1:21" x14ac:dyDescent="0.35">
      <c r="A522" s="73" t="s">
        <v>1398</v>
      </c>
      <c r="B522" s="57">
        <v>127</v>
      </c>
      <c r="C522" s="57">
        <v>110</v>
      </c>
      <c r="D522" s="74"/>
      <c r="E522" s="74">
        <v>59.55</v>
      </c>
      <c r="F522" s="74">
        <v>44.34</v>
      </c>
      <c r="G522" s="74">
        <v>82.89</v>
      </c>
      <c r="H522" s="74">
        <v>66.94</v>
      </c>
      <c r="I522" s="74">
        <v>57.77</v>
      </c>
      <c r="J522" s="74">
        <v>65.69</v>
      </c>
      <c r="K522" s="74">
        <v>69.73</v>
      </c>
      <c r="L522" s="74">
        <v>57.12</v>
      </c>
      <c r="M522" s="74">
        <v>36.83</v>
      </c>
      <c r="N522" s="74">
        <v>80.22</v>
      </c>
      <c r="O522" s="57">
        <v>109</v>
      </c>
      <c r="P522" s="57">
        <v>45</v>
      </c>
      <c r="Q522" s="57">
        <v>62</v>
      </c>
      <c r="R522" s="57">
        <v>69</v>
      </c>
      <c r="S522" s="57">
        <v>80</v>
      </c>
      <c r="T522" s="74">
        <v>158.03</v>
      </c>
      <c r="U522" s="114"/>
    </row>
    <row r="523" spans="1:21" x14ac:dyDescent="0.35">
      <c r="A523" s="73" t="s">
        <v>897</v>
      </c>
      <c r="B523" s="57">
        <v>78</v>
      </c>
      <c r="C523" s="57">
        <v>45</v>
      </c>
      <c r="D523" s="74"/>
      <c r="E523" s="74">
        <v>60.51</v>
      </c>
      <c r="F523" s="74">
        <v>47.19</v>
      </c>
      <c r="G523" s="74">
        <v>83.14</v>
      </c>
      <c r="H523" s="74">
        <v>68.47</v>
      </c>
      <c r="I523" s="74">
        <v>61.01</v>
      </c>
      <c r="J523" s="74">
        <v>61.94</v>
      </c>
      <c r="K523" s="74">
        <v>71.569999999999993</v>
      </c>
      <c r="L523" s="74">
        <v>58.13</v>
      </c>
      <c r="M523" s="74">
        <v>38.31</v>
      </c>
      <c r="N523" s="74">
        <v>81.040000000000006</v>
      </c>
      <c r="O523" s="57">
        <v>91</v>
      </c>
      <c r="P523" s="57">
        <v>48</v>
      </c>
      <c r="Q523" s="57">
        <v>62</v>
      </c>
      <c r="R523" s="57">
        <v>75</v>
      </c>
      <c r="S523" s="57">
        <v>73</v>
      </c>
      <c r="T523" s="74">
        <v>145.08000000000001</v>
      </c>
      <c r="U523" s="114">
        <v>2.7000000000000001E-3</v>
      </c>
    </row>
    <row r="524" spans="1:21" x14ac:dyDescent="0.35">
      <c r="A524" s="73" t="s">
        <v>898</v>
      </c>
      <c r="B524" s="57">
        <v>109</v>
      </c>
      <c r="C524" s="57">
        <v>103</v>
      </c>
      <c r="D524" s="74"/>
      <c r="E524" s="74">
        <v>61.78</v>
      </c>
      <c r="F524" s="74">
        <v>50.44</v>
      </c>
      <c r="G524" s="74">
        <v>84.77</v>
      </c>
      <c r="H524" s="74">
        <v>69.88</v>
      </c>
      <c r="I524" s="74">
        <v>62.17</v>
      </c>
      <c r="J524" s="74">
        <v>64.03</v>
      </c>
      <c r="K524" s="74">
        <v>72.47</v>
      </c>
      <c r="L524" s="74">
        <v>59.89</v>
      </c>
      <c r="M524" s="74">
        <v>40.01</v>
      </c>
      <c r="N524" s="74">
        <v>82.55</v>
      </c>
      <c r="O524" s="57">
        <v>96</v>
      </c>
      <c r="P524" s="57">
        <v>49</v>
      </c>
      <c r="Q524" s="57">
        <v>45</v>
      </c>
      <c r="R524" s="57">
        <v>57</v>
      </c>
      <c r="S524" s="57">
        <v>58</v>
      </c>
      <c r="T524" s="74">
        <v>249.78</v>
      </c>
      <c r="U524" s="114">
        <v>4.5999999999999999E-3</v>
      </c>
    </row>
    <row r="525" spans="1:21" x14ac:dyDescent="0.35">
      <c r="A525" s="73" t="s">
        <v>899</v>
      </c>
      <c r="B525" s="57">
        <v>106</v>
      </c>
      <c r="C525" s="57">
        <v>106</v>
      </c>
      <c r="D525" s="74"/>
      <c r="E525" s="74">
        <v>62.41</v>
      </c>
      <c r="F525" s="74">
        <v>51.42</v>
      </c>
      <c r="G525" s="74">
        <v>84.75</v>
      </c>
      <c r="H525" s="74">
        <v>70.94</v>
      </c>
      <c r="I525" s="74">
        <v>62.84</v>
      </c>
      <c r="J525" s="74">
        <v>64.7</v>
      </c>
      <c r="K525" s="74">
        <v>73.13</v>
      </c>
      <c r="L525" s="74">
        <v>60.1</v>
      </c>
      <c r="M525" s="74">
        <v>40.57</v>
      </c>
      <c r="N525" s="74">
        <v>83.74</v>
      </c>
      <c r="O525" s="57">
        <v>93</v>
      </c>
      <c r="P525" s="57">
        <v>51</v>
      </c>
      <c r="Q525" s="57">
        <v>45</v>
      </c>
      <c r="R525" s="57">
        <v>56</v>
      </c>
      <c r="S525" s="57">
        <v>54</v>
      </c>
      <c r="T525" s="74">
        <v>146.38999999999999</v>
      </c>
      <c r="U525" s="114">
        <v>5.0000000000000001E-3</v>
      </c>
    </row>
    <row r="526" spans="1:21" x14ac:dyDescent="0.35">
      <c r="A526" s="73" t="s">
        <v>900</v>
      </c>
      <c r="B526" s="57">
        <v>105</v>
      </c>
      <c r="C526" s="57">
        <v>105</v>
      </c>
      <c r="D526" s="74"/>
      <c r="E526" s="74">
        <v>62.62</v>
      </c>
      <c r="F526" s="74">
        <v>51.63</v>
      </c>
      <c r="G526" s="74">
        <v>85.08</v>
      </c>
      <c r="H526" s="74">
        <v>71.28</v>
      </c>
      <c r="I526" s="74">
        <v>63.3</v>
      </c>
      <c r="J526" s="74">
        <v>64.28</v>
      </c>
      <c r="K526" s="74">
        <v>73.319999999999993</v>
      </c>
      <c r="L526" s="74">
        <v>60.18</v>
      </c>
      <c r="M526" s="74">
        <v>41.48</v>
      </c>
      <c r="N526" s="74">
        <v>84.4</v>
      </c>
      <c r="O526" s="57">
        <v>93</v>
      </c>
      <c r="P526" s="57">
        <v>51</v>
      </c>
      <c r="Q526" s="57">
        <v>46</v>
      </c>
      <c r="R526" s="57">
        <v>55</v>
      </c>
      <c r="S526" s="57">
        <v>55</v>
      </c>
      <c r="T526" s="74">
        <v>207.29</v>
      </c>
      <c r="U526" s="114">
        <v>5.1000000000000004E-3</v>
      </c>
    </row>
    <row r="527" spans="1:21" x14ac:dyDescent="0.35">
      <c r="A527" s="73" t="s">
        <v>901</v>
      </c>
      <c r="B527" s="57">
        <v>105</v>
      </c>
      <c r="C527" s="57">
        <v>103</v>
      </c>
      <c r="D527" s="74"/>
      <c r="E527" s="74">
        <v>61.75</v>
      </c>
      <c r="F527" s="74">
        <v>51.33</v>
      </c>
      <c r="G527" s="74">
        <v>84.01</v>
      </c>
      <c r="H527" s="74">
        <v>70.97</v>
      </c>
      <c r="I527" s="74">
        <v>63.05</v>
      </c>
      <c r="J527" s="74">
        <v>61.48</v>
      </c>
      <c r="K527" s="74">
        <v>71.89</v>
      </c>
      <c r="L527" s="74">
        <v>60.02</v>
      </c>
      <c r="M527" s="74">
        <v>41.01</v>
      </c>
      <c r="N527" s="74">
        <v>84.33</v>
      </c>
      <c r="O527" s="57">
        <v>95</v>
      </c>
      <c r="P527" s="57">
        <v>53</v>
      </c>
      <c r="Q527" s="57">
        <v>46</v>
      </c>
      <c r="R527" s="57">
        <v>53</v>
      </c>
      <c r="S527" s="57">
        <v>54</v>
      </c>
      <c r="T527" s="74">
        <v>132.43</v>
      </c>
      <c r="U527" s="114">
        <v>5.1999999999999998E-3</v>
      </c>
    </row>
    <row r="528" spans="1:21" x14ac:dyDescent="0.35">
      <c r="A528" s="73" t="s">
        <v>1399</v>
      </c>
      <c r="B528" s="57">
        <v>121</v>
      </c>
      <c r="C528" s="57">
        <v>122</v>
      </c>
      <c r="D528" s="74"/>
      <c r="E528" s="74">
        <v>61.64</v>
      </c>
      <c r="F528" s="74">
        <v>51.2</v>
      </c>
      <c r="G528" s="74">
        <v>83.95</v>
      </c>
      <c r="H528" s="74">
        <v>70.900000000000006</v>
      </c>
      <c r="I528" s="74">
        <v>62.75</v>
      </c>
      <c r="J528" s="74">
        <v>60.95</v>
      </c>
      <c r="K528" s="74">
        <v>71.83</v>
      </c>
      <c r="L528" s="74">
        <v>59.79</v>
      </c>
      <c r="M528" s="74">
        <v>41.63</v>
      </c>
      <c r="N528" s="74">
        <v>83.93</v>
      </c>
      <c r="O528" s="57">
        <v>105</v>
      </c>
      <c r="P528" s="57">
        <v>52</v>
      </c>
      <c r="Q528" s="57">
        <v>56</v>
      </c>
      <c r="R528" s="57">
        <v>70</v>
      </c>
      <c r="S528" s="57">
        <v>65</v>
      </c>
      <c r="T528" s="74">
        <v>63.11</v>
      </c>
      <c r="U528" s="114"/>
    </row>
    <row r="529" spans="1:21" x14ac:dyDescent="0.35">
      <c r="A529" s="73" t="s">
        <v>1400</v>
      </c>
      <c r="B529" s="57">
        <v>130</v>
      </c>
      <c r="C529" s="57">
        <v>127</v>
      </c>
      <c r="D529" s="74"/>
      <c r="E529" s="74">
        <v>61.37</v>
      </c>
      <c r="F529" s="74">
        <v>50.99</v>
      </c>
      <c r="G529" s="74">
        <v>83.82</v>
      </c>
      <c r="H529" s="74">
        <v>70.78</v>
      </c>
      <c r="I529" s="74">
        <v>60.93</v>
      </c>
      <c r="J529" s="74">
        <v>60.79</v>
      </c>
      <c r="K529" s="74">
        <v>72.63</v>
      </c>
      <c r="L529" s="74">
        <v>58.98</v>
      </c>
      <c r="M529" s="74">
        <v>42.13</v>
      </c>
      <c r="N529" s="74">
        <v>83.84</v>
      </c>
      <c r="O529" s="57">
        <v>108</v>
      </c>
      <c r="P529" s="57">
        <v>52</v>
      </c>
      <c r="Q529" s="57">
        <v>52</v>
      </c>
      <c r="R529" s="57">
        <v>65</v>
      </c>
      <c r="S529" s="57">
        <v>70</v>
      </c>
      <c r="T529" s="74">
        <v>233.78</v>
      </c>
      <c r="U529" s="114"/>
    </row>
    <row r="530" spans="1:21" x14ac:dyDescent="0.35">
      <c r="A530" s="73" t="s">
        <v>902</v>
      </c>
      <c r="B530" s="57">
        <v>111</v>
      </c>
      <c r="C530" s="57">
        <v>109</v>
      </c>
      <c r="D530" s="74"/>
      <c r="E530" s="74">
        <v>60.99</v>
      </c>
      <c r="F530" s="74">
        <v>48.68</v>
      </c>
      <c r="G530" s="74">
        <v>85.13</v>
      </c>
      <c r="H530" s="74">
        <v>70.47</v>
      </c>
      <c r="I530" s="74">
        <v>58.4</v>
      </c>
      <c r="J530" s="74">
        <v>63.81</v>
      </c>
      <c r="K530" s="74">
        <v>71.930000000000007</v>
      </c>
      <c r="L530" s="74">
        <v>58.69</v>
      </c>
      <c r="M530" s="74">
        <v>41.55</v>
      </c>
      <c r="N530" s="74">
        <v>84.09</v>
      </c>
      <c r="O530" s="57">
        <v>95</v>
      </c>
      <c r="P530" s="57">
        <v>49</v>
      </c>
      <c r="Q530" s="57">
        <v>42</v>
      </c>
      <c r="R530" s="57">
        <v>65</v>
      </c>
      <c r="S530" s="57">
        <v>63</v>
      </c>
      <c r="T530" s="74">
        <v>210.87</v>
      </c>
      <c r="U530" s="114">
        <v>4.1000000000000003E-3</v>
      </c>
    </row>
    <row r="531" spans="1:21" x14ac:dyDescent="0.35">
      <c r="A531" s="73" t="s">
        <v>903</v>
      </c>
      <c r="B531" s="57">
        <v>108</v>
      </c>
      <c r="C531" s="57">
        <v>107</v>
      </c>
      <c r="D531" s="74"/>
      <c r="E531" s="74">
        <v>59.79</v>
      </c>
      <c r="F531" s="74">
        <v>46.02</v>
      </c>
      <c r="G531" s="74">
        <v>84.29</v>
      </c>
      <c r="H531" s="74">
        <v>69.58</v>
      </c>
      <c r="I531" s="74">
        <v>57.99</v>
      </c>
      <c r="J531" s="74">
        <v>60.18</v>
      </c>
      <c r="K531" s="74">
        <v>71.22</v>
      </c>
      <c r="L531" s="74">
        <v>57.2</v>
      </c>
      <c r="M531" s="74">
        <v>40.31</v>
      </c>
      <c r="N531" s="74">
        <v>82.6</v>
      </c>
      <c r="O531" s="57">
        <v>92</v>
      </c>
      <c r="P531" s="57">
        <v>49</v>
      </c>
      <c r="Q531" s="57">
        <v>44</v>
      </c>
      <c r="R531" s="57">
        <v>62</v>
      </c>
      <c r="S531" s="57">
        <v>67</v>
      </c>
      <c r="T531" s="74">
        <v>200</v>
      </c>
      <c r="U531" s="114">
        <v>4.1000000000000003E-3</v>
      </c>
    </row>
    <row r="532" spans="1:21" x14ac:dyDescent="0.35">
      <c r="A532" s="73" t="s">
        <v>904</v>
      </c>
      <c r="B532" s="57">
        <v>109</v>
      </c>
      <c r="C532" s="57">
        <v>108</v>
      </c>
      <c r="D532" s="74"/>
      <c r="E532" s="74">
        <v>59.49</v>
      </c>
      <c r="F532" s="74">
        <v>44.53</v>
      </c>
      <c r="G532" s="74">
        <v>84.62</v>
      </c>
      <c r="H532" s="74">
        <v>69.28</v>
      </c>
      <c r="I532" s="74">
        <v>57.78</v>
      </c>
      <c r="J532" s="74">
        <v>59.55</v>
      </c>
      <c r="K532" s="74">
        <v>71.17</v>
      </c>
      <c r="L532" s="74">
        <v>57.06</v>
      </c>
      <c r="M532" s="74">
        <v>40.18</v>
      </c>
      <c r="N532" s="74">
        <v>82.97</v>
      </c>
      <c r="O532" s="57">
        <v>92</v>
      </c>
      <c r="P532" s="57">
        <v>47</v>
      </c>
      <c r="Q532" s="57">
        <v>45</v>
      </c>
      <c r="R532" s="57">
        <v>63</v>
      </c>
      <c r="S532" s="57">
        <v>63</v>
      </c>
      <c r="T532" s="74">
        <v>305.73</v>
      </c>
      <c r="U532" s="114">
        <v>5.0000000000000001E-3</v>
      </c>
    </row>
    <row r="533" spans="1:21" x14ac:dyDescent="0.35">
      <c r="A533" s="73" t="s">
        <v>912</v>
      </c>
      <c r="B533" s="57">
        <v>106</v>
      </c>
      <c r="C533" s="57">
        <v>107</v>
      </c>
      <c r="D533" s="74"/>
      <c r="E533" s="74">
        <v>59.27</v>
      </c>
      <c r="F533" s="74">
        <v>44.16</v>
      </c>
      <c r="G533" s="74">
        <v>84.25</v>
      </c>
      <c r="H533" s="74">
        <v>69.23</v>
      </c>
      <c r="I533" s="74">
        <v>57.52</v>
      </c>
      <c r="J533" s="74">
        <v>58.71</v>
      </c>
      <c r="K533" s="74">
        <v>71.27</v>
      </c>
      <c r="L533" s="74">
        <v>56.87</v>
      </c>
      <c r="M533" s="74">
        <v>40.049999999999997</v>
      </c>
      <c r="N533" s="74">
        <v>83.07</v>
      </c>
      <c r="O533" s="57">
        <v>92</v>
      </c>
      <c r="P533" s="57">
        <v>47</v>
      </c>
      <c r="Q533" s="57">
        <v>45</v>
      </c>
      <c r="R533" s="57">
        <v>64</v>
      </c>
      <c r="S533" s="57">
        <v>64</v>
      </c>
      <c r="T533" s="74">
        <v>193.27</v>
      </c>
      <c r="U533" s="114">
        <v>4.0000000000000001E-3</v>
      </c>
    </row>
    <row r="534" spans="1:21" x14ac:dyDescent="0.35">
      <c r="A534" s="73" t="s">
        <v>913</v>
      </c>
      <c r="B534" s="57">
        <v>110</v>
      </c>
      <c r="C534" s="57">
        <v>107</v>
      </c>
      <c r="D534" s="74"/>
      <c r="E534" s="74">
        <v>59.15</v>
      </c>
      <c r="F534" s="74">
        <v>43.97</v>
      </c>
      <c r="G534" s="74">
        <v>83.87</v>
      </c>
      <c r="H534" s="74">
        <v>69.430000000000007</v>
      </c>
      <c r="I534" s="74">
        <v>57.67</v>
      </c>
      <c r="J534" s="74">
        <v>57.82</v>
      </c>
      <c r="K534" s="74">
        <v>71.349999999999994</v>
      </c>
      <c r="L534" s="74">
        <v>56.73</v>
      </c>
      <c r="M534" s="74">
        <v>40.21</v>
      </c>
      <c r="N534" s="74">
        <v>82.73</v>
      </c>
      <c r="O534" s="57">
        <v>98</v>
      </c>
      <c r="P534" s="57">
        <v>47</v>
      </c>
      <c r="Q534" s="57">
        <v>47</v>
      </c>
      <c r="R534" s="57">
        <v>64</v>
      </c>
      <c r="S534" s="57">
        <v>63</v>
      </c>
      <c r="T534" s="74">
        <v>281.10000000000002</v>
      </c>
      <c r="U534" s="114">
        <v>6.1999999999999998E-3</v>
      </c>
    </row>
    <row r="535" spans="1:21" x14ac:dyDescent="0.35">
      <c r="A535" s="73" t="s">
        <v>1401</v>
      </c>
      <c r="B535" s="57">
        <v>118</v>
      </c>
      <c r="C535" s="57">
        <v>117</v>
      </c>
      <c r="D535" s="74"/>
      <c r="E535" s="74">
        <v>58.84</v>
      </c>
      <c r="F535" s="74">
        <v>43.99</v>
      </c>
      <c r="G535" s="74">
        <v>83.52</v>
      </c>
      <c r="H535" s="74">
        <v>69.3</v>
      </c>
      <c r="I535" s="74">
        <v>57.53</v>
      </c>
      <c r="J535" s="74">
        <v>57.15</v>
      </c>
      <c r="K535" s="74">
        <v>70.98</v>
      </c>
      <c r="L535" s="74">
        <v>57.06</v>
      </c>
      <c r="M535" s="74">
        <v>39.18</v>
      </c>
      <c r="N535" s="74">
        <v>82.21</v>
      </c>
      <c r="O535" s="57">
        <v>103</v>
      </c>
      <c r="P535" s="57">
        <v>48</v>
      </c>
      <c r="Q535" s="57">
        <v>60</v>
      </c>
      <c r="R535" s="57">
        <v>67</v>
      </c>
      <c r="S535" s="57">
        <v>66</v>
      </c>
      <c r="T535" s="74">
        <v>107.15</v>
      </c>
      <c r="U535" s="114"/>
    </row>
    <row r="536" spans="1:21" x14ac:dyDescent="0.35">
      <c r="A536" s="73" t="s">
        <v>1402</v>
      </c>
      <c r="B536" s="57">
        <v>126</v>
      </c>
      <c r="C536" s="57">
        <v>125</v>
      </c>
      <c r="D536" s="74"/>
      <c r="E536" s="74">
        <v>58.62</v>
      </c>
      <c r="F536" s="74">
        <v>43.19</v>
      </c>
      <c r="G536" s="74">
        <v>82.96</v>
      </c>
      <c r="H536" s="74">
        <v>69.48</v>
      </c>
      <c r="I536" s="74">
        <v>57.76</v>
      </c>
      <c r="J536" s="74">
        <v>56.51</v>
      </c>
      <c r="K536" s="74">
        <v>69.98</v>
      </c>
      <c r="L536" s="74">
        <v>57.47</v>
      </c>
      <c r="M536" s="74">
        <v>39.1</v>
      </c>
      <c r="N536" s="74">
        <v>81.94</v>
      </c>
      <c r="O536" s="57">
        <v>107</v>
      </c>
      <c r="P536" s="57">
        <v>48</v>
      </c>
      <c r="Q536" s="57">
        <v>61</v>
      </c>
      <c r="R536" s="57">
        <v>68</v>
      </c>
      <c r="S536" s="57">
        <v>75</v>
      </c>
      <c r="T536" s="74">
        <v>254.55</v>
      </c>
      <c r="U536" s="114"/>
    </row>
    <row r="537" spans="1:21" x14ac:dyDescent="0.35">
      <c r="A537" s="73" t="s">
        <v>914</v>
      </c>
      <c r="B537" s="57">
        <v>111</v>
      </c>
      <c r="C537" s="57">
        <v>109</v>
      </c>
      <c r="D537" s="74"/>
      <c r="E537" s="74">
        <v>58.51</v>
      </c>
      <c r="F537" s="74">
        <v>42.59</v>
      </c>
      <c r="G537" s="74">
        <v>82.73</v>
      </c>
      <c r="H537" s="74">
        <v>69.39</v>
      </c>
      <c r="I537" s="74">
        <v>57.78</v>
      </c>
      <c r="J537" s="74">
        <v>56.18</v>
      </c>
      <c r="K537" s="74">
        <v>69.66</v>
      </c>
      <c r="L537" s="74">
        <v>57.56</v>
      </c>
      <c r="M537" s="74">
        <v>39.880000000000003</v>
      </c>
      <c r="N537" s="74">
        <v>81.36</v>
      </c>
      <c r="O537" s="57">
        <v>95</v>
      </c>
      <c r="P537" s="57">
        <v>48</v>
      </c>
      <c r="Q537" s="57">
        <v>42</v>
      </c>
      <c r="R537" s="57">
        <v>62</v>
      </c>
      <c r="S537" s="57">
        <v>63</v>
      </c>
      <c r="T537" s="74">
        <v>208.71</v>
      </c>
      <c r="U537" s="114">
        <v>4.7999999999999996E-3</v>
      </c>
    </row>
    <row r="538" spans="1:21" x14ac:dyDescent="0.35">
      <c r="A538" s="73" t="s">
        <v>915</v>
      </c>
      <c r="B538" s="57">
        <v>109</v>
      </c>
      <c r="C538" s="57">
        <v>108</v>
      </c>
      <c r="D538" s="74"/>
      <c r="E538" s="74">
        <v>58.52</v>
      </c>
      <c r="F538" s="74">
        <v>42.04</v>
      </c>
      <c r="G538" s="74">
        <v>82.57</v>
      </c>
      <c r="H538" s="74">
        <v>69.349999999999994</v>
      </c>
      <c r="I538" s="74">
        <v>57.86</v>
      </c>
      <c r="J538" s="74">
        <v>56.75</v>
      </c>
      <c r="K538" s="74">
        <v>69.28</v>
      </c>
      <c r="L538" s="74">
        <v>57.77</v>
      </c>
      <c r="M538" s="74">
        <v>40.43</v>
      </c>
      <c r="N538" s="74">
        <v>80.599999999999994</v>
      </c>
      <c r="O538" s="57">
        <v>93</v>
      </c>
      <c r="P538" s="57">
        <v>49</v>
      </c>
      <c r="Q538" s="57">
        <v>43</v>
      </c>
      <c r="R538" s="57">
        <v>63</v>
      </c>
      <c r="S538" s="57">
        <v>67</v>
      </c>
      <c r="T538" s="74">
        <v>182.3</v>
      </c>
      <c r="U538" s="114">
        <v>3.8999999999999998E-3</v>
      </c>
    </row>
    <row r="539" spans="1:21" x14ac:dyDescent="0.35">
      <c r="A539" s="73" t="s">
        <v>916</v>
      </c>
      <c r="B539" s="57">
        <v>109</v>
      </c>
      <c r="C539" s="57">
        <v>108</v>
      </c>
      <c r="D539" s="74"/>
      <c r="E539" s="74">
        <v>58.23</v>
      </c>
      <c r="F539" s="74">
        <v>42.45</v>
      </c>
      <c r="G539" s="74">
        <v>82.13</v>
      </c>
      <c r="H539" s="74">
        <v>68.760000000000005</v>
      </c>
      <c r="I539" s="74">
        <v>57.86</v>
      </c>
      <c r="J539" s="74">
        <v>55.53</v>
      </c>
      <c r="K539" s="74">
        <v>69.02</v>
      </c>
      <c r="L539" s="74">
        <v>58.08</v>
      </c>
      <c r="M539" s="74">
        <v>40.61</v>
      </c>
      <c r="N539" s="74">
        <v>79.95</v>
      </c>
      <c r="O539" s="57">
        <v>93</v>
      </c>
      <c r="P539" s="57">
        <v>48</v>
      </c>
      <c r="Q539" s="57">
        <v>45</v>
      </c>
      <c r="R539" s="57">
        <v>63</v>
      </c>
      <c r="S539" s="57">
        <v>63</v>
      </c>
      <c r="T539" s="74">
        <v>158.59</v>
      </c>
      <c r="U539" s="114">
        <v>3.3999999999999998E-3</v>
      </c>
    </row>
    <row r="540" spans="1:21" x14ac:dyDescent="0.35">
      <c r="A540" s="73" t="s">
        <v>917</v>
      </c>
      <c r="B540" s="57">
        <v>106</v>
      </c>
      <c r="C540" s="57">
        <v>107</v>
      </c>
      <c r="D540" s="74"/>
      <c r="E540" s="74">
        <v>58.18</v>
      </c>
      <c r="F540" s="74">
        <v>43.22</v>
      </c>
      <c r="G540" s="74">
        <v>82.06</v>
      </c>
      <c r="H540" s="74">
        <v>68.44</v>
      </c>
      <c r="I540" s="74">
        <v>57.55</v>
      </c>
      <c r="J540" s="74">
        <v>56.8</v>
      </c>
      <c r="K540" s="74">
        <v>68.25</v>
      </c>
      <c r="L540" s="74">
        <v>58.02</v>
      </c>
      <c r="M540" s="74">
        <v>40.479999999999997</v>
      </c>
      <c r="N540" s="74">
        <v>80.81</v>
      </c>
      <c r="O540" s="57">
        <v>92</v>
      </c>
      <c r="P540" s="57">
        <v>48</v>
      </c>
      <c r="Q540" s="57">
        <v>45</v>
      </c>
      <c r="R540" s="57">
        <v>61</v>
      </c>
      <c r="S540" s="57">
        <v>63</v>
      </c>
      <c r="T540" s="74">
        <v>172.24</v>
      </c>
      <c r="U540" s="114">
        <v>8.2000000000000007E-3</v>
      </c>
    </row>
    <row r="541" spans="1:21" x14ac:dyDescent="0.35">
      <c r="A541" s="73" t="s">
        <v>918</v>
      </c>
      <c r="B541" s="57">
        <v>107</v>
      </c>
      <c r="C541" s="57">
        <v>104</v>
      </c>
      <c r="D541" s="74"/>
      <c r="E541" s="74">
        <v>58.14</v>
      </c>
      <c r="F541" s="74">
        <v>42.42</v>
      </c>
      <c r="G541" s="74">
        <v>81.98</v>
      </c>
      <c r="H541" s="74">
        <v>68.38</v>
      </c>
      <c r="I541" s="74">
        <v>57.18</v>
      </c>
      <c r="J541" s="74">
        <v>57.12</v>
      </c>
      <c r="K541" s="74">
        <v>68.510000000000005</v>
      </c>
      <c r="L541" s="74">
        <v>58.1</v>
      </c>
      <c r="M541" s="74">
        <v>40.119999999999997</v>
      </c>
      <c r="N541" s="74">
        <v>79.98</v>
      </c>
      <c r="O541" s="57">
        <v>96</v>
      </c>
      <c r="P541" s="57">
        <v>48</v>
      </c>
      <c r="Q541" s="57">
        <v>48</v>
      </c>
      <c r="R541" s="57">
        <v>60</v>
      </c>
      <c r="S541" s="57">
        <v>61</v>
      </c>
      <c r="T541" s="74">
        <v>338.81</v>
      </c>
      <c r="U541" s="114">
        <v>3.32E-2</v>
      </c>
    </row>
    <row r="542" spans="1:21" x14ac:dyDescent="0.35">
      <c r="A542" s="73" t="s">
        <v>1403</v>
      </c>
      <c r="B542" s="57">
        <v>118</v>
      </c>
      <c r="C542" s="57">
        <v>116</v>
      </c>
      <c r="D542" s="74"/>
      <c r="E542" s="74">
        <v>57.93</v>
      </c>
      <c r="F542" s="74">
        <v>42.29</v>
      </c>
      <c r="G542" s="74">
        <v>82.15</v>
      </c>
      <c r="H542" s="74">
        <v>67.95</v>
      </c>
      <c r="I542" s="74">
        <v>56.9</v>
      </c>
      <c r="J542" s="74">
        <v>57.37</v>
      </c>
      <c r="K542" s="74">
        <v>68.14</v>
      </c>
      <c r="L542" s="74">
        <v>57.65</v>
      </c>
      <c r="M542" s="74">
        <v>40.409999999999997</v>
      </c>
      <c r="N542" s="74">
        <v>79.75</v>
      </c>
      <c r="O542" s="57">
        <v>102</v>
      </c>
      <c r="P542" s="57">
        <v>47</v>
      </c>
      <c r="Q542" s="57">
        <v>54</v>
      </c>
      <c r="R542" s="57">
        <v>64</v>
      </c>
      <c r="S542" s="57">
        <v>65</v>
      </c>
      <c r="T542" s="74">
        <v>140.75</v>
      </c>
      <c r="U542" s="114"/>
    </row>
    <row r="543" spans="1:21" x14ac:dyDescent="0.35">
      <c r="A543" s="73" t="s">
        <v>1404</v>
      </c>
      <c r="B543" s="57">
        <v>125</v>
      </c>
      <c r="C543" s="57">
        <v>120</v>
      </c>
      <c r="D543" s="74"/>
      <c r="E543" s="74">
        <v>58</v>
      </c>
      <c r="F543" s="74">
        <v>42.74</v>
      </c>
      <c r="G543" s="74">
        <v>82.45</v>
      </c>
      <c r="H543" s="74">
        <v>67.33</v>
      </c>
      <c r="I543" s="74">
        <v>56.59</v>
      </c>
      <c r="J543" s="74">
        <v>58.85</v>
      </c>
      <c r="K543" s="74">
        <v>68.5</v>
      </c>
      <c r="L543" s="74">
        <v>57.03</v>
      </c>
      <c r="M543" s="74">
        <v>40.42</v>
      </c>
      <c r="N543" s="74">
        <v>79.37</v>
      </c>
      <c r="O543" s="57">
        <v>106</v>
      </c>
      <c r="P543" s="57">
        <v>46</v>
      </c>
      <c r="Q543" s="57">
        <v>50</v>
      </c>
      <c r="R543" s="57">
        <v>63</v>
      </c>
      <c r="S543" s="57">
        <v>68</v>
      </c>
      <c r="T543" s="74">
        <v>331.54</v>
      </c>
      <c r="U543" s="114"/>
    </row>
    <row r="544" spans="1:21" x14ac:dyDescent="0.35">
      <c r="A544" s="73" t="s">
        <v>919</v>
      </c>
      <c r="B544" s="57">
        <v>109</v>
      </c>
      <c r="C544" s="57">
        <v>108</v>
      </c>
      <c r="D544" s="74"/>
      <c r="E544" s="74">
        <v>58.06</v>
      </c>
      <c r="F544" s="74">
        <v>43.32</v>
      </c>
      <c r="G544" s="74">
        <v>81.739999999999995</v>
      </c>
      <c r="H544" s="74">
        <v>66.52</v>
      </c>
      <c r="I544" s="74">
        <v>56.46</v>
      </c>
      <c r="J544" s="74">
        <v>57.6</v>
      </c>
      <c r="K544" s="74">
        <v>69.5</v>
      </c>
      <c r="L544" s="74">
        <v>56.66</v>
      </c>
      <c r="M544" s="74">
        <v>39.93</v>
      </c>
      <c r="N544" s="74">
        <v>80.209999999999994</v>
      </c>
      <c r="O544" s="57">
        <v>93</v>
      </c>
      <c r="P544" s="57">
        <v>46</v>
      </c>
      <c r="Q544" s="57">
        <v>43</v>
      </c>
      <c r="R544" s="57">
        <v>61</v>
      </c>
      <c r="S544" s="57">
        <v>61</v>
      </c>
      <c r="T544" s="74">
        <v>230.72</v>
      </c>
      <c r="U544" s="114">
        <v>3.04E-2</v>
      </c>
    </row>
    <row r="545" spans="1:21" x14ac:dyDescent="0.35">
      <c r="A545" s="73" t="s">
        <v>920</v>
      </c>
      <c r="B545" s="57">
        <v>108</v>
      </c>
      <c r="C545" s="57">
        <v>108</v>
      </c>
      <c r="D545" s="74"/>
      <c r="E545" s="74">
        <v>58.24</v>
      </c>
      <c r="F545" s="74">
        <v>43.68</v>
      </c>
      <c r="G545" s="74">
        <v>81.47</v>
      </c>
      <c r="H545" s="74">
        <v>66.14</v>
      </c>
      <c r="I545" s="74">
        <v>56.49</v>
      </c>
      <c r="J545" s="74">
        <v>56.92</v>
      </c>
      <c r="K545" s="74">
        <v>70.599999999999994</v>
      </c>
      <c r="L545" s="74">
        <v>56.21</v>
      </c>
      <c r="M545" s="74">
        <v>39.76</v>
      </c>
      <c r="N545" s="74">
        <v>80.069999999999993</v>
      </c>
      <c r="O545" s="57">
        <v>91</v>
      </c>
      <c r="P545" s="57">
        <v>46</v>
      </c>
      <c r="Q545" s="57">
        <v>46</v>
      </c>
      <c r="R545" s="57">
        <v>64</v>
      </c>
      <c r="S545" s="57">
        <v>66</v>
      </c>
      <c r="T545" s="74">
        <v>143.24</v>
      </c>
      <c r="U545" s="114">
        <v>2.35E-2</v>
      </c>
    </row>
    <row r="546" spans="1:21" x14ac:dyDescent="0.35">
      <c r="A546" s="73" t="s">
        <v>921</v>
      </c>
      <c r="B546" s="57">
        <v>108</v>
      </c>
      <c r="C546" s="57">
        <v>109</v>
      </c>
      <c r="D546" s="74"/>
      <c r="E546" s="74">
        <v>58.19</v>
      </c>
      <c r="F546" s="74">
        <v>43.68</v>
      </c>
      <c r="G546" s="74">
        <v>80.75</v>
      </c>
      <c r="H546" s="74">
        <v>66.33</v>
      </c>
      <c r="I546" s="74">
        <v>56.63</v>
      </c>
      <c r="J546" s="74">
        <v>56.86</v>
      </c>
      <c r="K546" s="74">
        <v>70.239999999999995</v>
      </c>
      <c r="L546" s="74">
        <v>55.78</v>
      </c>
      <c r="M546" s="74">
        <v>40.090000000000003</v>
      </c>
      <c r="N546" s="74">
        <v>79.069999999999993</v>
      </c>
      <c r="O546" s="57">
        <v>92</v>
      </c>
      <c r="P546" s="57">
        <v>47</v>
      </c>
      <c r="Q546" s="57">
        <v>46</v>
      </c>
      <c r="R546" s="57">
        <v>64</v>
      </c>
      <c r="S546" s="57">
        <v>62</v>
      </c>
      <c r="T546" s="74">
        <v>168.62</v>
      </c>
      <c r="U546" s="114">
        <v>1.83E-2</v>
      </c>
    </row>
    <row r="547" spans="1:21" x14ac:dyDescent="0.35">
      <c r="A547" s="73" t="s">
        <v>922</v>
      </c>
      <c r="B547" s="57">
        <v>108</v>
      </c>
      <c r="C547" s="57">
        <v>108</v>
      </c>
      <c r="D547" s="74"/>
      <c r="E547" s="74">
        <v>58.35</v>
      </c>
      <c r="F547" s="74">
        <v>43.69</v>
      </c>
      <c r="G547" s="74">
        <v>80.17</v>
      </c>
      <c r="H547" s="74">
        <v>66.25</v>
      </c>
      <c r="I547" s="74">
        <v>56.89</v>
      </c>
      <c r="J547" s="74">
        <v>55.76</v>
      </c>
      <c r="K547" s="74">
        <v>70.7</v>
      </c>
      <c r="L547" s="74">
        <v>56.5</v>
      </c>
      <c r="M547" s="74">
        <v>41.1</v>
      </c>
      <c r="N547" s="74">
        <v>77.83</v>
      </c>
      <c r="O547" s="57">
        <v>93</v>
      </c>
      <c r="P547" s="57">
        <v>47</v>
      </c>
      <c r="Q547" s="57">
        <v>47</v>
      </c>
      <c r="R547" s="57">
        <v>64</v>
      </c>
      <c r="S547" s="57">
        <v>63</v>
      </c>
      <c r="T547" s="74">
        <v>135.4</v>
      </c>
      <c r="U547" s="114">
        <v>1.8200000000000001E-2</v>
      </c>
    </row>
    <row r="548" spans="1:21" x14ac:dyDescent="0.35">
      <c r="A548" s="73" t="s">
        <v>925</v>
      </c>
      <c r="B548" s="57">
        <v>110</v>
      </c>
      <c r="C548" s="57">
        <v>106</v>
      </c>
      <c r="D548" s="74"/>
      <c r="E548" s="74">
        <v>59.11</v>
      </c>
      <c r="F548" s="74">
        <v>45.07</v>
      </c>
      <c r="G548" s="74">
        <v>80.53</v>
      </c>
      <c r="H548" s="74">
        <v>66.08</v>
      </c>
      <c r="I548" s="74">
        <v>57.63</v>
      </c>
      <c r="J548" s="74">
        <v>58</v>
      </c>
      <c r="K548" s="74">
        <v>70.8</v>
      </c>
      <c r="L548" s="74">
        <v>57</v>
      </c>
      <c r="M548" s="74">
        <v>43.14</v>
      </c>
      <c r="N548" s="74">
        <v>78.12</v>
      </c>
      <c r="O548" s="57">
        <v>98</v>
      </c>
      <c r="P548" s="57">
        <v>46</v>
      </c>
      <c r="Q548" s="57">
        <v>49</v>
      </c>
      <c r="R548" s="57">
        <v>64</v>
      </c>
      <c r="S548" s="57">
        <v>61</v>
      </c>
      <c r="T548" s="74">
        <v>203.51</v>
      </c>
      <c r="U548" s="114">
        <v>1.32E-2</v>
      </c>
    </row>
    <row r="549" spans="1:21" x14ac:dyDescent="0.35">
      <c r="A549" s="73" t="s">
        <v>1405</v>
      </c>
      <c r="B549" s="57">
        <v>119</v>
      </c>
      <c r="C549" s="57">
        <v>118</v>
      </c>
      <c r="D549" s="74"/>
      <c r="E549" s="74">
        <v>59.63</v>
      </c>
      <c r="F549" s="74">
        <v>46.77</v>
      </c>
      <c r="G549" s="74">
        <v>80.67</v>
      </c>
      <c r="H549" s="74">
        <v>66.08</v>
      </c>
      <c r="I549" s="74">
        <v>58.34</v>
      </c>
      <c r="J549" s="74">
        <v>58.96</v>
      </c>
      <c r="K549" s="74">
        <v>71.17</v>
      </c>
      <c r="L549" s="74">
        <v>57.33</v>
      </c>
      <c r="M549" s="74">
        <v>43.87</v>
      </c>
      <c r="N549" s="74">
        <v>78.73</v>
      </c>
      <c r="O549" s="57">
        <v>103</v>
      </c>
      <c r="P549" s="57">
        <v>46</v>
      </c>
      <c r="Q549" s="57">
        <v>63</v>
      </c>
      <c r="R549" s="57">
        <v>65</v>
      </c>
      <c r="S549" s="57">
        <v>65</v>
      </c>
      <c r="T549" s="74">
        <v>166.01</v>
      </c>
      <c r="U549" s="114"/>
    </row>
    <row r="550" spans="1:21" x14ac:dyDescent="0.35">
      <c r="A550" s="73" t="s">
        <v>1406</v>
      </c>
      <c r="B550" s="57">
        <v>129</v>
      </c>
      <c r="C550" s="57">
        <v>130</v>
      </c>
      <c r="D550" s="74"/>
      <c r="E550" s="74">
        <v>60.05</v>
      </c>
      <c r="F550" s="74">
        <v>49.69</v>
      </c>
      <c r="G550" s="74">
        <v>80.97</v>
      </c>
      <c r="H550" s="74">
        <v>66.239999999999995</v>
      </c>
      <c r="I550" s="74">
        <v>58.38</v>
      </c>
      <c r="J550" s="74">
        <v>58.62</v>
      </c>
      <c r="K550" s="74">
        <v>71.67</v>
      </c>
      <c r="L550" s="74">
        <v>58.21</v>
      </c>
      <c r="M550" s="74">
        <v>44.98</v>
      </c>
      <c r="N550" s="74">
        <v>79.81</v>
      </c>
      <c r="O550" s="57">
        <v>106</v>
      </c>
      <c r="P550" s="57">
        <v>47</v>
      </c>
      <c r="Q550" s="57">
        <v>52</v>
      </c>
      <c r="R550" s="57">
        <v>62</v>
      </c>
      <c r="S550" s="57">
        <v>70</v>
      </c>
      <c r="T550" s="74">
        <v>515.99</v>
      </c>
      <c r="U550" s="114"/>
    </row>
    <row r="551" spans="1:21" x14ac:dyDescent="0.35">
      <c r="A551" s="73" t="s">
        <v>926</v>
      </c>
      <c r="B551" s="57">
        <v>110</v>
      </c>
      <c r="C551" s="57">
        <v>110</v>
      </c>
      <c r="D551" s="74"/>
      <c r="E551" s="74">
        <v>60.31</v>
      </c>
      <c r="F551" s="74">
        <v>56.21</v>
      </c>
      <c r="G551" s="74">
        <v>82.33</v>
      </c>
      <c r="H551" s="74">
        <v>66.650000000000006</v>
      </c>
      <c r="I551" s="74">
        <v>58.86</v>
      </c>
      <c r="J551" s="74">
        <v>59.28</v>
      </c>
      <c r="K551" s="74">
        <v>70.510000000000005</v>
      </c>
      <c r="L551" s="74">
        <v>58.9</v>
      </c>
      <c r="M551" s="74">
        <v>46</v>
      </c>
      <c r="N551" s="74">
        <v>79.17</v>
      </c>
      <c r="O551" s="57">
        <v>94</v>
      </c>
      <c r="P551" s="57">
        <v>47</v>
      </c>
      <c r="Q551" s="57">
        <v>44</v>
      </c>
      <c r="R551" s="57">
        <v>62</v>
      </c>
      <c r="S551" s="57">
        <v>61</v>
      </c>
      <c r="T551" s="74">
        <v>243.44</v>
      </c>
      <c r="U551" s="114">
        <v>1.78E-2</v>
      </c>
    </row>
    <row r="552" spans="1:21" x14ac:dyDescent="0.35">
      <c r="A552" s="73" t="s">
        <v>927</v>
      </c>
      <c r="B552" s="57">
        <v>105</v>
      </c>
      <c r="C552" s="57">
        <v>107</v>
      </c>
      <c r="D552" s="74"/>
      <c r="E552" s="74">
        <v>60.76</v>
      </c>
      <c r="F552" s="74">
        <v>59.69</v>
      </c>
      <c r="G552" s="74">
        <v>83.02</v>
      </c>
      <c r="H552" s="74">
        <v>66.7</v>
      </c>
      <c r="I552" s="74">
        <v>59.71</v>
      </c>
      <c r="J552" s="74">
        <v>61.61</v>
      </c>
      <c r="K552" s="74">
        <v>69.27</v>
      </c>
      <c r="L552" s="74">
        <v>59.99</v>
      </c>
      <c r="M552" s="74">
        <v>46.79</v>
      </c>
      <c r="N552" s="74">
        <v>80.08</v>
      </c>
      <c r="O552" s="57">
        <v>90</v>
      </c>
      <c r="P552" s="57">
        <v>47</v>
      </c>
      <c r="Q552" s="57">
        <v>42</v>
      </c>
      <c r="R552" s="57">
        <v>62</v>
      </c>
      <c r="S552" s="57">
        <v>63</v>
      </c>
      <c r="T552" s="74">
        <v>286.93</v>
      </c>
      <c r="U552" s="114">
        <v>1.38E-2</v>
      </c>
    </row>
    <row r="553" spans="1:21" x14ac:dyDescent="0.35">
      <c r="A553" s="73" t="s">
        <v>928</v>
      </c>
      <c r="B553" s="57">
        <v>108</v>
      </c>
      <c r="C553" s="57">
        <v>108</v>
      </c>
      <c r="D553" s="74"/>
      <c r="E553" s="74">
        <v>62.29</v>
      </c>
      <c r="F553" s="74">
        <v>60.91</v>
      </c>
      <c r="G553" s="74">
        <v>85.67</v>
      </c>
      <c r="H553" s="74">
        <v>67.19</v>
      </c>
      <c r="I553" s="74">
        <v>59.91</v>
      </c>
      <c r="J553" s="74">
        <v>66.11</v>
      </c>
      <c r="K553" s="74">
        <v>70.790000000000006</v>
      </c>
      <c r="L553" s="74">
        <v>62.09</v>
      </c>
      <c r="M553" s="74">
        <v>48.31</v>
      </c>
      <c r="N553" s="74">
        <v>80.930000000000007</v>
      </c>
      <c r="O553" s="57">
        <v>93</v>
      </c>
      <c r="P553" s="57">
        <v>48</v>
      </c>
      <c r="Q553" s="57">
        <v>42</v>
      </c>
      <c r="R553" s="57">
        <v>63</v>
      </c>
      <c r="S553" s="57">
        <v>60</v>
      </c>
      <c r="T553" s="74">
        <v>175.23</v>
      </c>
      <c r="U553" s="114">
        <v>1.3899999999999999E-2</v>
      </c>
    </row>
    <row r="554" spans="1:21" x14ac:dyDescent="0.35">
      <c r="A554" s="73" t="s">
        <v>929</v>
      </c>
      <c r="B554" s="57">
        <v>108</v>
      </c>
      <c r="C554" s="57">
        <v>107</v>
      </c>
      <c r="D554" s="74"/>
      <c r="E554" s="74">
        <v>63.56</v>
      </c>
      <c r="F554" s="74">
        <v>65.14</v>
      </c>
      <c r="G554" s="74">
        <v>87.72</v>
      </c>
      <c r="H554" s="74">
        <v>67.97</v>
      </c>
      <c r="I554" s="74">
        <v>60.89</v>
      </c>
      <c r="J554" s="74">
        <v>69.42</v>
      </c>
      <c r="K554" s="74">
        <v>71.91</v>
      </c>
      <c r="L554" s="74">
        <v>62.59</v>
      </c>
      <c r="M554" s="74">
        <v>48.8</v>
      </c>
      <c r="N554" s="74">
        <v>82.31</v>
      </c>
      <c r="O554" s="57">
        <v>94</v>
      </c>
      <c r="P554" s="57">
        <v>49</v>
      </c>
      <c r="Q554" s="57">
        <v>42</v>
      </c>
      <c r="R554" s="57">
        <v>64</v>
      </c>
      <c r="S554" s="57">
        <v>62</v>
      </c>
      <c r="T554" s="74">
        <v>185.21</v>
      </c>
      <c r="U554" s="114">
        <v>1.2800000000000001E-2</v>
      </c>
    </row>
    <row r="555" spans="1:21" x14ac:dyDescent="0.35">
      <c r="A555" s="73" t="s">
        <v>930</v>
      </c>
      <c r="B555" s="57">
        <v>109</v>
      </c>
      <c r="C555" s="57">
        <v>105</v>
      </c>
      <c r="D555" s="74"/>
      <c r="E555" s="74">
        <v>63.82</v>
      </c>
      <c r="F555" s="74">
        <v>65.72</v>
      </c>
      <c r="G555" s="74">
        <v>88.81</v>
      </c>
      <c r="H555" s="74">
        <v>68.459999999999994</v>
      </c>
      <c r="I555" s="74">
        <v>61.46</v>
      </c>
      <c r="J555" s="74">
        <v>69.64</v>
      </c>
      <c r="K555" s="74">
        <v>71.900000000000006</v>
      </c>
      <c r="L555" s="74">
        <v>62.7</v>
      </c>
      <c r="M555" s="74">
        <v>48.54</v>
      </c>
      <c r="N555" s="74">
        <v>83.15</v>
      </c>
      <c r="O555" s="57">
        <v>98</v>
      </c>
      <c r="P555" s="57">
        <v>50</v>
      </c>
      <c r="Q555" s="57">
        <v>43</v>
      </c>
      <c r="R555" s="57">
        <v>64</v>
      </c>
      <c r="S555" s="57">
        <v>61</v>
      </c>
      <c r="T555" s="74">
        <v>202.55</v>
      </c>
      <c r="U555" s="114">
        <v>8.8999999999999999E-3</v>
      </c>
    </row>
    <row r="556" spans="1:21" x14ac:dyDescent="0.35">
      <c r="A556" s="73" t="s">
        <v>1407</v>
      </c>
      <c r="B556" s="57">
        <v>115</v>
      </c>
      <c r="C556" s="57">
        <v>113</v>
      </c>
      <c r="D556" s="74"/>
      <c r="E556" s="74">
        <v>64.64</v>
      </c>
      <c r="F556" s="74">
        <v>67.28</v>
      </c>
      <c r="G556" s="74">
        <v>89.5</v>
      </c>
      <c r="H556" s="74">
        <v>69.36</v>
      </c>
      <c r="I556" s="74">
        <v>62.04</v>
      </c>
      <c r="J556" s="74">
        <v>70.27</v>
      </c>
      <c r="K556" s="74">
        <v>73.33</v>
      </c>
      <c r="L556" s="74">
        <v>63.35</v>
      </c>
      <c r="M556" s="74">
        <v>49.31</v>
      </c>
      <c r="N556" s="74">
        <v>83.88</v>
      </c>
      <c r="O556" s="57">
        <v>99</v>
      </c>
      <c r="P556" s="57">
        <v>49</v>
      </c>
      <c r="Q556" s="57">
        <v>47</v>
      </c>
      <c r="R556" s="57">
        <v>66</v>
      </c>
      <c r="S556" s="57">
        <v>61</v>
      </c>
      <c r="T556" s="74">
        <v>113.51</v>
      </c>
      <c r="U556" s="114"/>
    </row>
    <row r="557" spans="1:21" x14ac:dyDescent="0.35">
      <c r="A557" s="73" t="s">
        <v>1408</v>
      </c>
      <c r="B557" s="57">
        <v>123</v>
      </c>
      <c r="C557" s="57">
        <v>124</v>
      </c>
      <c r="D557" s="74"/>
      <c r="E557" s="74">
        <v>65.36</v>
      </c>
      <c r="F557" s="74">
        <v>68.08</v>
      </c>
      <c r="G557" s="74">
        <v>89.92</v>
      </c>
      <c r="H557" s="74">
        <v>69.819999999999993</v>
      </c>
      <c r="I557" s="74">
        <v>62.65</v>
      </c>
      <c r="J557" s="74">
        <v>71.64</v>
      </c>
      <c r="K557" s="74">
        <v>74.16</v>
      </c>
      <c r="L557" s="74">
        <v>63.76</v>
      </c>
      <c r="M557" s="74">
        <v>50</v>
      </c>
      <c r="N557" s="74">
        <v>85.25</v>
      </c>
      <c r="O557" s="57">
        <v>103</v>
      </c>
      <c r="P557" s="57">
        <v>49</v>
      </c>
      <c r="Q557" s="57">
        <v>47</v>
      </c>
      <c r="R557" s="57">
        <v>64</v>
      </c>
      <c r="S557" s="57">
        <v>68</v>
      </c>
      <c r="T557" s="74">
        <v>147.38</v>
      </c>
      <c r="U557" s="114"/>
    </row>
    <row r="558" spans="1:21" x14ac:dyDescent="0.35">
      <c r="A558" s="73" t="s">
        <v>931</v>
      </c>
      <c r="B558" s="57">
        <v>110</v>
      </c>
      <c r="C558" s="57">
        <v>108</v>
      </c>
      <c r="D558" s="74"/>
      <c r="E558" s="74">
        <v>65.739999999999995</v>
      </c>
      <c r="F558" s="74">
        <v>64.12</v>
      </c>
      <c r="G558" s="74">
        <v>90.67</v>
      </c>
      <c r="H558" s="74">
        <v>70.36</v>
      </c>
      <c r="I558" s="74">
        <v>63.08</v>
      </c>
      <c r="J558" s="74">
        <v>71.72</v>
      </c>
      <c r="K558" s="74">
        <v>75.02</v>
      </c>
      <c r="L558" s="74">
        <v>64.010000000000005</v>
      </c>
      <c r="M558" s="74">
        <v>50.74</v>
      </c>
      <c r="N558" s="74">
        <v>87.14</v>
      </c>
      <c r="O558" s="57">
        <v>93</v>
      </c>
      <c r="P558" s="57">
        <v>49</v>
      </c>
      <c r="Q558" s="57">
        <v>41</v>
      </c>
      <c r="R558" s="57">
        <v>63</v>
      </c>
      <c r="S558" s="57">
        <v>60</v>
      </c>
      <c r="T558" s="74">
        <v>203.08</v>
      </c>
      <c r="U558" s="114">
        <v>8.0999999999999996E-3</v>
      </c>
    </row>
    <row r="559" spans="1:21" x14ac:dyDescent="0.35">
      <c r="A559" s="73" t="s">
        <v>932</v>
      </c>
      <c r="B559" s="57">
        <v>106</v>
      </c>
      <c r="C559" s="57">
        <v>106</v>
      </c>
      <c r="D559" s="74"/>
      <c r="E559" s="74">
        <v>66.06</v>
      </c>
      <c r="F559" s="74">
        <v>63.75</v>
      </c>
      <c r="G559" s="74">
        <v>91.43</v>
      </c>
      <c r="H559" s="74">
        <v>70.78</v>
      </c>
      <c r="I559" s="74">
        <v>63.03</v>
      </c>
      <c r="J559" s="74">
        <v>71.41</v>
      </c>
      <c r="K559" s="74">
        <v>75.88</v>
      </c>
      <c r="L559" s="74">
        <v>64.3</v>
      </c>
      <c r="M559" s="74">
        <v>52.14</v>
      </c>
      <c r="N559" s="74">
        <v>87.64</v>
      </c>
      <c r="O559" s="57">
        <v>89</v>
      </c>
      <c r="P559" s="57">
        <v>49</v>
      </c>
      <c r="Q559" s="57">
        <v>44</v>
      </c>
      <c r="R559" s="57">
        <v>61</v>
      </c>
      <c r="S559" s="57">
        <v>60</v>
      </c>
      <c r="T559" s="74">
        <v>253.85</v>
      </c>
      <c r="U559" s="114">
        <v>1.49E-2</v>
      </c>
    </row>
    <row r="560" spans="1:21" x14ac:dyDescent="0.35">
      <c r="A560" s="73" t="s">
        <v>933</v>
      </c>
      <c r="B560" s="57">
        <v>104</v>
      </c>
      <c r="C560" s="57">
        <v>106</v>
      </c>
      <c r="D560" s="74"/>
      <c r="E560" s="74">
        <v>65.53</v>
      </c>
      <c r="F560" s="74">
        <v>64.180000000000007</v>
      </c>
      <c r="G560" s="74">
        <v>90.79</v>
      </c>
      <c r="H560" s="74">
        <v>70.97</v>
      </c>
      <c r="I560" s="74">
        <v>64.11</v>
      </c>
      <c r="J560" s="74">
        <v>67.400000000000006</v>
      </c>
      <c r="K560" s="74">
        <v>74.67</v>
      </c>
      <c r="L560" s="74">
        <v>63.87</v>
      </c>
      <c r="M560" s="74">
        <v>52.7</v>
      </c>
      <c r="N560" s="74">
        <v>87.43</v>
      </c>
      <c r="O560" s="57">
        <v>89</v>
      </c>
      <c r="P560" s="57">
        <v>47</v>
      </c>
      <c r="Q560" s="57">
        <v>45</v>
      </c>
      <c r="R560" s="57">
        <v>65</v>
      </c>
      <c r="S560" s="57">
        <v>59</v>
      </c>
      <c r="T560" s="74">
        <v>130.27000000000001</v>
      </c>
      <c r="U560" s="114">
        <v>1.0999999999999999E-2</v>
      </c>
    </row>
    <row r="561" spans="1:21" x14ac:dyDescent="0.35">
      <c r="A561" s="73" t="s">
        <v>934</v>
      </c>
      <c r="B561" s="57">
        <v>104</v>
      </c>
      <c r="C561" s="57">
        <v>105</v>
      </c>
      <c r="D561" s="74"/>
      <c r="E561" s="74">
        <v>65.069999999999993</v>
      </c>
      <c r="F561" s="74">
        <v>61.21</v>
      </c>
      <c r="G561" s="74">
        <v>90.79</v>
      </c>
      <c r="H561" s="74">
        <v>70.73</v>
      </c>
      <c r="I561" s="74">
        <v>64.2</v>
      </c>
      <c r="J561" s="74">
        <v>64.569999999999993</v>
      </c>
      <c r="K561" s="74">
        <v>73.91</v>
      </c>
      <c r="L561" s="74">
        <v>64.22</v>
      </c>
      <c r="M561" s="74">
        <v>54.14</v>
      </c>
      <c r="N561" s="74">
        <v>86.22</v>
      </c>
      <c r="O561" s="57">
        <v>92</v>
      </c>
      <c r="P561" s="57">
        <v>47</v>
      </c>
      <c r="Q561" s="57">
        <v>42</v>
      </c>
      <c r="R561" s="57">
        <v>64</v>
      </c>
      <c r="S561" s="57">
        <v>61</v>
      </c>
      <c r="T561" s="74">
        <v>176.49</v>
      </c>
      <c r="U561" s="114">
        <v>3.1699999999999999E-2</v>
      </c>
    </row>
    <row r="562" spans="1:21" x14ac:dyDescent="0.35">
      <c r="A562" s="73" t="s">
        <v>935</v>
      </c>
      <c r="B562" s="57">
        <v>108</v>
      </c>
      <c r="C562" s="57">
        <v>105</v>
      </c>
      <c r="D562" s="74"/>
      <c r="E562" s="74">
        <v>65.2</v>
      </c>
      <c r="F562" s="74">
        <v>64.16</v>
      </c>
      <c r="G562" s="74">
        <v>90.47</v>
      </c>
      <c r="H562" s="74">
        <v>70.739999999999995</v>
      </c>
      <c r="I562" s="74">
        <v>64.36</v>
      </c>
      <c r="J562" s="74">
        <v>62.48</v>
      </c>
      <c r="K562" s="74">
        <v>74.19</v>
      </c>
      <c r="L562" s="74">
        <v>64.72</v>
      </c>
      <c r="M562" s="74">
        <v>55.55</v>
      </c>
      <c r="N562" s="74">
        <v>85.6</v>
      </c>
      <c r="O562" s="57">
        <v>97</v>
      </c>
      <c r="P562" s="57">
        <v>46</v>
      </c>
      <c r="Q562" s="57">
        <v>44</v>
      </c>
      <c r="R562" s="57">
        <v>65</v>
      </c>
      <c r="S562" s="57">
        <v>60</v>
      </c>
      <c r="T562" s="74">
        <v>128.06</v>
      </c>
      <c r="U562" s="114">
        <v>3.61E-2</v>
      </c>
    </row>
    <row r="563" spans="1:21" x14ac:dyDescent="0.35">
      <c r="A563" s="73" t="s">
        <v>1409</v>
      </c>
      <c r="B563" s="57">
        <v>119</v>
      </c>
      <c r="C563" s="57">
        <v>117</v>
      </c>
      <c r="D563" s="74"/>
      <c r="E563" s="74">
        <v>65.12</v>
      </c>
      <c r="F563" s="74">
        <v>63.9</v>
      </c>
      <c r="G563" s="74">
        <v>90.19</v>
      </c>
      <c r="H563" s="74">
        <v>70.739999999999995</v>
      </c>
      <c r="I563" s="74">
        <v>64.5</v>
      </c>
      <c r="J563" s="74">
        <v>61.21</v>
      </c>
      <c r="K563" s="74">
        <v>73.47</v>
      </c>
      <c r="L563" s="74">
        <v>64.930000000000007</v>
      </c>
      <c r="M563" s="74">
        <v>57.15</v>
      </c>
      <c r="N563" s="74">
        <v>85.79</v>
      </c>
      <c r="O563" s="57">
        <v>101</v>
      </c>
      <c r="P563" s="57">
        <v>46</v>
      </c>
      <c r="Q563" s="57">
        <v>53</v>
      </c>
      <c r="R563" s="57">
        <v>67</v>
      </c>
      <c r="S563" s="57">
        <v>63</v>
      </c>
      <c r="T563" s="74">
        <v>230.56</v>
      </c>
      <c r="U563" s="114"/>
    </row>
    <row r="564" spans="1:21" x14ac:dyDescent="0.35">
      <c r="A564" s="73" t="s">
        <v>1410</v>
      </c>
      <c r="B564" s="57">
        <v>123</v>
      </c>
      <c r="C564" s="57">
        <v>122</v>
      </c>
      <c r="D564" s="74"/>
      <c r="E564" s="74">
        <v>64.94</v>
      </c>
      <c r="F564" s="74">
        <v>61.12</v>
      </c>
      <c r="G564" s="74">
        <v>89.57</v>
      </c>
      <c r="H564" s="74">
        <v>71.42</v>
      </c>
      <c r="I564" s="74">
        <v>66.37</v>
      </c>
      <c r="J564" s="74">
        <v>59.1</v>
      </c>
      <c r="K564" s="74">
        <v>72.010000000000005</v>
      </c>
      <c r="L564" s="74">
        <v>65.150000000000006</v>
      </c>
      <c r="M564" s="74">
        <v>57.7</v>
      </c>
      <c r="N564" s="74">
        <v>83.86</v>
      </c>
      <c r="O564" s="57">
        <v>103</v>
      </c>
      <c r="P564" s="57">
        <v>47</v>
      </c>
      <c r="Q564" s="57">
        <v>66</v>
      </c>
      <c r="R564" s="57">
        <v>74</v>
      </c>
      <c r="S564" s="57">
        <v>71</v>
      </c>
      <c r="T564" s="74">
        <v>169.37</v>
      </c>
      <c r="U564" s="114"/>
    </row>
    <row r="565" spans="1:21" x14ac:dyDescent="0.35">
      <c r="A565" s="73" t="s">
        <v>936</v>
      </c>
      <c r="B565" s="57">
        <v>102</v>
      </c>
      <c r="C565" s="57">
        <v>103</v>
      </c>
      <c r="D565" s="74"/>
      <c r="E565" s="74">
        <v>64.8</v>
      </c>
      <c r="F565" s="74">
        <v>59.34</v>
      </c>
      <c r="G565" s="74">
        <v>88.89</v>
      </c>
      <c r="H565" s="74">
        <v>70.92</v>
      </c>
      <c r="I565" s="74">
        <v>66.81</v>
      </c>
      <c r="J565" s="74">
        <v>58.21</v>
      </c>
      <c r="K565" s="74">
        <v>71.08</v>
      </c>
      <c r="L565" s="74">
        <v>65.709999999999994</v>
      </c>
      <c r="M565" s="74">
        <v>59.17</v>
      </c>
      <c r="N565" s="74">
        <v>81.89</v>
      </c>
      <c r="O565" s="57">
        <v>91</v>
      </c>
      <c r="P565" s="57">
        <v>47</v>
      </c>
      <c r="Q565" s="57">
        <v>38</v>
      </c>
      <c r="R565" s="57">
        <v>62</v>
      </c>
      <c r="S565" s="57">
        <v>55</v>
      </c>
      <c r="T565" s="74">
        <v>229.44</v>
      </c>
      <c r="U565" s="114">
        <v>2.93E-2</v>
      </c>
    </row>
    <row r="566" spans="1:21" x14ac:dyDescent="0.35">
      <c r="A566" s="73" t="s">
        <v>937</v>
      </c>
      <c r="B566" s="57">
        <v>106</v>
      </c>
      <c r="C566" s="57">
        <v>106</v>
      </c>
      <c r="D566" s="74"/>
      <c r="E566" s="74">
        <v>64.98</v>
      </c>
      <c r="F566" s="74">
        <v>57.54</v>
      </c>
      <c r="G566" s="74">
        <v>89.2</v>
      </c>
      <c r="H566" s="74">
        <v>71.400000000000006</v>
      </c>
      <c r="I566" s="74">
        <v>67.239999999999995</v>
      </c>
      <c r="J566" s="74">
        <v>57.01</v>
      </c>
      <c r="K566" s="74">
        <v>71.23</v>
      </c>
      <c r="L566" s="74">
        <v>65.8</v>
      </c>
      <c r="M566" s="74">
        <v>60.08</v>
      </c>
      <c r="N566" s="74">
        <v>81.39</v>
      </c>
      <c r="O566" s="57">
        <v>90</v>
      </c>
      <c r="P566" s="57">
        <v>46</v>
      </c>
      <c r="Q566" s="57">
        <v>40</v>
      </c>
      <c r="R566" s="57">
        <v>65</v>
      </c>
      <c r="S566" s="57">
        <v>62</v>
      </c>
      <c r="T566" s="74">
        <v>300.55</v>
      </c>
      <c r="U566" s="114">
        <v>2.2700000000000001E-2</v>
      </c>
    </row>
    <row r="567" spans="1:21" x14ac:dyDescent="0.35">
      <c r="A567" s="73" t="s">
        <v>938</v>
      </c>
      <c r="B567" s="57">
        <v>106</v>
      </c>
      <c r="C567" s="57">
        <v>107</v>
      </c>
      <c r="D567" s="74"/>
      <c r="E567" s="74">
        <v>65.180000000000007</v>
      </c>
      <c r="F567" s="74">
        <v>56.86</v>
      </c>
      <c r="G567" s="74">
        <v>89.81</v>
      </c>
      <c r="H567" s="74">
        <v>71.430000000000007</v>
      </c>
      <c r="I567" s="74">
        <v>67.239999999999995</v>
      </c>
      <c r="J567" s="74">
        <v>57.69</v>
      </c>
      <c r="K567" s="74">
        <v>71.5</v>
      </c>
      <c r="L567" s="74">
        <v>65.53</v>
      </c>
      <c r="M567" s="74">
        <v>60.39</v>
      </c>
      <c r="N567" s="74">
        <v>81.37</v>
      </c>
      <c r="O567" s="57">
        <v>91</v>
      </c>
      <c r="P567" s="57">
        <v>45</v>
      </c>
      <c r="Q567" s="57">
        <v>42</v>
      </c>
      <c r="R567" s="57">
        <v>65</v>
      </c>
      <c r="S567" s="57">
        <v>59</v>
      </c>
      <c r="T567" s="74">
        <v>149.86000000000001</v>
      </c>
      <c r="U567" s="114">
        <v>1.9599999999999999E-2</v>
      </c>
    </row>
    <row r="568" spans="1:21" x14ac:dyDescent="0.35">
      <c r="A568" s="73" t="s">
        <v>939</v>
      </c>
      <c r="B568" s="57">
        <v>105</v>
      </c>
      <c r="C568" s="57">
        <v>106</v>
      </c>
      <c r="D568" s="74"/>
      <c r="E568" s="74">
        <v>65.680000000000007</v>
      </c>
      <c r="F568" s="74">
        <v>56</v>
      </c>
      <c r="G568" s="74">
        <v>90.12</v>
      </c>
      <c r="H568" s="74">
        <v>71.89</v>
      </c>
      <c r="I568" s="74">
        <v>67.739999999999995</v>
      </c>
      <c r="J568" s="74">
        <v>59.11</v>
      </c>
      <c r="K568" s="74">
        <v>71.84</v>
      </c>
      <c r="L568" s="74">
        <v>65.48</v>
      </c>
      <c r="M568" s="74">
        <v>60.79</v>
      </c>
      <c r="N568" s="74">
        <v>83.16</v>
      </c>
      <c r="O568" s="57">
        <v>92</v>
      </c>
      <c r="P568" s="57">
        <v>46</v>
      </c>
      <c r="Q568" s="57">
        <v>43</v>
      </c>
      <c r="R568" s="57">
        <v>65</v>
      </c>
      <c r="S568" s="57">
        <v>60</v>
      </c>
      <c r="T568" s="74">
        <v>331.85</v>
      </c>
      <c r="U568" s="114">
        <v>1.8499999999999999E-2</v>
      </c>
    </row>
    <row r="569" spans="1:21" x14ac:dyDescent="0.35">
      <c r="A569" s="73" t="s">
        <v>940</v>
      </c>
      <c r="B569" s="57">
        <v>108</v>
      </c>
      <c r="C569" s="57">
        <v>104</v>
      </c>
      <c r="D569" s="74"/>
      <c r="E569" s="74">
        <v>65.88</v>
      </c>
      <c r="F569" s="74">
        <v>52.55</v>
      </c>
      <c r="G569" s="74">
        <v>90.56</v>
      </c>
      <c r="H569" s="74">
        <v>72.42</v>
      </c>
      <c r="I569" s="74">
        <v>68.47</v>
      </c>
      <c r="J569" s="74">
        <v>58.36</v>
      </c>
      <c r="K569" s="74">
        <v>71.63</v>
      </c>
      <c r="L569" s="74">
        <v>66.540000000000006</v>
      </c>
      <c r="M569" s="74">
        <v>61.24</v>
      </c>
      <c r="N569" s="74">
        <v>84.17</v>
      </c>
      <c r="O569" s="57">
        <v>98</v>
      </c>
      <c r="P569" s="57">
        <v>46</v>
      </c>
      <c r="Q569" s="57">
        <v>46</v>
      </c>
      <c r="R569" s="57">
        <v>68</v>
      </c>
      <c r="S569" s="57">
        <v>59</v>
      </c>
      <c r="T569" s="74">
        <v>173.86</v>
      </c>
      <c r="U569" s="114">
        <v>1.5599999999999999E-2</v>
      </c>
    </row>
    <row r="570" spans="1:21" x14ac:dyDescent="0.35">
      <c r="A570" s="73" t="s">
        <v>1133</v>
      </c>
      <c r="B570" s="57">
        <v>119</v>
      </c>
      <c r="C570" s="57">
        <v>116</v>
      </c>
      <c r="D570" s="74"/>
      <c r="E570" s="74">
        <v>65.98</v>
      </c>
      <c r="F570" s="74">
        <v>50.66</v>
      </c>
      <c r="G570" s="74">
        <v>91.39</v>
      </c>
      <c r="H570" s="74">
        <v>72.84</v>
      </c>
      <c r="I570" s="74">
        <v>69.13</v>
      </c>
      <c r="J570" s="74">
        <v>57.78</v>
      </c>
      <c r="K570" s="74">
        <v>71.099999999999994</v>
      </c>
      <c r="L570" s="74">
        <v>67.540000000000006</v>
      </c>
      <c r="M570" s="74">
        <v>61.52</v>
      </c>
      <c r="N570" s="74">
        <v>83.29</v>
      </c>
      <c r="O570" s="57">
        <v>104</v>
      </c>
      <c r="P570" s="57">
        <v>46</v>
      </c>
      <c r="Q570" s="57">
        <v>54</v>
      </c>
      <c r="R570" s="57">
        <v>72</v>
      </c>
      <c r="S570" s="57">
        <v>64</v>
      </c>
      <c r="T570" s="74">
        <v>226.27</v>
      </c>
      <c r="U570" s="114"/>
    </row>
    <row r="571" spans="1:21" x14ac:dyDescent="0.35">
      <c r="A571" s="73" t="s">
        <v>1134</v>
      </c>
      <c r="B571" s="57">
        <v>130</v>
      </c>
      <c r="C571" s="57">
        <v>127</v>
      </c>
      <c r="D571" s="74"/>
      <c r="E571" s="74">
        <v>66.06</v>
      </c>
      <c r="F571" s="74">
        <v>50.94</v>
      </c>
      <c r="G571" s="74">
        <v>91.7</v>
      </c>
      <c r="H571" s="74">
        <v>72.72</v>
      </c>
      <c r="I571" s="74">
        <v>68.569999999999993</v>
      </c>
      <c r="J571" s="74">
        <v>57.83</v>
      </c>
      <c r="K571" s="74">
        <v>71.239999999999995</v>
      </c>
      <c r="L571" s="74">
        <v>68.31</v>
      </c>
      <c r="M571" s="74">
        <v>61.94</v>
      </c>
      <c r="N571" s="74">
        <v>83.55</v>
      </c>
      <c r="O571" s="57">
        <v>109</v>
      </c>
      <c r="P571" s="57">
        <v>46</v>
      </c>
      <c r="Q571" s="57">
        <v>51</v>
      </c>
      <c r="R571" s="57">
        <v>68</v>
      </c>
      <c r="S571" s="57">
        <v>74</v>
      </c>
      <c r="T571" s="74">
        <v>438.85</v>
      </c>
      <c r="U571" s="114"/>
    </row>
    <row r="572" spans="1:21" x14ac:dyDescent="0.35">
      <c r="A572" s="73" t="s">
        <v>941</v>
      </c>
      <c r="B572" s="57">
        <v>109</v>
      </c>
      <c r="C572" s="57">
        <v>107</v>
      </c>
      <c r="D572" s="74"/>
      <c r="E572" s="74">
        <v>67.02</v>
      </c>
      <c r="F572" s="74">
        <v>51.87</v>
      </c>
      <c r="G572" s="74">
        <v>93.26</v>
      </c>
      <c r="H572" s="74">
        <v>74.430000000000007</v>
      </c>
      <c r="I572" s="74">
        <v>69.73</v>
      </c>
      <c r="J572" s="74">
        <v>58.26</v>
      </c>
      <c r="K572" s="74">
        <v>72.47</v>
      </c>
      <c r="L572" s="74">
        <v>69.02</v>
      </c>
      <c r="M572" s="74">
        <v>62.46</v>
      </c>
      <c r="N572" s="74">
        <v>84.68</v>
      </c>
      <c r="O572" s="57">
        <v>95</v>
      </c>
      <c r="P572" s="57">
        <v>47</v>
      </c>
      <c r="Q572" s="57">
        <v>40</v>
      </c>
      <c r="R572" s="57">
        <v>66</v>
      </c>
      <c r="S572" s="57">
        <v>55</v>
      </c>
      <c r="T572" s="74">
        <v>291.97000000000003</v>
      </c>
      <c r="U572" s="114">
        <v>5.79E-2</v>
      </c>
    </row>
    <row r="573" spans="1:21" x14ac:dyDescent="0.35">
      <c r="A573" s="73" t="s">
        <v>942</v>
      </c>
      <c r="B573" s="57">
        <v>105</v>
      </c>
      <c r="C573" s="57">
        <v>105</v>
      </c>
      <c r="D573" s="74"/>
      <c r="E573" s="74">
        <v>67.239999999999995</v>
      </c>
      <c r="F573" s="74">
        <v>51.93</v>
      </c>
      <c r="G573" s="74">
        <v>93.69</v>
      </c>
      <c r="H573" s="74">
        <v>74.790000000000006</v>
      </c>
      <c r="I573" s="74">
        <v>70.67</v>
      </c>
      <c r="J573" s="74">
        <v>57.73</v>
      </c>
      <c r="K573" s="74">
        <v>72.319999999999993</v>
      </c>
      <c r="L573" s="74">
        <v>69.91</v>
      </c>
      <c r="M573" s="74">
        <v>62.79</v>
      </c>
      <c r="N573" s="74">
        <v>84.3</v>
      </c>
      <c r="O573" s="57">
        <v>91</v>
      </c>
      <c r="P573" s="57">
        <v>47</v>
      </c>
      <c r="Q573" s="57">
        <v>41</v>
      </c>
      <c r="R573" s="57">
        <v>65</v>
      </c>
      <c r="S573" s="57">
        <v>57</v>
      </c>
      <c r="T573" s="74">
        <v>242.49</v>
      </c>
      <c r="U573" s="114">
        <v>6.3299999999999995E-2</v>
      </c>
    </row>
    <row r="574" spans="1:21" x14ac:dyDescent="0.35">
      <c r="A574" s="73" t="s">
        <v>950</v>
      </c>
      <c r="B574" s="57">
        <v>106</v>
      </c>
      <c r="C574" s="57">
        <v>105</v>
      </c>
      <c r="D574" s="74"/>
      <c r="E574" s="74">
        <v>67.59</v>
      </c>
      <c r="F574" s="74">
        <v>51.85</v>
      </c>
      <c r="G574" s="74">
        <v>94.16</v>
      </c>
      <c r="H574" s="74">
        <v>75.430000000000007</v>
      </c>
      <c r="I574" s="74">
        <v>71.45</v>
      </c>
      <c r="J574" s="74">
        <v>56.26</v>
      </c>
      <c r="K574" s="74">
        <v>72.75</v>
      </c>
      <c r="L574" s="74">
        <v>70.56</v>
      </c>
      <c r="M574" s="74">
        <v>64.040000000000006</v>
      </c>
      <c r="N574" s="74">
        <v>84.78</v>
      </c>
      <c r="O574" s="57">
        <v>92</v>
      </c>
      <c r="P574" s="57">
        <v>48</v>
      </c>
      <c r="Q574" s="57">
        <v>43</v>
      </c>
      <c r="R574" s="57">
        <v>68</v>
      </c>
      <c r="S574" s="57">
        <v>54</v>
      </c>
      <c r="T574" s="74">
        <v>224.05</v>
      </c>
      <c r="U574" s="114">
        <v>6.5600000000000006E-2</v>
      </c>
    </row>
    <row r="575" spans="1:21" x14ac:dyDescent="0.35">
      <c r="A575" s="73" t="s">
        <v>961</v>
      </c>
      <c r="B575" s="57">
        <v>105</v>
      </c>
      <c r="C575" s="57">
        <v>105</v>
      </c>
      <c r="D575" s="74"/>
      <c r="E575" s="74">
        <v>67.650000000000006</v>
      </c>
      <c r="F575" s="74">
        <v>51.8</v>
      </c>
      <c r="G575" s="74">
        <v>94.82</v>
      </c>
      <c r="H575" s="74">
        <v>75.81</v>
      </c>
      <c r="I575" s="74">
        <v>72.459999999999994</v>
      </c>
      <c r="J575" s="74">
        <v>53.11</v>
      </c>
      <c r="K575" s="74">
        <v>72.95</v>
      </c>
      <c r="L575" s="74">
        <v>71.73</v>
      </c>
      <c r="M575" s="74">
        <v>64.36</v>
      </c>
      <c r="N575" s="74">
        <v>85.07</v>
      </c>
      <c r="O575" s="57">
        <v>93</v>
      </c>
      <c r="P575" s="57">
        <v>49</v>
      </c>
      <c r="Q575" s="57">
        <v>48</v>
      </c>
      <c r="R575" s="57">
        <v>71</v>
      </c>
      <c r="S575" s="57">
        <v>54</v>
      </c>
      <c r="T575" s="74">
        <v>189.16</v>
      </c>
      <c r="U575" s="114">
        <v>7.0900000000000005E-2</v>
      </c>
    </row>
    <row r="576" spans="1:21" x14ac:dyDescent="0.35">
      <c r="A576" s="73" t="s">
        <v>963</v>
      </c>
      <c r="B576" s="57">
        <v>106</v>
      </c>
      <c r="C576" s="57">
        <v>102</v>
      </c>
      <c r="D576" s="74"/>
      <c r="E576" s="74">
        <v>68.11</v>
      </c>
      <c r="F576" s="74">
        <v>52.96</v>
      </c>
      <c r="G576" s="74">
        <v>96.01</v>
      </c>
      <c r="H576" s="74">
        <v>75.88</v>
      </c>
      <c r="I576" s="74">
        <v>73.430000000000007</v>
      </c>
      <c r="J576" s="74">
        <v>53.89</v>
      </c>
      <c r="K576" s="74">
        <v>72.97</v>
      </c>
      <c r="L576" s="74">
        <v>71.95</v>
      </c>
      <c r="M576" s="74">
        <v>65.180000000000007</v>
      </c>
      <c r="N576" s="74">
        <v>85.11</v>
      </c>
      <c r="O576" s="57">
        <v>97</v>
      </c>
      <c r="P576" s="57">
        <v>48</v>
      </c>
      <c r="Q576" s="57">
        <v>47</v>
      </c>
      <c r="R576" s="57">
        <v>70</v>
      </c>
      <c r="S576" s="57">
        <v>55</v>
      </c>
      <c r="T576" s="74">
        <v>248.3</v>
      </c>
      <c r="U576" s="114">
        <v>6.2300000000000001E-2</v>
      </c>
    </row>
    <row r="577" spans="1:21" x14ac:dyDescent="0.35">
      <c r="A577" s="73" t="s">
        <v>1135</v>
      </c>
      <c r="B577" s="57">
        <v>118</v>
      </c>
      <c r="C577" s="57">
        <v>115</v>
      </c>
      <c r="D577" s="74"/>
      <c r="E577" s="74">
        <v>68.69</v>
      </c>
      <c r="F577" s="74">
        <v>53.97</v>
      </c>
      <c r="G577" s="74">
        <v>96.13</v>
      </c>
      <c r="H577" s="74">
        <v>75.5</v>
      </c>
      <c r="I577" s="74">
        <v>74.489999999999995</v>
      </c>
      <c r="J577" s="74">
        <v>54.94</v>
      </c>
      <c r="K577" s="74">
        <v>73.16</v>
      </c>
      <c r="L577" s="74">
        <v>71.760000000000005</v>
      </c>
      <c r="M577" s="74">
        <v>66.91</v>
      </c>
      <c r="N577" s="74">
        <v>85.67</v>
      </c>
      <c r="O577" s="57">
        <v>102</v>
      </c>
      <c r="P577" s="57">
        <v>48</v>
      </c>
      <c r="Q577" s="57">
        <v>55</v>
      </c>
      <c r="R577" s="57">
        <v>71</v>
      </c>
      <c r="S577" s="57">
        <v>62</v>
      </c>
      <c r="T577" s="74">
        <v>157.71</v>
      </c>
      <c r="U577" s="114"/>
    </row>
    <row r="578" spans="1:21" x14ac:dyDescent="0.35">
      <c r="A578" s="73" t="s">
        <v>1136</v>
      </c>
      <c r="B578" s="57">
        <v>128</v>
      </c>
      <c r="C578" s="57">
        <v>127</v>
      </c>
      <c r="D578" s="74"/>
      <c r="E578" s="74">
        <v>69.180000000000007</v>
      </c>
      <c r="F578" s="74">
        <v>54.64</v>
      </c>
      <c r="G578" s="74">
        <v>96.55</v>
      </c>
      <c r="H578" s="74">
        <v>74.95</v>
      </c>
      <c r="I578" s="74">
        <v>74.98</v>
      </c>
      <c r="J578" s="74">
        <v>55.79</v>
      </c>
      <c r="K578" s="74">
        <v>73.760000000000005</v>
      </c>
      <c r="L578" s="74">
        <v>71.83</v>
      </c>
      <c r="M578" s="74">
        <v>68.11</v>
      </c>
      <c r="N578" s="74">
        <v>86.16</v>
      </c>
      <c r="O578" s="57">
        <v>107</v>
      </c>
      <c r="P578" s="57">
        <v>48</v>
      </c>
      <c r="Q578" s="57">
        <v>50</v>
      </c>
      <c r="R578" s="57">
        <v>64</v>
      </c>
      <c r="S578" s="57">
        <v>72</v>
      </c>
      <c r="T578" s="74">
        <v>246.83</v>
      </c>
      <c r="U578" s="114"/>
    </row>
    <row r="579" spans="1:21" x14ac:dyDescent="0.35">
      <c r="A579" s="73" t="s">
        <v>964</v>
      </c>
      <c r="B579" s="57">
        <v>108</v>
      </c>
      <c r="C579" s="57">
        <v>104</v>
      </c>
      <c r="D579" s="74"/>
      <c r="E579" s="74">
        <v>69.56</v>
      </c>
      <c r="F579" s="74">
        <v>55.26</v>
      </c>
      <c r="G579" s="74">
        <v>97.59</v>
      </c>
      <c r="H579" s="74">
        <v>74.73</v>
      </c>
      <c r="I579" s="74">
        <v>75.319999999999993</v>
      </c>
      <c r="J579" s="74">
        <v>56.2</v>
      </c>
      <c r="K579" s="74">
        <v>73.92</v>
      </c>
      <c r="L579" s="74">
        <v>71.989999999999995</v>
      </c>
      <c r="M579" s="74">
        <v>68.680000000000007</v>
      </c>
      <c r="N579" s="74">
        <v>87.25</v>
      </c>
      <c r="O579" s="57">
        <v>94</v>
      </c>
      <c r="P579" s="57">
        <v>48</v>
      </c>
      <c r="Q579" s="57">
        <v>41</v>
      </c>
      <c r="R579" s="57">
        <v>63</v>
      </c>
      <c r="S579" s="57">
        <v>55</v>
      </c>
      <c r="T579" s="74">
        <v>155.79</v>
      </c>
      <c r="U579" s="114">
        <v>5.33E-2</v>
      </c>
    </row>
    <row r="580" spans="1:21" x14ac:dyDescent="0.35">
      <c r="A580" s="73" t="s">
        <v>967</v>
      </c>
      <c r="B580" s="57">
        <v>103</v>
      </c>
      <c r="C580" s="57">
        <v>104</v>
      </c>
      <c r="D580" s="74"/>
      <c r="E580" s="74">
        <v>70.22</v>
      </c>
      <c r="F580" s="74">
        <v>56.35</v>
      </c>
      <c r="G580" s="74">
        <v>98.74</v>
      </c>
      <c r="H580" s="74">
        <v>74.59</v>
      </c>
      <c r="I580" s="74">
        <v>75.77</v>
      </c>
      <c r="J580" s="74">
        <v>57.19</v>
      </c>
      <c r="K580" s="74">
        <v>74.739999999999995</v>
      </c>
      <c r="L580" s="74">
        <v>72.349999999999994</v>
      </c>
      <c r="M580" s="74">
        <v>69.37</v>
      </c>
      <c r="N580" s="74">
        <v>88.99</v>
      </c>
      <c r="O580" s="57">
        <v>89</v>
      </c>
      <c r="P580" s="57">
        <v>49</v>
      </c>
      <c r="Q580" s="57">
        <v>44</v>
      </c>
      <c r="R580" s="57">
        <v>66</v>
      </c>
      <c r="S580" s="57">
        <v>55</v>
      </c>
      <c r="T580" s="74">
        <v>191.71</v>
      </c>
      <c r="U580" s="114">
        <v>4.6699999999999998E-2</v>
      </c>
    </row>
    <row r="581" spans="1:21" x14ac:dyDescent="0.35">
      <c r="A581" s="73" t="s">
        <v>968</v>
      </c>
      <c r="B581" s="57">
        <v>104</v>
      </c>
      <c r="C581" s="57">
        <v>104</v>
      </c>
      <c r="D581" s="74"/>
      <c r="E581" s="74">
        <v>70.900000000000006</v>
      </c>
      <c r="F581" s="74">
        <v>57.61</v>
      </c>
      <c r="G581" s="74">
        <v>100.14</v>
      </c>
      <c r="H581" s="74">
        <v>74.260000000000005</v>
      </c>
      <c r="I581" s="74">
        <v>76.34</v>
      </c>
      <c r="J581" s="74">
        <v>59.74</v>
      </c>
      <c r="K581" s="74">
        <v>74.91</v>
      </c>
      <c r="L581" s="74">
        <v>72.790000000000006</v>
      </c>
      <c r="M581" s="74">
        <v>69.540000000000006</v>
      </c>
      <c r="N581" s="74">
        <v>90.58</v>
      </c>
      <c r="O581" s="57">
        <v>89</v>
      </c>
      <c r="P581" s="57">
        <v>51</v>
      </c>
      <c r="Q581" s="57">
        <v>45</v>
      </c>
      <c r="R581" s="57">
        <v>62</v>
      </c>
      <c r="S581" s="57">
        <v>52</v>
      </c>
      <c r="T581" s="74">
        <v>196.04</v>
      </c>
      <c r="U581" s="114">
        <v>4.0399999999999998E-2</v>
      </c>
    </row>
    <row r="582" spans="1:21" x14ac:dyDescent="0.35">
      <c r="A582" s="73" t="s">
        <v>969</v>
      </c>
      <c r="B582" s="57">
        <v>103</v>
      </c>
      <c r="C582" s="57">
        <v>103</v>
      </c>
      <c r="D582" s="74"/>
      <c r="E582" s="74">
        <v>71.67</v>
      </c>
      <c r="F582" s="74">
        <v>58.89</v>
      </c>
      <c r="G582" s="74">
        <v>101.35</v>
      </c>
      <c r="H582" s="74">
        <v>74.06</v>
      </c>
      <c r="I582" s="74">
        <v>77.12</v>
      </c>
      <c r="J582" s="74">
        <v>62.98</v>
      </c>
      <c r="K582" s="74">
        <v>75.14</v>
      </c>
      <c r="L582" s="74">
        <v>72.44</v>
      </c>
      <c r="M582" s="74">
        <v>70.55</v>
      </c>
      <c r="N582" s="74">
        <v>90.64</v>
      </c>
      <c r="O582" s="57">
        <v>92</v>
      </c>
      <c r="P582" s="57">
        <v>52</v>
      </c>
      <c r="Q582" s="57">
        <v>49</v>
      </c>
      <c r="R582" s="57">
        <v>67</v>
      </c>
      <c r="S582" s="57">
        <v>55</v>
      </c>
      <c r="T582" s="74">
        <v>247.87</v>
      </c>
      <c r="U582" s="114">
        <v>3.3099999999999997E-2</v>
      </c>
    </row>
    <row r="583" spans="1:21" x14ac:dyDescent="0.35">
      <c r="A583" s="73" t="s">
        <v>970</v>
      </c>
      <c r="B583" s="57">
        <v>104</v>
      </c>
      <c r="C583" s="57">
        <v>101</v>
      </c>
      <c r="D583" s="74"/>
      <c r="E583" s="74">
        <v>72.95</v>
      </c>
      <c r="F583" s="74">
        <v>59.7</v>
      </c>
      <c r="G583" s="74">
        <v>102.93</v>
      </c>
      <c r="H583" s="74">
        <v>73.81</v>
      </c>
      <c r="I583" s="74">
        <v>77.92</v>
      </c>
      <c r="J583" s="74">
        <v>66.709999999999994</v>
      </c>
      <c r="K583" s="74">
        <v>76.55</v>
      </c>
      <c r="L583" s="74">
        <v>73.06</v>
      </c>
      <c r="M583" s="74">
        <v>71.760000000000005</v>
      </c>
      <c r="N583" s="74">
        <v>92.45</v>
      </c>
      <c r="O583" s="57">
        <v>94</v>
      </c>
      <c r="P583" s="57">
        <v>54</v>
      </c>
      <c r="Q583" s="57">
        <v>49</v>
      </c>
      <c r="R583" s="57">
        <v>65</v>
      </c>
      <c r="S583" s="57">
        <v>52</v>
      </c>
      <c r="T583" s="74">
        <v>270.98</v>
      </c>
      <c r="U583" s="114">
        <v>2.9600000000000001E-2</v>
      </c>
    </row>
    <row r="584" spans="1:21" x14ac:dyDescent="0.35">
      <c r="A584" s="73" t="s">
        <v>1137</v>
      </c>
      <c r="B584" s="57">
        <v>120</v>
      </c>
      <c r="C584" s="57">
        <v>117</v>
      </c>
      <c r="D584" s="74"/>
      <c r="E584" s="74">
        <v>74.11</v>
      </c>
      <c r="F584" s="74">
        <v>60.98</v>
      </c>
      <c r="G584" s="74">
        <v>104.82</v>
      </c>
      <c r="H584" s="74">
        <v>74.489999999999995</v>
      </c>
      <c r="I584" s="74">
        <v>79.239999999999995</v>
      </c>
      <c r="J584" s="74">
        <v>68.5</v>
      </c>
      <c r="K584" s="74">
        <v>77.77</v>
      </c>
      <c r="L584" s="74">
        <v>74.099999999999994</v>
      </c>
      <c r="M584" s="74">
        <v>73.03</v>
      </c>
      <c r="N584" s="74">
        <v>92.97</v>
      </c>
      <c r="O584" s="57">
        <v>105</v>
      </c>
      <c r="P584" s="57">
        <v>55</v>
      </c>
      <c r="Q584" s="57">
        <v>55</v>
      </c>
      <c r="R584" s="57">
        <v>74</v>
      </c>
      <c r="S584" s="57">
        <v>66</v>
      </c>
      <c r="T584" s="74">
        <v>188.92</v>
      </c>
      <c r="U584" s="114"/>
    </row>
    <row r="585" spans="1:21" x14ac:dyDescent="0.35">
      <c r="A585" s="73" t="s">
        <v>1138</v>
      </c>
      <c r="B585" s="57">
        <v>130</v>
      </c>
      <c r="C585" s="57">
        <v>128</v>
      </c>
      <c r="D585" s="74"/>
      <c r="E585" s="74">
        <v>75.040000000000006</v>
      </c>
      <c r="F585" s="74">
        <v>62.15</v>
      </c>
      <c r="G585" s="74">
        <v>105.8</v>
      </c>
      <c r="H585" s="74">
        <v>75.2</v>
      </c>
      <c r="I585" s="74">
        <v>80.709999999999994</v>
      </c>
      <c r="J585" s="74">
        <v>69.569999999999993</v>
      </c>
      <c r="K585" s="74">
        <v>78.319999999999993</v>
      </c>
      <c r="L585" s="74">
        <v>74.55</v>
      </c>
      <c r="M585" s="74">
        <v>74.38</v>
      </c>
      <c r="N585" s="74">
        <v>93.81</v>
      </c>
      <c r="O585" s="57">
        <v>109</v>
      </c>
      <c r="P585" s="57">
        <v>55</v>
      </c>
      <c r="Q585" s="57">
        <v>53</v>
      </c>
      <c r="R585" s="57">
        <v>73</v>
      </c>
      <c r="S585" s="57">
        <v>75</v>
      </c>
      <c r="T585" s="74">
        <v>241.32</v>
      </c>
      <c r="U585" s="114"/>
    </row>
    <row r="586" spans="1:21" x14ac:dyDescent="0.35">
      <c r="A586" s="73" t="s">
        <v>971</v>
      </c>
      <c r="B586" s="57">
        <v>107</v>
      </c>
      <c r="C586" s="57">
        <v>104</v>
      </c>
      <c r="D586" s="74"/>
      <c r="E586" s="74">
        <v>75.709999999999994</v>
      </c>
      <c r="F586" s="74">
        <v>62.68</v>
      </c>
      <c r="G586" s="74">
        <v>107.05</v>
      </c>
      <c r="H586" s="74">
        <v>75.55</v>
      </c>
      <c r="I586" s="74">
        <v>81.67</v>
      </c>
      <c r="J586" s="74">
        <v>70.760000000000005</v>
      </c>
      <c r="K586" s="74">
        <v>79.010000000000005</v>
      </c>
      <c r="L586" s="74">
        <v>75.260000000000005</v>
      </c>
      <c r="M586" s="74">
        <v>75.319999999999993</v>
      </c>
      <c r="N586" s="74">
        <v>93.55</v>
      </c>
      <c r="O586" s="57">
        <v>95</v>
      </c>
      <c r="P586" s="57">
        <v>56</v>
      </c>
      <c r="Q586" s="57">
        <v>44</v>
      </c>
      <c r="R586" s="57">
        <v>66</v>
      </c>
      <c r="S586" s="57">
        <v>55</v>
      </c>
      <c r="T586" s="74">
        <v>177.41</v>
      </c>
      <c r="U586" s="114">
        <v>2.7699999999999999E-2</v>
      </c>
    </row>
    <row r="587" spans="1:21" x14ac:dyDescent="0.35">
      <c r="A587" s="73" t="s">
        <v>972</v>
      </c>
      <c r="B587" s="57">
        <v>105</v>
      </c>
      <c r="C587" s="57">
        <v>103</v>
      </c>
      <c r="D587" s="74"/>
      <c r="E587" s="74">
        <v>76.52</v>
      </c>
      <c r="F587" s="74">
        <v>64.069999999999993</v>
      </c>
      <c r="G587" s="74">
        <v>108.13</v>
      </c>
      <c r="H587" s="74">
        <v>76.08</v>
      </c>
      <c r="I587" s="74">
        <v>82.69</v>
      </c>
      <c r="J587" s="74">
        <v>71.38</v>
      </c>
      <c r="K587" s="74">
        <v>79.680000000000007</v>
      </c>
      <c r="L587" s="74">
        <v>76.02</v>
      </c>
      <c r="M587" s="74">
        <v>76.81</v>
      </c>
      <c r="N587" s="74">
        <v>94.33</v>
      </c>
      <c r="O587" s="57">
        <v>92</v>
      </c>
      <c r="P587" s="57">
        <v>57</v>
      </c>
      <c r="Q587" s="57">
        <v>45</v>
      </c>
      <c r="R587" s="57">
        <v>65</v>
      </c>
      <c r="S587" s="57">
        <v>59</v>
      </c>
      <c r="T587" s="74">
        <v>134.75</v>
      </c>
      <c r="U587" s="114">
        <v>2.4E-2</v>
      </c>
    </row>
    <row r="588" spans="1:21" x14ac:dyDescent="0.35">
      <c r="A588" s="73" t="s">
        <v>973</v>
      </c>
      <c r="B588" s="57">
        <v>104</v>
      </c>
      <c r="C588" s="57">
        <v>104</v>
      </c>
      <c r="D588" s="74"/>
      <c r="E588" s="74">
        <v>77.11</v>
      </c>
      <c r="F588" s="74">
        <v>65.3</v>
      </c>
      <c r="G588" s="74">
        <v>108.45</v>
      </c>
      <c r="H588" s="74">
        <v>76.760000000000005</v>
      </c>
      <c r="I588" s="74">
        <v>83.7</v>
      </c>
      <c r="J588" s="74">
        <v>71.790000000000006</v>
      </c>
      <c r="K588" s="74">
        <v>80.22</v>
      </c>
      <c r="L588" s="74">
        <v>76.349999999999994</v>
      </c>
      <c r="M588" s="74">
        <v>78.08</v>
      </c>
      <c r="N588" s="74">
        <v>94.3</v>
      </c>
      <c r="O588" s="57">
        <v>93</v>
      </c>
      <c r="P588" s="57">
        <v>55</v>
      </c>
      <c r="Q588" s="57">
        <v>46</v>
      </c>
      <c r="R588" s="57">
        <v>67</v>
      </c>
      <c r="S588" s="57">
        <v>56</v>
      </c>
      <c r="T588" s="74">
        <v>115.39</v>
      </c>
      <c r="U588" s="114">
        <v>2.1700000000000001E-2</v>
      </c>
    </row>
    <row r="589" spans="1:21" x14ac:dyDescent="0.35">
      <c r="A589" s="73" t="s">
        <v>974</v>
      </c>
      <c r="B589" s="57">
        <v>102</v>
      </c>
      <c r="C589" s="57">
        <v>102</v>
      </c>
      <c r="D589" s="74"/>
      <c r="E589" s="74">
        <v>77.62</v>
      </c>
      <c r="F589" s="74">
        <v>66.34</v>
      </c>
      <c r="G589" s="74">
        <v>109.4</v>
      </c>
      <c r="H589" s="74">
        <v>77.12</v>
      </c>
      <c r="I589" s="74">
        <v>84.16</v>
      </c>
      <c r="J589" s="74">
        <v>72.11</v>
      </c>
      <c r="K589" s="74">
        <v>80.680000000000007</v>
      </c>
      <c r="L589" s="74">
        <v>76.86</v>
      </c>
      <c r="M589" s="74">
        <v>79.569999999999993</v>
      </c>
      <c r="N589" s="74">
        <v>95.05</v>
      </c>
      <c r="O589" s="57">
        <v>91</v>
      </c>
      <c r="P589" s="57">
        <v>55</v>
      </c>
      <c r="Q589" s="57">
        <v>45</v>
      </c>
      <c r="R589" s="57">
        <v>66</v>
      </c>
      <c r="S589" s="57">
        <v>54</v>
      </c>
      <c r="T589" s="74">
        <v>321.26</v>
      </c>
      <c r="U589" s="114">
        <v>1.7100000000000001E-2</v>
      </c>
    </row>
    <row r="590" spans="1:21" x14ac:dyDescent="0.35">
      <c r="A590" s="73" t="s">
        <v>975</v>
      </c>
      <c r="B590" s="57">
        <v>105</v>
      </c>
      <c r="C590" s="57">
        <v>100</v>
      </c>
      <c r="D590" s="74"/>
      <c r="E590" s="74">
        <v>77.41</v>
      </c>
      <c r="F590" s="74">
        <v>66.78</v>
      </c>
      <c r="G590" s="74">
        <v>109.91</v>
      </c>
      <c r="H590" s="74">
        <v>77.540000000000006</v>
      </c>
      <c r="I590" s="74">
        <v>84.55</v>
      </c>
      <c r="J590" s="74">
        <v>69.38</v>
      </c>
      <c r="K590" s="74">
        <v>80.25</v>
      </c>
      <c r="L590" s="74">
        <v>76.45</v>
      </c>
      <c r="M590" s="74">
        <v>81.010000000000005</v>
      </c>
      <c r="N590" s="74">
        <v>94.03</v>
      </c>
      <c r="O590" s="57">
        <v>95</v>
      </c>
      <c r="P590" s="57">
        <v>54</v>
      </c>
      <c r="Q590" s="57">
        <v>47</v>
      </c>
      <c r="R590" s="57">
        <v>68</v>
      </c>
      <c r="S590" s="57">
        <v>53</v>
      </c>
      <c r="T590" s="74">
        <v>130.93</v>
      </c>
      <c r="U590" s="114">
        <v>1.5900000000000001E-2</v>
      </c>
    </row>
    <row r="591" spans="1:21" x14ac:dyDescent="0.35">
      <c r="A591" s="73" t="s">
        <v>1139</v>
      </c>
      <c r="B591" s="57">
        <v>118</v>
      </c>
      <c r="C591" s="57">
        <v>114</v>
      </c>
      <c r="D591" s="74"/>
      <c r="E591" s="74">
        <v>77.180000000000007</v>
      </c>
      <c r="F591" s="74">
        <v>66.53</v>
      </c>
      <c r="G591" s="74">
        <v>109.11</v>
      </c>
      <c r="H591" s="74">
        <v>77.23</v>
      </c>
      <c r="I591" s="74">
        <v>84.67</v>
      </c>
      <c r="J591" s="74">
        <v>67.86</v>
      </c>
      <c r="K591" s="74">
        <v>79.510000000000005</v>
      </c>
      <c r="L591" s="74">
        <v>76.510000000000005</v>
      </c>
      <c r="M591" s="74">
        <v>81.52</v>
      </c>
      <c r="N591" s="74">
        <v>94.82</v>
      </c>
      <c r="O591" s="57">
        <v>102</v>
      </c>
      <c r="P591" s="57">
        <v>54</v>
      </c>
      <c r="Q591" s="57">
        <v>59</v>
      </c>
      <c r="R591" s="57">
        <v>69</v>
      </c>
      <c r="S591" s="57">
        <v>64</v>
      </c>
      <c r="T591" s="74">
        <v>120.4</v>
      </c>
      <c r="U591" s="114"/>
    </row>
    <row r="592" spans="1:21" x14ac:dyDescent="0.35">
      <c r="A592" s="73" t="s">
        <v>1140</v>
      </c>
      <c r="B592" s="57">
        <v>126</v>
      </c>
      <c r="C592" s="57">
        <v>125</v>
      </c>
      <c r="D592" s="74"/>
      <c r="E592" s="74">
        <v>77.14</v>
      </c>
      <c r="F592" s="74">
        <v>66.680000000000007</v>
      </c>
      <c r="G592" s="74">
        <v>108.84</v>
      </c>
      <c r="H592" s="74">
        <v>77.010000000000005</v>
      </c>
      <c r="I592" s="74">
        <v>84.73</v>
      </c>
      <c r="J592" s="74">
        <v>66.83</v>
      </c>
      <c r="K592" s="74">
        <v>79.66</v>
      </c>
      <c r="L592" s="74">
        <v>76.849999999999994</v>
      </c>
      <c r="M592" s="74">
        <v>82.4</v>
      </c>
      <c r="N592" s="74">
        <v>94.44</v>
      </c>
      <c r="O592" s="57">
        <v>105</v>
      </c>
      <c r="P592" s="57">
        <v>53</v>
      </c>
      <c r="Q592" s="57">
        <v>58</v>
      </c>
      <c r="R592" s="57">
        <v>66</v>
      </c>
      <c r="S592" s="57">
        <v>71</v>
      </c>
      <c r="T592" s="74">
        <v>293.61</v>
      </c>
      <c r="U592" s="114"/>
    </row>
    <row r="593" spans="1:21" x14ac:dyDescent="0.35">
      <c r="A593" s="73" t="s">
        <v>976</v>
      </c>
      <c r="B593" s="57">
        <v>108</v>
      </c>
      <c r="C593" s="57">
        <v>104</v>
      </c>
      <c r="D593" s="74"/>
      <c r="E593" s="74">
        <v>77.11</v>
      </c>
      <c r="F593" s="74">
        <v>67.2</v>
      </c>
      <c r="G593" s="74">
        <v>109</v>
      </c>
      <c r="H593" s="74">
        <v>76.84</v>
      </c>
      <c r="I593" s="74">
        <v>84.86</v>
      </c>
      <c r="J593" s="74">
        <v>65.180000000000007</v>
      </c>
      <c r="K593" s="74">
        <v>79.260000000000005</v>
      </c>
      <c r="L593" s="74">
        <v>77.33</v>
      </c>
      <c r="M593" s="74">
        <v>83.01</v>
      </c>
      <c r="N593" s="74">
        <v>95.99</v>
      </c>
      <c r="O593" s="57">
        <v>94</v>
      </c>
      <c r="P593" s="57">
        <v>53</v>
      </c>
      <c r="Q593" s="57">
        <v>43</v>
      </c>
      <c r="R593" s="57">
        <v>68</v>
      </c>
      <c r="S593" s="57">
        <v>55</v>
      </c>
      <c r="T593" s="74">
        <v>294.54000000000002</v>
      </c>
      <c r="U593" s="114">
        <v>1.09E-2</v>
      </c>
    </row>
    <row r="594" spans="1:21" x14ac:dyDescent="0.35">
      <c r="A594" s="73" t="s">
        <v>977</v>
      </c>
      <c r="B594" s="57">
        <v>106</v>
      </c>
      <c r="C594" s="57">
        <v>103</v>
      </c>
      <c r="D594" s="74"/>
      <c r="E594" s="74">
        <v>76.97</v>
      </c>
      <c r="F594" s="74">
        <v>66.72</v>
      </c>
      <c r="G594" s="74">
        <v>109.37</v>
      </c>
      <c r="H594" s="74">
        <v>77.010000000000005</v>
      </c>
      <c r="I594" s="74">
        <v>85.47</v>
      </c>
      <c r="J594" s="74">
        <v>63.96</v>
      </c>
      <c r="K594" s="74">
        <v>78.92</v>
      </c>
      <c r="L594" s="74">
        <v>76.7</v>
      </c>
      <c r="M594" s="74">
        <v>83.2</v>
      </c>
      <c r="N594" s="74">
        <v>96.26</v>
      </c>
      <c r="O594" s="57">
        <v>94</v>
      </c>
      <c r="P594" s="57">
        <v>53</v>
      </c>
      <c r="Q594" s="57">
        <v>47</v>
      </c>
      <c r="R594" s="57">
        <v>69</v>
      </c>
      <c r="S594" s="57">
        <v>60</v>
      </c>
      <c r="T594" s="74">
        <v>607.13</v>
      </c>
      <c r="U594" s="114">
        <v>7.6E-3</v>
      </c>
    </row>
    <row r="595" spans="1:21" x14ac:dyDescent="0.35">
      <c r="A595" s="73" t="s">
        <v>978</v>
      </c>
      <c r="B595" s="57">
        <v>105</v>
      </c>
      <c r="C595" s="57">
        <v>103</v>
      </c>
      <c r="D595" s="74"/>
      <c r="E595" s="74">
        <v>77.260000000000005</v>
      </c>
      <c r="F595" s="74">
        <v>67.349999999999994</v>
      </c>
      <c r="G595" s="74">
        <v>109.56</v>
      </c>
      <c r="H595" s="74">
        <v>76.91</v>
      </c>
      <c r="I595" s="74">
        <v>86.01</v>
      </c>
      <c r="J595" s="74">
        <v>63.22</v>
      </c>
      <c r="K595" s="74">
        <v>78.84</v>
      </c>
      <c r="L595" s="74">
        <v>76.790000000000006</v>
      </c>
      <c r="M595" s="74">
        <v>84.23</v>
      </c>
      <c r="N595" s="74">
        <v>96.24</v>
      </c>
      <c r="O595" s="57">
        <v>93</v>
      </c>
      <c r="P595" s="57">
        <v>53</v>
      </c>
      <c r="Q595" s="57">
        <v>49</v>
      </c>
      <c r="R595" s="57">
        <v>73</v>
      </c>
      <c r="S595" s="57">
        <v>56</v>
      </c>
      <c r="T595" s="74">
        <v>152.04</v>
      </c>
      <c r="U595" s="114">
        <v>6.4000000000000003E-3</v>
      </c>
    </row>
    <row r="596" spans="1:21" x14ac:dyDescent="0.35">
      <c r="A596" s="73" t="s">
        <v>979</v>
      </c>
      <c r="B596" s="57">
        <v>105</v>
      </c>
      <c r="C596" s="57">
        <v>102</v>
      </c>
      <c r="D596" s="74"/>
      <c r="E596" s="74">
        <v>77.31</v>
      </c>
      <c r="F596" s="74">
        <v>68.08</v>
      </c>
      <c r="G596" s="74">
        <v>110.02</v>
      </c>
      <c r="H596" s="74">
        <v>77.010000000000005</v>
      </c>
      <c r="I596" s="74">
        <v>86.79</v>
      </c>
      <c r="J596" s="74">
        <v>61.89</v>
      </c>
      <c r="K596" s="74">
        <v>78.63</v>
      </c>
      <c r="L596" s="74">
        <v>77.22</v>
      </c>
      <c r="M596" s="74">
        <v>84.02</v>
      </c>
      <c r="N596" s="74">
        <v>95.15</v>
      </c>
      <c r="O596" s="57">
        <v>95</v>
      </c>
      <c r="P596" s="57">
        <v>53</v>
      </c>
      <c r="Q596" s="57">
        <v>47</v>
      </c>
      <c r="R596" s="57">
        <v>67</v>
      </c>
      <c r="S596" s="57">
        <v>59</v>
      </c>
      <c r="T596" s="74">
        <v>108.81</v>
      </c>
      <c r="U596" s="114">
        <v>5.0000000000000001E-3</v>
      </c>
    </row>
    <row r="597" spans="1:21" x14ac:dyDescent="0.35">
      <c r="A597" s="73" t="s">
        <v>980</v>
      </c>
      <c r="B597" s="57">
        <v>106</v>
      </c>
      <c r="C597" s="57">
        <v>100</v>
      </c>
      <c r="D597" s="74"/>
      <c r="E597" s="74">
        <v>77.150000000000006</v>
      </c>
      <c r="F597" s="74">
        <v>68.16</v>
      </c>
      <c r="G597" s="74">
        <v>109.61</v>
      </c>
      <c r="H597" s="74">
        <v>77.069999999999993</v>
      </c>
      <c r="I597" s="74">
        <v>87.25</v>
      </c>
      <c r="J597" s="74">
        <v>61.55</v>
      </c>
      <c r="K597" s="74">
        <v>77.81</v>
      </c>
      <c r="L597" s="74">
        <v>77.06</v>
      </c>
      <c r="M597" s="74">
        <v>83.87</v>
      </c>
      <c r="N597" s="74">
        <v>94.48</v>
      </c>
      <c r="O597" s="57">
        <v>96</v>
      </c>
      <c r="P597" s="57">
        <v>54</v>
      </c>
      <c r="Q597" s="57">
        <v>51</v>
      </c>
      <c r="R597" s="57">
        <v>71</v>
      </c>
      <c r="S597" s="57">
        <v>58</v>
      </c>
      <c r="T597" s="74">
        <v>153.37</v>
      </c>
      <c r="U597" s="114">
        <v>4.1000000000000003E-3</v>
      </c>
    </row>
    <row r="598" spans="1:21" x14ac:dyDescent="0.35">
      <c r="A598" s="73" t="s">
        <v>1141</v>
      </c>
      <c r="B598" s="57">
        <v>121</v>
      </c>
      <c r="C598" s="57">
        <v>116</v>
      </c>
      <c r="D598" s="74"/>
      <c r="E598" s="74">
        <v>77.28</v>
      </c>
      <c r="F598" s="74">
        <v>69.22</v>
      </c>
      <c r="G598" s="74">
        <v>110.59</v>
      </c>
      <c r="H598" s="74">
        <v>77.430000000000007</v>
      </c>
      <c r="I598" s="74">
        <v>87.81</v>
      </c>
      <c r="J598" s="74">
        <v>61.37</v>
      </c>
      <c r="K598" s="74">
        <v>76.92</v>
      </c>
      <c r="L598" s="74">
        <v>78.12</v>
      </c>
      <c r="M598" s="74">
        <v>84.06</v>
      </c>
      <c r="N598" s="74">
        <v>93.41</v>
      </c>
      <c r="O598" s="57">
        <v>106</v>
      </c>
      <c r="P598" s="57">
        <v>56</v>
      </c>
      <c r="Q598" s="57">
        <v>64</v>
      </c>
      <c r="R598" s="57">
        <v>75</v>
      </c>
      <c r="S598" s="57">
        <v>70</v>
      </c>
      <c r="T598" s="74">
        <v>178.19</v>
      </c>
      <c r="U598" s="114"/>
    </row>
    <row r="599" spans="1:21" x14ac:dyDescent="0.35">
      <c r="A599" s="73" t="s">
        <v>1142</v>
      </c>
      <c r="B599" s="57">
        <v>132</v>
      </c>
      <c r="C599" s="57">
        <v>128</v>
      </c>
      <c r="D599" s="74"/>
      <c r="E599" s="74">
        <v>77.010000000000005</v>
      </c>
      <c r="F599" s="74">
        <v>68.849999999999994</v>
      </c>
      <c r="G599" s="74">
        <v>110.94</v>
      </c>
      <c r="H599" s="74">
        <v>77.23</v>
      </c>
      <c r="I599" s="74">
        <v>87.94</v>
      </c>
      <c r="J599" s="74">
        <v>61.16</v>
      </c>
      <c r="K599" s="74">
        <v>75.62</v>
      </c>
      <c r="L599" s="74">
        <v>78.17</v>
      </c>
      <c r="M599" s="74">
        <v>83.58</v>
      </c>
      <c r="N599" s="74">
        <v>92.6</v>
      </c>
      <c r="O599" s="57">
        <v>111</v>
      </c>
      <c r="P599" s="57">
        <v>56</v>
      </c>
      <c r="Q599" s="57">
        <v>64</v>
      </c>
      <c r="R599" s="57">
        <v>77</v>
      </c>
      <c r="S599" s="57">
        <v>79</v>
      </c>
      <c r="T599" s="74">
        <v>169.07</v>
      </c>
      <c r="U599" s="114"/>
    </row>
    <row r="600" spans="1:21" x14ac:dyDescent="0.35">
      <c r="A600" s="73" t="s">
        <v>981</v>
      </c>
      <c r="B600" s="57">
        <v>109</v>
      </c>
      <c r="C600" s="57">
        <v>104</v>
      </c>
      <c r="D600" s="74"/>
      <c r="E600" s="74">
        <v>77.040000000000006</v>
      </c>
      <c r="F600" s="74">
        <v>68.81</v>
      </c>
      <c r="G600" s="74">
        <v>110.4</v>
      </c>
      <c r="H600" s="74">
        <v>77.39</v>
      </c>
      <c r="I600" s="74">
        <v>88.39</v>
      </c>
      <c r="J600" s="74">
        <v>60.8</v>
      </c>
      <c r="K600" s="74">
        <v>75.209999999999994</v>
      </c>
      <c r="L600" s="74">
        <v>77.819999999999993</v>
      </c>
      <c r="M600" s="74">
        <v>84.13</v>
      </c>
      <c r="N600" s="74">
        <v>90.87</v>
      </c>
      <c r="O600" s="57">
        <v>96</v>
      </c>
      <c r="P600" s="57">
        <v>57</v>
      </c>
      <c r="Q600" s="57">
        <v>47</v>
      </c>
      <c r="R600" s="57">
        <v>67</v>
      </c>
      <c r="S600" s="57">
        <v>57</v>
      </c>
      <c r="T600" s="74">
        <v>188.1</v>
      </c>
      <c r="U600" s="114">
        <v>5.8999999999999999E-3</v>
      </c>
    </row>
    <row r="601" spans="1:21" x14ac:dyDescent="0.35">
      <c r="A601" s="73" t="s">
        <v>982</v>
      </c>
      <c r="B601" s="57">
        <v>105</v>
      </c>
      <c r="C601" s="57">
        <v>104</v>
      </c>
      <c r="D601" s="74"/>
      <c r="E601" s="74">
        <v>77.22</v>
      </c>
      <c r="F601" s="74">
        <v>68.89</v>
      </c>
      <c r="G601" s="74">
        <v>110.97</v>
      </c>
      <c r="H601" s="74">
        <v>77.150000000000006</v>
      </c>
      <c r="I601" s="74">
        <v>88.43</v>
      </c>
      <c r="J601" s="74">
        <v>62.72</v>
      </c>
      <c r="K601" s="74">
        <v>74.81</v>
      </c>
      <c r="L601" s="74">
        <v>77.72</v>
      </c>
      <c r="M601" s="74">
        <v>83.99</v>
      </c>
      <c r="N601" s="74">
        <v>89.94</v>
      </c>
      <c r="O601" s="57">
        <v>91</v>
      </c>
      <c r="P601" s="57">
        <v>57</v>
      </c>
      <c r="Q601" s="57">
        <v>48</v>
      </c>
      <c r="R601" s="57">
        <v>66</v>
      </c>
      <c r="S601" s="57">
        <v>59</v>
      </c>
      <c r="T601" s="74">
        <v>189.28</v>
      </c>
      <c r="U601" s="114">
        <v>7.9000000000000008E-3</v>
      </c>
    </row>
    <row r="602" spans="1:21" x14ac:dyDescent="0.35">
      <c r="A602" s="73" t="s">
        <v>983</v>
      </c>
      <c r="B602" s="57">
        <v>106</v>
      </c>
      <c r="C602" s="57">
        <v>105</v>
      </c>
      <c r="D602" s="74"/>
      <c r="E602" s="74">
        <v>77.010000000000005</v>
      </c>
      <c r="F602" s="74">
        <v>67.930000000000007</v>
      </c>
      <c r="G602" s="74">
        <v>111.57</v>
      </c>
      <c r="H602" s="74">
        <v>76.989999999999995</v>
      </c>
      <c r="I602" s="74">
        <v>88.44</v>
      </c>
      <c r="J602" s="74">
        <v>62.02</v>
      </c>
      <c r="K602" s="74">
        <v>74.510000000000005</v>
      </c>
      <c r="L602" s="74">
        <v>77.75</v>
      </c>
      <c r="M602" s="74">
        <v>83.84</v>
      </c>
      <c r="N602" s="74">
        <v>89.62</v>
      </c>
      <c r="O602" s="57">
        <v>93</v>
      </c>
      <c r="P602" s="57">
        <v>57</v>
      </c>
      <c r="Q602" s="57">
        <v>50</v>
      </c>
      <c r="R602" s="57">
        <v>68</v>
      </c>
      <c r="S602" s="57">
        <v>57</v>
      </c>
      <c r="T602" s="74">
        <v>178.93</v>
      </c>
      <c r="U602" s="114">
        <v>5.1000000000000004E-3</v>
      </c>
    </row>
    <row r="603" spans="1:21" x14ac:dyDescent="0.35">
      <c r="A603" s="73" t="s">
        <v>993</v>
      </c>
      <c r="B603" s="57">
        <v>104</v>
      </c>
      <c r="C603" s="57">
        <v>103</v>
      </c>
      <c r="D603" s="74"/>
      <c r="E603" s="74">
        <v>77.34</v>
      </c>
      <c r="F603" s="74">
        <v>66.97</v>
      </c>
      <c r="G603" s="74">
        <v>112.38</v>
      </c>
      <c r="H603" s="74">
        <v>76.97</v>
      </c>
      <c r="I603" s="74">
        <v>88.55</v>
      </c>
      <c r="J603" s="74">
        <v>62.97</v>
      </c>
      <c r="K603" s="74">
        <v>74.900000000000006</v>
      </c>
      <c r="L603" s="74">
        <v>77.400000000000006</v>
      </c>
      <c r="M603" s="74">
        <v>84.64</v>
      </c>
      <c r="N603" s="74">
        <v>89.33</v>
      </c>
      <c r="O603" s="57">
        <v>93</v>
      </c>
      <c r="P603" s="57">
        <v>57</v>
      </c>
      <c r="Q603" s="57">
        <v>51</v>
      </c>
      <c r="R603" s="57">
        <v>66</v>
      </c>
      <c r="S603" s="57">
        <v>58</v>
      </c>
      <c r="T603" s="74">
        <v>210.35</v>
      </c>
      <c r="U603" s="114">
        <v>2.0199999999999999E-2</v>
      </c>
    </row>
    <row r="604" spans="1:21" x14ac:dyDescent="0.35">
      <c r="A604" s="73" t="s">
        <v>994</v>
      </c>
      <c r="B604" s="57">
        <v>106</v>
      </c>
      <c r="C604" s="57">
        <v>101</v>
      </c>
      <c r="D604" s="74"/>
      <c r="E604" s="74">
        <v>78.260000000000005</v>
      </c>
      <c r="F604" s="74">
        <v>67.47</v>
      </c>
      <c r="G604" s="74">
        <v>113.32</v>
      </c>
      <c r="H604" s="74">
        <v>76.81</v>
      </c>
      <c r="I604" s="74">
        <v>88.97</v>
      </c>
      <c r="J604" s="74">
        <v>65.89</v>
      </c>
      <c r="K604" s="74">
        <v>75.38</v>
      </c>
      <c r="L604" s="74">
        <v>77.75</v>
      </c>
      <c r="M604" s="74">
        <v>85.3</v>
      </c>
      <c r="N604" s="74">
        <v>90.31</v>
      </c>
      <c r="O604" s="57">
        <v>97</v>
      </c>
      <c r="P604" s="57">
        <v>55</v>
      </c>
      <c r="Q604" s="57">
        <v>54</v>
      </c>
      <c r="R604" s="57">
        <v>69</v>
      </c>
      <c r="S604" s="57">
        <v>59</v>
      </c>
      <c r="T604" s="74">
        <v>160.19</v>
      </c>
      <c r="U604" s="114">
        <v>1.5599999999999999E-2</v>
      </c>
    </row>
    <row r="605" spans="1:21" x14ac:dyDescent="0.35">
      <c r="A605" s="73" t="s">
        <v>1143</v>
      </c>
      <c r="B605" s="57">
        <v>121</v>
      </c>
      <c r="C605" s="57">
        <v>117</v>
      </c>
      <c r="D605" s="74"/>
      <c r="E605" s="74">
        <v>77.989999999999995</v>
      </c>
      <c r="F605" s="74">
        <v>66.48</v>
      </c>
      <c r="G605" s="74">
        <v>112.7</v>
      </c>
      <c r="H605" s="74">
        <v>76.27</v>
      </c>
      <c r="I605" s="74">
        <v>89.05</v>
      </c>
      <c r="J605" s="74">
        <v>65.39</v>
      </c>
      <c r="K605" s="74">
        <v>75.84</v>
      </c>
      <c r="L605" s="74">
        <v>76.28</v>
      </c>
      <c r="M605" s="74">
        <v>85.08</v>
      </c>
      <c r="N605" s="74">
        <v>90.22</v>
      </c>
      <c r="O605" s="57">
        <v>103</v>
      </c>
      <c r="P605" s="57">
        <v>55</v>
      </c>
      <c r="Q605" s="57">
        <v>58</v>
      </c>
      <c r="R605" s="57">
        <v>74</v>
      </c>
      <c r="S605" s="57">
        <v>64</v>
      </c>
      <c r="T605" s="74">
        <v>117.96</v>
      </c>
      <c r="U605" s="114"/>
    </row>
    <row r="606" spans="1:21" x14ac:dyDescent="0.35">
      <c r="A606" s="73" t="s">
        <v>1144</v>
      </c>
      <c r="B606" s="57">
        <v>132</v>
      </c>
      <c r="C606" s="57">
        <v>129</v>
      </c>
      <c r="D606" s="74"/>
      <c r="E606" s="74">
        <v>78.22</v>
      </c>
      <c r="F606" s="74">
        <v>66.63</v>
      </c>
      <c r="G606" s="74">
        <v>113.06</v>
      </c>
      <c r="H606" s="74">
        <v>76.44</v>
      </c>
      <c r="I606" s="74">
        <v>89.39</v>
      </c>
      <c r="J606" s="74">
        <v>64.959999999999994</v>
      </c>
      <c r="K606" s="74">
        <v>76.34</v>
      </c>
      <c r="L606" s="74">
        <v>76.25</v>
      </c>
      <c r="M606" s="74">
        <v>85.59</v>
      </c>
      <c r="N606" s="74">
        <v>91.06</v>
      </c>
      <c r="O606" s="57">
        <v>110</v>
      </c>
      <c r="P606" s="57">
        <v>56</v>
      </c>
      <c r="Q606" s="57">
        <v>62</v>
      </c>
      <c r="R606" s="57">
        <v>76</v>
      </c>
      <c r="S606" s="57">
        <v>77</v>
      </c>
      <c r="T606" s="74">
        <v>540.29</v>
      </c>
      <c r="U606" s="114"/>
    </row>
    <row r="607" spans="1:21" x14ac:dyDescent="0.35">
      <c r="A607" s="73" t="s">
        <v>997</v>
      </c>
      <c r="B607" s="57">
        <v>108</v>
      </c>
      <c r="C607" s="57">
        <v>105</v>
      </c>
      <c r="D607" s="74"/>
      <c r="E607" s="74">
        <v>78.48</v>
      </c>
      <c r="F607" s="74">
        <v>66.650000000000006</v>
      </c>
      <c r="G607" s="74">
        <v>115.02</v>
      </c>
      <c r="H607" s="74">
        <v>76.290000000000006</v>
      </c>
      <c r="I607" s="74">
        <v>89.38</v>
      </c>
      <c r="J607" s="74">
        <v>66.22</v>
      </c>
      <c r="K607" s="74">
        <v>76.239999999999995</v>
      </c>
      <c r="L607" s="74">
        <v>76.09</v>
      </c>
      <c r="M607" s="74">
        <v>85.81</v>
      </c>
      <c r="N607" s="74">
        <v>90.73</v>
      </c>
      <c r="O607" s="57">
        <v>96</v>
      </c>
      <c r="P607" s="57">
        <v>56</v>
      </c>
      <c r="Q607" s="57">
        <v>48</v>
      </c>
      <c r="R607" s="57">
        <v>68</v>
      </c>
      <c r="S607" s="57">
        <v>58</v>
      </c>
      <c r="T607" s="74">
        <v>271.47000000000003</v>
      </c>
      <c r="U607" s="114">
        <v>1.47E-2</v>
      </c>
    </row>
    <row r="608" spans="1:21" x14ac:dyDescent="0.35">
      <c r="A608" s="73" t="s">
        <v>998</v>
      </c>
      <c r="B608" s="57">
        <v>105</v>
      </c>
      <c r="C608" s="57">
        <v>105</v>
      </c>
      <c r="D608" s="74"/>
      <c r="E608" s="74">
        <v>78.64</v>
      </c>
      <c r="F608" s="74">
        <v>66.92</v>
      </c>
      <c r="G608" s="74">
        <v>115.6</v>
      </c>
      <c r="H608" s="74">
        <v>76.22</v>
      </c>
      <c r="I608" s="74">
        <v>89.39</v>
      </c>
      <c r="J608" s="74">
        <v>65.44</v>
      </c>
      <c r="K608" s="74">
        <v>76.77</v>
      </c>
      <c r="L608" s="74">
        <v>76.41</v>
      </c>
      <c r="M608" s="74">
        <v>85.52</v>
      </c>
      <c r="N608" s="74">
        <v>90.42</v>
      </c>
      <c r="O608" s="57">
        <v>94</v>
      </c>
      <c r="P608" s="57">
        <v>56</v>
      </c>
      <c r="Q608" s="57">
        <v>54</v>
      </c>
      <c r="R608" s="57">
        <v>71</v>
      </c>
      <c r="S608" s="57">
        <v>61</v>
      </c>
      <c r="T608" s="74">
        <v>131.94</v>
      </c>
      <c r="U608" s="114">
        <v>9.1999999999999998E-3</v>
      </c>
    </row>
    <row r="609" spans="1:21" x14ac:dyDescent="0.35">
      <c r="A609" s="73" t="s">
        <v>999</v>
      </c>
      <c r="B609" s="57">
        <v>106</v>
      </c>
      <c r="C609" s="57">
        <v>105</v>
      </c>
      <c r="D609" s="74"/>
      <c r="E609" s="74">
        <v>79.25</v>
      </c>
      <c r="F609" s="74">
        <v>68.05</v>
      </c>
      <c r="G609" s="74">
        <v>116.03</v>
      </c>
      <c r="H609" s="74">
        <v>76.510000000000005</v>
      </c>
      <c r="I609" s="74">
        <v>89.46</v>
      </c>
      <c r="J609" s="74">
        <v>67.569999999999993</v>
      </c>
      <c r="K609" s="74">
        <v>77.569999999999993</v>
      </c>
      <c r="L609" s="74">
        <v>77.040000000000006</v>
      </c>
      <c r="M609" s="74">
        <v>84.91</v>
      </c>
      <c r="N609" s="74">
        <v>90.65</v>
      </c>
      <c r="O609" s="57">
        <v>94</v>
      </c>
      <c r="P609" s="57">
        <v>58</v>
      </c>
      <c r="Q609" s="57">
        <v>53</v>
      </c>
      <c r="R609" s="57">
        <v>69</v>
      </c>
      <c r="S609" s="57">
        <v>59</v>
      </c>
      <c r="T609" s="74">
        <v>132.47999999999999</v>
      </c>
      <c r="U609" s="114">
        <v>8.2000000000000007E-3</v>
      </c>
    </row>
    <row r="610" spans="1:21" x14ac:dyDescent="0.35">
      <c r="A610" s="73" t="s">
        <v>1003</v>
      </c>
      <c r="B610" s="57">
        <v>105</v>
      </c>
      <c r="C610" s="57">
        <v>105</v>
      </c>
      <c r="D610" s="74"/>
      <c r="E610" s="74">
        <v>79.66</v>
      </c>
      <c r="F610" s="74">
        <v>68.34</v>
      </c>
      <c r="G610" s="74">
        <v>116.27</v>
      </c>
      <c r="H610" s="74">
        <v>76.42</v>
      </c>
      <c r="I610" s="74">
        <v>89.59</v>
      </c>
      <c r="J610" s="74">
        <v>68.05</v>
      </c>
      <c r="K610" s="74">
        <v>77.61</v>
      </c>
      <c r="L610" s="74">
        <v>77.400000000000006</v>
      </c>
      <c r="M610" s="74">
        <v>85.74</v>
      </c>
      <c r="N610" s="74">
        <v>91.3</v>
      </c>
      <c r="O610" s="57">
        <v>95</v>
      </c>
      <c r="P610" s="57">
        <v>59</v>
      </c>
      <c r="Q610" s="57">
        <v>53</v>
      </c>
      <c r="R610" s="57">
        <v>68</v>
      </c>
      <c r="S610" s="57">
        <v>59</v>
      </c>
      <c r="T610" s="74">
        <v>90.32</v>
      </c>
      <c r="U610" s="114">
        <v>5.7000000000000002E-3</v>
      </c>
    </row>
    <row r="611" spans="1:21" x14ac:dyDescent="0.35">
      <c r="A611" s="73" t="s">
        <v>1004</v>
      </c>
      <c r="B611" s="57">
        <v>106</v>
      </c>
      <c r="C611" s="57">
        <v>101</v>
      </c>
      <c r="D611" s="74"/>
      <c r="E611" s="74">
        <v>80.319999999999993</v>
      </c>
      <c r="F611" s="74">
        <v>68.78</v>
      </c>
      <c r="G611" s="74">
        <v>117.47</v>
      </c>
      <c r="H611" s="74">
        <v>76.77</v>
      </c>
      <c r="I611" s="74">
        <v>89.99</v>
      </c>
      <c r="J611" s="74">
        <v>69.08</v>
      </c>
      <c r="K611" s="74">
        <v>78.66</v>
      </c>
      <c r="L611" s="74">
        <v>78.12</v>
      </c>
      <c r="M611" s="74">
        <v>86.69</v>
      </c>
      <c r="N611" s="74">
        <v>90.73</v>
      </c>
      <c r="O611" s="57">
        <v>98</v>
      </c>
      <c r="P611" s="57">
        <v>61</v>
      </c>
      <c r="Q611" s="57">
        <v>55</v>
      </c>
      <c r="R611" s="57">
        <v>69</v>
      </c>
      <c r="S611" s="57">
        <v>60</v>
      </c>
      <c r="T611" s="74">
        <v>154.24</v>
      </c>
      <c r="U611" s="114">
        <v>3.3999999999999998E-3</v>
      </c>
    </row>
    <row r="612" spans="1:21" x14ac:dyDescent="0.35">
      <c r="A612" s="73" t="s">
        <v>1145</v>
      </c>
      <c r="B612" s="57">
        <v>120</v>
      </c>
      <c r="C612" s="57">
        <v>116</v>
      </c>
      <c r="D612" s="74"/>
      <c r="E612" s="74">
        <v>81.25</v>
      </c>
      <c r="F612" s="74">
        <v>70.42</v>
      </c>
      <c r="G612" s="74">
        <v>118.98</v>
      </c>
      <c r="H612" s="74">
        <v>76.87</v>
      </c>
      <c r="I612" s="74">
        <v>90.93</v>
      </c>
      <c r="J612" s="74">
        <v>70.59</v>
      </c>
      <c r="K612" s="74">
        <v>80</v>
      </c>
      <c r="L612" s="74">
        <v>78.97</v>
      </c>
      <c r="M612" s="74">
        <v>86.71</v>
      </c>
      <c r="N612" s="74">
        <v>91.75</v>
      </c>
      <c r="O612" s="57">
        <v>106</v>
      </c>
      <c r="P612" s="57">
        <v>62</v>
      </c>
      <c r="Q612" s="57">
        <v>73</v>
      </c>
      <c r="R612" s="57">
        <v>78</v>
      </c>
      <c r="S612" s="57">
        <v>74</v>
      </c>
      <c r="T612" s="74">
        <v>223.54</v>
      </c>
      <c r="U612" s="114"/>
    </row>
    <row r="613" spans="1:21" x14ac:dyDescent="0.35">
      <c r="A613" s="73" t="s">
        <v>1146</v>
      </c>
      <c r="B613" s="57">
        <v>127</v>
      </c>
      <c r="C613" s="57">
        <v>116</v>
      </c>
      <c r="D613" s="74"/>
      <c r="E613" s="74">
        <v>82.09</v>
      </c>
      <c r="F613" s="74">
        <v>71.84</v>
      </c>
      <c r="G613" s="74">
        <v>119.69</v>
      </c>
      <c r="H613" s="74">
        <v>77.069999999999993</v>
      </c>
      <c r="I613" s="74">
        <v>93.02</v>
      </c>
      <c r="J613" s="74">
        <v>71.78</v>
      </c>
      <c r="K613" s="74">
        <v>80.760000000000005</v>
      </c>
      <c r="L613" s="74">
        <v>79.260000000000005</v>
      </c>
      <c r="M613" s="74">
        <v>87.25</v>
      </c>
      <c r="N613" s="74">
        <v>92.94</v>
      </c>
      <c r="O613" s="57">
        <v>108</v>
      </c>
      <c r="P613" s="57">
        <v>61</v>
      </c>
      <c r="Q613" s="57">
        <v>69</v>
      </c>
      <c r="R613" s="57">
        <v>76</v>
      </c>
      <c r="S613" s="57">
        <v>85</v>
      </c>
      <c r="T613" s="74">
        <v>233.52</v>
      </c>
      <c r="U613" s="114"/>
    </row>
    <row r="614" spans="1:21" x14ac:dyDescent="0.35">
      <c r="A614" s="73" t="s">
        <v>1005</v>
      </c>
      <c r="B614" s="57">
        <v>79</v>
      </c>
      <c r="C614" s="57">
        <v>49</v>
      </c>
      <c r="D614" s="74"/>
      <c r="E614" s="74">
        <v>82.83</v>
      </c>
      <c r="F614" s="74">
        <v>72.55</v>
      </c>
      <c r="G614" s="74">
        <v>118.99</v>
      </c>
      <c r="H614" s="74">
        <v>76.91</v>
      </c>
      <c r="I614" s="74">
        <v>94.32</v>
      </c>
      <c r="J614" s="74">
        <v>72.959999999999994</v>
      </c>
      <c r="K614" s="74">
        <v>82.83</v>
      </c>
      <c r="L614" s="74">
        <v>79.77</v>
      </c>
      <c r="M614" s="74">
        <v>87.33</v>
      </c>
      <c r="N614" s="74">
        <v>94.71</v>
      </c>
      <c r="O614" s="57">
        <v>88</v>
      </c>
      <c r="P614" s="57">
        <v>64</v>
      </c>
      <c r="Q614" s="57">
        <v>65</v>
      </c>
      <c r="R614" s="57">
        <v>77</v>
      </c>
      <c r="S614" s="57"/>
      <c r="T614" s="74">
        <v>203.97</v>
      </c>
      <c r="U614" s="114">
        <v>1.6999999999999999E-3</v>
      </c>
    </row>
    <row r="615" spans="1:21" x14ac:dyDescent="0.35">
      <c r="A615" s="73" t="s">
        <v>1006</v>
      </c>
      <c r="B615" s="57">
        <v>108</v>
      </c>
      <c r="C615" s="57">
        <v>103</v>
      </c>
      <c r="D615" s="74"/>
      <c r="E615" s="74">
        <v>83.53</v>
      </c>
      <c r="F615" s="74">
        <v>71.89</v>
      </c>
      <c r="G615" s="74">
        <v>119.07</v>
      </c>
      <c r="H615" s="74">
        <v>77.260000000000005</v>
      </c>
      <c r="I615" s="74">
        <v>93.27</v>
      </c>
      <c r="J615" s="74">
        <v>77</v>
      </c>
      <c r="K615" s="74">
        <v>83.29</v>
      </c>
      <c r="L615" s="74">
        <v>80.38</v>
      </c>
      <c r="M615" s="74">
        <v>87.6</v>
      </c>
      <c r="N615" s="74">
        <v>96.2</v>
      </c>
      <c r="O615" s="57">
        <v>94</v>
      </c>
      <c r="P615" s="57">
        <v>64</v>
      </c>
      <c r="Q615" s="57">
        <v>49</v>
      </c>
      <c r="R615" s="57">
        <v>65</v>
      </c>
      <c r="S615" s="57">
        <v>62</v>
      </c>
      <c r="T615" s="74">
        <v>252.98</v>
      </c>
      <c r="U615" s="114">
        <v>1.2999999999999999E-3</v>
      </c>
    </row>
    <row r="616" spans="1:21" x14ac:dyDescent="0.35">
      <c r="A616" s="73" t="s">
        <v>1007</v>
      </c>
      <c r="B616" s="57">
        <v>106</v>
      </c>
      <c r="C616" s="57">
        <v>107</v>
      </c>
      <c r="D616" s="74"/>
      <c r="E616" s="74">
        <v>83.68</v>
      </c>
      <c r="F616" s="74">
        <v>70.72</v>
      </c>
      <c r="G616" s="74">
        <v>120</v>
      </c>
      <c r="H616" s="74">
        <v>77.08</v>
      </c>
      <c r="I616" s="74">
        <v>91.98</v>
      </c>
      <c r="J616" s="74">
        <v>80.3</v>
      </c>
      <c r="K616" s="74">
        <v>83.31</v>
      </c>
      <c r="L616" s="74">
        <v>79.81</v>
      </c>
      <c r="M616" s="74">
        <v>86.49</v>
      </c>
      <c r="N616" s="74">
        <v>96.11</v>
      </c>
      <c r="O616" s="57">
        <v>92</v>
      </c>
      <c r="P616" s="57">
        <v>61</v>
      </c>
      <c r="Q616" s="57">
        <v>53</v>
      </c>
      <c r="R616" s="57">
        <v>72</v>
      </c>
      <c r="S616" s="57">
        <v>59</v>
      </c>
      <c r="T616" s="74">
        <v>172.74</v>
      </c>
      <c r="U616" s="114">
        <v>8.0000000000000004E-4</v>
      </c>
    </row>
    <row r="617" spans="1:21" x14ac:dyDescent="0.35">
      <c r="A617" s="73" t="s">
        <v>1015</v>
      </c>
      <c r="B617" s="57">
        <v>104</v>
      </c>
      <c r="C617" s="57">
        <v>105</v>
      </c>
      <c r="D617" s="74"/>
      <c r="E617" s="74">
        <v>83.18</v>
      </c>
      <c r="F617" s="74">
        <v>69.849999999999994</v>
      </c>
      <c r="G617" s="74">
        <v>120.15</v>
      </c>
      <c r="H617" s="74">
        <v>77.03</v>
      </c>
      <c r="I617" s="74">
        <v>90.52</v>
      </c>
      <c r="J617" s="74">
        <v>81.84</v>
      </c>
      <c r="K617" s="74">
        <v>83.14</v>
      </c>
      <c r="L617" s="74">
        <v>79.11</v>
      </c>
      <c r="M617" s="74">
        <v>83.19</v>
      </c>
      <c r="N617" s="74">
        <v>95.85</v>
      </c>
      <c r="O617" s="57">
        <v>92</v>
      </c>
      <c r="P617" s="57">
        <v>62</v>
      </c>
      <c r="Q617" s="57">
        <v>55</v>
      </c>
      <c r="R617" s="57">
        <v>74</v>
      </c>
      <c r="S617" s="57">
        <v>62</v>
      </c>
      <c r="T617" s="74">
        <v>131.66</v>
      </c>
      <c r="U617" s="114">
        <v>5.9999999999999995E-4</v>
      </c>
    </row>
    <row r="618" spans="1:21" x14ac:dyDescent="0.35">
      <c r="A618" s="73" t="s">
        <v>1016</v>
      </c>
      <c r="B618" s="57">
        <v>107</v>
      </c>
      <c r="C618" s="57">
        <v>104</v>
      </c>
      <c r="D618" s="74"/>
      <c r="E618" s="74">
        <v>81.81</v>
      </c>
      <c r="F618" s="74">
        <v>68.34</v>
      </c>
      <c r="G618" s="74">
        <v>118.4</v>
      </c>
      <c r="H618" s="74">
        <v>76.260000000000005</v>
      </c>
      <c r="I618" s="74">
        <v>88.86</v>
      </c>
      <c r="J618" s="74">
        <v>79.8</v>
      </c>
      <c r="K618" s="74">
        <v>81.900000000000006</v>
      </c>
      <c r="L618" s="74">
        <v>77.650000000000006</v>
      </c>
      <c r="M618" s="74">
        <v>79.53</v>
      </c>
      <c r="N618" s="74">
        <v>95.58</v>
      </c>
      <c r="O618" s="57">
        <v>97</v>
      </c>
      <c r="P618" s="57">
        <v>62</v>
      </c>
      <c r="Q618" s="57">
        <v>56</v>
      </c>
      <c r="R618" s="57">
        <v>77</v>
      </c>
      <c r="S618" s="57">
        <v>63</v>
      </c>
      <c r="T618" s="74">
        <v>169.23</v>
      </c>
      <c r="U618" s="114">
        <v>5.0000000000000001E-4</v>
      </c>
    </row>
    <row r="619" spans="1:21" x14ac:dyDescent="0.35">
      <c r="A619" s="73" t="s">
        <v>1147</v>
      </c>
      <c r="B619" s="57">
        <v>122</v>
      </c>
      <c r="C619" s="57">
        <v>122</v>
      </c>
      <c r="D619" s="74"/>
      <c r="E619" s="74">
        <v>81.12</v>
      </c>
      <c r="F619" s="74">
        <v>66.819999999999993</v>
      </c>
      <c r="G619" s="74">
        <v>117.45</v>
      </c>
      <c r="H619" s="74">
        <v>76.209999999999994</v>
      </c>
      <c r="I619" s="74">
        <v>87.12</v>
      </c>
      <c r="J619" s="74">
        <v>79.540000000000006</v>
      </c>
      <c r="K619" s="74">
        <v>81.69</v>
      </c>
      <c r="L619" s="74">
        <v>76.37</v>
      </c>
      <c r="M619" s="74">
        <v>77.22</v>
      </c>
      <c r="N619" s="74">
        <v>95.5</v>
      </c>
      <c r="O619" s="57">
        <v>104</v>
      </c>
      <c r="P619" s="57">
        <v>62</v>
      </c>
      <c r="Q619" s="57">
        <v>68</v>
      </c>
      <c r="R619" s="57">
        <v>79</v>
      </c>
      <c r="S619" s="57">
        <v>71</v>
      </c>
      <c r="T619" s="74">
        <v>119.69</v>
      </c>
      <c r="U619" s="114"/>
    </row>
    <row r="620" spans="1:21" x14ac:dyDescent="0.35">
      <c r="A620" s="73" t="s">
        <v>1148</v>
      </c>
      <c r="B620" s="57">
        <v>133</v>
      </c>
      <c r="C620" s="57">
        <v>133</v>
      </c>
      <c r="D620" s="74"/>
      <c r="E620" s="74">
        <v>80.319999999999993</v>
      </c>
      <c r="F620" s="74">
        <v>64.97</v>
      </c>
      <c r="G620" s="74">
        <v>116.84</v>
      </c>
      <c r="H620" s="74">
        <v>76.39</v>
      </c>
      <c r="I620" s="74">
        <v>84.3</v>
      </c>
      <c r="J620" s="74">
        <v>78.95</v>
      </c>
      <c r="K620" s="74">
        <v>81.650000000000006</v>
      </c>
      <c r="L620" s="74">
        <v>75.88</v>
      </c>
      <c r="M620" s="74">
        <v>74.25</v>
      </c>
      <c r="N620" s="74">
        <v>94.46</v>
      </c>
      <c r="O620" s="57">
        <v>111</v>
      </c>
      <c r="P620" s="57">
        <v>62</v>
      </c>
      <c r="Q620" s="57">
        <v>73</v>
      </c>
      <c r="R620" s="57">
        <v>80</v>
      </c>
      <c r="S620" s="57">
        <v>80</v>
      </c>
      <c r="T620" s="74">
        <v>386.14</v>
      </c>
      <c r="U620" s="114"/>
    </row>
    <row r="621" spans="1:21" x14ac:dyDescent="0.35">
      <c r="A621" s="73" t="s">
        <v>1017</v>
      </c>
      <c r="B621" s="57">
        <v>110</v>
      </c>
      <c r="C621" s="57">
        <v>109</v>
      </c>
      <c r="D621" s="74"/>
      <c r="E621" s="74">
        <v>79.239999999999995</v>
      </c>
      <c r="F621" s="74">
        <v>63.36</v>
      </c>
      <c r="G621" s="74">
        <v>115.46</v>
      </c>
      <c r="H621" s="74">
        <v>76.42</v>
      </c>
      <c r="I621" s="74">
        <v>81.790000000000006</v>
      </c>
      <c r="J621" s="74">
        <v>78.59</v>
      </c>
      <c r="K621" s="74">
        <v>79.69</v>
      </c>
      <c r="L621" s="74">
        <v>75.03</v>
      </c>
      <c r="M621" s="74">
        <v>71.08</v>
      </c>
      <c r="N621" s="74">
        <v>93.14</v>
      </c>
      <c r="O621" s="57">
        <v>96</v>
      </c>
      <c r="P621" s="57">
        <v>61</v>
      </c>
      <c r="Q621" s="57">
        <v>53</v>
      </c>
      <c r="R621" s="57">
        <v>78</v>
      </c>
      <c r="S621" s="57">
        <v>69</v>
      </c>
      <c r="T621" s="74">
        <v>269.2</v>
      </c>
      <c r="U621" s="114">
        <v>4.0000000000000002E-4</v>
      </c>
    </row>
    <row r="622" spans="1:21" x14ac:dyDescent="0.35">
      <c r="A622" s="73" t="s">
        <v>1018</v>
      </c>
      <c r="B622" s="57">
        <v>109</v>
      </c>
      <c r="C622" s="57">
        <v>107</v>
      </c>
      <c r="D622" s="74"/>
      <c r="E622" s="74">
        <v>78.75</v>
      </c>
      <c r="F622" s="74">
        <v>63.49</v>
      </c>
      <c r="G622" s="74">
        <v>114.19</v>
      </c>
      <c r="H622" s="74">
        <v>75.86</v>
      </c>
      <c r="I622" s="74">
        <v>81.510000000000005</v>
      </c>
      <c r="J622" s="74">
        <v>75.02</v>
      </c>
      <c r="K622" s="74">
        <v>78.06</v>
      </c>
      <c r="L622" s="74">
        <v>73.989999999999995</v>
      </c>
      <c r="M622" s="74">
        <v>69.14</v>
      </c>
      <c r="N622" s="74">
        <v>90.74</v>
      </c>
      <c r="O622" s="57">
        <v>94</v>
      </c>
      <c r="P622" s="57">
        <v>61</v>
      </c>
      <c r="Q622" s="57">
        <v>54</v>
      </c>
      <c r="R622" s="57">
        <v>77</v>
      </c>
      <c r="S622" s="57">
        <v>74</v>
      </c>
      <c r="T622" s="74">
        <v>351.24</v>
      </c>
      <c r="U622" s="114">
        <v>1E-3</v>
      </c>
    </row>
    <row r="623" spans="1:21" x14ac:dyDescent="0.35">
      <c r="A623" s="73" t="s">
        <v>1020</v>
      </c>
      <c r="B623" s="57">
        <v>108</v>
      </c>
      <c r="C623" s="57">
        <v>108</v>
      </c>
      <c r="D623" s="74"/>
      <c r="E623" s="74">
        <v>77.84</v>
      </c>
      <c r="F623" s="74">
        <v>62.71</v>
      </c>
      <c r="G623" s="74">
        <v>111.6</v>
      </c>
      <c r="H623" s="74">
        <v>75.510000000000005</v>
      </c>
      <c r="I623" s="74">
        <v>81.41</v>
      </c>
      <c r="J623" s="74">
        <v>70.58</v>
      </c>
      <c r="K623" s="74">
        <v>76.8</v>
      </c>
      <c r="L623" s="74">
        <v>73.47</v>
      </c>
      <c r="M623" s="74">
        <v>67.78</v>
      </c>
      <c r="N623" s="74">
        <v>89.45</v>
      </c>
      <c r="O623" s="57">
        <v>94</v>
      </c>
      <c r="P623" s="57">
        <v>62</v>
      </c>
      <c r="Q623" s="57">
        <v>57</v>
      </c>
      <c r="R623" s="57">
        <v>72</v>
      </c>
      <c r="S623" s="57">
        <v>70</v>
      </c>
      <c r="T623" s="74">
        <v>232.65</v>
      </c>
      <c r="U623" s="114">
        <v>1.8E-3</v>
      </c>
    </row>
    <row r="624" spans="1:21" x14ac:dyDescent="0.35">
      <c r="A624" s="73" t="s">
        <v>1021</v>
      </c>
      <c r="B624" s="57">
        <v>107</v>
      </c>
      <c r="C624" s="57">
        <v>106</v>
      </c>
      <c r="D624" s="74"/>
      <c r="E624" s="74">
        <v>77.41</v>
      </c>
      <c r="F624" s="74">
        <v>62.47</v>
      </c>
      <c r="G624" s="74">
        <v>110.15</v>
      </c>
      <c r="H624" s="74">
        <v>75.099999999999994</v>
      </c>
      <c r="I624" s="74">
        <v>81.05</v>
      </c>
      <c r="J624" s="74">
        <v>68.86</v>
      </c>
      <c r="K624" s="74">
        <v>75.89</v>
      </c>
      <c r="L624" s="74">
        <v>73.05</v>
      </c>
      <c r="M624" s="74">
        <v>67.150000000000006</v>
      </c>
      <c r="N624" s="74">
        <v>89.21</v>
      </c>
      <c r="O624" s="57">
        <v>92</v>
      </c>
      <c r="P624" s="57">
        <v>61</v>
      </c>
      <c r="Q624" s="57">
        <v>56</v>
      </c>
      <c r="R624" s="57">
        <v>72</v>
      </c>
      <c r="S624" s="57">
        <v>71</v>
      </c>
      <c r="T624" s="74">
        <v>185.72</v>
      </c>
      <c r="U624" s="114">
        <v>5.1999999999999998E-3</v>
      </c>
    </row>
    <row r="625" spans="1:21" x14ac:dyDescent="0.35">
      <c r="A625" s="73" t="s">
        <v>1022</v>
      </c>
      <c r="B625" s="57">
        <v>110</v>
      </c>
      <c r="C625" s="57">
        <v>105</v>
      </c>
      <c r="D625" s="74"/>
      <c r="E625" s="74">
        <v>77.209999999999994</v>
      </c>
      <c r="F625" s="74">
        <v>62.88</v>
      </c>
      <c r="G625" s="74">
        <v>109.42</v>
      </c>
      <c r="H625" s="74">
        <v>75.11</v>
      </c>
      <c r="I625" s="74">
        <v>81.319999999999993</v>
      </c>
      <c r="J625" s="74">
        <v>67.8</v>
      </c>
      <c r="K625" s="74">
        <v>75.77</v>
      </c>
      <c r="L625" s="74">
        <v>73.08</v>
      </c>
      <c r="M625" s="74">
        <v>66.400000000000006</v>
      </c>
      <c r="N625" s="74">
        <v>88.69</v>
      </c>
      <c r="O625" s="57">
        <v>99</v>
      </c>
      <c r="P625" s="57">
        <v>61</v>
      </c>
      <c r="Q625" s="57">
        <v>56</v>
      </c>
      <c r="R625" s="57">
        <v>73</v>
      </c>
      <c r="S625" s="57">
        <v>72</v>
      </c>
      <c r="T625" s="74">
        <v>129.72999999999999</v>
      </c>
      <c r="U625" s="114">
        <v>3.5000000000000001E-3</v>
      </c>
    </row>
    <row r="626" spans="1:21" x14ac:dyDescent="0.35">
      <c r="A626" s="73" t="s">
        <v>1149</v>
      </c>
      <c r="B626" s="57">
        <v>125</v>
      </c>
      <c r="C626" s="57">
        <v>120</v>
      </c>
      <c r="D626" s="74"/>
      <c r="E626" s="74">
        <v>76.95</v>
      </c>
      <c r="F626" s="74">
        <v>63.1</v>
      </c>
      <c r="G626" s="74">
        <v>108.56</v>
      </c>
      <c r="H626" s="74">
        <v>74.89</v>
      </c>
      <c r="I626" s="74">
        <v>82</v>
      </c>
      <c r="J626" s="74">
        <v>68.239999999999995</v>
      </c>
      <c r="K626" s="74">
        <v>74.62</v>
      </c>
      <c r="L626" s="74">
        <v>73.34</v>
      </c>
      <c r="M626" s="74">
        <v>65.489999999999995</v>
      </c>
      <c r="N626" s="74">
        <v>87.94</v>
      </c>
      <c r="O626" s="57">
        <v>107</v>
      </c>
      <c r="P626" s="57">
        <v>62</v>
      </c>
      <c r="Q626" s="57">
        <v>71</v>
      </c>
      <c r="R626" s="57">
        <v>78</v>
      </c>
      <c r="S626" s="57">
        <v>73</v>
      </c>
      <c r="T626" s="74">
        <v>164.44</v>
      </c>
      <c r="U626" s="114"/>
    </row>
    <row r="627" spans="1:21" x14ac:dyDescent="0.35">
      <c r="A627" s="73" t="s">
        <v>1150</v>
      </c>
      <c r="B627" s="57">
        <v>135</v>
      </c>
      <c r="C627" s="57">
        <v>132</v>
      </c>
      <c r="D627" s="74"/>
      <c r="E627" s="74">
        <v>76.58</v>
      </c>
      <c r="F627" s="74">
        <v>62.89</v>
      </c>
      <c r="G627" s="74">
        <v>108.48</v>
      </c>
      <c r="H627" s="74">
        <v>74.56</v>
      </c>
      <c r="I627" s="74">
        <v>81.7</v>
      </c>
      <c r="J627" s="74">
        <v>68.11</v>
      </c>
      <c r="K627" s="74">
        <v>74.09</v>
      </c>
      <c r="L627" s="74">
        <v>72.78</v>
      </c>
      <c r="M627" s="74">
        <v>65.33</v>
      </c>
      <c r="N627" s="74">
        <v>88.82</v>
      </c>
      <c r="O627" s="57">
        <v>110</v>
      </c>
      <c r="P627" s="57">
        <v>62</v>
      </c>
      <c r="Q627" s="57">
        <v>66</v>
      </c>
      <c r="R627" s="57">
        <v>76</v>
      </c>
      <c r="S627" s="57">
        <v>80</v>
      </c>
      <c r="T627" s="74">
        <v>317.64</v>
      </c>
      <c r="U627" s="114"/>
    </row>
    <row r="628" spans="1:21" x14ac:dyDescent="0.35">
      <c r="A628" s="73" t="s">
        <v>1023</v>
      </c>
      <c r="B628" s="57">
        <v>112</v>
      </c>
      <c r="C628" s="57">
        <v>109</v>
      </c>
      <c r="D628" s="74"/>
      <c r="E628" s="74">
        <v>76.3</v>
      </c>
      <c r="F628" s="74">
        <v>62.53</v>
      </c>
      <c r="G628" s="74">
        <v>108.95</v>
      </c>
      <c r="H628" s="74">
        <v>74.08</v>
      </c>
      <c r="I628" s="74">
        <v>81.19</v>
      </c>
      <c r="J628" s="74">
        <v>69.010000000000005</v>
      </c>
      <c r="K628" s="74">
        <v>73.760000000000005</v>
      </c>
      <c r="L628" s="74">
        <v>72.33</v>
      </c>
      <c r="M628" s="74">
        <v>64.849999999999994</v>
      </c>
      <c r="N628" s="74">
        <v>88.23</v>
      </c>
      <c r="O628" s="57">
        <v>96</v>
      </c>
      <c r="P628" s="57">
        <v>62</v>
      </c>
      <c r="Q628" s="57">
        <v>52</v>
      </c>
      <c r="R628" s="57">
        <v>73</v>
      </c>
      <c r="S628" s="57">
        <v>74</v>
      </c>
      <c r="T628" s="74">
        <v>244.81</v>
      </c>
      <c r="U628" s="114">
        <v>2.5000000000000001E-3</v>
      </c>
    </row>
    <row r="629" spans="1:21" x14ac:dyDescent="0.35">
      <c r="A629" s="73" t="s">
        <v>1025</v>
      </c>
      <c r="B629" s="57">
        <v>108</v>
      </c>
      <c r="C629" s="57">
        <v>107</v>
      </c>
      <c r="D629" s="74"/>
      <c r="E629" s="74">
        <v>75.23</v>
      </c>
      <c r="F629" s="74">
        <v>61</v>
      </c>
      <c r="G629" s="74">
        <v>107.49</v>
      </c>
      <c r="H629" s="74">
        <v>73.59</v>
      </c>
      <c r="I629" s="74">
        <v>80.510000000000005</v>
      </c>
      <c r="J629" s="74">
        <v>70.08</v>
      </c>
      <c r="K629" s="74">
        <v>74.150000000000006</v>
      </c>
      <c r="L629" s="74">
        <v>72.08</v>
      </c>
      <c r="M629" s="74">
        <v>63.98</v>
      </c>
      <c r="N629" s="74">
        <v>87.86</v>
      </c>
      <c r="O629" s="57">
        <v>92</v>
      </c>
      <c r="P629" s="57">
        <v>62</v>
      </c>
      <c r="Q629" s="57">
        <v>54</v>
      </c>
      <c r="R629" s="57">
        <v>68</v>
      </c>
      <c r="S629" s="57">
        <v>75</v>
      </c>
      <c r="T629" s="74">
        <v>309.68</v>
      </c>
      <c r="U629" s="114">
        <v>2.5999999999999999E-3</v>
      </c>
    </row>
    <row r="630" spans="1:21" x14ac:dyDescent="0.35">
      <c r="A630" s="73" t="s">
        <v>1026</v>
      </c>
      <c r="B630" s="57">
        <v>110</v>
      </c>
      <c r="C630" s="57">
        <v>108</v>
      </c>
      <c r="D630" s="74"/>
      <c r="E630" s="74">
        <v>74.61</v>
      </c>
      <c r="F630" s="74">
        <v>59.85</v>
      </c>
      <c r="G630" s="74">
        <v>106.76</v>
      </c>
      <c r="H630" s="74">
        <v>73.290000000000006</v>
      </c>
      <c r="I630" s="74">
        <v>80.069999999999993</v>
      </c>
      <c r="J630" s="74">
        <v>71.38</v>
      </c>
      <c r="K630" s="74">
        <v>74.19</v>
      </c>
      <c r="L630" s="74">
        <v>71.73</v>
      </c>
      <c r="M630" s="74">
        <v>63.12</v>
      </c>
      <c r="N630" s="74">
        <v>87.6</v>
      </c>
      <c r="O630" s="57">
        <v>94</v>
      </c>
      <c r="P630" s="57">
        <v>61</v>
      </c>
      <c r="Q630" s="57">
        <v>56</v>
      </c>
      <c r="R630" s="57">
        <v>73</v>
      </c>
      <c r="S630" s="57">
        <v>75</v>
      </c>
      <c r="T630" s="74">
        <v>194.94</v>
      </c>
      <c r="U630" s="114">
        <v>2.7000000000000001E-3</v>
      </c>
    </row>
    <row r="631" spans="1:21" x14ac:dyDescent="0.35">
      <c r="A631" s="73" t="s">
        <v>1028</v>
      </c>
      <c r="B631" s="57">
        <v>108</v>
      </c>
      <c r="C631" s="57">
        <v>107</v>
      </c>
      <c r="D631" s="74"/>
      <c r="E631" s="74">
        <v>74.14</v>
      </c>
      <c r="F631" s="74">
        <v>59.74</v>
      </c>
      <c r="G631" s="74">
        <v>105.01</v>
      </c>
      <c r="H631" s="74">
        <v>72.88</v>
      </c>
      <c r="I631" s="74">
        <v>80.39</v>
      </c>
      <c r="J631" s="74">
        <v>71.849999999999994</v>
      </c>
      <c r="K631" s="74">
        <v>74.290000000000006</v>
      </c>
      <c r="L631" s="74">
        <v>71.66</v>
      </c>
      <c r="M631" s="74">
        <v>62.6</v>
      </c>
      <c r="N631" s="74">
        <v>85.94</v>
      </c>
      <c r="O631" s="57">
        <v>95</v>
      </c>
      <c r="P631" s="57">
        <v>61</v>
      </c>
      <c r="Q631" s="57">
        <v>56</v>
      </c>
      <c r="R631" s="57">
        <v>72</v>
      </c>
      <c r="S631" s="57">
        <v>77</v>
      </c>
      <c r="T631" s="74">
        <v>122.43</v>
      </c>
      <c r="U631" s="114">
        <v>4.0000000000000001E-3</v>
      </c>
    </row>
    <row r="632" spans="1:21" x14ac:dyDescent="0.35">
      <c r="A632" s="73" t="s">
        <v>1029</v>
      </c>
      <c r="B632" s="57">
        <v>111</v>
      </c>
      <c r="C632" s="57">
        <v>106</v>
      </c>
      <c r="D632" s="74"/>
      <c r="E632" s="74">
        <v>74.17</v>
      </c>
      <c r="F632" s="74">
        <v>59.18</v>
      </c>
      <c r="G632" s="74">
        <v>104.2</v>
      </c>
      <c r="H632" s="74">
        <v>72.72</v>
      </c>
      <c r="I632" s="74">
        <v>80.44</v>
      </c>
      <c r="J632" s="74">
        <v>72.92</v>
      </c>
      <c r="K632" s="74">
        <v>75</v>
      </c>
      <c r="L632" s="74">
        <v>71.56</v>
      </c>
      <c r="M632" s="74">
        <v>63.17</v>
      </c>
      <c r="N632" s="74">
        <v>85.74</v>
      </c>
      <c r="O632" s="57">
        <v>100</v>
      </c>
      <c r="P632" s="57">
        <v>59</v>
      </c>
      <c r="Q632" s="57">
        <v>56</v>
      </c>
      <c r="R632" s="57">
        <v>72</v>
      </c>
      <c r="S632" s="57">
        <v>75</v>
      </c>
      <c r="T632" s="74">
        <v>112.24</v>
      </c>
      <c r="U632" s="114">
        <v>4.7000000000000002E-3</v>
      </c>
    </row>
    <row r="633" spans="1:21" x14ac:dyDescent="0.35">
      <c r="A633" s="73" t="s">
        <v>1151</v>
      </c>
      <c r="B633" s="57">
        <v>125</v>
      </c>
      <c r="C633" s="57">
        <v>119</v>
      </c>
      <c r="D633" s="74"/>
      <c r="E633" s="74">
        <v>74.14</v>
      </c>
      <c r="F633" s="74">
        <v>58.62</v>
      </c>
      <c r="G633" s="74">
        <v>104.09</v>
      </c>
      <c r="H633" s="74">
        <v>72.55</v>
      </c>
      <c r="I633" s="74">
        <v>80.319999999999993</v>
      </c>
      <c r="J633" s="74">
        <v>72.72</v>
      </c>
      <c r="K633" s="74">
        <v>75.989999999999995</v>
      </c>
      <c r="L633" s="74">
        <v>71.400000000000006</v>
      </c>
      <c r="M633" s="74">
        <v>63.41</v>
      </c>
      <c r="N633" s="74">
        <v>85.28</v>
      </c>
      <c r="O633" s="57">
        <v>107</v>
      </c>
      <c r="P633" s="57">
        <v>59</v>
      </c>
      <c r="Q633" s="57">
        <v>66</v>
      </c>
      <c r="R633" s="57">
        <v>77</v>
      </c>
      <c r="S633" s="57">
        <v>75</v>
      </c>
      <c r="T633" s="74">
        <v>115.78</v>
      </c>
      <c r="U633" s="114"/>
    </row>
    <row r="634" spans="1:21" x14ac:dyDescent="0.35">
      <c r="A634" s="73" t="s">
        <v>1152</v>
      </c>
      <c r="B634" s="57">
        <v>135</v>
      </c>
      <c r="C634" s="57">
        <v>135</v>
      </c>
      <c r="D634" s="74"/>
      <c r="E634" s="74">
        <v>74.31</v>
      </c>
      <c r="F634" s="74">
        <v>58.98</v>
      </c>
      <c r="G634" s="74">
        <v>103.7</v>
      </c>
      <c r="H634" s="74">
        <v>72.459999999999994</v>
      </c>
      <c r="I634" s="74">
        <v>80.040000000000006</v>
      </c>
      <c r="J634" s="74">
        <v>73.67</v>
      </c>
      <c r="K634" s="74">
        <v>77.010000000000005</v>
      </c>
      <c r="L634" s="74">
        <v>71.23</v>
      </c>
      <c r="M634" s="74">
        <v>63.81</v>
      </c>
      <c r="N634" s="74">
        <v>84.6</v>
      </c>
      <c r="O634" s="57">
        <v>109</v>
      </c>
      <c r="P634" s="57">
        <v>59</v>
      </c>
      <c r="Q634" s="57">
        <v>63</v>
      </c>
      <c r="R634" s="57">
        <v>73</v>
      </c>
      <c r="S634" s="57">
        <v>82</v>
      </c>
      <c r="T634" s="74">
        <v>221.66</v>
      </c>
      <c r="U634" s="114"/>
    </row>
    <row r="635" spans="1:21" x14ac:dyDescent="0.35">
      <c r="A635" s="73" t="s">
        <v>1030</v>
      </c>
      <c r="B635" s="57">
        <v>113</v>
      </c>
      <c r="C635" s="57">
        <v>110</v>
      </c>
      <c r="D635" s="74"/>
      <c r="E635" s="74">
        <v>75.02</v>
      </c>
      <c r="F635" s="74">
        <v>58.97</v>
      </c>
      <c r="G635" s="74">
        <v>102.67</v>
      </c>
      <c r="H635" s="74">
        <v>72.31</v>
      </c>
      <c r="I635" s="74">
        <v>79.989999999999995</v>
      </c>
      <c r="J635" s="74">
        <v>74.650000000000006</v>
      </c>
      <c r="K635" s="74">
        <v>77.47</v>
      </c>
      <c r="L635" s="74">
        <v>71.27</v>
      </c>
      <c r="M635" s="74">
        <v>64.83</v>
      </c>
      <c r="N635" s="74">
        <v>84.23</v>
      </c>
      <c r="O635" s="57">
        <v>97</v>
      </c>
      <c r="P635" s="57">
        <v>59</v>
      </c>
      <c r="Q635" s="57">
        <v>52</v>
      </c>
      <c r="R635" s="57">
        <v>71</v>
      </c>
      <c r="S635" s="57">
        <v>77</v>
      </c>
      <c r="T635" s="74">
        <v>272.82</v>
      </c>
      <c r="U635" s="114">
        <v>2.06E-2</v>
      </c>
    </row>
    <row r="636" spans="1:21" x14ac:dyDescent="0.35">
      <c r="A636" s="73" t="s">
        <v>1031</v>
      </c>
      <c r="B636" s="57">
        <v>110</v>
      </c>
      <c r="C636" s="57">
        <v>109</v>
      </c>
      <c r="D636" s="74"/>
      <c r="E636" s="74">
        <v>75.2</v>
      </c>
      <c r="F636" s="74">
        <v>60.62</v>
      </c>
      <c r="G636" s="74">
        <v>101.88</v>
      </c>
      <c r="H636" s="74">
        <v>72.180000000000007</v>
      </c>
      <c r="I636" s="74">
        <v>80.150000000000006</v>
      </c>
      <c r="J636" s="74">
        <v>74.28</v>
      </c>
      <c r="K636" s="74">
        <v>76.989999999999995</v>
      </c>
      <c r="L636" s="74">
        <v>71.02</v>
      </c>
      <c r="M636" s="74">
        <v>65.849999999999994</v>
      </c>
      <c r="N636" s="74">
        <v>84.16</v>
      </c>
      <c r="O636" s="57">
        <v>94</v>
      </c>
      <c r="P636" s="57">
        <v>59</v>
      </c>
      <c r="Q636" s="57">
        <v>55</v>
      </c>
      <c r="R636" s="57">
        <v>71</v>
      </c>
      <c r="S636" s="57">
        <v>80</v>
      </c>
      <c r="T636" s="74">
        <v>241.5</v>
      </c>
      <c r="U636" s="114">
        <v>1.95E-2</v>
      </c>
    </row>
    <row r="637" spans="1:21" x14ac:dyDescent="0.35">
      <c r="A637" s="73" t="s">
        <v>1036</v>
      </c>
      <c r="B637" s="57">
        <v>110</v>
      </c>
      <c r="C637" s="57">
        <v>109</v>
      </c>
      <c r="D637" s="74"/>
      <c r="E637" s="74">
        <v>75.239999999999995</v>
      </c>
      <c r="F637" s="74">
        <v>61.98</v>
      </c>
      <c r="G637" s="74">
        <v>102.34</v>
      </c>
      <c r="H637" s="74">
        <v>72.02</v>
      </c>
      <c r="I637" s="74">
        <v>80.069999999999993</v>
      </c>
      <c r="J637" s="74">
        <v>73.180000000000007</v>
      </c>
      <c r="K637" s="74">
        <v>76.64</v>
      </c>
      <c r="L637" s="74">
        <v>70.97</v>
      </c>
      <c r="M637" s="74">
        <v>67.08</v>
      </c>
      <c r="N637" s="74">
        <v>83.57</v>
      </c>
      <c r="O637" s="57">
        <v>94</v>
      </c>
      <c r="P637" s="57">
        <v>62</v>
      </c>
      <c r="Q637" s="57">
        <v>59</v>
      </c>
      <c r="R637" s="57">
        <v>72</v>
      </c>
      <c r="S637" s="57">
        <v>75</v>
      </c>
      <c r="T637" s="74">
        <v>203.3</v>
      </c>
      <c r="U637" s="114">
        <v>1.6E-2</v>
      </c>
    </row>
    <row r="638" spans="1:21" x14ac:dyDescent="0.35">
      <c r="A638" s="73" t="s">
        <v>1037</v>
      </c>
      <c r="B638" s="57">
        <v>109</v>
      </c>
      <c r="C638" s="57">
        <v>109</v>
      </c>
      <c r="D638" s="74"/>
      <c r="E638" s="74">
        <v>75.55</v>
      </c>
      <c r="F638" s="74">
        <v>62.51</v>
      </c>
      <c r="G638" s="74">
        <v>102.05</v>
      </c>
      <c r="H638" s="74">
        <v>72.17</v>
      </c>
      <c r="I638" s="74">
        <v>79.81</v>
      </c>
      <c r="J638" s="74">
        <v>73.569999999999993</v>
      </c>
      <c r="K638" s="74">
        <v>76.760000000000005</v>
      </c>
      <c r="L638" s="74">
        <v>70.91</v>
      </c>
      <c r="M638" s="74">
        <v>68</v>
      </c>
      <c r="N638" s="74">
        <v>84.24</v>
      </c>
      <c r="O638" s="57">
        <v>94</v>
      </c>
      <c r="P638" s="57">
        <v>62</v>
      </c>
      <c r="Q638" s="57">
        <v>58</v>
      </c>
      <c r="R638" s="57">
        <v>72</v>
      </c>
      <c r="S638" s="57">
        <v>77</v>
      </c>
      <c r="T638" s="74">
        <v>114.34</v>
      </c>
      <c r="U638" s="114">
        <v>3.09E-2</v>
      </c>
    </row>
    <row r="639" spans="1:21" x14ac:dyDescent="0.35">
      <c r="A639" s="73" t="s">
        <v>1038</v>
      </c>
      <c r="B639" s="57">
        <v>110</v>
      </c>
      <c r="C639" s="57">
        <v>106</v>
      </c>
      <c r="D639" s="74"/>
      <c r="E639" s="74">
        <v>76.25</v>
      </c>
      <c r="F639" s="74">
        <v>62.88</v>
      </c>
      <c r="G639" s="74">
        <v>101.75</v>
      </c>
      <c r="H639" s="74">
        <v>72.290000000000006</v>
      </c>
      <c r="I639" s="74">
        <v>80.12</v>
      </c>
      <c r="J639" s="74">
        <v>74.650000000000006</v>
      </c>
      <c r="K639" s="74">
        <v>76.790000000000006</v>
      </c>
      <c r="L639" s="74">
        <v>72.12</v>
      </c>
      <c r="M639" s="74">
        <v>67.69</v>
      </c>
      <c r="N639" s="74">
        <v>84.57</v>
      </c>
      <c r="O639" s="57">
        <v>100</v>
      </c>
      <c r="P639" s="57">
        <v>65</v>
      </c>
      <c r="Q639" s="57">
        <v>59</v>
      </c>
      <c r="R639" s="57">
        <v>74</v>
      </c>
      <c r="S639" s="57">
        <v>75</v>
      </c>
      <c r="T639" s="74">
        <v>69.41</v>
      </c>
      <c r="U639" s="114">
        <v>2.9000000000000001E-2</v>
      </c>
    </row>
    <row r="640" spans="1:21" x14ac:dyDescent="0.35">
      <c r="A640" s="73" t="s">
        <v>1153</v>
      </c>
      <c r="B640" s="57">
        <v>120</v>
      </c>
      <c r="C640" s="57">
        <v>118</v>
      </c>
      <c r="D640" s="74"/>
      <c r="E640" s="74">
        <v>76.709999999999994</v>
      </c>
      <c r="F640" s="74">
        <v>66.489999999999995</v>
      </c>
      <c r="G640" s="74">
        <v>101.9</v>
      </c>
      <c r="H640" s="74">
        <v>72.48</v>
      </c>
      <c r="I640" s="74">
        <v>79.98</v>
      </c>
      <c r="J640" s="74">
        <v>75.319999999999993</v>
      </c>
      <c r="K640" s="74">
        <v>77.12</v>
      </c>
      <c r="L640" s="74">
        <v>73.11</v>
      </c>
      <c r="M640" s="74">
        <v>67.48</v>
      </c>
      <c r="N640" s="74">
        <v>84.89</v>
      </c>
      <c r="O640" s="57">
        <v>102</v>
      </c>
      <c r="P640" s="57">
        <v>66</v>
      </c>
      <c r="Q640" s="57">
        <v>78</v>
      </c>
      <c r="R640" s="57">
        <v>77</v>
      </c>
      <c r="S640" s="57">
        <v>78</v>
      </c>
      <c r="T640" s="74">
        <v>115.88</v>
      </c>
      <c r="U640" s="114"/>
    </row>
    <row r="641" spans="1:21" x14ac:dyDescent="0.35">
      <c r="A641" s="73" t="s">
        <v>1154</v>
      </c>
      <c r="B641" s="57">
        <v>129</v>
      </c>
      <c r="C641" s="57">
        <v>132</v>
      </c>
      <c r="D641" s="74"/>
      <c r="E641" s="74">
        <v>76.94</v>
      </c>
      <c r="F641" s="74">
        <v>66.989999999999995</v>
      </c>
      <c r="G641" s="74">
        <v>102.15</v>
      </c>
      <c r="H641" s="74">
        <v>72.569999999999993</v>
      </c>
      <c r="I641" s="74">
        <v>80.180000000000007</v>
      </c>
      <c r="J641" s="74">
        <v>75.62</v>
      </c>
      <c r="K641" s="74">
        <v>77.150000000000006</v>
      </c>
      <c r="L641" s="74">
        <v>73.47</v>
      </c>
      <c r="M641" s="74">
        <v>67.06</v>
      </c>
      <c r="N641" s="74">
        <v>84.4</v>
      </c>
      <c r="O641" s="57">
        <v>105</v>
      </c>
      <c r="P641" s="57">
        <v>66</v>
      </c>
      <c r="Q641" s="57">
        <v>76</v>
      </c>
      <c r="R641" s="57">
        <v>82</v>
      </c>
      <c r="S641" s="57">
        <v>89</v>
      </c>
      <c r="T641" s="74">
        <v>302.91000000000003</v>
      </c>
      <c r="U641" s="114"/>
    </row>
    <row r="642" spans="1:21" x14ac:dyDescent="0.35">
      <c r="A642" s="73" t="s">
        <v>1039</v>
      </c>
      <c r="B642" s="57">
        <v>106</v>
      </c>
      <c r="C642" s="57">
        <v>107</v>
      </c>
      <c r="D642" s="74"/>
      <c r="E642" s="74">
        <v>76.58</v>
      </c>
      <c r="F642" s="74">
        <v>68</v>
      </c>
      <c r="G642" s="74">
        <v>101.78</v>
      </c>
      <c r="H642" s="74">
        <v>72.73</v>
      </c>
      <c r="I642" s="74">
        <v>80.010000000000005</v>
      </c>
      <c r="J642" s="74">
        <v>76.7</v>
      </c>
      <c r="K642" s="74">
        <v>77.569999999999993</v>
      </c>
      <c r="L642" s="74">
        <v>73.709999999999994</v>
      </c>
      <c r="M642" s="74">
        <v>66.69</v>
      </c>
      <c r="N642" s="74">
        <v>84.75</v>
      </c>
      <c r="O642" s="57">
        <v>91</v>
      </c>
      <c r="P642" s="57">
        <v>66</v>
      </c>
      <c r="Q642" s="57">
        <v>55</v>
      </c>
      <c r="R642" s="57">
        <v>72</v>
      </c>
      <c r="S642" s="57">
        <v>75</v>
      </c>
      <c r="T642" s="74">
        <v>369.14</v>
      </c>
      <c r="U642" s="114">
        <v>2.3699999999999999E-2</v>
      </c>
    </row>
    <row r="643" spans="1:21" x14ac:dyDescent="0.35">
      <c r="A643" s="73" t="s">
        <v>1040</v>
      </c>
      <c r="B643" s="57">
        <v>103</v>
      </c>
      <c r="C643" s="57">
        <v>107</v>
      </c>
      <c r="D643" s="74"/>
      <c r="E643" s="74">
        <v>76.86</v>
      </c>
      <c r="F643" s="74">
        <v>69</v>
      </c>
      <c r="G643" s="74">
        <v>101.89</v>
      </c>
      <c r="H643" s="74">
        <v>72.69</v>
      </c>
      <c r="I643" s="74">
        <v>79.540000000000006</v>
      </c>
      <c r="J643" s="74">
        <v>80.09</v>
      </c>
      <c r="K643" s="74">
        <v>78.260000000000005</v>
      </c>
      <c r="L643" s="74">
        <v>73.92</v>
      </c>
      <c r="M643" s="74">
        <v>65.69</v>
      </c>
      <c r="N643" s="74">
        <v>84.39</v>
      </c>
      <c r="O643" s="57">
        <v>86</v>
      </c>
      <c r="P643" s="57">
        <v>67</v>
      </c>
      <c r="Q643" s="57">
        <v>58</v>
      </c>
      <c r="R643" s="57">
        <v>75</v>
      </c>
      <c r="S643" s="57">
        <v>81</v>
      </c>
      <c r="T643" s="74">
        <v>191.91</v>
      </c>
      <c r="U643" s="114">
        <v>3.9100000000000003E-2</v>
      </c>
    </row>
    <row r="644" spans="1:21" x14ac:dyDescent="0.35">
      <c r="A644" s="73" t="s">
        <v>1041</v>
      </c>
      <c r="B644" s="57">
        <v>106</v>
      </c>
      <c r="C644" s="57">
        <v>107</v>
      </c>
      <c r="D644" s="74"/>
      <c r="E644" s="74">
        <v>77.62</v>
      </c>
      <c r="F644" s="74">
        <v>68.66</v>
      </c>
      <c r="G644" s="74">
        <v>101.63</v>
      </c>
      <c r="H644" s="74">
        <v>73.05</v>
      </c>
      <c r="I644" s="74">
        <v>79.38</v>
      </c>
      <c r="J644" s="74">
        <v>83.62</v>
      </c>
      <c r="K644" s="74">
        <v>79.84</v>
      </c>
      <c r="L644" s="74">
        <v>74.12</v>
      </c>
      <c r="M644" s="74">
        <v>65.31</v>
      </c>
      <c r="N644" s="74">
        <v>85.88</v>
      </c>
      <c r="O644" s="57">
        <v>88</v>
      </c>
      <c r="P644" s="57">
        <v>65</v>
      </c>
      <c r="Q644" s="57">
        <v>59</v>
      </c>
      <c r="R644" s="57">
        <v>74</v>
      </c>
      <c r="S644" s="57">
        <v>80</v>
      </c>
      <c r="T644" s="74">
        <v>159.66</v>
      </c>
      <c r="U644" s="114">
        <v>3.8699999999999998E-2</v>
      </c>
    </row>
    <row r="645" spans="1:21" x14ac:dyDescent="0.35">
      <c r="A645" s="73" t="s">
        <v>1044</v>
      </c>
      <c r="B645" s="57">
        <v>104</v>
      </c>
      <c r="C645" s="57">
        <v>107</v>
      </c>
      <c r="D645" s="74"/>
      <c r="E645" s="74">
        <v>78.7</v>
      </c>
      <c r="F645" s="74">
        <v>70.650000000000006</v>
      </c>
      <c r="G645" s="74">
        <v>101.84</v>
      </c>
      <c r="H645" s="74">
        <v>73.34</v>
      </c>
      <c r="I645" s="74">
        <v>79.099999999999994</v>
      </c>
      <c r="J645" s="74">
        <v>88.22</v>
      </c>
      <c r="K645" s="74">
        <v>81.290000000000006</v>
      </c>
      <c r="L645" s="74">
        <v>75.09</v>
      </c>
      <c r="M645" s="74">
        <v>65.25</v>
      </c>
      <c r="N645" s="74">
        <v>87.38</v>
      </c>
      <c r="O645" s="57">
        <v>88</v>
      </c>
      <c r="P645" s="57">
        <v>66</v>
      </c>
      <c r="Q645" s="57">
        <v>61</v>
      </c>
      <c r="R645" s="57">
        <v>74</v>
      </c>
      <c r="S645" s="57">
        <v>77</v>
      </c>
      <c r="T645" s="74">
        <v>249.58</v>
      </c>
      <c r="U645" s="114">
        <v>3.4099999999999998E-2</v>
      </c>
    </row>
    <row r="646" spans="1:21" x14ac:dyDescent="0.35">
      <c r="A646" s="73" t="s">
        <v>1045</v>
      </c>
      <c r="B646" s="57">
        <v>106</v>
      </c>
      <c r="C646" s="57">
        <v>105</v>
      </c>
      <c r="D646" s="74"/>
      <c r="E646" s="74">
        <v>79.069999999999993</v>
      </c>
      <c r="F646" s="74">
        <v>73.680000000000007</v>
      </c>
      <c r="G646" s="74">
        <v>101.48</v>
      </c>
      <c r="H646" s="74">
        <v>73.78</v>
      </c>
      <c r="I646" s="74">
        <v>78.73</v>
      </c>
      <c r="J646" s="74">
        <v>91.5</v>
      </c>
      <c r="K646" s="74">
        <v>82.03</v>
      </c>
      <c r="L646" s="74">
        <v>74.239999999999995</v>
      </c>
      <c r="M646" s="74">
        <v>65.209999999999994</v>
      </c>
      <c r="N646" s="74">
        <v>87.31</v>
      </c>
      <c r="O646" s="57">
        <v>93</v>
      </c>
      <c r="P646" s="57">
        <v>66</v>
      </c>
      <c r="Q646" s="57">
        <v>59</v>
      </c>
      <c r="R646" s="57">
        <v>73</v>
      </c>
      <c r="S646" s="57">
        <v>78</v>
      </c>
      <c r="T646" s="74">
        <v>155.19999999999999</v>
      </c>
      <c r="U646" s="114">
        <v>3.2800000000000003E-2</v>
      </c>
    </row>
    <row r="647" spans="1:21" x14ac:dyDescent="0.35">
      <c r="A647" s="73" t="s">
        <v>1155</v>
      </c>
      <c r="B647" s="57">
        <v>114</v>
      </c>
      <c r="C647" s="57">
        <v>116</v>
      </c>
      <c r="D647" s="74"/>
      <c r="E647" s="74">
        <v>79.260000000000005</v>
      </c>
      <c r="F647" s="74">
        <v>71.900000000000006</v>
      </c>
      <c r="G647" s="74">
        <v>100.46</v>
      </c>
      <c r="H647" s="74">
        <v>73.88</v>
      </c>
      <c r="I647" s="74">
        <v>78.42</v>
      </c>
      <c r="J647" s="74">
        <v>92.92</v>
      </c>
      <c r="K647" s="74">
        <v>83.21</v>
      </c>
      <c r="L647" s="74">
        <v>73.099999999999994</v>
      </c>
      <c r="M647" s="74">
        <v>64.739999999999995</v>
      </c>
      <c r="N647" s="74">
        <v>88.45</v>
      </c>
      <c r="O647" s="57">
        <v>94</v>
      </c>
      <c r="P647" s="57">
        <v>65</v>
      </c>
      <c r="Q647" s="57">
        <v>69</v>
      </c>
      <c r="R647" s="57">
        <v>73</v>
      </c>
      <c r="S647" s="57">
        <v>70</v>
      </c>
      <c r="T647" s="74">
        <v>228.61</v>
      </c>
      <c r="U647" s="114"/>
    </row>
    <row r="648" spans="1:21" x14ac:dyDescent="0.35">
      <c r="A648" s="73" t="s">
        <v>1156</v>
      </c>
      <c r="B648" s="57">
        <v>124</v>
      </c>
      <c r="C648" s="57">
        <v>127</v>
      </c>
      <c r="D648" s="74"/>
      <c r="E648" s="74">
        <v>79.48</v>
      </c>
      <c r="F648" s="74">
        <v>72.89</v>
      </c>
      <c r="G648" s="74">
        <v>100.05</v>
      </c>
      <c r="H648" s="74">
        <v>74.290000000000006</v>
      </c>
      <c r="I648" s="74">
        <v>78.27</v>
      </c>
      <c r="J648" s="74">
        <v>93.61</v>
      </c>
      <c r="K648" s="74">
        <v>84.27</v>
      </c>
      <c r="L648" s="74">
        <v>72.78</v>
      </c>
      <c r="M648" s="74">
        <v>63.85</v>
      </c>
      <c r="N648" s="74">
        <v>89.99</v>
      </c>
      <c r="O648" s="57">
        <v>100</v>
      </c>
      <c r="P648" s="57">
        <v>65</v>
      </c>
      <c r="Q648" s="57">
        <v>89</v>
      </c>
      <c r="R648" s="57">
        <v>81</v>
      </c>
      <c r="S648" s="57">
        <v>88</v>
      </c>
      <c r="T648" s="74">
        <v>260.61</v>
      </c>
      <c r="U648" s="114"/>
    </row>
    <row r="649" spans="1:21" x14ac:dyDescent="0.35">
      <c r="A649" s="73" t="s">
        <v>1047</v>
      </c>
      <c r="B649" s="57">
        <v>109</v>
      </c>
      <c r="C649" s="57">
        <v>109</v>
      </c>
      <c r="D649" s="74"/>
      <c r="E649" s="74">
        <v>79.42</v>
      </c>
      <c r="F649" s="74">
        <v>72.41</v>
      </c>
      <c r="G649" s="74">
        <v>98.62</v>
      </c>
      <c r="H649" s="74">
        <v>74.3</v>
      </c>
      <c r="I649" s="74">
        <v>77.819999999999993</v>
      </c>
      <c r="J649" s="74">
        <v>93.63</v>
      </c>
      <c r="K649" s="74">
        <v>84.3</v>
      </c>
      <c r="L649" s="74">
        <v>72.77</v>
      </c>
      <c r="M649" s="74">
        <v>64.09</v>
      </c>
      <c r="N649" s="74">
        <v>89.68</v>
      </c>
      <c r="O649" s="57">
        <v>91</v>
      </c>
      <c r="P649" s="57">
        <v>65</v>
      </c>
      <c r="Q649" s="57">
        <v>56</v>
      </c>
      <c r="R649" s="57">
        <v>72</v>
      </c>
      <c r="S649" s="57">
        <v>80</v>
      </c>
      <c r="T649" s="74">
        <v>255.01</v>
      </c>
      <c r="U649" s="114">
        <v>2.9499999999999998E-2</v>
      </c>
    </row>
    <row r="650" spans="1:21" x14ac:dyDescent="0.35">
      <c r="A650" s="73" t="s">
        <v>1048</v>
      </c>
      <c r="B650" s="57">
        <v>107</v>
      </c>
      <c r="C650" s="57">
        <v>108</v>
      </c>
      <c r="D650" s="74"/>
      <c r="E650" s="74">
        <v>79.33</v>
      </c>
      <c r="F650" s="74">
        <v>71.319999999999993</v>
      </c>
      <c r="G650" s="74">
        <v>97.77</v>
      </c>
      <c r="H650" s="74">
        <v>74.66</v>
      </c>
      <c r="I650" s="74">
        <v>77.540000000000006</v>
      </c>
      <c r="J650" s="74">
        <v>91.69</v>
      </c>
      <c r="K650" s="74">
        <v>84.53</v>
      </c>
      <c r="L650" s="74">
        <v>72.14</v>
      </c>
      <c r="M650" s="74">
        <v>65.069999999999993</v>
      </c>
      <c r="N650" s="74">
        <v>90.39</v>
      </c>
      <c r="O650" s="57">
        <v>88</v>
      </c>
      <c r="P650" s="57">
        <v>65</v>
      </c>
      <c r="Q650" s="57">
        <v>58</v>
      </c>
      <c r="R650" s="57">
        <v>74</v>
      </c>
      <c r="S650" s="57">
        <v>80</v>
      </c>
      <c r="T650" s="74">
        <v>132.06</v>
      </c>
      <c r="U650" s="114">
        <v>3.3099999999999997E-2</v>
      </c>
    </row>
    <row r="651" spans="1:21" x14ac:dyDescent="0.35">
      <c r="A651" s="73" t="s">
        <v>1049</v>
      </c>
      <c r="B651" s="57">
        <v>107</v>
      </c>
      <c r="C651" s="57">
        <v>108</v>
      </c>
      <c r="D651" s="74"/>
      <c r="E651" s="74">
        <v>79.3</v>
      </c>
      <c r="F651" s="74">
        <v>71.5</v>
      </c>
      <c r="G651" s="74">
        <v>96.07</v>
      </c>
      <c r="H651" s="74">
        <v>74.540000000000006</v>
      </c>
      <c r="I651" s="74">
        <v>77.22</v>
      </c>
      <c r="J651" s="74">
        <v>90.93</v>
      </c>
      <c r="K651" s="74">
        <v>84.4</v>
      </c>
      <c r="L651" s="74">
        <v>71.989999999999995</v>
      </c>
      <c r="M651" s="74">
        <v>65.11</v>
      </c>
      <c r="N651" s="74">
        <v>89.43</v>
      </c>
      <c r="O651" s="57">
        <v>90</v>
      </c>
      <c r="P651" s="57">
        <v>64</v>
      </c>
      <c r="Q651" s="57">
        <v>58</v>
      </c>
      <c r="R651" s="57">
        <v>73</v>
      </c>
      <c r="S651" s="57">
        <v>79</v>
      </c>
      <c r="T651" s="74">
        <v>208.95</v>
      </c>
      <c r="U651" s="114">
        <v>3.5900000000000001E-2</v>
      </c>
    </row>
    <row r="652" spans="1:21" x14ac:dyDescent="0.35">
      <c r="A652" s="73" t="s">
        <v>1050</v>
      </c>
      <c r="B652" s="57">
        <v>106</v>
      </c>
      <c r="C652" s="57">
        <v>108</v>
      </c>
      <c r="D652" s="74"/>
      <c r="E652" s="74">
        <v>78.3</v>
      </c>
      <c r="F652" s="74">
        <v>69.25</v>
      </c>
      <c r="G652" s="74">
        <v>94.92</v>
      </c>
      <c r="H652" s="74">
        <v>74.33</v>
      </c>
      <c r="I652" s="74">
        <v>76.84</v>
      </c>
      <c r="J652" s="74">
        <v>86.7</v>
      </c>
      <c r="K652" s="74">
        <v>83.01</v>
      </c>
      <c r="L652" s="74">
        <v>71.209999999999994</v>
      </c>
      <c r="M652" s="74">
        <v>64.67</v>
      </c>
      <c r="N652" s="74">
        <v>88.19</v>
      </c>
      <c r="O652" s="57">
        <v>91</v>
      </c>
      <c r="P652" s="57">
        <v>64</v>
      </c>
      <c r="Q652" s="57">
        <v>58</v>
      </c>
      <c r="R652" s="57">
        <v>73</v>
      </c>
      <c r="S652" s="57">
        <v>80</v>
      </c>
      <c r="T652" s="74">
        <v>195.14</v>
      </c>
      <c r="U652" s="114">
        <v>3.1199999999999999E-2</v>
      </c>
    </row>
    <row r="653" spans="1:21" x14ac:dyDescent="0.35">
      <c r="A653" s="73" t="s">
        <v>1051</v>
      </c>
      <c r="B653" s="57">
        <v>107</v>
      </c>
      <c r="C653" s="57">
        <v>106</v>
      </c>
      <c r="D653" s="74"/>
      <c r="E653" s="74">
        <v>77.56</v>
      </c>
      <c r="F653" s="74">
        <v>66.42</v>
      </c>
      <c r="G653" s="74">
        <v>94.94</v>
      </c>
      <c r="H653" s="74">
        <v>74.040000000000006</v>
      </c>
      <c r="I653" s="74">
        <v>76.709999999999994</v>
      </c>
      <c r="J653" s="74">
        <v>85.06</v>
      </c>
      <c r="K653" s="74">
        <v>82.15</v>
      </c>
      <c r="L653" s="74">
        <v>70.709999999999994</v>
      </c>
      <c r="M653" s="74">
        <v>64.650000000000006</v>
      </c>
      <c r="N653" s="74">
        <v>87.82</v>
      </c>
      <c r="O653" s="57">
        <v>95</v>
      </c>
      <c r="P653" s="57">
        <v>64</v>
      </c>
      <c r="Q653" s="57">
        <v>58</v>
      </c>
      <c r="R653" s="57">
        <v>74</v>
      </c>
      <c r="S653" s="57">
        <v>79</v>
      </c>
      <c r="T653" s="74">
        <v>160.27000000000001</v>
      </c>
      <c r="U653" s="114">
        <v>2.7300000000000001E-2</v>
      </c>
    </row>
    <row r="654" spans="1:21" x14ac:dyDescent="0.35">
      <c r="A654" s="73" t="s">
        <v>1157</v>
      </c>
      <c r="B654" s="57">
        <v>122</v>
      </c>
      <c r="C654" s="57">
        <v>120</v>
      </c>
      <c r="D654" s="74"/>
      <c r="E654" s="74">
        <v>77.37</v>
      </c>
      <c r="F654" s="74">
        <v>65.36</v>
      </c>
      <c r="G654" s="74">
        <v>94.72</v>
      </c>
      <c r="H654" s="74">
        <v>74.11</v>
      </c>
      <c r="I654" s="74">
        <v>77.27</v>
      </c>
      <c r="J654" s="74">
        <v>83.24</v>
      </c>
      <c r="K654" s="74">
        <v>81.42</v>
      </c>
      <c r="L654" s="74">
        <v>70.760000000000005</v>
      </c>
      <c r="M654" s="74">
        <v>65.260000000000005</v>
      </c>
      <c r="N654" s="74">
        <v>87.93</v>
      </c>
      <c r="O654" s="57">
        <v>102</v>
      </c>
      <c r="P654" s="57">
        <v>64</v>
      </c>
      <c r="Q654" s="57">
        <v>70</v>
      </c>
      <c r="R654" s="57">
        <v>79</v>
      </c>
      <c r="S654" s="57">
        <v>79</v>
      </c>
      <c r="T654" s="74">
        <v>348.99</v>
      </c>
      <c r="U654" s="114"/>
    </row>
    <row r="655" spans="1:21" x14ac:dyDescent="0.35">
      <c r="A655" s="73" t="s">
        <v>1158</v>
      </c>
      <c r="B655" s="57">
        <v>130</v>
      </c>
      <c r="C655" s="57">
        <v>127</v>
      </c>
      <c r="D655" s="74"/>
      <c r="E655" s="74">
        <v>76.97</v>
      </c>
      <c r="F655" s="74">
        <v>64.680000000000007</v>
      </c>
      <c r="G655" s="74">
        <v>94.24</v>
      </c>
      <c r="H655" s="74">
        <v>73.64</v>
      </c>
      <c r="I655" s="74">
        <v>77.13</v>
      </c>
      <c r="J655" s="74">
        <v>82.26</v>
      </c>
      <c r="K655" s="74">
        <v>80.39</v>
      </c>
      <c r="L655" s="74">
        <v>70.36</v>
      </c>
      <c r="M655" s="74">
        <v>66.010000000000005</v>
      </c>
      <c r="N655" s="74">
        <v>87.88</v>
      </c>
      <c r="O655" s="57">
        <v>106</v>
      </c>
      <c r="P655" s="57">
        <v>63</v>
      </c>
      <c r="Q655" s="57">
        <v>70</v>
      </c>
      <c r="R655" s="57">
        <v>78</v>
      </c>
      <c r="S655" s="57">
        <v>87</v>
      </c>
      <c r="T655" s="74">
        <v>332.23</v>
      </c>
      <c r="U655" s="114"/>
    </row>
    <row r="656" spans="1:21" x14ac:dyDescent="0.35">
      <c r="A656" s="73" t="s">
        <v>1052</v>
      </c>
      <c r="B656" s="57">
        <v>111</v>
      </c>
      <c r="C656" s="57">
        <v>110</v>
      </c>
      <c r="D656" s="74"/>
      <c r="E656" s="74">
        <v>76.540000000000006</v>
      </c>
      <c r="F656" s="74">
        <v>64.31</v>
      </c>
      <c r="G656" s="74">
        <v>95.64</v>
      </c>
      <c r="H656" s="74">
        <v>73.59</v>
      </c>
      <c r="I656" s="74">
        <v>77.19</v>
      </c>
      <c r="J656" s="74">
        <v>80.56</v>
      </c>
      <c r="K656" s="74">
        <v>79.900000000000006</v>
      </c>
      <c r="L656" s="74">
        <v>69.09</v>
      </c>
      <c r="M656" s="74">
        <v>65.03</v>
      </c>
      <c r="N656" s="74">
        <v>88.66</v>
      </c>
      <c r="O656" s="57">
        <v>94</v>
      </c>
      <c r="P656" s="57">
        <v>63</v>
      </c>
      <c r="Q656" s="57">
        <v>54</v>
      </c>
      <c r="R656" s="57">
        <v>73</v>
      </c>
      <c r="S656" s="57">
        <v>80</v>
      </c>
      <c r="T656" s="74">
        <v>151.03</v>
      </c>
      <c r="U656" s="114">
        <v>2.2599999999999999E-2</v>
      </c>
    </row>
    <row r="657" spans="1:21" x14ac:dyDescent="0.35">
      <c r="A657" s="73" t="s">
        <v>1053</v>
      </c>
      <c r="B657" s="57">
        <v>108</v>
      </c>
      <c r="C657" s="57">
        <v>109</v>
      </c>
      <c r="D657" s="74"/>
      <c r="E657" s="74">
        <v>76.31</v>
      </c>
      <c r="F657" s="74">
        <v>64.33</v>
      </c>
      <c r="G657" s="74">
        <v>95.02</v>
      </c>
      <c r="H657" s="74">
        <v>73.14</v>
      </c>
      <c r="I657" s="74">
        <v>77.23</v>
      </c>
      <c r="J657" s="74">
        <v>79.849999999999994</v>
      </c>
      <c r="K657" s="74">
        <v>79.25</v>
      </c>
      <c r="L657" s="74">
        <v>69.8</v>
      </c>
      <c r="M657" s="74">
        <v>65.13</v>
      </c>
      <c r="N657" s="74">
        <v>87.53</v>
      </c>
      <c r="O657" s="57">
        <v>91</v>
      </c>
      <c r="P657" s="57">
        <v>63</v>
      </c>
      <c r="Q657" s="57">
        <v>59</v>
      </c>
      <c r="R657" s="57">
        <v>74</v>
      </c>
      <c r="S657" s="57">
        <v>82</v>
      </c>
      <c r="T657" s="74">
        <v>154.31</v>
      </c>
      <c r="U657" s="114">
        <v>1.7299999999999999E-2</v>
      </c>
    </row>
    <row r="658" spans="1:21" x14ac:dyDescent="0.35">
      <c r="A658" s="73" t="s">
        <v>1056</v>
      </c>
      <c r="B658" s="57">
        <v>109</v>
      </c>
      <c r="C658" s="57">
        <v>110</v>
      </c>
      <c r="D658" s="74"/>
      <c r="E658" s="74">
        <v>75.64</v>
      </c>
      <c r="F658" s="74">
        <v>64.92</v>
      </c>
      <c r="G658" s="74">
        <v>94.85</v>
      </c>
      <c r="H658" s="74">
        <v>73.040000000000006</v>
      </c>
      <c r="I658" s="74">
        <v>76.97</v>
      </c>
      <c r="J658" s="74">
        <v>77.44</v>
      </c>
      <c r="K658" s="74">
        <v>78.52</v>
      </c>
      <c r="L658" s="74">
        <v>69.83</v>
      </c>
      <c r="M658" s="74">
        <v>65.27</v>
      </c>
      <c r="N658" s="74">
        <v>87.32</v>
      </c>
      <c r="O658" s="57">
        <v>91</v>
      </c>
      <c r="P658" s="57">
        <v>61</v>
      </c>
      <c r="Q658" s="57">
        <v>59</v>
      </c>
      <c r="R658" s="57">
        <v>75</v>
      </c>
      <c r="S658" s="57">
        <v>78</v>
      </c>
      <c r="T658" s="74">
        <v>187.76</v>
      </c>
      <c r="U658" s="114">
        <v>1.32E-2</v>
      </c>
    </row>
    <row r="659" spans="1:21" x14ac:dyDescent="0.35">
      <c r="A659" s="73" t="s">
        <v>1057</v>
      </c>
      <c r="B659" s="57">
        <v>107</v>
      </c>
      <c r="C659" s="57">
        <v>108</v>
      </c>
      <c r="D659" s="74"/>
      <c r="E659" s="74">
        <v>75.3</v>
      </c>
      <c r="F659" s="74">
        <v>64.97</v>
      </c>
      <c r="G659" s="74">
        <v>94.41</v>
      </c>
      <c r="H659" s="74">
        <v>72.97</v>
      </c>
      <c r="I659" s="74">
        <v>76.89</v>
      </c>
      <c r="J659" s="74">
        <v>76.739999999999995</v>
      </c>
      <c r="K659" s="74">
        <v>78.41</v>
      </c>
      <c r="L659" s="74">
        <v>69.75</v>
      </c>
      <c r="M659" s="74">
        <v>64.959999999999994</v>
      </c>
      <c r="N659" s="74">
        <v>86.78</v>
      </c>
      <c r="O659" s="57">
        <v>92</v>
      </c>
      <c r="P659" s="57">
        <v>62</v>
      </c>
      <c r="Q659" s="57">
        <v>60</v>
      </c>
      <c r="R659" s="57">
        <v>75</v>
      </c>
      <c r="S659" s="57">
        <v>80</v>
      </c>
      <c r="T659" s="74">
        <v>208.95</v>
      </c>
      <c r="U659" s="114">
        <v>1.1900000000000001E-2</v>
      </c>
    </row>
    <row r="660" spans="1:21" x14ac:dyDescent="0.35">
      <c r="A660" s="73" t="s">
        <v>1058</v>
      </c>
      <c r="B660" s="57">
        <v>109</v>
      </c>
      <c r="C660" s="57">
        <v>106</v>
      </c>
      <c r="D660" s="74"/>
      <c r="E660" s="74">
        <v>74.989999999999995</v>
      </c>
      <c r="F660" s="74">
        <v>66.760000000000005</v>
      </c>
      <c r="G660" s="74">
        <v>92.72</v>
      </c>
      <c r="H660" s="74">
        <v>72.680000000000007</v>
      </c>
      <c r="I660" s="74">
        <v>76.540000000000006</v>
      </c>
      <c r="J660" s="74">
        <v>74.22</v>
      </c>
      <c r="K660" s="74">
        <v>78.290000000000006</v>
      </c>
      <c r="L660" s="74">
        <v>69.75</v>
      </c>
      <c r="M660" s="74">
        <v>64.900000000000006</v>
      </c>
      <c r="N660" s="74">
        <v>85.7</v>
      </c>
      <c r="O660" s="57">
        <v>97</v>
      </c>
      <c r="P660" s="57">
        <v>59</v>
      </c>
      <c r="Q660" s="57">
        <v>58</v>
      </c>
      <c r="R660" s="57">
        <v>77</v>
      </c>
      <c r="S660" s="57">
        <v>79</v>
      </c>
      <c r="T660" s="74">
        <v>112.94</v>
      </c>
      <c r="U660" s="114">
        <v>1.11E-2</v>
      </c>
    </row>
    <row r="661" spans="1:21" x14ac:dyDescent="0.35">
      <c r="A661" s="73" t="s">
        <v>1159</v>
      </c>
      <c r="B661" s="57">
        <v>121</v>
      </c>
      <c r="C661" s="57">
        <v>117</v>
      </c>
      <c r="D661" s="74"/>
      <c r="E661" s="74">
        <v>74.91</v>
      </c>
      <c r="F661" s="74">
        <v>67.150000000000006</v>
      </c>
      <c r="G661" s="74">
        <v>92.04</v>
      </c>
      <c r="H661" s="74">
        <v>72.48</v>
      </c>
      <c r="I661" s="74">
        <v>76.06</v>
      </c>
      <c r="J661" s="74">
        <v>74.88</v>
      </c>
      <c r="K661" s="74">
        <v>78.010000000000005</v>
      </c>
      <c r="L661" s="74">
        <v>69.510000000000005</v>
      </c>
      <c r="M661" s="74">
        <v>65.37</v>
      </c>
      <c r="N661" s="74">
        <v>84.55</v>
      </c>
      <c r="O661" s="57">
        <v>101</v>
      </c>
      <c r="P661" s="57">
        <v>60</v>
      </c>
      <c r="Q661" s="57">
        <v>75</v>
      </c>
      <c r="R661" s="57">
        <v>79</v>
      </c>
      <c r="S661" s="57">
        <v>78</v>
      </c>
      <c r="T661" s="74">
        <v>122.17</v>
      </c>
      <c r="U661" s="114"/>
    </row>
    <row r="662" spans="1:21" x14ac:dyDescent="0.35">
      <c r="A662" s="73" t="s">
        <v>1160</v>
      </c>
      <c r="B662" s="57">
        <v>126</v>
      </c>
      <c r="C662" s="57">
        <v>125</v>
      </c>
      <c r="D662" s="74"/>
      <c r="E662" s="74">
        <v>75.180000000000007</v>
      </c>
      <c r="F662" s="74">
        <v>67.36</v>
      </c>
      <c r="G662" s="74">
        <v>92.03</v>
      </c>
      <c r="H662" s="74">
        <v>72.59</v>
      </c>
      <c r="I662" s="74">
        <v>75.78</v>
      </c>
      <c r="J662" s="74">
        <v>75.150000000000006</v>
      </c>
      <c r="K662" s="74">
        <v>77.94</v>
      </c>
      <c r="L662" s="74">
        <v>69.77</v>
      </c>
      <c r="M662" s="74">
        <v>66.459999999999994</v>
      </c>
      <c r="N662" s="74">
        <v>83.13</v>
      </c>
      <c r="O662" s="57">
        <v>103</v>
      </c>
      <c r="P662" s="57">
        <v>60</v>
      </c>
      <c r="Q662" s="57">
        <v>73</v>
      </c>
      <c r="R662" s="57">
        <v>78</v>
      </c>
      <c r="S662" s="57">
        <v>86</v>
      </c>
      <c r="T662" s="74">
        <v>471.75</v>
      </c>
      <c r="U662" s="114"/>
    </row>
    <row r="663" spans="1:21" x14ac:dyDescent="0.35">
      <c r="A663" s="73" t="s">
        <v>1059</v>
      </c>
      <c r="B663" s="57">
        <v>110</v>
      </c>
      <c r="C663" s="57">
        <v>109</v>
      </c>
      <c r="D663" s="74"/>
      <c r="E663" s="74">
        <v>75.13</v>
      </c>
      <c r="F663" s="74">
        <v>67.709999999999994</v>
      </c>
      <c r="G663" s="74">
        <v>89.5</v>
      </c>
      <c r="H663" s="74">
        <v>72.45</v>
      </c>
      <c r="I663" s="74">
        <v>75.69</v>
      </c>
      <c r="J663" s="74">
        <v>74.56</v>
      </c>
      <c r="K663" s="74">
        <v>77.91</v>
      </c>
      <c r="L663" s="74">
        <v>70.040000000000006</v>
      </c>
      <c r="M663" s="74">
        <v>67.290000000000006</v>
      </c>
      <c r="N663" s="74">
        <v>82.44</v>
      </c>
      <c r="O663" s="57">
        <v>91</v>
      </c>
      <c r="P663" s="57">
        <v>60</v>
      </c>
      <c r="Q663" s="57">
        <v>55</v>
      </c>
      <c r="R663" s="57">
        <v>73</v>
      </c>
      <c r="S663" s="57">
        <v>76</v>
      </c>
      <c r="T663" s="74">
        <v>242.31</v>
      </c>
      <c r="U663" s="114">
        <v>9.2999999999999992E-3</v>
      </c>
    </row>
    <row r="664" spans="1:21" x14ac:dyDescent="0.35">
      <c r="A664" s="73" t="s">
        <v>1060</v>
      </c>
      <c r="B664" s="57">
        <v>107</v>
      </c>
      <c r="C664" s="57">
        <v>107</v>
      </c>
      <c r="D664" s="74"/>
      <c r="E664" s="74">
        <v>75.16</v>
      </c>
      <c r="F664" s="74">
        <v>67.61</v>
      </c>
      <c r="G664" s="74">
        <v>89.34</v>
      </c>
      <c r="H664" s="74">
        <v>72.680000000000007</v>
      </c>
      <c r="I664" s="74">
        <v>75.760000000000005</v>
      </c>
      <c r="J664" s="74">
        <v>74.680000000000007</v>
      </c>
      <c r="K664" s="74">
        <v>78.31</v>
      </c>
      <c r="L664" s="74">
        <v>69.510000000000005</v>
      </c>
      <c r="M664" s="74">
        <v>67.209999999999994</v>
      </c>
      <c r="N664" s="74">
        <v>82.81</v>
      </c>
      <c r="O664" s="57">
        <v>89</v>
      </c>
      <c r="P664" s="57">
        <v>60</v>
      </c>
      <c r="Q664" s="57">
        <v>58</v>
      </c>
      <c r="R664" s="57">
        <v>72</v>
      </c>
      <c r="S664" s="57">
        <v>79</v>
      </c>
      <c r="T664" s="74">
        <v>152.52000000000001</v>
      </c>
      <c r="U664" s="114">
        <v>7.4999999999999997E-3</v>
      </c>
    </row>
    <row r="665" spans="1:21" x14ac:dyDescent="0.35">
      <c r="A665" s="73" t="s">
        <v>1061</v>
      </c>
      <c r="B665" s="57">
        <v>106</v>
      </c>
      <c r="C665" s="57">
        <v>107</v>
      </c>
      <c r="D665" s="74"/>
      <c r="E665" s="74">
        <v>75.739999999999995</v>
      </c>
      <c r="F665" s="74">
        <v>67.2</v>
      </c>
      <c r="G665" s="74">
        <v>89.18</v>
      </c>
      <c r="H665" s="74">
        <v>72.58</v>
      </c>
      <c r="I665" s="74">
        <v>76.08</v>
      </c>
      <c r="J665" s="74">
        <v>75.59</v>
      </c>
      <c r="K665" s="74">
        <v>78.599999999999994</v>
      </c>
      <c r="L665" s="74">
        <v>69.33</v>
      </c>
      <c r="M665" s="74">
        <v>68.31</v>
      </c>
      <c r="N665" s="74">
        <v>82.65</v>
      </c>
      <c r="O665" s="57">
        <v>89</v>
      </c>
      <c r="P665" s="57">
        <v>63</v>
      </c>
      <c r="Q665" s="57">
        <v>59</v>
      </c>
      <c r="R665" s="57">
        <v>73</v>
      </c>
      <c r="S665" s="57">
        <v>75</v>
      </c>
      <c r="T665" s="74">
        <v>96.89</v>
      </c>
      <c r="U665" s="114">
        <v>5.4999999999999997E-3</v>
      </c>
    </row>
    <row r="666" spans="1:21" x14ac:dyDescent="0.35">
      <c r="A666" s="73" t="s">
        <v>1063</v>
      </c>
      <c r="B666" s="57">
        <v>106</v>
      </c>
      <c r="C666" s="57">
        <v>106</v>
      </c>
      <c r="D666" s="74"/>
      <c r="E666" s="74">
        <v>76.19</v>
      </c>
      <c r="F666" s="74">
        <v>68.099999999999994</v>
      </c>
      <c r="G666" s="74">
        <v>88.37</v>
      </c>
      <c r="H666" s="74">
        <v>72.58</v>
      </c>
      <c r="I666" s="74">
        <v>76.459999999999994</v>
      </c>
      <c r="J666" s="74">
        <v>74.55</v>
      </c>
      <c r="K666" s="74">
        <v>79.02</v>
      </c>
      <c r="L666" s="74">
        <v>69.13</v>
      </c>
      <c r="M666" s="74">
        <v>69.400000000000006</v>
      </c>
      <c r="N666" s="74">
        <v>82.33</v>
      </c>
      <c r="O666" s="57">
        <v>91</v>
      </c>
      <c r="P666" s="57">
        <v>63</v>
      </c>
      <c r="Q666" s="57">
        <v>61</v>
      </c>
      <c r="R666" s="57">
        <v>74</v>
      </c>
      <c r="S666" s="57">
        <v>78</v>
      </c>
      <c r="T666" s="74">
        <v>158.56</v>
      </c>
      <c r="U666" s="114">
        <v>4.1999999999999997E-3</v>
      </c>
    </row>
    <row r="667" spans="1:21" x14ac:dyDescent="0.35">
      <c r="A667" s="73" t="s">
        <v>1064</v>
      </c>
      <c r="B667" s="57">
        <v>108</v>
      </c>
      <c r="C667" s="57">
        <v>105</v>
      </c>
      <c r="D667" s="74"/>
      <c r="E667" s="74">
        <v>76.489999999999995</v>
      </c>
      <c r="F667" s="74">
        <v>69.599999999999994</v>
      </c>
      <c r="G667" s="74">
        <v>88.68</v>
      </c>
      <c r="H667" s="74">
        <v>72.650000000000006</v>
      </c>
      <c r="I667" s="74">
        <v>76.739999999999995</v>
      </c>
      <c r="J667" s="74">
        <v>73.290000000000006</v>
      </c>
      <c r="K667" s="74">
        <v>79.31</v>
      </c>
      <c r="L667" s="74">
        <v>69.89</v>
      </c>
      <c r="M667" s="74">
        <v>70.7</v>
      </c>
      <c r="N667" s="74">
        <v>82.35</v>
      </c>
      <c r="O667" s="57">
        <v>95</v>
      </c>
      <c r="P667" s="57">
        <v>66</v>
      </c>
      <c r="Q667" s="57">
        <v>61</v>
      </c>
      <c r="R667" s="57">
        <v>74</v>
      </c>
      <c r="S667" s="57">
        <v>73</v>
      </c>
      <c r="T667" s="74">
        <v>125.96</v>
      </c>
      <c r="U667" s="114">
        <v>3.3999999999999998E-3</v>
      </c>
    </row>
    <row r="668" spans="1:21" x14ac:dyDescent="0.35">
      <c r="A668" s="73" t="s">
        <v>1161</v>
      </c>
      <c r="B668" s="57">
        <v>122</v>
      </c>
      <c r="C668" s="57">
        <v>118</v>
      </c>
      <c r="D668" s="74"/>
      <c r="E668" s="74">
        <v>76.89</v>
      </c>
      <c r="F668" s="74">
        <v>70.17</v>
      </c>
      <c r="G668" s="74">
        <v>88.87</v>
      </c>
      <c r="H668" s="74">
        <v>72.81</v>
      </c>
      <c r="I668" s="74">
        <v>77.03</v>
      </c>
      <c r="J668" s="74">
        <v>72.62</v>
      </c>
      <c r="K668" s="74">
        <v>79.86</v>
      </c>
      <c r="L668" s="74">
        <v>71.22</v>
      </c>
      <c r="M668" s="74">
        <v>71.52</v>
      </c>
      <c r="N668" s="74">
        <v>82.87</v>
      </c>
      <c r="O668" s="57">
        <v>102</v>
      </c>
      <c r="P668" s="57">
        <v>65</v>
      </c>
      <c r="Q668" s="57">
        <v>70</v>
      </c>
      <c r="R668" s="57">
        <v>79</v>
      </c>
      <c r="S668" s="57">
        <v>76</v>
      </c>
      <c r="T668" s="74">
        <v>133.69</v>
      </c>
      <c r="U668" s="114"/>
    </row>
    <row r="669" spans="1:21" x14ac:dyDescent="0.35">
      <c r="A669" s="73" t="s">
        <v>1162</v>
      </c>
      <c r="B669" s="57">
        <v>125</v>
      </c>
      <c r="C669" s="57">
        <v>123</v>
      </c>
      <c r="D669" s="74"/>
      <c r="E669" s="74">
        <v>77.3</v>
      </c>
      <c r="F669" s="74">
        <v>70.55</v>
      </c>
      <c r="G669" s="74">
        <v>88.59</v>
      </c>
      <c r="H669" s="74">
        <v>72.709999999999994</v>
      </c>
      <c r="I669" s="74">
        <v>77.94</v>
      </c>
      <c r="J669" s="74">
        <v>73.09</v>
      </c>
      <c r="K669" s="74">
        <v>80.37</v>
      </c>
      <c r="L669" s="74">
        <v>71.63</v>
      </c>
      <c r="M669" s="74">
        <v>71.510000000000005</v>
      </c>
      <c r="N669" s="74">
        <v>82.84</v>
      </c>
      <c r="O669" s="57">
        <v>102</v>
      </c>
      <c r="P669" s="57">
        <v>65</v>
      </c>
      <c r="Q669" s="57">
        <v>74</v>
      </c>
      <c r="R669" s="57">
        <v>80</v>
      </c>
      <c r="S669" s="57">
        <v>83</v>
      </c>
      <c r="T669" s="74">
        <v>205.59</v>
      </c>
      <c r="U669" s="114"/>
    </row>
    <row r="670" spans="1:21" x14ac:dyDescent="0.35">
      <c r="A670" s="73" t="s">
        <v>1066</v>
      </c>
      <c r="B670" s="57">
        <v>108</v>
      </c>
      <c r="C670" s="57">
        <v>106</v>
      </c>
      <c r="D670" s="74"/>
      <c r="E670" s="74">
        <v>78.540000000000006</v>
      </c>
      <c r="F670" s="74">
        <v>72.31</v>
      </c>
      <c r="G670" s="74">
        <v>89.3</v>
      </c>
      <c r="H670" s="74">
        <v>72.989999999999995</v>
      </c>
      <c r="I670" s="74">
        <v>78.959999999999994</v>
      </c>
      <c r="J670" s="74">
        <v>75.290000000000006</v>
      </c>
      <c r="K670" s="74">
        <v>81.34</v>
      </c>
      <c r="L670" s="74">
        <v>72.56</v>
      </c>
      <c r="M670" s="74">
        <v>72.47</v>
      </c>
      <c r="N670" s="74">
        <v>82.95</v>
      </c>
      <c r="O670" s="57">
        <v>92</v>
      </c>
      <c r="P670" s="57">
        <v>65</v>
      </c>
      <c r="Q670" s="57">
        <v>58</v>
      </c>
      <c r="R670" s="57">
        <v>74</v>
      </c>
      <c r="S670" s="57">
        <v>66</v>
      </c>
      <c r="T670" s="74">
        <v>196.53</v>
      </c>
      <c r="U670" s="114">
        <v>2.5000000000000001E-3</v>
      </c>
    </row>
    <row r="671" spans="1:21" x14ac:dyDescent="0.35">
      <c r="A671" s="73" t="s">
        <v>1067</v>
      </c>
      <c r="B671" s="57">
        <v>105</v>
      </c>
      <c r="C671" s="57">
        <v>105</v>
      </c>
      <c r="D671" s="74"/>
      <c r="E671" s="74">
        <v>79.66</v>
      </c>
      <c r="F671" s="74">
        <v>75.02</v>
      </c>
      <c r="G671" s="74">
        <v>89.67</v>
      </c>
      <c r="H671" s="74">
        <v>73.239999999999995</v>
      </c>
      <c r="I671" s="74">
        <v>79.88</v>
      </c>
      <c r="J671" s="74">
        <v>76</v>
      </c>
      <c r="K671" s="74">
        <v>82.19</v>
      </c>
      <c r="L671" s="74">
        <v>72.83</v>
      </c>
      <c r="M671" s="74">
        <v>73.94</v>
      </c>
      <c r="N671" s="74">
        <v>83.01</v>
      </c>
      <c r="O671" s="57">
        <v>89</v>
      </c>
      <c r="P671" s="57">
        <v>66</v>
      </c>
      <c r="Q671" s="57">
        <v>63</v>
      </c>
      <c r="R671" s="57">
        <v>73</v>
      </c>
      <c r="S671" s="57">
        <v>68</v>
      </c>
      <c r="T671" s="74">
        <v>214.66</v>
      </c>
      <c r="U671" s="114">
        <v>3.0000000000000001E-3</v>
      </c>
    </row>
    <row r="672" spans="1:21" x14ac:dyDescent="0.35">
      <c r="A672" s="73" t="s">
        <v>1068</v>
      </c>
      <c r="B672" s="57">
        <v>105</v>
      </c>
      <c r="C672" s="57">
        <v>106</v>
      </c>
      <c r="D672" s="74"/>
      <c r="E672" s="74">
        <v>81.36</v>
      </c>
      <c r="F672" s="74">
        <v>76.959999999999994</v>
      </c>
      <c r="G672" s="74">
        <v>89.99</v>
      </c>
      <c r="H672" s="74">
        <v>73.56</v>
      </c>
      <c r="I672" s="74">
        <v>80.67</v>
      </c>
      <c r="J672" s="74">
        <v>78.97</v>
      </c>
      <c r="K672" s="74">
        <v>83.48</v>
      </c>
      <c r="L672" s="74">
        <v>72.8</v>
      </c>
      <c r="M672" s="74">
        <v>73.78</v>
      </c>
      <c r="N672" s="74">
        <v>83.68</v>
      </c>
      <c r="O672" s="57">
        <v>90</v>
      </c>
      <c r="P672" s="57">
        <v>64</v>
      </c>
      <c r="Q672" s="57">
        <v>64</v>
      </c>
      <c r="R672" s="57">
        <v>75</v>
      </c>
      <c r="S672" s="57">
        <v>64</v>
      </c>
      <c r="T672" s="74">
        <v>160.55000000000001</v>
      </c>
      <c r="U672" s="114">
        <v>5.1000000000000004E-3</v>
      </c>
    </row>
    <row r="673" spans="1:21" x14ac:dyDescent="0.35">
      <c r="A673" s="73" t="s">
        <v>1070</v>
      </c>
      <c r="B673" s="57">
        <v>103</v>
      </c>
      <c r="C673" s="57">
        <v>103</v>
      </c>
      <c r="D673" s="74"/>
      <c r="E673" s="74">
        <v>82.77</v>
      </c>
      <c r="F673" s="74">
        <v>79.260000000000005</v>
      </c>
      <c r="G673" s="74">
        <v>90.19</v>
      </c>
      <c r="H673" s="74">
        <v>73.89</v>
      </c>
      <c r="I673" s="74">
        <v>81.44</v>
      </c>
      <c r="J673" s="74">
        <v>81.599999999999994</v>
      </c>
      <c r="K673" s="74">
        <v>84.37</v>
      </c>
      <c r="L673" s="74">
        <v>73.05</v>
      </c>
      <c r="M673" s="74">
        <v>74.540000000000006</v>
      </c>
      <c r="N673" s="74">
        <v>84.25</v>
      </c>
      <c r="O673" s="57">
        <v>90</v>
      </c>
      <c r="P673" s="57">
        <v>64</v>
      </c>
      <c r="Q673" s="57">
        <v>66</v>
      </c>
      <c r="R673" s="57">
        <v>79</v>
      </c>
      <c r="S673" s="57">
        <v>66</v>
      </c>
      <c r="T673" s="74">
        <v>156.46</v>
      </c>
      <c r="U673" s="114">
        <v>5.0000000000000001E-3</v>
      </c>
    </row>
    <row r="674" spans="1:21" x14ac:dyDescent="0.35">
      <c r="A674" s="73" t="s">
        <v>1071</v>
      </c>
      <c r="B674" s="57">
        <v>104</v>
      </c>
      <c r="C674" s="57">
        <v>102</v>
      </c>
      <c r="D674" s="74"/>
      <c r="E674" s="74">
        <v>84.46</v>
      </c>
      <c r="F674" s="74">
        <v>78.77</v>
      </c>
      <c r="G674" s="74">
        <v>90.57</v>
      </c>
      <c r="H674" s="74">
        <v>74.63</v>
      </c>
      <c r="I674" s="74">
        <v>81.69</v>
      </c>
      <c r="J674" s="74">
        <v>86.11</v>
      </c>
      <c r="K674" s="74">
        <v>85.83</v>
      </c>
      <c r="L674" s="74">
        <v>73.290000000000006</v>
      </c>
      <c r="M674" s="74">
        <v>74.849999999999994</v>
      </c>
      <c r="N674" s="74">
        <v>86.45</v>
      </c>
      <c r="O674" s="57">
        <v>92</v>
      </c>
      <c r="P674" s="57">
        <v>64</v>
      </c>
      <c r="Q674" s="57">
        <v>63</v>
      </c>
      <c r="R674" s="57">
        <v>75</v>
      </c>
      <c r="S674" s="57">
        <v>64</v>
      </c>
      <c r="T674" s="74">
        <v>172.25</v>
      </c>
      <c r="U674" s="114">
        <v>4.1999999999999997E-3</v>
      </c>
    </row>
    <row r="675" spans="1:21" x14ac:dyDescent="0.35">
      <c r="A675" s="73" t="s">
        <v>1163</v>
      </c>
      <c r="B675" s="57">
        <v>119</v>
      </c>
      <c r="C675" s="57">
        <v>116</v>
      </c>
      <c r="D675" s="74"/>
      <c r="E675" s="74">
        <v>85.43</v>
      </c>
      <c r="F675" s="74">
        <v>78.36</v>
      </c>
      <c r="G675" s="74">
        <v>91.44</v>
      </c>
      <c r="H675" s="74">
        <v>75.34</v>
      </c>
      <c r="I675" s="74">
        <v>81.41</v>
      </c>
      <c r="J675" s="74">
        <v>87.47</v>
      </c>
      <c r="K675" s="74">
        <v>86.84</v>
      </c>
      <c r="L675" s="74">
        <v>73.27</v>
      </c>
      <c r="M675" s="74">
        <v>75.47</v>
      </c>
      <c r="N675" s="74">
        <v>86.85</v>
      </c>
      <c r="O675" s="57">
        <v>100</v>
      </c>
      <c r="P675" s="57">
        <v>65</v>
      </c>
      <c r="Q675" s="57">
        <v>78</v>
      </c>
      <c r="R675" s="57">
        <v>87</v>
      </c>
      <c r="S675" s="57">
        <v>75</v>
      </c>
      <c r="T675" s="74">
        <v>176.75</v>
      </c>
      <c r="U675" s="114"/>
    </row>
    <row r="676" spans="1:21" x14ac:dyDescent="0.35">
      <c r="A676" s="73" t="s">
        <v>1164</v>
      </c>
      <c r="B676" s="57">
        <v>124</v>
      </c>
      <c r="C676" s="57">
        <v>120</v>
      </c>
      <c r="D676" s="74"/>
      <c r="E676" s="74">
        <v>86.06</v>
      </c>
      <c r="F676" s="74">
        <v>78.2</v>
      </c>
      <c r="G676" s="74">
        <v>91.53</v>
      </c>
      <c r="H676" s="74">
        <v>75.930000000000007</v>
      </c>
      <c r="I676" s="74">
        <v>80.7</v>
      </c>
      <c r="J676" s="74">
        <v>88.75</v>
      </c>
      <c r="K676" s="74">
        <v>86.92</v>
      </c>
      <c r="L676" s="74">
        <v>73.78</v>
      </c>
      <c r="M676" s="74">
        <v>75.41</v>
      </c>
      <c r="N676" s="74">
        <v>88.04</v>
      </c>
      <c r="O676" s="57">
        <v>100</v>
      </c>
      <c r="P676" s="57">
        <v>64</v>
      </c>
      <c r="Q676" s="57">
        <v>62</v>
      </c>
      <c r="R676" s="57">
        <v>77</v>
      </c>
      <c r="S676" s="57">
        <v>80</v>
      </c>
      <c r="T676" s="74">
        <v>212.18</v>
      </c>
      <c r="U676" s="114"/>
    </row>
    <row r="677" spans="1:21" x14ac:dyDescent="0.35">
      <c r="A677" s="73" t="s">
        <v>1072</v>
      </c>
      <c r="B677" s="57">
        <v>110</v>
      </c>
      <c r="C677" s="57">
        <v>109</v>
      </c>
      <c r="D677" s="74"/>
      <c r="E677" s="74">
        <v>85.58</v>
      </c>
      <c r="F677" s="74">
        <v>76.61</v>
      </c>
      <c r="G677" s="74">
        <v>89.54</v>
      </c>
      <c r="H677" s="74">
        <v>75.319999999999993</v>
      </c>
      <c r="I677" s="74">
        <v>79.739999999999995</v>
      </c>
      <c r="J677" s="74">
        <v>88.42</v>
      </c>
      <c r="K677" s="74">
        <v>86.13</v>
      </c>
      <c r="L677" s="74">
        <v>73.44</v>
      </c>
      <c r="M677" s="74">
        <v>74.489999999999995</v>
      </c>
      <c r="N677" s="74">
        <v>87.1</v>
      </c>
      <c r="O677" s="57">
        <v>91</v>
      </c>
      <c r="P677" s="57">
        <v>64</v>
      </c>
      <c r="Q677" s="57">
        <v>55</v>
      </c>
      <c r="R677" s="57">
        <v>75</v>
      </c>
      <c r="S677" s="57">
        <v>75</v>
      </c>
      <c r="T677" s="74">
        <v>269.86</v>
      </c>
      <c r="U677" s="114">
        <v>3.0999999999999999E-3</v>
      </c>
    </row>
    <row r="678" spans="1:21" x14ac:dyDescent="0.35">
      <c r="A678" s="73" t="s">
        <v>1073</v>
      </c>
      <c r="B678" s="57">
        <v>110</v>
      </c>
      <c r="C678" s="57">
        <v>106</v>
      </c>
      <c r="D678" s="74"/>
      <c r="E678" s="74">
        <v>85.26</v>
      </c>
      <c r="F678" s="74">
        <v>73.41</v>
      </c>
      <c r="G678" s="74">
        <v>89.75</v>
      </c>
      <c r="H678" s="74">
        <v>75.53</v>
      </c>
      <c r="I678" s="74">
        <v>78.260000000000005</v>
      </c>
      <c r="J678" s="74">
        <v>88.39</v>
      </c>
      <c r="K678" s="74">
        <v>85.73</v>
      </c>
      <c r="L678" s="74">
        <v>73.45</v>
      </c>
      <c r="M678" s="74">
        <v>72.900000000000006</v>
      </c>
      <c r="N678" s="74">
        <v>87.96</v>
      </c>
      <c r="O678" s="57">
        <v>90</v>
      </c>
      <c r="P678" s="57">
        <v>64</v>
      </c>
      <c r="Q678" s="57">
        <v>59</v>
      </c>
      <c r="R678" s="57">
        <v>75</v>
      </c>
      <c r="S678" s="57">
        <v>83</v>
      </c>
      <c r="T678" s="74">
        <v>244.45</v>
      </c>
      <c r="U678" s="114">
        <v>3.3E-3</v>
      </c>
    </row>
    <row r="679" spans="1:21" x14ac:dyDescent="0.35">
      <c r="A679" s="73" t="s">
        <v>1074</v>
      </c>
      <c r="B679" s="57">
        <v>110</v>
      </c>
      <c r="C679" s="57">
        <v>107</v>
      </c>
      <c r="D679" s="74"/>
      <c r="E679" s="74">
        <v>83.77</v>
      </c>
      <c r="F679" s="74">
        <v>71.53</v>
      </c>
      <c r="G679" s="74">
        <v>89.21</v>
      </c>
      <c r="H679" s="74">
        <v>75.41</v>
      </c>
      <c r="I679" s="74">
        <v>76.72</v>
      </c>
      <c r="J679" s="74">
        <v>85.53</v>
      </c>
      <c r="K679" s="74">
        <v>84.26</v>
      </c>
      <c r="L679" s="74">
        <v>73.61</v>
      </c>
      <c r="M679" s="74">
        <v>71.88</v>
      </c>
      <c r="N679" s="74">
        <v>87.75</v>
      </c>
      <c r="O679" s="57">
        <v>90</v>
      </c>
      <c r="P679" s="57">
        <v>64</v>
      </c>
      <c r="Q679" s="57">
        <v>60</v>
      </c>
      <c r="R679" s="57">
        <v>74</v>
      </c>
      <c r="S679" s="57">
        <v>78</v>
      </c>
      <c r="T679" s="74">
        <v>280.16000000000003</v>
      </c>
      <c r="U679" s="114">
        <v>3.0999999999999999E-3</v>
      </c>
    </row>
    <row r="680" spans="1:21" x14ac:dyDescent="0.35">
      <c r="A680" s="73" t="s">
        <v>1076</v>
      </c>
      <c r="B680" s="57">
        <v>109</v>
      </c>
      <c r="C680" s="57">
        <v>107</v>
      </c>
      <c r="D680" s="74"/>
      <c r="E680" s="74">
        <v>82.58</v>
      </c>
      <c r="F680" s="74">
        <v>69.069999999999993</v>
      </c>
      <c r="G680" s="74">
        <v>88.88</v>
      </c>
      <c r="H680" s="74">
        <v>75.180000000000007</v>
      </c>
      <c r="I680" s="74">
        <v>75.09</v>
      </c>
      <c r="J680" s="74">
        <v>83.39</v>
      </c>
      <c r="K680" s="74">
        <v>83.86</v>
      </c>
      <c r="L680" s="74">
        <v>73.31</v>
      </c>
      <c r="M680" s="74">
        <v>70.3</v>
      </c>
      <c r="N680" s="74">
        <v>88.4</v>
      </c>
      <c r="O680" s="57">
        <v>91</v>
      </c>
      <c r="P680" s="57">
        <v>64</v>
      </c>
      <c r="Q680" s="57">
        <v>63</v>
      </c>
      <c r="R680" s="57">
        <v>74</v>
      </c>
      <c r="S680" s="57">
        <v>80</v>
      </c>
      <c r="T680" s="74">
        <v>294.31</v>
      </c>
      <c r="U680" s="114">
        <v>1.35E-2</v>
      </c>
    </row>
    <row r="681" spans="1:21" x14ac:dyDescent="0.35">
      <c r="A681" s="73" t="s">
        <v>1077</v>
      </c>
      <c r="B681" s="57">
        <v>108</v>
      </c>
      <c r="C681" s="57">
        <v>105</v>
      </c>
      <c r="D681" s="74"/>
      <c r="E681" s="74">
        <v>80.760000000000005</v>
      </c>
      <c r="F681" s="74">
        <v>67.39</v>
      </c>
      <c r="G681" s="74">
        <v>87.45</v>
      </c>
      <c r="H681" s="74">
        <v>74.31</v>
      </c>
      <c r="I681" s="74">
        <v>73.510000000000005</v>
      </c>
      <c r="J681" s="74">
        <v>81.349999999999994</v>
      </c>
      <c r="K681" s="74">
        <v>82.48</v>
      </c>
      <c r="L681" s="74">
        <v>72.12</v>
      </c>
      <c r="M681" s="74">
        <v>67.5</v>
      </c>
      <c r="N681" s="74">
        <v>86.26</v>
      </c>
      <c r="O681" s="57">
        <v>94</v>
      </c>
      <c r="P681" s="57">
        <v>64</v>
      </c>
      <c r="Q681" s="57">
        <v>60</v>
      </c>
      <c r="R681" s="57">
        <v>77</v>
      </c>
      <c r="S681" s="57">
        <v>79</v>
      </c>
      <c r="T681" s="74">
        <v>308.2</v>
      </c>
      <c r="U681" s="114">
        <v>1.7999999999999999E-2</v>
      </c>
    </row>
    <row r="682" spans="1:21" x14ac:dyDescent="0.35">
      <c r="A682" s="73" t="s">
        <v>1165</v>
      </c>
      <c r="B682" s="57">
        <v>117</v>
      </c>
      <c r="C682" s="57">
        <v>113</v>
      </c>
      <c r="D682" s="74"/>
      <c r="E682" s="74">
        <v>79.73</v>
      </c>
      <c r="F682" s="74">
        <v>67.540000000000006</v>
      </c>
      <c r="G682" s="74">
        <v>86.33</v>
      </c>
      <c r="H682" s="74">
        <v>73.45</v>
      </c>
      <c r="I682" s="74">
        <v>73.31</v>
      </c>
      <c r="J682" s="74">
        <v>80.56</v>
      </c>
      <c r="K682" s="74">
        <v>81.459999999999994</v>
      </c>
      <c r="L682" s="74">
        <v>70.760000000000005</v>
      </c>
      <c r="M682" s="74">
        <v>64.709999999999994</v>
      </c>
      <c r="N682" s="74">
        <v>86.38</v>
      </c>
      <c r="O682" s="57">
        <v>97</v>
      </c>
      <c r="P682" s="57">
        <v>64</v>
      </c>
      <c r="Q682" s="57">
        <v>82</v>
      </c>
      <c r="R682" s="57">
        <v>85</v>
      </c>
      <c r="S682" s="57">
        <v>74</v>
      </c>
      <c r="T682" s="74">
        <v>316.10000000000002</v>
      </c>
      <c r="U682" s="114"/>
    </row>
    <row r="683" spans="1:21" x14ac:dyDescent="0.35">
      <c r="A683" s="73" t="s">
        <v>1166</v>
      </c>
      <c r="B683" s="57">
        <v>125</v>
      </c>
      <c r="C683" s="57">
        <v>124</v>
      </c>
      <c r="D683" s="74"/>
      <c r="E683" s="74">
        <v>79.010000000000005</v>
      </c>
      <c r="F683" s="74">
        <v>67.25</v>
      </c>
      <c r="G683" s="74">
        <v>86.05</v>
      </c>
      <c r="H683" s="74">
        <v>73.12</v>
      </c>
      <c r="I683" s="74">
        <v>73.19</v>
      </c>
      <c r="J683" s="74">
        <v>78.41</v>
      </c>
      <c r="K683" s="74">
        <v>81.599999999999994</v>
      </c>
      <c r="L683" s="74">
        <v>70.319999999999993</v>
      </c>
      <c r="M683" s="74">
        <v>63.57</v>
      </c>
      <c r="N683" s="74">
        <v>85.69</v>
      </c>
      <c r="O683" s="57">
        <v>102</v>
      </c>
      <c r="P683" s="57">
        <v>65</v>
      </c>
      <c r="Q683" s="57">
        <v>78</v>
      </c>
      <c r="R683" s="57">
        <v>81</v>
      </c>
      <c r="S683" s="57">
        <v>86</v>
      </c>
      <c r="T683" s="74">
        <v>405.11</v>
      </c>
      <c r="U683" s="114"/>
    </row>
    <row r="684" spans="1:21" x14ac:dyDescent="0.35">
      <c r="A684" s="73" t="s">
        <v>1078</v>
      </c>
      <c r="B684" s="57">
        <v>111</v>
      </c>
      <c r="C684" s="57">
        <v>110</v>
      </c>
      <c r="D684" s="74"/>
      <c r="E684" s="74">
        <v>78.959999999999994</v>
      </c>
      <c r="F684" s="74">
        <v>67.55</v>
      </c>
      <c r="G684" s="74">
        <v>87.74</v>
      </c>
      <c r="H684" s="74">
        <v>73.459999999999994</v>
      </c>
      <c r="I684" s="74">
        <v>72.59</v>
      </c>
      <c r="J684" s="74">
        <v>77.7</v>
      </c>
      <c r="K684" s="74">
        <v>81.599999999999994</v>
      </c>
      <c r="L684" s="74">
        <v>69.819999999999993</v>
      </c>
      <c r="M684" s="74">
        <v>63.23</v>
      </c>
      <c r="N684" s="74">
        <v>85.86</v>
      </c>
      <c r="O684" s="57">
        <v>92</v>
      </c>
      <c r="P684" s="57">
        <v>65</v>
      </c>
      <c r="Q684" s="57">
        <v>57</v>
      </c>
      <c r="R684" s="57">
        <v>74</v>
      </c>
      <c r="S684" s="57">
        <v>79</v>
      </c>
      <c r="T684" s="74">
        <v>553.72</v>
      </c>
      <c r="U684" s="114">
        <v>1.9400000000000001E-2</v>
      </c>
    </row>
    <row r="685" spans="1:21" x14ac:dyDescent="0.35">
      <c r="A685" s="73" t="s">
        <v>1079</v>
      </c>
      <c r="B685" s="57">
        <v>109</v>
      </c>
      <c r="C685" s="57">
        <v>109</v>
      </c>
      <c r="D685" s="74"/>
      <c r="E685" s="74">
        <v>78.540000000000006</v>
      </c>
      <c r="F685" s="74">
        <v>67.930000000000007</v>
      </c>
      <c r="G685" s="74">
        <v>86.93</v>
      </c>
      <c r="H685" s="74">
        <v>73.069999999999993</v>
      </c>
      <c r="I685" s="74">
        <v>72.47</v>
      </c>
      <c r="J685" s="74">
        <v>76.760000000000005</v>
      </c>
      <c r="K685" s="74">
        <v>81.069999999999993</v>
      </c>
      <c r="L685" s="74">
        <v>69.23</v>
      </c>
      <c r="M685" s="74">
        <v>63.27</v>
      </c>
      <c r="N685" s="74">
        <v>86.18</v>
      </c>
      <c r="O685" s="57">
        <v>90</v>
      </c>
      <c r="P685" s="57">
        <v>65</v>
      </c>
      <c r="Q685" s="57">
        <v>61</v>
      </c>
      <c r="R685" s="57">
        <v>75</v>
      </c>
      <c r="S685" s="57">
        <v>84</v>
      </c>
      <c r="T685" s="74">
        <v>216.5</v>
      </c>
      <c r="U685" s="114">
        <v>1.66E-2</v>
      </c>
    </row>
    <row r="686" spans="1:21" x14ac:dyDescent="0.35">
      <c r="A686" s="73" t="s">
        <v>1081</v>
      </c>
      <c r="B686" s="57">
        <v>109</v>
      </c>
      <c r="C686" s="57">
        <v>109</v>
      </c>
      <c r="D686" s="74"/>
      <c r="E686" s="74">
        <v>78.849999999999994</v>
      </c>
      <c r="F686" s="74">
        <v>68.41</v>
      </c>
      <c r="G686" s="74">
        <v>86.59</v>
      </c>
      <c r="H686" s="74">
        <v>72.95</v>
      </c>
      <c r="I686" s="74">
        <v>72.42</v>
      </c>
      <c r="J686" s="74">
        <v>77.430000000000007</v>
      </c>
      <c r="K686" s="74">
        <v>81.150000000000006</v>
      </c>
      <c r="L686" s="74">
        <v>68.63</v>
      </c>
      <c r="M686" s="74">
        <v>63.59</v>
      </c>
      <c r="N686" s="74">
        <v>85.7</v>
      </c>
      <c r="O686" s="57">
        <v>90</v>
      </c>
      <c r="P686" s="57">
        <v>63</v>
      </c>
      <c r="Q686" s="57">
        <v>62</v>
      </c>
      <c r="R686" s="57">
        <v>75</v>
      </c>
      <c r="S686" s="57">
        <v>79</v>
      </c>
      <c r="T686" s="74">
        <v>77.47</v>
      </c>
      <c r="U686" s="114">
        <v>1.66E-2</v>
      </c>
    </row>
    <row r="687" spans="1:21" x14ac:dyDescent="0.35">
      <c r="A687" s="73" t="s">
        <v>1082</v>
      </c>
      <c r="B687" s="57">
        <v>107</v>
      </c>
      <c r="C687" s="57">
        <v>107</v>
      </c>
      <c r="D687" s="74"/>
      <c r="E687" s="74">
        <v>78.98</v>
      </c>
      <c r="F687" s="74">
        <v>68.06</v>
      </c>
      <c r="G687" s="74">
        <v>87</v>
      </c>
      <c r="H687" s="74">
        <v>72.680000000000007</v>
      </c>
      <c r="I687" s="74">
        <v>72.61</v>
      </c>
      <c r="J687" s="74">
        <v>77.59</v>
      </c>
      <c r="K687" s="74">
        <v>81.81</v>
      </c>
      <c r="L687" s="74">
        <v>68.760000000000005</v>
      </c>
      <c r="M687" s="74">
        <v>63.78</v>
      </c>
      <c r="N687" s="74">
        <v>84.72</v>
      </c>
      <c r="O687" s="57">
        <v>90</v>
      </c>
      <c r="P687" s="57">
        <v>63</v>
      </c>
      <c r="Q687" s="57">
        <v>63</v>
      </c>
      <c r="R687" s="57">
        <v>76</v>
      </c>
      <c r="S687" s="57">
        <v>81</v>
      </c>
      <c r="T687" s="74">
        <v>119.28</v>
      </c>
      <c r="U687" s="114">
        <v>1.7500000000000002E-2</v>
      </c>
    </row>
    <row r="688" spans="1:21" x14ac:dyDescent="0.35">
      <c r="A688" s="73" t="s">
        <v>1083</v>
      </c>
      <c r="B688" s="57">
        <v>108</v>
      </c>
      <c r="C688" s="57">
        <v>106</v>
      </c>
      <c r="D688" s="74"/>
      <c r="E688" s="74">
        <v>79.459999999999994</v>
      </c>
      <c r="F688" s="74">
        <v>67.38</v>
      </c>
      <c r="G688" s="74">
        <v>86.93</v>
      </c>
      <c r="H688" s="74">
        <v>72.819999999999993</v>
      </c>
      <c r="I688" s="74">
        <v>73.31</v>
      </c>
      <c r="J688" s="74">
        <v>76.61</v>
      </c>
      <c r="K688" s="74">
        <v>82.6</v>
      </c>
      <c r="L688" s="74">
        <v>69.290000000000006</v>
      </c>
      <c r="M688" s="74">
        <v>64.87</v>
      </c>
      <c r="N688" s="74">
        <v>85.62</v>
      </c>
      <c r="O688" s="57">
        <v>93</v>
      </c>
      <c r="P688" s="57">
        <v>60</v>
      </c>
      <c r="Q688" s="57">
        <v>64</v>
      </c>
      <c r="R688" s="57">
        <v>77</v>
      </c>
      <c r="S688" s="57">
        <v>78</v>
      </c>
      <c r="T688" s="74">
        <v>259.86</v>
      </c>
      <c r="U688" s="114">
        <v>1.4200000000000001E-2</v>
      </c>
    </row>
    <row r="689" spans="1:21" x14ac:dyDescent="0.35">
      <c r="A689" s="73" t="s">
        <v>1167</v>
      </c>
      <c r="B689" s="57">
        <v>118</v>
      </c>
      <c r="C689" s="57">
        <v>115</v>
      </c>
      <c r="D689" s="74"/>
      <c r="E689" s="74">
        <v>79.52</v>
      </c>
      <c r="F689" s="74">
        <v>66.739999999999995</v>
      </c>
      <c r="G689" s="74">
        <v>87.85</v>
      </c>
      <c r="H689" s="74">
        <v>72.83</v>
      </c>
      <c r="I689" s="74">
        <v>74.12</v>
      </c>
      <c r="J689" s="74">
        <v>75.53</v>
      </c>
      <c r="K689" s="74">
        <v>83.09</v>
      </c>
      <c r="L689" s="74">
        <v>69.39</v>
      </c>
      <c r="M689" s="74">
        <v>64.5</v>
      </c>
      <c r="N689" s="74">
        <v>85.3</v>
      </c>
      <c r="O689" s="57">
        <v>99</v>
      </c>
      <c r="P689" s="57">
        <v>60</v>
      </c>
      <c r="Q689" s="57">
        <v>77</v>
      </c>
      <c r="R689" s="57">
        <v>84</v>
      </c>
      <c r="S689" s="57">
        <v>80</v>
      </c>
      <c r="T689" s="74">
        <v>128.02000000000001</v>
      </c>
      <c r="U689" s="114"/>
    </row>
    <row r="690" spans="1:21" x14ac:dyDescent="0.35">
      <c r="A690" s="73" t="s">
        <v>1168</v>
      </c>
      <c r="B690" s="57">
        <v>125</v>
      </c>
      <c r="C690" s="57">
        <v>122</v>
      </c>
      <c r="D690" s="74"/>
      <c r="E690" s="74">
        <v>79.400000000000006</v>
      </c>
      <c r="F690" s="74">
        <v>67.06</v>
      </c>
      <c r="G690" s="74">
        <v>87.59</v>
      </c>
      <c r="H690" s="74">
        <v>72.61</v>
      </c>
      <c r="I690" s="74">
        <v>74.23</v>
      </c>
      <c r="J690" s="74">
        <v>75.400000000000006</v>
      </c>
      <c r="K690" s="74">
        <v>83.18</v>
      </c>
      <c r="L690" s="74">
        <v>69.19</v>
      </c>
      <c r="M690" s="74">
        <v>64.28</v>
      </c>
      <c r="N690" s="74">
        <v>85.32</v>
      </c>
      <c r="O690" s="57">
        <v>101</v>
      </c>
      <c r="P690" s="57">
        <v>60</v>
      </c>
      <c r="Q690" s="57">
        <v>72</v>
      </c>
      <c r="R690" s="57">
        <v>78</v>
      </c>
      <c r="S690" s="57">
        <v>85</v>
      </c>
      <c r="T690" s="74">
        <v>364.92</v>
      </c>
      <c r="U690" s="114"/>
    </row>
    <row r="691" spans="1:21" x14ac:dyDescent="0.35">
      <c r="A691" s="73" t="s">
        <v>1084</v>
      </c>
      <c r="B691" s="57">
        <v>112</v>
      </c>
      <c r="C691" s="57">
        <v>111</v>
      </c>
      <c r="D691" s="74"/>
      <c r="E691" s="74">
        <v>79.13</v>
      </c>
      <c r="F691" s="74">
        <v>66.900000000000006</v>
      </c>
      <c r="G691" s="74">
        <v>86.94</v>
      </c>
      <c r="H691" s="74">
        <v>72.569999999999993</v>
      </c>
      <c r="I691" s="74">
        <v>74.290000000000006</v>
      </c>
      <c r="J691" s="74">
        <v>74.489999999999995</v>
      </c>
      <c r="K691" s="74">
        <v>83.67</v>
      </c>
      <c r="L691" s="74">
        <v>69.19</v>
      </c>
      <c r="M691" s="74">
        <v>64.31</v>
      </c>
      <c r="N691" s="74">
        <v>85.23</v>
      </c>
      <c r="O691" s="57">
        <v>91</v>
      </c>
      <c r="P691" s="57">
        <v>61</v>
      </c>
      <c r="Q691" s="57">
        <v>56</v>
      </c>
      <c r="R691" s="57">
        <v>74</v>
      </c>
      <c r="S691" s="57">
        <v>80</v>
      </c>
      <c r="T691" s="74">
        <v>227.87</v>
      </c>
      <c r="U691" s="114">
        <v>1.2E-2</v>
      </c>
    </row>
    <row r="692" spans="1:21" x14ac:dyDescent="0.35">
      <c r="A692" s="73" t="s">
        <v>1085</v>
      </c>
      <c r="B692" s="57">
        <v>110</v>
      </c>
      <c r="C692" s="57">
        <v>109</v>
      </c>
      <c r="D692" s="74"/>
      <c r="E692" s="74">
        <v>79.36</v>
      </c>
      <c r="F692" s="74">
        <v>67.819999999999993</v>
      </c>
      <c r="G692" s="74">
        <v>86.38</v>
      </c>
      <c r="H692" s="74">
        <v>72.36</v>
      </c>
      <c r="I692" s="74">
        <v>74.16</v>
      </c>
      <c r="J692" s="74">
        <v>73.260000000000005</v>
      </c>
      <c r="K692" s="74">
        <v>83.7</v>
      </c>
      <c r="L692" s="74">
        <v>69.19</v>
      </c>
      <c r="M692" s="74">
        <v>63.29</v>
      </c>
      <c r="N692" s="74">
        <v>83.64</v>
      </c>
      <c r="O692" s="57">
        <v>90</v>
      </c>
      <c r="P692" s="57">
        <v>61</v>
      </c>
      <c r="Q692" s="57">
        <v>60</v>
      </c>
      <c r="R692" s="57">
        <v>77</v>
      </c>
      <c r="S692" s="57">
        <v>83</v>
      </c>
      <c r="T692" s="74">
        <v>200.42</v>
      </c>
      <c r="U692" s="114">
        <v>7.3000000000000001E-3</v>
      </c>
    </row>
    <row r="693" spans="1:21" x14ac:dyDescent="0.35">
      <c r="A693" s="73" t="s">
        <v>1086</v>
      </c>
      <c r="B693" s="57">
        <v>110</v>
      </c>
      <c r="C693" s="57">
        <v>109</v>
      </c>
      <c r="D693" s="74"/>
      <c r="E693" s="74">
        <v>78.56</v>
      </c>
      <c r="F693" s="74">
        <v>66.709999999999994</v>
      </c>
      <c r="G693" s="74">
        <v>86.53</v>
      </c>
      <c r="H693" s="74">
        <v>71.97</v>
      </c>
      <c r="I693" s="74">
        <v>74.14</v>
      </c>
      <c r="J693" s="74">
        <v>70.87</v>
      </c>
      <c r="K693" s="74">
        <v>83.78</v>
      </c>
      <c r="L693" s="74">
        <v>69.180000000000007</v>
      </c>
      <c r="M693" s="74">
        <v>62.44</v>
      </c>
      <c r="N693" s="74">
        <v>83.37</v>
      </c>
      <c r="O693" s="57">
        <v>90</v>
      </c>
      <c r="P693" s="57">
        <v>64</v>
      </c>
      <c r="Q693" s="57">
        <v>62</v>
      </c>
      <c r="R693" s="57">
        <v>75</v>
      </c>
      <c r="S693" s="57">
        <v>79</v>
      </c>
      <c r="T693" s="74">
        <v>151.87</v>
      </c>
      <c r="U693" s="114">
        <v>4.7000000000000002E-3</v>
      </c>
    </row>
    <row r="694" spans="1:21" x14ac:dyDescent="0.35">
      <c r="A694" s="73" t="s">
        <v>1089</v>
      </c>
      <c r="B694" s="57">
        <v>108</v>
      </c>
      <c r="C694" s="57">
        <v>108</v>
      </c>
      <c r="D694" s="74"/>
      <c r="E694" s="74">
        <v>78.92</v>
      </c>
      <c r="F694" s="74">
        <v>66.650000000000006</v>
      </c>
      <c r="G694" s="74">
        <v>85.76</v>
      </c>
      <c r="H694" s="74">
        <v>71.92</v>
      </c>
      <c r="I694" s="74">
        <v>74.03</v>
      </c>
      <c r="J694" s="74">
        <v>71.900000000000006</v>
      </c>
      <c r="K694" s="74">
        <v>84.1</v>
      </c>
      <c r="L694" s="74">
        <v>69.11</v>
      </c>
      <c r="M694" s="74">
        <v>62.07</v>
      </c>
      <c r="N694" s="74">
        <v>82.93</v>
      </c>
      <c r="O694" s="57">
        <v>90</v>
      </c>
      <c r="P694" s="57">
        <v>64</v>
      </c>
      <c r="Q694" s="57">
        <v>62</v>
      </c>
      <c r="R694" s="57">
        <v>76</v>
      </c>
      <c r="S694" s="57">
        <v>81</v>
      </c>
      <c r="T694" s="74">
        <v>245.09</v>
      </c>
      <c r="U694" s="114">
        <v>3.8E-3</v>
      </c>
    </row>
    <row r="695" spans="1:21" x14ac:dyDescent="0.35">
      <c r="A695" s="73" t="s">
        <v>1090</v>
      </c>
      <c r="B695" s="57">
        <v>108</v>
      </c>
      <c r="C695" s="57">
        <v>106</v>
      </c>
      <c r="D695" s="74"/>
      <c r="E695" s="74">
        <v>79.2</v>
      </c>
      <c r="F695" s="74">
        <v>67.53</v>
      </c>
      <c r="G695" s="74">
        <v>86.09</v>
      </c>
      <c r="H695" s="74">
        <v>71.709999999999994</v>
      </c>
      <c r="I695" s="74">
        <v>73.650000000000006</v>
      </c>
      <c r="J695" s="74">
        <v>71.52</v>
      </c>
      <c r="K695" s="74">
        <v>84.39</v>
      </c>
      <c r="L695" s="74">
        <v>68.66</v>
      </c>
      <c r="M695" s="74">
        <v>61.31</v>
      </c>
      <c r="N695" s="74">
        <v>83.43</v>
      </c>
      <c r="O695" s="57">
        <v>93</v>
      </c>
      <c r="P695" s="57">
        <v>69</v>
      </c>
      <c r="Q695" s="57">
        <v>64</v>
      </c>
      <c r="R695" s="57">
        <v>78</v>
      </c>
      <c r="S695" s="57">
        <v>80</v>
      </c>
      <c r="T695" s="74">
        <v>222.82</v>
      </c>
      <c r="U695" s="114">
        <v>2.8E-3</v>
      </c>
    </row>
    <row r="696" spans="1:21" x14ac:dyDescent="0.35">
      <c r="A696" s="73" t="s">
        <v>1169</v>
      </c>
      <c r="B696" s="57">
        <v>119</v>
      </c>
      <c r="C696" s="57">
        <v>117</v>
      </c>
      <c r="D696" s="74"/>
      <c r="E696" s="74">
        <v>79.19</v>
      </c>
      <c r="F696" s="74">
        <v>67.88</v>
      </c>
      <c r="G696" s="74">
        <v>85.68</v>
      </c>
      <c r="H696" s="74">
        <v>71.459999999999994</v>
      </c>
      <c r="I696" s="74">
        <v>73.14</v>
      </c>
      <c r="J696" s="74">
        <v>71.41</v>
      </c>
      <c r="K696" s="74">
        <v>84.83</v>
      </c>
      <c r="L696" s="74">
        <v>68.11</v>
      </c>
      <c r="M696" s="74">
        <v>61.58</v>
      </c>
      <c r="N696" s="74">
        <v>83.6</v>
      </c>
      <c r="O696" s="57">
        <v>98</v>
      </c>
      <c r="P696" s="57">
        <v>69</v>
      </c>
      <c r="Q696" s="57">
        <v>84</v>
      </c>
      <c r="R696" s="57">
        <v>80</v>
      </c>
      <c r="S696" s="57">
        <v>80</v>
      </c>
      <c r="T696" s="74">
        <v>275.89999999999998</v>
      </c>
      <c r="U696" s="114"/>
    </row>
    <row r="697" spans="1:21" x14ac:dyDescent="0.35">
      <c r="A697" s="73" t="s">
        <v>1170</v>
      </c>
      <c r="B697" s="57">
        <v>128</v>
      </c>
      <c r="C697" s="57">
        <v>125</v>
      </c>
      <c r="D697" s="74"/>
      <c r="E697" s="74">
        <v>79.41</v>
      </c>
      <c r="F697" s="74">
        <v>67.37</v>
      </c>
      <c r="G697" s="74">
        <v>86.65</v>
      </c>
      <c r="H697" s="74">
        <v>71.260000000000005</v>
      </c>
      <c r="I697" s="74">
        <v>73.319999999999993</v>
      </c>
      <c r="J697" s="74">
        <v>71.040000000000006</v>
      </c>
      <c r="K697" s="74">
        <v>85.56</v>
      </c>
      <c r="L697" s="74">
        <v>68.06</v>
      </c>
      <c r="M697" s="74">
        <v>60.81</v>
      </c>
      <c r="N697" s="74">
        <v>84.46</v>
      </c>
      <c r="O697" s="57">
        <v>102</v>
      </c>
      <c r="P697" s="57">
        <v>70</v>
      </c>
      <c r="Q697" s="57">
        <v>84</v>
      </c>
      <c r="R697" s="57">
        <v>80</v>
      </c>
      <c r="S697" s="57">
        <v>88</v>
      </c>
      <c r="T697" s="74">
        <v>165.16</v>
      </c>
      <c r="U697" s="114"/>
    </row>
    <row r="698" spans="1:21" x14ac:dyDescent="0.35">
      <c r="A698" s="73" t="s">
        <v>1091</v>
      </c>
      <c r="B698" s="57">
        <v>112</v>
      </c>
      <c r="C698" s="57">
        <v>111</v>
      </c>
      <c r="D698" s="74"/>
      <c r="E698" s="74">
        <v>79.63</v>
      </c>
      <c r="F698" s="74">
        <v>68.3</v>
      </c>
      <c r="G698" s="74">
        <v>87.85</v>
      </c>
      <c r="H698" s="74">
        <v>71.12</v>
      </c>
      <c r="I698" s="74">
        <v>73.34</v>
      </c>
      <c r="J698" s="74">
        <v>70.290000000000006</v>
      </c>
      <c r="K698" s="74">
        <v>86.77</v>
      </c>
      <c r="L698" s="74">
        <v>68.239999999999995</v>
      </c>
      <c r="M698" s="74">
        <v>59.77</v>
      </c>
      <c r="N698" s="74">
        <v>85.44</v>
      </c>
      <c r="O698" s="57">
        <v>92</v>
      </c>
      <c r="P698" s="57">
        <v>70</v>
      </c>
      <c r="Q698" s="57">
        <v>59</v>
      </c>
      <c r="R698" s="57">
        <v>75</v>
      </c>
      <c r="S698" s="57">
        <v>80</v>
      </c>
      <c r="T698" s="74">
        <v>105.96</v>
      </c>
      <c r="U698" s="114">
        <v>3.2000000000000002E-3</v>
      </c>
    </row>
    <row r="699" spans="1:21" x14ac:dyDescent="0.35">
      <c r="A699" s="73" t="s">
        <v>1092</v>
      </c>
      <c r="B699" s="57">
        <v>110</v>
      </c>
      <c r="C699" s="57">
        <v>109</v>
      </c>
      <c r="D699" s="74"/>
      <c r="E699" s="74">
        <v>79.790000000000006</v>
      </c>
      <c r="F699" s="74">
        <v>68.260000000000005</v>
      </c>
      <c r="G699" s="74">
        <v>89.1</v>
      </c>
      <c r="H699" s="74">
        <v>71.09</v>
      </c>
      <c r="I699" s="74">
        <v>73.42</v>
      </c>
      <c r="J699" s="74">
        <v>71.17</v>
      </c>
      <c r="K699" s="74">
        <v>89.05</v>
      </c>
      <c r="L699" s="74">
        <v>68.72</v>
      </c>
      <c r="M699" s="74">
        <v>60</v>
      </c>
      <c r="N699" s="74">
        <v>87.33</v>
      </c>
      <c r="O699" s="57">
        <v>91</v>
      </c>
      <c r="P699" s="57">
        <v>70</v>
      </c>
      <c r="Q699" s="57">
        <v>63</v>
      </c>
      <c r="R699" s="57">
        <v>76</v>
      </c>
      <c r="S699" s="57">
        <v>84</v>
      </c>
      <c r="T699" s="74">
        <v>115.21</v>
      </c>
      <c r="U699" s="114">
        <v>3.2000000000000002E-3</v>
      </c>
    </row>
    <row r="700" spans="1:21" x14ac:dyDescent="0.35">
      <c r="A700" s="73" t="s">
        <v>1093</v>
      </c>
      <c r="B700" s="57">
        <v>110</v>
      </c>
      <c r="C700" s="57">
        <v>110</v>
      </c>
      <c r="D700" s="74"/>
      <c r="E700" s="74">
        <v>80.86</v>
      </c>
      <c r="F700" s="74">
        <v>68.95</v>
      </c>
      <c r="G700" s="74">
        <v>89.81</v>
      </c>
      <c r="H700" s="74">
        <v>71.34</v>
      </c>
      <c r="I700" s="74">
        <v>73.38</v>
      </c>
      <c r="J700" s="74">
        <v>71.64</v>
      </c>
      <c r="K700" s="74">
        <v>91.95</v>
      </c>
      <c r="L700" s="74">
        <v>69.31</v>
      </c>
      <c r="M700" s="74">
        <v>60.31</v>
      </c>
      <c r="N700" s="74">
        <v>88.65</v>
      </c>
      <c r="O700" s="57">
        <v>90</v>
      </c>
      <c r="P700" s="57">
        <v>67</v>
      </c>
      <c r="Q700" s="57">
        <v>64</v>
      </c>
      <c r="R700" s="57">
        <v>75</v>
      </c>
      <c r="S700" s="57">
        <v>79</v>
      </c>
      <c r="T700" s="74">
        <v>188.9</v>
      </c>
      <c r="U700" s="114">
        <v>2.7000000000000001E-3</v>
      </c>
    </row>
    <row r="701" spans="1:21" x14ac:dyDescent="0.35">
      <c r="A701" s="73" t="s">
        <v>1094</v>
      </c>
      <c r="B701" s="57">
        <v>109</v>
      </c>
      <c r="C701" s="57">
        <v>109</v>
      </c>
      <c r="D701" s="74"/>
      <c r="E701" s="74">
        <v>82.03</v>
      </c>
      <c r="F701" s="74">
        <v>73.11</v>
      </c>
      <c r="G701" s="74">
        <v>91.85</v>
      </c>
      <c r="H701" s="74">
        <v>71.7</v>
      </c>
      <c r="I701" s="74">
        <v>73.34</v>
      </c>
      <c r="J701" s="74">
        <v>70.7</v>
      </c>
      <c r="K701" s="74">
        <v>96.08</v>
      </c>
      <c r="L701" s="74">
        <v>69.62</v>
      </c>
      <c r="M701" s="74">
        <v>60.33</v>
      </c>
      <c r="N701" s="74">
        <v>90.89</v>
      </c>
      <c r="O701" s="57">
        <v>92</v>
      </c>
      <c r="P701" s="57">
        <v>67</v>
      </c>
      <c r="Q701" s="57">
        <v>66</v>
      </c>
      <c r="R701" s="57">
        <v>78</v>
      </c>
      <c r="S701" s="57">
        <v>82</v>
      </c>
      <c r="T701" s="74">
        <v>120.35</v>
      </c>
      <c r="U701" s="114">
        <v>2.5999999999999999E-3</v>
      </c>
    </row>
    <row r="702" spans="1:21" x14ac:dyDescent="0.35">
      <c r="A702" s="73" t="s">
        <v>1095</v>
      </c>
      <c r="B702" s="57">
        <v>109</v>
      </c>
      <c r="C702" s="57">
        <v>107</v>
      </c>
      <c r="D702" s="74"/>
      <c r="E702" s="74">
        <v>84.68</v>
      </c>
      <c r="F702" s="74">
        <v>73.430000000000007</v>
      </c>
      <c r="G702" s="74">
        <v>95.46</v>
      </c>
      <c r="H702" s="74">
        <v>71.77</v>
      </c>
      <c r="I702" s="74">
        <v>72.709999999999994</v>
      </c>
      <c r="J702" s="74">
        <v>72.58</v>
      </c>
      <c r="K702" s="74">
        <v>107.08</v>
      </c>
      <c r="L702" s="74">
        <v>69.36</v>
      </c>
      <c r="M702" s="74">
        <v>60.38</v>
      </c>
      <c r="N702" s="74">
        <v>94.87</v>
      </c>
      <c r="O702" s="57">
        <v>93</v>
      </c>
      <c r="P702" s="57">
        <v>67</v>
      </c>
      <c r="Q702" s="57">
        <v>47</v>
      </c>
      <c r="R702" s="57">
        <v>82</v>
      </c>
      <c r="S702" s="57">
        <v>77</v>
      </c>
      <c r="T702" s="74">
        <v>155.88999999999999</v>
      </c>
      <c r="U702" s="114">
        <v>3.61E-2</v>
      </c>
    </row>
    <row r="703" spans="1:21" x14ac:dyDescent="0.35">
      <c r="A703" s="73" t="s">
        <v>1171</v>
      </c>
      <c r="B703" s="57">
        <v>113</v>
      </c>
      <c r="C703" s="57">
        <v>114</v>
      </c>
      <c r="D703" s="74"/>
      <c r="E703" s="74">
        <v>86.51</v>
      </c>
      <c r="F703" s="74">
        <v>74.010000000000005</v>
      </c>
      <c r="G703" s="74">
        <v>97.87</v>
      </c>
      <c r="H703" s="74">
        <v>72.19</v>
      </c>
      <c r="I703" s="74">
        <v>72.010000000000005</v>
      </c>
      <c r="J703" s="74">
        <v>74.08</v>
      </c>
      <c r="K703" s="74">
        <v>112.92</v>
      </c>
      <c r="L703" s="74">
        <v>70.23</v>
      </c>
      <c r="M703" s="74">
        <v>60.19</v>
      </c>
      <c r="N703" s="74">
        <v>97.35</v>
      </c>
      <c r="O703" s="57">
        <v>89</v>
      </c>
      <c r="P703" s="57">
        <v>65</v>
      </c>
      <c r="Q703" s="57">
        <v>73</v>
      </c>
      <c r="R703" s="57">
        <v>79</v>
      </c>
      <c r="S703" s="57">
        <v>67</v>
      </c>
      <c r="T703" s="74">
        <v>210.88</v>
      </c>
      <c r="U703" s="114"/>
    </row>
    <row r="704" spans="1:21" x14ac:dyDescent="0.35">
      <c r="A704" s="73" t="s">
        <v>1172</v>
      </c>
      <c r="B704" s="57">
        <v>123</v>
      </c>
      <c r="C704" s="57">
        <v>127</v>
      </c>
      <c r="D704" s="74"/>
      <c r="E704" s="74">
        <v>88</v>
      </c>
      <c r="F704" s="74">
        <v>74.64</v>
      </c>
      <c r="G704" s="74">
        <v>100.3</v>
      </c>
      <c r="H704" s="74">
        <v>72.739999999999995</v>
      </c>
      <c r="I704" s="74">
        <v>71.86</v>
      </c>
      <c r="J704" s="74">
        <v>75.92</v>
      </c>
      <c r="K704" s="74">
        <v>117.77</v>
      </c>
      <c r="L704" s="74">
        <v>70.16</v>
      </c>
      <c r="M704" s="74">
        <v>60.08</v>
      </c>
      <c r="N704" s="74">
        <v>99.22</v>
      </c>
      <c r="O704" s="57">
        <v>95</v>
      </c>
      <c r="P704" s="57">
        <v>65</v>
      </c>
      <c r="Q704" s="57">
        <v>78</v>
      </c>
      <c r="R704" s="57">
        <v>80</v>
      </c>
      <c r="S704" s="57">
        <v>83</v>
      </c>
      <c r="T704" s="74">
        <v>206.27</v>
      </c>
      <c r="U704" s="114"/>
    </row>
    <row r="705" spans="1:21" x14ac:dyDescent="0.35">
      <c r="A705" s="73" t="s">
        <v>1096</v>
      </c>
      <c r="B705" s="57">
        <v>111</v>
      </c>
      <c r="C705" s="57">
        <v>110</v>
      </c>
      <c r="D705" s="74"/>
      <c r="E705" s="74">
        <v>89.53</v>
      </c>
      <c r="F705" s="74">
        <v>74.91</v>
      </c>
      <c r="G705" s="74">
        <v>102.74</v>
      </c>
      <c r="H705" s="74">
        <v>73.19</v>
      </c>
      <c r="I705" s="74">
        <v>71.97</v>
      </c>
      <c r="J705" s="74">
        <v>79.16</v>
      </c>
      <c r="K705" s="74">
        <v>122.9</v>
      </c>
      <c r="L705" s="74">
        <v>70.319999999999993</v>
      </c>
      <c r="M705" s="74">
        <v>59.48</v>
      </c>
      <c r="N705" s="74">
        <v>101.05</v>
      </c>
      <c r="O705" s="57">
        <v>89</v>
      </c>
      <c r="P705" s="57">
        <v>64</v>
      </c>
      <c r="Q705" s="57">
        <v>58</v>
      </c>
      <c r="R705" s="57">
        <v>74</v>
      </c>
      <c r="S705" s="57">
        <v>75</v>
      </c>
      <c r="T705" s="74">
        <v>124.21</v>
      </c>
      <c r="U705" s="114">
        <v>3.7100000000000001E-2</v>
      </c>
    </row>
    <row r="706" spans="1:21" x14ac:dyDescent="0.35">
      <c r="A706" s="73" t="s">
        <v>1097</v>
      </c>
      <c r="B706" s="57">
        <v>112</v>
      </c>
      <c r="C706" s="57">
        <v>110</v>
      </c>
      <c r="D706" s="74"/>
      <c r="E706" s="74">
        <v>90.8</v>
      </c>
      <c r="F706" s="74">
        <v>75.760000000000005</v>
      </c>
      <c r="G706" s="74">
        <v>104.24</v>
      </c>
      <c r="H706" s="74">
        <v>73.94</v>
      </c>
      <c r="I706" s="74">
        <v>72.16</v>
      </c>
      <c r="J706" s="74">
        <v>84.8</v>
      </c>
      <c r="K706" s="74">
        <v>123.57</v>
      </c>
      <c r="L706" s="74">
        <v>70.47</v>
      </c>
      <c r="M706" s="74">
        <v>59.11</v>
      </c>
      <c r="N706" s="74">
        <v>102.61</v>
      </c>
      <c r="O706" s="57">
        <v>90</v>
      </c>
      <c r="P706" s="57">
        <v>64</v>
      </c>
      <c r="Q706" s="57">
        <v>60</v>
      </c>
      <c r="R706" s="57">
        <v>75</v>
      </c>
      <c r="S706" s="57">
        <v>83</v>
      </c>
      <c r="T706" s="74">
        <v>151.66999999999999</v>
      </c>
      <c r="U706" s="114">
        <v>4.6199999999999998E-2</v>
      </c>
    </row>
    <row r="707" spans="1:21" x14ac:dyDescent="0.35">
      <c r="A707" s="73" t="s">
        <v>1098</v>
      </c>
      <c r="B707" s="57">
        <v>111</v>
      </c>
      <c r="C707" s="57">
        <v>110</v>
      </c>
      <c r="D707" s="74"/>
      <c r="E707" s="74">
        <v>90.96</v>
      </c>
      <c r="F707" s="74">
        <v>77.08</v>
      </c>
      <c r="G707" s="74">
        <v>104.67</v>
      </c>
      <c r="H707" s="74">
        <v>74.39</v>
      </c>
      <c r="I707" s="74">
        <v>72.28</v>
      </c>
      <c r="J707" s="74">
        <v>88.68</v>
      </c>
      <c r="K707" s="74">
        <v>122.92</v>
      </c>
      <c r="L707" s="74">
        <v>70.63</v>
      </c>
      <c r="M707" s="74">
        <v>58.55</v>
      </c>
      <c r="N707" s="74">
        <v>102.55</v>
      </c>
      <c r="O707" s="57">
        <v>90</v>
      </c>
      <c r="P707" s="57">
        <v>64</v>
      </c>
      <c r="Q707" s="57">
        <v>61</v>
      </c>
      <c r="R707" s="57">
        <v>76</v>
      </c>
      <c r="S707" s="57">
        <v>77</v>
      </c>
      <c r="T707" s="74">
        <v>129.59</v>
      </c>
      <c r="U707" s="114">
        <v>4.2000000000000003E-2</v>
      </c>
    </row>
    <row r="708" spans="1:21" x14ac:dyDescent="0.35">
      <c r="A708" s="73" t="s">
        <v>1099</v>
      </c>
      <c r="B708" s="57">
        <v>107</v>
      </c>
      <c r="C708" s="57">
        <v>109</v>
      </c>
      <c r="D708" s="74"/>
      <c r="E708" s="74">
        <v>89.51</v>
      </c>
      <c r="F708" s="74">
        <v>72.239999999999995</v>
      </c>
      <c r="G708" s="74">
        <v>104.43</v>
      </c>
      <c r="H708" s="74">
        <v>74.55</v>
      </c>
      <c r="I708" s="74">
        <v>72.28</v>
      </c>
      <c r="J708" s="74">
        <v>89.67</v>
      </c>
      <c r="K708" s="74">
        <v>119.13</v>
      </c>
      <c r="L708" s="74">
        <v>70.239999999999995</v>
      </c>
      <c r="M708" s="74">
        <v>56.79</v>
      </c>
      <c r="N708" s="74">
        <v>101.37</v>
      </c>
      <c r="O708" s="57">
        <v>90</v>
      </c>
      <c r="P708" s="57">
        <v>64</v>
      </c>
      <c r="Q708" s="57">
        <v>62</v>
      </c>
      <c r="R708" s="57">
        <v>76</v>
      </c>
      <c r="S708" s="57">
        <v>80</v>
      </c>
      <c r="T708" s="74">
        <v>101.82</v>
      </c>
      <c r="U708" s="114">
        <v>4.0099999999999997E-2</v>
      </c>
    </row>
    <row r="709" spans="1:21" x14ac:dyDescent="0.35">
      <c r="A709" s="73" t="s">
        <v>1100</v>
      </c>
      <c r="B709" s="57">
        <v>108</v>
      </c>
      <c r="C709" s="57">
        <v>108</v>
      </c>
      <c r="D709" s="74"/>
      <c r="E709" s="74">
        <v>86.82</v>
      </c>
      <c r="F709" s="74">
        <v>70.930000000000007</v>
      </c>
      <c r="G709" s="74">
        <v>101.89</v>
      </c>
      <c r="H709" s="74">
        <v>75.03</v>
      </c>
      <c r="I709" s="74">
        <v>72.78</v>
      </c>
      <c r="J709" s="74">
        <v>88.46</v>
      </c>
      <c r="K709" s="74">
        <v>108.91</v>
      </c>
      <c r="L709" s="74">
        <v>70.510000000000005</v>
      </c>
      <c r="M709" s="74">
        <v>55.42</v>
      </c>
      <c r="N709" s="74">
        <v>97.7</v>
      </c>
      <c r="O709" s="57">
        <v>92</v>
      </c>
      <c r="P709" s="57">
        <v>63</v>
      </c>
      <c r="Q709" s="57">
        <v>59</v>
      </c>
      <c r="R709" s="57">
        <v>74</v>
      </c>
      <c r="S709" s="57">
        <v>78</v>
      </c>
      <c r="T709" s="74">
        <v>206.75</v>
      </c>
      <c r="U709" s="114">
        <v>3.6499999999999998E-2</v>
      </c>
    </row>
    <row r="710" spans="1:21" x14ac:dyDescent="0.35">
      <c r="A710" s="73" t="s">
        <v>1173</v>
      </c>
      <c r="B710" s="57">
        <v>117</v>
      </c>
      <c r="C710" s="57">
        <v>119</v>
      </c>
      <c r="D710" s="74"/>
      <c r="E710" s="74">
        <v>87.65</v>
      </c>
      <c r="F710" s="74">
        <v>69.260000000000005</v>
      </c>
      <c r="G710" s="74">
        <v>100.71</v>
      </c>
      <c r="H710" s="74">
        <v>75.2</v>
      </c>
      <c r="I710" s="74">
        <v>72.819999999999993</v>
      </c>
      <c r="J710" s="74">
        <v>88.14</v>
      </c>
      <c r="K710" s="74">
        <v>104.54</v>
      </c>
      <c r="L710" s="74">
        <v>70.459999999999994</v>
      </c>
      <c r="M710" s="74">
        <v>54.55</v>
      </c>
      <c r="N710" s="74">
        <v>95.65</v>
      </c>
      <c r="O710" s="57">
        <v>96</v>
      </c>
      <c r="P710" s="57">
        <v>63</v>
      </c>
      <c r="Q710" s="57">
        <v>76</v>
      </c>
      <c r="R710" s="57">
        <v>79</v>
      </c>
      <c r="S710" s="57">
        <v>76</v>
      </c>
      <c r="T710" s="74">
        <v>195.9</v>
      </c>
      <c r="U710" s="114"/>
    </row>
    <row r="711" spans="1:21" x14ac:dyDescent="0.35">
      <c r="A711" s="73" t="s">
        <v>1174</v>
      </c>
      <c r="B711" s="57">
        <v>126</v>
      </c>
      <c r="C711" s="57">
        <v>128</v>
      </c>
      <c r="D711" s="74"/>
      <c r="E711" s="74">
        <v>86.69</v>
      </c>
      <c r="F711" s="74">
        <v>68.25</v>
      </c>
      <c r="G711" s="74">
        <v>99.8</v>
      </c>
      <c r="H711" s="74">
        <v>75.42</v>
      </c>
      <c r="I711" s="74">
        <v>72.42</v>
      </c>
      <c r="J711" s="74">
        <v>87.38</v>
      </c>
      <c r="K711" s="74">
        <v>101.15</v>
      </c>
      <c r="L711" s="74">
        <v>70.150000000000006</v>
      </c>
      <c r="M711" s="74">
        <v>53.62</v>
      </c>
      <c r="N711" s="74">
        <v>94.48</v>
      </c>
      <c r="O711" s="57">
        <v>100</v>
      </c>
      <c r="P711" s="57">
        <v>64</v>
      </c>
      <c r="Q711" s="57">
        <v>74</v>
      </c>
      <c r="R711" s="57">
        <v>75</v>
      </c>
      <c r="S711" s="57">
        <v>86</v>
      </c>
      <c r="T711" s="74">
        <v>290.70999999999998</v>
      </c>
      <c r="U711" s="114"/>
    </row>
    <row r="712" spans="1:21" x14ac:dyDescent="0.35">
      <c r="A712" s="73" t="s">
        <v>1101</v>
      </c>
      <c r="B712" s="57">
        <v>112</v>
      </c>
      <c r="C712" s="57">
        <v>112</v>
      </c>
      <c r="D712" s="74"/>
      <c r="E712" s="74">
        <v>85.47</v>
      </c>
      <c r="F712" s="74">
        <v>66.58</v>
      </c>
      <c r="G712" s="74">
        <v>99.09</v>
      </c>
      <c r="H712" s="74">
        <v>75.11</v>
      </c>
      <c r="I712" s="74">
        <v>72.37</v>
      </c>
      <c r="J712" s="74">
        <v>84.96</v>
      </c>
      <c r="K712" s="74">
        <v>96.52</v>
      </c>
      <c r="L712" s="74">
        <v>69.8</v>
      </c>
      <c r="M712" s="74">
        <v>52.86</v>
      </c>
      <c r="N712" s="74">
        <v>92.02</v>
      </c>
      <c r="O712" s="57">
        <v>92</v>
      </c>
      <c r="P712" s="57">
        <v>63</v>
      </c>
      <c r="Q712" s="57">
        <v>57</v>
      </c>
      <c r="R712" s="57">
        <v>73</v>
      </c>
      <c r="S712" s="57">
        <v>77</v>
      </c>
      <c r="T712" s="74">
        <v>136.55000000000001</v>
      </c>
      <c r="U712" s="114">
        <v>3.1099999999999999E-2</v>
      </c>
    </row>
    <row r="713" spans="1:21" x14ac:dyDescent="0.35">
      <c r="A713" s="73" t="s">
        <v>1102</v>
      </c>
      <c r="B713" s="57">
        <v>108</v>
      </c>
      <c r="C713" s="57">
        <v>110</v>
      </c>
      <c r="D713" s="74"/>
      <c r="E713" s="74">
        <v>83.72</v>
      </c>
      <c r="F713" s="74">
        <v>64.41</v>
      </c>
      <c r="G713" s="74">
        <v>100.08</v>
      </c>
      <c r="H713" s="74">
        <v>74.489999999999995</v>
      </c>
      <c r="I713" s="74">
        <v>72.11</v>
      </c>
      <c r="J713" s="74">
        <v>78.92</v>
      </c>
      <c r="K713" s="74">
        <v>95.97</v>
      </c>
      <c r="L713" s="74">
        <v>69.069999999999993</v>
      </c>
      <c r="M713" s="74">
        <v>51.17</v>
      </c>
      <c r="N713" s="74">
        <v>88.96</v>
      </c>
      <c r="O713" s="57">
        <v>87</v>
      </c>
      <c r="P713" s="57">
        <v>63</v>
      </c>
      <c r="Q713" s="57">
        <v>59</v>
      </c>
      <c r="R713" s="57">
        <v>73</v>
      </c>
      <c r="S713" s="57">
        <v>75</v>
      </c>
      <c r="T713" s="74">
        <v>168.41</v>
      </c>
      <c r="U713" s="114">
        <v>2.4500000000000001E-2</v>
      </c>
    </row>
    <row r="714" spans="1:21" x14ac:dyDescent="0.35">
      <c r="A714" s="73" t="s">
        <v>1106</v>
      </c>
      <c r="B714" s="57">
        <v>109</v>
      </c>
      <c r="C714" s="57">
        <v>109</v>
      </c>
      <c r="D714" s="74"/>
      <c r="E714" s="74">
        <v>82.3</v>
      </c>
      <c r="F714" s="74">
        <v>61.91</v>
      </c>
      <c r="G714" s="74">
        <v>100.5</v>
      </c>
      <c r="H714" s="74">
        <v>74.03</v>
      </c>
      <c r="I714" s="74">
        <v>71.91</v>
      </c>
      <c r="J714" s="74">
        <v>74.86</v>
      </c>
      <c r="K714" s="74">
        <v>95.84</v>
      </c>
      <c r="L714" s="74">
        <v>68.510000000000005</v>
      </c>
      <c r="M714" s="74">
        <v>49.51</v>
      </c>
      <c r="N714" s="74">
        <v>87.25</v>
      </c>
      <c r="O714" s="57">
        <v>89</v>
      </c>
      <c r="P714" s="57">
        <v>62</v>
      </c>
      <c r="Q714" s="57">
        <v>60</v>
      </c>
      <c r="R714" s="57">
        <v>75</v>
      </c>
      <c r="S714" s="57">
        <v>75</v>
      </c>
      <c r="T714" s="74">
        <v>135.37</v>
      </c>
      <c r="U714" s="114">
        <v>2.06E-2</v>
      </c>
    </row>
    <row r="715" spans="1:21" x14ac:dyDescent="0.35">
      <c r="A715" s="73" t="s">
        <v>1107</v>
      </c>
      <c r="B715" s="57">
        <v>109</v>
      </c>
      <c r="C715" s="57">
        <v>109</v>
      </c>
      <c r="D715" s="74"/>
      <c r="E715" s="74">
        <v>81.93</v>
      </c>
      <c r="F715" s="74">
        <v>62.05</v>
      </c>
      <c r="G715" s="74">
        <v>102.83</v>
      </c>
      <c r="H715" s="74">
        <v>73.930000000000007</v>
      </c>
      <c r="I715" s="74">
        <v>71.64</v>
      </c>
      <c r="J715" s="74">
        <v>73.150000000000006</v>
      </c>
      <c r="K715" s="74">
        <v>96.44</v>
      </c>
      <c r="L715" s="74">
        <v>68.59</v>
      </c>
      <c r="M715" s="74">
        <v>49.2</v>
      </c>
      <c r="N715" s="74">
        <v>86.38</v>
      </c>
      <c r="O715" s="57">
        <v>91</v>
      </c>
      <c r="P715" s="57">
        <v>62</v>
      </c>
      <c r="Q715" s="57">
        <v>60</v>
      </c>
      <c r="R715" s="57">
        <v>76</v>
      </c>
      <c r="S715" s="57">
        <v>81</v>
      </c>
      <c r="T715" s="74">
        <v>124.54</v>
      </c>
      <c r="U715" s="114">
        <v>1.8100000000000002E-2</v>
      </c>
    </row>
    <row r="716" spans="1:21" x14ac:dyDescent="0.35">
      <c r="A716" s="73" t="s">
        <v>1108</v>
      </c>
      <c r="B716" s="57">
        <v>108</v>
      </c>
      <c r="C716" s="57">
        <v>107</v>
      </c>
      <c r="D716" s="74"/>
      <c r="E716" s="74">
        <v>81.34</v>
      </c>
      <c r="F716" s="74">
        <v>61.1</v>
      </c>
      <c r="G716" s="74">
        <v>104.74</v>
      </c>
      <c r="H716" s="74">
        <v>73.66</v>
      </c>
      <c r="I716" s="74">
        <v>70.97</v>
      </c>
      <c r="J716" s="74">
        <v>71.08</v>
      </c>
      <c r="K716" s="74">
        <v>97.43</v>
      </c>
      <c r="L716" s="74">
        <v>68.38</v>
      </c>
      <c r="M716" s="74">
        <v>48.7</v>
      </c>
      <c r="N716" s="74">
        <v>85.48</v>
      </c>
      <c r="O716" s="57">
        <v>93</v>
      </c>
      <c r="P716" s="57">
        <v>59</v>
      </c>
      <c r="Q716" s="57">
        <v>59</v>
      </c>
      <c r="R716" s="57">
        <v>78</v>
      </c>
      <c r="S716" s="57">
        <v>79</v>
      </c>
      <c r="T716" s="74">
        <v>126.71</v>
      </c>
      <c r="U716" s="114">
        <v>1.5699999999999999E-2</v>
      </c>
    </row>
    <row r="717" spans="1:21" x14ac:dyDescent="0.35">
      <c r="A717" s="73" t="s">
        <v>1175</v>
      </c>
      <c r="B717" s="57">
        <v>116</v>
      </c>
      <c r="C717" s="57">
        <v>117</v>
      </c>
      <c r="D717" s="74"/>
      <c r="E717" s="74">
        <v>78.39</v>
      </c>
      <c r="F717" s="74">
        <v>61.18</v>
      </c>
      <c r="G717" s="74">
        <v>106.29</v>
      </c>
      <c r="H717" s="74">
        <v>73.38</v>
      </c>
      <c r="I717" s="74">
        <v>69.930000000000007</v>
      </c>
      <c r="J717" s="74">
        <v>69.959999999999994</v>
      </c>
      <c r="K717" s="74">
        <v>97.39</v>
      </c>
      <c r="L717" s="74">
        <v>67.98</v>
      </c>
      <c r="M717" s="74">
        <v>48.15</v>
      </c>
      <c r="N717" s="74">
        <v>83.87</v>
      </c>
      <c r="O717" s="57">
        <v>96</v>
      </c>
      <c r="P717" s="57">
        <v>59</v>
      </c>
      <c r="Q717" s="57">
        <v>72</v>
      </c>
      <c r="R717" s="57">
        <v>77</v>
      </c>
      <c r="S717" s="57">
        <v>77</v>
      </c>
      <c r="T717" s="74">
        <v>117.12</v>
      </c>
      <c r="U717" s="114"/>
    </row>
    <row r="718" spans="1:21" x14ac:dyDescent="0.35">
      <c r="A718" s="73" t="s">
        <v>1176</v>
      </c>
      <c r="B718" s="57">
        <v>120</v>
      </c>
      <c r="C718" s="57">
        <v>124</v>
      </c>
      <c r="D718" s="74"/>
      <c r="E718" s="74">
        <v>77.540000000000006</v>
      </c>
      <c r="F718" s="74">
        <v>61.41</v>
      </c>
      <c r="G718" s="74">
        <v>107.22</v>
      </c>
      <c r="H718" s="74">
        <v>73.040000000000006</v>
      </c>
      <c r="I718" s="74">
        <v>69.53</v>
      </c>
      <c r="J718" s="74">
        <v>68.58</v>
      </c>
      <c r="K718" s="74">
        <v>97.34</v>
      </c>
      <c r="L718" s="74">
        <v>67.88</v>
      </c>
      <c r="M718" s="74">
        <v>48.18</v>
      </c>
      <c r="N718" s="74">
        <v>82.18</v>
      </c>
      <c r="O718" s="57">
        <v>98</v>
      </c>
      <c r="P718" s="57">
        <v>59</v>
      </c>
      <c r="Q718" s="57">
        <v>70</v>
      </c>
      <c r="R718" s="57">
        <v>78</v>
      </c>
      <c r="S718" s="57">
        <v>87</v>
      </c>
      <c r="T718" s="74">
        <v>268.39999999999998</v>
      </c>
      <c r="U718" s="114"/>
    </row>
    <row r="719" spans="1:21" x14ac:dyDescent="0.35">
      <c r="A719" s="73" t="s">
        <v>1109</v>
      </c>
      <c r="B719" s="57">
        <v>110</v>
      </c>
      <c r="C719" s="57">
        <v>112</v>
      </c>
      <c r="D719" s="74"/>
      <c r="E719" s="74">
        <v>77.260000000000005</v>
      </c>
      <c r="F719" s="74">
        <v>61.83</v>
      </c>
      <c r="G719" s="74">
        <v>108.7</v>
      </c>
      <c r="H719" s="74">
        <v>73.25</v>
      </c>
      <c r="I719" s="74">
        <v>69.59</v>
      </c>
      <c r="J719" s="74">
        <v>66.78</v>
      </c>
      <c r="K719" s="74">
        <v>98.18</v>
      </c>
      <c r="L719" s="74">
        <v>67.56</v>
      </c>
      <c r="M719" s="74">
        <v>48.76</v>
      </c>
      <c r="N719" s="74">
        <v>82.08</v>
      </c>
      <c r="O719" s="57">
        <v>91</v>
      </c>
      <c r="P719" s="57">
        <v>58</v>
      </c>
      <c r="Q719" s="57">
        <v>49</v>
      </c>
      <c r="R719" s="57">
        <v>72</v>
      </c>
      <c r="S719" s="57">
        <v>78</v>
      </c>
      <c r="T719" s="74">
        <v>269.57</v>
      </c>
      <c r="U719" s="114">
        <v>1.52E-2</v>
      </c>
    </row>
    <row r="720" spans="1:21" x14ac:dyDescent="0.35">
      <c r="A720" s="73" t="s">
        <v>1110</v>
      </c>
      <c r="B720" s="57">
        <v>110</v>
      </c>
      <c r="C720" s="57">
        <v>111</v>
      </c>
      <c r="D720" s="74"/>
      <c r="E720" s="74">
        <v>77.53</v>
      </c>
      <c r="F720" s="74">
        <v>62.18</v>
      </c>
      <c r="G720" s="74">
        <v>110.11</v>
      </c>
      <c r="H720" s="74">
        <v>73.64</v>
      </c>
      <c r="I720" s="74">
        <v>69.64</v>
      </c>
      <c r="J720" s="74">
        <v>66.98</v>
      </c>
      <c r="K720" s="74">
        <v>98.93</v>
      </c>
      <c r="L720" s="74">
        <v>67.72</v>
      </c>
      <c r="M720" s="74">
        <v>49.63</v>
      </c>
      <c r="N720" s="74">
        <v>81.83</v>
      </c>
      <c r="O720" s="57">
        <v>90</v>
      </c>
      <c r="P720" s="57">
        <v>56</v>
      </c>
      <c r="Q720" s="57">
        <v>48</v>
      </c>
      <c r="R720" s="57">
        <v>73</v>
      </c>
      <c r="S720" s="57">
        <v>80</v>
      </c>
      <c r="T720" s="74">
        <v>139.72</v>
      </c>
      <c r="U720" s="114">
        <v>1.3100000000000001E-2</v>
      </c>
    </row>
    <row r="721" spans="1:21" x14ac:dyDescent="0.35">
      <c r="A721" s="73" t="s">
        <v>1111</v>
      </c>
      <c r="B721" s="57">
        <v>109</v>
      </c>
      <c r="C721" s="57">
        <v>109</v>
      </c>
      <c r="D721" s="74"/>
      <c r="E721" s="74">
        <v>78.489999999999995</v>
      </c>
      <c r="F721" s="74">
        <v>63.23</v>
      </c>
      <c r="G721" s="74">
        <v>112.89</v>
      </c>
      <c r="H721" s="74">
        <v>74.16</v>
      </c>
      <c r="I721" s="74">
        <v>69.7</v>
      </c>
      <c r="J721" s="74">
        <v>68.59</v>
      </c>
      <c r="K721" s="74">
        <v>100.12</v>
      </c>
      <c r="L721" s="74">
        <v>67.86</v>
      </c>
      <c r="M721" s="74">
        <v>50.94</v>
      </c>
      <c r="N721" s="74">
        <v>82.87</v>
      </c>
      <c r="O721" s="57">
        <v>90</v>
      </c>
      <c r="P721" s="57">
        <v>57</v>
      </c>
      <c r="Q721" s="57">
        <v>48</v>
      </c>
      <c r="R721" s="57">
        <v>71</v>
      </c>
      <c r="S721" s="57">
        <v>77</v>
      </c>
      <c r="T721" s="74">
        <v>169.98</v>
      </c>
      <c r="U721" s="114">
        <v>1.23E-2</v>
      </c>
    </row>
    <row r="722" spans="1:21" x14ac:dyDescent="0.35">
      <c r="A722" s="73" t="s">
        <v>1112</v>
      </c>
      <c r="B722" s="57">
        <v>106</v>
      </c>
      <c r="C722" s="57">
        <v>107</v>
      </c>
      <c r="D722" s="74"/>
      <c r="E722" s="74">
        <v>79.010000000000005</v>
      </c>
      <c r="F722" s="74">
        <v>63.41</v>
      </c>
      <c r="G722" s="74">
        <v>115.2</v>
      </c>
      <c r="H722" s="74">
        <v>74.5</v>
      </c>
      <c r="I722" s="74">
        <v>69.459999999999994</v>
      </c>
      <c r="J722" s="74">
        <v>68.510000000000005</v>
      </c>
      <c r="K722" s="74">
        <v>101.74</v>
      </c>
      <c r="L722" s="74">
        <v>67.87</v>
      </c>
      <c r="M722" s="74">
        <v>52.97</v>
      </c>
      <c r="N722" s="74">
        <v>83.75</v>
      </c>
      <c r="O722" s="57">
        <v>90</v>
      </c>
      <c r="P722" s="57">
        <v>56</v>
      </c>
      <c r="Q722" s="57">
        <v>46</v>
      </c>
      <c r="R722" s="57">
        <v>71</v>
      </c>
      <c r="S722" s="57">
        <v>77</v>
      </c>
      <c r="T722" s="74">
        <v>230.02</v>
      </c>
      <c r="U722" s="114">
        <v>1.15E-2</v>
      </c>
    </row>
    <row r="723" spans="1:21" x14ac:dyDescent="0.35">
      <c r="A723" s="73" t="s">
        <v>1113</v>
      </c>
      <c r="B723" s="57">
        <v>104</v>
      </c>
      <c r="C723" s="57">
        <v>104</v>
      </c>
      <c r="D723" s="74"/>
      <c r="E723" s="74">
        <v>79.53</v>
      </c>
      <c r="F723" s="74">
        <v>64.02</v>
      </c>
      <c r="G723" s="74">
        <v>117.37</v>
      </c>
      <c r="H723" s="74">
        <v>74.94</v>
      </c>
      <c r="I723" s="74">
        <v>68.790000000000006</v>
      </c>
      <c r="J723" s="74">
        <v>68.94</v>
      </c>
      <c r="K723" s="74">
        <v>103.45</v>
      </c>
      <c r="L723" s="74">
        <v>68.38</v>
      </c>
      <c r="M723" s="74">
        <v>53.88</v>
      </c>
      <c r="N723" s="74">
        <v>84.36</v>
      </c>
      <c r="O723" s="57">
        <v>91</v>
      </c>
      <c r="P723" s="57">
        <v>57</v>
      </c>
      <c r="Q723" s="57">
        <v>44</v>
      </c>
      <c r="R723" s="57">
        <v>69</v>
      </c>
      <c r="S723" s="57">
        <v>74</v>
      </c>
      <c r="T723" s="74">
        <v>189.92</v>
      </c>
      <c r="U723" s="114">
        <v>1.0500000000000001E-2</v>
      </c>
    </row>
    <row r="724" spans="1:21" x14ac:dyDescent="0.35">
      <c r="A724" s="73" t="s">
        <v>1177</v>
      </c>
      <c r="B724" s="57">
        <v>113</v>
      </c>
      <c r="C724" s="57">
        <v>115</v>
      </c>
      <c r="D724" s="74"/>
      <c r="E724" s="74">
        <v>80.09</v>
      </c>
      <c r="F724" s="74">
        <v>66.150000000000006</v>
      </c>
      <c r="G724" s="74">
        <v>118.99</v>
      </c>
      <c r="H724" s="74">
        <v>75.37</v>
      </c>
      <c r="I724" s="74">
        <v>67.319999999999993</v>
      </c>
      <c r="J724" s="74">
        <v>69.41</v>
      </c>
      <c r="K724" s="74">
        <v>106.25</v>
      </c>
      <c r="L724" s="74">
        <v>68.64</v>
      </c>
      <c r="M724" s="74">
        <v>55.24</v>
      </c>
      <c r="N724" s="74">
        <v>84.91</v>
      </c>
      <c r="O724" s="57">
        <v>96</v>
      </c>
      <c r="P724" s="57">
        <v>55</v>
      </c>
      <c r="Q724" s="57">
        <v>43</v>
      </c>
      <c r="R724" s="57">
        <v>76</v>
      </c>
      <c r="S724" s="57">
        <v>74</v>
      </c>
      <c r="T724" s="74">
        <v>168.29</v>
      </c>
      <c r="U724" s="114"/>
    </row>
    <row r="725" spans="1:21" x14ac:dyDescent="0.35">
      <c r="A725" s="73" t="s">
        <v>1178</v>
      </c>
      <c r="B725" s="57">
        <v>118</v>
      </c>
      <c r="C725" s="57">
        <v>127</v>
      </c>
      <c r="D725" s="74"/>
      <c r="E725" s="74">
        <v>80.52</v>
      </c>
      <c r="F725" s="74">
        <v>67.73</v>
      </c>
      <c r="G725" s="74">
        <v>120</v>
      </c>
      <c r="H725" s="74">
        <v>75.59</v>
      </c>
      <c r="I725" s="74">
        <v>66.67</v>
      </c>
      <c r="J725" s="74">
        <v>69.91</v>
      </c>
      <c r="K725" s="74">
        <v>107.51</v>
      </c>
      <c r="L725" s="74">
        <v>69.13</v>
      </c>
      <c r="M725" s="74">
        <v>56.22</v>
      </c>
      <c r="N725" s="74">
        <v>85.54</v>
      </c>
      <c r="O725" s="57">
        <v>97</v>
      </c>
      <c r="P725" s="57">
        <v>54</v>
      </c>
      <c r="Q725" s="57">
        <v>54</v>
      </c>
      <c r="R725" s="57">
        <v>73</v>
      </c>
      <c r="S725" s="57">
        <v>83</v>
      </c>
      <c r="T725" s="74">
        <v>338.63</v>
      </c>
      <c r="U725" s="114"/>
    </row>
    <row r="726" spans="1:21" x14ac:dyDescent="0.35">
      <c r="A726" s="73" t="s">
        <v>1119</v>
      </c>
      <c r="B726" s="57">
        <v>105</v>
      </c>
      <c r="C726" s="57">
        <v>106</v>
      </c>
      <c r="D726" s="74"/>
      <c r="E726" s="74">
        <v>82.39</v>
      </c>
      <c r="F726" s="74">
        <v>68.760000000000005</v>
      </c>
      <c r="G726" s="74">
        <v>125.09</v>
      </c>
      <c r="H726" s="74">
        <v>77.33</v>
      </c>
      <c r="I726" s="74">
        <v>67.39</v>
      </c>
      <c r="J726" s="74">
        <v>71.91</v>
      </c>
      <c r="K726" s="74">
        <v>112.33</v>
      </c>
      <c r="L726" s="74">
        <v>69.680000000000007</v>
      </c>
      <c r="M726" s="74">
        <v>57.71</v>
      </c>
      <c r="N726" s="74">
        <v>86.9</v>
      </c>
      <c r="O726" s="57">
        <v>90</v>
      </c>
      <c r="P726" s="57">
        <v>52</v>
      </c>
      <c r="Q726" s="57">
        <v>42</v>
      </c>
      <c r="R726" s="57">
        <v>60</v>
      </c>
      <c r="S726" s="57">
        <v>62</v>
      </c>
      <c r="T726" s="74">
        <v>291.07</v>
      </c>
      <c r="U726" s="114">
        <v>1.1599999999999999E-2</v>
      </c>
    </row>
    <row r="727" spans="1:21" x14ac:dyDescent="0.35">
      <c r="A727" s="73" t="s">
        <v>1120</v>
      </c>
      <c r="B727" s="57">
        <v>102</v>
      </c>
      <c r="C727" s="57">
        <v>102</v>
      </c>
      <c r="D727" s="74"/>
      <c r="E727" s="74">
        <v>84.5</v>
      </c>
      <c r="F727" s="74">
        <v>69.56</v>
      </c>
      <c r="G727" s="74">
        <v>129.6</v>
      </c>
      <c r="H727" s="74">
        <v>79.94</v>
      </c>
      <c r="I727" s="74">
        <v>68.62</v>
      </c>
      <c r="J727" s="74">
        <v>73.349999999999994</v>
      </c>
      <c r="K727" s="74">
        <v>116.88</v>
      </c>
      <c r="L727" s="74">
        <v>70.650000000000006</v>
      </c>
      <c r="M727" s="74">
        <v>59.39</v>
      </c>
      <c r="N727" s="74">
        <v>89.08</v>
      </c>
      <c r="O727" s="57">
        <v>89</v>
      </c>
      <c r="P727" s="57">
        <v>51</v>
      </c>
      <c r="Q727" s="57">
        <v>40</v>
      </c>
      <c r="R727" s="57">
        <v>59</v>
      </c>
      <c r="S727" s="57">
        <v>62</v>
      </c>
      <c r="T727" s="74">
        <v>230.71</v>
      </c>
      <c r="U727" s="114">
        <v>1.2500000000000001E-2</v>
      </c>
    </row>
    <row r="728" spans="1:21" x14ac:dyDescent="0.35">
      <c r="A728" s="73" t="s">
        <v>1121</v>
      </c>
      <c r="B728" s="57">
        <v>100</v>
      </c>
      <c r="C728" s="57">
        <v>92</v>
      </c>
      <c r="D728" s="74"/>
      <c r="E728" s="74">
        <v>86.98</v>
      </c>
      <c r="F728" s="74">
        <v>71.73</v>
      </c>
      <c r="G728" s="74">
        <v>134.68</v>
      </c>
      <c r="H728" s="74">
        <v>84.39</v>
      </c>
      <c r="I728" s="74">
        <v>69.83</v>
      </c>
      <c r="J728" s="74">
        <v>72.709999999999994</v>
      </c>
      <c r="K728" s="74">
        <v>121.72</v>
      </c>
      <c r="L728" s="74">
        <v>71.39</v>
      </c>
      <c r="M728" s="74">
        <v>61.35</v>
      </c>
      <c r="N728" s="74">
        <v>91.72</v>
      </c>
      <c r="O728" s="57">
        <v>90</v>
      </c>
      <c r="P728" s="57">
        <v>47</v>
      </c>
      <c r="Q728" s="57">
        <v>38</v>
      </c>
      <c r="R728" s="57">
        <v>57</v>
      </c>
      <c r="S728" s="57">
        <v>56</v>
      </c>
      <c r="T728" s="74">
        <v>246.54</v>
      </c>
      <c r="U728" s="114">
        <v>1.21E-2</v>
      </c>
    </row>
    <row r="729" spans="1:21" x14ac:dyDescent="0.35">
      <c r="A729" s="73" t="s">
        <v>1122</v>
      </c>
      <c r="B729" s="57">
        <v>92</v>
      </c>
      <c r="C729" s="57">
        <v>74</v>
      </c>
      <c r="D729" s="74"/>
      <c r="E729" s="74">
        <v>90.81</v>
      </c>
      <c r="F729" s="74">
        <v>74.27</v>
      </c>
      <c r="G729" s="74">
        <v>139.25</v>
      </c>
      <c r="H729" s="74">
        <v>92.78</v>
      </c>
      <c r="I729" s="74">
        <v>71.19</v>
      </c>
      <c r="J729" s="74">
        <v>75.05</v>
      </c>
      <c r="K729" s="74">
        <v>128.26</v>
      </c>
      <c r="L729" s="74">
        <v>72.489999999999995</v>
      </c>
      <c r="M729" s="74">
        <v>62.04</v>
      </c>
      <c r="N729" s="74">
        <v>94.63</v>
      </c>
      <c r="O729" s="57">
        <v>92</v>
      </c>
      <c r="P729" s="57">
        <v>46</v>
      </c>
      <c r="Q729" s="57">
        <v>37</v>
      </c>
      <c r="R729" s="57">
        <v>59</v>
      </c>
      <c r="S729" s="57">
        <v>55</v>
      </c>
      <c r="T729" s="74">
        <v>297.2</v>
      </c>
      <c r="U729" s="114">
        <v>1.29E-2</v>
      </c>
    </row>
    <row r="730" spans="1:21" x14ac:dyDescent="0.35">
      <c r="A730" s="73" t="s">
        <v>1123</v>
      </c>
      <c r="B730" s="57">
        <v>68</v>
      </c>
      <c r="C730" s="57">
        <v>38</v>
      </c>
      <c r="D730" s="74"/>
      <c r="E730" s="74">
        <v>91.14</v>
      </c>
      <c r="F730" s="74">
        <v>74.2</v>
      </c>
      <c r="G730" s="74">
        <v>138.65</v>
      </c>
      <c r="H730" s="74">
        <v>99.48</v>
      </c>
      <c r="I730" s="74">
        <v>68.75</v>
      </c>
      <c r="J730" s="74">
        <v>72.150000000000006</v>
      </c>
      <c r="K730" s="74">
        <v>130.30000000000001</v>
      </c>
      <c r="L730" s="74">
        <v>70.44</v>
      </c>
      <c r="M730" s="74">
        <v>62.74</v>
      </c>
      <c r="N730" s="74">
        <v>93.14</v>
      </c>
      <c r="O730" s="57">
        <v>77</v>
      </c>
      <c r="P730" s="57">
        <v>42</v>
      </c>
      <c r="Q730" s="57">
        <v>51</v>
      </c>
      <c r="R730" s="57">
        <v>73</v>
      </c>
      <c r="S730" s="57">
        <v>39</v>
      </c>
      <c r="T730" s="74">
        <v>185.29</v>
      </c>
      <c r="U730" s="114">
        <v>1.11E-2</v>
      </c>
    </row>
    <row r="731" spans="1:21" x14ac:dyDescent="0.35">
      <c r="A731" s="73" t="s">
        <v>1179</v>
      </c>
      <c r="B731" s="57">
        <v>44</v>
      </c>
      <c r="C731" s="57">
        <v>8</v>
      </c>
      <c r="D731" s="74"/>
      <c r="E731" s="74">
        <v>83.55</v>
      </c>
      <c r="F731" s="74">
        <v>69.349999999999994</v>
      </c>
      <c r="G731" s="74">
        <v>126.71</v>
      </c>
      <c r="H731" s="74">
        <v>88.83</v>
      </c>
      <c r="I731" s="74">
        <v>60.26</v>
      </c>
      <c r="J731" s="74">
        <v>69.489999999999995</v>
      </c>
      <c r="K731" s="74">
        <v>117.1</v>
      </c>
      <c r="L731" s="74">
        <v>64.81</v>
      </c>
      <c r="M731" s="74">
        <v>60.62</v>
      </c>
      <c r="N731" s="74">
        <v>83.06</v>
      </c>
      <c r="O731" s="57">
        <v>50</v>
      </c>
      <c r="P731" s="57"/>
      <c r="Q731" s="57"/>
      <c r="R731" s="57"/>
      <c r="S731" s="57"/>
      <c r="T731" s="74">
        <v>138.55000000000001</v>
      </c>
      <c r="U731" s="114"/>
    </row>
    <row r="732" spans="1:21" x14ac:dyDescent="0.35">
      <c r="A732" s="73" t="s">
        <v>1180</v>
      </c>
      <c r="B732" s="57">
        <v>78</v>
      </c>
      <c r="C732" s="57">
        <v>40</v>
      </c>
      <c r="D732" s="74"/>
      <c r="E732" s="74">
        <v>81.41</v>
      </c>
      <c r="F732" s="74">
        <v>67.88</v>
      </c>
      <c r="G732" s="74">
        <v>124.32</v>
      </c>
      <c r="H732" s="74">
        <v>84.32</v>
      </c>
      <c r="I732" s="74">
        <v>57.72</v>
      </c>
      <c r="J732" s="74">
        <v>68.489999999999995</v>
      </c>
      <c r="K732" s="74">
        <v>114.31</v>
      </c>
      <c r="L732" s="74">
        <v>62.14</v>
      </c>
      <c r="M732" s="74">
        <v>61.59</v>
      </c>
      <c r="N732" s="74">
        <v>79.599999999999994</v>
      </c>
      <c r="O732" s="57">
        <v>74</v>
      </c>
      <c r="P732" s="57"/>
      <c r="Q732" s="57">
        <v>50</v>
      </c>
      <c r="R732" s="57">
        <v>67</v>
      </c>
      <c r="S732" s="57"/>
      <c r="T732" s="74">
        <v>392.04</v>
      </c>
      <c r="U732" s="114"/>
    </row>
    <row r="733" spans="1:21" x14ac:dyDescent="0.35">
      <c r="A733" s="73" t="s">
        <v>1124</v>
      </c>
      <c r="B733" s="57">
        <v>60</v>
      </c>
      <c r="C733" s="57">
        <v>26</v>
      </c>
      <c r="D733" s="74"/>
      <c r="E733" s="74">
        <v>79.88</v>
      </c>
      <c r="F733" s="74">
        <v>70.42</v>
      </c>
      <c r="G733" s="74">
        <v>118.32</v>
      </c>
      <c r="H733" s="74">
        <v>81.87</v>
      </c>
      <c r="I733" s="74">
        <v>59.22</v>
      </c>
      <c r="J733" s="74">
        <v>64.66</v>
      </c>
      <c r="K733" s="74">
        <v>110.69</v>
      </c>
      <c r="L733" s="74">
        <v>61.51</v>
      </c>
      <c r="M733" s="74">
        <v>62.89</v>
      </c>
      <c r="N733" s="74">
        <v>77.33</v>
      </c>
      <c r="O733" s="57">
        <v>72</v>
      </c>
      <c r="P733" s="57"/>
      <c r="Q733" s="57">
        <v>42</v>
      </c>
      <c r="R733" s="57">
        <v>56</v>
      </c>
      <c r="S733" s="57"/>
      <c r="T733" s="74">
        <v>180.51</v>
      </c>
      <c r="U733" s="114">
        <v>9.4000000000000004E-3</v>
      </c>
    </row>
    <row r="734" spans="1:21" x14ac:dyDescent="0.35">
      <c r="A734" s="73" t="s">
        <v>1125</v>
      </c>
      <c r="B734" s="57">
        <v>59</v>
      </c>
      <c r="C734" s="57">
        <v>31</v>
      </c>
      <c r="D734" s="74"/>
      <c r="E734" s="74">
        <v>78.430000000000007</v>
      </c>
      <c r="F734" s="74">
        <v>72.09</v>
      </c>
      <c r="G734" s="74">
        <v>113.87</v>
      </c>
      <c r="H734" s="74">
        <v>79.319999999999993</v>
      </c>
      <c r="I734" s="74">
        <v>60.51</v>
      </c>
      <c r="J734" s="74">
        <v>60.38</v>
      </c>
      <c r="K734" s="74">
        <v>106.61</v>
      </c>
      <c r="L734" s="74">
        <v>60.46</v>
      </c>
      <c r="M734" s="74">
        <v>65.099999999999994</v>
      </c>
      <c r="N734" s="74">
        <v>75.86</v>
      </c>
      <c r="O734" s="57">
        <v>70</v>
      </c>
      <c r="P734" s="57"/>
      <c r="Q734" s="57">
        <v>47</v>
      </c>
      <c r="R734" s="57">
        <v>61</v>
      </c>
      <c r="S734" s="57"/>
      <c r="T734" s="74">
        <v>265.54000000000002</v>
      </c>
      <c r="U734" s="114">
        <v>8.3000000000000001E-3</v>
      </c>
    </row>
    <row r="735" spans="1:21" x14ac:dyDescent="0.35">
      <c r="A735" s="73" t="s">
        <v>1126</v>
      </c>
      <c r="B735" s="57">
        <v>69</v>
      </c>
      <c r="C735" s="57">
        <v>51</v>
      </c>
      <c r="D735" s="74"/>
      <c r="E735" s="74">
        <v>76.73</v>
      </c>
      <c r="F735" s="74">
        <v>72.66</v>
      </c>
      <c r="G735" s="74">
        <v>109.56</v>
      </c>
      <c r="H735" s="74">
        <v>75.599999999999994</v>
      </c>
      <c r="I735" s="74">
        <v>61.59</v>
      </c>
      <c r="J735" s="74">
        <v>59.82</v>
      </c>
      <c r="K735" s="74">
        <v>101.33</v>
      </c>
      <c r="L735" s="74">
        <v>59.58</v>
      </c>
      <c r="M735" s="74">
        <v>65.959999999999994</v>
      </c>
      <c r="N735" s="74">
        <v>74.31</v>
      </c>
      <c r="O735" s="57">
        <v>73</v>
      </c>
      <c r="P735" s="57"/>
      <c r="Q735" s="57">
        <v>56</v>
      </c>
      <c r="R735" s="57">
        <v>75</v>
      </c>
      <c r="S735" s="57">
        <v>42</v>
      </c>
      <c r="T735" s="74">
        <v>555.33000000000004</v>
      </c>
      <c r="U735" s="114">
        <v>9.4999999999999998E-3</v>
      </c>
    </row>
    <row r="736" spans="1:21" x14ac:dyDescent="0.35">
      <c r="A736" s="73" t="s">
        <v>1127</v>
      </c>
      <c r="B736" s="57">
        <v>69</v>
      </c>
      <c r="C736" s="57">
        <v>51</v>
      </c>
      <c r="D736" s="74"/>
      <c r="E736" s="74">
        <v>73.959999999999994</v>
      </c>
      <c r="F736" s="74">
        <v>73.400000000000006</v>
      </c>
      <c r="G736" s="74">
        <v>103.4</v>
      </c>
      <c r="H736" s="74">
        <v>70.06</v>
      </c>
      <c r="I736" s="74">
        <v>62.33</v>
      </c>
      <c r="J736" s="74">
        <v>57.28</v>
      </c>
      <c r="K736" s="74">
        <v>93.86</v>
      </c>
      <c r="L736" s="74">
        <v>58.34</v>
      </c>
      <c r="M736" s="74">
        <v>67.89</v>
      </c>
      <c r="N736" s="74">
        <v>71.7</v>
      </c>
      <c r="O736" s="57">
        <v>74</v>
      </c>
      <c r="P736" s="57"/>
      <c r="Q736" s="57">
        <v>58</v>
      </c>
      <c r="R736" s="57">
        <v>78</v>
      </c>
      <c r="S736" s="57">
        <v>45</v>
      </c>
      <c r="T736" s="74">
        <v>318.7</v>
      </c>
      <c r="U736" s="114">
        <v>7.4000000000000003E-3</v>
      </c>
    </row>
    <row r="737" spans="1:21" x14ac:dyDescent="0.35">
      <c r="A737" s="73" t="s">
        <v>1128</v>
      </c>
      <c r="B737" s="57">
        <v>61</v>
      </c>
      <c r="C737" s="57">
        <v>37</v>
      </c>
      <c r="D737" s="74"/>
      <c r="E737" s="74">
        <v>73.209999999999994</v>
      </c>
      <c r="F737" s="74">
        <v>72.67</v>
      </c>
      <c r="G737" s="74">
        <v>99.46</v>
      </c>
      <c r="H737" s="74">
        <v>68.069999999999993</v>
      </c>
      <c r="I737" s="74">
        <v>65.37</v>
      </c>
      <c r="J737" s="74">
        <v>59.23</v>
      </c>
      <c r="K737" s="74">
        <v>88.21</v>
      </c>
      <c r="L737" s="74">
        <v>58.24</v>
      </c>
      <c r="M737" s="74">
        <v>69.69</v>
      </c>
      <c r="N737" s="74">
        <v>69.430000000000007</v>
      </c>
      <c r="O737" s="57">
        <v>68</v>
      </c>
      <c r="P737" s="57"/>
      <c r="Q737" s="57">
        <v>54</v>
      </c>
      <c r="R737" s="57">
        <v>77</v>
      </c>
      <c r="S737" s="57">
        <v>39</v>
      </c>
      <c r="T737" s="74">
        <v>400.19</v>
      </c>
      <c r="U737" s="114">
        <v>6.3E-3</v>
      </c>
    </row>
    <row r="738" spans="1:21" x14ac:dyDescent="0.35">
      <c r="A738" s="73" t="s">
        <v>1181</v>
      </c>
      <c r="B738" s="57">
        <v>59</v>
      </c>
      <c r="C738" s="57">
        <v>25</v>
      </c>
      <c r="D738" s="74"/>
      <c r="E738" s="74">
        <v>75.84</v>
      </c>
      <c r="F738" s="74">
        <v>74.13</v>
      </c>
      <c r="G738" s="74">
        <v>102.05</v>
      </c>
      <c r="H738" s="74">
        <v>70.150000000000006</v>
      </c>
      <c r="I738" s="74">
        <v>71.34</v>
      </c>
      <c r="J738" s="74">
        <v>61.12</v>
      </c>
      <c r="K738" s="74">
        <v>89.21</v>
      </c>
      <c r="L738" s="74">
        <v>60.43</v>
      </c>
      <c r="M738" s="74">
        <v>73.489999999999995</v>
      </c>
      <c r="N738" s="74">
        <v>71.58</v>
      </c>
      <c r="O738" s="57">
        <v>58</v>
      </c>
      <c r="P738" s="57"/>
      <c r="Q738" s="57">
        <v>53</v>
      </c>
      <c r="R738" s="57">
        <v>82</v>
      </c>
      <c r="S738" s="57"/>
      <c r="T738" s="74">
        <v>258.8</v>
      </c>
      <c r="U738" s="114"/>
    </row>
    <row r="739" spans="1:21" x14ac:dyDescent="0.35">
      <c r="A739" s="73" t="s">
        <v>1182</v>
      </c>
      <c r="B739" s="57">
        <v>97</v>
      </c>
      <c r="C739" s="57">
        <v>78</v>
      </c>
      <c r="D739" s="74"/>
      <c r="E739" s="74">
        <v>77.319999999999993</v>
      </c>
      <c r="F739" s="74">
        <v>75.069999999999993</v>
      </c>
      <c r="G739" s="74">
        <v>103.42</v>
      </c>
      <c r="H739" s="74">
        <v>73.069999999999993</v>
      </c>
      <c r="I739" s="74">
        <v>73.44</v>
      </c>
      <c r="J739" s="74">
        <v>63.4</v>
      </c>
      <c r="K739" s="74">
        <v>87.54</v>
      </c>
      <c r="L739" s="74">
        <v>62.08</v>
      </c>
      <c r="M739" s="74">
        <v>77.41</v>
      </c>
      <c r="N739" s="74">
        <v>74.3</v>
      </c>
      <c r="O739" s="57">
        <v>82</v>
      </c>
      <c r="P739" s="57"/>
      <c r="Q739" s="57">
        <v>66</v>
      </c>
      <c r="R739" s="57">
        <v>72</v>
      </c>
      <c r="S739" s="57">
        <v>63</v>
      </c>
      <c r="T739" s="74">
        <v>537.22</v>
      </c>
      <c r="U739" s="114"/>
    </row>
    <row r="740" spans="1:21" x14ac:dyDescent="0.35">
      <c r="A740" s="73" t="s">
        <v>1129</v>
      </c>
      <c r="B740" s="57">
        <v>57</v>
      </c>
      <c r="C740" s="57">
        <v>30</v>
      </c>
      <c r="D740" s="74"/>
      <c r="E740" s="74">
        <v>76.95</v>
      </c>
      <c r="F740" s="74">
        <v>72.28</v>
      </c>
      <c r="G740" s="74">
        <v>103.72</v>
      </c>
      <c r="H740" s="74">
        <v>73.78</v>
      </c>
      <c r="I740" s="74">
        <v>72.150000000000006</v>
      </c>
      <c r="J740" s="74">
        <v>66.06</v>
      </c>
      <c r="K740" s="74">
        <v>84.44</v>
      </c>
      <c r="L740" s="74">
        <v>62.03</v>
      </c>
      <c r="M740" s="74">
        <v>78.14</v>
      </c>
      <c r="N740" s="74">
        <v>75.150000000000006</v>
      </c>
      <c r="O740" s="57">
        <v>64</v>
      </c>
      <c r="P740" s="57"/>
      <c r="Q740" s="57">
        <v>35</v>
      </c>
      <c r="R740" s="57">
        <v>55</v>
      </c>
      <c r="S740" s="57"/>
      <c r="T740" s="74">
        <v>333.66</v>
      </c>
      <c r="U740" s="114">
        <v>5.4999999999999997E-3</v>
      </c>
    </row>
    <row r="741" spans="1:21" x14ac:dyDescent="0.35">
      <c r="A741" s="73" t="s">
        <v>1130</v>
      </c>
      <c r="B741" s="57">
        <v>87</v>
      </c>
      <c r="C741" s="57">
        <v>76</v>
      </c>
      <c r="D741" s="74"/>
      <c r="E741" s="74">
        <v>76.37</v>
      </c>
      <c r="F741" s="74">
        <v>69.34</v>
      </c>
      <c r="G741" s="74">
        <v>103.79</v>
      </c>
      <c r="H741" s="74">
        <v>73.400000000000006</v>
      </c>
      <c r="I741" s="74">
        <v>69.069999999999993</v>
      </c>
      <c r="J741" s="74">
        <v>72.489999999999995</v>
      </c>
      <c r="K741" s="74">
        <v>81.349999999999994</v>
      </c>
      <c r="L741" s="74">
        <v>61.74</v>
      </c>
      <c r="M741" s="74">
        <v>77.12</v>
      </c>
      <c r="N741" s="74">
        <v>75.02</v>
      </c>
      <c r="O741" s="57">
        <v>75</v>
      </c>
      <c r="P741" s="57"/>
      <c r="Q741" s="57">
        <v>39</v>
      </c>
      <c r="R741" s="57">
        <v>59</v>
      </c>
      <c r="S741" s="57">
        <v>57</v>
      </c>
      <c r="T741" s="74">
        <v>384</v>
      </c>
      <c r="U741" s="114">
        <v>3.3700000000000001E-2</v>
      </c>
    </row>
    <row r="742" spans="1:21" x14ac:dyDescent="0.35">
      <c r="A742" s="73" t="s">
        <v>1183</v>
      </c>
      <c r="B742" s="57">
        <v>92</v>
      </c>
      <c r="C742" s="57">
        <v>90</v>
      </c>
      <c r="D742" s="74"/>
      <c r="E742" s="74">
        <v>75.22</v>
      </c>
      <c r="F742" s="74">
        <v>65.78</v>
      </c>
      <c r="G742" s="74">
        <v>102.25</v>
      </c>
      <c r="H742" s="74">
        <v>72.25</v>
      </c>
      <c r="I742" s="74">
        <v>65.62</v>
      </c>
      <c r="J742" s="74">
        <v>74.209999999999994</v>
      </c>
      <c r="K742" s="74">
        <v>78.86</v>
      </c>
      <c r="L742" s="74">
        <v>60.93</v>
      </c>
      <c r="M742" s="74">
        <v>75.569999999999993</v>
      </c>
      <c r="N742" s="74">
        <v>73.930000000000007</v>
      </c>
      <c r="O742" s="57">
        <v>77</v>
      </c>
      <c r="P742" s="57"/>
      <c r="Q742" s="57">
        <v>43</v>
      </c>
      <c r="R742" s="57">
        <v>66</v>
      </c>
      <c r="S742" s="57">
        <v>60</v>
      </c>
      <c r="T742" s="74">
        <v>299.95999999999998</v>
      </c>
      <c r="U742" s="114">
        <v>3.3099999999999997E-2</v>
      </c>
    </row>
    <row r="743" spans="1:21" x14ac:dyDescent="0.35">
      <c r="A743" s="73" t="s">
        <v>1184</v>
      </c>
      <c r="B743" s="57">
        <v>91</v>
      </c>
      <c r="C743" s="57">
        <v>93</v>
      </c>
      <c r="D743" s="74"/>
      <c r="E743" s="74">
        <v>73.2</v>
      </c>
      <c r="F743" s="74">
        <v>61.62</v>
      </c>
      <c r="G743" s="74">
        <v>96.99</v>
      </c>
      <c r="H743" s="74">
        <v>67.8</v>
      </c>
      <c r="I743" s="74">
        <v>61.78</v>
      </c>
      <c r="J743" s="74">
        <v>76.14</v>
      </c>
      <c r="K743" s="74">
        <v>75.5</v>
      </c>
      <c r="L743" s="74">
        <v>59.69</v>
      </c>
      <c r="M743" s="74">
        <v>72.63</v>
      </c>
      <c r="N743" s="74">
        <v>71.010000000000005</v>
      </c>
      <c r="O743" s="57">
        <v>75</v>
      </c>
      <c r="P743" s="57"/>
      <c r="Q743" s="57">
        <v>41</v>
      </c>
      <c r="R743" s="57">
        <v>67</v>
      </c>
      <c r="S743" s="57">
        <v>60</v>
      </c>
      <c r="T743" s="74">
        <v>310.58</v>
      </c>
      <c r="U743" s="114">
        <v>3.09E-2</v>
      </c>
    </row>
    <row r="744" spans="1:21" x14ac:dyDescent="0.35">
      <c r="A744" s="73" t="s">
        <v>1185</v>
      </c>
      <c r="B744" s="57">
        <v>92</v>
      </c>
      <c r="C744" s="57">
        <v>94</v>
      </c>
      <c r="D744" s="74"/>
      <c r="E744" s="74">
        <v>72.319999999999993</v>
      </c>
      <c r="F744" s="74">
        <v>60.49</v>
      </c>
      <c r="G744" s="74">
        <v>96.98</v>
      </c>
      <c r="H744" s="74">
        <v>61.81</v>
      </c>
      <c r="I744" s="74">
        <v>59.18</v>
      </c>
      <c r="J744" s="74">
        <v>79.290000000000006</v>
      </c>
      <c r="K744" s="74">
        <v>74.13</v>
      </c>
      <c r="L744" s="74">
        <v>59.85</v>
      </c>
      <c r="M744" s="74">
        <v>71.069999999999993</v>
      </c>
      <c r="N744" s="74">
        <v>73.569999999999993</v>
      </c>
      <c r="O744" s="57">
        <v>77</v>
      </c>
      <c r="P744" s="57"/>
      <c r="Q744" s="57">
        <v>44</v>
      </c>
      <c r="R744" s="57">
        <v>67</v>
      </c>
      <c r="S744" s="57">
        <v>61</v>
      </c>
      <c r="T744" s="74">
        <v>349.82</v>
      </c>
      <c r="U744" s="114">
        <v>2.5499999999999998E-2</v>
      </c>
    </row>
    <row r="745" spans="1:21" x14ac:dyDescent="0.35">
      <c r="A745" s="73" t="s">
        <v>1186</v>
      </c>
      <c r="B745" s="57">
        <v>96</v>
      </c>
      <c r="C745" s="57">
        <v>97</v>
      </c>
      <c r="D745" s="74"/>
      <c r="E745" s="74">
        <v>75.569999999999993</v>
      </c>
      <c r="F745" s="74">
        <v>60.42</v>
      </c>
      <c r="G745" s="74">
        <v>101.36</v>
      </c>
      <c r="H745" s="74">
        <v>68.73</v>
      </c>
      <c r="I745" s="74">
        <v>59.46</v>
      </c>
      <c r="J745" s="74">
        <v>81.03</v>
      </c>
      <c r="K745" s="74">
        <v>79.209999999999994</v>
      </c>
      <c r="L745" s="74">
        <v>61.5</v>
      </c>
      <c r="M745" s="74">
        <v>69.97</v>
      </c>
      <c r="N745" s="74">
        <v>81.22</v>
      </c>
      <c r="O745" s="57">
        <v>79</v>
      </c>
      <c r="P745" s="57"/>
      <c r="Q745" s="57">
        <v>56</v>
      </c>
      <c r="R745" s="57">
        <v>66</v>
      </c>
      <c r="S745" s="57">
        <v>54</v>
      </c>
      <c r="T745" s="74">
        <v>309.33</v>
      </c>
      <c r="U745" s="114"/>
    </row>
    <row r="746" spans="1:21" x14ac:dyDescent="0.35">
      <c r="A746" s="73" t="s">
        <v>1187</v>
      </c>
      <c r="B746" s="57">
        <v>105</v>
      </c>
      <c r="C746" s="57">
        <v>103</v>
      </c>
      <c r="D746" s="74"/>
      <c r="E746" s="74">
        <v>74.739999999999995</v>
      </c>
      <c r="F746" s="74">
        <v>57.91</v>
      </c>
      <c r="G746" s="74">
        <v>98.34</v>
      </c>
      <c r="H746" s="74">
        <v>69.47</v>
      </c>
      <c r="I746" s="74">
        <v>58.06</v>
      </c>
      <c r="J746" s="74">
        <v>80.45</v>
      </c>
      <c r="K746" s="74">
        <v>78.650000000000006</v>
      </c>
      <c r="L746" s="74">
        <v>61.26</v>
      </c>
      <c r="M746" s="74">
        <v>64.36</v>
      </c>
      <c r="N746" s="74">
        <v>80.42</v>
      </c>
      <c r="O746" s="57">
        <v>85</v>
      </c>
      <c r="P746" s="57"/>
      <c r="Q746" s="57">
        <v>64</v>
      </c>
      <c r="R746" s="57">
        <v>75</v>
      </c>
      <c r="S746" s="57">
        <v>68</v>
      </c>
      <c r="T746" s="74">
        <v>97.5</v>
      </c>
      <c r="U746" s="114"/>
    </row>
    <row r="747" spans="1:21" x14ac:dyDescent="0.35">
      <c r="A747" s="73" t="s">
        <v>1188</v>
      </c>
      <c r="B747" s="57">
        <v>103</v>
      </c>
      <c r="C747" s="57">
        <v>102</v>
      </c>
      <c r="D747" s="74"/>
      <c r="E747" s="74">
        <v>73.819999999999993</v>
      </c>
      <c r="F747" s="74">
        <v>55.63</v>
      </c>
      <c r="G747" s="74">
        <v>94.52</v>
      </c>
      <c r="H747" s="74">
        <v>68.63</v>
      </c>
      <c r="I747" s="74">
        <v>55.34</v>
      </c>
      <c r="J747" s="74">
        <v>83.28</v>
      </c>
      <c r="K747" s="74">
        <v>76.510000000000005</v>
      </c>
      <c r="L747" s="74">
        <v>60.39</v>
      </c>
      <c r="M747" s="74">
        <v>61.03</v>
      </c>
      <c r="N747" s="74">
        <v>79.599999999999994</v>
      </c>
      <c r="O747" s="57">
        <v>82</v>
      </c>
      <c r="P747" s="57"/>
      <c r="Q747" s="57">
        <v>43</v>
      </c>
      <c r="R747" s="57">
        <v>68</v>
      </c>
      <c r="S747" s="57">
        <v>68</v>
      </c>
      <c r="T747" s="74">
        <v>366.93</v>
      </c>
      <c r="U747" s="114">
        <v>2.18E-2</v>
      </c>
    </row>
    <row r="748" spans="1:21" x14ac:dyDescent="0.35">
      <c r="A748" s="73" t="s">
        <v>1189</v>
      </c>
      <c r="B748" s="57">
        <v>102</v>
      </c>
      <c r="C748" s="57">
        <v>101</v>
      </c>
      <c r="D748" s="74"/>
      <c r="E748" s="74">
        <v>72.569999999999993</v>
      </c>
      <c r="F748" s="74">
        <v>54.09</v>
      </c>
      <c r="G748" s="74">
        <v>90.03</v>
      </c>
      <c r="H748" s="74">
        <v>67.91</v>
      </c>
      <c r="I748" s="74">
        <v>54.22</v>
      </c>
      <c r="J748" s="74">
        <v>80.62</v>
      </c>
      <c r="K748" s="74">
        <v>74.62</v>
      </c>
      <c r="L748" s="74">
        <v>59.86</v>
      </c>
      <c r="M748" s="74">
        <v>58.86</v>
      </c>
      <c r="N748" s="74">
        <v>78.11</v>
      </c>
      <c r="O748" s="57">
        <v>82</v>
      </c>
      <c r="P748" s="57"/>
      <c r="Q748" s="57">
        <v>43</v>
      </c>
      <c r="R748" s="57">
        <v>69</v>
      </c>
      <c r="S748" s="57">
        <v>71</v>
      </c>
      <c r="T748" s="74">
        <v>362.98</v>
      </c>
      <c r="U748" s="114">
        <v>2.07E-2</v>
      </c>
    </row>
    <row r="749" spans="1:21" x14ac:dyDescent="0.35">
      <c r="A749" s="73" t="s">
        <v>1195</v>
      </c>
      <c r="B749" s="57">
        <v>102</v>
      </c>
      <c r="C749" s="57">
        <v>101</v>
      </c>
      <c r="D749" s="74"/>
      <c r="E749" s="74">
        <v>71.290000000000006</v>
      </c>
      <c r="F749" s="74">
        <v>53.35</v>
      </c>
      <c r="G749" s="74">
        <v>86.04</v>
      </c>
      <c r="H749" s="74">
        <v>67.040000000000006</v>
      </c>
      <c r="I749" s="74">
        <v>53.7</v>
      </c>
      <c r="J749" s="74">
        <v>79.66</v>
      </c>
      <c r="K749" s="74">
        <v>72.849999999999994</v>
      </c>
      <c r="L749" s="74">
        <v>59.68</v>
      </c>
      <c r="M749" s="74">
        <v>57.26</v>
      </c>
      <c r="N749" s="74">
        <v>76.5</v>
      </c>
      <c r="O749" s="57">
        <v>83</v>
      </c>
      <c r="P749" s="57">
        <v>42</v>
      </c>
      <c r="Q749" s="57">
        <v>47</v>
      </c>
      <c r="R749" s="57">
        <v>70</v>
      </c>
      <c r="S749" s="57">
        <v>69</v>
      </c>
      <c r="T749" s="74">
        <v>240.6</v>
      </c>
      <c r="U749" s="114">
        <v>1.8700000000000001E-2</v>
      </c>
    </row>
    <row r="750" spans="1:21" x14ac:dyDescent="0.35">
      <c r="A750" s="73" t="s">
        <v>1196</v>
      </c>
      <c r="B750" s="57">
        <v>100</v>
      </c>
      <c r="C750" s="57">
        <v>100</v>
      </c>
      <c r="D750" s="74"/>
      <c r="E750" s="74">
        <v>70.67</v>
      </c>
      <c r="F750" s="74">
        <v>53.08</v>
      </c>
      <c r="G750" s="74">
        <v>86.23</v>
      </c>
      <c r="H750" s="74">
        <v>67.89</v>
      </c>
      <c r="I750" s="74">
        <v>53.65</v>
      </c>
      <c r="J750" s="74">
        <v>79.64</v>
      </c>
      <c r="K750" s="74">
        <v>71.61</v>
      </c>
      <c r="L750" s="74">
        <v>59.73</v>
      </c>
      <c r="M750" s="74">
        <v>56.82</v>
      </c>
      <c r="N750" s="74">
        <v>77.72</v>
      </c>
      <c r="O750" s="57">
        <v>83</v>
      </c>
      <c r="P750" s="57">
        <v>41</v>
      </c>
      <c r="Q750" s="57">
        <v>46</v>
      </c>
      <c r="R750" s="57">
        <v>70</v>
      </c>
      <c r="S750" s="57">
        <v>70</v>
      </c>
      <c r="T750" s="74">
        <v>254.32</v>
      </c>
      <c r="U750" s="114">
        <v>1.6400000000000001E-2</v>
      </c>
    </row>
    <row r="751" spans="1:21" x14ac:dyDescent="0.35">
      <c r="A751" s="73" t="s">
        <v>1197</v>
      </c>
      <c r="B751" s="57">
        <v>101</v>
      </c>
      <c r="C751" s="57">
        <v>98</v>
      </c>
      <c r="D751" s="74"/>
      <c r="E751" s="74">
        <v>69.98</v>
      </c>
      <c r="F751" s="74">
        <v>53.24</v>
      </c>
      <c r="G751" s="74">
        <v>85.04</v>
      </c>
      <c r="H751" s="74">
        <v>67.98</v>
      </c>
      <c r="I751" s="74">
        <v>54.36</v>
      </c>
      <c r="J751" s="74">
        <v>79.13</v>
      </c>
      <c r="K751" s="74">
        <v>69.97</v>
      </c>
      <c r="L751" s="74">
        <v>60.07</v>
      </c>
      <c r="M751" s="74">
        <v>55.8</v>
      </c>
      <c r="N751" s="74">
        <v>77.33</v>
      </c>
      <c r="O751" s="57">
        <v>85</v>
      </c>
      <c r="P751" s="57">
        <v>51</v>
      </c>
      <c r="Q751" s="57">
        <v>49</v>
      </c>
      <c r="R751" s="57">
        <v>72</v>
      </c>
      <c r="S751" s="57">
        <v>70</v>
      </c>
      <c r="T751" s="74">
        <v>133.84</v>
      </c>
      <c r="U751" s="114">
        <v>1.44E-2</v>
      </c>
    </row>
    <row r="752" spans="1:21" x14ac:dyDescent="0.35">
      <c r="A752" s="73" t="s">
        <v>1198</v>
      </c>
      <c r="B752" s="57">
        <v>107</v>
      </c>
      <c r="C752" s="57">
        <v>99</v>
      </c>
      <c r="D752" s="74"/>
      <c r="E752" s="74">
        <v>69.58</v>
      </c>
      <c r="F752" s="74">
        <v>53.76</v>
      </c>
      <c r="G752" s="74">
        <v>84.48</v>
      </c>
      <c r="H752" s="74">
        <v>68.400000000000006</v>
      </c>
      <c r="I752" s="74">
        <v>55.79</v>
      </c>
      <c r="J752" s="74">
        <v>78.22</v>
      </c>
      <c r="K752" s="74">
        <v>69.63</v>
      </c>
      <c r="L752" s="74">
        <v>60.49</v>
      </c>
      <c r="M752" s="74">
        <v>54.37</v>
      </c>
      <c r="N752" s="74">
        <v>76.5</v>
      </c>
      <c r="O752" s="57">
        <v>88</v>
      </c>
      <c r="P752" s="57">
        <v>52</v>
      </c>
      <c r="Q752" s="57">
        <v>58</v>
      </c>
      <c r="R752" s="57">
        <v>75</v>
      </c>
      <c r="S752" s="57">
        <v>66</v>
      </c>
      <c r="T752" s="74">
        <v>178.75</v>
      </c>
      <c r="U752" s="114"/>
    </row>
    <row r="753" spans="1:21" x14ac:dyDescent="0.35">
      <c r="A753" s="73" t="s">
        <v>1199</v>
      </c>
      <c r="B753" s="57">
        <v>112</v>
      </c>
      <c r="C753" s="57">
        <v>106</v>
      </c>
      <c r="D753" s="74"/>
      <c r="E753" s="74">
        <v>69.540000000000006</v>
      </c>
      <c r="F753" s="74">
        <v>55.29</v>
      </c>
      <c r="G753" s="74">
        <v>83.79</v>
      </c>
      <c r="H753" s="74">
        <v>68.44</v>
      </c>
      <c r="I753" s="74">
        <v>56.5</v>
      </c>
      <c r="J753" s="74">
        <v>78.489999999999995</v>
      </c>
      <c r="K753" s="74">
        <v>69.349999999999994</v>
      </c>
      <c r="L753" s="74">
        <v>60.56</v>
      </c>
      <c r="M753" s="74">
        <v>54.62</v>
      </c>
      <c r="N753" s="74">
        <v>76.88</v>
      </c>
      <c r="O753" s="57">
        <v>89</v>
      </c>
      <c r="P753" s="57">
        <v>56</v>
      </c>
      <c r="Q753" s="57">
        <v>60</v>
      </c>
      <c r="R753" s="57">
        <v>76</v>
      </c>
      <c r="S753" s="57">
        <v>73</v>
      </c>
      <c r="T753" s="74">
        <v>212.32</v>
      </c>
      <c r="U753" s="114"/>
    </row>
    <row r="754" spans="1:21" x14ac:dyDescent="0.35">
      <c r="A754" s="73" t="s">
        <v>1200</v>
      </c>
      <c r="B754" s="57">
        <v>106</v>
      </c>
      <c r="C754" s="57">
        <v>105</v>
      </c>
      <c r="D754" s="74"/>
      <c r="E754" s="74">
        <v>69.099999999999994</v>
      </c>
      <c r="F754" s="74">
        <v>56.05</v>
      </c>
      <c r="G754" s="74">
        <v>83.07</v>
      </c>
      <c r="H754" s="74">
        <v>68.47</v>
      </c>
      <c r="I754" s="74">
        <v>56.75</v>
      </c>
      <c r="J754" s="74">
        <v>76.52</v>
      </c>
      <c r="K754" s="74">
        <v>68.56</v>
      </c>
      <c r="L754" s="74">
        <v>60.77</v>
      </c>
      <c r="M754" s="74">
        <v>54.86</v>
      </c>
      <c r="N754" s="74">
        <v>76.47</v>
      </c>
      <c r="O754" s="57">
        <v>86</v>
      </c>
      <c r="P754" s="57">
        <v>57</v>
      </c>
      <c r="Q754" s="57">
        <v>46</v>
      </c>
      <c r="R754" s="57">
        <v>71</v>
      </c>
      <c r="S754" s="57">
        <v>72</v>
      </c>
      <c r="T754" s="74">
        <v>369.88</v>
      </c>
      <c r="U754" s="114">
        <v>1.47E-2</v>
      </c>
    </row>
    <row r="755" spans="1:21" x14ac:dyDescent="0.35">
      <c r="A755" s="73" t="s">
        <v>1201</v>
      </c>
      <c r="B755" s="57">
        <v>104</v>
      </c>
      <c r="C755" s="57">
        <v>103</v>
      </c>
      <c r="D755" s="74"/>
      <c r="E755" s="74">
        <v>68.930000000000007</v>
      </c>
      <c r="F755" s="74">
        <v>56.73</v>
      </c>
      <c r="G755" s="74">
        <v>81.66</v>
      </c>
      <c r="H755" s="74">
        <v>68.53</v>
      </c>
      <c r="I755" s="74">
        <v>57.06</v>
      </c>
      <c r="J755" s="74">
        <v>78.03</v>
      </c>
      <c r="K755" s="74">
        <v>68.03</v>
      </c>
      <c r="L755" s="74">
        <v>60.51</v>
      </c>
      <c r="M755" s="74">
        <v>54.87</v>
      </c>
      <c r="N755" s="74">
        <v>76.28</v>
      </c>
      <c r="O755" s="57">
        <v>83</v>
      </c>
      <c r="P755" s="57">
        <v>57</v>
      </c>
      <c r="Q755" s="57">
        <v>47</v>
      </c>
      <c r="R755" s="57">
        <v>71</v>
      </c>
      <c r="S755" s="57">
        <v>72</v>
      </c>
      <c r="T755" s="74">
        <v>353.9</v>
      </c>
      <c r="U755" s="114">
        <v>1.2200000000000001E-2</v>
      </c>
    </row>
    <row r="756" spans="1:21" x14ac:dyDescent="0.35">
      <c r="A756" s="73" t="s">
        <v>1202</v>
      </c>
      <c r="B756" s="57">
        <v>103</v>
      </c>
      <c r="C756" s="57">
        <v>103</v>
      </c>
      <c r="D756" s="74"/>
      <c r="E756" s="74">
        <v>68.86</v>
      </c>
      <c r="F756" s="74">
        <v>57.21</v>
      </c>
      <c r="G756" s="74">
        <v>81.819999999999993</v>
      </c>
      <c r="H756" s="74">
        <v>68.78</v>
      </c>
      <c r="I756" s="74">
        <v>57.35</v>
      </c>
      <c r="J756" s="74">
        <v>78.53</v>
      </c>
      <c r="K756" s="74">
        <v>67.599999999999994</v>
      </c>
      <c r="L756" s="74">
        <v>60.45</v>
      </c>
      <c r="M756" s="74">
        <v>55.14</v>
      </c>
      <c r="N756" s="74">
        <v>76.5</v>
      </c>
      <c r="O756" s="57">
        <v>83</v>
      </c>
      <c r="P756" s="57">
        <v>53</v>
      </c>
      <c r="Q756" s="57">
        <v>48</v>
      </c>
      <c r="R756" s="57">
        <v>72</v>
      </c>
      <c r="S756" s="57">
        <v>70</v>
      </c>
      <c r="T756" s="74">
        <v>299.31</v>
      </c>
      <c r="U756" s="114">
        <v>1.0500000000000001E-2</v>
      </c>
    </row>
    <row r="757" spans="1:21" x14ac:dyDescent="0.35">
      <c r="A757" s="73" t="s">
        <v>1203</v>
      </c>
      <c r="B757" s="57">
        <v>102</v>
      </c>
      <c r="C757" s="57">
        <v>101</v>
      </c>
      <c r="D757" s="74"/>
      <c r="E757" s="74">
        <v>68.91</v>
      </c>
      <c r="F757" s="74">
        <v>57.62</v>
      </c>
      <c r="G757" s="74">
        <v>81.3</v>
      </c>
      <c r="H757" s="74">
        <v>68.45</v>
      </c>
      <c r="I757" s="74">
        <v>57.99</v>
      </c>
      <c r="J757" s="74">
        <v>79.11</v>
      </c>
      <c r="K757" s="74">
        <v>67.36</v>
      </c>
      <c r="L757" s="74">
        <v>60.99</v>
      </c>
      <c r="M757" s="74">
        <v>54.7</v>
      </c>
      <c r="N757" s="74">
        <v>76.48</v>
      </c>
      <c r="O757" s="57">
        <v>84</v>
      </c>
      <c r="P757" s="57">
        <v>54</v>
      </c>
      <c r="Q757" s="57">
        <v>50</v>
      </c>
      <c r="R757" s="57">
        <v>73</v>
      </c>
      <c r="S757" s="57">
        <v>71</v>
      </c>
      <c r="T757" s="74">
        <v>315.08999999999997</v>
      </c>
      <c r="U757" s="114">
        <v>1.03E-2</v>
      </c>
    </row>
    <row r="758" spans="1:21" x14ac:dyDescent="0.35">
      <c r="A758" s="73" t="s">
        <v>1206</v>
      </c>
      <c r="B758" s="57">
        <v>102</v>
      </c>
      <c r="C758" s="57">
        <v>101</v>
      </c>
      <c r="D758" s="74"/>
      <c r="E758" s="74">
        <v>70.42</v>
      </c>
      <c r="F758" s="74">
        <v>58.51</v>
      </c>
      <c r="G758" s="74">
        <v>80.23</v>
      </c>
      <c r="H758" s="74">
        <v>68.53</v>
      </c>
      <c r="I758" s="74">
        <v>58.5</v>
      </c>
      <c r="J758" s="74">
        <v>80.77</v>
      </c>
      <c r="K758" s="74">
        <v>67.290000000000006</v>
      </c>
      <c r="L758" s="74">
        <v>61.71</v>
      </c>
      <c r="M758" s="74">
        <v>54.72</v>
      </c>
      <c r="N758" s="74">
        <v>76.92</v>
      </c>
      <c r="O758" s="57">
        <v>85</v>
      </c>
      <c r="P758" s="57">
        <v>54</v>
      </c>
      <c r="Q758" s="57">
        <v>50</v>
      </c>
      <c r="R758" s="57">
        <v>73</v>
      </c>
      <c r="S758" s="57">
        <v>71</v>
      </c>
      <c r="T758" s="74">
        <v>327.52</v>
      </c>
      <c r="U758" s="114">
        <v>1.2699999999999999E-2</v>
      </c>
    </row>
    <row r="759" spans="1:21" x14ac:dyDescent="0.35">
      <c r="A759" s="73" t="s">
        <v>1207</v>
      </c>
      <c r="B759" s="57">
        <v>110</v>
      </c>
      <c r="C759" s="57">
        <v>104</v>
      </c>
      <c r="D759" s="74"/>
      <c r="E759" s="74">
        <v>72.180000000000007</v>
      </c>
      <c r="F759" s="74">
        <v>59.86</v>
      </c>
      <c r="G759" s="74">
        <v>79.98</v>
      </c>
      <c r="H759" s="74">
        <v>68.59</v>
      </c>
      <c r="I759" s="74">
        <v>59.6</v>
      </c>
      <c r="J759" s="74">
        <v>80.8</v>
      </c>
      <c r="K759" s="74">
        <v>67.36</v>
      </c>
      <c r="L759" s="74">
        <v>61.73</v>
      </c>
      <c r="M759" s="74">
        <v>54.93</v>
      </c>
      <c r="N759" s="74">
        <v>76.97</v>
      </c>
      <c r="O759" s="57">
        <v>90</v>
      </c>
      <c r="P759" s="57">
        <v>54</v>
      </c>
      <c r="Q759" s="57">
        <v>64</v>
      </c>
      <c r="R759" s="57">
        <v>76</v>
      </c>
      <c r="S759" s="57">
        <v>69</v>
      </c>
      <c r="T759" s="74">
        <v>107.09</v>
      </c>
      <c r="U759" s="114"/>
    </row>
    <row r="760" spans="1:21" x14ac:dyDescent="0.35">
      <c r="A760" s="73" t="s">
        <v>1208</v>
      </c>
      <c r="B760" s="57">
        <v>113</v>
      </c>
      <c r="C760" s="57">
        <v>106</v>
      </c>
      <c r="D760" s="74"/>
      <c r="E760" s="74">
        <v>72.989999999999995</v>
      </c>
      <c r="F760" s="74">
        <v>60.41</v>
      </c>
      <c r="G760" s="74">
        <v>79.52</v>
      </c>
      <c r="H760" s="74">
        <v>68.52</v>
      </c>
      <c r="I760" s="74">
        <v>60.31</v>
      </c>
      <c r="J760" s="74">
        <v>81.58</v>
      </c>
      <c r="K760" s="74">
        <v>67.150000000000006</v>
      </c>
      <c r="L760" s="74">
        <v>61.94</v>
      </c>
      <c r="M760" s="74">
        <v>55.03</v>
      </c>
      <c r="N760" s="74">
        <v>76.59</v>
      </c>
      <c r="O760" s="57">
        <v>90</v>
      </c>
      <c r="P760" s="57">
        <v>54</v>
      </c>
      <c r="Q760" s="57">
        <v>68</v>
      </c>
      <c r="R760" s="57">
        <v>76</v>
      </c>
      <c r="S760" s="57"/>
      <c r="T760" s="74">
        <v>239.08</v>
      </c>
      <c r="U760" s="114"/>
    </row>
    <row r="761" spans="1:21" x14ac:dyDescent="0.35">
      <c r="A761" s="73" t="s">
        <v>1209</v>
      </c>
      <c r="B761" s="57">
        <v>106</v>
      </c>
      <c r="C761" s="57">
        <v>105</v>
      </c>
      <c r="D761" s="74"/>
      <c r="E761" s="74">
        <v>74.25</v>
      </c>
      <c r="F761" s="74">
        <v>60.83</v>
      </c>
      <c r="G761" s="74">
        <v>78.88</v>
      </c>
      <c r="H761" s="74">
        <v>68.58</v>
      </c>
      <c r="I761" s="74">
        <v>60.58</v>
      </c>
      <c r="J761" s="74">
        <v>88.11</v>
      </c>
      <c r="K761" s="74">
        <v>66.599999999999994</v>
      </c>
      <c r="L761" s="74">
        <v>62.38</v>
      </c>
      <c r="M761" s="74">
        <v>55.25</v>
      </c>
      <c r="N761" s="74">
        <v>76.44</v>
      </c>
      <c r="O761" s="57">
        <v>85</v>
      </c>
      <c r="P761" s="57">
        <v>55</v>
      </c>
      <c r="Q761" s="57">
        <v>48</v>
      </c>
      <c r="R761" s="57">
        <v>72</v>
      </c>
      <c r="S761" s="57"/>
      <c r="T761" s="74">
        <v>140.63999999999999</v>
      </c>
      <c r="U761" s="114">
        <v>3.09E-2</v>
      </c>
    </row>
    <row r="762" spans="1:21" x14ac:dyDescent="0.35">
      <c r="A762" s="73" t="s">
        <v>1210</v>
      </c>
      <c r="B762" s="57">
        <v>105</v>
      </c>
      <c r="C762" s="57">
        <v>103</v>
      </c>
      <c r="D762" s="74"/>
      <c r="E762" s="74">
        <v>75.19</v>
      </c>
      <c r="F762" s="74">
        <v>61.62</v>
      </c>
      <c r="G762" s="74">
        <v>78.930000000000007</v>
      </c>
      <c r="H762" s="74">
        <v>68.739999999999995</v>
      </c>
      <c r="I762" s="74">
        <v>61.1</v>
      </c>
      <c r="J762" s="74">
        <v>90.32</v>
      </c>
      <c r="K762" s="74">
        <v>67.09</v>
      </c>
      <c r="L762" s="74">
        <v>62.83</v>
      </c>
      <c r="M762" s="74">
        <v>55.14</v>
      </c>
      <c r="N762" s="74">
        <v>76.94</v>
      </c>
      <c r="O762" s="57">
        <v>85</v>
      </c>
      <c r="P762" s="57">
        <v>55</v>
      </c>
      <c r="Q762" s="57">
        <v>51</v>
      </c>
      <c r="R762" s="57">
        <v>71</v>
      </c>
      <c r="S762" s="57"/>
      <c r="T762" s="74">
        <v>246.27</v>
      </c>
      <c r="U762" s="114">
        <v>0.03</v>
      </c>
    </row>
    <row r="763" spans="1:21" x14ac:dyDescent="0.35">
      <c r="A763" s="73" t="s">
        <v>1211</v>
      </c>
      <c r="B763" s="57">
        <v>104</v>
      </c>
      <c r="C763" s="57">
        <v>104</v>
      </c>
      <c r="D763" s="74"/>
      <c r="E763" s="74">
        <v>76.260000000000005</v>
      </c>
      <c r="F763" s="74">
        <v>63.38</v>
      </c>
      <c r="G763" s="74">
        <v>78.23</v>
      </c>
      <c r="H763" s="74">
        <v>68.959999999999994</v>
      </c>
      <c r="I763" s="74">
        <v>61.75</v>
      </c>
      <c r="J763" s="74">
        <v>93.85</v>
      </c>
      <c r="K763" s="74">
        <v>67.5</v>
      </c>
      <c r="L763" s="74">
        <v>63.25</v>
      </c>
      <c r="M763" s="74">
        <v>55.52</v>
      </c>
      <c r="N763" s="74">
        <v>77.2</v>
      </c>
      <c r="O763" s="57">
        <v>85</v>
      </c>
      <c r="P763" s="57">
        <v>57</v>
      </c>
      <c r="Q763" s="57">
        <v>52</v>
      </c>
      <c r="R763" s="57">
        <v>72</v>
      </c>
      <c r="S763" s="57"/>
      <c r="T763" s="74">
        <v>334.67</v>
      </c>
      <c r="U763" s="114">
        <v>2.8899999999999999E-2</v>
      </c>
    </row>
    <row r="764" spans="1:21" x14ac:dyDescent="0.35">
      <c r="A764" s="73" t="s">
        <v>1212</v>
      </c>
      <c r="B764" s="57">
        <v>103</v>
      </c>
      <c r="C764" s="57">
        <v>103</v>
      </c>
      <c r="D764" s="74"/>
      <c r="E764" s="74">
        <v>76.83</v>
      </c>
      <c r="F764" s="74">
        <v>65.12</v>
      </c>
      <c r="G764" s="74">
        <v>78.94</v>
      </c>
      <c r="H764" s="74">
        <v>69.09</v>
      </c>
      <c r="I764" s="74">
        <v>62.44</v>
      </c>
      <c r="J764" s="74">
        <v>96.38</v>
      </c>
      <c r="K764" s="74">
        <v>67.63</v>
      </c>
      <c r="L764" s="74">
        <v>63.33</v>
      </c>
      <c r="M764" s="74">
        <v>55.92</v>
      </c>
      <c r="N764" s="74">
        <v>76.8</v>
      </c>
      <c r="O764" s="57">
        <v>86</v>
      </c>
      <c r="P764" s="57">
        <v>58</v>
      </c>
      <c r="Q764" s="57">
        <v>54</v>
      </c>
      <c r="R764" s="57">
        <v>61</v>
      </c>
      <c r="S764" s="57">
        <v>74</v>
      </c>
      <c r="T764" s="74">
        <v>163.46</v>
      </c>
      <c r="U764" s="114">
        <v>2.8299999999999999E-2</v>
      </c>
    </row>
    <row r="765" spans="1:21" x14ac:dyDescent="0.35">
      <c r="A765" s="73" t="s">
        <v>1213</v>
      </c>
      <c r="B765" s="57">
        <v>102</v>
      </c>
      <c r="C765" s="57">
        <v>102</v>
      </c>
      <c r="D765" s="74"/>
      <c r="E765" s="74">
        <v>77.02</v>
      </c>
      <c r="F765" s="74">
        <v>67.790000000000006</v>
      </c>
      <c r="G765" s="74">
        <v>80.37</v>
      </c>
      <c r="H765" s="74">
        <v>69.55</v>
      </c>
      <c r="I765" s="74">
        <v>63.77</v>
      </c>
      <c r="J765" s="74">
        <v>99.38</v>
      </c>
      <c r="K765" s="74">
        <v>68.66</v>
      </c>
      <c r="L765" s="74">
        <v>63.31</v>
      </c>
      <c r="M765" s="74">
        <v>57.72</v>
      </c>
      <c r="N765" s="74">
        <v>77.03</v>
      </c>
      <c r="O765" s="57">
        <v>88</v>
      </c>
      <c r="P765" s="57">
        <v>58</v>
      </c>
      <c r="Q765" s="57">
        <v>54</v>
      </c>
      <c r="R765" s="57">
        <v>74</v>
      </c>
      <c r="S765" s="57">
        <v>73</v>
      </c>
      <c r="T765" s="74">
        <v>337.49</v>
      </c>
      <c r="U765" s="114">
        <v>2.4400000000000002E-2</v>
      </c>
    </row>
    <row r="766" spans="1:21" x14ac:dyDescent="0.35">
      <c r="A766" s="73" t="s">
        <v>1214</v>
      </c>
      <c r="B766" s="57">
        <v>109</v>
      </c>
      <c r="C766" s="57">
        <v>105</v>
      </c>
      <c r="D766" s="74"/>
      <c r="E766" s="74">
        <v>76.959999999999994</v>
      </c>
      <c r="F766" s="74">
        <v>69.319999999999993</v>
      </c>
      <c r="G766" s="74">
        <v>81.180000000000007</v>
      </c>
      <c r="H766" s="74">
        <v>70.099999999999994</v>
      </c>
      <c r="I766" s="74">
        <v>65.36</v>
      </c>
      <c r="J766" s="74">
        <v>101.97</v>
      </c>
      <c r="K766" s="74">
        <v>70.319999999999993</v>
      </c>
      <c r="L766" s="74">
        <v>64</v>
      </c>
      <c r="M766" s="74">
        <v>59.69</v>
      </c>
      <c r="N766" s="74">
        <v>77.569999999999993</v>
      </c>
      <c r="O766" s="57">
        <v>91</v>
      </c>
      <c r="P766" s="57">
        <v>59</v>
      </c>
      <c r="Q766" s="57">
        <v>70</v>
      </c>
      <c r="R766" s="57">
        <v>79</v>
      </c>
      <c r="S766" s="57">
        <v>69</v>
      </c>
      <c r="T766" s="74">
        <v>400.35</v>
      </c>
      <c r="U766" s="114"/>
    </row>
    <row r="767" spans="1:21" x14ac:dyDescent="0.35">
      <c r="A767" s="73" t="s">
        <v>1215</v>
      </c>
      <c r="B767" s="57">
        <v>117</v>
      </c>
      <c r="C767" s="57">
        <v>111</v>
      </c>
      <c r="D767" s="74"/>
      <c r="E767" s="74">
        <v>77.19</v>
      </c>
      <c r="F767" s="74">
        <v>70.58</v>
      </c>
      <c r="G767" s="74">
        <v>82.43</v>
      </c>
      <c r="H767" s="74">
        <v>70.64</v>
      </c>
      <c r="I767" s="74">
        <v>66.31</v>
      </c>
      <c r="J767" s="74">
        <v>103.68</v>
      </c>
      <c r="K767" s="74">
        <v>71.23</v>
      </c>
      <c r="L767" s="74">
        <v>63.88</v>
      </c>
      <c r="M767" s="74">
        <v>60.42</v>
      </c>
      <c r="N767" s="74">
        <v>78.77</v>
      </c>
      <c r="O767" s="57">
        <v>94</v>
      </c>
      <c r="P767" s="57">
        <v>59</v>
      </c>
      <c r="Q767" s="57">
        <v>70</v>
      </c>
      <c r="R767" s="57">
        <v>81</v>
      </c>
      <c r="S767" s="57">
        <v>80</v>
      </c>
      <c r="T767" s="74">
        <v>165.34</v>
      </c>
      <c r="U767" s="114"/>
    </row>
    <row r="768" spans="1:21" x14ac:dyDescent="0.35">
      <c r="A768" s="73" t="s">
        <v>1216</v>
      </c>
      <c r="B768" s="57">
        <v>106</v>
      </c>
      <c r="C768" s="57">
        <v>105</v>
      </c>
      <c r="D768" s="74"/>
      <c r="E768" s="74">
        <v>78.09</v>
      </c>
      <c r="F768" s="74">
        <v>72.239999999999995</v>
      </c>
      <c r="G768" s="74">
        <v>83.81</v>
      </c>
      <c r="H768" s="74">
        <v>71.31</v>
      </c>
      <c r="I768" s="74">
        <v>67.180000000000007</v>
      </c>
      <c r="J768" s="74">
        <v>107.28</v>
      </c>
      <c r="K768" s="74">
        <v>72.94</v>
      </c>
      <c r="L768" s="74">
        <v>64.81</v>
      </c>
      <c r="M768" s="74">
        <v>62.45</v>
      </c>
      <c r="N768" s="74">
        <v>80.28</v>
      </c>
      <c r="O768" s="57">
        <v>87</v>
      </c>
      <c r="P768" s="57">
        <v>60</v>
      </c>
      <c r="Q768" s="57">
        <v>53</v>
      </c>
      <c r="R768" s="57">
        <v>74</v>
      </c>
      <c r="S768" s="57">
        <v>74</v>
      </c>
      <c r="T768" s="74">
        <v>318.42</v>
      </c>
      <c r="U768" s="114">
        <v>2.75E-2</v>
      </c>
    </row>
    <row r="769" spans="1:21" x14ac:dyDescent="0.35">
      <c r="A769" s="73" t="s">
        <v>1217</v>
      </c>
      <c r="B769" s="57">
        <v>104</v>
      </c>
      <c r="C769" s="57">
        <v>103</v>
      </c>
      <c r="D769" s="74"/>
      <c r="E769" s="74">
        <v>78.45</v>
      </c>
      <c r="F769" s="74">
        <v>73.430000000000007</v>
      </c>
      <c r="G769" s="74">
        <v>84.8</v>
      </c>
      <c r="H769" s="74">
        <v>71.87</v>
      </c>
      <c r="I769" s="74">
        <v>67.98</v>
      </c>
      <c r="J769" s="74">
        <v>106.88</v>
      </c>
      <c r="K769" s="74">
        <v>73.34</v>
      </c>
      <c r="L769" s="74">
        <v>65.87</v>
      </c>
      <c r="M769" s="74">
        <v>64.31</v>
      </c>
      <c r="N769" s="74">
        <v>81.25</v>
      </c>
      <c r="O769" s="57">
        <v>86</v>
      </c>
      <c r="P769" s="57">
        <v>61</v>
      </c>
      <c r="Q769" s="57">
        <v>56</v>
      </c>
      <c r="R769" s="57">
        <v>75</v>
      </c>
      <c r="S769" s="57">
        <v>77</v>
      </c>
      <c r="T769" s="74">
        <v>208.32</v>
      </c>
      <c r="U769" s="114">
        <v>2.53E-2</v>
      </c>
    </row>
    <row r="770" spans="1:21" x14ac:dyDescent="0.35">
      <c r="A770" s="73" t="s">
        <v>1218</v>
      </c>
      <c r="B770" s="57">
        <v>105</v>
      </c>
      <c r="C770" s="57">
        <v>103</v>
      </c>
      <c r="D770" s="74"/>
      <c r="E770" s="74">
        <v>78.52</v>
      </c>
      <c r="F770" s="74">
        <v>75.430000000000007</v>
      </c>
      <c r="G770" s="74">
        <v>84.98</v>
      </c>
      <c r="H770" s="74">
        <v>72.209999999999994</v>
      </c>
      <c r="I770" s="74">
        <v>68.55</v>
      </c>
      <c r="J770" s="74">
        <v>104.98</v>
      </c>
      <c r="K770" s="74">
        <v>73.540000000000006</v>
      </c>
      <c r="L770" s="74">
        <v>66.959999999999994</v>
      </c>
      <c r="M770" s="74">
        <v>65.650000000000006</v>
      </c>
      <c r="N770" s="74">
        <v>81.44</v>
      </c>
      <c r="O770" s="57">
        <v>86</v>
      </c>
      <c r="P770" s="57">
        <v>62</v>
      </c>
      <c r="Q770" s="57">
        <v>56</v>
      </c>
      <c r="R770" s="57">
        <v>75</v>
      </c>
      <c r="S770" s="57">
        <v>74</v>
      </c>
      <c r="T770" s="74">
        <v>223.58</v>
      </c>
      <c r="U770" s="114">
        <v>2.53E-2</v>
      </c>
    </row>
    <row r="771" spans="1:21" x14ac:dyDescent="0.35">
      <c r="A771" s="73" t="s">
        <v>1219</v>
      </c>
      <c r="B771" s="57">
        <v>102</v>
      </c>
      <c r="C771" s="57">
        <v>102</v>
      </c>
      <c r="D771" s="74"/>
      <c r="E771" s="74">
        <v>78.3</v>
      </c>
      <c r="F771" s="74">
        <v>75.33</v>
      </c>
      <c r="G771" s="74">
        <v>84.4</v>
      </c>
      <c r="H771" s="74">
        <v>72.41</v>
      </c>
      <c r="I771" s="74">
        <v>69.099999999999994</v>
      </c>
      <c r="J771" s="74">
        <v>101.93</v>
      </c>
      <c r="K771" s="74">
        <v>73.84</v>
      </c>
      <c r="L771" s="74">
        <v>67.03</v>
      </c>
      <c r="M771" s="74">
        <v>66.38</v>
      </c>
      <c r="N771" s="74">
        <v>81.680000000000007</v>
      </c>
      <c r="O771" s="57">
        <v>86</v>
      </c>
      <c r="P771" s="57">
        <v>63</v>
      </c>
      <c r="Q771" s="57">
        <v>58</v>
      </c>
      <c r="R771" s="57">
        <v>75</v>
      </c>
      <c r="S771" s="57">
        <v>76</v>
      </c>
      <c r="T771" s="74">
        <v>210.91</v>
      </c>
      <c r="U771" s="114">
        <v>2.6800000000000001E-2</v>
      </c>
    </row>
    <row r="772" spans="1:21" x14ac:dyDescent="0.35">
      <c r="A772" s="73" t="s">
        <v>1220</v>
      </c>
      <c r="B772" s="57">
        <v>103</v>
      </c>
      <c r="C772" s="57">
        <v>102</v>
      </c>
      <c r="D772" s="74"/>
      <c r="E772" s="74">
        <v>77.83</v>
      </c>
      <c r="F772" s="74">
        <v>74.98</v>
      </c>
      <c r="G772" s="74">
        <v>84.69</v>
      </c>
      <c r="H772" s="74">
        <v>72.489999999999995</v>
      </c>
      <c r="I772" s="74">
        <v>69.680000000000007</v>
      </c>
      <c r="J772" s="74">
        <v>97.04</v>
      </c>
      <c r="K772" s="74">
        <v>73.97</v>
      </c>
      <c r="L772" s="74">
        <v>67.63</v>
      </c>
      <c r="M772" s="74">
        <v>66.86</v>
      </c>
      <c r="N772" s="74">
        <v>81.67</v>
      </c>
      <c r="O772" s="57">
        <v>88</v>
      </c>
      <c r="P772" s="57">
        <v>60</v>
      </c>
      <c r="Q772" s="57">
        <v>57</v>
      </c>
      <c r="R772" s="57">
        <v>75</v>
      </c>
      <c r="S772" s="57">
        <v>74</v>
      </c>
      <c r="T772" s="74">
        <v>153.08000000000001</v>
      </c>
      <c r="U772" s="114">
        <v>1.9599999999999999E-2</v>
      </c>
    </row>
    <row r="773" spans="1:21" x14ac:dyDescent="0.35">
      <c r="A773" s="73" t="s">
        <v>1221</v>
      </c>
      <c r="B773" s="57">
        <v>109</v>
      </c>
      <c r="C773" s="57">
        <v>104</v>
      </c>
      <c r="D773" s="74"/>
      <c r="E773" s="74">
        <v>77.61</v>
      </c>
      <c r="F773" s="74">
        <v>75</v>
      </c>
      <c r="G773" s="74">
        <v>84.7</v>
      </c>
      <c r="H773" s="74">
        <v>72.489999999999995</v>
      </c>
      <c r="I773" s="74">
        <v>70.69</v>
      </c>
      <c r="J773" s="74">
        <v>94.6</v>
      </c>
      <c r="K773" s="74">
        <v>73.209999999999994</v>
      </c>
      <c r="L773" s="74">
        <v>68.08</v>
      </c>
      <c r="M773" s="74">
        <v>67.2</v>
      </c>
      <c r="N773" s="74">
        <v>81.349999999999994</v>
      </c>
      <c r="O773" s="57">
        <v>90</v>
      </c>
      <c r="P773" s="57">
        <v>61</v>
      </c>
      <c r="Q773" s="57">
        <v>77</v>
      </c>
      <c r="R773" s="57">
        <v>77</v>
      </c>
      <c r="S773" s="57">
        <v>69</v>
      </c>
      <c r="T773" s="74">
        <v>106.35</v>
      </c>
      <c r="U773" s="114"/>
    </row>
    <row r="774" spans="1:21" x14ac:dyDescent="0.35">
      <c r="A774" s="73" t="s">
        <v>1224</v>
      </c>
      <c r="B774" s="57">
        <v>112</v>
      </c>
      <c r="C774" s="57">
        <v>110</v>
      </c>
      <c r="D774" s="74"/>
      <c r="E774" s="74">
        <v>77.52</v>
      </c>
      <c r="F774" s="74">
        <v>74.94</v>
      </c>
      <c r="G774" s="74">
        <v>84.62</v>
      </c>
      <c r="H774" s="74">
        <v>72.55</v>
      </c>
      <c r="I774" s="74">
        <v>71.14</v>
      </c>
      <c r="J774" s="74">
        <v>92.25</v>
      </c>
      <c r="K774" s="74">
        <v>73.25</v>
      </c>
      <c r="L774" s="74">
        <v>69.16</v>
      </c>
      <c r="M774" s="74">
        <v>68.3</v>
      </c>
      <c r="N774" s="74">
        <v>81.11</v>
      </c>
      <c r="O774" s="57">
        <v>91</v>
      </c>
      <c r="P774" s="57">
        <v>61</v>
      </c>
      <c r="Q774" s="57">
        <v>91</v>
      </c>
      <c r="R774" s="57">
        <v>95</v>
      </c>
      <c r="S774" s="57">
        <v>75</v>
      </c>
      <c r="T774" s="74">
        <v>168.15</v>
      </c>
      <c r="U774" s="114"/>
    </row>
    <row r="775" spans="1:21" x14ac:dyDescent="0.35">
      <c r="A775" s="73" t="s">
        <v>1225</v>
      </c>
      <c r="B775" s="57">
        <v>109</v>
      </c>
      <c r="C775" s="57">
        <v>106</v>
      </c>
      <c r="D775" s="74"/>
      <c r="E775" s="74">
        <v>76.36</v>
      </c>
      <c r="F775" s="74">
        <v>74.52</v>
      </c>
      <c r="G775" s="74">
        <v>84.9</v>
      </c>
      <c r="H775" s="74">
        <v>72.44</v>
      </c>
      <c r="I775" s="74">
        <v>71.150000000000006</v>
      </c>
      <c r="J775" s="74">
        <v>83.08</v>
      </c>
      <c r="K775" s="74">
        <v>72.790000000000006</v>
      </c>
      <c r="L775" s="74">
        <v>69.05</v>
      </c>
      <c r="M775" s="74">
        <v>67.56</v>
      </c>
      <c r="N775" s="74">
        <v>80.11</v>
      </c>
      <c r="O775" s="57">
        <v>88</v>
      </c>
      <c r="P775" s="57">
        <v>61</v>
      </c>
      <c r="Q775" s="57">
        <v>55</v>
      </c>
      <c r="R775" s="57">
        <v>75</v>
      </c>
      <c r="S775" s="57">
        <v>77</v>
      </c>
      <c r="T775" s="74">
        <v>178.61</v>
      </c>
      <c r="U775" s="114">
        <v>2.41E-2</v>
      </c>
    </row>
    <row r="776" spans="1:21" x14ac:dyDescent="0.35">
      <c r="A776" s="73" t="s">
        <v>1226</v>
      </c>
      <c r="B776" s="57">
        <v>107</v>
      </c>
      <c r="C776" s="57">
        <v>104</v>
      </c>
      <c r="D776" s="74"/>
      <c r="E776" s="74">
        <v>75.489999999999995</v>
      </c>
      <c r="F776" s="74">
        <v>74.16</v>
      </c>
      <c r="G776" s="74">
        <v>84.4</v>
      </c>
      <c r="H776" s="74">
        <v>72.2</v>
      </c>
      <c r="I776" s="74">
        <v>71.3</v>
      </c>
      <c r="J776" s="74">
        <v>79.33</v>
      </c>
      <c r="K776" s="74">
        <v>72.62</v>
      </c>
      <c r="L776" s="74">
        <v>68.510000000000005</v>
      </c>
      <c r="M776" s="74">
        <v>66.95</v>
      </c>
      <c r="N776" s="74">
        <v>78.489999999999995</v>
      </c>
      <c r="O776" s="57">
        <v>88</v>
      </c>
      <c r="P776" s="57">
        <v>61</v>
      </c>
      <c r="Q776" s="57">
        <v>59</v>
      </c>
      <c r="R776" s="57">
        <v>75</v>
      </c>
      <c r="S776" s="57">
        <v>80</v>
      </c>
      <c r="T776" s="74">
        <v>275.87</v>
      </c>
      <c r="U776" s="114">
        <v>2.4500000000000001E-2</v>
      </c>
    </row>
    <row r="777" spans="1:21" x14ac:dyDescent="0.35">
      <c r="A777" s="73" t="s">
        <v>1227</v>
      </c>
      <c r="B777" s="57">
        <v>107</v>
      </c>
      <c r="C777" s="57">
        <v>105</v>
      </c>
      <c r="D777" s="74"/>
      <c r="E777" s="74">
        <v>74.91</v>
      </c>
      <c r="F777" s="74">
        <v>71.7</v>
      </c>
      <c r="G777" s="74">
        <v>85.02</v>
      </c>
      <c r="H777" s="74">
        <v>72.03</v>
      </c>
      <c r="I777" s="74">
        <v>71.59</v>
      </c>
      <c r="J777" s="74">
        <v>76.66</v>
      </c>
      <c r="K777" s="74">
        <v>72.7</v>
      </c>
      <c r="L777" s="74">
        <v>68.42</v>
      </c>
      <c r="M777" s="74">
        <v>66.89</v>
      </c>
      <c r="N777" s="74">
        <v>78.400000000000006</v>
      </c>
      <c r="O777" s="57">
        <v>89</v>
      </c>
      <c r="P777" s="57">
        <v>64</v>
      </c>
      <c r="Q777" s="57">
        <v>60</v>
      </c>
      <c r="R777" s="57">
        <v>76</v>
      </c>
      <c r="S777" s="57">
        <v>76</v>
      </c>
      <c r="T777" s="74">
        <v>281.7</v>
      </c>
      <c r="U777" s="114">
        <v>3.0499999999999999E-2</v>
      </c>
    </row>
    <row r="778" spans="1:21" x14ac:dyDescent="0.35">
      <c r="A778" s="73" t="s">
        <v>1229</v>
      </c>
      <c r="B778" s="57">
        <v>106</v>
      </c>
      <c r="C778" s="57">
        <v>103</v>
      </c>
      <c r="D778" s="74"/>
      <c r="E778" s="74">
        <v>75.260000000000005</v>
      </c>
      <c r="F778" s="74">
        <v>71.459999999999994</v>
      </c>
      <c r="G778" s="74">
        <v>85.86</v>
      </c>
      <c r="H778" s="74">
        <v>72.36</v>
      </c>
      <c r="I778" s="74">
        <v>72.010000000000005</v>
      </c>
      <c r="J778" s="74">
        <v>76.42</v>
      </c>
      <c r="K778" s="74">
        <v>73.150000000000006</v>
      </c>
      <c r="L778" s="74">
        <v>68.819999999999993</v>
      </c>
      <c r="M778" s="74">
        <v>67.91</v>
      </c>
      <c r="N778" s="74">
        <v>78.459999999999994</v>
      </c>
      <c r="O778" s="57">
        <v>88</v>
      </c>
      <c r="P778" s="57">
        <v>64</v>
      </c>
      <c r="Q778" s="57">
        <v>61</v>
      </c>
      <c r="R778" s="57">
        <v>78</v>
      </c>
      <c r="S778" s="57">
        <v>78</v>
      </c>
      <c r="T778" s="74">
        <v>272.62</v>
      </c>
      <c r="U778" s="114">
        <v>2.5499999999999998E-2</v>
      </c>
    </row>
    <row r="779" spans="1:21" x14ac:dyDescent="0.35">
      <c r="A779" s="73" t="s">
        <v>1230</v>
      </c>
      <c r="B779" s="57">
        <v>107</v>
      </c>
      <c r="C779" s="57">
        <v>101</v>
      </c>
      <c r="D779" s="74"/>
      <c r="E779" s="74">
        <v>75.44</v>
      </c>
      <c r="F779" s="74">
        <v>71.41</v>
      </c>
      <c r="G779" s="74">
        <v>86.44</v>
      </c>
      <c r="H779" s="74">
        <v>72.64</v>
      </c>
      <c r="I779" s="74">
        <v>72.73</v>
      </c>
      <c r="J779" s="74">
        <v>75.040000000000006</v>
      </c>
      <c r="K779" s="74">
        <v>73.099999999999994</v>
      </c>
      <c r="L779" s="74">
        <v>69.989999999999995</v>
      </c>
      <c r="M779" s="74">
        <v>68.959999999999994</v>
      </c>
      <c r="N779" s="74">
        <v>77.790000000000006</v>
      </c>
      <c r="O779" s="57">
        <v>91</v>
      </c>
      <c r="P779" s="57">
        <v>68</v>
      </c>
      <c r="Q779" s="57">
        <v>60</v>
      </c>
      <c r="R779" s="57">
        <v>76</v>
      </c>
      <c r="S779" s="57">
        <v>77</v>
      </c>
      <c r="T779" s="74">
        <v>172.09</v>
      </c>
      <c r="U779" s="114">
        <v>2.4899999999999999E-2</v>
      </c>
    </row>
    <row r="780" spans="1:21" x14ac:dyDescent="0.35">
      <c r="A780" s="73" t="s">
        <v>1231</v>
      </c>
      <c r="B780" s="57">
        <v>112</v>
      </c>
      <c r="C780" s="57">
        <v>104</v>
      </c>
      <c r="D780" s="74"/>
      <c r="E780" s="74">
        <v>76.09</v>
      </c>
      <c r="F780" s="74">
        <v>75.709999999999994</v>
      </c>
      <c r="G780" s="74">
        <v>86.63</v>
      </c>
      <c r="H780" s="74">
        <v>73.209999999999994</v>
      </c>
      <c r="I780" s="74">
        <v>73.599999999999994</v>
      </c>
      <c r="J780" s="74">
        <v>74.22</v>
      </c>
      <c r="K780" s="74">
        <v>74</v>
      </c>
      <c r="L780" s="74">
        <v>71.36</v>
      </c>
      <c r="M780" s="74">
        <v>71.680000000000007</v>
      </c>
      <c r="N780" s="74">
        <v>76.8</v>
      </c>
      <c r="O780" s="57">
        <v>93</v>
      </c>
      <c r="P780" s="57">
        <v>68</v>
      </c>
      <c r="Q780" s="57">
        <v>89</v>
      </c>
      <c r="R780" s="57">
        <v>91</v>
      </c>
      <c r="S780" s="57">
        <v>72</v>
      </c>
      <c r="T780" s="74">
        <v>304.27</v>
      </c>
      <c r="U780" s="114"/>
    </row>
    <row r="781" spans="1:21" x14ac:dyDescent="0.35">
      <c r="A781" s="73" t="s">
        <v>1232</v>
      </c>
      <c r="B781" s="57">
        <v>114</v>
      </c>
      <c r="C781" s="57">
        <v>110</v>
      </c>
      <c r="D781" s="74"/>
      <c r="E781" s="74">
        <v>77.03</v>
      </c>
      <c r="F781" s="74">
        <v>81.08</v>
      </c>
      <c r="G781" s="74">
        <v>86.02</v>
      </c>
      <c r="H781" s="74">
        <v>73.8</v>
      </c>
      <c r="I781" s="74">
        <v>75.239999999999995</v>
      </c>
      <c r="J781" s="74">
        <v>73.760000000000005</v>
      </c>
      <c r="K781" s="74">
        <v>74.86</v>
      </c>
      <c r="L781" s="74">
        <v>72.97</v>
      </c>
      <c r="M781" s="74">
        <v>74.03</v>
      </c>
      <c r="N781" s="74">
        <v>76.400000000000006</v>
      </c>
      <c r="O781" s="57">
        <v>92</v>
      </c>
      <c r="P781" s="57">
        <v>68</v>
      </c>
      <c r="Q781" s="57">
        <v>88</v>
      </c>
      <c r="R781" s="57">
        <v>89</v>
      </c>
      <c r="S781" s="57">
        <v>77</v>
      </c>
      <c r="T781" s="74">
        <v>148.33000000000001</v>
      </c>
      <c r="U781" s="114"/>
    </row>
    <row r="782" spans="1:21" x14ac:dyDescent="0.35">
      <c r="A782" s="73" t="s">
        <v>1233</v>
      </c>
      <c r="B782" s="57">
        <v>108</v>
      </c>
      <c r="C782" s="57">
        <v>104</v>
      </c>
      <c r="D782" s="74"/>
      <c r="E782" s="74">
        <v>77.930000000000007</v>
      </c>
      <c r="F782" s="74">
        <v>83.83</v>
      </c>
      <c r="G782" s="74">
        <v>86.22</v>
      </c>
      <c r="H782" s="74">
        <v>75.5</v>
      </c>
      <c r="I782" s="74">
        <v>79.77</v>
      </c>
      <c r="J782" s="74">
        <v>71.16</v>
      </c>
      <c r="K782" s="74">
        <v>76.42</v>
      </c>
      <c r="L782" s="74">
        <v>73.67</v>
      </c>
      <c r="M782" s="74">
        <v>76.03</v>
      </c>
      <c r="N782" s="74">
        <v>76.28</v>
      </c>
      <c r="O782" s="57">
        <v>90</v>
      </c>
      <c r="P782" s="57">
        <v>68</v>
      </c>
      <c r="Q782" s="57">
        <v>58</v>
      </c>
      <c r="R782" s="57">
        <v>76</v>
      </c>
      <c r="S782" s="57">
        <v>73</v>
      </c>
      <c r="T782" s="74">
        <v>223.9</v>
      </c>
      <c r="U782" s="114">
        <v>2.3400000000000001E-2</v>
      </c>
    </row>
    <row r="783" spans="1:21" x14ac:dyDescent="0.35">
      <c r="A783" s="73" t="s">
        <v>1234</v>
      </c>
      <c r="B783" s="57">
        <v>107</v>
      </c>
      <c r="C783" s="57">
        <v>103</v>
      </c>
      <c r="D783" s="74"/>
      <c r="E783" s="74">
        <v>78.459999999999994</v>
      </c>
      <c r="F783" s="74">
        <v>85.84</v>
      </c>
      <c r="G783" s="74">
        <v>86.53</v>
      </c>
      <c r="H783" s="74">
        <v>75.62</v>
      </c>
      <c r="I783" s="74">
        <v>81.89</v>
      </c>
      <c r="J783" s="74">
        <v>71.349999999999994</v>
      </c>
      <c r="K783" s="74">
        <v>76.84</v>
      </c>
      <c r="L783" s="74">
        <v>74.489999999999995</v>
      </c>
      <c r="M783" s="74">
        <v>77.52</v>
      </c>
      <c r="N783" s="74">
        <v>77.010000000000005</v>
      </c>
      <c r="O783" s="57">
        <v>88</v>
      </c>
      <c r="P783" s="57">
        <v>68</v>
      </c>
      <c r="Q783" s="57">
        <v>59</v>
      </c>
      <c r="R783" s="57">
        <v>71</v>
      </c>
      <c r="S783" s="57">
        <v>72</v>
      </c>
      <c r="T783" s="74">
        <v>316.41000000000003</v>
      </c>
      <c r="U783" s="114">
        <v>2.69E-2</v>
      </c>
    </row>
    <row r="784" spans="1:21" x14ac:dyDescent="0.35">
      <c r="A784" s="73" t="s">
        <v>1235</v>
      </c>
      <c r="B784" s="57">
        <v>105</v>
      </c>
      <c r="C784" s="57">
        <v>102</v>
      </c>
      <c r="D784" s="74"/>
      <c r="E784" s="74">
        <v>78.77</v>
      </c>
      <c r="F784" s="74">
        <v>87.4</v>
      </c>
      <c r="G784" s="74">
        <v>85.87</v>
      </c>
      <c r="H784" s="74">
        <v>75.959999999999994</v>
      </c>
      <c r="I784" s="74">
        <v>83.77</v>
      </c>
      <c r="J784" s="74">
        <v>70.44</v>
      </c>
      <c r="K784" s="74">
        <v>77.209999999999994</v>
      </c>
      <c r="L784" s="74">
        <v>74.31</v>
      </c>
      <c r="M784" s="74">
        <v>79.290000000000006</v>
      </c>
      <c r="N784" s="74">
        <v>76.400000000000006</v>
      </c>
      <c r="O784" s="57">
        <v>86</v>
      </c>
      <c r="P784" s="57">
        <v>62</v>
      </c>
      <c r="Q784" s="57">
        <v>61</v>
      </c>
      <c r="R784" s="57">
        <v>76</v>
      </c>
      <c r="S784" s="57">
        <v>67</v>
      </c>
      <c r="T784" s="74">
        <v>380.57</v>
      </c>
      <c r="U784" s="114">
        <v>2.5100000000000001E-2</v>
      </c>
    </row>
    <row r="785" spans="1:21" x14ac:dyDescent="0.35">
      <c r="A785" s="73" t="s">
        <v>1236</v>
      </c>
      <c r="B785" s="57">
        <v>106</v>
      </c>
      <c r="C785" s="57">
        <v>100</v>
      </c>
      <c r="D785" s="74"/>
      <c r="E785" s="74">
        <v>79.11</v>
      </c>
      <c r="F785" s="74">
        <v>88.68</v>
      </c>
      <c r="G785" s="74">
        <v>85.45</v>
      </c>
      <c r="H785" s="74">
        <v>76.3</v>
      </c>
      <c r="I785" s="74">
        <v>85.53</v>
      </c>
      <c r="J785" s="74">
        <v>69.58</v>
      </c>
      <c r="K785" s="74">
        <v>77.14</v>
      </c>
      <c r="L785" s="74">
        <v>75.260000000000005</v>
      </c>
      <c r="M785" s="74">
        <v>80.87</v>
      </c>
      <c r="N785" s="74">
        <v>76.77</v>
      </c>
      <c r="O785" s="57">
        <v>91</v>
      </c>
      <c r="P785" s="57">
        <v>62</v>
      </c>
      <c r="Q785" s="57">
        <v>64</v>
      </c>
      <c r="R785" s="57">
        <v>80</v>
      </c>
      <c r="S785" s="57">
        <v>72</v>
      </c>
      <c r="T785" s="74">
        <v>189.34</v>
      </c>
      <c r="U785" s="114">
        <v>2.53E-2</v>
      </c>
    </row>
    <row r="786" spans="1:21" x14ac:dyDescent="0.35">
      <c r="A786" s="73" t="s">
        <v>1237</v>
      </c>
      <c r="B786" s="57">
        <v>85</v>
      </c>
      <c r="C786" s="57">
        <v>87</v>
      </c>
      <c r="D786" s="74"/>
      <c r="E786" s="74">
        <v>78.989999999999995</v>
      </c>
      <c r="F786" s="74">
        <v>88.85</v>
      </c>
      <c r="G786" s="74">
        <v>83.6</v>
      </c>
      <c r="H786" s="74">
        <v>75.66</v>
      </c>
      <c r="I786" s="74">
        <v>85.24</v>
      </c>
      <c r="J786" s="74">
        <v>70.75</v>
      </c>
      <c r="K786" s="74">
        <v>76.59</v>
      </c>
      <c r="L786" s="74">
        <v>73.87</v>
      </c>
      <c r="M786" s="74">
        <v>85.53</v>
      </c>
      <c r="N786" s="74">
        <v>76.349999999999994</v>
      </c>
      <c r="O786" s="57">
        <v>69</v>
      </c>
      <c r="P786" s="57">
        <v>56</v>
      </c>
      <c r="Q786" s="57">
        <v>43</v>
      </c>
      <c r="R786" s="57">
        <v>64</v>
      </c>
      <c r="S786" s="57">
        <v>44</v>
      </c>
      <c r="T786" s="74">
        <v>288.44</v>
      </c>
      <c r="U786" s="114">
        <v>2.4500000000000001E-2</v>
      </c>
    </row>
    <row r="787" spans="1:21" x14ac:dyDescent="0.35">
      <c r="A787" s="73" t="s">
        <v>1238</v>
      </c>
      <c r="B787" s="57">
        <v>114</v>
      </c>
      <c r="C787" s="57">
        <v>104</v>
      </c>
      <c r="D787" s="74"/>
      <c r="E787" s="74">
        <v>79.06</v>
      </c>
      <c r="F787" s="74">
        <v>85.95</v>
      </c>
      <c r="G787" s="74">
        <v>82.74</v>
      </c>
      <c r="H787" s="74">
        <v>75.44</v>
      </c>
      <c r="I787" s="74">
        <v>84.51</v>
      </c>
      <c r="J787" s="74">
        <v>70.98</v>
      </c>
      <c r="K787" s="74">
        <v>75.650000000000006</v>
      </c>
      <c r="L787" s="74">
        <v>73.59</v>
      </c>
      <c r="M787" s="74">
        <v>92.45</v>
      </c>
      <c r="N787" s="74">
        <v>76.69</v>
      </c>
      <c r="O787" s="57">
        <v>92</v>
      </c>
      <c r="P787" s="57">
        <v>54</v>
      </c>
      <c r="Q787" s="57">
        <v>80</v>
      </c>
      <c r="R787" s="57">
        <v>77</v>
      </c>
      <c r="S787" s="57">
        <v>65</v>
      </c>
      <c r="T787" s="74">
        <v>221.07</v>
      </c>
      <c r="U787" s="114"/>
    </row>
    <row r="788" spans="1:21" x14ac:dyDescent="0.35">
      <c r="A788" s="73" t="s">
        <v>1239</v>
      </c>
      <c r="B788" s="57">
        <v>114</v>
      </c>
      <c r="C788" s="57">
        <v>108</v>
      </c>
      <c r="D788" s="74"/>
      <c r="E788" s="74">
        <v>78.400000000000006</v>
      </c>
      <c r="F788" s="74">
        <v>82.09</v>
      </c>
      <c r="G788" s="74">
        <v>82.53</v>
      </c>
      <c r="H788" s="74">
        <v>74.599999999999994</v>
      </c>
      <c r="I788" s="74">
        <v>83.43</v>
      </c>
      <c r="J788" s="74">
        <v>70.11</v>
      </c>
      <c r="K788" s="74">
        <v>74.34</v>
      </c>
      <c r="L788" s="74">
        <v>72.47</v>
      </c>
      <c r="M788" s="74">
        <v>94.02</v>
      </c>
      <c r="N788" s="74">
        <v>76.17</v>
      </c>
      <c r="O788" s="57">
        <v>89</v>
      </c>
      <c r="P788" s="57">
        <v>53</v>
      </c>
      <c r="Q788" s="57">
        <v>77</v>
      </c>
      <c r="R788" s="57">
        <v>76</v>
      </c>
      <c r="S788" s="57">
        <v>69</v>
      </c>
      <c r="T788" s="74">
        <v>210.89</v>
      </c>
      <c r="U788" s="114"/>
    </row>
    <row r="789" spans="1:21" x14ac:dyDescent="0.35">
      <c r="A789" s="73" t="s">
        <v>1240</v>
      </c>
      <c r="B789" s="57">
        <v>107</v>
      </c>
      <c r="C789" s="57">
        <v>102</v>
      </c>
      <c r="D789" s="74"/>
      <c r="E789" s="74">
        <v>77.19</v>
      </c>
      <c r="F789" s="74">
        <v>80.03</v>
      </c>
      <c r="G789" s="74">
        <v>81.87</v>
      </c>
      <c r="H789" s="74">
        <v>73.06</v>
      </c>
      <c r="I789" s="74">
        <v>79.86</v>
      </c>
      <c r="J789" s="74">
        <v>71.22</v>
      </c>
      <c r="K789" s="74">
        <v>72.48</v>
      </c>
      <c r="L789" s="74">
        <v>71.84</v>
      </c>
      <c r="M789" s="74">
        <v>92.93</v>
      </c>
      <c r="N789" s="74">
        <v>76.98</v>
      </c>
      <c r="O789" s="57">
        <v>87</v>
      </c>
      <c r="P789" s="57">
        <v>52</v>
      </c>
      <c r="Q789" s="57">
        <v>58</v>
      </c>
      <c r="R789" s="57">
        <v>77</v>
      </c>
      <c r="S789" s="57">
        <v>63</v>
      </c>
      <c r="T789" s="74">
        <v>251.11</v>
      </c>
      <c r="U789" s="114">
        <v>2.0400000000000001E-2</v>
      </c>
    </row>
    <row r="790" spans="1:21" x14ac:dyDescent="0.35">
      <c r="A790" s="73" t="s">
        <v>1241</v>
      </c>
      <c r="B790" s="57">
        <v>108</v>
      </c>
      <c r="C790" s="57">
        <v>103</v>
      </c>
      <c r="D790" s="74"/>
      <c r="E790" s="74">
        <v>77.010000000000005</v>
      </c>
      <c r="F790" s="74">
        <v>79.069999999999993</v>
      </c>
      <c r="G790" s="74">
        <v>81.73</v>
      </c>
      <c r="H790" s="74">
        <v>73.010000000000005</v>
      </c>
      <c r="I790" s="74">
        <v>78.569999999999993</v>
      </c>
      <c r="J790" s="74">
        <v>71.33</v>
      </c>
      <c r="K790" s="74">
        <v>72.290000000000006</v>
      </c>
      <c r="L790" s="74">
        <v>72.489999999999995</v>
      </c>
      <c r="M790" s="74">
        <v>92.26</v>
      </c>
      <c r="N790" s="74">
        <v>76.900000000000006</v>
      </c>
      <c r="O790" s="57">
        <v>89</v>
      </c>
      <c r="P790" s="57">
        <v>53</v>
      </c>
      <c r="Q790" s="57">
        <v>65</v>
      </c>
      <c r="R790" s="57">
        <v>77</v>
      </c>
      <c r="S790" s="57">
        <v>71</v>
      </c>
      <c r="T790" s="74">
        <v>123.23</v>
      </c>
      <c r="U790" s="114">
        <v>1.95E-2</v>
      </c>
    </row>
    <row r="791" spans="1:21" x14ac:dyDescent="0.35">
      <c r="A791" s="73" t="s">
        <v>1243</v>
      </c>
      <c r="B791" s="57">
        <v>108</v>
      </c>
      <c r="C791" s="57">
        <v>103</v>
      </c>
      <c r="D791" s="74"/>
      <c r="E791" s="74">
        <v>76.81</v>
      </c>
      <c r="F791" s="74">
        <v>78.819999999999993</v>
      </c>
      <c r="G791" s="74">
        <v>82</v>
      </c>
      <c r="H791" s="74">
        <v>72.7</v>
      </c>
      <c r="I791" s="74">
        <v>77.72</v>
      </c>
      <c r="J791" s="74">
        <v>73.39</v>
      </c>
      <c r="K791" s="74">
        <v>71.400000000000006</v>
      </c>
      <c r="L791" s="74">
        <v>72.75</v>
      </c>
      <c r="M791" s="74">
        <v>90.93</v>
      </c>
      <c r="N791" s="74">
        <v>77.97</v>
      </c>
      <c r="O791" s="57">
        <v>90</v>
      </c>
      <c r="P791" s="57">
        <v>59</v>
      </c>
      <c r="Q791" s="57">
        <v>67</v>
      </c>
      <c r="R791" s="57">
        <v>78</v>
      </c>
      <c r="S791" s="57">
        <v>68</v>
      </c>
      <c r="T791" s="74">
        <v>149.11000000000001</v>
      </c>
      <c r="U791" s="114">
        <v>1.6500000000000001E-2</v>
      </c>
    </row>
    <row r="792" spans="1:21" x14ac:dyDescent="0.35">
      <c r="A792" s="73" t="s">
        <v>1411</v>
      </c>
      <c r="B792" s="57">
        <v>105</v>
      </c>
      <c r="C792" s="57">
        <v>101</v>
      </c>
      <c r="D792" s="74"/>
      <c r="E792" s="74">
        <v>77.349999999999994</v>
      </c>
      <c r="F792" s="74">
        <v>78.36</v>
      </c>
      <c r="G792" s="74">
        <v>81.17</v>
      </c>
      <c r="H792" s="74">
        <v>72.2</v>
      </c>
      <c r="I792" s="74">
        <v>76.599999999999994</v>
      </c>
      <c r="J792" s="74">
        <v>80.33</v>
      </c>
      <c r="K792" s="74">
        <v>70.86</v>
      </c>
      <c r="L792" s="74">
        <v>73</v>
      </c>
      <c r="M792" s="74">
        <v>89.62</v>
      </c>
      <c r="N792" s="74">
        <v>76.78</v>
      </c>
      <c r="O792" s="57">
        <v>88</v>
      </c>
      <c r="P792" s="57">
        <v>56</v>
      </c>
      <c r="Q792" s="57">
        <v>69</v>
      </c>
      <c r="R792" s="57">
        <v>79</v>
      </c>
      <c r="S792" s="57">
        <v>66</v>
      </c>
      <c r="T792" s="74">
        <v>258.79000000000002</v>
      </c>
      <c r="U792" s="114">
        <v>4.9799999999999997E-2</v>
      </c>
    </row>
    <row r="793" spans="1:21" x14ac:dyDescent="0.35">
      <c r="A793" s="73" t="s">
        <v>1412</v>
      </c>
      <c r="B793" s="57">
        <v>108</v>
      </c>
      <c r="C793" s="57">
        <v>101</v>
      </c>
      <c r="D793" s="74"/>
      <c r="E793" s="74">
        <v>78.239999999999995</v>
      </c>
      <c r="F793" s="74">
        <v>78.959999999999994</v>
      </c>
      <c r="G793" s="74">
        <v>82.4</v>
      </c>
      <c r="H793" s="74">
        <v>72.94</v>
      </c>
      <c r="I793" s="74">
        <v>77.7</v>
      </c>
      <c r="J793" s="74">
        <v>84.48</v>
      </c>
      <c r="K793" s="74">
        <v>71.95</v>
      </c>
      <c r="L793" s="74">
        <v>74.39</v>
      </c>
      <c r="M793" s="74">
        <v>85.56</v>
      </c>
      <c r="N793" s="74">
        <v>78.09</v>
      </c>
      <c r="O793" s="57">
        <v>94</v>
      </c>
      <c r="P793" s="57">
        <v>63</v>
      </c>
      <c r="Q793" s="57">
        <v>68</v>
      </c>
      <c r="R793" s="57">
        <v>82</v>
      </c>
      <c r="S793" s="57">
        <v>72</v>
      </c>
      <c r="T793" s="74">
        <v>186.21</v>
      </c>
      <c r="U793" s="114">
        <v>6.5100000000000005E-2</v>
      </c>
    </row>
    <row r="794" spans="1:21" x14ac:dyDescent="0.35">
      <c r="A794" s="73" t="s">
        <v>1413</v>
      </c>
      <c r="B794" s="57">
        <v>118</v>
      </c>
      <c r="C794" s="57">
        <v>109</v>
      </c>
      <c r="D794" s="74"/>
      <c r="E794" s="74">
        <v>78.11</v>
      </c>
      <c r="F794" s="74">
        <v>78.17</v>
      </c>
      <c r="G794" s="74">
        <v>83.58</v>
      </c>
      <c r="H794" s="74">
        <v>72.92</v>
      </c>
      <c r="I794" s="74">
        <v>78.94</v>
      </c>
      <c r="J794" s="74">
        <v>86.46</v>
      </c>
      <c r="K794" s="74">
        <v>71.900000000000006</v>
      </c>
      <c r="L794" s="74">
        <v>74.69</v>
      </c>
      <c r="M794" s="74">
        <v>78.48</v>
      </c>
      <c r="N794" s="74">
        <v>79.260000000000005</v>
      </c>
      <c r="O794" s="57">
        <v>98</v>
      </c>
      <c r="P794" s="57">
        <v>66</v>
      </c>
      <c r="Q794" s="57">
        <v>86</v>
      </c>
      <c r="R794" s="57">
        <v>89</v>
      </c>
      <c r="S794" s="57">
        <v>78</v>
      </c>
      <c r="T794" s="74">
        <v>223.39</v>
      </c>
      <c r="U794" s="114"/>
    </row>
    <row r="795" spans="1:21" x14ac:dyDescent="0.35">
      <c r="A795" s="73" t="s">
        <v>1414</v>
      </c>
      <c r="B795" s="57">
        <v>128</v>
      </c>
      <c r="C795" s="57">
        <v>118</v>
      </c>
      <c r="D795" s="74"/>
      <c r="E795" s="74">
        <v>78.48</v>
      </c>
      <c r="F795" s="74">
        <v>76.67</v>
      </c>
      <c r="G795" s="74">
        <v>84.13</v>
      </c>
      <c r="H795" s="74">
        <v>73.39</v>
      </c>
      <c r="I795" s="74">
        <v>80.23</v>
      </c>
      <c r="J795" s="74">
        <v>89.22</v>
      </c>
      <c r="K795" s="74">
        <v>72.349999999999994</v>
      </c>
      <c r="L795" s="74">
        <v>75.37</v>
      </c>
      <c r="M795" s="74">
        <v>75.760000000000005</v>
      </c>
      <c r="N795" s="74">
        <v>79.91</v>
      </c>
      <c r="O795" s="57">
        <v>103</v>
      </c>
      <c r="P795" s="57">
        <v>68</v>
      </c>
      <c r="Q795" s="57">
        <v>89</v>
      </c>
      <c r="R795" s="57">
        <v>87</v>
      </c>
      <c r="S795" s="57">
        <v>86</v>
      </c>
      <c r="T795" s="74">
        <v>212.53</v>
      </c>
      <c r="U795" s="114"/>
    </row>
    <row r="796" spans="1:21" x14ac:dyDescent="0.35">
      <c r="A796" s="73" t="s">
        <v>1415</v>
      </c>
      <c r="B796" s="57">
        <v>111</v>
      </c>
      <c r="C796" s="57">
        <v>106</v>
      </c>
      <c r="D796" s="74"/>
      <c r="E796" s="74">
        <v>80.069999999999993</v>
      </c>
      <c r="F796" s="74">
        <v>77.739999999999995</v>
      </c>
      <c r="G796" s="74">
        <v>84.34</v>
      </c>
      <c r="H796" s="74">
        <v>73.760000000000005</v>
      </c>
      <c r="I796" s="74">
        <v>80.400000000000006</v>
      </c>
      <c r="J796" s="74">
        <v>96.1</v>
      </c>
      <c r="K796" s="74">
        <v>73.78</v>
      </c>
      <c r="L796" s="74">
        <v>76.47</v>
      </c>
      <c r="M796" s="74">
        <v>75.900000000000006</v>
      </c>
      <c r="N796" s="74">
        <v>81.78</v>
      </c>
      <c r="O796" s="57">
        <v>91</v>
      </c>
      <c r="P796" s="57">
        <v>70</v>
      </c>
      <c r="Q796" s="57">
        <v>59</v>
      </c>
      <c r="R796" s="57">
        <v>75</v>
      </c>
      <c r="S796" s="57">
        <v>77</v>
      </c>
      <c r="T796" s="74">
        <v>174.31</v>
      </c>
      <c r="U796" s="114">
        <v>8.1600000000000006E-2</v>
      </c>
    </row>
    <row r="797" spans="1:21" x14ac:dyDescent="0.35">
      <c r="A797" s="73" t="s">
        <v>1416</v>
      </c>
      <c r="B797" s="57">
        <v>110</v>
      </c>
      <c r="C797" s="57">
        <v>105</v>
      </c>
      <c r="D797" s="74"/>
      <c r="E797" s="74">
        <v>80.97</v>
      </c>
      <c r="F797" s="74">
        <v>78.81</v>
      </c>
      <c r="G797" s="74">
        <v>84.07</v>
      </c>
      <c r="H797" s="74">
        <v>74.459999999999994</v>
      </c>
      <c r="I797" s="74">
        <v>79.959999999999994</v>
      </c>
      <c r="J797" s="74">
        <v>101.57</v>
      </c>
      <c r="K797" s="74">
        <v>74.06</v>
      </c>
      <c r="L797" s="74">
        <v>76.64</v>
      </c>
      <c r="M797" s="74">
        <v>76.06</v>
      </c>
      <c r="N797" s="74">
        <v>83.55</v>
      </c>
      <c r="O797" s="57">
        <v>90</v>
      </c>
      <c r="P797" s="57">
        <v>69</v>
      </c>
      <c r="Q797" s="57">
        <v>4</v>
      </c>
      <c r="R797" s="57">
        <v>84</v>
      </c>
      <c r="S797" s="57">
        <v>83</v>
      </c>
      <c r="T797" s="74">
        <v>166.59</v>
      </c>
      <c r="U797" s="114">
        <v>0.1211</v>
      </c>
    </row>
    <row r="798" spans="1:21" x14ac:dyDescent="0.35">
      <c r="A798" s="73" t="s">
        <v>1420</v>
      </c>
      <c r="B798" s="57">
        <v>108</v>
      </c>
      <c r="C798" s="57">
        <v>105</v>
      </c>
      <c r="D798" s="74"/>
      <c r="E798" s="74">
        <v>81.45</v>
      </c>
      <c r="F798" s="74">
        <v>80.28</v>
      </c>
      <c r="G798" s="74">
        <v>83.87</v>
      </c>
      <c r="H798" s="74">
        <v>75.099999999999994</v>
      </c>
      <c r="I798" s="74">
        <v>79.42</v>
      </c>
      <c r="J798" s="74">
        <v>103.63</v>
      </c>
      <c r="K798" s="74">
        <v>74.62</v>
      </c>
      <c r="L798" s="74">
        <v>76.989999999999995</v>
      </c>
      <c r="M798" s="74">
        <v>76.58</v>
      </c>
      <c r="N798" s="74">
        <v>84.02</v>
      </c>
      <c r="O798" s="57">
        <v>89</v>
      </c>
      <c r="P798" s="57">
        <v>65</v>
      </c>
      <c r="Q798" s="57">
        <v>52</v>
      </c>
      <c r="R798" s="57">
        <v>79</v>
      </c>
      <c r="S798" s="57">
        <v>76</v>
      </c>
      <c r="T798" s="74">
        <v>318.91000000000003</v>
      </c>
      <c r="U798" s="114">
        <v>0.1273</v>
      </c>
    </row>
    <row r="799" spans="1:21" x14ac:dyDescent="0.35">
      <c r="A799" s="73" t="s">
        <v>1421</v>
      </c>
      <c r="B799" s="57">
        <v>106</v>
      </c>
      <c r="C799" s="57">
        <v>105</v>
      </c>
      <c r="D799" s="74"/>
      <c r="E799" s="74">
        <v>80.87</v>
      </c>
      <c r="F799" s="74">
        <v>81.39</v>
      </c>
      <c r="G799" s="74">
        <v>84.55</v>
      </c>
      <c r="H799" s="74">
        <v>75.62</v>
      </c>
      <c r="I799" s="74">
        <v>79.16</v>
      </c>
      <c r="J799" s="74">
        <v>99.3</v>
      </c>
      <c r="K799" s="74">
        <v>75.290000000000006</v>
      </c>
      <c r="L799" s="74">
        <v>76.87</v>
      </c>
      <c r="M799" s="74">
        <v>77.069999999999993</v>
      </c>
      <c r="N799" s="74">
        <v>85.64</v>
      </c>
      <c r="O799" s="57">
        <v>89</v>
      </c>
      <c r="P799" s="57">
        <v>69</v>
      </c>
      <c r="Q799" s="57">
        <v>4</v>
      </c>
      <c r="R799" s="57">
        <v>84</v>
      </c>
      <c r="S799" s="57">
        <v>80</v>
      </c>
      <c r="T799" s="74">
        <v>197.86</v>
      </c>
      <c r="U799" s="114">
        <v>0.14549999999999999</v>
      </c>
    </row>
    <row r="800" spans="1:21" x14ac:dyDescent="0.35">
      <c r="A800" s="73" t="s">
        <v>1422</v>
      </c>
      <c r="B800" s="57">
        <v>108</v>
      </c>
      <c r="C800" s="57">
        <v>103</v>
      </c>
      <c r="D800" s="74"/>
      <c r="E800" s="74">
        <v>80.77</v>
      </c>
      <c r="F800" s="74">
        <v>82.05</v>
      </c>
      <c r="G800" s="74">
        <v>84.26</v>
      </c>
      <c r="H800" s="74">
        <v>75.680000000000007</v>
      </c>
      <c r="I800" s="74">
        <v>79.05</v>
      </c>
      <c r="J800" s="74">
        <v>99.8</v>
      </c>
      <c r="K800" s="74">
        <v>75.22</v>
      </c>
      <c r="L800" s="74">
        <v>76.64</v>
      </c>
      <c r="M800" s="74">
        <v>76.709999999999994</v>
      </c>
      <c r="N800" s="74">
        <v>85.97</v>
      </c>
      <c r="O800" s="57">
        <v>93</v>
      </c>
      <c r="P800" s="57">
        <v>64</v>
      </c>
      <c r="Q800" s="57">
        <v>54</v>
      </c>
      <c r="R800" s="57">
        <v>79</v>
      </c>
      <c r="S800" s="57">
        <v>79</v>
      </c>
      <c r="T800" s="74">
        <v>297.35000000000002</v>
      </c>
      <c r="U800" s="114">
        <v>0.2162</v>
      </c>
    </row>
    <row r="801" spans="1:21" x14ac:dyDescent="0.35">
      <c r="A801" s="73" t="s">
        <v>1423</v>
      </c>
      <c r="B801" s="57">
        <v>118</v>
      </c>
      <c r="C801" s="57">
        <v>109</v>
      </c>
      <c r="D801" s="74"/>
      <c r="E801" s="74">
        <v>80.72</v>
      </c>
      <c r="F801" s="74">
        <v>84.55</v>
      </c>
      <c r="G801" s="74">
        <v>83.68</v>
      </c>
      <c r="H801" s="74">
        <v>75.75</v>
      </c>
      <c r="I801" s="74">
        <v>78.900000000000006</v>
      </c>
      <c r="J801" s="74">
        <v>98.48</v>
      </c>
      <c r="K801" s="74">
        <v>76.03</v>
      </c>
      <c r="L801" s="74">
        <v>76.400000000000006</v>
      </c>
      <c r="M801" s="74">
        <v>76.09</v>
      </c>
      <c r="N801" s="74">
        <v>86.71</v>
      </c>
      <c r="O801" s="57">
        <v>96</v>
      </c>
      <c r="P801" s="57">
        <v>64</v>
      </c>
      <c r="Q801" s="57">
        <v>75</v>
      </c>
      <c r="R801" s="57">
        <v>82</v>
      </c>
      <c r="S801" s="57">
        <v>80</v>
      </c>
      <c r="T801" s="74">
        <v>289.77999999999997</v>
      </c>
      <c r="U801" s="114"/>
    </row>
    <row r="802" spans="1:21" x14ac:dyDescent="0.35">
      <c r="A802" s="73" t="s">
        <v>1424</v>
      </c>
      <c r="B802" s="57">
        <v>124</v>
      </c>
      <c r="C802" s="57">
        <v>117</v>
      </c>
      <c r="D802" s="74"/>
      <c r="E802" s="74">
        <v>80.61</v>
      </c>
      <c r="F802" s="74">
        <v>87.25</v>
      </c>
      <c r="G802" s="74">
        <v>83.43</v>
      </c>
      <c r="H802" s="74">
        <v>75.98</v>
      </c>
      <c r="I802" s="74">
        <v>78.819999999999993</v>
      </c>
      <c r="J802" s="74">
        <v>97.14</v>
      </c>
      <c r="K802" s="74">
        <v>76</v>
      </c>
      <c r="L802" s="74">
        <v>76.260000000000005</v>
      </c>
      <c r="M802" s="74">
        <v>76.260000000000005</v>
      </c>
      <c r="N802" s="74">
        <v>86.99</v>
      </c>
      <c r="O802" s="57">
        <v>100</v>
      </c>
      <c r="P802" s="57">
        <v>64</v>
      </c>
      <c r="Q802" s="57">
        <v>72</v>
      </c>
      <c r="R802" s="57">
        <v>87</v>
      </c>
      <c r="S802" s="57">
        <v>88</v>
      </c>
      <c r="T802" s="74">
        <v>347.7</v>
      </c>
      <c r="U802" s="114"/>
    </row>
    <row r="803" spans="1:21" x14ac:dyDescent="0.35">
      <c r="A803" s="73" t="s">
        <v>1425</v>
      </c>
      <c r="B803" s="57">
        <v>112</v>
      </c>
      <c r="C803" s="57">
        <v>107</v>
      </c>
      <c r="D803" s="74"/>
      <c r="E803" s="74">
        <v>79.849999999999994</v>
      </c>
      <c r="F803" s="74">
        <v>86.97</v>
      </c>
      <c r="G803" s="74">
        <v>83.11</v>
      </c>
      <c r="H803" s="74">
        <v>75.849999999999994</v>
      </c>
      <c r="I803" s="74">
        <v>78.959999999999994</v>
      </c>
      <c r="J803" s="74">
        <v>93.79</v>
      </c>
      <c r="K803" s="74">
        <v>75.319999999999993</v>
      </c>
      <c r="L803" s="74">
        <v>76.23</v>
      </c>
      <c r="M803" s="74">
        <v>76.55</v>
      </c>
      <c r="N803" s="74">
        <v>85.46</v>
      </c>
      <c r="O803" s="57">
        <v>91</v>
      </c>
      <c r="P803" s="57">
        <v>64</v>
      </c>
      <c r="Q803" s="57">
        <v>58</v>
      </c>
      <c r="R803" s="57">
        <v>75</v>
      </c>
      <c r="S803" s="57">
        <v>80</v>
      </c>
      <c r="T803" s="74">
        <v>139.76</v>
      </c>
      <c r="U803" s="114">
        <v>0.25519999999999998</v>
      </c>
    </row>
    <row r="804" spans="1:21" x14ac:dyDescent="0.35">
      <c r="A804" s="73" t="s">
        <v>1426</v>
      </c>
      <c r="B804" s="57">
        <v>110</v>
      </c>
      <c r="C804" s="57">
        <v>105</v>
      </c>
      <c r="D804" s="74"/>
      <c r="E804" s="74">
        <v>78.959999999999994</v>
      </c>
      <c r="F804" s="74">
        <v>85.9</v>
      </c>
      <c r="G804" s="74">
        <v>84.04</v>
      </c>
      <c r="H804" s="74">
        <v>75.760000000000005</v>
      </c>
      <c r="I804" s="74">
        <v>79.7</v>
      </c>
      <c r="J804" s="74">
        <v>88.99</v>
      </c>
      <c r="K804" s="74">
        <v>74.89</v>
      </c>
      <c r="L804" s="74">
        <v>75.510000000000005</v>
      </c>
      <c r="M804" s="74">
        <v>76.73</v>
      </c>
      <c r="N804" s="74">
        <v>84.76</v>
      </c>
      <c r="O804" s="57">
        <v>90</v>
      </c>
      <c r="P804" s="57">
        <v>64</v>
      </c>
      <c r="Q804" s="57">
        <v>64</v>
      </c>
      <c r="R804" s="57">
        <v>80</v>
      </c>
      <c r="S804" s="57">
        <v>84</v>
      </c>
      <c r="T804" s="74">
        <v>272.19</v>
      </c>
      <c r="U804" s="114">
        <v>0.28060000000000002</v>
      </c>
    </row>
    <row r="805" spans="1:21" x14ac:dyDescent="0.35">
      <c r="A805" s="73" t="s">
        <v>1427</v>
      </c>
      <c r="B805" s="57">
        <v>108</v>
      </c>
      <c r="C805" s="57">
        <v>105</v>
      </c>
      <c r="D805" s="74"/>
      <c r="E805" s="74">
        <v>78.680000000000007</v>
      </c>
      <c r="F805" s="74">
        <v>83.62</v>
      </c>
      <c r="G805" s="74">
        <v>84.21</v>
      </c>
      <c r="H805" s="74">
        <v>75.44</v>
      </c>
      <c r="I805" s="74">
        <v>80.19</v>
      </c>
      <c r="J805" s="74">
        <v>87.55</v>
      </c>
      <c r="K805" s="74">
        <v>74.92</v>
      </c>
      <c r="L805" s="74">
        <v>76.260000000000005</v>
      </c>
      <c r="M805" s="74">
        <v>76.180000000000007</v>
      </c>
      <c r="N805" s="74">
        <v>84.55</v>
      </c>
      <c r="O805" s="57">
        <v>89</v>
      </c>
      <c r="P805" s="57">
        <v>67</v>
      </c>
      <c r="Q805" s="57">
        <v>63</v>
      </c>
      <c r="R805" s="57">
        <v>77</v>
      </c>
      <c r="S805" s="57">
        <v>78</v>
      </c>
      <c r="T805" s="74">
        <v>163.72</v>
      </c>
      <c r="U805" s="114">
        <v>0.28749999999999998</v>
      </c>
    </row>
    <row r="806" spans="1:21" x14ac:dyDescent="0.35">
      <c r="A806" s="73" t="s">
        <v>1428</v>
      </c>
      <c r="B806" s="57">
        <v>107</v>
      </c>
      <c r="C806" s="57">
        <v>104</v>
      </c>
      <c r="D806" s="74"/>
      <c r="E806" s="74">
        <v>78.37</v>
      </c>
      <c r="F806" s="74">
        <v>83.24</v>
      </c>
      <c r="G806" s="74">
        <v>84.49</v>
      </c>
      <c r="H806" s="74">
        <v>75.11</v>
      </c>
      <c r="I806" s="74">
        <v>80.72</v>
      </c>
      <c r="J806" s="74">
        <v>85.36</v>
      </c>
      <c r="K806" s="74">
        <v>74.75</v>
      </c>
      <c r="L806" s="74">
        <v>76.34</v>
      </c>
      <c r="M806" s="74">
        <v>76.36</v>
      </c>
      <c r="N806" s="74">
        <v>84.89</v>
      </c>
      <c r="O806" s="57">
        <v>90</v>
      </c>
      <c r="P806" s="57">
        <v>68</v>
      </c>
      <c r="Q806" s="57">
        <v>64</v>
      </c>
      <c r="R806" s="57">
        <v>78</v>
      </c>
      <c r="S806" s="57">
        <v>81</v>
      </c>
      <c r="T806" s="74">
        <v>207.37</v>
      </c>
      <c r="U806" s="114">
        <v>0.31409999999999999</v>
      </c>
    </row>
    <row r="807" spans="1:21" x14ac:dyDescent="0.35">
      <c r="A807" s="73" t="s">
        <v>1429</v>
      </c>
      <c r="B807" s="57">
        <v>107</v>
      </c>
      <c r="C807" s="57">
        <v>103</v>
      </c>
      <c r="D807" s="74"/>
      <c r="E807" s="74">
        <v>77.87</v>
      </c>
      <c r="F807" s="74">
        <v>84.05</v>
      </c>
      <c r="G807" s="74">
        <v>84.42</v>
      </c>
      <c r="H807" s="74">
        <v>75.02</v>
      </c>
      <c r="I807" s="74">
        <v>80.83</v>
      </c>
      <c r="J807" s="74">
        <v>81.36</v>
      </c>
      <c r="K807" s="74">
        <v>74.459999999999994</v>
      </c>
      <c r="L807" s="74">
        <v>77.03</v>
      </c>
      <c r="M807" s="74">
        <v>76.77</v>
      </c>
      <c r="N807" s="74">
        <v>84.78</v>
      </c>
      <c r="O807" s="57">
        <v>91</v>
      </c>
      <c r="P807" s="57">
        <v>72</v>
      </c>
      <c r="Q807" s="57">
        <v>62</v>
      </c>
      <c r="R807" s="57">
        <v>77</v>
      </c>
      <c r="S807" s="57">
        <v>78</v>
      </c>
      <c r="T807" s="74">
        <v>326.58999999999997</v>
      </c>
      <c r="U807" s="114">
        <v>0.32419999999999999</v>
      </c>
    </row>
    <row r="808" spans="1:21" x14ac:dyDescent="0.35">
      <c r="A808" s="73" t="s">
        <v>1431</v>
      </c>
      <c r="B808" s="57">
        <v>115</v>
      </c>
      <c r="C808" s="57">
        <v>108</v>
      </c>
      <c r="D808" s="74"/>
      <c r="E808" s="74">
        <v>77.59</v>
      </c>
      <c r="F808" s="74">
        <v>82.38</v>
      </c>
      <c r="G808" s="74">
        <v>84.06</v>
      </c>
      <c r="H808" s="74">
        <v>75.05</v>
      </c>
      <c r="I808" s="74">
        <v>81.14</v>
      </c>
      <c r="J808" s="74">
        <v>80.97</v>
      </c>
      <c r="K808" s="74">
        <v>74</v>
      </c>
      <c r="L808" s="74">
        <v>76.930000000000007</v>
      </c>
      <c r="M808" s="74">
        <v>76.739999999999995</v>
      </c>
      <c r="N808" s="74">
        <v>84.42</v>
      </c>
      <c r="O808" s="57">
        <v>95</v>
      </c>
      <c r="P808" s="57">
        <v>72</v>
      </c>
      <c r="Q808" s="57">
        <v>81</v>
      </c>
      <c r="R808" s="57">
        <v>87</v>
      </c>
      <c r="S808" s="57">
        <v>80</v>
      </c>
      <c r="T808" s="74">
        <v>246.32</v>
      </c>
      <c r="U808" s="114"/>
    </row>
    <row r="809" spans="1:21" x14ac:dyDescent="0.35">
      <c r="A809" s="73" t="s">
        <v>1432</v>
      </c>
      <c r="B809" s="57">
        <v>122</v>
      </c>
      <c r="C809" s="57">
        <v>117</v>
      </c>
      <c r="D809" s="74"/>
      <c r="E809" s="74">
        <v>77.430000000000007</v>
      </c>
      <c r="F809" s="74">
        <v>80.67</v>
      </c>
      <c r="G809" s="74">
        <v>83.91</v>
      </c>
      <c r="H809" s="74">
        <v>74.760000000000005</v>
      </c>
      <c r="I809" s="74">
        <v>80.84</v>
      </c>
      <c r="J809" s="74">
        <v>80.08</v>
      </c>
      <c r="K809" s="74">
        <v>74.12</v>
      </c>
      <c r="L809" s="74">
        <v>76.8</v>
      </c>
      <c r="M809" s="74">
        <v>77.77</v>
      </c>
      <c r="N809" s="74">
        <v>84.72</v>
      </c>
      <c r="O809" s="57">
        <v>97</v>
      </c>
      <c r="P809" s="57">
        <v>72</v>
      </c>
      <c r="Q809" s="57">
        <v>81</v>
      </c>
      <c r="R809" s="57">
        <v>81</v>
      </c>
      <c r="S809" s="57">
        <v>86</v>
      </c>
      <c r="T809" s="74">
        <v>523.96</v>
      </c>
      <c r="U809" s="114"/>
    </row>
    <row r="810" spans="1:21" x14ac:dyDescent="0.35">
      <c r="A810" s="73" t="s">
        <v>1433</v>
      </c>
      <c r="B810" s="57">
        <v>110</v>
      </c>
      <c r="C810" s="57">
        <v>107</v>
      </c>
      <c r="D810" s="74"/>
      <c r="E810" s="74">
        <v>76.75</v>
      </c>
      <c r="F810" s="74">
        <v>79.58</v>
      </c>
      <c r="G810" s="74">
        <v>83.85</v>
      </c>
      <c r="H810" s="74">
        <v>74.63</v>
      </c>
      <c r="I810" s="74">
        <v>80.88</v>
      </c>
      <c r="J810" s="74">
        <v>77.31</v>
      </c>
      <c r="K810" s="74">
        <v>74.040000000000006</v>
      </c>
      <c r="L810" s="74">
        <v>76.62</v>
      </c>
      <c r="M810" s="74">
        <v>77.83</v>
      </c>
      <c r="N810" s="74">
        <v>85.1</v>
      </c>
      <c r="O810" s="57">
        <v>91</v>
      </c>
      <c r="P810" s="57">
        <v>72</v>
      </c>
      <c r="Q810" s="57">
        <v>60</v>
      </c>
      <c r="R810" s="57">
        <v>76</v>
      </c>
      <c r="S810" s="57">
        <v>81</v>
      </c>
      <c r="T810" s="74">
        <v>246.14</v>
      </c>
      <c r="U810" s="114">
        <v>0.32519999999999999</v>
      </c>
    </row>
    <row r="811" spans="1:21" x14ac:dyDescent="0.35">
      <c r="A811" s="73" t="s">
        <v>1434</v>
      </c>
      <c r="B811" s="57">
        <v>108</v>
      </c>
      <c r="C811" s="57">
        <v>105</v>
      </c>
      <c r="D811" s="74"/>
      <c r="E811" s="74">
        <v>76.5</v>
      </c>
      <c r="F811" s="74">
        <v>80.36</v>
      </c>
      <c r="G811" s="74">
        <v>82.98</v>
      </c>
      <c r="H811" s="74">
        <v>74.34</v>
      </c>
      <c r="I811" s="74">
        <v>80.87</v>
      </c>
      <c r="J811" s="74">
        <v>74.72</v>
      </c>
      <c r="K811" s="74">
        <v>74.3</v>
      </c>
      <c r="L811" s="74">
        <v>77.069999999999993</v>
      </c>
      <c r="M811" s="74">
        <v>78.02</v>
      </c>
      <c r="N811" s="74">
        <v>84.82</v>
      </c>
      <c r="O811" s="57">
        <v>89</v>
      </c>
      <c r="P811" s="57">
        <v>72</v>
      </c>
      <c r="Q811" s="57">
        <v>63</v>
      </c>
      <c r="R811" s="57">
        <v>78</v>
      </c>
      <c r="S811" s="57">
        <v>84</v>
      </c>
      <c r="T811" s="74">
        <v>149.59</v>
      </c>
      <c r="U811" s="114">
        <v>0.32340000000000002</v>
      </c>
    </row>
    <row r="812" spans="1:21" x14ac:dyDescent="0.35">
      <c r="A812" s="73" t="s">
        <v>1435</v>
      </c>
      <c r="B812" s="57">
        <v>107</v>
      </c>
      <c r="C812" s="57">
        <v>105</v>
      </c>
      <c r="D812" s="74"/>
      <c r="E812" s="74">
        <v>76.400000000000006</v>
      </c>
      <c r="F812" s="74">
        <v>81.180000000000007</v>
      </c>
      <c r="G812" s="74">
        <v>82.82</v>
      </c>
      <c r="H812" s="74">
        <v>74.22</v>
      </c>
      <c r="I812" s="74">
        <v>81.12</v>
      </c>
      <c r="J812" s="74">
        <v>73.22</v>
      </c>
      <c r="K812" s="74">
        <v>74.430000000000007</v>
      </c>
      <c r="L812" s="74">
        <v>76.38</v>
      </c>
      <c r="M812" s="74">
        <v>78.81</v>
      </c>
      <c r="N812" s="74">
        <v>85.2</v>
      </c>
      <c r="O812" s="57">
        <v>88</v>
      </c>
      <c r="P812" s="57">
        <v>68</v>
      </c>
      <c r="Q812" s="57">
        <v>65</v>
      </c>
      <c r="R812" s="57">
        <v>79</v>
      </c>
      <c r="S812" s="57">
        <v>76</v>
      </c>
      <c r="T812" s="74">
        <v>185.7</v>
      </c>
      <c r="U812" s="114">
        <v>0.2984</v>
      </c>
    </row>
    <row r="813" spans="1:21" x14ac:dyDescent="0.35">
      <c r="A813" s="73" t="s">
        <v>1436</v>
      </c>
      <c r="B813" s="57">
        <v>106</v>
      </c>
      <c r="C813" s="57">
        <v>103</v>
      </c>
      <c r="D813" s="74"/>
      <c r="E813" s="74">
        <v>76.7</v>
      </c>
      <c r="F813" s="74">
        <v>81.98</v>
      </c>
      <c r="G813" s="74">
        <v>82.58</v>
      </c>
      <c r="H813" s="74">
        <v>74.459999999999994</v>
      </c>
      <c r="I813" s="74">
        <v>83.27</v>
      </c>
      <c r="J813" s="74">
        <v>72.14</v>
      </c>
      <c r="K813" s="74">
        <v>74.59</v>
      </c>
      <c r="L813" s="74">
        <v>76.569999999999993</v>
      </c>
      <c r="M813" s="74">
        <v>78.45</v>
      </c>
      <c r="N813" s="74">
        <v>84.78</v>
      </c>
      <c r="O813" s="57">
        <v>90</v>
      </c>
      <c r="P813" s="57">
        <v>68</v>
      </c>
      <c r="Q813" s="57">
        <v>67</v>
      </c>
      <c r="R813" s="57">
        <v>80</v>
      </c>
      <c r="S813" s="57">
        <v>83</v>
      </c>
      <c r="T813" s="74">
        <v>539.41999999999996</v>
      </c>
      <c r="U813" s="114">
        <v>0.28089999999999998</v>
      </c>
    </row>
    <row r="814" spans="1:21" x14ac:dyDescent="0.35">
      <c r="A814" s="73" t="s">
        <v>1437</v>
      </c>
      <c r="B814" s="57">
        <v>107</v>
      </c>
      <c r="C814" s="57">
        <v>103</v>
      </c>
      <c r="D814" s="74"/>
      <c r="E814" s="74">
        <v>76.709999999999994</v>
      </c>
      <c r="F814" s="74">
        <v>80.790000000000006</v>
      </c>
      <c r="G814" s="74">
        <v>82.24</v>
      </c>
      <c r="H814" s="74">
        <v>74.59</v>
      </c>
      <c r="I814" s="74">
        <v>84.56</v>
      </c>
      <c r="J814" s="74">
        <v>70.41</v>
      </c>
      <c r="K814" s="74">
        <v>75.09</v>
      </c>
      <c r="L814" s="74">
        <v>76.17</v>
      </c>
      <c r="M814" s="74">
        <v>78.650000000000006</v>
      </c>
      <c r="N814" s="74">
        <v>84.22</v>
      </c>
      <c r="O814" s="57">
        <v>93</v>
      </c>
      <c r="P814" s="57">
        <v>68</v>
      </c>
      <c r="Q814" s="57">
        <v>62</v>
      </c>
      <c r="R814" s="57">
        <v>79</v>
      </c>
      <c r="S814" s="57">
        <v>80</v>
      </c>
      <c r="T814" s="74">
        <v>318.29000000000002</v>
      </c>
      <c r="U814" s="114">
        <v>0.2762</v>
      </c>
    </row>
    <row r="815" spans="1:21" x14ac:dyDescent="0.35">
      <c r="A815" s="73" t="s">
        <v>1438</v>
      </c>
      <c r="B815" s="57">
        <v>118</v>
      </c>
      <c r="C815" s="57">
        <v>111</v>
      </c>
      <c r="D815" s="74"/>
      <c r="E815" s="74">
        <v>76.84</v>
      </c>
      <c r="F815" s="74">
        <v>80.260000000000005</v>
      </c>
      <c r="G815" s="74">
        <v>82.26</v>
      </c>
      <c r="H815" s="74">
        <v>74.38</v>
      </c>
      <c r="I815" s="74">
        <v>85.28</v>
      </c>
      <c r="J815" s="74">
        <v>70.48</v>
      </c>
      <c r="K815" s="74">
        <v>75.14</v>
      </c>
      <c r="L815" s="74">
        <v>76.52</v>
      </c>
      <c r="M815" s="74">
        <v>78.02</v>
      </c>
      <c r="N815" s="74">
        <v>83.45</v>
      </c>
      <c r="O815" s="57">
        <v>99</v>
      </c>
      <c r="P815" s="57">
        <v>69</v>
      </c>
      <c r="Q815" s="57">
        <v>74</v>
      </c>
      <c r="R815" s="57">
        <v>84</v>
      </c>
      <c r="S815" s="57">
        <v>82</v>
      </c>
      <c r="T815" s="74">
        <v>177.77</v>
      </c>
      <c r="U815" s="114"/>
    </row>
    <row r="816" spans="1:21" x14ac:dyDescent="0.35">
      <c r="A816" s="73" t="s">
        <v>1439</v>
      </c>
      <c r="B816" s="57">
        <v>126</v>
      </c>
      <c r="C816" s="57">
        <v>120</v>
      </c>
      <c r="D816" s="74"/>
      <c r="E816" s="74">
        <v>76.91</v>
      </c>
      <c r="F816" s="74">
        <v>80.58</v>
      </c>
      <c r="G816" s="74">
        <v>82.28</v>
      </c>
      <c r="H816" s="74">
        <v>74.42</v>
      </c>
      <c r="I816" s="74">
        <v>85.82</v>
      </c>
      <c r="J816" s="74">
        <v>70.989999999999995</v>
      </c>
      <c r="K816" s="74">
        <v>74.97</v>
      </c>
      <c r="L816" s="74">
        <v>77.25</v>
      </c>
      <c r="M816" s="74">
        <v>77.260000000000005</v>
      </c>
      <c r="N816" s="74">
        <v>82.94</v>
      </c>
      <c r="O816" s="57">
        <v>102</v>
      </c>
      <c r="P816" s="57">
        <v>69</v>
      </c>
      <c r="Q816" s="57">
        <v>75</v>
      </c>
      <c r="R816" s="57">
        <v>82</v>
      </c>
      <c r="S816" s="57">
        <v>90</v>
      </c>
      <c r="T816" s="74">
        <v>213.07</v>
      </c>
      <c r="U816" s="114"/>
    </row>
    <row r="817" spans="1:21" x14ac:dyDescent="0.35">
      <c r="A817" s="73" t="s">
        <v>1441</v>
      </c>
      <c r="B817" s="57">
        <v>110</v>
      </c>
      <c r="C817" s="57">
        <v>107</v>
      </c>
      <c r="D817" s="74"/>
      <c r="E817" s="74">
        <v>76.97</v>
      </c>
      <c r="F817" s="74">
        <v>80.86</v>
      </c>
      <c r="G817" s="74">
        <v>82.29</v>
      </c>
      <c r="H817" s="74">
        <v>74.25</v>
      </c>
      <c r="I817" s="74">
        <v>86.03</v>
      </c>
      <c r="J817" s="74">
        <v>70.42</v>
      </c>
      <c r="K817" s="74">
        <v>75.459999999999994</v>
      </c>
      <c r="L817" s="74">
        <v>77.14</v>
      </c>
      <c r="M817" s="74">
        <v>77.319999999999993</v>
      </c>
      <c r="N817" s="74">
        <v>83.09</v>
      </c>
      <c r="O817" s="57">
        <v>91</v>
      </c>
      <c r="P817" s="57">
        <v>69</v>
      </c>
      <c r="Q817" s="57">
        <v>59</v>
      </c>
      <c r="R817" s="57">
        <v>76</v>
      </c>
      <c r="S817" s="57">
        <v>80</v>
      </c>
      <c r="T817" s="74">
        <v>300.2</v>
      </c>
      <c r="U817" s="114">
        <v>0.25</v>
      </c>
    </row>
    <row r="818" spans="1:21" x14ac:dyDescent="0.35">
      <c r="A818" s="73" t="s">
        <v>1442</v>
      </c>
      <c r="B818" s="57">
        <v>109</v>
      </c>
      <c r="C818" s="57">
        <v>106</v>
      </c>
      <c r="D818" s="74"/>
      <c r="E818" s="74">
        <v>77.44</v>
      </c>
      <c r="F818" s="74">
        <v>78.849999999999994</v>
      </c>
      <c r="G818" s="74">
        <v>83.22</v>
      </c>
      <c r="H818" s="74">
        <v>74.150000000000006</v>
      </c>
      <c r="I818" s="74">
        <v>86.23</v>
      </c>
      <c r="J818" s="74">
        <v>71.849999999999994</v>
      </c>
      <c r="K818" s="74">
        <v>75.680000000000007</v>
      </c>
      <c r="L818" s="74">
        <v>77.569999999999993</v>
      </c>
      <c r="M818" s="74">
        <v>78.42</v>
      </c>
      <c r="N818" s="74">
        <v>84.15</v>
      </c>
      <c r="O818" s="57">
        <v>90</v>
      </c>
      <c r="P818" s="57">
        <v>68</v>
      </c>
      <c r="Q818" s="57">
        <v>64</v>
      </c>
      <c r="R818" s="57">
        <v>77</v>
      </c>
      <c r="S818" s="57">
        <v>84</v>
      </c>
      <c r="T818" s="74">
        <v>174.87</v>
      </c>
      <c r="U818" s="114">
        <v>0.26250000000000001</v>
      </c>
    </row>
    <row r="819" spans="1:21" x14ac:dyDescent="0.35">
      <c r="A819" s="73" t="s">
        <v>1443</v>
      </c>
      <c r="B819" s="57">
        <v>108</v>
      </c>
      <c r="C819" s="57">
        <v>107</v>
      </c>
      <c r="D819" s="74"/>
      <c r="E819" s="74">
        <v>77.73</v>
      </c>
      <c r="F819" s="74">
        <v>81.48</v>
      </c>
      <c r="G819" s="74">
        <v>83.74</v>
      </c>
      <c r="H819" s="74">
        <v>74.42</v>
      </c>
      <c r="I819" s="74">
        <v>86.39</v>
      </c>
      <c r="J819" s="74">
        <v>71.64</v>
      </c>
      <c r="K819" s="74">
        <v>75.849999999999994</v>
      </c>
      <c r="L819" s="74">
        <v>78.02</v>
      </c>
      <c r="M819" s="74">
        <v>78.5</v>
      </c>
      <c r="N819" s="74">
        <v>84.16</v>
      </c>
      <c r="O819" s="57">
        <v>90</v>
      </c>
      <c r="P819" s="57">
        <v>70</v>
      </c>
      <c r="Q819" s="57">
        <v>66</v>
      </c>
      <c r="R819" s="57">
        <v>78</v>
      </c>
      <c r="S819" s="57">
        <v>80</v>
      </c>
      <c r="T819" s="74">
        <v>655.45</v>
      </c>
      <c r="U819" s="114">
        <v>0.25590000000000002</v>
      </c>
    </row>
    <row r="820" spans="1:21" x14ac:dyDescent="0.35">
      <c r="A820" s="73" t="s">
        <v>1444</v>
      </c>
      <c r="B820" s="57">
        <v>107</v>
      </c>
      <c r="C820" s="57">
        <v>106</v>
      </c>
      <c r="D820" s="74"/>
      <c r="E820" s="74">
        <v>78.010000000000005</v>
      </c>
      <c r="F820" s="74">
        <v>81.040000000000006</v>
      </c>
      <c r="G820" s="74">
        <v>84.57</v>
      </c>
      <c r="H820" s="74">
        <v>74.5</v>
      </c>
      <c r="I820" s="74">
        <v>85.08</v>
      </c>
      <c r="J820" s="74">
        <v>72.459999999999994</v>
      </c>
      <c r="K820" s="74">
        <v>76.47</v>
      </c>
      <c r="L820" s="74">
        <v>78.36</v>
      </c>
      <c r="M820" s="74">
        <v>79.17</v>
      </c>
      <c r="N820" s="74">
        <v>84.39</v>
      </c>
      <c r="O820" s="57">
        <v>91</v>
      </c>
      <c r="P820" s="57">
        <v>70</v>
      </c>
      <c r="Q820" s="57">
        <v>66</v>
      </c>
      <c r="R820" s="57">
        <v>78</v>
      </c>
      <c r="S820" s="57">
        <v>82</v>
      </c>
      <c r="T820" s="74">
        <v>684.53</v>
      </c>
      <c r="U820" s="114">
        <v>0.24079999999999999</v>
      </c>
    </row>
    <row r="821" spans="1:21" x14ac:dyDescent="0.35">
      <c r="A821" s="73" t="s">
        <v>1445</v>
      </c>
      <c r="B821" s="57">
        <v>108</v>
      </c>
      <c r="C821" s="57">
        <v>105</v>
      </c>
      <c r="D821" s="74"/>
      <c r="E821" s="74">
        <v>79.05</v>
      </c>
      <c r="F821" s="74">
        <v>81.3</v>
      </c>
      <c r="G821" s="74">
        <v>85.91</v>
      </c>
      <c r="H821" s="74">
        <v>74.88</v>
      </c>
      <c r="I821" s="74">
        <v>84.75</v>
      </c>
      <c r="J821" s="74">
        <v>75.58</v>
      </c>
      <c r="K821" s="74">
        <v>77.75</v>
      </c>
      <c r="L821" s="74">
        <v>78.77</v>
      </c>
      <c r="M821" s="74">
        <v>79.239999999999995</v>
      </c>
      <c r="N821" s="74">
        <v>85.9</v>
      </c>
      <c r="O821" s="57">
        <v>95</v>
      </c>
      <c r="P821" s="57">
        <v>73</v>
      </c>
      <c r="Q821" s="57">
        <v>63</v>
      </c>
      <c r="R821" s="57">
        <v>79</v>
      </c>
      <c r="S821" s="57">
        <v>81</v>
      </c>
      <c r="T821" s="74">
        <v>504.65</v>
      </c>
      <c r="U821" s="114">
        <v>0.2195</v>
      </c>
    </row>
    <row r="822" spans="1:21" x14ac:dyDescent="0.35">
      <c r="A822" s="73" t="s">
        <v>1446</v>
      </c>
      <c r="B822" s="57">
        <v>123</v>
      </c>
      <c r="C822" s="57">
        <v>110</v>
      </c>
      <c r="D822" s="74"/>
      <c r="E822" s="74">
        <v>79.92</v>
      </c>
      <c r="F822" s="74">
        <v>81.96</v>
      </c>
      <c r="G822" s="74">
        <v>86.81</v>
      </c>
      <c r="H822" s="74">
        <v>76.150000000000006</v>
      </c>
      <c r="I822" s="74">
        <v>84.61</v>
      </c>
      <c r="J822" s="74">
        <v>77.06</v>
      </c>
      <c r="K822" s="74">
        <v>79.17</v>
      </c>
      <c r="L822" s="74">
        <v>79.37</v>
      </c>
      <c r="M822" s="74">
        <v>79.819999999999993</v>
      </c>
      <c r="N822" s="74">
        <v>87.85</v>
      </c>
      <c r="O822" s="57">
        <v>103</v>
      </c>
      <c r="P822" s="57">
        <v>73</v>
      </c>
      <c r="Q822" s="57">
        <v>81</v>
      </c>
      <c r="R822" s="57">
        <v>86</v>
      </c>
      <c r="S822" s="57">
        <v>85</v>
      </c>
      <c r="T822" s="74">
        <v>126.14</v>
      </c>
      <c r="U822" s="114"/>
    </row>
    <row r="823" spans="1:21" x14ac:dyDescent="0.35">
      <c r="A823" s="73" t="s">
        <v>1447</v>
      </c>
      <c r="B823" s="57">
        <v>130</v>
      </c>
      <c r="C823" s="57">
        <v>116</v>
      </c>
      <c r="D823" s="74"/>
      <c r="E823" s="74">
        <v>80.52</v>
      </c>
      <c r="F823" s="74">
        <v>82</v>
      </c>
      <c r="G823" s="74">
        <v>87.08</v>
      </c>
      <c r="H823" s="74">
        <v>76.34</v>
      </c>
      <c r="I823" s="74">
        <v>85.19</v>
      </c>
      <c r="J823" s="74">
        <v>78.239999999999995</v>
      </c>
      <c r="K823" s="74">
        <v>79.680000000000007</v>
      </c>
      <c r="L823" s="74">
        <v>79.260000000000005</v>
      </c>
      <c r="M823" s="74">
        <v>80.489999999999995</v>
      </c>
      <c r="N823" s="74">
        <v>88.3</v>
      </c>
      <c r="O823" s="57">
        <v>109</v>
      </c>
      <c r="P823" s="57">
        <v>72</v>
      </c>
      <c r="Q823" s="57">
        <v>77</v>
      </c>
      <c r="R823" s="57">
        <v>83</v>
      </c>
      <c r="S823" s="57">
        <v>87</v>
      </c>
      <c r="T823" s="74">
        <v>347.8</v>
      </c>
      <c r="U823" s="114"/>
    </row>
    <row r="824" spans="1:21" x14ac:dyDescent="0.35">
      <c r="A824" s="73" t="s">
        <v>1448</v>
      </c>
      <c r="B824" s="57">
        <v>110</v>
      </c>
      <c r="C824" s="57">
        <v>108</v>
      </c>
      <c r="D824" s="74"/>
      <c r="E824" s="74">
        <v>82.27</v>
      </c>
      <c r="F824" s="74">
        <v>82.19</v>
      </c>
      <c r="G824" s="74">
        <v>87.79</v>
      </c>
      <c r="H824" s="74">
        <v>76.92</v>
      </c>
      <c r="I824" s="74">
        <v>85.98</v>
      </c>
      <c r="J824" s="74">
        <v>84.73</v>
      </c>
      <c r="K824" s="74">
        <v>80.23</v>
      </c>
      <c r="L824" s="74">
        <v>80.42</v>
      </c>
      <c r="M824" s="74">
        <v>81.81</v>
      </c>
      <c r="N824" s="74">
        <v>89.55</v>
      </c>
      <c r="O824" s="57">
        <v>92</v>
      </c>
      <c r="P824" s="57">
        <v>72</v>
      </c>
      <c r="Q824" s="57">
        <v>59</v>
      </c>
      <c r="R824" s="57">
        <v>74</v>
      </c>
      <c r="S824" s="57">
        <v>78</v>
      </c>
      <c r="T824" s="74">
        <v>244.03</v>
      </c>
      <c r="U824" s="114">
        <v>0.1981</v>
      </c>
    </row>
    <row r="825" spans="1:21" x14ac:dyDescent="0.35">
      <c r="A825" s="73" t="s">
        <v>1449</v>
      </c>
      <c r="B825" s="57">
        <v>109</v>
      </c>
      <c r="C825" s="57">
        <v>106</v>
      </c>
      <c r="D825" s="74"/>
      <c r="E825" s="74">
        <v>83.19</v>
      </c>
      <c r="F825" s="74">
        <v>83.28</v>
      </c>
      <c r="G825" s="74">
        <v>87.79</v>
      </c>
      <c r="H825" s="74">
        <v>77.180000000000007</v>
      </c>
      <c r="I825" s="74">
        <v>86.41</v>
      </c>
      <c r="J825" s="74">
        <v>89.4</v>
      </c>
      <c r="K825" s="74">
        <v>80.83</v>
      </c>
      <c r="L825" s="74">
        <v>80.209999999999994</v>
      </c>
      <c r="M825" s="74">
        <v>82.02</v>
      </c>
      <c r="N825" s="74">
        <v>89.81</v>
      </c>
      <c r="O825" s="57">
        <v>89</v>
      </c>
      <c r="P825" s="57">
        <v>72</v>
      </c>
      <c r="Q825" s="57">
        <v>66</v>
      </c>
      <c r="R825" s="57">
        <v>76</v>
      </c>
      <c r="S825" s="57">
        <v>81</v>
      </c>
      <c r="T825" s="74">
        <v>359.43</v>
      </c>
      <c r="U825" s="114">
        <v>0.18909999999999999</v>
      </c>
    </row>
    <row r="826" spans="1:21" x14ac:dyDescent="0.35">
      <c r="A826" s="73" t="s">
        <v>1450</v>
      </c>
      <c r="B826" s="57">
        <v>108</v>
      </c>
      <c r="C826" s="57">
        <v>106</v>
      </c>
      <c r="D826" s="74"/>
      <c r="E826" s="74">
        <v>84.28</v>
      </c>
      <c r="F826" s="74">
        <v>80.86</v>
      </c>
      <c r="G826" s="74">
        <v>88.35</v>
      </c>
      <c r="H826" s="74">
        <v>77.36</v>
      </c>
      <c r="I826" s="74">
        <v>86.76</v>
      </c>
      <c r="J826" s="74">
        <v>93.11</v>
      </c>
      <c r="K826" s="74">
        <v>81.66</v>
      </c>
      <c r="L826" s="74">
        <v>80.88</v>
      </c>
      <c r="M826" s="74">
        <v>83.28</v>
      </c>
      <c r="N826" s="74">
        <v>91.12</v>
      </c>
      <c r="O826" s="57">
        <v>89</v>
      </c>
      <c r="P826" s="57">
        <v>71</v>
      </c>
      <c r="Q826" s="57">
        <v>64</v>
      </c>
      <c r="R826" s="57">
        <v>77</v>
      </c>
      <c r="S826" s="57">
        <v>76</v>
      </c>
      <c r="T826" s="74">
        <v>228.05</v>
      </c>
      <c r="U826" s="114">
        <v>0.1762</v>
      </c>
    </row>
    <row r="827" spans="1:21" x14ac:dyDescent="0.35">
      <c r="A827" s="73" t="s">
        <v>1451</v>
      </c>
      <c r="B827" s="57">
        <v>107</v>
      </c>
      <c r="C827" s="57">
        <v>105</v>
      </c>
      <c r="D827" s="74"/>
      <c r="E827" s="74">
        <v>85.83</v>
      </c>
      <c r="F827" s="74">
        <v>81.39</v>
      </c>
      <c r="G827" s="74">
        <v>89.18</v>
      </c>
      <c r="H827" s="74">
        <v>77.44</v>
      </c>
      <c r="I827" s="74">
        <v>86.65</v>
      </c>
      <c r="J827" s="74">
        <v>100.63</v>
      </c>
      <c r="K827" s="74">
        <v>82.91</v>
      </c>
      <c r="L827" s="74">
        <v>81.790000000000006</v>
      </c>
      <c r="M827" s="74">
        <v>84.75</v>
      </c>
      <c r="N827" s="74">
        <v>92.74</v>
      </c>
      <c r="O827" s="57">
        <v>89</v>
      </c>
      <c r="P827" s="57">
        <v>71</v>
      </c>
      <c r="Q827" s="57">
        <v>66</v>
      </c>
      <c r="R827" s="57">
        <v>78</v>
      </c>
      <c r="S827" s="57">
        <v>77</v>
      </c>
      <c r="T827" s="74">
        <v>277.66000000000003</v>
      </c>
      <c r="U827" s="114">
        <v>0.16520000000000001</v>
      </c>
    </row>
    <row r="828" spans="1:21" x14ac:dyDescent="0.35">
      <c r="A828" s="73" t="s">
        <v>1452</v>
      </c>
      <c r="B828" s="57">
        <v>107</v>
      </c>
      <c r="C828" s="57">
        <v>103</v>
      </c>
      <c r="D828" s="74"/>
      <c r="E828" s="74">
        <v>86.58</v>
      </c>
      <c r="F828" s="74">
        <v>82.76</v>
      </c>
      <c r="G828" s="74">
        <v>88.8</v>
      </c>
      <c r="H828" s="74">
        <v>77.709999999999994</v>
      </c>
      <c r="I828" s="74">
        <v>87.08</v>
      </c>
      <c r="J828" s="74">
        <v>102.63</v>
      </c>
      <c r="K828" s="74">
        <v>82.71</v>
      </c>
      <c r="L828" s="74">
        <v>82.73</v>
      </c>
      <c r="M828" s="74">
        <v>86.64</v>
      </c>
      <c r="N828" s="74">
        <v>93.83</v>
      </c>
      <c r="O828" s="57">
        <v>92</v>
      </c>
      <c r="P828" s="57">
        <v>62</v>
      </c>
      <c r="Q828" s="57">
        <v>64</v>
      </c>
      <c r="R828" s="57">
        <v>77</v>
      </c>
      <c r="S828" s="57">
        <v>78</v>
      </c>
      <c r="T828" s="74">
        <v>135.43</v>
      </c>
      <c r="U828" s="114">
        <v>0.15579999999999999</v>
      </c>
    </row>
    <row r="829" spans="1:21" x14ac:dyDescent="0.35">
      <c r="A829" s="73" t="s">
        <v>1453</v>
      </c>
      <c r="B829" s="57">
        <v>115</v>
      </c>
      <c r="C829" s="57">
        <v>110</v>
      </c>
      <c r="D829" s="74"/>
      <c r="E829" s="74">
        <v>87.53</v>
      </c>
      <c r="F829" s="74">
        <v>83.55</v>
      </c>
      <c r="G829" s="74">
        <v>89.1</v>
      </c>
      <c r="H829" s="74">
        <v>77.62</v>
      </c>
      <c r="I829" s="74">
        <v>87.08</v>
      </c>
      <c r="J829" s="74">
        <v>104.96</v>
      </c>
      <c r="K829" s="74">
        <v>83.61</v>
      </c>
      <c r="L829" s="74">
        <v>82.95</v>
      </c>
      <c r="M829" s="74">
        <v>89.45</v>
      </c>
      <c r="N829" s="74">
        <v>94.44</v>
      </c>
      <c r="O829" s="57">
        <v>96</v>
      </c>
      <c r="P829" s="57">
        <v>62</v>
      </c>
      <c r="Q829" s="57">
        <v>79</v>
      </c>
      <c r="R829" s="57">
        <v>82</v>
      </c>
      <c r="S829" s="57">
        <v>79</v>
      </c>
      <c r="T829" s="74">
        <v>252.59</v>
      </c>
      <c r="U829" s="114"/>
    </row>
    <row r="830" spans="1:21" x14ac:dyDescent="0.35">
      <c r="A830" s="73" t="s">
        <v>1454</v>
      </c>
      <c r="B830" s="57">
        <v>120</v>
      </c>
      <c r="C830" s="57">
        <v>120</v>
      </c>
      <c r="D830" s="74"/>
      <c r="E830" s="74">
        <v>88.49</v>
      </c>
      <c r="F830" s="74">
        <v>84.91</v>
      </c>
      <c r="G830" s="74">
        <v>89.84</v>
      </c>
      <c r="H830" s="74">
        <v>78.03</v>
      </c>
      <c r="I830" s="74">
        <v>87.04</v>
      </c>
      <c r="J830" s="74">
        <v>106.96</v>
      </c>
      <c r="K830" s="74">
        <v>84.94</v>
      </c>
      <c r="L830" s="74">
        <v>83.55</v>
      </c>
      <c r="M830" s="74">
        <v>91.48</v>
      </c>
      <c r="N830" s="74">
        <v>95.75</v>
      </c>
      <c r="O830" s="57">
        <v>98</v>
      </c>
      <c r="P830" s="57">
        <v>62</v>
      </c>
      <c r="Q830" s="57">
        <v>87</v>
      </c>
      <c r="R830" s="57">
        <v>84</v>
      </c>
      <c r="S830" s="57">
        <v>87</v>
      </c>
      <c r="T830" s="74">
        <v>145.4</v>
      </c>
      <c r="U830" s="114"/>
    </row>
    <row r="831" spans="1:21" x14ac:dyDescent="0.35">
      <c r="A831" s="73" t="s">
        <v>1455</v>
      </c>
      <c r="B831" s="57">
        <v>108</v>
      </c>
      <c r="C831" s="57">
        <v>106</v>
      </c>
      <c r="D831" s="74"/>
      <c r="E831" s="74">
        <v>89.78</v>
      </c>
      <c r="F831" s="74">
        <v>87.33</v>
      </c>
      <c r="G831" s="74">
        <v>90.59</v>
      </c>
      <c r="H831" s="74">
        <v>78.36</v>
      </c>
      <c r="I831" s="74">
        <v>87.47</v>
      </c>
      <c r="J831" s="74">
        <v>113.35</v>
      </c>
      <c r="K831" s="74">
        <v>85.6</v>
      </c>
      <c r="L831" s="74">
        <v>83.6</v>
      </c>
      <c r="M831" s="74">
        <v>94.37</v>
      </c>
      <c r="N831" s="74">
        <v>95.59</v>
      </c>
      <c r="O831" s="57">
        <v>89</v>
      </c>
      <c r="P831" s="57">
        <v>62</v>
      </c>
      <c r="Q831" s="57">
        <v>59</v>
      </c>
      <c r="R831" s="57">
        <v>73</v>
      </c>
      <c r="S831" s="57">
        <v>71</v>
      </c>
      <c r="T831" s="74">
        <v>85.73</v>
      </c>
      <c r="U831" s="114">
        <v>0.14219999999999999</v>
      </c>
    </row>
    <row r="832" spans="1:21" x14ac:dyDescent="0.35">
      <c r="A832" s="73" t="s">
        <v>1456</v>
      </c>
      <c r="B832" s="57">
        <v>107</v>
      </c>
      <c r="C832" s="57">
        <v>105</v>
      </c>
      <c r="D832" s="74"/>
      <c r="E832" s="74">
        <v>90.9</v>
      </c>
      <c r="F832" s="74">
        <v>89.3</v>
      </c>
      <c r="G832" s="74">
        <v>91.43</v>
      </c>
      <c r="H832" s="74">
        <v>78.849999999999994</v>
      </c>
      <c r="I832" s="74">
        <v>88.55</v>
      </c>
      <c r="J832" s="74">
        <v>116.26</v>
      </c>
      <c r="K832" s="74">
        <v>86.5</v>
      </c>
      <c r="L832" s="74">
        <v>84.19</v>
      </c>
      <c r="M832" s="74">
        <v>95.86</v>
      </c>
      <c r="N832" s="74">
        <v>95.62</v>
      </c>
      <c r="O832" s="57">
        <v>88</v>
      </c>
      <c r="P832" s="57">
        <v>61</v>
      </c>
      <c r="Q832" s="57">
        <v>62</v>
      </c>
      <c r="R832" s="57">
        <v>76</v>
      </c>
      <c r="S832" s="57">
        <v>76</v>
      </c>
      <c r="T832" s="74">
        <v>142.06</v>
      </c>
      <c r="U832" s="114">
        <v>0.13689999999999999</v>
      </c>
    </row>
    <row r="833" spans="1:21" x14ac:dyDescent="0.35">
      <c r="A833" s="73" t="s">
        <v>1457</v>
      </c>
      <c r="B833" s="57">
        <v>107</v>
      </c>
      <c r="C833" s="57">
        <v>106</v>
      </c>
      <c r="D833" s="74"/>
      <c r="E833" s="74">
        <v>91.52</v>
      </c>
      <c r="F833" s="74">
        <v>91.16</v>
      </c>
      <c r="G833" s="74">
        <v>91.14</v>
      </c>
      <c r="H833" s="74">
        <v>79.09</v>
      </c>
      <c r="I833" s="74">
        <v>89.8</v>
      </c>
      <c r="J833" s="74">
        <v>117.51</v>
      </c>
      <c r="K833" s="74">
        <v>86.66</v>
      </c>
      <c r="L833" s="74">
        <v>84.18</v>
      </c>
      <c r="M833" s="74">
        <v>97.12</v>
      </c>
      <c r="N833" s="74">
        <v>95.82</v>
      </c>
      <c r="O833" s="57">
        <v>88</v>
      </c>
      <c r="P833" s="57">
        <v>65</v>
      </c>
      <c r="Q833" s="57">
        <v>64</v>
      </c>
      <c r="R833" s="57">
        <v>73</v>
      </c>
      <c r="S833" s="57">
        <v>71</v>
      </c>
      <c r="T833" s="74">
        <v>94.13</v>
      </c>
      <c r="U833" s="114">
        <v>0.11899999999999999</v>
      </c>
    </row>
    <row r="834" spans="1:21" x14ac:dyDescent="0.35">
      <c r="A834" s="73" t="s">
        <v>1458</v>
      </c>
      <c r="B834" s="57">
        <v>104</v>
      </c>
      <c r="C834" s="57">
        <v>104</v>
      </c>
      <c r="D834" s="74"/>
      <c r="E834" s="74">
        <v>91.04</v>
      </c>
      <c r="F834" s="74">
        <v>92</v>
      </c>
      <c r="G834" s="74">
        <v>91.26</v>
      </c>
      <c r="H834" s="74">
        <v>79.47</v>
      </c>
      <c r="I834" s="74">
        <v>91.06</v>
      </c>
      <c r="J834" s="74">
        <v>111.43</v>
      </c>
      <c r="K834" s="74">
        <v>86.27</v>
      </c>
      <c r="L834" s="74">
        <v>83.61</v>
      </c>
      <c r="M834" s="74">
        <v>98.28</v>
      </c>
      <c r="N834" s="74">
        <v>95.22</v>
      </c>
      <c r="O834" s="57">
        <v>88</v>
      </c>
      <c r="P834" s="57">
        <v>65</v>
      </c>
      <c r="Q834" s="57">
        <v>66</v>
      </c>
      <c r="R834" s="57">
        <v>76</v>
      </c>
      <c r="S834" s="57">
        <v>72</v>
      </c>
      <c r="T834" s="74">
        <v>210.63</v>
      </c>
      <c r="U834" s="114">
        <v>0.1013</v>
      </c>
    </row>
    <row r="835" spans="1:21" x14ac:dyDescent="0.35">
      <c r="A835" s="73" t="s">
        <v>1459</v>
      </c>
      <c r="B835" s="57">
        <v>107</v>
      </c>
      <c r="C835" s="57">
        <v>103</v>
      </c>
      <c r="D835" s="74"/>
      <c r="E835" s="74">
        <v>90.49</v>
      </c>
      <c r="F835" s="74">
        <v>91.05</v>
      </c>
      <c r="G835" s="74">
        <v>91.54</v>
      </c>
      <c r="H835" s="74">
        <v>79.349999999999994</v>
      </c>
      <c r="I835" s="74">
        <v>91.72</v>
      </c>
      <c r="J835" s="74">
        <v>107.17</v>
      </c>
      <c r="K835" s="74">
        <v>86.33</v>
      </c>
      <c r="L835" s="74">
        <v>83.2</v>
      </c>
      <c r="M835" s="74">
        <v>98.92</v>
      </c>
      <c r="N835" s="74">
        <v>94.29</v>
      </c>
      <c r="O835" s="57">
        <v>92</v>
      </c>
      <c r="P835" s="57">
        <v>70</v>
      </c>
      <c r="Q835" s="57">
        <v>62</v>
      </c>
      <c r="R835" s="57">
        <v>78</v>
      </c>
      <c r="S835" s="57">
        <v>73</v>
      </c>
      <c r="T835" s="74">
        <v>244.58</v>
      </c>
      <c r="U835" s="114">
        <v>9.7600000000000006E-2</v>
      </c>
    </row>
    <row r="836" spans="1:21" x14ac:dyDescent="0.35">
      <c r="A836" s="73" t="s">
        <v>1470</v>
      </c>
      <c r="B836" s="57">
        <v>116</v>
      </c>
      <c r="C836" s="57">
        <v>109</v>
      </c>
      <c r="D836" s="74"/>
      <c r="E836" s="74">
        <v>90.22</v>
      </c>
      <c r="F836" s="74">
        <v>91.65</v>
      </c>
      <c r="G836" s="74">
        <v>91.13</v>
      </c>
      <c r="H836" s="74">
        <v>79.03</v>
      </c>
      <c r="I836" s="74">
        <v>92.82</v>
      </c>
      <c r="J836" s="74">
        <v>104.69</v>
      </c>
      <c r="K836" s="74">
        <v>85.87</v>
      </c>
      <c r="L836" s="74">
        <v>83.53</v>
      </c>
      <c r="M836" s="74">
        <v>99.51</v>
      </c>
      <c r="N836" s="74">
        <v>92.8</v>
      </c>
      <c r="O836" s="57">
        <v>97</v>
      </c>
      <c r="P836" s="57">
        <v>71</v>
      </c>
      <c r="Q836" s="57">
        <v>82</v>
      </c>
      <c r="R836" s="57">
        <v>84</v>
      </c>
      <c r="S836" s="57">
        <v>79</v>
      </c>
      <c r="T836" s="74">
        <v>136.44999999999999</v>
      </c>
      <c r="U836" s="114"/>
    </row>
    <row r="837" spans="1:21" x14ac:dyDescent="0.35">
      <c r="A837" s="73" t="s">
        <v>1471</v>
      </c>
      <c r="B837" s="57">
        <v>123</v>
      </c>
      <c r="C837" s="57">
        <v>121</v>
      </c>
      <c r="D837" s="74"/>
      <c r="E837" s="74">
        <v>89.74</v>
      </c>
      <c r="F837" s="74">
        <v>91.39</v>
      </c>
      <c r="G837" s="74">
        <v>90.47</v>
      </c>
      <c r="H837" s="74">
        <v>79</v>
      </c>
      <c r="I837" s="74">
        <v>93.62</v>
      </c>
      <c r="J837" s="74">
        <v>101.14</v>
      </c>
      <c r="K837" s="74">
        <v>85.54</v>
      </c>
      <c r="L837" s="74">
        <v>83.41</v>
      </c>
      <c r="M837" s="74">
        <v>100.14</v>
      </c>
      <c r="N837" s="74">
        <v>91.91</v>
      </c>
      <c r="O837" s="57">
        <v>100</v>
      </c>
      <c r="P837" s="57">
        <v>71</v>
      </c>
      <c r="Q837" s="57">
        <v>81</v>
      </c>
      <c r="R837" s="57">
        <v>84</v>
      </c>
      <c r="S837" s="57">
        <v>88</v>
      </c>
      <c r="T837" s="74">
        <v>313.08</v>
      </c>
      <c r="U837" s="114"/>
    </row>
    <row r="838" spans="1:21" x14ac:dyDescent="0.35">
      <c r="A838" s="73" t="s">
        <v>1472</v>
      </c>
      <c r="B838" s="57">
        <v>109</v>
      </c>
      <c r="C838" s="57">
        <v>107</v>
      </c>
      <c r="D838" s="74"/>
      <c r="E838" s="74">
        <v>88.73</v>
      </c>
      <c r="F838" s="74">
        <v>90.64</v>
      </c>
      <c r="G838" s="74">
        <v>90.65</v>
      </c>
      <c r="H838" s="74">
        <v>79.16</v>
      </c>
      <c r="I838" s="74">
        <v>94.5</v>
      </c>
      <c r="J838" s="74">
        <v>89.3</v>
      </c>
      <c r="K838" s="74">
        <v>86.76</v>
      </c>
      <c r="L838" s="74">
        <v>83.36</v>
      </c>
      <c r="M838" s="74">
        <v>99.46</v>
      </c>
      <c r="N838" s="74">
        <v>92.26</v>
      </c>
      <c r="O838" s="57">
        <v>91</v>
      </c>
      <c r="P838" s="57">
        <v>71</v>
      </c>
      <c r="Q838" s="57">
        <v>60</v>
      </c>
      <c r="R838" s="57">
        <v>78</v>
      </c>
      <c r="S838" s="57">
        <v>65</v>
      </c>
      <c r="T838" s="74">
        <v>154.28</v>
      </c>
      <c r="U838" s="114">
        <v>9.0899999999999995E-2</v>
      </c>
    </row>
    <row r="839" spans="1:21" x14ac:dyDescent="0.35">
      <c r="A839" s="73" t="s">
        <v>1473</v>
      </c>
      <c r="B839" s="57">
        <v>106</v>
      </c>
      <c r="C839" s="57">
        <v>105</v>
      </c>
      <c r="D839" s="74"/>
      <c r="E839" s="74">
        <v>88.23</v>
      </c>
      <c r="F839" s="74">
        <v>91.03</v>
      </c>
      <c r="G839" s="74">
        <v>91.46</v>
      </c>
      <c r="H839" s="74">
        <v>79.48</v>
      </c>
      <c r="I839" s="74">
        <v>95.26</v>
      </c>
      <c r="J839" s="74">
        <v>81.2</v>
      </c>
      <c r="K839" s="74">
        <v>87.3</v>
      </c>
      <c r="L839" s="74">
        <v>83.87</v>
      </c>
      <c r="M839" s="74">
        <v>99.88</v>
      </c>
      <c r="N839" s="74">
        <v>92.66</v>
      </c>
      <c r="O839" s="57">
        <v>87</v>
      </c>
      <c r="P839" s="57">
        <v>72</v>
      </c>
      <c r="Q839" s="57">
        <v>64</v>
      </c>
      <c r="R839" s="57">
        <v>80</v>
      </c>
      <c r="S839" s="57">
        <v>65</v>
      </c>
      <c r="T839" s="74">
        <v>184.79</v>
      </c>
      <c r="U839" s="114">
        <v>8.4599999999999995E-2</v>
      </c>
    </row>
    <row r="840" spans="1:21" x14ac:dyDescent="0.35">
      <c r="A840" s="73" t="s">
        <v>1474</v>
      </c>
      <c r="B840" s="57">
        <v>108</v>
      </c>
      <c r="C840" s="57">
        <v>106</v>
      </c>
      <c r="D840" s="74"/>
      <c r="E840" s="74">
        <v>88.49</v>
      </c>
      <c r="F840" s="74">
        <v>91.03</v>
      </c>
      <c r="G840" s="74">
        <v>93.03</v>
      </c>
      <c r="H840" s="74">
        <v>80.69</v>
      </c>
      <c r="I840" s="74">
        <v>96.06</v>
      </c>
      <c r="J840" s="74">
        <v>77.17</v>
      </c>
      <c r="K840" s="74">
        <v>88.59</v>
      </c>
      <c r="L840" s="74">
        <v>84.71</v>
      </c>
      <c r="M840" s="74">
        <v>100.58</v>
      </c>
      <c r="N840" s="74">
        <v>92.53</v>
      </c>
      <c r="O840" s="57">
        <v>90</v>
      </c>
      <c r="P840" s="57">
        <v>72</v>
      </c>
      <c r="Q840" s="57">
        <v>64</v>
      </c>
      <c r="R840" s="57">
        <v>80</v>
      </c>
      <c r="S840" s="57">
        <v>65</v>
      </c>
      <c r="T840" s="74">
        <v>55.77</v>
      </c>
      <c r="U840" s="114">
        <v>7.8399999999999997E-2</v>
      </c>
    </row>
    <row r="841" spans="1:21" x14ac:dyDescent="0.35">
      <c r="A841" s="73" t="s">
        <v>1475</v>
      </c>
      <c r="B841" s="57">
        <v>109</v>
      </c>
      <c r="C841" s="57">
        <v>103</v>
      </c>
      <c r="D841" s="74"/>
      <c r="E841" s="74">
        <v>89.73</v>
      </c>
      <c r="F841" s="74">
        <v>91.36</v>
      </c>
      <c r="G841" s="74">
        <v>93.95</v>
      </c>
      <c r="H841" s="74">
        <v>82.94</v>
      </c>
      <c r="I841" s="74">
        <v>98.47</v>
      </c>
      <c r="J841" s="74">
        <v>75.760000000000005</v>
      </c>
      <c r="K841" s="74">
        <v>90.16</v>
      </c>
      <c r="L841" s="74">
        <v>86.25</v>
      </c>
      <c r="M841" s="74">
        <v>101.16</v>
      </c>
      <c r="N841" s="74">
        <v>93.58</v>
      </c>
      <c r="O841" s="57">
        <v>96</v>
      </c>
      <c r="P841" s="57">
        <v>73</v>
      </c>
      <c r="Q841" s="57">
        <v>66</v>
      </c>
      <c r="R841" s="57">
        <v>81</v>
      </c>
      <c r="S841" s="57">
        <v>70</v>
      </c>
      <c r="T841" s="74">
        <v>200.94</v>
      </c>
      <c r="U841" s="114">
        <v>7.2400000000000006E-2</v>
      </c>
    </row>
    <row r="842" spans="1:21" x14ac:dyDescent="0.35">
      <c r="A842" s="73" t="s">
        <v>1476</v>
      </c>
      <c r="B842" s="57">
        <v>78</v>
      </c>
      <c r="C842" s="57">
        <v>51</v>
      </c>
      <c r="D842" s="74"/>
      <c r="E842" s="74">
        <v>89.93</v>
      </c>
      <c r="F842" s="74">
        <v>91.9</v>
      </c>
      <c r="G842" s="74">
        <v>92.16</v>
      </c>
      <c r="H842" s="74">
        <v>84.48</v>
      </c>
      <c r="I842" s="74">
        <v>100.41</v>
      </c>
      <c r="J842" s="74">
        <v>71.78</v>
      </c>
      <c r="K842" s="74">
        <v>91.05</v>
      </c>
      <c r="L842" s="74">
        <v>86.47</v>
      </c>
      <c r="M842" s="74">
        <v>101.68</v>
      </c>
      <c r="N842" s="74">
        <v>92.19</v>
      </c>
      <c r="O842" s="57">
        <v>84</v>
      </c>
      <c r="P842" s="57">
        <v>76</v>
      </c>
      <c r="Q842" s="57">
        <v>78</v>
      </c>
      <c r="R842" s="57">
        <v>87</v>
      </c>
      <c r="S842" s="57"/>
      <c r="T842" s="74">
        <v>287.64</v>
      </c>
      <c r="U842" s="114">
        <v>6.1199999999999997E-2</v>
      </c>
    </row>
    <row r="843" spans="1:21" x14ac:dyDescent="0.35">
      <c r="A843" s="73" t="s">
        <v>1477</v>
      </c>
      <c r="B843" s="57">
        <v>110</v>
      </c>
      <c r="C843" s="57">
        <v>86</v>
      </c>
      <c r="D843" s="74"/>
      <c r="E843" s="74">
        <v>88.96</v>
      </c>
      <c r="F843" s="74">
        <v>89.74</v>
      </c>
      <c r="G843" s="74">
        <v>91.28</v>
      </c>
      <c r="H843" s="74">
        <v>85.2</v>
      </c>
      <c r="I843" s="74">
        <v>100.11</v>
      </c>
      <c r="J843" s="74">
        <v>69.38</v>
      </c>
      <c r="K843" s="74">
        <v>89.94</v>
      </c>
      <c r="L843" s="74">
        <v>85.28</v>
      </c>
      <c r="M843" s="74">
        <v>100.08</v>
      </c>
      <c r="N843" s="74">
        <v>91.56</v>
      </c>
      <c r="O843" s="57">
        <v>98</v>
      </c>
      <c r="P843" s="57">
        <v>77</v>
      </c>
      <c r="Q843" s="57">
        <v>78</v>
      </c>
      <c r="R843" s="57">
        <v>85</v>
      </c>
      <c r="S843" s="57"/>
      <c r="T843" s="74">
        <v>222.79</v>
      </c>
      <c r="U843" s="114"/>
    </row>
    <row r="844" spans="1:21" x14ac:dyDescent="0.35">
      <c r="A844" s="73" t="s">
        <v>1478</v>
      </c>
      <c r="B844" s="57">
        <v>110</v>
      </c>
      <c r="C844" s="57">
        <v>84</v>
      </c>
      <c r="D844" s="74"/>
      <c r="E844" s="74">
        <v>87.2</v>
      </c>
      <c r="F844" s="74">
        <v>87.46</v>
      </c>
      <c r="G844" s="74">
        <v>89.12</v>
      </c>
      <c r="H844" s="74">
        <v>82.02</v>
      </c>
      <c r="I844" s="74">
        <v>100.97</v>
      </c>
      <c r="J844" s="74">
        <v>68.47</v>
      </c>
      <c r="K844" s="74">
        <v>86.31</v>
      </c>
      <c r="L844" s="74">
        <v>84.26</v>
      </c>
      <c r="M844" s="74">
        <v>98.49</v>
      </c>
      <c r="N844" s="74">
        <v>87.21</v>
      </c>
      <c r="O844" s="57">
        <v>96</v>
      </c>
      <c r="P844" s="57">
        <v>77</v>
      </c>
      <c r="Q844" s="57">
        <v>81</v>
      </c>
      <c r="R844" s="57">
        <v>87</v>
      </c>
      <c r="S844" s="57"/>
      <c r="T844" s="74">
        <v>42.1</v>
      </c>
      <c r="U844" s="114"/>
    </row>
    <row r="845" spans="1:21" x14ac:dyDescent="0.35">
      <c r="A845" s="73" t="s">
        <v>1479</v>
      </c>
      <c r="B845" s="57">
        <v>75</v>
      </c>
      <c r="C845" s="57">
        <v>40</v>
      </c>
      <c r="D845" s="74"/>
      <c r="E845" s="74">
        <v>86.06</v>
      </c>
      <c r="F845" s="74">
        <v>86.33</v>
      </c>
      <c r="G845" s="74">
        <v>84.06</v>
      </c>
      <c r="H845" s="74">
        <v>81.180000000000007</v>
      </c>
      <c r="I845" s="74">
        <v>102.83</v>
      </c>
      <c r="J845" s="74">
        <v>63.57</v>
      </c>
      <c r="K845" s="74">
        <v>84.89</v>
      </c>
      <c r="L845" s="74">
        <v>84.04</v>
      </c>
      <c r="M845" s="74">
        <v>98.32</v>
      </c>
      <c r="N845" s="74">
        <v>84.8</v>
      </c>
      <c r="O845" s="57">
        <v>85</v>
      </c>
      <c r="P845" s="57">
        <v>81</v>
      </c>
      <c r="Q845" s="57">
        <v>79</v>
      </c>
      <c r="R845" s="57">
        <v>86</v>
      </c>
      <c r="S845" s="57"/>
      <c r="T845" s="74">
        <v>188.94</v>
      </c>
      <c r="U845" s="114">
        <v>5.3999999999999999E-2</v>
      </c>
    </row>
    <row r="846" spans="1:21" x14ac:dyDescent="0.35">
      <c r="A846" s="73" t="s">
        <v>1488</v>
      </c>
      <c r="B846" s="57">
        <v>109</v>
      </c>
      <c r="C846" s="57">
        <v>100</v>
      </c>
      <c r="D846" s="74"/>
      <c r="E846" s="74">
        <v>85.75</v>
      </c>
      <c r="F846" s="74">
        <v>84.94</v>
      </c>
      <c r="G846" s="74">
        <v>84.27</v>
      </c>
      <c r="H846" s="74">
        <v>81.47</v>
      </c>
      <c r="I846" s="74">
        <v>101.63</v>
      </c>
      <c r="J846" s="74">
        <v>63.68</v>
      </c>
      <c r="K846" s="74">
        <v>84.99</v>
      </c>
      <c r="L846" s="74">
        <v>83.87</v>
      </c>
      <c r="M846" s="74">
        <v>97.49</v>
      </c>
      <c r="N846" s="74">
        <v>85.11</v>
      </c>
      <c r="O846" s="57">
        <v>92</v>
      </c>
      <c r="P846" s="57">
        <v>85</v>
      </c>
      <c r="Q846" s="57">
        <v>64</v>
      </c>
      <c r="R846" s="57">
        <v>79</v>
      </c>
      <c r="S846" s="57">
        <v>73</v>
      </c>
      <c r="T846" s="74">
        <v>159.37</v>
      </c>
      <c r="U846" s="114">
        <v>5.6500000000000002E-2</v>
      </c>
    </row>
    <row r="847" spans="1:21" x14ac:dyDescent="0.35">
      <c r="A847" s="73" t="s">
        <v>1490</v>
      </c>
      <c r="B847" s="57">
        <v>109</v>
      </c>
      <c r="C847" s="57">
        <v>104</v>
      </c>
      <c r="D847" s="74"/>
      <c r="E847" s="74">
        <v>84.76</v>
      </c>
      <c r="F847" s="74">
        <v>84.08</v>
      </c>
      <c r="G847" s="74">
        <v>84.29</v>
      </c>
      <c r="H847" s="74">
        <v>80.489999999999995</v>
      </c>
      <c r="I847" s="74">
        <v>99.97</v>
      </c>
      <c r="J847" s="74">
        <v>63.44</v>
      </c>
      <c r="K847" s="74">
        <v>84.07</v>
      </c>
      <c r="L847" s="74">
        <v>83.27</v>
      </c>
      <c r="M847" s="74">
        <v>95.74</v>
      </c>
      <c r="N847" s="74">
        <v>85.46</v>
      </c>
      <c r="O847" s="57">
        <v>92</v>
      </c>
      <c r="P847" s="57">
        <v>78</v>
      </c>
      <c r="Q847" s="57">
        <v>68</v>
      </c>
      <c r="R847" s="57">
        <v>81</v>
      </c>
      <c r="S847" s="57">
        <v>72</v>
      </c>
      <c r="T847" s="74">
        <v>234.39</v>
      </c>
      <c r="U847" s="114">
        <v>6.2199999999999998E-2</v>
      </c>
    </row>
    <row r="848" spans="1:21" x14ac:dyDescent="0.35">
      <c r="A848" s="73" t="s">
        <v>1491</v>
      </c>
      <c r="B848" s="57">
        <v>107</v>
      </c>
      <c r="C848" s="57">
        <v>104</v>
      </c>
      <c r="D848" s="74"/>
      <c r="E848" s="74">
        <v>82.86</v>
      </c>
      <c r="F848" s="74">
        <v>81.53</v>
      </c>
      <c r="G848" s="74">
        <v>82.75</v>
      </c>
      <c r="H848" s="74">
        <v>78.17</v>
      </c>
      <c r="I848" s="74">
        <v>96.5</v>
      </c>
      <c r="J848" s="74">
        <v>63.5</v>
      </c>
      <c r="K848" s="74">
        <v>82.81</v>
      </c>
      <c r="L848" s="74">
        <v>81.790000000000006</v>
      </c>
      <c r="M848" s="74">
        <v>93.43</v>
      </c>
      <c r="N848" s="74">
        <v>84.02</v>
      </c>
      <c r="O848" s="57">
        <v>92</v>
      </c>
      <c r="P848" s="57">
        <v>74</v>
      </c>
      <c r="Q848" s="57">
        <v>68</v>
      </c>
      <c r="R848" s="57">
        <v>79</v>
      </c>
      <c r="S848" s="57">
        <v>73</v>
      </c>
      <c r="T848" s="74">
        <v>35.99</v>
      </c>
      <c r="U848" s="114">
        <v>5.3999999999999999E-2</v>
      </c>
    </row>
    <row r="849" spans="1:21" x14ac:dyDescent="0.35">
      <c r="A849" s="73" t="s">
        <v>1492</v>
      </c>
      <c r="B849" s="57">
        <v>108</v>
      </c>
      <c r="C849" s="57">
        <v>104</v>
      </c>
      <c r="D849" s="74"/>
      <c r="E849" s="74">
        <v>81.94</v>
      </c>
      <c r="F849" s="74">
        <v>78.62</v>
      </c>
      <c r="G849" s="74">
        <v>83.59</v>
      </c>
      <c r="H849" s="74">
        <v>76.489999999999995</v>
      </c>
      <c r="I849" s="74">
        <v>92.68</v>
      </c>
      <c r="J849" s="74">
        <v>70.209999999999994</v>
      </c>
      <c r="K849" s="74">
        <v>81.39</v>
      </c>
      <c r="L849" s="74">
        <v>80.78</v>
      </c>
      <c r="M849" s="74">
        <v>90.31</v>
      </c>
      <c r="N849" s="74">
        <v>85.58</v>
      </c>
      <c r="O849" s="57">
        <v>94</v>
      </c>
      <c r="P849" s="57">
        <v>74</v>
      </c>
      <c r="Q849" s="57">
        <v>62</v>
      </c>
      <c r="R849" s="57">
        <v>78</v>
      </c>
      <c r="S849" s="57">
        <v>71</v>
      </c>
      <c r="T849" s="74">
        <v>124.8</v>
      </c>
      <c r="U849" s="114">
        <v>6.6299999999999998E-2</v>
      </c>
    </row>
    <row r="850" spans="1:21" x14ac:dyDescent="0.35">
      <c r="A850" s="73" t="s">
        <v>1493</v>
      </c>
      <c r="B850" s="57">
        <v>119</v>
      </c>
      <c r="C850" s="57">
        <v>113</v>
      </c>
      <c r="D850" s="74"/>
      <c r="E850" s="74">
        <v>81.23</v>
      </c>
      <c r="F850" s="74">
        <v>76.650000000000006</v>
      </c>
      <c r="G850" s="74">
        <v>83.74</v>
      </c>
      <c r="H850" s="74">
        <v>75.540000000000006</v>
      </c>
      <c r="I850" s="74">
        <v>90.33</v>
      </c>
      <c r="J850" s="74">
        <v>71.599999999999994</v>
      </c>
      <c r="K850" s="74">
        <v>81.48</v>
      </c>
      <c r="L850" s="74">
        <v>79.92</v>
      </c>
      <c r="M850" s="74">
        <v>87.97</v>
      </c>
      <c r="N850" s="74">
        <v>85.61</v>
      </c>
      <c r="O850" s="57">
        <v>100</v>
      </c>
      <c r="P850" s="57">
        <v>74</v>
      </c>
      <c r="Q850" s="57">
        <v>80</v>
      </c>
      <c r="R850" s="57">
        <v>86</v>
      </c>
      <c r="S850" s="57">
        <v>79</v>
      </c>
      <c r="T850" s="74">
        <v>191.46</v>
      </c>
      <c r="U850" s="114"/>
    </row>
    <row r="851" spans="1:21" x14ac:dyDescent="0.35">
      <c r="A851" s="73" t="s">
        <v>1494</v>
      </c>
      <c r="B851" s="57">
        <v>130</v>
      </c>
      <c r="C851" s="57">
        <v>123</v>
      </c>
      <c r="D851" s="74"/>
      <c r="E851" s="74">
        <v>81.44</v>
      </c>
      <c r="F851" s="74">
        <v>74.81</v>
      </c>
      <c r="G851" s="74">
        <v>85.02</v>
      </c>
      <c r="H851" s="74">
        <v>77.67</v>
      </c>
      <c r="I851" s="74">
        <v>87.04</v>
      </c>
      <c r="J851" s="74">
        <v>72.459999999999994</v>
      </c>
      <c r="K851" s="74">
        <v>83.7</v>
      </c>
      <c r="L851" s="74">
        <v>79.790000000000006</v>
      </c>
      <c r="M851" s="74">
        <v>86.28</v>
      </c>
      <c r="N851" s="74">
        <v>88.49</v>
      </c>
      <c r="O851" s="57">
        <v>105</v>
      </c>
      <c r="P851" s="57">
        <v>74</v>
      </c>
      <c r="Q851" s="57">
        <v>70</v>
      </c>
      <c r="R851" s="57">
        <v>89</v>
      </c>
      <c r="S851" s="57">
        <v>88</v>
      </c>
      <c r="T851" s="74">
        <v>271.12</v>
      </c>
      <c r="U851" s="114"/>
    </row>
    <row r="852" spans="1:21" x14ac:dyDescent="0.35">
      <c r="A852" s="73" t="s">
        <v>1495</v>
      </c>
      <c r="B852" s="57">
        <v>114</v>
      </c>
      <c r="C852" s="57">
        <v>108</v>
      </c>
      <c r="D852" s="74"/>
      <c r="E852" s="74">
        <v>81.349999999999994</v>
      </c>
      <c r="F852" s="74">
        <v>72.73</v>
      </c>
      <c r="G852" s="74">
        <v>87.49</v>
      </c>
      <c r="H852" s="74">
        <v>77.03</v>
      </c>
      <c r="I852" s="74">
        <v>82.94</v>
      </c>
      <c r="J852" s="74">
        <v>80.81</v>
      </c>
      <c r="K852" s="74">
        <v>83.22</v>
      </c>
      <c r="L852" s="74">
        <v>79.63</v>
      </c>
      <c r="M852" s="74">
        <v>83.56</v>
      </c>
      <c r="N852" s="74">
        <v>88.75</v>
      </c>
      <c r="O852" s="57">
        <v>94</v>
      </c>
      <c r="P852" s="57">
        <v>73</v>
      </c>
      <c r="Q852" s="57">
        <v>60</v>
      </c>
      <c r="R852" s="57">
        <v>78</v>
      </c>
      <c r="S852" s="57">
        <v>80</v>
      </c>
      <c r="T852" s="74">
        <v>123.29</v>
      </c>
      <c r="U852" s="114">
        <v>0.1321</v>
      </c>
    </row>
    <row r="853" spans="1:21" x14ac:dyDescent="0.35">
      <c r="A853" s="73" t="s">
        <v>1496</v>
      </c>
      <c r="B853" s="57">
        <v>113</v>
      </c>
      <c r="C853" s="57">
        <v>107</v>
      </c>
      <c r="D853" s="74"/>
      <c r="E853" s="74">
        <v>81.099999999999994</v>
      </c>
      <c r="F853" s="74">
        <v>70.98</v>
      </c>
      <c r="G853" s="74">
        <v>85.95</v>
      </c>
      <c r="H853" s="74">
        <v>75.95</v>
      </c>
      <c r="I853" s="74">
        <v>81.83</v>
      </c>
      <c r="J853" s="74">
        <v>84.96</v>
      </c>
      <c r="K853" s="74">
        <v>82.19</v>
      </c>
      <c r="L853" s="74">
        <v>79.36</v>
      </c>
      <c r="M853" s="74">
        <v>81.84</v>
      </c>
      <c r="N853" s="74">
        <v>88.5</v>
      </c>
      <c r="O853" s="57">
        <v>93</v>
      </c>
      <c r="P853" s="57">
        <v>70</v>
      </c>
      <c r="Q853" s="57">
        <v>65</v>
      </c>
      <c r="R853" s="57">
        <v>78</v>
      </c>
      <c r="S853" s="57">
        <v>85</v>
      </c>
      <c r="T853" s="74">
        <v>67.3</v>
      </c>
      <c r="U853" s="114">
        <v>0.1651</v>
      </c>
    </row>
    <row r="854" spans="1:21" x14ac:dyDescent="0.35">
      <c r="A854" s="73" t="s">
        <v>1497</v>
      </c>
      <c r="B854" s="57">
        <v>112</v>
      </c>
      <c r="C854" s="57">
        <v>107</v>
      </c>
      <c r="D854" s="74"/>
      <c r="E854" s="74">
        <v>81.23</v>
      </c>
      <c r="F854" s="74">
        <v>68.63</v>
      </c>
      <c r="G854" s="74">
        <v>84.52</v>
      </c>
      <c r="H854" s="74">
        <v>75.400000000000006</v>
      </c>
      <c r="I854" s="74">
        <v>80.84</v>
      </c>
      <c r="J854" s="74">
        <v>88.3</v>
      </c>
      <c r="K854" s="74">
        <v>81.96</v>
      </c>
      <c r="L854" s="74">
        <v>79.11</v>
      </c>
      <c r="M854" s="74">
        <v>80.7</v>
      </c>
      <c r="N854" s="74">
        <v>88.13</v>
      </c>
      <c r="O854" s="57">
        <v>93</v>
      </c>
      <c r="P854" s="57">
        <v>77</v>
      </c>
      <c r="Q854" s="57">
        <v>67</v>
      </c>
      <c r="R854" s="57">
        <v>78</v>
      </c>
      <c r="S854" s="57">
        <v>80</v>
      </c>
      <c r="T854" s="74">
        <v>311.69</v>
      </c>
      <c r="U854" s="114">
        <v>0.17680000000000001</v>
      </c>
    </row>
    <row r="855" spans="1:21" x14ac:dyDescent="0.35">
      <c r="A855" s="73" t="s">
        <v>1498</v>
      </c>
      <c r="B855" s="57">
        <v>111</v>
      </c>
      <c r="C855" s="57">
        <v>106</v>
      </c>
      <c r="D855" s="74"/>
      <c r="E855" s="74">
        <v>81.94</v>
      </c>
      <c r="F855" s="74">
        <v>68.709999999999994</v>
      </c>
      <c r="G855" s="74">
        <v>84.64</v>
      </c>
      <c r="H855" s="74">
        <v>75.209999999999994</v>
      </c>
      <c r="I855" s="74">
        <v>80.59</v>
      </c>
      <c r="J855" s="74">
        <v>91.91</v>
      </c>
      <c r="K855" s="74">
        <v>82.24</v>
      </c>
      <c r="L855" s="74">
        <v>79.349999999999994</v>
      </c>
      <c r="M855" s="74">
        <v>80.069999999999993</v>
      </c>
      <c r="N855" s="74">
        <v>89.69</v>
      </c>
      <c r="O855" s="57">
        <v>94</v>
      </c>
      <c r="P855" s="57">
        <v>77</v>
      </c>
      <c r="Q855" s="57">
        <v>68</v>
      </c>
      <c r="R855" s="57">
        <v>80</v>
      </c>
      <c r="S855" s="57">
        <v>83</v>
      </c>
      <c r="T855" s="74">
        <v>552.51</v>
      </c>
      <c r="U855" s="114">
        <v>0.1923</v>
      </c>
    </row>
    <row r="856" spans="1:21" x14ac:dyDescent="0.35">
      <c r="A856" s="73" t="s">
        <v>1499</v>
      </c>
      <c r="B856" s="57">
        <v>114</v>
      </c>
      <c r="C856" s="57">
        <v>106</v>
      </c>
      <c r="D856" s="74"/>
      <c r="E856" s="74">
        <v>83.39</v>
      </c>
      <c r="F856" s="74">
        <v>70.180000000000007</v>
      </c>
      <c r="G856" s="74">
        <v>86.3</v>
      </c>
      <c r="H856" s="74">
        <v>75.510000000000005</v>
      </c>
      <c r="I856" s="74">
        <v>81.72</v>
      </c>
      <c r="J856" s="74">
        <v>94.47</v>
      </c>
      <c r="K856" s="74">
        <v>83.44</v>
      </c>
      <c r="L856" s="74">
        <v>80.55</v>
      </c>
      <c r="M856" s="74">
        <v>80.12</v>
      </c>
      <c r="N856" s="74">
        <v>90.43</v>
      </c>
      <c r="O856" s="57">
        <v>99</v>
      </c>
      <c r="P856" s="57">
        <v>71</v>
      </c>
      <c r="Q856" s="57">
        <v>65</v>
      </c>
      <c r="R856" s="57">
        <v>81</v>
      </c>
      <c r="S856" s="57">
        <v>83</v>
      </c>
      <c r="T856" s="74">
        <v>122.54</v>
      </c>
      <c r="U856" s="114">
        <v>0.1842</v>
      </c>
    </row>
    <row r="857" spans="1:21" x14ac:dyDescent="0.35">
      <c r="A857" s="73" t="s">
        <v>1500</v>
      </c>
      <c r="B857" s="57">
        <v>122</v>
      </c>
      <c r="C857" s="57">
        <v>111</v>
      </c>
      <c r="D857" s="74"/>
      <c r="E857" s="74">
        <v>85.36</v>
      </c>
      <c r="F857" s="74">
        <v>72.41</v>
      </c>
      <c r="G857" s="74">
        <v>87.66</v>
      </c>
      <c r="H857" s="74">
        <v>76.099999999999994</v>
      </c>
      <c r="I857" s="74">
        <v>84.68</v>
      </c>
      <c r="J857" s="74">
        <v>96.94</v>
      </c>
      <c r="K857" s="74">
        <v>84.72</v>
      </c>
      <c r="L857" s="74">
        <v>82.47</v>
      </c>
      <c r="M857" s="74">
        <v>81.78</v>
      </c>
      <c r="N857" s="74">
        <v>93.32</v>
      </c>
      <c r="O857" s="57">
        <v>102</v>
      </c>
      <c r="P857" s="57">
        <v>72</v>
      </c>
      <c r="Q857" s="57">
        <v>82</v>
      </c>
      <c r="R857" s="57">
        <v>87</v>
      </c>
      <c r="S857" s="57">
        <v>86</v>
      </c>
      <c r="T857" s="74">
        <v>92.55</v>
      </c>
      <c r="U857" s="114"/>
    </row>
    <row r="858" spans="1:21" x14ac:dyDescent="0.35">
      <c r="A858" s="73" t="s">
        <v>1501</v>
      </c>
      <c r="B858" s="57">
        <v>123</v>
      </c>
      <c r="C858" s="57">
        <v>107</v>
      </c>
      <c r="D858" s="74"/>
      <c r="E858" s="74">
        <v>87.37</v>
      </c>
      <c r="F858" s="74">
        <v>76.41</v>
      </c>
      <c r="G858" s="74">
        <v>88.65</v>
      </c>
      <c r="H858" s="74">
        <v>77.08</v>
      </c>
      <c r="I858" s="74">
        <v>89.15</v>
      </c>
      <c r="J858" s="74">
        <v>98.95</v>
      </c>
      <c r="K858" s="74">
        <v>85.84</v>
      </c>
      <c r="L858" s="74">
        <v>83.18</v>
      </c>
      <c r="M858" s="74">
        <v>82.5</v>
      </c>
      <c r="N858" s="74">
        <v>94.48</v>
      </c>
      <c r="O858" s="57">
        <v>100</v>
      </c>
      <c r="P858" s="57">
        <v>72</v>
      </c>
      <c r="Q858" s="57">
        <v>83</v>
      </c>
      <c r="R858" s="57">
        <v>86</v>
      </c>
      <c r="S858" s="57">
        <v>97</v>
      </c>
      <c r="T858" s="74">
        <v>194.03</v>
      </c>
      <c r="U858" s="114"/>
    </row>
    <row r="859" spans="1:21" x14ac:dyDescent="0.35">
      <c r="A859" s="73" t="s">
        <v>1502</v>
      </c>
      <c r="B859" s="57">
        <v>76</v>
      </c>
      <c r="C859" s="57">
        <v>43</v>
      </c>
      <c r="D859" s="74"/>
      <c r="E859" s="74">
        <v>88</v>
      </c>
      <c r="F859" s="74">
        <v>79.349999999999994</v>
      </c>
      <c r="G859" s="74">
        <v>87.25</v>
      </c>
      <c r="H859" s="74">
        <v>78.23</v>
      </c>
      <c r="I859" s="74">
        <v>93.07</v>
      </c>
      <c r="J859" s="74">
        <v>93.28</v>
      </c>
      <c r="K859" s="74">
        <v>87.24</v>
      </c>
      <c r="L859" s="74">
        <v>83.8</v>
      </c>
      <c r="M859" s="74">
        <v>84.19</v>
      </c>
      <c r="N859" s="74">
        <v>95.67</v>
      </c>
      <c r="O859" s="57">
        <v>83</v>
      </c>
      <c r="P859" s="57">
        <v>74</v>
      </c>
      <c r="Q859" s="57">
        <v>90</v>
      </c>
      <c r="R859" s="57">
        <v>92</v>
      </c>
      <c r="S859" s="57"/>
      <c r="T859" s="74">
        <v>115.58</v>
      </c>
      <c r="U859" s="114">
        <v>0.17430000000000001</v>
      </c>
    </row>
    <row r="860" spans="1:21" x14ac:dyDescent="0.35">
      <c r="A860" s="73" t="s">
        <v>1503</v>
      </c>
      <c r="B860" s="57">
        <v>115</v>
      </c>
      <c r="C860" s="57">
        <v>105</v>
      </c>
      <c r="D860" s="74"/>
      <c r="E860" s="74">
        <v>88.17</v>
      </c>
      <c r="F860" s="74">
        <v>80.489999999999995</v>
      </c>
      <c r="G860" s="74">
        <v>86.93</v>
      </c>
      <c r="H860" s="74">
        <v>78.98</v>
      </c>
      <c r="I860" s="74">
        <v>93.79</v>
      </c>
      <c r="J860" s="74">
        <v>92.48</v>
      </c>
      <c r="K860" s="74">
        <v>87.33</v>
      </c>
      <c r="L860" s="74">
        <v>84.17</v>
      </c>
      <c r="M860" s="74">
        <v>85.7</v>
      </c>
      <c r="N860" s="74">
        <v>95.38</v>
      </c>
      <c r="O860" s="57">
        <v>94</v>
      </c>
      <c r="P860" s="57">
        <v>75</v>
      </c>
      <c r="Q860" s="57">
        <v>67</v>
      </c>
      <c r="R860" s="57">
        <v>78</v>
      </c>
      <c r="S860" s="57">
        <v>85</v>
      </c>
      <c r="T860" s="74">
        <v>203.37</v>
      </c>
      <c r="U860" s="114">
        <v>0.16400000000000001</v>
      </c>
    </row>
    <row r="861" spans="1:21" x14ac:dyDescent="0.35">
      <c r="A861" s="73" t="s">
        <v>1504</v>
      </c>
      <c r="B861" s="57">
        <v>113</v>
      </c>
      <c r="C861" s="57">
        <v>108</v>
      </c>
      <c r="D861" s="74"/>
      <c r="E861" s="74">
        <v>87.95</v>
      </c>
      <c r="F861" s="74">
        <v>81.709999999999994</v>
      </c>
      <c r="G861" s="74">
        <v>86.94</v>
      </c>
      <c r="H861" s="74">
        <v>79.45</v>
      </c>
      <c r="I861" s="74">
        <v>94.42</v>
      </c>
      <c r="J861" s="74">
        <v>89.86</v>
      </c>
      <c r="K861" s="74">
        <v>87.48</v>
      </c>
      <c r="L861" s="74">
        <v>83.79</v>
      </c>
      <c r="M861" s="74">
        <v>86.82</v>
      </c>
      <c r="N861" s="74">
        <v>95.74</v>
      </c>
      <c r="O861" s="57">
        <v>93</v>
      </c>
      <c r="P861" s="57">
        <v>73</v>
      </c>
      <c r="Q861" s="57">
        <v>69</v>
      </c>
      <c r="R861" s="57">
        <v>82</v>
      </c>
      <c r="S861" s="57">
        <v>80</v>
      </c>
      <c r="T861" s="74">
        <v>200.47</v>
      </c>
      <c r="U861" s="114">
        <v>0.15240000000000001</v>
      </c>
    </row>
    <row r="862" spans="1:21" x14ac:dyDescent="0.35">
      <c r="A862" s="73" t="s">
        <v>1505</v>
      </c>
      <c r="B862" s="57">
        <v>111</v>
      </c>
      <c r="C862" s="57">
        <v>107</v>
      </c>
      <c r="D862" s="74"/>
      <c r="E862" s="74">
        <v>87.77</v>
      </c>
      <c r="F862" s="74">
        <v>82.49</v>
      </c>
      <c r="G862" s="74">
        <v>86.89</v>
      </c>
      <c r="H862" s="74">
        <v>79.73</v>
      </c>
      <c r="I862" s="74">
        <v>95.04</v>
      </c>
      <c r="J862" s="74">
        <v>89.69</v>
      </c>
      <c r="K862" s="74">
        <v>86.79</v>
      </c>
      <c r="L862" s="74">
        <v>83.73</v>
      </c>
      <c r="M862" s="74">
        <v>87.39</v>
      </c>
      <c r="N862" s="74">
        <v>95.51</v>
      </c>
      <c r="O862" s="57">
        <v>94</v>
      </c>
      <c r="P862" s="57">
        <v>76</v>
      </c>
      <c r="Q862" s="57">
        <v>70</v>
      </c>
      <c r="R862" s="57">
        <v>83</v>
      </c>
      <c r="S862" s="57">
        <v>84</v>
      </c>
      <c r="T862" s="74">
        <v>97.58</v>
      </c>
      <c r="U862" s="114">
        <v>0.1663</v>
      </c>
    </row>
    <row r="863" spans="1:21" x14ac:dyDescent="0.35">
      <c r="A863" s="73" t="s">
        <v>1506</v>
      </c>
      <c r="B863" s="57">
        <v>111</v>
      </c>
      <c r="C863" s="57">
        <v>105</v>
      </c>
      <c r="D863" s="74"/>
      <c r="E863" s="74">
        <v>86.87</v>
      </c>
      <c r="F863" s="74">
        <v>82.29</v>
      </c>
      <c r="G863" s="74">
        <v>86.65</v>
      </c>
      <c r="H863" s="74">
        <v>79.489999999999995</v>
      </c>
      <c r="I863" s="74">
        <v>95.43</v>
      </c>
      <c r="J863" s="74">
        <v>86.42</v>
      </c>
      <c r="K863" s="74">
        <v>85.62</v>
      </c>
      <c r="L863" s="74">
        <v>83.01</v>
      </c>
      <c r="M863" s="74">
        <v>88.64</v>
      </c>
      <c r="N863" s="74">
        <v>94.08</v>
      </c>
      <c r="O863" s="57">
        <v>96</v>
      </c>
      <c r="P863" s="57">
        <v>81</v>
      </c>
      <c r="Q863" s="57">
        <v>66</v>
      </c>
      <c r="R863" s="57">
        <v>81</v>
      </c>
      <c r="S863" s="57">
        <v>82</v>
      </c>
      <c r="T863" s="74">
        <v>179.23</v>
      </c>
      <c r="U863" s="114">
        <v>0.1782</v>
      </c>
    </row>
    <row r="864" spans="1:21" x14ac:dyDescent="0.35">
      <c r="A864" s="73" t="s">
        <v>1507</v>
      </c>
      <c r="B864" s="57">
        <v>120</v>
      </c>
      <c r="C864" s="57">
        <v>112</v>
      </c>
      <c r="D864" s="74"/>
      <c r="E864" s="74">
        <v>85.48</v>
      </c>
      <c r="F864" s="74">
        <v>82.39</v>
      </c>
      <c r="G864" s="74">
        <v>85.91</v>
      </c>
      <c r="H864" s="74">
        <v>79</v>
      </c>
      <c r="I864" s="74">
        <v>94.44</v>
      </c>
      <c r="J864" s="74">
        <v>83.26</v>
      </c>
      <c r="K864" s="74">
        <v>84.92</v>
      </c>
      <c r="L864" s="74">
        <v>82.04</v>
      </c>
      <c r="M864" s="74">
        <v>87.48</v>
      </c>
      <c r="N864" s="74">
        <v>92.09</v>
      </c>
      <c r="O864" s="57">
        <v>100</v>
      </c>
      <c r="P864" s="57">
        <v>81</v>
      </c>
      <c r="Q864" s="57">
        <v>87</v>
      </c>
      <c r="R864" s="57">
        <v>87</v>
      </c>
      <c r="S864" s="57">
        <v>84</v>
      </c>
      <c r="T864" s="74">
        <v>76.33</v>
      </c>
      <c r="U864" s="114"/>
    </row>
    <row r="865" spans="1:21" x14ac:dyDescent="0.35">
      <c r="A865" s="73" t="s">
        <v>1508</v>
      </c>
      <c r="B865" s="57">
        <v>132</v>
      </c>
      <c r="C865" s="57">
        <v>125</v>
      </c>
      <c r="D865" s="74"/>
      <c r="E865" s="74">
        <v>84.28</v>
      </c>
      <c r="F865" s="74">
        <v>79.33</v>
      </c>
      <c r="G865" s="74">
        <v>85.39</v>
      </c>
      <c r="H865" s="74">
        <v>79.05</v>
      </c>
      <c r="I865" s="74">
        <v>91.84</v>
      </c>
      <c r="J865" s="74">
        <v>81.099999999999994</v>
      </c>
      <c r="K865" s="74">
        <v>84.57</v>
      </c>
      <c r="L865" s="74">
        <v>81.900000000000006</v>
      </c>
      <c r="M865" s="74">
        <v>86.66</v>
      </c>
      <c r="N865" s="74">
        <v>92.33</v>
      </c>
      <c r="O865" s="57">
        <v>106</v>
      </c>
      <c r="P865" s="57">
        <v>80</v>
      </c>
      <c r="Q865" s="57">
        <v>90</v>
      </c>
      <c r="R865" s="57">
        <v>88</v>
      </c>
      <c r="S865" s="57">
        <v>96</v>
      </c>
      <c r="T865" s="74">
        <v>213.23</v>
      </c>
      <c r="U865" s="114"/>
    </row>
    <row r="866" spans="1:21" x14ac:dyDescent="0.35">
      <c r="A866" s="73" t="s">
        <v>1509</v>
      </c>
      <c r="B866" s="57">
        <v>114</v>
      </c>
      <c r="C866" s="57">
        <v>109</v>
      </c>
      <c r="D866" s="74"/>
      <c r="E866" s="74">
        <v>84.4</v>
      </c>
      <c r="F866" s="74">
        <v>77.319999999999993</v>
      </c>
      <c r="G866" s="74">
        <v>87.98</v>
      </c>
      <c r="H866" s="74">
        <v>78.98</v>
      </c>
      <c r="I866" s="74">
        <v>88.81</v>
      </c>
      <c r="J866" s="74">
        <v>84.77</v>
      </c>
      <c r="K866" s="74">
        <v>83.62</v>
      </c>
      <c r="L866" s="74">
        <v>81.349999999999994</v>
      </c>
      <c r="M866" s="74">
        <v>85.75</v>
      </c>
      <c r="N866" s="74">
        <v>92.44</v>
      </c>
      <c r="O866" s="57">
        <v>95</v>
      </c>
      <c r="P866" s="57">
        <v>76</v>
      </c>
      <c r="Q866" s="57">
        <v>64</v>
      </c>
      <c r="R866" s="57">
        <v>79</v>
      </c>
      <c r="S866" s="57">
        <v>82</v>
      </c>
      <c r="T866" s="74">
        <v>280.20999999999998</v>
      </c>
      <c r="U866" s="114">
        <v>0.2215</v>
      </c>
    </row>
    <row r="867" spans="1:21" x14ac:dyDescent="0.35">
      <c r="A867" s="73" t="s">
        <v>1510</v>
      </c>
      <c r="B867" s="57">
        <v>113</v>
      </c>
      <c r="C867" s="57">
        <v>107</v>
      </c>
      <c r="D867" s="74"/>
      <c r="E867" s="74">
        <v>84.37</v>
      </c>
      <c r="F867" s="74">
        <v>76.61</v>
      </c>
      <c r="G867" s="74">
        <v>87.92</v>
      </c>
      <c r="H867" s="74">
        <v>78.599999999999994</v>
      </c>
      <c r="I867" s="74">
        <v>88.86</v>
      </c>
      <c r="J867" s="74">
        <v>82.05</v>
      </c>
      <c r="K867" s="74">
        <v>83.79</v>
      </c>
      <c r="L867" s="74">
        <v>81.2</v>
      </c>
      <c r="M867" s="74">
        <v>84.9</v>
      </c>
      <c r="N867" s="74">
        <v>91.86</v>
      </c>
      <c r="O867" s="57">
        <v>93</v>
      </c>
      <c r="P867" s="57">
        <v>76</v>
      </c>
      <c r="Q867" s="57">
        <v>69</v>
      </c>
      <c r="R867" s="57">
        <v>80</v>
      </c>
      <c r="S867" s="57">
        <v>85</v>
      </c>
      <c r="T867" s="74">
        <v>112.61</v>
      </c>
      <c r="U867" s="114">
        <v>0.24540000000000001</v>
      </c>
    </row>
    <row r="868" spans="1:21" x14ac:dyDescent="0.35">
      <c r="A868" s="73" t="s">
        <v>1511</v>
      </c>
      <c r="B868" s="57">
        <v>112</v>
      </c>
      <c r="C868" s="57">
        <v>106</v>
      </c>
      <c r="D868" s="74"/>
      <c r="E868" s="74">
        <v>84.95</v>
      </c>
      <c r="F868" s="74">
        <v>75.78</v>
      </c>
      <c r="G868" s="74">
        <v>87.72</v>
      </c>
      <c r="H868" s="74">
        <v>78.11</v>
      </c>
      <c r="I868" s="74">
        <v>88.77</v>
      </c>
      <c r="J868" s="74">
        <v>81.22</v>
      </c>
      <c r="K868" s="74">
        <v>83.7</v>
      </c>
      <c r="L868" s="74">
        <v>81.52</v>
      </c>
      <c r="M868" s="74">
        <v>84.58</v>
      </c>
      <c r="N868" s="74">
        <v>90.06</v>
      </c>
      <c r="O868" s="57">
        <v>92</v>
      </c>
      <c r="P868" s="57">
        <v>78</v>
      </c>
      <c r="Q868" s="57">
        <v>70</v>
      </c>
      <c r="R868" s="57">
        <v>78</v>
      </c>
      <c r="S868" s="57">
        <v>79</v>
      </c>
      <c r="T868" s="74">
        <v>208.34</v>
      </c>
      <c r="U868" s="114">
        <v>0.24179999999999999</v>
      </c>
    </row>
    <row r="869" spans="1:21" x14ac:dyDescent="0.35">
      <c r="A869" s="73" t="s">
        <v>1512</v>
      </c>
      <c r="B869" s="57">
        <v>110</v>
      </c>
      <c r="C869" s="57">
        <v>105</v>
      </c>
      <c r="D869" s="74"/>
      <c r="E869" s="74">
        <v>85.46</v>
      </c>
      <c r="F869" s="74">
        <v>74.19</v>
      </c>
      <c r="G869" s="74">
        <v>87.84</v>
      </c>
      <c r="H869" s="74">
        <v>77.94</v>
      </c>
      <c r="I869" s="74">
        <v>88.89</v>
      </c>
      <c r="J869" s="74">
        <v>80.290000000000006</v>
      </c>
      <c r="K869" s="74">
        <v>83.39</v>
      </c>
      <c r="L869" s="74">
        <v>81.22</v>
      </c>
      <c r="M869" s="74">
        <v>84.43</v>
      </c>
      <c r="N869" s="74">
        <v>88.8</v>
      </c>
      <c r="O869" s="57">
        <v>93</v>
      </c>
      <c r="P869" s="57">
        <v>72</v>
      </c>
      <c r="Q869" s="57">
        <v>73</v>
      </c>
      <c r="R869" s="57">
        <v>81</v>
      </c>
      <c r="S869" s="57">
        <v>84</v>
      </c>
      <c r="T869" s="74">
        <v>171.39</v>
      </c>
      <c r="U869" s="114">
        <v>0.30680000000000002</v>
      </c>
    </row>
    <row r="870" spans="1:21" x14ac:dyDescent="0.35">
      <c r="A870" s="73" t="s">
        <v>1513</v>
      </c>
      <c r="B870" s="57">
        <v>112</v>
      </c>
      <c r="C870" s="57">
        <v>105</v>
      </c>
      <c r="D870" s="74"/>
      <c r="E870" s="74">
        <v>85.27</v>
      </c>
      <c r="F870" s="74">
        <v>73.62</v>
      </c>
      <c r="G870" s="74">
        <v>86.93</v>
      </c>
      <c r="H870" s="74">
        <v>78.13</v>
      </c>
      <c r="I870" s="74">
        <v>88.8</v>
      </c>
      <c r="J870" s="74">
        <v>78.040000000000006</v>
      </c>
      <c r="K870" s="74">
        <v>83.16</v>
      </c>
      <c r="L870" s="74">
        <v>81.44</v>
      </c>
      <c r="M870" s="74">
        <v>83.34</v>
      </c>
      <c r="N870" s="74">
        <v>89.03</v>
      </c>
      <c r="O870" s="57">
        <v>96</v>
      </c>
      <c r="P870" s="57">
        <v>72</v>
      </c>
      <c r="Q870" s="57">
        <v>67</v>
      </c>
      <c r="R870" s="57">
        <v>83</v>
      </c>
      <c r="S870" s="57">
        <v>82</v>
      </c>
      <c r="T870" s="74">
        <v>122.76</v>
      </c>
      <c r="U870" s="114">
        <v>0.31359999999999999</v>
      </c>
    </row>
    <row r="871" spans="1:21" x14ac:dyDescent="0.35">
      <c r="A871" s="73" t="s">
        <v>1514</v>
      </c>
      <c r="B871" s="57">
        <v>118</v>
      </c>
      <c r="C871" s="57">
        <v>109</v>
      </c>
      <c r="D871" s="74"/>
      <c r="E871" s="74">
        <v>85.23</v>
      </c>
      <c r="F871" s="74">
        <v>71.489999999999995</v>
      </c>
      <c r="G871" s="74">
        <v>86.08</v>
      </c>
      <c r="H871" s="74">
        <v>78.34</v>
      </c>
      <c r="I871" s="74">
        <v>88.84</v>
      </c>
      <c r="J871" s="74">
        <v>77.28</v>
      </c>
      <c r="K871" s="74">
        <v>82.6</v>
      </c>
      <c r="L871" s="74">
        <v>81.34</v>
      </c>
      <c r="M871" s="74">
        <v>82.67</v>
      </c>
      <c r="N871" s="74">
        <v>87.77</v>
      </c>
      <c r="O871" s="57">
        <v>100</v>
      </c>
      <c r="P871" s="57">
        <v>73</v>
      </c>
      <c r="Q871" s="57">
        <v>86</v>
      </c>
      <c r="R871" s="57">
        <v>90</v>
      </c>
      <c r="S871" s="57">
        <v>84</v>
      </c>
      <c r="T871" s="74">
        <v>233.87</v>
      </c>
      <c r="U871" s="114"/>
    </row>
    <row r="872" spans="1:21" x14ac:dyDescent="0.35">
      <c r="A872" s="73" t="s">
        <v>1515</v>
      </c>
      <c r="B872" s="57">
        <v>130</v>
      </c>
      <c r="C872" s="57">
        <v>125</v>
      </c>
      <c r="D872" s="74"/>
      <c r="E872" s="74">
        <v>85.13</v>
      </c>
      <c r="F872" s="74">
        <v>71.14</v>
      </c>
      <c r="G872" s="74">
        <v>85.91</v>
      </c>
      <c r="H872" s="74">
        <v>77.89</v>
      </c>
      <c r="I872" s="74">
        <v>88.28</v>
      </c>
      <c r="J872" s="74">
        <v>77.260000000000005</v>
      </c>
      <c r="K872" s="74">
        <v>82.49</v>
      </c>
      <c r="L872" s="74">
        <v>81.400000000000006</v>
      </c>
      <c r="M872" s="74">
        <v>83.44</v>
      </c>
      <c r="N872" s="74">
        <v>87.04</v>
      </c>
      <c r="O872" s="57">
        <v>104</v>
      </c>
      <c r="P872" s="57">
        <v>73</v>
      </c>
      <c r="Q872" s="57">
        <v>84</v>
      </c>
      <c r="R872" s="57">
        <v>85</v>
      </c>
      <c r="S872" s="57">
        <v>90</v>
      </c>
      <c r="T872" s="74">
        <v>188.72</v>
      </c>
      <c r="U872" s="114"/>
    </row>
    <row r="873" spans="1:21" x14ac:dyDescent="0.35">
      <c r="A873" s="73" t="s">
        <v>1516</v>
      </c>
      <c r="B873" s="57">
        <v>114</v>
      </c>
      <c r="C873" s="57">
        <v>107</v>
      </c>
      <c r="D873" s="74"/>
      <c r="E873" s="74">
        <v>84.29</v>
      </c>
      <c r="F873" s="74">
        <v>71.069999999999993</v>
      </c>
      <c r="G873" s="74">
        <v>86.82</v>
      </c>
      <c r="H873" s="74">
        <v>77.94</v>
      </c>
      <c r="I873" s="74">
        <v>88.55</v>
      </c>
      <c r="J873" s="74">
        <v>73.61</v>
      </c>
      <c r="K873" s="74">
        <v>82.29</v>
      </c>
      <c r="L873" s="74">
        <v>81.319999999999993</v>
      </c>
      <c r="M873" s="74">
        <v>83.16</v>
      </c>
      <c r="N873" s="74">
        <v>87.02</v>
      </c>
      <c r="O873" s="57">
        <v>94</v>
      </c>
      <c r="P873" s="57">
        <v>74</v>
      </c>
      <c r="Q873" s="57">
        <v>65</v>
      </c>
      <c r="R873" s="57">
        <v>79</v>
      </c>
      <c r="S873" s="57">
        <v>79</v>
      </c>
      <c r="T873" s="74">
        <v>155.93</v>
      </c>
      <c r="U873" s="114">
        <v>0.3135</v>
      </c>
    </row>
    <row r="874" spans="1:21" x14ac:dyDescent="0.35">
      <c r="A874" s="73" t="s">
        <v>1517</v>
      </c>
      <c r="B874" s="57">
        <v>112</v>
      </c>
      <c r="C874" s="57">
        <v>106</v>
      </c>
      <c r="D874" s="74"/>
      <c r="E874" s="74">
        <v>83.62</v>
      </c>
      <c r="F874" s="74">
        <v>69.959999999999994</v>
      </c>
      <c r="G874" s="74">
        <v>86.32</v>
      </c>
      <c r="H874" s="74">
        <v>77.86</v>
      </c>
      <c r="I874" s="74">
        <v>88.93</v>
      </c>
      <c r="J874" s="74">
        <v>72.86</v>
      </c>
      <c r="K874" s="74">
        <v>81.64</v>
      </c>
      <c r="L874" s="74">
        <v>81.53</v>
      </c>
      <c r="M874" s="74">
        <v>83.25</v>
      </c>
      <c r="N874" s="74">
        <v>87.1</v>
      </c>
      <c r="O874" s="57">
        <v>93</v>
      </c>
      <c r="P874" s="57">
        <v>75</v>
      </c>
      <c r="Q874" s="57">
        <v>70</v>
      </c>
      <c r="R874" s="57">
        <v>81</v>
      </c>
      <c r="S874" s="57">
        <v>86</v>
      </c>
      <c r="T874" s="74">
        <v>158.29</v>
      </c>
      <c r="U874" s="114">
        <v>0.36530000000000001</v>
      </c>
    </row>
    <row r="875" spans="1:21" x14ac:dyDescent="0.35">
      <c r="A875" s="73" t="s">
        <v>1518</v>
      </c>
      <c r="B875" s="57">
        <v>112</v>
      </c>
      <c r="C875" s="57">
        <v>107</v>
      </c>
      <c r="D875" s="74"/>
      <c r="E875" s="74">
        <v>82.66</v>
      </c>
      <c r="F875" s="74">
        <v>69.94</v>
      </c>
      <c r="G875" s="74">
        <v>86.29</v>
      </c>
      <c r="H875" s="74">
        <v>78.239999999999995</v>
      </c>
      <c r="I875" s="74">
        <v>89.52</v>
      </c>
      <c r="J875" s="74">
        <v>71.86</v>
      </c>
      <c r="K875" s="74">
        <v>81.62</v>
      </c>
      <c r="L875" s="74">
        <v>81.569999999999993</v>
      </c>
      <c r="M875" s="74">
        <v>83.16</v>
      </c>
      <c r="N875" s="74">
        <v>87</v>
      </c>
      <c r="O875" s="57">
        <v>93</v>
      </c>
      <c r="P875" s="57">
        <v>71</v>
      </c>
      <c r="Q875" s="57">
        <v>71</v>
      </c>
      <c r="R875" s="57">
        <v>81</v>
      </c>
      <c r="S875" s="57">
        <v>81</v>
      </c>
      <c r="T875" s="74">
        <v>127.32</v>
      </c>
      <c r="U875" s="114">
        <v>0.37180000000000002</v>
      </c>
    </row>
    <row r="876" spans="1:21" x14ac:dyDescent="0.35">
      <c r="A876" s="73" t="s">
        <v>1519</v>
      </c>
      <c r="B876" s="57">
        <v>110</v>
      </c>
      <c r="C876" s="57">
        <v>105</v>
      </c>
      <c r="D876" s="74"/>
      <c r="E876" s="74">
        <v>81.34</v>
      </c>
      <c r="F876" s="74">
        <v>70.319999999999993</v>
      </c>
      <c r="G876" s="74">
        <v>86.3</v>
      </c>
      <c r="H876" s="74">
        <v>78.239999999999995</v>
      </c>
      <c r="I876" s="74">
        <v>89.74</v>
      </c>
      <c r="J876" s="74">
        <v>68.27</v>
      </c>
      <c r="K876" s="74">
        <v>81.5</v>
      </c>
      <c r="L876" s="74">
        <v>81.95</v>
      </c>
      <c r="M876" s="74">
        <v>83.3</v>
      </c>
      <c r="N876" s="74">
        <v>87.13</v>
      </c>
      <c r="O876" s="57">
        <v>94</v>
      </c>
      <c r="P876" s="57">
        <v>78</v>
      </c>
      <c r="Q876" s="57">
        <v>74</v>
      </c>
      <c r="R876" s="57">
        <v>81</v>
      </c>
      <c r="S876" s="57">
        <v>83</v>
      </c>
      <c r="T876" s="74">
        <v>542.54</v>
      </c>
      <c r="U876" s="114">
        <v>0.37940000000000002</v>
      </c>
    </row>
    <row r="877" spans="1:21" x14ac:dyDescent="0.35">
      <c r="A877" s="73" t="s">
        <v>1520</v>
      </c>
      <c r="B877" s="57">
        <v>112</v>
      </c>
      <c r="C877" s="57">
        <v>103</v>
      </c>
      <c r="D877" s="74"/>
      <c r="E877" s="74">
        <v>81.09</v>
      </c>
      <c r="F877" s="74">
        <v>70.44</v>
      </c>
      <c r="G877" s="74">
        <v>85.75</v>
      </c>
      <c r="H877" s="74">
        <v>77.97</v>
      </c>
      <c r="I877" s="74">
        <v>89.56</v>
      </c>
      <c r="J877" s="74">
        <v>68.92</v>
      </c>
      <c r="K877" s="74">
        <v>81.91</v>
      </c>
      <c r="L877" s="74">
        <v>83.28</v>
      </c>
      <c r="M877" s="74">
        <v>83.11</v>
      </c>
      <c r="N877" s="74">
        <v>86.36</v>
      </c>
      <c r="O877" s="57">
        <v>96</v>
      </c>
      <c r="P877" s="57">
        <v>79</v>
      </c>
      <c r="Q877" s="57">
        <v>69</v>
      </c>
      <c r="R877" s="57">
        <v>81</v>
      </c>
      <c r="S877" s="57">
        <v>81</v>
      </c>
      <c r="T877" s="74">
        <v>96.6</v>
      </c>
      <c r="U877" s="114">
        <v>0.377</v>
      </c>
    </row>
    <row r="878" spans="1:21" x14ac:dyDescent="0.35">
      <c r="A878" s="73" t="s">
        <v>1521</v>
      </c>
      <c r="B878" s="57">
        <v>120</v>
      </c>
      <c r="C878" s="57">
        <v>111</v>
      </c>
      <c r="D878" s="74"/>
      <c r="E878" s="74">
        <v>80.83</v>
      </c>
      <c r="F878" s="74">
        <v>71.13</v>
      </c>
      <c r="G878" s="74">
        <v>86.12</v>
      </c>
      <c r="H878" s="74">
        <v>77.709999999999994</v>
      </c>
      <c r="I878" s="74">
        <v>89.4</v>
      </c>
      <c r="J878" s="74">
        <v>69.489999999999995</v>
      </c>
      <c r="K878" s="74">
        <v>82.12</v>
      </c>
      <c r="L878" s="74">
        <v>83.58</v>
      </c>
      <c r="M878" s="74">
        <v>83.39</v>
      </c>
      <c r="N878" s="74">
        <v>86.81</v>
      </c>
      <c r="O878" s="57">
        <v>101</v>
      </c>
      <c r="P878" s="57">
        <v>79</v>
      </c>
      <c r="Q878" s="57">
        <v>89</v>
      </c>
      <c r="R878" s="57">
        <v>89</v>
      </c>
      <c r="S878" s="57">
        <v>84</v>
      </c>
      <c r="T878" s="74">
        <v>193.08</v>
      </c>
      <c r="U878" s="114"/>
    </row>
    <row r="879" spans="1:21" x14ac:dyDescent="0.35">
      <c r="A879" s="73" t="s">
        <v>1522</v>
      </c>
      <c r="B879" s="57">
        <v>131</v>
      </c>
      <c r="C879" s="57">
        <v>125</v>
      </c>
      <c r="D879" s="74"/>
      <c r="E879" s="74">
        <v>80.77</v>
      </c>
      <c r="F879" s="74">
        <v>71.5</v>
      </c>
      <c r="G879" s="74">
        <v>86.21</v>
      </c>
      <c r="H879" s="74">
        <v>77.94</v>
      </c>
      <c r="I879" s="74">
        <v>90.07</v>
      </c>
      <c r="J879" s="74">
        <v>69.069999999999993</v>
      </c>
      <c r="K879" s="74">
        <v>82.07</v>
      </c>
      <c r="L879" s="74">
        <v>83.71</v>
      </c>
      <c r="M879" s="74">
        <v>83.54</v>
      </c>
      <c r="N879" s="74">
        <v>86.59</v>
      </c>
      <c r="O879" s="57">
        <v>106</v>
      </c>
      <c r="P879" s="57">
        <v>80</v>
      </c>
      <c r="Q879" s="57">
        <v>96</v>
      </c>
      <c r="R879" s="57">
        <v>92</v>
      </c>
      <c r="S879" s="57">
        <v>95</v>
      </c>
      <c r="T879" s="74">
        <v>219.4</v>
      </c>
      <c r="U879" s="114"/>
    </row>
    <row r="880" spans="1:21" x14ac:dyDescent="0.35">
      <c r="A880" s="73" t="s">
        <v>1537</v>
      </c>
      <c r="B880" s="57">
        <v>115</v>
      </c>
      <c r="C880" s="57">
        <v>107</v>
      </c>
      <c r="D880" s="74"/>
      <c r="E880" s="74">
        <v>80.87</v>
      </c>
      <c r="F880" s="74">
        <v>71.5</v>
      </c>
      <c r="G880" s="74">
        <v>85.63</v>
      </c>
      <c r="H880" s="74">
        <v>77.77</v>
      </c>
      <c r="I880" s="74">
        <v>90.15</v>
      </c>
      <c r="J880" s="74">
        <v>69.75</v>
      </c>
      <c r="K880" s="74">
        <v>81.67</v>
      </c>
      <c r="L880" s="74">
        <v>84.26</v>
      </c>
      <c r="M880" s="74">
        <v>83.94</v>
      </c>
      <c r="N880" s="74">
        <v>86.45</v>
      </c>
      <c r="O880" s="57">
        <v>95</v>
      </c>
      <c r="P880" s="57">
        <v>80</v>
      </c>
      <c r="Q880" s="57">
        <v>66</v>
      </c>
      <c r="R880" s="57">
        <v>78</v>
      </c>
      <c r="S880" s="57">
        <v>81</v>
      </c>
      <c r="T880" s="74">
        <v>252.82</v>
      </c>
      <c r="U880" s="114">
        <v>0.3805</v>
      </c>
    </row>
    <row r="881" spans="1:21" x14ac:dyDescent="0.35">
      <c r="A881" s="73" t="s">
        <v>1538</v>
      </c>
      <c r="B881" s="57">
        <v>113</v>
      </c>
      <c r="C881" s="57">
        <v>106</v>
      </c>
      <c r="D881" s="74"/>
      <c r="E881" s="74">
        <v>81.17</v>
      </c>
      <c r="F881" s="74">
        <v>72.64</v>
      </c>
      <c r="G881" s="74">
        <v>86.59</v>
      </c>
      <c r="H881" s="74">
        <v>77.709999999999994</v>
      </c>
      <c r="I881" s="74">
        <v>90.09</v>
      </c>
      <c r="J881" s="74">
        <v>69.64</v>
      </c>
      <c r="K881" s="74">
        <v>82.27</v>
      </c>
      <c r="L881" s="74">
        <v>84.47</v>
      </c>
      <c r="M881" s="74">
        <v>84.44</v>
      </c>
      <c r="N881" s="74">
        <v>86.49</v>
      </c>
      <c r="O881" s="57">
        <v>93</v>
      </c>
      <c r="P881" s="57">
        <v>81</v>
      </c>
      <c r="Q881" s="57">
        <v>77</v>
      </c>
      <c r="R881" s="57">
        <v>92</v>
      </c>
      <c r="S881" s="57">
        <v>85</v>
      </c>
      <c r="T881" s="74">
        <v>109.47</v>
      </c>
      <c r="U881" s="114">
        <v>0.40889999999999999</v>
      </c>
    </row>
    <row r="882" spans="1:21" x14ac:dyDescent="0.35">
      <c r="A882" s="73" t="s">
        <v>1539</v>
      </c>
      <c r="B882" s="57">
        <v>113</v>
      </c>
      <c r="C882" s="57">
        <v>106</v>
      </c>
      <c r="D882" s="74"/>
      <c r="E882" s="74">
        <v>81.75</v>
      </c>
      <c r="F882" s="74">
        <v>73.77</v>
      </c>
      <c r="G882" s="74">
        <v>87.44</v>
      </c>
      <c r="H882" s="74">
        <v>77.930000000000007</v>
      </c>
      <c r="I882" s="74">
        <v>90.39</v>
      </c>
      <c r="J882" s="74">
        <v>71.150000000000006</v>
      </c>
      <c r="K882" s="74">
        <v>82.61</v>
      </c>
      <c r="L882" s="74">
        <v>85.06</v>
      </c>
      <c r="M882" s="74">
        <v>85.23</v>
      </c>
      <c r="N882" s="74">
        <v>87.26</v>
      </c>
      <c r="O882" s="57">
        <v>94</v>
      </c>
      <c r="P882" s="57">
        <v>82</v>
      </c>
      <c r="Q882" s="57">
        <v>75</v>
      </c>
      <c r="R882" s="57">
        <v>92</v>
      </c>
      <c r="S882" s="57">
        <v>80</v>
      </c>
      <c r="T882" s="74">
        <v>164.81</v>
      </c>
      <c r="U882" s="114">
        <v>0.40699999999999997</v>
      </c>
    </row>
    <row r="883" spans="1:21" x14ac:dyDescent="0.35">
      <c r="A883" s="73" t="s">
        <v>1540</v>
      </c>
      <c r="B883" s="57">
        <v>111</v>
      </c>
      <c r="C883" s="57">
        <v>105</v>
      </c>
      <c r="D883" s="74"/>
      <c r="E883" s="74">
        <v>82.59</v>
      </c>
      <c r="F883" s="74">
        <v>74.77</v>
      </c>
      <c r="G883" s="74">
        <v>87.17</v>
      </c>
      <c r="H883" s="74">
        <v>78.14</v>
      </c>
      <c r="I883" s="74">
        <v>90.87</v>
      </c>
      <c r="J883" s="74">
        <v>72.58</v>
      </c>
      <c r="K883" s="74">
        <v>83.15</v>
      </c>
      <c r="L883" s="74">
        <v>85.7</v>
      </c>
      <c r="M883" s="74">
        <v>86.45</v>
      </c>
      <c r="N883" s="74">
        <v>86.66</v>
      </c>
      <c r="O883" s="57">
        <v>94</v>
      </c>
      <c r="P883" s="57">
        <v>83</v>
      </c>
      <c r="Q883" s="57">
        <v>77</v>
      </c>
      <c r="R883" s="57">
        <v>91</v>
      </c>
      <c r="S883" s="57">
        <v>82</v>
      </c>
      <c r="T883" s="74">
        <v>183.31</v>
      </c>
      <c r="U883" s="114">
        <v>0.39689999999999998</v>
      </c>
    </row>
    <row r="884" spans="1:21" x14ac:dyDescent="0.35">
      <c r="A884" s="73" t="s">
        <v>1541</v>
      </c>
      <c r="B884" s="57">
        <v>112</v>
      </c>
      <c r="C884" s="57">
        <v>103</v>
      </c>
      <c r="D884" s="74"/>
      <c r="E884" s="74">
        <v>84.24</v>
      </c>
      <c r="F884" s="74">
        <v>77.37</v>
      </c>
      <c r="G884" s="74">
        <v>88.24</v>
      </c>
      <c r="H884" s="74">
        <v>79.11</v>
      </c>
      <c r="I884" s="74">
        <v>92.22</v>
      </c>
      <c r="J884" s="74">
        <v>73.53</v>
      </c>
      <c r="K884" s="74">
        <v>84.59</v>
      </c>
      <c r="L884" s="74">
        <v>85.91</v>
      </c>
      <c r="M884" s="74">
        <v>88.94</v>
      </c>
      <c r="N884" s="74">
        <v>88.18</v>
      </c>
      <c r="O884" s="57">
        <v>98</v>
      </c>
      <c r="P884" s="57">
        <v>81</v>
      </c>
      <c r="Q884" s="57">
        <v>72</v>
      </c>
      <c r="R884" s="57">
        <v>92</v>
      </c>
      <c r="S884" s="57">
        <v>82</v>
      </c>
      <c r="T884" s="74">
        <v>181.38</v>
      </c>
      <c r="U884" s="114">
        <v>0.38329999999999997</v>
      </c>
    </row>
    <row r="885" spans="1:21" x14ac:dyDescent="0.35">
      <c r="A885" s="73" t="s">
        <v>1542</v>
      </c>
      <c r="B885" s="57">
        <v>123</v>
      </c>
      <c r="C885" s="57">
        <v>113</v>
      </c>
      <c r="D885" s="74"/>
      <c r="E885" s="74">
        <v>85.4</v>
      </c>
      <c r="F885" s="74">
        <v>79.900000000000006</v>
      </c>
      <c r="G885" s="74">
        <v>88.95</v>
      </c>
      <c r="H885" s="74">
        <v>79.92</v>
      </c>
      <c r="I885" s="74">
        <v>93.34</v>
      </c>
      <c r="J885" s="74">
        <v>74.569999999999993</v>
      </c>
      <c r="K885" s="74">
        <v>84.92</v>
      </c>
      <c r="L885" s="74">
        <v>87.7</v>
      </c>
      <c r="M885" s="74">
        <v>91.12</v>
      </c>
      <c r="N885" s="74">
        <v>88.12</v>
      </c>
      <c r="O885" s="57">
        <v>104</v>
      </c>
      <c r="P885" s="57">
        <v>81</v>
      </c>
      <c r="Q885" s="57">
        <v>87</v>
      </c>
      <c r="R885" s="57">
        <v>85</v>
      </c>
      <c r="S885" s="57">
        <v>84</v>
      </c>
      <c r="T885" s="74">
        <v>332.64</v>
      </c>
      <c r="U885" s="114"/>
    </row>
    <row r="886" spans="1:21" x14ac:dyDescent="0.35">
      <c r="A886" s="73" t="s">
        <v>1543</v>
      </c>
      <c r="B886" s="57">
        <v>129</v>
      </c>
      <c r="C886" s="57">
        <v>127</v>
      </c>
      <c r="D886" s="74"/>
      <c r="E886" s="74">
        <v>86.47</v>
      </c>
      <c r="F886" s="74">
        <v>82.11</v>
      </c>
      <c r="G886" s="74">
        <v>89.67</v>
      </c>
      <c r="H886" s="74">
        <v>80.36</v>
      </c>
      <c r="I886" s="74">
        <v>94.61</v>
      </c>
      <c r="J886" s="74">
        <v>75.64</v>
      </c>
      <c r="K886" s="74">
        <v>85.61</v>
      </c>
      <c r="L886" s="74">
        <v>88.51</v>
      </c>
      <c r="M886" s="74">
        <v>93.44</v>
      </c>
      <c r="N886" s="74">
        <v>88.89</v>
      </c>
      <c r="O886" s="57">
        <v>105</v>
      </c>
      <c r="P886" s="57">
        <v>81</v>
      </c>
      <c r="Q886" s="57">
        <v>96</v>
      </c>
      <c r="R886" s="57">
        <v>83</v>
      </c>
      <c r="S886" s="57">
        <v>94</v>
      </c>
      <c r="T886" s="74">
        <v>131.91</v>
      </c>
      <c r="U886" s="114"/>
    </row>
    <row r="887" spans="1:21" x14ac:dyDescent="0.35">
      <c r="A887" s="73" t="s">
        <v>1544</v>
      </c>
      <c r="B887" s="57">
        <v>109</v>
      </c>
      <c r="C887" s="57">
        <v>105</v>
      </c>
      <c r="D887" s="74"/>
      <c r="E887" s="74">
        <v>88.4</v>
      </c>
      <c r="F887" s="74">
        <v>85.48</v>
      </c>
      <c r="G887" s="74">
        <v>90.92</v>
      </c>
      <c r="H887" s="74">
        <v>81.38</v>
      </c>
      <c r="I887" s="74">
        <v>97.1</v>
      </c>
      <c r="J887" s="74">
        <v>78.75</v>
      </c>
      <c r="K887" s="74">
        <v>87.49</v>
      </c>
      <c r="L887" s="74">
        <v>89.53</v>
      </c>
      <c r="M887" s="74">
        <v>95.81</v>
      </c>
      <c r="N887" s="74">
        <v>90.46</v>
      </c>
      <c r="O887" s="57">
        <v>94</v>
      </c>
      <c r="P887" s="57"/>
      <c r="Q887" s="57">
        <v>65</v>
      </c>
      <c r="R887" s="57">
        <v>70</v>
      </c>
      <c r="S887" s="57">
        <v>67</v>
      </c>
      <c r="T887" s="74">
        <v>88.24</v>
      </c>
      <c r="U887" s="114">
        <v>0.36609999999999998</v>
      </c>
    </row>
    <row r="888" spans="1:21" x14ac:dyDescent="0.35">
      <c r="A888" s="73" t="s">
        <v>1545</v>
      </c>
      <c r="B888" s="57">
        <v>108</v>
      </c>
      <c r="C888" s="57">
        <v>105</v>
      </c>
      <c r="D888" s="74"/>
      <c r="E888" s="74">
        <v>90.84</v>
      </c>
      <c r="F888" s="74">
        <v>90.62</v>
      </c>
      <c r="G888" s="74">
        <v>92.82</v>
      </c>
      <c r="H888" s="74">
        <v>82.98</v>
      </c>
      <c r="I888" s="74">
        <v>100.23</v>
      </c>
      <c r="J888" s="74">
        <v>82.66</v>
      </c>
      <c r="K888" s="74">
        <v>89.17</v>
      </c>
      <c r="L888" s="74">
        <v>91.02</v>
      </c>
      <c r="M888" s="74">
        <v>98.78</v>
      </c>
      <c r="N888" s="74">
        <v>92.39</v>
      </c>
      <c r="O888" s="57">
        <v>92</v>
      </c>
      <c r="P888" s="57">
        <v>82</v>
      </c>
      <c r="Q888" s="57">
        <v>69</v>
      </c>
      <c r="R888" s="57">
        <v>73</v>
      </c>
      <c r="S888" s="57">
        <v>72</v>
      </c>
      <c r="T888" s="74">
        <v>260.08</v>
      </c>
      <c r="U888" s="114">
        <v>0.35049999999999998</v>
      </c>
    </row>
    <row r="889" spans="1:21" x14ac:dyDescent="0.35">
      <c r="A889" s="73" t="s">
        <v>1546</v>
      </c>
      <c r="B889" s="57">
        <v>113</v>
      </c>
      <c r="C889" s="57">
        <v>103</v>
      </c>
      <c r="D889" s="74"/>
      <c r="E889" s="74">
        <v>93.83</v>
      </c>
      <c r="F889" s="74">
        <v>95.92</v>
      </c>
      <c r="G889" s="74">
        <v>93.88</v>
      </c>
      <c r="H889" s="74">
        <v>85.5</v>
      </c>
      <c r="I889" s="74">
        <v>105.13</v>
      </c>
      <c r="J889" s="74">
        <v>84.26</v>
      </c>
      <c r="K889" s="74">
        <v>91.23</v>
      </c>
      <c r="L889" s="74">
        <v>94.26</v>
      </c>
      <c r="M889" s="74">
        <v>103.46</v>
      </c>
      <c r="N889" s="74">
        <v>93.55</v>
      </c>
      <c r="O889" s="57">
        <v>99</v>
      </c>
      <c r="P889" s="57">
        <v>86</v>
      </c>
      <c r="Q889" s="57">
        <v>74</v>
      </c>
      <c r="R889" s="57">
        <v>84</v>
      </c>
      <c r="S889" s="57">
        <v>73</v>
      </c>
      <c r="T889" s="74">
        <v>225.87</v>
      </c>
      <c r="U889" s="114">
        <v>0.33879999999999999</v>
      </c>
    </row>
    <row r="890" spans="1:21" x14ac:dyDescent="0.35">
      <c r="A890" s="73" t="s">
        <v>1547</v>
      </c>
      <c r="B890" s="57">
        <v>78</v>
      </c>
      <c r="C890" s="57">
        <v>49</v>
      </c>
      <c r="D890" s="74"/>
      <c r="E890" s="74">
        <v>96.35</v>
      </c>
      <c r="F890" s="74">
        <v>102.07</v>
      </c>
      <c r="G890" s="74">
        <v>94.12</v>
      </c>
      <c r="H890" s="74">
        <v>88.46</v>
      </c>
      <c r="I890" s="74">
        <v>112.07</v>
      </c>
      <c r="J890" s="74">
        <v>81.28</v>
      </c>
      <c r="K890" s="74">
        <v>93.79</v>
      </c>
      <c r="L890" s="74">
        <v>96.38</v>
      </c>
      <c r="M890" s="74">
        <v>108.17</v>
      </c>
      <c r="N890" s="74">
        <v>96.19</v>
      </c>
      <c r="O890" s="57">
        <v>85</v>
      </c>
      <c r="P890" s="57"/>
      <c r="Q890" s="57">
        <v>119</v>
      </c>
      <c r="R890" s="57">
        <v>103</v>
      </c>
      <c r="S890" s="57"/>
      <c r="T890" s="74">
        <v>170.32</v>
      </c>
      <c r="U890" s="114">
        <v>0.30659999999999998</v>
      </c>
    </row>
    <row r="891" spans="1:21" x14ac:dyDescent="0.35">
      <c r="A891" s="73" t="s">
        <v>1548</v>
      </c>
      <c r="B891" s="57">
        <v>70</v>
      </c>
      <c r="C891" s="57">
        <v>39</v>
      </c>
      <c r="D891" s="74"/>
      <c r="E891" s="74">
        <v>96.27</v>
      </c>
      <c r="F891" s="74">
        <v>105.77</v>
      </c>
      <c r="G891" s="74">
        <v>92.62</v>
      </c>
      <c r="H891" s="74">
        <v>88.91</v>
      </c>
      <c r="I891" s="74">
        <v>116.07</v>
      </c>
      <c r="J891" s="74">
        <v>77.099999999999994</v>
      </c>
      <c r="K891" s="74">
        <v>93.54</v>
      </c>
      <c r="L891" s="74">
        <v>95.85</v>
      </c>
      <c r="M891" s="74">
        <v>111.36</v>
      </c>
      <c r="N891" s="74">
        <v>94.87</v>
      </c>
      <c r="O891" s="57">
        <v>78</v>
      </c>
      <c r="P891" s="57"/>
      <c r="Q891" s="57">
        <v>110</v>
      </c>
      <c r="R891" s="57">
        <v>104</v>
      </c>
      <c r="S891" s="57"/>
      <c r="T891" s="74">
        <v>115.8</v>
      </c>
      <c r="U891" s="114">
        <v>0.26579999999999998</v>
      </c>
    </row>
    <row r="892" spans="1:21" x14ac:dyDescent="0.35">
      <c r="A892" s="73" t="s">
        <v>1549</v>
      </c>
      <c r="B892" s="57">
        <v>108</v>
      </c>
      <c r="C892" s="57">
        <v>88</v>
      </c>
      <c r="D892" s="74"/>
      <c r="E892" s="74">
        <v>96.14</v>
      </c>
      <c r="F892" s="74">
        <v>107.25</v>
      </c>
      <c r="G892" s="74">
        <v>91.58</v>
      </c>
      <c r="H892" s="74">
        <v>88.18</v>
      </c>
      <c r="I892" s="74">
        <v>117.48</v>
      </c>
      <c r="J892" s="74">
        <v>75.45</v>
      </c>
      <c r="K892" s="74">
        <v>93.01</v>
      </c>
      <c r="L892" s="74">
        <v>95.13</v>
      </c>
      <c r="M892" s="74">
        <v>114.04</v>
      </c>
      <c r="N892" s="74">
        <v>94.22</v>
      </c>
      <c r="O892" s="57">
        <v>96</v>
      </c>
      <c r="P892" s="57">
        <v>86</v>
      </c>
      <c r="Q892" s="57">
        <v>74</v>
      </c>
      <c r="R892" s="57">
        <v>76</v>
      </c>
      <c r="S892" s="57">
        <v>75</v>
      </c>
      <c r="T892" s="74">
        <v>98.83</v>
      </c>
      <c r="U892" s="114"/>
    </row>
    <row r="893" spans="1:21" x14ac:dyDescent="0.35">
      <c r="A893" s="73" t="s">
        <v>1550</v>
      </c>
      <c r="B893" s="57">
        <v>122</v>
      </c>
      <c r="C893" s="57">
        <v>120</v>
      </c>
      <c r="D893" s="74"/>
      <c r="E893" s="74">
        <v>96.08</v>
      </c>
      <c r="F893" s="74">
        <v>107.08</v>
      </c>
      <c r="G893" s="74">
        <v>90.81</v>
      </c>
      <c r="H893" s="74">
        <v>87.72</v>
      </c>
      <c r="I893" s="74">
        <v>117.75</v>
      </c>
      <c r="J893" s="74">
        <v>75.08</v>
      </c>
      <c r="K893" s="74">
        <v>92.22</v>
      </c>
      <c r="L893" s="74">
        <v>95.61</v>
      </c>
      <c r="M893" s="74">
        <v>116.61</v>
      </c>
      <c r="N893" s="74">
        <v>92.93</v>
      </c>
      <c r="O893" s="57">
        <v>99</v>
      </c>
      <c r="P893" s="57">
        <v>85</v>
      </c>
      <c r="Q893" s="57">
        <v>79</v>
      </c>
      <c r="R893" s="57">
        <v>76</v>
      </c>
      <c r="S893" s="57">
        <v>87</v>
      </c>
      <c r="T893" s="74">
        <v>223.64</v>
      </c>
      <c r="U893" s="114"/>
    </row>
    <row r="894" spans="1:21" x14ac:dyDescent="0.35">
      <c r="A894" s="73" t="s">
        <v>1551</v>
      </c>
      <c r="B894" s="57">
        <v>110</v>
      </c>
      <c r="C894" s="57">
        <v>104</v>
      </c>
      <c r="D894" s="74"/>
      <c r="E894" s="74">
        <v>94.68</v>
      </c>
      <c r="F894" s="74">
        <v>105.41</v>
      </c>
      <c r="G894" s="74">
        <v>88.51</v>
      </c>
      <c r="H894" s="74">
        <v>86.99</v>
      </c>
      <c r="I894" s="74">
        <v>116.89</v>
      </c>
      <c r="J894" s="74">
        <v>71.56</v>
      </c>
      <c r="K894" s="74">
        <v>90.43</v>
      </c>
      <c r="L894" s="74">
        <v>95.76</v>
      </c>
      <c r="M894" s="74">
        <v>116.91</v>
      </c>
      <c r="N894" s="74">
        <v>89.66</v>
      </c>
      <c r="O894" s="57">
        <v>93</v>
      </c>
      <c r="P894" s="57">
        <v>82</v>
      </c>
      <c r="Q894" s="57">
        <v>16</v>
      </c>
      <c r="R894" s="57">
        <v>89</v>
      </c>
      <c r="S894" s="57">
        <v>75</v>
      </c>
      <c r="T894" s="74">
        <v>237.37</v>
      </c>
      <c r="U894" s="114">
        <v>0.27089999999999997</v>
      </c>
    </row>
    <row r="895" spans="1:21" x14ac:dyDescent="0.35">
      <c r="A895" s="73" t="s">
        <v>1552</v>
      </c>
      <c r="B895" s="57">
        <v>111</v>
      </c>
      <c r="C895" s="57">
        <v>105</v>
      </c>
      <c r="D895" s="74"/>
      <c r="E895" s="74">
        <v>93</v>
      </c>
      <c r="F895" s="74">
        <v>102.53</v>
      </c>
      <c r="G895" s="74">
        <v>86.86</v>
      </c>
      <c r="H895" s="74">
        <v>86.26</v>
      </c>
      <c r="I895" s="74">
        <v>115.21</v>
      </c>
      <c r="J895" s="74">
        <v>67.25</v>
      </c>
      <c r="K895" s="74">
        <v>89.03</v>
      </c>
      <c r="L895" s="74">
        <v>94.95</v>
      </c>
      <c r="M895" s="74">
        <v>116.43</v>
      </c>
      <c r="N895" s="74">
        <v>88.14</v>
      </c>
      <c r="O895" s="57">
        <v>93</v>
      </c>
      <c r="P895" s="57">
        <v>83</v>
      </c>
      <c r="Q895" s="57">
        <v>61</v>
      </c>
      <c r="R895" s="57">
        <v>86</v>
      </c>
      <c r="S895" s="57">
        <v>83</v>
      </c>
      <c r="T895" s="74">
        <v>194.89</v>
      </c>
      <c r="U895" s="114">
        <v>0.25480000000000003</v>
      </c>
    </row>
    <row r="896" spans="1:21" x14ac:dyDescent="0.35">
      <c r="A896" s="73" t="s">
        <v>1553</v>
      </c>
      <c r="B896" s="57">
        <v>111</v>
      </c>
      <c r="C896" s="57">
        <v>105</v>
      </c>
      <c r="D896" s="74"/>
      <c r="E896" s="74">
        <v>90.39</v>
      </c>
      <c r="F896" s="74">
        <v>98.4</v>
      </c>
      <c r="G896" s="74">
        <v>85.49</v>
      </c>
      <c r="H896" s="74">
        <v>84.13</v>
      </c>
      <c r="I896" s="74">
        <v>111.24</v>
      </c>
      <c r="J896" s="74">
        <v>64.3</v>
      </c>
      <c r="K896" s="74">
        <v>86.97</v>
      </c>
      <c r="L896" s="74">
        <v>92.25</v>
      </c>
      <c r="M896" s="74">
        <v>113.34</v>
      </c>
      <c r="N896" s="74">
        <v>86.97</v>
      </c>
      <c r="O896" s="57">
        <v>92</v>
      </c>
      <c r="P896" s="57">
        <v>77</v>
      </c>
      <c r="Q896" s="57">
        <v>70</v>
      </c>
      <c r="R896" s="57">
        <v>83</v>
      </c>
      <c r="S896" s="57">
        <v>77</v>
      </c>
      <c r="T896" s="74">
        <v>245.92</v>
      </c>
      <c r="U896" s="114">
        <v>0.23480000000000001</v>
      </c>
    </row>
    <row r="897" spans="1:21" x14ac:dyDescent="0.35">
      <c r="A897" s="73" t="s">
        <v>1554</v>
      </c>
      <c r="B897" s="57">
        <v>109</v>
      </c>
      <c r="C897" s="57">
        <v>105</v>
      </c>
      <c r="D897" s="74"/>
      <c r="E897" s="74">
        <v>87.93</v>
      </c>
      <c r="F897" s="74">
        <v>93.13</v>
      </c>
      <c r="G897" s="74">
        <v>85.84</v>
      </c>
      <c r="H897" s="74">
        <v>81.37</v>
      </c>
      <c r="I897" s="74">
        <v>104.64</v>
      </c>
      <c r="J897" s="74">
        <v>67.430000000000007</v>
      </c>
      <c r="K897" s="74">
        <v>84.52</v>
      </c>
      <c r="L897" s="74">
        <v>90</v>
      </c>
      <c r="M897" s="74">
        <v>109.31</v>
      </c>
      <c r="N897" s="74">
        <v>84.73</v>
      </c>
      <c r="O897" s="57">
        <v>93</v>
      </c>
      <c r="P897" s="57">
        <v>79</v>
      </c>
      <c r="Q897" s="57">
        <v>70</v>
      </c>
      <c r="R897" s="57">
        <v>82</v>
      </c>
      <c r="S897" s="57">
        <v>81</v>
      </c>
      <c r="T897" s="74">
        <v>241.33</v>
      </c>
      <c r="U897" s="114">
        <v>0.23880000000000001</v>
      </c>
    </row>
    <row r="898" spans="1:21" x14ac:dyDescent="0.35">
      <c r="A898" s="73" t="s">
        <v>1555</v>
      </c>
      <c r="B898" s="57">
        <v>111</v>
      </c>
      <c r="C898" s="57">
        <v>104</v>
      </c>
      <c r="D898" s="74"/>
      <c r="E898" s="74">
        <v>87</v>
      </c>
      <c r="F898" s="74">
        <v>88.69</v>
      </c>
      <c r="G898" s="74">
        <v>86.9</v>
      </c>
      <c r="H898" s="74">
        <v>80.58</v>
      </c>
      <c r="I898" s="74">
        <v>100.65</v>
      </c>
      <c r="J898" s="74">
        <v>69.61</v>
      </c>
      <c r="K898" s="74">
        <v>83.44</v>
      </c>
      <c r="L898" s="74">
        <v>89.78</v>
      </c>
      <c r="M898" s="74">
        <v>106.34</v>
      </c>
      <c r="N898" s="74">
        <v>84.66</v>
      </c>
      <c r="O898" s="57">
        <v>96</v>
      </c>
      <c r="P898" s="57">
        <v>79</v>
      </c>
      <c r="Q898" s="57">
        <v>67</v>
      </c>
      <c r="R898" s="57">
        <v>84</v>
      </c>
      <c r="S898" s="57">
        <v>80</v>
      </c>
      <c r="T898" s="74">
        <v>112.29</v>
      </c>
      <c r="U898" s="114">
        <v>0.30030000000000001</v>
      </c>
    </row>
    <row r="899" spans="1:21" x14ac:dyDescent="0.35">
      <c r="A899" s="73" t="s">
        <v>1556</v>
      </c>
      <c r="B899" s="57">
        <v>121</v>
      </c>
      <c r="C899" s="57">
        <v>112</v>
      </c>
      <c r="D899" s="74"/>
      <c r="E899" s="74">
        <v>86.62</v>
      </c>
      <c r="F899" s="74">
        <v>86.42</v>
      </c>
      <c r="G899" s="74">
        <v>87.55</v>
      </c>
      <c r="H899" s="74">
        <v>80.900000000000006</v>
      </c>
      <c r="I899" s="74">
        <v>98.91</v>
      </c>
      <c r="J899" s="74">
        <v>70.040000000000006</v>
      </c>
      <c r="K899" s="74">
        <v>83.35</v>
      </c>
      <c r="L899" s="74">
        <v>90.1</v>
      </c>
      <c r="M899" s="74">
        <v>103.41</v>
      </c>
      <c r="N899" s="74">
        <v>84.88</v>
      </c>
      <c r="O899" s="57">
        <v>101</v>
      </c>
      <c r="P899" s="57">
        <v>81</v>
      </c>
      <c r="Q899" s="57">
        <v>81</v>
      </c>
      <c r="R899" s="57">
        <v>90</v>
      </c>
      <c r="S899" s="57">
        <v>82</v>
      </c>
      <c r="T899" s="74">
        <v>191.78</v>
      </c>
      <c r="U899" s="114"/>
    </row>
    <row r="900" spans="1:21" x14ac:dyDescent="0.35">
      <c r="A900" s="73" t="s">
        <v>1557</v>
      </c>
      <c r="B900" s="57">
        <v>133</v>
      </c>
      <c r="C900" s="57">
        <v>127</v>
      </c>
      <c r="D900" s="74"/>
      <c r="E900" s="74">
        <v>86.32</v>
      </c>
      <c r="F900" s="74">
        <v>86.44</v>
      </c>
      <c r="G900" s="74">
        <v>87.52</v>
      </c>
      <c r="H900" s="74">
        <v>81.2</v>
      </c>
      <c r="I900" s="74">
        <v>97.96</v>
      </c>
      <c r="J900" s="74">
        <v>69.61</v>
      </c>
      <c r="K900" s="74">
        <v>83.56</v>
      </c>
      <c r="L900" s="74">
        <v>89.97</v>
      </c>
      <c r="M900" s="74">
        <v>100.3</v>
      </c>
      <c r="N900" s="74">
        <v>85.12</v>
      </c>
      <c r="O900" s="57">
        <v>107</v>
      </c>
      <c r="P900" s="57">
        <v>82</v>
      </c>
      <c r="Q900" s="57">
        <v>88</v>
      </c>
      <c r="R900" s="57">
        <v>88</v>
      </c>
      <c r="S900" s="57">
        <v>93</v>
      </c>
      <c r="T900" s="74">
        <v>166.66</v>
      </c>
      <c r="U900" s="114"/>
    </row>
    <row r="901" spans="1:21" x14ac:dyDescent="0.35">
      <c r="A901" s="73" t="s">
        <v>1558</v>
      </c>
      <c r="B901" s="57">
        <v>115</v>
      </c>
      <c r="C901" s="57">
        <v>109</v>
      </c>
      <c r="D901" s="74"/>
      <c r="E901" s="74">
        <v>86.81</v>
      </c>
      <c r="F901" s="74">
        <v>85.51</v>
      </c>
      <c r="G901" s="74">
        <v>88.19</v>
      </c>
      <c r="H901" s="74">
        <v>81.3</v>
      </c>
      <c r="I901" s="74">
        <v>97.31</v>
      </c>
      <c r="J901" s="74">
        <v>71.819999999999993</v>
      </c>
      <c r="K901" s="74">
        <v>83.73</v>
      </c>
      <c r="L901" s="74">
        <v>89.6</v>
      </c>
      <c r="M901" s="74">
        <v>99.25</v>
      </c>
      <c r="N901" s="74">
        <v>85.31</v>
      </c>
      <c r="O901" s="57">
        <v>96</v>
      </c>
      <c r="P901" s="57">
        <v>83</v>
      </c>
      <c r="Q901" s="57">
        <v>66</v>
      </c>
      <c r="R901" s="57">
        <v>86</v>
      </c>
      <c r="S901" s="57">
        <v>80</v>
      </c>
      <c r="T901" s="74">
        <v>186.92</v>
      </c>
      <c r="U901" s="114">
        <v>0.37130000000000002</v>
      </c>
    </row>
    <row r="902" spans="1:21" x14ac:dyDescent="0.35">
      <c r="A902" s="73" t="s">
        <v>1559</v>
      </c>
      <c r="B902" s="57">
        <v>113</v>
      </c>
      <c r="C902" s="57">
        <v>107</v>
      </c>
      <c r="D902" s="74"/>
      <c r="E902" s="74">
        <v>86.71</v>
      </c>
      <c r="F902" s="74">
        <v>86</v>
      </c>
      <c r="G902" s="74">
        <v>87.93</v>
      </c>
      <c r="H902" s="74">
        <v>81.08</v>
      </c>
      <c r="I902" s="74">
        <v>96.96</v>
      </c>
      <c r="J902" s="74">
        <v>72.31</v>
      </c>
      <c r="K902" s="74">
        <v>83.67</v>
      </c>
      <c r="L902" s="74">
        <v>89.56</v>
      </c>
      <c r="M902" s="74">
        <v>98.04</v>
      </c>
      <c r="N902" s="74">
        <v>84.63</v>
      </c>
      <c r="O902" s="57">
        <v>94</v>
      </c>
      <c r="P902" s="57">
        <v>84</v>
      </c>
      <c r="Q902" s="57">
        <v>70</v>
      </c>
      <c r="R902" s="57">
        <v>80</v>
      </c>
      <c r="S902" s="57">
        <v>83</v>
      </c>
      <c r="T902" s="74">
        <v>227.69</v>
      </c>
      <c r="U902" s="114">
        <v>0.4123</v>
      </c>
    </row>
    <row r="903" spans="1:21" x14ac:dyDescent="0.35">
      <c r="A903" s="73" t="s">
        <v>1560</v>
      </c>
      <c r="B903" s="57">
        <v>112</v>
      </c>
      <c r="C903" s="57">
        <v>107</v>
      </c>
      <c r="D903" s="74"/>
      <c r="E903" s="74">
        <v>86.76</v>
      </c>
      <c r="F903" s="74">
        <v>85.33</v>
      </c>
      <c r="G903" s="74">
        <v>88.11</v>
      </c>
      <c r="H903" s="74">
        <v>81.3</v>
      </c>
      <c r="I903" s="74">
        <v>96.79</v>
      </c>
      <c r="J903" s="74">
        <v>72.150000000000006</v>
      </c>
      <c r="K903" s="74">
        <v>83.64</v>
      </c>
      <c r="L903" s="74">
        <v>89.6</v>
      </c>
      <c r="M903" s="74">
        <v>97.98</v>
      </c>
      <c r="N903" s="74">
        <v>84.46</v>
      </c>
      <c r="O903" s="57">
        <v>94</v>
      </c>
      <c r="P903" s="57">
        <v>84</v>
      </c>
      <c r="Q903" s="57">
        <v>71</v>
      </c>
      <c r="R903" s="57">
        <v>82</v>
      </c>
      <c r="S903" s="57">
        <v>79</v>
      </c>
      <c r="T903" s="74">
        <v>345.88</v>
      </c>
      <c r="U903" s="114">
        <v>0.44190000000000002</v>
      </c>
    </row>
    <row r="904" spans="1:21" x14ac:dyDescent="0.35">
      <c r="A904" s="73" t="s">
        <v>1561</v>
      </c>
      <c r="B904" s="57">
        <v>110</v>
      </c>
      <c r="C904" s="57">
        <v>107</v>
      </c>
      <c r="D904" s="74"/>
      <c r="E904" s="74">
        <v>86.8</v>
      </c>
      <c r="F904" s="74">
        <v>85.9</v>
      </c>
      <c r="G904" s="74">
        <v>86.76</v>
      </c>
      <c r="H904" s="74">
        <v>81.540000000000006</v>
      </c>
      <c r="I904" s="74">
        <v>96.95</v>
      </c>
      <c r="J904" s="74">
        <v>72.069999999999993</v>
      </c>
      <c r="K904" s="74">
        <v>83.47</v>
      </c>
      <c r="L904" s="74">
        <v>90.19</v>
      </c>
      <c r="M904" s="74">
        <v>98.38</v>
      </c>
      <c r="N904" s="74">
        <v>83.84</v>
      </c>
      <c r="O904" s="57">
        <v>94</v>
      </c>
      <c r="P904" s="57">
        <v>84</v>
      </c>
      <c r="Q904" s="57">
        <v>72</v>
      </c>
      <c r="R904" s="57">
        <v>83</v>
      </c>
      <c r="S904" s="57">
        <v>81</v>
      </c>
      <c r="T904" s="74">
        <v>148.82</v>
      </c>
      <c r="U904" s="114">
        <v>0.49819999999999998</v>
      </c>
    </row>
    <row r="905" spans="1:21" x14ac:dyDescent="0.35">
      <c r="A905" s="73" t="s">
        <v>1562</v>
      </c>
      <c r="B905" s="57">
        <v>111</v>
      </c>
      <c r="C905" s="57">
        <v>104</v>
      </c>
      <c r="D905" s="74"/>
      <c r="E905" s="74">
        <v>86.76</v>
      </c>
      <c r="F905" s="74">
        <v>85.21</v>
      </c>
      <c r="G905" s="74">
        <v>86.02</v>
      </c>
      <c r="H905" s="74">
        <v>82.11</v>
      </c>
      <c r="I905" s="74">
        <v>96.62</v>
      </c>
      <c r="J905" s="74">
        <v>71.64</v>
      </c>
      <c r="K905" s="74">
        <v>84.23</v>
      </c>
      <c r="L905" s="74">
        <v>90.47</v>
      </c>
      <c r="M905" s="74">
        <v>97.58</v>
      </c>
      <c r="N905" s="74">
        <v>83.84</v>
      </c>
      <c r="O905" s="57">
        <v>98</v>
      </c>
      <c r="P905" s="57">
        <v>84</v>
      </c>
      <c r="Q905" s="57">
        <v>67</v>
      </c>
      <c r="R905" s="57">
        <v>79</v>
      </c>
      <c r="S905" s="57">
        <v>78</v>
      </c>
      <c r="T905" s="74">
        <v>154.06</v>
      </c>
      <c r="U905" s="114">
        <v>0.51049999999999995</v>
      </c>
    </row>
    <row r="906" spans="1:21" x14ac:dyDescent="0.35">
      <c r="A906" s="73" t="s">
        <v>1563</v>
      </c>
      <c r="B906" s="57">
        <v>119</v>
      </c>
      <c r="C906" s="57">
        <v>110</v>
      </c>
      <c r="D906" s="74"/>
      <c r="E906" s="74">
        <v>86.72</v>
      </c>
      <c r="F906" s="74">
        <v>84.95</v>
      </c>
      <c r="G906" s="74">
        <v>85.46</v>
      </c>
      <c r="H906" s="74">
        <v>81.900000000000006</v>
      </c>
      <c r="I906" s="74">
        <v>95.71</v>
      </c>
      <c r="J906" s="74">
        <v>72.41</v>
      </c>
      <c r="K906" s="74">
        <v>84.67</v>
      </c>
      <c r="L906" s="74">
        <v>89.88</v>
      </c>
      <c r="M906" s="74">
        <v>97.54</v>
      </c>
      <c r="N906" s="74">
        <v>82.76</v>
      </c>
      <c r="O906" s="57">
        <v>101</v>
      </c>
      <c r="P906" s="57">
        <v>85</v>
      </c>
      <c r="Q906" s="57">
        <v>91</v>
      </c>
      <c r="R906" s="57">
        <v>82</v>
      </c>
      <c r="S906" s="57">
        <v>81</v>
      </c>
      <c r="T906" s="74">
        <v>140.01</v>
      </c>
      <c r="U906" s="114"/>
    </row>
    <row r="907" spans="1:21" x14ac:dyDescent="0.35">
      <c r="A907" s="73" t="s">
        <v>1564</v>
      </c>
      <c r="B907" s="57">
        <v>133</v>
      </c>
      <c r="C907" s="57">
        <v>124</v>
      </c>
      <c r="D907" s="74"/>
      <c r="E907" s="74">
        <v>86.58</v>
      </c>
      <c r="F907" s="74">
        <v>83.71</v>
      </c>
      <c r="G907" s="74">
        <v>85.65</v>
      </c>
      <c r="H907" s="74">
        <v>81.86</v>
      </c>
      <c r="I907" s="74">
        <v>95.42</v>
      </c>
      <c r="J907" s="74">
        <v>72.319999999999993</v>
      </c>
      <c r="K907" s="74">
        <v>84.83</v>
      </c>
      <c r="L907" s="74">
        <v>89.22</v>
      </c>
      <c r="M907" s="74">
        <v>97.62</v>
      </c>
      <c r="N907" s="74">
        <v>82.4</v>
      </c>
      <c r="O907" s="57">
        <v>110</v>
      </c>
      <c r="P907" s="57">
        <v>84</v>
      </c>
      <c r="Q907" s="57">
        <v>93</v>
      </c>
      <c r="R907" s="57">
        <v>87</v>
      </c>
      <c r="S907" s="57">
        <v>92</v>
      </c>
      <c r="T907" s="74">
        <v>234.46</v>
      </c>
      <c r="U907" s="114"/>
    </row>
    <row r="908" spans="1:21" x14ac:dyDescent="0.35">
      <c r="A908" s="73" t="s">
        <v>1565</v>
      </c>
      <c r="B908" s="57">
        <v>115</v>
      </c>
      <c r="C908" s="57">
        <v>109</v>
      </c>
      <c r="D908" s="74"/>
      <c r="E908" s="74">
        <v>86.03</v>
      </c>
      <c r="F908" s="74">
        <v>83.18</v>
      </c>
      <c r="G908" s="74">
        <v>86.48</v>
      </c>
      <c r="H908" s="74">
        <v>82.14</v>
      </c>
      <c r="I908" s="74">
        <v>95.47</v>
      </c>
      <c r="J908" s="74">
        <v>69.59</v>
      </c>
      <c r="K908" s="74">
        <v>84.86</v>
      </c>
      <c r="L908" s="74">
        <v>89.25</v>
      </c>
      <c r="M908" s="74">
        <v>99.08</v>
      </c>
      <c r="N908" s="74">
        <v>83.35</v>
      </c>
      <c r="O908" s="57">
        <v>96</v>
      </c>
      <c r="P908" s="57">
        <v>82</v>
      </c>
      <c r="Q908" s="57">
        <v>66</v>
      </c>
      <c r="R908" s="57">
        <v>81</v>
      </c>
      <c r="S908" s="57">
        <v>80</v>
      </c>
      <c r="T908" s="74">
        <v>161.30000000000001</v>
      </c>
      <c r="U908" s="114">
        <v>0.51629999999999998</v>
      </c>
    </row>
    <row r="909" spans="1:21" x14ac:dyDescent="0.35">
      <c r="A909" s="73" t="s">
        <v>1566</v>
      </c>
      <c r="B909" s="57">
        <v>114</v>
      </c>
      <c r="C909" s="57">
        <v>107</v>
      </c>
      <c r="D909" s="74"/>
      <c r="E909" s="74">
        <v>85.51</v>
      </c>
      <c r="F909" s="74">
        <v>80.92</v>
      </c>
      <c r="G909" s="74">
        <v>86.06</v>
      </c>
      <c r="H909" s="74">
        <v>82.15</v>
      </c>
      <c r="I909" s="74">
        <v>94.91</v>
      </c>
      <c r="J909" s="74">
        <v>69.62</v>
      </c>
      <c r="K909" s="74">
        <v>84.03</v>
      </c>
      <c r="L909" s="74">
        <v>89.21</v>
      </c>
      <c r="M909" s="74">
        <v>100.11</v>
      </c>
      <c r="N909" s="74">
        <v>82.56</v>
      </c>
      <c r="O909" s="57">
        <v>94</v>
      </c>
      <c r="P909" s="57">
        <v>72</v>
      </c>
      <c r="Q909" s="57">
        <v>4</v>
      </c>
      <c r="R909" s="57">
        <v>90</v>
      </c>
      <c r="S909" s="57">
        <v>83</v>
      </c>
      <c r="T909" s="74">
        <v>138.47999999999999</v>
      </c>
      <c r="U909" s="114">
        <v>0.51759999999999995</v>
      </c>
    </row>
    <row r="910" spans="1:21" x14ac:dyDescent="0.35">
      <c r="A910" s="73" t="s">
        <v>1567</v>
      </c>
      <c r="B910" s="57">
        <v>113</v>
      </c>
      <c r="C910" s="57">
        <v>106</v>
      </c>
      <c r="D910" s="74"/>
      <c r="E910" s="74">
        <v>84.76</v>
      </c>
      <c r="F910" s="74">
        <v>79.239999999999995</v>
      </c>
      <c r="G910" s="74">
        <v>84.94</v>
      </c>
      <c r="H910" s="74">
        <v>81.77</v>
      </c>
      <c r="I910" s="74">
        <v>94.88</v>
      </c>
      <c r="J910" s="74">
        <v>68.58</v>
      </c>
      <c r="K910" s="74">
        <v>84.15</v>
      </c>
      <c r="L910" s="74">
        <v>88.61</v>
      </c>
      <c r="M910" s="74">
        <v>100.02</v>
      </c>
      <c r="N910" s="74">
        <v>81.93</v>
      </c>
      <c r="O910" s="57">
        <v>94</v>
      </c>
      <c r="P910" s="57">
        <v>68</v>
      </c>
      <c r="Q910" s="57">
        <v>49</v>
      </c>
      <c r="R910" s="57">
        <v>82</v>
      </c>
      <c r="S910" s="57">
        <v>78</v>
      </c>
      <c r="T910" s="74">
        <v>185.46</v>
      </c>
      <c r="U910" s="114">
        <v>0.5202</v>
      </c>
    </row>
    <row r="911" spans="1:21" x14ac:dyDescent="0.35">
      <c r="A911" s="73" t="s">
        <v>1568</v>
      </c>
      <c r="B911" s="57">
        <v>111</v>
      </c>
      <c r="C911" s="57">
        <v>105</v>
      </c>
      <c r="D911" s="74"/>
      <c r="E911" s="74">
        <v>84.37</v>
      </c>
      <c r="F911" s="74">
        <v>77.11</v>
      </c>
      <c r="G911" s="74">
        <v>85.27</v>
      </c>
      <c r="H911" s="74">
        <v>81.61</v>
      </c>
      <c r="I911" s="74">
        <v>94.27</v>
      </c>
      <c r="J911" s="74">
        <v>67.62</v>
      </c>
      <c r="K911" s="74">
        <v>84.35</v>
      </c>
      <c r="L911" s="74">
        <v>87.58</v>
      </c>
      <c r="M911" s="74">
        <v>100.08</v>
      </c>
      <c r="N911" s="74">
        <v>81.180000000000007</v>
      </c>
      <c r="O911" s="57">
        <v>94</v>
      </c>
      <c r="P911" s="57">
        <v>59</v>
      </c>
      <c r="Q911" s="57">
        <v>43</v>
      </c>
      <c r="R911" s="57">
        <v>81</v>
      </c>
      <c r="S911" s="57">
        <v>81</v>
      </c>
      <c r="T911" s="74">
        <v>327.97</v>
      </c>
      <c r="U911" s="114">
        <v>0.51990000000000003</v>
      </c>
    </row>
    <row r="912" spans="1:21" x14ac:dyDescent="0.35">
      <c r="A912" s="73" t="s">
        <v>1569</v>
      </c>
      <c r="B912" s="57">
        <v>112</v>
      </c>
      <c r="C912" s="57">
        <v>103</v>
      </c>
      <c r="D912" s="74"/>
      <c r="E912" s="74">
        <v>84.54</v>
      </c>
      <c r="F912" s="74">
        <v>76.61</v>
      </c>
      <c r="G912" s="74">
        <v>85.46</v>
      </c>
      <c r="H912" s="74">
        <v>80.959999999999994</v>
      </c>
      <c r="I912" s="74">
        <v>94.17</v>
      </c>
      <c r="J912" s="74">
        <v>69.760000000000005</v>
      </c>
      <c r="K912" s="74">
        <v>83.56</v>
      </c>
      <c r="L912" s="74">
        <v>87.25</v>
      </c>
      <c r="M912" s="74">
        <v>101.06</v>
      </c>
      <c r="N912" s="74">
        <v>81.23</v>
      </c>
      <c r="O912" s="57">
        <v>98</v>
      </c>
      <c r="P912" s="57">
        <v>54</v>
      </c>
      <c r="Q912" s="57">
        <v>64</v>
      </c>
      <c r="R912" s="57">
        <v>82</v>
      </c>
      <c r="S912" s="57">
        <v>77</v>
      </c>
      <c r="T912" s="74">
        <v>188.24</v>
      </c>
      <c r="U912" s="114">
        <v>0.50580000000000003</v>
      </c>
    </row>
    <row r="913" spans="1:21" x14ac:dyDescent="0.35">
      <c r="A913" s="73" t="s">
        <v>1570</v>
      </c>
      <c r="B913" s="57">
        <v>123</v>
      </c>
      <c r="C913" s="57">
        <v>112</v>
      </c>
      <c r="D913" s="74"/>
      <c r="E913" s="74">
        <v>84.37</v>
      </c>
      <c r="F913" s="74">
        <v>76.180000000000007</v>
      </c>
      <c r="G913" s="74">
        <v>85.56</v>
      </c>
      <c r="H913" s="74">
        <v>80.95</v>
      </c>
      <c r="I913" s="74">
        <v>94.65</v>
      </c>
      <c r="J913" s="74">
        <v>69.900000000000006</v>
      </c>
      <c r="K913" s="74">
        <v>83.46</v>
      </c>
      <c r="L913" s="74">
        <v>86.88</v>
      </c>
      <c r="M913" s="74">
        <v>101.02</v>
      </c>
      <c r="N913" s="74">
        <v>81.73</v>
      </c>
      <c r="O913" s="57">
        <v>104</v>
      </c>
      <c r="P913" s="57">
        <v>47</v>
      </c>
      <c r="Q913" s="57">
        <v>72</v>
      </c>
      <c r="R913" s="57">
        <v>90</v>
      </c>
      <c r="S913" s="57">
        <v>85</v>
      </c>
      <c r="T913" s="74">
        <v>82.8</v>
      </c>
      <c r="U913" s="114"/>
    </row>
    <row r="914" spans="1:21" x14ac:dyDescent="0.35">
      <c r="A914" s="73" t="s">
        <v>1571</v>
      </c>
      <c r="B914" s="57">
        <v>135</v>
      </c>
      <c r="C914" s="57">
        <v>129</v>
      </c>
      <c r="D914" s="74"/>
      <c r="E914" s="74">
        <v>84.51</v>
      </c>
      <c r="F914" s="74">
        <v>76.900000000000006</v>
      </c>
      <c r="G914" s="74">
        <v>85.61</v>
      </c>
      <c r="H914" s="74">
        <v>81.08</v>
      </c>
      <c r="I914" s="74">
        <v>95.11</v>
      </c>
      <c r="J914" s="74">
        <v>70.48</v>
      </c>
      <c r="K914" s="74">
        <v>83.77</v>
      </c>
      <c r="L914" s="74">
        <v>87.1</v>
      </c>
      <c r="M914" s="74">
        <v>100.98</v>
      </c>
      <c r="N914" s="74">
        <v>82.54</v>
      </c>
      <c r="O914" s="57">
        <v>108</v>
      </c>
      <c r="P914" s="57">
        <v>47</v>
      </c>
      <c r="Q914" s="57">
        <v>85</v>
      </c>
      <c r="R914" s="57">
        <v>90</v>
      </c>
      <c r="S914" s="57">
        <v>94</v>
      </c>
      <c r="T914" s="74">
        <v>211.56</v>
      </c>
      <c r="U914" s="114"/>
    </row>
    <row r="915" spans="1:21" x14ac:dyDescent="0.35">
      <c r="A915" s="73" t="s">
        <v>1572</v>
      </c>
      <c r="B915" s="57">
        <v>114</v>
      </c>
      <c r="C915" s="57">
        <v>108</v>
      </c>
      <c r="D915" s="74"/>
      <c r="E915" s="74">
        <v>84.97</v>
      </c>
      <c r="F915" s="74">
        <v>77.94</v>
      </c>
      <c r="G915" s="74">
        <v>85.62</v>
      </c>
      <c r="H915" s="74">
        <v>80.900000000000006</v>
      </c>
      <c r="I915" s="74">
        <v>95.38</v>
      </c>
      <c r="J915" s="74">
        <v>73.41</v>
      </c>
      <c r="K915" s="74">
        <v>84.34</v>
      </c>
      <c r="L915" s="74">
        <v>87.32</v>
      </c>
      <c r="M915" s="74">
        <v>100.13</v>
      </c>
      <c r="N915" s="74">
        <v>83.57</v>
      </c>
      <c r="O915" s="57">
        <v>95</v>
      </c>
      <c r="P915" s="57">
        <v>48</v>
      </c>
      <c r="Q915" s="57">
        <v>68</v>
      </c>
      <c r="R915" s="57">
        <v>79</v>
      </c>
      <c r="S915" s="57">
        <v>75</v>
      </c>
      <c r="T915" s="74">
        <v>109.44</v>
      </c>
      <c r="U915" s="114">
        <v>0.49159999999999998</v>
      </c>
    </row>
    <row r="916" spans="1:21" x14ac:dyDescent="0.35">
      <c r="A916" s="73" t="s">
        <v>1573</v>
      </c>
      <c r="B916" s="57">
        <v>112</v>
      </c>
      <c r="C916" s="57">
        <v>106</v>
      </c>
      <c r="D916" s="74"/>
      <c r="E916" s="74">
        <v>85.96</v>
      </c>
      <c r="F916" s="74">
        <v>78.77</v>
      </c>
      <c r="G916" s="74">
        <v>87.14</v>
      </c>
      <c r="H916" s="74">
        <v>80.900000000000006</v>
      </c>
      <c r="I916" s="74">
        <v>96.08</v>
      </c>
      <c r="J916" s="74">
        <v>76.39</v>
      </c>
      <c r="K916" s="74">
        <v>85.68</v>
      </c>
      <c r="L916" s="74">
        <v>88.23</v>
      </c>
      <c r="M916" s="74">
        <v>99.99</v>
      </c>
      <c r="N916" s="74">
        <v>84.73</v>
      </c>
      <c r="O916" s="57">
        <v>93</v>
      </c>
      <c r="P916" s="57">
        <v>58</v>
      </c>
      <c r="Q916" s="57">
        <v>74</v>
      </c>
      <c r="R916" s="57">
        <v>82</v>
      </c>
      <c r="S916" s="57">
        <v>80</v>
      </c>
      <c r="T916" s="74">
        <v>67.290000000000006</v>
      </c>
      <c r="U916" s="114">
        <v>0.48039999999999999</v>
      </c>
    </row>
    <row r="917" spans="1:21" x14ac:dyDescent="0.35">
      <c r="A917" s="73" t="s">
        <v>1574</v>
      </c>
      <c r="B917" s="57">
        <v>112</v>
      </c>
      <c r="C917" s="57">
        <v>106</v>
      </c>
      <c r="D917" s="74"/>
      <c r="E917" s="74">
        <v>86.98</v>
      </c>
      <c r="F917" s="74">
        <v>81.239999999999995</v>
      </c>
      <c r="G917" s="74">
        <v>87.85</v>
      </c>
      <c r="H917" s="74">
        <v>81.12</v>
      </c>
      <c r="I917" s="74">
        <v>96.51</v>
      </c>
      <c r="J917" s="74">
        <v>79.42</v>
      </c>
      <c r="K917" s="74">
        <v>86</v>
      </c>
      <c r="L917" s="74">
        <v>89.87</v>
      </c>
      <c r="M917" s="74">
        <v>100.77</v>
      </c>
      <c r="N917" s="74">
        <v>85</v>
      </c>
      <c r="O917" s="57">
        <v>93</v>
      </c>
      <c r="P917" s="57">
        <v>64</v>
      </c>
      <c r="Q917" s="57">
        <v>76</v>
      </c>
      <c r="R917" s="57">
        <v>81</v>
      </c>
      <c r="S917" s="57">
        <v>76</v>
      </c>
      <c r="T917" s="74">
        <v>191.26</v>
      </c>
      <c r="U917" s="114">
        <v>0.46360000000000001</v>
      </c>
    </row>
    <row r="918" spans="1:21" x14ac:dyDescent="0.35">
      <c r="A918" s="73" t="s">
        <v>1575</v>
      </c>
      <c r="B918" s="57">
        <v>111</v>
      </c>
      <c r="C918" s="57">
        <v>104</v>
      </c>
      <c r="D918" s="74"/>
      <c r="E918" s="74">
        <v>88.75</v>
      </c>
      <c r="F918" s="74">
        <v>83.31</v>
      </c>
      <c r="G918" s="74">
        <v>89.94</v>
      </c>
      <c r="H918" s="74">
        <v>81.599999999999994</v>
      </c>
      <c r="I918" s="74">
        <v>97.6</v>
      </c>
      <c r="J918" s="74">
        <v>84.85</v>
      </c>
      <c r="K918" s="74">
        <v>86.98</v>
      </c>
      <c r="L918" s="74">
        <v>91.91</v>
      </c>
      <c r="M918" s="74">
        <v>101.19</v>
      </c>
      <c r="N918" s="74">
        <v>88.17</v>
      </c>
      <c r="O918" s="57">
        <v>94</v>
      </c>
      <c r="P918" s="57">
        <v>74</v>
      </c>
      <c r="Q918" s="57">
        <v>78</v>
      </c>
      <c r="R918" s="57">
        <v>81</v>
      </c>
      <c r="S918" s="57">
        <v>77</v>
      </c>
      <c r="T918" s="74">
        <v>113.91</v>
      </c>
      <c r="U918" s="114">
        <v>0.48089999999999999</v>
      </c>
    </row>
    <row r="919" spans="1:21" x14ac:dyDescent="0.35">
      <c r="A919" s="73" t="s">
        <v>1576</v>
      </c>
      <c r="B919" s="57">
        <v>112</v>
      </c>
      <c r="C919" s="57">
        <v>102</v>
      </c>
      <c r="D919" s="74"/>
      <c r="E919" s="74">
        <v>89.31</v>
      </c>
      <c r="F919" s="74">
        <v>86.03</v>
      </c>
      <c r="G919" s="74">
        <v>91.03</v>
      </c>
      <c r="H919" s="74">
        <v>82.22</v>
      </c>
      <c r="I919" s="74">
        <v>98.13</v>
      </c>
      <c r="J919" s="74">
        <v>85.63</v>
      </c>
      <c r="K919" s="74">
        <v>87.32</v>
      </c>
      <c r="L919" s="74">
        <v>93.1</v>
      </c>
      <c r="M919" s="74">
        <v>102.14</v>
      </c>
      <c r="N919" s="74">
        <v>88.75</v>
      </c>
      <c r="O919" s="57">
        <v>97</v>
      </c>
      <c r="P919" s="57">
        <v>81</v>
      </c>
      <c r="Q919" s="57">
        <v>75</v>
      </c>
      <c r="R919" s="57">
        <v>81</v>
      </c>
      <c r="S919" s="57">
        <v>75</v>
      </c>
      <c r="T919" s="74">
        <v>201.2</v>
      </c>
      <c r="U919" s="114">
        <v>0.50639999999999996</v>
      </c>
    </row>
    <row r="920" spans="1:21" x14ac:dyDescent="0.35">
      <c r="A920" s="73" t="s">
        <v>1577</v>
      </c>
      <c r="B920" s="57">
        <v>120</v>
      </c>
      <c r="C920" s="57">
        <v>108</v>
      </c>
      <c r="D920" s="74"/>
      <c r="E920" s="74">
        <v>90.15</v>
      </c>
      <c r="F920" s="74">
        <v>88.02</v>
      </c>
      <c r="G920" s="74">
        <v>91.84</v>
      </c>
      <c r="H920" s="74">
        <v>82.96</v>
      </c>
      <c r="I920" s="74">
        <v>98.86</v>
      </c>
      <c r="J920" s="74">
        <v>85.78</v>
      </c>
      <c r="K920" s="74">
        <v>88.06</v>
      </c>
      <c r="L920" s="74">
        <v>94.58</v>
      </c>
      <c r="M920" s="74">
        <v>103.19</v>
      </c>
      <c r="N920" s="74">
        <v>90.74</v>
      </c>
      <c r="O920" s="57">
        <v>99</v>
      </c>
      <c r="P920" s="57">
        <v>89</v>
      </c>
      <c r="Q920" s="57">
        <v>95</v>
      </c>
      <c r="R920" s="57">
        <v>84</v>
      </c>
      <c r="S920" s="57">
        <v>83</v>
      </c>
      <c r="T920" s="74">
        <v>128.75</v>
      </c>
      <c r="U920" s="114"/>
    </row>
    <row r="921" spans="1:21" x14ac:dyDescent="0.35">
      <c r="A921" s="73" t="s">
        <v>1578</v>
      </c>
      <c r="B921" s="57">
        <v>133</v>
      </c>
      <c r="C921" s="57">
        <v>125</v>
      </c>
      <c r="D921" s="74"/>
      <c r="E921" s="74">
        <v>90.67</v>
      </c>
      <c r="F921" s="74">
        <v>89.16</v>
      </c>
      <c r="G921" s="74">
        <v>92.28</v>
      </c>
      <c r="H921" s="74">
        <v>83.54</v>
      </c>
      <c r="I921" s="74">
        <v>99.17</v>
      </c>
      <c r="J921" s="74">
        <v>86.36</v>
      </c>
      <c r="K921" s="74">
        <v>88.18</v>
      </c>
      <c r="L921" s="74">
        <v>95.85</v>
      </c>
      <c r="M921" s="74">
        <v>104.11</v>
      </c>
      <c r="N921" s="74">
        <v>91.07</v>
      </c>
      <c r="O921" s="57">
        <v>105</v>
      </c>
      <c r="P921" s="57">
        <v>89</v>
      </c>
      <c r="Q921" s="57">
        <v>85</v>
      </c>
      <c r="R921" s="57">
        <v>87</v>
      </c>
      <c r="S921" s="57">
        <v>96</v>
      </c>
      <c r="T921" s="74">
        <v>321.18</v>
      </c>
      <c r="U921" s="114"/>
    </row>
    <row r="922" spans="1:21" x14ac:dyDescent="0.35">
      <c r="A922" s="73" t="s">
        <v>1579</v>
      </c>
      <c r="B922" s="57">
        <v>114</v>
      </c>
      <c r="C922" s="57">
        <v>108</v>
      </c>
      <c r="D922" s="74"/>
      <c r="E922" s="74">
        <v>91.09</v>
      </c>
      <c r="F922" s="74">
        <v>90.55</v>
      </c>
      <c r="G922" s="74">
        <v>93.05</v>
      </c>
      <c r="H922" s="74">
        <v>84.37</v>
      </c>
      <c r="I922" s="74">
        <v>99.89</v>
      </c>
      <c r="J922" s="74">
        <v>84.38</v>
      </c>
      <c r="K922" s="74">
        <v>88.87</v>
      </c>
      <c r="L922" s="74">
        <v>96.68</v>
      </c>
      <c r="M922" s="74">
        <v>105.33</v>
      </c>
      <c r="N922" s="74">
        <v>91.15</v>
      </c>
      <c r="O922" s="57">
        <v>95</v>
      </c>
      <c r="P922" s="57">
        <v>89</v>
      </c>
      <c r="Q922" s="57">
        <v>67</v>
      </c>
      <c r="R922" s="57">
        <v>80</v>
      </c>
      <c r="S922" s="57">
        <v>77</v>
      </c>
      <c r="T922" s="74">
        <v>163.53</v>
      </c>
      <c r="U922" s="114">
        <v>0.50270000000000004</v>
      </c>
    </row>
    <row r="923" spans="1:21" x14ac:dyDescent="0.35">
      <c r="A923" s="73" t="s">
        <v>1580</v>
      </c>
      <c r="B923" s="57">
        <v>110</v>
      </c>
      <c r="C923" s="57">
        <v>104</v>
      </c>
      <c r="D923" s="74"/>
      <c r="E923" s="74">
        <v>91.44</v>
      </c>
      <c r="F923" s="74">
        <v>95.75</v>
      </c>
      <c r="G923" s="74">
        <v>92.5</v>
      </c>
      <c r="H923" s="74">
        <v>84.92</v>
      </c>
      <c r="I923" s="74">
        <v>100.68</v>
      </c>
      <c r="J923" s="74">
        <v>83.76</v>
      </c>
      <c r="K923" s="74">
        <v>88.98</v>
      </c>
      <c r="L923" s="74">
        <v>96.5</v>
      </c>
      <c r="M923" s="74">
        <v>106.52</v>
      </c>
      <c r="N923" s="74">
        <v>91.35</v>
      </c>
      <c r="O923" s="57">
        <v>92</v>
      </c>
      <c r="P923" s="57">
        <v>88</v>
      </c>
      <c r="Q923" s="57">
        <v>71</v>
      </c>
      <c r="R923" s="57">
        <v>80</v>
      </c>
      <c r="S923" s="57">
        <v>81</v>
      </c>
      <c r="T923" s="74">
        <v>198.99</v>
      </c>
      <c r="U923" s="114">
        <v>0.54600000000000004</v>
      </c>
    </row>
    <row r="924" spans="1:21" x14ac:dyDescent="0.35">
      <c r="A924" s="73" t="s">
        <v>1581</v>
      </c>
      <c r="B924" s="57">
        <v>111</v>
      </c>
      <c r="C924" s="57">
        <v>104</v>
      </c>
      <c r="D924" s="74"/>
      <c r="E924" s="74">
        <v>92.4</v>
      </c>
      <c r="F924" s="74">
        <v>95.83</v>
      </c>
      <c r="G924" s="74">
        <v>92.47</v>
      </c>
      <c r="H924" s="74">
        <v>85.36</v>
      </c>
      <c r="I924" s="74">
        <v>101.37</v>
      </c>
      <c r="J924" s="74">
        <v>88.15</v>
      </c>
      <c r="K924" s="74">
        <v>89.5</v>
      </c>
      <c r="L924" s="74">
        <v>96.05</v>
      </c>
      <c r="M924" s="74">
        <v>108.45</v>
      </c>
      <c r="N924" s="74">
        <v>91.58</v>
      </c>
      <c r="O924" s="57">
        <v>92</v>
      </c>
      <c r="P924" s="57">
        <v>84</v>
      </c>
      <c r="Q924" s="57">
        <v>73</v>
      </c>
      <c r="R924" s="57">
        <v>80</v>
      </c>
      <c r="S924" s="57">
        <v>76</v>
      </c>
      <c r="T924" s="74">
        <v>584.96</v>
      </c>
      <c r="U924" s="114">
        <v>0.52539999999999998</v>
      </c>
    </row>
    <row r="925" spans="1:21" x14ac:dyDescent="0.35">
      <c r="A925" s="73" t="s">
        <v>1582</v>
      </c>
      <c r="B925" s="57">
        <v>110</v>
      </c>
      <c r="C925" s="57">
        <v>102</v>
      </c>
      <c r="D925" s="74"/>
      <c r="E925" s="74">
        <v>92.07</v>
      </c>
      <c r="F925" s="74">
        <v>96.43</v>
      </c>
      <c r="G925" s="74">
        <v>91.49</v>
      </c>
      <c r="H925" s="74">
        <v>85.75</v>
      </c>
      <c r="I925" s="74">
        <v>101.97</v>
      </c>
      <c r="J925" s="74">
        <v>87.66</v>
      </c>
      <c r="K925" s="74">
        <v>89.06</v>
      </c>
      <c r="L925" s="74">
        <v>95.59</v>
      </c>
      <c r="M925" s="74">
        <v>108.85</v>
      </c>
      <c r="N925" s="74">
        <v>89.48</v>
      </c>
      <c r="O925" s="57">
        <v>93</v>
      </c>
      <c r="P925" s="57">
        <v>84</v>
      </c>
      <c r="Q925" s="57">
        <v>73</v>
      </c>
      <c r="R925" s="57">
        <v>80</v>
      </c>
      <c r="S925" s="57">
        <v>78</v>
      </c>
      <c r="T925" s="74">
        <v>438.48</v>
      </c>
      <c r="U925" s="114">
        <v>0.52429999999999999</v>
      </c>
    </row>
    <row r="926" spans="1:21" x14ac:dyDescent="0.35">
      <c r="A926" s="73" t="s">
        <v>1583</v>
      </c>
      <c r="B926" s="57">
        <v>111</v>
      </c>
      <c r="C926" s="57">
        <v>101</v>
      </c>
      <c r="D926" s="74"/>
      <c r="E926" s="74">
        <v>91.97</v>
      </c>
      <c r="F926" s="74">
        <v>95.03</v>
      </c>
      <c r="G926" s="74">
        <v>91.24</v>
      </c>
      <c r="H926" s="74">
        <v>86.21</v>
      </c>
      <c r="I926" s="74">
        <v>102.36</v>
      </c>
      <c r="J926" s="74">
        <v>86.55</v>
      </c>
      <c r="K926" s="74">
        <v>88.78</v>
      </c>
      <c r="L926" s="74">
        <v>95.7</v>
      </c>
      <c r="M926" s="74">
        <v>108.55</v>
      </c>
      <c r="N926" s="74">
        <v>88.53</v>
      </c>
      <c r="O926" s="57">
        <v>96</v>
      </c>
      <c r="P926" s="57">
        <v>83</v>
      </c>
      <c r="Q926" s="57">
        <v>67</v>
      </c>
      <c r="R926" s="57">
        <v>80</v>
      </c>
      <c r="S926" s="57">
        <v>77</v>
      </c>
      <c r="T926" s="74">
        <v>532.69000000000005</v>
      </c>
      <c r="U926" s="114">
        <v>0.48180000000000001</v>
      </c>
    </row>
    <row r="927" spans="1:21" x14ac:dyDescent="0.35">
      <c r="A927" s="73" t="s">
        <v>1584</v>
      </c>
      <c r="B927" s="57">
        <v>120</v>
      </c>
      <c r="C927" s="57">
        <v>108</v>
      </c>
      <c r="D927" s="74"/>
      <c r="E927" s="74">
        <v>91.54</v>
      </c>
      <c r="F927" s="74">
        <v>94.61</v>
      </c>
      <c r="G927" s="74">
        <v>90.11</v>
      </c>
      <c r="H927" s="74">
        <v>86.46</v>
      </c>
      <c r="I927" s="74">
        <v>102.72</v>
      </c>
      <c r="J927" s="74">
        <v>85.4</v>
      </c>
      <c r="K927" s="74">
        <v>87.61</v>
      </c>
      <c r="L927" s="74">
        <v>95.61</v>
      </c>
      <c r="M927" s="74">
        <v>109.07</v>
      </c>
      <c r="N927" s="74">
        <v>86.61</v>
      </c>
      <c r="O927" s="57">
        <v>101</v>
      </c>
      <c r="P927" s="57">
        <v>83</v>
      </c>
      <c r="Q927" s="57">
        <v>75</v>
      </c>
      <c r="R927" s="57">
        <v>87</v>
      </c>
      <c r="S927" s="57">
        <v>85</v>
      </c>
      <c r="T927" s="74">
        <v>225.68</v>
      </c>
      <c r="U927" s="114"/>
    </row>
    <row r="928" spans="1:21" x14ac:dyDescent="0.35">
      <c r="A928" s="73" t="s">
        <v>1589</v>
      </c>
      <c r="B928" s="57">
        <v>136</v>
      </c>
      <c r="C928" s="57">
        <v>124</v>
      </c>
      <c r="D928" s="74"/>
      <c r="E928" s="74">
        <v>91.17</v>
      </c>
      <c r="F928" s="74">
        <v>93.75</v>
      </c>
      <c r="G928" s="74">
        <v>89.44</v>
      </c>
      <c r="H928" s="74">
        <v>86.74</v>
      </c>
      <c r="I928" s="74">
        <v>103.42</v>
      </c>
      <c r="J928" s="74">
        <v>83.9</v>
      </c>
      <c r="K928" s="74">
        <v>86.93</v>
      </c>
      <c r="L928" s="74">
        <v>95.08</v>
      </c>
      <c r="M928" s="74">
        <v>108.72</v>
      </c>
      <c r="N928" s="74">
        <v>86.33</v>
      </c>
      <c r="O928" s="57">
        <v>108</v>
      </c>
      <c r="P928" s="57">
        <v>83</v>
      </c>
      <c r="Q928" s="57">
        <v>84</v>
      </c>
      <c r="R928" s="57">
        <v>87</v>
      </c>
      <c r="S928" s="57">
        <v>101</v>
      </c>
      <c r="T928" s="74">
        <v>349.35</v>
      </c>
      <c r="U928" s="114"/>
    </row>
    <row r="929" spans="1:21" x14ac:dyDescent="0.35">
      <c r="A929" s="73" t="s">
        <v>1590</v>
      </c>
      <c r="B929" s="57">
        <v>115</v>
      </c>
      <c r="C929" s="57">
        <v>105</v>
      </c>
      <c r="D929" s="74"/>
      <c r="E929" s="74">
        <v>91.2</v>
      </c>
      <c r="F929" s="74">
        <v>93.62</v>
      </c>
      <c r="G929" s="74">
        <v>88.95</v>
      </c>
      <c r="H929" s="74">
        <v>87.34</v>
      </c>
      <c r="I929" s="74">
        <v>104.11</v>
      </c>
      <c r="J929" s="74">
        <v>83.28</v>
      </c>
      <c r="K929" s="74">
        <v>86.55</v>
      </c>
      <c r="L929" s="74">
        <v>95.26</v>
      </c>
      <c r="M929" s="74">
        <v>109.41</v>
      </c>
      <c r="N929" s="74">
        <v>85.89</v>
      </c>
      <c r="O929" s="57">
        <v>96</v>
      </c>
      <c r="P929" s="57">
        <v>83</v>
      </c>
      <c r="Q929" s="57">
        <v>65</v>
      </c>
      <c r="R929" s="57">
        <v>76</v>
      </c>
      <c r="S929" s="57">
        <v>74</v>
      </c>
      <c r="T929" s="74">
        <v>607.63</v>
      </c>
      <c r="U929" s="114">
        <v>0.46079999999999999</v>
      </c>
    </row>
    <row r="930" spans="1:21" x14ac:dyDescent="0.35">
      <c r="A930" s="73" t="s">
        <v>1591</v>
      </c>
      <c r="B930" s="57">
        <v>113</v>
      </c>
      <c r="C930" s="57">
        <v>104</v>
      </c>
      <c r="D930" s="74"/>
      <c r="E930" s="74">
        <v>91.12</v>
      </c>
      <c r="F930" s="74">
        <v>90.01</v>
      </c>
      <c r="G930" s="74">
        <v>88.05</v>
      </c>
      <c r="H930" s="74">
        <v>87.51</v>
      </c>
      <c r="I930" s="74">
        <v>104.97</v>
      </c>
      <c r="J930" s="74">
        <v>79.73</v>
      </c>
      <c r="K930" s="74">
        <v>87.83</v>
      </c>
      <c r="L930" s="74">
        <v>94.79</v>
      </c>
      <c r="M930" s="74">
        <v>109.9</v>
      </c>
      <c r="N930" s="74">
        <v>85.84</v>
      </c>
      <c r="O930" s="57">
        <v>93</v>
      </c>
      <c r="P930" s="57">
        <v>83</v>
      </c>
      <c r="Q930" s="57">
        <v>70</v>
      </c>
      <c r="R930" s="57">
        <v>76</v>
      </c>
      <c r="S930" s="57">
        <v>77</v>
      </c>
      <c r="T930" s="74">
        <v>171.09</v>
      </c>
      <c r="U930" s="114">
        <v>0.43919999999999998</v>
      </c>
    </row>
    <row r="931" spans="1:21" x14ac:dyDescent="0.35">
      <c r="A931" s="73" t="s">
        <v>1592</v>
      </c>
      <c r="B931" s="57">
        <v>112</v>
      </c>
      <c r="C931" s="57">
        <v>105</v>
      </c>
      <c r="D931" s="74"/>
      <c r="E931" s="74">
        <v>90.56</v>
      </c>
      <c r="F931" s="74">
        <v>89.75</v>
      </c>
      <c r="G931" s="74">
        <v>88.75</v>
      </c>
      <c r="H931" s="74">
        <v>87.81</v>
      </c>
      <c r="I931" s="74">
        <v>105.39</v>
      </c>
      <c r="J931" s="74">
        <v>72.540000000000006</v>
      </c>
      <c r="K931" s="74">
        <v>88.72</v>
      </c>
      <c r="L931" s="74">
        <v>95.15</v>
      </c>
      <c r="M931" s="74">
        <v>109.04</v>
      </c>
      <c r="N931" s="74">
        <v>85.72</v>
      </c>
      <c r="O931" s="57">
        <v>93</v>
      </c>
      <c r="P931" s="57">
        <v>81</v>
      </c>
      <c r="Q931" s="57">
        <v>69</v>
      </c>
      <c r="R931" s="57">
        <v>78</v>
      </c>
      <c r="S931" s="57">
        <v>74</v>
      </c>
      <c r="T931" s="74">
        <v>329.9</v>
      </c>
      <c r="U931" s="114">
        <v>0.43730000000000002</v>
      </c>
    </row>
    <row r="932" spans="1:21" x14ac:dyDescent="0.35">
      <c r="A932" s="73" t="s">
        <v>1593</v>
      </c>
      <c r="B932" s="57">
        <v>111</v>
      </c>
      <c r="C932" s="57">
        <v>104</v>
      </c>
      <c r="D932" s="74"/>
      <c r="E932" s="74">
        <v>89.9</v>
      </c>
      <c r="F932" s="74">
        <v>89.92</v>
      </c>
      <c r="G932" s="74">
        <v>87.92</v>
      </c>
      <c r="H932" s="74">
        <v>87.71</v>
      </c>
      <c r="I932" s="74">
        <v>105.73</v>
      </c>
      <c r="J932" s="74">
        <v>66.59</v>
      </c>
      <c r="K932" s="74">
        <v>88.69</v>
      </c>
      <c r="L932" s="74">
        <v>95.57</v>
      </c>
      <c r="M932" s="74">
        <v>109.39</v>
      </c>
      <c r="N932" s="74">
        <v>86.21</v>
      </c>
      <c r="O932" s="57">
        <v>94</v>
      </c>
      <c r="P932" s="57">
        <v>81</v>
      </c>
      <c r="Q932" s="57">
        <v>71</v>
      </c>
      <c r="R932" s="57">
        <v>81</v>
      </c>
      <c r="S932" s="57">
        <v>76</v>
      </c>
      <c r="T932" s="74">
        <v>255.5</v>
      </c>
      <c r="U932" s="114">
        <v>0.48370000000000002</v>
      </c>
    </row>
    <row r="933" spans="1:21" x14ac:dyDescent="0.35">
      <c r="A933" s="73" t="s">
        <v>1594</v>
      </c>
      <c r="B933" s="57">
        <v>112</v>
      </c>
      <c r="C933" s="57">
        <v>102</v>
      </c>
      <c r="D933" s="74"/>
      <c r="E933" s="74">
        <v>90.04</v>
      </c>
      <c r="F933" s="74">
        <v>90.33</v>
      </c>
      <c r="G933" s="74">
        <v>88.14</v>
      </c>
      <c r="H933" s="74">
        <v>87.7</v>
      </c>
      <c r="I933" s="74">
        <v>105.86</v>
      </c>
      <c r="J933" s="74">
        <v>66.08</v>
      </c>
      <c r="K933" s="74">
        <v>89.17</v>
      </c>
      <c r="L933" s="74">
        <v>95.77</v>
      </c>
      <c r="M933" s="74">
        <v>110.09</v>
      </c>
      <c r="N933" s="74">
        <v>87.72</v>
      </c>
      <c r="O933" s="57">
        <v>98</v>
      </c>
      <c r="P933" s="57">
        <v>81</v>
      </c>
      <c r="Q933" s="57">
        <v>67</v>
      </c>
      <c r="R933" s="57">
        <v>80</v>
      </c>
      <c r="S933" s="57">
        <v>76</v>
      </c>
      <c r="T933" s="74">
        <v>144.77000000000001</v>
      </c>
      <c r="U933" s="114">
        <v>0.48010000000000003</v>
      </c>
    </row>
    <row r="934" spans="1:21" x14ac:dyDescent="0.35">
      <c r="A934" s="73" t="s">
        <v>1595</v>
      </c>
      <c r="B934" s="57">
        <v>122</v>
      </c>
      <c r="C934" s="57">
        <v>111</v>
      </c>
      <c r="D934" s="74"/>
      <c r="E934" s="74">
        <v>90.35</v>
      </c>
      <c r="F934" s="74">
        <v>90.02</v>
      </c>
      <c r="G934" s="74">
        <v>89</v>
      </c>
      <c r="H934" s="74">
        <v>88.05</v>
      </c>
      <c r="I934" s="74">
        <v>105.68</v>
      </c>
      <c r="J934" s="74">
        <v>66.58</v>
      </c>
      <c r="K934" s="74">
        <v>89.53</v>
      </c>
      <c r="L934" s="74">
        <v>96.16</v>
      </c>
      <c r="M934" s="74">
        <v>110.88</v>
      </c>
      <c r="N934" s="74">
        <v>88.24</v>
      </c>
      <c r="O934" s="57">
        <v>102</v>
      </c>
      <c r="P934" s="57">
        <v>81</v>
      </c>
      <c r="Q934" s="57">
        <v>80</v>
      </c>
      <c r="R934" s="57">
        <v>88</v>
      </c>
      <c r="S934" s="57">
        <v>84</v>
      </c>
      <c r="T934" s="74">
        <v>175.3</v>
      </c>
      <c r="U934" s="114"/>
    </row>
    <row r="935" spans="1:21" x14ac:dyDescent="0.35">
      <c r="A935" s="73" t="s">
        <v>1596</v>
      </c>
      <c r="B935" s="57">
        <v>131</v>
      </c>
      <c r="C935" s="57">
        <v>123</v>
      </c>
      <c r="D935" s="74"/>
      <c r="E935" s="74">
        <v>90.52</v>
      </c>
      <c r="F935" s="74">
        <v>89.92</v>
      </c>
      <c r="G935" s="74">
        <v>89.35</v>
      </c>
      <c r="H935" s="74">
        <v>88.1</v>
      </c>
      <c r="I935" s="74">
        <v>105.58</v>
      </c>
      <c r="J935" s="74">
        <v>66.599999999999994</v>
      </c>
      <c r="K935" s="74">
        <v>89.77</v>
      </c>
      <c r="L935" s="74">
        <v>96.72</v>
      </c>
      <c r="M935" s="74">
        <v>111.69</v>
      </c>
      <c r="N935" s="74">
        <v>87.72</v>
      </c>
      <c r="O935" s="57">
        <v>106</v>
      </c>
      <c r="P935" s="57">
        <v>80</v>
      </c>
      <c r="Q935" s="57">
        <v>76</v>
      </c>
      <c r="R935" s="57">
        <v>88</v>
      </c>
      <c r="S935" s="57">
        <v>96</v>
      </c>
      <c r="T935" s="74">
        <v>422.2</v>
      </c>
      <c r="U935" s="114"/>
    </row>
    <row r="936" spans="1:21" x14ac:dyDescent="0.35">
      <c r="A936" s="73" t="s">
        <v>1597</v>
      </c>
      <c r="B936" s="57">
        <v>111</v>
      </c>
      <c r="C936" s="57">
        <v>103</v>
      </c>
      <c r="D936" s="74"/>
      <c r="E936" s="74">
        <v>90.61</v>
      </c>
      <c r="F936" s="74">
        <v>89</v>
      </c>
      <c r="G936" s="74">
        <v>89.98</v>
      </c>
      <c r="H936" s="74">
        <v>88.45</v>
      </c>
      <c r="I936" s="74">
        <v>105.76</v>
      </c>
      <c r="J936" s="74">
        <v>65.75</v>
      </c>
      <c r="K936" s="74">
        <v>90.03</v>
      </c>
      <c r="L936" s="74">
        <v>96.57</v>
      </c>
      <c r="M936" s="74">
        <v>111.7</v>
      </c>
      <c r="N936" s="74">
        <v>87.34</v>
      </c>
      <c r="O936" s="57">
        <v>91</v>
      </c>
      <c r="P936" s="57">
        <v>77</v>
      </c>
      <c r="Q936" s="57">
        <v>49</v>
      </c>
      <c r="R936" s="57">
        <v>67</v>
      </c>
      <c r="S936" s="57">
        <v>64</v>
      </c>
      <c r="T936" s="74">
        <v>156.66999999999999</v>
      </c>
      <c r="U936" s="114">
        <v>0.47810000000000002</v>
      </c>
    </row>
    <row r="937" spans="1:21" x14ac:dyDescent="0.35">
      <c r="A937" s="73" t="s">
        <v>1598</v>
      </c>
      <c r="B937" s="57">
        <v>104</v>
      </c>
      <c r="C937" s="57">
        <v>98</v>
      </c>
      <c r="D937" s="74"/>
      <c r="E937" s="74">
        <v>90.06</v>
      </c>
      <c r="F937" s="74">
        <v>87.98</v>
      </c>
      <c r="G937" s="74">
        <v>90.65</v>
      </c>
      <c r="H937" s="74">
        <v>89.07</v>
      </c>
      <c r="I937" s="74">
        <v>105.51</v>
      </c>
      <c r="J937" s="74">
        <v>65.19</v>
      </c>
      <c r="K937" s="74">
        <v>87.89</v>
      </c>
      <c r="L937" s="74">
        <v>96.89</v>
      </c>
      <c r="M937" s="74">
        <v>110.48</v>
      </c>
      <c r="N937" s="74">
        <v>86.65</v>
      </c>
      <c r="O937" s="57">
        <v>85</v>
      </c>
      <c r="P937" s="57">
        <v>73</v>
      </c>
      <c r="Q937" s="57">
        <v>45</v>
      </c>
      <c r="R937" s="57">
        <v>63</v>
      </c>
      <c r="S937" s="57">
        <v>62</v>
      </c>
      <c r="T937" s="74">
        <v>267.85000000000002</v>
      </c>
      <c r="U937" s="114">
        <v>0.46879999999999999</v>
      </c>
    </row>
    <row r="938" spans="1:21" x14ac:dyDescent="0.35">
      <c r="A938" s="73" t="s">
        <v>1599</v>
      </c>
      <c r="B938" s="57">
        <v>113</v>
      </c>
      <c r="C938" s="57">
        <v>102</v>
      </c>
      <c r="D938" s="74"/>
      <c r="E938" s="74">
        <v>90.07</v>
      </c>
      <c r="F938" s="74">
        <v>89.18</v>
      </c>
      <c r="G938" s="74">
        <v>90.65</v>
      </c>
      <c r="H938" s="74">
        <v>89.19</v>
      </c>
      <c r="I938" s="74">
        <v>105.74</v>
      </c>
      <c r="J938" s="74">
        <v>66.08</v>
      </c>
      <c r="K938" s="74">
        <v>87.28</v>
      </c>
      <c r="L938" s="74">
        <v>97.5</v>
      </c>
      <c r="M938" s="74">
        <v>110.23</v>
      </c>
      <c r="N938" s="74">
        <v>86.72</v>
      </c>
      <c r="O938" s="57">
        <v>94</v>
      </c>
      <c r="P938" s="57">
        <v>73</v>
      </c>
      <c r="Q938" s="57">
        <v>68</v>
      </c>
      <c r="R938" s="57">
        <v>78</v>
      </c>
      <c r="S938" s="57">
        <v>68</v>
      </c>
      <c r="T938" s="74">
        <v>184.9</v>
      </c>
      <c r="U938" s="114">
        <v>0.44440000000000002</v>
      </c>
    </row>
    <row r="939" spans="1:21" x14ac:dyDescent="0.35">
      <c r="A939" s="73" t="s">
        <v>1600</v>
      </c>
      <c r="B939" s="57">
        <v>111</v>
      </c>
      <c r="C939" s="57">
        <v>102</v>
      </c>
      <c r="D939" s="74"/>
      <c r="E939" s="74">
        <v>90.2</v>
      </c>
      <c r="F939" s="74">
        <v>89.57</v>
      </c>
      <c r="G939" s="74">
        <v>91.31</v>
      </c>
      <c r="H939" s="74">
        <v>89.27</v>
      </c>
      <c r="I939" s="74">
        <v>105.71</v>
      </c>
      <c r="J939" s="74">
        <v>66.77</v>
      </c>
      <c r="K939" s="74">
        <v>87.26</v>
      </c>
      <c r="L939" s="74">
        <v>97.3</v>
      </c>
      <c r="M939" s="74">
        <v>109.94</v>
      </c>
      <c r="N939" s="74">
        <v>86.86</v>
      </c>
      <c r="O939" s="57">
        <v>94</v>
      </c>
      <c r="P939" s="57">
        <v>73</v>
      </c>
      <c r="Q939" s="57">
        <v>71</v>
      </c>
      <c r="R939" s="57">
        <v>79</v>
      </c>
      <c r="S939" s="57">
        <v>70</v>
      </c>
      <c r="T939" s="74">
        <v>119.01</v>
      </c>
      <c r="U939" s="114">
        <v>0.4325</v>
      </c>
    </row>
    <row r="940" spans="1:21" x14ac:dyDescent="0.35">
      <c r="A940" s="73" t="s">
        <v>1601</v>
      </c>
      <c r="B940" s="57">
        <v>111</v>
      </c>
      <c r="C940" s="57">
        <v>100</v>
      </c>
      <c r="D940" s="74"/>
      <c r="E940" s="74">
        <v>90.23</v>
      </c>
      <c r="F940" s="74">
        <v>90.66</v>
      </c>
      <c r="G940" s="74">
        <v>91.12</v>
      </c>
      <c r="H940" s="74">
        <v>88.96</v>
      </c>
      <c r="I940" s="74">
        <v>105.75</v>
      </c>
      <c r="J940" s="74">
        <v>66.09</v>
      </c>
      <c r="K940" s="74">
        <v>87.93</v>
      </c>
      <c r="L940" s="74">
        <v>97.36</v>
      </c>
      <c r="M940" s="74">
        <v>109.77</v>
      </c>
      <c r="N940" s="74">
        <v>86.58</v>
      </c>
      <c r="O940" s="57">
        <v>96</v>
      </c>
      <c r="P940" s="57">
        <v>71</v>
      </c>
      <c r="Q940" s="57">
        <v>67</v>
      </c>
      <c r="R940" s="57">
        <v>78</v>
      </c>
      <c r="S940" s="57">
        <v>66</v>
      </c>
      <c r="T940" s="74">
        <v>134.37</v>
      </c>
      <c r="U940" s="114">
        <v>0.43480000000000002</v>
      </c>
    </row>
    <row r="941" spans="1:21" x14ac:dyDescent="0.35">
      <c r="A941" s="73" t="s">
        <v>1602</v>
      </c>
      <c r="B941" s="57">
        <v>119</v>
      </c>
      <c r="C941" s="57">
        <v>110</v>
      </c>
      <c r="D941" s="74"/>
      <c r="E941" s="74">
        <v>90.35</v>
      </c>
      <c r="F941" s="74">
        <v>91.04</v>
      </c>
      <c r="G941" s="74">
        <v>91.18</v>
      </c>
      <c r="H941" s="74">
        <v>88.67</v>
      </c>
      <c r="I941" s="74">
        <v>105.71</v>
      </c>
      <c r="J941" s="74">
        <v>65.819999999999993</v>
      </c>
      <c r="K941" s="74">
        <v>88.11</v>
      </c>
      <c r="L941" s="74">
        <v>97.6</v>
      </c>
      <c r="M941" s="74">
        <v>110.35</v>
      </c>
      <c r="N941" s="74">
        <v>87.55</v>
      </c>
      <c r="O941" s="57">
        <v>100</v>
      </c>
      <c r="P941" s="57">
        <v>71</v>
      </c>
      <c r="Q941" s="57">
        <v>86</v>
      </c>
      <c r="R941" s="57">
        <v>87</v>
      </c>
      <c r="S941" s="57">
        <v>78</v>
      </c>
      <c r="T941" s="74">
        <v>81.180000000000007</v>
      </c>
      <c r="U941" s="114"/>
    </row>
    <row r="942" spans="1:21" x14ac:dyDescent="0.35">
      <c r="A942" s="73" t="s">
        <v>1603</v>
      </c>
      <c r="B942" s="57">
        <v>130</v>
      </c>
      <c r="C942" s="57">
        <v>123</v>
      </c>
      <c r="D942" s="74"/>
      <c r="E942" s="74">
        <v>90.43</v>
      </c>
      <c r="F942" s="74">
        <v>91.95</v>
      </c>
      <c r="G942" s="74">
        <v>90.76</v>
      </c>
      <c r="H942" s="74">
        <v>88.39</v>
      </c>
      <c r="I942" s="74">
        <v>105.71</v>
      </c>
      <c r="J942" s="74">
        <v>65.88</v>
      </c>
      <c r="K942" s="74">
        <v>88.18</v>
      </c>
      <c r="L942" s="74">
        <v>97.65</v>
      </c>
      <c r="M942" s="74">
        <v>110.56</v>
      </c>
      <c r="N942" s="74">
        <v>87.6</v>
      </c>
      <c r="O942" s="57">
        <v>104</v>
      </c>
      <c r="P942" s="57">
        <v>71</v>
      </c>
      <c r="Q942" s="57">
        <v>83</v>
      </c>
      <c r="R942" s="57">
        <v>86</v>
      </c>
      <c r="S942" s="57">
        <v>87</v>
      </c>
      <c r="T942" s="74">
        <v>278.86</v>
      </c>
      <c r="U942" s="114"/>
    </row>
    <row r="943" spans="1:21" x14ac:dyDescent="0.35">
      <c r="A943" s="73" t="s">
        <v>1604</v>
      </c>
      <c r="B943" s="57">
        <v>113</v>
      </c>
      <c r="C943" s="57">
        <v>103</v>
      </c>
      <c r="D943" s="74"/>
      <c r="E943" s="74">
        <v>90.88</v>
      </c>
      <c r="F943" s="74">
        <v>93.08</v>
      </c>
      <c r="G943" s="74">
        <v>90.54</v>
      </c>
      <c r="H943" s="74">
        <v>87.87</v>
      </c>
      <c r="I943" s="74">
        <v>105.62</v>
      </c>
      <c r="J943" s="74">
        <v>67.2</v>
      </c>
      <c r="K943" s="74">
        <v>88.38</v>
      </c>
      <c r="L943" s="74">
        <v>98.72</v>
      </c>
      <c r="M943" s="74">
        <v>110.97</v>
      </c>
      <c r="N943" s="74">
        <v>88.93</v>
      </c>
      <c r="O943" s="57">
        <v>94</v>
      </c>
      <c r="P943" s="57">
        <v>74</v>
      </c>
      <c r="Q943" s="57">
        <v>66</v>
      </c>
      <c r="R943" s="57">
        <v>77</v>
      </c>
      <c r="S943" s="57">
        <v>64</v>
      </c>
      <c r="T943" s="74">
        <v>36.770000000000003</v>
      </c>
      <c r="U943" s="114">
        <v>0.4073</v>
      </c>
    </row>
    <row r="944" spans="1:21" x14ac:dyDescent="0.35">
      <c r="A944" s="73" t="s">
        <v>1605</v>
      </c>
      <c r="B944" s="57">
        <v>109</v>
      </c>
      <c r="C944" s="57">
        <v>102</v>
      </c>
      <c r="D944" s="74"/>
      <c r="E944" s="74">
        <v>91.63</v>
      </c>
      <c r="F944" s="74">
        <v>94.85</v>
      </c>
      <c r="G944" s="74">
        <v>91.55</v>
      </c>
      <c r="H944" s="74">
        <v>87.53</v>
      </c>
      <c r="I944" s="74">
        <v>106.13</v>
      </c>
      <c r="J944" s="74">
        <v>69.12</v>
      </c>
      <c r="K944" s="74">
        <v>89.13</v>
      </c>
      <c r="L944" s="74">
        <v>99.34</v>
      </c>
      <c r="M944" s="74">
        <v>111.88</v>
      </c>
      <c r="N944" s="74">
        <v>89.8</v>
      </c>
      <c r="O944" s="57">
        <v>92</v>
      </c>
      <c r="P944" s="57">
        <v>78</v>
      </c>
      <c r="Q944" s="57">
        <v>74</v>
      </c>
      <c r="R944" s="57">
        <v>79</v>
      </c>
      <c r="S944" s="57">
        <v>69</v>
      </c>
      <c r="T944" s="74">
        <v>66.650000000000006</v>
      </c>
      <c r="U944" s="114">
        <v>0.37609999999999999</v>
      </c>
    </row>
    <row r="945" spans="1:21" x14ac:dyDescent="0.35">
      <c r="A945" s="73" t="s">
        <v>1606</v>
      </c>
      <c r="B945" s="57">
        <v>110</v>
      </c>
      <c r="C945" s="57">
        <v>103</v>
      </c>
      <c r="D945" s="74"/>
      <c r="E945" s="74">
        <v>92.09</v>
      </c>
      <c r="F945" s="74">
        <v>95.43</v>
      </c>
      <c r="G945" s="74">
        <v>92.09</v>
      </c>
      <c r="H945" s="74">
        <v>87.56</v>
      </c>
      <c r="I945" s="74">
        <v>106.47</v>
      </c>
      <c r="J945" s="74">
        <v>69.98</v>
      </c>
      <c r="K945" s="74">
        <v>88.67</v>
      </c>
      <c r="L945" s="74">
        <v>98.92</v>
      </c>
      <c r="M945" s="74">
        <v>112.94</v>
      </c>
      <c r="N945" s="74">
        <v>91.18</v>
      </c>
      <c r="O945" s="57">
        <v>93</v>
      </c>
      <c r="P945" s="57">
        <v>75</v>
      </c>
      <c r="Q945" s="57">
        <v>59</v>
      </c>
      <c r="R945" s="57">
        <v>86</v>
      </c>
      <c r="S945" s="57">
        <v>66</v>
      </c>
      <c r="T945" s="74">
        <v>273.62</v>
      </c>
      <c r="U945" s="114">
        <v>0.34439999999999998</v>
      </c>
    </row>
    <row r="946" spans="1:21" x14ac:dyDescent="0.35">
      <c r="A946" s="73" t="s">
        <v>1607</v>
      </c>
      <c r="B946" s="57">
        <v>108</v>
      </c>
      <c r="C946" s="57">
        <v>102</v>
      </c>
      <c r="D946" s="74"/>
      <c r="E946" s="74">
        <v>93.47</v>
      </c>
      <c r="F946" s="74">
        <v>96.31</v>
      </c>
      <c r="G946" s="74">
        <v>93.13</v>
      </c>
      <c r="H946" s="74">
        <v>88.11</v>
      </c>
      <c r="I946" s="74">
        <v>107.55</v>
      </c>
      <c r="J946" s="74">
        <v>72.8</v>
      </c>
      <c r="K946" s="74">
        <v>90</v>
      </c>
      <c r="L946" s="74">
        <v>99.59</v>
      </c>
      <c r="M946" s="74">
        <v>114.23</v>
      </c>
      <c r="N946" s="74">
        <v>92.37</v>
      </c>
      <c r="O946" s="57">
        <v>92</v>
      </c>
      <c r="P946" s="57">
        <v>75</v>
      </c>
      <c r="Q946" s="57">
        <v>80</v>
      </c>
      <c r="R946" s="57">
        <v>89</v>
      </c>
      <c r="S946" s="57">
        <v>66</v>
      </c>
      <c r="T946" s="74">
        <v>379.55</v>
      </c>
      <c r="U946" s="114">
        <v>0.35170000000000001</v>
      </c>
    </row>
    <row r="947" spans="1:21" x14ac:dyDescent="0.35">
      <c r="A947" s="73" t="s">
        <v>1608</v>
      </c>
      <c r="B947" s="57">
        <v>108</v>
      </c>
      <c r="C947" s="57">
        <v>99</v>
      </c>
      <c r="D947" s="74"/>
      <c r="E947" s="74">
        <v>95.13</v>
      </c>
      <c r="F947" s="74">
        <v>97.12</v>
      </c>
      <c r="G947" s="74">
        <v>94.93</v>
      </c>
      <c r="H947" s="74">
        <v>89.14</v>
      </c>
      <c r="I947" s="74">
        <v>109.2</v>
      </c>
      <c r="J947" s="74">
        <v>76.67</v>
      </c>
      <c r="K947" s="74">
        <v>90.4</v>
      </c>
      <c r="L947" s="74">
        <v>100.61</v>
      </c>
      <c r="M947" s="74">
        <v>115.59</v>
      </c>
      <c r="N947" s="74">
        <v>94.45</v>
      </c>
      <c r="O947" s="57">
        <v>95</v>
      </c>
      <c r="P947" s="57">
        <v>79</v>
      </c>
      <c r="Q947" s="57">
        <v>73</v>
      </c>
      <c r="R947" s="57">
        <v>85</v>
      </c>
      <c r="S947" s="57">
        <v>66</v>
      </c>
      <c r="T947" s="74">
        <v>218.47</v>
      </c>
      <c r="U947" s="114">
        <v>0.34379999999999999</v>
      </c>
    </row>
    <row r="948" spans="1:21" x14ac:dyDescent="0.35">
      <c r="A948" s="73" t="s">
        <v>1609</v>
      </c>
      <c r="B948" s="57">
        <v>122</v>
      </c>
      <c r="C948" s="57">
        <v>110</v>
      </c>
      <c r="D948" s="74"/>
      <c r="E948" s="74">
        <v>96.44</v>
      </c>
      <c r="F948" s="74">
        <v>99.14</v>
      </c>
      <c r="G948" s="74">
        <v>95.84</v>
      </c>
      <c r="H948" s="74">
        <v>89.83</v>
      </c>
      <c r="I948" s="74">
        <v>110.84</v>
      </c>
      <c r="J948" s="74">
        <v>78.5</v>
      </c>
      <c r="K948" s="74">
        <v>91.58</v>
      </c>
      <c r="L948" s="74">
        <v>101.5</v>
      </c>
      <c r="M948" s="74">
        <v>116.67</v>
      </c>
      <c r="N948" s="74">
        <v>95.53</v>
      </c>
      <c r="O948" s="57">
        <v>102</v>
      </c>
      <c r="P948" s="57">
        <v>76</v>
      </c>
      <c r="Q948" s="57">
        <v>89</v>
      </c>
      <c r="R948" s="57">
        <v>97</v>
      </c>
      <c r="S948" s="57">
        <v>78</v>
      </c>
      <c r="T948" s="74">
        <v>279.79000000000002</v>
      </c>
      <c r="U948" s="114"/>
    </row>
    <row r="949" spans="1:21" x14ac:dyDescent="0.35">
      <c r="A949" s="73" t="s">
        <v>1610</v>
      </c>
      <c r="B949" s="57">
        <v>134</v>
      </c>
      <c r="C949" s="57">
        <v>126</v>
      </c>
      <c r="D949" s="74"/>
      <c r="E949" s="74">
        <v>97.49</v>
      </c>
      <c r="F949" s="74">
        <v>100.92</v>
      </c>
      <c r="G949" s="74">
        <v>96.61</v>
      </c>
      <c r="H949" s="74">
        <v>90.42</v>
      </c>
      <c r="I949" s="74">
        <v>112.13</v>
      </c>
      <c r="J949" s="74">
        <v>80.88</v>
      </c>
      <c r="K949" s="74">
        <v>92.26</v>
      </c>
      <c r="L949" s="74">
        <v>101.96</v>
      </c>
      <c r="M949" s="74">
        <v>117.34</v>
      </c>
      <c r="N949" s="74">
        <v>96.77</v>
      </c>
      <c r="O949" s="57">
        <v>106</v>
      </c>
      <c r="P949" s="57">
        <v>77</v>
      </c>
      <c r="Q949" s="57">
        <v>86</v>
      </c>
      <c r="R949" s="57">
        <v>88</v>
      </c>
      <c r="S949" s="57">
        <v>87</v>
      </c>
      <c r="T949" s="74">
        <v>185.59</v>
      </c>
      <c r="U949" s="114"/>
    </row>
    <row r="950" spans="1:21" x14ac:dyDescent="0.35">
      <c r="A950" s="73" t="s">
        <v>1611</v>
      </c>
      <c r="B950" s="57">
        <v>111</v>
      </c>
      <c r="C950" s="57">
        <v>103</v>
      </c>
      <c r="D950" s="74"/>
      <c r="E950" s="74">
        <v>98.57</v>
      </c>
      <c r="F950" s="74">
        <v>102.88</v>
      </c>
      <c r="G950" s="74">
        <v>97.52</v>
      </c>
      <c r="H950" s="74">
        <v>91.34</v>
      </c>
      <c r="I950" s="74">
        <v>113.2</v>
      </c>
      <c r="J950" s="74">
        <v>83.33</v>
      </c>
      <c r="K950" s="74">
        <v>92.97</v>
      </c>
      <c r="L950" s="74">
        <v>102.12</v>
      </c>
      <c r="M950" s="74">
        <v>118.55</v>
      </c>
      <c r="N950" s="74">
        <v>97.87</v>
      </c>
      <c r="O950" s="57">
        <v>95</v>
      </c>
      <c r="P950" s="57">
        <v>77</v>
      </c>
      <c r="Q950" s="57">
        <v>66</v>
      </c>
      <c r="R950" s="57">
        <v>79</v>
      </c>
      <c r="S950" s="57">
        <v>64</v>
      </c>
      <c r="T950" s="74">
        <v>230.05</v>
      </c>
      <c r="U950" s="114">
        <v>0.3256</v>
      </c>
    </row>
    <row r="951" spans="1:21" x14ac:dyDescent="0.35">
      <c r="A951" s="73" t="s">
        <v>1612</v>
      </c>
      <c r="B951" s="57">
        <v>105</v>
      </c>
      <c r="C951" s="57">
        <v>100</v>
      </c>
      <c r="D951" s="74"/>
      <c r="E951" s="74">
        <v>99.13</v>
      </c>
      <c r="F951" s="74">
        <v>103.72</v>
      </c>
      <c r="G951" s="74">
        <v>97.81</v>
      </c>
      <c r="H951" s="74">
        <v>92.16</v>
      </c>
      <c r="I951" s="74">
        <v>113.85</v>
      </c>
      <c r="J951" s="74">
        <v>83.68</v>
      </c>
      <c r="K951" s="74">
        <v>93.37</v>
      </c>
      <c r="L951" s="74">
        <v>102.77</v>
      </c>
      <c r="M951" s="74">
        <v>120.02</v>
      </c>
      <c r="N951" s="74">
        <v>98.7</v>
      </c>
      <c r="O951" s="57">
        <v>90</v>
      </c>
      <c r="P951" s="57">
        <v>78</v>
      </c>
      <c r="Q951" s="57">
        <v>72</v>
      </c>
      <c r="R951" s="57">
        <v>84</v>
      </c>
      <c r="S951" s="57">
        <v>65</v>
      </c>
      <c r="T951" s="74">
        <v>325.64999999999998</v>
      </c>
      <c r="U951" s="114">
        <v>0.30030000000000001</v>
      </c>
    </row>
    <row r="952" spans="1:21" x14ac:dyDescent="0.35">
      <c r="A952" s="73" t="s">
        <v>1613</v>
      </c>
      <c r="B952" s="57">
        <v>106</v>
      </c>
      <c r="C952" s="57">
        <v>101</v>
      </c>
      <c r="D952" s="74"/>
      <c r="E952" s="74">
        <v>99.58</v>
      </c>
      <c r="F952" s="74">
        <v>104.87</v>
      </c>
      <c r="G952" s="74">
        <v>98.31</v>
      </c>
      <c r="H952" s="74">
        <v>92.92</v>
      </c>
      <c r="I952" s="74">
        <v>114.69</v>
      </c>
      <c r="J952" s="74">
        <v>83.6</v>
      </c>
      <c r="K952" s="74">
        <v>94.34</v>
      </c>
      <c r="L952" s="74">
        <v>103.45</v>
      </c>
      <c r="M952" s="74">
        <v>120.76</v>
      </c>
      <c r="N952" s="74">
        <v>98.74</v>
      </c>
      <c r="O952" s="57">
        <v>91</v>
      </c>
      <c r="P952" s="57">
        <v>84</v>
      </c>
      <c r="Q952" s="57">
        <v>72</v>
      </c>
      <c r="R952" s="57">
        <v>81</v>
      </c>
      <c r="S952" s="57">
        <v>64</v>
      </c>
      <c r="T952" s="74">
        <v>251.89</v>
      </c>
      <c r="U952" s="114">
        <v>0.28739999999999999</v>
      </c>
    </row>
    <row r="953" spans="1:21" x14ac:dyDescent="0.35">
      <c r="A953" s="73" t="s">
        <v>1614</v>
      </c>
      <c r="B953" s="57">
        <v>105</v>
      </c>
      <c r="C953" s="57">
        <v>100</v>
      </c>
      <c r="D953" s="74"/>
      <c r="E953" s="74">
        <v>99.1</v>
      </c>
      <c r="F953" s="74">
        <v>105.06</v>
      </c>
      <c r="G953" s="74">
        <v>98.07</v>
      </c>
      <c r="H953" s="74">
        <v>93.23</v>
      </c>
      <c r="I953" s="74">
        <v>115.06</v>
      </c>
      <c r="J953" s="74">
        <v>80.75</v>
      </c>
      <c r="K953" s="74">
        <v>93.65</v>
      </c>
      <c r="L953" s="74">
        <v>103.36</v>
      </c>
      <c r="M953" s="74">
        <v>121.3</v>
      </c>
      <c r="N953" s="74">
        <v>98.59</v>
      </c>
      <c r="O953" s="57">
        <v>93</v>
      </c>
      <c r="P953" s="57">
        <v>84</v>
      </c>
      <c r="Q953" s="57">
        <v>74</v>
      </c>
      <c r="R953" s="57">
        <v>82</v>
      </c>
      <c r="S953" s="57">
        <v>66</v>
      </c>
      <c r="T953" s="74">
        <v>239.5</v>
      </c>
      <c r="U953" s="114">
        <v>0.27089999999999997</v>
      </c>
    </row>
    <row r="954" spans="1:21" x14ac:dyDescent="0.35">
      <c r="A954" s="73" t="s">
        <v>1615</v>
      </c>
      <c r="B954" s="57">
        <v>108</v>
      </c>
      <c r="C954" s="57">
        <v>98</v>
      </c>
      <c r="D954" s="74"/>
      <c r="E954" s="74">
        <v>98.08</v>
      </c>
      <c r="F954" s="74">
        <v>105.12</v>
      </c>
      <c r="G954" s="74">
        <v>97.59</v>
      </c>
      <c r="H954" s="74">
        <v>93.06</v>
      </c>
      <c r="I954" s="74">
        <v>114.81</v>
      </c>
      <c r="J954" s="74">
        <v>77.239999999999995</v>
      </c>
      <c r="K954" s="74">
        <v>92.99</v>
      </c>
      <c r="L954" s="74">
        <v>102.68</v>
      </c>
      <c r="M954" s="74">
        <v>121.54</v>
      </c>
      <c r="N954" s="74">
        <v>96.29</v>
      </c>
      <c r="O954" s="57">
        <v>96</v>
      </c>
      <c r="P954" s="57">
        <v>83</v>
      </c>
      <c r="Q954" s="57">
        <v>69</v>
      </c>
      <c r="R954" s="57">
        <v>84</v>
      </c>
      <c r="S954" s="57">
        <v>64</v>
      </c>
      <c r="T954" s="74">
        <v>167.53</v>
      </c>
      <c r="U954" s="114">
        <v>0.27350000000000002</v>
      </c>
    </row>
    <row r="955" spans="1:21" x14ac:dyDescent="0.35">
      <c r="A955" s="73" t="s">
        <v>1616</v>
      </c>
      <c r="B955" s="57">
        <v>120</v>
      </c>
      <c r="C955" s="57">
        <v>111</v>
      </c>
      <c r="D955" s="74"/>
      <c r="E955" s="74">
        <v>97.46</v>
      </c>
      <c r="F955" s="74">
        <v>104.29</v>
      </c>
      <c r="G955" s="74">
        <v>97.21</v>
      </c>
      <c r="H955" s="74">
        <v>93.17</v>
      </c>
      <c r="I955" s="74">
        <v>114.79</v>
      </c>
      <c r="J955" s="74">
        <v>75.83</v>
      </c>
      <c r="K955" s="74">
        <v>91.84</v>
      </c>
      <c r="L955" s="74">
        <v>102.6</v>
      </c>
      <c r="M955" s="74">
        <v>121.73</v>
      </c>
      <c r="N955" s="74">
        <v>95.51</v>
      </c>
      <c r="O955" s="57">
        <v>103</v>
      </c>
      <c r="P955" s="57">
        <v>86</v>
      </c>
      <c r="Q955" s="57">
        <v>87</v>
      </c>
      <c r="R955" s="57">
        <v>90</v>
      </c>
      <c r="S955" s="57">
        <v>78</v>
      </c>
      <c r="T955" s="74">
        <v>253.79</v>
      </c>
      <c r="U955" s="114"/>
    </row>
    <row r="956" spans="1:21" x14ac:dyDescent="0.35">
      <c r="A956" s="73" t="s">
        <v>1617</v>
      </c>
      <c r="B956" s="57">
        <v>133</v>
      </c>
      <c r="C956" s="57">
        <v>127</v>
      </c>
      <c r="D956" s="74"/>
      <c r="E956" s="74">
        <v>97.05</v>
      </c>
      <c r="F956" s="74">
        <v>103.87</v>
      </c>
      <c r="G956" s="74">
        <v>97.09</v>
      </c>
      <c r="H956" s="74">
        <v>93.32</v>
      </c>
      <c r="I956" s="74">
        <v>114.88</v>
      </c>
      <c r="J956" s="74">
        <v>73.709999999999994</v>
      </c>
      <c r="K956" s="74">
        <v>91.4</v>
      </c>
      <c r="L956" s="74">
        <v>102.53</v>
      </c>
      <c r="M956" s="74">
        <v>122.16</v>
      </c>
      <c r="N956" s="74">
        <v>94.46</v>
      </c>
      <c r="O956" s="57">
        <v>110</v>
      </c>
      <c r="P956" s="57">
        <v>86</v>
      </c>
      <c r="Q956" s="57">
        <v>80</v>
      </c>
      <c r="R956" s="57">
        <v>94</v>
      </c>
      <c r="S956" s="57">
        <v>90</v>
      </c>
      <c r="T956" s="74">
        <v>282.97000000000003</v>
      </c>
      <c r="U956" s="114"/>
    </row>
    <row r="957" spans="1:21" x14ac:dyDescent="0.35">
      <c r="A957" s="73" t="s">
        <v>1618</v>
      </c>
      <c r="B957" s="57">
        <v>111</v>
      </c>
      <c r="C957" s="57">
        <v>102</v>
      </c>
      <c r="D957" s="74"/>
      <c r="E957" s="74">
        <v>96.62</v>
      </c>
      <c r="F957" s="74">
        <v>103.85</v>
      </c>
      <c r="G957" s="74">
        <v>97.57</v>
      </c>
      <c r="H957" s="74">
        <v>93.37</v>
      </c>
      <c r="I957" s="74">
        <v>115.11</v>
      </c>
      <c r="J957" s="74">
        <v>72.02</v>
      </c>
      <c r="K957" s="74">
        <v>91.24</v>
      </c>
      <c r="L957" s="74">
        <v>101.82</v>
      </c>
      <c r="M957" s="74">
        <v>121.8</v>
      </c>
      <c r="N957" s="74">
        <v>93.97</v>
      </c>
      <c r="O957" s="57">
        <v>95</v>
      </c>
      <c r="P957" s="57">
        <v>86</v>
      </c>
      <c r="Q957" s="57">
        <v>67</v>
      </c>
      <c r="R957" s="57">
        <v>81</v>
      </c>
      <c r="S957" s="57">
        <v>64</v>
      </c>
      <c r="T957" s="74">
        <v>214.05</v>
      </c>
      <c r="U957" s="114">
        <v>0.25009999999999999</v>
      </c>
    </row>
    <row r="958" spans="1:21" x14ac:dyDescent="0.35">
      <c r="A958" s="73" t="s">
        <v>1619</v>
      </c>
      <c r="B958" s="57">
        <v>107</v>
      </c>
      <c r="C958" s="57">
        <v>101</v>
      </c>
      <c r="D958" s="74"/>
      <c r="E958" s="74">
        <v>96.51</v>
      </c>
      <c r="F958" s="74">
        <v>103.88</v>
      </c>
      <c r="G958" s="74">
        <v>97.58</v>
      </c>
      <c r="H958" s="74">
        <v>93.33</v>
      </c>
      <c r="I958" s="74">
        <v>115.51</v>
      </c>
      <c r="J958" s="74">
        <v>71.45</v>
      </c>
      <c r="K958" s="74">
        <v>91.52</v>
      </c>
      <c r="L958" s="74">
        <v>101.47</v>
      </c>
      <c r="M958" s="74">
        <v>120.52</v>
      </c>
      <c r="N958" s="74">
        <v>94.14</v>
      </c>
      <c r="O958" s="57">
        <v>92</v>
      </c>
      <c r="P958" s="57">
        <v>86</v>
      </c>
      <c r="Q958" s="57">
        <v>71</v>
      </c>
      <c r="R958" s="57">
        <v>81</v>
      </c>
      <c r="S958" s="57">
        <v>67</v>
      </c>
      <c r="T958" s="74">
        <v>217.51</v>
      </c>
      <c r="U958" s="114">
        <v>0.22889999999999999</v>
      </c>
    </row>
    <row r="959" spans="1:21" x14ac:dyDescent="0.35">
      <c r="A959" s="73" t="s">
        <v>1860</v>
      </c>
      <c r="B959" s="57">
        <v>109</v>
      </c>
      <c r="C959" s="57">
        <v>101</v>
      </c>
      <c r="D959" s="74"/>
      <c r="E959" s="74">
        <v>96.48</v>
      </c>
      <c r="F959" s="74">
        <v>105.16</v>
      </c>
      <c r="G959" s="74">
        <v>97.43</v>
      </c>
      <c r="H959" s="74">
        <v>93.52</v>
      </c>
      <c r="I959" s="74">
        <v>115.83</v>
      </c>
      <c r="J959" s="74">
        <v>70.73</v>
      </c>
      <c r="K959" s="74">
        <v>90.61</v>
      </c>
      <c r="L959" s="74">
        <v>101.31</v>
      </c>
      <c r="M959" s="74">
        <v>120.74</v>
      </c>
      <c r="N959" s="74">
        <v>93.87</v>
      </c>
      <c r="O959" s="57">
        <v>94</v>
      </c>
      <c r="P959" s="57">
        <v>82</v>
      </c>
      <c r="Q959" s="57">
        <v>72</v>
      </c>
      <c r="R959" s="57">
        <v>81</v>
      </c>
      <c r="S959" s="57">
        <v>63</v>
      </c>
      <c r="T959" s="74">
        <v>197.6</v>
      </c>
      <c r="U959" s="114">
        <v>0.2276</v>
      </c>
    </row>
    <row r="960" spans="1:21" x14ac:dyDescent="0.35">
      <c r="A960" s="73" t="s">
        <v>1861</v>
      </c>
      <c r="B960" s="57">
        <v>107</v>
      </c>
      <c r="C960" s="57">
        <v>99</v>
      </c>
      <c r="D960" s="74"/>
      <c r="E960" s="74">
        <v>96.45</v>
      </c>
      <c r="F960" s="74">
        <v>105.77</v>
      </c>
      <c r="G960" s="74">
        <v>97.85</v>
      </c>
      <c r="H960" s="74">
        <v>93.9</v>
      </c>
      <c r="I960" s="74">
        <v>116.03</v>
      </c>
      <c r="J960" s="74">
        <v>70.53</v>
      </c>
      <c r="K960" s="74">
        <v>89.89</v>
      </c>
      <c r="L960" s="74">
        <v>101.31</v>
      </c>
      <c r="M960" s="74">
        <v>120.41</v>
      </c>
      <c r="N960" s="74">
        <v>93.09</v>
      </c>
      <c r="O960" s="57">
        <v>93</v>
      </c>
      <c r="P960" s="57">
        <v>82</v>
      </c>
      <c r="Q960" s="57">
        <v>71</v>
      </c>
      <c r="R960" s="57">
        <v>79</v>
      </c>
      <c r="S960" s="57">
        <v>63</v>
      </c>
      <c r="T960" s="74">
        <v>90.62</v>
      </c>
      <c r="U960" s="114">
        <v>0.19900000000000001</v>
      </c>
    </row>
    <row r="961" spans="1:21" x14ac:dyDescent="0.35">
      <c r="A961" s="73" t="s">
        <v>1862</v>
      </c>
      <c r="B961" s="57">
        <v>109</v>
      </c>
      <c r="C961" s="57">
        <v>97</v>
      </c>
      <c r="D961" s="74"/>
      <c r="E961" s="74">
        <v>96.39</v>
      </c>
      <c r="F961" s="74">
        <v>106.2</v>
      </c>
      <c r="G961" s="74">
        <v>97.14</v>
      </c>
      <c r="H961" s="74">
        <v>94.46</v>
      </c>
      <c r="I961" s="74">
        <v>116.02</v>
      </c>
      <c r="J961" s="74">
        <v>69.489999999999995</v>
      </c>
      <c r="K961" s="74">
        <v>89.39</v>
      </c>
      <c r="L961" s="74">
        <v>101.73</v>
      </c>
      <c r="M961" s="74">
        <v>119.93</v>
      </c>
      <c r="N961" s="74">
        <v>93.55</v>
      </c>
      <c r="O961" s="57">
        <v>96</v>
      </c>
      <c r="P961" s="57">
        <v>84</v>
      </c>
      <c r="Q961" s="57">
        <v>64</v>
      </c>
      <c r="R961" s="57">
        <v>71</v>
      </c>
      <c r="S961" s="57">
        <v>61</v>
      </c>
      <c r="T961" s="74">
        <v>124.18</v>
      </c>
      <c r="U961" s="114">
        <v>0.1787</v>
      </c>
    </row>
    <row r="962" spans="1:21" x14ac:dyDescent="0.35">
      <c r="A962" s="73" t="s">
        <v>1863</v>
      </c>
      <c r="B962" s="57">
        <v>121</v>
      </c>
      <c r="C962" s="57">
        <v>108</v>
      </c>
      <c r="D962" s="74"/>
      <c r="E962" s="74">
        <v>96.15</v>
      </c>
      <c r="F962" s="74">
        <v>105.99</v>
      </c>
      <c r="G962" s="74">
        <v>96.41</v>
      </c>
      <c r="H962" s="74">
        <v>94.74</v>
      </c>
      <c r="I962" s="74">
        <v>115.45</v>
      </c>
      <c r="J962" s="74">
        <v>69.349999999999994</v>
      </c>
      <c r="K962" s="74">
        <v>88.98</v>
      </c>
      <c r="L962" s="74">
        <v>101.95</v>
      </c>
      <c r="M962" s="74">
        <v>119.34</v>
      </c>
      <c r="N962" s="74">
        <v>92.33</v>
      </c>
      <c r="O962" s="57">
        <v>103</v>
      </c>
      <c r="P962" s="57">
        <v>81</v>
      </c>
      <c r="Q962" s="57">
        <v>83</v>
      </c>
      <c r="R962" s="57">
        <v>89</v>
      </c>
      <c r="S962" s="57">
        <v>74</v>
      </c>
      <c r="T962" s="74">
        <v>168.75</v>
      </c>
      <c r="U962" s="114"/>
    </row>
    <row r="963" spans="1:21" x14ac:dyDescent="0.35">
      <c r="A963" s="73" t="s">
        <v>1864</v>
      </c>
      <c r="B963" s="57">
        <v>134</v>
      </c>
      <c r="C963" s="57">
        <v>123</v>
      </c>
      <c r="D963" s="74"/>
      <c r="E963" s="74">
        <v>96.04</v>
      </c>
      <c r="F963" s="74">
        <v>105.67</v>
      </c>
      <c r="G963" s="74">
        <v>95.99</v>
      </c>
      <c r="H963" s="74">
        <v>94.85</v>
      </c>
      <c r="I963" s="74">
        <v>115.2</v>
      </c>
      <c r="J963" s="74">
        <v>69.819999999999993</v>
      </c>
      <c r="K963" s="74">
        <v>88.44</v>
      </c>
      <c r="L963" s="74">
        <v>102.05</v>
      </c>
      <c r="M963" s="74">
        <v>118.54</v>
      </c>
      <c r="N963" s="74">
        <v>92.51</v>
      </c>
      <c r="O963" s="57">
        <v>109</v>
      </c>
      <c r="P963" s="57">
        <v>80</v>
      </c>
      <c r="Q963" s="57">
        <v>85</v>
      </c>
      <c r="R963" s="57">
        <v>84</v>
      </c>
      <c r="S963" s="57">
        <v>88</v>
      </c>
      <c r="T963" s="74">
        <v>324.07</v>
      </c>
      <c r="U963" s="114"/>
    </row>
    <row r="964" spans="1:21" x14ac:dyDescent="0.35">
      <c r="A964" s="73" t="s">
        <v>1865</v>
      </c>
      <c r="B964" s="57">
        <v>111</v>
      </c>
      <c r="C964" s="57">
        <v>102</v>
      </c>
      <c r="D964" s="74"/>
      <c r="E964" s="74">
        <v>94.95</v>
      </c>
      <c r="F964" s="74">
        <v>104.85</v>
      </c>
      <c r="G964" s="74">
        <v>90.9</v>
      </c>
      <c r="H964" s="74">
        <v>93.51</v>
      </c>
      <c r="I964" s="74">
        <v>114.99</v>
      </c>
      <c r="J964" s="74">
        <v>69.44</v>
      </c>
      <c r="K964" s="74">
        <v>87.23</v>
      </c>
      <c r="L964" s="74">
        <v>101.52</v>
      </c>
      <c r="M964" s="74">
        <v>117.28</v>
      </c>
      <c r="N964" s="74">
        <v>88.59</v>
      </c>
      <c r="O964" s="57">
        <v>95</v>
      </c>
      <c r="P964" s="57">
        <v>80</v>
      </c>
      <c r="Q964" s="57">
        <v>67</v>
      </c>
      <c r="R964" s="57">
        <v>82</v>
      </c>
      <c r="S964" s="57">
        <v>62</v>
      </c>
      <c r="T964" s="74">
        <v>132.16999999999999</v>
      </c>
      <c r="U964" s="114">
        <v>0.16719999999999999</v>
      </c>
    </row>
    <row r="965" spans="1:21" x14ac:dyDescent="0.35">
      <c r="A965" s="73" t="s">
        <v>1866</v>
      </c>
      <c r="B965" s="57">
        <v>106</v>
      </c>
      <c r="C965" s="57">
        <v>100</v>
      </c>
      <c r="D965" s="74"/>
      <c r="E965" s="74">
        <v>94.78</v>
      </c>
      <c r="F965" s="74">
        <v>104.4</v>
      </c>
      <c r="G965" s="74">
        <v>90.45</v>
      </c>
      <c r="H965" s="74">
        <v>93.45</v>
      </c>
      <c r="I965" s="74">
        <v>114.6</v>
      </c>
      <c r="J965" s="74">
        <v>70.069999999999993</v>
      </c>
      <c r="K965" s="74">
        <v>87.34</v>
      </c>
      <c r="L965" s="74">
        <v>100.98</v>
      </c>
      <c r="M965" s="74">
        <v>117.54</v>
      </c>
      <c r="N965" s="74">
        <v>88.39</v>
      </c>
      <c r="O965" s="57">
        <v>90</v>
      </c>
      <c r="P965" s="57">
        <v>79</v>
      </c>
      <c r="Q965" s="57">
        <v>74</v>
      </c>
      <c r="R965" s="57">
        <v>79</v>
      </c>
      <c r="S965" s="57">
        <v>65</v>
      </c>
      <c r="T965" s="74">
        <v>229.9</v>
      </c>
      <c r="U965" s="114">
        <v>0.15820000000000001</v>
      </c>
    </row>
    <row r="966" spans="1:21" x14ac:dyDescent="0.35">
      <c r="A966" s="73" t="s">
        <v>1867</v>
      </c>
      <c r="B966" s="57">
        <v>107</v>
      </c>
      <c r="C966" s="57">
        <v>100</v>
      </c>
      <c r="D966" s="74"/>
      <c r="E966" s="74">
        <v>94.2</v>
      </c>
      <c r="F966" s="74">
        <v>102.02</v>
      </c>
      <c r="G966" s="74">
        <v>90.16</v>
      </c>
      <c r="H966" s="74">
        <v>92.77</v>
      </c>
      <c r="I966" s="74">
        <v>114.03</v>
      </c>
      <c r="J966" s="74">
        <v>70.16</v>
      </c>
      <c r="K966" s="74">
        <v>87.63</v>
      </c>
      <c r="L966" s="74">
        <v>100.98</v>
      </c>
      <c r="M966" s="74">
        <v>115.99</v>
      </c>
      <c r="N966" s="74">
        <v>88.33</v>
      </c>
      <c r="O966" s="57">
        <v>91</v>
      </c>
      <c r="P966" s="57">
        <v>81</v>
      </c>
      <c r="Q966" s="57">
        <v>77</v>
      </c>
      <c r="R966" s="57">
        <v>85</v>
      </c>
      <c r="S966" s="57">
        <v>63</v>
      </c>
      <c r="T966" s="74">
        <v>176.61</v>
      </c>
      <c r="U966" s="114">
        <v>0.14710000000000001</v>
      </c>
    </row>
    <row r="967" spans="1:21" x14ac:dyDescent="0.35">
      <c r="A967" s="73" t="s">
        <v>1868</v>
      </c>
      <c r="B967" s="57">
        <v>106</v>
      </c>
      <c r="C967" s="57">
        <v>99</v>
      </c>
      <c r="D967" s="74"/>
      <c r="E967" s="74">
        <v>93.81</v>
      </c>
      <c r="F967" s="74">
        <v>100.63</v>
      </c>
      <c r="G967" s="74">
        <v>88.91</v>
      </c>
      <c r="H967" s="74">
        <v>92.19</v>
      </c>
      <c r="I967" s="74">
        <v>113.47</v>
      </c>
      <c r="J967" s="74">
        <v>70.56</v>
      </c>
      <c r="K967" s="74">
        <v>88.11</v>
      </c>
      <c r="L967" s="74">
        <v>100.28</v>
      </c>
      <c r="M967" s="74">
        <v>115.71</v>
      </c>
      <c r="N967" s="74">
        <v>88.88</v>
      </c>
      <c r="O967" s="57">
        <v>93</v>
      </c>
      <c r="P967" s="57">
        <v>73</v>
      </c>
      <c r="Q967" s="57">
        <v>57</v>
      </c>
      <c r="R967" s="57">
        <v>84</v>
      </c>
      <c r="S967" s="57">
        <v>71</v>
      </c>
      <c r="T967" s="74">
        <v>209.28</v>
      </c>
      <c r="U967" s="114">
        <v>0.13930000000000001</v>
      </c>
    </row>
    <row r="968" spans="1:21" x14ac:dyDescent="0.35">
      <c r="A968" s="73" t="s">
        <v>1869</v>
      </c>
      <c r="B968" s="57">
        <v>109</v>
      </c>
      <c r="C968" s="57">
        <v>98</v>
      </c>
      <c r="D968" s="74"/>
      <c r="E968" s="74">
        <v>93.73</v>
      </c>
      <c r="F968" s="74">
        <v>99.04</v>
      </c>
      <c r="G968" s="74">
        <v>88.75</v>
      </c>
      <c r="H968" s="74">
        <v>91.45</v>
      </c>
      <c r="I968" s="74">
        <v>112.89</v>
      </c>
      <c r="J968" s="74">
        <v>73.599999999999994</v>
      </c>
      <c r="K968" s="74">
        <v>88.12</v>
      </c>
      <c r="L968" s="74">
        <v>99.72</v>
      </c>
      <c r="M968" s="74">
        <v>115.22</v>
      </c>
      <c r="N968" s="74">
        <v>89.3</v>
      </c>
      <c r="O968" s="57">
        <v>97</v>
      </c>
      <c r="P968" s="57">
        <v>65</v>
      </c>
      <c r="Q968" s="57">
        <v>7</v>
      </c>
      <c r="R968" s="57">
        <v>90</v>
      </c>
      <c r="S968" s="57">
        <v>69</v>
      </c>
      <c r="T968" s="74">
        <v>70.3</v>
      </c>
      <c r="U968" s="114">
        <v>0.15229999999999999</v>
      </c>
    </row>
    <row r="969" spans="1:21" x14ac:dyDescent="0.35">
      <c r="A969" s="73" t="s">
        <v>1870</v>
      </c>
      <c r="B969" s="57">
        <v>121</v>
      </c>
      <c r="C969" s="57">
        <v>109</v>
      </c>
      <c r="D969" s="74"/>
      <c r="E969" s="74">
        <v>93.38</v>
      </c>
      <c r="F969" s="74">
        <v>98.45</v>
      </c>
      <c r="G969" s="74">
        <v>88.75</v>
      </c>
      <c r="H969" s="74">
        <v>90.62</v>
      </c>
      <c r="I969" s="74">
        <v>112.64</v>
      </c>
      <c r="J969" s="74">
        <v>73.62</v>
      </c>
      <c r="K969" s="74">
        <v>88.27</v>
      </c>
      <c r="L969" s="74">
        <v>98.52</v>
      </c>
      <c r="M969" s="74">
        <v>114.37</v>
      </c>
      <c r="N969" s="74">
        <v>89.65</v>
      </c>
      <c r="O969" s="57">
        <v>104</v>
      </c>
      <c r="P969" s="57">
        <v>61</v>
      </c>
      <c r="Q969" s="57">
        <v>66</v>
      </c>
      <c r="R969" s="57">
        <v>89</v>
      </c>
      <c r="S969" s="57">
        <v>84</v>
      </c>
      <c r="T969" s="74">
        <v>154.22999999999999</v>
      </c>
      <c r="U969" s="114"/>
    </row>
    <row r="970" spans="1:21" x14ac:dyDescent="0.35">
      <c r="A970" s="73" t="s">
        <v>1871</v>
      </c>
      <c r="B970" s="57">
        <v>131</v>
      </c>
      <c r="C970" s="57">
        <v>122</v>
      </c>
      <c r="D970" s="74"/>
      <c r="E970" s="74">
        <v>93.11</v>
      </c>
      <c r="F970" s="74">
        <v>97.52</v>
      </c>
      <c r="G970" s="74">
        <v>88.52</v>
      </c>
      <c r="H970" s="74">
        <v>89.94</v>
      </c>
      <c r="I970" s="74">
        <v>112.25</v>
      </c>
      <c r="J970" s="74">
        <v>73.680000000000007</v>
      </c>
      <c r="K970" s="74">
        <v>88.19</v>
      </c>
      <c r="L970" s="74">
        <v>98.14</v>
      </c>
      <c r="M970" s="74">
        <v>114.93</v>
      </c>
      <c r="N970" s="74">
        <v>89.87</v>
      </c>
      <c r="O970" s="57">
        <v>108</v>
      </c>
      <c r="P970" s="57">
        <v>61</v>
      </c>
      <c r="Q970" s="57">
        <v>87</v>
      </c>
      <c r="R970" s="57">
        <v>91</v>
      </c>
      <c r="S970" s="57">
        <v>95</v>
      </c>
      <c r="T970" s="74">
        <v>223.59</v>
      </c>
      <c r="U970" s="114"/>
    </row>
    <row r="971" spans="1:21" x14ac:dyDescent="0.35">
      <c r="A971" s="73" t="s">
        <v>1872</v>
      </c>
      <c r="B971" s="57">
        <v>110</v>
      </c>
      <c r="C971" s="57">
        <v>102</v>
      </c>
      <c r="D971" s="74"/>
      <c r="E971" s="74">
        <v>93.64</v>
      </c>
      <c r="F971" s="74">
        <v>97.74</v>
      </c>
      <c r="G971" s="74">
        <v>93.06</v>
      </c>
      <c r="H971" s="74">
        <v>90.43</v>
      </c>
      <c r="I971" s="74">
        <v>112</v>
      </c>
      <c r="J971" s="74">
        <v>75.319999999999993</v>
      </c>
      <c r="K971" s="74">
        <v>88.42</v>
      </c>
      <c r="L971" s="74">
        <v>98.25</v>
      </c>
      <c r="M971" s="74">
        <v>114.89</v>
      </c>
      <c r="N971" s="74">
        <v>92.94</v>
      </c>
      <c r="O971" s="57">
        <v>93</v>
      </c>
      <c r="P971" s="57">
        <v>62</v>
      </c>
      <c r="Q971" s="57">
        <v>67</v>
      </c>
      <c r="R971" s="57">
        <v>81</v>
      </c>
      <c r="S971" s="57">
        <v>67</v>
      </c>
      <c r="T971" s="74">
        <v>120.27</v>
      </c>
      <c r="U971" s="114">
        <v>0.14419999999999999</v>
      </c>
    </row>
    <row r="972" spans="1:21" x14ac:dyDescent="0.35">
      <c r="A972" s="73" t="s">
        <v>1873</v>
      </c>
      <c r="B972" s="57">
        <v>107</v>
      </c>
      <c r="C972" s="57">
        <v>101</v>
      </c>
      <c r="D972" s="74"/>
      <c r="E972" s="74">
        <v>93.31</v>
      </c>
      <c r="F972" s="74">
        <v>97.44</v>
      </c>
      <c r="G972" s="74">
        <v>92.63</v>
      </c>
      <c r="H972" s="74">
        <v>89.75</v>
      </c>
      <c r="I972" s="74">
        <v>111.74</v>
      </c>
      <c r="J972" s="74">
        <v>74.48</v>
      </c>
      <c r="K972" s="74">
        <v>87.88</v>
      </c>
      <c r="L972" s="74">
        <v>98.75</v>
      </c>
      <c r="M972" s="74">
        <v>114.55</v>
      </c>
      <c r="N972" s="74">
        <v>92.28</v>
      </c>
      <c r="O972" s="57">
        <v>92</v>
      </c>
      <c r="P972" s="57">
        <v>62</v>
      </c>
      <c r="Q972" s="57">
        <v>72</v>
      </c>
      <c r="R972" s="57">
        <v>82</v>
      </c>
      <c r="S972" s="57">
        <v>72</v>
      </c>
      <c r="T972" s="74">
        <v>148.11000000000001</v>
      </c>
      <c r="U972" s="114">
        <v>0.13739999999999999</v>
      </c>
    </row>
    <row r="973" spans="1:21" x14ac:dyDescent="0.35">
      <c r="A973" s="73" t="s">
        <v>1874</v>
      </c>
      <c r="B973" s="57">
        <v>109</v>
      </c>
      <c r="C973" s="57">
        <v>101</v>
      </c>
      <c r="D973" s="74"/>
      <c r="E973" s="74">
        <v>93.64</v>
      </c>
      <c r="F973" s="74">
        <v>97.93</v>
      </c>
      <c r="G973" s="74">
        <v>92.62</v>
      </c>
      <c r="H973" s="74">
        <v>89.53</v>
      </c>
      <c r="I973" s="74">
        <v>111.65</v>
      </c>
      <c r="J973" s="74">
        <v>75.27</v>
      </c>
      <c r="K973" s="74">
        <v>87.84</v>
      </c>
      <c r="L973" s="74">
        <v>98.56</v>
      </c>
      <c r="M973" s="74">
        <v>115.16</v>
      </c>
      <c r="N973" s="74">
        <v>92.72</v>
      </c>
      <c r="O973" s="57">
        <v>93</v>
      </c>
      <c r="P973" s="57">
        <v>66</v>
      </c>
      <c r="Q973" s="57">
        <v>73</v>
      </c>
      <c r="R973" s="57">
        <v>83</v>
      </c>
      <c r="S973" s="57">
        <v>68</v>
      </c>
      <c r="T973" s="74">
        <v>184.93</v>
      </c>
      <c r="U973" s="114">
        <v>0.1356</v>
      </c>
    </row>
    <row r="974" spans="1:21" x14ac:dyDescent="0.35">
      <c r="A974" s="73" t="s">
        <v>1875</v>
      </c>
      <c r="B974" s="57">
        <v>108</v>
      </c>
      <c r="C974" s="57">
        <v>101</v>
      </c>
      <c r="D974" s="74"/>
      <c r="E974" s="74">
        <v>94.16</v>
      </c>
      <c r="F974" s="74">
        <v>100.77</v>
      </c>
      <c r="G974" s="74">
        <v>93.16</v>
      </c>
      <c r="H974" s="74">
        <v>89.17</v>
      </c>
      <c r="I974" s="74">
        <v>111.47</v>
      </c>
      <c r="J974" s="74">
        <v>77.209999999999994</v>
      </c>
      <c r="K974" s="74">
        <v>88.26</v>
      </c>
      <c r="L974" s="74">
        <v>99.02</v>
      </c>
      <c r="M974" s="74">
        <v>114.83</v>
      </c>
      <c r="N974" s="74">
        <v>92.87</v>
      </c>
      <c r="O974" s="57">
        <v>94</v>
      </c>
      <c r="P974" s="57">
        <v>74</v>
      </c>
      <c r="Q974" s="57">
        <v>71</v>
      </c>
      <c r="R974" s="57">
        <v>78</v>
      </c>
      <c r="S974" s="57">
        <v>69</v>
      </c>
      <c r="T974" s="74">
        <v>171.46</v>
      </c>
      <c r="U974" s="114">
        <v>0.1351</v>
      </c>
    </row>
    <row r="975" spans="1:21" x14ac:dyDescent="0.35">
      <c r="A975" s="73" t="s">
        <v>1876</v>
      </c>
      <c r="B975" s="57">
        <v>108</v>
      </c>
      <c r="C975" s="57">
        <v>98</v>
      </c>
      <c r="D975" s="74"/>
      <c r="E975" s="74">
        <v>95.4</v>
      </c>
      <c r="F975" s="74">
        <v>102.31</v>
      </c>
      <c r="G975" s="74">
        <v>94.55</v>
      </c>
      <c r="H975" s="74">
        <v>89.33</v>
      </c>
      <c r="I975" s="74">
        <v>112.2</v>
      </c>
      <c r="J975" s="74">
        <v>78.22</v>
      </c>
      <c r="K975" s="74">
        <v>89.79</v>
      </c>
      <c r="L975" s="74">
        <v>100.06</v>
      </c>
      <c r="M975" s="74">
        <v>116.83</v>
      </c>
      <c r="N975" s="74">
        <v>93.6</v>
      </c>
      <c r="O975" s="57">
        <v>97</v>
      </c>
      <c r="P975" s="57">
        <v>81</v>
      </c>
      <c r="Q975" s="57">
        <v>71</v>
      </c>
      <c r="R975" s="57">
        <v>84</v>
      </c>
      <c r="S975" s="57">
        <v>71</v>
      </c>
      <c r="T975" s="74">
        <v>177.44</v>
      </c>
      <c r="U975" s="114">
        <v>0.13239999999999999</v>
      </c>
    </row>
    <row r="976" spans="1:21" x14ac:dyDescent="0.35">
      <c r="A976" s="73" t="s">
        <v>1877</v>
      </c>
      <c r="B976" s="57">
        <v>117</v>
      </c>
      <c r="C976" s="57">
        <v>106</v>
      </c>
      <c r="D976" s="74"/>
      <c r="E976" s="74">
        <v>96.4</v>
      </c>
      <c r="F976" s="74">
        <v>103.47</v>
      </c>
      <c r="G976" s="74">
        <v>95.12</v>
      </c>
      <c r="H976" s="74">
        <v>89.5</v>
      </c>
      <c r="I976" s="74">
        <v>113.54</v>
      </c>
      <c r="J976" s="74">
        <v>79.61</v>
      </c>
      <c r="K976" s="74">
        <v>90.64</v>
      </c>
      <c r="L976" s="74">
        <v>100.96</v>
      </c>
      <c r="M976" s="74">
        <v>117.53</v>
      </c>
      <c r="N976" s="74">
        <v>94.87</v>
      </c>
      <c r="O976" s="57">
        <v>101</v>
      </c>
      <c r="P976" s="57">
        <v>89</v>
      </c>
      <c r="Q976" s="57">
        <v>96</v>
      </c>
      <c r="R976" s="57">
        <v>91</v>
      </c>
      <c r="S976" s="57">
        <v>85</v>
      </c>
      <c r="T976" s="74">
        <v>128.32</v>
      </c>
      <c r="U976" s="114"/>
    </row>
    <row r="977" spans="1:21" x14ac:dyDescent="0.35">
      <c r="A977" s="73" t="s">
        <v>1878</v>
      </c>
      <c r="B977" s="57">
        <v>128</v>
      </c>
      <c r="C977" s="57">
        <v>109</v>
      </c>
      <c r="D977" s="74"/>
      <c r="E977" s="74">
        <v>97.22</v>
      </c>
      <c r="F977" s="74">
        <v>104.54</v>
      </c>
      <c r="G977" s="74">
        <v>95.8</v>
      </c>
      <c r="H977" s="74">
        <v>89.67</v>
      </c>
      <c r="I977" s="74">
        <v>116</v>
      </c>
      <c r="J977" s="74">
        <v>79.78</v>
      </c>
      <c r="K977" s="74">
        <v>91.31</v>
      </c>
      <c r="L977" s="74">
        <v>101.48</v>
      </c>
      <c r="M977" s="74">
        <v>117.57</v>
      </c>
      <c r="N977" s="74">
        <v>95.4</v>
      </c>
      <c r="O977" s="57">
        <v>106</v>
      </c>
      <c r="P977" s="57">
        <v>89</v>
      </c>
      <c r="Q977" s="57">
        <v>90</v>
      </c>
      <c r="R977" s="57">
        <v>85</v>
      </c>
      <c r="S977" s="57">
        <v>102</v>
      </c>
      <c r="T977" s="74">
        <v>149.38999999999999</v>
      </c>
      <c r="U977" s="114"/>
    </row>
    <row r="978" spans="1:21" x14ac:dyDescent="0.35">
      <c r="A978" s="73" t="s">
        <v>1879</v>
      </c>
      <c r="B978" s="57">
        <v>80</v>
      </c>
      <c r="C978" s="57">
        <v>45</v>
      </c>
      <c r="D978" s="74"/>
      <c r="E978" s="74">
        <v>97.32</v>
      </c>
      <c r="F978" s="74">
        <v>103.83</v>
      </c>
      <c r="G978" s="74">
        <v>93.27</v>
      </c>
      <c r="H978" s="74">
        <v>89.52</v>
      </c>
      <c r="I978" s="74">
        <v>117.65</v>
      </c>
      <c r="J978" s="74">
        <v>76.55</v>
      </c>
      <c r="K978" s="74">
        <v>92.45</v>
      </c>
      <c r="L978" s="74">
        <v>101.85</v>
      </c>
      <c r="M978" s="74">
        <v>117.81</v>
      </c>
      <c r="N978" s="74">
        <v>95.77</v>
      </c>
      <c r="O978" s="57">
        <v>87</v>
      </c>
      <c r="P978" s="57">
        <v>93</v>
      </c>
      <c r="Q978" s="57">
        <v>89</v>
      </c>
      <c r="R978" s="57">
        <v>86</v>
      </c>
      <c r="S978" s="57"/>
      <c r="T978" s="74">
        <v>78.349999999999994</v>
      </c>
      <c r="U978" s="114">
        <v>0.1396</v>
      </c>
    </row>
    <row r="979" spans="1:21" x14ac:dyDescent="0.35">
      <c r="A979" s="73" t="s">
        <v>1880</v>
      </c>
      <c r="B979" s="57">
        <v>110</v>
      </c>
      <c r="C979" s="57">
        <v>101</v>
      </c>
      <c r="D979" s="74"/>
      <c r="E979" s="74">
        <v>97.8</v>
      </c>
      <c r="F979" s="74">
        <v>103.38</v>
      </c>
      <c r="G979" s="74">
        <v>94.02</v>
      </c>
      <c r="H979" s="74">
        <v>89.67</v>
      </c>
      <c r="I979" s="74">
        <v>116.98</v>
      </c>
      <c r="J979" s="74">
        <v>80.14</v>
      </c>
      <c r="K979" s="74">
        <v>93.05</v>
      </c>
      <c r="L979" s="74">
        <v>101.78</v>
      </c>
      <c r="M979" s="74">
        <v>117.07</v>
      </c>
      <c r="N979" s="74">
        <v>97.36</v>
      </c>
      <c r="O979" s="57">
        <v>94</v>
      </c>
      <c r="P979" s="57">
        <v>93</v>
      </c>
      <c r="Q979" s="57">
        <v>75</v>
      </c>
      <c r="R979" s="57">
        <v>85</v>
      </c>
      <c r="S979" s="57">
        <v>74</v>
      </c>
      <c r="T979" s="74">
        <v>118.1</v>
      </c>
      <c r="U979" s="114">
        <v>0.14460000000000001</v>
      </c>
    </row>
    <row r="980" spans="1:21" x14ac:dyDescent="0.35">
      <c r="A980" s="73" t="s">
        <v>1881</v>
      </c>
      <c r="B980" s="57">
        <v>109</v>
      </c>
      <c r="C980" s="57">
        <v>104</v>
      </c>
      <c r="D980" s="74"/>
      <c r="E980" s="74">
        <v>98.56</v>
      </c>
      <c r="F980" s="74">
        <v>102.66</v>
      </c>
      <c r="G980" s="74">
        <v>94.44</v>
      </c>
      <c r="H980" s="74">
        <v>89.86</v>
      </c>
      <c r="I980" s="74">
        <v>116.09</v>
      </c>
      <c r="J980" s="74">
        <v>86.87</v>
      </c>
      <c r="K980" s="74">
        <v>93.73</v>
      </c>
      <c r="L980" s="74">
        <v>102.31</v>
      </c>
      <c r="M980" s="74">
        <v>116.34</v>
      </c>
      <c r="N980" s="74">
        <v>98.58</v>
      </c>
      <c r="O980" s="57">
        <v>94</v>
      </c>
      <c r="P980" s="57">
        <v>88</v>
      </c>
      <c r="Q980" s="57">
        <v>76</v>
      </c>
      <c r="R980" s="57">
        <v>84</v>
      </c>
      <c r="S980" s="57">
        <v>71</v>
      </c>
      <c r="T980" s="74">
        <v>321.27</v>
      </c>
      <c r="U980" s="114">
        <v>0.14960000000000001</v>
      </c>
    </row>
    <row r="981" spans="1:21" x14ac:dyDescent="0.35">
      <c r="A981" s="73" t="s">
        <v>1882</v>
      </c>
      <c r="B981" s="57">
        <v>108</v>
      </c>
      <c r="C981" s="57">
        <v>102</v>
      </c>
      <c r="D981" s="74"/>
      <c r="E981" s="74">
        <v>98.56</v>
      </c>
      <c r="F981" s="74">
        <v>101.92</v>
      </c>
      <c r="G981" s="74">
        <v>94.35</v>
      </c>
      <c r="H981" s="74">
        <v>89.74</v>
      </c>
      <c r="I981" s="74">
        <v>114.89</v>
      </c>
      <c r="J981" s="74">
        <v>89.54</v>
      </c>
      <c r="K981" s="74">
        <v>93.71</v>
      </c>
      <c r="L981" s="74">
        <v>102.28</v>
      </c>
      <c r="M981" s="74">
        <v>116.02</v>
      </c>
      <c r="N981" s="74">
        <v>98.67</v>
      </c>
      <c r="O981" s="57">
        <v>93</v>
      </c>
      <c r="P981" s="57">
        <v>91</v>
      </c>
      <c r="Q981" s="57">
        <v>75</v>
      </c>
      <c r="R981" s="57">
        <v>83</v>
      </c>
      <c r="S981" s="57">
        <v>73</v>
      </c>
      <c r="T981" s="74">
        <v>164.66</v>
      </c>
      <c r="U981" s="114">
        <v>0.16689999999999999</v>
      </c>
    </row>
    <row r="982" spans="1:21" x14ac:dyDescent="0.35">
      <c r="A982" s="73" t="s">
        <v>1883</v>
      </c>
      <c r="B982" s="57">
        <v>108</v>
      </c>
      <c r="C982" s="57">
        <v>102</v>
      </c>
      <c r="D982" s="74"/>
      <c r="E982" s="74">
        <v>97.31</v>
      </c>
      <c r="F982" s="74">
        <v>101.32</v>
      </c>
      <c r="G982" s="74">
        <v>93.38</v>
      </c>
      <c r="H982" s="74">
        <v>89.08</v>
      </c>
      <c r="I982" s="74">
        <v>112.87</v>
      </c>
      <c r="J982" s="74">
        <v>89.76</v>
      </c>
      <c r="K982" s="74">
        <v>92.69</v>
      </c>
      <c r="L982" s="74">
        <v>101.11</v>
      </c>
      <c r="M982" s="74">
        <v>113.82</v>
      </c>
      <c r="N982" s="74">
        <v>97.73</v>
      </c>
      <c r="O982" s="57">
        <v>95</v>
      </c>
      <c r="P982" s="57">
        <v>90</v>
      </c>
      <c r="Q982" s="57">
        <v>71</v>
      </c>
      <c r="R982" s="57">
        <v>84</v>
      </c>
      <c r="S982" s="57">
        <v>72</v>
      </c>
      <c r="T982" s="74">
        <v>182.75</v>
      </c>
      <c r="U982" s="114">
        <v>0.1973</v>
      </c>
    </row>
    <row r="983" spans="1:21" x14ac:dyDescent="0.35">
      <c r="A983" s="73" t="s">
        <v>1884</v>
      </c>
      <c r="B983" s="57">
        <v>122</v>
      </c>
      <c r="C983" s="57">
        <v>111</v>
      </c>
      <c r="D983" s="74"/>
      <c r="E983" s="74">
        <v>96.33</v>
      </c>
      <c r="F983" s="74">
        <v>99.44</v>
      </c>
      <c r="G983" s="74">
        <v>93.19</v>
      </c>
      <c r="H983" s="74">
        <v>88.53</v>
      </c>
      <c r="I983" s="74">
        <v>110.53</v>
      </c>
      <c r="J983" s="74">
        <v>89.69</v>
      </c>
      <c r="K983" s="74">
        <v>93.2</v>
      </c>
      <c r="L983" s="74">
        <v>99.62</v>
      </c>
      <c r="M983" s="74">
        <v>111.8</v>
      </c>
      <c r="N983" s="74">
        <v>98.38</v>
      </c>
      <c r="O983" s="57">
        <v>100</v>
      </c>
      <c r="P983" s="57">
        <v>91</v>
      </c>
      <c r="Q983" s="57">
        <v>94</v>
      </c>
      <c r="R983" s="57">
        <v>92</v>
      </c>
      <c r="S983" s="57">
        <v>83</v>
      </c>
      <c r="T983" s="74">
        <v>96.11</v>
      </c>
      <c r="U983" s="114"/>
    </row>
    <row r="984" spans="1:21" x14ac:dyDescent="0.35">
      <c r="A984" s="73" t="s">
        <v>1885</v>
      </c>
      <c r="B984" s="57">
        <v>133</v>
      </c>
      <c r="C984" s="57">
        <v>125</v>
      </c>
      <c r="D984" s="74"/>
      <c r="E984" s="74">
        <v>95.17</v>
      </c>
      <c r="F984" s="74">
        <v>96.33</v>
      </c>
      <c r="G984" s="74">
        <v>92.9</v>
      </c>
      <c r="H984" s="74">
        <v>88.38</v>
      </c>
      <c r="I984" s="74">
        <v>106.56</v>
      </c>
      <c r="J984" s="74">
        <v>90.15</v>
      </c>
      <c r="K984" s="74">
        <v>93.36</v>
      </c>
      <c r="L984" s="74">
        <v>98.11</v>
      </c>
      <c r="M984" s="74">
        <v>109.51</v>
      </c>
      <c r="N984" s="74">
        <v>99.09</v>
      </c>
      <c r="O984" s="57">
        <v>104</v>
      </c>
      <c r="P984" s="57">
        <v>90</v>
      </c>
      <c r="Q984" s="57">
        <v>87</v>
      </c>
      <c r="R984" s="57">
        <v>89</v>
      </c>
      <c r="S984" s="57">
        <v>93</v>
      </c>
      <c r="T984" s="74">
        <v>435.72</v>
      </c>
      <c r="U984" s="114"/>
    </row>
    <row r="985" spans="1:21" x14ac:dyDescent="0.35">
      <c r="A985" s="73" t="s">
        <v>1886</v>
      </c>
      <c r="B985" s="57">
        <v>113</v>
      </c>
      <c r="C985" s="57">
        <v>105</v>
      </c>
      <c r="D985" s="74"/>
      <c r="E985" s="74">
        <v>94.33</v>
      </c>
      <c r="F985" s="74">
        <v>94.53</v>
      </c>
      <c r="G985" s="74">
        <v>94.03</v>
      </c>
      <c r="H985" s="74">
        <v>88.04</v>
      </c>
      <c r="I985" s="74">
        <v>103.13</v>
      </c>
      <c r="J985" s="74">
        <v>92.99</v>
      </c>
      <c r="K985" s="74">
        <v>92.32</v>
      </c>
      <c r="L985" s="74">
        <v>97.03</v>
      </c>
      <c r="M985" s="74">
        <v>107.46</v>
      </c>
      <c r="N985" s="74">
        <v>99.16</v>
      </c>
      <c r="O985" s="57">
        <v>93</v>
      </c>
      <c r="P985" s="57">
        <v>88</v>
      </c>
      <c r="Q985" s="57">
        <v>69</v>
      </c>
      <c r="R985" s="57">
        <v>87</v>
      </c>
      <c r="S985" s="57">
        <v>74</v>
      </c>
      <c r="T985" s="74">
        <v>261.51</v>
      </c>
      <c r="U985" s="114">
        <v>0.2177</v>
      </c>
    </row>
    <row r="986" spans="1:21" x14ac:dyDescent="0.35">
      <c r="A986" s="73" t="s">
        <v>1887</v>
      </c>
      <c r="B986" s="57">
        <v>110</v>
      </c>
      <c r="C986" s="57">
        <v>104</v>
      </c>
      <c r="D986" s="74"/>
      <c r="E986" s="74">
        <v>93.13</v>
      </c>
      <c r="F986" s="74">
        <v>92.72</v>
      </c>
      <c r="G986" s="74">
        <v>93.74</v>
      </c>
      <c r="H986" s="74">
        <v>87.2</v>
      </c>
      <c r="I986" s="74">
        <v>101.84</v>
      </c>
      <c r="J986" s="74">
        <v>91.38</v>
      </c>
      <c r="K986" s="74">
        <v>90.91</v>
      </c>
      <c r="L986" s="74">
        <v>95.83</v>
      </c>
      <c r="M986" s="74">
        <v>106.02</v>
      </c>
      <c r="N986" s="74">
        <v>97.33</v>
      </c>
      <c r="O986" s="57">
        <v>91</v>
      </c>
      <c r="P986" s="57">
        <v>88</v>
      </c>
      <c r="Q986" s="57">
        <v>75</v>
      </c>
      <c r="R986" s="57">
        <v>87</v>
      </c>
      <c r="S986" s="57">
        <v>80</v>
      </c>
      <c r="T986" s="74">
        <v>436.42</v>
      </c>
      <c r="U986" s="114">
        <v>0.2152</v>
      </c>
    </row>
    <row r="987" spans="1:21" x14ac:dyDescent="0.35">
      <c r="A987" s="73" t="s">
        <v>1888</v>
      </c>
      <c r="B987" s="57">
        <v>110</v>
      </c>
      <c r="C987" s="57">
        <v>103</v>
      </c>
      <c r="D987" s="74"/>
      <c r="E987" s="74">
        <v>91.4</v>
      </c>
      <c r="F987" s="74">
        <v>89.98</v>
      </c>
      <c r="G987" s="74">
        <v>92.75</v>
      </c>
      <c r="H987" s="74">
        <v>86.4</v>
      </c>
      <c r="I987" s="74">
        <v>100.68</v>
      </c>
      <c r="J987" s="74">
        <v>85.75</v>
      </c>
      <c r="K987" s="74">
        <v>89.52</v>
      </c>
      <c r="L987" s="74">
        <v>94.74</v>
      </c>
      <c r="M987" s="74">
        <v>104.03</v>
      </c>
      <c r="N987" s="74">
        <v>95.27</v>
      </c>
      <c r="O987" s="57">
        <v>92</v>
      </c>
      <c r="P987" s="57">
        <v>88</v>
      </c>
      <c r="Q987" s="57">
        <v>80</v>
      </c>
      <c r="R987" s="57">
        <v>84</v>
      </c>
      <c r="S987" s="57">
        <v>81</v>
      </c>
      <c r="T987" s="74">
        <v>510.76</v>
      </c>
      <c r="U987" s="114">
        <v>0.24629999999999999</v>
      </c>
    </row>
    <row r="988" spans="1:21" x14ac:dyDescent="0.35">
      <c r="A988" s="73" t="s">
        <v>1889</v>
      </c>
      <c r="B988" s="57">
        <v>109</v>
      </c>
      <c r="C988" s="57">
        <v>102</v>
      </c>
      <c r="D988" s="74"/>
      <c r="E988" s="74">
        <v>89.98</v>
      </c>
      <c r="F988" s="74">
        <v>84.87</v>
      </c>
      <c r="G988" s="74">
        <v>92.02</v>
      </c>
      <c r="H988" s="74">
        <v>85.59</v>
      </c>
      <c r="I988" s="74">
        <v>99.89</v>
      </c>
      <c r="J988" s="74">
        <v>82.1</v>
      </c>
      <c r="K988" s="74">
        <v>87.99</v>
      </c>
      <c r="L988" s="74">
        <v>93.69</v>
      </c>
      <c r="M988" s="74">
        <v>102.33</v>
      </c>
      <c r="N988" s="74">
        <v>93.69</v>
      </c>
      <c r="O988" s="57">
        <v>92</v>
      </c>
      <c r="P988" s="57">
        <v>86</v>
      </c>
      <c r="Q988" s="57">
        <v>78</v>
      </c>
      <c r="R988" s="57">
        <v>82</v>
      </c>
      <c r="S988" s="57">
        <v>82</v>
      </c>
      <c r="T988" s="74">
        <v>533.78</v>
      </c>
      <c r="U988" s="114">
        <v>0.25469999999999998</v>
      </c>
    </row>
    <row r="989" spans="1:21" x14ac:dyDescent="0.35">
      <c r="A989" s="73" t="s">
        <v>1890</v>
      </c>
      <c r="B989" s="57">
        <v>110</v>
      </c>
      <c r="C989" s="57">
        <v>101</v>
      </c>
      <c r="D989" s="74"/>
      <c r="E989" s="74">
        <v>89.13</v>
      </c>
      <c r="F989" s="74">
        <v>81.739999999999995</v>
      </c>
      <c r="G989" s="74">
        <v>91.06</v>
      </c>
      <c r="H989" s="74">
        <v>85.09</v>
      </c>
      <c r="I989" s="74">
        <v>99.78</v>
      </c>
      <c r="J989" s="74">
        <v>80.19</v>
      </c>
      <c r="K989" s="74">
        <v>87.25</v>
      </c>
      <c r="L989" s="74">
        <v>92.69</v>
      </c>
      <c r="M989" s="74">
        <v>99.7</v>
      </c>
      <c r="N989" s="74">
        <v>93.14</v>
      </c>
      <c r="O989" s="57">
        <v>95</v>
      </c>
      <c r="P989" s="57">
        <v>85</v>
      </c>
      <c r="Q989" s="57">
        <v>72</v>
      </c>
      <c r="R989" s="57">
        <v>83</v>
      </c>
      <c r="S989" s="57">
        <v>80</v>
      </c>
      <c r="T989" s="74">
        <v>135.91</v>
      </c>
      <c r="U989" s="114">
        <v>0.2702</v>
      </c>
    </row>
    <row r="990" spans="1:21" x14ac:dyDescent="0.35">
      <c r="A990" s="73" t="s">
        <v>1891</v>
      </c>
      <c r="B990" s="57">
        <v>120</v>
      </c>
      <c r="C990" s="57">
        <v>110</v>
      </c>
      <c r="D990" s="74"/>
      <c r="E990" s="74">
        <v>88.8</v>
      </c>
      <c r="F990" s="74">
        <v>81.16</v>
      </c>
      <c r="G990" s="74">
        <v>90.5</v>
      </c>
      <c r="H990" s="74">
        <v>84.95</v>
      </c>
      <c r="I990" s="74">
        <v>100.2</v>
      </c>
      <c r="J990" s="74">
        <v>79.7</v>
      </c>
      <c r="K990" s="74">
        <v>86.48</v>
      </c>
      <c r="L990" s="74">
        <v>92.03</v>
      </c>
      <c r="M990" s="74">
        <v>98.66</v>
      </c>
      <c r="N990" s="74">
        <v>91.62</v>
      </c>
      <c r="O990" s="57">
        <v>99</v>
      </c>
      <c r="P990" s="57">
        <v>85</v>
      </c>
      <c r="Q990" s="57">
        <v>92</v>
      </c>
      <c r="R990" s="57">
        <v>88</v>
      </c>
      <c r="S990" s="57">
        <v>82</v>
      </c>
      <c r="T990" s="74">
        <v>172.85</v>
      </c>
      <c r="U990" s="114"/>
    </row>
    <row r="991" spans="1:21" x14ac:dyDescent="0.35">
      <c r="A991" s="73" t="s">
        <v>1892</v>
      </c>
      <c r="B991" s="57">
        <v>133</v>
      </c>
      <c r="C991" s="57">
        <v>125</v>
      </c>
      <c r="D991" s="74"/>
      <c r="E991" s="74">
        <v>88.49</v>
      </c>
      <c r="F991" s="74">
        <v>81.34</v>
      </c>
      <c r="G991" s="74">
        <v>90.33</v>
      </c>
      <c r="H991" s="74">
        <v>84.48</v>
      </c>
      <c r="I991" s="74">
        <v>100.08</v>
      </c>
      <c r="J991" s="74">
        <v>78.959999999999994</v>
      </c>
      <c r="K991" s="74">
        <v>86.27</v>
      </c>
      <c r="L991" s="74">
        <v>91.76</v>
      </c>
      <c r="M991" s="74">
        <v>97.84</v>
      </c>
      <c r="N991" s="74">
        <v>91.44</v>
      </c>
      <c r="O991" s="57">
        <v>104</v>
      </c>
      <c r="P991" s="57">
        <v>86</v>
      </c>
      <c r="Q991" s="57">
        <v>95</v>
      </c>
      <c r="R991" s="57">
        <v>89</v>
      </c>
      <c r="S991" s="57">
        <v>94</v>
      </c>
      <c r="T991" s="74">
        <v>563.77</v>
      </c>
      <c r="U991" s="114"/>
    </row>
    <row r="992" spans="1:21" x14ac:dyDescent="0.35">
      <c r="A992" s="73" t="s">
        <v>1893</v>
      </c>
      <c r="B992" s="57">
        <v>115</v>
      </c>
      <c r="C992" s="57">
        <v>105</v>
      </c>
      <c r="D992" s="74"/>
      <c r="E992" s="74">
        <v>88.06</v>
      </c>
      <c r="F992" s="74">
        <v>80.53</v>
      </c>
      <c r="G992" s="74">
        <v>90.63</v>
      </c>
      <c r="H992" s="74">
        <v>83.99</v>
      </c>
      <c r="I992" s="74">
        <v>99.57</v>
      </c>
      <c r="J992" s="74">
        <v>78.42</v>
      </c>
      <c r="K992" s="74">
        <v>85.33</v>
      </c>
      <c r="L992" s="74">
        <v>91.55</v>
      </c>
      <c r="M992" s="74">
        <v>97.03</v>
      </c>
      <c r="N992" s="74">
        <v>90.55</v>
      </c>
      <c r="O992" s="57">
        <v>95</v>
      </c>
      <c r="P992" s="57">
        <v>86</v>
      </c>
      <c r="Q992" s="57">
        <v>70</v>
      </c>
      <c r="R992" s="57">
        <v>84</v>
      </c>
      <c r="S992" s="57">
        <v>85</v>
      </c>
      <c r="T992" s="74">
        <v>231.38</v>
      </c>
      <c r="U992" s="114">
        <v>0.27150000000000002</v>
      </c>
    </row>
    <row r="993" spans="1:21" x14ac:dyDescent="0.35">
      <c r="A993" s="73" t="s">
        <v>1894</v>
      </c>
      <c r="B993" s="57">
        <v>113</v>
      </c>
      <c r="C993" s="57">
        <v>104</v>
      </c>
      <c r="D993" s="74"/>
      <c r="E993" s="74">
        <v>87.98</v>
      </c>
      <c r="F993" s="74">
        <v>81.900000000000006</v>
      </c>
      <c r="G993" s="74">
        <v>89.28</v>
      </c>
      <c r="H993" s="74">
        <v>83.62</v>
      </c>
      <c r="I993" s="74">
        <v>99.17</v>
      </c>
      <c r="J993" s="74">
        <v>78.05</v>
      </c>
      <c r="K993" s="74">
        <v>85.04</v>
      </c>
      <c r="L993" s="74">
        <v>91.3</v>
      </c>
      <c r="M993" s="74">
        <v>96.54</v>
      </c>
      <c r="N993" s="74">
        <v>89.53</v>
      </c>
      <c r="O993" s="57">
        <v>93</v>
      </c>
      <c r="P993" s="57">
        <v>86</v>
      </c>
      <c r="Q993" s="57">
        <v>76</v>
      </c>
      <c r="R993" s="57">
        <v>83</v>
      </c>
      <c r="S993" s="57">
        <v>90</v>
      </c>
      <c r="T993" s="74">
        <v>106.77</v>
      </c>
      <c r="U993" s="114">
        <v>0.28660000000000002</v>
      </c>
    </row>
    <row r="994" spans="1:21" x14ac:dyDescent="0.35">
      <c r="A994" s="73" t="s">
        <v>1895</v>
      </c>
      <c r="B994" s="57">
        <v>112</v>
      </c>
      <c r="C994" s="57">
        <v>105</v>
      </c>
      <c r="D994" s="74"/>
      <c r="E994" s="74">
        <v>87.56</v>
      </c>
      <c r="F994" s="74">
        <v>81.349999999999994</v>
      </c>
      <c r="G994" s="74">
        <v>89.3</v>
      </c>
      <c r="H994" s="74">
        <v>83.41</v>
      </c>
      <c r="I994" s="74">
        <v>98.92</v>
      </c>
      <c r="J994" s="74">
        <v>76.540000000000006</v>
      </c>
      <c r="K994" s="74">
        <v>84.46</v>
      </c>
      <c r="L994" s="74">
        <v>90.45</v>
      </c>
      <c r="M994" s="74">
        <v>96.3</v>
      </c>
      <c r="N994" s="74">
        <v>88.99</v>
      </c>
      <c r="O994" s="57">
        <v>93</v>
      </c>
      <c r="P994" s="57">
        <v>85</v>
      </c>
      <c r="Q994" s="57">
        <v>79</v>
      </c>
      <c r="R994" s="57">
        <v>83</v>
      </c>
      <c r="S994" s="57">
        <v>85</v>
      </c>
      <c r="T994" s="74">
        <v>141.44</v>
      </c>
      <c r="U994" s="114">
        <v>0.30649999999999999</v>
      </c>
    </row>
    <row r="995" spans="1:21" x14ac:dyDescent="0.35">
      <c r="A995" s="73" t="s">
        <v>1896</v>
      </c>
      <c r="B995" s="57">
        <v>111</v>
      </c>
      <c r="C995" s="57">
        <v>105</v>
      </c>
      <c r="D995" s="74"/>
      <c r="E995" s="74">
        <v>87.77</v>
      </c>
      <c r="F995" s="74">
        <v>82.51</v>
      </c>
      <c r="G995" s="74">
        <v>88.91</v>
      </c>
      <c r="H995" s="74">
        <v>83.47</v>
      </c>
      <c r="I995" s="74">
        <v>98.53</v>
      </c>
      <c r="J995" s="74">
        <v>78.45</v>
      </c>
      <c r="K995" s="74">
        <v>85.04</v>
      </c>
      <c r="L995" s="74">
        <v>90.26</v>
      </c>
      <c r="M995" s="74">
        <v>96.38</v>
      </c>
      <c r="N995" s="74">
        <v>89.17</v>
      </c>
      <c r="O995" s="57">
        <v>94</v>
      </c>
      <c r="P995" s="57">
        <v>85</v>
      </c>
      <c r="Q995" s="57">
        <v>74</v>
      </c>
      <c r="R995" s="57">
        <v>83</v>
      </c>
      <c r="S995" s="57">
        <v>87</v>
      </c>
      <c r="T995" s="74">
        <v>196.63</v>
      </c>
      <c r="U995" s="114">
        <v>0.313</v>
      </c>
    </row>
    <row r="996" spans="1:21" x14ac:dyDescent="0.35">
      <c r="A996" s="73" t="s">
        <v>1897</v>
      </c>
      <c r="B996" s="57">
        <v>113</v>
      </c>
      <c r="C996" s="57">
        <v>104</v>
      </c>
      <c r="D996" s="74"/>
      <c r="E996" s="74">
        <v>88.01</v>
      </c>
      <c r="F996" s="74">
        <v>83.92</v>
      </c>
      <c r="G996" s="74">
        <v>89.56</v>
      </c>
      <c r="H996" s="74">
        <v>83.62</v>
      </c>
      <c r="I996" s="74">
        <v>98.41</v>
      </c>
      <c r="J996" s="74">
        <v>79.400000000000006</v>
      </c>
      <c r="K996" s="74">
        <v>86.14</v>
      </c>
      <c r="L996" s="74">
        <v>90.07</v>
      </c>
      <c r="M996" s="74">
        <v>96.04</v>
      </c>
      <c r="N996" s="74">
        <v>89.23</v>
      </c>
      <c r="O996" s="57">
        <v>98</v>
      </c>
      <c r="P996" s="57">
        <v>82</v>
      </c>
      <c r="Q996" s="57">
        <v>75</v>
      </c>
      <c r="R996" s="57">
        <v>83</v>
      </c>
      <c r="S996" s="57">
        <v>85</v>
      </c>
      <c r="T996" s="74">
        <v>132.15</v>
      </c>
      <c r="U996" s="114">
        <v>0.32929999999999998</v>
      </c>
    </row>
    <row r="997" spans="1:21" x14ac:dyDescent="0.35">
      <c r="A997" s="73" t="s">
        <v>1898</v>
      </c>
      <c r="B997" s="57">
        <v>128</v>
      </c>
      <c r="C997" s="57">
        <v>113</v>
      </c>
      <c r="D997" s="74"/>
      <c r="E997" s="74">
        <v>88.04</v>
      </c>
      <c r="F997" s="74">
        <v>83.13</v>
      </c>
      <c r="G997" s="74">
        <v>89.91</v>
      </c>
      <c r="H997" s="74">
        <v>83.85</v>
      </c>
      <c r="I997" s="74">
        <v>98.07</v>
      </c>
      <c r="J997" s="74">
        <v>78.92</v>
      </c>
      <c r="K997" s="74">
        <v>86.74</v>
      </c>
      <c r="L997" s="74">
        <v>90.5</v>
      </c>
      <c r="M997" s="74">
        <v>96.02</v>
      </c>
      <c r="N997" s="74">
        <v>90.57</v>
      </c>
      <c r="O997" s="57">
        <v>105</v>
      </c>
      <c r="P997" s="57">
        <v>82</v>
      </c>
      <c r="Q997" s="57">
        <v>92</v>
      </c>
      <c r="R997" s="57">
        <v>87</v>
      </c>
      <c r="S997" s="57">
        <v>87</v>
      </c>
      <c r="T997" s="74">
        <v>221.61</v>
      </c>
      <c r="U997" s="114"/>
    </row>
    <row r="998" spans="1:21" x14ac:dyDescent="0.35">
      <c r="A998" s="73" t="s">
        <v>1899</v>
      </c>
      <c r="B998" s="57">
        <v>135</v>
      </c>
      <c r="C998" s="57">
        <v>112</v>
      </c>
      <c r="D998" s="74"/>
      <c r="E998" s="74">
        <v>88.21</v>
      </c>
      <c r="F998" s="74">
        <v>82.67</v>
      </c>
      <c r="G998" s="74">
        <v>89.88</v>
      </c>
      <c r="H998" s="74">
        <v>85.1</v>
      </c>
      <c r="I998" s="74">
        <v>98.8</v>
      </c>
      <c r="J998" s="74">
        <v>78.63</v>
      </c>
      <c r="K998" s="74">
        <v>87</v>
      </c>
      <c r="L998" s="74">
        <v>90.27</v>
      </c>
      <c r="M998" s="74">
        <v>95.19</v>
      </c>
      <c r="N998" s="74">
        <v>90.34</v>
      </c>
      <c r="O998" s="57">
        <v>107</v>
      </c>
      <c r="P998" s="57">
        <v>83</v>
      </c>
      <c r="Q998" s="57">
        <v>101</v>
      </c>
      <c r="R998" s="57">
        <v>90</v>
      </c>
      <c r="S998" s="57">
        <v>102</v>
      </c>
      <c r="T998" s="74">
        <v>271.93</v>
      </c>
      <c r="U998" s="114"/>
    </row>
    <row r="999" spans="1:21" x14ac:dyDescent="0.35">
      <c r="A999" s="73" t="s">
        <v>1900</v>
      </c>
      <c r="B999" s="57">
        <v>52</v>
      </c>
      <c r="C999" s="57">
        <v>30</v>
      </c>
      <c r="D999" s="74"/>
      <c r="E999" s="74">
        <v>86</v>
      </c>
      <c r="F999" s="74">
        <v>81.31</v>
      </c>
      <c r="G999" s="74">
        <v>85.62</v>
      </c>
      <c r="H999" s="74">
        <v>80.77</v>
      </c>
      <c r="I999" s="74">
        <v>98.81</v>
      </c>
      <c r="J999" s="74">
        <v>75.69</v>
      </c>
      <c r="K999" s="74">
        <v>84.72</v>
      </c>
      <c r="L999" s="74">
        <v>87.83</v>
      </c>
      <c r="M999" s="74">
        <v>94.08</v>
      </c>
      <c r="N999" s="74">
        <v>85.59</v>
      </c>
      <c r="O999" s="57">
        <v>55</v>
      </c>
      <c r="P999" s="57"/>
      <c r="Q999" s="57">
        <v>63</v>
      </c>
      <c r="R999" s="57">
        <v>55</v>
      </c>
      <c r="S999" s="57">
        <v>17</v>
      </c>
      <c r="T999" s="74">
        <v>458.73</v>
      </c>
      <c r="U999" s="114">
        <v>0.31769999999999998</v>
      </c>
    </row>
    <row r="1000" spans="1:21" x14ac:dyDescent="0.35">
      <c r="A1000" s="73" t="s">
        <v>1901</v>
      </c>
      <c r="B1000" s="57">
        <v>114</v>
      </c>
      <c r="C1000" s="57">
        <v>102</v>
      </c>
      <c r="D1000" s="74"/>
      <c r="E1000" s="74">
        <v>86.03</v>
      </c>
      <c r="F1000" s="74">
        <v>78.400000000000006</v>
      </c>
      <c r="G1000" s="74">
        <v>85.89</v>
      </c>
      <c r="H1000" s="74">
        <v>82.5</v>
      </c>
      <c r="I1000" s="74">
        <v>98.52</v>
      </c>
      <c r="J1000" s="74">
        <v>76.55</v>
      </c>
      <c r="K1000" s="74">
        <v>85.46</v>
      </c>
      <c r="L1000" s="74">
        <v>87.34</v>
      </c>
      <c r="M1000" s="74">
        <v>93.09</v>
      </c>
      <c r="N1000" s="74">
        <v>87.27</v>
      </c>
      <c r="O1000" s="57">
        <v>94</v>
      </c>
      <c r="P1000" s="57">
        <v>83</v>
      </c>
      <c r="Q1000" s="57">
        <v>73</v>
      </c>
      <c r="R1000" s="57">
        <v>84</v>
      </c>
      <c r="S1000" s="57">
        <v>93</v>
      </c>
      <c r="T1000" s="74">
        <v>356.01</v>
      </c>
      <c r="U1000" s="114">
        <v>0.32379999999999998</v>
      </c>
    </row>
    <row r="1001" spans="1:21" x14ac:dyDescent="0.35">
      <c r="A1001" s="73" t="s">
        <v>1902</v>
      </c>
      <c r="B1001" s="57">
        <v>111</v>
      </c>
      <c r="C1001" s="57">
        <v>107</v>
      </c>
      <c r="D1001" s="74"/>
      <c r="E1001" s="74">
        <v>86.23</v>
      </c>
      <c r="F1001" s="74">
        <v>78.23</v>
      </c>
      <c r="G1001" s="74">
        <v>85.52</v>
      </c>
      <c r="H1001" s="74">
        <v>82.66</v>
      </c>
      <c r="I1001" s="74">
        <v>97.96</v>
      </c>
      <c r="J1001" s="74">
        <v>79.56</v>
      </c>
      <c r="K1001" s="74">
        <v>85.9</v>
      </c>
      <c r="L1001" s="74">
        <v>87.74</v>
      </c>
      <c r="M1001" s="74">
        <v>92.48</v>
      </c>
      <c r="N1001" s="74">
        <v>87.82</v>
      </c>
      <c r="O1001" s="57">
        <v>92</v>
      </c>
      <c r="P1001" s="57">
        <v>89</v>
      </c>
      <c r="Q1001" s="57">
        <v>76</v>
      </c>
      <c r="R1001" s="57">
        <v>83</v>
      </c>
      <c r="S1001" s="57">
        <v>88</v>
      </c>
      <c r="T1001" s="74">
        <v>327.74</v>
      </c>
      <c r="U1001" s="114">
        <v>0.31459999999999999</v>
      </c>
    </row>
    <row r="1002" spans="1:21" x14ac:dyDescent="0.35">
      <c r="A1002" s="73" t="s">
        <v>1903</v>
      </c>
      <c r="B1002" s="57">
        <v>110</v>
      </c>
      <c r="C1002" s="57">
        <v>105</v>
      </c>
      <c r="D1002" s="74"/>
      <c r="E1002" s="74">
        <v>86.66</v>
      </c>
      <c r="F1002" s="74">
        <v>76.28</v>
      </c>
      <c r="G1002" s="74">
        <v>86.23</v>
      </c>
      <c r="H1002" s="74">
        <v>82.74</v>
      </c>
      <c r="I1002" s="74">
        <v>97.55</v>
      </c>
      <c r="J1002" s="74">
        <v>84.76</v>
      </c>
      <c r="K1002" s="74">
        <v>86.09</v>
      </c>
      <c r="L1002" s="74">
        <v>87.5</v>
      </c>
      <c r="M1002" s="74">
        <v>91.62</v>
      </c>
      <c r="N1002" s="74">
        <v>87.83</v>
      </c>
      <c r="O1002" s="57">
        <v>93</v>
      </c>
      <c r="P1002" s="57">
        <v>89</v>
      </c>
      <c r="Q1002" s="57">
        <v>78</v>
      </c>
      <c r="R1002" s="57">
        <v>85</v>
      </c>
      <c r="S1002" s="57">
        <v>88</v>
      </c>
      <c r="T1002" s="74">
        <v>340.35</v>
      </c>
      <c r="U1002" s="114">
        <v>0.35399999999999998</v>
      </c>
    </row>
    <row r="1003" spans="1:21" x14ac:dyDescent="0.35">
      <c r="A1003" s="73" t="s">
        <v>1904</v>
      </c>
      <c r="B1003" s="57">
        <v>112</v>
      </c>
      <c r="C1003" s="57">
        <v>104</v>
      </c>
      <c r="D1003" s="74"/>
      <c r="E1003" s="74">
        <v>87.17</v>
      </c>
      <c r="F1003" s="74">
        <v>74.7</v>
      </c>
      <c r="G1003" s="74">
        <v>85.45</v>
      </c>
      <c r="H1003" s="74">
        <v>82.76</v>
      </c>
      <c r="I1003" s="74">
        <v>97.19</v>
      </c>
      <c r="J1003" s="74">
        <v>90.18</v>
      </c>
      <c r="K1003" s="74">
        <v>86.16</v>
      </c>
      <c r="L1003" s="74">
        <v>87.59</v>
      </c>
      <c r="M1003" s="74">
        <v>91.53</v>
      </c>
      <c r="N1003" s="74">
        <v>88.08</v>
      </c>
      <c r="O1003" s="57">
        <v>97</v>
      </c>
      <c r="P1003" s="57">
        <v>93</v>
      </c>
      <c r="Q1003" s="57">
        <v>72</v>
      </c>
      <c r="R1003" s="57">
        <v>83</v>
      </c>
      <c r="S1003" s="57">
        <v>86</v>
      </c>
      <c r="T1003" s="74">
        <v>297.97000000000003</v>
      </c>
      <c r="U1003" s="114">
        <v>0.45590000000000003</v>
      </c>
    </row>
    <row r="1004" spans="1:21" x14ac:dyDescent="0.35">
      <c r="A1004" s="73" t="s">
        <v>1905</v>
      </c>
      <c r="B1004" s="57">
        <v>125</v>
      </c>
      <c r="C1004" s="57">
        <v>116</v>
      </c>
      <c r="D1004" s="74"/>
      <c r="E1004" s="74">
        <v>87.29</v>
      </c>
      <c r="F1004" s="74">
        <v>75.08</v>
      </c>
      <c r="G1004" s="74">
        <v>85.42</v>
      </c>
      <c r="H1004" s="74">
        <v>82.57</v>
      </c>
      <c r="I1004" s="74">
        <v>97.27</v>
      </c>
      <c r="J1004" s="74">
        <v>92.18</v>
      </c>
      <c r="K1004" s="74">
        <v>86.32</v>
      </c>
      <c r="L1004" s="74">
        <v>86.74</v>
      </c>
      <c r="M1004" s="74">
        <v>90.75</v>
      </c>
      <c r="N1004" s="74">
        <v>88.01</v>
      </c>
      <c r="O1004" s="57">
        <v>102</v>
      </c>
      <c r="P1004" s="57">
        <v>92</v>
      </c>
      <c r="Q1004" s="57">
        <v>96</v>
      </c>
      <c r="R1004" s="57">
        <v>89</v>
      </c>
      <c r="S1004" s="57">
        <v>87</v>
      </c>
      <c r="T1004" s="74">
        <v>417.47</v>
      </c>
      <c r="U1004" s="114"/>
    </row>
    <row r="1005" spans="1:21" x14ac:dyDescent="0.35">
      <c r="A1005" s="73" t="s">
        <v>1906</v>
      </c>
      <c r="B1005" s="57">
        <v>134</v>
      </c>
      <c r="C1005" s="57">
        <v>128</v>
      </c>
      <c r="D1005" s="74"/>
      <c r="E1005" s="74">
        <v>87.46</v>
      </c>
      <c r="F1005" s="74">
        <v>75.12</v>
      </c>
      <c r="G1005" s="74">
        <v>85.87</v>
      </c>
      <c r="H1005" s="74">
        <v>81.400000000000006</v>
      </c>
      <c r="I1005" s="74">
        <v>96.05</v>
      </c>
      <c r="J1005" s="74">
        <v>95.63</v>
      </c>
      <c r="K1005" s="74">
        <v>86.96</v>
      </c>
      <c r="L1005" s="74">
        <v>86.77</v>
      </c>
      <c r="M1005" s="74">
        <v>90.67</v>
      </c>
      <c r="N1005" s="74">
        <v>88.39</v>
      </c>
      <c r="O1005" s="57">
        <v>105</v>
      </c>
      <c r="P1005" s="57">
        <v>91</v>
      </c>
      <c r="Q1005" s="57">
        <v>90</v>
      </c>
      <c r="R1005" s="57">
        <v>94</v>
      </c>
      <c r="S1005" s="57">
        <v>99</v>
      </c>
      <c r="T1005" s="74">
        <v>346.83</v>
      </c>
      <c r="U1005" s="114"/>
    </row>
    <row r="1006" spans="1:21" x14ac:dyDescent="0.35">
      <c r="A1006" s="73" t="s">
        <v>1907</v>
      </c>
      <c r="B1006" s="57">
        <v>113</v>
      </c>
      <c r="C1006" s="57">
        <v>105</v>
      </c>
      <c r="D1006" s="74"/>
      <c r="E1006" s="74">
        <v>90.19</v>
      </c>
      <c r="F1006" s="74">
        <v>77.349999999999994</v>
      </c>
      <c r="G1006" s="74">
        <v>89.77</v>
      </c>
      <c r="H1006" s="74">
        <v>85.62</v>
      </c>
      <c r="I1006" s="74">
        <v>95.42</v>
      </c>
      <c r="J1006" s="74">
        <v>104.42</v>
      </c>
      <c r="K1006" s="74">
        <v>90.24</v>
      </c>
      <c r="L1006" s="74">
        <v>88.5</v>
      </c>
      <c r="M1006" s="74">
        <v>91.06</v>
      </c>
      <c r="N1006" s="74">
        <v>93.65</v>
      </c>
      <c r="O1006" s="57">
        <v>93</v>
      </c>
      <c r="P1006" s="57">
        <v>89</v>
      </c>
      <c r="Q1006" s="57">
        <v>72</v>
      </c>
      <c r="R1006" s="57">
        <v>82</v>
      </c>
      <c r="S1006" s="57">
        <v>86</v>
      </c>
      <c r="T1006" s="74">
        <v>354.64</v>
      </c>
      <c r="U1006" s="114">
        <v>0.55120000000000002</v>
      </c>
    </row>
    <row r="1007" spans="1:21" x14ac:dyDescent="0.35">
      <c r="A1007" s="73" t="s">
        <v>1908</v>
      </c>
      <c r="B1007" s="57">
        <v>113</v>
      </c>
      <c r="C1007" s="57">
        <v>105</v>
      </c>
      <c r="D1007" s="74"/>
      <c r="E1007" s="74">
        <v>90.63</v>
      </c>
      <c r="F1007" s="74">
        <v>79.33</v>
      </c>
      <c r="G1007" s="74">
        <v>90.15</v>
      </c>
      <c r="H1007" s="74">
        <v>84.15</v>
      </c>
      <c r="I1007" s="74">
        <v>95.32</v>
      </c>
      <c r="J1007" s="74">
        <v>106.58</v>
      </c>
      <c r="K1007" s="74">
        <v>90.71</v>
      </c>
      <c r="L1007" s="74">
        <v>89.2</v>
      </c>
      <c r="M1007" s="74">
        <v>91.74</v>
      </c>
      <c r="N1007" s="74">
        <v>94.49</v>
      </c>
      <c r="O1007" s="57">
        <v>92</v>
      </c>
      <c r="P1007" s="57">
        <v>89</v>
      </c>
      <c r="Q1007" s="57">
        <v>75</v>
      </c>
      <c r="R1007" s="57">
        <v>85</v>
      </c>
      <c r="S1007" s="57">
        <v>93</v>
      </c>
      <c r="T1007" s="74">
        <v>718.51</v>
      </c>
      <c r="U1007" s="114">
        <v>0.59319999999999995</v>
      </c>
    </row>
    <row r="1008" spans="1:21" x14ac:dyDescent="0.35">
      <c r="A1008" s="73" t="s">
        <v>1909</v>
      </c>
      <c r="B1008" s="57">
        <v>110</v>
      </c>
      <c r="C1008" s="57">
        <v>105</v>
      </c>
      <c r="D1008" s="74"/>
      <c r="E1008" s="74">
        <v>91.39</v>
      </c>
      <c r="F1008" s="74">
        <v>80.84</v>
      </c>
      <c r="G1008" s="74">
        <v>91.06</v>
      </c>
      <c r="H1008" s="74">
        <v>84.14</v>
      </c>
      <c r="I1008" s="74">
        <v>95.14</v>
      </c>
      <c r="J1008" s="74">
        <v>110.37</v>
      </c>
      <c r="K1008" s="74">
        <v>91.74</v>
      </c>
      <c r="L1008" s="74">
        <v>89.12</v>
      </c>
      <c r="M1008" s="74">
        <v>91.6</v>
      </c>
      <c r="N1008" s="74">
        <v>94.88</v>
      </c>
      <c r="O1008" s="57">
        <v>91</v>
      </c>
      <c r="P1008" s="57">
        <v>85</v>
      </c>
      <c r="Q1008" s="57">
        <v>77</v>
      </c>
      <c r="R1008" s="57">
        <v>85</v>
      </c>
      <c r="S1008" s="57">
        <v>89</v>
      </c>
      <c r="T1008" s="74">
        <v>1223.45</v>
      </c>
      <c r="U1008" s="114">
        <v>0.64319999999999999</v>
      </c>
    </row>
    <row r="1009" spans="1:21" x14ac:dyDescent="0.35">
      <c r="A1009" s="73" t="s">
        <v>1910</v>
      </c>
      <c r="B1009" s="57">
        <v>109</v>
      </c>
      <c r="C1009" s="57">
        <v>103</v>
      </c>
      <c r="D1009" s="74"/>
      <c r="E1009" s="74">
        <v>91.8</v>
      </c>
      <c r="F1009" s="74">
        <v>83.45</v>
      </c>
      <c r="G1009" s="74">
        <v>90.8</v>
      </c>
      <c r="H1009" s="74">
        <v>84.24</v>
      </c>
      <c r="I1009" s="74">
        <v>94.93</v>
      </c>
      <c r="J1009" s="74">
        <v>109.77</v>
      </c>
      <c r="K1009" s="74">
        <v>92.48</v>
      </c>
      <c r="L1009" s="74">
        <v>89.76</v>
      </c>
      <c r="M1009" s="74">
        <v>91.76</v>
      </c>
      <c r="N1009" s="74">
        <v>96.97</v>
      </c>
      <c r="O1009" s="57">
        <v>92</v>
      </c>
      <c r="P1009" s="57">
        <v>85</v>
      </c>
      <c r="Q1009" s="57">
        <v>78</v>
      </c>
      <c r="R1009" s="57">
        <v>85</v>
      </c>
      <c r="S1009" s="57">
        <v>91</v>
      </c>
      <c r="T1009" s="74">
        <v>525.94000000000005</v>
      </c>
      <c r="U1009" s="114">
        <v>0.70330000000000004</v>
      </c>
    </row>
    <row r="1010" spans="1:21" x14ac:dyDescent="0.35">
      <c r="A1010" s="73" t="s">
        <v>1911</v>
      </c>
      <c r="B1010" s="57">
        <v>110</v>
      </c>
      <c r="C1010" s="57">
        <v>100</v>
      </c>
      <c r="D1010" s="74"/>
      <c r="E1010" s="74">
        <v>92.68</v>
      </c>
      <c r="F1010" s="74">
        <v>87.68</v>
      </c>
      <c r="G1010" s="74">
        <v>91.31</v>
      </c>
      <c r="H1010" s="74">
        <v>84.14</v>
      </c>
      <c r="I1010" s="74">
        <v>94.61</v>
      </c>
      <c r="J1010" s="74">
        <v>110.69</v>
      </c>
      <c r="K1010" s="74">
        <v>93.41</v>
      </c>
      <c r="L1010" s="74">
        <v>90.54</v>
      </c>
      <c r="M1010" s="74">
        <v>92.28</v>
      </c>
      <c r="N1010" s="74">
        <v>99.26</v>
      </c>
      <c r="O1010" s="57">
        <v>94</v>
      </c>
      <c r="P1010" s="57">
        <v>85</v>
      </c>
      <c r="Q1010" s="57">
        <v>74</v>
      </c>
      <c r="R1010" s="57">
        <v>83</v>
      </c>
      <c r="S1010" s="57">
        <v>81</v>
      </c>
      <c r="T1010" s="74">
        <v>381.34</v>
      </c>
      <c r="U1010" s="114">
        <v>0.68220000000000003</v>
      </c>
    </row>
    <row r="1011" spans="1:21" x14ac:dyDescent="0.35">
      <c r="A1011" s="73" t="s">
        <v>1912</v>
      </c>
      <c r="B1011" s="57">
        <v>126</v>
      </c>
      <c r="C1011" s="57">
        <v>108</v>
      </c>
      <c r="D1011" s="74"/>
      <c r="E1011" s="74">
        <v>93.82</v>
      </c>
      <c r="F1011" s="74">
        <v>88.88</v>
      </c>
      <c r="G1011" s="74">
        <v>92.66</v>
      </c>
      <c r="H1011" s="74">
        <v>85.03</v>
      </c>
      <c r="I1011" s="74">
        <v>94.42</v>
      </c>
      <c r="J1011" s="74">
        <v>113.8</v>
      </c>
      <c r="K1011" s="74">
        <v>94.98</v>
      </c>
      <c r="L1011" s="74">
        <v>91.31</v>
      </c>
      <c r="M1011" s="74">
        <v>92.54</v>
      </c>
      <c r="N1011" s="74">
        <v>100.46</v>
      </c>
      <c r="O1011" s="57">
        <v>104</v>
      </c>
      <c r="P1011" s="57">
        <v>78</v>
      </c>
      <c r="Q1011" s="57">
        <v>88</v>
      </c>
      <c r="R1011" s="57">
        <v>99</v>
      </c>
      <c r="S1011" s="57">
        <v>93</v>
      </c>
      <c r="T1011" s="74">
        <v>307.27999999999997</v>
      </c>
      <c r="U1011" s="114"/>
    </row>
    <row r="1012" spans="1:21" x14ac:dyDescent="0.35">
      <c r="A1012" s="73" t="s">
        <v>1913</v>
      </c>
      <c r="B1012" s="57">
        <v>131</v>
      </c>
      <c r="C1012" s="57">
        <v>121</v>
      </c>
      <c r="D1012" s="74"/>
      <c r="E1012" s="74">
        <v>94.33</v>
      </c>
      <c r="F1012" s="74">
        <v>89.9</v>
      </c>
      <c r="G1012" s="74">
        <v>92.84</v>
      </c>
      <c r="H1012" s="74">
        <v>85.55</v>
      </c>
      <c r="I1012" s="74">
        <v>94.51</v>
      </c>
      <c r="J1012" s="74">
        <v>113.73</v>
      </c>
      <c r="K1012" s="74">
        <v>95.71</v>
      </c>
      <c r="L1012" s="74">
        <v>91.8</v>
      </c>
      <c r="M1012" s="74">
        <v>92.55</v>
      </c>
      <c r="N1012" s="74">
        <v>101.62</v>
      </c>
      <c r="O1012" s="57">
        <v>105</v>
      </c>
      <c r="P1012" s="57">
        <v>79</v>
      </c>
      <c r="Q1012" s="57">
        <v>107</v>
      </c>
      <c r="R1012" s="57">
        <v>92</v>
      </c>
      <c r="S1012" s="57">
        <v>99</v>
      </c>
      <c r="T1012" s="74">
        <v>487.45</v>
      </c>
      <c r="U1012" s="114"/>
    </row>
    <row r="1013" spans="1:21" x14ac:dyDescent="0.35">
      <c r="A1013" s="73" t="s">
        <v>1914</v>
      </c>
      <c r="B1013" s="57">
        <v>114</v>
      </c>
      <c r="C1013" s="57">
        <v>106</v>
      </c>
      <c r="D1013" s="74"/>
      <c r="E1013" s="74">
        <v>94.75</v>
      </c>
      <c r="F1013" s="74">
        <v>89.28</v>
      </c>
      <c r="G1013" s="74">
        <v>93.15</v>
      </c>
      <c r="H1013" s="74">
        <v>86.01</v>
      </c>
      <c r="I1013" s="74">
        <v>94.15</v>
      </c>
      <c r="J1013" s="74">
        <v>114.38</v>
      </c>
      <c r="K1013" s="74">
        <v>96.24</v>
      </c>
      <c r="L1013" s="74">
        <v>92.31</v>
      </c>
      <c r="M1013" s="74">
        <v>92.54</v>
      </c>
      <c r="N1013" s="74">
        <v>101.93</v>
      </c>
      <c r="O1013" s="57">
        <v>94</v>
      </c>
      <c r="P1013" s="57">
        <v>79</v>
      </c>
      <c r="Q1013" s="57">
        <v>74</v>
      </c>
      <c r="R1013" s="57">
        <v>81</v>
      </c>
      <c r="S1013" s="57">
        <v>91</v>
      </c>
      <c r="T1013" s="74">
        <v>424.64</v>
      </c>
      <c r="U1013" s="114">
        <v>0.67830000000000001</v>
      </c>
    </row>
    <row r="1014" spans="1:21" x14ac:dyDescent="0.35">
      <c r="A1014" s="73" t="s">
        <v>1915</v>
      </c>
      <c r="B1014" s="57">
        <v>112</v>
      </c>
      <c r="C1014" s="57">
        <v>103</v>
      </c>
      <c r="D1014" s="74"/>
      <c r="E1014" s="74">
        <v>94.47</v>
      </c>
      <c r="F1014" s="74">
        <v>88.15</v>
      </c>
      <c r="G1014" s="74">
        <v>92.69</v>
      </c>
      <c r="H1014" s="74">
        <v>86.09</v>
      </c>
      <c r="I1014" s="74">
        <v>93.54</v>
      </c>
      <c r="J1014" s="74">
        <v>115.71</v>
      </c>
      <c r="K1014" s="74">
        <v>95.88</v>
      </c>
      <c r="L1014" s="74">
        <v>91.66</v>
      </c>
      <c r="M1014" s="74">
        <v>91.92</v>
      </c>
      <c r="N1014" s="74">
        <v>100.88</v>
      </c>
      <c r="O1014" s="57">
        <v>92</v>
      </c>
      <c r="P1014" s="57">
        <v>78</v>
      </c>
      <c r="Q1014" s="57">
        <v>78</v>
      </c>
      <c r="R1014" s="57">
        <v>84</v>
      </c>
      <c r="S1014" s="57">
        <v>93</v>
      </c>
      <c r="T1014" s="74">
        <v>326.82</v>
      </c>
      <c r="U1014" s="114">
        <v>0.68149999999999999</v>
      </c>
    </row>
    <row r="1015" spans="1:21" x14ac:dyDescent="0.35">
      <c r="A1015" s="73" t="s">
        <v>1916</v>
      </c>
      <c r="B1015" s="57">
        <v>112</v>
      </c>
      <c r="C1015" s="57">
        <v>103</v>
      </c>
      <c r="D1015" s="74"/>
      <c r="E1015" s="74">
        <v>93.64</v>
      </c>
      <c r="F1015" s="74">
        <v>88.51</v>
      </c>
      <c r="G1015" s="74">
        <v>91.58</v>
      </c>
      <c r="H1015" s="74">
        <v>86.01</v>
      </c>
      <c r="I1015" s="74">
        <v>92.79</v>
      </c>
      <c r="J1015" s="74">
        <v>112.38</v>
      </c>
      <c r="K1015" s="74">
        <v>95.32</v>
      </c>
      <c r="L1015" s="74">
        <v>91.23</v>
      </c>
      <c r="M1015" s="74">
        <v>92.27</v>
      </c>
      <c r="N1015" s="74">
        <v>100.67</v>
      </c>
      <c r="O1015" s="57">
        <v>92</v>
      </c>
      <c r="P1015" s="57">
        <v>72</v>
      </c>
      <c r="Q1015" s="57">
        <v>63</v>
      </c>
      <c r="R1015" s="57">
        <v>83</v>
      </c>
      <c r="S1015" s="57">
        <v>85</v>
      </c>
      <c r="T1015" s="74">
        <v>761.39</v>
      </c>
      <c r="U1015" s="114">
        <v>0.68530000000000002</v>
      </c>
    </row>
    <row r="1016" spans="1:21" x14ac:dyDescent="0.35">
      <c r="A1016" s="73" t="s">
        <v>1917</v>
      </c>
      <c r="B1016" s="57">
        <v>110</v>
      </c>
      <c r="C1016" s="57">
        <v>103</v>
      </c>
      <c r="D1016" s="74"/>
      <c r="E1016" s="74">
        <v>92.51</v>
      </c>
      <c r="F1016" s="74">
        <v>87.82</v>
      </c>
      <c r="G1016" s="74">
        <v>91.46</v>
      </c>
      <c r="H1016" s="74">
        <v>85.92</v>
      </c>
      <c r="I1016" s="74">
        <v>92.58</v>
      </c>
      <c r="J1016" s="74">
        <v>108.37</v>
      </c>
      <c r="K1016" s="74">
        <v>94.19</v>
      </c>
      <c r="L1016" s="74">
        <v>90.41</v>
      </c>
      <c r="M1016" s="74">
        <v>91.76</v>
      </c>
      <c r="N1016" s="74">
        <v>98.69</v>
      </c>
      <c r="O1016" s="57">
        <v>93</v>
      </c>
      <c r="P1016" s="57">
        <v>72</v>
      </c>
      <c r="Q1016" s="57">
        <v>78</v>
      </c>
      <c r="R1016" s="57">
        <v>85</v>
      </c>
      <c r="S1016" s="57">
        <v>91</v>
      </c>
      <c r="T1016" s="74">
        <v>491.55</v>
      </c>
      <c r="U1016" s="114">
        <v>0.68820000000000003</v>
      </c>
    </row>
    <row r="1017" spans="1:21" x14ac:dyDescent="0.35">
      <c r="A1017" s="73" t="s">
        <v>1918</v>
      </c>
      <c r="B1017" s="57">
        <v>110</v>
      </c>
      <c r="C1017" s="57">
        <v>102</v>
      </c>
      <c r="D1017" s="74"/>
      <c r="E1017" s="74">
        <v>90.82</v>
      </c>
      <c r="F1017" s="74">
        <v>84.63</v>
      </c>
      <c r="G1017" s="74">
        <v>91.1</v>
      </c>
      <c r="H1017" s="74">
        <v>85.98</v>
      </c>
      <c r="I1017" s="74">
        <v>92.38</v>
      </c>
      <c r="J1017" s="74">
        <v>103.27</v>
      </c>
      <c r="K1017" s="74">
        <v>92.64</v>
      </c>
      <c r="L1017" s="74">
        <v>89.35</v>
      </c>
      <c r="M1017" s="74">
        <v>90.26</v>
      </c>
      <c r="N1017" s="74">
        <v>95.99</v>
      </c>
      <c r="O1017" s="57">
        <v>95</v>
      </c>
      <c r="P1017" s="57">
        <v>72</v>
      </c>
      <c r="Q1017" s="57">
        <v>76</v>
      </c>
      <c r="R1017" s="57">
        <v>85</v>
      </c>
      <c r="S1017" s="57">
        <v>85</v>
      </c>
      <c r="T1017" s="74">
        <v>410.71</v>
      </c>
      <c r="U1017" s="114">
        <v>0.68340000000000001</v>
      </c>
    </row>
    <row r="1018" spans="1:21" x14ac:dyDescent="0.35">
      <c r="A1018" s="73" t="s">
        <v>1919</v>
      </c>
      <c r="B1018" s="57">
        <v>126</v>
      </c>
      <c r="C1018" s="57">
        <v>109</v>
      </c>
      <c r="D1018" s="74"/>
      <c r="E1018" s="74">
        <v>89.61</v>
      </c>
      <c r="F1018" s="74">
        <v>83.53</v>
      </c>
      <c r="G1018" s="74">
        <v>90.21</v>
      </c>
      <c r="H1018" s="74">
        <v>85.38</v>
      </c>
      <c r="I1018" s="74">
        <v>91.87</v>
      </c>
      <c r="J1018" s="74">
        <v>99.46</v>
      </c>
      <c r="K1018" s="74">
        <v>91.52</v>
      </c>
      <c r="L1018" s="74">
        <v>88.76</v>
      </c>
      <c r="M1018" s="74">
        <v>89.51</v>
      </c>
      <c r="N1018" s="74">
        <v>94.55</v>
      </c>
      <c r="O1018" s="57">
        <v>104</v>
      </c>
      <c r="P1018" s="57">
        <v>72</v>
      </c>
      <c r="Q1018" s="57">
        <v>85</v>
      </c>
      <c r="R1018" s="57">
        <v>96</v>
      </c>
      <c r="S1018" s="57">
        <v>95</v>
      </c>
      <c r="T1018" s="74">
        <v>188.39</v>
      </c>
      <c r="U1018" s="114"/>
    </row>
    <row r="1019" spans="1:21" x14ac:dyDescent="0.35">
      <c r="A1019" s="73" t="s">
        <v>1920</v>
      </c>
      <c r="B1019" s="57">
        <v>132</v>
      </c>
      <c r="C1019" s="57">
        <v>120</v>
      </c>
      <c r="D1019" s="74"/>
      <c r="E1019" s="74">
        <v>88.79</v>
      </c>
      <c r="F1019" s="74">
        <v>83.02</v>
      </c>
      <c r="G1019" s="74">
        <v>90.23</v>
      </c>
      <c r="H1019" s="74">
        <v>85.07</v>
      </c>
      <c r="I1019" s="74">
        <v>91.21</v>
      </c>
      <c r="J1019" s="74">
        <v>98.35</v>
      </c>
      <c r="K1019" s="74">
        <v>90.63</v>
      </c>
      <c r="L1019" s="74">
        <v>87.83</v>
      </c>
      <c r="M1019" s="74">
        <v>89.11</v>
      </c>
      <c r="N1019" s="74">
        <v>92.94</v>
      </c>
      <c r="O1019" s="57">
        <v>104</v>
      </c>
      <c r="P1019" s="57">
        <v>72</v>
      </c>
      <c r="Q1019" s="57">
        <v>100</v>
      </c>
      <c r="R1019" s="57">
        <v>94</v>
      </c>
      <c r="S1019" s="57">
        <v>99</v>
      </c>
      <c r="T1019" s="74">
        <v>220.85</v>
      </c>
      <c r="U1019" s="114"/>
    </row>
    <row r="1020" spans="1:21" x14ac:dyDescent="0.35">
      <c r="A1020" s="73" t="s">
        <v>1921</v>
      </c>
      <c r="B1020" s="57">
        <v>114</v>
      </c>
      <c r="C1020" s="57">
        <v>105</v>
      </c>
      <c r="D1020" s="74"/>
      <c r="E1020" s="74">
        <v>87.51</v>
      </c>
      <c r="F1020" s="74">
        <v>82.64</v>
      </c>
      <c r="G1020" s="74">
        <v>89.66</v>
      </c>
      <c r="H1020" s="74">
        <v>84.74</v>
      </c>
      <c r="I1020" s="74">
        <v>90.78</v>
      </c>
      <c r="J1020" s="74">
        <v>93.89</v>
      </c>
      <c r="K1020" s="74">
        <v>89.71</v>
      </c>
      <c r="L1020" s="74">
        <v>87.33</v>
      </c>
      <c r="M1020" s="74">
        <v>88.42</v>
      </c>
      <c r="N1020" s="74">
        <v>91.63</v>
      </c>
      <c r="O1020" s="57">
        <v>94</v>
      </c>
      <c r="P1020" s="57">
        <v>72</v>
      </c>
      <c r="Q1020" s="57">
        <v>71</v>
      </c>
      <c r="R1020" s="57">
        <v>83</v>
      </c>
      <c r="S1020" s="57">
        <v>90</v>
      </c>
      <c r="T1020" s="74">
        <v>258.87</v>
      </c>
      <c r="U1020" s="114">
        <v>0.68389999999999995</v>
      </c>
    </row>
    <row r="1021" spans="1:21" x14ac:dyDescent="0.35">
      <c r="A1021" s="73" t="s">
        <v>1922</v>
      </c>
      <c r="B1021" s="57">
        <v>114</v>
      </c>
      <c r="C1021" s="57">
        <v>105</v>
      </c>
      <c r="D1021" s="74"/>
      <c r="E1021" s="74">
        <v>87.19</v>
      </c>
      <c r="F1021" s="74">
        <v>82.75</v>
      </c>
      <c r="G1021" s="74">
        <v>89.45</v>
      </c>
      <c r="H1021" s="74">
        <v>84.57</v>
      </c>
      <c r="I1021" s="74">
        <v>90.59</v>
      </c>
      <c r="J1021" s="74">
        <v>91.19</v>
      </c>
      <c r="K1021" s="74">
        <v>89.79</v>
      </c>
      <c r="L1021" s="74">
        <v>87.69</v>
      </c>
      <c r="M1021" s="74">
        <v>88.12</v>
      </c>
      <c r="N1021" s="74">
        <v>90.93</v>
      </c>
      <c r="O1021" s="57">
        <v>93</v>
      </c>
      <c r="P1021" s="57">
        <v>73</v>
      </c>
      <c r="Q1021" s="57">
        <v>77</v>
      </c>
      <c r="R1021" s="57">
        <v>86</v>
      </c>
      <c r="S1021" s="57">
        <v>94</v>
      </c>
      <c r="T1021" s="74">
        <v>373.98</v>
      </c>
      <c r="U1021" s="114">
        <v>0.69199999999999995</v>
      </c>
    </row>
    <row r="1022" spans="1:21" x14ac:dyDescent="0.35">
      <c r="A1022" s="73" t="s">
        <v>1923</v>
      </c>
      <c r="B1022" s="57">
        <v>113</v>
      </c>
      <c r="C1022" s="57">
        <v>106</v>
      </c>
      <c r="D1022" s="74"/>
      <c r="E1022" s="74">
        <v>87.03</v>
      </c>
      <c r="F1022" s="74">
        <v>82.47</v>
      </c>
      <c r="G1022" s="74">
        <v>88.75</v>
      </c>
      <c r="H1022" s="74">
        <v>84.19</v>
      </c>
      <c r="I1022" s="74">
        <v>90.83</v>
      </c>
      <c r="J1022" s="74">
        <v>91.02</v>
      </c>
      <c r="K1022" s="74">
        <v>89.58</v>
      </c>
      <c r="L1022" s="74">
        <v>87.6</v>
      </c>
      <c r="M1022" s="74">
        <v>86.86</v>
      </c>
      <c r="N1022" s="74">
        <v>89.3</v>
      </c>
      <c r="O1022" s="57">
        <v>92</v>
      </c>
      <c r="P1022" s="57">
        <v>77</v>
      </c>
      <c r="Q1022" s="57">
        <v>79</v>
      </c>
      <c r="R1022" s="57">
        <v>85</v>
      </c>
      <c r="S1022" s="57">
        <v>89</v>
      </c>
      <c r="T1022" s="74">
        <v>547.91</v>
      </c>
      <c r="U1022" s="114">
        <v>0.69279999999999997</v>
      </c>
    </row>
    <row r="1023" spans="1:21" x14ac:dyDescent="0.35">
      <c r="A1023" s="73" t="s">
        <v>1924</v>
      </c>
      <c r="B1023" s="57">
        <v>110</v>
      </c>
      <c r="C1023" s="57">
        <v>103</v>
      </c>
      <c r="D1023" s="74"/>
      <c r="E1023" s="74">
        <v>87.04</v>
      </c>
      <c r="F1023" s="74">
        <v>81.64</v>
      </c>
      <c r="G1023" s="74">
        <v>87.73</v>
      </c>
      <c r="H1023" s="74">
        <v>84.08</v>
      </c>
      <c r="I1023" s="74">
        <v>90.28</v>
      </c>
      <c r="J1023" s="74">
        <v>91.53</v>
      </c>
      <c r="K1023" s="74">
        <v>89.58</v>
      </c>
      <c r="L1023" s="74">
        <v>87.89</v>
      </c>
      <c r="M1023" s="74">
        <v>86.2</v>
      </c>
      <c r="N1023" s="74">
        <v>88.97</v>
      </c>
      <c r="O1023" s="57">
        <v>92</v>
      </c>
      <c r="P1023" s="57">
        <v>78</v>
      </c>
      <c r="Q1023" s="57">
        <v>77</v>
      </c>
      <c r="R1023" s="57">
        <v>85</v>
      </c>
      <c r="S1023" s="57">
        <v>92</v>
      </c>
      <c r="T1023" s="74">
        <v>748.17</v>
      </c>
      <c r="U1023" s="114">
        <v>0.70279999999999998</v>
      </c>
    </row>
    <row r="1024" spans="1:21" x14ac:dyDescent="0.35">
      <c r="A1024" s="73" t="s">
        <v>1925</v>
      </c>
      <c r="B1024" s="57">
        <v>110</v>
      </c>
      <c r="C1024" s="57">
        <v>101</v>
      </c>
      <c r="D1024" s="74"/>
      <c r="E1024" s="74">
        <v>86.81</v>
      </c>
      <c r="F1024" s="74">
        <v>81.430000000000007</v>
      </c>
      <c r="G1024" s="74">
        <v>87.33</v>
      </c>
      <c r="H1024" s="74">
        <v>84.02</v>
      </c>
      <c r="I1024" s="74">
        <v>89.78</v>
      </c>
      <c r="J1024" s="74">
        <v>90.48</v>
      </c>
      <c r="K1024" s="74">
        <v>89.37</v>
      </c>
      <c r="L1024" s="74">
        <v>87.21</v>
      </c>
      <c r="M1024" s="74">
        <v>86.3</v>
      </c>
      <c r="N1024" s="74">
        <v>88.5</v>
      </c>
      <c r="O1024" s="57">
        <v>94</v>
      </c>
      <c r="P1024" s="57">
        <v>76</v>
      </c>
      <c r="Q1024" s="57">
        <v>73</v>
      </c>
      <c r="R1024" s="57">
        <v>87</v>
      </c>
      <c r="S1024" s="57">
        <v>88</v>
      </c>
      <c r="T1024" s="74">
        <v>407.13</v>
      </c>
      <c r="U1024" s="114">
        <v>0.68069999999999997</v>
      </c>
    </row>
    <row r="1025" spans="1:21" x14ac:dyDescent="0.35">
      <c r="A1025" s="73" t="s">
        <v>1926</v>
      </c>
      <c r="B1025" s="57">
        <v>119</v>
      </c>
      <c r="C1025" s="57">
        <v>107</v>
      </c>
      <c r="D1025" s="74"/>
      <c r="E1025" s="74">
        <v>86.51</v>
      </c>
      <c r="F1025" s="74">
        <v>81.260000000000005</v>
      </c>
      <c r="G1025" s="74">
        <v>87.15</v>
      </c>
      <c r="H1025" s="74">
        <v>83.89</v>
      </c>
      <c r="I1025" s="74">
        <v>89.7</v>
      </c>
      <c r="J1025" s="74">
        <v>89.43</v>
      </c>
      <c r="K1025" s="74">
        <v>89.02</v>
      </c>
      <c r="L1025" s="74">
        <v>87.19</v>
      </c>
      <c r="M1025" s="74">
        <v>86.16</v>
      </c>
      <c r="N1025" s="74">
        <v>88.06</v>
      </c>
      <c r="O1025" s="57">
        <v>99</v>
      </c>
      <c r="P1025" s="57">
        <v>82</v>
      </c>
      <c r="Q1025" s="57">
        <v>100</v>
      </c>
      <c r="R1025" s="57">
        <v>94</v>
      </c>
      <c r="S1025" s="57">
        <v>87</v>
      </c>
      <c r="T1025" s="74">
        <v>609.64</v>
      </c>
      <c r="U1025" s="114"/>
    </row>
    <row r="1026" spans="1:21" x14ac:dyDescent="0.35">
      <c r="A1026" s="73" t="s">
        <v>1927</v>
      </c>
      <c r="B1026" s="57">
        <v>130</v>
      </c>
      <c r="C1026" s="57">
        <v>123</v>
      </c>
      <c r="D1026" s="74"/>
      <c r="E1026" s="74">
        <v>86.56</v>
      </c>
      <c r="F1026" s="74">
        <v>81.58</v>
      </c>
      <c r="G1026" s="74">
        <v>86.78</v>
      </c>
      <c r="H1026" s="74">
        <v>83.82</v>
      </c>
      <c r="I1026" s="74">
        <v>89.87</v>
      </c>
      <c r="J1026" s="74">
        <v>89.34</v>
      </c>
      <c r="K1026" s="74">
        <v>88.89</v>
      </c>
      <c r="L1026" s="74">
        <v>87.47</v>
      </c>
      <c r="M1026" s="74">
        <v>86.27</v>
      </c>
      <c r="N1026" s="74">
        <v>88.38</v>
      </c>
      <c r="O1026" s="57">
        <v>104</v>
      </c>
      <c r="P1026" s="57">
        <v>81</v>
      </c>
      <c r="Q1026" s="57">
        <v>92</v>
      </c>
      <c r="R1026" s="57">
        <v>93</v>
      </c>
      <c r="S1026" s="57">
        <v>101</v>
      </c>
      <c r="T1026" s="74">
        <v>432.69</v>
      </c>
      <c r="U1026" s="114"/>
    </row>
    <row r="1027" spans="1:21" x14ac:dyDescent="0.35">
      <c r="A1027" s="73" t="s">
        <v>1928</v>
      </c>
      <c r="B1027" s="57">
        <v>112</v>
      </c>
      <c r="C1027" s="57">
        <v>104</v>
      </c>
      <c r="D1027" s="74"/>
      <c r="E1027" s="74">
        <v>86.73</v>
      </c>
      <c r="F1027" s="74">
        <v>82.51</v>
      </c>
      <c r="G1027" s="74">
        <v>86.62</v>
      </c>
      <c r="H1027" s="74">
        <v>83.76</v>
      </c>
      <c r="I1027" s="74">
        <v>89.95</v>
      </c>
      <c r="J1027" s="74">
        <v>89.55</v>
      </c>
      <c r="K1027" s="74">
        <v>88.92</v>
      </c>
      <c r="L1027" s="74">
        <v>87.28</v>
      </c>
      <c r="M1027" s="74">
        <v>86.18</v>
      </c>
      <c r="N1027" s="74">
        <v>88.16</v>
      </c>
      <c r="O1027" s="57">
        <v>92</v>
      </c>
      <c r="P1027" s="57">
        <v>81</v>
      </c>
      <c r="Q1027" s="57">
        <v>70</v>
      </c>
      <c r="R1027" s="57">
        <v>84</v>
      </c>
      <c r="S1027" s="57">
        <v>88</v>
      </c>
      <c r="T1027" s="74">
        <v>1657.06</v>
      </c>
      <c r="U1027" s="114">
        <v>0.67920000000000003</v>
      </c>
    </row>
    <row r="1028" spans="1:21" x14ac:dyDescent="0.35">
      <c r="A1028" s="73" t="s">
        <v>1929</v>
      </c>
      <c r="B1028" s="57">
        <v>113</v>
      </c>
      <c r="C1028" s="57">
        <v>103</v>
      </c>
      <c r="D1028" s="74"/>
      <c r="E1028" s="74">
        <v>86.47</v>
      </c>
      <c r="F1028" s="74">
        <v>83.19</v>
      </c>
      <c r="G1028" s="74">
        <v>86.42</v>
      </c>
      <c r="H1028" s="74">
        <v>83.66</v>
      </c>
      <c r="I1028" s="74">
        <v>90.2</v>
      </c>
      <c r="J1028" s="74">
        <v>87.71</v>
      </c>
      <c r="K1028" s="74">
        <v>88.67</v>
      </c>
      <c r="L1028" s="74">
        <v>86.9</v>
      </c>
      <c r="M1028" s="74">
        <v>86.47</v>
      </c>
      <c r="N1028" s="74">
        <v>88.34</v>
      </c>
      <c r="O1028" s="57">
        <v>92</v>
      </c>
      <c r="P1028" s="57">
        <v>81</v>
      </c>
      <c r="Q1028" s="57">
        <v>76</v>
      </c>
      <c r="R1028" s="57">
        <v>83</v>
      </c>
      <c r="S1028" s="57">
        <v>94</v>
      </c>
      <c r="T1028" s="74">
        <v>1091.83</v>
      </c>
      <c r="U1028" s="114">
        <v>0.66549999999999998</v>
      </c>
    </row>
    <row r="1029" spans="1:21" x14ac:dyDescent="0.35">
      <c r="A1029" s="73" t="s">
        <v>1930</v>
      </c>
      <c r="B1029" s="57">
        <v>111</v>
      </c>
      <c r="C1029" s="57">
        <v>104</v>
      </c>
      <c r="D1029" s="74"/>
      <c r="E1029" s="74">
        <v>86.3</v>
      </c>
      <c r="F1029" s="74">
        <v>83.61</v>
      </c>
      <c r="G1029" s="74">
        <v>87.15</v>
      </c>
      <c r="H1029" s="74">
        <v>83.76</v>
      </c>
      <c r="I1029" s="74">
        <v>90.43</v>
      </c>
      <c r="J1029" s="74">
        <v>85.91</v>
      </c>
      <c r="K1029" s="74">
        <v>88.34</v>
      </c>
      <c r="L1029" s="74">
        <v>86.8</v>
      </c>
      <c r="M1029" s="74">
        <v>86.58</v>
      </c>
      <c r="N1029" s="74">
        <v>89.08</v>
      </c>
      <c r="O1029" s="57">
        <v>91</v>
      </c>
      <c r="P1029" s="57">
        <v>86</v>
      </c>
      <c r="Q1029" s="57">
        <v>77</v>
      </c>
      <c r="R1029" s="57">
        <v>83</v>
      </c>
      <c r="S1029" s="57">
        <v>86</v>
      </c>
      <c r="T1029" s="74">
        <v>1556.81</v>
      </c>
      <c r="U1029" s="114">
        <v>0.64390000000000003</v>
      </c>
    </row>
    <row r="1030" spans="1:21" x14ac:dyDescent="0.35">
      <c r="A1030" s="73" t="s">
        <v>1931</v>
      </c>
      <c r="B1030" s="57">
        <v>108</v>
      </c>
      <c r="C1030" s="57">
        <v>100</v>
      </c>
      <c r="D1030" s="74"/>
      <c r="E1030" s="74">
        <v>86.26</v>
      </c>
      <c r="F1030" s="74">
        <v>83.84</v>
      </c>
      <c r="G1030" s="74">
        <v>87.22</v>
      </c>
      <c r="H1030" s="74">
        <v>83.61</v>
      </c>
      <c r="I1030" s="74">
        <v>90.82</v>
      </c>
      <c r="J1030" s="74">
        <v>84.58</v>
      </c>
      <c r="K1030" s="74">
        <v>88.6</v>
      </c>
      <c r="L1030" s="74">
        <v>86.35</v>
      </c>
      <c r="M1030" s="74">
        <v>87.94</v>
      </c>
      <c r="N1030" s="74">
        <v>89.16</v>
      </c>
      <c r="O1030" s="57">
        <v>90</v>
      </c>
      <c r="P1030" s="57">
        <v>85</v>
      </c>
      <c r="Q1030" s="57">
        <v>79</v>
      </c>
      <c r="R1030" s="57">
        <v>82</v>
      </c>
      <c r="S1030" s="57">
        <v>83</v>
      </c>
      <c r="T1030" s="74">
        <v>686.01</v>
      </c>
      <c r="U1030" s="114">
        <v>0.61339999999999995</v>
      </c>
    </row>
    <row r="1031" spans="1:21" x14ac:dyDescent="0.35">
      <c r="A1031" s="73" t="s">
        <v>1932</v>
      </c>
      <c r="B1031" s="57">
        <v>110</v>
      </c>
      <c r="C1031" s="57">
        <v>100</v>
      </c>
      <c r="D1031" s="74"/>
      <c r="E1031" s="74">
        <v>86.36</v>
      </c>
      <c r="F1031" s="74">
        <v>85.17</v>
      </c>
      <c r="G1031" s="74">
        <v>87.08</v>
      </c>
      <c r="H1031" s="74">
        <v>83.5</v>
      </c>
      <c r="I1031" s="74">
        <v>91.02</v>
      </c>
      <c r="J1031" s="74">
        <v>84.7</v>
      </c>
      <c r="K1031" s="74">
        <v>88.57</v>
      </c>
      <c r="L1031" s="74">
        <v>86.46</v>
      </c>
      <c r="M1031" s="74">
        <v>88.34</v>
      </c>
      <c r="N1031" s="74">
        <v>89.26</v>
      </c>
      <c r="O1031" s="57">
        <v>94</v>
      </c>
      <c r="P1031" s="57">
        <v>89</v>
      </c>
      <c r="Q1031" s="57">
        <v>73</v>
      </c>
      <c r="R1031" s="57">
        <v>82</v>
      </c>
      <c r="S1031" s="57"/>
      <c r="T1031" s="74">
        <v>770.44</v>
      </c>
      <c r="U1031" s="114">
        <v>0.6159</v>
      </c>
    </row>
    <row r="1032" spans="1:21" x14ac:dyDescent="0.35">
      <c r="A1032" s="73" t="s">
        <v>1933</v>
      </c>
      <c r="B1032" s="57">
        <v>121</v>
      </c>
      <c r="C1032" s="57">
        <v>111</v>
      </c>
      <c r="D1032" s="74"/>
      <c r="E1032" s="74">
        <v>86.48</v>
      </c>
      <c r="F1032" s="74">
        <v>85.93</v>
      </c>
      <c r="G1032" s="74">
        <v>86.64</v>
      </c>
      <c r="H1032" s="74">
        <v>83.55</v>
      </c>
      <c r="I1032" s="74">
        <v>91.12</v>
      </c>
      <c r="J1032" s="74">
        <v>85.3</v>
      </c>
      <c r="K1032" s="74">
        <v>88.06</v>
      </c>
      <c r="L1032" s="74">
        <v>86.24</v>
      </c>
      <c r="M1032" s="74">
        <v>89.55</v>
      </c>
      <c r="N1032" s="74">
        <v>89.3</v>
      </c>
      <c r="O1032" s="57">
        <v>101</v>
      </c>
      <c r="P1032" s="57">
        <v>88</v>
      </c>
      <c r="Q1032" s="57">
        <v>90</v>
      </c>
      <c r="R1032" s="57">
        <v>91</v>
      </c>
      <c r="S1032" s="57"/>
      <c r="T1032" s="74">
        <v>508.28</v>
      </c>
      <c r="U1032" s="114"/>
    </row>
    <row r="1033" spans="1:21" x14ac:dyDescent="0.35">
      <c r="A1033" s="73" t="s">
        <v>1934</v>
      </c>
      <c r="B1033" s="57">
        <v>124</v>
      </c>
      <c r="C1033" s="57">
        <v>120</v>
      </c>
      <c r="D1033" s="74"/>
      <c r="E1033" s="74">
        <v>86.25</v>
      </c>
      <c r="F1033" s="74">
        <v>86.6</v>
      </c>
      <c r="G1033" s="74">
        <v>86.43</v>
      </c>
      <c r="H1033" s="74">
        <v>83.35</v>
      </c>
      <c r="I1033" s="74">
        <v>90.81</v>
      </c>
      <c r="J1033" s="74">
        <v>84.23</v>
      </c>
      <c r="K1033" s="74">
        <v>87.65</v>
      </c>
      <c r="L1033" s="74">
        <v>86.17</v>
      </c>
      <c r="M1033" s="74">
        <v>90.41</v>
      </c>
      <c r="N1033" s="74">
        <v>88.49</v>
      </c>
      <c r="O1033" s="57">
        <v>99</v>
      </c>
      <c r="P1033" s="57">
        <v>88</v>
      </c>
      <c r="Q1033" s="57">
        <v>88</v>
      </c>
      <c r="R1033" s="57">
        <v>86</v>
      </c>
      <c r="S1033" s="57"/>
      <c r="T1033" s="74">
        <v>673.67</v>
      </c>
      <c r="U1033" s="114"/>
    </row>
    <row r="1034" spans="1:21" x14ac:dyDescent="0.35">
      <c r="A1034" s="73" t="s">
        <v>1935</v>
      </c>
      <c r="B1034" s="57">
        <v>110</v>
      </c>
      <c r="C1034" s="57">
        <v>102</v>
      </c>
      <c r="D1034" s="74"/>
      <c r="E1034" s="74">
        <v>86.78</v>
      </c>
      <c r="F1034" s="74">
        <v>87.9</v>
      </c>
      <c r="G1034" s="74">
        <v>86.56</v>
      </c>
      <c r="H1034" s="74">
        <v>83.52</v>
      </c>
      <c r="I1034" s="74">
        <v>91.78</v>
      </c>
      <c r="J1034" s="74">
        <v>83.95</v>
      </c>
      <c r="K1034" s="74">
        <v>87.99</v>
      </c>
      <c r="L1034" s="74">
        <v>86.62</v>
      </c>
      <c r="M1034" s="74">
        <v>91.51</v>
      </c>
      <c r="N1034" s="74">
        <v>88.35</v>
      </c>
      <c r="O1034" s="57">
        <v>91</v>
      </c>
      <c r="P1034" s="57">
        <v>88</v>
      </c>
      <c r="Q1034" s="57">
        <v>74</v>
      </c>
      <c r="R1034" s="57">
        <v>86</v>
      </c>
      <c r="S1034" s="57">
        <v>75</v>
      </c>
      <c r="T1034" s="74">
        <v>394.66</v>
      </c>
      <c r="U1034" s="114">
        <v>0.60409999999999997</v>
      </c>
    </row>
    <row r="1035" spans="1:21" x14ac:dyDescent="0.35">
      <c r="A1035" s="73" t="s">
        <v>1936</v>
      </c>
      <c r="B1035" s="57">
        <v>108</v>
      </c>
      <c r="C1035" s="57">
        <v>102</v>
      </c>
      <c r="D1035" s="74"/>
      <c r="E1035" s="74">
        <v>87.82</v>
      </c>
      <c r="F1035" s="74">
        <v>89.7</v>
      </c>
      <c r="G1035" s="74">
        <v>86.87</v>
      </c>
      <c r="H1035" s="74">
        <v>83.69</v>
      </c>
      <c r="I1035" s="74">
        <v>92.68</v>
      </c>
      <c r="J1035" s="74">
        <v>86.1</v>
      </c>
      <c r="K1035" s="74">
        <v>88.76</v>
      </c>
      <c r="L1035" s="74">
        <v>86.8</v>
      </c>
      <c r="M1035" s="74">
        <v>91.92</v>
      </c>
      <c r="N1035" s="74">
        <v>88.03</v>
      </c>
      <c r="O1035" s="57">
        <v>91</v>
      </c>
      <c r="P1035" s="57">
        <v>88</v>
      </c>
      <c r="Q1035" s="57">
        <v>79</v>
      </c>
      <c r="R1035" s="57">
        <v>84</v>
      </c>
      <c r="S1035" s="57">
        <v>80</v>
      </c>
      <c r="T1035" s="74">
        <v>605.28</v>
      </c>
      <c r="U1035" s="114">
        <v>0.58899999999999997</v>
      </c>
    </row>
    <row r="1036" spans="1:21" x14ac:dyDescent="0.35">
      <c r="A1036" s="73" t="s">
        <v>1937</v>
      </c>
      <c r="B1036" s="57">
        <v>109</v>
      </c>
      <c r="C1036" s="57">
        <v>102</v>
      </c>
      <c r="D1036" s="74"/>
      <c r="E1036" s="74">
        <v>88.94</v>
      </c>
      <c r="F1036" s="74">
        <v>91.49</v>
      </c>
      <c r="G1036" s="74">
        <v>87.24</v>
      </c>
      <c r="H1036" s="74">
        <v>84.14</v>
      </c>
      <c r="I1036" s="74">
        <v>93.45</v>
      </c>
      <c r="J1036" s="74">
        <v>87.16</v>
      </c>
      <c r="K1036" s="74">
        <v>90.17</v>
      </c>
      <c r="L1036" s="74">
        <v>86.82</v>
      </c>
      <c r="M1036" s="74">
        <v>92.48</v>
      </c>
      <c r="N1036" s="74">
        <v>88.43</v>
      </c>
      <c r="O1036" s="57">
        <v>91</v>
      </c>
      <c r="P1036" s="57">
        <v>85</v>
      </c>
      <c r="Q1036" s="57">
        <v>81</v>
      </c>
      <c r="R1036" s="57">
        <v>86</v>
      </c>
      <c r="S1036" s="57">
        <v>75</v>
      </c>
      <c r="T1036" s="74">
        <v>802.51</v>
      </c>
      <c r="U1036" s="114">
        <v>0.56630000000000003</v>
      </c>
    </row>
    <row r="1037" spans="1:21" x14ac:dyDescent="0.35">
      <c r="A1037" s="73" t="s">
        <v>1938</v>
      </c>
      <c r="B1037" s="57">
        <v>107</v>
      </c>
      <c r="C1037" s="57">
        <v>101</v>
      </c>
      <c r="D1037" s="74"/>
      <c r="E1037" s="74">
        <v>89.89</v>
      </c>
      <c r="F1037" s="74">
        <v>93.59</v>
      </c>
      <c r="G1037" s="74">
        <v>88.14</v>
      </c>
      <c r="H1037" s="74">
        <v>84.64</v>
      </c>
      <c r="I1037" s="74">
        <v>94.1</v>
      </c>
      <c r="J1037" s="74">
        <v>88.56</v>
      </c>
      <c r="K1037" s="74">
        <v>91.83</v>
      </c>
      <c r="L1037" s="74">
        <v>87.23</v>
      </c>
      <c r="M1037" s="74">
        <v>91.54</v>
      </c>
      <c r="N1037" s="74">
        <v>88.79</v>
      </c>
      <c r="O1037" s="57">
        <v>91</v>
      </c>
      <c r="P1037" s="57">
        <v>86</v>
      </c>
      <c r="Q1037" s="57">
        <v>83</v>
      </c>
      <c r="R1037" s="57">
        <v>90</v>
      </c>
      <c r="S1037" s="57">
        <v>76</v>
      </c>
      <c r="T1037" s="74">
        <v>386.55</v>
      </c>
      <c r="U1037" s="114">
        <v>0.5494</v>
      </c>
    </row>
    <row r="1038" spans="1:21" x14ac:dyDescent="0.35">
      <c r="A1038" s="73" t="s">
        <v>1939</v>
      </c>
      <c r="B1038" s="57">
        <v>108</v>
      </c>
      <c r="C1038" s="57">
        <v>99</v>
      </c>
      <c r="D1038" s="74"/>
      <c r="E1038" s="74">
        <v>91.23</v>
      </c>
      <c r="F1038" s="74">
        <v>94.81</v>
      </c>
      <c r="G1038" s="74">
        <v>88.95</v>
      </c>
      <c r="H1038" s="74">
        <v>85.21</v>
      </c>
      <c r="I1038" s="74">
        <v>94.47</v>
      </c>
      <c r="J1038" s="74">
        <v>91.37</v>
      </c>
      <c r="K1038" s="74">
        <v>93.49</v>
      </c>
      <c r="L1038" s="74">
        <v>87.98</v>
      </c>
      <c r="M1038" s="74">
        <v>92.69</v>
      </c>
      <c r="N1038" s="74">
        <v>89.87</v>
      </c>
      <c r="O1038" s="57">
        <v>94</v>
      </c>
      <c r="P1038" s="57">
        <v>87</v>
      </c>
      <c r="Q1038" s="57">
        <v>77</v>
      </c>
      <c r="R1038" s="57">
        <v>86</v>
      </c>
      <c r="S1038" s="57">
        <v>76</v>
      </c>
      <c r="T1038" s="74">
        <v>398.56</v>
      </c>
      <c r="U1038" s="114">
        <v>0.57399999999999995</v>
      </c>
    </row>
    <row r="1039" spans="1:21" x14ac:dyDescent="0.35">
      <c r="A1039" s="73" t="s">
        <v>1940</v>
      </c>
      <c r="B1039" s="57">
        <v>121</v>
      </c>
      <c r="C1039" s="57">
        <v>109</v>
      </c>
      <c r="D1039" s="74"/>
      <c r="E1039" s="74">
        <v>91.81</v>
      </c>
      <c r="F1039" s="74">
        <v>95.19</v>
      </c>
      <c r="G1039" s="74">
        <v>90.08</v>
      </c>
      <c r="H1039" s="74">
        <v>85.58</v>
      </c>
      <c r="I1039" s="74">
        <v>94.23</v>
      </c>
      <c r="J1039" s="74">
        <v>92.9</v>
      </c>
      <c r="K1039" s="74">
        <v>94.56</v>
      </c>
      <c r="L1039" s="74">
        <v>88.25</v>
      </c>
      <c r="M1039" s="74">
        <v>91.09</v>
      </c>
      <c r="N1039" s="74">
        <v>90.89</v>
      </c>
      <c r="O1039" s="57">
        <v>101</v>
      </c>
      <c r="P1039" s="57">
        <v>87</v>
      </c>
      <c r="Q1039" s="57">
        <v>99</v>
      </c>
      <c r="R1039" s="57">
        <v>99</v>
      </c>
      <c r="S1039" s="57">
        <v>86</v>
      </c>
      <c r="T1039" s="74">
        <v>345.14</v>
      </c>
      <c r="U1039" s="114"/>
    </row>
    <row r="1040" spans="1:21" x14ac:dyDescent="0.35">
      <c r="A1040" s="73" t="s">
        <v>1941</v>
      </c>
      <c r="B1040" s="57">
        <v>131</v>
      </c>
      <c r="C1040" s="57">
        <v>120</v>
      </c>
      <c r="D1040" s="74"/>
      <c r="E1040" s="74">
        <v>92.17</v>
      </c>
      <c r="F1040" s="74">
        <v>94.69</v>
      </c>
      <c r="G1040" s="74">
        <v>90.58</v>
      </c>
      <c r="H1040" s="74">
        <v>86.04</v>
      </c>
      <c r="I1040" s="74">
        <v>94.41</v>
      </c>
      <c r="J1040" s="74">
        <v>94.35</v>
      </c>
      <c r="K1040" s="74">
        <v>94.89</v>
      </c>
      <c r="L1040" s="74">
        <v>88.32</v>
      </c>
      <c r="M1040" s="74">
        <v>89.8</v>
      </c>
      <c r="N1040" s="74">
        <v>91.56</v>
      </c>
      <c r="O1040" s="57">
        <v>105</v>
      </c>
      <c r="P1040" s="57">
        <v>87</v>
      </c>
      <c r="Q1040" s="57">
        <v>87</v>
      </c>
      <c r="R1040" s="57">
        <v>90</v>
      </c>
      <c r="S1040" s="57">
        <v>98</v>
      </c>
      <c r="T1040" s="74">
        <v>363.29</v>
      </c>
      <c r="U1040" s="114"/>
    </row>
    <row r="1041" spans="1:21" x14ac:dyDescent="0.35">
      <c r="A1041" s="73" t="s">
        <v>1942</v>
      </c>
      <c r="B1041" s="57">
        <v>113</v>
      </c>
      <c r="C1041" s="57">
        <v>105</v>
      </c>
      <c r="D1041" s="74"/>
      <c r="E1041" s="74">
        <v>93.12</v>
      </c>
      <c r="F1041" s="74">
        <v>93.86</v>
      </c>
      <c r="G1041" s="74">
        <v>90.8</v>
      </c>
      <c r="H1041" s="74">
        <v>86.56</v>
      </c>
      <c r="I1041" s="74">
        <v>93.66</v>
      </c>
      <c r="J1041" s="74">
        <v>99.4</v>
      </c>
      <c r="K1041" s="74">
        <v>95.55</v>
      </c>
      <c r="L1041" s="74">
        <v>89.55</v>
      </c>
      <c r="M1041" s="74">
        <v>88.65</v>
      </c>
      <c r="N1041" s="74">
        <v>93.31</v>
      </c>
      <c r="O1041" s="57">
        <v>93</v>
      </c>
      <c r="P1041" s="57">
        <v>87</v>
      </c>
      <c r="Q1041" s="57">
        <v>71</v>
      </c>
      <c r="R1041" s="57">
        <v>85</v>
      </c>
      <c r="S1041" s="57">
        <v>89</v>
      </c>
      <c r="T1041" s="74">
        <v>97.54</v>
      </c>
      <c r="U1041" s="114">
        <v>0.5534</v>
      </c>
    </row>
    <row r="1042" spans="1:21" x14ac:dyDescent="0.35">
      <c r="A1042" s="73" t="s">
        <v>1943</v>
      </c>
      <c r="B1042" s="57">
        <v>112</v>
      </c>
      <c r="C1042" s="57">
        <v>103</v>
      </c>
      <c r="D1042" s="74"/>
      <c r="E1042" s="74">
        <v>92.5</v>
      </c>
      <c r="F1042" s="74">
        <v>92.02</v>
      </c>
      <c r="G1042" s="74">
        <v>88.4</v>
      </c>
      <c r="H1042" s="74">
        <v>86.31</v>
      </c>
      <c r="I1042" s="74">
        <v>92.49</v>
      </c>
      <c r="J1042" s="74">
        <v>100.98</v>
      </c>
      <c r="K1042" s="74">
        <v>94.53</v>
      </c>
      <c r="L1042" s="74">
        <v>89.33</v>
      </c>
      <c r="M1042" s="74">
        <v>87.76</v>
      </c>
      <c r="N1042" s="74">
        <v>93.32</v>
      </c>
      <c r="O1042" s="57">
        <v>92</v>
      </c>
      <c r="P1042" s="57">
        <v>87</v>
      </c>
      <c r="Q1042" s="57">
        <v>77</v>
      </c>
      <c r="R1042" s="57">
        <v>84</v>
      </c>
      <c r="S1042" s="57">
        <v>91</v>
      </c>
      <c r="T1042" s="74">
        <v>228.41</v>
      </c>
      <c r="U1042" s="114">
        <v>0.53</v>
      </c>
    </row>
    <row r="1043" spans="1:21" x14ac:dyDescent="0.35">
      <c r="A1043" s="73" t="s">
        <v>1944</v>
      </c>
      <c r="B1043" s="57">
        <v>110</v>
      </c>
      <c r="C1043" s="57">
        <v>103</v>
      </c>
      <c r="D1043" s="74"/>
      <c r="E1043" s="74">
        <v>91.61</v>
      </c>
      <c r="F1043" s="74">
        <v>89.32</v>
      </c>
      <c r="G1043" s="74">
        <v>88.45</v>
      </c>
      <c r="H1043" s="74">
        <v>86.38</v>
      </c>
      <c r="I1043" s="74">
        <v>90.85</v>
      </c>
      <c r="J1043" s="74">
        <v>101.02</v>
      </c>
      <c r="K1043" s="74">
        <v>93.51</v>
      </c>
      <c r="L1043" s="74">
        <v>89.52</v>
      </c>
      <c r="M1043" s="74">
        <v>86.51</v>
      </c>
      <c r="N1043" s="74">
        <v>94.13</v>
      </c>
      <c r="O1043" s="57">
        <v>91</v>
      </c>
      <c r="P1043" s="57">
        <v>87</v>
      </c>
      <c r="Q1043" s="57">
        <v>78</v>
      </c>
      <c r="R1043" s="57">
        <v>85</v>
      </c>
      <c r="S1043" s="57">
        <v>86</v>
      </c>
      <c r="T1043" s="74">
        <v>421.31</v>
      </c>
      <c r="U1043" s="114">
        <v>0.51600000000000001</v>
      </c>
    </row>
    <row r="1044" spans="1:21" x14ac:dyDescent="0.35">
      <c r="A1044" s="73" t="s">
        <v>1945</v>
      </c>
      <c r="B1044" s="57">
        <v>109</v>
      </c>
      <c r="C1044" s="57">
        <v>101</v>
      </c>
      <c r="D1044" s="74"/>
      <c r="E1044" s="74">
        <v>90.65</v>
      </c>
      <c r="F1044" s="74">
        <v>86.73</v>
      </c>
      <c r="G1044" s="74">
        <v>88.68</v>
      </c>
      <c r="H1044" s="74">
        <v>86.33</v>
      </c>
      <c r="I1044" s="74">
        <v>89.22</v>
      </c>
      <c r="J1044" s="74">
        <v>101.13</v>
      </c>
      <c r="K1044" s="74">
        <v>92.04</v>
      </c>
      <c r="L1044" s="74">
        <v>89.06</v>
      </c>
      <c r="M1044" s="74">
        <v>85.59</v>
      </c>
      <c r="N1044" s="74">
        <v>95.04</v>
      </c>
      <c r="O1044" s="57">
        <v>92</v>
      </c>
      <c r="P1044" s="57">
        <v>85</v>
      </c>
      <c r="Q1044" s="57">
        <v>76</v>
      </c>
      <c r="R1044" s="57">
        <v>82</v>
      </c>
      <c r="S1044" s="57">
        <v>89</v>
      </c>
      <c r="T1044" s="74">
        <v>545.58000000000004</v>
      </c>
      <c r="U1044" s="114">
        <v>0.54969999999999997</v>
      </c>
    </row>
    <row r="1045" spans="1:21" x14ac:dyDescent="0.35">
      <c r="A1045" s="73" t="s">
        <v>1946</v>
      </c>
      <c r="B1045" s="57">
        <v>111</v>
      </c>
      <c r="C1045" s="57">
        <v>101</v>
      </c>
      <c r="D1045" s="74"/>
      <c r="E1045" s="74">
        <v>89.31</v>
      </c>
      <c r="F1045" s="74">
        <v>83.53</v>
      </c>
      <c r="G1045" s="74">
        <v>89.02</v>
      </c>
      <c r="H1045" s="74">
        <v>86.15</v>
      </c>
      <c r="I1045" s="74">
        <v>87.98</v>
      </c>
      <c r="J1045" s="74">
        <v>98.92</v>
      </c>
      <c r="K1045" s="74">
        <v>90.91</v>
      </c>
      <c r="L1045" s="74">
        <v>88.42</v>
      </c>
      <c r="M1045" s="74">
        <v>83.2</v>
      </c>
      <c r="N1045" s="74">
        <v>94.36</v>
      </c>
      <c r="O1045" s="57">
        <v>95</v>
      </c>
      <c r="P1045" s="57">
        <v>84</v>
      </c>
      <c r="Q1045" s="57">
        <v>73</v>
      </c>
      <c r="R1045" s="57">
        <v>87</v>
      </c>
      <c r="S1045" s="57">
        <v>89</v>
      </c>
      <c r="T1045" s="74">
        <v>271.58</v>
      </c>
      <c r="U1045" s="114">
        <v>0.54320000000000002</v>
      </c>
    </row>
    <row r="1046" spans="1:21" x14ac:dyDescent="0.35">
      <c r="A1046" s="73" t="s">
        <v>1947</v>
      </c>
      <c r="B1046" s="57">
        <v>119</v>
      </c>
      <c r="C1046" s="57">
        <v>108</v>
      </c>
      <c r="D1046" s="74"/>
      <c r="E1046" s="74">
        <v>88.57</v>
      </c>
      <c r="F1046" s="74">
        <v>81.58</v>
      </c>
      <c r="G1046" s="74">
        <v>88.54</v>
      </c>
      <c r="H1046" s="74">
        <v>85.95</v>
      </c>
      <c r="I1046" s="74">
        <v>86.87</v>
      </c>
      <c r="J1046" s="74">
        <v>97.72</v>
      </c>
      <c r="K1046" s="74">
        <v>90.62</v>
      </c>
      <c r="L1046" s="74">
        <v>88.12</v>
      </c>
      <c r="M1046" s="74">
        <v>82.04</v>
      </c>
      <c r="N1046" s="74">
        <v>94.03</v>
      </c>
      <c r="O1046" s="57">
        <v>99</v>
      </c>
      <c r="P1046" s="57">
        <v>79</v>
      </c>
      <c r="Q1046" s="57">
        <v>85</v>
      </c>
      <c r="R1046" s="57">
        <v>98</v>
      </c>
      <c r="S1046" s="57">
        <v>86</v>
      </c>
      <c r="T1046" s="74">
        <v>185.76</v>
      </c>
      <c r="U1046" s="114"/>
    </row>
    <row r="1047" spans="1:21" x14ac:dyDescent="0.35">
      <c r="A1047" s="73" t="s">
        <v>1948</v>
      </c>
      <c r="B1047" s="57">
        <v>123</v>
      </c>
      <c r="C1047" s="57">
        <v>117</v>
      </c>
      <c r="D1047" s="74"/>
      <c r="E1047" s="74">
        <v>88.17</v>
      </c>
      <c r="F1047" s="74">
        <v>81.180000000000007</v>
      </c>
      <c r="G1047" s="74">
        <v>88.61</v>
      </c>
      <c r="H1047" s="74">
        <v>85.7</v>
      </c>
      <c r="I1047" s="74">
        <v>85.83</v>
      </c>
      <c r="J1047" s="74">
        <v>97.02</v>
      </c>
      <c r="K1047" s="74">
        <v>90.95</v>
      </c>
      <c r="L1047" s="74">
        <v>87.62</v>
      </c>
      <c r="M1047" s="74">
        <v>81.5</v>
      </c>
      <c r="N1047" s="74">
        <v>94.19</v>
      </c>
      <c r="O1047" s="57">
        <v>98</v>
      </c>
      <c r="P1047" s="57">
        <v>79</v>
      </c>
      <c r="Q1047" s="57">
        <v>87</v>
      </c>
      <c r="R1047" s="57">
        <v>83</v>
      </c>
      <c r="S1047" s="57">
        <v>94</v>
      </c>
      <c r="T1047" s="74">
        <v>206.77</v>
      </c>
      <c r="U1047" s="114"/>
    </row>
    <row r="1048" spans="1:21" x14ac:dyDescent="0.35">
      <c r="A1048" s="73" t="s">
        <v>1949</v>
      </c>
      <c r="B1048" s="57">
        <v>115</v>
      </c>
      <c r="C1048" s="57">
        <v>106</v>
      </c>
      <c r="D1048" s="74"/>
      <c r="E1048" s="74">
        <v>86.46</v>
      </c>
      <c r="F1048" s="74">
        <v>79.099999999999994</v>
      </c>
      <c r="G1048" s="74">
        <v>88.65</v>
      </c>
      <c r="H1048" s="74">
        <v>85.09</v>
      </c>
      <c r="I1048" s="74">
        <v>84.43</v>
      </c>
      <c r="J1048" s="74">
        <v>90.16</v>
      </c>
      <c r="K1048" s="74">
        <v>89.94</v>
      </c>
      <c r="L1048" s="74">
        <v>86.34</v>
      </c>
      <c r="M1048" s="74">
        <v>80.62</v>
      </c>
      <c r="N1048" s="74">
        <v>92.38</v>
      </c>
      <c r="O1048" s="57">
        <v>93</v>
      </c>
      <c r="P1048" s="57">
        <v>76</v>
      </c>
      <c r="Q1048" s="57">
        <v>65</v>
      </c>
      <c r="R1048" s="57">
        <v>84</v>
      </c>
      <c r="S1048" s="57">
        <v>90</v>
      </c>
      <c r="T1048" s="74">
        <v>284.10000000000002</v>
      </c>
      <c r="U1048" s="114">
        <v>0.54369999999999996</v>
      </c>
    </row>
    <row r="1049" spans="1:21" x14ac:dyDescent="0.35">
      <c r="A1049" s="73" t="s">
        <v>1950</v>
      </c>
      <c r="B1049" s="57">
        <v>113</v>
      </c>
      <c r="C1049" s="57">
        <v>104</v>
      </c>
      <c r="D1049" s="74"/>
      <c r="E1049" s="74">
        <v>86.27</v>
      </c>
      <c r="F1049" s="74">
        <v>78.52</v>
      </c>
      <c r="G1049" s="74">
        <v>90.6</v>
      </c>
      <c r="H1049" s="74">
        <v>85.28</v>
      </c>
      <c r="I1049" s="74">
        <v>83.36</v>
      </c>
      <c r="J1049" s="74">
        <v>86.99</v>
      </c>
      <c r="K1049" s="74">
        <v>90.32</v>
      </c>
      <c r="L1049" s="74">
        <v>86.21</v>
      </c>
      <c r="M1049" s="74">
        <v>79.34</v>
      </c>
      <c r="N1049" s="74">
        <v>92.42</v>
      </c>
      <c r="O1049" s="57">
        <v>92</v>
      </c>
      <c r="P1049" s="57">
        <v>76</v>
      </c>
      <c r="Q1049" s="57">
        <v>78</v>
      </c>
      <c r="R1049" s="57">
        <v>85</v>
      </c>
      <c r="S1049" s="57">
        <v>94</v>
      </c>
      <c r="T1049" s="74">
        <v>382.61</v>
      </c>
      <c r="U1049" s="114">
        <v>0.53129999999999999</v>
      </c>
    </row>
    <row r="1050" spans="1:21" x14ac:dyDescent="0.35">
      <c r="A1050" s="73" t="s">
        <v>1951</v>
      </c>
      <c r="B1050" s="57">
        <v>114</v>
      </c>
      <c r="C1050" s="57">
        <v>106</v>
      </c>
      <c r="D1050" s="74"/>
      <c r="E1050" s="74">
        <v>86.42</v>
      </c>
      <c r="F1050" s="74">
        <v>77.959999999999994</v>
      </c>
      <c r="G1050" s="74">
        <v>90.2</v>
      </c>
      <c r="H1050" s="74">
        <v>84.99</v>
      </c>
      <c r="I1050" s="74">
        <v>82.91</v>
      </c>
      <c r="J1050" s="74">
        <v>85.63</v>
      </c>
      <c r="K1050" s="74">
        <v>90.32</v>
      </c>
      <c r="L1050" s="74">
        <v>85.8</v>
      </c>
      <c r="M1050" s="74">
        <v>78.64</v>
      </c>
      <c r="N1050" s="74">
        <v>91.09</v>
      </c>
      <c r="O1050" s="57">
        <v>93</v>
      </c>
      <c r="P1050" s="57">
        <v>75</v>
      </c>
      <c r="Q1050" s="57">
        <v>75</v>
      </c>
      <c r="R1050" s="57">
        <v>85</v>
      </c>
      <c r="S1050" s="57">
        <v>90</v>
      </c>
      <c r="T1050" s="74">
        <v>501.68</v>
      </c>
      <c r="U1050" s="114">
        <v>0.52059999999999995</v>
      </c>
    </row>
    <row r="1051" spans="1:21" x14ac:dyDescent="0.35">
      <c r="A1051" s="73" t="s">
        <v>1952</v>
      </c>
      <c r="B1051" s="57">
        <v>111</v>
      </c>
      <c r="C1051" s="57">
        <v>103</v>
      </c>
      <c r="D1051" s="74"/>
      <c r="E1051" s="74">
        <v>87.23</v>
      </c>
      <c r="F1051" s="74">
        <v>78.48</v>
      </c>
      <c r="G1051" s="74">
        <v>89.52</v>
      </c>
      <c r="H1051" s="74">
        <v>84.96</v>
      </c>
      <c r="I1051" s="74">
        <v>82.22</v>
      </c>
      <c r="J1051" s="74">
        <v>88.77</v>
      </c>
      <c r="K1051" s="74">
        <v>90.3</v>
      </c>
      <c r="L1051" s="74">
        <v>85.74</v>
      </c>
      <c r="M1051" s="74">
        <v>78.33</v>
      </c>
      <c r="N1051" s="74">
        <v>90.24</v>
      </c>
      <c r="O1051" s="57">
        <v>93</v>
      </c>
      <c r="P1051" s="57">
        <v>74</v>
      </c>
      <c r="Q1051" s="57">
        <v>10</v>
      </c>
      <c r="R1051" s="57">
        <v>95</v>
      </c>
      <c r="S1051" s="57">
        <v>92</v>
      </c>
      <c r="T1051" s="74">
        <v>378.16</v>
      </c>
      <c r="U1051" s="114">
        <v>0.51480000000000004</v>
      </c>
    </row>
    <row r="1052" spans="1:21" x14ac:dyDescent="0.35">
      <c r="A1052" s="73" t="s">
        <v>1953</v>
      </c>
      <c r="B1052" s="57">
        <v>111</v>
      </c>
      <c r="C1052" s="57">
        <v>103</v>
      </c>
      <c r="D1052" s="74"/>
      <c r="E1052" s="74">
        <v>87.19</v>
      </c>
      <c r="F1052" s="74">
        <v>78.53</v>
      </c>
      <c r="G1052" s="74">
        <v>88.84</v>
      </c>
      <c r="H1052" s="74">
        <v>84.77</v>
      </c>
      <c r="I1052" s="74">
        <v>81.97</v>
      </c>
      <c r="J1052" s="74">
        <v>87.06</v>
      </c>
      <c r="K1052" s="74">
        <v>90.51</v>
      </c>
      <c r="L1052" s="74">
        <v>85.66</v>
      </c>
      <c r="M1052" s="74">
        <v>77.89</v>
      </c>
      <c r="N1052" s="74">
        <v>89.59</v>
      </c>
      <c r="O1052" s="57">
        <v>94</v>
      </c>
      <c r="P1052" s="57">
        <v>73</v>
      </c>
      <c r="Q1052" s="57">
        <v>70</v>
      </c>
      <c r="R1052" s="57">
        <v>90</v>
      </c>
      <c r="S1052" s="57">
        <v>91</v>
      </c>
      <c r="T1052" s="74">
        <v>362.29</v>
      </c>
      <c r="U1052" s="114">
        <v>0.50129999999999997</v>
      </c>
    </row>
    <row r="1053" spans="1:21" x14ac:dyDescent="0.35">
      <c r="A1053" s="73" t="s">
        <v>1954</v>
      </c>
      <c r="B1053" s="57">
        <v>121</v>
      </c>
      <c r="C1053" s="57">
        <v>111</v>
      </c>
      <c r="D1053" s="74"/>
      <c r="E1053" s="74">
        <v>87.02</v>
      </c>
      <c r="F1053" s="74">
        <v>81.27</v>
      </c>
      <c r="G1053" s="74">
        <v>88.46</v>
      </c>
      <c r="H1053" s="74">
        <v>84.49</v>
      </c>
      <c r="I1053" s="74">
        <v>82.56</v>
      </c>
      <c r="J1053" s="74">
        <v>86.18</v>
      </c>
      <c r="K1053" s="74">
        <v>89.83</v>
      </c>
      <c r="L1053" s="74">
        <v>85.17</v>
      </c>
      <c r="M1053" s="74">
        <v>77.91</v>
      </c>
      <c r="N1053" s="74">
        <v>88.34</v>
      </c>
      <c r="O1053" s="57">
        <v>100</v>
      </c>
      <c r="P1053" s="57">
        <v>79</v>
      </c>
      <c r="Q1053" s="57">
        <v>99</v>
      </c>
      <c r="R1053" s="57">
        <v>98</v>
      </c>
      <c r="S1053" s="57">
        <v>93</v>
      </c>
      <c r="T1053" s="74">
        <v>339.25</v>
      </c>
      <c r="U1053" s="114"/>
    </row>
    <row r="1054" spans="1:21" x14ac:dyDescent="0.35">
      <c r="A1054" s="73" t="s">
        <v>1955</v>
      </c>
      <c r="B1054" s="57">
        <v>126</v>
      </c>
      <c r="C1054" s="57">
        <v>119</v>
      </c>
      <c r="D1054" s="74"/>
      <c r="E1054" s="74">
        <v>86.99</v>
      </c>
      <c r="F1054" s="74">
        <v>81.22</v>
      </c>
      <c r="G1054" s="74">
        <v>88.32</v>
      </c>
      <c r="H1054" s="74">
        <v>84.46</v>
      </c>
      <c r="I1054" s="74">
        <v>83.1</v>
      </c>
      <c r="J1054" s="74">
        <v>85.08</v>
      </c>
      <c r="K1054" s="74">
        <v>89.71</v>
      </c>
      <c r="L1054" s="74">
        <v>85.26</v>
      </c>
      <c r="M1054" s="74">
        <v>77.44</v>
      </c>
      <c r="N1054" s="74">
        <v>88.14</v>
      </c>
      <c r="O1054" s="57">
        <v>101</v>
      </c>
      <c r="P1054" s="57">
        <v>80</v>
      </c>
      <c r="Q1054" s="57">
        <v>92</v>
      </c>
      <c r="R1054" s="57">
        <v>93</v>
      </c>
      <c r="S1054" s="57">
        <v>102</v>
      </c>
      <c r="T1054" s="74">
        <v>390.4</v>
      </c>
      <c r="U1054" s="114"/>
    </row>
    <row r="1055" spans="1:21" x14ac:dyDescent="0.35">
      <c r="A1055" s="73" t="s">
        <v>1956</v>
      </c>
      <c r="B1055" s="57">
        <v>114</v>
      </c>
      <c r="C1055" s="57">
        <v>108</v>
      </c>
      <c r="D1055" s="74"/>
      <c r="E1055" s="74">
        <v>86.94</v>
      </c>
      <c r="F1055" s="74">
        <v>81.540000000000006</v>
      </c>
      <c r="G1055" s="74">
        <v>87.89</v>
      </c>
      <c r="H1055" s="74">
        <v>84.39</v>
      </c>
      <c r="I1055" s="74">
        <v>83.05</v>
      </c>
      <c r="J1055" s="74">
        <v>84.88</v>
      </c>
      <c r="K1055" s="74">
        <v>90.31</v>
      </c>
      <c r="L1055" s="74">
        <v>84.81</v>
      </c>
      <c r="M1055" s="74">
        <v>77.22</v>
      </c>
      <c r="N1055" s="74">
        <v>88.2</v>
      </c>
      <c r="O1055" s="57">
        <v>92</v>
      </c>
      <c r="P1055" s="57">
        <v>84</v>
      </c>
      <c r="Q1055" s="57">
        <v>73</v>
      </c>
      <c r="R1055" s="57">
        <v>84</v>
      </c>
      <c r="S1055" s="57">
        <v>92</v>
      </c>
      <c r="T1055" s="74">
        <v>314.64</v>
      </c>
      <c r="U1055" s="114">
        <v>0.48380000000000001</v>
      </c>
    </row>
    <row r="1056" spans="1:21" x14ac:dyDescent="0.35">
      <c r="A1056" s="73" t="s">
        <v>1957</v>
      </c>
      <c r="B1056" s="57">
        <v>111</v>
      </c>
      <c r="C1056" s="57">
        <v>106</v>
      </c>
      <c r="D1056" s="74"/>
      <c r="E1056" s="74">
        <v>86.38</v>
      </c>
      <c r="F1056" s="74">
        <v>80.56</v>
      </c>
      <c r="G1056" s="74">
        <v>87.44</v>
      </c>
      <c r="H1056" s="74">
        <v>84.07</v>
      </c>
      <c r="I1056" s="74">
        <v>82.78</v>
      </c>
      <c r="J1056" s="74">
        <v>84.79</v>
      </c>
      <c r="K1056" s="74">
        <v>90.15</v>
      </c>
      <c r="L1056" s="74">
        <v>84.7</v>
      </c>
      <c r="M1056" s="74">
        <v>78.02</v>
      </c>
      <c r="N1056" s="74">
        <v>88.24</v>
      </c>
      <c r="O1056" s="57">
        <v>91</v>
      </c>
      <c r="P1056" s="57">
        <v>85</v>
      </c>
      <c r="Q1056" s="57">
        <v>78</v>
      </c>
      <c r="R1056" s="57">
        <v>84</v>
      </c>
      <c r="S1056" s="57">
        <v>88</v>
      </c>
      <c r="T1056" s="74">
        <v>187.59</v>
      </c>
      <c r="U1056" s="114">
        <v>0.46820000000000001</v>
      </c>
    </row>
    <row r="1057" spans="1:21" x14ac:dyDescent="0.35">
      <c r="A1057" s="73" t="s">
        <v>1958</v>
      </c>
      <c r="B1057" s="57">
        <v>112</v>
      </c>
      <c r="C1057" s="57">
        <v>106</v>
      </c>
      <c r="D1057" s="74"/>
      <c r="E1057" s="74">
        <v>85.54</v>
      </c>
      <c r="F1057" s="74">
        <v>80.62</v>
      </c>
      <c r="G1057" s="74">
        <v>86.58</v>
      </c>
      <c r="H1057" s="74">
        <v>83.67</v>
      </c>
      <c r="I1057" s="74">
        <v>82.44</v>
      </c>
      <c r="J1057" s="74">
        <v>83.62</v>
      </c>
      <c r="K1057" s="74">
        <v>89.95</v>
      </c>
      <c r="L1057" s="74">
        <v>84.62</v>
      </c>
      <c r="M1057" s="74">
        <v>77.56</v>
      </c>
      <c r="N1057" s="74">
        <v>89</v>
      </c>
      <c r="O1057" s="57">
        <v>91</v>
      </c>
      <c r="P1057" s="57">
        <v>91</v>
      </c>
      <c r="Q1057" s="57">
        <v>80</v>
      </c>
      <c r="R1057" s="57">
        <v>85</v>
      </c>
      <c r="S1057" s="57">
        <v>90</v>
      </c>
      <c r="T1057" s="74">
        <v>358.61</v>
      </c>
      <c r="U1057" s="114">
        <v>0.45950000000000002</v>
      </c>
    </row>
    <row r="1058" spans="1:21" x14ac:dyDescent="0.35">
      <c r="A1058" s="73" t="s">
        <v>1959</v>
      </c>
      <c r="B1058" s="57">
        <v>110</v>
      </c>
      <c r="C1058" s="57">
        <v>103</v>
      </c>
      <c r="D1058" s="74"/>
      <c r="E1058" s="74">
        <v>84.13</v>
      </c>
      <c r="F1058" s="74">
        <v>79.489999999999995</v>
      </c>
      <c r="G1058" s="74">
        <v>86.54</v>
      </c>
      <c r="H1058" s="74">
        <v>83.33</v>
      </c>
      <c r="I1058" s="74">
        <v>82.66</v>
      </c>
      <c r="J1058" s="74">
        <v>76.760000000000005</v>
      </c>
      <c r="K1058" s="74">
        <v>90</v>
      </c>
      <c r="L1058" s="74">
        <v>84.53</v>
      </c>
      <c r="M1058" s="74">
        <v>77.33</v>
      </c>
      <c r="N1058" s="74">
        <v>89.1</v>
      </c>
      <c r="O1058" s="57">
        <v>90</v>
      </c>
      <c r="P1058" s="57">
        <v>93</v>
      </c>
      <c r="Q1058" s="57">
        <v>80</v>
      </c>
      <c r="R1058" s="57">
        <v>85</v>
      </c>
      <c r="S1058" s="57">
        <v>87</v>
      </c>
      <c r="T1058" s="74">
        <v>513.07000000000005</v>
      </c>
      <c r="U1058" s="114">
        <v>0.43099999999999999</v>
      </c>
    </row>
    <row r="1059" spans="1:21" x14ac:dyDescent="0.35">
      <c r="A1059" s="73" t="s">
        <v>1960</v>
      </c>
      <c r="B1059" s="57">
        <v>111</v>
      </c>
      <c r="C1059" s="57">
        <v>104</v>
      </c>
      <c r="D1059" s="74"/>
      <c r="E1059" s="74">
        <v>84.21</v>
      </c>
      <c r="F1059" s="74">
        <v>80.23</v>
      </c>
      <c r="G1059" s="74">
        <v>87.21</v>
      </c>
      <c r="H1059" s="74">
        <v>83.23</v>
      </c>
      <c r="I1059" s="74">
        <v>82.53</v>
      </c>
      <c r="J1059" s="74">
        <v>75.77</v>
      </c>
      <c r="K1059" s="74">
        <v>91.62</v>
      </c>
      <c r="L1059" s="74">
        <v>84.89</v>
      </c>
      <c r="M1059" s="74">
        <v>77.47</v>
      </c>
      <c r="N1059" s="74">
        <v>90.44</v>
      </c>
      <c r="O1059" s="57">
        <v>94</v>
      </c>
      <c r="P1059" s="57">
        <v>99</v>
      </c>
      <c r="Q1059" s="57">
        <v>77</v>
      </c>
      <c r="R1059" s="57">
        <v>87</v>
      </c>
      <c r="S1059" s="57">
        <v>89</v>
      </c>
      <c r="T1059" s="74">
        <v>520.57000000000005</v>
      </c>
      <c r="U1059" s="114">
        <v>0.41310000000000002</v>
      </c>
    </row>
    <row r="1060" spans="1:21" x14ac:dyDescent="0.35">
      <c r="A1060" s="73" t="s">
        <v>1961</v>
      </c>
      <c r="B1060" s="57">
        <v>118</v>
      </c>
      <c r="C1060" s="57">
        <v>112</v>
      </c>
      <c r="D1060" s="74"/>
      <c r="E1060" s="74">
        <v>84.5</v>
      </c>
      <c r="F1060" s="74">
        <v>79.19</v>
      </c>
      <c r="G1060" s="74">
        <v>87.53</v>
      </c>
      <c r="H1060" s="74">
        <v>83.14</v>
      </c>
      <c r="I1060" s="74">
        <v>82.41</v>
      </c>
      <c r="J1060" s="74">
        <v>75.599999999999994</v>
      </c>
      <c r="K1060" s="74">
        <v>94</v>
      </c>
      <c r="L1060" s="74">
        <v>85.13</v>
      </c>
      <c r="M1060" s="74">
        <v>76.89</v>
      </c>
      <c r="N1060" s="74">
        <v>91.42</v>
      </c>
      <c r="O1060" s="57">
        <v>98</v>
      </c>
      <c r="P1060" s="57">
        <v>97</v>
      </c>
      <c r="Q1060" s="57">
        <v>105</v>
      </c>
      <c r="R1060" s="57">
        <v>92</v>
      </c>
      <c r="S1060" s="57">
        <v>90</v>
      </c>
      <c r="T1060" s="74">
        <v>419.36</v>
      </c>
      <c r="U1060" s="114"/>
    </row>
    <row r="1061" spans="1:21" x14ac:dyDescent="0.35">
      <c r="A1061" s="73" t="s">
        <v>1962</v>
      </c>
      <c r="B1061" s="57">
        <v>125</v>
      </c>
      <c r="C1061" s="57">
        <v>121</v>
      </c>
      <c r="D1061" s="74"/>
      <c r="E1061" s="74">
        <v>84.65</v>
      </c>
      <c r="F1061" s="74">
        <v>79.319999999999993</v>
      </c>
      <c r="G1061" s="74">
        <v>88.09</v>
      </c>
      <c r="H1061" s="74">
        <v>83.12</v>
      </c>
      <c r="I1061" s="74">
        <v>82.03</v>
      </c>
      <c r="J1061" s="74">
        <v>75.099999999999994</v>
      </c>
      <c r="K1061" s="74">
        <v>95.79</v>
      </c>
      <c r="L1061" s="74">
        <v>84.99</v>
      </c>
      <c r="M1061" s="74">
        <v>76.02</v>
      </c>
      <c r="N1061" s="74">
        <v>92</v>
      </c>
      <c r="O1061" s="57">
        <v>99</v>
      </c>
      <c r="P1061" s="57">
        <v>97</v>
      </c>
      <c r="Q1061" s="57">
        <v>99</v>
      </c>
      <c r="R1061" s="57">
        <v>92</v>
      </c>
      <c r="S1061" s="57">
        <v>100</v>
      </c>
      <c r="T1061" s="74">
        <v>190.35</v>
      </c>
      <c r="U1061" s="114"/>
    </row>
    <row r="1062" spans="1:21" x14ac:dyDescent="0.35">
      <c r="A1062" s="73" t="s">
        <v>1963</v>
      </c>
      <c r="B1062" s="57">
        <v>111</v>
      </c>
      <c r="C1062" s="57">
        <v>107</v>
      </c>
      <c r="D1062" s="74"/>
      <c r="E1062" s="74">
        <v>84.54</v>
      </c>
      <c r="F1062" s="74">
        <v>79.56</v>
      </c>
      <c r="G1062" s="74">
        <v>87.8</v>
      </c>
      <c r="H1062" s="74">
        <v>82.62</v>
      </c>
      <c r="I1062" s="74">
        <v>82.22</v>
      </c>
      <c r="J1062" s="74">
        <v>73.760000000000005</v>
      </c>
      <c r="K1062" s="74">
        <v>97</v>
      </c>
      <c r="L1062" s="74">
        <v>84.62</v>
      </c>
      <c r="M1062" s="74">
        <v>75.900000000000006</v>
      </c>
      <c r="N1062" s="74">
        <v>92.15</v>
      </c>
      <c r="O1062" s="57">
        <v>90</v>
      </c>
      <c r="P1062" s="57">
        <v>96</v>
      </c>
      <c r="Q1062" s="57">
        <v>73</v>
      </c>
      <c r="R1062" s="57">
        <v>81</v>
      </c>
      <c r="S1062" s="57">
        <v>84</v>
      </c>
      <c r="T1062" s="74">
        <v>268.39999999999998</v>
      </c>
      <c r="U1062" s="114">
        <v>0.3901</v>
      </c>
    </row>
    <row r="1063" spans="1:21" x14ac:dyDescent="0.35">
      <c r="A1063" s="73" t="s">
        <v>1964</v>
      </c>
      <c r="B1063" s="57">
        <v>113</v>
      </c>
      <c r="C1063" s="57">
        <v>106</v>
      </c>
      <c r="D1063" s="74"/>
      <c r="E1063" s="74">
        <v>84.58</v>
      </c>
      <c r="F1063" s="74">
        <v>79.47</v>
      </c>
      <c r="G1063" s="74">
        <v>88.98</v>
      </c>
      <c r="H1063" s="74">
        <v>82.91</v>
      </c>
      <c r="I1063" s="74">
        <v>82.31</v>
      </c>
      <c r="J1063" s="74">
        <v>72.19</v>
      </c>
      <c r="K1063" s="74">
        <v>98.79</v>
      </c>
      <c r="L1063" s="74">
        <v>84.35</v>
      </c>
      <c r="M1063" s="74">
        <v>75.14</v>
      </c>
      <c r="N1063" s="74">
        <v>92.43</v>
      </c>
      <c r="O1063" s="57">
        <v>92</v>
      </c>
      <c r="P1063" s="57">
        <v>95</v>
      </c>
      <c r="Q1063" s="57">
        <v>80</v>
      </c>
      <c r="R1063" s="57">
        <v>83</v>
      </c>
      <c r="S1063" s="57">
        <v>94</v>
      </c>
      <c r="T1063" s="74">
        <v>248.13</v>
      </c>
      <c r="U1063" s="114">
        <v>0.36570000000000003</v>
      </c>
    </row>
    <row r="1064" spans="1:21" x14ac:dyDescent="0.35">
      <c r="A1064" s="73" t="s">
        <v>1965</v>
      </c>
      <c r="B1064" s="57">
        <v>112</v>
      </c>
      <c r="C1064" s="57">
        <v>107</v>
      </c>
      <c r="D1064" s="74"/>
      <c r="E1064" s="74">
        <v>85.05</v>
      </c>
      <c r="F1064" s="74">
        <v>80.2</v>
      </c>
      <c r="G1064" s="74">
        <v>90.88</v>
      </c>
      <c r="H1064" s="74">
        <v>83.01</v>
      </c>
      <c r="I1064" s="74">
        <v>82.33</v>
      </c>
      <c r="J1064" s="74">
        <v>71.88</v>
      </c>
      <c r="K1064" s="74">
        <v>101.25</v>
      </c>
      <c r="L1064" s="74">
        <v>83.81</v>
      </c>
      <c r="M1064" s="74">
        <v>75.27</v>
      </c>
      <c r="N1064" s="74">
        <v>93.01</v>
      </c>
      <c r="O1064" s="57">
        <v>91</v>
      </c>
      <c r="P1064" s="57">
        <v>91</v>
      </c>
      <c r="Q1064" s="57">
        <v>79</v>
      </c>
      <c r="R1064" s="57">
        <v>84</v>
      </c>
      <c r="S1064" s="57">
        <v>85</v>
      </c>
      <c r="T1064" s="74">
        <v>265.29000000000002</v>
      </c>
      <c r="U1064" s="114">
        <v>0.3402</v>
      </c>
    </row>
    <row r="1065" spans="1:21" x14ac:dyDescent="0.35">
      <c r="A1065" s="73" t="s">
        <v>1966</v>
      </c>
      <c r="B1065" s="57">
        <v>111</v>
      </c>
      <c r="C1065" s="57">
        <v>105</v>
      </c>
      <c r="D1065" s="74"/>
      <c r="E1065" s="74">
        <v>86.65</v>
      </c>
      <c r="F1065" s="74">
        <v>81.27</v>
      </c>
      <c r="G1065" s="74">
        <v>93.63</v>
      </c>
      <c r="H1065" s="74">
        <v>83.65</v>
      </c>
      <c r="I1065" s="74">
        <v>82.99</v>
      </c>
      <c r="J1065" s="74">
        <v>72.86</v>
      </c>
      <c r="K1065" s="74">
        <v>106.2</v>
      </c>
      <c r="L1065" s="74">
        <v>84.4</v>
      </c>
      <c r="M1065" s="74">
        <v>74.709999999999994</v>
      </c>
      <c r="N1065" s="74">
        <v>95.27</v>
      </c>
      <c r="O1065" s="57">
        <v>91</v>
      </c>
      <c r="P1065" s="57">
        <v>90</v>
      </c>
      <c r="Q1065" s="57">
        <v>80</v>
      </c>
      <c r="R1065" s="57">
        <v>85</v>
      </c>
      <c r="S1065" s="57">
        <v>88</v>
      </c>
      <c r="T1065" s="74">
        <v>218.9</v>
      </c>
      <c r="U1065" s="114">
        <v>0.31969999999999998</v>
      </c>
    </row>
    <row r="1066" spans="1:21" x14ac:dyDescent="0.35">
      <c r="A1066" s="73" t="s">
        <v>1967</v>
      </c>
      <c r="B1066" s="57">
        <v>110</v>
      </c>
      <c r="C1066" s="57">
        <v>104</v>
      </c>
      <c r="D1066" s="74"/>
      <c r="E1066" s="74">
        <v>91.49</v>
      </c>
      <c r="F1066" s="74">
        <v>85.04</v>
      </c>
      <c r="G1066" s="74">
        <v>100.41</v>
      </c>
      <c r="H1066" s="74">
        <v>85.22</v>
      </c>
      <c r="I1066" s="74">
        <v>84.5</v>
      </c>
      <c r="J1066" s="74">
        <v>76.62</v>
      </c>
      <c r="K1066" s="74">
        <v>120.2</v>
      </c>
      <c r="L1066" s="74">
        <v>85.62</v>
      </c>
      <c r="M1066" s="74">
        <v>76.989999999999995</v>
      </c>
      <c r="N1066" s="74">
        <v>101.86</v>
      </c>
      <c r="O1066" s="57">
        <v>94</v>
      </c>
      <c r="P1066" s="57">
        <v>90</v>
      </c>
      <c r="Q1066" s="57">
        <v>77</v>
      </c>
      <c r="R1066" s="57">
        <v>84</v>
      </c>
      <c r="S1066" s="57">
        <v>90</v>
      </c>
      <c r="T1066" s="74">
        <v>226.94</v>
      </c>
      <c r="U1066" s="114">
        <v>0.29210000000000003</v>
      </c>
    </row>
    <row r="1067" spans="1:21" x14ac:dyDescent="0.35">
      <c r="A1067" s="73" t="s">
        <v>1968</v>
      </c>
      <c r="B1067" s="57">
        <v>120</v>
      </c>
      <c r="C1067" s="57">
        <v>114</v>
      </c>
      <c r="D1067" s="74"/>
      <c r="E1067" s="74">
        <v>93.83</v>
      </c>
      <c r="F1067" s="74">
        <v>87</v>
      </c>
      <c r="G1067" s="74">
        <v>103.77</v>
      </c>
      <c r="H1067" s="74">
        <v>86.48</v>
      </c>
      <c r="I1067" s="74">
        <v>85.28</v>
      </c>
      <c r="J1067" s="74">
        <v>78.73</v>
      </c>
      <c r="K1067" s="74">
        <v>125.67</v>
      </c>
      <c r="L1067" s="74">
        <v>86.79</v>
      </c>
      <c r="M1067" s="74">
        <v>78.39</v>
      </c>
      <c r="N1067" s="74">
        <v>105.28</v>
      </c>
      <c r="O1067" s="57">
        <v>98</v>
      </c>
      <c r="P1067" s="57">
        <v>86</v>
      </c>
      <c r="Q1067" s="57">
        <v>87</v>
      </c>
      <c r="R1067" s="57">
        <v>92</v>
      </c>
      <c r="S1067" s="57">
        <v>90</v>
      </c>
      <c r="T1067" s="74">
        <v>78.790000000000006</v>
      </c>
      <c r="U1067" s="114"/>
    </row>
    <row r="1068" spans="1:21" x14ac:dyDescent="0.35">
      <c r="A1068" s="73" t="s">
        <v>1969</v>
      </c>
      <c r="B1068" s="57">
        <v>128</v>
      </c>
      <c r="C1068" s="57">
        <v>123</v>
      </c>
      <c r="D1068" s="74"/>
      <c r="E1068" s="74">
        <v>95.92</v>
      </c>
      <c r="F1068" s="74">
        <v>89.7</v>
      </c>
      <c r="G1068" s="74">
        <v>106.41</v>
      </c>
      <c r="H1068" s="74">
        <v>87.6</v>
      </c>
      <c r="I1068" s="74">
        <v>86.29</v>
      </c>
      <c r="J1068" s="74">
        <v>80.819999999999993</v>
      </c>
      <c r="K1068" s="74">
        <v>130.63</v>
      </c>
      <c r="L1068" s="74">
        <v>87.56</v>
      </c>
      <c r="M1068" s="74">
        <v>79.87</v>
      </c>
      <c r="N1068" s="74">
        <v>109.41</v>
      </c>
      <c r="O1068" s="57">
        <v>101</v>
      </c>
      <c r="P1068" s="57">
        <v>87</v>
      </c>
      <c r="Q1068" s="57">
        <v>89</v>
      </c>
      <c r="R1068" s="57">
        <v>91</v>
      </c>
      <c r="S1068" s="57">
        <v>102</v>
      </c>
      <c r="T1068" s="74">
        <v>211.1</v>
      </c>
      <c r="U1068" s="114"/>
    </row>
    <row r="1069" spans="1:21" x14ac:dyDescent="0.35">
      <c r="A1069" s="73" t="s">
        <v>1970</v>
      </c>
      <c r="B1069" s="57">
        <v>115</v>
      </c>
      <c r="C1069" s="57">
        <v>109</v>
      </c>
      <c r="D1069" s="74"/>
      <c r="E1069" s="74">
        <v>98.85</v>
      </c>
      <c r="F1069" s="74">
        <v>92.29</v>
      </c>
      <c r="G1069" s="74">
        <v>109.92</v>
      </c>
      <c r="H1069" s="74">
        <v>89.17</v>
      </c>
      <c r="I1069" s="74">
        <v>86.9</v>
      </c>
      <c r="J1069" s="74">
        <v>86.03</v>
      </c>
      <c r="K1069" s="74">
        <v>135.74</v>
      </c>
      <c r="L1069" s="74">
        <v>89.12</v>
      </c>
      <c r="M1069" s="74">
        <v>82.12</v>
      </c>
      <c r="N1069" s="74">
        <v>113.67</v>
      </c>
      <c r="O1069" s="57">
        <v>93</v>
      </c>
      <c r="P1069" s="57">
        <v>88</v>
      </c>
      <c r="Q1069" s="57">
        <v>73</v>
      </c>
      <c r="R1069" s="57">
        <v>83</v>
      </c>
      <c r="S1069" s="57">
        <v>91</v>
      </c>
      <c r="T1069" s="74">
        <v>230.83</v>
      </c>
      <c r="U1069" s="114">
        <v>0.30130000000000001</v>
      </c>
    </row>
    <row r="1070" spans="1:21" x14ac:dyDescent="0.35">
      <c r="A1070" s="73" t="s">
        <v>1971</v>
      </c>
      <c r="B1070" s="57">
        <v>112</v>
      </c>
      <c r="C1070" s="57">
        <v>107</v>
      </c>
      <c r="D1070" s="74"/>
      <c r="E1070" s="74">
        <v>100.43</v>
      </c>
      <c r="F1070" s="74">
        <v>94.01</v>
      </c>
      <c r="G1070" s="74">
        <v>110.68</v>
      </c>
      <c r="H1070" s="74">
        <v>90.05</v>
      </c>
      <c r="I1070" s="74">
        <v>88</v>
      </c>
      <c r="J1070" s="74">
        <v>89.42</v>
      </c>
      <c r="K1070" s="74">
        <v>137.19999999999999</v>
      </c>
      <c r="L1070" s="74">
        <v>90.66</v>
      </c>
      <c r="M1070" s="74">
        <v>83</v>
      </c>
      <c r="N1070" s="74">
        <v>115.52</v>
      </c>
      <c r="O1070" s="57">
        <v>91</v>
      </c>
      <c r="P1070" s="57">
        <v>87</v>
      </c>
      <c r="Q1070" s="57">
        <v>77</v>
      </c>
      <c r="R1070" s="57">
        <v>84</v>
      </c>
      <c r="S1070" s="57">
        <v>93</v>
      </c>
      <c r="T1070" s="74">
        <v>279.88</v>
      </c>
      <c r="U1070" s="114">
        <v>0.29799999999999999</v>
      </c>
    </row>
    <row r="1071" spans="1:21" x14ac:dyDescent="0.35">
      <c r="A1071" s="73" t="s">
        <v>1972</v>
      </c>
      <c r="B1071" s="57">
        <v>112</v>
      </c>
      <c r="C1071" s="57">
        <v>108</v>
      </c>
      <c r="D1071" s="74"/>
      <c r="E1071" s="74">
        <v>102.53</v>
      </c>
      <c r="F1071" s="74">
        <v>98.18</v>
      </c>
      <c r="G1071" s="74">
        <v>110.77</v>
      </c>
      <c r="H1071" s="74">
        <v>91.77</v>
      </c>
      <c r="I1071" s="74">
        <v>89.06</v>
      </c>
      <c r="J1071" s="74">
        <v>95.07</v>
      </c>
      <c r="K1071" s="74">
        <v>138.31</v>
      </c>
      <c r="L1071" s="74">
        <v>92.2</v>
      </c>
      <c r="M1071" s="74">
        <v>84.89</v>
      </c>
      <c r="N1071" s="74">
        <v>117.88</v>
      </c>
      <c r="O1071" s="57">
        <v>93</v>
      </c>
      <c r="P1071" s="57">
        <v>88</v>
      </c>
      <c r="Q1071" s="57">
        <v>78</v>
      </c>
      <c r="R1071" s="57">
        <v>84</v>
      </c>
      <c r="S1071" s="57">
        <v>87</v>
      </c>
      <c r="T1071" s="74">
        <v>212.05</v>
      </c>
      <c r="U1071" s="114">
        <v>0.28410000000000002</v>
      </c>
    </row>
    <row r="1072" spans="1:21" x14ac:dyDescent="0.35">
      <c r="A1072" s="73" t="s">
        <v>1973</v>
      </c>
      <c r="B1072" s="57">
        <v>111</v>
      </c>
      <c r="C1072" s="57">
        <v>105</v>
      </c>
      <c r="D1072" s="74"/>
      <c r="E1072" s="74">
        <v>103.94</v>
      </c>
      <c r="F1072" s="74">
        <v>102.84</v>
      </c>
      <c r="G1072" s="74">
        <v>110.13</v>
      </c>
      <c r="H1072" s="74">
        <v>92.94</v>
      </c>
      <c r="I1072" s="74">
        <v>89.77</v>
      </c>
      <c r="J1072" s="74">
        <v>101.7</v>
      </c>
      <c r="K1072" s="74">
        <v>136.91</v>
      </c>
      <c r="L1072" s="74">
        <v>93.39</v>
      </c>
      <c r="M1072" s="74">
        <v>86.54</v>
      </c>
      <c r="N1072" s="74">
        <v>118.17</v>
      </c>
      <c r="O1072" s="57">
        <v>92</v>
      </c>
      <c r="P1072" s="57">
        <v>89</v>
      </c>
      <c r="Q1072" s="57">
        <v>80</v>
      </c>
      <c r="R1072" s="57">
        <v>82</v>
      </c>
      <c r="S1072" s="57">
        <v>91</v>
      </c>
      <c r="T1072" s="74">
        <v>219.97</v>
      </c>
      <c r="U1072" s="114">
        <v>0.28470000000000001</v>
      </c>
    </row>
    <row r="1073" spans="1:21" x14ac:dyDescent="0.35">
      <c r="A1073" s="73" t="s">
        <v>1974</v>
      </c>
      <c r="B1073" s="57">
        <v>111</v>
      </c>
      <c r="C1073" s="57">
        <v>105</v>
      </c>
      <c r="D1073" s="74"/>
      <c r="E1073" s="74">
        <v>100.88</v>
      </c>
      <c r="F1073" s="74">
        <v>101</v>
      </c>
      <c r="G1073" s="74">
        <v>103.76</v>
      </c>
      <c r="H1073" s="74">
        <v>93.02</v>
      </c>
      <c r="I1073" s="74">
        <v>89.58</v>
      </c>
      <c r="J1073" s="74">
        <v>102.48</v>
      </c>
      <c r="K1073" s="74">
        <v>124.06</v>
      </c>
      <c r="L1073" s="74">
        <v>93.41</v>
      </c>
      <c r="M1073" s="74">
        <v>85.29</v>
      </c>
      <c r="N1073" s="74">
        <v>113.19</v>
      </c>
      <c r="O1073" s="57">
        <v>94</v>
      </c>
      <c r="P1073" s="57">
        <v>88</v>
      </c>
      <c r="Q1073" s="57">
        <v>76</v>
      </c>
      <c r="R1073" s="57">
        <v>81</v>
      </c>
      <c r="S1073" s="57">
        <v>89</v>
      </c>
      <c r="T1073" s="74">
        <v>490.23</v>
      </c>
      <c r="U1073" s="114">
        <v>0.2641</v>
      </c>
    </row>
    <row r="1074" spans="1:21" x14ac:dyDescent="0.35">
      <c r="A1074" s="73" t="s">
        <v>1975</v>
      </c>
      <c r="B1074" s="57">
        <v>121</v>
      </c>
      <c r="C1074" s="57">
        <v>114</v>
      </c>
      <c r="D1074" s="74"/>
      <c r="E1074" s="74">
        <v>100.35</v>
      </c>
      <c r="F1074" s="74">
        <v>100.65</v>
      </c>
      <c r="G1074" s="74">
        <v>102.01</v>
      </c>
      <c r="H1074" s="74">
        <v>93.77</v>
      </c>
      <c r="I1074" s="74">
        <v>90.43</v>
      </c>
      <c r="J1074" s="74">
        <v>102.09</v>
      </c>
      <c r="K1074" s="74">
        <v>120.93</v>
      </c>
      <c r="L1074" s="74">
        <v>93.75</v>
      </c>
      <c r="M1074" s="74">
        <v>85.03</v>
      </c>
      <c r="N1074" s="74">
        <v>112.32</v>
      </c>
      <c r="O1074" s="57">
        <v>98</v>
      </c>
      <c r="P1074" s="57">
        <v>92</v>
      </c>
      <c r="Q1074" s="57">
        <v>96</v>
      </c>
      <c r="R1074" s="57">
        <v>88</v>
      </c>
      <c r="S1074" s="57">
        <v>91</v>
      </c>
      <c r="T1074" s="74">
        <v>174.53</v>
      </c>
      <c r="U1074" s="114"/>
    </row>
    <row r="1075" spans="1:21" x14ac:dyDescent="0.35">
      <c r="A1075" s="73" t="s">
        <v>1976</v>
      </c>
      <c r="B1075" s="57">
        <v>126</v>
      </c>
      <c r="C1075" s="57">
        <v>123</v>
      </c>
      <c r="D1075" s="74"/>
      <c r="E1075" s="74">
        <v>99.89</v>
      </c>
      <c r="F1075" s="74">
        <v>100.02</v>
      </c>
      <c r="G1075" s="74">
        <v>99.97</v>
      </c>
      <c r="H1075" s="74">
        <v>94.25</v>
      </c>
      <c r="I1075" s="74">
        <v>91.31</v>
      </c>
      <c r="J1075" s="74">
        <v>102.07</v>
      </c>
      <c r="K1075" s="74">
        <v>118.24</v>
      </c>
      <c r="L1075" s="74">
        <v>94.23</v>
      </c>
      <c r="M1075" s="74">
        <v>84.24</v>
      </c>
      <c r="N1075" s="74">
        <v>110.17</v>
      </c>
      <c r="O1075" s="57">
        <v>100</v>
      </c>
      <c r="P1075" s="57">
        <v>91</v>
      </c>
      <c r="Q1075" s="57">
        <v>94</v>
      </c>
      <c r="R1075" s="57">
        <v>90</v>
      </c>
      <c r="S1075" s="57">
        <v>99</v>
      </c>
      <c r="T1075" s="74">
        <v>236.59</v>
      </c>
      <c r="U1075" s="114"/>
    </row>
    <row r="1076" spans="1:21" x14ac:dyDescent="0.35">
      <c r="A1076" s="73" t="s">
        <v>1977</v>
      </c>
      <c r="B1076" s="57">
        <v>113</v>
      </c>
      <c r="C1076" s="57">
        <v>107</v>
      </c>
      <c r="D1076" s="74"/>
      <c r="E1076" s="74">
        <v>99.04</v>
      </c>
      <c r="F1076" s="74">
        <v>99.37</v>
      </c>
      <c r="G1076" s="74">
        <v>98.73</v>
      </c>
      <c r="H1076" s="74">
        <v>95.17</v>
      </c>
      <c r="I1076" s="74">
        <v>91.61</v>
      </c>
      <c r="J1076" s="74">
        <v>100.96</v>
      </c>
      <c r="K1076" s="74">
        <v>115.65</v>
      </c>
      <c r="L1076" s="74">
        <v>94.47</v>
      </c>
      <c r="M1076" s="74">
        <v>82.5</v>
      </c>
      <c r="N1076" s="74">
        <v>108.86</v>
      </c>
      <c r="O1076" s="57">
        <v>93</v>
      </c>
      <c r="P1076" s="57">
        <v>91</v>
      </c>
      <c r="Q1076" s="57">
        <v>74</v>
      </c>
      <c r="R1076" s="57">
        <v>82</v>
      </c>
      <c r="S1076" s="57">
        <v>89</v>
      </c>
      <c r="T1076" s="74">
        <v>1529.24</v>
      </c>
      <c r="U1076" s="114">
        <v>0.26100000000000001</v>
      </c>
    </row>
    <row r="1077" spans="1:21" x14ac:dyDescent="0.35">
      <c r="A1077" s="73" t="s">
        <v>1978</v>
      </c>
      <c r="B1077" s="57">
        <v>113</v>
      </c>
      <c r="C1077" s="57">
        <v>107</v>
      </c>
      <c r="D1077" s="74"/>
      <c r="E1077" s="74">
        <v>98.99</v>
      </c>
      <c r="F1077" s="74">
        <v>99.61</v>
      </c>
      <c r="G1077" s="74">
        <v>98.95</v>
      </c>
      <c r="H1077" s="74">
        <v>95.6</v>
      </c>
      <c r="I1077" s="74">
        <v>91.74</v>
      </c>
      <c r="J1077" s="74">
        <v>99.34</v>
      </c>
      <c r="K1077" s="74">
        <v>116</v>
      </c>
      <c r="L1077" s="74">
        <v>94.43</v>
      </c>
      <c r="M1077" s="74">
        <v>82.59</v>
      </c>
      <c r="N1077" s="74">
        <v>107.87</v>
      </c>
      <c r="O1077" s="57">
        <v>92</v>
      </c>
      <c r="P1077" s="57">
        <v>91</v>
      </c>
      <c r="Q1077" s="57">
        <v>81</v>
      </c>
      <c r="R1077" s="57">
        <v>85</v>
      </c>
      <c r="S1077" s="57">
        <v>93</v>
      </c>
      <c r="T1077" s="74">
        <v>213.92</v>
      </c>
      <c r="U1077" s="114">
        <v>0.24390000000000001</v>
      </c>
    </row>
    <row r="1078" spans="1:21" x14ac:dyDescent="0.35">
      <c r="A1078" s="73" t="s">
        <v>1979</v>
      </c>
      <c r="B1078" s="57">
        <v>114</v>
      </c>
      <c r="C1078" s="57">
        <v>107</v>
      </c>
      <c r="D1078" s="74"/>
      <c r="E1078" s="74">
        <v>98.35</v>
      </c>
      <c r="F1078" s="74">
        <v>95.37</v>
      </c>
      <c r="G1078" s="74">
        <v>99.76</v>
      </c>
      <c r="H1078" s="74">
        <v>95.58</v>
      </c>
      <c r="I1078" s="74">
        <v>91.77</v>
      </c>
      <c r="J1078" s="74">
        <v>95.25</v>
      </c>
      <c r="K1078" s="74">
        <v>116.1</v>
      </c>
      <c r="L1078" s="74">
        <v>94.8</v>
      </c>
      <c r="M1078" s="74">
        <v>81.819999999999993</v>
      </c>
      <c r="N1078" s="74">
        <v>106.92</v>
      </c>
      <c r="O1078" s="57">
        <v>92</v>
      </c>
      <c r="P1078" s="57">
        <v>91</v>
      </c>
      <c r="Q1078" s="57">
        <v>82</v>
      </c>
      <c r="R1078" s="57">
        <v>85</v>
      </c>
      <c r="S1078" s="57">
        <v>88</v>
      </c>
      <c r="T1078" s="74">
        <v>194.59</v>
      </c>
      <c r="U1078" s="114">
        <v>0.2354</v>
      </c>
    </row>
    <row r="1079" spans="1:21" x14ac:dyDescent="0.35">
      <c r="A1079" s="73" t="s">
        <v>1980</v>
      </c>
      <c r="B1079" s="57">
        <v>112</v>
      </c>
      <c r="C1079" s="57">
        <v>106</v>
      </c>
      <c r="D1079" s="74"/>
      <c r="E1079" s="74">
        <v>97.22</v>
      </c>
      <c r="F1079" s="74">
        <v>92.17</v>
      </c>
      <c r="G1079" s="74">
        <v>98.89</v>
      </c>
      <c r="H1079" s="74">
        <v>95.01</v>
      </c>
      <c r="I1079" s="74">
        <v>91.57</v>
      </c>
      <c r="J1079" s="74">
        <v>88.18</v>
      </c>
      <c r="K1079" s="74">
        <v>116.7</v>
      </c>
      <c r="L1079" s="74">
        <v>94.54</v>
      </c>
      <c r="M1079" s="74">
        <v>80.59</v>
      </c>
      <c r="N1079" s="74">
        <v>105.21</v>
      </c>
      <c r="O1079" s="57">
        <v>91</v>
      </c>
      <c r="P1079" s="57">
        <v>90</v>
      </c>
      <c r="Q1079" s="57">
        <v>82</v>
      </c>
      <c r="R1079" s="57">
        <v>84</v>
      </c>
      <c r="S1079" s="57">
        <v>89</v>
      </c>
      <c r="T1079" s="74">
        <v>250.64</v>
      </c>
      <c r="U1079" s="114">
        <v>0.22509999999999999</v>
      </c>
    </row>
    <row r="1080" spans="1:21" x14ac:dyDescent="0.35">
      <c r="A1080" s="73" t="s">
        <v>1981</v>
      </c>
      <c r="B1080" s="57">
        <v>110</v>
      </c>
      <c r="C1080" s="57">
        <v>103</v>
      </c>
      <c r="D1080" s="74"/>
      <c r="E1080" s="74">
        <v>96.56</v>
      </c>
      <c r="F1080" s="74">
        <v>89.83</v>
      </c>
      <c r="G1080" s="74">
        <v>100.01</v>
      </c>
      <c r="H1080" s="74">
        <v>94.71</v>
      </c>
      <c r="I1080" s="74">
        <v>90.92</v>
      </c>
      <c r="J1080" s="74">
        <v>83.9</v>
      </c>
      <c r="K1080" s="74">
        <v>117.42</v>
      </c>
      <c r="L1080" s="74">
        <v>94.41</v>
      </c>
      <c r="M1080" s="74">
        <v>79.260000000000005</v>
      </c>
      <c r="N1080" s="74">
        <v>104.25</v>
      </c>
      <c r="O1080" s="57">
        <v>92</v>
      </c>
      <c r="P1080" s="57">
        <v>86</v>
      </c>
      <c r="Q1080" s="57">
        <v>78</v>
      </c>
      <c r="R1080" s="57">
        <v>81</v>
      </c>
      <c r="S1080" s="57">
        <v>86</v>
      </c>
      <c r="T1080" s="74">
        <v>144.26</v>
      </c>
      <c r="U1080" s="114">
        <v>0.21929999999999999</v>
      </c>
    </row>
    <row r="1081" spans="1:21" x14ac:dyDescent="0.35">
      <c r="A1081" s="73" t="s">
        <v>1982</v>
      </c>
      <c r="B1081" s="57">
        <v>115</v>
      </c>
      <c r="C1081" s="57">
        <v>111</v>
      </c>
      <c r="D1081" s="74"/>
      <c r="E1081" s="74">
        <v>95.67</v>
      </c>
      <c r="F1081" s="74">
        <v>86.31</v>
      </c>
      <c r="G1081" s="74">
        <v>99.89</v>
      </c>
      <c r="H1081" s="74">
        <v>94.1</v>
      </c>
      <c r="I1081" s="74">
        <v>89.63</v>
      </c>
      <c r="J1081" s="74">
        <v>82.62</v>
      </c>
      <c r="K1081" s="74">
        <v>117.32</v>
      </c>
      <c r="L1081" s="74">
        <v>93.74</v>
      </c>
      <c r="M1081" s="74">
        <v>78.84</v>
      </c>
      <c r="N1081" s="74">
        <v>101.79</v>
      </c>
      <c r="O1081" s="57">
        <v>92</v>
      </c>
      <c r="P1081" s="57">
        <v>86</v>
      </c>
      <c r="Q1081" s="57">
        <v>92</v>
      </c>
      <c r="R1081" s="57">
        <v>85</v>
      </c>
      <c r="S1081" s="57">
        <v>84</v>
      </c>
      <c r="T1081" s="74">
        <v>360.75</v>
      </c>
      <c r="U1081" s="114"/>
    </row>
    <row r="1082" spans="1:21" x14ac:dyDescent="0.35">
      <c r="A1082" s="73" t="s">
        <v>1983</v>
      </c>
      <c r="B1082" s="57">
        <v>119</v>
      </c>
      <c r="C1082" s="57">
        <v>120</v>
      </c>
      <c r="D1082" s="74"/>
      <c r="E1082" s="74">
        <v>95.5</v>
      </c>
      <c r="F1082" s="74">
        <v>85.81</v>
      </c>
      <c r="G1082" s="74">
        <v>100.16</v>
      </c>
      <c r="H1082" s="74">
        <v>93.84</v>
      </c>
      <c r="I1082" s="74">
        <v>88.33</v>
      </c>
      <c r="J1082" s="74">
        <v>81.430000000000007</v>
      </c>
      <c r="K1082" s="74">
        <v>118.36</v>
      </c>
      <c r="L1082" s="74">
        <v>94.1</v>
      </c>
      <c r="M1082" s="74">
        <v>79.39</v>
      </c>
      <c r="N1082" s="74">
        <v>100.91</v>
      </c>
      <c r="O1082" s="57">
        <v>91</v>
      </c>
      <c r="P1082" s="57">
        <v>86</v>
      </c>
      <c r="Q1082" s="57">
        <v>92</v>
      </c>
      <c r="R1082" s="57">
        <v>86</v>
      </c>
      <c r="S1082" s="57">
        <v>95</v>
      </c>
      <c r="T1082" s="74">
        <v>216.62</v>
      </c>
      <c r="U1082" s="114"/>
    </row>
    <row r="1083" spans="1:21" x14ac:dyDescent="0.35">
      <c r="A1083" s="73" t="s">
        <v>1984</v>
      </c>
      <c r="B1083" s="57">
        <v>110</v>
      </c>
      <c r="C1083" s="57">
        <v>104</v>
      </c>
      <c r="D1083" s="74"/>
      <c r="E1083" s="74">
        <v>95.37</v>
      </c>
      <c r="F1083" s="74">
        <v>84.39</v>
      </c>
      <c r="G1083" s="74">
        <v>100.53</v>
      </c>
      <c r="H1083" s="74">
        <v>93.15</v>
      </c>
      <c r="I1083" s="74">
        <v>88</v>
      </c>
      <c r="J1083" s="74">
        <v>79.23</v>
      </c>
      <c r="K1083" s="74">
        <v>119.88</v>
      </c>
      <c r="L1083" s="74">
        <v>94.42</v>
      </c>
      <c r="M1083" s="74">
        <v>79.58</v>
      </c>
      <c r="N1083" s="74">
        <v>100.4</v>
      </c>
      <c r="O1083" s="57">
        <v>86</v>
      </c>
      <c r="P1083" s="57">
        <v>82</v>
      </c>
      <c r="Q1083" s="57">
        <v>61</v>
      </c>
      <c r="R1083" s="57">
        <v>77</v>
      </c>
      <c r="S1083" s="57">
        <v>81</v>
      </c>
      <c r="T1083" s="74">
        <v>246.98</v>
      </c>
      <c r="U1083" s="114">
        <v>0.21260000000000001</v>
      </c>
    </row>
    <row r="1084" spans="1:21" x14ac:dyDescent="0.35">
      <c r="A1084" s="73" t="s">
        <v>1985</v>
      </c>
      <c r="B1084" s="57">
        <v>113</v>
      </c>
      <c r="C1084" s="57">
        <v>104</v>
      </c>
      <c r="D1084" s="74"/>
      <c r="E1084" s="74">
        <v>95.64</v>
      </c>
      <c r="F1084" s="74">
        <v>83.78</v>
      </c>
      <c r="G1084" s="74">
        <v>101.39</v>
      </c>
      <c r="H1084" s="74">
        <v>93.15</v>
      </c>
      <c r="I1084" s="74">
        <v>87.62</v>
      </c>
      <c r="J1084" s="74">
        <v>79.83</v>
      </c>
      <c r="K1084" s="74">
        <v>121.06</v>
      </c>
      <c r="L1084" s="74">
        <v>94.27</v>
      </c>
      <c r="M1084" s="74">
        <v>79.239999999999995</v>
      </c>
      <c r="N1084" s="74">
        <v>100.19</v>
      </c>
      <c r="O1084" s="57">
        <v>90</v>
      </c>
      <c r="P1084" s="57">
        <v>74</v>
      </c>
      <c r="Q1084" s="57">
        <v>58</v>
      </c>
      <c r="R1084" s="57">
        <v>84</v>
      </c>
      <c r="S1084" s="57">
        <v>87</v>
      </c>
      <c r="T1084" s="74">
        <v>178.43</v>
      </c>
      <c r="U1084" s="114">
        <v>0.20100000000000001</v>
      </c>
    </row>
    <row r="1085" spans="1:21" x14ac:dyDescent="0.35">
      <c r="A1085" s="73" t="s">
        <v>1986</v>
      </c>
      <c r="B1085" s="57">
        <v>113</v>
      </c>
      <c r="C1085" s="57">
        <v>103</v>
      </c>
      <c r="D1085" s="74"/>
      <c r="E1085" s="74">
        <v>95.68</v>
      </c>
      <c r="F1085" s="74">
        <v>83.58</v>
      </c>
      <c r="G1085" s="74">
        <v>102.05</v>
      </c>
      <c r="H1085" s="74">
        <v>93.02</v>
      </c>
      <c r="I1085" s="74">
        <v>87.55</v>
      </c>
      <c r="J1085" s="74">
        <v>79.28</v>
      </c>
      <c r="K1085" s="74">
        <v>122.23</v>
      </c>
      <c r="L1085" s="74">
        <v>94.1</v>
      </c>
      <c r="M1085" s="74">
        <v>79.77</v>
      </c>
      <c r="N1085" s="74">
        <v>99.78</v>
      </c>
      <c r="O1085" s="57">
        <v>90</v>
      </c>
      <c r="P1085" s="57">
        <v>68</v>
      </c>
      <c r="Q1085" s="57">
        <v>59</v>
      </c>
      <c r="R1085" s="57">
        <v>84</v>
      </c>
      <c r="S1085" s="57">
        <v>83</v>
      </c>
      <c r="T1085" s="74">
        <v>602.59</v>
      </c>
      <c r="U1085" s="114">
        <v>0.20119999999999999</v>
      </c>
    </row>
    <row r="1086" spans="1:21" x14ac:dyDescent="0.35">
      <c r="A1086" s="73" t="s">
        <v>1987</v>
      </c>
      <c r="B1086" s="57">
        <v>111</v>
      </c>
      <c r="C1086" s="57">
        <v>101</v>
      </c>
      <c r="D1086" s="74"/>
      <c r="E1086" s="74">
        <v>96.2</v>
      </c>
      <c r="F1086" s="74">
        <v>82.26</v>
      </c>
      <c r="G1086" s="74">
        <v>103.78</v>
      </c>
      <c r="H1086" s="74">
        <v>93.43</v>
      </c>
      <c r="I1086" s="74">
        <v>87.49</v>
      </c>
      <c r="J1086" s="74">
        <v>82.93</v>
      </c>
      <c r="K1086" s="74">
        <v>123.29</v>
      </c>
      <c r="L1086" s="74">
        <v>94.29</v>
      </c>
      <c r="M1086" s="74">
        <v>80.900000000000006</v>
      </c>
      <c r="N1086" s="74">
        <v>100.39</v>
      </c>
      <c r="O1086" s="57">
        <v>91</v>
      </c>
      <c r="P1086" s="57">
        <v>64</v>
      </c>
      <c r="Q1086" s="57">
        <v>73</v>
      </c>
      <c r="R1086" s="57">
        <v>84</v>
      </c>
      <c r="S1086" s="57">
        <v>84</v>
      </c>
      <c r="T1086" s="74">
        <v>197.4</v>
      </c>
      <c r="U1086" s="114">
        <v>0.18049999999999999</v>
      </c>
    </row>
    <row r="1087" spans="1:21" x14ac:dyDescent="0.35">
      <c r="A1087" s="73" t="s">
        <v>1988</v>
      </c>
      <c r="B1087" s="57">
        <v>110</v>
      </c>
      <c r="C1087" s="57">
        <v>98</v>
      </c>
      <c r="D1087" s="74"/>
      <c r="E1087" s="74">
        <v>97.05</v>
      </c>
      <c r="F1087" s="74">
        <v>83.74</v>
      </c>
      <c r="G1087" s="74">
        <v>105.2</v>
      </c>
      <c r="H1087" s="74">
        <v>93.7</v>
      </c>
      <c r="I1087" s="74">
        <v>87.29</v>
      </c>
      <c r="J1087" s="74">
        <v>85.08</v>
      </c>
      <c r="K1087" s="74">
        <v>125.53</v>
      </c>
      <c r="L1087" s="74">
        <v>95.18</v>
      </c>
      <c r="M1087" s="74">
        <v>81.97</v>
      </c>
      <c r="N1087" s="74">
        <v>101.01</v>
      </c>
      <c r="O1087" s="57">
        <v>92</v>
      </c>
      <c r="P1087" s="57">
        <v>58</v>
      </c>
      <c r="Q1087" s="57">
        <v>63</v>
      </c>
      <c r="R1087" s="57">
        <v>82</v>
      </c>
      <c r="S1087" s="57">
        <v>81</v>
      </c>
      <c r="T1087" s="74">
        <v>354.68</v>
      </c>
      <c r="U1087" s="114">
        <v>0.1704</v>
      </c>
    </row>
    <row r="1088" spans="1:21" x14ac:dyDescent="0.35">
      <c r="A1088" s="73" t="s">
        <v>1989</v>
      </c>
      <c r="B1088" s="57">
        <v>118</v>
      </c>
      <c r="C1088" s="57">
        <v>112</v>
      </c>
      <c r="D1088" s="74"/>
      <c r="E1088" s="74">
        <v>98.16</v>
      </c>
      <c r="F1088" s="74">
        <v>87.26</v>
      </c>
      <c r="G1088" s="74">
        <v>107.33</v>
      </c>
      <c r="H1088" s="74">
        <v>94.16</v>
      </c>
      <c r="I1088" s="74">
        <v>86.83</v>
      </c>
      <c r="J1088" s="74">
        <v>85.45</v>
      </c>
      <c r="K1088" s="74">
        <v>127.59</v>
      </c>
      <c r="L1088" s="74">
        <v>97.11</v>
      </c>
      <c r="M1088" s="74">
        <v>83.65</v>
      </c>
      <c r="N1088" s="74">
        <v>101.67</v>
      </c>
      <c r="O1088" s="57">
        <v>96</v>
      </c>
      <c r="P1088" s="57">
        <v>51</v>
      </c>
      <c r="Q1088" s="57">
        <v>75</v>
      </c>
      <c r="R1088" s="57">
        <v>88</v>
      </c>
      <c r="S1088" s="57">
        <v>83</v>
      </c>
      <c r="T1088" s="74">
        <v>82.5</v>
      </c>
      <c r="U1088" s="114"/>
    </row>
    <row r="1089" spans="1:21" x14ac:dyDescent="0.35">
      <c r="A1089" s="73" t="s">
        <v>1990</v>
      </c>
      <c r="B1089" s="57">
        <v>115</v>
      </c>
      <c r="C1089" s="57">
        <v>120</v>
      </c>
      <c r="D1089" s="74"/>
      <c r="E1089" s="74">
        <v>97.94</v>
      </c>
      <c r="F1089" s="74">
        <v>88.65</v>
      </c>
      <c r="G1089" s="74">
        <v>107.83</v>
      </c>
      <c r="H1089" s="74">
        <v>93.83</v>
      </c>
      <c r="I1089" s="74">
        <v>87.27</v>
      </c>
      <c r="J1089" s="74">
        <v>84.85</v>
      </c>
      <c r="K1089" s="74">
        <v>126.33</v>
      </c>
      <c r="L1089" s="74">
        <v>97.27</v>
      </c>
      <c r="M1089" s="74">
        <v>84.79</v>
      </c>
      <c r="N1089" s="74">
        <v>100.58</v>
      </c>
      <c r="O1089" s="57">
        <v>92</v>
      </c>
      <c r="P1089" s="57">
        <v>48</v>
      </c>
      <c r="Q1089" s="57">
        <v>76</v>
      </c>
      <c r="R1089" s="57">
        <v>83</v>
      </c>
      <c r="S1089" s="57">
        <v>87</v>
      </c>
      <c r="T1089" s="74">
        <v>304.22000000000003</v>
      </c>
      <c r="U1089" s="114"/>
    </row>
    <row r="1090" spans="1:21" x14ac:dyDescent="0.35">
      <c r="A1090" s="73" t="s">
        <v>1991</v>
      </c>
      <c r="B1090" s="57">
        <v>111</v>
      </c>
      <c r="C1090" s="57">
        <v>102</v>
      </c>
      <c r="D1090" s="74"/>
      <c r="E1090" s="74">
        <v>99.41</v>
      </c>
      <c r="F1090" s="74">
        <v>91.37</v>
      </c>
      <c r="G1090" s="74">
        <v>112.04</v>
      </c>
      <c r="H1090" s="74">
        <v>95.44</v>
      </c>
      <c r="I1090" s="74">
        <v>89.11</v>
      </c>
      <c r="J1090" s="74">
        <v>84.12</v>
      </c>
      <c r="K1090" s="74">
        <v>127.85</v>
      </c>
      <c r="L1090" s="74">
        <v>97.23</v>
      </c>
      <c r="M1090" s="74">
        <v>85.88</v>
      </c>
      <c r="N1090" s="74">
        <v>100.58</v>
      </c>
      <c r="O1090" s="57">
        <v>93</v>
      </c>
      <c r="P1090" s="57">
        <v>50</v>
      </c>
      <c r="Q1090" s="57">
        <v>69</v>
      </c>
      <c r="R1090" s="57">
        <v>72</v>
      </c>
      <c r="S1090" s="57">
        <v>71</v>
      </c>
      <c r="T1090" s="74">
        <v>166.34</v>
      </c>
      <c r="U1090" s="114">
        <v>0.17810000000000001</v>
      </c>
    </row>
    <row r="1091" spans="1:21" x14ac:dyDescent="0.35">
      <c r="A1091" s="73" t="s">
        <v>1992</v>
      </c>
      <c r="B1091" s="57">
        <v>110</v>
      </c>
      <c r="C1091" s="57">
        <v>102</v>
      </c>
      <c r="D1091" s="74"/>
      <c r="E1091" s="74">
        <v>101.95</v>
      </c>
      <c r="F1091" s="74">
        <v>94.22</v>
      </c>
      <c r="G1091" s="74">
        <v>117.58</v>
      </c>
      <c r="H1091" s="74">
        <v>97.8</v>
      </c>
      <c r="I1091" s="74">
        <v>91.63</v>
      </c>
      <c r="J1091" s="74">
        <v>84.63</v>
      </c>
      <c r="K1091" s="74">
        <v>131.96</v>
      </c>
      <c r="L1091" s="74">
        <v>98.42</v>
      </c>
      <c r="M1091" s="74">
        <v>87.15</v>
      </c>
      <c r="N1091" s="74">
        <v>102.81</v>
      </c>
      <c r="O1091" s="57">
        <v>93</v>
      </c>
      <c r="P1091" s="57">
        <v>58</v>
      </c>
      <c r="Q1091" s="57">
        <v>73</v>
      </c>
      <c r="R1091" s="57">
        <v>76</v>
      </c>
      <c r="S1091" s="57">
        <v>77</v>
      </c>
      <c r="T1091" s="74">
        <v>116.38</v>
      </c>
      <c r="U1091" s="114">
        <v>0.1973</v>
      </c>
    </row>
    <row r="1092" spans="1:21" x14ac:dyDescent="0.35">
      <c r="A1092" s="73" t="s">
        <v>1993</v>
      </c>
      <c r="B1092" s="57">
        <v>108</v>
      </c>
      <c r="C1092" s="57">
        <v>98</v>
      </c>
      <c r="D1092" s="74"/>
      <c r="E1092" s="74">
        <v>105.01</v>
      </c>
      <c r="F1092" s="74">
        <v>97.77</v>
      </c>
      <c r="G1092" s="74">
        <v>123.37</v>
      </c>
      <c r="H1092" s="74">
        <v>101.37</v>
      </c>
      <c r="I1092" s="74">
        <v>94.4</v>
      </c>
      <c r="J1092" s="74">
        <v>86.35</v>
      </c>
      <c r="K1092" s="74">
        <v>136.41999999999999</v>
      </c>
      <c r="L1092" s="74">
        <v>100.38</v>
      </c>
      <c r="M1092" s="74">
        <v>89.07</v>
      </c>
      <c r="N1092" s="74">
        <v>104.57</v>
      </c>
      <c r="O1092" s="57">
        <v>93</v>
      </c>
      <c r="P1092" s="57">
        <v>63</v>
      </c>
      <c r="Q1092" s="57">
        <v>68</v>
      </c>
      <c r="R1092" s="57">
        <v>73</v>
      </c>
      <c r="S1092" s="57">
        <v>70</v>
      </c>
      <c r="T1092" s="74">
        <v>131.5</v>
      </c>
      <c r="U1092" s="114">
        <v>0.19059999999999999</v>
      </c>
    </row>
    <row r="1093" spans="1:21" x14ac:dyDescent="0.35">
      <c r="A1093" s="73" t="s">
        <v>1994</v>
      </c>
      <c r="B1093" s="57">
        <v>103</v>
      </c>
      <c r="C1093" s="57">
        <v>86</v>
      </c>
      <c r="D1093" s="74"/>
      <c r="E1093" s="74">
        <v>108.73</v>
      </c>
      <c r="F1093" s="74">
        <v>100.97</v>
      </c>
      <c r="G1093" s="74">
        <v>131.71</v>
      </c>
      <c r="H1093" s="74">
        <v>107.44</v>
      </c>
      <c r="I1093" s="74">
        <v>97.01</v>
      </c>
      <c r="J1093" s="74">
        <v>85.95</v>
      </c>
      <c r="K1093" s="74">
        <v>142.47999999999999</v>
      </c>
      <c r="L1093" s="74">
        <v>101.95</v>
      </c>
      <c r="M1093" s="74">
        <v>91.45</v>
      </c>
      <c r="N1093" s="74">
        <v>107.92</v>
      </c>
      <c r="O1093" s="57">
        <v>93</v>
      </c>
      <c r="P1093" s="57">
        <v>63</v>
      </c>
      <c r="Q1093" s="57">
        <v>65</v>
      </c>
      <c r="R1093" s="57">
        <v>73</v>
      </c>
      <c r="S1093" s="57">
        <v>68</v>
      </c>
      <c r="T1093" s="74">
        <v>177.63</v>
      </c>
      <c r="U1093" s="114">
        <v>0.2031</v>
      </c>
    </row>
    <row r="1094" spans="1:21" x14ac:dyDescent="0.35">
      <c r="A1094" s="73" t="s">
        <v>1995</v>
      </c>
      <c r="B1094" s="57">
        <v>91</v>
      </c>
      <c r="C1094" s="57">
        <v>65</v>
      </c>
      <c r="D1094" s="74"/>
      <c r="E1094" s="74">
        <v>112.78</v>
      </c>
      <c r="F1094" s="74">
        <v>102.24</v>
      </c>
      <c r="G1094" s="74">
        <v>140.03</v>
      </c>
      <c r="H1094" s="74">
        <v>117.34</v>
      </c>
      <c r="I1094" s="74">
        <v>98.11</v>
      </c>
      <c r="J1094" s="74">
        <v>86.35</v>
      </c>
      <c r="K1094" s="74">
        <v>149.99</v>
      </c>
      <c r="L1094" s="74">
        <v>102.43</v>
      </c>
      <c r="M1094" s="74">
        <v>94.37</v>
      </c>
      <c r="N1094" s="74">
        <v>111.7</v>
      </c>
      <c r="O1094" s="57">
        <v>90</v>
      </c>
      <c r="P1094" s="57">
        <v>68</v>
      </c>
      <c r="Q1094" s="57">
        <v>58</v>
      </c>
      <c r="R1094" s="57">
        <v>73</v>
      </c>
      <c r="S1094" s="57">
        <v>63</v>
      </c>
      <c r="T1094" s="74">
        <v>100.89</v>
      </c>
      <c r="U1094" s="114">
        <v>0.18609999999999999</v>
      </c>
    </row>
    <row r="1095" spans="1:21" x14ac:dyDescent="0.35">
      <c r="A1095" s="73" t="s">
        <v>1996</v>
      </c>
      <c r="B1095" s="57">
        <v>93</v>
      </c>
      <c r="C1095" s="57">
        <v>58</v>
      </c>
      <c r="D1095" s="74"/>
      <c r="E1095" s="74">
        <v>112.4</v>
      </c>
      <c r="F1095" s="74">
        <v>100.21</v>
      </c>
      <c r="G1095" s="74">
        <v>141.87</v>
      </c>
      <c r="H1095" s="74">
        <v>123.39</v>
      </c>
      <c r="I1095" s="74">
        <v>93.49</v>
      </c>
      <c r="J1095" s="74">
        <v>87.08</v>
      </c>
      <c r="K1095" s="74">
        <v>149.69</v>
      </c>
      <c r="L1095" s="74">
        <v>99.7</v>
      </c>
      <c r="M1095" s="74">
        <v>93.09</v>
      </c>
      <c r="N1095" s="74">
        <v>108.92</v>
      </c>
      <c r="O1095" s="57">
        <v>86</v>
      </c>
      <c r="P1095" s="57">
        <v>67</v>
      </c>
      <c r="Q1095" s="57">
        <v>64</v>
      </c>
      <c r="R1095" s="57">
        <v>79</v>
      </c>
      <c r="S1095" s="57">
        <v>56</v>
      </c>
      <c r="T1095" s="74">
        <v>151.88999999999999</v>
      </c>
      <c r="U1095" s="114"/>
    </row>
    <row r="1096" spans="1:21" x14ac:dyDescent="0.35">
      <c r="A1096" s="73" t="s">
        <v>1997</v>
      </c>
      <c r="B1096" s="57">
        <v>60</v>
      </c>
      <c r="C1096" s="57">
        <v>12</v>
      </c>
      <c r="D1096" s="74"/>
      <c r="E1096" s="74">
        <v>106.6</v>
      </c>
      <c r="F1096" s="74">
        <v>96.93</v>
      </c>
      <c r="G1096" s="74">
        <v>136.11000000000001</v>
      </c>
      <c r="H1096" s="74">
        <v>115.05</v>
      </c>
      <c r="I1096" s="74">
        <v>85.95</v>
      </c>
      <c r="J1096" s="74">
        <v>85.85</v>
      </c>
      <c r="K1096" s="74">
        <v>140.65</v>
      </c>
      <c r="L1096" s="74">
        <v>94.82</v>
      </c>
      <c r="M1096" s="74">
        <v>89.25</v>
      </c>
      <c r="N1096" s="74">
        <v>102.04</v>
      </c>
      <c r="O1096" s="57">
        <v>60</v>
      </c>
      <c r="P1096" s="57"/>
      <c r="Q1096" s="57">
        <v>381</v>
      </c>
      <c r="R1096" s="57">
        <v>105</v>
      </c>
      <c r="S1096" s="57"/>
      <c r="T1096" s="74">
        <v>118.23</v>
      </c>
      <c r="U1096" s="114"/>
    </row>
    <row r="1097" spans="1:21" x14ac:dyDescent="0.35">
      <c r="A1097" s="73" t="s">
        <v>1998</v>
      </c>
      <c r="B1097" s="57">
        <v>50</v>
      </c>
      <c r="C1097" s="57">
        <v>12</v>
      </c>
      <c r="D1097" s="74"/>
      <c r="E1097" s="74">
        <v>102.85</v>
      </c>
      <c r="F1097" s="74">
        <v>98.1</v>
      </c>
      <c r="G1097" s="74">
        <v>125.6</v>
      </c>
      <c r="H1097" s="74">
        <v>108.36</v>
      </c>
      <c r="I1097" s="74">
        <v>86.57</v>
      </c>
      <c r="J1097" s="74">
        <v>81.09</v>
      </c>
      <c r="K1097" s="74">
        <v>137.59</v>
      </c>
      <c r="L1097" s="74">
        <v>91.35</v>
      </c>
      <c r="M1097" s="74">
        <v>89.5</v>
      </c>
      <c r="N1097" s="74">
        <v>94.85</v>
      </c>
      <c r="O1097" s="57">
        <v>65</v>
      </c>
      <c r="P1097" s="57"/>
      <c r="Q1097" s="57">
        <v>94</v>
      </c>
      <c r="R1097" s="57">
        <v>98</v>
      </c>
      <c r="S1097" s="57"/>
      <c r="T1097" s="74">
        <v>94.83</v>
      </c>
      <c r="U1097" s="114">
        <v>0.1744</v>
      </c>
    </row>
    <row r="1098" spans="1:21" x14ac:dyDescent="0.35">
      <c r="A1098" s="73" t="s">
        <v>1999</v>
      </c>
      <c r="B1098" s="57">
        <v>63</v>
      </c>
      <c r="C1098" s="57">
        <v>27</v>
      </c>
      <c r="D1098" s="74"/>
      <c r="E1098" s="74">
        <v>101.05</v>
      </c>
      <c r="F1098" s="74">
        <v>101.46</v>
      </c>
      <c r="G1098" s="74">
        <v>119.25</v>
      </c>
      <c r="H1098" s="74">
        <v>105.96</v>
      </c>
      <c r="I1098" s="74">
        <v>88.39</v>
      </c>
      <c r="J1098" s="74">
        <v>77.12</v>
      </c>
      <c r="K1098" s="74">
        <v>134.63999999999999</v>
      </c>
      <c r="L1098" s="74">
        <v>90.04</v>
      </c>
      <c r="M1098" s="74">
        <v>92.22</v>
      </c>
      <c r="N1098" s="74">
        <v>92.82</v>
      </c>
      <c r="O1098" s="57">
        <v>74</v>
      </c>
      <c r="P1098" s="57"/>
      <c r="Q1098" s="57">
        <v>72</v>
      </c>
      <c r="R1098" s="57">
        <v>75</v>
      </c>
      <c r="S1098" s="57"/>
      <c r="T1098" s="74">
        <v>122.4</v>
      </c>
      <c r="U1098" s="114">
        <v>0.1656</v>
      </c>
    </row>
    <row r="1099" spans="1:21" x14ac:dyDescent="0.35">
      <c r="A1099" s="73" t="s">
        <v>2000</v>
      </c>
      <c r="B1099" s="57">
        <v>72</v>
      </c>
      <c r="C1099" s="57">
        <v>48</v>
      </c>
      <c r="D1099" s="74"/>
      <c r="E1099" s="74">
        <v>99.72</v>
      </c>
      <c r="F1099" s="74">
        <v>105.52</v>
      </c>
      <c r="G1099" s="74">
        <v>114.95</v>
      </c>
      <c r="H1099" s="74">
        <v>103.11</v>
      </c>
      <c r="I1099" s="74">
        <v>90.03</v>
      </c>
      <c r="J1099" s="74">
        <v>76.77</v>
      </c>
      <c r="K1099" s="74">
        <v>130.35</v>
      </c>
      <c r="L1099" s="74">
        <v>88.62</v>
      </c>
      <c r="M1099" s="74">
        <v>94.52</v>
      </c>
      <c r="N1099" s="74">
        <v>91.64</v>
      </c>
      <c r="O1099" s="57">
        <v>75</v>
      </c>
      <c r="P1099" s="57"/>
      <c r="Q1099" s="57">
        <v>86</v>
      </c>
      <c r="R1099" s="57">
        <v>88</v>
      </c>
      <c r="S1099" s="57">
        <v>46</v>
      </c>
      <c r="T1099" s="74">
        <v>50.78</v>
      </c>
      <c r="U1099" s="114">
        <v>0.15409999999999999</v>
      </c>
    </row>
    <row r="1100" spans="1:21" x14ac:dyDescent="0.35">
      <c r="A1100" s="73" t="s">
        <v>2001</v>
      </c>
      <c r="B1100" s="57">
        <v>73</v>
      </c>
      <c r="C1100" s="57">
        <v>49</v>
      </c>
      <c r="D1100" s="74"/>
      <c r="E1100" s="74">
        <v>97.46</v>
      </c>
      <c r="F1100" s="74">
        <v>107.97</v>
      </c>
      <c r="G1100" s="74">
        <v>107.76</v>
      </c>
      <c r="H1100" s="74">
        <v>98.3</v>
      </c>
      <c r="I1100" s="74">
        <v>91.97</v>
      </c>
      <c r="J1100" s="74">
        <v>75.72</v>
      </c>
      <c r="K1100" s="74">
        <v>124.38</v>
      </c>
      <c r="L1100" s="74">
        <v>86.73</v>
      </c>
      <c r="M1100" s="74">
        <v>96.6</v>
      </c>
      <c r="N1100" s="74">
        <v>89.22</v>
      </c>
      <c r="O1100" s="57">
        <v>77</v>
      </c>
      <c r="P1100" s="57"/>
      <c r="Q1100" s="57">
        <v>100</v>
      </c>
      <c r="R1100" s="57">
        <v>100</v>
      </c>
      <c r="S1100" s="57">
        <v>55</v>
      </c>
      <c r="T1100" s="74">
        <v>286.70999999999998</v>
      </c>
      <c r="U1100" s="114">
        <v>0.14699999999999999</v>
      </c>
    </row>
    <row r="1101" spans="1:21" x14ac:dyDescent="0.35">
      <c r="A1101" s="73" t="s">
        <v>2002</v>
      </c>
      <c r="B1101" s="57">
        <v>72</v>
      </c>
      <c r="C1101" s="57">
        <v>49</v>
      </c>
      <c r="D1101" s="74"/>
      <c r="E1101" s="74">
        <v>94.71</v>
      </c>
      <c r="F1101" s="74">
        <v>110.19</v>
      </c>
      <c r="G1101" s="74">
        <v>98.47</v>
      </c>
      <c r="H1101" s="74">
        <v>91.62</v>
      </c>
      <c r="I1101" s="74">
        <v>93.57</v>
      </c>
      <c r="J1101" s="74">
        <v>76.77</v>
      </c>
      <c r="K1101" s="74">
        <v>115.77</v>
      </c>
      <c r="L1101" s="74">
        <v>85.12</v>
      </c>
      <c r="M1101" s="74">
        <v>98.86</v>
      </c>
      <c r="N1101" s="74">
        <v>85.95</v>
      </c>
      <c r="O1101" s="57">
        <v>76</v>
      </c>
      <c r="P1101" s="57"/>
      <c r="Q1101" s="57">
        <v>98</v>
      </c>
      <c r="R1101" s="57">
        <v>100</v>
      </c>
      <c r="S1101" s="57">
        <v>52</v>
      </c>
      <c r="T1101" s="74">
        <v>78.790000000000006</v>
      </c>
      <c r="U1101" s="114">
        <v>0.13</v>
      </c>
    </row>
    <row r="1102" spans="1:21" x14ac:dyDescent="0.35">
      <c r="A1102" s="73" t="s">
        <v>2003</v>
      </c>
      <c r="B1102" s="57">
        <v>84</v>
      </c>
      <c r="C1102" s="57">
        <v>63</v>
      </c>
      <c r="D1102" s="74"/>
      <c r="E1102" s="74">
        <v>94.25</v>
      </c>
      <c r="F1102" s="74">
        <v>111.34</v>
      </c>
      <c r="G1102" s="74">
        <v>92.92</v>
      </c>
      <c r="H1102" s="74">
        <v>88.89</v>
      </c>
      <c r="I1102" s="74">
        <v>98.41</v>
      </c>
      <c r="J1102" s="74">
        <v>77.66</v>
      </c>
      <c r="K1102" s="74">
        <v>109.68</v>
      </c>
      <c r="L1102" s="74">
        <v>85.7</v>
      </c>
      <c r="M1102" s="74">
        <v>101.81</v>
      </c>
      <c r="N1102" s="74">
        <v>84.79</v>
      </c>
      <c r="O1102" s="57">
        <v>76</v>
      </c>
      <c r="P1102" s="57"/>
      <c r="Q1102" s="57">
        <v>89</v>
      </c>
      <c r="R1102" s="57">
        <v>82</v>
      </c>
      <c r="S1102" s="57">
        <v>56</v>
      </c>
      <c r="T1102" s="74">
        <v>310.61</v>
      </c>
      <c r="U1102" s="114"/>
    </row>
    <row r="1103" spans="1:21" x14ac:dyDescent="0.35">
      <c r="A1103" s="73" t="s">
        <v>2004</v>
      </c>
      <c r="B1103" s="57">
        <v>80</v>
      </c>
      <c r="C1103" s="57">
        <v>40</v>
      </c>
      <c r="D1103" s="74"/>
      <c r="E1103" s="74">
        <v>97.85</v>
      </c>
      <c r="F1103" s="74">
        <v>113.43</v>
      </c>
      <c r="G1103" s="74">
        <v>94.38</v>
      </c>
      <c r="H1103" s="74">
        <v>91.43</v>
      </c>
      <c r="I1103" s="74">
        <v>107.08</v>
      </c>
      <c r="J1103" s="74">
        <v>80.459999999999994</v>
      </c>
      <c r="K1103" s="74">
        <v>111.19</v>
      </c>
      <c r="L1103" s="74">
        <v>89.05</v>
      </c>
      <c r="M1103" s="74">
        <v>107.1</v>
      </c>
      <c r="N1103" s="74">
        <v>87.2</v>
      </c>
      <c r="O1103" s="57">
        <v>71</v>
      </c>
      <c r="P1103" s="57"/>
      <c r="Q1103" s="57">
        <v>82</v>
      </c>
      <c r="R1103" s="57">
        <v>98</v>
      </c>
      <c r="S1103" s="57"/>
      <c r="T1103" s="74">
        <v>501.91</v>
      </c>
      <c r="U1103" s="114"/>
    </row>
    <row r="1104" spans="1:21" x14ac:dyDescent="0.35">
      <c r="A1104" s="73" t="s">
        <v>2005</v>
      </c>
      <c r="B1104" s="57">
        <v>62</v>
      </c>
      <c r="C1104" s="57">
        <v>27</v>
      </c>
      <c r="D1104" s="74"/>
      <c r="E1104" s="74">
        <v>100.07</v>
      </c>
      <c r="F1104" s="74">
        <v>113.51</v>
      </c>
      <c r="G1104" s="74">
        <v>96.57</v>
      </c>
      <c r="H1104" s="74">
        <v>95.88</v>
      </c>
      <c r="I1104" s="74">
        <v>108.48</v>
      </c>
      <c r="J1104" s="74">
        <v>85.31</v>
      </c>
      <c r="K1104" s="74">
        <v>109.05</v>
      </c>
      <c r="L1104" s="74">
        <v>91.96</v>
      </c>
      <c r="M1104" s="74">
        <v>111.26</v>
      </c>
      <c r="N1104" s="74">
        <v>91.81</v>
      </c>
      <c r="O1104" s="57">
        <v>71</v>
      </c>
      <c r="P1104" s="57"/>
      <c r="Q1104" s="57">
        <v>59</v>
      </c>
      <c r="R1104" s="57">
        <v>68</v>
      </c>
      <c r="S1104" s="57"/>
      <c r="T1104" s="74">
        <v>18.09</v>
      </c>
      <c r="U1104" s="114">
        <v>0.1195</v>
      </c>
    </row>
    <row r="1105" spans="1:21" x14ac:dyDescent="0.35">
      <c r="A1105" s="73" t="s">
        <v>2006</v>
      </c>
      <c r="B1105" s="57">
        <v>89</v>
      </c>
      <c r="C1105" s="57">
        <v>71</v>
      </c>
      <c r="D1105" s="74"/>
      <c r="E1105" s="74">
        <v>100.03</v>
      </c>
      <c r="F1105" s="74">
        <v>110.1</v>
      </c>
      <c r="G1105" s="74">
        <v>97.6</v>
      </c>
      <c r="H1105" s="74">
        <v>96.08</v>
      </c>
      <c r="I1105" s="74">
        <v>105.38</v>
      </c>
      <c r="J1105" s="74">
        <v>93.41</v>
      </c>
      <c r="K1105" s="74">
        <v>105.03</v>
      </c>
      <c r="L1105" s="74">
        <v>92.74</v>
      </c>
      <c r="M1105" s="74">
        <v>112.36</v>
      </c>
      <c r="N1105" s="74">
        <v>93.61</v>
      </c>
      <c r="O1105" s="57">
        <v>78</v>
      </c>
      <c r="P1105" s="57"/>
      <c r="Q1105" s="57">
        <v>59</v>
      </c>
      <c r="R1105" s="57">
        <v>74</v>
      </c>
      <c r="S1105" s="57">
        <v>65</v>
      </c>
      <c r="T1105" s="74">
        <v>243.81</v>
      </c>
      <c r="U1105" s="114">
        <v>9.8599999999999993E-2</v>
      </c>
    </row>
    <row r="1106" spans="1:21" x14ac:dyDescent="0.35">
      <c r="A1106" s="73" t="s">
        <v>2007</v>
      </c>
      <c r="B1106" s="57">
        <v>97</v>
      </c>
      <c r="C1106" s="57">
        <v>88</v>
      </c>
      <c r="D1106" s="74"/>
      <c r="E1106" s="74">
        <v>98.51</v>
      </c>
      <c r="F1106" s="74">
        <v>104.74</v>
      </c>
      <c r="G1106" s="74">
        <v>95.9</v>
      </c>
      <c r="H1106" s="74">
        <v>95.29</v>
      </c>
      <c r="I1106" s="74">
        <v>101.15</v>
      </c>
      <c r="J1106" s="74">
        <v>96.16</v>
      </c>
      <c r="K1106" s="74">
        <v>101.55</v>
      </c>
      <c r="L1106" s="74">
        <v>91.92</v>
      </c>
      <c r="M1106" s="74">
        <v>111.47</v>
      </c>
      <c r="N1106" s="74">
        <v>93.1</v>
      </c>
      <c r="O1106" s="57">
        <v>82</v>
      </c>
      <c r="P1106" s="57"/>
      <c r="Q1106" s="57">
        <v>60</v>
      </c>
      <c r="R1106" s="57">
        <v>81</v>
      </c>
      <c r="S1106" s="57">
        <v>74</v>
      </c>
      <c r="T1106" s="74">
        <v>279.52</v>
      </c>
      <c r="U1106" s="114">
        <v>0.10929999999999999</v>
      </c>
    </row>
    <row r="1107" spans="1:21" x14ac:dyDescent="0.35">
      <c r="A1107" s="73" t="s">
        <v>2008</v>
      </c>
      <c r="B1107" s="57">
        <v>98</v>
      </c>
      <c r="C1107" s="57">
        <v>91</v>
      </c>
      <c r="D1107" s="74"/>
      <c r="E1107" s="74">
        <v>96.26</v>
      </c>
      <c r="F1107" s="74">
        <v>99.62</v>
      </c>
      <c r="G1107" s="74">
        <v>94.59</v>
      </c>
      <c r="H1107" s="74">
        <v>93.65</v>
      </c>
      <c r="I1107" s="74">
        <v>95.99</v>
      </c>
      <c r="J1107" s="74">
        <v>98.12</v>
      </c>
      <c r="K1107" s="74">
        <v>97.19</v>
      </c>
      <c r="L1107" s="74">
        <v>90.91</v>
      </c>
      <c r="M1107" s="74">
        <v>109.72</v>
      </c>
      <c r="N1107" s="74">
        <v>92.21</v>
      </c>
      <c r="O1107" s="57">
        <v>83</v>
      </c>
      <c r="P1107" s="57"/>
      <c r="Q1107" s="57">
        <v>78</v>
      </c>
      <c r="R1107" s="57">
        <v>111</v>
      </c>
      <c r="S1107" s="57">
        <v>78</v>
      </c>
      <c r="T1107" s="74">
        <v>401.46</v>
      </c>
      <c r="U1107" s="114">
        <v>0.1178</v>
      </c>
    </row>
    <row r="1108" spans="1:21" x14ac:dyDescent="0.35">
      <c r="A1108" s="73" t="s">
        <v>2009</v>
      </c>
      <c r="B1108" s="57">
        <v>100</v>
      </c>
      <c r="C1108" s="57">
        <v>92</v>
      </c>
      <c r="D1108" s="74"/>
      <c r="E1108" s="74">
        <v>93.04</v>
      </c>
      <c r="F1108" s="74">
        <v>95.31</v>
      </c>
      <c r="G1108" s="74">
        <v>91.39</v>
      </c>
      <c r="H1108" s="74">
        <v>88.67</v>
      </c>
      <c r="I1108" s="74">
        <v>91.97</v>
      </c>
      <c r="J1108" s="74">
        <v>99.43</v>
      </c>
      <c r="K1108" s="74">
        <v>91.87</v>
      </c>
      <c r="L1108" s="74">
        <v>89.45</v>
      </c>
      <c r="M1108" s="74">
        <v>106.17</v>
      </c>
      <c r="N1108" s="74">
        <v>89.67</v>
      </c>
      <c r="O1108" s="57">
        <v>85</v>
      </c>
      <c r="P1108" s="57"/>
      <c r="Q1108" s="57">
        <v>74</v>
      </c>
      <c r="R1108" s="57">
        <v>110</v>
      </c>
      <c r="S1108" s="57">
        <v>79</v>
      </c>
      <c r="T1108" s="74">
        <v>157.26</v>
      </c>
      <c r="U1108" s="114">
        <v>0.12180000000000001</v>
      </c>
    </row>
    <row r="1109" spans="1:21" x14ac:dyDescent="0.35">
      <c r="A1109" s="73" t="s">
        <v>2010</v>
      </c>
      <c r="B1109" s="57">
        <v>106</v>
      </c>
      <c r="C1109" s="57">
        <v>94</v>
      </c>
      <c r="D1109" s="74"/>
      <c r="E1109" s="74">
        <v>91.83</v>
      </c>
      <c r="F1109" s="74">
        <v>94.54</v>
      </c>
      <c r="G1109" s="74">
        <v>92.45</v>
      </c>
      <c r="H1109" s="74">
        <v>83.98</v>
      </c>
      <c r="I1109" s="74">
        <v>89.12</v>
      </c>
      <c r="J1109" s="74">
        <v>100.05</v>
      </c>
      <c r="K1109" s="74">
        <v>91.73</v>
      </c>
      <c r="L1109" s="74">
        <v>88.93</v>
      </c>
      <c r="M1109" s="74">
        <v>105.49</v>
      </c>
      <c r="N1109" s="74">
        <v>92.72</v>
      </c>
      <c r="O1109" s="57">
        <v>87</v>
      </c>
      <c r="P1109" s="57"/>
      <c r="Q1109" s="57">
        <v>87</v>
      </c>
      <c r="R1109" s="57">
        <v>95</v>
      </c>
      <c r="S1109" s="57">
        <v>74</v>
      </c>
      <c r="T1109" s="74">
        <v>153.81</v>
      </c>
      <c r="U1109" s="114"/>
    </row>
    <row r="1110" spans="1:21" x14ac:dyDescent="0.35">
      <c r="A1110" s="73" t="s">
        <v>2011</v>
      </c>
      <c r="B1110" s="57">
        <v>111</v>
      </c>
      <c r="C1110" s="57">
        <v>102</v>
      </c>
      <c r="D1110" s="74"/>
      <c r="E1110" s="74">
        <v>92.86</v>
      </c>
      <c r="F1110" s="74">
        <v>93.58</v>
      </c>
      <c r="G1110" s="74">
        <v>95.02</v>
      </c>
      <c r="H1110" s="74">
        <v>89.07</v>
      </c>
      <c r="I1110" s="74">
        <v>85.48</v>
      </c>
      <c r="J1110" s="74">
        <v>101.01</v>
      </c>
      <c r="K1110" s="74">
        <v>95.28</v>
      </c>
      <c r="L1110" s="74">
        <v>89.23</v>
      </c>
      <c r="M1110" s="74">
        <v>104.56</v>
      </c>
      <c r="N1110" s="74">
        <v>96.96</v>
      </c>
      <c r="O1110" s="57">
        <v>87</v>
      </c>
      <c r="P1110" s="57"/>
      <c r="Q1110" s="57">
        <v>91</v>
      </c>
      <c r="R1110" s="57">
        <v>90</v>
      </c>
      <c r="S1110" s="57">
        <v>84</v>
      </c>
      <c r="T1110" s="74">
        <v>155.68</v>
      </c>
      <c r="U1110" s="114"/>
    </row>
    <row r="1111" spans="1:21" x14ac:dyDescent="0.35">
      <c r="A1111" s="73" t="s">
        <v>2012</v>
      </c>
      <c r="B1111" s="57">
        <v>109</v>
      </c>
      <c r="C1111" s="57">
        <v>101</v>
      </c>
      <c r="D1111" s="74"/>
      <c r="E1111" s="74">
        <v>92.53</v>
      </c>
      <c r="F1111" s="74">
        <v>90.42</v>
      </c>
      <c r="G1111" s="74">
        <v>98.88</v>
      </c>
      <c r="H1111" s="74">
        <v>89.23</v>
      </c>
      <c r="I1111" s="74">
        <v>80.88</v>
      </c>
      <c r="J1111" s="74">
        <v>107.98</v>
      </c>
      <c r="K1111" s="74">
        <v>93.28</v>
      </c>
      <c r="L1111" s="74">
        <v>88.76</v>
      </c>
      <c r="M1111" s="74">
        <v>101</v>
      </c>
      <c r="N1111" s="74">
        <v>98.28</v>
      </c>
      <c r="O1111" s="57">
        <v>88</v>
      </c>
      <c r="P1111" s="57"/>
      <c r="Q1111" s="57">
        <v>75</v>
      </c>
      <c r="R1111" s="57">
        <v>90</v>
      </c>
      <c r="S1111" s="57">
        <v>84</v>
      </c>
      <c r="T1111" s="74">
        <v>314.39</v>
      </c>
      <c r="U1111" s="114">
        <v>0.1245</v>
      </c>
    </row>
    <row r="1112" spans="1:21" x14ac:dyDescent="0.35">
      <c r="A1112" s="73" t="s">
        <v>2013</v>
      </c>
      <c r="B1112" s="57">
        <v>109</v>
      </c>
      <c r="C1112" s="57">
        <v>99</v>
      </c>
      <c r="D1112" s="74"/>
      <c r="E1112" s="74">
        <v>91.58</v>
      </c>
      <c r="F1112" s="74">
        <v>87.75</v>
      </c>
      <c r="G1112" s="74">
        <v>97.84</v>
      </c>
      <c r="H1112" s="74">
        <v>88.09</v>
      </c>
      <c r="I1112" s="74">
        <v>78.849999999999994</v>
      </c>
      <c r="J1112" s="74">
        <v>107.01</v>
      </c>
      <c r="K1112" s="74">
        <v>92.12</v>
      </c>
      <c r="L1112" s="74">
        <v>87.89</v>
      </c>
      <c r="M1112" s="74">
        <v>97.37</v>
      </c>
      <c r="N1112" s="74">
        <v>95.74</v>
      </c>
      <c r="O1112" s="57">
        <v>87</v>
      </c>
      <c r="P1112" s="57"/>
      <c r="Q1112" s="57">
        <v>83</v>
      </c>
      <c r="R1112" s="57">
        <v>84</v>
      </c>
      <c r="S1112" s="57">
        <v>81</v>
      </c>
      <c r="T1112" s="74">
        <v>224.72</v>
      </c>
      <c r="U1112" s="114">
        <v>0.1132</v>
      </c>
    </row>
    <row r="1113" spans="1:21" x14ac:dyDescent="0.35">
      <c r="A1113" s="73" t="s">
        <v>2014</v>
      </c>
      <c r="B1113" s="57">
        <v>108</v>
      </c>
      <c r="C1113" s="57">
        <v>99</v>
      </c>
      <c r="D1113" s="74"/>
      <c r="E1113" s="74">
        <v>90.39</v>
      </c>
      <c r="F1113" s="74">
        <v>85.31</v>
      </c>
      <c r="G1113" s="74">
        <v>96.86</v>
      </c>
      <c r="H1113" s="74">
        <v>87.29</v>
      </c>
      <c r="I1113" s="74">
        <v>77.790000000000006</v>
      </c>
      <c r="J1113" s="74">
        <v>106.18</v>
      </c>
      <c r="K1113" s="74">
        <v>90.56</v>
      </c>
      <c r="L1113" s="74">
        <v>87.78</v>
      </c>
      <c r="M1113" s="74">
        <v>94.43</v>
      </c>
      <c r="N1113" s="74">
        <v>94.91</v>
      </c>
      <c r="O1113" s="57">
        <v>88</v>
      </c>
      <c r="P1113" s="57"/>
      <c r="Q1113" s="57">
        <v>83</v>
      </c>
      <c r="R1113" s="57">
        <v>87</v>
      </c>
      <c r="S1113" s="57">
        <v>82</v>
      </c>
      <c r="T1113" s="74">
        <v>358.63</v>
      </c>
      <c r="U1113" s="114">
        <v>0.10929999999999999</v>
      </c>
    </row>
    <row r="1114" spans="1:21" x14ac:dyDescent="0.35">
      <c r="A1114" s="73" t="s">
        <v>2015</v>
      </c>
      <c r="B1114" s="57">
        <v>106</v>
      </c>
      <c r="C1114" s="57">
        <v>98</v>
      </c>
      <c r="D1114" s="74"/>
      <c r="E1114" s="74">
        <v>89.82</v>
      </c>
      <c r="F1114" s="74">
        <v>83.99</v>
      </c>
      <c r="G1114" s="74">
        <v>95.15</v>
      </c>
      <c r="H1114" s="74">
        <v>86.56</v>
      </c>
      <c r="I1114" s="74">
        <v>77.17</v>
      </c>
      <c r="J1114" s="74">
        <v>107.03</v>
      </c>
      <c r="K1114" s="74">
        <v>89.18</v>
      </c>
      <c r="L1114" s="74">
        <v>87.59</v>
      </c>
      <c r="M1114" s="74">
        <v>92.31</v>
      </c>
      <c r="N1114" s="74">
        <v>94</v>
      </c>
      <c r="O1114" s="57">
        <v>88</v>
      </c>
      <c r="P1114" s="57"/>
      <c r="Q1114" s="57">
        <v>85</v>
      </c>
      <c r="R1114" s="57">
        <v>84</v>
      </c>
      <c r="S1114" s="57">
        <v>82</v>
      </c>
      <c r="T1114" s="74">
        <v>403.58</v>
      </c>
      <c r="U1114" s="114">
        <v>0.1012</v>
      </c>
    </row>
    <row r="1115" spans="1:21" x14ac:dyDescent="0.35">
      <c r="A1115" s="73" t="s">
        <v>2016</v>
      </c>
      <c r="B1115" s="57">
        <v>105</v>
      </c>
      <c r="C1115" s="57">
        <v>97</v>
      </c>
      <c r="D1115" s="74"/>
      <c r="E1115" s="74">
        <v>90.12</v>
      </c>
      <c r="F1115" s="74">
        <v>82.81</v>
      </c>
      <c r="G1115" s="74">
        <v>96.53</v>
      </c>
      <c r="H1115" s="74">
        <v>87.47</v>
      </c>
      <c r="I1115" s="74">
        <v>77.42</v>
      </c>
      <c r="J1115" s="74">
        <v>107.19</v>
      </c>
      <c r="K1115" s="74">
        <v>88.86</v>
      </c>
      <c r="L1115" s="74">
        <v>87.95</v>
      </c>
      <c r="M1115" s="74">
        <v>91.15</v>
      </c>
      <c r="N1115" s="74">
        <v>94.1</v>
      </c>
      <c r="O1115" s="57">
        <v>88</v>
      </c>
      <c r="P1115" s="57"/>
      <c r="Q1115" s="57">
        <v>76</v>
      </c>
      <c r="R1115" s="57">
        <v>86</v>
      </c>
      <c r="S1115" s="57">
        <v>84</v>
      </c>
      <c r="T1115" s="74">
        <v>96.35</v>
      </c>
      <c r="U1115" s="114">
        <v>9.8299999999999998E-2</v>
      </c>
    </row>
    <row r="1116" spans="1:21" x14ac:dyDescent="0.35">
      <c r="A1116" s="73" t="s">
        <v>2017</v>
      </c>
      <c r="B1116" s="57">
        <v>109</v>
      </c>
      <c r="C1116" s="57">
        <v>97</v>
      </c>
      <c r="D1116" s="74"/>
      <c r="E1116" s="74">
        <v>90.36</v>
      </c>
      <c r="F1116" s="74">
        <v>82.63</v>
      </c>
      <c r="G1116" s="74">
        <v>95.69</v>
      </c>
      <c r="H1116" s="74">
        <v>87.78</v>
      </c>
      <c r="I1116" s="74">
        <v>78.790000000000006</v>
      </c>
      <c r="J1116" s="74">
        <v>107.12</v>
      </c>
      <c r="K1116" s="74">
        <v>88.56</v>
      </c>
      <c r="L1116" s="74">
        <v>88.16</v>
      </c>
      <c r="M1116" s="74">
        <v>89.97</v>
      </c>
      <c r="N1116" s="74">
        <v>94.12</v>
      </c>
      <c r="O1116" s="57">
        <v>89</v>
      </c>
      <c r="P1116" s="57"/>
      <c r="Q1116" s="57">
        <v>95</v>
      </c>
      <c r="R1116" s="57">
        <v>89</v>
      </c>
      <c r="S1116" s="57">
        <v>78</v>
      </c>
      <c r="T1116" s="74">
        <v>244.2</v>
      </c>
      <c r="U1116" s="114"/>
    </row>
    <row r="1117" spans="1:21" x14ac:dyDescent="0.35">
      <c r="A1117" s="73" t="s">
        <v>2018</v>
      </c>
      <c r="B1117" s="57">
        <v>117</v>
      </c>
      <c r="C1117" s="57">
        <v>108</v>
      </c>
      <c r="D1117" s="74"/>
      <c r="E1117" s="74">
        <v>90.54</v>
      </c>
      <c r="F1117" s="74">
        <v>82.81</v>
      </c>
      <c r="G1117" s="74">
        <v>95.41</v>
      </c>
      <c r="H1117" s="74">
        <v>88.13</v>
      </c>
      <c r="I1117" s="74">
        <v>79.900000000000006</v>
      </c>
      <c r="J1117" s="74">
        <v>106.99</v>
      </c>
      <c r="K1117" s="74">
        <v>88.27</v>
      </c>
      <c r="L1117" s="74">
        <v>87.86</v>
      </c>
      <c r="M1117" s="74">
        <v>89.41</v>
      </c>
      <c r="N1117" s="74">
        <v>94.45</v>
      </c>
      <c r="O1117" s="57">
        <v>92</v>
      </c>
      <c r="P1117" s="57"/>
      <c r="Q1117" s="57">
        <v>106</v>
      </c>
      <c r="R1117" s="57">
        <v>94</v>
      </c>
      <c r="S1117" s="57">
        <v>91</v>
      </c>
      <c r="T1117" s="74">
        <v>114.35</v>
      </c>
      <c r="U1117" s="114"/>
    </row>
    <row r="1118" spans="1:21" x14ac:dyDescent="0.35">
      <c r="A1118" s="73" t="s">
        <v>2019</v>
      </c>
      <c r="B1118" s="57">
        <v>110</v>
      </c>
      <c r="C1118" s="57">
        <v>101</v>
      </c>
      <c r="D1118" s="74"/>
      <c r="E1118" s="74">
        <v>90.1</v>
      </c>
      <c r="F1118" s="74">
        <v>82.37</v>
      </c>
      <c r="G1118" s="74">
        <v>95.15</v>
      </c>
      <c r="H1118" s="74">
        <v>87.81</v>
      </c>
      <c r="I1118" s="74">
        <v>79.88</v>
      </c>
      <c r="J1118" s="74">
        <v>105.18</v>
      </c>
      <c r="K1118" s="74">
        <v>87.55</v>
      </c>
      <c r="L1118" s="74">
        <v>87.35</v>
      </c>
      <c r="M1118" s="74">
        <v>88.92</v>
      </c>
      <c r="N1118" s="74">
        <v>95.18</v>
      </c>
      <c r="O1118" s="57">
        <v>89</v>
      </c>
      <c r="P1118" s="57"/>
      <c r="Q1118" s="57">
        <v>72</v>
      </c>
      <c r="R1118" s="57">
        <v>82</v>
      </c>
      <c r="S1118" s="57">
        <v>84</v>
      </c>
      <c r="T1118" s="74">
        <v>124.37</v>
      </c>
      <c r="U1118" s="114">
        <v>8.6499999999999994E-2</v>
      </c>
    </row>
    <row r="1119" spans="1:21" x14ac:dyDescent="0.35">
      <c r="A1119" s="73" t="s">
        <v>2020</v>
      </c>
      <c r="B1119" s="57">
        <v>110</v>
      </c>
      <c r="C1119" s="57">
        <v>100</v>
      </c>
      <c r="D1119" s="74"/>
      <c r="E1119" s="74">
        <v>89.35</v>
      </c>
      <c r="F1119" s="74">
        <v>82.26</v>
      </c>
      <c r="G1119" s="74">
        <v>94.05</v>
      </c>
      <c r="H1119" s="74">
        <v>87.85</v>
      </c>
      <c r="I1119" s="74">
        <v>79.819999999999993</v>
      </c>
      <c r="J1119" s="74">
        <v>103.67</v>
      </c>
      <c r="K1119" s="74">
        <v>86.51</v>
      </c>
      <c r="L1119" s="74">
        <v>87.26</v>
      </c>
      <c r="M1119" s="74">
        <v>89.06</v>
      </c>
      <c r="N1119" s="74">
        <v>95.13</v>
      </c>
      <c r="O1119" s="57">
        <v>88</v>
      </c>
      <c r="P1119" s="57"/>
      <c r="Q1119" s="57">
        <v>77</v>
      </c>
      <c r="R1119" s="57">
        <v>85</v>
      </c>
      <c r="S1119" s="57">
        <v>86</v>
      </c>
      <c r="T1119" s="74">
        <v>275.04000000000002</v>
      </c>
      <c r="U1119" s="114">
        <v>7.9899999999999999E-2</v>
      </c>
    </row>
    <row r="1120" spans="1:21" x14ac:dyDescent="0.35">
      <c r="A1120" s="73" t="s">
        <v>2021</v>
      </c>
      <c r="B1120" s="57">
        <v>110</v>
      </c>
      <c r="C1120" s="57">
        <v>100</v>
      </c>
      <c r="D1120" s="74"/>
      <c r="E1120" s="74">
        <v>89.17</v>
      </c>
      <c r="F1120" s="74">
        <v>82.37</v>
      </c>
      <c r="G1120" s="74">
        <v>92.45</v>
      </c>
      <c r="H1120" s="74">
        <v>87.82</v>
      </c>
      <c r="I1120" s="74">
        <v>79.739999999999995</v>
      </c>
      <c r="J1120" s="74">
        <v>103.81</v>
      </c>
      <c r="K1120" s="74">
        <v>85.61</v>
      </c>
      <c r="L1120" s="74">
        <v>86.67</v>
      </c>
      <c r="M1120" s="74">
        <v>89.18</v>
      </c>
      <c r="N1120" s="74">
        <v>94.01</v>
      </c>
      <c r="O1120" s="57">
        <v>87</v>
      </c>
      <c r="P1120" s="57"/>
      <c r="Q1120" s="57">
        <v>78</v>
      </c>
      <c r="R1120" s="57">
        <v>84</v>
      </c>
      <c r="S1120" s="57">
        <v>81</v>
      </c>
      <c r="T1120" s="74">
        <v>272.91000000000003</v>
      </c>
      <c r="U1120" s="114">
        <v>7.9399999999999998E-2</v>
      </c>
    </row>
    <row r="1121" spans="1:21" x14ac:dyDescent="0.35">
      <c r="A1121" s="73" t="s">
        <v>2022</v>
      </c>
      <c r="B1121" s="57">
        <v>108</v>
      </c>
      <c r="C1121" s="57">
        <v>98</v>
      </c>
      <c r="D1121" s="74"/>
      <c r="E1121" s="74">
        <v>88.76</v>
      </c>
      <c r="F1121" s="74">
        <v>82.87</v>
      </c>
      <c r="G1121" s="74">
        <v>91.58</v>
      </c>
      <c r="H1121" s="74">
        <v>87.81</v>
      </c>
      <c r="I1121" s="74">
        <v>79.849999999999994</v>
      </c>
      <c r="J1121" s="74">
        <v>101.87</v>
      </c>
      <c r="K1121" s="74">
        <v>85.11</v>
      </c>
      <c r="L1121" s="74">
        <v>86.85</v>
      </c>
      <c r="M1121" s="74">
        <v>87.73</v>
      </c>
      <c r="N1121" s="74">
        <v>94.3</v>
      </c>
      <c r="O1121" s="57">
        <v>87</v>
      </c>
      <c r="P1121" s="57"/>
      <c r="Q1121" s="57">
        <v>81</v>
      </c>
      <c r="R1121" s="57">
        <v>83</v>
      </c>
      <c r="S1121" s="57">
        <v>84</v>
      </c>
      <c r="T1121" s="74">
        <v>229.64</v>
      </c>
      <c r="U1121" s="114">
        <v>7.3800000000000004E-2</v>
      </c>
    </row>
    <row r="1122" spans="1:21" x14ac:dyDescent="0.35">
      <c r="A1122" s="73" t="s">
        <v>2023</v>
      </c>
      <c r="B1122" s="57">
        <v>108</v>
      </c>
      <c r="C1122" s="57">
        <v>98</v>
      </c>
      <c r="D1122" s="74"/>
      <c r="E1122" s="74">
        <v>88.74</v>
      </c>
      <c r="F1122" s="74">
        <v>84.82</v>
      </c>
      <c r="G1122" s="74">
        <v>91.19</v>
      </c>
      <c r="H1122" s="74">
        <v>87.94</v>
      </c>
      <c r="I1122" s="74">
        <v>80.260000000000005</v>
      </c>
      <c r="J1122" s="74">
        <v>100.32</v>
      </c>
      <c r="K1122" s="74">
        <v>84.98</v>
      </c>
      <c r="L1122" s="74">
        <v>87.59</v>
      </c>
      <c r="M1122" s="74">
        <v>87.25</v>
      </c>
      <c r="N1122" s="74">
        <v>94.89</v>
      </c>
      <c r="O1122" s="57">
        <v>89</v>
      </c>
      <c r="P1122" s="57"/>
      <c r="Q1122" s="57">
        <v>73</v>
      </c>
      <c r="R1122" s="57">
        <v>84</v>
      </c>
      <c r="S1122" s="57">
        <v>85</v>
      </c>
      <c r="T1122" s="74">
        <v>381.46</v>
      </c>
      <c r="U1122" s="114">
        <v>7.8899999999999998E-2</v>
      </c>
    </row>
    <row r="1123" spans="1:21" x14ac:dyDescent="0.35">
      <c r="A1123" s="73" t="s">
        <v>2024</v>
      </c>
      <c r="B1123" s="57">
        <v>112</v>
      </c>
      <c r="C1123" s="57">
        <v>100</v>
      </c>
      <c r="D1123" s="74"/>
      <c r="E1123" s="74">
        <v>88.71</v>
      </c>
      <c r="F1123" s="74">
        <v>85.35</v>
      </c>
      <c r="G1123" s="74">
        <v>91.51</v>
      </c>
      <c r="H1123" s="74">
        <v>88.24</v>
      </c>
      <c r="I1123" s="74">
        <v>81.06</v>
      </c>
      <c r="J1123" s="74">
        <v>99.43</v>
      </c>
      <c r="K1123" s="74">
        <v>84.52</v>
      </c>
      <c r="L1123" s="74">
        <v>87.62</v>
      </c>
      <c r="M1123" s="74">
        <v>87.46</v>
      </c>
      <c r="N1123" s="74">
        <v>94.57</v>
      </c>
      <c r="O1123" s="57">
        <v>90</v>
      </c>
      <c r="P1123" s="57"/>
      <c r="Q1123" s="57">
        <v>93</v>
      </c>
      <c r="R1123" s="57">
        <v>90</v>
      </c>
      <c r="S1123" s="57">
        <v>82</v>
      </c>
      <c r="T1123" s="74">
        <v>116.21</v>
      </c>
      <c r="U1123" s="114"/>
    </row>
    <row r="1124" spans="1:21" x14ac:dyDescent="0.35">
      <c r="A1124" s="73" t="s">
        <v>2025</v>
      </c>
      <c r="B1124" s="57">
        <v>115</v>
      </c>
      <c r="C1124" s="57">
        <v>107</v>
      </c>
      <c r="D1124" s="74"/>
      <c r="E1124" s="74">
        <v>88.67</v>
      </c>
      <c r="F1124" s="74">
        <v>86.27</v>
      </c>
      <c r="G1124" s="74">
        <v>91.24</v>
      </c>
      <c r="H1124" s="74">
        <v>88.04</v>
      </c>
      <c r="I1124" s="74">
        <v>81.59</v>
      </c>
      <c r="J1124" s="74">
        <v>99.44</v>
      </c>
      <c r="K1124" s="74">
        <v>84.21</v>
      </c>
      <c r="L1124" s="74">
        <v>87.6</v>
      </c>
      <c r="M1124" s="74">
        <v>87.47</v>
      </c>
      <c r="N1124" s="74">
        <v>94.08</v>
      </c>
      <c r="O1124" s="57">
        <v>90</v>
      </c>
      <c r="P1124" s="57"/>
      <c r="Q1124" s="57">
        <v>96</v>
      </c>
      <c r="R1124" s="57">
        <v>90</v>
      </c>
      <c r="S1124" s="57">
        <v>92</v>
      </c>
      <c r="T1124" s="74">
        <v>58.11</v>
      </c>
      <c r="U1124" s="114"/>
    </row>
    <row r="1125" spans="1:21" x14ac:dyDescent="0.35">
      <c r="A1125" s="73" t="s">
        <v>2026</v>
      </c>
      <c r="B1125" s="57">
        <v>112</v>
      </c>
      <c r="C1125" s="57">
        <v>102</v>
      </c>
      <c r="D1125" s="74"/>
      <c r="E1125" s="74">
        <v>88.93</v>
      </c>
      <c r="F1125" s="74">
        <v>86.38</v>
      </c>
      <c r="G1125" s="74">
        <v>89.85</v>
      </c>
      <c r="H1125" s="74">
        <v>88.09</v>
      </c>
      <c r="I1125" s="74">
        <v>81.78</v>
      </c>
      <c r="J1125" s="74">
        <v>102.26</v>
      </c>
      <c r="K1125" s="74">
        <v>84.65</v>
      </c>
      <c r="L1125" s="74">
        <v>88.1</v>
      </c>
      <c r="M1125" s="74">
        <v>87.33</v>
      </c>
      <c r="N1125" s="74">
        <v>92.43</v>
      </c>
      <c r="O1125" s="57">
        <v>90</v>
      </c>
      <c r="P1125" s="57"/>
      <c r="Q1125" s="57">
        <v>71</v>
      </c>
      <c r="R1125" s="57">
        <v>84</v>
      </c>
      <c r="S1125" s="57">
        <v>86</v>
      </c>
      <c r="T1125" s="74">
        <v>112.84</v>
      </c>
      <c r="U1125" s="114">
        <v>7.46E-2</v>
      </c>
    </row>
    <row r="1126" spans="1:21" x14ac:dyDescent="0.35">
      <c r="A1126" s="73" t="s">
        <v>2027</v>
      </c>
      <c r="B1126" s="57">
        <v>112</v>
      </c>
      <c r="C1126" s="57">
        <v>101</v>
      </c>
      <c r="D1126" s="74"/>
      <c r="E1126" s="74">
        <v>89.15</v>
      </c>
      <c r="F1126" s="74">
        <v>86.54</v>
      </c>
      <c r="G1126" s="74">
        <v>89.46</v>
      </c>
      <c r="H1126" s="74">
        <v>88.17</v>
      </c>
      <c r="I1126" s="74">
        <v>82.21</v>
      </c>
      <c r="J1126" s="74">
        <v>103.27</v>
      </c>
      <c r="K1126" s="74">
        <v>84.46</v>
      </c>
      <c r="L1126" s="74">
        <v>87.67</v>
      </c>
      <c r="M1126" s="74">
        <v>87.01</v>
      </c>
      <c r="N1126" s="74">
        <v>92.27</v>
      </c>
      <c r="O1126" s="57">
        <v>90</v>
      </c>
      <c r="P1126" s="57"/>
      <c r="Q1126" s="57">
        <v>77</v>
      </c>
      <c r="R1126" s="57">
        <v>84</v>
      </c>
      <c r="S1126" s="57">
        <v>90</v>
      </c>
      <c r="T1126" s="74">
        <v>193.63</v>
      </c>
      <c r="U1126" s="114">
        <v>7.8700000000000006E-2</v>
      </c>
    </row>
    <row r="1127" spans="1:21" x14ac:dyDescent="0.35">
      <c r="A1127" s="73" t="s">
        <v>2028</v>
      </c>
      <c r="B1127" s="57">
        <v>111</v>
      </c>
      <c r="C1127" s="57">
        <v>101</v>
      </c>
      <c r="D1127" s="74"/>
      <c r="E1127" s="74">
        <v>90.12</v>
      </c>
      <c r="F1127" s="74">
        <v>88.01</v>
      </c>
      <c r="G1127" s="74">
        <v>89.8</v>
      </c>
      <c r="H1127" s="74">
        <v>88.36</v>
      </c>
      <c r="I1127" s="74">
        <v>82.82</v>
      </c>
      <c r="J1127" s="74">
        <v>107.29</v>
      </c>
      <c r="K1127" s="74">
        <v>85.55</v>
      </c>
      <c r="L1127" s="74">
        <v>88.12</v>
      </c>
      <c r="M1127" s="74">
        <v>87.14</v>
      </c>
      <c r="N1127" s="74">
        <v>92.96</v>
      </c>
      <c r="O1127" s="57">
        <v>90</v>
      </c>
      <c r="P1127" s="57"/>
      <c r="Q1127" s="57">
        <v>79</v>
      </c>
      <c r="R1127" s="57">
        <v>83</v>
      </c>
      <c r="S1127" s="57">
        <v>85</v>
      </c>
      <c r="T1127" s="74">
        <v>116.71</v>
      </c>
      <c r="U1127" s="114">
        <v>7.1099999999999997E-2</v>
      </c>
    </row>
    <row r="1128" spans="1:21" x14ac:dyDescent="0.35">
      <c r="A1128" s="73" t="s">
        <v>2029</v>
      </c>
      <c r="B1128" s="57">
        <v>109</v>
      </c>
      <c r="C1128" s="57">
        <v>99</v>
      </c>
      <c r="D1128" s="74"/>
      <c r="E1128" s="74">
        <v>91.49</v>
      </c>
      <c r="F1128" s="74">
        <v>90.15</v>
      </c>
      <c r="G1128" s="74">
        <v>91.14</v>
      </c>
      <c r="H1128" s="74">
        <v>88.76</v>
      </c>
      <c r="I1128" s="74">
        <v>83.7</v>
      </c>
      <c r="J1128" s="74">
        <v>110.88</v>
      </c>
      <c r="K1128" s="74">
        <v>86.2</v>
      </c>
      <c r="L1128" s="74">
        <v>88.62</v>
      </c>
      <c r="M1128" s="74">
        <v>88.67</v>
      </c>
      <c r="N1128" s="74">
        <v>93.17</v>
      </c>
      <c r="O1128" s="57">
        <v>90</v>
      </c>
      <c r="P1128" s="57"/>
      <c r="Q1128" s="57">
        <v>81</v>
      </c>
      <c r="R1128" s="57">
        <v>84</v>
      </c>
      <c r="S1128" s="57">
        <v>88</v>
      </c>
      <c r="T1128" s="74">
        <v>257.95</v>
      </c>
      <c r="U1128" s="114">
        <v>6.2300000000000001E-2</v>
      </c>
    </row>
    <row r="1129" spans="1:21" x14ac:dyDescent="0.35">
      <c r="A1129" s="73" t="s">
        <v>2030</v>
      </c>
      <c r="B1129" s="57">
        <v>108</v>
      </c>
      <c r="C1129" s="57">
        <v>98</v>
      </c>
      <c r="D1129" s="74"/>
      <c r="E1129" s="74">
        <v>93.41</v>
      </c>
      <c r="F1129" s="74">
        <v>92.43</v>
      </c>
      <c r="G1129" s="74">
        <v>92.39</v>
      </c>
      <c r="H1129" s="74">
        <v>89.32</v>
      </c>
      <c r="I1129" s="74">
        <v>85</v>
      </c>
      <c r="J1129" s="74">
        <v>117.48</v>
      </c>
      <c r="K1129" s="74">
        <v>87.48</v>
      </c>
      <c r="L1129" s="74">
        <v>88.8</v>
      </c>
      <c r="M1129" s="74">
        <v>90.64</v>
      </c>
      <c r="N1129" s="74">
        <v>93.91</v>
      </c>
      <c r="O1129" s="57">
        <v>91</v>
      </c>
      <c r="P1129" s="57"/>
      <c r="Q1129" s="57">
        <v>74</v>
      </c>
      <c r="R1129" s="57">
        <v>85</v>
      </c>
      <c r="S1129" s="57">
        <v>87</v>
      </c>
      <c r="T1129" s="74">
        <v>141.76</v>
      </c>
      <c r="U1129" s="114">
        <v>5.5800000000000002E-2</v>
      </c>
    </row>
    <row r="1130" spans="1:21" x14ac:dyDescent="0.35">
      <c r="A1130" s="73" t="s">
        <v>2031</v>
      </c>
      <c r="B1130" s="57">
        <v>115</v>
      </c>
      <c r="C1130" s="57">
        <v>100</v>
      </c>
      <c r="D1130" s="74"/>
      <c r="E1130" s="74">
        <v>94.83</v>
      </c>
      <c r="F1130" s="74">
        <v>94.24</v>
      </c>
      <c r="G1130" s="74">
        <v>93.49</v>
      </c>
      <c r="H1130" s="74">
        <v>89.8</v>
      </c>
      <c r="I1130" s="74">
        <v>86.55</v>
      </c>
      <c r="J1130" s="74">
        <v>120.47</v>
      </c>
      <c r="K1130" s="74">
        <v>89.06</v>
      </c>
      <c r="L1130" s="74">
        <v>89.94</v>
      </c>
      <c r="M1130" s="74">
        <v>91.58</v>
      </c>
      <c r="N1130" s="74">
        <v>95.83</v>
      </c>
      <c r="O1130" s="57">
        <v>94</v>
      </c>
      <c r="P1130" s="57"/>
      <c r="Q1130" s="57">
        <v>92</v>
      </c>
      <c r="R1130" s="57">
        <v>92</v>
      </c>
      <c r="S1130" s="57">
        <v>86</v>
      </c>
      <c r="T1130" s="74">
        <v>128.78</v>
      </c>
      <c r="U1130" s="114"/>
    </row>
    <row r="1131" spans="1:21" x14ac:dyDescent="0.35">
      <c r="A1131" s="73" t="s">
        <v>2032</v>
      </c>
      <c r="B1131" s="57">
        <v>121</v>
      </c>
      <c r="C1131" s="57">
        <v>108</v>
      </c>
      <c r="D1131" s="74"/>
      <c r="E1131" s="74">
        <v>95.99</v>
      </c>
      <c r="F1131" s="74">
        <v>95.39</v>
      </c>
      <c r="G1131" s="74">
        <v>94.36</v>
      </c>
      <c r="H1131" s="74">
        <v>90.44</v>
      </c>
      <c r="I1131" s="74">
        <v>87.29</v>
      </c>
      <c r="J1131" s="74">
        <v>123.48</v>
      </c>
      <c r="K1131" s="74">
        <v>90.46</v>
      </c>
      <c r="L1131" s="74">
        <v>90.72</v>
      </c>
      <c r="M1131" s="74">
        <v>92.21</v>
      </c>
      <c r="N1131" s="74">
        <v>96.91</v>
      </c>
      <c r="O1131" s="57">
        <v>95</v>
      </c>
      <c r="P1131" s="57"/>
      <c r="Q1131" s="57">
        <v>90</v>
      </c>
      <c r="R1131" s="57">
        <v>92</v>
      </c>
      <c r="S1131" s="57">
        <v>95</v>
      </c>
      <c r="T1131" s="74">
        <v>180.23</v>
      </c>
      <c r="U1131" s="114"/>
    </row>
    <row r="1132" spans="1:21" x14ac:dyDescent="0.35">
      <c r="A1132" s="73" t="s">
        <v>2033</v>
      </c>
      <c r="B1132" s="57">
        <v>112</v>
      </c>
      <c r="C1132" s="57">
        <v>102</v>
      </c>
      <c r="D1132" s="74"/>
      <c r="E1132" s="74">
        <v>97.24</v>
      </c>
      <c r="F1132" s="74">
        <v>96.52</v>
      </c>
      <c r="G1132" s="74">
        <v>95.48</v>
      </c>
      <c r="H1132" s="74">
        <v>91.03</v>
      </c>
      <c r="I1132" s="74">
        <v>87.82</v>
      </c>
      <c r="J1132" s="74">
        <v>128.68</v>
      </c>
      <c r="K1132" s="74">
        <v>90.77</v>
      </c>
      <c r="L1132" s="74">
        <v>90.56</v>
      </c>
      <c r="M1132" s="74">
        <v>92.81</v>
      </c>
      <c r="N1132" s="74">
        <v>99.2</v>
      </c>
      <c r="O1132" s="57">
        <v>90</v>
      </c>
      <c r="P1132" s="57"/>
      <c r="Q1132" s="57">
        <v>72</v>
      </c>
      <c r="R1132" s="57">
        <v>85</v>
      </c>
      <c r="S1132" s="57">
        <v>89</v>
      </c>
      <c r="T1132" s="74">
        <v>239.44</v>
      </c>
      <c r="U1132" s="114">
        <v>4.7800000000000002E-2</v>
      </c>
    </row>
    <row r="1133" spans="1:21" x14ac:dyDescent="0.35">
      <c r="A1133" s="73" t="s">
        <v>2034</v>
      </c>
      <c r="B1133" s="57">
        <v>111</v>
      </c>
      <c r="C1133" s="57">
        <v>100</v>
      </c>
      <c r="D1133" s="74"/>
      <c r="E1133" s="74">
        <v>99.95</v>
      </c>
      <c r="F1133" s="74">
        <v>98.88</v>
      </c>
      <c r="G1133" s="74">
        <v>97.19</v>
      </c>
      <c r="H1133" s="74">
        <v>92</v>
      </c>
      <c r="I1133" s="74">
        <v>88.38</v>
      </c>
      <c r="J1133" s="74">
        <v>139.99</v>
      </c>
      <c r="K1133" s="74">
        <v>92.01</v>
      </c>
      <c r="L1133" s="74">
        <v>92.44</v>
      </c>
      <c r="M1133" s="74">
        <v>94.86</v>
      </c>
      <c r="N1133" s="74">
        <v>101.94</v>
      </c>
      <c r="O1133" s="57">
        <v>91</v>
      </c>
      <c r="P1133" s="57"/>
      <c r="Q1133" s="57">
        <v>78</v>
      </c>
      <c r="R1133" s="57">
        <v>84</v>
      </c>
      <c r="S1133" s="57">
        <v>92</v>
      </c>
      <c r="T1133" s="74">
        <v>270.87</v>
      </c>
      <c r="U1133" s="114">
        <v>4.3999999999999997E-2</v>
      </c>
    </row>
    <row r="1134" spans="1:21" x14ac:dyDescent="0.35">
      <c r="A1134" s="73" t="s">
        <v>2035</v>
      </c>
      <c r="B1134" s="57">
        <v>111</v>
      </c>
      <c r="C1134" s="57">
        <v>101</v>
      </c>
      <c r="D1134" s="74"/>
      <c r="E1134" s="74">
        <v>100.86</v>
      </c>
      <c r="F1134" s="74">
        <v>100.1</v>
      </c>
      <c r="G1134" s="74">
        <v>98.11</v>
      </c>
      <c r="H1134" s="74">
        <v>92.76</v>
      </c>
      <c r="I1134" s="74">
        <v>88.65</v>
      </c>
      <c r="J1134" s="74">
        <v>142.05000000000001</v>
      </c>
      <c r="K1134" s="74">
        <v>92.27</v>
      </c>
      <c r="L1134" s="74">
        <v>92.73</v>
      </c>
      <c r="M1134" s="74">
        <v>95.96</v>
      </c>
      <c r="N1134" s="74">
        <v>103.82</v>
      </c>
      <c r="O1134" s="57">
        <v>90</v>
      </c>
      <c r="P1134" s="57"/>
      <c r="Q1134" s="57">
        <v>63</v>
      </c>
      <c r="R1134" s="57">
        <v>77</v>
      </c>
      <c r="S1134" s="57">
        <v>81</v>
      </c>
      <c r="T1134" s="74">
        <v>182.71</v>
      </c>
      <c r="U1134" s="114">
        <v>4.0399999999999998E-2</v>
      </c>
    </row>
    <row r="1135" spans="1:21" x14ac:dyDescent="0.35">
      <c r="A1135" s="73" t="s">
        <v>2036</v>
      </c>
      <c r="B1135" s="57">
        <v>109</v>
      </c>
      <c r="C1135" s="57">
        <v>100</v>
      </c>
      <c r="D1135" s="74"/>
      <c r="E1135" s="74">
        <v>101.27</v>
      </c>
      <c r="F1135" s="74">
        <v>101.19</v>
      </c>
      <c r="G1135" s="74">
        <v>97.99</v>
      </c>
      <c r="H1135" s="74">
        <v>93.3</v>
      </c>
      <c r="I1135" s="74">
        <v>88.82</v>
      </c>
      <c r="J1135" s="74">
        <v>144.41999999999999</v>
      </c>
      <c r="K1135" s="74">
        <v>92.05</v>
      </c>
      <c r="L1135" s="74">
        <v>92.89</v>
      </c>
      <c r="M1135" s="74">
        <v>96.79</v>
      </c>
      <c r="N1135" s="74">
        <v>104.06</v>
      </c>
      <c r="O1135" s="57">
        <v>90</v>
      </c>
      <c r="P1135" s="57"/>
      <c r="Q1135" s="57">
        <v>77</v>
      </c>
      <c r="R1135" s="57">
        <v>71</v>
      </c>
      <c r="S1135" s="57">
        <v>89</v>
      </c>
      <c r="T1135" s="74">
        <v>153.19</v>
      </c>
      <c r="U1135" s="114">
        <v>6.0199999999999997E-2</v>
      </c>
    </row>
    <row r="1136" spans="1:21" x14ac:dyDescent="0.35">
      <c r="A1136" s="73" t="s">
        <v>2037</v>
      </c>
      <c r="B1136" s="57">
        <v>108</v>
      </c>
      <c r="C1136" s="57">
        <v>98</v>
      </c>
      <c r="D1136" s="74"/>
      <c r="E1136" s="74">
        <v>100.57</v>
      </c>
      <c r="F1136" s="74">
        <v>101.12</v>
      </c>
      <c r="G1136" s="74">
        <v>97.63</v>
      </c>
      <c r="H1136" s="74">
        <v>93.64</v>
      </c>
      <c r="I1136" s="74">
        <v>89.01</v>
      </c>
      <c r="J1136" s="74">
        <v>140.71</v>
      </c>
      <c r="K1136" s="74">
        <v>91.62</v>
      </c>
      <c r="L1136" s="74">
        <v>92.52</v>
      </c>
      <c r="M1136" s="74">
        <v>97.22</v>
      </c>
      <c r="N1136" s="74">
        <v>104.18</v>
      </c>
      <c r="O1136" s="57">
        <v>92</v>
      </c>
      <c r="P1136" s="57"/>
      <c r="Q1136" s="57">
        <v>66</v>
      </c>
      <c r="R1136" s="57">
        <v>85</v>
      </c>
      <c r="S1136" s="57">
        <v>89</v>
      </c>
      <c r="T1136" s="74">
        <v>297.93</v>
      </c>
      <c r="U1136" s="114">
        <v>6.5199999999999994E-2</v>
      </c>
    </row>
    <row r="1137" spans="1:21" x14ac:dyDescent="0.35">
      <c r="A1137" s="73" t="s">
        <v>2038</v>
      </c>
      <c r="B1137" s="57">
        <v>114</v>
      </c>
      <c r="C1137" s="57">
        <v>102</v>
      </c>
      <c r="D1137" s="74"/>
      <c r="E1137" s="74">
        <v>100.4</v>
      </c>
      <c r="F1137" s="74">
        <v>101.12</v>
      </c>
      <c r="G1137" s="74">
        <v>96.82</v>
      </c>
      <c r="H1137" s="74">
        <v>93.92</v>
      </c>
      <c r="I1137" s="74">
        <v>89.79</v>
      </c>
      <c r="J1137" s="74">
        <v>139.51</v>
      </c>
      <c r="K1137" s="74">
        <v>90.91</v>
      </c>
      <c r="L1137" s="74">
        <v>92.47</v>
      </c>
      <c r="M1137" s="74">
        <v>98.23</v>
      </c>
      <c r="N1137" s="74">
        <v>103.22</v>
      </c>
      <c r="O1137" s="57">
        <v>93</v>
      </c>
      <c r="P1137" s="57"/>
      <c r="Q1137" s="57">
        <v>97</v>
      </c>
      <c r="R1137" s="57">
        <v>92</v>
      </c>
      <c r="S1137" s="57">
        <v>88</v>
      </c>
      <c r="T1137" s="74">
        <v>100.75</v>
      </c>
      <c r="U1137" s="114"/>
    </row>
    <row r="1138" spans="1:21" x14ac:dyDescent="0.35">
      <c r="A1138" s="73" t="s">
        <v>2039</v>
      </c>
      <c r="B1138" s="57">
        <v>122</v>
      </c>
      <c r="C1138" s="57">
        <v>110</v>
      </c>
      <c r="D1138" s="74"/>
      <c r="E1138" s="74">
        <v>100.13</v>
      </c>
      <c r="F1138" s="74">
        <v>101.12</v>
      </c>
      <c r="G1138" s="74">
        <v>96.9</v>
      </c>
      <c r="H1138" s="74">
        <v>94.16</v>
      </c>
      <c r="I1138" s="74">
        <v>90.5</v>
      </c>
      <c r="J1138" s="74">
        <v>136.58000000000001</v>
      </c>
      <c r="K1138" s="74">
        <v>90.55</v>
      </c>
      <c r="L1138" s="74">
        <v>92.66</v>
      </c>
      <c r="M1138" s="74">
        <v>98.32</v>
      </c>
      <c r="N1138" s="74">
        <v>102.64</v>
      </c>
      <c r="O1138" s="57">
        <v>98</v>
      </c>
      <c r="P1138" s="57"/>
      <c r="Q1138" s="57">
        <v>102</v>
      </c>
      <c r="R1138" s="57">
        <v>97</v>
      </c>
      <c r="S1138" s="57">
        <v>100</v>
      </c>
      <c r="T1138" s="74">
        <v>206.18</v>
      </c>
      <c r="U1138" s="114"/>
    </row>
    <row r="1139" spans="1:21" x14ac:dyDescent="0.35">
      <c r="A1139" s="73" t="s">
        <v>2040</v>
      </c>
      <c r="B1139" s="57">
        <v>112</v>
      </c>
      <c r="C1139" s="57">
        <v>103</v>
      </c>
      <c r="D1139" s="74"/>
      <c r="E1139" s="74">
        <v>99.35</v>
      </c>
      <c r="F1139" s="74">
        <v>102.83</v>
      </c>
      <c r="G1139" s="74">
        <v>97.29</v>
      </c>
      <c r="H1139" s="74">
        <v>94.4</v>
      </c>
      <c r="I1139" s="74">
        <v>90.65</v>
      </c>
      <c r="J1139" s="74">
        <v>130.25</v>
      </c>
      <c r="K1139" s="74">
        <v>90.18</v>
      </c>
      <c r="L1139" s="74">
        <v>93.47</v>
      </c>
      <c r="M1139" s="74">
        <v>98.31</v>
      </c>
      <c r="N1139" s="74">
        <v>101.73</v>
      </c>
      <c r="O1139" s="57">
        <v>91</v>
      </c>
      <c r="P1139" s="57"/>
      <c r="Q1139" s="57">
        <v>74</v>
      </c>
      <c r="R1139" s="57">
        <v>84</v>
      </c>
      <c r="S1139" s="57">
        <v>90</v>
      </c>
      <c r="T1139" s="74">
        <v>182.09</v>
      </c>
      <c r="U1139" s="114">
        <v>5.8700000000000002E-2</v>
      </c>
    </row>
    <row r="1140" spans="1:21" x14ac:dyDescent="0.35">
      <c r="A1140" s="73" t="s">
        <v>2041</v>
      </c>
      <c r="B1140" s="57">
        <v>111</v>
      </c>
      <c r="C1140" s="57">
        <v>101</v>
      </c>
      <c r="D1140" s="74"/>
      <c r="E1140" s="74">
        <v>97.31</v>
      </c>
      <c r="F1140" s="74">
        <v>106.69</v>
      </c>
      <c r="G1140" s="74">
        <v>97.15</v>
      </c>
      <c r="H1140" s="74">
        <v>94.1</v>
      </c>
      <c r="I1140" s="74">
        <v>90.51</v>
      </c>
      <c r="J1140" s="74">
        <v>118.8</v>
      </c>
      <c r="K1140" s="74">
        <v>89.39</v>
      </c>
      <c r="L1140" s="74">
        <v>92.58</v>
      </c>
      <c r="M1140" s="74">
        <v>97.05</v>
      </c>
      <c r="N1140" s="74">
        <v>99.56</v>
      </c>
      <c r="O1140" s="57">
        <v>91</v>
      </c>
      <c r="P1140" s="57"/>
      <c r="Q1140" s="57">
        <v>80</v>
      </c>
      <c r="R1140" s="57">
        <v>84</v>
      </c>
      <c r="S1140" s="57">
        <v>93</v>
      </c>
      <c r="T1140" s="74">
        <v>207.74</v>
      </c>
      <c r="U1140" s="114">
        <v>6.2799999999999995E-2</v>
      </c>
    </row>
    <row r="1141" spans="1:21" x14ac:dyDescent="0.35">
      <c r="A1141" s="73" t="s">
        <v>2042</v>
      </c>
      <c r="B1141" s="57">
        <v>111</v>
      </c>
      <c r="C1141" s="57">
        <v>102</v>
      </c>
      <c r="D1141" s="74"/>
      <c r="E1141" s="74">
        <v>96.06</v>
      </c>
      <c r="F1141" s="74">
        <v>105.8</v>
      </c>
      <c r="G1141" s="74">
        <v>96.97</v>
      </c>
      <c r="H1141" s="74">
        <v>93.83</v>
      </c>
      <c r="I1141" s="74">
        <v>90.61</v>
      </c>
      <c r="J1141" s="74">
        <v>111.89</v>
      </c>
      <c r="K1141" s="74">
        <v>89.07</v>
      </c>
      <c r="L1141" s="74">
        <v>92.72</v>
      </c>
      <c r="M1141" s="74">
        <v>96.59</v>
      </c>
      <c r="N1141" s="74">
        <v>97.55</v>
      </c>
      <c r="O1141" s="57">
        <v>90</v>
      </c>
      <c r="P1141" s="57"/>
      <c r="Q1141" s="57">
        <v>79</v>
      </c>
      <c r="R1141" s="57">
        <v>84</v>
      </c>
      <c r="S1141" s="57">
        <v>88</v>
      </c>
      <c r="T1141" s="74">
        <v>448.21</v>
      </c>
      <c r="U1141" s="114">
        <v>7.2099999999999997E-2</v>
      </c>
    </row>
    <row r="1142" spans="1:21" x14ac:dyDescent="0.35">
      <c r="A1142" s="73" t="s">
        <v>2043</v>
      </c>
      <c r="B1142" s="57">
        <v>109</v>
      </c>
      <c r="C1142" s="57">
        <v>100</v>
      </c>
      <c r="D1142" s="74"/>
      <c r="E1142" s="74">
        <v>95.41</v>
      </c>
      <c r="F1142" s="74">
        <v>104.73</v>
      </c>
      <c r="G1142" s="74">
        <v>96.79</v>
      </c>
      <c r="H1142" s="74">
        <v>93.62</v>
      </c>
      <c r="I1142" s="74">
        <v>90.65</v>
      </c>
      <c r="J1142" s="74">
        <v>106.92</v>
      </c>
      <c r="K1142" s="74">
        <v>89.52</v>
      </c>
      <c r="L1142" s="74">
        <v>92.8</v>
      </c>
      <c r="M1142" s="74">
        <v>97.17</v>
      </c>
      <c r="N1142" s="74">
        <v>96.53</v>
      </c>
      <c r="O1142" s="57">
        <v>91</v>
      </c>
      <c r="P1142" s="57"/>
      <c r="Q1142" s="57">
        <v>80</v>
      </c>
      <c r="R1142" s="57">
        <v>84</v>
      </c>
      <c r="S1142" s="57">
        <v>90</v>
      </c>
      <c r="T1142" s="74">
        <v>247.48</v>
      </c>
      <c r="U1142" s="114">
        <v>7.7799999999999994E-2</v>
      </c>
    </row>
    <row r="1143" spans="1:21" x14ac:dyDescent="0.35">
      <c r="A1143" s="73" t="s">
        <v>2044</v>
      </c>
      <c r="B1143" s="57">
        <v>109</v>
      </c>
      <c r="C1143" s="57">
        <v>98</v>
      </c>
      <c r="D1143" s="74"/>
      <c r="E1143" s="74">
        <v>95.23</v>
      </c>
      <c r="F1143" s="74">
        <v>105.38</v>
      </c>
      <c r="G1143" s="74">
        <v>96.94</v>
      </c>
      <c r="H1143" s="74">
        <v>93.65</v>
      </c>
      <c r="I1143" s="74">
        <v>90.61</v>
      </c>
      <c r="J1143" s="74">
        <v>103.52</v>
      </c>
      <c r="K1143" s="74">
        <v>89.54</v>
      </c>
      <c r="L1143" s="74">
        <v>93.89</v>
      </c>
      <c r="M1143" s="74">
        <v>97.62</v>
      </c>
      <c r="N1143" s="74">
        <v>95.96</v>
      </c>
      <c r="O1143" s="57">
        <v>92</v>
      </c>
      <c r="P1143" s="57"/>
      <c r="Q1143" s="57">
        <v>74</v>
      </c>
      <c r="R1143" s="57">
        <v>83</v>
      </c>
      <c r="S1143" s="57">
        <v>87</v>
      </c>
      <c r="T1143" s="74">
        <v>157.5</v>
      </c>
      <c r="U1143" s="114">
        <v>6.8400000000000002E-2</v>
      </c>
    </row>
    <row r="1144" spans="1:21" x14ac:dyDescent="0.35">
      <c r="A1144" s="73" t="s">
        <v>2045</v>
      </c>
      <c r="B1144" s="57">
        <v>115</v>
      </c>
      <c r="C1144" s="57">
        <v>104</v>
      </c>
      <c r="D1144" s="74"/>
      <c r="E1144" s="74">
        <v>95.43</v>
      </c>
      <c r="F1144" s="74">
        <v>109.65</v>
      </c>
      <c r="G1144" s="74">
        <v>97.47</v>
      </c>
      <c r="H1144" s="74">
        <v>93.97</v>
      </c>
      <c r="I1144" s="74">
        <v>90.58</v>
      </c>
      <c r="J1144" s="74">
        <v>101.47</v>
      </c>
      <c r="K1144" s="74">
        <v>90.32</v>
      </c>
      <c r="L1144" s="74">
        <v>94.56</v>
      </c>
      <c r="M1144" s="74">
        <v>98.33</v>
      </c>
      <c r="N1144" s="74">
        <v>94.75</v>
      </c>
      <c r="O1144" s="57">
        <v>95</v>
      </c>
      <c r="P1144" s="57"/>
      <c r="Q1144" s="57">
        <v>100</v>
      </c>
      <c r="R1144" s="57">
        <v>87</v>
      </c>
      <c r="S1144" s="57">
        <v>88</v>
      </c>
      <c r="T1144" s="74">
        <v>199.56</v>
      </c>
      <c r="U1144" s="114"/>
    </row>
    <row r="1145" spans="1:21" x14ac:dyDescent="0.35">
      <c r="A1145" s="73" t="s">
        <v>2046</v>
      </c>
      <c r="B1145" s="57">
        <v>122</v>
      </c>
      <c r="C1145" s="57">
        <v>113</v>
      </c>
      <c r="D1145" s="74"/>
      <c r="E1145" s="74">
        <v>96.04</v>
      </c>
      <c r="F1145" s="74">
        <v>114.97</v>
      </c>
      <c r="G1145" s="74">
        <v>97.61</v>
      </c>
      <c r="H1145" s="74">
        <v>94.34</v>
      </c>
      <c r="I1145" s="74">
        <v>91.56</v>
      </c>
      <c r="J1145" s="74">
        <v>100.85</v>
      </c>
      <c r="K1145" s="74">
        <v>90.69</v>
      </c>
      <c r="L1145" s="74">
        <v>95.9</v>
      </c>
      <c r="M1145" s="74">
        <v>100.18</v>
      </c>
      <c r="N1145" s="74">
        <v>94.31</v>
      </c>
      <c r="O1145" s="57">
        <v>97</v>
      </c>
      <c r="P1145" s="57"/>
      <c r="Q1145" s="57">
        <v>132</v>
      </c>
      <c r="R1145" s="57">
        <v>115</v>
      </c>
      <c r="S1145" s="57">
        <v>100</v>
      </c>
      <c r="T1145" s="74">
        <v>188.62</v>
      </c>
      <c r="U1145" s="114"/>
    </row>
    <row r="1146" spans="1:21" x14ac:dyDescent="0.35">
      <c r="A1146" s="73" t="s">
        <v>2047</v>
      </c>
      <c r="B1146" s="57">
        <v>113</v>
      </c>
      <c r="C1146" s="57">
        <v>103</v>
      </c>
      <c r="D1146" s="74"/>
      <c r="E1146" s="74">
        <v>97.02</v>
      </c>
      <c r="F1146" s="74">
        <v>117.09</v>
      </c>
      <c r="G1146" s="74">
        <v>98.29</v>
      </c>
      <c r="H1146" s="74">
        <v>95.65</v>
      </c>
      <c r="I1146" s="74">
        <v>94.03</v>
      </c>
      <c r="J1146" s="74">
        <v>97.81</v>
      </c>
      <c r="K1146" s="74">
        <v>92.73</v>
      </c>
      <c r="L1146" s="74">
        <v>96.24</v>
      </c>
      <c r="M1146" s="74">
        <v>101.84</v>
      </c>
      <c r="N1146" s="74">
        <v>95.4</v>
      </c>
      <c r="O1146" s="57">
        <v>92</v>
      </c>
      <c r="P1146" s="57"/>
      <c r="Q1146" s="57">
        <v>75</v>
      </c>
      <c r="R1146" s="57">
        <v>75</v>
      </c>
      <c r="S1146" s="57">
        <v>81</v>
      </c>
      <c r="T1146" s="74">
        <v>62.82</v>
      </c>
      <c r="U1146" s="114">
        <v>7.0599999999999996E-2</v>
      </c>
    </row>
    <row r="1147" spans="1:21" x14ac:dyDescent="0.35">
      <c r="A1147" s="73" t="s">
        <v>2048</v>
      </c>
      <c r="B1147" s="57">
        <v>110</v>
      </c>
      <c r="C1147" s="57">
        <v>101</v>
      </c>
      <c r="D1147" s="74"/>
      <c r="E1147" s="74">
        <v>98.52</v>
      </c>
      <c r="F1147" s="74">
        <v>115.13</v>
      </c>
      <c r="G1147" s="74">
        <v>98.32</v>
      </c>
      <c r="H1147" s="74">
        <v>97.53</v>
      </c>
      <c r="I1147" s="74">
        <v>99.52</v>
      </c>
      <c r="J1147" s="74">
        <v>96</v>
      </c>
      <c r="K1147" s="74">
        <v>94.49</v>
      </c>
      <c r="L1147" s="74">
        <v>96.66</v>
      </c>
      <c r="M1147" s="74">
        <v>102.99</v>
      </c>
      <c r="N1147" s="74">
        <v>98.47</v>
      </c>
      <c r="O1147" s="57">
        <v>91</v>
      </c>
      <c r="P1147" s="57"/>
      <c r="Q1147" s="57">
        <v>81</v>
      </c>
      <c r="R1147" s="57">
        <v>77</v>
      </c>
      <c r="S1147" s="57">
        <v>85</v>
      </c>
      <c r="T1147" s="74">
        <v>199.27</v>
      </c>
      <c r="U1147" s="114">
        <v>6.5699999999999995E-2</v>
      </c>
    </row>
    <row r="1148" spans="1:21" x14ac:dyDescent="0.35">
      <c r="A1148" s="73" t="s">
        <v>2049</v>
      </c>
      <c r="B1148" s="57">
        <v>110</v>
      </c>
      <c r="C1148" s="57">
        <v>101</v>
      </c>
      <c r="D1148" s="74"/>
      <c r="E1148" s="74">
        <v>99.23</v>
      </c>
      <c r="F1148" s="74">
        <v>118.11</v>
      </c>
      <c r="G1148" s="74">
        <v>98.77</v>
      </c>
      <c r="H1148" s="74">
        <v>97.61</v>
      </c>
      <c r="I1148" s="74">
        <v>102.43</v>
      </c>
      <c r="J1148" s="74">
        <v>96.21</v>
      </c>
      <c r="K1148" s="74">
        <v>94.42</v>
      </c>
      <c r="L1148" s="74">
        <v>96.85</v>
      </c>
      <c r="M1148" s="74">
        <v>104.61</v>
      </c>
      <c r="N1148" s="74">
        <v>98.64</v>
      </c>
      <c r="O1148" s="57">
        <v>91</v>
      </c>
      <c r="P1148" s="57"/>
      <c r="Q1148" s="57">
        <v>81</v>
      </c>
      <c r="R1148" s="57">
        <v>75</v>
      </c>
      <c r="S1148" s="57">
        <v>78</v>
      </c>
      <c r="T1148" s="74">
        <v>219.63</v>
      </c>
      <c r="U1148" s="114">
        <v>7.1300000000000002E-2</v>
      </c>
    </row>
    <row r="1149" spans="1:21" x14ac:dyDescent="0.35">
      <c r="A1149" s="73" t="s">
        <v>2050</v>
      </c>
      <c r="B1149" s="57">
        <v>107</v>
      </c>
      <c r="C1149" s="57">
        <v>99</v>
      </c>
      <c r="D1149" s="74"/>
      <c r="E1149" s="74">
        <v>99.41</v>
      </c>
      <c r="F1149" s="74">
        <v>119.48</v>
      </c>
      <c r="G1149" s="74">
        <v>98.63</v>
      </c>
      <c r="H1149" s="74">
        <v>97.94</v>
      </c>
      <c r="I1149" s="74">
        <v>104.75</v>
      </c>
      <c r="J1149" s="74">
        <v>93.82</v>
      </c>
      <c r="K1149" s="74">
        <v>94.26</v>
      </c>
      <c r="L1149" s="74">
        <v>97.14</v>
      </c>
      <c r="M1149" s="74">
        <v>105.8</v>
      </c>
      <c r="N1149" s="74">
        <v>98.92</v>
      </c>
      <c r="O1149" s="57">
        <v>90</v>
      </c>
      <c r="P1149" s="57"/>
      <c r="Q1149" s="57">
        <v>80</v>
      </c>
      <c r="R1149" s="57">
        <v>75</v>
      </c>
      <c r="S1149" s="57">
        <v>79</v>
      </c>
      <c r="T1149" s="74">
        <v>265.44</v>
      </c>
      <c r="U1149" s="114">
        <v>7.1199999999999999E-2</v>
      </c>
    </row>
    <row r="1150" spans="1:21" x14ac:dyDescent="0.35">
      <c r="A1150" s="73" t="s">
        <v>2051</v>
      </c>
      <c r="B1150" s="57">
        <v>106</v>
      </c>
      <c r="C1150" s="57">
        <v>98</v>
      </c>
      <c r="D1150" s="74"/>
      <c r="E1150" s="74">
        <v>99.96</v>
      </c>
      <c r="F1150" s="74">
        <v>120.66</v>
      </c>
      <c r="G1150" s="74">
        <v>98.67</v>
      </c>
      <c r="H1150" s="74">
        <v>97.88</v>
      </c>
      <c r="I1150" s="74">
        <v>106.09</v>
      </c>
      <c r="J1150" s="74">
        <v>93.42</v>
      </c>
      <c r="K1150" s="74">
        <v>94.24</v>
      </c>
      <c r="L1150" s="74">
        <v>96.94</v>
      </c>
      <c r="M1150" s="74">
        <v>111.73</v>
      </c>
      <c r="N1150" s="74">
        <v>98.72</v>
      </c>
      <c r="O1150" s="57">
        <v>90</v>
      </c>
      <c r="P1150" s="57"/>
      <c r="Q1150" s="57">
        <v>75</v>
      </c>
      <c r="R1150" s="57">
        <v>75</v>
      </c>
      <c r="S1150" s="57">
        <v>78</v>
      </c>
      <c r="T1150" s="74">
        <v>148.32</v>
      </c>
      <c r="U1150" s="114">
        <v>5.8500000000000003E-2</v>
      </c>
    </row>
    <row r="1151" spans="1:21" x14ac:dyDescent="0.35">
      <c r="A1151" s="73" t="s">
        <v>2052</v>
      </c>
      <c r="B1151" s="57">
        <v>116</v>
      </c>
      <c r="C1151" s="57">
        <v>103</v>
      </c>
      <c r="D1151" s="74"/>
      <c r="E1151" s="74">
        <v>99.83</v>
      </c>
      <c r="F1151" s="74">
        <v>116.75</v>
      </c>
      <c r="G1151" s="74">
        <v>98.11</v>
      </c>
      <c r="H1151" s="74">
        <v>97.17</v>
      </c>
      <c r="I1151" s="74">
        <v>105.77</v>
      </c>
      <c r="J1151" s="74">
        <v>93.14</v>
      </c>
      <c r="K1151" s="74">
        <v>93.05</v>
      </c>
      <c r="L1151" s="74">
        <v>96.73</v>
      </c>
      <c r="M1151" s="74">
        <v>117.67</v>
      </c>
      <c r="N1151" s="74">
        <v>98.83</v>
      </c>
      <c r="O1151" s="57">
        <v>96</v>
      </c>
      <c r="P1151" s="57"/>
      <c r="Q1151" s="57">
        <v>107</v>
      </c>
      <c r="R1151" s="57">
        <v>100</v>
      </c>
      <c r="S1151" s="57">
        <v>86</v>
      </c>
      <c r="T1151" s="74">
        <v>104.46</v>
      </c>
      <c r="U1151" s="114"/>
    </row>
    <row r="1152" spans="1:21" x14ac:dyDescent="0.35">
      <c r="A1152" s="73" t="s">
        <v>2053</v>
      </c>
      <c r="B1152" s="57">
        <v>127</v>
      </c>
      <c r="C1152" s="57">
        <v>112</v>
      </c>
      <c r="D1152" s="74"/>
      <c r="E1152" s="74">
        <v>99.09</v>
      </c>
      <c r="F1152" s="74">
        <v>111.31</v>
      </c>
      <c r="G1152" s="74">
        <v>97.57</v>
      </c>
      <c r="H1152" s="74">
        <v>96.54</v>
      </c>
      <c r="I1152" s="74">
        <v>104.68</v>
      </c>
      <c r="J1152" s="74">
        <v>92.27</v>
      </c>
      <c r="K1152" s="74">
        <v>91.97</v>
      </c>
      <c r="L1152" s="74">
        <v>95.58</v>
      </c>
      <c r="M1152" s="74">
        <v>118.85</v>
      </c>
      <c r="N1152" s="74">
        <v>99.17</v>
      </c>
      <c r="O1152" s="57">
        <v>101</v>
      </c>
      <c r="P1152" s="57"/>
      <c r="Q1152" s="57">
        <v>107</v>
      </c>
      <c r="R1152" s="57">
        <v>108</v>
      </c>
      <c r="S1152" s="57">
        <v>99</v>
      </c>
      <c r="T1152" s="74">
        <v>204.81</v>
      </c>
      <c r="U1152" s="114"/>
    </row>
    <row r="1153" spans="1:21" x14ac:dyDescent="0.35">
      <c r="A1153" s="73" t="s">
        <v>2054</v>
      </c>
      <c r="B1153" s="57">
        <v>112</v>
      </c>
      <c r="C1153" s="57">
        <v>103</v>
      </c>
      <c r="D1153" s="74"/>
      <c r="E1153" s="74">
        <v>97.43</v>
      </c>
      <c r="F1153" s="74">
        <v>108.8</v>
      </c>
      <c r="G1153" s="74">
        <v>95.86</v>
      </c>
      <c r="H1153" s="74">
        <v>95.11</v>
      </c>
      <c r="I1153" s="74">
        <v>102.66</v>
      </c>
      <c r="J1153" s="74">
        <v>89.27</v>
      </c>
      <c r="K1153" s="74">
        <v>89.86</v>
      </c>
      <c r="L1153" s="74">
        <v>94.76</v>
      </c>
      <c r="M1153" s="74">
        <v>118.29</v>
      </c>
      <c r="N1153" s="74">
        <v>97.45</v>
      </c>
      <c r="O1153" s="57">
        <v>92</v>
      </c>
      <c r="P1153" s="57"/>
      <c r="Q1153" s="57">
        <v>73</v>
      </c>
      <c r="R1153" s="57">
        <v>93</v>
      </c>
      <c r="S1153" s="57">
        <v>84</v>
      </c>
      <c r="T1153" s="74">
        <v>253.99</v>
      </c>
      <c r="U1153" s="114">
        <v>5.2699999999999997E-2</v>
      </c>
    </row>
    <row r="1154" spans="1:21" x14ac:dyDescent="0.35">
      <c r="A1154" s="73" t="s">
        <v>2055</v>
      </c>
      <c r="B1154" s="57">
        <v>110</v>
      </c>
      <c r="C1154" s="57">
        <v>101</v>
      </c>
      <c r="D1154" s="74"/>
      <c r="E1154" s="74">
        <v>95.17</v>
      </c>
      <c r="F1154" s="74">
        <v>107.62</v>
      </c>
      <c r="G1154" s="74">
        <v>95.16</v>
      </c>
      <c r="H1154" s="74">
        <v>93.22</v>
      </c>
      <c r="I1154" s="74">
        <v>97.58</v>
      </c>
      <c r="J1154" s="74">
        <v>88.57</v>
      </c>
      <c r="K1154" s="74">
        <v>87.12</v>
      </c>
      <c r="L1154" s="74">
        <v>93.7</v>
      </c>
      <c r="M1154" s="74">
        <v>115.93</v>
      </c>
      <c r="N1154" s="74">
        <v>94.24</v>
      </c>
      <c r="O1154" s="57">
        <v>92</v>
      </c>
      <c r="P1154" s="57"/>
      <c r="Q1154" s="57">
        <v>81</v>
      </c>
      <c r="R1154" s="57">
        <v>97</v>
      </c>
      <c r="S1154" s="57">
        <v>90</v>
      </c>
      <c r="T1154" s="74">
        <v>132.49</v>
      </c>
      <c r="U1154" s="114">
        <v>6.8500000000000005E-2</v>
      </c>
    </row>
    <row r="1155" spans="1:21" x14ac:dyDescent="0.35">
      <c r="A1155" s="73" t="s">
        <v>2056</v>
      </c>
      <c r="B1155" s="57">
        <v>111</v>
      </c>
      <c r="C1155" s="57">
        <v>102</v>
      </c>
      <c r="D1155" s="74"/>
      <c r="E1155" s="74">
        <v>93.92</v>
      </c>
      <c r="F1155" s="74">
        <v>106.03</v>
      </c>
      <c r="G1155" s="74">
        <v>93.84</v>
      </c>
      <c r="H1155" s="74">
        <v>92.77</v>
      </c>
      <c r="I1155" s="74">
        <v>94.92</v>
      </c>
      <c r="J1155" s="74">
        <v>86.95</v>
      </c>
      <c r="K1155" s="74">
        <v>86.34</v>
      </c>
      <c r="L1155" s="74">
        <v>92.92</v>
      </c>
      <c r="M1155" s="74">
        <v>113.68</v>
      </c>
      <c r="N1155" s="74">
        <v>93.6</v>
      </c>
      <c r="O1155" s="57">
        <v>91</v>
      </c>
      <c r="P1155" s="57"/>
      <c r="Q1155" s="57">
        <v>82</v>
      </c>
      <c r="R1155" s="57">
        <v>99</v>
      </c>
      <c r="S1155" s="57">
        <v>84</v>
      </c>
      <c r="T1155" s="74">
        <v>373.02</v>
      </c>
      <c r="U1155" s="114">
        <v>6.7100000000000007E-2</v>
      </c>
    </row>
    <row r="1156" spans="1:21" x14ac:dyDescent="0.35">
      <c r="A1156" s="73" t="s">
        <v>2057</v>
      </c>
      <c r="B1156" s="57">
        <v>109</v>
      </c>
      <c r="C1156" s="57">
        <v>100</v>
      </c>
      <c r="D1156" s="74"/>
      <c r="E1156" s="74">
        <v>93.22</v>
      </c>
      <c r="F1156" s="74">
        <v>104.78</v>
      </c>
      <c r="G1156" s="74">
        <v>93.67</v>
      </c>
      <c r="H1156" s="74">
        <v>92.33</v>
      </c>
      <c r="I1156" s="74">
        <v>92.89</v>
      </c>
      <c r="J1156" s="74">
        <v>87.23</v>
      </c>
      <c r="K1156" s="74">
        <v>85.81</v>
      </c>
      <c r="L1156" s="74">
        <v>92.94</v>
      </c>
      <c r="M1156" s="74">
        <v>111.41</v>
      </c>
      <c r="N1156" s="74">
        <v>94.22</v>
      </c>
      <c r="O1156" s="57">
        <v>92</v>
      </c>
      <c r="P1156" s="57"/>
      <c r="Q1156" s="57">
        <v>85</v>
      </c>
      <c r="R1156" s="57">
        <v>101</v>
      </c>
      <c r="S1156" s="57">
        <v>87</v>
      </c>
      <c r="T1156" s="74">
        <v>280.83</v>
      </c>
      <c r="U1156" s="114">
        <v>6.88E-2</v>
      </c>
    </row>
    <row r="1157" spans="1:21" x14ac:dyDescent="0.35">
      <c r="A1157" s="73" t="s">
        <v>2058</v>
      </c>
      <c r="B1157" s="57">
        <v>109</v>
      </c>
      <c r="C1157" s="57">
        <v>99</v>
      </c>
      <c r="D1157" s="74"/>
      <c r="E1157" s="74">
        <v>93.11</v>
      </c>
      <c r="F1157" s="74">
        <v>102.06</v>
      </c>
      <c r="G1157" s="74">
        <v>93.87</v>
      </c>
      <c r="H1157" s="74">
        <v>92.25</v>
      </c>
      <c r="I1157" s="74">
        <v>92.04</v>
      </c>
      <c r="J1157" s="74">
        <v>90.44</v>
      </c>
      <c r="K1157" s="74">
        <v>85.96</v>
      </c>
      <c r="L1157" s="74">
        <v>93.08</v>
      </c>
      <c r="M1157" s="74">
        <v>105.21</v>
      </c>
      <c r="N1157" s="74">
        <v>94.77</v>
      </c>
      <c r="O1157" s="57">
        <v>93</v>
      </c>
      <c r="P1157" s="57"/>
      <c r="Q1157" s="57">
        <v>80</v>
      </c>
      <c r="R1157" s="57">
        <v>98</v>
      </c>
      <c r="S1157" s="57">
        <v>86</v>
      </c>
      <c r="T1157" s="74">
        <v>155.84</v>
      </c>
      <c r="U1157" s="114">
        <v>6.8400000000000002E-2</v>
      </c>
    </row>
    <row r="1158" spans="1:21" x14ac:dyDescent="0.35">
      <c r="A1158" s="73" t="s">
        <v>2059</v>
      </c>
      <c r="B1158" s="57">
        <v>117</v>
      </c>
      <c r="C1158" s="57">
        <v>104</v>
      </c>
      <c r="D1158" s="74"/>
      <c r="E1158" s="74">
        <v>92.69</v>
      </c>
      <c r="F1158" s="74">
        <v>102.1</v>
      </c>
      <c r="G1158" s="74">
        <v>93.95</v>
      </c>
      <c r="H1158" s="74">
        <v>92.48</v>
      </c>
      <c r="I1158" s="74">
        <v>92.42</v>
      </c>
      <c r="J1158" s="74">
        <v>90.62</v>
      </c>
      <c r="K1158" s="74">
        <v>86.3</v>
      </c>
      <c r="L1158" s="74">
        <v>92.87</v>
      </c>
      <c r="M1158" s="74">
        <v>97.32</v>
      </c>
      <c r="N1158" s="74">
        <v>95.63</v>
      </c>
      <c r="O1158" s="57">
        <v>97</v>
      </c>
      <c r="P1158" s="57"/>
      <c r="Q1158" s="57">
        <v>110</v>
      </c>
      <c r="R1158" s="57">
        <v>95</v>
      </c>
      <c r="S1158" s="57">
        <v>88</v>
      </c>
      <c r="T1158" s="74">
        <v>100.75</v>
      </c>
      <c r="U1158" s="114"/>
    </row>
    <row r="1159" spans="1:21" x14ac:dyDescent="0.35">
      <c r="A1159" s="73" t="s">
        <v>2060</v>
      </c>
      <c r="B1159" s="57">
        <v>124</v>
      </c>
      <c r="C1159" s="57">
        <v>115</v>
      </c>
      <c r="D1159" s="74"/>
      <c r="E1159" s="74">
        <v>92.84</v>
      </c>
      <c r="F1159" s="74">
        <v>102.4</v>
      </c>
      <c r="G1159" s="74">
        <v>94.26</v>
      </c>
      <c r="H1159" s="74">
        <v>92.62</v>
      </c>
      <c r="I1159" s="74">
        <v>92.98</v>
      </c>
      <c r="J1159" s="74">
        <v>91.99</v>
      </c>
      <c r="K1159" s="74">
        <v>86.63</v>
      </c>
      <c r="L1159" s="74">
        <v>92.81</v>
      </c>
      <c r="M1159" s="74">
        <v>94.76</v>
      </c>
      <c r="N1159" s="74">
        <v>95.95</v>
      </c>
      <c r="O1159" s="57">
        <v>100</v>
      </c>
      <c r="P1159" s="57"/>
      <c r="Q1159" s="57">
        <v>114</v>
      </c>
      <c r="R1159" s="57">
        <v>96</v>
      </c>
      <c r="S1159" s="57">
        <v>99</v>
      </c>
      <c r="T1159" s="74">
        <v>61.05</v>
      </c>
      <c r="U1159" s="114"/>
    </row>
    <row r="1160" spans="1:21" x14ac:dyDescent="0.35">
      <c r="A1160" s="73" t="s">
        <v>2061</v>
      </c>
      <c r="B1160" s="57">
        <v>113</v>
      </c>
      <c r="C1160" s="57">
        <v>104</v>
      </c>
      <c r="D1160" s="74"/>
      <c r="E1160" s="74">
        <v>93.98</v>
      </c>
      <c r="F1160" s="74">
        <v>102.28</v>
      </c>
      <c r="G1160" s="74">
        <v>95.27</v>
      </c>
      <c r="H1160" s="74">
        <v>92.88</v>
      </c>
      <c r="I1160" s="74">
        <v>92.98</v>
      </c>
      <c r="J1160" s="74">
        <v>97.48</v>
      </c>
      <c r="K1160" s="74">
        <v>87.66</v>
      </c>
      <c r="L1160" s="74">
        <v>93.31</v>
      </c>
      <c r="M1160" s="74">
        <v>93.85</v>
      </c>
      <c r="N1160" s="74">
        <v>97.79</v>
      </c>
      <c r="O1160" s="57">
        <v>93</v>
      </c>
      <c r="P1160" s="57"/>
      <c r="Q1160" s="57">
        <v>76</v>
      </c>
      <c r="R1160" s="57">
        <v>86</v>
      </c>
      <c r="S1160" s="57">
        <v>89</v>
      </c>
      <c r="T1160" s="74">
        <v>169.84</v>
      </c>
      <c r="U1160" s="114">
        <v>6.88E-2</v>
      </c>
    </row>
    <row r="1161" spans="1:21" x14ac:dyDescent="0.35">
      <c r="A1161" s="73" t="s">
        <v>2062</v>
      </c>
      <c r="B1161" s="57">
        <v>113</v>
      </c>
      <c r="C1161" s="57">
        <v>101</v>
      </c>
      <c r="D1161" s="74"/>
      <c r="E1161" s="74">
        <v>96.64</v>
      </c>
      <c r="F1161" s="74">
        <v>103.35</v>
      </c>
      <c r="G1161" s="74">
        <v>96.97</v>
      </c>
      <c r="H1161" s="74">
        <v>93.79</v>
      </c>
      <c r="I1161" s="74">
        <v>93.27</v>
      </c>
      <c r="J1161" s="74">
        <v>106.55</v>
      </c>
      <c r="K1161" s="74">
        <v>89.77</v>
      </c>
      <c r="L1161" s="74">
        <v>94.56</v>
      </c>
      <c r="M1161" s="74">
        <v>96.94</v>
      </c>
      <c r="N1161" s="74">
        <v>101</v>
      </c>
      <c r="O1161" s="57">
        <v>92</v>
      </c>
      <c r="P1161" s="57"/>
      <c r="Q1161" s="57">
        <v>81</v>
      </c>
      <c r="R1161" s="57">
        <v>85</v>
      </c>
      <c r="S1161" s="57">
        <v>92</v>
      </c>
      <c r="T1161" s="74">
        <v>275.39999999999998</v>
      </c>
      <c r="U1161" s="114">
        <v>6.6900000000000001E-2</v>
      </c>
    </row>
    <row r="1162" spans="1:21" x14ac:dyDescent="0.35">
      <c r="A1162" s="73" t="s">
        <v>2063</v>
      </c>
      <c r="B1162" s="57">
        <v>112</v>
      </c>
      <c r="C1162" s="57">
        <v>102</v>
      </c>
      <c r="D1162" s="74"/>
      <c r="E1162" s="74">
        <v>98.41</v>
      </c>
      <c r="F1162" s="74">
        <v>103.95</v>
      </c>
      <c r="G1162" s="74">
        <v>99.22</v>
      </c>
      <c r="H1162" s="74">
        <v>95.07</v>
      </c>
      <c r="I1162" s="74">
        <v>93.62</v>
      </c>
      <c r="J1162" s="74">
        <v>111.24</v>
      </c>
      <c r="K1162" s="74">
        <v>91.66</v>
      </c>
      <c r="L1162" s="74">
        <v>95.64</v>
      </c>
      <c r="M1162" s="74">
        <v>98.96</v>
      </c>
      <c r="N1162" s="74">
        <v>103.89</v>
      </c>
      <c r="O1162" s="57">
        <v>92</v>
      </c>
      <c r="P1162" s="57"/>
      <c r="Q1162" s="57">
        <v>81</v>
      </c>
      <c r="R1162" s="57">
        <v>85</v>
      </c>
      <c r="S1162" s="57">
        <v>87</v>
      </c>
      <c r="T1162" s="74">
        <v>445.96</v>
      </c>
      <c r="U1162" s="114">
        <v>8.9099999999999999E-2</v>
      </c>
    </row>
    <row r="1163" spans="1:21" x14ac:dyDescent="0.35">
      <c r="A1163" s="73" t="s">
        <v>2064</v>
      </c>
      <c r="B1163" s="57">
        <v>110</v>
      </c>
      <c r="C1163" s="57">
        <v>101</v>
      </c>
      <c r="D1163" s="74"/>
      <c r="E1163" s="74">
        <v>99.71</v>
      </c>
      <c r="F1163" s="74">
        <v>104.22</v>
      </c>
      <c r="G1163" s="74">
        <v>101.72</v>
      </c>
      <c r="H1163" s="74">
        <v>95.92</v>
      </c>
      <c r="I1163" s="74">
        <v>94.21</v>
      </c>
      <c r="J1163" s="74">
        <v>116.01</v>
      </c>
      <c r="K1163" s="74">
        <v>92.79</v>
      </c>
      <c r="L1163" s="74">
        <v>96.34</v>
      </c>
      <c r="M1163" s="74">
        <v>100.33</v>
      </c>
      <c r="N1163" s="74">
        <v>105.48</v>
      </c>
      <c r="O1163" s="57">
        <v>92</v>
      </c>
      <c r="P1163" s="57"/>
      <c r="Q1163" s="57">
        <v>81</v>
      </c>
      <c r="R1163" s="57">
        <v>84</v>
      </c>
      <c r="S1163" s="57">
        <v>90</v>
      </c>
      <c r="T1163" s="74">
        <v>282.36</v>
      </c>
      <c r="U1163" s="114">
        <v>8.4099999999999994E-2</v>
      </c>
    </row>
    <row r="1164" spans="1:21" x14ac:dyDescent="0.35">
      <c r="A1164" s="73" t="s">
        <v>2065</v>
      </c>
      <c r="B1164" s="57">
        <v>110</v>
      </c>
      <c r="C1164" s="57">
        <v>100</v>
      </c>
      <c r="D1164" s="74"/>
      <c r="E1164" s="74">
        <v>99.8</v>
      </c>
      <c r="F1164" s="74">
        <v>105.87</v>
      </c>
      <c r="G1164" s="74">
        <v>102.46</v>
      </c>
      <c r="H1164" s="74">
        <v>96.34</v>
      </c>
      <c r="I1164" s="74">
        <v>94.68</v>
      </c>
      <c r="J1164" s="74">
        <v>114.71</v>
      </c>
      <c r="K1164" s="74">
        <v>92.79</v>
      </c>
      <c r="L1164" s="74">
        <v>96.69</v>
      </c>
      <c r="M1164" s="74">
        <v>100.82</v>
      </c>
      <c r="N1164" s="74">
        <v>106.86</v>
      </c>
      <c r="O1164" s="57">
        <v>93</v>
      </c>
      <c r="P1164" s="57"/>
      <c r="Q1164" s="57">
        <v>74</v>
      </c>
      <c r="R1164" s="57">
        <v>83</v>
      </c>
      <c r="S1164" s="57">
        <v>90</v>
      </c>
      <c r="T1164" s="74">
        <v>174.45</v>
      </c>
      <c r="U1164" s="114">
        <v>7.8600000000000003E-2</v>
      </c>
    </row>
    <row r="1165" spans="1:21" x14ac:dyDescent="0.35">
      <c r="A1165" s="73" t="s">
        <v>2066</v>
      </c>
      <c r="B1165" s="57">
        <v>118</v>
      </c>
      <c r="C1165" s="57">
        <v>102</v>
      </c>
      <c r="D1165" s="74"/>
      <c r="E1165" s="74">
        <v>100.37</v>
      </c>
      <c r="F1165" s="74">
        <v>105.99</v>
      </c>
      <c r="G1165" s="74">
        <v>103.07</v>
      </c>
      <c r="H1165" s="74">
        <v>97.02</v>
      </c>
      <c r="I1165" s="74">
        <v>95.29</v>
      </c>
      <c r="J1165" s="74">
        <v>115.04</v>
      </c>
      <c r="K1165" s="74">
        <v>93.46</v>
      </c>
      <c r="L1165" s="74">
        <v>96.61</v>
      </c>
      <c r="M1165" s="74">
        <v>102.32</v>
      </c>
      <c r="N1165" s="74">
        <v>108.27</v>
      </c>
      <c r="O1165" s="57">
        <v>97</v>
      </c>
      <c r="P1165" s="57"/>
      <c r="Q1165" s="57">
        <v>94</v>
      </c>
      <c r="R1165" s="57">
        <v>88</v>
      </c>
      <c r="S1165" s="57">
        <v>89</v>
      </c>
      <c r="T1165" s="74">
        <v>91.55</v>
      </c>
      <c r="U1165" s="114"/>
    </row>
    <row r="1166" spans="1:21" x14ac:dyDescent="0.35">
      <c r="A1166" s="73" t="s">
        <v>2067</v>
      </c>
      <c r="B1166" s="57">
        <v>124</v>
      </c>
      <c r="C1166" s="57">
        <v>112</v>
      </c>
      <c r="D1166" s="74"/>
      <c r="E1166" s="74">
        <v>100.84</v>
      </c>
      <c r="F1166" s="74">
        <v>106.64</v>
      </c>
      <c r="G1166" s="74">
        <v>103.26</v>
      </c>
      <c r="H1166" s="74">
        <v>97.45</v>
      </c>
      <c r="I1166" s="74">
        <v>95.35</v>
      </c>
      <c r="J1166" s="74">
        <v>115.4</v>
      </c>
      <c r="K1166" s="74">
        <v>94.33</v>
      </c>
      <c r="L1166" s="74">
        <v>97.03</v>
      </c>
      <c r="M1166" s="74">
        <v>103.28</v>
      </c>
      <c r="N1166" s="74">
        <v>108.53</v>
      </c>
      <c r="O1166" s="57">
        <v>99</v>
      </c>
      <c r="P1166" s="57"/>
      <c r="Q1166" s="57">
        <v>95</v>
      </c>
      <c r="R1166" s="57">
        <v>95</v>
      </c>
      <c r="S1166" s="57">
        <v>100</v>
      </c>
      <c r="T1166" s="74">
        <v>140.41</v>
      </c>
      <c r="U1166" s="114"/>
    </row>
    <row r="1167" spans="1:21" x14ac:dyDescent="0.35">
      <c r="A1167" s="73" t="s">
        <v>2068</v>
      </c>
      <c r="B1167" s="57">
        <v>114</v>
      </c>
      <c r="C1167" s="57">
        <v>104</v>
      </c>
      <c r="D1167" s="74"/>
      <c r="E1167" s="74">
        <v>100.37</v>
      </c>
      <c r="F1167" s="74">
        <v>105.89</v>
      </c>
      <c r="G1167" s="74">
        <v>103.14</v>
      </c>
      <c r="H1167" s="74">
        <v>97.68</v>
      </c>
      <c r="I1167" s="74">
        <v>95.5</v>
      </c>
      <c r="J1167" s="74">
        <v>113.41</v>
      </c>
      <c r="K1167" s="74">
        <v>93.68</v>
      </c>
      <c r="L1167" s="74">
        <v>97.05</v>
      </c>
      <c r="M1167" s="74">
        <v>103.99</v>
      </c>
      <c r="N1167" s="74">
        <v>107.61</v>
      </c>
      <c r="O1167" s="57">
        <v>92</v>
      </c>
      <c r="P1167" s="57"/>
      <c r="Q1167" s="57">
        <v>72</v>
      </c>
      <c r="R1167" s="57">
        <v>81</v>
      </c>
      <c r="S1167" s="57">
        <v>89</v>
      </c>
      <c r="T1167" s="74">
        <v>160.47</v>
      </c>
      <c r="U1167" s="114">
        <v>6.7900000000000002E-2</v>
      </c>
    </row>
    <row r="1168" spans="1:21" x14ac:dyDescent="0.35">
      <c r="A1168" s="73" t="s">
        <v>2069</v>
      </c>
      <c r="B1168" s="57">
        <v>112</v>
      </c>
      <c r="C1168" s="57">
        <v>102</v>
      </c>
      <c r="D1168" s="74"/>
      <c r="E1168" s="74">
        <v>98.28</v>
      </c>
      <c r="F1168" s="74">
        <v>103</v>
      </c>
      <c r="G1168" s="74">
        <v>102.24</v>
      </c>
      <c r="H1168" s="74">
        <v>97.46</v>
      </c>
      <c r="I1168" s="74">
        <v>95.47</v>
      </c>
      <c r="J1168" s="74">
        <v>105.54</v>
      </c>
      <c r="K1168" s="74">
        <v>92.67</v>
      </c>
      <c r="L1168" s="74">
        <v>96.28</v>
      </c>
      <c r="M1168" s="74">
        <v>102.7</v>
      </c>
      <c r="N1168" s="74">
        <v>105.18</v>
      </c>
      <c r="O1168" s="57">
        <v>91</v>
      </c>
      <c r="P1168" s="57"/>
      <c r="Q1168" s="57">
        <v>79</v>
      </c>
      <c r="R1168" s="57">
        <v>81</v>
      </c>
      <c r="S1168" s="57">
        <v>93</v>
      </c>
      <c r="T1168" s="74">
        <v>327.93</v>
      </c>
      <c r="U1168" s="114">
        <v>7.2499999999999995E-2</v>
      </c>
    </row>
    <row r="1169" spans="1:21" x14ac:dyDescent="0.35">
      <c r="A1169" s="73" t="s">
        <v>2070</v>
      </c>
      <c r="B1169" s="57">
        <v>108</v>
      </c>
      <c r="C1169" s="57">
        <v>100</v>
      </c>
      <c r="D1169" s="74"/>
      <c r="E1169" s="74">
        <v>97.28</v>
      </c>
      <c r="F1169" s="74">
        <v>101.27</v>
      </c>
      <c r="G1169" s="74">
        <v>100.98</v>
      </c>
      <c r="H1169" s="74">
        <v>97.18</v>
      </c>
      <c r="I1169" s="74">
        <v>95.52</v>
      </c>
      <c r="J1169" s="74">
        <v>103.19</v>
      </c>
      <c r="K1169" s="74">
        <v>91.47</v>
      </c>
      <c r="L1169" s="74">
        <v>96.34</v>
      </c>
      <c r="M1169" s="74">
        <v>102</v>
      </c>
      <c r="N1169" s="74">
        <v>103.04</v>
      </c>
      <c r="O1169" s="57">
        <v>86</v>
      </c>
      <c r="P1169" s="57"/>
      <c r="Q1169" s="57">
        <v>78</v>
      </c>
      <c r="R1169" s="57">
        <v>80</v>
      </c>
      <c r="S1169" s="57">
        <v>83</v>
      </c>
      <c r="T1169" s="74">
        <v>257.67</v>
      </c>
      <c r="U1169" s="114">
        <v>6.7299999999999999E-2</v>
      </c>
    </row>
    <row r="1170" spans="1:21" x14ac:dyDescent="0.35">
      <c r="A1170" s="73" t="s">
        <v>2071</v>
      </c>
      <c r="B1170" s="57">
        <v>102</v>
      </c>
      <c r="C1170" s="57">
        <v>96</v>
      </c>
      <c r="D1170" s="74"/>
      <c r="E1170" s="74">
        <v>96.29</v>
      </c>
      <c r="F1170" s="74">
        <v>99.96</v>
      </c>
      <c r="G1170" s="74">
        <v>99.43</v>
      </c>
      <c r="H1170" s="74">
        <v>96.58</v>
      </c>
      <c r="I1170" s="74">
        <v>95.09</v>
      </c>
      <c r="J1170" s="74">
        <v>98.66</v>
      </c>
      <c r="K1170" s="74">
        <v>90.84</v>
      </c>
      <c r="L1170" s="74">
        <v>95.92</v>
      </c>
      <c r="M1170" s="74">
        <v>101.6</v>
      </c>
      <c r="N1170" s="74">
        <v>101.02</v>
      </c>
      <c r="O1170" s="57">
        <v>82</v>
      </c>
      <c r="P1170" s="57"/>
      <c r="Q1170" s="57">
        <v>77</v>
      </c>
      <c r="R1170" s="57">
        <v>81</v>
      </c>
      <c r="S1170" s="57">
        <v>80</v>
      </c>
      <c r="T1170" s="74">
        <v>124.25</v>
      </c>
      <c r="U1170" s="114">
        <v>5.7700000000000001E-2</v>
      </c>
    </row>
    <row r="1171" spans="1:21" x14ac:dyDescent="0.35">
      <c r="A1171" s="73" t="s">
        <v>2072</v>
      </c>
      <c r="B1171" s="57">
        <v>100</v>
      </c>
      <c r="C1171" s="57">
        <v>90</v>
      </c>
      <c r="D1171" s="74"/>
      <c r="E1171" s="74">
        <v>95.76</v>
      </c>
      <c r="F1171" s="74">
        <v>96.58</v>
      </c>
      <c r="G1171" s="74">
        <v>98.67</v>
      </c>
      <c r="H1171" s="74">
        <v>96.67</v>
      </c>
      <c r="I1171" s="74">
        <v>94.6</v>
      </c>
      <c r="J1171" s="74">
        <v>96.72</v>
      </c>
      <c r="K1171" s="74">
        <v>90.37</v>
      </c>
      <c r="L1171" s="74">
        <v>95.49</v>
      </c>
      <c r="M1171" s="74">
        <v>101.76</v>
      </c>
      <c r="N1171" s="74">
        <v>99.52</v>
      </c>
      <c r="O1171" s="57">
        <v>83</v>
      </c>
      <c r="P1171" s="57"/>
      <c r="Q1171" s="57">
        <v>72</v>
      </c>
      <c r="R1171" s="57">
        <v>82</v>
      </c>
      <c r="S1171" s="57">
        <v>75</v>
      </c>
      <c r="T1171" s="74">
        <v>134.08000000000001</v>
      </c>
      <c r="U1171" s="114">
        <v>6.3500000000000001E-2</v>
      </c>
    </row>
    <row r="1172" spans="1:21" x14ac:dyDescent="0.35">
      <c r="A1172" s="73" t="s">
        <v>2073</v>
      </c>
      <c r="B1172" s="57">
        <v>113</v>
      </c>
      <c r="C1172" s="57">
        <v>99</v>
      </c>
      <c r="D1172" s="74"/>
      <c r="E1172" s="74">
        <v>95.33</v>
      </c>
      <c r="F1172" s="74">
        <v>95.78</v>
      </c>
      <c r="G1172" s="74">
        <v>98.67</v>
      </c>
      <c r="H1172" s="74">
        <v>96.23</v>
      </c>
      <c r="I1172" s="74">
        <v>93.86</v>
      </c>
      <c r="J1172" s="74">
        <v>96.17</v>
      </c>
      <c r="K1172" s="74">
        <v>90.48</v>
      </c>
      <c r="L1172" s="74">
        <v>95.32</v>
      </c>
      <c r="M1172" s="74">
        <v>100.94</v>
      </c>
      <c r="N1172" s="74">
        <v>98.32</v>
      </c>
      <c r="O1172" s="57">
        <v>92</v>
      </c>
      <c r="P1172" s="57"/>
      <c r="Q1172" s="57">
        <v>94</v>
      </c>
      <c r="R1172" s="57">
        <v>91</v>
      </c>
      <c r="S1172" s="57">
        <v>86</v>
      </c>
      <c r="T1172" s="74">
        <v>239.26</v>
      </c>
      <c r="U1172" s="114"/>
    </row>
    <row r="1173" spans="1:21" x14ac:dyDescent="0.35">
      <c r="A1173" s="73" t="s">
        <v>2074</v>
      </c>
      <c r="B1173" s="57">
        <v>124</v>
      </c>
      <c r="C1173" s="57">
        <v>112</v>
      </c>
      <c r="D1173" s="74"/>
      <c r="E1173" s="74">
        <v>94.94</v>
      </c>
      <c r="F1173" s="74">
        <v>94.39</v>
      </c>
      <c r="G1173" s="74">
        <v>98.25</v>
      </c>
      <c r="H1173" s="74">
        <v>95.93</v>
      </c>
      <c r="I1173" s="74">
        <v>93.62</v>
      </c>
      <c r="J1173" s="74">
        <v>95.8</v>
      </c>
      <c r="K1173" s="74">
        <v>89.92</v>
      </c>
      <c r="L1173" s="74">
        <v>95.03</v>
      </c>
      <c r="M1173" s="74">
        <v>100.21</v>
      </c>
      <c r="N1173" s="74">
        <v>97.77</v>
      </c>
      <c r="O1173" s="57">
        <v>97</v>
      </c>
      <c r="P1173" s="57"/>
      <c r="Q1173" s="57">
        <v>93</v>
      </c>
      <c r="R1173" s="57">
        <v>95</v>
      </c>
      <c r="S1173" s="57">
        <v>101</v>
      </c>
      <c r="T1173" s="74">
        <v>79.98</v>
      </c>
      <c r="U1173" s="114"/>
    </row>
    <row r="1174" spans="1:21" x14ac:dyDescent="0.35">
      <c r="A1174" s="73" t="s">
        <v>2075</v>
      </c>
      <c r="B1174" s="57">
        <v>114</v>
      </c>
      <c r="C1174" s="57">
        <v>103</v>
      </c>
      <c r="D1174" s="74"/>
      <c r="E1174" s="74">
        <v>95.05</v>
      </c>
      <c r="F1174" s="74">
        <v>93.15</v>
      </c>
      <c r="G1174" s="74">
        <v>97.53</v>
      </c>
      <c r="H1174" s="74">
        <v>95.7</v>
      </c>
      <c r="I1174" s="74">
        <v>93.35</v>
      </c>
      <c r="J1174" s="74">
        <v>97.2</v>
      </c>
      <c r="K1174" s="74">
        <v>89.73</v>
      </c>
      <c r="L1174" s="74">
        <v>94.93</v>
      </c>
      <c r="M1174" s="74">
        <v>100.1</v>
      </c>
      <c r="N1174" s="74">
        <v>97.13</v>
      </c>
      <c r="O1174" s="57">
        <v>92</v>
      </c>
      <c r="P1174" s="57"/>
      <c r="Q1174" s="57">
        <v>73</v>
      </c>
      <c r="R1174" s="57">
        <v>81</v>
      </c>
      <c r="S1174" s="57">
        <v>87</v>
      </c>
      <c r="T1174" s="74">
        <v>46.85</v>
      </c>
      <c r="U1174" s="114">
        <v>0.12130000000000001</v>
      </c>
    </row>
    <row r="1175" spans="1:21" x14ac:dyDescent="0.35">
      <c r="A1175" s="73" t="s">
        <v>2076</v>
      </c>
      <c r="B1175" s="57">
        <v>114</v>
      </c>
      <c r="C1175" s="57">
        <v>103</v>
      </c>
      <c r="D1175" s="74"/>
      <c r="E1175" s="74">
        <v>94.98</v>
      </c>
      <c r="F1175" s="74">
        <v>91.84</v>
      </c>
      <c r="G1175" s="74">
        <v>97.53</v>
      </c>
      <c r="H1175" s="74">
        <v>95.3</v>
      </c>
      <c r="I1175" s="74">
        <v>93.35</v>
      </c>
      <c r="J1175" s="74">
        <v>95.76</v>
      </c>
      <c r="K1175" s="74">
        <v>89.43</v>
      </c>
      <c r="L1175" s="74">
        <v>94.98</v>
      </c>
      <c r="M1175" s="74">
        <v>100.04</v>
      </c>
      <c r="N1175" s="74">
        <v>96.61</v>
      </c>
      <c r="O1175" s="57">
        <v>92</v>
      </c>
      <c r="P1175" s="57"/>
      <c r="Q1175" s="57">
        <v>82</v>
      </c>
      <c r="R1175" s="57">
        <v>88</v>
      </c>
      <c r="S1175" s="57">
        <v>94</v>
      </c>
      <c r="T1175" s="74">
        <v>318.01</v>
      </c>
      <c r="U1175" s="114">
        <v>0.1492</v>
      </c>
    </row>
    <row r="1176" spans="1:21" x14ac:dyDescent="0.35">
      <c r="A1176" s="73" t="s">
        <v>2077</v>
      </c>
      <c r="B1176" s="57">
        <v>113</v>
      </c>
      <c r="C1176" s="57">
        <v>103</v>
      </c>
      <c r="D1176" s="74"/>
      <c r="E1176" s="74">
        <v>95.14</v>
      </c>
      <c r="F1176" s="74">
        <v>91.58</v>
      </c>
      <c r="G1176" s="74">
        <v>97.72</v>
      </c>
      <c r="H1176" s="74">
        <v>94.85</v>
      </c>
      <c r="I1176" s="74">
        <v>93.19</v>
      </c>
      <c r="J1176" s="74">
        <v>96.77</v>
      </c>
      <c r="K1176" s="74">
        <v>89.59</v>
      </c>
      <c r="L1176" s="74">
        <v>94.61</v>
      </c>
      <c r="M1176" s="74">
        <v>99.89</v>
      </c>
      <c r="N1176" s="74">
        <v>98.17</v>
      </c>
      <c r="O1176" s="57">
        <v>91</v>
      </c>
      <c r="P1176" s="57"/>
      <c r="Q1176" s="57">
        <v>9</v>
      </c>
      <c r="R1176" s="57">
        <v>89</v>
      </c>
      <c r="S1176" s="57">
        <v>84</v>
      </c>
      <c r="T1176" s="74">
        <v>290.24</v>
      </c>
      <c r="U1176" s="114">
        <v>0.2462</v>
      </c>
    </row>
    <row r="1177" spans="1:21" x14ac:dyDescent="0.35">
      <c r="A1177" s="73" t="s">
        <v>2078</v>
      </c>
      <c r="B1177" s="57">
        <v>111</v>
      </c>
      <c r="C1177" s="57">
        <v>101</v>
      </c>
      <c r="D1177" s="74"/>
      <c r="E1177" s="74">
        <v>95.37</v>
      </c>
      <c r="F1177" s="74">
        <v>91.56</v>
      </c>
      <c r="G1177" s="74">
        <v>97.7</v>
      </c>
      <c r="H1177" s="74">
        <v>95.36</v>
      </c>
      <c r="I1177" s="74">
        <v>93.51</v>
      </c>
      <c r="J1177" s="74">
        <v>97.88</v>
      </c>
      <c r="K1177" s="74">
        <v>89.98</v>
      </c>
      <c r="L1177" s="74">
        <v>93.96</v>
      </c>
      <c r="M1177" s="74">
        <v>99.62</v>
      </c>
      <c r="N1177" s="74">
        <v>99.34</v>
      </c>
      <c r="O1177" s="57">
        <v>93</v>
      </c>
      <c r="P1177" s="57"/>
      <c r="Q1177" s="57">
        <v>56</v>
      </c>
      <c r="R1177" s="57">
        <v>84</v>
      </c>
      <c r="S1177" s="57">
        <v>86</v>
      </c>
      <c r="T1177" s="74">
        <v>341.23</v>
      </c>
      <c r="U1177" s="114">
        <v>0.29120000000000001</v>
      </c>
    </row>
    <row r="1178" spans="1:21" x14ac:dyDescent="0.35">
      <c r="A1178" s="73" t="s">
        <v>2079</v>
      </c>
      <c r="B1178" s="57">
        <v>111</v>
      </c>
      <c r="C1178" s="57">
        <v>101</v>
      </c>
      <c r="D1178" s="74"/>
      <c r="E1178" s="74">
        <v>95.65</v>
      </c>
      <c r="F1178" s="74">
        <v>91.74</v>
      </c>
      <c r="G1178" s="74">
        <v>97.05</v>
      </c>
      <c r="H1178" s="74">
        <v>95.16</v>
      </c>
      <c r="I1178" s="74">
        <v>95.76</v>
      </c>
      <c r="J1178" s="74">
        <v>98.36</v>
      </c>
      <c r="K1178" s="74">
        <v>90.23</v>
      </c>
      <c r="L1178" s="74">
        <v>93.34</v>
      </c>
      <c r="M1178" s="74">
        <v>98.91</v>
      </c>
      <c r="N1178" s="74">
        <v>99.53</v>
      </c>
      <c r="O1178" s="57">
        <v>96</v>
      </c>
      <c r="P1178" s="57"/>
      <c r="Q1178" s="57">
        <v>74</v>
      </c>
      <c r="R1178" s="57">
        <v>85</v>
      </c>
      <c r="S1178" s="57">
        <v>91</v>
      </c>
      <c r="T1178" s="74">
        <v>156.78</v>
      </c>
      <c r="U1178" s="114">
        <v>0.33539999999999998</v>
      </c>
    </row>
    <row r="1179" spans="1:21" x14ac:dyDescent="0.35">
      <c r="A1179" s="73" t="s">
        <v>2080</v>
      </c>
      <c r="B1179" s="57">
        <v>123</v>
      </c>
      <c r="C1179" s="57">
        <v>105</v>
      </c>
      <c r="D1179" s="74"/>
      <c r="E1179" s="74">
        <v>95.68</v>
      </c>
      <c r="F1179" s="74">
        <v>90.49</v>
      </c>
      <c r="G1179" s="74">
        <v>97.2</v>
      </c>
      <c r="H1179" s="74">
        <v>95.89</v>
      </c>
      <c r="I1179" s="74">
        <v>96.33</v>
      </c>
      <c r="J1179" s="74">
        <v>98.54</v>
      </c>
      <c r="K1179" s="74">
        <v>89.57</v>
      </c>
      <c r="L1179" s="74">
        <v>92.83</v>
      </c>
      <c r="M1179" s="74">
        <v>98.19</v>
      </c>
      <c r="N1179" s="74">
        <v>99.92</v>
      </c>
      <c r="O1179" s="57">
        <v>102</v>
      </c>
      <c r="P1179" s="57"/>
      <c r="Q1179" s="57">
        <v>87</v>
      </c>
      <c r="R1179" s="57">
        <v>97</v>
      </c>
      <c r="S1179" s="57">
        <v>92</v>
      </c>
      <c r="T1179" s="74">
        <v>197.78</v>
      </c>
      <c r="U1179" s="114"/>
    </row>
    <row r="1180" spans="1:21" x14ac:dyDescent="0.35">
      <c r="A1180" s="73" t="s">
        <v>2081</v>
      </c>
      <c r="B1180" s="57">
        <v>135</v>
      </c>
      <c r="C1180" s="57">
        <v>114</v>
      </c>
      <c r="D1180" s="74"/>
      <c r="E1180" s="74">
        <v>95.42</v>
      </c>
      <c r="F1180" s="74">
        <v>90.28</v>
      </c>
      <c r="G1180" s="74">
        <v>97.33</v>
      </c>
      <c r="H1180" s="74">
        <v>96.03</v>
      </c>
      <c r="I1180" s="74">
        <v>96.77</v>
      </c>
      <c r="J1180" s="74">
        <v>97.78</v>
      </c>
      <c r="K1180" s="74">
        <v>89.29</v>
      </c>
      <c r="L1180" s="74">
        <v>92.31</v>
      </c>
      <c r="M1180" s="74">
        <v>97.29</v>
      </c>
      <c r="N1180" s="74">
        <v>99.49</v>
      </c>
      <c r="O1180" s="57">
        <v>112</v>
      </c>
      <c r="P1180" s="57"/>
      <c r="Q1180" s="57">
        <v>94</v>
      </c>
      <c r="R1180" s="57">
        <v>94</v>
      </c>
      <c r="S1180" s="57">
        <v>102</v>
      </c>
      <c r="T1180" s="74">
        <v>124.21</v>
      </c>
      <c r="U1180" s="114"/>
    </row>
    <row r="1181" spans="1:21" x14ac:dyDescent="0.35">
      <c r="A1181" s="73" t="s">
        <v>2082</v>
      </c>
      <c r="B1181" s="57">
        <v>115</v>
      </c>
      <c r="C1181" s="57">
        <v>105</v>
      </c>
      <c r="D1181" s="74"/>
      <c r="E1181" s="74">
        <v>95.35</v>
      </c>
      <c r="F1181" s="74">
        <v>91.62</v>
      </c>
      <c r="G1181" s="74">
        <v>97.99</v>
      </c>
      <c r="H1181" s="74">
        <v>96.06</v>
      </c>
      <c r="I1181" s="74">
        <v>96.82</v>
      </c>
      <c r="J1181" s="74">
        <v>96.28</v>
      </c>
      <c r="K1181" s="74">
        <v>89.11</v>
      </c>
      <c r="L1181" s="74">
        <v>92.84</v>
      </c>
      <c r="M1181" s="74">
        <v>97.44</v>
      </c>
      <c r="N1181" s="74">
        <v>99.99</v>
      </c>
      <c r="O1181" s="57">
        <v>94</v>
      </c>
      <c r="P1181" s="57"/>
      <c r="Q1181" s="57">
        <v>74</v>
      </c>
      <c r="R1181" s="57">
        <v>83</v>
      </c>
      <c r="S1181" s="57">
        <v>89</v>
      </c>
      <c r="T1181" s="74">
        <v>46.07</v>
      </c>
      <c r="U1181" s="114">
        <v>0.36030000000000001</v>
      </c>
    </row>
    <row r="1182" spans="1:21" x14ac:dyDescent="0.35">
      <c r="A1182" s="73" t="s">
        <v>2083</v>
      </c>
      <c r="B1182" s="57">
        <v>114</v>
      </c>
      <c r="C1182" s="57">
        <v>103</v>
      </c>
      <c r="D1182" s="74"/>
      <c r="E1182" s="74">
        <v>95.15</v>
      </c>
      <c r="F1182" s="74">
        <v>92.32</v>
      </c>
      <c r="G1182" s="74">
        <v>97.03</v>
      </c>
      <c r="H1182" s="74">
        <v>96.17</v>
      </c>
      <c r="I1182" s="74">
        <v>96.61</v>
      </c>
      <c r="J1182" s="74">
        <v>96.21</v>
      </c>
      <c r="K1182" s="74">
        <v>89.16</v>
      </c>
      <c r="L1182" s="74">
        <v>93.02</v>
      </c>
      <c r="M1182" s="74">
        <v>97.04</v>
      </c>
      <c r="N1182" s="74">
        <v>99.74</v>
      </c>
      <c r="O1182" s="57">
        <v>93</v>
      </c>
      <c r="P1182" s="57"/>
      <c r="Q1182" s="57">
        <v>80</v>
      </c>
      <c r="R1182" s="57">
        <v>85</v>
      </c>
      <c r="S1182" s="57">
        <v>95</v>
      </c>
      <c r="T1182" s="74">
        <v>63.07</v>
      </c>
      <c r="U1182" s="114">
        <v>0.36230000000000001</v>
      </c>
    </row>
    <row r="1183" spans="1:21" x14ac:dyDescent="0.35">
      <c r="A1183" s="73" t="s">
        <v>2084</v>
      </c>
      <c r="B1183" s="57">
        <v>113</v>
      </c>
      <c r="C1183" s="57">
        <v>103</v>
      </c>
      <c r="D1183" s="74"/>
      <c r="E1183" s="74">
        <v>94.54</v>
      </c>
      <c r="F1183" s="74">
        <v>91.78</v>
      </c>
      <c r="G1183" s="74">
        <v>96.83</v>
      </c>
      <c r="H1183" s="74">
        <v>96.36</v>
      </c>
      <c r="I1183" s="74">
        <v>96.48</v>
      </c>
      <c r="J1183" s="74">
        <v>93.27</v>
      </c>
      <c r="K1183" s="74">
        <v>88.73</v>
      </c>
      <c r="L1183" s="74">
        <v>92.83</v>
      </c>
      <c r="M1183" s="74">
        <v>96.27</v>
      </c>
      <c r="N1183" s="74">
        <v>98.24</v>
      </c>
      <c r="O1183" s="57">
        <v>93</v>
      </c>
      <c r="P1183" s="57"/>
      <c r="Q1183" s="57">
        <v>80</v>
      </c>
      <c r="R1183" s="57">
        <v>89</v>
      </c>
      <c r="S1183" s="57">
        <v>90</v>
      </c>
      <c r="T1183" s="74">
        <v>108.96</v>
      </c>
      <c r="U1183" s="114">
        <v>0.34239999999999998</v>
      </c>
    </row>
    <row r="1184" spans="1:21" x14ac:dyDescent="0.35">
      <c r="A1184" s="73" t="s">
        <v>2085</v>
      </c>
      <c r="B1184" s="57">
        <v>111</v>
      </c>
      <c r="C1184" s="57">
        <v>102</v>
      </c>
      <c r="D1184" s="74"/>
      <c r="E1184" s="74">
        <v>94.32</v>
      </c>
      <c r="F1184" s="74">
        <v>92.07</v>
      </c>
      <c r="G1184" s="74">
        <v>96.62</v>
      </c>
      <c r="H1184" s="74">
        <v>95.82</v>
      </c>
      <c r="I1184" s="74">
        <v>95.67</v>
      </c>
      <c r="J1184" s="74">
        <v>94.02</v>
      </c>
      <c r="K1184" s="74">
        <v>88.1</v>
      </c>
      <c r="L1184" s="74">
        <v>92.85</v>
      </c>
      <c r="M1184" s="74">
        <v>96.45</v>
      </c>
      <c r="N1184" s="74">
        <v>96.97</v>
      </c>
      <c r="O1184" s="57">
        <v>93</v>
      </c>
      <c r="P1184" s="57"/>
      <c r="Q1184" s="57">
        <v>82</v>
      </c>
      <c r="R1184" s="57">
        <v>85</v>
      </c>
      <c r="S1184" s="57">
        <v>91</v>
      </c>
      <c r="T1184" s="74">
        <v>324.58</v>
      </c>
      <c r="U1184" s="114">
        <v>0.36130000000000001</v>
      </c>
    </row>
    <row r="1185" spans="1:21" x14ac:dyDescent="0.35">
      <c r="A1185" s="73" t="s">
        <v>2086</v>
      </c>
      <c r="B1185" s="57">
        <v>111</v>
      </c>
      <c r="C1185" s="57">
        <v>101</v>
      </c>
      <c r="D1185" s="74"/>
      <c r="E1185" s="74">
        <v>94.34</v>
      </c>
      <c r="F1185" s="74">
        <v>92.37</v>
      </c>
      <c r="G1185" s="74">
        <v>97.14</v>
      </c>
      <c r="H1185" s="74">
        <v>95.77</v>
      </c>
      <c r="I1185" s="74">
        <v>93.05</v>
      </c>
      <c r="J1185" s="74">
        <v>97.2</v>
      </c>
      <c r="K1185" s="74">
        <v>87.98</v>
      </c>
      <c r="L1185" s="74">
        <v>93.35</v>
      </c>
      <c r="M1185" s="74">
        <v>96.55</v>
      </c>
      <c r="N1185" s="74">
        <v>97.64</v>
      </c>
      <c r="O1185" s="57">
        <v>95</v>
      </c>
      <c r="P1185" s="57"/>
      <c r="Q1185" s="57">
        <v>74</v>
      </c>
      <c r="R1185" s="57">
        <v>83</v>
      </c>
      <c r="S1185" s="57">
        <v>90</v>
      </c>
      <c r="T1185" s="74">
        <v>114.5</v>
      </c>
      <c r="U1185" s="114">
        <v>0.4118</v>
      </c>
    </row>
    <row r="1186" spans="1:21" x14ac:dyDescent="0.35">
      <c r="A1186" s="73" t="s">
        <v>2087</v>
      </c>
      <c r="B1186" s="57">
        <v>120</v>
      </c>
      <c r="C1186" s="57">
        <v>106</v>
      </c>
      <c r="D1186" s="74"/>
      <c r="E1186" s="74">
        <v>94.4</v>
      </c>
      <c r="F1186" s="74">
        <v>93.27</v>
      </c>
      <c r="G1186" s="74">
        <v>96.6</v>
      </c>
      <c r="H1186" s="74">
        <v>95.16</v>
      </c>
      <c r="I1186" s="74">
        <v>92.1</v>
      </c>
      <c r="J1186" s="74">
        <v>97.68</v>
      </c>
      <c r="K1186" s="74">
        <v>88.51</v>
      </c>
      <c r="L1186" s="74">
        <v>94.06</v>
      </c>
      <c r="M1186" s="74">
        <v>97.46</v>
      </c>
      <c r="N1186" s="74">
        <v>97.99</v>
      </c>
      <c r="O1186" s="57">
        <v>99</v>
      </c>
      <c r="P1186" s="57"/>
      <c r="Q1186" s="57">
        <v>84</v>
      </c>
      <c r="R1186" s="57">
        <v>92</v>
      </c>
      <c r="S1186" s="57">
        <v>90</v>
      </c>
      <c r="T1186" s="74">
        <v>147.93</v>
      </c>
      <c r="U1186" s="114"/>
    </row>
    <row r="1187" spans="1:21" x14ac:dyDescent="0.35">
      <c r="A1187" s="73" t="s">
        <v>2088</v>
      </c>
      <c r="B1187" s="57">
        <v>124</v>
      </c>
      <c r="C1187" s="57">
        <v>118</v>
      </c>
      <c r="D1187" s="74"/>
      <c r="E1187" s="74">
        <v>94.56</v>
      </c>
      <c r="F1187" s="74">
        <v>94.05</v>
      </c>
      <c r="G1187" s="74">
        <v>96.37</v>
      </c>
      <c r="H1187" s="74">
        <v>94.52</v>
      </c>
      <c r="I1187" s="74">
        <v>91.1</v>
      </c>
      <c r="J1187" s="74">
        <v>99.25</v>
      </c>
      <c r="K1187" s="74">
        <v>88.73</v>
      </c>
      <c r="L1187" s="74">
        <v>94.39</v>
      </c>
      <c r="M1187" s="74">
        <v>98.37</v>
      </c>
      <c r="N1187" s="74">
        <v>98.87</v>
      </c>
      <c r="O1187" s="57">
        <v>99</v>
      </c>
      <c r="P1187" s="57"/>
      <c r="Q1187" s="57">
        <v>84</v>
      </c>
      <c r="R1187" s="57">
        <v>84</v>
      </c>
      <c r="S1187" s="57">
        <v>97</v>
      </c>
      <c r="T1187" s="74">
        <v>126.12</v>
      </c>
      <c r="U1187" s="114"/>
    </row>
    <row r="1188" spans="1:21" x14ac:dyDescent="0.35">
      <c r="A1188" s="73" t="s">
        <v>2089</v>
      </c>
      <c r="B1188" s="57">
        <v>116</v>
      </c>
      <c r="C1188" s="57">
        <v>106</v>
      </c>
      <c r="D1188" s="74"/>
      <c r="E1188" s="74">
        <v>95.25</v>
      </c>
      <c r="F1188" s="74">
        <v>93.24</v>
      </c>
      <c r="G1188" s="74">
        <v>96.74</v>
      </c>
      <c r="H1188" s="74">
        <v>94.68</v>
      </c>
      <c r="I1188" s="74">
        <v>91.54</v>
      </c>
      <c r="J1188" s="74">
        <v>102.13</v>
      </c>
      <c r="K1188" s="74">
        <v>89.74</v>
      </c>
      <c r="L1188" s="74">
        <v>94.59</v>
      </c>
      <c r="M1188" s="74">
        <v>98.83</v>
      </c>
      <c r="N1188" s="74">
        <v>99.94</v>
      </c>
      <c r="O1188" s="57">
        <v>95</v>
      </c>
      <c r="P1188" s="57"/>
      <c r="Q1188" s="57">
        <v>73</v>
      </c>
      <c r="R1188" s="57">
        <v>82</v>
      </c>
      <c r="S1188" s="57">
        <v>89</v>
      </c>
      <c r="T1188" s="74">
        <v>180.42</v>
      </c>
      <c r="U1188" s="114">
        <v>0.41</v>
      </c>
    </row>
    <row r="1189" spans="1:21" x14ac:dyDescent="0.35">
      <c r="A1189" s="73" t="s">
        <v>2090</v>
      </c>
      <c r="B1189" s="57">
        <v>113</v>
      </c>
      <c r="C1189" s="57">
        <v>104</v>
      </c>
      <c r="D1189" s="74"/>
      <c r="E1189" s="74">
        <v>96.49</v>
      </c>
      <c r="F1189" s="74">
        <v>93.62</v>
      </c>
      <c r="G1189" s="74">
        <v>98.91</v>
      </c>
      <c r="H1189" s="74">
        <v>94.51</v>
      </c>
      <c r="I1189" s="74">
        <v>92.06</v>
      </c>
      <c r="J1189" s="74">
        <v>107.14</v>
      </c>
      <c r="K1189" s="74">
        <v>90.59</v>
      </c>
      <c r="L1189" s="74">
        <v>95.08</v>
      </c>
      <c r="M1189" s="74">
        <v>100.02</v>
      </c>
      <c r="N1189" s="74">
        <v>101.87</v>
      </c>
      <c r="O1189" s="57">
        <v>92</v>
      </c>
      <c r="P1189" s="57"/>
      <c r="Q1189" s="57">
        <v>80</v>
      </c>
      <c r="R1189" s="57">
        <v>81</v>
      </c>
      <c r="S1189" s="57">
        <v>89</v>
      </c>
      <c r="T1189" s="74">
        <v>582.91</v>
      </c>
      <c r="U1189" s="114">
        <v>0.39379999999999998</v>
      </c>
    </row>
    <row r="1190" spans="1:21" x14ac:dyDescent="0.35">
      <c r="A1190" s="73" t="s">
        <v>2091</v>
      </c>
      <c r="B1190" s="57">
        <v>113</v>
      </c>
      <c r="C1190" s="57">
        <v>105</v>
      </c>
      <c r="D1190" s="74"/>
      <c r="E1190" s="74">
        <v>97.55</v>
      </c>
      <c r="F1190" s="74">
        <v>93.82</v>
      </c>
      <c r="G1190" s="74">
        <v>99.52</v>
      </c>
      <c r="H1190" s="74">
        <v>94.47</v>
      </c>
      <c r="I1190" s="74">
        <v>92.68</v>
      </c>
      <c r="J1190" s="74">
        <v>110.18</v>
      </c>
      <c r="K1190" s="74">
        <v>91.54</v>
      </c>
      <c r="L1190" s="74">
        <v>95.38</v>
      </c>
      <c r="M1190" s="74">
        <v>101.32</v>
      </c>
      <c r="N1190" s="74">
        <v>103.84</v>
      </c>
      <c r="O1190" s="57">
        <v>93</v>
      </c>
      <c r="P1190" s="57"/>
      <c r="Q1190" s="57">
        <v>79</v>
      </c>
      <c r="R1190" s="57">
        <v>83</v>
      </c>
      <c r="S1190" s="57">
        <v>87</v>
      </c>
      <c r="T1190" s="74">
        <v>97.68</v>
      </c>
      <c r="U1190" s="114">
        <v>0.3725</v>
      </c>
    </row>
    <row r="1191" spans="1:21" x14ac:dyDescent="0.35">
      <c r="A1191" s="73" t="s">
        <v>2092</v>
      </c>
      <c r="B1191" s="57">
        <v>112</v>
      </c>
      <c r="C1191" s="57">
        <v>104</v>
      </c>
      <c r="D1191" s="74"/>
      <c r="E1191" s="74">
        <v>99.31</v>
      </c>
      <c r="F1191" s="74">
        <v>95.24</v>
      </c>
      <c r="G1191" s="74">
        <v>100.65</v>
      </c>
      <c r="H1191" s="74">
        <v>95.16</v>
      </c>
      <c r="I1191" s="74">
        <v>93.92</v>
      </c>
      <c r="J1191" s="74">
        <v>113.81</v>
      </c>
      <c r="K1191" s="74">
        <v>93.04</v>
      </c>
      <c r="L1191" s="74">
        <v>96.58</v>
      </c>
      <c r="M1191" s="74">
        <v>103.05</v>
      </c>
      <c r="N1191" s="74">
        <v>106.78</v>
      </c>
      <c r="O1191" s="57">
        <v>94</v>
      </c>
      <c r="P1191" s="57"/>
      <c r="Q1191" s="57">
        <v>74</v>
      </c>
      <c r="R1191" s="57">
        <v>83</v>
      </c>
      <c r="S1191" s="57">
        <v>90</v>
      </c>
      <c r="T1191" s="74">
        <v>208.86</v>
      </c>
      <c r="U1191" s="114">
        <v>0.35339999999999999</v>
      </c>
    </row>
    <row r="1192" spans="1:21" x14ac:dyDescent="0.35">
      <c r="A1192" s="73" t="s">
        <v>2093</v>
      </c>
      <c r="B1192" s="57">
        <v>111</v>
      </c>
      <c r="C1192" s="57">
        <v>100</v>
      </c>
      <c r="D1192" s="74"/>
      <c r="E1192" s="74">
        <v>101.74</v>
      </c>
      <c r="F1192" s="74">
        <v>98.67</v>
      </c>
      <c r="G1192" s="74">
        <v>102.06</v>
      </c>
      <c r="H1192" s="74">
        <v>95.76</v>
      </c>
      <c r="I1192" s="74">
        <v>95.21</v>
      </c>
      <c r="J1192" s="74">
        <v>119.54</v>
      </c>
      <c r="K1192" s="74">
        <v>95.3</v>
      </c>
      <c r="L1192" s="74">
        <v>98.45</v>
      </c>
      <c r="M1192" s="74">
        <v>106.21</v>
      </c>
      <c r="N1192" s="74">
        <v>109.77</v>
      </c>
      <c r="O1192" s="57">
        <v>95</v>
      </c>
      <c r="P1192" s="57"/>
      <c r="Q1192" s="57">
        <v>70</v>
      </c>
      <c r="R1192" s="57">
        <v>81</v>
      </c>
      <c r="S1192" s="57">
        <v>85</v>
      </c>
      <c r="T1192" s="74">
        <v>224.24</v>
      </c>
      <c r="U1192" s="114">
        <v>0.33929999999999999</v>
      </c>
    </row>
    <row r="1193" spans="1:21" x14ac:dyDescent="0.35">
      <c r="A1193" s="73" t="s">
        <v>2094</v>
      </c>
      <c r="B1193" s="57">
        <v>119</v>
      </c>
      <c r="C1193" s="57">
        <v>111</v>
      </c>
      <c r="D1193" s="74"/>
      <c r="E1193" s="74">
        <v>103.85</v>
      </c>
      <c r="F1193" s="74">
        <v>102.63</v>
      </c>
      <c r="G1193" s="74">
        <v>103.12</v>
      </c>
      <c r="H1193" s="74">
        <v>96.86</v>
      </c>
      <c r="I1193" s="74">
        <v>96.44</v>
      </c>
      <c r="J1193" s="74">
        <v>123.49</v>
      </c>
      <c r="K1193" s="74">
        <v>97.26</v>
      </c>
      <c r="L1193" s="74">
        <v>100.37</v>
      </c>
      <c r="M1193" s="74">
        <v>109.38</v>
      </c>
      <c r="N1193" s="74">
        <v>111.36</v>
      </c>
      <c r="O1193" s="57">
        <v>99</v>
      </c>
      <c r="P1193" s="57"/>
      <c r="Q1193" s="57">
        <v>89</v>
      </c>
      <c r="R1193" s="57">
        <v>83</v>
      </c>
      <c r="S1193" s="57">
        <v>88</v>
      </c>
      <c r="T1193" s="74">
        <v>77.13</v>
      </c>
      <c r="U1193" s="114"/>
    </row>
    <row r="1194" spans="1:21" x14ac:dyDescent="0.35">
      <c r="A1194" s="73" t="s">
        <v>2095</v>
      </c>
      <c r="B1194" s="57">
        <v>129</v>
      </c>
      <c r="C1194" s="57">
        <v>125</v>
      </c>
      <c r="D1194" s="74"/>
      <c r="E1194" s="74">
        <v>105.47</v>
      </c>
      <c r="F1194" s="74">
        <v>105.59</v>
      </c>
      <c r="G1194" s="74">
        <v>103.94</v>
      </c>
      <c r="H1194" s="74">
        <v>98.33</v>
      </c>
      <c r="I1194" s="74">
        <v>98.07</v>
      </c>
      <c r="J1194" s="74">
        <v>125.29</v>
      </c>
      <c r="K1194" s="74">
        <v>98.74</v>
      </c>
      <c r="L1194" s="74">
        <v>101.6</v>
      </c>
      <c r="M1194" s="74">
        <v>111.51</v>
      </c>
      <c r="N1194" s="74">
        <v>113.28</v>
      </c>
      <c r="O1194" s="57">
        <v>104</v>
      </c>
      <c r="P1194" s="57"/>
      <c r="Q1194" s="57">
        <v>107</v>
      </c>
      <c r="R1194" s="57">
        <v>93</v>
      </c>
      <c r="S1194" s="57">
        <v>101</v>
      </c>
      <c r="T1194" s="74">
        <v>162.4</v>
      </c>
      <c r="U1194" s="114"/>
    </row>
    <row r="1195" spans="1:21" x14ac:dyDescent="0.35">
      <c r="A1195" s="73" t="s">
        <v>2096</v>
      </c>
      <c r="B1195" s="57">
        <v>114</v>
      </c>
      <c r="C1195" s="57">
        <v>106</v>
      </c>
      <c r="D1195" s="74"/>
      <c r="E1195" s="74">
        <v>107.12</v>
      </c>
      <c r="F1195" s="74">
        <v>109.68</v>
      </c>
      <c r="G1195" s="74">
        <v>105.38</v>
      </c>
      <c r="H1195" s="74">
        <v>99.56</v>
      </c>
      <c r="I1195" s="74">
        <v>99.81</v>
      </c>
      <c r="J1195" s="74">
        <v>129.19</v>
      </c>
      <c r="K1195" s="74">
        <v>99.98</v>
      </c>
      <c r="L1195" s="74">
        <v>102.01</v>
      </c>
      <c r="M1195" s="74">
        <v>113.49</v>
      </c>
      <c r="N1195" s="74">
        <v>114.99</v>
      </c>
      <c r="O1195" s="57">
        <v>94</v>
      </c>
      <c r="P1195" s="57"/>
      <c r="Q1195" s="57">
        <v>73</v>
      </c>
      <c r="R1195" s="57">
        <v>74</v>
      </c>
      <c r="S1195" s="57">
        <v>75</v>
      </c>
      <c r="T1195" s="74">
        <v>162.38999999999999</v>
      </c>
      <c r="U1195" s="114">
        <v>0.28039999999999998</v>
      </c>
    </row>
    <row r="1196" spans="1:21" x14ac:dyDescent="0.35">
      <c r="A1196" s="73" t="s">
        <v>2097</v>
      </c>
      <c r="B1196" s="57">
        <v>113</v>
      </c>
      <c r="C1196" s="57">
        <v>106</v>
      </c>
      <c r="D1196" s="74"/>
      <c r="E1196" s="74">
        <v>108.77</v>
      </c>
      <c r="F1196" s="74">
        <v>113.08</v>
      </c>
      <c r="G1196" s="74">
        <v>105.45</v>
      </c>
      <c r="H1196" s="74">
        <v>101</v>
      </c>
      <c r="I1196" s="74">
        <v>102.06</v>
      </c>
      <c r="J1196" s="74">
        <v>134.55000000000001</v>
      </c>
      <c r="K1196" s="74">
        <v>100.72</v>
      </c>
      <c r="L1196" s="74">
        <v>102.87</v>
      </c>
      <c r="M1196" s="74">
        <v>115.29</v>
      </c>
      <c r="N1196" s="74">
        <v>116.79</v>
      </c>
      <c r="O1196" s="57">
        <v>94</v>
      </c>
      <c r="P1196" s="57"/>
      <c r="Q1196" s="57">
        <v>82</v>
      </c>
      <c r="R1196" s="57">
        <v>78</v>
      </c>
      <c r="S1196" s="57">
        <v>79</v>
      </c>
      <c r="T1196" s="74">
        <v>272.25</v>
      </c>
      <c r="U1196" s="114">
        <v>0.2777</v>
      </c>
    </row>
    <row r="1197" spans="1:21" x14ac:dyDescent="0.35">
      <c r="A1197" s="73" t="s">
        <v>2098</v>
      </c>
      <c r="B1197" s="57">
        <v>111</v>
      </c>
      <c r="C1197" s="57">
        <v>106</v>
      </c>
      <c r="D1197" s="74"/>
      <c r="E1197" s="74">
        <v>110.82</v>
      </c>
      <c r="F1197" s="74">
        <v>117.39</v>
      </c>
      <c r="G1197" s="74">
        <v>107.61</v>
      </c>
      <c r="H1197" s="74">
        <v>102.77</v>
      </c>
      <c r="I1197" s="74">
        <v>104.02</v>
      </c>
      <c r="J1197" s="74">
        <v>140.54</v>
      </c>
      <c r="K1197" s="74">
        <v>101.76</v>
      </c>
      <c r="L1197" s="74">
        <v>104.26</v>
      </c>
      <c r="M1197" s="74">
        <v>117.97</v>
      </c>
      <c r="N1197" s="74">
        <v>117.83</v>
      </c>
      <c r="O1197" s="57">
        <v>92</v>
      </c>
      <c r="P1197" s="57"/>
      <c r="Q1197" s="57">
        <v>80</v>
      </c>
      <c r="R1197" s="57">
        <v>75</v>
      </c>
      <c r="S1197" s="57">
        <v>71</v>
      </c>
      <c r="T1197" s="74">
        <v>122.06</v>
      </c>
      <c r="U1197" s="114">
        <v>0.26340000000000002</v>
      </c>
    </row>
    <row r="1198" spans="1:21" x14ac:dyDescent="0.35">
      <c r="A1198" s="73" t="s">
        <v>2099</v>
      </c>
      <c r="B1198" s="57">
        <v>113</v>
      </c>
      <c r="C1198" s="57">
        <v>103</v>
      </c>
      <c r="D1198" s="74"/>
      <c r="E1198" s="74">
        <v>112.56</v>
      </c>
      <c r="F1198" s="74">
        <v>121.59</v>
      </c>
      <c r="G1198" s="74">
        <v>109.2</v>
      </c>
      <c r="H1198" s="74">
        <v>106.06</v>
      </c>
      <c r="I1198" s="74">
        <v>107.43</v>
      </c>
      <c r="J1198" s="74">
        <v>139.74</v>
      </c>
      <c r="K1198" s="74">
        <v>103.24</v>
      </c>
      <c r="L1198" s="74">
        <v>106.4</v>
      </c>
      <c r="M1198" s="74">
        <v>119.88</v>
      </c>
      <c r="N1198" s="74">
        <v>118.95</v>
      </c>
      <c r="O1198" s="57">
        <v>97</v>
      </c>
      <c r="P1198" s="57"/>
      <c r="Q1198" s="57">
        <v>79</v>
      </c>
      <c r="R1198" s="57">
        <v>87</v>
      </c>
      <c r="S1198" s="57">
        <v>77</v>
      </c>
      <c r="T1198" s="74">
        <v>200.58</v>
      </c>
      <c r="U1198" s="114">
        <v>0.2389</v>
      </c>
    </row>
    <row r="1199" spans="1:21" x14ac:dyDescent="0.35">
      <c r="A1199" s="73" t="s">
        <v>2100</v>
      </c>
      <c r="B1199" s="57">
        <v>81</v>
      </c>
      <c r="C1199" s="57">
        <v>51</v>
      </c>
      <c r="D1199" s="74"/>
      <c r="E1199" s="74">
        <v>110.96</v>
      </c>
      <c r="F1199" s="74">
        <v>121.98</v>
      </c>
      <c r="G1199" s="74">
        <v>106.08</v>
      </c>
      <c r="H1199" s="74">
        <v>107.95</v>
      </c>
      <c r="I1199" s="74">
        <v>110.69</v>
      </c>
      <c r="J1199" s="74">
        <v>126.48</v>
      </c>
      <c r="K1199" s="74">
        <v>103.17</v>
      </c>
      <c r="L1199" s="74">
        <v>105.59</v>
      </c>
      <c r="M1199" s="74">
        <v>119.76</v>
      </c>
      <c r="N1199" s="74">
        <v>116.22</v>
      </c>
      <c r="O1199" s="57">
        <v>87</v>
      </c>
      <c r="P1199" s="57"/>
      <c r="Q1199" s="57">
        <v>94</v>
      </c>
      <c r="R1199" s="57">
        <v>93</v>
      </c>
      <c r="S1199" s="57"/>
      <c r="T1199" s="74">
        <v>154.16999999999999</v>
      </c>
      <c r="U1199" s="114">
        <v>0.2034</v>
      </c>
    </row>
    <row r="1200" spans="1:21" x14ac:dyDescent="0.35">
      <c r="A1200" s="73" t="s">
        <v>2101</v>
      </c>
      <c r="B1200" s="57">
        <v>112</v>
      </c>
      <c r="C1200" s="57">
        <v>86</v>
      </c>
      <c r="D1200" s="74"/>
      <c r="E1200" s="74">
        <v>109.71</v>
      </c>
      <c r="F1200" s="74">
        <v>120.48</v>
      </c>
      <c r="G1200" s="74">
        <v>104.6</v>
      </c>
      <c r="H1200" s="74">
        <v>108.67</v>
      </c>
      <c r="I1200" s="74">
        <v>111.56</v>
      </c>
      <c r="J1200" s="74">
        <v>122.17</v>
      </c>
      <c r="K1200" s="74">
        <v>101.53</v>
      </c>
      <c r="L1200" s="74">
        <v>104.18</v>
      </c>
      <c r="M1200" s="74">
        <v>118.96</v>
      </c>
      <c r="N1200" s="74">
        <v>114.38</v>
      </c>
      <c r="O1200" s="57">
        <v>99</v>
      </c>
      <c r="P1200" s="57"/>
      <c r="Q1200" s="57">
        <v>94</v>
      </c>
      <c r="R1200" s="57">
        <v>91</v>
      </c>
      <c r="S1200" s="57">
        <v>87</v>
      </c>
      <c r="T1200" s="74">
        <v>61.94</v>
      </c>
      <c r="U1200" s="114"/>
    </row>
    <row r="1201" spans="1:21" x14ac:dyDescent="0.35">
      <c r="A1201" s="73" t="s">
        <v>2102</v>
      </c>
      <c r="B1201" s="57">
        <v>113</v>
      </c>
      <c r="C1201" s="57">
        <v>86</v>
      </c>
      <c r="D1201" s="74"/>
      <c r="E1201" s="74">
        <v>107.35</v>
      </c>
      <c r="F1201" s="74">
        <v>117.83</v>
      </c>
      <c r="G1201" s="74">
        <v>101.95</v>
      </c>
      <c r="H1201" s="74">
        <v>104.31</v>
      </c>
      <c r="I1201" s="74">
        <v>113.37</v>
      </c>
      <c r="J1201" s="74">
        <v>117.83</v>
      </c>
      <c r="K1201" s="74">
        <v>97.03</v>
      </c>
      <c r="L1201" s="74">
        <v>102.74</v>
      </c>
      <c r="M1201" s="74">
        <v>119.35</v>
      </c>
      <c r="N1201" s="74">
        <v>107.68</v>
      </c>
      <c r="O1201" s="57">
        <v>96</v>
      </c>
      <c r="P1201" s="57"/>
      <c r="Q1201" s="57">
        <v>92</v>
      </c>
      <c r="R1201" s="57">
        <v>94</v>
      </c>
      <c r="S1201" s="57">
        <v>83</v>
      </c>
      <c r="T1201" s="74">
        <v>135.21</v>
      </c>
      <c r="U1201" s="114"/>
    </row>
    <row r="1202" spans="1:21" x14ac:dyDescent="0.35">
      <c r="A1202" s="73" t="s">
        <v>2103</v>
      </c>
      <c r="B1202" s="57">
        <v>74</v>
      </c>
      <c r="C1202" s="57">
        <v>40</v>
      </c>
      <c r="D1202" s="74"/>
      <c r="E1202" s="74">
        <v>105.03</v>
      </c>
      <c r="F1202" s="74">
        <v>116.49</v>
      </c>
      <c r="G1202" s="74">
        <v>95.57</v>
      </c>
      <c r="H1202" s="74">
        <v>102.87</v>
      </c>
      <c r="I1202" s="74">
        <v>115.57</v>
      </c>
      <c r="J1202" s="74">
        <v>105.58</v>
      </c>
      <c r="K1202" s="74">
        <v>96.5</v>
      </c>
      <c r="L1202" s="74">
        <v>101.46</v>
      </c>
      <c r="M1202" s="74">
        <v>119.41</v>
      </c>
      <c r="N1202" s="74">
        <v>103.94</v>
      </c>
      <c r="O1202" s="57">
        <v>82</v>
      </c>
      <c r="P1202" s="57"/>
      <c r="Q1202" s="57">
        <v>92</v>
      </c>
      <c r="R1202" s="57">
        <v>85</v>
      </c>
      <c r="S1202" s="57"/>
      <c r="T1202" s="74">
        <v>92.91</v>
      </c>
      <c r="U1202" s="114">
        <v>0.18210000000000001</v>
      </c>
    </row>
    <row r="1203" spans="1:21" x14ac:dyDescent="0.35">
      <c r="A1203" s="73" t="s">
        <v>2104</v>
      </c>
      <c r="B1203" s="57">
        <v>110</v>
      </c>
      <c r="C1203" s="57">
        <v>98</v>
      </c>
      <c r="D1203" s="74"/>
      <c r="E1203" s="74">
        <v>104.11</v>
      </c>
      <c r="F1203" s="74">
        <v>115.45</v>
      </c>
      <c r="G1203" s="74">
        <v>95.78</v>
      </c>
      <c r="H1203" s="74">
        <v>102.98</v>
      </c>
      <c r="I1203" s="74">
        <v>114.84</v>
      </c>
      <c r="J1203" s="74">
        <v>97.89</v>
      </c>
      <c r="K1203" s="74">
        <v>96.82</v>
      </c>
      <c r="L1203" s="74">
        <v>101.29</v>
      </c>
      <c r="M1203" s="74">
        <v>119.83</v>
      </c>
      <c r="N1203" s="74">
        <v>105.3</v>
      </c>
      <c r="O1203" s="57">
        <v>92</v>
      </c>
      <c r="P1203" s="57"/>
      <c r="Q1203" s="57">
        <v>72</v>
      </c>
      <c r="R1203" s="57">
        <v>83</v>
      </c>
      <c r="S1203" s="57">
        <v>75</v>
      </c>
      <c r="T1203" s="74">
        <v>144.58000000000001</v>
      </c>
      <c r="U1203" s="114">
        <v>0.1729</v>
      </c>
    </row>
    <row r="1204" spans="1:21" x14ac:dyDescent="0.35">
      <c r="A1204" s="73" t="s">
        <v>2105</v>
      </c>
      <c r="B1204" s="57">
        <v>108</v>
      </c>
      <c r="C1204" s="57">
        <v>102</v>
      </c>
      <c r="D1204" s="74"/>
      <c r="E1204" s="74">
        <v>102.4</v>
      </c>
      <c r="F1204" s="74">
        <v>113.24</v>
      </c>
      <c r="G1204" s="74">
        <v>94.31</v>
      </c>
      <c r="H1204" s="74">
        <v>102.02</v>
      </c>
      <c r="I1204" s="74">
        <v>113.91</v>
      </c>
      <c r="J1204" s="74">
        <v>90.72</v>
      </c>
      <c r="K1204" s="74">
        <v>96.58</v>
      </c>
      <c r="L1204" s="74">
        <v>100.15</v>
      </c>
      <c r="M1204" s="74">
        <v>118.21</v>
      </c>
      <c r="N1204" s="74">
        <v>104.93</v>
      </c>
      <c r="O1204" s="57">
        <v>89</v>
      </c>
      <c r="P1204" s="57"/>
      <c r="Q1204" s="57">
        <v>76</v>
      </c>
      <c r="R1204" s="57">
        <v>79</v>
      </c>
      <c r="S1204" s="57">
        <v>68</v>
      </c>
      <c r="T1204" s="74">
        <v>272.08999999999997</v>
      </c>
      <c r="U1204" s="114">
        <v>0.1477</v>
      </c>
    </row>
    <row r="1205" spans="1:21" x14ac:dyDescent="0.35">
      <c r="A1205" s="73" t="s">
        <v>2106</v>
      </c>
      <c r="B1205" s="57">
        <v>107</v>
      </c>
      <c r="C1205" s="57">
        <v>102</v>
      </c>
      <c r="D1205" s="74"/>
      <c r="E1205" s="74">
        <v>100.12</v>
      </c>
      <c r="F1205" s="74">
        <v>109.31</v>
      </c>
      <c r="G1205" s="74">
        <v>93.02</v>
      </c>
      <c r="H1205" s="74">
        <v>99.36</v>
      </c>
      <c r="I1205" s="74">
        <v>111.27</v>
      </c>
      <c r="J1205" s="74">
        <v>87.87</v>
      </c>
      <c r="K1205" s="74">
        <v>95.11</v>
      </c>
      <c r="L1205" s="74">
        <v>97.81</v>
      </c>
      <c r="M1205" s="74">
        <v>116</v>
      </c>
      <c r="N1205" s="74">
        <v>102.96</v>
      </c>
      <c r="O1205" s="57">
        <v>91</v>
      </c>
      <c r="P1205" s="57"/>
      <c r="Q1205" s="57">
        <v>78</v>
      </c>
      <c r="R1205" s="57">
        <v>85</v>
      </c>
      <c r="S1205" s="57">
        <v>74</v>
      </c>
      <c r="T1205" s="74">
        <v>109.16</v>
      </c>
      <c r="U1205" s="114">
        <v>0.12559999999999999</v>
      </c>
    </row>
    <row r="1206" spans="1:21" x14ac:dyDescent="0.35">
      <c r="A1206" s="73" t="s">
        <v>2107</v>
      </c>
      <c r="B1206" s="57">
        <v>108</v>
      </c>
      <c r="C1206" s="57">
        <v>101</v>
      </c>
      <c r="D1206" s="74"/>
      <c r="E1206" s="74">
        <v>99.43</v>
      </c>
      <c r="F1206" s="74">
        <v>106.78</v>
      </c>
      <c r="G1206" s="74">
        <v>94.57</v>
      </c>
      <c r="H1206" s="74">
        <v>97.49</v>
      </c>
      <c r="I1206" s="74">
        <v>107.28</v>
      </c>
      <c r="J1206" s="74">
        <v>93.05</v>
      </c>
      <c r="K1206" s="74">
        <v>93.76</v>
      </c>
      <c r="L1206" s="74">
        <v>96.91</v>
      </c>
      <c r="M1206" s="74">
        <v>113.48</v>
      </c>
      <c r="N1206" s="74">
        <v>103.23</v>
      </c>
      <c r="O1206" s="57">
        <v>91</v>
      </c>
      <c r="P1206" s="57"/>
      <c r="Q1206" s="57">
        <v>73</v>
      </c>
      <c r="R1206" s="57">
        <v>83</v>
      </c>
      <c r="S1206" s="57">
        <v>70</v>
      </c>
      <c r="T1206" s="74">
        <v>67.95</v>
      </c>
      <c r="U1206" s="114">
        <v>0.12770000000000001</v>
      </c>
    </row>
    <row r="1207" spans="1:21" x14ac:dyDescent="0.35">
      <c r="A1207" s="73" t="s">
        <v>2108</v>
      </c>
      <c r="B1207" s="57">
        <v>121</v>
      </c>
      <c r="C1207" s="57">
        <v>110</v>
      </c>
      <c r="D1207" s="74"/>
      <c r="E1207" s="74">
        <v>98.47</v>
      </c>
      <c r="F1207" s="74">
        <v>103.15</v>
      </c>
      <c r="G1207" s="74">
        <v>95.29</v>
      </c>
      <c r="H1207" s="74">
        <v>96.14</v>
      </c>
      <c r="I1207" s="74">
        <v>104.79</v>
      </c>
      <c r="J1207" s="74">
        <v>93.17</v>
      </c>
      <c r="K1207" s="74">
        <v>93.12</v>
      </c>
      <c r="L1207" s="74">
        <v>96.38</v>
      </c>
      <c r="M1207" s="74">
        <v>111.68</v>
      </c>
      <c r="N1207" s="74">
        <v>103.3</v>
      </c>
      <c r="O1207" s="57">
        <v>99</v>
      </c>
      <c r="P1207" s="57"/>
      <c r="Q1207" s="57">
        <v>93</v>
      </c>
      <c r="R1207" s="57">
        <v>92</v>
      </c>
      <c r="S1207" s="57">
        <v>88</v>
      </c>
      <c r="T1207" s="74">
        <v>89.36</v>
      </c>
      <c r="U1207" s="114"/>
    </row>
    <row r="1208" spans="1:21" x14ac:dyDescent="0.35">
      <c r="A1208" s="73" t="s">
        <v>2109</v>
      </c>
      <c r="B1208" s="57">
        <v>132</v>
      </c>
      <c r="C1208" s="57">
        <v>121</v>
      </c>
      <c r="D1208" s="74"/>
      <c r="E1208" s="74">
        <v>98.69</v>
      </c>
      <c r="F1208" s="74">
        <v>100.37</v>
      </c>
      <c r="G1208" s="74">
        <v>97.26</v>
      </c>
      <c r="H1208" s="74">
        <v>98.93</v>
      </c>
      <c r="I1208" s="74">
        <v>100.59</v>
      </c>
      <c r="J1208" s="74">
        <v>94.42</v>
      </c>
      <c r="K1208" s="74">
        <v>95.7</v>
      </c>
      <c r="L1208" s="74">
        <v>96.54</v>
      </c>
      <c r="M1208" s="74">
        <v>109.11</v>
      </c>
      <c r="N1208" s="74">
        <v>107.36</v>
      </c>
      <c r="O1208" s="57">
        <v>103</v>
      </c>
      <c r="P1208" s="57"/>
      <c r="Q1208" s="57">
        <v>88</v>
      </c>
      <c r="R1208" s="57">
        <v>91</v>
      </c>
      <c r="S1208" s="57">
        <v>96</v>
      </c>
      <c r="T1208" s="74">
        <v>199.24</v>
      </c>
      <c r="U1208" s="114"/>
    </row>
    <row r="1209" spans="1:21" x14ac:dyDescent="0.35">
      <c r="A1209" s="73" t="s">
        <v>2110</v>
      </c>
      <c r="B1209" s="57">
        <v>117</v>
      </c>
      <c r="C1209" s="57">
        <v>106</v>
      </c>
      <c r="D1209" s="74"/>
      <c r="E1209" s="74">
        <v>98.53</v>
      </c>
      <c r="F1209" s="74">
        <v>96.51</v>
      </c>
      <c r="G1209" s="74">
        <v>101.99</v>
      </c>
      <c r="H1209" s="74">
        <v>98.88</v>
      </c>
      <c r="I1209" s="74">
        <v>96.43</v>
      </c>
      <c r="J1209" s="74">
        <v>99.4</v>
      </c>
      <c r="K1209" s="74">
        <v>95.23</v>
      </c>
      <c r="L1209" s="74">
        <v>96.76</v>
      </c>
      <c r="M1209" s="74">
        <v>106.09</v>
      </c>
      <c r="N1209" s="74">
        <v>109.05</v>
      </c>
      <c r="O1209" s="57">
        <v>95</v>
      </c>
      <c r="P1209" s="57"/>
      <c r="Q1209" s="57">
        <v>71</v>
      </c>
      <c r="R1209" s="57">
        <v>95</v>
      </c>
      <c r="S1209" s="57">
        <v>87</v>
      </c>
      <c r="T1209" s="74">
        <v>124.16</v>
      </c>
      <c r="U1209" s="114">
        <v>0.1198</v>
      </c>
    </row>
    <row r="1210" spans="1:21" x14ac:dyDescent="0.35">
      <c r="A1210" s="73" t="s">
        <v>2111</v>
      </c>
      <c r="B1210" s="57">
        <v>118</v>
      </c>
      <c r="C1210" s="57">
        <v>106</v>
      </c>
      <c r="D1210" s="74"/>
      <c r="E1210" s="74">
        <v>96.95</v>
      </c>
      <c r="F1210" s="74">
        <v>93.09</v>
      </c>
      <c r="G1210" s="74">
        <v>101.12</v>
      </c>
      <c r="H1210" s="74">
        <v>97.42</v>
      </c>
      <c r="I1210" s="74">
        <v>94.46</v>
      </c>
      <c r="J1210" s="74">
        <v>98.49</v>
      </c>
      <c r="K1210" s="74">
        <v>94.01</v>
      </c>
      <c r="L1210" s="74">
        <v>95.68</v>
      </c>
      <c r="M1210" s="74">
        <v>102.93</v>
      </c>
      <c r="N1210" s="74">
        <v>106.11</v>
      </c>
      <c r="O1210" s="57">
        <v>96</v>
      </c>
      <c r="P1210" s="57"/>
      <c r="Q1210" s="57">
        <v>78</v>
      </c>
      <c r="R1210" s="57">
        <v>100</v>
      </c>
      <c r="S1210" s="57">
        <v>93</v>
      </c>
      <c r="T1210" s="74">
        <v>205.33</v>
      </c>
      <c r="U1210" s="114">
        <v>0.10440000000000001</v>
      </c>
    </row>
    <row r="1211" spans="1:21" x14ac:dyDescent="0.35">
      <c r="A1211" s="73" t="s">
        <v>2112</v>
      </c>
      <c r="B1211" s="57">
        <v>117</v>
      </c>
      <c r="C1211" s="57">
        <v>106</v>
      </c>
      <c r="D1211" s="74"/>
      <c r="E1211" s="74">
        <v>95.87</v>
      </c>
      <c r="F1211" s="74">
        <v>89.22</v>
      </c>
      <c r="G1211" s="74">
        <v>99.95</v>
      </c>
      <c r="H1211" s="74">
        <v>96.57</v>
      </c>
      <c r="I1211" s="74">
        <v>92.82</v>
      </c>
      <c r="J1211" s="74">
        <v>97.3</v>
      </c>
      <c r="K1211" s="74">
        <v>93.18</v>
      </c>
      <c r="L1211" s="74">
        <v>95.41</v>
      </c>
      <c r="M1211" s="74">
        <v>100.63</v>
      </c>
      <c r="N1211" s="74">
        <v>105.11</v>
      </c>
      <c r="O1211" s="57">
        <v>95</v>
      </c>
      <c r="P1211" s="57"/>
      <c r="Q1211" s="57">
        <v>80</v>
      </c>
      <c r="R1211" s="57">
        <v>100</v>
      </c>
      <c r="S1211" s="57">
        <v>88</v>
      </c>
      <c r="T1211" s="74">
        <v>233.88</v>
      </c>
      <c r="U1211" s="114">
        <v>9.4500000000000001E-2</v>
      </c>
    </row>
    <row r="1212" spans="1:21" x14ac:dyDescent="0.35">
      <c r="A1212" s="73" t="s">
        <v>2113</v>
      </c>
      <c r="B1212" s="57">
        <v>115</v>
      </c>
      <c r="C1212" s="57">
        <v>104</v>
      </c>
      <c r="D1212" s="74"/>
      <c r="E1212" s="74">
        <v>94.91</v>
      </c>
      <c r="F1212" s="74">
        <v>86.29</v>
      </c>
      <c r="G1212" s="74">
        <v>99.22</v>
      </c>
      <c r="H1212" s="74">
        <v>95.67</v>
      </c>
      <c r="I1212" s="74">
        <v>91.22</v>
      </c>
      <c r="J1212" s="74">
        <v>95.88</v>
      </c>
      <c r="K1212" s="74">
        <v>92.93</v>
      </c>
      <c r="L1212" s="74">
        <v>95.14</v>
      </c>
      <c r="M1212" s="74">
        <v>98.66</v>
      </c>
      <c r="N1212" s="74">
        <v>104.87</v>
      </c>
      <c r="O1212" s="57">
        <v>96</v>
      </c>
      <c r="P1212" s="57"/>
      <c r="Q1212" s="57">
        <v>86</v>
      </c>
      <c r="R1212" s="57">
        <v>98</v>
      </c>
      <c r="S1212" s="57">
        <v>92</v>
      </c>
      <c r="T1212" s="74">
        <v>144.91</v>
      </c>
      <c r="U1212" s="114">
        <v>8.3400000000000002E-2</v>
      </c>
    </row>
    <row r="1213" spans="1:21" x14ac:dyDescent="0.35">
      <c r="A1213" s="73" t="s">
        <v>2114</v>
      </c>
      <c r="B1213" s="57">
        <v>114</v>
      </c>
      <c r="C1213" s="57">
        <v>103</v>
      </c>
      <c r="D1213" s="74"/>
      <c r="E1213" s="74">
        <v>94.06</v>
      </c>
      <c r="F1213" s="74">
        <v>83.25</v>
      </c>
      <c r="G1213" s="74">
        <v>98.73</v>
      </c>
      <c r="H1213" s="74">
        <v>94.85</v>
      </c>
      <c r="I1213" s="74">
        <v>91.06</v>
      </c>
      <c r="J1213" s="74">
        <v>94.99</v>
      </c>
      <c r="K1213" s="74">
        <v>92.07</v>
      </c>
      <c r="L1213" s="74">
        <v>95.14</v>
      </c>
      <c r="M1213" s="74">
        <v>96.86</v>
      </c>
      <c r="N1213" s="74">
        <v>104.3</v>
      </c>
      <c r="O1213" s="57">
        <v>96</v>
      </c>
      <c r="P1213" s="57"/>
      <c r="Q1213" s="57">
        <v>79</v>
      </c>
      <c r="R1213" s="57">
        <v>93</v>
      </c>
      <c r="S1213" s="57">
        <v>85</v>
      </c>
      <c r="T1213" s="74">
        <v>126.05</v>
      </c>
      <c r="U1213" s="114">
        <v>8.1500000000000003E-2</v>
      </c>
    </row>
    <row r="1214" spans="1:21" x14ac:dyDescent="0.35">
      <c r="A1214" s="73" t="s">
        <v>2115</v>
      </c>
      <c r="B1214" s="57">
        <v>123</v>
      </c>
      <c r="C1214" s="57">
        <v>108</v>
      </c>
      <c r="D1214" s="74"/>
      <c r="E1214" s="74">
        <v>93.57</v>
      </c>
      <c r="F1214" s="74">
        <v>82.23</v>
      </c>
      <c r="G1214" s="74">
        <v>97.99</v>
      </c>
      <c r="H1214" s="74">
        <v>93.72</v>
      </c>
      <c r="I1214" s="74">
        <v>91.35</v>
      </c>
      <c r="J1214" s="74">
        <v>94.95</v>
      </c>
      <c r="K1214" s="74">
        <v>91.86</v>
      </c>
      <c r="L1214" s="74">
        <v>94.81</v>
      </c>
      <c r="M1214" s="74">
        <v>94.79</v>
      </c>
      <c r="N1214" s="74">
        <v>103.8</v>
      </c>
      <c r="O1214" s="57">
        <v>101</v>
      </c>
      <c r="P1214" s="57"/>
      <c r="Q1214" s="57">
        <v>105</v>
      </c>
      <c r="R1214" s="57">
        <v>94</v>
      </c>
      <c r="S1214" s="57">
        <v>90</v>
      </c>
      <c r="T1214" s="74">
        <v>76.19</v>
      </c>
      <c r="U1214" s="114"/>
    </row>
    <row r="1215" spans="1:21" x14ac:dyDescent="0.35">
      <c r="A1215" s="73" t="s">
        <v>2116</v>
      </c>
      <c r="B1215" s="57">
        <v>133</v>
      </c>
      <c r="C1215" s="57">
        <v>123</v>
      </c>
      <c r="D1215" s="74"/>
      <c r="E1215" s="74">
        <v>93.37</v>
      </c>
      <c r="F1215" s="74">
        <v>81.650000000000006</v>
      </c>
      <c r="G1215" s="74">
        <v>97.61</v>
      </c>
      <c r="H1215" s="74">
        <v>93.67</v>
      </c>
      <c r="I1215" s="74">
        <v>91.57</v>
      </c>
      <c r="J1215" s="74">
        <v>94.65</v>
      </c>
      <c r="K1215" s="74">
        <v>91.52</v>
      </c>
      <c r="L1215" s="74">
        <v>94.97</v>
      </c>
      <c r="M1215" s="74">
        <v>93.65</v>
      </c>
      <c r="N1215" s="74">
        <v>103.8</v>
      </c>
      <c r="O1215" s="57">
        <v>102</v>
      </c>
      <c r="P1215" s="57"/>
      <c r="Q1215" s="57">
        <v>117</v>
      </c>
      <c r="R1215" s="57">
        <v>87</v>
      </c>
      <c r="S1215" s="57">
        <v>101</v>
      </c>
      <c r="T1215" s="74">
        <v>183.72</v>
      </c>
      <c r="U1215" s="114"/>
    </row>
    <row r="1216" spans="1:21" x14ac:dyDescent="0.35">
      <c r="A1216" s="73" t="s">
        <v>2117</v>
      </c>
      <c r="B1216" s="57">
        <v>119</v>
      </c>
      <c r="C1216" s="57">
        <v>108</v>
      </c>
      <c r="D1216" s="74"/>
      <c r="E1216" s="74">
        <v>93.31</v>
      </c>
      <c r="F1216" s="74">
        <v>82.24</v>
      </c>
      <c r="G1216" s="74">
        <v>97.19</v>
      </c>
      <c r="H1216" s="74">
        <v>93.53</v>
      </c>
      <c r="I1216" s="74">
        <v>91.52</v>
      </c>
      <c r="J1216" s="74">
        <v>95.29</v>
      </c>
      <c r="K1216" s="74">
        <v>91.08</v>
      </c>
      <c r="L1216" s="74">
        <v>94.94</v>
      </c>
      <c r="M1216" s="74">
        <v>93.66</v>
      </c>
      <c r="N1216" s="74">
        <v>103.83</v>
      </c>
      <c r="O1216" s="57">
        <v>96</v>
      </c>
      <c r="P1216" s="57"/>
      <c r="Q1216" s="57">
        <v>76</v>
      </c>
      <c r="R1216" s="57">
        <v>98</v>
      </c>
      <c r="S1216" s="57">
        <v>89</v>
      </c>
      <c r="T1216" s="74">
        <v>146.56</v>
      </c>
      <c r="U1216" s="114">
        <v>7.2300000000000003E-2</v>
      </c>
    </row>
    <row r="1217" spans="1:21" x14ac:dyDescent="0.35">
      <c r="A1217" s="73" t="s">
        <v>2118</v>
      </c>
      <c r="B1217" s="57">
        <v>119</v>
      </c>
      <c r="C1217" s="57">
        <v>107</v>
      </c>
      <c r="D1217" s="74"/>
      <c r="E1217" s="74">
        <v>93.84</v>
      </c>
      <c r="F1217" s="74">
        <v>82.69</v>
      </c>
      <c r="G1217" s="74">
        <v>96.72</v>
      </c>
      <c r="H1217" s="74">
        <v>93.8</v>
      </c>
      <c r="I1217" s="74">
        <v>92.08</v>
      </c>
      <c r="J1217" s="74">
        <v>96.62</v>
      </c>
      <c r="K1217" s="74">
        <v>91.4</v>
      </c>
      <c r="L1217" s="74">
        <v>95.18</v>
      </c>
      <c r="M1217" s="74">
        <v>93.78</v>
      </c>
      <c r="N1217" s="74">
        <v>104.89</v>
      </c>
      <c r="O1217" s="57">
        <v>97</v>
      </c>
      <c r="P1217" s="57"/>
      <c r="Q1217" s="57">
        <v>90</v>
      </c>
      <c r="R1217" s="57">
        <v>92</v>
      </c>
      <c r="S1217" s="57">
        <v>96</v>
      </c>
      <c r="T1217" s="74">
        <v>1065.08</v>
      </c>
      <c r="U1217" s="114">
        <v>6.9500000000000006E-2</v>
      </c>
    </row>
    <row r="1218" spans="1:21" x14ac:dyDescent="0.35">
      <c r="A1218" s="73" t="s">
        <v>2119</v>
      </c>
      <c r="B1218" s="57">
        <v>119</v>
      </c>
      <c r="C1218" s="57">
        <v>107</v>
      </c>
      <c r="D1218" s="74"/>
      <c r="E1218" s="74">
        <v>94.69</v>
      </c>
      <c r="F1218" s="74">
        <v>84.4</v>
      </c>
      <c r="G1218" s="74">
        <v>97.68</v>
      </c>
      <c r="H1218" s="74">
        <v>94.15</v>
      </c>
      <c r="I1218" s="74">
        <v>92.67</v>
      </c>
      <c r="J1218" s="74">
        <v>99.25</v>
      </c>
      <c r="K1218" s="74">
        <v>91.75</v>
      </c>
      <c r="L1218" s="74">
        <v>95.6</v>
      </c>
      <c r="M1218" s="74">
        <v>94.52</v>
      </c>
      <c r="N1218" s="74">
        <v>105.67</v>
      </c>
      <c r="O1218" s="57">
        <v>96</v>
      </c>
      <c r="P1218" s="57"/>
      <c r="Q1218" s="57">
        <v>87</v>
      </c>
      <c r="R1218" s="57">
        <v>89</v>
      </c>
      <c r="S1218" s="57">
        <v>90</v>
      </c>
      <c r="T1218" s="74">
        <v>149.16999999999999</v>
      </c>
      <c r="U1218" s="114">
        <v>6.4899999999999999E-2</v>
      </c>
    </row>
    <row r="1219" spans="1:21" x14ac:dyDescent="0.35">
      <c r="A1219" s="73" t="s">
        <v>2120</v>
      </c>
      <c r="B1219" s="57">
        <v>116</v>
      </c>
      <c r="C1219" s="57">
        <v>106</v>
      </c>
      <c r="D1219" s="74"/>
      <c r="E1219" s="74">
        <v>95.9</v>
      </c>
      <c r="F1219" s="74">
        <v>85.89</v>
      </c>
      <c r="G1219" s="74">
        <v>98.69</v>
      </c>
      <c r="H1219" s="74">
        <v>94.22</v>
      </c>
      <c r="I1219" s="74">
        <v>93.34</v>
      </c>
      <c r="J1219" s="74">
        <v>103.27</v>
      </c>
      <c r="K1219" s="74">
        <v>92.08</v>
      </c>
      <c r="L1219" s="74">
        <v>96.22</v>
      </c>
      <c r="M1219" s="74">
        <v>95.41</v>
      </c>
      <c r="N1219" s="74">
        <v>106.94</v>
      </c>
      <c r="O1219" s="57">
        <v>95</v>
      </c>
      <c r="P1219" s="57"/>
      <c r="Q1219" s="57">
        <v>85</v>
      </c>
      <c r="R1219" s="57">
        <v>83</v>
      </c>
      <c r="S1219" s="57">
        <v>87</v>
      </c>
      <c r="T1219" s="74">
        <v>106.02</v>
      </c>
      <c r="U1219" s="114">
        <v>6.2199999999999998E-2</v>
      </c>
    </row>
    <row r="1220" spans="1:21" x14ac:dyDescent="0.35">
      <c r="A1220" s="73" t="s">
        <v>2121</v>
      </c>
      <c r="B1220" s="57">
        <v>117</v>
      </c>
      <c r="C1220" s="57">
        <v>106</v>
      </c>
      <c r="D1220" s="74"/>
      <c r="E1220" s="74">
        <v>99.46</v>
      </c>
      <c r="F1220" s="74">
        <v>90.89</v>
      </c>
      <c r="G1220" s="74">
        <v>102.1</v>
      </c>
      <c r="H1220" s="74">
        <v>95.89</v>
      </c>
      <c r="I1220" s="74">
        <v>94.93</v>
      </c>
      <c r="J1220" s="74">
        <v>110.52</v>
      </c>
      <c r="K1220" s="74">
        <v>95.13</v>
      </c>
      <c r="L1220" s="74">
        <v>98.17</v>
      </c>
      <c r="M1220" s="74">
        <v>98.38</v>
      </c>
      <c r="N1220" s="74">
        <v>110.88</v>
      </c>
      <c r="O1220" s="57">
        <v>100</v>
      </c>
      <c r="P1220" s="57"/>
      <c r="Q1220" s="57">
        <v>76</v>
      </c>
      <c r="R1220" s="57">
        <v>87</v>
      </c>
      <c r="S1220" s="57">
        <v>91</v>
      </c>
      <c r="T1220" s="74">
        <v>176.36</v>
      </c>
      <c r="U1220" s="114">
        <v>6.4000000000000001E-2</v>
      </c>
    </row>
    <row r="1221" spans="1:21" x14ac:dyDescent="0.35">
      <c r="A1221" s="73" t="s">
        <v>2122</v>
      </c>
      <c r="B1221" s="57">
        <v>125</v>
      </c>
      <c r="C1221" s="57">
        <v>112</v>
      </c>
      <c r="D1221" s="74"/>
      <c r="E1221" s="74">
        <v>101.93</v>
      </c>
      <c r="F1221" s="74">
        <v>93.8</v>
      </c>
      <c r="G1221" s="74">
        <v>103.69</v>
      </c>
      <c r="H1221" s="74">
        <v>97.92</v>
      </c>
      <c r="I1221" s="74">
        <v>98.02</v>
      </c>
      <c r="J1221" s="74">
        <v>112.42</v>
      </c>
      <c r="K1221" s="74">
        <v>97.49</v>
      </c>
      <c r="L1221" s="74">
        <v>99.89</v>
      </c>
      <c r="M1221" s="74">
        <v>100.94</v>
      </c>
      <c r="N1221" s="74">
        <v>113.72</v>
      </c>
      <c r="O1221" s="57">
        <v>104</v>
      </c>
      <c r="P1221" s="57"/>
      <c r="Q1221" s="57">
        <v>104</v>
      </c>
      <c r="R1221" s="57">
        <v>97</v>
      </c>
      <c r="S1221" s="57">
        <v>98</v>
      </c>
      <c r="T1221" s="74">
        <v>92.93</v>
      </c>
      <c r="U1221" s="114"/>
    </row>
    <row r="1222" spans="1:21" x14ac:dyDescent="0.35">
      <c r="A1222" s="73" t="s">
        <v>2123</v>
      </c>
      <c r="B1222" s="57">
        <v>131</v>
      </c>
      <c r="C1222" s="57">
        <v>110</v>
      </c>
      <c r="D1222" s="74"/>
      <c r="E1222" s="74">
        <v>104.55</v>
      </c>
      <c r="F1222" s="74">
        <v>96.9</v>
      </c>
      <c r="G1222" s="74">
        <v>105.17</v>
      </c>
      <c r="H1222" s="74">
        <v>99.6</v>
      </c>
      <c r="I1222" s="74">
        <v>103.49</v>
      </c>
      <c r="J1222" s="74">
        <v>114.9</v>
      </c>
      <c r="K1222" s="74">
        <v>99.82</v>
      </c>
      <c r="L1222" s="74">
        <v>100.77</v>
      </c>
      <c r="M1222" s="74">
        <v>102.7</v>
      </c>
      <c r="N1222" s="74">
        <v>116.26</v>
      </c>
      <c r="O1222" s="57">
        <v>104</v>
      </c>
      <c r="P1222" s="57"/>
      <c r="Q1222" s="57">
        <v>103</v>
      </c>
      <c r="R1222" s="57">
        <v>97</v>
      </c>
      <c r="S1222" s="57">
        <v>114</v>
      </c>
      <c r="T1222" s="74">
        <v>126.09</v>
      </c>
      <c r="U1222" s="114"/>
    </row>
    <row r="1223" spans="1:21" x14ac:dyDescent="0.35">
      <c r="A1223" s="73" t="s">
        <v>2124</v>
      </c>
      <c r="B1223" s="57">
        <v>77</v>
      </c>
      <c r="C1223" s="57">
        <v>43</v>
      </c>
      <c r="D1223" s="74"/>
      <c r="E1223" s="74">
        <v>105.3</v>
      </c>
      <c r="F1223" s="74">
        <v>99.13</v>
      </c>
      <c r="G1223" s="74">
        <v>100.02</v>
      </c>
      <c r="H1223" s="74">
        <v>99.99</v>
      </c>
      <c r="I1223" s="74">
        <v>107.97</v>
      </c>
      <c r="J1223" s="74">
        <v>112.73</v>
      </c>
      <c r="K1223" s="74">
        <v>100.6</v>
      </c>
      <c r="L1223" s="74">
        <v>100.93</v>
      </c>
      <c r="M1223" s="74">
        <v>103.9</v>
      </c>
      <c r="N1223" s="74">
        <v>114.89</v>
      </c>
      <c r="O1223" s="57">
        <v>83</v>
      </c>
      <c r="P1223" s="57"/>
      <c r="Q1223" s="57">
        <v>110</v>
      </c>
      <c r="R1223" s="57">
        <v>97</v>
      </c>
      <c r="S1223" s="57"/>
      <c r="T1223" s="74">
        <v>18.87</v>
      </c>
      <c r="U1223" s="114">
        <v>6.7699999999999996E-2</v>
      </c>
    </row>
    <row r="1224" spans="1:21" x14ac:dyDescent="0.35">
      <c r="A1224" s="73" t="s">
        <v>2125</v>
      </c>
      <c r="B1224" s="57">
        <v>118</v>
      </c>
      <c r="C1224" s="57">
        <v>104</v>
      </c>
      <c r="D1224" s="74"/>
      <c r="E1224" s="74">
        <v>106.51</v>
      </c>
      <c r="F1224" s="74">
        <v>100.34</v>
      </c>
      <c r="G1224" s="74">
        <v>101.33</v>
      </c>
      <c r="H1224" s="74">
        <v>101.86</v>
      </c>
      <c r="I1224" s="74">
        <v>108.5</v>
      </c>
      <c r="J1224" s="74">
        <v>114.47</v>
      </c>
      <c r="K1224" s="74">
        <v>101.68</v>
      </c>
      <c r="L1224" s="74">
        <v>101.67</v>
      </c>
      <c r="M1224" s="74">
        <v>105.18</v>
      </c>
      <c r="N1224" s="74">
        <v>117.21</v>
      </c>
      <c r="O1224" s="57">
        <v>96</v>
      </c>
      <c r="P1224" s="57"/>
      <c r="Q1224" s="57">
        <v>76</v>
      </c>
      <c r="R1224" s="57">
        <v>80</v>
      </c>
      <c r="S1224" s="57">
        <v>91</v>
      </c>
      <c r="T1224" s="74">
        <v>88.02</v>
      </c>
      <c r="U1224" s="114">
        <v>6.0999999999999999E-2</v>
      </c>
    </row>
    <row r="1225" spans="1:21" x14ac:dyDescent="0.35">
      <c r="A1225" s="73" t="s">
        <v>2126</v>
      </c>
      <c r="B1225" s="57">
        <v>117</v>
      </c>
      <c r="C1225" s="57">
        <v>107</v>
      </c>
      <c r="D1225" s="74"/>
      <c r="E1225" s="74">
        <v>107.1</v>
      </c>
      <c r="F1225" s="74">
        <v>100.28</v>
      </c>
      <c r="G1225" s="74">
        <v>101.41</v>
      </c>
      <c r="H1225" s="74">
        <v>102.64</v>
      </c>
      <c r="I1225" s="74">
        <v>109.08</v>
      </c>
      <c r="J1225" s="74">
        <v>116.14</v>
      </c>
      <c r="K1225" s="74">
        <v>102.03</v>
      </c>
      <c r="L1225" s="74">
        <v>102.14</v>
      </c>
      <c r="M1225" s="74">
        <v>106.07</v>
      </c>
      <c r="N1225" s="74">
        <v>117.37</v>
      </c>
      <c r="O1225" s="57">
        <v>97</v>
      </c>
      <c r="P1225" s="57"/>
      <c r="Q1225" s="57">
        <v>78</v>
      </c>
      <c r="R1225" s="57">
        <v>86</v>
      </c>
      <c r="S1225" s="57">
        <v>92</v>
      </c>
      <c r="T1225" s="74">
        <v>228.56</v>
      </c>
      <c r="U1225" s="114">
        <v>6.1100000000000002E-2</v>
      </c>
    </row>
    <row r="1226" spans="1:21" x14ac:dyDescent="0.35">
      <c r="A1226" s="73" t="s">
        <v>2127</v>
      </c>
      <c r="B1226" s="57">
        <v>116</v>
      </c>
      <c r="C1226" s="57">
        <v>107</v>
      </c>
      <c r="D1226" s="74"/>
      <c r="E1226" s="74">
        <v>107.35</v>
      </c>
      <c r="F1226" s="74">
        <v>99.38</v>
      </c>
      <c r="G1226" s="74">
        <v>101.04</v>
      </c>
      <c r="H1226" s="74">
        <v>103.33</v>
      </c>
      <c r="I1226" s="74">
        <v>109.62</v>
      </c>
      <c r="J1226" s="74">
        <v>117.13</v>
      </c>
      <c r="K1226" s="74">
        <v>102.37</v>
      </c>
      <c r="L1226" s="74">
        <v>102.06</v>
      </c>
      <c r="M1226" s="74">
        <v>106.4</v>
      </c>
      <c r="N1226" s="74">
        <v>117.38</v>
      </c>
      <c r="O1226" s="57">
        <v>97</v>
      </c>
      <c r="P1226" s="57"/>
      <c r="Q1226" s="57">
        <v>78</v>
      </c>
      <c r="R1226" s="57">
        <v>86</v>
      </c>
      <c r="S1226" s="57">
        <v>93</v>
      </c>
      <c r="T1226" s="74">
        <v>274.8</v>
      </c>
      <c r="U1226" s="114">
        <v>5.33E-2</v>
      </c>
    </row>
    <row r="1227" spans="1:21" x14ac:dyDescent="0.35">
      <c r="A1227" s="73" t="s">
        <v>2128</v>
      </c>
      <c r="B1227" s="57">
        <v>116</v>
      </c>
      <c r="C1227" s="57">
        <v>107</v>
      </c>
      <c r="D1227" s="74"/>
      <c r="E1227" s="74">
        <v>105.93</v>
      </c>
      <c r="F1227" s="74">
        <v>96.93</v>
      </c>
      <c r="G1227" s="74">
        <v>99.34</v>
      </c>
      <c r="H1227" s="74">
        <v>103.32</v>
      </c>
      <c r="I1227" s="74">
        <v>109.68</v>
      </c>
      <c r="J1227" s="74">
        <v>113.67</v>
      </c>
      <c r="K1227" s="74">
        <v>100.87</v>
      </c>
      <c r="L1227" s="74">
        <v>100.88</v>
      </c>
      <c r="M1227" s="74">
        <v>105.51</v>
      </c>
      <c r="N1227" s="74">
        <v>115.24</v>
      </c>
      <c r="O1227" s="57">
        <v>99</v>
      </c>
      <c r="P1227" s="57"/>
      <c r="Q1227" s="57">
        <v>75</v>
      </c>
      <c r="R1227" s="57">
        <v>86</v>
      </c>
      <c r="S1227" s="57">
        <v>90</v>
      </c>
      <c r="T1227" s="74">
        <v>144.1</v>
      </c>
      <c r="U1227" s="114">
        <v>4.9200000000000001E-2</v>
      </c>
    </row>
    <row r="1228" spans="1:21" x14ac:dyDescent="0.35">
      <c r="A1228" s="73" t="s">
        <v>2129</v>
      </c>
      <c r="B1228" s="57">
        <v>106</v>
      </c>
      <c r="C1228" s="57">
        <v>107</v>
      </c>
      <c r="D1228" s="74"/>
      <c r="E1228" s="74">
        <v>104.4</v>
      </c>
      <c r="F1228" s="74">
        <v>95.87</v>
      </c>
      <c r="G1228" s="74">
        <v>97.4</v>
      </c>
      <c r="H1228" s="74">
        <v>102.12</v>
      </c>
      <c r="I1228" s="74">
        <v>108.12</v>
      </c>
      <c r="J1228" s="74">
        <v>113.23</v>
      </c>
      <c r="K1228" s="74">
        <v>98.4</v>
      </c>
      <c r="L1228" s="74">
        <v>99.3</v>
      </c>
      <c r="M1228" s="74">
        <v>104.16</v>
      </c>
      <c r="N1228" s="74">
        <v>112.38</v>
      </c>
      <c r="O1228" s="57">
        <v>87</v>
      </c>
      <c r="P1228" s="57"/>
      <c r="Q1228" s="57">
        <v>91</v>
      </c>
      <c r="R1228" s="57">
        <v>77</v>
      </c>
      <c r="S1228" s="57">
        <v>77</v>
      </c>
      <c r="T1228" s="74">
        <v>15.06</v>
      </c>
      <c r="U1228" s="114"/>
    </row>
    <row r="1229" spans="1:21" x14ac:dyDescent="0.35">
      <c r="A1229" s="73" t="s">
        <v>2130</v>
      </c>
      <c r="B1229" s="57">
        <v>125</v>
      </c>
      <c r="C1229" s="57">
        <v>110</v>
      </c>
      <c r="D1229" s="74"/>
      <c r="E1229" s="74">
        <v>103.43</v>
      </c>
      <c r="F1229" s="74">
        <v>95.42</v>
      </c>
      <c r="G1229" s="74">
        <v>96.61</v>
      </c>
      <c r="H1229" s="74">
        <v>101.69</v>
      </c>
      <c r="I1229" s="74">
        <v>107.55</v>
      </c>
      <c r="J1229" s="74">
        <v>111.2</v>
      </c>
      <c r="K1229" s="74">
        <v>97.19</v>
      </c>
      <c r="L1229" s="74">
        <v>98.7</v>
      </c>
      <c r="M1229" s="74">
        <v>103.64</v>
      </c>
      <c r="N1229" s="74">
        <v>109.68</v>
      </c>
      <c r="O1229" s="57">
        <v>103</v>
      </c>
      <c r="P1229" s="57"/>
      <c r="Q1229" s="57">
        <v>111</v>
      </c>
      <c r="R1229" s="57">
        <v>97</v>
      </c>
      <c r="S1229" s="57">
        <v>119</v>
      </c>
      <c r="T1229" s="74">
        <v>344.31</v>
      </c>
      <c r="U1229" s="114"/>
    </row>
    <row r="1230" spans="1:21" x14ac:dyDescent="0.35">
      <c r="A1230" s="73" t="s">
        <v>2131</v>
      </c>
      <c r="B1230" s="57">
        <v>72</v>
      </c>
      <c r="C1230" s="57">
        <v>43</v>
      </c>
      <c r="D1230" s="74"/>
      <c r="E1230" s="74">
        <v>103.18</v>
      </c>
      <c r="F1230" s="74">
        <v>94.17</v>
      </c>
      <c r="G1230" s="74">
        <v>100.12</v>
      </c>
      <c r="H1230" s="74">
        <v>102.14</v>
      </c>
      <c r="I1230" s="74">
        <v>106.15</v>
      </c>
      <c r="J1230" s="74">
        <v>108.89</v>
      </c>
      <c r="K1230" s="74">
        <v>97.82</v>
      </c>
      <c r="L1230" s="74">
        <v>98.22</v>
      </c>
      <c r="M1230" s="74">
        <v>103.77</v>
      </c>
      <c r="N1230" s="74">
        <v>111.2</v>
      </c>
      <c r="O1230" s="57">
        <v>78</v>
      </c>
      <c r="P1230" s="57"/>
      <c r="Q1230" s="57">
        <v>84</v>
      </c>
      <c r="R1230" s="57">
        <v>88</v>
      </c>
      <c r="S1230" s="57"/>
      <c r="T1230" s="74">
        <v>38.43</v>
      </c>
      <c r="U1230" s="114">
        <v>4.9700000000000001E-2</v>
      </c>
    </row>
    <row r="1231" spans="1:21" x14ac:dyDescent="0.35">
      <c r="A1231" s="73" t="s">
        <v>2132</v>
      </c>
      <c r="B1231" s="57">
        <v>119</v>
      </c>
      <c r="C1231" s="57">
        <v>105</v>
      </c>
      <c r="D1231" s="74"/>
      <c r="E1231" s="74">
        <v>101.96</v>
      </c>
      <c r="F1231" s="74">
        <v>92.57</v>
      </c>
      <c r="G1231" s="74">
        <v>99.56</v>
      </c>
      <c r="H1231" s="74">
        <v>100.91</v>
      </c>
      <c r="I1231" s="74">
        <v>105.74</v>
      </c>
      <c r="J1231" s="74">
        <v>105.48</v>
      </c>
      <c r="K1231" s="74">
        <v>96.6</v>
      </c>
      <c r="L1231" s="74">
        <v>97.7</v>
      </c>
      <c r="M1231" s="74">
        <v>102.81</v>
      </c>
      <c r="N1231" s="74">
        <v>107.58</v>
      </c>
      <c r="O1231" s="57">
        <v>96</v>
      </c>
      <c r="P1231" s="57"/>
      <c r="Q1231" s="57">
        <v>79</v>
      </c>
      <c r="R1231" s="57">
        <v>85</v>
      </c>
      <c r="S1231" s="57">
        <v>95</v>
      </c>
      <c r="T1231" s="74">
        <v>143.86000000000001</v>
      </c>
      <c r="U1231" s="114">
        <v>5.0099999999999999E-2</v>
      </c>
    </row>
    <row r="1232" spans="1:21" x14ac:dyDescent="0.35">
      <c r="A1232" s="73" t="s">
        <v>2133</v>
      </c>
      <c r="B1232" s="57">
        <v>118</v>
      </c>
      <c r="C1232" s="57">
        <v>108</v>
      </c>
      <c r="D1232" s="74"/>
      <c r="E1232" s="74">
        <v>100.99</v>
      </c>
      <c r="F1232" s="74">
        <v>91.54</v>
      </c>
      <c r="G1232" s="74">
        <v>99.22</v>
      </c>
      <c r="H1232" s="74">
        <v>100.26</v>
      </c>
      <c r="I1232" s="74">
        <v>105.13</v>
      </c>
      <c r="J1232" s="74">
        <v>102.14</v>
      </c>
      <c r="K1232" s="74">
        <v>96.18</v>
      </c>
      <c r="L1232" s="74">
        <v>96.95</v>
      </c>
      <c r="M1232" s="74">
        <v>102.45</v>
      </c>
      <c r="N1232" s="74">
        <v>106.81</v>
      </c>
      <c r="O1232" s="57">
        <v>96</v>
      </c>
      <c r="P1232" s="57"/>
      <c r="Q1232" s="57">
        <v>80</v>
      </c>
      <c r="R1232" s="57">
        <v>88</v>
      </c>
      <c r="S1232" s="57">
        <v>89</v>
      </c>
      <c r="T1232" s="74">
        <v>165.68</v>
      </c>
      <c r="U1232" s="114">
        <v>5.0500000000000003E-2</v>
      </c>
    </row>
    <row r="1233" spans="1:21" x14ac:dyDescent="0.35">
      <c r="A1233" s="73" t="s">
        <v>2134</v>
      </c>
      <c r="B1233" s="57">
        <v>116</v>
      </c>
      <c r="C1233" s="57">
        <v>107</v>
      </c>
      <c r="D1233" s="74"/>
      <c r="E1233" s="74">
        <v>99.79</v>
      </c>
      <c r="F1233" s="74">
        <v>94.93</v>
      </c>
      <c r="G1233" s="74">
        <v>98.44</v>
      </c>
      <c r="H1233" s="74">
        <v>99.85</v>
      </c>
      <c r="I1233" s="74">
        <v>104.57</v>
      </c>
      <c r="J1233" s="74">
        <v>96.74</v>
      </c>
      <c r="K1233" s="74">
        <v>95.52</v>
      </c>
      <c r="L1233" s="74">
        <v>96.31</v>
      </c>
      <c r="M1233" s="74">
        <v>101.73</v>
      </c>
      <c r="N1233" s="74">
        <v>105.53</v>
      </c>
      <c r="O1233" s="57">
        <v>96</v>
      </c>
      <c r="P1233" s="57"/>
      <c r="Q1233" s="57">
        <v>82</v>
      </c>
      <c r="R1233" s="57">
        <v>87</v>
      </c>
      <c r="S1233" s="57">
        <v>91</v>
      </c>
      <c r="T1233" s="74">
        <v>126.7</v>
      </c>
      <c r="U1233" s="114">
        <v>4.8000000000000001E-2</v>
      </c>
    </row>
    <row r="1234" spans="1:21" x14ac:dyDescent="0.35">
      <c r="A1234" s="73" t="s">
        <v>2135</v>
      </c>
      <c r="B1234" s="57">
        <v>118</v>
      </c>
      <c r="C1234" s="57">
        <v>107</v>
      </c>
      <c r="D1234" s="74"/>
      <c r="E1234" s="74">
        <v>98.11</v>
      </c>
      <c r="F1234" s="74">
        <v>98.3</v>
      </c>
      <c r="G1234" s="74">
        <v>97.64</v>
      </c>
      <c r="H1234" s="74">
        <v>98.58</v>
      </c>
      <c r="I1234" s="74">
        <v>103.3</v>
      </c>
      <c r="J1234" s="74">
        <v>91.76</v>
      </c>
      <c r="K1234" s="74">
        <v>94.78</v>
      </c>
      <c r="L1234" s="74">
        <v>95.5</v>
      </c>
      <c r="M1234" s="74">
        <v>100</v>
      </c>
      <c r="N1234" s="74">
        <v>104.45</v>
      </c>
      <c r="O1234" s="57">
        <v>99</v>
      </c>
      <c r="P1234" s="57"/>
      <c r="Q1234" s="57">
        <v>68</v>
      </c>
      <c r="R1234" s="57">
        <v>86</v>
      </c>
      <c r="S1234" s="57">
        <v>91</v>
      </c>
      <c r="T1234" s="74">
        <v>95.66</v>
      </c>
      <c r="U1234" s="114">
        <v>5.1999999999999998E-2</v>
      </c>
    </row>
    <row r="1235" spans="1:21" x14ac:dyDescent="0.35">
      <c r="A1235" s="73" t="s">
        <v>2136</v>
      </c>
      <c r="B1235" s="57">
        <v>127</v>
      </c>
      <c r="C1235" s="57">
        <v>116</v>
      </c>
      <c r="D1235" s="74"/>
      <c r="E1235" s="74">
        <v>97.59</v>
      </c>
      <c r="F1235" s="74">
        <v>99.95</v>
      </c>
      <c r="G1235" s="74">
        <v>98.18</v>
      </c>
      <c r="H1235" s="74">
        <v>98.93</v>
      </c>
      <c r="I1235" s="74">
        <v>102.36</v>
      </c>
      <c r="J1235" s="74">
        <v>89.55</v>
      </c>
      <c r="K1235" s="74">
        <v>95.45</v>
      </c>
      <c r="L1235" s="74">
        <v>95.32</v>
      </c>
      <c r="M1235" s="74">
        <v>98.76</v>
      </c>
      <c r="N1235" s="74">
        <v>104.88</v>
      </c>
      <c r="O1235" s="57">
        <v>104</v>
      </c>
      <c r="P1235" s="57"/>
      <c r="Q1235" s="57">
        <v>98</v>
      </c>
      <c r="R1235" s="57">
        <v>95</v>
      </c>
      <c r="S1235" s="57">
        <v>96</v>
      </c>
      <c r="T1235" s="74">
        <v>43.91</v>
      </c>
      <c r="U1235" s="114"/>
    </row>
    <row r="1236" spans="1:21" x14ac:dyDescent="0.35">
      <c r="A1236" s="73" t="s">
        <v>2137</v>
      </c>
      <c r="B1236" s="57">
        <v>136</v>
      </c>
      <c r="C1236" s="57">
        <v>129</v>
      </c>
      <c r="D1236" s="74"/>
      <c r="E1236" s="74">
        <v>96.49</v>
      </c>
      <c r="F1236" s="74">
        <v>99.96</v>
      </c>
      <c r="G1236" s="74">
        <v>97.56</v>
      </c>
      <c r="H1236" s="74">
        <v>98.62</v>
      </c>
      <c r="I1236" s="74">
        <v>98.9</v>
      </c>
      <c r="J1236" s="74">
        <v>88.21</v>
      </c>
      <c r="K1236" s="74">
        <v>95.15</v>
      </c>
      <c r="L1236" s="74">
        <v>94.98</v>
      </c>
      <c r="M1236" s="74">
        <v>97.56</v>
      </c>
      <c r="N1236" s="74">
        <v>104.95</v>
      </c>
      <c r="O1236" s="57">
        <v>107</v>
      </c>
      <c r="P1236" s="57"/>
      <c r="Q1236" s="57">
        <v>104</v>
      </c>
      <c r="R1236" s="57">
        <v>93</v>
      </c>
      <c r="S1236" s="57">
        <v>106</v>
      </c>
      <c r="T1236" s="74">
        <v>130.72999999999999</v>
      </c>
      <c r="U1236" s="114"/>
    </row>
    <row r="1237" spans="1:21" x14ac:dyDescent="0.35">
      <c r="A1237" s="73" t="s">
        <v>2138</v>
      </c>
      <c r="B1237" s="57">
        <v>119</v>
      </c>
      <c r="C1237" s="57">
        <v>109</v>
      </c>
      <c r="D1237" s="74"/>
      <c r="E1237" s="74">
        <v>96.09</v>
      </c>
      <c r="F1237" s="74">
        <v>99.95</v>
      </c>
      <c r="G1237" s="74">
        <v>99.47</v>
      </c>
      <c r="H1237" s="74">
        <v>98.59</v>
      </c>
      <c r="I1237" s="74">
        <v>96.43</v>
      </c>
      <c r="J1237" s="74">
        <v>90.18</v>
      </c>
      <c r="K1237" s="74">
        <v>94.03</v>
      </c>
      <c r="L1237" s="74">
        <v>95.52</v>
      </c>
      <c r="M1237" s="74">
        <v>96.11</v>
      </c>
      <c r="N1237" s="74">
        <v>104.94</v>
      </c>
      <c r="O1237" s="57">
        <v>97</v>
      </c>
      <c r="P1237" s="57"/>
      <c r="Q1237" s="57">
        <v>75</v>
      </c>
      <c r="R1237" s="57">
        <v>83</v>
      </c>
      <c r="S1237" s="57">
        <v>90</v>
      </c>
      <c r="T1237" s="74">
        <v>32.07</v>
      </c>
      <c r="U1237" s="114">
        <v>4.9700000000000001E-2</v>
      </c>
    </row>
    <row r="1238" spans="1:21" x14ac:dyDescent="0.35">
      <c r="A1238" s="73" t="s">
        <v>2139</v>
      </c>
      <c r="B1238" s="57">
        <v>118</v>
      </c>
      <c r="C1238" s="57">
        <v>107</v>
      </c>
      <c r="D1238" s="74"/>
      <c r="E1238" s="74">
        <v>95.6</v>
      </c>
      <c r="F1238" s="74">
        <v>101.07</v>
      </c>
      <c r="G1238" s="74">
        <v>98.74</v>
      </c>
      <c r="H1238" s="74">
        <v>98.12</v>
      </c>
      <c r="I1238" s="74">
        <v>96.48</v>
      </c>
      <c r="J1238" s="74">
        <v>88.34</v>
      </c>
      <c r="K1238" s="74">
        <v>94.32</v>
      </c>
      <c r="L1238" s="74">
        <v>95.13</v>
      </c>
      <c r="M1238" s="74">
        <v>95.82</v>
      </c>
      <c r="N1238" s="74">
        <v>105.35</v>
      </c>
      <c r="O1238" s="57">
        <v>96</v>
      </c>
      <c r="P1238" s="57"/>
      <c r="Q1238" s="57">
        <v>83</v>
      </c>
      <c r="R1238" s="57">
        <v>86</v>
      </c>
      <c r="S1238" s="57">
        <v>94</v>
      </c>
      <c r="T1238" s="74">
        <v>215.83</v>
      </c>
      <c r="U1238" s="114">
        <v>4.99E-2</v>
      </c>
    </row>
    <row r="1239" spans="1:21" x14ac:dyDescent="0.35">
      <c r="A1239" s="73" t="s">
        <v>2140</v>
      </c>
      <c r="B1239" s="57">
        <v>118</v>
      </c>
      <c r="C1239" s="57">
        <v>108</v>
      </c>
      <c r="D1239" s="74"/>
      <c r="E1239" s="74">
        <v>95.21</v>
      </c>
      <c r="F1239" s="74">
        <v>101.69</v>
      </c>
      <c r="G1239" s="74">
        <v>98.14</v>
      </c>
      <c r="H1239" s="74">
        <v>98.13</v>
      </c>
      <c r="I1239" s="74">
        <v>96.94</v>
      </c>
      <c r="J1239" s="74">
        <v>85.84</v>
      </c>
      <c r="K1239" s="74">
        <v>94.1</v>
      </c>
      <c r="L1239" s="74">
        <v>94.76</v>
      </c>
      <c r="M1239" s="74">
        <v>95.16</v>
      </c>
      <c r="N1239" s="74">
        <v>104.57</v>
      </c>
      <c r="O1239" s="57">
        <v>97</v>
      </c>
      <c r="P1239" s="57"/>
      <c r="Q1239" s="57">
        <v>82</v>
      </c>
      <c r="R1239" s="57">
        <v>85</v>
      </c>
      <c r="S1239" s="57">
        <v>89</v>
      </c>
      <c r="T1239" s="74">
        <v>173.03</v>
      </c>
      <c r="U1239" s="114">
        <v>4.7399999999999998E-2</v>
      </c>
    </row>
    <row r="1240" spans="1:21" x14ac:dyDescent="0.35">
      <c r="A1240" s="73" t="s">
        <v>2141</v>
      </c>
      <c r="B1240" s="57">
        <v>116</v>
      </c>
      <c r="C1240" s="57">
        <v>108</v>
      </c>
      <c r="D1240" s="74"/>
      <c r="E1240" s="74">
        <v>95</v>
      </c>
      <c r="F1240" s="74">
        <v>97.57</v>
      </c>
      <c r="G1240" s="74">
        <v>97.25</v>
      </c>
      <c r="H1240" s="74">
        <v>97.95</v>
      </c>
      <c r="I1240" s="74">
        <v>97.27</v>
      </c>
      <c r="J1240" s="74">
        <v>86.74</v>
      </c>
      <c r="K1240" s="74">
        <v>93.82</v>
      </c>
      <c r="L1240" s="74">
        <v>95.19</v>
      </c>
      <c r="M1240" s="74">
        <v>95.46</v>
      </c>
      <c r="N1240" s="74">
        <v>103.46</v>
      </c>
      <c r="O1240" s="57">
        <v>97</v>
      </c>
      <c r="P1240" s="57"/>
      <c r="Q1240" s="57">
        <v>86</v>
      </c>
      <c r="R1240" s="57">
        <v>85</v>
      </c>
      <c r="S1240" s="57">
        <v>91</v>
      </c>
      <c r="T1240" s="74">
        <v>200.01</v>
      </c>
      <c r="U1240" s="114">
        <v>4.2700000000000002E-2</v>
      </c>
    </row>
    <row r="1241" spans="1:21" x14ac:dyDescent="0.35">
      <c r="A1241" s="73" t="s">
        <v>2142</v>
      </c>
      <c r="B1241" s="57">
        <v>116</v>
      </c>
      <c r="C1241" s="57">
        <v>105</v>
      </c>
      <c r="D1241" s="74"/>
      <c r="E1241" s="74">
        <v>94.82</v>
      </c>
      <c r="F1241" s="74">
        <v>92.79</v>
      </c>
      <c r="G1241" s="74">
        <v>96.56</v>
      </c>
      <c r="H1241" s="74">
        <v>98.06</v>
      </c>
      <c r="I1241" s="74">
        <v>97.47</v>
      </c>
      <c r="J1241" s="74">
        <v>87.32</v>
      </c>
      <c r="K1241" s="74">
        <v>93.36</v>
      </c>
      <c r="L1241" s="74">
        <v>95.45</v>
      </c>
      <c r="M1241" s="74">
        <v>95.83</v>
      </c>
      <c r="N1241" s="74">
        <v>103.4</v>
      </c>
      <c r="O1241" s="57">
        <v>99</v>
      </c>
      <c r="P1241" s="57"/>
      <c r="Q1241" s="57">
        <v>80</v>
      </c>
      <c r="R1241" s="57">
        <v>87</v>
      </c>
      <c r="S1241" s="57">
        <v>89</v>
      </c>
      <c r="T1241" s="74">
        <v>225.89</v>
      </c>
      <c r="U1241" s="114">
        <v>4.07E-2</v>
      </c>
    </row>
    <row r="1242" spans="1:21" x14ac:dyDescent="0.35">
      <c r="A1242" s="73" t="s">
        <v>2143</v>
      </c>
      <c r="B1242" s="57">
        <v>126</v>
      </c>
      <c r="C1242" s="57">
        <v>115</v>
      </c>
      <c r="D1242" s="74"/>
      <c r="E1242" s="74">
        <v>94.61</v>
      </c>
      <c r="F1242" s="74">
        <v>90.2</v>
      </c>
      <c r="G1242" s="74">
        <v>96.09</v>
      </c>
      <c r="H1242" s="74">
        <v>97.86</v>
      </c>
      <c r="I1242" s="74">
        <v>97.79</v>
      </c>
      <c r="J1242" s="74">
        <v>86.71</v>
      </c>
      <c r="K1242" s="74">
        <v>92.86</v>
      </c>
      <c r="L1242" s="74">
        <v>95.75</v>
      </c>
      <c r="M1242" s="74">
        <v>96.16</v>
      </c>
      <c r="N1242" s="74">
        <v>103.51</v>
      </c>
      <c r="O1242" s="57">
        <v>105</v>
      </c>
      <c r="P1242" s="57"/>
      <c r="Q1242" s="57">
        <v>103</v>
      </c>
      <c r="R1242" s="57">
        <v>95</v>
      </c>
      <c r="S1242" s="57">
        <v>96</v>
      </c>
      <c r="T1242" s="74">
        <v>187.46</v>
      </c>
      <c r="U1242" s="114"/>
    </row>
    <row r="1243" spans="1:21" x14ac:dyDescent="0.35">
      <c r="A1243" s="73" t="s">
        <v>2144</v>
      </c>
      <c r="B1243" s="57">
        <v>140</v>
      </c>
      <c r="C1243" s="57">
        <v>132</v>
      </c>
      <c r="D1243" s="74"/>
      <c r="E1243" s="74">
        <v>94.45</v>
      </c>
      <c r="F1243" s="74">
        <v>87.57</v>
      </c>
      <c r="G1243" s="74">
        <v>96.13</v>
      </c>
      <c r="H1243" s="74">
        <v>97.75</v>
      </c>
      <c r="I1243" s="74">
        <v>97.48</v>
      </c>
      <c r="J1243" s="74">
        <v>86.77</v>
      </c>
      <c r="K1243" s="74">
        <v>92.44</v>
      </c>
      <c r="L1243" s="74">
        <v>96.05</v>
      </c>
      <c r="M1243" s="74">
        <v>96.76</v>
      </c>
      <c r="N1243" s="74">
        <v>103.81</v>
      </c>
      <c r="O1243" s="57">
        <v>110</v>
      </c>
      <c r="P1243" s="57"/>
      <c r="Q1243" s="57">
        <v>102</v>
      </c>
      <c r="R1243" s="57">
        <v>95</v>
      </c>
      <c r="S1243" s="57">
        <v>110</v>
      </c>
      <c r="T1243" s="74">
        <v>109.72</v>
      </c>
      <c r="U1243" s="114"/>
    </row>
    <row r="1244" spans="1:21" x14ac:dyDescent="0.35">
      <c r="A1244" s="73" t="s">
        <v>2145</v>
      </c>
      <c r="B1244" s="57">
        <v>120</v>
      </c>
      <c r="C1244" s="57">
        <v>110</v>
      </c>
      <c r="D1244" s="74"/>
      <c r="E1244" s="74">
        <v>94.3</v>
      </c>
      <c r="F1244" s="74">
        <v>85.57</v>
      </c>
      <c r="G1244" s="74">
        <v>95.86</v>
      </c>
      <c r="H1244" s="74">
        <v>97.66</v>
      </c>
      <c r="I1244" s="74">
        <v>97.63</v>
      </c>
      <c r="J1244" s="74">
        <v>87.47</v>
      </c>
      <c r="K1244" s="74">
        <v>92.36</v>
      </c>
      <c r="L1244" s="74">
        <v>96.02</v>
      </c>
      <c r="M1244" s="74">
        <v>96.63</v>
      </c>
      <c r="N1244" s="74">
        <v>103.8</v>
      </c>
      <c r="O1244" s="57">
        <v>99</v>
      </c>
      <c r="P1244" s="57"/>
      <c r="Q1244" s="57">
        <v>76</v>
      </c>
      <c r="R1244" s="57">
        <v>84</v>
      </c>
      <c r="S1244" s="57">
        <v>89</v>
      </c>
      <c r="T1244" s="74">
        <v>447.91</v>
      </c>
      <c r="U1244" s="114">
        <v>3.5299999999999998E-2</v>
      </c>
    </row>
    <row r="1245" spans="1:21" x14ac:dyDescent="0.35">
      <c r="A1245" s="73" t="s">
        <v>2146</v>
      </c>
      <c r="B1245" s="57">
        <v>118</v>
      </c>
      <c r="C1245" s="57">
        <v>107</v>
      </c>
      <c r="D1245" s="74"/>
      <c r="E1245" s="74">
        <v>94.16</v>
      </c>
      <c r="F1245" s="74">
        <v>84.85</v>
      </c>
      <c r="G1245" s="74">
        <v>95.75</v>
      </c>
      <c r="H1245" s="74">
        <v>97.58</v>
      </c>
      <c r="I1245" s="74">
        <v>97.72</v>
      </c>
      <c r="J1245" s="74">
        <v>87.44</v>
      </c>
      <c r="K1245" s="74">
        <v>92.35</v>
      </c>
      <c r="L1245" s="74">
        <v>95.92</v>
      </c>
      <c r="M1245" s="74">
        <v>96.53</v>
      </c>
      <c r="N1245" s="74">
        <v>102.1</v>
      </c>
      <c r="O1245" s="57">
        <v>97</v>
      </c>
      <c r="P1245" s="57"/>
      <c r="Q1245" s="57">
        <v>82</v>
      </c>
      <c r="R1245" s="57">
        <v>84</v>
      </c>
      <c r="S1245" s="57">
        <v>93</v>
      </c>
      <c r="T1245" s="74">
        <v>45.6</v>
      </c>
      <c r="U1245" s="114">
        <v>3.1099999999999999E-2</v>
      </c>
    </row>
    <row r="1246" spans="1:21" x14ac:dyDescent="0.35">
      <c r="A1246" s="73" t="s">
        <v>2147</v>
      </c>
      <c r="B1246" s="57">
        <v>118</v>
      </c>
      <c r="C1246" s="57">
        <v>108</v>
      </c>
      <c r="D1246" s="74"/>
      <c r="E1246" s="74">
        <v>94.29</v>
      </c>
      <c r="F1246" s="74">
        <v>84.47</v>
      </c>
      <c r="G1246" s="74">
        <v>96.23</v>
      </c>
      <c r="H1246" s="74">
        <v>97.8</v>
      </c>
      <c r="I1246" s="74">
        <v>97.97</v>
      </c>
      <c r="J1246" s="74">
        <v>87.47</v>
      </c>
      <c r="K1246" s="74">
        <v>92.23</v>
      </c>
      <c r="L1246" s="74">
        <v>96.64</v>
      </c>
      <c r="M1246" s="74">
        <v>96.33</v>
      </c>
      <c r="N1246" s="74">
        <v>102.56</v>
      </c>
      <c r="O1246" s="57">
        <v>98</v>
      </c>
      <c r="P1246" s="57"/>
      <c r="Q1246" s="57">
        <v>82</v>
      </c>
      <c r="R1246" s="57">
        <v>85</v>
      </c>
      <c r="S1246" s="57">
        <v>89</v>
      </c>
      <c r="T1246" s="74">
        <v>592.74</v>
      </c>
      <c r="U1246" s="114">
        <v>2.5100000000000001E-2</v>
      </c>
    </row>
    <row r="1247" spans="1:21" x14ac:dyDescent="0.35">
      <c r="A1247" s="73" t="s">
        <v>2148</v>
      </c>
      <c r="B1247" s="57">
        <v>118</v>
      </c>
      <c r="C1247" s="57">
        <v>107</v>
      </c>
      <c r="D1247" s="74"/>
      <c r="E1247" s="74">
        <v>95.58</v>
      </c>
      <c r="F1247" s="74">
        <v>85.77</v>
      </c>
      <c r="G1247" s="74">
        <v>97.56</v>
      </c>
      <c r="H1247" s="74">
        <v>98.5</v>
      </c>
      <c r="I1247" s="74">
        <v>98.68</v>
      </c>
      <c r="J1247" s="74">
        <v>90.95</v>
      </c>
      <c r="K1247" s="74">
        <v>93.09</v>
      </c>
      <c r="L1247" s="74">
        <v>97.26</v>
      </c>
      <c r="M1247" s="74">
        <v>96.79</v>
      </c>
      <c r="N1247" s="74">
        <v>103.8</v>
      </c>
      <c r="O1247" s="57">
        <v>99</v>
      </c>
      <c r="P1247" s="57"/>
      <c r="Q1247" s="57">
        <v>85</v>
      </c>
      <c r="R1247" s="57">
        <v>86</v>
      </c>
      <c r="S1247" s="57">
        <v>91</v>
      </c>
      <c r="T1247" s="74">
        <v>177.08</v>
      </c>
      <c r="U1247" s="114">
        <v>3.7999999999999999E-2</v>
      </c>
    </row>
    <row r="1248" spans="1:21" x14ac:dyDescent="0.35">
      <c r="A1248" s="73" t="s">
        <v>2149</v>
      </c>
      <c r="B1248" s="57">
        <v>121</v>
      </c>
      <c r="C1248" s="57">
        <v>106</v>
      </c>
      <c r="D1248" s="74"/>
      <c r="E1248" s="74">
        <v>99.24</v>
      </c>
      <c r="F1248" s="74">
        <v>87.9</v>
      </c>
      <c r="G1248" s="74">
        <v>100.52</v>
      </c>
      <c r="H1248" s="74">
        <v>102.5</v>
      </c>
      <c r="I1248" s="74">
        <v>101.62</v>
      </c>
      <c r="J1248" s="74">
        <v>97.14</v>
      </c>
      <c r="K1248" s="74">
        <v>96.08</v>
      </c>
      <c r="L1248" s="74">
        <v>100.13</v>
      </c>
      <c r="M1248" s="74">
        <v>99.67</v>
      </c>
      <c r="N1248" s="74">
        <v>107.13</v>
      </c>
      <c r="O1248" s="57">
        <v>104</v>
      </c>
      <c r="P1248" s="57"/>
      <c r="Q1248" s="57">
        <v>79</v>
      </c>
      <c r="R1248" s="57">
        <v>86</v>
      </c>
      <c r="S1248" s="57">
        <v>90</v>
      </c>
      <c r="T1248" s="74">
        <v>180.22</v>
      </c>
      <c r="U1248" s="114">
        <v>4.7100000000000003E-2</v>
      </c>
    </row>
    <row r="1249" spans="1:21" x14ac:dyDescent="0.35">
      <c r="A1249" s="73" t="s">
        <v>2150</v>
      </c>
      <c r="B1249" s="57">
        <v>130</v>
      </c>
      <c r="C1249" s="57">
        <v>117</v>
      </c>
      <c r="D1249" s="74"/>
      <c r="E1249" s="74">
        <v>100.82</v>
      </c>
      <c r="F1249" s="74">
        <v>89.58</v>
      </c>
      <c r="G1249" s="74">
        <v>101.96</v>
      </c>
      <c r="H1249" s="74">
        <v>103.9</v>
      </c>
      <c r="I1249" s="74">
        <v>103.51</v>
      </c>
      <c r="J1249" s="74">
        <v>98.03</v>
      </c>
      <c r="K1249" s="74">
        <v>97.57</v>
      </c>
      <c r="L1249" s="74">
        <v>101.84</v>
      </c>
      <c r="M1249" s="74">
        <v>101.71</v>
      </c>
      <c r="N1249" s="74">
        <v>107.53</v>
      </c>
      <c r="O1249" s="57">
        <v>108</v>
      </c>
      <c r="P1249" s="57"/>
      <c r="Q1249" s="57">
        <v>103</v>
      </c>
      <c r="R1249" s="57">
        <v>94</v>
      </c>
      <c r="S1249" s="57">
        <v>97</v>
      </c>
      <c r="T1249" s="74">
        <v>141.25</v>
      </c>
      <c r="U1249" s="114"/>
    </row>
    <row r="1250" spans="1:21" x14ac:dyDescent="0.35">
      <c r="A1250" s="73" t="s">
        <v>2151</v>
      </c>
      <c r="B1250" s="57">
        <v>135</v>
      </c>
      <c r="C1250" s="57">
        <v>118</v>
      </c>
      <c r="D1250" s="74"/>
      <c r="E1250" s="74">
        <v>102.55</v>
      </c>
      <c r="F1250" s="74">
        <v>93.39</v>
      </c>
      <c r="G1250" s="74">
        <v>102.58</v>
      </c>
      <c r="H1250" s="74">
        <v>104.8</v>
      </c>
      <c r="I1250" s="74">
        <v>107.99</v>
      </c>
      <c r="J1250" s="74">
        <v>99.07</v>
      </c>
      <c r="K1250" s="74">
        <v>98.5</v>
      </c>
      <c r="L1250" s="74">
        <v>102.79</v>
      </c>
      <c r="M1250" s="74">
        <v>103.23</v>
      </c>
      <c r="N1250" s="74">
        <v>108.52</v>
      </c>
      <c r="O1250" s="57">
        <v>111</v>
      </c>
      <c r="P1250" s="57"/>
      <c r="Q1250" s="57">
        <v>114</v>
      </c>
      <c r="R1250" s="57">
        <v>96</v>
      </c>
      <c r="S1250" s="57">
        <v>121</v>
      </c>
      <c r="T1250" s="74">
        <v>20.84</v>
      </c>
      <c r="U1250" s="114"/>
    </row>
    <row r="1251" spans="1:21" x14ac:dyDescent="0.35">
      <c r="A1251" s="73" t="s">
        <v>2152</v>
      </c>
      <c r="B1251" s="57">
        <v>84</v>
      </c>
      <c r="C1251" s="57">
        <v>47</v>
      </c>
      <c r="D1251" s="74"/>
      <c r="E1251" s="74">
        <v>103.82</v>
      </c>
      <c r="F1251" s="74">
        <v>98.15</v>
      </c>
      <c r="G1251" s="74">
        <v>100.97</v>
      </c>
      <c r="H1251" s="74">
        <v>105.88</v>
      </c>
      <c r="I1251" s="74">
        <v>112.44</v>
      </c>
      <c r="J1251" s="74">
        <v>95.56</v>
      </c>
      <c r="K1251" s="74">
        <v>100.17</v>
      </c>
      <c r="L1251" s="74">
        <v>103.75</v>
      </c>
      <c r="M1251" s="74">
        <v>105.58</v>
      </c>
      <c r="N1251" s="74">
        <v>108.35</v>
      </c>
      <c r="O1251" s="57">
        <v>90</v>
      </c>
      <c r="P1251" s="57"/>
      <c r="Q1251" s="57">
        <v>102</v>
      </c>
      <c r="R1251" s="57">
        <v>96</v>
      </c>
      <c r="S1251" s="57"/>
      <c r="T1251" s="74">
        <v>221.86</v>
      </c>
      <c r="U1251" s="114">
        <v>5.21E-2</v>
      </c>
    </row>
    <row r="1252" spans="1:21" x14ac:dyDescent="0.35">
      <c r="A1252" s="73" t="s">
        <v>2153</v>
      </c>
      <c r="B1252" s="57">
        <v>115</v>
      </c>
      <c r="C1252" s="57">
        <v>103</v>
      </c>
      <c r="D1252" s="74"/>
      <c r="E1252" s="74">
        <v>105.95</v>
      </c>
      <c r="F1252" s="74">
        <v>101.85</v>
      </c>
      <c r="G1252" s="74">
        <v>101.94</v>
      </c>
      <c r="H1252" s="74">
        <v>107.58</v>
      </c>
      <c r="I1252" s="74">
        <v>114.36</v>
      </c>
      <c r="J1252" s="74">
        <v>99.28</v>
      </c>
      <c r="K1252" s="74">
        <v>101.15</v>
      </c>
      <c r="L1252" s="74">
        <v>104.96</v>
      </c>
      <c r="M1252" s="74">
        <v>108.25</v>
      </c>
      <c r="N1252" s="74">
        <v>111.27</v>
      </c>
      <c r="O1252" s="57">
        <v>97</v>
      </c>
      <c r="P1252" s="57"/>
      <c r="Q1252" s="57">
        <v>84</v>
      </c>
      <c r="R1252" s="57">
        <v>86</v>
      </c>
      <c r="S1252" s="57">
        <v>82</v>
      </c>
      <c r="T1252" s="74">
        <v>16.66</v>
      </c>
      <c r="U1252" s="114">
        <v>5.0500000000000003E-2</v>
      </c>
    </row>
    <row r="1253" spans="1:21" x14ac:dyDescent="0.35">
      <c r="A1253" s="73" t="s">
        <v>2154</v>
      </c>
      <c r="B1253" s="57">
        <v>114</v>
      </c>
      <c r="C1253" s="57">
        <v>107</v>
      </c>
      <c r="D1253" s="74"/>
      <c r="E1253" s="74">
        <v>108.69</v>
      </c>
      <c r="F1253" s="74">
        <v>107.17</v>
      </c>
      <c r="G1253" s="74">
        <v>103.03</v>
      </c>
      <c r="H1253" s="74">
        <v>108.8</v>
      </c>
      <c r="I1253" s="74">
        <v>115.9</v>
      </c>
      <c r="J1253" s="74">
        <v>104.92</v>
      </c>
      <c r="K1253" s="74">
        <v>104.34</v>
      </c>
      <c r="L1253" s="74">
        <v>105.88</v>
      </c>
      <c r="M1253" s="74">
        <v>111.24</v>
      </c>
      <c r="N1253" s="74">
        <v>113.88</v>
      </c>
      <c r="O1253" s="57">
        <v>97</v>
      </c>
      <c r="P1253" s="57"/>
      <c r="Q1253" s="57">
        <v>70</v>
      </c>
      <c r="R1253" s="57">
        <v>88</v>
      </c>
      <c r="S1253" s="57">
        <v>79</v>
      </c>
      <c r="T1253" s="74">
        <v>169.27</v>
      </c>
      <c r="U1253" s="114">
        <v>6.8000000000000005E-2</v>
      </c>
    </row>
    <row r="1254" spans="1:21" x14ac:dyDescent="0.35">
      <c r="A1254" s="73" t="s">
        <v>2155</v>
      </c>
      <c r="B1254" s="57">
        <v>111</v>
      </c>
      <c r="C1254" s="57">
        <v>106</v>
      </c>
      <c r="D1254" s="74"/>
      <c r="E1254" s="74">
        <v>109.62</v>
      </c>
      <c r="F1254" s="74">
        <v>111.3</v>
      </c>
      <c r="G1254" s="74">
        <v>103.76</v>
      </c>
      <c r="H1254" s="74">
        <v>109.55</v>
      </c>
      <c r="I1254" s="74">
        <v>117.26</v>
      </c>
      <c r="J1254" s="74">
        <v>102.73</v>
      </c>
      <c r="K1254" s="74">
        <v>106.02</v>
      </c>
      <c r="L1254" s="74">
        <v>106.11</v>
      </c>
      <c r="M1254" s="74">
        <v>112.79</v>
      </c>
      <c r="N1254" s="74">
        <v>114.9</v>
      </c>
      <c r="O1254" s="57">
        <v>96</v>
      </c>
      <c r="P1254" s="57">
        <v>88</v>
      </c>
      <c r="Q1254" s="57">
        <v>83</v>
      </c>
      <c r="R1254" s="57">
        <v>86</v>
      </c>
      <c r="S1254" s="57">
        <v>80</v>
      </c>
      <c r="T1254" s="74">
        <v>198.26</v>
      </c>
      <c r="U1254" s="114">
        <v>5.7099999999999998E-2</v>
      </c>
    </row>
    <row r="1255" spans="1:21" x14ac:dyDescent="0.35">
      <c r="A1255" s="73" t="s">
        <v>2156</v>
      </c>
      <c r="B1255" s="57">
        <v>112</v>
      </c>
      <c r="C1255" s="57">
        <v>104</v>
      </c>
      <c r="D1255" s="74"/>
      <c r="E1255" s="74">
        <v>107.52</v>
      </c>
      <c r="F1255" s="74">
        <v>111.92</v>
      </c>
      <c r="G1255" s="74">
        <v>101.43</v>
      </c>
      <c r="H1255" s="74">
        <v>106.83</v>
      </c>
      <c r="I1255" s="74">
        <v>115.91</v>
      </c>
      <c r="J1255" s="74">
        <v>97.72</v>
      </c>
      <c r="K1255" s="74">
        <v>104.58</v>
      </c>
      <c r="L1255" s="74">
        <v>104.26</v>
      </c>
      <c r="M1255" s="74">
        <v>112.14</v>
      </c>
      <c r="N1255" s="74">
        <v>112.27</v>
      </c>
      <c r="O1255" s="57">
        <v>99</v>
      </c>
      <c r="P1255" s="57">
        <v>85</v>
      </c>
      <c r="Q1255" s="57">
        <v>71</v>
      </c>
      <c r="R1255" s="57">
        <v>88</v>
      </c>
      <c r="S1255" s="57">
        <v>80</v>
      </c>
      <c r="T1255" s="74">
        <v>275.72000000000003</v>
      </c>
      <c r="U1255" s="114">
        <v>6.5199999999999994E-2</v>
      </c>
    </row>
    <row r="1256" spans="1:21" x14ac:dyDescent="0.35">
      <c r="A1256" s="73" t="s">
        <v>2157</v>
      </c>
      <c r="B1256" s="57">
        <v>124</v>
      </c>
      <c r="C1256" s="57">
        <v>115</v>
      </c>
      <c r="D1256" s="74"/>
      <c r="E1256" s="74">
        <v>106.89</v>
      </c>
      <c r="F1256" s="74">
        <v>111.9</v>
      </c>
      <c r="G1256" s="74">
        <v>101.18</v>
      </c>
      <c r="H1256" s="74">
        <v>106.6</v>
      </c>
      <c r="I1256" s="74">
        <v>114.76</v>
      </c>
      <c r="J1256" s="74">
        <v>98.01</v>
      </c>
      <c r="K1256" s="74">
        <v>103.6</v>
      </c>
      <c r="L1256" s="74">
        <v>103.52</v>
      </c>
      <c r="M1256" s="74">
        <v>111.62</v>
      </c>
      <c r="N1256" s="74">
        <v>111.24</v>
      </c>
      <c r="O1256" s="57">
        <v>106</v>
      </c>
      <c r="P1256" s="57">
        <v>78</v>
      </c>
      <c r="Q1256" s="57">
        <v>82</v>
      </c>
      <c r="R1256" s="57">
        <v>93</v>
      </c>
      <c r="S1256" s="57">
        <v>95</v>
      </c>
      <c r="T1256" s="74">
        <v>128.12</v>
      </c>
      <c r="U1256" s="114"/>
    </row>
    <row r="1257" spans="1:21" x14ac:dyDescent="0.35">
      <c r="A1257" s="73" t="s">
        <v>2158</v>
      </c>
      <c r="B1257" s="57">
        <v>140</v>
      </c>
      <c r="C1257" s="57">
        <v>130</v>
      </c>
      <c r="D1257" s="74"/>
      <c r="E1257" s="74">
        <v>106.25</v>
      </c>
      <c r="F1257" s="74">
        <v>109.78</v>
      </c>
      <c r="G1257" s="74">
        <v>101.04</v>
      </c>
      <c r="H1257" s="74">
        <v>106.75</v>
      </c>
      <c r="I1257" s="74">
        <v>111.6</v>
      </c>
      <c r="J1257" s="74">
        <v>97.77</v>
      </c>
      <c r="K1257" s="74">
        <v>103.57</v>
      </c>
      <c r="L1257" s="74">
        <v>103.58</v>
      </c>
      <c r="M1257" s="74">
        <v>111.85</v>
      </c>
      <c r="N1257" s="74">
        <v>111</v>
      </c>
      <c r="O1257" s="57">
        <v>113</v>
      </c>
      <c r="P1257" s="57">
        <v>77</v>
      </c>
      <c r="Q1257" s="57">
        <v>91</v>
      </c>
      <c r="R1257" s="57">
        <v>96</v>
      </c>
      <c r="S1257" s="57">
        <v>111</v>
      </c>
      <c r="T1257" s="74">
        <v>85.14</v>
      </c>
      <c r="U1257" s="114"/>
    </row>
    <row r="1258" spans="1:21" x14ac:dyDescent="0.35">
      <c r="A1258" s="73" t="s">
        <v>2159</v>
      </c>
      <c r="B1258" s="57">
        <v>118</v>
      </c>
      <c r="C1258" s="57">
        <v>108</v>
      </c>
      <c r="D1258" s="74"/>
      <c r="E1258" s="74">
        <v>105.89</v>
      </c>
      <c r="F1258" s="74">
        <v>106.65</v>
      </c>
      <c r="G1258" s="74">
        <v>103.11</v>
      </c>
      <c r="H1258" s="74">
        <v>106.43</v>
      </c>
      <c r="I1258" s="74">
        <v>108.27</v>
      </c>
      <c r="J1258" s="74">
        <v>101.62</v>
      </c>
      <c r="K1258" s="74">
        <v>102.35</v>
      </c>
      <c r="L1258" s="74">
        <v>103.5</v>
      </c>
      <c r="M1258" s="74">
        <v>111.15</v>
      </c>
      <c r="N1258" s="74">
        <v>111.37</v>
      </c>
      <c r="O1258" s="57">
        <v>98</v>
      </c>
      <c r="P1258" s="57">
        <v>76</v>
      </c>
      <c r="Q1258" s="57">
        <v>74</v>
      </c>
      <c r="R1258" s="57">
        <v>84</v>
      </c>
      <c r="S1258" s="57">
        <v>89</v>
      </c>
      <c r="T1258" s="74">
        <v>86.44</v>
      </c>
      <c r="U1258" s="114">
        <v>6.25E-2</v>
      </c>
    </row>
    <row r="1259" spans="1:21" x14ac:dyDescent="0.35">
      <c r="A1259" s="73" t="s">
        <v>2160</v>
      </c>
      <c r="B1259" s="57">
        <v>118</v>
      </c>
      <c r="C1259" s="57">
        <v>107</v>
      </c>
      <c r="D1259" s="74"/>
      <c r="E1259" s="74">
        <v>104.7</v>
      </c>
      <c r="F1259" s="74">
        <v>104.26</v>
      </c>
      <c r="G1259" s="74">
        <v>102.82</v>
      </c>
      <c r="H1259" s="74">
        <v>105.49</v>
      </c>
      <c r="I1259" s="74">
        <v>107.36</v>
      </c>
      <c r="J1259" s="74">
        <v>98.28</v>
      </c>
      <c r="K1259" s="74">
        <v>101.81</v>
      </c>
      <c r="L1259" s="74">
        <v>103.39</v>
      </c>
      <c r="M1259" s="74">
        <v>109.92</v>
      </c>
      <c r="N1259" s="74">
        <v>109.34</v>
      </c>
      <c r="O1259" s="57">
        <v>97</v>
      </c>
      <c r="P1259" s="57">
        <v>77</v>
      </c>
      <c r="Q1259" s="57">
        <v>81</v>
      </c>
      <c r="R1259" s="57">
        <v>88</v>
      </c>
      <c r="S1259" s="57">
        <v>92</v>
      </c>
      <c r="T1259" s="74">
        <v>78.11</v>
      </c>
      <c r="U1259" s="114">
        <v>6.1100000000000002E-2</v>
      </c>
    </row>
    <row r="1260" spans="1:21" x14ac:dyDescent="0.35">
      <c r="A1260" s="73" t="s">
        <v>2161</v>
      </c>
      <c r="B1260" s="57">
        <v>117</v>
      </c>
      <c r="C1260" s="57">
        <v>107</v>
      </c>
      <c r="D1260" s="74"/>
      <c r="E1260" s="74">
        <v>102.76</v>
      </c>
      <c r="F1260" s="74">
        <v>99.99</v>
      </c>
      <c r="G1260" s="74">
        <v>101.67</v>
      </c>
      <c r="H1260" s="74">
        <v>104.87</v>
      </c>
      <c r="I1260" s="74">
        <v>106.82</v>
      </c>
      <c r="J1260" s="74">
        <v>92.84</v>
      </c>
      <c r="K1260" s="74">
        <v>99.83</v>
      </c>
      <c r="L1260" s="74">
        <v>102.8</v>
      </c>
      <c r="M1260" s="74">
        <v>108.41</v>
      </c>
      <c r="N1260" s="74">
        <v>107.31</v>
      </c>
      <c r="O1260" s="57">
        <v>97</v>
      </c>
      <c r="P1260" s="57">
        <v>81</v>
      </c>
      <c r="Q1260" s="57">
        <v>83</v>
      </c>
      <c r="R1260" s="57">
        <v>88</v>
      </c>
      <c r="S1260" s="57">
        <v>89</v>
      </c>
      <c r="T1260" s="74">
        <v>127.36</v>
      </c>
      <c r="U1260" s="114">
        <v>5.5599999999999997E-2</v>
      </c>
    </row>
    <row r="1261" spans="1:21" x14ac:dyDescent="0.35">
      <c r="A1261" s="73" t="s">
        <v>2162</v>
      </c>
      <c r="B1261" s="57">
        <v>116</v>
      </c>
      <c r="C1261" s="57">
        <v>106</v>
      </c>
      <c r="D1261" s="74"/>
      <c r="E1261" s="74">
        <v>101.27</v>
      </c>
      <c r="F1261" s="74">
        <v>95.22</v>
      </c>
      <c r="G1261" s="74">
        <v>99.96</v>
      </c>
      <c r="H1261" s="74">
        <v>104.12</v>
      </c>
      <c r="I1261" s="74">
        <v>106</v>
      </c>
      <c r="J1261" s="74">
        <v>90.12</v>
      </c>
      <c r="K1261" s="74">
        <v>98.14</v>
      </c>
      <c r="L1261" s="74">
        <v>102.06</v>
      </c>
      <c r="M1261" s="74">
        <v>106.91</v>
      </c>
      <c r="N1261" s="74">
        <v>105.57</v>
      </c>
      <c r="O1261" s="57">
        <v>98</v>
      </c>
      <c r="P1261" s="57">
        <v>81</v>
      </c>
      <c r="Q1261" s="57">
        <v>83</v>
      </c>
      <c r="R1261" s="57">
        <v>85</v>
      </c>
      <c r="S1261" s="57">
        <v>90</v>
      </c>
      <c r="T1261" s="74">
        <v>267.85000000000002</v>
      </c>
      <c r="U1261" s="114">
        <v>5.2499999999999998E-2</v>
      </c>
    </row>
    <row r="1262" spans="1:21" x14ac:dyDescent="0.35">
      <c r="A1262" s="73" t="s">
        <v>2163</v>
      </c>
      <c r="B1262" s="57">
        <v>116</v>
      </c>
      <c r="C1262" s="57">
        <v>105</v>
      </c>
      <c r="D1262" s="74"/>
      <c r="E1262" s="74">
        <v>100.68</v>
      </c>
      <c r="F1262" s="74">
        <v>92.3</v>
      </c>
      <c r="G1262" s="74">
        <v>100.22</v>
      </c>
      <c r="H1262" s="74">
        <v>104.07</v>
      </c>
      <c r="I1262" s="74">
        <v>105.9</v>
      </c>
      <c r="J1262" s="74">
        <v>87.35</v>
      </c>
      <c r="K1262" s="74">
        <v>97.78</v>
      </c>
      <c r="L1262" s="74">
        <v>102.3</v>
      </c>
      <c r="M1262" s="74">
        <v>105.73</v>
      </c>
      <c r="N1262" s="74">
        <v>104.79</v>
      </c>
      <c r="O1262" s="57">
        <v>100</v>
      </c>
      <c r="P1262" s="57">
        <v>87</v>
      </c>
      <c r="Q1262" s="57">
        <v>76</v>
      </c>
      <c r="R1262" s="57">
        <v>88</v>
      </c>
      <c r="S1262" s="57">
        <v>89</v>
      </c>
      <c r="T1262" s="74">
        <v>238.84</v>
      </c>
      <c r="U1262" s="114">
        <v>4.41E-2</v>
      </c>
    </row>
    <row r="1263" spans="1:21" x14ac:dyDescent="0.35">
      <c r="A1263" s="73" t="s">
        <v>2164</v>
      </c>
      <c r="B1263" s="57">
        <v>124</v>
      </c>
      <c r="C1263" s="57">
        <v>112</v>
      </c>
      <c r="D1263" s="74"/>
      <c r="E1263" s="74">
        <v>100.7</v>
      </c>
      <c r="F1263" s="74">
        <v>90.32</v>
      </c>
      <c r="G1263" s="74">
        <v>99.31</v>
      </c>
      <c r="H1263" s="74">
        <v>104.2</v>
      </c>
      <c r="I1263" s="74">
        <v>106.17</v>
      </c>
      <c r="J1263" s="74">
        <v>85.91</v>
      </c>
      <c r="K1263" s="74">
        <v>97.89</v>
      </c>
      <c r="L1263" s="74">
        <v>102.54</v>
      </c>
      <c r="M1263" s="74">
        <v>104.87</v>
      </c>
      <c r="N1263" s="74">
        <v>104.51</v>
      </c>
      <c r="O1263" s="57">
        <v>104</v>
      </c>
      <c r="P1263" s="57">
        <v>92</v>
      </c>
      <c r="Q1263" s="57">
        <v>90</v>
      </c>
      <c r="R1263" s="57">
        <v>95</v>
      </c>
      <c r="S1263" s="57">
        <v>93</v>
      </c>
      <c r="T1263" s="74">
        <v>46.94</v>
      </c>
      <c r="U1263" s="114"/>
    </row>
    <row r="1264" spans="1:21" x14ac:dyDescent="0.35">
      <c r="A1264" s="73" t="s">
        <v>2165</v>
      </c>
      <c r="B1264" s="57">
        <v>139</v>
      </c>
      <c r="C1264" s="57">
        <v>132</v>
      </c>
      <c r="D1264" s="74"/>
      <c r="E1264" s="74">
        <v>100.42</v>
      </c>
      <c r="F1264" s="74">
        <v>89.36</v>
      </c>
      <c r="G1264" s="74">
        <v>99.16</v>
      </c>
      <c r="H1264" s="74">
        <v>103.96</v>
      </c>
      <c r="I1264" s="74">
        <v>106.04</v>
      </c>
      <c r="J1264" s="74">
        <v>85.19</v>
      </c>
      <c r="K1264" s="74">
        <v>98.01</v>
      </c>
      <c r="L1264" s="74">
        <v>102.36</v>
      </c>
      <c r="M1264" s="74">
        <v>103.97</v>
      </c>
      <c r="N1264" s="74">
        <v>103.83</v>
      </c>
      <c r="O1264" s="57">
        <v>111</v>
      </c>
      <c r="P1264" s="57">
        <v>93</v>
      </c>
      <c r="Q1264" s="57">
        <v>96</v>
      </c>
      <c r="R1264" s="57">
        <v>92</v>
      </c>
      <c r="S1264" s="57">
        <v>107</v>
      </c>
      <c r="T1264" s="74">
        <v>44.98</v>
      </c>
      <c r="U1264" s="114"/>
    </row>
    <row r="1265" spans="1:21" x14ac:dyDescent="0.35">
      <c r="A1265" s="73" t="s">
        <v>2166</v>
      </c>
      <c r="B1265" s="57">
        <v>121</v>
      </c>
      <c r="C1265" s="57">
        <v>109</v>
      </c>
      <c r="D1265" s="74"/>
      <c r="E1265" s="74">
        <v>100.19</v>
      </c>
      <c r="F1265" s="74">
        <v>88.96</v>
      </c>
      <c r="G1265" s="74">
        <v>100.23</v>
      </c>
      <c r="H1265" s="74">
        <v>104.12</v>
      </c>
      <c r="I1265" s="74">
        <v>105.9</v>
      </c>
      <c r="J1265" s="74">
        <v>83.89</v>
      </c>
      <c r="K1265" s="74">
        <v>98.39</v>
      </c>
      <c r="L1265" s="74">
        <v>102.6</v>
      </c>
      <c r="M1265" s="74">
        <v>103.2</v>
      </c>
      <c r="N1265" s="74">
        <v>103.67</v>
      </c>
      <c r="O1265" s="57">
        <v>99</v>
      </c>
      <c r="P1265" s="57">
        <v>92</v>
      </c>
      <c r="Q1265" s="57">
        <v>74</v>
      </c>
      <c r="R1265" s="57">
        <v>88</v>
      </c>
      <c r="S1265" s="57">
        <v>87</v>
      </c>
      <c r="T1265" s="74">
        <v>153.81</v>
      </c>
      <c r="U1265" s="114">
        <v>4.5699999999999998E-2</v>
      </c>
    </row>
    <row r="1266" spans="1:21" x14ac:dyDescent="0.35">
      <c r="A1266" s="73" t="s">
        <v>2167</v>
      </c>
      <c r="B1266" s="57">
        <v>118</v>
      </c>
      <c r="C1266" s="57">
        <v>107</v>
      </c>
      <c r="D1266" s="74"/>
      <c r="E1266" s="74">
        <v>100.29</v>
      </c>
      <c r="F1266" s="74">
        <v>88.11</v>
      </c>
      <c r="G1266" s="74">
        <v>99.67</v>
      </c>
      <c r="H1266" s="74">
        <v>104.56</v>
      </c>
      <c r="I1266" s="74">
        <v>106.11</v>
      </c>
      <c r="J1266" s="74">
        <v>85.42</v>
      </c>
      <c r="K1266" s="74">
        <v>98.38</v>
      </c>
      <c r="L1266" s="74">
        <v>102.89</v>
      </c>
      <c r="M1266" s="74">
        <v>102.54</v>
      </c>
      <c r="N1266" s="74">
        <v>103.34</v>
      </c>
      <c r="O1266" s="57">
        <v>98</v>
      </c>
      <c r="P1266" s="57">
        <v>93</v>
      </c>
      <c r="Q1266" s="57">
        <v>83</v>
      </c>
      <c r="R1266" s="57">
        <v>85</v>
      </c>
      <c r="S1266" s="57">
        <v>92</v>
      </c>
      <c r="T1266" s="74">
        <v>95.78</v>
      </c>
      <c r="U1266" s="114">
        <v>3.5700000000000003E-2</v>
      </c>
    </row>
    <row r="1267" spans="1:21" x14ac:dyDescent="0.35">
      <c r="A1267" s="73" t="s">
        <v>2168</v>
      </c>
      <c r="B1267" s="57">
        <v>118</v>
      </c>
      <c r="C1267" s="57">
        <v>107</v>
      </c>
      <c r="D1267" s="74"/>
      <c r="E1267" s="74">
        <v>100.16</v>
      </c>
      <c r="F1267" s="74">
        <v>88.14</v>
      </c>
      <c r="G1267" s="74">
        <v>99.44</v>
      </c>
      <c r="H1267" s="74">
        <v>104.63</v>
      </c>
      <c r="I1267" s="74">
        <v>105.93</v>
      </c>
      <c r="J1267" s="74">
        <v>85.12</v>
      </c>
      <c r="K1267" s="74">
        <v>98.05</v>
      </c>
      <c r="L1267" s="74">
        <v>103.1</v>
      </c>
      <c r="M1267" s="74">
        <v>102.1</v>
      </c>
      <c r="N1267" s="74">
        <v>102.41</v>
      </c>
      <c r="O1267" s="57">
        <v>98</v>
      </c>
      <c r="P1267" s="57">
        <v>92</v>
      </c>
      <c r="Q1267" s="57">
        <v>83</v>
      </c>
      <c r="R1267" s="57">
        <v>86</v>
      </c>
      <c r="S1267" s="57">
        <v>88</v>
      </c>
      <c r="T1267" s="74">
        <v>221.02</v>
      </c>
      <c r="U1267" s="114">
        <v>3.6799999999999999E-2</v>
      </c>
    </row>
    <row r="1268" spans="1:21" x14ac:dyDescent="0.35">
      <c r="A1268" s="73" t="s">
        <v>2169</v>
      </c>
      <c r="B1268" s="57">
        <v>116</v>
      </c>
      <c r="C1268" s="57">
        <v>107</v>
      </c>
      <c r="D1268" s="74"/>
      <c r="E1268" s="74">
        <v>100.11</v>
      </c>
      <c r="F1268" s="74">
        <v>88.61</v>
      </c>
      <c r="G1268" s="74">
        <v>99.53</v>
      </c>
      <c r="H1268" s="74">
        <v>104.98</v>
      </c>
      <c r="I1268" s="74">
        <v>105.15</v>
      </c>
      <c r="J1268" s="74">
        <v>86.62</v>
      </c>
      <c r="K1268" s="74">
        <v>98.26</v>
      </c>
      <c r="L1268" s="74">
        <v>103.28</v>
      </c>
      <c r="M1268" s="74">
        <v>101.12</v>
      </c>
      <c r="N1268" s="74">
        <v>101.85</v>
      </c>
      <c r="O1268" s="57">
        <v>98</v>
      </c>
      <c r="P1268" s="57">
        <v>93</v>
      </c>
      <c r="Q1268" s="57">
        <v>81</v>
      </c>
      <c r="R1268" s="57">
        <v>87</v>
      </c>
      <c r="S1268" s="57">
        <v>89</v>
      </c>
      <c r="T1268" s="74">
        <v>243.35</v>
      </c>
      <c r="U1268" s="114">
        <v>3.0499999999999999E-2</v>
      </c>
    </row>
    <row r="1269" spans="1:21" x14ac:dyDescent="0.35">
      <c r="A1269" s="73" t="s">
        <v>2170</v>
      </c>
      <c r="B1269" s="57">
        <v>117</v>
      </c>
      <c r="C1269" s="57">
        <v>105</v>
      </c>
      <c r="D1269" s="74"/>
      <c r="E1269" s="74">
        <v>100.34</v>
      </c>
      <c r="F1269" s="74">
        <v>89.26</v>
      </c>
      <c r="G1269" s="74">
        <v>99.35</v>
      </c>
      <c r="H1269" s="74">
        <v>104.91</v>
      </c>
      <c r="I1269" s="74">
        <v>104.85</v>
      </c>
      <c r="J1269" s="74">
        <v>89.17</v>
      </c>
      <c r="K1269" s="74">
        <v>98.44</v>
      </c>
      <c r="L1269" s="74">
        <v>102.89</v>
      </c>
      <c r="M1269" s="74">
        <v>101.17</v>
      </c>
      <c r="N1269" s="74">
        <v>100.75</v>
      </c>
      <c r="O1269" s="57">
        <v>101</v>
      </c>
      <c r="P1269" s="57">
        <v>93</v>
      </c>
      <c r="Q1269" s="57">
        <v>79</v>
      </c>
      <c r="R1269" s="57">
        <v>85</v>
      </c>
      <c r="S1269" s="57">
        <v>88</v>
      </c>
      <c r="T1269" s="74">
        <v>201.36</v>
      </c>
      <c r="U1269" s="114">
        <v>3.5400000000000001E-2</v>
      </c>
    </row>
    <row r="1270" spans="1:21" x14ac:dyDescent="0.35">
      <c r="A1270" s="73" t="s">
        <v>2171</v>
      </c>
      <c r="B1270" s="57">
        <v>127</v>
      </c>
      <c r="C1270" s="57">
        <v>112</v>
      </c>
      <c r="D1270" s="74"/>
      <c r="E1270" s="74">
        <v>100.01</v>
      </c>
      <c r="F1270" s="74">
        <v>89.87</v>
      </c>
      <c r="G1270" s="74">
        <v>99.47</v>
      </c>
      <c r="H1270" s="74">
        <v>104.4</v>
      </c>
      <c r="I1270" s="74">
        <v>104.28</v>
      </c>
      <c r="J1270" s="74">
        <v>90</v>
      </c>
      <c r="K1270" s="74">
        <v>98.42</v>
      </c>
      <c r="L1270" s="74">
        <v>102.71</v>
      </c>
      <c r="M1270" s="74">
        <v>101.09</v>
      </c>
      <c r="N1270" s="74">
        <v>100.43</v>
      </c>
      <c r="O1270" s="57">
        <v>107</v>
      </c>
      <c r="P1270" s="57">
        <v>94</v>
      </c>
      <c r="Q1270" s="57">
        <v>104</v>
      </c>
      <c r="R1270" s="57">
        <v>90</v>
      </c>
      <c r="S1270" s="57">
        <v>94</v>
      </c>
      <c r="T1270" s="74">
        <v>83.57</v>
      </c>
      <c r="U1270" s="114"/>
    </row>
    <row r="1271" spans="1:21" x14ac:dyDescent="0.35">
      <c r="A1271" s="73" t="s">
        <v>2172</v>
      </c>
      <c r="B1271" s="57">
        <v>139</v>
      </c>
      <c r="C1271" s="57">
        <v>126</v>
      </c>
      <c r="D1271" s="74"/>
      <c r="E1271" s="74">
        <v>99.75</v>
      </c>
      <c r="F1271" s="74">
        <v>89.7</v>
      </c>
      <c r="G1271" s="74">
        <v>99.54</v>
      </c>
      <c r="H1271" s="74">
        <v>103.83</v>
      </c>
      <c r="I1271" s="74">
        <v>104.18</v>
      </c>
      <c r="J1271" s="74">
        <v>89.87</v>
      </c>
      <c r="K1271" s="74">
        <v>98.04</v>
      </c>
      <c r="L1271" s="74">
        <v>102.53</v>
      </c>
      <c r="M1271" s="74">
        <v>101.23</v>
      </c>
      <c r="N1271" s="74">
        <v>99.75</v>
      </c>
      <c r="O1271" s="57">
        <v>113</v>
      </c>
      <c r="P1271" s="57">
        <v>94</v>
      </c>
      <c r="Q1271" s="57">
        <v>100</v>
      </c>
      <c r="R1271" s="57">
        <v>93</v>
      </c>
      <c r="S1271" s="57">
        <v>103</v>
      </c>
      <c r="T1271" s="74">
        <v>44.89</v>
      </c>
      <c r="U1271" s="114"/>
    </row>
    <row r="1272" spans="1:21" x14ac:dyDescent="0.35">
      <c r="A1272" s="73" t="s">
        <v>2173</v>
      </c>
      <c r="B1272" s="57">
        <v>120</v>
      </c>
      <c r="C1272" s="57">
        <v>109</v>
      </c>
      <c r="D1272" s="74"/>
      <c r="E1272" s="74">
        <v>99.34</v>
      </c>
      <c r="F1272" s="74">
        <v>89.32</v>
      </c>
      <c r="G1272" s="74">
        <v>98.56</v>
      </c>
      <c r="H1272" s="74">
        <v>103.4</v>
      </c>
      <c r="I1272" s="74">
        <v>104.28</v>
      </c>
      <c r="J1272" s="74">
        <v>89.12</v>
      </c>
      <c r="K1272" s="74">
        <v>97.2</v>
      </c>
      <c r="L1272" s="74">
        <v>102.17</v>
      </c>
      <c r="M1272" s="74">
        <v>101.42</v>
      </c>
      <c r="N1272" s="74">
        <v>98.87</v>
      </c>
      <c r="O1272" s="57">
        <v>99</v>
      </c>
      <c r="P1272" s="57">
        <v>94</v>
      </c>
      <c r="Q1272" s="57">
        <v>74</v>
      </c>
      <c r="R1272" s="57">
        <v>84</v>
      </c>
      <c r="S1272" s="57">
        <v>85</v>
      </c>
      <c r="T1272" s="74">
        <v>139.46</v>
      </c>
      <c r="U1272" s="114">
        <v>4.3099999999999999E-2</v>
      </c>
    </row>
    <row r="1273" spans="1:21" x14ac:dyDescent="0.35">
      <c r="A1273" s="73" t="s">
        <v>2174</v>
      </c>
      <c r="B1273" s="57">
        <v>118</v>
      </c>
      <c r="C1273" s="57">
        <v>106</v>
      </c>
      <c r="D1273" s="74"/>
      <c r="E1273" s="74">
        <v>98.88</v>
      </c>
      <c r="F1273" s="74">
        <v>88.85</v>
      </c>
      <c r="G1273" s="74">
        <v>98.28</v>
      </c>
      <c r="H1273" s="74">
        <v>102.56</v>
      </c>
      <c r="I1273" s="74">
        <v>104.06</v>
      </c>
      <c r="J1273" s="74">
        <v>88.36</v>
      </c>
      <c r="K1273" s="74">
        <v>96.62</v>
      </c>
      <c r="L1273" s="74">
        <v>101.64</v>
      </c>
      <c r="M1273" s="74">
        <v>101.84</v>
      </c>
      <c r="N1273" s="74">
        <v>98.12</v>
      </c>
      <c r="O1273" s="57">
        <v>96</v>
      </c>
      <c r="P1273" s="57">
        <v>94</v>
      </c>
      <c r="Q1273" s="57">
        <v>79</v>
      </c>
      <c r="R1273" s="57">
        <v>85</v>
      </c>
      <c r="S1273" s="57">
        <v>86</v>
      </c>
      <c r="T1273" s="74">
        <v>211.24</v>
      </c>
      <c r="U1273" s="114">
        <v>5.2900000000000003E-2</v>
      </c>
    </row>
    <row r="1274" spans="1:21" x14ac:dyDescent="0.35">
      <c r="A1274" s="73" t="s">
        <v>2175</v>
      </c>
      <c r="B1274" s="57">
        <v>118</v>
      </c>
      <c r="C1274" s="57">
        <v>108</v>
      </c>
      <c r="D1274" s="74"/>
      <c r="E1274" s="74">
        <v>98.59</v>
      </c>
      <c r="F1274" s="74">
        <v>87.66</v>
      </c>
      <c r="G1274" s="74">
        <v>98.2</v>
      </c>
      <c r="H1274" s="74">
        <v>102.21</v>
      </c>
      <c r="I1274" s="74">
        <v>104.09</v>
      </c>
      <c r="J1274" s="74">
        <v>88.45</v>
      </c>
      <c r="K1274" s="74">
        <v>96.57</v>
      </c>
      <c r="L1274" s="74">
        <v>102.03</v>
      </c>
      <c r="M1274" s="74">
        <v>101.4</v>
      </c>
      <c r="N1274" s="74">
        <v>97.19</v>
      </c>
      <c r="O1274" s="57">
        <v>97</v>
      </c>
      <c r="P1274" s="57">
        <v>95</v>
      </c>
      <c r="Q1274" s="57">
        <v>81</v>
      </c>
      <c r="R1274" s="57">
        <v>85</v>
      </c>
      <c r="S1274" s="57">
        <v>87</v>
      </c>
      <c r="T1274" s="74">
        <v>241.79</v>
      </c>
      <c r="U1274" s="114">
        <v>6.2100000000000002E-2</v>
      </c>
    </row>
    <row r="1275" spans="1:21" x14ac:dyDescent="0.35">
      <c r="A1275" s="73" t="s">
        <v>2176</v>
      </c>
      <c r="B1275" s="57">
        <v>116</v>
      </c>
      <c r="C1275" s="57">
        <v>106</v>
      </c>
      <c r="D1275" s="74"/>
      <c r="E1275" s="74">
        <v>98.62</v>
      </c>
      <c r="F1275" s="74">
        <v>88.17</v>
      </c>
      <c r="G1275" s="74">
        <v>98.61</v>
      </c>
      <c r="H1275" s="74">
        <v>102.01</v>
      </c>
      <c r="I1275" s="74">
        <v>105.03</v>
      </c>
      <c r="J1275" s="74">
        <v>87.72</v>
      </c>
      <c r="K1275" s="74">
        <v>96.46</v>
      </c>
      <c r="L1275" s="74">
        <v>102.17</v>
      </c>
      <c r="M1275" s="74">
        <v>101.9</v>
      </c>
      <c r="N1275" s="74">
        <v>96.82</v>
      </c>
      <c r="O1275" s="57">
        <v>97</v>
      </c>
      <c r="P1275" s="57">
        <v>95</v>
      </c>
      <c r="Q1275" s="57">
        <v>80</v>
      </c>
      <c r="R1275" s="57">
        <v>83</v>
      </c>
      <c r="S1275" s="57">
        <v>88</v>
      </c>
      <c r="T1275" s="74">
        <v>333.3</v>
      </c>
      <c r="U1275" s="114">
        <v>6.4399999999999999E-2</v>
      </c>
    </row>
    <row r="1276" spans="1:21" x14ac:dyDescent="0.35">
      <c r="A1276" s="73" t="s">
        <v>2177</v>
      </c>
      <c r="B1276" s="57">
        <v>117</v>
      </c>
      <c r="C1276" s="57">
        <v>105</v>
      </c>
      <c r="D1276" s="74"/>
      <c r="E1276" s="74">
        <v>99.12</v>
      </c>
      <c r="F1276" s="74">
        <v>88.12</v>
      </c>
      <c r="G1276" s="74">
        <v>98.59</v>
      </c>
      <c r="H1276" s="74">
        <v>102.03</v>
      </c>
      <c r="I1276" s="74">
        <v>105.28</v>
      </c>
      <c r="J1276" s="74">
        <v>89.06</v>
      </c>
      <c r="K1276" s="74">
        <v>96.7</v>
      </c>
      <c r="L1276" s="74">
        <v>102.52</v>
      </c>
      <c r="M1276" s="74">
        <v>102.8</v>
      </c>
      <c r="N1276" s="74">
        <v>97.74</v>
      </c>
      <c r="O1276" s="57">
        <v>101</v>
      </c>
      <c r="P1276" s="57">
        <v>91</v>
      </c>
      <c r="Q1276" s="57">
        <v>73</v>
      </c>
      <c r="R1276" s="57">
        <v>85</v>
      </c>
      <c r="S1276" s="57">
        <v>86</v>
      </c>
      <c r="T1276" s="74">
        <v>167.65</v>
      </c>
      <c r="U1276" s="114">
        <v>7.22E-2</v>
      </c>
    </row>
    <row r="1277" spans="1:21" x14ac:dyDescent="0.35">
      <c r="A1277" s="73" t="s">
        <v>2178</v>
      </c>
      <c r="B1277" s="57">
        <v>126</v>
      </c>
      <c r="C1277" s="57">
        <v>113</v>
      </c>
      <c r="D1277" s="74"/>
      <c r="E1277" s="74">
        <v>99.38</v>
      </c>
      <c r="F1277" s="74">
        <v>87.93</v>
      </c>
      <c r="G1277" s="74">
        <v>98.35</v>
      </c>
      <c r="H1277" s="74">
        <v>102.15</v>
      </c>
      <c r="I1277" s="74">
        <v>105.78</v>
      </c>
      <c r="J1277" s="74">
        <v>90.19</v>
      </c>
      <c r="K1277" s="74">
        <v>96.46</v>
      </c>
      <c r="L1277" s="74">
        <v>102.7</v>
      </c>
      <c r="M1277" s="74">
        <v>103.67</v>
      </c>
      <c r="N1277" s="74">
        <v>97.62</v>
      </c>
      <c r="O1277" s="57">
        <v>105</v>
      </c>
      <c r="P1277" s="57">
        <v>90</v>
      </c>
      <c r="Q1277" s="57">
        <v>91</v>
      </c>
      <c r="R1277" s="57">
        <v>89</v>
      </c>
      <c r="S1277" s="57">
        <v>95</v>
      </c>
      <c r="T1277" s="74">
        <v>260.66000000000003</v>
      </c>
      <c r="U1277" s="114"/>
    </row>
    <row r="1278" spans="1:21" x14ac:dyDescent="0.35">
      <c r="A1278" s="73" t="s">
        <v>2179</v>
      </c>
      <c r="B1278" s="57">
        <v>142</v>
      </c>
      <c r="C1278" s="57">
        <v>133</v>
      </c>
      <c r="D1278" s="74"/>
      <c r="E1278" s="74">
        <v>99.96</v>
      </c>
      <c r="F1278" s="74">
        <v>88.58</v>
      </c>
      <c r="G1278" s="74">
        <v>98.34</v>
      </c>
      <c r="H1278" s="74">
        <v>102.82</v>
      </c>
      <c r="I1278" s="74">
        <v>106.29</v>
      </c>
      <c r="J1278" s="74">
        <v>91.36</v>
      </c>
      <c r="K1278" s="74">
        <v>97.06</v>
      </c>
      <c r="L1278" s="74">
        <v>103.06</v>
      </c>
      <c r="M1278" s="74">
        <v>103.84</v>
      </c>
      <c r="N1278" s="74">
        <v>97.85</v>
      </c>
      <c r="O1278" s="57">
        <v>111</v>
      </c>
      <c r="P1278" s="57">
        <v>90</v>
      </c>
      <c r="Q1278" s="57">
        <v>97</v>
      </c>
      <c r="R1278" s="57">
        <v>94</v>
      </c>
      <c r="S1278" s="57">
        <v>108</v>
      </c>
      <c r="T1278" s="74">
        <v>133.19999999999999</v>
      </c>
      <c r="U1278" s="114"/>
    </row>
    <row r="1279" spans="1:21" x14ac:dyDescent="0.35">
      <c r="A1279" s="73" t="s">
        <v>2180</v>
      </c>
      <c r="B1279" s="57">
        <v>121</v>
      </c>
      <c r="C1279" s="57">
        <v>110</v>
      </c>
      <c r="D1279" s="74"/>
      <c r="E1279" s="74">
        <v>100.86</v>
      </c>
      <c r="F1279" s="74">
        <v>89.97</v>
      </c>
      <c r="G1279" s="74">
        <v>98.07</v>
      </c>
      <c r="H1279" s="74">
        <v>103.15</v>
      </c>
      <c r="I1279" s="74">
        <v>106.7</v>
      </c>
      <c r="J1279" s="74">
        <v>93.6</v>
      </c>
      <c r="K1279" s="74">
        <v>98.04</v>
      </c>
      <c r="L1279" s="74">
        <v>103.48</v>
      </c>
      <c r="M1279" s="74">
        <v>104.25</v>
      </c>
      <c r="N1279" s="74">
        <v>98.49</v>
      </c>
      <c r="O1279" s="57">
        <v>100</v>
      </c>
      <c r="P1279" s="57">
        <v>90</v>
      </c>
      <c r="Q1279" s="57">
        <v>77</v>
      </c>
      <c r="R1279" s="57">
        <v>84</v>
      </c>
      <c r="S1279" s="57">
        <v>85</v>
      </c>
      <c r="T1279" s="74">
        <v>34.409999999999997</v>
      </c>
      <c r="U1279" s="114">
        <v>8.2199999999999995E-2</v>
      </c>
    </row>
    <row r="1280" spans="1:21" x14ac:dyDescent="0.35">
      <c r="A1280" s="73" t="s">
        <v>2181</v>
      </c>
      <c r="B1280" s="57">
        <v>118</v>
      </c>
      <c r="C1280" s="57">
        <v>106</v>
      </c>
      <c r="D1280" s="74"/>
      <c r="E1280" s="74">
        <v>101.66</v>
      </c>
      <c r="F1280" s="74">
        <v>92.24</v>
      </c>
      <c r="G1280" s="74">
        <v>98.32</v>
      </c>
      <c r="H1280" s="74">
        <v>103.53</v>
      </c>
      <c r="I1280" s="74">
        <v>106.95</v>
      </c>
      <c r="J1280" s="74">
        <v>94.98</v>
      </c>
      <c r="K1280" s="74">
        <v>99.03</v>
      </c>
      <c r="L1280" s="74">
        <v>103.76</v>
      </c>
      <c r="M1280" s="74">
        <v>104.75</v>
      </c>
      <c r="N1280" s="74">
        <v>99.03</v>
      </c>
      <c r="O1280" s="57">
        <v>96</v>
      </c>
      <c r="P1280" s="57">
        <v>90</v>
      </c>
      <c r="Q1280" s="57">
        <v>82</v>
      </c>
      <c r="R1280" s="57">
        <v>85</v>
      </c>
      <c r="S1280" s="57">
        <v>88</v>
      </c>
      <c r="T1280" s="74">
        <v>356.14</v>
      </c>
      <c r="U1280" s="114">
        <v>0.09</v>
      </c>
    </row>
    <row r="1281" spans="1:21" x14ac:dyDescent="0.35">
      <c r="A1281" s="73" t="s">
        <v>2182</v>
      </c>
      <c r="B1281" s="57">
        <v>118</v>
      </c>
      <c r="C1281" s="57">
        <v>106</v>
      </c>
      <c r="D1281" s="74"/>
      <c r="E1281" s="74">
        <v>102.66</v>
      </c>
      <c r="F1281" s="74">
        <v>95.11</v>
      </c>
      <c r="G1281" s="74">
        <v>98.53</v>
      </c>
      <c r="H1281" s="74">
        <v>103.86</v>
      </c>
      <c r="I1281" s="74">
        <v>107.59</v>
      </c>
      <c r="J1281" s="74">
        <v>97.06</v>
      </c>
      <c r="K1281" s="74">
        <v>99.58</v>
      </c>
      <c r="L1281" s="74">
        <v>104.16</v>
      </c>
      <c r="M1281" s="74">
        <v>106.38</v>
      </c>
      <c r="N1281" s="74">
        <v>99.98</v>
      </c>
      <c r="O1281" s="57">
        <v>97</v>
      </c>
      <c r="P1281" s="57">
        <v>94</v>
      </c>
      <c r="Q1281" s="57">
        <v>81</v>
      </c>
      <c r="R1281" s="57">
        <v>83</v>
      </c>
      <c r="S1281" s="57">
        <v>84</v>
      </c>
      <c r="T1281" s="74">
        <v>110.22</v>
      </c>
      <c r="U1281" s="114">
        <v>8.1100000000000005E-2</v>
      </c>
    </row>
    <row r="1282" spans="1:21" x14ac:dyDescent="0.35">
      <c r="A1282" s="73" t="s">
        <v>2183</v>
      </c>
      <c r="B1282" s="57">
        <v>116</v>
      </c>
      <c r="C1282" s="57">
        <v>105</v>
      </c>
      <c r="D1282" s="74"/>
      <c r="E1282" s="74">
        <v>103.74</v>
      </c>
      <c r="F1282" s="74">
        <v>97.29</v>
      </c>
      <c r="G1282" s="74">
        <v>99.19</v>
      </c>
      <c r="H1282" s="74">
        <v>104.22</v>
      </c>
      <c r="I1282" s="74">
        <v>107.97</v>
      </c>
      <c r="J1282" s="74">
        <v>99</v>
      </c>
      <c r="K1282" s="74">
        <v>100.38</v>
      </c>
      <c r="L1282" s="74">
        <v>105.29</v>
      </c>
      <c r="M1282" s="74">
        <v>108.14</v>
      </c>
      <c r="N1282" s="74">
        <v>101.34</v>
      </c>
      <c r="O1282" s="57">
        <v>98</v>
      </c>
      <c r="P1282" s="57">
        <v>94</v>
      </c>
      <c r="Q1282" s="57">
        <v>86</v>
      </c>
      <c r="R1282" s="57">
        <v>84</v>
      </c>
      <c r="S1282" s="57">
        <v>86</v>
      </c>
      <c r="T1282" s="74">
        <v>94.47</v>
      </c>
      <c r="U1282" s="114">
        <v>8.2799999999999999E-2</v>
      </c>
    </row>
    <row r="1283" spans="1:21" x14ac:dyDescent="0.35">
      <c r="A1283" s="73" t="s">
        <v>2184</v>
      </c>
      <c r="B1283" s="57">
        <v>117</v>
      </c>
      <c r="C1283" s="57">
        <v>104</v>
      </c>
      <c r="D1283" s="74"/>
      <c r="E1283" s="74">
        <v>105.25</v>
      </c>
      <c r="F1283" s="74">
        <v>100.21</v>
      </c>
      <c r="G1283" s="74">
        <v>100.27</v>
      </c>
      <c r="H1283" s="74">
        <v>104.36</v>
      </c>
      <c r="I1283" s="74">
        <v>108.5</v>
      </c>
      <c r="J1283" s="74">
        <v>102.8</v>
      </c>
      <c r="K1283" s="74">
        <v>101.84</v>
      </c>
      <c r="L1283" s="74">
        <v>106.07</v>
      </c>
      <c r="M1283" s="74">
        <v>109.74</v>
      </c>
      <c r="N1283" s="74">
        <v>103.14</v>
      </c>
      <c r="O1283" s="57">
        <v>101</v>
      </c>
      <c r="P1283" s="57">
        <v>98</v>
      </c>
      <c r="Q1283" s="57">
        <v>82</v>
      </c>
      <c r="R1283" s="57">
        <v>85</v>
      </c>
      <c r="S1283" s="57">
        <v>83</v>
      </c>
      <c r="T1283" s="74">
        <v>147.96</v>
      </c>
      <c r="U1283" s="114">
        <v>8.3099999999999993E-2</v>
      </c>
    </row>
    <row r="1284" spans="1:21" x14ac:dyDescent="0.35">
      <c r="A1284" s="73" t="s">
        <v>2185</v>
      </c>
      <c r="B1284" s="57">
        <v>127</v>
      </c>
      <c r="C1284" s="57">
        <v>112</v>
      </c>
      <c r="D1284" s="74"/>
      <c r="E1284" s="74">
        <v>106.71</v>
      </c>
      <c r="F1284" s="74">
        <v>103.47</v>
      </c>
      <c r="G1284" s="74">
        <v>101.16</v>
      </c>
      <c r="H1284" s="74">
        <v>104.86</v>
      </c>
      <c r="I1284" s="74">
        <v>109.24</v>
      </c>
      <c r="J1284" s="74">
        <v>104.95</v>
      </c>
      <c r="K1284" s="74">
        <v>103.7</v>
      </c>
      <c r="L1284" s="74">
        <v>106.94</v>
      </c>
      <c r="M1284" s="74">
        <v>111.66</v>
      </c>
      <c r="N1284" s="74">
        <v>104.85</v>
      </c>
      <c r="O1284" s="57">
        <v>106</v>
      </c>
      <c r="P1284" s="57">
        <v>99</v>
      </c>
      <c r="Q1284" s="57">
        <v>98</v>
      </c>
      <c r="R1284" s="57">
        <v>90</v>
      </c>
      <c r="S1284" s="57">
        <v>94</v>
      </c>
      <c r="T1284" s="74">
        <v>95.22</v>
      </c>
      <c r="U1284" s="114"/>
    </row>
    <row r="1285" spans="1:21" x14ac:dyDescent="0.35">
      <c r="A1285" s="73" t="s">
        <v>2186</v>
      </c>
      <c r="B1285" s="57">
        <v>141</v>
      </c>
      <c r="C1285" s="57">
        <v>130</v>
      </c>
      <c r="D1285" s="74"/>
      <c r="E1285" s="74">
        <v>107.61</v>
      </c>
      <c r="F1285" s="74">
        <v>105.86</v>
      </c>
      <c r="G1285" s="74">
        <v>101.92</v>
      </c>
      <c r="H1285" s="74">
        <v>105.13</v>
      </c>
      <c r="I1285" s="74">
        <v>109.73</v>
      </c>
      <c r="J1285" s="74">
        <v>106.75</v>
      </c>
      <c r="K1285" s="74">
        <v>104.5</v>
      </c>
      <c r="L1285" s="74">
        <v>107.49</v>
      </c>
      <c r="M1285" s="74">
        <v>112.92</v>
      </c>
      <c r="N1285" s="74">
        <v>105.66</v>
      </c>
      <c r="O1285" s="57">
        <v>112</v>
      </c>
      <c r="P1285" s="57">
        <v>99</v>
      </c>
      <c r="Q1285" s="57">
        <v>98</v>
      </c>
      <c r="R1285" s="57">
        <v>94</v>
      </c>
      <c r="S1285" s="57">
        <v>109</v>
      </c>
      <c r="T1285" s="74">
        <v>109.51</v>
      </c>
      <c r="U1285" s="114"/>
    </row>
    <row r="1286" spans="1:21" x14ac:dyDescent="0.35">
      <c r="A1286" s="73" t="s">
        <v>2187</v>
      </c>
      <c r="B1286" s="57">
        <v>120</v>
      </c>
      <c r="C1286" s="57">
        <v>108</v>
      </c>
      <c r="D1286" s="74"/>
      <c r="E1286" s="74">
        <v>108.57</v>
      </c>
      <c r="F1286" s="74">
        <v>107.77</v>
      </c>
      <c r="G1286" s="74">
        <v>103.07</v>
      </c>
      <c r="H1286" s="74">
        <v>105.65</v>
      </c>
      <c r="I1286" s="74">
        <v>110.34</v>
      </c>
      <c r="J1286" s="74">
        <v>109.24</v>
      </c>
      <c r="K1286" s="74">
        <v>105.22</v>
      </c>
      <c r="L1286" s="74">
        <v>107.97</v>
      </c>
      <c r="M1286" s="74">
        <v>114.53</v>
      </c>
      <c r="N1286" s="74">
        <v>106.98</v>
      </c>
      <c r="O1286" s="57">
        <v>99</v>
      </c>
      <c r="P1286" s="57">
        <v>98</v>
      </c>
      <c r="Q1286" s="57">
        <v>78</v>
      </c>
      <c r="R1286" s="57">
        <v>85</v>
      </c>
      <c r="S1286" s="57">
        <v>83</v>
      </c>
      <c r="T1286" s="74">
        <v>67.55</v>
      </c>
      <c r="U1286" s="114">
        <v>8.2100000000000006E-2</v>
      </c>
    </row>
    <row r="1287" spans="1:21" x14ac:dyDescent="0.35">
      <c r="A1287" s="73" t="s">
        <v>2188</v>
      </c>
      <c r="B1287" s="57">
        <v>117</v>
      </c>
      <c r="C1287" s="57">
        <v>106</v>
      </c>
      <c r="D1287" s="74"/>
      <c r="E1287" s="74">
        <v>108.92</v>
      </c>
      <c r="F1287" s="74">
        <v>108.59</v>
      </c>
      <c r="G1287" s="74">
        <v>103.87</v>
      </c>
      <c r="H1287" s="74">
        <v>105.94</v>
      </c>
      <c r="I1287" s="74">
        <v>111.11</v>
      </c>
      <c r="J1287" s="74">
        <v>109.88</v>
      </c>
      <c r="K1287" s="74">
        <v>105.16</v>
      </c>
      <c r="L1287" s="74">
        <v>108.81</v>
      </c>
      <c r="M1287" s="74">
        <v>115.18</v>
      </c>
      <c r="N1287" s="74">
        <v>107.39</v>
      </c>
      <c r="O1287" s="57">
        <v>97</v>
      </c>
      <c r="P1287" s="57">
        <v>97</v>
      </c>
      <c r="Q1287" s="57">
        <v>82</v>
      </c>
      <c r="R1287" s="57">
        <v>84</v>
      </c>
      <c r="S1287" s="57">
        <v>87</v>
      </c>
      <c r="T1287" s="74">
        <v>118</v>
      </c>
      <c r="U1287" s="114">
        <v>8.2500000000000004E-2</v>
      </c>
    </row>
    <row r="1288" spans="1:21" x14ac:dyDescent="0.35">
      <c r="A1288" s="73" t="s">
        <v>2189</v>
      </c>
      <c r="B1288" s="57">
        <v>118</v>
      </c>
      <c r="C1288" s="57">
        <v>107</v>
      </c>
      <c r="D1288" s="74"/>
      <c r="E1288" s="74">
        <v>109.29</v>
      </c>
      <c r="F1288" s="74">
        <v>109.36</v>
      </c>
      <c r="G1288" s="74">
        <v>104.92</v>
      </c>
      <c r="H1288" s="74">
        <v>106.35</v>
      </c>
      <c r="I1288" s="74">
        <v>111.43</v>
      </c>
      <c r="J1288" s="74">
        <v>110.6</v>
      </c>
      <c r="K1288" s="74">
        <v>105.33</v>
      </c>
      <c r="L1288" s="74">
        <v>108.95</v>
      </c>
      <c r="M1288" s="74">
        <v>116.03</v>
      </c>
      <c r="N1288" s="74">
        <v>108.23</v>
      </c>
      <c r="O1288" s="57">
        <v>97</v>
      </c>
      <c r="P1288" s="57">
        <v>93</v>
      </c>
      <c r="Q1288" s="57">
        <v>83</v>
      </c>
      <c r="R1288" s="57">
        <v>82</v>
      </c>
      <c r="S1288" s="57">
        <v>81</v>
      </c>
      <c r="T1288" s="74">
        <v>26.61</v>
      </c>
      <c r="U1288" s="114">
        <v>7.9799999999999996E-2</v>
      </c>
    </row>
    <row r="1289" spans="1:21" x14ac:dyDescent="0.35">
      <c r="A1289" s="73" t="s">
        <v>2190</v>
      </c>
      <c r="B1289" s="57">
        <v>117</v>
      </c>
      <c r="C1289" s="57">
        <v>106</v>
      </c>
      <c r="D1289" s="74"/>
      <c r="E1289" s="74">
        <v>109.15</v>
      </c>
      <c r="F1289" s="74">
        <v>108.91</v>
      </c>
      <c r="G1289" s="74">
        <v>104.85</v>
      </c>
      <c r="H1289" s="74">
        <v>106.65</v>
      </c>
      <c r="I1289" s="74">
        <v>111.83</v>
      </c>
      <c r="J1289" s="74">
        <v>109.55</v>
      </c>
      <c r="K1289" s="74">
        <v>104.69</v>
      </c>
      <c r="L1289" s="74">
        <v>108.46</v>
      </c>
      <c r="M1289" s="74">
        <v>116.05</v>
      </c>
      <c r="N1289" s="74">
        <v>108.12</v>
      </c>
      <c r="O1289" s="57">
        <v>98</v>
      </c>
      <c r="P1289" s="57">
        <v>92</v>
      </c>
      <c r="Q1289" s="57">
        <v>85</v>
      </c>
      <c r="R1289" s="57">
        <v>86</v>
      </c>
      <c r="S1289" s="57">
        <v>86</v>
      </c>
      <c r="T1289" s="74">
        <v>181.48</v>
      </c>
      <c r="U1289" s="114">
        <v>8.2799999999999999E-2</v>
      </c>
    </row>
    <row r="1290" spans="1:21" x14ac:dyDescent="0.35">
      <c r="A1290" s="73" t="s">
        <v>2191</v>
      </c>
      <c r="B1290" s="57">
        <v>116</v>
      </c>
      <c r="C1290" s="57">
        <v>104</v>
      </c>
      <c r="D1290" s="74"/>
      <c r="E1290" s="74">
        <v>107.91</v>
      </c>
      <c r="F1290" s="74">
        <v>108.67</v>
      </c>
      <c r="G1290" s="74">
        <v>104.14</v>
      </c>
      <c r="H1290" s="74">
        <v>106.99</v>
      </c>
      <c r="I1290" s="74">
        <v>112.56</v>
      </c>
      <c r="J1290" s="74">
        <v>104.05</v>
      </c>
      <c r="K1290" s="74">
        <v>103.12</v>
      </c>
      <c r="L1290" s="74">
        <v>108.29</v>
      </c>
      <c r="M1290" s="74">
        <v>114.67</v>
      </c>
      <c r="N1290" s="74">
        <v>106</v>
      </c>
      <c r="O1290" s="57">
        <v>100</v>
      </c>
      <c r="P1290" s="57">
        <v>92</v>
      </c>
      <c r="Q1290" s="57">
        <v>81</v>
      </c>
      <c r="R1290" s="57">
        <v>82</v>
      </c>
      <c r="S1290" s="57">
        <v>81</v>
      </c>
      <c r="T1290" s="74">
        <v>144.84</v>
      </c>
      <c r="U1290" s="114">
        <v>9.8599999999999993E-2</v>
      </c>
    </row>
    <row r="1291" spans="1:21" x14ac:dyDescent="0.35">
      <c r="A1291" s="73" t="s">
        <v>2192</v>
      </c>
      <c r="B1291" s="57">
        <v>122</v>
      </c>
      <c r="C1291" s="57">
        <v>112</v>
      </c>
      <c r="D1291" s="74"/>
      <c r="E1291" s="74">
        <v>107.03</v>
      </c>
      <c r="F1291" s="74">
        <v>108.25</v>
      </c>
      <c r="G1291" s="74">
        <v>103.77</v>
      </c>
      <c r="H1291" s="74">
        <v>106.56</v>
      </c>
      <c r="I1291" s="74">
        <v>112.4</v>
      </c>
      <c r="J1291" s="74">
        <v>101.71</v>
      </c>
      <c r="K1291" s="74">
        <v>102.14</v>
      </c>
      <c r="L1291" s="74">
        <v>108.04</v>
      </c>
      <c r="M1291" s="74">
        <v>113.23</v>
      </c>
      <c r="N1291" s="74">
        <v>104.73</v>
      </c>
      <c r="O1291" s="57">
        <v>102</v>
      </c>
      <c r="P1291" s="57">
        <v>91</v>
      </c>
      <c r="Q1291" s="57">
        <v>103</v>
      </c>
      <c r="R1291" s="57">
        <v>86</v>
      </c>
      <c r="S1291" s="57">
        <v>88</v>
      </c>
      <c r="T1291" s="74">
        <v>122.33</v>
      </c>
      <c r="U1291" s="114"/>
    </row>
    <row r="1292" spans="1:21" x14ac:dyDescent="0.35">
      <c r="A1292" s="73" t="s">
        <v>2193</v>
      </c>
      <c r="B1292" s="57">
        <v>139</v>
      </c>
      <c r="C1292" s="57">
        <v>130</v>
      </c>
      <c r="D1292" s="74"/>
      <c r="E1292" s="74">
        <v>106.7</v>
      </c>
      <c r="F1292" s="74">
        <v>107.76</v>
      </c>
      <c r="G1292" s="74">
        <v>103.38</v>
      </c>
      <c r="H1292" s="74">
        <v>106.66</v>
      </c>
      <c r="I1292" s="74">
        <v>112.76</v>
      </c>
      <c r="J1292" s="74">
        <v>100.06</v>
      </c>
      <c r="K1292" s="74">
        <v>101.51</v>
      </c>
      <c r="L1292" s="74">
        <v>108.14</v>
      </c>
      <c r="M1292" s="74">
        <v>113.55</v>
      </c>
      <c r="N1292" s="74">
        <v>104.19</v>
      </c>
      <c r="O1292" s="57">
        <v>110</v>
      </c>
      <c r="P1292" s="57">
        <v>91</v>
      </c>
      <c r="Q1292" s="57">
        <v>105</v>
      </c>
      <c r="R1292" s="57">
        <v>91</v>
      </c>
      <c r="S1292" s="57">
        <v>109</v>
      </c>
      <c r="T1292" s="74">
        <v>120.83</v>
      </c>
      <c r="U1292" s="114"/>
    </row>
    <row r="1293" spans="1:21" x14ac:dyDescent="0.35">
      <c r="A1293" s="73" t="s">
        <v>2194</v>
      </c>
      <c r="B1293" s="57">
        <v>119</v>
      </c>
      <c r="C1293" s="57">
        <v>107</v>
      </c>
      <c r="D1293" s="74"/>
      <c r="E1293" s="74">
        <v>106.47</v>
      </c>
      <c r="F1293" s="74">
        <v>110.34</v>
      </c>
      <c r="G1293" s="74">
        <v>103.08</v>
      </c>
      <c r="H1293" s="74">
        <v>106.68</v>
      </c>
      <c r="I1293" s="74">
        <v>113.2</v>
      </c>
      <c r="J1293" s="74">
        <v>97.52</v>
      </c>
      <c r="K1293" s="74">
        <v>101.19</v>
      </c>
      <c r="L1293" s="74">
        <v>108.48</v>
      </c>
      <c r="M1293" s="74">
        <v>114.45</v>
      </c>
      <c r="N1293" s="74">
        <v>102.92</v>
      </c>
      <c r="O1293" s="57">
        <v>98</v>
      </c>
      <c r="P1293" s="57">
        <v>91</v>
      </c>
      <c r="Q1293" s="57">
        <v>77</v>
      </c>
      <c r="R1293" s="57">
        <v>83</v>
      </c>
      <c r="S1293" s="57">
        <v>81</v>
      </c>
      <c r="T1293" s="74">
        <v>219.64</v>
      </c>
      <c r="U1293" s="114">
        <v>0.1033</v>
      </c>
    </row>
    <row r="1294" spans="1:21" x14ac:dyDescent="0.35">
      <c r="A1294" s="73" t="s">
        <v>2195</v>
      </c>
      <c r="B1294" s="57">
        <v>117</v>
      </c>
      <c r="C1294" s="57">
        <v>105</v>
      </c>
      <c r="D1294" s="74"/>
      <c r="E1294" s="74">
        <v>107.2</v>
      </c>
      <c r="F1294" s="74">
        <v>113.23</v>
      </c>
      <c r="G1294" s="74">
        <v>102.73</v>
      </c>
      <c r="H1294" s="74">
        <v>107.04</v>
      </c>
      <c r="I1294" s="74">
        <v>114.3</v>
      </c>
      <c r="J1294" s="74">
        <v>94.57</v>
      </c>
      <c r="K1294" s="74">
        <v>103.56</v>
      </c>
      <c r="L1294" s="74">
        <v>108.5</v>
      </c>
      <c r="M1294" s="74">
        <v>115.26</v>
      </c>
      <c r="N1294" s="74">
        <v>103.16</v>
      </c>
      <c r="O1294" s="57">
        <v>96</v>
      </c>
      <c r="P1294" s="57">
        <v>92</v>
      </c>
      <c r="Q1294" s="57">
        <v>83</v>
      </c>
      <c r="R1294" s="57">
        <v>84</v>
      </c>
      <c r="S1294" s="57">
        <v>86</v>
      </c>
      <c r="T1294" s="74">
        <v>69.709999999999994</v>
      </c>
      <c r="U1294" s="114">
        <v>0.11070000000000001</v>
      </c>
    </row>
    <row r="1295" spans="1:21" x14ac:dyDescent="0.35">
      <c r="A1295" s="73" t="s">
        <v>2196</v>
      </c>
      <c r="B1295" s="57">
        <v>117</v>
      </c>
      <c r="C1295" s="57">
        <v>106</v>
      </c>
      <c r="D1295" s="74"/>
      <c r="E1295" s="74">
        <v>107.61</v>
      </c>
      <c r="F1295" s="74">
        <v>117.8</v>
      </c>
      <c r="G1295" s="74">
        <v>101.71</v>
      </c>
      <c r="H1295" s="74">
        <v>106.9</v>
      </c>
      <c r="I1295" s="74">
        <v>115.48</v>
      </c>
      <c r="J1295" s="74">
        <v>92.97</v>
      </c>
      <c r="K1295" s="74">
        <v>104.92</v>
      </c>
      <c r="L1295" s="74">
        <v>108.07</v>
      </c>
      <c r="M1295" s="74">
        <v>115.48</v>
      </c>
      <c r="N1295" s="74">
        <v>102.28</v>
      </c>
      <c r="O1295" s="57">
        <v>97</v>
      </c>
      <c r="P1295" s="57">
        <v>90</v>
      </c>
      <c r="Q1295" s="57">
        <v>82</v>
      </c>
      <c r="R1295" s="57">
        <v>85</v>
      </c>
      <c r="S1295" s="57">
        <v>83</v>
      </c>
      <c r="T1295" s="74">
        <v>29.41</v>
      </c>
      <c r="U1295" s="114">
        <v>0.12479999999999999</v>
      </c>
    </row>
    <row r="1296" spans="1:21" x14ac:dyDescent="0.35">
      <c r="A1296" s="73" t="s">
        <v>2197</v>
      </c>
      <c r="B1296" s="57">
        <v>115</v>
      </c>
      <c r="C1296" s="57">
        <v>106</v>
      </c>
      <c r="D1296" s="74"/>
      <c r="E1296" s="74">
        <v>107.99</v>
      </c>
      <c r="F1296" s="74">
        <v>119.91</v>
      </c>
      <c r="G1296" s="74">
        <v>101.33</v>
      </c>
      <c r="H1296" s="74">
        <v>106.66</v>
      </c>
      <c r="I1296" s="74">
        <v>116.31</v>
      </c>
      <c r="J1296" s="74">
        <v>91.93</v>
      </c>
      <c r="K1296" s="74">
        <v>104.56</v>
      </c>
      <c r="L1296" s="74">
        <v>108.21</v>
      </c>
      <c r="M1296" s="74">
        <v>116.71</v>
      </c>
      <c r="N1296" s="74">
        <v>102.1</v>
      </c>
      <c r="O1296" s="57">
        <v>97</v>
      </c>
      <c r="P1296" s="57">
        <v>90</v>
      </c>
      <c r="Q1296" s="57">
        <v>82</v>
      </c>
      <c r="R1296" s="57">
        <v>86</v>
      </c>
      <c r="S1296" s="57">
        <v>85</v>
      </c>
      <c r="T1296" s="74">
        <v>215.76</v>
      </c>
      <c r="U1296" s="114">
        <v>0.1376</v>
      </c>
    </row>
    <row r="1297" spans="1:21" x14ac:dyDescent="0.35">
      <c r="A1297" s="73" t="s">
        <v>2198</v>
      </c>
      <c r="B1297" s="57">
        <v>114</v>
      </c>
      <c r="C1297" s="57">
        <v>102</v>
      </c>
      <c r="D1297" s="74"/>
      <c r="E1297" s="74">
        <v>107.74</v>
      </c>
      <c r="F1297" s="74">
        <v>121.35</v>
      </c>
      <c r="G1297" s="74">
        <v>100.56</v>
      </c>
      <c r="H1297" s="74">
        <v>105.53</v>
      </c>
      <c r="I1297" s="74">
        <v>115.92</v>
      </c>
      <c r="J1297" s="74">
        <v>92.01</v>
      </c>
      <c r="K1297" s="74">
        <v>103.99</v>
      </c>
      <c r="L1297" s="74">
        <v>108.03</v>
      </c>
      <c r="M1297" s="74">
        <v>118.09</v>
      </c>
      <c r="N1297" s="74">
        <v>100.87</v>
      </c>
      <c r="O1297" s="57">
        <v>97</v>
      </c>
      <c r="P1297" s="57">
        <v>89</v>
      </c>
      <c r="Q1297" s="57">
        <v>74</v>
      </c>
      <c r="R1297" s="57">
        <v>82</v>
      </c>
      <c r="S1297" s="57">
        <v>78</v>
      </c>
      <c r="T1297" s="74">
        <v>75.52</v>
      </c>
      <c r="U1297" s="114">
        <v>0.13789999999999999</v>
      </c>
    </row>
    <row r="1298" spans="1:21" x14ac:dyDescent="0.35">
      <c r="A1298" s="73" t="s">
        <v>2199</v>
      </c>
      <c r="B1298" s="57">
        <v>123</v>
      </c>
      <c r="C1298" s="57">
        <v>110</v>
      </c>
      <c r="D1298" s="74"/>
      <c r="E1298" s="74">
        <v>107.74</v>
      </c>
      <c r="F1298" s="74">
        <v>121.56</v>
      </c>
      <c r="G1298" s="74">
        <v>100.36</v>
      </c>
      <c r="H1298" s="74">
        <v>105.53</v>
      </c>
      <c r="I1298" s="74">
        <v>116.28</v>
      </c>
      <c r="J1298" s="74">
        <v>91.26</v>
      </c>
      <c r="K1298" s="74">
        <v>103.68</v>
      </c>
      <c r="L1298" s="74">
        <v>107.8</v>
      </c>
      <c r="M1298" s="74">
        <v>119.91</v>
      </c>
      <c r="N1298" s="74">
        <v>100.82</v>
      </c>
      <c r="O1298" s="57">
        <v>101</v>
      </c>
      <c r="P1298" s="57">
        <v>89</v>
      </c>
      <c r="Q1298" s="57">
        <v>92</v>
      </c>
      <c r="R1298" s="57">
        <v>92</v>
      </c>
      <c r="S1298" s="57">
        <v>87</v>
      </c>
      <c r="T1298" s="74">
        <v>146.43</v>
      </c>
      <c r="U1298" s="114"/>
    </row>
    <row r="1299" spans="1:21" x14ac:dyDescent="0.35">
      <c r="A1299" s="73" t="s">
        <v>2200</v>
      </c>
      <c r="B1299" s="57">
        <v>137</v>
      </c>
      <c r="C1299" s="57">
        <v>127</v>
      </c>
      <c r="D1299" s="74"/>
      <c r="E1299" s="74">
        <v>107.48</v>
      </c>
      <c r="F1299" s="74">
        <v>121.4</v>
      </c>
      <c r="G1299" s="74">
        <v>99.94</v>
      </c>
      <c r="H1299" s="74">
        <v>104.99</v>
      </c>
      <c r="I1299" s="74">
        <v>116.26</v>
      </c>
      <c r="J1299" s="74">
        <v>90.94</v>
      </c>
      <c r="K1299" s="74">
        <v>103.13</v>
      </c>
      <c r="L1299" s="74">
        <v>107.66</v>
      </c>
      <c r="M1299" s="74">
        <v>120.06</v>
      </c>
      <c r="N1299" s="74">
        <v>100.18</v>
      </c>
      <c r="O1299" s="57">
        <v>108</v>
      </c>
      <c r="P1299" s="57">
        <v>88</v>
      </c>
      <c r="Q1299" s="57">
        <v>92</v>
      </c>
      <c r="R1299" s="57">
        <v>97</v>
      </c>
      <c r="S1299" s="57">
        <v>106</v>
      </c>
      <c r="T1299" s="74">
        <v>124.31</v>
      </c>
      <c r="U1299" s="114"/>
    </row>
    <row r="1300" spans="1:21" x14ac:dyDescent="0.35">
      <c r="A1300" s="73" t="s">
        <v>2201</v>
      </c>
      <c r="B1300" s="57">
        <v>117</v>
      </c>
      <c r="C1300" s="57">
        <v>107</v>
      </c>
      <c r="D1300" s="74"/>
      <c r="E1300" s="74">
        <v>107.17</v>
      </c>
      <c r="F1300" s="74">
        <v>119.79</v>
      </c>
      <c r="G1300" s="74">
        <v>99.9</v>
      </c>
      <c r="H1300" s="74">
        <v>104.85</v>
      </c>
      <c r="I1300" s="74">
        <v>116.5</v>
      </c>
      <c r="J1300" s="74">
        <v>90.91</v>
      </c>
      <c r="K1300" s="74">
        <v>102.52</v>
      </c>
      <c r="L1300" s="74">
        <v>107.16</v>
      </c>
      <c r="M1300" s="74">
        <v>119.08</v>
      </c>
      <c r="N1300" s="74">
        <v>99.86</v>
      </c>
      <c r="O1300" s="57">
        <v>98</v>
      </c>
      <c r="P1300" s="57">
        <v>87</v>
      </c>
      <c r="Q1300" s="57">
        <v>74</v>
      </c>
      <c r="R1300" s="57">
        <v>84</v>
      </c>
      <c r="S1300" s="57">
        <v>81</v>
      </c>
      <c r="T1300" s="74">
        <v>140.27000000000001</v>
      </c>
      <c r="U1300" s="114">
        <v>0.14449999999999999</v>
      </c>
    </row>
    <row r="1301" spans="1:21" x14ac:dyDescent="0.35">
      <c r="A1301" s="73" t="s">
        <v>2202</v>
      </c>
      <c r="B1301" s="57">
        <v>116</v>
      </c>
      <c r="C1301" s="57">
        <v>105</v>
      </c>
      <c r="D1301" s="74"/>
      <c r="E1301" s="74">
        <v>106.28</v>
      </c>
      <c r="F1301" s="74">
        <v>118.01</v>
      </c>
      <c r="G1301" s="74">
        <v>100.03</v>
      </c>
      <c r="H1301" s="74">
        <v>104.46</v>
      </c>
      <c r="I1301" s="74">
        <v>116.3</v>
      </c>
      <c r="J1301" s="74">
        <v>92.14</v>
      </c>
      <c r="K1301" s="74">
        <v>99.98</v>
      </c>
      <c r="L1301" s="74">
        <v>107.11</v>
      </c>
      <c r="M1301" s="74">
        <v>118.53</v>
      </c>
      <c r="N1301" s="74">
        <v>98.71</v>
      </c>
      <c r="O1301" s="57">
        <v>96</v>
      </c>
      <c r="P1301" s="57">
        <v>87</v>
      </c>
      <c r="Q1301" s="57">
        <v>81</v>
      </c>
      <c r="R1301" s="57">
        <v>85</v>
      </c>
      <c r="S1301" s="57">
        <v>85</v>
      </c>
      <c r="T1301" s="74">
        <v>212.48</v>
      </c>
      <c r="U1301" s="114">
        <v>0.1323</v>
      </c>
    </row>
    <row r="1302" spans="1:21" x14ac:dyDescent="0.35">
      <c r="A1302" s="73" t="s">
        <v>2203</v>
      </c>
      <c r="B1302" s="57">
        <v>116</v>
      </c>
      <c r="C1302" s="57">
        <v>106</v>
      </c>
      <c r="D1302" s="74"/>
      <c r="E1302" s="74">
        <v>105.49</v>
      </c>
      <c r="F1302" s="74">
        <v>116.71</v>
      </c>
      <c r="G1302" s="74">
        <v>100.35</v>
      </c>
      <c r="H1302" s="74">
        <v>104.44</v>
      </c>
      <c r="I1302" s="74">
        <v>115.87</v>
      </c>
      <c r="J1302" s="74">
        <v>91.88</v>
      </c>
      <c r="K1302" s="74">
        <v>98.14</v>
      </c>
      <c r="L1302" s="74">
        <v>107.31</v>
      </c>
      <c r="M1302" s="74">
        <v>117.94</v>
      </c>
      <c r="N1302" s="74">
        <v>97.73</v>
      </c>
      <c r="O1302" s="57">
        <v>97</v>
      </c>
      <c r="P1302" s="57">
        <v>88</v>
      </c>
      <c r="Q1302" s="57">
        <v>81</v>
      </c>
      <c r="R1302" s="57">
        <v>85</v>
      </c>
      <c r="S1302" s="57">
        <v>82</v>
      </c>
      <c r="T1302" s="74">
        <v>68.84</v>
      </c>
      <c r="U1302" s="114">
        <v>0.17730000000000001</v>
      </c>
    </row>
    <row r="1303" spans="1:21" x14ac:dyDescent="0.35">
      <c r="A1303" s="73" t="s">
        <v>2204</v>
      </c>
      <c r="B1303" s="57">
        <v>116</v>
      </c>
      <c r="C1303" s="57">
        <v>103</v>
      </c>
      <c r="D1303" s="74"/>
      <c r="E1303" s="74">
        <v>105.41</v>
      </c>
      <c r="F1303" s="74">
        <v>117.8</v>
      </c>
      <c r="G1303" s="74">
        <v>101.01</v>
      </c>
      <c r="H1303" s="74">
        <v>104.6</v>
      </c>
      <c r="I1303" s="74">
        <v>115.71</v>
      </c>
      <c r="J1303" s="74">
        <v>92.94</v>
      </c>
      <c r="K1303" s="74">
        <v>98.31</v>
      </c>
      <c r="L1303" s="74">
        <v>108.17</v>
      </c>
      <c r="M1303" s="74">
        <v>117.51</v>
      </c>
      <c r="N1303" s="74">
        <v>96.57</v>
      </c>
      <c r="O1303" s="57">
        <v>98</v>
      </c>
      <c r="P1303" s="57">
        <v>82</v>
      </c>
      <c r="Q1303" s="57">
        <v>71</v>
      </c>
      <c r="R1303" s="57">
        <v>87</v>
      </c>
      <c r="S1303" s="57">
        <v>84</v>
      </c>
      <c r="T1303" s="74">
        <v>237.82</v>
      </c>
      <c r="U1303" s="114">
        <v>0.17599999999999999</v>
      </c>
    </row>
    <row r="1304" spans="1:21" x14ac:dyDescent="0.35">
      <c r="A1304" s="73" t="s">
        <v>2205</v>
      </c>
      <c r="B1304" s="57">
        <v>115</v>
      </c>
      <c r="C1304" s="57">
        <v>101</v>
      </c>
      <c r="D1304" s="74"/>
      <c r="E1304" s="74">
        <v>105.37</v>
      </c>
      <c r="F1304" s="74">
        <v>118.32</v>
      </c>
      <c r="G1304" s="74">
        <v>101.41</v>
      </c>
      <c r="H1304" s="74">
        <v>105.11</v>
      </c>
      <c r="I1304" s="74">
        <v>116.1</v>
      </c>
      <c r="J1304" s="74">
        <v>92.88</v>
      </c>
      <c r="K1304" s="74">
        <v>98.48</v>
      </c>
      <c r="L1304" s="74">
        <v>108.72</v>
      </c>
      <c r="M1304" s="74">
        <v>116.79</v>
      </c>
      <c r="N1304" s="74">
        <v>96.77</v>
      </c>
      <c r="O1304" s="57">
        <v>100</v>
      </c>
      <c r="P1304" s="57">
        <v>80</v>
      </c>
      <c r="Q1304" s="57">
        <v>77</v>
      </c>
      <c r="R1304" s="57">
        <v>86</v>
      </c>
      <c r="S1304" s="57">
        <v>81</v>
      </c>
      <c r="T1304" s="74">
        <v>119.91</v>
      </c>
      <c r="U1304" s="114">
        <v>0.16350000000000001</v>
      </c>
    </row>
    <row r="1305" spans="1:21" x14ac:dyDescent="0.35">
      <c r="A1305" s="73" t="s">
        <v>2206</v>
      </c>
      <c r="B1305" s="57">
        <v>121</v>
      </c>
      <c r="C1305" s="57">
        <v>111</v>
      </c>
      <c r="D1305" s="74"/>
      <c r="E1305" s="74">
        <v>104.94</v>
      </c>
      <c r="F1305" s="74">
        <v>119.11</v>
      </c>
      <c r="G1305" s="74">
        <v>101.15</v>
      </c>
      <c r="H1305" s="74">
        <v>104.49</v>
      </c>
      <c r="I1305" s="74">
        <v>115.11</v>
      </c>
      <c r="J1305" s="74">
        <v>92.98</v>
      </c>
      <c r="K1305" s="74">
        <v>97.78</v>
      </c>
      <c r="L1305" s="74">
        <v>109.15</v>
      </c>
      <c r="M1305" s="74">
        <v>116.3</v>
      </c>
      <c r="N1305" s="74">
        <v>95.57</v>
      </c>
      <c r="O1305" s="57">
        <v>101</v>
      </c>
      <c r="P1305" s="57">
        <v>76</v>
      </c>
      <c r="Q1305" s="57">
        <v>85</v>
      </c>
      <c r="R1305" s="57">
        <v>91</v>
      </c>
      <c r="S1305" s="57">
        <v>82</v>
      </c>
      <c r="T1305" s="74">
        <v>112.64</v>
      </c>
      <c r="U1305" s="114"/>
    </row>
    <row r="1306" spans="1:21" x14ac:dyDescent="0.35">
      <c r="A1306" s="73" t="s">
        <v>2207</v>
      </c>
      <c r="B1306" s="57">
        <v>133</v>
      </c>
      <c r="C1306" s="57">
        <v>127</v>
      </c>
      <c r="D1306" s="74"/>
      <c r="E1306" s="74">
        <v>104.87</v>
      </c>
      <c r="F1306" s="74">
        <v>120.83</v>
      </c>
      <c r="G1306" s="74">
        <v>101.24</v>
      </c>
      <c r="H1306" s="74">
        <v>104.61</v>
      </c>
      <c r="I1306" s="74">
        <v>114.99</v>
      </c>
      <c r="J1306" s="74">
        <v>92.25</v>
      </c>
      <c r="K1306" s="74">
        <v>97.67</v>
      </c>
      <c r="L1306" s="74">
        <v>109.35</v>
      </c>
      <c r="M1306" s="74">
        <v>116.44</v>
      </c>
      <c r="N1306" s="74">
        <v>95.32</v>
      </c>
      <c r="O1306" s="57">
        <v>106</v>
      </c>
      <c r="P1306" s="57">
        <v>76</v>
      </c>
      <c r="Q1306" s="57">
        <v>88</v>
      </c>
      <c r="R1306" s="57">
        <v>94</v>
      </c>
      <c r="S1306" s="57">
        <v>104</v>
      </c>
      <c r="T1306" s="74">
        <v>131.08000000000001</v>
      </c>
      <c r="U1306" s="114"/>
    </row>
    <row r="1307" spans="1:21" x14ac:dyDescent="0.35">
      <c r="A1307" s="73" t="s">
        <v>2208</v>
      </c>
      <c r="B1307" s="57">
        <v>116</v>
      </c>
      <c r="C1307" s="57">
        <v>106</v>
      </c>
      <c r="D1307" s="74"/>
      <c r="E1307" s="74">
        <v>104.86</v>
      </c>
      <c r="F1307" s="74">
        <v>121.02</v>
      </c>
      <c r="G1307" s="74">
        <v>101.11</v>
      </c>
      <c r="H1307" s="74">
        <v>104.66</v>
      </c>
      <c r="I1307" s="74">
        <v>115.03</v>
      </c>
      <c r="J1307" s="74">
        <v>91.54</v>
      </c>
      <c r="K1307" s="74">
        <v>97.6</v>
      </c>
      <c r="L1307" s="74">
        <v>110.01</v>
      </c>
      <c r="M1307" s="74">
        <v>116.71</v>
      </c>
      <c r="N1307" s="74">
        <v>94.9</v>
      </c>
      <c r="O1307" s="57">
        <v>97</v>
      </c>
      <c r="P1307" s="57">
        <v>76</v>
      </c>
      <c r="Q1307" s="57">
        <v>72</v>
      </c>
      <c r="R1307" s="57">
        <v>82</v>
      </c>
      <c r="S1307" s="57">
        <v>75</v>
      </c>
      <c r="T1307" s="74">
        <v>153.78</v>
      </c>
      <c r="U1307" s="114">
        <v>0.1472</v>
      </c>
    </row>
    <row r="1308" spans="1:21" x14ac:dyDescent="0.35">
      <c r="A1308" s="73" t="s">
        <v>2209</v>
      </c>
      <c r="B1308" s="57">
        <v>116</v>
      </c>
      <c r="C1308" s="57">
        <v>105</v>
      </c>
      <c r="D1308" s="74"/>
      <c r="E1308" s="74">
        <v>105.43</v>
      </c>
      <c r="F1308" s="74">
        <v>126.31</v>
      </c>
      <c r="G1308" s="74">
        <v>101.96</v>
      </c>
      <c r="H1308" s="74">
        <v>105.12</v>
      </c>
      <c r="I1308" s="74">
        <v>115.45</v>
      </c>
      <c r="J1308" s="74">
        <v>91.83</v>
      </c>
      <c r="K1308" s="74">
        <v>97.75</v>
      </c>
      <c r="L1308" s="74">
        <v>110.17</v>
      </c>
      <c r="M1308" s="74">
        <v>117.12</v>
      </c>
      <c r="N1308" s="74">
        <v>95.81</v>
      </c>
      <c r="O1308" s="57">
        <v>96</v>
      </c>
      <c r="P1308" s="57">
        <v>77</v>
      </c>
      <c r="Q1308" s="57">
        <v>79</v>
      </c>
      <c r="R1308" s="57">
        <v>86</v>
      </c>
      <c r="S1308" s="57">
        <v>80</v>
      </c>
      <c r="T1308" s="74">
        <v>186.75</v>
      </c>
      <c r="U1308" s="114">
        <v>0.13569999999999999</v>
      </c>
    </row>
    <row r="1309" spans="1:21" x14ac:dyDescent="0.35">
      <c r="A1309" s="73" t="s">
        <v>2210</v>
      </c>
      <c r="B1309" s="57">
        <v>114</v>
      </c>
      <c r="C1309" s="57">
        <v>104</v>
      </c>
      <c r="D1309" s="74"/>
      <c r="E1309" s="74">
        <v>106.04</v>
      </c>
      <c r="F1309" s="74">
        <v>126.45</v>
      </c>
      <c r="G1309" s="74">
        <v>102.52</v>
      </c>
      <c r="H1309" s="74">
        <v>105.23</v>
      </c>
      <c r="I1309" s="74">
        <v>115.75</v>
      </c>
      <c r="J1309" s="74">
        <v>92.58</v>
      </c>
      <c r="K1309" s="74">
        <v>98.04</v>
      </c>
      <c r="L1309" s="74">
        <v>110.88</v>
      </c>
      <c r="M1309" s="74">
        <v>117.53</v>
      </c>
      <c r="N1309" s="74">
        <v>96.58</v>
      </c>
      <c r="O1309" s="57">
        <v>95</v>
      </c>
      <c r="P1309" s="57">
        <v>80</v>
      </c>
      <c r="Q1309" s="57">
        <v>80</v>
      </c>
      <c r="R1309" s="57">
        <v>89</v>
      </c>
      <c r="S1309" s="57">
        <v>76</v>
      </c>
      <c r="T1309" s="74">
        <v>304.02</v>
      </c>
      <c r="U1309" s="114">
        <v>0.1283</v>
      </c>
    </row>
    <row r="1310" spans="1:21" x14ac:dyDescent="0.35">
      <c r="A1310" s="73" t="s">
        <v>2211</v>
      </c>
      <c r="B1310" s="57">
        <v>113</v>
      </c>
      <c r="C1310" s="57">
        <v>103</v>
      </c>
      <c r="D1310" s="74"/>
      <c r="E1310" s="74">
        <v>106.81</v>
      </c>
      <c r="F1310" s="74">
        <v>126.65</v>
      </c>
      <c r="G1310" s="74">
        <v>102.72</v>
      </c>
      <c r="H1310" s="74">
        <v>105.68</v>
      </c>
      <c r="I1310" s="74">
        <v>116.19</v>
      </c>
      <c r="J1310" s="74">
        <v>95.17</v>
      </c>
      <c r="K1310" s="74">
        <v>98.84</v>
      </c>
      <c r="L1310" s="74">
        <v>111.01</v>
      </c>
      <c r="M1310" s="74">
        <v>117.74</v>
      </c>
      <c r="N1310" s="74">
        <v>98.17</v>
      </c>
      <c r="O1310" s="57">
        <v>95</v>
      </c>
      <c r="P1310" s="57">
        <v>85</v>
      </c>
      <c r="Q1310" s="57">
        <v>86</v>
      </c>
      <c r="R1310" s="57">
        <v>90</v>
      </c>
      <c r="S1310" s="57">
        <v>75</v>
      </c>
      <c r="T1310" s="74">
        <v>195.51</v>
      </c>
      <c r="U1310" s="114">
        <v>0.11700000000000001</v>
      </c>
    </row>
    <row r="1311" spans="1:21" x14ac:dyDescent="0.35">
      <c r="A1311" s="73" t="s">
        <v>2212</v>
      </c>
      <c r="B1311" s="57">
        <v>113</v>
      </c>
      <c r="C1311" s="57">
        <v>100</v>
      </c>
      <c r="D1311" s="74"/>
      <c r="E1311" s="74">
        <v>108.55</v>
      </c>
      <c r="F1311" s="74">
        <v>129.04</v>
      </c>
      <c r="G1311" s="74">
        <v>104.78</v>
      </c>
      <c r="H1311" s="74">
        <v>106.54</v>
      </c>
      <c r="I1311" s="74">
        <v>117.15</v>
      </c>
      <c r="J1311" s="74">
        <v>99.01</v>
      </c>
      <c r="K1311" s="74">
        <v>100.48</v>
      </c>
      <c r="L1311" s="74">
        <v>111.95</v>
      </c>
      <c r="M1311" s="74">
        <v>118.83</v>
      </c>
      <c r="N1311" s="74">
        <v>99.98</v>
      </c>
      <c r="O1311" s="57">
        <v>99</v>
      </c>
      <c r="P1311" s="57">
        <v>89</v>
      </c>
      <c r="Q1311" s="57">
        <v>76</v>
      </c>
      <c r="R1311" s="57">
        <v>89</v>
      </c>
      <c r="S1311" s="57">
        <v>76</v>
      </c>
      <c r="T1311" s="74">
        <v>188.77</v>
      </c>
      <c r="U1311" s="114">
        <v>9.7600000000000006E-2</v>
      </c>
    </row>
    <row r="1312" spans="1:21" x14ac:dyDescent="0.35">
      <c r="A1312" s="73" t="s">
        <v>2213</v>
      </c>
      <c r="B1312" s="57">
        <v>124</v>
      </c>
      <c r="C1312" s="57">
        <v>112</v>
      </c>
      <c r="D1312" s="74"/>
      <c r="E1312" s="74">
        <v>110.11</v>
      </c>
      <c r="F1312" s="74">
        <v>130.78</v>
      </c>
      <c r="G1312" s="74">
        <v>106.5</v>
      </c>
      <c r="H1312" s="74">
        <v>107.92</v>
      </c>
      <c r="I1312" s="74">
        <v>119.33</v>
      </c>
      <c r="J1312" s="74">
        <v>100.16</v>
      </c>
      <c r="K1312" s="74">
        <v>102.29</v>
      </c>
      <c r="L1312" s="74">
        <v>112.91</v>
      </c>
      <c r="M1312" s="74">
        <v>119.9</v>
      </c>
      <c r="N1312" s="74">
        <v>101.19</v>
      </c>
      <c r="O1312" s="57">
        <v>106</v>
      </c>
      <c r="P1312" s="57">
        <v>91</v>
      </c>
      <c r="Q1312" s="57">
        <v>95</v>
      </c>
      <c r="R1312" s="57">
        <v>102</v>
      </c>
      <c r="S1312" s="57">
        <v>95</v>
      </c>
      <c r="T1312" s="74">
        <v>217.66</v>
      </c>
      <c r="U1312" s="114"/>
    </row>
    <row r="1313" spans="1:21" x14ac:dyDescent="0.35">
      <c r="A1313" s="73" t="s">
        <v>2214</v>
      </c>
      <c r="B1313" s="57">
        <v>136</v>
      </c>
      <c r="C1313" s="57">
        <v>129</v>
      </c>
      <c r="D1313" s="74"/>
      <c r="E1313" s="74">
        <v>111.03</v>
      </c>
      <c r="F1313" s="74">
        <v>131.53</v>
      </c>
      <c r="G1313" s="74">
        <v>106.82</v>
      </c>
      <c r="H1313" s="74">
        <v>108.04</v>
      </c>
      <c r="I1313" s="74">
        <v>120.02</v>
      </c>
      <c r="J1313" s="74">
        <v>102.64</v>
      </c>
      <c r="K1313" s="74">
        <v>103.23</v>
      </c>
      <c r="L1313" s="74">
        <v>113.55</v>
      </c>
      <c r="M1313" s="74">
        <v>120.45</v>
      </c>
      <c r="N1313" s="74">
        <v>102.04</v>
      </c>
      <c r="O1313" s="57">
        <v>109</v>
      </c>
      <c r="P1313" s="57">
        <v>92</v>
      </c>
      <c r="Q1313" s="57">
        <v>92</v>
      </c>
      <c r="R1313" s="57">
        <v>95</v>
      </c>
      <c r="S1313" s="57">
        <v>104</v>
      </c>
      <c r="T1313" s="74">
        <v>183.8</v>
      </c>
      <c r="U1313" s="114"/>
    </row>
    <row r="1314" spans="1:21" x14ac:dyDescent="0.35">
      <c r="A1314" s="73" t="s">
        <v>2215</v>
      </c>
      <c r="B1314" s="57">
        <v>115</v>
      </c>
      <c r="C1314" s="57">
        <v>104</v>
      </c>
      <c r="D1314" s="74"/>
      <c r="E1314" s="74">
        <v>113.59</v>
      </c>
      <c r="F1314" s="74">
        <v>133.15</v>
      </c>
      <c r="G1314" s="74">
        <v>108.58</v>
      </c>
      <c r="H1314" s="74">
        <v>109.38</v>
      </c>
      <c r="I1314" s="74">
        <v>121.01</v>
      </c>
      <c r="J1314" s="74">
        <v>110.88</v>
      </c>
      <c r="K1314" s="74">
        <v>105.27</v>
      </c>
      <c r="L1314" s="74">
        <v>114.66</v>
      </c>
      <c r="M1314" s="74">
        <v>122.89</v>
      </c>
      <c r="N1314" s="74">
        <v>104.52</v>
      </c>
      <c r="O1314" s="57">
        <v>96</v>
      </c>
      <c r="P1314" s="57">
        <v>92</v>
      </c>
      <c r="Q1314" s="57">
        <v>74</v>
      </c>
      <c r="R1314" s="57">
        <v>84</v>
      </c>
      <c r="S1314" s="57">
        <v>72</v>
      </c>
      <c r="T1314" s="74">
        <v>71.42</v>
      </c>
      <c r="U1314" s="114">
        <v>7.1199999999999999E-2</v>
      </c>
    </row>
    <row r="1315" spans="1:21" x14ac:dyDescent="0.35">
      <c r="A1315" s="73" t="s">
        <v>2216</v>
      </c>
      <c r="B1315" s="57">
        <v>112</v>
      </c>
      <c r="C1315" s="57">
        <v>103</v>
      </c>
      <c r="D1315" s="74"/>
      <c r="E1315" s="74">
        <v>114.75</v>
      </c>
      <c r="F1315" s="74">
        <v>129.66999999999999</v>
      </c>
      <c r="G1315" s="74">
        <v>109.52</v>
      </c>
      <c r="H1315" s="74">
        <v>110.33</v>
      </c>
      <c r="I1315" s="74">
        <v>121.66</v>
      </c>
      <c r="J1315" s="74">
        <v>113.59</v>
      </c>
      <c r="K1315" s="74">
        <v>106.68</v>
      </c>
      <c r="L1315" s="74">
        <v>115.57</v>
      </c>
      <c r="M1315" s="74">
        <v>124.07</v>
      </c>
      <c r="N1315" s="74">
        <v>106.43</v>
      </c>
      <c r="O1315" s="57">
        <v>94</v>
      </c>
      <c r="P1315" s="57">
        <v>93</v>
      </c>
      <c r="Q1315" s="57">
        <v>82</v>
      </c>
      <c r="R1315" s="57">
        <v>91</v>
      </c>
      <c r="S1315" s="57">
        <v>80</v>
      </c>
      <c r="T1315" s="74">
        <v>108.38</v>
      </c>
      <c r="U1315" s="114">
        <v>7.6899999999999996E-2</v>
      </c>
    </row>
    <row r="1316" spans="1:21" x14ac:dyDescent="0.35">
      <c r="A1316" s="73" t="s">
        <v>2217</v>
      </c>
      <c r="B1316" s="57">
        <v>109</v>
      </c>
      <c r="C1316" s="57">
        <v>102</v>
      </c>
      <c r="D1316" s="74"/>
      <c r="E1316" s="74">
        <v>115.38</v>
      </c>
      <c r="F1316" s="74">
        <v>130.71</v>
      </c>
      <c r="G1316" s="74">
        <v>110.53</v>
      </c>
      <c r="H1316" s="74">
        <v>111</v>
      </c>
      <c r="I1316" s="74">
        <v>122.1</v>
      </c>
      <c r="J1316" s="74">
        <v>114.93</v>
      </c>
      <c r="K1316" s="74">
        <v>107.58</v>
      </c>
      <c r="L1316" s="74">
        <v>115.59</v>
      </c>
      <c r="M1316" s="74">
        <v>125.81</v>
      </c>
      <c r="N1316" s="74">
        <v>107.31</v>
      </c>
      <c r="O1316" s="57">
        <v>92</v>
      </c>
      <c r="P1316" s="57">
        <v>89</v>
      </c>
      <c r="Q1316" s="57">
        <v>82</v>
      </c>
      <c r="R1316" s="57">
        <v>83</v>
      </c>
      <c r="S1316" s="57">
        <v>69</v>
      </c>
      <c r="T1316" s="74">
        <v>235.46</v>
      </c>
      <c r="U1316" s="114">
        <v>8.6499999999999994E-2</v>
      </c>
    </row>
    <row r="1317" spans="1:21" x14ac:dyDescent="0.35">
      <c r="A1317" s="73" t="s">
        <v>2218</v>
      </c>
      <c r="B1317" s="57">
        <v>109</v>
      </c>
      <c r="C1317" s="57">
        <v>101</v>
      </c>
      <c r="D1317" s="74"/>
      <c r="E1317" s="74">
        <v>115.17</v>
      </c>
      <c r="F1317" s="74">
        <v>130.72999999999999</v>
      </c>
      <c r="G1317" s="74">
        <v>111.57</v>
      </c>
      <c r="H1317" s="74">
        <v>111.35</v>
      </c>
      <c r="I1317" s="74">
        <v>122.31</v>
      </c>
      <c r="J1317" s="74">
        <v>112.88</v>
      </c>
      <c r="K1317" s="74">
        <v>107.88</v>
      </c>
      <c r="L1317" s="74">
        <v>115.19</v>
      </c>
      <c r="M1317" s="74">
        <v>126.18</v>
      </c>
      <c r="N1317" s="74">
        <v>107.4</v>
      </c>
      <c r="O1317" s="57">
        <v>95</v>
      </c>
      <c r="P1317" s="57">
        <v>88</v>
      </c>
      <c r="Q1317" s="57">
        <v>83</v>
      </c>
      <c r="R1317" s="57">
        <v>88</v>
      </c>
      <c r="S1317" s="57">
        <v>78</v>
      </c>
      <c r="T1317" s="74">
        <v>176.42</v>
      </c>
      <c r="U1317" s="114">
        <v>8.7300000000000003E-2</v>
      </c>
    </row>
    <row r="1318" spans="1:21" x14ac:dyDescent="0.35">
      <c r="A1318" s="73" t="s">
        <v>2219</v>
      </c>
      <c r="B1318" s="57">
        <v>111</v>
      </c>
      <c r="C1318" s="57">
        <v>99</v>
      </c>
      <c r="D1318" s="74"/>
      <c r="E1318" s="74">
        <v>114.14</v>
      </c>
      <c r="F1318" s="74">
        <v>128.61000000000001</v>
      </c>
      <c r="G1318" s="74">
        <v>111.26</v>
      </c>
      <c r="H1318" s="74">
        <v>111.53</v>
      </c>
      <c r="I1318" s="74">
        <v>122.1</v>
      </c>
      <c r="J1318" s="74">
        <v>108.43</v>
      </c>
      <c r="K1318" s="74">
        <v>107.33</v>
      </c>
      <c r="L1318" s="74">
        <v>114.42</v>
      </c>
      <c r="M1318" s="74">
        <v>126.8</v>
      </c>
      <c r="N1318" s="74">
        <v>106.52</v>
      </c>
      <c r="O1318" s="57">
        <v>98</v>
      </c>
      <c r="P1318" s="57">
        <v>88</v>
      </c>
      <c r="Q1318" s="57">
        <v>77</v>
      </c>
      <c r="R1318" s="57">
        <v>87</v>
      </c>
      <c r="S1318" s="57">
        <v>75</v>
      </c>
      <c r="T1318" s="74">
        <v>157</v>
      </c>
      <c r="U1318" s="114">
        <v>9.1800000000000007E-2</v>
      </c>
    </row>
    <row r="1319" spans="1:21" x14ac:dyDescent="0.35">
      <c r="A1319" s="73" t="s">
        <v>2220</v>
      </c>
      <c r="B1319" s="57">
        <v>118</v>
      </c>
      <c r="C1319" s="57">
        <v>108</v>
      </c>
      <c r="D1319" s="74"/>
      <c r="E1319" s="74">
        <v>113.51</v>
      </c>
      <c r="F1319" s="74">
        <v>127.55</v>
      </c>
      <c r="G1319" s="74">
        <v>110.3</v>
      </c>
      <c r="H1319" s="74">
        <v>110.95</v>
      </c>
      <c r="I1319" s="74">
        <v>121.41</v>
      </c>
      <c r="J1319" s="74">
        <v>107.78</v>
      </c>
      <c r="K1319" s="74">
        <v>106.44</v>
      </c>
      <c r="L1319" s="74">
        <v>114.08</v>
      </c>
      <c r="M1319" s="74">
        <v>127.18</v>
      </c>
      <c r="N1319" s="74">
        <v>106.32</v>
      </c>
      <c r="O1319" s="57">
        <v>99</v>
      </c>
      <c r="P1319" s="57">
        <v>89</v>
      </c>
      <c r="Q1319" s="57">
        <v>88</v>
      </c>
      <c r="R1319" s="57">
        <v>87</v>
      </c>
      <c r="S1319" s="57">
        <v>79</v>
      </c>
      <c r="T1319" s="74">
        <v>66.59</v>
      </c>
      <c r="U1319" s="114"/>
    </row>
    <row r="1320" spans="1:21" x14ac:dyDescent="0.35">
      <c r="A1320" s="73" t="s">
        <v>2221</v>
      </c>
      <c r="B1320" s="57">
        <v>136</v>
      </c>
      <c r="C1320" s="57">
        <v>128</v>
      </c>
      <c r="D1320" s="74"/>
      <c r="E1320" s="74">
        <v>113.23</v>
      </c>
      <c r="F1320" s="74">
        <v>127.68</v>
      </c>
      <c r="G1320" s="74">
        <v>110.15</v>
      </c>
      <c r="H1320" s="74">
        <v>111.31</v>
      </c>
      <c r="I1320" s="74">
        <v>122.27</v>
      </c>
      <c r="J1320" s="74">
        <v>105.6</v>
      </c>
      <c r="K1320" s="74">
        <v>106.02</v>
      </c>
      <c r="L1320" s="74">
        <v>114</v>
      </c>
      <c r="M1320" s="74">
        <v>126.67</v>
      </c>
      <c r="N1320" s="74">
        <v>105.89</v>
      </c>
      <c r="O1320" s="57">
        <v>111</v>
      </c>
      <c r="P1320" s="57">
        <v>89</v>
      </c>
      <c r="Q1320" s="57">
        <v>95</v>
      </c>
      <c r="R1320" s="57">
        <v>103</v>
      </c>
      <c r="S1320" s="57">
        <v>109</v>
      </c>
      <c r="T1320" s="74">
        <v>67.069999999999993</v>
      </c>
      <c r="U1320" s="114"/>
    </row>
    <row r="1321" spans="1:21" x14ac:dyDescent="0.35">
      <c r="A1321" s="73" t="s">
        <v>2222</v>
      </c>
      <c r="B1321" s="57">
        <v>113</v>
      </c>
      <c r="C1321" s="57">
        <v>103</v>
      </c>
      <c r="D1321" s="74"/>
      <c r="E1321" s="74">
        <v>111.34</v>
      </c>
      <c r="F1321" s="74">
        <v>126.33</v>
      </c>
      <c r="G1321" s="74">
        <v>109.63</v>
      </c>
      <c r="H1321" s="74">
        <v>110.82</v>
      </c>
      <c r="I1321" s="74">
        <v>122.42</v>
      </c>
      <c r="J1321" s="74">
        <v>96.64</v>
      </c>
      <c r="K1321" s="74">
        <v>104.89</v>
      </c>
      <c r="L1321" s="74">
        <v>113.37</v>
      </c>
      <c r="M1321" s="74">
        <v>125.45</v>
      </c>
      <c r="N1321" s="74">
        <v>103.78</v>
      </c>
      <c r="O1321" s="57">
        <v>96</v>
      </c>
      <c r="P1321" s="57">
        <v>90</v>
      </c>
      <c r="Q1321" s="57">
        <v>75</v>
      </c>
      <c r="R1321" s="57">
        <v>87</v>
      </c>
      <c r="S1321" s="57">
        <v>74</v>
      </c>
      <c r="T1321" s="74">
        <v>195.37</v>
      </c>
      <c r="U1321" s="114">
        <v>8.14E-2</v>
      </c>
    </row>
    <row r="1322" spans="1:21" x14ac:dyDescent="0.35">
      <c r="A1322" s="73" t="s">
        <v>2223</v>
      </c>
      <c r="B1322" s="57">
        <v>111</v>
      </c>
      <c r="C1322" s="57">
        <v>101</v>
      </c>
      <c r="D1322" s="74"/>
      <c r="E1322" s="74">
        <v>110.31</v>
      </c>
      <c r="F1322" s="74">
        <v>125.57</v>
      </c>
      <c r="G1322" s="74">
        <v>109.3</v>
      </c>
      <c r="H1322" s="74">
        <v>110.34</v>
      </c>
      <c r="I1322" s="74">
        <v>122.18</v>
      </c>
      <c r="J1322" s="74">
        <v>93.15</v>
      </c>
      <c r="K1322" s="74">
        <v>104.12</v>
      </c>
      <c r="L1322" s="74">
        <v>112.83</v>
      </c>
      <c r="M1322" s="74">
        <v>124.5</v>
      </c>
      <c r="N1322" s="74">
        <v>102.33</v>
      </c>
      <c r="O1322" s="57">
        <v>94</v>
      </c>
      <c r="P1322" s="57">
        <v>89</v>
      </c>
      <c r="Q1322" s="57">
        <v>80</v>
      </c>
      <c r="R1322" s="57">
        <v>84</v>
      </c>
      <c r="S1322" s="57">
        <v>77</v>
      </c>
      <c r="T1322" s="74">
        <v>240.76</v>
      </c>
      <c r="U1322" s="114">
        <v>8.09E-2</v>
      </c>
    </row>
    <row r="1323" spans="1:21" x14ac:dyDescent="0.35">
      <c r="A1323" s="73" t="s">
        <v>2224</v>
      </c>
      <c r="B1323" s="57">
        <v>111</v>
      </c>
      <c r="C1323" s="57">
        <v>102</v>
      </c>
      <c r="D1323" s="74"/>
      <c r="E1323" s="74">
        <v>109.63</v>
      </c>
      <c r="F1323" s="74">
        <v>123.58</v>
      </c>
      <c r="G1323" s="74">
        <v>108.85</v>
      </c>
      <c r="H1323" s="74">
        <v>110.46</v>
      </c>
      <c r="I1323" s="74">
        <v>122.56</v>
      </c>
      <c r="J1323" s="74">
        <v>90.09</v>
      </c>
      <c r="K1323" s="74">
        <v>103.19</v>
      </c>
      <c r="L1323" s="74">
        <v>112.87</v>
      </c>
      <c r="M1323" s="74">
        <v>123.52</v>
      </c>
      <c r="N1323" s="74">
        <v>101.53</v>
      </c>
      <c r="O1323" s="57">
        <v>95</v>
      </c>
      <c r="P1323" s="57">
        <v>89</v>
      </c>
      <c r="Q1323" s="57">
        <v>82</v>
      </c>
      <c r="R1323" s="57">
        <v>90</v>
      </c>
      <c r="S1323" s="57">
        <v>76</v>
      </c>
      <c r="T1323" s="74">
        <v>144.69</v>
      </c>
      <c r="U1323" s="114">
        <v>7.0099999999999996E-2</v>
      </c>
    </row>
    <row r="1324" spans="1:21" x14ac:dyDescent="0.35">
      <c r="A1324" s="73" t="s">
        <v>2225</v>
      </c>
      <c r="B1324" s="57">
        <v>110</v>
      </c>
      <c r="C1324" s="57">
        <v>101</v>
      </c>
      <c r="D1324" s="74"/>
      <c r="E1324" s="74">
        <v>109.24</v>
      </c>
      <c r="F1324" s="74">
        <v>123.15</v>
      </c>
      <c r="G1324" s="74">
        <v>108</v>
      </c>
      <c r="H1324" s="74">
        <v>110.43</v>
      </c>
      <c r="I1324" s="74">
        <v>122.98</v>
      </c>
      <c r="J1324" s="74">
        <v>88.06</v>
      </c>
      <c r="K1324" s="74">
        <v>102.07</v>
      </c>
      <c r="L1324" s="74">
        <v>113.24</v>
      </c>
      <c r="M1324" s="74">
        <v>123.85</v>
      </c>
      <c r="N1324" s="74">
        <v>100.84</v>
      </c>
      <c r="O1324" s="57">
        <v>96</v>
      </c>
      <c r="P1324" s="57">
        <v>89</v>
      </c>
      <c r="Q1324" s="57">
        <v>81</v>
      </c>
      <c r="R1324" s="57">
        <v>87</v>
      </c>
      <c r="S1324" s="57">
        <v>77</v>
      </c>
      <c r="T1324" s="74">
        <v>290.26</v>
      </c>
      <c r="U1324" s="114">
        <v>5.8900000000000001E-2</v>
      </c>
    </row>
    <row r="1325" spans="1:21" x14ac:dyDescent="0.35">
      <c r="A1325" s="73" t="s">
        <v>2226</v>
      </c>
      <c r="B1325" s="57">
        <v>110</v>
      </c>
      <c r="C1325" s="57">
        <v>98</v>
      </c>
      <c r="D1325" s="74"/>
      <c r="E1325" s="74">
        <v>108.72</v>
      </c>
      <c r="F1325" s="74">
        <v>122.45</v>
      </c>
      <c r="G1325" s="74">
        <v>107.2</v>
      </c>
      <c r="H1325" s="74">
        <v>110.31</v>
      </c>
      <c r="I1325" s="74">
        <v>122.76</v>
      </c>
      <c r="J1325" s="74">
        <v>87.1</v>
      </c>
      <c r="K1325" s="74">
        <v>101.17</v>
      </c>
      <c r="L1325" s="74">
        <v>113.45</v>
      </c>
      <c r="M1325" s="74">
        <v>122.96</v>
      </c>
      <c r="N1325" s="74">
        <v>100.26</v>
      </c>
      <c r="O1325" s="57">
        <v>97</v>
      </c>
      <c r="P1325" s="57">
        <v>90</v>
      </c>
      <c r="Q1325" s="57">
        <v>75</v>
      </c>
      <c r="R1325" s="57">
        <v>88</v>
      </c>
      <c r="S1325" s="57">
        <v>75</v>
      </c>
      <c r="T1325" s="74">
        <v>122.51</v>
      </c>
      <c r="U1325" s="114">
        <v>6.5500000000000003E-2</v>
      </c>
    </row>
    <row r="1326" spans="1:21" x14ac:dyDescent="0.35">
      <c r="A1326" s="73" t="s">
        <v>2227</v>
      </c>
      <c r="B1326" s="57">
        <v>120</v>
      </c>
      <c r="C1326" s="57">
        <v>111</v>
      </c>
      <c r="D1326" s="74"/>
      <c r="E1326" s="74">
        <v>108.15</v>
      </c>
      <c r="F1326" s="74">
        <v>121.58</v>
      </c>
      <c r="G1326" s="74">
        <v>106.88</v>
      </c>
      <c r="H1326" s="74">
        <v>110.39</v>
      </c>
      <c r="I1326" s="74">
        <v>122.55</v>
      </c>
      <c r="J1326" s="74">
        <v>85.89</v>
      </c>
      <c r="K1326" s="74">
        <v>100.1</v>
      </c>
      <c r="L1326" s="74">
        <v>113.43</v>
      </c>
      <c r="M1326" s="74">
        <v>122.43</v>
      </c>
      <c r="N1326" s="74">
        <v>99.21</v>
      </c>
      <c r="O1326" s="57">
        <v>103</v>
      </c>
      <c r="P1326" s="57">
        <v>93</v>
      </c>
      <c r="Q1326" s="57">
        <v>101</v>
      </c>
      <c r="R1326" s="57">
        <v>95</v>
      </c>
      <c r="S1326" s="57">
        <v>87</v>
      </c>
      <c r="T1326" s="74">
        <v>221.03</v>
      </c>
      <c r="U1326" s="114"/>
    </row>
    <row r="1327" spans="1:21" x14ac:dyDescent="0.35">
      <c r="A1327" s="73" t="s">
        <v>2228</v>
      </c>
      <c r="B1327" s="57">
        <v>135</v>
      </c>
      <c r="C1327" s="57">
        <v>128</v>
      </c>
      <c r="D1327" s="74"/>
      <c r="E1327" s="74">
        <v>107.7</v>
      </c>
      <c r="F1327" s="74">
        <v>120.58</v>
      </c>
      <c r="G1327" s="74">
        <v>106.82</v>
      </c>
      <c r="H1327" s="74">
        <v>110.08</v>
      </c>
      <c r="I1327" s="74">
        <v>121.86</v>
      </c>
      <c r="J1327" s="74">
        <v>85.4</v>
      </c>
      <c r="K1327" s="74">
        <v>99.5</v>
      </c>
      <c r="L1327" s="74">
        <v>113.26</v>
      </c>
      <c r="M1327" s="74">
        <v>122.36</v>
      </c>
      <c r="N1327" s="74">
        <v>98.76</v>
      </c>
      <c r="O1327" s="57">
        <v>110</v>
      </c>
      <c r="P1327" s="57">
        <v>92</v>
      </c>
      <c r="Q1327" s="57">
        <v>98</v>
      </c>
      <c r="R1327" s="57">
        <v>93</v>
      </c>
      <c r="S1327" s="57">
        <v>107</v>
      </c>
      <c r="T1327" s="74">
        <v>20.77</v>
      </c>
      <c r="U1327" s="114"/>
    </row>
    <row r="1328" spans="1:21" x14ac:dyDescent="0.35">
      <c r="A1328" s="73" t="s">
        <v>2229</v>
      </c>
      <c r="B1328" s="57">
        <v>114</v>
      </c>
      <c r="C1328" s="57">
        <v>103</v>
      </c>
      <c r="D1328" s="74"/>
      <c r="E1328" s="74">
        <v>107.2</v>
      </c>
      <c r="F1328" s="74">
        <v>120.29</v>
      </c>
      <c r="G1328" s="74">
        <v>104.87</v>
      </c>
      <c r="H1328" s="74">
        <v>110.07</v>
      </c>
      <c r="I1328" s="74">
        <v>121.49</v>
      </c>
      <c r="J1328" s="74">
        <v>84.79</v>
      </c>
      <c r="K1328" s="74">
        <v>99.05</v>
      </c>
      <c r="L1328" s="74">
        <v>112.86</v>
      </c>
      <c r="M1328" s="74">
        <v>121.75</v>
      </c>
      <c r="N1328" s="74">
        <v>98.28</v>
      </c>
      <c r="O1328" s="57">
        <v>96</v>
      </c>
      <c r="P1328" s="57">
        <v>92</v>
      </c>
      <c r="Q1328" s="57">
        <v>75</v>
      </c>
      <c r="R1328" s="57">
        <v>88</v>
      </c>
      <c r="S1328" s="57">
        <v>71</v>
      </c>
      <c r="T1328" s="74">
        <v>281.32</v>
      </c>
      <c r="U1328" s="114">
        <v>6.4899999999999999E-2</v>
      </c>
    </row>
    <row r="1329" spans="1:21" x14ac:dyDescent="0.35">
      <c r="A1329" s="73" t="s">
        <v>2230</v>
      </c>
      <c r="B1329" s="57">
        <v>112</v>
      </c>
      <c r="C1329" s="57">
        <v>102</v>
      </c>
      <c r="D1329" s="74"/>
      <c r="E1329" s="74">
        <v>106.36</v>
      </c>
      <c r="F1329" s="74">
        <v>119.33</v>
      </c>
      <c r="G1329" s="74">
        <v>100.11</v>
      </c>
      <c r="H1329" s="74">
        <v>109.32</v>
      </c>
      <c r="I1329" s="74">
        <v>121.71</v>
      </c>
      <c r="J1329" s="74">
        <v>84.06</v>
      </c>
      <c r="K1329" s="74">
        <v>97.49</v>
      </c>
      <c r="L1329" s="74">
        <v>112.24</v>
      </c>
      <c r="M1329" s="74">
        <v>121.82</v>
      </c>
      <c r="N1329" s="74">
        <v>95.35</v>
      </c>
      <c r="O1329" s="57">
        <v>95</v>
      </c>
      <c r="P1329" s="57">
        <v>93</v>
      </c>
      <c r="Q1329" s="57">
        <v>81</v>
      </c>
      <c r="R1329" s="57">
        <v>87</v>
      </c>
      <c r="S1329" s="57">
        <v>81</v>
      </c>
      <c r="T1329" s="74">
        <v>266.73</v>
      </c>
      <c r="U1329" s="114">
        <v>6.8400000000000002E-2</v>
      </c>
    </row>
    <row r="1330" spans="1:21" x14ac:dyDescent="0.35">
      <c r="A1330" s="73" t="s">
        <v>2231</v>
      </c>
      <c r="B1330" s="57">
        <v>112</v>
      </c>
      <c r="C1330" s="57">
        <v>103</v>
      </c>
      <c r="D1330" s="74"/>
      <c r="E1330" s="74">
        <v>106.29</v>
      </c>
      <c r="F1330" s="74">
        <v>117.18</v>
      </c>
      <c r="G1330" s="74">
        <v>100.02</v>
      </c>
      <c r="H1330" s="74">
        <v>109.33</v>
      </c>
      <c r="I1330" s="74">
        <v>121.38</v>
      </c>
      <c r="J1330" s="74">
        <v>84.63</v>
      </c>
      <c r="K1330" s="74">
        <v>97.36</v>
      </c>
      <c r="L1330" s="74">
        <v>111.91</v>
      </c>
      <c r="M1330" s="74">
        <v>121.31</v>
      </c>
      <c r="N1330" s="74">
        <v>95.7</v>
      </c>
      <c r="O1330" s="57">
        <v>95</v>
      </c>
      <c r="P1330" s="57">
        <v>94</v>
      </c>
      <c r="Q1330" s="57">
        <v>82</v>
      </c>
      <c r="R1330" s="57">
        <v>94</v>
      </c>
      <c r="S1330" s="57">
        <v>75</v>
      </c>
      <c r="T1330" s="74">
        <v>189.95</v>
      </c>
      <c r="U1330" s="114">
        <v>6.9099999999999995E-2</v>
      </c>
    </row>
    <row r="1331" spans="1:21" x14ac:dyDescent="0.35">
      <c r="A1331" s="73" t="s">
        <v>2232</v>
      </c>
      <c r="B1331" s="57">
        <v>111</v>
      </c>
      <c r="C1331" s="57">
        <v>101</v>
      </c>
      <c r="D1331" s="74"/>
      <c r="E1331" s="74">
        <v>106.34</v>
      </c>
      <c r="F1331" s="74">
        <v>115.47</v>
      </c>
      <c r="G1331" s="74">
        <v>100.35</v>
      </c>
      <c r="H1331" s="74">
        <v>109.08</v>
      </c>
      <c r="I1331" s="74">
        <v>120.96</v>
      </c>
      <c r="J1331" s="74">
        <v>84.43</v>
      </c>
      <c r="K1331" s="74">
        <v>97.66</v>
      </c>
      <c r="L1331" s="74">
        <v>111.87</v>
      </c>
      <c r="M1331" s="74">
        <v>120.89</v>
      </c>
      <c r="N1331" s="74">
        <v>95.09</v>
      </c>
      <c r="O1331" s="57">
        <v>96</v>
      </c>
      <c r="P1331" s="57">
        <v>94</v>
      </c>
      <c r="Q1331" s="57">
        <v>80</v>
      </c>
      <c r="R1331" s="57">
        <v>85</v>
      </c>
      <c r="S1331" s="57">
        <v>79</v>
      </c>
      <c r="T1331" s="74">
        <v>378.52</v>
      </c>
      <c r="U1331" s="114">
        <v>7.1599999999999997E-2</v>
      </c>
    </row>
    <row r="1332" spans="1:21" x14ac:dyDescent="0.35">
      <c r="A1332" s="73" t="s">
        <v>2233</v>
      </c>
      <c r="B1332" s="57">
        <v>109</v>
      </c>
      <c r="C1332" s="57">
        <v>98</v>
      </c>
      <c r="D1332" s="74"/>
      <c r="E1332" s="74">
        <v>106.29</v>
      </c>
      <c r="F1332" s="74">
        <v>114.59</v>
      </c>
      <c r="G1332" s="74">
        <v>100.11</v>
      </c>
      <c r="H1332" s="74">
        <v>108.59</v>
      </c>
      <c r="I1332" s="74">
        <v>120.39</v>
      </c>
      <c r="J1332" s="74">
        <v>85.61</v>
      </c>
      <c r="K1332" s="74">
        <v>97.53</v>
      </c>
      <c r="L1332" s="74">
        <v>111.45</v>
      </c>
      <c r="M1332" s="74">
        <v>120.36</v>
      </c>
      <c r="N1332" s="74">
        <v>95.29</v>
      </c>
      <c r="O1332" s="57">
        <v>96</v>
      </c>
      <c r="P1332" s="57">
        <v>91</v>
      </c>
      <c r="Q1332" s="57">
        <v>78</v>
      </c>
      <c r="R1332" s="57">
        <v>88</v>
      </c>
      <c r="S1332" s="57">
        <v>72</v>
      </c>
      <c r="T1332" s="74">
        <v>74.86</v>
      </c>
      <c r="U1332" s="114">
        <v>8.3699999999999997E-2</v>
      </c>
    </row>
    <row r="1333" spans="1:21" x14ac:dyDescent="0.35">
      <c r="A1333" s="73" t="s">
        <v>2234</v>
      </c>
      <c r="B1333" s="57">
        <v>123</v>
      </c>
      <c r="C1333" s="57">
        <v>110</v>
      </c>
      <c r="D1333" s="74"/>
      <c r="E1333" s="74">
        <v>106.21</v>
      </c>
      <c r="F1333" s="74">
        <v>113.81</v>
      </c>
      <c r="G1333" s="74">
        <v>99.86</v>
      </c>
      <c r="H1333" s="74">
        <v>108.45</v>
      </c>
      <c r="I1333" s="74">
        <v>120.16</v>
      </c>
      <c r="J1333" s="74">
        <v>86.05</v>
      </c>
      <c r="K1333" s="74">
        <v>97.7</v>
      </c>
      <c r="L1333" s="74">
        <v>111.33</v>
      </c>
      <c r="M1333" s="74">
        <v>120.02</v>
      </c>
      <c r="N1333" s="74">
        <v>95.16</v>
      </c>
      <c r="O1333" s="57">
        <v>105</v>
      </c>
      <c r="P1333" s="57">
        <v>91</v>
      </c>
      <c r="Q1333" s="57">
        <v>94</v>
      </c>
      <c r="R1333" s="57">
        <v>94</v>
      </c>
      <c r="S1333" s="57">
        <v>91</v>
      </c>
      <c r="T1333" s="74">
        <v>146.68</v>
      </c>
      <c r="U1333" s="114"/>
    </row>
    <row r="1334" spans="1:21" x14ac:dyDescent="0.35">
      <c r="A1334" s="73" t="s">
        <v>2235</v>
      </c>
      <c r="B1334" s="57">
        <v>134</v>
      </c>
      <c r="C1334" s="57">
        <v>127</v>
      </c>
      <c r="D1334" s="74"/>
      <c r="E1334" s="74">
        <v>105.77</v>
      </c>
      <c r="F1334" s="74">
        <v>112.69</v>
      </c>
      <c r="G1334" s="74">
        <v>99.48</v>
      </c>
      <c r="H1334" s="74">
        <v>108.19</v>
      </c>
      <c r="I1334" s="74">
        <v>119.83</v>
      </c>
      <c r="J1334" s="74">
        <v>85.85</v>
      </c>
      <c r="K1334" s="74">
        <v>97</v>
      </c>
      <c r="L1334" s="74">
        <v>110.99</v>
      </c>
      <c r="M1334" s="74">
        <v>119.48</v>
      </c>
      <c r="N1334" s="74">
        <v>94.63</v>
      </c>
      <c r="O1334" s="57">
        <v>108</v>
      </c>
      <c r="P1334" s="57">
        <v>91</v>
      </c>
      <c r="Q1334" s="57">
        <v>96</v>
      </c>
      <c r="R1334" s="57">
        <v>99</v>
      </c>
      <c r="S1334" s="57">
        <v>106</v>
      </c>
      <c r="T1334" s="74">
        <v>179.8</v>
      </c>
      <c r="U1334" s="114"/>
    </row>
    <row r="1335" spans="1:21" x14ac:dyDescent="0.35">
      <c r="A1335" s="73" t="s">
        <v>2236</v>
      </c>
      <c r="B1335" s="57">
        <v>115</v>
      </c>
      <c r="C1335" s="57">
        <v>104</v>
      </c>
      <c r="D1335" s="74"/>
      <c r="E1335" s="74">
        <v>105.69</v>
      </c>
      <c r="F1335" s="74">
        <v>111.86</v>
      </c>
      <c r="G1335" s="74">
        <v>100.15</v>
      </c>
      <c r="H1335" s="74">
        <v>107.68</v>
      </c>
      <c r="I1335" s="74">
        <v>119.6</v>
      </c>
      <c r="J1335" s="74">
        <v>88.37</v>
      </c>
      <c r="K1335" s="74">
        <v>96.78</v>
      </c>
      <c r="L1335" s="74">
        <v>110.93</v>
      </c>
      <c r="M1335" s="74">
        <v>118.48</v>
      </c>
      <c r="N1335" s="74">
        <v>95.36</v>
      </c>
      <c r="O1335" s="57">
        <v>98</v>
      </c>
      <c r="P1335" s="57">
        <v>91</v>
      </c>
      <c r="Q1335" s="57">
        <v>75</v>
      </c>
      <c r="R1335" s="57">
        <v>86</v>
      </c>
      <c r="S1335" s="57">
        <v>76</v>
      </c>
      <c r="T1335" s="74">
        <v>219.52</v>
      </c>
      <c r="U1335" s="114">
        <v>8.6900000000000005E-2</v>
      </c>
    </row>
    <row r="1336" spans="1:21" x14ac:dyDescent="0.35">
      <c r="A1336" s="73" t="s">
        <v>2237</v>
      </c>
      <c r="B1336" s="57">
        <v>112</v>
      </c>
      <c r="C1336" s="57">
        <v>102</v>
      </c>
      <c r="D1336" s="74"/>
      <c r="E1336" s="74">
        <v>105.9</v>
      </c>
      <c r="F1336" s="74">
        <v>111.63</v>
      </c>
      <c r="G1336" s="74">
        <v>104.33</v>
      </c>
      <c r="H1336" s="74">
        <v>108.01</v>
      </c>
      <c r="I1336" s="74">
        <v>118.96</v>
      </c>
      <c r="J1336" s="74">
        <v>88.89</v>
      </c>
      <c r="K1336" s="74">
        <v>97.54</v>
      </c>
      <c r="L1336" s="74">
        <v>111.38</v>
      </c>
      <c r="M1336" s="74">
        <v>117.72</v>
      </c>
      <c r="N1336" s="74">
        <v>97.49</v>
      </c>
      <c r="O1336" s="57">
        <v>96</v>
      </c>
      <c r="P1336" s="57">
        <v>91</v>
      </c>
      <c r="Q1336" s="57">
        <v>80</v>
      </c>
      <c r="R1336" s="57">
        <v>87</v>
      </c>
      <c r="S1336" s="57">
        <v>81</v>
      </c>
      <c r="T1336" s="74">
        <v>181.97</v>
      </c>
      <c r="U1336" s="114">
        <v>8.8200000000000001E-2</v>
      </c>
    </row>
    <row r="1337" spans="1:21" x14ac:dyDescent="0.35">
      <c r="A1337" s="73" t="s">
        <v>2238</v>
      </c>
      <c r="B1337" s="57">
        <v>114</v>
      </c>
      <c r="C1337" s="57">
        <v>104</v>
      </c>
      <c r="D1337" s="74"/>
      <c r="E1337" s="74">
        <v>105.42</v>
      </c>
      <c r="F1337" s="74">
        <v>111.69</v>
      </c>
      <c r="G1337" s="74">
        <v>104.48</v>
      </c>
      <c r="H1337" s="74">
        <v>107.36</v>
      </c>
      <c r="I1337" s="74">
        <v>118.49</v>
      </c>
      <c r="J1337" s="74">
        <v>89.27</v>
      </c>
      <c r="K1337" s="74">
        <v>97.35</v>
      </c>
      <c r="L1337" s="74">
        <v>111.5</v>
      </c>
      <c r="M1337" s="74">
        <v>116.57</v>
      </c>
      <c r="N1337" s="74">
        <v>96.33</v>
      </c>
      <c r="O1337" s="57">
        <v>97</v>
      </c>
      <c r="P1337" s="57">
        <v>94</v>
      </c>
      <c r="Q1337" s="57">
        <v>80</v>
      </c>
      <c r="R1337" s="57">
        <v>87</v>
      </c>
      <c r="S1337" s="57">
        <v>76</v>
      </c>
      <c r="T1337" s="74">
        <v>141.07</v>
      </c>
      <c r="U1337" s="114">
        <v>7.7399999999999997E-2</v>
      </c>
    </row>
    <row r="1338" spans="1:21" x14ac:dyDescent="0.35">
      <c r="A1338" s="73" t="s">
        <v>2239</v>
      </c>
      <c r="B1338" s="57">
        <v>112</v>
      </c>
      <c r="C1338" s="57">
        <v>104</v>
      </c>
      <c r="D1338" s="74"/>
      <c r="E1338" s="74">
        <v>105.05</v>
      </c>
      <c r="F1338" s="74">
        <v>111.16</v>
      </c>
      <c r="G1338" s="74">
        <v>104.36</v>
      </c>
      <c r="H1338" s="74">
        <v>107.13</v>
      </c>
      <c r="I1338" s="74">
        <v>118.17</v>
      </c>
      <c r="J1338" s="74">
        <v>90.06</v>
      </c>
      <c r="K1338" s="74">
        <v>97.59</v>
      </c>
      <c r="L1338" s="74">
        <v>110.82</v>
      </c>
      <c r="M1338" s="74">
        <v>115.6</v>
      </c>
      <c r="N1338" s="74">
        <v>96.1</v>
      </c>
      <c r="O1338" s="57">
        <v>97</v>
      </c>
      <c r="P1338" s="57">
        <v>94</v>
      </c>
      <c r="Q1338" s="57">
        <v>80</v>
      </c>
      <c r="R1338" s="57">
        <v>86</v>
      </c>
      <c r="S1338" s="57">
        <v>78</v>
      </c>
      <c r="T1338" s="74">
        <v>349.94</v>
      </c>
      <c r="U1338" s="114">
        <v>7.6799999999999993E-2</v>
      </c>
    </row>
    <row r="1339" spans="1:21" x14ac:dyDescent="0.35">
      <c r="A1339" s="73" t="s">
        <v>2240</v>
      </c>
      <c r="B1339" s="57">
        <v>110</v>
      </c>
      <c r="C1339" s="57">
        <v>100</v>
      </c>
      <c r="D1339" s="74"/>
      <c r="E1339" s="74">
        <v>106.53</v>
      </c>
      <c r="F1339" s="74">
        <v>111.76</v>
      </c>
      <c r="G1339" s="74">
        <v>105.53</v>
      </c>
      <c r="H1339" s="74">
        <v>107.78</v>
      </c>
      <c r="I1339" s="74">
        <v>118.87</v>
      </c>
      <c r="J1339" s="74">
        <v>93.65</v>
      </c>
      <c r="K1339" s="74">
        <v>99.82</v>
      </c>
      <c r="L1339" s="74">
        <v>111.94</v>
      </c>
      <c r="M1339" s="74">
        <v>116.56</v>
      </c>
      <c r="N1339" s="74">
        <v>97.44</v>
      </c>
      <c r="O1339" s="57">
        <v>99</v>
      </c>
      <c r="P1339" s="57">
        <v>96</v>
      </c>
      <c r="Q1339" s="57">
        <v>80</v>
      </c>
      <c r="R1339" s="57">
        <v>88</v>
      </c>
      <c r="S1339" s="57">
        <v>78</v>
      </c>
      <c r="T1339" s="74">
        <v>125.99</v>
      </c>
      <c r="U1339" s="114">
        <v>7.7399999999999997E-2</v>
      </c>
    </row>
    <row r="1340" spans="1:21" x14ac:dyDescent="0.35">
      <c r="A1340" s="73" t="s">
        <v>2241</v>
      </c>
      <c r="B1340" s="57">
        <v>121</v>
      </c>
      <c r="C1340" s="57">
        <v>109</v>
      </c>
      <c r="D1340" s="74"/>
      <c r="E1340" s="74">
        <v>107.28</v>
      </c>
      <c r="F1340" s="74">
        <v>112.69</v>
      </c>
      <c r="G1340" s="74">
        <v>106.37</v>
      </c>
      <c r="H1340" s="74">
        <v>107.79</v>
      </c>
      <c r="I1340" s="74">
        <v>119.5</v>
      </c>
      <c r="J1340" s="74">
        <v>94.53</v>
      </c>
      <c r="K1340" s="74">
        <v>101.1</v>
      </c>
      <c r="L1340" s="74">
        <v>112.4</v>
      </c>
      <c r="M1340" s="74">
        <v>117.1</v>
      </c>
      <c r="N1340" s="74">
        <v>98.77</v>
      </c>
      <c r="O1340" s="57">
        <v>104</v>
      </c>
      <c r="P1340" s="57">
        <v>92</v>
      </c>
      <c r="Q1340" s="57">
        <v>94</v>
      </c>
      <c r="R1340" s="57">
        <v>95</v>
      </c>
      <c r="S1340" s="57">
        <v>93</v>
      </c>
      <c r="T1340" s="74">
        <v>60.65</v>
      </c>
      <c r="U1340" s="114"/>
    </row>
    <row r="1341" spans="1:21" x14ac:dyDescent="0.35">
      <c r="A1341" s="73" t="s">
        <v>2242</v>
      </c>
      <c r="B1341" s="57">
        <v>129</v>
      </c>
      <c r="C1341" s="57">
        <v>114</v>
      </c>
      <c r="D1341" s="74"/>
      <c r="E1341" s="74">
        <v>108.41</v>
      </c>
      <c r="F1341" s="74">
        <v>114.19</v>
      </c>
      <c r="G1341" s="74">
        <v>107.34</v>
      </c>
      <c r="H1341" s="74">
        <v>108.09</v>
      </c>
      <c r="I1341" s="74">
        <v>121.86</v>
      </c>
      <c r="J1341" s="74">
        <v>95.57</v>
      </c>
      <c r="K1341" s="74">
        <v>102.48</v>
      </c>
      <c r="L1341" s="74">
        <v>113.09</v>
      </c>
      <c r="M1341" s="74">
        <v>117.44</v>
      </c>
      <c r="N1341" s="74">
        <v>100.32</v>
      </c>
      <c r="O1341" s="57">
        <v>107</v>
      </c>
      <c r="P1341" s="57">
        <v>92</v>
      </c>
      <c r="Q1341" s="57">
        <v>100</v>
      </c>
      <c r="R1341" s="57">
        <v>98</v>
      </c>
      <c r="S1341" s="57">
        <v>114</v>
      </c>
      <c r="T1341" s="74">
        <v>62.59</v>
      </c>
      <c r="U1341" s="114"/>
    </row>
    <row r="1342" spans="1:21" x14ac:dyDescent="0.35">
      <c r="A1342" s="73" t="s">
        <v>2243</v>
      </c>
      <c r="B1342" s="57">
        <v>83</v>
      </c>
      <c r="C1342" s="57">
        <v>47</v>
      </c>
      <c r="D1342" s="74"/>
      <c r="E1342" s="74">
        <v>108.71</v>
      </c>
      <c r="F1342" s="74">
        <v>114.45</v>
      </c>
      <c r="G1342" s="74">
        <v>105.87</v>
      </c>
      <c r="H1342" s="74">
        <v>107.78</v>
      </c>
      <c r="I1342" s="74">
        <v>123.8</v>
      </c>
      <c r="J1342" s="74">
        <v>92.47</v>
      </c>
      <c r="K1342" s="74">
        <v>103.54</v>
      </c>
      <c r="L1342" s="74">
        <v>113.51</v>
      </c>
      <c r="M1342" s="74">
        <v>118.98</v>
      </c>
      <c r="N1342" s="74">
        <v>100.23</v>
      </c>
      <c r="O1342" s="57">
        <v>91</v>
      </c>
      <c r="P1342" s="57">
        <v>95</v>
      </c>
      <c r="Q1342" s="57">
        <v>99</v>
      </c>
      <c r="R1342" s="57">
        <v>98</v>
      </c>
      <c r="S1342" s="57"/>
      <c r="T1342" s="74">
        <v>382.69</v>
      </c>
      <c r="U1342" s="114">
        <v>7.9100000000000004E-2</v>
      </c>
    </row>
    <row r="1343" spans="1:21" x14ac:dyDescent="0.35">
      <c r="A1343" s="73" t="s">
        <v>2244</v>
      </c>
      <c r="B1343" s="57">
        <v>115</v>
      </c>
      <c r="C1343" s="57">
        <v>102</v>
      </c>
      <c r="D1343" s="74"/>
      <c r="E1343" s="74">
        <v>109.32</v>
      </c>
      <c r="F1343" s="74">
        <v>112.97</v>
      </c>
      <c r="G1343" s="74">
        <v>106.07</v>
      </c>
      <c r="H1343" s="74">
        <v>107.82</v>
      </c>
      <c r="I1343" s="74">
        <v>123.39</v>
      </c>
      <c r="J1343" s="74">
        <v>95.65</v>
      </c>
      <c r="K1343" s="74">
        <v>104.18</v>
      </c>
      <c r="L1343" s="74">
        <v>113.88</v>
      </c>
      <c r="M1343" s="74">
        <v>119.62</v>
      </c>
      <c r="N1343" s="74">
        <v>101.22</v>
      </c>
      <c r="O1343" s="57">
        <v>96</v>
      </c>
      <c r="P1343" s="57">
        <v>95</v>
      </c>
      <c r="Q1343" s="57">
        <v>83</v>
      </c>
      <c r="R1343" s="57">
        <v>89</v>
      </c>
      <c r="S1343" s="57">
        <v>81</v>
      </c>
      <c r="T1343" s="74">
        <v>171</v>
      </c>
      <c r="U1343" s="114">
        <v>6.2600000000000003E-2</v>
      </c>
    </row>
    <row r="1344" spans="1:21" x14ac:dyDescent="0.35">
      <c r="A1344" s="73" t="s">
        <v>2245</v>
      </c>
      <c r="B1344" s="57">
        <v>112</v>
      </c>
      <c r="C1344" s="57">
        <v>105</v>
      </c>
      <c r="D1344" s="74"/>
      <c r="E1344" s="74">
        <v>110.29</v>
      </c>
      <c r="F1344" s="74">
        <v>112</v>
      </c>
      <c r="G1344" s="74">
        <v>105.39</v>
      </c>
      <c r="H1344" s="74">
        <v>107.6</v>
      </c>
      <c r="I1344" s="74">
        <v>122.74</v>
      </c>
      <c r="J1344" s="74">
        <v>101.49</v>
      </c>
      <c r="K1344" s="74">
        <v>104.95</v>
      </c>
      <c r="L1344" s="74">
        <v>114.35</v>
      </c>
      <c r="M1344" s="74">
        <v>120.53</v>
      </c>
      <c r="N1344" s="74">
        <v>103.29</v>
      </c>
      <c r="O1344" s="57">
        <v>95</v>
      </c>
      <c r="P1344" s="57">
        <v>89</v>
      </c>
      <c r="Q1344" s="57">
        <v>82</v>
      </c>
      <c r="R1344" s="57">
        <v>88</v>
      </c>
      <c r="S1344" s="57">
        <v>78</v>
      </c>
      <c r="T1344" s="74">
        <v>144.32</v>
      </c>
      <c r="U1344" s="114">
        <v>4.8599999999999997E-2</v>
      </c>
    </row>
    <row r="1345" spans="1:21" x14ac:dyDescent="0.35">
      <c r="A1345" s="73" t="s">
        <v>2246</v>
      </c>
      <c r="B1345" s="57">
        <v>110</v>
      </c>
      <c r="C1345" s="57">
        <v>104</v>
      </c>
      <c r="D1345" s="74"/>
      <c r="E1345" s="74">
        <v>111.73</v>
      </c>
      <c r="F1345" s="74">
        <v>112.54</v>
      </c>
      <c r="G1345" s="74">
        <v>105.65</v>
      </c>
      <c r="H1345" s="74">
        <v>107.55</v>
      </c>
      <c r="I1345" s="74">
        <v>121.6</v>
      </c>
      <c r="J1345" s="74">
        <v>107.76</v>
      </c>
      <c r="K1345" s="74">
        <v>106.2</v>
      </c>
      <c r="L1345" s="74">
        <v>115.87</v>
      </c>
      <c r="M1345" s="74">
        <v>121.01</v>
      </c>
      <c r="N1345" s="74">
        <v>105.81</v>
      </c>
      <c r="O1345" s="57">
        <v>94</v>
      </c>
      <c r="P1345" s="57">
        <v>91</v>
      </c>
      <c r="Q1345" s="57">
        <v>82</v>
      </c>
      <c r="R1345" s="57">
        <v>86</v>
      </c>
      <c r="S1345" s="57">
        <v>78</v>
      </c>
      <c r="T1345" s="74">
        <v>313.73</v>
      </c>
      <c r="U1345" s="114">
        <v>4.7899999999999998E-2</v>
      </c>
    </row>
    <row r="1346" spans="1:21" x14ac:dyDescent="0.35">
      <c r="A1346" s="73" t="s">
        <v>2247</v>
      </c>
      <c r="B1346" s="57">
        <v>112</v>
      </c>
      <c r="C1346" s="57">
        <v>102</v>
      </c>
      <c r="D1346" s="74"/>
      <c r="E1346" s="74">
        <v>110.63</v>
      </c>
      <c r="F1346" s="74">
        <v>112.14</v>
      </c>
      <c r="G1346" s="74">
        <v>104.86</v>
      </c>
      <c r="H1346" s="74">
        <v>106.73</v>
      </c>
      <c r="I1346" s="74">
        <v>119.65</v>
      </c>
      <c r="J1346" s="74">
        <v>108.67</v>
      </c>
      <c r="K1346" s="74">
        <v>104.47</v>
      </c>
      <c r="L1346" s="74">
        <v>115.04</v>
      </c>
      <c r="M1346" s="74">
        <v>119.05</v>
      </c>
      <c r="N1346" s="74">
        <v>105.38</v>
      </c>
      <c r="O1346" s="57">
        <v>98</v>
      </c>
      <c r="P1346" s="57">
        <v>84</v>
      </c>
      <c r="Q1346" s="57">
        <v>69</v>
      </c>
      <c r="R1346" s="57">
        <v>89</v>
      </c>
      <c r="S1346" s="57">
        <v>80</v>
      </c>
      <c r="T1346" s="74">
        <v>121.45</v>
      </c>
      <c r="U1346" s="114">
        <v>5.04E-2</v>
      </c>
    </row>
    <row r="1347" spans="1:21" x14ac:dyDescent="0.35">
      <c r="A1347" s="73" t="s">
        <v>2248</v>
      </c>
      <c r="B1347" s="57">
        <v>125</v>
      </c>
      <c r="C1347" s="57">
        <v>114</v>
      </c>
      <c r="D1347" s="74"/>
      <c r="E1347" s="74">
        <v>109.99</v>
      </c>
      <c r="F1347" s="74">
        <v>110.54</v>
      </c>
      <c r="G1347" s="74">
        <v>104.86</v>
      </c>
      <c r="H1347" s="74">
        <v>106.73</v>
      </c>
      <c r="I1347" s="74">
        <v>117.71</v>
      </c>
      <c r="J1347" s="74">
        <v>109.55</v>
      </c>
      <c r="K1347" s="74">
        <v>104.05</v>
      </c>
      <c r="L1347" s="74">
        <v>114.34</v>
      </c>
      <c r="M1347" s="74">
        <v>116.88</v>
      </c>
      <c r="N1347" s="74">
        <v>106.09</v>
      </c>
      <c r="O1347" s="57">
        <v>107</v>
      </c>
      <c r="P1347" s="57">
        <v>84</v>
      </c>
      <c r="Q1347" s="57">
        <v>88</v>
      </c>
      <c r="R1347" s="57">
        <v>99</v>
      </c>
      <c r="S1347" s="57">
        <v>97</v>
      </c>
      <c r="T1347" s="74">
        <v>226.16</v>
      </c>
      <c r="U1347" s="114"/>
    </row>
    <row r="1348" spans="1:21" x14ac:dyDescent="0.35">
      <c r="A1348" s="73" t="s">
        <v>2249</v>
      </c>
      <c r="B1348" s="57">
        <v>141</v>
      </c>
      <c r="C1348" s="57">
        <v>129</v>
      </c>
      <c r="D1348" s="74"/>
      <c r="E1348" s="74">
        <v>109.1</v>
      </c>
      <c r="F1348" s="74">
        <v>107.77</v>
      </c>
      <c r="G1348" s="74">
        <v>104.34</v>
      </c>
      <c r="H1348" s="74">
        <v>106.74</v>
      </c>
      <c r="I1348" s="74">
        <v>114.19</v>
      </c>
      <c r="J1348" s="74">
        <v>110.13</v>
      </c>
      <c r="K1348" s="74">
        <v>103.76</v>
      </c>
      <c r="L1348" s="74">
        <v>113.55</v>
      </c>
      <c r="M1348" s="74">
        <v>115.64</v>
      </c>
      <c r="N1348" s="74">
        <v>105.81</v>
      </c>
      <c r="O1348" s="57">
        <v>112</v>
      </c>
      <c r="P1348" s="57">
        <v>84</v>
      </c>
      <c r="Q1348" s="57">
        <v>95</v>
      </c>
      <c r="R1348" s="57">
        <v>99</v>
      </c>
      <c r="S1348" s="57">
        <v>111</v>
      </c>
      <c r="T1348" s="74">
        <v>90.99</v>
      </c>
      <c r="U1348" s="114"/>
    </row>
    <row r="1349" spans="1:21" x14ac:dyDescent="0.35">
      <c r="A1349" s="73" t="s">
        <v>2250</v>
      </c>
      <c r="B1349" s="57">
        <v>115</v>
      </c>
      <c r="C1349" s="57">
        <v>105</v>
      </c>
      <c r="D1349" s="74"/>
      <c r="E1349" s="74">
        <v>108.32</v>
      </c>
      <c r="F1349" s="74">
        <v>104.72</v>
      </c>
      <c r="G1349" s="74">
        <v>106.09</v>
      </c>
      <c r="H1349" s="74">
        <v>106.9</v>
      </c>
      <c r="I1349" s="74">
        <v>111</v>
      </c>
      <c r="J1349" s="74">
        <v>112.73</v>
      </c>
      <c r="K1349" s="74">
        <v>102.62</v>
      </c>
      <c r="L1349" s="74">
        <v>112.73</v>
      </c>
      <c r="M1349" s="74">
        <v>112.35</v>
      </c>
      <c r="N1349" s="74">
        <v>105.1</v>
      </c>
      <c r="O1349" s="57">
        <v>98</v>
      </c>
      <c r="P1349" s="57">
        <v>83</v>
      </c>
      <c r="Q1349" s="57">
        <v>77</v>
      </c>
      <c r="R1349" s="57">
        <v>88</v>
      </c>
      <c r="S1349" s="57">
        <v>83</v>
      </c>
      <c r="T1349" s="74">
        <v>85.11</v>
      </c>
      <c r="U1349" s="114">
        <v>5.3199999999999997E-2</v>
      </c>
    </row>
    <row r="1350" spans="1:21" x14ac:dyDescent="0.35">
      <c r="A1350" s="73" t="s">
        <v>2251</v>
      </c>
      <c r="B1350" s="57">
        <v>114</v>
      </c>
      <c r="C1350" s="57">
        <v>105</v>
      </c>
      <c r="D1350" s="74"/>
      <c r="E1350" s="74">
        <v>107.15</v>
      </c>
      <c r="F1350" s="74">
        <v>104.07</v>
      </c>
      <c r="G1350" s="74">
        <v>104.98</v>
      </c>
      <c r="H1350" s="74">
        <v>106.52</v>
      </c>
      <c r="I1350" s="74">
        <v>109.97</v>
      </c>
      <c r="J1350" s="74">
        <v>111.76</v>
      </c>
      <c r="K1350" s="74">
        <v>101.14</v>
      </c>
      <c r="L1350" s="74">
        <v>111.66</v>
      </c>
      <c r="M1350" s="74">
        <v>109.79</v>
      </c>
      <c r="N1350" s="74">
        <v>103.8</v>
      </c>
      <c r="O1350" s="57">
        <v>95</v>
      </c>
      <c r="P1350" s="57">
        <v>84</v>
      </c>
      <c r="Q1350" s="57">
        <v>82</v>
      </c>
      <c r="R1350" s="57">
        <v>89</v>
      </c>
      <c r="S1350" s="57">
        <v>89</v>
      </c>
      <c r="T1350" s="74">
        <v>84.91</v>
      </c>
      <c r="U1350" s="114">
        <v>5.5199999999999999E-2</v>
      </c>
    </row>
    <row r="1351" spans="1:21" x14ac:dyDescent="0.35">
      <c r="A1351" s="73" t="s">
        <v>2252</v>
      </c>
      <c r="B1351" s="57">
        <v>115</v>
      </c>
      <c r="C1351" s="57">
        <v>106</v>
      </c>
      <c r="D1351" s="74"/>
      <c r="E1351" s="74">
        <v>105.94</v>
      </c>
      <c r="F1351" s="74">
        <v>102.6</v>
      </c>
      <c r="G1351" s="74">
        <v>104.84</v>
      </c>
      <c r="H1351" s="74">
        <v>106.41</v>
      </c>
      <c r="I1351" s="74">
        <v>109.09</v>
      </c>
      <c r="J1351" s="74">
        <v>109.96</v>
      </c>
      <c r="K1351" s="74">
        <v>99.95</v>
      </c>
      <c r="L1351" s="74">
        <v>110.67</v>
      </c>
      <c r="M1351" s="74">
        <v>107.55</v>
      </c>
      <c r="N1351" s="74">
        <v>102.44</v>
      </c>
      <c r="O1351" s="57">
        <v>96</v>
      </c>
      <c r="P1351" s="57">
        <v>85</v>
      </c>
      <c r="Q1351" s="57">
        <v>84</v>
      </c>
      <c r="R1351" s="57">
        <v>86</v>
      </c>
      <c r="S1351" s="57">
        <v>87</v>
      </c>
      <c r="T1351" s="74">
        <v>329.88</v>
      </c>
      <c r="U1351" s="114">
        <v>5.4800000000000001E-2</v>
      </c>
    </row>
    <row r="1352" spans="1:21" x14ac:dyDescent="0.35">
      <c r="A1352" s="73" t="s">
        <v>2253</v>
      </c>
      <c r="B1352" s="57">
        <v>113</v>
      </c>
      <c r="C1352" s="57">
        <v>105</v>
      </c>
      <c r="D1352" s="74"/>
      <c r="E1352" s="74">
        <v>103.6</v>
      </c>
      <c r="F1352" s="74">
        <v>99.1</v>
      </c>
      <c r="G1352" s="74">
        <v>103.48</v>
      </c>
      <c r="H1352" s="74">
        <v>105.94</v>
      </c>
      <c r="I1352" s="74">
        <v>108.63</v>
      </c>
      <c r="J1352" s="74">
        <v>104.7</v>
      </c>
      <c r="K1352" s="74">
        <v>97.6</v>
      </c>
      <c r="L1352" s="74">
        <v>109.03</v>
      </c>
      <c r="M1352" s="74">
        <v>105.41</v>
      </c>
      <c r="N1352" s="74">
        <v>99.17</v>
      </c>
      <c r="O1352" s="57">
        <v>95</v>
      </c>
      <c r="P1352" s="57">
        <v>84</v>
      </c>
      <c r="Q1352" s="57">
        <v>83</v>
      </c>
      <c r="R1352" s="57">
        <v>87</v>
      </c>
      <c r="S1352" s="57">
        <v>90</v>
      </c>
      <c r="T1352" s="74">
        <v>147.30000000000001</v>
      </c>
      <c r="U1352" s="114">
        <v>5.3999999999999999E-2</v>
      </c>
    </row>
    <row r="1353" spans="1:21" x14ac:dyDescent="0.35">
      <c r="A1353" s="73" t="s">
        <v>2254</v>
      </c>
      <c r="B1353" s="57">
        <v>115</v>
      </c>
      <c r="C1353" s="57">
        <v>104</v>
      </c>
      <c r="D1353" s="74"/>
      <c r="E1353" s="74">
        <v>102.51</v>
      </c>
      <c r="F1353" s="74">
        <v>96.5</v>
      </c>
      <c r="G1353" s="74">
        <v>102.54</v>
      </c>
      <c r="H1353" s="74">
        <v>105.88</v>
      </c>
      <c r="I1353" s="74">
        <v>109.08</v>
      </c>
      <c r="J1353" s="74">
        <v>102.14</v>
      </c>
      <c r="K1353" s="74">
        <v>96.16</v>
      </c>
      <c r="L1353" s="74">
        <v>108.81</v>
      </c>
      <c r="M1353" s="74">
        <v>103.73</v>
      </c>
      <c r="N1353" s="74">
        <v>97.15</v>
      </c>
      <c r="O1353" s="57">
        <v>99</v>
      </c>
      <c r="P1353" s="57">
        <v>91</v>
      </c>
      <c r="Q1353" s="57">
        <v>76</v>
      </c>
      <c r="R1353" s="57">
        <v>87</v>
      </c>
      <c r="S1353" s="57">
        <v>88</v>
      </c>
      <c r="T1353" s="74">
        <v>105.42</v>
      </c>
      <c r="U1353" s="114">
        <v>5.3400000000000003E-2</v>
      </c>
    </row>
    <row r="1354" spans="1:21" x14ac:dyDescent="0.35">
      <c r="A1354" s="73" t="s">
        <v>2255</v>
      </c>
      <c r="B1354" s="57">
        <v>128</v>
      </c>
      <c r="C1354" s="57">
        <v>110</v>
      </c>
      <c r="D1354" s="74"/>
      <c r="E1354" s="74">
        <v>101.88</v>
      </c>
      <c r="F1354" s="74">
        <v>94.4</v>
      </c>
      <c r="G1354" s="74">
        <v>101.53</v>
      </c>
      <c r="H1354" s="74">
        <v>105.75</v>
      </c>
      <c r="I1354" s="74">
        <v>109.92</v>
      </c>
      <c r="J1354" s="74">
        <v>101.55</v>
      </c>
      <c r="K1354" s="74">
        <v>94.76</v>
      </c>
      <c r="L1354" s="74">
        <v>108.65</v>
      </c>
      <c r="M1354" s="74">
        <v>102.53</v>
      </c>
      <c r="N1354" s="74">
        <v>95.62</v>
      </c>
      <c r="O1354" s="57">
        <v>106</v>
      </c>
      <c r="P1354" s="57">
        <v>95</v>
      </c>
      <c r="Q1354" s="57">
        <v>92</v>
      </c>
      <c r="R1354" s="57">
        <v>91</v>
      </c>
      <c r="S1354" s="57">
        <v>91</v>
      </c>
      <c r="T1354" s="74">
        <v>94.61</v>
      </c>
      <c r="U1354" s="114"/>
    </row>
    <row r="1355" spans="1:21" x14ac:dyDescent="0.35">
      <c r="A1355" s="73" t="s">
        <v>2256</v>
      </c>
      <c r="B1355" s="57">
        <v>140</v>
      </c>
      <c r="C1355" s="57">
        <v>130</v>
      </c>
      <c r="D1355" s="74"/>
      <c r="E1355" s="74">
        <v>101.49</v>
      </c>
      <c r="F1355" s="74">
        <v>93.26</v>
      </c>
      <c r="G1355" s="74">
        <v>101.64</v>
      </c>
      <c r="H1355" s="74">
        <v>105.58</v>
      </c>
      <c r="I1355" s="74">
        <v>109.96</v>
      </c>
      <c r="J1355" s="74">
        <v>101.34</v>
      </c>
      <c r="K1355" s="74">
        <v>94.17</v>
      </c>
      <c r="L1355" s="74">
        <v>108.53</v>
      </c>
      <c r="M1355" s="74">
        <v>101.69</v>
      </c>
      <c r="N1355" s="74">
        <v>94.79</v>
      </c>
      <c r="O1355" s="57">
        <v>110</v>
      </c>
      <c r="P1355" s="57">
        <v>95</v>
      </c>
      <c r="Q1355" s="57">
        <v>93</v>
      </c>
      <c r="R1355" s="57">
        <v>93</v>
      </c>
      <c r="S1355" s="57">
        <v>108</v>
      </c>
      <c r="T1355" s="74">
        <v>241</v>
      </c>
      <c r="U1355" s="114"/>
    </row>
    <row r="1356" spans="1:21" x14ac:dyDescent="0.35">
      <c r="A1356" s="73" t="s">
        <v>2257</v>
      </c>
      <c r="B1356" s="57">
        <v>117</v>
      </c>
      <c r="C1356" s="57">
        <v>107</v>
      </c>
      <c r="D1356" s="74"/>
      <c r="E1356" s="74">
        <v>100.97</v>
      </c>
      <c r="F1356" s="74">
        <v>92.17</v>
      </c>
      <c r="G1356" s="74">
        <v>101.27</v>
      </c>
      <c r="H1356" s="74">
        <v>104.82</v>
      </c>
      <c r="I1356" s="74">
        <v>109.37</v>
      </c>
      <c r="J1356" s="74">
        <v>101.32</v>
      </c>
      <c r="K1356" s="74">
        <v>93.24</v>
      </c>
      <c r="L1356" s="74">
        <v>108.59</v>
      </c>
      <c r="M1356" s="74">
        <v>101.28</v>
      </c>
      <c r="N1356" s="74">
        <v>94.51</v>
      </c>
      <c r="O1356" s="57">
        <v>97</v>
      </c>
      <c r="P1356" s="57">
        <v>94</v>
      </c>
      <c r="Q1356" s="57">
        <v>76</v>
      </c>
      <c r="R1356" s="57">
        <v>87</v>
      </c>
      <c r="S1356" s="57">
        <v>92</v>
      </c>
      <c r="T1356" s="74">
        <v>254.88</v>
      </c>
      <c r="U1356" s="114">
        <v>5.4399999999999997E-2</v>
      </c>
    </row>
    <row r="1357" spans="1:21" x14ac:dyDescent="0.35">
      <c r="A1357" s="73" t="s">
        <v>2258</v>
      </c>
      <c r="B1357" s="57">
        <v>116</v>
      </c>
      <c r="C1357" s="57">
        <v>105</v>
      </c>
      <c r="D1357" s="74"/>
      <c r="E1357" s="74">
        <v>100.16</v>
      </c>
      <c r="F1357" s="74">
        <v>90.11</v>
      </c>
      <c r="G1357" s="74">
        <v>100.42</v>
      </c>
      <c r="H1357" s="74">
        <v>103.78</v>
      </c>
      <c r="I1357" s="74">
        <v>108.63</v>
      </c>
      <c r="J1357" s="74">
        <v>100.2</v>
      </c>
      <c r="K1357" s="74">
        <v>92.79</v>
      </c>
      <c r="L1357" s="74">
        <v>108.14</v>
      </c>
      <c r="M1357" s="74">
        <v>100.89</v>
      </c>
      <c r="N1357" s="74">
        <v>93.34</v>
      </c>
      <c r="O1357" s="57">
        <v>95</v>
      </c>
      <c r="P1357" s="57">
        <v>94</v>
      </c>
      <c r="Q1357" s="57">
        <v>81</v>
      </c>
      <c r="R1357" s="57">
        <v>87</v>
      </c>
      <c r="S1357" s="57">
        <v>95</v>
      </c>
      <c r="T1357" s="74">
        <v>69.81</v>
      </c>
      <c r="U1357" s="114">
        <v>5.2200000000000003E-2</v>
      </c>
    </row>
    <row r="1358" spans="1:21" x14ac:dyDescent="0.35">
      <c r="A1358" s="73" t="s">
        <v>2259</v>
      </c>
      <c r="B1358" s="57">
        <v>116</v>
      </c>
      <c r="C1358" s="57">
        <v>106</v>
      </c>
      <c r="D1358" s="74"/>
      <c r="E1358" s="74">
        <v>98.99</v>
      </c>
      <c r="F1358" s="74">
        <v>88.74</v>
      </c>
      <c r="G1358" s="74">
        <v>99.13</v>
      </c>
      <c r="H1358" s="74">
        <v>102.69</v>
      </c>
      <c r="I1358" s="74">
        <v>107.95</v>
      </c>
      <c r="J1358" s="74">
        <v>96.15</v>
      </c>
      <c r="K1358" s="74">
        <v>91.93</v>
      </c>
      <c r="L1358" s="74">
        <v>107.34</v>
      </c>
      <c r="M1358" s="74">
        <v>100.46</v>
      </c>
      <c r="N1358" s="74">
        <v>91.25</v>
      </c>
      <c r="O1358" s="57">
        <v>96</v>
      </c>
      <c r="P1358" s="57">
        <v>93</v>
      </c>
      <c r="Q1358" s="57">
        <v>83</v>
      </c>
      <c r="R1358" s="57">
        <v>88</v>
      </c>
      <c r="S1358" s="57">
        <v>93</v>
      </c>
      <c r="T1358" s="74">
        <v>98.92</v>
      </c>
      <c r="U1358" s="114">
        <v>5.5E-2</v>
      </c>
    </row>
    <row r="1359" spans="1:21" x14ac:dyDescent="0.35">
      <c r="A1359" s="73" t="s">
        <v>2260</v>
      </c>
      <c r="B1359" s="57">
        <v>114</v>
      </c>
      <c r="C1359" s="57">
        <v>105</v>
      </c>
      <c r="D1359" s="74"/>
      <c r="E1359" s="74">
        <v>98.68</v>
      </c>
      <c r="F1359" s="74">
        <v>88.58</v>
      </c>
      <c r="G1359" s="74">
        <v>98.37</v>
      </c>
      <c r="H1359" s="74">
        <v>101.99</v>
      </c>
      <c r="I1359" s="74">
        <v>107.53</v>
      </c>
      <c r="J1359" s="74">
        <v>95.95</v>
      </c>
      <c r="K1359" s="74">
        <v>91.52</v>
      </c>
      <c r="L1359" s="74">
        <v>106.78</v>
      </c>
      <c r="M1359" s="74">
        <v>100.08</v>
      </c>
      <c r="N1359" s="74">
        <v>91.62</v>
      </c>
      <c r="O1359" s="57">
        <v>96</v>
      </c>
      <c r="P1359" s="57">
        <v>93</v>
      </c>
      <c r="Q1359" s="57">
        <v>84</v>
      </c>
      <c r="R1359" s="57">
        <v>88</v>
      </c>
      <c r="S1359" s="57">
        <v>94</v>
      </c>
      <c r="T1359" s="74">
        <v>206.7</v>
      </c>
      <c r="U1359" s="114">
        <v>2.7900000000000001E-2</v>
      </c>
    </row>
    <row r="1360" spans="1:21" x14ac:dyDescent="0.35">
      <c r="A1360" s="73" t="s">
        <v>2261</v>
      </c>
      <c r="B1360" s="57">
        <v>115</v>
      </c>
      <c r="C1360" s="57">
        <v>103</v>
      </c>
      <c r="D1360" s="74"/>
      <c r="E1360" s="74">
        <v>98.45</v>
      </c>
      <c r="F1360" s="74">
        <v>87.31</v>
      </c>
      <c r="G1360" s="74">
        <v>98.46</v>
      </c>
      <c r="H1360" s="74">
        <v>101.26</v>
      </c>
      <c r="I1360" s="74">
        <v>106.76</v>
      </c>
      <c r="J1360" s="74">
        <v>96.03</v>
      </c>
      <c r="K1360" s="74">
        <v>92.33</v>
      </c>
      <c r="L1360" s="74">
        <v>105.84</v>
      </c>
      <c r="M1360" s="74">
        <v>99.86</v>
      </c>
      <c r="N1360" s="74">
        <v>92.27</v>
      </c>
      <c r="O1360" s="57">
        <v>100</v>
      </c>
      <c r="P1360" s="57">
        <v>90</v>
      </c>
      <c r="Q1360" s="57">
        <v>77</v>
      </c>
      <c r="R1360" s="57">
        <v>88</v>
      </c>
      <c r="S1360" s="57">
        <v>92</v>
      </c>
      <c r="T1360" s="74">
        <v>171.8</v>
      </c>
      <c r="U1360" s="114">
        <v>3.2199999999999999E-2</v>
      </c>
    </row>
    <row r="1361" spans="1:21" x14ac:dyDescent="0.35">
      <c r="A1361" s="73" t="s">
        <v>2262</v>
      </c>
      <c r="B1361" s="57">
        <v>129</v>
      </c>
      <c r="C1361" s="57">
        <v>114</v>
      </c>
      <c r="D1361" s="74"/>
      <c r="E1361" s="74">
        <v>98.04</v>
      </c>
      <c r="F1361" s="74">
        <v>87.02</v>
      </c>
      <c r="G1361" s="74">
        <v>98.6</v>
      </c>
      <c r="H1361" s="74">
        <v>100.42</v>
      </c>
      <c r="I1361" s="74">
        <v>105.91</v>
      </c>
      <c r="J1361" s="74">
        <v>95.52</v>
      </c>
      <c r="K1361" s="74">
        <v>92.77</v>
      </c>
      <c r="L1361" s="74">
        <v>105.28</v>
      </c>
      <c r="M1361" s="74">
        <v>98.85</v>
      </c>
      <c r="N1361" s="74">
        <v>92.1</v>
      </c>
      <c r="O1361" s="57">
        <v>105</v>
      </c>
      <c r="P1361" s="57">
        <v>90</v>
      </c>
      <c r="Q1361" s="57">
        <v>93</v>
      </c>
      <c r="R1361" s="57">
        <v>95</v>
      </c>
      <c r="S1361" s="57">
        <v>94</v>
      </c>
      <c r="T1361" s="74">
        <v>208.89</v>
      </c>
      <c r="U1361" s="114"/>
    </row>
    <row r="1362" spans="1:21" x14ac:dyDescent="0.35">
      <c r="A1362" s="73" t="s">
        <v>2263</v>
      </c>
      <c r="B1362" s="57">
        <v>136</v>
      </c>
      <c r="C1362" s="57">
        <v>129</v>
      </c>
      <c r="D1362" s="74"/>
      <c r="E1362" s="74">
        <v>97.7</v>
      </c>
      <c r="F1362" s="74">
        <v>86.52</v>
      </c>
      <c r="G1362" s="74">
        <v>98.18</v>
      </c>
      <c r="H1362" s="74">
        <v>99.79</v>
      </c>
      <c r="I1362" s="74">
        <v>104.84</v>
      </c>
      <c r="J1362" s="74">
        <v>95.61</v>
      </c>
      <c r="K1362" s="74">
        <v>93.54</v>
      </c>
      <c r="L1362" s="74">
        <v>104.53</v>
      </c>
      <c r="M1362" s="74">
        <v>98.16</v>
      </c>
      <c r="N1362" s="74">
        <v>92.41</v>
      </c>
      <c r="O1362" s="57">
        <v>106</v>
      </c>
      <c r="P1362" s="57">
        <v>90</v>
      </c>
      <c r="Q1362" s="57">
        <v>85</v>
      </c>
      <c r="R1362" s="57">
        <v>93</v>
      </c>
      <c r="S1362" s="57">
        <v>107</v>
      </c>
      <c r="T1362" s="74">
        <v>154.04</v>
      </c>
      <c r="U1362" s="114"/>
    </row>
    <row r="1363" spans="1:21" x14ac:dyDescent="0.35">
      <c r="A1363" s="73" t="s">
        <v>2264</v>
      </c>
      <c r="B1363" s="57">
        <v>118</v>
      </c>
      <c r="C1363" s="57">
        <v>107</v>
      </c>
      <c r="D1363" s="74"/>
      <c r="E1363" s="74">
        <v>97.59</v>
      </c>
      <c r="F1363" s="74">
        <v>86.91</v>
      </c>
      <c r="G1363" s="74">
        <v>97.61</v>
      </c>
      <c r="H1363" s="74">
        <v>99.34</v>
      </c>
      <c r="I1363" s="74">
        <v>104.25</v>
      </c>
      <c r="J1363" s="74">
        <v>97.04</v>
      </c>
      <c r="K1363" s="74">
        <v>94.15</v>
      </c>
      <c r="L1363" s="74">
        <v>103.85</v>
      </c>
      <c r="M1363" s="74">
        <v>97.6</v>
      </c>
      <c r="N1363" s="74">
        <v>92.72</v>
      </c>
      <c r="O1363" s="57">
        <v>96</v>
      </c>
      <c r="P1363" s="57">
        <v>90</v>
      </c>
      <c r="Q1363" s="57">
        <v>74</v>
      </c>
      <c r="R1363" s="57">
        <v>87</v>
      </c>
      <c r="S1363" s="57">
        <v>93</v>
      </c>
      <c r="T1363" s="74">
        <v>253.12</v>
      </c>
      <c r="U1363" s="114">
        <v>3.5900000000000001E-2</v>
      </c>
    </row>
    <row r="1364" spans="1:21" x14ac:dyDescent="0.35">
      <c r="A1364" s="73" t="s">
        <v>2265</v>
      </c>
      <c r="B1364" s="57">
        <v>117</v>
      </c>
      <c r="C1364" s="57">
        <v>105</v>
      </c>
      <c r="D1364" s="74"/>
      <c r="E1364" s="74">
        <v>97.7</v>
      </c>
      <c r="F1364" s="74">
        <v>87.11</v>
      </c>
      <c r="G1364" s="74">
        <v>97.64</v>
      </c>
      <c r="H1364" s="74">
        <v>99.28</v>
      </c>
      <c r="I1364" s="74">
        <v>103.94</v>
      </c>
      <c r="J1364" s="74">
        <v>97.41</v>
      </c>
      <c r="K1364" s="74">
        <v>94.49</v>
      </c>
      <c r="L1364" s="74">
        <v>103.64</v>
      </c>
      <c r="M1364" s="74">
        <v>97.3</v>
      </c>
      <c r="N1364" s="74">
        <v>93.58</v>
      </c>
      <c r="O1364" s="57">
        <v>94</v>
      </c>
      <c r="P1364" s="57">
        <v>89</v>
      </c>
      <c r="Q1364" s="57">
        <v>80</v>
      </c>
      <c r="R1364" s="57">
        <v>86</v>
      </c>
      <c r="S1364" s="57">
        <v>95</v>
      </c>
      <c r="T1364" s="74">
        <v>243.9</v>
      </c>
      <c r="U1364" s="114">
        <v>3.9199999999999999E-2</v>
      </c>
    </row>
    <row r="1365" spans="1:21" x14ac:dyDescent="0.35">
      <c r="A1365" s="73" t="s">
        <v>2266</v>
      </c>
      <c r="B1365" s="57">
        <v>115</v>
      </c>
      <c r="C1365" s="57">
        <v>105</v>
      </c>
      <c r="D1365" s="74"/>
      <c r="E1365" s="74">
        <v>98</v>
      </c>
      <c r="F1365" s="74">
        <v>87.21</v>
      </c>
      <c r="G1365" s="74">
        <v>97.62</v>
      </c>
      <c r="H1365" s="74">
        <v>98.98</v>
      </c>
      <c r="I1365" s="74">
        <v>103.63</v>
      </c>
      <c r="J1365" s="74">
        <v>100.02</v>
      </c>
      <c r="K1365" s="74">
        <v>95.25</v>
      </c>
      <c r="L1365" s="74">
        <v>103.87</v>
      </c>
      <c r="M1365" s="74">
        <v>96.8</v>
      </c>
      <c r="N1365" s="74">
        <v>94.67</v>
      </c>
      <c r="O1365" s="57">
        <v>93</v>
      </c>
      <c r="P1365" s="57">
        <v>93</v>
      </c>
      <c r="Q1365" s="57">
        <v>82</v>
      </c>
      <c r="R1365" s="57">
        <v>85</v>
      </c>
      <c r="S1365" s="57">
        <v>89</v>
      </c>
      <c r="T1365" s="74">
        <v>184.81</v>
      </c>
      <c r="U1365" s="114">
        <v>4.1500000000000002E-2</v>
      </c>
    </row>
    <row r="1366" spans="1:21" x14ac:dyDescent="0.35">
      <c r="A1366" s="73" t="s">
        <v>2267</v>
      </c>
      <c r="B1366" s="57">
        <v>114</v>
      </c>
      <c r="C1366" s="57">
        <v>104</v>
      </c>
      <c r="D1366" s="74"/>
      <c r="E1366" s="74">
        <v>98.39</v>
      </c>
      <c r="F1366" s="74">
        <v>89.29</v>
      </c>
      <c r="G1366" s="74">
        <v>97.74</v>
      </c>
      <c r="H1366" s="74">
        <v>98.84</v>
      </c>
      <c r="I1366" s="74">
        <v>103.12</v>
      </c>
      <c r="J1366" s="74">
        <v>104.34</v>
      </c>
      <c r="K1366" s="74">
        <v>95.85</v>
      </c>
      <c r="L1366" s="74">
        <v>104.21</v>
      </c>
      <c r="M1366" s="74">
        <v>96.63</v>
      </c>
      <c r="N1366" s="74">
        <v>94.46</v>
      </c>
      <c r="O1366" s="57">
        <v>95</v>
      </c>
      <c r="P1366" s="57">
        <v>93</v>
      </c>
      <c r="Q1366" s="57">
        <v>84</v>
      </c>
      <c r="R1366" s="57">
        <v>87</v>
      </c>
      <c r="S1366" s="57">
        <v>97</v>
      </c>
      <c r="T1366" s="74">
        <v>152.74</v>
      </c>
      <c r="U1366" s="114">
        <v>3.4799999999999998E-2</v>
      </c>
    </row>
    <row r="1367" spans="1:21" x14ac:dyDescent="0.35">
      <c r="A1367" s="73" t="s">
        <v>2268</v>
      </c>
      <c r="B1367" s="57">
        <v>115</v>
      </c>
      <c r="C1367" s="57">
        <v>103</v>
      </c>
      <c r="D1367" s="74"/>
      <c r="E1367" s="74">
        <v>98.74</v>
      </c>
      <c r="F1367" s="74">
        <v>91.08</v>
      </c>
      <c r="G1367" s="74">
        <v>97.12</v>
      </c>
      <c r="H1367" s="74">
        <v>98.81</v>
      </c>
      <c r="I1367" s="74">
        <v>103.1</v>
      </c>
      <c r="J1367" s="74">
        <v>105.43</v>
      </c>
      <c r="K1367" s="74">
        <v>97.05</v>
      </c>
      <c r="L1367" s="74">
        <v>104.63</v>
      </c>
      <c r="M1367" s="74">
        <v>96.43</v>
      </c>
      <c r="N1367" s="74">
        <v>94.12</v>
      </c>
      <c r="O1367" s="57">
        <v>98</v>
      </c>
      <c r="P1367" s="57">
        <v>96</v>
      </c>
      <c r="Q1367" s="57">
        <v>76</v>
      </c>
      <c r="R1367" s="57">
        <v>88</v>
      </c>
      <c r="S1367" s="57">
        <v>92</v>
      </c>
      <c r="T1367" s="74">
        <v>214.48</v>
      </c>
      <c r="U1367" s="114">
        <v>4.4400000000000002E-2</v>
      </c>
    </row>
    <row r="1368" spans="1:21" x14ac:dyDescent="0.35">
      <c r="A1368" s="73" t="s">
        <v>2269</v>
      </c>
      <c r="B1368" s="57">
        <v>128</v>
      </c>
      <c r="C1368" s="57">
        <v>113</v>
      </c>
      <c r="D1368" s="74"/>
      <c r="E1368" s="74">
        <v>99.22</v>
      </c>
      <c r="F1368" s="74">
        <v>92.29</v>
      </c>
      <c r="G1368" s="74">
        <v>97.19</v>
      </c>
      <c r="H1368" s="74">
        <v>98.91</v>
      </c>
      <c r="I1368" s="74">
        <v>103.43</v>
      </c>
      <c r="J1368" s="74">
        <v>106.18</v>
      </c>
      <c r="K1368" s="74">
        <v>98.64</v>
      </c>
      <c r="L1368" s="74">
        <v>104.49</v>
      </c>
      <c r="M1368" s="74">
        <v>96.13</v>
      </c>
      <c r="N1368" s="74">
        <v>94.7</v>
      </c>
      <c r="O1368" s="57">
        <v>104</v>
      </c>
      <c r="P1368" s="57">
        <v>95</v>
      </c>
      <c r="Q1368" s="57">
        <v>100</v>
      </c>
      <c r="R1368" s="57">
        <v>93</v>
      </c>
      <c r="S1368" s="57">
        <v>98</v>
      </c>
      <c r="T1368" s="74">
        <v>262.57</v>
      </c>
      <c r="U1368" s="114"/>
    </row>
    <row r="1369" spans="1:21" x14ac:dyDescent="0.35">
      <c r="A1369" s="73" t="s">
        <v>2270</v>
      </c>
      <c r="B1369" s="57">
        <v>136</v>
      </c>
      <c r="C1369" s="57">
        <v>127</v>
      </c>
      <c r="D1369" s="74"/>
      <c r="E1369" s="74">
        <v>99.33</v>
      </c>
      <c r="F1369" s="74">
        <v>92.98</v>
      </c>
      <c r="G1369" s="74">
        <v>97.26</v>
      </c>
      <c r="H1369" s="74">
        <v>98.9</v>
      </c>
      <c r="I1369" s="74">
        <v>103.55</v>
      </c>
      <c r="J1369" s="74">
        <v>106.9</v>
      </c>
      <c r="K1369" s="74">
        <v>98.71</v>
      </c>
      <c r="L1369" s="74">
        <v>104.44</v>
      </c>
      <c r="M1369" s="74">
        <v>95.71</v>
      </c>
      <c r="N1369" s="74">
        <v>94.64</v>
      </c>
      <c r="O1369" s="57">
        <v>105</v>
      </c>
      <c r="P1369" s="57">
        <v>95</v>
      </c>
      <c r="Q1369" s="57">
        <v>100</v>
      </c>
      <c r="R1369" s="57">
        <v>99</v>
      </c>
      <c r="S1369" s="57">
        <v>109</v>
      </c>
      <c r="T1369" s="74">
        <v>260.43</v>
      </c>
      <c r="U1369" s="114"/>
    </row>
    <row r="1370" spans="1:21" x14ac:dyDescent="0.35">
      <c r="A1370" s="73" t="s">
        <v>2271</v>
      </c>
      <c r="B1370" s="57">
        <v>118</v>
      </c>
      <c r="C1370" s="57">
        <v>107</v>
      </c>
      <c r="D1370" s="74"/>
      <c r="E1370" s="74">
        <v>99.86</v>
      </c>
      <c r="F1370" s="74">
        <v>93.9</v>
      </c>
      <c r="G1370" s="74">
        <v>97.59</v>
      </c>
      <c r="H1370" s="74">
        <v>99.08</v>
      </c>
      <c r="I1370" s="74">
        <v>103.55</v>
      </c>
      <c r="J1370" s="74">
        <v>110.07</v>
      </c>
      <c r="K1370" s="74">
        <v>99.1</v>
      </c>
      <c r="L1370" s="74">
        <v>104.52</v>
      </c>
      <c r="M1370" s="74">
        <v>95.34</v>
      </c>
      <c r="N1370" s="74">
        <v>94.57</v>
      </c>
      <c r="O1370" s="57">
        <v>98</v>
      </c>
      <c r="P1370" s="57">
        <v>95</v>
      </c>
      <c r="Q1370" s="57">
        <v>76</v>
      </c>
      <c r="R1370" s="57">
        <v>86</v>
      </c>
      <c r="S1370" s="57">
        <v>93</v>
      </c>
      <c r="T1370" s="74">
        <v>285.45999999999998</v>
      </c>
      <c r="U1370" s="114">
        <v>5.0299999999999997E-2</v>
      </c>
    </row>
    <row r="1371" spans="1:21" x14ac:dyDescent="0.35">
      <c r="A1371" s="73" t="s">
        <v>2272</v>
      </c>
      <c r="B1371" s="57">
        <v>117</v>
      </c>
      <c r="C1371" s="57">
        <v>105</v>
      </c>
      <c r="D1371" s="74"/>
      <c r="E1371" s="74">
        <v>100.67</v>
      </c>
      <c r="F1371" s="74">
        <v>94.94</v>
      </c>
      <c r="G1371" s="74">
        <v>98.09</v>
      </c>
      <c r="H1371" s="74">
        <v>99.43</v>
      </c>
      <c r="I1371" s="74">
        <v>103.47</v>
      </c>
      <c r="J1371" s="74">
        <v>113.24</v>
      </c>
      <c r="K1371" s="74">
        <v>100.49</v>
      </c>
      <c r="L1371" s="74">
        <v>104.71</v>
      </c>
      <c r="M1371" s="74">
        <v>95.06</v>
      </c>
      <c r="N1371" s="74">
        <v>95.11</v>
      </c>
      <c r="O1371" s="57">
        <v>94</v>
      </c>
      <c r="P1371" s="57">
        <v>95</v>
      </c>
      <c r="Q1371" s="57">
        <v>83</v>
      </c>
      <c r="R1371" s="57">
        <v>90</v>
      </c>
      <c r="S1371" s="57">
        <v>98</v>
      </c>
      <c r="T1371" s="74">
        <v>117.74</v>
      </c>
      <c r="U1371" s="114">
        <v>5.3999999999999999E-2</v>
      </c>
    </row>
    <row r="1372" spans="1:21" x14ac:dyDescent="0.35">
      <c r="A1372" s="73" t="s">
        <v>2273</v>
      </c>
      <c r="B1372" s="57">
        <v>115</v>
      </c>
      <c r="C1372" s="57">
        <v>105</v>
      </c>
      <c r="D1372" s="74"/>
      <c r="E1372" s="74">
        <v>101.66</v>
      </c>
      <c r="F1372" s="74">
        <v>96.49</v>
      </c>
      <c r="G1372" s="74">
        <v>99.13</v>
      </c>
      <c r="H1372" s="74">
        <v>100.16</v>
      </c>
      <c r="I1372" s="74">
        <v>103.46</v>
      </c>
      <c r="J1372" s="74">
        <v>116.07</v>
      </c>
      <c r="K1372" s="74">
        <v>101.43</v>
      </c>
      <c r="L1372" s="74">
        <v>104.84</v>
      </c>
      <c r="M1372" s="74">
        <v>95.17</v>
      </c>
      <c r="N1372" s="74">
        <v>95.49</v>
      </c>
      <c r="O1372" s="57">
        <v>93</v>
      </c>
      <c r="P1372" s="57">
        <v>92</v>
      </c>
      <c r="Q1372" s="57">
        <v>84</v>
      </c>
      <c r="R1372" s="57">
        <v>87</v>
      </c>
      <c r="S1372" s="57">
        <v>91</v>
      </c>
      <c r="T1372" s="74">
        <v>331.94</v>
      </c>
      <c r="U1372" s="114">
        <v>6.0499999999999998E-2</v>
      </c>
    </row>
    <row r="1373" spans="1:21" x14ac:dyDescent="0.35">
      <c r="A1373" s="73" t="s">
        <v>2274</v>
      </c>
      <c r="B1373" s="57">
        <v>113</v>
      </c>
      <c r="C1373" s="57">
        <v>104</v>
      </c>
      <c r="D1373" s="74"/>
      <c r="E1373" s="74">
        <v>102.51</v>
      </c>
      <c r="F1373" s="74">
        <v>95.44</v>
      </c>
      <c r="G1373" s="74">
        <v>100.11</v>
      </c>
      <c r="H1373" s="74">
        <v>100.76</v>
      </c>
      <c r="I1373" s="74">
        <v>103.63</v>
      </c>
      <c r="J1373" s="74">
        <v>116.16</v>
      </c>
      <c r="K1373" s="74">
        <v>102.87</v>
      </c>
      <c r="L1373" s="74">
        <v>104.82</v>
      </c>
      <c r="M1373" s="74">
        <v>95.42</v>
      </c>
      <c r="N1373" s="74">
        <v>97.04</v>
      </c>
      <c r="O1373" s="57">
        <v>94</v>
      </c>
      <c r="P1373" s="57">
        <v>92</v>
      </c>
      <c r="Q1373" s="57">
        <v>84</v>
      </c>
      <c r="R1373" s="57">
        <v>88</v>
      </c>
      <c r="S1373" s="57">
        <v>96</v>
      </c>
      <c r="T1373" s="74">
        <v>125.66</v>
      </c>
      <c r="U1373" s="114">
        <v>6.5299999999999997E-2</v>
      </c>
    </row>
    <row r="1374" spans="1:21" x14ac:dyDescent="0.35">
      <c r="A1374" s="73" t="s">
        <v>2275</v>
      </c>
      <c r="B1374" s="57">
        <v>114</v>
      </c>
      <c r="C1374" s="57">
        <v>103</v>
      </c>
      <c r="D1374" s="74"/>
      <c r="E1374" s="74">
        <v>104.56</v>
      </c>
      <c r="F1374" s="74">
        <v>97.59</v>
      </c>
      <c r="G1374" s="74">
        <v>102.25</v>
      </c>
      <c r="H1374" s="74">
        <v>101.84</v>
      </c>
      <c r="I1374" s="74">
        <v>104.14</v>
      </c>
      <c r="J1374" s="74">
        <v>121.61</v>
      </c>
      <c r="K1374" s="74">
        <v>104.25</v>
      </c>
      <c r="L1374" s="74">
        <v>105.59</v>
      </c>
      <c r="M1374" s="74">
        <v>96.38</v>
      </c>
      <c r="N1374" s="74">
        <v>99.77</v>
      </c>
      <c r="O1374" s="57">
        <v>98</v>
      </c>
      <c r="P1374" s="57">
        <v>92</v>
      </c>
      <c r="Q1374" s="57">
        <v>79</v>
      </c>
      <c r="R1374" s="57">
        <v>89</v>
      </c>
      <c r="S1374" s="57">
        <v>95</v>
      </c>
      <c r="T1374" s="74">
        <v>164.83</v>
      </c>
      <c r="U1374" s="114">
        <v>6.8900000000000003E-2</v>
      </c>
    </row>
    <row r="1375" spans="1:21" x14ac:dyDescent="0.35">
      <c r="A1375" s="73" t="s">
        <v>2276</v>
      </c>
      <c r="B1375" s="57">
        <v>129</v>
      </c>
      <c r="C1375" s="57">
        <v>112</v>
      </c>
      <c r="D1375" s="74"/>
      <c r="E1375" s="74">
        <v>105.9</v>
      </c>
      <c r="F1375" s="74">
        <v>99.02</v>
      </c>
      <c r="G1375" s="74">
        <v>103.59</v>
      </c>
      <c r="H1375" s="74">
        <v>102.51</v>
      </c>
      <c r="I1375" s="74">
        <v>104.25</v>
      </c>
      <c r="J1375" s="74">
        <v>125.38</v>
      </c>
      <c r="K1375" s="74">
        <v>105.2</v>
      </c>
      <c r="L1375" s="74">
        <v>106.4</v>
      </c>
      <c r="M1375" s="74">
        <v>97.35</v>
      </c>
      <c r="N1375" s="74">
        <v>101.35</v>
      </c>
      <c r="O1375" s="57">
        <v>105</v>
      </c>
      <c r="P1375" s="57">
        <v>88</v>
      </c>
      <c r="Q1375" s="57">
        <v>91</v>
      </c>
      <c r="R1375" s="57">
        <v>99</v>
      </c>
      <c r="S1375" s="57">
        <v>95</v>
      </c>
      <c r="T1375" s="74">
        <v>223.46</v>
      </c>
      <c r="U1375" s="114"/>
    </row>
    <row r="1376" spans="1:21" x14ac:dyDescent="0.35">
      <c r="A1376" s="73" t="s">
        <v>2277</v>
      </c>
      <c r="B1376" s="57">
        <v>136</v>
      </c>
      <c r="C1376" s="57">
        <v>124</v>
      </c>
      <c r="D1376" s="74"/>
      <c r="E1376" s="74">
        <v>107.23</v>
      </c>
      <c r="F1376" s="74">
        <v>100.08</v>
      </c>
      <c r="G1376" s="74">
        <v>104.37</v>
      </c>
      <c r="H1376" s="74">
        <v>103.42</v>
      </c>
      <c r="I1376" s="74">
        <v>104.55</v>
      </c>
      <c r="J1376" s="74">
        <v>128.96</v>
      </c>
      <c r="K1376" s="74">
        <v>106.46</v>
      </c>
      <c r="L1376" s="74">
        <v>107.12</v>
      </c>
      <c r="M1376" s="74">
        <v>98.05</v>
      </c>
      <c r="N1376" s="74">
        <v>103.41</v>
      </c>
      <c r="O1376" s="57">
        <v>107</v>
      </c>
      <c r="P1376" s="57">
        <v>88</v>
      </c>
      <c r="Q1376" s="57">
        <v>106</v>
      </c>
      <c r="R1376" s="57">
        <v>102</v>
      </c>
      <c r="S1376" s="57">
        <v>106</v>
      </c>
      <c r="T1376" s="74">
        <v>86.48</v>
      </c>
      <c r="U1376" s="114"/>
    </row>
    <row r="1377" spans="1:21" x14ac:dyDescent="0.35">
      <c r="A1377" s="73" t="s">
        <v>2278</v>
      </c>
      <c r="B1377" s="57">
        <v>117</v>
      </c>
      <c r="C1377" s="57">
        <v>107</v>
      </c>
      <c r="D1377" s="74"/>
      <c r="E1377" s="74">
        <v>107.93</v>
      </c>
      <c r="F1377" s="74">
        <v>100.65</v>
      </c>
      <c r="G1377" s="74">
        <v>104.95</v>
      </c>
      <c r="H1377" s="74">
        <v>103.76</v>
      </c>
      <c r="I1377" s="74">
        <v>104.02</v>
      </c>
      <c r="J1377" s="74">
        <v>131.54</v>
      </c>
      <c r="K1377" s="74">
        <v>107.06</v>
      </c>
      <c r="L1377" s="74">
        <v>107.41</v>
      </c>
      <c r="M1377" s="74">
        <v>98.48</v>
      </c>
      <c r="N1377" s="74">
        <v>104.17</v>
      </c>
      <c r="O1377" s="57">
        <v>95</v>
      </c>
      <c r="P1377" s="57">
        <v>88</v>
      </c>
      <c r="Q1377" s="57">
        <v>79</v>
      </c>
      <c r="R1377" s="57">
        <v>85</v>
      </c>
      <c r="S1377" s="57">
        <v>92</v>
      </c>
      <c r="T1377" s="74">
        <v>152.31</v>
      </c>
      <c r="U1377" s="114">
        <v>6.3799999999999996E-2</v>
      </c>
    </row>
    <row r="1378" spans="1:21" x14ac:dyDescent="0.35">
      <c r="A1378" s="73" t="s">
        <v>2279</v>
      </c>
      <c r="B1378" s="57">
        <v>116</v>
      </c>
      <c r="C1378" s="57">
        <v>105</v>
      </c>
      <c r="D1378" s="74"/>
      <c r="E1378" s="74">
        <v>107.94</v>
      </c>
      <c r="F1378" s="74">
        <v>100.46</v>
      </c>
      <c r="G1378" s="74">
        <v>105.02</v>
      </c>
      <c r="H1378" s="74">
        <v>104.18</v>
      </c>
      <c r="I1378" s="74">
        <v>103.67</v>
      </c>
      <c r="J1378" s="74">
        <v>132.47</v>
      </c>
      <c r="K1378" s="74">
        <v>106.58</v>
      </c>
      <c r="L1378" s="74">
        <v>107.61</v>
      </c>
      <c r="M1378" s="74">
        <v>98.48</v>
      </c>
      <c r="N1378" s="74">
        <v>104.62</v>
      </c>
      <c r="O1378" s="57">
        <v>95</v>
      </c>
      <c r="P1378" s="57">
        <v>87</v>
      </c>
      <c r="Q1378" s="57">
        <v>85</v>
      </c>
      <c r="R1378" s="57">
        <v>89</v>
      </c>
      <c r="S1378" s="57">
        <v>97</v>
      </c>
      <c r="T1378" s="74">
        <v>151.03</v>
      </c>
      <c r="U1378" s="114">
        <v>6.4299999999999996E-2</v>
      </c>
    </row>
    <row r="1379" spans="1:21" x14ac:dyDescent="0.35">
      <c r="A1379" s="73" t="s">
        <v>2280</v>
      </c>
      <c r="B1379" s="57">
        <v>117</v>
      </c>
      <c r="C1379" s="57">
        <v>105</v>
      </c>
      <c r="D1379" s="74"/>
      <c r="E1379" s="74">
        <v>107.39</v>
      </c>
      <c r="F1379" s="74">
        <v>99.9</v>
      </c>
      <c r="G1379" s="74">
        <v>104.56</v>
      </c>
      <c r="H1379" s="74">
        <v>104.28</v>
      </c>
      <c r="I1379" s="74">
        <v>102.98</v>
      </c>
      <c r="J1379" s="74">
        <v>131.55000000000001</v>
      </c>
      <c r="K1379" s="74">
        <v>106.28</v>
      </c>
      <c r="L1379" s="74">
        <v>107.21</v>
      </c>
      <c r="M1379" s="74">
        <v>98.09</v>
      </c>
      <c r="N1379" s="74">
        <v>104.73</v>
      </c>
      <c r="O1379" s="57">
        <v>95</v>
      </c>
      <c r="P1379" s="57">
        <v>80</v>
      </c>
      <c r="Q1379" s="57">
        <v>60</v>
      </c>
      <c r="R1379" s="57">
        <v>86</v>
      </c>
      <c r="S1379" s="57">
        <v>92</v>
      </c>
      <c r="T1379" s="74">
        <v>155.38999999999999</v>
      </c>
      <c r="U1379" s="114">
        <v>7.22E-2</v>
      </c>
    </row>
    <row r="1380" spans="1:21" x14ac:dyDescent="0.35">
      <c r="A1380" s="73" t="s">
        <v>2281</v>
      </c>
      <c r="B1380" s="57">
        <v>113</v>
      </c>
      <c r="C1380" s="57">
        <v>103</v>
      </c>
      <c r="D1380" s="74"/>
      <c r="E1380" s="74">
        <v>106.26</v>
      </c>
      <c r="F1380" s="74">
        <v>99.46</v>
      </c>
      <c r="G1380" s="74">
        <v>104.16</v>
      </c>
      <c r="H1380" s="74">
        <v>103.9</v>
      </c>
      <c r="I1380" s="74">
        <v>102.06</v>
      </c>
      <c r="J1380" s="74">
        <v>129.38999999999999</v>
      </c>
      <c r="K1380" s="74">
        <v>105.11</v>
      </c>
      <c r="L1380" s="74">
        <v>106.65</v>
      </c>
      <c r="M1380" s="74">
        <v>96.95</v>
      </c>
      <c r="N1380" s="74">
        <v>103.99</v>
      </c>
      <c r="O1380" s="57">
        <v>94</v>
      </c>
      <c r="P1380" s="57">
        <v>80</v>
      </c>
      <c r="Q1380" s="57">
        <v>82</v>
      </c>
      <c r="R1380" s="57">
        <v>88</v>
      </c>
      <c r="S1380" s="57">
        <v>93</v>
      </c>
      <c r="T1380" s="74">
        <v>112.09</v>
      </c>
      <c r="U1380" s="114">
        <v>7.6100000000000001E-2</v>
      </c>
    </row>
    <row r="1381" spans="1:21" x14ac:dyDescent="0.35">
      <c r="A1381" s="73" t="s">
        <v>2282</v>
      </c>
      <c r="B1381" s="57">
        <v>114</v>
      </c>
      <c r="C1381" s="57">
        <v>103</v>
      </c>
      <c r="D1381" s="74"/>
      <c r="E1381" s="74">
        <v>104.03</v>
      </c>
      <c r="F1381" s="74">
        <v>96.54</v>
      </c>
      <c r="G1381" s="74">
        <v>102.15</v>
      </c>
      <c r="H1381" s="74">
        <v>103.09</v>
      </c>
      <c r="I1381" s="74">
        <v>100.91</v>
      </c>
      <c r="J1381" s="74">
        <v>123.61</v>
      </c>
      <c r="K1381" s="74">
        <v>103.14</v>
      </c>
      <c r="L1381" s="74">
        <v>105.33</v>
      </c>
      <c r="M1381" s="74">
        <v>95.58</v>
      </c>
      <c r="N1381" s="74">
        <v>101.64</v>
      </c>
      <c r="O1381" s="57">
        <v>97</v>
      </c>
      <c r="P1381" s="57">
        <v>80</v>
      </c>
      <c r="Q1381" s="57">
        <v>73</v>
      </c>
      <c r="R1381" s="57">
        <v>87</v>
      </c>
      <c r="S1381" s="57">
        <v>91</v>
      </c>
      <c r="T1381" s="74">
        <v>188.3</v>
      </c>
      <c r="U1381" s="114">
        <v>7.17E-2</v>
      </c>
    </row>
    <row r="1382" spans="1:21" x14ac:dyDescent="0.35">
      <c r="A1382" s="73" t="s">
        <v>2283</v>
      </c>
      <c r="B1382" s="57">
        <v>123</v>
      </c>
      <c r="C1382" s="57">
        <v>109</v>
      </c>
      <c r="D1382" s="74"/>
      <c r="E1382" s="74">
        <v>102.56</v>
      </c>
      <c r="F1382" s="74">
        <v>95.97</v>
      </c>
      <c r="G1382" s="74">
        <v>100.99</v>
      </c>
      <c r="H1382" s="74">
        <v>102.65</v>
      </c>
      <c r="I1382" s="74">
        <v>100.65</v>
      </c>
      <c r="J1382" s="74">
        <v>119.44</v>
      </c>
      <c r="K1382" s="74">
        <v>101.68</v>
      </c>
      <c r="L1382" s="74">
        <v>104.24</v>
      </c>
      <c r="M1382" s="74">
        <v>94.05</v>
      </c>
      <c r="N1382" s="74">
        <v>99.32</v>
      </c>
      <c r="O1382" s="57">
        <v>102</v>
      </c>
      <c r="P1382" s="57">
        <v>84</v>
      </c>
      <c r="Q1382" s="57">
        <v>97</v>
      </c>
      <c r="R1382" s="57">
        <v>94</v>
      </c>
      <c r="S1382" s="57">
        <v>96</v>
      </c>
      <c r="T1382" s="74">
        <v>190.28</v>
      </c>
      <c r="U1382" s="114"/>
    </row>
    <row r="1383" spans="1:21" x14ac:dyDescent="0.35">
      <c r="A1383" s="73" t="s">
        <v>2284</v>
      </c>
      <c r="B1383" s="57">
        <v>137</v>
      </c>
      <c r="C1383" s="57">
        <v>125</v>
      </c>
      <c r="D1383" s="74"/>
      <c r="E1383" s="74">
        <v>101.07</v>
      </c>
      <c r="F1383" s="74">
        <v>95.1</v>
      </c>
      <c r="G1383" s="74">
        <v>100.06</v>
      </c>
      <c r="H1383" s="74">
        <v>102.03</v>
      </c>
      <c r="I1383" s="74">
        <v>100</v>
      </c>
      <c r="J1383" s="74">
        <v>114.92</v>
      </c>
      <c r="K1383" s="74">
        <v>100.32</v>
      </c>
      <c r="L1383" s="74">
        <v>103.4</v>
      </c>
      <c r="M1383" s="74">
        <v>92.83</v>
      </c>
      <c r="N1383" s="74">
        <v>97.5</v>
      </c>
      <c r="O1383" s="57">
        <v>107</v>
      </c>
      <c r="P1383" s="57">
        <v>84</v>
      </c>
      <c r="Q1383" s="57">
        <v>104</v>
      </c>
      <c r="R1383" s="57">
        <v>100</v>
      </c>
      <c r="S1383" s="57">
        <v>112</v>
      </c>
      <c r="T1383" s="74">
        <v>158.74</v>
      </c>
      <c r="U1383" s="114"/>
    </row>
    <row r="1384" spans="1:21" x14ac:dyDescent="0.35">
      <c r="A1384" s="73" t="s">
        <v>2285</v>
      </c>
      <c r="B1384" s="57">
        <v>117</v>
      </c>
      <c r="C1384" s="57">
        <v>107</v>
      </c>
      <c r="D1384" s="74"/>
      <c r="E1384" s="74">
        <v>99.53</v>
      </c>
      <c r="F1384" s="74">
        <v>93.69</v>
      </c>
      <c r="G1384" s="74">
        <v>99.46</v>
      </c>
      <c r="H1384" s="74">
        <v>101.59</v>
      </c>
      <c r="I1384" s="74">
        <v>99.49</v>
      </c>
      <c r="J1384" s="74">
        <v>108.39</v>
      </c>
      <c r="K1384" s="74">
        <v>98.97</v>
      </c>
      <c r="L1384" s="74">
        <v>102.6</v>
      </c>
      <c r="M1384" s="74">
        <v>91.83</v>
      </c>
      <c r="N1384" s="74">
        <v>95.95</v>
      </c>
      <c r="O1384" s="57">
        <v>96</v>
      </c>
      <c r="P1384" s="57">
        <v>84</v>
      </c>
      <c r="Q1384" s="57">
        <v>76</v>
      </c>
      <c r="R1384" s="57">
        <v>87</v>
      </c>
      <c r="S1384" s="57">
        <v>96</v>
      </c>
      <c r="T1384" s="74">
        <v>189.91</v>
      </c>
      <c r="U1384" s="114">
        <v>7.8200000000000006E-2</v>
      </c>
    </row>
    <row r="1385" spans="1:21" x14ac:dyDescent="0.35">
      <c r="A1385" s="73" t="s">
        <v>2286</v>
      </c>
      <c r="B1385" s="57">
        <v>117</v>
      </c>
      <c r="C1385" s="57">
        <v>106</v>
      </c>
      <c r="D1385" s="74"/>
      <c r="E1385" s="74">
        <v>98.69</v>
      </c>
      <c r="F1385" s="74">
        <v>93.02</v>
      </c>
      <c r="G1385" s="74">
        <v>99.06</v>
      </c>
      <c r="H1385" s="74">
        <v>100.87</v>
      </c>
      <c r="I1385" s="74">
        <v>98.77</v>
      </c>
      <c r="J1385" s="74">
        <v>103.56</v>
      </c>
      <c r="K1385" s="74">
        <v>99.85</v>
      </c>
      <c r="L1385" s="74">
        <v>101.73</v>
      </c>
      <c r="M1385" s="74">
        <v>90.59</v>
      </c>
      <c r="N1385" s="74">
        <v>94.38</v>
      </c>
      <c r="O1385" s="57">
        <v>95</v>
      </c>
      <c r="P1385" s="57">
        <v>85</v>
      </c>
      <c r="Q1385" s="57">
        <v>83</v>
      </c>
      <c r="R1385" s="57">
        <v>89</v>
      </c>
      <c r="S1385" s="57">
        <v>100</v>
      </c>
      <c r="T1385" s="74">
        <v>791.43</v>
      </c>
      <c r="U1385" s="114">
        <v>7.4099999999999999E-2</v>
      </c>
    </row>
    <row r="1386" spans="1:21" x14ac:dyDescent="0.35">
      <c r="A1386" s="73" t="s">
        <v>2287</v>
      </c>
      <c r="B1386" s="57">
        <v>114</v>
      </c>
      <c r="C1386" s="57">
        <v>106</v>
      </c>
      <c r="D1386" s="74"/>
      <c r="E1386" s="74">
        <v>98.01</v>
      </c>
      <c r="F1386" s="74">
        <v>92.8</v>
      </c>
      <c r="G1386" s="74">
        <v>98.41</v>
      </c>
      <c r="H1386" s="74">
        <v>100.33</v>
      </c>
      <c r="I1386" s="74">
        <v>98.22</v>
      </c>
      <c r="J1386" s="74">
        <v>98.62</v>
      </c>
      <c r="K1386" s="74">
        <v>100.58</v>
      </c>
      <c r="L1386" s="74">
        <v>101.44</v>
      </c>
      <c r="M1386" s="74">
        <v>89.72</v>
      </c>
      <c r="N1386" s="74">
        <v>93.34</v>
      </c>
      <c r="O1386" s="57">
        <v>93</v>
      </c>
      <c r="P1386" s="57">
        <v>89</v>
      </c>
      <c r="Q1386" s="57">
        <v>83</v>
      </c>
      <c r="R1386" s="57">
        <v>88</v>
      </c>
      <c r="S1386" s="57">
        <v>92</v>
      </c>
      <c r="T1386" s="74">
        <v>347.21</v>
      </c>
      <c r="U1386" s="114">
        <v>8.1699999999999995E-2</v>
      </c>
    </row>
    <row r="1387" spans="1:21" x14ac:dyDescent="0.35">
      <c r="A1387" s="73" t="s">
        <v>2288</v>
      </c>
      <c r="B1387" s="57">
        <v>114</v>
      </c>
      <c r="C1387" s="57">
        <v>104</v>
      </c>
      <c r="D1387" s="74"/>
      <c r="E1387" s="74">
        <v>97.29</v>
      </c>
      <c r="F1387" s="74">
        <v>91.59</v>
      </c>
      <c r="G1387" s="74">
        <v>97.08</v>
      </c>
      <c r="H1387" s="74">
        <v>99.81</v>
      </c>
      <c r="I1387" s="74">
        <v>97.74</v>
      </c>
      <c r="J1387" s="74">
        <v>97.02</v>
      </c>
      <c r="K1387" s="74">
        <v>100.05</v>
      </c>
      <c r="L1387" s="74">
        <v>101.01</v>
      </c>
      <c r="M1387" s="74">
        <v>88.97</v>
      </c>
      <c r="N1387" s="74">
        <v>91.42</v>
      </c>
      <c r="O1387" s="57">
        <v>94</v>
      </c>
      <c r="P1387" s="57">
        <v>90</v>
      </c>
      <c r="Q1387" s="57">
        <v>83</v>
      </c>
      <c r="R1387" s="57">
        <v>88</v>
      </c>
      <c r="S1387" s="57">
        <v>97</v>
      </c>
      <c r="T1387" s="74">
        <v>153.68</v>
      </c>
      <c r="U1387" s="114">
        <v>7.7899999999999997E-2</v>
      </c>
    </row>
    <row r="1388" spans="1:21" x14ac:dyDescent="0.35">
      <c r="A1388" s="73" t="s">
        <v>2289</v>
      </c>
      <c r="B1388" s="57">
        <v>112</v>
      </c>
      <c r="C1388" s="57">
        <v>101</v>
      </c>
      <c r="D1388" s="74"/>
      <c r="E1388" s="74">
        <v>96.58</v>
      </c>
      <c r="F1388" s="74">
        <v>91.82</v>
      </c>
      <c r="G1388" s="74">
        <v>96.96</v>
      </c>
      <c r="H1388" s="74">
        <v>99.3</v>
      </c>
      <c r="I1388" s="74">
        <v>97.11</v>
      </c>
      <c r="J1388" s="74">
        <v>94.6</v>
      </c>
      <c r="K1388" s="74">
        <v>99.43</v>
      </c>
      <c r="L1388" s="74">
        <v>101.2</v>
      </c>
      <c r="M1388" s="74">
        <v>88.46</v>
      </c>
      <c r="N1388" s="74">
        <v>90.32</v>
      </c>
      <c r="O1388" s="57">
        <v>95</v>
      </c>
      <c r="P1388" s="57">
        <v>86</v>
      </c>
      <c r="Q1388" s="57">
        <v>76</v>
      </c>
      <c r="R1388" s="57">
        <v>88</v>
      </c>
      <c r="S1388" s="57">
        <v>91</v>
      </c>
      <c r="T1388" s="74">
        <v>166.46</v>
      </c>
      <c r="U1388" s="114">
        <v>8.1000000000000003E-2</v>
      </c>
    </row>
    <row r="1389" spans="1:21" x14ac:dyDescent="0.35">
      <c r="A1389" s="73" t="s">
        <v>2290</v>
      </c>
      <c r="B1389" s="57">
        <v>123</v>
      </c>
      <c r="C1389" s="57">
        <v>109</v>
      </c>
      <c r="D1389" s="74"/>
      <c r="E1389" s="74">
        <v>96.3</v>
      </c>
      <c r="F1389" s="74">
        <v>90.24</v>
      </c>
      <c r="G1389" s="74">
        <v>96.67</v>
      </c>
      <c r="H1389" s="74">
        <v>99.26</v>
      </c>
      <c r="I1389" s="74">
        <v>96.42</v>
      </c>
      <c r="J1389" s="74">
        <v>94.11</v>
      </c>
      <c r="K1389" s="74">
        <v>99.57</v>
      </c>
      <c r="L1389" s="74">
        <v>101.19</v>
      </c>
      <c r="M1389" s="74">
        <v>88.32</v>
      </c>
      <c r="N1389" s="74">
        <v>91.08</v>
      </c>
      <c r="O1389" s="57">
        <v>102</v>
      </c>
      <c r="P1389" s="57">
        <v>87</v>
      </c>
      <c r="Q1389" s="57">
        <v>98</v>
      </c>
      <c r="R1389" s="57">
        <v>98</v>
      </c>
      <c r="S1389" s="57">
        <v>92</v>
      </c>
      <c r="T1389" s="74">
        <v>200.35</v>
      </c>
      <c r="U1389" s="114"/>
    </row>
    <row r="1390" spans="1:21" x14ac:dyDescent="0.35">
      <c r="A1390" s="73" t="s">
        <v>2291</v>
      </c>
      <c r="B1390" s="57">
        <v>134</v>
      </c>
      <c r="C1390" s="57">
        <v>123</v>
      </c>
      <c r="D1390" s="74"/>
      <c r="E1390" s="74">
        <v>96.23</v>
      </c>
      <c r="F1390" s="74">
        <v>90.88</v>
      </c>
      <c r="G1390" s="74">
        <v>96.79</v>
      </c>
      <c r="H1390" s="74">
        <v>99.09</v>
      </c>
      <c r="I1390" s="74">
        <v>96.24</v>
      </c>
      <c r="J1390" s="74">
        <v>94.16</v>
      </c>
      <c r="K1390" s="74">
        <v>100.08</v>
      </c>
      <c r="L1390" s="74">
        <v>101.01</v>
      </c>
      <c r="M1390" s="74">
        <v>87.83</v>
      </c>
      <c r="N1390" s="74">
        <v>90.74</v>
      </c>
      <c r="O1390" s="57">
        <v>106</v>
      </c>
      <c r="P1390" s="57">
        <v>88</v>
      </c>
      <c r="Q1390" s="57">
        <v>96</v>
      </c>
      <c r="R1390" s="57">
        <v>102</v>
      </c>
      <c r="S1390" s="57">
        <v>107</v>
      </c>
      <c r="T1390" s="74">
        <v>166.44</v>
      </c>
      <c r="U1390" s="114"/>
    </row>
    <row r="1391" spans="1:21" x14ac:dyDescent="0.35">
      <c r="A1391" s="73" t="s">
        <v>2292</v>
      </c>
      <c r="B1391" s="57">
        <v>119</v>
      </c>
      <c r="C1391" s="57">
        <v>106</v>
      </c>
      <c r="D1391" s="74"/>
      <c r="E1391" s="74">
        <v>96.18</v>
      </c>
      <c r="F1391" s="74">
        <v>91.4</v>
      </c>
      <c r="G1391" s="74">
        <v>96.31</v>
      </c>
      <c r="H1391" s="74">
        <v>98.9</v>
      </c>
      <c r="I1391" s="74">
        <v>96.08</v>
      </c>
      <c r="J1391" s="74">
        <v>94.14</v>
      </c>
      <c r="K1391" s="74">
        <v>100.8</v>
      </c>
      <c r="L1391" s="74">
        <v>100.99</v>
      </c>
      <c r="M1391" s="74">
        <v>87.72</v>
      </c>
      <c r="N1391" s="74">
        <v>91.05</v>
      </c>
      <c r="O1391" s="57">
        <v>96</v>
      </c>
      <c r="P1391" s="57">
        <v>87</v>
      </c>
      <c r="Q1391" s="57">
        <v>75</v>
      </c>
      <c r="R1391" s="57">
        <v>87</v>
      </c>
      <c r="S1391" s="57">
        <v>90</v>
      </c>
      <c r="T1391" s="74">
        <v>200.46</v>
      </c>
      <c r="U1391" s="114">
        <v>8.3699999999999997E-2</v>
      </c>
    </row>
    <row r="1392" spans="1:21" x14ac:dyDescent="0.35">
      <c r="A1392" s="73" t="s">
        <v>2293</v>
      </c>
      <c r="B1392" s="57">
        <v>118</v>
      </c>
      <c r="C1392" s="57">
        <v>105</v>
      </c>
      <c r="D1392" s="74"/>
      <c r="E1392" s="74">
        <v>95.64</v>
      </c>
      <c r="F1392" s="74">
        <v>91.08</v>
      </c>
      <c r="G1392" s="74">
        <v>95.61</v>
      </c>
      <c r="H1392" s="74">
        <v>98.94</v>
      </c>
      <c r="I1392" s="74">
        <v>96.09</v>
      </c>
      <c r="J1392" s="74">
        <v>93.27</v>
      </c>
      <c r="K1392" s="74">
        <v>99.7</v>
      </c>
      <c r="L1392" s="74">
        <v>101.23</v>
      </c>
      <c r="M1392" s="74">
        <v>87.55</v>
      </c>
      <c r="N1392" s="74">
        <v>91.6</v>
      </c>
      <c r="O1392" s="57">
        <v>95</v>
      </c>
      <c r="P1392" s="57">
        <v>87</v>
      </c>
      <c r="Q1392" s="57">
        <v>83</v>
      </c>
      <c r="R1392" s="57">
        <v>86</v>
      </c>
      <c r="S1392" s="57">
        <v>95</v>
      </c>
      <c r="T1392" s="74">
        <v>104.11</v>
      </c>
      <c r="U1392" s="114">
        <v>8.48E-2</v>
      </c>
    </row>
    <row r="1393" spans="1:21" x14ac:dyDescent="0.35">
      <c r="A1393" s="73" t="s">
        <v>2294</v>
      </c>
      <c r="B1393" s="57">
        <v>116</v>
      </c>
      <c r="C1393" s="57">
        <v>104</v>
      </c>
      <c r="D1393" s="74"/>
      <c r="E1393" s="74">
        <v>95.26</v>
      </c>
      <c r="F1393" s="74">
        <v>91.23</v>
      </c>
      <c r="G1393" s="74">
        <v>95.06</v>
      </c>
      <c r="H1393" s="74">
        <v>98.5</v>
      </c>
      <c r="I1393" s="74">
        <v>95.95</v>
      </c>
      <c r="J1393" s="74">
        <v>95.02</v>
      </c>
      <c r="K1393" s="74">
        <v>98.58</v>
      </c>
      <c r="L1393" s="74">
        <v>101.24</v>
      </c>
      <c r="M1393" s="74">
        <v>87.29</v>
      </c>
      <c r="N1393" s="74">
        <v>91.75</v>
      </c>
      <c r="O1393" s="57">
        <v>93</v>
      </c>
      <c r="P1393" s="57">
        <v>92</v>
      </c>
      <c r="Q1393" s="57">
        <v>81</v>
      </c>
      <c r="R1393" s="57">
        <v>85</v>
      </c>
      <c r="S1393" s="57">
        <v>87</v>
      </c>
      <c r="T1393" s="74">
        <v>178.99</v>
      </c>
      <c r="U1393" s="114">
        <v>9.6799999999999997E-2</v>
      </c>
    </row>
    <row r="1394" spans="1:21" x14ac:dyDescent="0.35">
      <c r="A1394" s="73" t="s">
        <v>2295</v>
      </c>
      <c r="B1394" s="57">
        <v>113</v>
      </c>
      <c r="C1394" s="57">
        <v>103</v>
      </c>
      <c r="D1394" s="74"/>
      <c r="E1394" s="74">
        <v>95</v>
      </c>
      <c r="F1394" s="74">
        <v>91.74</v>
      </c>
      <c r="G1394" s="74">
        <v>95.22</v>
      </c>
      <c r="H1394" s="74">
        <v>98.76</v>
      </c>
      <c r="I1394" s="74">
        <v>95.68</v>
      </c>
      <c r="J1394" s="74">
        <v>93.34</v>
      </c>
      <c r="K1394" s="74">
        <v>98.77</v>
      </c>
      <c r="L1394" s="74">
        <v>101.15</v>
      </c>
      <c r="M1394" s="74">
        <v>87.18</v>
      </c>
      <c r="N1394" s="74">
        <v>92.89</v>
      </c>
      <c r="O1394" s="57">
        <v>93</v>
      </c>
      <c r="P1394" s="57">
        <v>92</v>
      </c>
      <c r="Q1394" s="57">
        <v>82</v>
      </c>
      <c r="R1394" s="57">
        <v>87</v>
      </c>
      <c r="S1394" s="57">
        <v>87</v>
      </c>
      <c r="T1394" s="74">
        <v>128.79</v>
      </c>
      <c r="U1394" s="114">
        <v>0.1003</v>
      </c>
    </row>
    <row r="1395" spans="1:21" x14ac:dyDescent="0.35">
      <c r="A1395" s="73" t="s">
        <v>2296</v>
      </c>
      <c r="B1395" s="57">
        <v>112</v>
      </c>
      <c r="C1395" s="57">
        <v>98</v>
      </c>
      <c r="D1395" s="74"/>
      <c r="E1395" s="74">
        <v>94.91</v>
      </c>
      <c r="F1395" s="74">
        <v>92.48</v>
      </c>
      <c r="G1395" s="74">
        <v>94.36</v>
      </c>
      <c r="H1395" s="74">
        <v>98.55</v>
      </c>
      <c r="I1395" s="74">
        <v>95.24</v>
      </c>
      <c r="J1395" s="74">
        <v>94.6</v>
      </c>
      <c r="K1395" s="74">
        <v>98.89</v>
      </c>
      <c r="L1395" s="74">
        <v>99.69</v>
      </c>
      <c r="M1395" s="74">
        <v>87.38</v>
      </c>
      <c r="N1395" s="74">
        <v>92.8</v>
      </c>
      <c r="O1395" s="57">
        <v>92</v>
      </c>
      <c r="P1395" s="57">
        <v>95</v>
      </c>
      <c r="Q1395" s="57">
        <v>75</v>
      </c>
      <c r="R1395" s="57">
        <v>85</v>
      </c>
      <c r="S1395" s="57">
        <v>76</v>
      </c>
      <c r="T1395" s="74">
        <v>196.21</v>
      </c>
      <c r="U1395" s="114">
        <v>0.1237</v>
      </c>
    </row>
    <row r="1396" spans="1:21" x14ac:dyDescent="0.35">
      <c r="A1396" s="73" t="s">
        <v>2297</v>
      </c>
      <c r="B1396" s="57">
        <v>122</v>
      </c>
      <c r="C1396" s="57">
        <v>107</v>
      </c>
      <c r="D1396" s="74"/>
      <c r="E1396" s="74">
        <v>94.72</v>
      </c>
      <c r="F1396" s="74">
        <v>92.85</v>
      </c>
      <c r="G1396" s="74">
        <v>94.26</v>
      </c>
      <c r="H1396" s="74">
        <v>98.15</v>
      </c>
      <c r="I1396" s="74">
        <v>94.24</v>
      </c>
      <c r="J1396" s="74">
        <v>94.76</v>
      </c>
      <c r="K1396" s="74">
        <v>98.61</v>
      </c>
      <c r="L1396" s="74">
        <v>99.66</v>
      </c>
      <c r="M1396" s="74">
        <v>87.96</v>
      </c>
      <c r="N1396" s="74">
        <v>92.33</v>
      </c>
      <c r="O1396" s="57">
        <v>98</v>
      </c>
      <c r="P1396" s="57">
        <v>92</v>
      </c>
      <c r="Q1396" s="57">
        <v>93</v>
      </c>
      <c r="R1396" s="57">
        <v>90</v>
      </c>
      <c r="S1396" s="57">
        <v>88</v>
      </c>
      <c r="T1396" s="74">
        <v>129.47999999999999</v>
      </c>
      <c r="U1396" s="114"/>
    </row>
    <row r="1397" spans="1:21" x14ac:dyDescent="0.35">
      <c r="A1397" s="73" t="s">
        <v>2298</v>
      </c>
      <c r="B1397" s="57">
        <v>134</v>
      </c>
      <c r="C1397" s="57">
        <v>121</v>
      </c>
      <c r="D1397" s="74"/>
      <c r="E1397" s="74">
        <v>94.61</v>
      </c>
      <c r="F1397" s="74">
        <v>92.87</v>
      </c>
      <c r="G1397" s="74">
        <v>94.23</v>
      </c>
      <c r="H1397" s="74">
        <v>98.06</v>
      </c>
      <c r="I1397" s="74">
        <v>93.85</v>
      </c>
      <c r="J1397" s="74">
        <v>93.93</v>
      </c>
      <c r="K1397" s="74">
        <v>98.6</v>
      </c>
      <c r="L1397" s="74">
        <v>99.52</v>
      </c>
      <c r="M1397" s="74">
        <v>88.6</v>
      </c>
      <c r="N1397" s="74">
        <v>92.41</v>
      </c>
      <c r="O1397" s="57">
        <v>107</v>
      </c>
      <c r="P1397" s="57">
        <v>92</v>
      </c>
      <c r="Q1397" s="57">
        <v>101</v>
      </c>
      <c r="R1397" s="57">
        <v>102</v>
      </c>
      <c r="S1397" s="57">
        <v>112</v>
      </c>
      <c r="T1397" s="74">
        <v>138.22</v>
      </c>
      <c r="U1397" s="114"/>
    </row>
    <row r="1398" spans="1:21" x14ac:dyDescent="0.35">
      <c r="A1398" s="73" t="s">
        <v>2299</v>
      </c>
      <c r="B1398" s="57">
        <v>115</v>
      </c>
      <c r="C1398" s="57">
        <v>104</v>
      </c>
      <c r="D1398" s="74"/>
      <c r="E1398" s="74">
        <v>94.73</v>
      </c>
      <c r="F1398" s="74">
        <v>93.67</v>
      </c>
      <c r="G1398" s="74">
        <v>93.98</v>
      </c>
      <c r="H1398" s="74">
        <v>98</v>
      </c>
      <c r="I1398" s="74">
        <v>94.24</v>
      </c>
      <c r="J1398" s="74">
        <v>93.62</v>
      </c>
      <c r="K1398" s="74">
        <v>98.73</v>
      </c>
      <c r="L1398" s="74">
        <v>99.14</v>
      </c>
      <c r="M1398" s="74">
        <v>88.16</v>
      </c>
      <c r="N1398" s="74">
        <v>92.41</v>
      </c>
      <c r="O1398" s="57">
        <v>96</v>
      </c>
      <c r="P1398" s="57">
        <v>92</v>
      </c>
      <c r="Q1398" s="57">
        <v>77</v>
      </c>
      <c r="R1398" s="57">
        <v>89</v>
      </c>
      <c r="S1398" s="57">
        <v>85</v>
      </c>
      <c r="T1398" s="74">
        <v>53.86</v>
      </c>
      <c r="U1398" s="114">
        <v>0.123</v>
      </c>
    </row>
    <row r="1399" spans="1:21" x14ac:dyDescent="0.35">
      <c r="A1399" s="73" t="s">
        <v>2300</v>
      </c>
      <c r="B1399" s="57">
        <v>112</v>
      </c>
      <c r="C1399" s="57">
        <v>102</v>
      </c>
      <c r="D1399" s="74"/>
      <c r="E1399" s="74">
        <v>95.42</v>
      </c>
      <c r="F1399" s="74">
        <v>95.36</v>
      </c>
      <c r="G1399" s="74">
        <v>94.6</v>
      </c>
      <c r="H1399" s="74">
        <v>98.04</v>
      </c>
      <c r="I1399" s="74">
        <v>94.84</v>
      </c>
      <c r="J1399" s="74">
        <v>94.85</v>
      </c>
      <c r="K1399" s="74">
        <v>99.4</v>
      </c>
      <c r="L1399" s="74">
        <v>98.85</v>
      </c>
      <c r="M1399" s="74">
        <v>88.91</v>
      </c>
      <c r="N1399" s="74">
        <v>91.74</v>
      </c>
      <c r="O1399" s="57">
        <v>93</v>
      </c>
      <c r="P1399" s="57">
        <v>92</v>
      </c>
      <c r="Q1399" s="57">
        <v>83</v>
      </c>
      <c r="R1399" s="57">
        <v>88</v>
      </c>
      <c r="S1399" s="57">
        <v>87</v>
      </c>
      <c r="T1399" s="74">
        <v>156.6</v>
      </c>
      <c r="U1399" s="114">
        <v>0.1225</v>
      </c>
    </row>
    <row r="1400" spans="1:21" x14ac:dyDescent="0.35">
      <c r="A1400" s="73" t="s">
        <v>2301</v>
      </c>
      <c r="B1400" s="57">
        <v>111</v>
      </c>
      <c r="C1400" s="57">
        <v>102</v>
      </c>
      <c r="D1400" s="74"/>
      <c r="E1400" s="74">
        <v>96.43</v>
      </c>
      <c r="F1400" s="74">
        <v>96.66</v>
      </c>
      <c r="G1400" s="74">
        <v>95.75</v>
      </c>
      <c r="H1400" s="74">
        <v>98.79</v>
      </c>
      <c r="I1400" s="74">
        <v>95.83</v>
      </c>
      <c r="J1400" s="74">
        <v>95.87</v>
      </c>
      <c r="K1400" s="74">
        <v>100.28</v>
      </c>
      <c r="L1400" s="74">
        <v>99.02</v>
      </c>
      <c r="M1400" s="74">
        <v>89.76</v>
      </c>
      <c r="N1400" s="74">
        <v>92.77</v>
      </c>
      <c r="O1400" s="57">
        <v>94</v>
      </c>
      <c r="P1400" s="57">
        <v>88</v>
      </c>
      <c r="Q1400" s="57">
        <v>84</v>
      </c>
      <c r="R1400" s="57">
        <v>89</v>
      </c>
      <c r="S1400" s="57">
        <v>84</v>
      </c>
      <c r="T1400" s="74">
        <v>371.59</v>
      </c>
      <c r="U1400" s="114">
        <v>0.1177</v>
      </c>
    </row>
    <row r="1401" spans="1:21" x14ac:dyDescent="0.35">
      <c r="A1401" s="73" t="s">
        <v>2302</v>
      </c>
      <c r="B1401" s="57">
        <v>108</v>
      </c>
      <c r="C1401" s="57">
        <v>101</v>
      </c>
      <c r="D1401" s="74"/>
      <c r="E1401" s="74">
        <v>90.38</v>
      </c>
      <c r="F1401" s="74">
        <v>91.33</v>
      </c>
      <c r="G1401" s="74">
        <v>86.83</v>
      </c>
      <c r="H1401" s="74">
        <v>92.47</v>
      </c>
      <c r="I1401" s="74">
        <v>91.64</v>
      </c>
      <c r="J1401" s="74">
        <v>89.05</v>
      </c>
      <c r="K1401" s="74">
        <v>94.3</v>
      </c>
      <c r="L1401" s="74">
        <v>90.86</v>
      </c>
      <c r="M1401" s="74">
        <v>83.67</v>
      </c>
      <c r="N1401" s="74">
        <v>84.65</v>
      </c>
      <c r="O1401" s="57">
        <v>93</v>
      </c>
      <c r="P1401" s="57">
        <v>89</v>
      </c>
      <c r="Q1401" s="57">
        <v>84</v>
      </c>
      <c r="R1401" s="57">
        <v>94</v>
      </c>
      <c r="S1401" s="57">
        <v>84</v>
      </c>
      <c r="T1401" s="74">
        <v>668.47</v>
      </c>
      <c r="U1401" s="114">
        <v>0.11840000000000001</v>
      </c>
    </row>
    <row r="1402" spans="1:21" x14ac:dyDescent="0.35">
      <c r="A1402" s="73" t="s">
        <v>2303</v>
      </c>
      <c r="B1402" s="57">
        <v>110</v>
      </c>
      <c r="C1402" s="57">
        <v>99</v>
      </c>
      <c r="D1402" s="74"/>
      <c r="E1402" s="74">
        <v>92.02</v>
      </c>
      <c r="F1402" s="74">
        <v>91.96</v>
      </c>
      <c r="G1402" s="74">
        <v>88.67</v>
      </c>
      <c r="H1402" s="74">
        <v>93.32</v>
      </c>
      <c r="I1402" s="74">
        <v>92.5</v>
      </c>
      <c r="J1402" s="74">
        <v>91.35</v>
      </c>
      <c r="K1402" s="74">
        <v>96.46</v>
      </c>
      <c r="L1402" s="74">
        <v>92.16</v>
      </c>
      <c r="M1402" s="74">
        <v>84.51</v>
      </c>
      <c r="N1402" s="74">
        <v>86.98</v>
      </c>
      <c r="O1402" s="57">
        <v>96</v>
      </c>
      <c r="P1402" s="57">
        <v>91</v>
      </c>
      <c r="Q1402" s="57">
        <v>79</v>
      </c>
      <c r="R1402" s="57">
        <v>89</v>
      </c>
      <c r="S1402" s="57">
        <v>84</v>
      </c>
      <c r="T1402" s="74">
        <v>146.63999999999999</v>
      </c>
      <c r="U1402" s="114">
        <v>0.1163</v>
      </c>
    </row>
    <row r="1403" spans="1:21" x14ac:dyDescent="0.35">
      <c r="A1403" s="73" t="s">
        <v>2304</v>
      </c>
      <c r="B1403" s="57">
        <v>121</v>
      </c>
      <c r="C1403" s="57">
        <v>108</v>
      </c>
      <c r="D1403" s="74"/>
      <c r="E1403" s="74">
        <v>92.61</v>
      </c>
      <c r="F1403" s="74">
        <v>92.15</v>
      </c>
      <c r="G1403" s="74">
        <v>89.5</v>
      </c>
      <c r="H1403" s="74">
        <v>93.76</v>
      </c>
      <c r="I1403" s="74">
        <v>93.03</v>
      </c>
      <c r="J1403" s="74">
        <v>92.34</v>
      </c>
      <c r="K1403" s="74">
        <v>97.22</v>
      </c>
      <c r="L1403" s="74">
        <v>91.99</v>
      </c>
      <c r="M1403" s="74">
        <v>84.68</v>
      </c>
      <c r="N1403" s="74">
        <v>87.44</v>
      </c>
      <c r="O1403" s="57">
        <v>101</v>
      </c>
      <c r="P1403" s="57">
        <v>93</v>
      </c>
      <c r="Q1403" s="57">
        <v>103</v>
      </c>
      <c r="R1403" s="57">
        <v>98</v>
      </c>
      <c r="S1403" s="57">
        <v>89</v>
      </c>
      <c r="T1403" s="74">
        <v>112.23</v>
      </c>
      <c r="U1403" s="114"/>
    </row>
    <row r="1404" spans="1:21" x14ac:dyDescent="0.35">
      <c r="A1404" s="73" t="s">
        <v>2305</v>
      </c>
      <c r="B1404" s="57">
        <v>132</v>
      </c>
      <c r="C1404" s="57">
        <v>118</v>
      </c>
      <c r="D1404" s="74"/>
      <c r="E1404" s="74">
        <v>92.72</v>
      </c>
      <c r="F1404" s="74">
        <v>90.95</v>
      </c>
      <c r="G1404" s="74">
        <v>89.76</v>
      </c>
      <c r="H1404" s="74">
        <v>93.83</v>
      </c>
      <c r="I1404" s="74">
        <v>92.62</v>
      </c>
      <c r="J1404" s="74">
        <v>93.75</v>
      </c>
      <c r="K1404" s="74">
        <v>97.23</v>
      </c>
      <c r="L1404" s="74">
        <v>91.71</v>
      </c>
      <c r="M1404" s="74">
        <v>83.83</v>
      </c>
      <c r="N1404" s="74">
        <v>87.95</v>
      </c>
      <c r="O1404" s="57">
        <v>105</v>
      </c>
      <c r="P1404" s="57">
        <v>93</v>
      </c>
      <c r="Q1404" s="57">
        <v>85</v>
      </c>
      <c r="R1404" s="57">
        <v>89</v>
      </c>
      <c r="S1404" s="57">
        <v>103</v>
      </c>
      <c r="T1404" s="74">
        <v>179.96</v>
      </c>
      <c r="U1404" s="114"/>
    </row>
    <row r="1405" spans="1:21" x14ac:dyDescent="0.35">
      <c r="A1405" s="73" t="s">
        <v>2306</v>
      </c>
      <c r="B1405" s="57">
        <v>113</v>
      </c>
      <c r="C1405" s="57">
        <v>103</v>
      </c>
      <c r="D1405" s="74"/>
      <c r="E1405" s="74">
        <v>93.4</v>
      </c>
      <c r="F1405" s="74">
        <v>90.02</v>
      </c>
      <c r="G1405" s="74">
        <v>90.39</v>
      </c>
      <c r="H1405" s="74">
        <v>94.53</v>
      </c>
      <c r="I1405" s="74">
        <v>92.16</v>
      </c>
      <c r="J1405" s="74">
        <v>96.53</v>
      </c>
      <c r="K1405" s="74">
        <v>97.98</v>
      </c>
      <c r="L1405" s="74">
        <v>92.52</v>
      </c>
      <c r="M1405" s="74">
        <v>84.14</v>
      </c>
      <c r="N1405" s="74">
        <v>88.72</v>
      </c>
      <c r="O1405" s="57">
        <v>94</v>
      </c>
      <c r="P1405" s="57">
        <v>93</v>
      </c>
      <c r="Q1405" s="57">
        <v>75</v>
      </c>
      <c r="R1405" s="57">
        <v>87</v>
      </c>
      <c r="S1405" s="57">
        <v>85</v>
      </c>
      <c r="T1405" s="74">
        <v>631.76</v>
      </c>
      <c r="U1405" s="114">
        <v>0.1091</v>
      </c>
    </row>
    <row r="1406" spans="1:21" x14ac:dyDescent="0.35">
      <c r="A1406" s="73" t="s">
        <v>2307</v>
      </c>
      <c r="B1406" s="57">
        <v>113</v>
      </c>
      <c r="C1406" s="57">
        <v>101</v>
      </c>
      <c r="D1406" s="74"/>
      <c r="E1406" s="74">
        <v>94.79</v>
      </c>
      <c r="F1406" s="74">
        <v>89.8</v>
      </c>
      <c r="G1406" s="74">
        <v>91.36</v>
      </c>
      <c r="H1406" s="74">
        <v>95.77</v>
      </c>
      <c r="I1406" s="74">
        <v>91.99</v>
      </c>
      <c r="J1406" s="74">
        <v>100.82</v>
      </c>
      <c r="K1406" s="74">
        <v>99.14</v>
      </c>
      <c r="L1406" s="74">
        <v>93.84</v>
      </c>
      <c r="M1406" s="74">
        <v>83.97</v>
      </c>
      <c r="N1406" s="74">
        <v>91.96</v>
      </c>
      <c r="O1406" s="57">
        <v>94</v>
      </c>
      <c r="P1406" s="57">
        <v>94</v>
      </c>
      <c r="Q1406" s="57">
        <v>82</v>
      </c>
      <c r="R1406" s="57">
        <v>90</v>
      </c>
      <c r="S1406" s="57">
        <v>91</v>
      </c>
      <c r="T1406" s="74">
        <v>315.68</v>
      </c>
      <c r="U1406" s="114">
        <v>8.2500000000000004E-2</v>
      </c>
    </row>
    <row r="1407" spans="1:21" x14ac:dyDescent="0.35">
      <c r="A1407" s="73" t="s">
        <v>2308</v>
      </c>
      <c r="B1407" s="57">
        <v>112</v>
      </c>
      <c r="C1407" s="57">
        <v>101</v>
      </c>
      <c r="D1407" s="74"/>
      <c r="E1407" s="74">
        <v>95.02</v>
      </c>
      <c r="F1407" s="74">
        <v>89.78</v>
      </c>
      <c r="G1407" s="74">
        <v>89.05</v>
      </c>
      <c r="H1407" s="74">
        <v>95.81</v>
      </c>
      <c r="I1407" s="74">
        <v>91.64</v>
      </c>
      <c r="J1407" s="74">
        <v>101.65</v>
      </c>
      <c r="K1407" s="74">
        <v>99.55</v>
      </c>
      <c r="L1407" s="74">
        <v>93.83</v>
      </c>
      <c r="M1407" s="74">
        <v>83.75</v>
      </c>
      <c r="N1407" s="74">
        <v>92.25</v>
      </c>
      <c r="O1407" s="57">
        <v>92</v>
      </c>
      <c r="P1407" s="57">
        <v>94</v>
      </c>
      <c r="Q1407" s="57">
        <v>83</v>
      </c>
      <c r="R1407" s="57">
        <v>87</v>
      </c>
      <c r="S1407" s="57">
        <v>82</v>
      </c>
      <c r="T1407" s="74">
        <v>147.01</v>
      </c>
      <c r="U1407" s="114">
        <v>7.5200000000000003E-2</v>
      </c>
    </row>
    <row r="1408" spans="1:21" x14ac:dyDescent="0.35">
      <c r="A1408" s="73" t="s">
        <v>2309</v>
      </c>
      <c r="B1408" s="57">
        <v>104</v>
      </c>
      <c r="C1408" s="57">
        <v>95</v>
      </c>
      <c r="D1408" s="74"/>
      <c r="E1408" s="74">
        <v>94.5</v>
      </c>
      <c r="F1408" s="74">
        <v>89.16</v>
      </c>
      <c r="G1408" s="74">
        <v>89.15</v>
      </c>
      <c r="H1408" s="74">
        <v>95.72</v>
      </c>
      <c r="I1408" s="74">
        <v>90.7</v>
      </c>
      <c r="J1408" s="74">
        <v>100.55</v>
      </c>
      <c r="K1408" s="74">
        <v>99.26</v>
      </c>
      <c r="L1408" s="74">
        <v>93.41</v>
      </c>
      <c r="M1408" s="74">
        <v>83.5</v>
      </c>
      <c r="N1408" s="74">
        <v>92.63</v>
      </c>
      <c r="O1408" s="57">
        <v>86</v>
      </c>
      <c r="P1408" s="57">
        <v>93</v>
      </c>
      <c r="Q1408" s="57">
        <v>82</v>
      </c>
      <c r="R1408" s="57">
        <v>83</v>
      </c>
      <c r="S1408" s="57">
        <v>77</v>
      </c>
      <c r="T1408" s="74">
        <v>168.72</v>
      </c>
      <c r="U1408" s="114">
        <v>8.6599999999999996E-2</v>
      </c>
    </row>
    <row r="1409" spans="1:21" x14ac:dyDescent="0.35">
      <c r="A1409" s="73" t="s">
        <v>2310</v>
      </c>
      <c r="B1409" s="57">
        <v>110</v>
      </c>
      <c r="C1409" s="57">
        <v>98</v>
      </c>
      <c r="D1409" s="74"/>
      <c r="E1409" s="74">
        <v>93.51</v>
      </c>
      <c r="F1409" s="74">
        <v>87.9</v>
      </c>
      <c r="G1409" s="74">
        <v>88.79</v>
      </c>
      <c r="H1409" s="74">
        <v>95.51</v>
      </c>
      <c r="I1409" s="74">
        <v>89.26</v>
      </c>
      <c r="J1409" s="74">
        <v>97.45</v>
      </c>
      <c r="K1409" s="74">
        <v>99.08</v>
      </c>
      <c r="L1409" s="74">
        <v>93.04</v>
      </c>
      <c r="M1409" s="74">
        <v>81.489999999999995</v>
      </c>
      <c r="N1409" s="74">
        <v>92.45</v>
      </c>
      <c r="O1409" s="57">
        <v>94</v>
      </c>
      <c r="P1409" s="57">
        <v>93</v>
      </c>
      <c r="Q1409" s="57">
        <v>78</v>
      </c>
      <c r="R1409" s="57">
        <v>89</v>
      </c>
      <c r="S1409" s="57">
        <v>85</v>
      </c>
      <c r="T1409" s="74">
        <v>103.24</v>
      </c>
      <c r="U1409" s="114">
        <v>7.1900000000000006E-2</v>
      </c>
    </row>
    <row r="1410" spans="1:21" x14ac:dyDescent="0.35">
      <c r="A1410" s="73" t="s">
        <v>2311</v>
      </c>
      <c r="B1410" s="57">
        <v>117</v>
      </c>
      <c r="C1410" s="57">
        <v>106</v>
      </c>
      <c r="D1410" s="74"/>
      <c r="E1410" s="74">
        <v>93.31</v>
      </c>
      <c r="F1410" s="74">
        <v>86.82</v>
      </c>
      <c r="G1410" s="74">
        <v>88.77</v>
      </c>
      <c r="H1410" s="74">
        <v>95.36</v>
      </c>
      <c r="I1410" s="74">
        <v>87.82</v>
      </c>
      <c r="J1410" s="74">
        <v>96.44</v>
      </c>
      <c r="K1410" s="74">
        <v>100.49</v>
      </c>
      <c r="L1410" s="74">
        <v>92.41</v>
      </c>
      <c r="M1410" s="74">
        <v>81.03</v>
      </c>
      <c r="N1410" s="74">
        <v>93.78</v>
      </c>
      <c r="O1410" s="57">
        <v>96</v>
      </c>
      <c r="P1410" s="57">
        <v>92</v>
      </c>
      <c r="Q1410" s="57">
        <v>98</v>
      </c>
      <c r="R1410" s="57">
        <v>96</v>
      </c>
      <c r="S1410" s="57">
        <v>84</v>
      </c>
      <c r="T1410" s="74">
        <v>146.93</v>
      </c>
      <c r="U1410" s="114"/>
    </row>
    <row r="1411" spans="1:21" x14ac:dyDescent="0.35">
      <c r="A1411" s="73" t="s">
        <v>2312</v>
      </c>
      <c r="B1411" s="57">
        <v>129</v>
      </c>
      <c r="C1411" s="57">
        <v>120</v>
      </c>
      <c r="D1411" s="74"/>
      <c r="E1411" s="74">
        <v>93.22</v>
      </c>
      <c r="F1411" s="74">
        <v>86.03</v>
      </c>
      <c r="G1411" s="74">
        <v>88.97</v>
      </c>
      <c r="H1411" s="74">
        <v>95.46</v>
      </c>
      <c r="I1411" s="74">
        <v>87.26</v>
      </c>
      <c r="J1411" s="74">
        <v>95.77</v>
      </c>
      <c r="K1411" s="74">
        <v>100.94</v>
      </c>
      <c r="L1411" s="74">
        <v>92.2</v>
      </c>
      <c r="M1411" s="74">
        <v>80.599999999999994</v>
      </c>
      <c r="N1411" s="74">
        <v>94.29</v>
      </c>
      <c r="O1411" s="57">
        <v>103</v>
      </c>
      <c r="P1411" s="57">
        <v>92</v>
      </c>
      <c r="Q1411" s="57">
        <v>93</v>
      </c>
      <c r="R1411" s="57">
        <v>97</v>
      </c>
      <c r="S1411" s="57">
        <v>108</v>
      </c>
      <c r="T1411" s="74">
        <v>115.79</v>
      </c>
      <c r="U1411" s="114"/>
    </row>
    <row r="1412" spans="1:21" x14ac:dyDescent="0.35">
      <c r="A1412" s="73" t="s">
        <v>2313</v>
      </c>
      <c r="B1412" s="57">
        <v>116</v>
      </c>
      <c r="C1412" s="57">
        <v>105</v>
      </c>
      <c r="D1412" s="74"/>
      <c r="E1412" s="74">
        <v>92.31</v>
      </c>
      <c r="F1412" s="74">
        <v>87.22</v>
      </c>
      <c r="G1412" s="74">
        <v>88.68</v>
      </c>
      <c r="H1412" s="74">
        <v>94.7</v>
      </c>
      <c r="I1412" s="74">
        <v>86.19</v>
      </c>
      <c r="J1412" s="74">
        <v>92.59</v>
      </c>
      <c r="K1412" s="74">
        <v>100.12</v>
      </c>
      <c r="L1412" s="74">
        <v>91.8</v>
      </c>
      <c r="M1412" s="74">
        <v>79.75</v>
      </c>
      <c r="N1412" s="74">
        <v>94.13</v>
      </c>
      <c r="O1412" s="57">
        <v>95</v>
      </c>
      <c r="P1412" s="57">
        <v>92</v>
      </c>
      <c r="Q1412" s="57">
        <v>77</v>
      </c>
      <c r="R1412" s="57">
        <v>87</v>
      </c>
      <c r="S1412" s="57">
        <v>91</v>
      </c>
      <c r="T1412" s="74">
        <v>201.6</v>
      </c>
      <c r="U1412" s="114">
        <v>7.7200000000000005E-2</v>
      </c>
    </row>
    <row r="1413" spans="1:21" x14ac:dyDescent="0.35">
      <c r="A1413" s="73" t="s">
        <v>2314</v>
      </c>
      <c r="B1413" s="57">
        <v>116</v>
      </c>
      <c r="C1413" s="57">
        <v>102</v>
      </c>
      <c r="D1413" s="74"/>
      <c r="E1413" s="74">
        <v>90.46</v>
      </c>
      <c r="F1413" s="74">
        <v>85.03</v>
      </c>
      <c r="G1413" s="74">
        <v>87.78</v>
      </c>
      <c r="H1413" s="74">
        <v>93.42</v>
      </c>
      <c r="I1413" s="74">
        <v>84.71</v>
      </c>
      <c r="J1413" s="74">
        <v>88.44</v>
      </c>
      <c r="K1413" s="74">
        <v>99.08</v>
      </c>
      <c r="L1413" s="74">
        <v>90.56</v>
      </c>
      <c r="M1413" s="74">
        <v>78.52</v>
      </c>
      <c r="N1413" s="74">
        <v>91.28</v>
      </c>
      <c r="O1413" s="57">
        <v>94</v>
      </c>
      <c r="P1413" s="57">
        <v>92</v>
      </c>
      <c r="Q1413" s="57">
        <v>84</v>
      </c>
      <c r="R1413" s="57">
        <v>89</v>
      </c>
      <c r="S1413" s="57">
        <v>96</v>
      </c>
      <c r="T1413" s="74">
        <v>71.36</v>
      </c>
      <c r="U1413" s="114">
        <v>8.4599999999999995E-2</v>
      </c>
    </row>
    <row r="1414" spans="1:21" x14ac:dyDescent="0.35">
      <c r="A1414" s="73" t="s">
        <v>2315</v>
      </c>
      <c r="B1414" s="57">
        <v>115</v>
      </c>
      <c r="C1414" s="57">
        <v>103</v>
      </c>
      <c r="D1414" s="74"/>
      <c r="E1414" s="74">
        <v>88.98</v>
      </c>
      <c r="F1414" s="74">
        <v>82</v>
      </c>
      <c r="G1414" s="74">
        <v>89.28</v>
      </c>
      <c r="H1414" s="74">
        <v>92.89</v>
      </c>
      <c r="I1414" s="74">
        <v>83.09</v>
      </c>
      <c r="J1414" s="74">
        <v>84.38</v>
      </c>
      <c r="K1414" s="74">
        <v>98.36</v>
      </c>
      <c r="L1414" s="74">
        <v>90.61</v>
      </c>
      <c r="M1414" s="74">
        <v>76.88</v>
      </c>
      <c r="N1414" s="74">
        <v>90.2</v>
      </c>
      <c r="O1414" s="57">
        <v>93</v>
      </c>
      <c r="P1414" s="57">
        <v>90</v>
      </c>
      <c r="Q1414" s="57">
        <v>84</v>
      </c>
      <c r="R1414" s="57">
        <v>86</v>
      </c>
      <c r="S1414" s="57">
        <v>87</v>
      </c>
      <c r="T1414" s="74">
        <v>265.48</v>
      </c>
      <c r="U1414" s="114">
        <v>8.7400000000000005E-2</v>
      </c>
    </row>
    <row r="1415" spans="1:21" x14ac:dyDescent="0.35">
      <c r="A1415" s="73" t="s">
        <v>2316</v>
      </c>
      <c r="B1415" s="57">
        <v>113</v>
      </c>
      <c r="C1415" s="57">
        <v>102</v>
      </c>
      <c r="D1415" s="74"/>
      <c r="E1415" s="74">
        <v>95.24</v>
      </c>
      <c r="F1415" s="74">
        <v>87.67</v>
      </c>
      <c r="G1415" s="74">
        <v>98.6</v>
      </c>
      <c r="H1415" s="74">
        <v>98.91</v>
      </c>
      <c r="I1415" s="74">
        <v>87.14</v>
      </c>
      <c r="J1415" s="74">
        <v>90.79</v>
      </c>
      <c r="K1415" s="74">
        <v>104.9</v>
      </c>
      <c r="L1415" s="74">
        <v>98.77</v>
      </c>
      <c r="M1415" s="74">
        <v>82.38</v>
      </c>
      <c r="N1415" s="74">
        <v>98.18</v>
      </c>
      <c r="O1415" s="57">
        <v>93</v>
      </c>
      <c r="P1415" s="57">
        <v>91</v>
      </c>
      <c r="Q1415" s="57">
        <v>85</v>
      </c>
      <c r="R1415" s="57">
        <v>89</v>
      </c>
      <c r="S1415" s="57">
        <v>92</v>
      </c>
      <c r="T1415" s="74">
        <v>97.39</v>
      </c>
      <c r="U1415" s="114">
        <v>8.3099999999999993E-2</v>
      </c>
    </row>
    <row r="1416" spans="1:21" x14ac:dyDescent="0.35">
      <c r="A1416" s="73" t="s">
        <v>2317</v>
      </c>
      <c r="B1416" s="57">
        <v>113</v>
      </c>
      <c r="C1416" s="57">
        <v>101</v>
      </c>
      <c r="D1416" s="74"/>
      <c r="E1416" s="74">
        <v>94.56</v>
      </c>
      <c r="F1416" s="74">
        <v>87.17</v>
      </c>
      <c r="G1416" s="74">
        <v>98.3</v>
      </c>
      <c r="H1416" s="74">
        <v>98.54</v>
      </c>
      <c r="I1416" s="74">
        <v>86.44</v>
      </c>
      <c r="J1416" s="74">
        <v>90.7</v>
      </c>
      <c r="K1416" s="74">
        <v>104.16</v>
      </c>
      <c r="L1416" s="74">
        <v>98.66</v>
      </c>
      <c r="M1416" s="74">
        <v>81.56</v>
      </c>
      <c r="N1416" s="74">
        <v>97.17</v>
      </c>
      <c r="O1416" s="57">
        <v>95</v>
      </c>
      <c r="P1416" s="57">
        <v>87</v>
      </c>
      <c r="Q1416" s="57">
        <v>78</v>
      </c>
      <c r="R1416" s="57">
        <v>87</v>
      </c>
      <c r="S1416" s="57">
        <v>90</v>
      </c>
      <c r="T1416" s="74">
        <v>167.43</v>
      </c>
      <c r="U1416" s="114">
        <v>8.1799999999999998E-2</v>
      </c>
    </row>
    <row r="1417" spans="1:21" x14ac:dyDescent="0.35">
      <c r="A1417" s="73" t="s">
        <v>2318</v>
      </c>
      <c r="B1417" s="57">
        <v>121</v>
      </c>
      <c r="C1417" s="57">
        <v>107</v>
      </c>
      <c r="D1417" s="74"/>
      <c r="E1417" s="74">
        <v>93.82</v>
      </c>
      <c r="F1417" s="74">
        <v>86.89</v>
      </c>
      <c r="G1417" s="74">
        <v>97.6</v>
      </c>
      <c r="H1417" s="74">
        <v>98.14</v>
      </c>
      <c r="I1417" s="74">
        <v>86.54</v>
      </c>
      <c r="J1417" s="74">
        <v>90.08</v>
      </c>
      <c r="K1417" s="74">
        <v>102.75</v>
      </c>
      <c r="L1417" s="74">
        <v>98.53</v>
      </c>
      <c r="M1417" s="74">
        <v>79.86</v>
      </c>
      <c r="N1417" s="74">
        <v>96.08</v>
      </c>
      <c r="O1417" s="57">
        <v>100</v>
      </c>
      <c r="P1417" s="57">
        <v>88</v>
      </c>
      <c r="Q1417" s="57">
        <v>94</v>
      </c>
      <c r="R1417" s="57">
        <v>101</v>
      </c>
      <c r="S1417" s="57">
        <v>92</v>
      </c>
      <c r="T1417" s="74">
        <v>64.819999999999993</v>
      </c>
      <c r="U1417" s="114"/>
    </row>
    <row r="1418" spans="1:21" x14ac:dyDescent="0.35">
      <c r="A1418" s="73" t="s">
        <v>2319</v>
      </c>
      <c r="B1418" s="57">
        <v>127</v>
      </c>
      <c r="C1418" s="57">
        <v>116</v>
      </c>
      <c r="D1418" s="74"/>
      <c r="E1418" s="74">
        <v>93.33</v>
      </c>
      <c r="F1418" s="74">
        <v>87.16</v>
      </c>
      <c r="G1418" s="74">
        <v>97.13</v>
      </c>
      <c r="H1418" s="74">
        <v>97.75</v>
      </c>
      <c r="I1418" s="74">
        <v>86.08</v>
      </c>
      <c r="J1418" s="74">
        <v>89.46</v>
      </c>
      <c r="K1418" s="74">
        <v>102.45</v>
      </c>
      <c r="L1418" s="74">
        <v>98.39</v>
      </c>
      <c r="M1418" s="74">
        <v>79.09</v>
      </c>
      <c r="N1418" s="74">
        <v>95.86</v>
      </c>
      <c r="O1418" s="57">
        <v>99</v>
      </c>
      <c r="P1418" s="57">
        <v>88</v>
      </c>
      <c r="Q1418" s="57">
        <v>91</v>
      </c>
      <c r="R1418" s="57">
        <v>93</v>
      </c>
      <c r="S1418" s="57">
        <v>100</v>
      </c>
      <c r="T1418" s="74">
        <v>457.59</v>
      </c>
      <c r="U1418" s="114"/>
    </row>
    <row r="1419" spans="1:21" x14ac:dyDescent="0.35">
      <c r="A1419" s="73" t="s">
        <v>2320</v>
      </c>
      <c r="B1419" s="57">
        <v>115</v>
      </c>
      <c r="C1419" s="57">
        <v>104</v>
      </c>
      <c r="D1419" s="74"/>
      <c r="E1419" s="74">
        <v>92.55</v>
      </c>
      <c r="F1419" s="74">
        <v>84.73</v>
      </c>
      <c r="G1419" s="74">
        <v>96.67</v>
      </c>
      <c r="H1419" s="74">
        <v>97.41</v>
      </c>
      <c r="I1419" s="74">
        <v>85.6</v>
      </c>
      <c r="J1419" s="74">
        <v>88.15</v>
      </c>
      <c r="K1419" s="74">
        <v>102.33</v>
      </c>
      <c r="L1419" s="74">
        <v>97.35</v>
      </c>
      <c r="M1419" s="74">
        <v>78.55</v>
      </c>
      <c r="N1419" s="74">
        <v>95.36</v>
      </c>
      <c r="O1419" s="57">
        <v>92</v>
      </c>
      <c r="P1419" s="57">
        <v>88</v>
      </c>
      <c r="Q1419" s="57">
        <v>75</v>
      </c>
      <c r="R1419" s="57">
        <v>86</v>
      </c>
      <c r="S1419" s="57">
        <v>88</v>
      </c>
      <c r="T1419" s="74">
        <v>18.07</v>
      </c>
      <c r="U1419" s="114">
        <v>7.8700000000000006E-2</v>
      </c>
    </row>
    <row r="1420" spans="1:21" x14ac:dyDescent="0.35">
      <c r="A1420" s="73" t="s">
        <v>2321</v>
      </c>
      <c r="B1420" s="57">
        <v>116</v>
      </c>
      <c r="C1420" s="57">
        <v>104</v>
      </c>
      <c r="D1420" s="74"/>
      <c r="E1420" s="74">
        <v>91.92</v>
      </c>
      <c r="F1420" s="74">
        <v>87.08</v>
      </c>
      <c r="G1420" s="74">
        <v>95.69</v>
      </c>
      <c r="H1420" s="74">
        <v>96.91</v>
      </c>
      <c r="I1420" s="74">
        <v>85</v>
      </c>
      <c r="J1420" s="74">
        <v>86.11</v>
      </c>
      <c r="K1420" s="74">
        <v>101.36</v>
      </c>
      <c r="L1420" s="74">
        <v>96.35</v>
      </c>
      <c r="M1420" s="74">
        <v>78.02</v>
      </c>
      <c r="N1420" s="74">
        <v>95.54</v>
      </c>
      <c r="O1420" s="57">
        <v>92</v>
      </c>
      <c r="P1420" s="57">
        <v>87</v>
      </c>
      <c r="Q1420" s="57">
        <v>82</v>
      </c>
      <c r="R1420" s="57">
        <v>86</v>
      </c>
      <c r="S1420" s="57">
        <v>93</v>
      </c>
      <c r="T1420" s="74">
        <v>127.4</v>
      </c>
      <c r="U1420" s="114">
        <v>8.4599999999999995E-2</v>
      </c>
    </row>
    <row r="1421" spans="1:21" x14ac:dyDescent="0.35">
      <c r="A1421" s="73" t="s">
        <v>2322</v>
      </c>
      <c r="B1421" s="57">
        <v>115</v>
      </c>
      <c r="C1421" s="57">
        <v>104</v>
      </c>
      <c r="D1421" s="74"/>
      <c r="E1421" s="74">
        <v>91.99</v>
      </c>
      <c r="F1421" s="74">
        <v>88.76</v>
      </c>
      <c r="G1421" s="74">
        <v>95.85</v>
      </c>
      <c r="H1421" s="74">
        <v>96.82</v>
      </c>
      <c r="I1421" s="74">
        <v>84.8</v>
      </c>
      <c r="J1421" s="74">
        <v>87.1</v>
      </c>
      <c r="K1421" s="74">
        <v>101.2</v>
      </c>
      <c r="L1421" s="74">
        <v>95.8</v>
      </c>
      <c r="M1421" s="74">
        <v>77.77</v>
      </c>
      <c r="N1421" s="74">
        <v>95.48</v>
      </c>
      <c r="O1421" s="57">
        <v>94</v>
      </c>
      <c r="P1421" s="57">
        <v>92</v>
      </c>
      <c r="Q1421" s="57">
        <v>84</v>
      </c>
      <c r="R1421" s="57">
        <v>87</v>
      </c>
      <c r="S1421" s="57">
        <v>91</v>
      </c>
      <c r="T1421" s="74">
        <v>119.61</v>
      </c>
      <c r="U1421" s="114">
        <v>8.5000000000000006E-2</v>
      </c>
    </row>
    <row r="1422" spans="1:21" x14ac:dyDescent="0.35">
      <c r="A1422" s="73" t="s">
        <v>2323</v>
      </c>
      <c r="B1422" s="57">
        <v>113</v>
      </c>
      <c r="C1422" s="57">
        <v>103</v>
      </c>
      <c r="D1422" s="74"/>
      <c r="E1422" s="74">
        <v>91.95</v>
      </c>
      <c r="F1422" s="74">
        <v>90.17</v>
      </c>
      <c r="G1422" s="74">
        <v>95.02</v>
      </c>
      <c r="H1422" s="74">
        <v>96.67</v>
      </c>
      <c r="I1422" s="74">
        <v>84.52</v>
      </c>
      <c r="J1422" s="74">
        <v>88.33</v>
      </c>
      <c r="K1422" s="74">
        <v>101.54</v>
      </c>
      <c r="L1422" s="74">
        <v>95.63</v>
      </c>
      <c r="M1422" s="74">
        <v>77.17</v>
      </c>
      <c r="N1422" s="74">
        <v>95.61</v>
      </c>
      <c r="O1422" s="57">
        <v>93</v>
      </c>
      <c r="P1422" s="57">
        <v>92</v>
      </c>
      <c r="Q1422" s="57">
        <v>82</v>
      </c>
      <c r="R1422" s="57">
        <v>85</v>
      </c>
      <c r="S1422" s="57">
        <v>91</v>
      </c>
      <c r="T1422" s="74">
        <v>186.2</v>
      </c>
      <c r="U1422" s="114">
        <v>8.8400000000000006E-2</v>
      </c>
    </row>
    <row r="1423" spans="1:21" x14ac:dyDescent="0.35">
      <c r="A1423" s="73" t="s">
        <v>2324</v>
      </c>
      <c r="B1423" s="57">
        <v>113</v>
      </c>
      <c r="C1423" s="57">
        <v>101</v>
      </c>
      <c r="D1423" s="74"/>
      <c r="E1423" s="74">
        <v>92.03</v>
      </c>
      <c r="F1423" s="74">
        <v>90.26</v>
      </c>
      <c r="G1423" s="74">
        <v>94.9</v>
      </c>
      <c r="H1423" s="74">
        <v>96.27</v>
      </c>
      <c r="I1423" s="74">
        <v>84.55</v>
      </c>
      <c r="J1423" s="74">
        <v>87.41</v>
      </c>
      <c r="K1423" s="74">
        <v>103.57</v>
      </c>
      <c r="L1423" s="74">
        <v>95.08</v>
      </c>
      <c r="M1423" s="74">
        <v>77.14</v>
      </c>
      <c r="N1423" s="74">
        <v>96.38</v>
      </c>
      <c r="O1423" s="57">
        <v>95</v>
      </c>
      <c r="P1423" s="57">
        <v>98</v>
      </c>
      <c r="Q1423" s="57">
        <v>82</v>
      </c>
      <c r="R1423" s="57">
        <v>89</v>
      </c>
      <c r="S1423" s="57">
        <v>92</v>
      </c>
      <c r="T1423" s="74">
        <v>147.87</v>
      </c>
      <c r="U1423" s="114">
        <v>9.2700000000000005E-2</v>
      </c>
    </row>
    <row r="1424" spans="1:21" x14ac:dyDescent="0.35">
      <c r="A1424" s="73" t="s">
        <v>2325</v>
      </c>
      <c r="B1424" s="57">
        <v>119</v>
      </c>
      <c r="C1424" s="57">
        <v>109</v>
      </c>
      <c r="D1424" s="74"/>
      <c r="E1424" s="74">
        <v>92.19</v>
      </c>
      <c r="F1424" s="74">
        <v>91.17</v>
      </c>
      <c r="G1424" s="74">
        <v>95.4</v>
      </c>
      <c r="H1424" s="74">
        <v>96.05</v>
      </c>
      <c r="I1424" s="74">
        <v>84.27</v>
      </c>
      <c r="J1424" s="74">
        <v>87.84</v>
      </c>
      <c r="K1424" s="74">
        <v>104.97</v>
      </c>
      <c r="L1424" s="74">
        <v>94.57</v>
      </c>
      <c r="M1424" s="74">
        <v>77.16</v>
      </c>
      <c r="N1424" s="74">
        <v>96.56</v>
      </c>
      <c r="O1424" s="57">
        <v>97</v>
      </c>
      <c r="P1424" s="57">
        <v>97</v>
      </c>
      <c r="Q1424" s="57">
        <v>103</v>
      </c>
      <c r="R1424" s="57">
        <v>91</v>
      </c>
      <c r="S1424" s="57">
        <v>88</v>
      </c>
      <c r="T1424" s="74">
        <v>152.33000000000001</v>
      </c>
      <c r="U1424" s="114"/>
    </row>
    <row r="1425" spans="1:21" x14ac:dyDescent="0.35">
      <c r="A1425" s="73" t="s">
        <v>2326</v>
      </c>
      <c r="B1425" s="57">
        <v>128</v>
      </c>
      <c r="C1425" s="57">
        <v>118</v>
      </c>
      <c r="D1425" s="74"/>
      <c r="E1425" s="74">
        <v>92.53</v>
      </c>
      <c r="F1425" s="74">
        <v>92.81</v>
      </c>
      <c r="G1425" s="74">
        <v>96.06</v>
      </c>
      <c r="H1425" s="74">
        <v>95.92</v>
      </c>
      <c r="I1425" s="74">
        <v>84.35</v>
      </c>
      <c r="J1425" s="74">
        <v>88.23</v>
      </c>
      <c r="K1425" s="74">
        <v>106.55</v>
      </c>
      <c r="L1425" s="74">
        <v>94.42</v>
      </c>
      <c r="M1425" s="74">
        <v>77.08</v>
      </c>
      <c r="N1425" s="74">
        <v>97.1</v>
      </c>
      <c r="O1425" s="57">
        <v>100</v>
      </c>
      <c r="P1425" s="57">
        <v>95</v>
      </c>
      <c r="Q1425" s="57">
        <v>104</v>
      </c>
      <c r="R1425" s="57">
        <v>97</v>
      </c>
      <c r="S1425" s="57">
        <v>104</v>
      </c>
      <c r="T1425" s="74">
        <v>45.63</v>
      </c>
      <c r="U1425" s="114"/>
    </row>
    <row r="1426" spans="1:21" x14ac:dyDescent="0.35">
      <c r="A1426" s="73" t="s">
        <v>2327</v>
      </c>
      <c r="B1426" s="57">
        <v>117</v>
      </c>
      <c r="C1426" s="57">
        <v>106</v>
      </c>
      <c r="D1426" s="74"/>
      <c r="E1426" s="74">
        <v>93.66</v>
      </c>
      <c r="F1426" s="74">
        <v>93.18</v>
      </c>
      <c r="G1426" s="74">
        <v>96.8</v>
      </c>
      <c r="H1426" s="74">
        <v>95.93</v>
      </c>
      <c r="I1426" s="74">
        <v>84.33</v>
      </c>
      <c r="J1426" s="74">
        <v>88.91</v>
      </c>
      <c r="K1426" s="74">
        <v>108.77</v>
      </c>
      <c r="L1426" s="74">
        <v>94.53</v>
      </c>
      <c r="M1426" s="74">
        <v>77.13</v>
      </c>
      <c r="N1426" s="74">
        <v>97.48</v>
      </c>
      <c r="O1426" s="57">
        <v>94</v>
      </c>
      <c r="P1426" s="57">
        <v>95</v>
      </c>
      <c r="Q1426" s="57">
        <v>78</v>
      </c>
      <c r="R1426" s="57">
        <v>86</v>
      </c>
      <c r="S1426" s="57">
        <v>92</v>
      </c>
      <c r="T1426" s="74">
        <v>73.290000000000006</v>
      </c>
      <c r="U1426" s="114">
        <v>9.2399999999999996E-2</v>
      </c>
    </row>
    <row r="1427" spans="1:21" x14ac:dyDescent="0.35">
      <c r="A1427" s="73" t="s">
        <v>2328</v>
      </c>
      <c r="B1427" s="57">
        <v>116</v>
      </c>
      <c r="C1427" s="57">
        <v>106</v>
      </c>
      <c r="D1427" s="74"/>
      <c r="E1427" s="74">
        <v>94.43</v>
      </c>
      <c r="F1427" s="74">
        <v>91.16</v>
      </c>
      <c r="G1427" s="74">
        <v>97.35</v>
      </c>
      <c r="H1427" s="74">
        <v>95.87</v>
      </c>
      <c r="I1427" s="74">
        <v>84.22</v>
      </c>
      <c r="J1427" s="74">
        <v>88.25</v>
      </c>
      <c r="K1427" s="74">
        <v>111.03</v>
      </c>
      <c r="L1427" s="74">
        <v>94.69</v>
      </c>
      <c r="M1427" s="74">
        <v>77.45</v>
      </c>
      <c r="N1427" s="74">
        <v>97.77</v>
      </c>
      <c r="O1427" s="57">
        <v>93</v>
      </c>
      <c r="P1427" s="57">
        <v>95</v>
      </c>
      <c r="Q1427" s="57">
        <v>85</v>
      </c>
      <c r="R1427" s="57">
        <v>88</v>
      </c>
      <c r="S1427" s="57">
        <v>96</v>
      </c>
      <c r="T1427" s="74">
        <v>180.65</v>
      </c>
      <c r="U1427" s="114">
        <v>8.8599999999999998E-2</v>
      </c>
    </row>
    <row r="1428" spans="1:21" x14ac:dyDescent="0.35">
      <c r="A1428" s="73" t="s">
        <v>2329</v>
      </c>
      <c r="B1428" s="57">
        <v>116</v>
      </c>
      <c r="C1428" s="57">
        <v>105</v>
      </c>
      <c r="D1428" s="74"/>
      <c r="E1428" s="74">
        <v>94.45</v>
      </c>
      <c r="F1428" s="74">
        <v>90.23</v>
      </c>
      <c r="G1428" s="74">
        <v>98.47</v>
      </c>
      <c r="H1428" s="74">
        <v>95.63</v>
      </c>
      <c r="I1428" s="74">
        <v>83.9</v>
      </c>
      <c r="J1428" s="74">
        <v>86.54</v>
      </c>
      <c r="K1428" s="74">
        <v>113.18</v>
      </c>
      <c r="L1428" s="74">
        <v>93.99</v>
      </c>
      <c r="M1428" s="74">
        <v>77.290000000000006</v>
      </c>
      <c r="N1428" s="74">
        <v>98.14</v>
      </c>
      <c r="O1428" s="57">
        <v>94</v>
      </c>
      <c r="P1428" s="57">
        <v>91</v>
      </c>
      <c r="Q1428" s="57">
        <v>84</v>
      </c>
      <c r="R1428" s="57">
        <v>87</v>
      </c>
      <c r="S1428" s="57">
        <v>90</v>
      </c>
      <c r="T1428" s="74">
        <v>231.09</v>
      </c>
      <c r="U1428" s="114">
        <v>8.2400000000000001E-2</v>
      </c>
    </row>
    <row r="1429" spans="1:21" x14ac:dyDescent="0.35">
      <c r="A1429" s="73" t="s">
        <v>2330</v>
      </c>
      <c r="B1429" s="57">
        <v>113</v>
      </c>
      <c r="C1429" s="57">
        <v>103</v>
      </c>
      <c r="D1429" s="74"/>
      <c r="E1429" s="74">
        <v>94.99</v>
      </c>
      <c r="F1429" s="74">
        <v>89.37</v>
      </c>
      <c r="G1429" s="74">
        <v>100.09</v>
      </c>
      <c r="H1429" s="74">
        <v>95.6</v>
      </c>
      <c r="I1429" s="74">
        <v>83.76</v>
      </c>
      <c r="J1429" s="74">
        <v>85.69</v>
      </c>
      <c r="K1429" s="74">
        <v>116.74</v>
      </c>
      <c r="L1429" s="74">
        <v>94.07</v>
      </c>
      <c r="M1429" s="74">
        <v>77.45</v>
      </c>
      <c r="N1429" s="74">
        <v>99.24</v>
      </c>
      <c r="O1429" s="57">
        <v>94</v>
      </c>
      <c r="P1429" s="57">
        <v>92</v>
      </c>
      <c r="Q1429" s="57">
        <v>86</v>
      </c>
      <c r="R1429" s="57">
        <v>89</v>
      </c>
      <c r="S1429" s="57">
        <v>92</v>
      </c>
      <c r="T1429" s="74">
        <v>310.12</v>
      </c>
      <c r="U1429" s="114">
        <v>7.9699999999999993E-2</v>
      </c>
    </row>
    <row r="1430" spans="1:21" x14ac:dyDescent="0.35">
      <c r="A1430" s="73" t="s">
        <v>2331</v>
      </c>
      <c r="B1430" s="57">
        <v>113</v>
      </c>
      <c r="C1430" s="57">
        <v>102</v>
      </c>
      <c r="D1430" s="74"/>
      <c r="E1430" s="74">
        <v>98.23</v>
      </c>
      <c r="F1430" s="74">
        <v>91.62</v>
      </c>
      <c r="G1430" s="74">
        <v>106</v>
      </c>
      <c r="H1430" s="74">
        <v>96.06</v>
      </c>
      <c r="I1430" s="74">
        <v>83.84</v>
      </c>
      <c r="J1430" s="74">
        <v>87.87</v>
      </c>
      <c r="K1430" s="74">
        <v>127.92</v>
      </c>
      <c r="L1430" s="74">
        <v>94.81</v>
      </c>
      <c r="M1430" s="74">
        <v>79.180000000000007</v>
      </c>
      <c r="N1430" s="74">
        <v>104.51</v>
      </c>
      <c r="O1430" s="57">
        <v>96</v>
      </c>
      <c r="P1430" s="57">
        <v>92</v>
      </c>
      <c r="Q1430" s="57">
        <v>83</v>
      </c>
      <c r="R1430" s="57">
        <v>88</v>
      </c>
      <c r="S1430" s="57">
        <v>91</v>
      </c>
      <c r="T1430" s="74">
        <v>133.47999999999999</v>
      </c>
      <c r="U1430" s="114">
        <v>7.4300000000000005E-2</v>
      </c>
    </row>
    <row r="1431" spans="1:21" x14ac:dyDescent="0.35">
      <c r="A1431" s="73" t="s">
        <v>2332</v>
      </c>
      <c r="B1431" s="57">
        <v>121</v>
      </c>
      <c r="C1431" s="57">
        <v>114</v>
      </c>
      <c r="D1431" s="74"/>
      <c r="E1431" s="74">
        <v>99.62</v>
      </c>
      <c r="F1431" s="74">
        <v>92.69</v>
      </c>
      <c r="G1431" s="74">
        <v>108.38</v>
      </c>
      <c r="H1431" s="74">
        <v>96.21</v>
      </c>
      <c r="I1431" s="74">
        <v>84.28</v>
      </c>
      <c r="J1431" s="74">
        <v>88.31</v>
      </c>
      <c r="K1431" s="74">
        <v>132.74</v>
      </c>
      <c r="L1431" s="74">
        <v>95.56</v>
      </c>
      <c r="M1431" s="74">
        <v>79.739999999999995</v>
      </c>
      <c r="N1431" s="74">
        <v>106.11</v>
      </c>
      <c r="O1431" s="57">
        <v>100</v>
      </c>
      <c r="P1431" s="57">
        <v>92</v>
      </c>
      <c r="Q1431" s="57">
        <v>103</v>
      </c>
      <c r="R1431" s="57">
        <v>97</v>
      </c>
      <c r="S1431" s="57">
        <v>93</v>
      </c>
      <c r="T1431" s="74">
        <v>99.84</v>
      </c>
      <c r="U1431" s="114"/>
    </row>
    <row r="1432" spans="1:21" x14ac:dyDescent="0.35">
      <c r="A1432" s="73" t="s">
        <v>2333</v>
      </c>
      <c r="B1432" s="57">
        <v>130</v>
      </c>
      <c r="C1432" s="57">
        <v>123</v>
      </c>
      <c r="D1432" s="74"/>
      <c r="E1432" s="74">
        <v>100.72</v>
      </c>
      <c r="F1432" s="74">
        <v>92.41</v>
      </c>
      <c r="G1432" s="74">
        <v>110.57</v>
      </c>
      <c r="H1432" s="74">
        <v>96.31</v>
      </c>
      <c r="I1432" s="74">
        <v>84.18</v>
      </c>
      <c r="J1432" s="74">
        <v>88.68</v>
      </c>
      <c r="K1432" s="74">
        <v>136.91999999999999</v>
      </c>
      <c r="L1432" s="74">
        <v>96.03</v>
      </c>
      <c r="M1432" s="74">
        <v>80.7</v>
      </c>
      <c r="N1432" s="74">
        <v>108.63</v>
      </c>
      <c r="O1432" s="57">
        <v>102</v>
      </c>
      <c r="P1432" s="57">
        <v>93</v>
      </c>
      <c r="Q1432" s="57">
        <v>101</v>
      </c>
      <c r="R1432" s="57">
        <v>96</v>
      </c>
      <c r="S1432" s="57">
        <v>103</v>
      </c>
      <c r="T1432" s="74">
        <v>294.27999999999997</v>
      </c>
      <c r="U1432" s="114"/>
    </row>
    <row r="1433" spans="1:21" x14ac:dyDescent="0.35">
      <c r="A1433" s="73" t="s">
        <v>2334</v>
      </c>
      <c r="B1433" s="57">
        <v>117</v>
      </c>
      <c r="C1433" s="57">
        <v>106</v>
      </c>
      <c r="D1433" s="74"/>
      <c r="E1433" s="74">
        <v>101.59</v>
      </c>
      <c r="F1433" s="74">
        <v>94.08</v>
      </c>
      <c r="G1433" s="74">
        <v>112.31</v>
      </c>
      <c r="H1433" s="74">
        <v>96.48</v>
      </c>
      <c r="I1433" s="74">
        <v>84.2</v>
      </c>
      <c r="J1433" s="74">
        <v>90.58</v>
      </c>
      <c r="K1433" s="74">
        <v>141.24</v>
      </c>
      <c r="L1433" s="74">
        <v>96.45</v>
      </c>
      <c r="M1433" s="74">
        <v>81.67</v>
      </c>
      <c r="N1433" s="74">
        <v>110.77</v>
      </c>
      <c r="O1433" s="57">
        <v>93</v>
      </c>
      <c r="P1433" s="57">
        <v>93</v>
      </c>
      <c r="Q1433" s="57">
        <v>78</v>
      </c>
      <c r="R1433" s="57">
        <v>85</v>
      </c>
      <c r="S1433" s="57">
        <v>88</v>
      </c>
      <c r="T1433" s="74">
        <v>67.260000000000005</v>
      </c>
      <c r="U1433" s="114">
        <v>6.8199999999999997E-2</v>
      </c>
    </row>
    <row r="1434" spans="1:21" x14ac:dyDescent="0.35">
      <c r="A1434" s="73" t="s">
        <v>2335</v>
      </c>
      <c r="B1434" s="57">
        <v>117</v>
      </c>
      <c r="C1434" s="57">
        <v>105</v>
      </c>
      <c r="D1434" s="74"/>
      <c r="E1434" s="74">
        <v>102.27</v>
      </c>
      <c r="F1434" s="74">
        <v>95.92</v>
      </c>
      <c r="G1434" s="74">
        <v>113.22</v>
      </c>
      <c r="H1434" s="74">
        <v>97.1</v>
      </c>
      <c r="I1434" s="74">
        <v>84.63</v>
      </c>
      <c r="J1434" s="74">
        <v>95.29</v>
      </c>
      <c r="K1434" s="74">
        <v>141.87</v>
      </c>
      <c r="L1434" s="74">
        <v>97.02</v>
      </c>
      <c r="M1434" s="74">
        <v>83.27</v>
      </c>
      <c r="N1434" s="74">
        <v>111.43</v>
      </c>
      <c r="O1434" s="57">
        <v>94</v>
      </c>
      <c r="P1434" s="57">
        <v>93</v>
      </c>
      <c r="Q1434" s="57">
        <v>84</v>
      </c>
      <c r="R1434" s="57">
        <v>88</v>
      </c>
      <c r="S1434" s="57">
        <v>97</v>
      </c>
      <c r="T1434" s="74">
        <v>247.37</v>
      </c>
      <c r="U1434" s="114">
        <v>6.8199999999999997E-2</v>
      </c>
    </row>
    <row r="1435" spans="1:21" x14ac:dyDescent="0.35">
      <c r="A1435" s="73" t="s">
        <v>2336</v>
      </c>
      <c r="B1435" s="57">
        <v>117</v>
      </c>
      <c r="C1435" s="57">
        <v>106</v>
      </c>
      <c r="D1435" s="74"/>
      <c r="E1435" s="74">
        <v>103.07</v>
      </c>
      <c r="F1435" s="74">
        <v>96.63</v>
      </c>
      <c r="G1435" s="74">
        <v>112.34</v>
      </c>
      <c r="H1435" s="74">
        <v>97.68</v>
      </c>
      <c r="I1435" s="74">
        <v>85.08</v>
      </c>
      <c r="J1435" s="74">
        <v>99.28</v>
      </c>
      <c r="K1435" s="74">
        <v>141.36000000000001</v>
      </c>
      <c r="L1435" s="74">
        <v>98.12</v>
      </c>
      <c r="M1435" s="74">
        <v>83.9</v>
      </c>
      <c r="N1435" s="74">
        <v>112.47</v>
      </c>
      <c r="O1435" s="57">
        <v>93</v>
      </c>
      <c r="P1435" s="57">
        <v>94</v>
      </c>
      <c r="Q1435" s="57">
        <v>84</v>
      </c>
      <c r="R1435" s="57">
        <v>87</v>
      </c>
      <c r="S1435" s="57">
        <v>89</v>
      </c>
      <c r="T1435" s="74">
        <v>90.17</v>
      </c>
      <c r="U1435" s="114">
        <v>6.5799999999999997E-2</v>
      </c>
    </row>
    <row r="1436" spans="1:21" x14ac:dyDescent="0.35">
      <c r="A1436" s="73" t="s">
        <v>2337</v>
      </c>
      <c r="B1436" s="57">
        <v>115</v>
      </c>
      <c r="C1436" s="57">
        <v>103</v>
      </c>
      <c r="D1436" s="74"/>
      <c r="E1436" s="74">
        <v>104.86</v>
      </c>
      <c r="F1436" s="74">
        <v>100.53</v>
      </c>
      <c r="G1436" s="74">
        <v>112.86</v>
      </c>
      <c r="H1436" s="74">
        <v>98.73</v>
      </c>
      <c r="I1436" s="74">
        <v>85.61</v>
      </c>
      <c r="J1436" s="74">
        <v>105.95</v>
      </c>
      <c r="K1436" s="74">
        <v>140.94</v>
      </c>
      <c r="L1436" s="74">
        <v>99.36</v>
      </c>
      <c r="M1436" s="74">
        <v>84.46</v>
      </c>
      <c r="N1436" s="74">
        <v>114.12</v>
      </c>
      <c r="O1436" s="57">
        <v>93</v>
      </c>
      <c r="P1436" s="57">
        <v>93</v>
      </c>
      <c r="Q1436" s="57">
        <v>85</v>
      </c>
      <c r="R1436" s="57">
        <v>87</v>
      </c>
      <c r="S1436" s="57">
        <v>90</v>
      </c>
      <c r="T1436" s="74">
        <v>341.8</v>
      </c>
      <c r="U1436" s="114">
        <v>6.5500000000000003E-2</v>
      </c>
    </row>
    <row r="1437" spans="1:21" x14ac:dyDescent="0.35">
      <c r="A1437" s="73" t="s">
        <v>2338</v>
      </c>
      <c r="B1437" s="57">
        <v>112</v>
      </c>
      <c r="C1437" s="57">
        <v>100</v>
      </c>
      <c r="D1437" s="74"/>
      <c r="E1437" s="74">
        <v>102.7</v>
      </c>
      <c r="F1437" s="74">
        <v>100.65</v>
      </c>
      <c r="G1437" s="74">
        <v>107.43</v>
      </c>
      <c r="H1437" s="74">
        <v>98.84</v>
      </c>
      <c r="I1437" s="74">
        <v>85.63</v>
      </c>
      <c r="J1437" s="74">
        <v>109.93</v>
      </c>
      <c r="K1437" s="74">
        <v>129.31</v>
      </c>
      <c r="L1437" s="74">
        <v>99.12</v>
      </c>
      <c r="M1437" s="74">
        <v>83.22</v>
      </c>
      <c r="N1437" s="74">
        <v>109.58</v>
      </c>
      <c r="O1437" s="57">
        <v>94</v>
      </c>
      <c r="P1437" s="57">
        <v>92</v>
      </c>
      <c r="Q1437" s="57">
        <v>80</v>
      </c>
      <c r="R1437" s="57">
        <v>84</v>
      </c>
      <c r="S1437" s="57">
        <v>88</v>
      </c>
      <c r="T1437" s="74">
        <v>301.39</v>
      </c>
      <c r="U1437" s="114">
        <v>5.1999999999999998E-2</v>
      </c>
    </row>
    <row r="1438" spans="1:21" x14ac:dyDescent="0.35">
      <c r="A1438" s="73" t="s">
        <v>2339</v>
      </c>
      <c r="B1438" s="57">
        <v>119</v>
      </c>
      <c r="C1438" s="57">
        <v>111</v>
      </c>
      <c r="D1438" s="74"/>
      <c r="E1438" s="74">
        <v>102.27</v>
      </c>
      <c r="F1438" s="74">
        <v>99.62</v>
      </c>
      <c r="G1438" s="74">
        <v>105.34</v>
      </c>
      <c r="H1438" s="74">
        <v>99.51</v>
      </c>
      <c r="I1438" s="74">
        <v>85.47</v>
      </c>
      <c r="J1438" s="74">
        <v>111.33</v>
      </c>
      <c r="K1438" s="74">
        <v>125.95</v>
      </c>
      <c r="L1438" s="74">
        <v>99.27</v>
      </c>
      <c r="M1438" s="74">
        <v>82.91</v>
      </c>
      <c r="N1438" s="74">
        <v>109.5</v>
      </c>
      <c r="O1438" s="57">
        <v>94</v>
      </c>
      <c r="P1438" s="57">
        <v>90</v>
      </c>
      <c r="Q1438" s="57">
        <v>98</v>
      </c>
      <c r="R1438" s="57">
        <v>92</v>
      </c>
      <c r="S1438" s="57">
        <v>91</v>
      </c>
      <c r="T1438" s="74">
        <v>201.59</v>
      </c>
      <c r="U1438" s="114"/>
    </row>
    <row r="1439" spans="1:21" x14ac:dyDescent="0.35">
      <c r="A1439" s="73" t="s">
        <v>2340</v>
      </c>
      <c r="B1439" s="57">
        <v>124</v>
      </c>
      <c r="C1439" s="57">
        <v>119</v>
      </c>
      <c r="D1439" s="74"/>
      <c r="E1439" s="74">
        <v>101.77</v>
      </c>
      <c r="F1439" s="74">
        <v>99.6</v>
      </c>
      <c r="G1439" s="74">
        <v>103.22</v>
      </c>
      <c r="H1439" s="74">
        <v>99.87</v>
      </c>
      <c r="I1439" s="74">
        <v>85.63</v>
      </c>
      <c r="J1439" s="74">
        <v>112.15</v>
      </c>
      <c r="K1439" s="74">
        <v>122.66</v>
      </c>
      <c r="L1439" s="74">
        <v>99.55</v>
      </c>
      <c r="M1439" s="74">
        <v>82.2</v>
      </c>
      <c r="N1439" s="74">
        <v>107.84</v>
      </c>
      <c r="O1439" s="57">
        <v>94</v>
      </c>
      <c r="P1439" s="57">
        <v>89</v>
      </c>
      <c r="Q1439" s="57">
        <v>98</v>
      </c>
      <c r="R1439" s="57">
        <v>93</v>
      </c>
      <c r="S1439" s="57">
        <v>102</v>
      </c>
      <c r="T1439" s="74">
        <v>176.81</v>
      </c>
      <c r="U1439" s="114"/>
    </row>
    <row r="1440" spans="1:21" x14ac:dyDescent="0.35">
      <c r="A1440" s="73" t="s">
        <v>2341</v>
      </c>
      <c r="B1440" s="57">
        <v>117</v>
      </c>
      <c r="C1440" s="57">
        <v>105</v>
      </c>
      <c r="D1440" s="74"/>
      <c r="E1440" s="74">
        <v>100.86</v>
      </c>
      <c r="F1440" s="74">
        <v>98.88</v>
      </c>
      <c r="G1440" s="74">
        <v>101.12</v>
      </c>
      <c r="H1440" s="74">
        <v>100.18</v>
      </c>
      <c r="I1440" s="74">
        <v>85.78</v>
      </c>
      <c r="J1440" s="74">
        <v>112.28</v>
      </c>
      <c r="K1440" s="74">
        <v>118.21</v>
      </c>
      <c r="L1440" s="74">
        <v>99.67</v>
      </c>
      <c r="M1440" s="74">
        <v>81.09</v>
      </c>
      <c r="N1440" s="74">
        <v>106.04</v>
      </c>
      <c r="O1440" s="57">
        <v>92</v>
      </c>
      <c r="P1440" s="57">
        <v>89</v>
      </c>
      <c r="Q1440" s="57">
        <v>80</v>
      </c>
      <c r="R1440" s="57">
        <v>84</v>
      </c>
      <c r="S1440" s="57">
        <v>88</v>
      </c>
      <c r="T1440" s="74">
        <v>140.93</v>
      </c>
      <c r="U1440" s="114">
        <v>4.8899999999999999E-2</v>
      </c>
    </row>
    <row r="1441" spans="1:21" x14ac:dyDescent="0.35">
      <c r="A1441" s="73" t="s">
        <v>2342</v>
      </c>
      <c r="B1441" s="57">
        <v>118</v>
      </c>
      <c r="C1441" s="57">
        <v>105</v>
      </c>
      <c r="D1441" s="74"/>
      <c r="E1441" s="74">
        <v>100.23</v>
      </c>
      <c r="F1441" s="74">
        <v>98</v>
      </c>
      <c r="G1441" s="74">
        <v>100.61</v>
      </c>
      <c r="H1441" s="74">
        <v>100.77</v>
      </c>
      <c r="I1441" s="74">
        <v>85.72</v>
      </c>
      <c r="J1441" s="74">
        <v>110.05</v>
      </c>
      <c r="K1441" s="74">
        <v>117.85</v>
      </c>
      <c r="L1441" s="74">
        <v>99.63</v>
      </c>
      <c r="M1441" s="74">
        <v>78.739999999999995</v>
      </c>
      <c r="N1441" s="74">
        <v>105.2</v>
      </c>
      <c r="O1441" s="57">
        <v>94</v>
      </c>
      <c r="P1441" s="57">
        <v>88</v>
      </c>
      <c r="Q1441" s="57">
        <v>85</v>
      </c>
      <c r="R1441" s="57">
        <v>88</v>
      </c>
      <c r="S1441" s="57">
        <v>97</v>
      </c>
      <c r="T1441" s="74">
        <v>151.74</v>
      </c>
      <c r="U1441" s="114">
        <v>5.5500000000000001E-2</v>
      </c>
    </row>
    <row r="1442" spans="1:21" x14ac:dyDescent="0.35">
      <c r="A1442" s="73" t="s">
        <v>2343</v>
      </c>
      <c r="B1442" s="57">
        <v>117</v>
      </c>
      <c r="C1442" s="57">
        <v>104</v>
      </c>
      <c r="D1442" s="74"/>
      <c r="E1442" s="74">
        <v>99.74</v>
      </c>
      <c r="F1442" s="74">
        <v>98.56</v>
      </c>
      <c r="G1442" s="74">
        <v>100.73</v>
      </c>
      <c r="H1442" s="74">
        <v>100.68</v>
      </c>
      <c r="I1442" s="74">
        <v>85.67</v>
      </c>
      <c r="J1442" s="74">
        <v>108.24</v>
      </c>
      <c r="K1442" s="74">
        <v>117.88</v>
      </c>
      <c r="L1442" s="74">
        <v>99.07</v>
      </c>
      <c r="M1442" s="74">
        <v>78.239999999999995</v>
      </c>
      <c r="N1442" s="74">
        <v>103.55</v>
      </c>
      <c r="O1442" s="57">
        <v>94</v>
      </c>
      <c r="P1442" s="57">
        <v>84</v>
      </c>
      <c r="Q1442" s="57">
        <v>82</v>
      </c>
      <c r="R1442" s="57">
        <v>90</v>
      </c>
      <c r="S1442" s="57">
        <v>93</v>
      </c>
      <c r="T1442" s="74">
        <v>121.06</v>
      </c>
      <c r="U1442" s="114">
        <v>4.8500000000000001E-2</v>
      </c>
    </row>
    <row r="1443" spans="1:21" x14ac:dyDescent="0.35">
      <c r="A1443" s="73" t="s">
        <v>2344</v>
      </c>
      <c r="B1443" s="57">
        <v>113</v>
      </c>
      <c r="C1443" s="57">
        <v>102</v>
      </c>
      <c r="D1443" s="74"/>
      <c r="E1443" s="74">
        <v>97.81</v>
      </c>
      <c r="F1443" s="74">
        <v>95.26</v>
      </c>
      <c r="G1443" s="74">
        <v>99.41</v>
      </c>
      <c r="H1443" s="74">
        <v>99.79</v>
      </c>
      <c r="I1443" s="74">
        <v>85.26</v>
      </c>
      <c r="J1443" s="74">
        <v>102.88</v>
      </c>
      <c r="K1443" s="74">
        <v>116.62</v>
      </c>
      <c r="L1443" s="74">
        <v>98.13</v>
      </c>
      <c r="M1443" s="74">
        <v>77.2</v>
      </c>
      <c r="N1443" s="74">
        <v>101.35</v>
      </c>
      <c r="O1443" s="57">
        <v>93</v>
      </c>
      <c r="P1443" s="57">
        <v>84</v>
      </c>
      <c r="Q1443" s="57">
        <v>87</v>
      </c>
      <c r="R1443" s="57">
        <v>87</v>
      </c>
      <c r="S1443" s="57">
        <v>89</v>
      </c>
      <c r="T1443" s="74">
        <v>41.54</v>
      </c>
      <c r="U1443" s="114">
        <v>3.9699999999999999E-2</v>
      </c>
    </row>
    <row r="1444" spans="1:21" x14ac:dyDescent="0.35">
      <c r="A1444" s="73" t="s">
        <v>2345</v>
      </c>
      <c r="B1444" s="57">
        <v>113</v>
      </c>
      <c r="C1444" s="57">
        <v>102</v>
      </c>
      <c r="D1444" s="74"/>
      <c r="E1444" s="74">
        <v>96.67</v>
      </c>
      <c r="F1444" s="74">
        <v>93.43</v>
      </c>
      <c r="G1444" s="74">
        <v>99</v>
      </c>
      <c r="H1444" s="74">
        <v>99.45</v>
      </c>
      <c r="I1444" s="74">
        <v>84.94</v>
      </c>
      <c r="J1444" s="74">
        <v>97.97</v>
      </c>
      <c r="K1444" s="74">
        <v>116.06</v>
      </c>
      <c r="L1444" s="74">
        <v>97.64</v>
      </c>
      <c r="M1444" s="74">
        <v>76.069999999999993</v>
      </c>
      <c r="N1444" s="74">
        <v>99.57</v>
      </c>
      <c r="O1444" s="57">
        <v>96</v>
      </c>
      <c r="P1444" s="57">
        <v>80</v>
      </c>
      <c r="Q1444" s="57">
        <v>84</v>
      </c>
      <c r="R1444" s="57">
        <v>90</v>
      </c>
      <c r="S1444" s="57">
        <v>94</v>
      </c>
      <c r="T1444" s="74">
        <v>221.97</v>
      </c>
      <c r="U1444" s="114">
        <v>4.3299999999999998E-2</v>
      </c>
    </row>
    <row r="1445" spans="1:21" x14ac:dyDescent="0.35">
      <c r="A1445" s="73" t="s">
        <v>2346</v>
      </c>
      <c r="B1445" s="57">
        <v>118</v>
      </c>
      <c r="C1445" s="57">
        <v>108</v>
      </c>
      <c r="D1445" s="74"/>
      <c r="E1445" s="74">
        <v>95.88</v>
      </c>
      <c r="F1445" s="74">
        <v>93.28</v>
      </c>
      <c r="G1445" s="74">
        <v>99.3</v>
      </c>
      <c r="H1445" s="74">
        <v>98.66</v>
      </c>
      <c r="I1445" s="74">
        <v>84.55</v>
      </c>
      <c r="J1445" s="74">
        <v>96.63</v>
      </c>
      <c r="K1445" s="74">
        <v>114.74</v>
      </c>
      <c r="L1445" s="74">
        <v>97.28</v>
      </c>
      <c r="M1445" s="74">
        <v>75.42</v>
      </c>
      <c r="N1445" s="74">
        <v>97.53</v>
      </c>
      <c r="O1445" s="57">
        <v>97</v>
      </c>
      <c r="P1445" s="57">
        <v>81</v>
      </c>
      <c r="Q1445" s="57">
        <v>99</v>
      </c>
      <c r="R1445" s="57">
        <v>91</v>
      </c>
      <c r="S1445" s="57">
        <v>89</v>
      </c>
      <c r="T1445" s="74">
        <v>146.99</v>
      </c>
      <c r="U1445" s="114"/>
    </row>
    <row r="1446" spans="1:21" x14ac:dyDescent="0.35">
      <c r="A1446" s="73" t="s">
        <v>2347</v>
      </c>
      <c r="B1446" s="57">
        <v>128</v>
      </c>
      <c r="C1446" s="57">
        <v>116</v>
      </c>
      <c r="D1446" s="74"/>
      <c r="E1446" s="74">
        <v>95.47</v>
      </c>
      <c r="F1446" s="74">
        <v>93.16</v>
      </c>
      <c r="G1446" s="74">
        <v>99.71</v>
      </c>
      <c r="H1446" s="74">
        <v>98.34</v>
      </c>
      <c r="I1446" s="74">
        <v>84.44</v>
      </c>
      <c r="J1446" s="74">
        <v>95.57</v>
      </c>
      <c r="K1446" s="74">
        <v>114.34</v>
      </c>
      <c r="L1446" s="74">
        <v>97.07</v>
      </c>
      <c r="M1446" s="74">
        <v>74.78</v>
      </c>
      <c r="N1446" s="74">
        <v>96.19</v>
      </c>
      <c r="O1446" s="57">
        <v>100</v>
      </c>
      <c r="P1446" s="57">
        <v>84</v>
      </c>
      <c r="Q1446" s="57">
        <v>103</v>
      </c>
      <c r="R1446" s="57">
        <v>96</v>
      </c>
      <c r="S1446" s="57">
        <v>108</v>
      </c>
      <c r="T1446" s="74">
        <v>88.45</v>
      </c>
      <c r="U1446" s="114"/>
    </row>
    <row r="1447" spans="1:21" x14ac:dyDescent="0.35">
      <c r="A1447" s="73" t="s">
        <v>2348</v>
      </c>
      <c r="B1447" s="57">
        <v>119</v>
      </c>
      <c r="C1447" s="57">
        <v>105</v>
      </c>
      <c r="D1447" s="74"/>
      <c r="E1447" s="74">
        <v>95.06</v>
      </c>
      <c r="F1447" s="74">
        <v>93.2</v>
      </c>
      <c r="G1447" s="74">
        <v>100.37</v>
      </c>
      <c r="H1447" s="74">
        <v>98.1</v>
      </c>
      <c r="I1447" s="74">
        <v>84.58</v>
      </c>
      <c r="J1447" s="74">
        <v>93.66</v>
      </c>
      <c r="K1447" s="74">
        <v>114.58</v>
      </c>
      <c r="L1447" s="74">
        <v>96.68</v>
      </c>
      <c r="M1447" s="74">
        <v>73.900000000000006</v>
      </c>
      <c r="N1447" s="74">
        <v>95.69</v>
      </c>
      <c r="O1447" s="57">
        <v>96</v>
      </c>
      <c r="P1447" s="57">
        <v>85</v>
      </c>
      <c r="Q1447" s="57">
        <v>79</v>
      </c>
      <c r="R1447" s="57">
        <v>86</v>
      </c>
      <c r="S1447" s="57">
        <v>94</v>
      </c>
      <c r="T1447" s="74">
        <v>156.99</v>
      </c>
      <c r="U1447" s="114">
        <v>0.05</v>
      </c>
    </row>
    <row r="1448" spans="1:21" x14ac:dyDescent="0.35">
      <c r="A1448" s="73" t="s">
        <v>2349</v>
      </c>
      <c r="B1448" s="57">
        <v>118</v>
      </c>
      <c r="C1448" s="57">
        <v>104</v>
      </c>
      <c r="D1448" s="74"/>
      <c r="E1448" s="74">
        <v>94.73</v>
      </c>
      <c r="F1448" s="74">
        <v>92.76</v>
      </c>
      <c r="G1448" s="74">
        <v>100.75</v>
      </c>
      <c r="H1448" s="74">
        <v>97.14</v>
      </c>
      <c r="I1448" s="74">
        <v>84.69</v>
      </c>
      <c r="J1448" s="74">
        <v>93.25</v>
      </c>
      <c r="K1448" s="74">
        <v>114.41</v>
      </c>
      <c r="L1448" s="74">
        <v>96.49</v>
      </c>
      <c r="M1448" s="74">
        <v>73.650000000000006</v>
      </c>
      <c r="N1448" s="74">
        <v>95.41</v>
      </c>
      <c r="O1448" s="57">
        <v>95</v>
      </c>
      <c r="P1448" s="57">
        <v>86</v>
      </c>
      <c r="Q1448" s="57">
        <v>84</v>
      </c>
      <c r="R1448" s="57">
        <v>87</v>
      </c>
      <c r="S1448" s="57">
        <v>94</v>
      </c>
      <c r="T1448" s="74">
        <v>466.15</v>
      </c>
      <c r="U1448" s="114">
        <v>5.4300000000000001E-2</v>
      </c>
    </row>
    <row r="1449" spans="1:21" x14ac:dyDescent="0.35">
      <c r="A1449" s="73" t="s">
        <v>2350</v>
      </c>
      <c r="B1449" s="57">
        <v>118</v>
      </c>
      <c r="C1449" s="57">
        <v>104</v>
      </c>
      <c r="D1449" s="74"/>
      <c r="E1449" s="74">
        <v>94.54</v>
      </c>
      <c r="F1449" s="74">
        <v>91.47</v>
      </c>
      <c r="G1449" s="74">
        <v>101.2</v>
      </c>
      <c r="H1449" s="74">
        <v>97</v>
      </c>
      <c r="I1449" s="74">
        <v>84.87</v>
      </c>
      <c r="J1449" s="74">
        <v>92</v>
      </c>
      <c r="K1449" s="74">
        <v>114.69</v>
      </c>
      <c r="L1449" s="74">
        <v>96.22</v>
      </c>
      <c r="M1449" s="74">
        <v>72.88</v>
      </c>
      <c r="N1449" s="74">
        <v>95.91</v>
      </c>
      <c r="O1449" s="57">
        <v>96</v>
      </c>
      <c r="P1449" s="57">
        <v>93</v>
      </c>
      <c r="Q1449" s="57">
        <v>84</v>
      </c>
      <c r="R1449" s="57">
        <v>86</v>
      </c>
      <c r="S1449" s="57">
        <v>91</v>
      </c>
      <c r="T1449" s="74">
        <v>334.7</v>
      </c>
      <c r="U1449" s="114">
        <v>6.0400000000000002E-2</v>
      </c>
    </row>
    <row r="1450" spans="1:21" x14ac:dyDescent="0.35">
      <c r="A1450" s="73" t="s">
        <v>2351</v>
      </c>
      <c r="B1450" s="57">
        <v>116</v>
      </c>
      <c r="C1450" s="57">
        <v>102</v>
      </c>
      <c r="D1450" s="74"/>
      <c r="E1450" s="74">
        <v>94.96</v>
      </c>
      <c r="F1450" s="74">
        <v>91.54</v>
      </c>
      <c r="G1450" s="74">
        <v>102.65</v>
      </c>
      <c r="H1450" s="74">
        <v>97.23</v>
      </c>
      <c r="I1450" s="74">
        <v>85.24</v>
      </c>
      <c r="J1450" s="74">
        <v>92.12</v>
      </c>
      <c r="K1450" s="74">
        <v>115.38</v>
      </c>
      <c r="L1450" s="74">
        <v>96.3</v>
      </c>
      <c r="M1450" s="74">
        <v>72.930000000000007</v>
      </c>
      <c r="N1450" s="74">
        <v>95.26</v>
      </c>
      <c r="O1450" s="57">
        <v>95</v>
      </c>
      <c r="P1450" s="57">
        <v>94</v>
      </c>
      <c r="Q1450" s="57">
        <v>87</v>
      </c>
      <c r="R1450" s="57">
        <v>89</v>
      </c>
      <c r="S1450" s="57">
        <v>93</v>
      </c>
      <c r="T1450" s="74">
        <v>198.64</v>
      </c>
      <c r="U1450" s="114">
        <v>3.1699999999999999E-2</v>
      </c>
    </row>
    <row r="1451" spans="1:21" x14ac:dyDescent="0.35">
      <c r="A1451" s="73" t="s">
        <v>2352</v>
      </c>
      <c r="B1451" s="57">
        <v>115</v>
      </c>
      <c r="C1451" s="57">
        <v>100</v>
      </c>
      <c r="D1451" s="74"/>
      <c r="E1451" s="74">
        <v>95.67</v>
      </c>
      <c r="F1451" s="74">
        <v>91.57</v>
      </c>
      <c r="G1451" s="74">
        <v>103.98</v>
      </c>
      <c r="H1451" s="74">
        <v>97.23</v>
      </c>
      <c r="I1451" s="74">
        <v>85.2</v>
      </c>
      <c r="J1451" s="74">
        <v>92.51</v>
      </c>
      <c r="K1451" s="74">
        <v>117.23</v>
      </c>
      <c r="L1451" s="74">
        <v>96.66</v>
      </c>
      <c r="M1451" s="74">
        <v>73.45</v>
      </c>
      <c r="N1451" s="74">
        <v>95.59</v>
      </c>
      <c r="O1451" s="57">
        <v>97</v>
      </c>
      <c r="P1451" s="57">
        <v>101</v>
      </c>
      <c r="Q1451" s="57">
        <v>80</v>
      </c>
      <c r="R1451" s="57">
        <v>87</v>
      </c>
      <c r="S1451" s="57">
        <v>91</v>
      </c>
      <c r="T1451" s="74">
        <v>160.85</v>
      </c>
      <c r="U1451" s="114">
        <v>3.9300000000000002E-2</v>
      </c>
    </row>
    <row r="1452" spans="1:21" x14ac:dyDescent="0.35">
      <c r="A1452" s="73" t="s">
        <v>2353</v>
      </c>
      <c r="B1452" s="57">
        <v>123</v>
      </c>
      <c r="C1452" s="57">
        <v>108</v>
      </c>
      <c r="D1452" s="74"/>
      <c r="E1452" s="74">
        <v>96.02</v>
      </c>
      <c r="F1452" s="74">
        <v>92.65</v>
      </c>
      <c r="G1452" s="74">
        <v>105.08</v>
      </c>
      <c r="H1452" s="74">
        <v>97.43</v>
      </c>
      <c r="I1452" s="74">
        <v>84.95</v>
      </c>
      <c r="J1452" s="74">
        <v>91.95</v>
      </c>
      <c r="K1452" s="74">
        <v>118.41</v>
      </c>
      <c r="L1452" s="74">
        <v>97.23</v>
      </c>
      <c r="M1452" s="74">
        <v>74.61</v>
      </c>
      <c r="N1452" s="74">
        <v>94.86</v>
      </c>
      <c r="O1452" s="57">
        <v>102</v>
      </c>
      <c r="P1452" s="57">
        <v>102</v>
      </c>
      <c r="Q1452" s="57">
        <v>98</v>
      </c>
      <c r="R1452" s="57">
        <v>94</v>
      </c>
      <c r="S1452" s="57">
        <v>95</v>
      </c>
      <c r="T1452" s="74">
        <v>223</v>
      </c>
      <c r="U1452" s="114"/>
    </row>
    <row r="1453" spans="1:21" x14ac:dyDescent="0.35">
      <c r="A1453" s="73" t="s">
        <v>2354</v>
      </c>
      <c r="B1453" s="57">
        <v>129</v>
      </c>
      <c r="C1453" s="57">
        <v>118</v>
      </c>
      <c r="D1453" s="74"/>
      <c r="E1453" s="74">
        <v>96.35</v>
      </c>
      <c r="F1453" s="74">
        <v>93.84</v>
      </c>
      <c r="G1453" s="74">
        <v>105.7</v>
      </c>
      <c r="H1453" s="74">
        <v>97.49</v>
      </c>
      <c r="I1453" s="74">
        <v>85.46</v>
      </c>
      <c r="J1453" s="74">
        <v>91.34</v>
      </c>
      <c r="K1453" s="74">
        <v>119.28</v>
      </c>
      <c r="L1453" s="74">
        <v>97.61</v>
      </c>
      <c r="M1453" s="74">
        <v>75.540000000000006</v>
      </c>
      <c r="N1453" s="74">
        <v>94.33</v>
      </c>
      <c r="O1453" s="57">
        <v>103</v>
      </c>
      <c r="P1453" s="57">
        <v>100</v>
      </c>
      <c r="Q1453" s="57">
        <v>102</v>
      </c>
      <c r="R1453" s="57">
        <v>98</v>
      </c>
      <c r="S1453" s="57">
        <v>108</v>
      </c>
      <c r="T1453" s="74">
        <v>88.52</v>
      </c>
      <c r="U1453" s="114"/>
    </row>
    <row r="1454" spans="1:21" x14ac:dyDescent="0.35">
      <c r="A1454" s="73" t="s">
        <v>2355</v>
      </c>
      <c r="B1454" s="57">
        <v>118</v>
      </c>
      <c r="C1454" s="57">
        <v>103</v>
      </c>
      <c r="D1454" s="74"/>
      <c r="E1454" s="74">
        <v>97.62</v>
      </c>
      <c r="F1454" s="74">
        <v>94.97</v>
      </c>
      <c r="G1454" s="74">
        <v>109.18</v>
      </c>
      <c r="H1454" s="74">
        <v>98.56</v>
      </c>
      <c r="I1454" s="74">
        <v>86.64</v>
      </c>
      <c r="J1454" s="74">
        <v>92.02</v>
      </c>
      <c r="K1454" s="74">
        <v>122.24</v>
      </c>
      <c r="L1454" s="74">
        <v>97.93</v>
      </c>
      <c r="M1454" s="74">
        <v>76.41</v>
      </c>
      <c r="N1454" s="74">
        <v>94.53</v>
      </c>
      <c r="O1454" s="57">
        <v>97</v>
      </c>
      <c r="P1454" s="57">
        <v>99</v>
      </c>
      <c r="Q1454" s="57">
        <v>76</v>
      </c>
      <c r="R1454" s="57">
        <v>85</v>
      </c>
      <c r="S1454" s="57">
        <v>85</v>
      </c>
      <c r="T1454" s="74">
        <v>34.56</v>
      </c>
      <c r="U1454" s="114">
        <v>4.0099999999999997E-2</v>
      </c>
    </row>
    <row r="1455" spans="1:21" x14ac:dyDescent="0.35">
      <c r="A1455" s="73" t="s">
        <v>2356</v>
      </c>
      <c r="B1455" s="57">
        <v>116</v>
      </c>
      <c r="C1455" s="57">
        <v>102</v>
      </c>
      <c r="D1455" s="74"/>
      <c r="E1455" s="74">
        <v>98.88</v>
      </c>
      <c r="F1455" s="74">
        <v>96.13</v>
      </c>
      <c r="G1455" s="74">
        <v>113.37</v>
      </c>
      <c r="H1455" s="74">
        <v>100.24</v>
      </c>
      <c r="I1455" s="74">
        <v>88.11</v>
      </c>
      <c r="J1455" s="74">
        <v>90.96</v>
      </c>
      <c r="K1455" s="74">
        <v>124.91</v>
      </c>
      <c r="L1455" s="74">
        <v>98.42</v>
      </c>
      <c r="M1455" s="74">
        <v>77.400000000000006</v>
      </c>
      <c r="N1455" s="74">
        <v>94.8</v>
      </c>
      <c r="O1455" s="57">
        <v>95</v>
      </c>
      <c r="P1455" s="57">
        <v>98</v>
      </c>
      <c r="Q1455" s="57">
        <v>78</v>
      </c>
      <c r="R1455" s="57">
        <v>83</v>
      </c>
      <c r="S1455" s="57">
        <v>85</v>
      </c>
      <c r="T1455" s="74">
        <v>651.44000000000005</v>
      </c>
      <c r="U1455" s="114">
        <v>4.5600000000000002E-2</v>
      </c>
    </row>
    <row r="1456" spans="1:21" x14ac:dyDescent="0.35">
      <c r="A1456" s="73" t="s">
        <v>2357</v>
      </c>
      <c r="B1456" s="57">
        <v>116</v>
      </c>
      <c r="C1456" s="57">
        <v>101</v>
      </c>
      <c r="D1456" s="74"/>
      <c r="E1456" s="74">
        <v>101.77</v>
      </c>
      <c r="F1456" s="74">
        <v>99.12</v>
      </c>
      <c r="G1456" s="74">
        <v>118.79</v>
      </c>
      <c r="H1456" s="74">
        <v>103.03</v>
      </c>
      <c r="I1456" s="74">
        <v>89.99</v>
      </c>
      <c r="J1456" s="74">
        <v>94.11</v>
      </c>
      <c r="K1456" s="74">
        <v>129.33000000000001</v>
      </c>
      <c r="L1456" s="74">
        <v>99.82</v>
      </c>
      <c r="M1456" s="74">
        <v>79.650000000000006</v>
      </c>
      <c r="N1456" s="74">
        <v>96.13</v>
      </c>
      <c r="O1456" s="57">
        <v>97</v>
      </c>
      <c r="P1456" s="57">
        <v>93</v>
      </c>
      <c r="Q1456" s="57">
        <v>76</v>
      </c>
      <c r="R1456" s="57">
        <v>84</v>
      </c>
      <c r="S1456" s="57">
        <v>81</v>
      </c>
      <c r="T1456" s="74">
        <v>376.33</v>
      </c>
      <c r="U1456" s="114">
        <v>3.3799999999999997E-2</v>
      </c>
    </row>
    <row r="1457" spans="1:21" x14ac:dyDescent="0.35">
      <c r="A1457" s="73" t="s">
        <v>2358</v>
      </c>
      <c r="B1457" s="57">
        <v>107</v>
      </c>
      <c r="C1457" s="57">
        <v>89</v>
      </c>
      <c r="D1457" s="74"/>
      <c r="E1457" s="74">
        <v>105.13</v>
      </c>
      <c r="F1457" s="74">
        <v>100.98</v>
      </c>
      <c r="G1457" s="74">
        <v>125.4</v>
      </c>
      <c r="H1457" s="74">
        <v>107.51</v>
      </c>
      <c r="I1457" s="74">
        <v>92.19</v>
      </c>
      <c r="J1457" s="74">
        <v>97.31</v>
      </c>
      <c r="K1457" s="74">
        <v>134.9</v>
      </c>
      <c r="L1457" s="74">
        <v>100.97</v>
      </c>
      <c r="M1457" s="74">
        <v>81.87</v>
      </c>
      <c r="N1457" s="74">
        <v>98.59</v>
      </c>
      <c r="O1457" s="57">
        <v>94</v>
      </c>
      <c r="P1457" s="57">
        <v>91</v>
      </c>
      <c r="Q1457" s="57">
        <v>75</v>
      </c>
      <c r="R1457" s="57">
        <v>84</v>
      </c>
      <c r="S1457" s="57">
        <v>77</v>
      </c>
      <c r="T1457" s="74">
        <v>157.16</v>
      </c>
      <c r="U1457" s="114">
        <v>3.61E-2</v>
      </c>
    </row>
    <row r="1458" spans="1:21" x14ac:dyDescent="0.35">
      <c r="A1458" s="73" t="s">
        <v>2359</v>
      </c>
      <c r="B1458" s="57">
        <v>99</v>
      </c>
      <c r="C1458" s="57">
        <v>73</v>
      </c>
      <c r="D1458" s="74"/>
      <c r="E1458" s="74">
        <v>109.02</v>
      </c>
      <c r="F1458" s="74">
        <v>102.64</v>
      </c>
      <c r="G1458" s="74">
        <v>133.75</v>
      </c>
      <c r="H1458" s="74">
        <v>114.96</v>
      </c>
      <c r="I1458" s="74">
        <v>93.67</v>
      </c>
      <c r="J1458" s="74">
        <v>99.4</v>
      </c>
      <c r="K1458" s="74">
        <v>142.16999999999999</v>
      </c>
      <c r="L1458" s="74">
        <v>102.05</v>
      </c>
      <c r="M1458" s="74">
        <v>84.49</v>
      </c>
      <c r="N1458" s="74">
        <v>101.97</v>
      </c>
      <c r="O1458" s="57">
        <v>95</v>
      </c>
      <c r="P1458" s="57">
        <v>89</v>
      </c>
      <c r="Q1458" s="57">
        <v>71</v>
      </c>
      <c r="R1458" s="57">
        <v>83</v>
      </c>
      <c r="S1458" s="57">
        <v>77</v>
      </c>
      <c r="T1458" s="74">
        <v>143.09</v>
      </c>
      <c r="U1458" s="114">
        <v>3.5700000000000003E-2</v>
      </c>
    </row>
    <row r="1459" spans="1:21" x14ac:dyDescent="0.35">
      <c r="A1459" s="73" t="s">
        <v>2360</v>
      </c>
      <c r="B1459" s="57">
        <v>115</v>
      </c>
      <c r="C1459" s="57">
        <v>86</v>
      </c>
      <c r="D1459" s="74"/>
      <c r="E1459" s="74">
        <v>111.73</v>
      </c>
      <c r="F1459" s="74">
        <v>103.38</v>
      </c>
      <c r="G1459" s="74">
        <v>140.06</v>
      </c>
      <c r="H1459" s="74">
        <v>123.53</v>
      </c>
      <c r="I1459" s="74">
        <v>92.27</v>
      </c>
      <c r="J1459" s="74">
        <v>101.24</v>
      </c>
      <c r="K1459" s="74">
        <v>147.22999999999999</v>
      </c>
      <c r="L1459" s="74">
        <v>102</v>
      </c>
      <c r="M1459" s="74">
        <v>85.4</v>
      </c>
      <c r="N1459" s="74">
        <v>103.45</v>
      </c>
      <c r="O1459" s="57">
        <v>101</v>
      </c>
      <c r="P1459" s="57">
        <v>87</v>
      </c>
      <c r="Q1459" s="57">
        <v>87</v>
      </c>
      <c r="R1459" s="57">
        <v>93</v>
      </c>
      <c r="S1459" s="57">
        <v>85</v>
      </c>
      <c r="T1459" s="74">
        <v>86.17</v>
      </c>
      <c r="U1459" s="114"/>
    </row>
    <row r="1460" spans="1:21" x14ac:dyDescent="0.35">
      <c r="A1460" s="73" t="s">
        <v>2361</v>
      </c>
      <c r="B1460" s="57">
        <v>110</v>
      </c>
      <c r="C1460" s="57">
        <v>59</v>
      </c>
      <c r="D1460" s="74"/>
      <c r="E1460" s="74">
        <v>112.29</v>
      </c>
      <c r="F1460" s="74">
        <v>103.4</v>
      </c>
      <c r="G1460" s="74">
        <v>143.21</v>
      </c>
      <c r="H1460" s="74">
        <v>129.49</v>
      </c>
      <c r="I1460" s="74">
        <v>90.5</v>
      </c>
      <c r="J1460" s="74">
        <v>100.9</v>
      </c>
      <c r="K1460" s="74">
        <v>147.69999999999999</v>
      </c>
      <c r="L1460" s="74">
        <v>100.89</v>
      </c>
      <c r="M1460" s="74">
        <v>84.53</v>
      </c>
      <c r="N1460" s="74">
        <v>101.91</v>
      </c>
      <c r="O1460" s="57">
        <v>94</v>
      </c>
      <c r="P1460" s="57">
        <v>83</v>
      </c>
      <c r="Q1460" s="57">
        <v>69</v>
      </c>
      <c r="R1460" s="57">
        <v>71</v>
      </c>
      <c r="S1460" s="57">
        <v>83</v>
      </c>
      <c r="T1460" s="74">
        <v>177.25</v>
      </c>
      <c r="U1460" s="114"/>
    </row>
    <row r="1461" spans="1:21" x14ac:dyDescent="0.35">
      <c r="A1461" s="73" t="s">
        <v>2362</v>
      </c>
      <c r="B1461" s="57">
        <v>35</v>
      </c>
      <c r="C1461" s="57">
        <v>3</v>
      </c>
      <c r="D1461" s="74"/>
      <c r="E1461" s="74">
        <v>104.14</v>
      </c>
      <c r="F1461" s="74">
        <v>101.09</v>
      </c>
      <c r="G1461" s="74">
        <v>127.55</v>
      </c>
      <c r="H1461" s="74">
        <v>118.34</v>
      </c>
      <c r="I1461" s="74">
        <v>86.47</v>
      </c>
      <c r="J1461" s="74">
        <v>90.75</v>
      </c>
      <c r="K1461" s="74">
        <v>135.12</v>
      </c>
      <c r="L1461" s="74">
        <v>94.88</v>
      </c>
      <c r="M1461" s="74">
        <v>81.430000000000007</v>
      </c>
      <c r="N1461" s="74">
        <v>89.92</v>
      </c>
      <c r="O1461" s="57">
        <v>49</v>
      </c>
      <c r="P1461" s="57"/>
      <c r="Q1461" s="57"/>
      <c r="R1461" s="57"/>
      <c r="S1461" s="57"/>
      <c r="T1461" s="74">
        <v>34.979999999999997</v>
      </c>
      <c r="U1461" s="114">
        <v>3.5499999999999997E-2</v>
      </c>
    </row>
    <row r="1462" spans="1:21" x14ac:dyDescent="0.35">
      <c r="A1462" s="73" t="s">
        <v>2363</v>
      </c>
      <c r="B1462" s="57">
        <v>53</v>
      </c>
      <c r="C1462" s="57">
        <v>13</v>
      </c>
      <c r="D1462" s="74"/>
      <c r="E1462" s="74">
        <v>100.98</v>
      </c>
      <c r="F1462" s="74">
        <v>102.47</v>
      </c>
      <c r="G1462" s="74">
        <v>117.54</v>
      </c>
      <c r="H1462" s="74">
        <v>112.31</v>
      </c>
      <c r="I1462" s="74">
        <v>86.39</v>
      </c>
      <c r="J1462" s="74">
        <v>85.29</v>
      </c>
      <c r="K1462" s="74">
        <v>132.55000000000001</v>
      </c>
      <c r="L1462" s="74">
        <v>90.98</v>
      </c>
      <c r="M1462" s="74">
        <v>82.43</v>
      </c>
      <c r="N1462" s="74">
        <v>83.68</v>
      </c>
      <c r="O1462" s="57">
        <v>68</v>
      </c>
      <c r="P1462" s="57"/>
      <c r="Q1462" s="57">
        <v>109</v>
      </c>
      <c r="R1462" s="57">
        <v>107</v>
      </c>
      <c r="S1462" s="57"/>
      <c r="T1462" s="74">
        <v>72.349999999999994</v>
      </c>
      <c r="U1462" s="114">
        <v>3.4299999999999997E-2</v>
      </c>
    </row>
    <row r="1463" spans="1:21" x14ac:dyDescent="0.35">
      <c r="A1463" s="73" t="s">
        <v>2364</v>
      </c>
      <c r="B1463" s="57">
        <v>71</v>
      </c>
      <c r="C1463" s="57">
        <v>43</v>
      </c>
      <c r="D1463" s="74"/>
      <c r="E1463" s="74">
        <v>99.47</v>
      </c>
      <c r="F1463" s="74">
        <v>104.06</v>
      </c>
      <c r="G1463" s="74">
        <v>113.06</v>
      </c>
      <c r="H1463" s="74">
        <v>109.74</v>
      </c>
      <c r="I1463" s="74">
        <v>87.27</v>
      </c>
      <c r="J1463" s="74">
        <v>82.84</v>
      </c>
      <c r="K1463" s="74">
        <v>129.44999999999999</v>
      </c>
      <c r="L1463" s="74">
        <v>89.38</v>
      </c>
      <c r="M1463" s="74">
        <v>84.13</v>
      </c>
      <c r="N1463" s="74">
        <v>83.36</v>
      </c>
      <c r="O1463" s="57">
        <v>76</v>
      </c>
      <c r="P1463" s="57"/>
      <c r="Q1463" s="57">
        <v>91</v>
      </c>
      <c r="R1463" s="57">
        <v>91</v>
      </c>
      <c r="S1463" s="57">
        <v>44</v>
      </c>
      <c r="T1463" s="74">
        <v>177.3</v>
      </c>
      <c r="U1463" s="114">
        <v>3.1600000000000003E-2</v>
      </c>
    </row>
    <row r="1464" spans="1:21" x14ac:dyDescent="0.35">
      <c r="A1464" s="73" t="s">
        <v>2365</v>
      </c>
      <c r="B1464" s="57">
        <v>74</v>
      </c>
      <c r="C1464" s="57">
        <v>48</v>
      </c>
      <c r="D1464" s="74"/>
      <c r="E1464" s="74">
        <v>97.57</v>
      </c>
      <c r="F1464" s="74">
        <v>106.44</v>
      </c>
      <c r="G1464" s="74">
        <v>106.78</v>
      </c>
      <c r="H1464" s="74">
        <v>105.71</v>
      </c>
      <c r="I1464" s="74">
        <v>88.22</v>
      </c>
      <c r="J1464" s="74">
        <v>80.510000000000005</v>
      </c>
      <c r="K1464" s="74">
        <v>124.55</v>
      </c>
      <c r="L1464" s="74">
        <v>87.41</v>
      </c>
      <c r="M1464" s="74">
        <v>86.37</v>
      </c>
      <c r="N1464" s="74">
        <v>82.06</v>
      </c>
      <c r="O1464" s="57">
        <v>77</v>
      </c>
      <c r="P1464" s="57"/>
      <c r="Q1464" s="57">
        <v>102</v>
      </c>
      <c r="R1464" s="57">
        <v>99</v>
      </c>
      <c r="S1464" s="57">
        <v>54</v>
      </c>
      <c r="T1464" s="74">
        <v>179.89</v>
      </c>
      <c r="U1464" s="114">
        <v>3.2500000000000001E-2</v>
      </c>
    </row>
    <row r="1465" spans="1:21" x14ac:dyDescent="0.35">
      <c r="A1465" s="73" t="s">
        <v>2366</v>
      </c>
      <c r="B1465" s="57">
        <v>75</v>
      </c>
      <c r="C1465" s="57">
        <v>49</v>
      </c>
      <c r="D1465" s="74"/>
      <c r="E1465" s="74">
        <v>94.36</v>
      </c>
      <c r="F1465" s="74">
        <v>108.1</v>
      </c>
      <c r="G1465" s="74">
        <v>98.78</v>
      </c>
      <c r="H1465" s="74">
        <v>99.08</v>
      </c>
      <c r="I1465" s="74">
        <v>88.45</v>
      </c>
      <c r="J1465" s="74">
        <v>79.89</v>
      </c>
      <c r="K1465" s="74">
        <v>116.41</v>
      </c>
      <c r="L1465" s="74">
        <v>84.88</v>
      </c>
      <c r="M1465" s="74">
        <v>87.45</v>
      </c>
      <c r="N1465" s="74">
        <v>80.680000000000007</v>
      </c>
      <c r="O1465" s="57">
        <v>79</v>
      </c>
      <c r="P1465" s="57"/>
      <c r="Q1465" s="57">
        <v>107</v>
      </c>
      <c r="R1465" s="57">
        <v>106</v>
      </c>
      <c r="S1465" s="57">
        <v>60</v>
      </c>
      <c r="T1465" s="74">
        <v>69.569999999999993</v>
      </c>
      <c r="U1465" s="114">
        <v>2.92E-2</v>
      </c>
    </row>
    <row r="1466" spans="1:21" x14ac:dyDescent="0.35">
      <c r="A1466" s="73" t="s">
        <v>2367</v>
      </c>
      <c r="B1466" s="57">
        <v>98</v>
      </c>
      <c r="C1466" s="57">
        <v>79</v>
      </c>
      <c r="D1466" s="74"/>
      <c r="E1466" s="74">
        <v>91.86</v>
      </c>
      <c r="F1466" s="74">
        <v>109.52</v>
      </c>
      <c r="G1466" s="74">
        <v>91.37</v>
      </c>
      <c r="H1466" s="74">
        <v>92.61</v>
      </c>
      <c r="I1466" s="74">
        <v>89.06</v>
      </c>
      <c r="J1466" s="74">
        <v>80.28</v>
      </c>
      <c r="K1466" s="74">
        <v>108.83</v>
      </c>
      <c r="L1466" s="74">
        <v>83.68</v>
      </c>
      <c r="M1466" s="74">
        <v>89.14</v>
      </c>
      <c r="N1466" s="74">
        <v>79.23</v>
      </c>
      <c r="O1466" s="57">
        <v>85</v>
      </c>
      <c r="P1466" s="57"/>
      <c r="Q1466" s="57">
        <v>100</v>
      </c>
      <c r="R1466" s="57">
        <v>101</v>
      </c>
      <c r="S1466" s="57">
        <v>70</v>
      </c>
      <c r="T1466" s="74">
        <v>107.47</v>
      </c>
      <c r="U1466" s="114"/>
    </row>
    <row r="1467" spans="1:21" x14ac:dyDescent="0.35">
      <c r="A1467" s="73" t="s">
        <v>2368</v>
      </c>
      <c r="B1467" s="57">
        <v>97</v>
      </c>
      <c r="C1467" s="57">
        <v>64</v>
      </c>
      <c r="D1467" s="74"/>
      <c r="E1467" s="74">
        <v>91.81</v>
      </c>
      <c r="F1467" s="74">
        <v>110.46</v>
      </c>
      <c r="G1467" s="74">
        <v>87.16</v>
      </c>
      <c r="H1467" s="74">
        <v>90.7</v>
      </c>
      <c r="I1467" s="74">
        <v>93.88</v>
      </c>
      <c r="J1467" s="74">
        <v>82.01</v>
      </c>
      <c r="K1467" s="74">
        <v>104.37</v>
      </c>
      <c r="L1467" s="74">
        <v>83.86</v>
      </c>
      <c r="M1467" s="74">
        <v>91.01</v>
      </c>
      <c r="N1467" s="74">
        <v>78.62</v>
      </c>
      <c r="O1467" s="57">
        <v>83</v>
      </c>
      <c r="P1467" s="57"/>
      <c r="Q1467" s="57">
        <v>91</v>
      </c>
      <c r="R1467" s="57">
        <v>78</v>
      </c>
      <c r="S1467" s="57">
        <v>87</v>
      </c>
      <c r="T1467" s="74">
        <v>302.42</v>
      </c>
      <c r="U1467" s="114"/>
    </row>
    <row r="1468" spans="1:21" x14ac:dyDescent="0.35">
      <c r="A1468" s="73" t="s">
        <v>2369</v>
      </c>
      <c r="B1468" s="57">
        <v>48</v>
      </c>
      <c r="C1468" s="57">
        <v>12</v>
      </c>
      <c r="D1468" s="74">
        <v>1.28</v>
      </c>
      <c r="E1468" s="74">
        <v>95.44</v>
      </c>
      <c r="F1468" s="74">
        <v>112.12</v>
      </c>
      <c r="G1468" s="74">
        <v>88.29</v>
      </c>
      <c r="H1468" s="74">
        <v>93.6</v>
      </c>
      <c r="I1468" s="74">
        <v>101.52</v>
      </c>
      <c r="J1468" s="74">
        <v>86.46</v>
      </c>
      <c r="K1468" s="74">
        <v>106.12</v>
      </c>
      <c r="L1468" s="74">
        <v>88.01</v>
      </c>
      <c r="M1468" s="74">
        <v>95.22</v>
      </c>
      <c r="N1468" s="74">
        <v>81.55</v>
      </c>
      <c r="O1468" s="57">
        <v>60</v>
      </c>
      <c r="P1468" s="57"/>
      <c r="Q1468" s="57">
        <v>89</v>
      </c>
      <c r="R1468" s="57">
        <v>103</v>
      </c>
      <c r="S1468" s="57"/>
      <c r="T1468" s="74">
        <v>138.66</v>
      </c>
      <c r="U1468" s="114">
        <v>2.69E-2</v>
      </c>
    </row>
    <row r="1469" spans="1:21" x14ac:dyDescent="0.35">
      <c r="A1469" s="73" t="s">
        <v>2370</v>
      </c>
      <c r="B1469" s="57">
        <v>85</v>
      </c>
      <c r="C1469" s="57">
        <v>62</v>
      </c>
      <c r="D1469" s="74">
        <v>27.89</v>
      </c>
      <c r="E1469" s="74">
        <v>98.82</v>
      </c>
      <c r="F1469" s="74">
        <v>113.31</v>
      </c>
      <c r="G1469" s="74">
        <v>92.41</v>
      </c>
      <c r="H1469" s="74">
        <v>98.68</v>
      </c>
      <c r="I1469" s="74">
        <v>101.86</v>
      </c>
      <c r="J1469" s="74">
        <v>97.49</v>
      </c>
      <c r="K1469" s="74">
        <v>104.76</v>
      </c>
      <c r="L1469" s="74">
        <v>92.21</v>
      </c>
      <c r="M1469" s="74">
        <v>99.71</v>
      </c>
      <c r="N1469" s="74">
        <v>88.33</v>
      </c>
      <c r="O1469" s="57">
        <v>77</v>
      </c>
      <c r="P1469" s="57"/>
      <c r="Q1469" s="57">
        <v>68</v>
      </c>
      <c r="R1469" s="57">
        <v>68</v>
      </c>
      <c r="S1469" s="57">
        <v>56</v>
      </c>
      <c r="T1469" s="74">
        <v>135.62</v>
      </c>
      <c r="U1469" s="114">
        <v>2.7900000000000001E-2</v>
      </c>
    </row>
    <row r="1470" spans="1:21" x14ac:dyDescent="0.35">
      <c r="A1470" s="73" t="s">
        <v>2371</v>
      </c>
      <c r="B1470" s="57">
        <v>94</v>
      </c>
      <c r="C1470" s="57">
        <v>83</v>
      </c>
      <c r="D1470" s="74">
        <v>34.97</v>
      </c>
      <c r="E1470" s="74">
        <v>98.5</v>
      </c>
      <c r="F1470" s="74">
        <v>111.53</v>
      </c>
      <c r="G1470" s="74">
        <v>91.68</v>
      </c>
      <c r="H1470" s="74">
        <v>98.8</v>
      </c>
      <c r="I1470" s="74">
        <v>99.97</v>
      </c>
      <c r="J1470" s="74">
        <v>101.26</v>
      </c>
      <c r="K1470" s="74">
        <v>101.55</v>
      </c>
      <c r="L1470" s="74">
        <v>92.78</v>
      </c>
      <c r="M1470" s="74">
        <v>100.31</v>
      </c>
      <c r="N1470" s="74">
        <v>88.72</v>
      </c>
      <c r="O1470" s="57">
        <v>80</v>
      </c>
      <c r="P1470" s="57"/>
      <c r="Q1470" s="57">
        <v>72</v>
      </c>
      <c r="R1470" s="57">
        <v>74</v>
      </c>
      <c r="S1470" s="57">
        <v>67</v>
      </c>
      <c r="T1470" s="74">
        <v>97.21</v>
      </c>
      <c r="U1470" s="114">
        <v>2.6800000000000001E-2</v>
      </c>
    </row>
    <row r="1471" spans="1:21" x14ac:dyDescent="0.35">
      <c r="A1471" s="73" t="s">
        <v>2372</v>
      </c>
      <c r="B1471" s="57">
        <v>95</v>
      </c>
      <c r="C1471" s="57">
        <v>84</v>
      </c>
      <c r="D1471" s="74">
        <v>36.53</v>
      </c>
      <c r="E1471" s="74">
        <v>96.79</v>
      </c>
      <c r="F1471" s="74">
        <v>107.53</v>
      </c>
      <c r="G1471" s="74">
        <v>90.17</v>
      </c>
      <c r="H1471" s="74">
        <v>97.75</v>
      </c>
      <c r="I1471" s="74">
        <v>96.61</v>
      </c>
      <c r="J1471" s="74">
        <v>102.94</v>
      </c>
      <c r="K1471" s="74">
        <v>98.08</v>
      </c>
      <c r="L1471" s="74">
        <v>92.79</v>
      </c>
      <c r="M1471" s="74">
        <v>99.69</v>
      </c>
      <c r="N1471" s="74">
        <v>87.97</v>
      </c>
      <c r="O1471" s="57">
        <v>80</v>
      </c>
      <c r="P1471" s="57"/>
      <c r="Q1471" s="57">
        <v>93</v>
      </c>
      <c r="R1471" s="57">
        <v>100</v>
      </c>
      <c r="S1471" s="57">
        <v>72</v>
      </c>
      <c r="T1471" s="74">
        <v>157.94</v>
      </c>
      <c r="U1471" s="114">
        <v>3.0300000000000001E-2</v>
      </c>
    </row>
    <row r="1472" spans="1:21" x14ac:dyDescent="0.35">
      <c r="A1472" s="73" t="s">
        <v>2373</v>
      </c>
      <c r="B1472" s="57">
        <v>95</v>
      </c>
      <c r="C1472" s="57">
        <v>86</v>
      </c>
      <c r="D1472" s="74">
        <v>16.3</v>
      </c>
      <c r="E1472" s="74">
        <v>95.07</v>
      </c>
      <c r="F1472" s="74">
        <v>103.6</v>
      </c>
      <c r="G1472" s="74">
        <v>88.5</v>
      </c>
      <c r="H1472" s="74">
        <v>96.35</v>
      </c>
      <c r="I1472" s="74">
        <v>93.22</v>
      </c>
      <c r="J1472" s="74">
        <v>104.99</v>
      </c>
      <c r="K1472" s="74">
        <v>94.6</v>
      </c>
      <c r="L1472" s="74">
        <v>92.87</v>
      </c>
      <c r="M1472" s="74">
        <v>98.62</v>
      </c>
      <c r="N1472" s="74">
        <v>86.44</v>
      </c>
      <c r="O1472" s="57">
        <v>81</v>
      </c>
      <c r="P1472" s="57"/>
      <c r="Q1472" s="57">
        <v>83</v>
      </c>
      <c r="R1472" s="57">
        <v>96</v>
      </c>
      <c r="S1472" s="57">
        <v>71</v>
      </c>
      <c r="T1472" s="74">
        <v>183.55</v>
      </c>
      <c r="U1472" s="114">
        <v>2.81E-2</v>
      </c>
    </row>
    <row r="1473" spans="1:21" x14ac:dyDescent="0.35">
      <c r="A1473" s="73" t="s">
        <v>2374</v>
      </c>
      <c r="B1473" s="57">
        <v>107</v>
      </c>
      <c r="C1473" s="57">
        <v>95</v>
      </c>
      <c r="D1473" s="74">
        <v>9.08</v>
      </c>
      <c r="E1473" s="74">
        <v>92.99</v>
      </c>
      <c r="F1473" s="74">
        <v>100.08</v>
      </c>
      <c r="G1473" s="74">
        <v>86.46</v>
      </c>
      <c r="H1473" s="74">
        <v>92.4</v>
      </c>
      <c r="I1473" s="74">
        <v>90.85</v>
      </c>
      <c r="J1473" s="74">
        <v>104.49</v>
      </c>
      <c r="K1473" s="74">
        <v>91.8</v>
      </c>
      <c r="L1473" s="74">
        <v>92.35</v>
      </c>
      <c r="M1473" s="74">
        <v>97.39</v>
      </c>
      <c r="N1473" s="74">
        <v>85.89</v>
      </c>
      <c r="O1473" s="57">
        <v>89</v>
      </c>
      <c r="P1473" s="57"/>
      <c r="Q1473" s="57">
        <v>101</v>
      </c>
      <c r="R1473" s="57">
        <v>95</v>
      </c>
      <c r="S1473" s="57">
        <v>79</v>
      </c>
      <c r="T1473" s="74">
        <v>115.91</v>
      </c>
      <c r="U1473" s="114"/>
    </row>
    <row r="1474" spans="1:21" x14ac:dyDescent="0.35">
      <c r="A1474" s="73" t="s">
        <v>2375</v>
      </c>
      <c r="B1474" s="57">
        <v>113</v>
      </c>
      <c r="C1474" s="57">
        <v>103</v>
      </c>
      <c r="D1474" s="74">
        <v>1.84</v>
      </c>
      <c r="E1474" s="74">
        <v>91.04</v>
      </c>
      <c r="F1474" s="74">
        <v>97.58</v>
      </c>
      <c r="G1474" s="74">
        <v>85.71</v>
      </c>
      <c r="H1474" s="74">
        <v>87.6</v>
      </c>
      <c r="I1474" s="74">
        <v>84.92</v>
      </c>
      <c r="J1474" s="74">
        <v>105.29</v>
      </c>
      <c r="K1474" s="74">
        <v>91.24</v>
      </c>
      <c r="L1474" s="74">
        <v>91.67</v>
      </c>
      <c r="M1474" s="74">
        <v>97.42</v>
      </c>
      <c r="N1474" s="74">
        <v>88.4</v>
      </c>
      <c r="O1474" s="57">
        <v>89</v>
      </c>
      <c r="P1474" s="57"/>
      <c r="Q1474" s="57">
        <v>91</v>
      </c>
      <c r="R1474" s="57">
        <v>100</v>
      </c>
      <c r="S1474" s="57">
        <v>90</v>
      </c>
      <c r="T1474" s="74">
        <v>137.71</v>
      </c>
      <c r="U1474" s="114"/>
    </row>
    <row r="1475" spans="1:21" x14ac:dyDescent="0.35">
      <c r="A1475" s="73" t="s">
        <v>2376</v>
      </c>
      <c r="B1475" s="57">
        <v>112</v>
      </c>
      <c r="C1475" s="57">
        <v>98</v>
      </c>
      <c r="D1475" s="74">
        <v>-4.58</v>
      </c>
      <c r="E1475" s="74">
        <v>93.85</v>
      </c>
      <c r="F1475" s="74">
        <v>96.68</v>
      </c>
      <c r="G1475" s="74">
        <v>95.75</v>
      </c>
      <c r="H1475" s="74">
        <v>94.1</v>
      </c>
      <c r="I1475" s="74">
        <v>79.11</v>
      </c>
      <c r="J1475" s="74">
        <v>115.21</v>
      </c>
      <c r="K1475" s="74">
        <v>95.42</v>
      </c>
      <c r="L1475" s="74">
        <v>92.4</v>
      </c>
      <c r="M1475" s="74">
        <v>97.47</v>
      </c>
      <c r="N1475" s="74">
        <v>97.08</v>
      </c>
      <c r="O1475" s="57">
        <v>88</v>
      </c>
      <c r="P1475" s="57"/>
      <c r="Q1475" s="57">
        <v>64</v>
      </c>
      <c r="R1475" s="57">
        <v>84</v>
      </c>
      <c r="S1475" s="57">
        <v>81</v>
      </c>
      <c r="T1475" s="74">
        <v>267.99</v>
      </c>
      <c r="U1475" s="114">
        <v>2.4400000000000002E-2</v>
      </c>
    </row>
    <row r="1476" spans="1:21" x14ac:dyDescent="0.35">
      <c r="A1476" s="73" t="s">
        <v>2377</v>
      </c>
      <c r="B1476" s="57">
        <v>112</v>
      </c>
      <c r="C1476" s="57">
        <v>97</v>
      </c>
      <c r="D1476" s="74">
        <v>-5.95</v>
      </c>
      <c r="E1476" s="74">
        <v>91.66</v>
      </c>
      <c r="F1476" s="74">
        <v>93</v>
      </c>
      <c r="G1476" s="74">
        <v>96.48</v>
      </c>
      <c r="H1476" s="74">
        <v>92.82</v>
      </c>
      <c r="I1476" s="74">
        <v>76.34</v>
      </c>
      <c r="J1476" s="74">
        <v>112.56</v>
      </c>
      <c r="K1476" s="74">
        <v>93.08</v>
      </c>
      <c r="L1476" s="74">
        <v>91.09</v>
      </c>
      <c r="M1476" s="74">
        <v>92.79</v>
      </c>
      <c r="N1476" s="74">
        <v>95.57</v>
      </c>
      <c r="O1476" s="57">
        <v>90</v>
      </c>
      <c r="P1476" s="57"/>
      <c r="Q1476" s="57">
        <v>79</v>
      </c>
      <c r="R1476" s="57">
        <v>87</v>
      </c>
      <c r="S1476" s="57">
        <v>87</v>
      </c>
      <c r="T1476" s="74">
        <v>252.2</v>
      </c>
      <c r="U1476" s="114">
        <v>2.1499999999999998E-2</v>
      </c>
    </row>
    <row r="1477" spans="1:21" x14ac:dyDescent="0.35">
      <c r="A1477" s="73" t="s">
        <v>2378</v>
      </c>
      <c r="B1477" s="57">
        <v>112</v>
      </c>
      <c r="C1477" s="57">
        <v>98</v>
      </c>
      <c r="D1477" s="74">
        <v>-8.33</v>
      </c>
      <c r="E1477" s="74">
        <v>89.99</v>
      </c>
      <c r="F1477" s="74">
        <v>89.95</v>
      </c>
      <c r="G1477" s="74">
        <v>94.59</v>
      </c>
      <c r="H1477" s="74">
        <v>91.8</v>
      </c>
      <c r="I1477" s="74">
        <v>74.23</v>
      </c>
      <c r="J1477" s="74">
        <v>111.09</v>
      </c>
      <c r="K1477" s="74">
        <v>91.05</v>
      </c>
      <c r="L1477" s="74">
        <v>89.86</v>
      </c>
      <c r="M1477" s="74">
        <v>90.68</v>
      </c>
      <c r="N1477" s="74">
        <v>93.77</v>
      </c>
      <c r="O1477" s="57">
        <v>90</v>
      </c>
      <c r="P1477" s="57">
        <v>71</v>
      </c>
      <c r="Q1477" s="57">
        <v>80</v>
      </c>
      <c r="R1477" s="57">
        <v>87</v>
      </c>
      <c r="S1477" s="57">
        <v>83</v>
      </c>
      <c r="T1477" s="74">
        <v>146.6</v>
      </c>
      <c r="U1477" s="114">
        <v>2.3599999999999999E-2</v>
      </c>
    </row>
    <row r="1478" spans="1:21" x14ac:dyDescent="0.35">
      <c r="A1478" s="73" t="s">
        <v>2379</v>
      </c>
      <c r="B1478" s="57">
        <v>109</v>
      </c>
      <c r="C1478" s="57">
        <v>97</v>
      </c>
      <c r="D1478" s="74">
        <v>-3.1</v>
      </c>
      <c r="E1478" s="74">
        <v>89.02</v>
      </c>
      <c r="F1478" s="74">
        <v>87.77</v>
      </c>
      <c r="G1478" s="74">
        <v>93.34</v>
      </c>
      <c r="H1478" s="74">
        <v>91.48</v>
      </c>
      <c r="I1478" s="74">
        <v>72.94</v>
      </c>
      <c r="J1478" s="74">
        <v>111.24</v>
      </c>
      <c r="K1478" s="74">
        <v>89.22</v>
      </c>
      <c r="L1478" s="74">
        <v>89.37</v>
      </c>
      <c r="M1478" s="74">
        <v>88.21</v>
      </c>
      <c r="N1478" s="74">
        <v>93.11</v>
      </c>
      <c r="O1478" s="57">
        <v>90</v>
      </c>
      <c r="P1478" s="57">
        <v>70</v>
      </c>
      <c r="Q1478" s="57">
        <v>81</v>
      </c>
      <c r="R1478" s="57">
        <v>87</v>
      </c>
      <c r="S1478" s="57">
        <v>85</v>
      </c>
      <c r="T1478" s="74">
        <v>292.14</v>
      </c>
      <c r="U1478" s="114">
        <v>2.1499999999999998E-2</v>
      </c>
    </row>
    <row r="1479" spans="1:21" x14ac:dyDescent="0.35">
      <c r="A1479" s="73" t="s">
        <v>2380</v>
      </c>
      <c r="B1479" s="57">
        <v>108</v>
      </c>
      <c r="C1479" s="57">
        <v>97</v>
      </c>
      <c r="D1479" s="74">
        <v>-1.99</v>
      </c>
      <c r="E1479" s="74">
        <v>87.97</v>
      </c>
      <c r="F1479" s="74">
        <v>86.12</v>
      </c>
      <c r="G1479" s="74">
        <v>92.11</v>
      </c>
      <c r="H1479" s="74">
        <v>91.18</v>
      </c>
      <c r="I1479" s="74">
        <v>72.760000000000005</v>
      </c>
      <c r="J1479" s="74">
        <v>108.98</v>
      </c>
      <c r="K1479" s="74">
        <v>87.8</v>
      </c>
      <c r="L1479" s="74">
        <v>88.76</v>
      </c>
      <c r="M1479" s="74">
        <v>86.39</v>
      </c>
      <c r="N1479" s="74">
        <v>91.86</v>
      </c>
      <c r="O1479" s="57">
        <v>89</v>
      </c>
      <c r="P1479" s="57">
        <v>87</v>
      </c>
      <c r="Q1479" s="57">
        <v>73</v>
      </c>
      <c r="R1479" s="57">
        <v>85</v>
      </c>
      <c r="S1479" s="57">
        <v>84</v>
      </c>
      <c r="T1479" s="74">
        <v>89.56</v>
      </c>
      <c r="U1479" s="114">
        <v>2.12E-2</v>
      </c>
    </row>
    <row r="1480" spans="1:21" x14ac:dyDescent="0.35">
      <c r="A1480" s="73" t="s">
        <v>2381</v>
      </c>
      <c r="B1480" s="57">
        <v>114</v>
      </c>
      <c r="C1480" s="57">
        <v>98</v>
      </c>
      <c r="D1480" s="74">
        <v>0.75</v>
      </c>
      <c r="E1480" s="74">
        <v>88.04</v>
      </c>
      <c r="F1480" s="74">
        <v>85.68</v>
      </c>
      <c r="G1480" s="74">
        <v>92.47</v>
      </c>
      <c r="H1480" s="74">
        <v>92.2</v>
      </c>
      <c r="I1480" s="74">
        <v>73.569999999999993</v>
      </c>
      <c r="J1480" s="74">
        <v>108.96</v>
      </c>
      <c r="K1480" s="74">
        <v>87.84</v>
      </c>
      <c r="L1480" s="74">
        <v>88.43</v>
      </c>
      <c r="M1480" s="74">
        <v>84.97</v>
      </c>
      <c r="N1480" s="74">
        <v>91.95</v>
      </c>
      <c r="O1480" s="57">
        <v>93</v>
      </c>
      <c r="P1480" s="57">
        <v>87</v>
      </c>
      <c r="Q1480" s="57">
        <v>102</v>
      </c>
      <c r="R1480" s="57">
        <v>92</v>
      </c>
      <c r="S1480" s="57">
        <v>83</v>
      </c>
      <c r="T1480" s="74">
        <v>235.73</v>
      </c>
      <c r="U1480" s="114"/>
    </row>
    <row r="1481" spans="1:21" x14ac:dyDescent="0.35">
      <c r="A1481" s="73" t="s">
        <v>2382</v>
      </c>
      <c r="B1481" s="57">
        <v>119</v>
      </c>
      <c r="C1481" s="57">
        <v>107</v>
      </c>
      <c r="D1481" s="74">
        <v>-1.38</v>
      </c>
      <c r="E1481" s="74">
        <v>87.88</v>
      </c>
      <c r="F1481" s="74">
        <v>85.49</v>
      </c>
      <c r="G1481" s="74">
        <v>92.12</v>
      </c>
      <c r="H1481" s="74">
        <v>92.15</v>
      </c>
      <c r="I1481" s="74">
        <v>74</v>
      </c>
      <c r="J1481" s="74">
        <v>109.63</v>
      </c>
      <c r="K1481" s="74">
        <v>87.29</v>
      </c>
      <c r="L1481" s="74">
        <v>87.76</v>
      </c>
      <c r="M1481" s="74">
        <v>84.09</v>
      </c>
      <c r="N1481" s="74">
        <v>91.48</v>
      </c>
      <c r="O1481" s="57">
        <v>93</v>
      </c>
      <c r="P1481" s="57">
        <v>95</v>
      </c>
      <c r="Q1481" s="57">
        <v>101</v>
      </c>
      <c r="R1481" s="57">
        <v>96</v>
      </c>
      <c r="S1481" s="57">
        <v>94</v>
      </c>
      <c r="T1481" s="74">
        <v>205.98</v>
      </c>
      <c r="U1481" s="114"/>
    </row>
    <row r="1482" spans="1:21" x14ac:dyDescent="0.35">
      <c r="A1482" s="73" t="s">
        <v>2383</v>
      </c>
      <c r="B1482" s="57">
        <v>115</v>
      </c>
      <c r="C1482" s="57">
        <v>102</v>
      </c>
      <c r="D1482" s="74">
        <v>8.4</v>
      </c>
      <c r="E1482" s="74">
        <v>87.47</v>
      </c>
      <c r="F1482" s="74">
        <v>85.17</v>
      </c>
      <c r="G1482" s="74">
        <v>91.54</v>
      </c>
      <c r="H1482" s="74">
        <v>91.96</v>
      </c>
      <c r="I1482" s="74">
        <v>74</v>
      </c>
      <c r="J1482" s="74">
        <v>108.03</v>
      </c>
      <c r="K1482" s="74">
        <v>86.47</v>
      </c>
      <c r="L1482" s="74">
        <v>88.32</v>
      </c>
      <c r="M1482" s="74">
        <v>84.31</v>
      </c>
      <c r="N1482" s="74">
        <v>90.73</v>
      </c>
      <c r="O1482" s="57">
        <v>91</v>
      </c>
      <c r="P1482" s="57">
        <v>95</v>
      </c>
      <c r="Q1482" s="57">
        <v>74</v>
      </c>
      <c r="R1482" s="57">
        <v>85</v>
      </c>
      <c r="S1482" s="57">
        <v>86</v>
      </c>
      <c r="T1482" s="74">
        <v>160.11000000000001</v>
      </c>
      <c r="U1482" s="114">
        <v>2.3699999999999999E-2</v>
      </c>
    </row>
    <row r="1483" spans="1:21" x14ac:dyDescent="0.35">
      <c r="A1483" s="73" t="s">
        <v>2384</v>
      </c>
      <c r="B1483" s="57">
        <v>112</v>
      </c>
      <c r="C1483" s="57">
        <v>98</v>
      </c>
      <c r="D1483" s="74">
        <v>4.6100000000000003</v>
      </c>
      <c r="E1483" s="74">
        <v>87.3</v>
      </c>
      <c r="F1483" s="74">
        <v>84.23</v>
      </c>
      <c r="G1483" s="74">
        <v>90.31</v>
      </c>
      <c r="H1483" s="74">
        <v>91.84</v>
      </c>
      <c r="I1483" s="74">
        <v>74</v>
      </c>
      <c r="J1483" s="74">
        <v>109.11</v>
      </c>
      <c r="K1483" s="74">
        <v>85.74</v>
      </c>
      <c r="L1483" s="74">
        <v>88.66</v>
      </c>
      <c r="M1483" s="74">
        <v>84.7</v>
      </c>
      <c r="N1483" s="74">
        <v>90.58</v>
      </c>
      <c r="O1483" s="57">
        <v>88</v>
      </c>
      <c r="P1483" s="57">
        <v>96</v>
      </c>
      <c r="Q1483" s="57">
        <v>81</v>
      </c>
      <c r="R1483" s="57">
        <v>86</v>
      </c>
      <c r="S1483" s="57">
        <v>86</v>
      </c>
      <c r="T1483" s="74">
        <v>316.01</v>
      </c>
      <c r="U1483" s="114">
        <v>2.18E-2</v>
      </c>
    </row>
    <row r="1484" spans="1:21" x14ac:dyDescent="0.35">
      <c r="A1484" s="73" t="s">
        <v>2385</v>
      </c>
      <c r="B1484" s="57">
        <v>111</v>
      </c>
      <c r="C1484" s="57">
        <v>98</v>
      </c>
      <c r="D1484" s="74">
        <v>4.3499999999999996</v>
      </c>
      <c r="E1484" s="74">
        <v>86.75</v>
      </c>
      <c r="F1484" s="74">
        <v>83.58</v>
      </c>
      <c r="G1484" s="74">
        <v>89.9</v>
      </c>
      <c r="H1484" s="74">
        <v>91.64</v>
      </c>
      <c r="I1484" s="74">
        <v>74.099999999999994</v>
      </c>
      <c r="J1484" s="74">
        <v>108.91</v>
      </c>
      <c r="K1484" s="74">
        <v>85.03</v>
      </c>
      <c r="L1484" s="74">
        <v>88.53</v>
      </c>
      <c r="M1484" s="74">
        <v>84.13</v>
      </c>
      <c r="N1484" s="74">
        <v>90.13</v>
      </c>
      <c r="O1484" s="57">
        <v>89</v>
      </c>
      <c r="P1484" s="57">
        <v>88</v>
      </c>
      <c r="Q1484" s="57">
        <v>80</v>
      </c>
      <c r="R1484" s="57">
        <v>85</v>
      </c>
      <c r="S1484" s="57">
        <v>83</v>
      </c>
      <c r="T1484" s="74">
        <v>205.62</v>
      </c>
      <c r="U1484" s="114">
        <v>3.5799999999999998E-2</v>
      </c>
    </row>
    <row r="1485" spans="1:21" x14ac:dyDescent="0.35">
      <c r="A1485" s="73" t="s">
        <v>2386</v>
      </c>
      <c r="B1485" s="57">
        <v>110</v>
      </c>
      <c r="C1485" s="57">
        <v>96</v>
      </c>
      <c r="D1485" s="74">
        <v>4.45</v>
      </c>
      <c r="E1485" s="74">
        <v>86.29</v>
      </c>
      <c r="F1485" s="74">
        <v>83.56</v>
      </c>
      <c r="G1485" s="74">
        <v>89.29</v>
      </c>
      <c r="H1485" s="74">
        <v>91.47</v>
      </c>
      <c r="I1485" s="74">
        <v>74.19</v>
      </c>
      <c r="J1485" s="74">
        <v>108.83</v>
      </c>
      <c r="K1485" s="74">
        <v>84.27</v>
      </c>
      <c r="L1485" s="74">
        <v>88.32</v>
      </c>
      <c r="M1485" s="74">
        <v>83.58</v>
      </c>
      <c r="N1485" s="74">
        <v>89.47</v>
      </c>
      <c r="O1485" s="57">
        <v>88</v>
      </c>
      <c r="P1485" s="57">
        <v>89</v>
      </c>
      <c r="Q1485" s="57">
        <v>82</v>
      </c>
      <c r="R1485" s="57">
        <v>85</v>
      </c>
      <c r="S1485" s="57">
        <v>84</v>
      </c>
      <c r="T1485" s="74">
        <v>352.15</v>
      </c>
      <c r="U1485" s="114">
        <v>4.0899999999999999E-2</v>
      </c>
    </row>
    <row r="1486" spans="1:21" x14ac:dyDescent="0.35">
      <c r="A1486" s="73" t="s">
        <v>2387</v>
      </c>
      <c r="B1486" s="57">
        <v>109</v>
      </c>
      <c r="C1486" s="57">
        <v>96</v>
      </c>
      <c r="D1486" s="74">
        <v>1.41</v>
      </c>
      <c r="E1486" s="74">
        <v>86.19</v>
      </c>
      <c r="F1486" s="74">
        <v>84.23</v>
      </c>
      <c r="G1486" s="74">
        <v>88.9</v>
      </c>
      <c r="H1486" s="74">
        <v>91.43</v>
      </c>
      <c r="I1486" s="74">
        <v>74.650000000000006</v>
      </c>
      <c r="J1486" s="74">
        <v>108.84</v>
      </c>
      <c r="K1486" s="74">
        <v>83.43</v>
      </c>
      <c r="L1486" s="74">
        <v>88.76</v>
      </c>
      <c r="M1486" s="74">
        <v>83.44</v>
      </c>
      <c r="N1486" s="74">
        <v>90.13</v>
      </c>
      <c r="O1486" s="57">
        <v>88</v>
      </c>
      <c r="P1486" s="57">
        <v>89</v>
      </c>
      <c r="Q1486" s="57">
        <v>73</v>
      </c>
      <c r="R1486" s="57">
        <v>85</v>
      </c>
      <c r="S1486" s="57">
        <v>83</v>
      </c>
      <c r="T1486" s="74">
        <v>195.58</v>
      </c>
      <c r="U1486" s="114">
        <v>4.2999999999999997E-2</v>
      </c>
    </row>
    <row r="1487" spans="1:21" x14ac:dyDescent="0.35">
      <c r="A1487" s="73" t="s">
        <v>2388</v>
      </c>
      <c r="B1487" s="57">
        <v>114</v>
      </c>
      <c r="C1487" s="57">
        <v>97</v>
      </c>
      <c r="D1487" s="74">
        <v>3.62</v>
      </c>
      <c r="E1487" s="74">
        <v>86.14</v>
      </c>
      <c r="F1487" s="74">
        <v>85.77</v>
      </c>
      <c r="G1487" s="74">
        <v>88.41</v>
      </c>
      <c r="H1487" s="74">
        <v>91.39</v>
      </c>
      <c r="I1487" s="74">
        <v>75.42</v>
      </c>
      <c r="J1487" s="74">
        <v>108.14</v>
      </c>
      <c r="K1487" s="74">
        <v>82.69</v>
      </c>
      <c r="L1487" s="74">
        <v>89.07</v>
      </c>
      <c r="M1487" s="74">
        <v>83.54</v>
      </c>
      <c r="N1487" s="74">
        <v>90.51</v>
      </c>
      <c r="O1487" s="57">
        <v>91</v>
      </c>
      <c r="P1487" s="57">
        <v>89</v>
      </c>
      <c r="Q1487" s="57">
        <v>94</v>
      </c>
      <c r="R1487" s="57">
        <v>91</v>
      </c>
      <c r="S1487" s="57">
        <v>82</v>
      </c>
      <c r="T1487" s="74">
        <v>270.58999999999997</v>
      </c>
      <c r="U1487" s="114"/>
    </row>
    <row r="1488" spans="1:21" x14ac:dyDescent="0.35">
      <c r="A1488" s="73" t="s">
        <v>2389</v>
      </c>
      <c r="B1488" s="57">
        <v>115</v>
      </c>
      <c r="C1488" s="57">
        <v>101</v>
      </c>
      <c r="D1488" s="74">
        <v>0.08</v>
      </c>
      <c r="E1488" s="74">
        <v>86.11</v>
      </c>
      <c r="F1488" s="74">
        <v>87.14</v>
      </c>
      <c r="G1488" s="74">
        <v>88.16</v>
      </c>
      <c r="H1488" s="74">
        <v>91.19</v>
      </c>
      <c r="I1488" s="74">
        <v>75.81</v>
      </c>
      <c r="J1488" s="74">
        <v>107.25</v>
      </c>
      <c r="K1488" s="74">
        <v>82.52</v>
      </c>
      <c r="L1488" s="74">
        <v>89.46</v>
      </c>
      <c r="M1488" s="74">
        <v>84.02</v>
      </c>
      <c r="N1488" s="74">
        <v>90.49</v>
      </c>
      <c r="O1488" s="57">
        <v>89</v>
      </c>
      <c r="P1488" s="57">
        <v>89</v>
      </c>
      <c r="Q1488" s="57">
        <v>93</v>
      </c>
      <c r="R1488" s="57">
        <v>93</v>
      </c>
      <c r="S1488" s="57">
        <v>90</v>
      </c>
      <c r="T1488" s="74">
        <v>109.11</v>
      </c>
      <c r="U1488" s="114"/>
    </row>
    <row r="1489" spans="1:21" x14ac:dyDescent="0.35">
      <c r="A1489" s="73" t="s">
        <v>2390</v>
      </c>
      <c r="B1489" s="57">
        <v>116</v>
      </c>
      <c r="C1489" s="57">
        <v>101</v>
      </c>
      <c r="D1489" s="74">
        <v>4.96</v>
      </c>
      <c r="E1489" s="74">
        <v>85.64</v>
      </c>
      <c r="F1489" s="74">
        <v>87.4</v>
      </c>
      <c r="G1489" s="74">
        <v>87.64</v>
      </c>
      <c r="H1489" s="74">
        <v>90.97</v>
      </c>
      <c r="I1489" s="74">
        <v>75.97</v>
      </c>
      <c r="J1489" s="74">
        <v>106.39</v>
      </c>
      <c r="K1489" s="74">
        <v>81.63</v>
      </c>
      <c r="L1489" s="74">
        <v>88.57</v>
      </c>
      <c r="M1489" s="74">
        <v>83.4</v>
      </c>
      <c r="N1489" s="74">
        <v>89.79</v>
      </c>
      <c r="O1489" s="57">
        <v>90</v>
      </c>
      <c r="P1489" s="57">
        <v>87</v>
      </c>
      <c r="Q1489" s="57">
        <v>74</v>
      </c>
      <c r="R1489" s="57">
        <v>84</v>
      </c>
      <c r="S1489" s="57">
        <v>84</v>
      </c>
      <c r="T1489" s="74">
        <v>124.35</v>
      </c>
      <c r="U1489" s="114">
        <v>3.85E-2</v>
      </c>
    </row>
    <row r="1490" spans="1:21" x14ac:dyDescent="0.35">
      <c r="A1490" s="73" t="s">
        <v>2391</v>
      </c>
      <c r="B1490" s="57">
        <v>115</v>
      </c>
      <c r="C1490" s="57">
        <v>98</v>
      </c>
      <c r="D1490" s="74">
        <v>2.8</v>
      </c>
      <c r="E1490" s="74">
        <v>85.4</v>
      </c>
      <c r="F1490" s="74">
        <v>87.56</v>
      </c>
      <c r="G1490" s="74">
        <v>87.22</v>
      </c>
      <c r="H1490" s="74">
        <v>90.67</v>
      </c>
      <c r="I1490" s="74">
        <v>76.05</v>
      </c>
      <c r="J1490" s="74">
        <v>105.48</v>
      </c>
      <c r="K1490" s="74">
        <v>80.900000000000006</v>
      </c>
      <c r="L1490" s="74">
        <v>87.84</v>
      </c>
      <c r="M1490" s="74">
        <v>83.07</v>
      </c>
      <c r="N1490" s="74">
        <v>89.57</v>
      </c>
      <c r="O1490" s="57">
        <v>89</v>
      </c>
      <c r="P1490" s="57">
        <v>88</v>
      </c>
      <c r="Q1490" s="57">
        <v>80</v>
      </c>
      <c r="R1490" s="57">
        <v>84</v>
      </c>
      <c r="S1490" s="57">
        <v>85</v>
      </c>
      <c r="T1490" s="74">
        <v>150.33000000000001</v>
      </c>
      <c r="U1490" s="114">
        <v>3.8899999999999997E-2</v>
      </c>
    </row>
    <row r="1491" spans="1:21" x14ac:dyDescent="0.35">
      <c r="A1491" s="73" t="s">
        <v>2392</v>
      </c>
      <c r="B1491" s="57">
        <v>114</v>
      </c>
      <c r="C1491" s="57">
        <v>100</v>
      </c>
      <c r="D1491" s="74">
        <v>1.66</v>
      </c>
      <c r="E1491" s="74">
        <v>85.9</v>
      </c>
      <c r="F1491" s="74">
        <v>88.16</v>
      </c>
      <c r="G1491" s="74">
        <v>87.05</v>
      </c>
      <c r="H1491" s="74">
        <v>90.84</v>
      </c>
      <c r="I1491" s="74">
        <v>76.489999999999995</v>
      </c>
      <c r="J1491" s="74">
        <v>107.4</v>
      </c>
      <c r="K1491" s="74">
        <v>80.83</v>
      </c>
      <c r="L1491" s="74">
        <v>88.21</v>
      </c>
      <c r="M1491" s="74">
        <v>82.88</v>
      </c>
      <c r="N1491" s="74">
        <v>89.52</v>
      </c>
      <c r="O1491" s="57">
        <v>92</v>
      </c>
      <c r="P1491" s="57">
        <v>91</v>
      </c>
      <c r="Q1491" s="57">
        <v>81</v>
      </c>
      <c r="R1491" s="57">
        <v>88</v>
      </c>
      <c r="S1491" s="57">
        <v>86</v>
      </c>
      <c r="T1491" s="74">
        <v>195.31</v>
      </c>
      <c r="U1491" s="114">
        <v>3.2599999999999997E-2</v>
      </c>
    </row>
    <row r="1492" spans="1:21" x14ac:dyDescent="0.35">
      <c r="A1492" s="73" t="s">
        <v>2393</v>
      </c>
      <c r="B1492" s="57">
        <v>112</v>
      </c>
      <c r="C1492" s="57">
        <v>97</v>
      </c>
      <c r="D1492" s="74">
        <v>7.29</v>
      </c>
      <c r="E1492" s="74">
        <v>87.18</v>
      </c>
      <c r="F1492" s="74">
        <v>90.1</v>
      </c>
      <c r="G1492" s="74">
        <v>87.02</v>
      </c>
      <c r="H1492" s="74">
        <v>91.38</v>
      </c>
      <c r="I1492" s="74">
        <v>77.27</v>
      </c>
      <c r="J1492" s="74">
        <v>110.83</v>
      </c>
      <c r="K1492" s="74">
        <v>81.69</v>
      </c>
      <c r="L1492" s="74">
        <v>88.73</v>
      </c>
      <c r="M1492" s="74">
        <v>83.74</v>
      </c>
      <c r="N1492" s="74">
        <v>90.03</v>
      </c>
      <c r="O1492" s="57">
        <v>91</v>
      </c>
      <c r="P1492" s="57">
        <v>91</v>
      </c>
      <c r="Q1492" s="57">
        <v>82</v>
      </c>
      <c r="R1492" s="57">
        <v>87</v>
      </c>
      <c r="S1492" s="57">
        <v>88</v>
      </c>
      <c r="T1492" s="74">
        <v>181.51</v>
      </c>
      <c r="U1492" s="114">
        <v>3.2500000000000001E-2</v>
      </c>
    </row>
    <row r="1493" spans="1:21" x14ac:dyDescent="0.35">
      <c r="A1493" s="73" t="s">
        <v>2394</v>
      </c>
      <c r="B1493" s="57">
        <v>112</v>
      </c>
      <c r="C1493" s="57">
        <v>98</v>
      </c>
      <c r="D1493" s="74">
        <v>5.28</v>
      </c>
      <c r="E1493" s="74">
        <v>89.18</v>
      </c>
      <c r="F1493" s="74">
        <v>92.53</v>
      </c>
      <c r="G1493" s="74">
        <v>87.65</v>
      </c>
      <c r="H1493" s="74">
        <v>92.3</v>
      </c>
      <c r="I1493" s="74">
        <v>78.64</v>
      </c>
      <c r="J1493" s="74">
        <v>116.04</v>
      </c>
      <c r="K1493" s="74">
        <v>83.05</v>
      </c>
      <c r="L1493" s="74">
        <v>89.79</v>
      </c>
      <c r="M1493" s="74">
        <v>85.22</v>
      </c>
      <c r="N1493" s="74">
        <v>91.57</v>
      </c>
      <c r="O1493" s="57">
        <v>93</v>
      </c>
      <c r="P1493" s="57">
        <v>92</v>
      </c>
      <c r="Q1493" s="57">
        <v>77</v>
      </c>
      <c r="R1493" s="57">
        <v>87</v>
      </c>
      <c r="S1493" s="57">
        <v>89</v>
      </c>
      <c r="T1493" s="74">
        <v>118.65</v>
      </c>
      <c r="U1493" s="114">
        <v>2.3099999999999999E-2</v>
      </c>
    </row>
    <row r="1494" spans="1:21" x14ac:dyDescent="0.35">
      <c r="A1494" s="73" t="s">
        <v>2395</v>
      </c>
      <c r="B1494" s="57">
        <v>118</v>
      </c>
      <c r="C1494" s="57">
        <v>99</v>
      </c>
      <c r="D1494" s="74">
        <v>7.13</v>
      </c>
      <c r="E1494" s="74">
        <v>90.55</v>
      </c>
      <c r="F1494" s="74">
        <v>93.76</v>
      </c>
      <c r="G1494" s="74">
        <v>89.08</v>
      </c>
      <c r="H1494" s="74">
        <v>93.03</v>
      </c>
      <c r="I1494" s="74">
        <v>80.489999999999995</v>
      </c>
      <c r="J1494" s="74">
        <v>118.44</v>
      </c>
      <c r="K1494" s="74">
        <v>84.1</v>
      </c>
      <c r="L1494" s="74">
        <v>91.02</v>
      </c>
      <c r="M1494" s="74">
        <v>86.34</v>
      </c>
      <c r="N1494" s="74">
        <v>91.94</v>
      </c>
      <c r="O1494" s="57">
        <v>97</v>
      </c>
      <c r="P1494" s="57">
        <v>93</v>
      </c>
      <c r="Q1494" s="57">
        <v>94</v>
      </c>
      <c r="R1494" s="57">
        <v>93</v>
      </c>
      <c r="S1494" s="57">
        <v>89</v>
      </c>
      <c r="T1494" s="74">
        <v>114.15</v>
      </c>
      <c r="U1494" s="114"/>
    </row>
    <row r="1495" spans="1:21" x14ac:dyDescent="0.35">
      <c r="A1495" s="73" t="s">
        <v>2396</v>
      </c>
      <c r="B1495" s="57">
        <v>124</v>
      </c>
      <c r="C1495" s="57">
        <v>105</v>
      </c>
      <c r="D1495" s="74">
        <v>5.0999999999999996</v>
      </c>
      <c r="E1495" s="74">
        <v>91.7</v>
      </c>
      <c r="F1495" s="74">
        <v>95.12</v>
      </c>
      <c r="G1495" s="74">
        <v>90.34</v>
      </c>
      <c r="H1495" s="74">
        <v>93.85</v>
      </c>
      <c r="I1495" s="74">
        <v>81.900000000000006</v>
      </c>
      <c r="J1495" s="74">
        <v>120.92</v>
      </c>
      <c r="K1495" s="74">
        <v>84.86</v>
      </c>
      <c r="L1495" s="74">
        <v>91.96</v>
      </c>
      <c r="M1495" s="74">
        <v>87.05</v>
      </c>
      <c r="N1495" s="74">
        <v>92.26</v>
      </c>
      <c r="O1495" s="57">
        <v>98</v>
      </c>
      <c r="P1495" s="57">
        <v>94</v>
      </c>
      <c r="Q1495" s="57">
        <v>97</v>
      </c>
      <c r="R1495" s="57">
        <v>98</v>
      </c>
      <c r="S1495" s="57">
        <v>101</v>
      </c>
      <c r="T1495" s="74">
        <v>272.61</v>
      </c>
      <c r="U1495" s="114"/>
    </row>
    <row r="1496" spans="1:21" x14ac:dyDescent="0.35">
      <c r="A1496" s="73" t="s">
        <v>2397</v>
      </c>
      <c r="B1496" s="57">
        <v>115</v>
      </c>
      <c r="C1496" s="57">
        <v>101</v>
      </c>
      <c r="D1496" s="74">
        <v>13.52</v>
      </c>
      <c r="E1496" s="74">
        <v>93.21</v>
      </c>
      <c r="F1496" s="74">
        <v>97.95</v>
      </c>
      <c r="G1496" s="74">
        <v>90.52</v>
      </c>
      <c r="H1496" s="74">
        <v>94.45</v>
      </c>
      <c r="I1496" s="74">
        <v>82.32</v>
      </c>
      <c r="J1496" s="74">
        <v>127.27</v>
      </c>
      <c r="K1496" s="74">
        <v>86.02</v>
      </c>
      <c r="L1496" s="74">
        <v>92.75</v>
      </c>
      <c r="M1496" s="74">
        <v>88.37</v>
      </c>
      <c r="N1496" s="74">
        <v>93.31</v>
      </c>
      <c r="O1496" s="57">
        <v>91</v>
      </c>
      <c r="P1496" s="57">
        <v>95</v>
      </c>
      <c r="Q1496" s="57">
        <v>75</v>
      </c>
      <c r="R1496" s="57">
        <v>86</v>
      </c>
      <c r="S1496" s="57">
        <v>87</v>
      </c>
      <c r="T1496" s="74">
        <v>70.44</v>
      </c>
      <c r="U1496" s="114">
        <v>2.4899999999999999E-2</v>
      </c>
    </row>
    <row r="1497" spans="1:21" x14ac:dyDescent="0.35">
      <c r="A1497" s="73" t="s">
        <v>2398</v>
      </c>
      <c r="B1497" s="57">
        <v>115</v>
      </c>
      <c r="C1497" s="57">
        <v>100</v>
      </c>
      <c r="D1497" s="74">
        <v>-2.31</v>
      </c>
      <c r="E1497" s="74">
        <v>94.65</v>
      </c>
      <c r="F1497" s="74">
        <v>99.82</v>
      </c>
      <c r="G1497" s="74">
        <v>91.91</v>
      </c>
      <c r="H1497" s="74">
        <v>95.18</v>
      </c>
      <c r="I1497" s="74">
        <v>82.69</v>
      </c>
      <c r="J1497" s="74">
        <v>133.57</v>
      </c>
      <c r="K1497" s="74">
        <v>87.12</v>
      </c>
      <c r="L1497" s="74">
        <v>93.23</v>
      </c>
      <c r="M1497" s="74">
        <v>89.47</v>
      </c>
      <c r="N1497" s="74">
        <v>94.75</v>
      </c>
      <c r="O1497" s="57">
        <v>93</v>
      </c>
      <c r="P1497" s="57">
        <v>90</v>
      </c>
      <c r="Q1497" s="57">
        <v>75</v>
      </c>
      <c r="R1497" s="57">
        <v>88</v>
      </c>
      <c r="S1497" s="57">
        <v>94</v>
      </c>
      <c r="T1497" s="74">
        <v>378.09</v>
      </c>
      <c r="U1497" s="114">
        <v>2.3199999999999998E-2</v>
      </c>
    </row>
    <row r="1498" spans="1:21" x14ac:dyDescent="0.35">
      <c r="A1498" s="73" t="s">
        <v>2399</v>
      </c>
      <c r="B1498" s="57">
        <v>114</v>
      </c>
      <c r="C1498" s="57">
        <v>100</v>
      </c>
      <c r="D1498" s="74">
        <v>33.57</v>
      </c>
      <c r="E1498" s="74">
        <v>97.13</v>
      </c>
      <c r="F1498" s="74">
        <v>103.05</v>
      </c>
      <c r="G1498" s="74">
        <v>93.68</v>
      </c>
      <c r="H1498" s="74">
        <v>96.09</v>
      </c>
      <c r="I1498" s="74">
        <v>83.11</v>
      </c>
      <c r="J1498" s="74">
        <v>143.65</v>
      </c>
      <c r="K1498" s="74">
        <v>88.72</v>
      </c>
      <c r="L1498" s="74">
        <v>94.13</v>
      </c>
      <c r="M1498" s="74">
        <v>90.88</v>
      </c>
      <c r="N1498" s="74">
        <v>97.03</v>
      </c>
      <c r="O1498" s="57">
        <v>92</v>
      </c>
      <c r="P1498" s="57">
        <v>90</v>
      </c>
      <c r="Q1498" s="57">
        <v>81</v>
      </c>
      <c r="R1498" s="57">
        <v>86</v>
      </c>
      <c r="S1498" s="57">
        <v>87</v>
      </c>
      <c r="T1498" s="74">
        <v>244.11</v>
      </c>
      <c r="U1498" s="114">
        <v>2.4299999999999999E-2</v>
      </c>
    </row>
    <row r="1499" spans="1:21" x14ac:dyDescent="0.35">
      <c r="A1499" s="73" t="s">
        <v>2400</v>
      </c>
      <c r="B1499" s="57">
        <v>111</v>
      </c>
      <c r="C1499" s="57">
        <v>99</v>
      </c>
      <c r="D1499" s="74">
        <v>3.82</v>
      </c>
      <c r="E1499" s="74">
        <v>97.82</v>
      </c>
      <c r="F1499" s="74">
        <v>104.06</v>
      </c>
      <c r="G1499" s="74">
        <v>94.99</v>
      </c>
      <c r="H1499" s="74">
        <v>96.7</v>
      </c>
      <c r="I1499" s="74">
        <v>83.57</v>
      </c>
      <c r="J1499" s="74">
        <v>144.1</v>
      </c>
      <c r="K1499" s="74">
        <v>88.99</v>
      </c>
      <c r="L1499" s="74">
        <v>94.65</v>
      </c>
      <c r="M1499" s="74">
        <v>91.94</v>
      </c>
      <c r="N1499" s="74">
        <v>98.5</v>
      </c>
      <c r="O1499" s="57">
        <v>91</v>
      </c>
      <c r="P1499" s="57">
        <v>90</v>
      </c>
      <c r="Q1499" s="57">
        <v>84</v>
      </c>
      <c r="R1499" s="57">
        <v>73</v>
      </c>
      <c r="S1499" s="57">
        <v>92</v>
      </c>
      <c r="T1499" s="74">
        <v>190.43</v>
      </c>
      <c r="U1499" s="114">
        <v>2.4400000000000002E-2</v>
      </c>
    </row>
    <row r="1500" spans="1:21" x14ac:dyDescent="0.35">
      <c r="A1500" s="73" t="s">
        <v>2401</v>
      </c>
      <c r="B1500" s="57">
        <v>109</v>
      </c>
      <c r="C1500" s="57">
        <v>98</v>
      </c>
      <c r="D1500" s="74">
        <v>7.39</v>
      </c>
      <c r="E1500" s="74">
        <v>96.98</v>
      </c>
      <c r="F1500" s="74">
        <v>103.43</v>
      </c>
      <c r="G1500" s="74">
        <v>95.11</v>
      </c>
      <c r="H1500" s="74">
        <v>96.8</v>
      </c>
      <c r="I1500" s="74">
        <v>83.86</v>
      </c>
      <c r="J1500" s="74">
        <v>140.03</v>
      </c>
      <c r="K1500" s="74">
        <v>88.31</v>
      </c>
      <c r="L1500" s="74">
        <v>94.18</v>
      </c>
      <c r="M1500" s="74">
        <v>91.96</v>
      </c>
      <c r="N1500" s="74">
        <v>97.78</v>
      </c>
      <c r="O1500" s="57">
        <v>92</v>
      </c>
      <c r="P1500" s="57">
        <v>85</v>
      </c>
      <c r="Q1500" s="57">
        <v>72</v>
      </c>
      <c r="R1500" s="57">
        <v>86</v>
      </c>
      <c r="S1500" s="57">
        <v>89</v>
      </c>
      <c r="T1500" s="74">
        <v>198.31</v>
      </c>
      <c r="U1500" s="114">
        <v>2.7400000000000001E-2</v>
      </c>
    </row>
    <row r="1501" spans="1:21" x14ac:dyDescent="0.35">
      <c r="A1501" s="73" t="s">
        <v>2402</v>
      </c>
      <c r="B1501" s="57">
        <v>115</v>
      </c>
      <c r="C1501" s="57">
        <v>100</v>
      </c>
      <c r="D1501" s="74">
        <v>6.43</v>
      </c>
      <c r="E1501" s="74">
        <v>96.73</v>
      </c>
      <c r="F1501" s="74">
        <v>103.27</v>
      </c>
      <c r="G1501" s="74">
        <v>94.56</v>
      </c>
      <c r="H1501" s="74">
        <v>96.87</v>
      </c>
      <c r="I1501" s="74">
        <v>84.31</v>
      </c>
      <c r="J1501" s="74">
        <v>138.01</v>
      </c>
      <c r="K1501" s="74">
        <v>87.99</v>
      </c>
      <c r="L1501" s="74">
        <v>93.96</v>
      </c>
      <c r="M1501" s="74">
        <v>92.21</v>
      </c>
      <c r="N1501" s="74">
        <v>97.87</v>
      </c>
      <c r="O1501" s="57">
        <v>95</v>
      </c>
      <c r="P1501" s="57">
        <v>83</v>
      </c>
      <c r="Q1501" s="57">
        <v>92</v>
      </c>
      <c r="R1501" s="57">
        <v>94</v>
      </c>
      <c r="S1501" s="57">
        <v>91</v>
      </c>
      <c r="T1501" s="74">
        <v>66.03</v>
      </c>
      <c r="U1501" s="114"/>
    </row>
    <row r="1502" spans="1:21" x14ac:dyDescent="0.35">
      <c r="A1502" s="73" t="s">
        <v>2403</v>
      </c>
      <c r="B1502" s="57">
        <v>123</v>
      </c>
      <c r="C1502" s="57">
        <v>105</v>
      </c>
      <c r="D1502" s="74">
        <v>1.97</v>
      </c>
      <c r="E1502" s="74">
        <v>96.53</v>
      </c>
      <c r="F1502" s="74">
        <v>102.38</v>
      </c>
      <c r="G1502" s="74">
        <v>94.3</v>
      </c>
      <c r="H1502" s="74">
        <v>97.08</v>
      </c>
      <c r="I1502" s="74">
        <v>84.65</v>
      </c>
      <c r="J1502" s="74">
        <v>136.13</v>
      </c>
      <c r="K1502" s="74">
        <v>87.79</v>
      </c>
      <c r="L1502" s="74">
        <v>93.91</v>
      </c>
      <c r="M1502" s="74">
        <v>92.45</v>
      </c>
      <c r="N1502" s="74">
        <v>98.21</v>
      </c>
      <c r="O1502" s="57">
        <v>96</v>
      </c>
      <c r="P1502" s="57">
        <v>83</v>
      </c>
      <c r="Q1502" s="57">
        <v>99</v>
      </c>
      <c r="R1502" s="57">
        <v>99</v>
      </c>
      <c r="S1502" s="57">
        <v>101</v>
      </c>
      <c r="T1502" s="74">
        <v>46.3</v>
      </c>
      <c r="U1502" s="114"/>
    </row>
    <row r="1503" spans="1:21" x14ac:dyDescent="0.35">
      <c r="A1503" s="73" t="s">
        <v>2404</v>
      </c>
      <c r="B1503" s="57">
        <v>116</v>
      </c>
      <c r="C1503" s="57">
        <v>104</v>
      </c>
      <c r="D1503" s="74">
        <v>3.81</v>
      </c>
      <c r="E1503" s="74">
        <v>95.96</v>
      </c>
      <c r="F1503" s="74">
        <v>100.15</v>
      </c>
      <c r="G1503" s="74">
        <v>95.56</v>
      </c>
      <c r="H1503" s="74">
        <v>97.47</v>
      </c>
      <c r="I1503" s="74">
        <v>84.9</v>
      </c>
      <c r="J1503" s="74">
        <v>131.44999999999999</v>
      </c>
      <c r="K1503" s="74">
        <v>87.57</v>
      </c>
      <c r="L1503" s="74">
        <v>93.58</v>
      </c>
      <c r="M1503" s="74">
        <v>92.04</v>
      </c>
      <c r="N1503" s="74">
        <v>98.66</v>
      </c>
      <c r="O1503" s="57">
        <v>93</v>
      </c>
      <c r="P1503" s="57">
        <v>82</v>
      </c>
      <c r="Q1503" s="57">
        <v>76</v>
      </c>
      <c r="R1503" s="57">
        <v>86</v>
      </c>
      <c r="S1503" s="57">
        <v>91</v>
      </c>
      <c r="T1503" s="74">
        <v>137.19999999999999</v>
      </c>
      <c r="U1503" s="114">
        <v>2.3599999999999999E-2</v>
      </c>
    </row>
    <row r="1504" spans="1:21" x14ac:dyDescent="0.35">
      <c r="A1504" s="73" t="s">
        <v>2405</v>
      </c>
      <c r="B1504" s="57">
        <v>115</v>
      </c>
      <c r="C1504" s="57">
        <v>101</v>
      </c>
      <c r="D1504" s="74">
        <v>1.51</v>
      </c>
      <c r="E1504" s="74">
        <v>95.34</v>
      </c>
      <c r="F1504" s="74">
        <v>99.39</v>
      </c>
      <c r="G1504" s="74">
        <v>96.06</v>
      </c>
      <c r="H1504" s="74">
        <v>97.66</v>
      </c>
      <c r="I1504" s="74">
        <v>85.31</v>
      </c>
      <c r="J1504" s="74">
        <v>125.96</v>
      </c>
      <c r="K1504" s="74">
        <v>87.66</v>
      </c>
      <c r="L1504" s="74">
        <v>94.01</v>
      </c>
      <c r="M1504" s="74">
        <v>91.84</v>
      </c>
      <c r="N1504" s="74">
        <v>97.89</v>
      </c>
      <c r="O1504" s="57">
        <v>93</v>
      </c>
      <c r="P1504" s="57">
        <v>86</v>
      </c>
      <c r="Q1504" s="57">
        <v>83</v>
      </c>
      <c r="R1504" s="57">
        <v>87</v>
      </c>
      <c r="S1504" s="57">
        <v>94</v>
      </c>
      <c r="T1504" s="74">
        <v>157.47</v>
      </c>
      <c r="U1504" s="114">
        <v>1.8800000000000001E-2</v>
      </c>
    </row>
    <row r="1505" spans="1:21" x14ac:dyDescent="0.35">
      <c r="A1505" s="73" t="s">
        <v>2406</v>
      </c>
      <c r="B1505" s="57">
        <v>114</v>
      </c>
      <c r="C1505" s="57">
        <v>102</v>
      </c>
      <c r="D1505" s="74">
        <v>2.6</v>
      </c>
      <c r="E1505" s="74">
        <v>93.39</v>
      </c>
      <c r="F1505" s="74">
        <v>100.73</v>
      </c>
      <c r="G1505" s="74">
        <v>95.6</v>
      </c>
      <c r="H1505" s="74">
        <v>97.59</v>
      </c>
      <c r="I1505" s="74">
        <v>85.56</v>
      </c>
      <c r="J1505" s="74">
        <v>113.89</v>
      </c>
      <c r="K1505" s="74">
        <v>87.14</v>
      </c>
      <c r="L1505" s="74">
        <v>93.69</v>
      </c>
      <c r="M1505" s="74">
        <v>91.5</v>
      </c>
      <c r="N1505" s="74">
        <v>96.19</v>
      </c>
      <c r="O1505" s="57">
        <v>94</v>
      </c>
      <c r="P1505" s="57">
        <v>90</v>
      </c>
      <c r="Q1505" s="57">
        <v>82</v>
      </c>
      <c r="R1505" s="57">
        <v>86</v>
      </c>
      <c r="S1505" s="57">
        <v>91</v>
      </c>
      <c r="T1505" s="74">
        <v>222.64</v>
      </c>
      <c r="U1505" s="114">
        <v>2.0400000000000001E-2</v>
      </c>
    </row>
    <row r="1506" spans="1:21" x14ac:dyDescent="0.35">
      <c r="A1506" s="73" t="s">
        <v>2407</v>
      </c>
      <c r="B1506" s="57">
        <v>109</v>
      </c>
      <c r="C1506" s="57">
        <v>99</v>
      </c>
      <c r="D1506" s="74">
        <v>-1.91</v>
      </c>
      <c r="E1506" s="74">
        <v>92.28</v>
      </c>
      <c r="F1506" s="74">
        <v>100.7</v>
      </c>
      <c r="G1506" s="74">
        <v>95.01</v>
      </c>
      <c r="H1506" s="74">
        <v>97.16</v>
      </c>
      <c r="I1506" s="74">
        <v>85.38</v>
      </c>
      <c r="J1506" s="74">
        <v>109.83</v>
      </c>
      <c r="K1506" s="74">
        <v>86.77</v>
      </c>
      <c r="L1506" s="74">
        <v>93.93</v>
      </c>
      <c r="M1506" s="74">
        <v>91.14</v>
      </c>
      <c r="N1506" s="74">
        <v>95.14</v>
      </c>
      <c r="O1506" s="57">
        <v>87</v>
      </c>
      <c r="P1506" s="57">
        <v>90</v>
      </c>
      <c r="Q1506" s="57">
        <v>84</v>
      </c>
      <c r="R1506" s="57">
        <v>85</v>
      </c>
      <c r="S1506" s="57">
        <v>83</v>
      </c>
      <c r="T1506" s="74">
        <v>375.09</v>
      </c>
      <c r="U1506" s="114">
        <v>2.3800000000000002E-2</v>
      </c>
    </row>
    <row r="1507" spans="1:21" x14ac:dyDescent="0.35">
      <c r="A1507" s="73" t="s">
        <v>2408</v>
      </c>
      <c r="B1507" s="57">
        <v>110</v>
      </c>
      <c r="C1507" s="57">
        <v>99</v>
      </c>
      <c r="D1507" s="74">
        <v>1.81</v>
      </c>
      <c r="E1507" s="74">
        <v>92.23</v>
      </c>
      <c r="F1507" s="74">
        <v>101.01</v>
      </c>
      <c r="G1507" s="74">
        <v>95.29</v>
      </c>
      <c r="H1507" s="74">
        <v>97.41</v>
      </c>
      <c r="I1507" s="74">
        <v>85.23</v>
      </c>
      <c r="J1507" s="74">
        <v>107.39</v>
      </c>
      <c r="K1507" s="74">
        <v>87.61</v>
      </c>
      <c r="L1507" s="74">
        <v>94.73</v>
      </c>
      <c r="M1507" s="74">
        <v>91.32</v>
      </c>
      <c r="N1507" s="74">
        <v>94.39</v>
      </c>
      <c r="O1507" s="57">
        <v>92</v>
      </c>
      <c r="P1507" s="57">
        <v>96</v>
      </c>
      <c r="Q1507" s="57">
        <v>76</v>
      </c>
      <c r="R1507" s="57">
        <v>86</v>
      </c>
      <c r="S1507" s="57">
        <v>86</v>
      </c>
      <c r="T1507" s="74">
        <v>634.59</v>
      </c>
      <c r="U1507" s="114">
        <v>2.7799999999999998E-2</v>
      </c>
    </row>
    <row r="1508" spans="1:21" x14ac:dyDescent="0.35">
      <c r="A1508" s="73" t="s">
        <v>2409</v>
      </c>
      <c r="B1508" s="57">
        <v>117</v>
      </c>
      <c r="C1508" s="57">
        <v>103</v>
      </c>
      <c r="D1508" s="74">
        <v>5.89</v>
      </c>
      <c r="E1508" s="74">
        <v>92.52</v>
      </c>
      <c r="F1508" s="74">
        <v>103.3</v>
      </c>
      <c r="G1508" s="74">
        <v>95.74</v>
      </c>
      <c r="H1508" s="74">
        <v>97.74</v>
      </c>
      <c r="I1508" s="74">
        <v>85.27</v>
      </c>
      <c r="J1508" s="74">
        <v>106.82</v>
      </c>
      <c r="K1508" s="74">
        <v>88.15</v>
      </c>
      <c r="L1508" s="74">
        <v>95.33</v>
      </c>
      <c r="M1508" s="74">
        <v>92.19</v>
      </c>
      <c r="N1508" s="74">
        <v>94.26</v>
      </c>
      <c r="O1508" s="57">
        <v>96</v>
      </c>
      <c r="P1508" s="57">
        <v>97</v>
      </c>
      <c r="Q1508" s="57">
        <v>101</v>
      </c>
      <c r="R1508" s="57">
        <v>93</v>
      </c>
      <c r="S1508" s="57">
        <v>92</v>
      </c>
      <c r="T1508" s="74">
        <v>246.08</v>
      </c>
      <c r="U1508" s="114"/>
    </row>
    <row r="1509" spans="1:21" x14ac:dyDescent="0.35">
      <c r="A1509" s="73" t="s">
        <v>2410</v>
      </c>
      <c r="B1509" s="57">
        <v>124</v>
      </c>
      <c r="C1509" s="57">
        <v>110</v>
      </c>
      <c r="D1509" s="74">
        <v>4.03</v>
      </c>
      <c r="E1509" s="74">
        <v>92.99</v>
      </c>
      <c r="F1509" s="74">
        <v>108.14</v>
      </c>
      <c r="G1509" s="74">
        <v>95.94</v>
      </c>
      <c r="H1509" s="74">
        <v>97.94</v>
      </c>
      <c r="I1509" s="74">
        <v>86.46</v>
      </c>
      <c r="J1509" s="74">
        <v>105.32</v>
      </c>
      <c r="K1509" s="74">
        <v>88.78</v>
      </c>
      <c r="L1509" s="74">
        <v>95.98</v>
      </c>
      <c r="M1509" s="74">
        <v>93.01</v>
      </c>
      <c r="N1509" s="74">
        <v>93.68</v>
      </c>
      <c r="O1509" s="57">
        <v>99</v>
      </c>
      <c r="P1509" s="57">
        <v>98</v>
      </c>
      <c r="Q1509" s="57">
        <v>144</v>
      </c>
      <c r="R1509" s="57">
        <v>125</v>
      </c>
      <c r="S1509" s="57">
        <v>106</v>
      </c>
      <c r="T1509" s="74">
        <v>47.15</v>
      </c>
      <c r="U1509" s="114"/>
    </row>
    <row r="1510" spans="1:21" x14ac:dyDescent="0.35">
      <c r="A1510" s="73" t="s">
        <v>2411</v>
      </c>
      <c r="B1510" s="57">
        <v>115</v>
      </c>
      <c r="C1510" s="57">
        <v>103</v>
      </c>
      <c r="D1510" s="74">
        <v>-0.79</v>
      </c>
      <c r="E1510" s="74">
        <v>93.58</v>
      </c>
      <c r="F1510" s="74">
        <v>111.98</v>
      </c>
      <c r="G1510" s="74">
        <v>96.05</v>
      </c>
      <c r="H1510" s="74">
        <v>98.52</v>
      </c>
      <c r="I1510" s="74">
        <v>88.49</v>
      </c>
      <c r="J1510" s="74">
        <v>102.1</v>
      </c>
      <c r="K1510" s="74">
        <v>90.17</v>
      </c>
      <c r="L1510" s="74">
        <v>96.89</v>
      </c>
      <c r="M1510" s="74">
        <v>93.84</v>
      </c>
      <c r="N1510" s="74">
        <v>93.18</v>
      </c>
      <c r="O1510" s="57">
        <v>93</v>
      </c>
      <c r="P1510" s="57">
        <v>99</v>
      </c>
      <c r="Q1510" s="57">
        <v>79</v>
      </c>
      <c r="R1510" s="57">
        <v>79</v>
      </c>
      <c r="S1510" s="57">
        <v>83</v>
      </c>
      <c r="T1510" s="74">
        <v>322.33999999999997</v>
      </c>
      <c r="U1510" s="114">
        <v>2.98E-2</v>
      </c>
    </row>
    <row r="1511" spans="1:21" x14ac:dyDescent="0.35">
      <c r="A1511" s="73" t="s">
        <v>2412</v>
      </c>
      <c r="B1511" s="57">
        <v>114</v>
      </c>
      <c r="C1511" s="57">
        <v>100</v>
      </c>
      <c r="D1511" s="74">
        <v>-49.09</v>
      </c>
      <c r="E1511" s="74">
        <v>94.37</v>
      </c>
      <c r="F1511" s="74">
        <v>115.76</v>
      </c>
      <c r="G1511" s="74">
        <v>96.28</v>
      </c>
      <c r="H1511" s="74">
        <v>99.9</v>
      </c>
      <c r="I1511" s="74">
        <v>90.59</v>
      </c>
      <c r="J1511" s="74">
        <v>99.7</v>
      </c>
      <c r="K1511" s="74">
        <v>91.67</v>
      </c>
      <c r="L1511" s="74">
        <v>97.04</v>
      </c>
      <c r="M1511" s="74">
        <v>94.29</v>
      </c>
      <c r="N1511" s="74">
        <v>93.45</v>
      </c>
      <c r="O1511" s="57">
        <v>92</v>
      </c>
      <c r="P1511" s="57">
        <v>100</v>
      </c>
      <c r="Q1511" s="57">
        <v>84</v>
      </c>
      <c r="R1511" s="57">
        <v>78</v>
      </c>
      <c r="S1511" s="57">
        <v>85</v>
      </c>
      <c r="T1511" s="74">
        <v>345.66</v>
      </c>
      <c r="U1511" s="114">
        <v>2.7400000000000001E-2</v>
      </c>
    </row>
    <row r="1512" spans="1:21" x14ac:dyDescent="0.35">
      <c r="A1512" s="73" t="s">
        <v>2413</v>
      </c>
      <c r="B1512" s="57">
        <v>112</v>
      </c>
      <c r="C1512" s="57">
        <v>100</v>
      </c>
      <c r="D1512" s="74">
        <v>127.06</v>
      </c>
      <c r="E1512" s="74">
        <v>95.61</v>
      </c>
      <c r="F1512" s="74">
        <v>114.45</v>
      </c>
      <c r="G1512" s="74">
        <v>96.43</v>
      </c>
      <c r="H1512" s="74">
        <v>101.59</v>
      </c>
      <c r="I1512" s="74">
        <v>95.24</v>
      </c>
      <c r="J1512" s="74">
        <v>98.03</v>
      </c>
      <c r="K1512" s="74">
        <v>92.57</v>
      </c>
      <c r="L1512" s="74">
        <v>97.45</v>
      </c>
      <c r="M1512" s="74">
        <v>95.4</v>
      </c>
      <c r="N1512" s="74">
        <v>93.49</v>
      </c>
      <c r="O1512" s="57">
        <v>92</v>
      </c>
      <c r="P1512" s="57">
        <v>93</v>
      </c>
      <c r="Q1512" s="57">
        <v>83</v>
      </c>
      <c r="R1512" s="57">
        <v>80</v>
      </c>
      <c r="S1512" s="57">
        <v>81</v>
      </c>
      <c r="T1512" s="74">
        <v>162.77000000000001</v>
      </c>
      <c r="U1512" s="114">
        <v>2.53E-2</v>
      </c>
    </row>
    <row r="1513" spans="1:21" x14ac:dyDescent="0.35">
      <c r="A1513" s="73" t="s">
        <v>2414</v>
      </c>
      <c r="B1513" s="57">
        <v>111</v>
      </c>
      <c r="C1513" s="57">
        <v>100</v>
      </c>
      <c r="D1513" s="74">
        <v>13.51</v>
      </c>
      <c r="E1513" s="74">
        <v>96.46</v>
      </c>
      <c r="F1513" s="74">
        <v>115.33</v>
      </c>
      <c r="G1513" s="74">
        <v>96.49</v>
      </c>
      <c r="H1513" s="74">
        <v>101.7</v>
      </c>
      <c r="I1513" s="74">
        <v>97.65</v>
      </c>
      <c r="J1513" s="74">
        <v>99.02</v>
      </c>
      <c r="K1513" s="74">
        <v>92.62</v>
      </c>
      <c r="L1513" s="74">
        <v>97.57</v>
      </c>
      <c r="M1513" s="74">
        <v>96.61</v>
      </c>
      <c r="N1513" s="74">
        <v>93.12</v>
      </c>
      <c r="O1513" s="57">
        <v>93</v>
      </c>
      <c r="P1513" s="57">
        <v>94</v>
      </c>
      <c r="Q1513" s="57">
        <v>85</v>
      </c>
      <c r="R1513" s="57">
        <v>80</v>
      </c>
      <c r="S1513" s="57">
        <v>82</v>
      </c>
      <c r="T1513" s="74">
        <v>257.94</v>
      </c>
      <c r="U1513" s="114">
        <v>2.2499999999999999E-2</v>
      </c>
    </row>
    <row r="1514" spans="1:21" x14ac:dyDescent="0.35">
      <c r="A1514" s="73" t="s">
        <v>2415</v>
      </c>
      <c r="B1514" s="57">
        <v>110</v>
      </c>
      <c r="C1514" s="57">
        <v>98</v>
      </c>
      <c r="D1514" s="74">
        <v>8.9</v>
      </c>
      <c r="E1514" s="74">
        <v>96.87</v>
      </c>
      <c r="F1514" s="74">
        <v>117.9</v>
      </c>
      <c r="G1514" s="74">
        <v>95.55</v>
      </c>
      <c r="H1514" s="74">
        <v>101.25</v>
      </c>
      <c r="I1514" s="74">
        <v>99.06</v>
      </c>
      <c r="J1514" s="74">
        <v>98.26</v>
      </c>
      <c r="K1514" s="74">
        <v>92.16</v>
      </c>
      <c r="L1514" s="74">
        <v>97.36</v>
      </c>
      <c r="M1514" s="74">
        <v>99.22</v>
      </c>
      <c r="N1514" s="74">
        <v>92.53</v>
      </c>
      <c r="O1514" s="57">
        <v>93</v>
      </c>
      <c r="P1514" s="57">
        <v>93</v>
      </c>
      <c r="Q1514" s="57">
        <v>79</v>
      </c>
      <c r="R1514" s="57">
        <v>78</v>
      </c>
      <c r="S1514" s="57">
        <v>82</v>
      </c>
      <c r="T1514" s="74">
        <v>198.05</v>
      </c>
      <c r="U1514" s="114">
        <v>1.24E-2</v>
      </c>
    </row>
    <row r="1515" spans="1:21" x14ac:dyDescent="0.35">
      <c r="A1515" s="73" t="s">
        <v>2416</v>
      </c>
      <c r="B1515" s="57">
        <v>117</v>
      </c>
      <c r="C1515" s="57">
        <v>100</v>
      </c>
      <c r="D1515" s="74">
        <v>9.51</v>
      </c>
      <c r="E1515" s="74">
        <v>96.82</v>
      </c>
      <c r="F1515" s="74">
        <v>115.79</v>
      </c>
      <c r="G1515" s="74">
        <v>94.48</v>
      </c>
      <c r="H1515" s="74">
        <v>100.46</v>
      </c>
      <c r="I1515" s="74">
        <v>99.08</v>
      </c>
      <c r="J1515" s="74">
        <v>97.38</v>
      </c>
      <c r="K1515" s="74">
        <v>91.5</v>
      </c>
      <c r="L1515" s="74">
        <v>96.95</v>
      </c>
      <c r="M1515" s="74">
        <v>103.52</v>
      </c>
      <c r="N1515" s="74">
        <v>92.12</v>
      </c>
      <c r="O1515" s="57">
        <v>96</v>
      </c>
      <c r="P1515" s="57">
        <v>92</v>
      </c>
      <c r="Q1515" s="57">
        <v>122</v>
      </c>
      <c r="R1515" s="57">
        <v>104</v>
      </c>
      <c r="S1515" s="57">
        <v>89</v>
      </c>
      <c r="T1515" s="74">
        <v>162.19</v>
      </c>
      <c r="U1515" s="114"/>
    </row>
    <row r="1516" spans="1:21" x14ac:dyDescent="0.35">
      <c r="A1516" s="73" t="s">
        <v>2417</v>
      </c>
      <c r="B1516" s="57">
        <v>126</v>
      </c>
      <c r="C1516" s="57">
        <v>108</v>
      </c>
      <c r="D1516" s="74">
        <v>7.24</v>
      </c>
      <c r="E1516" s="74">
        <v>96.23</v>
      </c>
      <c r="F1516" s="74">
        <v>111.38</v>
      </c>
      <c r="G1516" s="74">
        <v>93.79</v>
      </c>
      <c r="H1516" s="74">
        <v>100.03</v>
      </c>
      <c r="I1516" s="74">
        <v>98.01</v>
      </c>
      <c r="J1516" s="74">
        <v>97.05</v>
      </c>
      <c r="K1516" s="74">
        <v>90.22</v>
      </c>
      <c r="L1516" s="74">
        <v>97.19</v>
      </c>
      <c r="M1516" s="74">
        <v>104.22</v>
      </c>
      <c r="N1516" s="74">
        <v>91.8</v>
      </c>
      <c r="O1516" s="57">
        <v>100</v>
      </c>
      <c r="P1516" s="57">
        <v>91</v>
      </c>
      <c r="Q1516" s="57">
        <v>113</v>
      </c>
      <c r="R1516" s="57">
        <v>109</v>
      </c>
      <c r="S1516" s="57">
        <v>104</v>
      </c>
      <c r="T1516" s="74">
        <v>273.29000000000002</v>
      </c>
      <c r="U1516" s="114"/>
    </row>
    <row r="1517" spans="1:21" x14ac:dyDescent="0.35">
      <c r="A1517" s="73" t="s">
        <v>2418</v>
      </c>
      <c r="B1517" s="57">
        <v>115</v>
      </c>
      <c r="C1517" s="57">
        <v>102</v>
      </c>
      <c r="D1517" s="74">
        <v>1.28</v>
      </c>
      <c r="E1517" s="74">
        <v>95.09</v>
      </c>
      <c r="F1517" s="74">
        <v>108.08</v>
      </c>
      <c r="G1517" s="74">
        <v>93.11</v>
      </c>
      <c r="H1517" s="74">
        <v>99.4</v>
      </c>
      <c r="I1517" s="74">
        <v>96.48</v>
      </c>
      <c r="J1517" s="74">
        <v>94.73</v>
      </c>
      <c r="K1517" s="74">
        <v>88.84</v>
      </c>
      <c r="L1517" s="74">
        <v>96.63</v>
      </c>
      <c r="M1517" s="74">
        <v>103.45</v>
      </c>
      <c r="N1517" s="74">
        <v>91.95</v>
      </c>
      <c r="O1517" s="57">
        <v>94</v>
      </c>
      <c r="P1517" s="57">
        <v>92</v>
      </c>
      <c r="Q1517" s="57">
        <v>75</v>
      </c>
      <c r="R1517" s="57">
        <v>95</v>
      </c>
      <c r="S1517" s="57">
        <v>87</v>
      </c>
      <c r="T1517" s="74">
        <v>281.67</v>
      </c>
      <c r="U1517" s="114">
        <v>1.18E-2</v>
      </c>
    </row>
    <row r="1518" spans="1:21" x14ac:dyDescent="0.35">
      <c r="A1518" s="73" t="s">
        <v>2419</v>
      </c>
      <c r="B1518" s="57">
        <v>114</v>
      </c>
      <c r="C1518" s="57">
        <v>101</v>
      </c>
      <c r="D1518" s="74">
        <v>-5.07</v>
      </c>
      <c r="E1518" s="74">
        <v>93.7</v>
      </c>
      <c r="F1518" s="74">
        <v>105.09</v>
      </c>
      <c r="G1518" s="74">
        <v>91.97</v>
      </c>
      <c r="H1518" s="74">
        <v>97</v>
      </c>
      <c r="I1518" s="74">
        <v>94.78</v>
      </c>
      <c r="J1518" s="74">
        <v>94.26</v>
      </c>
      <c r="K1518" s="74">
        <v>86.69</v>
      </c>
      <c r="L1518" s="74">
        <v>95.82</v>
      </c>
      <c r="M1518" s="74">
        <v>102.38</v>
      </c>
      <c r="N1518" s="74">
        <v>91.59</v>
      </c>
      <c r="O1518" s="57">
        <v>94</v>
      </c>
      <c r="P1518" s="57">
        <v>91</v>
      </c>
      <c r="Q1518" s="57">
        <v>84</v>
      </c>
      <c r="R1518" s="57">
        <v>99</v>
      </c>
      <c r="S1518" s="57">
        <v>92</v>
      </c>
      <c r="T1518" s="74">
        <v>185.46</v>
      </c>
      <c r="U1518" s="114">
        <v>1.0500000000000001E-2</v>
      </c>
    </row>
    <row r="1519" spans="1:21" x14ac:dyDescent="0.35">
      <c r="A1519" s="73" t="s">
        <v>2420</v>
      </c>
      <c r="B1519" s="57">
        <v>112</v>
      </c>
      <c r="C1519" s="57">
        <v>101</v>
      </c>
      <c r="D1519" s="74">
        <v>2.12</v>
      </c>
      <c r="E1519" s="74">
        <v>91.88</v>
      </c>
      <c r="F1519" s="74">
        <v>102.69</v>
      </c>
      <c r="G1519" s="74">
        <v>90.58</v>
      </c>
      <c r="H1519" s="74">
        <v>94.65</v>
      </c>
      <c r="I1519" s="74">
        <v>90.26</v>
      </c>
      <c r="J1519" s="74">
        <v>94.06</v>
      </c>
      <c r="K1519" s="74">
        <v>84.76</v>
      </c>
      <c r="L1519" s="74">
        <v>95.12</v>
      </c>
      <c r="M1519" s="74">
        <v>100.82</v>
      </c>
      <c r="N1519" s="74">
        <v>91.44</v>
      </c>
      <c r="O1519" s="57">
        <v>92</v>
      </c>
      <c r="P1519" s="57">
        <v>101</v>
      </c>
      <c r="Q1519" s="57">
        <v>84</v>
      </c>
      <c r="R1519" s="57">
        <v>98</v>
      </c>
      <c r="S1519" s="57">
        <v>81</v>
      </c>
      <c r="T1519" s="74">
        <v>208.1</v>
      </c>
      <c r="U1519" s="114">
        <v>0.01</v>
      </c>
    </row>
    <row r="1520" spans="1:21" x14ac:dyDescent="0.35">
      <c r="A1520" s="73" t="s">
        <v>2421</v>
      </c>
      <c r="B1520" s="57">
        <v>110</v>
      </c>
      <c r="C1520" s="57">
        <v>100</v>
      </c>
      <c r="D1520" s="74">
        <v>0.88</v>
      </c>
      <c r="E1520" s="74">
        <v>90.97</v>
      </c>
      <c r="F1520" s="74">
        <v>101.05</v>
      </c>
      <c r="G1520" s="74">
        <v>89.83</v>
      </c>
      <c r="H1520" s="74">
        <v>94.28</v>
      </c>
      <c r="I1520" s="74">
        <v>88.2</v>
      </c>
      <c r="J1520" s="74">
        <v>92.7</v>
      </c>
      <c r="K1520" s="74">
        <v>84.05</v>
      </c>
      <c r="L1520" s="74">
        <v>94.92</v>
      </c>
      <c r="M1520" s="74">
        <v>98.96</v>
      </c>
      <c r="N1520" s="74">
        <v>91.45</v>
      </c>
      <c r="O1520" s="57">
        <v>92</v>
      </c>
      <c r="P1520" s="57">
        <v>94</v>
      </c>
      <c r="Q1520" s="57">
        <v>87</v>
      </c>
      <c r="R1520" s="57">
        <v>100</v>
      </c>
      <c r="S1520" s="57">
        <v>85</v>
      </c>
      <c r="T1520" s="74">
        <v>167.74</v>
      </c>
      <c r="U1520" s="114">
        <v>9.4000000000000004E-3</v>
      </c>
    </row>
    <row r="1521" spans="1:21" x14ac:dyDescent="0.35">
      <c r="A1521" s="73" t="s">
        <v>2422</v>
      </c>
      <c r="B1521" s="57">
        <v>111</v>
      </c>
      <c r="C1521" s="57">
        <v>99</v>
      </c>
      <c r="D1521" s="74">
        <v>1.22</v>
      </c>
      <c r="E1521" s="74">
        <v>91.09</v>
      </c>
      <c r="F1521" s="74">
        <v>98.15</v>
      </c>
      <c r="G1521" s="74">
        <v>90.77</v>
      </c>
      <c r="H1521" s="74">
        <v>94.54</v>
      </c>
      <c r="I1521" s="74">
        <v>87.28</v>
      </c>
      <c r="J1521" s="74">
        <v>95.81</v>
      </c>
      <c r="K1521" s="74">
        <v>84.27</v>
      </c>
      <c r="L1521" s="74">
        <v>94.89</v>
      </c>
      <c r="M1521" s="74">
        <v>97.01</v>
      </c>
      <c r="N1521" s="74">
        <v>93.03</v>
      </c>
      <c r="O1521" s="57">
        <v>95</v>
      </c>
      <c r="P1521" s="57">
        <v>94</v>
      </c>
      <c r="Q1521" s="57">
        <v>81</v>
      </c>
      <c r="R1521" s="57">
        <v>100</v>
      </c>
      <c r="S1521" s="57">
        <v>87</v>
      </c>
      <c r="T1521" s="74">
        <v>122.97</v>
      </c>
      <c r="U1521" s="114">
        <v>8.6999999999999994E-3</v>
      </c>
    </row>
    <row r="1522" spans="1:21" x14ac:dyDescent="0.35">
      <c r="A1522" s="73" t="s">
        <v>2423</v>
      </c>
      <c r="B1522" s="57">
        <v>117</v>
      </c>
      <c r="C1522" s="57">
        <v>103</v>
      </c>
      <c r="D1522" s="74">
        <v>5.87</v>
      </c>
      <c r="E1522" s="74">
        <v>90.86</v>
      </c>
      <c r="F1522" s="74">
        <v>96.88</v>
      </c>
      <c r="G1522" s="74">
        <v>91.76</v>
      </c>
      <c r="H1522" s="74">
        <v>94.91</v>
      </c>
      <c r="I1522" s="74">
        <v>87.65</v>
      </c>
      <c r="J1522" s="74">
        <v>95.95</v>
      </c>
      <c r="K1522" s="74">
        <v>84.16</v>
      </c>
      <c r="L1522" s="74">
        <v>94.99</v>
      </c>
      <c r="M1522" s="74">
        <v>92.29</v>
      </c>
      <c r="N1522" s="74">
        <v>93.97</v>
      </c>
      <c r="O1522" s="57">
        <v>98</v>
      </c>
      <c r="P1522" s="57">
        <v>94</v>
      </c>
      <c r="Q1522" s="57">
        <v>112</v>
      </c>
      <c r="R1522" s="57">
        <v>99</v>
      </c>
      <c r="S1522" s="57">
        <v>92</v>
      </c>
      <c r="T1522" s="74">
        <v>125.59</v>
      </c>
      <c r="U1522" s="114"/>
    </row>
    <row r="1523" spans="1:21" x14ac:dyDescent="0.35">
      <c r="A1523" s="73" t="s">
        <v>2424</v>
      </c>
      <c r="B1523" s="57">
        <v>125</v>
      </c>
      <c r="C1523" s="57">
        <v>110</v>
      </c>
      <c r="D1523" s="74">
        <v>5.57</v>
      </c>
      <c r="E1523" s="74">
        <v>90.93</v>
      </c>
      <c r="F1523" s="74">
        <v>95.54</v>
      </c>
      <c r="G1523" s="74">
        <v>91.66</v>
      </c>
      <c r="H1523" s="74">
        <v>94.76</v>
      </c>
      <c r="I1523" s="74">
        <v>87.75</v>
      </c>
      <c r="J1523" s="74">
        <v>96.67</v>
      </c>
      <c r="K1523" s="74">
        <v>84.47</v>
      </c>
      <c r="L1523" s="74">
        <v>94.45</v>
      </c>
      <c r="M1523" s="74">
        <v>90.97</v>
      </c>
      <c r="N1523" s="74">
        <v>94.53</v>
      </c>
      <c r="O1523" s="57">
        <v>100</v>
      </c>
      <c r="P1523" s="57">
        <v>95</v>
      </c>
      <c r="Q1523" s="57">
        <v>113</v>
      </c>
      <c r="R1523" s="57">
        <v>99</v>
      </c>
      <c r="S1523" s="57">
        <v>103</v>
      </c>
      <c r="T1523" s="74">
        <v>70.13</v>
      </c>
      <c r="U1523" s="114"/>
    </row>
    <row r="1524" spans="1:21" x14ac:dyDescent="0.35">
      <c r="A1524" s="73" t="s">
        <v>2425</v>
      </c>
      <c r="B1524" s="57">
        <v>115</v>
      </c>
      <c r="C1524" s="57">
        <v>104</v>
      </c>
      <c r="D1524" s="74">
        <v>7.83</v>
      </c>
      <c r="E1524" s="74">
        <v>91.74</v>
      </c>
      <c r="F1524" s="74">
        <v>94.91</v>
      </c>
      <c r="G1524" s="74">
        <v>91.84</v>
      </c>
      <c r="H1524" s="74">
        <v>94.73</v>
      </c>
      <c r="I1524" s="74">
        <v>87.6</v>
      </c>
      <c r="J1524" s="74">
        <v>101.39</v>
      </c>
      <c r="K1524" s="74">
        <v>84.43</v>
      </c>
      <c r="L1524" s="74">
        <v>94.43</v>
      </c>
      <c r="M1524" s="74">
        <v>91.48</v>
      </c>
      <c r="N1524" s="74">
        <v>95.12</v>
      </c>
      <c r="O1524" s="57">
        <v>94</v>
      </c>
      <c r="P1524" s="57">
        <v>94</v>
      </c>
      <c r="Q1524" s="57">
        <v>80</v>
      </c>
      <c r="R1524" s="57">
        <v>89</v>
      </c>
      <c r="S1524" s="57">
        <v>91</v>
      </c>
      <c r="T1524" s="74">
        <v>184.63</v>
      </c>
      <c r="U1524" s="114">
        <v>8.3000000000000001E-3</v>
      </c>
    </row>
    <row r="1525" spans="1:21" x14ac:dyDescent="0.35">
      <c r="A1525" s="73" t="s">
        <v>2426</v>
      </c>
      <c r="B1525" s="57">
        <v>115</v>
      </c>
      <c r="C1525" s="57">
        <v>102</v>
      </c>
      <c r="D1525" s="74">
        <v>2.7</v>
      </c>
      <c r="E1525" s="74">
        <v>92.85</v>
      </c>
      <c r="F1525" s="74">
        <v>94.57</v>
      </c>
      <c r="G1525" s="74">
        <v>92.77</v>
      </c>
      <c r="H1525" s="74">
        <v>95.9</v>
      </c>
      <c r="I1525" s="74">
        <v>87.49</v>
      </c>
      <c r="J1525" s="74">
        <v>104.38</v>
      </c>
      <c r="K1525" s="74">
        <v>85.05</v>
      </c>
      <c r="L1525" s="74">
        <v>94.89</v>
      </c>
      <c r="M1525" s="74">
        <v>92.06</v>
      </c>
      <c r="N1525" s="74">
        <v>96.61</v>
      </c>
      <c r="O1525" s="57">
        <v>94</v>
      </c>
      <c r="P1525" s="57">
        <v>94</v>
      </c>
      <c r="Q1525" s="57">
        <v>84</v>
      </c>
      <c r="R1525" s="57">
        <v>88</v>
      </c>
      <c r="S1525" s="57">
        <v>95</v>
      </c>
      <c r="T1525" s="74">
        <v>230.04</v>
      </c>
      <c r="U1525" s="114">
        <v>8.3000000000000001E-3</v>
      </c>
    </row>
    <row r="1526" spans="1:21" x14ac:dyDescent="0.35">
      <c r="A1526" s="73" t="s">
        <v>2427</v>
      </c>
      <c r="B1526" s="57">
        <v>115</v>
      </c>
      <c r="C1526" s="57">
        <v>102</v>
      </c>
      <c r="D1526" s="74">
        <v>6.07</v>
      </c>
      <c r="E1526" s="74">
        <v>95.22</v>
      </c>
      <c r="F1526" s="74">
        <v>96</v>
      </c>
      <c r="G1526" s="74">
        <v>94.02</v>
      </c>
      <c r="H1526" s="74">
        <v>97.47</v>
      </c>
      <c r="I1526" s="74">
        <v>87.71</v>
      </c>
      <c r="J1526" s="74">
        <v>111.72</v>
      </c>
      <c r="K1526" s="74">
        <v>86.53</v>
      </c>
      <c r="L1526" s="74">
        <v>95.78</v>
      </c>
      <c r="M1526" s="74">
        <v>93.63</v>
      </c>
      <c r="N1526" s="74">
        <v>99.31</v>
      </c>
      <c r="O1526" s="57">
        <v>93</v>
      </c>
      <c r="P1526" s="57">
        <v>86</v>
      </c>
      <c r="Q1526" s="57">
        <v>84</v>
      </c>
      <c r="R1526" s="57">
        <v>87</v>
      </c>
      <c r="S1526" s="57">
        <v>90</v>
      </c>
      <c r="T1526" s="74">
        <v>134.06</v>
      </c>
      <c r="U1526" s="114">
        <v>6.8999999999999999E-3</v>
      </c>
    </row>
    <row r="1527" spans="1:21" x14ac:dyDescent="0.35">
      <c r="A1527" s="73" t="s">
        <v>2428</v>
      </c>
      <c r="B1527" s="57">
        <v>112</v>
      </c>
      <c r="C1527" s="57">
        <v>101</v>
      </c>
      <c r="D1527" s="74">
        <v>3.72</v>
      </c>
      <c r="E1527" s="74">
        <v>97.97</v>
      </c>
      <c r="F1527" s="74">
        <v>97.67</v>
      </c>
      <c r="G1527" s="74">
        <v>96.27</v>
      </c>
      <c r="H1527" s="74">
        <v>98.83</v>
      </c>
      <c r="I1527" s="74">
        <v>88.33</v>
      </c>
      <c r="J1527" s="74">
        <v>119.16</v>
      </c>
      <c r="K1527" s="74">
        <v>89.24</v>
      </c>
      <c r="L1527" s="74">
        <v>96.77</v>
      </c>
      <c r="M1527" s="74">
        <v>95.79</v>
      </c>
      <c r="N1527" s="74">
        <v>103.53</v>
      </c>
      <c r="O1527" s="57">
        <v>94</v>
      </c>
      <c r="P1527" s="57">
        <v>94</v>
      </c>
      <c r="Q1527" s="57">
        <v>86</v>
      </c>
      <c r="R1527" s="57">
        <v>89</v>
      </c>
      <c r="S1527" s="57">
        <v>93</v>
      </c>
      <c r="T1527" s="74">
        <v>131.75</v>
      </c>
      <c r="U1527" s="114">
        <v>7.4999999999999997E-3</v>
      </c>
    </row>
    <row r="1528" spans="1:21" x14ac:dyDescent="0.35">
      <c r="A1528" s="73" t="s">
        <v>2429</v>
      </c>
      <c r="B1528" s="57">
        <v>111</v>
      </c>
      <c r="C1528" s="57">
        <v>99</v>
      </c>
      <c r="D1528" s="74">
        <v>2.52</v>
      </c>
      <c r="E1528" s="74">
        <v>99.07</v>
      </c>
      <c r="F1528" s="74">
        <v>99.66</v>
      </c>
      <c r="G1528" s="74">
        <v>96.84</v>
      </c>
      <c r="H1528" s="74">
        <v>99.46</v>
      </c>
      <c r="I1528" s="74">
        <v>88.79</v>
      </c>
      <c r="J1528" s="74">
        <v>122.27</v>
      </c>
      <c r="K1528" s="74">
        <v>90.07</v>
      </c>
      <c r="L1528" s="74">
        <v>97.83</v>
      </c>
      <c r="M1528" s="74">
        <v>96.18</v>
      </c>
      <c r="N1528" s="74">
        <v>104.86</v>
      </c>
      <c r="O1528" s="57">
        <v>94</v>
      </c>
      <c r="P1528" s="57">
        <v>88</v>
      </c>
      <c r="Q1528" s="57">
        <v>75</v>
      </c>
      <c r="R1528" s="57">
        <v>85</v>
      </c>
      <c r="S1528" s="57">
        <v>88</v>
      </c>
      <c r="T1528" s="74">
        <v>217.07</v>
      </c>
      <c r="U1528" s="114">
        <v>5.8999999999999999E-3</v>
      </c>
    </row>
    <row r="1529" spans="1:21" x14ac:dyDescent="0.35">
      <c r="A1529" s="73" t="s">
        <v>2430</v>
      </c>
      <c r="B1529" s="57">
        <v>117</v>
      </c>
      <c r="C1529" s="57">
        <v>104</v>
      </c>
      <c r="D1529" s="74">
        <v>6.13</v>
      </c>
      <c r="E1529" s="74">
        <v>100.28</v>
      </c>
      <c r="F1529" s="74">
        <v>101.05</v>
      </c>
      <c r="G1529" s="74">
        <v>97.46</v>
      </c>
      <c r="H1529" s="74">
        <v>100.36</v>
      </c>
      <c r="I1529" s="74">
        <v>89.17</v>
      </c>
      <c r="J1529" s="74">
        <v>125.13</v>
      </c>
      <c r="K1529" s="74">
        <v>91.53</v>
      </c>
      <c r="L1529" s="74">
        <v>98.35</v>
      </c>
      <c r="M1529" s="74">
        <v>96.57</v>
      </c>
      <c r="N1529" s="74">
        <v>105.9</v>
      </c>
      <c r="O1529" s="57">
        <v>97</v>
      </c>
      <c r="P1529" s="57">
        <v>88</v>
      </c>
      <c r="Q1529" s="57">
        <v>94</v>
      </c>
      <c r="R1529" s="57">
        <v>91</v>
      </c>
      <c r="S1529" s="57">
        <v>90</v>
      </c>
      <c r="T1529" s="74">
        <v>114.72</v>
      </c>
      <c r="U1529" s="114"/>
    </row>
    <row r="1530" spans="1:21" x14ac:dyDescent="0.35">
      <c r="A1530" s="73" t="s">
        <v>2431</v>
      </c>
      <c r="B1530" s="57">
        <v>129</v>
      </c>
      <c r="C1530" s="57">
        <v>115</v>
      </c>
      <c r="D1530" s="74">
        <v>7.33</v>
      </c>
      <c r="E1530" s="74">
        <v>101.34</v>
      </c>
      <c r="F1530" s="74">
        <v>102.66</v>
      </c>
      <c r="G1530" s="74">
        <v>98.62</v>
      </c>
      <c r="H1530" s="74">
        <v>101.28</v>
      </c>
      <c r="I1530" s="74">
        <v>90.05</v>
      </c>
      <c r="J1530" s="74">
        <v>126.83</v>
      </c>
      <c r="K1530" s="74">
        <v>92.92</v>
      </c>
      <c r="L1530" s="74">
        <v>98.86</v>
      </c>
      <c r="M1530" s="74">
        <v>97.29</v>
      </c>
      <c r="N1530" s="74">
        <v>107.24</v>
      </c>
      <c r="O1530" s="57">
        <v>104</v>
      </c>
      <c r="P1530" s="57">
        <v>90</v>
      </c>
      <c r="Q1530" s="57">
        <v>104</v>
      </c>
      <c r="R1530" s="57">
        <v>103</v>
      </c>
      <c r="S1530" s="57">
        <v>110</v>
      </c>
      <c r="T1530" s="74">
        <v>115.43</v>
      </c>
      <c r="U1530" s="114"/>
    </row>
    <row r="1531" spans="1:21" x14ac:dyDescent="0.35">
      <c r="A1531" s="73" t="s">
        <v>2432</v>
      </c>
      <c r="B1531" s="57">
        <v>116</v>
      </c>
      <c r="C1531" s="57">
        <v>104</v>
      </c>
      <c r="D1531" s="74">
        <v>3.7</v>
      </c>
      <c r="E1531" s="74">
        <v>102.31</v>
      </c>
      <c r="F1531" s="74">
        <v>103.89</v>
      </c>
      <c r="G1531" s="74">
        <v>98.8</v>
      </c>
      <c r="H1531" s="74">
        <v>101.79</v>
      </c>
      <c r="I1531" s="74">
        <v>90.4</v>
      </c>
      <c r="J1531" s="74">
        <v>129.06</v>
      </c>
      <c r="K1531" s="74">
        <v>94.06</v>
      </c>
      <c r="L1531" s="74">
        <v>99.84</v>
      </c>
      <c r="M1531" s="74">
        <v>97.68</v>
      </c>
      <c r="N1531" s="74">
        <v>107.99</v>
      </c>
      <c r="O1531" s="57">
        <v>94</v>
      </c>
      <c r="P1531" s="57">
        <v>90</v>
      </c>
      <c r="Q1531" s="57">
        <v>75</v>
      </c>
      <c r="R1531" s="57">
        <v>85</v>
      </c>
      <c r="S1531" s="57">
        <v>93</v>
      </c>
      <c r="T1531" s="74">
        <v>153.85</v>
      </c>
      <c r="U1531" s="114">
        <v>5.3E-3</v>
      </c>
    </row>
    <row r="1532" spans="1:21" x14ac:dyDescent="0.35">
      <c r="A1532" s="73" t="s">
        <v>2433</v>
      </c>
      <c r="B1532" s="57">
        <v>116</v>
      </c>
      <c r="C1532" s="57">
        <v>103</v>
      </c>
      <c r="D1532" s="74">
        <v>4.05</v>
      </c>
      <c r="E1532" s="74">
        <v>102.92</v>
      </c>
      <c r="F1532" s="74">
        <v>104.54</v>
      </c>
      <c r="G1532" s="74">
        <v>98.44</v>
      </c>
      <c r="H1532" s="74">
        <v>102.33</v>
      </c>
      <c r="I1532" s="74">
        <v>90.66</v>
      </c>
      <c r="J1532" s="74">
        <v>130.38</v>
      </c>
      <c r="K1532" s="74">
        <v>94.53</v>
      </c>
      <c r="L1532" s="74">
        <v>100.54</v>
      </c>
      <c r="M1532" s="74">
        <v>97.94</v>
      </c>
      <c r="N1532" s="74">
        <v>107.8</v>
      </c>
      <c r="O1532" s="57">
        <v>95</v>
      </c>
      <c r="P1532" s="57">
        <v>90</v>
      </c>
      <c r="Q1532" s="57">
        <v>81</v>
      </c>
      <c r="R1532" s="57">
        <v>85</v>
      </c>
      <c r="S1532" s="57">
        <v>96</v>
      </c>
      <c r="T1532" s="74">
        <v>424.9</v>
      </c>
      <c r="U1532" s="114">
        <v>7.4999999999999997E-3</v>
      </c>
    </row>
    <row r="1533" spans="1:21" x14ac:dyDescent="0.35">
      <c r="A1533" s="73" t="s">
        <v>2434</v>
      </c>
      <c r="B1533" s="57">
        <v>116</v>
      </c>
      <c r="C1533" s="57">
        <v>105</v>
      </c>
      <c r="D1533" s="74">
        <v>6.05</v>
      </c>
      <c r="E1533" s="74">
        <v>101.87</v>
      </c>
      <c r="F1533" s="74">
        <v>103.77</v>
      </c>
      <c r="G1533" s="74">
        <v>98.58</v>
      </c>
      <c r="H1533" s="74">
        <v>101.7</v>
      </c>
      <c r="I1533" s="74">
        <v>90.82</v>
      </c>
      <c r="J1533" s="74">
        <v>126.62</v>
      </c>
      <c r="K1533" s="74">
        <v>94.19</v>
      </c>
      <c r="L1533" s="74">
        <v>100.18</v>
      </c>
      <c r="M1533" s="74">
        <v>97.38</v>
      </c>
      <c r="N1533" s="74">
        <v>106.27</v>
      </c>
      <c r="O1533" s="57">
        <v>95</v>
      </c>
      <c r="P1533" s="57">
        <v>95</v>
      </c>
      <c r="Q1533" s="57">
        <v>82</v>
      </c>
      <c r="R1533" s="57">
        <v>87</v>
      </c>
      <c r="S1533" s="57">
        <v>92</v>
      </c>
      <c r="T1533" s="74">
        <v>289.97000000000003</v>
      </c>
      <c r="U1533" s="114">
        <v>7.1999999999999998E-3</v>
      </c>
    </row>
    <row r="1534" spans="1:21" x14ac:dyDescent="0.35">
      <c r="A1534" s="73" t="s">
        <v>2435</v>
      </c>
      <c r="B1534" s="57">
        <v>114</v>
      </c>
      <c r="C1534" s="57">
        <v>104</v>
      </c>
      <c r="D1534" s="74">
        <v>11.85</v>
      </c>
      <c r="E1534" s="74">
        <v>100.03</v>
      </c>
      <c r="F1534" s="74">
        <v>101.41</v>
      </c>
      <c r="G1534" s="74">
        <v>97.62</v>
      </c>
      <c r="H1534" s="74">
        <v>101.47</v>
      </c>
      <c r="I1534" s="74">
        <v>90.78</v>
      </c>
      <c r="J1534" s="74">
        <v>119.46</v>
      </c>
      <c r="K1534" s="74">
        <v>92.97</v>
      </c>
      <c r="L1534" s="74">
        <v>99.59</v>
      </c>
      <c r="M1534" s="74">
        <v>95.59</v>
      </c>
      <c r="N1534" s="74">
        <v>102.71</v>
      </c>
      <c r="O1534" s="57">
        <v>95</v>
      </c>
      <c r="P1534" s="57">
        <v>94</v>
      </c>
      <c r="Q1534" s="57">
        <v>82</v>
      </c>
      <c r="R1534" s="57">
        <v>85</v>
      </c>
      <c r="S1534" s="57">
        <v>94</v>
      </c>
      <c r="T1534" s="74">
        <v>210.29</v>
      </c>
      <c r="U1534" s="114">
        <v>6.6E-3</v>
      </c>
    </row>
    <row r="1535" spans="1:21" x14ac:dyDescent="0.35">
      <c r="A1535" s="73" t="s">
        <v>2436</v>
      </c>
      <c r="B1535" s="57">
        <v>113</v>
      </c>
      <c r="C1535" s="57">
        <v>102</v>
      </c>
      <c r="D1535" s="74">
        <v>14.34</v>
      </c>
      <c r="E1535" s="74">
        <v>99.26</v>
      </c>
      <c r="F1535" s="74">
        <v>98.68</v>
      </c>
      <c r="G1535" s="74">
        <v>97.88</v>
      </c>
      <c r="H1535" s="74">
        <v>102.27</v>
      </c>
      <c r="I1535" s="74">
        <v>91.04</v>
      </c>
      <c r="J1535" s="74">
        <v>114.26</v>
      </c>
      <c r="K1535" s="74">
        <v>92.79</v>
      </c>
      <c r="L1535" s="74">
        <v>98.97</v>
      </c>
      <c r="M1535" s="74">
        <v>94.66</v>
      </c>
      <c r="N1535" s="74">
        <v>100.69</v>
      </c>
      <c r="O1535" s="57">
        <v>96</v>
      </c>
      <c r="P1535" s="57">
        <v>100</v>
      </c>
      <c r="Q1535" s="57">
        <v>76</v>
      </c>
      <c r="R1535" s="57">
        <v>87</v>
      </c>
      <c r="S1535" s="57">
        <v>92</v>
      </c>
      <c r="T1535" s="74">
        <v>190.98</v>
      </c>
      <c r="U1535" s="114">
        <v>5.4999999999999997E-3</v>
      </c>
    </row>
    <row r="1536" spans="1:21" x14ac:dyDescent="0.35">
      <c r="A1536" s="73" t="s">
        <v>2437</v>
      </c>
      <c r="B1536" s="57">
        <v>126</v>
      </c>
      <c r="C1536" s="57">
        <v>106</v>
      </c>
      <c r="D1536" s="74">
        <v>22.05</v>
      </c>
      <c r="E1536" s="74">
        <v>98.68</v>
      </c>
      <c r="F1536" s="74">
        <v>96.87</v>
      </c>
      <c r="G1536" s="74">
        <v>97.92</v>
      </c>
      <c r="H1536" s="74">
        <v>103.11</v>
      </c>
      <c r="I1536" s="74">
        <v>90.58</v>
      </c>
      <c r="J1536" s="74">
        <v>112.24</v>
      </c>
      <c r="K1536" s="74">
        <v>92.49</v>
      </c>
      <c r="L1536" s="74">
        <v>98.52</v>
      </c>
      <c r="M1536" s="74">
        <v>93.63</v>
      </c>
      <c r="N1536" s="74">
        <v>99.81</v>
      </c>
      <c r="O1536" s="57">
        <v>103</v>
      </c>
      <c r="P1536" s="57">
        <v>101</v>
      </c>
      <c r="Q1536" s="57">
        <v>97</v>
      </c>
      <c r="R1536" s="57">
        <v>95</v>
      </c>
      <c r="S1536" s="57">
        <v>92</v>
      </c>
      <c r="T1536" s="74">
        <v>211</v>
      </c>
      <c r="U1536" s="114"/>
    </row>
    <row r="1537" spans="1:21" x14ac:dyDescent="0.35">
      <c r="A1537" s="73" t="s">
        <v>2438</v>
      </c>
      <c r="B1537" s="57">
        <v>133</v>
      </c>
      <c r="C1537" s="57">
        <v>111</v>
      </c>
      <c r="D1537" s="74">
        <v>140.93</v>
      </c>
      <c r="E1537" s="74">
        <v>98</v>
      </c>
      <c r="F1537" s="74">
        <v>95.49</v>
      </c>
      <c r="G1537" s="74">
        <v>96.93</v>
      </c>
      <c r="H1537" s="74">
        <v>102.98</v>
      </c>
      <c r="I1537" s="74">
        <v>90.29</v>
      </c>
      <c r="J1537" s="74">
        <v>110.39</v>
      </c>
      <c r="K1537" s="74">
        <v>91.52</v>
      </c>
      <c r="L1537" s="74">
        <v>98.18</v>
      </c>
      <c r="M1537" s="74">
        <v>93.01</v>
      </c>
      <c r="N1537" s="74">
        <v>98.33</v>
      </c>
      <c r="O1537" s="57">
        <v>107</v>
      </c>
      <c r="P1537" s="57">
        <v>100</v>
      </c>
      <c r="Q1537" s="57">
        <v>88</v>
      </c>
      <c r="R1537" s="57">
        <v>96</v>
      </c>
      <c r="S1537" s="57">
        <v>100</v>
      </c>
      <c r="T1537" s="74">
        <v>286.45</v>
      </c>
      <c r="U1537" s="114"/>
    </row>
    <row r="1538" spans="1:21" x14ac:dyDescent="0.35">
      <c r="A1538" s="73" t="s">
        <v>2439</v>
      </c>
      <c r="B1538" s="57">
        <v>116</v>
      </c>
      <c r="C1538" s="57">
        <v>105</v>
      </c>
      <c r="D1538" s="74">
        <v>15.34</v>
      </c>
      <c r="E1538" s="74">
        <v>96.76</v>
      </c>
      <c r="F1538" s="74">
        <v>94.03</v>
      </c>
      <c r="G1538" s="74">
        <v>96.28</v>
      </c>
      <c r="H1538" s="74">
        <v>102.99</v>
      </c>
      <c r="I1538" s="74">
        <v>89.6</v>
      </c>
      <c r="J1538" s="74">
        <v>106.16</v>
      </c>
      <c r="K1538" s="74">
        <v>90.33</v>
      </c>
      <c r="L1538" s="74">
        <v>97.24</v>
      </c>
      <c r="M1538" s="74">
        <v>91.78</v>
      </c>
      <c r="N1538" s="74">
        <v>97.42</v>
      </c>
      <c r="O1538" s="57">
        <v>94</v>
      </c>
      <c r="P1538" s="57">
        <v>100</v>
      </c>
      <c r="Q1538" s="57">
        <v>74</v>
      </c>
      <c r="R1538" s="57">
        <v>82</v>
      </c>
      <c r="S1538" s="57">
        <v>90</v>
      </c>
      <c r="T1538" s="74">
        <v>135.36000000000001</v>
      </c>
      <c r="U1538" s="114">
        <v>4.4999999999999997E-3</v>
      </c>
    </row>
    <row r="1539" spans="1:21" x14ac:dyDescent="0.35">
      <c r="A1539" s="73" t="s">
        <v>2440</v>
      </c>
      <c r="B1539" s="57">
        <v>114</v>
      </c>
      <c r="C1539" s="57">
        <v>103</v>
      </c>
      <c r="D1539" s="74">
        <v>3.03</v>
      </c>
      <c r="E1539" s="74">
        <v>95.5</v>
      </c>
      <c r="F1539" s="74">
        <v>93.1</v>
      </c>
      <c r="G1539" s="74">
        <v>95.48</v>
      </c>
      <c r="H1539" s="74">
        <v>102.25</v>
      </c>
      <c r="I1539" s="74">
        <v>89</v>
      </c>
      <c r="J1539" s="74">
        <v>104.04</v>
      </c>
      <c r="K1539" s="74">
        <v>89.41</v>
      </c>
      <c r="L1539" s="74">
        <v>96.71</v>
      </c>
      <c r="M1539" s="74">
        <v>91.01</v>
      </c>
      <c r="N1539" s="74">
        <v>96.51</v>
      </c>
      <c r="O1539" s="57">
        <v>92</v>
      </c>
      <c r="P1539" s="57">
        <v>100</v>
      </c>
      <c r="Q1539" s="57">
        <v>83</v>
      </c>
      <c r="R1539" s="57">
        <v>86</v>
      </c>
      <c r="S1539" s="57">
        <v>92</v>
      </c>
      <c r="T1539" s="74">
        <v>146.47999999999999</v>
      </c>
      <c r="U1539" s="114">
        <v>4.5999999999999999E-3</v>
      </c>
    </row>
    <row r="1540" spans="1:21" x14ac:dyDescent="0.35">
      <c r="A1540" s="73" t="s">
        <v>2441</v>
      </c>
      <c r="B1540" s="57">
        <v>114</v>
      </c>
      <c r="C1540" s="57">
        <v>105</v>
      </c>
      <c r="D1540" s="74">
        <v>19.690000000000001</v>
      </c>
      <c r="E1540" s="74">
        <v>94.49</v>
      </c>
      <c r="F1540" s="74">
        <v>93.2</v>
      </c>
      <c r="G1540" s="74">
        <v>94.47</v>
      </c>
      <c r="H1540" s="74">
        <v>101.79</v>
      </c>
      <c r="I1540" s="74">
        <v>88.4</v>
      </c>
      <c r="J1540" s="74">
        <v>101.29</v>
      </c>
      <c r="K1540" s="74">
        <v>88.52</v>
      </c>
      <c r="L1540" s="74">
        <v>96.51</v>
      </c>
      <c r="M1540" s="74">
        <v>90.31</v>
      </c>
      <c r="N1540" s="74">
        <v>95.65</v>
      </c>
      <c r="O1540" s="57">
        <v>93</v>
      </c>
      <c r="P1540" s="57">
        <v>93</v>
      </c>
      <c r="Q1540" s="57">
        <v>81</v>
      </c>
      <c r="R1540" s="57">
        <v>86</v>
      </c>
      <c r="S1540" s="57">
        <v>90</v>
      </c>
      <c r="T1540" s="74">
        <v>215.41</v>
      </c>
      <c r="U1540" s="114">
        <v>4.8999999999999998E-3</v>
      </c>
    </row>
    <row r="1541" spans="1:21" x14ac:dyDescent="0.35">
      <c r="A1541" s="73" t="s">
        <v>2442</v>
      </c>
      <c r="B1541" s="57">
        <v>112</v>
      </c>
      <c r="C1541" s="57">
        <v>103</v>
      </c>
      <c r="D1541" s="74">
        <v>18.46</v>
      </c>
      <c r="E1541" s="74">
        <v>93.65</v>
      </c>
      <c r="F1541" s="74">
        <v>92.92</v>
      </c>
      <c r="G1541" s="74">
        <v>93.7</v>
      </c>
      <c r="H1541" s="74">
        <v>101.09</v>
      </c>
      <c r="I1541" s="74">
        <v>87.95</v>
      </c>
      <c r="J1541" s="74">
        <v>99.65</v>
      </c>
      <c r="K1541" s="74">
        <v>87.36</v>
      </c>
      <c r="L1541" s="74">
        <v>95.86</v>
      </c>
      <c r="M1541" s="74">
        <v>90.57</v>
      </c>
      <c r="N1541" s="74">
        <v>95.35</v>
      </c>
      <c r="O1541" s="57">
        <v>93</v>
      </c>
      <c r="P1541" s="57">
        <v>93</v>
      </c>
      <c r="Q1541" s="57">
        <v>82</v>
      </c>
      <c r="R1541" s="57">
        <v>87</v>
      </c>
      <c r="S1541" s="57">
        <v>93</v>
      </c>
      <c r="T1541" s="74">
        <v>214.45</v>
      </c>
      <c r="U1541" s="114">
        <v>4.7000000000000002E-3</v>
      </c>
    </row>
    <row r="1542" spans="1:21" x14ac:dyDescent="0.35">
      <c r="A1542" s="73" t="s">
        <v>2443</v>
      </c>
      <c r="B1542" s="57">
        <v>111</v>
      </c>
      <c r="C1542" s="57">
        <v>101</v>
      </c>
      <c r="D1542" s="74">
        <v>1.55</v>
      </c>
      <c r="E1542" s="74">
        <v>93.08</v>
      </c>
      <c r="F1542" s="74">
        <v>93.34</v>
      </c>
      <c r="G1542" s="74">
        <v>92.64</v>
      </c>
      <c r="H1542" s="74">
        <v>99.73</v>
      </c>
      <c r="I1542" s="74">
        <v>87.37</v>
      </c>
      <c r="J1542" s="74">
        <v>100.97</v>
      </c>
      <c r="K1542" s="74">
        <v>86.03</v>
      </c>
      <c r="L1542" s="74">
        <v>95.51</v>
      </c>
      <c r="M1542" s="74">
        <v>90.07</v>
      </c>
      <c r="N1542" s="74">
        <v>95.41</v>
      </c>
      <c r="O1542" s="57">
        <v>94</v>
      </c>
      <c r="P1542" s="57">
        <v>93</v>
      </c>
      <c r="Q1542" s="57">
        <v>77</v>
      </c>
      <c r="R1542" s="57">
        <v>87</v>
      </c>
      <c r="S1542" s="57">
        <v>91</v>
      </c>
      <c r="T1542" s="74">
        <v>43.29</v>
      </c>
      <c r="U1542" s="114">
        <v>4.1999999999999997E-3</v>
      </c>
    </row>
    <row r="1543" spans="1:21" x14ac:dyDescent="0.35">
      <c r="A1543" s="73" t="s">
        <v>2444</v>
      </c>
      <c r="B1543" s="57">
        <v>119</v>
      </c>
      <c r="C1543" s="57">
        <v>103</v>
      </c>
      <c r="D1543" s="74">
        <v>-1.95</v>
      </c>
      <c r="E1543" s="74">
        <v>92.69</v>
      </c>
      <c r="F1543" s="74">
        <v>93.68</v>
      </c>
      <c r="G1543" s="74">
        <v>91.82</v>
      </c>
      <c r="H1543" s="74">
        <v>97.94</v>
      </c>
      <c r="I1543" s="74">
        <v>87.65</v>
      </c>
      <c r="J1543" s="74">
        <v>101.01</v>
      </c>
      <c r="K1543" s="74">
        <v>85.39</v>
      </c>
      <c r="L1543" s="74">
        <v>95.22</v>
      </c>
      <c r="M1543" s="74">
        <v>90.35</v>
      </c>
      <c r="N1543" s="74">
        <v>95.13</v>
      </c>
      <c r="O1543" s="57">
        <v>99</v>
      </c>
      <c r="P1543" s="57">
        <v>93</v>
      </c>
      <c r="Q1543" s="57">
        <v>95</v>
      </c>
      <c r="R1543" s="57">
        <v>97</v>
      </c>
      <c r="S1543" s="57">
        <v>94</v>
      </c>
      <c r="T1543" s="74">
        <v>162.46</v>
      </c>
      <c r="U1543" s="114"/>
    </row>
    <row r="1544" spans="1:21" x14ac:dyDescent="0.35">
      <c r="A1544" s="73" t="s">
        <v>2445</v>
      </c>
      <c r="B1544" s="57">
        <v>127</v>
      </c>
      <c r="C1544" s="57">
        <v>115</v>
      </c>
      <c r="D1544" s="74">
        <v>-49.81</v>
      </c>
      <c r="E1544" s="74">
        <v>92.66</v>
      </c>
      <c r="F1544" s="74">
        <v>93.73</v>
      </c>
      <c r="G1544" s="74">
        <v>91.88</v>
      </c>
      <c r="H1544" s="74">
        <v>97.39</v>
      </c>
      <c r="I1544" s="74">
        <v>89.11</v>
      </c>
      <c r="J1544" s="74">
        <v>101.3</v>
      </c>
      <c r="K1544" s="74">
        <v>84.81</v>
      </c>
      <c r="L1544" s="74">
        <v>94.85</v>
      </c>
      <c r="M1544" s="74">
        <v>89.99</v>
      </c>
      <c r="N1544" s="74">
        <v>94.65</v>
      </c>
      <c r="O1544" s="57">
        <v>100</v>
      </c>
      <c r="P1544" s="57">
        <v>93</v>
      </c>
      <c r="Q1544" s="57">
        <v>93</v>
      </c>
      <c r="R1544" s="57">
        <v>96</v>
      </c>
      <c r="S1544" s="57">
        <v>108</v>
      </c>
      <c r="T1544" s="74">
        <v>158.47999999999999</v>
      </c>
      <c r="U1544" s="114"/>
    </row>
    <row r="1545" spans="1:21" x14ac:dyDescent="0.35">
      <c r="A1545" s="73" t="s">
        <v>2446</v>
      </c>
      <c r="B1545" s="57">
        <v>116</v>
      </c>
      <c r="C1545" s="57">
        <v>107</v>
      </c>
      <c r="D1545" s="74">
        <v>-1.87</v>
      </c>
      <c r="E1545" s="74">
        <v>92.57</v>
      </c>
      <c r="F1545" s="74">
        <v>94.55</v>
      </c>
      <c r="G1545" s="74">
        <v>91.77</v>
      </c>
      <c r="H1545" s="74">
        <v>97.05</v>
      </c>
      <c r="I1545" s="74">
        <v>89.98</v>
      </c>
      <c r="J1545" s="74">
        <v>101.18</v>
      </c>
      <c r="K1545" s="74">
        <v>85.03</v>
      </c>
      <c r="L1545" s="74">
        <v>94.99</v>
      </c>
      <c r="M1545" s="74">
        <v>89.93</v>
      </c>
      <c r="N1545" s="74">
        <v>93.97</v>
      </c>
      <c r="O1545" s="57">
        <v>95</v>
      </c>
      <c r="P1545" s="57">
        <v>93</v>
      </c>
      <c r="Q1545" s="57">
        <v>76</v>
      </c>
      <c r="R1545" s="57">
        <v>84</v>
      </c>
      <c r="S1545" s="57">
        <v>92</v>
      </c>
      <c r="T1545" s="74">
        <v>107.76</v>
      </c>
      <c r="U1545" s="114">
        <v>3.8E-3</v>
      </c>
    </row>
    <row r="1546" spans="1:21" x14ac:dyDescent="0.35">
      <c r="A1546" s="73" t="s">
        <v>2447</v>
      </c>
      <c r="B1546" s="57">
        <v>117</v>
      </c>
      <c r="C1546" s="57">
        <v>105</v>
      </c>
      <c r="D1546" s="74">
        <v>0.6</v>
      </c>
      <c r="E1546" s="74">
        <v>92.85</v>
      </c>
      <c r="F1546" s="74">
        <v>94.33</v>
      </c>
      <c r="G1546" s="74">
        <v>92.04</v>
      </c>
      <c r="H1546" s="74">
        <v>97.1</v>
      </c>
      <c r="I1546" s="74">
        <v>90.3</v>
      </c>
      <c r="J1546" s="74">
        <v>100.93</v>
      </c>
      <c r="K1546" s="74">
        <v>85.1</v>
      </c>
      <c r="L1546" s="74">
        <v>95.26</v>
      </c>
      <c r="M1546" s="74">
        <v>90.61</v>
      </c>
      <c r="N1546" s="74">
        <v>93.55</v>
      </c>
      <c r="O1546" s="57">
        <v>95</v>
      </c>
      <c r="P1546" s="57">
        <v>93</v>
      </c>
      <c r="Q1546" s="57">
        <v>82</v>
      </c>
      <c r="R1546" s="57">
        <v>86</v>
      </c>
      <c r="S1546" s="57">
        <v>96</v>
      </c>
      <c r="T1546" s="74">
        <v>141.38999999999999</v>
      </c>
      <c r="U1546" s="114">
        <v>3.3999999999999998E-3</v>
      </c>
    </row>
    <row r="1547" spans="1:21" x14ac:dyDescent="0.35">
      <c r="A1547" s="73" t="s">
        <v>2448</v>
      </c>
      <c r="B1547" s="57">
        <v>116</v>
      </c>
      <c r="C1547" s="57">
        <v>105</v>
      </c>
      <c r="D1547" s="74">
        <v>2.46</v>
      </c>
      <c r="E1547" s="74">
        <v>93.33</v>
      </c>
      <c r="F1547" s="74">
        <v>94.02</v>
      </c>
      <c r="G1547" s="74">
        <v>92.57</v>
      </c>
      <c r="H1547" s="74">
        <v>97.1</v>
      </c>
      <c r="I1547" s="74">
        <v>90.48</v>
      </c>
      <c r="J1547" s="74">
        <v>103.61</v>
      </c>
      <c r="K1547" s="74">
        <v>85.48</v>
      </c>
      <c r="L1547" s="74">
        <v>95.33</v>
      </c>
      <c r="M1547" s="74">
        <v>90.5</v>
      </c>
      <c r="N1547" s="74">
        <v>93.69</v>
      </c>
      <c r="O1547" s="57">
        <v>95</v>
      </c>
      <c r="P1547" s="57">
        <v>95</v>
      </c>
      <c r="Q1547" s="57">
        <v>82</v>
      </c>
      <c r="R1547" s="57">
        <v>90</v>
      </c>
      <c r="S1547" s="57">
        <v>90</v>
      </c>
      <c r="T1547" s="74">
        <v>193.23</v>
      </c>
      <c r="U1547" s="114">
        <v>3.0999999999999999E-3</v>
      </c>
    </row>
    <row r="1548" spans="1:21" x14ac:dyDescent="0.35">
      <c r="A1548" s="73" t="s">
        <v>2449</v>
      </c>
      <c r="B1548" s="57">
        <v>115</v>
      </c>
      <c r="C1548" s="57">
        <v>105</v>
      </c>
      <c r="D1548" s="74">
        <v>1.93</v>
      </c>
      <c r="E1548" s="74">
        <v>93.55</v>
      </c>
      <c r="F1548" s="74">
        <v>94.64</v>
      </c>
      <c r="G1548" s="74">
        <v>92.64</v>
      </c>
      <c r="H1548" s="74">
        <v>97.19</v>
      </c>
      <c r="I1548" s="74">
        <v>90.27</v>
      </c>
      <c r="J1548" s="74">
        <v>105.5</v>
      </c>
      <c r="K1548" s="74">
        <v>86</v>
      </c>
      <c r="L1548" s="74">
        <v>95.36</v>
      </c>
      <c r="M1548" s="74">
        <v>90.52</v>
      </c>
      <c r="N1548" s="74">
        <v>93.85</v>
      </c>
      <c r="O1548" s="57">
        <v>95</v>
      </c>
      <c r="P1548" s="57">
        <v>95</v>
      </c>
      <c r="Q1548" s="57">
        <v>84</v>
      </c>
      <c r="R1548" s="57">
        <v>87</v>
      </c>
      <c r="S1548" s="57">
        <v>92</v>
      </c>
      <c r="T1548" s="74">
        <v>272.27</v>
      </c>
      <c r="U1548" s="114">
        <v>4.7000000000000002E-3</v>
      </c>
    </row>
    <row r="1549" spans="1:21" x14ac:dyDescent="0.35">
      <c r="A1549" s="73" t="s">
        <v>2450</v>
      </c>
      <c r="B1549" s="57">
        <v>114</v>
      </c>
      <c r="C1549" s="57">
        <v>103</v>
      </c>
      <c r="D1549" s="74">
        <v>2.04</v>
      </c>
      <c r="E1549" s="74">
        <v>93.36</v>
      </c>
      <c r="F1549" s="74">
        <v>94.13</v>
      </c>
      <c r="G1549" s="74">
        <v>92.96</v>
      </c>
      <c r="H1549" s="74">
        <v>97.02</v>
      </c>
      <c r="I1549" s="74">
        <v>90.01</v>
      </c>
      <c r="J1549" s="74">
        <v>105.09</v>
      </c>
      <c r="K1549" s="74">
        <v>86.34</v>
      </c>
      <c r="L1549" s="74">
        <v>95.59</v>
      </c>
      <c r="M1549" s="74">
        <v>90.8</v>
      </c>
      <c r="N1549" s="74">
        <v>94.3</v>
      </c>
      <c r="O1549" s="57">
        <v>96</v>
      </c>
      <c r="P1549" s="57">
        <v>95</v>
      </c>
      <c r="Q1549" s="57">
        <v>76</v>
      </c>
      <c r="R1549" s="57">
        <v>86</v>
      </c>
      <c r="S1549" s="57">
        <v>90</v>
      </c>
      <c r="T1549" s="74">
        <v>171.84</v>
      </c>
      <c r="U1549" s="114">
        <v>5.7999999999999996E-3</v>
      </c>
    </row>
    <row r="1550" spans="1:21" x14ac:dyDescent="0.35">
      <c r="A1550" s="73" t="s">
        <v>2451</v>
      </c>
      <c r="B1550" s="57">
        <v>122</v>
      </c>
      <c r="C1550" s="57">
        <v>109</v>
      </c>
      <c r="D1550" s="74">
        <v>1.63</v>
      </c>
      <c r="E1550" s="74">
        <v>93.21</v>
      </c>
      <c r="F1550" s="74">
        <v>95.09</v>
      </c>
      <c r="G1550" s="74">
        <v>93.02</v>
      </c>
      <c r="H1550" s="74">
        <v>97.28</v>
      </c>
      <c r="I1550" s="74">
        <v>88.95</v>
      </c>
      <c r="J1550" s="74">
        <v>105.84</v>
      </c>
      <c r="K1550" s="74">
        <v>86.56</v>
      </c>
      <c r="L1550" s="74">
        <v>95.47</v>
      </c>
      <c r="M1550" s="74">
        <v>90.67</v>
      </c>
      <c r="N1550" s="74">
        <v>94.23</v>
      </c>
      <c r="O1550" s="57">
        <v>99</v>
      </c>
      <c r="P1550" s="57">
        <v>94</v>
      </c>
      <c r="Q1550" s="57">
        <v>91</v>
      </c>
      <c r="R1550" s="57">
        <v>93</v>
      </c>
      <c r="S1550" s="57">
        <v>89</v>
      </c>
      <c r="T1550" s="74">
        <v>85.24</v>
      </c>
      <c r="U1550" s="114"/>
    </row>
    <row r="1551" spans="1:21" x14ac:dyDescent="0.35">
      <c r="A1551" s="73" t="s">
        <v>2452</v>
      </c>
      <c r="B1551" s="57">
        <v>133</v>
      </c>
      <c r="C1551" s="57">
        <v>122</v>
      </c>
      <c r="D1551" s="74">
        <v>4.29</v>
      </c>
      <c r="E1551" s="74">
        <v>93.06</v>
      </c>
      <c r="F1551" s="74">
        <v>96.52</v>
      </c>
      <c r="G1551" s="74">
        <v>93.26</v>
      </c>
      <c r="H1551" s="74">
        <v>97.41</v>
      </c>
      <c r="I1551" s="74">
        <v>86.95</v>
      </c>
      <c r="J1551" s="74">
        <v>105.61</v>
      </c>
      <c r="K1551" s="74">
        <v>87.39</v>
      </c>
      <c r="L1551" s="74">
        <v>96.1</v>
      </c>
      <c r="M1551" s="74">
        <v>91.12</v>
      </c>
      <c r="N1551" s="74">
        <v>95.12</v>
      </c>
      <c r="O1551" s="57">
        <v>104</v>
      </c>
      <c r="P1551" s="57">
        <v>93</v>
      </c>
      <c r="Q1551" s="57">
        <v>91</v>
      </c>
      <c r="R1551" s="57">
        <v>96</v>
      </c>
      <c r="S1551" s="57">
        <v>104</v>
      </c>
      <c r="T1551" s="74">
        <v>135.9</v>
      </c>
      <c r="U1551" s="114"/>
    </row>
    <row r="1552" spans="1:21" x14ac:dyDescent="0.35">
      <c r="A1552" s="73" t="s">
        <v>2453</v>
      </c>
      <c r="B1552" s="57">
        <v>118</v>
      </c>
      <c r="C1552" s="57">
        <v>108</v>
      </c>
      <c r="D1552" s="74">
        <v>18.23</v>
      </c>
      <c r="E1552" s="74">
        <v>94.04</v>
      </c>
      <c r="F1552" s="74">
        <v>97.36</v>
      </c>
      <c r="G1552" s="74">
        <v>94.28</v>
      </c>
      <c r="H1552" s="74">
        <v>97.46</v>
      </c>
      <c r="I1552" s="74">
        <v>87</v>
      </c>
      <c r="J1552" s="74">
        <v>108.86</v>
      </c>
      <c r="K1552" s="74">
        <v>88.07</v>
      </c>
      <c r="L1552" s="74">
        <v>96.52</v>
      </c>
      <c r="M1552" s="74">
        <v>92.44</v>
      </c>
      <c r="N1552" s="74">
        <v>96.65</v>
      </c>
      <c r="O1552" s="57">
        <v>94</v>
      </c>
      <c r="P1552" s="57">
        <v>93</v>
      </c>
      <c r="Q1552" s="57">
        <v>76</v>
      </c>
      <c r="R1552" s="57">
        <v>84</v>
      </c>
      <c r="S1552" s="57">
        <v>82</v>
      </c>
      <c r="T1552" s="74">
        <v>153.59</v>
      </c>
      <c r="U1552" s="114">
        <v>4.8999999999999998E-3</v>
      </c>
    </row>
    <row r="1553" spans="1:21" x14ac:dyDescent="0.35">
      <c r="A1553" s="73" t="s">
        <v>2454</v>
      </c>
      <c r="B1553" s="57">
        <v>117</v>
      </c>
      <c r="C1553" s="57">
        <v>107</v>
      </c>
      <c r="D1553" s="74">
        <v>10.85</v>
      </c>
      <c r="E1553" s="74">
        <v>95.29</v>
      </c>
      <c r="F1553" s="74">
        <v>98.86</v>
      </c>
      <c r="G1553" s="74">
        <v>96.15</v>
      </c>
      <c r="H1553" s="74">
        <v>97.94</v>
      </c>
      <c r="I1553" s="74">
        <v>87.91</v>
      </c>
      <c r="J1553" s="74">
        <v>111.94</v>
      </c>
      <c r="K1553" s="74">
        <v>89.35</v>
      </c>
      <c r="L1553" s="74">
        <v>96.68</v>
      </c>
      <c r="M1553" s="74">
        <v>93.68</v>
      </c>
      <c r="N1553" s="74">
        <v>99.34</v>
      </c>
      <c r="O1553" s="57">
        <v>94</v>
      </c>
      <c r="P1553" s="57">
        <v>92</v>
      </c>
      <c r="Q1553" s="57">
        <v>85</v>
      </c>
      <c r="R1553" s="57">
        <v>86</v>
      </c>
      <c r="S1553" s="57">
        <v>88</v>
      </c>
      <c r="T1553" s="74">
        <v>139.75</v>
      </c>
      <c r="U1553" s="114">
        <v>3.3E-3</v>
      </c>
    </row>
    <row r="1554" spans="1:21" x14ac:dyDescent="0.35">
      <c r="A1554" s="73" t="s">
        <v>2455</v>
      </c>
      <c r="B1554" s="57">
        <v>117</v>
      </c>
      <c r="C1554" s="57">
        <v>108</v>
      </c>
      <c r="D1554" s="74">
        <v>13.22</v>
      </c>
      <c r="E1554" s="74">
        <v>97.39</v>
      </c>
      <c r="F1554" s="74">
        <v>101.67</v>
      </c>
      <c r="G1554" s="74">
        <v>98.42</v>
      </c>
      <c r="H1554" s="74">
        <v>99.47</v>
      </c>
      <c r="I1554" s="74">
        <v>89.35</v>
      </c>
      <c r="J1554" s="74">
        <v>115.09</v>
      </c>
      <c r="K1554" s="74">
        <v>91.42</v>
      </c>
      <c r="L1554" s="74">
        <v>97.83</v>
      </c>
      <c r="M1554" s="74">
        <v>95.8</v>
      </c>
      <c r="N1554" s="74">
        <v>102.41</v>
      </c>
      <c r="O1554" s="57">
        <v>95</v>
      </c>
      <c r="P1554" s="57">
        <v>92</v>
      </c>
      <c r="Q1554" s="57">
        <v>82</v>
      </c>
      <c r="R1554" s="57">
        <v>86</v>
      </c>
      <c r="S1554" s="57">
        <v>81</v>
      </c>
      <c r="T1554" s="74">
        <v>221.08</v>
      </c>
      <c r="U1554" s="114">
        <v>2.8E-3</v>
      </c>
    </row>
    <row r="1555" spans="1:21" x14ac:dyDescent="0.35">
      <c r="A1555" s="73" t="s">
        <v>2456</v>
      </c>
      <c r="B1555" s="57">
        <v>119</v>
      </c>
      <c r="C1555" s="57">
        <v>104</v>
      </c>
      <c r="D1555" s="74">
        <v>39.26</v>
      </c>
      <c r="E1555" s="74">
        <v>102.59</v>
      </c>
      <c r="F1555" s="74">
        <v>106.89</v>
      </c>
      <c r="G1555" s="74">
        <v>102.25</v>
      </c>
      <c r="H1555" s="74">
        <v>103.39</v>
      </c>
      <c r="I1555" s="74">
        <v>92.84</v>
      </c>
      <c r="J1555" s="74">
        <v>125.94</v>
      </c>
      <c r="K1555" s="74">
        <v>95.97</v>
      </c>
      <c r="L1555" s="74">
        <v>101.26</v>
      </c>
      <c r="M1555" s="74">
        <v>99.94</v>
      </c>
      <c r="N1555" s="74">
        <v>107.72</v>
      </c>
      <c r="O1555" s="57">
        <v>100</v>
      </c>
      <c r="P1555" s="57">
        <v>91</v>
      </c>
      <c r="Q1555" s="57">
        <v>80</v>
      </c>
      <c r="R1555" s="57">
        <v>100</v>
      </c>
      <c r="S1555" s="57">
        <v>83</v>
      </c>
      <c r="T1555" s="74">
        <v>97.32</v>
      </c>
      <c r="U1555" s="114">
        <v>2.5000000000000001E-3</v>
      </c>
    </row>
    <row r="1556" spans="1:21" x14ac:dyDescent="0.35">
      <c r="A1556" s="73" t="s">
        <v>2457</v>
      </c>
      <c r="B1556" s="57">
        <v>81</v>
      </c>
      <c r="C1556" s="57">
        <v>52</v>
      </c>
      <c r="D1556" s="74">
        <v>43.25</v>
      </c>
      <c r="E1556" s="74">
        <v>104.71</v>
      </c>
      <c r="F1556" s="74">
        <v>111.38</v>
      </c>
      <c r="G1556" s="74">
        <v>101.93</v>
      </c>
      <c r="H1556" s="74">
        <v>106.47</v>
      </c>
      <c r="I1556" s="74">
        <v>96</v>
      </c>
      <c r="J1556" s="74">
        <v>124.95</v>
      </c>
      <c r="K1556" s="74">
        <v>99.26</v>
      </c>
      <c r="L1556" s="74">
        <v>101.97</v>
      </c>
      <c r="M1556" s="74">
        <v>103.15</v>
      </c>
      <c r="N1556" s="74">
        <v>108.44</v>
      </c>
      <c r="O1556" s="57">
        <v>84</v>
      </c>
      <c r="P1556" s="57">
        <v>96</v>
      </c>
      <c r="Q1556" s="57">
        <v>96</v>
      </c>
      <c r="R1556" s="57">
        <v>94</v>
      </c>
      <c r="S1556" s="57"/>
      <c r="T1556" s="74">
        <v>51.15</v>
      </c>
      <c r="U1556" s="114">
        <v>1.1999999999999999E-3</v>
      </c>
    </row>
    <row r="1557" spans="1:21" x14ac:dyDescent="0.35">
      <c r="A1557" s="73" t="s">
        <v>2458</v>
      </c>
      <c r="B1557" s="57">
        <v>115</v>
      </c>
      <c r="C1557" s="57">
        <v>86</v>
      </c>
      <c r="D1557" s="74">
        <v>7.82</v>
      </c>
      <c r="E1557" s="74">
        <v>106.48</v>
      </c>
      <c r="F1557" s="74">
        <v>114.91</v>
      </c>
      <c r="G1557" s="74">
        <v>102.95</v>
      </c>
      <c r="H1557" s="74">
        <v>108.75</v>
      </c>
      <c r="I1557" s="74">
        <v>97.88</v>
      </c>
      <c r="J1557" s="74">
        <v>125.91</v>
      </c>
      <c r="K1557" s="74">
        <v>100.8</v>
      </c>
      <c r="L1557" s="74">
        <v>103.05</v>
      </c>
      <c r="M1557" s="74">
        <v>105.44</v>
      </c>
      <c r="N1557" s="74">
        <v>109.87</v>
      </c>
      <c r="O1557" s="57">
        <v>100</v>
      </c>
      <c r="P1557" s="57">
        <v>96</v>
      </c>
      <c r="Q1557" s="57">
        <v>100</v>
      </c>
      <c r="R1557" s="57">
        <v>96</v>
      </c>
      <c r="S1557" s="57">
        <v>90</v>
      </c>
      <c r="T1557" s="74">
        <v>154.71</v>
      </c>
      <c r="U1557" s="114"/>
    </row>
    <row r="1558" spans="1:21" x14ac:dyDescent="0.35">
      <c r="A1558" s="73" t="s">
        <v>2459</v>
      </c>
      <c r="B1558" s="57">
        <v>110</v>
      </c>
      <c r="C1558" s="57">
        <v>83</v>
      </c>
      <c r="D1558" s="74">
        <v>25.68</v>
      </c>
      <c r="E1558" s="74">
        <v>106.39</v>
      </c>
      <c r="F1558" s="74">
        <v>117.42</v>
      </c>
      <c r="G1558" s="74">
        <v>101.4</v>
      </c>
      <c r="H1558" s="74">
        <v>105</v>
      </c>
      <c r="I1558" s="74">
        <v>101.07</v>
      </c>
      <c r="J1558" s="74">
        <v>127.27</v>
      </c>
      <c r="K1558" s="74">
        <v>98.41</v>
      </c>
      <c r="L1558" s="74">
        <v>102.71</v>
      </c>
      <c r="M1558" s="74">
        <v>106.6</v>
      </c>
      <c r="N1558" s="74">
        <v>107.11</v>
      </c>
      <c r="O1558" s="57">
        <v>93</v>
      </c>
      <c r="P1558" s="57">
        <v>95</v>
      </c>
      <c r="Q1558" s="57">
        <v>92</v>
      </c>
      <c r="R1558" s="57">
        <v>94</v>
      </c>
      <c r="S1558" s="57">
        <v>83</v>
      </c>
      <c r="T1558" s="74">
        <v>68.06</v>
      </c>
      <c r="U1558" s="114"/>
    </row>
    <row r="1559" spans="1:21" x14ac:dyDescent="0.35">
      <c r="A1559" s="73" t="s">
        <v>2460</v>
      </c>
      <c r="B1559" s="57">
        <v>76</v>
      </c>
      <c r="C1559" s="57">
        <v>39</v>
      </c>
      <c r="D1559" s="74">
        <v>69.19</v>
      </c>
      <c r="E1559" s="74">
        <v>107.34</v>
      </c>
      <c r="F1559" s="74">
        <v>122.67</v>
      </c>
      <c r="G1559" s="74">
        <v>97.54</v>
      </c>
      <c r="H1559" s="74">
        <v>105.09</v>
      </c>
      <c r="I1559" s="74">
        <v>105.17</v>
      </c>
      <c r="J1559" s="74">
        <v>126.13</v>
      </c>
      <c r="K1559" s="74">
        <v>100.09</v>
      </c>
      <c r="L1559" s="74">
        <v>102.55</v>
      </c>
      <c r="M1559" s="74">
        <v>108.2</v>
      </c>
      <c r="N1559" s="74">
        <v>106.08</v>
      </c>
      <c r="O1559" s="57">
        <v>83</v>
      </c>
      <c r="P1559" s="57">
        <v>99</v>
      </c>
      <c r="Q1559" s="57">
        <v>102</v>
      </c>
      <c r="R1559" s="57">
        <v>95</v>
      </c>
      <c r="S1559" s="57"/>
      <c r="T1559" s="74">
        <v>82.96</v>
      </c>
      <c r="U1559" s="114">
        <v>8.0000000000000004E-4</v>
      </c>
    </row>
    <row r="1560" spans="1:21" x14ac:dyDescent="0.35">
      <c r="A1560" s="73" t="s">
        <v>2461</v>
      </c>
      <c r="B1560" s="57">
        <v>111</v>
      </c>
      <c r="C1560" s="57">
        <v>99</v>
      </c>
      <c r="D1560" s="74">
        <v>-12.91</v>
      </c>
      <c r="E1560" s="74">
        <v>109.2</v>
      </c>
      <c r="F1560" s="74">
        <v>127.9</v>
      </c>
      <c r="G1560" s="74">
        <v>98.67</v>
      </c>
      <c r="H1560" s="74">
        <v>106.47</v>
      </c>
      <c r="I1560" s="74">
        <v>106.64</v>
      </c>
      <c r="J1560" s="74">
        <v>131.41</v>
      </c>
      <c r="K1560" s="74">
        <v>101.82</v>
      </c>
      <c r="L1560" s="74">
        <v>103.29</v>
      </c>
      <c r="M1560" s="74">
        <v>109.9</v>
      </c>
      <c r="N1560" s="74">
        <v>108.08</v>
      </c>
      <c r="O1560" s="57">
        <v>92</v>
      </c>
      <c r="P1560" s="57">
        <v>98</v>
      </c>
      <c r="Q1560" s="57">
        <v>73</v>
      </c>
      <c r="R1560" s="57">
        <v>76</v>
      </c>
      <c r="S1560" s="57">
        <v>74</v>
      </c>
      <c r="T1560" s="74">
        <v>95.24</v>
      </c>
      <c r="U1560" s="114">
        <v>3.3999999999999998E-3</v>
      </c>
    </row>
    <row r="1561" spans="1:21" x14ac:dyDescent="0.35">
      <c r="A1561" s="73" t="s">
        <v>2462</v>
      </c>
      <c r="B1561" s="57">
        <v>108</v>
      </c>
      <c r="C1561" s="57">
        <v>103</v>
      </c>
      <c r="D1561" s="74">
        <v>-7.11</v>
      </c>
      <c r="E1561" s="74">
        <v>109.76</v>
      </c>
      <c r="F1561" s="74">
        <v>129.55000000000001</v>
      </c>
      <c r="G1561" s="74">
        <v>99.3</v>
      </c>
      <c r="H1561" s="74">
        <v>106.12</v>
      </c>
      <c r="I1561" s="74">
        <v>107.45</v>
      </c>
      <c r="J1561" s="74">
        <v>135.26</v>
      </c>
      <c r="K1561" s="74">
        <v>102.2</v>
      </c>
      <c r="L1561" s="74">
        <v>102.99</v>
      </c>
      <c r="M1561" s="74">
        <v>111.5</v>
      </c>
      <c r="N1561" s="74">
        <v>107.49</v>
      </c>
      <c r="O1561" s="57">
        <v>90</v>
      </c>
      <c r="P1561" s="57">
        <v>103</v>
      </c>
      <c r="Q1561" s="57">
        <v>76</v>
      </c>
      <c r="R1561" s="57">
        <v>75</v>
      </c>
      <c r="S1561" s="57">
        <v>68</v>
      </c>
      <c r="T1561" s="74">
        <v>202.38</v>
      </c>
      <c r="U1561" s="114">
        <v>4.1999999999999997E-3</v>
      </c>
    </row>
    <row r="1562" spans="1:21" x14ac:dyDescent="0.35">
      <c r="A1562" s="73" t="s">
        <v>2463</v>
      </c>
      <c r="B1562" s="57">
        <v>107</v>
      </c>
      <c r="C1562" s="57">
        <v>103</v>
      </c>
      <c r="D1562" s="74">
        <v>-12.67</v>
      </c>
      <c r="E1562" s="74">
        <v>107.01</v>
      </c>
      <c r="F1562" s="74">
        <v>129.82</v>
      </c>
      <c r="G1562" s="74">
        <v>98.05</v>
      </c>
      <c r="H1562" s="74">
        <v>103.01</v>
      </c>
      <c r="I1562" s="74">
        <v>106.42</v>
      </c>
      <c r="J1562" s="74">
        <v>131.19</v>
      </c>
      <c r="K1562" s="74">
        <v>99.56</v>
      </c>
      <c r="L1562" s="74">
        <v>100.4</v>
      </c>
      <c r="M1562" s="74">
        <v>109.96</v>
      </c>
      <c r="N1562" s="74">
        <v>103.82</v>
      </c>
      <c r="O1562" s="57">
        <v>90</v>
      </c>
      <c r="P1562" s="57">
        <v>102</v>
      </c>
      <c r="Q1562" s="57">
        <v>78</v>
      </c>
      <c r="R1562" s="57">
        <v>76</v>
      </c>
      <c r="S1562" s="57">
        <v>72</v>
      </c>
      <c r="T1562" s="74">
        <v>28.13</v>
      </c>
      <c r="U1562" s="114">
        <v>4.1999999999999997E-3</v>
      </c>
    </row>
    <row r="1563" spans="1:21" x14ac:dyDescent="0.35">
      <c r="A1563" s="73" t="s">
        <v>2464</v>
      </c>
      <c r="B1563" s="57">
        <v>108</v>
      </c>
      <c r="C1563" s="57">
        <v>101</v>
      </c>
      <c r="D1563" s="74">
        <v>-19.18</v>
      </c>
      <c r="E1563" s="74">
        <v>107.22</v>
      </c>
      <c r="F1563" s="74">
        <v>129.52000000000001</v>
      </c>
      <c r="G1563" s="74">
        <v>99.98</v>
      </c>
      <c r="H1563" s="74">
        <v>100.57</v>
      </c>
      <c r="I1563" s="74">
        <v>105.29</v>
      </c>
      <c r="J1563" s="74">
        <v>140.08000000000001</v>
      </c>
      <c r="K1563" s="74">
        <v>97.93</v>
      </c>
      <c r="L1563" s="74">
        <v>100.2</v>
      </c>
      <c r="M1563" s="74">
        <v>108.75</v>
      </c>
      <c r="N1563" s="74">
        <v>104.49</v>
      </c>
      <c r="O1563" s="57">
        <v>92</v>
      </c>
      <c r="P1563" s="57">
        <v>93</v>
      </c>
      <c r="Q1563" s="57">
        <v>73</v>
      </c>
      <c r="R1563" s="57">
        <v>76</v>
      </c>
      <c r="S1563" s="57">
        <v>70</v>
      </c>
      <c r="T1563" s="74">
        <v>106.61</v>
      </c>
      <c r="U1563" s="114">
        <v>3.3E-3</v>
      </c>
    </row>
    <row r="1564" spans="1:21" x14ac:dyDescent="0.35">
      <c r="A1564" s="73" t="s">
        <v>2465</v>
      </c>
      <c r="B1564" s="57">
        <v>119</v>
      </c>
      <c r="C1564" s="57">
        <v>109</v>
      </c>
      <c r="D1564" s="74">
        <v>3.34</v>
      </c>
      <c r="E1564" s="74">
        <v>107.18</v>
      </c>
      <c r="F1564" s="74">
        <v>127.04</v>
      </c>
      <c r="G1564" s="74">
        <v>100.21</v>
      </c>
      <c r="H1564" s="74">
        <v>98.88</v>
      </c>
      <c r="I1564" s="74">
        <v>105.09</v>
      </c>
      <c r="J1564" s="74">
        <v>144.03</v>
      </c>
      <c r="K1564" s="74">
        <v>97.41</v>
      </c>
      <c r="L1564" s="74">
        <v>100.02</v>
      </c>
      <c r="M1564" s="74">
        <v>109.1</v>
      </c>
      <c r="N1564" s="74">
        <v>104.56</v>
      </c>
      <c r="O1564" s="57">
        <v>100</v>
      </c>
      <c r="P1564" s="57">
        <v>91</v>
      </c>
      <c r="Q1564" s="57">
        <v>89</v>
      </c>
      <c r="R1564" s="57">
        <v>94</v>
      </c>
      <c r="S1564" s="57">
        <v>86</v>
      </c>
      <c r="T1564" s="74">
        <v>96.51</v>
      </c>
      <c r="U1564" s="114"/>
    </row>
    <row r="1565" spans="1:21" x14ac:dyDescent="0.35">
      <c r="A1565" s="73" t="s">
        <v>2466</v>
      </c>
      <c r="B1565" s="57">
        <v>129</v>
      </c>
      <c r="C1565" s="57">
        <v>117</v>
      </c>
      <c r="D1565" s="74">
        <v>-15.86</v>
      </c>
      <c r="E1565" s="74">
        <v>108.22</v>
      </c>
      <c r="F1565" s="74">
        <v>124.72</v>
      </c>
      <c r="G1565" s="74">
        <v>102.37</v>
      </c>
      <c r="H1565" s="74">
        <v>102.87</v>
      </c>
      <c r="I1565" s="74">
        <v>103.01</v>
      </c>
      <c r="J1565" s="74">
        <v>145.84</v>
      </c>
      <c r="K1565" s="74">
        <v>100.35</v>
      </c>
      <c r="L1565" s="74">
        <v>100.43</v>
      </c>
      <c r="M1565" s="74">
        <v>109.43</v>
      </c>
      <c r="N1565" s="74">
        <v>107.23</v>
      </c>
      <c r="O1565" s="57">
        <v>102</v>
      </c>
      <c r="P1565" s="57">
        <v>92</v>
      </c>
      <c r="Q1565" s="57">
        <v>98</v>
      </c>
      <c r="R1565" s="57">
        <v>101</v>
      </c>
      <c r="S1565" s="57">
        <v>97</v>
      </c>
      <c r="T1565" s="74">
        <v>218.69</v>
      </c>
      <c r="U1565" s="114"/>
    </row>
    <row r="1566" spans="1:21" x14ac:dyDescent="0.35">
      <c r="A1566" s="73" t="s">
        <v>2467</v>
      </c>
      <c r="B1566" s="57">
        <v>116</v>
      </c>
      <c r="C1566" s="57">
        <v>105</v>
      </c>
      <c r="D1566" s="74">
        <v>-45.94</v>
      </c>
      <c r="E1566" s="74">
        <v>108.3</v>
      </c>
      <c r="F1566" s="74">
        <v>120.48</v>
      </c>
      <c r="G1566" s="74">
        <v>107.08</v>
      </c>
      <c r="H1566" s="74">
        <v>103.37</v>
      </c>
      <c r="I1566" s="74">
        <v>99.85</v>
      </c>
      <c r="J1566" s="74">
        <v>150.69</v>
      </c>
      <c r="K1566" s="74">
        <v>100</v>
      </c>
      <c r="L1566" s="74">
        <v>100.69</v>
      </c>
      <c r="M1566" s="74">
        <v>108.33</v>
      </c>
      <c r="N1566" s="74">
        <v>108.9</v>
      </c>
      <c r="O1566" s="57">
        <v>95</v>
      </c>
      <c r="P1566" s="57">
        <v>86</v>
      </c>
      <c r="Q1566" s="57">
        <v>65</v>
      </c>
      <c r="R1566" s="57">
        <v>88</v>
      </c>
      <c r="S1566" s="57">
        <v>76</v>
      </c>
      <c r="T1566" s="74">
        <v>290.32</v>
      </c>
      <c r="U1566" s="114">
        <v>3.3999999999999998E-3</v>
      </c>
    </row>
    <row r="1567" spans="1:21" x14ac:dyDescent="0.35">
      <c r="A1567" s="73" t="s">
        <v>2468</v>
      </c>
      <c r="B1567" s="57">
        <v>113</v>
      </c>
      <c r="C1567" s="57">
        <v>103</v>
      </c>
      <c r="D1567" s="74">
        <v>2.63</v>
      </c>
      <c r="E1567" s="74">
        <v>106.42</v>
      </c>
      <c r="F1567" s="74">
        <v>116.05</v>
      </c>
      <c r="G1567" s="74">
        <v>106.19</v>
      </c>
      <c r="H1567" s="74">
        <v>102.68</v>
      </c>
      <c r="I1567" s="74">
        <v>99.34</v>
      </c>
      <c r="J1567" s="74">
        <v>143.37</v>
      </c>
      <c r="K1567" s="74">
        <v>98.76</v>
      </c>
      <c r="L1567" s="74">
        <v>100.26</v>
      </c>
      <c r="M1567" s="74">
        <v>106.13</v>
      </c>
      <c r="N1567" s="74">
        <v>106.36</v>
      </c>
      <c r="O1567" s="57">
        <v>92</v>
      </c>
      <c r="P1567" s="57">
        <v>87</v>
      </c>
      <c r="Q1567" s="57">
        <v>80</v>
      </c>
      <c r="R1567" s="57">
        <v>86</v>
      </c>
      <c r="S1567" s="57">
        <v>74</v>
      </c>
      <c r="T1567" s="74">
        <v>253.26</v>
      </c>
      <c r="U1567" s="114">
        <v>3.8999999999999998E-3</v>
      </c>
    </row>
    <row r="1568" spans="1:21" x14ac:dyDescent="0.35">
      <c r="A1568" s="73" t="s">
        <v>2469</v>
      </c>
      <c r="B1568" s="57">
        <v>113</v>
      </c>
      <c r="C1568" s="57">
        <v>102</v>
      </c>
      <c r="D1568" s="74">
        <v>6.25</v>
      </c>
      <c r="E1568" s="74">
        <v>104.39</v>
      </c>
      <c r="F1568" s="74">
        <v>113.3</v>
      </c>
      <c r="G1568" s="74">
        <v>103.38</v>
      </c>
      <c r="H1568" s="74">
        <v>101.74</v>
      </c>
      <c r="I1568" s="74">
        <v>98.93</v>
      </c>
      <c r="J1568" s="74">
        <v>135.96</v>
      </c>
      <c r="K1568" s="74">
        <v>97.04</v>
      </c>
      <c r="L1568" s="74">
        <v>99.94</v>
      </c>
      <c r="M1568" s="74">
        <v>103.91</v>
      </c>
      <c r="N1568" s="74">
        <v>104.33</v>
      </c>
      <c r="O1568" s="57">
        <v>92</v>
      </c>
      <c r="P1568" s="57">
        <v>88</v>
      </c>
      <c r="Q1568" s="57">
        <v>79</v>
      </c>
      <c r="R1568" s="57">
        <v>85</v>
      </c>
      <c r="S1568" s="57">
        <v>73</v>
      </c>
      <c r="T1568" s="74">
        <v>228</v>
      </c>
      <c r="U1568" s="114">
        <v>5.0000000000000001E-3</v>
      </c>
    </row>
    <row r="1569" spans="1:21" x14ac:dyDescent="0.35">
      <c r="A1569" s="73" t="s">
        <v>2470</v>
      </c>
      <c r="B1569" s="57">
        <v>112</v>
      </c>
      <c r="C1569" s="57">
        <v>102</v>
      </c>
      <c r="D1569" s="74">
        <v>0.99</v>
      </c>
      <c r="E1569" s="74">
        <v>102.63</v>
      </c>
      <c r="F1569" s="74">
        <v>109.49</v>
      </c>
      <c r="G1569" s="74">
        <v>102</v>
      </c>
      <c r="H1569" s="74">
        <v>101.48</v>
      </c>
      <c r="I1569" s="74">
        <v>98.5</v>
      </c>
      <c r="J1569" s="74">
        <v>128.18</v>
      </c>
      <c r="K1569" s="74">
        <v>95.98</v>
      </c>
      <c r="L1569" s="74">
        <v>100.25</v>
      </c>
      <c r="M1569" s="74">
        <v>102.26</v>
      </c>
      <c r="N1569" s="74">
        <v>103.25</v>
      </c>
      <c r="O1569" s="57">
        <v>94</v>
      </c>
      <c r="P1569" s="57">
        <v>90</v>
      </c>
      <c r="Q1569" s="57">
        <v>81</v>
      </c>
      <c r="R1569" s="57">
        <v>86</v>
      </c>
      <c r="S1569" s="57">
        <v>78</v>
      </c>
      <c r="T1569" s="74">
        <v>113.3</v>
      </c>
      <c r="U1569" s="114">
        <v>4.3E-3</v>
      </c>
    </row>
    <row r="1570" spans="1:21" x14ac:dyDescent="0.35">
      <c r="A1570" s="73" t="s">
        <v>2471</v>
      </c>
      <c r="B1570" s="57">
        <v>112</v>
      </c>
      <c r="C1570" s="57">
        <v>101</v>
      </c>
      <c r="D1570" s="74">
        <v>4.12</v>
      </c>
      <c r="E1570" s="74">
        <v>101.14</v>
      </c>
      <c r="F1570" s="74">
        <v>107.38</v>
      </c>
      <c r="G1570" s="74">
        <v>100.87</v>
      </c>
      <c r="H1570" s="74">
        <v>101.34</v>
      </c>
      <c r="I1570" s="74">
        <v>98.09</v>
      </c>
      <c r="J1570" s="74">
        <v>121.32</v>
      </c>
      <c r="K1570" s="74">
        <v>94.96</v>
      </c>
      <c r="L1570" s="74">
        <v>100.07</v>
      </c>
      <c r="M1570" s="74">
        <v>100.44</v>
      </c>
      <c r="N1570" s="74">
        <v>101.87</v>
      </c>
      <c r="O1570" s="57">
        <v>95</v>
      </c>
      <c r="P1570" s="57">
        <v>93</v>
      </c>
      <c r="Q1570" s="57">
        <v>78</v>
      </c>
      <c r="R1570" s="57">
        <v>89</v>
      </c>
      <c r="S1570" s="57">
        <v>77</v>
      </c>
      <c r="T1570" s="74">
        <v>138.25</v>
      </c>
      <c r="U1570" s="114">
        <v>4.0000000000000001E-3</v>
      </c>
    </row>
    <row r="1571" spans="1:21" x14ac:dyDescent="0.35">
      <c r="A1571" s="73" t="s">
        <v>2472</v>
      </c>
      <c r="B1571" s="57">
        <v>122</v>
      </c>
      <c r="C1571" s="57">
        <v>107</v>
      </c>
      <c r="D1571" s="74">
        <v>8.74</v>
      </c>
      <c r="E1571" s="74">
        <v>99.97</v>
      </c>
      <c r="F1571" s="74">
        <v>106.28</v>
      </c>
      <c r="G1571" s="74">
        <v>99.64</v>
      </c>
      <c r="H1571" s="74">
        <v>101.06</v>
      </c>
      <c r="I1571" s="74">
        <v>97.65</v>
      </c>
      <c r="J1571" s="74">
        <v>115.78</v>
      </c>
      <c r="K1571" s="74">
        <v>94.01</v>
      </c>
      <c r="L1571" s="74">
        <v>99.81</v>
      </c>
      <c r="M1571" s="74">
        <v>97.78</v>
      </c>
      <c r="N1571" s="74">
        <v>100.7</v>
      </c>
      <c r="O1571" s="57">
        <v>102</v>
      </c>
      <c r="P1571" s="57">
        <v>95</v>
      </c>
      <c r="Q1571" s="57">
        <v>95</v>
      </c>
      <c r="R1571" s="57">
        <v>96</v>
      </c>
      <c r="S1571" s="57">
        <v>88</v>
      </c>
      <c r="T1571" s="74">
        <v>172.8</v>
      </c>
      <c r="U1571" s="114"/>
    </row>
    <row r="1572" spans="1:21" x14ac:dyDescent="0.35">
      <c r="A1572" s="73" t="s">
        <v>2473</v>
      </c>
      <c r="B1572" s="57">
        <v>136</v>
      </c>
      <c r="C1572" s="57">
        <v>119</v>
      </c>
      <c r="D1572" s="74">
        <v>5.3</v>
      </c>
      <c r="E1572" s="74">
        <v>98.93</v>
      </c>
      <c r="F1572" s="74">
        <v>102.85</v>
      </c>
      <c r="G1572" s="74">
        <v>99.19</v>
      </c>
      <c r="H1572" s="74">
        <v>100.88</v>
      </c>
      <c r="I1572" s="74">
        <v>96.59</v>
      </c>
      <c r="J1572" s="74">
        <v>113.03</v>
      </c>
      <c r="K1572" s="74">
        <v>93</v>
      </c>
      <c r="L1572" s="74">
        <v>99.94</v>
      </c>
      <c r="M1572" s="74">
        <v>95.77</v>
      </c>
      <c r="N1572" s="74">
        <v>100.16</v>
      </c>
      <c r="O1572" s="57">
        <v>106</v>
      </c>
      <c r="P1572" s="57">
        <v>96</v>
      </c>
      <c r="Q1572" s="57">
        <v>93</v>
      </c>
      <c r="R1572" s="57">
        <v>97</v>
      </c>
      <c r="S1572" s="57">
        <v>102</v>
      </c>
      <c r="T1572" s="74">
        <v>91.94</v>
      </c>
      <c r="U1572" s="114"/>
    </row>
    <row r="1573" spans="1:21" x14ac:dyDescent="0.35">
      <c r="A1573" s="73" t="s">
        <v>2474</v>
      </c>
      <c r="B1573" s="57">
        <v>119</v>
      </c>
      <c r="C1573" s="57">
        <v>106</v>
      </c>
      <c r="D1573" s="74">
        <v>2.31</v>
      </c>
      <c r="E1573" s="74">
        <v>98</v>
      </c>
      <c r="F1573" s="74">
        <v>101.35</v>
      </c>
      <c r="G1573" s="74">
        <v>98.7</v>
      </c>
      <c r="H1573" s="74">
        <v>100.6</v>
      </c>
      <c r="I1573" s="74">
        <v>95.53</v>
      </c>
      <c r="J1573" s="74">
        <v>111.25</v>
      </c>
      <c r="K1573" s="74">
        <v>91.78</v>
      </c>
      <c r="L1573" s="74">
        <v>100.1</v>
      </c>
      <c r="M1573" s="74">
        <v>94.64</v>
      </c>
      <c r="N1573" s="74">
        <v>99.4</v>
      </c>
      <c r="O1573" s="57">
        <v>95</v>
      </c>
      <c r="P1573" s="57">
        <v>101</v>
      </c>
      <c r="Q1573" s="57">
        <v>71</v>
      </c>
      <c r="R1573" s="57">
        <v>97</v>
      </c>
      <c r="S1573" s="57">
        <v>84</v>
      </c>
      <c r="T1573" s="74">
        <v>137.94999999999999</v>
      </c>
      <c r="U1573" s="114">
        <v>4.0000000000000001E-3</v>
      </c>
    </row>
    <row r="1574" spans="1:21" x14ac:dyDescent="0.35">
      <c r="A1574" s="73" t="s">
        <v>2475</v>
      </c>
      <c r="B1574" s="57">
        <v>119</v>
      </c>
      <c r="C1574" s="57">
        <v>104</v>
      </c>
      <c r="D1574" s="74">
        <v>2.6</v>
      </c>
      <c r="E1574" s="74">
        <v>96.88</v>
      </c>
      <c r="F1574" s="74">
        <v>98.38</v>
      </c>
      <c r="G1574" s="74">
        <v>97.58</v>
      </c>
      <c r="H1574" s="74">
        <v>99.94</v>
      </c>
      <c r="I1574" s="74">
        <v>94.01</v>
      </c>
      <c r="J1574" s="74">
        <v>110.01</v>
      </c>
      <c r="K1574" s="74">
        <v>90.82</v>
      </c>
      <c r="L1574" s="74">
        <v>99.94</v>
      </c>
      <c r="M1574" s="74">
        <v>93.55</v>
      </c>
      <c r="N1574" s="74">
        <v>98.58</v>
      </c>
      <c r="O1574" s="57">
        <v>96</v>
      </c>
      <c r="P1574" s="57">
        <v>103</v>
      </c>
      <c r="Q1574" s="57">
        <v>79</v>
      </c>
      <c r="R1574" s="57">
        <v>103</v>
      </c>
      <c r="S1574" s="57">
        <v>92</v>
      </c>
      <c r="T1574" s="74">
        <v>185.16</v>
      </c>
      <c r="U1574" s="114">
        <v>8.6E-3</v>
      </c>
    </row>
    <row r="1575" spans="1:21" x14ac:dyDescent="0.35">
      <c r="A1575" s="73" t="s">
        <v>2476</v>
      </c>
      <c r="B1575" s="57">
        <v>118</v>
      </c>
      <c r="C1575" s="57">
        <v>105</v>
      </c>
      <c r="D1575" s="74">
        <v>1.62</v>
      </c>
      <c r="E1575" s="74">
        <v>96.06</v>
      </c>
      <c r="F1575" s="74">
        <v>97.73</v>
      </c>
      <c r="G1575" s="74">
        <v>97.67</v>
      </c>
      <c r="H1575" s="74">
        <v>99.8</v>
      </c>
      <c r="I1575" s="74">
        <v>92.68</v>
      </c>
      <c r="J1575" s="74">
        <v>107.64</v>
      </c>
      <c r="K1575" s="74">
        <v>90.4</v>
      </c>
      <c r="L1575" s="74">
        <v>100.25</v>
      </c>
      <c r="M1575" s="74">
        <v>91.8</v>
      </c>
      <c r="N1575" s="74">
        <v>98.13</v>
      </c>
      <c r="O1575" s="57">
        <v>96</v>
      </c>
      <c r="P1575" s="57">
        <v>95</v>
      </c>
      <c r="Q1575" s="57">
        <v>81</v>
      </c>
      <c r="R1575" s="57">
        <v>102</v>
      </c>
      <c r="S1575" s="57">
        <v>87</v>
      </c>
      <c r="T1575" s="74">
        <v>276.94</v>
      </c>
      <c r="U1575" s="114">
        <v>9.1999999999999998E-3</v>
      </c>
    </row>
    <row r="1576" spans="1:21" x14ac:dyDescent="0.35">
      <c r="A1576" s="73" t="s">
        <v>2477</v>
      </c>
      <c r="B1576" s="57">
        <v>116</v>
      </c>
      <c r="C1576" s="57">
        <v>104</v>
      </c>
      <c r="D1576" s="74">
        <v>1.49</v>
      </c>
      <c r="E1576" s="74">
        <v>95.19</v>
      </c>
      <c r="F1576" s="74">
        <v>94</v>
      </c>
      <c r="G1576" s="74">
        <v>97.12</v>
      </c>
      <c r="H1576" s="74">
        <v>99.36</v>
      </c>
      <c r="I1576" s="74">
        <v>91.11</v>
      </c>
      <c r="J1576" s="74">
        <v>106.87</v>
      </c>
      <c r="K1576" s="74">
        <v>89.66</v>
      </c>
      <c r="L1576" s="74">
        <v>99.66</v>
      </c>
      <c r="M1576" s="74">
        <v>90.45</v>
      </c>
      <c r="N1576" s="74">
        <v>97.81</v>
      </c>
      <c r="O1576" s="57">
        <v>95</v>
      </c>
      <c r="P1576" s="57">
        <v>91</v>
      </c>
      <c r="Q1576" s="57">
        <v>85</v>
      </c>
      <c r="R1576" s="57">
        <v>98</v>
      </c>
      <c r="S1576" s="57">
        <v>89</v>
      </c>
      <c r="T1576" s="74">
        <v>158.30000000000001</v>
      </c>
      <c r="U1576" s="114">
        <v>8.3000000000000001E-3</v>
      </c>
    </row>
    <row r="1577" spans="1:21" x14ac:dyDescent="0.35">
      <c r="A1577" s="73" t="s">
        <v>2478</v>
      </c>
      <c r="B1577" s="57">
        <v>116</v>
      </c>
      <c r="C1577" s="57">
        <v>102</v>
      </c>
      <c r="D1577" s="74">
        <v>2.71</v>
      </c>
      <c r="E1577" s="74">
        <v>94.57</v>
      </c>
      <c r="F1577" s="74">
        <v>91.31</v>
      </c>
      <c r="G1577" s="74">
        <v>97.03</v>
      </c>
      <c r="H1577" s="74">
        <v>99.11</v>
      </c>
      <c r="I1577" s="74">
        <v>90.01</v>
      </c>
      <c r="J1577" s="74">
        <v>107.1</v>
      </c>
      <c r="K1577" s="74">
        <v>89</v>
      </c>
      <c r="L1577" s="74">
        <v>98.94</v>
      </c>
      <c r="M1577" s="74">
        <v>90.37</v>
      </c>
      <c r="N1577" s="74">
        <v>97.74</v>
      </c>
      <c r="O1577" s="57">
        <v>97</v>
      </c>
      <c r="P1577" s="57">
        <v>86</v>
      </c>
      <c r="Q1577" s="57">
        <v>79</v>
      </c>
      <c r="R1577" s="57">
        <v>98</v>
      </c>
      <c r="S1577" s="57">
        <v>87</v>
      </c>
      <c r="T1577" s="74">
        <v>110.23</v>
      </c>
      <c r="U1577" s="114">
        <v>7.7999999999999996E-3</v>
      </c>
    </row>
    <row r="1578" spans="1:21" x14ac:dyDescent="0.35">
      <c r="A1578" s="73" t="s">
        <v>2479</v>
      </c>
      <c r="B1578" s="57">
        <v>124</v>
      </c>
      <c r="C1578" s="57">
        <v>108</v>
      </c>
      <c r="D1578" s="74">
        <v>5.29</v>
      </c>
      <c r="E1578" s="74">
        <v>94.06</v>
      </c>
      <c r="F1578" s="74">
        <v>88.97</v>
      </c>
      <c r="G1578" s="74">
        <v>97.17</v>
      </c>
      <c r="H1578" s="74">
        <v>99.01</v>
      </c>
      <c r="I1578" s="74">
        <v>89.83</v>
      </c>
      <c r="J1578" s="74">
        <v>106.82</v>
      </c>
      <c r="K1578" s="74">
        <v>89.14</v>
      </c>
      <c r="L1578" s="74">
        <v>98.38</v>
      </c>
      <c r="M1578" s="74">
        <v>89.9</v>
      </c>
      <c r="N1578" s="74">
        <v>97.76</v>
      </c>
      <c r="O1578" s="57">
        <v>103</v>
      </c>
      <c r="P1578" s="57">
        <v>86</v>
      </c>
      <c r="Q1578" s="57">
        <v>106</v>
      </c>
      <c r="R1578" s="57">
        <v>97</v>
      </c>
      <c r="S1578" s="57">
        <v>93</v>
      </c>
      <c r="T1578" s="74">
        <v>31.27</v>
      </c>
      <c r="U1578" s="114"/>
    </row>
    <row r="1579" spans="1:21" x14ac:dyDescent="0.35">
      <c r="A1579" s="73" t="s">
        <v>2480</v>
      </c>
      <c r="B1579" s="57">
        <v>136</v>
      </c>
      <c r="C1579" s="57">
        <v>122</v>
      </c>
      <c r="D1579" s="74">
        <v>4.1900000000000004</v>
      </c>
      <c r="E1579" s="74">
        <v>93.57</v>
      </c>
      <c r="F1579" s="74">
        <v>89.65</v>
      </c>
      <c r="G1579" s="74">
        <v>96.83</v>
      </c>
      <c r="H1579" s="74">
        <v>98.86</v>
      </c>
      <c r="I1579" s="74">
        <v>89.89</v>
      </c>
      <c r="J1579" s="74">
        <v>106.07</v>
      </c>
      <c r="K1579" s="74">
        <v>88.59</v>
      </c>
      <c r="L1579" s="74">
        <v>97.29</v>
      </c>
      <c r="M1579" s="74">
        <v>89.29</v>
      </c>
      <c r="N1579" s="74">
        <v>98.08</v>
      </c>
      <c r="O1579" s="57">
        <v>105</v>
      </c>
      <c r="P1579" s="57">
        <v>86</v>
      </c>
      <c r="Q1579" s="57">
        <v>108</v>
      </c>
      <c r="R1579" s="57">
        <v>97</v>
      </c>
      <c r="S1579" s="57">
        <v>104</v>
      </c>
      <c r="T1579" s="74">
        <v>156.47999999999999</v>
      </c>
      <c r="U1579" s="114"/>
    </row>
    <row r="1580" spans="1:21" x14ac:dyDescent="0.35">
      <c r="A1580" s="73" t="s">
        <v>2481</v>
      </c>
      <c r="B1580" s="57">
        <v>119</v>
      </c>
      <c r="C1580" s="57">
        <v>106</v>
      </c>
      <c r="D1580" s="74">
        <v>-2.5499999999999998</v>
      </c>
      <c r="E1580" s="74">
        <v>92.62</v>
      </c>
      <c r="F1580" s="74">
        <v>87.57</v>
      </c>
      <c r="G1580" s="74">
        <v>96.19</v>
      </c>
      <c r="H1580" s="74">
        <v>98.59</v>
      </c>
      <c r="I1580" s="74">
        <v>89.53</v>
      </c>
      <c r="J1580" s="74">
        <v>101.18</v>
      </c>
      <c r="K1580" s="74">
        <v>88.08</v>
      </c>
      <c r="L1580" s="74">
        <v>97.53</v>
      </c>
      <c r="M1580" s="74">
        <v>89.08</v>
      </c>
      <c r="N1580" s="74">
        <v>98.41</v>
      </c>
      <c r="O1580" s="57">
        <v>96</v>
      </c>
      <c r="P1580" s="57">
        <v>85</v>
      </c>
      <c r="Q1580" s="57">
        <v>76</v>
      </c>
      <c r="R1580" s="57">
        <v>100</v>
      </c>
      <c r="S1580" s="57">
        <v>87</v>
      </c>
      <c r="T1580" s="74">
        <v>16.670000000000002</v>
      </c>
      <c r="U1580" s="114">
        <v>9.4999999999999998E-3</v>
      </c>
    </row>
    <row r="1581" spans="1:21" x14ac:dyDescent="0.35">
      <c r="A1581" s="73" t="s">
        <v>2482</v>
      </c>
      <c r="B1581" s="57">
        <v>118</v>
      </c>
      <c r="C1581" s="57">
        <v>104</v>
      </c>
      <c r="D1581" s="74">
        <v>-3.49</v>
      </c>
      <c r="E1581" s="74">
        <v>92.4</v>
      </c>
      <c r="F1581" s="74">
        <v>87.37</v>
      </c>
      <c r="G1581" s="74">
        <v>95.9</v>
      </c>
      <c r="H1581" s="74">
        <v>98.34</v>
      </c>
      <c r="I1581" s="74">
        <v>89.35</v>
      </c>
      <c r="J1581" s="74">
        <v>101.09</v>
      </c>
      <c r="K1581" s="74">
        <v>87.98</v>
      </c>
      <c r="L1581" s="74">
        <v>97.25</v>
      </c>
      <c r="M1581" s="74">
        <v>88.87</v>
      </c>
      <c r="N1581" s="74">
        <v>98.74</v>
      </c>
      <c r="O1581" s="57">
        <v>96</v>
      </c>
      <c r="P1581" s="57">
        <v>83</v>
      </c>
      <c r="Q1581" s="57">
        <v>91</v>
      </c>
      <c r="R1581" s="57">
        <v>92</v>
      </c>
      <c r="S1581" s="57">
        <v>93</v>
      </c>
      <c r="T1581" s="74">
        <v>151.44</v>
      </c>
      <c r="U1581" s="114">
        <v>1.0200000000000001E-2</v>
      </c>
    </row>
    <row r="1582" spans="1:21" x14ac:dyDescent="0.35">
      <c r="A1582" s="73" t="s">
        <v>2483</v>
      </c>
      <c r="B1582" s="57">
        <v>118</v>
      </c>
      <c r="C1582" s="57">
        <v>105</v>
      </c>
      <c r="D1582" s="74">
        <v>-1.34</v>
      </c>
      <c r="E1582" s="74">
        <v>92.44</v>
      </c>
      <c r="F1582" s="74">
        <v>85.2</v>
      </c>
      <c r="G1582" s="74">
        <v>96.17</v>
      </c>
      <c r="H1582" s="74">
        <v>98.36</v>
      </c>
      <c r="I1582" s="74">
        <v>89.2</v>
      </c>
      <c r="J1582" s="74">
        <v>101.49</v>
      </c>
      <c r="K1582" s="74">
        <v>88.07</v>
      </c>
      <c r="L1582" s="74">
        <v>96.64</v>
      </c>
      <c r="M1582" s="74">
        <v>89.16</v>
      </c>
      <c r="N1582" s="74">
        <v>99.85</v>
      </c>
      <c r="O1582" s="57">
        <v>97</v>
      </c>
      <c r="P1582" s="57">
        <v>91</v>
      </c>
      <c r="Q1582" s="57">
        <v>85</v>
      </c>
      <c r="R1582" s="57">
        <v>90</v>
      </c>
      <c r="S1582" s="57">
        <v>88</v>
      </c>
      <c r="T1582" s="74">
        <v>225.66</v>
      </c>
      <c r="U1582" s="114">
        <v>8.8000000000000005E-3</v>
      </c>
    </row>
    <row r="1583" spans="1:21" x14ac:dyDescent="0.35">
      <c r="A1583" s="73" t="s">
        <v>2484</v>
      </c>
      <c r="B1583" s="57">
        <v>116</v>
      </c>
      <c r="C1583" s="57">
        <v>103</v>
      </c>
      <c r="D1583" s="74">
        <v>1.53</v>
      </c>
      <c r="E1583" s="74">
        <v>93.92</v>
      </c>
      <c r="F1583" s="74">
        <v>87.61</v>
      </c>
      <c r="G1583" s="74">
        <v>96.61</v>
      </c>
      <c r="H1583" s="74">
        <v>98.59</v>
      </c>
      <c r="I1583" s="74">
        <v>89.54</v>
      </c>
      <c r="J1583" s="74">
        <v>106.64</v>
      </c>
      <c r="K1583" s="74">
        <v>89.06</v>
      </c>
      <c r="L1583" s="74">
        <v>96.61</v>
      </c>
      <c r="M1583" s="74">
        <v>90.3</v>
      </c>
      <c r="N1583" s="74">
        <v>101.81</v>
      </c>
      <c r="O1583" s="57">
        <v>96</v>
      </c>
      <c r="P1583" s="57">
        <v>91</v>
      </c>
      <c r="Q1583" s="57">
        <v>87</v>
      </c>
      <c r="R1583" s="57">
        <v>87</v>
      </c>
      <c r="S1583" s="57">
        <v>89</v>
      </c>
      <c r="T1583" s="74">
        <v>288.06</v>
      </c>
      <c r="U1583" s="114">
        <v>7.7999999999999996E-3</v>
      </c>
    </row>
    <row r="1584" spans="1:21" x14ac:dyDescent="0.35">
      <c r="A1584" s="73" t="s">
        <v>2485</v>
      </c>
      <c r="B1584" s="57">
        <v>115</v>
      </c>
      <c r="C1584" s="57">
        <v>103</v>
      </c>
      <c r="D1584" s="74">
        <v>3.32</v>
      </c>
      <c r="E1584" s="74">
        <v>95.81</v>
      </c>
      <c r="F1584" s="74">
        <v>89.54</v>
      </c>
      <c r="G1584" s="74">
        <v>97.63</v>
      </c>
      <c r="H1584" s="74">
        <v>99.67</v>
      </c>
      <c r="I1584" s="74">
        <v>90.53</v>
      </c>
      <c r="J1584" s="74">
        <v>109.76</v>
      </c>
      <c r="K1584" s="74">
        <v>91.07</v>
      </c>
      <c r="L1584" s="74">
        <v>97.79</v>
      </c>
      <c r="M1584" s="74">
        <v>91.01</v>
      </c>
      <c r="N1584" s="74">
        <v>103.87</v>
      </c>
      <c r="O1584" s="57">
        <v>99</v>
      </c>
      <c r="P1584" s="57">
        <v>92</v>
      </c>
      <c r="Q1584" s="57">
        <v>77</v>
      </c>
      <c r="R1584" s="57">
        <v>89</v>
      </c>
      <c r="S1584" s="57">
        <v>89</v>
      </c>
      <c r="T1584" s="74">
        <v>209.41</v>
      </c>
      <c r="U1584" s="114">
        <v>8.0000000000000002E-3</v>
      </c>
    </row>
    <row r="1585" spans="1:21" x14ac:dyDescent="0.35">
      <c r="A1585" s="73" t="s">
        <v>2486</v>
      </c>
      <c r="B1585" s="57">
        <v>125</v>
      </c>
      <c r="C1585" s="57">
        <v>107</v>
      </c>
      <c r="D1585" s="74">
        <v>4.2</v>
      </c>
      <c r="E1585" s="74">
        <v>96.72</v>
      </c>
      <c r="F1585" s="74">
        <v>91.16</v>
      </c>
      <c r="G1585" s="74">
        <v>98.34</v>
      </c>
      <c r="H1585" s="74">
        <v>100.09</v>
      </c>
      <c r="I1585" s="74">
        <v>91.1</v>
      </c>
      <c r="J1585" s="74">
        <v>111.41</v>
      </c>
      <c r="K1585" s="74">
        <v>91.82</v>
      </c>
      <c r="L1585" s="74">
        <v>98.72</v>
      </c>
      <c r="M1585" s="74">
        <v>92.07</v>
      </c>
      <c r="N1585" s="74">
        <v>105.39</v>
      </c>
      <c r="O1585" s="57">
        <v>102</v>
      </c>
      <c r="P1585" s="57">
        <v>93</v>
      </c>
      <c r="Q1585" s="57">
        <v>99</v>
      </c>
      <c r="R1585" s="57">
        <v>94</v>
      </c>
      <c r="S1585" s="57">
        <v>92</v>
      </c>
      <c r="T1585" s="74">
        <v>172.5</v>
      </c>
      <c r="U1585" s="114"/>
    </row>
    <row r="1586" spans="1:21" x14ac:dyDescent="0.35">
      <c r="A1586" s="73" t="s">
        <v>2487</v>
      </c>
      <c r="B1586" s="57">
        <v>132</v>
      </c>
      <c r="C1586" s="57">
        <v>121</v>
      </c>
      <c r="D1586" s="74">
        <v>-16.97</v>
      </c>
      <c r="E1586" s="74">
        <v>97.9</v>
      </c>
      <c r="F1586" s="74">
        <v>92.41</v>
      </c>
      <c r="G1586" s="74">
        <v>98.95</v>
      </c>
      <c r="H1586" s="74">
        <v>100.67</v>
      </c>
      <c r="I1586" s="74">
        <v>91.45</v>
      </c>
      <c r="J1586" s="74">
        <v>113.37</v>
      </c>
      <c r="K1586" s="74">
        <v>93.66</v>
      </c>
      <c r="L1586" s="74">
        <v>99.72</v>
      </c>
      <c r="M1586" s="74">
        <v>93.66</v>
      </c>
      <c r="N1586" s="74">
        <v>106.63</v>
      </c>
      <c r="O1586" s="57">
        <v>103</v>
      </c>
      <c r="P1586" s="57">
        <v>92</v>
      </c>
      <c r="Q1586" s="57">
        <v>97</v>
      </c>
      <c r="R1586" s="57">
        <v>94</v>
      </c>
      <c r="S1586" s="57">
        <v>101</v>
      </c>
      <c r="T1586" s="74">
        <v>132.66</v>
      </c>
      <c r="U1586" s="114"/>
    </row>
    <row r="1587" spans="1:21" x14ac:dyDescent="0.35">
      <c r="A1587" s="73" t="s">
        <v>2488</v>
      </c>
      <c r="B1587" s="57">
        <v>120</v>
      </c>
      <c r="C1587" s="57">
        <v>108</v>
      </c>
      <c r="D1587" s="74">
        <v>-52.16</v>
      </c>
      <c r="E1587" s="74">
        <v>99.78</v>
      </c>
      <c r="F1587" s="74">
        <v>94.26</v>
      </c>
      <c r="G1587" s="74">
        <v>99.91</v>
      </c>
      <c r="H1587" s="74">
        <v>101.46</v>
      </c>
      <c r="I1587" s="74">
        <v>92.25</v>
      </c>
      <c r="J1587" s="74">
        <v>119.65</v>
      </c>
      <c r="K1587" s="74">
        <v>95.26</v>
      </c>
      <c r="L1587" s="74">
        <v>99.96</v>
      </c>
      <c r="M1587" s="74">
        <v>95.08</v>
      </c>
      <c r="N1587" s="74">
        <v>108.46</v>
      </c>
      <c r="O1587" s="57">
        <v>97</v>
      </c>
      <c r="P1587" s="57">
        <v>92</v>
      </c>
      <c r="Q1587" s="57">
        <v>77</v>
      </c>
      <c r="R1587" s="57">
        <v>86</v>
      </c>
      <c r="S1587" s="57">
        <v>88</v>
      </c>
      <c r="T1587" s="74">
        <v>32.340000000000003</v>
      </c>
      <c r="U1587" s="114">
        <v>6.7000000000000002E-3</v>
      </c>
    </row>
    <row r="1588" spans="1:21" x14ac:dyDescent="0.35">
      <c r="A1588" s="73" t="s">
        <v>2489</v>
      </c>
      <c r="B1588" s="57">
        <v>120</v>
      </c>
      <c r="C1588" s="57">
        <v>106</v>
      </c>
      <c r="D1588" s="74">
        <v>22.34</v>
      </c>
      <c r="E1588" s="74">
        <v>103.03</v>
      </c>
      <c r="F1588" s="74">
        <v>97.77</v>
      </c>
      <c r="G1588" s="74">
        <v>102.08</v>
      </c>
      <c r="H1588" s="74">
        <v>103.25</v>
      </c>
      <c r="I1588" s="74">
        <v>93.43</v>
      </c>
      <c r="J1588" s="74">
        <v>126.64</v>
      </c>
      <c r="K1588" s="74">
        <v>98.12</v>
      </c>
      <c r="L1588" s="74">
        <v>101.98</v>
      </c>
      <c r="M1588" s="74">
        <v>98.23</v>
      </c>
      <c r="N1588" s="74">
        <v>111.77</v>
      </c>
      <c r="O1588" s="57">
        <v>97</v>
      </c>
      <c r="P1588" s="57">
        <v>93</v>
      </c>
      <c r="Q1588" s="57">
        <v>82</v>
      </c>
      <c r="R1588" s="57">
        <v>86</v>
      </c>
      <c r="S1588" s="57">
        <v>93</v>
      </c>
      <c r="T1588" s="74">
        <v>149.74</v>
      </c>
      <c r="U1588" s="114">
        <v>5.7000000000000002E-3</v>
      </c>
    </row>
    <row r="1589" spans="1:21" x14ac:dyDescent="0.35">
      <c r="A1589" s="73" t="s">
        <v>2490</v>
      </c>
      <c r="B1589" s="57">
        <v>119</v>
      </c>
      <c r="C1589" s="57">
        <v>107</v>
      </c>
      <c r="D1589" s="74">
        <v>10.42</v>
      </c>
      <c r="E1589" s="74">
        <v>104.58</v>
      </c>
      <c r="F1589" s="74">
        <v>100.34</v>
      </c>
      <c r="G1589" s="74">
        <v>100.57</v>
      </c>
      <c r="H1589" s="74">
        <v>104.11</v>
      </c>
      <c r="I1589" s="74">
        <v>94.4</v>
      </c>
      <c r="J1589" s="74">
        <v>131.82</v>
      </c>
      <c r="K1589" s="74">
        <v>99.07</v>
      </c>
      <c r="L1589" s="74">
        <v>102.8</v>
      </c>
      <c r="M1589" s="74">
        <v>99.68</v>
      </c>
      <c r="N1589" s="74">
        <v>111.69</v>
      </c>
      <c r="O1589" s="57">
        <v>97</v>
      </c>
      <c r="P1589" s="57">
        <v>91</v>
      </c>
      <c r="Q1589" s="57">
        <v>82</v>
      </c>
      <c r="R1589" s="57">
        <v>85</v>
      </c>
      <c r="S1589" s="57">
        <v>88</v>
      </c>
      <c r="T1589" s="74">
        <v>113.92</v>
      </c>
      <c r="U1589" s="114">
        <v>5.1000000000000004E-3</v>
      </c>
    </row>
    <row r="1590" spans="1:21" x14ac:dyDescent="0.35">
      <c r="A1590" s="73" t="s">
        <v>2491</v>
      </c>
      <c r="B1590" s="57">
        <v>117</v>
      </c>
      <c r="C1590" s="57">
        <v>105</v>
      </c>
      <c r="D1590" s="74">
        <v>6.77</v>
      </c>
      <c r="E1590" s="74">
        <v>105.04</v>
      </c>
      <c r="F1590" s="74">
        <v>102.4</v>
      </c>
      <c r="G1590" s="74">
        <v>101.48</v>
      </c>
      <c r="H1590" s="74">
        <v>105.87</v>
      </c>
      <c r="I1590" s="74">
        <v>95.08</v>
      </c>
      <c r="J1590" s="74">
        <v>130.19</v>
      </c>
      <c r="K1590" s="74">
        <v>100.13</v>
      </c>
      <c r="L1590" s="74">
        <v>103.49</v>
      </c>
      <c r="M1590" s="74">
        <v>100.28</v>
      </c>
      <c r="N1590" s="74">
        <v>111.99</v>
      </c>
      <c r="O1590" s="57">
        <v>97</v>
      </c>
      <c r="P1590" s="57">
        <v>95</v>
      </c>
      <c r="Q1590" s="57">
        <v>82</v>
      </c>
      <c r="R1590" s="57">
        <v>86</v>
      </c>
      <c r="S1590" s="57">
        <v>90</v>
      </c>
      <c r="T1590" s="74">
        <v>210.89</v>
      </c>
      <c r="U1590" s="114">
        <v>6.7999999999999996E-3</v>
      </c>
    </row>
    <row r="1591" spans="1:21" x14ac:dyDescent="0.35">
      <c r="A1591" s="73" t="s">
        <v>2492</v>
      </c>
      <c r="B1591" s="57">
        <v>116</v>
      </c>
      <c r="C1591" s="57">
        <v>103</v>
      </c>
      <c r="D1591" s="74">
        <v>11.13</v>
      </c>
      <c r="E1591" s="74">
        <v>104.26</v>
      </c>
      <c r="F1591" s="74">
        <v>102.55</v>
      </c>
      <c r="G1591" s="74">
        <v>99.86</v>
      </c>
      <c r="H1591" s="74">
        <v>106.45</v>
      </c>
      <c r="I1591" s="74">
        <v>95.3</v>
      </c>
      <c r="J1591" s="74">
        <v>126.2</v>
      </c>
      <c r="K1591" s="74">
        <v>99.87</v>
      </c>
      <c r="L1591" s="74">
        <v>103.33</v>
      </c>
      <c r="M1591" s="74">
        <v>100.78</v>
      </c>
      <c r="N1591" s="74">
        <v>110.27</v>
      </c>
      <c r="O1591" s="57">
        <v>98</v>
      </c>
      <c r="P1591" s="57">
        <v>99</v>
      </c>
      <c r="Q1591" s="57">
        <v>75</v>
      </c>
      <c r="R1591" s="57">
        <v>85</v>
      </c>
      <c r="S1591" s="57">
        <v>87</v>
      </c>
      <c r="T1591" s="74">
        <v>126.46</v>
      </c>
      <c r="U1591" s="114">
        <v>6.7000000000000002E-3</v>
      </c>
    </row>
    <row r="1592" spans="1:21" x14ac:dyDescent="0.35">
      <c r="A1592" s="73" t="s">
        <v>2493</v>
      </c>
      <c r="B1592" s="57">
        <v>122</v>
      </c>
      <c r="C1592" s="57">
        <v>108</v>
      </c>
      <c r="D1592" s="74">
        <v>37.11</v>
      </c>
      <c r="E1592" s="74">
        <v>104.73</v>
      </c>
      <c r="F1592" s="74">
        <v>103.33</v>
      </c>
      <c r="G1592" s="74">
        <v>99.81</v>
      </c>
      <c r="H1592" s="74">
        <v>107.91</v>
      </c>
      <c r="I1592" s="74">
        <v>97.01</v>
      </c>
      <c r="J1592" s="74">
        <v>124.53</v>
      </c>
      <c r="K1592" s="74">
        <v>100.46</v>
      </c>
      <c r="L1592" s="74">
        <v>103.64</v>
      </c>
      <c r="M1592" s="74">
        <v>100.85</v>
      </c>
      <c r="N1592" s="74">
        <v>109.38</v>
      </c>
      <c r="O1592" s="57">
        <v>103</v>
      </c>
      <c r="P1592" s="57">
        <v>99</v>
      </c>
      <c r="Q1592" s="57">
        <v>96</v>
      </c>
      <c r="R1592" s="57">
        <v>95</v>
      </c>
      <c r="S1592" s="57">
        <v>94</v>
      </c>
      <c r="T1592" s="74">
        <v>61.55</v>
      </c>
      <c r="U1592" s="114"/>
    </row>
    <row r="1593" spans="1:21" x14ac:dyDescent="0.35">
      <c r="A1593" s="73" t="s">
        <v>2494</v>
      </c>
      <c r="B1593" s="57">
        <v>129</v>
      </c>
      <c r="C1593" s="57">
        <v>106</v>
      </c>
      <c r="D1593" s="74">
        <v>23.71</v>
      </c>
      <c r="E1593" s="74">
        <v>104.98</v>
      </c>
      <c r="F1593" s="74">
        <v>104.45</v>
      </c>
      <c r="G1593" s="74">
        <v>99.45</v>
      </c>
      <c r="H1593" s="74">
        <v>107.6</v>
      </c>
      <c r="I1593" s="74">
        <v>101.16</v>
      </c>
      <c r="J1593" s="74">
        <v>122.44</v>
      </c>
      <c r="K1593" s="74">
        <v>99.72</v>
      </c>
      <c r="L1593" s="74">
        <v>103.94</v>
      </c>
      <c r="M1593" s="74">
        <v>100.66</v>
      </c>
      <c r="N1593" s="74">
        <v>107.76</v>
      </c>
      <c r="O1593" s="57">
        <v>105</v>
      </c>
      <c r="P1593" s="57">
        <v>100</v>
      </c>
      <c r="Q1593" s="57">
        <v>98</v>
      </c>
      <c r="R1593" s="57">
        <v>98</v>
      </c>
      <c r="S1593" s="57">
        <v>119</v>
      </c>
      <c r="T1593" s="74">
        <v>131.63999999999999</v>
      </c>
      <c r="U1593" s="114"/>
    </row>
    <row r="1594" spans="1:21" x14ac:dyDescent="0.35">
      <c r="A1594" s="73" t="s">
        <v>2495</v>
      </c>
      <c r="B1594" s="57">
        <v>78</v>
      </c>
      <c r="C1594" s="57">
        <v>43</v>
      </c>
      <c r="D1594" s="74">
        <v>18.87</v>
      </c>
      <c r="E1594" s="74">
        <v>103.7</v>
      </c>
      <c r="F1594" s="74">
        <v>105.31</v>
      </c>
      <c r="G1594" s="74">
        <v>95.75</v>
      </c>
      <c r="H1594" s="74">
        <v>106.96</v>
      </c>
      <c r="I1594" s="74">
        <v>104.07</v>
      </c>
      <c r="J1594" s="74">
        <v>113.02</v>
      </c>
      <c r="K1594" s="74">
        <v>100</v>
      </c>
      <c r="L1594" s="74">
        <v>102.73</v>
      </c>
      <c r="M1594" s="74">
        <v>100.59</v>
      </c>
      <c r="N1594" s="74">
        <v>104.78</v>
      </c>
      <c r="O1594" s="57">
        <v>84</v>
      </c>
      <c r="P1594" s="57">
        <v>103</v>
      </c>
      <c r="Q1594" s="57">
        <v>91</v>
      </c>
      <c r="R1594" s="57">
        <v>91</v>
      </c>
      <c r="S1594" s="57"/>
      <c r="T1594" s="74">
        <v>153.93</v>
      </c>
      <c r="U1594" s="114">
        <v>5.8999999999999999E-3</v>
      </c>
    </row>
    <row r="1595" spans="1:21" x14ac:dyDescent="0.35">
      <c r="A1595" s="73" t="s">
        <v>2496</v>
      </c>
      <c r="B1595" s="57">
        <v>121</v>
      </c>
      <c r="C1595" s="57">
        <v>104</v>
      </c>
      <c r="D1595" s="74">
        <v>1.06</v>
      </c>
      <c r="E1595" s="74">
        <v>101.36</v>
      </c>
      <c r="F1595" s="74">
        <v>103.27</v>
      </c>
      <c r="G1595" s="74">
        <v>94.27</v>
      </c>
      <c r="H1595" s="74">
        <v>106.66</v>
      </c>
      <c r="I1595" s="74">
        <v>103.88</v>
      </c>
      <c r="J1595" s="74">
        <v>105.65</v>
      </c>
      <c r="K1595" s="74">
        <v>98.23</v>
      </c>
      <c r="L1595" s="74">
        <v>101.22</v>
      </c>
      <c r="M1595" s="74">
        <v>98.89</v>
      </c>
      <c r="N1595" s="74">
        <v>102.33</v>
      </c>
      <c r="O1595" s="57">
        <v>98</v>
      </c>
      <c r="P1595" s="57">
        <v>96</v>
      </c>
      <c r="Q1595" s="57">
        <v>75</v>
      </c>
      <c r="R1595" s="57">
        <v>91</v>
      </c>
      <c r="S1595" s="57">
        <v>94</v>
      </c>
      <c r="T1595" s="74">
        <v>243.13</v>
      </c>
      <c r="U1595" s="114">
        <v>7.7000000000000002E-3</v>
      </c>
    </row>
    <row r="1596" spans="1:21" x14ac:dyDescent="0.35">
      <c r="A1596" s="73" t="s">
        <v>2497</v>
      </c>
      <c r="B1596" s="57">
        <v>119</v>
      </c>
      <c r="C1596" s="57">
        <v>107</v>
      </c>
      <c r="D1596" s="74">
        <v>3.91</v>
      </c>
      <c r="E1596" s="74">
        <v>100.64</v>
      </c>
      <c r="F1596" s="74">
        <v>101.83</v>
      </c>
      <c r="G1596" s="74">
        <v>96.59</v>
      </c>
      <c r="H1596" s="74">
        <v>106.9</v>
      </c>
      <c r="I1596" s="74">
        <v>103.94</v>
      </c>
      <c r="J1596" s="74">
        <v>101.16</v>
      </c>
      <c r="K1596" s="74">
        <v>98.31</v>
      </c>
      <c r="L1596" s="74">
        <v>101.08</v>
      </c>
      <c r="M1596" s="74">
        <v>98.87</v>
      </c>
      <c r="N1596" s="74">
        <v>103.05</v>
      </c>
      <c r="O1596" s="57">
        <v>98</v>
      </c>
      <c r="P1596" s="57">
        <v>94</v>
      </c>
      <c r="Q1596" s="57">
        <v>79</v>
      </c>
      <c r="R1596" s="57">
        <v>91</v>
      </c>
      <c r="S1596" s="57">
        <v>88</v>
      </c>
      <c r="T1596" s="74">
        <v>98.23</v>
      </c>
      <c r="U1596" s="114">
        <v>6.4999999999999997E-3</v>
      </c>
    </row>
    <row r="1597" spans="1:21" x14ac:dyDescent="0.35">
      <c r="A1597" s="73" t="s">
        <v>2498</v>
      </c>
      <c r="B1597" s="57">
        <v>117</v>
      </c>
      <c r="C1597" s="57">
        <v>107</v>
      </c>
      <c r="D1597" s="74">
        <v>11.03</v>
      </c>
      <c r="E1597" s="74">
        <v>99.63</v>
      </c>
      <c r="F1597" s="74">
        <v>99.1</v>
      </c>
      <c r="G1597" s="74">
        <v>95.5</v>
      </c>
      <c r="H1597" s="74">
        <v>105.99</v>
      </c>
      <c r="I1597" s="74">
        <v>104.4</v>
      </c>
      <c r="J1597" s="74">
        <v>98.05</v>
      </c>
      <c r="K1597" s="74">
        <v>97.69</v>
      </c>
      <c r="L1597" s="74">
        <v>100.76</v>
      </c>
      <c r="M1597" s="74">
        <v>98.09</v>
      </c>
      <c r="N1597" s="74">
        <v>101.12</v>
      </c>
      <c r="O1597" s="57">
        <v>98</v>
      </c>
      <c r="P1597" s="57">
        <v>88</v>
      </c>
      <c r="Q1597" s="57">
        <v>85</v>
      </c>
      <c r="R1597" s="57">
        <v>90</v>
      </c>
      <c r="S1597" s="57">
        <v>91</v>
      </c>
      <c r="T1597" s="74">
        <v>50.67</v>
      </c>
      <c r="U1597" s="114">
        <v>5.5999999999999999E-3</v>
      </c>
    </row>
    <row r="1598" spans="1:21" x14ac:dyDescent="0.35">
      <c r="A1598" s="73" t="s">
        <v>2499</v>
      </c>
      <c r="B1598" s="57">
        <v>117</v>
      </c>
      <c r="C1598" s="57">
        <v>105</v>
      </c>
      <c r="D1598" s="74">
        <v>14.27</v>
      </c>
      <c r="E1598" s="74">
        <v>99.24</v>
      </c>
      <c r="F1598" s="74">
        <v>97.76</v>
      </c>
      <c r="G1598" s="74">
        <v>96.77</v>
      </c>
      <c r="H1598" s="74">
        <v>105.77</v>
      </c>
      <c r="I1598" s="74">
        <v>104.62</v>
      </c>
      <c r="J1598" s="74">
        <v>96.31</v>
      </c>
      <c r="K1598" s="74">
        <v>97.8</v>
      </c>
      <c r="L1598" s="74">
        <v>100.81</v>
      </c>
      <c r="M1598" s="74">
        <v>97.02</v>
      </c>
      <c r="N1598" s="74">
        <v>101.46</v>
      </c>
      <c r="O1598" s="57">
        <v>100</v>
      </c>
      <c r="P1598" s="57">
        <v>88</v>
      </c>
      <c r="Q1598" s="57">
        <v>79</v>
      </c>
      <c r="R1598" s="57">
        <v>88</v>
      </c>
      <c r="S1598" s="57">
        <v>89</v>
      </c>
      <c r="T1598" s="74">
        <v>60.53</v>
      </c>
      <c r="U1598" s="114">
        <v>5.7999999999999996E-3</v>
      </c>
    </row>
    <row r="1599" spans="1:21" x14ac:dyDescent="0.35">
      <c r="A1599" s="73" t="s">
        <v>2500</v>
      </c>
      <c r="B1599" s="57">
        <v>125</v>
      </c>
      <c r="C1599" s="57">
        <v>112</v>
      </c>
      <c r="D1599" s="74">
        <v>11.23</v>
      </c>
      <c r="E1599" s="74">
        <v>98.26</v>
      </c>
      <c r="F1599" s="74">
        <v>95.58</v>
      </c>
      <c r="G1599" s="74">
        <v>96.04</v>
      </c>
      <c r="H1599" s="74">
        <v>105.18</v>
      </c>
      <c r="I1599" s="74">
        <v>103.09</v>
      </c>
      <c r="J1599" s="74">
        <v>96</v>
      </c>
      <c r="K1599" s="74">
        <v>96.37</v>
      </c>
      <c r="L1599" s="74">
        <v>100.79</v>
      </c>
      <c r="M1599" s="74">
        <v>95.96</v>
      </c>
      <c r="N1599" s="74">
        <v>100.85</v>
      </c>
      <c r="O1599" s="57">
        <v>105</v>
      </c>
      <c r="P1599" s="57">
        <v>88</v>
      </c>
      <c r="Q1599" s="57">
        <v>110</v>
      </c>
      <c r="R1599" s="57">
        <v>98</v>
      </c>
      <c r="S1599" s="57">
        <v>95</v>
      </c>
      <c r="T1599" s="74">
        <v>141.83000000000001</v>
      </c>
      <c r="U1599" s="114"/>
    </row>
    <row r="1600" spans="1:21" x14ac:dyDescent="0.35">
      <c r="A1600" s="73" t="s">
        <v>2501</v>
      </c>
      <c r="B1600" s="57">
        <v>138</v>
      </c>
      <c r="C1600" s="57">
        <v>128</v>
      </c>
      <c r="D1600" s="74">
        <v>1.42</v>
      </c>
      <c r="E1600" s="74">
        <v>97.57</v>
      </c>
      <c r="F1600" s="74">
        <v>92.75</v>
      </c>
      <c r="G1600" s="74">
        <v>95.9</v>
      </c>
      <c r="H1600" s="74">
        <v>105.88</v>
      </c>
      <c r="I1600" s="74">
        <v>99.69</v>
      </c>
      <c r="J1600" s="74">
        <v>95.47</v>
      </c>
      <c r="K1600" s="74">
        <v>96.77</v>
      </c>
      <c r="L1600" s="74">
        <v>100.49</v>
      </c>
      <c r="M1600" s="74">
        <v>95.25</v>
      </c>
      <c r="N1600" s="74">
        <v>101.58</v>
      </c>
      <c r="O1600" s="57">
        <v>109</v>
      </c>
      <c r="P1600" s="57">
        <v>87</v>
      </c>
      <c r="Q1600" s="57">
        <v>106</v>
      </c>
      <c r="R1600" s="57">
        <v>97</v>
      </c>
      <c r="S1600" s="57">
        <v>110</v>
      </c>
      <c r="T1600" s="74">
        <v>307.60000000000002</v>
      </c>
      <c r="U1600" s="114"/>
    </row>
    <row r="1601" spans="1:21" x14ac:dyDescent="0.35">
      <c r="A1601" s="73" t="s">
        <v>2502</v>
      </c>
      <c r="B1601" s="57">
        <v>121</v>
      </c>
      <c r="C1601" s="57">
        <v>108</v>
      </c>
      <c r="D1601" s="74">
        <v>6.03</v>
      </c>
      <c r="E1601" s="74">
        <v>97.42</v>
      </c>
      <c r="F1601" s="74">
        <v>90.74</v>
      </c>
      <c r="G1601" s="74">
        <v>99.41</v>
      </c>
      <c r="H1601" s="74">
        <v>106.41</v>
      </c>
      <c r="I1601" s="74">
        <v>96.84</v>
      </c>
      <c r="J1601" s="74">
        <v>98.53</v>
      </c>
      <c r="K1601" s="74">
        <v>95.68</v>
      </c>
      <c r="L1601" s="74">
        <v>101.22</v>
      </c>
      <c r="M1601" s="74">
        <v>94.75</v>
      </c>
      <c r="N1601" s="74">
        <v>101.81</v>
      </c>
      <c r="O1601" s="57">
        <v>98</v>
      </c>
      <c r="P1601" s="57">
        <v>86</v>
      </c>
      <c r="Q1601" s="57">
        <v>77</v>
      </c>
      <c r="R1601" s="57">
        <v>85</v>
      </c>
      <c r="S1601" s="57">
        <v>87</v>
      </c>
      <c r="T1601" s="74">
        <v>147.41</v>
      </c>
      <c r="U1601" s="114">
        <v>5.3E-3</v>
      </c>
    </row>
    <row r="1602" spans="1:21" x14ac:dyDescent="0.35">
      <c r="A1602" s="73" t="s">
        <v>2503</v>
      </c>
      <c r="B1602" s="57">
        <v>118</v>
      </c>
      <c r="C1602" s="57">
        <v>105</v>
      </c>
      <c r="D1602" s="74">
        <v>8.26</v>
      </c>
      <c r="E1602" s="74">
        <v>97.07</v>
      </c>
      <c r="F1602" s="74">
        <v>90.28</v>
      </c>
      <c r="G1602" s="74">
        <v>99.42</v>
      </c>
      <c r="H1602" s="74">
        <v>105.47</v>
      </c>
      <c r="I1602" s="74">
        <v>96.59</v>
      </c>
      <c r="J1602" s="74">
        <v>97.74</v>
      </c>
      <c r="K1602" s="74">
        <v>95.48</v>
      </c>
      <c r="L1602" s="74">
        <v>101.2</v>
      </c>
      <c r="M1602" s="74">
        <v>94.88</v>
      </c>
      <c r="N1602" s="74">
        <v>100.83</v>
      </c>
      <c r="O1602" s="57">
        <v>96</v>
      </c>
      <c r="P1602" s="57">
        <v>92</v>
      </c>
      <c r="Q1602" s="57">
        <v>85</v>
      </c>
      <c r="R1602" s="57">
        <v>86</v>
      </c>
      <c r="S1602" s="57">
        <v>90</v>
      </c>
      <c r="T1602" s="74">
        <v>291.05</v>
      </c>
      <c r="U1602" s="114">
        <v>5.4000000000000003E-3</v>
      </c>
    </row>
    <row r="1603" spans="1:21" x14ac:dyDescent="0.35">
      <c r="A1603" s="73" t="s">
        <v>2504</v>
      </c>
      <c r="B1603" s="57">
        <v>119</v>
      </c>
      <c r="C1603" s="57">
        <v>107</v>
      </c>
      <c r="D1603" s="74">
        <v>4.4800000000000004</v>
      </c>
      <c r="E1603" s="74">
        <v>97.01</v>
      </c>
      <c r="F1603" s="74">
        <v>90.5</v>
      </c>
      <c r="G1603" s="74">
        <v>99.09</v>
      </c>
      <c r="H1603" s="74">
        <v>105.19</v>
      </c>
      <c r="I1603" s="74">
        <v>96.45</v>
      </c>
      <c r="J1603" s="74">
        <v>97.42</v>
      </c>
      <c r="K1603" s="74">
        <v>95.7</v>
      </c>
      <c r="L1603" s="74">
        <v>100.85</v>
      </c>
      <c r="M1603" s="74">
        <v>94.6</v>
      </c>
      <c r="N1603" s="74">
        <v>99.8</v>
      </c>
      <c r="O1603" s="57">
        <v>97</v>
      </c>
      <c r="P1603" s="57">
        <v>90</v>
      </c>
      <c r="Q1603" s="57">
        <v>85</v>
      </c>
      <c r="R1603" s="57">
        <v>87</v>
      </c>
      <c r="S1603" s="57">
        <v>88</v>
      </c>
      <c r="T1603" s="74">
        <v>177.82</v>
      </c>
      <c r="U1603" s="114">
        <v>7.3000000000000001E-3</v>
      </c>
    </row>
    <row r="1604" spans="1:21" x14ac:dyDescent="0.35">
      <c r="A1604" s="73" t="s">
        <v>2505</v>
      </c>
      <c r="B1604" s="57">
        <v>116</v>
      </c>
      <c r="C1604" s="57">
        <v>106</v>
      </c>
      <c r="D1604" s="74">
        <v>-2.2799999999999998</v>
      </c>
      <c r="E1604" s="74">
        <v>96.78</v>
      </c>
      <c r="F1604" s="74">
        <v>90.45</v>
      </c>
      <c r="G1604" s="74">
        <v>99.21</v>
      </c>
      <c r="H1604" s="74">
        <v>104.68</v>
      </c>
      <c r="I1604" s="74">
        <v>95.76</v>
      </c>
      <c r="J1604" s="74">
        <v>96.55</v>
      </c>
      <c r="K1604" s="74">
        <v>95.4</v>
      </c>
      <c r="L1604" s="74">
        <v>100.94</v>
      </c>
      <c r="M1604" s="74">
        <v>94.41</v>
      </c>
      <c r="N1604" s="74">
        <v>99.99</v>
      </c>
      <c r="O1604" s="57">
        <v>96</v>
      </c>
      <c r="P1604" s="57">
        <v>96</v>
      </c>
      <c r="Q1604" s="57">
        <v>85</v>
      </c>
      <c r="R1604" s="57">
        <v>86</v>
      </c>
      <c r="S1604" s="57">
        <v>89</v>
      </c>
      <c r="T1604" s="74">
        <v>203.03</v>
      </c>
      <c r="U1604" s="114">
        <v>6.7000000000000002E-3</v>
      </c>
    </row>
    <row r="1605" spans="1:21" x14ac:dyDescent="0.35">
      <c r="A1605" s="73" t="s">
        <v>2506</v>
      </c>
      <c r="B1605" s="57">
        <v>117</v>
      </c>
      <c r="C1605" s="57">
        <v>105</v>
      </c>
      <c r="D1605" s="74">
        <v>0.84</v>
      </c>
      <c r="E1605" s="74">
        <v>96.37</v>
      </c>
      <c r="F1605" s="74">
        <v>90.19</v>
      </c>
      <c r="G1605" s="74">
        <v>98.9</v>
      </c>
      <c r="H1605" s="74">
        <v>104.07</v>
      </c>
      <c r="I1605" s="74">
        <v>95.59</v>
      </c>
      <c r="J1605" s="74">
        <v>95.6</v>
      </c>
      <c r="K1605" s="74">
        <v>94.55</v>
      </c>
      <c r="L1605" s="74">
        <v>100.63</v>
      </c>
      <c r="M1605" s="74">
        <v>94.58</v>
      </c>
      <c r="N1605" s="74">
        <v>99.46</v>
      </c>
      <c r="O1605" s="57">
        <v>100</v>
      </c>
      <c r="P1605" s="57">
        <v>96</v>
      </c>
      <c r="Q1605" s="57">
        <v>78</v>
      </c>
      <c r="R1605" s="57">
        <v>88</v>
      </c>
      <c r="S1605" s="57">
        <v>89</v>
      </c>
      <c r="T1605" s="74">
        <v>166.74</v>
      </c>
      <c r="U1605" s="114">
        <v>5.7999999999999996E-3</v>
      </c>
    </row>
    <row r="1606" spans="1:21" x14ac:dyDescent="0.35">
      <c r="A1606" s="73" t="s">
        <v>2507</v>
      </c>
      <c r="B1606" s="57">
        <v>125</v>
      </c>
      <c r="C1606" s="57">
        <v>113</v>
      </c>
      <c r="D1606" s="74">
        <v>6.16</v>
      </c>
      <c r="E1606" s="74">
        <v>96.21</v>
      </c>
      <c r="F1606" s="74">
        <v>90.44</v>
      </c>
      <c r="G1606" s="74">
        <v>98.99</v>
      </c>
      <c r="H1606" s="74">
        <v>103.44</v>
      </c>
      <c r="I1606" s="74">
        <v>95.35</v>
      </c>
      <c r="J1606" s="74">
        <v>95.32</v>
      </c>
      <c r="K1606" s="74">
        <v>94.93</v>
      </c>
      <c r="L1606" s="74">
        <v>100.02</v>
      </c>
      <c r="M1606" s="74">
        <v>94.81</v>
      </c>
      <c r="N1606" s="74">
        <v>99.46</v>
      </c>
      <c r="O1606" s="57">
        <v>104</v>
      </c>
      <c r="P1606" s="57">
        <v>96</v>
      </c>
      <c r="Q1606" s="57">
        <v>101</v>
      </c>
      <c r="R1606" s="57">
        <v>95</v>
      </c>
      <c r="S1606" s="57">
        <v>92</v>
      </c>
      <c r="T1606" s="74">
        <v>93.26</v>
      </c>
      <c r="U1606" s="114"/>
    </row>
    <row r="1607" spans="1:21" x14ac:dyDescent="0.35">
      <c r="A1607" s="73" t="s">
        <v>2508</v>
      </c>
      <c r="B1607" s="57">
        <v>139</v>
      </c>
      <c r="C1607" s="57">
        <v>128</v>
      </c>
      <c r="D1607" s="74">
        <v>5.5</v>
      </c>
      <c r="E1607" s="74">
        <v>96.04</v>
      </c>
      <c r="F1607" s="74">
        <v>90.47</v>
      </c>
      <c r="G1607" s="74">
        <v>98.84</v>
      </c>
      <c r="H1607" s="74">
        <v>103.07</v>
      </c>
      <c r="I1607" s="74">
        <v>95.84</v>
      </c>
      <c r="J1607" s="74">
        <v>95.03</v>
      </c>
      <c r="K1607" s="74">
        <v>94.34</v>
      </c>
      <c r="L1607" s="74">
        <v>100.06</v>
      </c>
      <c r="M1607" s="74">
        <v>94.99</v>
      </c>
      <c r="N1607" s="74">
        <v>98.31</v>
      </c>
      <c r="O1607" s="57">
        <v>110</v>
      </c>
      <c r="P1607" s="57">
        <v>97</v>
      </c>
      <c r="Q1607" s="57">
        <v>110</v>
      </c>
      <c r="R1607" s="57">
        <v>103</v>
      </c>
      <c r="S1607" s="57">
        <v>113</v>
      </c>
      <c r="T1607" s="74">
        <v>127.48</v>
      </c>
      <c r="U1607" s="114"/>
    </row>
    <row r="1608" spans="1:21" x14ac:dyDescent="0.35">
      <c r="A1608" s="73" t="s">
        <v>2509</v>
      </c>
      <c r="B1608" s="57">
        <v>122</v>
      </c>
      <c r="C1608" s="57">
        <v>109</v>
      </c>
      <c r="D1608" s="74">
        <v>13.21</v>
      </c>
      <c r="E1608" s="74">
        <v>96.15</v>
      </c>
      <c r="F1608" s="74">
        <v>90.42</v>
      </c>
      <c r="G1608" s="74">
        <v>98.39</v>
      </c>
      <c r="H1608" s="74">
        <v>103.11</v>
      </c>
      <c r="I1608" s="74">
        <v>96.52</v>
      </c>
      <c r="J1608" s="74">
        <v>93.64</v>
      </c>
      <c r="K1608" s="74">
        <v>94.84</v>
      </c>
      <c r="L1608" s="74">
        <v>100.57</v>
      </c>
      <c r="M1608" s="74">
        <v>95.12</v>
      </c>
      <c r="N1608" s="74">
        <v>98.44</v>
      </c>
      <c r="O1608" s="57">
        <v>99</v>
      </c>
      <c r="P1608" s="57">
        <v>97</v>
      </c>
      <c r="Q1608" s="57">
        <v>80</v>
      </c>
      <c r="R1608" s="57">
        <v>87</v>
      </c>
      <c r="S1608" s="57">
        <v>87</v>
      </c>
      <c r="T1608" s="74">
        <v>201.53</v>
      </c>
      <c r="U1608" s="114">
        <v>6.0000000000000001E-3</v>
      </c>
    </row>
    <row r="1609" spans="1:21" x14ac:dyDescent="0.35">
      <c r="A1609" s="73" t="s">
        <v>2510</v>
      </c>
      <c r="B1609" s="57">
        <v>119</v>
      </c>
      <c r="C1609" s="57">
        <v>106</v>
      </c>
      <c r="D1609" s="74">
        <v>6.59</v>
      </c>
      <c r="E1609" s="74">
        <v>96.11</v>
      </c>
      <c r="F1609" s="74">
        <v>90.16</v>
      </c>
      <c r="G1609" s="74">
        <v>98.16</v>
      </c>
      <c r="H1609" s="74">
        <v>103.02</v>
      </c>
      <c r="I1609" s="74">
        <v>96.86</v>
      </c>
      <c r="J1609" s="74">
        <v>92.79</v>
      </c>
      <c r="K1609" s="74">
        <v>94.74</v>
      </c>
      <c r="L1609" s="74">
        <v>100.68</v>
      </c>
      <c r="M1609" s="74">
        <v>94.99</v>
      </c>
      <c r="N1609" s="74">
        <v>98.31</v>
      </c>
      <c r="O1609" s="57">
        <v>96</v>
      </c>
      <c r="P1609" s="57">
        <v>96</v>
      </c>
      <c r="Q1609" s="57">
        <v>85</v>
      </c>
      <c r="R1609" s="57">
        <v>85</v>
      </c>
      <c r="S1609" s="57">
        <v>90</v>
      </c>
      <c r="T1609" s="74">
        <v>308.32</v>
      </c>
      <c r="U1609" s="114">
        <v>4.8999999999999998E-3</v>
      </c>
    </row>
    <row r="1610" spans="1:21" x14ac:dyDescent="0.35">
      <c r="A1610" s="73" t="s">
        <v>2511</v>
      </c>
      <c r="B1610" s="57">
        <v>118</v>
      </c>
      <c r="C1610" s="57">
        <v>105</v>
      </c>
      <c r="D1610" s="74">
        <v>5.93</v>
      </c>
      <c r="E1610" s="74">
        <v>95.67</v>
      </c>
      <c r="F1610" s="74">
        <v>89.08</v>
      </c>
      <c r="G1610" s="74">
        <v>98.14</v>
      </c>
      <c r="H1610" s="74">
        <v>102.5</v>
      </c>
      <c r="I1610" s="74">
        <v>96.87</v>
      </c>
      <c r="J1610" s="74">
        <v>91.55</v>
      </c>
      <c r="K1610" s="74">
        <v>94.14</v>
      </c>
      <c r="L1610" s="74">
        <v>101.31</v>
      </c>
      <c r="M1610" s="74">
        <v>95.11</v>
      </c>
      <c r="N1610" s="74">
        <v>97.93</v>
      </c>
      <c r="O1610" s="57">
        <v>94</v>
      </c>
      <c r="P1610" s="57">
        <v>97</v>
      </c>
      <c r="Q1610" s="57">
        <v>84</v>
      </c>
      <c r="R1610" s="57">
        <v>85</v>
      </c>
      <c r="S1610" s="57">
        <v>80</v>
      </c>
      <c r="T1610" s="74">
        <v>218.07</v>
      </c>
      <c r="U1610" s="114">
        <v>5.3E-3</v>
      </c>
    </row>
    <row r="1611" spans="1:21" x14ac:dyDescent="0.35">
      <c r="A1611" s="73" t="s">
        <v>2512</v>
      </c>
      <c r="B1611" s="57">
        <v>119</v>
      </c>
      <c r="C1611" s="57">
        <v>106</v>
      </c>
      <c r="D1611" s="74">
        <v>4.09</v>
      </c>
      <c r="E1611" s="74">
        <v>96.3</v>
      </c>
      <c r="F1611" s="74">
        <v>89.15</v>
      </c>
      <c r="G1611" s="74">
        <v>98.73</v>
      </c>
      <c r="H1611" s="74">
        <v>102.96</v>
      </c>
      <c r="I1611" s="74">
        <v>97.56</v>
      </c>
      <c r="J1611" s="74">
        <v>92.78</v>
      </c>
      <c r="K1611" s="74">
        <v>94.82</v>
      </c>
      <c r="L1611" s="74">
        <v>101.86</v>
      </c>
      <c r="M1611" s="74">
        <v>95.95</v>
      </c>
      <c r="N1611" s="74">
        <v>98.04</v>
      </c>
      <c r="O1611" s="57">
        <v>97</v>
      </c>
      <c r="P1611" s="57">
        <v>97</v>
      </c>
      <c r="Q1611" s="57">
        <v>87</v>
      </c>
      <c r="R1611" s="57">
        <v>88</v>
      </c>
      <c r="S1611" s="57">
        <v>87</v>
      </c>
      <c r="T1611" s="74">
        <v>725.98</v>
      </c>
      <c r="U1611" s="114">
        <v>5.0000000000000001E-3</v>
      </c>
    </row>
    <row r="1612" spans="1:21" x14ac:dyDescent="0.35">
      <c r="A1612" s="73" t="s">
        <v>2513</v>
      </c>
      <c r="B1612" s="57">
        <v>121</v>
      </c>
      <c r="C1612" s="57">
        <v>105</v>
      </c>
      <c r="D1612" s="74">
        <v>4.58</v>
      </c>
      <c r="E1612" s="74">
        <v>98.01</v>
      </c>
      <c r="F1612" s="74">
        <v>90.63</v>
      </c>
      <c r="G1612" s="74">
        <v>100.08</v>
      </c>
      <c r="H1612" s="74">
        <v>104</v>
      </c>
      <c r="I1612" s="74">
        <v>98.44</v>
      </c>
      <c r="J1612" s="74">
        <v>96.25</v>
      </c>
      <c r="K1612" s="74">
        <v>96.71</v>
      </c>
      <c r="L1612" s="74">
        <v>103.16</v>
      </c>
      <c r="M1612" s="74">
        <v>98.12</v>
      </c>
      <c r="N1612" s="74">
        <v>98.96</v>
      </c>
      <c r="O1612" s="57">
        <v>101</v>
      </c>
      <c r="P1612" s="57">
        <v>94</v>
      </c>
      <c r="Q1612" s="57">
        <v>80</v>
      </c>
      <c r="R1612" s="57">
        <v>87</v>
      </c>
      <c r="S1612" s="57">
        <v>86</v>
      </c>
      <c r="T1612" s="74">
        <v>270.83</v>
      </c>
      <c r="U1612" s="114">
        <v>5.0000000000000001E-3</v>
      </c>
    </row>
    <row r="1613" spans="1:21" x14ac:dyDescent="0.35">
      <c r="A1613" s="73" t="s">
        <v>2514</v>
      </c>
      <c r="B1613" s="57">
        <v>128</v>
      </c>
      <c r="C1613" s="57">
        <v>115</v>
      </c>
      <c r="D1613" s="74">
        <v>4.45</v>
      </c>
      <c r="E1613" s="74">
        <v>99.27</v>
      </c>
      <c r="F1613" s="74">
        <v>93.06</v>
      </c>
      <c r="G1613" s="74">
        <v>100.59</v>
      </c>
      <c r="H1613" s="74">
        <v>104.77</v>
      </c>
      <c r="I1613" s="74">
        <v>100.53</v>
      </c>
      <c r="J1613" s="74">
        <v>97.1</v>
      </c>
      <c r="K1613" s="74">
        <v>97.47</v>
      </c>
      <c r="L1613" s="74">
        <v>104.53</v>
      </c>
      <c r="M1613" s="74">
        <v>100.43</v>
      </c>
      <c r="N1613" s="74">
        <v>98.93</v>
      </c>
      <c r="O1613" s="57">
        <v>105</v>
      </c>
      <c r="P1613" s="57">
        <v>94</v>
      </c>
      <c r="Q1613" s="57">
        <v>100</v>
      </c>
      <c r="R1613" s="57">
        <v>97</v>
      </c>
      <c r="S1613" s="57">
        <v>93</v>
      </c>
      <c r="T1613" s="74">
        <v>366.93</v>
      </c>
      <c r="U1613" s="114"/>
    </row>
    <row r="1614" spans="1:21" x14ac:dyDescent="0.35">
      <c r="A1614" s="73" t="s">
        <v>2515</v>
      </c>
      <c r="B1614" s="57">
        <v>133</v>
      </c>
      <c r="C1614" s="57">
        <v>116</v>
      </c>
      <c r="D1614" s="74">
        <v>13.81</v>
      </c>
      <c r="E1614" s="74">
        <v>100.75</v>
      </c>
      <c r="F1614" s="74">
        <v>96.88</v>
      </c>
      <c r="G1614" s="74">
        <v>101.12</v>
      </c>
      <c r="H1614" s="74">
        <v>105.16</v>
      </c>
      <c r="I1614" s="74">
        <v>103.61</v>
      </c>
      <c r="J1614" s="74">
        <v>98.41</v>
      </c>
      <c r="K1614" s="74">
        <v>98.68</v>
      </c>
      <c r="L1614" s="74">
        <v>105.42</v>
      </c>
      <c r="M1614" s="74">
        <v>102.28</v>
      </c>
      <c r="N1614" s="74">
        <v>99.58</v>
      </c>
      <c r="O1614" s="57">
        <v>104</v>
      </c>
      <c r="P1614" s="57">
        <v>94</v>
      </c>
      <c r="Q1614" s="57">
        <v>105</v>
      </c>
      <c r="R1614" s="57">
        <v>95</v>
      </c>
      <c r="S1614" s="57">
        <v>112</v>
      </c>
      <c r="T1614" s="74">
        <v>316.22000000000003</v>
      </c>
      <c r="U1614" s="114"/>
    </row>
    <row r="1615" spans="1:21" x14ac:dyDescent="0.35">
      <c r="A1615" s="73" t="s">
        <v>2516</v>
      </c>
      <c r="B1615" s="57">
        <v>83</v>
      </c>
      <c r="C1615" s="57">
        <v>46</v>
      </c>
      <c r="D1615" s="74">
        <v>9.09</v>
      </c>
      <c r="E1615" s="74">
        <v>101.6</v>
      </c>
      <c r="F1615" s="74">
        <v>100.88</v>
      </c>
      <c r="G1615" s="74">
        <v>100.03</v>
      </c>
      <c r="H1615" s="74">
        <v>105.8</v>
      </c>
      <c r="I1615" s="74">
        <v>107.24</v>
      </c>
      <c r="J1615" s="74">
        <v>95.81</v>
      </c>
      <c r="K1615" s="74">
        <v>100.48</v>
      </c>
      <c r="L1615" s="74">
        <v>105.3</v>
      </c>
      <c r="M1615" s="74">
        <v>103.41</v>
      </c>
      <c r="N1615" s="74">
        <v>99.73</v>
      </c>
      <c r="O1615" s="57">
        <v>87</v>
      </c>
      <c r="P1615" s="57">
        <v>96</v>
      </c>
      <c r="Q1615" s="57">
        <v>92</v>
      </c>
      <c r="R1615" s="57">
        <v>98</v>
      </c>
      <c r="S1615" s="57"/>
      <c r="T1615" s="74">
        <v>235.4</v>
      </c>
      <c r="U1615" s="114">
        <v>4.5999999999999999E-3</v>
      </c>
    </row>
    <row r="1616" spans="1:21" x14ac:dyDescent="0.35">
      <c r="A1616" s="73" t="s">
        <v>2517</v>
      </c>
      <c r="B1616" s="57">
        <v>116</v>
      </c>
      <c r="C1616" s="57">
        <v>103</v>
      </c>
      <c r="D1616" s="74">
        <v>8.86</v>
      </c>
      <c r="E1616" s="74">
        <v>103.37</v>
      </c>
      <c r="F1616" s="74">
        <v>104.01</v>
      </c>
      <c r="G1616" s="74">
        <v>100.91</v>
      </c>
      <c r="H1616" s="74">
        <v>107.01</v>
      </c>
      <c r="I1616" s="74">
        <v>108.97</v>
      </c>
      <c r="J1616" s="74">
        <v>100.01</v>
      </c>
      <c r="K1616" s="74">
        <v>101.8</v>
      </c>
      <c r="L1616" s="74">
        <v>106.28</v>
      </c>
      <c r="M1616" s="74">
        <v>105.23</v>
      </c>
      <c r="N1616" s="74">
        <v>101.56</v>
      </c>
      <c r="O1616" s="57">
        <v>94</v>
      </c>
      <c r="P1616" s="57">
        <v>96</v>
      </c>
      <c r="Q1616" s="57">
        <v>82</v>
      </c>
      <c r="R1616" s="57">
        <v>86</v>
      </c>
      <c r="S1616" s="57">
        <v>77</v>
      </c>
      <c r="T1616" s="74">
        <v>173.6</v>
      </c>
      <c r="U1616" s="114">
        <v>3.3999999999999998E-3</v>
      </c>
    </row>
    <row r="1617" spans="1:21" x14ac:dyDescent="0.35">
      <c r="A1617" s="73" t="s">
        <v>2518</v>
      </c>
      <c r="B1617" s="57">
        <v>115</v>
      </c>
      <c r="C1617" s="57">
        <v>106</v>
      </c>
      <c r="D1617" s="74">
        <v>16.760000000000002</v>
      </c>
      <c r="E1617" s="74">
        <v>105.04</v>
      </c>
      <c r="F1617" s="74">
        <v>107.25</v>
      </c>
      <c r="G1617" s="74">
        <v>101.97</v>
      </c>
      <c r="H1617" s="74">
        <v>108.4</v>
      </c>
      <c r="I1617" s="74">
        <v>110.97</v>
      </c>
      <c r="J1617" s="74">
        <v>102.02</v>
      </c>
      <c r="K1617" s="74">
        <v>103.32</v>
      </c>
      <c r="L1617" s="74">
        <v>106.81</v>
      </c>
      <c r="M1617" s="74">
        <v>106.47</v>
      </c>
      <c r="N1617" s="74">
        <v>103.23</v>
      </c>
      <c r="O1617" s="57">
        <v>95</v>
      </c>
      <c r="P1617" s="57">
        <v>100</v>
      </c>
      <c r="Q1617" s="57">
        <v>82</v>
      </c>
      <c r="R1617" s="57">
        <v>89</v>
      </c>
      <c r="S1617" s="57">
        <v>76</v>
      </c>
      <c r="T1617" s="74">
        <v>191.42</v>
      </c>
      <c r="U1617" s="114">
        <v>4.7999999999999996E-3</v>
      </c>
    </row>
    <row r="1618" spans="1:21" x14ac:dyDescent="0.35">
      <c r="A1618" s="73" t="s">
        <v>2519</v>
      </c>
      <c r="B1618" s="57">
        <v>113</v>
      </c>
      <c r="C1618" s="57">
        <v>105</v>
      </c>
      <c r="D1618" s="74">
        <v>11.22</v>
      </c>
      <c r="E1618" s="74">
        <v>106.18</v>
      </c>
      <c r="F1618" s="74">
        <v>110.26</v>
      </c>
      <c r="G1618" s="74">
        <v>101.78</v>
      </c>
      <c r="H1618" s="74">
        <v>108.62</v>
      </c>
      <c r="I1618" s="74">
        <v>112.44</v>
      </c>
      <c r="J1618" s="74">
        <v>104.14</v>
      </c>
      <c r="K1618" s="74">
        <v>104.25</v>
      </c>
      <c r="L1618" s="74">
        <v>107.21</v>
      </c>
      <c r="M1618" s="74">
        <v>108.13</v>
      </c>
      <c r="N1618" s="74">
        <v>103.81</v>
      </c>
      <c r="O1618" s="57">
        <v>94</v>
      </c>
      <c r="P1618" s="57">
        <v>100</v>
      </c>
      <c r="Q1618" s="57">
        <v>84</v>
      </c>
      <c r="R1618" s="57">
        <v>86</v>
      </c>
      <c r="S1618" s="57">
        <v>76</v>
      </c>
      <c r="T1618" s="74">
        <v>189.67</v>
      </c>
      <c r="U1618" s="114">
        <v>4.7000000000000002E-3</v>
      </c>
    </row>
    <row r="1619" spans="1:21" x14ac:dyDescent="0.35">
      <c r="A1619" s="73" t="s">
        <v>2520</v>
      </c>
      <c r="B1619" s="57">
        <v>113</v>
      </c>
      <c r="C1619" s="57">
        <v>103</v>
      </c>
      <c r="D1619" s="74">
        <v>17.36</v>
      </c>
      <c r="E1619" s="74">
        <v>107.2</v>
      </c>
      <c r="F1619" s="74">
        <v>113.29</v>
      </c>
      <c r="G1619" s="74">
        <v>101.51</v>
      </c>
      <c r="H1619" s="74">
        <v>108.55</v>
      </c>
      <c r="I1619" s="74">
        <v>112.93</v>
      </c>
      <c r="J1619" s="74">
        <v>106.72</v>
      </c>
      <c r="K1619" s="74">
        <v>105.02</v>
      </c>
      <c r="L1619" s="74">
        <v>107.2</v>
      </c>
      <c r="M1619" s="74">
        <v>109.13</v>
      </c>
      <c r="N1619" s="74">
        <v>104.81</v>
      </c>
      <c r="O1619" s="57">
        <v>97</v>
      </c>
      <c r="P1619" s="57">
        <v>103</v>
      </c>
      <c r="Q1619" s="57">
        <v>76</v>
      </c>
      <c r="R1619" s="57">
        <v>84</v>
      </c>
      <c r="S1619" s="57">
        <v>77</v>
      </c>
      <c r="T1619" s="74">
        <v>71.7</v>
      </c>
      <c r="U1619" s="114">
        <v>4.5999999999999999E-3</v>
      </c>
    </row>
    <row r="1620" spans="1:21" x14ac:dyDescent="0.35">
      <c r="A1620" s="73" t="s">
        <v>2521</v>
      </c>
      <c r="B1620" s="57">
        <v>126</v>
      </c>
      <c r="C1620" s="57">
        <v>116</v>
      </c>
      <c r="D1620" s="74">
        <v>14.24</v>
      </c>
      <c r="E1620" s="74">
        <v>108.16</v>
      </c>
      <c r="F1620" s="74">
        <v>114.51</v>
      </c>
      <c r="G1620" s="74">
        <v>102.35</v>
      </c>
      <c r="H1620" s="74">
        <v>108.96</v>
      </c>
      <c r="I1620" s="74">
        <v>112.63</v>
      </c>
      <c r="J1620" s="74">
        <v>109.12</v>
      </c>
      <c r="K1620" s="74">
        <v>106.51</v>
      </c>
      <c r="L1620" s="74">
        <v>107.11</v>
      </c>
      <c r="M1620" s="74">
        <v>109.61</v>
      </c>
      <c r="N1620" s="74">
        <v>106.88</v>
      </c>
      <c r="O1620" s="57">
        <v>104</v>
      </c>
      <c r="P1620" s="57">
        <v>101</v>
      </c>
      <c r="Q1620" s="57">
        <v>92</v>
      </c>
      <c r="R1620" s="57">
        <v>90</v>
      </c>
      <c r="S1620" s="57">
        <v>92</v>
      </c>
      <c r="T1620" s="74">
        <v>248.78</v>
      </c>
      <c r="U1620" s="114"/>
    </row>
    <row r="1621" spans="1:21" x14ac:dyDescent="0.35">
      <c r="A1621" s="73" t="s">
        <v>2522</v>
      </c>
      <c r="B1621" s="57">
        <v>144</v>
      </c>
      <c r="C1621" s="57">
        <v>132</v>
      </c>
      <c r="D1621" s="74">
        <v>12.9</v>
      </c>
      <c r="E1621" s="74">
        <v>108.3</v>
      </c>
      <c r="F1621" s="74">
        <v>112.83</v>
      </c>
      <c r="G1621" s="74">
        <v>102.79</v>
      </c>
      <c r="H1621" s="74">
        <v>109.74</v>
      </c>
      <c r="I1621" s="74">
        <v>110.76</v>
      </c>
      <c r="J1621" s="74">
        <v>110.06</v>
      </c>
      <c r="K1621" s="74">
        <v>106.75</v>
      </c>
      <c r="L1621" s="74">
        <v>107.51</v>
      </c>
      <c r="M1621" s="74">
        <v>109.88</v>
      </c>
      <c r="N1621" s="74">
        <v>107.75</v>
      </c>
      <c r="O1621" s="57">
        <v>113</v>
      </c>
      <c r="P1621" s="57">
        <v>100</v>
      </c>
      <c r="Q1621" s="57">
        <v>96</v>
      </c>
      <c r="R1621" s="57">
        <v>98</v>
      </c>
      <c r="S1621" s="57">
        <v>113</v>
      </c>
      <c r="T1621" s="74">
        <v>44.1</v>
      </c>
      <c r="U1621" s="114"/>
    </row>
    <row r="1622" spans="1:21" x14ac:dyDescent="0.35">
      <c r="A1622" s="73" t="s">
        <v>2523</v>
      </c>
      <c r="B1622" s="57">
        <v>121</v>
      </c>
      <c r="C1622" s="57">
        <v>108</v>
      </c>
      <c r="D1622" s="74">
        <v>6.78</v>
      </c>
      <c r="E1622" s="74">
        <v>108.85</v>
      </c>
      <c r="F1622" s="74">
        <v>110.79</v>
      </c>
      <c r="G1622" s="74">
        <v>105.77</v>
      </c>
      <c r="H1622" s="74">
        <v>110.17</v>
      </c>
      <c r="I1622" s="74">
        <v>108.07</v>
      </c>
      <c r="J1622" s="74">
        <v>115.94</v>
      </c>
      <c r="K1622" s="74">
        <v>105.83</v>
      </c>
      <c r="L1622" s="74">
        <v>108.37</v>
      </c>
      <c r="M1622" s="74">
        <v>109.73</v>
      </c>
      <c r="N1622" s="74">
        <v>108.96</v>
      </c>
      <c r="O1622" s="57">
        <v>98</v>
      </c>
      <c r="P1622" s="57">
        <v>97</v>
      </c>
      <c r="Q1622" s="57">
        <v>75</v>
      </c>
      <c r="R1622" s="57">
        <v>85</v>
      </c>
      <c r="S1622" s="57">
        <v>87</v>
      </c>
      <c r="T1622" s="74">
        <v>157.54</v>
      </c>
      <c r="U1622" s="114">
        <v>5.1999999999999998E-3</v>
      </c>
    </row>
    <row r="1623" spans="1:21" x14ac:dyDescent="0.35">
      <c r="A1623" s="73" t="s">
        <v>2524</v>
      </c>
      <c r="B1623" s="57">
        <v>119</v>
      </c>
      <c r="C1623" s="57">
        <v>106</v>
      </c>
      <c r="D1623" s="74">
        <v>3.62</v>
      </c>
      <c r="E1623" s="74">
        <v>108.32</v>
      </c>
      <c r="F1623" s="74">
        <v>109.35</v>
      </c>
      <c r="G1623" s="74">
        <v>105.99</v>
      </c>
      <c r="H1623" s="74">
        <v>109.84</v>
      </c>
      <c r="I1623" s="74">
        <v>107.42</v>
      </c>
      <c r="J1623" s="74">
        <v>113.83</v>
      </c>
      <c r="K1623" s="74">
        <v>105.79</v>
      </c>
      <c r="L1623" s="74">
        <v>108.11</v>
      </c>
      <c r="M1623" s="74">
        <v>109.35</v>
      </c>
      <c r="N1623" s="74">
        <v>107.75</v>
      </c>
      <c r="O1623" s="57">
        <v>95</v>
      </c>
      <c r="P1623" s="57">
        <v>98</v>
      </c>
      <c r="Q1623" s="57">
        <v>82</v>
      </c>
      <c r="R1623" s="57">
        <v>88</v>
      </c>
      <c r="S1623" s="57">
        <v>89</v>
      </c>
      <c r="T1623" s="74">
        <v>96.08</v>
      </c>
      <c r="U1623" s="114">
        <v>3.5999999999999999E-3</v>
      </c>
    </row>
    <row r="1624" spans="1:21" x14ac:dyDescent="0.35">
      <c r="A1624" s="73" t="s">
        <v>2525</v>
      </c>
      <c r="B1624" s="57">
        <v>120</v>
      </c>
      <c r="C1624" s="57">
        <v>107</v>
      </c>
      <c r="D1624" s="74">
        <v>8.6300000000000008</v>
      </c>
      <c r="E1624" s="74">
        <v>107.94</v>
      </c>
      <c r="F1624" s="74">
        <v>108.34</v>
      </c>
      <c r="G1624" s="74">
        <v>106.04</v>
      </c>
      <c r="H1624" s="74">
        <v>109.62</v>
      </c>
      <c r="I1624" s="74">
        <v>106.78</v>
      </c>
      <c r="J1624" s="74">
        <v>113.42</v>
      </c>
      <c r="K1624" s="74">
        <v>105.46</v>
      </c>
      <c r="L1624" s="74">
        <v>107.87</v>
      </c>
      <c r="M1624" s="74">
        <v>109.45</v>
      </c>
      <c r="N1624" s="74">
        <v>107.21</v>
      </c>
      <c r="O1624" s="57">
        <v>97</v>
      </c>
      <c r="P1624" s="57">
        <v>94</v>
      </c>
      <c r="Q1624" s="57">
        <v>82</v>
      </c>
      <c r="R1624" s="57">
        <v>88</v>
      </c>
      <c r="S1624" s="57">
        <v>86</v>
      </c>
      <c r="T1624" s="74">
        <v>211.95</v>
      </c>
      <c r="U1624" s="114">
        <v>2.7000000000000001E-3</v>
      </c>
    </row>
    <row r="1625" spans="1:21" x14ac:dyDescent="0.35">
      <c r="A1625" s="73" t="s">
        <v>2526</v>
      </c>
      <c r="B1625" s="57">
        <v>117</v>
      </c>
      <c r="C1625" s="57">
        <v>105</v>
      </c>
      <c r="D1625" s="74">
        <v>9.52</v>
      </c>
      <c r="E1625" s="74">
        <v>107.29</v>
      </c>
      <c r="F1625" s="74">
        <v>106.9</v>
      </c>
      <c r="G1625" s="74">
        <v>106.34</v>
      </c>
      <c r="H1625" s="74">
        <v>109.88</v>
      </c>
      <c r="I1625" s="74">
        <v>106.23</v>
      </c>
      <c r="J1625" s="74">
        <v>111.16</v>
      </c>
      <c r="K1625" s="74">
        <v>104.56</v>
      </c>
      <c r="L1625" s="74">
        <v>108.01</v>
      </c>
      <c r="M1625" s="74">
        <v>108.55</v>
      </c>
      <c r="N1625" s="74">
        <v>106.78</v>
      </c>
      <c r="O1625" s="57">
        <v>97</v>
      </c>
      <c r="P1625" s="57">
        <v>94</v>
      </c>
      <c r="Q1625" s="57">
        <v>84</v>
      </c>
      <c r="R1625" s="57">
        <v>86</v>
      </c>
      <c r="S1625" s="57">
        <v>88</v>
      </c>
      <c r="T1625" s="74">
        <v>208.33</v>
      </c>
      <c r="U1625" s="114">
        <v>2.5000000000000001E-3</v>
      </c>
    </row>
    <row r="1626" spans="1:21" x14ac:dyDescent="0.35">
      <c r="A1626" s="73" t="s">
        <v>2527</v>
      </c>
      <c r="B1626" s="57">
        <v>119</v>
      </c>
      <c r="C1626" s="57">
        <v>105</v>
      </c>
      <c r="D1626" s="74">
        <v>12.99</v>
      </c>
      <c r="E1626" s="74">
        <v>105.68</v>
      </c>
      <c r="F1626" s="74">
        <v>103.39</v>
      </c>
      <c r="G1626" s="74">
        <v>105.51</v>
      </c>
      <c r="H1626" s="74">
        <v>109.47</v>
      </c>
      <c r="I1626" s="74">
        <v>106.18</v>
      </c>
      <c r="J1626" s="74">
        <v>107.38</v>
      </c>
      <c r="K1626" s="74">
        <v>102.95</v>
      </c>
      <c r="L1626" s="74">
        <v>107.55</v>
      </c>
      <c r="M1626" s="74">
        <v>106.26</v>
      </c>
      <c r="N1626" s="74">
        <v>104.69</v>
      </c>
      <c r="O1626" s="57">
        <v>100</v>
      </c>
      <c r="P1626" s="57">
        <v>95</v>
      </c>
      <c r="Q1626" s="57">
        <v>78</v>
      </c>
      <c r="R1626" s="57">
        <v>89</v>
      </c>
      <c r="S1626" s="57">
        <v>86</v>
      </c>
      <c r="T1626" s="74">
        <v>149.71</v>
      </c>
      <c r="U1626" s="114">
        <v>2.7000000000000001E-3</v>
      </c>
    </row>
    <row r="1627" spans="1:21" x14ac:dyDescent="0.35">
      <c r="A1627" s="73" t="s">
        <v>2528</v>
      </c>
      <c r="B1627" s="57">
        <v>126</v>
      </c>
      <c r="C1627" s="57">
        <v>114</v>
      </c>
      <c r="D1627" s="74">
        <v>16.41</v>
      </c>
      <c r="E1627" s="74">
        <v>104.37</v>
      </c>
      <c r="F1627" s="74">
        <v>101.23</v>
      </c>
      <c r="G1627" s="74">
        <v>104.9</v>
      </c>
      <c r="H1627" s="74">
        <v>108.89</v>
      </c>
      <c r="I1627" s="74">
        <v>106.03</v>
      </c>
      <c r="J1627" s="74">
        <v>104.25</v>
      </c>
      <c r="K1627" s="74">
        <v>101.48</v>
      </c>
      <c r="L1627" s="74">
        <v>106.9</v>
      </c>
      <c r="M1627" s="74">
        <v>104.86</v>
      </c>
      <c r="N1627" s="74">
        <v>103.03</v>
      </c>
      <c r="O1627" s="57">
        <v>103</v>
      </c>
      <c r="P1627" s="57">
        <v>97</v>
      </c>
      <c r="Q1627" s="57">
        <v>97</v>
      </c>
      <c r="R1627" s="57">
        <v>95</v>
      </c>
      <c r="S1627" s="57">
        <v>91</v>
      </c>
      <c r="T1627" s="74">
        <v>115.62</v>
      </c>
      <c r="U1627" s="114"/>
    </row>
    <row r="1628" spans="1:21" x14ac:dyDescent="0.35">
      <c r="A1628" s="73" t="s">
        <v>2529</v>
      </c>
      <c r="B1628" s="57">
        <v>140</v>
      </c>
      <c r="C1628" s="57">
        <v>132</v>
      </c>
      <c r="D1628" s="74">
        <v>20.07</v>
      </c>
      <c r="E1628" s="74">
        <v>103.34</v>
      </c>
      <c r="F1628" s="74">
        <v>100.6</v>
      </c>
      <c r="G1628" s="74">
        <v>104.38</v>
      </c>
      <c r="H1628" s="74">
        <v>107.86</v>
      </c>
      <c r="I1628" s="74">
        <v>105.21</v>
      </c>
      <c r="J1628" s="74">
        <v>102.62</v>
      </c>
      <c r="K1628" s="74">
        <v>100.73</v>
      </c>
      <c r="L1628" s="74">
        <v>105.97</v>
      </c>
      <c r="M1628" s="74">
        <v>103.94</v>
      </c>
      <c r="N1628" s="74">
        <v>102.11</v>
      </c>
      <c r="O1628" s="57">
        <v>109</v>
      </c>
      <c r="P1628" s="57">
        <v>98</v>
      </c>
      <c r="Q1628" s="57">
        <v>100</v>
      </c>
      <c r="R1628" s="57">
        <v>96</v>
      </c>
      <c r="S1628" s="57">
        <v>107</v>
      </c>
      <c r="T1628" s="74">
        <v>92.55</v>
      </c>
      <c r="U1628" s="114"/>
    </row>
    <row r="1629" spans="1:21" x14ac:dyDescent="0.35">
      <c r="A1629" s="73" t="s">
        <v>2530</v>
      </c>
      <c r="B1629" s="57">
        <v>121</v>
      </c>
      <c r="C1629" s="57">
        <v>108</v>
      </c>
      <c r="D1629" s="74">
        <v>13.33</v>
      </c>
      <c r="E1629" s="74">
        <v>102.6</v>
      </c>
      <c r="F1629" s="74">
        <v>99.35</v>
      </c>
      <c r="G1629" s="74">
        <v>102.91</v>
      </c>
      <c r="H1629" s="74">
        <v>107.22</v>
      </c>
      <c r="I1629" s="74">
        <v>105.09</v>
      </c>
      <c r="J1629" s="74">
        <v>100.27</v>
      </c>
      <c r="K1629" s="74">
        <v>100.31</v>
      </c>
      <c r="L1629" s="74">
        <v>105.32</v>
      </c>
      <c r="M1629" s="74">
        <v>103.77</v>
      </c>
      <c r="N1629" s="74">
        <v>101.24</v>
      </c>
      <c r="O1629" s="57">
        <v>98</v>
      </c>
      <c r="P1629" s="57">
        <v>98</v>
      </c>
      <c r="Q1629" s="57">
        <v>76</v>
      </c>
      <c r="R1629" s="57">
        <v>90</v>
      </c>
      <c r="S1629" s="57">
        <v>85</v>
      </c>
      <c r="T1629" s="74">
        <v>208.23</v>
      </c>
      <c r="U1629" s="114">
        <v>1.9E-3</v>
      </c>
    </row>
    <row r="1630" spans="1:21" x14ac:dyDescent="0.35">
      <c r="A1630" s="73" t="s">
        <v>2531</v>
      </c>
      <c r="B1630" s="57">
        <v>119</v>
      </c>
      <c r="C1630" s="57">
        <v>106</v>
      </c>
      <c r="D1630" s="74">
        <v>11.47</v>
      </c>
      <c r="E1630" s="74">
        <v>101.95</v>
      </c>
      <c r="F1630" s="74">
        <v>98.47</v>
      </c>
      <c r="G1630" s="74">
        <v>102.22</v>
      </c>
      <c r="H1630" s="74">
        <v>107.06</v>
      </c>
      <c r="I1630" s="74">
        <v>105.16</v>
      </c>
      <c r="J1630" s="74">
        <v>97.83</v>
      </c>
      <c r="K1630" s="74">
        <v>99.68</v>
      </c>
      <c r="L1630" s="74">
        <v>104.83</v>
      </c>
      <c r="M1630" s="74">
        <v>103.25</v>
      </c>
      <c r="N1630" s="74">
        <v>100.34</v>
      </c>
      <c r="O1630" s="57">
        <v>96</v>
      </c>
      <c r="P1630" s="57">
        <v>98</v>
      </c>
      <c r="Q1630" s="57">
        <v>83</v>
      </c>
      <c r="R1630" s="57">
        <v>85</v>
      </c>
      <c r="S1630" s="57">
        <v>90</v>
      </c>
      <c r="T1630" s="74">
        <v>194.81</v>
      </c>
      <c r="U1630" s="114">
        <v>2.5999999999999999E-3</v>
      </c>
    </row>
    <row r="1631" spans="1:21" x14ac:dyDescent="0.35">
      <c r="A1631" s="73" t="s">
        <v>2532</v>
      </c>
      <c r="B1631" s="57">
        <v>118</v>
      </c>
      <c r="C1631" s="57">
        <v>106</v>
      </c>
      <c r="D1631" s="74">
        <v>7.51</v>
      </c>
      <c r="E1631" s="74">
        <v>101.38</v>
      </c>
      <c r="F1631" s="74">
        <v>96.95</v>
      </c>
      <c r="G1631" s="74">
        <v>101.3</v>
      </c>
      <c r="H1631" s="74">
        <v>106.72</v>
      </c>
      <c r="I1631" s="74">
        <v>105.08</v>
      </c>
      <c r="J1631" s="74">
        <v>96.09</v>
      </c>
      <c r="K1631" s="74">
        <v>99.18</v>
      </c>
      <c r="L1631" s="74">
        <v>104.77</v>
      </c>
      <c r="M1631" s="74">
        <v>102.93</v>
      </c>
      <c r="N1631" s="74">
        <v>98.95</v>
      </c>
      <c r="O1631" s="57">
        <v>96</v>
      </c>
      <c r="P1631" s="57">
        <v>95</v>
      </c>
      <c r="Q1631" s="57">
        <v>81</v>
      </c>
      <c r="R1631" s="57">
        <v>85</v>
      </c>
      <c r="S1631" s="57">
        <v>85</v>
      </c>
      <c r="T1631" s="74">
        <v>224.45</v>
      </c>
      <c r="U1631" s="114">
        <v>4.8999999999999998E-3</v>
      </c>
    </row>
    <row r="1632" spans="1:21" x14ac:dyDescent="0.35">
      <c r="A1632" s="73" t="s">
        <v>2533</v>
      </c>
      <c r="B1632" s="57">
        <v>115</v>
      </c>
      <c r="C1632" s="57">
        <v>105</v>
      </c>
      <c r="D1632" s="74">
        <v>5.18</v>
      </c>
      <c r="E1632" s="74">
        <v>100.91</v>
      </c>
      <c r="F1632" s="74">
        <v>95.93</v>
      </c>
      <c r="G1632" s="74">
        <v>101.24</v>
      </c>
      <c r="H1632" s="74">
        <v>106.25</v>
      </c>
      <c r="I1632" s="74">
        <v>104.93</v>
      </c>
      <c r="J1632" s="74">
        <v>95.01</v>
      </c>
      <c r="K1632" s="74">
        <v>99.04</v>
      </c>
      <c r="L1632" s="74">
        <v>104.07</v>
      </c>
      <c r="M1632" s="74">
        <v>102.47</v>
      </c>
      <c r="N1632" s="74">
        <v>98.37</v>
      </c>
      <c r="O1632" s="57">
        <v>95</v>
      </c>
      <c r="P1632" s="57">
        <v>98</v>
      </c>
      <c r="Q1632" s="57">
        <v>81</v>
      </c>
      <c r="R1632" s="57">
        <v>87</v>
      </c>
      <c r="S1632" s="57">
        <v>84</v>
      </c>
      <c r="T1632" s="74">
        <v>99.5</v>
      </c>
      <c r="U1632" s="114">
        <v>7.7000000000000002E-3</v>
      </c>
    </row>
    <row r="1633" spans="1:21" x14ac:dyDescent="0.35">
      <c r="A1633" s="73" t="s">
        <v>2534</v>
      </c>
      <c r="B1633" s="57">
        <v>117</v>
      </c>
      <c r="C1633" s="57">
        <v>104</v>
      </c>
      <c r="D1633" s="74">
        <v>6.43</v>
      </c>
      <c r="E1633" s="74">
        <v>100.74</v>
      </c>
      <c r="F1633" s="74">
        <v>95.75</v>
      </c>
      <c r="G1633" s="74">
        <v>101.13</v>
      </c>
      <c r="H1633" s="74">
        <v>106.4</v>
      </c>
      <c r="I1633" s="74">
        <v>104.92</v>
      </c>
      <c r="J1633" s="74">
        <v>95.22</v>
      </c>
      <c r="K1633" s="74">
        <v>98.69</v>
      </c>
      <c r="L1633" s="74">
        <v>103.85</v>
      </c>
      <c r="M1633" s="74">
        <v>102.66</v>
      </c>
      <c r="N1633" s="74">
        <v>97.89</v>
      </c>
      <c r="O1633" s="57">
        <v>99</v>
      </c>
      <c r="P1633" s="57">
        <v>97</v>
      </c>
      <c r="Q1633" s="57">
        <v>75</v>
      </c>
      <c r="R1633" s="57">
        <v>86</v>
      </c>
      <c r="S1633" s="57">
        <v>85</v>
      </c>
      <c r="T1633" s="74">
        <v>202.58</v>
      </c>
      <c r="U1633" s="114">
        <v>9.9000000000000008E-3</v>
      </c>
    </row>
    <row r="1634" spans="1:21" x14ac:dyDescent="0.35">
      <c r="A1634" s="73" t="s">
        <v>2535</v>
      </c>
      <c r="B1634" s="57">
        <v>126</v>
      </c>
      <c r="C1634" s="57">
        <v>112</v>
      </c>
      <c r="D1634" s="74">
        <v>14.13</v>
      </c>
      <c r="E1634" s="74">
        <v>100.48</v>
      </c>
      <c r="F1634" s="74">
        <v>96.12</v>
      </c>
      <c r="G1634" s="74">
        <v>100.79</v>
      </c>
      <c r="H1634" s="74">
        <v>106.59</v>
      </c>
      <c r="I1634" s="74">
        <v>104.16</v>
      </c>
      <c r="J1634" s="74">
        <v>95.2</v>
      </c>
      <c r="K1634" s="74">
        <v>98.55</v>
      </c>
      <c r="L1634" s="74">
        <v>103.82</v>
      </c>
      <c r="M1634" s="74">
        <v>102.51</v>
      </c>
      <c r="N1634" s="74">
        <v>96.89</v>
      </c>
      <c r="O1634" s="57">
        <v>102</v>
      </c>
      <c r="P1634" s="57">
        <v>96</v>
      </c>
      <c r="Q1634" s="57">
        <v>90</v>
      </c>
      <c r="R1634" s="57">
        <v>88</v>
      </c>
      <c r="S1634" s="57">
        <v>87</v>
      </c>
      <c r="T1634" s="74">
        <v>113.16</v>
      </c>
      <c r="U1634" s="114"/>
    </row>
    <row r="1635" spans="1:21" x14ac:dyDescent="0.35">
      <c r="A1635" s="73" t="s">
        <v>2536</v>
      </c>
      <c r="B1635" s="57">
        <v>141</v>
      </c>
      <c r="C1635" s="57">
        <v>125</v>
      </c>
      <c r="D1635" s="74">
        <v>19.48</v>
      </c>
      <c r="E1635" s="74">
        <v>100.71</v>
      </c>
      <c r="F1635" s="74">
        <v>96.52</v>
      </c>
      <c r="G1635" s="74">
        <v>100.35</v>
      </c>
      <c r="H1635" s="74">
        <v>106.78</v>
      </c>
      <c r="I1635" s="74">
        <v>105.86</v>
      </c>
      <c r="J1635" s="74">
        <v>95.53</v>
      </c>
      <c r="K1635" s="74">
        <v>98.2</v>
      </c>
      <c r="L1635" s="74">
        <v>104.16</v>
      </c>
      <c r="M1635" s="74">
        <v>102.45</v>
      </c>
      <c r="N1635" s="74">
        <v>95.85</v>
      </c>
      <c r="O1635" s="57">
        <v>112</v>
      </c>
      <c r="P1635" s="57">
        <v>97</v>
      </c>
      <c r="Q1635" s="57">
        <v>102</v>
      </c>
      <c r="R1635" s="57">
        <v>103</v>
      </c>
      <c r="S1635" s="57">
        <v>110</v>
      </c>
      <c r="T1635" s="74">
        <v>181.44</v>
      </c>
      <c r="U1635" s="114"/>
    </row>
    <row r="1636" spans="1:21" x14ac:dyDescent="0.35">
      <c r="A1636" s="73" t="s">
        <v>2537</v>
      </c>
      <c r="B1636" s="57">
        <v>121</v>
      </c>
      <c r="C1636" s="57">
        <v>106</v>
      </c>
      <c r="D1636" s="74">
        <v>11.19</v>
      </c>
      <c r="E1636" s="74">
        <v>100.44</v>
      </c>
      <c r="F1636" s="74">
        <v>96.3</v>
      </c>
      <c r="G1636" s="74">
        <v>99.68</v>
      </c>
      <c r="H1636" s="74">
        <v>106.68</v>
      </c>
      <c r="I1636" s="74">
        <v>106.55</v>
      </c>
      <c r="J1636" s="74">
        <v>95.09</v>
      </c>
      <c r="K1636" s="74">
        <v>97.95</v>
      </c>
      <c r="L1636" s="74">
        <v>104.64</v>
      </c>
      <c r="M1636" s="74">
        <v>101.98</v>
      </c>
      <c r="N1636" s="74">
        <v>94.83</v>
      </c>
      <c r="O1636" s="57">
        <v>98</v>
      </c>
      <c r="P1636" s="57">
        <v>96</v>
      </c>
      <c r="Q1636" s="57">
        <v>75</v>
      </c>
      <c r="R1636" s="57">
        <v>83</v>
      </c>
      <c r="S1636" s="57">
        <v>83</v>
      </c>
      <c r="T1636" s="74">
        <v>216.71</v>
      </c>
      <c r="U1636" s="114">
        <v>9.9000000000000008E-3</v>
      </c>
    </row>
    <row r="1637" spans="1:21" x14ac:dyDescent="0.35">
      <c r="A1637" s="73" t="s">
        <v>2538</v>
      </c>
      <c r="B1637" s="57">
        <v>119</v>
      </c>
      <c r="C1637" s="57">
        <v>106</v>
      </c>
      <c r="D1637" s="74">
        <v>10</v>
      </c>
      <c r="E1637" s="74">
        <v>100.34</v>
      </c>
      <c r="F1637" s="74">
        <v>96.46</v>
      </c>
      <c r="G1637" s="74">
        <v>99.57</v>
      </c>
      <c r="H1637" s="74">
        <v>106.64</v>
      </c>
      <c r="I1637" s="74">
        <v>107.25</v>
      </c>
      <c r="J1637" s="74">
        <v>96.04</v>
      </c>
      <c r="K1637" s="74">
        <v>97.44</v>
      </c>
      <c r="L1637" s="74">
        <v>104.78</v>
      </c>
      <c r="M1637" s="74">
        <v>101.56</v>
      </c>
      <c r="N1637" s="74">
        <v>94.26</v>
      </c>
      <c r="O1637" s="57">
        <v>96</v>
      </c>
      <c r="P1637" s="57">
        <v>96</v>
      </c>
      <c r="Q1637" s="57">
        <v>80</v>
      </c>
      <c r="R1637" s="57">
        <v>86</v>
      </c>
      <c r="S1637" s="57">
        <v>87</v>
      </c>
      <c r="T1637" s="74">
        <v>127.22</v>
      </c>
      <c r="U1637" s="114">
        <v>9.1999999999999998E-3</v>
      </c>
    </row>
    <row r="1638" spans="1:21" x14ac:dyDescent="0.35">
      <c r="A1638" s="73" t="s">
        <v>2539</v>
      </c>
      <c r="B1638" s="57">
        <v>118</v>
      </c>
      <c r="C1638" s="57">
        <v>107</v>
      </c>
      <c r="D1638" s="74">
        <v>8.2899999999999991</v>
      </c>
      <c r="E1638" s="74">
        <v>100.18</v>
      </c>
      <c r="F1638" s="74">
        <v>97.01</v>
      </c>
      <c r="G1638" s="74">
        <v>99.77</v>
      </c>
      <c r="H1638" s="74">
        <v>106.74</v>
      </c>
      <c r="I1638" s="74">
        <v>108.14</v>
      </c>
      <c r="J1638" s="74">
        <v>94.77</v>
      </c>
      <c r="K1638" s="74">
        <v>97.25</v>
      </c>
      <c r="L1638" s="74">
        <v>104.69</v>
      </c>
      <c r="M1638" s="74">
        <v>101.39</v>
      </c>
      <c r="N1638" s="74">
        <v>94.26</v>
      </c>
      <c r="O1638" s="57">
        <v>97</v>
      </c>
      <c r="P1638" s="57">
        <v>100</v>
      </c>
      <c r="Q1638" s="57">
        <v>84</v>
      </c>
      <c r="R1638" s="57">
        <v>86</v>
      </c>
      <c r="S1638" s="57">
        <v>84</v>
      </c>
      <c r="T1638" s="74">
        <v>859.56</v>
      </c>
      <c r="U1638" s="114">
        <v>7.7000000000000002E-3</v>
      </c>
    </row>
    <row r="1639" spans="1:21" x14ac:dyDescent="0.35">
      <c r="A1639" s="73" t="s">
        <v>2540</v>
      </c>
      <c r="B1639" s="57">
        <v>116</v>
      </c>
      <c r="C1639" s="57">
        <v>104</v>
      </c>
      <c r="D1639" s="74">
        <v>6.91</v>
      </c>
      <c r="E1639" s="74">
        <v>100.48</v>
      </c>
      <c r="F1639" s="74">
        <v>97.33</v>
      </c>
      <c r="G1639" s="74">
        <v>99.35</v>
      </c>
      <c r="H1639" s="74">
        <v>107.14</v>
      </c>
      <c r="I1639" s="74">
        <v>110.05</v>
      </c>
      <c r="J1639" s="74">
        <v>95.63</v>
      </c>
      <c r="K1639" s="74">
        <v>96.8</v>
      </c>
      <c r="L1639" s="74">
        <v>104.74</v>
      </c>
      <c r="M1639" s="74">
        <v>101.78</v>
      </c>
      <c r="N1639" s="74">
        <v>93.53</v>
      </c>
      <c r="O1639" s="57">
        <v>96</v>
      </c>
      <c r="P1639" s="57">
        <v>98</v>
      </c>
      <c r="Q1639" s="57">
        <v>85</v>
      </c>
      <c r="R1639" s="57">
        <v>86</v>
      </c>
      <c r="S1639" s="57">
        <v>86</v>
      </c>
      <c r="T1639" s="74">
        <v>134.46</v>
      </c>
      <c r="U1639" s="114">
        <v>6.7999999999999996E-3</v>
      </c>
    </row>
    <row r="1640" spans="1:21" x14ac:dyDescent="0.35">
      <c r="A1640" s="73" t="s">
        <v>2541</v>
      </c>
      <c r="B1640" s="57">
        <v>119</v>
      </c>
      <c r="C1640" s="57">
        <v>103</v>
      </c>
      <c r="D1640" s="74">
        <v>6.64</v>
      </c>
      <c r="E1640" s="74">
        <v>100.08</v>
      </c>
      <c r="F1640" s="74">
        <v>96.64</v>
      </c>
      <c r="G1640" s="74">
        <v>99.08</v>
      </c>
      <c r="H1640" s="74">
        <v>107.06</v>
      </c>
      <c r="I1640" s="74">
        <v>110.28</v>
      </c>
      <c r="J1640" s="74">
        <v>93.87</v>
      </c>
      <c r="K1640" s="74">
        <v>96.48</v>
      </c>
      <c r="L1640" s="74">
        <v>104.67</v>
      </c>
      <c r="M1640" s="74">
        <v>102.31</v>
      </c>
      <c r="N1640" s="74">
        <v>92.71</v>
      </c>
      <c r="O1640" s="57">
        <v>100</v>
      </c>
      <c r="P1640" s="57">
        <v>95</v>
      </c>
      <c r="Q1640" s="57">
        <v>78</v>
      </c>
      <c r="R1640" s="57">
        <v>86</v>
      </c>
      <c r="S1640" s="57">
        <v>84</v>
      </c>
      <c r="T1640" s="74">
        <v>116.18</v>
      </c>
      <c r="U1640" s="114">
        <v>6.3E-3</v>
      </c>
    </row>
    <row r="1641" spans="1:21" x14ac:dyDescent="0.35">
      <c r="A1641" s="73" t="s">
        <v>2542</v>
      </c>
      <c r="B1641" s="57">
        <v>127</v>
      </c>
      <c r="C1641" s="57">
        <v>114</v>
      </c>
      <c r="D1641" s="74">
        <v>10.96</v>
      </c>
      <c r="E1641" s="74">
        <v>99.96</v>
      </c>
      <c r="F1641" s="74">
        <v>96.35</v>
      </c>
      <c r="G1641" s="74">
        <v>98.94</v>
      </c>
      <c r="H1641" s="74">
        <v>106.78</v>
      </c>
      <c r="I1641" s="74">
        <v>111.04</v>
      </c>
      <c r="J1641" s="74">
        <v>93.3</v>
      </c>
      <c r="K1641" s="74">
        <v>95.9</v>
      </c>
      <c r="L1641" s="74">
        <v>105.17</v>
      </c>
      <c r="M1641" s="74">
        <v>102.28</v>
      </c>
      <c r="N1641" s="74">
        <v>92.91</v>
      </c>
      <c r="O1641" s="57">
        <v>103</v>
      </c>
      <c r="P1641" s="57">
        <v>96</v>
      </c>
      <c r="Q1641" s="57">
        <v>100</v>
      </c>
      <c r="R1641" s="57">
        <v>91</v>
      </c>
      <c r="S1641" s="57">
        <v>92</v>
      </c>
      <c r="T1641" s="74">
        <v>201.2</v>
      </c>
      <c r="U1641" s="114"/>
    </row>
    <row r="1642" spans="1:21" x14ac:dyDescent="0.35">
      <c r="A1642" s="73" t="s">
        <v>2543</v>
      </c>
      <c r="B1642" s="57">
        <v>145</v>
      </c>
      <c r="C1642" s="57">
        <v>135</v>
      </c>
      <c r="D1642" s="74">
        <v>10.47</v>
      </c>
      <c r="E1642" s="74">
        <v>99.85</v>
      </c>
      <c r="F1642" s="74">
        <v>95.93</v>
      </c>
      <c r="G1642" s="74">
        <v>99.31</v>
      </c>
      <c r="H1642" s="74">
        <v>107.07</v>
      </c>
      <c r="I1642" s="74">
        <v>110.21</v>
      </c>
      <c r="J1642" s="74">
        <v>92.32</v>
      </c>
      <c r="K1642" s="74">
        <v>96.14</v>
      </c>
      <c r="L1642" s="74">
        <v>105.43</v>
      </c>
      <c r="M1642" s="74">
        <v>102.75</v>
      </c>
      <c r="N1642" s="74">
        <v>93.27</v>
      </c>
      <c r="O1642" s="57">
        <v>112</v>
      </c>
      <c r="P1642" s="57">
        <v>95</v>
      </c>
      <c r="Q1642" s="57">
        <v>103</v>
      </c>
      <c r="R1642" s="57">
        <v>100</v>
      </c>
      <c r="S1642" s="57">
        <v>114</v>
      </c>
      <c r="T1642" s="74">
        <v>142.03</v>
      </c>
      <c r="U1642" s="114"/>
    </row>
    <row r="1643" spans="1:21" x14ac:dyDescent="0.35">
      <c r="A1643" s="73" t="s">
        <v>2544</v>
      </c>
      <c r="B1643" s="57">
        <v>122</v>
      </c>
      <c r="C1643" s="57">
        <v>107</v>
      </c>
      <c r="D1643" s="74">
        <v>5.37</v>
      </c>
      <c r="E1643" s="74">
        <v>100.32</v>
      </c>
      <c r="F1643" s="74">
        <v>96.84</v>
      </c>
      <c r="G1643" s="74">
        <v>99.06</v>
      </c>
      <c r="H1643" s="74">
        <v>107.62</v>
      </c>
      <c r="I1643" s="74">
        <v>110.39</v>
      </c>
      <c r="J1643" s="74">
        <v>93.41</v>
      </c>
      <c r="K1643" s="74">
        <v>96.29</v>
      </c>
      <c r="L1643" s="74">
        <v>105.16</v>
      </c>
      <c r="M1643" s="74">
        <v>103.48</v>
      </c>
      <c r="N1643" s="74">
        <v>93.55</v>
      </c>
      <c r="O1643" s="57">
        <v>99</v>
      </c>
      <c r="P1643" s="57">
        <v>95</v>
      </c>
      <c r="Q1643" s="57">
        <v>77</v>
      </c>
      <c r="R1643" s="57">
        <v>85</v>
      </c>
      <c r="S1643" s="57">
        <v>84</v>
      </c>
      <c r="T1643" s="74">
        <v>116.23</v>
      </c>
      <c r="U1643" s="114">
        <v>5.4999999999999997E-3</v>
      </c>
    </row>
    <row r="1644" spans="1:21" x14ac:dyDescent="0.35">
      <c r="A1644" s="73" t="s">
        <v>2545</v>
      </c>
      <c r="B1644" s="57">
        <v>120</v>
      </c>
      <c r="C1644" s="57">
        <v>106</v>
      </c>
      <c r="D1644" s="74">
        <v>3.73</v>
      </c>
      <c r="E1644" s="74">
        <v>101.28</v>
      </c>
      <c r="F1644" s="74">
        <v>97.18</v>
      </c>
      <c r="G1644" s="74">
        <v>99.74</v>
      </c>
      <c r="H1644" s="74">
        <v>108.59</v>
      </c>
      <c r="I1644" s="74">
        <v>111.33</v>
      </c>
      <c r="J1644" s="74">
        <v>93.92</v>
      </c>
      <c r="K1644" s="74">
        <v>97.55</v>
      </c>
      <c r="L1644" s="74">
        <v>105.96</v>
      </c>
      <c r="M1644" s="74">
        <v>103.87</v>
      </c>
      <c r="N1644" s="74">
        <v>95.35</v>
      </c>
      <c r="O1644" s="57">
        <v>97</v>
      </c>
      <c r="P1644" s="57">
        <v>96</v>
      </c>
      <c r="Q1644" s="57">
        <v>83</v>
      </c>
      <c r="R1644" s="57">
        <v>86</v>
      </c>
      <c r="S1644" s="57">
        <v>88</v>
      </c>
      <c r="T1644" s="74">
        <v>1016.77</v>
      </c>
      <c r="U1644" s="114">
        <v>4.5999999999999999E-3</v>
      </c>
    </row>
    <row r="1645" spans="1:21" x14ac:dyDescent="0.35">
      <c r="A1645" s="73" t="s">
        <v>2546</v>
      </c>
      <c r="B1645" s="57">
        <v>120</v>
      </c>
      <c r="C1645" s="57">
        <v>106</v>
      </c>
      <c r="D1645" s="74">
        <v>1.38</v>
      </c>
      <c r="E1645" s="74">
        <v>102.38</v>
      </c>
      <c r="F1645" s="74">
        <v>97.11</v>
      </c>
      <c r="G1645" s="74">
        <v>100.34</v>
      </c>
      <c r="H1645" s="74">
        <v>109.43</v>
      </c>
      <c r="I1645" s="74">
        <v>111.55</v>
      </c>
      <c r="J1645" s="74">
        <v>96.39</v>
      </c>
      <c r="K1645" s="74">
        <v>99.04</v>
      </c>
      <c r="L1645" s="74">
        <v>106.86</v>
      </c>
      <c r="M1645" s="74">
        <v>104.64</v>
      </c>
      <c r="N1645" s="74">
        <v>95.99</v>
      </c>
      <c r="O1645" s="57">
        <v>97</v>
      </c>
      <c r="P1645" s="57">
        <v>99</v>
      </c>
      <c r="Q1645" s="57">
        <v>81</v>
      </c>
      <c r="R1645" s="57">
        <v>84</v>
      </c>
      <c r="S1645" s="57">
        <v>82</v>
      </c>
      <c r="T1645" s="74">
        <v>174</v>
      </c>
      <c r="U1645" s="114">
        <v>4.4000000000000003E-3</v>
      </c>
    </row>
    <row r="1646" spans="1:21" x14ac:dyDescent="0.35">
      <c r="A1646" s="73" t="s">
        <v>2547</v>
      </c>
      <c r="B1646" s="57">
        <v>118</v>
      </c>
      <c r="C1646" s="57">
        <v>105</v>
      </c>
      <c r="D1646" s="74">
        <v>0.9</v>
      </c>
      <c r="E1646" s="74">
        <v>103.64</v>
      </c>
      <c r="F1646" s="74">
        <v>98.57</v>
      </c>
      <c r="G1646" s="74">
        <v>101.88</v>
      </c>
      <c r="H1646" s="74">
        <v>110.09</v>
      </c>
      <c r="I1646" s="74">
        <v>110.81</v>
      </c>
      <c r="J1646" s="74">
        <v>98.94</v>
      </c>
      <c r="K1646" s="74">
        <v>101.08</v>
      </c>
      <c r="L1646" s="74">
        <v>107.67</v>
      </c>
      <c r="M1646" s="74">
        <v>105.76</v>
      </c>
      <c r="N1646" s="74">
        <v>97.86</v>
      </c>
      <c r="O1646" s="57">
        <v>97</v>
      </c>
      <c r="P1646" s="57">
        <v>99</v>
      </c>
      <c r="Q1646" s="57">
        <v>83</v>
      </c>
      <c r="R1646" s="57">
        <v>84</v>
      </c>
      <c r="S1646" s="57">
        <v>84</v>
      </c>
      <c r="T1646" s="74">
        <v>130.41</v>
      </c>
      <c r="U1646" s="114">
        <v>3.7000000000000002E-3</v>
      </c>
    </row>
    <row r="1647" spans="1:21" x14ac:dyDescent="0.35">
      <c r="A1647" s="73" t="s">
        <v>2548</v>
      </c>
      <c r="B1647" s="57">
        <v>119</v>
      </c>
      <c r="C1647" s="57">
        <v>104</v>
      </c>
      <c r="D1647" s="74">
        <v>4.49</v>
      </c>
      <c r="E1647" s="74">
        <v>106.9</v>
      </c>
      <c r="F1647" s="74">
        <v>104.51</v>
      </c>
      <c r="G1647" s="74">
        <v>104.47</v>
      </c>
      <c r="H1647" s="74">
        <v>111.03</v>
      </c>
      <c r="I1647" s="74">
        <v>111.88</v>
      </c>
      <c r="J1647" s="74">
        <v>106.96</v>
      </c>
      <c r="K1647" s="74">
        <v>103.96</v>
      </c>
      <c r="L1647" s="74">
        <v>109.55</v>
      </c>
      <c r="M1647" s="74">
        <v>108.54</v>
      </c>
      <c r="N1647" s="74">
        <v>101.25</v>
      </c>
      <c r="O1647" s="57">
        <v>100</v>
      </c>
      <c r="P1647" s="57">
        <v>102</v>
      </c>
      <c r="Q1647" s="57">
        <v>77</v>
      </c>
      <c r="R1647" s="57">
        <v>85</v>
      </c>
      <c r="S1647" s="57">
        <v>83</v>
      </c>
      <c r="T1647" s="74">
        <v>233.94</v>
      </c>
      <c r="U1647" s="114">
        <v>3.3999999999999998E-3</v>
      </c>
    </row>
    <row r="1648" spans="1:21" x14ac:dyDescent="0.35">
      <c r="A1648" s="73" t="s">
        <v>2549</v>
      </c>
      <c r="B1648" s="57">
        <v>128</v>
      </c>
      <c r="C1648" s="57">
        <v>115</v>
      </c>
      <c r="D1648" s="74">
        <v>4.93</v>
      </c>
      <c r="E1648" s="74">
        <v>108.83</v>
      </c>
      <c r="F1648" s="74">
        <v>106.9</v>
      </c>
      <c r="G1648" s="74">
        <v>105.87</v>
      </c>
      <c r="H1648" s="74">
        <v>112.02</v>
      </c>
      <c r="I1648" s="74">
        <v>113.07</v>
      </c>
      <c r="J1648" s="74">
        <v>110.53</v>
      </c>
      <c r="K1648" s="74">
        <v>106.2</v>
      </c>
      <c r="L1648" s="74">
        <v>110.6</v>
      </c>
      <c r="M1648" s="74">
        <v>110.27</v>
      </c>
      <c r="N1648" s="74">
        <v>102.41</v>
      </c>
      <c r="O1648" s="57">
        <v>104</v>
      </c>
      <c r="P1648" s="57">
        <v>102</v>
      </c>
      <c r="Q1648" s="57">
        <v>94</v>
      </c>
      <c r="R1648" s="57">
        <v>91</v>
      </c>
      <c r="S1648" s="57">
        <v>93</v>
      </c>
      <c r="T1648" s="74">
        <v>99.25</v>
      </c>
      <c r="U1648" s="114"/>
    </row>
    <row r="1649" spans="1:21" x14ac:dyDescent="0.35">
      <c r="A1649" s="73" t="s">
        <v>2550</v>
      </c>
      <c r="B1649" s="57">
        <v>141</v>
      </c>
      <c r="C1649" s="57">
        <v>133</v>
      </c>
      <c r="D1649" s="74">
        <v>2.72</v>
      </c>
      <c r="E1649" s="74">
        <v>110.59</v>
      </c>
      <c r="F1649" s="74">
        <v>109.62</v>
      </c>
      <c r="G1649" s="74">
        <v>106.85</v>
      </c>
      <c r="H1649" s="74">
        <v>112.49</v>
      </c>
      <c r="I1649" s="74">
        <v>114.23</v>
      </c>
      <c r="J1649" s="74">
        <v>114.61</v>
      </c>
      <c r="K1649" s="74">
        <v>107.98</v>
      </c>
      <c r="L1649" s="74">
        <v>111.44</v>
      </c>
      <c r="M1649" s="74">
        <v>111.78</v>
      </c>
      <c r="N1649" s="74">
        <v>104.08</v>
      </c>
      <c r="O1649" s="57">
        <v>109</v>
      </c>
      <c r="P1649" s="57">
        <v>102</v>
      </c>
      <c r="Q1649" s="57">
        <v>92</v>
      </c>
      <c r="R1649" s="57">
        <v>94</v>
      </c>
      <c r="S1649" s="57">
        <v>109</v>
      </c>
      <c r="T1649" s="74">
        <v>341.42</v>
      </c>
      <c r="U1649" s="114"/>
    </row>
    <row r="1650" spans="1:21" x14ac:dyDescent="0.35">
      <c r="A1650" s="73" t="s">
        <v>2551</v>
      </c>
      <c r="B1650" s="57">
        <v>121</v>
      </c>
      <c r="C1650" s="57">
        <v>108</v>
      </c>
      <c r="D1650" s="74">
        <v>-0.74</v>
      </c>
      <c r="E1650" s="74">
        <v>112.31</v>
      </c>
      <c r="F1650" s="74">
        <v>112.24</v>
      </c>
      <c r="G1650" s="74">
        <v>108.91</v>
      </c>
      <c r="H1650" s="74">
        <v>112.94</v>
      </c>
      <c r="I1650" s="74">
        <v>114.61</v>
      </c>
      <c r="J1650" s="74">
        <v>119.61</v>
      </c>
      <c r="K1650" s="74">
        <v>109.47</v>
      </c>
      <c r="L1650" s="74">
        <v>112.68</v>
      </c>
      <c r="M1650" s="74">
        <v>113.53</v>
      </c>
      <c r="N1650" s="74">
        <v>106.3</v>
      </c>
      <c r="O1650" s="57">
        <v>98</v>
      </c>
      <c r="P1650" s="57">
        <v>102</v>
      </c>
      <c r="Q1650" s="57">
        <v>76</v>
      </c>
      <c r="R1650" s="57">
        <v>84</v>
      </c>
      <c r="S1650" s="57">
        <v>81</v>
      </c>
      <c r="T1650" s="74">
        <v>215.39</v>
      </c>
      <c r="U1650" s="114">
        <v>3.7000000000000002E-3</v>
      </c>
    </row>
    <row r="1651" spans="1:21" x14ac:dyDescent="0.35">
      <c r="A1651" s="73" t="s">
        <v>2552</v>
      </c>
      <c r="B1651" s="57">
        <v>120</v>
      </c>
      <c r="C1651" s="57">
        <v>105</v>
      </c>
      <c r="D1651" s="74">
        <v>-1.37</v>
      </c>
      <c r="E1651" s="74">
        <v>112.85</v>
      </c>
      <c r="F1651" s="74">
        <v>114.92</v>
      </c>
      <c r="G1651" s="74">
        <v>108.94</v>
      </c>
      <c r="H1651" s="74">
        <v>112.88</v>
      </c>
      <c r="I1651" s="74">
        <v>114.25</v>
      </c>
      <c r="J1651" s="74">
        <v>122.04</v>
      </c>
      <c r="K1651" s="74">
        <v>109.84</v>
      </c>
      <c r="L1651" s="74">
        <v>112.81</v>
      </c>
      <c r="M1651" s="74">
        <v>114.81</v>
      </c>
      <c r="N1651" s="74">
        <v>106.84</v>
      </c>
      <c r="O1651" s="57">
        <v>96</v>
      </c>
      <c r="P1651" s="57">
        <v>101</v>
      </c>
      <c r="Q1651" s="57">
        <v>82</v>
      </c>
      <c r="R1651" s="57">
        <v>84</v>
      </c>
      <c r="S1651" s="57">
        <v>86</v>
      </c>
      <c r="T1651" s="74">
        <v>4.7699999999999996</v>
      </c>
      <c r="U1651" s="114">
        <v>2.8999999999999998E-3</v>
      </c>
    </row>
    <row r="1652" spans="1:21" x14ac:dyDescent="0.35">
      <c r="A1652" s="73" t="s">
        <v>2553</v>
      </c>
      <c r="B1652" s="57">
        <v>120</v>
      </c>
      <c r="C1652" s="57">
        <v>106</v>
      </c>
      <c r="D1652" s="74">
        <v>-1.72</v>
      </c>
      <c r="E1652" s="74">
        <v>113.16</v>
      </c>
      <c r="F1652" s="74">
        <v>117.66</v>
      </c>
      <c r="G1652" s="74">
        <v>109.25</v>
      </c>
      <c r="H1652" s="74">
        <v>112.59</v>
      </c>
      <c r="I1652" s="74">
        <v>114.16</v>
      </c>
      <c r="J1652" s="74">
        <v>124.11</v>
      </c>
      <c r="K1652" s="74">
        <v>109.49</v>
      </c>
      <c r="L1652" s="74">
        <v>112.37</v>
      </c>
      <c r="M1652" s="74">
        <v>115.52</v>
      </c>
      <c r="N1652" s="74">
        <v>108</v>
      </c>
      <c r="O1652" s="57">
        <v>96</v>
      </c>
      <c r="P1652" s="57">
        <v>97</v>
      </c>
      <c r="Q1652" s="57">
        <v>85</v>
      </c>
      <c r="R1652" s="57">
        <v>85</v>
      </c>
      <c r="S1652" s="57">
        <v>80</v>
      </c>
      <c r="T1652" s="74">
        <v>4.3</v>
      </c>
      <c r="U1652" s="114">
        <v>2.0999999999999999E-3</v>
      </c>
    </row>
    <row r="1653" spans="1:21" x14ac:dyDescent="0.35">
      <c r="A1653" s="73" t="s">
        <v>2554</v>
      </c>
      <c r="B1653" s="57">
        <v>120</v>
      </c>
      <c r="C1653" s="57">
        <v>104</v>
      </c>
      <c r="D1653" s="74">
        <v>0.95</v>
      </c>
      <c r="E1653" s="74">
        <v>112.82</v>
      </c>
      <c r="F1653" s="74">
        <v>118.09</v>
      </c>
      <c r="G1653" s="74">
        <v>108.91</v>
      </c>
      <c r="H1653" s="74">
        <v>112.64</v>
      </c>
      <c r="I1653" s="74">
        <v>114.18</v>
      </c>
      <c r="J1653" s="74">
        <v>121.96</v>
      </c>
      <c r="K1653" s="74">
        <v>108.57</v>
      </c>
      <c r="L1653" s="74">
        <v>112.25</v>
      </c>
      <c r="M1653" s="74">
        <v>115.69</v>
      </c>
      <c r="N1653" s="74">
        <v>107.11</v>
      </c>
      <c r="O1653" s="57">
        <v>98</v>
      </c>
      <c r="P1653" s="57">
        <v>96</v>
      </c>
      <c r="Q1653" s="57">
        <v>84</v>
      </c>
      <c r="R1653" s="57">
        <v>86</v>
      </c>
      <c r="S1653" s="57">
        <v>84</v>
      </c>
      <c r="T1653" s="74">
        <v>5.08</v>
      </c>
      <c r="U1653" s="114">
        <v>2.0999999999999999E-3</v>
      </c>
    </row>
    <row r="1654" spans="1:21" x14ac:dyDescent="0.35">
      <c r="A1654" s="73" t="s">
        <v>2555</v>
      </c>
      <c r="B1654" s="57">
        <v>116</v>
      </c>
      <c r="C1654" s="57">
        <v>102</v>
      </c>
      <c r="D1654" s="74">
        <v>0.7</v>
      </c>
      <c r="E1654" s="74">
        <v>110.58</v>
      </c>
      <c r="F1654" s="74">
        <v>114.5</v>
      </c>
      <c r="G1654" s="74">
        <v>106.76</v>
      </c>
      <c r="H1654" s="74">
        <v>111.4</v>
      </c>
      <c r="I1654" s="74">
        <v>113.25</v>
      </c>
      <c r="J1654" s="74">
        <v>116.34</v>
      </c>
      <c r="K1654" s="74">
        <v>106.14</v>
      </c>
      <c r="L1654" s="74">
        <v>110.77</v>
      </c>
      <c r="M1654" s="74">
        <v>113.62</v>
      </c>
      <c r="N1654" s="74">
        <v>105.23</v>
      </c>
      <c r="O1654" s="57">
        <v>97</v>
      </c>
      <c r="P1654" s="57">
        <v>95</v>
      </c>
      <c r="Q1654" s="57">
        <v>75</v>
      </c>
      <c r="R1654" s="57">
        <v>82</v>
      </c>
      <c r="S1654" s="57">
        <v>80</v>
      </c>
      <c r="T1654" s="74">
        <v>2.4900000000000002</v>
      </c>
      <c r="U1654" s="114">
        <v>1.9E-3</v>
      </c>
    </row>
    <row r="1655" spans="1:21" x14ac:dyDescent="0.35">
      <c r="A1655" s="73" t="s">
        <v>2556</v>
      </c>
      <c r="B1655" s="57">
        <v>121</v>
      </c>
      <c r="C1655" s="57">
        <v>112</v>
      </c>
      <c r="D1655" s="74">
        <v>-1.55</v>
      </c>
      <c r="E1655" s="74">
        <v>109.61</v>
      </c>
      <c r="F1655" s="74">
        <v>112.96</v>
      </c>
      <c r="G1655" s="74">
        <v>105.63</v>
      </c>
      <c r="H1655" s="74">
        <v>110.66</v>
      </c>
      <c r="I1655" s="74">
        <v>113.03</v>
      </c>
      <c r="J1655" s="74">
        <v>113.84</v>
      </c>
      <c r="K1655" s="74">
        <v>104.74</v>
      </c>
      <c r="L1655" s="74">
        <v>110.17</v>
      </c>
      <c r="M1655" s="74">
        <v>113.31</v>
      </c>
      <c r="N1655" s="74">
        <v>103.98</v>
      </c>
      <c r="O1655" s="57">
        <v>99</v>
      </c>
      <c r="P1655" s="57">
        <v>94</v>
      </c>
      <c r="Q1655" s="57">
        <v>93</v>
      </c>
      <c r="R1655" s="57">
        <v>87</v>
      </c>
      <c r="S1655" s="57">
        <v>86</v>
      </c>
      <c r="T1655" s="74">
        <v>3.67</v>
      </c>
      <c r="U1655" s="114"/>
    </row>
    <row r="1656" spans="1:21" x14ac:dyDescent="0.35">
      <c r="A1656" s="73" t="s">
        <v>2557</v>
      </c>
      <c r="B1656" s="57">
        <v>140</v>
      </c>
      <c r="C1656" s="57">
        <v>131</v>
      </c>
      <c r="D1656" s="74">
        <v>12.91</v>
      </c>
      <c r="E1656" s="74">
        <v>108.62</v>
      </c>
      <c r="F1656" s="74">
        <v>111.88</v>
      </c>
      <c r="G1656" s="74">
        <v>104.93</v>
      </c>
      <c r="H1656" s="74">
        <v>110.29</v>
      </c>
      <c r="I1656" s="74">
        <v>112.15</v>
      </c>
      <c r="J1656" s="74">
        <v>111.21</v>
      </c>
      <c r="K1656" s="74">
        <v>104</v>
      </c>
      <c r="L1656" s="74">
        <v>109.56</v>
      </c>
      <c r="M1656" s="74">
        <v>113.08</v>
      </c>
      <c r="N1656" s="74">
        <v>103.15</v>
      </c>
      <c r="O1656" s="57">
        <v>107</v>
      </c>
      <c r="P1656" s="57">
        <v>95</v>
      </c>
      <c r="Q1656" s="57">
        <v>100</v>
      </c>
      <c r="R1656" s="57">
        <v>92</v>
      </c>
      <c r="S1656" s="57">
        <v>107</v>
      </c>
      <c r="T1656" s="74">
        <v>4.7699999999999996</v>
      </c>
      <c r="U1656" s="114"/>
    </row>
    <row r="1657" spans="1:21" x14ac:dyDescent="0.35">
      <c r="A1657" s="73" t="s">
        <v>2558</v>
      </c>
      <c r="B1657" s="57">
        <v>122</v>
      </c>
      <c r="C1657" s="57">
        <v>107</v>
      </c>
      <c r="D1657" s="74">
        <v>10.16</v>
      </c>
      <c r="E1657" s="74">
        <v>107.59</v>
      </c>
      <c r="F1657" s="74">
        <v>111.56</v>
      </c>
      <c r="G1657" s="74">
        <v>104.48</v>
      </c>
      <c r="H1657" s="74">
        <v>110.08</v>
      </c>
      <c r="I1657" s="74">
        <v>112.28</v>
      </c>
      <c r="J1657" s="74">
        <v>106.18</v>
      </c>
      <c r="K1657" s="74">
        <v>103.03</v>
      </c>
      <c r="L1657" s="74">
        <v>109.05</v>
      </c>
      <c r="M1657" s="74">
        <v>113.21</v>
      </c>
      <c r="N1657" s="74">
        <v>102.25</v>
      </c>
      <c r="O1657" s="57">
        <v>99</v>
      </c>
      <c r="P1657" s="57">
        <v>95</v>
      </c>
      <c r="Q1657" s="57">
        <v>79</v>
      </c>
      <c r="R1657" s="57">
        <v>83</v>
      </c>
      <c r="S1657" s="57">
        <v>82</v>
      </c>
      <c r="T1657" s="74">
        <v>4.95</v>
      </c>
      <c r="U1657" s="114">
        <v>2E-3</v>
      </c>
    </row>
    <row r="1658" spans="1:21" x14ac:dyDescent="0.35">
      <c r="A1658" s="73" t="s">
        <v>2559</v>
      </c>
      <c r="B1658" s="57">
        <v>118</v>
      </c>
      <c r="C1658" s="57">
        <v>104</v>
      </c>
      <c r="D1658" s="74">
        <v>4.4800000000000004</v>
      </c>
      <c r="E1658" s="74">
        <v>106.81</v>
      </c>
      <c r="F1658" s="74">
        <v>110.92</v>
      </c>
      <c r="G1658" s="74">
        <v>103.84</v>
      </c>
      <c r="H1658" s="74">
        <v>109.54</v>
      </c>
      <c r="I1658" s="74">
        <v>112.55</v>
      </c>
      <c r="J1658" s="74">
        <v>102.17</v>
      </c>
      <c r="K1658" s="74">
        <v>102.36</v>
      </c>
      <c r="L1658" s="74">
        <v>108.8</v>
      </c>
      <c r="M1658" s="74">
        <v>113.92</v>
      </c>
      <c r="N1658" s="74">
        <v>100.78</v>
      </c>
      <c r="O1658" s="57">
        <v>94</v>
      </c>
      <c r="P1658" s="57">
        <v>95</v>
      </c>
      <c r="Q1658" s="57">
        <v>84</v>
      </c>
      <c r="R1658" s="57">
        <v>82</v>
      </c>
      <c r="S1658" s="57">
        <v>80</v>
      </c>
      <c r="T1658" s="74">
        <v>3.63</v>
      </c>
      <c r="U1658" s="114">
        <v>1.4E-3</v>
      </c>
    </row>
    <row r="1659" spans="1:21" x14ac:dyDescent="0.35">
      <c r="A1659" s="73" t="s">
        <v>2560</v>
      </c>
      <c r="B1659" s="57">
        <v>117</v>
      </c>
      <c r="C1659" s="57">
        <v>105</v>
      </c>
      <c r="D1659" s="74">
        <v>-5.44</v>
      </c>
      <c r="E1659" s="74">
        <v>106.89</v>
      </c>
      <c r="F1659" s="74">
        <v>112.26</v>
      </c>
      <c r="G1659" s="74">
        <v>103.58</v>
      </c>
      <c r="H1659" s="74">
        <v>109.71</v>
      </c>
      <c r="I1659" s="74">
        <v>114.36</v>
      </c>
      <c r="J1659" s="74">
        <v>100.72</v>
      </c>
      <c r="K1659" s="74">
        <v>102.16</v>
      </c>
      <c r="L1659" s="74">
        <v>109.24</v>
      </c>
      <c r="M1659" s="74">
        <v>114.03</v>
      </c>
      <c r="N1659" s="74">
        <v>99.77</v>
      </c>
      <c r="O1659" s="57">
        <v>95</v>
      </c>
      <c r="P1659" s="57">
        <v>94</v>
      </c>
      <c r="Q1659" s="57">
        <v>85</v>
      </c>
      <c r="R1659" s="57">
        <v>87</v>
      </c>
      <c r="S1659" s="57">
        <v>81</v>
      </c>
      <c r="T1659" s="74">
        <v>3.41</v>
      </c>
      <c r="U1659" s="114">
        <v>1.2999999999999999E-3</v>
      </c>
    </row>
    <row r="1660" spans="1:21" x14ac:dyDescent="0.35">
      <c r="A1660" s="73" t="s">
        <v>2561</v>
      </c>
      <c r="B1660" s="57">
        <v>117</v>
      </c>
      <c r="C1660" s="57">
        <v>103</v>
      </c>
      <c r="D1660" s="74">
        <v>5.4</v>
      </c>
      <c r="E1660" s="74">
        <v>106.77</v>
      </c>
      <c r="F1660" s="74">
        <v>113.34</v>
      </c>
      <c r="G1660" s="74">
        <v>103.13</v>
      </c>
      <c r="H1660" s="74">
        <v>109.43</v>
      </c>
      <c r="I1660" s="74">
        <v>114.78</v>
      </c>
      <c r="J1660" s="74">
        <v>100.35</v>
      </c>
      <c r="K1660" s="74">
        <v>102.12</v>
      </c>
      <c r="L1660" s="74">
        <v>109.65</v>
      </c>
      <c r="M1660" s="74">
        <v>115.23</v>
      </c>
      <c r="N1660" s="74">
        <v>99.22</v>
      </c>
      <c r="O1660" s="57">
        <v>97</v>
      </c>
      <c r="P1660" s="57">
        <v>94</v>
      </c>
      <c r="Q1660" s="57">
        <v>86</v>
      </c>
      <c r="R1660" s="57">
        <v>87</v>
      </c>
      <c r="S1660" s="57">
        <v>82</v>
      </c>
      <c r="T1660" s="74">
        <v>3.21</v>
      </c>
      <c r="U1660" s="114">
        <v>1.5E-3</v>
      </c>
    </row>
    <row r="1661" spans="1:21" x14ac:dyDescent="0.35">
      <c r="A1661" s="73" t="s">
        <v>2562</v>
      </c>
      <c r="B1661" s="57">
        <v>118</v>
      </c>
      <c r="C1661" s="57">
        <v>102</v>
      </c>
      <c r="D1661" s="74">
        <v>7.26</v>
      </c>
      <c r="E1661" s="74">
        <v>106.75</v>
      </c>
      <c r="F1661" s="74">
        <v>115.98</v>
      </c>
      <c r="G1661" s="74">
        <v>102.68</v>
      </c>
      <c r="H1661" s="74">
        <v>109.81</v>
      </c>
      <c r="I1661" s="74">
        <v>115.3</v>
      </c>
      <c r="J1661" s="74">
        <v>98.17</v>
      </c>
      <c r="K1661" s="74">
        <v>102.11</v>
      </c>
      <c r="L1661" s="74">
        <v>110.16</v>
      </c>
      <c r="M1661" s="74">
        <v>116.14</v>
      </c>
      <c r="N1661" s="74">
        <v>98.29</v>
      </c>
      <c r="O1661" s="57">
        <v>98</v>
      </c>
      <c r="P1661" s="57">
        <v>95</v>
      </c>
      <c r="Q1661" s="57">
        <v>79</v>
      </c>
      <c r="R1661" s="57">
        <v>85</v>
      </c>
      <c r="S1661" s="57">
        <v>81</v>
      </c>
      <c r="T1661" s="74">
        <v>2.34</v>
      </c>
      <c r="U1661" s="114">
        <v>1.2999999999999999E-3</v>
      </c>
    </row>
    <row r="1662" spans="1:21" x14ac:dyDescent="0.35">
      <c r="A1662" s="73" t="s">
        <v>2563</v>
      </c>
      <c r="B1662" s="57">
        <v>126</v>
      </c>
      <c r="C1662" s="57">
        <v>112</v>
      </c>
      <c r="D1662" s="74">
        <v>6.49</v>
      </c>
      <c r="E1662" s="74">
        <v>106.74</v>
      </c>
      <c r="F1662" s="74">
        <v>117.92</v>
      </c>
      <c r="G1662" s="74">
        <v>102.55</v>
      </c>
      <c r="H1662" s="74">
        <v>109.65</v>
      </c>
      <c r="I1662" s="74">
        <v>114.79</v>
      </c>
      <c r="J1662" s="74">
        <v>97.91</v>
      </c>
      <c r="K1662" s="74">
        <v>102.01</v>
      </c>
      <c r="L1662" s="74">
        <v>110.25</v>
      </c>
      <c r="M1662" s="74">
        <v>116.76</v>
      </c>
      <c r="N1662" s="74">
        <v>97.91</v>
      </c>
      <c r="O1662" s="57">
        <v>101</v>
      </c>
      <c r="P1662" s="57">
        <v>96</v>
      </c>
      <c r="Q1662" s="57">
        <v>98</v>
      </c>
      <c r="R1662" s="57">
        <v>95</v>
      </c>
      <c r="S1662" s="57">
        <v>90</v>
      </c>
      <c r="T1662" s="74">
        <v>3.54</v>
      </c>
      <c r="U1662" s="114"/>
    </row>
    <row r="1663" spans="1:21" x14ac:dyDescent="0.35">
      <c r="A1663" s="73" t="s">
        <v>2564</v>
      </c>
      <c r="B1663" s="57">
        <v>138</v>
      </c>
      <c r="C1663" s="57">
        <v>129</v>
      </c>
      <c r="D1663" s="74">
        <v>1.52</v>
      </c>
      <c r="E1663" s="74">
        <v>106.81</v>
      </c>
      <c r="F1663" s="74">
        <v>116.67</v>
      </c>
      <c r="G1663" s="74">
        <v>102.25</v>
      </c>
      <c r="H1663" s="74">
        <v>110.03</v>
      </c>
      <c r="I1663" s="74">
        <v>117.64</v>
      </c>
      <c r="J1663" s="74">
        <v>96.38</v>
      </c>
      <c r="K1663" s="74">
        <v>100.53</v>
      </c>
      <c r="L1663" s="74">
        <v>110.69</v>
      </c>
      <c r="M1663" s="74">
        <v>116.59</v>
      </c>
      <c r="N1663" s="74">
        <v>96.86</v>
      </c>
      <c r="O1663" s="57">
        <v>107</v>
      </c>
      <c r="P1663" s="57">
        <v>96</v>
      </c>
      <c r="Q1663" s="57">
        <v>105</v>
      </c>
      <c r="R1663" s="57">
        <v>107</v>
      </c>
      <c r="S1663" s="57">
        <v>112</v>
      </c>
      <c r="T1663" s="74">
        <v>4.75</v>
      </c>
      <c r="U1663" s="114"/>
    </row>
    <row r="1664" spans="1:21" x14ac:dyDescent="0.35">
      <c r="A1664" s="73" t="s">
        <v>2565</v>
      </c>
      <c r="B1664" s="57">
        <v>117</v>
      </c>
      <c r="C1664" s="57">
        <v>103</v>
      </c>
      <c r="D1664" s="74">
        <v>11.73</v>
      </c>
      <c r="E1664" s="74">
        <v>106.66</v>
      </c>
      <c r="F1664" s="74">
        <v>114.91</v>
      </c>
      <c r="G1664" s="74">
        <v>101.31</v>
      </c>
      <c r="H1664" s="74">
        <v>109.52</v>
      </c>
      <c r="I1664" s="74">
        <v>118.03</v>
      </c>
      <c r="J1664" s="74">
        <v>95.95</v>
      </c>
      <c r="K1664" s="74">
        <v>100.19</v>
      </c>
      <c r="L1664" s="74">
        <v>111.13</v>
      </c>
      <c r="M1664" s="74">
        <v>116.57</v>
      </c>
      <c r="N1664" s="74">
        <v>95.3</v>
      </c>
      <c r="O1664" s="57">
        <v>96</v>
      </c>
      <c r="P1664" s="57">
        <v>95</v>
      </c>
      <c r="Q1664" s="57">
        <v>73</v>
      </c>
      <c r="R1664" s="57">
        <v>82</v>
      </c>
      <c r="S1664" s="57">
        <v>76</v>
      </c>
      <c r="T1664" s="74">
        <v>145.22</v>
      </c>
      <c r="U1664" s="114">
        <v>1.4E-3</v>
      </c>
    </row>
    <row r="1665" spans="1:21" x14ac:dyDescent="0.35">
      <c r="A1665" s="73" t="s">
        <v>2566</v>
      </c>
      <c r="B1665" s="57">
        <v>119</v>
      </c>
      <c r="C1665" s="57">
        <v>104</v>
      </c>
      <c r="D1665" s="74">
        <v>9.8699999999999992</v>
      </c>
      <c r="E1665" s="74">
        <v>107.61</v>
      </c>
      <c r="F1665" s="74">
        <v>114.86</v>
      </c>
      <c r="G1665" s="74">
        <v>101.66</v>
      </c>
      <c r="H1665" s="74">
        <v>109.87</v>
      </c>
      <c r="I1665" s="74">
        <v>118.18</v>
      </c>
      <c r="J1665" s="74">
        <v>97.62</v>
      </c>
      <c r="K1665" s="74">
        <v>103.18</v>
      </c>
      <c r="L1665" s="74">
        <v>111.69</v>
      </c>
      <c r="M1665" s="74">
        <v>116.8</v>
      </c>
      <c r="N1665" s="74">
        <v>95.46</v>
      </c>
      <c r="O1665" s="57">
        <v>95</v>
      </c>
      <c r="P1665" s="57">
        <v>96</v>
      </c>
      <c r="Q1665" s="57">
        <v>81</v>
      </c>
      <c r="R1665" s="57">
        <v>86</v>
      </c>
      <c r="S1665" s="57">
        <v>82</v>
      </c>
      <c r="T1665" s="74">
        <v>98.36</v>
      </c>
      <c r="U1665" s="114">
        <v>1.4E-3</v>
      </c>
    </row>
    <row r="1666" spans="1:21" x14ac:dyDescent="0.35">
      <c r="A1666" s="73" t="s">
        <v>2567</v>
      </c>
      <c r="B1666" s="57">
        <v>120</v>
      </c>
      <c r="C1666" s="57">
        <v>105</v>
      </c>
      <c r="D1666" s="74">
        <v>10.09</v>
      </c>
      <c r="E1666" s="74">
        <v>107.59</v>
      </c>
      <c r="F1666" s="74">
        <v>113.03</v>
      </c>
      <c r="G1666" s="74">
        <v>101.35</v>
      </c>
      <c r="H1666" s="74">
        <v>109.76</v>
      </c>
      <c r="I1666" s="74">
        <v>117.16</v>
      </c>
      <c r="J1666" s="74">
        <v>96.1</v>
      </c>
      <c r="K1666" s="74">
        <v>105.43</v>
      </c>
      <c r="L1666" s="74">
        <v>111.47</v>
      </c>
      <c r="M1666" s="74">
        <v>117.16</v>
      </c>
      <c r="N1666" s="74">
        <v>95.38</v>
      </c>
      <c r="O1666" s="57">
        <v>97</v>
      </c>
      <c r="P1666" s="57">
        <v>97</v>
      </c>
      <c r="Q1666" s="57">
        <v>84</v>
      </c>
      <c r="R1666" s="57">
        <v>86</v>
      </c>
      <c r="S1666" s="57">
        <v>81</v>
      </c>
      <c r="T1666" s="74">
        <v>116.62</v>
      </c>
      <c r="U1666" s="114">
        <v>1.6000000000000001E-3</v>
      </c>
    </row>
    <row r="1667" spans="1:21" x14ac:dyDescent="0.35">
      <c r="A1667" s="73" t="s">
        <v>2568</v>
      </c>
      <c r="B1667" s="57">
        <v>118</v>
      </c>
      <c r="C1667" s="57">
        <v>104</v>
      </c>
      <c r="D1667" s="74">
        <v>19.87</v>
      </c>
      <c r="E1667" s="74">
        <v>107.46</v>
      </c>
      <c r="F1667" s="74">
        <v>113.4</v>
      </c>
      <c r="G1667" s="74">
        <v>101.77</v>
      </c>
      <c r="H1667" s="74">
        <v>110.15</v>
      </c>
      <c r="I1667" s="74">
        <v>117.35</v>
      </c>
      <c r="J1667" s="74">
        <v>94.54</v>
      </c>
      <c r="K1667" s="74">
        <v>105.18</v>
      </c>
      <c r="L1667" s="74">
        <v>111.73</v>
      </c>
      <c r="M1667" s="74">
        <v>116.35</v>
      </c>
      <c r="N1667" s="74">
        <v>95.89</v>
      </c>
      <c r="O1667" s="57">
        <v>97</v>
      </c>
      <c r="P1667" s="57">
        <v>97</v>
      </c>
      <c r="Q1667" s="57">
        <v>84</v>
      </c>
      <c r="R1667" s="57">
        <v>88</v>
      </c>
      <c r="S1667" s="57">
        <v>82</v>
      </c>
      <c r="T1667" s="74">
        <v>124.74</v>
      </c>
      <c r="U1667" s="114">
        <v>1.4E-3</v>
      </c>
    </row>
    <row r="1668" spans="1:21" x14ac:dyDescent="0.35">
      <c r="A1668" s="73" t="s">
        <v>2569</v>
      </c>
      <c r="B1668" s="57">
        <v>120</v>
      </c>
      <c r="C1668" s="57">
        <v>102</v>
      </c>
      <c r="D1668" s="74">
        <v>9.17</v>
      </c>
      <c r="E1668" s="74">
        <v>107.11</v>
      </c>
      <c r="F1668" s="74">
        <v>110.44</v>
      </c>
      <c r="G1668" s="74">
        <v>101.93</v>
      </c>
      <c r="H1668" s="74">
        <v>110.76</v>
      </c>
      <c r="I1668" s="74">
        <v>117.61</v>
      </c>
      <c r="J1668" s="74">
        <v>93.68</v>
      </c>
      <c r="K1668" s="74">
        <v>105.09</v>
      </c>
      <c r="L1668" s="74">
        <v>112.13</v>
      </c>
      <c r="M1668" s="74">
        <v>115.61</v>
      </c>
      <c r="N1668" s="74">
        <v>95.38</v>
      </c>
      <c r="O1668" s="57">
        <v>100</v>
      </c>
      <c r="P1668" s="57">
        <v>94</v>
      </c>
      <c r="Q1668" s="57">
        <v>76</v>
      </c>
      <c r="R1668" s="57">
        <v>87</v>
      </c>
      <c r="S1668" s="57">
        <v>80</v>
      </c>
      <c r="T1668" s="74">
        <v>2.06</v>
      </c>
      <c r="U1668" s="114">
        <v>2.0999999999999999E-3</v>
      </c>
    </row>
    <row r="1669" spans="1:21" x14ac:dyDescent="0.35">
      <c r="A1669" s="73" t="s">
        <v>2570</v>
      </c>
      <c r="B1669" s="57">
        <v>128</v>
      </c>
      <c r="C1669" s="57">
        <v>115</v>
      </c>
      <c r="D1669" s="74">
        <v>10.94</v>
      </c>
      <c r="E1669" s="74">
        <v>106.82</v>
      </c>
      <c r="F1669" s="74">
        <v>109.11</v>
      </c>
      <c r="G1669" s="74">
        <v>101.75</v>
      </c>
      <c r="H1669" s="74">
        <v>110.84</v>
      </c>
      <c r="I1669" s="74">
        <v>117.03</v>
      </c>
      <c r="J1669" s="74">
        <v>93.93</v>
      </c>
      <c r="K1669" s="74">
        <v>104.85</v>
      </c>
      <c r="L1669" s="74">
        <v>112.64</v>
      </c>
      <c r="M1669" s="74">
        <v>116.16</v>
      </c>
      <c r="N1669" s="74">
        <v>95.52</v>
      </c>
      <c r="O1669" s="57">
        <v>102</v>
      </c>
      <c r="P1669" s="57">
        <v>95</v>
      </c>
      <c r="Q1669" s="57">
        <v>92</v>
      </c>
      <c r="R1669" s="57">
        <v>95</v>
      </c>
      <c r="S1669" s="57">
        <v>87</v>
      </c>
      <c r="T1669" s="74">
        <v>206.44</v>
      </c>
      <c r="U1669" s="114"/>
    </row>
    <row r="1670" spans="1:21" x14ac:dyDescent="0.35">
      <c r="A1670" s="73" t="s">
        <v>2571</v>
      </c>
      <c r="B1670" s="57">
        <v>141</v>
      </c>
      <c r="C1670" s="57">
        <v>132</v>
      </c>
      <c r="D1670" s="74">
        <v>6.46</v>
      </c>
      <c r="E1670" s="74">
        <v>106.48</v>
      </c>
      <c r="F1670" s="74">
        <v>110.23</v>
      </c>
      <c r="G1670" s="74">
        <v>101.97</v>
      </c>
      <c r="H1670" s="74">
        <v>110.36</v>
      </c>
      <c r="I1670" s="74">
        <v>114.13</v>
      </c>
      <c r="J1670" s="74">
        <v>94.83</v>
      </c>
      <c r="K1670" s="74">
        <v>105.44</v>
      </c>
      <c r="L1670" s="74">
        <v>112.73</v>
      </c>
      <c r="M1670" s="74">
        <v>117.08</v>
      </c>
      <c r="N1670" s="74">
        <v>96.21</v>
      </c>
      <c r="O1670" s="57">
        <v>110</v>
      </c>
      <c r="P1670" s="57">
        <v>95</v>
      </c>
      <c r="Q1670" s="57">
        <v>89</v>
      </c>
      <c r="R1670" s="57">
        <v>97</v>
      </c>
      <c r="S1670" s="57">
        <v>111</v>
      </c>
      <c r="T1670" s="74">
        <v>1.57</v>
      </c>
      <c r="U1670" s="114"/>
    </row>
    <row r="1671" spans="1:21" x14ac:dyDescent="0.35">
      <c r="A1671" s="73" t="s">
        <v>2572</v>
      </c>
      <c r="B1671" s="57">
        <v>122</v>
      </c>
      <c r="C1671" s="57">
        <v>106</v>
      </c>
      <c r="D1671" s="74">
        <v>8.1300000000000008</v>
      </c>
      <c r="E1671" s="74">
        <v>106.3</v>
      </c>
      <c r="F1671" s="74">
        <v>112.09</v>
      </c>
      <c r="G1671" s="74">
        <v>102.77</v>
      </c>
      <c r="H1671" s="74">
        <v>110.93</v>
      </c>
      <c r="I1671" s="74">
        <v>113.95</v>
      </c>
      <c r="J1671" s="74">
        <v>93.99</v>
      </c>
      <c r="K1671" s="74">
        <v>105.57</v>
      </c>
      <c r="L1671" s="74">
        <v>112.8</v>
      </c>
      <c r="M1671" s="74">
        <v>116.49</v>
      </c>
      <c r="N1671" s="74">
        <v>97.18</v>
      </c>
      <c r="O1671" s="57">
        <v>98</v>
      </c>
      <c r="P1671" s="57">
        <v>95</v>
      </c>
      <c r="Q1671" s="57">
        <v>77</v>
      </c>
      <c r="R1671" s="57">
        <v>87</v>
      </c>
      <c r="S1671" s="57">
        <v>74</v>
      </c>
      <c r="T1671" s="74">
        <v>197.94</v>
      </c>
      <c r="U1671" s="114">
        <v>1.6000000000000001E-3</v>
      </c>
    </row>
    <row r="1672" spans="1:21" x14ac:dyDescent="0.35">
      <c r="A1672" s="73" t="s">
        <v>2573</v>
      </c>
      <c r="B1672" s="57">
        <v>116</v>
      </c>
      <c r="C1672" s="57">
        <v>104</v>
      </c>
      <c r="D1672" s="74">
        <v>8.02</v>
      </c>
      <c r="E1672" s="74">
        <v>105.58</v>
      </c>
      <c r="F1672" s="74">
        <v>113</v>
      </c>
      <c r="G1672" s="74">
        <v>103.45</v>
      </c>
      <c r="H1672" s="74">
        <v>110.97</v>
      </c>
      <c r="I1672" s="74">
        <v>114.19</v>
      </c>
      <c r="J1672" s="74">
        <v>92.83</v>
      </c>
      <c r="K1672" s="74">
        <v>102.88</v>
      </c>
      <c r="L1672" s="74">
        <v>112.42</v>
      </c>
      <c r="M1672" s="74">
        <v>116</v>
      </c>
      <c r="N1672" s="74">
        <v>97.55</v>
      </c>
      <c r="O1672" s="57">
        <v>95</v>
      </c>
      <c r="P1672" s="57">
        <v>95</v>
      </c>
      <c r="Q1672" s="57">
        <v>85</v>
      </c>
      <c r="R1672" s="57">
        <v>89</v>
      </c>
      <c r="S1672" s="57">
        <v>79</v>
      </c>
      <c r="T1672" s="74">
        <v>112.21</v>
      </c>
      <c r="U1672" s="114">
        <v>1.6999999999999999E-3</v>
      </c>
    </row>
    <row r="1673" spans="1:21" x14ac:dyDescent="0.35">
      <c r="A1673" s="73" t="s">
        <v>2574</v>
      </c>
      <c r="B1673" s="57">
        <v>117</v>
      </c>
      <c r="C1673" s="57">
        <v>105</v>
      </c>
      <c r="D1673" s="74">
        <v>10.63</v>
      </c>
      <c r="E1673" s="74">
        <v>105.31</v>
      </c>
      <c r="F1673" s="74">
        <v>113.77</v>
      </c>
      <c r="G1673" s="74">
        <v>104.37</v>
      </c>
      <c r="H1673" s="74">
        <v>111.04</v>
      </c>
      <c r="I1673" s="74">
        <v>114.2</v>
      </c>
      <c r="J1673" s="74">
        <v>93.7</v>
      </c>
      <c r="K1673" s="74">
        <v>100.48</v>
      </c>
      <c r="L1673" s="74">
        <v>112.79</v>
      </c>
      <c r="M1673" s="74">
        <v>115.89</v>
      </c>
      <c r="N1673" s="74">
        <v>97.24</v>
      </c>
      <c r="O1673" s="57">
        <v>95</v>
      </c>
      <c r="P1673" s="57">
        <v>100</v>
      </c>
      <c r="Q1673" s="57">
        <v>85</v>
      </c>
      <c r="R1673" s="57">
        <v>92</v>
      </c>
      <c r="S1673" s="57">
        <v>74</v>
      </c>
      <c r="T1673" s="74">
        <v>211.42</v>
      </c>
      <c r="U1673" s="114">
        <v>3.5999999999999999E-3</v>
      </c>
    </row>
    <row r="1674" spans="1:21" x14ac:dyDescent="0.35">
      <c r="A1674" s="73" t="s">
        <v>2575</v>
      </c>
      <c r="B1674" s="57">
        <v>114</v>
      </c>
      <c r="C1674" s="57">
        <v>104</v>
      </c>
      <c r="D1674" s="74">
        <v>8.42</v>
      </c>
      <c r="E1674" s="74">
        <v>106.31</v>
      </c>
      <c r="F1674" s="74">
        <v>114.16</v>
      </c>
      <c r="G1674" s="74">
        <v>104.86</v>
      </c>
      <c r="H1674" s="74">
        <v>110.96</v>
      </c>
      <c r="I1674" s="74">
        <v>114.48</v>
      </c>
      <c r="J1674" s="74">
        <v>97.96</v>
      </c>
      <c r="K1674" s="74">
        <v>101.39</v>
      </c>
      <c r="L1674" s="74">
        <v>113.15</v>
      </c>
      <c r="M1674" s="74">
        <v>116.76</v>
      </c>
      <c r="N1674" s="74">
        <v>98.21</v>
      </c>
      <c r="O1674" s="57">
        <v>94</v>
      </c>
      <c r="P1674" s="57">
        <v>101</v>
      </c>
      <c r="Q1674" s="57">
        <v>94</v>
      </c>
      <c r="R1674" s="57">
        <v>92</v>
      </c>
      <c r="S1674" s="57">
        <v>74</v>
      </c>
      <c r="T1674" s="74">
        <v>16.37</v>
      </c>
      <c r="U1674" s="114">
        <v>3.0999999999999999E-3</v>
      </c>
    </row>
    <row r="1675" spans="1:21" x14ac:dyDescent="0.35">
      <c r="A1675" s="73" t="s">
        <v>2576</v>
      </c>
      <c r="B1675" s="57">
        <v>114</v>
      </c>
      <c r="C1675" s="57">
        <v>101</v>
      </c>
      <c r="D1675" s="74">
        <v>6.39</v>
      </c>
      <c r="E1675" s="74">
        <v>108.2</v>
      </c>
      <c r="F1675" s="74">
        <v>118.36</v>
      </c>
      <c r="G1675" s="74">
        <v>106.67</v>
      </c>
      <c r="H1675" s="74">
        <v>111.46</v>
      </c>
      <c r="I1675" s="74">
        <v>115.09</v>
      </c>
      <c r="J1675" s="74">
        <v>102.05</v>
      </c>
      <c r="K1675" s="74">
        <v>103.58</v>
      </c>
      <c r="L1675" s="74">
        <v>113.96</v>
      </c>
      <c r="M1675" s="74">
        <v>118.49</v>
      </c>
      <c r="N1675" s="74">
        <v>101.08</v>
      </c>
      <c r="O1675" s="57">
        <v>97</v>
      </c>
      <c r="P1675" s="57">
        <v>106</v>
      </c>
      <c r="Q1675" s="57">
        <v>80</v>
      </c>
      <c r="R1675" s="57">
        <v>91</v>
      </c>
      <c r="S1675" s="57">
        <v>76</v>
      </c>
      <c r="T1675" s="74">
        <v>140.9</v>
      </c>
      <c r="U1675" s="114">
        <v>4.7999999999999996E-3</v>
      </c>
    </row>
    <row r="1676" spans="1:21" x14ac:dyDescent="0.35">
      <c r="A1676" s="73" t="s">
        <v>2577</v>
      </c>
      <c r="B1676" s="57">
        <v>125</v>
      </c>
      <c r="C1676" s="57">
        <v>115</v>
      </c>
      <c r="D1676" s="74">
        <v>9.89</v>
      </c>
      <c r="E1676" s="74">
        <v>109.23</v>
      </c>
      <c r="F1676" s="74">
        <v>120.42</v>
      </c>
      <c r="G1676" s="74">
        <v>108.01</v>
      </c>
      <c r="H1676" s="74">
        <v>112.3</v>
      </c>
      <c r="I1676" s="74">
        <v>116.63</v>
      </c>
      <c r="J1676" s="74">
        <v>102.37</v>
      </c>
      <c r="K1676" s="74">
        <v>104.4</v>
      </c>
      <c r="L1676" s="74">
        <v>114.97</v>
      </c>
      <c r="M1676" s="74">
        <v>118.79</v>
      </c>
      <c r="N1676" s="74">
        <v>102.22</v>
      </c>
      <c r="O1676" s="57">
        <v>103</v>
      </c>
      <c r="P1676" s="57">
        <v>107</v>
      </c>
      <c r="Q1676" s="57">
        <v>106</v>
      </c>
      <c r="R1676" s="57">
        <v>98</v>
      </c>
      <c r="S1676" s="57">
        <v>91</v>
      </c>
      <c r="T1676" s="74">
        <v>166.11</v>
      </c>
      <c r="U1676" s="114"/>
    </row>
    <row r="1677" spans="1:21" x14ac:dyDescent="0.35">
      <c r="A1677" s="73" t="s">
        <v>2578</v>
      </c>
      <c r="B1677" s="57">
        <v>143</v>
      </c>
      <c r="C1677" s="57">
        <v>133</v>
      </c>
      <c r="D1677" s="74">
        <v>3.01</v>
      </c>
      <c r="E1677" s="74">
        <v>110.1</v>
      </c>
      <c r="F1677" s="74">
        <v>122.91</v>
      </c>
      <c r="G1677" s="74">
        <v>108.2</v>
      </c>
      <c r="H1677" s="74">
        <v>113.09</v>
      </c>
      <c r="I1677" s="74">
        <v>118.28</v>
      </c>
      <c r="J1677" s="74">
        <v>103.24</v>
      </c>
      <c r="K1677" s="74">
        <v>104.9</v>
      </c>
      <c r="L1677" s="74">
        <v>115.76</v>
      </c>
      <c r="M1677" s="74">
        <v>118.56</v>
      </c>
      <c r="N1677" s="74">
        <v>102.59</v>
      </c>
      <c r="O1677" s="57">
        <v>112</v>
      </c>
      <c r="P1677" s="57">
        <v>107</v>
      </c>
      <c r="Q1677" s="57">
        <v>95</v>
      </c>
      <c r="R1677" s="57">
        <v>100</v>
      </c>
      <c r="S1677" s="57">
        <v>115</v>
      </c>
      <c r="T1677" s="74">
        <v>159.52000000000001</v>
      </c>
      <c r="U1677" s="114"/>
    </row>
    <row r="1678" spans="1:21" x14ac:dyDescent="0.35">
      <c r="A1678" s="73" t="s">
        <v>2579</v>
      </c>
      <c r="B1678" s="57">
        <v>119</v>
      </c>
      <c r="C1678" s="57">
        <v>105</v>
      </c>
      <c r="D1678" s="74">
        <v>7.52</v>
      </c>
      <c r="E1678" s="74">
        <v>111.32</v>
      </c>
      <c r="F1678" s="74">
        <v>124.52</v>
      </c>
      <c r="G1678" s="74">
        <v>109.69</v>
      </c>
      <c r="H1678" s="74">
        <v>114.34</v>
      </c>
      <c r="I1678" s="74">
        <v>119.44</v>
      </c>
      <c r="J1678" s="74">
        <v>105.25</v>
      </c>
      <c r="K1678" s="74">
        <v>105.83</v>
      </c>
      <c r="L1678" s="74">
        <v>116.2</v>
      </c>
      <c r="M1678" s="74">
        <v>119</v>
      </c>
      <c r="N1678" s="74">
        <v>103.17</v>
      </c>
      <c r="O1678" s="57">
        <v>97</v>
      </c>
      <c r="P1678" s="57">
        <v>107</v>
      </c>
      <c r="Q1678" s="57">
        <v>76</v>
      </c>
      <c r="R1678" s="57">
        <v>85</v>
      </c>
      <c r="S1678" s="57">
        <v>74</v>
      </c>
      <c r="T1678" s="74">
        <v>189.85</v>
      </c>
      <c r="U1678" s="114">
        <v>3.5000000000000001E-3</v>
      </c>
    </row>
    <row r="1679" spans="1:21" x14ac:dyDescent="0.35">
      <c r="A1679" s="73" t="s">
        <v>2580</v>
      </c>
      <c r="B1679" s="57">
        <v>116</v>
      </c>
      <c r="C1679" s="57">
        <v>103</v>
      </c>
      <c r="D1679" s="74">
        <v>9.6999999999999993</v>
      </c>
      <c r="E1679" s="74">
        <v>112.85</v>
      </c>
      <c r="F1679" s="74">
        <v>125.8</v>
      </c>
      <c r="G1679" s="74">
        <v>110.44</v>
      </c>
      <c r="H1679" s="74">
        <v>115.62</v>
      </c>
      <c r="I1679" s="74">
        <v>120.57</v>
      </c>
      <c r="J1679" s="74">
        <v>109.24</v>
      </c>
      <c r="K1679" s="74">
        <v>106.58</v>
      </c>
      <c r="L1679" s="74">
        <v>117.31</v>
      </c>
      <c r="M1679" s="74">
        <v>120.05</v>
      </c>
      <c r="N1679" s="74">
        <v>103.88</v>
      </c>
      <c r="O1679" s="57">
        <v>95</v>
      </c>
      <c r="P1679" s="57">
        <v>108</v>
      </c>
      <c r="Q1679" s="57">
        <v>83</v>
      </c>
      <c r="R1679" s="57">
        <v>89</v>
      </c>
      <c r="S1679" s="57">
        <v>77</v>
      </c>
      <c r="T1679" s="74">
        <v>234.22</v>
      </c>
      <c r="U1679" s="114">
        <v>2.3999999999999998E-3</v>
      </c>
    </row>
    <row r="1680" spans="1:21" x14ac:dyDescent="0.35">
      <c r="A1680" s="73" t="s">
        <v>2581</v>
      </c>
      <c r="B1680" s="57">
        <v>115</v>
      </c>
      <c r="C1680" s="57">
        <v>103</v>
      </c>
      <c r="D1680" s="74">
        <v>7.45</v>
      </c>
      <c r="E1680" s="74">
        <v>115.49</v>
      </c>
      <c r="F1680" s="74">
        <v>129.57</v>
      </c>
      <c r="G1680" s="74">
        <v>112.39</v>
      </c>
      <c r="H1680" s="74">
        <v>117.5</v>
      </c>
      <c r="I1680" s="74">
        <v>122.04</v>
      </c>
      <c r="J1680" s="74">
        <v>114.96</v>
      </c>
      <c r="K1680" s="74">
        <v>108.41</v>
      </c>
      <c r="L1680" s="74">
        <v>119.13</v>
      </c>
      <c r="M1680" s="74">
        <v>122</v>
      </c>
      <c r="N1680" s="74">
        <v>107.23</v>
      </c>
      <c r="O1680" s="57">
        <v>95</v>
      </c>
      <c r="P1680" s="57">
        <v>103</v>
      </c>
      <c r="Q1680" s="57">
        <v>82</v>
      </c>
      <c r="R1680" s="57">
        <v>87</v>
      </c>
      <c r="S1680" s="57">
        <v>73</v>
      </c>
      <c r="T1680" s="74">
        <v>126.56</v>
      </c>
      <c r="U1680" s="114">
        <v>8.3999999999999995E-3</v>
      </c>
    </row>
    <row r="1681" spans="1:21" x14ac:dyDescent="0.35">
      <c r="A1681" s="73" t="s">
        <v>2582</v>
      </c>
      <c r="B1681" s="57">
        <v>113</v>
      </c>
      <c r="C1681" s="57">
        <v>102</v>
      </c>
      <c r="D1681" s="74">
        <v>2.74</v>
      </c>
      <c r="E1681" s="74">
        <v>116.57</v>
      </c>
      <c r="F1681" s="74">
        <v>131.46</v>
      </c>
      <c r="G1681" s="74">
        <v>113.12</v>
      </c>
      <c r="H1681" s="74">
        <v>118.89</v>
      </c>
      <c r="I1681" s="74">
        <v>123.09</v>
      </c>
      <c r="J1681" s="74">
        <v>117.77</v>
      </c>
      <c r="K1681" s="74">
        <v>108.93</v>
      </c>
      <c r="L1681" s="74">
        <v>119.62</v>
      </c>
      <c r="M1681" s="74">
        <v>122.21</v>
      </c>
      <c r="N1681" s="74">
        <v>108.25</v>
      </c>
      <c r="O1681" s="57">
        <v>94</v>
      </c>
      <c r="P1681" s="57">
        <v>101</v>
      </c>
      <c r="Q1681" s="57">
        <v>82</v>
      </c>
      <c r="R1681" s="57">
        <v>86</v>
      </c>
      <c r="S1681" s="57">
        <v>73</v>
      </c>
      <c r="T1681" s="74">
        <v>102.2</v>
      </c>
      <c r="U1681" s="114">
        <v>2.3099999999999999E-2</v>
      </c>
    </row>
    <row r="1682" spans="1:21" x14ac:dyDescent="0.35">
      <c r="A1682" s="73" t="s">
        <v>2583</v>
      </c>
      <c r="B1682" s="57">
        <v>113</v>
      </c>
      <c r="C1682" s="57">
        <v>100</v>
      </c>
      <c r="D1682" s="74">
        <v>4.0599999999999996</v>
      </c>
      <c r="E1682" s="74">
        <v>116.38</v>
      </c>
      <c r="F1682" s="74">
        <v>131.44</v>
      </c>
      <c r="G1682" s="74">
        <v>113.28</v>
      </c>
      <c r="H1682" s="74">
        <v>119.45</v>
      </c>
      <c r="I1682" s="74">
        <v>123.45</v>
      </c>
      <c r="J1682" s="74">
        <v>117.59</v>
      </c>
      <c r="K1682" s="74">
        <v>108.02</v>
      </c>
      <c r="L1682" s="74">
        <v>119.68</v>
      </c>
      <c r="M1682" s="74">
        <v>122.07</v>
      </c>
      <c r="N1682" s="74">
        <v>108.24</v>
      </c>
      <c r="O1682" s="57">
        <v>96</v>
      </c>
      <c r="P1682" s="57">
        <v>100</v>
      </c>
      <c r="Q1682" s="57">
        <v>76</v>
      </c>
      <c r="R1682" s="57">
        <v>87</v>
      </c>
      <c r="S1682" s="57">
        <v>74</v>
      </c>
      <c r="T1682" s="74">
        <v>117.57</v>
      </c>
      <c r="U1682" s="114">
        <v>4.1399999999999999E-2</v>
      </c>
    </row>
    <row r="1683" spans="1:21" x14ac:dyDescent="0.35">
      <c r="A1683" s="73" t="s">
        <v>2584</v>
      </c>
      <c r="B1683" s="57">
        <v>125</v>
      </c>
      <c r="C1683" s="57">
        <v>113</v>
      </c>
      <c r="D1683" s="74">
        <v>2.46</v>
      </c>
      <c r="E1683" s="74">
        <v>116.48</v>
      </c>
      <c r="F1683" s="74">
        <v>132.63999999999999</v>
      </c>
      <c r="G1683" s="74">
        <v>112.72</v>
      </c>
      <c r="H1683" s="74">
        <v>119.81</v>
      </c>
      <c r="I1683" s="74">
        <v>123.65</v>
      </c>
      <c r="J1683" s="74">
        <v>117.87</v>
      </c>
      <c r="K1683" s="74">
        <v>107.78</v>
      </c>
      <c r="L1683" s="74">
        <v>119.33</v>
      </c>
      <c r="M1683" s="74">
        <v>122.42</v>
      </c>
      <c r="N1683" s="74">
        <v>108.36</v>
      </c>
      <c r="O1683" s="57">
        <v>103</v>
      </c>
      <c r="P1683" s="57">
        <v>98</v>
      </c>
      <c r="Q1683" s="57">
        <v>88</v>
      </c>
      <c r="R1683" s="57">
        <v>94</v>
      </c>
      <c r="S1683" s="57">
        <v>89</v>
      </c>
      <c r="T1683" s="74">
        <v>103.69</v>
      </c>
      <c r="U1683" s="114"/>
    </row>
    <row r="1684" spans="1:21" x14ac:dyDescent="0.35">
      <c r="A1684" s="73" t="s">
        <v>2585</v>
      </c>
      <c r="B1684" s="57">
        <v>140</v>
      </c>
      <c r="C1684" s="57">
        <v>132</v>
      </c>
      <c r="D1684" s="74">
        <v>2.15</v>
      </c>
      <c r="E1684" s="74">
        <v>116.68</v>
      </c>
      <c r="F1684" s="74">
        <v>134.36000000000001</v>
      </c>
      <c r="G1684" s="74">
        <v>112.78</v>
      </c>
      <c r="H1684" s="74">
        <v>119.71</v>
      </c>
      <c r="I1684" s="74">
        <v>123.54</v>
      </c>
      <c r="J1684" s="74">
        <v>118.13</v>
      </c>
      <c r="K1684" s="74">
        <v>108.04</v>
      </c>
      <c r="L1684" s="74">
        <v>119.05</v>
      </c>
      <c r="M1684" s="74">
        <v>122.75</v>
      </c>
      <c r="N1684" s="74">
        <v>108.67</v>
      </c>
      <c r="O1684" s="57">
        <v>109</v>
      </c>
      <c r="P1684" s="57">
        <v>97</v>
      </c>
      <c r="Q1684" s="57">
        <v>84</v>
      </c>
      <c r="R1684" s="57">
        <v>103</v>
      </c>
      <c r="S1684" s="57">
        <v>108</v>
      </c>
      <c r="T1684" s="74">
        <v>123.27</v>
      </c>
      <c r="U1684" s="114"/>
    </row>
    <row r="1685" spans="1:21" x14ac:dyDescent="0.35">
      <c r="A1685" s="73" t="s">
        <v>2586</v>
      </c>
      <c r="B1685" s="57">
        <v>117</v>
      </c>
      <c r="C1685" s="57">
        <v>104</v>
      </c>
      <c r="D1685" s="74">
        <v>2.75</v>
      </c>
      <c r="E1685" s="74">
        <v>117.74</v>
      </c>
      <c r="F1685" s="74">
        <v>135.93</v>
      </c>
      <c r="G1685" s="74">
        <v>112.33</v>
      </c>
      <c r="H1685" s="74">
        <v>119.51</v>
      </c>
      <c r="I1685" s="74">
        <v>123.7</v>
      </c>
      <c r="J1685" s="74">
        <v>124.09</v>
      </c>
      <c r="K1685" s="74">
        <v>107.67</v>
      </c>
      <c r="L1685" s="74">
        <v>118.88</v>
      </c>
      <c r="M1685" s="74">
        <v>123.32</v>
      </c>
      <c r="N1685" s="74">
        <v>109.46</v>
      </c>
      <c r="O1685" s="57">
        <v>95</v>
      </c>
      <c r="P1685" s="57">
        <v>97</v>
      </c>
      <c r="Q1685" s="57">
        <v>75</v>
      </c>
      <c r="R1685" s="57">
        <v>87</v>
      </c>
      <c r="S1685" s="57">
        <v>71</v>
      </c>
      <c r="T1685" s="74">
        <v>23.06</v>
      </c>
      <c r="U1685" s="114">
        <v>7.3400000000000007E-2</v>
      </c>
    </row>
    <row r="1686" spans="1:21" x14ac:dyDescent="0.35">
      <c r="A1686" s="73" t="s">
        <v>2587</v>
      </c>
      <c r="B1686" s="57">
        <v>114</v>
      </c>
      <c r="C1686" s="57">
        <v>102</v>
      </c>
      <c r="D1686" s="74">
        <v>-0.18</v>
      </c>
      <c r="E1686" s="74">
        <v>117.27</v>
      </c>
      <c r="F1686" s="74">
        <v>137.41</v>
      </c>
      <c r="G1686" s="74">
        <v>112.59</v>
      </c>
      <c r="H1686" s="74">
        <v>119.29</v>
      </c>
      <c r="I1686" s="74">
        <v>123.64</v>
      </c>
      <c r="J1686" s="74">
        <v>122</v>
      </c>
      <c r="K1686" s="74">
        <v>107.26</v>
      </c>
      <c r="L1686" s="74">
        <v>118.22</v>
      </c>
      <c r="M1686" s="74">
        <v>123.14</v>
      </c>
      <c r="N1686" s="74">
        <v>109.72</v>
      </c>
      <c r="O1686" s="57">
        <v>94</v>
      </c>
      <c r="P1686" s="57">
        <v>97</v>
      </c>
      <c r="Q1686" s="57">
        <v>79</v>
      </c>
      <c r="R1686" s="57">
        <v>86</v>
      </c>
      <c r="S1686" s="57">
        <v>76</v>
      </c>
      <c r="T1686" s="74">
        <v>203.75</v>
      </c>
      <c r="U1686" s="114">
        <v>8.2500000000000004E-2</v>
      </c>
    </row>
    <row r="1687" spans="1:21" x14ac:dyDescent="0.35">
      <c r="A1687" s="73" t="s">
        <v>2588</v>
      </c>
      <c r="B1687" s="57">
        <v>113</v>
      </c>
      <c r="C1687" s="57">
        <v>102</v>
      </c>
      <c r="D1687" s="74">
        <v>-2.6</v>
      </c>
      <c r="E1687" s="74">
        <v>115.28</v>
      </c>
      <c r="F1687" s="74">
        <v>135.88999999999999</v>
      </c>
      <c r="G1687" s="74">
        <v>110.95</v>
      </c>
      <c r="H1687" s="74">
        <v>118.09</v>
      </c>
      <c r="I1687" s="74">
        <v>123.09</v>
      </c>
      <c r="J1687" s="74">
        <v>116.77</v>
      </c>
      <c r="K1687" s="74">
        <v>105.84</v>
      </c>
      <c r="L1687" s="74">
        <v>116.63</v>
      </c>
      <c r="M1687" s="74">
        <v>121.64</v>
      </c>
      <c r="N1687" s="74">
        <v>107.61</v>
      </c>
      <c r="O1687" s="57">
        <v>93</v>
      </c>
      <c r="P1687" s="57">
        <v>95</v>
      </c>
      <c r="Q1687" s="57">
        <v>78</v>
      </c>
      <c r="R1687" s="57">
        <v>83</v>
      </c>
      <c r="S1687" s="57">
        <v>68</v>
      </c>
      <c r="T1687" s="74">
        <v>101.92</v>
      </c>
      <c r="U1687" s="114">
        <v>8.4099999999999994E-2</v>
      </c>
    </row>
    <row r="1688" spans="1:21" x14ac:dyDescent="0.35">
      <c r="A1688" s="73" t="s">
        <v>2589</v>
      </c>
      <c r="B1688" s="57">
        <v>110</v>
      </c>
      <c r="C1688" s="57">
        <v>101</v>
      </c>
      <c r="D1688" s="74">
        <v>0.34</v>
      </c>
      <c r="E1688" s="74">
        <v>114</v>
      </c>
      <c r="F1688" s="74">
        <v>135.26</v>
      </c>
      <c r="G1688" s="74">
        <v>110.64</v>
      </c>
      <c r="H1688" s="74">
        <v>117.18</v>
      </c>
      <c r="I1688" s="74">
        <v>122.58</v>
      </c>
      <c r="J1688" s="74">
        <v>111.59</v>
      </c>
      <c r="K1688" s="74">
        <v>105.02</v>
      </c>
      <c r="L1688" s="74">
        <v>115.83</v>
      </c>
      <c r="M1688" s="74">
        <v>121.42</v>
      </c>
      <c r="N1688" s="74">
        <v>106.99</v>
      </c>
      <c r="O1688" s="57">
        <v>92</v>
      </c>
      <c r="P1688" s="57">
        <v>94</v>
      </c>
      <c r="Q1688" s="57">
        <v>79</v>
      </c>
      <c r="R1688" s="57">
        <v>83</v>
      </c>
      <c r="S1688" s="57">
        <v>70</v>
      </c>
      <c r="T1688" s="74">
        <v>955.53</v>
      </c>
      <c r="U1688" s="114">
        <v>8.2500000000000004E-2</v>
      </c>
    </row>
    <row r="1689" spans="1:21" x14ac:dyDescent="0.35">
      <c r="A1689" s="73" t="s">
        <v>2590</v>
      </c>
      <c r="B1689" s="57">
        <v>112</v>
      </c>
      <c r="C1689" s="57">
        <v>99</v>
      </c>
      <c r="D1689" s="74">
        <v>4.24</v>
      </c>
      <c r="E1689" s="74">
        <v>113.08</v>
      </c>
      <c r="F1689" s="74">
        <v>134.63999999999999</v>
      </c>
      <c r="G1689" s="74">
        <v>110.02</v>
      </c>
      <c r="H1689" s="74">
        <v>116.64</v>
      </c>
      <c r="I1689" s="74">
        <v>122.43</v>
      </c>
      <c r="J1689" s="74">
        <v>108.15</v>
      </c>
      <c r="K1689" s="74">
        <v>104.35</v>
      </c>
      <c r="L1689" s="74">
        <v>115.5</v>
      </c>
      <c r="M1689" s="74">
        <v>120.88</v>
      </c>
      <c r="N1689" s="74">
        <v>105.84</v>
      </c>
      <c r="O1689" s="57">
        <v>96</v>
      </c>
      <c r="P1689" s="57">
        <v>95</v>
      </c>
      <c r="Q1689" s="57">
        <v>75</v>
      </c>
      <c r="R1689" s="57">
        <v>88</v>
      </c>
      <c r="S1689" s="57">
        <v>72</v>
      </c>
      <c r="T1689" s="74">
        <v>84.89</v>
      </c>
      <c r="U1689" s="114">
        <v>7.8899999999999998E-2</v>
      </c>
    </row>
    <row r="1690" spans="1:21" x14ac:dyDescent="0.35">
      <c r="A1690" s="73" t="s">
        <v>2591</v>
      </c>
      <c r="B1690" s="57">
        <v>125</v>
      </c>
      <c r="C1690" s="57">
        <v>113</v>
      </c>
      <c r="D1690" s="74">
        <v>2.4</v>
      </c>
      <c r="E1690" s="74">
        <v>112.46</v>
      </c>
      <c r="F1690" s="74">
        <v>133.94</v>
      </c>
      <c r="G1690" s="74">
        <v>109.34</v>
      </c>
      <c r="H1690" s="74">
        <v>116.13</v>
      </c>
      <c r="I1690" s="74">
        <v>121.98</v>
      </c>
      <c r="J1690" s="74">
        <v>107.37</v>
      </c>
      <c r="K1690" s="74">
        <v>103.58</v>
      </c>
      <c r="L1690" s="74">
        <v>115.28</v>
      </c>
      <c r="M1690" s="74">
        <v>120.48</v>
      </c>
      <c r="N1690" s="74">
        <v>105.04</v>
      </c>
      <c r="O1690" s="57">
        <v>103</v>
      </c>
      <c r="P1690" s="57">
        <v>95</v>
      </c>
      <c r="Q1690" s="57">
        <v>102</v>
      </c>
      <c r="R1690" s="57">
        <v>94</v>
      </c>
      <c r="S1690" s="57">
        <v>86</v>
      </c>
      <c r="T1690" s="74">
        <v>112.32</v>
      </c>
      <c r="U1690" s="114"/>
    </row>
    <row r="1691" spans="1:21" x14ac:dyDescent="0.35">
      <c r="A1691" s="73" t="s">
        <v>2592</v>
      </c>
      <c r="B1691" s="57">
        <v>143</v>
      </c>
      <c r="C1691" s="57">
        <v>131</v>
      </c>
      <c r="D1691" s="74">
        <v>-1.62</v>
      </c>
      <c r="E1691" s="74">
        <v>112.14</v>
      </c>
      <c r="F1691" s="74">
        <v>132.31</v>
      </c>
      <c r="G1691" s="74">
        <v>109.13</v>
      </c>
      <c r="H1691" s="74">
        <v>116.35</v>
      </c>
      <c r="I1691" s="74">
        <v>121.98</v>
      </c>
      <c r="J1691" s="74">
        <v>106.95</v>
      </c>
      <c r="K1691" s="74">
        <v>103</v>
      </c>
      <c r="L1691" s="74">
        <v>115.58</v>
      </c>
      <c r="M1691" s="74">
        <v>120.39</v>
      </c>
      <c r="N1691" s="74">
        <v>104.37</v>
      </c>
      <c r="O1691" s="57">
        <v>113</v>
      </c>
      <c r="P1691" s="57">
        <v>96</v>
      </c>
      <c r="Q1691" s="57">
        <v>106</v>
      </c>
      <c r="R1691" s="57">
        <v>94</v>
      </c>
      <c r="S1691" s="57">
        <v>111</v>
      </c>
      <c r="T1691" s="74">
        <v>185.4</v>
      </c>
      <c r="U1691" s="114"/>
    </row>
    <row r="1692" spans="1:21" x14ac:dyDescent="0.35">
      <c r="A1692" s="73" t="s">
        <v>2593</v>
      </c>
      <c r="B1692" s="57">
        <v>119</v>
      </c>
      <c r="C1692" s="57">
        <v>105</v>
      </c>
      <c r="D1692" s="74">
        <v>2.34</v>
      </c>
      <c r="E1692" s="74">
        <v>110.67</v>
      </c>
      <c r="F1692" s="74">
        <v>130.77000000000001</v>
      </c>
      <c r="G1692" s="74">
        <v>108.52</v>
      </c>
      <c r="H1692" s="74">
        <v>116.52</v>
      </c>
      <c r="I1692" s="74">
        <v>121.94</v>
      </c>
      <c r="J1692" s="74">
        <v>98.95</v>
      </c>
      <c r="K1692" s="74">
        <v>102.63</v>
      </c>
      <c r="L1692" s="74">
        <v>115.54</v>
      </c>
      <c r="M1692" s="74">
        <v>120.45</v>
      </c>
      <c r="N1692" s="74">
        <v>103.45</v>
      </c>
      <c r="O1692" s="57">
        <v>98</v>
      </c>
      <c r="P1692" s="57">
        <v>96</v>
      </c>
      <c r="Q1692" s="57">
        <v>71</v>
      </c>
      <c r="R1692" s="57">
        <v>82</v>
      </c>
      <c r="S1692" s="57">
        <v>70</v>
      </c>
      <c r="T1692" s="74">
        <v>40.71</v>
      </c>
      <c r="U1692" s="114">
        <v>7.17E-2</v>
      </c>
    </row>
    <row r="1693" spans="1:21" x14ac:dyDescent="0.35">
      <c r="A1693" s="73" t="s">
        <v>2594</v>
      </c>
      <c r="B1693" s="57">
        <v>115</v>
      </c>
      <c r="C1693" s="57">
        <v>103</v>
      </c>
      <c r="D1693" s="74">
        <v>2.19</v>
      </c>
      <c r="E1693" s="74">
        <v>110.26</v>
      </c>
      <c r="F1693" s="74">
        <v>128.83000000000001</v>
      </c>
      <c r="G1693" s="74">
        <v>108.25</v>
      </c>
      <c r="H1693" s="74">
        <v>116.42</v>
      </c>
      <c r="I1693" s="74">
        <v>121.79</v>
      </c>
      <c r="J1693" s="74">
        <v>96.93</v>
      </c>
      <c r="K1693" s="74">
        <v>102.58</v>
      </c>
      <c r="L1693" s="74">
        <v>115.7</v>
      </c>
      <c r="M1693" s="74">
        <v>120</v>
      </c>
      <c r="N1693" s="74">
        <v>102.81</v>
      </c>
      <c r="O1693" s="57">
        <v>94</v>
      </c>
      <c r="P1693" s="57">
        <v>97</v>
      </c>
      <c r="Q1693" s="57">
        <v>79</v>
      </c>
      <c r="R1693" s="57">
        <v>85</v>
      </c>
      <c r="S1693" s="57">
        <v>76</v>
      </c>
      <c r="T1693" s="74">
        <v>114</v>
      </c>
      <c r="U1693" s="114">
        <v>6.1800000000000001E-2</v>
      </c>
    </row>
    <row r="1694" spans="1:21" x14ac:dyDescent="0.35">
      <c r="A1694" s="73" t="s">
        <v>2595</v>
      </c>
      <c r="B1694" s="57">
        <v>116</v>
      </c>
      <c r="C1694" s="57">
        <v>103</v>
      </c>
      <c r="D1694" s="74">
        <v>6.82</v>
      </c>
      <c r="E1694" s="74">
        <v>109.97</v>
      </c>
      <c r="F1694" s="74">
        <v>127.83</v>
      </c>
      <c r="G1694" s="74">
        <v>108.28</v>
      </c>
      <c r="H1694" s="74">
        <v>116.9</v>
      </c>
      <c r="I1694" s="74">
        <v>121.64</v>
      </c>
      <c r="J1694" s="74">
        <v>94.72</v>
      </c>
      <c r="K1694" s="74">
        <v>102.73</v>
      </c>
      <c r="L1694" s="74">
        <v>115.61</v>
      </c>
      <c r="M1694" s="74">
        <v>119.75</v>
      </c>
      <c r="N1694" s="74">
        <v>102.71</v>
      </c>
      <c r="O1694" s="57">
        <v>95</v>
      </c>
      <c r="P1694" s="57">
        <v>99</v>
      </c>
      <c r="Q1694" s="57">
        <v>83</v>
      </c>
      <c r="R1694" s="57">
        <v>93</v>
      </c>
      <c r="S1694" s="57">
        <v>74</v>
      </c>
      <c r="T1694" s="74">
        <v>223.24</v>
      </c>
      <c r="U1694" s="114">
        <v>5.8599999999999999E-2</v>
      </c>
    </row>
    <row r="1695" spans="1:21" x14ac:dyDescent="0.35">
      <c r="A1695" s="73" t="s">
        <v>2596</v>
      </c>
      <c r="B1695" s="57">
        <v>113</v>
      </c>
      <c r="C1695" s="57">
        <v>101</v>
      </c>
      <c r="D1695" s="74">
        <v>8.58</v>
      </c>
      <c r="E1695" s="74">
        <v>109.43</v>
      </c>
      <c r="F1695" s="74">
        <v>128.63999999999999</v>
      </c>
      <c r="G1695" s="74">
        <v>104.39</v>
      </c>
      <c r="H1695" s="74">
        <v>116.13</v>
      </c>
      <c r="I1695" s="74">
        <v>121.71</v>
      </c>
      <c r="J1695" s="74">
        <v>93.82</v>
      </c>
      <c r="K1695" s="74">
        <v>101.85</v>
      </c>
      <c r="L1695" s="74">
        <v>115.24</v>
      </c>
      <c r="M1695" s="74">
        <v>119.7</v>
      </c>
      <c r="N1695" s="74">
        <v>100.41</v>
      </c>
      <c r="O1695" s="57">
        <v>94</v>
      </c>
      <c r="P1695" s="57">
        <v>100</v>
      </c>
      <c r="Q1695" s="57">
        <v>85</v>
      </c>
      <c r="R1695" s="57">
        <v>86</v>
      </c>
      <c r="S1695" s="57">
        <v>73</v>
      </c>
      <c r="T1695" s="74">
        <v>184.98</v>
      </c>
      <c r="U1695" s="114">
        <v>5.8299999999999998E-2</v>
      </c>
    </row>
    <row r="1696" spans="1:21" x14ac:dyDescent="0.35">
      <c r="A1696" s="73" t="s">
        <v>2597</v>
      </c>
      <c r="B1696" s="57">
        <v>114</v>
      </c>
      <c r="C1696" s="57">
        <v>100</v>
      </c>
      <c r="D1696" s="74">
        <v>5.49</v>
      </c>
      <c r="E1696" s="74">
        <v>109.41</v>
      </c>
      <c r="F1696" s="74">
        <v>127.59</v>
      </c>
      <c r="G1696" s="74">
        <v>103.62</v>
      </c>
      <c r="H1696" s="74">
        <v>116.21</v>
      </c>
      <c r="I1696" s="74">
        <v>121.34</v>
      </c>
      <c r="J1696" s="74">
        <v>94.06</v>
      </c>
      <c r="K1696" s="74">
        <v>101.95</v>
      </c>
      <c r="L1696" s="74">
        <v>114.92</v>
      </c>
      <c r="M1696" s="74">
        <v>119.49</v>
      </c>
      <c r="N1696" s="74">
        <v>100.78</v>
      </c>
      <c r="O1696" s="57">
        <v>97</v>
      </c>
      <c r="P1696" s="57">
        <v>97</v>
      </c>
      <c r="Q1696" s="57">
        <v>82</v>
      </c>
      <c r="R1696" s="57">
        <v>91</v>
      </c>
      <c r="S1696" s="57">
        <v>75</v>
      </c>
      <c r="T1696" s="74">
        <v>314.79000000000002</v>
      </c>
      <c r="U1696" s="114">
        <v>5.4199999999999998E-2</v>
      </c>
    </row>
    <row r="1697" spans="1:21" x14ac:dyDescent="0.35">
      <c r="A1697" s="73" t="s">
        <v>2598</v>
      </c>
      <c r="B1697" s="57">
        <v>127</v>
      </c>
      <c r="C1697" s="57">
        <v>113</v>
      </c>
      <c r="D1697" s="74">
        <v>6.05</v>
      </c>
      <c r="E1697" s="74">
        <v>109.15</v>
      </c>
      <c r="F1697" s="74">
        <v>127.07</v>
      </c>
      <c r="G1697" s="74">
        <v>103.35</v>
      </c>
      <c r="H1697" s="74">
        <v>115.93</v>
      </c>
      <c r="I1697" s="74">
        <v>120.92</v>
      </c>
      <c r="J1697" s="74">
        <v>93.64</v>
      </c>
      <c r="K1697" s="74">
        <v>101.81</v>
      </c>
      <c r="L1697" s="74">
        <v>114.74</v>
      </c>
      <c r="M1697" s="74">
        <v>118.83</v>
      </c>
      <c r="N1697" s="74">
        <v>101.21</v>
      </c>
      <c r="O1697" s="57">
        <v>104</v>
      </c>
      <c r="P1697" s="57">
        <v>97</v>
      </c>
      <c r="Q1697" s="57">
        <v>101</v>
      </c>
      <c r="R1697" s="57">
        <v>95</v>
      </c>
      <c r="S1697" s="57">
        <v>90</v>
      </c>
      <c r="T1697" s="74">
        <v>216.3</v>
      </c>
      <c r="U1697" s="114"/>
    </row>
    <row r="1698" spans="1:21" x14ac:dyDescent="0.35">
      <c r="A1698" s="73" t="s">
        <v>2599</v>
      </c>
      <c r="B1698" s="57">
        <v>143</v>
      </c>
      <c r="C1698" s="57">
        <v>129</v>
      </c>
      <c r="D1698" s="74">
        <v>17.27</v>
      </c>
      <c r="E1698" s="74">
        <v>108.59</v>
      </c>
      <c r="F1698" s="74">
        <v>126.06</v>
      </c>
      <c r="G1698" s="74">
        <v>103.29</v>
      </c>
      <c r="H1698" s="74">
        <v>115.47</v>
      </c>
      <c r="I1698" s="74">
        <v>120.04</v>
      </c>
      <c r="J1698" s="74">
        <v>92.05</v>
      </c>
      <c r="K1698" s="74">
        <v>101.79</v>
      </c>
      <c r="L1698" s="74">
        <v>114.13</v>
      </c>
      <c r="M1698" s="74">
        <v>118.27</v>
      </c>
      <c r="N1698" s="74">
        <v>101.26</v>
      </c>
      <c r="O1698" s="57">
        <v>111</v>
      </c>
      <c r="P1698" s="57">
        <v>97</v>
      </c>
      <c r="Q1698" s="57">
        <v>105</v>
      </c>
      <c r="R1698" s="57">
        <v>102</v>
      </c>
      <c r="S1698" s="57">
        <v>110</v>
      </c>
      <c r="T1698" s="74">
        <v>57.79</v>
      </c>
      <c r="U1698" s="114"/>
    </row>
    <row r="1699" spans="1:21" x14ac:dyDescent="0.35">
      <c r="A1699" s="73" t="s">
        <v>2600</v>
      </c>
      <c r="B1699" s="57">
        <v>120</v>
      </c>
      <c r="C1699" s="57">
        <v>105</v>
      </c>
      <c r="D1699" s="74">
        <v>10.35</v>
      </c>
      <c r="E1699" s="74">
        <v>108.45</v>
      </c>
      <c r="F1699" s="74">
        <v>126.09</v>
      </c>
      <c r="G1699" s="74">
        <v>103.4</v>
      </c>
      <c r="H1699" s="74">
        <v>114.66</v>
      </c>
      <c r="I1699" s="74">
        <v>119.44</v>
      </c>
      <c r="J1699" s="74">
        <v>93.42</v>
      </c>
      <c r="K1699" s="74">
        <v>102.11</v>
      </c>
      <c r="L1699" s="74">
        <v>113.67</v>
      </c>
      <c r="M1699" s="74">
        <v>117.62</v>
      </c>
      <c r="N1699" s="74">
        <v>101.68</v>
      </c>
      <c r="O1699" s="57">
        <v>97</v>
      </c>
      <c r="P1699" s="57">
        <v>97</v>
      </c>
      <c r="Q1699" s="57">
        <v>81</v>
      </c>
      <c r="R1699" s="57">
        <v>87</v>
      </c>
      <c r="S1699" s="57">
        <v>73</v>
      </c>
      <c r="T1699" s="74">
        <v>19.97</v>
      </c>
      <c r="U1699" s="114">
        <v>4.4299999999999999E-2</v>
      </c>
    </row>
    <row r="1700" spans="1:21" x14ac:dyDescent="0.35">
      <c r="A1700" s="73" t="s">
        <v>2601</v>
      </c>
      <c r="B1700" s="57">
        <v>116</v>
      </c>
      <c r="C1700" s="57">
        <v>103</v>
      </c>
      <c r="D1700" s="74">
        <v>5.86</v>
      </c>
      <c r="E1700" s="74">
        <v>108.6</v>
      </c>
      <c r="F1700" s="74">
        <v>125.94</v>
      </c>
      <c r="G1700" s="74">
        <v>103.4</v>
      </c>
      <c r="H1700" s="74">
        <v>114.27</v>
      </c>
      <c r="I1700" s="74">
        <v>119.07</v>
      </c>
      <c r="J1700" s="74">
        <v>96.76</v>
      </c>
      <c r="K1700" s="74">
        <v>101.95</v>
      </c>
      <c r="L1700" s="74">
        <v>113.23</v>
      </c>
      <c r="M1700" s="74">
        <v>117.52</v>
      </c>
      <c r="N1700" s="74">
        <v>102.02</v>
      </c>
      <c r="O1700" s="57">
        <v>95</v>
      </c>
      <c r="P1700" s="57">
        <v>97</v>
      </c>
      <c r="Q1700" s="57">
        <v>84</v>
      </c>
      <c r="R1700" s="57">
        <v>88</v>
      </c>
      <c r="S1700" s="57">
        <v>77</v>
      </c>
      <c r="T1700" s="74">
        <v>79.12</v>
      </c>
      <c r="U1700" s="114">
        <v>3.7499999999999999E-2</v>
      </c>
    </row>
    <row r="1701" spans="1:21" x14ac:dyDescent="0.35">
      <c r="A1701" s="73" t="s">
        <v>2602</v>
      </c>
      <c r="B1701" s="57">
        <v>116</v>
      </c>
      <c r="C1701" s="57">
        <v>103</v>
      </c>
      <c r="D1701" s="74">
        <v>8.31</v>
      </c>
      <c r="E1701" s="74">
        <v>108.48</v>
      </c>
      <c r="F1701" s="74">
        <v>125.43</v>
      </c>
      <c r="G1701" s="74">
        <v>102.96</v>
      </c>
      <c r="H1701" s="74">
        <v>113.4</v>
      </c>
      <c r="I1701" s="74">
        <v>118.63</v>
      </c>
      <c r="J1701" s="74">
        <v>97.93</v>
      </c>
      <c r="K1701" s="74">
        <v>101.57</v>
      </c>
      <c r="L1701" s="74">
        <v>112.98</v>
      </c>
      <c r="M1701" s="74">
        <v>117.55</v>
      </c>
      <c r="N1701" s="74">
        <v>102</v>
      </c>
      <c r="O1701" s="57">
        <v>95</v>
      </c>
      <c r="P1701" s="57">
        <v>101</v>
      </c>
      <c r="Q1701" s="57">
        <v>83</v>
      </c>
      <c r="R1701" s="57">
        <v>87</v>
      </c>
      <c r="S1701" s="57">
        <v>74</v>
      </c>
      <c r="T1701" s="74">
        <v>134.76</v>
      </c>
      <c r="U1701" s="114">
        <v>2.9600000000000001E-2</v>
      </c>
    </row>
    <row r="1702" spans="1:21" x14ac:dyDescent="0.35">
      <c r="A1702" s="73" t="s">
        <v>2603</v>
      </c>
      <c r="B1702" s="57">
        <v>114</v>
      </c>
      <c r="C1702" s="57">
        <v>102</v>
      </c>
      <c r="D1702" s="74">
        <v>8.1300000000000008</v>
      </c>
      <c r="E1702" s="74">
        <v>108.82</v>
      </c>
      <c r="F1702" s="74">
        <v>122.65</v>
      </c>
      <c r="G1702" s="74">
        <v>106.18</v>
      </c>
      <c r="H1702" s="74">
        <v>113.76</v>
      </c>
      <c r="I1702" s="74">
        <v>118.25</v>
      </c>
      <c r="J1702" s="74">
        <v>98.82</v>
      </c>
      <c r="K1702" s="74">
        <v>102.68</v>
      </c>
      <c r="L1702" s="74">
        <v>113.41</v>
      </c>
      <c r="M1702" s="74">
        <v>117.12</v>
      </c>
      <c r="N1702" s="74">
        <v>103.61</v>
      </c>
      <c r="O1702" s="57">
        <v>95</v>
      </c>
      <c r="P1702" s="57">
        <v>100</v>
      </c>
      <c r="Q1702" s="57">
        <v>83</v>
      </c>
      <c r="R1702" s="57">
        <v>86</v>
      </c>
      <c r="S1702" s="57">
        <v>74</v>
      </c>
      <c r="T1702" s="74">
        <v>43.17</v>
      </c>
      <c r="U1702" s="114">
        <v>2.5499999999999998E-2</v>
      </c>
    </row>
    <row r="1703" spans="1:21" x14ac:dyDescent="0.35">
      <c r="A1703" s="73" t="s">
        <v>2604</v>
      </c>
      <c r="B1703" s="57">
        <v>114</v>
      </c>
      <c r="C1703" s="57">
        <v>99</v>
      </c>
      <c r="D1703" s="74">
        <v>3.62</v>
      </c>
      <c r="E1703" s="74">
        <v>109.83</v>
      </c>
      <c r="F1703" s="74">
        <v>122.91</v>
      </c>
      <c r="G1703" s="74">
        <v>107.36</v>
      </c>
      <c r="H1703" s="74">
        <v>113.67</v>
      </c>
      <c r="I1703" s="74">
        <v>118.47</v>
      </c>
      <c r="J1703" s="74">
        <v>101.84</v>
      </c>
      <c r="K1703" s="74">
        <v>104.12</v>
      </c>
      <c r="L1703" s="74">
        <v>113.85</v>
      </c>
      <c r="M1703" s="74">
        <v>117.76</v>
      </c>
      <c r="N1703" s="74">
        <v>104.33</v>
      </c>
      <c r="O1703" s="57">
        <v>97</v>
      </c>
      <c r="P1703" s="57">
        <v>104</v>
      </c>
      <c r="Q1703" s="57">
        <v>78</v>
      </c>
      <c r="R1703" s="57">
        <v>89</v>
      </c>
      <c r="S1703" s="57">
        <v>75</v>
      </c>
      <c r="T1703" s="74">
        <v>80.099999999999994</v>
      </c>
      <c r="U1703" s="114">
        <v>1.9400000000000001E-2</v>
      </c>
    </row>
    <row r="1704" spans="1:21" x14ac:dyDescent="0.35">
      <c r="A1704" s="73" t="s">
        <v>2605</v>
      </c>
      <c r="B1704" s="57">
        <v>122</v>
      </c>
      <c r="C1704" s="57">
        <v>109</v>
      </c>
      <c r="D1704" s="74">
        <v>7.41</v>
      </c>
      <c r="E1704" s="74">
        <v>110.34</v>
      </c>
      <c r="F1704" s="74">
        <v>122.45</v>
      </c>
      <c r="G1704" s="74">
        <v>107.68</v>
      </c>
      <c r="H1704" s="74">
        <v>113.43</v>
      </c>
      <c r="I1704" s="74">
        <v>118.96</v>
      </c>
      <c r="J1704" s="74">
        <v>102.64</v>
      </c>
      <c r="K1704" s="74">
        <v>105.02</v>
      </c>
      <c r="L1704" s="74">
        <v>113.99</v>
      </c>
      <c r="M1704" s="74">
        <v>118.51</v>
      </c>
      <c r="N1704" s="74">
        <v>104.52</v>
      </c>
      <c r="O1704" s="57">
        <v>100</v>
      </c>
      <c r="P1704" s="57">
        <v>102</v>
      </c>
      <c r="Q1704" s="57">
        <v>92</v>
      </c>
      <c r="R1704" s="57">
        <v>86</v>
      </c>
      <c r="S1704" s="57">
        <v>85</v>
      </c>
      <c r="T1704" s="74">
        <v>105.07</v>
      </c>
      <c r="U1704" s="114"/>
    </row>
    <row r="1705" spans="1:21" x14ac:dyDescent="0.35">
      <c r="A1705" s="73" t="s">
        <v>2606</v>
      </c>
      <c r="B1705" s="57">
        <v>135</v>
      </c>
      <c r="C1705" s="57">
        <v>115</v>
      </c>
      <c r="D1705" s="74">
        <v>6.12</v>
      </c>
      <c r="E1705" s="74">
        <v>111.06</v>
      </c>
      <c r="F1705" s="74">
        <v>123.52</v>
      </c>
      <c r="G1705" s="74">
        <v>107.99</v>
      </c>
      <c r="H1705" s="74">
        <v>113.48</v>
      </c>
      <c r="I1705" s="74">
        <v>121.26</v>
      </c>
      <c r="J1705" s="74">
        <v>103.13</v>
      </c>
      <c r="K1705" s="74">
        <v>105.61</v>
      </c>
      <c r="L1705" s="74">
        <v>114.18</v>
      </c>
      <c r="M1705" s="74">
        <v>118.51</v>
      </c>
      <c r="N1705" s="74">
        <v>104.96</v>
      </c>
      <c r="O1705" s="57">
        <v>106</v>
      </c>
      <c r="P1705" s="57">
        <v>102</v>
      </c>
      <c r="Q1705" s="57">
        <v>99</v>
      </c>
      <c r="R1705" s="57">
        <v>99</v>
      </c>
      <c r="S1705" s="57">
        <v>115</v>
      </c>
      <c r="T1705" s="74">
        <v>81.91</v>
      </c>
      <c r="U1705" s="114"/>
    </row>
    <row r="1706" spans="1:21" x14ac:dyDescent="0.35">
      <c r="A1706" s="73" t="s">
        <v>2607</v>
      </c>
      <c r="B1706" s="57">
        <v>86</v>
      </c>
      <c r="C1706" s="57">
        <v>48</v>
      </c>
      <c r="D1706" s="74">
        <v>4.5599999999999996</v>
      </c>
      <c r="E1706" s="74">
        <v>110.79</v>
      </c>
      <c r="F1706" s="74">
        <v>123.45</v>
      </c>
      <c r="G1706" s="74">
        <v>106</v>
      </c>
      <c r="H1706" s="74">
        <v>113.19</v>
      </c>
      <c r="I1706" s="74">
        <v>123.24</v>
      </c>
      <c r="J1706" s="74">
        <v>99.31</v>
      </c>
      <c r="K1706" s="74">
        <v>106.1</v>
      </c>
      <c r="L1706" s="74">
        <v>113.8</v>
      </c>
      <c r="M1706" s="74">
        <v>118.41</v>
      </c>
      <c r="N1706" s="74">
        <v>104.04</v>
      </c>
      <c r="O1706" s="57">
        <v>90</v>
      </c>
      <c r="P1706" s="57">
        <v>105</v>
      </c>
      <c r="Q1706" s="57">
        <v>96</v>
      </c>
      <c r="R1706" s="57">
        <v>99</v>
      </c>
      <c r="S1706" s="57"/>
      <c r="T1706" s="74">
        <v>41.08</v>
      </c>
      <c r="U1706" s="114">
        <v>1.5100000000000001E-2</v>
      </c>
    </row>
    <row r="1707" spans="1:21" x14ac:dyDescent="0.35">
      <c r="A1707" s="73" t="s">
        <v>2608</v>
      </c>
      <c r="B1707" s="57">
        <v>118</v>
      </c>
      <c r="C1707" s="57">
        <v>102</v>
      </c>
      <c r="D1707" s="74">
        <v>7.33</v>
      </c>
      <c r="E1707" s="74">
        <v>111.03</v>
      </c>
      <c r="F1707" s="74">
        <v>122.72</v>
      </c>
      <c r="G1707" s="74">
        <v>105.59</v>
      </c>
      <c r="H1707" s="74">
        <v>113.2</v>
      </c>
      <c r="I1707" s="74">
        <v>122.93</v>
      </c>
      <c r="J1707" s="74">
        <v>98.77</v>
      </c>
      <c r="K1707" s="74">
        <v>106.8</v>
      </c>
      <c r="L1707" s="74">
        <v>114.51</v>
      </c>
      <c r="M1707" s="74">
        <v>118.22</v>
      </c>
      <c r="N1707" s="74">
        <v>104.2</v>
      </c>
      <c r="O1707" s="57">
        <v>96</v>
      </c>
      <c r="P1707" s="57">
        <v>104</v>
      </c>
      <c r="Q1707" s="57">
        <v>83</v>
      </c>
      <c r="R1707" s="57">
        <v>91</v>
      </c>
      <c r="S1707" s="57">
        <v>78</v>
      </c>
      <c r="T1707" s="74">
        <v>188.21</v>
      </c>
      <c r="U1707" s="114">
        <v>1.23E-2</v>
      </c>
    </row>
    <row r="1708" spans="1:21" x14ac:dyDescent="0.35">
      <c r="A1708" s="73" t="s">
        <v>2609</v>
      </c>
      <c r="B1708" s="57">
        <v>116</v>
      </c>
      <c r="C1708" s="57">
        <v>105</v>
      </c>
      <c r="D1708" s="74">
        <v>10.26</v>
      </c>
      <c r="E1708" s="74">
        <v>111.93</v>
      </c>
      <c r="F1708" s="74">
        <v>122.03</v>
      </c>
      <c r="G1708" s="74">
        <v>105.98</v>
      </c>
      <c r="H1708" s="74">
        <v>113.4</v>
      </c>
      <c r="I1708" s="74">
        <v>122.83</v>
      </c>
      <c r="J1708" s="74">
        <v>102.89</v>
      </c>
      <c r="K1708" s="74">
        <v>108.06</v>
      </c>
      <c r="L1708" s="74">
        <v>115.08</v>
      </c>
      <c r="M1708" s="74">
        <v>118.06</v>
      </c>
      <c r="N1708" s="74">
        <v>104.22</v>
      </c>
      <c r="O1708" s="57">
        <v>96</v>
      </c>
      <c r="P1708" s="57">
        <v>101</v>
      </c>
      <c r="Q1708" s="57">
        <v>83</v>
      </c>
      <c r="R1708" s="57">
        <v>87</v>
      </c>
      <c r="S1708" s="57">
        <v>76</v>
      </c>
      <c r="T1708" s="74">
        <v>230.86</v>
      </c>
      <c r="U1708" s="114">
        <v>1.03E-2</v>
      </c>
    </row>
    <row r="1709" spans="1:21" x14ac:dyDescent="0.35">
      <c r="A1709" s="73" t="s">
        <v>2610</v>
      </c>
      <c r="B1709" s="57">
        <v>115</v>
      </c>
      <c r="C1709" s="57">
        <v>104</v>
      </c>
      <c r="D1709" s="74">
        <v>8.41</v>
      </c>
      <c r="E1709" s="74">
        <v>112.41</v>
      </c>
      <c r="F1709" s="74">
        <v>122.15</v>
      </c>
      <c r="G1709" s="74">
        <v>107.06</v>
      </c>
      <c r="H1709" s="74">
        <v>113.53</v>
      </c>
      <c r="I1709" s="74">
        <v>122.42</v>
      </c>
      <c r="J1709" s="74">
        <v>104.44</v>
      </c>
      <c r="K1709" s="74">
        <v>108.91</v>
      </c>
      <c r="L1709" s="74">
        <v>115.18</v>
      </c>
      <c r="M1709" s="74">
        <v>117.63</v>
      </c>
      <c r="N1709" s="74">
        <v>104.9</v>
      </c>
      <c r="O1709" s="57">
        <v>96</v>
      </c>
      <c r="P1709" s="57">
        <v>101</v>
      </c>
      <c r="Q1709" s="57">
        <v>83</v>
      </c>
      <c r="R1709" s="57">
        <v>88</v>
      </c>
      <c r="S1709" s="57">
        <v>78</v>
      </c>
      <c r="T1709" s="74">
        <v>29.9</v>
      </c>
      <c r="U1709" s="114">
        <v>7.9000000000000008E-3</v>
      </c>
    </row>
    <row r="1710" spans="1:21" x14ac:dyDescent="0.35">
      <c r="A1710" s="73" t="s">
        <v>2611</v>
      </c>
      <c r="B1710" s="57">
        <v>115</v>
      </c>
      <c r="C1710" s="57">
        <v>102</v>
      </c>
      <c r="D1710" s="74">
        <v>16.52</v>
      </c>
      <c r="E1710" s="74">
        <v>113.17</v>
      </c>
      <c r="F1710" s="74">
        <v>124.79</v>
      </c>
      <c r="G1710" s="74">
        <v>108.36</v>
      </c>
      <c r="H1710" s="74">
        <v>113.44</v>
      </c>
      <c r="I1710" s="74">
        <v>121.78</v>
      </c>
      <c r="J1710" s="74">
        <v>106.83</v>
      </c>
      <c r="K1710" s="74">
        <v>110.1</v>
      </c>
      <c r="L1710" s="74">
        <v>116.1</v>
      </c>
      <c r="M1710" s="74">
        <v>117.82</v>
      </c>
      <c r="N1710" s="74">
        <v>105.73</v>
      </c>
      <c r="O1710" s="57">
        <v>98</v>
      </c>
      <c r="P1710" s="57">
        <v>102</v>
      </c>
      <c r="Q1710" s="57">
        <v>78</v>
      </c>
      <c r="R1710" s="57">
        <v>87</v>
      </c>
      <c r="S1710" s="57">
        <v>78</v>
      </c>
      <c r="T1710" s="74">
        <v>208.19</v>
      </c>
      <c r="U1710" s="114">
        <v>6.3E-3</v>
      </c>
    </row>
    <row r="1711" spans="1:21" x14ac:dyDescent="0.35">
      <c r="A1711" s="73" t="s">
        <v>2612</v>
      </c>
      <c r="B1711" s="57">
        <v>130</v>
      </c>
      <c r="C1711" s="57">
        <v>117</v>
      </c>
      <c r="D1711" s="74">
        <v>7.26</v>
      </c>
      <c r="E1711" s="74">
        <v>114.02</v>
      </c>
      <c r="F1711" s="74">
        <v>134.37</v>
      </c>
      <c r="G1711" s="74">
        <v>109.93</v>
      </c>
      <c r="H1711" s="74">
        <v>113.85</v>
      </c>
      <c r="I1711" s="74">
        <v>120.86</v>
      </c>
      <c r="J1711" s="74">
        <v>108.95</v>
      </c>
      <c r="K1711" s="74">
        <v>111.68</v>
      </c>
      <c r="L1711" s="74">
        <v>116.57</v>
      </c>
      <c r="M1711" s="74">
        <v>116.96</v>
      </c>
      <c r="N1711" s="74">
        <v>107.27</v>
      </c>
      <c r="O1711" s="57">
        <v>105</v>
      </c>
      <c r="P1711" s="57">
        <v>103</v>
      </c>
      <c r="Q1711" s="57">
        <v>98</v>
      </c>
      <c r="R1711" s="57">
        <v>94</v>
      </c>
      <c r="S1711" s="57">
        <v>93</v>
      </c>
      <c r="T1711" s="74">
        <v>103.05</v>
      </c>
      <c r="U1711" s="114"/>
    </row>
    <row r="1712" spans="1:21" x14ac:dyDescent="0.35">
      <c r="A1712" s="73" t="s">
        <v>2613</v>
      </c>
      <c r="B1712" s="57">
        <v>144</v>
      </c>
      <c r="C1712" s="57">
        <v>132</v>
      </c>
      <c r="D1712" s="74">
        <v>9.75</v>
      </c>
      <c r="E1712" s="74">
        <v>114.27</v>
      </c>
      <c r="F1712" s="74">
        <v>132.36000000000001</v>
      </c>
      <c r="G1712" s="74">
        <v>110.79</v>
      </c>
      <c r="H1712" s="74">
        <v>114.06</v>
      </c>
      <c r="I1712" s="74">
        <v>117.9</v>
      </c>
      <c r="J1712" s="74">
        <v>112.88</v>
      </c>
      <c r="K1712" s="74">
        <v>112.41</v>
      </c>
      <c r="L1712" s="74">
        <v>116.69</v>
      </c>
      <c r="M1712" s="74">
        <v>116.92</v>
      </c>
      <c r="N1712" s="74">
        <v>108.14</v>
      </c>
      <c r="O1712" s="57">
        <v>110</v>
      </c>
      <c r="P1712" s="57">
        <v>104</v>
      </c>
      <c r="Q1712" s="57">
        <v>97</v>
      </c>
      <c r="R1712" s="57">
        <v>98</v>
      </c>
      <c r="S1712" s="57">
        <v>108</v>
      </c>
      <c r="T1712" s="74">
        <v>203.04</v>
      </c>
      <c r="U1712" s="114"/>
    </row>
    <row r="1713" spans="1:21" x14ac:dyDescent="0.35">
      <c r="A1713" s="73" t="s">
        <v>2614</v>
      </c>
      <c r="B1713" s="57">
        <v>119</v>
      </c>
      <c r="C1713" s="57">
        <v>105</v>
      </c>
      <c r="D1713" s="74">
        <v>6.74</v>
      </c>
      <c r="E1713" s="74">
        <v>114.82</v>
      </c>
      <c r="F1713" s="74">
        <v>130.27000000000001</v>
      </c>
      <c r="G1713" s="74">
        <v>113.53</v>
      </c>
      <c r="H1713" s="74">
        <v>114.4</v>
      </c>
      <c r="I1713" s="74">
        <v>114.73</v>
      </c>
      <c r="J1713" s="74">
        <v>118.72</v>
      </c>
      <c r="K1713" s="74">
        <v>113.05</v>
      </c>
      <c r="L1713" s="74">
        <v>117.24</v>
      </c>
      <c r="M1713" s="74">
        <v>116.15</v>
      </c>
      <c r="N1713" s="74">
        <v>109.76</v>
      </c>
      <c r="O1713" s="57">
        <v>95</v>
      </c>
      <c r="P1713" s="57">
        <v>100</v>
      </c>
      <c r="Q1713" s="57">
        <v>77</v>
      </c>
      <c r="R1713" s="57">
        <v>85</v>
      </c>
      <c r="S1713" s="57">
        <v>75</v>
      </c>
      <c r="T1713" s="74">
        <v>128.72999999999999</v>
      </c>
      <c r="U1713" s="114">
        <v>6.4999999999999997E-3</v>
      </c>
    </row>
    <row r="1714" spans="1:21" x14ac:dyDescent="0.35">
      <c r="A1714" s="73" t="s">
        <v>2615</v>
      </c>
      <c r="B1714" s="57">
        <v>119</v>
      </c>
      <c r="C1714" s="57">
        <v>105</v>
      </c>
      <c r="D1714" s="74">
        <v>4.74</v>
      </c>
      <c r="E1714" s="74">
        <v>114.25</v>
      </c>
      <c r="F1714" s="74">
        <v>128.52000000000001</v>
      </c>
      <c r="G1714" s="74">
        <v>114.07</v>
      </c>
      <c r="H1714" s="74">
        <v>114.13</v>
      </c>
      <c r="I1714" s="74">
        <v>113.48</v>
      </c>
      <c r="J1714" s="74">
        <v>119.93</v>
      </c>
      <c r="K1714" s="74">
        <v>113.1</v>
      </c>
      <c r="L1714" s="74">
        <v>116.33</v>
      </c>
      <c r="M1714" s="74">
        <v>115.13</v>
      </c>
      <c r="N1714" s="74">
        <v>109.18</v>
      </c>
      <c r="O1714" s="57">
        <v>94</v>
      </c>
      <c r="P1714" s="57">
        <v>101</v>
      </c>
      <c r="Q1714" s="57">
        <v>84</v>
      </c>
      <c r="R1714" s="57">
        <v>88</v>
      </c>
      <c r="S1714" s="57">
        <v>84</v>
      </c>
      <c r="T1714" s="74">
        <v>324.49</v>
      </c>
      <c r="U1714" s="114">
        <v>8.3000000000000001E-3</v>
      </c>
    </row>
    <row r="1715" spans="1:21" x14ac:dyDescent="0.35">
      <c r="A1715" s="73" t="s">
        <v>2616</v>
      </c>
      <c r="B1715" s="57">
        <v>119</v>
      </c>
      <c r="C1715" s="57">
        <v>106</v>
      </c>
      <c r="D1715" s="74">
        <v>2.84</v>
      </c>
      <c r="E1715" s="74">
        <v>113.09</v>
      </c>
      <c r="F1715" s="74">
        <v>126.98</v>
      </c>
      <c r="G1715" s="74">
        <v>114.4</v>
      </c>
      <c r="H1715" s="74">
        <v>113.48</v>
      </c>
      <c r="I1715" s="74">
        <v>111.97</v>
      </c>
      <c r="J1715" s="74">
        <v>118.86</v>
      </c>
      <c r="K1715" s="74">
        <v>112.1</v>
      </c>
      <c r="L1715" s="74">
        <v>115.11</v>
      </c>
      <c r="M1715" s="74">
        <v>113.23</v>
      </c>
      <c r="N1715" s="74">
        <v>109.07</v>
      </c>
      <c r="O1715" s="57">
        <v>95</v>
      </c>
      <c r="P1715" s="57">
        <v>97</v>
      </c>
      <c r="Q1715" s="57">
        <v>86</v>
      </c>
      <c r="R1715" s="57">
        <v>85</v>
      </c>
      <c r="S1715" s="57">
        <v>84</v>
      </c>
      <c r="T1715" s="74">
        <v>171.83</v>
      </c>
      <c r="U1715" s="114">
        <v>6.7000000000000002E-3</v>
      </c>
    </row>
    <row r="1716" spans="1:21" x14ac:dyDescent="0.35">
      <c r="A1716" s="73" t="s">
        <v>2617</v>
      </c>
      <c r="B1716" s="57">
        <v>117</v>
      </c>
      <c r="C1716" s="57">
        <v>105</v>
      </c>
      <c r="D1716" s="74">
        <v>3.37</v>
      </c>
      <c r="E1716" s="74">
        <v>111.61</v>
      </c>
      <c r="F1716" s="74">
        <v>123.99</v>
      </c>
      <c r="G1716" s="74">
        <v>113.06</v>
      </c>
      <c r="H1716" s="74">
        <v>112.53</v>
      </c>
      <c r="I1716" s="74">
        <v>110.37</v>
      </c>
      <c r="J1716" s="74">
        <v>117.47</v>
      </c>
      <c r="K1716" s="74">
        <v>110.82</v>
      </c>
      <c r="L1716" s="74">
        <v>114.09</v>
      </c>
      <c r="M1716" s="74">
        <v>111.62</v>
      </c>
      <c r="N1716" s="74">
        <v>108.08</v>
      </c>
      <c r="O1716" s="57">
        <v>94</v>
      </c>
      <c r="P1716" s="57">
        <v>97</v>
      </c>
      <c r="Q1716" s="57">
        <v>84</v>
      </c>
      <c r="R1716" s="57">
        <v>84</v>
      </c>
      <c r="S1716" s="57">
        <v>84</v>
      </c>
      <c r="T1716" s="74">
        <v>126.5</v>
      </c>
      <c r="U1716" s="114">
        <v>4.7999999999999996E-3</v>
      </c>
    </row>
    <row r="1717" spans="1:21" x14ac:dyDescent="0.35">
      <c r="A1717" s="73" t="s">
        <v>2618</v>
      </c>
      <c r="B1717" s="57">
        <v>118</v>
      </c>
      <c r="C1717" s="57">
        <v>103</v>
      </c>
      <c r="D1717" s="74">
        <v>5.49</v>
      </c>
      <c r="E1717" s="74">
        <v>109.38</v>
      </c>
      <c r="F1717" s="74">
        <v>117.74</v>
      </c>
      <c r="G1717" s="74">
        <v>110.82</v>
      </c>
      <c r="H1717" s="74">
        <v>111.42</v>
      </c>
      <c r="I1717" s="74">
        <v>109.16</v>
      </c>
      <c r="J1717" s="74">
        <v>115.75</v>
      </c>
      <c r="K1717" s="74">
        <v>108.65</v>
      </c>
      <c r="L1717" s="74">
        <v>111.62</v>
      </c>
      <c r="M1717" s="74">
        <v>108.24</v>
      </c>
      <c r="N1717" s="74">
        <v>106.3</v>
      </c>
      <c r="O1717" s="57">
        <v>98</v>
      </c>
      <c r="P1717" s="57">
        <v>96</v>
      </c>
      <c r="Q1717" s="57">
        <v>77</v>
      </c>
      <c r="R1717" s="57">
        <v>87</v>
      </c>
      <c r="S1717" s="57">
        <v>86</v>
      </c>
      <c r="T1717" s="74">
        <v>139.33000000000001</v>
      </c>
      <c r="U1717" s="114">
        <v>5.7999999999999996E-3</v>
      </c>
    </row>
    <row r="1718" spans="1:21" x14ac:dyDescent="0.35">
      <c r="A1718" s="73" t="s">
        <v>2619</v>
      </c>
      <c r="B1718" s="57">
        <v>132</v>
      </c>
      <c r="C1718" s="57">
        <v>114</v>
      </c>
      <c r="D1718" s="74">
        <v>8.2200000000000006</v>
      </c>
      <c r="E1718" s="74">
        <v>107.76</v>
      </c>
      <c r="F1718" s="74">
        <v>106.45</v>
      </c>
      <c r="G1718" s="74">
        <v>109.68</v>
      </c>
      <c r="H1718" s="74">
        <v>110.75</v>
      </c>
      <c r="I1718" s="74">
        <v>108.74</v>
      </c>
      <c r="J1718" s="74">
        <v>113.65</v>
      </c>
      <c r="K1718" s="74">
        <v>107.16</v>
      </c>
      <c r="L1718" s="74">
        <v>109.79</v>
      </c>
      <c r="M1718" s="74">
        <v>106.7</v>
      </c>
      <c r="N1718" s="74">
        <v>105.14</v>
      </c>
      <c r="O1718" s="57">
        <v>104</v>
      </c>
      <c r="P1718" s="57">
        <v>95</v>
      </c>
      <c r="Q1718" s="57">
        <v>98</v>
      </c>
      <c r="R1718" s="57">
        <v>93</v>
      </c>
      <c r="S1718" s="57">
        <v>90</v>
      </c>
      <c r="T1718" s="74">
        <v>200.98</v>
      </c>
      <c r="U1718" s="114"/>
    </row>
    <row r="1719" spans="1:21" x14ac:dyDescent="0.35">
      <c r="A1719" s="73" t="s">
        <v>2620</v>
      </c>
      <c r="B1719" s="57">
        <v>142</v>
      </c>
      <c r="C1719" s="57">
        <v>133</v>
      </c>
      <c r="D1719" s="74">
        <v>15.82</v>
      </c>
      <c r="E1719" s="74">
        <v>106.56</v>
      </c>
      <c r="F1719" s="74">
        <v>105.04</v>
      </c>
      <c r="G1719" s="74">
        <v>108.78</v>
      </c>
      <c r="H1719" s="74">
        <v>110.3</v>
      </c>
      <c r="I1719" s="74">
        <v>107.81</v>
      </c>
      <c r="J1719" s="74">
        <v>111.27</v>
      </c>
      <c r="K1719" s="74">
        <v>106.78</v>
      </c>
      <c r="L1719" s="74">
        <v>108.32</v>
      </c>
      <c r="M1719" s="74">
        <v>104.71</v>
      </c>
      <c r="N1719" s="74">
        <v>104.8</v>
      </c>
      <c r="O1719" s="57">
        <v>106</v>
      </c>
      <c r="P1719" s="57">
        <v>94</v>
      </c>
      <c r="Q1719" s="57">
        <v>97</v>
      </c>
      <c r="R1719" s="57">
        <v>97</v>
      </c>
      <c r="S1719" s="57">
        <v>104</v>
      </c>
      <c r="T1719" s="74">
        <v>276.44</v>
      </c>
      <c r="U1719" s="114"/>
    </row>
    <row r="1720" spans="1:21" x14ac:dyDescent="0.35">
      <c r="A1720" s="73" t="s">
        <v>2621</v>
      </c>
      <c r="B1720" s="57">
        <v>124</v>
      </c>
      <c r="C1720" s="57">
        <v>108</v>
      </c>
      <c r="D1720" s="74">
        <v>-0.77</v>
      </c>
      <c r="E1720" s="74">
        <v>105.46</v>
      </c>
      <c r="F1720" s="74">
        <v>102.77</v>
      </c>
      <c r="G1720" s="74">
        <v>107.66</v>
      </c>
      <c r="H1720" s="74">
        <v>109.31</v>
      </c>
      <c r="I1720" s="74">
        <v>107.06</v>
      </c>
      <c r="J1720" s="74">
        <v>109.97</v>
      </c>
      <c r="K1720" s="74">
        <v>105.55</v>
      </c>
      <c r="L1720" s="74">
        <v>107.4</v>
      </c>
      <c r="M1720" s="74">
        <v>103.71</v>
      </c>
      <c r="N1720" s="74">
        <v>103.38</v>
      </c>
      <c r="O1720" s="57">
        <v>98</v>
      </c>
      <c r="P1720" s="57">
        <v>94</v>
      </c>
      <c r="Q1720" s="57">
        <v>78</v>
      </c>
      <c r="R1720" s="57">
        <v>86</v>
      </c>
      <c r="S1720" s="57">
        <v>90</v>
      </c>
      <c r="T1720" s="74">
        <v>232.9</v>
      </c>
      <c r="U1720" s="114">
        <v>7.1999999999999998E-3</v>
      </c>
    </row>
    <row r="1721" spans="1:21" x14ac:dyDescent="0.35">
      <c r="A1721" s="73" t="s">
        <v>2622</v>
      </c>
      <c r="B1721" s="57">
        <v>122</v>
      </c>
      <c r="C1721" s="57">
        <v>106</v>
      </c>
      <c r="D1721" s="74">
        <v>0.37</v>
      </c>
      <c r="E1721" s="74">
        <v>104.5</v>
      </c>
      <c r="F1721" s="74">
        <v>101.81</v>
      </c>
      <c r="G1721" s="74">
        <v>106.17</v>
      </c>
      <c r="H1721" s="74">
        <v>108.23</v>
      </c>
      <c r="I1721" s="74">
        <v>106.54</v>
      </c>
      <c r="J1721" s="74">
        <v>107.35</v>
      </c>
      <c r="K1721" s="74">
        <v>104.59</v>
      </c>
      <c r="L1721" s="74">
        <v>107.23</v>
      </c>
      <c r="M1721" s="74">
        <v>102.44</v>
      </c>
      <c r="N1721" s="74">
        <v>103.2</v>
      </c>
      <c r="O1721" s="57">
        <v>96</v>
      </c>
      <c r="P1721" s="57">
        <v>95</v>
      </c>
      <c r="Q1721" s="57">
        <v>85</v>
      </c>
      <c r="R1721" s="57">
        <v>86</v>
      </c>
      <c r="S1721" s="57">
        <v>93</v>
      </c>
      <c r="T1721" s="74">
        <v>102.49</v>
      </c>
      <c r="U1721" s="114">
        <v>6.8999999999999999E-3</v>
      </c>
    </row>
    <row r="1722" spans="1:21" x14ac:dyDescent="0.35">
      <c r="A1722" s="73" t="s">
        <v>2623</v>
      </c>
      <c r="B1722" s="57">
        <v>121</v>
      </c>
      <c r="C1722" s="57">
        <v>105</v>
      </c>
      <c r="D1722" s="74">
        <v>4.26</v>
      </c>
      <c r="E1722" s="74">
        <v>103.9</v>
      </c>
      <c r="F1722" s="74">
        <v>100.15</v>
      </c>
      <c r="G1722" s="74">
        <v>104.8</v>
      </c>
      <c r="H1722" s="74">
        <v>107.65</v>
      </c>
      <c r="I1722" s="74">
        <v>106.26</v>
      </c>
      <c r="J1722" s="74">
        <v>106.11</v>
      </c>
      <c r="K1722" s="74">
        <v>104.44</v>
      </c>
      <c r="L1722" s="74">
        <v>107.22</v>
      </c>
      <c r="M1722" s="74">
        <v>102.13</v>
      </c>
      <c r="N1722" s="74">
        <v>102.71</v>
      </c>
      <c r="O1722" s="57">
        <v>96</v>
      </c>
      <c r="P1722" s="57">
        <v>93</v>
      </c>
      <c r="Q1722" s="57">
        <v>85</v>
      </c>
      <c r="R1722" s="57">
        <v>86</v>
      </c>
      <c r="S1722" s="57">
        <v>89</v>
      </c>
      <c r="T1722" s="74">
        <v>155.52000000000001</v>
      </c>
      <c r="U1722" s="114">
        <v>5.7000000000000002E-3</v>
      </c>
    </row>
    <row r="1723" spans="1:21" x14ac:dyDescent="0.35">
      <c r="A1723" s="73" t="s">
        <v>2624</v>
      </c>
      <c r="B1723" s="57">
        <v>118</v>
      </c>
      <c r="C1723" s="57">
        <v>105</v>
      </c>
      <c r="D1723" s="74">
        <v>3.95</v>
      </c>
      <c r="E1723" s="74">
        <v>103.54</v>
      </c>
      <c r="F1723" s="74">
        <v>99.87</v>
      </c>
      <c r="G1723" s="74">
        <v>104.44</v>
      </c>
      <c r="H1723" s="74">
        <v>107.3</v>
      </c>
      <c r="I1723" s="74">
        <v>106.03</v>
      </c>
      <c r="J1723" s="74">
        <v>105.68</v>
      </c>
      <c r="K1723" s="74">
        <v>104.79</v>
      </c>
      <c r="L1723" s="74">
        <v>106.93</v>
      </c>
      <c r="M1723" s="74">
        <v>101.24</v>
      </c>
      <c r="N1723" s="74">
        <v>102.54</v>
      </c>
      <c r="O1723" s="57">
        <v>96</v>
      </c>
      <c r="P1723" s="57">
        <v>94</v>
      </c>
      <c r="Q1723" s="57">
        <v>86</v>
      </c>
      <c r="R1723" s="57">
        <v>86</v>
      </c>
      <c r="S1723" s="57">
        <v>92</v>
      </c>
      <c r="T1723" s="74">
        <v>222.77</v>
      </c>
      <c r="U1723" s="114">
        <v>4.8999999999999998E-3</v>
      </c>
    </row>
    <row r="1724" spans="1:21" x14ac:dyDescent="0.35">
      <c r="A1724" s="73" t="s">
        <v>2625</v>
      </c>
      <c r="B1724" s="57">
        <v>119</v>
      </c>
      <c r="C1724" s="57">
        <v>104</v>
      </c>
      <c r="D1724" s="74">
        <v>2.61</v>
      </c>
      <c r="E1724" s="74">
        <v>103.37</v>
      </c>
      <c r="F1724" s="74">
        <v>100.59</v>
      </c>
      <c r="G1724" s="74">
        <v>104.41</v>
      </c>
      <c r="H1724" s="74">
        <v>107.19</v>
      </c>
      <c r="I1724" s="74">
        <v>105.86</v>
      </c>
      <c r="J1724" s="74">
        <v>105.04</v>
      </c>
      <c r="K1724" s="74">
        <v>104.92</v>
      </c>
      <c r="L1724" s="74">
        <v>106.7</v>
      </c>
      <c r="M1724" s="74">
        <v>101.34</v>
      </c>
      <c r="N1724" s="74">
        <v>102.58</v>
      </c>
      <c r="O1724" s="57">
        <v>98</v>
      </c>
      <c r="P1724" s="57">
        <v>93</v>
      </c>
      <c r="Q1724" s="57">
        <v>77</v>
      </c>
      <c r="R1724" s="57">
        <v>85</v>
      </c>
      <c r="S1724" s="57">
        <v>90</v>
      </c>
      <c r="T1724" s="74">
        <v>297.11</v>
      </c>
      <c r="U1724" s="114">
        <v>4.3E-3</v>
      </c>
    </row>
    <row r="1725" spans="1:21" x14ac:dyDescent="0.35">
      <c r="A1725" s="73" t="s">
        <v>2626</v>
      </c>
      <c r="B1725" s="57">
        <v>134</v>
      </c>
      <c r="C1725" s="57">
        <v>113</v>
      </c>
      <c r="D1725" s="74">
        <v>4.04</v>
      </c>
      <c r="E1725" s="74">
        <v>103.18</v>
      </c>
      <c r="F1725" s="74">
        <v>100.83</v>
      </c>
      <c r="G1725" s="74">
        <v>104.32</v>
      </c>
      <c r="H1725" s="74">
        <v>107.07</v>
      </c>
      <c r="I1725" s="74">
        <v>105.71</v>
      </c>
      <c r="J1725" s="74">
        <v>104.86</v>
      </c>
      <c r="K1725" s="74">
        <v>105.08</v>
      </c>
      <c r="L1725" s="74">
        <v>106.5</v>
      </c>
      <c r="M1725" s="74">
        <v>100.48</v>
      </c>
      <c r="N1725" s="74">
        <v>102.2</v>
      </c>
      <c r="O1725" s="57">
        <v>106</v>
      </c>
      <c r="P1725" s="57">
        <v>94</v>
      </c>
      <c r="Q1725" s="57">
        <v>91</v>
      </c>
      <c r="R1725" s="57">
        <v>96</v>
      </c>
      <c r="S1725" s="57">
        <v>94</v>
      </c>
      <c r="T1725" s="74">
        <v>206.81</v>
      </c>
      <c r="U1725" s="114"/>
    </row>
    <row r="1726" spans="1:21" x14ac:dyDescent="0.35">
      <c r="A1726" s="73" t="s">
        <v>2627</v>
      </c>
      <c r="B1726" s="57">
        <v>146</v>
      </c>
      <c r="C1726" s="57">
        <v>131</v>
      </c>
      <c r="D1726" s="74">
        <v>6.52</v>
      </c>
      <c r="E1726" s="74">
        <v>103.01</v>
      </c>
      <c r="F1726" s="74">
        <v>100.09</v>
      </c>
      <c r="G1726" s="74">
        <v>104.16</v>
      </c>
      <c r="H1726" s="74">
        <v>106.67</v>
      </c>
      <c r="I1726" s="74">
        <v>105.56</v>
      </c>
      <c r="J1726" s="74">
        <v>104.32</v>
      </c>
      <c r="K1726" s="74">
        <v>105.46</v>
      </c>
      <c r="L1726" s="74">
        <v>106.3</v>
      </c>
      <c r="M1726" s="74">
        <v>100.35</v>
      </c>
      <c r="N1726" s="74">
        <v>101.59</v>
      </c>
      <c r="O1726" s="57">
        <v>108</v>
      </c>
      <c r="P1726" s="57">
        <v>94</v>
      </c>
      <c r="Q1726" s="57">
        <v>90</v>
      </c>
      <c r="R1726" s="57">
        <v>99</v>
      </c>
      <c r="S1726" s="57">
        <v>109</v>
      </c>
      <c r="T1726" s="74">
        <v>91.5</v>
      </c>
      <c r="U1726" s="114"/>
    </row>
    <row r="1727" spans="1:21" x14ac:dyDescent="0.35">
      <c r="A1727" s="73" t="s">
        <v>2628</v>
      </c>
      <c r="B1727" s="57">
        <v>123</v>
      </c>
      <c r="C1727" s="57">
        <v>108</v>
      </c>
      <c r="D1727" s="74">
        <v>1.88</v>
      </c>
      <c r="E1727" s="74">
        <v>102.7</v>
      </c>
      <c r="F1727" s="74">
        <v>99.66</v>
      </c>
      <c r="G1727" s="74">
        <v>104.31</v>
      </c>
      <c r="H1727" s="74">
        <v>106.54</v>
      </c>
      <c r="I1727" s="74">
        <v>105.4</v>
      </c>
      <c r="J1727" s="74">
        <v>103.2</v>
      </c>
      <c r="K1727" s="74">
        <v>105.5</v>
      </c>
      <c r="L1727" s="74">
        <v>106.03</v>
      </c>
      <c r="M1727" s="74">
        <v>99.99</v>
      </c>
      <c r="N1727" s="74">
        <v>101.61</v>
      </c>
      <c r="O1727" s="57">
        <v>98</v>
      </c>
      <c r="P1727" s="57">
        <v>94</v>
      </c>
      <c r="Q1727" s="57">
        <v>77</v>
      </c>
      <c r="R1727" s="57">
        <v>85</v>
      </c>
      <c r="S1727" s="57">
        <v>93</v>
      </c>
      <c r="T1727" s="74">
        <v>252.43</v>
      </c>
      <c r="U1727" s="114">
        <v>2.8999999999999998E-3</v>
      </c>
    </row>
    <row r="1728" spans="1:21" x14ac:dyDescent="0.35">
      <c r="A1728" s="73" t="s">
        <v>2629</v>
      </c>
      <c r="B1728" s="57">
        <v>121</v>
      </c>
      <c r="C1728" s="57">
        <v>106</v>
      </c>
      <c r="D1728" s="74">
        <v>7.58</v>
      </c>
      <c r="E1728" s="74">
        <v>102.42</v>
      </c>
      <c r="F1728" s="74">
        <v>99.09</v>
      </c>
      <c r="G1728" s="74">
        <v>103.9</v>
      </c>
      <c r="H1728" s="74">
        <v>106.55</v>
      </c>
      <c r="I1728" s="74">
        <v>105.32</v>
      </c>
      <c r="J1728" s="74">
        <v>102.9</v>
      </c>
      <c r="K1728" s="74">
        <v>105.36</v>
      </c>
      <c r="L1728" s="74">
        <v>105.55</v>
      </c>
      <c r="M1728" s="74">
        <v>99.89</v>
      </c>
      <c r="N1728" s="74">
        <v>101.19</v>
      </c>
      <c r="O1728" s="57">
        <v>97</v>
      </c>
      <c r="P1728" s="57">
        <v>94</v>
      </c>
      <c r="Q1728" s="57">
        <v>82</v>
      </c>
      <c r="R1728" s="57">
        <v>86</v>
      </c>
      <c r="S1728" s="57">
        <v>97</v>
      </c>
      <c r="T1728" s="74">
        <v>113.95</v>
      </c>
      <c r="U1728" s="114">
        <v>2.2000000000000001E-3</v>
      </c>
    </row>
    <row r="1729" spans="1:21" x14ac:dyDescent="0.35">
      <c r="A1729" s="73" t="s">
        <v>2630</v>
      </c>
      <c r="B1729" s="57">
        <v>121</v>
      </c>
      <c r="C1729" s="57">
        <v>107</v>
      </c>
      <c r="D1729" s="74">
        <v>4.46</v>
      </c>
      <c r="E1729" s="74">
        <v>101.86</v>
      </c>
      <c r="F1729" s="74">
        <v>99.46</v>
      </c>
      <c r="G1729" s="74">
        <v>103.96</v>
      </c>
      <c r="H1729" s="74">
        <v>106.42</v>
      </c>
      <c r="I1729" s="74">
        <v>105.25</v>
      </c>
      <c r="J1729" s="74">
        <v>100.5</v>
      </c>
      <c r="K1729" s="74">
        <v>104.59</v>
      </c>
      <c r="L1729" s="74">
        <v>105.05</v>
      </c>
      <c r="M1729" s="74">
        <v>99.08</v>
      </c>
      <c r="N1729" s="74">
        <v>101</v>
      </c>
      <c r="O1729" s="57">
        <v>97</v>
      </c>
      <c r="P1729" s="57">
        <v>101</v>
      </c>
      <c r="Q1729" s="57">
        <v>83</v>
      </c>
      <c r="R1729" s="57">
        <v>86</v>
      </c>
      <c r="S1729" s="57">
        <v>92</v>
      </c>
      <c r="T1729" s="74">
        <v>266.02999999999997</v>
      </c>
      <c r="U1729" s="114">
        <v>2.3E-3</v>
      </c>
    </row>
    <row r="1730" spans="1:21" x14ac:dyDescent="0.35">
      <c r="A1730" s="73" t="s">
        <v>2631</v>
      </c>
      <c r="B1730" s="57">
        <v>117</v>
      </c>
      <c r="C1730" s="57">
        <v>105</v>
      </c>
      <c r="D1730" s="74">
        <v>4.95</v>
      </c>
      <c r="E1730" s="74">
        <v>101.82</v>
      </c>
      <c r="F1730" s="74">
        <v>101.25</v>
      </c>
      <c r="G1730" s="74">
        <v>104.18</v>
      </c>
      <c r="H1730" s="74">
        <v>106.37</v>
      </c>
      <c r="I1730" s="74">
        <v>105.27</v>
      </c>
      <c r="J1730" s="74">
        <v>100.84</v>
      </c>
      <c r="K1730" s="74">
        <v>103.57</v>
      </c>
      <c r="L1730" s="74">
        <v>104.96</v>
      </c>
      <c r="M1730" s="74">
        <v>99.21</v>
      </c>
      <c r="N1730" s="74">
        <v>100.38</v>
      </c>
      <c r="O1730" s="57">
        <v>96</v>
      </c>
      <c r="P1730" s="57">
        <v>101</v>
      </c>
      <c r="Q1730" s="57">
        <v>85</v>
      </c>
      <c r="R1730" s="57">
        <v>87</v>
      </c>
      <c r="S1730" s="57">
        <v>94</v>
      </c>
      <c r="T1730" s="74">
        <v>269.54000000000002</v>
      </c>
      <c r="U1730" s="114">
        <v>3.2000000000000002E-3</v>
      </c>
    </row>
    <row r="1731" spans="1:21" x14ac:dyDescent="0.35">
      <c r="A1731" s="73" t="s">
        <v>2632</v>
      </c>
      <c r="B1731" s="57">
        <v>118</v>
      </c>
      <c r="C1731" s="57">
        <v>103</v>
      </c>
      <c r="D1731" s="74">
        <v>4.01</v>
      </c>
      <c r="E1731" s="74">
        <v>101.64</v>
      </c>
      <c r="F1731" s="74">
        <v>102.31</v>
      </c>
      <c r="G1731" s="74">
        <v>103.68</v>
      </c>
      <c r="H1731" s="74">
        <v>106.03</v>
      </c>
      <c r="I1731" s="74">
        <v>105.18</v>
      </c>
      <c r="J1731" s="74">
        <v>99.99</v>
      </c>
      <c r="K1731" s="74">
        <v>103.81</v>
      </c>
      <c r="L1731" s="74">
        <v>104.91</v>
      </c>
      <c r="M1731" s="74">
        <v>98.61</v>
      </c>
      <c r="N1731" s="74">
        <v>99.7</v>
      </c>
      <c r="O1731" s="57">
        <v>98</v>
      </c>
      <c r="P1731" s="57">
        <v>102</v>
      </c>
      <c r="Q1731" s="57">
        <v>76</v>
      </c>
      <c r="R1731" s="57">
        <v>86</v>
      </c>
      <c r="S1731" s="57">
        <v>91</v>
      </c>
      <c r="T1731" s="74">
        <v>224.02</v>
      </c>
      <c r="U1731" s="114">
        <v>5.5999999999999999E-3</v>
      </c>
    </row>
    <row r="1732" spans="1:21" x14ac:dyDescent="0.35">
      <c r="A1732" s="73" t="s">
        <v>2633</v>
      </c>
      <c r="B1732" s="57">
        <v>135</v>
      </c>
      <c r="C1732" s="57">
        <v>116</v>
      </c>
      <c r="D1732" s="74">
        <v>2.46</v>
      </c>
      <c r="E1732" s="74">
        <v>101.37</v>
      </c>
      <c r="F1732" s="74">
        <v>101.56</v>
      </c>
      <c r="G1732" s="74">
        <v>103.58</v>
      </c>
      <c r="H1732" s="74">
        <v>105.54</v>
      </c>
      <c r="I1732" s="74">
        <v>104.88</v>
      </c>
      <c r="J1732" s="74">
        <v>99.8</v>
      </c>
      <c r="K1732" s="74">
        <v>103.68</v>
      </c>
      <c r="L1732" s="74">
        <v>104.69</v>
      </c>
      <c r="M1732" s="74">
        <v>98.03</v>
      </c>
      <c r="N1732" s="74">
        <v>99.56</v>
      </c>
      <c r="O1732" s="57">
        <v>106</v>
      </c>
      <c r="P1732" s="57">
        <v>102</v>
      </c>
      <c r="Q1732" s="57">
        <v>100</v>
      </c>
      <c r="R1732" s="57">
        <v>93</v>
      </c>
      <c r="S1732" s="57">
        <v>93</v>
      </c>
      <c r="T1732" s="74">
        <v>95.09</v>
      </c>
      <c r="U1732" s="114"/>
    </row>
    <row r="1733" spans="1:21" x14ac:dyDescent="0.35">
      <c r="A1733" s="73" t="s">
        <v>2634</v>
      </c>
      <c r="B1733" s="57">
        <v>141</v>
      </c>
      <c r="C1733" s="57">
        <v>131</v>
      </c>
      <c r="D1733" s="74">
        <v>4.72</v>
      </c>
      <c r="E1733" s="74">
        <v>101.01</v>
      </c>
      <c r="F1733" s="74">
        <v>102.26</v>
      </c>
      <c r="G1733" s="74">
        <v>103.59</v>
      </c>
      <c r="H1733" s="74">
        <v>105.2</v>
      </c>
      <c r="I1733" s="74">
        <v>104.32</v>
      </c>
      <c r="J1733" s="74">
        <v>99.74</v>
      </c>
      <c r="K1733" s="74">
        <v>102.7</v>
      </c>
      <c r="L1733" s="74">
        <v>104.52</v>
      </c>
      <c r="M1733" s="74">
        <v>97.59</v>
      </c>
      <c r="N1733" s="74">
        <v>99.52</v>
      </c>
      <c r="O1733" s="57">
        <v>105</v>
      </c>
      <c r="P1733" s="57">
        <v>101</v>
      </c>
      <c r="Q1733" s="57">
        <v>94</v>
      </c>
      <c r="R1733" s="57">
        <v>96</v>
      </c>
      <c r="S1733" s="57">
        <v>107</v>
      </c>
      <c r="T1733" s="74">
        <v>137.87</v>
      </c>
      <c r="U1733" s="114"/>
    </row>
    <row r="1734" spans="1:21" x14ac:dyDescent="0.35">
      <c r="A1734" s="73" t="s">
        <v>2635</v>
      </c>
      <c r="B1734" s="57">
        <v>121</v>
      </c>
      <c r="C1734" s="57">
        <v>107</v>
      </c>
      <c r="D1734" s="74">
        <v>-1.92</v>
      </c>
      <c r="E1734" s="74">
        <v>100.97</v>
      </c>
      <c r="F1734" s="74">
        <v>102.89</v>
      </c>
      <c r="G1734" s="74">
        <v>102.6</v>
      </c>
      <c r="H1734" s="74">
        <v>104.73</v>
      </c>
      <c r="I1734" s="74">
        <v>103.8</v>
      </c>
      <c r="J1734" s="74">
        <v>101.41</v>
      </c>
      <c r="K1734" s="74">
        <v>102.65</v>
      </c>
      <c r="L1734" s="74">
        <v>104.03</v>
      </c>
      <c r="M1734" s="74">
        <v>97.25</v>
      </c>
      <c r="N1734" s="74">
        <v>98.67</v>
      </c>
      <c r="O1734" s="57">
        <v>95</v>
      </c>
      <c r="P1734" s="57">
        <v>101</v>
      </c>
      <c r="Q1734" s="57">
        <v>77</v>
      </c>
      <c r="R1734" s="57">
        <v>84</v>
      </c>
      <c r="S1734" s="57">
        <v>89</v>
      </c>
      <c r="T1734" s="74">
        <v>184.89</v>
      </c>
      <c r="U1734" s="114">
        <v>4.7999999999999996E-3</v>
      </c>
    </row>
    <row r="1735" spans="1:21" x14ac:dyDescent="0.35">
      <c r="A1735" s="73" t="s">
        <v>2636</v>
      </c>
      <c r="B1735" s="57">
        <v>121</v>
      </c>
      <c r="C1735" s="57">
        <v>106</v>
      </c>
      <c r="D1735" s="74">
        <v>4.04</v>
      </c>
      <c r="E1735" s="74">
        <v>101.13</v>
      </c>
      <c r="F1735" s="74">
        <v>103.84</v>
      </c>
      <c r="G1735" s="74">
        <v>102.61</v>
      </c>
      <c r="H1735" s="74">
        <v>104.45</v>
      </c>
      <c r="I1735" s="74">
        <v>103.22</v>
      </c>
      <c r="J1735" s="74">
        <v>103.3</v>
      </c>
      <c r="K1735" s="74">
        <v>102.96</v>
      </c>
      <c r="L1735" s="74">
        <v>103.65</v>
      </c>
      <c r="M1735" s="74">
        <v>96.98</v>
      </c>
      <c r="N1735" s="74">
        <v>98.32</v>
      </c>
      <c r="O1735" s="57">
        <v>96</v>
      </c>
      <c r="P1735" s="57">
        <v>102</v>
      </c>
      <c r="Q1735" s="57">
        <v>85</v>
      </c>
      <c r="R1735" s="57">
        <v>88</v>
      </c>
      <c r="S1735" s="57">
        <v>99</v>
      </c>
      <c r="T1735" s="74">
        <v>300.39999999999998</v>
      </c>
      <c r="U1735" s="114">
        <v>3.5000000000000001E-3</v>
      </c>
    </row>
    <row r="1736" spans="1:21" x14ac:dyDescent="0.35">
      <c r="A1736" s="73" t="s">
        <v>2637</v>
      </c>
      <c r="B1736" s="57">
        <v>120</v>
      </c>
      <c r="C1736" s="57">
        <v>106</v>
      </c>
      <c r="D1736" s="74">
        <v>5.63</v>
      </c>
      <c r="E1736" s="74">
        <v>102.01</v>
      </c>
      <c r="F1736" s="74">
        <v>105.49</v>
      </c>
      <c r="G1736" s="74">
        <v>102.12</v>
      </c>
      <c r="H1736" s="74">
        <v>104.34</v>
      </c>
      <c r="I1736" s="74">
        <v>102.65</v>
      </c>
      <c r="J1736" s="74">
        <v>106.51</v>
      </c>
      <c r="K1736" s="74">
        <v>104.33</v>
      </c>
      <c r="L1736" s="74">
        <v>104.05</v>
      </c>
      <c r="M1736" s="74">
        <v>97.77</v>
      </c>
      <c r="N1736" s="74">
        <v>99.1</v>
      </c>
      <c r="O1736" s="57">
        <v>95</v>
      </c>
      <c r="P1736" s="57">
        <v>96</v>
      </c>
      <c r="Q1736" s="57">
        <v>85</v>
      </c>
      <c r="R1736" s="57">
        <v>86</v>
      </c>
      <c r="S1736" s="57">
        <v>92</v>
      </c>
      <c r="T1736" s="74">
        <v>272.79000000000002</v>
      </c>
      <c r="U1736" s="114">
        <v>3.3E-3</v>
      </c>
    </row>
    <row r="1737" spans="1:21" x14ac:dyDescent="0.35">
      <c r="A1737" s="73" t="s">
        <v>2638</v>
      </c>
      <c r="B1737" s="57">
        <v>118</v>
      </c>
      <c r="C1737" s="57">
        <v>104</v>
      </c>
      <c r="D1737" s="74">
        <v>2.94</v>
      </c>
      <c r="E1737" s="74">
        <v>103.32</v>
      </c>
      <c r="F1737" s="74">
        <v>111.59</v>
      </c>
      <c r="G1737" s="74">
        <v>101.66</v>
      </c>
      <c r="H1737" s="74">
        <v>104.38</v>
      </c>
      <c r="I1737" s="74">
        <v>102.28</v>
      </c>
      <c r="J1737" s="74">
        <v>110.61</v>
      </c>
      <c r="K1737" s="74">
        <v>106.08</v>
      </c>
      <c r="L1737" s="74">
        <v>104.42</v>
      </c>
      <c r="M1737" s="74">
        <v>98.25</v>
      </c>
      <c r="N1737" s="74">
        <v>100.38</v>
      </c>
      <c r="O1737" s="57">
        <v>95</v>
      </c>
      <c r="P1737" s="57">
        <v>96</v>
      </c>
      <c r="Q1737" s="57">
        <v>87</v>
      </c>
      <c r="R1737" s="57">
        <v>86</v>
      </c>
      <c r="S1737" s="57">
        <v>92</v>
      </c>
      <c r="T1737" s="74">
        <v>150.33000000000001</v>
      </c>
      <c r="U1737" s="114">
        <v>3.0999999999999999E-3</v>
      </c>
    </row>
    <row r="1738" spans="1:21" x14ac:dyDescent="0.35">
      <c r="A1738" s="73" t="s">
        <v>2639</v>
      </c>
      <c r="B1738" s="57">
        <v>118</v>
      </c>
      <c r="C1738" s="57">
        <v>103</v>
      </c>
      <c r="D1738" s="74">
        <v>1.55</v>
      </c>
      <c r="E1738" s="74">
        <v>105.24</v>
      </c>
      <c r="F1738" s="74">
        <v>117.56</v>
      </c>
      <c r="G1738" s="74">
        <v>103.33</v>
      </c>
      <c r="H1738" s="74">
        <v>105.19</v>
      </c>
      <c r="I1738" s="74">
        <v>102.59</v>
      </c>
      <c r="J1738" s="74">
        <v>115.24</v>
      </c>
      <c r="K1738" s="74">
        <v>107.87</v>
      </c>
      <c r="L1738" s="74">
        <v>105.34</v>
      </c>
      <c r="M1738" s="74">
        <v>99.28</v>
      </c>
      <c r="N1738" s="74">
        <v>102.12</v>
      </c>
      <c r="O1738" s="57">
        <v>98</v>
      </c>
      <c r="P1738" s="57">
        <v>96</v>
      </c>
      <c r="Q1738" s="57">
        <v>78</v>
      </c>
      <c r="R1738" s="57">
        <v>84</v>
      </c>
      <c r="S1738" s="57">
        <v>91</v>
      </c>
      <c r="T1738" s="74">
        <v>150.41</v>
      </c>
      <c r="U1738" s="114">
        <v>2.2000000000000001E-3</v>
      </c>
    </row>
    <row r="1739" spans="1:21" x14ac:dyDescent="0.35">
      <c r="A1739" s="73" t="s">
        <v>2640</v>
      </c>
      <c r="B1739" s="57">
        <v>131</v>
      </c>
      <c r="C1739" s="57">
        <v>114</v>
      </c>
      <c r="D1739" s="74">
        <v>8.57</v>
      </c>
      <c r="E1739" s="74">
        <v>106.92</v>
      </c>
      <c r="F1739" s="74">
        <v>119.16</v>
      </c>
      <c r="G1739" s="74">
        <v>104.71</v>
      </c>
      <c r="H1739" s="74">
        <v>106.08</v>
      </c>
      <c r="I1739" s="74">
        <v>103.67</v>
      </c>
      <c r="J1739" s="74">
        <v>117.66</v>
      </c>
      <c r="K1739" s="74">
        <v>110.92</v>
      </c>
      <c r="L1739" s="74">
        <v>106.34</v>
      </c>
      <c r="M1739" s="74">
        <v>100.15</v>
      </c>
      <c r="N1739" s="74">
        <v>103.85</v>
      </c>
      <c r="O1739" s="57">
        <v>106</v>
      </c>
      <c r="P1739" s="57">
        <v>97</v>
      </c>
      <c r="Q1739" s="57">
        <v>101</v>
      </c>
      <c r="R1739" s="57">
        <v>94</v>
      </c>
      <c r="S1739" s="57">
        <v>97</v>
      </c>
      <c r="T1739" s="74">
        <v>139.35</v>
      </c>
      <c r="U1739" s="114"/>
    </row>
    <row r="1740" spans="1:21" x14ac:dyDescent="0.35">
      <c r="A1740" s="73" t="s">
        <v>2641</v>
      </c>
      <c r="B1740" s="57">
        <v>143</v>
      </c>
      <c r="C1740" s="57">
        <v>130</v>
      </c>
      <c r="D1740" s="74">
        <v>6.8</v>
      </c>
      <c r="E1740" s="74">
        <v>107.96</v>
      </c>
      <c r="F1740" s="74">
        <v>120.01</v>
      </c>
      <c r="G1740" s="74">
        <v>105.38</v>
      </c>
      <c r="H1740" s="74">
        <v>106.74</v>
      </c>
      <c r="I1740" s="74">
        <v>104.13</v>
      </c>
      <c r="J1740" s="74">
        <v>119.57</v>
      </c>
      <c r="K1740" s="74">
        <v>112.83</v>
      </c>
      <c r="L1740" s="74">
        <v>106.65</v>
      </c>
      <c r="M1740" s="74">
        <v>100.61</v>
      </c>
      <c r="N1740" s="74">
        <v>105.5</v>
      </c>
      <c r="O1740" s="57">
        <v>108</v>
      </c>
      <c r="P1740" s="57">
        <v>97</v>
      </c>
      <c r="Q1740" s="57">
        <v>100</v>
      </c>
      <c r="R1740" s="57">
        <v>100</v>
      </c>
      <c r="S1740" s="57">
        <v>111</v>
      </c>
      <c r="T1740" s="74">
        <v>310.62</v>
      </c>
      <c r="U1740" s="114"/>
    </row>
    <row r="1741" spans="1:21" x14ac:dyDescent="0.35">
      <c r="A1741" s="73" t="s">
        <v>2642</v>
      </c>
      <c r="B1741" s="57">
        <v>121</v>
      </c>
      <c r="C1741" s="57">
        <v>106</v>
      </c>
      <c r="D1741" s="74">
        <v>4.72</v>
      </c>
      <c r="E1741" s="74">
        <v>110.27</v>
      </c>
      <c r="F1741" s="74">
        <v>121.98</v>
      </c>
      <c r="G1741" s="74">
        <v>107.3</v>
      </c>
      <c r="H1741" s="74">
        <v>107.59</v>
      </c>
      <c r="I1741" s="74">
        <v>104.23</v>
      </c>
      <c r="J1741" s="74">
        <v>126.7</v>
      </c>
      <c r="K1741" s="74">
        <v>114.96</v>
      </c>
      <c r="L1741" s="74">
        <v>108.06</v>
      </c>
      <c r="M1741" s="74">
        <v>101.96</v>
      </c>
      <c r="N1741" s="74">
        <v>108.91</v>
      </c>
      <c r="O1741" s="57">
        <v>96</v>
      </c>
      <c r="P1741" s="57">
        <v>97</v>
      </c>
      <c r="Q1741" s="57">
        <v>79</v>
      </c>
      <c r="R1741" s="57">
        <v>83</v>
      </c>
      <c r="S1741" s="57">
        <v>87</v>
      </c>
      <c r="T1741" s="74">
        <v>295.01</v>
      </c>
      <c r="U1741" s="114">
        <v>2.7000000000000001E-3</v>
      </c>
    </row>
    <row r="1742" spans="1:21" x14ac:dyDescent="0.35">
      <c r="A1742" s="73" t="s">
        <v>2643</v>
      </c>
      <c r="B1742" s="57">
        <v>121</v>
      </c>
      <c r="C1742" s="57">
        <v>105</v>
      </c>
      <c r="D1742" s="74">
        <v>2.91</v>
      </c>
      <c r="E1742" s="74">
        <v>111.55</v>
      </c>
      <c r="F1742" s="74">
        <v>122.66</v>
      </c>
      <c r="G1742" s="74">
        <v>108.03</v>
      </c>
      <c r="H1742" s="74">
        <v>108.29</v>
      </c>
      <c r="I1742" s="74">
        <v>104.07</v>
      </c>
      <c r="J1742" s="74">
        <v>130.88999999999999</v>
      </c>
      <c r="K1742" s="74">
        <v>116.13</v>
      </c>
      <c r="L1742" s="74">
        <v>109.05</v>
      </c>
      <c r="M1742" s="74">
        <v>102.58</v>
      </c>
      <c r="N1742" s="74">
        <v>110.72</v>
      </c>
      <c r="O1742" s="57">
        <v>95</v>
      </c>
      <c r="P1742" s="57">
        <v>97</v>
      </c>
      <c r="Q1742" s="57">
        <v>87</v>
      </c>
      <c r="R1742" s="57">
        <v>84</v>
      </c>
      <c r="S1742" s="57">
        <v>97</v>
      </c>
      <c r="T1742" s="74">
        <v>186.59</v>
      </c>
      <c r="U1742" s="114">
        <v>4.5999999999999999E-3</v>
      </c>
    </row>
    <row r="1743" spans="1:21" x14ac:dyDescent="0.35">
      <c r="A1743" s="73" t="s">
        <v>2644</v>
      </c>
      <c r="B1743" s="57">
        <v>121</v>
      </c>
      <c r="C1743" s="57">
        <v>107</v>
      </c>
      <c r="D1743" s="74">
        <v>23.25</v>
      </c>
      <c r="E1743" s="74">
        <v>111.79</v>
      </c>
      <c r="F1743" s="74">
        <v>121.9</v>
      </c>
      <c r="G1743" s="74">
        <v>108.97</v>
      </c>
      <c r="H1743" s="74">
        <v>109.03</v>
      </c>
      <c r="I1743" s="74">
        <v>103.75</v>
      </c>
      <c r="J1743" s="74">
        <v>132.43</v>
      </c>
      <c r="K1743" s="74">
        <v>116.47</v>
      </c>
      <c r="L1743" s="74">
        <v>109.15</v>
      </c>
      <c r="M1743" s="74">
        <v>101.9</v>
      </c>
      <c r="N1743" s="74">
        <v>111.46</v>
      </c>
      <c r="O1743" s="57">
        <v>96</v>
      </c>
      <c r="P1743" s="57">
        <v>96</v>
      </c>
      <c r="Q1743" s="57">
        <v>82</v>
      </c>
      <c r="R1743" s="57">
        <v>82</v>
      </c>
      <c r="S1743" s="57">
        <v>94</v>
      </c>
      <c r="T1743" s="74">
        <v>443.23</v>
      </c>
      <c r="U1743" s="114">
        <v>3.5999999999999999E-3</v>
      </c>
    </row>
    <row r="1744" spans="1:21" x14ac:dyDescent="0.35">
      <c r="A1744" s="73" t="s">
        <v>2645</v>
      </c>
      <c r="B1744" s="57">
        <v>117</v>
      </c>
      <c r="C1744" s="57">
        <v>105</v>
      </c>
      <c r="D1744" s="74">
        <v>4.95</v>
      </c>
      <c r="E1744" s="74">
        <v>110.87</v>
      </c>
      <c r="F1744" s="74">
        <v>115.96</v>
      </c>
      <c r="G1744" s="74">
        <v>109.33</v>
      </c>
      <c r="H1744" s="74">
        <v>109.13</v>
      </c>
      <c r="I1744" s="74">
        <v>103.37</v>
      </c>
      <c r="J1744" s="74">
        <v>130.75</v>
      </c>
      <c r="K1744" s="74">
        <v>116.13</v>
      </c>
      <c r="L1744" s="74">
        <v>108.82</v>
      </c>
      <c r="M1744" s="74">
        <v>100.71</v>
      </c>
      <c r="N1744" s="74">
        <v>111.6</v>
      </c>
      <c r="O1744" s="57">
        <v>96</v>
      </c>
      <c r="P1744" s="57">
        <v>96</v>
      </c>
      <c r="Q1744" s="57">
        <v>84</v>
      </c>
      <c r="R1744" s="57">
        <v>84</v>
      </c>
      <c r="S1744" s="57">
        <v>97</v>
      </c>
      <c r="T1744" s="74">
        <v>438.82</v>
      </c>
      <c r="U1744" s="114">
        <v>9.9000000000000008E-3</v>
      </c>
    </row>
    <row r="1745" spans="1:21" x14ac:dyDescent="0.35">
      <c r="A1745" s="73" t="s">
        <v>2646</v>
      </c>
      <c r="B1745" s="57">
        <v>116</v>
      </c>
      <c r="C1745" s="57">
        <v>104</v>
      </c>
      <c r="D1745" s="74">
        <v>3.45</v>
      </c>
      <c r="E1745" s="74">
        <v>108.7</v>
      </c>
      <c r="F1745" s="74">
        <v>109.67</v>
      </c>
      <c r="G1745" s="74">
        <v>108.02</v>
      </c>
      <c r="H1745" s="74">
        <v>108.42</v>
      </c>
      <c r="I1745" s="74">
        <v>102.5</v>
      </c>
      <c r="J1745" s="74">
        <v>125.52</v>
      </c>
      <c r="K1745" s="74">
        <v>114.44</v>
      </c>
      <c r="L1745" s="74">
        <v>107.59</v>
      </c>
      <c r="M1745" s="74">
        <v>99.55</v>
      </c>
      <c r="N1745" s="74">
        <v>110.58</v>
      </c>
      <c r="O1745" s="57">
        <v>97</v>
      </c>
      <c r="P1745" s="57">
        <v>96</v>
      </c>
      <c r="Q1745" s="57">
        <v>77</v>
      </c>
      <c r="R1745" s="57">
        <v>84</v>
      </c>
      <c r="S1745" s="57">
        <v>94</v>
      </c>
      <c r="T1745" s="74">
        <v>379.83</v>
      </c>
      <c r="U1745" s="114">
        <v>1.32E-2</v>
      </c>
    </row>
    <row r="1746" spans="1:21" x14ac:dyDescent="0.35">
      <c r="A1746" s="73" t="s">
        <v>2647</v>
      </c>
      <c r="B1746" s="57">
        <v>131</v>
      </c>
      <c r="C1746" s="57">
        <v>114</v>
      </c>
      <c r="D1746" s="74">
        <v>7.3</v>
      </c>
      <c r="E1746" s="74">
        <v>107.49</v>
      </c>
      <c r="F1746" s="74">
        <v>108.8</v>
      </c>
      <c r="G1746" s="74">
        <v>107.46</v>
      </c>
      <c r="H1746" s="74">
        <v>108.03</v>
      </c>
      <c r="I1746" s="74">
        <v>101.57</v>
      </c>
      <c r="J1746" s="74">
        <v>124.2</v>
      </c>
      <c r="K1746" s="74">
        <v>112.5</v>
      </c>
      <c r="L1746" s="74">
        <v>106.33</v>
      </c>
      <c r="M1746" s="74">
        <v>98.88</v>
      </c>
      <c r="N1746" s="74">
        <v>110.13</v>
      </c>
      <c r="O1746" s="57">
        <v>105</v>
      </c>
      <c r="P1746" s="57">
        <v>95</v>
      </c>
      <c r="Q1746" s="57">
        <v>100</v>
      </c>
      <c r="R1746" s="57">
        <v>90</v>
      </c>
      <c r="S1746" s="57">
        <v>98</v>
      </c>
      <c r="T1746" s="74">
        <v>78.08</v>
      </c>
      <c r="U1746" s="114"/>
    </row>
    <row r="1747" spans="1:21" x14ac:dyDescent="0.35">
      <c r="A1747" s="73" t="s">
        <v>2648</v>
      </c>
      <c r="B1747" s="57">
        <v>139</v>
      </c>
      <c r="C1747" s="57">
        <v>127</v>
      </c>
      <c r="D1747" s="74">
        <v>7.45</v>
      </c>
      <c r="E1747" s="74">
        <v>106.75</v>
      </c>
      <c r="F1747" s="74">
        <v>108.04</v>
      </c>
      <c r="G1747" s="74">
        <v>107.1</v>
      </c>
      <c r="H1747" s="74">
        <v>107.8</v>
      </c>
      <c r="I1747" s="74">
        <v>100.81</v>
      </c>
      <c r="J1747" s="74">
        <v>123.17</v>
      </c>
      <c r="K1747" s="74">
        <v>111.71</v>
      </c>
      <c r="L1747" s="74">
        <v>105.88</v>
      </c>
      <c r="M1747" s="74">
        <v>98.02</v>
      </c>
      <c r="N1747" s="74">
        <v>109.19</v>
      </c>
      <c r="O1747" s="57">
        <v>104</v>
      </c>
      <c r="P1747" s="57">
        <v>96</v>
      </c>
      <c r="Q1747" s="57">
        <v>96</v>
      </c>
      <c r="R1747" s="57">
        <v>93</v>
      </c>
      <c r="S1747" s="57">
        <v>108</v>
      </c>
      <c r="T1747" s="74">
        <v>220.31</v>
      </c>
      <c r="U1747" s="114"/>
    </row>
    <row r="1748" spans="1:21" x14ac:dyDescent="0.35">
      <c r="A1748" s="73" t="s">
        <v>2649</v>
      </c>
      <c r="B1748" s="57">
        <v>122</v>
      </c>
      <c r="C1748" s="57">
        <v>108</v>
      </c>
      <c r="D1748" s="74">
        <v>0.05</v>
      </c>
      <c r="E1748" s="74">
        <v>104.46</v>
      </c>
      <c r="F1748" s="74">
        <v>106.38</v>
      </c>
      <c r="G1748" s="74">
        <v>105.73</v>
      </c>
      <c r="H1748" s="74">
        <v>107.28</v>
      </c>
      <c r="I1748" s="74">
        <v>100.01</v>
      </c>
      <c r="J1748" s="74">
        <v>116.47</v>
      </c>
      <c r="K1748" s="74">
        <v>109.76</v>
      </c>
      <c r="L1748" s="74">
        <v>104.54</v>
      </c>
      <c r="M1748" s="74">
        <v>95.96</v>
      </c>
      <c r="N1748" s="74">
        <v>107.56</v>
      </c>
      <c r="O1748" s="57">
        <v>96</v>
      </c>
      <c r="P1748" s="57">
        <v>96</v>
      </c>
      <c r="Q1748" s="57">
        <v>76</v>
      </c>
      <c r="R1748" s="57">
        <v>84</v>
      </c>
      <c r="S1748" s="57">
        <v>95</v>
      </c>
      <c r="T1748" s="74">
        <v>237.77</v>
      </c>
      <c r="U1748" s="114">
        <v>1.2500000000000001E-2</v>
      </c>
    </row>
    <row r="1749" spans="1:21" x14ac:dyDescent="0.35">
      <c r="A1749" s="73" t="s">
        <v>2650</v>
      </c>
      <c r="B1749" s="57">
        <v>120</v>
      </c>
      <c r="C1749" s="57">
        <v>106</v>
      </c>
      <c r="D1749" s="74">
        <v>0.49</v>
      </c>
      <c r="E1749" s="74">
        <v>103.05</v>
      </c>
      <c r="F1749" s="74">
        <v>106.03</v>
      </c>
      <c r="G1749" s="74">
        <v>105.38</v>
      </c>
      <c r="H1749" s="74">
        <v>106.4</v>
      </c>
      <c r="I1749" s="74">
        <v>99.24</v>
      </c>
      <c r="J1749" s="74">
        <v>110.22</v>
      </c>
      <c r="K1749" s="74">
        <v>110.58</v>
      </c>
      <c r="L1749" s="74">
        <v>103.41</v>
      </c>
      <c r="M1749" s="74">
        <v>94.57</v>
      </c>
      <c r="N1749" s="74">
        <v>106.06</v>
      </c>
      <c r="O1749" s="57">
        <v>94</v>
      </c>
      <c r="P1749" s="57">
        <v>99</v>
      </c>
      <c r="Q1749" s="57">
        <v>84</v>
      </c>
      <c r="R1749" s="57">
        <v>85</v>
      </c>
      <c r="S1749" s="57">
        <v>96</v>
      </c>
      <c r="T1749" s="74">
        <v>157.31</v>
      </c>
      <c r="U1749" s="114">
        <v>1.2800000000000001E-2</v>
      </c>
    </row>
    <row r="1750" spans="1:21" x14ac:dyDescent="0.35">
      <c r="A1750" s="73" t="s">
        <v>2651</v>
      </c>
      <c r="B1750" s="57">
        <v>119</v>
      </c>
      <c r="C1750" s="57">
        <v>107</v>
      </c>
      <c r="D1750" s="74">
        <v>0.37</v>
      </c>
      <c r="E1750" s="74">
        <v>102.22</v>
      </c>
      <c r="F1750" s="74">
        <v>106.09</v>
      </c>
      <c r="G1750" s="74">
        <v>104.55</v>
      </c>
      <c r="H1750" s="74">
        <v>105.56</v>
      </c>
      <c r="I1750" s="74">
        <v>98.7</v>
      </c>
      <c r="J1750" s="74">
        <v>106.79</v>
      </c>
      <c r="K1750" s="74">
        <v>111.37</v>
      </c>
      <c r="L1750" s="74">
        <v>102.37</v>
      </c>
      <c r="M1750" s="74">
        <v>94.1</v>
      </c>
      <c r="N1750" s="74">
        <v>104.72</v>
      </c>
      <c r="O1750" s="57">
        <v>94</v>
      </c>
      <c r="P1750" s="57">
        <v>98</v>
      </c>
      <c r="Q1750" s="57">
        <v>84</v>
      </c>
      <c r="R1750" s="57">
        <v>85</v>
      </c>
      <c r="S1750" s="57">
        <v>92</v>
      </c>
      <c r="T1750" s="74">
        <v>266.76</v>
      </c>
      <c r="U1750" s="114">
        <v>1.0800000000000001E-2</v>
      </c>
    </row>
    <row r="1751" spans="1:21" x14ac:dyDescent="0.35">
      <c r="A1751" s="73" t="s">
        <v>2652</v>
      </c>
      <c r="B1751" s="57">
        <v>119</v>
      </c>
      <c r="C1751" s="57">
        <v>106</v>
      </c>
      <c r="D1751" s="74">
        <v>2.15</v>
      </c>
      <c r="E1751" s="74">
        <v>101.36</v>
      </c>
      <c r="F1751" s="74">
        <v>104.44</v>
      </c>
      <c r="G1751" s="74">
        <v>103.72</v>
      </c>
      <c r="H1751" s="74">
        <v>105.29</v>
      </c>
      <c r="I1751" s="74">
        <v>98.12</v>
      </c>
      <c r="J1751" s="74">
        <v>104.31</v>
      </c>
      <c r="K1751" s="74">
        <v>110.44</v>
      </c>
      <c r="L1751" s="74">
        <v>101.71</v>
      </c>
      <c r="M1751" s="74">
        <v>93.08</v>
      </c>
      <c r="N1751" s="74">
        <v>103.9</v>
      </c>
      <c r="O1751" s="57">
        <v>96</v>
      </c>
      <c r="P1751" s="57">
        <v>100</v>
      </c>
      <c r="Q1751" s="57">
        <v>87</v>
      </c>
      <c r="R1751" s="57">
        <v>85</v>
      </c>
      <c r="S1751" s="57">
        <v>96</v>
      </c>
      <c r="T1751" s="74">
        <v>120.74</v>
      </c>
      <c r="U1751" s="114">
        <v>8.8999999999999999E-3</v>
      </c>
    </row>
    <row r="1752" spans="1:21" x14ac:dyDescent="0.35">
      <c r="A1752" s="73" t="s">
        <v>2653</v>
      </c>
      <c r="B1752" s="57">
        <v>118</v>
      </c>
      <c r="C1752" s="57">
        <v>104</v>
      </c>
      <c r="D1752" s="74">
        <v>6.78</v>
      </c>
      <c r="E1752" s="74">
        <v>100.77</v>
      </c>
      <c r="F1752" s="74">
        <v>105.41</v>
      </c>
      <c r="G1752" s="74">
        <v>103.06</v>
      </c>
      <c r="H1752" s="74">
        <v>105.09</v>
      </c>
      <c r="I1752" s="74">
        <v>97.62</v>
      </c>
      <c r="J1752" s="74">
        <v>102.47</v>
      </c>
      <c r="K1752" s="74">
        <v>109.67</v>
      </c>
      <c r="L1752" s="74">
        <v>101.49</v>
      </c>
      <c r="M1752" s="74">
        <v>92.04</v>
      </c>
      <c r="N1752" s="74">
        <v>103.34</v>
      </c>
      <c r="O1752" s="57">
        <v>97</v>
      </c>
      <c r="P1752" s="57">
        <v>96</v>
      </c>
      <c r="Q1752" s="57">
        <v>78</v>
      </c>
      <c r="R1752" s="57">
        <v>87</v>
      </c>
      <c r="S1752" s="57">
        <v>93</v>
      </c>
      <c r="T1752" s="74">
        <v>255.96</v>
      </c>
      <c r="U1752" s="114">
        <v>7.4000000000000003E-3</v>
      </c>
    </row>
    <row r="1753" spans="1:21" x14ac:dyDescent="0.35">
      <c r="A1753" s="73" t="s">
        <v>2654</v>
      </c>
      <c r="B1753" s="57">
        <v>129</v>
      </c>
      <c r="C1753" s="57">
        <v>112</v>
      </c>
      <c r="D1753" s="74">
        <v>6.57</v>
      </c>
      <c r="E1753" s="74">
        <v>100.03</v>
      </c>
      <c r="F1753" s="74">
        <v>104.66</v>
      </c>
      <c r="G1753" s="74">
        <v>102.13</v>
      </c>
      <c r="H1753" s="74">
        <v>104.68</v>
      </c>
      <c r="I1753" s="74">
        <v>96.6</v>
      </c>
      <c r="J1753" s="74">
        <v>101.39</v>
      </c>
      <c r="K1753" s="74">
        <v>108.87</v>
      </c>
      <c r="L1753" s="74">
        <v>101.03</v>
      </c>
      <c r="M1753" s="74">
        <v>91.28</v>
      </c>
      <c r="N1753" s="74">
        <v>102.2</v>
      </c>
      <c r="O1753" s="57">
        <v>101</v>
      </c>
      <c r="P1753" s="57">
        <v>96</v>
      </c>
      <c r="Q1753" s="57">
        <v>96</v>
      </c>
      <c r="R1753" s="57">
        <v>95</v>
      </c>
      <c r="S1753" s="57">
        <v>92</v>
      </c>
      <c r="T1753" s="74">
        <v>141.66999999999999</v>
      </c>
      <c r="U1753" s="114"/>
    </row>
    <row r="1754" spans="1:21" x14ac:dyDescent="0.35">
      <c r="A1754" s="73" t="s">
        <v>2655</v>
      </c>
      <c r="B1754" s="57">
        <v>140</v>
      </c>
      <c r="C1754" s="57">
        <v>125</v>
      </c>
      <c r="D1754" s="74">
        <v>9.82</v>
      </c>
      <c r="E1754" s="74">
        <v>99.7</v>
      </c>
      <c r="F1754" s="74">
        <v>104.39</v>
      </c>
      <c r="G1754" s="74">
        <v>101.85</v>
      </c>
      <c r="H1754" s="74">
        <v>104.35</v>
      </c>
      <c r="I1754" s="74">
        <v>96.27</v>
      </c>
      <c r="J1754" s="74">
        <v>101.32</v>
      </c>
      <c r="K1754" s="74">
        <v>108.38</v>
      </c>
      <c r="L1754" s="74">
        <v>100.83</v>
      </c>
      <c r="M1754" s="74">
        <v>90.86</v>
      </c>
      <c r="N1754" s="74">
        <v>102.17</v>
      </c>
      <c r="O1754" s="57">
        <v>106</v>
      </c>
      <c r="P1754" s="57">
        <v>96</v>
      </c>
      <c r="Q1754" s="57">
        <v>98</v>
      </c>
      <c r="R1754" s="57">
        <v>98</v>
      </c>
      <c r="S1754" s="57">
        <v>111</v>
      </c>
      <c r="T1754" s="74">
        <v>322.89999999999998</v>
      </c>
      <c r="U1754" s="114"/>
    </row>
    <row r="1755" spans="1:21" x14ac:dyDescent="0.35">
      <c r="A1755" s="73" t="s">
        <v>2656</v>
      </c>
      <c r="B1755" s="57">
        <v>123</v>
      </c>
      <c r="C1755" s="57">
        <v>108</v>
      </c>
      <c r="D1755" s="74">
        <v>2.2000000000000002</v>
      </c>
      <c r="E1755" s="74">
        <v>99.26</v>
      </c>
      <c r="F1755" s="74">
        <v>105.03</v>
      </c>
      <c r="G1755" s="74">
        <v>101.18</v>
      </c>
      <c r="H1755" s="74">
        <v>103.93</v>
      </c>
      <c r="I1755" s="74">
        <v>95.96</v>
      </c>
      <c r="J1755" s="74">
        <v>100.93</v>
      </c>
      <c r="K1755" s="74">
        <v>107.81</v>
      </c>
      <c r="L1755" s="74">
        <v>100.24</v>
      </c>
      <c r="M1755" s="74">
        <v>90.73</v>
      </c>
      <c r="N1755" s="74">
        <v>101.33</v>
      </c>
      <c r="O1755" s="57">
        <v>96</v>
      </c>
      <c r="P1755" s="57">
        <v>95</v>
      </c>
      <c r="Q1755" s="57">
        <v>77</v>
      </c>
      <c r="R1755" s="57">
        <v>82</v>
      </c>
      <c r="S1755" s="57">
        <v>92</v>
      </c>
      <c r="T1755" s="74">
        <v>291.26</v>
      </c>
      <c r="U1755" s="114">
        <v>6.7999999999999996E-3</v>
      </c>
    </row>
    <row r="1756" spans="1:21" x14ac:dyDescent="0.35">
      <c r="A1756" s="73" t="s">
        <v>2657</v>
      </c>
      <c r="B1756" s="57">
        <v>121</v>
      </c>
      <c r="C1756" s="57">
        <v>106</v>
      </c>
      <c r="D1756" s="74">
        <v>5.94</v>
      </c>
      <c r="E1756" s="74">
        <v>98.99</v>
      </c>
      <c r="F1756" s="74">
        <v>106.42</v>
      </c>
      <c r="G1756" s="74">
        <v>100.9</v>
      </c>
      <c r="H1756" s="74">
        <v>104.18</v>
      </c>
      <c r="I1756" s="74">
        <v>95.92</v>
      </c>
      <c r="J1756" s="74">
        <v>101.91</v>
      </c>
      <c r="K1756" s="74">
        <v>105.57</v>
      </c>
      <c r="L1756" s="74">
        <v>99.98</v>
      </c>
      <c r="M1756" s="74">
        <v>90.54</v>
      </c>
      <c r="N1756" s="74">
        <v>100.94</v>
      </c>
      <c r="O1756" s="57">
        <v>94</v>
      </c>
      <c r="P1756" s="57">
        <v>93</v>
      </c>
      <c r="Q1756" s="57">
        <v>84</v>
      </c>
      <c r="R1756" s="57">
        <v>83</v>
      </c>
      <c r="S1756" s="57">
        <v>97</v>
      </c>
      <c r="T1756" s="74">
        <v>335.59</v>
      </c>
      <c r="U1756" s="114">
        <v>6.8999999999999999E-3</v>
      </c>
    </row>
    <row r="1757" spans="1:21" x14ac:dyDescent="0.35">
      <c r="A1757" s="73" t="s">
        <v>2658</v>
      </c>
      <c r="B1757" s="57">
        <v>120</v>
      </c>
      <c r="C1757" s="57">
        <v>106</v>
      </c>
      <c r="D1757" s="74">
        <v>5.14</v>
      </c>
      <c r="E1757" s="74">
        <v>98.41</v>
      </c>
      <c r="F1757" s="74">
        <v>105.82</v>
      </c>
      <c r="G1757" s="74">
        <v>100.87</v>
      </c>
      <c r="H1757" s="74">
        <v>103.99</v>
      </c>
      <c r="I1757" s="74">
        <v>95.76</v>
      </c>
      <c r="J1757" s="74">
        <v>101.02</v>
      </c>
      <c r="K1757" s="74">
        <v>103.4</v>
      </c>
      <c r="L1757" s="74">
        <v>99.95</v>
      </c>
      <c r="M1757" s="74">
        <v>90.27</v>
      </c>
      <c r="N1757" s="74">
        <v>100.42</v>
      </c>
      <c r="O1757" s="57">
        <v>93</v>
      </c>
      <c r="P1757" s="57">
        <v>100</v>
      </c>
      <c r="Q1757" s="57">
        <v>82</v>
      </c>
      <c r="R1757" s="57">
        <v>84</v>
      </c>
      <c r="S1757" s="57">
        <v>88</v>
      </c>
      <c r="T1757" s="74">
        <v>313.66000000000003</v>
      </c>
      <c r="U1757" s="114">
        <v>6.7999999999999996E-3</v>
      </c>
    </row>
    <row r="1758" spans="1:21" x14ac:dyDescent="0.35">
      <c r="A1758" s="73" t="s">
        <v>2659</v>
      </c>
      <c r="B1758" s="57">
        <v>118</v>
      </c>
      <c r="C1758" s="57">
        <v>105</v>
      </c>
      <c r="D1758" s="74">
        <v>7.91</v>
      </c>
      <c r="E1758" s="74">
        <v>97.98</v>
      </c>
      <c r="F1758" s="74">
        <v>105.98</v>
      </c>
      <c r="G1758" s="74">
        <v>100.87</v>
      </c>
      <c r="H1758" s="74">
        <v>103.87</v>
      </c>
      <c r="I1758" s="74">
        <v>95.65</v>
      </c>
      <c r="J1758" s="74">
        <v>99.6</v>
      </c>
      <c r="K1758" s="74">
        <v>103.01</v>
      </c>
      <c r="L1758" s="74">
        <v>99.58</v>
      </c>
      <c r="M1758" s="74">
        <v>90.86</v>
      </c>
      <c r="N1758" s="74">
        <v>100.06</v>
      </c>
      <c r="O1758" s="57">
        <v>95</v>
      </c>
      <c r="P1758" s="57">
        <v>97</v>
      </c>
      <c r="Q1758" s="57">
        <v>85</v>
      </c>
      <c r="R1758" s="57">
        <v>84</v>
      </c>
      <c r="S1758" s="57">
        <v>95</v>
      </c>
      <c r="T1758" s="74">
        <v>815.76</v>
      </c>
      <c r="U1758" s="114">
        <v>5.1999999999999998E-3</v>
      </c>
    </row>
    <row r="1759" spans="1:21" x14ac:dyDescent="0.35">
      <c r="A1759" s="73" t="s">
        <v>2660</v>
      </c>
      <c r="B1759" s="57">
        <v>118</v>
      </c>
      <c r="C1759" s="57">
        <v>103</v>
      </c>
      <c r="D1759" s="74">
        <v>13.02</v>
      </c>
      <c r="E1759" s="74">
        <v>97.8</v>
      </c>
      <c r="F1759" s="74">
        <v>104.36</v>
      </c>
      <c r="G1759" s="74">
        <v>101.11</v>
      </c>
      <c r="H1759" s="74">
        <v>103.53</v>
      </c>
      <c r="I1759" s="74">
        <v>95.24</v>
      </c>
      <c r="J1759" s="74">
        <v>99.9</v>
      </c>
      <c r="K1759" s="74">
        <v>102.93</v>
      </c>
      <c r="L1759" s="74">
        <v>99.36</v>
      </c>
      <c r="M1759" s="74">
        <v>90.77</v>
      </c>
      <c r="N1759" s="74">
        <v>100.03</v>
      </c>
      <c r="O1759" s="57">
        <v>96</v>
      </c>
      <c r="P1759" s="57">
        <v>102</v>
      </c>
      <c r="Q1759" s="57">
        <v>78</v>
      </c>
      <c r="R1759" s="57">
        <v>85</v>
      </c>
      <c r="S1759" s="57">
        <v>91</v>
      </c>
      <c r="T1759" s="74">
        <v>436.31</v>
      </c>
      <c r="U1759" s="114">
        <v>4.1000000000000003E-3</v>
      </c>
    </row>
    <row r="1760" spans="1:21" x14ac:dyDescent="0.35">
      <c r="A1760" s="73" t="s">
        <v>2661</v>
      </c>
      <c r="B1760" s="57">
        <v>129</v>
      </c>
      <c r="C1760" s="57">
        <v>112</v>
      </c>
      <c r="D1760" s="74">
        <v>15.06</v>
      </c>
      <c r="E1760" s="74">
        <v>97.7</v>
      </c>
      <c r="F1760" s="74">
        <v>104.33</v>
      </c>
      <c r="G1760" s="74">
        <v>101.19</v>
      </c>
      <c r="H1760" s="74">
        <v>103.4</v>
      </c>
      <c r="I1760" s="74">
        <v>95.12</v>
      </c>
      <c r="J1760" s="74">
        <v>99.92</v>
      </c>
      <c r="K1760" s="74">
        <v>102.65</v>
      </c>
      <c r="L1760" s="74">
        <v>99.24</v>
      </c>
      <c r="M1760" s="74">
        <v>90.8</v>
      </c>
      <c r="N1760" s="74">
        <v>99.61</v>
      </c>
      <c r="O1760" s="57">
        <v>103</v>
      </c>
      <c r="P1760" s="57">
        <v>101</v>
      </c>
      <c r="Q1760" s="57">
        <v>92</v>
      </c>
      <c r="R1760" s="57">
        <v>92</v>
      </c>
      <c r="S1760" s="57">
        <v>94</v>
      </c>
      <c r="T1760" s="74">
        <v>303.26</v>
      </c>
      <c r="U1760" s="114"/>
    </row>
    <row r="1761" spans="1:21" x14ac:dyDescent="0.35">
      <c r="A1761" s="73" t="s">
        <v>2662</v>
      </c>
      <c r="B1761" s="57">
        <v>131</v>
      </c>
      <c r="C1761" s="57">
        <v>122</v>
      </c>
      <c r="D1761" s="74">
        <v>2.62</v>
      </c>
      <c r="E1761" s="74">
        <v>97.38</v>
      </c>
      <c r="F1761" s="74">
        <v>104.42</v>
      </c>
      <c r="G1761" s="74">
        <v>101.13</v>
      </c>
      <c r="H1761" s="74">
        <v>103.16</v>
      </c>
      <c r="I1761" s="74">
        <v>94.71</v>
      </c>
      <c r="J1761" s="74">
        <v>98.58</v>
      </c>
      <c r="K1761" s="74">
        <v>102.46</v>
      </c>
      <c r="L1761" s="74">
        <v>98.86</v>
      </c>
      <c r="M1761" s="74">
        <v>90.88</v>
      </c>
      <c r="N1761" s="74">
        <v>99</v>
      </c>
      <c r="O1761" s="57">
        <v>100</v>
      </c>
      <c r="P1761" s="57">
        <v>101</v>
      </c>
      <c r="Q1761" s="57">
        <v>97</v>
      </c>
      <c r="R1761" s="57">
        <v>91</v>
      </c>
      <c r="S1761" s="57">
        <v>99</v>
      </c>
      <c r="T1761" s="74">
        <v>243.85</v>
      </c>
      <c r="U1761" s="114"/>
    </row>
    <row r="1762" spans="1:21" x14ac:dyDescent="0.35">
      <c r="A1762" s="73" t="s">
        <v>2663</v>
      </c>
      <c r="B1762" s="57">
        <v>121</v>
      </c>
      <c r="C1762" s="57">
        <v>106</v>
      </c>
      <c r="D1762" s="74">
        <v>-11.95</v>
      </c>
      <c r="E1762" s="74">
        <v>97.22</v>
      </c>
      <c r="F1762" s="74">
        <v>103.7</v>
      </c>
      <c r="G1762" s="74">
        <v>101.27</v>
      </c>
      <c r="H1762" s="74">
        <v>103.09</v>
      </c>
      <c r="I1762" s="74">
        <v>94.84</v>
      </c>
      <c r="J1762" s="74">
        <v>97.22</v>
      </c>
      <c r="K1762" s="74">
        <v>103.03</v>
      </c>
      <c r="L1762" s="74">
        <v>99.01</v>
      </c>
      <c r="M1762" s="74">
        <v>90.3</v>
      </c>
      <c r="N1762" s="74">
        <v>98.31</v>
      </c>
      <c r="O1762" s="57">
        <v>95</v>
      </c>
      <c r="P1762" s="57">
        <v>101</v>
      </c>
      <c r="Q1762" s="57">
        <v>76</v>
      </c>
      <c r="R1762" s="57">
        <v>80</v>
      </c>
      <c r="S1762" s="57">
        <v>90</v>
      </c>
      <c r="T1762" s="74">
        <v>226.99</v>
      </c>
      <c r="U1762" s="114">
        <v>3.2000000000000002E-3</v>
      </c>
    </row>
    <row r="1763" spans="1:21" x14ac:dyDescent="0.35">
      <c r="A1763" s="73" t="s">
        <v>2664</v>
      </c>
      <c r="B1763" s="57">
        <v>120</v>
      </c>
      <c r="C1763" s="57">
        <v>106</v>
      </c>
      <c r="D1763" s="74">
        <v>-8.2200000000000006</v>
      </c>
      <c r="E1763" s="74">
        <v>96.81</v>
      </c>
      <c r="F1763" s="74">
        <v>102.77</v>
      </c>
      <c r="G1763" s="74">
        <v>100.57</v>
      </c>
      <c r="H1763" s="74">
        <v>102.89</v>
      </c>
      <c r="I1763" s="74">
        <v>95.09</v>
      </c>
      <c r="J1763" s="74">
        <v>96.03</v>
      </c>
      <c r="K1763" s="74">
        <v>103.04</v>
      </c>
      <c r="L1763" s="74">
        <v>98.97</v>
      </c>
      <c r="M1763" s="74">
        <v>89.87</v>
      </c>
      <c r="N1763" s="74">
        <v>97.89</v>
      </c>
      <c r="O1763" s="57">
        <v>94</v>
      </c>
      <c r="P1763" s="57">
        <v>101</v>
      </c>
      <c r="Q1763" s="57">
        <v>84</v>
      </c>
      <c r="R1763" s="57">
        <v>80</v>
      </c>
      <c r="S1763" s="57">
        <v>95</v>
      </c>
      <c r="T1763" s="74">
        <v>267.76</v>
      </c>
      <c r="U1763" s="114">
        <v>2.2000000000000001E-3</v>
      </c>
    </row>
    <row r="1764" spans="1:21" x14ac:dyDescent="0.35">
      <c r="A1764" s="73" t="s">
        <v>2665</v>
      </c>
      <c r="B1764" s="57">
        <v>120</v>
      </c>
      <c r="C1764" s="57">
        <v>107</v>
      </c>
      <c r="D1764" s="74">
        <v>-11.03</v>
      </c>
      <c r="E1764" s="74">
        <v>96.83</v>
      </c>
      <c r="F1764" s="74">
        <v>103.14</v>
      </c>
      <c r="G1764" s="74">
        <v>100.24</v>
      </c>
      <c r="H1764" s="74">
        <v>102.88</v>
      </c>
      <c r="I1764" s="74">
        <v>95.35</v>
      </c>
      <c r="J1764" s="74">
        <v>96.91</v>
      </c>
      <c r="K1764" s="74">
        <v>103.14</v>
      </c>
      <c r="L1764" s="74">
        <v>99.09</v>
      </c>
      <c r="M1764" s="74">
        <v>89.62</v>
      </c>
      <c r="N1764" s="74">
        <v>97.9</v>
      </c>
      <c r="O1764" s="57">
        <v>94</v>
      </c>
      <c r="P1764" s="57">
        <v>97</v>
      </c>
      <c r="Q1764" s="57">
        <v>82</v>
      </c>
      <c r="R1764" s="57">
        <v>80</v>
      </c>
      <c r="S1764" s="57">
        <v>90</v>
      </c>
      <c r="T1764" s="74">
        <v>445.8</v>
      </c>
      <c r="U1764" s="114">
        <v>2.8E-3</v>
      </c>
    </row>
    <row r="1765" spans="1:21" x14ac:dyDescent="0.35">
      <c r="A1765" s="73" t="s">
        <v>2666</v>
      </c>
      <c r="B1765" s="57">
        <v>117</v>
      </c>
      <c r="C1765" s="57">
        <v>105</v>
      </c>
      <c r="D1765" s="74">
        <v>-8.5399999999999991</v>
      </c>
      <c r="E1765" s="74">
        <v>97.52</v>
      </c>
      <c r="F1765" s="74">
        <v>104.25</v>
      </c>
      <c r="G1765" s="74">
        <v>100.53</v>
      </c>
      <c r="H1765" s="74">
        <v>102.87</v>
      </c>
      <c r="I1765" s="74">
        <v>95.61</v>
      </c>
      <c r="J1765" s="74">
        <v>99.94</v>
      </c>
      <c r="K1765" s="74">
        <v>103.84</v>
      </c>
      <c r="L1765" s="74">
        <v>99.09</v>
      </c>
      <c r="M1765" s="74">
        <v>89.89</v>
      </c>
      <c r="N1765" s="74">
        <v>97.83</v>
      </c>
      <c r="O1765" s="57">
        <v>95</v>
      </c>
      <c r="P1765" s="57">
        <v>98</v>
      </c>
      <c r="Q1765" s="57">
        <v>85</v>
      </c>
      <c r="R1765" s="57">
        <v>82</v>
      </c>
      <c r="S1765" s="57">
        <v>91</v>
      </c>
      <c r="T1765" s="74">
        <v>237.28</v>
      </c>
      <c r="U1765" s="114">
        <v>2.3999999999999998E-3</v>
      </c>
    </row>
    <row r="1766" spans="1:21" x14ac:dyDescent="0.35">
      <c r="A1766" s="73" t="s">
        <v>2667</v>
      </c>
      <c r="B1766" s="57">
        <v>119</v>
      </c>
      <c r="C1766" s="57">
        <v>103</v>
      </c>
      <c r="D1766" s="74">
        <v>-2.3199999999999998</v>
      </c>
      <c r="E1766" s="74">
        <v>99.28</v>
      </c>
      <c r="F1766" s="74">
        <v>106.96</v>
      </c>
      <c r="G1766" s="74">
        <v>101.76</v>
      </c>
      <c r="H1766" s="74">
        <v>103.59</v>
      </c>
      <c r="I1766" s="74">
        <v>96.02</v>
      </c>
      <c r="J1766" s="74">
        <v>104.66</v>
      </c>
      <c r="K1766" s="74">
        <v>105.61</v>
      </c>
      <c r="L1766" s="74">
        <v>99.64</v>
      </c>
      <c r="M1766" s="74">
        <v>91.39</v>
      </c>
      <c r="N1766" s="74">
        <v>98.9</v>
      </c>
      <c r="O1766" s="57">
        <v>97</v>
      </c>
      <c r="P1766" s="57">
        <v>99</v>
      </c>
      <c r="Q1766" s="57">
        <v>79</v>
      </c>
      <c r="R1766" s="57">
        <v>80</v>
      </c>
      <c r="S1766" s="57">
        <v>86</v>
      </c>
      <c r="T1766" s="74">
        <v>389.01</v>
      </c>
      <c r="U1766" s="114">
        <v>2.0999999999999999E-3</v>
      </c>
    </row>
    <row r="1767" spans="1:21" x14ac:dyDescent="0.35">
      <c r="A1767" s="73" t="s">
        <v>2668</v>
      </c>
      <c r="B1767" s="57">
        <v>131</v>
      </c>
      <c r="C1767" s="57">
        <v>114</v>
      </c>
      <c r="D1767" s="74">
        <v>11.41</v>
      </c>
      <c r="E1767" s="74">
        <v>100.21</v>
      </c>
      <c r="F1767" s="74">
        <v>108.73</v>
      </c>
      <c r="G1767" s="74">
        <v>102.73</v>
      </c>
      <c r="H1767" s="74">
        <v>104.3</v>
      </c>
      <c r="I1767" s="74">
        <v>96.38</v>
      </c>
      <c r="J1767" s="74">
        <v>105.43</v>
      </c>
      <c r="K1767" s="74">
        <v>106.79</v>
      </c>
      <c r="L1767" s="74">
        <v>100.28</v>
      </c>
      <c r="M1767" s="74">
        <v>92.3</v>
      </c>
      <c r="N1767" s="74">
        <v>99.63</v>
      </c>
      <c r="O1767" s="57">
        <v>104</v>
      </c>
      <c r="P1767" s="57">
        <v>101</v>
      </c>
      <c r="Q1767" s="57">
        <v>100</v>
      </c>
      <c r="R1767" s="57">
        <v>96</v>
      </c>
      <c r="S1767" s="57">
        <v>95</v>
      </c>
      <c r="T1767" s="74">
        <v>312.27</v>
      </c>
      <c r="U1767" s="114"/>
    </row>
    <row r="1768" spans="1:21" x14ac:dyDescent="0.35">
      <c r="A1768" s="73" t="s">
        <v>2669</v>
      </c>
      <c r="B1768" s="57">
        <v>141</v>
      </c>
      <c r="C1768" s="57">
        <v>126</v>
      </c>
      <c r="D1768" s="74">
        <v>15.66</v>
      </c>
      <c r="E1768" s="74">
        <v>101.14</v>
      </c>
      <c r="F1768" s="74">
        <v>110.4</v>
      </c>
      <c r="G1768" s="74">
        <v>103.34</v>
      </c>
      <c r="H1768" s="74">
        <v>105</v>
      </c>
      <c r="I1768" s="74">
        <v>97.83</v>
      </c>
      <c r="J1768" s="74">
        <v>106.67</v>
      </c>
      <c r="K1768" s="74">
        <v>107.68</v>
      </c>
      <c r="L1768" s="74">
        <v>100.69</v>
      </c>
      <c r="M1768" s="74">
        <v>92.78</v>
      </c>
      <c r="N1768" s="74">
        <v>100.18</v>
      </c>
      <c r="O1768" s="57">
        <v>108</v>
      </c>
      <c r="P1768" s="57">
        <v>102</v>
      </c>
      <c r="Q1768" s="57">
        <v>100</v>
      </c>
      <c r="R1768" s="57">
        <v>98</v>
      </c>
      <c r="S1768" s="57">
        <v>116</v>
      </c>
      <c r="T1768" s="74">
        <v>112.76</v>
      </c>
      <c r="U1768" s="114"/>
    </row>
    <row r="1769" spans="1:21" x14ac:dyDescent="0.35">
      <c r="A1769" s="73" t="s">
        <v>2670</v>
      </c>
      <c r="B1769" s="57">
        <v>123</v>
      </c>
      <c r="C1769" s="57">
        <v>106</v>
      </c>
      <c r="D1769" s="74">
        <v>36.5</v>
      </c>
      <c r="E1769" s="74">
        <v>102.57</v>
      </c>
      <c r="F1769" s="74">
        <v>115.15</v>
      </c>
      <c r="G1769" s="74">
        <v>104.29</v>
      </c>
      <c r="H1769" s="74">
        <v>105.62</v>
      </c>
      <c r="I1769" s="74">
        <v>98.73</v>
      </c>
      <c r="J1769" s="74">
        <v>109.94</v>
      </c>
      <c r="K1769" s="74">
        <v>108.38</v>
      </c>
      <c r="L1769" s="74">
        <v>101.51</v>
      </c>
      <c r="M1769" s="74">
        <v>94.25</v>
      </c>
      <c r="N1769" s="74">
        <v>100.98</v>
      </c>
      <c r="O1769" s="57">
        <v>97</v>
      </c>
      <c r="P1769" s="57">
        <v>101</v>
      </c>
      <c r="Q1769" s="57">
        <v>81</v>
      </c>
      <c r="R1769" s="57">
        <v>87</v>
      </c>
      <c r="S1769" s="57">
        <v>80</v>
      </c>
      <c r="T1769" s="74">
        <v>233.1</v>
      </c>
      <c r="U1769" s="114">
        <v>2.2000000000000001E-3</v>
      </c>
    </row>
    <row r="1770" spans="1:21" x14ac:dyDescent="0.35">
      <c r="A1770" s="73" t="s">
        <v>2671</v>
      </c>
      <c r="B1770" s="57">
        <v>119</v>
      </c>
      <c r="C1770" s="57">
        <v>105</v>
      </c>
      <c r="D1770" s="74">
        <v>38.729999999999997</v>
      </c>
      <c r="E1770" s="74">
        <v>103.79</v>
      </c>
      <c r="F1770" s="74">
        <v>116.46</v>
      </c>
      <c r="G1770" s="74">
        <v>105.18</v>
      </c>
      <c r="H1770" s="74">
        <v>106.34</v>
      </c>
      <c r="I1770" s="74">
        <v>99.4</v>
      </c>
      <c r="J1770" s="74">
        <v>112.51</v>
      </c>
      <c r="K1770" s="74">
        <v>109.67</v>
      </c>
      <c r="L1770" s="74">
        <v>101.61</v>
      </c>
      <c r="M1770" s="74">
        <v>95.12</v>
      </c>
      <c r="N1770" s="74">
        <v>102.66</v>
      </c>
      <c r="O1770" s="57">
        <v>95</v>
      </c>
      <c r="P1770" s="57">
        <v>100</v>
      </c>
      <c r="Q1770" s="57">
        <v>87</v>
      </c>
      <c r="R1770" s="57">
        <v>87</v>
      </c>
      <c r="S1770" s="57">
        <v>85</v>
      </c>
      <c r="T1770" s="74">
        <v>274.94</v>
      </c>
      <c r="U1770" s="114">
        <v>2.2000000000000001E-3</v>
      </c>
    </row>
    <row r="1771" spans="1:21" x14ac:dyDescent="0.35">
      <c r="A1771" s="73" t="s">
        <v>2672</v>
      </c>
      <c r="B1771" s="57">
        <v>119</v>
      </c>
      <c r="C1771" s="57">
        <v>105</v>
      </c>
      <c r="D1771" s="74">
        <v>26.75</v>
      </c>
      <c r="E1771" s="74">
        <v>105.35</v>
      </c>
      <c r="F1771" s="74">
        <v>119.69</v>
      </c>
      <c r="G1771" s="74">
        <v>106.46</v>
      </c>
      <c r="H1771" s="74">
        <v>107.3</v>
      </c>
      <c r="I1771" s="74">
        <v>100.13</v>
      </c>
      <c r="J1771" s="74">
        <v>115.45</v>
      </c>
      <c r="K1771" s="74">
        <v>111.45</v>
      </c>
      <c r="L1771" s="74">
        <v>102.03</v>
      </c>
      <c r="M1771" s="74">
        <v>96.19</v>
      </c>
      <c r="N1771" s="74">
        <v>104</v>
      </c>
      <c r="O1771" s="57">
        <v>95</v>
      </c>
      <c r="P1771" s="57">
        <v>100</v>
      </c>
      <c r="Q1771" s="57">
        <v>88</v>
      </c>
      <c r="R1771" s="57">
        <v>88</v>
      </c>
      <c r="S1771" s="57">
        <v>80</v>
      </c>
      <c r="T1771" s="74">
        <v>763.7</v>
      </c>
      <c r="U1771" s="114">
        <v>2.3E-3</v>
      </c>
    </row>
    <row r="1772" spans="1:21" x14ac:dyDescent="0.35">
      <c r="A1772" s="73" t="s">
        <v>2673</v>
      </c>
      <c r="B1772" s="57">
        <v>114</v>
      </c>
      <c r="C1772" s="57">
        <v>102</v>
      </c>
      <c r="D1772" s="74">
        <v>20.38</v>
      </c>
      <c r="E1772" s="74">
        <v>107.32</v>
      </c>
      <c r="F1772" s="74">
        <v>121.28</v>
      </c>
      <c r="G1772" s="74">
        <v>107.95</v>
      </c>
      <c r="H1772" s="74">
        <v>108.75</v>
      </c>
      <c r="I1772" s="74">
        <v>101.29</v>
      </c>
      <c r="J1772" s="74">
        <v>119.34</v>
      </c>
      <c r="K1772" s="74">
        <v>113.71</v>
      </c>
      <c r="L1772" s="74">
        <v>103.35</v>
      </c>
      <c r="M1772" s="74">
        <v>96.62</v>
      </c>
      <c r="N1772" s="74">
        <v>106.12</v>
      </c>
      <c r="O1772" s="57">
        <v>94</v>
      </c>
      <c r="P1772" s="57">
        <v>99</v>
      </c>
      <c r="Q1772" s="57">
        <v>87</v>
      </c>
      <c r="R1772" s="57">
        <v>93</v>
      </c>
      <c r="S1772" s="57">
        <v>83</v>
      </c>
      <c r="T1772" s="74">
        <v>337.49</v>
      </c>
      <c r="U1772" s="114">
        <v>1.2999999999999999E-2</v>
      </c>
    </row>
    <row r="1773" spans="1:21" x14ac:dyDescent="0.35">
      <c r="A1773" s="73" t="s">
        <v>2674</v>
      </c>
      <c r="B1773" s="57">
        <v>113</v>
      </c>
      <c r="C1773" s="57">
        <v>100</v>
      </c>
      <c r="D1773" s="74">
        <v>15.2</v>
      </c>
      <c r="E1773" s="74">
        <v>106.68</v>
      </c>
      <c r="F1773" s="74">
        <v>121.07</v>
      </c>
      <c r="G1773" s="74">
        <v>105.72</v>
      </c>
      <c r="H1773" s="74">
        <v>108.29</v>
      </c>
      <c r="I1773" s="74">
        <v>101.48</v>
      </c>
      <c r="J1773" s="74">
        <v>118.61</v>
      </c>
      <c r="K1773" s="74">
        <v>112.58</v>
      </c>
      <c r="L1773" s="74">
        <v>103.42</v>
      </c>
      <c r="M1773" s="74">
        <v>95.66</v>
      </c>
      <c r="N1773" s="74">
        <v>106.44</v>
      </c>
      <c r="O1773" s="57">
        <v>94</v>
      </c>
      <c r="P1773" s="57">
        <v>98</v>
      </c>
      <c r="Q1773" s="57">
        <v>80</v>
      </c>
      <c r="R1773" s="57">
        <v>86</v>
      </c>
      <c r="S1773" s="57">
        <v>79</v>
      </c>
      <c r="T1773" s="74">
        <v>240.47</v>
      </c>
      <c r="U1773" s="114">
        <v>1.5299999999999999E-2</v>
      </c>
    </row>
    <row r="1774" spans="1:21" x14ac:dyDescent="0.35">
      <c r="A1774" s="73" t="s">
        <v>2675</v>
      </c>
      <c r="B1774" s="57">
        <v>129</v>
      </c>
      <c r="C1774" s="57">
        <v>111</v>
      </c>
      <c r="D1774" s="74">
        <v>8.41</v>
      </c>
      <c r="E1774" s="74">
        <v>106.28</v>
      </c>
      <c r="F1774" s="74">
        <v>120.16</v>
      </c>
      <c r="G1774" s="74">
        <v>105.39</v>
      </c>
      <c r="H1774" s="74">
        <v>108.17</v>
      </c>
      <c r="I1774" s="74">
        <v>100.58</v>
      </c>
      <c r="J1774" s="74">
        <v>118.91</v>
      </c>
      <c r="K1774" s="74">
        <v>112.14</v>
      </c>
      <c r="L1774" s="74">
        <v>103.23</v>
      </c>
      <c r="M1774" s="74">
        <v>94.41</v>
      </c>
      <c r="N1774" s="74">
        <v>107.3</v>
      </c>
      <c r="O1774" s="57">
        <v>102</v>
      </c>
      <c r="P1774" s="57">
        <v>98</v>
      </c>
      <c r="Q1774" s="57">
        <v>99</v>
      </c>
      <c r="R1774" s="57">
        <v>95</v>
      </c>
      <c r="S1774" s="57">
        <v>92</v>
      </c>
      <c r="T1774" s="74">
        <v>376.2</v>
      </c>
      <c r="U1774" s="114"/>
    </row>
    <row r="1775" spans="1:21" x14ac:dyDescent="0.35">
      <c r="A1775" s="73" t="s">
        <v>2676</v>
      </c>
      <c r="B1775" s="57">
        <v>141</v>
      </c>
      <c r="C1775" s="57">
        <v>122</v>
      </c>
      <c r="D1775" s="74">
        <v>4.43</v>
      </c>
      <c r="E1775" s="74">
        <v>105.66</v>
      </c>
      <c r="F1775" s="74">
        <v>118.57</v>
      </c>
      <c r="G1775" s="74">
        <v>105.3</v>
      </c>
      <c r="H1775" s="74">
        <v>107.74</v>
      </c>
      <c r="I1775" s="74">
        <v>98.85</v>
      </c>
      <c r="J1775" s="74">
        <v>118.75</v>
      </c>
      <c r="K1775" s="74">
        <v>111.51</v>
      </c>
      <c r="L1775" s="74">
        <v>103.13</v>
      </c>
      <c r="M1775" s="74">
        <v>93.39</v>
      </c>
      <c r="N1775" s="74">
        <v>107.84</v>
      </c>
      <c r="O1775" s="57">
        <v>105</v>
      </c>
      <c r="P1775" s="57">
        <v>98</v>
      </c>
      <c r="Q1775" s="57">
        <v>90</v>
      </c>
      <c r="R1775" s="57">
        <v>92</v>
      </c>
      <c r="S1775" s="57">
        <v>106</v>
      </c>
      <c r="T1775" s="74">
        <v>407.29</v>
      </c>
      <c r="U1775" s="114"/>
    </row>
    <row r="1776" spans="1:21" x14ac:dyDescent="0.35">
      <c r="A1776" s="73" t="s">
        <v>2677</v>
      </c>
      <c r="B1776" s="57">
        <v>121</v>
      </c>
      <c r="C1776" s="57">
        <v>107</v>
      </c>
      <c r="D1776" s="74">
        <v>6.83</v>
      </c>
      <c r="E1776" s="74">
        <v>104.43</v>
      </c>
      <c r="F1776" s="74">
        <v>114.19</v>
      </c>
      <c r="G1776" s="74">
        <v>104.79</v>
      </c>
      <c r="H1776" s="74">
        <v>107.31</v>
      </c>
      <c r="I1776" s="74">
        <v>96.83</v>
      </c>
      <c r="J1776" s="74">
        <v>116.47</v>
      </c>
      <c r="K1776" s="74">
        <v>110.66</v>
      </c>
      <c r="L1776" s="74">
        <v>102.45</v>
      </c>
      <c r="M1776" s="74">
        <v>91.73</v>
      </c>
      <c r="N1776" s="74">
        <v>108.46</v>
      </c>
      <c r="O1776" s="57">
        <v>94</v>
      </c>
      <c r="P1776" s="57">
        <v>97</v>
      </c>
      <c r="Q1776" s="57">
        <v>76</v>
      </c>
      <c r="R1776" s="57">
        <v>80</v>
      </c>
      <c r="S1776" s="57">
        <v>90</v>
      </c>
      <c r="T1776" s="74">
        <v>171.97</v>
      </c>
      <c r="U1776" s="114">
        <v>1.21E-2</v>
      </c>
    </row>
    <row r="1777" spans="1:21" x14ac:dyDescent="0.35">
      <c r="A1777" s="73" t="s">
        <v>2678</v>
      </c>
      <c r="B1777" s="57">
        <v>121</v>
      </c>
      <c r="C1777" s="57">
        <v>106</v>
      </c>
      <c r="D1777" s="74">
        <v>-5.46</v>
      </c>
      <c r="E1777" s="74">
        <v>103.43</v>
      </c>
      <c r="F1777" s="74">
        <v>111.24</v>
      </c>
      <c r="G1777" s="74">
        <v>104.42</v>
      </c>
      <c r="H1777" s="74">
        <v>106.67</v>
      </c>
      <c r="I1777" s="74">
        <v>94.92</v>
      </c>
      <c r="J1777" s="74">
        <v>115.15</v>
      </c>
      <c r="K1777" s="74">
        <v>109.7</v>
      </c>
      <c r="L1777" s="74">
        <v>101.96</v>
      </c>
      <c r="M1777" s="74">
        <v>89.92</v>
      </c>
      <c r="N1777" s="74">
        <v>108.2</v>
      </c>
      <c r="O1777" s="57">
        <v>95</v>
      </c>
      <c r="P1777" s="57">
        <v>98</v>
      </c>
      <c r="Q1777" s="57">
        <v>81</v>
      </c>
      <c r="R1777" s="57">
        <v>81</v>
      </c>
      <c r="S1777" s="57">
        <v>98</v>
      </c>
      <c r="T1777" s="74">
        <v>178.44</v>
      </c>
      <c r="U1777" s="114">
        <v>1.11E-2</v>
      </c>
    </row>
    <row r="1778" spans="1:21" x14ac:dyDescent="0.35">
      <c r="A1778" s="73" t="s">
        <v>2679</v>
      </c>
      <c r="B1778" s="57">
        <v>121</v>
      </c>
      <c r="C1778" s="57">
        <v>106</v>
      </c>
      <c r="D1778" s="74">
        <v>3.61</v>
      </c>
      <c r="E1778" s="74">
        <v>101.89</v>
      </c>
      <c r="F1778" s="74">
        <v>106.87</v>
      </c>
      <c r="G1778" s="74">
        <v>103.55</v>
      </c>
      <c r="H1778" s="74">
        <v>105.56</v>
      </c>
      <c r="I1778" s="74">
        <v>92.78</v>
      </c>
      <c r="J1778" s="74">
        <v>114.63</v>
      </c>
      <c r="K1778" s="74">
        <v>107.51</v>
      </c>
      <c r="L1778" s="74">
        <v>101.05</v>
      </c>
      <c r="M1778" s="74">
        <v>87.79</v>
      </c>
      <c r="N1778" s="74">
        <v>107.3</v>
      </c>
      <c r="O1778" s="57">
        <v>94</v>
      </c>
      <c r="P1778" s="57">
        <v>95</v>
      </c>
      <c r="Q1778" s="57">
        <v>81</v>
      </c>
      <c r="R1778" s="57">
        <v>81</v>
      </c>
      <c r="S1778" s="57">
        <v>91</v>
      </c>
      <c r="T1778" s="74">
        <v>1184.21</v>
      </c>
      <c r="U1778" s="114">
        <v>1.46E-2</v>
      </c>
    </row>
    <row r="1779" spans="1:21" x14ac:dyDescent="0.35">
      <c r="A1779" s="73" t="s">
        <v>2680</v>
      </c>
      <c r="B1779" s="57">
        <v>119</v>
      </c>
      <c r="C1779" s="57">
        <v>105</v>
      </c>
      <c r="D1779" s="74">
        <v>-2.67</v>
      </c>
      <c r="E1779" s="74">
        <v>99.3</v>
      </c>
      <c r="F1779" s="74">
        <v>103.42</v>
      </c>
      <c r="G1779" s="74">
        <v>102.11</v>
      </c>
      <c r="H1779" s="74">
        <v>103.81</v>
      </c>
      <c r="I1779" s="74">
        <v>89.97</v>
      </c>
      <c r="J1779" s="74">
        <v>108.99</v>
      </c>
      <c r="K1779" s="74">
        <v>105.16</v>
      </c>
      <c r="L1779" s="74">
        <v>99.65</v>
      </c>
      <c r="M1779" s="74">
        <v>85.82</v>
      </c>
      <c r="N1779" s="74">
        <v>106.46</v>
      </c>
      <c r="O1779" s="57">
        <v>94</v>
      </c>
      <c r="P1779" s="57">
        <v>95</v>
      </c>
      <c r="Q1779" s="57">
        <v>79</v>
      </c>
      <c r="R1779" s="57">
        <v>81</v>
      </c>
      <c r="S1779" s="57">
        <v>93</v>
      </c>
      <c r="T1779" s="74">
        <v>572.24</v>
      </c>
      <c r="U1779" s="114">
        <v>1.6199999999999999E-2</v>
      </c>
    </row>
    <row r="1780" spans="1:21" x14ac:dyDescent="0.35">
      <c r="A1780" s="73" t="s">
        <v>2681</v>
      </c>
      <c r="B1780" s="57">
        <v>119</v>
      </c>
      <c r="C1780" s="57">
        <v>104</v>
      </c>
      <c r="D1780" s="74">
        <v>6.91</v>
      </c>
      <c r="E1780" s="74">
        <v>98.33</v>
      </c>
      <c r="F1780" s="74">
        <v>100.17</v>
      </c>
      <c r="G1780" s="74">
        <v>103.74</v>
      </c>
      <c r="H1780" s="74">
        <v>103.6</v>
      </c>
      <c r="I1780" s="74">
        <v>88.26</v>
      </c>
      <c r="J1780" s="74">
        <v>106.5</v>
      </c>
      <c r="K1780" s="74">
        <v>105.34</v>
      </c>
      <c r="L1780" s="74">
        <v>98.88</v>
      </c>
      <c r="M1780" s="74">
        <v>84.43</v>
      </c>
      <c r="N1780" s="74">
        <v>106.14</v>
      </c>
      <c r="O1780" s="57">
        <v>95</v>
      </c>
      <c r="P1780" s="57">
        <v>90</v>
      </c>
      <c r="Q1780" s="57">
        <v>78</v>
      </c>
      <c r="R1780" s="57">
        <v>83</v>
      </c>
      <c r="S1780" s="57">
        <v>92</v>
      </c>
      <c r="T1780" s="74">
        <v>444.41</v>
      </c>
      <c r="U1780" s="114">
        <v>1.6799999999999999E-2</v>
      </c>
    </row>
    <row r="1781" spans="1:21" x14ac:dyDescent="0.35">
      <c r="A1781" s="73" t="s">
        <v>2682</v>
      </c>
      <c r="B1781" s="57">
        <v>129</v>
      </c>
      <c r="C1781" s="57">
        <v>111</v>
      </c>
      <c r="D1781" s="74">
        <v>5.71</v>
      </c>
      <c r="E1781" s="74">
        <v>97.77</v>
      </c>
      <c r="F1781" s="74">
        <v>98.73</v>
      </c>
      <c r="G1781" s="74">
        <v>103.63</v>
      </c>
      <c r="H1781" s="74">
        <v>102.93</v>
      </c>
      <c r="I1781" s="74">
        <v>87.78</v>
      </c>
      <c r="J1781" s="74">
        <v>105.58</v>
      </c>
      <c r="K1781" s="74">
        <v>105.6</v>
      </c>
      <c r="L1781" s="74">
        <v>98.15</v>
      </c>
      <c r="M1781" s="74">
        <v>83.62</v>
      </c>
      <c r="N1781" s="74">
        <v>105.71</v>
      </c>
      <c r="O1781" s="57">
        <v>100</v>
      </c>
      <c r="P1781" s="57">
        <v>90</v>
      </c>
      <c r="Q1781" s="57">
        <v>97</v>
      </c>
      <c r="R1781" s="57">
        <v>93</v>
      </c>
      <c r="S1781" s="57">
        <v>93</v>
      </c>
      <c r="T1781" s="74">
        <v>290.52</v>
      </c>
      <c r="U1781" s="114"/>
    </row>
    <row r="1782" spans="1:21" x14ac:dyDescent="0.35">
      <c r="A1782" s="73" t="s">
        <v>2683</v>
      </c>
      <c r="B1782" s="57">
        <v>136</v>
      </c>
      <c r="C1782" s="57">
        <v>121</v>
      </c>
      <c r="D1782" s="74">
        <v>12.31</v>
      </c>
      <c r="E1782" s="74">
        <v>97.75</v>
      </c>
      <c r="F1782" s="74">
        <v>97.54</v>
      </c>
      <c r="G1782" s="74">
        <v>103.58</v>
      </c>
      <c r="H1782" s="74">
        <v>102.65</v>
      </c>
      <c r="I1782" s="74">
        <v>87.73</v>
      </c>
      <c r="J1782" s="74">
        <v>105.61</v>
      </c>
      <c r="K1782" s="74">
        <v>105.91</v>
      </c>
      <c r="L1782" s="74">
        <v>97.65</v>
      </c>
      <c r="M1782" s="74">
        <v>83.23</v>
      </c>
      <c r="N1782" s="74">
        <v>105.57</v>
      </c>
      <c r="O1782" s="57">
        <v>101</v>
      </c>
      <c r="P1782" s="57">
        <v>90</v>
      </c>
      <c r="Q1782" s="57">
        <v>98</v>
      </c>
      <c r="R1782" s="57">
        <v>92</v>
      </c>
      <c r="S1782" s="57">
        <v>108</v>
      </c>
      <c r="T1782" s="74">
        <v>629.98</v>
      </c>
      <c r="U1782" s="114"/>
    </row>
    <row r="1783" spans="1:21" x14ac:dyDescent="0.35">
      <c r="A1783" s="73" t="s">
        <v>2684</v>
      </c>
      <c r="B1783" s="57">
        <v>124</v>
      </c>
      <c r="C1783" s="57">
        <v>108</v>
      </c>
      <c r="D1783" s="74">
        <v>17.95</v>
      </c>
      <c r="E1783" s="74">
        <v>97.55</v>
      </c>
      <c r="F1783" s="74">
        <v>95.84</v>
      </c>
      <c r="G1783" s="74">
        <v>103.25</v>
      </c>
      <c r="H1783" s="74">
        <v>102.25</v>
      </c>
      <c r="I1783" s="74">
        <v>87.59</v>
      </c>
      <c r="J1783" s="74">
        <v>105.15</v>
      </c>
      <c r="K1783" s="74">
        <v>106.09</v>
      </c>
      <c r="L1783" s="74">
        <v>97.46</v>
      </c>
      <c r="M1783" s="74">
        <v>82.19</v>
      </c>
      <c r="N1783" s="74">
        <v>105.13</v>
      </c>
      <c r="O1783" s="57">
        <v>96</v>
      </c>
      <c r="P1783" s="57">
        <v>91</v>
      </c>
      <c r="Q1783" s="57">
        <v>79</v>
      </c>
      <c r="R1783" s="57">
        <v>82</v>
      </c>
      <c r="S1783" s="57">
        <v>94</v>
      </c>
      <c r="T1783" s="74">
        <v>163.92</v>
      </c>
      <c r="U1783" s="114">
        <v>1.78E-2</v>
      </c>
    </row>
    <row r="1784" spans="1:21" x14ac:dyDescent="0.35">
      <c r="A1784" s="73" t="s">
        <v>2685</v>
      </c>
      <c r="B1784" s="57">
        <v>122</v>
      </c>
      <c r="C1784" s="57">
        <v>107</v>
      </c>
      <c r="D1784" s="74">
        <v>8.31</v>
      </c>
      <c r="E1784" s="74">
        <v>97.17</v>
      </c>
      <c r="F1784" s="74">
        <v>95.09</v>
      </c>
      <c r="G1784" s="74">
        <v>103.48</v>
      </c>
      <c r="H1784" s="74">
        <v>101.91</v>
      </c>
      <c r="I1784" s="74">
        <v>87.16</v>
      </c>
      <c r="J1784" s="74">
        <v>103.84</v>
      </c>
      <c r="K1784" s="74">
        <v>105.98</v>
      </c>
      <c r="L1784" s="74">
        <v>97.51</v>
      </c>
      <c r="M1784" s="74">
        <v>82.34</v>
      </c>
      <c r="N1784" s="74">
        <v>104.9</v>
      </c>
      <c r="O1784" s="57">
        <v>95</v>
      </c>
      <c r="P1784" s="57">
        <v>91</v>
      </c>
      <c r="Q1784" s="57">
        <v>84</v>
      </c>
      <c r="R1784" s="57">
        <v>83</v>
      </c>
      <c r="S1784" s="57">
        <v>97</v>
      </c>
      <c r="T1784" s="74">
        <v>178.13</v>
      </c>
      <c r="U1784" s="114">
        <v>2.2499999999999999E-2</v>
      </c>
    </row>
    <row r="1785" spans="1:21" x14ac:dyDescent="0.35">
      <c r="A1785" s="73" t="s">
        <v>2686</v>
      </c>
      <c r="B1785" s="57">
        <v>122</v>
      </c>
      <c r="C1785" s="57">
        <v>106</v>
      </c>
      <c r="D1785" s="74">
        <v>4.72</v>
      </c>
      <c r="E1785" s="74">
        <v>96.76</v>
      </c>
      <c r="F1785" s="74">
        <v>95.15</v>
      </c>
      <c r="G1785" s="74">
        <v>103.49</v>
      </c>
      <c r="H1785" s="74">
        <v>101.66</v>
      </c>
      <c r="I1785" s="74">
        <v>86.99</v>
      </c>
      <c r="J1785" s="74">
        <v>99.9</v>
      </c>
      <c r="K1785" s="74">
        <v>106.49</v>
      </c>
      <c r="L1785" s="74">
        <v>97.88</v>
      </c>
      <c r="M1785" s="74">
        <v>82.27</v>
      </c>
      <c r="N1785" s="74">
        <v>105.2</v>
      </c>
      <c r="O1785" s="57">
        <v>94</v>
      </c>
      <c r="P1785" s="57">
        <v>97</v>
      </c>
      <c r="Q1785" s="57">
        <v>85</v>
      </c>
      <c r="R1785" s="57">
        <v>82</v>
      </c>
      <c r="S1785" s="57">
        <v>92</v>
      </c>
      <c r="T1785" s="74">
        <v>299.23</v>
      </c>
      <c r="U1785" s="114">
        <v>2.3599999999999999E-2</v>
      </c>
    </row>
    <row r="1786" spans="1:21" x14ac:dyDescent="0.35">
      <c r="A1786" s="73" t="s">
        <v>2687</v>
      </c>
      <c r="B1786" s="57">
        <v>120</v>
      </c>
      <c r="C1786" s="57">
        <v>106</v>
      </c>
      <c r="D1786" s="74">
        <v>4.5999999999999996</v>
      </c>
      <c r="E1786" s="74">
        <v>96.63</v>
      </c>
      <c r="F1786" s="74">
        <v>95.5</v>
      </c>
      <c r="G1786" s="74">
        <v>103.08</v>
      </c>
      <c r="H1786" s="74">
        <v>101.5</v>
      </c>
      <c r="I1786" s="74">
        <v>87.12</v>
      </c>
      <c r="J1786" s="74">
        <v>100.35</v>
      </c>
      <c r="K1786" s="74">
        <v>106.31</v>
      </c>
      <c r="L1786" s="74">
        <v>97.86</v>
      </c>
      <c r="M1786" s="74">
        <v>82.27</v>
      </c>
      <c r="N1786" s="74">
        <v>104.67</v>
      </c>
      <c r="O1786" s="57">
        <v>94</v>
      </c>
      <c r="P1786" s="57">
        <v>98</v>
      </c>
      <c r="Q1786" s="57">
        <v>85</v>
      </c>
      <c r="R1786" s="57">
        <v>82</v>
      </c>
      <c r="S1786" s="57">
        <v>95</v>
      </c>
      <c r="T1786" s="74">
        <v>293.88</v>
      </c>
      <c r="U1786" s="114">
        <v>2.1700000000000001E-2</v>
      </c>
    </row>
    <row r="1787" spans="1:21" x14ac:dyDescent="0.35">
      <c r="A1787" s="73" t="s">
        <v>2688</v>
      </c>
      <c r="B1787" s="57">
        <v>119</v>
      </c>
      <c r="C1787" s="57">
        <v>104</v>
      </c>
      <c r="D1787" s="74">
        <v>5.9</v>
      </c>
      <c r="E1787" s="74">
        <v>96.87</v>
      </c>
      <c r="F1787" s="74">
        <v>96.33</v>
      </c>
      <c r="G1787" s="74">
        <v>102.6</v>
      </c>
      <c r="H1787" s="74">
        <v>101.47</v>
      </c>
      <c r="I1787" s="74">
        <v>87.07</v>
      </c>
      <c r="J1787" s="74">
        <v>101.99</v>
      </c>
      <c r="K1787" s="74">
        <v>106.78</v>
      </c>
      <c r="L1787" s="74">
        <v>97.73</v>
      </c>
      <c r="M1787" s="74">
        <v>81.81</v>
      </c>
      <c r="N1787" s="74">
        <v>105.29</v>
      </c>
      <c r="O1787" s="57">
        <v>95</v>
      </c>
      <c r="P1787" s="57">
        <v>104</v>
      </c>
      <c r="Q1787" s="57">
        <v>80</v>
      </c>
      <c r="R1787" s="57">
        <v>83</v>
      </c>
      <c r="S1787" s="57">
        <v>93</v>
      </c>
      <c r="T1787" s="74">
        <v>327.43</v>
      </c>
      <c r="U1787" s="114">
        <v>2.5700000000000001E-2</v>
      </c>
    </row>
    <row r="1788" spans="1:21" x14ac:dyDescent="0.35">
      <c r="A1788" s="73" t="s">
        <v>2689</v>
      </c>
      <c r="B1788" s="57">
        <v>127</v>
      </c>
      <c r="C1788" s="57">
        <v>112</v>
      </c>
      <c r="D1788" s="74">
        <v>4.38</v>
      </c>
      <c r="E1788" s="74">
        <v>97.06</v>
      </c>
      <c r="F1788" s="74">
        <v>96.33</v>
      </c>
      <c r="G1788" s="74">
        <v>102.52</v>
      </c>
      <c r="H1788" s="74">
        <v>101.26</v>
      </c>
      <c r="I1788" s="74">
        <v>87.24</v>
      </c>
      <c r="J1788" s="74">
        <v>102.59</v>
      </c>
      <c r="K1788" s="74">
        <v>106.84</v>
      </c>
      <c r="L1788" s="74">
        <v>97.83</v>
      </c>
      <c r="M1788" s="74">
        <v>82.08</v>
      </c>
      <c r="N1788" s="74">
        <v>105.95</v>
      </c>
      <c r="O1788" s="57">
        <v>99</v>
      </c>
      <c r="P1788" s="57">
        <v>103</v>
      </c>
      <c r="Q1788" s="57">
        <v>108</v>
      </c>
      <c r="R1788" s="57">
        <v>90</v>
      </c>
      <c r="S1788" s="57">
        <v>94</v>
      </c>
      <c r="T1788" s="74">
        <v>955.91</v>
      </c>
      <c r="U1788" s="114"/>
    </row>
    <row r="1789" spans="1:21" x14ac:dyDescent="0.35">
      <c r="A1789" s="73" t="s">
        <v>2690</v>
      </c>
      <c r="B1789" s="57">
        <v>140</v>
      </c>
      <c r="C1789" s="57">
        <v>124</v>
      </c>
      <c r="D1789" s="74">
        <v>7.82</v>
      </c>
      <c r="E1789" s="74">
        <v>96.95</v>
      </c>
      <c r="F1789" s="74">
        <v>98.53</v>
      </c>
      <c r="G1789" s="74">
        <v>102.67</v>
      </c>
      <c r="H1789" s="74">
        <v>101.22</v>
      </c>
      <c r="I1789" s="74">
        <v>87</v>
      </c>
      <c r="J1789" s="74">
        <v>101.94</v>
      </c>
      <c r="K1789" s="74">
        <v>107.31</v>
      </c>
      <c r="L1789" s="74">
        <v>98.07</v>
      </c>
      <c r="M1789" s="74">
        <v>81.760000000000005</v>
      </c>
      <c r="N1789" s="74">
        <v>106.63</v>
      </c>
      <c r="O1789" s="57">
        <v>103</v>
      </c>
      <c r="P1789" s="57">
        <v>103</v>
      </c>
      <c r="Q1789" s="57">
        <v>110</v>
      </c>
      <c r="R1789" s="57">
        <v>94</v>
      </c>
      <c r="S1789" s="57">
        <v>110</v>
      </c>
      <c r="T1789" s="74">
        <v>333.48</v>
      </c>
      <c r="U1789" s="114"/>
    </row>
    <row r="1790" spans="1:21" x14ac:dyDescent="0.35">
      <c r="A1790" s="73" t="s">
        <v>2691</v>
      </c>
      <c r="B1790" s="57">
        <v>123</v>
      </c>
      <c r="C1790" s="57">
        <v>108</v>
      </c>
      <c r="D1790" s="74">
        <v>3.38</v>
      </c>
      <c r="E1790" s="74">
        <v>97.02</v>
      </c>
      <c r="F1790" s="74">
        <v>100.03</v>
      </c>
      <c r="G1790" s="74">
        <v>102.54</v>
      </c>
      <c r="H1790" s="74">
        <v>100.93</v>
      </c>
      <c r="I1790" s="74">
        <v>86.79</v>
      </c>
      <c r="J1790" s="74">
        <v>103.79</v>
      </c>
      <c r="K1790" s="74">
        <v>107.78</v>
      </c>
      <c r="L1790" s="74">
        <v>97.9</v>
      </c>
      <c r="M1790" s="74">
        <v>81.97</v>
      </c>
      <c r="N1790" s="74">
        <v>106.82</v>
      </c>
      <c r="O1790" s="57">
        <v>94</v>
      </c>
      <c r="P1790" s="57">
        <v>102</v>
      </c>
      <c r="Q1790" s="57">
        <v>79</v>
      </c>
      <c r="R1790" s="57">
        <v>82</v>
      </c>
      <c r="S1790" s="57">
        <v>92</v>
      </c>
      <c r="T1790" s="74">
        <v>289.26</v>
      </c>
      <c r="U1790" s="114">
        <v>2.0500000000000001E-2</v>
      </c>
    </row>
    <row r="1791" spans="1:21" x14ac:dyDescent="0.35">
      <c r="A1791" s="73" t="s">
        <v>2692</v>
      </c>
      <c r="B1791" s="57">
        <v>116</v>
      </c>
      <c r="C1791" s="57">
        <v>105</v>
      </c>
      <c r="D1791" s="74">
        <v>3.69</v>
      </c>
      <c r="E1791" s="74">
        <v>97.14</v>
      </c>
      <c r="F1791" s="74">
        <v>100.82</v>
      </c>
      <c r="G1791" s="74">
        <v>101.97</v>
      </c>
      <c r="H1791" s="74">
        <v>100.66</v>
      </c>
      <c r="I1791" s="74">
        <v>86.62</v>
      </c>
      <c r="J1791" s="74">
        <v>105.32</v>
      </c>
      <c r="K1791" s="74">
        <v>108.52</v>
      </c>
      <c r="L1791" s="74">
        <v>97.82</v>
      </c>
      <c r="M1791" s="74">
        <v>81.819999999999993</v>
      </c>
      <c r="N1791" s="74">
        <v>106.92</v>
      </c>
      <c r="O1791" s="57">
        <v>87</v>
      </c>
      <c r="P1791" s="57">
        <v>102</v>
      </c>
      <c r="Q1791" s="57">
        <v>86</v>
      </c>
      <c r="R1791" s="57">
        <v>80</v>
      </c>
      <c r="S1791" s="57">
        <v>89</v>
      </c>
      <c r="T1791" s="74">
        <v>158.94</v>
      </c>
      <c r="U1791" s="114">
        <v>1.6500000000000001E-2</v>
      </c>
    </row>
    <row r="1792" spans="1:21" x14ac:dyDescent="0.35">
      <c r="A1792" s="73" t="s">
        <v>2693</v>
      </c>
      <c r="B1792" s="57">
        <v>119</v>
      </c>
      <c r="C1792" s="57">
        <v>104</v>
      </c>
      <c r="D1792" s="74">
        <v>4.4000000000000004</v>
      </c>
      <c r="E1792" s="74">
        <v>97.35</v>
      </c>
      <c r="F1792" s="74">
        <v>101.31</v>
      </c>
      <c r="G1792" s="74">
        <v>101.38</v>
      </c>
      <c r="H1792" s="74">
        <v>100.75</v>
      </c>
      <c r="I1792" s="74">
        <v>86.5</v>
      </c>
      <c r="J1792" s="74">
        <v>105.88</v>
      </c>
      <c r="K1792" s="74">
        <v>109.96</v>
      </c>
      <c r="L1792" s="74">
        <v>97.64</v>
      </c>
      <c r="M1792" s="74">
        <v>81.45</v>
      </c>
      <c r="N1792" s="74">
        <v>107.75</v>
      </c>
      <c r="O1792" s="57">
        <v>91</v>
      </c>
      <c r="P1792" s="57">
        <v>97</v>
      </c>
      <c r="Q1792" s="57">
        <v>86</v>
      </c>
      <c r="R1792" s="57">
        <v>82</v>
      </c>
      <c r="S1792" s="57">
        <v>89</v>
      </c>
      <c r="T1792" s="74">
        <v>296.02999999999997</v>
      </c>
      <c r="U1792" s="114">
        <v>1.41E-2</v>
      </c>
    </row>
    <row r="1793" spans="1:21" x14ac:dyDescent="0.35">
      <c r="A1793" s="73" t="s">
        <v>2694</v>
      </c>
      <c r="B1793" s="57">
        <v>116</v>
      </c>
      <c r="C1793" s="57">
        <v>103</v>
      </c>
      <c r="D1793" s="74">
        <v>-3.21</v>
      </c>
      <c r="E1793" s="74">
        <v>97.77</v>
      </c>
      <c r="F1793" s="74">
        <v>100.57</v>
      </c>
      <c r="G1793" s="74">
        <v>102.01</v>
      </c>
      <c r="H1793" s="74">
        <v>100.6</v>
      </c>
      <c r="I1793" s="74">
        <v>86.16</v>
      </c>
      <c r="J1793" s="74">
        <v>104.76</v>
      </c>
      <c r="K1793" s="74">
        <v>113.34</v>
      </c>
      <c r="L1793" s="74">
        <v>97.61</v>
      </c>
      <c r="M1793" s="74">
        <v>80.73</v>
      </c>
      <c r="N1793" s="74">
        <v>108.78</v>
      </c>
      <c r="O1793" s="57">
        <v>89</v>
      </c>
      <c r="P1793" s="57">
        <v>97</v>
      </c>
      <c r="Q1793" s="57">
        <v>87</v>
      </c>
      <c r="R1793" s="57">
        <v>82</v>
      </c>
      <c r="S1793" s="57">
        <v>90</v>
      </c>
      <c r="T1793" s="74">
        <v>252.41</v>
      </c>
      <c r="U1793" s="114">
        <v>1.09E-2</v>
      </c>
    </row>
    <row r="1794" spans="1:21" x14ac:dyDescent="0.35">
      <c r="A1794" s="73" t="s">
        <v>2695</v>
      </c>
      <c r="B1794" s="57">
        <v>117</v>
      </c>
      <c r="C1794" s="57">
        <v>102</v>
      </c>
      <c r="D1794" s="74">
        <v>-0.11</v>
      </c>
      <c r="E1794" s="74">
        <v>98.24</v>
      </c>
      <c r="F1794" s="74">
        <v>100.09</v>
      </c>
      <c r="G1794" s="74">
        <v>102.7</v>
      </c>
      <c r="H1794" s="74">
        <v>100.42</v>
      </c>
      <c r="I1794" s="74">
        <v>85.85</v>
      </c>
      <c r="J1794" s="74">
        <v>102.93</v>
      </c>
      <c r="K1794" s="74">
        <v>116.77</v>
      </c>
      <c r="L1794" s="74">
        <v>97.67</v>
      </c>
      <c r="M1794" s="74">
        <v>81.03</v>
      </c>
      <c r="N1794" s="74">
        <v>109.62</v>
      </c>
      <c r="O1794" s="57">
        <v>92</v>
      </c>
      <c r="P1794" s="57">
        <v>96</v>
      </c>
      <c r="Q1794" s="57">
        <v>80</v>
      </c>
      <c r="R1794" s="57">
        <v>82</v>
      </c>
      <c r="S1794" s="57">
        <v>89</v>
      </c>
      <c r="T1794" s="74">
        <v>111.96</v>
      </c>
      <c r="U1794" s="114">
        <v>6.1999999999999998E-3</v>
      </c>
    </row>
    <row r="1795" spans="1:21" x14ac:dyDescent="0.35">
      <c r="A1795" s="73" t="s">
        <v>2696</v>
      </c>
      <c r="B1795" s="57">
        <v>115</v>
      </c>
      <c r="C1795" s="57">
        <v>106</v>
      </c>
      <c r="D1795" s="74">
        <v>-0.56000000000000005</v>
      </c>
      <c r="E1795" s="74">
        <v>98.56</v>
      </c>
      <c r="F1795" s="74">
        <v>99.94</v>
      </c>
      <c r="G1795" s="74">
        <v>102.95</v>
      </c>
      <c r="H1795" s="74">
        <v>99.87</v>
      </c>
      <c r="I1795" s="74">
        <v>85.07</v>
      </c>
      <c r="J1795" s="74">
        <v>102.55</v>
      </c>
      <c r="K1795" s="74">
        <v>119.81</v>
      </c>
      <c r="L1795" s="74">
        <v>97.27</v>
      </c>
      <c r="M1795" s="74">
        <v>81.069999999999993</v>
      </c>
      <c r="N1795" s="74">
        <v>110.03</v>
      </c>
      <c r="O1795" s="57">
        <v>85</v>
      </c>
      <c r="P1795" s="57">
        <v>95</v>
      </c>
      <c r="Q1795" s="57">
        <v>90</v>
      </c>
      <c r="R1795" s="57">
        <v>86</v>
      </c>
      <c r="S1795" s="57">
        <v>70</v>
      </c>
      <c r="T1795" s="74">
        <v>450.54</v>
      </c>
      <c r="U1795" s="114"/>
    </row>
    <row r="1796" spans="1:21" x14ac:dyDescent="0.35">
      <c r="A1796" s="73" t="s">
        <v>2697</v>
      </c>
      <c r="B1796" s="57">
        <v>130</v>
      </c>
      <c r="C1796" s="57">
        <v>119</v>
      </c>
      <c r="D1796" s="74">
        <v>7.34</v>
      </c>
      <c r="E1796" s="74">
        <v>98.97</v>
      </c>
      <c r="F1796" s="74">
        <v>98.15</v>
      </c>
      <c r="G1796" s="74">
        <v>103.86</v>
      </c>
      <c r="H1796" s="74">
        <v>99.74</v>
      </c>
      <c r="I1796" s="74">
        <v>84.7</v>
      </c>
      <c r="J1796" s="74">
        <v>102.31</v>
      </c>
      <c r="K1796" s="74">
        <v>122.57</v>
      </c>
      <c r="L1796" s="74">
        <v>97.13</v>
      </c>
      <c r="M1796" s="74">
        <v>80.930000000000007</v>
      </c>
      <c r="N1796" s="74">
        <v>109.98</v>
      </c>
      <c r="O1796" s="57">
        <v>95</v>
      </c>
      <c r="P1796" s="57">
        <v>95</v>
      </c>
      <c r="Q1796" s="57">
        <v>93</v>
      </c>
      <c r="R1796" s="57">
        <v>94</v>
      </c>
      <c r="S1796" s="57">
        <v>102</v>
      </c>
      <c r="T1796" s="74">
        <v>272.26</v>
      </c>
      <c r="U1796" s="114"/>
    </row>
    <row r="1797" spans="1:21" x14ac:dyDescent="0.35">
      <c r="A1797" s="73" t="s">
        <v>2698</v>
      </c>
      <c r="B1797" s="57">
        <v>124</v>
      </c>
      <c r="C1797" s="57">
        <v>106</v>
      </c>
      <c r="D1797" s="74">
        <v>5.28</v>
      </c>
      <c r="E1797" s="74">
        <v>99.9</v>
      </c>
      <c r="F1797" s="74">
        <v>98.03</v>
      </c>
      <c r="G1797" s="74">
        <v>105.99</v>
      </c>
      <c r="H1797" s="74">
        <v>100.14</v>
      </c>
      <c r="I1797" s="74">
        <v>84.81</v>
      </c>
      <c r="J1797" s="74">
        <v>101.68</v>
      </c>
      <c r="K1797" s="74">
        <v>125.9</v>
      </c>
      <c r="L1797" s="74">
        <v>97.46</v>
      </c>
      <c r="M1797" s="74">
        <v>81.48</v>
      </c>
      <c r="N1797" s="74">
        <v>111.33</v>
      </c>
      <c r="O1797" s="57">
        <v>94</v>
      </c>
      <c r="P1797" s="57">
        <v>95</v>
      </c>
      <c r="Q1797" s="57">
        <v>79</v>
      </c>
      <c r="R1797" s="57">
        <v>82</v>
      </c>
      <c r="S1797" s="57">
        <v>92</v>
      </c>
      <c r="T1797" s="74">
        <v>392.73</v>
      </c>
      <c r="U1797" s="114">
        <v>5.1999999999999998E-3</v>
      </c>
    </row>
    <row r="1798" spans="1:21" x14ac:dyDescent="0.35">
      <c r="A1798" s="73" t="s">
        <v>2699</v>
      </c>
      <c r="B1798" s="57">
        <v>124</v>
      </c>
      <c r="C1798" s="57">
        <v>106</v>
      </c>
      <c r="D1798" s="74">
        <v>4.7</v>
      </c>
      <c r="E1798" s="74">
        <v>100.68</v>
      </c>
      <c r="F1798" s="74">
        <v>98.16</v>
      </c>
      <c r="G1798" s="74">
        <v>108.42</v>
      </c>
      <c r="H1798" s="74">
        <v>100.48</v>
      </c>
      <c r="I1798" s="74">
        <v>85.22</v>
      </c>
      <c r="J1798" s="74">
        <v>100.53</v>
      </c>
      <c r="K1798" s="74">
        <v>128.72</v>
      </c>
      <c r="L1798" s="74">
        <v>97.77</v>
      </c>
      <c r="M1798" s="74">
        <v>81.400000000000006</v>
      </c>
      <c r="N1798" s="74">
        <v>112.93</v>
      </c>
      <c r="O1798" s="57">
        <v>95</v>
      </c>
      <c r="P1798" s="57">
        <v>94</v>
      </c>
      <c r="Q1798" s="57">
        <v>88</v>
      </c>
      <c r="R1798" s="57">
        <v>84</v>
      </c>
      <c r="S1798" s="57">
        <v>98</v>
      </c>
      <c r="T1798" s="74">
        <v>126.86</v>
      </c>
      <c r="U1798" s="114">
        <v>3.8E-3</v>
      </c>
    </row>
    <row r="1799" spans="1:21" x14ac:dyDescent="0.35">
      <c r="A1799" s="73" t="s">
        <v>2700</v>
      </c>
      <c r="B1799" s="57">
        <v>124</v>
      </c>
      <c r="C1799" s="57">
        <v>107</v>
      </c>
      <c r="D1799" s="74">
        <v>5.64</v>
      </c>
      <c r="E1799" s="74">
        <v>102.1</v>
      </c>
      <c r="F1799" s="74">
        <v>101.5</v>
      </c>
      <c r="G1799" s="74">
        <v>110.81</v>
      </c>
      <c r="H1799" s="74">
        <v>100.7</v>
      </c>
      <c r="I1799" s="74">
        <v>85.6</v>
      </c>
      <c r="J1799" s="74">
        <v>101.58</v>
      </c>
      <c r="K1799" s="74">
        <v>132.03</v>
      </c>
      <c r="L1799" s="74">
        <v>98.29</v>
      </c>
      <c r="M1799" s="74">
        <v>82.19</v>
      </c>
      <c r="N1799" s="74">
        <v>114.46</v>
      </c>
      <c r="O1799" s="57">
        <v>95</v>
      </c>
      <c r="P1799" s="57">
        <v>94</v>
      </c>
      <c r="Q1799" s="57">
        <v>86</v>
      </c>
      <c r="R1799" s="57">
        <v>82</v>
      </c>
      <c r="S1799" s="57">
        <v>89</v>
      </c>
      <c r="T1799" s="74">
        <v>224</v>
      </c>
      <c r="U1799" s="114">
        <v>5.0000000000000001E-3</v>
      </c>
    </row>
    <row r="1800" spans="1:21" x14ac:dyDescent="0.35">
      <c r="A1800" s="73" t="s">
        <v>2701</v>
      </c>
      <c r="B1800" s="57">
        <v>121</v>
      </c>
      <c r="C1800" s="57">
        <v>105</v>
      </c>
      <c r="D1800" s="74">
        <v>7.89</v>
      </c>
      <c r="E1800" s="74">
        <v>104.07</v>
      </c>
      <c r="F1800" s="74">
        <v>105.73</v>
      </c>
      <c r="G1800" s="74">
        <v>113.42</v>
      </c>
      <c r="H1800" s="74">
        <v>101.46</v>
      </c>
      <c r="I1800" s="74">
        <v>86.33</v>
      </c>
      <c r="J1800" s="74">
        <v>103.75</v>
      </c>
      <c r="K1800" s="74">
        <v>136.02000000000001</v>
      </c>
      <c r="L1800" s="74">
        <v>98.89</v>
      </c>
      <c r="M1800" s="74">
        <v>83.86</v>
      </c>
      <c r="N1800" s="74">
        <v>116.74</v>
      </c>
      <c r="O1800" s="57">
        <v>94</v>
      </c>
      <c r="P1800" s="57">
        <v>95</v>
      </c>
      <c r="Q1800" s="57">
        <v>88</v>
      </c>
      <c r="R1800" s="57">
        <v>83</v>
      </c>
      <c r="S1800" s="57">
        <v>93</v>
      </c>
      <c r="T1800" s="74">
        <v>259.08</v>
      </c>
      <c r="U1800" s="114">
        <v>4.3E-3</v>
      </c>
    </row>
    <row r="1801" spans="1:21" x14ac:dyDescent="0.35">
      <c r="A1801" s="73" t="s">
        <v>2702</v>
      </c>
      <c r="B1801" s="57">
        <v>121</v>
      </c>
      <c r="C1801" s="57">
        <v>103</v>
      </c>
      <c r="D1801" s="74">
        <v>9.85</v>
      </c>
      <c r="E1801" s="74">
        <v>109.01</v>
      </c>
      <c r="F1801" s="74">
        <v>112.09</v>
      </c>
      <c r="G1801" s="74">
        <v>121.99</v>
      </c>
      <c r="H1801" s="74">
        <v>102.64</v>
      </c>
      <c r="I1801" s="74">
        <v>87.53</v>
      </c>
      <c r="J1801" s="74">
        <v>108.93</v>
      </c>
      <c r="K1801" s="74">
        <v>149.02000000000001</v>
      </c>
      <c r="L1801" s="74">
        <v>100.63</v>
      </c>
      <c r="M1801" s="74">
        <v>86.75</v>
      </c>
      <c r="N1801" s="74">
        <v>123.38</v>
      </c>
      <c r="O1801" s="57">
        <v>97</v>
      </c>
      <c r="P1801" s="57">
        <v>96</v>
      </c>
      <c r="Q1801" s="57">
        <v>83</v>
      </c>
      <c r="R1801" s="57">
        <v>82</v>
      </c>
      <c r="S1801" s="57">
        <v>92</v>
      </c>
      <c r="T1801" s="74">
        <v>248.4</v>
      </c>
      <c r="U1801" s="114">
        <v>4.1000000000000003E-3</v>
      </c>
    </row>
    <row r="1802" spans="1:21" x14ac:dyDescent="0.35">
      <c r="A1802" s="73" t="s">
        <v>2703</v>
      </c>
      <c r="B1802" s="57">
        <v>130</v>
      </c>
      <c r="C1802" s="57">
        <v>117</v>
      </c>
      <c r="D1802" s="74">
        <v>9.9499999999999993</v>
      </c>
      <c r="E1802" s="74">
        <v>111.86</v>
      </c>
      <c r="F1802" s="74">
        <v>116.03</v>
      </c>
      <c r="G1802" s="74">
        <v>126.47</v>
      </c>
      <c r="H1802" s="74">
        <v>104.28</v>
      </c>
      <c r="I1802" s="74">
        <v>89.38</v>
      </c>
      <c r="J1802" s="74">
        <v>112.12</v>
      </c>
      <c r="K1802" s="74">
        <v>154.53</v>
      </c>
      <c r="L1802" s="74">
        <v>102.24</v>
      </c>
      <c r="M1802" s="74">
        <v>87.3</v>
      </c>
      <c r="N1802" s="74">
        <v>127.13</v>
      </c>
      <c r="O1802" s="57">
        <v>102</v>
      </c>
      <c r="P1802" s="57">
        <v>97</v>
      </c>
      <c r="Q1802" s="57">
        <v>103</v>
      </c>
      <c r="R1802" s="57">
        <v>91</v>
      </c>
      <c r="S1802" s="57">
        <v>99</v>
      </c>
      <c r="T1802" s="74">
        <v>480.94</v>
      </c>
      <c r="U1802" s="114"/>
    </row>
    <row r="1803" spans="1:21" x14ac:dyDescent="0.35">
      <c r="A1803" s="73" t="s">
        <v>2704</v>
      </c>
      <c r="B1803" s="57">
        <v>140</v>
      </c>
      <c r="C1803" s="57">
        <v>128</v>
      </c>
      <c r="D1803" s="74">
        <v>9.3800000000000008</v>
      </c>
      <c r="E1803" s="74">
        <v>114.52</v>
      </c>
      <c r="F1803" s="74">
        <v>119.67</v>
      </c>
      <c r="G1803" s="74">
        <v>129.44</v>
      </c>
      <c r="H1803" s="74">
        <v>105.18</v>
      </c>
      <c r="I1803" s="74">
        <v>90.48</v>
      </c>
      <c r="J1803" s="74">
        <v>116.71</v>
      </c>
      <c r="K1803" s="74">
        <v>159.34</v>
      </c>
      <c r="L1803" s="74">
        <v>103.25</v>
      </c>
      <c r="M1803" s="74">
        <v>88.82</v>
      </c>
      <c r="N1803" s="74">
        <v>131.41</v>
      </c>
      <c r="O1803" s="57">
        <v>104</v>
      </c>
      <c r="P1803" s="57">
        <v>98</v>
      </c>
      <c r="Q1803" s="57">
        <v>100</v>
      </c>
      <c r="R1803" s="57">
        <v>93</v>
      </c>
      <c r="S1803" s="57">
        <v>113</v>
      </c>
      <c r="T1803" s="74">
        <v>183.5</v>
      </c>
      <c r="U1803" s="114"/>
    </row>
    <row r="1804" spans="1:21" x14ac:dyDescent="0.35">
      <c r="A1804" s="73" t="s">
        <v>2705</v>
      </c>
      <c r="B1804" s="57">
        <v>123</v>
      </c>
      <c r="C1804" s="57">
        <v>108</v>
      </c>
      <c r="D1804" s="74">
        <v>3.38</v>
      </c>
      <c r="E1804" s="74">
        <v>116.67</v>
      </c>
      <c r="F1804" s="74">
        <v>121.47</v>
      </c>
      <c r="G1804" s="74">
        <v>131.44</v>
      </c>
      <c r="H1804" s="74">
        <v>105.86</v>
      </c>
      <c r="I1804" s="74">
        <v>90.91</v>
      </c>
      <c r="J1804" s="74">
        <v>120.24</v>
      </c>
      <c r="K1804" s="74">
        <v>163.63999999999999</v>
      </c>
      <c r="L1804" s="74">
        <v>104.17</v>
      </c>
      <c r="M1804" s="74">
        <v>89.81</v>
      </c>
      <c r="N1804" s="74">
        <v>134.5</v>
      </c>
      <c r="O1804" s="57">
        <v>95</v>
      </c>
      <c r="P1804" s="57">
        <v>99</v>
      </c>
      <c r="Q1804" s="57">
        <v>81</v>
      </c>
      <c r="R1804" s="57">
        <v>82</v>
      </c>
      <c r="S1804" s="57">
        <v>92</v>
      </c>
      <c r="T1804" s="74">
        <v>206.41</v>
      </c>
      <c r="U1804" s="114">
        <v>4.3E-3</v>
      </c>
    </row>
    <row r="1805" spans="1:21" x14ac:dyDescent="0.35">
      <c r="A1805" s="73" t="s">
        <v>2706</v>
      </c>
      <c r="B1805" s="57">
        <v>122</v>
      </c>
      <c r="C1805" s="57">
        <v>108</v>
      </c>
      <c r="D1805" s="74">
        <v>4.05</v>
      </c>
      <c r="E1805" s="74">
        <v>117.26</v>
      </c>
      <c r="F1805" s="74">
        <v>122.63</v>
      </c>
      <c r="G1805" s="74">
        <v>130.62</v>
      </c>
      <c r="H1805" s="74">
        <v>106.33</v>
      </c>
      <c r="I1805" s="74">
        <v>91.1</v>
      </c>
      <c r="J1805" s="74">
        <v>121.38</v>
      </c>
      <c r="K1805" s="74">
        <v>163.16</v>
      </c>
      <c r="L1805" s="74">
        <v>104.25</v>
      </c>
      <c r="M1805" s="74">
        <v>91.32</v>
      </c>
      <c r="N1805" s="74">
        <v>134.49</v>
      </c>
      <c r="O1805" s="57">
        <v>94</v>
      </c>
      <c r="P1805" s="57">
        <v>100</v>
      </c>
      <c r="Q1805" s="57">
        <v>87</v>
      </c>
      <c r="R1805" s="57">
        <v>84</v>
      </c>
      <c r="S1805" s="57">
        <v>97</v>
      </c>
      <c r="T1805" s="74">
        <v>260.26</v>
      </c>
      <c r="U1805" s="114">
        <v>3.5999999999999999E-3</v>
      </c>
    </row>
    <row r="1806" spans="1:21" x14ac:dyDescent="0.35">
      <c r="A1806" s="73" t="s">
        <v>2707</v>
      </c>
      <c r="B1806" s="57">
        <v>122</v>
      </c>
      <c r="C1806" s="57">
        <v>107</v>
      </c>
      <c r="D1806" s="74">
        <v>11.32</v>
      </c>
      <c r="E1806" s="74">
        <v>116.73</v>
      </c>
      <c r="F1806" s="74">
        <v>120.02</v>
      </c>
      <c r="G1806" s="74">
        <v>129.43</v>
      </c>
      <c r="H1806" s="74">
        <v>106.57</v>
      </c>
      <c r="I1806" s="74">
        <v>91.18</v>
      </c>
      <c r="J1806" s="74">
        <v>121.8</v>
      </c>
      <c r="K1806" s="74">
        <v>160.72</v>
      </c>
      <c r="L1806" s="74">
        <v>103.96</v>
      </c>
      <c r="M1806" s="74">
        <v>91.12</v>
      </c>
      <c r="N1806" s="74">
        <v>133.19</v>
      </c>
      <c r="O1806" s="57">
        <v>94</v>
      </c>
      <c r="P1806" s="57">
        <v>98</v>
      </c>
      <c r="Q1806" s="57">
        <v>88</v>
      </c>
      <c r="R1806" s="57">
        <v>83</v>
      </c>
      <c r="S1806" s="57">
        <v>91</v>
      </c>
      <c r="T1806" s="74">
        <v>218.92</v>
      </c>
      <c r="U1806" s="114">
        <v>3.3E-3</v>
      </c>
    </row>
    <row r="1807" spans="1:21" x14ac:dyDescent="0.35">
      <c r="A1807" s="73" t="s">
        <v>2708</v>
      </c>
      <c r="B1807" s="57">
        <v>121</v>
      </c>
      <c r="C1807" s="57">
        <v>107</v>
      </c>
      <c r="D1807" s="74">
        <v>5.67</v>
      </c>
      <c r="E1807" s="74">
        <v>115.34</v>
      </c>
      <c r="F1807" s="74">
        <v>118.87</v>
      </c>
      <c r="G1807" s="74">
        <v>127.26</v>
      </c>
      <c r="H1807" s="74">
        <v>106.61</v>
      </c>
      <c r="I1807" s="74">
        <v>90.89</v>
      </c>
      <c r="J1807" s="74">
        <v>120.34</v>
      </c>
      <c r="K1807" s="74">
        <v>155.88</v>
      </c>
      <c r="L1807" s="74">
        <v>103.85</v>
      </c>
      <c r="M1807" s="74">
        <v>89.92</v>
      </c>
      <c r="N1807" s="74">
        <v>129.87</v>
      </c>
      <c r="O1807" s="57">
        <v>93</v>
      </c>
      <c r="P1807" s="57">
        <v>98</v>
      </c>
      <c r="Q1807" s="57">
        <v>89</v>
      </c>
      <c r="R1807" s="57">
        <v>84</v>
      </c>
      <c r="S1807" s="57">
        <v>92</v>
      </c>
      <c r="T1807" s="74">
        <v>709.37</v>
      </c>
      <c r="U1807" s="114">
        <v>2.5999999999999999E-3</v>
      </c>
    </row>
    <row r="1808" spans="1:21" x14ac:dyDescent="0.35">
      <c r="A1808" s="73" t="s">
        <v>2709</v>
      </c>
      <c r="B1808" s="57">
        <v>119</v>
      </c>
      <c r="C1808" s="57">
        <v>105</v>
      </c>
      <c r="D1808" s="74">
        <v>5.9</v>
      </c>
      <c r="E1808" s="74">
        <v>110.36</v>
      </c>
      <c r="F1808" s="74">
        <v>112.64</v>
      </c>
      <c r="G1808" s="74">
        <v>118.45</v>
      </c>
      <c r="H1808" s="74">
        <v>105.79</v>
      </c>
      <c r="I1808" s="74">
        <v>90.19</v>
      </c>
      <c r="J1808" s="74">
        <v>115.18</v>
      </c>
      <c r="K1808" s="74">
        <v>140.97999999999999</v>
      </c>
      <c r="L1808" s="74">
        <v>102.56</v>
      </c>
      <c r="M1808" s="74">
        <v>86.92</v>
      </c>
      <c r="N1808" s="74">
        <v>121.38</v>
      </c>
      <c r="O1808" s="57">
        <v>96</v>
      </c>
      <c r="P1808" s="57">
        <v>93</v>
      </c>
      <c r="Q1808" s="57">
        <v>85</v>
      </c>
      <c r="R1808" s="57">
        <v>86</v>
      </c>
      <c r="S1808" s="57">
        <v>92</v>
      </c>
      <c r="T1808" s="74">
        <v>164.47</v>
      </c>
      <c r="U1808" s="114">
        <v>2.3E-3</v>
      </c>
    </row>
    <row r="1809" spans="1:21" x14ac:dyDescent="0.35">
      <c r="A1809" s="73" t="s">
        <v>2710</v>
      </c>
      <c r="B1809" s="57">
        <v>115</v>
      </c>
      <c r="C1809" s="57">
        <v>106</v>
      </c>
      <c r="D1809" s="74">
        <v>-2.2799999999999998</v>
      </c>
      <c r="E1809" s="74">
        <v>107.35</v>
      </c>
      <c r="F1809" s="74">
        <v>108.88</v>
      </c>
      <c r="G1809" s="74">
        <v>113.49</v>
      </c>
      <c r="H1809" s="74">
        <v>104.35</v>
      </c>
      <c r="I1809" s="74">
        <v>88.34</v>
      </c>
      <c r="J1809" s="74">
        <v>112.46</v>
      </c>
      <c r="K1809" s="74">
        <v>134.03</v>
      </c>
      <c r="L1809" s="74">
        <v>101.43</v>
      </c>
      <c r="M1809" s="74">
        <v>85.77</v>
      </c>
      <c r="N1809" s="74">
        <v>116.17</v>
      </c>
      <c r="O1809" s="57">
        <v>86</v>
      </c>
      <c r="P1809" s="57">
        <v>90</v>
      </c>
      <c r="Q1809" s="57">
        <v>90</v>
      </c>
      <c r="R1809" s="57">
        <v>82</v>
      </c>
      <c r="S1809" s="57">
        <v>71</v>
      </c>
      <c r="T1809" s="74">
        <v>207.22</v>
      </c>
      <c r="U1809" s="114"/>
    </row>
    <row r="1810" spans="1:21" x14ac:dyDescent="0.35">
      <c r="A1810" s="73" t="s">
        <v>2711</v>
      </c>
      <c r="B1810" s="57">
        <v>130</v>
      </c>
      <c r="C1810" s="57">
        <v>121</v>
      </c>
      <c r="D1810" s="74">
        <v>3.52</v>
      </c>
      <c r="E1810" s="74">
        <v>104.57</v>
      </c>
      <c r="F1810" s="74">
        <v>105.59</v>
      </c>
      <c r="G1810" s="74">
        <v>109.86</v>
      </c>
      <c r="H1810" s="74">
        <v>103.68</v>
      </c>
      <c r="I1810" s="74">
        <v>87.53</v>
      </c>
      <c r="J1810" s="74">
        <v>108.04</v>
      </c>
      <c r="K1810" s="74">
        <v>128.08000000000001</v>
      </c>
      <c r="L1810" s="74">
        <v>100.56</v>
      </c>
      <c r="M1810" s="74">
        <v>84.02</v>
      </c>
      <c r="N1810" s="74">
        <v>111.72</v>
      </c>
      <c r="O1810" s="57">
        <v>97</v>
      </c>
      <c r="P1810" s="57">
        <v>90</v>
      </c>
      <c r="Q1810" s="57">
        <v>101</v>
      </c>
      <c r="R1810" s="57">
        <v>90</v>
      </c>
      <c r="S1810" s="57">
        <v>104</v>
      </c>
      <c r="T1810" s="74">
        <v>167.5</v>
      </c>
      <c r="U1810" s="114"/>
    </row>
    <row r="1811" spans="1:21" x14ac:dyDescent="0.35">
      <c r="A1811" s="73" t="s">
        <v>2712</v>
      </c>
      <c r="B1811" s="57">
        <v>125</v>
      </c>
      <c r="C1811" s="57">
        <v>109</v>
      </c>
      <c r="D1811" s="74">
        <v>0.01</v>
      </c>
      <c r="E1811" s="74">
        <v>102.15</v>
      </c>
      <c r="F1811" s="74">
        <v>103.7</v>
      </c>
      <c r="G1811" s="74">
        <v>108.04</v>
      </c>
      <c r="H1811" s="74">
        <v>103.19</v>
      </c>
      <c r="I1811" s="74">
        <v>87.51</v>
      </c>
      <c r="J1811" s="74">
        <v>102.72</v>
      </c>
      <c r="K1811" s="74">
        <v>122.95</v>
      </c>
      <c r="L1811" s="74">
        <v>99.71</v>
      </c>
      <c r="M1811" s="74">
        <v>82.04</v>
      </c>
      <c r="N1811" s="74">
        <v>107.2</v>
      </c>
      <c r="O1811" s="57">
        <v>96</v>
      </c>
      <c r="P1811" s="57">
        <v>89</v>
      </c>
      <c r="Q1811" s="57">
        <v>81</v>
      </c>
      <c r="R1811" s="57">
        <v>82</v>
      </c>
      <c r="S1811" s="57">
        <v>92</v>
      </c>
      <c r="T1811" s="74">
        <v>317.73</v>
      </c>
      <c r="U1811" s="114">
        <v>2.7000000000000001E-3</v>
      </c>
    </row>
    <row r="1812" spans="1:21" x14ac:dyDescent="0.35">
      <c r="A1812" s="73" t="s">
        <v>2713</v>
      </c>
      <c r="B1812" s="57">
        <v>125</v>
      </c>
      <c r="C1812" s="57">
        <v>107</v>
      </c>
      <c r="D1812" s="74">
        <v>3.22</v>
      </c>
      <c r="E1812" s="74">
        <v>101.64</v>
      </c>
      <c r="F1812" s="74">
        <v>102.29</v>
      </c>
      <c r="G1812" s="74">
        <v>109.18</v>
      </c>
      <c r="H1812" s="74">
        <v>102.96</v>
      </c>
      <c r="I1812" s="74">
        <v>87.67</v>
      </c>
      <c r="J1812" s="74">
        <v>101.16</v>
      </c>
      <c r="K1812" s="74">
        <v>123.08</v>
      </c>
      <c r="L1812" s="74">
        <v>99.51</v>
      </c>
      <c r="M1812" s="74">
        <v>80.290000000000006</v>
      </c>
      <c r="N1812" s="74">
        <v>105.39</v>
      </c>
      <c r="O1812" s="57">
        <v>95</v>
      </c>
      <c r="P1812" s="57">
        <v>89</v>
      </c>
      <c r="Q1812" s="57">
        <v>87</v>
      </c>
      <c r="R1812" s="57">
        <v>84</v>
      </c>
      <c r="S1812" s="57">
        <v>96</v>
      </c>
      <c r="T1812" s="74">
        <v>516.27</v>
      </c>
      <c r="U1812" s="114">
        <v>1.6000000000000001E-3</v>
      </c>
    </row>
    <row r="1813" spans="1:21" x14ac:dyDescent="0.35">
      <c r="A1813" s="73" t="s">
        <v>2714</v>
      </c>
      <c r="B1813" s="57">
        <v>124</v>
      </c>
      <c r="C1813" s="57">
        <v>108</v>
      </c>
      <c r="D1813" s="74">
        <v>4.1399999999999997</v>
      </c>
      <c r="E1813" s="74">
        <v>101.37</v>
      </c>
      <c r="F1813" s="74">
        <v>101.02</v>
      </c>
      <c r="G1813" s="74">
        <v>109.54</v>
      </c>
      <c r="H1813" s="74">
        <v>102.87</v>
      </c>
      <c r="I1813" s="74">
        <v>87.84</v>
      </c>
      <c r="J1813" s="74">
        <v>99.61</v>
      </c>
      <c r="K1813" s="74">
        <v>123.87</v>
      </c>
      <c r="L1813" s="74">
        <v>99.46</v>
      </c>
      <c r="M1813" s="74">
        <v>79.58</v>
      </c>
      <c r="N1813" s="74">
        <v>104.45</v>
      </c>
      <c r="O1813" s="57">
        <v>95</v>
      </c>
      <c r="P1813" s="57">
        <v>95</v>
      </c>
      <c r="Q1813" s="57">
        <v>89</v>
      </c>
      <c r="R1813" s="57">
        <v>82</v>
      </c>
      <c r="S1813" s="57">
        <v>91</v>
      </c>
      <c r="T1813" s="74">
        <v>145.80000000000001</v>
      </c>
      <c r="U1813" s="114">
        <v>1.6000000000000001E-3</v>
      </c>
    </row>
    <row r="1814" spans="1:21" x14ac:dyDescent="0.35">
      <c r="A1814" s="73" t="s">
        <v>2715</v>
      </c>
      <c r="B1814" s="57">
        <v>122</v>
      </c>
      <c r="C1814" s="57">
        <v>106</v>
      </c>
      <c r="D1814" s="74">
        <v>2.83</v>
      </c>
      <c r="E1814" s="74">
        <v>100.89</v>
      </c>
      <c r="F1814" s="74">
        <v>97.95</v>
      </c>
      <c r="G1814" s="74">
        <v>110.44</v>
      </c>
      <c r="H1814" s="74">
        <v>102.44</v>
      </c>
      <c r="I1814" s="74">
        <v>88.08</v>
      </c>
      <c r="J1814" s="74">
        <v>97.48</v>
      </c>
      <c r="K1814" s="74">
        <v>124.91</v>
      </c>
      <c r="L1814" s="74">
        <v>99.29</v>
      </c>
      <c r="M1814" s="74">
        <v>78.8</v>
      </c>
      <c r="N1814" s="74">
        <v>104.51</v>
      </c>
      <c r="O1814" s="57">
        <v>95</v>
      </c>
      <c r="P1814" s="57">
        <v>96</v>
      </c>
      <c r="Q1814" s="57">
        <v>91</v>
      </c>
      <c r="R1814" s="57">
        <v>85</v>
      </c>
      <c r="S1814" s="57">
        <v>93</v>
      </c>
      <c r="T1814" s="74">
        <v>266.52999999999997</v>
      </c>
      <c r="U1814" s="114">
        <v>2E-3</v>
      </c>
    </row>
    <row r="1815" spans="1:21" x14ac:dyDescent="0.35">
      <c r="A1815" s="73" t="s">
        <v>2716</v>
      </c>
      <c r="B1815" s="57">
        <v>120</v>
      </c>
      <c r="C1815" s="57">
        <v>103</v>
      </c>
      <c r="D1815" s="74">
        <v>6.12</v>
      </c>
      <c r="E1815" s="74">
        <v>100.62</v>
      </c>
      <c r="F1815" s="74">
        <v>97.63</v>
      </c>
      <c r="G1815" s="74">
        <v>111.31</v>
      </c>
      <c r="H1815" s="74">
        <v>102.26</v>
      </c>
      <c r="I1815" s="74">
        <v>87.96</v>
      </c>
      <c r="J1815" s="74">
        <v>95.38</v>
      </c>
      <c r="K1815" s="74">
        <v>126.13</v>
      </c>
      <c r="L1815" s="74">
        <v>99.65</v>
      </c>
      <c r="M1815" s="74">
        <v>78.62</v>
      </c>
      <c r="N1815" s="74">
        <v>104.86</v>
      </c>
      <c r="O1815" s="57">
        <v>95</v>
      </c>
      <c r="P1815" s="57">
        <v>102</v>
      </c>
      <c r="Q1815" s="57">
        <v>83</v>
      </c>
      <c r="R1815" s="57">
        <v>83</v>
      </c>
      <c r="S1815" s="57">
        <v>91</v>
      </c>
      <c r="T1815" s="74">
        <v>555.72</v>
      </c>
      <c r="U1815" s="114">
        <v>1.8E-3</v>
      </c>
    </row>
    <row r="1816" spans="1:21" x14ac:dyDescent="0.35">
      <c r="A1816" s="73" t="s">
        <v>2717</v>
      </c>
      <c r="B1816" s="57">
        <v>133</v>
      </c>
      <c r="C1816" s="57">
        <v>115</v>
      </c>
      <c r="D1816" s="74">
        <v>11.35</v>
      </c>
      <c r="E1816" s="74">
        <v>101.17</v>
      </c>
      <c r="F1816" s="74">
        <v>97.98</v>
      </c>
      <c r="G1816" s="74">
        <v>113.27</v>
      </c>
      <c r="H1816" s="74">
        <v>102.75</v>
      </c>
      <c r="I1816" s="74">
        <v>88.87</v>
      </c>
      <c r="J1816" s="74">
        <v>94.98</v>
      </c>
      <c r="K1816" s="74">
        <v>127.96</v>
      </c>
      <c r="L1816" s="74">
        <v>100.54</v>
      </c>
      <c r="M1816" s="74">
        <v>79.02</v>
      </c>
      <c r="N1816" s="74">
        <v>104.82</v>
      </c>
      <c r="O1816" s="57">
        <v>102</v>
      </c>
      <c r="P1816" s="57">
        <v>105</v>
      </c>
      <c r="Q1816" s="57">
        <v>104</v>
      </c>
      <c r="R1816" s="57">
        <v>95</v>
      </c>
      <c r="S1816" s="57">
        <v>98</v>
      </c>
      <c r="T1816" s="74">
        <v>534.49</v>
      </c>
      <c r="U1816" s="114"/>
    </row>
    <row r="1817" spans="1:21" x14ac:dyDescent="0.35">
      <c r="A1817" s="73" t="s">
        <v>2718</v>
      </c>
      <c r="B1817" s="57">
        <v>139</v>
      </c>
      <c r="C1817" s="57">
        <v>124</v>
      </c>
      <c r="D1817" s="74">
        <v>6.5</v>
      </c>
      <c r="E1817" s="74">
        <v>101.55</v>
      </c>
      <c r="F1817" s="74">
        <v>99.07</v>
      </c>
      <c r="G1817" s="74">
        <v>114.32</v>
      </c>
      <c r="H1817" s="74">
        <v>102.84</v>
      </c>
      <c r="I1817" s="74">
        <v>89.5</v>
      </c>
      <c r="J1817" s="74">
        <v>95.09</v>
      </c>
      <c r="K1817" s="74">
        <v>129.19</v>
      </c>
      <c r="L1817" s="74">
        <v>100.95</v>
      </c>
      <c r="M1817" s="74">
        <v>79.180000000000007</v>
      </c>
      <c r="N1817" s="74">
        <v>104.25</v>
      </c>
      <c r="O1817" s="57">
        <v>104</v>
      </c>
      <c r="P1817" s="57">
        <v>106</v>
      </c>
      <c r="Q1817" s="57">
        <v>102</v>
      </c>
      <c r="R1817" s="57">
        <v>96</v>
      </c>
      <c r="S1817" s="57">
        <v>111</v>
      </c>
      <c r="T1817" s="74">
        <v>110.27</v>
      </c>
      <c r="U1817" s="114"/>
    </row>
    <row r="1818" spans="1:21" x14ac:dyDescent="0.35">
      <c r="A1818" s="73" t="s">
        <v>2719</v>
      </c>
      <c r="B1818" s="57">
        <v>124</v>
      </c>
      <c r="C1818" s="57">
        <v>108</v>
      </c>
      <c r="D1818" s="74">
        <v>-3.48</v>
      </c>
      <c r="E1818" s="74">
        <v>102</v>
      </c>
      <c r="F1818" s="74">
        <v>100.97</v>
      </c>
      <c r="G1818" s="74">
        <v>115.28</v>
      </c>
      <c r="H1818" s="74">
        <v>103.25</v>
      </c>
      <c r="I1818" s="74">
        <v>90.12</v>
      </c>
      <c r="J1818" s="74">
        <v>94.59</v>
      </c>
      <c r="K1818" s="74">
        <v>130.94999999999999</v>
      </c>
      <c r="L1818" s="74">
        <v>101.3</v>
      </c>
      <c r="M1818" s="74">
        <v>79.56</v>
      </c>
      <c r="N1818" s="74">
        <v>104.14</v>
      </c>
      <c r="O1818" s="57">
        <v>96</v>
      </c>
      <c r="P1818" s="57">
        <v>106</v>
      </c>
      <c r="Q1818" s="57">
        <v>78</v>
      </c>
      <c r="R1818" s="57">
        <v>82</v>
      </c>
      <c r="S1818" s="57">
        <v>90</v>
      </c>
      <c r="T1818" s="74">
        <v>198.07</v>
      </c>
      <c r="U1818" s="114">
        <v>2E-3</v>
      </c>
    </row>
    <row r="1819" spans="1:21" x14ac:dyDescent="0.35">
      <c r="A1819" s="73" t="s">
        <v>2720</v>
      </c>
      <c r="B1819" s="57">
        <v>123</v>
      </c>
      <c r="C1819" s="57">
        <v>107</v>
      </c>
      <c r="D1819" s="74">
        <v>2.99</v>
      </c>
      <c r="E1819" s="74">
        <v>102.67</v>
      </c>
      <c r="F1819" s="74">
        <v>101.45</v>
      </c>
      <c r="G1819" s="74">
        <v>116.56</v>
      </c>
      <c r="H1819" s="74">
        <v>103.85</v>
      </c>
      <c r="I1819" s="74">
        <v>90.82</v>
      </c>
      <c r="J1819" s="74">
        <v>95.04</v>
      </c>
      <c r="K1819" s="74">
        <v>132.96</v>
      </c>
      <c r="L1819" s="74">
        <v>101.89</v>
      </c>
      <c r="M1819" s="74">
        <v>80.31</v>
      </c>
      <c r="N1819" s="74">
        <v>104.76</v>
      </c>
      <c r="O1819" s="57">
        <v>95</v>
      </c>
      <c r="P1819" s="57">
        <v>105</v>
      </c>
      <c r="Q1819" s="57">
        <v>83</v>
      </c>
      <c r="R1819" s="57">
        <v>84</v>
      </c>
      <c r="S1819" s="57">
        <v>92</v>
      </c>
      <c r="T1819" s="74">
        <v>231.6</v>
      </c>
      <c r="U1819" s="114">
        <v>4.7000000000000002E-3</v>
      </c>
    </row>
    <row r="1820" spans="1:21" x14ac:dyDescent="0.35">
      <c r="A1820" s="73" t="s">
        <v>2721</v>
      </c>
      <c r="B1820" s="57">
        <v>122</v>
      </c>
      <c r="C1820" s="57">
        <v>106</v>
      </c>
      <c r="D1820" s="74">
        <v>1.82</v>
      </c>
      <c r="E1820" s="74">
        <v>103.87</v>
      </c>
      <c r="F1820" s="74">
        <v>102.39</v>
      </c>
      <c r="G1820" s="74">
        <v>119.88</v>
      </c>
      <c r="H1820" s="74">
        <v>104.75</v>
      </c>
      <c r="I1820" s="74">
        <v>91.76</v>
      </c>
      <c r="J1820" s="74">
        <v>96.46</v>
      </c>
      <c r="K1820" s="74">
        <v>135.13999999999999</v>
      </c>
      <c r="L1820" s="74">
        <v>102.39</v>
      </c>
      <c r="M1820" s="74">
        <v>81.16</v>
      </c>
      <c r="N1820" s="74">
        <v>105.06</v>
      </c>
      <c r="O1820" s="57">
        <v>95</v>
      </c>
      <c r="P1820" s="57">
        <v>100</v>
      </c>
      <c r="Q1820" s="57">
        <v>83</v>
      </c>
      <c r="R1820" s="57">
        <v>83</v>
      </c>
      <c r="S1820" s="57">
        <v>86</v>
      </c>
      <c r="T1820" s="74">
        <v>366.65</v>
      </c>
      <c r="U1820" s="114">
        <v>3.5000000000000001E-3</v>
      </c>
    </row>
    <row r="1821" spans="1:21" x14ac:dyDescent="0.35">
      <c r="A1821" s="73" t="s">
        <v>2722</v>
      </c>
      <c r="B1821" s="57">
        <v>120</v>
      </c>
      <c r="C1821" s="57">
        <v>104</v>
      </c>
      <c r="D1821" s="74">
        <v>3.35</v>
      </c>
      <c r="E1821" s="74">
        <v>106.17</v>
      </c>
      <c r="F1821" s="74">
        <v>104.24</v>
      </c>
      <c r="G1821" s="74">
        <v>123.73</v>
      </c>
      <c r="H1821" s="74">
        <v>106.76</v>
      </c>
      <c r="I1821" s="74">
        <v>92.97</v>
      </c>
      <c r="J1821" s="74">
        <v>100.11</v>
      </c>
      <c r="K1821" s="74">
        <v>138.63</v>
      </c>
      <c r="L1821" s="74">
        <v>103.45</v>
      </c>
      <c r="M1821" s="74">
        <v>83</v>
      </c>
      <c r="N1821" s="74">
        <v>106.84</v>
      </c>
      <c r="O1821" s="57">
        <v>96</v>
      </c>
      <c r="P1821" s="57">
        <v>99</v>
      </c>
      <c r="Q1821" s="57">
        <v>86</v>
      </c>
      <c r="R1821" s="57">
        <v>86</v>
      </c>
      <c r="S1821" s="57">
        <v>89</v>
      </c>
      <c r="T1821" s="74">
        <v>321.22000000000003</v>
      </c>
      <c r="U1821" s="114">
        <v>1.12E-2</v>
      </c>
    </row>
    <row r="1822" spans="1:21" x14ac:dyDescent="0.35">
      <c r="A1822" s="73" t="s">
        <v>2723</v>
      </c>
      <c r="B1822" s="57">
        <v>114</v>
      </c>
      <c r="C1822" s="57">
        <v>95</v>
      </c>
      <c r="D1822" s="74">
        <v>5.98</v>
      </c>
      <c r="E1822" s="74">
        <v>109.92</v>
      </c>
      <c r="F1822" s="74">
        <v>106.64</v>
      </c>
      <c r="G1822" s="74">
        <v>130.07</v>
      </c>
      <c r="H1822" s="74">
        <v>109.58</v>
      </c>
      <c r="I1822" s="74">
        <v>94.19</v>
      </c>
      <c r="J1822" s="74">
        <v>106.02</v>
      </c>
      <c r="K1822" s="74">
        <v>144.46</v>
      </c>
      <c r="L1822" s="74">
        <v>105.06</v>
      </c>
      <c r="M1822" s="74">
        <v>85.29</v>
      </c>
      <c r="N1822" s="74">
        <v>108.7</v>
      </c>
      <c r="O1822" s="57">
        <v>95</v>
      </c>
      <c r="P1822" s="57">
        <v>99</v>
      </c>
      <c r="Q1822" s="57">
        <v>80</v>
      </c>
      <c r="R1822" s="57">
        <v>88</v>
      </c>
      <c r="S1822" s="57">
        <v>84</v>
      </c>
      <c r="T1822" s="74">
        <v>840.82</v>
      </c>
      <c r="U1822" s="114">
        <v>1.52E-2</v>
      </c>
    </row>
    <row r="1823" spans="1:21" x14ac:dyDescent="0.35">
      <c r="A1823" s="73" t="s">
        <v>2724</v>
      </c>
      <c r="B1823" s="57">
        <v>122</v>
      </c>
      <c r="C1823" s="57">
        <v>107</v>
      </c>
      <c r="D1823" s="74">
        <v>26.73</v>
      </c>
      <c r="E1823" s="74">
        <v>111.91</v>
      </c>
      <c r="F1823" s="74">
        <v>108.84</v>
      </c>
      <c r="G1823" s="74">
        <v>134.69999999999999</v>
      </c>
      <c r="H1823" s="74">
        <v>112.93</v>
      </c>
      <c r="I1823" s="74">
        <v>93.73</v>
      </c>
      <c r="J1823" s="74">
        <v>106.69</v>
      </c>
      <c r="K1823" s="74">
        <v>148.1</v>
      </c>
      <c r="L1823" s="74">
        <v>106.06</v>
      </c>
      <c r="M1823" s="74">
        <v>87.37</v>
      </c>
      <c r="N1823" s="74">
        <v>109.83</v>
      </c>
      <c r="O1823" s="57">
        <v>99</v>
      </c>
      <c r="P1823" s="57">
        <v>98</v>
      </c>
      <c r="Q1823" s="57">
        <v>103</v>
      </c>
      <c r="R1823" s="57">
        <v>93</v>
      </c>
      <c r="S1823" s="57">
        <v>88</v>
      </c>
      <c r="T1823" s="74">
        <v>187.38</v>
      </c>
      <c r="U1823" s="114"/>
    </row>
    <row r="1824" spans="1:21" x14ac:dyDescent="0.35">
      <c r="A1824" s="73" t="s">
        <v>2725</v>
      </c>
      <c r="B1824" s="57">
        <v>133</v>
      </c>
      <c r="C1824" s="57">
        <v>117</v>
      </c>
      <c r="D1824" s="74">
        <v>11.3</v>
      </c>
      <c r="E1824" s="74">
        <v>113.43</v>
      </c>
      <c r="F1824" s="74">
        <v>110.78</v>
      </c>
      <c r="G1824" s="74">
        <v>137.63</v>
      </c>
      <c r="H1824" s="74">
        <v>116.1</v>
      </c>
      <c r="I1824" s="74">
        <v>94.3</v>
      </c>
      <c r="J1824" s="74">
        <v>106.95</v>
      </c>
      <c r="K1824" s="74">
        <v>150.1</v>
      </c>
      <c r="L1824" s="74">
        <v>106.95</v>
      </c>
      <c r="M1824" s="74">
        <v>88.52</v>
      </c>
      <c r="N1824" s="74">
        <v>110.61</v>
      </c>
      <c r="O1824" s="57">
        <v>103</v>
      </c>
      <c r="P1824" s="57">
        <v>98</v>
      </c>
      <c r="Q1824" s="57">
        <v>101</v>
      </c>
      <c r="R1824" s="57">
        <v>92</v>
      </c>
      <c r="S1824" s="57">
        <v>108</v>
      </c>
      <c r="T1824" s="74">
        <v>217.36</v>
      </c>
      <c r="U1824" s="114"/>
    </row>
    <row r="1825" spans="1:21" x14ac:dyDescent="0.35">
      <c r="A1825" s="73" t="s">
        <v>2726</v>
      </c>
      <c r="B1825" s="57">
        <v>110</v>
      </c>
      <c r="C1825" s="57">
        <v>72</v>
      </c>
      <c r="D1825" s="74">
        <v>365.98</v>
      </c>
      <c r="E1825" s="74">
        <v>118.24</v>
      </c>
      <c r="F1825" s="74">
        <v>113.57</v>
      </c>
      <c r="G1825" s="74">
        <v>146.74</v>
      </c>
      <c r="H1825" s="74">
        <v>127.95</v>
      </c>
      <c r="I1825" s="74">
        <v>97.39</v>
      </c>
      <c r="J1825" s="74">
        <v>108.33</v>
      </c>
      <c r="K1825" s="74">
        <v>157.63</v>
      </c>
      <c r="L1825" s="74">
        <v>108.44</v>
      </c>
      <c r="M1825" s="74">
        <v>90.25</v>
      </c>
      <c r="N1825" s="74">
        <v>112.37</v>
      </c>
      <c r="O1825" s="57">
        <v>100</v>
      </c>
      <c r="P1825" s="57">
        <v>99</v>
      </c>
      <c r="Q1825" s="57">
        <v>87</v>
      </c>
      <c r="R1825" s="57">
        <v>88</v>
      </c>
      <c r="S1825" s="57">
        <v>71</v>
      </c>
      <c r="T1825" s="74">
        <v>335.4</v>
      </c>
      <c r="U1825" s="114">
        <v>1.23E-2</v>
      </c>
    </row>
    <row r="1826" spans="1:21" x14ac:dyDescent="0.35">
      <c r="A1826" s="73" t="s">
        <v>2727</v>
      </c>
      <c r="B1826" s="57">
        <v>80</v>
      </c>
      <c r="C1826" s="57">
        <v>40</v>
      </c>
      <c r="D1826" s="74">
        <v>151.33000000000001</v>
      </c>
      <c r="E1826" s="74">
        <v>120.57</v>
      </c>
      <c r="F1826" s="74">
        <v>116.87</v>
      </c>
      <c r="G1826" s="74">
        <v>147.66999999999999</v>
      </c>
      <c r="H1826" s="74">
        <v>138.16</v>
      </c>
      <c r="I1826" s="74">
        <v>99.76</v>
      </c>
      <c r="J1826" s="74">
        <v>105.77</v>
      </c>
      <c r="K1826" s="74">
        <v>160.59</v>
      </c>
      <c r="L1826" s="74">
        <v>108.11</v>
      </c>
      <c r="M1826" s="74">
        <v>90.34</v>
      </c>
      <c r="N1826" s="74">
        <v>109.48</v>
      </c>
      <c r="O1826" s="57">
        <v>82</v>
      </c>
      <c r="P1826" s="57">
        <v>98</v>
      </c>
      <c r="Q1826" s="57">
        <v>85</v>
      </c>
      <c r="R1826" s="57">
        <v>89</v>
      </c>
      <c r="S1826" s="57">
        <v>49</v>
      </c>
      <c r="T1826" s="74">
        <v>213.93</v>
      </c>
      <c r="U1826" s="114">
        <v>1.03E-2</v>
      </c>
    </row>
    <row r="1827" spans="1:21" x14ac:dyDescent="0.35">
      <c r="A1827" s="73" t="s">
        <v>2728</v>
      </c>
      <c r="B1827" s="57">
        <v>36</v>
      </c>
      <c r="C1827" s="57">
        <v>3</v>
      </c>
      <c r="D1827" s="74">
        <v>-65.489999999999995</v>
      </c>
      <c r="E1827" s="74">
        <v>113.05</v>
      </c>
      <c r="F1827" s="74">
        <v>115.59</v>
      </c>
      <c r="G1827" s="74">
        <v>131.52000000000001</v>
      </c>
      <c r="H1827" s="74">
        <v>128.18</v>
      </c>
      <c r="I1827" s="74">
        <v>95.08</v>
      </c>
      <c r="J1827" s="74">
        <v>97.03</v>
      </c>
      <c r="K1827" s="74">
        <v>149.05000000000001</v>
      </c>
      <c r="L1827" s="74">
        <v>102.11</v>
      </c>
      <c r="M1827" s="74">
        <v>87.97</v>
      </c>
      <c r="N1827" s="74">
        <v>98.35</v>
      </c>
      <c r="O1827" s="57">
        <v>48</v>
      </c>
      <c r="P1827" s="57"/>
      <c r="Q1827" s="57"/>
      <c r="R1827" s="57"/>
      <c r="S1827" s="57"/>
      <c r="T1827" s="74">
        <v>64.95</v>
      </c>
      <c r="U1827" s="114">
        <v>7.4999999999999997E-3</v>
      </c>
    </row>
    <row r="1828" spans="1:21" x14ac:dyDescent="0.35">
      <c r="A1828" s="73" t="s">
        <v>2729</v>
      </c>
      <c r="B1828" s="57">
        <v>52</v>
      </c>
      <c r="C1828" s="57">
        <v>13</v>
      </c>
      <c r="D1828" s="74">
        <v>-44.28</v>
      </c>
      <c r="E1828" s="74">
        <v>108.62</v>
      </c>
      <c r="F1828" s="74">
        <v>117.26</v>
      </c>
      <c r="G1828" s="74">
        <v>120.8</v>
      </c>
      <c r="H1828" s="74">
        <v>121.19</v>
      </c>
      <c r="I1828" s="74">
        <v>94.29</v>
      </c>
      <c r="J1828" s="74">
        <v>89.41</v>
      </c>
      <c r="K1828" s="74">
        <v>144.81</v>
      </c>
      <c r="L1828" s="74">
        <v>96.94</v>
      </c>
      <c r="M1828" s="74">
        <v>88.41</v>
      </c>
      <c r="N1828" s="74">
        <v>90.29</v>
      </c>
      <c r="O1828" s="57">
        <v>63</v>
      </c>
      <c r="P1828" s="57"/>
      <c r="Q1828" s="57">
        <v>108</v>
      </c>
      <c r="R1828" s="57">
        <v>100</v>
      </c>
      <c r="S1828" s="57"/>
      <c r="T1828" s="74">
        <v>163.37</v>
      </c>
      <c r="U1828" s="114">
        <v>5.7000000000000002E-3</v>
      </c>
    </row>
    <row r="1829" spans="1:21" x14ac:dyDescent="0.35">
      <c r="A1829" s="73" t="s">
        <v>2730</v>
      </c>
      <c r="B1829" s="57">
        <v>78</v>
      </c>
      <c r="C1829" s="57">
        <v>45</v>
      </c>
      <c r="D1829" s="74">
        <v>-12.77</v>
      </c>
      <c r="E1829" s="74">
        <v>104.31</v>
      </c>
      <c r="F1829" s="74">
        <v>118.37</v>
      </c>
      <c r="G1829" s="74">
        <v>113.95</v>
      </c>
      <c r="H1829" s="74">
        <v>116.54</v>
      </c>
      <c r="I1829" s="74">
        <v>92.65</v>
      </c>
      <c r="J1829" s="74">
        <v>82.97</v>
      </c>
      <c r="K1829" s="74">
        <v>138</v>
      </c>
      <c r="L1829" s="74">
        <v>92.96</v>
      </c>
      <c r="M1829" s="74">
        <v>89.92</v>
      </c>
      <c r="N1829" s="74">
        <v>88.25</v>
      </c>
      <c r="O1829" s="57">
        <v>79</v>
      </c>
      <c r="P1829" s="57"/>
      <c r="Q1829" s="57">
        <v>97</v>
      </c>
      <c r="R1829" s="57">
        <v>92</v>
      </c>
      <c r="S1829" s="57">
        <v>52</v>
      </c>
      <c r="T1829" s="74">
        <v>570.26</v>
      </c>
      <c r="U1829" s="114">
        <v>4.8999999999999998E-3</v>
      </c>
    </row>
    <row r="1830" spans="1:21" x14ac:dyDescent="0.35">
      <c r="A1830" s="73" t="s">
        <v>2731</v>
      </c>
      <c r="B1830" s="57">
        <v>106</v>
      </c>
      <c r="C1830" s="57">
        <v>84</v>
      </c>
      <c r="D1830" s="74">
        <v>7.45</v>
      </c>
      <c r="E1830" s="74">
        <v>101.01</v>
      </c>
      <c r="F1830" s="74">
        <v>119.37</v>
      </c>
      <c r="G1830" s="74">
        <v>107.77</v>
      </c>
      <c r="H1830" s="74">
        <v>110.61</v>
      </c>
      <c r="I1830" s="74">
        <v>90.89</v>
      </c>
      <c r="J1830" s="74">
        <v>82</v>
      </c>
      <c r="K1830" s="74">
        <v>130.77000000000001</v>
      </c>
      <c r="L1830" s="74">
        <v>90.3</v>
      </c>
      <c r="M1830" s="74">
        <v>91.42</v>
      </c>
      <c r="N1830" s="74">
        <v>86.35</v>
      </c>
      <c r="O1830" s="57">
        <v>88</v>
      </c>
      <c r="P1830" s="57"/>
      <c r="Q1830" s="57">
        <v>98</v>
      </c>
      <c r="R1830" s="57">
        <v>94</v>
      </c>
      <c r="S1830" s="57">
        <v>74</v>
      </c>
      <c r="T1830" s="74">
        <v>325.89999999999998</v>
      </c>
      <c r="U1830" s="114"/>
    </row>
    <row r="1831" spans="1:21" x14ac:dyDescent="0.35">
      <c r="A1831" s="73" t="s">
        <v>2732</v>
      </c>
      <c r="B1831" s="57">
        <v>121</v>
      </c>
      <c r="C1831" s="57">
        <v>100</v>
      </c>
      <c r="D1831" s="74">
        <v>-33.58</v>
      </c>
      <c r="E1831" s="74">
        <v>99.18</v>
      </c>
      <c r="F1831" s="74">
        <v>121.82</v>
      </c>
      <c r="G1831" s="74">
        <v>103.87</v>
      </c>
      <c r="H1831" s="74">
        <v>106.29</v>
      </c>
      <c r="I1831" s="74">
        <v>91.52</v>
      </c>
      <c r="J1831" s="74">
        <v>81.569999999999993</v>
      </c>
      <c r="K1831" s="74">
        <v>125.37</v>
      </c>
      <c r="L1831" s="74">
        <v>88.79</v>
      </c>
      <c r="M1831" s="74">
        <v>93.25</v>
      </c>
      <c r="N1831" s="74">
        <v>84.59</v>
      </c>
      <c r="O1831" s="57">
        <v>94</v>
      </c>
      <c r="P1831" s="57"/>
      <c r="Q1831" s="57">
        <v>106</v>
      </c>
      <c r="R1831" s="57">
        <v>93</v>
      </c>
      <c r="S1831" s="57">
        <v>99</v>
      </c>
      <c r="T1831" s="74">
        <v>410.83</v>
      </c>
      <c r="U1831" s="114"/>
    </row>
    <row r="1832" spans="1:21" x14ac:dyDescent="0.35">
      <c r="A1832" s="73" t="s">
        <v>2733</v>
      </c>
      <c r="B1832" s="57">
        <v>84</v>
      </c>
      <c r="C1832" s="57">
        <v>53</v>
      </c>
      <c r="D1832" s="74">
        <v>55.07</v>
      </c>
      <c r="E1832" s="74">
        <v>95.76</v>
      </c>
      <c r="F1832" s="74">
        <v>122.69</v>
      </c>
      <c r="G1832" s="74">
        <v>94.09</v>
      </c>
      <c r="H1832" s="74">
        <v>97.92</v>
      </c>
      <c r="I1832" s="74">
        <v>92.92</v>
      </c>
      <c r="J1832" s="74">
        <v>81.11</v>
      </c>
      <c r="K1832" s="74">
        <v>116.13</v>
      </c>
      <c r="L1832" s="74">
        <v>86.94</v>
      </c>
      <c r="M1832" s="74">
        <v>94.45</v>
      </c>
      <c r="N1832" s="74">
        <v>83.09</v>
      </c>
      <c r="O1832" s="57">
        <v>83</v>
      </c>
      <c r="P1832" s="57"/>
      <c r="Q1832" s="57">
        <v>105</v>
      </c>
      <c r="R1832" s="57">
        <v>101</v>
      </c>
      <c r="S1832" s="57">
        <v>60</v>
      </c>
      <c r="T1832" s="74">
        <v>290.02999999999997</v>
      </c>
      <c r="U1832" s="114">
        <v>4.7000000000000002E-3</v>
      </c>
    </row>
    <row r="1833" spans="1:21" x14ac:dyDescent="0.35">
      <c r="A1833" s="73" t="s">
        <v>2734</v>
      </c>
      <c r="B1833" s="57">
        <v>70</v>
      </c>
      <c r="C1833" s="57">
        <v>38</v>
      </c>
      <c r="D1833" s="74">
        <v>274.41000000000003</v>
      </c>
      <c r="E1833" s="74">
        <v>94.85</v>
      </c>
      <c r="F1833" s="74">
        <v>122.86</v>
      </c>
      <c r="G1833" s="74">
        <v>87.77</v>
      </c>
      <c r="H1833" s="74">
        <v>93.74</v>
      </c>
      <c r="I1833" s="74">
        <v>97.54</v>
      </c>
      <c r="J1833" s="74">
        <v>83.74</v>
      </c>
      <c r="K1833" s="74">
        <v>109.77</v>
      </c>
      <c r="L1833" s="74">
        <v>87.07</v>
      </c>
      <c r="M1833" s="74">
        <v>95.89</v>
      </c>
      <c r="N1833" s="74">
        <v>82.19</v>
      </c>
      <c r="O1833" s="57">
        <v>71</v>
      </c>
      <c r="P1833" s="57"/>
      <c r="Q1833" s="57">
        <v>101</v>
      </c>
      <c r="R1833" s="57">
        <v>95</v>
      </c>
      <c r="S1833" s="57">
        <v>49</v>
      </c>
      <c r="T1833" s="74">
        <v>215.73</v>
      </c>
      <c r="U1833" s="114">
        <v>3.5999999999999999E-3</v>
      </c>
    </row>
    <row r="1834" spans="1:21" x14ac:dyDescent="0.35">
      <c r="A1834" s="73" t="s">
        <v>2735</v>
      </c>
      <c r="B1834" s="57">
        <v>44</v>
      </c>
      <c r="C1834" s="57">
        <v>12</v>
      </c>
      <c r="D1834" s="74">
        <v>48.86</v>
      </c>
      <c r="E1834" s="74">
        <v>98.15</v>
      </c>
      <c r="F1834" s="74">
        <v>125.34</v>
      </c>
      <c r="G1834" s="74">
        <v>88.89</v>
      </c>
      <c r="H1834" s="74">
        <v>96.21</v>
      </c>
      <c r="I1834" s="74">
        <v>104.9</v>
      </c>
      <c r="J1834" s="74">
        <v>87.11</v>
      </c>
      <c r="K1834" s="74">
        <v>111.52</v>
      </c>
      <c r="L1834" s="74">
        <v>90.37</v>
      </c>
      <c r="M1834" s="74">
        <v>99.69</v>
      </c>
      <c r="N1834" s="74">
        <v>85.33</v>
      </c>
      <c r="O1834" s="57">
        <v>51</v>
      </c>
      <c r="P1834" s="57"/>
      <c r="Q1834" s="57">
        <v>83</v>
      </c>
      <c r="R1834" s="57">
        <v>89</v>
      </c>
      <c r="S1834" s="57"/>
      <c r="T1834" s="74">
        <v>381.65</v>
      </c>
      <c r="U1834" s="114">
        <v>3.5999999999999999E-3</v>
      </c>
    </row>
    <row r="1835" spans="1:21" x14ac:dyDescent="0.35">
      <c r="A1835" s="73" t="s">
        <v>2736</v>
      </c>
      <c r="B1835" s="57">
        <v>83</v>
      </c>
      <c r="C1835" s="57">
        <v>59</v>
      </c>
      <c r="D1835" s="74">
        <v>28.81</v>
      </c>
      <c r="E1835" s="74">
        <v>101.28</v>
      </c>
      <c r="F1835" s="74">
        <v>126.32</v>
      </c>
      <c r="G1835" s="74">
        <v>93.69</v>
      </c>
      <c r="H1835" s="74">
        <v>101.44</v>
      </c>
      <c r="I1835" s="74">
        <v>105.77</v>
      </c>
      <c r="J1835" s="74">
        <v>96.19</v>
      </c>
      <c r="K1835" s="74">
        <v>110.63</v>
      </c>
      <c r="L1835" s="74">
        <v>93.98</v>
      </c>
      <c r="M1835" s="74">
        <v>102.75</v>
      </c>
      <c r="N1835" s="74">
        <v>92.48</v>
      </c>
      <c r="O1835" s="57">
        <v>75</v>
      </c>
      <c r="P1835" s="57"/>
      <c r="Q1835" s="57">
        <v>84</v>
      </c>
      <c r="R1835" s="57">
        <v>90</v>
      </c>
      <c r="S1835" s="57">
        <v>56</v>
      </c>
      <c r="T1835" s="74">
        <v>936.98</v>
      </c>
      <c r="U1835" s="114">
        <v>5.3E-3</v>
      </c>
    </row>
    <row r="1836" spans="1:21" x14ac:dyDescent="0.35">
      <c r="A1836" s="73" t="s">
        <v>2737</v>
      </c>
      <c r="B1836" s="57">
        <v>89</v>
      </c>
      <c r="C1836" s="57">
        <v>72</v>
      </c>
      <c r="D1836" s="74">
        <v>18.96</v>
      </c>
      <c r="E1836" s="74">
        <v>101.38</v>
      </c>
      <c r="F1836" s="74">
        <v>123.86</v>
      </c>
      <c r="G1836" s="74">
        <v>93.02</v>
      </c>
      <c r="H1836" s="74">
        <v>102.02</v>
      </c>
      <c r="I1836" s="74">
        <v>104.77</v>
      </c>
      <c r="J1836" s="74">
        <v>99.96</v>
      </c>
      <c r="K1836" s="74">
        <v>108.47</v>
      </c>
      <c r="L1836" s="74">
        <v>94.82</v>
      </c>
      <c r="M1836" s="74">
        <v>103.01</v>
      </c>
      <c r="N1836" s="74">
        <v>93.86</v>
      </c>
      <c r="O1836" s="57">
        <v>76</v>
      </c>
      <c r="P1836" s="57"/>
      <c r="Q1836" s="57">
        <v>81</v>
      </c>
      <c r="R1836" s="57">
        <v>87</v>
      </c>
      <c r="S1836" s="57">
        <v>60</v>
      </c>
      <c r="T1836" s="74">
        <v>1235.3900000000001</v>
      </c>
      <c r="U1836" s="114">
        <v>4.7000000000000002E-3</v>
      </c>
    </row>
    <row r="1837" spans="1:21" x14ac:dyDescent="0.35">
      <c r="A1837" s="73" t="s">
        <v>2738</v>
      </c>
      <c r="B1837" s="57">
        <v>106</v>
      </c>
      <c r="C1837" s="57">
        <v>91</v>
      </c>
      <c r="D1837" s="74">
        <v>-2.62</v>
      </c>
      <c r="E1837" s="74">
        <v>101.06</v>
      </c>
      <c r="F1837" s="74">
        <v>120.3</v>
      </c>
      <c r="G1837" s="74">
        <v>92.73</v>
      </c>
      <c r="H1837" s="74">
        <v>102.93</v>
      </c>
      <c r="I1837" s="74">
        <v>102.58</v>
      </c>
      <c r="J1837" s="74">
        <v>101.83</v>
      </c>
      <c r="K1837" s="74">
        <v>107.28</v>
      </c>
      <c r="L1837" s="74">
        <v>95.28</v>
      </c>
      <c r="M1837" s="74">
        <v>102.42</v>
      </c>
      <c r="N1837" s="74">
        <v>94.79</v>
      </c>
      <c r="O1837" s="57">
        <v>81</v>
      </c>
      <c r="P1837" s="57"/>
      <c r="Q1837" s="57">
        <v>95</v>
      </c>
      <c r="R1837" s="57">
        <v>86</v>
      </c>
      <c r="S1837" s="57">
        <v>69</v>
      </c>
      <c r="T1837" s="74">
        <v>81.92</v>
      </c>
      <c r="U1837" s="114"/>
    </row>
    <row r="1838" spans="1:21" x14ac:dyDescent="0.35">
      <c r="A1838" s="73" t="s">
        <v>2739</v>
      </c>
      <c r="B1838" s="57">
        <v>95</v>
      </c>
      <c r="C1838" s="57">
        <v>94</v>
      </c>
      <c r="D1838" s="74">
        <v>-10.06</v>
      </c>
      <c r="E1838" s="74">
        <v>99.91</v>
      </c>
      <c r="F1838" s="74">
        <v>114.74</v>
      </c>
      <c r="G1838" s="74">
        <v>91.67</v>
      </c>
      <c r="H1838" s="74">
        <v>102.54</v>
      </c>
      <c r="I1838" s="74">
        <v>97.97</v>
      </c>
      <c r="J1838" s="74">
        <v>103.67</v>
      </c>
      <c r="K1838" s="74">
        <v>105.99</v>
      </c>
      <c r="L1838" s="74">
        <v>94.83</v>
      </c>
      <c r="M1838" s="74">
        <v>102</v>
      </c>
      <c r="N1838" s="74">
        <v>95.72</v>
      </c>
      <c r="O1838" s="57">
        <v>67</v>
      </c>
      <c r="P1838" s="57"/>
      <c r="Q1838" s="57">
        <v>88</v>
      </c>
      <c r="R1838" s="57">
        <v>86</v>
      </c>
      <c r="S1838" s="57">
        <v>66</v>
      </c>
      <c r="T1838" s="74">
        <v>257.92</v>
      </c>
      <c r="U1838" s="114"/>
    </row>
    <row r="1839" spans="1:21" x14ac:dyDescent="0.35">
      <c r="A1839" s="73" t="s">
        <v>2740</v>
      </c>
      <c r="B1839" s="57">
        <v>106</v>
      </c>
      <c r="C1839" s="57">
        <v>91</v>
      </c>
      <c r="D1839" s="74">
        <v>1</v>
      </c>
      <c r="E1839" s="74">
        <v>97.54</v>
      </c>
      <c r="F1839" s="74">
        <v>109.61</v>
      </c>
      <c r="G1839" s="74">
        <v>88.3</v>
      </c>
      <c r="H1839" s="74">
        <v>97.54</v>
      </c>
      <c r="I1839" s="74">
        <v>92.11</v>
      </c>
      <c r="J1839" s="74">
        <v>107.91</v>
      </c>
      <c r="K1839" s="74">
        <v>102.05</v>
      </c>
      <c r="L1839" s="74">
        <v>94.64</v>
      </c>
      <c r="M1839" s="74">
        <v>101.05</v>
      </c>
      <c r="N1839" s="74">
        <v>94.04</v>
      </c>
      <c r="O1839" s="57">
        <v>79</v>
      </c>
      <c r="P1839" s="57"/>
      <c r="Q1839" s="57">
        <v>74</v>
      </c>
      <c r="R1839" s="57">
        <v>81</v>
      </c>
      <c r="S1839" s="57">
        <v>67</v>
      </c>
      <c r="T1839" s="74">
        <v>229.9</v>
      </c>
      <c r="U1839" s="114">
        <v>6.7999999999999996E-3</v>
      </c>
    </row>
    <row r="1840" spans="1:21" x14ac:dyDescent="0.35">
      <c r="A1840" s="73" t="s">
        <v>2741</v>
      </c>
      <c r="B1840" s="57">
        <v>112</v>
      </c>
      <c r="C1840" s="57">
        <v>97</v>
      </c>
      <c r="D1840" s="74">
        <v>-7.53</v>
      </c>
      <c r="E1840" s="74">
        <v>94.68</v>
      </c>
      <c r="F1840" s="74">
        <v>105.79</v>
      </c>
      <c r="G1840" s="74">
        <v>90.45</v>
      </c>
      <c r="H1840" s="74">
        <v>90.27</v>
      </c>
      <c r="I1840" s="74">
        <v>83.29</v>
      </c>
      <c r="J1840" s="74">
        <v>111.39</v>
      </c>
      <c r="K1840" s="74">
        <v>99.25</v>
      </c>
      <c r="L1840" s="74">
        <v>93.85</v>
      </c>
      <c r="M1840" s="74">
        <v>100.6</v>
      </c>
      <c r="N1840" s="74">
        <v>96.69</v>
      </c>
      <c r="O1840" s="57">
        <v>85</v>
      </c>
      <c r="P1840" s="57"/>
      <c r="Q1840" s="57">
        <v>83</v>
      </c>
      <c r="R1840" s="57">
        <v>83</v>
      </c>
      <c r="S1840" s="57">
        <v>79</v>
      </c>
      <c r="T1840" s="74">
        <v>159.68</v>
      </c>
      <c r="U1840" s="114">
        <v>4.8999999999999998E-3</v>
      </c>
    </row>
    <row r="1841" spans="1:21" x14ac:dyDescent="0.35">
      <c r="A1841" s="73" t="s">
        <v>2742</v>
      </c>
      <c r="B1841" s="57">
        <v>111</v>
      </c>
      <c r="C1841" s="57">
        <v>96</v>
      </c>
      <c r="D1841" s="74">
        <v>-11.38</v>
      </c>
      <c r="E1841" s="74">
        <v>97.17</v>
      </c>
      <c r="F1841" s="74">
        <v>103.5</v>
      </c>
      <c r="G1841" s="74">
        <v>101.22</v>
      </c>
      <c r="H1841" s="74">
        <v>96.02</v>
      </c>
      <c r="I1841" s="74">
        <v>78.19</v>
      </c>
      <c r="J1841" s="74">
        <v>119.4</v>
      </c>
      <c r="K1841" s="74">
        <v>103.02</v>
      </c>
      <c r="L1841" s="74">
        <v>95.86</v>
      </c>
      <c r="M1841" s="74">
        <v>100.78</v>
      </c>
      <c r="N1841" s="74">
        <v>103.88</v>
      </c>
      <c r="O1841" s="57">
        <v>83</v>
      </c>
      <c r="P1841" s="57">
        <v>79</v>
      </c>
      <c r="Q1841" s="57">
        <v>80</v>
      </c>
      <c r="R1841" s="57">
        <v>81</v>
      </c>
      <c r="S1841" s="57">
        <v>75</v>
      </c>
      <c r="T1841" s="74">
        <v>572.67999999999995</v>
      </c>
      <c r="U1841" s="114">
        <v>1.15E-2</v>
      </c>
    </row>
    <row r="1842" spans="1:21" x14ac:dyDescent="0.35">
      <c r="A1842" s="73" t="s">
        <v>2743</v>
      </c>
      <c r="B1842" s="57">
        <v>108</v>
      </c>
      <c r="C1842" s="57">
        <v>95</v>
      </c>
      <c r="D1842" s="74">
        <v>-11.69</v>
      </c>
      <c r="E1842" s="74">
        <v>95.15</v>
      </c>
      <c r="F1842" s="74">
        <v>98.7</v>
      </c>
      <c r="G1842" s="74">
        <v>101.85</v>
      </c>
      <c r="H1842" s="74">
        <v>94.93</v>
      </c>
      <c r="I1842" s="74">
        <v>75.16</v>
      </c>
      <c r="J1842" s="74">
        <v>117.65</v>
      </c>
      <c r="K1842" s="74">
        <v>99.76</v>
      </c>
      <c r="L1842" s="74">
        <v>95.41</v>
      </c>
      <c r="M1842" s="74">
        <v>97.57</v>
      </c>
      <c r="N1842" s="74">
        <v>102.85</v>
      </c>
      <c r="O1842" s="57">
        <v>83</v>
      </c>
      <c r="P1842" s="57">
        <v>79</v>
      </c>
      <c r="Q1842" s="57">
        <v>82</v>
      </c>
      <c r="R1842" s="57">
        <v>83</v>
      </c>
      <c r="S1842" s="57">
        <v>77</v>
      </c>
      <c r="T1842" s="74">
        <v>269.67</v>
      </c>
      <c r="U1842" s="114">
        <v>1.12E-2</v>
      </c>
    </row>
    <row r="1843" spans="1:21" x14ac:dyDescent="0.35">
      <c r="A1843" s="73" t="s">
        <v>2744</v>
      </c>
      <c r="B1843" s="57">
        <v>108</v>
      </c>
      <c r="C1843" s="57">
        <v>94</v>
      </c>
      <c r="D1843" s="74">
        <v>-5.45</v>
      </c>
      <c r="E1843" s="74">
        <v>94.28</v>
      </c>
      <c r="F1843" s="74">
        <v>96.05</v>
      </c>
      <c r="G1843" s="74">
        <v>101.01</v>
      </c>
      <c r="H1843" s="74">
        <v>94.84</v>
      </c>
      <c r="I1843" s="74">
        <v>74.099999999999994</v>
      </c>
      <c r="J1843" s="74">
        <v>119.4</v>
      </c>
      <c r="K1843" s="74">
        <v>97.42</v>
      </c>
      <c r="L1843" s="74">
        <v>95.28</v>
      </c>
      <c r="M1843" s="74">
        <v>95.03</v>
      </c>
      <c r="N1843" s="74">
        <v>101.1</v>
      </c>
      <c r="O1843" s="57">
        <v>83</v>
      </c>
      <c r="P1843" s="57">
        <v>101</v>
      </c>
      <c r="Q1843" s="57">
        <v>72</v>
      </c>
      <c r="R1843" s="57">
        <v>79</v>
      </c>
      <c r="S1843" s="57">
        <v>76</v>
      </c>
      <c r="T1843" s="74">
        <v>292.88</v>
      </c>
      <c r="U1843" s="114">
        <v>1.2800000000000001E-2</v>
      </c>
    </row>
    <row r="1844" spans="1:21" x14ac:dyDescent="0.35">
      <c r="A1844" s="73" t="s">
        <v>2745</v>
      </c>
      <c r="B1844" s="57">
        <v>114</v>
      </c>
      <c r="C1844" s="57">
        <v>97</v>
      </c>
      <c r="D1844" s="74">
        <v>-1.56</v>
      </c>
      <c r="E1844" s="74">
        <v>94.1</v>
      </c>
      <c r="F1844" s="74">
        <v>95.73</v>
      </c>
      <c r="G1844" s="74">
        <v>100.56</v>
      </c>
      <c r="H1844" s="74">
        <v>95.4</v>
      </c>
      <c r="I1844" s="74">
        <v>74.900000000000006</v>
      </c>
      <c r="J1844" s="74">
        <v>119.38</v>
      </c>
      <c r="K1844" s="74">
        <v>96.75</v>
      </c>
      <c r="L1844" s="74">
        <v>94.88</v>
      </c>
      <c r="M1844" s="74">
        <v>93.21</v>
      </c>
      <c r="N1844" s="74">
        <v>101.3</v>
      </c>
      <c r="O1844" s="57">
        <v>85</v>
      </c>
      <c r="P1844" s="57">
        <v>100</v>
      </c>
      <c r="Q1844" s="57">
        <v>96</v>
      </c>
      <c r="R1844" s="57">
        <v>86</v>
      </c>
      <c r="S1844" s="57">
        <v>74</v>
      </c>
      <c r="T1844" s="74">
        <v>329.4</v>
      </c>
      <c r="U1844" s="114"/>
    </row>
    <row r="1845" spans="1:21" x14ac:dyDescent="0.35">
      <c r="A1845" s="73" t="s">
        <v>2746</v>
      </c>
      <c r="B1845" s="57">
        <v>120</v>
      </c>
      <c r="C1845" s="57">
        <v>108</v>
      </c>
      <c r="D1845" s="74">
        <v>-2.2400000000000002</v>
      </c>
      <c r="E1845" s="74">
        <v>93.98</v>
      </c>
      <c r="F1845" s="74">
        <v>95.73</v>
      </c>
      <c r="G1845" s="74">
        <v>100.53</v>
      </c>
      <c r="H1845" s="74">
        <v>96.04</v>
      </c>
      <c r="I1845" s="74">
        <v>75.489999999999995</v>
      </c>
      <c r="J1845" s="74">
        <v>119.59</v>
      </c>
      <c r="K1845" s="74">
        <v>96.18</v>
      </c>
      <c r="L1845" s="74">
        <v>94.41</v>
      </c>
      <c r="M1845" s="74">
        <v>91.93</v>
      </c>
      <c r="N1845" s="74">
        <v>100.83</v>
      </c>
      <c r="O1845" s="57">
        <v>87</v>
      </c>
      <c r="P1845" s="57">
        <v>97</v>
      </c>
      <c r="Q1845" s="57">
        <v>99</v>
      </c>
      <c r="R1845" s="57">
        <v>87</v>
      </c>
      <c r="S1845" s="57">
        <v>89</v>
      </c>
      <c r="T1845" s="74">
        <v>316.73</v>
      </c>
      <c r="U1845" s="114"/>
    </row>
    <row r="1846" spans="1:21" x14ac:dyDescent="0.35">
      <c r="A1846" s="73" t="s">
        <v>2747</v>
      </c>
      <c r="B1846" s="57">
        <v>119</v>
      </c>
      <c r="C1846" s="57">
        <v>102</v>
      </c>
      <c r="D1846" s="74">
        <v>-8.83</v>
      </c>
      <c r="E1846" s="74">
        <v>93.46</v>
      </c>
      <c r="F1846" s="74">
        <v>95.15</v>
      </c>
      <c r="G1846" s="74">
        <v>101.55</v>
      </c>
      <c r="H1846" s="74">
        <v>96.01</v>
      </c>
      <c r="I1846" s="74">
        <v>74.989999999999995</v>
      </c>
      <c r="J1846" s="74">
        <v>119.31</v>
      </c>
      <c r="K1846" s="74">
        <v>94.96</v>
      </c>
      <c r="L1846" s="74">
        <v>93.72</v>
      </c>
      <c r="M1846" s="74">
        <v>91.31</v>
      </c>
      <c r="N1846" s="74">
        <v>101.56</v>
      </c>
      <c r="O1846" s="57">
        <v>89</v>
      </c>
      <c r="P1846" s="57">
        <v>97</v>
      </c>
      <c r="Q1846" s="57">
        <v>75</v>
      </c>
      <c r="R1846" s="57">
        <v>80</v>
      </c>
      <c r="S1846" s="57">
        <v>83</v>
      </c>
      <c r="T1846" s="74">
        <v>248.23</v>
      </c>
      <c r="U1846" s="114">
        <v>1.5800000000000002E-2</v>
      </c>
    </row>
    <row r="1847" spans="1:21" x14ac:dyDescent="0.35">
      <c r="A1847" s="73" t="s">
        <v>2748</v>
      </c>
      <c r="B1847" s="57">
        <v>119</v>
      </c>
      <c r="C1847" s="57">
        <v>100</v>
      </c>
      <c r="D1847" s="74">
        <v>-2.2999999999999998</v>
      </c>
      <c r="E1847" s="74">
        <v>93.17</v>
      </c>
      <c r="F1847" s="74">
        <v>94.76</v>
      </c>
      <c r="G1847" s="74">
        <v>100.89</v>
      </c>
      <c r="H1847" s="74">
        <v>95.59</v>
      </c>
      <c r="I1847" s="74">
        <v>74.989999999999995</v>
      </c>
      <c r="J1847" s="74">
        <v>119.78</v>
      </c>
      <c r="K1847" s="74">
        <v>93.93</v>
      </c>
      <c r="L1847" s="74">
        <v>93.71</v>
      </c>
      <c r="M1847" s="74">
        <v>91.72</v>
      </c>
      <c r="N1847" s="74">
        <v>101.13</v>
      </c>
      <c r="O1847" s="57">
        <v>90</v>
      </c>
      <c r="P1847" s="57">
        <v>99</v>
      </c>
      <c r="Q1847" s="57">
        <v>83</v>
      </c>
      <c r="R1847" s="57">
        <v>82</v>
      </c>
      <c r="S1847" s="57">
        <v>87</v>
      </c>
      <c r="T1847" s="74">
        <v>306.89999999999998</v>
      </c>
      <c r="U1847" s="114">
        <v>1.6199999999999999E-2</v>
      </c>
    </row>
    <row r="1848" spans="1:21" x14ac:dyDescent="0.35">
      <c r="A1848" s="73" t="s">
        <v>2749</v>
      </c>
      <c r="B1848" s="57">
        <v>118</v>
      </c>
      <c r="C1848" s="57">
        <v>100</v>
      </c>
      <c r="D1848" s="74">
        <v>-3.54</v>
      </c>
      <c r="E1848" s="74">
        <v>93.03</v>
      </c>
      <c r="F1848" s="74">
        <v>94.36</v>
      </c>
      <c r="G1848" s="74">
        <v>100.16</v>
      </c>
      <c r="H1848" s="74">
        <v>95.54</v>
      </c>
      <c r="I1848" s="74">
        <v>75.349999999999994</v>
      </c>
      <c r="J1848" s="74">
        <v>120.21</v>
      </c>
      <c r="K1848" s="74">
        <v>93.02</v>
      </c>
      <c r="L1848" s="74">
        <v>93.59</v>
      </c>
      <c r="M1848" s="74">
        <v>91.55</v>
      </c>
      <c r="N1848" s="74">
        <v>100.75</v>
      </c>
      <c r="O1848" s="57">
        <v>90</v>
      </c>
      <c r="P1848" s="57">
        <v>92</v>
      </c>
      <c r="Q1848" s="57">
        <v>82</v>
      </c>
      <c r="R1848" s="57">
        <v>81</v>
      </c>
      <c r="S1848" s="57">
        <v>84</v>
      </c>
      <c r="T1848" s="74">
        <v>239.71</v>
      </c>
      <c r="U1848" s="114">
        <v>2.2599999999999999E-2</v>
      </c>
    </row>
    <row r="1849" spans="1:21" x14ac:dyDescent="0.35">
      <c r="A1849" s="73" t="s">
        <v>2750</v>
      </c>
      <c r="B1849" s="57">
        <v>116</v>
      </c>
      <c r="C1849" s="57">
        <v>99</v>
      </c>
      <c r="D1849" s="74">
        <v>-1.44</v>
      </c>
      <c r="E1849" s="74">
        <v>93.11</v>
      </c>
      <c r="F1849" s="74">
        <v>94.95</v>
      </c>
      <c r="G1849" s="74">
        <v>99.8</v>
      </c>
      <c r="H1849" s="74">
        <v>95.49</v>
      </c>
      <c r="I1849" s="74">
        <v>75.650000000000006</v>
      </c>
      <c r="J1849" s="74">
        <v>121.24</v>
      </c>
      <c r="K1849" s="74">
        <v>92.23</v>
      </c>
      <c r="L1849" s="74">
        <v>93.84</v>
      </c>
      <c r="M1849" s="74">
        <v>91.71</v>
      </c>
      <c r="N1849" s="74">
        <v>99.94</v>
      </c>
      <c r="O1849" s="57">
        <v>90</v>
      </c>
      <c r="P1849" s="57">
        <v>93</v>
      </c>
      <c r="Q1849" s="57">
        <v>83</v>
      </c>
      <c r="R1849" s="57">
        <v>82</v>
      </c>
      <c r="S1849" s="57">
        <v>85</v>
      </c>
      <c r="T1849" s="74">
        <v>308.72000000000003</v>
      </c>
      <c r="U1849" s="114">
        <v>2.1999999999999999E-2</v>
      </c>
    </row>
    <row r="1850" spans="1:21" x14ac:dyDescent="0.35">
      <c r="A1850" s="73" t="s">
        <v>2751</v>
      </c>
      <c r="B1850" s="57">
        <v>113</v>
      </c>
      <c r="C1850" s="57">
        <v>99</v>
      </c>
      <c r="D1850" s="74">
        <v>5.79</v>
      </c>
      <c r="E1850" s="74">
        <v>92.97</v>
      </c>
      <c r="F1850" s="74">
        <v>95.97</v>
      </c>
      <c r="G1850" s="74">
        <v>100.07</v>
      </c>
      <c r="H1850" s="74">
        <v>95.84</v>
      </c>
      <c r="I1850" s="74">
        <v>76.34</v>
      </c>
      <c r="J1850" s="74">
        <v>118.83</v>
      </c>
      <c r="K1850" s="74">
        <v>91.73</v>
      </c>
      <c r="L1850" s="74">
        <v>93.86</v>
      </c>
      <c r="M1850" s="74">
        <v>91.86</v>
      </c>
      <c r="N1850" s="74">
        <v>99.06</v>
      </c>
      <c r="O1850" s="57">
        <v>89</v>
      </c>
      <c r="P1850" s="57">
        <v>94</v>
      </c>
      <c r="Q1850" s="57">
        <v>74</v>
      </c>
      <c r="R1850" s="57">
        <v>81</v>
      </c>
      <c r="S1850" s="57">
        <v>84</v>
      </c>
      <c r="T1850" s="74">
        <v>211.33</v>
      </c>
      <c r="U1850" s="114">
        <v>2.0199999999999999E-2</v>
      </c>
    </row>
    <row r="1851" spans="1:21" x14ac:dyDescent="0.35">
      <c r="A1851" s="73" t="s">
        <v>2752</v>
      </c>
      <c r="B1851" s="57">
        <v>122</v>
      </c>
      <c r="C1851" s="57">
        <v>102</v>
      </c>
      <c r="D1851" s="74">
        <v>4.1100000000000003</v>
      </c>
      <c r="E1851" s="74">
        <v>93.22</v>
      </c>
      <c r="F1851" s="74">
        <v>97.71</v>
      </c>
      <c r="G1851" s="74">
        <v>99.57</v>
      </c>
      <c r="H1851" s="74">
        <v>95.83</v>
      </c>
      <c r="I1851" s="74">
        <v>77.59</v>
      </c>
      <c r="J1851" s="74">
        <v>118.45</v>
      </c>
      <c r="K1851" s="74">
        <v>90.9</v>
      </c>
      <c r="L1851" s="74">
        <v>93.81</v>
      </c>
      <c r="M1851" s="74">
        <v>91.49</v>
      </c>
      <c r="N1851" s="74">
        <v>97.61</v>
      </c>
      <c r="O1851" s="57">
        <v>93</v>
      </c>
      <c r="P1851" s="57">
        <v>95</v>
      </c>
      <c r="Q1851" s="57">
        <v>92</v>
      </c>
      <c r="R1851" s="57">
        <v>88</v>
      </c>
      <c r="S1851" s="57">
        <v>82</v>
      </c>
      <c r="T1851" s="74">
        <v>113.58</v>
      </c>
      <c r="U1851" s="114"/>
    </row>
    <row r="1852" spans="1:21" x14ac:dyDescent="0.35">
      <c r="A1852" s="73" t="s">
        <v>2753</v>
      </c>
      <c r="B1852" s="57">
        <v>128</v>
      </c>
      <c r="C1852" s="57">
        <v>110</v>
      </c>
      <c r="D1852" s="74">
        <v>3.79</v>
      </c>
      <c r="E1852" s="74">
        <v>94.16</v>
      </c>
      <c r="F1852" s="74">
        <v>98.42</v>
      </c>
      <c r="G1852" s="74">
        <v>99.31</v>
      </c>
      <c r="H1852" s="74">
        <v>95.76</v>
      </c>
      <c r="I1852" s="74">
        <v>78.39</v>
      </c>
      <c r="J1852" s="74">
        <v>118.93</v>
      </c>
      <c r="K1852" s="74">
        <v>90.79</v>
      </c>
      <c r="L1852" s="74">
        <v>94.17</v>
      </c>
      <c r="M1852" s="74">
        <v>91.72</v>
      </c>
      <c r="N1852" s="74">
        <v>97.66</v>
      </c>
      <c r="O1852" s="57">
        <v>94</v>
      </c>
      <c r="P1852" s="57">
        <v>95</v>
      </c>
      <c r="Q1852" s="57">
        <v>89</v>
      </c>
      <c r="R1852" s="57">
        <v>91</v>
      </c>
      <c r="S1852" s="57">
        <v>92</v>
      </c>
      <c r="T1852" s="74">
        <v>508.25</v>
      </c>
      <c r="U1852" s="114"/>
    </row>
    <row r="1853" spans="1:21" x14ac:dyDescent="0.35">
      <c r="A1853" s="73" t="s">
        <v>2754</v>
      </c>
      <c r="B1853" s="57">
        <v>122</v>
      </c>
      <c r="C1853" s="57">
        <v>103</v>
      </c>
      <c r="D1853" s="74">
        <v>4.57</v>
      </c>
      <c r="E1853" s="74">
        <v>94.35</v>
      </c>
      <c r="F1853" s="74">
        <v>97.67</v>
      </c>
      <c r="G1853" s="74">
        <v>98.67</v>
      </c>
      <c r="H1853" s="74">
        <v>95.83</v>
      </c>
      <c r="I1853" s="74">
        <v>78.61</v>
      </c>
      <c r="J1853" s="74">
        <v>117.81</v>
      </c>
      <c r="K1853" s="74">
        <v>90.64</v>
      </c>
      <c r="L1853" s="74">
        <v>94.45</v>
      </c>
      <c r="M1853" s="74">
        <v>92.13</v>
      </c>
      <c r="N1853" s="74">
        <v>97.17</v>
      </c>
      <c r="O1853" s="57">
        <v>90</v>
      </c>
      <c r="P1853" s="57">
        <v>96</v>
      </c>
      <c r="Q1853" s="57">
        <v>77</v>
      </c>
      <c r="R1853" s="57">
        <v>81</v>
      </c>
      <c r="S1853" s="57">
        <v>85</v>
      </c>
      <c r="T1853" s="74">
        <v>262.76</v>
      </c>
      <c r="U1853" s="114">
        <v>2.01E-2</v>
      </c>
    </row>
    <row r="1854" spans="1:21" x14ac:dyDescent="0.35">
      <c r="A1854" s="73" t="s">
        <v>2755</v>
      </c>
      <c r="B1854" s="57">
        <v>120</v>
      </c>
      <c r="C1854" s="57">
        <v>101</v>
      </c>
      <c r="D1854" s="74">
        <v>4.1500000000000004</v>
      </c>
      <c r="E1854" s="74">
        <v>94.12</v>
      </c>
      <c r="F1854" s="74">
        <v>97.16</v>
      </c>
      <c r="G1854" s="74">
        <v>98.18</v>
      </c>
      <c r="H1854" s="74">
        <v>95.77</v>
      </c>
      <c r="I1854" s="74">
        <v>78.73</v>
      </c>
      <c r="J1854" s="74">
        <v>116.35</v>
      </c>
      <c r="K1854" s="74">
        <v>90.32</v>
      </c>
      <c r="L1854" s="74">
        <v>94.27</v>
      </c>
      <c r="M1854" s="74">
        <v>91.98</v>
      </c>
      <c r="N1854" s="74">
        <v>96.86</v>
      </c>
      <c r="O1854" s="57">
        <v>91</v>
      </c>
      <c r="P1854" s="57">
        <v>94</v>
      </c>
      <c r="Q1854" s="57">
        <v>82</v>
      </c>
      <c r="R1854" s="57">
        <v>82</v>
      </c>
      <c r="S1854" s="57">
        <v>88</v>
      </c>
      <c r="T1854" s="74">
        <v>291.02</v>
      </c>
      <c r="U1854" s="114">
        <v>1.7899999999999999E-2</v>
      </c>
    </row>
    <row r="1855" spans="1:21" x14ac:dyDescent="0.35">
      <c r="A1855" s="73" t="s">
        <v>2756</v>
      </c>
      <c r="B1855" s="57">
        <v>119</v>
      </c>
      <c r="C1855" s="57">
        <v>100</v>
      </c>
      <c r="D1855" s="74">
        <v>3.71</v>
      </c>
      <c r="E1855" s="74">
        <v>93.74</v>
      </c>
      <c r="F1855" s="74">
        <v>96.97</v>
      </c>
      <c r="G1855" s="74">
        <v>97.97</v>
      </c>
      <c r="H1855" s="74">
        <v>95.53</v>
      </c>
      <c r="I1855" s="74">
        <v>78.81</v>
      </c>
      <c r="J1855" s="74">
        <v>115.58</v>
      </c>
      <c r="K1855" s="74">
        <v>90.12</v>
      </c>
      <c r="L1855" s="74">
        <v>93.96</v>
      </c>
      <c r="M1855" s="74">
        <v>91.12</v>
      </c>
      <c r="N1855" s="74">
        <v>96.21</v>
      </c>
      <c r="O1855" s="57">
        <v>90</v>
      </c>
      <c r="P1855" s="57">
        <v>97</v>
      </c>
      <c r="Q1855" s="57">
        <v>83</v>
      </c>
      <c r="R1855" s="57">
        <v>83</v>
      </c>
      <c r="S1855" s="57">
        <v>84</v>
      </c>
      <c r="T1855" s="74">
        <v>291.57</v>
      </c>
      <c r="U1855" s="114">
        <v>1.7399999999999999E-2</v>
      </c>
    </row>
    <row r="1856" spans="1:21" x14ac:dyDescent="0.35">
      <c r="A1856" s="73" t="s">
        <v>2757</v>
      </c>
      <c r="B1856" s="57">
        <v>115</v>
      </c>
      <c r="C1856" s="57">
        <v>100</v>
      </c>
      <c r="D1856" s="74">
        <v>-3.24</v>
      </c>
      <c r="E1856" s="74">
        <v>94.02</v>
      </c>
      <c r="F1856" s="74">
        <v>96.7</v>
      </c>
      <c r="G1856" s="74">
        <v>97.09</v>
      </c>
      <c r="H1856" s="74">
        <v>96.17</v>
      </c>
      <c r="I1856" s="74">
        <v>79.16</v>
      </c>
      <c r="J1856" s="74">
        <v>116.37</v>
      </c>
      <c r="K1856" s="74">
        <v>90.41</v>
      </c>
      <c r="L1856" s="74">
        <v>94.17</v>
      </c>
      <c r="M1856" s="74">
        <v>90.79</v>
      </c>
      <c r="N1856" s="74">
        <v>96.38</v>
      </c>
      <c r="O1856" s="57">
        <v>89</v>
      </c>
      <c r="P1856" s="57">
        <v>96</v>
      </c>
      <c r="Q1856" s="57">
        <v>83</v>
      </c>
      <c r="R1856" s="57">
        <v>82</v>
      </c>
      <c r="S1856" s="57">
        <v>84</v>
      </c>
      <c r="T1856" s="74">
        <v>267.25</v>
      </c>
      <c r="U1856" s="114">
        <v>1.32E-2</v>
      </c>
    </row>
    <row r="1857" spans="1:21" x14ac:dyDescent="0.35">
      <c r="A1857" s="73" t="s">
        <v>2758</v>
      </c>
      <c r="B1857" s="57">
        <v>106</v>
      </c>
      <c r="C1857" s="57">
        <v>90</v>
      </c>
      <c r="D1857" s="74">
        <v>-7.79</v>
      </c>
      <c r="E1857" s="74">
        <v>94.77</v>
      </c>
      <c r="F1857" s="74">
        <v>97.65</v>
      </c>
      <c r="G1857" s="74">
        <v>96.37</v>
      </c>
      <c r="H1857" s="74">
        <v>95.61</v>
      </c>
      <c r="I1857" s="74">
        <v>79.25</v>
      </c>
      <c r="J1857" s="74">
        <v>120.57</v>
      </c>
      <c r="K1857" s="74">
        <v>90.61</v>
      </c>
      <c r="L1857" s="74">
        <v>93.75</v>
      </c>
      <c r="M1857" s="74">
        <v>91.42</v>
      </c>
      <c r="N1857" s="74">
        <v>96.91</v>
      </c>
      <c r="O1857" s="57">
        <v>82</v>
      </c>
      <c r="P1857" s="57">
        <v>95</v>
      </c>
      <c r="Q1857" s="57">
        <v>74</v>
      </c>
      <c r="R1857" s="57">
        <v>82</v>
      </c>
      <c r="S1857" s="57">
        <v>67</v>
      </c>
      <c r="T1857" s="74">
        <v>253.77</v>
      </c>
      <c r="U1857" s="114">
        <v>1.7000000000000001E-2</v>
      </c>
    </row>
    <row r="1858" spans="1:21" x14ac:dyDescent="0.35">
      <c r="A1858" s="73" t="s">
        <v>2759</v>
      </c>
      <c r="B1858" s="57">
        <v>125</v>
      </c>
      <c r="C1858" s="57">
        <v>104</v>
      </c>
      <c r="D1858" s="74">
        <v>-1.7</v>
      </c>
      <c r="E1858" s="74">
        <v>95.22</v>
      </c>
      <c r="F1858" s="74">
        <v>97.15</v>
      </c>
      <c r="G1858" s="74">
        <v>97.38</v>
      </c>
      <c r="H1858" s="74">
        <v>96.21</v>
      </c>
      <c r="I1858" s="74">
        <v>80.11</v>
      </c>
      <c r="J1858" s="74">
        <v>121.15</v>
      </c>
      <c r="K1858" s="74">
        <v>91.27</v>
      </c>
      <c r="L1858" s="74">
        <v>94.33</v>
      </c>
      <c r="M1858" s="74">
        <v>91.93</v>
      </c>
      <c r="N1858" s="74">
        <v>97.86</v>
      </c>
      <c r="O1858" s="57">
        <v>95</v>
      </c>
      <c r="P1858" s="57">
        <v>93</v>
      </c>
      <c r="Q1858" s="57">
        <v>95</v>
      </c>
      <c r="R1858" s="57">
        <v>95</v>
      </c>
      <c r="S1858" s="57">
        <v>83</v>
      </c>
      <c r="T1858" s="74">
        <v>357.25</v>
      </c>
      <c r="U1858" s="114"/>
    </row>
    <row r="1859" spans="1:21" x14ac:dyDescent="0.35">
      <c r="A1859" s="73" t="s">
        <v>2760</v>
      </c>
      <c r="B1859" s="57">
        <v>126</v>
      </c>
      <c r="C1859" s="57">
        <v>111</v>
      </c>
      <c r="D1859" s="74">
        <v>-2.73</v>
      </c>
      <c r="E1859" s="74">
        <v>94.85</v>
      </c>
      <c r="F1859" s="74">
        <v>97.85</v>
      </c>
      <c r="G1859" s="74">
        <v>97.57</v>
      </c>
      <c r="H1859" s="74">
        <v>96.33</v>
      </c>
      <c r="I1859" s="74">
        <v>80.319999999999993</v>
      </c>
      <c r="J1859" s="74">
        <v>120.6</v>
      </c>
      <c r="K1859" s="74">
        <v>91.64</v>
      </c>
      <c r="L1859" s="74">
        <v>94.7</v>
      </c>
      <c r="M1859" s="74">
        <v>92.34</v>
      </c>
      <c r="N1859" s="74">
        <v>98.26</v>
      </c>
      <c r="O1859" s="57">
        <v>91</v>
      </c>
      <c r="P1859" s="57">
        <v>92</v>
      </c>
      <c r="Q1859" s="57">
        <v>93</v>
      </c>
      <c r="R1859" s="57">
        <v>91</v>
      </c>
      <c r="S1859" s="57">
        <v>89</v>
      </c>
      <c r="T1859" s="74">
        <v>84.08</v>
      </c>
      <c r="U1859" s="114"/>
    </row>
    <row r="1860" spans="1:21" x14ac:dyDescent="0.35">
      <c r="A1860" s="73" t="s">
        <v>2761</v>
      </c>
      <c r="B1860" s="57">
        <v>120</v>
      </c>
      <c r="C1860" s="57">
        <v>102</v>
      </c>
      <c r="D1860" s="74">
        <v>-2.4900000000000002</v>
      </c>
      <c r="E1860" s="74">
        <v>95.75</v>
      </c>
      <c r="F1860" s="74">
        <v>99.45</v>
      </c>
      <c r="G1860" s="74">
        <v>98.53</v>
      </c>
      <c r="H1860" s="74">
        <v>96.72</v>
      </c>
      <c r="I1860" s="74">
        <v>80.650000000000006</v>
      </c>
      <c r="J1860" s="74">
        <v>124.92</v>
      </c>
      <c r="K1860" s="74">
        <v>92.3</v>
      </c>
      <c r="L1860" s="74">
        <v>94.81</v>
      </c>
      <c r="M1860" s="74">
        <v>93.06</v>
      </c>
      <c r="N1860" s="74">
        <v>99.42</v>
      </c>
      <c r="O1860" s="57">
        <v>90</v>
      </c>
      <c r="P1860" s="57">
        <v>93</v>
      </c>
      <c r="Q1860" s="57">
        <v>78</v>
      </c>
      <c r="R1860" s="57">
        <v>82</v>
      </c>
      <c r="S1860" s="57">
        <v>85</v>
      </c>
      <c r="T1860" s="74">
        <v>317.62</v>
      </c>
      <c r="U1860" s="114">
        <v>1.5699999999999999E-2</v>
      </c>
    </row>
    <row r="1861" spans="1:21" x14ac:dyDescent="0.35">
      <c r="A1861" s="73" t="s">
        <v>2762</v>
      </c>
      <c r="B1861" s="57">
        <v>119</v>
      </c>
      <c r="C1861" s="57">
        <v>101</v>
      </c>
      <c r="D1861" s="74">
        <v>15.6</v>
      </c>
      <c r="E1861" s="74">
        <v>96.97</v>
      </c>
      <c r="F1861" s="74">
        <v>100.59</v>
      </c>
      <c r="G1861" s="74">
        <v>99.71</v>
      </c>
      <c r="H1861" s="74">
        <v>97.34</v>
      </c>
      <c r="I1861" s="74">
        <v>80.989999999999995</v>
      </c>
      <c r="J1861" s="74">
        <v>129.58000000000001</v>
      </c>
      <c r="K1861" s="74">
        <v>93.34</v>
      </c>
      <c r="L1861" s="74">
        <v>95.4</v>
      </c>
      <c r="M1861" s="74">
        <v>93.51</v>
      </c>
      <c r="N1861" s="74">
        <v>101.08</v>
      </c>
      <c r="O1861" s="57">
        <v>90</v>
      </c>
      <c r="P1861" s="57">
        <v>92</v>
      </c>
      <c r="Q1861" s="57">
        <v>84</v>
      </c>
      <c r="R1861" s="57">
        <v>82</v>
      </c>
      <c r="S1861" s="57">
        <v>88</v>
      </c>
      <c r="T1861" s="74">
        <v>198.2</v>
      </c>
      <c r="U1861" s="114">
        <v>1.32E-2</v>
      </c>
    </row>
    <row r="1862" spans="1:21" x14ac:dyDescent="0.35">
      <c r="A1862" s="73" t="s">
        <v>2763</v>
      </c>
      <c r="B1862" s="57">
        <v>119</v>
      </c>
      <c r="C1862" s="57">
        <v>102</v>
      </c>
      <c r="D1862" s="74">
        <v>4.6100000000000003</v>
      </c>
      <c r="E1862" s="74">
        <v>97.92</v>
      </c>
      <c r="F1862" s="74">
        <v>103.01</v>
      </c>
      <c r="G1862" s="74">
        <v>100.5</v>
      </c>
      <c r="H1862" s="74">
        <v>97.94</v>
      </c>
      <c r="I1862" s="74">
        <v>81.569999999999993</v>
      </c>
      <c r="J1862" s="74">
        <v>132.81</v>
      </c>
      <c r="K1862" s="74">
        <v>93.58</v>
      </c>
      <c r="L1862" s="74">
        <v>96.1</v>
      </c>
      <c r="M1862" s="74">
        <v>93.95</v>
      </c>
      <c r="N1862" s="74">
        <v>102</v>
      </c>
      <c r="O1862" s="57">
        <v>91</v>
      </c>
      <c r="P1862" s="57">
        <v>92</v>
      </c>
      <c r="Q1862" s="57">
        <v>84</v>
      </c>
      <c r="R1862" s="57">
        <v>83</v>
      </c>
      <c r="S1862" s="57">
        <v>85</v>
      </c>
      <c r="T1862" s="74">
        <v>297.33</v>
      </c>
      <c r="U1862" s="114">
        <v>1.2200000000000001E-2</v>
      </c>
    </row>
    <row r="1863" spans="1:21" x14ac:dyDescent="0.35">
      <c r="A1863" s="73" t="s">
        <v>2764</v>
      </c>
      <c r="B1863" s="57">
        <v>118</v>
      </c>
      <c r="C1863" s="57">
        <v>100</v>
      </c>
      <c r="D1863" s="74">
        <v>15.9</v>
      </c>
      <c r="E1863" s="74">
        <v>99.33</v>
      </c>
      <c r="F1863" s="74">
        <v>105.97</v>
      </c>
      <c r="G1863" s="74">
        <v>101.74</v>
      </c>
      <c r="H1863" s="74">
        <v>97.79</v>
      </c>
      <c r="I1863" s="74">
        <v>82.23</v>
      </c>
      <c r="J1863" s="74">
        <v>139.26</v>
      </c>
      <c r="K1863" s="74">
        <v>94.42</v>
      </c>
      <c r="L1863" s="74">
        <v>96.54</v>
      </c>
      <c r="M1863" s="74">
        <v>94.84</v>
      </c>
      <c r="N1863" s="74">
        <v>103.7</v>
      </c>
      <c r="O1863" s="57">
        <v>92</v>
      </c>
      <c r="P1863" s="57">
        <v>93</v>
      </c>
      <c r="Q1863" s="57">
        <v>88</v>
      </c>
      <c r="R1863" s="57">
        <v>71</v>
      </c>
      <c r="S1863" s="57">
        <v>89</v>
      </c>
      <c r="T1863" s="74">
        <v>313.01</v>
      </c>
      <c r="U1863" s="114">
        <v>1.0999999999999999E-2</v>
      </c>
    </row>
    <row r="1864" spans="1:21" x14ac:dyDescent="0.35">
      <c r="A1864" s="73" t="s">
        <v>2765</v>
      </c>
      <c r="B1864" s="57">
        <v>116</v>
      </c>
      <c r="C1864" s="57">
        <v>99</v>
      </c>
      <c r="D1864" s="74">
        <v>16.46</v>
      </c>
      <c r="E1864" s="74">
        <v>102.14</v>
      </c>
      <c r="F1864" s="74">
        <v>109.84</v>
      </c>
      <c r="G1864" s="74">
        <v>103.69</v>
      </c>
      <c r="H1864" s="74">
        <v>99.45</v>
      </c>
      <c r="I1864" s="74">
        <v>84</v>
      </c>
      <c r="J1864" s="74">
        <v>149.36000000000001</v>
      </c>
      <c r="K1864" s="74">
        <v>96.38</v>
      </c>
      <c r="L1864" s="74">
        <v>98.87</v>
      </c>
      <c r="M1864" s="74">
        <v>95.6</v>
      </c>
      <c r="N1864" s="74">
        <v>106.64</v>
      </c>
      <c r="O1864" s="57">
        <v>92</v>
      </c>
      <c r="P1864" s="57">
        <v>90</v>
      </c>
      <c r="Q1864" s="57">
        <v>76</v>
      </c>
      <c r="R1864" s="57">
        <v>81</v>
      </c>
      <c r="S1864" s="57">
        <v>85</v>
      </c>
      <c r="T1864" s="74">
        <v>156.35</v>
      </c>
      <c r="U1864" s="114">
        <v>9.7000000000000003E-3</v>
      </c>
    </row>
    <row r="1865" spans="1:21" x14ac:dyDescent="0.35">
      <c r="A1865" s="73" t="s">
        <v>2766</v>
      </c>
      <c r="B1865" s="57">
        <v>124</v>
      </c>
      <c r="C1865" s="57">
        <v>101</v>
      </c>
      <c r="D1865" s="74">
        <v>6.83</v>
      </c>
      <c r="E1865" s="74">
        <v>103.56</v>
      </c>
      <c r="F1865" s="74">
        <v>112.08</v>
      </c>
      <c r="G1865" s="74">
        <v>103.97</v>
      </c>
      <c r="H1865" s="74">
        <v>100.06</v>
      </c>
      <c r="I1865" s="74">
        <v>85.72</v>
      </c>
      <c r="J1865" s="74">
        <v>152.07</v>
      </c>
      <c r="K1865" s="74">
        <v>97.37</v>
      </c>
      <c r="L1865" s="74">
        <v>99.74</v>
      </c>
      <c r="M1865" s="74">
        <v>97</v>
      </c>
      <c r="N1865" s="74">
        <v>108.12</v>
      </c>
      <c r="O1865" s="57">
        <v>95</v>
      </c>
      <c r="P1865" s="57">
        <v>90</v>
      </c>
      <c r="Q1865" s="57">
        <v>101</v>
      </c>
      <c r="R1865" s="57">
        <v>90</v>
      </c>
      <c r="S1865" s="57">
        <v>87</v>
      </c>
      <c r="T1865" s="74">
        <v>259.44</v>
      </c>
      <c r="U1865" s="114"/>
    </row>
    <row r="1866" spans="1:21" x14ac:dyDescent="0.35">
      <c r="A1866" s="73" t="s">
        <v>2767</v>
      </c>
      <c r="B1866" s="57">
        <v>133</v>
      </c>
      <c r="C1866" s="57">
        <v>111</v>
      </c>
      <c r="D1866" s="74">
        <v>7.58</v>
      </c>
      <c r="E1866" s="74">
        <v>104.87</v>
      </c>
      <c r="F1866" s="74">
        <v>113.42</v>
      </c>
      <c r="G1866" s="74">
        <v>104.85</v>
      </c>
      <c r="H1866" s="74">
        <v>101.1</v>
      </c>
      <c r="I1866" s="74">
        <v>87.42</v>
      </c>
      <c r="J1866" s="74">
        <v>153.72</v>
      </c>
      <c r="K1866" s="74">
        <v>98.32</v>
      </c>
      <c r="L1866" s="74">
        <v>100.69</v>
      </c>
      <c r="M1866" s="74">
        <v>97.43</v>
      </c>
      <c r="N1866" s="74">
        <v>109.58</v>
      </c>
      <c r="O1866" s="57">
        <v>99</v>
      </c>
      <c r="P1866" s="57">
        <v>91</v>
      </c>
      <c r="Q1866" s="57">
        <v>109</v>
      </c>
      <c r="R1866" s="57">
        <v>99</v>
      </c>
      <c r="S1866" s="57">
        <v>102</v>
      </c>
      <c r="T1866" s="74">
        <v>210.95</v>
      </c>
      <c r="U1866" s="114"/>
    </row>
    <row r="1867" spans="1:21" x14ac:dyDescent="0.35">
      <c r="A1867" s="73" t="s">
        <v>2768</v>
      </c>
      <c r="B1867" s="57">
        <v>122</v>
      </c>
      <c r="C1867" s="57">
        <v>104</v>
      </c>
      <c r="D1867" s="74">
        <v>-0.04</v>
      </c>
      <c r="E1867" s="74">
        <v>105.26</v>
      </c>
      <c r="F1867" s="74">
        <v>113.65</v>
      </c>
      <c r="G1867" s="74">
        <v>104.65</v>
      </c>
      <c r="H1867" s="74">
        <v>101.7</v>
      </c>
      <c r="I1867" s="74">
        <v>87.81</v>
      </c>
      <c r="J1867" s="74">
        <v>152.13999999999999</v>
      </c>
      <c r="K1867" s="74">
        <v>98.62</v>
      </c>
      <c r="L1867" s="74">
        <v>101.53</v>
      </c>
      <c r="M1867" s="74">
        <v>97.73</v>
      </c>
      <c r="N1867" s="74">
        <v>110.88</v>
      </c>
      <c r="O1867" s="57">
        <v>92</v>
      </c>
      <c r="P1867" s="57">
        <v>90</v>
      </c>
      <c r="Q1867" s="57">
        <v>79</v>
      </c>
      <c r="R1867" s="57">
        <v>82</v>
      </c>
      <c r="S1867" s="57">
        <v>88</v>
      </c>
      <c r="T1867" s="74">
        <v>365.52</v>
      </c>
      <c r="U1867" s="114">
        <v>7.7000000000000002E-3</v>
      </c>
    </row>
    <row r="1868" spans="1:21" x14ac:dyDescent="0.35">
      <c r="A1868" s="73" t="s">
        <v>2769</v>
      </c>
      <c r="B1868" s="57">
        <v>120</v>
      </c>
      <c r="C1868" s="57">
        <v>102</v>
      </c>
      <c r="D1868" s="74">
        <v>-1.27</v>
      </c>
      <c r="E1868" s="74">
        <v>104.92</v>
      </c>
      <c r="F1868" s="74">
        <v>114.69</v>
      </c>
      <c r="G1868" s="74">
        <v>104.76</v>
      </c>
      <c r="H1868" s="74">
        <v>101.91</v>
      </c>
      <c r="I1868" s="74">
        <v>88.02</v>
      </c>
      <c r="J1868" s="74">
        <v>147.82</v>
      </c>
      <c r="K1868" s="74">
        <v>98.48</v>
      </c>
      <c r="L1868" s="74">
        <v>101.88</v>
      </c>
      <c r="M1868" s="74">
        <v>97.89</v>
      </c>
      <c r="N1868" s="74">
        <v>111.17</v>
      </c>
      <c r="O1868" s="57">
        <v>91</v>
      </c>
      <c r="P1868" s="57">
        <v>92</v>
      </c>
      <c r="Q1868" s="57">
        <v>84</v>
      </c>
      <c r="R1868" s="57">
        <v>83</v>
      </c>
      <c r="S1868" s="57">
        <v>89</v>
      </c>
      <c r="T1868" s="74">
        <v>348.37</v>
      </c>
      <c r="U1868" s="114">
        <v>6.6E-3</v>
      </c>
    </row>
    <row r="1869" spans="1:21" x14ac:dyDescent="0.35">
      <c r="A1869" s="73" t="s">
        <v>2770</v>
      </c>
      <c r="B1869" s="57">
        <v>121</v>
      </c>
      <c r="C1869" s="57">
        <v>103</v>
      </c>
      <c r="D1869" s="74">
        <v>-1.21</v>
      </c>
      <c r="E1869" s="74">
        <v>104.83</v>
      </c>
      <c r="F1869" s="74">
        <v>115</v>
      </c>
      <c r="G1869" s="74">
        <v>105.53</v>
      </c>
      <c r="H1869" s="74">
        <v>102.24</v>
      </c>
      <c r="I1869" s="74">
        <v>88.2</v>
      </c>
      <c r="J1869" s="74">
        <v>144.07</v>
      </c>
      <c r="K1869" s="74">
        <v>98.88</v>
      </c>
      <c r="L1869" s="74">
        <v>101.78</v>
      </c>
      <c r="M1869" s="74">
        <v>98.59</v>
      </c>
      <c r="N1869" s="74">
        <v>112.14</v>
      </c>
      <c r="O1869" s="57">
        <v>92</v>
      </c>
      <c r="P1869" s="57">
        <v>95</v>
      </c>
      <c r="Q1869" s="57">
        <v>83</v>
      </c>
      <c r="R1869" s="57">
        <v>83</v>
      </c>
      <c r="S1869" s="57">
        <v>87</v>
      </c>
      <c r="T1869" s="74">
        <v>269.72000000000003</v>
      </c>
      <c r="U1869" s="114">
        <v>9.2999999999999992E-3</v>
      </c>
    </row>
    <row r="1870" spans="1:21" x14ac:dyDescent="0.35">
      <c r="A1870" s="73" t="s">
        <v>2771</v>
      </c>
      <c r="B1870" s="57">
        <v>119</v>
      </c>
      <c r="C1870" s="57">
        <v>102</v>
      </c>
      <c r="D1870" s="74">
        <v>4.82</v>
      </c>
      <c r="E1870" s="74">
        <v>103.67</v>
      </c>
      <c r="F1870" s="74">
        <v>113.43</v>
      </c>
      <c r="G1870" s="74">
        <v>105.59</v>
      </c>
      <c r="H1870" s="74">
        <v>102.39</v>
      </c>
      <c r="I1870" s="74">
        <v>88.55</v>
      </c>
      <c r="J1870" s="74">
        <v>135.38</v>
      </c>
      <c r="K1870" s="74">
        <v>98.49</v>
      </c>
      <c r="L1870" s="74">
        <v>101.82</v>
      </c>
      <c r="M1870" s="74">
        <v>98.27</v>
      </c>
      <c r="N1870" s="74">
        <v>110.85</v>
      </c>
      <c r="O1870" s="57">
        <v>92</v>
      </c>
      <c r="P1870" s="57">
        <v>95</v>
      </c>
      <c r="Q1870" s="57">
        <v>86</v>
      </c>
      <c r="R1870" s="57">
        <v>83</v>
      </c>
      <c r="S1870" s="57">
        <v>89</v>
      </c>
      <c r="T1870" s="74">
        <v>145.74</v>
      </c>
      <c r="U1870" s="114">
        <v>1.4800000000000001E-2</v>
      </c>
    </row>
    <row r="1871" spans="1:21" x14ac:dyDescent="0.35">
      <c r="A1871" s="73" t="s">
        <v>2772</v>
      </c>
      <c r="B1871" s="57">
        <v>116</v>
      </c>
      <c r="C1871" s="57">
        <v>100</v>
      </c>
      <c r="D1871" s="74">
        <v>6.66</v>
      </c>
      <c r="E1871" s="74">
        <v>100.89</v>
      </c>
      <c r="F1871" s="74">
        <v>111.13</v>
      </c>
      <c r="G1871" s="74">
        <v>104.65</v>
      </c>
      <c r="H1871" s="74">
        <v>101.83</v>
      </c>
      <c r="I1871" s="74">
        <v>88.26</v>
      </c>
      <c r="J1871" s="74">
        <v>121.3</v>
      </c>
      <c r="K1871" s="74">
        <v>96.78</v>
      </c>
      <c r="L1871" s="74">
        <v>100.89</v>
      </c>
      <c r="M1871" s="74">
        <v>97.2</v>
      </c>
      <c r="N1871" s="74">
        <v>108.05</v>
      </c>
      <c r="O1871" s="57">
        <v>91</v>
      </c>
      <c r="P1871" s="57">
        <v>101</v>
      </c>
      <c r="Q1871" s="57">
        <v>77</v>
      </c>
      <c r="R1871" s="57">
        <v>80</v>
      </c>
      <c r="S1871" s="57">
        <v>84</v>
      </c>
      <c r="T1871" s="74">
        <v>393.69</v>
      </c>
      <c r="U1871" s="114">
        <v>1.14E-2</v>
      </c>
    </row>
    <row r="1872" spans="1:21" x14ac:dyDescent="0.35">
      <c r="A1872" s="73" t="s">
        <v>2773</v>
      </c>
      <c r="B1872" s="57">
        <v>124</v>
      </c>
      <c r="C1872" s="57">
        <v>103</v>
      </c>
      <c r="D1872" s="74">
        <v>0.98</v>
      </c>
      <c r="E1872" s="74">
        <v>99.69</v>
      </c>
      <c r="F1872" s="74">
        <v>109.95</v>
      </c>
      <c r="G1872" s="74">
        <v>104.31</v>
      </c>
      <c r="H1872" s="74">
        <v>101.7</v>
      </c>
      <c r="I1872" s="74">
        <v>87.84</v>
      </c>
      <c r="J1872" s="74">
        <v>116.81</v>
      </c>
      <c r="K1872" s="74">
        <v>95.86</v>
      </c>
      <c r="L1872" s="74">
        <v>100.52</v>
      </c>
      <c r="M1872" s="74">
        <v>96.82</v>
      </c>
      <c r="N1872" s="74">
        <v>106.42</v>
      </c>
      <c r="O1872" s="57">
        <v>94</v>
      </c>
      <c r="P1872" s="57">
        <v>102</v>
      </c>
      <c r="Q1872" s="57">
        <v>100</v>
      </c>
      <c r="R1872" s="57">
        <v>84</v>
      </c>
      <c r="S1872" s="57">
        <v>83</v>
      </c>
      <c r="T1872" s="74">
        <v>343.47</v>
      </c>
      <c r="U1872" s="114"/>
    </row>
    <row r="1873" spans="1:21" x14ac:dyDescent="0.35">
      <c r="A1873" s="73" t="s">
        <v>2774</v>
      </c>
      <c r="B1873" s="57">
        <v>131</v>
      </c>
      <c r="C1873" s="57">
        <v>113</v>
      </c>
      <c r="D1873" s="74">
        <v>-4.43</v>
      </c>
      <c r="E1873" s="74">
        <v>98.69</v>
      </c>
      <c r="F1873" s="74">
        <v>109.35</v>
      </c>
      <c r="G1873" s="74">
        <v>104.09</v>
      </c>
      <c r="H1873" s="74">
        <v>101.35</v>
      </c>
      <c r="I1873" s="74">
        <v>87.69</v>
      </c>
      <c r="J1873" s="74">
        <v>113.26</v>
      </c>
      <c r="K1873" s="74">
        <v>95.34</v>
      </c>
      <c r="L1873" s="74">
        <v>99.95</v>
      </c>
      <c r="M1873" s="74">
        <v>97.26</v>
      </c>
      <c r="N1873" s="74">
        <v>104.78</v>
      </c>
      <c r="O1873" s="57">
        <v>96</v>
      </c>
      <c r="P1873" s="57">
        <v>104</v>
      </c>
      <c r="Q1873" s="57">
        <v>130</v>
      </c>
      <c r="R1873" s="57">
        <v>113</v>
      </c>
      <c r="S1873" s="57">
        <v>97</v>
      </c>
      <c r="T1873" s="74">
        <v>456.97</v>
      </c>
      <c r="U1873" s="114"/>
    </row>
    <row r="1874" spans="1:21" x14ac:dyDescent="0.35">
      <c r="A1874" s="73" t="s">
        <v>2775</v>
      </c>
      <c r="B1874" s="57">
        <v>123</v>
      </c>
      <c r="C1874" s="57">
        <v>105</v>
      </c>
      <c r="D1874" s="74">
        <v>-33.409999999999997</v>
      </c>
      <c r="E1874" s="74">
        <v>97.46</v>
      </c>
      <c r="F1874" s="74">
        <v>109.62</v>
      </c>
      <c r="G1874" s="74">
        <v>104.27</v>
      </c>
      <c r="H1874" s="74">
        <v>101</v>
      </c>
      <c r="I1874" s="74">
        <v>88</v>
      </c>
      <c r="J1874" s="74">
        <v>107.27</v>
      </c>
      <c r="K1874" s="74">
        <v>95.46</v>
      </c>
      <c r="L1874" s="74">
        <v>99.69</v>
      </c>
      <c r="M1874" s="74">
        <v>96.77</v>
      </c>
      <c r="N1874" s="74">
        <v>103.62</v>
      </c>
      <c r="O1874" s="57">
        <v>91</v>
      </c>
      <c r="P1874" s="57">
        <v>105</v>
      </c>
      <c r="Q1874" s="57">
        <v>79</v>
      </c>
      <c r="R1874" s="57">
        <v>81</v>
      </c>
      <c r="S1874" s="57">
        <v>84</v>
      </c>
      <c r="T1874" s="74">
        <v>391.13</v>
      </c>
      <c r="U1874" s="114">
        <v>9.1000000000000004E-3</v>
      </c>
    </row>
    <row r="1875" spans="1:21" x14ac:dyDescent="0.35">
      <c r="A1875" s="73" t="s">
        <v>2776</v>
      </c>
      <c r="B1875" s="57">
        <v>121</v>
      </c>
      <c r="C1875" s="57">
        <v>102</v>
      </c>
      <c r="D1875" s="74">
        <v>-35.57</v>
      </c>
      <c r="E1875" s="74">
        <v>97.09</v>
      </c>
      <c r="F1875" s="74">
        <v>111.39</v>
      </c>
      <c r="G1875" s="74">
        <v>104.96</v>
      </c>
      <c r="H1875" s="74">
        <v>101</v>
      </c>
      <c r="I1875" s="74">
        <v>88.51</v>
      </c>
      <c r="J1875" s="74">
        <v>104.51</v>
      </c>
      <c r="K1875" s="74">
        <v>95.99</v>
      </c>
      <c r="L1875" s="74">
        <v>99.49</v>
      </c>
      <c r="M1875" s="74">
        <v>96.02</v>
      </c>
      <c r="N1875" s="74">
        <v>102.78</v>
      </c>
      <c r="O1875" s="57">
        <v>91</v>
      </c>
      <c r="P1875" s="57">
        <v>105</v>
      </c>
      <c r="Q1875" s="57">
        <v>84</v>
      </c>
      <c r="R1875" s="57">
        <v>83</v>
      </c>
      <c r="S1875" s="57">
        <v>89</v>
      </c>
      <c r="T1875" s="74">
        <v>802.3</v>
      </c>
      <c r="U1875" s="114">
        <v>7.7999999999999996E-3</v>
      </c>
    </row>
    <row r="1876" spans="1:21" x14ac:dyDescent="0.35">
      <c r="A1876" s="73" t="s">
        <v>2777</v>
      </c>
      <c r="B1876" s="57">
        <v>121</v>
      </c>
      <c r="C1876" s="57">
        <v>103</v>
      </c>
      <c r="D1876" s="74">
        <v>-64.459999999999994</v>
      </c>
      <c r="E1876" s="74">
        <v>97.03</v>
      </c>
      <c r="F1876" s="74">
        <v>113.91</v>
      </c>
      <c r="G1876" s="74">
        <v>104.97</v>
      </c>
      <c r="H1876" s="74">
        <v>101.08</v>
      </c>
      <c r="I1876" s="74">
        <v>88.87</v>
      </c>
      <c r="J1876" s="74">
        <v>102.74</v>
      </c>
      <c r="K1876" s="74">
        <v>96.55</v>
      </c>
      <c r="L1876" s="74">
        <v>99.79</v>
      </c>
      <c r="M1876" s="74">
        <v>96.39</v>
      </c>
      <c r="N1876" s="74">
        <v>101.65</v>
      </c>
      <c r="O1876" s="57">
        <v>92</v>
      </c>
      <c r="P1876" s="57">
        <v>97</v>
      </c>
      <c r="Q1876" s="57">
        <v>84</v>
      </c>
      <c r="R1876" s="57">
        <v>83</v>
      </c>
      <c r="S1876" s="57">
        <v>85</v>
      </c>
      <c r="T1876" s="74">
        <v>285.64</v>
      </c>
      <c r="U1876" s="114">
        <v>6.7000000000000002E-3</v>
      </c>
    </row>
    <row r="1877" spans="1:21" x14ac:dyDescent="0.35">
      <c r="A1877" s="73" t="s">
        <v>2778</v>
      </c>
      <c r="B1877" s="57">
        <v>120</v>
      </c>
      <c r="C1877" s="57">
        <v>103</v>
      </c>
      <c r="D1877" s="74">
        <v>-12.72</v>
      </c>
      <c r="E1877" s="74">
        <v>97.55</v>
      </c>
      <c r="F1877" s="74">
        <v>115.76</v>
      </c>
      <c r="G1877" s="74">
        <v>105.65</v>
      </c>
      <c r="H1877" s="74">
        <v>102.36</v>
      </c>
      <c r="I1877" s="74">
        <v>89.23</v>
      </c>
      <c r="J1877" s="74">
        <v>101.37</v>
      </c>
      <c r="K1877" s="74">
        <v>97.99</v>
      </c>
      <c r="L1877" s="74">
        <v>100.21</v>
      </c>
      <c r="M1877" s="74">
        <v>97.15</v>
      </c>
      <c r="N1877" s="74">
        <v>101.58</v>
      </c>
      <c r="O1877" s="57">
        <v>93</v>
      </c>
      <c r="P1877" s="57">
        <v>98</v>
      </c>
      <c r="Q1877" s="57">
        <v>87</v>
      </c>
      <c r="R1877" s="57">
        <v>85</v>
      </c>
      <c r="S1877" s="57">
        <v>88</v>
      </c>
      <c r="T1877" s="74">
        <v>243.08</v>
      </c>
      <c r="U1877" s="114">
        <v>5.1000000000000004E-3</v>
      </c>
    </row>
    <row r="1878" spans="1:21" x14ac:dyDescent="0.35">
      <c r="A1878" s="73" t="s">
        <v>2779</v>
      </c>
      <c r="B1878" s="57">
        <v>116</v>
      </c>
      <c r="C1878" s="57">
        <v>99</v>
      </c>
      <c r="D1878" s="74">
        <v>81.540000000000006</v>
      </c>
      <c r="E1878" s="74">
        <v>99.06</v>
      </c>
      <c r="F1878" s="74">
        <v>117.84</v>
      </c>
      <c r="G1878" s="74">
        <v>106.41</v>
      </c>
      <c r="H1878" s="74">
        <v>104.73</v>
      </c>
      <c r="I1878" s="74">
        <v>92.39</v>
      </c>
      <c r="J1878" s="74">
        <v>100.03</v>
      </c>
      <c r="K1878" s="74">
        <v>99.68</v>
      </c>
      <c r="L1878" s="74">
        <v>101.69</v>
      </c>
      <c r="M1878" s="74">
        <v>98.73</v>
      </c>
      <c r="N1878" s="74">
        <v>101.84</v>
      </c>
      <c r="O1878" s="57">
        <v>93</v>
      </c>
      <c r="P1878" s="57">
        <v>98</v>
      </c>
      <c r="Q1878" s="57">
        <v>81</v>
      </c>
      <c r="R1878" s="57">
        <v>84</v>
      </c>
      <c r="S1878" s="57">
        <v>85</v>
      </c>
      <c r="T1878" s="74">
        <v>282.54000000000002</v>
      </c>
      <c r="U1878" s="114">
        <v>3.5999999999999999E-3</v>
      </c>
    </row>
    <row r="1879" spans="1:21" x14ac:dyDescent="0.35">
      <c r="A1879" s="73" t="s">
        <v>2780</v>
      </c>
      <c r="B1879" s="57">
        <v>122</v>
      </c>
      <c r="C1879" s="57">
        <v>101</v>
      </c>
      <c r="D1879" s="74">
        <v>15.54</v>
      </c>
      <c r="E1879" s="74">
        <v>99.18</v>
      </c>
      <c r="F1879" s="74">
        <v>120.23</v>
      </c>
      <c r="G1879" s="74">
        <v>105.79</v>
      </c>
      <c r="H1879" s="74">
        <v>104.2</v>
      </c>
      <c r="I1879" s="74">
        <v>92.76</v>
      </c>
      <c r="J1879" s="74">
        <v>99.28</v>
      </c>
      <c r="K1879" s="74">
        <v>99.3</v>
      </c>
      <c r="L1879" s="74">
        <v>102.76</v>
      </c>
      <c r="M1879" s="74">
        <v>99.99</v>
      </c>
      <c r="N1879" s="74">
        <v>101.86</v>
      </c>
      <c r="O1879" s="57">
        <v>94</v>
      </c>
      <c r="P1879" s="57">
        <v>100</v>
      </c>
      <c r="Q1879" s="57">
        <v>120</v>
      </c>
      <c r="R1879" s="57">
        <v>98</v>
      </c>
      <c r="S1879" s="57">
        <v>81</v>
      </c>
      <c r="T1879" s="74">
        <v>324.66000000000003</v>
      </c>
      <c r="U1879" s="114"/>
    </row>
    <row r="1880" spans="1:21" x14ac:dyDescent="0.35">
      <c r="A1880" s="73" t="s">
        <v>2781</v>
      </c>
      <c r="B1880" s="57">
        <v>132</v>
      </c>
      <c r="C1880" s="57">
        <v>111</v>
      </c>
      <c r="D1880" s="74">
        <v>18.46</v>
      </c>
      <c r="E1880" s="74">
        <v>99.36</v>
      </c>
      <c r="F1880" s="74">
        <v>123.61</v>
      </c>
      <c r="G1880" s="74">
        <v>105.53</v>
      </c>
      <c r="H1880" s="74">
        <v>104.11</v>
      </c>
      <c r="I1880" s="74">
        <v>93.5</v>
      </c>
      <c r="J1880" s="74">
        <v>99.11</v>
      </c>
      <c r="K1880" s="74">
        <v>98.92</v>
      </c>
      <c r="L1880" s="74">
        <v>103.49</v>
      </c>
      <c r="M1880" s="74">
        <v>100.34</v>
      </c>
      <c r="N1880" s="74">
        <v>101.43</v>
      </c>
      <c r="O1880" s="57">
        <v>98</v>
      </c>
      <c r="P1880" s="57">
        <v>99</v>
      </c>
      <c r="Q1880" s="57">
        <v>125</v>
      </c>
      <c r="R1880" s="57">
        <v>107</v>
      </c>
      <c r="S1880" s="57">
        <v>98</v>
      </c>
      <c r="T1880" s="74">
        <v>83.08</v>
      </c>
      <c r="U1880" s="114"/>
    </row>
    <row r="1881" spans="1:21" x14ac:dyDescent="0.35">
      <c r="A1881" s="73" t="s">
        <v>2782</v>
      </c>
      <c r="B1881" s="57">
        <v>121</v>
      </c>
      <c r="C1881" s="57">
        <v>104</v>
      </c>
      <c r="D1881" s="74">
        <v>50.5</v>
      </c>
      <c r="E1881" s="74">
        <v>99.65</v>
      </c>
      <c r="F1881" s="74">
        <v>127.25</v>
      </c>
      <c r="G1881" s="74">
        <v>105.85</v>
      </c>
      <c r="H1881" s="74">
        <v>104.42</v>
      </c>
      <c r="I1881" s="74">
        <v>95.1</v>
      </c>
      <c r="J1881" s="74">
        <v>96.85</v>
      </c>
      <c r="K1881" s="74">
        <v>98.65</v>
      </c>
      <c r="L1881" s="74">
        <v>104.08</v>
      </c>
      <c r="M1881" s="74">
        <v>101</v>
      </c>
      <c r="N1881" s="74">
        <v>101.78</v>
      </c>
      <c r="O1881" s="57">
        <v>92</v>
      </c>
      <c r="P1881" s="57">
        <v>99</v>
      </c>
      <c r="Q1881" s="57">
        <v>80</v>
      </c>
      <c r="R1881" s="57">
        <v>83</v>
      </c>
      <c r="S1881" s="57">
        <v>74</v>
      </c>
      <c r="T1881" s="74">
        <v>430.81</v>
      </c>
      <c r="U1881" s="114">
        <v>3.3E-3</v>
      </c>
    </row>
    <row r="1882" spans="1:21" x14ac:dyDescent="0.35">
      <c r="A1882" s="73" t="s">
        <v>2783</v>
      </c>
      <c r="B1882" s="57">
        <v>121</v>
      </c>
      <c r="C1882" s="57">
        <v>102</v>
      </c>
      <c r="D1882" s="74">
        <v>35.21</v>
      </c>
      <c r="E1882" s="74">
        <v>99.97</v>
      </c>
      <c r="F1882" s="74">
        <v>128.22999999999999</v>
      </c>
      <c r="G1882" s="74">
        <v>104.97</v>
      </c>
      <c r="H1882" s="74">
        <v>104.54</v>
      </c>
      <c r="I1882" s="74">
        <v>96.79</v>
      </c>
      <c r="J1882" s="74">
        <v>96.34</v>
      </c>
      <c r="K1882" s="74">
        <v>98.16</v>
      </c>
      <c r="L1882" s="74">
        <v>104.32</v>
      </c>
      <c r="M1882" s="74">
        <v>101.75</v>
      </c>
      <c r="N1882" s="74">
        <v>101.39</v>
      </c>
      <c r="O1882" s="57">
        <v>92</v>
      </c>
      <c r="P1882" s="57">
        <v>99</v>
      </c>
      <c r="Q1882" s="57">
        <v>86</v>
      </c>
      <c r="R1882" s="57">
        <v>86</v>
      </c>
      <c r="S1882" s="57">
        <v>77</v>
      </c>
      <c r="T1882" s="74">
        <v>125.78</v>
      </c>
      <c r="U1882" s="114">
        <v>2.8999999999999998E-3</v>
      </c>
    </row>
    <row r="1883" spans="1:21" x14ac:dyDescent="0.35">
      <c r="A1883" s="73" t="s">
        <v>2784</v>
      </c>
      <c r="B1883" s="57">
        <v>119</v>
      </c>
      <c r="C1883" s="57">
        <v>103</v>
      </c>
      <c r="D1883" s="74">
        <v>26.58</v>
      </c>
      <c r="E1883" s="74">
        <v>99.83</v>
      </c>
      <c r="F1883" s="74">
        <v>127.66</v>
      </c>
      <c r="G1883" s="74">
        <v>103.79</v>
      </c>
      <c r="H1883" s="74">
        <v>104.48</v>
      </c>
      <c r="I1883" s="74">
        <v>98.43</v>
      </c>
      <c r="J1883" s="74">
        <v>94.82</v>
      </c>
      <c r="K1883" s="74">
        <v>97.34</v>
      </c>
      <c r="L1883" s="74">
        <v>104.28</v>
      </c>
      <c r="M1883" s="74">
        <v>102.03</v>
      </c>
      <c r="N1883" s="74">
        <v>101.85</v>
      </c>
      <c r="O1883" s="57">
        <v>92</v>
      </c>
      <c r="P1883" s="57">
        <v>109</v>
      </c>
      <c r="Q1883" s="57">
        <v>85</v>
      </c>
      <c r="R1883" s="57">
        <v>85</v>
      </c>
      <c r="S1883" s="57">
        <v>72</v>
      </c>
      <c r="T1883" s="74">
        <v>842.67</v>
      </c>
      <c r="U1883" s="114">
        <v>2.3999999999999998E-3</v>
      </c>
    </row>
    <row r="1884" spans="1:21" x14ac:dyDescent="0.35">
      <c r="A1884" s="73" t="s">
        <v>2785</v>
      </c>
      <c r="B1884" s="57">
        <v>116</v>
      </c>
      <c r="C1884" s="57">
        <v>100</v>
      </c>
      <c r="D1884" s="74">
        <v>30.68</v>
      </c>
      <c r="E1884" s="74">
        <v>99.52</v>
      </c>
      <c r="F1884" s="74">
        <v>128.44</v>
      </c>
      <c r="G1884" s="74">
        <v>102.55</v>
      </c>
      <c r="H1884" s="74">
        <v>103.37</v>
      </c>
      <c r="I1884" s="74">
        <v>99.63</v>
      </c>
      <c r="J1884" s="74">
        <v>94.94</v>
      </c>
      <c r="K1884" s="74">
        <v>95.83</v>
      </c>
      <c r="L1884" s="74">
        <v>103.98</v>
      </c>
      <c r="M1884" s="74">
        <v>102.27</v>
      </c>
      <c r="N1884" s="74">
        <v>102.07</v>
      </c>
      <c r="O1884" s="57">
        <v>91</v>
      </c>
      <c r="P1884" s="57">
        <v>104</v>
      </c>
      <c r="Q1884" s="57">
        <v>87</v>
      </c>
      <c r="R1884" s="57">
        <v>87</v>
      </c>
      <c r="S1884" s="57">
        <v>73</v>
      </c>
      <c r="T1884" s="74">
        <v>205.88</v>
      </c>
      <c r="U1884" s="114">
        <v>1.9E-3</v>
      </c>
    </row>
    <row r="1885" spans="1:21" x14ac:dyDescent="0.35">
      <c r="A1885" s="73" t="s">
        <v>2786</v>
      </c>
      <c r="B1885" s="57">
        <v>114</v>
      </c>
      <c r="C1885" s="57">
        <v>98</v>
      </c>
      <c r="D1885" s="74">
        <v>19.170000000000002</v>
      </c>
      <c r="E1885" s="74">
        <v>98.37</v>
      </c>
      <c r="F1885" s="74">
        <v>127.61</v>
      </c>
      <c r="G1885" s="74">
        <v>101.88</v>
      </c>
      <c r="H1885" s="74">
        <v>101.37</v>
      </c>
      <c r="I1885" s="74">
        <v>97.55</v>
      </c>
      <c r="J1885" s="74">
        <v>94.61</v>
      </c>
      <c r="K1885" s="74">
        <v>94.61</v>
      </c>
      <c r="L1885" s="74">
        <v>102.55</v>
      </c>
      <c r="M1885" s="74">
        <v>103.72</v>
      </c>
      <c r="N1885" s="74">
        <v>101.55</v>
      </c>
      <c r="O1885" s="57">
        <v>90</v>
      </c>
      <c r="P1885" s="57">
        <v>104</v>
      </c>
      <c r="Q1885" s="57">
        <v>81</v>
      </c>
      <c r="R1885" s="57">
        <v>85</v>
      </c>
      <c r="S1885" s="57">
        <v>72</v>
      </c>
      <c r="T1885" s="74">
        <v>280.2</v>
      </c>
      <c r="U1885" s="114">
        <v>1.6999999999999999E-3</v>
      </c>
    </row>
    <row r="1886" spans="1:21" x14ac:dyDescent="0.35">
      <c r="A1886" s="73" t="s">
        <v>2787</v>
      </c>
      <c r="B1886" s="57">
        <v>128</v>
      </c>
      <c r="C1886" s="57">
        <v>104</v>
      </c>
      <c r="D1886" s="74">
        <v>3.6</v>
      </c>
      <c r="E1886" s="74">
        <v>98.29</v>
      </c>
      <c r="F1886" s="74">
        <v>124.77</v>
      </c>
      <c r="G1886" s="74">
        <v>101.95</v>
      </c>
      <c r="H1886" s="74">
        <v>101.58</v>
      </c>
      <c r="I1886" s="74">
        <v>97.67</v>
      </c>
      <c r="J1886" s="74">
        <v>94.19</v>
      </c>
      <c r="K1886" s="74">
        <v>94.36</v>
      </c>
      <c r="L1886" s="74">
        <v>102.1</v>
      </c>
      <c r="M1886" s="74">
        <v>105.63</v>
      </c>
      <c r="N1886" s="74">
        <v>101.05</v>
      </c>
      <c r="O1886" s="57">
        <v>99</v>
      </c>
      <c r="P1886" s="57">
        <v>103</v>
      </c>
      <c r="Q1886" s="57">
        <v>112</v>
      </c>
      <c r="R1886" s="57">
        <v>90</v>
      </c>
      <c r="S1886" s="57">
        <v>87</v>
      </c>
      <c r="T1886" s="74">
        <v>273.19</v>
      </c>
      <c r="U1886" s="114"/>
    </row>
    <row r="1887" spans="1:21" x14ac:dyDescent="0.35">
      <c r="A1887" s="73" t="s">
        <v>2788</v>
      </c>
      <c r="B1887" s="57">
        <v>135</v>
      </c>
      <c r="C1887" s="57">
        <v>111</v>
      </c>
      <c r="D1887" s="74">
        <v>2.36</v>
      </c>
      <c r="E1887" s="74">
        <v>97.69</v>
      </c>
      <c r="F1887" s="74">
        <v>120.82</v>
      </c>
      <c r="G1887" s="74">
        <v>101.73</v>
      </c>
      <c r="H1887" s="74">
        <v>101.28</v>
      </c>
      <c r="I1887" s="74">
        <v>96.5</v>
      </c>
      <c r="J1887" s="74">
        <v>93.59</v>
      </c>
      <c r="K1887" s="74">
        <v>93.81</v>
      </c>
      <c r="L1887" s="74">
        <v>101.68</v>
      </c>
      <c r="M1887" s="74">
        <v>105.9</v>
      </c>
      <c r="N1887" s="74">
        <v>100.91</v>
      </c>
      <c r="O1887" s="57">
        <v>97</v>
      </c>
      <c r="P1887" s="57">
        <v>102</v>
      </c>
      <c r="Q1887" s="57">
        <v>108</v>
      </c>
      <c r="R1887" s="57">
        <v>93</v>
      </c>
      <c r="S1887" s="57">
        <v>90</v>
      </c>
      <c r="T1887" s="74">
        <v>423.36</v>
      </c>
      <c r="U1887" s="114"/>
    </row>
    <row r="1888" spans="1:21" x14ac:dyDescent="0.35">
      <c r="A1888" s="73" t="s">
        <v>2789</v>
      </c>
      <c r="B1888" s="57">
        <v>123</v>
      </c>
      <c r="C1888" s="57">
        <v>106</v>
      </c>
      <c r="D1888" s="74">
        <v>9.77</v>
      </c>
      <c r="E1888" s="74">
        <v>97.41</v>
      </c>
      <c r="F1888" s="74">
        <v>116.44</v>
      </c>
      <c r="G1888" s="74">
        <v>101.4</v>
      </c>
      <c r="H1888" s="74">
        <v>101.14</v>
      </c>
      <c r="I1888" s="74">
        <v>94.95</v>
      </c>
      <c r="J1888" s="74">
        <v>96.27</v>
      </c>
      <c r="K1888" s="74">
        <v>93.4</v>
      </c>
      <c r="L1888" s="74">
        <v>101.22</v>
      </c>
      <c r="M1888" s="74">
        <v>104.79</v>
      </c>
      <c r="N1888" s="74">
        <v>101.14</v>
      </c>
      <c r="O1888" s="57">
        <v>94</v>
      </c>
      <c r="P1888" s="57">
        <v>102</v>
      </c>
      <c r="Q1888" s="57">
        <v>80</v>
      </c>
      <c r="R1888" s="57">
        <v>84</v>
      </c>
      <c r="S1888" s="57">
        <v>85</v>
      </c>
      <c r="T1888" s="74">
        <v>272.58</v>
      </c>
      <c r="U1888" s="114">
        <v>1.5E-3</v>
      </c>
    </row>
    <row r="1889" spans="1:21" x14ac:dyDescent="0.35">
      <c r="A1889" s="73" t="s">
        <v>2790</v>
      </c>
      <c r="B1889" s="57">
        <v>122</v>
      </c>
      <c r="C1889" s="57">
        <v>104</v>
      </c>
      <c r="D1889" s="74">
        <v>9.51</v>
      </c>
      <c r="E1889" s="74">
        <v>97.71</v>
      </c>
      <c r="F1889" s="74">
        <v>113.38</v>
      </c>
      <c r="G1889" s="74">
        <v>101.51</v>
      </c>
      <c r="H1889" s="74">
        <v>101.11</v>
      </c>
      <c r="I1889" s="74">
        <v>93.28</v>
      </c>
      <c r="J1889" s="74">
        <v>100.37</v>
      </c>
      <c r="K1889" s="74">
        <v>93.51</v>
      </c>
      <c r="L1889" s="74">
        <v>101.48</v>
      </c>
      <c r="M1889" s="74">
        <v>104.24</v>
      </c>
      <c r="N1889" s="74">
        <v>102.3</v>
      </c>
      <c r="O1889" s="57">
        <v>94</v>
      </c>
      <c r="P1889" s="57">
        <v>101</v>
      </c>
      <c r="Q1889" s="57">
        <v>87</v>
      </c>
      <c r="R1889" s="57">
        <v>84</v>
      </c>
      <c r="S1889" s="57">
        <v>91</v>
      </c>
      <c r="T1889" s="74">
        <v>312.12</v>
      </c>
      <c r="U1889" s="114">
        <v>1.4E-3</v>
      </c>
    </row>
    <row r="1890" spans="1:21" x14ac:dyDescent="0.35">
      <c r="A1890" s="73" t="s">
        <v>2791</v>
      </c>
      <c r="B1890" s="57">
        <v>120</v>
      </c>
      <c r="C1890" s="57">
        <v>104</v>
      </c>
      <c r="D1890" s="74">
        <v>6.68</v>
      </c>
      <c r="E1890" s="74">
        <v>97.97</v>
      </c>
      <c r="F1890" s="74">
        <v>111.11</v>
      </c>
      <c r="G1890" s="74">
        <v>101.94</v>
      </c>
      <c r="H1890" s="74">
        <v>101.08</v>
      </c>
      <c r="I1890" s="74">
        <v>91.57</v>
      </c>
      <c r="J1890" s="74">
        <v>103.17</v>
      </c>
      <c r="K1890" s="74">
        <v>93.76</v>
      </c>
      <c r="L1890" s="74">
        <v>101.85</v>
      </c>
      <c r="M1890" s="74">
        <v>103.4</v>
      </c>
      <c r="N1890" s="74">
        <v>103.36</v>
      </c>
      <c r="O1890" s="57">
        <v>93</v>
      </c>
      <c r="P1890" s="57">
        <v>96</v>
      </c>
      <c r="Q1890" s="57">
        <v>88</v>
      </c>
      <c r="R1890" s="57">
        <v>83</v>
      </c>
      <c r="S1890" s="57">
        <v>83</v>
      </c>
      <c r="T1890" s="74">
        <v>685.89</v>
      </c>
      <c r="U1890" s="114">
        <v>1.8E-3</v>
      </c>
    </row>
    <row r="1891" spans="1:21" x14ac:dyDescent="0.35">
      <c r="A1891" s="73" t="s">
        <v>2792</v>
      </c>
      <c r="B1891" s="57">
        <v>119</v>
      </c>
      <c r="C1891" s="57">
        <v>103</v>
      </c>
      <c r="D1891" s="74">
        <v>11.02</v>
      </c>
      <c r="E1891" s="74">
        <v>99.29</v>
      </c>
      <c r="F1891" s="74">
        <v>111.38</v>
      </c>
      <c r="G1891" s="74">
        <v>103.17</v>
      </c>
      <c r="H1891" s="74">
        <v>101.92</v>
      </c>
      <c r="I1891" s="74">
        <v>90.69</v>
      </c>
      <c r="J1891" s="74">
        <v>107.68</v>
      </c>
      <c r="K1891" s="74">
        <v>95.06</v>
      </c>
      <c r="L1891" s="74">
        <v>102.48</v>
      </c>
      <c r="M1891" s="74">
        <v>103.32</v>
      </c>
      <c r="N1891" s="74">
        <v>105.49</v>
      </c>
      <c r="O1891" s="57">
        <v>95</v>
      </c>
      <c r="P1891" s="57">
        <v>103</v>
      </c>
      <c r="Q1891" s="57">
        <v>89</v>
      </c>
      <c r="R1891" s="57">
        <v>87</v>
      </c>
      <c r="S1891" s="57">
        <v>89</v>
      </c>
      <c r="T1891" s="74">
        <v>320.92</v>
      </c>
      <c r="U1891" s="114">
        <v>1.2999999999999999E-3</v>
      </c>
    </row>
    <row r="1892" spans="1:21" x14ac:dyDescent="0.35">
      <c r="A1892" s="73" t="s">
        <v>2793</v>
      </c>
      <c r="B1892" s="57">
        <v>118</v>
      </c>
      <c r="C1892" s="57">
        <v>102</v>
      </c>
      <c r="D1892" s="74">
        <v>15.84</v>
      </c>
      <c r="E1892" s="74">
        <v>102.95</v>
      </c>
      <c r="F1892" s="74">
        <v>113.39</v>
      </c>
      <c r="G1892" s="74">
        <v>105.84</v>
      </c>
      <c r="H1892" s="74">
        <v>103.83</v>
      </c>
      <c r="I1892" s="74">
        <v>91.33</v>
      </c>
      <c r="J1892" s="74">
        <v>118.33</v>
      </c>
      <c r="K1892" s="74">
        <v>97.6</v>
      </c>
      <c r="L1892" s="74">
        <v>104.37</v>
      </c>
      <c r="M1892" s="74">
        <v>103.68</v>
      </c>
      <c r="N1892" s="74">
        <v>110.79</v>
      </c>
      <c r="O1892" s="57">
        <v>95</v>
      </c>
      <c r="P1892" s="57">
        <v>100</v>
      </c>
      <c r="Q1892" s="57">
        <v>82</v>
      </c>
      <c r="R1892" s="57">
        <v>88</v>
      </c>
      <c r="S1892" s="57">
        <v>89</v>
      </c>
      <c r="T1892" s="74">
        <v>202.28</v>
      </c>
      <c r="U1892" s="114">
        <v>8.9999999999999998E-4</v>
      </c>
    </row>
    <row r="1893" spans="1:21" x14ac:dyDescent="0.35">
      <c r="A1893" s="73" t="s">
        <v>2794</v>
      </c>
      <c r="B1893" s="57">
        <v>129</v>
      </c>
      <c r="C1893" s="57">
        <v>105</v>
      </c>
      <c r="D1893" s="74">
        <v>3.2</v>
      </c>
      <c r="E1893" s="74">
        <v>104.79</v>
      </c>
      <c r="F1893" s="74">
        <v>114.53</v>
      </c>
      <c r="G1893" s="74">
        <v>107.75</v>
      </c>
      <c r="H1893" s="74">
        <v>106.05</v>
      </c>
      <c r="I1893" s="74">
        <v>91.97</v>
      </c>
      <c r="J1893" s="74">
        <v>122.99</v>
      </c>
      <c r="K1893" s="74">
        <v>99.83</v>
      </c>
      <c r="L1893" s="74">
        <v>104.79</v>
      </c>
      <c r="M1893" s="74">
        <v>101.46</v>
      </c>
      <c r="N1893" s="74">
        <v>114.27</v>
      </c>
      <c r="O1893" s="57">
        <v>100</v>
      </c>
      <c r="P1893" s="57">
        <v>100</v>
      </c>
      <c r="Q1893" s="57">
        <v>92</v>
      </c>
      <c r="R1893" s="57">
        <v>88</v>
      </c>
      <c r="S1893" s="57">
        <v>90</v>
      </c>
      <c r="T1893" s="74">
        <v>238.66</v>
      </c>
      <c r="U1893" s="114"/>
    </row>
    <row r="1894" spans="1:21" x14ac:dyDescent="0.35">
      <c r="A1894" s="73" t="s">
        <v>2795</v>
      </c>
      <c r="B1894" s="57">
        <v>139</v>
      </c>
      <c r="C1894" s="57">
        <v>114</v>
      </c>
      <c r="D1894" s="74">
        <v>2.02</v>
      </c>
      <c r="E1894" s="74">
        <v>106.54</v>
      </c>
      <c r="F1894" s="74">
        <v>115.53</v>
      </c>
      <c r="G1894" s="74">
        <v>108.86</v>
      </c>
      <c r="H1894" s="74">
        <v>107.62</v>
      </c>
      <c r="I1894" s="74">
        <v>92.94</v>
      </c>
      <c r="J1894" s="74">
        <v>126.74</v>
      </c>
      <c r="K1894" s="74">
        <v>101.8</v>
      </c>
      <c r="L1894" s="74">
        <v>105.38</v>
      </c>
      <c r="M1894" s="74">
        <v>101.32</v>
      </c>
      <c r="N1894" s="74">
        <v>116.57</v>
      </c>
      <c r="O1894" s="57">
        <v>104</v>
      </c>
      <c r="P1894" s="57">
        <v>102</v>
      </c>
      <c r="Q1894" s="57">
        <v>100</v>
      </c>
      <c r="R1894" s="57">
        <v>99</v>
      </c>
      <c r="S1894" s="57">
        <v>104</v>
      </c>
      <c r="T1894" s="74">
        <v>349.74</v>
      </c>
      <c r="U1894" s="114"/>
    </row>
    <row r="1895" spans="1:21" x14ac:dyDescent="0.35">
      <c r="A1895" s="73" t="s">
        <v>2796</v>
      </c>
      <c r="B1895" s="57">
        <v>124</v>
      </c>
      <c r="C1895" s="57">
        <v>106</v>
      </c>
      <c r="D1895" s="74">
        <v>3.71</v>
      </c>
      <c r="E1895" s="74">
        <v>107.91</v>
      </c>
      <c r="F1895" s="74">
        <v>116.44</v>
      </c>
      <c r="G1895" s="74">
        <v>109.43</v>
      </c>
      <c r="H1895" s="74">
        <v>108.54</v>
      </c>
      <c r="I1895" s="74">
        <v>93.18</v>
      </c>
      <c r="J1895" s="74">
        <v>131.09</v>
      </c>
      <c r="K1895" s="74">
        <v>103.07</v>
      </c>
      <c r="L1895" s="74">
        <v>106.2</v>
      </c>
      <c r="M1895" s="74">
        <v>102.38</v>
      </c>
      <c r="N1895" s="74">
        <v>117.63</v>
      </c>
      <c r="O1895" s="57">
        <v>95</v>
      </c>
      <c r="P1895" s="57">
        <v>102</v>
      </c>
      <c r="Q1895" s="57">
        <v>76</v>
      </c>
      <c r="R1895" s="57">
        <v>80</v>
      </c>
      <c r="S1895" s="57">
        <v>88</v>
      </c>
      <c r="T1895" s="74">
        <v>319.89</v>
      </c>
      <c r="U1895" s="114">
        <v>1.2999999999999999E-3</v>
      </c>
    </row>
    <row r="1896" spans="1:21" x14ac:dyDescent="0.35">
      <c r="A1896" s="73" t="s">
        <v>2797</v>
      </c>
      <c r="B1896" s="57">
        <v>123</v>
      </c>
      <c r="C1896" s="57">
        <v>105</v>
      </c>
      <c r="D1896" s="74">
        <v>11.7</v>
      </c>
      <c r="E1896" s="74">
        <v>108.41</v>
      </c>
      <c r="F1896" s="74">
        <v>117.27</v>
      </c>
      <c r="G1896" s="74">
        <v>109.95</v>
      </c>
      <c r="H1896" s="74">
        <v>109.26</v>
      </c>
      <c r="I1896" s="74">
        <v>93.3</v>
      </c>
      <c r="J1896" s="74">
        <v>132.19999999999999</v>
      </c>
      <c r="K1896" s="74">
        <v>103.29</v>
      </c>
      <c r="L1896" s="74">
        <v>106.56</v>
      </c>
      <c r="M1896" s="74">
        <v>103.08</v>
      </c>
      <c r="N1896" s="74">
        <v>119.05</v>
      </c>
      <c r="O1896" s="57">
        <v>95</v>
      </c>
      <c r="P1896" s="57">
        <v>102</v>
      </c>
      <c r="Q1896" s="57">
        <v>82</v>
      </c>
      <c r="R1896" s="57">
        <v>81</v>
      </c>
      <c r="S1896" s="57">
        <v>92</v>
      </c>
      <c r="T1896" s="74">
        <v>210.29</v>
      </c>
      <c r="U1896" s="114">
        <v>7.7000000000000002E-3</v>
      </c>
    </row>
    <row r="1897" spans="1:21" x14ac:dyDescent="0.35">
      <c r="A1897" s="73" t="s">
        <v>2798</v>
      </c>
      <c r="B1897" s="57">
        <v>122</v>
      </c>
      <c r="C1897" s="57">
        <v>105</v>
      </c>
      <c r="D1897" s="74">
        <v>0.22</v>
      </c>
      <c r="E1897" s="74">
        <v>108.86</v>
      </c>
      <c r="F1897" s="74">
        <v>117.3</v>
      </c>
      <c r="G1897" s="74">
        <v>110.72</v>
      </c>
      <c r="H1897" s="74">
        <v>109.76</v>
      </c>
      <c r="I1897" s="74">
        <v>93.29</v>
      </c>
      <c r="J1897" s="74">
        <v>132.77000000000001</v>
      </c>
      <c r="K1897" s="74">
        <v>103.79</v>
      </c>
      <c r="L1897" s="74">
        <v>106.91</v>
      </c>
      <c r="M1897" s="74">
        <v>103.6</v>
      </c>
      <c r="N1897" s="74">
        <v>119.29</v>
      </c>
      <c r="O1897" s="57">
        <v>95</v>
      </c>
      <c r="P1897" s="57">
        <v>106</v>
      </c>
      <c r="Q1897" s="57">
        <v>82</v>
      </c>
      <c r="R1897" s="57">
        <v>83</v>
      </c>
      <c r="S1897" s="57">
        <v>87</v>
      </c>
      <c r="T1897" s="74">
        <v>329.79</v>
      </c>
      <c r="U1897" s="114">
        <v>3.1899999999999998E-2</v>
      </c>
    </row>
    <row r="1898" spans="1:21" x14ac:dyDescent="0.35">
      <c r="A1898" s="73" t="s">
        <v>2799</v>
      </c>
      <c r="B1898" s="57">
        <v>119</v>
      </c>
      <c r="C1898" s="57">
        <v>103</v>
      </c>
      <c r="D1898" s="74">
        <v>2.72</v>
      </c>
      <c r="E1898" s="74">
        <v>108.01</v>
      </c>
      <c r="F1898" s="74">
        <v>114.9</v>
      </c>
      <c r="G1898" s="74">
        <v>110.46</v>
      </c>
      <c r="H1898" s="74">
        <v>109.3</v>
      </c>
      <c r="I1898" s="74">
        <v>92.91</v>
      </c>
      <c r="J1898" s="74">
        <v>131.02000000000001</v>
      </c>
      <c r="K1898" s="74">
        <v>102.82</v>
      </c>
      <c r="L1898" s="74">
        <v>106.62</v>
      </c>
      <c r="M1898" s="74">
        <v>103.07</v>
      </c>
      <c r="N1898" s="74">
        <v>118.32</v>
      </c>
      <c r="O1898" s="57">
        <v>94</v>
      </c>
      <c r="P1898" s="57">
        <v>104</v>
      </c>
      <c r="Q1898" s="57">
        <v>83</v>
      </c>
      <c r="R1898" s="57">
        <v>82</v>
      </c>
      <c r="S1898" s="57">
        <v>90</v>
      </c>
      <c r="T1898" s="74">
        <v>585.96</v>
      </c>
      <c r="U1898" s="114">
        <v>3.2399999999999998E-2</v>
      </c>
    </row>
    <row r="1899" spans="1:21" x14ac:dyDescent="0.35">
      <c r="A1899" s="73" t="s">
        <v>2800</v>
      </c>
      <c r="B1899" s="57">
        <v>119</v>
      </c>
      <c r="C1899" s="57">
        <v>103</v>
      </c>
      <c r="D1899" s="74">
        <v>0.13</v>
      </c>
      <c r="E1899" s="74">
        <v>104.92</v>
      </c>
      <c r="F1899" s="74">
        <v>111.49</v>
      </c>
      <c r="G1899" s="74">
        <v>108.78</v>
      </c>
      <c r="H1899" s="74">
        <v>108.24</v>
      </c>
      <c r="I1899" s="74">
        <v>91.73</v>
      </c>
      <c r="J1899" s="74">
        <v>122.53</v>
      </c>
      <c r="K1899" s="74">
        <v>100.71</v>
      </c>
      <c r="L1899" s="74">
        <v>105.16</v>
      </c>
      <c r="M1899" s="74">
        <v>100.66</v>
      </c>
      <c r="N1899" s="74">
        <v>114.88</v>
      </c>
      <c r="O1899" s="57">
        <v>95</v>
      </c>
      <c r="P1899" s="57">
        <v>106</v>
      </c>
      <c r="Q1899" s="57">
        <v>75</v>
      </c>
      <c r="R1899" s="57">
        <v>82</v>
      </c>
      <c r="S1899" s="57">
        <v>87</v>
      </c>
      <c r="T1899" s="74">
        <v>432.09</v>
      </c>
      <c r="U1899" s="114">
        <v>2.92E-2</v>
      </c>
    </row>
    <row r="1900" spans="1:21" x14ac:dyDescent="0.35">
      <c r="A1900" s="73" t="s">
        <v>2801</v>
      </c>
      <c r="B1900" s="57">
        <v>130</v>
      </c>
      <c r="C1900" s="57">
        <v>106</v>
      </c>
      <c r="D1900" s="74">
        <v>-7.49</v>
      </c>
      <c r="E1900" s="74">
        <v>103.63</v>
      </c>
      <c r="F1900" s="74">
        <v>110.55</v>
      </c>
      <c r="G1900" s="74">
        <v>107.66</v>
      </c>
      <c r="H1900" s="74">
        <v>107.49</v>
      </c>
      <c r="I1900" s="74">
        <v>92.16</v>
      </c>
      <c r="J1900" s="74">
        <v>118.25</v>
      </c>
      <c r="K1900" s="74">
        <v>99.85</v>
      </c>
      <c r="L1900" s="74">
        <v>104.53</v>
      </c>
      <c r="M1900" s="74">
        <v>99.18</v>
      </c>
      <c r="N1900" s="74">
        <v>112.94</v>
      </c>
      <c r="O1900" s="57">
        <v>101</v>
      </c>
      <c r="P1900" s="57">
        <v>107</v>
      </c>
      <c r="Q1900" s="57">
        <v>100</v>
      </c>
      <c r="R1900" s="57">
        <v>92</v>
      </c>
      <c r="S1900" s="57">
        <v>92</v>
      </c>
      <c r="T1900" s="74">
        <v>443.36</v>
      </c>
      <c r="U1900" s="114"/>
    </row>
    <row r="1901" spans="1:21" x14ac:dyDescent="0.35">
      <c r="A1901" s="73" t="s">
        <v>2802</v>
      </c>
      <c r="B1901" s="57">
        <v>142</v>
      </c>
      <c r="C1901" s="57">
        <v>117</v>
      </c>
      <c r="D1901" s="74">
        <v>-56.26</v>
      </c>
      <c r="E1901" s="74">
        <v>102.58</v>
      </c>
      <c r="F1901" s="74">
        <v>109.45</v>
      </c>
      <c r="G1901" s="74">
        <v>107.15</v>
      </c>
      <c r="H1901" s="74">
        <v>106.91</v>
      </c>
      <c r="I1901" s="74">
        <v>92.45</v>
      </c>
      <c r="J1901" s="74">
        <v>115.2</v>
      </c>
      <c r="K1901" s="74">
        <v>98.65</v>
      </c>
      <c r="L1901" s="74">
        <v>104.29</v>
      </c>
      <c r="M1901" s="74">
        <v>98.23</v>
      </c>
      <c r="N1901" s="74">
        <v>111.55</v>
      </c>
      <c r="O1901" s="57">
        <v>106</v>
      </c>
      <c r="P1901" s="57">
        <v>107</v>
      </c>
      <c r="Q1901" s="57">
        <v>98</v>
      </c>
      <c r="R1901" s="57">
        <v>101</v>
      </c>
      <c r="S1901" s="57">
        <v>108</v>
      </c>
      <c r="T1901" s="74">
        <v>483.01</v>
      </c>
      <c r="U1901" s="114"/>
    </row>
    <row r="1902" spans="1:21" x14ac:dyDescent="0.35">
      <c r="A1902" s="73" t="s">
        <v>2803</v>
      </c>
      <c r="B1902" s="57">
        <v>126</v>
      </c>
      <c r="C1902" s="57">
        <v>107</v>
      </c>
      <c r="D1902" s="74">
        <v>-7.77</v>
      </c>
      <c r="E1902" s="74">
        <v>101.81</v>
      </c>
      <c r="F1902" s="74">
        <v>108.45</v>
      </c>
      <c r="G1902" s="74">
        <v>106.5</v>
      </c>
      <c r="H1902" s="74">
        <v>106.41</v>
      </c>
      <c r="I1902" s="74">
        <v>92.13</v>
      </c>
      <c r="J1902" s="74">
        <v>113.79</v>
      </c>
      <c r="K1902" s="74">
        <v>97.82</v>
      </c>
      <c r="L1902" s="74">
        <v>103.29</v>
      </c>
      <c r="M1902" s="74">
        <v>97.93</v>
      </c>
      <c r="N1902" s="74">
        <v>111.15</v>
      </c>
      <c r="O1902" s="57">
        <v>95</v>
      </c>
      <c r="P1902" s="57">
        <v>107</v>
      </c>
      <c r="Q1902" s="57">
        <v>77</v>
      </c>
      <c r="R1902" s="57">
        <v>80</v>
      </c>
      <c r="S1902" s="57">
        <v>89</v>
      </c>
      <c r="T1902" s="74">
        <v>397.13</v>
      </c>
      <c r="U1902" s="114">
        <v>2.75E-2</v>
      </c>
    </row>
    <row r="1903" spans="1:21" x14ac:dyDescent="0.35">
      <c r="A1903" s="73" t="s">
        <v>2804</v>
      </c>
      <c r="B1903" s="57">
        <v>123</v>
      </c>
      <c r="C1903" s="57">
        <v>105</v>
      </c>
      <c r="D1903" s="74">
        <v>-0.13</v>
      </c>
      <c r="E1903" s="74">
        <v>100.71</v>
      </c>
      <c r="F1903" s="74">
        <v>107.21</v>
      </c>
      <c r="G1903" s="74">
        <v>105.74</v>
      </c>
      <c r="H1903" s="74">
        <v>105.79</v>
      </c>
      <c r="I1903" s="74">
        <v>91.96</v>
      </c>
      <c r="J1903" s="74">
        <v>109.64</v>
      </c>
      <c r="K1903" s="74">
        <v>97.38</v>
      </c>
      <c r="L1903" s="74">
        <v>102.45</v>
      </c>
      <c r="M1903" s="74">
        <v>97.42</v>
      </c>
      <c r="N1903" s="74">
        <v>109.74</v>
      </c>
      <c r="O1903" s="57">
        <v>94</v>
      </c>
      <c r="P1903" s="57">
        <v>107</v>
      </c>
      <c r="Q1903" s="57">
        <v>84</v>
      </c>
      <c r="R1903" s="57">
        <v>85</v>
      </c>
      <c r="S1903" s="57">
        <v>93</v>
      </c>
      <c r="T1903" s="74">
        <v>305.82</v>
      </c>
      <c r="U1903" s="114">
        <v>3.1300000000000001E-2</v>
      </c>
    </row>
    <row r="1904" spans="1:21" x14ac:dyDescent="0.35">
      <c r="A1904" s="73" t="s">
        <v>2805</v>
      </c>
      <c r="B1904" s="57">
        <v>123</v>
      </c>
      <c r="C1904" s="57">
        <v>105</v>
      </c>
      <c r="D1904" s="74">
        <v>1.39</v>
      </c>
      <c r="E1904" s="74">
        <v>99.81</v>
      </c>
      <c r="F1904" s="74">
        <v>105.54</v>
      </c>
      <c r="G1904" s="74">
        <v>105.08</v>
      </c>
      <c r="H1904" s="74">
        <v>105.41</v>
      </c>
      <c r="I1904" s="74">
        <v>91.81</v>
      </c>
      <c r="J1904" s="74">
        <v>106.53</v>
      </c>
      <c r="K1904" s="74">
        <v>96.91</v>
      </c>
      <c r="L1904" s="74">
        <v>102.04</v>
      </c>
      <c r="M1904" s="74">
        <v>96.8</v>
      </c>
      <c r="N1904" s="74">
        <v>109.08</v>
      </c>
      <c r="O1904" s="57">
        <v>94</v>
      </c>
      <c r="P1904" s="57">
        <v>100</v>
      </c>
      <c r="Q1904" s="57">
        <v>84</v>
      </c>
      <c r="R1904" s="57">
        <v>82</v>
      </c>
      <c r="S1904" s="57">
        <v>87</v>
      </c>
      <c r="T1904" s="74">
        <v>405.5</v>
      </c>
      <c r="U1904" s="114">
        <v>2.86E-2</v>
      </c>
    </row>
    <row r="1905" spans="1:21" x14ac:dyDescent="0.35">
      <c r="A1905" s="73" t="s">
        <v>2806</v>
      </c>
      <c r="B1905" s="57">
        <v>120</v>
      </c>
      <c r="C1905" s="57">
        <v>104</v>
      </c>
      <c r="D1905" s="74">
        <v>3.11</v>
      </c>
      <c r="E1905" s="74">
        <v>99.1</v>
      </c>
      <c r="F1905" s="74">
        <v>104.95</v>
      </c>
      <c r="G1905" s="74">
        <v>104.37</v>
      </c>
      <c r="H1905" s="74">
        <v>105.1</v>
      </c>
      <c r="I1905" s="74">
        <v>91.56</v>
      </c>
      <c r="J1905" s="74">
        <v>104.14</v>
      </c>
      <c r="K1905" s="74">
        <v>96.66</v>
      </c>
      <c r="L1905" s="74">
        <v>101.75</v>
      </c>
      <c r="M1905" s="74">
        <v>96.87</v>
      </c>
      <c r="N1905" s="74">
        <v>108.53</v>
      </c>
      <c r="O1905" s="57">
        <v>94</v>
      </c>
      <c r="P1905" s="57">
        <v>100</v>
      </c>
      <c r="Q1905" s="57">
        <v>85</v>
      </c>
      <c r="R1905" s="57">
        <v>83</v>
      </c>
      <c r="S1905" s="57">
        <v>89</v>
      </c>
      <c r="T1905" s="74">
        <v>388.13</v>
      </c>
      <c r="U1905" s="114">
        <v>2.6200000000000001E-2</v>
      </c>
    </row>
    <row r="1906" spans="1:21" x14ac:dyDescent="0.35">
      <c r="A1906" s="73" t="s">
        <v>2807</v>
      </c>
      <c r="B1906" s="57">
        <v>119</v>
      </c>
      <c r="C1906" s="57">
        <v>103</v>
      </c>
      <c r="D1906" s="74">
        <v>5.42</v>
      </c>
      <c r="E1906" s="74">
        <v>98.65</v>
      </c>
      <c r="F1906" s="74">
        <v>104</v>
      </c>
      <c r="G1906" s="74">
        <v>104.1</v>
      </c>
      <c r="H1906" s="74">
        <v>104.69</v>
      </c>
      <c r="I1906" s="74">
        <v>92</v>
      </c>
      <c r="J1906" s="74">
        <v>102.67</v>
      </c>
      <c r="K1906" s="74">
        <v>96.21</v>
      </c>
      <c r="L1906" s="74">
        <v>102.02</v>
      </c>
      <c r="M1906" s="74">
        <v>96.76</v>
      </c>
      <c r="N1906" s="74">
        <v>107.88</v>
      </c>
      <c r="O1906" s="57">
        <v>95</v>
      </c>
      <c r="P1906" s="57">
        <v>100</v>
      </c>
      <c r="Q1906" s="57">
        <v>76</v>
      </c>
      <c r="R1906" s="57">
        <v>83</v>
      </c>
      <c r="S1906" s="57">
        <v>88</v>
      </c>
      <c r="T1906" s="74">
        <v>197.01</v>
      </c>
      <c r="U1906" s="114">
        <v>2.24E-2</v>
      </c>
    </row>
    <row r="1907" spans="1:21" x14ac:dyDescent="0.35">
      <c r="A1907" s="73" t="s">
        <v>2808</v>
      </c>
      <c r="B1907" s="57">
        <v>128</v>
      </c>
      <c r="C1907" s="57">
        <v>106</v>
      </c>
      <c r="D1907" s="74">
        <v>5.57</v>
      </c>
      <c r="E1907" s="74">
        <v>98.36</v>
      </c>
      <c r="F1907" s="74">
        <v>103.7</v>
      </c>
      <c r="G1907" s="74">
        <v>103.82</v>
      </c>
      <c r="H1907" s="74">
        <v>103.95</v>
      </c>
      <c r="I1907" s="74">
        <v>91.58</v>
      </c>
      <c r="J1907" s="74">
        <v>102.86</v>
      </c>
      <c r="K1907" s="74">
        <v>95.86</v>
      </c>
      <c r="L1907" s="74">
        <v>101.72</v>
      </c>
      <c r="M1907" s="74">
        <v>97.34</v>
      </c>
      <c r="N1907" s="74">
        <v>107.71</v>
      </c>
      <c r="O1907" s="57">
        <v>100</v>
      </c>
      <c r="P1907" s="57">
        <v>100</v>
      </c>
      <c r="Q1907" s="57">
        <v>99</v>
      </c>
      <c r="R1907" s="57">
        <v>93</v>
      </c>
      <c r="S1907" s="57">
        <v>91</v>
      </c>
      <c r="T1907" s="74">
        <v>590.97</v>
      </c>
      <c r="U1907" s="114"/>
    </row>
    <row r="1908" spans="1:21" x14ac:dyDescent="0.35">
      <c r="A1908" s="73" t="s">
        <v>2809</v>
      </c>
      <c r="B1908" s="57">
        <v>138</v>
      </c>
      <c r="C1908" s="57">
        <v>116</v>
      </c>
      <c r="D1908" s="74">
        <v>1.01</v>
      </c>
      <c r="E1908" s="74">
        <v>98.3</v>
      </c>
      <c r="F1908" s="74">
        <v>103.3</v>
      </c>
      <c r="G1908" s="74">
        <v>103.41</v>
      </c>
      <c r="H1908" s="74">
        <v>103.63</v>
      </c>
      <c r="I1908" s="74">
        <v>92.44</v>
      </c>
      <c r="J1908" s="74">
        <v>102.79</v>
      </c>
      <c r="K1908" s="74">
        <v>95.6</v>
      </c>
      <c r="L1908" s="74">
        <v>101.23</v>
      </c>
      <c r="M1908" s="74">
        <v>97.99</v>
      </c>
      <c r="N1908" s="74">
        <v>107.63</v>
      </c>
      <c r="O1908" s="57">
        <v>103</v>
      </c>
      <c r="P1908" s="57">
        <v>99</v>
      </c>
      <c r="Q1908" s="57">
        <v>103</v>
      </c>
      <c r="R1908" s="57">
        <v>94</v>
      </c>
      <c r="S1908" s="57">
        <v>104</v>
      </c>
      <c r="T1908" s="74">
        <v>449.05</v>
      </c>
      <c r="U1908" s="114"/>
    </row>
    <row r="1909" spans="1:21" x14ac:dyDescent="0.35">
      <c r="A1909" s="73" t="s">
        <v>2810</v>
      </c>
      <c r="B1909" s="57">
        <v>125</v>
      </c>
      <c r="C1909" s="57">
        <v>107</v>
      </c>
      <c r="D1909" s="74">
        <v>2.64</v>
      </c>
      <c r="E1909" s="74">
        <v>97.98</v>
      </c>
      <c r="F1909" s="74">
        <v>102.91</v>
      </c>
      <c r="G1909" s="74">
        <v>102.81</v>
      </c>
      <c r="H1909" s="74">
        <v>103.22</v>
      </c>
      <c r="I1909" s="74">
        <v>94.48</v>
      </c>
      <c r="J1909" s="74">
        <v>99.37</v>
      </c>
      <c r="K1909" s="74">
        <v>95.5</v>
      </c>
      <c r="L1909" s="74">
        <v>101.43</v>
      </c>
      <c r="M1909" s="74">
        <v>97.78</v>
      </c>
      <c r="N1909" s="74">
        <v>106.49</v>
      </c>
      <c r="O1909" s="57">
        <v>95</v>
      </c>
      <c r="P1909" s="57">
        <v>99</v>
      </c>
      <c r="Q1909" s="57">
        <v>78</v>
      </c>
      <c r="R1909" s="57">
        <v>81</v>
      </c>
      <c r="S1909" s="57">
        <v>88</v>
      </c>
      <c r="T1909" s="74">
        <v>967.73</v>
      </c>
      <c r="U1909" s="114">
        <v>1.84E-2</v>
      </c>
    </row>
    <row r="1910" spans="1:21" x14ac:dyDescent="0.35">
      <c r="A1910" s="73" t="s">
        <v>2811</v>
      </c>
      <c r="B1910" s="57">
        <v>124</v>
      </c>
      <c r="C1910" s="57">
        <v>106</v>
      </c>
      <c r="D1910" s="74">
        <v>3.33</v>
      </c>
      <c r="E1910" s="74">
        <v>97.8</v>
      </c>
      <c r="F1910" s="74">
        <v>102.73</v>
      </c>
      <c r="G1910" s="74">
        <v>102.81</v>
      </c>
      <c r="H1910" s="74">
        <v>103.46</v>
      </c>
      <c r="I1910" s="74">
        <v>94.76</v>
      </c>
      <c r="J1910" s="74">
        <v>97.61</v>
      </c>
      <c r="K1910" s="74">
        <v>95.72</v>
      </c>
      <c r="L1910" s="74">
        <v>101.86</v>
      </c>
      <c r="M1910" s="74">
        <v>97.55</v>
      </c>
      <c r="N1910" s="74">
        <v>106.73</v>
      </c>
      <c r="O1910" s="57">
        <v>95</v>
      </c>
      <c r="P1910" s="57">
        <v>98</v>
      </c>
      <c r="Q1910" s="57">
        <v>84</v>
      </c>
      <c r="R1910" s="57">
        <v>83</v>
      </c>
      <c r="S1910" s="57">
        <v>93</v>
      </c>
      <c r="T1910" s="74">
        <v>324.95</v>
      </c>
      <c r="U1910" s="114">
        <v>1.43E-2</v>
      </c>
    </row>
    <row r="1911" spans="1:21" x14ac:dyDescent="0.35">
      <c r="A1911" s="73" t="s">
        <v>2812</v>
      </c>
      <c r="B1911" s="57">
        <v>123</v>
      </c>
      <c r="C1911" s="57">
        <v>107</v>
      </c>
      <c r="D1911" s="74">
        <v>3.49</v>
      </c>
      <c r="E1911" s="74">
        <v>97.59</v>
      </c>
      <c r="F1911" s="74">
        <v>103.01</v>
      </c>
      <c r="G1911" s="74">
        <v>102.67</v>
      </c>
      <c r="H1911" s="74">
        <v>103.53</v>
      </c>
      <c r="I1911" s="74">
        <v>94.9</v>
      </c>
      <c r="J1911" s="74">
        <v>97</v>
      </c>
      <c r="K1911" s="74">
        <v>95.72</v>
      </c>
      <c r="L1911" s="74">
        <v>101.53</v>
      </c>
      <c r="M1911" s="74">
        <v>97.22</v>
      </c>
      <c r="N1911" s="74">
        <v>106.78</v>
      </c>
      <c r="O1911" s="57">
        <v>95</v>
      </c>
      <c r="P1911" s="57">
        <v>100</v>
      </c>
      <c r="Q1911" s="57">
        <v>83</v>
      </c>
      <c r="R1911" s="57">
        <v>86</v>
      </c>
      <c r="S1911" s="57">
        <v>87</v>
      </c>
      <c r="T1911" s="74">
        <v>437.16</v>
      </c>
      <c r="U1911" s="114">
        <v>1.0800000000000001E-2</v>
      </c>
    </row>
    <row r="1912" spans="1:21" x14ac:dyDescent="0.35">
      <c r="A1912" s="73" t="s">
        <v>2813</v>
      </c>
      <c r="B1912" s="57">
        <v>121</v>
      </c>
      <c r="C1912" s="57">
        <v>106</v>
      </c>
      <c r="D1912" s="74">
        <v>7</v>
      </c>
      <c r="E1912" s="74">
        <v>97.6</v>
      </c>
      <c r="F1912" s="74">
        <v>102.62</v>
      </c>
      <c r="G1912" s="74">
        <v>103.49</v>
      </c>
      <c r="H1912" s="74">
        <v>103.78</v>
      </c>
      <c r="I1912" s="74">
        <v>95.38</v>
      </c>
      <c r="J1912" s="74">
        <v>95.87</v>
      </c>
      <c r="K1912" s="74">
        <v>96.08</v>
      </c>
      <c r="L1912" s="74">
        <v>101.48</v>
      </c>
      <c r="M1912" s="74">
        <v>97.16</v>
      </c>
      <c r="N1912" s="74">
        <v>106.44</v>
      </c>
      <c r="O1912" s="57">
        <v>96</v>
      </c>
      <c r="P1912" s="57">
        <v>100</v>
      </c>
      <c r="Q1912" s="57">
        <v>86</v>
      </c>
      <c r="R1912" s="57">
        <v>85</v>
      </c>
      <c r="S1912" s="57">
        <v>91</v>
      </c>
      <c r="T1912" s="74">
        <v>431.75</v>
      </c>
      <c r="U1912" s="114">
        <v>1.06E-2</v>
      </c>
    </row>
    <row r="1913" spans="1:21" x14ac:dyDescent="0.35">
      <c r="A1913" s="73" t="s">
        <v>2814</v>
      </c>
      <c r="B1913" s="57">
        <v>120</v>
      </c>
      <c r="C1913" s="57">
        <v>105</v>
      </c>
      <c r="D1913" s="74">
        <v>7.01</v>
      </c>
      <c r="E1913" s="74">
        <v>97.08</v>
      </c>
      <c r="F1913" s="74">
        <v>101.53</v>
      </c>
      <c r="G1913" s="74">
        <v>103.68</v>
      </c>
      <c r="H1913" s="74">
        <v>103.77</v>
      </c>
      <c r="I1913" s="74">
        <v>94.75</v>
      </c>
      <c r="J1913" s="74">
        <v>94.73</v>
      </c>
      <c r="K1913" s="74">
        <v>95.92</v>
      </c>
      <c r="L1913" s="74">
        <v>100.85</v>
      </c>
      <c r="M1913" s="74">
        <v>97.26</v>
      </c>
      <c r="N1913" s="74">
        <v>106.73</v>
      </c>
      <c r="O1913" s="57">
        <v>95</v>
      </c>
      <c r="P1913" s="57">
        <v>100</v>
      </c>
      <c r="Q1913" s="57">
        <v>77</v>
      </c>
      <c r="R1913" s="57">
        <v>82</v>
      </c>
      <c r="S1913" s="57">
        <v>88</v>
      </c>
      <c r="T1913" s="74">
        <v>567.91999999999996</v>
      </c>
      <c r="U1913" s="114">
        <v>0.01</v>
      </c>
    </row>
    <row r="1914" spans="1:21" x14ac:dyDescent="0.35">
      <c r="A1914" s="73" t="s">
        <v>2815</v>
      </c>
      <c r="B1914" s="57">
        <v>131</v>
      </c>
      <c r="C1914" s="57">
        <v>108</v>
      </c>
      <c r="D1914" s="74">
        <v>6.15</v>
      </c>
      <c r="E1914" s="74">
        <v>96.74</v>
      </c>
      <c r="F1914" s="74">
        <v>100.6</v>
      </c>
      <c r="G1914" s="74">
        <v>103.72</v>
      </c>
      <c r="H1914" s="74">
        <v>103.47</v>
      </c>
      <c r="I1914" s="74">
        <v>93.57</v>
      </c>
      <c r="J1914" s="74">
        <v>95.22</v>
      </c>
      <c r="K1914" s="74">
        <v>96.24</v>
      </c>
      <c r="L1914" s="74">
        <v>100.56</v>
      </c>
      <c r="M1914" s="74">
        <v>96.75</v>
      </c>
      <c r="N1914" s="74">
        <v>106.66</v>
      </c>
      <c r="O1914" s="57">
        <v>101</v>
      </c>
      <c r="P1914" s="57">
        <v>100</v>
      </c>
      <c r="Q1914" s="57">
        <v>89</v>
      </c>
      <c r="R1914" s="57">
        <v>88</v>
      </c>
      <c r="S1914" s="57">
        <v>89</v>
      </c>
      <c r="T1914" s="74">
        <v>270.95999999999998</v>
      </c>
      <c r="U1914" s="114"/>
    </row>
    <row r="1915" spans="1:21" x14ac:dyDescent="0.35">
      <c r="A1915" s="73" t="s">
        <v>2816</v>
      </c>
      <c r="B1915" s="57">
        <v>141</v>
      </c>
      <c r="C1915" s="57">
        <v>122</v>
      </c>
      <c r="D1915" s="74">
        <v>3.59</v>
      </c>
      <c r="E1915" s="74">
        <v>96.28</v>
      </c>
      <c r="F1915" s="74">
        <v>100.46</v>
      </c>
      <c r="G1915" s="74">
        <v>103.96</v>
      </c>
      <c r="H1915" s="74">
        <v>103.23</v>
      </c>
      <c r="I1915" s="74">
        <v>91.47</v>
      </c>
      <c r="J1915" s="74">
        <v>95.11</v>
      </c>
      <c r="K1915" s="74">
        <v>96.79</v>
      </c>
      <c r="L1915" s="74">
        <v>100.08</v>
      </c>
      <c r="M1915" s="74">
        <v>96.27</v>
      </c>
      <c r="N1915" s="74">
        <v>107.03</v>
      </c>
      <c r="O1915" s="57">
        <v>103</v>
      </c>
      <c r="P1915" s="57">
        <v>100</v>
      </c>
      <c r="Q1915" s="57">
        <v>88</v>
      </c>
      <c r="R1915" s="57">
        <v>89</v>
      </c>
      <c r="S1915" s="57">
        <v>104</v>
      </c>
      <c r="T1915" s="74">
        <v>753.12</v>
      </c>
      <c r="U1915" s="114"/>
    </row>
    <row r="1916" spans="1:21" x14ac:dyDescent="0.35">
      <c r="A1916" s="73" t="s">
        <v>2817</v>
      </c>
      <c r="B1916" s="57">
        <v>127</v>
      </c>
      <c r="C1916" s="57">
        <v>110</v>
      </c>
      <c r="D1916" s="74">
        <v>-10.8</v>
      </c>
      <c r="E1916" s="74">
        <v>96.23</v>
      </c>
      <c r="F1916" s="74">
        <v>100.72</v>
      </c>
      <c r="G1916" s="74">
        <v>104.98</v>
      </c>
      <c r="H1916" s="74">
        <v>103.46</v>
      </c>
      <c r="I1916" s="74">
        <v>89.52</v>
      </c>
      <c r="J1916" s="74">
        <v>96.51</v>
      </c>
      <c r="K1916" s="74">
        <v>97.43</v>
      </c>
      <c r="L1916" s="74">
        <v>99.93</v>
      </c>
      <c r="M1916" s="74">
        <v>95.89</v>
      </c>
      <c r="N1916" s="74">
        <v>108.02</v>
      </c>
      <c r="O1916" s="57">
        <v>97</v>
      </c>
      <c r="P1916" s="57">
        <v>100</v>
      </c>
      <c r="Q1916" s="57">
        <v>80</v>
      </c>
      <c r="R1916" s="57">
        <v>81</v>
      </c>
      <c r="S1916" s="57">
        <v>89</v>
      </c>
      <c r="T1916" s="74">
        <v>463.95</v>
      </c>
      <c r="U1916" s="114">
        <v>8.8000000000000005E-3</v>
      </c>
    </row>
    <row r="1917" spans="1:21" x14ac:dyDescent="0.35">
      <c r="A1917" s="73" t="s">
        <v>2818</v>
      </c>
      <c r="B1917" s="57">
        <v>127</v>
      </c>
      <c r="C1917" s="57">
        <v>109</v>
      </c>
      <c r="D1917" s="74">
        <v>-4.2699999999999996</v>
      </c>
      <c r="E1917" s="74">
        <v>97.14</v>
      </c>
      <c r="F1917" s="74">
        <v>101.36</v>
      </c>
      <c r="G1917" s="74">
        <v>105.5</v>
      </c>
      <c r="H1917" s="74">
        <v>103.39</v>
      </c>
      <c r="I1917" s="74">
        <v>89.21</v>
      </c>
      <c r="J1917" s="74">
        <v>99.97</v>
      </c>
      <c r="K1917" s="74">
        <v>98.93</v>
      </c>
      <c r="L1917" s="74">
        <v>99.9</v>
      </c>
      <c r="M1917" s="74">
        <v>96.65</v>
      </c>
      <c r="N1917" s="74">
        <v>108.8</v>
      </c>
      <c r="O1917" s="57">
        <v>96</v>
      </c>
      <c r="P1917" s="57">
        <v>100</v>
      </c>
      <c r="Q1917" s="57">
        <v>85</v>
      </c>
      <c r="R1917" s="57">
        <v>82</v>
      </c>
      <c r="S1917" s="57">
        <v>92</v>
      </c>
      <c r="T1917" s="74">
        <v>484.5</v>
      </c>
      <c r="U1917" s="114">
        <v>6.4999999999999997E-3</v>
      </c>
    </row>
    <row r="1918" spans="1:21" x14ac:dyDescent="0.35">
      <c r="A1918" s="73" t="s">
        <v>2819</v>
      </c>
      <c r="B1918" s="57">
        <v>125</v>
      </c>
      <c r="C1918" s="57">
        <v>108</v>
      </c>
      <c r="D1918" s="74">
        <v>-0.64</v>
      </c>
      <c r="E1918" s="74">
        <v>98.38</v>
      </c>
      <c r="F1918" s="74">
        <v>102.29</v>
      </c>
      <c r="G1918" s="74">
        <v>106.74</v>
      </c>
      <c r="H1918" s="74">
        <v>103.74</v>
      </c>
      <c r="I1918" s="74">
        <v>89.55</v>
      </c>
      <c r="J1918" s="74">
        <v>103.75</v>
      </c>
      <c r="K1918" s="74">
        <v>100.64</v>
      </c>
      <c r="L1918" s="74">
        <v>100.14</v>
      </c>
      <c r="M1918" s="74">
        <v>97.73</v>
      </c>
      <c r="N1918" s="74">
        <v>109.68</v>
      </c>
      <c r="O1918" s="57">
        <v>96</v>
      </c>
      <c r="P1918" s="57">
        <v>100</v>
      </c>
      <c r="Q1918" s="57">
        <v>84</v>
      </c>
      <c r="R1918" s="57">
        <v>83</v>
      </c>
      <c r="S1918" s="57">
        <v>88</v>
      </c>
      <c r="T1918" s="74">
        <v>1155.76</v>
      </c>
      <c r="U1918" s="114">
        <v>4.5999999999999999E-3</v>
      </c>
    </row>
    <row r="1919" spans="1:21" x14ac:dyDescent="0.35">
      <c r="A1919" s="73" t="s">
        <v>2820</v>
      </c>
      <c r="B1919" s="57">
        <v>123</v>
      </c>
      <c r="C1919" s="57">
        <v>107</v>
      </c>
      <c r="D1919" s="74">
        <v>-13.64</v>
      </c>
      <c r="E1919" s="74">
        <v>99.83</v>
      </c>
      <c r="F1919" s="74">
        <v>103.12</v>
      </c>
      <c r="G1919" s="74">
        <v>107.72</v>
      </c>
      <c r="H1919" s="74">
        <v>104.17</v>
      </c>
      <c r="I1919" s="74">
        <v>89.59</v>
      </c>
      <c r="J1919" s="74">
        <v>109.25</v>
      </c>
      <c r="K1919" s="74">
        <v>102.43</v>
      </c>
      <c r="L1919" s="74">
        <v>100.68</v>
      </c>
      <c r="M1919" s="74">
        <v>98.43</v>
      </c>
      <c r="N1919" s="74">
        <v>111.75</v>
      </c>
      <c r="O1919" s="57">
        <v>96</v>
      </c>
      <c r="P1919" s="57">
        <v>100</v>
      </c>
      <c r="Q1919" s="57">
        <v>85</v>
      </c>
      <c r="R1919" s="57">
        <v>83</v>
      </c>
      <c r="S1919" s="57">
        <v>90</v>
      </c>
      <c r="T1919" s="74">
        <v>1066.3800000000001</v>
      </c>
      <c r="U1919" s="114">
        <v>4.5999999999999999E-3</v>
      </c>
    </row>
    <row r="1920" spans="1:21" x14ac:dyDescent="0.35">
      <c r="A1920" s="73" t="s">
        <v>2821</v>
      </c>
      <c r="B1920" s="57">
        <v>123</v>
      </c>
      <c r="C1920" s="57">
        <v>104</v>
      </c>
      <c r="D1920" s="74">
        <v>-15.86</v>
      </c>
      <c r="E1920" s="74">
        <v>102.58</v>
      </c>
      <c r="F1920" s="74">
        <v>105.77</v>
      </c>
      <c r="G1920" s="74">
        <v>109.69</v>
      </c>
      <c r="H1920" s="74">
        <v>105.53</v>
      </c>
      <c r="I1920" s="74">
        <v>90.44</v>
      </c>
      <c r="J1920" s="74">
        <v>116.88</v>
      </c>
      <c r="K1920" s="74">
        <v>105.84</v>
      </c>
      <c r="L1920" s="74">
        <v>102.07</v>
      </c>
      <c r="M1920" s="74">
        <v>99.83</v>
      </c>
      <c r="N1920" s="74">
        <v>113.73</v>
      </c>
      <c r="O1920" s="57">
        <v>99</v>
      </c>
      <c r="P1920" s="57">
        <v>95</v>
      </c>
      <c r="Q1920" s="57">
        <v>76</v>
      </c>
      <c r="R1920" s="57">
        <v>82</v>
      </c>
      <c r="S1920" s="57">
        <v>88</v>
      </c>
      <c r="T1920" s="74">
        <v>668.78</v>
      </c>
      <c r="U1920" s="114">
        <v>4.5999999999999999E-3</v>
      </c>
    </row>
    <row r="1921" spans="1:21" x14ac:dyDescent="0.35">
      <c r="A1921" s="73" t="s">
        <v>2822</v>
      </c>
      <c r="B1921" s="57">
        <v>137</v>
      </c>
      <c r="C1921" s="57">
        <v>111</v>
      </c>
      <c r="D1921" s="74">
        <v>26.47</v>
      </c>
      <c r="E1921" s="74">
        <v>104.87</v>
      </c>
      <c r="F1921" s="74">
        <v>107.72</v>
      </c>
      <c r="G1921" s="74">
        <v>112.95</v>
      </c>
      <c r="H1921" s="74">
        <v>108.49</v>
      </c>
      <c r="I1921" s="74">
        <v>91.47</v>
      </c>
      <c r="J1921" s="74">
        <v>119.73</v>
      </c>
      <c r="K1921" s="74">
        <v>108.79</v>
      </c>
      <c r="L1921" s="74">
        <v>104.02</v>
      </c>
      <c r="M1921" s="74">
        <v>100.77</v>
      </c>
      <c r="N1921" s="74">
        <v>116.03</v>
      </c>
      <c r="O1921" s="57">
        <v>106</v>
      </c>
      <c r="P1921" s="57">
        <v>97</v>
      </c>
      <c r="Q1921" s="57">
        <v>95</v>
      </c>
      <c r="R1921" s="57">
        <v>89</v>
      </c>
      <c r="S1921" s="57">
        <v>92</v>
      </c>
      <c r="T1921" s="74">
        <v>538.70000000000005</v>
      </c>
      <c r="U1921" s="114"/>
    </row>
    <row r="1922" spans="1:21" x14ac:dyDescent="0.35">
      <c r="A1922" s="73" t="s">
        <v>2823</v>
      </c>
      <c r="B1922" s="57">
        <v>149</v>
      </c>
      <c r="C1922" s="57">
        <v>118</v>
      </c>
      <c r="D1922" s="74">
        <v>106.28</v>
      </c>
      <c r="E1922" s="74">
        <v>106.43</v>
      </c>
      <c r="F1922" s="74">
        <v>109.37</v>
      </c>
      <c r="G1922" s="74">
        <v>113.63</v>
      </c>
      <c r="H1922" s="74">
        <v>109.4</v>
      </c>
      <c r="I1922" s="74">
        <v>94.28</v>
      </c>
      <c r="J1922" s="74">
        <v>122.81</v>
      </c>
      <c r="K1922" s="74">
        <v>109.58</v>
      </c>
      <c r="L1922" s="74">
        <v>105.72</v>
      </c>
      <c r="M1922" s="74">
        <v>101</v>
      </c>
      <c r="N1922" s="74">
        <v>115.75</v>
      </c>
      <c r="O1922" s="57">
        <v>115</v>
      </c>
      <c r="P1922" s="57">
        <v>95</v>
      </c>
      <c r="Q1922" s="57">
        <v>101</v>
      </c>
      <c r="R1922" s="57">
        <v>102</v>
      </c>
      <c r="S1922" s="57">
        <v>103</v>
      </c>
      <c r="T1922" s="74">
        <v>573.47</v>
      </c>
      <c r="U1922" s="114"/>
    </row>
    <row r="1923" spans="1:21" x14ac:dyDescent="0.35">
      <c r="A1923" s="73" t="s">
        <v>2824</v>
      </c>
      <c r="B1923" s="57">
        <v>127</v>
      </c>
      <c r="C1923" s="57">
        <v>108</v>
      </c>
      <c r="D1923" s="74">
        <v>-44.16</v>
      </c>
      <c r="E1923" s="74">
        <v>109.28</v>
      </c>
      <c r="F1923" s="74">
        <v>115.7</v>
      </c>
      <c r="G1923" s="74">
        <v>114.7</v>
      </c>
      <c r="H1923" s="74">
        <v>110.54</v>
      </c>
      <c r="I1923" s="74">
        <v>95.7</v>
      </c>
      <c r="J1923" s="74">
        <v>132.03</v>
      </c>
      <c r="K1923" s="74">
        <v>111.88</v>
      </c>
      <c r="L1923" s="74">
        <v>107.77</v>
      </c>
      <c r="M1923" s="74">
        <v>103.38</v>
      </c>
      <c r="N1923" s="74">
        <v>118.88</v>
      </c>
      <c r="O1923" s="57">
        <v>98</v>
      </c>
      <c r="P1923" s="57">
        <v>89</v>
      </c>
      <c r="Q1923" s="57">
        <v>76</v>
      </c>
      <c r="R1923" s="57">
        <v>78</v>
      </c>
      <c r="S1923" s="57">
        <v>83</v>
      </c>
      <c r="T1923" s="74">
        <v>1040.6600000000001</v>
      </c>
      <c r="U1923" s="114">
        <v>6.1000000000000004E-3</v>
      </c>
    </row>
    <row r="1924" spans="1:21" x14ac:dyDescent="0.35">
      <c r="A1924" s="73" t="s">
        <v>2825</v>
      </c>
      <c r="B1924" s="57">
        <v>125</v>
      </c>
      <c r="C1924" s="57">
        <v>107</v>
      </c>
      <c r="D1924" s="74">
        <v>-2.5299999999999998</v>
      </c>
      <c r="E1924" s="74">
        <v>110.93</v>
      </c>
      <c r="F1924" s="74">
        <v>119.92</v>
      </c>
      <c r="G1924" s="74">
        <v>115.53</v>
      </c>
      <c r="H1924" s="74">
        <v>111.47</v>
      </c>
      <c r="I1924" s="74">
        <v>96.94</v>
      </c>
      <c r="J1924" s="74">
        <v>138.16999999999999</v>
      </c>
      <c r="K1924" s="74">
        <v>112.5</v>
      </c>
      <c r="L1924" s="74">
        <v>109.17</v>
      </c>
      <c r="M1924" s="74">
        <v>105.09</v>
      </c>
      <c r="N1924" s="74">
        <v>120.78</v>
      </c>
      <c r="O1924" s="57">
        <v>97</v>
      </c>
      <c r="P1924" s="57">
        <v>95</v>
      </c>
      <c r="Q1924" s="57">
        <v>85</v>
      </c>
      <c r="R1924" s="57">
        <v>84</v>
      </c>
      <c r="S1924" s="57">
        <v>90</v>
      </c>
      <c r="T1924" s="74">
        <v>464.92</v>
      </c>
      <c r="U1924" s="114">
        <v>5.1000000000000004E-3</v>
      </c>
    </row>
    <row r="1925" spans="1:21" x14ac:dyDescent="0.35">
      <c r="A1925" s="73" t="s">
        <v>2826</v>
      </c>
      <c r="B1925" s="57">
        <v>125</v>
      </c>
      <c r="C1925" s="57">
        <v>107</v>
      </c>
      <c r="D1925" s="74">
        <v>-7.5</v>
      </c>
      <c r="E1925" s="74">
        <v>111.95</v>
      </c>
      <c r="F1925" s="74">
        <v>122.38</v>
      </c>
      <c r="G1925" s="74">
        <v>115.85</v>
      </c>
      <c r="H1925" s="74">
        <v>112.1</v>
      </c>
      <c r="I1925" s="74">
        <v>97.85</v>
      </c>
      <c r="J1925" s="74">
        <v>142.41999999999999</v>
      </c>
      <c r="K1925" s="74">
        <v>112.54</v>
      </c>
      <c r="L1925" s="74">
        <v>109.99</v>
      </c>
      <c r="M1925" s="74">
        <v>106.46</v>
      </c>
      <c r="N1925" s="74">
        <v>122.56</v>
      </c>
      <c r="O1925" s="57">
        <v>96</v>
      </c>
      <c r="P1925" s="57">
        <v>99</v>
      </c>
      <c r="Q1925" s="57">
        <v>83</v>
      </c>
      <c r="R1925" s="57">
        <v>82</v>
      </c>
      <c r="S1925" s="57">
        <v>86</v>
      </c>
      <c r="T1925" s="74">
        <v>602.66</v>
      </c>
      <c r="U1925" s="114">
        <v>4.3E-3</v>
      </c>
    </row>
    <row r="1926" spans="1:21" x14ac:dyDescent="0.35">
      <c r="A1926" s="73" t="s">
        <v>2827</v>
      </c>
      <c r="B1926" s="57">
        <v>122</v>
      </c>
      <c r="C1926" s="57">
        <v>106</v>
      </c>
      <c r="D1926" s="74">
        <v>-7.27</v>
      </c>
      <c r="E1926" s="74">
        <v>113</v>
      </c>
      <c r="F1926" s="74">
        <v>126.2</v>
      </c>
      <c r="G1926" s="74">
        <v>116.1</v>
      </c>
      <c r="H1926" s="74">
        <v>112.48</v>
      </c>
      <c r="I1926" s="74">
        <v>98.93</v>
      </c>
      <c r="J1926" s="74">
        <v>146.31</v>
      </c>
      <c r="K1926" s="74">
        <v>111.92</v>
      </c>
      <c r="L1926" s="74">
        <v>110.57</v>
      </c>
      <c r="M1926" s="74">
        <v>107.42</v>
      </c>
      <c r="N1926" s="74">
        <v>122.44</v>
      </c>
      <c r="O1926" s="57">
        <v>96</v>
      </c>
      <c r="P1926" s="57">
        <v>99</v>
      </c>
      <c r="Q1926" s="57">
        <v>85</v>
      </c>
      <c r="R1926" s="57">
        <v>84</v>
      </c>
      <c r="S1926" s="57">
        <v>88</v>
      </c>
      <c r="T1926" s="74">
        <v>439.01</v>
      </c>
      <c r="U1926" s="114">
        <v>4.7600000000000003E-2</v>
      </c>
    </row>
    <row r="1927" spans="1:21" x14ac:dyDescent="0.35">
      <c r="A1927" s="73" t="s">
        <v>2828</v>
      </c>
      <c r="B1927" s="57">
        <v>123</v>
      </c>
      <c r="C1927" s="57">
        <v>105</v>
      </c>
      <c r="D1927" s="74">
        <v>2.82</v>
      </c>
      <c r="E1927" s="74">
        <v>113.48</v>
      </c>
      <c r="F1927" s="74">
        <v>127.9</v>
      </c>
      <c r="G1927" s="74">
        <v>114.71</v>
      </c>
      <c r="H1927" s="74">
        <v>112.14</v>
      </c>
      <c r="I1927" s="74">
        <v>100.45</v>
      </c>
      <c r="J1927" s="74">
        <v>153.32</v>
      </c>
      <c r="K1927" s="74">
        <v>110</v>
      </c>
      <c r="L1927" s="74">
        <v>110.7</v>
      </c>
      <c r="M1927" s="74">
        <v>107.43</v>
      </c>
      <c r="N1927" s="74">
        <v>122.06</v>
      </c>
      <c r="O1927" s="57">
        <v>98</v>
      </c>
      <c r="P1927" s="57">
        <v>106</v>
      </c>
      <c r="Q1927" s="57">
        <v>77</v>
      </c>
      <c r="R1927" s="57">
        <v>83</v>
      </c>
      <c r="S1927" s="57">
        <v>87</v>
      </c>
      <c r="T1927" s="74">
        <v>646.66</v>
      </c>
      <c r="U1927" s="114">
        <v>0.14549999999999999</v>
      </c>
    </row>
    <row r="1928" spans="1:21" x14ac:dyDescent="0.35">
      <c r="A1928" s="73" t="s">
        <v>2829</v>
      </c>
      <c r="B1928" s="57">
        <v>130</v>
      </c>
      <c r="C1928" s="57">
        <v>110</v>
      </c>
      <c r="D1928" s="74">
        <v>10.9</v>
      </c>
      <c r="E1928" s="74">
        <v>113.21</v>
      </c>
      <c r="F1928" s="74">
        <v>130.03</v>
      </c>
      <c r="G1928" s="74">
        <v>112.48</v>
      </c>
      <c r="H1928" s="74">
        <v>110.38</v>
      </c>
      <c r="I1928" s="74">
        <v>101.82</v>
      </c>
      <c r="J1928" s="74">
        <v>155.25</v>
      </c>
      <c r="K1928" s="74">
        <v>108.11</v>
      </c>
      <c r="L1928" s="74">
        <v>110.53</v>
      </c>
      <c r="M1928" s="74">
        <v>108.85</v>
      </c>
      <c r="N1928" s="74">
        <v>121.19</v>
      </c>
      <c r="O1928" s="57">
        <v>103</v>
      </c>
      <c r="P1928" s="57">
        <v>104</v>
      </c>
      <c r="Q1928" s="57">
        <v>100</v>
      </c>
      <c r="R1928" s="57">
        <v>93</v>
      </c>
      <c r="S1928" s="57">
        <v>91</v>
      </c>
      <c r="T1928" s="74">
        <v>575.34</v>
      </c>
      <c r="U1928" s="114"/>
    </row>
    <row r="1929" spans="1:21" x14ac:dyDescent="0.35">
      <c r="A1929" s="73" t="s">
        <v>2830</v>
      </c>
      <c r="B1929" s="57">
        <v>144</v>
      </c>
      <c r="C1929" s="57">
        <v>125</v>
      </c>
      <c r="D1929" s="74">
        <v>9.65</v>
      </c>
      <c r="E1929" s="74">
        <v>113.72</v>
      </c>
      <c r="F1929" s="74">
        <v>131.41</v>
      </c>
      <c r="G1929" s="74">
        <v>112.49</v>
      </c>
      <c r="H1929" s="74">
        <v>110.64</v>
      </c>
      <c r="I1929" s="74">
        <v>101.2</v>
      </c>
      <c r="J1929" s="74">
        <v>158.18</v>
      </c>
      <c r="K1929" s="74">
        <v>108.16</v>
      </c>
      <c r="L1929" s="74">
        <v>110.68</v>
      </c>
      <c r="M1929" s="74">
        <v>110.64</v>
      </c>
      <c r="N1929" s="74">
        <v>122.4</v>
      </c>
      <c r="O1929" s="57">
        <v>110</v>
      </c>
      <c r="P1929" s="57">
        <v>107</v>
      </c>
      <c r="Q1929" s="57">
        <v>107</v>
      </c>
      <c r="R1929" s="57">
        <v>99</v>
      </c>
      <c r="S1929" s="57">
        <v>106</v>
      </c>
      <c r="T1929" s="74">
        <v>965.1</v>
      </c>
      <c r="U1929" s="114"/>
    </row>
    <row r="1930" spans="1:21" x14ac:dyDescent="0.35">
      <c r="A1930" s="73" t="s">
        <v>2831</v>
      </c>
      <c r="B1930" s="57">
        <v>124</v>
      </c>
      <c r="C1930" s="57">
        <v>106</v>
      </c>
      <c r="D1930" s="74">
        <v>11.36</v>
      </c>
      <c r="E1930" s="74">
        <v>113.9</v>
      </c>
      <c r="F1930" s="74">
        <v>128.47999999999999</v>
      </c>
      <c r="G1930" s="74">
        <v>112.33</v>
      </c>
      <c r="H1930" s="74">
        <v>110.99</v>
      </c>
      <c r="I1930" s="74">
        <v>101.73</v>
      </c>
      <c r="J1930" s="74">
        <v>162.1</v>
      </c>
      <c r="K1930" s="74">
        <v>107.06</v>
      </c>
      <c r="L1930" s="74">
        <v>109.76</v>
      </c>
      <c r="M1930" s="74">
        <v>110.54</v>
      </c>
      <c r="N1930" s="74">
        <v>120.64</v>
      </c>
      <c r="O1930" s="57">
        <v>96</v>
      </c>
      <c r="P1930" s="57">
        <v>114</v>
      </c>
      <c r="Q1930" s="57">
        <v>77</v>
      </c>
      <c r="R1930" s="57">
        <v>84</v>
      </c>
      <c r="S1930" s="57">
        <v>77</v>
      </c>
      <c r="T1930" s="74">
        <v>307.25</v>
      </c>
      <c r="U1930" s="114">
        <v>0.21149999999999999</v>
      </c>
    </row>
    <row r="1931" spans="1:21" x14ac:dyDescent="0.35">
      <c r="A1931" s="73" t="s">
        <v>2832</v>
      </c>
      <c r="B1931" s="57">
        <v>121</v>
      </c>
      <c r="C1931" s="57">
        <v>104</v>
      </c>
      <c r="D1931" s="74">
        <v>5.99</v>
      </c>
      <c r="E1931" s="74">
        <v>113.91</v>
      </c>
      <c r="F1931" s="74">
        <v>126.63</v>
      </c>
      <c r="G1931" s="74">
        <v>112.76</v>
      </c>
      <c r="H1931" s="74">
        <v>111.32</v>
      </c>
      <c r="I1931" s="74">
        <v>102.79</v>
      </c>
      <c r="J1931" s="74">
        <v>161.9</v>
      </c>
      <c r="K1931" s="74">
        <v>106.66</v>
      </c>
      <c r="L1931" s="74">
        <v>109.26</v>
      </c>
      <c r="M1931" s="74">
        <v>110.68</v>
      </c>
      <c r="N1931" s="74">
        <v>119.19</v>
      </c>
      <c r="O1931" s="57">
        <v>95</v>
      </c>
      <c r="P1931" s="57">
        <v>108</v>
      </c>
      <c r="Q1931" s="57">
        <v>84</v>
      </c>
      <c r="R1931" s="57">
        <v>85</v>
      </c>
      <c r="S1931" s="57">
        <v>80</v>
      </c>
      <c r="T1931" s="74">
        <v>600.48</v>
      </c>
      <c r="U1931" s="114">
        <v>0.22040000000000001</v>
      </c>
    </row>
    <row r="1932" spans="1:21" x14ac:dyDescent="0.35">
      <c r="A1932" s="73" t="s">
        <v>2833</v>
      </c>
      <c r="B1932" s="57">
        <v>120</v>
      </c>
      <c r="C1932" s="57">
        <v>102</v>
      </c>
      <c r="D1932" s="74">
        <v>-4.4400000000000004</v>
      </c>
      <c r="E1932" s="74">
        <v>114.12</v>
      </c>
      <c r="F1932" s="74">
        <v>126.35</v>
      </c>
      <c r="G1932" s="74">
        <v>113.84</v>
      </c>
      <c r="H1932" s="74">
        <v>111.61</v>
      </c>
      <c r="I1932" s="74">
        <v>103.85</v>
      </c>
      <c r="J1932" s="74">
        <v>161.01</v>
      </c>
      <c r="K1932" s="74">
        <v>106.55</v>
      </c>
      <c r="L1932" s="74">
        <v>109.16</v>
      </c>
      <c r="M1932" s="74">
        <v>111.32</v>
      </c>
      <c r="N1932" s="74">
        <v>117.96</v>
      </c>
      <c r="O1932" s="57">
        <v>95</v>
      </c>
      <c r="P1932" s="57">
        <v>108</v>
      </c>
      <c r="Q1932" s="57">
        <v>83</v>
      </c>
      <c r="R1932" s="57">
        <v>82</v>
      </c>
      <c r="S1932" s="57">
        <v>75</v>
      </c>
      <c r="T1932" s="74">
        <v>359.37</v>
      </c>
      <c r="U1932" s="114">
        <v>0.26279999999999998</v>
      </c>
    </row>
    <row r="1933" spans="1:21" x14ac:dyDescent="0.35">
      <c r="A1933" s="73" t="s">
        <v>2834</v>
      </c>
      <c r="B1933" s="57">
        <v>118</v>
      </c>
      <c r="C1933" s="57">
        <v>103</v>
      </c>
      <c r="D1933" s="74">
        <v>-0.31</v>
      </c>
      <c r="E1933" s="74">
        <v>113.83</v>
      </c>
      <c r="F1933" s="74">
        <v>124.58</v>
      </c>
      <c r="G1933" s="74">
        <v>113.68</v>
      </c>
      <c r="H1933" s="74">
        <v>112.21</v>
      </c>
      <c r="I1933" s="74">
        <v>104.95</v>
      </c>
      <c r="J1933" s="74">
        <v>157.37</v>
      </c>
      <c r="K1933" s="74">
        <v>107.11</v>
      </c>
      <c r="L1933" s="74">
        <v>109.32</v>
      </c>
      <c r="M1933" s="74">
        <v>111.7</v>
      </c>
      <c r="N1933" s="74">
        <v>117.99</v>
      </c>
      <c r="O1933" s="57">
        <v>95</v>
      </c>
      <c r="P1933" s="57">
        <v>108</v>
      </c>
      <c r="Q1933" s="57">
        <v>84</v>
      </c>
      <c r="R1933" s="57">
        <v>84</v>
      </c>
      <c r="S1933" s="57">
        <v>77</v>
      </c>
      <c r="T1933" s="74">
        <v>1066.1400000000001</v>
      </c>
      <c r="U1933" s="114">
        <v>0.2717</v>
      </c>
    </row>
    <row r="1934" spans="1:21" x14ac:dyDescent="0.35">
      <c r="A1934" s="73" t="s">
        <v>2835</v>
      </c>
      <c r="B1934" s="57">
        <v>119</v>
      </c>
      <c r="C1934" s="57">
        <v>101</v>
      </c>
      <c r="D1934" s="74">
        <v>0.52</v>
      </c>
      <c r="E1934" s="74">
        <v>112.62</v>
      </c>
      <c r="F1934" s="74">
        <v>123.35</v>
      </c>
      <c r="G1934" s="74">
        <v>113.73</v>
      </c>
      <c r="H1934" s="74">
        <v>112.61</v>
      </c>
      <c r="I1934" s="74">
        <v>105.48</v>
      </c>
      <c r="J1934" s="74">
        <v>145.30000000000001</v>
      </c>
      <c r="K1934" s="74">
        <v>107.13</v>
      </c>
      <c r="L1934" s="74">
        <v>109.13</v>
      </c>
      <c r="M1934" s="74">
        <v>111.97</v>
      </c>
      <c r="N1934" s="74">
        <v>116.73</v>
      </c>
      <c r="O1934" s="57">
        <v>96</v>
      </c>
      <c r="P1934" s="57">
        <v>108</v>
      </c>
      <c r="Q1934" s="57">
        <v>78</v>
      </c>
      <c r="R1934" s="57">
        <v>86</v>
      </c>
      <c r="S1934" s="57">
        <v>76</v>
      </c>
      <c r="T1934" s="74">
        <v>1041.76</v>
      </c>
      <c r="U1934" s="114">
        <v>0.27829999999999999</v>
      </c>
    </row>
    <row r="1935" spans="1:21" x14ac:dyDescent="0.35">
      <c r="A1935" s="73" t="s">
        <v>2836</v>
      </c>
      <c r="B1935" s="57">
        <v>132</v>
      </c>
      <c r="C1935" s="57">
        <v>111</v>
      </c>
      <c r="D1935" s="74">
        <v>0.1</v>
      </c>
      <c r="E1935" s="74">
        <v>111.82</v>
      </c>
      <c r="F1935" s="74">
        <v>120.99</v>
      </c>
      <c r="G1935" s="74">
        <v>113.5</v>
      </c>
      <c r="H1935" s="74">
        <v>112.82</v>
      </c>
      <c r="I1935" s="74">
        <v>105.06</v>
      </c>
      <c r="J1935" s="74">
        <v>140.16999999999999</v>
      </c>
      <c r="K1935" s="74">
        <v>106.67</v>
      </c>
      <c r="L1935" s="74">
        <v>108.84</v>
      </c>
      <c r="M1935" s="74">
        <v>111.63</v>
      </c>
      <c r="N1935" s="74">
        <v>116.62</v>
      </c>
      <c r="O1935" s="57">
        <v>104</v>
      </c>
      <c r="P1935" s="57">
        <v>108</v>
      </c>
      <c r="Q1935" s="57">
        <v>101</v>
      </c>
      <c r="R1935" s="57">
        <v>92</v>
      </c>
      <c r="S1935" s="57">
        <v>88</v>
      </c>
      <c r="T1935" s="74">
        <v>791.88</v>
      </c>
      <c r="U1935" s="114"/>
    </row>
    <row r="1936" spans="1:21" x14ac:dyDescent="0.35">
      <c r="A1936" s="73" t="s">
        <v>2837</v>
      </c>
      <c r="B1936" s="57">
        <v>142</v>
      </c>
      <c r="C1936" s="57">
        <v>126</v>
      </c>
      <c r="D1936" s="74">
        <v>7.45</v>
      </c>
      <c r="E1936" s="74">
        <v>110.77</v>
      </c>
      <c r="F1936" s="74">
        <v>118.96</v>
      </c>
      <c r="G1936" s="74">
        <v>113.35</v>
      </c>
      <c r="H1936" s="74">
        <v>112.79</v>
      </c>
      <c r="I1936" s="74">
        <v>104.67</v>
      </c>
      <c r="J1936" s="74">
        <v>134.76</v>
      </c>
      <c r="K1936" s="74">
        <v>106.48</v>
      </c>
      <c r="L1936" s="74">
        <v>108.17</v>
      </c>
      <c r="M1936" s="74">
        <v>110.81</v>
      </c>
      <c r="N1936" s="74">
        <v>115.68</v>
      </c>
      <c r="O1936" s="57">
        <v>106</v>
      </c>
      <c r="P1936" s="57">
        <v>107</v>
      </c>
      <c r="Q1936" s="57">
        <v>105</v>
      </c>
      <c r="R1936" s="57">
        <v>94</v>
      </c>
      <c r="S1936" s="57">
        <v>103</v>
      </c>
      <c r="T1936" s="74">
        <v>1046</v>
      </c>
      <c r="U1936" s="114"/>
    </row>
    <row r="1937" spans="1:21" x14ac:dyDescent="0.35">
      <c r="A1937" s="73" t="s">
        <v>2838</v>
      </c>
      <c r="B1937" s="57">
        <v>124</v>
      </c>
      <c r="C1937" s="57">
        <v>106</v>
      </c>
      <c r="D1937" s="74">
        <v>47.26</v>
      </c>
      <c r="E1937" s="74">
        <v>109.23</v>
      </c>
      <c r="F1937" s="74">
        <v>118.72</v>
      </c>
      <c r="G1937" s="74">
        <v>114.02</v>
      </c>
      <c r="H1937" s="74">
        <v>112.69</v>
      </c>
      <c r="I1937" s="74">
        <v>104.87</v>
      </c>
      <c r="J1937" s="74">
        <v>122.01</v>
      </c>
      <c r="K1937" s="74">
        <v>106.51</v>
      </c>
      <c r="L1937" s="74">
        <v>107.98</v>
      </c>
      <c r="M1937" s="74">
        <v>110.94</v>
      </c>
      <c r="N1937" s="74">
        <v>115.24</v>
      </c>
      <c r="O1937" s="57">
        <v>96</v>
      </c>
      <c r="P1937" s="57">
        <v>107</v>
      </c>
      <c r="Q1937" s="57">
        <v>75</v>
      </c>
      <c r="R1937" s="57">
        <v>85</v>
      </c>
      <c r="S1937" s="57">
        <v>72</v>
      </c>
      <c r="T1937" s="74">
        <v>442.05</v>
      </c>
      <c r="U1937" s="114">
        <v>0.26960000000000001</v>
      </c>
    </row>
    <row r="1938" spans="1:21" x14ac:dyDescent="0.35">
      <c r="A1938" s="73" t="s">
        <v>2839</v>
      </c>
      <c r="B1938" s="57">
        <v>119</v>
      </c>
      <c r="C1938" s="57">
        <v>104</v>
      </c>
      <c r="D1938" s="74">
        <v>40.090000000000003</v>
      </c>
      <c r="E1938" s="74">
        <v>108.69</v>
      </c>
      <c r="F1938" s="74">
        <v>119.87</v>
      </c>
      <c r="G1938" s="74">
        <v>114.3</v>
      </c>
      <c r="H1938" s="74">
        <v>112.96</v>
      </c>
      <c r="I1938" s="74">
        <v>104.88</v>
      </c>
      <c r="J1938" s="74">
        <v>114.38</v>
      </c>
      <c r="K1938" s="74">
        <v>107.53</v>
      </c>
      <c r="L1938" s="74">
        <v>107.93</v>
      </c>
      <c r="M1938" s="74">
        <v>110.58</v>
      </c>
      <c r="N1938" s="74">
        <v>115.41</v>
      </c>
      <c r="O1938" s="57">
        <v>93</v>
      </c>
      <c r="P1938" s="57">
        <v>107</v>
      </c>
      <c r="Q1938" s="57">
        <v>79</v>
      </c>
      <c r="R1938" s="57">
        <v>86</v>
      </c>
      <c r="S1938" s="57">
        <v>73</v>
      </c>
      <c r="T1938" s="74">
        <v>845.27</v>
      </c>
      <c r="U1938" s="114">
        <v>0.25829999999999997</v>
      </c>
    </row>
    <row r="1939" spans="1:21" x14ac:dyDescent="0.35">
      <c r="A1939" s="73" t="s">
        <v>2840</v>
      </c>
      <c r="B1939" s="57">
        <v>122</v>
      </c>
      <c r="C1939" s="57">
        <v>106</v>
      </c>
      <c r="D1939" s="74">
        <v>36.229999999999997</v>
      </c>
      <c r="E1939" s="74">
        <v>108.7</v>
      </c>
      <c r="F1939" s="74">
        <v>121.09</v>
      </c>
      <c r="G1939" s="74">
        <v>114.77</v>
      </c>
      <c r="H1939" s="74">
        <v>114.4</v>
      </c>
      <c r="I1939" s="74">
        <v>105.35</v>
      </c>
      <c r="J1939" s="74">
        <v>109.67</v>
      </c>
      <c r="K1939" s="74">
        <v>107.94</v>
      </c>
      <c r="L1939" s="74">
        <v>108.45</v>
      </c>
      <c r="M1939" s="74">
        <v>110.35</v>
      </c>
      <c r="N1939" s="74">
        <v>116.4</v>
      </c>
      <c r="O1939" s="57">
        <v>95</v>
      </c>
      <c r="P1939" s="57">
        <v>99</v>
      </c>
      <c r="Q1939" s="57">
        <v>81</v>
      </c>
      <c r="R1939" s="57">
        <v>88</v>
      </c>
      <c r="S1939" s="57">
        <v>69</v>
      </c>
      <c r="T1939" s="74">
        <v>660.36</v>
      </c>
      <c r="U1939" s="114">
        <v>0.24909999999999999</v>
      </c>
    </row>
    <row r="1940" spans="1:21" x14ac:dyDescent="0.35">
      <c r="A1940" s="73" t="s">
        <v>2841</v>
      </c>
      <c r="B1940" s="57">
        <v>124</v>
      </c>
      <c r="C1940" s="57">
        <v>102</v>
      </c>
      <c r="D1940" s="74">
        <v>42.79</v>
      </c>
      <c r="E1940" s="74">
        <v>109.94</v>
      </c>
      <c r="F1940" s="74">
        <v>124.31</v>
      </c>
      <c r="G1940" s="74">
        <v>116.18</v>
      </c>
      <c r="H1940" s="74">
        <v>117.96</v>
      </c>
      <c r="I1940" s="74">
        <v>107.02</v>
      </c>
      <c r="J1940" s="74">
        <v>106.5</v>
      </c>
      <c r="K1940" s="74">
        <v>109.14</v>
      </c>
      <c r="L1940" s="74">
        <v>110.24</v>
      </c>
      <c r="M1940" s="74">
        <v>111.2</v>
      </c>
      <c r="N1940" s="74">
        <v>117.59</v>
      </c>
      <c r="O1940" s="57">
        <v>100</v>
      </c>
      <c r="P1940" s="57">
        <v>94</v>
      </c>
      <c r="Q1940" s="57">
        <v>81</v>
      </c>
      <c r="R1940" s="57">
        <v>88</v>
      </c>
      <c r="S1940" s="57">
        <v>76</v>
      </c>
      <c r="T1940" s="74">
        <v>527.26</v>
      </c>
      <c r="U1940" s="114">
        <v>0.2394</v>
      </c>
    </row>
    <row r="1941" spans="1:21" x14ac:dyDescent="0.35">
      <c r="A1941" s="73" t="s">
        <v>2842</v>
      </c>
      <c r="B1941" s="57">
        <v>86</v>
      </c>
      <c r="C1941" s="57">
        <v>51</v>
      </c>
      <c r="D1941" s="74">
        <v>35.72</v>
      </c>
      <c r="E1941" s="74">
        <v>108.78</v>
      </c>
      <c r="F1941" s="74">
        <v>125.12</v>
      </c>
      <c r="G1941" s="74">
        <v>112.95</v>
      </c>
      <c r="H1941" s="74">
        <v>119.97</v>
      </c>
      <c r="I1941" s="74">
        <v>107.38</v>
      </c>
      <c r="J1941" s="74">
        <v>99.13</v>
      </c>
      <c r="K1941" s="74">
        <v>109.64</v>
      </c>
      <c r="L1941" s="74">
        <v>109.07</v>
      </c>
      <c r="M1941" s="74">
        <v>110.59</v>
      </c>
      <c r="N1941" s="74">
        <v>116.43</v>
      </c>
      <c r="O1941" s="57">
        <v>84</v>
      </c>
      <c r="P1941" s="57">
        <v>95</v>
      </c>
      <c r="Q1941" s="57">
        <v>96</v>
      </c>
      <c r="R1941" s="57">
        <v>91</v>
      </c>
      <c r="S1941" s="57"/>
      <c r="T1941" s="74">
        <v>845.61</v>
      </c>
      <c r="U1941" s="114">
        <v>0.22420000000000001</v>
      </c>
    </row>
    <row r="1942" spans="1:21" x14ac:dyDescent="0.35">
      <c r="A1942" s="73" t="s">
        <v>2843</v>
      </c>
      <c r="B1942" s="57">
        <v>120</v>
      </c>
      <c r="C1942" s="57">
        <v>85</v>
      </c>
      <c r="D1942" s="74">
        <v>-3.34</v>
      </c>
      <c r="E1942" s="74">
        <v>108.17</v>
      </c>
      <c r="F1942" s="74">
        <v>124.9</v>
      </c>
      <c r="G1942" s="74">
        <v>111.68</v>
      </c>
      <c r="H1942" s="74">
        <v>121.54</v>
      </c>
      <c r="I1942" s="74">
        <v>106.42</v>
      </c>
      <c r="J1942" s="74">
        <v>97.71</v>
      </c>
      <c r="K1942" s="74">
        <v>109.42</v>
      </c>
      <c r="L1942" s="74">
        <v>107.7</v>
      </c>
      <c r="M1942" s="74">
        <v>109.91</v>
      </c>
      <c r="N1942" s="74">
        <v>114.42</v>
      </c>
      <c r="O1942" s="57">
        <v>98</v>
      </c>
      <c r="P1942" s="57">
        <v>94</v>
      </c>
      <c r="Q1942" s="57">
        <v>96</v>
      </c>
      <c r="R1942" s="57">
        <v>91</v>
      </c>
      <c r="S1942" s="57">
        <v>83</v>
      </c>
      <c r="T1942" s="74">
        <v>440.48</v>
      </c>
      <c r="U1942" s="114"/>
    </row>
    <row r="1943" spans="1:21" x14ac:dyDescent="0.35">
      <c r="A1943" s="73" t="s">
        <v>2844</v>
      </c>
      <c r="B1943" s="57">
        <v>124</v>
      </c>
      <c r="C1943" s="57">
        <v>83</v>
      </c>
      <c r="D1943" s="74">
        <v>28.71</v>
      </c>
      <c r="E1943" s="74">
        <v>105.89</v>
      </c>
      <c r="F1943" s="74">
        <v>124.76</v>
      </c>
      <c r="G1943" s="74">
        <v>108.63</v>
      </c>
      <c r="H1943" s="74">
        <v>116.44</v>
      </c>
      <c r="I1943" s="74">
        <v>107.46</v>
      </c>
      <c r="J1943" s="74">
        <v>94.88</v>
      </c>
      <c r="K1943" s="74">
        <v>104.92</v>
      </c>
      <c r="L1943" s="74">
        <v>106.63</v>
      </c>
      <c r="M1943" s="74">
        <v>108.43</v>
      </c>
      <c r="N1943" s="74">
        <v>109.25</v>
      </c>
      <c r="O1943" s="57">
        <v>99</v>
      </c>
      <c r="P1943" s="57">
        <v>93</v>
      </c>
      <c r="Q1943" s="57">
        <v>93</v>
      </c>
      <c r="R1943" s="57">
        <v>91</v>
      </c>
      <c r="S1943" s="57">
        <v>87</v>
      </c>
      <c r="T1943" s="74">
        <v>654.46</v>
      </c>
      <c r="U1943" s="114"/>
    </row>
    <row r="1944" spans="1:21" x14ac:dyDescent="0.35">
      <c r="A1944" s="73" t="s">
        <v>2845</v>
      </c>
      <c r="B1944" s="57">
        <v>83</v>
      </c>
      <c r="C1944" s="57">
        <v>40</v>
      </c>
      <c r="D1944" s="74">
        <v>96.7</v>
      </c>
      <c r="E1944" s="74">
        <v>103.79</v>
      </c>
      <c r="F1944" s="74">
        <v>123.5</v>
      </c>
      <c r="G1944" s="74">
        <v>101.23</v>
      </c>
      <c r="H1944" s="74">
        <v>113.94</v>
      </c>
      <c r="I1944" s="74">
        <v>109.05</v>
      </c>
      <c r="J1944" s="74">
        <v>89.16</v>
      </c>
      <c r="K1944" s="74">
        <v>103.4</v>
      </c>
      <c r="L1944" s="74">
        <v>104.75</v>
      </c>
      <c r="M1944" s="74">
        <v>107.63</v>
      </c>
      <c r="N1944" s="74">
        <v>103.64</v>
      </c>
      <c r="O1944" s="57">
        <v>84</v>
      </c>
      <c r="P1944" s="57">
        <v>95</v>
      </c>
      <c r="Q1944" s="57">
        <v>95</v>
      </c>
      <c r="R1944" s="57">
        <v>89</v>
      </c>
      <c r="S1944" s="57"/>
      <c r="T1944" s="74">
        <v>660.01</v>
      </c>
      <c r="U1944" s="114">
        <v>0.2137</v>
      </c>
    </row>
    <row r="1945" spans="1:21" x14ac:dyDescent="0.35">
      <c r="A1945" s="73" t="s">
        <v>2846</v>
      </c>
      <c r="B1945" s="57">
        <v>123</v>
      </c>
      <c r="C1945" s="57">
        <v>100</v>
      </c>
      <c r="D1945" s="74">
        <v>-10.039999999999999</v>
      </c>
      <c r="E1945" s="74">
        <v>103.45</v>
      </c>
      <c r="F1945" s="74">
        <v>121.68</v>
      </c>
      <c r="G1945" s="74">
        <v>101.53</v>
      </c>
      <c r="H1945" s="74">
        <v>113.78</v>
      </c>
      <c r="I1945" s="74">
        <v>108.21</v>
      </c>
      <c r="J1945" s="74">
        <v>90.57</v>
      </c>
      <c r="K1945" s="74">
        <v>102.54</v>
      </c>
      <c r="L1945" s="74">
        <v>104.66</v>
      </c>
      <c r="M1945" s="74">
        <v>107.04</v>
      </c>
      <c r="N1945" s="74">
        <v>105.13</v>
      </c>
      <c r="O1945" s="57">
        <v>96</v>
      </c>
      <c r="P1945" s="57">
        <v>93</v>
      </c>
      <c r="Q1945" s="57">
        <v>80</v>
      </c>
      <c r="R1945" s="57">
        <v>86</v>
      </c>
      <c r="S1945" s="57">
        <v>85</v>
      </c>
      <c r="T1945" s="74">
        <v>440.26</v>
      </c>
      <c r="U1945" s="114">
        <v>0.19359999999999999</v>
      </c>
    </row>
    <row r="1946" spans="1:21" x14ac:dyDescent="0.35">
      <c r="A1946" s="73" t="s">
        <v>2847</v>
      </c>
      <c r="B1946" s="57">
        <v>122</v>
      </c>
      <c r="C1946" s="57">
        <v>103</v>
      </c>
      <c r="D1946" s="74">
        <v>-0.86</v>
      </c>
      <c r="E1946" s="74">
        <v>102.28</v>
      </c>
      <c r="F1946" s="74">
        <v>119.43</v>
      </c>
      <c r="G1946" s="74">
        <v>100.86</v>
      </c>
      <c r="H1946" s="74">
        <v>111.75</v>
      </c>
      <c r="I1946" s="74">
        <v>106.49</v>
      </c>
      <c r="J1946" s="74">
        <v>90.79</v>
      </c>
      <c r="K1946" s="74">
        <v>101.85</v>
      </c>
      <c r="L1946" s="74">
        <v>103.93</v>
      </c>
      <c r="M1946" s="74">
        <v>106.06</v>
      </c>
      <c r="N1946" s="74">
        <v>104.64</v>
      </c>
      <c r="O1946" s="57">
        <v>95</v>
      </c>
      <c r="P1946" s="57">
        <v>101</v>
      </c>
      <c r="Q1946" s="57">
        <v>84</v>
      </c>
      <c r="R1946" s="57">
        <v>83</v>
      </c>
      <c r="S1946" s="57">
        <v>81</v>
      </c>
      <c r="T1946" s="74">
        <v>522.20000000000005</v>
      </c>
      <c r="U1946" s="114">
        <v>0.1741</v>
      </c>
    </row>
    <row r="1947" spans="1:21" x14ac:dyDescent="0.35">
      <c r="A1947" s="73" t="s">
        <v>2848</v>
      </c>
      <c r="B1947" s="57">
        <v>121</v>
      </c>
      <c r="C1947" s="57">
        <v>104</v>
      </c>
      <c r="D1947" s="74">
        <v>2.16</v>
      </c>
      <c r="E1947" s="74">
        <v>100.45</v>
      </c>
      <c r="F1947" s="74">
        <v>115.68</v>
      </c>
      <c r="G1947" s="74">
        <v>100.23</v>
      </c>
      <c r="H1947" s="74">
        <v>107.58</v>
      </c>
      <c r="I1947" s="74">
        <v>103.54</v>
      </c>
      <c r="J1947" s="74">
        <v>91.86</v>
      </c>
      <c r="K1947" s="74">
        <v>100.83</v>
      </c>
      <c r="L1947" s="74">
        <v>101.89</v>
      </c>
      <c r="M1947" s="74">
        <v>104.54</v>
      </c>
      <c r="N1947" s="74">
        <v>104.1</v>
      </c>
      <c r="O1947" s="57">
        <v>96</v>
      </c>
      <c r="P1947" s="57">
        <v>104</v>
      </c>
      <c r="Q1947" s="57">
        <v>85</v>
      </c>
      <c r="R1947" s="57">
        <v>84</v>
      </c>
      <c r="S1947" s="57">
        <v>85</v>
      </c>
      <c r="T1947" s="74">
        <v>353.12</v>
      </c>
      <c r="U1947" s="114">
        <v>0.15720000000000001</v>
      </c>
    </row>
    <row r="1948" spans="1:21" x14ac:dyDescent="0.35">
      <c r="A1948" s="73" t="s">
        <v>2849</v>
      </c>
      <c r="B1948" s="57">
        <v>121</v>
      </c>
      <c r="C1948" s="57">
        <v>103</v>
      </c>
      <c r="D1948" s="74">
        <v>-1.77</v>
      </c>
      <c r="E1948" s="74">
        <v>102.41</v>
      </c>
      <c r="F1948" s="74">
        <v>116.04</v>
      </c>
      <c r="G1948" s="74">
        <v>104.72</v>
      </c>
      <c r="H1948" s="74">
        <v>105.31</v>
      </c>
      <c r="I1948" s="74">
        <v>102.18</v>
      </c>
      <c r="J1948" s="74">
        <v>102.41</v>
      </c>
      <c r="K1948" s="74">
        <v>102.07</v>
      </c>
      <c r="L1948" s="74">
        <v>103.05</v>
      </c>
      <c r="M1948" s="74">
        <v>105.42</v>
      </c>
      <c r="N1948" s="74">
        <v>107.23</v>
      </c>
      <c r="O1948" s="57">
        <v>97</v>
      </c>
      <c r="P1948" s="57">
        <v>96</v>
      </c>
      <c r="Q1948" s="57">
        <v>77</v>
      </c>
      <c r="R1948" s="57">
        <v>83</v>
      </c>
      <c r="S1948" s="57">
        <v>83</v>
      </c>
      <c r="T1948" s="74">
        <v>404.06</v>
      </c>
      <c r="U1948" s="114">
        <v>0.1464</v>
      </c>
    </row>
    <row r="1949" spans="1:21" x14ac:dyDescent="0.35">
      <c r="A1949" s="73" t="s">
        <v>2850</v>
      </c>
      <c r="B1949" s="57">
        <v>133</v>
      </c>
      <c r="C1949" s="57">
        <v>113</v>
      </c>
      <c r="D1949" s="74">
        <v>-5.79</v>
      </c>
      <c r="E1949" s="74">
        <v>103.27</v>
      </c>
      <c r="F1949" s="74">
        <v>116.81</v>
      </c>
      <c r="G1949" s="74">
        <v>107.21</v>
      </c>
      <c r="H1949" s="74">
        <v>103.47</v>
      </c>
      <c r="I1949" s="74">
        <v>102.83</v>
      </c>
      <c r="J1949" s="74">
        <v>105.22</v>
      </c>
      <c r="K1949" s="74">
        <v>103.62</v>
      </c>
      <c r="L1949" s="74">
        <v>104.19</v>
      </c>
      <c r="M1949" s="74">
        <v>104.66</v>
      </c>
      <c r="N1949" s="74">
        <v>110.09</v>
      </c>
      <c r="O1949" s="57">
        <v>102</v>
      </c>
      <c r="P1949" s="57">
        <v>97</v>
      </c>
      <c r="Q1949" s="57">
        <v>105</v>
      </c>
      <c r="R1949" s="57">
        <v>90</v>
      </c>
      <c r="S1949" s="57">
        <v>88</v>
      </c>
      <c r="T1949" s="74">
        <v>287.81</v>
      </c>
      <c r="U1949" s="114"/>
    </row>
    <row r="1950" spans="1:21" x14ac:dyDescent="0.35">
      <c r="A1950" s="73" t="s">
        <v>2851</v>
      </c>
      <c r="B1950" s="57">
        <v>146</v>
      </c>
      <c r="C1950" s="57">
        <v>126</v>
      </c>
      <c r="D1950" s="74">
        <v>-6.56</v>
      </c>
      <c r="E1950" s="74">
        <v>105.95</v>
      </c>
      <c r="F1950" s="74">
        <v>118.35</v>
      </c>
      <c r="G1950" s="74">
        <v>110.66</v>
      </c>
      <c r="H1950" s="74">
        <v>108.49</v>
      </c>
      <c r="I1950" s="74">
        <v>102.04</v>
      </c>
      <c r="J1950" s="74">
        <v>109.59</v>
      </c>
      <c r="K1950" s="74">
        <v>108.59</v>
      </c>
      <c r="L1950" s="74">
        <v>105.48</v>
      </c>
      <c r="M1950" s="74">
        <v>105.21</v>
      </c>
      <c r="N1950" s="74">
        <v>116.53</v>
      </c>
      <c r="O1950" s="57">
        <v>109</v>
      </c>
      <c r="P1950" s="57">
        <v>99</v>
      </c>
      <c r="Q1950" s="57">
        <v>125</v>
      </c>
      <c r="R1950" s="57">
        <v>92</v>
      </c>
      <c r="S1950" s="57">
        <v>106</v>
      </c>
      <c r="T1950" s="74">
        <v>339.81</v>
      </c>
      <c r="U1950" s="114"/>
    </row>
    <row r="1951" spans="1:21" x14ac:dyDescent="0.35">
      <c r="A1951" s="73" t="s">
        <v>2852</v>
      </c>
      <c r="B1951" s="57">
        <v>128</v>
      </c>
      <c r="C1951" s="57">
        <v>109</v>
      </c>
      <c r="D1951" s="74">
        <v>4.4400000000000004</v>
      </c>
      <c r="E1951" s="74">
        <v>108.37</v>
      </c>
      <c r="F1951" s="74">
        <v>118.36</v>
      </c>
      <c r="G1951" s="74">
        <v>119.01</v>
      </c>
      <c r="H1951" s="74">
        <v>110.97</v>
      </c>
      <c r="I1951" s="74">
        <v>99.12</v>
      </c>
      <c r="J1951" s="74">
        <v>118.14</v>
      </c>
      <c r="K1951" s="74">
        <v>110.8</v>
      </c>
      <c r="L1951" s="74">
        <v>107.92</v>
      </c>
      <c r="M1951" s="74">
        <v>104.98</v>
      </c>
      <c r="N1951" s="74">
        <v>123.8</v>
      </c>
      <c r="O1951" s="57">
        <v>99</v>
      </c>
      <c r="P1951" s="57">
        <v>97</v>
      </c>
      <c r="Q1951" s="57">
        <v>78</v>
      </c>
      <c r="R1951" s="57">
        <v>83</v>
      </c>
      <c r="S1951" s="57">
        <v>88</v>
      </c>
      <c r="T1951" s="74">
        <v>417.21</v>
      </c>
      <c r="U1951" s="114">
        <v>0.12989999999999999</v>
      </c>
    </row>
    <row r="1952" spans="1:21" x14ac:dyDescent="0.35">
      <c r="A1952" s="73" t="s">
        <v>2853</v>
      </c>
      <c r="B1952" s="57">
        <v>127</v>
      </c>
      <c r="C1952" s="57">
        <v>107</v>
      </c>
      <c r="D1952" s="74">
        <v>0.17</v>
      </c>
      <c r="E1952" s="74">
        <v>109.2</v>
      </c>
      <c r="F1952" s="74">
        <v>118.43</v>
      </c>
      <c r="G1952" s="74">
        <v>120.22</v>
      </c>
      <c r="H1952" s="74">
        <v>111.36</v>
      </c>
      <c r="I1952" s="74">
        <v>99.46</v>
      </c>
      <c r="J1952" s="74">
        <v>119.99</v>
      </c>
      <c r="K1952" s="74">
        <v>111.8</v>
      </c>
      <c r="L1952" s="74">
        <v>108.86</v>
      </c>
      <c r="M1952" s="74">
        <v>105.09</v>
      </c>
      <c r="N1952" s="74">
        <v>124.43</v>
      </c>
      <c r="O1952" s="57">
        <v>98</v>
      </c>
      <c r="P1952" s="57">
        <v>99</v>
      </c>
      <c r="Q1952" s="57">
        <v>84</v>
      </c>
      <c r="R1952" s="57">
        <v>82</v>
      </c>
      <c r="S1952" s="57">
        <v>92</v>
      </c>
      <c r="T1952" s="74">
        <v>269.11</v>
      </c>
      <c r="U1952" s="114">
        <v>0.1103</v>
      </c>
    </row>
    <row r="1953" spans="1:21" x14ac:dyDescent="0.35">
      <c r="A1953" s="73" t="s">
        <v>2854</v>
      </c>
      <c r="B1953" s="57">
        <v>127</v>
      </c>
      <c r="C1953" s="57">
        <v>106</v>
      </c>
      <c r="D1953" s="74">
        <v>2.6</v>
      </c>
      <c r="E1953" s="74">
        <v>112.21</v>
      </c>
      <c r="F1953" s="74">
        <v>121.57</v>
      </c>
      <c r="G1953" s="74">
        <v>121.9</v>
      </c>
      <c r="H1953" s="74">
        <v>113.74</v>
      </c>
      <c r="I1953" s="74">
        <v>100.64</v>
      </c>
      <c r="J1953" s="74">
        <v>126.67</v>
      </c>
      <c r="K1953" s="74">
        <v>115.04</v>
      </c>
      <c r="L1953" s="74">
        <v>110.83</v>
      </c>
      <c r="M1953" s="74">
        <v>106.62</v>
      </c>
      <c r="N1953" s="74">
        <v>127.34</v>
      </c>
      <c r="O1953" s="57">
        <v>99</v>
      </c>
      <c r="P1953" s="57">
        <v>99</v>
      </c>
      <c r="Q1953" s="57">
        <v>85</v>
      </c>
      <c r="R1953" s="57">
        <v>83</v>
      </c>
      <c r="S1953" s="57">
        <v>88</v>
      </c>
      <c r="T1953" s="74">
        <v>361.63</v>
      </c>
      <c r="U1953" s="114">
        <v>9.3200000000000005E-2</v>
      </c>
    </row>
    <row r="1954" spans="1:21" x14ac:dyDescent="0.35">
      <c r="A1954" s="73" t="s">
        <v>2855</v>
      </c>
      <c r="B1954" s="57">
        <v>125</v>
      </c>
      <c r="C1954" s="57">
        <v>106</v>
      </c>
      <c r="D1954" s="74">
        <v>5.71</v>
      </c>
      <c r="E1954" s="74">
        <v>113.27</v>
      </c>
      <c r="F1954" s="74">
        <v>123.38</v>
      </c>
      <c r="G1954" s="74">
        <v>119.98</v>
      </c>
      <c r="H1954" s="74">
        <v>114.72</v>
      </c>
      <c r="I1954" s="74">
        <v>102.02</v>
      </c>
      <c r="J1954" s="74">
        <v>129.28</v>
      </c>
      <c r="K1954" s="74">
        <v>115.42</v>
      </c>
      <c r="L1954" s="74">
        <v>111.72</v>
      </c>
      <c r="M1954" s="74">
        <v>107.84</v>
      </c>
      <c r="N1954" s="74">
        <v>126.92</v>
      </c>
      <c r="O1954" s="57">
        <v>98</v>
      </c>
      <c r="P1954" s="57">
        <v>103</v>
      </c>
      <c r="Q1954" s="57">
        <v>85</v>
      </c>
      <c r="R1954" s="57">
        <v>83</v>
      </c>
      <c r="S1954" s="57">
        <v>89</v>
      </c>
      <c r="T1954" s="74">
        <v>447.52</v>
      </c>
      <c r="U1954" s="114">
        <v>9.0700000000000003E-2</v>
      </c>
    </row>
    <row r="1955" spans="1:21" x14ac:dyDescent="0.35">
      <c r="A1955" s="73" t="s">
        <v>2856</v>
      </c>
      <c r="B1955" s="57">
        <v>126</v>
      </c>
      <c r="C1955" s="57">
        <v>106</v>
      </c>
      <c r="D1955" s="74">
        <v>-0.19</v>
      </c>
      <c r="E1955" s="74">
        <v>113.65</v>
      </c>
      <c r="F1955" s="74">
        <v>123.48</v>
      </c>
      <c r="G1955" s="74">
        <v>119.84</v>
      </c>
      <c r="H1955" s="74">
        <v>116.38</v>
      </c>
      <c r="I1955" s="74">
        <v>103.11</v>
      </c>
      <c r="J1955" s="74">
        <v>128.72999999999999</v>
      </c>
      <c r="K1955" s="74">
        <v>115.83</v>
      </c>
      <c r="L1955" s="74">
        <v>112.81</v>
      </c>
      <c r="M1955" s="74">
        <v>107.51</v>
      </c>
      <c r="N1955" s="74">
        <v>127.85</v>
      </c>
      <c r="O1955" s="57">
        <v>101</v>
      </c>
      <c r="P1955" s="57">
        <v>109</v>
      </c>
      <c r="Q1955" s="57">
        <v>78</v>
      </c>
      <c r="R1955" s="57">
        <v>83</v>
      </c>
      <c r="S1955" s="57">
        <v>88</v>
      </c>
      <c r="T1955" s="74">
        <v>583.46</v>
      </c>
      <c r="U1955" s="114">
        <v>7.6399999999999996E-2</v>
      </c>
    </row>
    <row r="1956" spans="1:21" x14ac:dyDescent="0.35">
      <c r="A1956" s="73" t="s">
        <v>2857</v>
      </c>
      <c r="B1956" s="57">
        <v>133</v>
      </c>
      <c r="C1956" s="57">
        <v>109</v>
      </c>
      <c r="D1956" s="74">
        <v>-3.21</v>
      </c>
      <c r="E1956" s="74">
        <v>114.46</v>
      </c>
      <c r="F1956" s="74">
        <v>125.07</v>
      </c>
      <c r="G1956" s="74">
        <v>119.63</v>
      </c>
      <c r="H1956" s="74">
        <v>117.27</v>
      </c>
      <c r="I1956" s="74">
        <v>104.98</v>
      </c>
      <c r="J1956" s="74">
        <v>129.02000000000001</v>
      </c>
      <c r="K1956" s="74">
        <v>116.19</v>
      </c>
      <c r="L1956" s="74">
        <v>113.67</v>
      </c>
      <c r="M1956" s="74">
        <v>108.62</v>
      </c>
      <c r="N1956" s="74">
        <v>128.63</v>
      </c>
      <c r="O1956" s="57">
        <v>104</v>
      </c>
      <c r="P1956" s="57">
        <v>109</v>
      </c>
      <c r="Q1956" s="57">
        <v>100</v>
      </c>
      <c r="R1956" s="57">
        <v>92</v>
      </c>
      <c r="S1956" s="57">
        <v>94</v>
      </c>
      <c r="T1956" s="74">
        <v>535.41999999999996</v>
      </c>
      <c r="U1956" s="114"/>
    </row>
    <row r="1957" spans="1:21" x14ac:dyDescent="0.35">
      <c r="A1957" s="73" t="s">
        <v>2858</v>
      </c>
      <c r="B1957" s="57">
        <v>141</v>
      </c>
      <c r="C1957" s="57">
        <v>110</v>
      </c>
      <c r="D1957" s="74">
        <v>-5.85</v>
      </c>
      <c r="E1957" s="74">
        <v>115.16</v>
      </c>
      <c r="F1957" s="74">
        <v>126.6</v>
      </c>
      <c r="G1957" s="74">
        <v>119.69</v>
      </c>
      <c r="H1957" s="74">
        <v>117.55</v>
      </c>
      <c r="I1957" s="74">
        <v>108.4</v>
      </c>
      <c r="J1957" s="74">
        <v>127.77</v>
      </c>
      <c r="K1957" s="74">
        <v>116.54</v>
      </c>
      <c r="L1957" s="74">
        <v>113.95</v>
      </c>
      <c r="M1957" s="74">
        <v>109.5</v>
      </c>
      <c r="N1957" s="74">
        <v>128.34</v>
      </c>
      <c r="O1957" s="57">
        <v>106</v>
      </c>
      <c r="P1957" s="57">
        <v>108</v>
      </c>
      <c r="Q1957" s="57">
        <v>100</v>
      </c>
      <c r="R1957" s="57">
        <v>96</v>
      </c>
      <c r="S1957" s="57">
        <v>116</v>
      </c>
      <c r="T1957" s="74">
        <v>382.92</v>
      </c>
      <c r="U1957" s="114"/>
    </row>
    <row r="1958" spans="1:21" x14ac:dyDescent="0.35">
      <c r="A1958" s="73" t="s">
        <v>2859</v>
      </c>
      <c r="B1958" s="57">
        <v>84</v>
      </c>
      <c r="C1958" s="57">
        <v>44</v>
      </c>
      <c r="D1958" s="74">
        <v>-4.16</v>
      </c>
      <c r="E1958" s="74">
        <v>114.54</v>
      </c>
      <c r="F1958" s="74">
        <v>127.87</v>
      </c>
      <c r="G1958" s="74">
        <v>116.05</v>
      </c>
      <c r="H1958" s="74">
        <v>117.44</v>
      </c>
      <c r="I1958" s="74">
        <v>111.65</v>
      </c>
      <c r="J1958" s="74">
        <v>121.13</v>
      </c>
      <c r="K1958" s="74">
        <v>117.06</v>
      </c>
      <c r="L1958" s="74">
        <v>112.46</v>
      </c>
      <c r="M1958" s="74">
        <v>110.06</v>
      </c>
      <c r="N1958" s="74">
        <v>126.08</v>
      </c>
      <c r="O1958" s="57">
        <v>84</v>
      </c>
      <c r="P1958" s="57">
        <v>113</v>
      </c>
      <c r="Q1958" s="57">
        <v>104</v>
      </c>
      <c r="R1958" s="57">
        <v>91</v>
      </c>
      <c r="S1958" s="57"/>
      <c r="T1958" s="74">
        <v>546.21</v>
      </c>
      <c r="U1958" s="114">
        <v>6.0999999999999999E-2</v>
      </c>
    </row>
    <row r="1959" spans="1:21" x14ac:dyDescent="0.35">
      <c r="A1959" s="73" t="s">
        <v>2860</v>
      </c>
      <c r="B1959" s="57">
        <v>130</v>
      </c>
      <c r="C1959" s="57">
        <v>105</v>
      </c>
      <c r="D1959" s="74">
        <v>10.25</v>
      </c>
      <c r="E1959" s="74">
        <v>113.97</v>
      </c>
      <c r="F1959" s="74">
        <v>126.98</v>
      </c>
      <c r="G1959" s="74">
        <v>115.42</v>
      </c>
      <c r="H1959" s="74">
        <v>117.36</v>
      </c>
      <c r="I1959" s="74">
        <v>111.08</v>
      </c>
      <c r="J1959" s="74">
        <v>120.89</v>
      </c>
      <c r="K1959" s="74">
        <v>116.16</v>
      </c>
      <c r="L1959" s="74">
        <v>111.89</v>
      </c>
      <c r="M1959" s="74">
        <v>110.22</v>
      </c>
      <c r="N1959" s="74">
        <v>124.42</v>
      </c>
      <c r="O1959" s="57">
        <v>98</v>
      </c>
      <c r="P1959" s="57">
        <v>111</v>
      </c>
      <c r="Q1959" s="57">
        <v>83</v>
      </c>
      <c r="R1959" s="57">
        <v>82</v>
      </c>
      <c r="S1959" s="57">
        <v>92</v>
      </c>
      <c r="T1959" s="74">
        <v>191.22</v>
      </c>
      <c r="U1959" s="114">
        <v>5.28E-2</v>
      </c>
    </row>
    <row r="1960" spans="1:21" x14ac:dyDescent="0.35">
      <c r="A1960" s="73" t="s">
        <v>2861</v>
      </c>
      <c r="B1960" s="57">
        <v>126</v>
      </c>
      <c r="C1960" s="57">
        <v>108</v>
      </c>
      <c r="D1960" s="74">
        <v>3.22</v>
      </c>
      <c r="E1960" s="74">
        <v>111.6</v>
      </c>
      <c r="F1960" s="74">
        <v>124.69</v>
      </c>
      <c r="G1960" s="74">
        <v>113.83</v>
      </c>
      <c r="H1960" s="74">
        <v>115.64</v>
      </c>
      <c r="I1960" s="74">
        <v>110.21</v>
      </c>
      <c r="J1960" s="74">
        <v>115.99</v>
      </c>
      <c r="K1960" s="74">
        <v>113.28</v>
      </c>
      <c r="L1960" s="74">
        <v>110.38</v>
      </c>
      <c r="M1960" s="74">
        <v>109</v>
      </c>
      <c r="N1960" s="74">
        <v>120.94</v>
      </c>
      <c r="O1960" s="57">
        <v>97</v>
      </c>
      <c r="P1960" s="57">
        <v>111</v>
      </c>
      <c r="Q1960" s="57">
        <v>84</v>
      </c>
      <c r="R1960" s="57">
        <v>85</v>
      </c>
      <c r="S1960" s="57">
        <v>87</v>
      </c>
      <c r="T1960" s="74">
        <v>467.6</v>
      </c>
      <c r="U1960" s="114">
        <v>4.8800000000000003E-2</v>
      </c>
    </row>
    <row r="1961" spans="1:21" x14ac:dyDescent="0.35">
      <c r="A1961" s="73" t="s">
        <v>2862</v>
      </c>
      <c r="B1961" s="57">
        <v>125</v>
      </c>
      <c r="C1961" s="57">
        <v>108</v>
      </c>
      <c r="D1961" s="74">
        <v>-2.2400000000000002</v>
      </c>
      <c r="E1961" s="74">
        <v>110.6</v>
      </c>
      <c r="F1961" s="74">
        <v>125.08</v>
      </c>
      <c r="G1961" s="74">
        <v>115.55</v>
      </c>
      <c r="H1961" s="74">
        <v>114.92</v>
      </c>
      <c r="I1961" s="74">
        <v>109.23</v>
      </c>
      <c r="J1961" s="74">
        <v>112.62</v>
      </c>
      <c r="K1961" s="74">
        <v>112.75</v>
      </c>
      <c r="L1961" s="74">
        <v>109.63</v>
      </c>
      <c r="M1961" s="74">
        <v>107.87</v>
      </c>
      <c r="N1961" s="74">
        <v>120.72</v>
      </c>
      <c r="O1961" s="57">
        <v>97</v>
      </c>
      <c r="P1961" s="57">
        <v>103</v>
      </c>
      <c r="Q1961" s="57">
        <v>86</v>
      </c>
      <c r="R1961" s="57">
        <v>84</v>
      </c>
      <c r="S1961" s="57">
        <v>88</v>
      </c>
      <c r="T1961" s="74">
        <v>551.41999999999996</v>
      </c>
      <c r="U1961" s="114">
        <v>5.1700000000000003E-2</v>
      </c>
    </row>
    <row r="1962" spans="1:21" x14ac:dyDescent="0.35">
      <c r="A1962" s="73" t="s">
        <v>2863</v>
      </c>
      <c r="B1962" s="57">
        <v>125</v>
      </c>
      <c r="C1962" s="57">
        <v>107</v>
      </c>
      <c r="D1962" s="74">
        <v>0.68</v>
      </c>
      <c r="E1962" s="74">
        <v>109.09</v>
      </c>
      <c r="F1962" s="74">
        <v>124.65</v>
      </c>
      <c r="G1962" s="74">
        <v>115.49</v>
      </c>
      <c r="H1962" s="74">
        <v>113.71</v>
      </c>
      <c r="I1962" s="74">
        <v>108.6</v>
      </c>
      <c r="J1962" s="74">
        <v>107.9</v>
      </c>
      <c r="K1962" s="74">
        <v>111.05</v>
      </c>
      <c r="L1962" s="74">
        <v>108.72</v>
      </c>
      <c r="M1962" s="74">
        <v>106.81</v>
      </c>
      <c r="N1962" s="74">
        <v>118.95</v>
      </c>
      <c r="O1962" s="57">
        <v>99</v>
      </c>
      <c r="P1962" s="57">
        <v>103</v>
      </c>
      <c r="Q1962" s="57">
        <v>77</v>
      </c>
      <c r="R1962" s="57">
        <v>83</v>
      </c>
      <c r="S1962" s="57">
        <v>87</v>
      </c>
      <c r="T1962" s="74">
        <v>722.03</v>
      </c>
      <c r="U1962" s="114">
        <v>3.9E-2</v>
      </c>
    </row>
    <row r="1963" spans="1:21" x14ac:dyDescent="0.35">
      <c r="A1963" s="73" t="s">
        <v>2864</v>
      </c>
      <c r="B1963" s="57">
        <v>133</v>
      </c>
      <c r="C1963" s="57">
        <v>114</v>
      </c>
      <c r="D1963" s="74">
        <v>3.96</v>
      </c>
      <c r="E1963" s="74">
        <v>108.38</v>
      </c>
      <c r="F1963" s="74">
        <v>122.72</v>
      </c>
      <c r="G1963" s="74">
        <v>114.96</v>
      </c>
      <c r="H1963" s="74">
        <v>113.69</v>
      </c>
      <c r="I1963" s="74">
        <v>107.75</v>
      </c>
      <c r="J1963" s="74">
        <v>107.18</v>
      </c>
      <c r="K1963" s="74">
        <v>109.89</v>
      </c>
      <c r="L1963" s="74">
        <v>108.33</v>
      </c>
      <c r="M1963" s="74">
        <v>106.1</v>
      </c>
      <c r="N1963" s="74">
        <v>117.4</v>
      </c>
      <c r="O1963" s="57">
        <v>104</v>
      </c>
      <c r="P1963" s="57">
        <v>103</v>
      </c>
      <c r="Q1963" s="57">
        <v>103</v>
      </c>
      <c r="R1963" s="57">
        <v>94</v>
      </c>
      <c r="S1963" s="57">
        <v>91</v>
      </c>
      <c r="T1963" s="74">
        <v>325.44</v>
      </c>
      <c r="U1963" s="114"/>
    </row>
    <row r="1964" spans="1:21" x14ac:dyDescent="0.35">
      <c r="A1964" s="73" t="s">
        <v>2865</v>
      </c>
      <c r="B1964" s="57">
        <v>150</v>
      </c>
      <c r="C1964" s="57">
        <v>130</v>
      </c>
      <c r="D1964" s="74">
        <v>0.5</v>
      </c>
      <c r="E1964" s="74">
        <v>107.56</v>
      </c>
      <c r="F1964" s="74">
        <v>119.62</v>
      </c>
      <c r="G1964" s="74">
        <v>114.68</v>
      </c>
      <c r="H1964" s="74">
        <v>113.95</v>
      </c>
      <c r="I1964" s="74">
        <v>104.77</v>
      </c>
      <c r="J1964" s="74">
        <v>106.82</v>
      </c>
      <c r="K1964" s="74">
        <v>109.41</v>
      </c>
      <c r="L1964" s="74">
        <v>108.19</v>
      </c>
      <c r="M1964" s="74">
        <v>105.6</v>
      </c>
      <c r="N1964" s="74">
        <v>116.9</v>
      </c>
      <c r="O1964" s="57">
        <v>110</v>
      </c>
      <c r="P1964" s="57">
        <v>102</v>
      </c>
      <c r="Q1964" s="57">
        <v>100</v>
      </c>
      <c r="R1964" s="57">
        <v>95</v>
      </c>
      <c r="S1964" s="57">
        <v>108</v>
      </c>
      <c r="T1964" s="74">
        <v>511.9</v>
      </c>
      <c r="U1964" s="114"/>
    </row>
    <row r="1965" spans="1:21" x14ac:dyDescent="0.35">
      <c r="A1965" s="73" t="s">
        <v>2866</v>
      </c>
      <c r="B1965" s="57">
        <v>131</v>
      </c>
      <c r="C1965" s="57">
        <v>110</v>
      </c>
      <c r="D1965" s="74">
        <v>4.34</v>
      </c>
      <c r="E1965" s="74">
        <v>107.67</v>
      </c>
      <c r="F1965" s="74">
        <v>116.6</v>
      </c>
      <c r="G1965" s="74">
        <v>117.47</v>
      </c>
      <c r="H1965" s="74">
        <v>114.28</v>
      </c>
      <c r="I1965" s="74">
        <v>102.24</v>
      </c>
      <c r="J1965" s="74">
        <v>111.11</v>
      </c>
      <c r="K1965" s="74">
        <v>108.52</v>
      </c>
      <c r="L1965" s="74">
        <v>109.45</v>
      </c>
      <c r="M1965" s="74">
        <v>105.23</v>
      </c>
      <c r="N1965" s="74">
        <v>117.71</v>
      </c>
      <c r="O1965" s="57">
        <v>99</v>
      </c>
      <c r="P1965" s="57">
        <v>98</v>
      </c>
      <c r="Q1965" s="57">
        <v>76</v>
      </c>
      <c r="R1965" s="57">
        <v>83</v>
      </c>
      <c r="S1965" s="57">
        <v>86</v>
      </c>
      <c r="T1965" s="74">
        <v>114.21</v>
      </c>
      <c r="U1965" s="114">
        <v>5.0599999999999999E-2</v>
      </c>
    </row>
    <row r="1966" spans="1:21" x14ac:dyDescent="0.35">
      <c r="A1966" s="73" t="s">
        <v>2867</v>
      </c>
      <c r="B1966" s="57">
        <v>128</v>
      </c>
      <c r="C1966" s="57">
        <v>108</v>
      </c>
      <c r="D1966" s="74">
        <v>1.42</v>
      </c>
      <c r="E1966" s="74">
        <v>107.17</v>
      </c>
      <c r="F1966" s="74">
        <v>116.32</v>
      </c>
      <c r="G1966" s="74">
        <v>117.14</v>
      </c>
      <c r="H1966" s="74">
        <v>114.1</v>
      </c>
      <c r="I1966" s="74">
        <v>102.75</v>
      </c>
      <c r="J1966" s="74">
        <v>107.91</v>
      </c>
      <c r="K1966" s="74">
        <v>108.45</v>
      </c>
      <c r="L1966" s="74">
        <v>109.36</v>
      </c>
      <c r="M1966" s="74">
        <v>104.98</v>
      </c>
      <c r="N1966" s="74">
        <v>116.89</v>
      </c>
      <c r="O1966" s="57">
        <v>98</v>
      </c>
      <c r="P1966" s="57">
        <v>98</v>
      </c>
      <c r="Q1966" s="57">
        <v>85</v>
      </c>
      <c r="R1966" s="57">
        <v>83</v>
      </c>
      <c r="S1966" s="57">
        <v>91</v>
      </c>
      <c r="T1966" s="74">
        <v>243.71</v>
      </c>
      <c r="U1966" s="114">
        <v>4.1599999999999998E-2</v>
      </c>
    </row>
    <row r="1967" spans="1:21" x14ac:dyDescent="0.35">
      <c r="A1967" s="73" t="s">
        <v>2868</v>
      </c>
      <c r="B1967" s="57">
        <v>127</v>
      </c>
      <c r="C1967" s="57">
        <v>107</v>
      </c>
      <c r="D1967" s="74">
        <v>4.3499999999999996</v>
      </c>
      <c r="E1967" s="74">
        <v>106.95</v>
      </c>
      <c r="F1967" s="74">
        <v>115.27</v>
      </c>
      <c r="G1967" s="74">
        <v>116.76</v>
      </c>
      <c r="H1967" s="74">
        <v>114.25</v>
      </c>
      <c r="I1967" s="74">
        <v>103.12</v>
      </c>
      <c r="J1967" s="74">
        <v>105.3</v>
      </c>
      <c r="K1967" s="74">
        <v>108.73</v>
      </c>
      <c r="L1967" s="74">
        <v>109.35</v>
      </c>
      <c r="M1967" s="74">
        <v>105.08</v>
      </c>
      <c r="N1967" s="74">
        <v>117.11</v>
      </c>
      <c r="O1967" s="57">
        <v>98</v>
      </c>
      <c r="P1967" s="57">
        <v>94</v>
      </c>
      <c r="Q1967" s="57">
        <v>85</v>
      </c>
      <c r="R1967" s="57">
        <v>83</v>
      </c>
      <c r="S1967" s="57">
        <v>86</v>
      </c>
      <c r="T1967" s="74">
        <v>455.28</v>
      </c>
      <c r="U1967" s="114">
        <v>3.49E-2</v>
      </c>
    </row>
    <row r="1968" spans="1:21" x14ac:dyDescent="0.35">
      <c r="A1968" s="73" t="s">
        <v>2869</v>
      </c>
      <c r="B1968" s="57">
        <v>124</v>
      </c>
      <c r="C1968" s="57">
        <v>107</v>
      </c>
      <c r="D1968" s="74">
        <v>6.48</v>
      </c>
      <c r="E1968" s="74">
        <v>106.88</v>
      </c>
      <c r="F1968" s="74">
        <v>112.47</v>
      </c>
      <c r="G1968" s="74">
        <v>116.41</v>
      </c>
      <c r="H1968" s="74">
        <v>114.48</v>
      </c>
      <c r="I1968" s="74">
        <v>103.21</v>
      </c>
      <c r="J1968" s="74">
        <v>104.19</v>
      </c>
      <c r="K1968" s="74">
        <v>108.93</v>
      </c>
      <c r="L1968" s="74">
        <v>109.93</v>
      </c>
      <c r="M1968" s="74">
        <v>105.28</v>
      </c>
      <c r="N1968" s="74">
        <v>117.11</v>
      </c>
      <c r="O1968" s="57">
        <v>97</v>
      </c>
      <c r="P1968" s="57">
        <v>100</v>
      </c>
      <c r="Q1968" s="57">
        <v>87</v>
      </c>
      <c r="R1968" s="57">
        <v>82</v>
      </c>
      <c r="S1968" s="57">
        <v>88</v>
      </c>
      <c r="T1968" s="74">
        <v>469.71</v>
      </c>
      <c r="U1968" s="114">
        <v>2.75E-2</v>
      </c>
    </row>
    <row r="1969" spans="1:21" x14ac:dyDescent="0.35">
      <c r="A1969" s="73" t="s">
        <v>2870</v>
      </c>
      <c r="B1969" s="57">
        <v>125</v>
      </c>
      <c r="C1969" s="57">
        <v>106</v>
      </c>
      <c r="D1969" s="74">
        <v>3.57</v>
      </c>
      <c r="E1969" s="74">
        <v>106.73</v>
      </c>
      <c r="F1969" s="74">
        <v>109.95</v>
      </c>
      <c r="G1969" s="74">
        <v>116.47</v>
      </c>
      <c r="H1969" s="74">
        <v>114.53</v>
      </c>
      <c r="I1969" s="74">
        <v>103.43</v>
      </c>
      <c r="J1969" s="74">
        <v>104.23</v>
      </c>
      <c r="K1969" s="74">
        <v>109.01</v>
      </c>
      <c r="L1969" s="74">
        <v>110.39</v>
      </c>
      <c r="M1969" s="74">
        <v>104.86</v>
      </c>
      <c r="N1969" s="74">
        <v>116.77</v>
      </c>
      <c r="O1969" s="57">
        <v>100</v>
      </c>
      <c r="P1969" s="57">
        <v>100</v>
      </c>
      <c r="Q1969" s="57">
        <v>79</v>
      </c>
      <c r="R1969" s="57">
        <v>85</v>
      </c>
      <c r="S1969" s="57">
        <v>87</v>
      </c>
      <c r="T1969" s="74">
        <v>765.92</v>
      </c>
      <c r="U1969" s="114">
        <v>2.12E-2</v>
      </c>
    </row>
    <row r="1970" spans="1:21" x14ac:dyDescent="0.35">
      <c r="A1970" s="73" t="s">
        <v>2871</v>
      </c>
      <c r="B1970" s="57">
        <v>133</v>
      </c>
      <c r="C1970" s="57">
        <v>113</v>
      </c>
      <c r="D1970" s="74">
        <v>-3.74</v>
      </c>
      <c r="E1970" s="74">
        <v>106.34</v>
      </c>
      <c r="F1970" s="74">
        <v>109.11</v>
      </c>
      <c r="G1970" s="74">
        <v>116.25</v>
      </c>
      <c r="H1970" s="74">
        <v>114.48</v>
      </c>
      <c r="I1970" s="74">
        <v>103.06</v>
      </c>
      <c r="J1970" s="74">
        <v>103.33</v>
      </c>
      <c r="K1970" s="74">
        <v>108.72</v>
      </c>
      <c r="L1970" s="74">
        <v>110.22</v>
      </c>
      <c r="M1970" s="74">
        <v>104.58</v>
      </c>
      <c r="N1970" s="74">
        <v>116.23</v>
      </c>
      <c r="O1970" s="57">
        <v>104</v>
      </c>
      <c r="P1970" s="57">
        <v>99</v>
      </c>
      <c r="Q1970" s="57">
        <v>100</v>
      </c>
      <c r="R1970" s="57">
        <v>93</v>
      </c>
      <c r="S1970" s="57">
        <v>89</v>
      </c>
      <c r="T1970" s="74">
        <v>268.97000000000003</v>
      </c>
      <c r="U1970" s="114"/>
    </row>
    <row r="1971" spans="1:21" x14ac:dyDescent="0.35">
      <c r="A1971" s="73" t="s">
        <v>2872</v>
      </c>
      <c r="B1971" s="57">
        <v>149</v>
      </c>
      <c r="C1971" s="57">
        <v>132</v>
      </c>
      <c r="D1971" s="74">
        <v>-2.61</v>
      </c>
      <c r="E1971" s="74">
        <v>106.05</v>
      </c>
      <c r="F1971" s="74">
        <v>108.3</v>
      </c>
      <c r="G1971" s="74">
        <v>116.04</v>
      </c>
      <c r="H1971" s="74">
        <v>113.98</v>
      </c>
      <c r="I1971" s="74">
        <v>102.84</v>
      </c>
      <c r="J1971" s="74">
        <v>103.1</v>
      </c>
      <c r="K1971" s="74">
        <v>108.39</v>
      </c>
      <c r="L1971" s="74">
        <v>110.44</v>
      </c>
      <c r="M1971" s="74">
        <v>104.79</v>
      </c>
      <c r="N1971" s="74">
        <v>115.31</v>
      </c>
      <c r="O1971" s="57">
        <v>110</v>
      </c>
      <c r="P1971" s="57">
        <v>100</v>
      </c>
      <c r="Q1971" s="57">
        <v>105</v>
      </c>
      <c r="R1971" s="57">
        <v>97</v>
      </c>
      <c r="S1971" s="57">
        <v>107</v>
      </c>
      <c r="T1971" s="74">
        <v>258.70999999999998</v>
      </c>
      <c r="U1971" s="114"/>
    </row>
    <row r="1972" spans="1:21" x14ac:dyDescent="0.35">
      <c r="A1972" s="73" t="s">
        <v>2873</v>
      </c>
      <c r="B1972" s="57">
        <v>130</v>
      </c>
      <c r="C1972" s="57">
        <v>110</v>
      </c>
      <c r="D1972" s="74">
        <v>-0.71</v>
      </c>
      <c r="E1972" s="74">
        <v>105.88</v>
      </c>
      <c r="F1972" s="74">
        <v>109.15</v>
      </c>
      <c r="G1972" s="74">
        <v>115.87</v>
      </c>
      <c r="H1972" s="74">
        <v>113.84</v>
      </c>
      <c r="I1972" s="74">
        <v>103.18</v>
      </c>
      <c r="J1972" s="74">
        <v>101.12</v>
      </c>
      <c r="K1972" s="74">
        <v>108.05</v>
      </c>
      <c r="L1972" s="74">
        <v>110.31</v>
      </c>
      <c r="M1972" s="74">
        <v>105.46</v>
      </c>
      <c r="N1972" s="74">
        <v>114.7</v>
      </c>
      <c r="O1972" s="57">
        <v>99</v>
      </c>
      <c r="P1972" s="57">
        <v>102</v>
      </c>
      <c r="Q1972" s="57">
        <v>80</v>
      </c>
      <c r="R1972" s="57">
        <v>82</v>
      </c>
      <c r="S1972" s="57">
        <v>85</v>
      </c>
      <c r="T1972" s="74">
        <v>249.56</v>
      </c>
      <c r="U1972" s="114">
        <v>1.7899999999999999E-2</v>
      </c>
    </row>
    <row r="1973" spans="1:21" x14ac:dyDescent="0.35">
      <c r="A1973" s="73" t="s">
        <v>2874</v>
      </c>
      <c r="B1973" s="57">
        <v>127</v>
      </c>
      <c r="C1973" s="57">
        <v>108</v>
      </c>
      <c r="D1973" s="74">
        <v>5.21</v>
      </c>
      <c r="E1973" s="74">
        <v>106.12</v>
      </c>
      <c r="F1973" s="74">
        <v>109.2</v>
      </c>
      <c r="G1973" s="74">
        <v>115.71</v>
      </c>
      <c r="H1973" s="74">
        <v>113.63</v>
      </c>
      <c r="I1973" s="74">
        <v>103.55</v>
      </c>
      <c r="J1973" s="74">
        <v>101.37</v>
      </c>
      <c r="K1973" s="74">
        <v>107.9</v>
      </c>
      <c r="L1973" s="74">
        <v>110.62</v>
      </c>
      <c r="M1973" s="74">
        <v>105.96</v>
      </c>
      <c r="N1973" s="74">
        <v>114.51</v>
      </c>
      <c r="O1973" s="57">
        <v>98</v>
      </c>
      <c r="P1973" s="57">
        <v>102</v>
      </c>
      <c r="Q1973" s="57">
        <v>85</v>
      </c>
      <c r="R1973" s="57">
        <v>83</v>
      </c>
      <c r="S1973" s="57">
        <v>90</v>
      </c>
      <c r="T1973" s="74">
        <v>297.17</v>
      </c>
      <c r="U1973" s="114">
        <v>1.6E-2</v>
      </c>
    </row>
    <row r="1974" spans="1:21" x14ac:dyDescent="0.35">
      <c r="A1974" s="73" t="s">
        <v>2875</v>
      </c>
      <c r="B1974" s="57">
        <v>127</v>
      </c>
      <c r="C1974" s="57">
        <v>108</v>
      </c>
      <c r="D1974" s="74">
        <v>0.55000000000000004</v>
      </c>
      <c r="E1974" s="74">
        <v>106.22</v>
      </c>
      <c r="F1974" s="74">
        <v>109.68</v>
      </c>
      <c r="G1974" s="74">
        <v>115.66</v>
      </c>
      <c r="H1974" s="74">
        <v>113.68</v>
      </c>
      <c r="I1974" s="74">
        <v>104.53</v>
      </c>
      <c r="J1974" s="74">
        <v>100.5</v>
      </c>
      <c r="K1974" s="74">
        <v>107.63</v>
      </c>
      <c r="L1974" s="74">
        <v>110.98</v>
      </c>
      <c r="M1974" s="74">
        <v>105.88</v>
      </c>
      <c r="N1974" s="74">
        <v>113.69</v>
      </c>
      <c r="O1974" s="57">
        <v>98</v>
      </c>
      <c r="P1974" s="57">
        <v>103</v>
      </c>
      <c r="Q1974" s="57">
        <v>85</v>
      </c>
      <c r="R1974" s="57">
        <v>83</v>
      </c>
      <c r="S1974" s="57">
        <v>84</v>
      </c>
      <c r="T1974" s="74">
        <v>223.11</v>
      </c>
      <c r="U1974" s="114">
        <v>1.46E-2</v>
      </c>
    </row>
    <row r="1975" spans="1:21" x14ac:dyDescent="0.35">
      <c r="A1975" s="73" t="s">
        <v>2876</v>
      </c>
      <c r="B1975" s="57">
        <v>125</v>
      </c>
      <c r="C1975" s="57">
        <v>107</v>
      </c>
      <c r="D1975" s="74">
        <v>-0.85</v>
      </c>
      <c r="E1975" s="74">
        <v>106.62</v>
      </c>
      <c r="F1975" s="74">
        <v>110.63</v>
      </c>
      <c r="G1975" s="74">
        <v>116.29</v>
      </c>
      <c r="H1975" s="74">
        <v>113.9</v>
      </c>
      <c r="I1975" s="74">
        <v>105.31</v>
      </c>
      <c r="J1975" s="74">
        <v>100.63</v>
      </c>
      <c r="K1975" s="74">
        <v>107.82</v>
      </c>
      <c r="L1975" s="74">
        <v>111.41</v>
      </c>
      <c r="M1975" s="74">
        <v>106.55</v>
      </c>
      <c r="N1975" s="74">
        <v>113.91</v>
      </c>
      <c r="O1975" s="57">
        <v>98</v>
      </c>
      <c r="P1975" s="57">
        <v>103</v>
      </c>
      <c r="Q1975" s="57">
        <v>86</v>
      </c>
      <c r="R1975" s="57">
        <v>84</v>
      </c>
      <c r="S1975" s="57">
        <v>87</v>
      </c>
      <c r="T1975" s="74">
        <v>215.01</v>
      </c>
      <c r="U1975" s="114">
        <v>1.1900000000000001E-2</v>
      </c>
    </row>
    <row r="1976" spans="1:21" x14ac:dyDescent="0.35">
      <c r="A1976" s="73" t="s">
        <v>2877</v>
      </c>
      <c r="B1976" s="57">
        <v>127</v>
      </c>
      <c r="C1976" s="57">
        <v>104</v>
      </c>
      <c r="D1976" s="74">
        <v>1.89</v>
      </c>
      <c r="E1976" s="74">
        <v>108.42</v>
      </c>
      <c r="F1976" s="74">
        <v>114.26</v>
      </c>
      <c r="G1976" s="74">
        <v>117.43</v>
      </c>
      <c r="H1976" s="74">
        <v>114.93</v>
      </c>
      <c r="I1976" s="74">
        <v>106.31</v>
      </c>
      <c r="J1976" s="74">
        <v>103.48</v>
      </c>
      <c r="K1976" s="74">
        <v>109.06</v>
      </c>
      <c r="L1976" s="74">
        <v>112.33</v>
      </c>
      <c r="M1976" s="74">
        <v>108.92</v>
      </c>
      <c r="N1976" s="74">
        <v>116.06</v>
      </c>
      <c r="O1976" s="57">
        <v>102</v>
      </c>
      <c r="P1976" s="57">
        <v>100</v>
      </c>
      <c r="Q1976" s="57">
        <v>80</v>
      </c>
      <c r="R1976" s="57">
        <v>84</v>
      </c>
      <c r="S1976" s="57">
        <v>86</v>
      </c>
      <c r="T1976" s="74">
        <v>228.73</v>
      </c>
      <c r="U1976" s="114">
        <v>1.4200000000000001E-2</v>
      </c>
    </row>
    <row r="1977" spans="1:21" x14ac:dyDescent="0.35">
      <c r="A1977" s="73" t="s">
        <v>2878</v>
      </c>
      <c r="B1977" s="57">
        <v>130</v>
      </c>
      <c r="C1977" s="57">
        <v>111</v>
      </c>
      <c r="D1977" s="74">
        <v>5.18</v>
      </c>
      <c r="E1977" s="74">
        <v>109.8</v>
      </c>
      <c r="F1977" s="74">
        <v>118.29</v>
      </c>
      <c r="G1977" s="74">
        <v>118.31</v>
      </c>
      <c r="H1977" s="74">
        <v>115.27</v>
      </c>
      <c r="I1977" s="74">
        <v>107.63</v>
      </c>
      <c r="J1977" s="74">
        <v>104.24</v>
      </c>
      <c r="K1977" s="74">
        <v>110.63</v>
      </c>
      <c r="L1977" s="74">
        <v>113.38</v>
      </c>
      <c r="M1977" s="74">
        <v>111.32</v>
      </c>
      <c r="N1977" s="74">
        <v>116.98</v>
      </c>
      <c r="O1977" s="57">
        <v>101</v>
      </c>
      <c r="P1977" s="57">
        <v>99</v>
      </c>
      <c r="Q1977" s="57">
        <v>95</v>
      </c>
      <c r="R1977" s="57">
        <v>90</v>
      </c>
      <c r="S1977" s="57">
        <v>85</v>
      </c>
      <c r="T1977" s="74">
        <v>129.96</v>
      </c>
      <c r="U1977" s="114"/>
    </row>
    <row r="1978" spans="1:21" x14ac:dyDescent="0.35">
      <c r="A1978" s="73" t="s">
        <v>2879</v>
      </c>
      <c r="B1978" s="57">
        <v>141</v>
      </c>
      <c r="C1978" s="57">
        <v>113</v>
      </c>
      <c r="D1978" s="74">
        <v>-1.86</v>
      </c>
      <c r="E1978" s="74">
        <v>111.33</v>
      </c>
      <c r="F1978" s="74">
        <v>123.51</v>
      </c>
      <c r="G1978" s="74">
        <v>119.27</v>
      </c>
      <c r="H1978" s="74">
        <v>115.91</v>
      </c>
      <c r="I1978" s="74">
        <v>111.79</v>
      </c>
      <c r="J1978" s="74">
        <v>104.03</v>
      </c>
      <c r="K1978" s="74">
        <v>111.65</v>
      </c>
      <c r="L1978" s="74">
        <v>114.18</v>
      </c>
      <c r="M1978" s="74">
        <v>112.45</v>
      </c>
      <c r="N1978" s="74">
        <v>117.78</v>
      </c>
      <c r="O1978" s="57">
        <v>106</v>
      </c>
      <c r="P1978" s="57">
        <v>100</v>
      </c>
      <c r="Q1978" s="57">
        <v>102</v>
      </c>
      <c r="R1978" s="57">
        <v>98</v>
      </c>
      <c r="S1978" s="57">
        <v>115</v>
      </c>
      <c r="T1978" s="74">
        <v>363.53</v>
      </c>
      <c r="U1978" s="114"/>
    </row>
    <row r="1979" spans="1:21" x14ac:dyDescent="0.35">
      <c r="A1979" s="73" t="s">
        <v>2880</v>
      </c>
      <c r="B1979" s="57">
        <v>86</v>
      </c>
      <c r="C1979" s="57">
        <v>45</v>
      </c>
      <c r="D1979" s="74">
        <v>-1.99</v>
      </c>
      <c r="E1979" s="74">
        <v>111.95</v>
      </c>
      <c r="F1979" s="74">
        <v>127.62</v>
      </c>
      <c r="G1979" s="74">
        <v>117.28</v>
      </c>
      <c r="H1979" s="74">
        <v>116.23</v>
      </c>
      <c r="I1979" s="74">
        <v>115.47</v>
      </c>
      <c r="J1979" s="74">
        <v>100.3</v>
      </c>
      <c r="K1979" s="74">
        <v>113.11</v>
      </c>
      <c r="L1979" s="74">
        <v>114.1</v>
      </c>
      <c r="M1979" s="74">
        <v>113.51</v>
      </c>
      <c r="N1979" s="74">
        <v>117.35</v>
      </c>
      <c r="O1979" s="57">
        <v>86</v>
      </c>
      <c r="P1979" s="57">
        <v>103</v>
      </c>
      <c r="Q1979" s="57">
        <v>93</v>
      </c>
      <c r="R1979" s="57">
        <v>94</v>
      </c>
      <c r="S1979" s="57"/>
      <c r="T1979" s="74">
        <v>262.62</v>
      </c>
      <c r="U1979" s="114">
        <v>1.12E-2</v>
      </c>
    </row>
    <row r="1980" spans="1:21" x14ac:dyDescent="0.35">
      <c r="A1980" s="73" t="s">
        <v>2881</v>
      </c>
      <c r="B1980" s="57">
        <v>122</v>
      </c>
      <c r="C1980" s="57">
        <v>102</v>
      </c>
      <c r="D1980" s="74">
        <v>-1.21</v>
      </c>
      <c r="E1980" s="74">
        <v>113.32</v>
      </c>
      <c r="F1980" s="74">
        <v>131.68</v>
      </c>
      <c r="G1980" s="74">
        <v>117.87</v>
      </c>
      <c r="H1980" s="74">
        <v>116.99</v>
      </c>
      <c r="I1980" s="74">
        <v>116.61</v>
      </c>
      <c r="J1980" s="74">
        <v>103.03</v>
      </c>
      <c r="K1980" s="74">
        <v>114.55</v>
      </c>
      <c r="L1980" s="74">
        <v>114.63</v>
      </c>
      <c r="M1980" s="74">
        <v>114.77</v>
      </c>
      <c r="N1980" s="74">
        <v>118.23</v>
      </c>
      <c r="O1980" s="57">
        <v>94</v>
      </c>
      <c r="P1980" s="57">
        <v>102</v>
      </c>
      <c r="Q1980" s="57">
        <v>83</v>
      </c>
      <c r="R1980" s="57">
        <v>82</v>
      </c>
      <c r="S1980" s="57">
        <v>73</v>
      </c>
      <c r="T1980" s="74">
        <v>413.12</v>
      </c>
      <c r="U1980" s="114">
        <v>0.01</v>
      </c>
    </row>
    <row r="1981" spans="1:21" x14ac:dyDescent="0.35">
      <c r="A1981" s="73" t="s">
        <v>2882</v>
      </c>
      <c r="B1981" s="57">
        <v>121</v>
      </c>
      <c r="C1981" s="57">
        <v>105</v>
      </c>
      <c r="D1981" s="74">
        <v>2.5</v>
      </c>
      <c r="E1981" s="74">
        <v>115.16</v>
      </c>
      <c r="F1981" s="74">
        <v>136.49</v>
      </c>
      <c r="G1981" s="74">
        <v>120.08</v>
      </c>
      <c r="H1981" s="74">
        <v>118.15</v>
      </c>
      <c r="I1981" s="74">
        <v>117.65</v>
      </c>
      <c r="J1981" s="74">
        <v>106.15</v>
      </c>
      <c r="K1981" s="74">
        <v>116.57</v>
      </c>
      <c r="L1981" s="74">
        <v>115.7</v>
      </c>
      <c r="M1981" s="74">
        <v>116.56</v>
      </c>
      <c r="N1981" s="74">
        <v>120.36</v>
      </c>
      <c r="O1981" s="57">
        <v>96</v>
      </c>
      <c r="P1981" s="57">
        <v>106</v>
      </c>
      <c r="Q1981" s="57">
        <v>83</v>
      </c>
      <c r="R1981" s="57">
        <v>86</v>
      </c>
      <c r="S1981" s="57">
        <v>74</v>
      </c>
      <c r="T1981" s="74">
        <v>314.12</v>
      </c>
      <c r="U1981" s="114">
        <v>9.9000000000000008E-3</v>
      </c>
    </row>
    <row r="1982" spans="1:21" x14ac:dyDescent="0.35">
      <c r="A1982" s="73" t="s">
        <v>2883</v>
      </c>
      <c r="B1982" s="57">
        <v>119</v>
      </c>
      <c r="C1982" s="57">
        <v>105</v>
      </c>
      <c r="D1982" s="74">
        <v>4.51</v>
      </c>
      <c r="E1982" s="74">
        <v>116.58</v>
      </c>
      <c r="F1982" s="74">
        <v>140.76</v>
      </c>
      <c r="G1982" s="74">
        <v>121.02</v>
      </c>
      <c r="H1982" s="74">
        <v>118.88</v>
      </c>
      <c r="I1982" s="74">
        <v>119.04</v>
      </c>
      <c r="J1982" s="74">
        <v>108.21</v>
      </c>
      <c r="K1982" s="74">
        <v>118.09</v>
      </c>
      <c r="L1982" s="74">
        <v>116.35</v>
      </c>
      <c r="M1982" s="74">
        <v>117.9</v>
      </c>
      <c r="N1982" s="74">
        <v>120.99</v>
      </c>
      <c r="O1982" s="57">
        <v>95</v>
      </c>
      <c r="P1982" s="57">
        <v>107</v>
      </c>
      <c r="Q1982" s="57">
        <v>85</v>
      </c>
      <c r="R1982" s="57">
        <v>85</v>
      </c>
      <c r="S1982" s="57">
        <v>73</v>
      </c>
      <c r="T1982" s="74">
        <v>312.87</v>
      </c>
      <c r="U1982" s="114">
        <v>8.3999999999999995E-3</v>
      </c>
    </row>
    <row r="1983" spans="1:21" x14ac:dyDescent="0.35">
      <c r="A1983" s="73" t="s">
        <v>2884</v>
      </c>
      <c r="B1983" s="57">
        <v>121</v>
      </c>
      <c r="C1983" s="57">
        <v>103</v>
      </c>
      <c r="D1983" s="74">
        <v>4.18</v>
      </c>
      <c r="E1983" s="74">
        <v>118.22</v>
      </c>
      <c r="F1983" s="74">
        <v>144.74</v>
      </c>
      <c r="G1983" s="74">
        <v>121.94</v>
      </c>
      <c r="H1983" s="74">
        <v>119.27</v>
      </c>
      <c r="I1983" s="74">
        <v>120.11</v>
      </c>
      <c r="J1983" s="74">
        <v>111.33</v>
      </c>
      <c r="K1983" s="74">
        <v>120.56</v>
      </c>
      <c r="L1983" s="74">
        <v>116.9</v>
      </c>
      <c r="M1983" s="74">
        <v>119.36</v>
      </c>
      <c r="N1983" s="74">
        <v>121.64</v>
      </c>
      <c r="O1983" s="57">
        <v>98</v>
      </c>
      <c r="P1983" s="57">
        <v>111</v>
      </c>
      <c r="Q1983" s="57">
        <v>78</v>
      </c>
      <c r="R1983" s="57">
        <v>85</v>
      </c>
      <c r="S1983" s="57">
        <v>75</v>
      </c>
      <c r="T1983" s="74">
        <v>315.31</v>
      </c>
      <c r="U1983" s="114">
        <v>6.1999999999999998E-3</v>
      </c>
    </row>
    <row r="1984" spans="1:21" x14ac:dyDescent="0.35">
      <c r="A1984" s="73" t="s">
        <v>2885</v>
      </c>
      <c r="B1984" s="57">
        <v>134</v>
      </c>
      <c r="C1984" s="57">
        <v>113</v>
      </c>
      <c r="D1984" s="74">
        <v>10.38</v>
      </c>
      <c r="E1984" s="74">
        <v>119.43</v>
      </c>
      <c r="F1984" s="74">
        <v>144.79</v>
      </c>
      <c r="G1984" s="74">
        <v>123.95</v>
      </c>
      <c r="H1984" s="74">
        <v>120.29</v>
      </c>
      <c r="I1984" s="74">
        <v>120.85</v>
      </c>
      <c r="J1984" s="74">
        <v>113.58</v>
      </c>
      <c r="K1984" s="74">
        <v>121.98</v>
      </c>
      <c r="L1984" s="74">
        <v>118.23</v>
      </c>
      <c r="M1984" s="74">
        <v>119.69</v>
      </c>
      <c r="N1984" s="74">
        <v>122.46</v>
      </c>
      <c r="O1984" s="57">
        <v>104</v>
      </c>
      <c r="P1984" s="57">
        <v>110</v>
      </c>
      <c r="Q1984" s="57">
        <v>83</v>
      </c>
      <c r="R1984" s="57">
        <v>93</v>
      </c>
      <c r="S1984" s="57">
        <v>89</v>
      </c>
      <c r="T1984" s="74">
        <v>193.2</v>
      </c>
      <c r="U1984" s="114"/>
    </row>
    <row r="1985" spans="1:21" x14ac:dyDescent="0.35">
      <c r="A1985" s="73" t="s">
        <v>2886</v>
      </c>
      <c r="B1985" s="57">
        <v>149</v>
      </c>
      <c r="C1985" s="57">
        <v>130</v>
      </c>
      <c r="D1985" s="74">
        <v>5.04</v>
      </c>
      <c r="E1985" s="74">
        <v>120.06</v>
      </c>
      <c r="F1985" s="74">
        <v>144.37</v>
      </c>
      <c r="G1985" s="74">
        <v>124.7</v>
      </c>
      <c r="H1985" s="74">
        <v>120.91</v>
      </c>
      <c r="I1985" s="74">
        <v>118.31</v>
      </c>
      <c r="J1985" s="74">
        <v>116.95</v>
      </c>
      <c r="K1985" s="74">
        <v>123.15</v>
      </c>
      <c r="L1985" s="74">
        <v>118.58</v>
      </c>
      <c r="M1985" s="74">
        <v>120.83</v>
      </c>
      <c r="N1985" s="74">
        <v>123.94</v>
      </c>
      <c r="O1985" s="57">
        <v>109</v>
      </c>
      <c r="P1985" s="57">
        <v>107</v>
      </c>
      <c r="Q1985" s="57">
        <v>88</v>
      </c>
      <c r="R1985" s="57">
        <v>95</v>
      </c>
      <c r="S1985" s="57">
        <v>104</v>
      </c>
      <c r="T1985" s="74">
        <v>462.26</v>
      </c>
      <c r="U1985" s="114"/>
    </row>
    <row r="1986" spans="1:21" x14ac:dyDescent="0.35">
      <c r="A1986" s="73" t="s">
        <v>2887</v>
      </c>
      <c r="B1986" s="57">
        <v>128</v>
      </c>
      <c r="C1986" s="57">
        <v>109</v>
      </c>
      <c r="D1986" s="74">
        <v>5.41</v>
      </c>
      <c r="E1986" s="74">
        <v>121.39</v>
      </c>
      <c r="F1986" s="74">
        <v>142.12</v>
      </c>
      <c r="G1986" s="74">
        <v>128.02000000000001</v>
      </c>
      <c r="H1986" s="74">
        <v>121.79</v>
      </c>
      <c r="I1986" s="74">
        <v>115.93</v>
      </c>
      <c r="J1986" s="74">
        <v>124.38</v>
      </c>
      <c r="K1986" s="74">
        <v>123.47</v>
      </c>
      <c r="L1986" s="74">
        <v>120.19</v>
      </c>
      <c r="M1986" s="74">
        <v>120.98</v>
      </c>
      <c r="N1986" s="74">
        <v>126.53</v>
      </c>
      <c r="O1986" s="57">
        <v>99</v>
      </c>
      <c r="P1986" s="57">
        <v>104</v>
      </c>
      <c r="Q1986" s="57">
        <v>77</v>
      </c>
      <c r="R1986" s="57">
        <v>82</v>
      </c>
      <c r="S1986" s="57">
        <v>84</v>
      </c>
      <c r="T1986" s="74">
        <v>363.6</v>
      </c>
      <c r="U1986" s="114">
        <v>5.4999999999999997E-3</v>
      </c>
    </row>
    <row r="1987" spans="1:21" x14ac:dyDescent="0.35">
      <c r="A1987" s="73" t="s">
        <v>2888</v>
      </c>
      <c r="B1987" s="57">
        <v>126</v>
      </c>
      <c r="C1987" s="57">
        <v>106</v>
      </c>
      <c r="D1987" s="74">
        <v>4.83</v>
      </c>
      <c r="E1987" s="74">
        <v>121.07</v>
      </c>
      <c r="F1987" s="74">
        <v>140.62</v>
      </c>
      <c r="G1987" s="74">
        <v>128.66</v>
      </c>
      <c r="H1987" s="74">
        <v>121.77</v>
      </c>
      <c r="I1987" s="74">
        <v>115.52</v>
      </c>
      <c r="J1987" s="74">
        <v>121.96</v>
      </c>
      <c r="K1987" s="74">
        <v>123.52</v>
      </c>
      <c r="L1987" s="74">
        <v>120.19</v>
      </c>
      <c r="M1987" s="74">
        <v>121.29</v>
      </c>
      <c r="N1987" s="74">
        <v>127.41</v>
      </c>
      <c r="O1987" s="57">
        <v>96</v>
      </c>
      <c r="P1987" s="57">
        <v>105</v>
      </c>
      <c r="Q1987" s="57">
        <v>83</v>
      </c>
      <c r="R1987" s="57">
        <v>84</v>
      </c>
      <c r="S1987" s="57">
        <v>85</v>
      </c>
      <c r="T1987" s="74">
        <v>294.26</v>
      </c>
      <c r="U1987" s="114">
        <v>4.0000000000000001E-3</v>
      </c>
    </row>
    <row r="1988" spans="1:21" x14ac:dyDescent="0.35">
      <c r="A1988" s="73" t="s">
        <v>2889</v>
      </c>
      <c r="B1988" s="57">
        <v>127</v>
      </c>
      <c r="C1988" s="57">
        <v>106</v>
      </c>
      <c r="D1988" s="74">
        <v>1.3</v>
      </c>
      <c r="E1988" s="74">
        <v>120.35</v>
      </c>
      <c r="F1988" s="74">
        <v>138.08000000000001</v>
      </c>
      <c r="G1988" s="74">
        <v>128.1</v>
      </c>
      <c r="H1988" s="74">
        <v>121.38</v>
      </c>
      <c r="I1988" s="74">
        <v>114.66</v>
      </c>
      <c r="J1988" s="74">
        <v>120.56</v>
      </c>
      <c r="K1988" s="74">
        <v>123.18</v>
      </c>
      <c r="L1988" s="74">
        <v>119.86</v>
      </c>
      <c r="M1988" s="74">
        <v>120.62</v>
      </c>
      <c r="N1988" s="74">
        <v>127.06</v>
      </c>
      <c r="O1988" s="57">
        <v>97</v>
      </c>
      <c r="P1988" s="57">
        <v>101</v>
      </c>
      <c r="Q1988" s="57">
        <v>84</v>
      </c>
      <c r="R1988" s="57">
        <v>86</v>
      </c>
      <c r="S1988" s="57">
        <v>85</v>
      </c>
      <c r="T1988" s="74">
        <v>446.02</v>
      </c>
      <c r="U1988" s="114">
        <v>2.8E-3</v>
      </c>
    </row>
    <row r="1989" spans="1:21" x14ac:dyDescent="0.35">
      <c r="A1989" s="73" t="s">
        <v>2890</v>
      </c>
      <c r="B1989" s="57">
        <v>123</v>
      </c>
      <c r="C1989" s="57">
        <v>104</v>
      </c>
      <c r="D1989" s="74">
        <v>1.46</v>
      </c>
      <c r="E1989" s="74">
        <v>119.84</v>
      </c>
      <c r="F1989" s="74">
        <v>135.24</v>
      </c>
      <c r="G1989" s="74">
        <v>128.04</v>
      </c>
      <c r="H1989" s="74">
        <v>121.52</v>
      </c>
      <c r="I1989" s="74">
        <v>113.75</v>
      </c>
      <c r="J1989" s="74">
        <v>119.65</v>
      </c>
      <c r="K1989" s="74">
        <v>122.89</v>
      </c>
      <c r="L1989" s="74">
        <v>119.27</v>
      </c>
      <c r="M1989" s="74">
        <v>119.63</v>
      </c>
      <c r="N1989" s="74">
        <v>126.42</v>
      </c>
      <c r="O1989" s="57">
        <v>97</v>
      </c>
      <c r="P1989" s="57">
        <v>101</v>
      </c>
      <c r="Q1989" s="57">
        <v>85</v>
      </c>
      <c r="R1989" s="57">
        <v>82</v>
      </c>
      <c r="S1989" s="57">
        <v>83</v>
      </c>
      <c r="T1989" s="74">
        <v>412.55</v>
      </c>
      <c r="U1989" s="114">
        <v>1.6000000000000001E-3</v>
      </c>
    </row>
    <row r="1990" spans="1:21" x14ac:dyDescent="0.35">
      <c r="A1990" s="73" t="s">
        <v>2891</v>
      </c>
      <c r="B1990" s="57">
        <v>125</v>
      </c>
      <c r="C1990" s="57">
        <v>102</v>
      </c>
      <c r="D1990" s="74">
        <v>5.93</v>
      </c>
      <c r="E1990" s="74">
        <v>117.37</v>
      </c>
      <c r="F1990" s="74">
        <v>131.4</v>
      </c>
      <c r="G1990" s="74">
        <v>125.75</v>
      </c>
      <c r="H1990" s="74">
        <v>120.68</v>
      </c>
      <c r="I1990" s="74">
        <v>113.24</v>
      </c>
      <c r="J1990" s="74">
        <v>114.21</v>
      </c>
      <c r="K1990" s="74">
        <v>119.63</v>
      </c>
      <c r="L1990" s="74">
        <v>118.75</v>
      </c>
      <c r="M1990" s="74">
        <v>117.63</v>
      </c>
      <c r="N1990" s="74">
        <v>123.22</v>
      </c>
      <c r="O1990" s="57">
        <v>100</v>
      </c>
      <c r="P1990" s="57">
        <v>101</v>
      </c>
      <c r="Q1990" s="57">
        <v>80</v>
      </c>
      <c r="R1990" s="57">
        <v>85</v>
      </c>
      <c r="S1990" s="57">
        <v>84</v>
      </c>
      <c r="T1990" s="74">
        <v>438.23</v>
      </c>
      <c r="U1990" s="114">
        <v>1.6000000000000001E-3</v>
      </c>
    </row>
    <row r="1991" spans="1:21" x14ac:dyDescent="0.35">
      <c r="A1991" s="73" t="s">
        <v>2892</v>
      </c>
      <c r="B1991" s="57">
        <v>131</v>
      </c>
      <c r="C1991" s="57">
        <v>109</v>
      </c>
      <c r="D1991" s="74">
        <v>8.8800000000000008</v>
      </c>
      <c r="E1991" s="74">
        <v>115.64</v>
      </c>
      <c r="F1991" s="74">
        <v>129.53</v>
      </c>
      <c r="G1991" s="74">
        <v>123.16</v>
      </c>
      <c r="H1991" s="74">
        <v>119.26</v>
      </c>
      <c r="I1991" s="74">
        <v>112.67</v>
      </c>
      <c r="J1991" s="74">
        <v>111.77</v>
      </c>
      <c r="K1991" s="74">
        <v>117.88</v>
      </c>
      <c r="L1991" s="74">
        <v>117.15</v>
      </c>
      <c r="M1991" s="74">
        <v>116.64</v>
      </c>
      <c r="N1991" s="74">
        <v>121.91</v>
      </c>
      <c r="O1991" s="57">
        <v>100</v>
      </c>
      <c r="P1991" s="57">
        <v>102</v>
      </c>
      <c r="Q1991" s="57">
        <v>97</v>
      </c>
      <c r="R1991" s="57">
        <v>88</v>
      </c>
      <c r="S1991" s="57">
        <v>82</v>
      </c>
      <c r="T1991" s="74">
        <v>199.35</v>
      </c>
      <c r="U1991" s="114"/>
    </row>
    <row r="1992" spans="1:21" x14ac:dyDescent="0.35">
      <c r="A1992" s="73" t="s">
        <v>2893</v>
      </c>
      <c r="B1992" s="57">
        <v>148</v>
      </c>
      <c r="C1992" s="57">
        <v>129</v>
      </c>
      <c r="D1992" s="74">
        <v>8.86</v>
      </c>
      <c r="E1992" s="74">
        <v>114.34</v>
      </c>
      <c r="F1992" s="74">
        <v>126.77</v>
      </c>
      <c r="G1992" s="74">
        <v>121.94</v>
      </c>
      <c r="H1992" s="74">
        <v>118.6</v>
      </c>
      <c r="I1992" s="74">
        <v>112.6</v>
      </c>
      <c r="J1992" s="74">
        <v>108.91</v>
      </c>
      <c r="K1992" s="74">
        <v>116.67</v>
      </c>
      <c r="L1992" s="74">
        <v>116.39</v>
      </c>
      <c r="M1992" s="74">
        <v>115.44</v>
      </c>
      <c r="N1992" s="74">
        <v>120.48</v>
      </c>
      <c r="O1992" s="57">
        <v>109</v>
      </c>
      <c r="P1992" s="57">
        <v>102</v>
      </c>
      <c r="Q1992" s="57">
        <v>105</v>
      </c>
      <c r="R1992" s="57">
        <v>96</v>
      </c>
      <c r="S1992" s="57">
        <v>104</v>
      </c>
      <c r="T1992" s="74">
        <v>205.61</v>
      </c>
      <c r="U1992" s="114"/>
    </row>
    <row r="1993" spans="1:21" x14ac:dyDescent="0.35">
      <c r="A1993" s="73" t="s">
        <v>2894</v>
      </c>
      <c r="B1993" s="57">
        <v>129</v>
      </c>
      <c r="C1993" s="57">
        <v>108</v>
      </c>
      <c r="D1993" s="74">
        <v>6.53</v>
      </c>
      <c r="E1993" s="74">
        <v>112.84</v>
      </c>
      <c r="F1993" s="74">
        <v>125.54</v>
      </c>
      <c r="G1993" s="74">
        <v>119.87</v>
      </c>
      <c r="H1993" s="74">
        <v>117.61</v>
      </c>
      <c r="I1993" s="74">
        <v>112.7</v>
      </c>
      <c r="J1993" s="74">
        <v>104.39</v>
      </c>
      <c r="K1993" s="74">
        <v>115.5</v>
      </c>
      <c r="L1993" s="74">
        <v>116.27</v>
      </c>
      <c r="M1993" s="74">
        <v>114.83</v>
      </c>
      <c r="N1993" s="74">
        <v>118.15</v>
      </c>
      <c r="O1993" s="57">
        <v>99</v>
      </c>
      <c r="P1993" s="57">
        <v>102</v>
      </c>
      <c r="Q1993" s="57">
        <v>79</v>
      </c>
      <c r="R1993" s="57">
        <v>89</v>
      </c>
      <c r="S1993" s="57">
        <v>84</v>
      </c>
      <c r="T1993" s="74">
        <v>95.53</v>
      </c>
      <c r="U1993" s="114">
        <v>1E-3</v>
      </c>
    </row>
    <row r="1994" spans="1:21" x14ac:dyDescent="0.35">
      <c r="A1994" s="73" t="s">
        <v>2895</v>
      </c>
      <c r="B1994" s="57">
        <v>128</v>
      </c>
      <c r="C1994" s="57">
        <v>104</v>
      </c>
      <c r="D1994" s="74">
        <v>0.34</v>
      </c>
      <c r="E1994" s="74">
        <v>112.42</v>
      </c>
      <c r="F1994" s="74">
        <v>124.65</v>
      </c>
      <c r="G1994" s="74">
        <v>119.81</v>
      </c>
      <c r="H1994" s="74">
        <v>117.85</v>
      </c>
      <c r="I1994" s="74">
        <v>113.09</v>
      </c>
      <c r="J1994" s="74">
        <v>103.66</v>
      </c>
      <c r="K1994" s="74">
        <v>114.87</v>
      </c>
      <c r="L1994" s="74">
        <v>116.45</v>
      </c>
      <c r="M1994" s="74">
        <v>114.05</v>
      </c>
      <c r="N1994" s="74">
        <v>117.09</v>
      </c>
      <c r="O1994" s="57">
        <v>98</v>
      </c>
      <c r="P1994" s="57">
        <v>103</v>
      </c>
      <c r="Q1994" s="57">
        <v>84</v>
      </c>
      <c r="R1994" s="57">
        <v>83</v>
      </c>
      <c r="S1994" s="57">
        <v>88</v>
      </c>
      <c r="T1994" s="74">
        <v>360.21</v>
      </c>
      <c r="U1994" s="114">
        <v>2.8999999999999998E-3</v>
      </c>
    </row>
    <row r="1995" spans="1:21" x14ac:dyDescent="0.35">
      <c r="A1995" s="73" t="s">
        <v>2896</v>
      </c>
      <c r="B1995" s="57">
        <v>128</v>
      </c>
      <c r="C1995" s="57">
        <v>105</v>
      </c>
      <c r="D1995" s="74">
        <v>6.09</v>
      </c>
      <c r="E1995" s="74">
        <v>111.98</v>
      </c>
      <c r="F1995" s="74">
        <v>122.54</v>
      </c>
      <c r="G1995" s="74">
        <v>119.09</v>
      </c>
      <c r="H1995" s="74">
        <v>117.72</v>
      </c>
      <c r="I1995" s="74">
        <v>113.64</v>
      </c>
      <c r="J1995" s="74">
        <v>102.52</v>
      </c>
      <c r="K1995" s="74">
        <v>114.6</v>
      </c>
      <c r="L1995" s="74">
        <v>116.49</v>
      </c>
      <c r="M1995" s="74">
        <v>113.76</v>
      </c>
      <c r="N1995" s="74">
        <v>116.32</v>
      </c>
      <c r="O1995" s="57">
        <v>99</v>
      </c>
      <c r="P1995" s="57">
        <v>103</v>
      </c>
      <c r="Q1995" s="57">
        <v>84</v>
      </c>
      <c r="R1995" s="57">
        <v>84</v>
      </c>
      <c r="S1995" s="57">
        <v>85</v>
      </c>
      <c r="T1995" s="74">
        <v>332.14</v>
      </c>
      <c r="U1995" s="114">
        <v>1.5E-3</v>
      </c>
    </row>
    <row r="1996" spans="1:21" x14ac:dyDescent="0.35">
      <c r="A1996" s="73" t="s">
        <v>2897</v>
      </c>
      <c r="B1996" s="57">
        <v>125</v>
      </c>
      <c r="C1996" s="57">
        <v>104</v>
      </c>
      <c r="D1996" s="74">
        <v>7.38</v>
      </c>
      <c r="E1996" s="74">
        <v>111.52</v>
      </c>
      <c r="F1996" s="74">
        <v>121.05</v>
      </c>
      <c r="G1996" s="74">
        <v>118.93</v>
      </c>
      <c r="H1996" s="74">
        <v>117.47</v>
      </c>
      <c r="I1996" s="74">
        <v>114</v>
      </c>
      <c r="J1996" s="74">
        <v>101.23</v>
      </c>
      <c r="K1996" s="74">
        <v>113.93</v>
      </c>
      <c r="L1996" s="74">
        <v>116.88</v>
      </c>
      <c r="M1996" s="74">
        <v>113.89</v>
      </c>
      <c r="N1996" s="74">
        <v>116.01</v>
      </c>
      <c r="O1996" s="57">
        <v>97</v>
      </c>
      <c r="P1996" s="57">
        <v>103</v>
      </c>
      <c r="Q1996" s="57">
        <v>85</v>
      </c>
      <c r="R1996" s="57">
        <v>85</v>
      </c>
      <c r="S1996" s="57">
        <v>83</v>
      </c>
      <c r="T1996" s="74">
        <v>394.38</v>
      </c>
      <c r="U1996" s="114">
        <v>3.0000000000000001E-3</v>
      </c>
    </row>
    <row r="1997" spans="1:21" x14ac:dyDescent="0.35">
      <c r="A1997" s="73" t="s">
        <v>2898</v>
      </c>
      <c r="B1997" s="57">
        <v>124</v>
      </c>
      <c r="C1997" s="57">
        <v>102</v>
      </c>
      <c r="D1997" s="74">
        <v>10.27</v>
      </c>
      <c r="E1997" s="74">
        <v>111.81</v>
      </c>
      <c r="F1997" s="74">
        <v>118.65</v>
      </c>
      <c r="G1997" s="74">
        <v>119.57</v>
      </c>
      <c r="H1997" s="74">
        <v>118.07</v>
      </c>
      <c r="I1997" s="74">
        <v>114.1</v>
      </c>
      <c r="J1997" s="74">
        <v>101.75</v>
      </c>
      <c r="K1997" s="74">
        <v>114.71</v>
      </c>
      <c r="L1997" s="74">
        <v>116.78</v>
      </c>
      <c r="M1997" s="74">
        <v>113.85</v>
      </c>
      <c r="N1997" s="74">
        <v>116.59</v>
      </c>
      <c r="O1997" s="57">
        <v>100</v>
      </c>
      <c r="P1997" s="57">
        <v>102</v>
      </c>
      <c r="Q1997" s="57">
        <v>76</v>
      </c>
      <c r="R1997" s="57">
        <v>83</v>
      </c>
      <c r="S1997" s="57">
        <v>84</v>
      </c>
      <c r="T1997" s="74">
        <v>654.86</v>
      </c>
      <c r="U1997" s="114">
        <v>4.1000000000000003E-3</v>
      </c>
    </row>
    <row r="1998" spans="1:21" x14ac:dyDescent="0.35">
      <c r="A1998" s="73" t="s">
        <v>2899</v>
      </c>
      <c r="B1998" s="57">
        <v>136</v>
      </c>
      <c r="C1998" s="57">
        <v>110</v>
      </c>
      <c r="D1998" s="74">
        <v>3.05</v>
      </c>
      <c r="E1998" s="74">
        <v>111.95</v>
      </c>
      <c r="F1998" s="74">
        <v>118.76</v>
      </c>
      <c r="G1998" s="74">
        <v>120.1</v>
      </c>
      <c r="H1998" s="74">
        <v>119.21</v>
      </c>
      <c r="I1998" s="74">
        <v>114.24</v>
      </c>
      <c r="J1998" s="74">
        <v>100.99</v>
      </c>
      <c r="K1998" s="74">
        <v>114.66</v>
      </c>
      <c r="L1998" s="74">
        <v>117.18</v>
      </c>
      <c r="M1998" s="74">
        <v>113.54</v>
      </c>
      <c r="N1998" s="74">
        <v>116.07</v>
      </c>
      <c r="O1998" s="57">
        <v>104</v>
      </c>
      <c r="P1998" s="57">
        <v>103</v>
      </c>
      <c r="Q1998" s="57">
        <v>101</v>
      </c>
      <c r="R1998" s="57">
        <v>89</v>
      </c>
      <c r="S1998" s="57">
        <v>87</v>
      </c>
      <c r="T1998" s="74">
        <v>317.58</v>
      </c>
      <c r="U1998" s="114"/>
    </row>
    <row r="1999" spans="1:21" x14ac:dyDescent="0.35">
      <c r="A1999" s="73" t="s">
        <v>2900</v>
      </c>
      <c r="B1999" s="57">
        <v>152</v>
      </c>
      <c r="C1999" s="57">
        <v>127</v>
      </c>
      <c r="D1999" s="74">
        <v>3.9</v>
      </c>
      <c r="E1999" s="74">
        <v>112.08</v>
      </c>
      <c r="F1999" s="74">
        <v>118.5</v>
      </c>
      <c r="G1999" s="74">
        <v>120.27</v>
      </c>
      <c r="H1999" s="74">
        <v>119.47</v>
      </c>
      <c r="I1999" s="74">
        <v>115.01</v>
      </c>
      <c r="J1999" s="74">
        <v>100.61</v>
      </c>
      <c r="K1999" s="74">
        <v>114.63</v>
      </c>
      <c r="L1999" s="74">
        <v>117.73</v>
      </c>
      <c r="M1999" s="74">
        <v>113.01</v>
      </c>
      <c r="N1999" s="74">
        <v>115.47</v>
      </c>
      <c r="O1999" s="57">
        <v>114</v>
      </c>
      <c r="P1999" s="57">
        <v>103</v>
      </c>
      <c r="Q1999" s="57">
        <v>102</v>
      </c>
      <c r="R1999" s="57">
        <v>95</v>
      </c>
      <c r="S1999" s="57">
        <v>105</v>
      </c>
      <c r="T1999" s="74">
        <v>432.67</v>
      </c>
      <c r="U1999" s="114"/>
    </row>
    <row r="2000" spans="1:21" x14ac:dyDescent="0.35">
      <c r="A2000" s="73" t="s">
        <v>2901</v>
      </c>
      <c r="B2000" s="57">
        <v>132</v>
      </c>
      <c r="C2000" s="57">
        <v>108</v>
      </c>
      <c r="D2000" s="74">
        <v>-3.39</v>
      </c>
      <c r="E2000" s="74">
        <v>112.36</v>
      </c>
      <c r="F2000" s="74">
        <v>118.39</v>
      </c>
      <c r="G2000" s="74">
        <v>121.51</v>
      </c>
      <c r="H2000" s="74">
        <v>120.18</v>
      </c>
      <c r="I2000" s="74">
        <v>114.98</v>
      </c>
      <c r="J2000" s="74">
        <v>101.34</v>
      </c>
      <c r="K2000" s="74">
        <v>115.03</v>
      </c>
      <c r="L2000" s="74">
        <v>117.57</v>
      </c>
      <c r="M2000" s="74">
        <v>112.49</v>
      </c>
      <c r="N2000" s="74">
        <v>116.17</v>
      </c>
      <c r="O2000" s="57">
        <v>100</v>
      </c>
      <c r="P2000" s="57">
        <v>103</v>
      </c>
      <c r="Q2000" s="57">
        <v>77</v>
      </c>
      <c r="R2000" s="57">
        <v>83</v>
      </c>
      <c r="S2000" s="57">
        <v>84</v>
      </c>
      <c r="T2000" s="74">
        <v>474.89</v>
      </c>
      <c r="U2000" s="114">
        <v>3.3E-3</v>
      </c>
    </row>
    <row r="2001" spans="1:21" x14ac:dyDescent="0.35">
      <c r="A2001" s="73" t="s">
        <v>2902</v>
      </c>
      <c r="B2001" s="57">
        <v>129</v>
      </c>
      <c r="C2001" s="57">
        <v>107</v>
      </c>
      <c r="D2001" s="74">
        <v>-0.26</v>
      </c>
      <c r="E2001" s="74">
        <v>112.21</v>
      </c>
      <c r="F2001" s="74">
        <v>117.27</v>
      </c>
      <c r="G2001" s="74">
        <v>120.8</v>
      </c>
      <c r="H2001" s="74">
        <v>120.12</v>
      </c>
      <c r="I2001" s="74">
        <v>115.08</v>
      </c>
      <c r="J2001" s="74">
        <v>100.94</v>
      </c>
      <c r="K2001" s="74">
        <v>115.03</v>
      </c>
      <c r="L2001" s="74">
        <v>117.5</v>
      </c>
      <c r="M2001" s="74">
        <v>112.13</v>
      </c>
      <c r="N2001" s="74">
        <v>116.42</v>
      </c>
      <c r="O2001" s="57">
        <v>98</v>
      </c>
      <c r="P2001" s="57">
        <v>103</v>
      </c>
      <c r="Q2001" s="57">
        <v>82</v>
      </c>
      <c r="R2001" s="57">
        <v>84</v>
      </c>
      <c r="S2001" s="57">
        <v>86</v>
      </c>
      <c r="T2001" s="74">
        <v>446.32</v>
      </c>
      <c r="U2001" s="114">
        <v>3.3E-3</v>
      </c>
    </row>
    <row r="2002" spans="1:21" x14ac:dyDescent="0.35">
      <c r="A2002" s="73" t="s">
        <v>2903</v>
      </c>
      <c r="B2002" s="57">
        <v>128</v>
      </c>
      <c r="C2002" s="57">
        <v>105</v>
      </c>
      <c r="D2002" s="74">
        <v>0.56000000000000005</v>
      </c>
      <c r="E2002" s="74">
        <v>111.9</v>
      </c>
      <c r="F2002" s="74">
        <v>116.41</v>
      </c>
      <c r="G2002" s="74">
        <v>119.77</v>
      </c>
      <c r="H2002" s="74">
        <v>120.51</v>
      </c>
      <c r="I2002" s="74">
        <v>115.15</v>
      </c>
      <c r="J2002" s="74">
        <v>99.45</v>
      </c>
      <c r="K2002" s="74">
        <v>114.74</v>
      </c>
      <c r="L2002" s="74">
        <v>117.61</v>
      </c>
      <c r="M2002" s="74">
        <v>112.05</v>
      </c>
      <c r="N2002" s="74">
        <v>116</v>
      </c>
      <c r="O2002" s="57">
        <v>99</v>
      </c>
      <c r="P2002" s="57">
        <v>104</v>
      </c>
      <c r="Q2002" s="57">
        <v>85</v>
      </c>
      <c r="R2002" s="57">
        <v>83</v>
      </c>
      <c r="S2002" s="57">
        <v>82</v>
      </c>
      <c r="T2002" s="74">
        <v>399.64</v>
      </c>
      <c r="U2002" s="114">
        <v>3.8E-3</v>
      </c>
    </row>
    <row r="2003" spans="1:21" x14ac:dyDescent="0.35">
      <c r="A2003" s="73" t="s">
        <v>2904</v>
      </c>
      <c r="B2003" s="57">
        <v>125</v>
      </c>
      <c r="C2003" s="57">
        <v>104</v>
      </c>
      <c r="D2003" s="74">
        <v>6.26</v>
      </c>
      <c r="E2003" s="74">
        <v>111.69</v>
      </c>
      <c r="F2003" s="74">
        <v>115.3</v>
      </c>
      <c r="G2003" s="74">
        <v>117.77</v>
      </c>
      <c r="H2003" s="74">
        <v>121.03</v>
      </c>
      <c r="I2003" s="74">
        <v>115.81</v>
      </c>
      <c r="J2003" s="74">
        <v>98.06</v>
      </c>
      <c r="K2003" s="74">
        <v>114.41</v>
      </c>
      <c r="L2003" s="74">
        <v>118.04</v>
      </c>
      <c r="M2003" s="74">
        <v>112.21</v>
      </c>
      <c r="N2003" s="74">
        <v>115.77</v>
      </c>
      <c r="O2003" s="57">
        <v>99</v>
      </c>
      <c r="P2003" s="57">
        <v>104</v>
      </c>
      <c r="Q2003" s="57">
        <v>84</v>
      </c>
      <c r="R2003" s="57">
        <v>82</v>
      </c>
      <c r="S2003" s="57">
        <v>84</v>
      </c>
      <c r="T2003" s="74">
        <v>469.31</v>
      </c>
      <c r="U2003" s="114">
        <v>4.0000000000000001E-3</v>
      </c>
    </row>
    <row r="2004" spans="1:21" x14ac:dyDescent="0.35">
      <c r="A2004" s="73" t="s">
        <v>2905</v>
      </c>
      <c r="B2004" s="57">
        <v>126</v>
      </c>
      <c r="C2004" s="57">
        <v>103</v>
      </c>
      <c r="D2004" s="74">
        <v>4.03</v>
      </c>
      <c r="E2004" s="74">
        <v>111.6</v>
      </c>
      <c r="F2004" s="74">
        <v>114.54</v>
      </c>
      <c r="G2004" s="74">
        <v>117.36</v>
      </c>
      <c r="H2004" s="74">
        <v>121.44</v>
      </c>
      <c r="I2004" s="74">
        <v>116.16</v>
      </c>
      <c r="J2004" s="74">
        <v>96.49</v>
      </c>
      <c r="K2004" s="74">
        <v>113.99</v>
      </c>
      <c r="L2004" s="74">
        <v>118.88</v>
      </c>
      <c r="M2004" s="74">
        <v>112.66</v>
      </c>
      <c r="N2004" s="74">
        <v>115.69</v>
      </c>
      <c r="O2004" s="57">
        <v>102</v>
      </c>
      <c r="P2004" s="57">
        <v>101</v>
      </c>
      <c r="Q2004" s="57">
        <v>77</v>
      </c>
      <c r="R2004" s="57">
        <v>82</v>
      </c>
      <c r="S2004" s="57">
        <v>81</v>
      </c>
      <c r="T2004" s="74">
        <v>422.13</v>
      </c>
      <c r="U2004" s="114">
        <v>2.5000000000000001E-3</v>
      </c>
    </row>
    <row r="2005" spans="1:21" x14ac:dyDescent="0.35">
      <c r="A2005" s="73" t="s">
        <v>2906</v>
      </c>
      <c r="B2005" s="57">
        <v>136</v>
      </c>
      <c r="C2005" s="57">
        <v>111</v>
      </c>
      <c r="D2005" s="74">
        <v>-0.09</v>
      </c>
      <c r="E2005" s="74">
        <v>111.39</v>
      </c>
      <c r="F2005" s="74">
        <v>113.37</v>
      </c>
      <c r="G2005" s="74">
        <v>116.9</v>
      </c>
      <c r="H2005" s="74">
        <v>121.19</v>
      </c>
      <c r="I2005" s="74">
        <v>116.44</v>
      </c>
      <c r="J2005" s="74">
        <v>96.06</v>
      </c>
      <c r="K2005" s="74">
        <v>113.09</v>
      </c>
      <c r="L2005" s="74">
        <v>119.42</v>
      </c>
      <c r="M2005" s="74">
        <v>113.07</v>
      </c>
      <c r="N2005" s="74">
        <v>114.61</v>
      </c>
      <c r="O2005" s="57">
        <v>105</v>
      </c>
      <c r="P2005" s="57">
        <v>101</v>
      </c>
      <c r="Q2005" s="57">
        <v>94</v>
      </c>
      <c r="R2005" s="57">
        <v>86</v>
      </c>
      <c r="S2005" s="57">
        <v>86</v>
      </c>
      <c r="T2005" s="74">
        <v>349.63</v>
      </c>
      <c r="U2005" s="114"/>
    </row>
    <row r="2006" spans="1:21" x14ac:dyDescent="0.35">
      <c r="A2006" s="73" t="s">
        <v>2907</v>
      </c>
      <c r="B2006" s="57">
        <v>155</v>
      </c>
      <c r="C2006" s="57">
        <v>136</v>
      </c>
      <c r="D2006" s="74">
        <v>1.31</v>
      </c>
      <c r="E2006" s="74">
        <v>111.31</v>
      </c>
      <c r="F2006" s="74">
        <v>113.6</v>
      </c>
      <c r="G2006" s="74">
        <v>116.6</v>
      </c>
      <c r="H2006" s="74">
        <v>121.06</v>
      </c>
      <c r="I2006" s="74">
        <v>115.68</v>
      </c>
      <c r="J2006" s="74">
        <v>96.68</v>
      </c>
      <c r="K2006" s="74">
        <v>112.68</v>
      </c>
      <c r="L2006" s="74">
        <v>119.62</v>
      </c>
      <c r="M2006" s="74">
        <v>113.51</v>
      </c>
      <c r="N2006" s="74">
        <v>114.68</v>
      </c>
      <c r="O2006" s="57">
        <v>111</v>
      </c>
      <c r="P2006" s="57">
        <v>101</v>
      </c>
      <c r="Q2006" s="57">
        <v>94</v>
      </c>
      <c r="R2006" s="57">
        <v>95</v>
      </c>
      <c r="S2006" s="57">
        <v>106</v>
      </c>
      <c r="T2006" s="74">
        <v>251.64</v>
      </c>
      <c r="U2006" s="114"/>
    </row>
    <row r="2007" spans="1:21" x14ac:dyDescent="0.35">
      <c r="A2007" s="73" t="s">
        <v>2908</v>
      </c>
      <c r="B2007" s="57">
        <v>131</v>
      </c>
      <c r="C2007" s="57">
        <v>109</v>
      </c>
      <c r="D2007" s="74">
        <v>4.5599999999999996</v>
      </c>
      <c r="E2007" s="74">
        <v>111.51</v>
      </c>
      <c r="F2007" s="74">
        <v>113.66</v>
      </c>
      <c r="G2007" s="74">
        <v>116.75</v>
      </c>
      <c r="H2007" s="74">
        <v>120.91</v>
      </c>
      <c r="I2007" s="74">
        <v>115.9</v>
      </c>
      <c r="J2007" s="74">
        <v>99.08</v>
      </c>
      <c r="K2007" s="74">
        <v>112.01</v>
      </c>
      <c r="L2007" s="74">
        <v>120.06</v>
      </c>
      <c r="M2007" s="74">
        <v>113.89</v>
      </c>
      <c r="N2007" s="74">
        <v>114.06</v>
      </c>
      <c r="O2007" s="57">
        <v>100</v>
      </c>
      <c r="P2007" s="57">
        <v>101</v>
      </c>
      <c r="Q2007" s="57">
        <v>78</v>
      </c>
      <c r="R2007" s="57">
        <v>82</v>
      </c>
      <c r="S2007" s="57">
        <v>81</v>
      </c>
      <c r="T2007" s="74">
        <v>215.38</v>
      </c>
      <c r="U2007" s="114">
        <v>3.5000000000000001E-3</v>
      </c>
    </row>
    <row r="2008" spans="1:21" x14ac:dyDescent="0.35">
      <c r="A2008" s="73" t="s">
        <v>2909</v>
      </c>
      <c r="B2008" s="57">
        <v>128</v>
      </c>
      <c r="C2008" s="57">
        <v>107</v>
      </c>
      <c r="D2008" s="74">
        <v>6.52</v>
      </c>
      <c r="E2008" s="74">
        <v>111.96</v>
      </c>
      <c r="F2008" s="74">
        <v>114.44</v>
      </c>
      <c r="G2008" s="74">
        <v>116.2</v>
      </c>
      <c r="H2008" s="74">
        <v>120.53</v>
      </c>
      <c r="I2008" s="74">
        <v>116.11</v>
      </c>
      <c r="J2008" s="74">
        <v>100.55</v>
      </c>
      <c r="K2008" s="74">
        <v>112.08</v>
      </c>
      <c r="L2008" s="74">
        <v>120.43</v>
      </c>
      <c r="M2008" s="74">
        <v>114.4</v>
      </c>
      <c r="N2008" s="74">
        <v>113.55</v>
      </c>
      <c r="O2008" s="57">
        <v>98</v>
      </c>
      <c r="P2008" s="57">
        <v>101</v>
      </c>
      <c r="Q2008" s="57">
        <v>85</v>
      </c>
      <c r="R2008" s="57">
        <v>83</v>
      </c>
      <c r="S2008" s="57">
        <v>84</v>
      </c>
      <c r="T2008" s="74">
        <v>354.86</v>
      </c>
      <c r="U2008" s="114">
        <v>6.7999999999999996E-3</v>
      </c>
    </row>
    <row r="2009" spans="1:21" x14ac:dyDescent="0.35">
      <c r="A2009" s="73" t="s">
        <v>2910</v>
      </c>
      <c r="B2009" s="57">
        <v>128</v>
      </c>
      <c r="C2009" s="57">
        <v>107</v>
      </c>
      <c r="D2009" s="74">
        <v>5.71</v>
      </c>
      <c r="E2009" s="74">
        <v>113.18</v>
      </c>
      <c r="F2009" s="74">
        <v>116.21</v>
      </c>
      <c r="G2009" s="74">
        <v>117.42</v>
      </c>
      <c r="H2009" s="74">
        <v>120.52</v>
      </c>
      <c r="I2009" s="74">
        <v>116.53</v>
      </c>
      <c r="J2009" s="74">
        <v>103.5</v>
      </c>
      <c r="K2009" s="74">
        <v>113.18</v>
      </c>
      <c r="L2009" s="74">
        <v>121.24</v>
      </c>
      <c r="M2009" s="74">
        <v>115.32</v>
      </c>
      <c r="N2009" s="74">
        <v>114.57</v>
      </c>
      <c r="O2009" s="57">
        <v>98</v>
      </c>
      <c r="P2009" s="57">
        <v>105</v>
      </c>
      <c r="Q2009" s="57">
        <v>83</v>
      </c>
      <c r="R2009" s="57">
        <v>83</v>
      </c>
      <c r="S2009" s="57">
        <v>81</v>
      </c>
      <c r="T2009" s="74">
        <v>341.72</v>
      </c>
      <c r="U2009" s="114">
        <v>5.3E-3</v>
      </c>
    </row>
    <row r="2010" spans="1:21" x14ac:dyDescent="0.35">
      <c r="A2010" s="73" t="s">
        <v>2911</v>
      </c>
      <c r="B2010" s="57">
        <v>126</v>
      </c>
      <c r="C2010" s="57">
        <v>106</v>
      </c>
      <c r="D2010" s="74">
        <v>7.21</v>
      </c>
      <c r="E2010" s="74">
        <v>114.68</v>
      </c>
      <c r="F2010" s="74">
        <v>118.19</v>
      </c>
      <c r="G2010" s="74">
        <v>119.5</v>
      </c>
      <c r="H2010" s="74">
        <v>120.47</v>
      </c>
      <c r="I2010" s="74">
        <v>116.9</v>
      </c>
      <c r="J2010" s="74">
        <v>107.75</v>
      </c>
      <c r="K2010" s="74">
        <v>114.54</v>
      </c>
      <c r="L2010" s="74">
        <v>121.01</v>
      </c>
      <c r="M2010" s="74">
        <v>115.88</v>
      </c>
      <c r="N2010" s="74">
        <v>115.74</v>
      </c>
      <c r="O2010" s="57">
        <v>98</v>
      </c>
      <c r="P2010" s="57">
        <v>105</v>
      </c>
      <c r="Q2010" s="57">
        <v>86</v>
      </c>
      <c r="R2010" s="57">
        <v>83</v>
      </c>
      <c r="S2010" s="57">
        <v>82</v>
      </c>
      <c r="T2010" s="74">
        <v>322.19</v>
      </c>
      <c r="U2010" s="114">
        <v>4.3E-3</v>
      </c>
    </row>
    <row r="2011" spans="1:21" x14ac:dyDescent="0.35">
      <c r="A2011" s="73" t="s">
        <v>2912</v>
      </c>
      <c r="B2011" s="57">
        <v>126</v>
      </c>
      <c r="C2011" s="57">
        <v>105</v>
      </c>
      <c r="D2011" s="74">
        <v>5.89</v>
      </c>
      <c r="E2011" s="74">
        <v>117.12</v>
      </c>
      <c r="F2011" s="74">
        <v>121.68</v>
      </c>
      <c r="G2011" s="74">
        <v>122.03</v>
      </c>
      <c r="H2011" s="74">
        <v>120.65</v>
      </c>
      <c r="I2011" s="74">
        <v>117.66</v>
      </c>
      <c r="J2011" s="74">
        <v>114.65</v>
      </c>
      <c r="K2011" s="74">
        <v>117.05</v>
      </c>
      <c r="L2011" s="74">
        <v>121.83</v>
      </c>
      <c r="M2011" s="74">
        <v>118.01</v>
      </c>
      <c r="N2011" s="74">
        <v>117.04</v>
      </c>
      <c r="O2011" s="57">
        <v>101</v>
      </c>
      <c r="P2011" s="57">
        <v>109</v>
      </c>
      <c r="Q2011" s="57">
        <v>79</v>
      </c>
      <c r="R2011" s="57">
        <v>83</v>
      </c>
      <c r="S2011" s="57">
        <v>81</v>
      </c>
      <c r="T2011" s="74">
        <v>149.26</v>
      </c>
      <c r="U2011" s="114">
        <v>2.5999999999999999E-3</v>
      </c>
    </row>
    <row r="2012" spans="1:21" x14ac:dyDescent="0.35">
      <c r="A2012" s="73" t="s">
        <v>2913</v>
      </c>
      <c r="B2012" s="57">
        <v>137</v>
      </c>
      <c r="C2012" s="57">
        <v>114</v>
      </c>
      <c r="D2012" s="74">
        <v>8.0299999999999994</v>
      </c>
      <c r="E2012" s="74">
        <v>119.05</v>
      </c>
      <c r="F2012" s="74">
        <v>124.25</v>
      </c>
      <c r="G2012" s="74">
        <v>123.74</v>
      </c>
      <c r="H2012" s="74">
        <v>121.68</v>
      </c>
      <c r="I2012" s="74">
        <v>118.95</v>
      </c>
      <c r="J2012" s="74">
        <v>117.08</v>
      </c>
      <c r="K2012" s="74">
        <v>120.21</v>
      </c>
      <c r="L2012" s="74">
        <v>122.9</v>
      </c>
      <c r="M2012" s="74">
        <v>119.36</v>
      </c>
      <c r="N2012" s="74">
        <v>119.31</v>
      </c>
      <c r="O2012" s="57">
        <v>106</v>
      </c>
      <c r="P2012" s="57">
        <v>108</v>
      </c>
      <c r="Q2012" s="57">
        <v>99</v>
      </c>
      <c r="R2012" s="57">
        <v>87</v>
      </c>
      <c r="S2012" s="57">
        <v>90</v>
      </c>
      <c r="T2012" s="74">
        <v>156.44</v>
      </c>
      <c r="U2012" s="114"/>
    </row>
    <row r="2013" spans="1:21" x14ac:dyDescent="0.35">
      <c r="A2013" s="73" t="s">
        <v>2914</v>
      </c>
      <c r="B2013" s="57">
        <v>154</v>
      </c>
      <c r="C2013" s="57">
        <v>137</v>
      </c>
      <c r="D2013" s="74">
        <v>3.5</v>
      </c>
      <c r="E2013" s="74">
        <v>120.51</v>
      </c>
      <c r="F2013" s="74">
        <v>125.77</v>
      </c>
      <c r="G2013" s="74">
        <v>124.92</v>
      </c>
      <c r="H2013" s="74">
        <v>122.98</v>
      </c>
      <c r="I2013" s="74">
        <v>120.41</v>
      </c>
      <c r="J2013" s="74">
        <v>118.18</v>
      </c>
      <c r="K2013" s="74">
        <v>122</v>
      </c>
      <c r="L2013" s="74">
        <v>124.02</v>
      </c>
      <c r="M2013" s="74">
        <v>120.48</v>
      </c>
      <c r="N2013" s="74">
        <v>120.88</v>
      </c>
      <c r="O2013" s="57">
        <v>112</v>
      </c>
      <c r="P2013" s="57">
        <v>108</v>
      </c>
      <c r="Q2013" s="57">
        <v>94</v>
      </c>
      <c r="R2013" s="57">
        <v>91</v>
      </c>
      <c r="S2013" s="57">
        <v>109</v>
      </c>
      <c r="T2013" s="74">
        <v>268.88</v>
      </c>
      <c r="U2013" s="114"/>
    </row>
    <row r="2014" spans="1:21" x14ac:dyDescent="0.35">
      <c r="A2014" s="73" t="s">
        <v>2915</v>
      </c>
      <c r="B2014" s="57">
        <v>132</v>
      </c>
      <c r="C2014" s="57">
        <v>109</v>
      </c>
      <c r="D2014" s="74">
        <v>9.59</v>
      </c>
      <c r="E2014" s="74">
        <v>123.51</v>
      </c>
      <c r="F2014" s="74">
        <v>129.19</v>
      </c>
      <c r="G2014" s="74">
        <v>126.56</v>
      </c>
      <c r="H2014" s="74">
        <v>124.93</v>
      </c>
      <c r="I2014" s="74">
        <v>121.89</v>
      </c>
      <c r="J2014" s="74">
        <v>122.61</v>
      </c>
      <c r="K2014" s="74">
        <v>125.51</v>
      </c>
      <c r="L2014" s="74">
        <v>126.04</v>
      </c>
      <c r="M2014" s="74">
        <v>123.49</v>
      </c>
      <c r="N2014" s="74">
        <v>124.4</v>
      </c>
      <c r="O2014" s="57">
        <v>101</v>
      </c>
      <c r="P2014" s="57">
        <v>108</v>
      </c>
      <c r="Q2014" s="57">
        <v>76</v>
      </c>
      <c r="R2014" s="57">
        <v>79</v>
      </c>
      <c r="S2014" s="57">
        <v>78</v>
      </c>
      <c r="T2014" s="74">
        <v>203.8</v>
      </c>
      <c r="U2014" s="114">
        <v>2.2000000000000001E-3</v>
      </c>
    </row>
    <row r="2015" spans="1:21" x14ac:dyDescent="0.35">
      <c r="A2015" s="73" t="s">
        <v>2916</v>
      </c>
      <c r="B2015" s="57">
        <v>128</v>
      </c>
      <c r="C2015" s="57">
        <v>105</v>
      </c>
      <c r="D2015" s="74">
        <v>5.2</v>
      </c>
      <c r="E2015" s="74">
        <v>125.87</v>
      </c>
      <c r="F2015" s="74">
        <v>132.08000000000001</v>
      </c>
      <c r="G2015" s="74">
        <v>127.83</v>
      </c>
      <c r="H2015" s="74">
        <v>126.88</v>
      </c>
      <c r="I2015" s="74">
        <v>123.16</v>
      </c>
      <c r="J2015" s="74">
        <v>129.25</v>
      </c>
      <c r="K2015" s="74">
        <v>127.37</v>
      </c>
      <c r="L2015" s="74">
        <v>127.63</v>
      </c>
      <c r="M2015" s="74">
        <v>126.27</v>
      </c>
      <c r="N2015" s="74">
        <v>126.62</v>
      </c>
      <c r="O2015" s="57">
        <v>98</v>
      </c>
      <c r="P2015" s="57">
        <v>108</v>
      </c>
      <c r="Q2015" s="57">
        <v>80</v>
      </c>
      <c r="R2015" s="57">
        <v>78</v>
      </c>
      <c r="S2015" s="57">
        <v>81</v>
      </c>
      <c r="T2015" s="74">
        <v>381.78</v>
      </c>
      <c r="U2015" s="114">
        <v>2E-3</v>
      </c>
    </row>
    <row r="2016" spans="1:21" x14ac:dyDescent="0.35">
      <c r="A2016" s="73" t="s">
        <v>2917</v>
      </c>
      <c r="B2016" s="57">
        <v>126</v>
      </c>
      <c r="C2016" s="57">
        <v>105</v>
      </c>
      <c r="D2016" s="74">
        <v>7.4</v>
      </c>
      <c r="E2016" s="74">
        <v>126.4</v>
      </c>
      <c r="F2016" s="74">
        <v>133.99</v>
      </c>
      <c r="G2016" s="74">
        <v>128.68</v>
      </c>
      <c r="H2016" s="74">
        <v>127.43</v>
      </c>
      <c r="I2016" s="74">
        <v>123.74</v>
      </c>
      <c r="J2016" s="74">
        <v>130.55000000000001</v>
      </c>
      <c r="K2016" s="74">
        <v>127.61</v>
      </c>
      <c r="L2016" s="74">
        <v>128.04</v>
      </c>
      <c r="M2016" s="74">
        <v>127.42</v>
      </c>
      <c r="N2016" s="74">
        <v>126.9</v>
      </c>
      <c r="O2016" s="57">
        <v>98</v>
      </c>
      <c r="P2016" s="57">
        <v>103</v>
      </c>
      <c r="Q2016" s="57">
        <v>85</v>
      </c>
      <c r="R2016" s="57">
        <v>83</v>
      </c>
      <c r="S2016" s="57">
        <v>79</v>
      </c>
      <c r="T2016" s="74">
        <v>484.44</v>
      </c>
      <c r="U2016" s="114">
        <v>6.7999999999999996E-3</v>
      </c>
    </row>
    <row r="2017" spans="1:21" x14ac:dyDescent="0.35">
      <c r="A2017" s="73" t="s">
        <v>2918</v>
      </c>
      <c r="B2017" s="57">
        <v>126</v>
      </c>
      <c r="C2017" s="57">
        <v>106</v>
      </c>
      <c r="D2017" s="74">
        <v>9.01</v>
      </c>
      <c r="E2017" s="74">
        <v>126.31</v>
      </c>
      <c r="F2017" s="74">
        <v>136.16</v>
      </c>
      <c r="G2017" s="74">
        <v>129.19999999999999</v>
      </c>
      <c r="H2017" s="74">
        <v>127.86</v>
      </c>
      <c r="I2017" s="74">
        <v>124.01</v>
      </c>
      <c r="J2017" s="74">
        <v>129.41</v>
      </c>
      <c r="K2017" s="74">
        <v>127.6</v>
      </c>
      <c r="L2017" s="74">
        <v>129.03</v>
      </c>
      <c r="M2017" s="74">
        <v>128.25</v>
      </c>
      <c r="N2017" s="74">
        <v>127.11</v>
      </c>
      <c r="O2017" s="57">
        <v>99</v>
      </c>
      <c r="P2017" s="57">
        <v>103</v>
      </c>
      <c r="Q2017" s="57">
        <v>88</v>
      </c>
      <c r="R2017" s="57">
        <v>84</v>
      </c>
      <c r="S2017" s="57">
        <v>82</v>
      </c>
      <c r="T2017" s="74">
        <v>220.45</v>
      </c>
      <c r="U2017" s="114">
        <v>9.1000000000000004E-3</v>
      </c>
    </row>
    <row r="2018" spans="1:21" x14ac:dyDescent="0.35">
      <c r="A2018" s="73" t="s">
        <v>2919</v>
      </c>
      <c r="B2018" s="57">
        <v>127</v>
      </c>
      <c r="C2018" s="57">
        <v>104</v>
      </c>
      <c r="D2018" s="74">
        <v>11.46</v>
      </c>
      <c r="E2018" s="74">
        <v>124.54</v>
      </c>
      <c r="F2018" s="74">
        <v>136.02000000000001</v>
      </c>
      <c r="G2018" s="74">
        <v>127.57</v>
      </c>
      <c r="H2018" s="74">
        <v>127.6</v>
      </c>
      <c r="I2018" s="74">
        <v>123.98</v>
      </c>
      <c r="J2018" s="74">
        <v>123.34</v>
      </c>
      <c r="K2018" s="74">
        <v>125.83</v>
      </c>
      <c r="L2018" s="74">
        <v>128.47</v>
      </c>
      <c r="M2018" s="74">
        <v>127.3</v>
      </c>
      <c r="N2018" s="74">
        <v>125.78</v>
      </c>
      <c r="O2018" s="57">
        <v>101</v>
      </c>
      <c r="P2018" s="57">
        <v>103</v>
      </c>
      <c r="Q2018" s="57">
        <v>82</v>
      </c>
      <c r="R2018" s="57">
        <v>83</v>
      </c>
      <c r="S2018" s="57">
        <v>79</v>
      </c>
      <c r="T2018" s="74">
        <v>363.53</v>
      </c>
      <c r="U2018" s="114">
        <v>6.1999999999999998E-3</v>
      </c>
    </row>
    <row r="2019" spans="1:21" x14ac:dyDescent="0.35">
      <c r="A2019" s="73" t="s">
        <v>2920</v>
      </c>
      <c r="B2019" s="57">
        <v>134</v>
      </c>
      <c r="C2019" s="57">
        <v>114</v>
      </c>
      <c r="D2019" s="74">
        <v>17.3</v>
      </c>
      <c r="E2019" s="74">
        <v>123.67</v>
      </c>
      <c r="F2019" s="74">
        <v>136.76</v>
      </c>
      <c r="G2019" s="74">
        <v>126.47</v>
      </c>
      <c r="H2019" s="74">
        <v>126.77</v>
      </c>
      <c r="I2019" s="74">
        <v>123.5</v>
      </c>
      <c r="J2019" s="74">
        <v>122.52</v>
      </c>
      <c r="K2019" s="74">
        <v>124.41</v>
      </c>
      <c r="L2019" s="74">
        <v>127.56</v>
      </c>
      <c r="M2019" s="74">
        <v>127.16</v>
      </c>
      <c r="N2019" s="74">
        <v>125.13</v>
      </c>
      <c r="O2019" s="57">
        <v>103</v>
      </c>
      <c r="P2019" s="57">
        <v>103</v>
      </c>
      <c r="Q2019" s="57">
        <v>102</v>
      </c>
      <c r="R2019" s="57">
        <v>87</v>
      </c>
      <c r="S2019" s="57">
        <v>85</v>
      </c>
      <c r="T2019" s="74">
        <v>287.82</v>
      </c>
      <c r="U2019" s="114"/>
    </row>
    <row r="2020" spans="1:21" x14ac:dyDescent="0.35">
      <c r="A2020" s="73" t="s">
        <v>2921</v>
      </c>
      <c r="B2020" s="57">
        <v>150</v>
      </c>
      <c r="C2020" s="57">
        <v>134</v>
      </c>
      <c r="D2020" s="74">
        <v>1.53</v>
      </c>
      <c r="E2020" s="74">
        <v>123.07</v>
      </c>
      <c r="F2020" s="74">
        <v>137.56</v>
      </c>
      <c r="G2020" s="74">
        <v>125.83</v>
      </c>
      <c r="H2020" s="74">
        <v>125.93</v>
      </c>
      <c r="I2020" s="74">
        <v>122.94</v>
      </c>
      <c r="J2020" s="74">
        <v>121.66</v>
      </c>
      <c r="K2020" s="74">
        <v>124</v>
      </c>
      <c r="L2020" s="74">
        <v>126.97</v>
      </c>
      <c r="M2020" s="74">
        <v>127.95</v>
      </c>
      <c r="N2020" s="74">
        <v>124.51</v>
      </c>
      <c r="O2020" s="57">
        <v>109</v>
      </c>
      <c r="P2020" s="57">
        <v>104</v>
      </c>
      <c r="Q2020" s="57">
        <v>99</v>
      </c>
      <c r="R2020" s="57">
        <v>91</v>
      </c>
      <c r="S2020" s="57">
        <v>103</v>
      </c>
      <c r="T2020" s="74">
        <v>307.39</v>
      </c>
      <c r="U2020" s="114"/>
    </row>
    <row r="2021" spans="1:21" x14ac:dyDescent="0.35">
      <c r="A2021" s="73" t="s">
        <v>2922</v>
      </c>
      <c r="B2021" s="57">
        <v>134</v>
      </c>
      <c r="C2021" s="57">
        <v>108</v>
      </c>
      <c r="D2021" s="74">
        <v>7.97</v>
      </c>
      <c r="E2021" s="74">
        <v>120.99</v>
      </c>
      <c r="F2021" s="74">
        <v>136.91</v>
      </c>
      <c r="G2021" s="74">
        <v>124.69</v>
      </c>
      <c r="H2021" s="74">
        <v>124.63</v>
      </c>
      <c r="I2021" s="74">
        <v>122.57</v>
      </c>
      <c r="J2021" s="74">
        <v>116.07</v>
      </c>
      <c r="K2021" s="74">
        <v>122.32</v>
      </c>
      <c r="L2021" s="74">
        <v>125.34</v>
      </c>
      <c r="M2021" s="74">
        <v>126.59</v>
      </c>
      <c r="N2021" s="74">
        <v>122</v>
      </c>
      <c r="O2021" s="57">
        <v>100</v>
      </c>
      <c r="P2021" s="57">
        <v>104</v>
      </c>
      <c r="Q2021" s="57">
        <v>80</v>
      </c>
      <c r="R2021" s="57">
        <v>81</v>
      </c>
      <c r="S2021" s="57">
        <v>79</v>
      </c>
      <c r="T2021" s="74">
        <v>286.06</v>
      </c>
      <c r="U2021" s="114">
        <v>5.4000000000000003E-3</v>
      </c>
    </row>
    <row r="2022" spans="1:21" x14ac:dyDescent="0.35">
      <c r="A2022" s="73" t="s">
        <v>2923</v>
      </c>
      <c r="B2022" s="57">
        <v>129</v>
      </c>
      <c r="C2022" s="57">
        <v>105</v>
      </c>
      <c r="D2022" s="74">
        <v>8.36</v>
      </c>
      <c r="E2022" s="74">
        <v>119.66</v>
      </c>
      <c r="F2022" s="74">
        <v>136.93</v>
      </c>
      <c r="G2022" s="74">
        <v>124.56</v>
      </c>
      <c r="H2022" s="74">
        <v>123.63</v>
      </c>
      <c r="I2022" s="74">
        <v>122.7</v>
      </c>
      <c r="J2022" s="74">
        <v>108.29</v>
      </c>
      <c r="K2022" s="74">
        <v>122.96</v>
      </c>
      <c r="L2022" s="74">
        <v>124.53</v>
      </c>
      <c r="M2022" s="74">
        <v>125.2</v>
      </c>
      <c r="N2022" s="74">
        <v>125.05</v>
      </c>
      <c r="O2022" s="57">
        <v>99</v>
      </c>
      <c r="P2022" s="57">
        <v>104</v>
      </c>
      <c r="Q2022" s="57">
        <v>87</v>
      </c>
      <c r="R2022" s="57">
        <v>82</v>
      </c>
      <c r="S2022" s="57">
        <v>84</v>
      </c>
      <c r="T2022" s="74">
        <v>519.69000000000005</v>
      </c>
      <c r="U2022" s="114">
        <v>4.5999999999999999E-3</v>
      </c>
    </row>
    <row r="2023" spans="1:21" x14ac:dyDescent="0.35">
      <c r="A2023" s="73" t="s">
        <v>2924</v>
      </c>
      <c r="B2023" s="57">
        <v>126</v>
      </c>
      <c r="C2023" s="57">
        <v>105</v>
      </c>
      <c r="D2023" s="74">
        <v>17.02</v>
      </c>
      <c r="E2023" s="74">
        <v>119.43</v>
      </c>
      <c r="F2023" s="74">
        <v>136.94999999999999</v>
      </c>
      <c r="G2023" s="74">
        <v>123.89</v>
      </c>
      <c r="H2023" s="74">
        <v>123.45</v>
      </c>
      <c r="I2023" s="74">
        <v>123.14</v>
      </c>
      <c r="J2023" s="74">
        <v>106.76</v>
      </c>
      <c r="K2023" s="74">
        <v>123.4</v>
      </c>
      <c r="L2023" s="74">
        <v>124.28</v>
      </c>
      <c r="M2023" s="74">
        <v>124.67</v>
      </c>
      <c r="N2023" s="74">
        <v>125.41</v>
      </c>
      <c r="O2023" s="57">
        <v>98</v>
      </c>
      <c r="P2023" s="57">
        <v>103</v>
      </c>
      <c r="Q2023" s="57">
        <v>85</v>
      </c>
      <c r="R2023" s="57">
        <v>82</v>
      </c>
      <c r="S2023" s="57">
        <v>79</v>
      </c>
      <c r="T2023" s="74">
        <v>375.98</v>
      </c>
      <c r="U2023" s="114">
        <v>3.0999999999999999E-3</v>
      </c>
    </row>
    <row r="2024" spans="1:21" x14ac:dyDescent="0.35">
      <c r="A2024" s="73" t="s">
        <v>2925</v>
      </c>
      <c r="B2024" s="57">
        <v>124</v>
      </c>
      <c r="C2024" s="57">
        <v>104</v>
      </c>
      <c r="D2024" s="74">
        <v>7.87</v>
      </c>
      <c r="E2024" s="74">
        <v>119.6</v>
      </c>
      <c r="F2024" s="74">
        <v>138.16</v>
      </c>
      <c r="G2024" s="74">
        <v>123.5</v>
      </c>
      <c r="H2024" s="74">
        <v>123.98</v>
      </c>
      <c r="I2024" s="74">
        <v>123.79</v>
      </c>
      <c r="J2024" s="74">
        <v>105.69</v>
      </c>
      <c r="K2024" s="74">
        <v>124.33</v>
      </c>
      <c r="L2024" s="74">
        <v>124.07</v>
      </c>
      <c r="M2024" s="74">
        <v>124.31</v>
      </c>
      <c r="N2024" s="74">
        <v>124.94</v>
      </c>
      <c r="O2024" s="57">
        <v>98</v>
      </c>
      <c r="P2024" s="57">
        <v>103</v>
      </c>
      <c r="Q2024" s="57">
        <v>87</v>
      </c>
      <c r="R2024" s="57">
        <v>83</v>
      </c>
      <c r="S2024" s="57">
        <v>80</v>
      </c>
      <c r="T2024" s="74">
        <v>371.36</v>
      </c>
      <c r="U2024" s="114">
        <v>2.7000000000000001E-3</v>
      </c>
    </row>
    <row r="2025" spans="1:21" x14ac:dyDescent="0.35">
      <c r="A2025" s="73" t="s">
        <v>2926</v>
      </c>
      <c r="B2025" s="57">
        <v>125</v>
      </c>
      <c r="C2025" s="57">
        <v>103</v>
      </c>
      <c r="D2025" s="74">
        <v>4.83</v>
      </c>
      <c r="E2025" s="74">
        <v>120.18</v>
      </c>
      <c r="F2025" s="74">
        <v>138.97</v>
      </c>
      <c r="G2025" s="74">
        <v>122.86</v>
      </c>
      <c r="H2025" s="74">
        <v>125.05</v>
      </c>
      <c r="I2025" s="74">
        <v>124.23</v>
      </c>
      <c r="J2025" s="74">
        <v>106.33</v>
      </c>
      <c r="K2025" s="74">
        <v>125.44</v>
      </c>
      <c r="L2025" s="74">
        <v>124.57</v>
      </c>
      <c r="M2025" s="74">
        <v>124.37</v>
      </c>
      <c r="N2025" s="74">
        <v>124.74</v>
      </c>
      <c r="O2025" s="57">
        <v>101</v>
      </c>
      <c r="P2025" s="57">
        <v>103</v>
      </c>
      <c r="Q2025" s="57">
        <v>80</v>
      </c>
      <c r="R2025" s="57">
        <v>81</v>
      </c>
      <c r="S2025" s="57">
        <v>77</v>
      </c>
      <c r="T2025" s="74">
        <v>240.45</v>
      </c>
      <c r="U2025" s="114">
        <v>2.5000000000000001E-3</v>
      </c>
    </row>
    <row r="2026" spans="1:21" x14ac:dyDescent="0.35">
      <c r="A2026" s="73" t="s">
        <v>2927</v>
      </c>
      <c r="B2026" s="57">
        <v>132</v>
      </c>
      <c r="C2026" s="57">
        <v>112</v>
      </c>
      <c r="D2026" s="74">
        <v>0.66</v>
      </c>
      <c r="E2026" s="74">
        <v>120.1</v>
      </c>
      <c r="F2026" s="74">
        <v>137.99</v>
      </c>
      <c r="G2026" s="74">
        <v>122.05</v>
      </c>
      <c r="H2026" s="74">
        <v>125.99</v>
      </c>
      <c r="I2026" s="74">
        <v>124.89</v>
      </c>
      <c r="J2026" s="74">
        <v>105.08</v>
      </c>
      <c r="K2026" s="74">
        <v>124.49</v>
      </c>
      <c r="L2026" s="74">
        <v>125.3</v>
      </c>
      <c r="M2026" s="74">
        <v>124.83</v>
      </c>
      <c r="N2026" s="74">
        <v>123.3</v>
      </c>
      <c r="O2026" s="57">
        <v>105</v>
      </c>
      <c r="P2026" s="57">
        <v>104</v>
      </c>
      <c r="Q2026" s="57">
        <v>95</v>
      </c>
      <c r="R2026" s="57">
        <v>87</v>
      </c>
      <c r="S2026" s="57">
        <v>85</v>
      </c>
      <c r="T2026" s="74">
        <v>323.52</v>
      </c>
      <c r="U2026" s="114"/>
    </row>
    <row r="2027" spans="1:21" x14ac:dyDescent="0.35">
      <c r="A2027" s="73" t="s">
        <v>2928</v>
      </c>
      <c r="B2027" s="57">
        <v>152</v>
      </c>
      <c r="C2027" s="57">
        <v>135</v>
      </c>
      <c r="D2027" s="74">
        <v>3.13</v>
      </c>
      <c r="E2027" s="74">
        <v>119.98</v>
      </c>
      <c r="F2027" s="74">
        <v>137.12</v>
      </c>
      <c r="G2027" s="74">
        <v>121.54</v>
      </c>
      <c r="H2027" s="74">
        <v>126.53</v>
      </c>
      <c r="I2027" s="74">
        <v>126.06</v>
      </c>
      <c r="J2027" s="74">
        <v>103.97</v>
      </c>
      <c r="K2027" s="74">
        <v>123.31</v>
      </c>
      <c r="L2027" s="74">
        <v>125.71</v>
      </c>
      <c r="M2027" s="74">
        <v>124.57</v>
      </c>
      <c r="N2027" s="74">
        <v>122.38</v>
      </c>
      <c r="O2027" s="57">
        <v>114</v>
      </c>
      <c r="P2027" s="57">
        <v>104</v>
      </c>
      <c r="Q2027" s="57">
        <v>101</v>
      </c>
      <c r="R2027" s="57">
        <v>95</v>
      </c>
      <c r="S2027" s="57">
        <v>108</v>
      </c>
      <c r="T2027" s="74">
        <v>300.7</v>
      </c>
      <c r="U2027" s="114"/>
    </row>
    <row r="2028" spans="1:21" x14ac:dyDescent="0.35">
      <c r="A2028" s="73" t="s">
        <v>2929</v>
      </c>
      <c r="B2028" s="57">
        <v>129</v>
      </c>
      <c r="C2028" s="57">
        <v>108</v>
      </c>
      <c r="D2028" s="74">
        <v>8.35</v>
      </c>
      <c r="E2028" s="74">
        <v>119.92</v>
      </c>
      <c r="F2028" s="74">
        <v>137.16</v>
      </c>
      <c r="G2028" s="74">
        <v>120.73</v>
      </c>
      <c r="H2028" s="74">
        <v>126.77</v>
      </c>
      <c r="I2028" s="74">
        <v>126.83</v>
      </c>
      <c r="J2028" s="74">
        <v>103.28</v>
      </c>
      <c r="K2028" s="74">
        <v>122.78</v>
      </c>
      <c r="L2028" s="74">
        <v>126.02</v>
      </c>
      <c r="M2028" s="74">
        <v>125.08</v>
      </c>
      <c r="N2028" s="74">
        <v>121.31</v>
      </c>
      <c r="O2028" s="57">
        <v>98</v>
      </c>
      <c r="P2028" s="57">
        <v>104</v>
      </c>
      <c r="Q2028" s="57">
        <v>79</v>
      </c>
      <c r="R2028" s="57">
        <v>81</v>
      </c>
      <c r="S2028" s="57">
        <v>76</v>
      </c>
      <c r="T2028" s="74">
        <v>120.6</v>
      </c>
      <c r="U2028" s="114">
        <v>2.2000000000000001E-3</v>
      </c>
    </row>
    <row r="2029" spans="1:21" x14ac:dyDescent="0.35">
      <c r="A2029" s="73" t="s">
        <v>2930</v>
      </c>
      <c r="B2029" s="57">
        <v>124</v>
      </c>
      <c r="C2029" s="57">
        <v>105</v>
      </c>
      <c r="D2029" s="74">
        <v>5.1100000000000003</v>
      </c>
      <c r="E2029" s="74">
        <v>119.73</v>
      </c>
      <c r="F2029" s="74">
        <v>136.44999999999999</v>
      </c>
      <c r="G2029" s="74">
        <v>120.5</v>
      </c>
      <c r="H2029" s="74">
        <v>126.58</v>
      </c>
      <c r="I2029" s="74">
        <v>126.97</v>
      </c>
      <c r="J2029" s="74">
        <v>104.37</v>
      </c>
      <c r="K2029" s="74">
        <v>121.26</v>
      </c>
      <c r="L2029" s="74">
        <v>125.82</v>
      </c>
      <c r="M2029" s="74">
        <v>126.03</v>
      </c>
      <c r="N2029" s="74">
        <v>116.9</v>
      </c>
      <c r="O2029" s="57">
        <v>96</v>
      </c>
      <c r="P2029" s="57">
        <v>103</v>
      </c>
      <c r="Q2029" s="57">
        <v>84</v>
      </c>
      <c r="R2029" s="57">
        <v>82</v>
      </c>
      <c r="S2029" s="57">
        <v>78</v>
      </c>
      <c r="T2029" s="74">
        <v>219.57</v>
      </c>
      <c r="U2029" s="114">
        <v>2.5999999999999999E-3</v>
      </c>
    </row>
    <row r="2030" spans="1:21" x14ac:dyDescent="0.35">
      <c r="A2030" s="73" t="s">
        <v>2931</v>
      </c>
      <c r="B2030" s="57">
        <v>126</v>
      </c>
      <c r="C2030" s="57">
        <v>106</v>
      </c>
      <c r="D2030" s="74">
        <v>4.16</v>
      </c>
      <c r="E2030" s="74">
        <v>119.4</v>
      </c>
      <c r="F2030" s="74">
        <v>136.13999999999999</v>
      </c>
      <c r="G2030" s="74">
        <v>120.16</v>
      </c>
      <c r="H2030" s="74">
        <v>126.75</v>
      </c>
      <c r="I2030" s="74">
        <v>127.32</v>
      </c>
      <c r="J2030" s="74">
        <v>103</v>
      </c>
      <c r="K2030" s="74">
        <v>120.02</v>
      </c>
      <c r="L2030" s="74">
        <v>125.87</v>
      </c>
      <c r="M2030" s="74">
        <v>126.3</v>
      </c>
      <c r="N2030" s="74">
        <v>115.97</v>
      </c>
      <c r="O2030" s="57">
        <v>98</v>
      </c>
      <c r="P2030" s="57">
        <v>104</v>
      </c>
      <c r="Q2030" s="57">
        <v>85</v>
      </c>
      <c r="R2030" s="57">
        <v>83</v>
      </c>
      <c r="S2030" s="57">
        <v>78</v>
      </c>
      <c r="T2030" s="74">
        <v>350.87</v>
      </c>
      <c r="U2030" s="114">
        <v>1.5E-3</v>
      </c>
    </row>
    <row r="2031" spans="1:21" x14ac:dyDescent="0.35">
      <c r="A2031" s="73" t="s">
        <v>2932</v>
      </c>
      <c r="B2031" s="57">
        <v>122</v>
      </c>
      <c r="C2031" s="57">
        <v>105</v>
      </c>
      <c r="D2031" s="74">
        <v>4.71</v>
      </c>
      <c r="E2031" s="74">
        <v>118.86</v>
      </c>
      <c r="F2031" s="74">
        <v>134.41999999999999</v>
      </c>
      <c r="G2031" s="74">
        <v>119.38</v>
      </c>
      <c r="H2031" s="74">
        <v>126.13</v>
      </c>
      <c r="I2031" s="74">
        <v>127.13</v>
      </c>
      <c r="J2031" s="74">
        <v>102.43</v>
      </c>
      <c r="K2031" s="74">
        <v>118.34</v>
      </c>
      <c r="L2031" s="74">
        <v>125.71</v>
      </c>
      <c r="M2031" s="74">
        <v>126.57</v>
      </c>
      <c r="N2031" s="74">
        <v>115.97</v>
      </c>
      <c r="O2031" s="57">
        <v>97</v>
      </c>
      <c r="P2031" s="57">
        <v>104</v>
      </c>
      <c r="Q2031" s="57">
        <v>85</v>
      </c>
      <c r="R2031" s="57">
        <v>84</v>
      </c>
      <c r="S2031" s="57">
        <v>79</v>
      </c>
      <c r="T2031" s="74">
        <v>356.3</v>
      </c>
      <c r="U2031" s="114">
        <v>1E-3</v>
      </c>
    </row>
    <row r="2032" spans="1:21" x14ac:dyDescent="0.35">
      <c r="A2032" s="73" t="s">
        <v>2933</v>
      </c>
      <c r="B2032" s="57">
        <v>123</v>
      </c>
      <c r="C2032" s="57">
        <v>103</v>
      </c>
      <c r="D2032" s="74">
        <v>8.07</v>
      </c>
      <c r="E2032" s="74">
        <v>118.58</v>
      </c>
      <c r="F2032" s="74">
        <v>133.61000000000001</v>
      </c>
      <c r="G2032" s="74">
        <v>119.22</v>
      </c>
      <c r="H2032" s="74">
        <v>125.07</v>
      </c>
      <c r="I2032" s="74">
        <v>126.98</v>
      </c>
      <c r="J2032" s="74">
        <v>104.28</v>
      </c>
      <c r="K2032" s="74">
        <v>117.21</v>
      </c>
      <c r="L2032" s="74">
        <v>125.06</v>
      </c>
      <c r="M2032" s="74">
        <v>127.05</v>
      </c>
      <c r="N2032" s="74">
        <v>115.59</v>
      </c>
      <c r="O2032" s="57">
        <v>100</v>
      </c>
      <c r="P2032" s="57">
        <v>100</v>
      </c>
      <c r="Q2032" s="57">
        <v>79</v>
      </c>
      <c r="R2032" s="57">
        <v>85</v>
      </c>
      <c r="S2032" s="57">
        <v>78</v>
      </c>
      <c r="T2032" s="74">
        <v>227.9</v>
      </c>
      <c r="U2032" s="114">
        <v>4.0000000000000002E-4</v>
      </c>
    </row>
    <row r="2033" spans="1:21" x14ac:dyDescent="0.35">
      <c r="A2033" s="73" t="s">
        <v>2934</v>
      </c>
      <c r="B2033" s="57">
        <v>131</v>
      </c>
      <c r="C2033" s="57">
        <v>115</v>
      </c>
      <c r="D2033" s="74">
        <v>4.8099999999999996</v>
      </c>
      <c r="E2033" s="74">
        <v>118.35</v>
      </c>
      <c r="F2033" s="74">
        <v>133.63999999999999</v>
      </c>
      <c r="G2033" s="74">
        <v>119.3</v>
      </c>
      <c r="H2033" s="74">
        <v>123.54</v>
      </c>
      <c r="I2033" s="74">
        <v>126.17</v>
      </c>
      <c r="J2033" s="74">
        <v>105.02</v>
      </c>
      <c r="K2033" s="74">
        <v>117.11</v>
      </c>
      <c r="L2033" s="74">
        <v>125.13</v>
      </c>
      <c r="M2033" s="74">
        <v>127.29</v>
      </c>
      <c r="N2033" s="74">
        <v>116.03</v>
      </c>
      <c r="O2033" s="57">
        <v>101</v>
      </c>
      <c r="P2033" s="57">
        <v>100</v>
      </c>
      <c r="Q2033" s="57">
        <v>95</v>
      </c>
      <c r="R2033" s="57">
        <v>86</v>
      </c>
      <c r="S2033" s="57">
        <v>81</v>
      </c>
      <c r="T2033" s="74">
        <v>153.29</v>
      </c>
      <c r="U2033" s="114"/>
    </row>
    <row r="2034" spans="1:21" x14ac:dyDescent="0.35">
      <c r="A2034" s="73" t="s">
        <v>2935</v>
      </c>
      <c r="B2034" s="57">
        <v>147</v>
      </c>
      <c r="C2034" s="57">
        <v>132</v>
      </c>
      <c r="D2034" s="74">
        <v>8.26</v>
      </c>
      <c r="E2034" s="74">
        <v>118.33</v>
      </c>
      <c r="F2034" s="74">
        <v>133.79</v>
      </c>
      <c r="G2034" s="74">
        <v>119.32</v>
      </c>
      <c r="H2034" s="74">
        <v>122.81</v>
      </c>
      <c r="I2034" s="74">
        <v>125.18</v>
      </c>
      <c r="J2034" s="74">
        <v>105.78</v>
      </c>
      <c r="K2034" s="74">
        <v>117.6</v>
      </c>
      <c r="L2034" s="74">
        <v>125.09</v>
      </c>
      <c r="M2034" s="74">
        <v>127.81</v>
      </c>
      <c r="N2034" s="74">
        <v>116.52</v>
      </c>
      <c r="O2034" s="57">
        <v>108</v>
      </c>
      <c r="P2034" s="57">
        <v>100</v>
      </c>
      <c r="Q2034" s="57">
        <v>89</v>
      </c>
      <c r="R2034" s="57">
        <v>93</v>
      </c>
      <c r="S2034" s="57">
        <v>103</v>
      </c>
      <c r="T2034" s="74">
        <v>330.33</v>
      </c>
      <c r="U2034" s="114"/>
    </row>
    <row r="2035" spans="1:21" x14ac:dyDescent="0.35">
      <c r="A2035" s="73" t="s">
        <v>2936</v>
      </c>
      <c r="B2035" s="57">
        <v>126</v>
      </c>
      <c r="C2035" s="57">
        <v>105</v>
      </c>
      <c r="D2035" s="74">
        <v>6.37</v>
      </c>
      <c r="E2035" s="74">
        <v>118.25</v>
      </c>
      <c r="F2035" s="74">
        <v>134.02000000000001</v>
      </c>
      <c r="G2035" s="74">
        <v>119.83</v>
      </c>
      <c r="H2035" s="74">
        <v>122.53</v>
      </c>
      <c r="I2035" s="74">
        <v>124.67</v>
      </c>
      <c r="J2035" s="74">
        <v>106.41</v>
      </c>
      <c r="K2035" s="74">
        <v>117.06</v>
      </c>
      <c r="L2035" s="74">
        <v>125.34</v>
      </c>
      <c r="M2035" s="74">
        <v>127.55</v>
      </c>
      <c r="N2035" s="74">
        <v>117.95</v>
      </c>
      <c r="O2035" s="57">
        <v>97</v>
      </c>
      <c r="P2035" s="57">
        <v>100</v>
      </c>
      <c r="Q2035" s="57">
        <v>76</v>
      </c>
      <c r="R2035" s="57">
        <v>84</v>
      </c>
      <c r="S2035" s="57">
        <v>72</v>
      </c>
      <c r="T2035" s="74">
        <v>414.45</v>
      </c>
      <c r="U2035" s="114">
        <v>6.9999999999999999E-4</v>
      </c>
    </row>
    <row r="2036" spans="1:21" x14ac:dyDescent="0.35">
      <c r="A2036" s="73" t="s">
        <v>2937</v>
      </c>
      <c r="B2036" s="57">
        <v>124</v>
      </c>
      <c r="C2036" s="57">
        <v>104</v>
      </c>
      <c r="D2036" s="74">
        <v>5.36</v>
      </c>
      <c r="E2036" s="74">
        <v>117.9</v>
      </c>
      <c r="F2036" s="74">
        <v>133.87</v>
      </c>
      <c r="G2036" s="74">
        <v>119.98</v>
      </c>
      <c r="H2036" s="74">
        <v>122.5</v>
      </c>
      <c r="I2036" s="74">
        <v>124.71</v>
      </c>
      <c r="J2036" s="74">
        <v>105.31</v>
      </c>
      <c r="K2036" s="74">
        <v>116.7</v>
      </c>
      <c r="L2036" s="74">
        <v>125.27</v>
      </c>
      <c r="M2036" s="74">
        <v>126.81</v>
      </c>
      <c r="N2036" s="74">
        <v>117.35</v>
      </c>
      <c r="O2036" s="57">
        <v>95</v>
      </c>
      <c r="P2036" s="57">
        <v>100</v>
      </c>
      <c r="Q2036" s="57">
        <v>85</v>
      </c>
      <c r="R2036" s="57">
        <v>85</v>
      </c>
      <c r="S2036" s="57">
        <v>76</v>
      </c>
      <c r="T2036" s="74">
        <v>271.43</v>
      </c>
      <c r="U2036" s="114">
        <v>8.0000000000000004E-4</v>
      </c>
    </row>
    <row r="2037" spans="1:21" x14ac:dyDescent="0.35">
      <c r="A2037" s="73" t="s">
        <v>2938</v>
      </c>
      <c r="B2037" s="57">
        <v>122</v>
      </c>
      <c r="C2037" s="57">
        <v>103</v>
      </c>
      <c r="D2037" s="74">
        <v>7.23</v>
      </c>
      <c r="E2037" s="74">
        <v>117.91</v>
      </c>
      <c r="F2037" s="74">
        <v>134</v>
      </c>
      <c r="G2037" s="74">
        <v>120.19</v>
      </c>
      <c r="H2037" s="74">
        <v>122.18</v>
      </c>
      <c r="I2037" s="74">
        <v>124.55</v>
      </c>
      <c r="J2037" s="74">
        <v>105.66</v>
      </c>
      <c r="K2037" s="74">
        <v>116.76</v>
      </c>
      <c r="L2037" s="74">
        <v>125.12</v>
      </c>
      <c r="M2037" s="74">
        <v>127.02</v>
      </c>
      <c r="N2037" s="74">
        <v>117.53</v>
      </c>
      <c r="O2037" s="57">
        <v>95</v>
      </c>
      <c r="P2037" s="57">
        <v>105</v>
      </c>
      <c r="Q2037" s="57">
        <v>86</v>
      </c>
      <c r="R2037" s="57">
        <v>87</v>
      </c>
      <c r="S2037" s="57">
        <v>71</v>
      </c>
      <c r="T2037" s="74">
        <v>398.42</v>
      </c>
      <c r="U2037" s="114">
        <v>8.9999999999999998E-4</v>
      </c>
    </row>
    <row r="2038" spans="1:21" x14ac:dyDescent="0.35">
      <c r="A2038" s="73" t="s">
        <v>2939</v>
      </c>
      <c r="B2038" s="57">
        <v>122</v>
      </c>
      <c r="C2038" s="57">
        <v>103</v>
      </c>
      <c r="D2038" s="74">
        <v>9.2100000000000009</v>
      </c>
      <c r="E2038" s="74">
        <v>118.24</v>
      </c>
      <c r="F2038" s="74">
        <v>134.38999999999999</v>
      </c>
      <c r="G2038" s="74">
        <v>121.18</v>
      </c>
      <c r="H2038" s="74">
        <v>122.07</v>
      </c>
      <c r="I2038" s="74">
        <v>124.87</v>
      </c>
      <c r="J2038" s="74">
        <v>106.18</v>
      </c>
      <c r="K2038" s="74">
        <v>117.2</v>
      </c>
      <c r="L2038" s="74">
        <v>125.17</v>
      </c>
      <c r="M2038" s="74">
        <v>127.57</v>
      </c>
      <c r="N2038" s="74">
        <v>117.72</v>
      </c>
      <c r="O2038" s="57">
        <v>96</v>
      </c>
      <c r="P2038" s="57">
        <v>106</v>
      </c>
      <c r="Q2038" s="57">
        <v>93</v>
      </c>
      <c r="R2038" s="57">
        <v>89</v>
      </c>
      <c r="S2038" s="57">
        <v>73</v>
      </c>
      <c r="T2038" s="74">
        <v>499.42</v>
      </c>
      <c r="U2038" s="114">
        <v>5.9999999999999995E-4</v>
      </c>
    </row>
    <row r="2039" spans="1:21" x14ac:dyDescent="0.35">
      <c r="A2039" s="73" t="s">
        <v>2940</v>
      </c>
      <c r="B2039" s="57">
        <v>121</v>
      </c>
      <c r="C2039" s="57">
        <v>101</v>
      </c>
      <c r="D2039" s="74">
        <v>9.11</v>
      </c>
      <c r="E2039" s="74">
        <v>119.75</v>
      </c>
      <c r="F2039" s="74">
        <v>136.55000000000001</v>
      </c>
      <c r="G2039" s="74">
        <v>123.49</v>
      </c>
      <c r="H2039" s="74">
        <v>122.76</v>
      </c>
      <c r="I2039" s="74">
        <v>125.84</v>
      </c>
      <c r="J2039" s="74">
        <v>108.16</v>
      </c>
      <c r="K2039" s="74">
        <v>118.73</v>
      </c>
      <c r="L2039" s="74">
        <v>126.56</v>
      </c>
      <c r="M2039" s="74">
        <v>128.84</v>
      </c>
      <c r="N2039" s="74">
        <v>119.34</v>
      </c>
      <c r="O2039" s="57">
        <v>99</v>
      </c>
      <c r="P2039" s="57">
        <v>111</v>
      </c>
      <c r="Q2039" s="57">
        <v>85</v>
      </c>
      <c r="R2039" s="57">
        <v>88</v>
      </c>
      <c r="S2039" s="57">
        <v>73</v>
      </c>
      <c r="T2039" s="74">
        <v>879.19</v>
      </c>
      <c r="U2039" s="114">
        <v>1.1000000000000001E-3</v>
      </c>
    </row>
    <row r="2040" spans="1:21" x14ac:dyDescent="0.35">
      <c r="A2040" s="73" t="s">
        <v>2941</v>
      </c>
      <c r="B2040" s="57">
        <v>134</v>
      </c>
      <c r="C2040" s="57">
        <v>113</v>
      </c>
      <c r="D2040" s="74">
        <v>6.49</v>
      </c>
      <c r="E2040" s="74">
        <v>120.79</v>
      </c>
      <c r="F2040" s="74">
        <v>137.35</v>
      </c>
      <c r="G2040" s="74">
        <v>124.89</v>
      </c>
      <c r="H2040" s="74">
        <v>123.69</v>
      </c>
      <c r="I2040" s="74">
        <v>127.2</v>
      </c>
      <c r="J2040" s="74">
        <v>109.17</v>
      </c>
      <c r="K2040" s="74">
        <v>119.71</v>
      </c>
      <c r="L2040" s="74">
        <v>127.44</v>
      </c>
      <c r="M2040" s="74">
        <v>129.29</v>
      </c>
      <c r="N2040" s="74">
        <v>121.14</v>
      </c>
      <c r="O2040" s="57">
        <v>104</v>
      </c>
      <c r="P2040" s="57">
        <v>113</v>
      </c>
      <c r="Q2040" s="57">
        <v>109</v>
      </c>
      <c r="R2040" s="57">
        <v>94</v>
      </c>
      <c r="S2040" s="57">
        <v>88</v>
      </c>
      <c r="T2040" s="74">
        <v>544.98</v>
      </c>
      <c r="U2040" s="114"/>
    </row>
    <row r="2041" spans="1:21" x14ac:dyDescent="0.35">
      <c r="A2041" s="73" t="s">
        <v>2942</v>
      </c>
      <c r="B2041" s="57">
        <v>149</v>
      </c>
      <c r="C2041" s="57">
        <v>132</v>
      </c>
      <c r="D2041" s="74">
        <v>6.71</v>
      </c>
      <c r="E2041" s="74">
        <v>121.42</v>
      </c>
      <c r="F2041" s="74">
        <v>138.65</v>
      </c>
      <c r="G2041" s="74">
        <v>125.43</v>
      </c>
      <c r="H2041" s="74">
        <v>124.07</v>
      </c>
      <c r="I2041" s="74">
        <v>128.49</v>
      </c>
      <c r="J2041" s="74">
        <v>110.24</v>
      </c>
      <c r="K2041" s="74">
        <v>119.83</v>
      </c>
      <c r="L2041" s="74">
        <v>127.7</v>
      </c>
      <c r="M2041" s="74">
        <v>129.54</v>
      </c>
      <c r="N2041" s="74">
        <v>121.84</v>
      </c>
      <c r="O2041" s="57">
        <v>110</v>
      </c>
      <c r="P2041" s="57">
        <v>113</v>
      </c>
      <c r="Q2041" s="57">
        <v>99</v>
      </c>
      <c r="R2041" s="57">
        <v>95</v>
      </c>
      <c r="S2041" s="57">
        <v>105</v>
      </c>
      <c r="T2041" s="74">
        <v>256.27999999999997</v>
      </c>
      <c r="U2041" s="114"/>
    </row>
    <row r="2042" spans="1:21" x14ac:dyDescent="0.35">
      <c r="A2042" s="73" t="s">
        <v>2943</v>
      </c>
      <c r="B2042" s="57">
        <v>126</v>
      </c>
      <c r="C2042" s="57">
        <v>105</v>
      </c>
      <c r="D2042" s="74">
        <v>7.18</v>
      </c>
      <c r="E2042" s="74">
        <v>122.93</v>
      </c>
      <c r="F2042" s="74">
        <v>140.15</v>
      </c>
      <c r="G2042" s="74">
        <v>127.48</v>
      </c>
      <c r="H2042" s="74">
        <v>125.07</v>
      </c>
      <c r="I2042" s="74">
        <v>129.47999999999999</v>
      </c>
      <c r="J2042" s="74">
        <v>113.77</v>
      </c>
      <c r="K2042" s="74">
        <v>121.45</v>
      </c>
      <c r="L2042" s="74">
        <v>128.1</v>
      </c>
      <c r="M2042" s="74">
        <v>130.87</v>
      </c>
      <c r="N2042" s="74">
        <v>123.57</v>
      </c>
      <c r="O2042" s="57">
        <v>97</v>
      </c>
      <c r="P2042" s="57">
        <v>113</v>
      </c>
      <c r="Q2042" s="57">
        <v>79</v>
      </c>
      <c r="R2042" s="57">
        <v>83</v>
      </c>
      <c r="S2042" s="57">
        <v>71</v>
      </c>
      <c r="T2042" s="74">
        <v>267.74</v>
      </c>
      <c r="U2042" s="114">
        <v>8.9999999999999998E-4</v>
      </c>
    </row>
    <row r="2043" spans="1:21" x14ac:dyDescent="0.35">
      <c r="A2043" s="73" t="s">
        <v>2944</v>
      </c>
      <c r="B2043" s="57">
        <v>122</v>
      </c>
      <c r="C2043" s="57">
        <v>103</v>
      </c>
      <c r="D2043" s="74">
        <v>10.56</v>
      </c>
      <c r="E2043" s="74">
        <v>124.03</v>
      </c>
      <c r="F2043" s="74">
        <v>142.61000000000001</v>
      </c>
      <c r="G2043" s="74">
        <v>129.44</v>
      </c>
      <c r="H2043" s="74">
        <v>125.8</v>
      </c>
      <c r="I2043" s="74">
        <v>130.30000000000001</v>
      </c>
      <c r="J2043" s="74">
        <v>116.41</v>
      </c>
      <c r="K2043" s="74">
        <v>122.41</v>
      </c>
      <c r="L2043" s="74">
        <v>129.03</v>
      </c>
      <c r="M2043" s="74">
        <v>130.91</v>
      </c>
      <c r="N2043" s="74">
        <v>125.16</v>
      </c>
      <c r="O2043" s="57">
        <v>95</v>
      </c>
      <c r="P2043" s="57">
        <v>114</v>
      </c>
      <c r="Q2043" s="57">
        <v>86</v>
      </c>
      <c r="R2043" s="57">
        <v>87</v>
      </c>
      <c r="S2043" s="57">
        <v>73</v>
      </c>
      <c r="T2043" s="74">
        <v>452.29</v>
      </c>
      <c r="U2043" s="114">
        <v>6.9999999999999999E-4</v>
      </c>
    </row>
    <row r="2044" spans="1:21" x14ac:dyDescent="0.35">
      <c r="A2044" s="73" t="s">
        <v>2945</v>
      </c>
      <c r="B2044" s="57">
        <v>122</v>
      </c>
      <c r="C2044" s="57">
        <v>103</v>
      </c>
      <c r="D2044" s="74">
        <v>6.93</v>
      </c>
      <c r="E2044" s="74">
        <v>125.82</v>
      </c>
      <c r="F2044" s="74">
        <v>144.66999999999999</v>
      </c>
      <c r="G2044" s="74">
        <v>131.35</v>
      </c>
      <c r="H2044" s="74">
        <v>126.66</v>
      </c>
      <c r="I2044" s="74">
        <v>131.43</v>
      </c>
      <c r="J2044" s="74">
        <v>121.86</v>
      </c>
      <c r="K2044" s="74">
        <v>123.74</v>
      </c>
      <c r="L2044" s="74">
        <v>130.13</v>
      </c>
      <c r="M2044" s="74">
        <v>132.59</v>
      </c>
      <c r="N2044" s="74">
        <v>127.02</v>
      </c>
      <c r="O2044" s="57">
        <v>96</v>
      </c>
      <c r="P2044" s="57">
        <v>108</v>
      </c>
      <c r="Q2044" s="57">
        <v>87</v>
      </c>
      <c r="R2044" s="57">
        <v>84</v>
      </c>
      <c r="S2044" s="57">
        <v>71</v>
      </c>
      <c r="T2044" s="74">
        <v>331.93</v>
      </c>
      <c r="U2044" s="114">
        <v>6.9999999999999999E-4</v>
      </c>
    </row>
    <row r="2045" spans="1:21" x14ac:dyDescent="0.35">
      <c r="A2045" s="73" t="s">
        <v>2946</v>
      </c>
      <c r="B2045" s="57">
        <v>119</v>
      </c>
      <c r="C2045" s="57">
        <v>100</v>
      </c>
      <c r="D2045" s="74">
        <v>11.49</v>
      </c>
      <c r="E2045" s="74">
        <v>128.43</v>
      </c>
      <c r="F2045" s="74">
        <v>147.72999999999999</v>
      </c>
      <c r="G2045" s="74">
        <v>133.77000000000001</v>
      </c>
      <c r="H2045" s="74">
        <v>127.97</v>
      </c>
      <c r="I2045" s="74">
        <v>132.56</v>
      </c>
      <c r="J2045" s="74">
        <v>130.04</v>
      </c>
      <c r="K2045" s="74">
        <v>125.88</v>
      </c>
      <c r="L2045" s="74">
        <v>131.63999999999999</v>
      </c>
      <c r="M2045" s="74">
        <v>134.16</v>
      </c>
      <c r="N2045" s="74">
        <v>130.02000000000001</v>
      </c>
      <c r="O2045" s="57">
        <v>95</v>
      </c>
      <c r="P2045" s="57">
        <v>107</v>
      </c>
      <c r="Q2045" s="57">
        <v>86</v>
      </c>
      <c r="R2045" s="57">
        <v>84</v>
      </c>
      <c r="S2045" s="57">
        <v>71</v>
      </c>
      <c r="T2045" s="74">
        <v>281.41000000000003</v>
      </c>
      <c r="U2045" s="114">
        <v>5.0000000000000001E-4</v>
      </c>
    </row>
    <row r="2046" spans="1:21" x14ac:dyDescent="0.35">
      <c r="A2046" s="73" t="s">
        <v>2947</v>
      </c>
      <c r="B2046" s="57">
        <v>120</v>
      </c>
      <c r="C2046" s="57">
        <v>99</v>
      </c>
      <c r="D2046" s="74">
        <v>12.7</v>
      </c>
      <c r="E2046" s="74">
        <v>128.74</v>
      </c>
      <c r="F2046" s="74">
        <v>149.6</v>
      </c>
      <c r="G2046" s="74">
        <v>133.97</v>
      </c>
      <c r="H2046" s="74">
        <v>127.64</v>
      </c>
      <c r="I2046" s="74">
        <v>132.66999999999999</v>
      </c>
      <c r="J2046" s="74">
        <v>132.38999999999999</v>
      </c>
      <c r="K2046" s="74">
        <v>125.77</v>
      </c>
      <c r="L2046" s="74">
        <v>131.16999999999999</v>
      </c>
      <c r="M2046" s="74">
        <v>134.04</v>
      </c>
      <c r="N2046" s="74">
        <v>131.69999999999999</v>
      </c>
      <c r="O2046" s="57">
        <v>97</v>
      </c>
      <c r="P2046" s="57">
        <v>106</v>
      </c>
      <c r="Q2046" s="57">
        <v>80</v>
      </c>
      <c r="R2046" s="57">
        <v>85</v>
      </c>
      <c r="S2046" s="57">
        <v>71</v>
      </c>
      <c r="T2046" s="74">
        <v>150.65</v>
      </c>
      <c r="U2046" s="114">
        <v>7.1000000000000004E-3</v>
      </c>
    </row>
    <row r="2047" spans="1:21" x14ac:dyDescent="0.35">
      <c r="A2047" s="73" t="s">
        <v>2948</v>
      </c>
      <c r="B2047" s="57">
        <v>135</v>
      </c>
      <c r="C2047" s="57">
        <v>113</v>
      </c>
      <c r="D2047" s="74">
        <v>8.91</v>
      </c>
      <c r="E2047" s="74">
        <v>129.34</v>
      </c>
      <c r="F2047" s="74">
        <v>151.34</v>
      </c>
      <c r="G2047" s="74">
        <v>134.18</v>
      </c>
      <c r="H2047" s="74">
        <v>128.34</v>
      </c>
      <c r="I2047" s="74">
        <v>133.24</v>
      </c>
      <c r="J2047" s="74">
        <v>133.32</v>
      </c>
      <c r="K2047" s="74">
        <v>126.29</v>
      </c>
      <c r="L2047" s="74">
        <v>130.97</v>
      </c>
      <c r="M2047" s="74">
        <v>134.22999999999999</v>
      </c>
      <c r="N2047" s="74">
        <v>132.83000000000001</v>
      </c>
      <c r="O2047" s="57">
        <v>105</v>
      </c>
      <c r="P2047" s="57">
        <v>104</v>
      </c>
      <c r="Q2047" s="57">
        <v>96</v>
      </c>
      <c r="R2047" s="57">
        <v>93</v>
      </c>
      <c r="S2047" s="57">
        <v>88</v>
      </c>
      <c r="T2047" s="74">
        <v>355.3</v>
      </c>
      <c r="U2047" s="114"/>
    </row>
    <row r="2048" spans="1:21" x14ac:dyDescent="0.35">
      <c r="A2048" s="73" t="s">
        <v>2949</v>
      </c>
      <c r="B2048" s="57">
        <v>148</v>
      </c>
      <c r="C2048" s="57">
        <v>130</v>
      </c>
      <c r="D2048" s="74">
        <v>9.1300000000000008</v>
      </c>
      <c r="E2048" s="74">
        <v>129.69</v>
      </c>
      <c r="F2048" s="74">
        <v>152.79</v>
      </c>
      <c r="G2048" s="74">
        <v>134.49</v>
      </c>
      <c r="H2048" s="74">
        <v>128.83000000000001</v>
      </c>
      <c r="I2048" s="74">
        <v>133.41999999999999</v>
      </c>
      <c r="J2048" s="74">
        <v>132.88</v>
      </c>
      <c r="K2048" s="74">
        <v>126.83</v>
      </c>
      <c r="L2048" s="74">
        <v>131.26</v>
      </c>
      <c r="M2048" s="74">
        <v>134.97</v>
      </c>
      <c r="N2048" s="74">
        <v>133.27000000000001</v>
      </c>
      <c r="O2048" s="57">
        <v>109</v>
      </c>
      <c r="P2048" s="57">
        <v>105</v>
      </c>
      <c r="Q2048" s="57">
        <v>91</v>
      </c>
      <c r="R2048" s="57">
        <v>100</v>
      </c>
      <c r="S2048" s="57">
        <v>103</v>
      </c>
      <c r="T2048" s="74">
        <v>535.22</v>
      </c>
      <c r="U2048" s="114"/>
    </row>
    <row r="2049" spans="1:21" x14ac:dyDescent="0.35">
      <c r="A2049" s="73" t="s">
        <v>2950</v>
      </c>
      <c r="B2049" s="57">
        <v>121</v>
      </c>
      <c r="C2049" s="57">
        <v>102</v>
      </c>
      <c r="D2049" s="74">
        <v>9.36</v>
      </c>
      <c r="E2049" s="74">
        <v>129.43</v>
      </c>
      <c r="F2049" s="74">
        <v>154.81</v>
      </c>
      <c r="G2049" s="74">
        <v>134.22</v>
      </c>
      <c r="H2049" s="74">
        <v>128.87</v>
      </c>
      <c r="I2049" s="74">
        <v>133.51</v>
      </c>
      <c r="J2049" s="74">
        <v>131.08000000000001</v>
      </c>
      <c r="K2049" s="74">
        <v>126.54</v>
      </c>
      <c r="L2049" s="74">
        <v>131.02000000000001</v>
      </c>
      <c r="M2049" s="74">
        <v>135.32</v>
      </c>
      <c r="N2049" s="74">
        <v>132.75</v>
      </c>
      <c r="O2049" s="57">
        <v>94</v>
      </c>
      <c r="P2049" s="57">
        <v>104</v>
      </c>
      <c r="Q2049" s="57">
        <v>78</v>
      </c>
      <c r="R2049" s="57">
        <v>84</v>
      </c>
      <c r="S2049" s="57">
        <v>62</v>
      </c>
      <c r="T2049" s="74">
        <v>253.88</v>
      </c>
      <c r="U2049" s="114">
        <v>6.7000000000000002E-3</v>
      </c>
    </row>
    <row r="2050" spans="1:21" x14ac:dyDescent="0.35">
      <c r="A2050" s="73" t="s">
        <v>2951</v>
      </c>
      <c r="B2050" s="57">
        <v>121</v>
      </c>
      <c r="C2050" s="57">
        <v>102</v>
      </c>
      <c r="D2050" s="74">
        <v>8.66</v>
      </c>
      <c r="E2050" s="74">
        <v>129.71</v>
      </c>
      <c r="F2050" s="74">
        <v>155.13</v>
      </c>
      <c r="G2050" s="74">
        <v>134.26</v>
      </c>
      <c r="H2050" s="74">
        <v>129.35</v>
      </c>
      <c r="I2050" s="74">
        <v>133.9</v>
      </c>
      <c r="J2050" s="74">
        <v>130.76</v>
      </c>
      <c r="K2050" s="74">
        <v>126.53</v>
      </c>
      <c r="L2050" s="74">
        <v>130.93</v>
      </c>
      <c r="M2050" s="74">
        <v>136.84</v>
      </c>
      <c r="N2050" s="74">
        <v>132.84</v>
      </c>
      <c r="O2050" s="57">
        <v>95</v>
      </c>
      <c r="P2050" s="57">
        <v>103</v>
      </c>
      <c r="Q2050" s="57">
        <v>85</v>
      </c>
      <c r="R2050" s="57">
        <v>87</v>
      </c>
      <c r="S2050" s="57">
        <v>74</v>
      </c>
      <c r="T2050" s="74">
        <v>106.78</v>
      </c>
      <c r="U2050" s="114">
        <v>3.3999999999999998E-3</v>
      </c>
    </row>
    <row r="2051" spans="1:21" x14ac:dyDescent="0.35">
      <c r="A2051" s="73" t="s">
        <v>2952</v>
      </c>
      <c r="B2051" s="57">
        <v>121</v>
      </c>
      <c r="C2051" s="57">
        <v>102</v>
      </c>
      <c r="D2051" s="74">
        <v>12.65</v>
      </c>
      <c r="E2051" s="74">
        <v>128.93</v>
      </c>
      <c r="F2051" s="74">
        <v>155.80000000000001</v>
      </c>
      <c r="G2051" s="74">
        <v>134.32</v>
      </c>
      <c r="H2051" s="74">
        <v>129.54</v>
      </c>
      <c r="I2051" s="74">
        <v>133.91</v>
      </c>
      <c r="J2051" s="74">
        <v>126.67</v>
      </c>
      <c r="K2051" s="74">
        <v>125.9</v>
      </c>
      <c r="L2051" s="74">
        <v>130.51</v>
      </c>
      <c r="M2051" s="74">
        <v>135.93</v>
      </c>
      <c r="N2051" s="74">
        <v>131.84</v>
      </c>
      <c r="O2051" s="57">
        <v>95</v>
      </c>
      <c r="P2051" s="57">
        <v>102</v>
      </c>
      <c r="Q2051" s="57">
        <v>85</v>
      </c>
      <c r="R2051" s="57">
        <v>86</v>
      </c>
      <c r="S2051" s="57">
        <v>72</v>
      </c>
      <c r="T2051" s="74">
        <v>423.16</v>
      </c>
      <c r="U2051" s="114">
        <v>2.2000000000000001E-3</v>
      </c>
    </row>
    <row r="2052" spans="1:21" x14ac:dyDescent="0.35">
      <c r="A2052" s="73" t="s">
        <v>2953</v>
      </c>
      <c r="B2052" s="57">
        <v>119</v>
      </c>
      <c r="C2052" s="57">
        <v>101</v>
      </c>
      <c r="D2052" s="74">
        <v>9.43</v>
      </c>
      <c r="E2052" s="74">
        <v>127.05</v>
      </c>
      <c r="F2052" s="74">
        <v>155.85</v>
      </c>
      <c r="G2052" s="74">
        <v>133.07</v>
      </c>
      <c r="H2052" s="74">
        <v>129.03</v>
      </c>
      <c r="I2052" s="74">
        <v>133.59</v>
      </c>
      <c r="J2052" s="74">
        <v>119.06</v>
      </c>
      <c r="K2052" s="74">
        <v>124.45</v>
      </c>
      <c r="L2052" s="74">
        <v>129.22999999999999</v>
      </c>
      <c r="M2052" s="74">
        <v>134.37</v>
      </c>
      <c r="N2052" s="74">
        <v>130.43</v>
      </c>
      <c r="O2052" s="57">
        <v>94</v>
      </c>
      <c r="P2052" s="57">
        <v>102</v>
      </c>
      <c r="Q2052" s="57">
        <v>83</v>
      </c>
      <c r="R2052" s="57">
        <v>84</v>
      </c>
      <c r="S2052" s="57">
        <v>71</v>
      </c>
      <c r="T2052" s="74">
        <v>337.6</v>
      </c>
      <c r="U2052" s="114">
        <v>3.5999999999999999E-3</v>
      </c>
    </row>
    <row r="2053" spans="1:21" x14ac:dyDescent="0.35">
      <c r="A2053" s="73" t="s">
        <v>2954</v>
      </c>
      <c r="B2053" s="57">
        <v>118</v>
      </c>
      <c r="C2053" s="57">
        <v>98</v>
      </c>
      <c r="D2053" s="74">
        <v>9.34</v>
      </c>
      <c r="E2053" s="74">
        <v>125.77</v>
      </c>
      <c r="F2053" s="74">
        <v>155.27000000000001</v>
      </c>
      <c r="G2053" s="74">
        <v>132.44</v>
      </c>
      <c r="H2053" s="74">
        <v>129.21</v>
      </c>
      <c r="I2053" s="74">
        <v>133.34</v>
      </c>
      <c r="J2053" s="74">
        <v>113.45</v>
      </c>
      <c r="K2053" s="74">
        <v>122.85</v>
      </c>
      <c r="L2053" s="74">
        <v>129.07</v>
      </c>
      <c r="M2053" s="74">
        <v>133.94999999999999</v>
      </c>
      <c r="N2053" s="74">
        <v>128.59</v>
      </c>
      <c r="O2053" s="57">
        <v>96</v>
      </c>
      <c r="P2053" s="57">
        <v>103</v>
      </c>
      <c r="Q2053" s="57">
        <v>78</v>
      </c>
      <c r="R2053" s="57">
        <v>87</v>
      </c>
      <c r="S2053" s="57">
        <v>72</v>
      </c>
      <c r="T2053" s="74">
        <v>597.91</v>
      </c>
      <c r="U2053" s="114">
        <v>2.8999999999999998E-3</v>
      </c>
    </row>
    <row r="2054" spans="1:21" x14ac:dyDescent="0.35">
      <c r="A2054" s="73" t="s">
        <v>2955</v>
      </c>
      <c r="B2054" s="57">
        <v>133</v>
      </c>
      <c r="C2054" s="57">
        <v>113</v>
      </c>
      <c r="D2054" s="74">
        <v>10.77</v>
      </c>
      <c r="E2054" s="74">
        <v>124.8</v>
      </c>
      <c r="F2054" s="74">
        <v>154.66</v>
      </c>
      <c r="G2054" s="74">
        <v>131.63</v>
      </c>
      <c r="H2054" s="74">
        <v>128.61000000000001</v>
      </c>
      <c r="I2054" s="74">
        <v>132.57</v>
      </c>
      <c r="J2054" s="74">
        <v>112.14</v>
      </c>
      <c r="K2054" s="74">
        <v>121.43</v>
      </c>
      <c r="L2054" s="74">
        <v>128.49</v>
      </c>
      <c r="M2054" s="74">
        <v>133.52000000000001</v>
      </c>
      <c r="N2054" s="74">
        <v>126.61</v>
      </c>
      <c r="O2054" s="57">
        <v>105</v>
      </c>
      <c r="P2054" s="57">
        <v>104</v>
      </c>
      <c r="Q2054" s="57">
        <v>103</v>
      </c>
      <c r="R2054" s="57">
        <v>92</v>
      </c>
      <c r="S2054" s="57">
        <v>88</v>
      </c>
      <c r="T2054" s="74">
        <v>228.07</v>
      </c>
      <c r="U2054" s="114"/>
    </row>
    <row r="2055" spans="1:21" x14ac:dyDescent="0.35">
      <c r="A2055" s="73" t="s">
        <v>2956</v>
      </c>
      <c r="B2055" s="57">
        <v>150</v>
      </c>
      <c r="C2055" s="57">
        <v>131</v>
      </c>
      <c r="D2055" s="74">
        <v>9.41</v>
      </c>
      <c r="E2055" s="74">
        <v>124.29</v>
      </c>
      <c r="F2055" s="74">
        <v>154.80000000000001</v>
      </c>
      <c r="G2055" s="74">
        <v>131.04</v>
      </c>
      <c r="H2055" s="74">
        <v>128.51</v>
      </c>
      <c r="I2055" s="74">
        <v>132.34</v>
      </c>
      <c r="J2055" s="74">
        <v>111.03</v>
      </c>
      <c r="K2055" s="74">
        <v>120.38</v>
      </c>
      <c r="L2055" s="74">
        <v>128.68</v>
      </c>
      <c r="M2055" s="74">
        <v>133.13999999999999</v>
      </c>
      <c r="N2055" s="74">
        <v>125.87</v>
      </c>
      <c r="O2055" s="57">
        <v>112</v>
      </c>
      <c r="P2055" s="57">
        <v>105</v>
      </c>
      <c r="Q2055" s="57">
        <v>107</v>
      </c>
      <c r="R2055" s="57">
        <v>92</v>
      </c>
      <c r="S2055" s="57">
        <v>108</v>
      </c>
      <c r="T2055" s="74">
        <v>287.77</v>
      </c>
      <c r="U2055" s="114"/>
    </row>
    <row r="2056" spans="1:21" x14ac:dyDescent="0.35">
      <c r="A2056" s="73" t="s">
        <v>2957</v>
      </c>
      <c r="B2056" s="57">
        <v>126</v>
      </c>
      <c r="C2056" s="57">
        <v>104</v>
      </c>
      <c r="D2056" s="74">
        <v>7.08</v>
      </c>
      <c r="E2056" s="74">
        <v>123.8</v>
      </c>
      <c r="F2056" s="74">
        <v>152.74</v>
      </c>
      <c r="G2056" s="74">
        <v>130.97999999999999</v>
      </c>
      <c r="H2056" s="74">
        <v>128.66999999999999</v>
      </c>
      <c r="I2056" s="74">
        <v>132.29</v>
      </c>
      <c r="J2056" s="74">
        <v>108.88</v>
      </c>
      <c r="K2056" s="74">
        <v>119.74</v>
      </c>
      <c r="L2056" s="74">
        <v>128.91999999999999</v>
      </c>
      <c r="M2056" s="74">
        <v>131.94999999999999</v>
      </c>
      <c r="N2056" s="74">
        <v>125.05</v>
      </c>
      <c r="O2056" s="57">
        <v>98</v>
      </c>
      <c r="P2056" s="57">
        <v>106</v>
      </c>
      <c r="Q2056" s="57">
        <v>78</v>
      </c>
      <c r="R2056" s="57">
        <v>85</v>
      </c>
      <c r="S2056" s="57">
        <v>70</v>
      </c>
      <c r="T2056" s="74">
        <v>405.09</v>
      </c>
      <c r="U2056" s="114">
        <v>1.6999999999999999E-3</v>
      </c>
    </row>
    <row r="2057" spans="1:21" x14ac:dyDescent="0.35">
      <c r="A2057" s="73" t="s">
        <v>2958</v>
      </c>
      <c r="B2057" s="57">
        <v>123</v>
      </c>
      <c r="C2057" s="57">
        <v>102</v>
      </c>
      <c r="D2057" s="74">
        <v>5.69</v>
      </c>
      <c r="E2057" s="74">
        <v>123.42</v>
      </c>
      <c r="F2057" s="74">
        <v>151.46</v>
      </c>
      <c r="G2057" s="74">
        <v>130.15</v>
      </c>
      <c r="H2057" s="74">
        <v>128.99</v>
      </c>
      <c r="I2057" s="74">
        <v>132.35</v>
      </c>
      <c r="J2057" s="74">
        <v>107.62</v>
      </c>
      <c r="K2057" s="74">
        <v>118.9</v>
      </c>
      <c r="L2057" s="74">
        <v>129.24</v>
      </c>
      <c r="M2057" s="74">
        <v>131.55000000000001</v>
      </c>
      <c r="N2057" s="74">
        <v>123.66</v>
      </c>
      <c r="O2057" s="57">
        <v>96</v>
      </c>
      <c r="P2057" s="57">
        <v>105</v>
      </c>
      <c r="Q2057" s="57">
        <v>82</v>
      </c>
      <c r="R2057" s="57">
        <v>83</v>
      </c>
      <c r="S2057" s="57">
        <v>73</v>
      </c>
      <c r="T2057" s="74">
        <v>469.58</v>
      </c>
      <c r="U2057" s="114">
        <v>2.7000000000000001E-3</v>
      </c>
    </row>
    <row r="2058" spans="1:21" x14ac:dyDescent="0.35">
      <c r="A2058" s="73" t="s">
        <v>2959</v>
      </c>
      <c r="B2058" s="57">
        <v>122</v>
      </c>
      <c r="C2058" s="57">
        <v>101</v>
      </c>
      <c r="D2058" s="74">
        <v>1.74</v>
      </c>
      <c r="E2058" s="74">
        <v>123.08</v>
      </c>
      <c r="F2058" s="74">
        <v>150.1</v>
      </c>
      <c r="G2058" s="74">
        <v>129.07</v>
      </c>
      <c r="H2058" s="74">
        <v>129.1</v>
      </c>
      <c r="I2058" s="74">
        <v>132.22</v>
      </c>
      <c r="J2058" s="74">
        <v>106.61</v>
      </c>
      <c r="K2058" s="74">
        <v>118.42</v>
      </c>
      <c r="L2058" s="74">
        <v>129.13999999999999</v>
      </c>
      <c r="M2058" s="74">
        <v>131.26</v>
      </c>
      <c r="N2058" s="74">
        <v>123.5</v>
      </c>
      <c r="O2058" s="57">
        <v>96</v>
      </c>
      <c r="P2058" s="57">
        <v>107</v>
      </c>
      <c r="Q2058" s="57">
        <v>83</v>
      </c>
      <c r="R2058" s="57">
        <v>89</v>
      </c>
      <c r="S2058" s="57">
        <v>70</v>
      </c>
      <c r="T2058" s="74">
        <v>346.64</v>
      </c>
      <c r="U2058" s="114">
        <v>1.8E-3</v>
      </c>
    </row>
    <row r="2059" spans="1:21" x14ac:dyDescent="0.35">
      <c r="A2059" s="73" t="s">
        <v>2960</v>
      </c>
      <c r="B2059" s="57">
        <v>120</v>
      </c>
      <c r="C2059" s="57">
        <v>99</v>
      </c>
      <c r="D2059" s="74">
        <v>3.09</v>
      </c>
      <c r="E2059" s="74">
        <v>122.66</v>
      </c>
      <c r="F2059" s="74">
        <v>147.25</v>
      </c>
      <c r="G2059" s="74">
        <v>129.12</v>
      </c>
      <c r="H2059" s="74">
        <v>129.74</v>
      </c>
      <c r="I2059" s="74">
        <v>132.19999999999999</v>
      </c>
      <c r="J2059" s="74">
        <v>104.88</v>
      </c>
      <c r="K2059" s="74">
        <v>117.63</v>
      </c>
      <c r="L2059" s="74">
        <v>129.49</v>
      </c>
      <c r="M2059" s="74">
        <v>131.09</v>
      </c>
      <c r="N2059" s="74">
        <v>121.49</v>
      </c>
      <c r="O2059" s="57">
        <v>96</v>
      </c>
      <c r="P2059" s="57">
        <v>106</v>
      </c>
      <c r="Q2059" s="57">
        <v>82</v>
      </c>
      <c r="R2059" s="57">
        <v>83</v>
      </c>
      <c r="S2059" s="57">
        <v>73</v>
      </c>
      <c r="T2059" s="74">
        <v>221.08</v>
      </c>
      <c r="U2059" s="114">
        <v>8.0000000000000004E-4</v>
      </c>
    </row>
    <row r="2060" spans="1:21" x14ac:dyDescent="0.35">
      <c r="A2060" s="73" t="s">
        <v>2961</v>
      </c>
      <c r="B2060" s="57">
        <v>122</v>
      </c>
      <c r="C2060" s="57">
        <v>99</v>
      </c>
      <c r="D2060" s="74">
        <v>3.46</v>
      </c>
      <c r="E2060" s="74">
        <v>122.04</v>
      </c>
      <c r="F2060" s="74">
        <v>146.13</v>
      </c>
      <c r="G2060" s="74">
        <v>126.2</v>
      </c>
      <c r="H2060" s="74">
        <v>129.13999999999999</v>
      </c>
      <c r="I2060" s="74">
        <v>132.04</v>
      </c>
      <c r="J2060" s="74">
        <v>104.46</v>
      </c>
      <c r="K2060" s="74">
        <v>116.91</v>
      </c>
      <c r="L2060" s="74">
        <v>129.26</v>
      </c>
      <c r="M2060" s="74">
        <v>130.65</v>
      </c>
      <c r="N2060" s="74">
        <v>118.95</v>
      </c>
      <c r="O2060" s="57">
        <v>99</v>
      </c>
      <c r="P2060" s="57">
        <v>102</v>
      </c>
      <c r="Q2060" s="57">
        <v>80</v>
      </c>
      <c r="R2060" s="57">
        <v>87</v>
      </c>
      <c r="S2060" s="57">
        <v>71</v>
      </c>
      <c r="T2060" s="74">
        <v>696.79</v>
      </c>
      <c r="U2060" s="114">
        <v>1.5E-3</v>
      </c>
    </row>
    <row r="2061" spans="1:21" x14ac:dyDescent="0.35">
      <c r="A2061" s="73" t="s">
        <v>2962</v>
      </c>
      <c r="B2061" s="57">
        <v>134</v>
      </c>
      <c r="C2061" s="57">
        <v>111</v>
      </c>
      <c r="D2061" s="74">
        <v>2.4</v>
      </c>
      <c r="E2061" s="74">
        <v>121.85</v>
      </c>
      <c r="F2061" s="74">
        <v>145.07</v>
      </c>
      <c r="G2061" s="74">
        <v>126.45</v>
      </c>
      <c r="H2061" s="74">
        <v>129.08000000000001</v>
      </c>
      <c r="I2061" s="74">
        <v>131.43</v>
      </c>
      <c r="J2061" s="74">
        <v>104.37</v>
      </c>
      <c r="K2061" s="74">
        <v>117.1</v>
      </c>
      <c r="L2061" s="74">
        <v>129.55000000000001</v>
      </c>
      <c r="M2061" s="74">
        <v>130.77000000000001</v>
      </c>
      <c r="N2061" s="74">
        <v>118.37</v>
      </c>
      <c r="O2061" s="57">
        <v>105</v>
      </c>
      <c r="P2061" s="57">
        <v>101</v>
      </c>
      <c r="Q2061" s="57">
        <v>96</v>
      </c>
      <c r="R2061" s="57">
        <v>90</v>
      </c>
      <c r="S2061" s="57">
        <v>86</v>
      </c>
      <c r="T2061" s="74">
        <v>256.10000000000002</v>
      </c>
      <c r="U2061" s="114"/>
    </row>
    <row r="2062" spans="1:21" x14ac:dyDescent="0.35">
      <c r="A2062" s="73" t="s">
        <v>2963</v>
      </c>
      <c r="B2062" s="57">
        <v>149</v>
      </c>
      <c r="C2062" s="57">
        <v>128</v>
      </c>
      <c r="D2062" s="74">
        <v>-2.4</v>
      </c>
      <c r="E2062" s="74">
        <v>121.52</v>
      </c>
      <c r="F2062" s="74">
        <v>143.22999999999999</v>
      </c>
      <c r="G2062" s="74">
        <v>126.45</v>
      </c>
      <c r="H2062" s="74">
        <v>128.94999999999999</v>
      </c>
      <c r="I2062" s="74">
        <v>131.33000000000001</v>
      </c>
      <c r="J2062" s="74">
        <v>104.04</v>
      </c>
      <c r="K2062" s="74">
        <v>116.8</v>
      </c>
      <c r="L2062" s="74">
        <v>129.07</v>
      </c>
      <c r="M2062" s="74">
        <v>130.47999999999999</v>
      </c>
      <c r="N2062" s="74">
        <v>117.77</v>
      </c>
      <c r="O2062" s="57">
        <v>112</v>
      </c>
      <c r="P2062" s="57">
        <v>101</v>
      </c>
      <c r="Q2062" s="57">
        <v>99</v>
      </c>
      <c r="R2062" s="57">
        <v>98</v>
      </c>
      <c r="S2062" s="57">
        <v>106</v>
      </c>
      <c r="T2062" s="74">
        <v>298.72000000000003</v>
      </c>
      <c r="U2062" s="114"/>
    </row>
    <row r="2063" spans="1:21" x14ac:dyDescent="0.35">
      <c r="A2063" s="73" t="s">
        <v>2964</v>
      </c>
      <c r="B2063" s="57">
        <v>127</v>
      </c>
      <c r="C2063" s="57">
        <v>103</v>
      </c>
      <c r="D2063" s="74">
        <v>0.73</v>
      </c>
      <c r="E2063" s="74">
        <v>121.21</v>
      </c>
      <c r="F2063" s="74">
        <v>143.08000000000001</v>
      </c>
      <c r="G2063" s="74">
        <v>126.07</v>
      </c>
      <c r="H2063" s="74">
        <v>128.63999999999999</v>
      </c>
      <c r="I2063" s="74">
        <v>131.29</v>
      </c>
      <c r="J2063" s="74">
        <v>103.31</v>
      </c>
      <c r="K2063" s="74">
        <v>117.03</v>
      </c>
      <c r="L2063" s="74">
        <v>128.91999999999999</v>
      </c>
      <c r="M2063" s="74">
        <v>130.01</v>
      </c>
      <c r="N2063" s="74">
        <v>117.65</v>
      </c>
      <c r="O2063" s="57">
        <v>98</v>
      </c>
      <c r="P2063" s="57">
        <v>100</v>
      </c>
      <c r="Q2063" s="57">
        <v>76</v>
      </c>
      <c r="R2063" s="57">
        <v>83</v>
      </c>
      <c r="S2063" s="57">
        <v>70</v>
      </c>
      <c r="T2063" s="74">
        <v>198.09</v>
      </c>
      <c r="U2063" s="114">
        <v>5.9999999999999995E-4</v>
      </c>
    </row>
    <row r="2064" spans="1:21" x14ac:dyDescent="0.35">
      <c r="A2064" s="73" t="s">
        <v>2965</v>
      </c>
      <c r="B2064" s="57">
        <v>123</v>
      </c>
      <c r="C2064" s="57">
        <v>101</v>
      </c>
      <c r="D2064" s="74">
        <v>1.19</v>
      </c>
      <c r="E2064" s="74">
        <v>120.9</v>
      </c>
      <c r="F2064" s="74">
        <v>143.66</v>
      </c>
      <c r="G2064" s="74">
        <v>126.11</v>
      </c>
      <c r="H2064" s="74">
        <v>127.97</v>
      </c>
      <c r="I2064" s="74">
        <v>130.71</v>
      </c>
      <c r="J2064" s="74">
        <v>104.31</v>
      </c>
      <c r="K2064" s="74">
        <v>117.07</v>
      </c>
      <c r="L2064" s="74">
        <v>128.66999999999999</v>
      </c>
      <c r="M2064" s="74">
        <v>128.69999999999999</v>
      </c>
      <c r="N2064" s="74">
        <v>118.36</v>
      </c>
      <c r="O2064" s="57">
        <v>95</v>
      </c>
      <c r="P2064" s="57">
        <v>100</v>
      </c>
      <c r="Q2064" s="57">
        <v>81</v>
      </c>
      <c r="R2064" s="57">
        <v>84</v>
      </c>
      <c r="S2064" s="57">
        <v>75</v>
      </c>
      <c r="T2064" s="74">
        <v>98.97</v>
      </c>
      <c r="U2064" s="114">
        <v>2.0000000000000001E-4</v>
      </c>
    </row>
    <row r="2065" spans="1:21" x14ac:dyDescent="0.35">
      <c r="A2065" s="73" t="s">
        <v>2966</v>
      </c>
      <c r="B2065" s="57">
        <v>122</v>
      </c>
      <c r="C2065" s="57">
        <v>101</v>
      </c>
      <c r="D2065" s="74">
        <v>2.3199999999999998</v>
      </c>
      <c r="E2065" s="74">
        <v>121.01</v>
      </c>
      <c r="F2065" s="74">
        <v>144.16999999999999</v>
      </c>
      <c r="G2065" s="74">
        <v>127.25</v>
      </c>
      <c r="H2065" s="74">
        <v>127.58</v>
      </c>
      <c r="I2065" s="74">
        <v>130.54</v>
      </c>
      <c r="J2065" s="74">
        <v>105.83</v>
      </c>
      <c r="K2065" s="74">
        <v>117.77</v>
      </c>
      <c r="L2065" s="74">
        <v>128.36000000000001</v>
      </c>
      <c r="M2065" s="74">
        <v>128.86000000000001</v>
      </c>
      <c r="N2065" s="74">
        <v>118.43</v>
      </c>
      <c r="O2065" s="57">
        <v>96</v>
      </c>
      <c r="P2065" s="57">
        <v>104</v>
      </c>
      <c r="Q2065" s="57">
        <v>83</v>
      </c>
      <c r="R2065" s="57">
        <v>85</v>
      </c>
      <c r="S2065" s="57">
        <v>72</v>
      </c>
      <c r="T2065" s="74">
        <v>251.8</v>
      </c>
      <c r="U2065" s="114">
        <v>5.9999999999999995E-4</v>
      </c>
    </row>
    <row r="2066" spans="1:21" x14ac:dyDescent="0.35">
      <c r="A2066" s="73" t="s">
        <v>2967</v>
      </c>
      <c r="B2066" s="57">
        <v>122</v>
      </c>
      <c r="C2066" s="57">
        <v>101</v>
      </c>
      <c r="D2066" s="74">
        <v>6.18</v>
      </c>
      <c r="E2066" s="74">
        <v>120.74</v>
      </c>
      <c r="F2066" s="74">
        <v>145.09</v>
      </c>
      <c r="G2066" s="74">
        <v>126.51</v>
      </c>
      <c r="H2066" s="74">
        <v>126.56</v>
      </c>
      <c r="I2066" s="74">
        <v>130.31</v>
      </c>
      <c r="J2066" s="74">
        <v>106.72</v>
      </c>
      <c r="K2066" s="74">
        <v>118.21</v>
      </c>
      <c r="L2066" s="74">
        <v>127.98</v>
      </c>
      <c r="M2066" s="74">
        <v>128.49</v>
      </c>
      <c r="N2066" s="74">
        <v>118.72</v>
      </c>
      <c r="O2066" s="57">
        <v>97</v>
      </c>
      <c r="P2066" s="57">
        <v>105</v>
      </c>
      <c r="Q2066" s="57">
        <v>85</v>
      </c>
      <c r="R2066" s="57">
        <v>84</v>
      </c>
      <c r="S2066" s="57">
        <v>75</v>
      </c>
      <c r="T2066" s="74">
        <v>182.73</v>
      </c>
      <c r="U2066" s="114">
        <v>4.0000000000000002E-4</v>
      </c>
    </row>
    <row r="2067" spans="1:21" x14ac:dyDescent="0.35">
      <c r="A2067" s="73" t="s">
        <v>2968</v>
      </c>
      <c r="B2067" s="57">
        <v>122</v>
      </c>
      <c r="C2067" s="57">
        <v>101</v>
      </c>
      <c r="D2067" s="74">
        <v>3.6</v>
      </c>
      <c r="E2067" s="74">
        <v>121.88</v>
      </c>
      <c r="F2067" s="74">
        <v>145.21</v>
      </c>
      <c r="G2067" s="74">
        <v>129.32</v>
      </c>
      <c r="H2067" s="74">
        <v>127.08</v>
      </c>
      <c r="I2067" s="74">
        <v>130.4</v>
      </c>
      <c r="J2067" s="74">
        <v>109.59</v>
      </c>
      <c r="K2067" s="74">
        <v>120.36</v>
      </c>
      <c r="L2067" s="74">
        <v>128.41999999999999</v>
      </c>
      <c r="M2067" s="74">
        <v>128.77000000000001</v>
      </c>
      <c r="N2067" s="74">
        <v>121.59</v>
      </c>
      <c r="O2067" s="57">
        <v>98</v>
      </c>
      <c r="P2067" s="57">
        <v>109</v>
      </c>
      <c r="Q2067" s="57">
        <v>83</v>
      </c>
      <c r="R2067" s="57">
        <v>85</v>
      </c>
      <c r="S2067" s="57">
        <v>73</v>
      </c>
      <c r="T2067" s="74">
        <v>385.56</v>
      </c>
      <c r="U2067" s="114">
        <v>5.9999999999999995E-4</v>
      </c>
    </row>
    <row r="2068" spans="1:21" x14ac:dyDescent="0.35">
      <c r="A2068" s="73" t="s">
        <v>2969</v>
      </c>
      <c r="B2068" s="57">
        <v>134</v>
      </c>
      <c r="C2068" s="57">
        <v>113</v>
      </c>
      <c r="D2068" s="74">
        <v>2.96</v>
      </c>
      <c r="E2068" s="74">
        <v>122.1</v>
      </c>
      <c r="F2068" s="74">
        <v>146.01</v>
      </c>
      <c r="G2068" s="74">
        <v>129.27000000000001</v>
      </c>
      <c r="H2068" s="74">
        <v>126.79</v>
      </c>
      <c r="I2068" s="74">
        <v>131.13</v>
      </c>
      <c r="J2068" s="74">
        <v>109.57</v>
      </c>
      <c r="K2068" s="74">
        <v>120.75</v>
      </c>
      <c r="L2068" s="74">
        <v>128.01</v>
      </c>
      <c r="M2068" s="74">
        <v>128.62</v>
      </c>
      <c r="N2068" s="74">
        <v>122.85</v>
      </c>
      <c r="O2068" s="57">
        <v>104</v>
      </c>
      <c r="P2068" s="57">
        <v>108</v>
      </c>
      <c r="Q2068" s="57">
        <v>105</v>
      </c>
      <c r="R2068" s="57">
        <v>90</v>
      </c>
      <c r="S2068" s="57">
        <v>88</v>
      </c>
      <c r="T2068" s="74">
        <v>162.13999999999999</v>
      </c>
      <c r="U2068" s="114"/>
    </row>
    <row r="2069" spans="1:21" x14ac:dyDescent="0.35">
      <c r="A2069" s="73" t="s">
        <v>2970</v>
      </c>
      <c r="B2069" s="57">
        <v>145</v>
      </c>
      <c r="C2069" s="57">
        <v>116</v>
      </c>
      <c r="D2069" s="74">
        <v>1.92</v>
      </c>
      <c r="E2069" s="74">
        <v>122.66</v>
      </c>
      <c r="F2069" s="74">
        <v>147.66</v>
      </c>
      <c r="G2069" s="74">
        <v>129.38</v>
      </c>
      <c r="H2069" s="74">
        <v>126.77</v>
      </c>
      <c r="I2069" s="74">
        <v>133.38</v>
      </c>
      <c r="J2069" s="74">
        <v>110.25</v>
      </c>
      <c r="K2069" s="74">
        <v>121.12</v>
      </c>
      <c r="L2069" s="74">
        <v>128.28</v>
      </c>
      <c r="M2069" s="74">
        <v>127.55</v>
      </c>
      <c r="N2069" s="74">
        <v>123.35</v>
      </c>
      <c r="O2069" s="57">
        <v>109</v>
      </c>
      <c r="P2069" s="57">
        <v>108</v>
      </c>
      <c r="Q2069" s="57">
        <v>99</v>
      </c>
      <c r="R2069" s="57">
        <v>94</v>
      </c>
      <c r="S2069" s="57">
        <v>116</v>
      </c>
      <c r="T2069" s="74">
        <v>219.4</v>
      </c>
      <c r="U2069" s="114"/>
    </row>
    <row r="2070" spans="1:21" x14ac:dyDescent="0.35">
      <c r="A2070" s="73" t="s">
        <v>2971</v>
      </c>
      <c r="B2070" s="57">
        <v>92</v>
      </c>
      <c r="C2070" s="57">
        <v>48</v>
      </c>
      <c r="D2070" s="74">
        <v>0.87</v>
      </c>
      <c r="E2070" s="74">
        <v>122.33</v>
      </c>
      <c r="F2070" s="74">
        <v>148.07</v>
      </c>
      <c r="G2070" s="74">
        <v>126.94</v>
      </c>
      <c r="H2070" s="74">
        <v>126.25</v>
      </c>
      <c r="I2070" s="74">
        <v>135.63</v>
      </c>
      <c r="J2070" s="74">
        <v>107.78</v>
      </c>
      <c r="K2070" s="74">
        <v>121.21</v>
      </c>
      <c r="L2070" s="74">
        <v>127.65</v>
      </c>
      <c r="M2070" s="74">
        <v>126.36</v>
      </c>
      <c r="N2070" s="74">
        <v>121.96</v>
      </c>
      <c r="O2070" s="57">
        <v>91</v>
      </c>
      <c r="P2070" s="57">
        <v>113</v>
      </c>
      <c r="Q2070" s="57">
        <v>99</v>
      </c>
      <c r="R2070" s="57">
        <v>96</v>
      </c>
      <c r="S2070" s="57"/>
      <c r="T2070" s="74">
        <v>149.02000000000001</v>
      </c>
      <c r="U2070" s="114">
        <v>1E-4</v>
      </c>
    </row>
    <row r="2071" spans="1:21" x14ac:dyDescent="0.35">
      <c r="A2071" s="73" t="s">
        <v>2972</v>
      </c>
      <c r="B2071" s="57">
        <v>123</v>
      </c>
      <c r="C2071" s="57">
        <v>101</v>
      </c>
      <c r="D2071" s="74">
        <v>2.16</v>
      </c>
      <c r="E2071" s="74">
        <v>122.09</v>
      </c>
      <c r="F2071" s="74">
        <v>146.63999999999999</v>
      </c>
      <c r="G2071" s="74">
        <v>126.63</v>
      </c>
      <c r="H2071" s="74">
        <v>126.11</v>
      </c>
      <c r="I2071" s="74">
        <v>135</v>
      </c>
      <c r="J2071" s="74">
        <v>107.19</v>
      </c>
      <c r="K2071" s="74">
        <v>121.73</v>
      </c>
      <c r="L2071" s="74">
        <v>127.15</v>
      </c>
      <c r="M2071" s="74">
        <v>125.32</v>
      </c>
      <c r="N2071" s="74">
        <v>122.44</v>
      </c>
      <c r="O2071" s="57">
        <v>96</v>
      </c>
      <c r="P2071" s="57">
        <v>112</v>
      </c>
      <c r="Q2071" s="57">
        <v>88</v>
      </c>
      <c r="R2071" s="57">
        <v>86</v>
      </c>
      <c r="S2071" s="57">
        <v>76</v>
      </c>
      <c r="T2071" s="74">
        <v>265.57</v>
      </c>
      <c r="U2071" s="114">
        <v>2.9999999999999997E-4</v>
      </c>
    </row>
    <row r="2072" spans="1:21" x14ac:dyDescent="0.35">
      <c r="A2072" s="73" t="s">
        <v>2973</v>
      </c>
      <c r="B2072" s="57">
        <v>120</v>
      </c>
      <c r="C2072" s="57">
        <v>103</v>
      </c>
      <c r="D2072" s="74">
        <v>1.28</v>
      </c>
      <c r="E2072" s="74">
        <v>122.14</v>
      </c>
      <c r="F2072" s="74">
        <v>145.91999999999999</v>
      </c>
      <c r="G2072" s="74">
        <v>125.22</v>
      </c>
      <c r="H2072" s="74">
        <v>125.63</v>
      </c>
      <c r="I2072" s="74">
        <v>134.04</v>
      </c>
      <c r="J2072" s="74">
        <v>110.02</v>
      </c>
      <c r="K2072" s="74">
        <v>121.82</v>
      </c>
      <c r="L2072" s="74">
        <v>126.9</v>
      </c>
      <c r="M2072" s="74">
        <v>123.84</v>
      </c>
      <c r="N2072" s="74">
        <v>122.9</v>
      </c>
      <c r="O2072" s="57">
        <v>94</v>
      </c>
      <c r="P2072" s="57">
        <v>106</v>
      </c>
      <c r="Q2072" s="57">
        <v>86</v>
      </c>
      <c r="R2072" s="57">
        <v>85</v>
      </c>
      <c r="S2072" s="57">
        <v>71</v>
      </c>
      <c r="T2072" s="74">
        <v>250.64</v>
      </c>
      <c r="U2072" s="114">
        <v>1E-4</v>
      </c>
    </row>
    <row r="2073" spans="1:21" x14ac:dyDescent="0.35">
      <c r="A2073" s="73" t="s">
        <v>2974</v>
      </c>
      <c r="B2073" s="57">
        <v>119</v>
      </c>
      <c r="C2073" s="57">
        <v>102</v>
      </c>
      <c r="D2073" s="74">
        <v>5.4</v>
      </c>
      <c r="E2073" s="74">
        <v>123.42</v>
      </c>
      <c r="F2073" s="74">
        <v>146.4</v>
      </c>
      <c r="G2073" s="74">
        <v>126.54</v>
      </c>
      <c r="H2073" s="74">
        <v>125.59</v>
      </c>
      <c r="I2073" s="74">
        <v>133.28</v>
      </c>
      <c r="J2073" s="74">
        <v>115.66</v>
      </c>
      <c r="K2073" s="74">
        <v>123.4</v>
      </c>
      <c r="L2073" s="74">
        <v>126.92</v>
      </c>
      <c r="M2073" s="74">
        <v>124.04</v>
      </c>
      <c r="N2073" s="74">
        <v>124.99</v>
      </c>
      <c r="O2073" s="57">
        <v>94</v>
      </c>
      <c r="P2073" s="57">
        <v>107</v>
      </c>
      <c r="Q2073" s="57">
        <v>87</v>
      </c>
      <c r="R2073" s="57">
        <v>85</v>
      </c>
      <c r="S2073" s="57">
        <v>73</v>
      </c>
      <c r="T2073" s="74">
        <v>125.98</v>
      </c>
      <c r="U2073" s="114">
        <v>1E-4</v>
      </c>
    </row>
    <row r="2074" spans="1:21" x14ac:dyDescent="0.35">
      <c r="A2074" s="73" t="s">
        <v>2975</v>
      </c>
      <c r="B2074" s="57">
        <v>119</v>
      </c>
      <c r="C2074" s="57">
        <v>100</v>
      </c>
      <c r="D2074" s="74">
        <v>7.61</v>
      </c>
      <c r="E2074" s="74">
        <v>124.87</v>
      </c>
      <c r="F2074" s="74">
        <v>147.16999999999999</v>
      </c>
      <c r="G2074" s="74">
        <v>127.76</v>
      </c>
      <c r="H2074" s="74">
        <v>125.52</v>
      </c>
      <c r="I2074" s="74">
        <v>132.47999999999999</v>
      </c>
      <c r="J2074" s="74">
        <v>122.35</v>
      </c>
      <c r="K2074" s="74">
        <v>125.31</v>
      </c>
      <c r="L2074" s="74">
        <v>127.52</v>
      </c>
      <c r="M2074" s="74">
        <v>123.69</v>
      </c>
      <c r="N2074" s="74">
        <v>127.08</v>
      </c>
      <c r="O2074" s="57">
        <v>96</v>
      </c>
      <c r="P2074" s="57">
        <v>107</v>
      </c>
      <c r="Q2074" s="57">
        <v>78</v>
      </c>
      <c r="R2074" s="57">
        <v>78</v>
      </c>
      <c r="S2074" s="57">
        <v>72</v>
      </c>
      <c r="T2074" s="74">
        <v>336.83</v>
      </c>
      <c r="U2074" s="114">
        <v>2.9999999999999997E-4</v>
      </c>
    </row>
    <row r="2075" spans="1:21" x14ac:dyDescent="0.35">
      <c r="A2075" s="73" t="s">
        <v>2976</v>
      </c>
      <c r="B2075" s="57">
        <v>134</v>
      </c>
      <c r="C2075" s="57">
        <v>113</v>
      </c>
      <c r="D2075" s="74">
        <v>8.1999999999999993</v>
      </c>
      <c r="E2075" s="74">
        <v>125.66</v>
      </c>
      <c r="F2075" s="74">
        <v>146.54</v>
      </c>
      <c r="G2075" s="74">
        <v>129.08000000000001</v>
      </c>
      <c r="H2075" s="74">
        <v>125.53</v>
      </c>
      <c r="I2075" s="74">
        <v>131.07</v>
      </c>
      <c r="J2075" s="74">
        <v>125.09</v>
      </c>
      <c r="K2075" s="74">
        <v>127.43</v>
      </c>
      <c r="L2075" s="74">
        <v>128.24</v>
      </c>
      <c r="M2075" s="74">
        <v>123.33</v>
      </c>
      <c r="N2075" s="74">
        <v>128.75</v>
      </c>
      <c r="O2075" s="57">
        <v>103</v>
      </c>
      <c r="P2075" s="57">
        <v>107</v>
      </c>
      <c r="Q2075" s="57">
        <v>103</v>
      </c>
      <c r="R2075" s="57">
        <v>90</v>
      </c>
      <c r="S2075" s="57">
        <v>84</v>
      </c>
      <c r="T2075" s="74">
        <v>255.45</v>
      </c>
      <c r="U2075" s="114"/>
    </row>
    <row r="2076" spans="1:21" x14ac:dyDescent="0.35">
      <c r="A2076" s="73" t="s">
        <v>2977</v>
      </c>
      <c r="B2076" s="57">
        <v>150</v>
      </c>
      <c r="C2076" s="57">
        <v>130</v>
      </c>
      <c r="D2076" s="74">
        <v>6.67</v>
      </c>
      <c r="E2076" s="74">
        <v>126.1</v>
      </c>
      <c r="F2076" s="74">
        <v>144.99</v>
      </c>
      <c r="G2076" s="74">
        <v>130.30000000000001</v>
      </c>
      <c r="H2076" s="74">
        <v>125.78</v>
      </c>
      <c r="I2076" s="74">
        <v>127.52</v>
      </c>
      <c r="J2076" s="74">
        <v>128.93</v>
      </c>
      <c r="K2076" s="74">
        <v>129.61000000000001</v>
      </c>
      <c r="L2076" s="74">
        <v>128.11000000000001</v>
      </c>
      <c r="M2076" s="74">
        <v>123.11</v>
      </c>
      <c r="N2076" s="74">
        <v>130.91999999999999</v>
      </c>
      <c r="O2076" s="57">
        <v>110</v>
      </c>
      <c r="P2076" s="57">
        <v>107</v>
      </c>
      <c r="Q2076" s="57">
        <v>104</v>
      </c>
      <c r="R2076" s="57">
        <v>94</v>
      </c>
      <c r="S2076" s="57">
        <v>105</v>
      </c>
      <c r="T2076" s="74">
        <v>305.81</v>
      </c>
      <c r="U2076" s="114"/>
    </row>
    <row r="2077" spans="1:21" x14ac:dyDescent="0.35">
      <c r="A2077" s="73" t="s">
        <v>2978</v>
      </c>
      <c r="B2077" s="57">
        <v>127</v>
      </c>
      <c r="C2077" s="57">
        <v>104</v>
      </c>
      <c r="D2077" s="74">
        <v>7.92</v>
      </c>
      <c r="E2077" s="74">
        <v>127.41</v>
      </c>
      <c r="F2077" s="74">
        <v>143.18</v>
      </c>
      <c r="G2077" s="74">
        <v>132.63</v>
      </c>
      <c r="H2077" s="74">
        <v>125.79</v>
      </c>
      <c r="I2077" s="74">
        <v>123.54</v>
      </c>
      <c r="J2077" s="74">
        <v>138.41</v>
      </c>
      <c r="K2077" s="74">
        <v>130.81</v>
      </c>
      <c r="L2077" s="74">
        <v>128.55000000000001</v>
      </c>
      <c r="M2077" s="74">
        <v>123.17</v>
      </c>
      <c r="N2077" s="74">
        <v>135.19999999999999</v>
      </c>
      <c r="O2077" s="57">
        <v>97</v>
      </c>
      <c r="P2077" s="57">
        <v>104</v>
      </c>
      <c r="Q2077" s="57">
        <v>80</v>
      </c>
      <c r="R2077" s="57">
        <v>79</v>
      </c>
      <c r="S2077" s="57">
        <v>74</v>
      </c>
      <c r="T2077" s="74">
        <v>248.86</v>
      </c>
      <c r="U2077" s="114">
        <v>2.0000000000000001E-4</v>
      </c>
    </row>
    <row r="2078" spans="1:21" x14ac:dyDescent="0.35">
      <c r="A2078" s="73" t="s">
        <v>2979</v>
      </c>
      <c r="B2078" s="57">
        <v>124</v>
      </c>
      <c r="C2078" s="57">
        <v>104</v>
      </c>
      <c r="D2078" s="74">
        <v>1.93</v>
      </c>
      <c r="E2078" s="74">
        <v>127.8</v>
      </c>
      <c r="F2078" s="74">
        <v>141.87</v>
      </c>
      <c r="G2078" s="74">
        <v>132.47999999999999</v>
      </c>
      <c r="H2078" s="74">
        <v>125.42</v>
      </c>
      <c r="I2078" s="74">
        <v>122.3</v>
      </c>
      <c r="J2078" s="74">
        <v>143.37</v>
      </c>
      <c r="K2078" s="74">
        <v>131.36000000000001</v>
      </c>
      <c r="L2078" s="74">
        <v>128.25</v>
      </c>
      <c r="M2078" s="74">
        <v>123.32</v>
      </c>
      <c r="N2078" s="74">
        <v>135.54</v>
      </c>
      <c r="O2078" s="57">
        <v>95</v>
      </c>
      <c r="P2078" s="57">
        <v>105</v>
      </c>
      <c r="Q2078" s="57">
        <v>84</v>
      </c>
      <c r="R2078" s="57">
        <v>83</v>
      </c>
      <c r="S2078" s="57">
        <v>80</v>
      </c>
      <c r="T2078" s="74">
        <v>275.39999999999998</v>
      </c>
      <c r="U2078" s="114">
        <v>7.6E-3</v>
      </c>
    </row>
    <row r="2079" spans="1:21" x14ac:dyDescent="0.35">
      <c r="A2079" s="73" t="s">
        <v>2980</v>
      </c>
      <c r="B2079" s="57">
        <v>123</v>
      </c>
      <c r="C2079" s="57">
        <v>102</v>
      </c>
      <c r="D2079" s="74">
        <v>2.1800000000000002</v>
      </c>
      <c r="E2079" s="74">
        <v>127.12</v>
      </c>
      <c r="F2079" s="74">
        <v>140.61000000000001</v>
      </c>
      <c r="G2079" s="74">
        <v>132.38</v>
      </c>
      <c r="H2079" s="74">
        <v>124.97</v>
      </c>
      <c r="I2079" s="74">
        <v>120.94</v>
      </c>
      <c r="J2079" s="74">
        <v>143.02000000000001</v>
      </c>
      <c r="K2079" s="74">
        <v>130.86000000000001</v>
      </c>
      <c r="L2079" s="74">
        <v>128.13</v>
      </c>
      <c r="M2079" s="74">
        <v>122.52</v>
      </c>
      <c r="N2079" s="74">
        <v>134.58000000000001</v>
      </c>
      <c r="O2079" s="57">
        <v>94</v>
      </c>
      <c r="P2079" s="57">
        <v>104</v>
      </c>
      <c r="Q2079" s="57">
        <v>89</v>
      </c>
      <c r="R2079" s="57">
        <v>81</v>
      </c>
      <c r="S2079" s="57">
        <v>76</v>
      </c>
      <c r="T2079" s="74">
        <v>199.27</v>
      </c>
      <c r="U2079" s="114">
        <v>7.0000000000000001E-3</v>
      </c>
    </row>
    <row r="2080" spans="1:21" x14ac:dyDescent="0.35">
      <c r="A2080" s="73" t="s">
        <v>2981</v>
      </c>
      <c r="B2080" s="57">
        <v>123</v>
      </c>
      <c r="C2080" s="57">
        <v>101</v>
      </c>
      <c r="D2080" s="74">
        <v>6.82</v>
      </c>
      <c r="E2080" s="74">
        <v>125.33</v>
      </c>
      <c r="F2080" s="74">
        <v>137.5</v>
      </c>
      <c r="G2080" s="74">
        <v>130.77000000000001</v>
      </c>
      <c r="H2080" s="74">
        <v>124.2</v>
      </c>
      <c r="I2080" s="74">
        <v>119.48</v>
      </c>
      <c r="J2080" s="74">
        <v>139.62</v>
      </c>
      <c r="K2080" s="74">
        <v>129</v>
      </c>
      <c r="L2080" s="74">
        <v>127.92</v>
      </c>
      <c r="M2080" s="74">
        <v>120.63</v>
      </c>
      <c r="N2080" s="74">
        <v>133.11000000000001</v>
      </c>
      <c r="O2080" s="57">
        <v>95</v>
      </c>
      <c r="P2080" s="57">
        <v>103</v>
      </c>
      <c r="Q2080" s="57">
        <v>90</v>
      </c>
      <c r="R2080" s="57">
        <v>83</v>
      </c>
      <c r="S2080" s="57">
        <v>82</v>
      </c>
      <c r="T2080" s="74">
        <v>434.8</v>
      </c>
      <c r="U2080" s="114">
        <v>4.5999999999999999E-3</v>
      </c>
    </row>
    <row r="2081" spans="1:21" x14ac:dyDescent="0.35">
      <c r="A2081" s="73" t="s">
        <v>2982</v>
      </c>
      <c r="B2081" s="57">
        <v>124</v>
      </c>
      <c r="C2081" s="57">
        <v>101</v>
      </c>
      <c r="D2081" s="74">
        <v>8.08</v>
      </c>
      <c r="E2081" s="74">
        <v>122.45</v>
      </c>
      <c r="F2081" s="74">
        <v>133.57</v>
      </c>
      <c r="G2081" s="74">
        <v>128.94</v>
      </c>
      <c r="H2081" s="74">
        <v>123.09</v>
      </c>
      <c r="I2081" s="74">
        <v>118.45</v>
      </c>
      <c r="J2081" s="74">
        <v>132.19999999999999</v>
      </c>
      <c r="K2081" s="74">
        <v>125.97</v>
      </c>
      <c r="L2081" s="74">
        <v>126.26</v>
      </c>
      <c r="M2081" s="74">
        <v>117.7</v>
      </c>
      <c r="N2081" s="74">
        <v>130.27000000000001</v>
      </c>
      <c r="O2081" s="57">
        <v>98</v>
      </c>
      <c r="P2081" s="57">
        <v>103</v>
      </c>
      <c r="Q2081" s="57">
        <v>81</v>
      </c>
      <c r="R2081" s="57">
        <v>85</v>
      </c>
      <c r="S2081" s="57">
        <v>84</v>
      </c>
      <c r="T2081" s="74">
        <v>296.11</v>
      </c>
      <c r="U2081" s="114">
        <v>5.8999999999999999E-3</v>
      </c>
    </row>
    <row r="2082" spans="1:21" x14ac:dyDescent="0.35">
      <c r="A2082" s="73" t="s">
        <v>2983</v>
      </c>
      <c r="B2082" s="57">
        <v>138</v>
      </c>
      <c r="C2082" s="57">
        <v>112</v>
      </c>
      <c r="D2082" s="74">
        <v>4.5199999999999996</v>
      </c>
      <c r="E2082" s="74">
        <v>121.13</v>
      </c>
      <c r="F2082" s="74">
        <v>131.58000000000001</v>
      </c>
      <c r="G2082" s="74">
        <v>127.79</v>
      </c>
      <c r="H2082" s="74">
        <v>122.74</v>
      </c>
      <c r="I2082" s="74">
        <v>118.31</v>
      </c>
      <c r="J2082" s="74">
        <v>130.25</v>
      </c>
      <c r="K2082" s="74">
        <v>124.2</v>
      </c>
      <c r="L2082" s="74">
        <v>124.81</v>
      </c>
      <c r="M2082" s="74">
        <v>115.48</v>
      </c>
      <c r="N2082" s="74">
        <v>129.25</v>
      </c>
      <c r="O2082" s="57">
        <v>106</v>
      </c>
      <c r="P2082" s="57">
        <v>103</v>
      </c>
      <c r="Q2082" s="57">
        <v>97</v>
      </c>
      <c r="R2082" s="57">
        <v>92</v>
      </c>
      <c r="S2082" s="57">
        <v>88</v>
      </c>
      <c r="T2082" s="74">
        <v>194.25</v>
      </c>
      <c r="U2082" s="114"/>
    </row>
    <row r="2083" spans="1:21" x14ac:dyDescent="0.35">
      <c r="A2083" s="73" t="s">
        <v>2984</v>
      </c>
      <c r="B2083" s="57">
        <v>151</v>
      </c>
      <c r="C2083" s="57">
        <v>131</v>
      </c>
      <c r="D2083" s="74">
        <v>0.9</v>
      </c>
      <c r="E2083" s="74">
        <v>119.88</v>
      </c>
      <c r="F2083" s="74">
        <v>129.43</v>
      </c>
      <c r="G2083" s="74">
        <v>126.73</v>
      </c>
      <c r="H2083" s="74">
        <v>122.15</v>
      </c>
      <c r="I2083" s="74">
        <v>117.51</v>
      </c>
      <c r="J2083" s="74">
        <v>128.35</v>
      </c>
      <c r="K2083" s="74">
        <v>122.61</v>
      </c>
      <c r="L2083" s="74">
        <v>123.78</v>
      </c>
      <c r="M2083" s="74">
        <v>114.31</v>
      </c>
      <c r="N2083" s="74">
        <v>127.84</v>
      </c>
      <c r="O2083" s="57">
        <v>109</v>
      </c>
      <c r="P2083" s="57">
        <v>102</v>
      </c>
      <c r="Q2083" s="57">
        <v>63</v>
      </c>
      <c r="R2083" s="57">
        <v>101</v>
      </c>
      <c r="S2083" s="57">
        <v>101</v>
      </c>
      <c r="T2083" s="74">
        <v>550.79</v>
      </c>
      <c r="U2083" s="114"/>
    </row>
    <row r="2084" spans="1:21" x14ac:dyDescent="0.35">
      <c r="A2084" s="73" t="s">
        <v>2985</v>
      </c>
      <c r="B2084" s="57">
        <v>128</v>
      </c>
      <c r="C2084" s="57">
        <v>105</v>
      </c>
      <c r="D2084" s="74">
        <v>5.38</v>
      </c>
      <c r="E2084" s="74">
        <v>118.29</v>
      </c>
      <c r="F2084" s="74">
        <v>127.18</v>
      </c>
      <c r="G2084" s="74">
        <v>125.96</v>
      </c>
      <c r="H2084" s="74">
        <v>121.35</v>
      </c>
      <c r="I2084" s="74">
        <v>117.05</v>
      </c>
      <c r="J2084" s="74">
        <v>125.81</v>
      </c>
      <c r="K2084" s="74">
        <v>120.64</v>
      </c>
      <c r="L2084" s="74">
        <v>122.81</v>
      </c>
      <c r="M2084" s="74">
        <v>113.03</v>
      </c>
      <c r="N2084" s="74">
        <v>124.29</v>
      </c>
      <c r="O2084" s="57">
        <v>100</v>
      </c>
      <c r="P2084" s="57">
        <v>102</v>
      </c>
      <c r="Q2084" s="57">
        <v>14</v>
      </c>
      <c r="R2084" s="57">
        <v>96</v>
      </c>
      <c r="S2084" s="57">
        <v>88</v>
      </c>
      <c r="T2084" s="74">
        <v>274.25</v>
      </c>
      <c r="U2084" s="114">
        <v>4.4000000000000003E-3</v>
      </c>
    </row>
    <row r="2085" spans="1:21" x14ac:dyDescent="0.35">
      <c r="A2085" s="73" t="s">
        <v>2986</v>
      </c>
      <c r="B2085" s="57">
        <v>124</v>
      </c>
      <c r="C2085" s="57">
        <v>103</v>
      </c>
      <c r="D2085" s="74">
        <v>-3.06</v>
      </c>
      <c r="E2085" s="74">
        <v>117.37</v>
      </c>
      <c r="F2085" s="74">
        <v>130.13999999999999</v>
      </c>
      <c r="G2085" s="74">
        <v>125.63</v>
      </c>
      <c r="H2085" s="74">
        <v>120.46</v>
      </c>
      <c r="I2085" s="74">
        <v>116.51</v>
      </c>
      <c r="J2085" s="74">
        <v>123.43</v>
      </c>
      <c r="K2085" s="74">
        <v>119.28</v>
      </c>
      <c r="L2085" s="74">
        <v>122.25</v>
      </c>
      <c r="M2085" s="74">
        <v>111.6</v>
      </c>
      <c r="N2085" s="74">
        <v>122.74</v>
      </c>
      <c r="O2085" s="57">
        <v>97</v>
      </c>
      <c r="P2085" s="57">
        <v>101</v>
      </c>
      <c r="Q2085" s="57">
        <v>16</v>
      </c>
      <c r="R2085" s="57">
        <v>93</v>
      </c>
      <c r="S2085" s="57">
        <v>92</v>
      </c>
      <c r="T2085" s="74">
        <v>438.26</v>
      </c>
      <c r="U2085" s="114">
        <v>2.3999999999999998E-3</v>
      </c>
    </row>
    <row r="2086" spans="1:21" x14ac:dyDescent="0.35">
      <c r="A2086" s="73" t="s">
        <v>2987</v>
      </c>
      <c r="B2086" s="57">
        <v>122</v>
      </c>
      <c r="C2086" s="57">
        <v>104</v>
      </c>
      <c r="D2086" s="74">
        <v>-5.53</v>
      </c>
      <c r="E2086" s="74">
        <v>116.67</v>
      </c>
      <c r="F2086" s="74">
        <v>129.07</v>
      </c>
      <c r="G2086" s="74">
        <v>124.87</v>
      </c>
      <c r="H2086" s="74">
        <v>119.69</v>
      </c>
      <c r="I2086" s="74">
        <v>116.05</v>
      </c>
      <c r="J2086" s="74">
        <v>121.58</v>
      </c>
      <c r="K2086" s="74">
        <v>118.56</v>
      </c>
      <c r="L2086" s="74">
        <v>121.66</v>
      </c>
      <c r="M2086" s="74">
        <v>111.19</v>
      </c>
      <c r="N2086" s="74">
        <v>122.4</v>
      </c>
      <c r="O2086" s="57">
        <v>96</v>
      </c>
      <c r="P2086" s="57">
        <v>99</v>
      </c>
      <c r="Q2086" s="57">
        <v>14</v>
      </c>
      <c r="R2086" s="57">
        <v>92</v>
      </c>
      <c r="S2086" s="57">
        <v>85</v>
      </c>
      <c r="T2086" s="74">
        <v>360</v>
      </c>
      <c r="U2086" s="114">
        <v>1.2999999999999999E-3</v>
      </c>
    </row>
    <row r="2087" spans="1:21" x14ac:dyDescent="0.35">
      <c r="A2087" s="73" t="s">
        <v>2988</v>
      </c>
      <c r="B2087" s="57">
        <v>122</v>
      </c>
      <c r="C2087" s="57">
        <v>102</v>
      </c>
      <c r="D2087" s="74">
        <v>-6.55</v>
      </c>
      <c r="E2087" s="74">
        <v>116.2</v>
      </c>
      <c r="F2087" s="74">
        <v>128.49</v>
      </c>
      <c r="G2087" s="74">
        <v>123.84</v>
      </c>
      <c r="H2087" s="74">
        <v>119.2</v>
      </c>
      <c r="I2087" s="74">
        <v>115.64</v>
      </c>
      <c r="J2087" s="74">
        <v>121.7</v>
      </c>
      <c r="K2087" s="74">
        <v>117.66</v>
      </c>
      <c r="L2087" s="74">
        <v>120.57</v>
      </c>
      <c r="M2087" s="74">
        <v>110.47</v>
      </c>
      <c r="N2087" s="74">
        <v>121.53</v>
      </c>
      <c r="O2087" s="57">
        <v>96</v>
      </c>
      <c r="P2087" s="57">
        <v>98</v>
      </c>
      <c r="Q2087" s="57">
        <v>14</v>
      </c>
      <c r="R2087" s="57">
        <v>92</v>
      </c>
      <c r="S2087" s="57">
        <v>88</v>
      </c>
      <c r="T2087" s="74">
        <v>636.14</v>
      </c>
      <c r="U2087" s="114">
        <v>5.9999999999999995E-4</v>
      </c>
    </row>
    <row r="2088" spans="1:21" x14ac:dyDescent="0.35">
      <c r="A2088" s="73" t="s">
        <v>2989</v>
      </c>
      <c r="B2088" s="57">
        <v>122</v>
      </c>
      <c r="C2088" s="57">
        <v>101</v>
      </c>
      <c r="D2088" s="74">
        <v>3.57</v>
      </c>
      <c r="E2088" s="74">
        <v>115.86</v>
      </c>
      <c r="F2088" s="74">
        <v>132.21</v>
      </c>
      <c r="G2088" s="74">
        <v>122.81</v>
      </c>
      <c r="H2088" s="74">
        <v>118.97</v>
      </c>
      <c r="I2088" s="74">
        <v>115.18</v>
      </c>
      <c r="J2088" s="74">
        <v>120.66</v>
      </c>
      <c r="K2088" s="74">
        <v>117.27</v>
      </c>
      <c r="L2088" s="74">
        <v>119.93</v>
      </c>
      <c r="M2088" s="74">
        <v>110.55</v>
      </c>
      <c r="N2088" s="74">
        <v>121.62</v>
      </c>
      <c r="O2088" s="57">
        <v>99</v>
      </c>
      <c r="P2088" s="57">
        <v>94</v>
      </c>
      <c r="Q2088" s="57">
        <v>63</v>
      </c>
      <c r="R2088" s="57">
        <v>83</v>
      </c>
      <c r="S2088" s="57">
        <v>86</v>
      </c>
      <c r="T2088" s="74">
        <v>185.29</v>
      </c>
      <c r="U2088" s="114">
        <v>5.0000000000000001E-4</v>
      </c>
    </row>
    <row r="2089" spans="1:21" x14ac:dyDescent="0.35">
      <c r="A2089" s="73" t="s">
        <v>2990</v>
      </c>
      <c r="B2089" s="57">
        <v>128</v>
      </c>
      <c r="C2089" s="57">
        <v>110</v>
      </c>
      <c r="D2089" s="74">
        <v>1.64</v>
      </c>
      <c r="E2089" s="74">
        <v>115.49</v>
      </c>
      <c r="F2089" s="74">
        <v>131.68</v>
      </c>
      <c r="G2089" s="74">
        <v>121.78</v>
      </c>
      <c r="H2089" s="74">
        <v>118.59</v>
      </c>
      <c r="I2089" s="74">
        <v>114.72</v>
      </c>
      <c r="J2089" s="74">
        <v>120.85</v>
      </c>
      <c r="K2089" s="74">
        <v>117.52</v>
      </c>
      <c r="L2089" s="74">
        <v>118.95</v>
      </c>
      <c r="M2089" s="74">
        <v>110.15</v>
      </c>
      <c r="N2089" s="74">
        <v>120.37</v>
      </c>
      <c r="O2089" s="57">
        <v>105</v>
      </c>
      <c r="P2089" s="57">
        <v>93</v>
      </c>
      <c r="Q2089" s="57">
        <v>89</v>
      </c>
      <c r="R2089" s="57">
        <v>85</v>
      </c>
      <c r="S2089" s="57">
        <v>86</v>
      </c>
      <c r="T2089" s="74">
        <v>179.55</v>
      </c>
      <c r="U2089" s="114"/>
    </row>
    <row r="2090" spans="1:21" x14ac:dyDescent="0.35">
      <c r="A2090" s="73" t="s">
        <v>2991</v>
      </c>
      <c r="B2090" s="57">
        <v>140</v>
      </c>
      <c r="C2090" s="57">
        <v>130</v>
      </c>
      <c r="D2090" s="74">
        <v>4.53</v>
      </c>
      <c r="E2090" s="74">
        <v>115.26</v>
      </c>
      <c r="F2090" s="74">
        <v>130.94999999999999</v>
      </c>
      <c r="G2090" s="74">
        <v>121.67</v>
      </c>
      <c r="H2090" s="74">
        <v>118.12</v>
      </c>
      <c r="I2090" s="74">
        <v>114.28</v>
      </c>
      <c r="J2090" s="74">
        <v>120.27</v>
      </c>
      <c r="K2090" s="74">
        <v>118.55</v>
      </c>
      <c r="L2090" s="74">
        <v>118.35</v>
      </c>
      <c r="M2090" s="74">
        <v>109.49</v>
      </c>
      <c r="N2090" s="74">
        <v>120.16</v>
      </c>
      <c r="O2090" s="57">
        <v>107</v>
      </c>
      <c r="P2090" s="57">
        <v>93</v>
      </c>
      <c r="Q2090" s="57">
        <v>84</v>
      </c>
      <c r="R2090" s="57">
        <v>90</v>
      </c>
      <c r="S2090" s="57">
        <v>102</v>
      </c>
      <c r="T2090" s="74">
        <v>316.64</v>
      </c>
      <c r="U2090" s="114"/>
    </row>
    <row r="2091" spans="1:21" x14ac:dyDescent="0.35">
      <c r="A2091" s="73" t="s">
        <v>2992</v>
      </c>
      <c r="B2091" s="57">
        <v>125</v>
      </c>
      <c r="C2091" s="57">
        <v>103</v>
      </c>
      <c r="D2091" s="74">
        <v>5.44</v>
      </c>
      <c r="E2091" s="74">
        <v>115.17</v>
      </c>
      <c r="F2091" s="74">
        <v>131.37</v>
      </c>
      <c r="G2091" s="74">
        <v>121.28</v>
      </c>
      <c r="H2091" s="74">
        <v>117.84</v>
      </c>
      <c r="I2091" s="74">
        <v>113.94</v>
      </c>
      <c r="J2091" s="74">
        <v>119.59</v>
      </c>
      <c r="K2091" s="74">
        <v>119.22</v>
      </c>
      <c r="L2091" s="74">
        <v>118.13</v>
      </c>
      <c r="M2091" s="74">
        <v>109.47</v>
      </c>
      <c r="N2091" s="74">
        <v>120.77</v>
      </c>
      <c r="O2091" s="57">
        <v>97</v>
      </c>
      <c r="P2091" s="57">
        <v>93</v>
      </c>
      <c r="Q2091" s="57">
        <v>77</v>
      </c>
      <c r="R2091" s="57">
        <v>82</v>
      </c>
      <c r="S2091" s="57">
        <v>86</v>
      </c>
      <c r="T2091" s="74">
        <v>263.58</v>
      </c>
      <c r="U2091" s="114">
        <v>4.0000000000000002E-4</v>
      </c>
    </row>
    <row r="2092" spans="1:21" x14ac:dyDescent="0.35">
      <c r="A2092" s="73" t="s">
        <v>2993</v>
      </c>
      <c r="B2092" s="57">
        <v>124</v>
      </c>
      <c r="C2092" s="57">
        <v>103</v>
      </c>
      <c r="D2092" s="74">
        <v>4.2699999999999996</v>
      </c>
      <c r="E2092" s="74">
        <v>114.82</v>
      </c>
      <c r="F2092" s="74">
        <v>130.15</v>
      </c>
      <c r="G2092" s="74">
        <v>120.85</v>
      </c>
      <c r="H2092" s="74">
        <v>117.7</v>
      </c>
      <c r="I2092" s="74">
        <v>113.88</v>
      </c>
      <c r="J2092" s="74">
        <v>118</v>
      </c>
      <c r="K2092" s="74">
        <v>119.4</v>
      </c>
      <c r="L2092" s="74">
        <v>117.93</v>
      </c>
      <c r="M2092" s="74">
        <v>108.97</v>
      </c>
      <c r="N2092" s="74">
        <v>120.36</v>
      </c>
      <c r="O2092" s="57">
        <v>97</v>
      </c>
      <c r="P2092" s="57">
        <v>94</v>
      </c>
      <c r="Q2092" s="57">
        <v>83</v>
      </c>
      <c r="R2092" s="57">
        <v>83</v>
      </c>
      <c r="S2092" s="57">
        <v>92</v>
      </c>
      <c r="T2092" s="74">
        <v>205.69</v>
      </c>
      <c r="U2092" s="114">
        <v>1.4E-3</v>
      </c>
    </row>
    <row r="2093" spans="1:21" x14ac:dyDescent="0.35">
      <c r="A2093" s="73" t="s">
        <v>2994</v>
      </c>
      <c r="B2093" s="57">
        <v>123</v>
      </c>
      <c r="C2093" s="57">
        <v>101</v>
      </c>
      <c r="D2093" s="74">
        <v>7.05</v>
      </c>
      <c r="E2093" s="74">
        <v>114.78</v>
      </c>
      <c r="F2093" s="74">
        <v>129.87</v>
      </c>
      <c r="G2093" s="74">
        <v>120.76</v>
      </c>
      <c r="H2093" s="74">
        <v>117.7</v>
      </c>
      <c r="I2093" s="74">
        <v>113.84</v>
      </c>
      <c r="J2093" s="74">
        <v>118.31</v>
      </c>
      <c r="K2093" s="74">
        <v>119.48</v>
      </c>
      <c r="L2093" s="74">
        <v>117.89</v>
      </c>
      <c r="M2093" s="74">
        <v>108.64</v>
      </c>
      <c r="N2093" s="74">
        <v>120.38</v>
      </c>
      <c r="O2093" s="57">
        <v>95</v>
      </c>
      <c r="P2093" s="57">
        <v>100</v>
      </c>
      <c r="Q2093" s="57">
        <v>83</v>
      </c>
      <c r="R2093" s="57">
        <v>80</v>
      </c>
      <c r="S2093" s="57">
        <v>83</v>
      </c>
      <c r="T2093" s="74">
        <v>272.16000000000003</v>
      </c>
      <c r="U2093" s="114">
        <v>6.9999999999999999E-4</v>
      </c>
    </row>
    <row r="2094" spans="1:21" x14ac:dyDescent="0.35">
      <c r="A2094" s="73" t="s">
        <v>2995</v>
      </c>
      <c r="B2094" s="57">
        <v>120</v>
      </c>
      <c r="C2094" s="57">
        <v>101</v>
      </c>
      <c r="D2094" s="74">
        <v>5.78</v>
      </c>
      <c r="E2094" s="74">
        <v>114.71</v>
      </c>
      <c r="F2094" s="74">
        <v>132.43</v>
      </c>
      <c r="G2094" s="74">
        <v>121.17</v>
      </c>
      <c r="H2094" s="74">
        <v>117.6</v>
      </c>
      <c r="I2094" s="74">
        <v>113.85</v>
      </c>
      <c r="J2094" s="74">
        <v>117.6</v>
      </c>
      <c r="K2094" s="74">
        <v>120.01</v>
      </c>
      <c r="L2094" s="74">
        <v>118.24</v>
      </c>
      <c r="M2094" s="74">
        <v>108.23</v>
      </c>
      <c r="N2094" s="74">
        <v>120.51</v>
      </c>
      <c r="O2094" s="57">
        <v>96</v>
      </c>
      <c r="P2094" s="57">
        <v>101</v>
      </c>
      <c r="Q2094" s="57">
        <v>85</v>
      </c>
      <c r="R2094" s="57">
        <v>83</v>
      </c>
      <c r="S2094" s="57">
        <v>90</v>
      </c>
      <c r="T2094" s="74">
        <v>319.47000000000003</v>
      </c>
      <c r="U2094" s="114">
        <v>1.1999999999999999E-3</v>
      </c>
    </row>
    <row r="2095" spans="1:21" x14ac:dyDescent="0.35">
      <c r="A2095" s="73" t="s">
        <v>2996</v>
      </c>
      <c r="B2095" s="57">
        <v>121</v>
      </c>
      <c r="C2095" s="57">
        <v>101</v>
      </c>
      <c r="D2095" s="74">
        <v>4.54</v>
      </c>
      <c r="E2095" s="74">
        <v>115</v>
      </c>
      <c r="F2095" s="74">
        <v>131.91</v>
      </c>
      <c r="G2095" s="74">
        <v>121.44</v>
      </c>
      <c r="H2095" s="74">
        <v>117.56</v>
      </c>
      <c r="I2095" s="74">
        <v>114.03</v>
      </c>
      <c r="J2095" s="74">
        <v>119.84</v>
      </c>
      <c r="K2095" s="74">
        <v>121.01</v>
      </c>
      <c r="L2095" s="74">
        <v>118.9</v>
      </c>
      <c r="M2095" s="74">
        <v>107.96</v>
      </c>
      <c r="N2095" s="74">
        <v>120.4</v>
      </c>
      <c r="O2095" s="57">
        <v>99</v>
      </c>
      <c r="P2095" s="57">
        <v>105</v>
      </c>
      <c r="Q2095" s="57">
        <v>76</v>
      </c>
      <c r="R2095" s="57">
        <v>83</v>
      </c>
      <c r="S2095" s="57">
        <v>88</v>
      </c>
      <c r="T2095" s="74">
        <v>231.11</v>
      </c>
      <c r="U2095" s="114">
        <v>1.8E-3</v>
      </c>
    </row>
    <row r="2096" spans="1:21" x14ac:dyDescent="0.35">
      <c r="A2096" s="73" t="s">
        <v>2997</v>
      </c>
      <c r="B2096" s="57">
        <v>127</v>
      </c>
      <c r="C2096" s="57">
        <v>109</v>
      </c>
      <c r="D2096" s="74">
        <v>5.64</v>
      </c>
      <c r="E2096" s="74">
        <v>114.99</v>
      </c>
      <c r="F2096" s="74">
        <v>133.13</v>
      </c>
      <c r="G2096" s="74">
        <v>121.7</v>
      </c>
      <c r="H2096" s="74">
        <v>117.15</v>
      </c>
      <c r="I2096" s="74">
        <v>113.78</v>
      </c>
      <c r="J2096" s="74">
        <v>120.25</v>
      </c>
      <c r="K2096" s="74">
        <v>121.04</v>
      </c>
      <c r="L2096" s="74">
        <v>119.47</v>
      </c>
      <c r="M2096" s="74">
        <v>108.23</v>
      </c>
      <c r="N2096" s="74">
        <v>120.58</v>
      </c>
      <c r="O2096" s="57">
        <v>103</v>
      </c>
      <c r="P2096" s="57">
        <v>105</v>
      </c>
      <c r="Q2096" s="57">
        <v>98</v>
      </c>
      <c r="R2096" s="57">
        <v>87</v>
      </c>
      <c r="S2096" s="57">
        <v>84</v>
      </c>
      <c r="T2096" s="74">
        <v>159.19</v>
      </c>
      <c r="U2096" s="114"/>
    </row>
    <row r="2097" spans="1:21" x14ac:dyDescent="0.35">
      <c r="A2097" s="73" t="s">
        <v>2998</v>
      </c>
      <c r="B2097" s="57">
        <v>139</v>
      </c>
      <c r="C2097" s="57">
        <v>129</v>
      </c>
      <c r="D2097" s="74">
        <v>7.75</v>
      </c>
      <c r="E2097" s="74">
        <v>114.95</v>
      </c>
      <c r="F2097" s="74">
        <v>133.77000000000001</v>
      </c>
      <c r="G2097" s="74">
        <v>121.88</v>
      </c>
      <c r="H2097" s="74">
        <v>117.42</v>
      </c>
      <c r="I2097" s="74">
        <v>114.06</v>
      </c>
      <c r="J2097" s="74">
        <v>120.48</v>
      </c>
      <c r="K2097" s="74">
        <v>120.38</v>
      </c>
      <c r="L2097" s="74">
        <v>119.48</v>
      </c>
      <c r="M2097" s="74">
        <v>108.36</v>
      </c>
      <c r="N2097" s="74">
        <v>120.13</v>
      </c>
      <c r="O2097" s="57">
        <v>110</v>
      </c>
      <c r="P2097" s="57">
        <v>106</v>
      </c>
      <c r="Q2097" s="57">
        <v>100</v>
      </c>
      <c r="R2097" s="57">
        <v>99</v>
      </c>
      <c r="S2097" s="57">
        <v>111</v>
      </c>
      <c r="T2097" s="74">
        <v>283.64999999999998</v>
      </c>
      <c r="U2097" s="114"/>
    </row>
    <row r="2098" spans="1:21" x14ac:dyDescent="0.35">
      <c r="A2098" s="73" t="s">
        <v>2999</v>
      </c>
      <c r="B2098" s="57">
        <v>125</v>
      </c>
      <c r="C2098" s="57">
        <v>106</v>
      </c>
      <c r="D2098" s="74">
        <v>5.65</v>
      </c>
      <c r="E2098" s="74">
        <v>114.71</v>
      </c>
      <c r="F2098" s="74">
        <v>133.47</v>
      </c>
      <c r="G2098" s="74">
        <v>122</v>
      </c>
      <c r="H2098" s="74">
        <v>117.5</v>
      </c>
      <c r="I2098" s="74">
        <v>114</v>
      </c>
      <c r="J2098" s="74">
        <v>119.87</v>
      </c>
      <c r="K2098" s="74">
        <v>120.27</v>
      </c>
      <c r="L2098" s="74">
        <v>119.96</v>
      </c>
      <c r="M2098" s="74">
        <v>107.34</v>
      </c>
      <c r="N2098" s="74">
        <v>119.26</v>
      </c>
      <c r="O2098" s="57">
        <v>98</v>
      </c>
      <c r="P2098" s="57">
        <v>106</v>
      </c>
      <c r="Q2098" s="57">
        <v>78</v>
      </c>
      <c r="R2098" s="57">
        <v>82</v>
      </c>
      <c r="S2098" s="57">
        <v>91</v>
      </c>
      <c r="T2098" s="74">
        <v>496.89</v>
      </c>
      <c r="U2098" s="114">
        <v>8.0000000000000004E-4</v>
      </c>
    </row>
    <row r="2099" spans="1:21" x14ac:dyDescent="0.35">
      <c r="A2099" s="73" t="s">
        <v>3000</v>
      </c>
      <c r="B2099" s="57">
        <v>124</v>
      </c>
      <c r="C2099" s="57">
        <v>103</v>
      </c>
      <c r="D2099" s="74">
        <v>5.53</v>
      </c>
      <c r="E2099" s="74">
        <v>114.73</v>
      </c>
      <c r="F2099" s="74">
        <v>131.74</v>
      </c>
      <c r="G2099" s="74">
        <v>121.35</v>
      </c>
      <c r="H2099" s="74">
        <v>117.43</v>
      </c>
      <c r="I2099" s="74">
        <v>113.89</v>
      </c>
      <c r="J2099" s="74">
        <v>121.63</v>
      </c>
      <c r="K2099" s="74">
        <v>120.5</v>
      </c>
      <c r="L2099" s="74">
        <v>119.87</v>
      </c>
      <c r="M2099" s="74">
        <v>107</v>
      </c>
      <c r="N2099" s="74">
        <v>119.62</v>
      </c>
      <c r="O2099" s="57">
        <v>96</v>
      </c>
      <c r="P2099" s="57">
        <v>107</v>
      </c>
      <c r="Q2099" s="57">
        <v>83</v>
      </c>
      <c r="R2099" s="57">
        <v>84</v>
      </c>
      <c r="S2099" s="57">
        <v>96</v>
      </c>
      <c r="T2099" s="74">
        <v>410.49</v>
      </c>
      <c r="U2099" s="114">
        <v>4.0000000000000002E-4</v>
      </c>
    </row>
    <row r="2100" spans="1:21" x14ac:dyDescent="0.35">
      <c r="A2100" s="73" t="s">
        <v>3001</v>
      </c>
      <c r="B2100" s="57">
        <v>123</v>
      </c>
      <c r="C2100" s="57">
        <v>103</v>
      </c>
      <c r="D2100" s="74">
        <v>5.62</v>
      </c>
      <c r="E2100" s="74">
        <v>114.83</v>
      </c>
      <c r="F2100" s="74">
        <v>131.72999999999999</v>
      </c>
      <c r="G2100" s="74">
        <v>121.45</v>
      </c>
      <c r="H2100" s="74">
        <v>117.59</v>
      </c>
      <c r="I2100" s="74">
        <v>113.95</v>
      </c>
      <c r="J2100" s="74">
        <v>121.98</v>
      </c>
      <c r="K2100" s="74">
        <v>121.09</v>
      </c>
      <c r="L2100" s="74">
        <v>119.97</v>
      </c>
      <c r="M2100" s="74">
        <v>106.44</v>
      </c>
      <c r="N2100" s="74">
        <v>119.87</v>
      </c>
      <c r="O2100" s="57">
        <v>97</v>
      </c>
      <c r="P2100" s="57">
        <v>103</v>
      </c>
      <c r="Q2100" s="57">
        <v>84</v>
      </c>
      <c r="R2100" s="57">
        <v>83</v>
      </c>
      <c r="S2100" s="57">
        <v>90</v>
      </c>
      <c r="T2100" s="74">
        <v>455.55</v>
      </c>
      <c r="U2100" s="114">
        <v>2.9999999999999997E-4</v>
      </c>
    </row>
    <row r="2101" spans="1:21" x14ac:dyDescent="0.35">
      <c r="A2101" s="73" t="s">
        <v>3002</v>
      </c>
      <c r="B2101" s="57">
        <v>122</v>
      </c>
      <c r="C2101" s="57">
        <v>103</v>
      </c>
      <c r="D2101" s="74">
        <v>7.22</v>
      </c>
      <c r="E2101" s="74">
        <v>116.21</v>
      </c>
      <c r="F2101" s="74">
        <v>131.83000000000001</v>
      </c>
      <c r="G2101" s="74">
        <v>122.19</v>
      </c>
      <c r="H2101" s="74">
        <v>118.2</v>
      </c>
      <c r="I2101" s="74">
        <v>114.32</v>
      </c>
      <c r="J2101" s="74">
        <v>126.01</v>
      </c>
      <c r="K2101" s="74">
        <v>122.85</v>
      </c>
      <c r="L2101" s="74">
        <v>120.49</v>
      </c>
      <c r="M2101" s="74">
        <v>107.27</v>
      </c>
      <c r="N2101" s="74">
        <v>120.56</v>
      </c>
      <c r="O2101" s="57">
        <v>97</v>
      </c>
      <c r="P2101" s="57">
        <v>103</v>
      </c>
      <c r="Q2101" s="57">
        <v>85</v>
      </c>
      <c r="R2101" s="57">
        <v>84</v>
      </c>
      <c r="S2101" s="57">
        <v>93</v>
      </c>
      <c r="T2101" s="74">
        <v>342.35</v>
      </c>
      <c r="U2101" s="114">
        <v>1.2999999999999999E-3</v>
      </c>
    </row>
    <row r="2102" spans="1:21" x14ac:dyDescent="0.35">
      <c r="A2102" s="73" t="s">
        <v>3003</v>
      </c>
      <c r="B2102" s="57">
        <v>120</v>
      </c>
      <c r="C2102" s="57">
        <v>101</v>
      </c>
      <c r="D2102" s="74">
        <v>5.4</v>
      </c>
      <c r="E2102" s="74">
        <v>117.95</v>
      </c>
      <c r="F2102" s="74">
        <v>134.41999999999999</v>
      </c>
      <c r="G2102" s="74">
        <v>123.42</v>
      </c>
      <c r="H2102" s="74">
        <v>119.18</v>
      </c>
      <c r="I2102" s="74">
        <v>115</v>
      </c>
      <c r="J2102" s="74">
        <v>129.22999999999999</v>
      </c>
      <c r="K2102" s="74">
        <v>124.74</v>
      </c>
      <c r="L2102" s="74">
        <v>121.31</v>
      </c>
      <c r="M2102" s="74">
        <v>107.98</v>
      </c>
      <c r="N2102" s="74">
        <v>122.36</v>
      </c>
      <c r="O2102" s="57">
        <v>99</v>
      </c>
      <c r="P2102" s="57">
        <v>104</v>
      </c>
      <c r="Q2102" s="57">
        <v>77</v>
      </c>
      <c r="R2102" s="57">
        <v>83</v>
      </c>
      <c r="S2102" s="57">
        <v>89</v>
      </c>
      <c r="T2102" s="74">
        <v>215.21</v>
      </c>
      <c r="U2102" s="114">
        <v>8.0000000000000004E-4</v>
      </c>
    </row>
    <row r="2103" spans="1:21" x14ac:dyDescent="0.35">
      <c r="A2103" s="73" t="s">
        <v>3004</v>
      </c>
      <c r="B2103" s="57">
        <v>128</v>
      </c>
      <c r="C2103" s="57">
        <v>111</v>
      </c>
      <c r="D2103" s="74">
        <v>2.12</v>
      </c>
      <c r="E2103" s="74">
        <v>119.2</v>
      </c>
      <c r="F2103" s="74">
        <v>135.72999999999999</v>
      </c>
      <c r="G2103" s="74">
        <v>125.22</v>
      </c>
      <c r="H2103" s="74">
        <v>120.32</v>
      </c>
      <c r="I2103" s="74">
        <v>116.37</v>
      </c>
      <c r="J2103" s="74">
        <v>130.36000000000001</v>
      </c>
      <c r="K2103" s="74">
        <v>126.31</v>
      </c>
      <c r="L2103" s="74">
        <v>121.98</v>
      </c>
      <c r="M2103" s="74">
        <v>107.75</v>
      </c>
      <c r="N2103" s="74">
        <v>124.05</v>
      </c>
      <c r="O2103" s="57">
        <v>104</v>
      </c>
      <c r="P2103" s="57">
        <v>105</v>
      </c>
      <c r="Q2103" s="57">
        <v>100</v>
      </c>
      <c r="R2103" s="57">
        <v>93</v>
      </c>
      <c r="S2103" s="57">
        <v>90</v>
      </c>
      <c r="T2103" s="74">
        <v>384.41</v>
      </c>
      <c r="U2103" s="114"/>
    </row>
    <row r="2104" spans="1:21" x14ac:dyDescent="0.35">
      <c r="A2104" s="73" t="s">
        <v>3005</v>
      </c>
      <c r="B2104" s="57">
        <v>139</v>
      </c>
      <c r="C2104" s="57">
        <v>129</v>
      </c>
      <c r="D2104" s="74">
        <v>3.51</v>
      </c>
      <c r="E2104" s="74">
        <v>120.13</v>
      </c>
      <c r="F2104" s="74">
        <v>137.38</v>
      </c>
      <c r="G2104" s="74">
        <v>125.7</v>
      </c>
      <c r="H2104" s="74">
        <v>120.66</v>
      </c>
      <c r="I2104" s="74">
        <v>116.65</v>
      </c>
      <c r="J2104" s="74">
        <v>132.63</v>
      </c>
      <c r="K2104" s="74">
        <v>127.46</v>
      </c>
      <c r="L2104" s="74">
        <v>122.88</v>
      </c>
      <c r="M2104" s="74">
        <v>107.7</v>
      </c>
      <c r="N2104" s="74">
        <v>125.3</v>
      </c>
      <c r="O2104" s="57">
        <v>110</v>
      </c>
      <c r="P2104" s="57">
        <v>105</v>
      </c>
      <c r="Q2104" s="57">
        <v>107</v>
      </c>
      <c r="R2104" s="57">
        <v>99</v>
      </c>
      <c r="S2104" s="57">
        <v>112</v>
      </c>
      <c r="T2104" s="74">
        <v>319.93</v>
      </c>
      <c r="U2104" s="114"/>
    </row>
    <row r="2105" spans="1:21" x14ac:dyDescent="0.35">
      <c r="A2105" s="73" t="s">
        <v>3006</v>
      </c>
      <c r="B2105" s="57">
        <v>125</v>
      </c>
      <c r="C2105" s="57">
        <v>104</v>
      </c>
      <c r="D2105" s="74">
        <v>6</v>
      </c>
      <c r="E2105" s="74">
        <v>121.57</v>
      </c>
      <c r="F2105" s="74">
        <v>139.66</v>
      </c>
      <c r="G2105" s="74">
        <v>127.46</v>
      </c>
      <c r="H2105" s="74">
        <v>121.15</v>
      </c>
      <c r="I2105" s="74">
        <v>116.54</v>
      </c>
      <c r="J2105" s="74">
        <v>137.62</v>
      </c>
      <c r="K2105" s="74">
        <v>128.93</v>
      </c>
      <c r="L2105" s="74">
        <v>123.14</v>
      </c>
      <c r="M2105" s="74">
        <v>108.6</v>
      </c>
      <c r="N2105" s="74">
        <v>127.86</v>
      </c>
      <c r="O2105" s="57">
        <v>97</v>
      </c>
      <c r="P2105" s="57">
        <v>105</v>
      </c>
      <c r="Q2105" s="57">
        <v>81</v>
      </c>
      <c r="R2105" s="57">
        <v>82</v>
      </c>
      <c r="S2105" s="57">
        <v>90</v>
      </c>
      <c r="T2105" s="74">
        <v>432.2</v>
      </c>
      <c r="U2105" s="114">
        <v>4.0000000000000002E-4</v>
      </c>
    </row>
    <row r="2106" spans="1:21" x14ac:dyDescent="0.35">
      <c r="A2106" s="73" t="s">
        <v>3007</v>
      </c>
      <c r="B2106" s="57">
        <v>124</v>
      </c>
      <c r="C2106" s="57">
        <v>102</v>
      </c>
      <c r="D2106" s="74">
        <v>7.08</v>
      </c>
      <c r="E2106" s="74">
        <v>124.23</v>
      </c>
      <c r="F2106" s="74">
        <v>141.47</v>
      </c>
      <c r="G2106" s="74">
        <v>129.51</v>
      </c>
      <c r="H2106" s="74">
        <v>122.37</v>
      </c>
      <c r="I2106" s="74">
        <v>116.62</v>
      </c>
      <c r="J2106" s="74">
        <v>145.66</v>
      </c>
      <c r="K2106" s="74">
        <v>131.37</v>
      </c>
      <c r="L2106" s="74">
        <v>125.19</v>
      </c>
      <c r="M2106" s="74">
        <v>109.93</v>
      </c>
      <c r="N2106" s="74">
        <v>131.28</v>
      </c>
      <c r="O2106" s="57">
        <v>97</v>
      </c>
      <c r="P2106" s="57">
        <v>106</v>
      </c>
      <c r="Q2106" s="57">
        <v>86</v>
      </c>
      <c r="R2106" s="57">
        <v>85</v>
      </c>
      <c r="S2106" s="57">
        <v>97</v>
      </c>
      <c r="T2106" s="74">
        <v>186.87</v>
      </c>
      <c r="U2106" s="114">
        <v>2.9999999999999997E-4</v>
      </c>
    </row>
    <row r="2107" spans="1:21" x14ac:dyDescent="0.35">
      <c r="A2107" s="73" t="s">
        <v>3008</v>
      </c>
      <c r="B2107" s="57">
        <v>123</v>
      </c>
      <c r="C2107" s="57">
        <v>103</v>
      </c>
      <c r="D2107" s="74">
        <v>6.87</v>
      </c>
      <c r="E2107" s="74">
        <v>126.37</v>
      </c>
      <c r="F2107" s="74">
        <v>145.04</v>
      </c>
      <c r="G2107" s="74">
        <v>130.63</v>
      </c>
      <c r="H2107" s="74">
        <v>123.32</v>
      </c>
      <c r="I2107" s="74">
        <v>116.42</v>
      </c>
      <c r="J2107" s="74">
        <v>153.97999999999999</v>
      </c>
      <c r="K2107" s="74">
        <v>132.80000000000001</v>
      </c>
      <c r="L2107" s="74">
        <v>126.11</v>
      </c>
      <c r="M2107" s="74">
        <v>110.94</v>
      </c>
      <c r="N2107" s="74">
        <v>133.37</v>
      </c>
      <c r="O2107" s="57">
        <v>96</v>
      </c>
      <c r="P2107" s="57">
        <v>105</v>
      </c>
      <c r="Q2107" s="57">
        <v>82</v>
      </c>
      <c r="R2107" s="57">
        <v>81</v>
      </c>
      <c r="S2107" s="57">
        <v>90</v>
      </c>
      <c r="T2107" s="74">
        <v>397.16</v>
      </c>
      <c r="U2107" s="114">
        <v>2.9999999999999997E-4</v>
      </c>
    </row>
    <row r="2108" spans="1:21" x14ac:dyDescent="0.35">
      <c r="A2108" s="73" t="s">
        <v>3009</v>
      </c>
      <c r="B2108" s="57">
        <v>121</v>
      </c>
      <c r="C2108" s="57">
        <v>102</v>
      </c>
      <c r="D2108" s="74">
        <v>6.41</v>
      </c>
      <c r="E2108" s="74">
        <v>126.15</v>
      </c>
      <c r="F2108" s="74">
        <v>143.9</v>
      </c>
      <c r="G2108" s="74">
        <v>130.22999999999999</v>
      </c>
      <c r="H2108" s="74">
        <v>123.37</v>
      </c>
      <c r="I2108" s="74">
        <v>115.62</v>
      </c>
      <c r="J2108" s="74">
        <v>154.07</v>
      </c>
      <c r="K2108" s="74">
        <v>132.76</v>
      </c>
      <c r="L2108" s="74">
        <v>125.99</v>
      </c>
      <c r="M2108" s="74">
        <v>110.39</v>
      </c>
      <c r="N2108" s="74">
        <v>134.11000000000001</v>
      </c>
      <c r="O2108" s="57">
        <v>95</v>
      </c>
      <c r="P2108" s="57">
        <v>105</v>
      </c>
      <c r="Q2108" s="57">
        <v>82</v>
      </c>
      <c r="R2108" s="57">
        <v>81</v>
      </c>
      <c r="S2108" s="57">
        <v>93</v>
      </c>
      <c r="T2108" s="74">
        <v>556.80999999999995</v>
      </c>
      <c r="U2108" s="114">
        <v>2.0000000000000001E-4</v>
      </c>
    </row>
    <row r="2109" spans="1:21" x14ac:dyDescent="0.35">
      <c r="A2109" s="73" t="s">
        <v>3010</v>
      </c>
      <c r="B2109" s="57">
        <v>119</v>
      </c>
      <c r="C2109" s="57">
        <v>100</v>
      </c>
      <c r="D2109" s="74">
        <v>5.68</v>
      </c>
      <c r="E2109" s="74">
        <v>124.92</v>
      </c>
      <c r="F2109" s="74">
        <v>142.33000000000001</v>
      </c>
      <c r="G2109" s="74">
        <v>129.1</v>
      </c>
      <c r="H2109" s="74">
        <v>122.61</v>
      </c>
      <c r="I2109" s="74">
        <v>114.29</v>
      </c>
      <c r="J2109" s="74">
        <v>152.82</v>
      </c>
      <c r="K2109" s="74">
        <v>131.43</v>
      </c>
      <c r="L2109" s="74">
        <v>124.9</v>
      </c>
      <c r="M2109" s="74">
        <v>109.98</v>
      </c>
      <c r="N2109" s="74">
        <v>132.53</v>
      </c>
      <c r="O2109" s="57">
        <v>94</v>
      </c>
      <c r="P2109" s="57">
        <v>104</v>
      </c>
      <c r="Q2109" s="57">
        <v>77</v>
      </c>
      <c r="R2109" s="57">
        <v>80</v>
      </c>
      <c r="S2109" s="57">
        <v>83</v>
      </c>
      <c r="T2109" s="74">
        <v>278.14999999999998</v>
      </c>
      <c r="U2109" s="114">
        <v>2.0000000000000001E-4</v>
      </c>
    </row>
    <row r="2110" spans="1:21" x14ac:dyDescent="0.35">
      <c r="A2110" s="73" t="s">
        <v>3011</v>
      </c>
      <c r="B2110" s="57">
        <v>122</v>
      </c>
      <c r="C2110" s="57">
        <v>103</v>
      </c>
      <c r="D2110" s="74">
        <v>1.19</v>
      </c>
      <c r="E2110" s="74">
        <v>124.56</v>
      </c>
      <c r="F2110" s="74">
        <v>141.75</v>
      </c>
      <c r="G2110" s="74">
        <v>128.91999999999999</v>
      </c>
      <c r="H2110" s="74">
        <v>122.67</v>
      </c>
      <c r="I2110" s="74">
        <v>113.28</v>
      </c>
      <c r="J2110" s="74">
        <v>152.71</v>
      </c>
      <c r="K2110" s="74">
        <v>131.44999999999999</v>
      </c>
      <c r="L2110" s="74">
        <v>124.09</v>
      </c>
      <c r="M2110" s="74">
        <v>109.78</v>
      </c>
      <c r="N2110" s="74">
        <v>132.36000000000001</v>
      </c>
      <c r="O2110" s="57">
        <v>98</v>
      </c>
      <c r="P2110" s="57">
        <v>102</v>
      </c>
      <c r="Q2110" s="57">
        <v>93</v>
      </c>
      <c r="R2110" s="57">
        <v>89</v>
      </c>
      <c r="S2110" s="57">
        <v>82</v>
      </c>
      <c r="T2110" s="74">
        <v>195.73</v>
      </c>
      <c r="U2110" s="114"/>
    </row>
    <row r="2111" spans="1:21" x14ac:dyDescent="0.35">
      <c r="A2111" s="73" t="s">
        <v>3012</v>
      </c>
      <c r="B2111" s="57">
        <v>135</v>
      </c>
      <c r="C2111" s="57">
        <v>120</v>
      </c>
      <c r="D2111" s="74">
        <v>6.27</v>
      </c>
      <c r="E2111" s="74">
        <v>124.28</v>
      </c>
      <c r="F2111" s="74">
        <v>141.12</v>
      </c>
      <c r="G2111" s="74">
        <v>129.13</v>
      </c>
      <c r="H2111" s="74">
        <v>122.79</v>
      </c>
      <c r="I2111" s="74">
        <v>112.57</v>
      </c>
      <c r="J2111" s="74">
        <v>152.36000000000001</v>
      </c>
      <c r="K2111" s="74">
        <v>131.52000000000001</v>
      </c>
      <c r="L2111" s="74">
        <v>123.29</v>
      </c>
      <c r="M2111" s="74">
        <v>109.57</v>
      </c>
      <c r="N2111" s="74">
        <v>132.72999999999999</v>
      </c>
      <c r="O2111" s="57">
        <v>107</v>
      </c>
      <c r="P2111" s="57">
        <v>102</v>
      </c>
      <c r="Q2111" s="57">
        <v>91</v>
      </c>
      <c r="R2111" s="57">
        <v>96</v>
      </c>
      <c r="S2111" s="57">
        <v>108</v>
      </c>
      <c r="T2111" s="74">
        <v>276.44</v>
      </c>
      <c r="U2111" s="114"/>
    </row>
    <row r="2112" spans="1:21" x14ac:dyDescent="0.35">
      <c r="A2112" s="73" t="s">
        <v>3013</v>
      </c>
      <c r="B2112" s="57">
        <v>124</v>
      </c>
      <c r="C2112" s="57">
        <v>104</v>
      </c>
      <c r="D2112" s="74">
        <v>8.7899999999999991</v>
      </c>
      <c r="E2112" s="74">
        <v>123.23</v>
      </c>
      <c r="F2112" s="74">
        <v>141.13</v>
      </c>
      <c r="G2112" s="74">
        <v>127.51</v>
      </c>
      <c r="H2112" s="74">
        <v>122.73</v>
      </c>
      <c r="I2112" s="74">
        <v>111.93</v>
      </c>
      <c r="J2112" s="74">
        <v>148.97999999999999</v>
      </c>
      <c r="K2112" s="74">
        <v>130.82</v>
      </c>
      <c r="L2112" s="74">
        <v>122.31</v>
      </c>
      <c r="M2112" s="74">
        <v>109</v>
      </c>
      <c r="N2112" s="74">
        <v>131.41</v>
      </c>
      <c r="O2112" s="57">
        <v>97</v>
      </c>
      <c r="P2112" s="57">
        <v>102</v>
      </c>
      <c r="Q2112" s="57">
        <v>76</v>
      </c>
      <c r="R2112" s="57">
        <v>82</v>
      </c>
      <c r="S2112" s="57">
        <v>92</v>
      </c>
      <c r="T2112" s="74">
        <v>284.26</v>
      </c>
      <c r="U2112" s="114">
        <v>1.6999999999999999E-3</v>
      </c>
    </row>
    <row r="2113" spans="1:21" x14ac:dyDescent="0.35">
      <c r="A2113" s="73" t="s">
        <v>3014</v>
      </c>
      <c r="B2113" s="57">
        <v>122</v>
      </c>
      <c r="C2113" s="57">
        <v>102</v>
      </c>
      <c r="D2113" s="74">
        <v>4.4400000000000004</v>
      </c>
      <c r="E2113" s="74">
        <v>121.02</v>
      </c>
      <c r="F2113" s="74">
        <v>139.08000000000001</v>
      </c>
      <c r="G2113" s="74">
        <v>126.28</v>
      </c>
      <c r="H2113" s="74">
        <v>121.64</v>
      </c>
      <c r="I2113" s="74">
        <v>110.95</v>
      </c>
      <c r="J2113" s="74">
        <v>141.37</v>
      </c>
      <c r="K2113" s="74">
        <v>130.35</v>
      </c>
      <c r="L2113" s="74">
        <v>120.14</v>
      </c>
      <c r="M2113" s="74">
        <v>107.68</v>
      </c>
      <c r="N2113" s="74">
        <v>128.28</v>
      </c>
      <c r="O2113" s="57">
        <v>96</v>
      </c>
      <c r="P2113" s="57">
        <v>101</v>
      </c>
      <c r="Q2113" s="57">
        <v>82</v>
      </c>
      <c r="R2113" s="57">
        <v>83</v>
      </c>
      <c r="S2113" s="57">
        <v>96</v>
      </c>
      <c r="T2113" s="74">
        <v>345.65</v>
      </c>
      <c r="U2113" s="114">
        <v>1E-3</v>
      </c>
    </row>
    <row r="2114" spans="1:21" x14ac:dyDescent="0.35">
      <c r="A2114" s="73" t="s">
        <v>3015</v>
      </c>
      <c r="B2114" s="57">
        <v>123</v>
      </c>
      <c r="C2114" s="57">
        <v>102</v>
      </c>
      <c r="D2114" s="74">
        <v>8.66</v>
      </c>
      <c r="E2114" s="74">
        <v>119.18</v>
      </c>
      <c r="F2114" s="74">
        <v>136.93</v>
      </c>
      <c r="G2114" s="74">
        <v>125.04</v>
      </c>
      <c r="H2114" s="74">
        <v>120.72</v>
      </c>
      <c r="I2114" s="74">
        <v>110.22</v>
      </c>
      <c r="J2114" s="74">
        <v>133.91999999999999</v>
      </c>
      <c r="K2114" s="74">
        <v>130.94999999999999</v>
      </c>
      <c r="L2114" s="74">
        <v>118.71</v>
      </c>
      <c r="M2114" s="74">
        <v>106.2</v>
      </c>
      <c r="N2114" s="74">
        <v>126.85</v>
      </c>
      <c r="O2114" s="57">
        <v>95</v>
      </c>
      <c r="P2114" s="57">
        <v>99</v>
      </c>
      <c r="Q2114" s="57">
        <v>81</v>
      </c>
      <c r="R2114" s="57">
        <v>83</v>
      </c>
      <c r="S2114" s="57">
        <v>91</v>
      </c>
      <c r="T2114" s="74">
        <v>439.61</v>
      </c>
      <c r="U2114" s="114">
        <v>1.1000000000000001E-3</v>
      </c>
    </row>
    <row r="2115" spans="1:21" x14ac:dyDescent="0.35">
      <c r="A2115" s="73" t="s">
        <v>3016</v>
      </c>
      <c r="B2115" s="57">
        <v>121</v>
      </c>
      <c r="C2115" s="57">
        <v>102</v>
      </c>
      <c r="D2115" s="74">
        <v>5.33</v>
      </c>
      <c r="E2115" s="74">
        <v>118.03</v>
      </c>
      <c r="F2115" s="74">
        <v>138.11000000000001</v>
      </c>
      <c r="G2115" s="74">
        <v>124.38</v>
      </c>
      <c r="H2115" s="74">
        <v>120.25</v>
      </c>
      <c r="I2115" s="74">
        <v>109.74</v>
      </c>
      <c r="J2115" s="74">
        <v>131.33000000000001</v>
      </c>
      <c r="K2115" s="74">
        <v>129.59</v>
      </c>
      <c r="L2115" s="74">
        <v>117.79</v>
      </c>
      <c r="M2115" s="74">
        <v>105.22</v>
      </c>
      <c r="N2115" s="74">
        <v>125.4</v>
      </c>
      <c r="O2115" s="57">
        <v>96</v>
      </c>
      <c r="P2115" s="57">
        <v>99</v>
      </c>
      <c r="Q2115" s="57">
        <v>85</v>
      </c>
      <c r="R2115" s="57">
        <v>83</v>
      </c>
      <c r="S2115" s="57">
        <v>93</v>
      </c>
      <c r="T2115" s="74">
        <v>450.7</v>
      </c>
      <c r="U2115" s="114">
        <v>2.8E-3</v>
      </c>
    </row>
    <row r="2116" spans="1:21" x14ac:dyDescent="0.35">
      <c r="A2116" s="73" t="s">
        <v>3017</v>
      </c>
      <c r="B2116" s="57">
        <v>120</v>
      </c>
      <c r="C2116" s="57">
        <v>102</v>
      </c>
      <c r="D2116" s="74">
        <v>7.57</v>
      </c>
      <c r="E2116" s="74">
        <v>117.72</v>
      </c>
      <c r="F2116" s="74">
        <v>135.07</v>
      </c>
      <c r="G2116" s="74">
        <v>124.13</v>
      </c>
      <c r="H2116" s="74">
        <v>120.45</v>
      </c>
      <c r="I2116" s="74">
        <v>109.57</v>
      </c>
      <c r="J2116" s="74">
        <v>130.54</v>
      </c>
      <c r="K2116" s="74">
        <v>129.36000000000001</v>
      </c>
      <c r="L2116" s="74">
        <v>117.17</v>
      </c>
      <c r="M2116" s="74">
        <v>104.08</v>
      </c>
      <c r="N2116" s="74">
        <v>125.25</v>
      </c>
      <c r="O2116" s="57">
        <v>97</v>
      </c>
      <c r="P2116" s="57">
        <v>96</v>
      </c>
      <c r="Q2116" s="57">
        <v>76</v>
      </c>
      <c r="R2116" s="57">
        <v>85</v>
      </c>
      <c r="S2116" s="57">
        <v>90</v>
      </c>
      <c r="T2116" s="74">
        <v>331.57</v>
      </c>
      <c r="U2116" s="114">
        <v>6.1000000000000004E-3</v>
      </c>
    </row>
    <row r="2117" spans="1:21" x14ac:dyDescent="0.35">
      <c r="A2117" s="73" t="s">
        <v>3018</v>
      </c>
      <c r="B2117" s="57">
        <v>128</v>
      </c>
      <c r="C2117" s="57">
        <v>109</v>
      </c>
      <c r="D2117" s="74">
        <v>6.07</v>
      </c>
      <c r="E2117" s="74">
        <v>117.21</v>
      </c>
      <c r="F2117" s="74">
        <v>134.4</v>
      </c>
      <c r="G2117" s="74">
        <v>123.19</v>
      </c>
      <c r="H2117" s="74">
        <v>119.9</v>
      </c>
      <c r="I2117" s="74">
        <v>109.3</v>
      </c>
      <c r="J2117" s="74">
        <v>129.32</v>
      </c>
      <c r="K2117" s="74">
        <v>128.38</v>
      </c>
      <c r="L2117" s="74">
        <v>116.76</v>
      </c>
      <c r="M2117" s="74">
        <v>103.14</v>
      </c>
      <c r="N2117" s="74">
        <v>124.89</v>
      </c>
      <c r="O2117" s="57">
        <v>103</v>
      </c>
      <c r="P2117" s="57">
        <v>97</v>
      </c>
      <c r="Q2117" s="57">
        <v>101</v>
      </c>
      <c r="R2117" s="57">
        <v>95</v>
      </c>
      <c r="S2117" s="57">
        <v>92</v>
      </c>
      <c r="T2117" s="74">
        <v>234.61</v>
      </c>
      <c r="U2117" s="114"/>
    </row>
    <row r="2118" spans="1:21" x14ac:dyDescent="0.35">
      <c r="A2118" s="73" t="s">
        <v>3019</v>
      </c>
      <c r="B2118" s="57">
        <v>138</v>
      </c>
      <c r="C2118" s="57">
        <v>125</v>
      </c>
      <c r="D2118" s="74">
        <v>4.84</v>
      </c>
      <c r="E2118" s="74">
        <v>116.56</v>
      </c>
      <c r="F2118" s="74">
        <v>133.63999999999999</v>
      </c>
      <c r="G2118" s="74">
        <v>122.46</v>
      </c>
      <c r="H2118" s="74">
        <v>119.4</v>
      </c>
      <c r="I2118" s="74">
        <v>108.86</v>
      </c>
      <c r="J2118" s="74">
        <v>128</v>
      </c>
      <c r="K2118" s="74">
        <v>127.58</v>
      </c>
      <c r="L2118" s="74">
        <v>116.32</v>
      </c>
      <c r="M2118" s="74">
        <v>102.25</v>
      </c>
      <c r="N2118" s="74">
        <v>124.17</v>
      </c>
      <c r="O2118" s="57">
        <v>109</v>
      </c>
      <c r="P2118" s="57">
        <v>97</v>
      </c>
      <c r="Q2118" s="57">
        <v>102</v>
      </c>
      <c r="R2118" s="57">
        <v>98</v>
      </c>
      <c r="S2118" s="57">
        <v>109</v>
      </c>
      <c r="T2118" s="74">
        <v>469.79</v>
      </c>
      <c r="U2118" s="114"/>
    </row>
    <row r="2119" spans="1:21" x14ac:dyDescent="0.35">
      <c r="A2119" s="73" t="s">
        <v>3020</v>
      </c>
      <c r="B2119" s="57">
        <v>125</v>
      </c>
      <c r="C2119" s="57">
        <v>104</v>
      </c>
      <c r="D2119" s="74">
        <v>6.08</v>
      </c>
      <c r="E2119" s="74">
        <v>115.58</v>
      </c>
      <c r="F2119" s="74">
        <v>131.81</v>
      </c>
      <c r="G2119" s="74">
        <v>121.75</v>
      </c>
      <c r="H2119" s="74">
        <v>118.56</v>
      </c>
      <c r="I2119" s="74">
        <v>108.38</v>
      </c>
      <c r="J2119" s="74">
        <v>126.17</v>
      </c>
      <c r="K2119" s="74">
        <v>126.55</v>
      </c>
      <c r="L2119" s="74">
        <v>115.67</v>
      </c>
      <c r="M2119" s="74">
        <v>101.37</v>
      </c>
      <c r="N2119" s="74">
        <v>123.53</v>
      </c>
      <c r="O2119" s="57">
        <v>97</v>
      </c>
      <c r="P2119" s="57">
        <v>97</v>
      </c>
      <c r="Q2119" s="57">
        <v>78</v>
      </c>
      <c r="R2119" s="57">
        <v>83</v>
      </c>
      <c r="S2119" s="57">
        <v>89</v>
      </c>
      <c r="T2119" s="74">
        <v>161.58000000000001</v>
      </c>
      <c r="U2119" s="114">
        <v>4.3E-3</v>
      </c>
    </row>
    <row r="2120" spans="1:21" x14ac:dyDescent="0.35">
      <c r="A2120" s="73" t="s">
        <v>3021</v>
      </c>
      <c r="B2120" s="57">
        <v>121</v>
      </c>
      <c r="C2120" s="57">
        <v>101</v>
      </c>
      <c r="D2120" s="74">
        <v>3.74</v>
      </c>
      <c r="E2120" s="74">
        <v>114.72</v>
      </c>
      <c r="F2120" s="74">
        <v>133.28</v>
      </c>
      <c r="G2120" s="74">
        <v>120.51</v>
      </c>
      <c r="H2120" s="74">
        <v>118.31</v>
      </c>
      <c r="I2120" s="74">
        <v>108.07</v>
      </c>
      <c r="J2120" s="74">
        <v>125.23</v>
      </c>
      <c r="K2120" s="74">
        <v>124.38</v>
      </c>
      <c r="L2120" s="74">
        <v>115.15</v>
      </c>
      <c r="M2120" s="74">
        <v>100.78</v>
      </c>
      <c r="N2120" s="74">
        <v>122.81</v>
      </c>
      <c r="O2120" s="57">
        <v>95</v>
      </c>
      <c r="P2120" s="57">
        <v>96</v>
      </c>
      <c r="Q2120" s="57">
        <v>84</v>
      </c>
      <c r="R2120" s="57">
        <v>81</v>
      </c>
      <c r="S2120" s="57">
        <v>94</v>
      </c>
      <c r="T2120" s="74">
        <v>520.20000000000005</v>
      </c>
      <c r="U2120" s="114">
        <v>5.1999999999999998E-3</v>
      </c>
    </row>
    <row r="2121" spans="1:21" x14ac:dyDescent="0.35">
      <c r="A2121" s="73" t="s">
        <v>3022</v>
      </c>
      <c r="B2121" s="57">
        <v>122</v>
      </c>
      <c r="C2121" s="57">
        <v>102</v>
      </c>
      <c r="D2121" s="74">
        <v>6.4</v>
      </c>
      <c r="E2121" s="74">
        <v>114.32</v>
      </c>
      <c r="F2121" s="74">
        <v>135.26</v>
      </c>
      <c r="G2121" s="74">
        <v>120.69</v>
      </c>
      <c r="H2121" s="74">
        <v>118.19</v>
      </c>
      <c r="I2121" s="74">
        <v>107.84</v>
      </c>
      <c r="J2121" s="74">
        <v>124.42</v>
      </c>
      <c r="K2121" s="74">
        <v>122.71</v>
      </c>
      <c r="L2121" s="74">
        <v>115.06</v>
      </c>
      <c r="M2121" s="74">
        <v>100.35</v>
      </c>
      <c r="N2121" s="74">
        <v>122.46</v>
      </c>
      <c r="O2121" s="57">
        <v>95</v>
      </c>
      <c r="P2121" s="57">
        <v>103</v>
      </c>
      <c r="Q2121" s="57">
        <v>84</v>
      </c>
      <c r="R2121" s="57">
        <v>82</v>
      </c>
      <c r="S2121" s="57">
        <v>89</v>
      </c>
      <c r="T2121" s="74">
        <v>335.4</v>
      </c>
      <c r="U2121" s="114">
        <v>4.0000000000000001E-3</v>
      </c>
    </row>
    <row r="2122" spans="1:21" x14ac:dyDescent="0.35">
      <c r="A2122" s="73" t="s">
        <v>3023</v>
      </c>
      <c r="B2122" s="57">
        <v>121</v>
      </c>
      <c r="C2122" s="57">
        <v>100</v>
      </c>
      <c r="D2122" s="74">
        <v>6.21</v>
      </c>
      <c r="E2122" s="74">
        <v>114.13</v>
      </c>
      <c r="F2122" s="74">
        <v>133.03</v>
      </c>
      <c r="G2122" s="74">
        <v>120.88</v>
      </c>
      <c r="H2122" s="74">
        <v>118.07</v>
      </c>
      <c r="I2122" s="74">
        <v>107.5</v>
      </c>
      <c r="J2122" s="74">
        <v>123.38</v>
      </c>
      <c r="K2122" s="74">
        <v>122.55</v>
      </c>
      <c r="L2122" s="74">
        <v>115.22</v>
      </c>
      <c r="M2122" s="74">
        <v>100.12</v>
      </c>
      <c r="N2122" s="74">
        <v>122.87</v>
      </c>
      <c r="O2122" s="57">
        <v>95</v>
      </c>
      <c r="P2122" s="57">
        <v>103</v>
      </c>
      <c r="Q2122" s="57">
        <v>86</v>
      </c>
      <c r="R2122" s="57">
        <v>84</v>
      </c>
      <c r="S2122" s="57">
        <v>91</v>
      </c>
      <c r="T2122" s="74">
        <v>355.91</v>
      </c>
      <c r="U2122" s="114">
        <v>3.7000000000000002E-3</v>
      </c>
    </row>
    <row r="2123" spans="1:21" x14ac:dyDescent="0.35">
      <c r="A2123" s="73" t="s">
        <v>3024</v>
      </c>
      <c r="B2123" s="57">
        <v>122</v>
      </c>
      <c r="C2123" s="57">
        <v>100</v>
      </c>
      <c r="D2123" s="74">
        <v>5.03</v>
      </c>
      <c r="E2123" s="74">
        <v>113.43</v>
      </c>
      <c r="F2123" s="74">
        <v>132.93</v>
      </c>
      <c r="G2123" s="74">
        <v>120.45</v>
      </c>
      <c r="H2123" s="74">
        <v>117.58</v>
      </c>
      <c r="I2123" s="74">
        <v>106.96</v>
      </c>
      <c r="J2123" s="74">
        <v>121.88</v>
      </c>
      <c r="K2123" s="74">
        <v>121.77</v>
      </c>
      <c r="L2123" s="74">
        <v>114.95</v>
      </c>
      <c r="M2123" s="74">
        <v>99.78</v>
      </c>
      <c r="N2123" s="74">
        <v>122.84</v>
      </c>
      <c r="O2123" s="57">
        <v>97</v>
      </c>
      <c r="P2123" s="57">
        <v>108</v>
      </c>
      <c r="Q2123" s="57">
        <v>79</v>
      </c>
      <c r="R2123" s="57">
        <v>85</v>
      </c>
      <c r="S2123" s="57">
        <v>89</v>
      </c>
      <c r="T2123" s="74">
        <v>518.44000000000005</v>
      </c>
      <c r="U2123" s="114">
        <v>7.3000000000000001E-3</v>
      </c>
    </row>
    <row r="2124" spans="1:21" x14ac:dyDescent="0.35">
      <c r="A2124" s="73" t="s">
        <v>3025</v>
      </c>
      <c r="B2124" s="57">
        <v>127</v>
      </c>
      <c r="C2124" s="57">
        <v>107</v>
      </c>
      <c r="D2124" s="74">
        <v>4.6500000000000004</v>
      </c>
      <c r="E2124" s="74">
        <v>113.5</v>
      </c>
      <c r="F2124" s="74">
        <v>132.19999999999999</v>
      </c>
      <c r="G2124" s="74">
        <v>120.24</v>
      </c>
      <c r="H2124" s="74">
        <v>117.21</v>
      </c>
      <c r="I2124" s="74">
        <v>106.31</v>
      </c>
      <c r="J2124" s="74">
        <v>127.15</v>
      </c>
      <c r="K2124" s="74">
        <v>121.44</v>
      </c>
      <c r="L2124" s="74">
        <v>114.64</v>
      </c>
      <c r="M2124" s="74">
        <v>100.05</v>
      </c>
      <c r="N2124" s="74">
        <v>122.07</v>
      </c>
      <c r="O2124" s="57">
        <v>102</v>
      </c>
      <c r="P2124" s="57">
        <v>107</v>
      </c>
      <c r="Q2124" s="57">
        <v>93</v>
      </c>
      <c r="R2124" s="57">
        <v>90</v>
      </c>
      <c r="S2124" s="57">
        <v>90</v>
      </c>
      <c r="T2124" s="74">
        <v>288.12</v>
      </c>
      <c r="U2124" s="114"/>
    </row>
    <row r="2125" spans="1:21" x14ac:dyDescent="0.35">
      <c r="A2125" s="73" t="s">
        <v>3026</v>
      </c>
      <c r="B2125" s="57">
        <v>131</v>
      </c>
      <c r="C2125" s="57">
        <v>120</v>
      </c>
      <c r="D2125" s="74">
        <v>3.62</v>
      </c>
      <c r="E2125" s="74">
        <v>113.13</v>
      </c>
      <c r="F2125" s="74">
        <v>131.83000000000001</v>
      </c>
      <c r="G2125" s="74">
        <v>119.87</v>
      </c>
      <c r="H2125" s="74">
        <v>116.8</v>
      </c>
      <c r="I2125" s="74">
        <v>105.66</v>
      </c>
      <c r="J2125" s="74">
        <v>126.72</v>
      </c>
      <c r="K2125" s="74">
        <v>121.06</v>
      </c>
      <c r="L2125" s="74">
        <v>114.49</v>
      </c>
      <c r="M2125" s="74">
        <v>100.69</v>
      </c>
      <c r="N2125" s="74">
        <v>121.47</v>
      </c>
      <c r="O2125" s="57">
        <v>103</v>
      </c>
      <c r="P2125" s="57">
        <v>106</v>
      </c>
      <c r="Q2125" s="57">
        <v>100</v>
      </c>
      <c r="R2125" s="57">
        <v>92</v>
      </c>
      <c r="S2125" s="57">
        <v>98</v>
      </c>
      <c r="T2125" s="74">
        <v>381.86</v>
      </c>
      <c r="U2125" s="114"/>
    </row>
    <row r="2126" spans="1:21" x14ac:dyDescent="0.35">
      <c r="A2126" s="73" t="s">
        <v>3080</v>
      </c>
      <c r="B2126" s="57">
        <v>122</v>
      </c>
      <c r="C2126" s="57">
        <v>102</v>
      </c>
      <c r="D2126" s="74">
        <v>9.9600000000000009</v>
      </c>
      <c r="E2126" s="74">
        <v>113.29</v>
      </c>
      <c r="F2126" s="74">
        <v>132.71</v>
      </c>
      <c r="G2126" s="74">
        <v>119.4</v>
      </c>
      <c r="H2126" s="74">
        <v>116.73</v>
      </c>
      <c r="I2126" s="74">
        <v>105.58</v>
      </c>
      <c r="J2126" s="74">
        <v>127.54</v>
      </c>
      <c r="K2126" s="74">
        <v>121.31</v>
      </c>
      <c r="L2126" s="74">
        <v>114.52</v>
      </c>
      <c r="M2126" s="74">
        <v>100.86</v>
      </c>
      <c r="N2126" s="74">
        <v>121.03</v>
      </c>
      <c r="O2126" s="57">
        <v>95</v>
      </c>
      <c r="P2126" s="57">
        <v>106</v>
      </c>
      <c r="Q2126" s="57">
        <v>76</v>
      </c>
      <c r="R2126" s="57">
        <v>80</v>
      </c>
      <c r="S2126" s="57">
        <v>85</v>
      </c>
      <c r="T2126" s="74">
        <v>195.41</v>
      </c>
      <c r="U2126" s="114">
        <v>5.0000000000000001E-3</v>
      </c>
    </row>
    <row r="2127" spans="1:21" x14ac:dyDescent="0.35">
      <c r="A2127" s="73" t="s">
        <v>3087</v>
      </c>
      <c r="B2127" s="57">
        <v>122</v>
      </c>
      <c r="C2127" s="57">
        <v>102</v>
      </c>
      <c r="D2127" s="74">
        <v>4.28</v>
      </c>
      <c r="E2127" s="74">
        <v>113.23</v>
      </c>
      <c r="F2127" s="74">
        <v>132.31</v>
      </c>
      <c r="G2127" s="74">
        <v>120.22</v>
      </c>
      <c r="H2127" s="74">
        <v>116.6</v>
      </c>
      <c r="I2127" s="74">
        <v>105.69</v>
      </c>
      <c r="J2127" s="74">
        <v>126.89</v>
      </c>
      <c r="K2127" s="74">
        <v>121.46</v>
      </c>
      <c r="L2127" s="74">
        <v>114.77</v>
      </c>
      <c r="M2127" s="74">
        <v>100.64</v>
      </c>
      <c r="N2127" s="74">
        <v>121.54</v>
      </c>
      <c r="O2127" s="57">
        <v>96</v>
      </c>
      <c r="P2127" s="57">
        <v>106</v>
      </c>
      <c r="Q2127" s="57">
        <v>82</v>
      </c>
      <c r="R2127" s="57">
        <v>82</v>
      </c>
      <c r="S2127" s="57">
        <v>92</v>
      </c>
      <c r="T2127" s="74">
        <v>310.54000000000002</v>
      </c>
      <c r="U2127" s="114">
        <v>3.5999999999999999E-3</v>
      </c>
    </row>
    <row r="2128" spans="1:21" x14ac:dyDescent="0.35">
      <c r="A2128" s="73" t="s">
        <v>3088</v>
      </c>
      <c r="B2128" s="57">
        <v>122</v>
      </c>
      <c r="C2128" s="57">
        <v>102</v>
      </c>
      <c r="D2128" s="74">
        <v>6.23</v>
      </c>
      <c r="E2128" s="74">
        <v>112.69</v>
      </c>
      <c r="F2128" s="74">
        <v>128.91</v>
      </c>
      <c r="G2128" s="74">
        <v>119.79</v>
      </c>
      <c r="H2128" s="74">
        <v>116.29</v>
      </c>
      <c r="I2128" s="74">
        <v>105.98</v>
      </c>
      <c r="J2128" s="74">
        <v>125.7</v>
      </c>
      <c r="K2128" s="74">
        <v>120.81</v>
      </c>
      <c r="L2128" s="74">
        <v>114.64</v>
      </c>
      <c r="M2128" s="74">
        <v>100.78</v>
      </c>
      <c r="N2128" s="74">
        <v>120.74</v>
      </c>
      <c r="O2128" s="57">
        <v>96</v>
      </c>
      <c r="P2128" s="57">
        <v>107</v>
      </c>
      <c r="Q2128" s="57">
        <v>80</v>
      </c>
      <c r="R2128" s="57">
        <v>81</v>
      </c>
      <c r="S2128" s="57">
        <v>87</v>
      </c>
      <c r="T2128" s="74">
        <v>244.86</v>
      </c>
      <c r="U2128" s="114">
        <v>4.7000000000000002E-3</v>
      </c>
    </row>
    <row r="2129" spans="1:21" x14ac:dyDescent="0.35">
      <c r="A2129" s="73" t="s">
        <v>3236</v>
      </c>
      <c r="B2129" s="57">
        <v>118</v>
      </c>
      <c r="C2129" s="57">
        <v>98</v>
      </c>
      <c r="D2129" s="74">
        <v>5.48</v>
      </c>
      <c r="E2129" s="74">
        <v>112.59</v>
      </c>
      <c r="F2129" s="74">
        <v>129.69</v>
      </c>
      <c r="G2129" s="74">
        <v>119.25</v>
      </c>
      <c r="H2129" s="74">
        <v>115.83</v>
      </c>
      <c r="I2129" s="74">
        <v>106.23</v>
      </c>
      <c r="J2129" s="74">
        <v>125.15</v>
      </c>
      <c r="K2129" s="74">
        <v>121.34</v>
      </c>
      <c r="L2129" s="74">
        <v>114.72</v>
      </c>
      <c r="M2129" s="74">
        <v>100.81</v>
      </c>
      <c r="N2129" s="74">
        <v>120.15</v>
      </c>
      <c r="O2129" s="57">
        <v>94</v>
      </c>
      <c r="P2129" s="57">
        <v>107</v>
      </c>
      <c r="Q2129" s="57">
        <v>82</v>
      </c>
      <c r="R2129" s="57">
        <v>79</v>
      </c>
      <c r="S2129" s="57">
        <v>84</v>
      </c>
      <c r="T2129" s="74">
        <v>156.55000000000001</v>
      </c>
      <c r="U2129" s="114">
        <v>3.8E-3</v>
      </c>
    </row>
    <row r="2130" spans="1:21" x14ac:dyDescent="0.35">
      <c r="A2130" s="73" t="s">
        <v>3237</v>
      </c>
      <c r="B2130" s="57">
        <v>118</v>
      </c>
      <c r="C2130" s="57">
        <v>96</v>
      </c>
      <c r="D2130" s="74">
        <v>8.0500000000000007</v>
      </c>
      <c r="E2130" s="74">
        <v>113.31</v>
      </c>
      <c r="F2130" s="74">
        <v>130.49</v>
      </c>
      <c r="G2130" s="74">
        <v>119.86</v>
      </c>
      <c r="H2130" s="74">
        <v>116.12</v>
      </c>
      <c r="I2130" s="74">
        <v>106.73</v>
      </c>
      <c r="J2130" s="74">
        <v>126.36</v>
      </c>
      <c r="K2130" s="74">
        <v>122.49</v>
      </c>
      <c r="L2130" s="74">
        <v>115.51</v>
      </c>
      <c r="M2130" s="74">
        <v>101.74</v>
      </c>
      <c r="N2130" s="74">
        <v>121.49</v>
      </c>
      <c r="O2130" s="57">
        <v>97</v>
      </c>
      <c r="P2130" s="57">
        <v>107</v>
      </c>
      <c r="Q2130" s="57">
        <v>78</v>
      </c>
      <c r="R2130" s="57">
        <v>80</v>
      </c>
      <c r="S2130" s="57">
        <v>83</v>
      </c>
      <c r="T2130" s="74">
        <v>194.41</v>
      </c>
      <c r="U2130" s="114">
        <v>4.1000000000000003E-3</v>
      </c>
    </row>
    <row r="2131" spans="1:21" x14ac:dyDescent="0.35">
      <c r="A2131" s="73" t="s">
        <v>3238</v>
      </c>
      <c r="B2131" s="57">
        <v>126</v>
      </c>
      <c r="C2131" s="57">
        <v>109</v>
      </c>
      <c r="D2131" s="74">
        <v>5.9</v>
      </c>
      <c r="E2131" s="74">
        <v>113.21</v>
      </c>
      <c r="F2131" s="74">
        <v>131.46</v>
      </c>
      <c r="G2131" s="74">
        <v>120.32</v>
      </c>
      <c r="H2131" s="74">
        <v>116.35</v>
      </c>
      <c r="I2131" s="74">
        <v>107.07</v>
      </c>
      <c r="J2131" s="74">
        <v>120.7</v>
      </c>
      <c r="K2131" s="74">
        <v>123.55</v>
      </c>
      <c r="L2131" s="74">
        <v>116.28</v>
      </c>
      <c r="M2131" s="74">
        <v>102.53</v>
      </c>
      <c r="N2131" s="74">
        <v>122.48</v>
      </c>
      <c r="O2131" s="57">
        <v>103</v>
      </c>
      <c r="P2131" s="57">
        <v>108</v>
      </c>
      <c r="Q2131" s="57">
        <v>98</v>
      </c>
      <c r="R2131" s="57">
        <v>94</v>
      </c>
      <c r="S2131" s="57">
        <v>88</v>
      </c>
      <c r="T2131" s="74">
        <v>259.02</v>
      </c>
      <c r="U2131" s="114"/>
    </row>
    <row r="2132" spans="1:21" x14ac:dyDescent="0.35">
      <c r="A2132" s="73" t="s">
        <v>3239</v>
      </c>
      <c r="B2132" s="57">
        <v>133</v>
      </c>
      <c r="C2132" s="57">
        <v>118</v>
      </c>
      <c r="D2132" s="74">
        <v>4.66</v>
      </c>
      <c r="E2132" s="74">
        <v>113.96</v>
      </c>
      <c r="F2132" s="74">
        <v>133.88999999999999</v>
      </c>
      <c r="G2132" s="74">
        <v>120.96</v>
      </c>
      <c r="H2132" s="74">
        <v>116.9</v>
      </c>
      <c r="I2132" s="74">
        <v>108.13</v>
      </c>
      <c r="J2132" s="74">
        <v>121.15</v>
      </c>
      <c r="K2132" s="74">
        <v>124.89</v>
      </c>
      <c r="L2132" s="74">
        <v>116.38</v>
      </c>
      <c r="M2132" s="74">
        <v>103.2</v>
      </c>
      <c r="N2132" s="74">
        <v>123.37</v>
      </c>
      <c r="O2132" s="57">
        <v>106</v>
      </c>
      <c r="P2132" s="57">
        <v>108</v>
      </c>
      <c r="Q2132" s="57">
        <v>90</v>
      </c>
      <c r="R2132" s="57">
        <v>94</v>
      </c>
      <c r="S2132" s="57">
        <v>104</v>
      </c>
      <c r="T2132" s="74">
        <v>334.35</v>
      </c>
      <c r="U2132" s="114"/>
    </row>
    <row r="2133" spans="1:21" x14ac:dyDescent="0.35">
      <c r="A2133" s="73" t="s">
        <v>3240</v>
      </c>
      <c r="B2133" s="57">
        <v>121</v>
      </c>
      <c r="C2133" s="57">
        <v>103</v>
      </c>
      <c r="D2133" s="74">
        <v>5.67</v>
      </c>
      <c r="E2133" s="74">
        <v>115.26</v>
      </c>
      <c r="F2133" s="74">
        <v>135.69999999999999</v>
      </c>
      <c r="G2133" s="74">
        <v>122.67</v>
      </c>
      <c r="H2133" s="74">
        <v>117.58</v>
      </c>
      <c r="I2133" s="74">
        <v>109.55</v>
      </c>
      <c r="J2133" s="74">
        <v>122.57</v>
      </c>
      <c r="K2133" s="74">
        <v>126.76</v>
      </c>
      <c r="L2133" s="74">
        <v>117.25</v>
      </c>
      <c r="M2133" s="74">
        <v>103.98</v>
      </c>
      <c r="N2133" s="74">
        <v>125.38</v>
      </c>
      <c r="O2133" s="57">
        <v>96</v>
      </c>
      <c r="P2133" s="57">
        <v>109</v>
      </c>
      <c r="Q2133" s="57">
        <v>79</v>
      </c>
      <c r="R2133" s="57">
        <v>76</v>
      </c>
      <c r="S2133" s="57">
        <v>76</v>
      </c>
      <c r="T2133" s="74">
        <v>548.87</v>
      </c>
      <c r="U2133" s="114">
        <v>4.1999999999999997E-3</v>
      </c>
    </row>
    <row r="2134" spans="1:21" x14ac:dyDescent="0.35">
      <c r="A2134" s="73" t="s">
        <v>3241</v>
      </c>
      <c r="B2134" s="57">
        <v>119</v>
      </c>
      <c r="C2134" s="57">
        <v>99</v>
      </c>
      <c r="D2134" s="74">
        <v>5.59</v>
      </c>
      <c r="E2134" s="74">
        <v>116.8</v>
      </c>
      <c r="F2134" s="74">
        <v>137.83000000000001</v>
      </c>
      <c r="G2134" s="74">
        <v>123.54</v>
      </c>
      <c r="H2134" s="74">
        <v>118.32</v>
      </c>
      <c r="I2134" s="74">
        <v>110.88</v>
      </c>
      <c r="J2134" s="74">
        <v>126.25</v>
      </c>
      <c r="K2134" s="74">
        <v>128.78</v>
      </c>
      <c r="L2134" s="74">
        <v>117.56</v>
      </c>
      <c r="M2134" s="74">
        <v>105.14</v>
      </c>
      <c r="N2134" s="74">
        <v>126.94</v>
      </c>
      <c r="O2134" s="57">
        <v>96</v>
      </c>
      <c r="P2134" s="57">
        <v>109</v>
      </c>
      <c r="Q2134" s="57">
        <v>84</v>
      </c>
      <c r="R2134" s="57">
        <v>77</v>
      </c>
      <c r="S2134" s="57">
        <v>80</v>
      </c>
      <c r="T2134" s="74">
        <v>751.41</v>
      </c>
      <c r="U2134" s="114">
        <v>3.5999999999999999E-3</v>
      </c>
    </row>
    <row r="2135" spans="1:21" x14ac:dyDescent="0.35">
      <c r="A2135" s="73" t="s">
        <v>3242</v>
      </c>
      <c r="B2135" s="57">
        <v>120</v>
      </c>
      <c r="C2135" s="57">
        <v>100</v>
      </c>
      <c r="D2135" s="74">
        <v>7.34</v>
      </c>
      <c r="E2135" s="74">
        <v>117.93</v>
      </c>
      <c r="F2135" s="74">
        <v>141.21</v>
      </c>
      <c r="G2135" s="74">
        <v>124.38</v>
      </c>
      <c r="H2135" s="74">
        <v>118.95</v>
      </c>
      <c r="I2135" s="74">
        <v>111.76</v>
      </c>
      <c r="J2135" s="74">
        <v>128.46</v>
      </c>
      <c r="K2135" s="74">
        <v>130.44</v>
      </c>
      <c r="L2135" s="74">
        <v>118</v>
      </c>
      <c r="M2135" s="74">
        <v>105.71</v>
      </c>
      <c r="N2135" s="74">
        <v>127.41</v>
      </c>
      <c r="O2135" s="57">
        <v>96</v>
      </c>
      <c r="P2135" s="57">
        <v>102</v>
      </c>
      <c r="Q2135" s="57">
        <v>84</v>
      </c>
      <c r="R2135" s="57">
        <v>73</v>
      </c>
      <c r="S2135" s="57">
        <v>75</v>
      </c>
      <c r="T2135" s="74">
        <v>919.13</v>
      </c>
      <c r="U2135" s="114">
        <v>3.5000000000000001E-3</v>
      </c>
    </row>
    <row r="2136" spans="1:21" x14ac:dyDescent="0.35">
      <c r="A2136" s="73" t="s">
        <v>3243</v>
      </c>
      <c r="B2136" s="57">
        <v>118</v>
      </c>
      <c r="C2136" s="57">
        <v>99</v>
      </c>
      <c r="D2136" s="74">
        <v>17.53</v>
      </c>
      <c r="E2136" s="74">
        <v>119.41</v>
      </c>
      <c r="F2136" s="74">
        <v>144.15</v>
      </c>
      <c r="G2136" s="74">
        <v>125.75</v>
      </c>
      <c r="H2136" s="74">
        <v>120.18</v>
      </c>
      <c r="I2136" s="74">
        <v>112.62</v>
      </c>
      <c r="J2136" s="74">
        <v>132.24</v>
      </c>
      <c r="K2136" s="74">
        <v>132.18</v>
      </c>
      <c r="L2136" s="74">
        <v>118.09</v>
      </c>
      <c r="M2136" s="74">
        <v>106.58</v>
      </c>
      <c r="N2136" s="74">
        <v>129.34</v>
      </c>
      <c r="O2136" s="57">
        <v>96</v>
      </c>
      <c r="P2136" s="57">
        <v>102</v>
      </c>
      <c r="Q2136" s="57">
        <v>85</v>
      </c>
      <c r="R2136" s="57">
        <v>75</v>
      </c>
      <c r="S2136" s="57">
        <v>77</v>
      </c>
      <c r="T2136" s="74">
        <v>973.76</v>
      </c>
      <c r="U2136" s="114">
        <v>2.5000000000000001E-3</v>
      </c>
    </row>
    <row r="2137" spans="1:21" x14ac:dyDescent="0.35">
      <c r="A2137" s="73" t="s">
        <v>3244</v>
      </c>
      <c r="B2137" s="57">
        <v>116</v>
      </c>
      <c r="C2137" s="57">
        <v>97</v>
      </c>
      <c r="D2137" s="74">
        <v>-9.23</v>
      </c>
      <c r="E2137" s="74">
        <v>121.3</v>
      </c>
      <c r="F2137" s="74">
        <v>148.31</v>
      </c>
      <c r="G2137" s="74">
        <v>127.9</v>
      </c>
      <c r="H2137" s="74">
        <v>121.45</v>
      </c>
      <c r="I2137" s="74">
        <v>113.04</v>
      </c>
      <c r="J2137" s="74">
        <v>137.16</v>
      </c>
      <c r="K2137" s="74">
        <v>134.01</v>
      </c>
      <c r="L2137" s="74">
        <v>119.35</v>
      </c>
      <c r="M2137" s="74">
        <v>106.68</v>
      </c>
      <c r="N2137" s="74">
        <v>130.57</v>
      </c>
      <c r="O2137" s="57">
        <v>95</v>
      </c>
      <c r="P2137" s="57">
        <v>102</v>
      </c>
      <c r="Q2137" s="57">
        <v>77</v>
      </c>
      <c r="R2137" s="57">
        <v>77</v>
      </c>
      <c r="S2137" s="57">
        <v>74</v>
      </c>
      <c r="T2137" s="74">
        <v>335.7</v>
      </c>
      <c r="U2137" s="114">
        <v>2.3E-3</v>
      </c>
    </row>
    <row r="2138" spans="1:21" x14ac:dyDescent="0.35">
      <c r="A2138" s="73" t="s">
        <v>3245</v>
      </c>
      <c r="B2138" s="57">
        <v>123</v>
      </c>
      <c r="C2138" s="57">
        <v>107</v>
      </c>
      <c r="D2138" s="74">
        <v>2.56</v>
      </c>
      <c r="E2138" s="74">
        <v>122.34</v>
      </c>
      <c r="F2138" s="74">
        <v>150.79</v>
      </c>
      <c r="G2138" s="74">
        <v>127.92</v>
      </c>
      <c r="H2138" s="74">
        <v>121.42</v>
      </c>
      <c r="I2138" s="74">
        <v>113.68</v>
      </c>
      <c r="J2138" s="74">
        <v>141.13</v>
      </c>
      <c r="K2138" s="74">
        <v>134.30000000000001</v>
      </c>
      <c r="L2138" s="74">
        <v>120.38</v>
      </c>
      <c r="M2138" s="74">
        <v>106.56</v>
      </c>
      <c r="N2138" s="74">
        <v>130.81</v>
      </c>
      <c r="O2138" s="57">
        <v>102</v>
      </c>
      <c r="P2138" s="57">
        <v>102</v>
      </c>
      <c r="Q2138" s="57">
        <v>99</v>
      </c>
      <c r="R2138" s="57">
        <v>93</v>
      </c>
      <c r="S2138" s="57">
        <v>84</v>
      </c>
      <c r="T2138" s="74">
        <v>389.59</v>
      </c>
      <c r="U2138" s="114"/>
    </row>
    <row r="2139" spans="1:21" x14ac:dyDescent="0.35">
      <c r="A2139" s="73" t="s">
        <v>3246</v>
      </c>
      <c r="B2139" s="57">
        <v>137</v>
      </c>
      <c r="C2139" s="57">
        <v>121</v>
      </c>
      <c r="D2139" s="74">
        <v>8.4700000000000006</v>
      </c>
      <c r="E2139" s="74">
        <v>122.77</v>
      </c>
      <c r="F2139" s="74">
        <v>150.13</v>
      </c>
      <c r="G2139" s="74">
        <v>128.68</v>
      </c>
      <c r="H2139" s="74">
        <v>121.83</v>
      </c>
      <c r="I2139" s="74">
        <v>113.32</v>
      </c>
      <c r="J2139" s="74">
        <v>142.86000000000001</v>
      </c>
      <c r="K2139" s="74">
        <v>134.61000000000001</v>
      </c>
      <c r="L2139" s="74">
        <v>121.21</v>
      </c>
      <c r="M2139" s="74">
        <v>105.68</v>
      </c>
      <c r="N2139" s="74">
        <v>132.05000000000001</v>
      </c>
      <c r="O2139" s="57">
        <v>107</v>
      </c>
      <c r="P2139" s="57">
        <v>102</v>
      </c>
      <c r="Q2139" s="57">
        <v>92</v>
      </c>
      <c r="R2139" s="57">
        <v>91</v>
      </c>
      <c r="S2139" s="57">
        <v>104</v>
      </c>
      <c r="T2139" s="74">
        <v>296.41000000000003</v>
      </c>
      <c r="U2139" s="114"/>
    </row>
    <row r="2140" spans="1:21" x14ac:dyDescent="0.35">
      <c r="A2140" s="73" t="s">
        <v>3247</v>
      </c>
      <c r="B2140" s="57">
        <v>123</v>
      </c>
      <c r="C2140" s="57">
        <v>105</v>
      </c>
      <c r="D2140" s="74">
        <v>5.18</v>
      </c>
      <c r="E2140" s="74">
        <v>122.29</v>
      </c>
      <c r="F2140" s="74">
        <v>148.47</v>
      </c>
      <c r="G2140" s="74">
        <v>128.76</v>
      </c>
      <c r="H2140" s="74">
        <v>121.75</v>
      </c>
      <c r="I2140" s="74">
        <v>111.31</v>
      </c>
      <c r="J2140" s="74">
        <v>143.76</v>
      </c>
      <c r="K2140" s="74">
        <v>133.71</v>
      </c>
      <c r="L2140" s="74">
        <v>120.94</v>
      </c>
      <c r="M2140" s="74">
        <v>104.69</v>
      </c>
      <c r="N2140" s="74">
        <v>132.74</v>
      </c>
      <c r="O2140" s="57">
        <v>95</v>
      </c>
      <c r="P2140" s="57">
        <v>102</v>
      </c>
      <c r="Q2140" s="57">
        <v>76</v>
      </c>
      <c r="R2140" s="57">
        <v>79</v>
      </c>
      <c r="S2140" s="57">
        <v>86</v>
      </c>
      <c r="T2140" s="74">
        <v>421.78</v>
      </c>
      <c r="U2140" s="114">
        <v>1.9E-3</v>
      </c>
    </row>
    <row r="2141" spans="1:21" x14ac:dyDescent="0.35">
      <c r="A2141" s="73" t="s">
        <v>3248</v>
      </c>
      <c r="B2141" s="57">
        <v>123</v>
      </c>
      <c r="C2141" s="57">
        <v>103</v>
      </c>
      <c r="D2141" s="74">
        <v>12.97</v>
      </c>
      <c r="E2141" s="74">
        <v>121.17</v>
      </c>
      <c r="F2141" s="74">
        <v>145.56</v>
      </c>
      <c r="G2141" s="74">
        <v>128.12</v>
      </c>
      <c r="H2141" s="74">
        <v>121.22</v>
      </c>
      <c r="I2141" s="74">
        <v>109.15</v>
      </c>
      <c r="J2141" s="74">
        <v>142.01</v>
      </c>
      <c r="K2141" s="74">
        <v>132.26</v>
      </c>
      <c r="L2141" s="74">
        <v>120.34</v>
      </c>
      <c r="M2141" s="74">
        <v>103.21</v>
      </c>
      <c r="N2141" s="74">
        <v>132.01</v>
      </c>
      <c r="O2141" s="57">
        <v>95</v>
      </c>
      <c r="P2141" s="57">
        <v>102</v>
      </c>
      <c r="Q2141" s="57">
        <v>85</v>
      </c>
      <c r="R2141" s="57">
        <v>82</v>
      </c>
      <c r="S2141" s="57">
        <v>93</v>
      </c>
      <c r="T2141" s="74">
        <v>407.27</v>
      </c>
      <c r="U2141" s="114">
        <v>2.0999999999999999E-3</v>
      </c>
    </row>
    <row r="2142" spans="1:21" x14ac:dyDescent="0.35">
      <c r="A2142" s="73" t="s">
        <v>3249</v>
      </c>
      <c r="B2142" s="57">
        <v>124</v>
      </c>
      <c r="C2142" s="57">
        <v>105</v>
      </c>
      <c r="D2142" s="74">
        <v>5.16</v>
      </c>
      <c r="E2142" s="74">
        <v>120.36</v>
      </c>
      <c r="F2142" s="74">
        <v>142.15</v>
      </c>
      <c r="G2142" s="74">
        <v>127.59</v>
      </c>
      <c r="H2142" s="74">
        <v>120.81</v>
      </c>
      <c r="I2142" s="74">
        <v>107.16</v>
      </c>
      <c r="J2142" s="74">
        <v>141.19</v>
      </c>
      <c r="K2142" s="74">
        <v>131.12</v>
      </c>
      <c r="L2142" s="74">
        <v>120.29</v>
      </c>
      <c r="M2142" s="74">
        <v>101.97</v>
      </c>
      <c r="N2142" s="74">
        <v>132.5</v>
      </c>
      <c r="O2142" s="57">
        <v>96</v>
      </c>
      <c r="P2142" s="57">
        <v>100</v>
      </c>
      <c r="Q2142" s="57">
        <v>83</v>
      </c>
      <c r="R2142" s="57">
        <v>82</v>
      </c>
      <c r="S2142" s="57">
        <v>88</v>
      </c>
      <c r="T2142" s="74">
        <v>365.47</v>
      </c>
      <c r="U2142" s="114">
        <v>1.6000000000000001E-3</v>
      </c>
    </row>
    <row r="2143" spans="1:21" x14ac:dyDescent="0.35">
      <c r="A2143" s="73" t="s">
        <v>3250</v>
      </c>
      <c r="B2143" s="57">
        <v>120</v>
      </c>
      <c r="C2143" s="57">
        <v>103</v>
      </c>
      <c r="D2143" s="74">
        <v>10.220000000000001</v>
      </c>
      <c r="E2143" s="74">
        <v>118.66</v>
      </c>
      <c r="F2143" s="74">
        <v>137.35</v>
      </c>
      <c r="G2143" s="74">
        <v>126.59</v>
      </c>
      <c r="H2143" s="74">
        <v>119.95</v>
      </c>
      <c r="I2143" s="74">
        <v>105.06</v>
      </c>
      <c r="J2143" s="74">
        <v>137.59</v>
      </c>
      <c r="K2143" s="74">
        <v>129.37</v>
      </c>
      <c r="L2143" s="74">
        <v>119.69</v>
      </c>
      <c r="M2143" s="74">
        <v>100.25</v>
      </c>
      <c r="N2143" s="74">
        <v>131.34</v>
      </c>
      <c r="O2143" s="57">
        <v>95</v>
      </c>
      <c r="P2143" s="57">
        <v>100</v>
      </c>
      <c r="Q2143" s="57">
        <v>84</v>
      </c>
      <c r="R2143" s="57">
        <v>83</v>
      </c>
      <c r="S2143" s="57">
        <v>90</v>
      </c>
      <c r="T2143" s="74">
        <v>302.37</v>
      </c>
      <c r="U2143" s="114">
        <v>1.6000000000000001E-3</v>
      </c>
    </row>
    <row r="2144" spans="1:21" x14ac:dyDescent="0.35">
      <c r="A2144" s="73" t="s">
        <v>3251</v>
      </c>
      <c r="B2144" s="57">
        <v>119</v>
      </c>
      <c r="C2144" s="57">
        <v>101</v>
      </c>
      <c r="D2144" s="74">
        <v>4.08</v>
      </c>
      <c r="E2144" s="74">
        <v>115.97</v>
      </c>
      <c r="F2144" s="74">
        <v>130.93</v>
      </c>
      <c r="G2144" s="74">
        <v>125.12</v>
      </c>
      <c r="H2144" s="74">
        <v>118.3</v>
      </c>
      <c r="I2144" s="74">
        <v>103.18</v>
      </c>
      <c r="J2144" s="74">
        <v>130.85</v>
      </c>
      <c r="K2144" s="74">
        <v>127.56</v>
      </c>
      <c r="L2144" s="74">
        <v>117.14</v>
      </c>
      <c r="M2144" s="74">
        <v>98.61</v>
      </c>
      <c r="N2144" s="74">
        <v>129.55000000000001</v>
      </c>
      <c r="O2144" s="57">
        <v>96</v>
      </c>
      <c r="P2144" s="57">
        <v>96</v>
      </c>
      <c r="Q2144" s="57">
        <v>77</v>
      </c>
      <c r="R2144" s="57">
        <v>82</v>
      </c>
      <c r="S2144" s="57">
        <v>88</v>
      </c>
      <c r="T2144" s="74">
        <v>567.79</v>
      </c>
      <c r="U2144" s="114">
        <v>1.5E-3</v>
      </c>
    </row>
    <row r="2145" spans="1:21" x14ac:dyDescent="0.35">
      <c r="A2145" s="73" t="s">
        <v>3252</v>
      </c>
      <c r="B2145" s="57">
        <v>126</v>
      </c>
      <c r="C2145" s="57">
        <v>109</v>
      </c>
      <c r="D2145" s="74">
        <v>6.02</v>
      </c>
      <c r="E2145" s="74">
        <v>114.49</v>
      </c>
      <c r="F2145" s="74">
        <v>126.59</v>
      </c>
      <c r="G2145" s="74">
        <v>125.46</v>
      </c>
      <c r="H2145" s="74">
        <v>118.25</v>
      </c>
      <c r="I2145" s="74">
        <v>101.78</v>
      </c>
      <c r="J2145" s="74">
        <v>126.68</v>
      </c>
      <c r="K2145" s="74">
        <v>126.92</v>
      </c>
      <c r="L2145" s="74">
        <v>115.19</v>
      </c>
      <c r="M2145" s="74">
        <v>97.17</v>
      </c>
      <c r="N2145" s="74">
        <v>129.36000000000001</v>
      </c>
      <c r="O2145" s="57">
        <v>102</v>
      </c>
      <c r="P2145" s="57">
        <v>96</v>
      </c>
      <c r="Q2145" s="57">
        <v>100</v>
      </c>
      <c r="R2145" s="57">
        <v>94</v>
      </c>
      <c r="S2145" s="57">
        <v>91</v>
      </c>
      <c r="T2145" s="74">
        <v>213.69</v>
      </c>
      <c r="U2145" s="114"/>
    </row>
    <row r="2146" spans="1:21" x14ac:dyDescent="0.35">
      <c r="A2146" s="73" t="s">
        <v>3253</v>
      </c>
      <c r="B2146" s="57">
        <v>130</v>
      </c>
      <c r="C2146" s="57">
        <v>120</v>
      </c>
      <c r="D2146" s="74">
        <v>3.17</v>
      </c>
      <c r="E2146" s="74">
        <v>113.37</v>
      </c>
      <c r="F2146" s="74">
        <v>123.52</v>
      </c>
      <c r="G2146" s="74">
        <v>124.77</v>
      </c>
      <c r="H2146" s="74">
        <v>117.54</v>
      </c>
      <c r="I2146" s="74">
        <v>100.96</v>
      </c>
      <c r="J2146" s="74">
        <v>124.22</v>
      </c>
      <c r="K2146" s="74">
        <v>126.12</v>
      </c>
      <c r="L2146" s="74">
        <v>114.21</v>
      </c>
      <c r="M2146" s="74">
        <v>96.13</v>
      </c>
      <c r="N2146" s="74">
        <v>128.41999999999999</v>
      </c>
      <c r="O2146" s="57">
        <v>103</v>
      </c>
      <c r="P2146" s="57">
        <v>95</v>
      </c>
      <c r="Q2146" s="57">
        <v>95</v>
      </c>
      <c r="R2146" s="57">
        <v>92</v>
      </c>
      <c r="S2146" s="57">
        <v>103</v>
      </c>
      <c r="T2146" s="74">
        <v>271.57</v>
      </c>
      <c r="U2146" s="114"/>
    </row>
    <row r="2147" spans="1:21" x14ac:dyDescent="0.35">
      <c r="A2147" s="73" t="s">
        <v>3254</v>
      </c>
      <c r="B2147" s="57">
        <v>125</v>
      </c>
      <c r="C2147" s="57">
        <v>106</v>
      </c>
      <c r="D2147" s="74">
        <v>2.83</v>
      </c>
      <c r="E2147" s="74">
        <v>112.48</v>
      </c>
      <c r="F2147" s="74">
        <v>120.87</v>
      </c>
      <c r="G2147" s="74">
        <v>123.93</v>
      </c>
      <c r="H2147" s="74">
        <v>116.85</v>
      </c>
      <c r="I2147" s="74">
        <v>100.54</v>
      </c>
      <c r="J2147" s="74">
        <v>122.06</v>
      </c>
      <c r="K2147" s="74">
        <v>125.64</v>
      </c>
      <c r="L2147" s="74">
        <v>113.78</v>
      </c>
      <c r="M2147" s="74">
        <v>95.74</v>
      </c>
      <c r="N2147" s="74">
        <v>126.26</v>
      </c>
      <c r="O2147" s="57">
        <v>95</v>
      </c>
      <c r="P2147" s="57">
        <v>96</v>
      </c>
      <c r="Q2147" s="57">
        <v>79</v>
      </c>
      <c r="R2147" s="57">
        <v>81</v>
      </c>
      <c r="S2147" s="57">
        <v>89</v>
      </c>
      <c r="T2147" s="74">
        <v>268.49</v>
      </c>
      <c r="U2147" s="114">
        <v>1.6999999999999999E-3</v>
      </c>
    </row>
    <row r="2148" spans="1:21" x14ac:dyDescent="0.35">
      <c r="A2148" s="73" t="s">
        <v>3255</v>
      </c>
      <c r="B2148" s="57">
        <v>122</v>
      </c>
      <c r="C2148" s="57">
        <v>102</v>
      </c>
      <c r="D2148" s="74">
        <v>4.25</v>
      </c>
      <c r="E2148" s="74">
        <v>111.49</v>
      </c>
      <c r="F2148" s="74">
        <v>119.17</v>
      </c>
      <c r="G2148" s="74">
        <v>122.73</v>
      </c>
      <c r="H2148" s="74">
        <v>116.35</v>
      </c>
      <c r="I2148" s="74">
        <v>99.99</v>
      </c>
      <c r="J2148" s="74">
        <v>118.42</v>
      </c>
      <c r="K2148" s="74">
        <v>125.51</v>
      </c>
      <c r="L2148" s="74">
        <v>113.48</v>
      </c>
      <c r="M2148" s="74">
        <v>95.71</v>
      </c>
      <c r="N2148" s="74">
        <v>125.69</v>
      </c>
      <c r="O2148" s="57">
        <v>95</v>
      </c>
      <c r="P2148" s="57">
        <v>95</v>
      </c>
      <c r="Q2148" s="57">
        <v>85</v>
      </c>
      <c r="R2148" s="57">
        <v>85</v>
      </c>
      <c r="S2148" s="57">
        <v>92</v>
      </c>
      <c r="T2148" s="74">
        <v>96.05</v>
      </c>
      <c r="U2148" s="114">
        <v>3.0000000000000001E-3</v>
      </c>
    </row>
    <row r="2149" spans="1:21" x14ac:dyDescent="0.35">
      <c r="A2149" s="73" t="s">
        <v>3256</v>
      </c>
      <c r="B2149" s="57">
        <v>124</v>
      </c>
      <c r="C2149" s="57">
        <v>102</v>
      </c>
      <c r="D2149" s="74">
        <v>5.6</v>
      </c>
      <c r="E2149" s="74">
        <v>110.85</v>
      </c>
      <c r="F2149" s="74">
        <v>119</v>
      </c>
      <c r="G2149" s="74">
        <v>122.43</v>
      </c>
      <c r="H2149" s="74">
        <v>115.98</v>
      </c>
      <c r="I2149" s="74">
        <v>99.57</v>
      </c>
      <c r="J2149" s="74">
        <v>117.26</v>
      </c>
      <c r="K2149" s="74">
        <v>125.34</v>
      </c>
      <c r="L2149" s="74">
        <v>112.74</v>
      </c>
      <c r="M2149" s="74">
        <v>95.04</v>
      </c>
      <c r="N2149" s="74">
        <v>125.04</v>
      </c>
      <c r="O2149" s="57">
        <v>94</v>
      </c>
      <c r="P2149" s="57">
        <v>102</v>
      </c>
      <c r="Q2149" s="57">
        <v>84</v>
      </c>
      <c r="R2149" s="57">
        <v>83</v>
      </c>
      <c r="S2149" s="57">
        <v>88</v>
      </c>
      <c r="T2149" s="74">
        <v>691.77</v>
      </c>
      <c r="U2149" s="114">
        <v>1.9E-3</v>
      </c>
    </row>
    <row r="2150" spans="1:21" x14ac:dyDescent="0.35">
      <c r="A2150" s="73" t="s">
        <v>3257</v>
      </c>
      <c r="B2150" s="57">
        <v>122</v>
      </c>
      <c r="C2150" s="57">
        <v>104</v>
      </c>
      <c r="D2150" s="74">
        <v>5.18</v>
      </c>
      <c r="E2150" s="74">
        <v>110.53</v>
      </c>
      <c r="F2150" s="74">
        <v>117.89</v>
      </c>
      <c r="G2150" s="74">
        <v>122.1</v>
      </c>
      <c r="H2150" s="74">
        <v>115.49</v>
      </c>
      <c r="I2150" s="74">
        <v>99.52</v>
      </c>
      <c r="J2150" s="74">
        <v>115.88</v>
      </c>
      <c r="K2150" s="74">
        <v>125.48</v>
      </c>
      <c r="L2150" s="74">
        <v>112.65</v>
      </c>
      <c r="M2150" s="74">
        <v>94.66</v>
      </c>
      <c r="N2150" s="74">
        <v>125.01</v>
      </c>
      <c r="O2150" s="57">
        <v>95</v>
      </c>
      <c r="P2150" s="57">
        <v>102</v>
      </c>
      <c r="Q2150" s="57">
        <v>86</v>
      </c>
      <c r="R2150" s="57">
        <v>84</v>
      </c>
      <c r="S2150" s="57">
        <v>92</v>
      </c>
      <c r="T2150" s="74">
        <v>237.19</v>
      </c>
      <c r="U2150" s="114">
        <v>4.1999999999999997E-3</v>
      </c>
    </row>
    <row r="2151" spans="1:21" x14ac:dyDescent="0.35">
      <c r="A2151" s="73" t="s">
        <v>3258</v>
      </c>
      <c r="B2151" s="57">
        <v>120</v>
      </c>
      <c r="C2151" s="57">
        <v>99</v>
      </c>
      <c r="D2151" s="74">
        <v>3.31</v>
      </c>
      <c r="E2151" s="74">
        <v>110.43</v>
      </c>
      <c r="F2151" s="74">
        <v>117.24</v>
      </c>
      <c r="G2151" s="74">
        <v>121.31</v>
      </c>
      <c r="H2151" s="74">
        <v>114.88</v>
      </c>
      <c r="I2151" s="74">
        <v>99.09</v>
      </c>
      <c r="J2151" s="74">
        <v>116.96</v>
      </c>
      <c r="K2151" s="74">
        <v>125.85</v>
      </c>
      <c r="L2151" s="74">
        <v>112.79</v>
      </c>
      <c r="M2151" s="74">
        <v>94.4</v>
      </c>
      <c r="N2151" s="74">
        <v>125.05</v>
      </c>
      <c r="O2151" s="57">
        <v>92</v>
      </c>
      <c r="P2151" s="57">
        <v>107</v>
      </c>
      <c r="Q2151" s="57">
        <v>78</v>
      </c>
      <c r="R2151" s="57">
        <v>81</v>
      </c>
      <c r="S2151" s="57">
        <v>81</v>
      </c>
      <c r="T2151" s="74">
        <v>446.68</v>
      </c>
      <c r="U2151" s="114">
        <v>1.23E-2</v>
      </c>
    </row>
    <row r="2152" spans="1:21" x14ac:dyDescent="0.35">
      <c r="A2152" s="73" t="s">
        <v>3259</v>
      </c>
      <c r="B2152" s="57">
        <v>122</v>
      </c>
      <c r="C2152" s="57">
        <v>107</v>
      </c>
      <c r="D2152" s="74">
        <v>5.32</v>
      </c>
      <c r="E2152" s="74">
        <v>110.47</v>
      </c>
      <c r="F2152" s="74">
        <v>117.48</v>
      </c>
      <c r="G2152" s="74">
        <v>120.67</v>
      </c>
      <c r="H2152" s="74">
        <v>114.8</v>
      </c>
      <c r="I2152" s="74">
        <v>99.09</v>
      </c>
      <c r="J2152" s="74">
        <v>116.87</v>
      </c>
      <c r="K2152" s="74">
        <v>126.39</v>
      </c>
      <c r="L2152" s="74">
        <v>113</v>
      </c>
      <c r="M2152" s="74">
        <v>94.19</v>
      </c>
      <c r="N2152" s="74">
        <v>125.44</v>
      </c>
      <c r="O2152" s="57">
        <v>98</v>
      </c>
      <c r="P2152" s="57">
        <v>106</v>
      </c>
      <c r="Q2152" s="57">
        <v>111</v>
      </c>
      <c r="R2152" s="57">
        <v>91</v>
      </c>
      <c r="S2152" s="57">
        <v>88</v>
      </c>
      <c r="T2152" s="74">
        <v>615.73</v>
      </c>
      <c r="U2152" s="114"/>
    </row>
    <row r="2153" spans="1:21" x14ac:dyDescent="0.35">
      <c r="A2153" s="73" t="s">
        <v>3260</v>
      </c>
      <c r="B2153" s="57">
        <v>133</v>
      </c>
      <c r="C2153" s="57">
        <v>121</v>
      </c>
      <c r="D2153" s="74">
        <v>4.72</v>
      </c>
      <c r="E2153" s="74">
        <v>110.52</v>
      </c>
      <c r="F2153" s="74">
        <v>118.39</v>
      </c>
      <c r="G2153" s="74">
        <v>120.86</v>
      </c>
      <c r="H2153" s="74">
        <v>114.58</v>
      </c>
      <c r="I2153" s="74">
        <v>99.09</v>
      </c>
      <c r="J2153" s="74">
        <v>116.16</v>
      </c>
      <c r="K2153" s="74">
        <v>127.3</v>
      </c>
      <c r="L2153" s="74">
        <v>113.16</v>
      </c>
      <c r="M2153" s="74">
        <v>93.67</v>
      </c>
      <c r="N2153" s="74">
        <v>126.39</v>
      </c>
      <c r="O2153" s="57">
        <v>104</v>
      </c>
      <c r="P2153" s="57">
        <v>106</v>
      </c>
      <c r="Q2153" s="57">
        <v>107</v>
      </c>
      <c r="R2153" s="57">
        <v>94</v>
      </c>
      <c r="S2153" s="57">
        <v>107</v>
      </c>
      <c r="T2153" s="74">
        <v>265.94</v>
      </c>
      <c r="U2153" s="114"/>
    </row>
    <row r="2154" spans="1:21" x14ac:dyDescent="0.35">
      <c r="A2154" s="73" t="s">
        <v>3261</v>
      </c>
      <c r="B2154" s="57">
        <v>125</v>
      </c>
      <c r="C2154" s="57">
        <v>105</v>
      </c>
      <c r="D2154" s="74">
        <v>4.9000000000000004</v>
      </c>
      <c r="E2154" s="74">
        <v>110.33</v>
      </c>
      <c r="F2154" s="74">
        <v>120.21</v>
      </c>
      <c r="G2154" s="74">
        <v>120.3</v>
      </c>
      <c r="H2154" s="74">
        <v>114.43</v>
      </c>
      <c r="I2154" s="74">
        <v>98.93</v>
      </c>
      <c r="J2154" s="74">
        <v>114.02</v>
      </c>
      <c r="K2154" s="74">
        <v>128.16999999999999</v>
      </c>
      <c r="L2154" s="74">
        <v>112.9</v>
      </c>
      <c r="M2154" s="74">
        <v>92.7</v>
      </c>
      <c r="N2154" s="74">
        <v>127.88</v>
      </c>
      <c r="O2154" s="57">
        <v>96</v>
      </c>
      <c r="P2154" s="57">
        <v>106</v>
      </c>
      <c r="Q2154" s="57">
        <v>81</v>
      </c>
      <c r="R2154" s="57">
        <v>83</v>
      </c>
      <c r="S2154" s="57">
        <v>91</v>
      </c>
      <c r="T2154" s="74">
        <v>496.22</v>
      </c>
      <c r="U2154" s="114">
        <v>1.29E-2</v>
      </c>
    </row>
    <row r="2155" spans="1:21" x14ac:dyDescent="0.35">
      <c r="A2155" s="73" t="s">
        <v>3262</v>
      </c>
      <c r="B2155" s="57">
        <v>123</v>
      </c>
      <c r="C2155" s="57">
        <v>104</v>
      </c>
      <c r="D2155" s="74">
        <v>8.6</v>
      </c>
      <c r="E2155" s="74">
        <v>110.27</v>
      </c>
      <c r="F2155" s="74">
        <v>118.79</v>
      </c>
      <c r="G2155" s="74">
        <v>120.71</v>
      </c>
      <c r="H2155" s="74">
        <v>114.26</v>
      </c>
      <c r="I2155" s="74">
        <v>98.83</v>
      </c>
      <c r="J2155" s="74">
        <v>113.9</v>
      </c>
      <c r="K2155" s="74">
        <v>128.86000000000001</v>
      </c>
      <c r="L2155" s="74">
        <v>113.11</v>
      </c>
      <c r="M2155" s="74">
        <v>91.58</v>
      </c>
      <c r="N2155" s="74">
        <v>128.88</v>
      </c>
      <c r="O2155" s="57">
        <v>95</v>
      </c>
      <c r="P2155" s="57">
        <v>106</v>
      </c>
      <c r="Q2155" s="57">
        <v>86</v>
      </c>
      <c r="R2155" s="57">
        <v>83</v>
      </c>
      <c r="S2155" s="57">
        <v>91</v>
      </c>
      <c r="T2155" s="74">
        <v>517.62</v>
      </c>
      <c r="U2155" s="114">
        <v>1.61E-2</v>
      </c>
    </row>
    <row r="2156" spans="1:21" x14ac:dyDescent="0.35">
      <c r="A2156" s="73" t="s">
        <v>3263</v>
      </c>
      <c r="B2156" s="57">
        <v>124</v>
      </c>
      <c r="C2156" s="57">
        <v>104</v>
      </c>
      <c r="D2156" s="74">
        <v>5.77</v>
      </c>
      <c r="E2156" s="74">
        <v>110.17</v>
      </c>
      <c r="F2156" s="74">
        <v>117.04</v>
      </c>
      <c r="G2156" s="74">
        <v>120.68</v>
      </c>
      <c r="H2156" s="74">
        <v>114</v>
      </c>
      <c r="I2156" s="74">
        <v>98.59</v>
      </c>
      <c r="J2156" s="74">
        <v>112.88</v>
      </c>
      <c r="K2156" s="74">
        <v>129.79</v>
      </c>
      <c r="L2156" s="74">
        <v>113.23</v>
      </c>
      <c r="M2156" s="74">
        <v>91.37</v>
      </c>
      <c r="N2156" s="74">
        <v>129.53</v>
      </c>
      <c r="O2156" s="57">
        <v>93</v>
      </c>
      <c r="P2156" s="57">
        <v>101</v>
      </c>
      <c r="Q2156" s="57">
        <v>84</v>
      </c>
      <c r="R2156" s="57">
        <v>80</v>
      </c>
      <c r="S2156" s="57">
        <v>85</v>
      </c>
      <c r="T2156" s="74">
        <v>384.09</v>
      </c>
      <c r="U2156" s="114">
        <v>1.46E-2</v>
      </c>
    </row>
    <row r="2157" spans="1:21" x14ac:dyDescent="0.35">
      <c r="A2157" s="73" t="s">
        <v>3264</v>
      </c>
      <c r="B2157" s="57">
        <v>121</v>
      </c>
      <c r="C2157" s="57">
        <v>101</v>
      </c>
      <c r="D2157" s="74">
        <v>10</v>
      </c>
      <c r="E2157" s="74">
        <v>110.67</v>
      </c>
      <c r="F2157" s="74">
        <v>117.17</v>
      </c>
      <c r="G2157" s="74">
        <v>120.69</v>
      </c>
      <c r="H2157" s="74">
        <v>113.89</v>
      </c>
      <c r="I2157" s="74">
        <v>98.27</v>
      </c>
      <c r="J2157" s="74">
        <v>114.57</v>
      </c>
      <c r="K2157" s="74">
        <v>132.41</v>
      </c>
      <c r="L2157" s="74">
        <v>113.41</v>
      </c>
      <c r="M2157" s="74">
        <v>91.13</v>
      </c>
      <c r="N2157" s="74">
        <v>131.01</v>
      </c>
      <c r="O2157" s="57">
        <v>93</v>
      </c>
      <c r="P2157" s="57">
        <v>101</v>
      </c>
      <c r="Q2157" s="57">
        <v>87</v>
      </c>
      <c r="R2157" s="57">
        <v>83</v>
      </c>
      <c r="S2157" s="57">
        <v>89</v>
      </c>
      <c r="T2157" s="74">
        <v>476.78</v>
      </c>
      <c r="U2157" s="114">
        <v>1.0999999999999999E-2</v>
      </c>
    </row>
    <row r="2158" spans="1:21" x14ac:dyDescent="0.35">
      <c r="A2158" s="73" t="s">
        <v>3265</v>
      </c>
      <c r="B2158" s="57">
        <v>121</v>
      </c>
      <c r="C2158" s="57">
        <v>102</v>
      </c>
      <c r="D2158" s="74">
        <v>5.32</v>
      </c>
      <c r="E2158" s="74">
        <v>111.1</v>
      </c>
      <c r="F2158" s="74">
        <v>116.62</v>
      </c>
      <c r="G2158" s="74">
        <v>121.7</v>
      </c>
      <c r="H2158" s="74">
        <v>114.12</v>
      </c>
      <c r="I2158" s="74">
        <v>98.18</v>
      </c>
      <c r="J2158" s="74">
        <v>112.84</v>
      </c>
      <c r="K2158" s="74">
        <v>135.63999999999999</v>
      </c>
      <c r="L2158" s="74">
        <v>113.72</v>
      </c>
      <c r="M2158" s="74">
        <v>90.74</v>
      </c>
      <c r="N2158" s="74">
        <v>133.16</v>
      </c>
      <c r="O2158" s="57">
        <v>95</v>
      </c>
      <c r="P2158" s="57">
        <v>101</v>
      </c>
      <c r="Q2158" s="57">
        <v>80</v>
      </c>
      <c r="R2158" s="57">
        <v>83</v>
      </c>
      <c r="S2158" s="57">
        <v>87</v>
      </c>
      <c r="T2158" s="74">
        <v>281.14</v>
      </c>
      <c r="U2158" s="114">
        <v>9.1000000000000004E-3</v>
      </c>
    </row>
    <row r="2159" spans="1:21" x14ac:dyDescent="0.35">
      <c r="A2159" s="73" t="s">
        <v>3266</v>
      </c>
      <c r="B2159" s="57">
        <v>123</v>
      </c>
      <c r="C2159" s="57">
        <v>114</v>
      </c>
      <c r="D2159" s="74">
        <v>10.07</v>
      </c>
      <c r="E2159" s="74">
        <v>111.06</v>
      </c>
      <c r="F2159" s="74">
        <v>116.62</v>
      </c>
      <c r="G2159" s="74">
        <v>122.09</v>
      </c>
      <c r="H2159" s="74">
        <v>113.35</v>
      </c>
      <c r="I2159" s="74">
        <v>97.2</v>
      </c>
      <c r="J2159" s="74">
        <v>112.21</v>
      </c>
      <c r="K2159" s="74">
        <v>138.06</v>
      </c>
      <c r="L2159" s="74">
        <v>113.27</v>
      </c>
      <c r="M2159" s="74">
        <v>90.31</v>
      </c>
      <c r="N2159" s="74">
        <v>134.41</v>
      </c>
      <c r="O2159" s="57">
        <v>96</v>
      </c>
      <c r="P2159" s="57">
        <v>100</v>
      </c>
      <c r="Q2159" s="57">
        <v>95</v>
      </c>
      <c r="R2159" s="57">
        <v>87</v>
      </c>
      <c r="S2159" s="57">
        <v>84</v>
      </c>
      <c r="T2159" s="74">
        <v>308.70999999999998</v>
      </c>
      <c r="U2159" s="114"/>
    </row>
    <row r="2160" spans="1:21" x14ac:dyDescent="0.35">
      <c r="A2160" s="73" t="s">
        <v>3267</v>
      </c>
      <c r="B2160" s="57">
        <v>131</v>
      </c>
      <c r="C2160" s="57">
        <v>123</v>
      </c>
      <c r="D2160" s="74">
        <v>5.7</v>
      </c>
      <c r="E2160" s="74">
        <v>111.41</v>
      </c>
      <c r="F2160" s="74">
        <v>116.08</v>
      </c>
      <c r="G2160" s="74">
        <v>122.91</v>
      </c>
      <c r="H2160" s="74">
        <v>113.3</v>
      </c>
      <c r="I2160" s="74">
        <v>96.76</v>
      </c>
      <c r="J2160" s="74">
        <v>112.57</v>
      </c>
      <c r="K2160" s="74">
        <v>140.35</v>
      </c>
      <c r="L2160" s="74">
        <v>112.86</v>
      </c>
      <c r="M2160" s="74">
        <v>90.49</v>
      </c>
      <c r="N2160" s="74">
        <v>134.87</v>
      </c>
      <c r="O2160" s="57">
        <v>101</v>
      </c>
      <c r="P2160" s="57">
        <v>100</v>
      </c>
      <c r="Q2160" s="57">
        <v>103</v>
      </c>
      <c r="R2160" s="57">
        <v>96</v>
      </c>
      <c r="S2160" s="57">
        <v>103</v>
      </c>
      <c r="T2160" s="74">
        <v>597.29</v>
      </c>
      <c r="U2160" s="114"/>
    </row>
    <row r="2161" spans="1:21" x14ac:dyDescent="0.35">
      <c r="A2161" s="73" t="s">
        <v>3268</v>
      </c>
      <c r="B2161" s="57">
        <v>125</v>
      </c>
      <c r="C2161" s="57">
        <v>105</v>
      </c>
      <c r="D2161" s="74">
        <v>7.39</v>
      </c>
      <c r="E2161" s="74"/>
      <c r="F2161" s="74"/>
      <c r="G2161" s="74"/>
      <c r="H2161" s="74"/>
      <c r="I2161" s="74"/>
      <c r="J2161" s="74"/>
      <c r="K2161" s="74"/>
      <c r="L2161" s="74"/>
      <c r="M2161" s="74"/>
      <c r="N2161" s="74"/>
      <c r="O2161" s="57">
        <v>96</v>
      </c>
      <c r="P2161" s="57">
        <v>100</v>
      </c>
      <c r="Q2161" s="57">
        <v>81</v>
      </c>
      <c r="R2161" s="57">
        <v>81</v>
      </c>
      <c r="S2161" s="57">
        <v>88</v>
      </c>
      <c r="T2161" s="74">
        <v>382.18</v>
      </c>
      <c r="U2161" s="114">
        <v>7.1999999999999998E-3</v>
      </c>
    </row>
    <row r="2162" spans="1:21" x14ac:dyDescent="0.35">
      <c r="A2162" s="73" t="s">
        <v>3269</v>
      </c>
      <c r="B2162" s="57">
        <v>124</v>
      </c>
      <c r="C2162" s="57">
        <v>103</v>
      </c>
      <c r="D2162" s="74">
        <v>9.15</v>
      </c>
      <c r="E2162" s="74"/>
      <c r="F2162" s="74"/>
      <c r="G2162" s="74"/>
      <c r="H2162" s="74"/>
      <c r="I2162" s="74"/>
      <c r="J2162" s="74"/>
      <c r="K2162" s="74"/>
      <c r="L2162" s="74"/>
      <c r="M2162" s="74"/>
      <c r="N2162" s="74"/>
      <c r="O2162" s="57">
        <v>96</v>
      </c>
      <c r="P2162" s="57">
        <v>100</v>
      </c>
      <c r="Q2162" s="57">
        <v>87</v>
      </c>
      <c r="R2162" s="57">
        <v>83</v>
      </c>
      <c r="S2162" s="57">
        <v>95</v>
      </c>
      <c r="T2162" s="74">
        <v>431.32</v>
      </c>
      <c r="U2162" s="114">
        <v>6.6E-3</v>
      </c>
    </row>
    <row r="2163" spans="1:21" x14ac:dyDescent="0.35">
      <c r="A2163" s="73" t="s">
        <v>3270</v>
      </c>
      <c r="B2163" s="57">
        <v>125</v>
      </c>
      <c r="C2163" s="57">
        <v>104</v>
      </c>
      <c r="D2163" s="74">
        <v>5.58</v>
      </c>
      <c r="E2163" s="74"/>
      <c r="F2163" s="74"/>
      <c r="G2163" s="74"/>
      <c r="H2163" s="74"/>
      <c r="I2163" s="74"/>
      <c r="J2163" s="74"/>
      <c r="K2163" s="74"/>
      <c r="L2163" s="74"/>
      <c r="M2163" s="74"/>
      <c r="N2163" s="74"/>
      <c r="O2163" s="57">
        <v>95</v>
      </c>
      <c r="P2163" s="57">
        <v>101</v>
      </c>
      <c r="Q2163" s="57">
        <v>88</v>
      </c>
      <c r="R2163" s="57">
        <v>82</v>
      </c>
      <c r="S2163" s="57">
        <v>87</v>
      </c>
      <c r="T2163" s="74">
        <v>684.72</v>
      </c>
      <c r="U2163" s="114">
        <v>6.4999999999999997E-3</v>
      </c>
    </row>
    <row r="2164" spans="1:21" x14ac:dyDescent="0.35">
      <c r="A2164" s="73" t="s">
        <v>3271</v>
      </c>
      <c r="B2164" s="57">
        <v>121</v>
      </c>
      <c r="C2164" s="57">
        <v>101</v>
      </c>
      <c r="D2164" s="74">
        <v>7.89</v>
      </c>
      <c r="E2164" s="74"/>
      <c r="F2164" s="74"/>
      <c r="G2164" s="74"/>
      <c r="H2164" s="74"/>
      <c r="I2164" s="74"/>
      <c r="J2164" s="74"/>
      <c r="K2164" s="74"/>
      <c r="L2164" s="74"/>
      <c r="M2164" s="74"/>
      <c r="N2164" s="74"/>
      <c r="O2164" s="57">
        <v>95</v>
      </c>
      <c r="P2164" s="57">
        <v>101</v>
      </c>
      <c r="Q2164" s="57">
        <v>86</v>
      </c>
      <c r="R2164" s="57">
        <v>83</v>
      </c>
      <c r="S2164" s="57">
        <v>90</v>
      </c>
      <c r="T2164" s="74">
        <v>616.89</v>
      </c>
      <c r="U2164" s="114">
        <v>5.1999999999999998E-3</v>
      </c>
    </row>
    <row r="2165" spans="1:21" x14ac:dyDescent="0.35">
      <c r="A2165" s="73" t="s">
        <v>3272</v>
      </c>
      <c r="B2165" s="57">
        <v>121</v>
      </c>
      <c r="C2165" s="57">
        <v>100</v>
      </c>
      <c r="D2165" s="74">
        <v>6.67</v>
      </c>
      <c r="E2165" s="74"/>
      <c r="F2165" s="74"/>
      <c r="G2165" s="74"/>
      <c r="H2165" s="74"/>
      <c r="I2165" s="74"/>
      <c r="J2165" s="74"/>
      <c r="K2165" s="74"/>
      <c r="L2165" s="74"/>
      <c r="M2165" s="74"/>
      <c r="N2165" s="74"/>
      <c r="O2165" s="57">
        <v>97</v>
      </c>
      <c r="P2165" s="57">
        <v>102</v>
      </c>
      <c r="Q2165" s="57">
        <v>82</v>
      </c>
      <c r="R2165" s="57">
        <v>81</v>
      </c>
      <c r="S2165" s="57">
        <v>88</v>
      </c>
      <c r="T2165" s="74">
        <v>296.77</v>
      </c>
      <c r="U2165" s="114">
        <v>4.5999999999999999E-3</v>
      </c>
    </row>
    <row r="2166" spans="1:21" x14ac:dyDescent="0.35">
      <c r="A2166" s="73" t="s">
        <v>3273</v>
      </c>
      <c r="B2166" s="57">
        <v>124</v>
      </c>
      <c r="C2166" s="57">
        <v>113</v>
      </c>
      <c r="D2166" s="74">
        <v>3.57</v>
      </c>
      <c r="E2166" s="74"/>
      <c r="F2166" s="74"/>
      <c r="G2166" s="74"/>
      <c r="H2166" s="74"/>
      <c r="I2166" s="74"/>
      <c r="J2166" s="74"/>
      <c r="K2166" s="74"/>
      <c r="L2166" s="74"/>
      <c r="M2166" s="74"/>
      <c r="N2166" s="74"/>
      <c r="O2166" s="57">
        <v>99</v>
      </c>
      <c r="P2166" s="57">
        <v>102</v>
      </c>
      <c r="Q2166" s="57">
        <v>102</v>
      </c>
      <c r="R2166" s="57">
        <v>89</v>
      </c>
      <c r="S2166" s="57">
        <v>88</v>
      </c>
      <c r="T2166" s="74">
        <v>128.91999999999999</v>
      </c>
      <c r="U2166" s="114"/>
    </row>
    <row r="2167" spans="1:21" x14ac:dyDescent="0.35">
      <c r="A2167" s="73" t="s">
        <v>3274</v>
      </c>
      <c r="B2167" s="57">
        <v>137</v>
      </c>
      <c r="C2167" s="57">
        <v>126</v>
      </c>
      <c r="D2167" s="74">
        <v>3.99</v>
      </c>
      <c r="E2167" s="74"/>
      <c r="F2167" s="74"/>
      <c r="G2167" s="74"/>
      <c r="H2167" s="74"/>
      <c r="I2167" s="74"/>
      <c r="J2167" s="74"/>
      <c r="K2167" s="74"/>
      <c r="L2167" s="74"/>
      <c r="M2167" s="74"/>
      <c r="N2167" s="74"/>
      <c r="O2167" s="57">
        <v>106</v>
      </c>
      <c r="P2167" s="57">
        <v>102</v>
      </c>
      <c r="Q2167" s="57">
        <v>108</v>
      </c>
      <c r="R2167" s="57">
        <v>99</v>
      </c>
      <c r="S2167" s="57">
        <v>112</v>
      </c>
      <c r="T2167" s="74">
        <v>681.43</v>
      </c>
      <c r="U2167" s="114"/>
    </row>
    <row r="2168" spans="1:21" x14ac:dyDescent="0.35">
      <c r="A2168" s="73" t="s">
        <v>3275</v>
      </c>
      <c r="B2168" s="57">
        <v>124</v>
      </c>
      <c r="C2168" s="57">
        <v>102</v>
      </c>
      <c r="D2168" s="74">
        <v>1.18</v>
      </c>
      <c r="E2168" s="74"/>
      <c r="F2168" s="74"/>
      <c r="G2168" s="74"/>
      <c r="H2168" s="74"/>
      <c r="I2168" s="74"/>
      <c r="J2168" s="74"/>
      <c r="K2168" s="74"/>
      <c r="L2168" s="74"/>
      <c r="M2168" s="74"/>
      <c r="N2168" s="74"/>
      <c r="O2168" s="57">
        <v>95</v>
      </c>
      <c r="P2168" s="57">
        <v>102</v>
      </c>
      <c r="Q2168" s="57">
        <v>81</v>
      </c>
      <c r="R2168" s="57">
        <v>79</v>
      </c>
      <c r="S2168" s="57">
        <v>84</v>
      </c>
      <c r="T2168" s="74">
        <v>291.26</v>
      </c>
      <c r="U2168" s="114">
        <v>4.1000000000000003E-3</v>
      </c>
    </row>
    <row r="2169" spans="1:21" x14ac:dyDescent="0.35">
      <c r="A2169" s="73" t="s">
        <v>3276</v>
      </c>
      <c r="B2169" s="57">
        <v>123</v>
      </c>
      <c r="C2169" s="57">
        <v>102</v>
      </c>
      <c r="D2169" s="74">
        <v>1.71</v>
      </c>
      <c r="E2169" s="74"/>
      <c r="F2169" s="74"/>
      <c r="G2169" s="74"/>
      <c r="H2169" s="74"/>
      <c r="I2169" s="74"/>
      <c r="J2169" s="74"/>
      <c r="K2169" s="74"/>
      <c r="L2169" s="74"/>
      <c r="M2169" s="74"/>
      <c r="N2169" s="74"/>
      <c r="O2169" s="57">
        <v>96</v>
      </c>
      <c r="P2169" s="57">
        <v>103</v>
      </c>
      <c r="Q2169" s="57">
        <v>87</v>
      </c>
      <c r="R2169" s="57">
        <v>84</v>
      </c>
      <c r="S2169" s="57">
        <v>95</v>
      </c>
      <c r="T2169" s="74">
        <v>278.81</v>
      </c>
      <c r="U2169" s="114">
        <v>3.7000000000000002E-3</v>
      </c>
    </row>
    <row r="2170" spans="1:21" x14ac:dyDescent="0.35">
      <c r="A2170" s="73" t="s">
        <v>3277</v>
      </c>
      <c r="B2170" s="57">
        <v>122</v>
      </c>
      <c r="C2170" s="57">
        <v>102</v>
      </c>
      <c r="D2170" s="74">
        <v>3.95</v>
      </c>
      <c r="E2170" s="74"/>
      <c r="F2170" s="74"/>
      <c r="G2170" s="74"/>
      <c r="H2170" s="74"/>
      <c r="I2170" s="74"/>
      <c r="J2170" s="74"/>
      <c r="K2170" s="74"/>
      <c r="L2170" s="74"/>
      <c r="M2170" s="74"/>
      <c r="N2170" s="74"/>
      <c r="O2170" s="57">
        <v>96</v>
      </c>
      <c r="P2170" s="57">
        <v>102</v>
      </c>
      <c r="Q2170" s="57">
        <v>88</v>
      </c>
      <c r="R2170" s="57">
        <v>83</v>
      </c>
      <c r="S2170" s="57">
        <v>89</v>
      </c>
      <c r="T2170" s="74">
        <v>650.66999999999996</v>
      </c>
      <c r="U2170" s="114">
        <v>2.8999999999999998E-3</v>
      </c>
    </row>
    <row r="2171" spans="1:21" x14ac:dyDescent="0.35">
      <c r="A2171" s="73" t="s">
        <v>3278</v>
      </c>
      <c r="B2171" s="57">
        <v>120</v>
      </c>
      <c r="C2171" s="57">
        <v>100</v>
      </c>
      <c r="D2171" s="74">
        <v>4.17</v>
      </c>
      <c r="E2171" s="74"/>
      <c r="F2171" s="74"/>
      <c r="G2171" s="74"/>
      <c r="H2171" s="74"/>
      <c r="I2171" s="74"/>
      <c r="J2171" s="74"/>
      <c r="K2171" s="74"/>
      <c r="L2171" s="74"/>
      <c r="M2171" s="74"/>
      <c r="N2171" s="74"/>
      <c r="O2171" s="57">
        <v>95</v>
      </c>
      <c r="P2171" s="57">
        <v>102</v>
      </c>
      <c r="Q2171" s="57">
        <v>88</v>
      </c>
      <c r="R2171" s="57">
        <v>81</v>
      </c>
      <c r="S2171" s="57">
        <v>88</v>
      </c>
      <c r="T2171" s="74">
        <v>299.25</v>
      </c>
      <c r="U2171" s="114">
        <v>2.2000000000000001E-3</v>
      </c>
    </row>
    <row r="2172" spans="1:21" x14ac:dyDescent="0.35">
      <c r="A2172" s="73" t="s">
        <v>3279</v>
      </c>
      <c r="B2172" s="57">
        <v>119</v>
      </c>
      <c r="C2172" s="57">
        <v>99</v>
      </c>
      <c r="D2172" s="74">
        <v>4.55</v>
      </c>
      <c r="E2172" s="74"/>
      <c r="F2172" s="74"/>
      <c r="G2172" s="74"/>
      <c r="H2172" s="74"/>
      <c r="I2172" s="74"/>
      <c r="J2172" s="74"/>
      <c r="K2172" s="74"/>
      <c r="L2172" s="74"/>
      <c r="M2172" s="74"/>
      <c r="N2172" s="74"/>
      <c r="O2172" s="57">
        <v>95</v>
      </c>
      <c r="P2172" s="57">
        <v>98</v>
      </c>
      <c r="Q2172" s="57">
        <v>83</v>
      </c>
      <c r="R2172" s="57">
        <v>84</v>
      </c>
      <c r="S2172" s="57">
        <v>88</v>
      </c>
      <c r="T2172" s="74">
        <v>339.38</v>
      </c>
      <c r="U2172" s="114">
        <v>2.2000000000000001E-3</v>
      </c>
    </row>
    <row r="2173" spans="1:21" x14ac:dyDescent="0.35">
      <c r="A2173" s="73" t="s">
        <v>3280</v>
      </c>
      <c r="B2173" s="57">
        <v>121</v>
      </c>
      <c r="C2173" s="57">
        <v>109</v>
      </c>
      <c r="D2173" s="74">
        <v>18.38</v>
      </c>
      <c r="E2173" s="74"/>
      <c r="F2173" s="74"/>
      <c r="G2173" s="74"/>
      <c r="H2173" s="74"/>
      <c r="I2173" s="74"/>
      <c r="J2173" s="74"/>
      <c r="K2173" s="74"/>
      <c r="L2173" s="74"/>
      <c r="M2173" s="74"/>
      <c r="N2173" s="74"/>
      <c r="O2173" s="57">
        <v>99</v>
      </c>
      <c r="P2173" s="57">
        <v>99</v>
      </c>
      <c r="Q2173" s="57">
        <v>103</v>
      </c>
      <c r="R2173" s="57">
        <v>90</v>
      </c>
      <c r="S2173" s="57">
        <v>91</v>
      </c>
      <c r="T2173" s="74">
        <v>289.32</v>
      </c>
      <c r="U2173" s="114"/>
    </row>
    <row r="2174" spans="1:21" x14ac:dyDescent="0.35">
      <c r="A2174" s="73" t="s">
        <v>3281</v>
      </c>
      <c r="B2174" s="57">
        <v>128</v>
      </c>
      <c r="C2174" s="57">
        <v>121</v>
      </c>
      <c r="D2174" s="74">
        <v>9.25</v>
      </c>
      <c r="E2174" s="74"/>
      <c r="F2174" s="74"/>
      <c r="G2174" s="74"/>
      <c r="H2174" s="74"/>
      <c r="I2174" s="74"/>
      <c r="J2174" s="74"/>
      <c r="K2174" s="74"/>
      <c r="L2174" s="74"/>
      <c r="M2174" s="74"/>
      <c r="N2174" s="74"/>
      <c r="O2174" s="57">
        <v>102</v>
      </c>
      <c r="P2174" s="57">
        <v>99</v>
      </c>
      <c r="Q2174" s="57">
        <v>103</v>
      </c>
      <c r="R2174" s="57">
        <v>94</v>
      </c>
      <c r="S2174" s="57">
        <v>105</v>
      </c>
      <c r="T2174" s="74">
        <v>121.44</v>
      </c>
      <c r="U2174" s="114"/>
    </row>
    <row r="2175" spans="1:21" x14ac:dyDescent="0.35">
      <c r="A2175" s="73" t="s">
        <v>3282</v>
      </c>
      <c r="B2175" s="57">
        <v>124</v>
      </c>
      <c r="C2175" s="57">
        <v>103</v>
      </c>
      <c r="D2175" s="74">
        <v>3.95</v>
      </c>
      <c r="E2175" s="74"/>
      <c r="F2175" s="74"/>
      <c r="G2175" s="74"/>
      <c r="H2175" s="74"/>
      <c r="I2175" s="74"/>
      <c r="J2175" s="74"/>
      <c r="K2175" s="74"/>
      <c r="L2175" s="74"/>
      <c r="M2175" s="74"/>
      <c r="N2175" s="74"/>
      <c r="O2175" s="57">
        <v>97</v>
      </c>
      <c r="P2175" s="57">
        <v>99</v>
      </c>
      <c r="Q2175" s="57">
        <v>82</v>
      </c>
      <c r="R2175" s="57">
        <v>82</v>
      </c>
      <c r="S2175" s="57">
        <v>90</v>
      </c>
      <c r="T2175" s="74">
        <v>194.29</v>
      </c>
      <c r="U2175" s="114">
        <v>2.2000000000000001E-3</v>
      </c>
    </row>
    <row r="2176" spans="1:21" x14ac:dyDescent="0.35">
      <c r="A2176" s="73" t="s">
        <v>3283</v>
      </c>
      <c r="B2176" s="57">
        <v>122</v>
      </c>
      <c r="C2176" s="57">
        <v>100</v>
      </c>
      <c r="D2176" s="74">
        <v>0.76</v>
      </c>
      <c r="E2176" s="74"/>
      <c r="F2176" s="74"/>
      <c r="G2176" s="74"/>
      <c r="H2176" s="74"/>
      <c r="I2176" s="74"/>
      <c r="J2176" s="74"/>
      <c r="K2176" s="74"/>
      <c r="L2176" s="74"/>
      <c r="M2176" s="74"/>
      <c r="N2176" s="74"/>
      <c r="O2176" s="57">
        <v>95</v>
      </c>
      <c r="P2176" s="57">
        <v>100</v>
      </c>
      <c r="Q2176" s="57">
        <v>88</v>
      </c>
      <c r="R2176" s="57">
        <v>84</v>
      </c>
      <c r="S2176" s="57">
        <v>87</v>
      </c>
      <c r="T2176" s="74">
        <v>264.58</v>
      </c>
      <c r="U2176" s="114">
        <v>1.6000000000000001E-3</v>
      </c>
    </row>
    <row r="2177" spans="1:21" x14ac:dyDescent="0.35">
      <c r="A2177" s="73" t="s">
        <v>3284</v>
      </c>
      <c r="B2177" s="57">
        <v>125</v>
      </c>
      <c r="C2177" s="57">
        <v>101</v>
      </c>
      <c r="D2177" s="74">
        <v>4.2300000000000004</v>
      </c>
      <c r="E2177" s="74"/>
      <c r="F2177" s="74"/>
      <c r="G2177" s="74"/>
      <c r="H2177" s="74"/>
      <c r="I2177" s="74"/>
      <c r="J2177" s="74"/>
      <c r="K2177" s="74"/>
      <c r="L2177" s="74"/>
      <c r="M2177" s="74"/>
      <c r="N2177" s="74"/>
      <c r="O2177" s="57">
        <v>97</v>
      </c>
      <c r="P2177" s="57">
        <v>105</v>
      </c>
      <c r="Q2177" s="57">
        <v>89</v>
      </c>
      <c r="R2177" s="57">
        <v>84</v>
      </c>
      <c r="S2177" s="57">
        <v>89</v>
      </c>
      <c r="T2177" s="74">
        <v>311.64</v>
      </c>
      <c r="U2177" s="114">
        <v>1.1000000000000001E-3</v>
      </c>
    </row>
    <row r="2178" spans="1:21" x14ac:dyDescent="0.35">
      <c r="A2178" s="73" t="s">
        <v>3285</v>
      </c>
      <c r="B2178" s="57">
        <v>123</v>
      </c>
      <c r="C2178" s="57">
        <v>102</v>
      </c>
      <c r="D2178" s="74">
        <v>6.98</v>
      </c>
      <c r="E2178" s="74"/>
      <c r="F2178" s="74"/>
      <c r="G2178" s="74"/>
      <c r="H2178" s="74"/>
      <c r="I2178" s="74"/>
      <c r="J2178" s="74"/>
      <c r="K2178" s="74"/>
      <c r="L2178" s="74"/>
      <c r="M2178" s="74"/>
      <c r="N2178" s="74"/>
      <c r="O2178" s="57">
        <v>96</v>
      </c>
      <c r="P2178" s="57">
        <v>106</v>
      </c>
      <c r="Q2178" s="57">
        <v>92</v>
      </c>
      <c r="R2178" s="57">
        <v>86</v>
      </c>
      <c r="S2178" s="57">
        <v>91</v>
      </c>
      <c r="T2178" s="74">
        <v>335.68</v>
      </c>
      <c r="U2178" s="114">
        <v>8.0000000000000004E-4</v>
      </c>
    </row>
    <row r="2179" spans="1:21" x14ac:dyDescent="0.35">
      <c r="A2179" s="73" t="s">
        <v>3286</v>
      </c>
      <c r="B2179" s="57">
        <v>122</v>
      </c>
      <c r="C2179" s="57">
        <v>101</v>
      </c>
      <c r="D2179" s="74">
        <v>8.14</v>
      </c>
      <c r="E2179" s="74"/>
      <c r="F2179" s="74"/>
      <c r="G2179" s="74"/>
      <c r="H2179" s="74"/>
      <c r="I2179" s="74"/>
      <c r="J2179" s="74"/>
      <c r="K2179" s="74"/>
      <c r="L2179" s="74"/>
      <c r="M2179" s="74"/>
      <c r="N2179" s="74"/>
      <c r="O2179" s="57">
        <v>97</v>
      </c>
      <c r="P2179" s="57">
        <v>113</v>
      </c>
      <c r="Q2179" s="57">
        <v>84</v>
      </c>
      <c r="R2179" s="57">
        <v>83</v>
      </c>
      <c r="S2179" s="57">
        <v>88</v>
      </c>
      <c r="T2179" s="74">
        <v>543.71</v>
      </c>
      <c r="U2179" s="114">
        <v>8.9999999999999998E-4</v>
      </c>
    </row>
    <row r="2180" spans="1:21" x14ac:dyDescent="0.35">
      <c r="A2180" s="73" t="s">
        <v>3287</v>
      </c>
      <c r="B2180" s="57">
        <v>128</v>
      </c>
      <c r="C2180" s="57">
        <v>113</v>
      </c>
      <c r="D2180" s="74">
        <v>6.66</v>
      </c>
      <c r="E2180" s="74"/>
      <c r="F2180" s="74"/>
      <c r="G2180" s="74"/>
      <c r="H2180" s="74"/>
      <c r="I2180" s="74"/>
      <c r="J2180" s="74"/>
      <c r="K2180" s="74"/>
      <c r="L2180" s="74"/>
      <c r="M2180" s="74"/>
      <c r="N2180" s="74"/>
      <c r="O2180" s="57">
        <v>103</v>
      </c>
      <c r="P2180" s="57">
        <v>115</v>
      </c>
      <c r="Q2180" s="57">
        <v>107</v>
      </c>
      <c r="R2180" s="57">
        <v>93</v>
      </c>
      <c r="S2180" s="57">
        <v>92</v>
      </c>
      <c r="T2180" s="74">
        <v>403.95</v>
      </c>
      <c r="U2180" s="114"/>
    </row>
    <row r="2181" spans="1:21" x14ac:dyDescent="0.35">
      <c r="A2181" s="73" t="s">
        <v>3288</v>
      </c>
      <c r="B2181" s="57">
        <v>134</v>
      </c>
      <c r="C2181" s="57">
        <v>123</v>
      </c>
      <c r="D2181" s="74">
        <v>7.19</v>
      </c>
      <c r="E2181" s="74"/>
      <c r="F2181" s="74"/>
      <c r="G2181" s="74"/>
      <c r="H2181" s="74"/>
      <c r="I2181" s="74"/>
      <c r="J2181" s="74"/>
      <c r="K2181" s="74"/>
      <c r="L2181" s="74"/>
      <c r="M2181" s="74"/>
      <c r="N2181" s="74"/>
      <c r="O2181" s="57">
        <v>104</v>
      </c>
      <c r="P2181" s="57">
        <v>115</v>
      </c>
      <c r="Q2181" s="57">
        <v>103</v>
      </c>
      <c r="R2181" s="57">
        <v>96</v>
      </c>
      <c r="S2181" s="57">
        <v>105</v>
      </c>
      <c r="T2181" s="74">
        <v>403.71</v>
      </c>
      <c r="U2181" s="114"/>
    </row>
    <row r="2182" spans="1:21" x14ac:dyDescent="0.35">
      <c r="A2182" s="73" t="s">
        <v>3289</v>
      </c>
      <c r="B2182" s="57">
        <v>125</v>
      </c>
      <c r="C2182" s="57">
        <v>105</v>
      </c>
      <c r="D2182" s="74">
        <v>0.51</v>
      </c>
      <c r="E2182" s="74"/>
      <c r="F2182" s="74"/>
      <c r="G2182" s="74"/>
      <c r="H2182" s="74"/>
      <c r="I2182" s="74"/>
      <c r="J2182" s="74"/>
      <c r="K2182" s="74"/>
      <c r="L2182" s="74"/>
      <c r="M2182" s="74"/>
      <c r="N2182" s="74"/>
      <c r="O2182" s="57">
        <v>97</v>
      </c>
      <c r="P2182" s="57">
        <v>115</v>
      </c>
      <c r="Q2182" s="57">
        <v>80</v>
      </c>
      <c r="R2182" s="57">
        <v>82</v>
      </c>
      <c r="S2182" s="57">
        <v>83</v>
      </c>
      <c r="T2182" s="74">
        <v>390.33</v>
      </c>
      <c r="U2182" s="114">
        <v>1.1999999999999999E-3</v>
      </c>
    </row>
    <row r="2183" spans="1:21" x14ac:dyDescent="0.35">
      <c r="A2183" s="73" t="s">
        <v>3290</v>
      </c>
      <c r="B2183" s="57">
        <v>125</v>
      </c>
      <c r="C2183" s="57">
        <v>104</v>
      </c>
      <c r="D2183" s="74">
        <v>2.94</v>
      </c>
      <c r="E2183" s="74"/>
      <c r="F2183" s="74"/>
      <c r="G2183" s="74"/>
      <c r="H2183" s="74"/>
      <c r="I2183" s="74"/>
      <c r="J2183" s="74"/>
      <c r="K2183" s="74"/>
      <c r="L2183" s="74"/>
      <c r="M2183" s="74"/>
      <c r="N2183" s="74"/>
      <c r="O2183" s="57">
        <v>98</v>
      </c>
      <c r="P2183" s="57">
        <v>114</v>
      </c>
      <c r="Q2183" s="57">
        <v>85</v>
      </c>
      <c r="R2183" s="57">
        <v>84</v>
      </c>
      <c r="S2183" s="57">
        <v>89</v>
      </c>
      <c r="T2183" s="74">
        <v>247.27</v>
      </c>
      <c r="U2183" s="114">
        <v>1E-3</v>
      </c>
    </row>
    <row r="2184" spans="1:21" x14ac:dyDescent="0.35">
      <c r="A2184" s="73" t="s">
        <v>3291</v>
      </c>
      <c r="B2184" s="57">
        <v>123</v>
      </c>
      <c r="C2184" s="57">
        <v>102</v>
      </c>
      <c r="D2184" s="74">
        <v>4.62</v>
      </c>
      <c r="E2184" s="74"/>
      <c r="F2184" s="74"/>
      <c r="G2184" s="74"/>
      <c r="H2184" s="74"/>
      <c r="I2184" s="74"/>
      <c r="J2184" s="74"/>
      <c r="K2184" s="74"/>
      <c r="L2184" s="74"/>
      <c r="M2184" s="74"/>
      <c r="N2184" s="74"/>
      <c r="O2184" s="57">
        <v>96</v>
      </c>
      <c r="P2184" s="57">
        <v>108</v>
      </c>
      <c r="Q2184" s="57">
        <v>83</v>
      </c>
      <c r="R2184" s="57">
        <v>83</v>
      </c>
      <c r="S2184" s="57">
        <v>81</v>
      </c>
      <c r="T2184" s="74">
        <v>409.12</v>
      </c>
      <c r="U2184" s="114">
        <v>1.6999999999999999E-3</v>
      </c>
    </row>
    <row r="2185" spans="1:21" x14ac:dyDescent="0.35">
      <c r="A2185" s="73" t="s">
        <v>3292</v>
      </c>
      <c r="B2185" s="57">
        <v>120</v>
      </c>
      <c r="C2185" s="57">
        <v>99</v>
      </c>
      <c r="D2185" s="74">
        <v>6.36</v>
      </c>
      <c r="E2185" s="74"/>
      <c r="F2185" s="74"/>
      <c r="G2185" s="74"/>
      <c r="H2185" s="74"/>
      <c r="I2185" s="74"/>
      <c r="J2185" s="74"/>
      <c r="K2185" s="74"/>
      <c r="L2185" s="74"/>
      <c r="M2185" s="74"/>
      <c r="N2185" s="74"/>
      <c r="O2185" s="57">
        <v>95</v>
      </c>
      <c r="P2185" s="57">
        <v>106</v>
      </c>
      <c r="Q2185" s="57">
        <v>85</v>
      </c>
      <c r="R2185" s="57">
        <v>81</v>
      </c>
      <c r="S2185" s="57">
        <v>80</v>
      </c>
      <c r="T2185" s="74">
        <v>105.33</v>
      </c>
      <c r="U2185" s="114">
        <v>1.4E-3</v>
      </c>
    </row>
    <row r="2186" spans="1:21" x14ac:dyDescent="0.35">
      <c r="A2186" s="73" t="s">
        <v>3293</v>
      </c>
      <c r="B2186" s="57">
        <v>115</v>
      </c>
      <c r="C2186" s="57">
        <v>95</v>
      </c>
      <c r="D2186" s="74">
        <v>7.82</v>
      </c>
      <c r="E2186" s="74"/>
      <c r="F2186" s="74"/>
      <c r="G2186" s="74"/>
      <c r="H2186" s="74"/>
      <c r="I2186" s="74"/>
      <c r="J2186" s="74"/>
      <c r="K2186" s="74"/>
      <c r="L2186" s="74"/>
      <c r="M2186" s="74"/>
      <c r="N2186" s="74"/>
      <c r="O2186" s="57">
        <v>97</v>
      </c>
      <c r="P2186" s="57">
        <v>106</v>
      </c>
      <c r="Q2186" s="57">
        <v>84</v>
      </c>
      <c r="R2186" s="57">
        <v>90</v>
      </c>
      <c r="S2186" s="57">
        <v>83</v>
      </c>
      <c r="T2186" s="74">
        <v>350.3</v>
      </c>
      <c r="U2186" s="114">
        <v>1.8E-3</v>
      </c>
    </row>
    <row r="2187" spans="1:21" x14ac:dyDescent="0.35">
      <c r="A2187" s="73" t="s">
        <v>3294</v>
      </c>
      <c r="B2187" s="57">
        <v>123</v>
      </c>
      <c r="C2187" s="57">
        <v>110</v>
      </c>
      <c r="D2187" s="74">
        <v>9.92</v>
      </c>
      <c r="E2187" s="74"/>
      <c r="F2187" s="74"/>
      <c r="G2187" s="74"/>
      <c r="H2187" s="74"/>
      <c r="I2187" s="74"/>
      <c r="J2187" s="74"/>
      <c r="K2187" s="74"/>
      <c r="L2187" s="74"/>
      <c r="M2187" s="74"/>
      <c r="N2187" s="74"/>
      <c r="O2187" s="57">
        <v>102</v>
      </c>
      <c r="P2187" s="57">
        <v>105</v>
      </c>
      <c r="Q2187" s="57">
        <v>108</v>
      </c>
      <c r="R2187" s="57">
        <v>94</v>
      </c>
      <c r="S2187" s="57">
        <v>88</v>
      </c>
      <c r="T2187" s="74">
        <v>257.25</v>
      </c>
      <c r="U2187" s="114"/>
    </row>
    <row r="2188" spans="1:21" x14ac:dyDescent="0.35">
      <c r="A2188" s="73" t="s">
        <v>3295</v>
      </c>
      <c r="B2188" s="57">
        <v>128</v>
      </c>
      <c r="C2188" s="57">
        <v>123</v>
      </c>
      <c r="D2188" s="74">
        <v>10.43</v>
      </c>
      <c r="E2188" s="74"/>
      <c r="F2188" s="74"/>
      <c r="G2188" s="74"/>
      <c r="H2188" s="74"/>
      <c r="I2188" s="74"/>
      <c r="J2188" s="74"/>
      <c r="K2188" s="74"/>
      <c r="L2188" s="74"/>
      <c r="M2188" s="74"/>
      <c r="N2188" s="74"/>
      <c r="O2188" s="57">
        <v>104</v>
      </c>
      <c r="P2188" s="57">
        <v>104</v>
      </c>
      <c r="Q2188" s="57">
        <v>103</v>
      </c>
      <c r="R2188" s="57">
        <v>94</v>
      </c>
      <c r="S2188" s="57">
        <v>105</v>
      </c>
      <c r="T2188" s="74">
        <v>310.64</v>
      </c>
      <c r="U2188" s="114"/>
    </row>
    <row r="2189" spans="1:21" x14ac:dyDescent="0.35">
      <c r="A2189" s="73" t="s">
        <v>3296</v>
      </c>
      <c r="B2189" s="57">
        <v>112</v>
      </c>
      <c r="C2189" s="57">
        <v>84</v>
      </c>
      <c r="D2189" s="74">
        <v>5.25</v>
      </c>
      <c r="E2189" s="74"/>
      <c r="F2189" s="74"/>
      <c r="G2189" s="74"/>
      <c r="H2189" s="74"/>
      <c r="I2189" s="74"/>
      <c r="J2189" s="74"/>
      <c r="K2189" s="74"/>
      <c r="L2189" s="74"/>
      <c r="M2189" s="74"/>
      <c r="N2189" s="74"/>
      <c r="O2189" s="57">
        <v>98</v>
      </c>
      <c r="P2189" s="57">
        <v>107</v>
      </c>
      <c r="Q2189" s="57">
        <v>95</v>
      </c>
      <c r="R2189" s="57">
        <v>88</v>
      </c>
      <c r="S2189" s="57">
        <v>70</v>
      </c>
      <c r="T2189" s="74">
        <v>750.45</v>
      </c>
      <c r="U2189" s="114">
        <v>1.5E-3</v>
      </c>
    </row>
    <row r="2190" spans="1:21" x14ac:dyDescent="0.35">
      <c r="A2190" s="73" t="s">
        <v>3297</v>
      </c>
      <c r="B2190" s="57">
        <v>108</v>
      </c>
      <c r="C2190" s="57">
        <v>72</v>
      </c>
      <c r="D2190" s="74">
        <v>-5.62</v>
      </c>
      <c r="E2190" s="74"/>
      <c r="F2190" s="74"/>
      <c r="G2190" s="74"/>
      <c r="H2190" s="74"/>
      <c r="I2190" s="74"/>
      <c r="J2190" s="74"/>
      <c r="K2190" s="74"/>
      <c r="L2190" s="74"/>
      <c r="M2190" s="74"/>
      <c r="N2190" s="74"/>
      <c r="O2190" s="57">
        <v>97</v>
      </c>
      <c r="P2190" s="57">
        <v>103</v>
      </c>
      <c r="Q2190" s="57">
        <v>66</v>
      </c>
      <c r="R2190" s="57">
        <v>73</v>
      </c>
      <c r="S2190" s="57">
        <v>67</v>
      </c>
      <c r="T2190" s="74">
        <v>518.88</v>
      </c>
      <c r="U2190" s="114">
        <v>5.9999999999999995E-4</v>
      </c>
    </row>
    <row r="2191" spans="1:21" x14ac:dyDescent="0.35">
      <c r="A2191" s="73" t="s">
        <v>3298</v>
      </c>
      <c r="B2191" s="57">
        <v>81</v>
      </c>
      <c r="C2191" s="57">
        <v>38</v>
      </c>
      <c r="D2191" s="74">
        <v>366.3</v>
      </c>
      <c r="E2191" s="74"/>
      <c r="F2191" s="74"/>
      <c r="G2191" s="74"/>
      <c r="H2191" s="74"/>
      <c r="I2191" s="74"/>
      <c r="J2191" s="74"/>
      <c r="K2191" s="74"/>
      <c r="L2191" s="74"/>
      <c r="M2191" s="74"/>
      <c r="N2191" s="74"/>
      <c r="O2191" s="57">
        <v>82</v>
      </c>
      <c r="P2191" s="57">
        <v>108</v>
      </c>
      <c r="Q2191" s="57">
        <v>85</v>
      </c>
      <c r="R2191" s="57">
        <v>88</v>
      </c>
      <c r="S2191" s="57">
        <v>44</v>
      </c>
      <c r="T2191" s="74">
        <v>377.53</v>
      </c>
      <c r="U2191" s="114">
        <v>2.9999999999999997E-4</v>
      </c>
    </row>
    <row r="2192" spans="1:21" x14ac:dyDescent="0.35">
      <c r="A2192" s="73" t="s">
        <v>3299</v>
      </c>
      <c r="B2192" s="57">
        <v>36</v>
      </c>
      <c r="C2192" s="57">
        <v>3</v>
      </c>
      <c r="D2192" s="74">
        <v>-35.72</v>
      </c>
      <c r="E2192" s="74"/>
      <c r="F2192" s="74"/>
      <c r="G2192" s="74"/>
      <c r="H2192" s="74"/>
      <c r="I2192" s="74"/>
      <c r="J2192" s="74"/>
      <c r="K2192" s="74"/>
      <c r="L2192" s="74"/>
      <c r="M2192" s="74"/>
      <c r="N2192" s="74"/>
      <c r="O2192" s="57">
        <v>48</v>
      </c>
      <c r="P2192" s="57"/>
      <c r="Q2192" s="57"/>
      <c r="R2192" s="57"/>
      <c r="S2192" s="57"/>
      <c r="T2192" s="74">
        <v>228.32</v>
      </c>
      <c r="U2192" s="114">
        <v>2.9999999999999997E-4</v>
      </c>
    </row>
    <row r="2193" spans="1:21" x14ac:dyDescent="0.35">
      <c r="A2193" s="73" t="s">
        <v>3300</v>
      </c>
      <c r="B2193" s="57">
        <v>52</v>
      </c>
      <c r="C2193" s="57">
        <v>14</v>
      </c>
      <c r="D2193" s="74">
        <v>-38.54</v>
      </c>
      <c r="E2193" s="74"/>
      <c r="F2193" s="74"/>
      <c r="G2193" s="74"/>
      <c r="H2193" s="74"/>
      <c r="I2193" s="74"/>
      <c r="J2193" s="74"/>
      <c r="K2193" s="74"/>
      <c r="L2193" s="74"/>
      <c r="M2193" s="74"/>
      <c r="N2193" s="74"/>
      <c r="O2193" s="57">
        <v>62</v>
      </c>
      <c r="P2193" s="57"/>
      <c r="Q2193" s="57">
        <v>107</v>
      </c>
      <c r="R2193" s="57">
        <v>102</v>
      </c>
      <c r="S2193" s="57"/>
      <c r="T2193" s="74">
        <v>628.57000000000005</v>
      </c>
      <c r="U2193" s="114">
        <v>5.9999999999999995E-4</v>
      </c>
    </row>
    <row r="2194" spans="1:21" x14ac:dyDescent="0.35">
      <c r="A2194" s="73" t="s">
        <v>3301</v>
      </c>
      <c r="B2194" s="57">
        <v>103</v>
      </c>
      <c r="C2194" s="57">
        <v>73</v>
      </c>
      <c r="D2194" s="74">
        <v>-9.1</v>
      </c>
      <c r="E2194" s="74"/>
      <c r="F2194" s="74"/>
      <c r="G2194" s="74"/>
      <c r="H2194" s="74"/>
      <c r="I2194" s="74"/>
      <c r="J2194" s="74"/>
      <c r="K2194" s="74"/>
      <c r="L2194" s="74"/>
      <c r="M2194" s="74"/>
      <c r="N2194" s="74"/>
      <c r="O2194" s="57">
        <v>91</v>
      </c>
      <c r="P2194" s="57"/>
      <c r="Q2194" s="57">
        <v>95</v>
      </c>
      <c r="R2194" s="57">
        <v>92</v>
      </c>
      <c r="S2194" s="57">
        <v>67</v>
      </c>
      <c r="T2194" s="74">
        <v>293.64999999999998</v>
      </c>
      <c r="U2194" s="114"/>
    </row>
    <row r="2195" spans="1:21" x14ac:dyDescent="0.35">
      <c r="A2195" s="73" t="s">
        <v>3302</v>
      </c>
      <c r="B2195" s="57">
        <v>115</v>
      </c>
      <c r="C2195" s="57">
        <v>98</v>
      </c>
      <c r="D2195" s="74">
        <v>4.0999999999999996</v>
      </c>
      <c r="E2195" s="74"/>
      <c r="F2195" s="74"/>
      <c r="G2195" s="74"/>
      <c r="H2195" s="74"/>
      <c r="I2195" s="74"/>
      <c r="J2195" s="74"/>
      <c r="K2195" s="74"/>
      <c r="L2195" s="74"/>
      <c r="M2195" s="74"/>
      <c r="N2195" s="74"/>
      <c r="O2195" s="57">
        <v>95</v>
      </c>
      <c r="P2195" s="57"/>
      <c r="Q2195" s="57">
        <v>96</v>
      </c>
      <c r="R2195" s="57">
        <v>91</v>
      </c>
      <c r="S2195" s="57">
        <v>90</v>
      </c>
      <c r="T2195" s="74">
        <v>253.55</v>
      </c>
      <c r="U2195" s="114"/>
    </row>
    <row r="2196" spans="1:21" x14ac:dyDescent="0.35">
      <c r="A2196" s="73" t="s">
        <v>3303</v>
      </c>
      <c r="B2196" s="57">
        <v>84</v>
      </c>
      <c r="C2196" s="57">
        <v>51</v>
      </c>
      <c r="D2196" s="74">
        <v>4.32</v>
      </c>
      <c r="E2196" s="74"/>
      <c r="F2196" s="74"/>
      <c r="G2196" s="74"/>
      <c r="H2196" s="74"/>
      <c r="I2196" s="74"/>
      <c r="J2196" s="74"/>
      <c r="K2196" s="74"/>
      <c r="L2196" s="74"/>
      <c r="M2196" s="74"/>
      <c r="N2196" s="74"/>
      <c r="O2196" s="57">
        <v>82</v>
      </c>
      <c r="P2196" s="57"/>
      <c r="Q2196" s="57">
        <v>101</v>
      </c>
      <c r="R2196" s="57">
        <v>97</v>
      </c>
      <c r="S2196" s="57">
        <v>57</v>
      </c>
      <c r="T2196" s="74">
        <v>231.91</v>
      </c>
      <c r="U2196" s="114">
        <v>8.9999999999999998E-4</v>
      </c>
    </row>
    <row r="2197" spans="1:21" x14ac:dyDescent="0.35">
      <c r="A2197" s="73" t="s">
        <v>3304</v>
      </c>
      <c r="B2197" s="57">
        <v>84</v>
      </c>
      <c r="C2197" s="57">
        <v>51</v>
      </c>
      <c r="D2197" s="74">
        <v>-35.71</v>
      </c>
      <c r="E2197" s="74"/>
      <c r="F2197" s="74"/>
      <c r="G2197" s="74"/>
      <c r="H2197" s="74"/>
      <c r="I2197" s="74"/>
      <c r="J2197" s="74"/>
      <c r="K2197" s="74"/>
      <c r="L2197" s="74"/>
      <c r="M2197" s="74"/>
      <c r="N2197" s="74"/>
      <c r="O2197" s="57">
        <v>82</v>
      </c>
      <c r="P2197" s="57"/>
      <c r="Q2197" s="57">
        <v>110</v>
      </c>
      <c r="R2197" s="57">
        <v>102</v>
      </c>
      <c r="S2197" s="57">
        <v>57</v>
      </c>
      <c r="T2197" s="74">
        <v>212.67</v>
      </c>
      <c r="U2197" s="114">
        <v>1.1999999999999999E-3</v>
      </c>
    </row>
    <row r="2198" spans="1:21" x14ac:dyDescent="0.35">
      <c r="A2198" s="73" t="s">
        <v>3305</v>
      </c>
      <c r="B2198" s="57">
        <v>72</v>
      </c>
      <c r="C2198" s="57">
        <v>36</v>
      </c>
      <c r="D2198" s="74">
        <v>172.24</v>
      </c>
      <c r="E2198" s="74"/>
      <c r="F2198" s="74"/>
      <c r="G2198" s="74"/>
      <c r="H2198" s="74"/>
      <c r="I2198" s="74"/>
      <c r="J2198" s="74"/>
      <c r="K2198" s="74"/>
      <c r="L2198" s="74"/>
      <c r="M2198" s="74"/>
      <c r="N2198" s="74"/>
      <c r="O2198" s="57">
        <v>73</v>
      </c>
      <c r="P2198" s="57"/>
      <c r="Q2198" s="57">
        <v>99</v>
      </c>
      <c r="R2198" s="57">
        <v>94</v>
      </c>
      <c r="S2198" s="57">
        <v>46</v>
      </c>
      <c r="T2198" s="74">
        <v>484.96</v>
      </c>
      <c r="U2198" s="114">
        <v>1.4E-3</v>
      </c>
    </row>
    <row r="2199" spans="1:21" x14ac:dyDescent="0.35">
      <c r="A2199" s="73" t="s">
        <v>3306</v>
      </c>
      <c r="B2199" s="57">
        <v>46</v>
      </c>
      <c r="C2199" s="57">
        <v>12</v>
      </c>
      <c r="D2199" s="74">
        <v>18.559999999999999</v>
      </c>
      <c r="E2199" s="74"/>
      <c r="F2199" s="74"/>
      <c r="G2199" s="74"/>
      <c r="H2199" s="74"/>
      <c r="I2199" s="74"/>
      <c r="J2199" s="74"/>
      <c r="K2199" s="74"/>
      <c r="L2199" s="74"/>
      <c r="M2199" s="74"/>
      <c r="N2199" s="74"/>
      <c r="O2199" s="57">
        <v>54</v>
      </c>
      <c r="P2199" s="57"/>
      <c r="Q2199" s="57">
        <v>93</v>
      </c>
      <c r="R2199" s="57">
        <v>100</v>
      </c>
      <c r="S2199" s="57"/>
      <c r="T2199" s="74">
        <v>405.98</v>
      </c>
      <c r="U2199" s="114">
        <v>1.9E-3</v>
      </c>
    </row>
    <row r="2200" spans="1:21" x14ac:dyDescent="0.35">
      <c r="A2200" s="73" t="s">
        <v>3307</v>
      </c>
      <c r="B2200" s="57">
        <v>75</v>
      </c>
      <c r="C2200" s="57">
        <v>47</v>
      </c>
      <c r="D2200" s="74">
        <v>10.48</v>
      </c>
      <c r="E2200" s="74"/>
      <c r="F2200" s="74"/>
      <c r="G2200" s="74"/>
      <c r="H2200" s="74"/>
      <c r="I2200" s="74"/>
      <c r="J2200" s="74"/>
      <c r="K2200" s="74"/>
      <c r="L2200" s="74"/>
      <c r="M2200" s="74"/>
      <c r="N2200" s="74"/>
      <c r="O2200" s="57">
        <v>72</v>
      </c>
      <c r="P2200" s="57"/>
      <c r="Q2200" s="57">
        <v>76</v>
      </c>
      <c r="R2200" s="57">
        <v>81</v>
      </c>
      <c r="S2200" s="57">
        <v>49</v>
      </c>
      <c r="T2200" s="74">
        <v>332.91</v>
      </c>
      <c r="U2200" s="114">
        <v>1.4E-3</v>
      </c>
    </row>
    <row r="2201" spans="1:21" x14ac:dyDescent="0.35">
      <c r="A2201" s="73" t="s">
        <v>3308</v>
      </c>
      <c r="B2201" s="57">
        <v>98</v>
      </c>
      <c r="C2201" s="57">
        <v>85</v>
      </c>
      <c r="D2201" s="74">
        <v>8.02</v>
      </c>
      <c r="E2201" s="74"/>
      <c r="F2201" s="74"/>
      <c r="G2201" s="74"/>
      <c r="H2201" s="74"/>
      <c r="I2201" s="74"/>
      <c r="J2201" s="74"/>
      <c r="K2201" s="74"/>
      <c r="L2201" s="74"/>
      <c r="M2201" s="74"/>
      <c r="N2201" s="74"/>
      <c r="O2201" s="57">
        <v>80</v>
      </c>
      <c r="P2201" s="57"/>
      <c r="Q2201" s="57">
        <v>98</v>
      </c>
      <c r="R2201" s="57">
        <v>85</v>
      </c>
      <c r="S2201" s="57">
        <v>66</v>
      </c>
      <c r="T2201" s="74">
        <v>197.6</v>
      </c>
      <c r="U2201" s="114"/>
    </row>
    <row r="2202" spans="1:21" x14ac:dyDescent="0.35">
      <c r="A2202" s="73" t="s">
        <v>3309</v>
      </c>
      <c r="B2202" s="57">
        <v>108</v>
      </c>
      <c r="C2202" s="57">
        <v>102</v>
      </c>
      <c r="D2202" s="74">
        <v>16.940000000000001</v>
      </c>
      <c r="E2202" s="74"/>
      <c r="F2202" s="74"/>
      <c r="G2202" s="74"/>
      <c r="H2202" s="74"/>
      <c r="I2202" s="74"/>
      <c r="J2202" s="74"/>
      <c r="K2202" s="74"/>
      <c r="L2202" s="74"/>
      <c r="M2202" s="74"/>
      <c r="N2202" s="74"/>
      <c r="O2202" s="57">
        <v>82</v>
      </c>
      <c r="P2202" s="57"/>
      <c r="Q2202" s="57">
        <v>103</v>
      </c>
      <c r="R2202" s="57">
        <v>93</v>
      </c>
      <c r="S2202" s="57">
        <v>83</v>
      </c>
      <c r="T2202" s="74">
        <v>371.88</v>
      </c>
      <c r="U2202" s="114"/>
    </row>
    <row r="2203" spans="1:21" x14ac:dyDescent="0.35">
      <c r="A2203" s="73" t="s">
        <v>3310</v>
      </c>
      <c r="B2203" s="57">
        <v>105</v>
      </c>
      <c r="C2203" s="57">
        <v>82</v>
      </c>
      <c r="D2203" s="74">
        <v>14.81</v>
      </c>
      <c r="E2203" s="74"/>
      <c r="F2203" s="74"/>
      <c r="G2203" s="74"/>
      <c r="H2203" s="74"/>
      <c r="I2203" s="74"/>
      <c r="J2203" s="74"/>
      <c r="K2203" s="74"/>
      <c r="L2203" s="74"/>
      <c r="M2203" s="74"/>
      <c r="N2203" s="74"/>
      <c r="O2203" s="57">
        <v>79</v>
      </c>
      <c r="P2203" s="57"/>
      <c r="Q2203" s="57">
        <v>73</v>
      </c>
      <c r="R2203" s="57">
        <v>80</v>
      </c>
      <c r="S2203" s="57">
        <v>67</v>
      </c>
      <c r="T2203" s="74">
        <v>180.38</v>
      </c>
      <c r="U2203" s="114">
        <v>6.9999999999999999E-4</v>
      </c>
    </row>
    <row r="2204" spans="1:21" x14ac:dyDescent="0.35">
      <c r="A2204" s="73" t="s">
        <v>3311</v>
      </c>
      <c r="B2204" s="57">
        <v>110</v>
      </c>
      <c r="C2204" s="57">
        <v>88</v>
      </c>
      <c r="D2204" s="74">
        <v>-0.18</v>
      </c>
      <c r="E2204" s="74"/>
      <c r="F2204" s="74"/>
      <c r="G2204" s="74"/>
      <c r="H2204" s="74"/>
      <c r="I2204" s="74"/>
      <c r="J2204" s="74"/>
      <c r="K2204" s="74"/>
      <c r="L2204" s="74"/>
      <c r="M2204" s="74"/>
      <c r="N2204" s="74"/>
      <c r="O2204" s="57">
        <v>82</v>
      </c>
      <c r="P2204" s="57"/>
      <c r="Q2204" s="57">
        <v>79</v>
      </c>
      <c r="R2204" s="57">
        <v>79</v>
      </c>
      <c r="S2204" s="57">
        <v>75</v>
      </c>
      <c r="T2204" s="74">
        <v>260.37</v>
      </c>
      <c r="U2204" s="114">
        <v>2.9999999999999997E-4</v>
      </c>
    </row>
    <row r="2205" spans="1:21" x14ac:dyDescent="0.35">
      <c r="A2205" s="73" t="s">
        <v>3312</v>
      </c>
      <c r="B2205" s="57">
        <v>114</v>
      </c>
      <c r="C2205" s="57">
        <v>91</v>
      </c>
      <c r="D2205" s="74">
        <v>6.39</v>
      </c>
      <c r="E2205" s="74"/>
      <c r="F2205" s="74"/>
      <c r="G2205" s="74"/>
      <c r="H2205" s="74"/>
      <c r="I2205" s="74"/>
      <c r="J2205" s="74"/>
      <c r="K2205" s="74"/>
      <c r="L2205" s="74"/>
      <c r="M2205" s="74"/>
      <c r="N2205" s="74"/>
      <c r="O2205" s="57">
        <v>86</v>
      </c>
      <c r="P2205" s="57"/>
      <c r="Q2205" s="57">
        <v>78</v>
      </c>
      <c r="R2205" s="57">
        <v>80</v>
      </c>
      <c r="S2205" s="57">
        <v>76</v>
      </c>
      <c r="T2205" s="74">
        <v>398.94</v>
      </c>
      <c r="U2205" s="114">
        <v>1.2999999999999999E-3</v>
      </c>
    </row>
    <row r="2206" spans="1:21" x14ac:dyDescent="0.35">
      <c r="A2206" s="73" t="s">
        <v>3589</v>
      </c>
      <c r="B2206" s="57">
        <v>109</v>
      </c>
      <c r="C2206" s="57">
        <v>89</v>
      </c>
      <c r="D2206" s="74">
        <v>-0.54</v>
      </c>
      <c r="E2206" s="74"/>
      <c r="F2206" s="74"/>
      <c r="G2206" s="74"/>
      <c r="H2206" s="74"/>
      <c r="I2206" s="74"/>
      <c r="J2206" s="74"/>
      <c r="K2206" s="74"/>
      <c r="L2206" s="74"/>
      <c r="M2206" s="74"/>
      <c r="N2206" s="74"/>
      <c r="O2206" s="57">
        <v>82</v>
      </c>
      <c r="P2206" s="57"/>
      <c r="Q2206" s="57">
        <v>80</v>
      </c>
      <c r="R2206" s="57">
        <v>79</v>
      </c>
      <c r="S2206" s="57">
        <v>75</v>
      </c>
      <c r="T2206" s="74">
        <v>297.58999999999997</v>
      </c>
      <c r="U2206" s="114">
        <v>8.0000000000000004E-4</v>
      </c>
    </row>
    <row r="2207" spans="1:21" x14ac:dyDescent="0.35">
      <c r="A2207" s="73" t="s">
        <v>3590</v>
      </c>
      <c r="B2207" s="57">
        <v>102</v>
      </c>
      <c r="C2207" s="57">
        <v>83</v>
      </c>
      <c r="D2207" s="74">
        <v>-0.72</v>
      </c>
      <c r="E2207" s="74"/>
      <c r="F2207" s="74"/>
      <c r="G2207" s="74"/>
      <c r="H2207" s="74"/>
      <c r="I2207" s="74"/>
      <c r="J2207" s="74"/>
      <c r="K2207" s="74"/>
      <c r="L2207" s="74"/>
      <c r="M2207" s="74"/>
      <c r="N2207" s="74"/>
      <c r="O2207" s="57">
        <v>78</v>
      </c>
      <c r="P2207" s="57"/>
      <c r="Q2207" s="57">
        <v>68</v>
      </c>
      <c r="R2207" s="57">
        <v>76</v>
      </c>
      <c r="S2207" s="57">
        <v>68</v>
      </c>
      <c r="T2207" s="74">
        <v>263.32</v>
      </c>
      <c r="U2207" s="114">
        <v>6.9999999999999999E-4</v>
      </c>
    </row>
    <row r="2208" spans="1:21" x14ac:dyDescent="0.35">
      <c r="A2208" s="73" t="s">
        <v>3591</v>
      </c>
      <c r="B2208" s="57">
        <v>109</v>
      </c>
      <c r="C2208" s="57">
        <v>97</v>
      </c>
      <c r="D2208" s="74">
        <v>5.2</v>
      </c>
      <c r="E2208" s="74"/>
      <c r="F2208" s="74"/>
      <c r="G2208" s="74"/>
      <c r="H2208" s="74"/>
      <c r="I2208" s="74"/>
      <c r="J2208" s="74"/>
      <c r="K2208" s="74"/>
      <c r="L2208" s="74"/>
      <c r="M2208" s="74"/>
      <c r="N2208" s="74"/>
      <c r="O2208" s="57">
        <v>85</v>
      </c>
      <c r="P2208" s="57"/>
      <c r="Q2208" s="57"/>
      <c r="R2208" s="57"/>
      <c r="S2208" s="57">
        <v>74</v>
      </c>
      <c r="T2208" s="74">
        <v>274.25</v>
      </c>
      <c r="U2208" s="114"/>
    </row>
    <row r="2209" spans="1:21" x14ac:dyDescent="0.35">
      <c r="A2209" s="73" t="s">
        <v>3592</v>
      </c>
      <c r="B2209" s="57">
        <v>110</v>
      </c>
      <c r="C2209" s="57">
        <v>105</v>
      </c>
      <c r="D2209" s="74">
        <v>1.58</v>
      </c>
      <c r="E2209" s="74"/>
      <c r="F2209" s="74"/>
      <c r="G2209" s="74"/>
      <c r="H2209" s="74"/>
      <c r="I2209" s="74"/>
      <c r="J2209" s="74"/>
      <c r="K2209" s="74"/>
      <c r="L2209" s="74"/>
      <c r="M2209" s="74"/>
      <c r="N2209" s="74"/>
      <c r="O2209" s="57">
        <v>82</v>
      </c>
      <c r="P2209" s="57"/>
      <c r="Q2209" s="57"/>
      <c r="R2209" s="57"/>
      <c r="S2209" s="57">
        <v>79</v>
      </c>
      <c r="T2209" s="74">
        <v>266.57</v>
      </c>
      <c r="U2209" s="114"/>
    </row>
    <row r="2210" spans="1:21" x14ac:dyDescent="0.35">
      <c r="A2210" s="73" t="s">
        <v>3607</v>
      </c>
      <c r="B2210" s="57">
        <v>116</v>
      </c>
      <c r="C2210" s="57">
        <v>96</v>
      </c>
      <c r="D2210" s="74">
        <v>8.0299999999999994</v>
      </c>
      <c r="E2210" s="74"/>
      <c r="F2210" s="74"/>
      <c r="G2210" s="74"/>
      <c r="H2210" s="74"/>
      <c r="I2210" s="74"/>
      <c r="J2210" s="74"/>
      <c r="K2210" s="74"/>
      <c r="L2210" s="74"/>
      <c r="M2210" s="74"/>
      <c r="N2210" s="74"/>
      <c r="O2210" s="57">
        <v>90</v>
      </c>
      <c r="P2210" s="57"/>
      <c r="Q2210" s="57"/>
      <c r="R2210" s="57"/>
      <c r="S2210" s="57">
        <v>82</v>
      </c>
      <c r="T2210" s="74">
        <v>249.95</v>
      </c>
      <c r="U2210" s="114">
        <v>4.0000000000000002E-4</v>
      </c>
    </row>
    <row r="2211" spans="1:21" x14ac:dyDescent="0.35">
      <c r="A2211" s="73" t="s">
        <v>3608</v>
      </c>
      <c r="B2211" s="57"/>
      <c r="C2211" s="57"/>
      <c r="D2211" s="74">
        <v>8.42</v>
      </c>
      <c r="E2211" s="74"/>
      <c r="F2211" s="74"/>
      <c r="G2211" s="74"/>
      <c r="H2211" s="74"/>
      <c r="I2211" s="74"/>
      <c r="J2211" s="74"/>
      <c r="K2211" s="74"/>
      <c r="L2211" s="74"/>
      <c r="M2211" s="74"/>
      <c r="N2211" s="74"/>
      <c r="O2211" s="57"/>
      <c r="P2211" s="57"/>
      <c r="Q2211" s="57"/>
      <c r="R2211" s="57"/>
      <c r="S2211" s="57"/>
      <c r="T2211" s="74">
        <v>270.41000000000003</v>
      </c>
      <c r="U2211" s="114">
        <v>2.9999999999999997E-4</v>
      </c>
    </row>
    <row r="2212" spans="1:21" x14ac:dyDescent="0.35">
      <c r="A2212" s="73" t="s">
        <v>3609</v>
      </c>
      <c r="B2212" s="57"/>
      <c r="C2212" s="57"/>
      <c r="D2212" s="74">
        <v>10.68</v>
      </c>
      <c r="E2212" s="74"/>
      <c r="F2212" s="74"/>
      <c r="G2212" s="74"/>
      <c r="H2212" s="74"/>
      <c r="I2212" s="74"/>
      <c r="J2212" s="74"/>
      <c r="K2212" s="74"/>
      <c r="L2212" s="74"/>
      <c r="M2212" s="74"/>
      <c r="N2212" s="74"/>
      <c r="O2212" s="57"/>
      <c r="P2212" s="57"/>
      <c r="Q2212" s="57"/>
      <c r="R2212" s="57"/>
      <c r="S2212" s="57"/>
      <c r="T2212" s="74">
        <v>357.59</v>
      </c>
      <c r="U2212" s="114">
        <v>2.0000000000000001E-4</v>
      </c>
    </row>
    <row r="2213" spans="1:21" x14ac:dyDescent="0.35">
      <c r="A2213" s="73" t="s">
        <v>3643</v>
      </c>
      <c r="B2213" s="57"/>
      <c r="C2213" s="57"/>
      <c r="D2213" s="74">
        <v>9.2899999999999991</v>
      </c>
      <c r="E2213" s="74"/>
      <c r="F2213" s="74"/>
      <c r="G2213" s="74"/>
      <c r="H2213" s="74"/>
      <c r="I2213" s="74"/>
      <c r="J2213" s="74"/>
      <c r="K2213" s="74"/>
      <c r="L2213" s="74"/>
      <c r="M2213" s="74"/>
      <c r="N2213" s="74"/>
      <c r="O2213" s="57"/>
      <c r="P2213" s="57"/>
      <c r="Q2213" s="57"/>
      <c r="R2213" s="57"/>
      <c r="S2213" s="57"/>
      <c r="T2213" s="74">
        <v>362.77</v>
      </c>
      <c r="U2213" s="114">
        <v>5.9999999999999995E-4</v>
      </c>
    </row>
    <row r="2214" spans="1:21" x14ac:dyDescent="0.35">
      <c r="A2214" s="73" t="s">
        <v>3644</v>
      </c>
      <c r="B2214" s="57"/>
      <c r="C2214" s="57"/>
      <c r="D2214" s="74">
        <v>7.48</v>
      </c>
      <c r="E2214" s="74"/>
      <c r="F2214" s="74"/>
      <c r="G2214" s="74"/>
      <c r="H2214" s="74"/>
      <c r="I2214" s="74"/>
      <c r="J2214" s="74"/>
      <c r="K2214" s="74"/>
      <c r="L2214" s="74"/>
      <c r="M2214" s="74"/>
      <c r="N2214" s="74"/>
      <c r="O2214" s="57"/>
      <c r="P2214" s="57"/>
      <c r="Q2214" s="57"/>
      <c r="R2214" s="57"/>
      <c r="S2214" s="57"/>
      <c r="T2214" s="74">
        <v>396.66</v>
      </c>
      <c r="U2214" s="114">
        <v>4.0000000000000002E-4</v>
      </c>
    </row>
    <row r="2215" spans="1:21" x14ac:dyDescent="0.35">
      <c r="A2215" s="73" t="s">
        <v>3645</v>
      </c>
      <c r="B2215" s="57"/>
      <c r="C2215" s="57"/>
      <c r="D2215" s="74">
        <v>5.9</v>
      </c>
      <c r="E2215" s="74"/>
      <c r="F2215" s="74"/>
      <c r="G2215" s="74"/>
      <c r="H2215" s="74"/>
      <c r="I2215" s="74"/>
      <c r="J2215" s="74"/>
      <c r="K2215" s="74"/>
      <c r="L2215" s="74"/>
      <c r="M2215" s="74"/>
      <c r="N2215" s="74"/>
      <c r="O2215" s="57"/>
      <c r="P2215" s="57"/>
      <c r="Q2215" s="57"/>
      <c r="R2215" s="57"/>
      <c r="S2215" s="57"/>
      <c r="T2215" s="74">
        <v>194.14</v>
      </c>
      <c r="U2215" s="114"/>
    </row>
    <row r="2216" spans="1:21" x14ac:dyDescent="0.35">
      <c r="A2216" s="73" t="s">
        <v>3646</v>
      </c>
      <c r="B2216" s="57"/>
      <c r="C2216" s="57"/>
      <c r="D2216" s="74">
        <v>7.32</v>
      </c>
      <c r="E2216" s="74"/>
      <c r="F2216" s="74"/>
      <c r="G2216" s="74"/>
      <c r="H2216" s="74"/>
      <c r="I2216" s="74"/>
      <c r="J2216" s="74"/>
      <c r="K2216" s="74"/>
      <c r="L2216" s="74"/>
      <c r="M2216" s="74"/>
      <c r="N2216" s="74"/>
      <c r="O2216" s="57"/>
      <c r="P2216" s="57"/>
      <c r="Q2216" s="57"/>
      <c r="R2216" s="57"/>
      <c r="S2216" s="57"/>
      <c r="T2216" s="74">
        <v>461.75</v>
      </c>
      <c r="U2216" s="114"/>
    </row>
    <row r="2217" spans="1:21" x14ac:dyDescent="0.35">
      <c r="A2217" s="73" t="s">
        <v>3647</v>
      </c>
      <c r="B2217" s="57"/>
      <c r="C2217" s="57"/>
      <c r="D2217" s="74">
        <v>11.97</v>
      </c>
      <c r="E2217" s="74"/>
      <c r="F2217" s="74"/>
      <c r="G2217" s="74"/>
      <c r="H2217" s="74"/>
      <c r="I2217" s="74"/>
      <c r="J2217" s="74"/>
      <c r="K2217" s="74"/>
      <c r="L2217" s="74"/>
      <c r="M2217" s="74"/>
      <c r="N2217" s="74"/>
      <c r="O2217" s="57"/>
      <c r="P2217" s="57"/>
      <c r="Q2217" s="57"/>
      <c r="R2217" s="57"/>
      <c r="S2217" s="57"/>
      <c r="T2217" s="74">
        <v>346.53</v>
      </c>
      <c r="U2217" s="114">
        <v>2.0000000000000001E-4</v>
      </c>
    </row>
    <row r="2218" spans="1:21" x14ac:dyDescent="0.35">
      <c r="A2218" s="73" t="s">
        <v>3648</v>
      </c>
      <c r="B2218" s="57"/>
      <c r="C2218" s="57"/>
      <c r="D2218" s="74">
        <v>10.28</v>
      </c>
      <c r="E2218" s="74"/>
      <c r="F2218" s="74"/>
      <c r="G2218" s="74"/>
      <c r="H2218" s="74"/>
      <c r="I2218" s="74"/>
      <c r="J2218" s="74"/>
      <c r="K2218" s="74"/>
      <c r="L2218" s="74"/>
      <c r="M2218" s="74"/>
      <c r="N2218" s="74"/>
      <c r="O2218" s="57"/>
      <c r="P2218" s="57"/>
      <c r="Q2218" s="57"/>
      <c r="R2218" s="57"/>
      <c r="S2218" s="57"/>
      <c r="T2218" s="74">
        <v>397.63</v>
      </c>
      <c r="U2218" s="114">
        <v>8.9999999999999998E-4</v>
      </c>
    </row>
    <row r="2219" spans="1:21" x14ac:dyDescent="0.35">
      <c r="A2219" s="73" t="s">
        <v>3649</v>
      </c>
      <c r="B2219" s="57"/>
      <c r="C2219" s="57"/>
      <c r="D2219" s="74"/>
      <c r="E2219" s="74"/>
      <c r="F2219" s="74"/>
      <c r="G2219" s="74"/>
      <c r="H2219" s="74"/>
      <c r="I2219" s="74"/>
      <c r="J2219" s="74"/>
      <c r="K2219" s="74"/>
      <c r="L2219" s="74"/>
      <c r="M2219" s="74"/>
      <c r="N2219" s="74"/>
      <c r="O2219" s="57"/>
      <c r="P2219" s="57"/>
      <c r="Q2219" s="57"/>
      <c r="R2219" s="57"/>
      <c r="S2219" s="57"/>
      <c r="T2219" s="74">
        <v>535.36</v>
      </c>
    </row>
    <row r="2220" spans="1:21" x14ac:dyDescent="0.35">
      <c r="A2220" s="73" t="s">
        <v>2756</v>
      </c>
      <c r="B2220" s="57"/>
      <c r="C2220" s="57"/>
      <c r="D2220" s="74"/>
      <c r="E2220" s="74"/>
      <c r="F2220" s="74"/>
      <c r="G2220" s="74"/>
      <c r="H2220" s="74"/>
      <c r="I2220" s="74"/>
      <c r="J2220" s="74"/>
      <c r="K2220" s="74"/>
      <c r="L2220" s="74"/>
      <c r="M2220" s="74"/>
      <c r="N2220" s="74"/>
      <c r="O2220" s="57"/>
      <c r="P2220" s="57"/>
      <c r="Q2220" s="57"/>
      <c r="R2220" s="57"/>
      <c r="S2220" s="57"/>
      <c r="T2220" s="74"/>
    </row>
    <row r="2221" spans="1:21" x14ac:dyDescent="0.35">
      <c r="A2221" s="73" t="s">
        <v>2757</v>
      </c>
      <c r="B2221" s="57"/>
      <c r="C2221" s="57"/>
      <c r="D2221" s="74"/>
      <c r="E2221" s="74"/>
      <c r="F2221" s="74"/>
      <c r="G2221" s="74"/>
      <c r="H2221" s="74"/>
      <c r="I2221" s="74"/>
      <c r="J2221" s="74"/>
      <c r="K2221" s="74"/>
      <c r="L2221" s="74"/>
      <c r="M2221" s="74"/>
      <c r="N2221" s="74"/>
      <c r="O2221" s="57"/>
      <c r="P2221" s="57"/>
      <c r="Q2221" s="57"/>
      <c r="R2221" s="57"/>
      <c r="S2221" s="57"/>
      <c r="T2221" s="74"/>
    </row>
    <row r="2222" spans="1:21" x14ac:dyDescent="0.35">
      <c r="A2222" s="73" t="s">
        <v>2758</v>
      </c>
      <c r="B2222" s="57"/>
      <c r="C2222" s="57"/>
      <c r="D2222" s="74"/>
      <c r="E2222" s="74"/>
      <c r="F2222" s="74"/>
      <c r="G2222" s="74"/>
      <c r="H2222" s="74"/>
      <c r="I2222" s="74"/>
      <c r="J2222" s="74"/>
      <c r="K2222" s="74"/>
      <c r="L2222" s="74"/>
      <c r="M2222" s="74"/>
      <c r="N2222" s="74"/>
      <c r="O2222" s="57"/>
      <c r="P2222" s="57"/>
      <c r="Q2222" s="57"/>
      <c r="R2222" s="57"/>
      <c r="S2222" s="57"/>
      <c r="T2222" s="74"/>
    </row>
    <row r="2223" spans="1:21" x14ac:dyDescent="0.35">
      <c r="A2223" s="73" t="s">
        <v>2759</v>
      </c>
      <c r="B2223" s="57"/>
      <c r="C2223" s="57"/>
      <c r="D2223" s="74"/>
      <c r="E2223" s="74"/>
      <c r="F2223" s="74"/>
      <c r="G2223" s="74"/>
      <c r="H2223" s="74"/>
      <c r="I2223" s="74"/>
      <c r="J2223" s="74"/>
      <c r="K2223" s="74"/>
      <c r="L2223" s="74"/>
      <c r="M2223" s="74"/>
      <c r="N2223" s="74"/>
      <c r="O2223" s="57"/>
      <c r="P2223" s="57"/>
      <c r="Q2223" s="57"/>
      <c r="R2223" s="57"/>
      <c r="S2223" s="57"/>
      <c r="T2223" s="74"/>
    </row>
    <row r="2224" spans="1:21" x14ac:dyDescent="0.35">
      <c r="A2224" s="73" t="s">
        <v>2760</v>
      </c>
      <c r="B2224" s="57"/>
      <c r="C2224" s="57"/>
      <c r="D2224" s="74"/>
      <c r="E2224" s="74"/>
      <c r="F2224" s="74"/>
      <c r="G2224" s="74"/>
      <c r="H2224" s="74"/>
      <c r="I2224" s="74"/>
      <c r="J2224" s="74"/>
      <c r="K2224" s="74"/>
      <c r="L2224" s="74"/>
      <c r="M2224" s="74"/>
      <c r="N2224" s="74"/>
      <c r="O2224" s="57"/>
      <c r="P2224" s="57"/>
      <c r="Q2224" s="57"/>
      <c r="R2224" s="57"/>
      <c r="S2224" s="57"/>
      <c r="T2224" s="74"/>
    </row>
    <row r="2225" spans="1:20" x14ac:dyDescent="0.35">
      <c r="A2225" s="73" t="s">
        <v>2761</v>
      </c>
      <c r="B2225" s="57"/>
      <c r="C2225" s="57"/>
      <c r="D2225" s="74"/>
      <c r="E2225" s="74"/>
      <c r="F2225" s="74"/>
      <c r="G2225" s="74"/>
      <c r="H2225" s="74"/>
      <c r="I2225" s="74"/>
      <c r="J2225" s="74"/>
      <c r="K2225" s="74"/>
      <c r="L2225" s="74"/>
      <c r="M2225" s="74"/>
      <c r="N2225" s="74"/>
      <c r="O2225" s="57"/>
      <c r="P2225" s="57"/>
      <c r="Q2225" s="57"/>
      <c r="R2225" s="57"/>
      <c r="S2225" s="57"/>
      <c r="T2225" s="74"/>
    </row>
    <row r="2226" spans="1:20" x14ac:dyDescent="0.35">
      <c r="A2226" s="73" t="s">
        <v>2762</v>
      </c>
      <c r="B2226" s="57"/>
      <c r="C2226" s="57"/>
      <c r="D2226" s="74"/>
      <c r="E2226" s="74"/>
      <c r="F2226" s="74"/>
      <c r="G2226" s="74"/>
      <c r="H2226" s="74"/>
      <c r="I2226" s="74"/>
      <c r="J2226" s="74"/>
      <c r="K2226" s="74"/>
      <c r="L2226" s="74"/>
      <c r="M2226" s="74"/>
      <c r="N2226" s="74"/>
      <c r="O2226" s="57"/>
      <c r="P2226" s="57"/>
      <c r="Q2226" s="57"/>
      <c r="R2226" s="57"/>
      <c r="S2226" s="57"/>
      <c r="T2226" s="74"/>
    </row>
    <row r="2227" spans="1:20" x14ac:dyDescent="0.35">
      <c r="A2227" s="73" t="s">
        <v>2763</v>
      </c>
      <c r="B2227" s="57"/>
      <c r="C2227" s="57"/>
      <c r="D2227" s="74"/>
      <c r="E2227" s="74"/>
      <c r="F2227" s="74"/>
      <c r="G2227" s="74"/>
      <c r="H2227" s="74"/>
      <c r="I2227" s="74"/>
      <c r="J2227" s="74"/>
      <c r="K2227" s="74"/>
      <c r="L2227" s="74"/>
      <c r="M2227" s="74"/>
      <c r="N2227" s="74"/>
      <c r="O2227" s="57"/>
      <c r="P2227" s="57"/>
      <c r="Q2227" s="57"/>
      <c r="R2227" s="57"/>
      <c r="S2227" s="57"/>
      <c r="T2227" s="74"/>
    </row>
    <row r="2228" spans="1:20" x14ac:dyDescent="0.35">
      <c r="A2228" s="73" t="s">
        <v>2764</v>
      </c>
      <c r="B2228" s="57"/>
      <c r="C2228" s="57"/>
      <c r="D2228" s="74"/>
      <c r="E2228" s="74"/>
      <c r="F2228" s="74"/>
      <c r="G2228" s="74"/>
      <c r="H2228" s="74"/>
      <c r="I2228" s="74"/>
      <c r="J2228" s="74"/>
      <c r="K2228" s="74"/>
      <c r="L2228" s="74"/>
      <c r="M2228" s="74"/>
      <c r="N2228" s="74"/>
      <c r="O2228" s="57"/>
      <c r="P2228" s="57"/>
      <c r="Q2228" s="57"/>
      <c r="R2228" s="57"/>
      <c r="S2228" s="57"/>
      <c r="T2228" s="74"/>
    </row>
    <row r="2229" spans="1:20" x14ac:dyDescent="0.35">
      <c r="A2229" s="73" t="s">
        <v>2765</v>
      </c>
      <c r="B2229" s="57"/>
      <c r="C2229" s="57"/>
      <c r="D2229" s="74"/>
      <c r="E2229" s="74"/>
      <c r="F2229" s="74"/>
      <c r="G2229" s="74"/>
      <c r="H2229" s="74"/>
      <c r="I2229" s="74"/>
      <c r="J2229" s="74"/>
      <c r="K2229" s="74"/>
      <c r="L2229" s="74"/>
      <c r="M2229" s="74"/>
      <c r="N2229" s="74"/>
      <c r="O2229" s="57"/>
      <c r="P2229" s="57"/>
      <c r="Q2229" s="57"/>
      <c r="R2229" s="57"/>
      <c r="S2229" s="57"/>
      <c r="T2229" s="74"/>
    </row>
    <row r="2230" spans="1:20" x14ac:dyDescent="0.35">
      <c r="A2230" s="73" t="s">
        <v>2766</v>
      </c>
      <c r="B2230" s="57"/>
      <c r="C2230" s="57"/>
      <c r="D2230" s="74"/>
      <c r="E2230" s="74"/>
      <c r="F2230" s="74"/>
      <c r="G2230" s="74"/>
      <c r="H2230" s="74"/>
      <c r="I2230" s="74"/>
      <c r="J2230" s="74"/>
      <c r="K2230" s="74"/>
      <c r="L2230" s="74"/>
      <c r="M2230" s="74"/>
      <c r="N2230" s="74"/>
      <c r="O2230" s="57"/>
      <c r="P2230" s="57"/>
      <c r="Q2230" s="57"/>
      <c r="R2230" s="57"/>
      <c r="S2230" s="57"/>
      <c r="T2230" s="74"/>
    </row>
    <row r="2231" spans="1:20" x14ac:dyDescent="0.35">
      <c r="A2231" s="73" t="s">
        <v>2767</v>
      </c>
      <c r="B2231" s="57"/>
      <c r="C2231" s="57"/>
      <c r="D2231" s="74"/>
      <c r="E2231" s="74"/>
      <c r="F2231" s="74"/>
      <c r="G2231" s="74"/>
      <c r="H2231" s="74"/>
      <c r="I2231" s="74"/>
      <c r="J2231" s="74"/>
      <c r="K2231" s="74"/>
      <c r="L2231" s="74"/>
      <c r="M2231" s="74"/>
      <c r="N2231" s="74"/>
      <c r="O2231" s="57"/>
      <c r="P2231" s="57"/>
      <c r="Q2231" s="57"/>
      <c r="R2231" s="57"/>
      <c r="S2231" s="57"/>
      <c r="T2231" s="74"/>
    </row>
    <row r="2232" spans="1:20" x14ac:dyDescent="0.35">
      <c r="A2232" s="73" t="s">
        <v>2768</v>
      </c>
      <c r="B2232" s="57"/>
      <c r="C2232" s="57"/>
      <c r="D2232" s="74"/>
      <c r="E2232" s="74"/>
      <c r="F2232" s="74"/>
      <c r="G2232" s="74"/>
      <c r="H2232" s="74"/>
      <c r="I2232" s="74"/>
      <c r="J2232" s="74"/>
      <c r="K2232" s="74"/>
      <c r="L2232" s="74"/>
      <c r="M2232" s="74"/>
      <c r="N2232" s="74"/>
      <c r="O2232" s="57"/>
      <c r="P2232" s="57"/>
      <c r="Q2232" s="57"/>
      <c r="R2232" s="57"/>
      <c r="S2232" s="57"/>
      <c r="T2232" s="74"/>
    </row>
    <row r="2233" spans="1:20" x14ac:dyDescent="0.35">
      <c r="A2233" s="73" t="s">
        <v>2769</v>
      </c>
      <c r="B2233" s="57"/>
      <c r="C2233" s="57"/>
      <c r="D2233" s="74"/>
      <c r="E2233" s="74"/>
      <c r="F2233" s="74"/>
      <c r="G2233" s="74"/>
      <c r="H2233" s="74"/>
      <c r="I2233" s="74"/>
      <c r="J2233" s="74"/>
      <c r="K2233" s="74"/>
      <c r="L2233" s="74"/>
      <c r="M2233" s="74"/>
      <c r="N2233" s="74"/>
      <c r="O2233" s="57"/>
      <c r="P2233" s="57"/>
      <c r="Q2233" s="57"/>
      <c r="R2233" s="57"/>
      <c r="S2233" s="57"/>
      <c r="T2233" s="74"/>
    </row>
    <row r="2234" spans="1:20" x14ac:dyDescent="0.35">
      <c r="A2234" s="73" t="s">
        <v>2770</v>
      </c>
      <c r="B2234" s="57"/>
      <c r="C2234" s="57"/>
      <c r="D2234" s="74"/>
      <c r="E2234" s="74"/>
      <c r="F2234" s="74"/>
      <c r="G2234" s="74"/>
      <c r="H2234" s="74"/>
      <c r="I2234" s="74"/>
      <c r="J2234" s="74"/>
      <c r="K2234" s="74"/>
      <c r="L2234" s="74"/>
      <c r="M2234" s="74"/>
      <c r="N2234" s="74"/>
      <c r="O2234" s="57"/>
      <c r="P2234" s="57"/>
      <c r="Q2234" s="57"/>
      <c r="R2234" s="57"/>
      <c r="S2234" s="57"/>
      <c r="T2234" s="74"/>
    </row>
    <row r="2235" spans="1:20" x14ac:dyDescent="0.35">
      <c r="A2235" s="73" t="s">
        <v>2771</v>
      </c>
      <c r="B2235" s="57"/>
      <c r="C2235" s="57"/>
      <c r="D2235" s="74"/>
      <c r="E2235" s="74"/>
      <c r="F2235" s="74"/>
      <c r="G2235" s="74"/>
      <c r="H2235" s="74"/>
      <c r="I2235" s="74"/>
      <c r="J2235" s="74"/>
      <c r="K2235" s="74"/>
      <c r="L2235" s="74"/>
      <c r="M2235" s="74"/>
      <c r="N2235" s="74"/>
      <c r="O2235" s="57"/>
      <c r="P2235" s="57"/>
      <c r="Q2235" s="57"/>
      <c r="R2235" s="57"/>
      <c r="S2235" s="57"/>
      <c r="T2235" s="74"/>
    </row>
    <row r="2236" spans="1:20" x14ac:dyDescent="0.35">
      <c r="A2236" s="73" t="s">
        <v>2772</v>
      </c>
      <c r="B2236" s="57"/>
      <c r="C2236" s="57"/>
      <c r="D2236" s="74"/>
      <c r="E2236" s="74"/>
      <c r="F2236" s="74"/>
      <c r="G2236" s="74"/>
      <c r="H2236" s="74"/>
      <c r="I2236" s="74"/>
      <c r="J2236" s="74"/>
      <c r="K2236" s="74"/>
      <c r="L2236" s="74"/>
      <c r="M2236" s="74"/>
      <c r="N2236" s="74"/>
      <c r="O2236" s="57"/>
      <c r="P2236" s="57"/>
      <c r="Q2236" s="57"/>
      <c r="R2236" s="57"/>
      <c r="S2236" s="57"/>
      <c r="T2236" s="74"/>
    </row>
    <row r="2237" spans="1:20" x14ac:dyDescent="0.35">
      <c r="A2237" s="73" t="s">
        <v>2773</v>
      </c>
      <c r="B2237" s="57"/>
      <c r="C2237" s="57"/>
      <c r="D2237" s="74"/>
      <c r="E2237" s="74"/>
      <c r="F2237" s="74"/>
      <c r="G2237" s="74"/>
      <c r="H2237" s="74"/>
      <c r="I2237" s="74"/>
      <c r="J2237" s="74"/>
      <c r="K2237" s="74"/>
      <c r="L2237" s="74"/>
      <c r="M2237" s="74"/>
      <c r="N2237" s="74"/>
      <c r="O2237" s="57"/>
      <c r="P2237" s="57"/>
      <c r="Q2237" s="57"/>
      <c r="R2237" s="57"/>
      <c r="S2237" s="57"/>
      <c r="T2237" s="74"/>
    </row>
    <row r="2238" spans="1:20" x14ac:dyDescent="0.35">
      <c r="A2238" s="73" t="s">
        <v>2774</v>
      </c>
      <c r="B2238" s="57"/>
      <c r="C2238" s="57"/>
      <c r="D2238" s="74"/>
      <c r="E2238" s="74"/>
      <c r="F2238" s="74"/>
      <c r="G2238" s="74"/>
      <c r="H2238" s="74"/>
      <c r="I2238" s="74"/>
      <c r="J2238" s="74"/>
      <c r="K2238" s="74"/>
      <c r="L2238" s="74"/>
      <c r="M2238" s="74"/>
      <c r="N2238" s="74"/>
      <c r="O2238" s="57"/>
      <c r="P2238" s="57"/>
      <c r="Q2238" s="57"/>
      <c r="R2238" s="57"/>
      <c r="S2238" s="57"/>
      <c r="T2238" s="74"/>
    </row>
    <row r="2239" spans="1:20" x14ac:dyDescent="0.35">
      <c r="A2239" s="73" t="s">
        <v>2775</v>
      </c>
      <c r="B2239" s="57"/>
      <c r="C2239" s="57"/>
      <c r="D2239" s="74"/>
      <c r="E2239" s="74"/>
      <c r="F2239" s="74"/>
      <c r="G2239" s="74"/>
      <c r="H2239" s="74"/>
      <c r="I2239" s="74"/>
      <c r="J2239" s="74"/>
      <c r="K2239" s="74"/>
      <c r="L2239" s="74"/>
      <c r="M2239" s="74"/>
      <c r="N2239" s="74"/>
      <c r="O2239" s="57"/>
      <c r="P2239" s="57"/>
      <c r="Q2239" s="57"/>
      <c r="R2239" s="57"/>
      <c r="S2239" s="57"/>
      <c r="T2239" s="74"/>
    </row>
    <row r="2240" spans="1:20" x14ac:dyDescent="0.35">
      <c r="A2240" s="73" t="s">
        <v>2776</v>
      </c>
      <c r="B2240" s="57"/>
      <c r="C2240" s="57"/>
      <c r="D2240" s="74"/>
      <c r="E2240" s="74"/>
      <c r="F2240" s="74"/>
      <c r="G2240" s="74"/>
      <c r="H2240" s="74"/>
      <c r="I2240" s="74"/>
      <c r="J2240" s="74"/>
      <c r="K2240" s="74"/>
      <c r="L2240" s="74"/>
      <c r="M2240" s="74"/>
      <c r="N2240" s="74"/>
      <c r="O2240" s="57"/>
      <c r="P2240" s="57"/>
      <c r="Q2240" s="57"/>
      <c r="R2240" s="57"/>
      <c r="S2240" s="57"/>
      <c r="T2240" s="74"/>
    </row>
    <row r="2241" spans="1:20" x14ac:dyDescent="0.35">
      <c r="A2241" s="73" t="s">
        <v>2777</v>
      </c>
      <c r="B2241" s="57"/>
      <c r="C2241" s="57"/>
      <c r="D2241" s="74"/>
      <c r="E2241" s="74"/>
      <c r="F2241" s="74"/>
      <c r="G2241" s="74"/>
      <c r="H2241" s="74"/>
      <c r="I2241" s="74"/>
      <c r="J2241" s="74"/>
      <c r="K2241" s="74"/>
      <c r="L2241" s="74"/>
      <c r="M2241" s="74"/>
      <c r="N2241" s="74"/>
      <c r="O2241" s="57"/>
      <c r="P2241" s="57"/>
      <c r="Q2241" s="57"/>
      <c r="R2241" s="57"/>
      <c r="S2241" s="57"/>
      <c r="T2241" s="74"/>
    </row>
    <row r="2242" spans="1:20" x14ac:dyDescent="0.35">
      <c r="A2242" s="73" t="s">
        <v>2778</v>
      </c>
      <c r="B2242" s="57"/>
      <c r="C2242" s="57"/>
      <c r="D2242" s="74"/>
      <c r="E2242" s="74"/>
      <c r="F2242" s="74"/>
      <c r="G2242" s="74"/>
      <c r="H2242" s="74"/>
      <c r="I2242" s="74"/>
      <c r="J2242" s="74"/>
      <c r="K2242" s="74"/>
      <c r="L2242" s="74"/>
      <c r="M2242" s="74"/>
      <c r="N2242" s="74"/>
      <c r="O2242" s="57"/>
      <c r="P2242" s="57"/>
      <c r="Q2242" s="57"/>
      <c r="R2242" s="57"/>
      <c r="S2242" s="57"/>
      <c r="T2242" s="74"/>
    </row>
    <row r="2243" spans="1:20" x14ac:dyDescent="0.35">
      <c r="A2243" s="73" t="s">
        <v>2779</v>
      </c>
      <c r="B2243" s="57"/>
      <c r="C2243" s="57"/>
      <c r="D2243" s="74"/>
      <c r="E2243" s="74"/>
      <c r="F2243" s="74"/>
      <c r="G2243" s="74"/>
      <c r="H2243" s="74"/>
      <c r="I2243" s="74"/>
      <c r="J2243" s="74"/>
      <c r="K2243" s="74"/>
      <c r="L2243" s="74"/>
      <c r="M2243" s="74"/>
      <c r="N2243" s="74"/>
      <c r="O2243" s="57"/>
      <c r="P2243" s="57"/>
      <c r="Q2243" s="57"/>
      <c r="R2243" s="57"/>
      <c r="S2243" s="57"/>
      <c r="T2243" s="74"/>
    </row>
    <row r="2244" spans="1:20" x14ac:dyDescent="0.35">
      <c r="A2244" s="73" t="s">
        <v>2780</v>
      </c>
      <c r="B2244" s="57"/>
      <c r="C2244" s="57"/>
      <c r="D2244" s="74"/>
      <c r="E2244" s="74"/>
      <c r="F2244" s="74"/>
      <c r="G2244" s="74"/>
      <c r="H2244" s="74"/>
      <c r="I2244" s="74"/>
      <c r="J2244" s="74"/>
      <c r="K2244" s="74"/>
      <c r="L2244" s="74"/>
      <c r="M2244" s="74"/>
      <c r="N2244" s="74"/>
      <c r="O2244" s="57"/>
      <c r="P2244" s="57"/>
      <c r="Q2244" s="57"/>
      <c r="R2244" s="57"/>
      <c r="S2244" s="57"/>
      <c r="T2244" s="74"/>
    </row>
    <row r="2245" spans="1:20" x14ac:dyDescent="0.35">
      <c r="A2245" s="73" t="s">
        <v>2781</v>
      </c>
      <c r="B2245" s="57"/>
      <c r="C2245" s="57"/>
      <c r="D2245" s="74"/>
      <c r="E2245" s="74"/>
      <c r="F2245" s="74"/>
      <c r="G2245" s="74"/>
      <c r="H2245" s="74"/>
      <c r="I2245" s="74"/>
      <c r="J2245" s="74"/>
      <c r="K2245" s="74"/>
      <c r="L2245" s="74"/>
      <c r="M2245" s="74"/>
      <c r="N2245" s="74"/>
      <c r="O2245" s="57"/>
      <c r="P2245" s="57"/>
      <c r="Q2245" s="57"/>
      <c r="R2245" s="57"/>
      <c r="S2245" s="57"/>
      <c r="T2245" s="74"/>
    </row>
    <row r="2246" spans="1:20" x14ac:dyDescent="0.35">
      <c r="A2246" s="73" t="s">
        <v>2782</v>
      </c>
      <c r="B2246" s="57"/>
      <c r="C2246" s="57"/>
      <c r="D2246" s="74"/>
      <c r="E2246" s="74"/>
      <c r="F2246" s="74"/>
      <c r="G2246" s="74"/>
      <c r="H2246" s="74"/>
      <c r="I2246" s="74"/>
      <c r="J2246" s="74"/>
      <c r="K2246" s="74"/>
      <c r="L2246" s="74"/>
      <c r="M2246" s="74"/>
      <c r="N2246" s="74"/>
      <c r="O2246" s="57"/>
      <c r="P2246" s="57"/>
      <c r="Q2246" s="57"/>
      <c r="R2246" s="57"/>
      <c r="S2246" s="57"/>
      <c r="T2246" s="74"/>
    </row>
    <row r="2247" spans="1:20" x14ac:dyDescent="0.35">
      <c r="A2247" s="73" t="s">
        <v>2783</v>
      </c>
      <c r="B2247" s="57"/>
      <c r="C2247" s="57"/>
      <c r="D2247" s="74"/>
      <c r="E2247" s="74"/>
      <c r="F2247" s="74"/>
      <c r="G2247" s="74"/>
      <c r="H2247" s="74"/>
      <c r="I2247" s="74"/>
      <c r="J2247" s="74"/>
      <c r="K2247" s="74"/>
      <c r="L2247" s="74"/>
      <c r="M2247" s="74"/>
      <c r="N2247" s="74"/>
      <c r="O2247" s="57"/>
      <c r="P2247" s="57"/>
      <c r="Q2247" s="57"/>
      <c r="R2247" s="57"/>
      <c r="S2247" s="57"/>
      <c r="T2247" s="74"/>
    </row>
    <row r="2248" spans="1:20" x14ac:dyDescent="0.35">
      <c r="A2248" s="73" t="s">
        <v>2784</v>
      </c>
      <c r="B2248" s="57"/>
      <c r="C2248" s="57"/>
      <c r="D2248" s="74"/>
      <c r="E2248" s="74"/>
      <c r="F2248" s="74"/>
      <c r="G2248" s="74"/>
      <c r="H2248" s="74"/>
      <c r="I2248" s="74"/>
      <c r="J2248" s="74"/>
      <c r="K2248" s="74"/>
      <c r="L2248" s="74"/>
      <c r="M2248" s="74"/>
      <c r="N2248" s="74"/>
      <c r="O2248" s="57"/>
      <c r="P2248" s="57"/>
      <c r="Q2248" s="57"/>
      <c r="R2248" s="57"/>
      <c r="S2248" s="57"/>
      <c r="T2248" s="74"/>
    </row>
    <row r="2249" spans="1:20" x14ac:dyDescent="0.35">
      <c r="A2249" s="73" t="s">
        <v>2785</v>
      </c>
      <c r="B2249" s="57"/>
      <c r="C2249" s="57"/>
      <c r="D2249" s="74"/>
      <c r="E2249" s="74"/>
      <c r="F2249" s="74"/>
      <c r="G2249" s="74"/>
      <c r="H2249" s="74"/>
      <c r="I2249" s="74"/>
      <c r="J2249" s="74"/>
      <c r="K2249" s="74"/>
      <c r="L2249" s="74"/>
      <c r="M2249" s="74"/>
      <c r="N2249" s="74"/>
      <c r="O2249" s="57"/>
      <c r="P2249" s="57"/>
      <c r="Q2249" s="57"/>
      <c r="R2249" s="57"/>
      <c r="S2249" s="57"/>
      <c r="T2249" s="74"/>
    </row>
    <row r="2250" spans="1:20" x14ac:dyDescent="0.35">
      <c r="A2250" s="73" t="s">
        <v>2786</v>
      </c>
      <c r="B2250" s="57"/>
      <c r="C2250" s="57"/>
      <c r="D2250" s="74"/>
      <c r="E2250" s="74"/>
      <c r="F2250" s="74"/>
      <c r="G2250" s="74"/>
      <c r="H2250" s="74"/>
      <c r="I2250" s="74"/>
      <c r="J2250" s="74"/>
      <c r="K2250" s="74"/>
      <c r="L2250" s="74"/>
      <c r="M2250" s="74"/>
      <c r="N2250" s="74"/>
      <c r="O2250" s="57"/>
      <c r="P2250" s="57"/>
      <c r="Q2250" s="57"/>
      <c r="R2250" s="57"/>
      <c r="S2250" s="57"/>
      <c r="T2250" s="74"/>
    </row>
    <row r="2251" spans="1:20" x14ac:dyDescent="0.35">
      <c r="A2251" s="73" t="s">
        <v>2787</v>
      </c>
      <c r="B2251" s="57"/>
      <c r="C2251" s="57"/>
      <c r="D2251" s="74"/>
      <c r="E2251" s="74"/>
      <c r="F2251" s="74"/>
      <c r="G2251" s="74"/>
      <c r="H2251" s="74"/>
      <c r="I2251" s="74"/>
      <c r="J2251" s="74"/>
      <c r="K2251" s="74"/>
      <c r="L2251" s="74"/>
      <c r="M2251" s="74"/>
      <c r="N2251" s="74"/>
      <c r="O2251" s="57"/>
      <c r="P2251" s="57"/>
      <c r="Q2251" s="57"/>
      <c r="R2251" s="57"/>
      <c r="S2251" s="57"/>
      <c r="T2251" s="74"/>
    </row>
    <row r="2252" spans="1:20" x14ac:dyDescent="0.35">
      <c r="A2252" s="73" t="s">
        <v>2788</v>
      </c>
      <c r="B2252" s="57"/>
      <c r="C2252" s="57"/>
      <c r="D2252" s="74"/>
      <c r="E2252" s="74"/>
      <c r="F2252" s="74"/>
      <c r="G2252" s="74"/>
      <c r="H2252" s="74"/>
      <c r="I2252" s="74"/>
      <c r="J2252" s="74"/>
      <c r="K2252" s="74"/>
      <c r="L2252" s="74"/>
      <c r="M2252" s="74"/>
      <c r="N2252" s="74"/>
      <c r="O2252" s="57"/>
      <c r="P2252" s="57"/>
      <c r="Q2252" s="57"/>
      <c r="R2252" s="57"/>
      <c r="S2252" s="57"/>
      <c r="T2252" s="74"/>
    </row>
    <row r="2253" spans="1:20" x14ac:dyDescent="0.35">
      <c r="A2253" s="73" t="s">
        <v>2789</v>
      </c>
      <c r="B2253" s="57"/>
      <c r="C2253" s="57"/>
      <c r="D2253" s="74"/>
      <c r="E2253" s="74"/>
      <c r="F2253" s="74"/>
      <c r="G2253" s="74"/>
      <c r="H2253" s="74"/>
      <c r="I2253" s="74"/>
      <c r="J2253" s="74"/>
      <c r="K2253" s="74"/>
      <c r="L2253" s="74"/>
      <c r="M2253" s="74"/>
      <c r="N2253" s="74"/>
      <c r="O2253" s="57"/>
      <c r="P2253" s="57"/>
      <c r="Q2253" s="57"/>
      <c r="R2253" s="57"/>
      <c r="S2253" s="57"/>
      <c r="T2253" s="74"/>
    </row>
    <row r="2254" spans="1:20" x14ac:dyDescent="0.35">
      <c r="A2254" s="73" t="s">
        <v>2790</v>
      </c>
      <c r="B2254" s="57"/>
      <c r="C2254" s="57"/>
      <c r="D2254" s="74"/>
      <c r="E2254" s="74"/>
      <c r="F2254" s="74"/>
      <c r="G2254" s="74"/>
      <c r="H2254" s="74"/>
      <c r="I2254" s="74"/>
      <c r="J2254" s="74"/>
      <c r="K2254" s="74"/>
      <c r="L2254" s="74"/>
      <c r="M2254" s="74"/>
      <c r="N2254" s="74"/>
      <c r="O2254" s="57"/>
      <c r="P2254" s="57"/>
      <c r="Q2254" s="57"/>
      <c r="R2254" s="57"/>
      <c r="S2254" s="57"/>
      <c r="T2254" s="74"/>
    </row>
    <row r="2255" spans="1:20" x14ac:dyDescent="0.35">
      <c r="A2255" s="73" t="s">
        <v>2791</v>
      </c>
      <c r="B2255" s="57"/>
      <c r="C2255" s="57"/>
      <c r="D2255" s="74"/>
      <c r="E2255" s="74"/>
      <c r="F2255" s="74"/>
      <c r="G2255" s="74"/>
      <c r="H2255" s="74"/>
      <c r="I2255" s="74"/>
      <c r="J2255" s="74"/>
      <c r="K2255" s="74"/>
      <c r="L2255" s="74"/>
      <c r="M2255" s="74"/>
      <c r="N2255" s="74"/>
      <c r="O2255" s="57"/>
      <c r="P2255" s="57"/>
      <c r="Q2255" s="57"/>
      <c r="R2255" s="57"/>
      <c r="S2255" s="57"/>
      <c r="T2255" s="74"/>
    </row>
    <row r="2256" spans="1:20" x14ac:dyDescent="0.35">
      <c r="A2256" s="73" t="s">
        <v>2792</v>
      </c>
      <c r="B2256" s="57"/>
      <c r="C2256" s="57"/>
      <c r="D2256" s="74"/>
      <c r="E2256" s="74"/>
      <c r="F2256" s="74"/>
      <c r="G2256" s="74"/>
      <c r="H2256" s="74"/>
      <c r="I2256" s="74"/>
      <c r="J2256" s="74"/>
      <c r="K2256" s="74"/>
      <c r="L2256" s="74"/>
      <c r="M2256" s="74"/>
      <c r="N2256" s="74"/>
      <c r="O2256" s="57"/>
      <c r="P2256" s="57"/>
      <c r="Q2256" s="57"/>
      <c r="R2256" s="57"/>
      <c r="S2256" s="57"/>
      <c r="T2256" s="74"/>
    </row>
    <row r="2257" spans="1:20" x14ac:dyDescent="0.35">
      <c r="A2257" s="73" t="s">
        <v>2793</v>
      </c>
      <c r="B2257" s="57"/>
      <c r="C2257" s="57"/>
      <c r="D2257" s="74"/>
      <c r="E2257" s="74"/>
      <c r="F2257" s="74"/>
      <c r="G2257" s="74"/>
      <c r="H2257" s="74"/>
      <c r="I2257" s="74"/>
      <c r="J2257" s="74"/>
      <c r="K2257" s="74"/>
      <c r="L2257" s="74"/>
      <c r="M2257" s="74"/>
      <c r="N2257" s="74"/>
      <c r="O2257" s="57"/>
      <c r="P2257" s="57"/>
      <c r="Q2257" s="57"/>
      <c r="R2257" s="57"/>
      <c r="S2257" s="57"/>
      <c r="T2257" s="74"/>
    </row>
    <row r="2258" spans="1:20" x14ac:dyDescent="0.35">
      <c r="A2258" s="73" t="s">
        <v>2794</v>
      </c>
      <c r="B2258" s="57"/>
      <c r="C2258" s="57"/>
      <c r="D2258" s="74"/>
      <c r="E2258" s="74"/>
      <c r="F2258" s="74"/>
      <c r="G2258" s="74"/>
      <c r="H2258" s="74"/>
      <c r="I2258" s="74"/>
      <c r="J2258" s="74"/>
      <c r="K2258" s="74"/>
      <c r="L2258" s="74"/>
      <c r="M2258" s="74"/>
      <c r="N2258" s="74"/>
      <c r="O2258" s="57"/>
      <c r="P2258" s="57"/>
      <c r="Q2258" s="57"/>
      <c r="R2258" s="57"/>
      <c r="S2258" s="57"/>
      <c r="T2258" s="74"/>
    </row>
    <row r="2259" spans="1:20" x14ac:dyDescent="0.35">
      <c r="A2259" s="73" t="s">
        <v>2795</v>
      </c>
      <c r="B2259" s="57"/>
      <c r="C2259" s="57"/>
      <c r="D2259" s="74"/>
      <c r="E2259" s="74"/>
      <c r="F2259" s="74"/>
      <c r="G2259" s="74"/>
      <c r="H2259" s="74"/>
      <c r="I2259" s="74"/>
      <c r="J2259" s="74"/>
      <c r="K2259" s="74"/>
      <c r="L2259" s="74"/>
      <c r="M2259" s="74"/>
      <c r="N2259" s="74"/>
      <c r="O2259" s="57"/>
      <c r="P2259" s="57"/>
      <c r="Q2259" s="57"/>
      <c r="R2259" s="57"/>
      <c r="S2259" s="57"/>
      <c r="T2259" s="74"/>
    </row>
    <row r="2260" spans="1:20" x14ac:dyDescent="0.35">
      <c r="A2260" s="73" t="s">
        <v>2796</v>
      </c>
      <c r="B2260" s="57"/>
      <c r="C2260" s="57"/>
      <c r="D2260" s="74"/>
      <c r="E2260" s="74"/>
      <c r="F2260" s="74"/>
      <c r="G2260" s="74"/>
      <c r="H2260" s="74"/>
      <c r="I2260" s="74"/>
      <c r="J2260" s="74"/>
      <c r="K2260" s="74"/>
      <c r="L2260" s="74"/>
      <c r="M2260" s="74"/>
      <c r="N2260" s="74"/>
      <c r="O2260" s="57"/>
      <c r="P2260" s="57"/>
      <c r="Q2260" s="57"/>
      <c r="R2260" s="57"/>
      <c r="S2260" s="57"/>
      <c r="T2260" s="74"/>
    </row>
    <row r="2261" spans="1:20" x14ac:dyDescent="0.35">
      <c r="A2261" s="73" t="s">
        <v>2797</v>
      </c>
      <c r="B2261" s="57"/>
      <c r="C2261" s="57"/>
      <c r="D2261" s="74"/>
      <c r="E2261" s="74"/>
      <c r="F2261" s="74"/>
      <c r="G2261" s="74"/>
      <c r="H2261" s="74"/>
      <c r="I2261" s="74"/>
      <c r="J2261" s="74"/>
      <c r="K2261" s="74"/>
      <c r="L2261" s="74"/>
      <c r="M2261" s="74"/>
      <c r="N2261" s="74"/>
      <c r="O2261" s="57"/>
      <c r="P2261" s="57"/>
      <c r="Q2261" s="57"/>
      <c r="R2261" s="57"/>
      <c r="S2261" s="57"/>
      <c r="T2261" s="74"/>
    </row>
    <row r="2262" spans="1:20" x14ac:dyDescent="0.35">
      <c r="A2262" s="73" t="s">
        <v>2798</v>
      </c>
      <c r="B2262" s="57"/>
      <c r="C2262" s="57"/>
      <c r="D2262" s="74"/>
      <c r="E2262" s="74"/>
      <c r="F2262" s="74"/>
      <c r="G2262" s="74"/>
      <c r="H2262" s="74"/>
      <c r="I2262" s="74"/>
      <c r="J2262" s="74"/>
      <c r="K2262" s="74"/>
      <c r="L2262" s="74"/>
      <c r="M2262" s="74"/>
      <c r="N2262" s="74"/>
      <c r="O2262" s="57"/>
      <c r="P2262" s="57"/>
      <c r="Q2262" s="57"/>
      <c r="R2262" s="57"/>
      <c r="S2262" s="57"/>
      <c r="T2262" s="74"/>
    </row>
    <row r="2263" spans="1:20" x14ac:dyDescent="0.35">
      <c r="A2263" s="73" t="s">
        <v>2799</v>
      </c>
      <c r="B2263" s="57"/>
      <c r="C2263" s="57"/>
      <c r="D2263" s="74"/>
      <c r="E2263" s="74"/>
      <c r="F2263" s="74"/>
      <c r="G2263" s="74"/>
      <c r="H2263" s="74"/>
      <c r="I2263" s="74"/>
      <c r="J2263" s="74"/>
      <c r="K2263" s="74"/>
      <c r="L2263" s="74"/>
      <c r="M2263" s="74"/>
      <c r="N2263" s="74"/>
      <c r="O2263" s="57"/>
      <c r="P2263" s="57"/>
      <c r="Q2263" s="57"/>
      <c r="R2263" s="57"/>
      <c r="S2263" s="57"/>
      <c r="T2263" s="74"/>
    </row>
    <row r="2264" spans="1:20" x14ac:dyDescent="0.35">
      <c r="A2264" s="73" t="s">
        <v>2800</v>
      </c>
      <c r="B2264" s="57"/>
      <c r="C2264" s="57"/>
      <c r="D2264" s="74"/>
      <c r="E2264" s="74"/>
      <c r="F2264" s="74"/>
      <c r="G2264" s="74"/>
      <c r="H2264" s="74"/>
      <c r="I2264" s="74"/>
      <c r="J2264" s="74"/>
      <c r="K2264" s="74"/>
      <c r="L2264" s="74"/>
      <c r="M2264" s="74"/>
      <c r="N2264" s="74"/>
      <c r="O2264" s="57"/>
      <c r="P2264" s="57"/>
      <c r="Q2264" s="57"/>
      <c r="R2264" s="57"/>
      <c r="S2264" s="57"/>
      <c r="T2264" s="74"/>
    </row>
    <row r="2265" spans="1:20" x14ac:dyDescent="0.35">
      <c r="A2265" s="73" t="s">
        <v>2801</v>
      </c>
      <c r="B2265" s="57"/>
      <c r="C2265" s="57"/>
      <c r="D2265" s="74"/>
      <c r="E2265" s="74"/>
      <c r="F2265" s="74"/>
      <c r="G2265" s="74"/>
      <c r="H2265" s="74"/>
      <c r="I2265" s="74"/>
      <c r="J2265" s="74"/>
      <c r="K2265" s="74"/>
      <c r="L2265" s="74"/>
      <c r="M2265" s="74"/>
      <c r="N2265" s="74"/>
      <c r="O2265" s="57"/>
      <c r="P2265" s="57"/>
      <c r="Q2265" s="57"/>
      <c r="R2265" s="57"/>
      <c r="S2265" s="57"/>
      <c r="T2265" s="74"/>
    </row>
    <row r="2266" spans="1:20" x14ac:dyDescent="0.35">
      <c r="A2266" s="73" t="s">
        <v>2802</v>
      </c>
      <c r="B2266" s="57"/>
      <c r="C2266" s="57"/>
      <c r="D2266" s="74"/>
      <c r="E2266" s="74"/>
      <c r="F2266" s="74"/>
      <c r="G2266" s="74"/>
      <c r="H2266" s="74"/>
      <c r="I2266" s="74"/>
      <c r="J2266" s="74"/>
      <c r="K2266" s="74"/>
      <c r="L2266" s="74"/>
      <c r="M2266" s="74"/>
      <c r="N2266" s="74"/>
      <c r="O2266" s="57"/>
      <c r="P2266" s="57"/>
      <c r="Q2266" s="57"/>
      <c r="R2266" s="57"/>
      <c r="S2266" s="57"/>
      <c r="T2266" s="74"/>
    </row>
    <row r="2267" spans="1:20" x14ac:dyDescent="0.35">
      <c r="A2267" s="73" t="s">
        <v>2803</v>
      </c>
      <c r="B2267" s="57"/>
      <c r="C2267" s="57"/>
      <c r="D2267" s="74"/>
      <c r="E2267" s="74"/>
      <c r="F2267" s="74"/>
      <c r="G2267" s="74"/>
      <c r="H2267" s="74"/>
      <c r="I2267" s="74"/>
      <c r="J2267" s="74"/>
      <c r="K2267" s="74"/>
      <c r="L2267" s="74"/>
      <c r="M2267" s="74"/>
      <c r="N2267" s="74"/>
      <c r="O2267" s="57"/>
      <c r="P2267" s="57"/>
      <c r="Q2267" s="57"/>
      <c r="R2267" s="57"/>
      <c r="S2267" s="57"/>
      <c r="T2267" s="74"/>
    </row>
    <row r="2268" spans="1:20" x14ac:dyDescent="0.35">
      <c r="A2268" s="73" t="s">
        <v>2804</v>
      </c>
      <c r="B2268" s="57"/>
      <c r="C2268" s="57"/>
      <c r="D2268" s="74"/>
      <c r="E2268" s="74"/>
      <c r="F2268" s="74"/>
      <c r="G2268" s="74"/>
      <c r="H2268" s="74"/>
      <c r="I2268" s="74"/>
      <c r="J2268" s="74"/>
      <c r="K2268" s="74"/>
      <c r="L2268" s="74"/>
      <c r="M2268" s="74"/>
      <c r="N2268" s="74"/>
      <c r="O2268" s="57"/>
      <c r="P2268" s="57"/>
      <c r="Q2268" s="57"/>
      <c r="R2268" s="57"/>
      <c r="S2268" s="57"/>
      <c r="T2268" s="74"/>
    </row>
    <row r="2269" spans="1:20" x14ac:dyDescent="0.35">
      <c r="A2269" s="73" t="s">
        <v>2805</v>
      </c>
      <c r="B2269" s="57"/>
      <c r="C2269" s="57"/>
      <c r="D2269" s="74"/>
      <c r="E2269" s="74"/>
      <c r="F2269" s="74"/>
      <c r="G2269" s="74"/>
      <c r="H2269" s="74"/>
      <c r="I2269" s="74"/>
      <c r="J2269" s="74"/>
      <c r="K2269" s="74"/>
      <c r="L2269" s="74"/>
      <c r="M2269" s="74"/>
      <c r="N2269" s="74"/>
      <c r="O2269" s="57"/>
      <c r="P2269" s="57"/>
      <c r="Q2269" s="57"/>
      <c r="R2269" s="57"/>
      <c r="S2269" s="57"/>
      <c r="T2269" s="74"/>
    </row>
    <row r="2270" spans="1:20" x14ac:dyDescent="0.35">
      <c r="A2270" s="73" t="s">
        <v>2806</v>
      </c>
      <c r="B2270" s="57"/>
      <c r="C2270" s="57"/>
      <c r="D2270" s="74"/>
      <c r="E2270" s="74"/>
      <c r="F2270" s="74"/>
      <c r="G2270" s="74"/>
      <c r="H2270" s="74"/>
      <c r="I2270" s="74"/>
      <c r="J2270" s="74"/>
      <c r="K2270" s="74"/>
      <c r="L2270" s="74"/>
      <c r="M2270" s="74"/>
      <c r="N2270" s="74"/>
      <c r="O2270" s="57"/>
      <c r="P2270" s="57"/>
      <c r="Q2270" s="57"/>
      <c r="R2270" s="57"/>
      <c r="S2270" s="57"/>
      <c r="T2270" s="74"/>
    </row>
    <row r="2271" spans="1:20" x14ac:dyDescent="0.35">
      <c r="A2271" s="73" t="s">
        <v>2807</v>
      </c>
      <c r="B2271" s="57"/>
      <c r="C2271" s="57"/>
      <c r="D2271" s="74"/>
      <c r="E2271" s="74"/>
      <c r="F2271" s="74"/>
      <c r="G2271" s="74"/>
      <c r="H2271" s="74"/>
      <c r="I2271" s="74"/>
      <c r="J2271" s="74"/>
      <c r="K2271" s="74"/>
      <c r="L2271" s="74"/>
      <c r="M2271" s="74"/>
      <c r="N2271" s="74"/>
      <c r="O2271" s="57"/>
      <c r="P2271" s="57"/>
      <c r="Q2271" s="57"/>
      <c r="R2271" s="57"/>
      <c r="S2271" s="57"/>
      <c r="T2271" s="74"/>
    </row>
    <row r="2272" spans="1:20" x14ac:dyDescent="0.35">
      <c r="A2272" s="73" t="s">
        <v>2808</v>
      </c>
      <c r="B2272" s="57"/>
      <c r="C2272" s="57"/>
      <c r="D2272" s="74"/>
      <c r="E2272" s="74"/>
      <c r="F2272" s="74"/>
      <c r="G2272" s="74"/>
      <c r="H2272" s="74"/>
      <c r="I2272" s="74"/>
      <c r="J2272" s="74"/>
      <c r="K2272" s="74"/>
      <c r="L2272" s="74"/>
      <c r="M2272" s="74"/>
      <c r="N2272" s="74"/>
      <c r="O2272" s="57"/>
      <c r="P2272" s="57"/>
      <c r="Q2272" s="57"/>
      <c r="R2272" s="57"/>
      <c r="S2272" s="57"/>
      <c r="T2272" s="74"/>
    </row>
    <row r="2273" spans="1:20" x14ac:dyDescent="0.35">
      <c r="A2273" s="73" t="s">
        <v>2809</v>
      </c>
      <c r="B2273" s="57"/>
      <c r="C2273" s="57"/>
      <c r="D2273" s="74"/>
      <c r="E2273" s="74"/>
      <c r="F2273" s="74"/>
      <c r="G2273" s="74"/>
      <c r="H2273" s="74"/>
      <c r="I2273" s="74"/>
      <c r="J2273" s="74"/>
      <c r="K2273" s="74"/>
      <c r="L2273" s="74"/>
      <c r="M2273" s="74"/>
      <c r="N2273" s="74"/>
      <c r="O2273" s="57"/>
      <c r="P2273" s="57"/>
      <c r="Q2273" s="57"/>
      <c r="R2273" s="57"/>
      <c r="S2273" s="57"/>
      <c r="T2273" s="74"/>
    </row>
    <row r="2274" spans="1:20" x14ac:dyDescent="0.35">
      <c r="A2274" s="73" t="s">
        <v>2810</v>
      </c>
      <c r="B2274" s="57"/>
      <c r="C2274" s="57"/>
      <c r="D2274" s="74"/>
      <c r="E2274" s="74"/>
      <c r="F2274" s="74"/>
      <c r="G2274" s="74"/>
      <c r="H2274" s="74"/>
      <c r="I2274" s="74"/>
      <c r="J2274" s="74"/>
      <c r="K2274" s="74"/>
      <c r="L2274" s="74"/>
      <c r="M2274" s="74"/>
      <c r="N2274" s="74"/>
      <c r="O2274" s="57"/>
      <c r="P2274" s="57"/>
      <c r="Q2274" s="57"/>
      <c r="R2274" s="57"/>
      <c r="S2274" s="57"/>
      <c r="T2274" s="74"/>
    </row>
    <row r="2275" spans="1:20" x14ac:dyDescent="0.35">
      <c r="A2275" s="73" t="s">
        <v>2811</v>
      </c>
      <c r="B2275" s="57"/>
      <c r="C2275" s="57"/>
      <c r="D2275" s="74"/>
      <c r="E2275" s="74"/>
      <c r="F2275" s="74"/>
      <c r="G2275" s="74"/>
      <c r="H2275" s="74"/>
      <c r="I2275" s="74"/>
      <c r="J2275" s="74"/>
      <c r="K2275" s="74"/>
      <c r="L2275" s="74"/>
      <c r="M2275" s="74"/>
      <c r="N2275" s="74"/>
      <c r="O2275" s="57"/>
      <c r="P2275" s="57"/>
      <c r="Q2275" s="57"/>
      <c r="R2275" s="57"/>
      <c r="S2275" s="57"/>
      <c r="T2275" s="74"/>
    </row>
    <row r="2276" spans="1:20" x14ac:dyDescent="0.35">
      <c r="A2276" s="73" t="s">
        <v>2812</v>
      </c>
      <c r="B2276" s="57"/>
      <c r="C2276" s="57"/>
      <c r="D2276" s="74"/>
      <c r="E2276" s="74"/>
      <c r="F2276" s="74"/>
      <c r="G2276" s="74"/>
      <c r="H2276" s="74"/>
      <c r="I2276" s="74"/>
      <c r="J2276" s="74"/>
      <c r="K2276" s="74"/>
      <c r="L2276" s="74"/>
      <c r="M2276" s="74"/>
      <c r="N2276" s="74"/>
      <c r="O2276" s="57"/>
      <c r="P2276" s="57"/>
      <c r="Q2276" s="57"/>
      <c r="R2276" s="57"/>
      <c r="S2276" s="57"/>
      <c r="T2276" s="74"/>
    </row>
    <row r="2277" spans="1:20" x14ac:dyDescent="0.35">
      <c r="A2277" s="73" t="s">
        <v>2813</v>
      </c>
      <c r="B2277" s="57"/>
      <c r="C2277" s="57"/>
      <c r="D2277" s="74"/>
      <c r="E2277" s="74"/>
      <c r="F2277" s="74"/>
      <c r="G2277" s="74"/>
      <c r="H2277" s="74"/>
      <c r="I2277" s="74"/>
      <c r="J2277" s="74"/>
      <c r="K2277" s="74"/>
      <c r="L2277" s="74"/>
      <c r="M2277" s="74"/>
      <c r="N2277" s="74"/>
      <c r="O2277" s="57"/>
      <c r="P2277" s="57"/>
      <c r="Q2277" s="57"/>
      <c r="R2277" s="57"/>
      <c r="S2277" s="57"/>
      <c r="T2277" s="74"/>
    </row>
    <row r="2278" spans="1:20" x14ac:dyDescent="0.35">
      <c r="A2278" s="73" t="s">
        <v>2814</v>
      </c>
      <c r="B2278" s="57"/>
      <c r="C2278" s="57"/>
      <c r="D2278" s="74"/>
      <c r="E2278" s="74"/>
      <c r="F2278" s="74"/>
      <c r="G2278" s="74"/>
      <c r="H2278" s="74"/>
      <c r="I2278" s="74"/>
      <c r="J2278" s="74"/>
      <c r="K2278" s="74"/>
      <c r="L2278" s="74"/>
      <c r="M2278" s="74"/>
      <c r="N2278" s="74"/>
      <c r="O2278" s="57"/>
      <c r="P2278" s="57"/>
      <c r="Q2278" s="57"/>
      <c r="R2278" s="57"/>
      <c r="S2278" s="57"/>
      <c r="T2278" s="74"/>
    </row>
    <row r="2279" spans="1:20" x14ac:dyDescent="0.35">
      <c r="A2279" s="73" t="s">
        <v>2815</v>
      </c>
      <c r="B2279" s="57"/>
      <c r="C2279" s="57"/>
      <c r="D2279" s="74"/>
      <c r="E2279" s="74"/>
      <c r="F2279" s="74"/>
      <c r="G2279" s="74"/>
      <c r="H2279" s="74"/>
      <c r="I2279" s="74"/>
      <c r="J2279" s="74"/>
      <c r="K2279" s="74"/>
      <c r="L2279" s="74"/>
      <c r="M2279" s="74"/>
      <c r="N2279" s="74"/>
      <c r="O2279" s="57"/>
      <c r="P2279" s="57"/>
      <c r="Q2279" s="57"/>
      <c r="R2279" s="57"/>
      <c r="S2279" s="57"/>
      <c r="T2279" s="74"/>
    </row>
    <row r="2280" spans="1:20" x14ac:dyDescent="0.35">
      <c r="A2280" s="73" t="s">
        <v>2816</v>
      </c>
      <c r="B2280" s="57"/>
      <c r="C2280" s="57"/>
      <c r="D2280" s="74"/>
      <c r="E2280" s="74"/>
      <c r="F2280" s="74"/>
      <c r="G2280" s="74"/>
      <c r="H2280" s="74"/>
      <c r="I2280" s="74"/>
      <c r="J2280" s="74"/>
      <c r="K2280" s="74"/>
      <c r="L2280" s="74"/>
      <c r="M2280" s="74"/>
      <c r="N2280" s="74"/>
      <c r="O2280" s="57"/>
      <c r="P2280" s="57"/>
      <c r="Q2280" s="57"/>
      <c r="R2280" s="57"/>
      <c r="S2280" s="57"/>
      <c r="T2280" s="74"/>
    </row>
    <row r="2281" spans="1:20" x14ac:dyDescent="0.35">
      <c r="A2281" s="73" t="s">
        <v>2817</v>
      </c>
      <c r="B2281" s="57"/>
      <c r="C2281" s="57"/>
      <c r="D2281" s="74"/>
      <c r="E2281" s="74"/>
      <c r="F2281" s="74"/>
      <c r="G2281" s="74"/>
      <c r="H2281" s="74"/>
      <c r="I2281" s="74"/>
      <c r="J2281" s="74"/>
      <c r="K2281" s="74"/>
      <c r="L2281" s="74"/>
      <c r="M2281" s="74"/>
      <c r="N2281" s="74"/>
      <c r="O2281" s="57"/>
      <c r="P2281" s="57"/>
      <c r="Q2281" s="57"/>
      <c r="R2281" s="57"/>
      <c r="S2281" s="57"/>
      <c r="T2281" s="74"/>
    </row>
    <row r="2282" spans="1:20" x14ac:dyDescent="0.35">
      <c r="A2282" s="73" t="s">
        <v>2818</v>
      </c>
      <c r="B2282" s="57"/>
      <c r="C2282" s="57"/>
      <c r="D2282" s="74"/>
      <c r="E2282" s="74"/>
      <c r="F2282" s="74"/>
      <c r="G2282" s="74"/>
      <c r="H2282" s="74"/>
      <c r="I2282" s="74"/>
      <c r="J2282" s="74"/>
      <c r="K2282" s="74"/>
      <c r="L2282" s="74"/>
      <c r="M2282" s="74"/>
      <c r="N2282" s="74"/>
      <c r="O2282" s="57"/>
      <c r="P2282" s="57"/>
      <c r="Q2282" s="57"/>
      <c r="R2282" s="57"/>
      <c r="S2282" s="57"/>
      <c r="T2282" s="74"/>
    </row>
    <row r="2283" spans="1:20" x14ac:dyDescent="0.35">
      <c r="A2283" s="73" t="s">
        <v>2819</v>
      </c>
      <c r="B2283" s="57"/>
      <c r="C2283" s="57"/>
      <c r="D2283" s="74"/>
      <c r="E2283" s="74"/>
      <c r="F2283" s="74"/>
      <c r="G2283" s="74"/>
      <c r="H2283" s="74"/>
      <c r="I2283" s="74"/>
      <c r="J2283" s="74"/>
      <c r="K2283" s="74"/>
      <c r="L2283" s="74"/>
      <c r="M2283" s="74"/>
      <c r="N2283" s="74"/>
      <c r="O2283" s="57"/>
      <c r="P2283" s="57"/>
      <c r="Q2283" s="57"/>
      <c r="R2283" s="57"/>
      <c r="S2283" s="57"/>
      <c r="T2283" s="74"/>
    </row>
    <row r="2284" spans="1:20" x14ac:dyDescent="0.35">
      <c r="A2284" s="73" t="s">
        <v>2820</v>
      </c>
      <c r="B2284" s="57"/>
      <c r="C2284" s="57"/>
      <c r="D2284" s="74"/>
      <c r="E2284" s="74"/>
      <c r="F2284" s="74"/>
      <c r="G2284" s="74"/>
      <c r="H2284" s="74"/>
      <c r="I2284" s="74"/>
      <c r="J2284" s="74"/>
      <c r="K2284" s="74"/>
      <c r="L2284" s="74"/>
      <c r="M2284" s="74"/>
      <c r="N2284" s="74"/>
      <c r="O2284" s="57"/>
      <c r="P2284" s="57"/>
      <c r="Q2284" s="57"/>
      <c r="R2284" s="57"/>
      <c r="S2284" s="57"/>
      <c r="T2284" s="74"/>
    </row>
    <row r="2285" spans="1:20" x14ac:dyDescent="0.35">
      <c r="A2285" s="73" t="s">
        <v>2821</v>
      </c>
      <c r="B2285" s="57"/>
      <c r="C2285" s="57"/>
      <c r="D2285" s="74"/>
      <c r="E2285" s="74"/>
      <c r="F2285" s="74"/>
      <c r="G2285" s="74"/>
      <c r="H2285" s="74"/>
      <c r="I2285" s="74"/>
      <c r="J2285" s="74"/>
      <c r="K2285" s="74"/>
      <c r="L2285" s="74"/>
      <c r="M2285" s="74"/>
      <c r="N2285" s="74"/>
      <c r="O2285" s="57"/>
      <c r="P2285" s="57"/>
      <c r="Q2285" s="57"/>
      <c r="R2285" s="57"/>
      <c r="S2285" s="57"/>
      <c r="T2285" s="74"/>
    </row>
    <row r="2286" spans="1:20" x14ac:dyDescent="0.35">
      <c r="A2286" s="73" t="s">
        <v>2822</v>
      </c>
      <c r="B2286" s="57"/>
      <c r="C2286" s="57"/>
      <c r="D2286" s="74"/>
      <c r="E2286" s="74"/>
      <c r="F2286" s="74"/>
      <c r="G2286" s="74"/>
      <c r="H2286" s="74"/>
      <c r="I2286" s="74"/>
      <c r="J2286" s="74"/>
      <c r="K2286" s="74"/>
      <c r="L2286" s="74"/>
      <c r="M2286" s="74"/>
      <c r="N2286" s="74"/>
      <c r="O2286" s="57"/>
      <c r="P2286" s="57"/>
      <c r="Q2286" s="57"/>
      <c r="R2286" s="57"/>
      <c r="S2286" s="57"/>
      <c r="T2286" s="74"/>
    </row>
    <row r="2287" spans="1:20" x14ac:dyDescent="0.35">
      <c r="A2287" s="73" t="s">
        <v>2823</v>
      </c>
      <c r="B2287" s="57"/>
      <c r="C2287" s="57"/>
      <c r="D2287" s="74"/>
      <c r="E2287" s="74"/>
      <c r="F2287" s="74"/>
      <c r="G2287" s="74"/>
      <c r="H2287" s="74"/>
      <c r="I2287" s="74"/>
      <c r="J2287" s="74"/>
      <c r="K2287" s="74"/>
      <c r="L2287" s="74"/>
      <c r="M2287" s="74"/>
      <c r="N2287" s="74"/>
      <c r="O2287" s="57"/>
      <c r="P2287" s="57"/>
      <c r="Q2287" s="57"/>
      <c r="R2287" s="57"/>
      <c r="S2287" s="57"/>
      <c r="T2287" s="74"/>
    </row>
    <row r="2288" spans="1:20" x14ac:dyDescent="0.35">
      <c r="A2288" s="73" t="s">
        <v>2824</v>
      </c>
      <c r="B2288" s="57"/>
      <c r="C2288" s="57"/>
      <c r="D2288" s="74"/>
      <c r="E2288" s="74"/>
      <c r="F2288" s="74"/>
      <c r="G2288" s="74"/>
      <c r="H2288" s="74"/>
      <c r="I2288" s="74"/>
      <c r="J2288" s="74"/>
      <c r="K2288" s="74"/>
      <c r="L2288" s="74"/>
      <c r="M2288" s="74"/>
      <c r="N2288" s="74"/>
      <c r="O2288" s="57"/>
      <c r="P2288" s="57"/>
      <c r="Q2288" s="57"/>
      <c r="R2288" s="57"/>
      <c r="S2288" s="57"/>
      <c r="T2288" s="74"/>
    </row>
    <row r="2289" spans="1:20" x14ac:dyDescent="0.35">
      <c r="A2289" s="73" t="s">
        <v>2825</v>
      </c>
      <c r="B2289" s="57"/>
      <c r="C2289" s="57"/>
      <c r="D2289" s="74"/>
      <c r="E2289" s="74"/>
      <c r="F2289" s="74"/>
      <c r="G2289" s="74"/>
      <c r="H2289" s="74"/>
      <c r="I2289" s="74"/>
      <c r="J2289" s="74"/>
      <c r="K2289" s="74"/>
      <c r="L2289" s="74"/>
      <c r="M2289" s="74"/>
      <c r="N2289" s="74"/>
      <c r="O2289" s="57"/>
      <c r="P2289" s="57"/>
      <c r="Q2289" s="57"/>
      <c r="R2289" s="57"/>
      <c r="S2289" s="57"/>
      <c r="T2289" s="74"/>
    </row>
    <row r="2290" spans="1:20" x14ac:dyDescent="0.35">
      <c r="A2290" s="73" t="s">
        <v>2826</v>
      </c>
      <c r="B2290" s="57"/>
      <c r="C2290" s="57"/>
      <c r="D2290" s="74"/>
      <c r="E2290" s="74"/>
      <c r="F2290" s="74"/>
      <c r="G2290" s="74"/>
      <c r="H2290" s="74"/>
      <c r="I2290" s="74"/>
      <c r="J2290" s="74"/>
      <c r="K2290" s="74"/>
      <c r="L2290" s="74"/>
      <c r="M2290" s="74"/>
      <c r="N2290" s="74"/>
      <c r="O2290" s="57"/>
      <c r="P2290" s="57"/>
      <c r="Q2290" s="57"/>
      <c r="R2290" s="57"/>
      <c r="S2290" s="57"/>
      <c r="T2290" s="74"/>
    </row>
    <row r="2291" spans="1:20" x14ac:dyDescent="0.35">
      <c r="A2291" s="73" t="s">
        <v>2827</v>
      </c>
      <c r="B2291" s="57"/>
      <c r="C2291" s="57"/>
      <c r="D2291" s="74"/>
      <c r="E2291" s="74"/>
      <c r="F2291" s="74"/>
      <c r="G2291" s="74"/>
      <c r="H2291" s="74"/>
      <c r="I2291" s="74"/>
      <c r="J2291" s="74"/>
      <c r="K2291" s="74"/>
      <c r="L2291" s="74"/>
      <c r="M2291" s="74"/>
      <c r="N2291" s="74"/>
      <c r="O2291" s="57"/>
      <c r="P2291" s="57"/>
      <c r="Q2291" s="57"/>
      <c r="R2291" s="57"/>
      <c r="S2291" s="57"/>
      <c r="T2291" s="74"/>
    </row>
    <row r="2292" spans="1:20" x14ac:dyDescent="0.35">
      <c r="A2292" s="73" t="s">
        <v>2828</v>
      </c>
      <c r="B2292" s="57"/>
      <c r="C2292" s="57"/>
      <c r="D2292" s="74"/>
      <c r="E2292" s="74"/>
      <c r="F2292" s="74"/>
      <c r="G2292" s="74"/>
      <c r="H2292" s="74"/>
      <c r="I2292" s="74"/>
      <c r="J2292" s="74"/>
      <c r="K2292" s="74"/>
      <c r="L2292" s="74"/>
      <c r="M2292" s="74"/>
      <c r="N2292" s="74"/>
      <c r="O2292" s="57"/>
      <c r="P2292" s="57"/>
      <c r="Q2292" s="57"/>
      <c r="R2292" s="57"/>
      <c r="S2292" s="57"/>
      <c r="T2292" s="74"/>
    </row>
    <row r="2293" spans="1:20" x14ac:dyDescent="0.35">
      <c r="A2293" s="73" t="s">
        <v>2829</v>
      </c>
      <c r="B2293" s="57"/>
      <c r="C2293" s="57"/>
      <c r="D2293" s="74"/>
      <c r="E2293" s="74"/>
      <c r="F2293" s="74"/>
      <c r="G2293" s="74"/>
      <c r="H2293" s="74"/>
      <c r="I2293" s="74"/>
      <c r="J2293" s="74"/>
      <c r="K2293" s="74"/>
      <c r="L2293" s="74"/>
      <c r="M2293" s="74"/>
      <c r="N2293" s="74"/>
      <c r="O2293" s="57"/>
      <c r="P2293" s="57"/>
      <c r="Q2293" s="57"/>
      <c r="R2293" s="57"/>
      <c r="S2293" s="57"/>
      <c r="T2293" s="74"/>
    </row>
    <row r="2294" spans="1:20" x14ac:dyDescent="0.35">
      <c r="A2294" s="73" t="s">
        <v>2830</v>
      </c>
      <c r="B2294" s="57"/>
      <c r="C2294" s="57"/>
      <c r="D2294" s="74"/>
      <c r="E2294" s="74"/>
      <c r="F2294" s="74"/>
      <c r="G2294" s="74"/>
      <c r="H2294" s="74"/>
      <c r="I2294" s="74"/>
      <c r="J2294" s="74"/>
      <c r="K2294" s="74"/>
      <c r="L2294" s="74"/>
      <c r="M2294" s="74"/>
      <c r="N2294" s="74"/>
      <c r="O2294" s="57"/>
      <c r="P2294" s="57"/>
      <c r="Q2294" s="57"/>
      <c r="R2294" s="57"/>
      <c r="S2294" s="57"/>
      <c r="T2294" s="74"/>
    </row>
    <row r="2295" spans="1:20" x14ac:dyDescent="0.35">
      <c r="A2295" s="73" t="s">
        <v>2831</v>
      </c>
      <c r="B2295" s="57"/>
      <c r="C2295" s="57"/>
      <c r="D2295" s="74"/>
      <c r="E2295" s="74"/>
      <c r="F2295" s="74"/>
      <c r="G2295" s="74"/>
      <c r="H2295" s="74"/>
      <c r="I2295" s="74"/>
      <c r="J2295" s="74"/>
      <c r="K2295" s="74"/>
      <c r="L2295" s="74"/>
      <c r="M2295" s="74"/>
      <c r="N2295" s="74"/>
      <c r="O2295" s="57"/>
      <c r="P2295" s="57"/>
      <c r="Q2295" s="57"/>
      <c r="R2295" s="57"/>
      <c r="S2295" s="57"/>
      <c r="T2295" s="74"/>
    </row>
    <row r="2296" spans="1:20" x14ac:dyDescent="0.35">
      <c r="A2296" s="73" t="s">
        <v>2832</v>
      </c>
      <c r="B2296" s="57"/>
      <c r="C2296" s="57"/>
      <c r="D2296" s="74"/>
      <c r="E2296" s="74"/>
      <c r="F2296" s="74"/>
      <c r="G2296" s="74"/>
      <c r="H2296" s="74"/>
      <c r="I2296" s="74"/>
      <c r="J2296" s="74"/>
      <c r="K2296" s="74"/>
      <c r="L2296" s="74"/>
      <c r="M2296" s="74"/>
      <c r="N2296" s="74"/>
      <c r="O2296" s="57"/>
      <c r="P2296" s="57"/>
      <c r="Q2296" s="57"/>
      <c r="R2296" s="57"/>
      <c r="S2296" s="57"/>
      <c r="T2296" s="74"/>
    </row>
    <row r="2297" spans="1:20" x14ac:dyDescent="0.35">
      <c r="A2297" s="73" t="s">
        <v>2833</v>
      </c>
      <c r="B2297" s="57"/>
      <c r="C2297" s="57"/>
      <c r="D2297" s="74"/>
      <c r="E2297" s="74"/>
      <c r="F2297" s="74"/>
      <c r="G2297" s="74"/>
      <c r="H2297" s="74"/>
      <c r="I2297" s="74"/>
      <c r="J2297" s="74"/>
      <c r="K2297" s="74"/>
      <c r="L2297" s="74"/>
      <c r="M2297" s="74"/>
      <c r="N2297" s="74"/>
      <c r="O2297" s="57"/>
      <c r="P2297" s="57"/>
      <c r="Q2297" s="57"/>
      <c r="R2297" s="57"/>
      <c r="S2297" s="57"/>
      <c r="T2297" s="74"/>
    </row>
    <row r="2298" spans="1:20" x14ac:dyDescent="0.35">
      <c r="A2298" s="73" t="s">
        <v>2834</v>
      </c>
      <c r="B2298" s="57"/>
      <c r="C2298" s="57"/>
      <c r="D2298" s="74"/>
      <c r="E2298" s="74"/>
      <c r="F2298" s="74"/>
      <c r="G2298" s="74"/>
      <c r="H2298" s="74"/>
      <c r="I2298" s="74"/>
      <c r="J2298" s="74"/>
      <c r="K2298" s="74"/>
      <c r="L2298" s="74"/>
      <c r="M2298" s="74"/>
      <c r="N2298" s="74"/>
      <c r="O2298" s="57"/>
      <c r="P2298" s="57"/>
      <c r="Q2298" s="57"/>
      <c r="R2298" s="57"/>
      <c r="S2298" s="57"/>
      <c r="T2298" s="74"/>
    </row>
    <row r="2299" spans="1:20" x14ac:dyDescent="0.35">
      <c r="A2299" s="73" t="s">
        <v>2835</v>
      </c>
      <c r="B2299" s="57"/>
      <c r="C2299" s="57"/>
      <c r="D2299" s="74"/>
      <c r="E2299" s="74"/>
      <c r="F2299" s="74"/>
      <c r="G2299" s="74"/>
      <c r="H2299" s="74"/>
      <c r="I2299" s="74"/>
      <c r="J2299" s="74"/>
      <c r="K2299" s="74"/>
      <c r="L2299" s="74"/>
      <c r="M2299" s="74"/>
      <c r="N2299" s="74"/>
      <c r="O2299" s="57"/>
      <c r="P2299" s="57"/>
      <c r="Q2299" s="57"/>
      <c r="R2299" s="57"/>
      <c r="S2299" s="57"/>
      <c r="T2299" s="74"/>
    </row>
    <row r="2300" spans="1:20" x14ac:dyDescent="0.35">
      <c r="A2300" s="73" t="s">
        <v>2836</v>
      </c>
      <c r="B2300" s="57"/>
      <c r="C2300" s="57"/>
      <c r="D2300" s="74"/>
      <c r="E2300" s="74"/>
      <c r="F2300" s="74"/>
      <c r="G2300" s="74"/>
      <c r="H2300" s="74"/>
      <c r="I2300" s="74"/>
      <c r="J2300" s="74"/>
      <c r="K2300" s="74"/>
      <c r="L2300" s="74"/>
      <c r="M2300" s="74"/>
      <c r="N2300" s="74"/>
      <c r="O2300" s="57"/>
      <c r="P2300" s="57"/>
      <c r="Q2300" s="57"/>
      <c r="R2300" s="57"/>
      <c r="S2300" s="57"/>
      <c r="T2300" s="74"/>
    </row>
    <row r="2301" spans="1:20" x14ac:dyDescent="0.35">
      <c r="A2301" s="73" t="s">
        <v>2837</v>
      </c>
      <c r="B2301" s="57"/>
      <c r="C2301" s="57"/>
      <c r="D2301" s="74"/>
      <c r="E2301" s="74"/>
      <c r="F2301" s="74"/>
      <c r="G2301" s="74"/>
      <c r="H2301" s="74"/>
      <c r="I2301" s="74"/>
      <c r="J2301" s="74"/>
      <c r="K2301" s="74"/>
      <c r="L2301" s="74"/>
      <c r="M2301" s="74"/>
      <c r="N2301" s="74"/>
      <c r="O2301" s="57"/>
      <c r="P2301" s="57"/>
      <c r="Q2301" s="57"/>
      <c r="R2301" s="57"/>
      <c r="S2301" s="57"/>
      <c r="T2301" s="74"/>
    </row>
    <row r="2302" spans="1:20" x14ac:dyDescent="0.35">
      <c r="A2302" s="73" t="s">
        <v>2838</v>
      </c>
      <c r="B2302" s="57"/>
      <c r="C2302" s="57"/>
      <c r="D2302" s="74"/>
      <c r="E2302" s="74"/>
      <c r="F2302" s="74"/>
      <c r="G2302" s="74"/>
      <c r="H2302" s="74"/>
      <c r="I2302" s="74"/>
      <c r="J2302" s="74"/>
      <c r="K2302" s="74"/>
      <c r="L2302" s="74"/>
      <c r="M2302" s="74"/>
      <c r="N2302" s="74"/>
      <c r="O2302" s="57"/>
      <c r="P2302" s="57"/>
      <c r="Q2302" s="57"/>
      <c r="R2302" s="57"/>
      <c r="S2302" s="57"/>
      <c r="T2302" s="74"/>
    </row>
    <row r="2303" spans="1:20" x14ac:dyDescent="0.35">
      <c r="A2303" s="73" t="s">
        <v>2839</v>
      </c>
      <c r="B2303" s="57"/>
      <c r="C2303" s="57"/>
      <c r="D2303" s="74"/>
      <c r="E2303" s="74"/>
      <c r="F2303" s="74"/>
      <c r="G2303" s="74"/>
      <c r="H2303" s="74"/>
      <c r="I2303" s="74"/>
      <c r="J2303" s="74"/>
      <c r="K2303" s="74"/>
      <c r="L2303" s="74"/>
      <c r="M2303" s="74"/>
      <c r="N2303" s="74"/>
      <c r="O2303" s="57"/>
      <c r="P2303" s="57"/>
      <c r="Q2303" s="57"/>
      <c r="R2303" s="57"/>
      <c r="S2303" s="57"/>
      <c r="T2303" s="74"/>
    </row>
    <row r="2304" spans="1:20" x14ac:dyDescent="0.35">
      <c r="A2304" s="73" t="s">
        <v>2840</v>
      </c>
      <c r="B2304" s="57"/>
      <c r="C2304" s="57"/>
      <c r="D2304" s="74"/>
      <c r="E2304" s="74"/>
      <c r="F2304" s="74"/>
      <c r="G2304" s="74"/>
      <c r="H2304" s="74"/>
      <c r="I2304" s="74"/>
      <c r="J2304" s="74"/>
      <c r="K2304" s="74"/>
      <c r="L2304" s="74"/>
      <c r="M2304" s="74"/>
      <c r="N2304" s="74"/>
      <c r="O2304" s="57"/>
      <c r="P2304" s="57"/>
      <c r="Q2304" s="57"/>
      <c r="R2304" s="57"/>
      <c r="S2304" s="57"/>
      <c r="T2304" s="74"/>
    </row>
    <row r="2305" spans="1:20" x14ac:dyDescent="0.35">
      <c r="A2305" s="73" t="s">
        <v>2841</v>
      </c>
      <c r="B2305" s="57"/>
      <c r="C2305" s="57"/>
      <c r="D2305" s="74"/>
      <c r="E2305" s="74"/>
      <c r="F2305" s="74"/>
      <c r="G2305" s="74"/>
      <c r="H2305" s="74"/>
      <c r="I2305" s="74"/>
      <c r="J2305" s="74"/>
      <c r="K2305" s="74"/>
      <c r="L2305" s="74"/>
      <c r="M2305" s="74"/>
      <c r="N2305" s="74"/>
      <c r="O2305" s="57"/>
      <c r="P2305" s="57"/>
      <c r="Q2305" s="57"/>
      <c r="R2305" s="57"/>
      <c r="S2305" s="57"/>
      <c r="T2305" s="74"/>
    </row>
    <row r="2306" spans="1:20" x14ac:dyDescent="0.35">
      <c r="A2306" s="73" t="s">
        <v>2842</v>
      </c>
      <c r="B2306" s="57"/>
      <c r="C2306" s="57"/>
      <c r="D2306" s="74"/>
      <c r="E2306" s="74"/>
      <c r="F2306" s="74"/>
      <c r="G2306" s="74"/>
      <c r="H2306" s="74"/>
      <c r="I2306" s="74"/>
      <c r="J2306" s="74"/>
      <c r="K2306" s="74"/>
      <c r="L2306" s="74"/>
      <c r="M2306" s="74"/>
      <c r="N2306" s="74"/>
      <c r="O2306" s="57"/>
      <c r="P2306" s="57"/>
      <c r="Q2306" s="57"/>
      <c r="R2306" s="57"/>
      <c r="S2306" s="57"/>
      <c r="T2306" s="74"/>
    </row>
    <row r="2307" spans="1:20" x14ac:dyDescent="0.35">
      <c r="A2307" s="73" t="s">
        <v>2843</v>
      </c>
      <c r="B2307" s="57"/>
      <c r="C2307" s="57"/>
      <c r="D2307" s="74"/>
      <c r="E2307" s="74"/>
      <c r="F2307" s="74"/>
      <c r="G2307" s="74"/>
      <c r="H2307" s="74"/>
      <c r="I2307" s="74"/>
      <c r="J2307" s="74"/>
      <c r="K2307" s="74"/>
      <c r="L2307" s="74"/>
      <c r="M2307" s="74"/>
      <c r="N2307" s="74"/>
      <c r="O2307" s="57"/>
      <c r="P2307" s="57"/>
      <c r="Q2307" s="57"/>
      <c r="R2307" s="57"/>
      <c r="S2307" s="57"/>
      <c r="T2307" s="74"/>
    </row>
    <row r="2308" spans="1:20" x14ac:dyDescent="0.35">
      <c r="A2308" s="73" t="s">
        <v>2844</v>
      </c>
      <c r="B2308" s="57"/>
      <c r="C2308" s="57"/>
      <c r="D2308" s="74"/>
      <c r="E2308" s="74"/>
      <c r="F2308" s="74"/>
      <c r="G2308" s="74"/>
      <c r="H2308" s="74"/>
      <c r="I2308" s="74"/>
      <c r="J2308" s="74"/>
      <c r="K2308" s="74"/>
      <c r="L2308" s="74"/>
      <c r="M2308" s="74"/>
      <c r="N2308" s="74"/>
      <c r="O2308" s="57"/>
      <c r="P2308" s="57"/>
      <c r="Q2308" s="57"/>
      <c r="R2308" s="57"/>
      <c r="S2308" s="57"/>
      <c r="T2308" s="74"/>
    </row>
    <row r="2309" spans="1:20" x14ac:dyDescent="0.35">
      <c r="A2309" s="73" t="s">
        <v>2845</v>
      </c>
      <c r="B2309" s="57"/>
      <c r="C2309" s="57"/>
      <c r="D2309" s="74"/>
      <c r="E2309" s="74"/>
      <c r="F2309" s="74"/>
      <c r="G2309" s="74"/>
      <c r="H2309" s="74"/>
      <c r="I2309" s="74"/>
      <c r="J2309" s="74"/>
      <c r="K2309" s="74"/>
      <c r="L2309" s="74"/>
      <c r="M2309" s="74"/>
      <c r="N2309" s="74"/>
      <c r="O2309" s="57"/>
      <c r="P2309" s="57"/>
      <c r="Q2309" s="57"/>
      <c r="R2309" s="57"/>
      <c r="S2309" s="57"/>
      <c r="T2309" s="74"/>
    </row>
    <row r="2310" spans="1:20" x14ac:dyDescent="0.35">
      <c r="A2310" s="73" t="s">
        <v>2846</v>
      </c>
      <c r="B2310" s="57"/>
      <c r="C2310" s="57"/>
      <c r="D2310" s="74"/>
      <c r="E2310" s="74"/>
      <c r="F2310" s="74"/>
      <c r="G2310" s="74"/>
      <c r="H2310" s="74"/>
      <c r="I2310" s="74"/>
      <c r="J2310" s="74"/>
      <c r="K2310" s="74"/>
      <c r="L2310" s="74"/>
      <c r="M2310" s="74"/>
      <c r="N2310" s="74"/>
      <c r="O2310" s="57"/>
      <c r="P2310" s="57"/>
      <c r="Q2310" s="57"/>
      <c r="R2310" s="57"/>
      <c r="S2310" s="57"/>
      <c r="T2310" s="74"/>
    </row>
    <row r="2311" spans="1:20" x14ac:dyDescent="0.35">
      <c r="A2311" s="73" t="s">
        <v>2847</v>
      </c>
      <c r="B2311" s="57"/>
      <c r="C2311" s="57"/>
      <c r="D2311" s="74"/>
      <c r="E2311" s="74"/>
      <c r="F2311" s="74"/>
      <c r="G2311" s="74"/>
      <c r="H2311" s="74"/>
      <c r="I2311" s="74"/>
      <c r="J2311" s="74"/>
      <c r="K2311" s="74"/>
      <c r="L2311" s="74"/>
      <c r="M2311" s="74"/>
      <c r="N2311" s="74"/>
      <c r="O2311" s="57"/>
      <c r="P2311" s="57"/>
      <c r="Q2311" s="57"/>
      <c r="R2311" s="57"/>
      <c r="S2311" s="57"/>
      <c r="T2311" s="74"/>
    </row>
    <row r="2312" spans="1:20" x14ac:dyDescent="0.35">
      <c r="A2312" s="73" t="s">
        <v>2848</v>
      </c>
      <c r="B2312" s="57"/>
      <c r="C2312" s="57"/>
      <c r="D2312" s="74"/>
      <c r="E2312" s="74"/>
      <c r="F2312" s="74"/>
      <c r="G2312" s="74"/>
      <c r="H2312" s="74"/>
      <c r="I2312" s="74"/>
      <c r="J2312" s="74"/>
      <c r="K2312" s="74"/>
      <c r="L2312" s="74"/>
      <c r="M2312" s="74"/>
      <c r="N2312" s="74"/>
      <c r="O2312" s="57"/>
      <c r="P2312" s="57"/>
      <c r="Q2312" s="57"/>
      <c r="R2312" s="57"/>
      <c r="S2312" s="57"/>
      <c r="T2312" s="74"/>
    </row>
    <row r="2313" spans="1:20" x14ac:dyDescent="0.35">
      <c r="A2313" s="73" t="s">
        <v>2849</v>
      </c>
      <c r="B2313" s="57"/>
      <c r="C2313" s="57"/>
      <c r="D2313" s="74"/>
      <c r="E2313" s="74"/>
      <c r="F2313" s="74"/>
      <c r="G2313" s="74"/>
      <c r="H2313" s="74"/>
      <c r="I2313" s="74"/>
      <c r="J2313" s="74"/>
      <c r="K2313" s="74"/>
      <c r="L2313" s="74"/>
      <c r="M2313" s="74"/>
      <c r="N2313" s="74"/>
      <c r="O2313" s="57"/>
      <c r="P2313" s="57"/>
      <c r="Q2313" s="57"/>
      <c r="R2313" s="57"/>
      <c r="S2313" s="57"/>
      <c r="T2313" s="74"/>
    </row>
    <row r="2314" spans="1:20" x14ac:dyDescent="0.35">
      <c r="A2314" s="73" t="s">
        <v>2850</v>
      </c>
      <c r="B2314" s="57"/>
      <c r="C2314" s="57"/>
      <c r="D2314" s="74"/>
      <c r="E2314" s="74"/>
      <c r="F2314" s="74"/>
      <c r="G2314" s="74"/>
      <c r="H2314" s="74"/>
      <c r="I2314" s="74"/>
      <c r="J2314" s="74"/>
      <c r="K2314" s="74"/>
      <c r="L2314" s="74"/>
      <c r="M2314" s="74"/>
      <c r="N2314" s="74"/>
      <c r="O2314" s="57"/>
      <c r="P2314" s="57"/>
      <c r="Q2314" s="57"/>
      <c r="R2314" s="57"/>
      <c r="S2314" s="57"/>
      <c r="T2314" s="74"/>
    </row>
    <row r="2315" spans="1:20" x14ac:dyDescent="0.35">
      <c r="A2315" s="73" t="s">
        <v>2851</v>
      </c>
      <c r="B2315" s="57"/>
      <c r="C2315" s="57"/>
      <c r="D2315" s="74"/>
      <c r="E2315" s="74"/>
      <c r="F2315" s="74"/>
      <c r="G2315" s="74"/>
      <c r="H2315" s="74"/>
      <c r="I2315" s="74"/>
      <c r="J2315" s="74"/>
      <c r="K2315" s="74"/>
      <c r="L2315" s="74"/>
      <c r="M2315" s="74"/>
      <c r="N2315" s="74"/>
      <c r="O2315" s="57"/>
      <c r="P2315" s="57"/>
      <c r="Q2315" s="57"/>
      <c r="R2315" s="57"/>
      <c r="S2315" s="57"/>
      <c r="T2315" s="74"/>
    </row>
    <row r="2316" spans="1:20" x14ac:dyDescent="0.35">
      <c r="A2316" s="73" t="s">
        <v>2852</v>
      </c>
      <c r="B2316" s="57"/>
      <c r="C2316" s="57"/>
      <c r="D2316" s="74"/>
      <c r="E2316" s="74"/>
      <c r="F2316" s="74"/>
      <c r="G2316" s="74"/>
      <c r="H2316" s="74"/>
      <c r="I2316" s="74"/>
      <c r="J2316" s="74"/>
      <c r="K2316" s="74"/>
      <c r="L2316" s="74"/>
      <c r="M2316" s="74"/>
      <c r="N2316" s="74"/>
      <c r="O2316" s="57"/>
      <c r="P2316" s="57"/>
      <c r="Q2316" s="57"/>
      <c r="R2316" s="57"/>
      <c r="S2316" s="57"/>
      <c r="T2316" s="74"/>
    </row>
    <row r="2317" spans="1:20" x14ac:dyDescent="0.35">
      <c r="A2317" s="73" t="s">
        <v>2853</v>
      </c>
      <c r="B2317" s="57"/>
      <c r="C2317" s="57"/>
      <c r="D2317" s="74"/>
      <c r="E2317" s="74"/>
      <c r="F2317" s="74"/>
      <c r="G2317" s="74"/>
      <c r="H2317" s="74"/>
      <c r="I2317" s="74"/>
      <c r="J2317" s="74"/>
      <c r="K2317" s="74"/>
      <c r="L2317" s="74"/>
      <c r="M2317" s="74"/>
      <c r="N2317" s="74"/>
      <c r="O2317" s="57"/>
      <c r="P2317" s="57"/>
      <c r="Q2317" s="57"/>
      <c r="R2317" s="57"/>
      <c r="S2317" s="57"/>
      <c r="T2317" s="74"/>
    </row>
    <row r="2318" spans="1:20" x14ac:dyDescent="0.35">
      <c r="A2318" s="73" t="s">
        <v>2854</v>
      </c>
      <c r="B2318" s="57"/>
      <c r="C2318" s="57"/>
      <c r="D2318" s="74"/>
      <c r="E2318" s="74"/>
      <c r="F2318" s="74"/>
      <c r="G2318" s="74"/>
      <c r="H2318" s="74"/>
      <c r="I2318" s="74"/>
      <c r="J2318" s="74"/>
      <c r="K2318" s="74"/>
      <c r="L2318" s="74"/>
      <c r="M2318" s="74"/>
      <c r="N2318" s="74"/>
      <c r="O2318" s="57"/>
      <c r="P2318" s="57"/>
      <c r="Q2318" s="57"/>
      <c r="R2318" s="57"/>
      <c r="S2318" s="57"/>
      <c r="T2318" s="74"/>
    </row>
    <row r="2319" spans="1:20" x14ac:dyDescent="0.35">
      <c r="A2319" s="73" t="s">
        <v>2855</v>
      </c>
      <c r="B2319" s="57"/>
      <c r="C2319" s="57"/>
      <c r="D2319" s="74"/>
      <c r="E2319" s="74"/>
      <c r="F2319" s="74"/>
      <c r="G2319" s="74"/>
      <c r="H2319" s="74"/>
      <c r="I2319" s="74"/>
      <c r="J2319" s="74"/>
      <c r="K2319" s="74"/>
      <c r="L2319" s="74"/>
      <c r="M2319" s="74"/>
      <c r="N2319" s="74"/>
      <c r="O2319" s="57"/>
      <c r="P2319" s="57"/>
      <c r="Q2319" s="57"/>
      <c r="R2319" s="57"/>
      <c r="S2319" s="57"/>
      <c r="T2319" s="74"/>
    </row>
    <row r="2320" spans="1:20" x14ac:dyDescent="0.35">
      <c r="A2320" s="73" t="s">
        <v>2856</v>
      </c>
      <c r="B2320" s="57"/>
      <c r="C2320" s="57"/>
      <c r="D2320" s="74"/>
      <c r="E2320" s="74"/>
      <c r="F2320" s="74"/>
      <c r="G2320" s="74"/>
      <c r="H2320" s="74"/>
      <c r="I2320" s="74"/>
      <c r="J2320" s="74"/>
      <c r="K2320" s="74"/>
      <c r="L2320" s="74"/>
      <c r="M2320" s="74"/>
      <c r="N2320" s="74"/>
      <c r="O2320" s="57"/>
      <c r="P2320" s="57"/>
      <c r="Q2320" s="57"/>
      <c r="R2320" s="57"/>
      <c r="S2320" s="57"/>
      <c r="T2320" s="74"/>
    </row>
    <row r="2321" spans="1:20" x14ac:dyDescent="0.35">
      <c r="A2321" s="73" t="s">
        <v>2857</v>
      </c>
      <c r="B2321" s="57"/>
      <c r="C2321" s="57"/>
      <c r="D2321" s="74"/>
      <c r="E2321" s="74"/>
      <c r="F2321" s="74"/>
      <c r="G2321" s="74"/>
      <c r="H2321" s="74"/>
      <c r="I2321" s="74"/>
      <c r="J2321" s="74"/>
      <c r="K2321" s="74"/>
      <c r="L2321" s="74"/>
      <c r="M2321" s="74"/>
      <c r="N2321" s="74"/>
      <c r="O2321" s="57"/>
      <c r="P2321" s="57"/>
      <c r="Q2321" s="57"/>
      <c r="R2321" s="57"/>
      <c r="S2321" s="57"/>
      <c r="T2321" s="74"/>
    </row>
    <row r="2322" spans="1:20" x14ac:dyDescent="0.35">
      <c r="A2322" s="73" t="s">
        <v>2858</v>
      </c>
      <c r="B2322" s="57"/>
      <c r="C2322" s="57"/>
      <c r="D2322" s="74"/>
      <c r="E2322" s="74"/>
      <c r="F2322" s="74"/>
      <c r="G2322" s="74"/>
      <c r="H2322" s="74"/>
      <c r="I2322" s="74"/>
      <c r="J2322" s="74"/>
      <c r="K2322" s="74"/>
      <c r="L2322" s="74"/>
      <c r="M2322" s="74"/>
      <c r="N2322" s="74"/>
      <c r="O2322" s="57"/>
      <c r="P2322" s="57"/>
      <c r="Q2322" s="57"/>
      <c r="R2322" s="57"/>
      <c r="S2322" s="57"/>
      <c r="T2322" s="74"/>
    </row>
    <row r="2323" spans="1:20" x14ac:dyDescent="0.35">
      <c r="A2323" s="73" t="s">
        <v>2859</v>
      </c>
      <c r="B2323" s="57"/>
      <c r="C2323" s="57"/>
      <c r="D2323" s="74"/>
      <c r="E2323" s="74"/>
      <c r="F2323" s="74"/>
      <c r="G2323" s="74"/>
      <c r="H2323" s="74"/>
      <c r="I2323" s="74"/>
      <c r="J2323" s="74"/>
      <c r="K2323" s="74"/>
      <c r="L2323" s="74"/>
      <c r="M2323" s="74"/>
      <c r="N2323" s="74"/>
      <c r="O2323" s="57"/>
      <c r="P2323" s="57"/>
      <c r="Q2323" s="57"/>
      <c r="R2323" s="57"/>
      <c r="S2323" s="57"/>
      <c r="T2323" s="74"/>
    </row>
    <row r="2324" spans="1:20" x14ac:dyDescent="0.35">
      <c r="A2324" s="73" t="s">
        <v>2860</v>
      </c>
      <c r="B2324" s="57"/>
      <c r="C2324" s="57"/>
      <c r="D2324" s="74"/>
      <c r="E2324" s="74"/>
      <c r="F2324" s="74"/>
      <c r="G2324" s="74"/>
      <c r="H2324" s="74"/>
      <c r="I2324" s="74"/>
      <c r="J2324" s="74"/>
      <c r="K2324" s="74"/>
      <c r="L2324" s="74"/>
      <c r="M2324" s="74"/>
      <c r="N2324" s="74"/>
      <c r="O2324" s="57"/>
      <c r="P2324" s="57"/>
      <c r="Q2324" s="57"/>
      <c r="R2324" s="57"/>
      <c r="S2324" s="57"/>
      <c r="T2324" s="74"/>
    </row>
    <row r="2325" spans="1:20" x14ac:dyDescent="0.35">
      <c r="A2325" s="73" t="s">
        <v>2861</v>
      </c>
      <c r="B2325" s="57"/>
      <c r="C2325" s="57"/>
      <c r="D2325" s="74"/>
      <c r="E2325" s="74"/>
      <c r="F2325" s="74"/>
      <c r="G2325" s="74"/>
      <c r="H2325" s="74"/>
      <c r="I2325" s="74"/>
      <c r="J2325" s="74"/>
      <c r="K2325" s="74"/>
      <c r="L2325" s="74"/>
      <c r="M2325" s="74"/>
      <c r="N2325" s="74"/>
      <c r="O2325" s="57"/>
      <c r="P2325" s="57"/>
      <c r="Q2325" s="57"/>
      <c r="R2325" s="57"/>
      <c r="S2325" s="57"/>
      <c r="T2325" s="74"/>
    </row>
    <row r="2326" spans="1:20" x14ac:dyDescent="0.35">
      <c r="A2326" s="73" t="s">
        <v>2862</v>
      </c>
      <c r="B2326" s="57"/>
      <c r="C2326" s="57"/>
      <c r="D2326" s="74"/>
      <c r="E2326" s="74"/>
      <c r="F2326" s="74"/>
      <c r="G2326" s="74"/>
      <c r="H2326" s="74"/>
      <c r="I2326" s="74"/>
      <c r="J2326" s="74"/>
      <c r="K2326" s="74"/>
      <c r="L2326" s="74"/>
      <c r="M2326" s="74"/>
      <c r="N2326" s="74"/>
      <c r="O2326" s="57"/>
      <c r="P2326" s="57"/>
      <c r="Q2326" s="57"/>
      <c r="R2326" s="57"/>
      <c r="S2326" s="57"/>
      <c r="T2326" s="74"/>
    </row>
    <row r="2327" spans="1:20" x14ac:dyDescent="0.35">
      <c r="A2327" s="73" t="s">
        <v>2863</v>
      </c>
      <c r="B2327" s="57"/>
      <c r="C2327" s="57"/>
      <c r="D2327" s="74"/>
      <c r="E2327" s="74"/>
      <c r="F2327" s="74"/>
      <c r="G2327" s="74"/>
      <c r="H2327" s="74"/>
      <c r="I2327" s="74"/>
      <c r="J2327" s="74"/>
      <c r="K2327" s="74"/>
      <c r="L2327" s="74"/>
      <c r="M2327" s="74"/>
      <c r="N2327" s="74"/>
      <c r="O2327" s="57"/>
      <c r="P2327" s="57"/>
      <c r="Q2327" s="57"/>
      <c r="R2327" s="57"/>
      <c r="S2327" s="57"/>
      <c r="T2327" s="74"/>
    </row>
    <row r="2328" spans="1:20" x14ac:dyDescent="0.35">
      <c r="A2328" s="73" t="s">
        <v>2864</v>
      </c>
      <c r="B2328" s="57"/>
      <c r="C2328" s="57"/>
      <c r="D2328" s="74"/>
      <c r="E2328" s="74"/>
      <c r="F2328" s="74"/>
      <c r="G2328" s="74"/>
      <c r="H2328" s="74"/>
      <c r="I2328" s="74"/>
      <c r="J2328" s="74"/>
      <c r="K2328" s="74"/>
      <c r="L2328" s="74"/>
      <c r="M2328" s="74"/>
      <c r="N2328" s="74"/>
      <c r="O2328" s="57"/>
      <c r="P2328" s="57"/>
      <c r="Q2328" s="57"/>
      <c r="R2328" s="57"/>
      <c r="S2328" s="57"/>
      <c r="T2328" s="74"/>
    </row>
    <row r="2329" spans="1:20" x14ac:dyDescent="0.35">
      <c r="A2329" s="73" t="s">
        <v>2865</v>
      </c>
      <c r="B2329" s="57"/>
      <c r="C2329" s="57"/>
      <c r="D2329" s="74"/>
      <c r="E2329" s="74"/>
      <c r="F2329" s="74"/>
      <c r="G2329" s="74"/>
      <c r="H2329" s="74"/>
      <c r="I2329" s="74"/>
      <c r="J2329" s="74"/>
      <c r="K2329" s="74"/>
      <c r="L2329" s="74"/>
      <c r="M2329" s="74"/>
      <c r="N2329" s="74"/>
      <c r="O2329" s="57"/>
      <c r="P2329" s="57"/>
      <c r="Q2329" s="57"/>
      <c r="R2329" s="57"/>
      <c r="S2329" s="57"/>
      <c r="T2329" s="74"/>
    </row>
    <row r="2330" spans="1:20" x14ac:dyDescent="0.35">
      <c r="A2330" s="73" t="s">
        <v>2866</v>
      </c>
      <c r="B2330" s="57"/>
      <c r="C2330" s="57"/>
      <c r="D2330" s="74"/>
      <c r="E2330" s="74"/>
      <c r="F2330" s="74"/>
      <c r="G2330" s="74"/>
      <c r="H2330" s="74"/>
      <c r="I2330" s="74"/>
      <c r="J2330" s="74"/>
      <c r="K2330" s="74"/>
      <c r="L2330" s="74"/>
      <c r="M2330" s="74"/>
      <c r="N2330" s="74"/>
      <c r="O2330" s="57"/>
      <c r="P2330" s="57"/>
      <c r="Q2330" s="57"/>
      <c r="R2330" s="57"/>
      <c r="S2330" s="57"/>
      <c r="T2330" s="74"/>
    </row>
    <row r="2331" spans="1:20" x14ac:dyDescent="0.35">
      <c r="A2331" s="73" t="s">
        <v>2867</v>
      </c>
      <c r="B2331" s="57"/>
      <c r="C2331" s="57"/>
      <c r="D2331" s="74"/>
      <c r="E2331" s="74"/>
      <c r="F2331" s="74"/>
      <c r="G2331" s="74"/>
      <c r="H2331" s="74"/>
      <c r="I2331" s="74"/>
      <c r="J2331" s="74"/>
      <c r="K2331" s="74"/>
      <c r="L2331" s="74"/>
      <c r="M2331" s="74"/>
      <c r="N2331" s="74"/>
      <c r="O2331" s="57"/>
      <c r="P2331" s="57"/>
      <c r="Q2331" s="57"/>
      <c r="R2331" s="57"/>
      <c r="S2331" s="57"/>
      <c r="T2331" s="74"/>
    </row>
    <row r="2332" spans="1:20" x14ac:dyDescent="0.35">
      <c r="A2332" s="73" t="s">
        <v>2868</v>
      </c>
      <c r="B2332" s="57"/>
      <c r="C2332" s="57"/>
      <c r="D2332" s="74"/>
      <c r="E2332" s="74"/>
      <c r="F2332" s="74"/>
      <c r="G2332" s="74"/>
      <c r="H2332" s="74"/>
      <c r="I2332" s="74"/>
      <c r="J2332" s="74"/>
      <c r="K2332" s="74"/>
      <c r="L2332" s="74"/>
      <c r="M2332" s="74"/>
      <c r="N2332" s="74"/>
      <c r="O2332" s="57"/>
      <c r="P2332" s="57"/>
      <c r="Q2332" s="57"/>
      <c r="R2332" s="57"/>
      <c r="S2332" s="57"/>
      <c r="T2332" s="74"/>
    </row>
    <row r="2333" spans="1:20" x14ac:dyDescent="0.35">
      <c r="A2333" s="73" t="s">
        <v>2869</v>
      </c>
      <c r="B2333" s="57"/>
      <c r="C2333" s="57"/>
      <c r="D2333" s="74"/>
      <c r="E2333" s="74"/>
      <c r="F2333" s="74"/>
      <c r="G2333" s="74"/>
      <c r="H2333" s="74"/>
      <c r="I2333" s="74"/>
      <c r="J2333" s="74"/>
      <c r="K2333" s="74"/>
      <c r="L2333" s="74"/>
      <c r="M2333" s="74"/>
      <c r="N2333" s="74"/>
      <c r="O2333" s="57"/>
      <c r="P2333" s="57"/>
      <c r="Q2333" s="57"/>
      <c r="R2333" s="57"/>
      <c r="S2333" s="57"/>
      <c r="T2333" s="74"/>
    </row>
    <row r="2334" spans="1:20" x14ac:dyDescent="0.35">
      <c r="A2334" s="73" t="s">
        <v>2870</v>
      </c>
      <c r="B2334" s="57"/>
      <c r="C2334" s="57"/>
      <c r="D2334" s="74"/>
      <c r="E2334" s="74"/>
      <c r="F2334" s="74"/>
      <c r="G2334" s="74"/>
      <c r="H2334" s="74"/>
      <c r="I2334" s="74"/>
      <c r="J2334" s="74"/>
      <c r="K2334" s="74"/>
      <c r="L2334" s="74"/>
      <c r="M2334" s="74"/>
      <c r="N2334" s="74"/>
      <c r="O2334" s="57"/>
      <c r="P2334" s="57"/>
      <c r="Q2334" s="57"/>
      <c r="R2334" s="57"/>
      <c r="S2334" s="57"/>
      <c r="T2334" s="74"/>
    </row>
    <row r="2335" spans="1:20" x14ac:dyDescent="0.35">
      <c r="A2335" s="73" t="s">
        <v>2871</v>
      </c>
      <c r="B2335" s="57"/>
      <c r="C2335" s="57"/>
      <c r="D2335" s="74"/>
      <c r="E2335" s="74"/>
      <c r="F2335" s="74"/>
      <c r="G2335" s="74"/>
      <c r="H2335" s="74"/>
      <c r="I2335" s="74"/>
      <c r="J2335" s="74"/>
      <c r="K2335" s="74"/>
      <c r="L2335" s="74"/>
      <c r="M2335" s="74"/>
      <c r="N2335" s="74"/>
      <c r="O2335" s="57"/>
      <c r="P2335" s="57"/>
      <c r="Q2335" s="57"/>
      <c r="R2335" s="57"/>
      <c r="S2335" s="57"/>
      <c r="T2335" s="74"/>
    </row>
    <row r="2336" spans="1:20" x14ac:dyDescent="0.35">
      <c r="A2336" s="73" t="s">
        <v>2872</v>
      </c>
      <c r="B2336" s="57"/>
      <c r="C2336" s="57"/>
      <c r="D2336" s="74"/>
      <c r="E2336" s="74"/>
      <c r="F2336" s="74"/>
      <c r="G2336" s="74"/>
      <c r="H2336" s="74"/>
      <c r="I2336" s="74"/>
      <c r="J2336" s="74"/>
      <c r="K2336" s="74"/>
      <c r="L2336" s="74"/>
      <c r="M2336" s="74"/>
      <c r="N2336" s="74"/>
      <c r="O2336" s="57"/>
      <c r="P2336" s="57"/>
      <c r="Q2336" s="57"/>
      <c r="R2336" s="57"/>
      <c r="S2336" s="57"/>
      <c r="T2336" s="74"/>
    </row>
    <row r="2337" spans="1:20" x14ac:dyDescent="0.35">
      <c r="A2337" s="73" t="s">
        <v>2873</v>
      </c>
      <c r="B2337" s="57"/>
      <c r="C2337" s="57"/>
      <c r="D2337" s="74"/>
      <c r="E2337" s="74"/>
      <c r="F2337" s="74"/>
      <c r="G2337" s="74"/>
      <c r="H2337" s="74"/>
      <c r="I2337" s="74"/>
      <c r="J2337" s="74"/>
      <c r="K2337" s="74"/>
      <c r="L2337" s="74"/>
      <c r="M2337" s="74"/>
      <c r="N2337" s="74"/>
      <c r="O2337" s="57"/>
      <c r="P2337" s="57"/>
      <c r="Q2337" s="57"/>
      <c r="R2337" s="57"/>
      <c r="S2337" s="57"/>
      <c r="T2337" s="74"/>
    </row>
    <row r="2338" spans="1:20" x14ac:dyDescent="0.35">
      <c r="A2338" s="73" t="s">
        <v>2874</v>
      </c>
      <c r="B2338" s="57"/>
      <c r="C2338" s="57"/>
      <c r="D2338" s="74"/>
      <c r="E2338" s="74"/>
      <c r="F2338" s="74"/>
      <c r="G2338" s="74"/>
      <c r="H2338" s="74"/>
      <c r="I2338" s="74"/>
      <c r="J2338" s="74"/>
      <c r="K2338" s="74"/>
      <c r="L2338" s="74"/>
      <c r="M2338" s="74"/>
      <c r="N2338" s="74"/>
      <c r="O2338" s="57"/>
      <c r="P2338" s="57"/>
      <c r="Q2338" s="57"/>
      <c r="R2338" s="57"/>
      <c r="S2338" s="57"/>
      <c r="T2338" s="74"/>
    </row>
    <row r="2339" spans="1:20" x14ac:dyDescent="0.35">
      <c r="A2339" s="73" t="s">
        <v>2875</v>
      </c>
      <c r="B2339" s="57"/>
      <c r="C2339" s="57"/>
      <c r="D2339" s="74"/>
      <c r="E2339" s="74"/>
      <c r="F2339" s="74"/>
      <c r="G2339" s="74"/>
      <c r="H2339" s="74"/>
      <c r="I2339" s="74"/>
      <c r="J2339" s="74"/>
      <c r="K2339" s="74"/>
      <c r="L2339" s="74"/>
      <c r="M2339" s="74"/>
      <c r="N2339" s="74"/>
      <c r="O2339" s="57"/>
      <c r="P2339" s="57"/>
      <c r="Q2339" s="57"/>
      <c r="R2339" s="57"/>
      <c r="S2339" s="57"/>
      <c r="T2339" s="74"/>
    </row>
    <row r="2340" spans="1:20" x14ac:dyDescent="0.35">
      <c r="A2340" s="73" t="s">
        <v>2876</v>
      </c>
      <c r="B2340" s="57"/>
      <c r="C2340" s="57"/>
      <c r="D2340" s="74"/>
      <c r="E2340" s="74"/>
      <c r="F2340" s="74"/>
      <c r="G2340" s="74"/>
      <c r="H2340" s="74"/>
      <c r="I2340" s="74"/>
      <c r="J2340" s="74"/>
      <c r="K2340" s="74"/>
      <c r="L2340" s="74"/>
      <c r="M2340" s="74"/>
      <c r="N2340" s="74"/>
      <c r="O2340" s="57"/>
      <c r="P2340" s="57"/>
      <c r="Q2340" s="57"/>
      <c r="R2340" s="57"/>
      <c r="S2340" s="57"/>
      <c r="T2340" s="74"/>
    </row>
    <row r="2341" spans="1:20" x14ac:dyDescent="0.35">
      <c r="A2341" s="73" t="s">
        <v>2877</v>
      </c>
      <c r="B2341" s="57"/>
      <c r="C2341" s="57"/>
      <c r="D2341" s="74"/>
      <c r="E2341" s="74"/>
      <c r="F2341" s="74"/>
      <c r="G2341" s="74"/>
      <c r="H2341" s="74"/>
      <c r="I2341" s="74"/>
      <c r="J2341" s="74"/>
      <c r="K2341" s="74"/>
      <c r="L2341" s="74"/>
      <c r="M2341" s="74"/>
      <c r="N2341" s="74"/>
      <c r="O2341" s="57"/>
      <c r="P2341" s="57"/>
      <c r="Q2341" s="57"/>
      <c r="R2341" s="57"/>
      <c r="S2341" s="57"/>
      <c r="T2341" s="74"/>
    </row>
    <row r="2342" spans="1:20" x14ac:dyDescent="0.35">
      <c r="A2342" s="73" t="s">
        <v>2878</v>
      </c>
      <c r="B2342" s="57"/>
      <c r="C2342" s="57"/>
      <c r="D2342" s="74"/>
      <c r="E2342" s="74"/>
      <c r="F2342" s="74"/>
      <c r="G2342" s="74"/>
      <c r="H2342" s="74"/>
      <c r="I2342" s="74"/>
      <c r="J2342" s="74"/>
      <c r="K2342" s="74"/>
      <c r="L2342" s="74"/>
      <c r="M2342" s="74"/>
      <c r="N2342" s="74"/>
      <c r="O2342" s="57"/>
      <c r="P2342" s="57"/>
      <c r="Q2342" s="57"/>
      <c r="R2342" s="57"/>
      <c r="S2342" s="57"/>
      <c r="T2342" s="74"/>
    </row>
    <row r="2343" spans="1:20" x14ac:dyDescent="0.35">
      <c r="A2343" s="73" t="s">
        <v>2879</v>
      </c>
      <c r="B2343" s="57"/>
      <c r="C2343" s="57"/>
      <c r="D2343" s="74"/>
      <c r="E2343" s="74"/>
      <c r="F2343" s="74"/>
      <c r="G2343" s="74"/>
      <c r="H2343" s="74"/>
      <c r="I2343" s="74"/>
      <c r="J2343" s="74"/>
      <c r="K2343" s="74"/>
      <c r="L2343" s="74"/>
      <c r="M2343" s="74"/>
      <c r="N2343" s="74"/>
      <c r="O2343" s="57"/>
      <c r="P2343" s="57"/>
      <c r="Q2343" s="57"/>
      <c r="R2343" s="57"/>
      <c r="S2343" s="57"/>
      <c r="T2343" s="74"/>
    </row>
    <row r="2344" spans="1:20" x14ac:dyDescent="0.35">
      <c r="A2344" s="73" t="s">
        <v>2880</v>
      </c>
      <c r="B2344" s="57"/>
      <c r="C2344" s="57"/>
      <c r="D2344" s="74"/>
      <c r="E2344" s="74"/>
      <c r="F2344" s="74"/>
      <c r="G2344" s="74"/>
      <c r="H2344" s="74"/>
      <c r="I2344" s="74"/>
      <c r="J2344" s="74"/>
      <c r="K2344" s="74"/>
      <c r="L2344" s="74"/>
      <c r="M2344" s="74"/>
      <c r="N2344" s="74"/>
      <c r="O2344" s="57"/>
      <c r="P2344" s="57"/>
      <c r="Q2344" s="57"/>
      <c r="R2344" s="57"/>
      <c r="S2344" s="57"/>
      <c r="T2344" s="74"/>
    </row>
    <row r="2345" spans="1:20" x14ac:dyDescent="0.35">
      <c r="A2345" s="73" t="s">
        <v>2881</v>
      </c>
      <c r="B2345" s="57"/>
      <c r="C2345" s="57"/>
      <c r="D2345" s="74"/>
      <c r="E2345" s="74"/>
      <c r="F2345" s="74"/>
      <c r="G2345" s="74"/>
      <c r="H2345" s="74"/>
      <c r="I2345" s="74"/>
      <c r="J2345" s="74"/>
      <c r="K2345" s="74"/>
      <c r="L2345" s="74"/>
      <c r="M2345" s="74"/>
      <c r="N2345" s="74"/>
      <c r="O2345" s="57"/>
      <c r="P2345" s="57"/>
      <c r="Q2345" s="57"/>
      <c r="R2345" s="57"/>
      <c r="S2345" s="57"/>
      <c r="T2345" s="74"/>
    </row>
    <row r="2346" spans="1:20" x14ac:dyDescent="0.35">
      <c r="A2346" s="73" t="s">
        <v>2882</v>
      </c>
      <c r="B2346" s="57"/>
      <c r="C2346" s="57"/>
      <c r="D2346" s="74"/>
      <c r="E2346" s="74"/>
      <c r="F2346" s="74"/>
      <c r="G2346" s="74"/>
      <c r="H2346" s="74"/>
      <c r="I2346" s="74"/>
      <c r="J2346" s="74"/>
      <c r="K2346" s="74"/>
      <c r="L2346" s="74"/>
      <c r="M2346" s="74"/>
      <c r="N2346" s="74"/>
      <c r="O2346" s="57"/>
      <c r="P2346" s="57"/>
      <c r="Q2346" s="57"/>
      <c r="R2346" s="57"/>
      <c r="S2346" s="57"/>
      <c r="T2346" s="74"/>
    </row>
    <row r="2347" spans="1:20" x14ac:dyDescent="0.35">
      <c r="A2347" s="73" t="s">
        <v>2883</v>
      </c>
      <c r="B2347" s="57"/>
      <c r="C2347" s="57"/>
      <c r="D2347" s="74"/>
      <c r="E2347" s="74"/>
      <c r="F2347" s="74"/>
      <c r="G2347" s="74"/>
      <c r="H2347" s="74"/>
      <c r="I2347" s="74"/>
      <c r="J2347" s="74"/>
      <c r="K2347" s="74"/>
      <c r="L2347" s="74"/>
      <c r="M2347" s="74"/>
      <c r="N2347" s="74"/>
      <c r="O2347" s="57"/>
      <c r="P2347" s="57"/>
      <c r="Q2347" s="57"/>
      <c r="R2347" s="57"/>
      <c r="S2347" s="57"/>
      <c r="T2347" s="74"/>
    </row>
    <row r="2348" spans="1:20" x14ac:dyDescent="0.35">
      <c r="A2348" s="73" t="s">
        <v>2884</v>
      </c>
      <c r="B2348" s="57"/>
      <c r="C2348" s="57"/>
      <c r="D2348" s="74"/>
      <c r="E2348" s="74"/>
      <c r="F2348" s="74"/>
      <c r="G2348" s="74"/>
      <c r="H2348" s="74"/>
      <c r="I2348" s="74"/>
      <c r="J2348" s="74"/>
      <c r="K2348" s="74"/>
      <c r="L2348" s="74"/>
      <c r="M2348" s="74"/>
      <c r="N2348" s="74"/>
      <c r="O2348" s="57"/>
      <c r="P2348" s="57"/>
      <c r="Q2348" s="57"/>
      <c r="R2348" s="57"/>
      <c r="S2348" s="57"/>
      <c r="T2348" s="74"/>
    </row>
    <row r="2349" spans="1:20" x14ac:dyDescent="0.35">
      <c r="A2349" s="73" t="s">
        <v>2885</v>
      </c>
      <c r="B2349" s="57"/>
      <c r="C2349" s="57"/>
      <c r="D2349" s="74"/>
      <c r="E2349" s="74"/>
      <c r="F2349" s="74"/>
      <c r="G2349" s="74"/>
      <c r="H2349" s="74"/>
      <c r="I2349" s="74"/>
      <c r="J2349" s="74"/>
      <c r="K2349" s="74"/>
      <c r="L2349" s="74"/>
      <c r="M2349" s="74"/>
      <c r="N2349" s="74"/>
      <c r="O2349" s="57"/>
      <c r="P2349" s="57"/>
      <c r="Q2349" s="57"/>
      <c r="R2349" s="57"/>
      <c r="S2349" s="57"/>
      <c r="T2349" s="74"/>
    </row>
    <row r="2350" spans="1:20" x14ac:dyDescent="0.35">
      <c r="A2350" s="73" t="s">
        <v>2886</v>
      </c>
      <c r="B2350" s="57"/>
      <c r="C2350" s="57"/>
      <c r="D2350" s="74"/>
      <c r="E2350" s="74"/>
      <c r="F2350" s="74"/>
      <c r="G2350" s="74"/>
      <c r="H2350" s="74"/>
      <c r="I2350" s="74"/>
      <c r="J2350" s="74"/>
      <c r="K2350" s="74"/>
      <c r="L2350" s="74"/>
      <c r="M2350" s="74"/>
      <c r="N2350" s="74"/>
      <c r="O2350" s="57"/>
      <c r="P2350" s="57"/>
      <c r="Q2350" s="57"/>
      <c r="R2350" s="57"/>
      <c r="S2350" s="57"/>
      <c r="T2350" s="74"/>
    </row>
    <row r="2351" spans="1:20" x14ac:dyDescent="0.35">
      <c r="A2351" s="73" t="s">
        <v>2887</v>
      </c>
      <c r="B2351" s="57"/>
      <c r="C2351" s="57"/>
      <c r="D2351" s="74"/>
      <c r="E2351" s="74"/>
      <c r="F2351" s="74"/>
      <c r="G2351" s="74"/>
      <c r="H2351" s="74"/>
      <c r="I2351" s="74"/>
      <c r="J2351" s="74"/>
      <c r="K2351" s="74"/>
      <c r="L2351" s="74"/>
      <c r="M2351" s="74"/>
      <c r="N2351" s="74"/>
      <c r="O2351" s="57"/>
      <c r="P2351" s="57"/>
      <c r="Q2351" s="57"/>
      <c r="R2351" s="57"/>
      <c r="S2351" s="57"/>
      <c r="T2351" s="74"/>
    </row>
    <row r="2352" spans="1:20" x14ac:dyDescent="0.35">
      <c r="A2352" s="73" t="s">
        <v>2888</v>
      </c>
      <c r="B2352" s="57"/>
      <c r="C2352" s="57"/>
      <c r="D2352" s="74"/>
      <c r="E2352" s="74"/>
      <c r="F2352" s="74"/>
      <c r="G2352" s="74"/>
      <c r="H2352" s="74"/>
      <c r="I2352" s="74"/>
      <c r="J2352" s="74"/>
      <c r="K2352" s="74"/>
      <c r="L2352" s="74"/>
      <c r="M2352" s="74"/>
      <c r="N2352" s="74"/>
      <c r="O2352" s="57"/>
      <c r="P2352" s="57"/>
      <c r="Q2352" s="57"/>
      <c r="R2352" s="57"/>
      <c r="S2352" s="57"/>
      <c r="T2352" s="74"/>
    </row>
    <row r="2353" spans="1:20" x14ac:dyDescent="0.35">
      <c r="A2353" s="73" t="s">
        <v>2889</v>
      </c>
      <c r="B2353" s="57"/>
      <c r="C2353" s="57"/>
      <c r="D2353" s="74"/>
      <c r="E2353" s="74"/>
      <c r="F2353" s="74"/>
      <c r="G2353" s="74"/>
      <c r="H2353" s="74"/>
      <c r="I2353" s="74"/>
      <c r="J2353" s="74"/>
      <c r="K2353" s="74"/>
      <c r="L2353" s="74"/>
      <c r="M2353" s="74"/>
      <c r="N2353" s="74"/>
      <c r="O2353" s="57"/>
      <c r="P2353" s="57"/>
      <c r="Q2353" s="57"/>
      <c r="R2353" s="57"/>
      <c r="S2353" s="57"/>
      <c r="T2353" s="74"/>
    </row>
    <row r="2354" spans="1:20" x14ac:dyDescent="0.35">
      <c r="A2354" s="73" t="s">
        <v>2890</v>
      </c>
      <c r="B2354" s="57"/>
      <c r="C2354" s="57"/>
      <c r="D2354" s="74"/>
      <c r="E2354" s="74"/>
      <c r="F2354" s="74"/>
      <c r="G2354" s="74"/>
      <c r="H2354" s="74"/>
      <c r="I2354" s="74"/>
      <c r="J2354" s="74"/>
      <c r="K2354" s="74"/>
      <c r="L2354" s="74"/>
      <c r="M2354" s="74"/>
      <c r="N2354" s="74"/>
      <c r="O2354" s="57"/>
      <c r="P2354" s="57"/>
      <c r="Q2354" s="57"/>
      <c r="R2354" s="57"/>
      <c r="S2354" s="57"/>
      <c r="T2354" s="74"/>
    </row>
    <row r="2355" spans="1:20" x14ac:dyDescent="0.35">
      <c r="A2355" s="73" t="s">
        <v>2891</v>
      </c>
      <c r="B2355" s="57"/>
      <c r="C2355" s="57"/>
      <c r="D2355" s="74"/>
      <c r="E2355" s="74"/>
      <c r="F2355" s="74"/>
      <c r="G2355" s="74"/>
      <c r="H2355" s="74"/>
      <c r="I2355" s="74"/>
      <c r="J2355" s="74"/>
      <c r="K2355" s="74"/>
      <c r="L2355" s="74"/>
      <c r="M2355" s="74"/>
      <c r="N2355" s="74"/>
      <c r="O2355" s="57"/>
      <c r="P2355" s="57"/>
      <c r="Q2355" s="57"/>
      <c r="R2355" s="57"/>
      <c r="S2355" s="57"/>
      <c r="T2355" s="74"/>
    </row>
    <row r="2356" spans="1:20" x14ac:dyDescent="0.35">
      <c r="A2356" s="73" t="s">
        <v>2892</v>
      </c>
      <c r="B2356" s="57"/>
      <c r="C2356" s="57"/>
      <c r="D2356" s="74"/>
      <c r="E2356" s="74"/>
      <c r="F2356" s="74"/>
      <c r="G2356" s="74"/>
      <c r="H2356" s="74"/>
      <c r="I2356" s="74"/>
      <c r="J2356" s="74"/>
      <c r="K2356" s="74"/>
      <c r="L2356" s="74"/>
      <c r="M2356" s="74"/>
      <c r="N2356" s="74"/>
      <c r="O2356" s="57"/>
      <c r="P2356" s="57"/>
      <c r="Q2356" s="57"/>
      <c r="R2356" s="57"/>
      <c r="S2356" s="57"/>
      <c r="T2356" s="74"/>
    </row>
    <row r="2357" spans="1:20" x14ac:dyDescent="0.35">
      <c r="A2357" s="73" t="s">
        <v>2893</v>
      </c>
      <c r="B2357" s="57"/>
      <c r="C2357" s="57"/>
      <c r="D2357" s="74"/>
      <c r="E2357" s="74"/>
      <c r="F2357" s="74"/>
      <c r="G2357" s="74"/>
      <c r="H2357" s="74"/>
      <c r="I2357" s="74"/>
      <c r="J2357" s="74"/>
      <c r="K2357" s="74"/>
      <c r="L2357" s="74"/>
      <c r="M2357" s="74"/>
      <c r="N2357" s="74"/>
      <c r="O2357" s="57"/>
      <c r="P2357" s="57"/>
      <c r="Q2357" s="57"/>
      <c r="R2357" s="57"/>
      <c r="S2357" s="57"/>
      <c r="T2357" s="74"/>
    </row>
    <row r="2358" spans="1:20" x14ac:dyDescent="0.35">
      <c r="A2358" s="73" t="s">
        <v>2894</v>
      </c>
      <c r="B2358" s="57"/>
      <c r="C2358" s="57"/>
      <c r="D2358" s="74"/>
      <c r="E2358" s="74"/>
      <c r="F2358" s="74"/>
      <c r="G2358" s="74"/>
      <c r="H2358" s="74"/>
      <c r="I2358" s="74"/>
      <c r="J2358" s="74"/>
      <c r="K2358" s="74"/>
      <c r="L2358" s="74"/>
      <c r="M2358" s="74"/>
      <c r="N2358" s="74"/>
      <c r="O2358" s="57"/>
      <c r="P2358" s="57"/>
      <c r="Q2358" s="57"/>
      <c r="R2358" s="57"/>
      <c r="S2358" s="57"/>
      <c r="T2358" s="74"/>
    </row>
    <row r="2359" spans="1:20" x14ac:dyDescent="0.35">
      <c r="A2359" s="73" t="s">
        <v>2895</v>
      </c>
      <c r="B2359" s="57"/>
      <c r="C2359" s="57"/>
      <c r="D2359" s="74"/>
      <c r="E2359" s="74"/>
      <c r="F2359" s="74"/>
      <c r="G2359" s="74"/>
      <c r="H2359" s="74"/>
      <c r="I2359" s="74"/>
      <c r="J2359" s="74"/>
      <c r="K2359" s="74"/>
      <c r="L2359" s="74"/>
      <c r="M2359" s="74"/>
      <c r="N2359" s="74"/>
      <c r="O2359" s="57"/>
      <c r="P2359" s="57"/>
      <c r="Q2359" s="57"/>
      <c r="R2359" s="57"/>
      <c r="S2359" s="57"/>
      <c r="T2359" s="74"/>
    </row>
    <row r="2360" spans="1:20" x14ac:dyDescent="0.35">
      <c r="A2360" s="73" t="s">
        <v>2896</v>
      </c>
      <c r="B2360" s="57"/>
      <c r="C2360" s="57"/>
      <c r="D2360" s="74"/>
      <c r="E2360" s="74"/>
      <c r="F2360" s="74"/>
      <c r="G2360" s="74"/>
      <c r="H2360" s="74"/>
      <c r="I2360" s="74"/>
      <c r="J2360" s="74"/>
      <c r="K2360" s="74"/>
      <c r="L2360" s="74"/>
      <c r="M2360" s="74"/>
      <c r="N2360" s="74"/>
      <c r="O2360" s="57"/>
      <c r="P2360" s="57"/>
      <c r="Q2360" s="57"/>
      <c r="R2360" s="57"/>
      <c r="S2360" s="57"/>
      <c r="T2360" s="74"/>
    </row>
    <row r="2361" spans="1:20" x14ac:dyDescent="0.35">
      <c r="A2361" s="73" t="s">
        <v>2897</v>
      </c>
      <c r="B2361" s="57"/>
      <c r="C2361" s="57"/>
      <c r="D2361" s="74"/>
      <c r="E2361" s="74"/>
      <c r="F2361" s="74"/>
      <c r="G2361" s="74"/>
      <c r="H2361" s="74"/>
      <c r="I2361" s="74"/>
      <c r="J2361" s="74"/>
      <c r="K2361" s="74"/>
      <c r="L2361" s="74"/>
      <c r="M2361" s="74"/>
      <c r="N2361" s="74"/>
      <c r="O2361" s="57"/>
      <c r="P2361" s="57"/>
      <c r="Q2361" s="57"/>
      <c r="R2361" s="57"/>
      <c r="S2361" s="57"/>
      <c r="T2361" s="74"/>
    </row>
    <row r="2362" spans="1:20" x14ac:dyDescent="0.35">
      <c r="A2362" s="73" t="s">
        <v>2898</v>
      </c>
      <c r="B2362" s="57"/>
      <c r="C2362" s="57"/>
      <c r="D2362" s="74"/>
      <c r="E2362" s="74"/>
      <c r="F2362" s="74"/>
      <c r="G2362" s="74"/>
      <c r="H2362" s="74"/>
      <c r="I2362" s="74"/>
      <c r="J2362" s="74"/>
      <c r="K2362" s="74"/>
      <c r="L2362" s="74"/>
      <c r="M2362" s="74"/>
      <c r="N2362" s="74"/>
      <c r="O2362" s="57"/>
      <c r="P2362" s="57"/>
      <c r="Q2362" s="57"/>
      <c r="R2362" s="57"/>
      <c r="S2362" s="57"/>
      <c r="T2362" s="74"/>
    </row>
    <row r="2363" spans="1:20" x14ac:dyDescent="0.35">
      <c r="A2363" s="73" t="s">
        <v>2899</v>
      </c>
      <c r="B2363" s="57"/>
      <c r="C2363" s="57"/>
      <c r="D2363" s="74"/>
      <c r="E2363" s="74"/>
      <c r="F2363" s="74"/>
      <c r="G2363" s="74"/>
      <c r="H2363" s="74"/>
      <c r="I2363" s="74"/>
      <c r="J2363" s="74"/>
      <c r="K2363" s="74"/>
      <c r="L2363" s="74"/>
      <c r="M2363" s="74"/>
      <c r="N2363" s="74"/>
      <c r="O2363" s="57"/>
      <c r="P2363" s="57"/>
      <c r="Q2363" s="57"/>
      <c r="R2363" s="57"/>
      <c r="S2363" s="57"/>
      <c r="T2363" s="74"/>
    </row>
    <row r="2364" spans="1:20" x14ac:dyDescent="0.35">
      <c r="A2364" s="73" t="s">
        <v>2900</v>
      </c>
      <c r="B2364" s="57"/>
      <c r="C2364" s="57"/>
      <c r="D2364" s="74"/>
      <c r="E2364" s="74"/>
      <c r="F2364" s="74"/>
      <c r="G2364" s="74"/>
      <c r="H2364" s="74"/>
      <c r="I2364" s="74"/>
      <c r="J2364" s="74"/>
      <c r="K2364" s="74"/>
      <c r="L2364" s="74"/>
      <c r="M2364" s="74"/>
      <c r="N2364" s="74"/>
      <c r="O2364" s="57"/>
      <c r="P2364" s="57"/>
      <c r="Q2364" s="57"/>
      <c r="R2364" s="57"/>
      <c r="S2364" s="57"/>
      <c r="T2364" s="74"/>
    </row>
    <row r="2365" spans="1:20" x14ac:dyDescent="0.35">
      <c r="A2365" s="73" t="s">
        <v>2901</v>
      </c>
      <c r="B2365" s="57"/>
      <c r="C2365" s="57"/>
      <c r="D2365" s="74"/>
      <c r="E2365" s="74"/>
      <c r="F2365" s="74"/>
      <c r="G2365" s="74"/>
      <c r="H2365" s="74"/>
      <c r="I2365" s="74"/>
      <c r="J2365" s="74"/>
      <c r="K2365" s="74"/>
      <c r="L2365" s="74"/>
      <c r="M2365" s="74"/>
      <c r="N2365" s="74"/>
      <c r="O2365" s="57"/>
      <c r="P2365" s="57"/>
      <c r="Q2365" s="57"/>
      <c r="R2365" s="57"/>
      <c r="S2365" s="57"/>
      <c r="T2365" s="74"/>
    </row>
    <row r="2366" spans="1:20" x14ac:dyDescent="0.35">
      <c r="A2366" s="73" t="s">
        <v>2902</v>
      </c>
      <c r="B2366" s="57"/>
      <c r="C2366" s="57"/>
      <c r="D2366" s="74"/>
      <c r="E2366" s="74"/>
      <c r="F2366" s="74"/>
      <c r="G2366" s="74"/>
      <c r="H2366" s="74"/>
      <c r="I2366" s="74"/>
      <c r="J2366" s="74"/>
      <c r="K2366" s="74"/>
      <c r="L2366" s="74"/>
      <c r="M2366" s="74"/>
      <c r="N2366" s="74"/>
      <c r="O2366" s="57"/>
      <c r="P2366" s="57"/>
      <c r="Q2366" s="57"/>
      <c r="R2366" s="57"/>
      <c r="S2366" s="57"/>
      <c r="T2366" s="74"/>
    </row>
    <row r="2367" spans="1:20" x14ac:dyDescent="0.35">
      <c r="A2367" s="73" t="s">
        <v>2903</v>
      </c>
      <c r="B2367" s="57"/>
      <c r="C2367" s="57"/>
      <c r="D2367" s="74"/>
      <c r="E2367" s="74"/>
      <c r="F2367" s="74"/>
      <c r="G2367" s="74"/>
      <c r="H2367" s="74"/>
      <c r="I2367" s="74"/>
      <c r="J2367" s="74"/>
      <c r="K2367" s="74"/>
      <c r="L2367" s="74"/>
      <c r="M2367" s="74"/>
      <c r="N2367" s="74"/>
      <c r="O2367" s="57"/>
      <c r="P2367" s="57"/>
      <c r="Q2367" s="57"/>
      <c r="R2367" s="57"/>
      <c r="S2367" s="57"/>
      <c r="T2367" s="74"/>
    </row>
    <row r="2368" spans="1:20" x14ac:dyDescent="0.35">
      <c r="A2368" s="73" t="s">
        <v>2904</v>
      </c>
      <c r="B2368" s="57"/>
      <c r="C2368" s="57"/>
      <c r="D2368" s="74"/>
      <c r="E2368" s="74"/>
      <c r="F2368" s="74"/>
      <c r="G2368" s="74"/>
      <c r="H2368" s="74"/>
      <c r="I2368" s="74"/>
      <c r="J2368" s="74"/>
      <c r="K2368" s="74"/>
      <c r="L2368" s="74"/>
      <c r="M2368" s="74"/>
      <c r="N2368" s="74"/>
      <c r="O2368" s="57"/>
      <c r="P2368" s="57"/>
      <c r="Q2368" s="57"/>
      <c r="R2368" s="57"/>
      <c r="S2368" s="57"/>
      <c r="T2368" s="74"/>
    </row>
    <row r="2369" spans="1:20" x14ac:dyDescent="0.35">
      <c r="A2369" s="73" t="s">
        <v>2905</v>
      </c>
      <c r="B2369" s="57"/>
      <c r="C2369" s="57"/>
      <c r="D2369" s="74"/>
      <c r="E2369" s="74"/>
      <c r="F2369" s="74"/>
      <c r="G2369" s="74"/>
      <c r="H2369" s="74"/>
      <c r="I2369" s="74"/>
      <c r="J2369" s="74"/>
      <c r="K2369" s="74"/>
      <c r="L2369" s="74"/>
      <c r="M2369" s="74"/>
      <c r="N2369" s="74"/>
      <c r="O2369" s="57"/>
      <c r="P2369" s="57"/>
      <c r="Q2369" s="57"/>
      <c r="R2369" s="57"/>
      <c r="S2369" s="57"/>
      <c r="T2369" s="74"/>
    </row>
    <row r="2370" spans="1:20" x14ac:dyDescent="0.35">
      <c r="A2370" s="73" t="s">
        <v>2906</v>
      </c>
      <c r="B2370" s="57"/>
      <c r="C2370" s="57"/>
      <c r="D2370" s="74"/>
      <c r="E2370" s="74"/>
      <c r="F2370" s="74"/>
      <c r="G2370" s="74"/>
      <c r="H2370" s="74"/>
      <c r="I2370" s="74"/>
      <c r="J2370" s="74"/>
      <c r="K2370" s="74"/>
      <c r="L2370" s="74"/>
      <c r="M2370" s="74"/>
      <c r="N2370" s="74"/>
      <c r="O2370" s="57"/>
      <c r="P2370" s="57"/>
      <c r="Q2370" s="57"/>
      <c r="R2370" s="57"/>
      <c r="S2370" s="57"/>
      <c r="T2370" s="74"/>
    </row>
    <row r="2371" spans="1:20" x14ac:dyDescent="0.35">
      <c r="A2371" s="73" t="s">
        <v>2907</v>
      </c>
      <c r="B2371" s="57"/>
      <c r="C2371" s="57"/>
      <c r="D2371" s="74"/>
      <c r="E2371" s="74"/>
      <c r="F2371" s="74"/>
      <c r="G2371" s="74"/>
      <c r="H2371" s="74"/>
      <c r="I2371" s="74"/>
      <c r="J2371" s="74"/>
      <c r="K2371" s="74"/>
      <c r="L2371" s="74"/>
      <c r="M2371" s="74"/>
      <c r="N2371" s="74"/>
      <c r="O2371" s="57"/>
      <c r="P2371" s="57"/>
      <c r="Q2371" s="57"/>
      <c r="R2371" s="57"/>
      <c r="S2371" s="57"/>
      <c r="T2371" s="74"/>
    </row>
    <row r="2372" spans="1:20" x14ac:dyDescent="0.35">
      <c r="A2372" s="73" t="s">
        <v>2908</v>
      </c>
      <c r="B2372" s="57"/>
      <c r="C2372" s="57"/>
      <c r="D2372" s="74"/>
      <c r="E2372" s="74"/>
      <c r="F2372" s="74"/>
      <c r="G2372" s="74"/>
      <c r="H2372" s="74"/>
      <c r="I2372" s="74"/>
      <c r="J2372" s="74"/>
      <c r="K2372" s="74"/>
      <c r="L2372" s="74"/>
      <c r="M2372" s="74"/>
      <c r="N2372" s="74"/>
      <c r="O2372" s="57"/>
      <c r="P2372" s="57"/>
      <c r="Q2372" s="57"/>
      <c r="R2372" s="57"/>
      <c r="S2372" s="57"/>
      <c r="T2372" s="74"/>
    </row>
    <row r="2373" spans="1:20" x14ac:dyDescent="0.35">
      <c r="A2373" s="73" t="s">
        <v>2909</v>
      </c>
      <c r="B2373" s="57"/>
      <c r="C2373" s="57"/>
      <c r="D2373" s="74"/>
      <c r="E2373" s="74"/>
      <c r="F2373" s="74"/>
      <c r="G2373" s="74"/>
      <c r="H2373" s="74"/>
      <c r="I2373" s="74"/>
      <c r="J2373" s="74"/>
      <c r="K2373" s="74"/>
      <c r="L2373" s="74"/>
      <c r="M2373" s="74"/>
      <c r="N2373" s="74"/>
      <c r="O2373" s="57"/>
      <c r="P2373" s="57"/>
      <c r="Q2373" s="57"/>
      <c r="R2373" s="57"/>
      <c r="S2373" s="57"/>
      <c r="T2373" s="74"/>
    </row>
    <row r="2374" spans="1:20" x14ac:dyDescent="0.35">
      <c r="A2374" s="73" t="s">
        <v>2910</v>
      </c>
      <c r="B2374" s="57"/>
      <c r="C2374" s="57"/>
      <c r="D2374" s="74"/>
      <c r="E2374" s="74"/>
      <c r="F2374" s="74"/>
      <c r="G2374" s="74"/>
      <c r="H2374" s="74"/>
      <c r="I2374" s="74"/>
      <c r="J2374" s="74"/>
      <c r="K2374" s="74"/>
      <c r="L2374" s="74"/>
      <c r="M2374" s="74"/>
      <c r="N2374" s="74"/>
      <c r="O2374" s="57"/>
      <c r="P2374" s="57"/>
      <c r="Q2374" s="57"/>
      <c r="R2374" s="57"/>
      <c r="S2374" s="57"/>
      <c r="T2374" s="74"/>
    </row>
    <row r="2375" spans="1:20" x14ac:dyDescent="0.35">
      <c r="A2375" s="73" t="s">
        <v>2911</v>
      </c>
      <c r="B2375" s="57"/>
      <c r="C2375" s="57"/>
      <c r="D2375" s="74"/>
      <c r="E2375" s="74"/>
      <c r="F2375" s="74"/>
      <c r="G2375" s="74"/>
      <c r="H2375" s="74"/>
      <c r="I2375" s="74"/>
      <c r="J2375" s="74"/>
      <c r="K2375" s="74"/>
      <c r="L2375" s="74"/>
      <c r="M2375" s="74"/>
      <c r="N2375" s="74"/>
      <c r="O2375" s="57"/>
      <c r="P2375" s="57"/>
      <c r="Q2375" s="57"/>
      <c r="R2375" s="57"/>
      <c r="S2375" s="57"/>
      <c r="T2375" s="74"/>
    </row>
    <row r="2376" spans="1:20" x14ac:dyDescent="0.35">
      <c r="A2376" s="73" t="s">
        <v>2912</v>
      </c>
      <c r="B2376" s="57"/>
      <c r="C2376" s="57"/>
      <c r="D2376" s="74"/>
      <c r="E2376" s="74"/>
      <c r="F2376" s="74"/>
      <c r="G2376" s="74"/>
      <c r="H2376" s="74"/>
      <c r="I2376" s="74"/>
      <c r="J2376" s="74"/>
      <c r="K2376" s="74"/>
      <c r="L2376" s="74"/>
      <c r="M2376" s="74"/>
      <c r="N2376" s="74"/>
      <c r="O2376" s="57"/>
      <c r="P2376" s="57"/>
      <c r="Q2376" s="57"/>
      <c r="R2376" s="57"/>
      <c r="S2376" s="57"/>
      <c r="T2376" s="74"/>
    </row>
    <row r="2377" spans="1:20" x14ac:dyDescent="0.35">
      <c r="A2377" s="73" t="s">
        <v>2913</v>
      </c>
      <c r="B2377" s="57"/>
      <c r="C2377" s="57"/>
      <c r="D2377" s="74"/>
      <c r="E2377" s="74"/>
      <c r="F2377" s="74"/>
      <c r="G2377" s="74"/>
      <c r="H2377" s="74"/>
      <c r="I2377" s="74"/>
      <c r="J2377" s="74"/>
      <c r="K2377" s="74"/>
      <c r="L2377" s="74"/>
      <c r="M2377" s="74"/>
      <c r="N2377" s="74"/>
      <c r="O2377" s="57"/>
      <c r="P2377" s="57"/>
      <c r="Q2377" s="57"/>
      <c r="R2377" s="57"/>
      <c r="S2377" s="57"/>
      <c r="T2377" s="74"/>
    </row>
    <row r="2378" spans="1:20" x14ac:dyDescent="0.35">
      <c r="A2378" s="73" t="s">
        <v>2914</v>
      </c>
      <c r="B2378" s="57"/>
      <c r="C2378" s="57"/>
      <c r="D2378" s="74"/>
      <c r="E2378" s="74"/>
      <c r="F2378" s="74"/>
      <c r="G2378" s="74"/>
      <c r="H2378" s="74"/>
      <c r="I2378" s="74"/>
      <c r="J2378" s="74"/>
      <c r="K2378" s="74"/>
      <c r="L2378" s="74"/>
      <c r="M2378" s="74"/>
      <c r="N2378" s="74"/>
      <c r="O2378" s="57"/>
      <c r="P2378" s="57"/>
      <c r="Q2378" s="57"/>
      <c r="R2378" s="57"/>
      <c r="S2378" s="57"/>
      <c r="T2378" s="74"/>
    </row>
    <row r="2379" spans="1:20" x14ac:dyDescent="0.35">
      <c r="A2379" s="73" t="s">
        <v>2915</v>
      </c>
      <c r="B2379" s="57"/>
      <c r="C2379" s="57"/>
      <c r="D2379" s="74"/>
      <c r="E2379" s="74"/>
      <c r="F2379" s="74"/>
      <c r="G2379" s="74"/>
      <c r="H2379" s="74"/>
      <c r="I2379" s="74"/>
      <c r="J2379" s="74"/>
      <c r="K2379" s="74"/>
      <c r="L2379" s="74"/>
      <c r="M2379" s="74"/>
      <c r="N2379" s="74"/>
      <c r="O2379" s="57"/>
      <c r="P2379" s="57"/>
      <c r="Q2379" s="57"/>
      <c r="R2379" s="57"/>
      <c r="S2379" s="57"/>
      <c r="T2379" s="74"/>
    </row>
    <row r="2380" spans="1:20" x14ac:dyDescent="0.35">
      <c r="A2380" s="73" t="s">
        <v>2916</v>
      </c>
      <c r="B2380" s="57"/>
      <c r="C2380" s="57"/>
      <c r="D2380" s="74"/>
      <c r="E2380" s="74"/>
      <c r="F2380" s="74"/>
      <c r="G2380" s="74"/>
      <c r="H2380" s="74"/>
      <c r="I2380" s="74"/>
      <c r="J2380" s="74"/>
      <c r="K2380" s="74"/>
      <c r="L2380" s="74"/>
      <c r="M2380" s="74"/>
      <c r="N2380" s="74"/>
      <c r="O2380" s="57"/>
      <c r="P2380" s="57"/>
      <c r="Q2380" s="57"/>
      <c r="R2380" s="57"/>
      <c r="S2380" s="57"/>
      <c r="T2380" s="74"/>
    </row>
    <row r="2381" spans="1:20" x14ac:dyDescent="0.35">
      <c r="A2381" s="73" t="s">
        <v>2917</v>
      </c>
      <c r="B2381" s="57"/>
      <c r="C2381" s="57"/>
      <c r="D2381" s="74"/>
      <c r="E2381" s="74"/>
      <c r="F2381" s="74"/>
      <c r="G2381" s="74"/>
      <c r="H2381" s="74"/>
      <c r="I2381" s="74"/>
      <c r="J2381" s="74"/>
      <c r="K2381" s="74"/>
      <c r="L2381" s="74"/>
      <c r="M2381" s="74"/>
      <c r="N2381" s="74"/>
      <c r="O2381" s="57"/>
      <c r="P2381" s="57"/>
      <c r="Q2381" s="57"/>
      <c r="R2381" s="57"/>
      <c r="S2381" s="57"/>
      <c r="T2381" s="74"/>
    </row>
    <row r="2382" spans="1:20" x14ac:dyDescent="0.35">
      <c r="A2382" s="73" t="s">
        <v>2918</v>
      </c>
      <c r="B2382" s="57"/>
      <c r="C2382" s="57"/>
      <c r="D2382" s="74"/>
      <c r="E2382" s="74"/>
      <c r="F2382" s="74"/>
      <c r="G2382" s="74"/>
      <c r="H2382" s="74"/>
      <c r="I2382" s="74"/>
      <c r="J2382" s="74"/>
      <c r="K2382" s="74"/>
      <c r="L2382" s="74"/>
      <c r="M2382" s="74"/>
      <c r="N2382" s="74"/>
      <c r="O2382" s="57"/>
      <c r="P2382" s="57"/>
      <c r="Q2382" s="57"/>
      <c r="R2382" s="57"/>
      <c r="S2382" s="57"/>
      <c r="T2382" s="74"/>
    </row>
    <row r="2383" spans="1:20" x14ac:dyDescent="0.35">
      <c r="A2383" s="73" t="s">
        <v>2919</v>
      </c>
      <c r="B2383" s="57"/>
      <c r="C2383" s="57"/>
      <c r="D2383" s="74"/>
      <c r="E2383" s="74"/>
      <c r="F2383" s="74"/>
      <c r="G2383" s="74"/>
      <c r="H2383" s="74"/>
      <c r="I2383" s="74"/>
      <c r="J2383" s="74"/>
      <c r="K2383" s="74"/>
      <c r="L2383" s="74"/>
      <c r="M2383" s="74"/>
      <c r="N2383" s="74"/>
      <c r="O2383" s="57"/>
      <c r="P2383" s="57"/>
      <c r="Q2383" s="57"/>
      <c r="R2383" s="57"/>
      <c r="S2383" s="57"/>
      <c r="T2383" s="74"/>
    </row>
    <row r="2384" spans="1:20" x14ac:dyDescent="0.35">
      <c r="A2384" s="73" t="s">
        <v>2920</v>
      </c>
      <c r="B2384" s="57"/>
      <c r="C2384" s="57"/>
      <c r="D2384" s="74"/>
      <c r="E2384" s="74"/>
      <c r="F2384" s="74"/>
      <c r="G2384" s="74"/>
      <c r="H2384" s="74"/>
      <c r="I2384" s="74"/>
      <c r="J2384" s="74"/>
      <c r="K2384" s="74"/>
      <c r="L2384" s="74"/>
      <c r="M2384" s="74"/>
      <c r="N2384" s="74"/>
      <c r="O2384" s="57"/>
      <c r="P2384" s="57"/>
      <c r="Q2384" s="57"/>
      <c r="R2384" s="57"/>
      <c r="S2384" s="57"/>
      <c r="T2384" s="74"/>
    </row>
    <row r="2385" spans="1:20" x14ac:dyDescent="0.35">
      <c r="A2385" s="73" t="s">
        <v>2921</v>
      </c>
      <c r="B2385" s="57"/>
      <c r="C2385" s="57"/>
      <c r="D2385" s="74"/>
      <c r="E2385" s="74"/>
      <c r="F2385" s="74"/>
      <c r="G2385" s="74"/>
      <c r="H2385" s="74"/>
      <c r="I2385" s="74"/>
      <c r="J2385" s="74"/>
      <c r="K2385" s="74"/>
      <c r="L2385" s="74"/>
      <c r="M2385" s="74"/>
      <c r="N2385" s="74"/>
      <c r="O2385" s="57"/>
      <c r="P2385" s="57"/>
      <c r="Q2385" s="57"/>
      <c r="R2385" s="57"/>
      <c r="S2385" s="57"/>
      <c r="T2385" s="74"/>
    </row>
    <row r="2386" spans="1:20" x14ac:dyDescent="0.35">
      <c r="A2386" s="73" t="s">
        <v>2922</v>
      </c>
      <c r="B2386" s="57"/>
      <c r="C2386" s="57"/>
      <c r="D2386" s="74"/>
      <c r="E2386" s="74"/>
      <c r="F2386" s="74"/>
      <c r="G2386" s="74"/>
      <c r="H2386" s="74"/>
      <c r="I2386" s="74"/>
      <c r="J2386" s="74"/>
      <c r="K2386" s="74"/>
      <c r="L2386" s="74"/>
      <c r="M2386" s="74"/>
      <c r="N2386" s="74"/>
      <c r="O2386" s="57"/>
      <c r="P2386" s="57"/>
      <c r="Q2386" s="57"/>
      <c r="R2386" s="57"/>
      <c r="S2386" s="57"/>
      <c r="T2386" s="74"/>
    </row>
    <row r="2387" spans="1:20" x14ac:dyDescent="0.35">
      <c r="A2387" s="73" t="s">
        <v>2923</v>
      </c>
      <c r="B2387" s="57"/>
      <c r="C2387" s="57"/>
      <c r="D2387" s="74"/>
      <c r="E2387" s="74"/>
      <c r="F2387" s="74"/>
      <c r="G2387" s="74"/>
      <c r="H2387" s="74"/>
      <c r="I2387" s="74"/>
      <c r="J2387" s="74"/>
      <c r="K2387" s="74"/>
      <c r="L2387" s="74"/>
      <c r="M2387" s="74"/>
      <c r="N2387" s="74"/>
      <c r="O2387" s="57"/>
      <c r="P2387" s="57"/>
      <c r="Q2387" s="57"/>
      <c r="R2387" s="57"/>
      <c r="S2387" s="57"/>
      <c r="T2387" s="74"/>
    </row>
    <row r="2388" spans="1:20" x14ac:dyDescent="0.35">
      <c r="A2388" s="73" t="s">
        <v>2924</v>
      </c>
      <c r="B2388" s="57"/>
      <c r="C2388" s="57"/>
      <c r="D2388" s="74"/>
      <c r="E2388" s="74"/>
      <c r="F2388" s="74"/>
      <c r="G2388" s="74"/>
      <c r="H2388" s="74"/>
      <c r="I2388" s="74"/>
      <c r="J2388" s="74"/>
      <c r="K2388" s="74"/>
      <c r="L2388" s="74"/>
      <c r="M2388" s="74"/>
      <c r="N2388" s="74"/>
      <c r="O2388" s="57"/>
      <c r="P2388" s="57"/>
      <c r="Q2388" s="57"/>
      <c r="R2388" s="57"/>
      <c r="S2388" s="57"/>
      <c r="T2388" s="74"/>
    </row>
    <row r="2389" spans="1:20" x14ac:dyDescent="0.35">
      <c r="A2389" s="73" t="s">
        <v>2925</v>
      </c>
      <c r="B2389" s="57"/>
      <c r="C2389" s="57"/>
      <c r="D2389" s="74"/>
      <c r="E2389" s="74"/>
      <c r="F2389" s="74"/>
      <c r="G2389" s="74"/>
      <c r="H2389" s="74"/>
      <c r="I2389" s="74"/>
      <c r="J2389" s="74"/>
      <c r="K2389" s="74"/>
      <c r="L2389" s="74"/>
      <c r="M2389" s="74"/>
      <c r="N2389" s="74"/>
      <c r="O2389" s="57"/>
      <c r="P2389" s="57"/>
      <c r="Q2389" s="57"/>
      <c r="R2389" s="57"/>
      <c r="S2389" s="57"/>
      <c r="T2389" s="74"/>
    </row>
    <row r="2390" spans="1:20" x14ac:dyDescent="0.35">
      <c r="A2390" s="73" t="s">
        <v>2926</v>
      </c>
      <c r="B2390" s="57"/>
      <c r="C2390" s="57"/>
      <c r="D2390" s="74"/>
      <c r="E2390" s="74"/>
      <c r="F2390" s="74"/>
      <c r="G2390" s="74"/>
      <c r="H2390" s="74"/>
      <c r="I2390" s="74"/>
      <c r="J2390" s="74"/>
      <c r="K2390" s="74"/>
      <c r="L2390" s="74"/>
      <c r="M2390" s="74"/>
      <c r="N2390" s="74"/>
      <c r="O2390" s="57"/>
      <c r="P2390" s="57"/>
      <c r="Q2390" s="57"/>
      <c r="R2390" s="57"/>
      <c r="S2390" s="57"/>
      <c r="T2390" s="74"/>
    </row>
    <row r="2391" spans="1:20" x14ac:dyDescent="0.35">
      <c r="A2391" s="73" t="s">
        <v>2927</v>
      </c>
      <c r="B2391" s="57"/>
      <c r="C2391" s="57"/>
      <c r="D2391" s="74"/>
      <c r="E2391" s="74"/>
      <c r="F2391" s="74"/>
      <c r="G2391" s="74"/>
      <c r="H2391" s="74"/>
      <c r="I2391" s="74"/>
      <c r="J2391" s="74"/>
      <c r="K2391" s="74"/>
      <c r="L2391" s="74"/>
      <c r="M2391" s="74"/>
      <c r="N2391" s="74"/>
      <c r="O2391" s="57"/>
      <c r="P2391" s="57"/>
      <c r="Q2391" s="57"/>
      <c r="R2391" s="57"/>
      <c r="S2391" s="57"/>
      <c r="T2391" s="74"/>
    </row>
    <row r="2392" spans="1:20" x14ac:dyDescent="0.35">
      <c r="A2392" s="73" t="s">
        <v>2928</v>
      </c>
      <c r="B2392" s="57"/>
      <c r="C2392" s="57"/>
      <c r="D2392" s="74"/>
      <c r="E2392" s="74"/>
      <c r="F2392" s="74"/>
      <c r="G2392" s="74"/>
      <c r="H2392" s="74"/>
      <c r="I2392" s="74"/>
      <c r="J2392" s="74"/>
      <c r="K2392" s="74"/>
      <c r="L2392" s="74"/>
      <c r="M2392" s="74"/>
      <c r="N2392" s="74"/>
      <c r="O2392" s="57"/>
      <c r="P2392" s="57"/>
      <c r="Q2392" s="57"/>
      <c r="R2392" s="57"/>
      <c r="S2392" s="57"/>
      <c r="T2392" s="74"/>
    </row>
    <row r="2393" spans="1:20" x14ac:dyDescent="0.35">
      <c r="A2393" s="73" t="s">
        <v>2929</v>
      </c>
      <c r="B2393" s="57"/>
      <c r="C2393" s="57"/>
      <c r="D2393" s="74"/>
      <c r="E2393" s="74"/>
      <c r="F2393" s="74"/>
      <c r="G2393" s="74"/>
      <c r="H2393" s="74"/>
      <c r="I2393" s="74"/>
      <c r="J2393" s="74"/>
      <c r="K2393" s="74"/>
      <c r="L2393" s="74"/>
      <c r="M2393" s="74"/>
      <c r="N2393" s="74"/>
      <c r="O2393" s="57"/>
      <c r="P2393" s="57"/>
      <c r="Q2393" s="57"/>
      <c r="R2393" s="57"/>
      <c r="S2393" s="57"/>
      <c r="T2393" s="74"/>
    </row>
    <row r="2394" spans="1:20" x14ac:dyDescent="0.35">
      <c r="A2394" s="73" t="s">
        <v>2930</v>
      </c>
      <c r="B2394" s="57"/>
      <c r="C2394" s="57"/>
      <c r="D2394" s="74"/>
      <c r="E2394" s="74"/>
      <c r="F2394" s="74"/>
      <c r="G2394" s="74"/>
      <c r="H2394" s="74"/>
      <c r="I2394" s="74"/>
      <c r="J2394" s="74"/>
      <c r="K2394" s="74"/>
      <c r="L2394" s="74"/>
      <c r="M2394" s="74"/>
      <c r="N2394" s="74"/>
      <c r="O2394" s="57"/>
      <c r="P2394" s="57"/>
      <c r="Q2394" s="57"/>
      <c r="R2394" s="57"/>
      <c r="S2394" s="57"/>
      <c r="T2394" s="74"/>
    </row>
    <row r="2395" spans="1:20" x14ac:dyDescent="0.35">
      <c r="A2395" s="73" t="s">
        <v>2931</v>
      </c>
      <c r="B2395" s="57"/>
      <c r="C2395" s="57"/>
      <c r="D2395" s="74"/>
      <c r="E2395" s="74"/>
      <c r="F2395" s="74"/>
      <c r="G2395" s="74"/>
      <c r="H2395" s="74"/>
      <c r="I2395" s="74"/>
      <c r="J2395" s="74"/>
      <c r="K2395" s="74"/>
      <c r="L2395" s="74"/>
      <c r="M2395" s="74"/>
      <c r="N2395" s="74"/>
      <c r="O2395" s="57"/>
      <c r="P2395" s="57"/>
      <c r="Q2395" s="57"/>
      <c r="R2395" s="57"/>
      <c r="S2395" s="57"/>
      <c r="T2395" s="74"/>
    </row>
    <row r="2396" spans="1:20" x14ac:dyDescent="0.35">
      <c r="A2396" s="73" t="s">
        <v>2932</v>
      </c>
      <c r="B2396" s="57"/>
      <c r="C2396" s="57"/>
      <c r="D2396" s="74"/>
      <c r="E2396" s="74"/>
      <c r="F2396" s="74"/>
      <c r="G2396" s="74"/>
      <c r="H2396" s="74"/>
      <c r="I2396" s="74"/>
      <c r="J2396" s="74"/>
      <c r="K2396" s="74"/>
      <c r="L2396" s="74"/>
      <c r="M2396" s="74"/>
      <c r="N2396" s="74"/>
      <c r="O2396" s="57"/>
      <c r="P2396" s="57"/>
      <c r="Q2396" s="57"/>
      <c r="R2396" s="57"/>
      <c r="S2396" s="57"/>
      <c r="T2396" s="74"/>
    </row>
    <row r="2397" spans="1:20" x14ac:dyDescent="0.35">
      <c r="A2397" s="73" t="s">
        <v>2933</v>
      </c>
      <c r="B2397" s="57"/>
      <c r="C2397" s="57"/>
      <c r="D2397" s="74"/>
      <c r="E2397" s="74"/>
      <c r="F2397" s="74"/>
      <c r="G2397" s="74"/>
      <c r="H2397" s="74"/>
      <c r="I2397" s="74"/>
      <c r="J2397" s="74"/>
      <c r="K2397" s="74"/>
      <c r="L2397" s="74"/>
      <c r="M2397" s="74"/>
      <c r="N2397" s="74"/>
      <c r="O2397" s="57"/>
      <c r="P2397" s="57"/>
      <c r="Q2397" s="57"/>
      <c r="R2397" s="57"/>
      <c r="S2397" s="57"/>
      <c r="T2397" s="74"/>
    </row>
    <row r="2398" spans="1:20" x14ac:dyDescent="0.35">
      <c r="A2398" s="73" t="s">
        <v>2934</v>
      </c>
      <c r="B2398" s="57"/>
      <c r="C2398" s="57"/>
      <c r="D2398" s="74"/>
      <c r="E2398" s="74"/>
      <c r="F2398" s="74"/>
      <c r="G2398" s="74"/>
      <c r="H2398" s="74"/>
      <c r="I2398" s="74"/>
      <c r="J2398" s="74"/>
      <c r="K2398" s="74"/>
      <c r="L2398" s="74"/>
      <c r="M2398" s="74"/>
      <c r="N2398" s="74"/>
      <c r="O2398" s="57"/>
      <c r="P2398" s="57"/>
      <c r="Q2398" s="57"/>
      <c r="R2398" s="57"/>
      <c r="S2398" s="57"/>
      <c r="T2398" s="74"/>
    </row>
    <row r="2399" spans="1:20" x14ac:dyDescent="0.35">
      <c r="A2399" s="73" t="s">
        <v>2935</v>
      </c>
      <c r="B2399" s="57"/>
      <c r="C2399" s="57"/>
      <c r="D2399" s="74"/>
      <c r="E2399" s="74"/>
      <c r="F2399" s="74"/>
      <c r="G2399" s="74"/>
      <c r="H2399" s="74"/>
      <c r="I2399" s="74"/>
      <c r="J2399" s="74"/>
      <c r="K2399" s="74"/>
      <c r="L2399" s="74"/>
      <c r="M2399" s="74"/>
      <c r="N2399" s="74"/>
      <c r="O2399" s="57"/>
      <c r="P2399" s="57"/>
      <c r="Q2399" s="57"/>
      <c r="R2399" s="57"/>
      <c r="S2399" s="57"/>
      <c r="T2399" s="74"/>
    </row>
    <row r="2400" spans="1:20" x14ac:dyDescent="0.35">
      <c r="A2400" s="73" t="s">
        <v>2936</v>
      </c>
      <c r="B2400" s="57"/>
      <c r="C2400" s="57"/>
      <c r="D2400" s="74"/>
      <c r="E2400" s="74"/>
      <c r="F2400" s="74"/>
      <c r="G2400" s="74"/>
      <c r="H2400" s="74"/>
      <c r="I2400" s="74"/>
      <c r="J2400" s="74"/>
      <c r="K2400" s="74"/>
      <c r="L2400" s="74"/>
      <c r="M2400" s="74"/>
      <c r="N2400" s="74"/>
      <c r="O2400" s="57"/>
      <c r="P2400" s="57"/>
      <c r="Q2400" s="57"/>
      <c r="R2400" s="57"/>
      <c r="S2400" s="57"/>
      <c r="T2400" s="74"/>
    </row>
    <row r="2401" spans="1:20" x14ac:dyDescent="0.35">
      <c r="A2401" s="73" t="s">
        <v>2937</v>
      </c>
      <c r="B2401" s="57"/>
      <c r="C2401" s="57"/>
      <c r="D2401" s="74"/>
      <c r="E2401" s="74"/>
      <c r="F2401" s="74"/>
      <c r="G2401" s="74"/>
      <c r="H2401" s="74"/>
      <c r="I2401" s="74"/>
      <c r="J2401" s="74"/>
      <c r="K2401" s="74"/>
      <c r="L2401" s="74"/>
      <c r="M2401" s="74"/>
      <c r="N2401" s="74"/>
      <c r="O2401" s="57"/>
      <c r="P2401" s="57"/>
      <c r="Q2401" s="57"/>
      <c r="R2401" s="57"/>
      <c r="S2401" s="57"/>
      <c r="T2401" s="74"/>
    </row>
    <row r="2402" spans="1:20" x14ac:dyDescent="0.35">
      <c r="A2402" s="73" t="s">
        <v>2938</v>
      </c>
      <c r="B2402" s="57"/>
      <c r="C2402" s="57"/>
      <c r="D2402" s="74"/>
      <c r="E2402" s="74"/>
      <c r="F2402" s="74"/>
      <c r="G2402" s="74"/>
      <c r="H2402" s="74"/>
      <c r="I2402" s="74"/>
      <c r="J2402" s="74"/>
      <c r="K2402" s="74"/>
      <c r="L2402" s="74"/>
      <c r="M2402" s="74"/>
      <c r="N2402" s="74"/>
      <c r="O2402" s="57"/>
      <c r="P2402" s="57"/>
      <c r="Q2402" s="57"/>
      <c r="R2402" s="57"/>
      <c r="S2402" s="57"/>
      <c r="T2402" s="74"/>
    </row>
    <row r="2403" spans="1:20" x14ac:dyDescent="0.35">
      <c r="A2403" s="73" t="s">
        <v>2939</v>
      </c>
      <c r="B2403" s="57"/>
      <c r="C2403" s="57"/>
      <c r="D2403" s="74"/>
      <c r="E2403" s="74"/>
      <c r="F2403" s="74"/>
      <c r="G2403" s="74"/>
      <c r="H2403" s="74"/>
      <c r="I2403" s="74"/>
      <c r="J2403" s="74"/>
      <c r="K2403" s="74"/>
      <c r="L2403" s="74"/>
      <c r="M2403" s="74"/>
      <c r="N2403" s="74"/>
      <c r="O2403" s="57"/>
      <c r="P2403" s="57"/>
      <c r="Q2403" s="57"/>
      <c r="R2403" s="57"/>
      <c r="S2403" s="57"/>
      <c r="T2403" s="74"/>
    </row>
    <row r="2404" spans="1:20" x14ac:dyDescent="0.35">
      <c r="A2404" s="73" t="s">
        <v>2940</v>
      </c>
      <c r="B2404" s="57"/>
      <c r="C2404" s="57"/>
      <c r="D2404" s="74"/>
      <c r="E2404" s="74"/>
      <c r="F2404" s="74"/>
      <c r="G2404" s="74"/>
      <c r="H2404" s="74"/>
      <c r="I2404" s="74"/>
      <c r="J2404" s="74"/>
      <c r="K2404" s="74"/>
      <c r="L2404" s="74"/>
      <c r="M2404" s="74"/>
      <c r="N2404" s="74"/>
      <c r="O2404" s="57"/>
      <c r="P2404" s="57"/>
      <c r="Q2404" s="57"/>
      <c r="R2404" s="57"/>
      <c r="S2404" s="57"/>
      <c r="T2404" s="74"/>
    </row>
    <row r="2405" spans="1:20" x14ac:dyDescent="0.35">
      <c r="A2405" s="73" t="s">
        <v>2941</v>
      </c>
      <c r="B2405" s="57"/>
      <c r="C2405" s="57"/>
      <c r="D2405" s="74"/>
      <c r="E2405" s="74"/>
      <c r="F2405" s="74"/>
      <c r="G2405" s="74"/>
      <c r="H2405" s="74"/>
      <c r="I2405" s="74"/>
      <c r="J2405" s="74"/>
      <c r="K2405" s="74"/>
      <c r="L2405" s="74"/>
      <c r="M2405" s="74"/>
      <c r="N2405" s="74"/>
      <c r="O2405" s="57"/>
      <c r="P2405" s="57"/>
      <c r="Q2405" s="57"/>
      <c r="R2405" s="57"/>
      <c r="S2405" s="57"/>
      <c r="T2405" s="74"/>
    </row>
    <row r="2406" spans="1:20" x14ac:dyDescent="0.35">
      <c r="A2406" s="73" t="s">
        <v>2942</v>
      </c>
      <c r="B2406" s="57"/>
      <c r="C2406" s="57"/>
      <c r="D2406" s="74"/>
      <c r="E2406" s="74"/>
      <c r="F2406" s="74"/>
      <c r="G2406" s="74"/>
      <c r="H2406" s="74"/>
      <c r="I2406" s="74"/>
      <c r="J2406" s="74"/>
      <c r="K2406" s="74"/>
      <c r="L2406" s="74"/>
      <c r="M2406" s="74"/>
      <c r="N2406" s="74"/>
      <c r="O2406" s="57"/>
      <c r="P2406" s="57"/>
      <c r="Q2406" s="57"/>
      <c r="R2406" s="57"/>
      <c r="S2406" s="57"/>
      <c r="T2406" s="74"/>
    </row>
    <row r="2407" spans="1:20" x14ac:dyDescent="0.35">
      <c r="A2407" s="73" t="s">
        <v>2943</v>
      </c>
      <c r="B2407" s="57"/>
      <c r="C2407" s="57"/>
      <c r="D2407" s="74"/>
      <c r="E2407" s="74"/>
      <c r="F2407" s="74"/>
      <c r="G2407" s="74"/>
      <c r="H2407" s="74"/>
      <c r="I2407" s="74"/>
      <c r="J2407" s="74"/>
      <c r="K2407" s="74"/>
      <c r="L2407" s="74"/>
      <c r="M2407" s="74"/>
      <c r="N2407" s="74"/>
      <c r="O2407" s="57"/>
      <c r="P2407" s="57"/>
      <c r="Q2407" s="57"/>
      <c r="R2407" s="57"/>
      <c r="S2407" s="57"/>
      <c r="T2407" s="74"/>
    </row>
    <row r="2408" spans="1:20" x14ac:dyDescent="0.35">
      <c r="A2408" s="73" t="s">
        <v>2944</v>
      </c>
      <c r="B2408" s="57"/>
      <c r="C2408" s="57"/>
      <c r="D2408" s="74"/>
      <c r="E2408" s="74"/>
      <c r="F2408" s="74"/>
      <c r="G2408" s="74"/>
      <c r="H2408" s="74"/>
      <c r="I2408" s="74"/>
      <c r="J2408" s="74"/>
      <c r="K2408" s="74"/>
      <c r="L2408" s="74"/>
      <c r="M2408" s="74"/>
      <c r="N2408" s="74"/>
      <c r="O2408" s="57"/>
      <c r="P2408" s="57"/>
      <c r="Q2408" s="57"/>
      <c r="R2408" s="57"/>
      <c r="S2408" s="57"/>
      <c r="T2408" s="74"/>
    </row>
    <row r="2409" spans="1:20" x14ac:dyDescent="0.35">
      <c r="A2409" s="73" t="s">
        <v>2945</v>
      </c>
      <c r="B2409" s="57"/>
      <c r="C2409" s="57"/>
      <c r="D2409" s="74"/>
      <c r="E2409" s="74"/>
      <c r="F2409" s="74"/>
      <c r="G2409" s="74"/>
      <c r="H2409" s="74"/>
      <c r="I2409" s="74"/>
      <c r="J2409" s="74"/>
      <c r="K2409" s="74"/>
      <c r="L2409" s="74"/>
      <c r="M2409" s="74"/>
      <c r="N2409" s="74"/>
      <c r="O2409" s="57"/>
      <c r="P2409" s="57"/>
      <c r="Q2409" s="57"/>
      <c r="R2409" s="57"/>
      <c r="S2409" s="57"/>
      <c r="T2409" s="74"/>
    </row>
    <row r="2410" spans="1:20" x14ac:dyDescent="0.35">
      <c r="A2410" s="73" t="s">
        <v>2946</v>
      </c>
      <c r="B2410" s="57"/>
      <c r="C2410" s="57"/>
      <c r="D2410" s="74"/>
      <c r="E2410" s="74"/>
      <c r="F2410" s="74"/>
      <c r="G2410" s="74"/>
      <c r="H2410" s="74"/>
      <c r="I2410" s="74"/>
      <c r="J2410" s="74"/>
      <c r="K2410" s="74"/>
      <c r="L2410" s="74"/>
      <c r="M2410" s="74"/>
      <c r="N2410" s="74"/>
      <c r="O2410" s="57"/>
      <c r="P2410" s="57"/>
      <c r="Q2410" s="57"/>
      <c r="R2410" s="57"/>
      <c r="S2410" s="57"/>
      <c r="T2410" s="74"/>
    </row>
    <row r="2411" spans="1:20" x14ac:dyDescent="0.35">
      <c r="A2411" s="73" t="s">
        <v>2947</v>
      </c>
      <c r="B2411" s="57"/>
      <c r="C2411" s="57"/>
      <c r="D2411" s="74"/>
      <c r="E2411" s="74"/>
      <c r="F2411" s="74"/>
      <c r="G2411" s="74"/>
      <c r="H2411" s="74"/>
      <c r="I2411" s="74"/>
      <c r="J2411" s="74"/>
      <c r="K2411" s="74"/>
      <c r="L2411" s="74"/>
      <c r="M2411" s="74"/>
      <c r="N2411" s="74"/>
      <c r="O2411" s="57"/>
      <c r="P2411" s="57"/>
      <c r="Q2411" s="57"/>
      <c r="R2411" s="57"/>
      <c r="S2411" s="57"/>
      <c r="T2411" s="74"/>
    </row>
    <row r="2412" spans="1:20" x14ac:dyDescent="0.35">
      <c r="A2412" s="73" t="s">
        <v>2948</v>
      </c>
      <c r="B2412" s="57"/>
      <c r="C2412" s="57"/>
      <c r="D2412" s="74"/>
      <c r="E2412" s="74"/>
      <c r="F2412" s="74"/>
      <c r="G2412" s="74"/>
      <c r="H2412" s="74"/>
      <c r="I2412" s="74"/>
      <c r="J2412" s="74"/>
      <c r="K2412" s="74"/>
      <c r="L2412" s="74"/>
      <c r="M2412" s="74"/>
      <c r="N2412" s="74"/>
      <c r="O2412" s="57"/>
      <c r="P2412" s="57"/>
      <c r="Q2412" s="57"/>
      <c r="R2412" s="57"/>
      <c r="S2412" s="57"/>
      <c r="T2412" s="74"/>
    </row>
    <row r="2413" spans="1:20" x14ac:dyDescent="0.35">
      <c r="A2413" s="73" t="s">
        <v>2949</v>
      </c>
      <c r="B2413" s="57"/>
      <c r="C2413" s="57"/>
      <c r="D2413" s="74"/>
      <c r="E2413" s="74"/>
      <c r="F2413" s="74"/>
      <c r="G2413" s="74"/>
      <c r="H2413" s="74"/>
      <c r="I2413" s="74"/>
      <c r="J2413" s="74"/>
      <c r="K2413" s="74"/>
      <c r="L2413" s="74"/>
      <c r="M2413" s="74"/>
      <c r="N2413" s="74"/>
      <c r="O2413" s="57"/>
      <c r="P2413" s="57"/>
      <c r="Q2413" s="57"/>
      <c r="R2413" s="57"/>
      <c r="S2413" s="57"/>
      <c r="T2413" s="74"/>
    </row>
    <row r="2414" spans="1:20" x14ac:dyDescent="0.35">
      <c r="A2414" s="73" t="s">
        <v>2950</v>
      </c>
      <c r="B2414" s="57"/>
      <c r="C2414" s="57"/>
      <c r="D2414" s="74"/>
      <c r="E2414" s="74"/>
      <c r="F2414" s="74"/>
      <c r="G2414" s="74"/>
      <c r="H2414" s="74"/>
      <c r="I2414" s="74"/>
      <c r="J2414" s="74"/>
      <c r="K2414" s="74"/>
      <c r="L2414" s="74"/>
      <c r="M2414" s="74"/>
      <c r="N2414" s="74"/>
      <c r="O2414" s="57"/>
      <c r="P2414" s="57"/>
      <c r="Q2414" s="57"/>
      <c r="R2414" s="57"/>
      <c r="S2414" s="57"/>
      <c r="T2414" s="74"/>
    </row>
    <row r="2415" spans="1:20" x14ac:dyDescent="0.35">
      <c r="A2415" s="73" t="s">
        <v>2951</v>
      </c>
      <c r="B2415" s="57"/>
      <c r="C2415" s="57"/>
      <c r="D2415" s="74"/>
      <c r="E2415" s="74"/>
      <c r="F2415" s="74"/>
      <c r="G2415" s="74"/>
      <c r="H2415" s="74"/>
      <c r="I2415" s="74"/>
      <c r="J2415" s="74"/>
      <c r="K2415" s="74"/>
      <c r="L2415" s="74"/>
      <c r="M2415" s="74"/>
      <c r="N2415" s="74"/>
      <c r="O2415" s="57"/>
      <c r="P2415" s="57"/>
      <c r="Q2415" s="57"/>
      <c r="R2415" s="57"/>
      <c r="S2415" s="57"/>
      <c r="T2415" s="74"/>
    </row>
    <row r="2416" spans="1:20" x14ac:dyDescent="0.35">
      <c r="A2416" s="73" t="s">
        <v>2952</v>
      </c>
      <c r="B2416" s="57"/>
      <c r="C2416" s="57"/>
      <c r="D2416" s="74"/>
      <c r="E2416" s="74"/>
      <c r="F2416" s="74"/>
      <c r="G2416" s="74"/>
      <c r="H2416" s="74"/>
      <c r="I2416" s="74"/>
      <c r="J2416" s="74"/>
      <c r="K2416" s="74"/>
      <c r="L2416" s="74"/>
      <c r="M2416" s="74"/>
      <c r="N2416" s="74"/>
      <c r="O2416" s="57"/>
      <c r="P2416" s="57"/>
      <c r="Q2416" s="57"/>
      <c r="R2416" s="57"/>
      <c r="S2416" s="57"/>
      <c r="T2416" s="74"/>
    </row>
    <row r="2417" spans="1:20" x14ac:dyDescent="0.35">
      <c r="A2417" s="73" t="s">
        <v>2953</v>
      </c>
      <c r="B2417" s="57"/>
      <c r="C2417" s="57"/>
      <c r="D2417" s="74"/>
      <c r="E2417" s="74"/>
      <c r="F2417" s="74"/>
      <c r="G2417" s="74"/>
      <c r="H2417" s="74"/>
      <c r="I2417" s="74"/>
      <c r="J2417" s="74"/>
      <c r="K2417" s="74"/>
      <c r="L2417" s="74"/>
      <c r="M2417" s="74"/>
      <c r="N2417" s="74"/>
      <c r="O2417" s="57"/>
      <c r="P2417" s="57"/>
      <c r="Q2417" s="57"/>
      <c r="R2417" s="57"/>
      <c r="S2417" s="57"/>
      <c r="T2417" s="74"/>
    </row>
    <row r="2418" spans="1:20" x14ac:dyDescent="0.35">
      <c r="A2418" s="73" t="s">
        <v>2954</v>
      </c>
      <c r="B2418" s="57"/>
      <c r="C2418" s="57"/>
      <c r="D2418" s="74"/>
      <c r="E2418" s="74"/>
      <c r="F2418" s="74"/>
      <c r="G2418" s="74"/>
      <c r="H2418" s="74"/>
      <c r="I2418" s="74"/>
      <c r="J2418" s="74"/>
      <c r="K2418" s="74"/>
      <c r="L2418" s="74"/>
      <c r="M2418" s="74"/>
      <c r="N2418" s="74"/>
      <c r="O2418" s="57"/>
      <c r="P2418" s="57"/>
      <c r="Q2418" s="57"/>
      <c r="R2418" s="57"/>
      <c r="S2418" s="57"/>
      <c r="T2418" s="74"/>
    </row>
    <row r="2419" spans="1:20" x14ac:dyDescent="0.35">
      <c r="A2419" s="73" t="s">
        <v>2955</v>
      </c>
      <c r="B2419" s="57"/>
      <c r="C2419" s="57"/>
      <c r="D2419" s="74"/>
      <c r="E2419" s="74"/>
      <c r="F2419" s="74"/>
      <c r="G2419" s="74"/>
      <c r="H2419" s="74"/>
      <c r="I2419" s="74"/>
      <c r="J2419" s="74"/>
      <c r="K2419" s="74"/>
      <c r="L2419" s="74"/>
      <c r="M2419" s="74"/>
      <c r="N2419" s="74"/>
      <c r="O2419" s="57"/>
      <c r="P2419" s="57"/>
      <c r="Q2419" s="57"/>
      <c r="R2419" s="57"/>
      <c r="S2419" s="57"/>
      <c r="T2419" s="74"/>
    </row>
    <row r="2420" spans="1:20" x14ac:dyDescent="0.35">
      <c r="A2420" s="73" t="s">
        <v>2956</v>
      </c>
      <c r="B2420" s="57"/>
      <c r="C2420" s="57"/>
      <c r="D2420" s="74"/>
      <c r="E2420" s="74"/>
      <c r="F2420" s="74"/>
      <c r="G2420" s="74"/>
      <c r="H2420" s="74"/>
      <c r="I2420" s="74"/>
      <c r="J2420" s="74"/>
      <c r="K2420" s="74"/>
      <c r="L2420" s="74"/>
      <c r="M2420" s="74"/>
      <c r="N2420" s="74"/>
      <c r="O2420" s="57"/>
      <c r="P2420" s="57"/>
      <c r="Q2420" s="57"/>
      <c r="R2420" s="57"/>
      <c r="S2420" s="57"/>
      <c r="T2420" s="74"/>
    </row>
    <row r="2421" spans="1:20" x14ac:dyDescent="0.35">
      <c r="A2421" s="73" t="s">
        <v>2957</v>
      </c>
      <c r="B2421" s="57"/>
      <c r="C2421" s="57"/>
      <c r="D2421" s="74"/>
      <c r="E2421" s="74"/>
      <c r="F2421" s="74"/>
      <c r="G2421" s="74"/>
      <c r="H2421" s="74"/>
      <c r="I2421" s="74"/>
      <c r="J2421" s="74"/>
      <c r="K2421" s="74"/>
      <c r="L2421" s="74"/>
      <c r="M2421" s="74"/>
      <c r="N2421" s="74"/>
      <c r="O2421" s="57"/>
      <c r="P2421" s="57"/>
      <c r="Q2421" s="57"/>
      <c r="R2421" s="57"/>
      <c r="S2421" s="57"/>
      <c r="T2421" s="74"/>
    </row>
    <row r="2422" spans="1:20" x14ac:dyDescent="0.35">
      <c r="A2422" s="73" t="s">
        <v>2958</v>
      </c>
      <c r="B2422" s="57"/>
      <c r="C2422" s="57"/>
      <c r="D2422" s="74"/>
      <c r="E2422" s="74"/>
      <c r="F2422" s="74"/>
      <c r="G2422" s="74"/>
      <c r="H2422" s="74"/>
      <c r="I2422" s="74"/>
      <c r="J2422" s="74"/>
      <c r="K2422" s="74"/>
      <c r="L2422" s="74"/>
      <c r="M2422" s="74"/>
      <c r="N2422" s="74"/>
      <c r="O2422" s="57"/>
      <c r="P2422" s="57"/>
      <c r="Q2422" s="57"/>
      <c r="R2422" s="57"/>
      <c r="S2422" s="57"/>
      <c r="T2422" s="74"/>
    </row>
    <row r="2423" spans="1:20" x14ac:dyDescent="0.35">
      <c r="A2423" s="73" t="s">
        <v>2959</v>
      </c>
      <c r="B2423" s="57"/>
      <c r="C2423" s="57"/>
      <c r="D2423" s="74"/>
      <c r="E2423" s="74"/>
      <c r="F2423" s="74"/>
      <c r="G2423" s="74"/>
      <c r="H2423" s="74"/>
      <c r="I2423" s="74"/>
      <c r="J2423" s="74"/>
      <c r="K2423" s="74"/>
      <c r="L2423" s="74"/>
      <c r="M2423" s="74"/>
      <c r="N2423" s="74"/>
      <c r="O2423" s="57"/>
      <c r="P2423" s="57"/>
      <c r="Q2423" s="57"/>
      <c r="R2423" s="57"/>
      <c r="S2423" s="57"/>
      <c r="T2423" s="74"/>
    </row>
    <row r="2424" spans="1:20" x14ac:dyDescent="0.35">
      <c r="A2424" s="73" t="s">
        <v>2960</v>
      </c>
      <c r="B2424" s="57"/>
      <c r="C2424" s="57"/>
      <c r="D2424" s="74"/>
      <c r="E2424" s="74"/>
      <c r="F2424" s="74"/>
      <c r="G2424" s="74"/>
      <c r="H2424" s="74"/>
      <c r="I2424" s="74"/>
      <c r="J2424" s="74"/>
      <c r="K2424" s="74"/>
      <c r="L2424" s="74"/>
      <c r="M2424" s="74"/>
      <c r="N2424" s="74"/>
      <c r="O2424" s="57"/>
      <c r="P2424" s="57"/>
      <c r="Q2424" s="57"/>
      <c r="R2424" s="57"/>
      <c r="S2424" s="57"/>
      <c r="T2424" s="74"/>
    </row>
    <row r="2425" spans="1:20" x14ac:dyDescent="0.35">
      <c r="A2425" s="73" t="s">
        <v>2961</v>
      </c>
      <c r="B2425" s="57"/>
      <c r="C2425" s="57"/>
      <c r="D2425" s="74"/>
      <c r="E2425" s="74"/>
      <c r="F2425" s="74"/>
      <c r="G2425" s="74"/>
      <c r="H2425" s="74"/>
      <c r="I2425" s="74"/>
      <c r="J2425" s="74"/>
      <c r="K2425" s="74"/>
      <c r="L2425" s="74"/>
      <c r="M2425" s="74"/>
      <c r="N2425" s="74"/>
      <c r="O2425" s="57"/>
      <c r="P2425" s="57"/>
      <c r="Q2425" s="57"/>
      <c r="R2425" s="57"/>
      <c r="S2425" s="57"/>
      <c r="T2425" s="74"/>
    </row>
    <row r="2426" spans="1:20" x14ac:dyDescent="0.35">
      <c r="A2426" s="73" t="s">
        <v>2962</v>
      </c>
      <c r="B2426" s="57"/>
      <c r="C2426" s="57"/>
      <c r="D2426" s="74"/>
      <c r="E2426" s="74"/>
      <c r="F2426" s="74"/>
      <c r="G2426" s="74"/>
      <c r="H2426" s="74"/>
      <c r="I2426" s="74"/>
      <c r="J2426" s="74"/>
      <c r="K2426" s="74"/>
      <c r="L2426" s="74"/>
      <c r="M2426" s="74"/>
      <c r="N2426" s="74"/>
      <c r="O2426" s="57"/>
      <c r="P2426" s="57"/>
      <c r="Q2426" s="57"/>
      <c r="R2426" s="57"/>
      <c r="S2426" s="57"/>
      <c r="T2426" s="74"/>
    </row>
    <row r="2427" spans="1:20" x14ac:dyDescent="0.35">
      <c r="A2427" s="73" t="s">
        <v>2963</v>
      </c>
      <c r="B2427" s="57"/>
      <c r="C2427" s="57"/>
      <c r="D2427" s="74"/>
      <c r="E2427" s="74"/>
      <c r="F2427" s="74"/>
      <c r="G2427" s="74"/>
      <c r="H2427" s="74"/>
      <c r="I2427" s="74"/>
      <c r="J2427" s="74"/>
      <c r="K2427" s="74"/>
      <c r="L2427" s="74"/>
      <c r="M2427" s="74"/>
      <c r="N2427" s="74"/>
      <c r="O2427" s="57"/>
      <c r="P2427" s="57"/>
      <c r="Q2427" s="57"/>
      <c r="R2427" s="57"/>
      <c r="S2427" s="57"/>
      <c r="T2427" s="74"/>
    </row>
    <row r="2428" spans="1:20" x14ac:dyDescent="0.35">
      <c r="A2428" s="73" t="s">
        <v>2964</v>
      </c>
      <c r="B2428" s="57"/>
      <c r="C2428" s="57"/>
      <c r="D2428" s="74"/>
      <c r="E2428" s="74"/>
      <c r="F2428" s="74"/>
      <c r="G2428" s="74"/>
      <c r="H2428" s="74"/>
      <c r="I2428" s="74"/>
      <c r="J2428" s="74"/>
      <c r="K2428" s="74"/>
      <c r="L2428" s="74"/>
      <c r="M2428" s="74"/>
      <c r="N2428" s="74"/>
      <c r="O2428" s="57"/>
      <c r="P2428" s="57"/>
      <c r="Q2428" s="57"/>
      <c r="R2428" s="57"/>
      <c r="S2428" s="57"/>
      <c r="T2428" s="74"/>
    </row>
    <row r="2429" spans="1:20" x14ac:dyDescent="0.35">
      <c r="A2429" s="73" t="s">
        <v>2965</v>
      </c>
      <c r="B2429" s="57"/>
      <c r="C2429" s="57"/>
      <c r="D2429" s="74"/>
      <c r="E2429" s="74"/>
      <c r="F2429" s="74"/>
      <c r="G2429" s="74"/>
      <c r="H2429" s="74"/>
      <c r="I2429" s="74"/>
      <c r="J2429" s="74"/>
      <c r="K2429" s="74"/>
      <c r="L2429" s="74"/>
      <c r="M2429" s="74"/>
      <c r="N2429" s="74"/>
      <c r="O2429" s="57"/>
      <c r="P2429" s="57"/>
      <c r="Q2429" s="57"/>
      <c r="R2429" s="57"/>
      <c r="S2429" s="57"/>
      <c r="T2429" s="74"/>
    </row>
    <row r="2430" spans="1:20" x14ac:dyDescent="0.35">
      <c r="A2430" s="73" t="s">
        <v>2966</v>
      </c>
      <c r="B2430" s="57"/>
      <c r="C2430" s="57"/>
      <c r="D2430" s="74"/>
      <c r="E2430" s="74"/>
      <c r="F2430" s="74"/>
      <c r="G2430" s="74"/>
      <c r="H2430" s="74"/>
      <c r="I2430" s="74"/>
      <c r="J2430" s="74"/>
      <c r="K2430" s="74"/>
      <c r="L2430" s="74"/>
      <c r="M2430" s="74"/>
      <c r="N2430" s="74"/>
      <c r="O2430" s="57"/>
      <c r="P2430" s="57"/>
      <c r="Q2430" s="57"/>
      <c r="R2430" s="57"/>
      <c r="S2430" s="57"/>
      <c r="T2430" s="74"/>
    </row>
    <row r="2431" spans="1:20" x14ac:dyDescent="0.35">
      <c r="A2431" s="73" t="s">
        <v>2967</v>
      </c>
      <c r="B2431" s="57"/>
      <c r="C2431" s="57"/>
      <c r="D2431" s="74"/>
      <c r="E2431" s="74"/>
      <c r="F2431" s="74"/>
      <c r="G2431" s="74"/>
      <c r="H2431" s="74"/>
      <c r="I2431" s="74"/>
      <c r="J2431" s="74"/>
      <c r="K2431" s="74"/>
      <c r="L2431" s="74"/>
      <c r="M2431" s="74"/>
      <c r="N2431" s="74"/>
      <c r="O2431" s="57"/>
      <c r="P2431" s="57"/>
      <c r="Q2431" s="57"/>
      <c r="R2431" s="57"/>
      <c r="S2431" s="57"/>
      <c r="T2431" s="74"/>
    </row>
    <row r="2432" spans="1:20" x14ac:dyDescent="0.35">
      <c r="A2432" s="73" t="s">
        <v>2968</v>
      </c>
      <c r="B2432" s="57"/>
      <c r="C2432" s="57"/>
      <c r="D2432" s="74"/>
      <c r="E2432" s="74"/>
      <c r="F2432" s="74"/>
      <c r="G2432" s="74"/>
      <c r="H2432" s="74"/>
      <c r="I2432" s="74"/>
      <c r="J2432" s="74"/>
      <c r="K2432" s="74"/>
      <c r="L2432" s="74"/>
      <c r="M2432" s="74"/>
      <c r="N2432" s="74"/>
      <c r="O2432" s="57"/>
      <c r="P2432" s="57"/>
      <c r="Q2432" s="57"/>
      <c r="R2432" s="57"/>
      <c r="S2432" s="57"/>
      <c r="T2432" s="74"/>
    </row>
    <row r="2433" spans="1:20" x14ac:dyDescent="0.35">
      <c r="A2433" s="73" t="s">
        <v>2969</v>
      </c>
      <c r="B2433" s="57"/>
      <c r="C2433" s="57"/>
      <c r="D2433" s="74"/>
      <c r="E2433" s="74"/>
      <c r="F2433" s="74"/>
      <c r="G2433" s="74"/>
      <c r="H2433" s="74"/>
      <c r="I2433" s="74"/>
      <c r="J2433" s="74"/>
      <c r="K2433" s="74"/>
      <c r="L2433" s="74"/>
      <c r="M2433" s="74"/>
      <c r="N2433" s="74"/>
      <c r="O2433" s="57"/>
      <c r="P2433" s="57"/>
      <c r="Q2433" s="57"/>
      <c r="R2433" s="57"/>
      <c r="S2433" s="57"/>
      <c r="T2433" s="74"/>
    </row>
    <row r="2434" spans="1:20" x14ac:dyDescent="0.35">
      <c r="A2434" s="73" t="s">
        <v>2970</v>
      </c>
      <c r="B2434" s="57"/>
      <c r="C2434" s="57"/>
      <c r="D2434" s="74"/>
      <c r="E2434" s="74"/>
      <c r="F2434" s="74"/>
      <c r="G2434" s="74"/>
      <c r="H2434" s="74"/>
      <c r="I2434" s="74"/>
      <c r="J2434" s="74"/>
      <c r="K2434" s="74"/>
      <c r="L2434" s="74"/>
      <c r="M2434" s="74"/>
      <c r="N2434" s="74"/>
      <c r="O2434" s="57"/>
      <c r="P2434" s="57"/>
      <c r="Q2434" s="57"/>
      <c r="R2434" s="57"/>
      <c r="S2434" s="57"/>
      <c r="T2434" s="74"/>
    </row>
    <row r="2435" spans="1:20" x14ac:dyDescent="0.35">
      <c r="A2435" s="73" t="s">
        <v>2971</v>
      </c>
      <c r="B2435" s="57"/>
      <c r="C2435" s="57"/>
      <c r="D2435" s="74"/>
      <c r="E2435" s="74"/>
      <c r="F2435" s="74"/>
      <c r="G2435" s="74"/>
      <c r="H2435" s="74"/>
      <c r="I2435" s="74"/>
      <c r="J2435" s="74"/>
      <c r="K2435" s="74"/>
      <c r="L2435" s="74"/>
      <c r="M2435" s="74"/>
      <c r="N2435" s="74"/>
      <c r="O2435" s="57"/>
      <c r="P2435" s="57"/>
      <c r="Q2435" s="57"/>
      <c r="R2435" s="57"/>
      <c r="S2435" s="57"/>
      <c r="T2435" s="74"/>
    </row>
    <row r="2436" spans="1:20" x14ac:dyDescent="0.35">
      <c r="A2436" s="73" t="s">
        <v>2972</v>
      </c>
      <c r="B2436" s="57"/>
      <c r="C2436" s="57"/>
      <c r="D2436" s="74"/>
      <c r="E2436" s="74"/>
      <c r="F2436" s="74"/>
      <c r="G2436" s="74"/>
      <c r="H2436" s="74"/>
      <c r="I2436" s="74"/>
      <c r="J2436" s="74"/>
      <c r="K2436" s="74"/>
      <c r="L2436" s="74"/>
      <c r="M2436" s="74"/>
      <c r="N2436" s="74"/>
      <c r="O2436" s="57"/>
      <c r="P2436" s="57"/>
      <c r="Q2436" s="57"/>
      <c r="R2436" s="57"/>
      <c r="S2436" s="57"/>
      <c r="T2436" s="74"/>
    </row>
    <row r="2437" spans="1:20" x14ac:dyDescent="0.35">
      <c r="A2437" s="73" t="s">
        <v>2973</v>
      </c>
      <c r="B2437" s="57"/>
      <c r="C2437" s="57"/>
      <c r="D2437" s="74"/>
      <c r="E2437" s="74"/>
      <c r="F2437" s="74"/>
      <c r="G2437" s="74"/>
      <c r="H2437" s="74"/>
      <c r="I2437" s="74"/>
      <c r="J2437" s="74"/>
      <c r="K2437" s="74"/>
      <c r="L2437" s="74"/>
      <c r="M2437" s="74"/>
      <c r="N2437" s="74"/>
      <c r="O2437" s="57"/>
      <c r="P2437" s="57"/>
      <c r="Q2437" s="57"/>
      <c r="R2437" s="57"/>
      <c r="S2437" s="57"/>
      <c r="T2437" s="74"/>
    </row>
    <row r="2438" spans="1:20" x14ac:dyDescent="0.35">
      <c r="A2438" s="73" t="s">
        <v>2974</v>
      </c>
      <c r="B2438" s="57"/>
      <c r="C2438" s="57"/>
      <c r="D2438" s="74"/>
      <c r="E2438" s="74"/>
      <c r="F2438" s="74"/>
      <c r="G2438" s="74"/>
      <c r="H2438" s="74"/>
      <c r="I2438" s="74"/>
      <c r="J2438" s="74"/>
      <c r="K2438" s="74"/>
      <c r="L2438" s="74"/>
      <c r="M2438" s="74"/>
      <c r="N2438" s="74"/>
      <c r="O2438" s="57"/>
      <c r="P2438" s="57"/>
      <c r="Q2438" s="57"/>
      <c r="R2438" s="57"/>
      <c r="S2438" s="57"/>
      <c r="T2438" s="74"/>
    </row>
    <row r="2439" spans="1:20" x14ac:dyDescent="0.35">
      <c r="A2439" s="73" t="s">
        <v>2975</v>
      </c>
      <c r="B2439" s="57"/>
      <c r="C2439" s="57"/>
      <c r="D2439" s="74"/>
      <c r="E2439" s="74"/>
      <c r="F2439" s="74"/>
      <c r="G2439" s="74"/>
      <c r="H2439" s="74"/>
      <c r="I2439" s="74"/>
      <c r="J2439" s="74"/>
      <c r="K2439" s="74"/>
      <c r="L2439" s="74"/>
      <c r="M2439" s="74"/>
      <c r="N2439" s="74"/>
      <c r="O2439" s="57"/>
      <c r="P2439" s="57"/>
      <c r="Q2439" s="57"/>
      <c r="R2439" s="57"/>
      <c r="S2439" s="57"/>
      <c r="T2439" s="74"/>
    </row>
    <row r="2440" spans="1:20" x14ac:dyDescent="0.35">
      <c r="A2440" s="73" t="s">
        <v>2976</v>
      </c>
      <c r="B2440" s="57"/>
      <c r="C2440" s="57"/>
      <c r="D2440" s="74"/>
      <c r="E2440" s="74"/>
      <c r="F2440" s="74"/>
      <c r="G2440" s="74"/>
      <c r="H2440" s="74"/>
      <c r="I2440" s="74"/>
      <c r="J2440" s="74"/>
      <c r="K2440" s="74"/>
      <c r="L2440" s="74"/>
      <c r="M2440" s="74"/>
      <c r="N2440" s="74"/>
      <c r="O2440" s="57"/>
      <c r="P2440" s="57"/>
      <c r="Q2440" s="57"/>
      <c r="R2440" s="57"/>
      <c r="S2440" s="57"/>
      <c r="T2440" s="74"/>
    </row>
    <row r="2441" spans="1:20" x14ac:dyDescent="0.35">
      <c r="A2441" s="73" t="s">
        <v>2977</v>
      </c>
      <c r="B2441" s="57"/>
      <c r="C2441" s="57"/>
      <c r="D2441" s="74"/>
      <c r="E2441" s="74"/>
      <c r="F2441" s="74"/>
      <c r="G2441" s="74"/>
      <c r="H2441" s="74"/>
      <c r="I2441" s="74"/>
      <c r="J2441" s="74"/>
      <c r="K2441" s="74"/>
      <c r="L2441" s="74"/>
      <c r="M2441" s="74"/>
      <c r="N2441" s="74"/>
      <c r="O2441" s="57"/>
      <c r="P2441" s="57"/>
      <c r="Q2441" s="57"/>
      <c r="R2441" s="57"/>
      <c r="S2441" s="57"/>
      <c r="T2441" s="74"/>
    </row>
    <row r="2442" spans="1:20" x14ac:dyDescent="0.35">
      <c r="A2442" s="73" t="s">
        <v>2978</v>
      </c>
      <c r="B2442" s="57"/>
      <c r="C2442" s="57"/>
      <c r="D2442" s="74"/>
      <c r="E2442" s="74"/>
      <c r="F2442" s="74"/>
      <c r="G2442" s="74"/>
      <c r="H2442" s="74"/>
      <c r="I2442" s="74"/>
      <c r="J2442" s="74"/>
      <c r="K2442" s="74"/>
      <c r="L2442" s="74"/>
      <c r="M2442" s="74"/>
      <c r="N2442" s="74"/>
      <c r="O2442" s="57"/>
      <c r="P2442" s="57"/>
      <c r="Q2442" s="57"/>
      <c r="R2442" s="57"/>
      <c r="S2442" s="57"/>
      <c r="T2442" s="74"/>
    </row>
    <row r="2443" spans="1:20" x14ac:dyDescent="0.35">
      <c r="A2443" s="73" t="s">
        <v>2979</v>
      </c>
      <c r="B2443" s="57"/>
      <c r="C2443" s="57"/>
      <c r="D2443" s="74"/>
      <c r="E2443" s="74"/>
      <c r="F2443" s="74"/>
      <c r="G2443" s="74"/>
      <c r="H2443" s="74"/>
      <c r="I2443" s="74"/>
      <c r="J2443" s="74"/>
      <c r="K2443" s="74"/>
      <c r="L2443" s="74"/>
      <c r="M2443" s="74"/>
      <c r="N2443" s="74"/>
      <c r="O2443" s="57"/>
      <c r="P2443" s="57"/>
      <c r="Q2443" s="57"/>
      <c r="R2443" s="57"/>
      <c r="S2443" s="57"/>
      <c r="T2443" s="74"/>
    </row>
    <row r="2444" spans="1:20" x14ac:dyDescent="0.35">
      <c r="A2444" s="73" t="s">
        <v>2980</v>
      </c>
      <c r="B2444" s="57"/>
      <c r="C2444" s="57"/>
      <c r="D2444" s="74"/>
      <c r="E2444" s="74"/>
      <c r="F2444" s="74"/>
      <c r="G2444" s="74"/>
      <c r="H2444" s="74"/>
      <c r="I2444" s="74"/>
      <c r="J2444" s="74"/>
      <c r="K2444" s="74"/>
      <c r="L2444" s="74"/>
      <c r="M2444" s="74"/>
      <c r="N2444" s="74"/>
      <c r="O2444" s="57"/>
      <c r="P2444" s="57"/>
      <c r="Q2444" s="57"/>
      <c r="R2444" s="57"/>
      <c r="S2444" s="57"/>
      <c r="T2444" s="74"/>
    </row>
    <row r="2445" spans="1:20" x14ac:dyDescent="0.35">
      <c r="A2445" s="73" t="s">
        <v>2981</v>
      </c>
      <c r="B2445" s="57"/>
      <c r="C2445" s="57"/>
      <c r="D2445" s="74"/>
      <c r="E2445" s="74"/>
      <c r="F2445" s="74"/>
      <c r="G2445" s="74"/>
      <c r="H2445" s="74"/>
      <c r="I2445" s="74"/>
      <c r="J2445" s="74"/>
      <c r="K2445" s="74"/>
      <c r="L2445" s="74"/>
      <c r="M2445" s="74"/>
      <c r="N2445" s="74"/>
      <c r="O2445" s="57"/>
      <c r="P2445" s="57"/>
      <c r="Q2445" s="57"/>
      <c r="R2445" s="57"/>
      <c r="S2445" s="57"/>
      <c r="T2445" s="74"/>
    </row>
    <row r="2446" spans="1:20" x14ac:dyDescent="0.35">
      <c r="A2446" s="73" t="s">
        <v>2982</v>
      </c>
      <c r="B2446" s="57"/>
      <c r="C2446" s="57"/>
      <c r="D2446" s="74"/>
      <c r="E2446" s="74"/>
      <c r="F2446" s="74"/>
      <c r="G2446" s="74"/>
      <c r="H2446" s="74"/>
      <c r="I2446" s="74"/>
      <c r="J2446" s="74"/>
      <c r="K2446" s="74"/>
      <c r="L2446" s="74"/>
      <c r="M2446" s="74"/>
      <c r="N2446" s="74"/>
      <c r="O2446" s="57"/>
      <c r="P2446" s="57"/>
      <c r="Q2446" s="57"/>
      <c r="R2446" s="57"/>
      <c r="S2446" s="57"/>
      <c r="T2446" s="74"/>
    </row>
    <row r="2447" spans="1:20" x14ac:dyDescent="0.35">
      <c r="A2447" s="73" t="s">
        <v>2983</v>
      </c>
      <c r="B2447" s="57"/>
      <c r="C2447" s="57"/>
      <c r="D2447" s="74"/>
      <c r="E2447" s="74"/>
      <c r="F2447" s="74"/>
      <c r="G2447" s="74"/>
      <c r="H2447" s="74"/>
      <c r="I2447" s="74"/>
      <c r="J2447" s="74"/>
      <c r="K2447" s="74"/>
      <c r="L2447" s="74"/>
      <c r="M2447" s="74"/>
      <c r="N2447" s="74"/>
      <c r="O2447" s="57"/>
      <c r="P2447" s="57"/>
      <c r="Q2447" s="57"/>
      <c r="R2447" s="57"/>
      <c r="S2447" s="57"/>
      <c r="T2447" s="74"/>
    </row>
    <row r="2448" spans="1:20" x14ac:dyDescent="0.35">
      <c r="A2448" s="73" t="s">
        <v>2984</v>
      </c>
      <c r="B2448" s="57"/>
      <c r="C2448" s="57"/>
      <c r="D2448" s="74"/>
      <c r="E2448" s="74"/>
      <c r="F2448" s="74"/>
      <c r="G2448" s="74"/>
      <c r="H2448" s="74"/>
      <c r="I2448" s="74"/>
      <c r="J2448" s="74"/>
      <c r="K2448" s="74"/>
      <c r="L2448" s="74"/>
      <c r="M2448" s="74"/>
      <c r="N2448" s="74"/>
      <c r="O2448" s="57"/>
      <c r="P2448" s="57"/>
      <c r="Q2448" s="57"/>
      <c r="R2448" s="57"/>
      <c r="S2448" s="57"/>
      <c r="T2448" s="74"/>
    </row>
    <row r="2449" spans="1:20" x14ac:dyDescent="0.35">
      <c r="A2449" s="73" t="s">
        <v>2985</v>
      </c>
      <c r="B2449" s="57"/>
      <c r="C2449" s="57"/>
      <c r="D2449" s="74"/>
      <c r="E2449" s="74"/>
      <c r="F2449" s="74"/>
      <c r="G2449" s="74"/>
      <c r="H2449" s="74"/>
      <c r="I2449" s="74"/>
      <c r="J2449" s="74"/>
      <c r="K2449" s="74"/>
      <c r="L2449" s="74"/>
      <c r="M2449" s="74"/>
      <c r="N2449" s="74"/>
      <c r="O2449" s="57"/>
      <c r="P2449" s="57"/>
      <c r="Q2449" s="57"/>
      <c r="R2449" s="57"/>
      <c r="S2449" s="57"/>
      <c r="T2449" s="74"/>
    </row>
    <row r="2450" spans="1:20" x14ac:dyDescent="0.35">
      <c r="A2450" s="73" t="s">
        <v>2986</v>
      </c>
      <c r="B2450" s="57"/>
      <c r="C2450" s="57"/>
      <c r="D2450" s="74"/>
      <c r="E2450" s="74"/>
      <c r="F2450" s="74"/>
      <c r="G2450" s="74"/>
      <c r="H2450" s="74"/>
      <c r="I2450" s="74"/>
      <c r="J2450" s="74"/>
      <c r="K2450" s="74"/>
      <c r="L2450" s="74"/>
      <c r="M2450" s="74"/>
      <c r="N2450" s="74"/>
      <c r="O2450" s="57"/>
      <c r="P2450" s="57"/>
      <c r="Q2450" s="57"/>
      <c r="R2450" s="57"/>
      <c r="S2450" s="57"/>
      <c r="T2450" s="74"/>
    </row>
    <row r="2451" spans="1:20" x14ac:dyDescent="0.35">
      <c r="A2451" s="73" t="s">
        <v>2987</v>
      </c>
      <c r="B2451" s="57"/>
      <c r="C2451" s="57"/>
      <c r="D2451" s="74"/>
      <c r="E2451" s="74"/>
      <c r="F2451" s="74"/>
      <c r="G2451" s="74"/>
      <c r="H2451" s="74"/>
      <c r="I2451" s="74"/>
      <c r="J2451" s="74"/>
      <c r="K2451" s="74"/>
      <c r="L2451" s="74"/>
      <c r="M2451" s="74"/>
      <c r="N2451" s="74"/>
      <c r="O2451" s="57"/>
      <c r="P2451" s="57"/>
      <c r="Q2451" s="57"/>
      <c r="R2451" s="57"/>
      <c r="S2451" s="57"/>
      <c r="T2451" s="74"/>
    </row>
    <row r="2452" spans="1:20" x14ac:dyDescent="0.35">
      <c r="A2452" s="73" t="s">
        <v>2988</v>
      </c>
      <c r="B2452" s="57"/>
      <c r="C2452" s="57"/>
      <c r="D2452" s="74"/>
      <c r="E2452" s="74"/>
      <c r="F2452" s="74"/>
      <c r="G2452" s="74"/>
      <c r="H2452" s="74"/>
      <c r="I2452" s="74"/>
      <c r="J2452" s="74"/>
      <c r="K2452" s="74"/>
      <c r="L2452" s="74"/>
      <c r="M2452" s="74"/>
      <c r="N2452" s="74"/>
      <c r="O2452" s="57"/>
      <c r="P2452" s="57"/>
      <c r="Q2452" s="57"/>
      <c r="R2452" s="57"/>
      <c r="S2452" s="57"/>
      <c r="T2452" s="74"/>
    </row>
    <row r="2453" spans="1:20" x14ac:dyDescent="0.35">
      <c r="A2453" s="73" t="s">
        <v>2989</v>
      </c>
      <c r="B2453" s="57"/>
      <c r="C2453" s="57"/>
      <c r="D2453" s="74"/>
      <c r="E2453" s="74"/>
      <c r="F2453" s="74"/>
      <c r="G2453" s="74"/>
      <c r="H2453" s="74"/>
      <c r="I2453" s="74"/>
      <c r="J2453" s="74"/>
      <c r="K2453" s="74"/>
      <c r="L2453" s="74"/>
      <c r="M2453" s="74"/>
      <c r="N2453" s="74"/>
      <c r="O2453" s="57"/>
      <c r="P2453" s="57"/>
      <c r="Q2453" s="57"/>
      <c r="R2453" s="57"/>
      <c r="S2453" s="57"/>
      <c r="T2453" s="74"/>
    </row>
    <row r="2454" spans="1:20" x14ac:dyDescent="0.35">
      <c r="A2454" s="73" t="s">
        <v>2990</v>
      </c>
      <c r="B2454" s="57"/>
      <c r="C2454" s="57"/>
      <c r="D2454" s="74"/>
      <c r="E2454" s="74"/>
      <c r="F2454" s="74"/>
      <c r="G2454" s="74"/>
      <c r="H2454" s="74"/>
      <c r="I2454" s="74"/>
      <c r="J2454" s="74"/>
      <c r="K2454" s="74"/>
      <c r="L2454" s="74"/>
      <c r="M2454" s="74"/>
      <c r="N2454" s="74"/>
      <c r="O2454" s="57"/>
      <c r="P2454" s="57"/>
      <c r="Q2454" s="57"/>
      <c r="R2454" s="57"/>
      <c r="S2454" s="57"/>
      <c r="T2454" s="74"/>
    </row>
    <row r="2455" spans="1:20" x14ac:dyDescent="0.35">
      <c r="A2455" s="73" t="s">
        <v>2991</v>
      </c>
      <c r="B2455" s="57"/>
      <c r="C2455" s="57"/>
      <c r="D2455" s="74"/>
      <c r="E2455" s="74"/>
      <c r="F2455" s="74"/>
      <c r="G2455" s="74"/>
      <c r="H2455" s="74"/>
      <c r="I2455" s="74"/>
      <c r="J2455" s="74"/>
      <c r="K2455" s="74"/>
      <c r="L2455" s="74"/>
      <c r="M2455" s="74"/>
      <c r="N2455" s="74"/>
      <c r="O2455" s="57"/>
      <c r="P2455" s="57"/>
      <c r="Q2455" s="57"/>
      <c r="R2455" s="57"/>
      <c r="S2455" s="57"/>
      <c r="T2455" s="74"/>
    </row>
    <row r="2456" spans="1:20" x14ac:dyDescent="0.35">
      <c r="A2456" s="73" t="s">
        <v>2992</v>
      </c>
      <c r="B2456" s="57"/>
      <c r="C2456" s="57"/>
      <c r="D2456" s="74"/>
      <c r="E2456" s="74"/>
      <c r="F2456" s="74"/>
      <c r="G2456" s="74"/>
      <c r="H2456" s="74"/>
      <c r="I2456" s="74"/>
      <c r="J2456" s="74"/>
      <c r="K2456" s="74"/>
      <c r="L2456" s="74"/>
      <c r="M2456" s="74"/>
      <c r="N2456" s="74"/>
      <c r="O2456" s="57"/>
      <c r="P2456" s="57"/>
      <c r="Q2456" s="57"/>
      <c r="R2456" s="57"/>
      <c r="S2456" s="57"/>
      <c r="T2456" s="74"/>
    </row>
    <row r="2457" spans="1:20" x14ac:dyDescent="0.35">
      <c r="A2457" s="73" t="s">
        <v>2993</v>
      </c>
      <c r="B2457" s="57"/>
      <c r="C2457" s="57"/>
      <c r="D2457" s="74"/>
      <c r="E2457" s="74"/>
      <c r="F2457" s="74"/>
      <c r="G2457" s="74"/>
      <c r="H2457" s="74"/>
      <c r="I2457" s="74"/>
      <c r="J2457" s="74"/>
      <c r="K2457" s="74"/>
      <c r="L2457" s="74"/>
      <c r="M2457" s="74"/>
      <c r="N2457" s="74"/>
      <c r="O2457" s="57"/>
      <c r="P2457" s="57"/>
      <c r="Q2457" s="57"/>
      <c r="R2457" s="57"/>
      <c r="S2457" s="57"/>
      <c r="T2457" s="74"/>
    </row>
    <row r="2458" spans="1:20" x14ac:dyDescent="0.35">
      <c r="A2458" s="73" t="s">
        <v>2994</v>
      </c>
      <c r="B2458" s="57"/>
      <c r="C2458" s="57"/>
      <c r="D2458" s="74"/>
      <c r="E2458" s="74"/>
      <c r="F2458" s="74"/>
      <c r="G2458" s="74"/>
      <c r="H2458" s="74"/>
      <c r="I2458" s="74"/>
      <c r="J2458" s="74"/>
      <c r="K2458" s="74"/>
      <c r="L2458" s="74"/>
      <c r="M2458" s="74"/>
      <c r="N2458" s="74"/>
      <c r="O2458" s="57"/>
      <c r="P2458" s="57"/>
      <c r="Q2458" s="57"/>
      <c r="R2458" s="57"/>
      <c r="S2458" s="57"/>
      <c r="T2458" s="74"/>
    </row>
    <row r="2459" spans="1:20" x14ac:dyDescent="0.35">
      <c r="A2459" s="73" t="s">
        <v>2995</v>
      </c>
      <c r="B2459" s="57"/>
      <c r="C2459" s="57"/>
      <c r="D2459" s="74"/>
      <c r="E2459" s="74"/>
      <c r="F2459" s="74"/>
      <c r="G2459" s="74"/>
      <c r="H2459" s="74"/>
      <c r="I2459" s="74"/>
      <c r="J2459" s="74"/>
      <c r="K2459" s="74"/>
      <c r="L2459" s="74"/>
      <c r="M2459" s="74"/>
      <c r="N2459" s="74"/>
      <c r="O2459" s="57"/>
      <c r="P2459" s="57"/>
      <c r="Q2459" s="57"/>
      <c r="R2459" s="57"/>
      <c r="S2459" s="57"/>
      <c r="T2459" s="74"/>
    </row>
    <row r="2460" spans="1:20" x14ac:dyDescent="0.35">
      <c r="A2460" s="73" t="s">
        <v>2996</v>
      </c>
      <c r="B2460" s="57"/>
      <c r="C2460" s="57"/>
      <c r="D2460" s="74"/>
      <c r="E2460" s="74"/>
      <c r="F2460" s="74"/>
      <c r="G2460" s="74"/>
      <c r="H2460" s="74"/>
      <c r="I2460" s="74"/>
      <c r="J2460" s="74"/>
      <c r="K2460" s="74"/>
      <c r="L2460" s="74"/>
      <c r="M2460" s="74"/>
      <c r="N2460" s="74"/>
      <c r="O2460" s="57"/>
      <c r="P2460" s="57"/>
      <c r="Q2460" s="57"/>
      <c r="R2460" s="57"/>
      <c r="S2460" s="57"/>
      <c r="T2460" s="74"/>
    </row>
    <row r="2461" spans="1:20" x14ac:dyDescent="0.35">
      <c r="A2461" s="73" t="s">
        <v>2997</v>
      </c>
      <c r="B2461" s="57"/>
      <c r="C2461" s="57"/>
      <c r="D2461" s="74"/>
      <c r="E2461" s="74"/>
      <c r="F2461" s="74"/>
      <c r="G2461" s="74"/>
      <c r="H2461" s="74"/>
      <c r="I2461" s="74"/>
      <c r="J2461" s="74"/>
      <c r="K2461" s="74"/>
      <c r="L2461" s="74"/>
      <c r="M2461" s="74"/>
      <c r="N2461" s="74"/>
      <c r="O2461" s="57"/>
      <c r="P2461" s="57"/>
      <c r="Q2461" s="57"/>
      <c r="R2461" s="57"/>
      <c r="S2461" s="57"/>
      <c r="T2461" s="74"/>
    </row>
    <row r="2462" spans="1:20" x14ac:dyDescent="0.35">
      <c r="A2462" s="73" t="s">
        <v>2998</v>
      </c>
      <c r="B2462" s="57"/>
      <c r="C2462" s="57"/>
      <c r="D2462" s="74"/>
      <c r="E2462" s="74"/>
      <c r="F2462" s="74"/>
      <c r="G2462" s="74"/>
      <c r="H2462" s="74"/>
      <c r="I2462" s="74"/>
      <c r="J2462" s="74"/>
      <c r="K2462" s="74"/>
      <c r="L2462" s="74"/>
      <c r="M2462" s="74"/>
      <c r="N2462" s="74"/>
      <c r="O2462" s="57"/>
      <c r="P2462" s="57"/>
      <c r="Q2462" s="57"/>
      <c r="R2462" s="57"/>
      <c r="S2462" s="57"/>
      <c r="T2462" s="74"/>
    </row>
    <row r="2463" spans="1:20" x14ac:dyDescent="0.35">
      <c r="A2463" s="73" t="s">
        <v>2999</v>
      </c>
      <c r="B2463" s="57"/>
      <c r="C2463" s="57"/>
      <c r="D2463" s="74"/>
      <c r="O2463" s="57"/>
      <c r="P2463" s="57"/>
      <c r="Q2463" s="57"/>
      <c r="R2463" s="57"/>
      <c r="S2463" s="57"/>
      <c r="T2463" s="74"/>
    </row>
    <row r="2464" spans="1:20" x14ac:dyDescent="0.35">
      <c r="A2464" s="73" t="s">
        <v>3000</v>
      </c>
      <c r="B2464" s="57"/>
      <c r="C2464" s="57"/>
      <c r="D2464" s="74"/>
      <c r="O2464" s="57"/>
      <c r="P2464" s="57"/>
      <c r="Q2464" s="57"/>
      <c r="R2464" s="57"/>
      <c r="S2464" s="57"/>
      <c r="T2464" s="74"/>
    </row>
    <row r="2465" spans="1:20" x14ac:dyDescent="0.35">
      <c r="A2465" s="73" t="s">
        <v>3001</v>
      </c>
      <c r="B2465" s="57"/>
      <c r="C2465" s="57"/>
      <c r="D2465" s="74"/>
      <c r="O2465" s="57"/>
      <c r="P2465" s="57"/>
      <c r="Q2465" s="57"/>
      <c r="R2465" s="57"/>
      <c r="S2465" s="57"/>
      <c r="T2465" s="74"/>
    </row>
    <row r="2466" spans="1:20" x14ac:dyDescent="0.35">
      <c r="A2466" s="73" t="s">
        <v>3002</v>
      </c>
      <c r="B2466" s="57"/>
      <c r="C2466" s="57"/>
      <c r="D2466" s="74"/>
      <c r="O2466" s="57"/>
      <c r="P2466" s="57"/>
      <c r="Q2466" s="57"/>
      <c r="R2466" s="57"/>
      <c r="S2466" s="57"/>
      <c r="T2466" s="74"/>
    </row>
    <row r="2467" spans="1:20" x14ac:dyDescent="0.35">
      <c r="A2467" s="73" t="s">
        <v>3003</v>
      </c>
      <c r="B2467" s="57"/>
      <c r="C2467" s="57"/>
      <c r="D2467" s="74"/>
      <c r="O2467" s="57"/>
      <c r="P2467" s="57"/>
      <c r="Q2467" s="57"/>
      <c r="R2467" s="57"/>
      <c r="S2467" s="57"/>
      <c r="T2467" s="74"/>
    </row>
    <row r="2468" spans="1:20" x14ac:dyDescent="0.35">
      <c r="A2468" s="73" t="s">
        <v>3004</v>
      </c>
      <c r="B2468" s="57"/>
      <c r="C2468" s="57"/>
      <c r="D2468" s="74"/>
      <c r="O2468" s="57"/>
      <c r="P2468" s="57"/>
      <c r="Q2468" s="57"/>
      <c r="R2468" s="57"/>
      <c r="S2468" s="57"/>
      <c r="T2468" s="74"/>
    </row>
    <row r="2469" spans="1:20" x14ac:dyDescent="0.35">
      <c r="A2469" s="73" t="s">
        <v>3005</v>
      </c>
      <c r="B2469" s="57"/>
      <c r="C2469" s="57"/>
      <c r="D2469" s="74"/>
      <c r="O2469" s="57"/>
      <c r="P2469" s="57"/>
      <c r="Q2469" s="57"/>
      <c r="R2469" s="57"/>
      <c r="S2469" s="57"/>
      <c r="T2469" s="74"/>
    </row>
    <row r="2470" spans="1:20" x14ac:dyDescent="0.35">
      <c r="A2470" s="73" t="s">
        <v>3006</v>
      </c>
      <c r="B2470" s="57"/>
      <c r="C2470" s="57"/>
      <c r="D2470" s="74"/>
      <c r="O2470" s="57"/>
      <c r="P2470" s="57"/>
      <c r="Q2470" s="57"/>
      <c r="R2470" s="57"/>
      <c r="S2470" s="57"/>
      <c r="T2470" s="74"/>
    </row>
    <row r="2471" spans="1:20" x14ac:dyDescent="0.35">
      <c r="A2471" s="73" t="s">
        <v>3007</v>
      </c>
      <c r="B2471" s="57"/>
      <c r="C2471" s="57"/>
      <c r="D2471" s="74"/>
      <c r="O2471" s="57"/>
      <c r="P2471" s="57"/>
      <c r="Q2471" s="57"/>
      <c r="R2471" s="57"/>
      <c r="S2471" s="57"/>
      <c r="T2471" s="74"/>
    </row>
    <row r="2472" spans="1:20" x14ac:dyDescent="0.35">
      <c r="A2472" s="73" t="s">
        <v>3008</v>
      </c>
      <c r="B2472" s="57"/>
      <c r="C2472" s="57"/>
      <c r="D2472" s="74"/>
      <c r="O2472" s="57"/>
      <c r="P2472" s="57"/>
      <c r="Q2472" s="57"/>
      <c r="R2472" s="57"/>
      <c r="S2472" s="57"/>
      <c r="T2472" s="74"/>
    </row>
    <row r="2473" spans="1:20" x14ac:dyDescent="0.35">
      <c r="A2473" s="73" t="s">
        <v>3009</v>
      </c>
      <c r="B2473" s="57"/>
      <c r="C2473" s="57"/>
      <c r="D2473" s="74"/>
      <c r="O2473" s="57"/>
      <c r="P2473" s="57"/>
      <c r="Q2473" s="57"/>
      <c r="R2473" s="57"/>
      <c r="S2473" s="57"/>
      <c r="T2473" s="74"/>
    </row>
    <row r="2474" spans="1:20" x14ac:dyDescent="0.35">
      <c r="A2474" s="73" t="s">
        <v>3010</v>
      </c>
      <c r="B2474" s="57"/>
      <c r="C2474" s="57"/>
      <c r="D2474" s="74"/>
      <c r="O2474" s="57"/>
      <c r="P2474" s="57"/>
      <c r="Q2474" s="57"/>
      <c r="R2474" s="57"/>
      <c r="S2474" s="57"/>
      <c r="T2474" s="74"/>
    </row>
    <row r="2475" spans="1:20" x14ac:dyDescent="0.35">
      <c r="A2475" s="73" t="s">
        <v>3011</v>
      </c>
      <c r="B2475" s="57"/>
      <c r="C2475" s="57"/>
      <c r="D2475" s="74"/>
      <c r="O2475" s="57"/>
      <c r="P2475" s="57"/>
      <c r="Q2475" s="57"/>
      <c r="R2475" s="57"/>
      <c r="S2475" s="57"/>
      <c r="T2475" s="74"/>
    </row>
    <row r="2476" spans="1:20" x14ac:dyDescent="0.35">
      <c r="A2476" s="73" t="s">
        <v>3012</v>
      </c>
      <c r="B2476" s="57"/>
      <c r="C2476" s="57"/>
      <c r="D2476" s="74"/>
      <c r="O2476" s="57"/>
      <c r="P2476" s="57"/>
      <c r="Q2476" s="57"/>
      <c r="R2476" s="57"/>
      <c r="S2476" s="57"/>
      <c r="T2476" s="74"/>
    </row>
    <row r="2477" spans="1:20" x14ac:dyDescent="0.35">
      <c r="A2477" s="73" t="s">
        <v>3013</v>
      </c>
      <c r="B2477" s="57"/>
      <c r="C2477" s="57"/>
      <c r="D2477" s="74"/>
      <c r="O2477" s="57"/>
      <c r="Q2477" s="57"/>
      <c r="R2477" s="57"/>
      <c r="S2477" s="57"/>
      <c r="T2477" s="74"/>
    </row>
    <row r="2478" spans="1:20" x14ac:dyDescent="0.35">
      <c r="A2478" s="73" t="s">
        <v>3014</v>
      </c>
      <c r="B2478" s="57"/>
      <c r="C2478" s="57"/>
      <c r="D2478" s="74"/>
      <c r="O2478" s="57"/>
      <c r="Q2478" s="57"/>
      <c r="R2478" s="57"/>
      <c r="S2478" s="57"/>
      <c r="T2478" s="74"/>
    </row>
    <row r="2479" spans="1:20" x14ac:dyDescent="0.35">
      <c r="A2479" s="73" t="s">
        <v>3015</v>
      </c>
      <c r="B2479" s="57"/>
      <c r="C2479" s="57"/>
      <c r="D2479" s="74"/>
      <c r="O2479" s="57"/>
      <c r="Q2479" s="57"/>
      <c r="R2479" s="57"/>
      <c r="S2479" s="57"/>
      <c r="T2479" s="74"/>
    </row>
    <row r="2480" spans="1:20" x14ac:dyDescent="0.35">
      <c r="A2480" s="73" t="s">
        <v>3016</v>
      </c>
      <c r="B2480" s="57"/>
      <c r="C2480" s="57"/>
      <c r="D2480" s="74"/>
      <c r="O2480" s="57"/>
      <c r="Q2480" s="57"/>
      <c r="R2480" s="57"/>
      <c r="S2480" s="57"/>
      <c r="T2480" s="74"/>
    </row>
    <row r="2481" spans="1:20" x14ac:dyDescent="0.35">
      <c r="A2481" s="73" t="s">
        <v>3017</v>
      </c>
      <c r="B2481" s="57"/>
      <c r="C2481" s="57"/>
      <c r="D2481" s="74"/>
      <c r="O2481" s="57"/>
      <c r="Q2481" s="57"/>
      <c r="R2481" s="57"/>
      <c r="S2481" s="57"/>
      <c r="T2481" s="74"/>
    </row>
    <row r="2482" spans="1:20" x14ac:dyDescent="0.35">
      <c r="A2482" s="73" t="s">
        <v>3018</v>
      </c>
      <c r="B2482" s="57"/>
      <c r="C2482" s="57"/>
      <c r="D2482" s="74"/>
      <c r="O2482" s="57"/>
      <c r="S2482" s="57"/>
      <c r="T2482" s="74"/>
    </row>
    <row r="2483" spans="1:20" x14ac:dyDescent="0.35">
      <c r="A2483" s="73" t="s">
        <v>3019</v>
      </c>
      <c r="B2483" s="57"/>
      <c r="C2483" s="57"/>
      <c r="D2483" s="74"/>
      <c r="O2483" s="57"/>
      <c r="S2483" s="57"/>
      <c r="T2483" s="74"/>
    </row>
    <row r="2484" spans="1:20" x14ac:dyDescent="0.35">
      <c r="A2484" s="73" t="s">
        <v>3020</v>
      </c>
      <c r="B2484" s="57"/>
      <c r="C2484" s="57"/>
      <c r="D2484" s="74"/>
      <c r="O2484" s="57"/>
      <c r="S2484" s="57"/>
      <c r="T2484" s="74"/>
    </row>
    <row r="2485" spans="1:20" x14ac:dyDescent="0.35">
      <c r="A2485" s="73" t="s">
        <v>3021</v>
      </c>
      <c r="D2485" s="74">
        <v>3.74</v>
      </c>
      <c r="T2485" s="74">
        <v>476.07</v>
      </c>
    </row>
    <row r="2486" spans="1:20" x14ac:dyDescent="0.35">
      <c r="A2486" s="73" t="s">
        <v>3022</v>
      </c>
      <c r="D2486" s="74">
        <v>6.4</v>
      </c>
      <c r="T2486" s="74">
        <v>301.52</v>
      </c>
    </row>
    <row r="2487" spans="1:20" x14ac:dyDescent="0.35">
      <c r="A2487" s="73" t="s">
        <v>3023</v>
      </c>
      <c r="D2487" s="74">
        <v>6.21</v>
      </c>
      <c r="T2487" s="74">
        <v>368.99</v>
      </c>
    </row>
    <row r="2488" spans="1:20" x14ac:dyDescent="0.35">
      <c r="A2488" s="73" t="s">
        <v>3024</v>
      </c>
      <c r="D2488" s="74">
        <v>5.03</v>
      </c>
      <c r="T2488" s="74">
        <v>475.88</v>
      </c>
    </row>
    <row r="2489" spans="1:20" x14ac:dyDescent="0.35">
      <c r="A2489" s="73" t="s">
        <v>3025</v>
      </c>
      <c r="T2489" s="74">
        <v>263.08</v>
      </c>
    </row>
    <row r="2490" spans="1:20" x14ac:dyDescent="0.35">
      <c r="A2490" s="73" t="s">
        <v>3026</v>
      </c>
      <c r="T2490" s="74">
        <v>417.9</v>
      </c>
    </row>
  </sheetData>
  <hyperlinks>
    <hyperlink ref="O1" r:id="rId1" xr:uid="{3469C052-355F-4A4E-BE7A-52E84969B689}"/>
    <hyperlink ref="P1" r:id="rId2" xr:uid="{CB40184E-746B-483B-8056-98DD04889208}"/>
    <hyperlink ref="Q1" r:id="rId3" xr:uid="{6A8EE4FB-3A78-445C-B1DD-56ACCE783427}"/>
    <hyperlink ref="R1" r:id="rId4" xr:uid="{65FA70B9-00AE-47E6-B670-B80E537F39A2}"/>
    <hyperlink ref="S1" r:id="rId5" xr:uid="{D8B1FFC0-1A8C-40D6-80E9-5B7AF568DCB4}"/>
    <hyperlink ref="F1" r:id="rId6" xr:uid="{D9168565-FA5D-46F0-B397-C6CDAE759F91}"/>
    <hyperlink ref="H1" r:id="rId7" xr:uid="{B876B63F-5B2E-471A-B766-CCA01C433216}"/>
    <hyperlink ref="I1" r:id="rId8" xr:uid="{EC445ECF-FA32-4EDF-A172-923D1AEA62A2}"/>
    <hyperlink ref="J1" r:id="rId9" xr:uid="{445A1B01-615C-4281-942E-7EF2396D9705}"/>
    <hyperlink ref="K1" r:id="rId10" xr:uid="{4A5C75D9-629A-4AAB-B4F4-D4791B7620EB}"/>
    <hyperlink ref="M1" r:id="rId11" xr:uid="{6236F3FE-9E14-4803-B099-53B5C201B66A}"/>
    <hyperlink ref="N1" r:id="rId12" xr:uid="{1EF0628D-B43E-4FB2-A571-4DE80CA39CE5}"/>
    <hyperlink ref="G1" r:id="rId13" xr:uid="{F40F1489-5016-46F8-B944-50AAAC295467}"/>
    <hyperlink ref="U1" r:id="rId14" xr:uid="{C651DE12-2F65-47B9-92AB-1103D2C2942F}"/>
  </hyperlinks>
  <pageMargins left="0.7" right="0.7" top="0.75" bottom="0.75" header="0.3" footer="0.3"/>
  <pageSetup paperSize="9" orientation="portrait" r:id="rId1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59714-E8F8-4310-ACC0-CC86281827A6}">
  <dimension ref="A1:BT203"/>
  <sheetViews>
    <sheetView zoomScale="85" zoomScaleNormal="85" workbookViewId="0">
      <pane xSplit="3" ySplit="10" topLeftCell="D176" activePane="bottomRight" state="frozen"/>
      <selection pane="topRight" activeCell="D1" sqref="D1"/>
      <selection pane="bottomLeft" activeCell="A11" sqref="A11"/>
      <selection pane="bottomRight" activeCell="AR203" sqref="AR203"/>
    </sheetView>
  </sheetViews>
  <sheetFormatPr defaultRowHeight="14.5" x14ac:dyDescent="0.35"/>
  <cols>
    <col min="1" max="3" width="8.7265625" style="73"/>
    <col min="4" max="4" width="15.7265625" customWidth="1"/>
    <col min="5" max="5" width="15.7265625" style="73" customWidth="1"/>
    <col min="6" max="6" width="15.7265625" customWidth="1"/>
    <col min="7" max="7" width="15.54296875" customWidth="1"/>
    <col min="8" max="8" width="15.54296875" style="73" customWidth="1"/>
    <col min="9" max="9" width="15.36328125" customWidth="1"/>
    <col min="10" max="10" width="16" customWidth="1"/>
    <col min="11" max="11" width="12.7265625" customWidth="1"/>
    <col min="12" max="13" width="15.36328125" style="73" customWidth="1"/>
    <col min="14" max="15" width="3" customWidth="1"/>
    <col min="16" max="16" width="14.453125" customWidth="1"/>
    <col min="17" max="19" width="14.453125" style="73" customWidth="1"/>
    <col min="20" max="21" width="3" style="73" customWidth="1"/>
    <col min="22" max="22" width="18.54296875" style="73" bestFit="1" customWidth="1"/>
    <col min="23" max="25" width="18.54296875" style="73" customWidth="1"/>
    <col min="26" max="27" width="3" style="73" customWidth="1"/>
    <col min="28" max="31" width="16.90625" style="73" customWidth="1"/>
    <col min="32" max="33" width="3" style="73" customWidth="1"/>
    <col min="34" max="34" width="17.08984375" bestFit="1" customWidth="1"/>
    <col min="35" max="38" width="11.453125" style="73" customWidth="1"/>
    <col min="39" max="40" width="3" style="73" customWidth="1"/>
    <col min="41" max="41" width="14.08984375" customWidth="1"/>
    <col min="42" max="42" width="17.453125" customWidth="1"/>
    <col min="43" max="43" width="12.90625" style="73" customWidth="1"/>
    <col min="44" max="44" width="11" style="73" customWidth="1"/>
    <col min="45" max="45" width="10.7265625" style="73" customWidth="1"/>
    <col min="46" max="47" width="3" style="73" customWidth="1"/>
    <col min="48" max="48" width="10.90625" customWidth="1"/>
    <col min="49" max="51" width="10.90625" style="73" customWidth="1"/>
    <col min="52" max="53" width="3" style="73" customWidth="1"/>
    <col min="54" max="54" width="13.453125" style="73" customWidth="1"/>
    <col min="55" max="55" width="13.7265625" style="73" customWidth="1"/>
    <col min="56" max="56" width="2.81640625" style="73" customWidth="1"/>
    <col min="59" max="59" width="10.36328125" customWidth="1"/>
    <col min="60" max="60" width="10.6328125" customWidth="1"/>
    <col min="61" max="61" width="10.6328125" style="73" customWidth="1"/>
    <col min="62" max="62" width="12.1796875" style="73" customWidth="1"/>
    <col min="63" max="63" width="10.6328125" style="73" customWidth="1"/>
    <col min="64" max="64" width="12.6328125" customWidth="1"/>
    <col min="65" max="65" width="10.54296875" customWidth="1"/>
    <col min="67" max="67" width="8.7265625" style="332"/>
    <col min="69" max="69" width="13.6328125" customWidth="1"/>
    <col min="70" max="70" width="13.6328125" style="73" customWidth="1"/>
    <col min="71" max="71" width="13.6328125" customWidth="1"/>
    <col min="72" max="72" width="10.1796875" customWidth="1"/>
  </cols>
  <sheetData>
    <row r="1" spans="1:72" x14ac:dyDescent="0.35">
      <c r="BQ1" t="s">
        <v>3616</v>
      </c>
      <c r="BR1" s="69" t="s">
        <v>3618</v>
      </c>
      <c r="BS1" s="69" t="s">
        <v>3617</v>
      </c>
      <c r="BT1" s="8" t="s">
        <v>3619</v>
      </c>
    </row>
    <row r="2" spans="1:72" x14ac:dyDescent="0.35">
      <c r="D2" t="s">
        <v>3379</v>
      </c>
      <c r="E2" s="73" t="s">
        <v>3379</v>
      </c>
      <c r="F2" t="s">
        <v>3380</v>
      </c>
      <c r="G2" s="73" t="s">
        <v>3382</v>
      </c>
      <c r="I2" s="73" t="s">
        <v>3382</v>
      </c>
      <c r="J2" t="s">
        <v>3382</v>
      </c>
      <c r="K2" t="s">
        <v>3551</v>
      </c>
      <c r="L2" s="73" t="s">
        <v>3551</v>
      </c>
      <c r="M2" s="73" t="s">
        <v>3551</v>
      </c>
      <c r="P2" s="3" t="s">
        <v>3542</v>
      </c>
      <c r="Q2" s="3"/>
      <c r="R2" s="3"/>
      <c r="S2" s="3"/>
      <c r="V2" s="3" t="s">
        <v>3543</v>
      </c>
      <c r="W2" s="3"/>
      <c r="X2" s="3"/>
      <c r="Y2" s="3"/>
      <c r="AB2" s="3" t="s">
        <v>3545</v>
      </c>
      <c r="AC2" s="3"/>
      <c r="AD2" s="3"/>
      <c r="AE2" s="3"/>
      <c r="AH2" s="3" t="s">
        <v>3545</v>
      </c>
      <c r="AO2" s="3" t="s">
        <v>3544</v>
      </c>
      <c r="AV2" s="3" t="s">
        <v>3546</v>
      </c>
      <c r="AW2" s="3"/>
      <c r="AX2" s="3"/>
      <c r="AY2" s="3"/>
      <c r="BE2" s="3" t="s">
        <v>3065</v>
      </c>
      <c r="BP2" t="s">
        <v>3612</v>
      </c>
      <c r="BQ2" s="57">
        <f>AVERAGE(G$167:G$190)</f>
        <v>20.5</v>
      </c>
      <c r="BR2" s="57">
        <f>AVERAGE(H$167:H$190)</f>
        <v>-25.125</v>
      </c>
      <c r="BS2" s="57">
        <f>AVERAGE(I$167:I$190)</f>
        <v>24.375</v>
      </c>
    </row>
    <row r="3" spans="1:72" x14ac:dyDescent="0.35">
      <c r="BG3" t="s">
        <v>3084</v>
      </c>
      <c r="BK3" s="73" t="s">
        <v>3084</v>
      </c>
      <c r="BM3" s="73" t="s">
        <v>3084</v>
      </c>
      <c r="BP3" s="73" t="s">
        <v>3611</v>
      </c>
      <c r="BQ3" s="4">
        <f>STDEV(G$167:G$190)</f>
        <v>3.106794797382582</v>
      </c>
      <c r="BR3" s="4">
        <f>STDEV(H$167:H$190)</f>
        <v>6.6875126980781516</v>
      </c>
      <c r="BS3" s="4">
        <f>STDEV(I$167:I$190)</f>
        <v>4.1263996307972253</v>
      </c>
    </row>
    <row r="4" spans="1:72" x14ac:dyDescent="0.35">
      <c r="C4" s="6" t="s">
        <v>3383</v>
      </c>
      <c r="D4" s="73" t="s">
        <v>1622</v>
      </c>
      <c r="E4" s="73" t="s">
        <v>1621</v>
      </c>
      <c r="F4" s="9" t="s">
        <v>3059</v>
      </c>
      <c r="G4" s="1" t="s">
        <v>3562</v>
      </c>
      <c r="H4" s="1" t="s">
        <v>3613</v>
      </c>
      <c r="I4" s="1" t="s">
        <v>3563</v>
      </c>
      <c r="J4" s="1" t="s">
        <v>3381</v>
      </c>
      <c r="L4" s="1"/>
      <c r="M4" s="1"/>
      <c r="BG4" s="73"/>
      <c r="BH4" s="73"/>
    </row>
    <row r="5" spans="1:72" s="8" customFormat="1" ht="110" customHeight="1" x14ac:dyDescent="0.35">
      <c r="C5" s="8" t="s">
        <v>169</v>
      </c>
      <c r="D5" s="8" t="s">
        <v>1642</v>
      </c>
      <c r="E5" s="8" t="s">
        <v>1641</v>
      </c>
      <c r="F5" s="8" t="s">
        <v>3062</v>
      </c>
      <c r="G5" s="8" t="s">
        <v>3566</v>
      </c>
      <c r="H5" s="8" t="s">
        <v>3614</v>
      </c>
      <c r="I5" s="8" t="s">
        <v>3568</v>
      </c>
      <c r="J5" s="8" t="s">
        <v>3394</v>
      </c>
      <c r="K5" s="8" t="s">
        <v>3549</v>
      </c>
      <c r="L5" s="8" t="s">
        <v>3550</v>
      </c>
      <c r="M5" s="8" t="s">
        <v>3374</v>
      </c>
      <c r="P5" s="8" t="s">
        <v>3541</v>
      </c>
      <c r="Q5" s="8" t="s">
        <v>3549</v>
      </c>
      <c r="R5" s="8" t="s">
        <v>3550</v>
      </c>
      <c r="S5" s="8" t="s">
        <v>3374</v>
      </c>
      <c r="V5" s="8" t="s">
        <v>3541</v>
      </c>
      <c r="W5" s="8" t="s">
        <v>3549</v>
      </c>
      <c r="X5" s="8" t="s">
        <v>3550</v>
      </c>
      <c r="Y5" s="8" t="s">
        <v>3374</v>
      </c>
      <c r="AB5" s="8" t="s">
        <v>3541</v>
      </c>
      <c r="AC5" s="8" t="s">
        <v>3549</v>
      </c>
      <c r="AD5" s="8" t="s">
        <v>3550</v>
      </c>
      <c r="AE5" s="8" t="s">
        <v>3374</v>
      </c>
      <c r="AH5" s="8" t="s">
        <v>3090</v>
      </c>
      <c r="AI5" s="8" t="s">
        <v>3541</v>
      </c>
      <c r="AJ5" s="8" t="s">
        <v>3549</v>
      </c>
      <c r="AK5" s="8" t="s">
        <v>3550</v>
      </c>
      <c r="AL5" s="8" t="s">
        <v>3374</v>
      </c>
      <c r="AO5" s="8" t="s">
        <v>3090</v>
      </c>
      <c r="AP5" s="8" t="s">
        <v>3541</v>
      </c>
      <c r="AQ5" s="8" t="s">
        <v>3549</v>
      </c>
      <c r="AR5" s="8" t="s">
        <v>3550</v>
      </c>
      <c r="AS5" s="8" t="s">
        <v>3374</v>
      </c>
      <c r="AV5" s="8" t="s">
        <v>3541</v>
      </c>
      <c r="AW5" s="8" t="s">
        <v>3549</v>
      </c>
      <c r="AX5" s="8" t="s">
        <v>3550</v>
      </c>
      <c r="AY5" s="8" t="s">
        <v>3374</v>
      </c>
      <c r="BB5" s="8" t="s">
        <v>3626</v>
      </c>
      <c r="BC5" s="8" t="s">
        <v>3627</v>
      </c>
      <c r="BE5" s="8" t="s">
        <v>3036</v>
      </c>
      <c r="BF5" s="8" t="s">
        <v>3547</v>
      </c>
      <c r="BG5" s="8" t="s">
        <v>3548</v>
      </c>
      <c r="BH5" s="8" t="s">
        <v>3541</v>
      </c>
      <c r="BI5" s="8" t="s">
        <v>3549</v>
      </c>
      <c r="BJ5" s="8" t="s">
        <v>3550</v>
      </c>
      <c r="BK5" s="8" t="s">
        <v>3374</v>
      </c>
      <c r="BL5" s="8" t="s">
        <v>3569</v>
      </c>
      <c r="BM5" s="8" t="s">
        <v>3570</v>
      </c>
      <c r="BO5" s="333"/>
      <c r="BQ5" s="8" t="s">
        <v>3569</v>
      </c>
      <c r="BR5" s="8" t="s">
        <v>3615</v>
      </c>
      <c r="BS5" s="8" t="s">
        <v>3570</v>
      </c>
      <c r="BT5" s="8" t="s">
        <v>3619</v>
      </c>
    </row>
    <row r="6" spans="1:72" ht="1" customHeight="1" x14ac:dyDescent="0.35">
      <c r="C6" s="73" t="s">
        <v>168</v>
      </c>
      <c r="D6" t="s">
        <v>3387</v>
      </c>
      <c r="E6" s="73" t="s">
        <v>3387</v>
      </c>
      <c r="F6" t="s">
        <v>3390</v>
      </c>
      <c r="G6" t="s">
        <v>374</v>
      </c>
      <c r="H6" s="73" t="s">
        <v>374</v>
      </c>
      <c r="I6" t="s">
        <v>374</v>
      </c>
      <c r="J6" t="s">
        <v>3393</v>
      </c>
    </row>
    <row r="7" spans="1:72" hidden="1" x14ac:dyDescent="0.35">
      <c r="C7" s="73" t="s">
        <v>167</v>
      </c>
      <c r="D7" t="s">
        <v>3565</v>
      </c>
      <c r="E7" s="73" t="s">
        <v>3565</v>
      </c>
      <c r="F7" t="s">
        <v>3650</v>
      </c>
      <c r="G7" t="s">
        <v>3397</v>
      </c>
      <c r="H7" s="73" t="s">
        <v>3397</v>
      </c>
      <c r="I7" t="s">
        <v>3397</v>
      </c>
      <c r="J7" t="s">
        <v>3335</v>
      </c>
    </row>
    <row r="8" spans="1:72" ht="0.5" customHeight="1" x14ac:dyDescent="0.35">
      <c r="C8" s="73" t="s">
        <v>3095</v>
      </c>
      <c r="D8" t="s">
        <v>3386</v>
      </c>
      <c r="E8" s="73" t="s">
        <v>3386</v>
      </c>
      <c r="F8" t="s">
        <v>3389</v>
      </c>
      <c r="G8" t="s">
        <v>3396</v>
      </c>
      <c r="H8" s="73" t="s">
        <v>3396</v>
      </c>
      <c r="I8" t="s">
        <v>3396</v>
      </c>
      <c r="J8" t="s">
        <v>3392</v>
      </c>
    </row>
    <row r="9" spans="1:72" ht="13" hidden="1" customHeight="1" x14ac:dyDescent="0.35">
      <c r="C9" s="73" t="s">
        <v>165</v>
      </c>
      <c r="D9" t="s">
        <v>3602</v>
      </c>
      <c r="E9" s="73" t="s">
        <v>3564</v>
      </c>
      <c r="F9" t="s">
        <v>3642</v>
      </c>
      <c r="G9" t="s">
        <v>3395</v>
      </c>
      <c r="H9" s="73" t="s">
        <v>3567</v>
      </c>
      <c r="I9" t="s">
        <v>3567</v>
      </c>
      <c r="J9" t="s">
        <v>3391</v>
      </c>
    </row>
    <row r="10" spans="1:72" hidden="1" x14ac:dyDescent="0.35">
      <c r="C10" s="73" t="s">
        <v>3094</v>
      </c>
      <c r="D10" t="s">
        <v>3385</v>
      </c>
      <c r="E10" s="73" t="s">
        <v>3385</v>
      </c>
      <c r="F10" t="s">
        <v>3388</v>
      </c>
      <c r="G10" t="s">
        <v>3096</v>
      </c>
      <c r="H10" s="73" t="s">
        <v>3096</v>
      </c>
      <c r="I10" t="s">
        <v>3096</v>
      </c>
      <c r="J10" t="s">
        <v>3096</v>
      </c>
    </row>
    <row r="11" spans="1:72" x14ac:dyDescent="0.35">
      <c r="A11" s="73">
        <f>MONTH(B11)</f>
        <v>1</v>
      </c>
      <c r="B11" s="53">
        <v>40179</v>
      </c>
      <c r="C11" s="73" t="s">
        <v>3384</v>
      </c>
      <c r="D11" s="4" t="e">
        <v>#N/A</v>
      </c>
      <c r="E11" s="4" t="e">
        <v>#N/A</v>
      </c>
      <c r="F11" s="114">
        <v>0.14709047619047622</v>
      </c>
      <c r="G11" s="57">
        <v>17</v>
      </c>
      <c r="H11" s="57">
        <v>-16</v>
      </c>
      <c r="I11" s="57">
        <v>-2</v>
      </c>
      <c r="J11" s="57">
        <v>175</v>
      </c>
      <c r="K11" t="e">
        <f>NA()</f>
        <v>#N/A</v>
      </c>
      <c r="L11" s="73" t="e">
        <f>NA()</f>
        <v>#N/A</v>
      </c>
      <c r="M11" s="73" t="e">
        <f>NA()</f>
        <v>#N/A</v>
      </c>
      <c r="P11" t="e">
        <f>NA()</f>
        <v>#N/A</v>
      </c>
      <c r="Q11" s="73" t="e">
        <f>NA()</f>
        <v>#N/A</v>
      </c>
      <c r="R11" s="73" t="e">
        <f>NA()</f>
        <v>#N/A</v>
      </c>
      <c r="S11" s="73" t="e">
        <f>NA()</f>
        <v>#N/A</v>
      </c>
      <c r="V11" s="73" t="e">
        <f>NA()</f>
        <v>#N/A</v>
      </c>
      <c r="W11" s="73" t="e">
        <f>NA()</f>
        <v>#N/A</v>
      </c>
      <c r="X11" s="73" t="e">
        <f>NA()</f>
        <v>#N/A</v>
      </c>
      <c r="Y11" s="73" t="e">
        <f>NA()</f>
        <v>#N/A</v>
      </c>
      <c r="AB11" s="73" t="e">
        <f>NA()</f>
        <v>#N/A</v>
      </c>
      <c r="AC11" s="73" t="e">
        <f>NA()</f>
        <v>#N/A</v>
      </c>
      <c r="AD11" s="73" t="e">
        <f>NA()</f>
        <v>#N/A</v>
      </c>
      <c r="AE11" s="73" t="e">
        <f>NA()</f>
        <v>#N/A</v>
      </c>
      <c r="AH11">
        <v>1</v>
      </c>
      <c r="AI11" s="74">
        <f t="shared" ref="AI11:AI22" si="0">AVERAGEIF($A$17:$A$201,$AH11,AB$17:AB$202)</f>
        <v>1.0119905594096299</v>
      </c>
      <c r="AJ11" s="74">
        <f ca="1">AVERAGEIF($A$113:$A$196,$AH11,AC$113:AC$195)</f>
        <v>1.0524247356567802</v>
      </c>
      <c r="AK11" s="74">
        <f t="shared" ref="AK11:AK22" ca="1" si="1">AVERAGEIF($A$125:$A$196,$AH11,AD$125:AD$195)</f>
        <v>1.0095869571186988</v>
      </c>
      <c r="AL11" s="74">
        <f t="shared" ref="AL11:AL22" ca="1" si="2">AVERAGEIF($A$125:$A$196,$AH11,AE$125:AE$195)</f>
        <v>0.99947133595488191</v>
      </c>
      <c r="AO11">
        <v>1</v>
      </c>
      <c r="AP11" s="74">
        <f>AI11*AI$26</f>
        <v>1.0121968222269864</v>
      </c>
      <c r="AQ11" s="74">
        <f ca="1">AJ11*AJ$26</f>
        <v>1.0563770216214654</v>
      </c>
      <c r="AR11" s="74">
        <f t="shared" ref="AR11:AS11" ca="1" si="3">AK11*AK$26</f>
        <v>1.0103681524867829</v>
      </c>
      <c r="AS11" s="74">
        <f t="shared" ca="1" si="3"/>
        <v>1.0010113591614587</v>
      </c>
      <c r="AV11" s="4">
        <f t="shared" ref="AV11:AV42" si="4">J11/AP11</f>
        <v>172.89127584393466</v>
      </c>
      <c r="AW11" s="4" t="e">
        <f>NA()</f>
        <v>#N/A</v>
      </c>
      <c r="AX11" s="4" t="e">
        <f>NA()</f>
        <v>#N/A</v>
      </c>
      <c r="AY11" s="4" t="e">
        <f>NA()</f>
        <v>#N/A</v>
      </c>
      <c r="BB11" s="73" t="e">
        <f>NA()</f>
        <v>#N/A</v>
      </c>
      <c r="BC11" s="73" t="e">
        <f>NA()</f>
        <v>#N/A</v>
      </c>
      <c r="BE11" s="4" t="e">
        <f t="shared" ref="BE11:BE42" si="5">(D11-AVERAGE(D$167:D$190))/STDEV(D$167:D$190)</f>
        <v>#N/A</v>
      </c>
      <c r="BF11" s="4" t="e">
        <f t="shared" ref="BF11:BF42" si="6">(E11-AVERAGE(E$167:E$190))/STDEV(E$167:E$190)</f>
        <v>#N/A</v>
      </c>
      <c r="BG11" s="4">
        <f t="shared" ref="BG11:BG42" si="7">-1*(F11-AVERAGE(F$167:F$190))/STDEV(F$167:F$190)</f>
        <v>-1.7029918628863117</v>
      </c>
      <c r="BH11" s="4">
        <f t="shared" ref="BH11:BH42" si="8">(AV11-AVERAGE(AV$167:AV$190))/STDEV(AV$167:AV$190)</f>
        <v>-3.8233528432832284</v>
      </c>
      <c r="BI11" s="4" t="e">
        <f t="shared" ref="BI11:BI42" ca="1" si="9">(AW11-AVERAGE(AW$167:AW$190))/STDEV(AW$167:AW$190)</f>
        <v>#N/A</v>
      </c>
      <c r="BJ11" s="4" t="e">
        <f t="shared" ref="BJ11:BJ74" ca="1" si="10">(BC11-AVERAGE(BC$167:BC$190))/STDEV(BC$167:BC$190)</f>
        <v>#N/A</v>
      </c>
      <c r="BK11" s="4" t="e">
        <f t="shared" ref="BK11:BK42" ca="1" si="11">-1*(AY11-AVERAGE(AY$167:AY$190))/STDEV(AY$167:AY$190)</f>
        <v>#N/A</v>
      </c>
      <c r="BL11" s="4">
        <f t="shared" ref="BL11:BL42" si="12">(G11-AVERAGE(G$167:G$190))/STDEV(G$167:G$190)</f>
        <v>-1.1265629783301705</v>
      </c>
      <c r="BM11" s="4">
        <f t="shared" ref="BM11:BM42" si="13">-1*(I11-AVERAGE(I$167:I$190))/STDEV(I$167:I$190)</f>
        <v>6.3917706378100654</v>
      </c>
      <c r="BQ11" s="4">
        <f t="shared" ref="BQ11:BQ42" si="14">(G11-BQ$2)/BQ$3</f>
        <v>-1.1265629783301705</v>
      </c>
      <c r="BR11" s="4">
        <f t="shared" ref="BR11:BR42" si="15">(H11-BR$2)/BR$3</f>
        <v>1.3644833904573117</v>
      </c>
      <c r="BS11" s="4">
        <f t="shared" ref="BS11:BS42" si="16">(I11-BS$2)/BS$3</f>
        <v>-6.3917706378100654</v>
      </c>
      <c r="BT11">
        <v>0</v>
      </c>
    </row>
    <row r="12" spans="1:72" x14ac:dyDescent="0.35">
      <c r="A12" s="73">
        <f t="shared" ref="A12:A75" si="17">MONTH(B12)</f>
        <v>2</v>
      </c>
      <c r="B12" s="53">
        <v>40210</v>
      </c>
      <c r="C12" s="73" t="s">
        <v>3398</v>
      </c>
      <c r="D12" s="4" t="e">
        <v>#N/A</v>
      </c>
      <c r="E12" s="4" t="e">
        <v>#N/A</v>
      </c>
      <c r="F12" s="114">
        <v>0.16745499999999999</v>
      </c>
      <c r="G12" s="57">
        <v>18</v>
      </c>
      <c r="H12" s="57">
        <v>-16</v>
      </c>
      <c r="I12" s="57">
        <v>-6</v>
      </c>
      <c r="J12" s="57">
        <v>175</v>
      </c>
      <c r="K12" s="73" t="e">
        <f>NA()</f>
        <v>#N/A</v>
      </c>
      <c r="L12" s="73" t="e">
        <f>NA()</f>
        <v>#N/A</v>
      </c>
      <c r="M12" s="73" t="e">
        <f>NA()</f>
        <v>#N/A</v>
      </c>
      <c r="P12" s="73" t="e">
        <f>NA()</f>
        <v>#N/A</v>
      </c>
      <c r="Q12" s="73" t="e">
        <f>NA()</f>
        <v>#N/A</v>
      </c>
      <c r="R12" s="73" t="e">
        <f>NA()</f>
        <v>#N/A</v>
      </c>
      <c r="S12" s="73" t="e">
        <f>NA()</f>
        <v>#N/A</v>
      </c>
      <c r="V12" s="73" t="e">
        <f>NA()</f>
        <v>#N/A</v>
      </c>
      <c r="W12" s="73" t="e">
        <f>NA()</f>
        <v>#N/A</v>
      </c>
      <c r="X12" s="73" t="e">
        <f>NA()</f>
        <v>#N/A</v>
      </c>
      <c r="Y12" s="73" t="e">
        <f>NA()</f>
        <v>#N/A</v>
      </c>
      <c r="AB12" s="73" t="e">
        <f>NA()</f>
        <v>#N/A</v>
      </c>
      <c r="AC12" s="73" t="e">
        <f>NA()</f>
        <v>#N/A</v>
      </c>
      <c r="AD12" s="73" t="e">
        <f>NA()</f>
        <v>#N/A</v>
      </c>
      <c r="AE12" s="73" t="e">
        <f>NA()</f>
        <v>#N/A</v>
      </c>
      <c r="AH12">
        <v>2</v>
      </c>
      <c r="AI12" s="74">
        <f t="shared" si="0"/>
        <v>1.0060190364330603</v>
      </c>
      <c r="AJ12" s="74">
        <f t="shared" ref="AJ12:AJ22" ca="1" si="18">AVERAGEIF($A$113:$A$196,$AH12,AC$113:AC$195)</f>
        <v>1.0013625958651924</v>
      </c>
      <c r="AK12" s="74">
        <f t="shared" ca="1" si="1"/>
        <v>1.007893039957755</v>
      </c>
      <c r="AL12" s="74">
        <f t="shared" ca="1" si="2"/>
        <v>1.0087805856170429</v>
      </c>
      <c r="AO12">
        <v>2</v>
      </c>
      <c r="AP12" s="74">
        <f t="shared" ref="AP12:AP22" si="19">AI12*$AI$26</f>
        <v>1.0062240821410855</v>
      </c>
      <c r="AQ12" s="74">
        <f t="shared" ref="AQ12:AQ22" ca="1" si="20">AJ12*AJ$26</f>
        <v>1.005123122579465</v>
      </c>
      <c r="AR12" s="74">
        <f t="shared" ref="AR12:AR22" ca="1" si="21">AK12*AK$26</f>
        <v>1.0086729246113624</v>
      </c>
      <c r="AS12" s="74">
        <f t="shared" ref="AS12:AS22" ca="1" si="22">AL12*AL$26</f>
        <v>1.0103349528673153</v>
      </c>
      <c r="AV12" s="4">
        <f t="shared" si="4"/>
        <v>173.91752305075795</v>
      </c>
      <c r="AW12" s="4" t="e">
        <f>NA()</f>
        <v>#N/A</v>
      </c>
      <c r="AX12" s="4" t="e">
        <f>NA()</f>
        <v>#N/A</v>
      </c>
      <c r="AY12" s="4" t="e">
        <f>NA()</f>
        <v>#N/A</v>
      </c>
      <c r="BB12" s="73" t="e">
        <f>NA()</f>
        <v>#N/A</v>
      </c>
      <c r="BC12" s="73" t="e">
        <f>NA()</f>
        <v>#N/A</v>
      </c>
      <c r="BE12" s="4" t="e">
        <f t="shared" si="5"/>
        <v>#N/A</v>
      </c>
      <c r="BF12" s="4" t="e">
        <f t="shared" si="6"/>
        <v>#N/A</v>
      </c>
      <c r="BG12" s="4">
        <f t="shared" si="7"/>
        <v>-2.066568335858296</v>
      </c>
      <c r="BH12" s="4">
        <f t="shared" si="8"/>
        <v>-3.7551093020834676</v>
      </c>
      <c r="BI12" s="4" t="e">
        <f t="shared" ca="1" si="9"/>
        <v>#N/A</v>
      </c>
      <c r="BJ12" s="4" t="e">
        <f t="shared" ca="1" si="10"/>
        <v>#N/A</v>
      </c>
      <c r="BK12" s="4" t="e">
        <f t="shared" ca="1" si="11"/>
        <v>#N/A</v>
      </c>
      <c r="BL12" s="4">
        <f t="shared" si="12"/>
        <v>-0.80468784166440743</v>
      </c>
      <c r="BM12" s="4">
        <f t="shared" si="13"/>
        <v>7.3611386966248622</v>
      </c>
      <c r="BQ12" s="4">
        <f t="shared" si="14"/>
        <v>-0.80468784166440743</v>
      </c>
      <c r="BR12" s="4">
        <f t="shared" si="15"/>
        <v>1.3644833904573117</v>
      </c>
      <c r="BS12" s="4">
        <f t="shared" si="16"/>
        <v>-7.3611386966248622</v>
      </c>
      <c r="BT12">
        <v>0</v>
      </c>
    </row>
    <row r="13" spans="1:72" x14ac:dyDescent="0.35">
      <c r="A13" s="73">
        <f t="shared" si="17"/>
        <v>3</v>
      </c>
      <c r="B13" s="53">
        <v>40238</v>
      </c>
      <c r="C13" s="73" t="s">
        <v>3399</v>
      </c>
      <c r="D13" s="4" t="e">
        <v>#N/A</v>
      </c>
      <c r="E13" s="4" t="e">
        <v>#N/A</v>
      </c>
      <c r="F13" s="114">
        <v>0.18029565217391308</v>
      </c>
      <c r="G13" s="57">
        <v>18</v>
      </c>
      <c r="H13" s="57">
        <v>-17</v>
      </c>
      <c r="I13" s="57">
        <v>-13</v>
      </c>
      <c r="J13" s="57">
        <v>174</v>
      </c>
      <c r="K13" s="73" t="e">
        <f>NA()</f>
        <v>#N/A</v>
      </c>
      <c r="L13" s="73" t="e">
        <f>NA()</f>
        <v>#N/A</v>
      </c>
      <c r="M13" s="73" t="e">
        <f>NA()</f>
        <v>#N/A</v>
      </c>
      <c r="P13" s="73" t="e">
        <f>NA()</f>
        <v>#N/A</v>
      </c>
      <c r="Q13" s="73" t="e">
        <f>NA()</f>
        <v>#N/A</v>
      </c>
      <c r="R13" s="73" t="e">
        <f>NA()</f>
        <v>#N/A</v>
      </c>
      <c r="S13" s="73" t="e">
        <f>NA()</f>
        <v>#N/A</v>
      </c>
      <c r="V13" s="73" t="e">
        <f>NA()</f>
        <v>#N/A</v>
      </c>
      <c r="W13" s="73" t="e">
        <f>NA()</f>
        <v>#N/A</v>
      </c>
      <c r="X13" s="73" t="e">
        <f>NA()</f>
        <v>#N/A</v>
      </c>
      <c r="Y13" s="73" t="e">
        <f>NA()</f>
        <v>#N/A</v>
      </c>
      <c r="AB13" s="73" t="e">
        <f>NA()</f>
        <v>#N/A</v>
      </c>
      <c r="AC13" s="73" t="e">
        <f>NA()</f>
        <v>#N/A</v>
      </c>
      <c r="AD13" s="73" t="e">
        <f>NA()</f>
        <v>#N/A</v>
      </c>
      <c r="AE13" s="73" t="e">
        <f>NA()</f>
        <v>#N/A</v>
      </c>
      <c r="AH13">
        <v>3</v>
      </c>
      <c r="AI13" s="74">
        <f t="shared" si="0"/>
        <v>1.0029586061969673</v>
      </c>
      <c r="AJ13" s="74">
        <f t="shared" ca="1" si="18"/>
        <v>1.0848241936485867</v>
      </c>
      <c r="AK13" s="74">
        <f t="shared" ca="1" si="1"/>
        <v>1.0106143314986424</v>
      </c>
      <c r="AL13" s="74">
        <f t="shared" ca="1" si="2"/>
        <v>1.0114570305372494</v>
      </c>
      <c r="AO13" s="73">
        <v>3</v>
      </c>
      <c r="AP13" s="74">
        <f t="shared" si="19"/>
        <v>1.0031630281314237</v>
      </c>
      <c r="AQ13" s="74">
        <f t="shared" ca="1" si="20"/>
        <v>1.0888981528491299</v>
      </c>
      <c r="AR13" s="74">
        <f t="shared" ca="1" si="21"/>
        <v>1.0113963218255968</v>
      </c>
      <c r="AS13" s="74">
        <f t="shared" ca="1" si="22"/>
        <v>1.0130155217550036</v>
      </c>
      <c r="AV13" s="4">
        <f t="shared" si="4"/>
        <v>173.45136844218345</v>
      </c>
      <c r="AW13" s="4" t="e">
        <f>NA()</f>
        <v>#N/A</v>
      </c>
      <c r="AX13" s="4" t="e">
        <f>NA()</f>
        <v>#N/A</v>
      </c>
      <c r="AY13" s="4" t="e">
        <f>NA()</f>
        <v>#N/A</v>
      </c>
      <c r="BB13" s="73" t="e">
        <f>NA()</f>
        <v>#N/A</v>
      </c>
      <c r="BC13" s="73" t="e">
        <f>NA()</f>
        <v>#N/A</v>
      </c>
      <c r="BE13" s="4" t="e">
        <f t="shared" si="5"/>
        <v>#N/A</v>
      </c>
      <c r="BF13" s="4" t="e">
        <f t="shared" si="6"/>
        <v>#N/A</v>
      </c>
      <c r="BG13" s="4">
        <f t="shared" si="7"/>
        <v>-2.2958179403036527</v>
      </c>
      <c r="BH13" s="4">
        <f t="shared" si="8"/>
        <v>-3.7861077213962817</v>
      </c>
      <c r="BI13" s="4" t="e">
        <f t="shared" ca="1" si="9"/>
        <v>#N/A</v>
      </c>
      <c r="BJ13" s="4" t="e">
        <f t="shared" ca="1" si="10"/>
        <v>#N/A</v>
      </c>
      <c r="BK13" s="4" t="e">
        <f t="shared" ca="1" si="11"/>
        <v>#N/A</v>
      </c>
      <c r="BL13" s="4">
        <f t="shared" si="12"/>
        <v>-0.80468784166440743</v>
      </c>
      <c r="BM13" s="4">
        <f t="shared" si="13"/>
        <v>9.0575327995507564</v>
      </c>
      <c r="BQ13" s="4">
        <f t="shared" si="14"/>
        <v>-0.80468784166440743</v>
      </c>
      <c r="BR13" s="4">
        <f t="shared" si="15"/>
        <v>1.2149509641058254</v>
      </c>
      <c r="BS13" s="4">
        <f t="shared" si="16"/>
        <v>-9.0575327995507564</v>
      </c>
      <c r="BT13" s="73">
        <v>0</v>
      </c>
    </row>
    <row r="14" spans="1:72" x14ac:dyDescent="0.35">
      <c r="A14" s="73">
        <f t="shared" si="17"/>
        <v>4</v>
      </c>
      <c r="B14" s="53">
        <v>40269</v>
      </c>
      <c r="C14" s="73" t="s">
        <v>3400</v>
      </c>
      <c r="D14" s="4" t="e">
        <v>#N/A</v>
      </c>
      <c r="E14" s="4" t="e">
        <v>#N/A</v>
      </c>
      <c r="F14" s="114">
        <v>8.2413636363636342E-2</v>
      </c>
      <c r="G14" s="57">
        <v>17</v>
      </c>
      <c r="H14" s="57">
        <v>-20</v>
      </c>
      <c r="I14" s="57">
        <v>-7</v>
      </c>
      <c r="J14" s="57">
        <v>172</v>
      </c>
      <c r="K14" s="73" t="e">
        <f>NA()</f>
        <v>#N/A</v>
      </c>
      <c r="L14" s="73" t="e">
        <f>NA()</f>
        <v>#N/A</v>
      </c>
      <c r="M14" s="73" t="e">
        <f>NA()</f>
        <v>#N/A</v>
      </c>
      <c r="P14" s="73" t="e">
        <f>NA()</f>
        <v>#N/A</v>
      </c>
      <c r="Q14" s="73" t="e">
        <f>NA()</f>
        <v>#N/A</v>
      </c>
      <c r="R14" s="73" t="e">
        <f>NA()</f>
        <v>#N/A</v>
      </c>
      <c r="S14" s="73" t="e">
        <f>NA()</f>
        <v>#N/A</v>
      </c>
      <c r="V14" s="73" t="e">
        <f>NA()</f>
        <v>#N/A</v>
      </c>
      <c r="W14" s="73" t="e">
        <f>NA()</f>
        <v>#N/A</v>
      </c>
      <c r="X14" s="73" t="e">
        <f>NA()</f>
        <v>#N/A</v>
      </c>
      <c r="Y14" s="73" t="e">
        <f>NA()</f>
        <v>#N/A</v>
      </c>
      <c r="AB14" s="73" t="e">
        <f>NA()</f>
        <v>#N/A</v>
      </c>
      <c r="AC14" s="73" t="e">
        <f>NA()</f>
        <v>#N/A</v>
      </c>
      <c r="AD14" s="73" t="e">
        <f>NA()</f>
        <v>#N/A</v>
      </c>
      <c r="AE14" s="73" t="e">
        <f>NA()</f>
        <v>#N/A</v>
      </c>
      <c r="AH14" s="73">
        <v>4</v>
      </c>
      <c r="AI14" s="74">
        <f t="shared" si="0"/>
        <v>0.99267445930294251</v>
      </c>
      <c r="AJ14" s="74">
        <f t="shared" ca="1" si="18"/>
        <v>0.91967196229724268</v>
      </c>
      <c r="AK14" s="74">
        <f t="shared" ca="1" si="1"/>
        <v>0.97433567523522102</v>
      </c>
      <c r="AL14" s="74">
        <f t="shared" ca="1" si="2"/>
        <v>1.0080531061727898</v>
      </c>
      <c r="AO14" s="73">
        <v>4</v>
      </c>
      <c r="AP14" s="74">
        <f t="shared" si="19"/>
        <v>0.99287678513374189</v>
      </c>
      <c r="AQ14" s="74">
        <f t="shared" ca="1" si="20"/>
        <v>0.92312570722127618</v>
      </c>
      <c r="AR14" s="74">
        <f t="shared" ca="1" si="21"/>
        <v>0.97508959396513906</v>
      </c>
      <c r="AS14" s="74">
        <f t="shared" ca="1" si="22"/>
        <v>1.0096063524952417</v>
      </c>
      <c r="AV14" s="4">
        <f t="shared" si="4"/>
        <v>173.23398288220764</v>
      </c>
      <c r="AW14" s="4" t="e">
        <f>NA()</f>
        <v>#N/A</v>
      </c>
      <c r="AX14" s="4" t="e">
        <f>NA()</f>
        <v>#N/A</v>
      </c>
      <c r="AY14" s="4" t="e">
        <f>NA()</f>
        <v>#N/A</v>
      </c>
      <c r="BB14" s="73" t="e">
        <f>NA()</f>
        <v>#N/A</v>
      </c>
      <c r="BC14" s="73" t="e">
        <f>NA()</f>
        <v>#N/A</v>
      </c>
      <c r="BE14" s="4" t="e">
        <f t="shared" si="5"/>
        <v>#N/A</v>
      </c>
      <c r="BF14" s="4" t="e">
        <f t="shared" si="6"/>
        <v>#N/A</v>
      </c>
      <c r="BG14" s="4">
        <f t="shared" si="7"/>
        <v>-0.54828883485777058</v>
      </c>
      <c r="BH14" s="4">
        <f t="shared" si="8"/>
        <v>-3.8005634590780084</v>
      </c>
      <c r="BI14" s="4" t="e">
        <f t="shared" ca="1" si="9"/>
        <v>#N/A</v>
      </c>
      <c r="BJ14" s="4" t="e">
        <f t="shared" ca="1" si="10"/>
        <v>#N/A</v>
      </c>
      <c r="BK14" s="4" t="e">
        <f t="shared" ca="1" si="11"/>
        <v>#N/A</v>
      </c>
      <c r="BL14" s="4">
        <f t="shared" si="12"/>
        <v>-1.1265629783301705</v>
      </c>
      <c r="BM14" s="4">
        <f t="shared" si="13"/>
        <v>7.6034807113285616</v>
      </c>
      <c r="BQ14" s="4">
        <f t="shared" si="14"/>
        <v>-1.1265629783301705</v>
      </c>
      <c r="BR14" s="4">
        <f t="shared" si="15"/>
        <v>0.76635368505136681</v>
      </c>
      <c r="BS14" s="4">
        <f t="shared" si="16"/>
        <v>-7.6034807113285616</v>
      </c>
      <c r="BT14" s="73">
        <v>0</v>
      </c>
    </row>
    <row r="15" spans="1:72" x14ac:dyDescent="0.35">
      <c r="A15" s="73">
        <f t="shared" si="17"/>
        <v>5</v>
      </c>
      <c r="B15" s="53">
        <v>40299</v>
      </c>
      <c r="C15" s="73" t="s">
        <v>3401</v>
      </c>
      <c r="D15" s="4" t="e">
        <v>#N/A</v>
      </c>
      <c r="E15" s="4" t="e">
        <v>#N/A</v>
      </c>
      <c r="F15" s="114">
        <v>0.33823333333333339</v>
      </c>
      <c r="G15" s="57">
        <v>16</v>
      </c>
      <c r="H15" s="57">
        <v>-21</v>
      </c>
      <c r="I15" s="57">
        <v>-5</v>
      </c>
      <c r="J15" s="57">
        <v>172</v>
      </c>
      <c r="K15" s="73" t="e">
        <f>NA()</f>
        <v>#N/A</v>
      </c>
      <c r="L15" s="73" t="e">
        <f>NA()</f>
        <v>#N/A</v>
      </c>
      <c r="M15" s="73" t="e">
        <f>NA()</f>
        <v>#N/A</v>
      </c>
      <c r="P15" s="73" t="e">
        <f>NA()</f>
        <v>#N/A</v>
      </c>
      <c r="Q15" s="73" t="e">
        <f>NA()</f>
        <v>#N/A</v>
      </c>
      <c r="R15" s="73" t="e">
        <f>NA()</f>
        <v>#N/A</v>
      </c>
      <c r="S15" s="73" t="e">
        <f>NA()</f>
        <v>#N/A</v>
      </c>
      <c r="V15" s="73" t="e">
        <f>NA()</f>
        <v>#N/A</v>
      </c>
      <c r="W15" s="73" t="e">
        <f>NA()</f>
        <v>#N/A</v>
      </c>
      <c r="X15" s="73" t="e">
        <f>NA()</f>
        <v>#N/A</v>
      </c>
      <c r="Y15" s="73" t="e">
        <f>NA()</f>
        <v>#N/A</v>
      </c>
      <c r="AB15" s="73" t="e">
        <f>NA()</f>
        <v>#N/A</v>
      </c>
      <c r="AC15" s="73" t="e">
        <f>NA()</f>
        <v>#N/A</v>
      </c>
      <c r="AD15" s="73" t="e">
        <f>NA()</f>
        <v>#N/A</v>
      </c>
      <c r="AE15" s="73" t="e">
        <f>NA()</f>
        <v>#N/A</v>
      </c>
      <c r="AH15" s="73">
        <v>5</v>
      </c>
      <c r="AI15" s="74">
        <f t="shared" si="0"/>
        <v>0.99303026533390304</v>
      </c>
      <c r="AJ15" s="74">
        <f t="shared" ca="1" si="18"/>
        <v>1.0782789783366451</v>
      </c>
      <c r="AK15" s="74">
        <f t="shared" ca="1" si="1"/>
        <v>0.98275146380574052</v>
      </c>
      <c r="AL15" s="74">
        <f t="shared" ca="1" si="2"/>
        <v>0.97517451907052466</v>
      </c>
      <c r="AO15" s="73">
        <v>5</v>
      </c>
      <c r="AP15" s="74">
        <f t="shared" si="19"/>
        <v>0.99323266368470142</v>
      </c>
      <c r="AQ15" s="74">
        <f t="shared" ca="1" si="20"/>
        <v>1.0823283575727152</v>
      </c>
      <c r="AR15" s="74">
        <f t="shared" ca="1" si="21"/>
        <v>0.98351189448096821</v>
      </c>
      <c r="AS15" s="74">
        <f t="shared" ca="1" si="22"/>
        <v>0.97667710482341796</v>
      </c>
      <c r="AV15" s="4">
        <f t="shared" si="4"/>
        <v>173.17191257274322</v>
      </c>
      <c r="AW15" s="4" t="e">
        <f>NA()</f>
        <v>#N/A</v>
      </c>
      <c r="AX15" s="4" t="e">
        <f>NA()</f>
        <v>#N/A</v>
      </c>
      <c r="AY15" s="4" t="e">
        <f>NA()</f>
        <v>#N/A</v>
      </c>
      <c r="BB15" s="73" t="e">
        <f>NA()</f>
        <v>#N/A</v>
      </c>
      <c r="BC15" s="73" t="e">
        <f>NA()</f>
        <v>#N/A</v>
      </c>
      <c r="BE15" s="4" t="e">
        <f t="shared" si="5"/>
        <v>#N/A</v>
      </c>
      <c r="BF15" s="4" t="e">
        <f t="shared" si="6"/>
        <v>#N/A</v>
      </c>
      <c r="BG15" s="4">
        <f t="shared" si="7"/>
        <v>-5.1155462876201474</v>
      </c>
      <c r="BH15" s="4">
        <f t="shared" si="8"/>
        <v>-3.8046910198577635</v>
      </c>
      <c r="BI15" s="4" t="e">
        <f t="shared" ca="1" si="9"/>
        <v>#N/A</v>
      </c>
      <c r="BJ15" s="4" t="e">
        <f t="shared" ca="1" si="10"/>
        <v>#N/A</v>
      </c>
      <c r="BK15" s="4" t="e">
        <f t="shared" ca="1" si="11"/>
        <v>#N/A</v>
      </c>
      <c r="BL15" s="4">
        <f t="shared" si="12"/>
        <v>-1.4484381149959333</v>
      </c>
      <c r="BM15" s="4">
        <f t="shared" si="13"/>
        <v>7.1187966819211628</v>
      </c>
      <c r="BQ15" s="4">
        <f t="shared" si="14"/>
        <v>-1.4484381149959333</v>
      </c>
      <c r="BR15" s="4">
        <f t="shared" si="15"/>
        <v>0.61682125869988058</v>
      </c>
      <c r="BS15" s="4">
        <f t="shared" si="16"/>
        <v>-7.1187966819211628</v>
      </c>
      <c r="BT15" s="73">
        <v>0</v>
      </c>
    </row>
    <row r="16" spans="1:72" x14ac:dyDescent="0.35">
      <c r="A16" s="73">
        <f t="shared" si="17"/>
        <v>6</v>
      </c>
      <c r="B16" s="53">
        <v>40330</v>
      </c>
      <c r="C16" s="73" t="s">
        <v>3402</v>
      </c>
      <c r="D16" s="4" t="e">
        <v>#N/A</v>
      </c>
      <c r="E16" s="4" t="e">
        <v>#N/A</v>
      </c>
      <c r="F16" s="114">
        <v>0.33459545454545447</v>
      </c>
      <c r="G16" s="57">
        <v>17</v>
      </c>
      <c r="H16" s="57">
        <v>-24</v>
      </c>
      <c r="I16" s="57">
        <v>-4</v>
      </c>
      <c r="J16" s="57">
        <v>172</v>
      </c>
      <c r="K16" s="73" t="e">
        <f>NA()</f>
        <v>#N/A</v>
      </c>
      <c r="L16" s="73" t="e">
        <f>NA()</f>
        <v>#N/A</v>
      </c>
      <c r="M16" s="73" t="e">
        <f>NA()</f>
        <v>#N/A</v>
      </c>
      <c r="P16" s="73" t="e">
        <f>NA()</f>
        <v>#N/A</v>
      </c>
      <c r="Q16" s="73" t="e">
        <f>NA()</f>
        <v>#N/A</v>
      </c>
      <c r="R16" s="73" t="e">
        <f>NA()</f>
        <v>#N/A</v>
      </c>
      <c r="S16" s="73" t="e">
        <f>NA()</f>
        <v>#N/A</v>
      </c>
      <c r="V16" s="73" t="e">
        <f>NA()</f>
        <v>#N/A</v>
      </c>
      <c r="W16" s="73" t="e">
        <f>NA()</f>
        <v>#N/A</v>
      </c>
      <c r="X16" s="73" t="e">
        <f>NA()</f>
        <v>#N/A</v>
      </c>
      <c r="Y16" s="73" t="e">
        <f>NA()</f>
        <v>#N/A</v>
      </c>
      <c r="AB16" s="73" t="e">
        <f>NA()</f>
        <v>#N/A</v>
      </c>
      <c r="AC16" s="73" t="e">
        <f>NA()</f>
        <v>#N/A</v>
      </c>
      <c r="AD16" s="73" t="e">
        <f>NA()</f>
        <v>#N/A</v>
      </c>
      <c r="AE16" s="73" t="e">
        <f>NA()</f>
        <v>#N/A</v>
      </c>
      <c r="AH16" s="73">
        <v>6</v>
      </c>
      <c r="AI16" s="74">
        <f t="shared" si="0"/>
        <v>0.99540173217164651</v>
      </c>
      <c r="AJ16" s="74">
        <f t="shared" ca="1" si="18"/>
        <v>1.0456255437065121</v>
      </c>
      <c r="AK16" s="74">
        <f t="shared" ca="1" si="1"/>
        <v>0.9841049792657105</v>
      </c>
      <c r="AL16" s="74">
        <f t="shared" ca="1" si="2"/>
        <v>0.9776282155095255</v>
      </c>
      <c r="AO16" s="73">
        <v>6</v>
      </c>
      <c r="AP16" s="74">
        <f t="shared" si="19"/>
        <v>0.99560461387224175</v>
      </c>
      <c r="AQ16" s="74">
        <f t="shared" ca="1" si="20"/>
        <v>1.049552295920416</v>
      </c>
      <c r="AR16" s="74">
        <f t="shared" ca="1" si="21"/>
        <v>0.98486645726033994</v>
      </c>
      <c r="AS16" s="74">
        <f t="shared" ca="1" si="22"/>
        <v>0.97913458201062242</v>
      </c>
      <c r="AV16" s="4">
        <f t="shared" si="4"/>
        <v>172.75934402416442</v>
      </c>
      <c r="AW16" s="4" t="e">
        <f>NA()</f>
        <v>#N/A</v>
      </c>
      <c r="AX16" s="4" t="e">
        <f>NA()</f>
        <v>#N/A</v>
      </c>
      <c r="AY16" s="4" t="e">
        <f>NA()</f>
        <v>#N/A</v>
      </c>
      <c r="BB16" s="73" t="e">
        <f>NA()</f>
        <v>#N/A</v>
      </c>
      <c r="BC16" s="73" t="e">
        <f>NA()</f>
        <v>#N/A</v>
      </c>
      <c r="BE16" s="4" t="e">
        <f t="shared" si="5"/>
        <v>#N/A</v>
      </c>
      <c r="BF16" s="4" t="e">
        <f t="shared" si="6"/>
        <v>#N/A</v>
      </c>
      <c r="BG16" s="4">
        <f t="shared" si="7"/>
        <v>-5.0505976960808718</v>
      </c>
      <c r="BH16" s="4">
        <f t="shared" si="8"/>
        <v>-3.8321260652887918</v>
      </c>
      <c r="BI16" s="4" t="e">
        <f t="shared" ca="1" si="9"/>
        <v>#N/A</v>
      </c>
      <c r="BJ16" s="4" t="e">
        <f t="shared" ca="1" si="10"/>
        <v>#N/A</v>
      </c>
      <c r="BK16" s="4" t="e">
        <f t="shared" ca="1" si="11"/>
        <v>#N/A</v>
      </c>
      <c r="BL16" s="4">
        <f t="shared" si="12"/>
        <v>-1.1265629783301705</v>
      </c>
      <c r="BM16" s="4">
        <f t="shared" si="13"/>
        <v>6.8764546672174642</v>
      </c>
      <c r="BQ16" s="4">
        <f t="shared" si="14"/>
        <v>-1.1265629783301705</v>
      </c>
      <c r="BR16" s="4">
        <f t="shared" si="15"/>
        <v>0.16822397964542199</v>
      </c>
      <c r="BS16" s="4">
        <f t="shared" si="16"/>
        <v>-6.8764546672174642</v>
      </c>
      <c r="BT16" s="73">
        <v>0</v>
      </c>
    </row>
    <row r="17" spans="1:72" x14ac:dyDescent="0.35">
      <c r="A17" s="73">
        <f t="shared" si="17"/>
        <v>7</v>
      </c>
      <c r="B17" s="53">
        <v>40360</v>
      </c>
      <c r="C17" s="73" t="s">
        <v>3403</v>
      </c>
      <c r="D17" s="4" t="e">
        <v>#N/A</v>
      </c>
      <c r="E17" s="4" t="e">
        <v>#N/A</v>
      </c>
      <c r="F17" s="114">
        <v>0.27365909090909096</v>
      </c>
      <c r="G17" s="57">
        <v>16</v>
      </c>
      <c r="H17" s="57">
        <v>-16</v>
      </c>
      <c r="I17" s="57">
        <v>-2</v>
      </c>
      <c r="J17" s="57">
        <v>173</v>
      </c>
      <c r="K17" s="73" t="e">
        <f>NA()</f>
        <v>#N/A</v>
      </c>
      <c r="L17" s="73" t="e">
        <f>NA()</f>
        <v>#N/A</v>
      </c>
      <c r="M17" s="73" t="e">
        <f>NA()</f>
        <v>#N/A</v>
      </c>
      <c r="P17" s="57">
        <f t="shared" ref="P17:P48" si="23">AVERAGE(J11:J22)</f>
        <v>173.08333333333334</v>
      </c>
      <c r="Q17" s="73" t="e">
        <f>NA()</f>
        <v>#N/A</v>
      </c>
      <c r="R17" s="73" t="e">
        <f>NA()</f>
        <v>#N/A</v>
      </c>
      <c r="S17" s="73" t="e">
        <f>NA()</f>
        <v>#N/A</v>
      </c>
      <c r="V17" s="57">
        <f t="shared" ref="V17:V48" si="24">AVERAGE(P17:P18)</f>
        <v>172.95833333333334</v>
      </c>
      <c r="W17" s="73" t="e">
        <f>NA()</f>
        <v>#N/A</v>
      </c>
      <c r="X17" s="73" t="e">
        <f>NA()</f>
        <v>#N/A</v>
      </c>
      <c r="Y17" s="73" t="e">
        <f>NA()</f>
        <v>#N/A</v>
      </c>
      <c r="AB17" s="74">
        <f t="shared" ref="AB17:AB48" si="25">J17/V17</f>
        <v>1.0002409058058299</v>
      </c>
      <c r="AC17" s="73" t="e">
        <f>NA()</f>
        <v>#N/A</v>
      </c>
      <c r="AD17" s="73" t="e">
        <f>NA()</f>
        <v>#N/A</v>
      </c>
      <c r="AE17" s="73" t="e">
        <f>NA()</f>
        <v>#N/A</v>
      </c>
      <c r="AH17" s="73">
        <v>7</v>
      </c>
      <c r="AI17" s="74">
        <f t="shared" si="0"/>
        <v>1.0021093115697226</v>
      </c>
      <c r="AJ17" s="74">
        <f t="shared" ca="1" si="18"/>
        <v>1.0316403115415007</v>
      </c>
      <c r="AK17" s="74">
        <f t="shared" ca="1" si="1"/>
        <v>0.99202218510228679</v>
      </c>
      <c r="AL17" s="74">
        <f t="shared" ca="1" si="2"/>
        <v>0.9875301758403241</v>
      </c>
      <c r="AO17" s="73">
        <v>7</v>
      </c>
      <c r="AP17" s="74">
        <f t="shared" si="19"/>
        <v>1.00231356040187</v>
      </c>
      <c r="AQ17" s="74">
        <f t="shared" ca="1" si="20"/>
        <v>1.0355145434801527</v>
      </c>
      <c r="AR17" s="74">
        <f t="shared" ca="1" si="21"/>
        <v>0.99278978925027439</v>
      </c>
      <c r="AS17" s="74">
        <f t="shared" ca="1" si="22"/>
        <v>0.98905179965611467</v>
      </c>
      <c r="AV17" s="4">
        <f t="shared" si="4"/>
        <v>172.60067790626016</v>
      </c>
      <c r="AW17" s="4" t="e">
        <f>NA()</f>
        <v>#N/A</v>
      </c>
      <c r="AX17" s="4" t="e">
        <f>NA()</f>
        <v>#N/A</v>
      </c>
      <c r="AY17" s="4" t="e">
        <f>NA()</f>
        <v>#N/A</v>
      </c>
      <c r="BB17" s="73" t="e">
        <f>NA()</f>
        <v>#N/A</v>
      </c>
      <c r="BC17" s="73" t="e">
        <f>NA()</f>
        <v>#N/A</v>
      </c>
      <c r="BE17" s="4" t="e">
        <f t="shared" si="5"/>
        <v>#N/A</v>
      </c>
      <c r="BF17" s="4" t="e">
        <f t="shared" si="6"/>
        <v>#N/A</v>
      </c>
      <c r="BG17" s="4">
        <f t="shared" si="7"/>
        <v>-3.9626749744954939</v>
      </c>
      <c r="BH17" s="4">
        <f t="shared" si="8"/>
        <v>-3.8426770686749285</v>
      </c>
      <c r="BI17" s="4" t="e">
        <f t="shared" ca="1" si="9"/>
        <v>#N/A</v>
      </c>
      <c r="BJ17" s="4" t="e">
        <f t="shared" ca="1" si="10"/>
        <v>#N/A</v>
      </c>
      <c r="BK17" s="4" t="e">
        <f t="shared" ca="1" si="11"/>
        <v>#N/A</v>
      </c>
      <c r="BL17" s="4">
        <f t="shared" si="12"/>
        <v>-1.4484381149959333</v>
      </c>
      <c r="BM17" s="4">
        <f t="shared" si="13"/>
        <v>6.3917706378100654</v>
      </c>
      <c r="BQ17" s="4">
        <f t="shared" si="14"/>
        <v>-1.4484381149959333</v>
      </c>
      <c r="BR17" s="4">
        <f t="shared" si="15"/>
        <v>1.3644833904573117</v>
      </c>
      <c r="BS17" s="4">
        <f t="shared" si="16"/>
        <v>-6.3917706378100654</v>
      </c>
      <c r="BT17" s="73">
        <v>0</v>
      </c>
    </row>
    <row r="18" spans="1:72" x14ac:dyDescent="0.35">
      <c r="A18" s="73">
        <f t="shared" si="17"/>
        <v>8</v>
      </c>
      <c r="B18" s="53">
        <v>40391</v>
      </c>
      <c r="C18" s="73" t="s">
        <v>3404</v>
      </c>
      <c r="D18" s="4" t="e">
        <v>#N/A</v>
      </c>
      <c r="E18" s="4" t="e">
        <v>#N/A</v>
      </c>
      <c r="F18" s="114">
        <v>0.25517727272727275</v>
      </c>
      <c r="G18" s="57">
        <v>19</v>
      </c>
      <c r="H18" s="57">
        <v>-20</v>
      </c>
      <c r="I18" s="57">
        <v>-6</v>
      </c>
      <c r="J18" s="57">
        <v>173</v>
      </c>
      <c r="K18" s="73" t="e">
        <f>NA()</f>
        <v>#N/A</v>
      </c>
      <c r="L18" s="73" t="e">
        <f>NA()</f>
        <v>#N/A</v>
      </c>
      <c r="M18" s="73" t="e">
        <f>NA()</f>
        <v>#N/A</v>
      </c>
      <c r="P18" s="57">
        <f t="shared" si="23"/>
        <v>172.83333333333334</v>
      </c>
      <c r="Q18" s="73" t="e">
        <f>NA()</f>
        <v>#N/A</v>
      </c>
      <c r="R18" s="73" t="e">
        <f>NA()</f>
        <v>#N/A</v>
      </c>
      <c r="S18" s="73" t="e">
        <f>NA()</f>
        <v>#N/A</v>
      </c>
      <c r="V18" s="57">
        <f t="shared" si="24"/>
        <v>172.625</v>
      </c>
      <c r="W18" s="73" t="e">
        <f>NA()</f>
        <v>#N/A</v>
      </c>
      <c r="X18" s="73" t="e">
        <f>NA()</f>
        <v>#N/A</v>
      </c>
      <c r="Y18" s="73" t="e">
        <f>NA()</f>
        <v>#N/A</v>
      </c>
      <c r="AB18" s="74">
        <f t="shared" si="25"/>
        <v>1.002172338884866</v>
      </c>
      <c r="AC18" s="73" t="e">
        <f>NA()</f>
        <v>#N/A</v>
      </c>
      <c r="AD18" s="73" t="e">
        <f>NA()</f>
        <v>#N/A</v>
      </c>
      <c r="AE18" s="73" t="e">
        <f>NA()</f>
        <v>#N/A</v>
      </c>
      <c r="AH18" s="73">
        <v>8</v>
      </c>
      <c r="AI18" s="74">
        <f t="shared" si="0"/>
        <v>0.99778091083714859</v>
      </c>
      <c r="AJ18" s="74">
        <f t="shared" ca="1" si="18"/>
        <v>0.96703122737377378</v>
      </c>
      <c r="AK18" s="74">
        <f t="shared" ca="1" si="1"/>
        <v>0.99935287149278162</v>
      </c>
      <c r="AL18" s="74">
        <f t="shared" ca="1" si="2"/>
        <v>0.9929335960388127</v>
      </c>
      <c r="AO18" s="73">
        <v>8</v>
      </c>
      <c r="AP18" s="74">
        <f t="shared" si="19"/>
        <v>0.99798427745935692</v>
      </c>
      <c r="AQ18" s="74">
        <f t="shared" ca="1" si="20"/>
        <v>0.97066282573693508</v>
      </c>
      <c r="AR18" s="74">
        <f t="shared" ca="1" si="21"/>
        <v>1.0001261479587531</v>
      </c>
      <c r="AS18" s="74">
        <f t="shared" ca="1" si="22"/>
        <v>0.9944635456486518</v>
      </c>
      <c r="AV18" s="4">
        <f t="shared" si="4"/>
        <v>173.34942434205379</v>
      </c>
      <c r="AW18" s="4" t="e">
        <f>NA()</f>
        <v>#N/A</v>
      </c>
      <c r="AX18" s="4" t="e">
        <f>NA()</f>
        <v>#N/A</v>
      </c>
      <c r="AY18" s="4" t="e">
        <f>NA()</f>
        <v>#N/A</v>
      </c>
      <c r="BB18" s="73" t="e">
        <f>NA()</f>
        <v>#N/A</v>
      </c>
      <c r="BC18" s="73" t="e">
        <f>NA()</f>
        <v>#N/A</v>
      </c>
      <c r="BE18" s="4" t="e">
        <f t="shared" si="5"/>
        <v>#N/A</v>
      </c>
      <c r="BF18" s="4" t="e">
        <f t="shared" si="6"/>
        <v>#N/A</v>
      </c>
      <c r="BG18" s="4">
        <f t="shared" si="7"/>
        <v>-3.632711242885307</v>
      </c>
      <c r="BH18" s="4">
        <f t="shared" si="8"/>
        <v>-3.7928868155083193</v>
      </c>
      <c r="BI18" s="4" t="e">
        <f t="shared" ca="1" si="9"/>
        <v>#N/A</v>
      </c>
      <c r="BJ18" s="4" t="e">
        <f t="shared" ca="1" si="10"/>
        <v>#N/A</v>
      </c>
      <c r="BK18" s="4" t="e">
        <f t="shared" ca="1" si="11"/>
        <v>#N/A</v>
      </c>
      <c r="BL18" s="4">
        <f t="shared" si="12"/>
        <v>-0.48281270499864448</v>
      </c>
      <c r="BM18" s="4">
        <f t="shared" si="13"/>
        <v>7.3611386966248622</v>
      </c>
      <c r="BQ18" s="4">
        <f t="shared" si="14"/>
        <v>-0.48281270499864448</v>
      </c>
      <c r="BR18" s="4">
        <f t="shared" si="15"/>
        <v>0.76635368505136681</v>
      </c>
      <c r="BS18" s="4">
        <f t="shared" si="16"/>
        <v>-7.3611386966248622</v>
      </c>
      <c r="BT18" s="73">
        <v>0</v>
      </c>
    </row>
    <row r="19" spans="1:72" x14ac:dyDescent="0.35">
      <c r="A19" s="73">
        <f t="shared" si="17"/>
        <v>9</v>
      </c>
      <c r="B19" s="53">
        <v>40422</v>
      </c>
      <c r="C19" s="73" t="s">
        <v>3405</v>
      </c>
      <c r="D19" s="4" t="e">
        <v>#N/A</v>
      </c>
      <c r="E19" s="4" t="e">
        <v>#N/A</v>
      </c>
      <c r="F19" s="114">
        <v>0.23367727272727271</v>
      </c>
      <c r="G19" s="57">
        <v>18</v>
      </c>
      <c r="H19" s="57">
        <v>-15</v>
      </c>
      <c r="I19" s="57">
        <v>-9</v>
      </c>
      <c r="J19" s="57">
        <v>174</v>
      </c>
      <c r="K19" s="73" t="e">
        <f>NA()</f>
        <v>#N/A</v>
      </c>
      <c r="L19" s="73" t="e">
        <f>NA()</f>
        <v>#N/A</v>
      </c>
      <c r="M19" s="73" t="e">
        <f>NA()</f>
        <v>#N/A</v>
      </c>
      <c r="P19" s="57">
        <f t="shared" si="23"/>
        <v>172.41666666666666</v>
      </c>
      <c r="Q19" s="73" t="e">
        <f>NA()</f>
        <v>#N/A</v>
      </c>
      <c r="R19" s="73" t="e">
        <f>NA()</f>
        <v>#N/A</v>
      </c>
      <c r="S19" s="73" t="e">
        <f>NA()</f>
        <v>#N/A</v>
      </c>
      <c r="V19" s="57">
        <f t="shared" si="24"/>
        <v>172.25</v>
      </c>
      <c r="W19" s="73" t="e">
        <f>NA()</f>
        <v>#N/A</v>
      </c>
      <c r="X19" s="73" t="e">
        <f>NA()</f>
        <v>#N/A</v>
      </c>
      <c r="Y19" s="73" t="e">
        <f>NA()</f>
        <v>#N/A</v>
      </c>
      <c r="AB19" s="74">
        <f t="shared" si="25"/>
        <v>1.0101596516690856</v>
      </c>
      <c r="AC19" s="73" t="e">
        <f>NA()</f>
        <v>#N/A</v>
      </c>
      <c r="AD19" s="73" t="e">
        <f>NA()</f>
        <v>#N/A</v>
      </c>
      <c r="AE19" s="73" t="e">
        <f>NA()</f>
        <v>#N/A</v>
      </c>
      <c r="AH19" s="73">
        <v>9</v>
      </c>
      <c r="AI19" s="74">
        <f t="shared" si="0"/>
        <v>0.99841989783274188</v>
      </c>
      <c r="AJ19" s="74">
        <f t="shared" ca="1" si="18"/>
        <v>0.9924122695215033</v>
      </c>
      <c r="AK19" s="74">
        <f t="shared" ca="1" si="1"/>
        <v>1.002746851301076</v>
      </c>
      <c r="AL19" s="74">
        <f t="shared" ca="1" si="2"/>
        <v>1.0154745697657246</v>
      </c>
      <c r="AO19" s="73">
        <v>9</v>
      </c>
      <c r="AP19" s="74">
        <f t="shared" si="19"/>
        <v>0.9986233946925861</v>
      </c>
      <c r="AQ19" s="74">
        <f t="shared" ca="1" si="20"/>
        <v>0.99613918409422419</v>
      </c>
      <c r="AR19" s="74">
        <f t="shared" ca="1" si="21"/>
        <v>1.0035227539512379</v>
      </c>
      <c r="AS19" s="74">
        <f t="shared" ca="1" si="22"/>
        <v>1.0170392513597533</v>
      </c>
      <c r="AV19" s="4">
        <f t="shared" si="4"/>
        <v>174.2398595153719</v>
      </c>
      <c r="AW19" s="4" t="e">
        <f>NA()</f>
        <v>#N/A</v>
      </c>
      <c r="AX19" s="4" t="e">
        <f>NA()</f>
        <v>#N/A</v>
      </c>
      <c r="AY19" s="4" t="e">
        <f>NA()</f>
        <v>#N/A</v>
      </c>
      <c r="BB19" s="73" t="e">
        <f>NA()</f>
        <v>#N/A</v>
      </c>
      <c r="BC19" s="73" t="e">
        <f>NA()</f>
        <v>#N/A</v>
      </c>
      <c r="BE19" s="4" t="e">
        <f t="shared" si="5"/>
        <v>#N/A</v>
      </c>
      <c r="BF19" s="4" t="e">
        <f t="shared" si="6"/>
        <v>#N/A</v>
      </c>
      <c r="BG19" s="4">
        <f t="shared" si="7"/>
        <v>-3.2488626323304164</v>
      </c>
      <c r="BH19" s="4">
        <f t="shared" si="8"/>
        <v>-3.7336745233510027</v>
      </c>
      <c r="BI19" s="4" t="e">
        <f t="shared" ca="1" si="9"/>
        <v>#N/A</v>
      </c>
      <c r="BJ19" s="4" t="e">
        <f t="shared" ca="1" si="10"/>
        <v>#N/A</v>
      </c>
      <c r="BK19" s="4" t="e">
        <f t="shared" ca="1" si="11"/>
        <v>#N/A</v>
      </c>
      <c r="BL19" s="4">
        <f t="shared" si="12"/>
        <v>-0.80468784166440743</v>
      </c>
      <c r="BM19" s="4">
        <f t="shared" si="13"/>
        <v>8.0881647407359605</v>
      </c>
      <c r="BQ19" s="4">
        <f t="shared" si="14"/>
        <v>-0.80468784166440743</v>
      </c>
      <c r="BR19" s="4">
        <f t="shared" si="15"/>
        <v>1.5140158168087978</v>
      </c>
      <c r="BS19" s="4">
        <f t="shared" si="16"/>
        <v>-8.0881647407359605</v>
      </c>
      <c r="BT19" s="73">
        <v>0</v>
      </c>
    </row>
    <row r="20" spans="1:72" x14ac:dyDescent="0.35">
      <c r="A20" s="73">
        <f t="shared" si="17"/>
        <v>10</v>
      </c>
      <c r="B20" s="53">
        <v>40452</v>
      </c>
      <c r="C20" s="73" t="s">
        <v>3406</v>
      </c>
      <c r="D20" s="4" t="e">
        <v>#N/A</v>
      </c>
      <c r="E20" s="4" t="e">
        <v>#N/A</v>
      </c>
      <c r="F20" s="114">
        <v>6.6909523809523822E-2</v>
      </c>
      <c r="G20" s="57">
        <v>17</v>
      </c>
      <c r="H20" s="57">
        <v>-15</v>
      </c>
      <c r="I20" s="57">
        <v>-6</v>
      </c>
      <c r="J20" s="57">
        <v>174</v>
      </c>
      <c r="K20" s="73" t="e">
        <f>NA()</f>
        <v>#N/A</v>
      </c>
      <c r="L20" s="73" t="e">
        <f>NA()</f>
        <v>#N/A</v>
      </c>
      <c r="M20" s="73" t="e">
        <f>NA()</f>
        <v>#N/A</v>
      </c>
      <c r="P20" s="57">
        <f t="shared" si="23"/>
        <v>172.08333333333334</v>
      </c>
      <c r="Q20" s="73" t="e">
        <f>NA()</f>
        <v>#N/A</v>
      </c>
      <c r="R20" s="73" t="e">
        <f>NA()</f>
        <v>#N/A</v>
      </c>
      <c r="S20" s="73" t="e">
        <f>NA()</f>
        <v>#N/A</v>
      </c>
      <c r="V20" s="57">
        <f t="shared" si="24"/>
        <v>171.875</v>
      </c>
      <c r="W20" s="73" t="e">
        <f>NA()</f>
        <v>#N/A</v>
      </c>
      <c r="X20" s="73" t="e">
        <f>NA()</f>
        <v>#N/A</v>
      </c>
      <c r="Y20" s="73" t="e">
        <f>NA()</f>
        <v>#N/A</v>
      </c>
      <c r="AB20" s="74">
        <f t="shared" si="25"/>
        <v>1.0123636363636364</v>
      </c>
      <c r="AC20" s="73" t="e">
        <f>NA()</f>
        <v>#N/A</v>
      </c>
      <c r="AD20" s="73" t="e">
        <f>NA()</f>
        <v>#N/A</v>
      </c>
      <c r="AE20" s="73" t="e">
        <f>NA()</f>
        <v>#N/A</v>
      </c>
      <c r="AH20" s="73">
        <v>10</v>
      </c>
      <c r="AI20" s="74">
        <f t="shared" si="0"/>
        <v>0.99650293431307901</v>
      </c>
      <c r="AJ20" s="74">
        <f t="shared" ca="1" si="18"/>
        <v>1.0280483659716402</v>
      </c>
      <c r="AK20" s="74">
        <f t="shared" ca="1" si="1"/>
        <v>1.0069506822772738</v>
      </c>
      <c r="AL20" s="74">
        <f t="shared" ca="1" si="2"/>
        <v>0.99887390119738717</v>
      </c>
      <c r="AO20" s="73">
        <v>10</v>
      </c>
      <c r="AP20" s="74">
        <f t="shared" si="19"/>
        <v>0.9967060404594994</v>
      </c>
      <c r="AQ20" s="74">
        <f t="shared" ca="1" si="20"/>
        <v>1.0319091086833854</v>
      </c>
      <c r="AR20" s="74">
        <f t="shared" ca="1" si="21"/>
        <v>1.0077298377559945</v>
      </c>
      <c r="AS20" s="74">
        <f t="shared" ca="1" si="22"/>
        <v>1.0004130038539114</v>
      </c>
      <c r="AV20" s="4">
        <f t="shared" si="4"/>
        <v>174.57504312884757</v>
      </c>
      <c r="AW20" s="4" t="e">
        <f>NA()</f>
        <v>#N/A</v>
      </c>
      <c r="AX20" s="4" t="e">
        <f>NA()</f>
        <v>#N/A</v>
      </c>
      <c r="AY20" s="4" t="e">
        <f>NA()</f>
        <v>#N/A</v>
      </c>
      <c r="BB20" s="73" t="e">
        <f>NA()</f>
        <v>#N/A</v>
      </c>
      <c r="BC20" s="73" t="e">
        <f>NA()</f>
        <v>#N/A</v>
      </c>
      <c r="BE20" s="4" t="e">
        <f t="shared" si="5"/>
        <v>#N/A</v>
      </c>
      <c r="BF20" s="4" t="e">
        <f t="shared" si="6"/>
        <v>#N/A</v>
      </c>
      <c r="BG20" s="4">
        <f t="shared" si="7"/>
        <v>-0.27148734361206311</v>
      </c>
      <c r="BH20" s="4">
        <f t="shared" si="8"/>
        <v>-3.7113854329801579</v>
      </c>
      <c r="BI20" s="4" t="e">
        <f t="shared" ca="1" si="9"/>
        <v>#N/A</v>
      </c>
      <c r="BJ20" s="4" t="e">
        <f t="shared" ca="1" si="10"/>
        <v>#N/A</v>
      </c>
      <c r="BK20" s="4" t="e">
        <f t="shared" ca="1" si="11"/>
        <v>#N/A</v>
      </c>
      <c r="BL20" s="4">
        <f t="shared" si="12"/>
        <v>-1.1265629783301705</v>
      </c>
      <c r="BM20" s="4">
        <f t="shared" si="13"/>
        <v>7.3611386966248622</v>
      </c>
      <c r="BQ20" s="4">
        <f t="shared" si="14"/>
        <v>-1.1265629783301705</v>
      </c>
      <c r="BR20" s="4">
        <f t="shared" si="15"/>
        <v>1.5140158168087978</v>
      </c>
      <c r="BS20" s="4">
        <f t="shared" si="16"/>
        <v>-7.3611386966248622</v>
      </c>
      <c r="BT20" s="73">
        <v>0</v>
      </c>
    </row>
    <row r="21" spans="1:72" x14ac:dyDescent="0.35">
      <c r="A21" s="73">
        <f t="shared" si="17"/>
        <v>11</v>
      </c>
      <c r="B21" s="53">
        <v>40483</v>
      </c>
      <c r="C21" s="73" t="s">
        <v>3407</v>
      </c>
      <c r="D21" s="4" t="e">
        <v>#N/A</v>
      </c>
      <c r="E21" s="4" t="e">
        <v>#N/A</v>
      </c>
      <c r="F21" s="114">
        <v>8.5354545454545461E-2</v>
      </c>
      <c r="G21" s="57">
        <v>16</v>
      </c>
      <c r="H21" s="57">
        <v>-17</v>
      </c>
      <c r="I21" s="57">
        <v>-5</v>
      </c>
      <c r="J21" s="57">
        <v>173</v>
      </c>
      <c r="K21" s="73" t="e">
        <f>NA()</f>
        <v>#N/A</v>
      </c>
      <c r="L21" s="73" t="e">
        <f>NA()</f>
        <v>#N/A</v>
      </c>
      <c r="M21" s="73" t="e">
        <f>NA()</f>
        <v>#N/A</v>
      </c>
      <c r="P21" s="57">
        <f t="shared" si="23"/>
        <v>171.66666666666666</v>
      </c>
      <c r="Q21" s="73" t="e">
        <f>NA()</f>
        <v>#N/A</v>
      </c>
      <c r="R21" s="73" t="e">
        <f>NA()</f>
        <v>#N/A</v>
      </c>
      <c r="S21" s="73" t="e">
        <f>NA()</f>
        <v>#N/A</v>
      </c>
      <c r="V21" s="57">
        <f t="shared" si="24"/>
        <v>171.41666666666666</v>
      </c>
      <c r="W21" s="73" t="e">
        <f>NA()</f>
        <v>#N/A</v>
      </c>
      <c r="X21" s="73" t="e">
        <f>NA()</f>
        <v>#N/A</v>
      </c>
      <c r="Y21" s="73" t="e">
        <f>NA()</f>
        <v>#N/A</v>
      </c>
      <c r="AB21" s="74">
        <f t="shared" si="25"/>
        <v>1.0092367525522605</v>
      </c>
      <c r="AC21" s="73" t="e">
        <f>NA()</f>
        <v>#N/A</v>
      </c>
      <c r="AD21" s="73" t="e">
        <f>NA()</f>
        <v>#N/A</v>
      </c>
      <c r="AE21" s="73" t="e">
        <f>NA()</f>
        <v>#N/A</v>
      </c>
      <c r="AH21" s="73">
        <v>11</v>
      </c>
      <c r="AI21" s="74">
        <f t="shared" si="0"/>
        <v>1.0028758893795595</v>
      </c>
      <c r="AJ21" s="74">
        <f t="shared" ca="1" si="18"/>
        <v>0.97102493674626911</v>
      </c>
      <c r="AK21" s="74">
        <f t="shared" ca="1" si="1"/>
        <v>1.0078456488343641</v>
      </c>
      <c r="AL21" s="74">
        <f t="shared" ca="1" si="2"/>
        <v>1.0041126772734426</v>
      </c>
      <c r="AO21" s="73">
        <v>11</v>
      </c>
      <c r="AP21" s="74">
        <f t="shared" si="19"/>
        <v>1.0030802944547641</v>
      </c>
      <c r="AQ21" s="74">
        <f t="shared" ca="1" si="20"/>
        <v>0.97467153312398214</v>
      </c>
      <c r="AR21" s="74">
        <f t="shared" ca="1" si="21"/>
        <v>1.0086254968178008</v>
      </c>
      <c r="AS21" s="74">
        <f t="shared" ca="1" si="22"/>
        <v>1.0056598520341291</v>
      </c>
      <c r="AV21" s="4">
        <f t="shared" si="4"/>
        <v>172.46874547967883</v>
      </c>
      <c r="AW21" s="4" t="e">
        <f>NA()</f>
        <v>#N/A</v>
      </c>
      <c r="AX21" s="4" t="e">
        <f>NA()</f>
        <v>#N/A</v>
      </c>
      <c r="AY21" s="4" t="e">
        <f>NA()</f>
        <v>#N/A</v>
      </c>
      <c r="BB21" s="73" t="e">
        <f>NA()</f>
        <v>#N/A</v>
      </c>
      <c r="BC21" s="73" t="e">
        <f>NA()</f>
        <v>#N/A</v>
      </c>
      <c r="BE21" s="4" t="e">
        <f t="shared" si="5"/>
        <v>#N/A</v>
      </c>
      <c r="BF21" s="4" t="e">
        <f t="shared" si="6"/>
        <v>#N/A</v>
      </c>
      <c r="BG21" s="4">
        <f t="shared" si="7"/>
        <v>-0.60079413105840818</v>
      </c>
      <c r="BH21" s="4">
        <f t="shared" si="8"/>
        <v>-3.8514503310323067</v>
      </c>
      <c r="BI21" s="4" t="e">
        <f t="shared" ca="1" si="9"/>
        <v>#N/A</v>
      </c>
      <c r="BJ21" s="4" t="e">
        <f t="shared" ca="1" si="10"/>
        <v>#N/A</v>
      </c>
      <c r="BK21" s="4" t="e">
        <f t="shared" ca="1" si="11"/>
        <v>#N/A</v>
      </c>
      <c r="BL21" s="4">
        <f t="shared" si="12"/>
        <v>-1.4484381149959333</v>
      </c>
      <c r="BM21" s="4">
        <f t="shared" si="13"/>
        <v>7.1187966819211628</v>
      </c>
      <c r="BQ21" s="4">
        <f t="shared" si="14"/>
        <v>-1.4484381149959333</v>
      </c>
      <c r="BR21" s="4">
        <f t="shared" si="15"/>
        <v>1.2149509641058254</v>
      </c>
      <c r="BS21" s="4">
        <f t="shared" si="16"/>
        <v>-7.1187966819211628</v>
      </c>
      <c r="BT21" s="73">
        <v>0</v>
      </c>
    </row>
    <row r="22" spans="1:72" x14ac:dyDescent="0.35">
      <c r="A22" s="73">
        <f t="shared" si="17"/>
        <v>12</v>
      </c>
      <c r="B22" s="53">
        <v>40513</v>
      </c>
      <c r="C22" s="73" t="s">
        <v>3408</v>
      </c>
      <c r="D22" s="4" t="e">
        <v>#N/A</v>
      </c>
      <c r="E22" s="4" t="e">
        <v>#N/A</v>
      </c>
      <c r="F22" s="114">
        <v>7.5860869565217384E-2</v>
      </c>
      <c r="G22" s="57">
        <v>16</v>
      </c>
      <c r="H22" s="57">
        <v>-7</v>
      </c>
      <c r="I22" s="57">
        <v>-10</v>
      </c>
      <c r="J22" s="57">
        <v>170</v>
      </c>
      <c r="K22" s="73" t="e">
        <f>NA()</f>
        <v>#N/A</v>
      </c>
      <c r="L22" s="73" t="e">
        <f>NA()</f>
        <v>#N/A</v>
      </c>
      <c r="M22" s="73" t="e">
        <f>NA()</f>
        <v>#N/A</v>
      </c>
      <c r="P22" s="57">
        <f t="shared" si="23"/>
        <v>171.16666666666666</v>
      </c>
      <c r="Q22" s="73" t="e">
        <f>NA()</f>
        <v>#N/A</v>
      </c>
      <c r="R22" s="73" t="e">
        <f>NA()</f>
        <v>#N/A</v>
      </c>
      <c r="S22" s="73" t="e">
        <f>NA()</f>
        <v>#N/A</v>
      </c>
      <c r="V22" s="57">
        <f t="shared" si="24"/>
        <v>170.91666666666666</v>
      </c>
      <c r="W22" s="73" t="e">
        <f>NA()</f>
        <v>#N/A</v>
      </c>
      <c r="X22" s="73" t="e">
        <f>NA()</f>
        <v>#N/A</v>
      </c>
      <c r="Y22" s="73" t="e">
        <f>NA()</f>
        <v>#N/A</v>
      </c>
      <c r="AB22" s="74">
        <f t="shared" si="25"/>
        <v>0.99463676255485134</v>
      </c>
      <c r="AC22" s="73" t="e">
        <f>NA()</f>
        <v>#N/A</v>
      </c>
      <c r="AD22" s="73" t="e">
        <f>NA()</f>
        <v>#N/A</v>
      </c>
      <c r="AE22" s="73" t="e">
        <f>NA()</f>
        <v>#N/A</v>
      </c>
      <c r="AH22" s="73">
        <v>12</v>
      </c>
      <c r="AI22" s="74">
        <f t="shared" si="0"/>
        <v>0.99779106864917888</v>
      </c>
      <c r="AJ22" s="74">
        <f t="shared" ca="1" si="18"/>
        <v>0.78275856806905697</v>
      </c>
      <c r="AK22" s="74">
        <f t="shared" ca="1" si="1"/>
        <v>1.0125171669381159</v>
      </c>
      <c r="AL22" s="74">
        <f t="shared" ca="1" si="2"/>
        <v>1.0020486798589154</v>
      </c>
      <c r="AO22" s="73">
        <v>12</v>
      </c>
      <c r="AP22" s="74">
        <f t="shared" si="19"/>
        <v>0.99799443734174142</v>
      </c>
      <c r="AQ22" s="74">
        <f t="shared" ca="1" si="20"/>
        <v>0.7856981471168506</v>
      </c>
      <c r="AR22" s="74">
        <f t="shared" ca="1" si="21"/>
        <v>1.0133006296357472</v>
      </c>
      <c r="AS22" s="74">
        <f t="shared" ca="1" si="22"/>
        <v>1.0035926743343828</v>
      </c>
      <c r="AV22" s="4">
        <f t="shared" si="4"/>
        <v>170.34163081390724</v>
      </c>
      <c r="AW22" s="4" t="e">
        <f>NA()</f>
        <v>#N/A</v>
      </c>
      <c r="AX22" s="4" t="e">
        <f>NA()</f>
        <v>#N/A</v>
      </c>
      <c r="AY22" s="4" t="e">
        <f>NA()</f>
        <v>#N/A</v>
      </c>
      <c r="BB22" s="73" t="e">
        <f>NA()</f>
        <v>#N/A</v>
      </c>
      <c r="BC22" s="73" t="e">
        <f>NA()</f>
        <v>#N/A</v>
      </c>
      <c r="BE22" s="4" t="e">
        <f t="shared" si="5"/>
        <v>#N/A</v>
      </c>
      <c r="BF22" s="4" t="e">
        <f t="shared" si="6"/>
        <v>#N/A</v>
      </c>
      <c r="BG22" s="4">
        <f t="shared" si="7"/>
        <v>-0.43129951249203435</v>
      </c>
      <c r="BH22" s="4">
        <f t="shared" si="8"/>
        <v>-3.9928995221872747</v>
      </c>
      <c r="BI22" s="4" t="e">
        <f t="shared" ca="1" si="9"/>
        <v>#N/A</v>
      </c>
      <c r="BJ22" s="4" t="e">
        <f t="shared" ca="1" si="10"/>
        <v>#N/A</v>
      </c>
      <c r="BK22" s="4" t="e">
        <f t="shared" ca="1" si="11"/>
        <v>#N/A</v>
      </c>
      <c r="BL22" s="4">
        <f t="shared" si="12"/>
        <v>-1.4484381149959333</v>
      </c>
      <c r="BM22" s="4">
        <f t="shared" si="13"/>
        <v>8.330506755439659</v>
      </c>
      <c r="BQ22" s="4">
        <f t="shared" si="14"/>
        <v>-1.4484381149959333</v>
      </c>
      <c r="BR22" s="4">
        <f t="shared" si="15"/>
        <v>2.7102752276206874</v>
      </c>
      <c r="BS22" s="4">
        <f t="shared" si="16"/>
        <v>-8.330506755439659</v>
      </c>
      <c r="BT22" s="73">
        <v>0</v>
      </c>
    </row>
    <row r="23" spans="1:72" x14ac:dyDescent="0.35">
      <c r="A23" s="73">
        <f t="shared" si="17"/>
        <v>1</v>
      </c>
      <c r="B23" s="53">
        <v>40544</v>
      </c>
      <c r="C23" s="73" t="s">
        <v>3409</v>
      </c>
      <c r="D23" s="4" t="e">
        <v>#N/A</v>
      </c>
      <c r="E23" s="4" t="e">
        <v>#N/A</v>
      </c>
      <c r="F23" s="114">
        <v>6.1233333333333348E-2</v>
      </c>
      <c r="G23" s="57">
        <v>15</v>
      </c>
      <c r="H23" s="57">
        <v>-29</v>
      </c>
      <c r="I23" s="57">
        <v>-5</v>
      </c>
      <c r="J23" s="57">
        <v>172</v>
      </c>
      <c r="K23" s="73" t="e">
        <f>NA()</f>
        <v>#N/A</v>
      </c>
      <c r="L23" s="73" t="e">
        <f>NA()</f>
        <v>#N/A</v>
      </c>
      <c r="M23" s="73" t="e">
        <f>NA()</f>
        <v>#N/A</v>
      </c>
      <c r="P23" s="57">
        <f t="shared" si="23"/>
        <v>170.66666666666666</v>
      </c>
      <c r="Q23" s="73" t="e">
        <f>NA()</f>
        <v>#N/A</v>
      </c>
      <c r="R23" s="73" t="e">
        <f>NA()</f>
        <v>#N/A</v>
      </c>
      <c r="S23" s="73" t="e">
        <f>NA()</f>
        <v>#N/A</v>
      </c>
      <c r="V23" s="57">
        <f t="shared" si="24"/>
        <v>170.375</v>
      </c>
      <c r="W23" s="73" t="e">
        <f>NA()</f>
        <v>#N/A</v>
      </c>
      <c r="X23" s="73" t="e">
        <f>NA()</f>
        <v>#N/A</v>
      </c>
      <c r="Y23" s="73" t="e">
        <f>NA()</f>
        <v>#N/A</v>
      </c>
      <c r="AB23" s="74">
        <f t="shared" si="25"/>
        <v>1.0095377842993396</v>
      </c>
      <c r="AC23" s="73" t="e">
        <f>NA()</f>
        <v>#N/A</v>
      </c>
      <c r="AD23" s="73" t="e">
        <f>NA()</f>
        <v>#N/A</v>
      </c>
      <c r="AE23" s="73" t="e">
        <f>NA()</f>
        <v>#N/A</v>
      </c>
      <c r="AH23" s="73"/>
      <c r="AI23" s="74"/>
      <c r="AJ23" s="74"/>
      <c r="AK23" s="74"/>
      <c r="AL23" s="74"/>
      <c r="AO23" s="285">
        <f>AO11</f>
        <v>1</v>
      </c>
      <c r="AP23" s="244">
        <f>AP11</f>
        <v>1.0121968222269864</v>
      </c>
      <c r="AQ23" s="244">
        <f t="shared" ref="AQ23:AS23" ca="1" si="26">AQ11</f>
        <v>1.0563770216214654</v>
      </c>
      <c r="AR23" s="244">
        <f t="shared" ca="1" si="26"/>
        <v>1.0103681524867829</v>
      </c>
      <c r="AS23" s="244">
        <f t="shared" ca="1" si="26"/>
        <v>1.0010113591614587</v>
      </c>
      <c r="AV23" s="4">
        <f t="shared" si="4"/>
        <v>169.9274254008958</v>
      </c>
      <c r="AW23" s="4" t="e">
        <f>NA()</f>
        <v>#N/A</v>
      </c>
      <c r="AX23" s="4" t="e">
        <f>NA()</f>
        <v>#N/A</v>
      </c>
      <c r="AY23" s="4" t="e">
        <f>NA()</f>
        <v>#N/A</v>
      </c>
      <c r="BB23" s="73" t="e">
        <f>NA()</f>
        <v>#N/A</v>
      </c>
      <c r="BC23" s="73" t="e">
        <f>NA()</f>
        <v>#N/A</v>
      </c>
      <c r="BE23" s="4" t="e">
        <f t="shared" si="5"/>
        <v>#N/A</v>
      </c>
      <c r="BF23" s="4" t="e">
        <f t="shared" si="6"/>
        <v>#N/A</v>
      </c>
      <c r="BG23" s="4">
        <f t="shared" si="7"/>
        <v>-0.17014790977343008</v>
      </c>
      <c r="BH23" s="4">
        <f t="shared" si="8"/>
        <v>-4.0204434160756772</v>
      </c>
      <c r="BI23" s="4" t="e">
        <f t="shared" ca="1" si="9"/>
        <v>#N/A</v>
      </c>
      <c r="BJ23" s="4" t="e">
        <f t="shared" ca="1" si="10"/>
        <v>#N/A</v>
      </c>
      <c r="BK23" s="4" t="e">
        <f t="shared" ca="1" si="11"/>
        <v>#N/A</v>
      </c>
      <c r="BL23" s="4">
        <f t="shared" si="12"/>
        <v>-1.7703132516616964</v>
      </c>
      <c r="BM23" s="4">
        <f t="shared" si="13"/>
        <v>7.1187966819211628</v>
      </c>
      <c r="BQ23" s="4">
        <f t="shared" si="14"/>
        <v>-1.7703132516616964</v>
      </c>
      <c r="BR23" s="4">
        <f t="shared" si="15"/>
        <v>-0.579438152112009</v>
      </c>
      <c r="BS23" s="4">
        <f t="shared" si="16"/>
        <v>-7.1187966819211628</v>
      </c>
      <c r="BT23" s="73">
        <v>0</v>
      </c>
    </row>
    <row r="24" spans="1:72" x14ac:dyDescent="0.35">
      <c r="A24" s="73">
        <f t="shared" si="17"/>
        <v>2</v>
      </c>
      <c r="B24" s="53">
        <v>40575</v>
      </c>
      <c r="C24" s="73" t="s">
        <v>3410</v>
      </c>
      <c r="D24" s="4" t="e">
        <v>#N/A</v>
      </c>
      <c r="E24" s="4" t="e">
        <v>#N/A</v>
      </c>
      <c r="F24" s="114">
        <v>4.9349999999999998E-2</v>
      </c>
      <c r="G24" s="57">
        <v>15</v>
      </c>
      <c r="H24" s="57">
        <v>-25</v>
      </c>
      <c r="I24" s="57">
        <v>-11</v>
      </c>
      <c r="J24" s="57">
        <v>170</v>
      </c>
      <c r="K24" s="73" t="e">
        <f>NA()</f>
        <v>#N/A</v>
      </c>
      <c r="L24" s="73" t="e">
        <f>NA()</f>
        <v>#N/A</v>
      </c>
      <c r="M24" s="73" t="e">
        <f>NA()</f>
        <v>#N/A</v>
      </c>
      <c r="P24" s="57">
        <f t="shared" si="23"/>
        <v>170.08333333333334</v>
      </c>
      <c r="Q24" s="73" t="e">
        <f>NA()</f>
        <v>#N/A</v>
      </c>
      <c r="R24" s="73" t="e">
        <f>NA()</f>
        <v>#N/A</v>
      </c>
      <c r="S24" s="73" t="e">
        <f>NA()</f>
        <v>#N/A</v>
      </c>
      <c r="V24" s="57">
        <f t="shared" si="24"/>
        <v>169.66666666666669</v>
      </c>
      <c r="W24" s="73" t="e">
        <f>NA()</f>
        <v>#N/A</v>
      </c>
      <c r="X24" s="73" t="e">
        <f>NA()</f>
        <v>#N/A</v>
      </c>
      <c r="Y24" s="73" t="e">
        <f>NA()</f>
        <v>#N/A</v>
      </c>
      <c r="AB24" s="74">
        <f t="shared" si="25"/>
        <v>1.0019646365422397</v>
      </c>
      <c r="AC24" s="73" t="e">
        <f>NA()</f>
        <v>#N/A</v>
      </c>
      <c r="AD24" s="73" t="e">
        <f>NA()</f>
        <v>#N/A</v>
      </c>
      <c r="AE24" s="73" t="e">
        <f>NA()</f>
        <v>#N/A</v>
      </c>
      <c r="AH24" s="73" t="s">
        <v>3353</v>
      </c>
      <c r="AI24" s="114">
        <f>SUM(AI11:AI22)</f>
        <v>11.997554671429581</v>
      </c>
      <c r="AJ24" s="114">
        <f t="shared" ref="AJ24:AL24" ca="1" si="27">SUM(AJ11:AJ22)</f>
        <v>11.955103688734706</v>
      </c>
      <c r="AK24" s="114">
        <f t="shared" ca="1" si="27"/>
        <v>11.990721852827669</v>
      </c>
      <c r="AL24" s="114">
        <f t="shared" ca="1" si="27"/>
        <v>11.981538392836619</v>
      </c>
      <c r="AO24" s="285">
        <f t="shared" ref="AO24:AS24" si="28">AO12</f>
        <v>2</v>
      </c>
      <c r="AP24" s="244">
        <f t="shared" si="28"/>
        <v>1.0062240821410855</v>
      </c>
      <c r="AQ24" s="244">
        <f t="shared" ca="1" si="28"/>
        <v>1.005123122579465</v>
      </c>
      <c r="AR24" s="244">
        <f t="shared" ca="1" si="28"/>
        <v>1.0086729246113624</v>
      </c>
      <c r="AS24" s="244">
        <f t="shared" ca="1" si="28"/>
        <v>1.0103349528673153</v>
      </c>
      <c r="AV24" s="4">
        <f t="shared" si="4"/>
        <v>168.94845096359344</v>
      </c>
      <c r="AW24" s="4" t="e">
        <f>NA()</f>
        <v>#N/A</v>
      </c>
      <c r="AX24" s="4" t="e">
        <f>NA()</f>
        <v>#N/A</v>
      </c>
      <c r="AY24" s="4" t="e">
        <f>NA()</f>
        <v>#N/A</v>
      </c>
      <c r="BB24" s="73" t="e">
        <f>NA()</f>
        <v>#N/A</v>
      </c>
      <c r="BC24" s="73" t="e">
        <f>NA()</f>
        <v>#N/A</v>
      </c>
      <c r="BE24" s="4" t="e">
        <f t="shared" si="5"/>
        <v>#N/A</v>
      </c>
      <c r="BF24" s="4" t="e">
        <f t="shared" si="6"/>
        <v>#N/A</v>
      </c>
      <c r="BG24" s="4">
        <f t="shared" si="7"/>
        <v>4.2010275750319258E-2</v>
      </c>
      <c r="BH24" s="4">
        <f t="shared" si="8"/>
        <v>-4.0855434055337341</v>
      </c>
      <c r="BI24" s="4" t="e">
        <f t="shared" ca="1" si="9"/>
        <v>#N/A</v>
      </c>
      <c r="BJ24" s="4" t="e">
        <f t="shared" ca="1" si="10"/>
        <v>#N/A</v>
      </c>
      <c r="BK24" s="4" t="e">
        <f t="shared" ca="1" si="11"/>
        <v>#N/A</v>
      </c>
      <c r="BL24" s="4">
        <f t="shared" si="12"/>
        <v>-1.7703132516616964</v>
      </c>
      <c r="BM24" s="4">
        <f t="shared" si="13"/>
        <v>8.5728487701433576</v>
      </c>
      <c r="BQ24" s="4">
        <f t="shared" si="14"/>
        <v>-1.7703132516616964</v>
      </c>
      <c r="BR24" s="4">
        <f t="shared" si="15"/>
        <v>1.8691553293935775E-2</v>
      </c>
      <c r="BS24" s="4">
        <f t="shared" si="16"/>
        <v>-8.5728487701433576</v>
      </c>
      <c r="BT24" s="73">
        <v>0</v>
      </c>
    </row>
    <row r="25" spans="1:72" x14ac:dyDescent="0.35">
      <c r="A25" s="73">
        <f t="shared" si="17"/>
        <v>3</v>
      </c>
      <c r="B25" s="53">
        <v>40603</v>
      </c>
      <c r="C25" s="73" t="s">
        <v>3411</v>
      </c>
      <c r="D25" s="4" t="e">
        <v>#N/A</v>
      </c>
      <c r="E25" s="4" t="e">
        <v>#N/A</v>
      </c>
      <c r="F25" s="114">
        <v>0.10441739130434781</v>
      </c>
      <c r="G25" s="57">
        <v>15</v>
      </c>
      <c r="H25" s="57">
        <v>-29</v>
      </c>
      <c r="I25" s="57">
        <v>-4</v>
      </c>
      <c r="J25" s="57">
        <v>170</v>
      </c>
      <c r="K25" s="73" t="e">
        <f>NA()</f>
        <v>#N/A</v>
      </c>
      <c r="L25" s="73" t="e">
        <f>NA()</f>
        <v>#N/A</v>
      </c>
      <c r="M25" s="73" t="e">
        <f>NA()</f>
        <v>#N/A</v>
      </c>
      <c r="P25" s="57">
        <f t="shared" si="23"/>
        <v>169.25</v>
      </c>
      <c r="Q25" s="73" t="e">
        <f>NA()</f>
        <v>#N/A</v>
      </c>
      <c r="R25" s="73" t="e">
        <f>NA()</f>
        <v>#N/A</v>
      </c>
      <c r="S25" s="73" t="e">
        <f>NA()</f>
        <v>#N/A</v>
      </c>
      <c r="V25" s="57">
        <f t="shared" si="24"/>
        <v>168.70833333333331</v>
      </c>
      <c r="W25" s="73" t="e">
        <f>NA()</f>
        <v>#N/A</v>
      </c>
      <c r="X25" s="73" t="e">
        <f>NA()</f>
        <v>#N/A</v>
      </c>
      <c r="Y25" s="73" t="e">
        <f>NA()</f>
        <v>#N/A</v>
      </c>
      <c r="AB25" s="74">
        <f t="shared" si="25"/>
        <v>1.0076562114102248</v>
      </c>
      <c r="AC25" s="73" t="e">
        <f>NA()</f>
        <v>#N/A</v>
      </c>
      <c r="AD25" s="73" t="e">
        <f>NA()</f>
        <v>#N/A</v>
      </c>
      <c r="AE25" s="73" t="e">
        <f>NA()</f>
        <v>#N/A</v>
      </c>
      <c r="AH25" s="73"/>
      <c r="AI25" s="74"/>
      <c r="AJ25" s="74"/>
      <c r="AK25" s="74"/>
      <c r="AL25" s="74"/>
      <c r="AO25" s="285">
        <f t="shared" ref="AO25:AS25" si="29">AO13</f>
        <v>3</v>
      </c>
      <c r="AP25" s="244">
        <f t="shared" si="29"/>
        <v>1.0031630281314237</v>
      </c>
      <c r="AQ25" s="244">
        <f t="shared" ca="1" si="29"/>
        <v>1.0888981528491299</v>
      </c>
      <c r="AR25" s="244">
        <f t="shared" ca="1" si="29"/>
        <v>1.0113963218255968</v>
      </c>
      <c r="AS25" s="244">
        <f t="shared" ca="1" si="29"/>
        <v>1.0130155217550036</v>
      </c>
      <c r="AV25" s="4">
        <f t="shared" si="4"/>
        <v>169.46398066190338</v>
      </c>
      <c r="AW25" s="4" t="e">
        <f>NA()</f>
        <v>#N/A</v>
      </c>
      <c r="AX25" s="4" t="e">
        <f>NA()</f>
        <v>#N/A</v>
      </c>
      <c r="AY25" s="4" t="e">
        <f>NA()</f>
        <v>#N/A</v>
      </c>
      <c r="BB25" s="73" t="e">
        <f>NA()</f>
        <v>#N/A</v>
      </c>
      <c r="BC25" s="73" t="e">
        <f>NA()</f>
        <v>#N/A</v>
      </c>
      <c r="BE25" s="4" t="e">
        <f t="shared" si="5"/>
        <v>#N/A</v>
      </c>
      <c r="BF25" s="4" t="e">
        <f t="shared" si="6"/>
        <v>#N/A</v>
      </c>
      <c r="BG25" s="4">
        <f t="shared" si="7"/>
        <v>-0.94113119583369542</v>
      </c>
      <c r="BH25" s="4">
        <f t="shared" si="8"/>
        <v>-4.0512616340732128</v>
      </c>
      <c r="BI25" s="4" t="e">
        <f t="shared" ca="1" si="9"/>
        <v>#N/A</v>
      </c>
      <c r="BJ25" s="4" t="e">
        <f t="shared" ca="1" si="10"/>
        <v>#N/A</v>
      </c>
      <c r="BK25" s="4" t="e">
        <f t="shared" ca="1" si="11"/>
        <v>#N/A</v>
      </c>
      <c r="BL25" s="4">
        <f t="shared" si="12"/>
        <v>-1.7703132516616964</v>
      </c>
      <c r="BM25" s="4">
        <f t="shared" si="13"/>
        <v>6.8764546672174642</v>
      </c>
      <c r="BQ25" s="4">
        <f t="shared" si="14"/>
        <v>-1.7703132516616964</v>
      </c>
      <c r="BR25" s="4">
        <f t="shared" si="15"/>
        <v>-0.579438152112009</v>
      </c>
      <c r="BS25" s="4">
        <f t="shared" si="16"/>
        <v>-6.8764546672174642</v>
      </c>
      <c r="BT25" s="73">
        <v>0</v>
      </c>
    </row>
    <row r="26" spans="1:72" x14ac:dyDescent="0.35">
      <c r="A26" s="73">
        <f t="shared" si="17"/>
        <v>4</v>
      </c>
      <c r="B26" s="53">
        <v>40634</v>
      </c>
      <c r="C26" s="73" t="s">
        <v>3412</v>
      </c>
      <c r="D26" s="4" t="e">
        <v>#N/A</v>
      </c>
      <c r="E26" s="4" t="e">
        <v>#N/A</v>
      </c>
      <c r="F26" s="114">
        <v>9.4142857142857153E-2</v>
      </c>
      <c r="G26" s="57">
        <v>16</v>
      </c>
      <c r="H26" s="57">
        <v>-31</v>
      </c>
      <c r="I26" s="57">
        <v>-8</v>
      </c>
      <c r="J26" s="57">
        <v>167</v>
      </c>
      <c r="K26" s="73" t="e">
        <f>NA()</f>
        <v>#N/A</v>
      </c>
      <c r="L26" s="73" t="e">
        <f>NA()</f>
        <v>#N/A</v>
      </c>
      <c r="M26" s="73" t="e">
        <f>NA()</f>
        <v>#N/A</v>
      </c>
      <c r="P26" s="57">
        <f t="shared" si="23"/>
        <v>168.16666666666666</v>
      </c>
      <c r="Q26" s="73" t="e">
        <f>NA()</f>
        <v>#N/A</v>
      </c>
      <c r="R26" s="73" t="e">
        <f>NA()</f>
        <v>#N/A</v>
      </c>
      <c r="S26" s="73" t="e">
        <f>NA()</f>
        <v>#N/A</v>
      </c>
      <c r="V26" s="57">
        <f t="shared" si="24"/>
        <v>167.66666666666666</v>
      </c>
      <c r="W26" s="73" t="e">
        <f>NA()</f>
        <v>#N/A</v>
      </c>
      <c r="X26" s="73" t="e">
        <f>NA()</f>
        <v>#N/A</v>
      </c>
      <c r="Y26" s="73" t="e">
        <f>NA()</f>
        <v>#N/A</v>
      </c>
      <c r="AB26" s="74">
        <f t="shared" si="25"/>
        <v>0.99602385685884698</v>
      </c>
      <c r="AC26" s="73" t="e">
        <f>NA()</f>
        <v>#N/A</v>
      </c>
      <c r="AD26" s="73" t="e">
        <f>NA()</f>
        <v>#N/A</v>
      </c>
      <c r="AE26" s="73" t="e">
        <f>NA()</f>
        <v>#N/A</v>
      </c>
      <c r="AH26" s="73" t="s">
        <v>3354</v>
      </c>
      <c r="AI26" s="114">
        <f>12/AI24</f>
        <v>1.0002038189145528</v>
      </c>
      <c r="AJ26" s="114">
        <f t="shared" ref="AJ26:AL26" ca="1" si="30">12/AJ24</f>
        <v>1.0037554096086678</v>
      </c>
      <c r="AK26" s="114">
        <f t="shared" ca="1" si="30"/>
        <v>1.0007737771992553</v>
      </c>
      <c r="AL26" s="114">
        <f t="shared" ca="1" si="30"/>
        <v>1.0015408377921169</v>
      </c>
      <c r="AO26" s="285">
        <f t="shared" ref="AO26:AS26" si="31">AO14</f>
        <v>4</v>
      </c>
      <c r="AP26" s="244">
        <f t="shared" si="31"/>
        <v>0.99287678513374189</v>
      </c>
      <c r="AQ26" s="244">
        <f t="shared" ca="1" si="31"/>
        <v>0.92312570722127618</v>
      </c>
      <c r="AR26" s="244">
        <f t="shared" ca="1" si="31"/>
        <v>0.97508959396513906</v>
      </c>
      <c r="AS26" s="244">
        <f t="shared" ca="1" si="31"/>
        <v>1.0096063524952417</v>
      </c>
      <c r="AV26" s="4">
        <f t="shared" si="4"/>
        <v>168.19811128679464</v>
      </c>
      <c r="AW26" s="4" t="e">
        <f>NA()</f>
        <v>#N/A</v>
      </c>
      <c r="AX26" s="4" t="e">
        <f>NA()</f>
        <v>#N/A</v>
      </c>
      <c r="AY26" s="4" t="e">
        <f>NA()</f>
        <v>#N/A</v>
      </c>
      <c r="BB26" s="73" t="e">
        <f>NA()</f>
        <v>#N/A</v>
      </c>
      <c r="BC26" s="73" t="e">
        <f>NA()</f>
        <v>#N/A</v>
      </c>
      <c r="BE26" s="4" t="e">
        <f t="shared" si="5"/>
        <v>#N/A</v>
      </c>
      <c r="BF26" s="4" t="e">
        <f t="shared" si="6"/>
        <v>#N/A</v>
      </c>
      <c r="BG26" s="4">
        <f t="shared" si="7"/>
        <v>-0.75769558364825651</v>
      </c>
      <c r="BH26" s="4">
        <f t="shared" si="8"/>
        <v>-4.1354396062804728</v>
      </c>
      <c r="BI26" s="4" t="e">
        <f t="shared" ca="1" si="9"/>
        <v>#N/A</v>
      </c>
      <c r="BJ26" s="4" t="e">
        <f t="shared" ca="1" si="10"/>
        <v>#N/A</v>
      </c>
      <c r="BK26" s="4" t="e">
        <f t="shared" ca="1" si="11"/>
        <v>#N/A</v>
      </c>
      <c r="BL26" s="4">
        <f t="shared" si="12"/>
        <v>-1.4484381149959333</v>
      </c>
      <c r="BM26" s="4">
        <f t="shared" si="13"/>
        <v>7.8458227260322611</v>
      </c>
      <c r="BQ26" s="4">
        <f t="shared" si="14"/>
        <v>-1.4484381149959333</v>
      </c>
      <c r="BR26" s="4">
        <f t="shared" si="15"/>
        <v>-0.87850300481498145</v>
      </c>
      <c r="BS26" s="4">
        <f t="shared" si="16"/>
        <v>-7.8458227260322611</v>
      </c>
      <c r="BT26" s="73">
        <v>0</v>
      </c>
    </row>
    <row r="27" spans="1:72" x14ac:dyDescent="0.35">
      <c r="A27" s="73">
        <f t="shared" si="17"/>
        <v>5</v>
      </c>
      <c r="B27" s="53">
        <v>40664</v>
      </c>
      <c r="C27" s="73" t="s">
        <v>3413</v>
      </c>
      <c r="D27" s="4" t="e">
        <v>#N/A</v>
      </c>
      <c r="E27" s="4" t="e">
        <v>#N/A</v>
      </c>
      <c r="F27" s="114">
        <v>6.4800000000000024E-2</v>
      </c>
      <c r="G27" s="57">
        <v>18</v>
      </c>
      <c r="H27" s="57">
        <v>-26</v>
      </c>
      <c r="I27" s="57">
        <v>-1</v>
      </c>
      <c r="J27" s="57">
        <v>166</v>
      </c>
      <c r="K27" s="73" t="e">
        <f>NA()</f>
        <v>#N/A</v>
      </c>
      <c r="L27" s="73" t="e">
        <f>NA()</f>
        <v>#N/A</v>
      </c>
      <c r="M27" s="73" t="e">
        <f>NA()</f>
        <v>#N/A</v>
      </c>
      <c r="P27" s="57">
        <f t="shared" si="23"/>
        <v>167.16666666666666</v>
      </c>
      <c r="Q27" s="73" t="e">
        <f>NA()</f>
        <v>#N/A</v>
      </c>
      <c r="R27" s="73" t="e">
        <f>NA()</f>
        <v>#N/A</v>
      </c>
      <c r="S27" s="73" t="e">
        <f>NA()</f>
        <v>#N/A</v>
      </c>
      <c r="V27" s="57">
        <f t="shared" si="24"/>
        <v>166.70833333333331</v>
      </c>
      <c r="W27" s="73" t="e">
        <f>NA()</f>
        <v>#N/A</v>
      </c>
      <c r="X27" s="73" t="e">
        <f>NA()</f>
        <v>#N/A</v>
      </c>
      <c r="Y27" s="73" t="e">
        <f>NA()</f>
        <v>#N/A</v>
      </c>
      <c r="AB27" s="74">
        <f t="shared" si="25"/>
        <v>0.99575106223444154</v>
      </c>
      <c r="AC27" s="73" t="e">
        <f>NA()</f>
        <v>#N/A</v>
      </c>
      <c r="AD27" s="73" t="e">
        <f>NA()</f>
        <v>#N/A</v>
      </c>
      <c r="AE27" s="73" t="e">
        <f>NA()</f>
        <v>#N/A</v>
      </c>
      <c r="AH27" s="73"/>
      <c r="AI27" s="74"/>
      <c r="AJ27" s="74"/>
      <c r="AK27" s="74"/>
      <c r="AL27" s="74"/>
      <c r="AO27" s="285">
        <f t="shared" ref="AO27:AS27" si="32">AO15</f>
        <v>5</v>
      </c>
      <c r="AP27" s="244">
        <f t="shared" si="32"/>
        <v>0.99323266368470142</v>
      </c>
      <c r="AQ27" s="244">
        <f t="shared" ca="1" si="32"/>
        <v>1.0823283575727152</v>
      </c>
      <c r="AR27" s="244">
        <f t="shared" ca="1" si="32"/>
        <v>0.98351189448096821</v>
      </c>
      <c r="AS27" s="244">
        <f t="shared" ca="1" si="32"/>
        <v>0.97667710482341796</v>
      </c>
      <c r="AV27" s="4">
        <f t="shared" si="4"/>
        <v>167.13103190160103</v>
      </c>
      <c r="AW27" s="4" t="e">
        <f>NA()</f>
        <v>#N/A</v>
      </c>
      <c r="AX27" s="4" t="e">
        <f>NA()</f>
        <v>#N/A</v>
      </c>
      <c r="AY27" s="4" t="e">
        <f>NA()</f>
        <v>#N/A</v>
      </c>
      <c r="BB27" s="73" t="e">
        <f>NA()</f>
        <v>#N/A</v>
      </c>
      <c r="BC27" s="73" t="e">
        <f>NA()</f>
        <v>#N/A</v>
      </c>
      <c r="BE27" s="4" t="e">
        <f t="shared" si="5"/>
        <v>#N/A</v>
      </c>
      <c r="BF27" s="4" t="e">
        <f t="shared" si="6"/>
        <v>#N/A</v>
      </c>
      <c r="BG27" s="4">
        <f t="shared" si="7"/>
        <v>-0.23382512113679954</v>
      </c>
      <c r="BH27" s="4">
        <f t="shared" si="8"/>
        <v>-4.2063984118223567</v>
      </c>
      <c r="BI27" s="4" t="e">
        <f t="shared" ca="1" si="9"/>
        <v>#N/A</v>
      </c>
      <c r="BJ27" s="4" t="e">
        <f t="shared" ca="1" si="10"/>
        <v>#N/A</v>
      </c>
      <c r="BK27" s="4" t="e">
        <f t="shared" ca="1" si="11"/>
        <v>#N/A</v>
      </c>
      <c r="BL27" s="4">
        <f t="shared" si="12"/>
        <v>-0.80468784166440743</v>
      </c>
      <c r="BM27" s="4">
        <f t="shared" si="13"/>
        <v>6.1494286231063668</v>
      </c>
      <c r="BQ27" s="4">
        <f t="shared" si="14"/>
        <v>-0.80468784166440743</v>
      </c>
      <c r="BR27" s="4">
        <f t="shared" si="15"/>
        <v>-0.13084087305755043</v>
      </c>
      <c r="BS27" s="4">
        <f t="shared" si="16"/>
        <v>-6.1494286231063668</v>
      </c>
      <c r="BT27" s="73">
        <v>0</v>
      </c>
    </row>
    <row r="28" spans="1:72" x14ac:dyDescent="0.35">
      <c r="A28" s="73">
        <f t="shared" si="17"/>
        <v>6</v>
      </c>
      <c r="B28" s="53">
        <v>40695</v>
      </c>
      <c r="C28" s="73" t="s">
        <v>3414</v>
      </c>
      <c r="D28" s="4" t="e">
        <v>#N/A</v>
      </c>
      <c r="E28" s="4" t="e">
        <v>#N/A</v>
      </c>
      <c r="F28" s="114">
        <v>5.3181818181818177E-2</v>
      </c>
      <c r="G28" s="57">
        <v>16</v>
      </c>
      <c r="H28" s="57">
        <v>-27</v>
      </c>
      <c r="I28" s="57">
        <v>-9</v>
      </c>
      <c r="J28" s="57">
        <v>166</v>
      </c>
      <c r="K28" s="73" t="e">
        <f>NA()</f>
        <v>#N/A</v>
      </c>
      <c r="L28" s="73" t="e">
        <f>NA()</f>
        <v>#N/A</v>
      </c>
      <c r="M28" s="73" t="e">
        <f>NA()</f>
        <v>#N/A</v>
      </c>
      <c r="P28" s="57">
        <f t="shared" si="23"/>
        <v>166.25</v>
      </c>
      <c r="Q28" s="73" t="e">
        <f>NA()</f>
        <v>#N/A</v>
      </c>
      <c r="R28" s="73" t="e">
        <f>NA()</f>
        <v>#N/A</v>
      </c>
      <c r="S28" s="73" t="e">
        <f>NA()</f>
        <v>#N/A</v>
      </c>
      <c r="V28" s="57">
        <f t="shared" si="24"/>
        <v>165.875</v>
      </c>
      <c r="W28" s="73" t="e">
        <f>NA()</f>
        <v>#N/A</v>
      </c>
      <c r="X28" s="73" t="e">
        <f>NA()</f>
        <v>#N/A</v>
      </c>
      <c r="Y28" s="73" t="e">
        <f>NA()</f>
        <v>#N/A</v>
      </c>
      <c r="AB28" s="74">
        <f t="shared" si="25"/>
        <v>1.0007535795026374</v>
      </c>
      <c r="AC28" s="73" t="e">
        <f>NA()</f>
        <v>#N/A</v>
      </c>
      <c r="AD28" s="73" t="e">
        <f>NA()</f>
        <v>#N/A</v>
      </c>
      <c r="AE28" s="73" t="e">
        <f>NA()</f>
        <v>#N/A</v>
      </c>
      <c r="AH28" s="73"/>
      <c r="AI28" s="74"/>
      <c r="AJ28" s="74"/>
      <c r="AK28" s="74"/>
      <c r="AL28" s="74"/>
      <c r="AO28" s="285">
        <f t="shared" ref="AO28:AS28" si="33">AO16</f>
        <v>6</v>
      </c>
      <c r="AP28" s="244">
        <f t="shared" si="33"/>
        <v>0.99560461387224175</v>
      </c>
      <c r="AQ28" s="244">
        <f t="shared" ca="1" si="33"/>
        <v>1.049552295920416</v>
      </c>
      <c r="AR28" s="244">
        <f t="shared" ca="1" si="33"/>
        <v>0.98486645726033994</v>
      </c>
      <c r="AS28" s="244">
        <f t="shared" ca="1" si="33"/>
        <v>0.97913458201062242</v>
      </c>
      <c r="AV28" s="4">
        <f t="shared" si="4"/>
        <v>166.73285527913544</v>
      </c>
      <c r="AW28" s="4" t="e">
        <f>NA()</f>
        <v>#N/A</v>
      </c>
      <c r="AX28" s="4" t="e">
        <f>NA()</f>
        <v>#N/A</v>
      </c>
      <c r="AY28" s="4" t="e">
        <f>NA()</f>
        <v>#N/A</v>
      </c>
      <c r="BB28" s="73" t="e">
        <f>NA()</f>
        <v>#N/A</v>
      </c>
      <c r="BC28" s="73" t="e">
        <f>NA()</f>
        <v>#N/A</v>
      </c>
      <c r="BE28" s="4" t="e">
        <f t="shared" si="5"/>
        <v>#N/A</v>
      </c>
      <c r="BF28" s="4" t="e">
        <f t="shared" si="6"/>
        <v>#N/A</v>
      </c>
      <c r="BG28" s="4">
        <f t="shared" si="7"/>
        <v>-2.6400797970139875E-2</v>
      </c>
      <c r="BH28" s="4">
        <f t="shared" si="8"/>
        <v>-4.2328764207848621</v>
      </c>
      <c r="BI28" s="4" t="e">
        <f t="shared" ca="1" si="9"/>
        <v>#N/A</v>
      </c>
      <c r="BJ28" s="4" t="e">
        <f t="shared" ca="1" si="10"/>
        <v>#N/A</v>
      </c>
      <c r="BK28" s="4" t="e">
        <f t="shared" ca="1" si="11"/>
        <v>#N/A</v>
      </c>
      <c r="BL28" s="4">
        <f t="shared" si="12"/>
        <v>-1.4484381149959333</v>
      </c>
      <c r="BM28" s="4">
        <f t="shared" si="13"/>
        <v>8.0881647407359605</v>
      </c>
      <c r="BQ28" s="4">
        <f t="shared" si="14"/>
        <v>-1.4484381149959333</v>
      </c>
      <c r="BR28" s="4">
        <f t="shared" si="15"/>
        <v>-0.28037329940903666</v>
      </c>
      <c r="BS28" s="4">
        <f t="shared" si="16"/>
        <v>-8.0881647407359605</v>
      </c>
      <c r="BT28" s="73">
        <v>0</v>
      </c>
    </row>
    <row r="29" spans="1:72" x14ac:dyDescent="0.35">
      <c r="A29" s="73">
        <f t="shared" si="17"/>
        <v>7</v>
      </c>
      <c r="B29" s="53">
        <v>40725</v>
      </c>
      <c r="C29" s="73" t="s">
        <v>3415</v>
      </c>
      <c r="D29" s="4" t="e">
        <v>#N/A</v>
      </c>
      <c r="E29" s="4" t="e">
        <v>#N/A</v>
      </c>
      <c r="F29" s="114">
        <v>8.1547619047619049E-2</v>
      </c>
      <c r="G29" s="57">
        <v>14</v>
      </c>
      <c r="H29" s="57">
        <v>-31</v>
      </c>
      <c r="I29" s="57">
        <v>-7</v>
      </c>
      <c r="J29" s="57">
        <v>166</v>
      </c>
      <c r="K29" s="73" t="e">
        <f>NA()</f>
        <v>#N/A</v>
      </c>
      <c r="L29" s="73" t="e">
        <f>NA()</f>
        <v>#N/A</v>
      </c>
      <c r="M29" s="73" t="e">
        <f>NA()</f>
        <v>#N/A</v>
      </c>
      <c r="P29" s="57">
        <f t="shared" si="23"/>
        <v>165.5</v>
      </c>
      <c r="Q29" s="73" t="e">
        <f>NA()</f>
        <v>#N/A</v>
      </c>
      <c r="R29" s="73" t="e">
        <f>NA()</f>
        <v>#N/A</v>
      </c>
      <c r="S29" s="73" t="e">
        <f>NA()</f>
        <v>#N/A</v>
      </c>
      <c r="V29" s="57">
        <f t="shared" si="24"/>
        <v>165.16666666666669</v>
      </c>
      <c r="W29" s="73" t="e">
        <f>NA()</f>
        <v>#N/A</v>
      </c>
      <c r="X29" s="73" t="e">
        <f>NA()</f>
        <v>#N/A</v>
      </c>
      <c r="Y29" s="73" t="e">
        <f>NA()</f>
        <v>#N/A</v>
      </c>
      <c r="AB29" s="74">
        <f t="shared" si="25"/>
        <v>1.0050454086781029</v>
      </c>
      <c r="AC29" s="73" t="e">
        <f>NA()</f>
        <v>#N/A</v>
      </c>
      <c r="AD29" s="73" t="e">
        <f>NA()</f>
        <v>#N/A</v>
      </c>
      <c r="AE29" s="73" t="e">
        <f>NA()</f>
        <v>#N/A</v>
      </c>
      <c r="AH29" s="73"/>
      <c r="AI29" s="74"/>
      <c r="AJ29" s="74"/>
      <c r="AK29" s="74"/>
      <c r="AL29" s="74"/>
      <c r="AO29" s="285">
        <f t="shared" ref="AO29:AS29" si="34">AO17</f>
        <v>7</v>
      </c>
      <c r="AP29" s="244">
        <f t="shared" si="34"/>
        <v>1.00231356040187</v>
      </c>
      <c r="AQ29" s="244">
        <f t="shared" ca="1" si="34"/>
        <v>1.0355145434801527</v>
      </c>
      <c r="AR29" s="244">
        <f t="shared" ca="1" si="34"/>
        <v>0.99278978925027439</v>
      </c>
      <c r="AS29" s="244">
        <f t="shared" ca="1" si="34"/>
        <v>0.98905179965611467</v>
      </c>
      <c r="AV29" s="4">
        <f t="shared" si="4"/>
        <v>165.61683544762536</v>
      </c>
      <c r="AW29" s="4" t="e">
        <f>NA()</f>
        <v>#N/A</v>
      </c>
      <c r="AX29" s="4" t="e">
        <f>NA()</f>
        <v>#N/A</v>
      </c>
      <c r="AY29" s="4" t="e">
        <f>NA()</f>
        <v>#N/A</v>
      </c>
      <c r="BB29" s="73" t="e">
        <f>NA()</f>
        <v>#N/A</v>
      </c>
      <c r="BC29" s="73" t="e">
        <f>NA()</f>
        <v>#N/A</v>
      </c>
      <c r="BE29" s="4" t="e">
        <f t="shared" si="5"/>
        <v>#N/A</v>
      </c>
      <c r="BF29" s="4" t="e">
        <f t="shared" si="6"/>
        <v>#N/A</v>
      </c>
      <c r="BG29" s="4">
        <f t="shared" si="7"/>
        <v>-0.53282746074290022</v>
      </c>
      <c r="BH29" s="4">
        <f t="shared" si="8"/>
        <v>-4.3070896754909693</v>
      </c>
      <c r="BI29" s="4" t="e">
        <f t="shared" ca="1" si="9"/>
        <v>#N/A</v>
      </c>
      <c r="BJ29" s="4" t="e">
        <f t="shared" ca="1" si="10"/>
        <v>#N/A</v>
      </c>
      <c r="BK29" s="4" t="e">
        <f t="shared" ca="1" si="11"/>
        <v>#N/A</v>
      </c>
      <c r="BL29" s="4">
        <f t="shared" si="12"/>
        <v>-2.0921883883274592</v>
      </c>
      <c r="BM29" s="4">
        <f t="shared" si="13"/>
        <v>7.6034807113285616</v>
      </c>
      <c r="BQ29" s="4">
        <f t="shared" si="14"/>
        <v>-2.0921883883274592</v>
      </c>
      <c r="BR29" s="4">
        <f t="shared" si="15"/>
        <v>-0.87850300481498145</v>
      </c>
      <c r="BS29" s="4">
        <f t="shared" si="16"/>
        <v>-7.6034807113285616</v>
      </c>
      <c r="BT29" s="73">
        <v>0</v>
      </c>
    </row>
    <row r="30" spans="1:72" x14ac:dyDescent="0.35">
      <c r="A30" s="73">
        <f t="shared" si="17"/>
        <v>8</v>
      </c>
      <c r="B30" s="53">
        <v>40756</v>
      </c>
      <c r="C30" s="73" t="s">
        <v>3416</v>
      </c>
      <c r="D30" s="4" t="e">
        <v>#N/A</v>
      </c>
      <c r="E30" s="4" t="e">
        <v>#N/A</v>
      </c>
      <c r="F30" s="114">
        <v>0.30523043478260869</v>
      </c>
      <c r="G30" s="57">
        <v>15</v>
      </c>
      <c r="H30" s="57">
        <v>-31</v>
      </c>
      <c r="I30" s="57">
        <v>-10</v>
      </c>
      <c r="J30" s="57">
        <v>163</v>
      </c>
      <c r="K30" s="73" t="e">
        <f>NA()</f>
        <v>#N/A</v>
      </c>
      <c r="L30" s="73" t="e">
        <f>NA()</f>
        <v>#N/A</v>
      </c>
      <c r="M30" s="73" t="e">
        <f>NA()</f>
        <v>#N/A</v>
      </c>
      <c r="P30" s="57">
        <f t="shared" si="23"/>
        <v>164.83333333333334</v>
      </c>
      <c r="Q30" s="73" t="e">
        <f>NA()</f>
        <v>#N/A</v>
      </c>
      <c r="R30" s="73" t="e">
        <f>NA()</f>
        <v>#N/A</v>
      </c>
      <c r="S30" s="73" t="e">
        <f>NA()</f>
        <v>#N/A</v>
      </c>
      <c r="V30" s="57">
        <f t="shared" si="24"/>
        <v>164.54166666666669</v>
      </c>
      <c r="W30" s="73" t="e">
        <f>NA()</f>
        <v>#N/A</v>
      </c>
      <c r="X30" s="73" t="e">
        <f>NA()</f>
        <v>#N/A</v>
      </c>
      <c r="Y30" s="73" t="e">
        <f>NA()</f>
        <v>#N/A</v>
      </c>
      <c r="AB30" s="74">
        <f t="shared" si="25"/>
        <v>0.99063053937705736</v>
      </c>
      <c r="AC30" s="73" t="e">
        <f>NA()</f>
        <v>#N/A</v>
      </c>
      <c r="AD30" s="73" t="e">
        <f>NA()</f>
        <v>#N/A</v>
      </c>
      <c r="AE30" s="73" t="e">
        <f>NA()</f>
        <v>#N/A</v>
      </c>
      <c r="AH30" s="73"/>
      <c r="AI30" s="74"/>
      <c r="AJ30" s="74"/>
      <c r="AK30" s="74"/>
      <c r="AL30" s="74"/>
      <c r="AO30" s="285">
        <f t="shared" ref="AO30:AS30" si="35">AO18</f>
        <v>8</v>
      </c>
      <c r="AP30" s="244">
        <f t="shared" si="35"/>
        <v>0.99798427745935692</v>
      </c>
      <c r="AQ30" s="244">
        <f t="shared" ca="1" si="35"/>
        <v>0.97066282573693508</v>
      </c>
      <c r="AR30" s="244">
        <f t="shared" ca="1" si="35"/>
        <v>1.0001261479587531</v>
      </c>
      <c r="AS30" s="244">
        <f t="shared" ca="1" si="35"/>
        <v>0.9944635456486518</v>
      </c>
      <c r="AV30" s="4">
        <f t="shared" si="4"/>
        <v>163.32922640320675</v>
      </c>
      <c r="AW30" s="4" t="e">
        <f>NA()</f>
        <v>#N/A</v>
      </c>
      <c r="AX30" s="4" t="e">
        <f>NA()</f>
        <v>#N/A</v>
      </c>
      <c r="AY30" s="4" t="e">
        <f>NA()</f>
        <v>#N/A</v>
      </c>
      <c r="BB30" s="73" t="e">
        <f>NA()</f>
        <v>#N/A</v>
      </c>
      <c r="BC30" s="73" t="e">
        <f>NA()</f>
        <v>#N/A</v>
      </c>
      <c r="BE30" s="4" t="e">
        <f t="shared" si="5"/>
        <v>#N/A</v>
      </c>
      <c r="BF30" s="4" t="e">
        <f t="shared" si="6"/>
        <v>#N/A</v>
      </c>
      <c r="BG30" s="4">
        <f t="shared" si="7"/>
        <v>-4.5263315549234191</v>
      </c>
      <c r="BH30" s="4">
        <f t="shared" si="8"/>
        <v>-4.459211445990082</v>
      </c>
      <c r="BI30" s="4" t="e">
        <f t="shared" ca="1" si="9"/>
        <v>#N/A</v>
      </c>
      <c r="BJ30" s="4" t="e">
        <f t="shared" ca="1" si="10"/>
        <v>#N/A</v>
      </c>
      <c r="BK30" s="4" t="e">
        <f t="shared" ca="1" si="11"/>
        <v>#N/A</v>
      </c>
      <c r="BL30" s="4">
        <f t="shared" si="12"/>
        <v>-1.7703132516616964</v>
      </c>
      <c r="BM30" s="4">
        <f t="shared" si="13"/>
        <v>8.330506755439659</v>
      </c>
      <c r="BQ30" s="4">
        <f t="shared" si="14"/>
        <v>-1.7703132516616964</v>
      </c>
      <c r="BR30" s="4">
        <f t="shared" si="15"/>
        <v>-0.87850300481498145</v>
      </c>
      <c r="BS30" s="4">
        <f t="shared" si="16"/>
        <v>-8.330506755439659</v>
      </c>
      <c r="BT30" s="73">
        <v>0</v>
      </c>
    </row>
    <row r="31" spans="1:72" x14ac:dyDescent="0.35">
      <c r="A31" s="73">
        <f t="shared" si="17"/>
        <v>9</v>
      </c>
      <c r="B31" s="53">
        <v>40787</v>
      </c>
      <c r="C31" s="73" t="s">
        <v>3417</v>
      </c>
      <c r="D31" s="4" t="e">
        <v>#N/A</v>
      </c>
      <c r="E31" s="4" t="e">
        <v>#N/A</v>
      </c>
      <c r="F31" s="114">
        <v>0.36176818181818188</v>
      </c>
      <c r="G31" s="57">
        <v>13</v>
      </c>
      <c r="H31" s="57">
        <v>-28</v>
      </c>
      <c r="I31" s="57">
        <v>-14</v>
      </c>
      <c r="J31" s="57">
        <v>161</v>
      </c>
      <c r="K31" s="73" t="e">
        <f>NA()</f>
        <v>#N/A</v>
      </c>
      <c r="L31" s="73" t="e">
        <f>NA()</f>
        <v>#N/A</v>
      </c>
      <c r="M31" s="73" t="e">
        <f>NA()</f>
        <v>#N/A</v>
      </c>
      <c r="P31" s="57">
        <f t="shared" si="23"/>
        <v>164.25</v>
      </c>
      <c r="Q31" s="73" t="e">
        <f>NA()</f>
        <v>#N/A</v>
      </c>
      <c r="R31" s="73" t="e">
        <f>NA()</f>
        <v>#N/A</v>
      </c>
      <c r="S31" s="73" t="e">
        <f>NA()</f>
        <v>#N/A</v>
      </c>
      <c r="V31" s="57">
        <f t="shared" si="24"/>
        <v>163.95833333333331</v>
      </c>
      <c r="W31" s="73" t="e">
        <f>NA()</f>
        <v>#N/A</v>
      </c>
      <c r="X31" s="73" t="e">
        <f>NA()</f>
        <v>#N/A</v>
      </c>
      <c r="Y31" s="73" t="e">
        <f>NA()</f>
        <v>#N/A</v>
      </c>
      <c r="AB31" s="74">
        <f t="shared" si="25"/>
        <v>0.98195679796696322</v>
      </c>
      <c r="AC31" s="73" t="e">
        <f>NA()</f>
        <v>#N/A</v>
      </c>
      <c r="AD31" s="73" t="e">
        <f>NA()</f>
        <v>#N/A</v>
      </c>
      <c r="AE31" s="73" t="e">
        <f>NA()</f>
        <v>#N/A</v>
      </c>
      <c r="AH31" s="73"/>
      <c r="AI31" s="74"/>
      <c r="AJ31" s="74"/>
      <c r="AK31" s="74"/>
      <c r="AL31" s="74"/>
      <c r="AO31" s="285">
        <f t="shared" ref="AO31:AS31" si="36">AO19</f>
        <v>9</v>
      </c>
      <c r="AP31" s="244">
        <f t="shared" si="36"/>
        <v>0.9986233946925861</v>
      </c>
      <c r="AQ31" s="244">
        <f t="shared" ca="1" si="36"/>
        <v>0.99613918409422419</v>
      </c>
      <c r="AR31" s="244">
        <f t="shared" ca="1" si="36"/>
        <v>1.0035227539512379</v>
      </c>
      <c r="AS31" s="244">
        <f t="shared" ca="1" si="36"/>
        <v>1.0170392513597533</v>
      </c>
      <c r="AV31" s="4">
        <f t="shared" si="4"/>
        <v>161.22193897686711</v>
      </c>
      <c r="AW31" s="4" t="e">
        <f>NA()</f>
        <v>#N/A</v>
      </c>
      <c r="AX31" s="4" t="e">
        <f>NA()</f>
        <v>#N/A</v>
      </c>
      <c r="AY31" s="4" t="e">
        <f>NA()</f>
        <v>#N/A</v>
      </c>
      <c r="BB31" s="73" t="e">
        <f>NA()</f>
        <v>#N/A</v>
      </c>
      <c r="BC31" s="73" t="e">
        <f>NA()</f>
        <v>#N/A</v>
      </c>
      <c r="BE31" s="4" t="e">
        <f t="shared" si="5"/>
        <v>#N/A</v>
      </c>
      <c r="BF31" s="4" t="e">
        <f t="shared" si="6"/>
        <v>#N/A</v>
      </c>
      <c r="BG31" s="4">
        <f t="shared" si="7"/>
        <v>-5.535723910435447</v>
      </c>
      <c r="BH31" s="4">
        <f t="shared" si="8"/>
        <v>-4.5993421623934934</v>
      </c>
      <c r="BI31" s="4" t="e">
        <f t="shared" ca="1" si="9"/>
        <v>#N/A</v>
      </c>
      <c r="BJ31" s="4" t="e">
        <f t="shared" ca="1" si="10"/>
        <v>#N/A</v>
      </c>
      <c r="BK31" s="4" t="e">
        <f t="shared" ca="1" si="11"/>
        <v>#N/A</v>
      </c>
      <c r="BL31" s="4">
        <f t="shared" si="12"/>
        <v>-2.4140635249932223</v>
      </c>
      <c r="BM31" s="4">
        <f t="shared" si="13"/>
        <v>9.2998748142544549</v>
      </c>
      <c r="BQ31" s="4">
        <f t="shared" si="14"/>
        <v>-2.4140635249932223</v>
      </c>
      <c r="BR31" s="4">
        <f t="shared" si="15"/>
        <v>-0.42990572576052283</v>
      </c>
      <c r="BS31" s="4">
        <f t="shared" si="16"/>
        <v>-9.2998748142544549</v>
      </c>
      <c r="BT31" s="73">
        <v>0</v>
      </c>
    </row>
    <row r="32" spans="1:72" x14ac:dyDescent="0.35">
      <c r="A32" s="73">
        <f t="shared" si="17"/>
        <v>10</v>
      </c>
      <c r="B32" s="53">
        <v>40817</v>
      </c>
      <c r="C32" s="73" t="s">
        <v>3418</v>
      </c>
      <c r="D32" s="4" t="e">
        <v>#N/A</v>
      </c>
      <c r="E32" s="4" t="e">
        <v>#N/A</v>
      </c>
      <c r="F32" s="114">
        <v>0.43803333333333316</v>
      </c>
      <c r="G32" s="57">
        <v>16</v>
      </c>
      <c r="H32" s="57">
        <v>-32</v>
      </c>
      <c r="I32" s="57">
        <v>-10</v>
      </c>
      <c r="J32" s="57">
        <v>162</v>
      </c>
      <c r="K32" s="73" t="e">
        <f>NA()</f>
        <v>#N/A</v>
      </c>
      <c r="L32" s="73" t="e">
        <f>NA()</f>
        <v>#N/A</v>
      </c>
      <c r="M32" s="73" t="e">
        <f>NA()</f>
        <v>#N/A</v>
      </c>
      <c r="P32" s="57">
        <f t="shared" si="23"/>
        <v>163.66666666666666</v>
      </c>
      <c r="Q32" s="73" t="e">
        <f>NA()</f>
        <v>#N/A</v>
      </c>
      <c r="R32" s="73" t="e">
        <f>NA()</f>
        <v>#N/A</v>
      </c>
      <c r="S32" s="73" t="e">
        <f>NA()</f>
        <v>#N/A</v>
      </c>
      <c r="V32" s="57">
        <f t="shared" si="24"/>
        <v>163.58333333333331</v>
      </c>
      <c r="W32" s="73" t="e">
        <f>NA()</f>
        <v>#N/A</v>
      </c>
      <c r="X32" s="73" t="e">
        <f>NA()</f>
        <v>#N/A</v>
      </c>
      <c r="Y32" s="73" t="e">
        <f>NA()</f>
        <v>#N/A</v>
      </c>
      <c r="AB32" s="74">
        <f t="shared" si="25"/>
        <v>0.99032093734080495</v>
      </c>
      <c r="AC32" s="73" t="e">
        <f>NA()</f>
        <v>#N/A</v>
      </c>
      <c r="AD32" s="73" t="e">
        <f>NA()</f>
        <v>#N/A</v>
      </c>
      <c r="AE32" s="73" t="e">
        <f>NA()</f>
        <v>#N/A</v>
      </c>
      <c r="AH32" s="73"/>
      <c r="AI32" s="74"/>
      <c r="AJ32" s="74"/>
      <c r="AK32" s="74"/>
      <c r="AL32" s="74"/>
      <c r="AO32" s="285">
        <f t="shared" ref="AO32:AS32" si="37">AO20</f>
        <v>10</v>
      </c>
      <c r="AP32" s="244">
        <f t="shared" si="37"/>
        <v>0.9967060404594994</v>
      </c>
      <c r="AQ32" s="244">
        <f t="shared" ca="1" si="37"/>
        <v>1.0319091086833854</v>
      </c>
      <c r="AR32" s="244">
        <f t="shared" ca="1" si="37"/>
        <v>1.0077298377559945</v>
      </c>
      <c r="AS32" s="244">
        <f t="shared" ca="1" si="37"/>
        <v>1.0004130038539114</v>
      </c>
      <c r="AV32" s="4">
        <f t="shared" si="4"/>
        <v>162.53538498203051</v>
      </c>
      <c r="AW32" s="4" t="e">
        <f>NA()</f>
        <v>#N/A</v>
      </c>
      <c r="AX32" s="4" t="e">
        <f>NA()</f>
        <v>#N/A</v>
      </c>
      <c r="AY32" s="4" t="e">
        <f>NA()</f>
        <v>#N/A</v>
      </c>
      <c r="BB32" s="73" t="e">
        <f>NA()</f>
        <v>#N/A</v>
      </c>
      <c r="BC32" s="73" t="e">
        <f>NA()</f>
        <v>#N/A</v>
      </c>
      <c r="BE32" s="4" t="e">
        <f t="shared" si="5"/>
        <v>#N/A</v>
      </c>
      <c r="BF32" s="4" t="e">
        <f t="shared" si="6"/>
        <v>#N/A</v>
      </c>
      <c r="BG32" s="4">
        <f t="shared" si="7"/>
        <v>-6.8973179775447004</v>
      </c>
      <c r="BH32" s="4">
        <f t="shared" si="8"/>
        <v>-4.5120004322810292</v>
      </c>
      <c r="BI32" s="4" t="e">
        <f t="shared" ca="1" si="9"/>
        <v>#N/A</v>
      </c>
      <c r="BJ32" s="4" t="e">
        <f t="shared" ca="1" si="10"/>
        <v>#N/A</v>
      </c>
      <c r="BK32" s="4" t="e">
        <f t="shared" ca="1" si="11"/>
        <v>#N/A</v>
      </c>
      <c r="BL32" s="4">
        <f t="shared" si="12"/>
        <v>-1.4484381149959333</v>
      </c>
      <c r="BM32" s="4">
        <f t="shared" si="13"/>
        <v>8.330506755439659</v>
      </c>
      <c r="BQ32" s="4">
        <f t="shared" si="14"/>
        <v>-1.4484381149959333</v>
      </c>
      <c r="BR32" s="4">
        <f t="shared" si="15"/>
        <v>-1.0280354311664677</v>
      </c>
      <c r="BS32" s="4">
        <f t="shared" si="16"/>
        <v>-8.330506755439659</v>
      </c>
      <c r="BT32" s="73">
        <v>0</v>
      </c>
    </row>
    <row r="33" spans="1:72" x14ac:dyDescent="0.35">
      <c r="A33" s="73">
        <f t="shared" si="17"/>
        <v>11</v>
      </c>
      <c r="B33" s="53">
        <v>40848</v>
      </c>
      <c r="C33" s="73" t="s">
        <v>3419</v>
      </c>
      <c r="D33" s="4" t="e">
        <v>#N/A</v>
      </c>
      <c r="E33" s="4" t="e">
        <v>#N/A</v>
      </c>
      <c r="F33" s="114">
        <v>0.42869090909090901</v>
      </c>
      <c r="G33" s="57">
        <v>14</v>
      </c>
      <c r="H33" s="57">
        <v>-27</v>
      </c>
      <c r="I33" s="57">
        <v>-13</v>
      </c>
      <c r="J33" s="57">
        <v>162</v>
      </c>
      <c r="K33" s="73" t="e">
        <f>NA()</f>
        <v>#N/A</v>
      </c>
      <c r="L33" s="73" t="e">
        <f>NA()</f>
        <v>#N/A</v>
      </c>
      <c r="M33" s="73" t="e">
        <f>NA()</f>
        <v>#N/A</v>
      </c>
      <c r="P33" s="57">
        <f t="shared" si="23"/>
        <v>163.5</v>
      </c>
      <c r="Q33" s="73" t="e">
        <f>NA()</f>
        <v>#N/A</v>
      </c>
      <c r="R33" s="73" t="e">
        <f>NA()</f>
        <v>#N/A</v>
      </c>
      <c r="S33" s="73" t="e">
        <f>NA()</f>
        <v>#N/A</v>
      </c>
      <c r="V33" s="57">
        <f t="shared" si="24"/>
        <v>163.58333333333331</v>
      </c>
      <c r="W33" s="73" t="e">
        <f>NA()</f>
        <v>#N/A</v>
      </c>
      <c r="X33" s="73" t="e">
        <f>NA()</f>
        <v>#N/A</v>
      </c>
      <c r="Y33" s="73" t="e">
        <f>NA()</f>
        <v>#N/A</v>
      </c>
      <c r="AB33" s="74">
        <f t="shared" si="25"/>
        <v>0.99032093734080495</v>
      </c>
      <c r="AC33" s="73" t="e">
        <f>NA()</f>
        <v>#N/A</v>
      </c>
      <c r="AD33" s="73" t="e">
        <f>NA()</f>
        <v>#N/A</v>
      </c>
      <c r="AE33" s="73" t="e">
        <f>NA()</f>
        <v>#N/A</v>
      </c>
      <c r="AH33" s="73"/>
      <c r="AI33" s="74"/>
      <c r="AJ33" s="74"/>
      <c r="AK33" s="74"/>
      <c r="AL33" s="74"/>
      <c r="AO33" s="285">
        <f t="shared" ref="AO33:AS33" si="38">AO21</f>
        <v>11</v>
      </c>
      <c r="AP33" s="244">
        <f t="shared" si="38"/>
        <v>1.0030802944547641</v>
      </c>
      <c r="AQ33" s="244">
        <f t="shared" ca="1" si="38"/>
        <v>0.97467153312398214</v>
      </c>
      <c r="AR33" s="244">
        <f t="shared" ca="1" si="38"/>
        <v>1.0086254968178008</v>
      </c>
      <c r="AS33" s="244">
        <f t="shared" ca="1" si="38"/>
        <v>1.0056598520341291</v>
      </c>
      <c r="AV33" s="4">
        <f t="shared" si="4"/>
        <v>161.50252466883219</v>
      </c>
      <c r="AW33" s="4" t="e">
        <f>NA()</f>
        <v>#N/A</v>
      </c>
      <c r="AX33" s="4" t="e">
        <f>NA()</f>
        <v>#N/A</v>
      </c>
      <c r="AY33" s="4" t="e">
        <f>NA()</f>
        <v>#N/A</v>
      </c>
      <c r="BB33" s="73" t="e">
        <f>NA()</f>
        <v>#N/A</v>
      </c>
      <c r="BC33" s="73" t="e">
        <f>NA()</f>
        <v>#N/A</v>
      </c>
      <c r="BE33" s="4" t="e">
        <f t="shared" si="5"/>
        <v>#N/A</v>
      </c>
      <c r="BF33" s="4" t="e">
        <f t="shared" si="6"/>
        <v>#N/A</v>
      </c>
      <c r="BG33" s="4">
        <f t="shared" si="7"/>
        <v>-6.7305237187228943</v>
      </c>
      <c r="BH33" s="4">
        <f t="shared" si="8"/>
        <v>-4.5806837328237258</v>
      </c>
      <c r="BI33" s="4" t="e">
        <f t="shared" ca="1" si="9"/>
        <v>#N/A</v>
      </c>
      <c r="BJ33" s="4" t="e">
        <f t="shared" ca="1" si="10"/>
        <v>#N/A</v>
      </c>
      <c r="BK33" s="4" t="e">
        <f t="shared" ca="1" si="11"/>
        <v>#N/A</v>
      </c>
      <c r="BL33" s="4">
        <f t="shared" si="12"/>
        <v>-2.0921883883274592</v>
      </c>
      <c r="BM33" s="4">
        <f t="shared" si="13"/>
        <v>9.0575327995507564</v>
      </c>
      <c r="BQ33" s="4">
        <f t="shared" si="14"/>
        <v>-2.0921883883274592</v>
      </c>
      <c r="BR33" s="4">
        <f t="shared" si="15"/>
        <v>-0.28037329940903666</v>
      </c>
      <c r="BS33" s="4">
        <f t="shared" si="16"/>
        <v>-9.0575327995507564</v>
      </c>
      <c r="BT33" s="73">
        <v>0</v>
      </c>
    </row>
    <row r="34" spans="1:72" x14ac:dyDescent="0.35">
      <c r="A34" s="73">
        <f t="shared" si="17"/>
        <v>12</v>
      </c>
      <c r="B34" s="53">
        <v>40878</v>
      </c>
      <c r="C34" s="73" t="s">
        <v>3420</v>
      </c>
      <c r="D34" s="4" t="e">
        <v>#N/A</v>
      </c>
      <c r="E34" s="4" t="e">
        <v>#N/A</v>
      </c>
      <c r="F34" s="114">
        <v>0.26173181818181823</v>
      </c>
      <c r="G34" s="57">
        <v>14</v>
      </c>
      <c r="H34" s="57">
        <v>-31</v>
      </c>
      <c r="I34" s="57">
        <v>-12</v>
      </c>
      <c r="J34" s="57">
        <v>161</v>
      </c>
      <c r="K34" s="73" t="e">
        <f>NA()</f>
        <v>#N/A</v>
      </c>
      <c r="L34" s="73" t="e">
        <f>NA()</f>
        <v>#N/A</v>
      </c>
      <c r="M34" s="73" t="e">
        <f>NA()</f>
        <v>#N/A</v>
      </c>
      <c r="P34" s="57">
        <f t="shared" si="23"/>
        <v>163.66666666666666</v>
      </c>
      <c r="Q34" s="73" t="e">
        <f>NA()</f>
        <v>#N/A</v>
      </c>
      <c r="R34" s="73" t="e">
        <f>NA()</f>
        <v>#N/A</v>
      </c>
      <c r="S34" s="73" t="e">
        <f>NA()</f>
        <v>#N/A</v>
      </c>
      <c r="V34" s="57">
        <f t="shared" si="24"/>
        <v>163.79166666666666</v>
      </c>
      <c r="W34" s="73" t="e">
        <f>NA()</f>
        <v>#N/A</v>
      </c>
      <c r="X34" s="73" t="e">
        <f>NA()</f>
        <v>#N/A</v>
      </c>
      <c r="Y34" s="73" t="e">
        <f>NA()</f>
        <v>#N/A</v>
      </c>
      <c r="AB34" s="74">
        <f t="shared" si="25"/>
        <v>0.98295599084202501</v>
      </c>
      <c r="AC34" s="73" t="e">
        <f>NA()</f>
        <v>#N/A</v>
      </c>
      <c r="AD34" s="73" t="e">
        <f>NA()</f>
        <v>#N/A</v>
      </c>
      <c r="AE34" s="73" t="e">
        <f>NA()</f>
        <v>#N/A</v>
      </c>
      <c r="AH34" s="73"/>
      <c r="AI34" s="74"/>
      <c r="AJ34" s="74"/>
      <c r="AK34" s="74"/>
      <c r="AL34" s="74"/>
      <c r="AO34" s="285">
        <f t="shared" ref="AO34:AS34" si="39">AO22</f>
        <v>12</v>
      </c>
      <c r="AP34" s="244">
        <f t="shared" si="39"/>
        <v>0.99799443734174142</v>
      </c>
      <c r="AQ34" s="244">
        <f t="shared" ca="1" si="39"/>
        <v>0.7856981471168506</v>
      </c>
      <c r="AR34" s="244">
        <f t="shared" ca="1" si="39"/>
        <v>1.0133006296357472</v>
      </c>
      <c r="AS34" s="244">
        <f t="shared" ca="1" si="39"/>
        <v>1.0035926743343828</v>
      </c>
      <c r="AV34" s="4">
        <f t="shared" si="4"/>
        <v>161.32354447670039</v>
      </c>
      <c r="AW34" s="4" t="e">
        <f>NA()</f>
        <v>#N/A</v>
      </c>
      <c r="AX34" s="4" t="e">
        <f>NA()</f>
        <v>#N/A</v>
      </c>
      <c r="AY34" s="4" t="e">
        <f>NA()</f>
        <v>#N/A</v>
      </c>
      <c r="BB34" s="73" t="e">
        <f>NA()</f>
        <v>#N/A</v>
      </c>
      <c r="BC34" s="73" t="e">
        <f>NA()</f>
        <v>#N/A</v>
      </c>
      <c r="BE34" s="4" t="e">
        <f t="shared" si="5"/>
        <v>#N/A</v>
      </c>
      <c r="BF34" s="4" t="e">
        <f t="shared" si="6"/>
        <v>#N/A</v>
      </c>
      <c r="BG34" s="4">
        <f t="shared" si="7"/>
        <v>-3.7497323203525696</v>
      </c>
      <c r="BH34" s="4">
        <f t="shared" si="8"/>
        <v>-4.5925855845749206</v>
      </c>
      <c r="BI34" s="4" t="e">
        <f t="shared" ca="1" si="9"/>
        <v>#N/A</v>
      </c>
      <c r="BJ34" s="4" t="e">
        <f t="shared" ca="1" si="10"/>
        <v>#N/A</v>
      </c>
      <c r="BK34" s="4" t="e">
        <f t="shared" ca="1" si="11"/>
        <v>#N/A</v>
      </c>
      <c r="BL34" s="4">
        <f t="shared" si="12"/>
        <v>-2.0921883883274592</v>
      </c>
      <c r="BM34" s="4">
        <f t="shared" si="13"/>
        <v>8.8151907848470579</v>
      </c>
      <c r="BQ34" s="4">
        <f t="shared" si="14"/>
        <v>-2.0921883883274592</v>
      </c>
      <c r="BR34" s="4">
        <f t="shared" si="15"/>
        <v>-0.87850300481498145</v>
      </c>
      <c r="BS34" s="4">
        <f t="shared" si="16"/>
        <v>-8.8151907848470579</v>
      </c>
      <c r="BT34" s="73">
        <v>0</v>
      </c>
    </row>
    <row r="35" spans="1:72" x14ac:dyDescent="0.35">
      <c r="A35" s="73">
        <f t="shared" si="17"/>
        <v>1</v>
      </c>
      <c r="B35" s="53">
        <v>40909</v>
      </c>
      <c r="C35" s="73" t="s">
        <v>3421</v>
      </c>
      <c r="D35" s="4" t="e">
        <v>#N/A</v>
      </c>
      <c r="E35" s="4" t="e">
        <v>#N/A</v>
      </c>
      <c r="F35" s="114">
        <v>0.13911363636363636</v>
      </c>
      <c r="G35" s="57">
        <v>17</v>
      </c>
      <c r="H35" s="57">
        <v>-22</v>
      </c>
      <c r="I35" s="57">
        <v>-11</v>
      </c>
      <c r="J35" s="57">
        <v>164</v>
      </c>
      <c r="K35" s="73" t="e">
        <f>NA()</f>
        <v>#N/A</v>
      </c>
      <c r="L35" s="73" t="e">
        <f>NA()</f>
        <v>#N/A</v>
      </c>
      <c r="M35" s="73" t="e">
        <f>NA()</f>
        <v>#N/A</v>
      </c>
      <c r="P35" s="57">
        <f t="shared" si="23"/>
        <v>163.91666666666666</v>
      </c>
      <c r="Q35" s="73" t="e">
        <f>NA()</f>
        <v>#N/A</v>
      </c>
      <c r="R35" s="73" t="e">
        <f>NA()</f>
        <v>#N/A</v>
      </c>
      <c r="S35" s="73" t="e">
        <f>NA()</f>
        <v>#N/A</v>
      </c>
      <c r="V35" s="57">
        <f t="shared" si="24"/>
        <v>164.125</v>
      </c>
      <c r="W35" s="73" t="e">
        <f>NA()</f>
        <v>#N/A</v>
      </c>
      <c r="X35" s="73" t="e">
        <f>NA()</f>
        <v>#N/A</v>
      </c>
      <c r="Y35" s="73" t="e">
        <f>NA()</f>
        <v>#N/A</v>
      </c>
      <c r="AB35" s="74">
        <f t="shared" si="25"/>
        <v>0.99923838537699927</v>
      </c>
      <c r="AC35" s="73" t="e">
        <f>NA()</f>
        <v>#N/A</v>
      </c>
      <c r="AD35" s="73" t="e">
        <f>NA()</f>
        <v>#N/A</v>
      </c>
      <c r="AE35" s="73" t="e">
        <f>NA()</f>
        <v>#N/A</v>
      </c>
      <c r="AH35" s="73"/>
      <c r="AI35" s="74"/>
      <c r="AJ35" s="74"/>
      <c r="AK35" s="74"/>
      <c r="AL35" s="74"/>
      <c r="AO35" s="285">
        <f t="shared" ref="AO35:AS35" si="40">AO23</f>
        <v>1</v>
      </c>
      <c r="AP35" s="244">
        <f t="shared" si="40"/>
        <v>1.0121968222269864</v>
      </c>
      <c r="AQ35" s="244">
        <f t="shared" ca="1" si="40"/>
        <v>1.0563770216214654</v>
      </c>
      <c r="AR35" s="244">
        <f t="shared" ca="1" si="40"/>
        <v>1.0103681524867829</v>
      </c>
      <c r="AS35" s="244">
        <f t="shared" ca="1" si="40"/>
        <v>1.0010113591614587</v>
      </c>
      <c r="AV35" s="4">
        <f t="shared" si="4"/>
        <v>162.02382421945876</v>
      </c>
      <c r="AW35" s="4" t="e">
        <f>NA()</f>
        <v>#N/A</v>
      </c>
      <c r="AX35" s="4" t="e">
        <f>NA()</f>
        <v>#N/A</v>
      </c>
      <c r="AY35" s="4" t="e">
        <f>NA()</f>
        <v>#N/A</v>
      </c>
      <c r="BB35" s="73" t="e">
        <f>NA()</f>
        <v>#N/A</v>
      </c>
      <c r="BC35" s="73" t="e">
        <f>NA()</f>
        <v>#N/A</v>
      </c>
      <c r="BE35" s="4" t="e">
        <f t="shared" si="5"/>
        <v>#N/A</v>
      </c>
      <c r="BF35" s="4" t="e">
        <f t="shared" si="6"/>
        <v>#N/A</v>
      </c>
      <c r="BG35" s="4">
        <f t="shared" si="7"/>
        <v>-1.5605779612978752</v>
      </c>
      <c r="BH35" s="4">
        <f t="shared" si="8"/>
        <v>-4.5460182768555457</v>
      </c>
      <c r="BI35" s="4" t="e">
        <f t="shared" ca="1" si="9"/>
        <v>#N/A</v>
      </c>
      <c r="BJ35" s="4" t="e">
        <f t="shared" ca="1" si="10"/>
        <v>#N/A</v>
      </c>
      <c r="BK35" s="4" t="e">
        <f t="shared" ca="1" si="11"/>
        <v>#N/A</v>
      </c>
      <c r="BL35" s="4">
        <f t="shared" si="12"/>
        <v>-1.1265629783301705</v>
      </c>
      <c r="BM35" s="4">
        <f t="shared" si="13"/>
        <v>8.5728487701433576</v>
      </c>
      <c r="BQ35" s="4">
        <f t="shared" si="14"/>
        <v>-1.1265629783301705</v>
      </c>
      <c r="BR35" s="4">
        <f t="shared" si="15"/>
        <v>0.46728883234839441</v>
      </c>
      <c r="BS35" s="4">
        <f t="shared" si="16"/>
        <v>-8.5728487701433576</v>
      </c>
      <c r="BT35" s="73">
        <v>0</v>
      </c>
    </row>
    <row r="36" spans="1:72" x14ac:dyDescent="0.35">
      <c r="A36" s="73">
        <f t="shared" si="17"/>
        <v>2</v>
      </c>
      <c r="B36" s="53">
        <v>40940</v>
      </c>
      <c r="C36" s="73" t="s">
        <v>3422</v>
      </c>
      <c r="D36" s="4" t="e">
        <v>#N/A</v>
      </c>
      <c r="E36" s="4" t="e">
        <v>#N/A</v>
      </c>
      <c r="F36" s="114">
        <v>0.11489523809523806</v>
      </c>
      <c r="G36" s="57">
        <v>14</v>
      </c>
      <c r="H36" s="57">
        <v>-27</v>
      </c>
      <c r="I36" s="57">
        <v>-14</v>
      </c>
      <c r="J36" s="57">
        <v>163</v>
      </c>
      <c r="K36" s="73" t="e">
        <f>NA()</f>
        <v>#N/A</v>
      </c>
      <c r="L36" s="73" t="e">
        <f>NA()</f>
        <v>#N/A</v>
      </c>
      <c r="M36" s="73" t="e">
        <f>NA()</f>
        <v>#N/A</v>
      </c>
      <c r="P36" s="57">
        <f t="shared" si="23"/>
        <v>164.33333333333334</v>
      </c>
      <c r="Q36" s="73" t="e">
        <f>NA()</f>
        <v>#N/A</v>
      </c>
      <c r="R36" s="73" t="e">
        <f>NA()</f>
        <v>#N/A</v>
      </c>
      <c r="S36" s="73" t="e">
        <f>NA()</f>
        <v>#N/A</v>
      </c>
      <c r="V36" s="57">
        <f t="shared" si="24"/>
        <v>164.625</v>
      </c>
      <c r="W36" s="73" t="e">
        <f>NA()</f>
        <v>#N/A</v>
      </c>
      <c r="X36" s="73" t="e">
        <f>NA()</f>
        <v>#N/A</v>
      </c>
      <c r="Y36" s="73" t="e">
        <f>NA()</f>
        <v>#N/A</v>
      </c>
      <c r="AB36" s="74">
        <f t="shared" si="25"/>
        <v>0.99012908124525434</v>
      </c>
      <c r="AC36" s="73" t="e">
        <f>NA()</f>
        <v>#N/A</v>
      </c>
      <c r="AD36" s="73" t="e">
        <f>NA()</f>
        <v>#N/A</v>
      </c>
      <c r="AE36" s="73" t="e">
        <f>NA()</f>
        <v>#N/A</v>
      </c>
      <c r="AH36" s="73"/>
      <c r="AI36" s="74"/>
      <c r="AJ36" s="74"/>
      <c r="AK36" s="74"/>
      <c r="AL36" s="74"/>
      <c r="AO36" s="285">
        <f t="shared" ref="AO36:AS36" si="41">AO24</f>
        <v>2</v>
      </c>
      <c r="AP36" s="244">
        <f t="shared" si="41"/>
        <v>1.0062240821410855</v>
      </c>
      <c r="AQ36" s="244">
        <f t="shared" ca="1" si="41"/>
        <v>1.005123122579465</v>
      </c>
      <c r="AR36" s="244">
        <f t="shared" ca="1" si="41"/>
        <v>1.0086729246113624</v>
      </c>
      <c r="AS36" s="244">
        <f t="shared" ca="1" si="41"/>
        <v>1.0103349528673153</v>
      </c>
      <c r="AV36" s="4">
        <f t="shared" si="4"/>
        <v>161.99175004156311</v>
      </c>
      <c r="AW36" s="4" t="e">
        <f>NA()</f>
        <v>#N/A</v>
      </c>
      <c r="AX36" s="4" t="e">
        <f>NA()</f>
        <v>#N/A</v>
      </c>
      <c r="AY36" s="4" t="e">
        <f>NA()</f>
        <v>#N/A</v>
      </c>
      <c r="BB36" s="73" t="e">
        <f>NA()</f>
        <v>#N/A</v>
      </c>
      <c r="BC36" s="73" t="e">
        <f>NA()</f>
        <v>#N/A</v>
      </c>
      <c r="BE36" s="4" t="e">
        <f t="shared" si="5"/>
        <v>#N/A</v>
      </c>
      <c r="BF36" s="4" t="e">
        <f t="shared" si="6"/>
        <v>#N/A</v>
      </c>
      <c r="BG36" s="4">
        <f t="shared" si="7"/>
        <v>-1.1281966345448688</v>
      </c>
      <c r="BH36" s="4">
        <f t="shared" si="8"/>
        <v>-4.5481511503641086</v>
      </c>
      <c r="BI36" s="4" t="e">
        <f t="shared" ca="1" si="9"/>
        <v>#N/A</v>
      </c>
      <c r="BJ36" s="4" t="e">
        <f t="shared" ca="1" si="10"/>
        <v>#N/A</v>
      </c>
      <c r="BK36" s="4" t="e">
        <f t="shared" ca="1" si="11"/>
        <v>#N/A</v>
      </c>
      <c r="BL36" s="4">
        <f t="shared" si="12"/>
        <v>-2.0921883883274592</v>
      </c>
      <c r="BM36" s="4">
        <f t="shared" si="13"/>
        <v>9.2998748142544549</v>
      </c>
      <c r="BQ36" s="4">
        <f t="shared" si="14"/>
        <v>-2.0921883883274592</v>
      </c>
      <c r="BR36" s="4">
        <f t="shared" si="15"/>
        <v>-0.28037329940903666</v>
      </c>
      <c r="BS36" s="4">
        <f t="shared" si="16"/>
        <v>-9.2998748142544549</v>
      </c>
      <c r="BT36" s="73">
        <v>0</v>
      </c>
    </row>
    <row r="37" spans="1:72" x14ac:dyDescent="0.35">
      <c r="A37" s="73">
        <f t="shared" si="17"/>
        <v>3</v>
      </c>
      <c r="B37" s="53">
        <v>40969</v>
      </c>
      <c r="C37" s="73" t="s">
        <v>3423</v>
      </c>
      <c r="D37" s="4" t="e">
        <v>#N/A</v>
      </c>
      <c r="E37" s="4" t="e">
        <v>#N/A</v>
      </c>
      <c r="F37" s="114">
        <v>0.16168181818181815</v>
      </c>
      <c r="G37" s="57">
        <v>12</v>
      </c>
      <c r="H37" s="57">
        <v>-31</v>
      </c>
      <c r="I37" s="57">
        <v>-13</v>
      </c>
      <c r="J37" s="57">
        <v>163</v>
      </c>
      <c r="K37" s="73" t="e">
        <f>NA()</f>
        <v>#N/A</v>
      </c>
      <c r="L37" s="73" t="e">
        <f>NA()</f>
        <v>#N/A</v>
      </c>
      <c r="M37" s="73" t="e">
        <f>NA()</f>
        <v>#N/A</v>
      </c>
      <c r="P37" s="57">
        <f t="shared" si="23"/>
        <v>164.91666666666666</v>
      </c>
      <c r="Q37" s="73" t="e">
        <f>NA()</f>
        <v>#N/A</v>
      </c>
      <c r="R37" s="73" t="e">
        <f>NA()</f>
        <v>#N/A</v>
      </c>
      <c r="S37" s="73" t="e">
        <f>NA()</f>
        <v>#N/A</v>
      </c>
      <c r="V37" s="57">
        <f t="shared" si="24"/>
        <v>165.20833333333331</v>
      </c>
      <c r="W37" s="73" t="e">
        <f>NA()</f>
        <v>#N/A</v>
      </c>
      <c r="X37" s="73" t="e">
        <f>NA()</f>
        <v>#N/A</v>
      </c>
      <c r="Y37" s="73" t="e">
        <f>NA()</f>
        <v>#N/A</v>
      </c>
      <c r="AB37" s="74">
        <f t="shared" si="25"/>
        <v>0.98663303909205557</v>
      </c>
      <c r="AC37" s="73" t="e">
        <f>NA()</f>
        <v>#N/A</v>
      </c>
      <c r="AD37" s="73" t="e">
        <f>NA()</f>
        <v>#N/A</v>
      </c>
      <c r="AE37" s="73" t="e">
        <f>NA()</f>
        <v>#N/A</v>
      </c>
      <c r="AH37" s="73"/>
      <c r="AI37" s="74"/>
      <c r="AJ37" s="74"/>
      <c r="AK37" s="74"/>
      <c r="AL37" s="74"/>
      <c r="AO37" s="285">
        <f t="shared" ref="AO37:AS37" si="42">AO25</f>
        <v>3</v>
      </c>
      <c r="AP37" s="244">
        <f t="shared" si="42"/>
        <v>1.0031630281314237</v>
      </c>
      <c r="AQ37" s="244">
        <f t="shared" ca="1" si="42"/>
        <v>1.0888981528491299</v>
      </c>
      <c r="AR37" s="244">
        <f t="shared" ca="1" si="42"/>
        <v>1.0113963218255968</v>
      </c>
      <c r="AS37" s="244">
        <f t="shared" ca="1" si="42"/>
        <v>1.0130155217550036</v>
      </c>
      <c r="AV37" s="4">
        <f t="shared" si="4"/>
        <v>162.48605204641322</v>
      </c>
      <c r="AW37" s="4" t="e">
        <f>NA()</f>
        <v>#N/A</v>
      </c>
      <c r="AX37" s="4" t="e">
        <f>NA()</f>
        <v>#N/A</v>
      </c>
      <c r="AY37" s="4" t="e">
        <f>NA()</f>
        <v>#N/A</v>
      </c>
      <c r="BB37" s="73" t="e">
        <f>NA()</f>
        <v>#N/A</v>
      </c>
      <c r="BC37" s="73" t="e">
        <f>NA()</f>
        <v>#N/A</v>
      </c>
      <c r="BE37" s="4" t="e">
        <f t="shared" si="5"/>
        <v>#N/A</v>
      </c>
      <c r="BF37" s="4" t="e">
        <f t="shared" si="6"/>
        <v>#N/A</v>
      </c>
      <c r="BG37" s="4">
        <f t="shared" si="7"/>
        <v>-1.9634972744913264</v>
      </c>
      <c r="BH37" s="4">
        <f t="shared" si="8"/>
        <v>-4.5152809812578445</v>
      </c>
      <c r="BI37" s="4" t="e">
        <f t="shared" ca="1" si="9"/>
        <v>#N/A</v>
      </c>
      <c r="BJ37" s="4" t="e">
        <f t="shared" ca="1" si="10"/>
        <v>#N/A</v>
      </c>
      <c r="BK37" s="4" t="e">
        <f t="shared" ca="1" si="11"/>
        <v>#N/A</v>
      </c>
      <c r="BL37" s="4">
        <f t="shared" si="12"/>
        <v>-2.7359386616589854</v>
      </c>
      <c r="BM37" s="4">
        <f t="shared" si="13"/>
        <v>9.0575327995507564</v>
      </c>
      <c r="BQ37" s="4">
        <f t="shared" si="14"/>
        <v>-2.7359386616589854</v>
      </c>
      <c r="BR37" s="4">
        <f t="shared" si="15"/>
        <v>-0.87850300481498145</v>
      </c>
      <c r="BS37" s="4">
        <f t="shared" si="16"/>
        <v>-9.0575327995507564</v>
      </c>
      <c r="BT37" s="73">
        <v>0</v>
      </c>
    </row>
    <row r="38" spans="1:72" x14ac:dyDescent="0.35">
      <c r="A38" s="73">
        <f t="shared" si="17"/>
        <v>4</v>
      </c>
      <c r="B38" s="53">
        <v>41000</v>
      </c>
      <c r="C38" s="73" t="s">
        <v>3424</v>
      </c>
      <c r="D38" s="4" t="e">
        <v>#N/A</v>
      </c>
      <c r="E38" s="4" t="e">
        <v>#N/A</v>
      </c>
      <c r="F38" s="114">
        <v>0.15285714285714283</v>
      </c>
      <c r="G38" s="57">
        <v>13</v>
      </c>
      <c r="H38" s="57">
        <v>-30</v>
      </c>
      <c r="I38" s="57">
        <v>-18</v>
      </c>
      <c r="J38" s="57">
        <v>165</v>
      </c>
      <c r="K38" s="73" t="e">
        <f>NA()</f>
        <v>#N/A</v>
      </c>
      <c r="L38" s="73" t="e">
        <f>NA()</f>
        <v>#N/A</v>
      </c>
      <c r="M38" s="73" t="e">
        <f>NA()</f>
        <v>#N/A</v>
      </c>
      <c r="P38" s="57">
        <f t="shared" si="23"/>
        <v>165.5</v>
      </c>
      <c r="Q38" s="73" t="e">
        <f>NA()</f>
        <v>#N/A</v>
      </c>
      <c r="R38" s="73" t="e">
        <f>NA()</f>
        <v>#N/A</v>
      </c>
      <c r="S38" s="73" t="e">
        <f>NA()</f>
        <v>#N/A</v>
      </c>
      <c r="V38" s="57">
        <f t="shared" si="24"/>
        <v>165.66666666666669</v>
      </c>
      <c r="W38" s="73" t="e">
        <f>NA()</f>
        <v>#N/A</v>
      </c>
      <c r="X38" s="73" t="e">
        <f>NA()</f>
        <v>#N/A</v>
      </c>
      <c r="Y38" s="73" t="e">
        <f>NA()</f>
        <v>#N/A</v>
      </c>
      <c r="AB38" s="74">
        <f t="shared" si="25"/>
        <v>0.99597585513078457</v>
      </c>
      <c r="AC38" s="73" t="e">
        <f>NA()</f>
        <v>#N/A</v>
      </c>
      <c r="AD38" s="73" t="e">
        <f>NA()</f>
        <v>#N/A</v>
      </c>
      <c r="AE38" s="73" t="e">
        <f>NA()</f>
        <v>#N/A</v>
      </c>
      <c r="AH38" s="73"/>
      <c r="AI38" s="74"/>
      <c r="AJ38" s="74"/>
      <c r="AK38" s="74"/>
      <c r="AL38" s="74"/>
      <c r="AO38" s="285">
        <f t="shared" ref="AO38:AS38" si="43">AO26</f>
        <v>4</v>
      </c>
      <c r="AP38" s="244">
        <f t="shared" si="43"/>
        <v>0.99287678513374189</v>
      </c>
      <c r="AQ38" s="244">
        <f t="shared" ca="1" si="43"/>
        <v>0.92312570722127618</v>
      </c>
      <c r="AR38" s="244">
        <f t="shared" ca="1" si="43"/>
        <v>0.97508959396513906</v>
      </c>
      <c r="AS38" s="244">
        <f t="shared" ca="1" si="43"/>
        <v>1.0096063524952417</v>
      </c>
      <c r="AV38" s="4">
        <f t="shared" si="4"/>
        <v>166.18376264862943</v>
      </c>
      <c r="AW38" s="4" t="e">
        <f>NA()</f>
        <v>#N/A</v>
      </c>
      <c r="AX38" s="4" t="e">
        <f>NA()</f>
        <v>#N/A</v>
      </c>
      <c r="AY38" s="4" t="e">
        <f>NA()</f>
        <v>#N/A</v>
      </c>
      <c r="BB38" s="73" t="e">
        <f>NA()</f>
        <v>#N/A</v>
      </c>
      <c r="BC38" s="73" t="e">
        <f>NA()</f>
        <v>#N/A</v>
      </c>
      <c r="BE38" s="4" t="e">
        <f t="shared" si="5"/>
        <v>#N/A</v>
      </c>
      <c r="BF38" s="4" t="e">
        <f t="shared" si="6"/>
        <v>#N/A</v>
      </c>
      <c r="BG38" s="4">
        <f t="shared" si="7"/>
        <v>-1.8059466064925058</v>
      </c>
      <c r="BH38" s="4">
        <f t="shared" si="8"/>
        <v>-4.2693900651614589</v>
      </c>
      <c r="BI38" s="4" t="e">
        <f t="shared" ca="1" si="9"/>
        <v>#N/A</v>
      </c>
      <c r="BJ38" s="4" t="e">
        <f t="shared" ca="1" si="10"/>
        <v>#N/A</v>
      </c>
      <c r="BK38" s="4" t="e">
        <f t="shared" ca="1" si="11"/>
        <v>#N/A</v>
      </c>
      <c r="BL38" s="4">
        <f t="shared" si="12"/>
        <v>-2.4140635249932223</v>
      </c>
      <c r="BM38" s="4">
        <f t="shared" si="13"/>
        <v>10.269242873069253</v>
      </c>
      <c r="BQ38" s="4">
        <f t="shared" si="14"/>
        <v>-2.4140635249932223</v>
      </c>
      <c r="BR38" s="4">
        <f t="shared" si="15"/>
        <v>-0.72897057846349522</v>
      </c>
      <c r="BS38" s="4">
        <f t="shared" si="16"/>
        <v>-10.269242873069253</v>
      </c>
      <c r="BT38" s="73">
        <v>0</v>
      </c>
    </row>
    <row r="39" spans="1:72" x14ac:dyDescent="0.35">
      <c r="A39" s="73">
        <f t="shared" si="17"/>
        <v>5</v>
      </c>
      <c r="B39" s="53">
        <v>41030</v>
      </c>
      <c r="C39" s="73" t="s">
        <v>3425</v>
      </c>
      <c r="D39" s="4" t="e">
        <v>#N/A</v>
      </c>
      <c r="E39" s="4" t="e">
        <v>#N/A</v>
      </c>
      <c r="F39" s="114">
        <v>0.21077826086956522</v>
      </c>
      <c r="G39" s="57">
        <v>11</v>
      </c>
      <c r="H39" s="57">
        <v>-32</v>
      </c>
      <c r="I39" s="57">
        <v>-16</v>
      </c>
      <c r="J39" s="57">
        <v>168</v>
      </c>
      <c r="K39" s="73" t="e">
        <f>NA()</f>
        <v>#N/A</v>
      </c>
      <c r="L39" s="73" t="e">
        <f>NA()</f>
        <v>#N/A</v>
      </c>
      <c r="M39" s="73" t="e">
        <f>NA()</f>
        <v>#N/A</v>
      </c>
      <c r="P39" s="57">
        <f t="shared" si="23"/>
        <v>165.83333333333334</v>
      </c>
      <c r="Q39" s="73" t="e">
        <f>NA()</f>
        <v>#N/A</v>
      </c>
      <c r="R39" s="73" t="e">
        <f>NA()</f>
        <v>#N/A</v>
      </c>
      <c r="S39" s="73" t="e">
        <f>NA()</f>
        <v>#N/A</v>
      </c>
      <c r="V39" s="57">
        <f t="shared" si="24"/>
        <v>166.04166666666669</v>
      </c>
      <c r="W39" s="73" t="e">
        <f>NA()</f>
        <v>#N/A</v>
      </c>
      <c r="X39" s="73" t="e">
        <f>NA()</f>
        <v>#N/A</v>
      </c>
      <c r="Y39" s="73" t="e">
        <f>NA()</f>
        <v>#N/A</v>
      </c>
      <c r="AB39" s="74">
        <f t="shared" si="25"/>
        <v>1.0117942283563361</v>
      </c>
      <c r="AC39" s="73" t="e">
        <f>NA()</f>
        <v>#N/A</v>
      </c>
      <c r="AD39" s="73" t="e">
        <f>NA()</f>
        <v>#N/A</v>
      </c>
      <c r="AE39" s="73" t="e">
        <f>NA()</f>
        <v>#N/A</v>
      </c>
      <c r="AH39" s="73"/>
      <c r="AI39" s="74"/>
      <c r="AJ39" s="74"/>
      <c r="AK39" s="74"/>
      <c r="AL39" s="74"/>
      <c r="AO39" s="285">
        <f t="shared" ref="AO39:AS39" si="44">AO27</f>
        <v>5</v>
      </c>
      <c r="AP39" s="244">
        <f t="shared" si="44"/>
        <v>0.99323266368470142</v>
      </c>
      <c r="AQ39" s="244">
        <f t="shared" ca="1" si="44"/>
        <v>1.0823283575727152</v>
      </c>
      <c r="AR39" s="244">
        <f t="shared" ca="1" si="44"/>
        <v>0.98351189448096821</v>
      </c>
      <c r="AS39" s="244">
        <f t="shared" ca="1" si="44"/>
        <v>0.97667710482341796</v>
      </c>
      <c r="AV39" s="4">
        <f t="shared" si="4"/>
        <v>169.14465879198175</v>
      </c>
      <c r="AW39" s="4" t="e">
        <f>NA()</f>
        <v>#N/A</v>
      </c>
      <c r="AX39" s="4" t="e">
        <f>NA()</f>
        <v>#N/A</v>
      </c>
      <c r="AY39" s="4" t="e">
        <f>NA()</f>
        <v>#N/A</v>
      </c>
      <c r="BB39" s="73" t="e">
        <f>NA()</f>
        <v>#N/A</v>
      </c>
      <c r="BC39" s="73" t="e">
        <f>NA()</f>
        <v>#N/A</v>
      </c>
      <c r="BE39" s="4" t="e">
        <f t="shared" si="5"/>
        <v>#N/A</v>
      </c>
      <c r="BF39" s="4" t="e">
        <f t="shared" si="6"/>
        <v>#N/A</v>
      </c>
      <c r="BG39" s="4">
        <f t="shared" si="7"/>
        <v>-2.8400368702531629</v>
      </c>
      <c r="BH39" s="4">
        <f t="shared" si="8"/>
        <v>-4.0724959478341596</v>
      </c>
      <c r="BI39" s="4" t="e">
        <f t="shared" ca="1" si="9"/>
        <v>#N/A</v>
      </c>
      <c r="BJ39" s="4" t="e">
        <f t="shared" ca="1" si="10"/>
        <v>#N/A</v>
      </c>
      <c r="BK39" s="4" t="e">
        <f t="shared" ca="1" si="11"/>
        <v>#N/A</v>
      </c>
      <c r="BL39" s="4">
        <f t="shared" si="12"/>
        <v>-3.0578137983247484</v>
      </c>
      <c r="BM39" s="4">
        <f t="shared" si="13"/>
        <v>9.7845588436618538</v>
      </c>
      <c r="BQ39" s="4">
        <f t="shared" si="14"/>
        <v>-3.0578137983247484</v>
      </c>
      <c r="BR39" s="4">
        <f t="shared" si="15"/>
        <v>-1.0280354311664677</v>
      </c>
      <c r="BS39" s="4">
        <f t="shared" si="16"/>
        <v>-9.7845588436618538</v>
      </c>
      <c r="BT39" s="73">
        <v>0</v>
      </c>
    </row>
    <row r="40" spans="1:72" x14ac:dyDescent="0.35">
      <c r="A40" s="73">
        <f t="shared" si="17"/>
        <v>6</v>
      </c>
      <c r="B40" s="53">
        <v>41061</v>
      </c>
      <c r="C40" s="73" t="s">
        <v>3426</v>
      </c>
      <c r="D40" s="4" t="e">
        <v>#N/A</v>
      </c>
      <c r="E40" s="4" t="e">
        <v>#N/A</v>
      </c>
      <c r="F40" s="114">
        <v>0.27055714285714288</v>
      </c>
      <c r="G40" s="57">
        <v>15</v>
      </c>
      <c r="H40" s="57">
        <v>-28</v>
      </c>
      <c r="I40" s="57">
        <v>-11</v>
      </c>
      <c r="J40" s="57">
        <v>169</v>
      </c>
      <c r="K40" s="73" t="e">
        <f>NA()</f>
        <v>#N/A</v>
      </c>
      <c r="L40" s="73" t="e">
        <f>NA()</f>
        <v>#N/A</v>
      </c>
      <c r="M40" s="73" t="e">
        <f>NA()</f>
        <v>#N/A</v>
      </c>
      <c r="P40" s="57">
        <f t="shared" si="23"/>
        <v>166.25</v>
      </c>
      <c r="Q40" s="73" t="e">
        <f>NA()</f>
        <v>#N/A</v>
      </c>
      <c r="R40" s="73" t="e">
        <f>NA()</f>
        <v>#N/A</v>
      </c>
      <c r="S40" s="73" t="e">
        <f>NA()</f>
        <v>#N/A</v>
      </c>
      <c r="V40" s="57">
        <f t="shared" si="24"/>
        <v>166.375</v>
      </c>
      <c r="W40" s="73" t="e">
        <f>NA()</f>
        <v>#N/A</v>
      </c>
      <c r="X40" s="73" t="e">
        <f>NA()</f>
        <v>#N/A</v>
      </c>
      <c r="Y40" s="73" t="e">
        <f>NA()</f>
        <v>#N/A</v>
      </c>
      <c r="AB40" s="74">
        <f t="shared" si="25"/>
        <v>1.0157776108189331</v>
      </c>
      <c r="AC40" s="73" t="e">
        <f>NA()</f>
        <v>#N/A</v>
      </c>
      <c r="AD40" s="73" t="e">
        <f>NA()</f>
        <v>#N/A</v>
      </c>
      <c r="AE40" s="73" t="e">
        <f>NA()</f>
        <v>#N/A</v>
      </c>
      <c r="AH40" s="73"/>
      <c r="AI40" s="74"/>
      <c r="AJ40" s="74"/>
      <c r="AK40" s="74"/>
      <c r="AL40" s="74"/>
      <c r="AO40" s="285">
        <f t="shared" ref="AO40:AS40" si="45">AO28</f>
        <v>6</v>
      </c>
      <c r="AP40" s="244">
        <f t="shared" si="45"/>
        <v>0.99560461387224175</v>
      </c>
      <c r="AQ40" s="244">
        <f t="shared" ca="1" si="45"/>
        <v>1.049552295920416</v>
      </c>
      <c r="AR40" s="244">
        <f t="shared" ca="1" si="45"/>
        <v>0.98486645726033994</v>
      </c>
      <c r="AS40" s="244">
        <f t="shared" ca="1" si="45"/>
        <v>0.97913458201062242</v>
      </c>
      <c r="AV40" s="4">
        <f t="shared" si="4"/>
        <v>169.74609965164993</v>
      </c>
      <c r="AW40" s="4" t="e">
        <f>NA()</f>
        <v>#N/A</v>
      </c>
      <c r="AX40" s="4" t="e">
        <f>NA()</f>
        <v>#N/A</v>
      </c>
      <c r="AY40" s="4" t="e">
        <f>NA()</f>
        <v>#N/A</v>
      </c>
      <c r="BB40" s="73" t="e">
        <f>NA()</f>
        <v>#N/A</v>
      </c>
      <c r="BC40" s="73" t="e">
        <f>NA()</f>
        <v>#N/A</v>
      </c>
      <c r="BE40" s="4" t="e">
        <f t="shared" si="5"/>
        <v>#N/A</v>
      </c>
      <c r="BF40" s="4" t="e">
        <f t="shared" si="6"/>
        <v>#N/A</v>
      </c>
      <c r="BG40" s="4">
        <f t="shared" si="7"/>
        <v>-3.907294581483693</v>
      </c>
      <c r="BH40" s="4">
        <f t="shared" si="8"/>
        <v>-4.032501243036827</v>
      </c>
      <c r="BI40" s="4" t="e">
        <f t="shared" ca="1" si="9"/>
        <v>#N/A</v>
      </c>
      <c r="BJ40" s="4" t="e">
        <f t="shared" ca="1" si="10"/>
        <v>#N/A</v>
      </c>
      <c r="BK40" s="4" t="e">
        <f t="shared" ca="1" si="11"/>
        <v>#N/A</v>
      </c>
      <c r="BL40" s="4">
        <f t="shared" si="12"/>
        <v>-1.7703132516616964</v>
      </c>
      <c r="BM40" s="4">
        <f t="shared" si="13"/>
        <v>8.5728487701433576</v>
      </c>
      <c r="BQ40" s="4">
        <f t="shared" si="14"/>
        <v>-1.7703132516616964</v>
      </c>
      <c r="BR40" s="4">
        <f t="shared" si="15"/>
        <v>-0.42990572576052283</v>
      </c>
      <c r="BS40" s="4">
        <f t="shared" si="16"/>
        <v>-8.5728487701433576</v>
      </c>
      <c r="BT40" s="73">
        <v>0</v>
      </c>
    </row>
    <row r="41" spans="1:72" x14ac:dyDescent="0.35">
      <c r="A41" s="73">
        <f t="shared" si="17"/>
        <v>7</v>
      </c>
      <c r="B41" s="53">
        <v>41091</v>
      </c>
      <c r="C41" s="73" t="s">
        <v>3427</v>
      </c>
      <c r="D41" s="4" t="e">
        <v>#N/A</v>
      </c>
      <c r="E41" s="4" t="e">
        <v>#N/A</v>
      </c>
      <c r="F41" s="114">
        <v>0.20968636363636364</v>
      </c>
      <c r="G41" s="57">
        <v>13</v>
      </c>
      <c r="H41" s="57">
        <v>-26</v>
      </c>
      <c r="I41" s="57">
        <v>-15</v>
      </c>
      <c r="J41" s="57">
        <v>171</v>
      </c>
      <c r="K41" s="73" t="e">
        <f>NA()</f>
        <v>#N/A</v>
      </c>
      <c r="L41" s="73" t="e">
        <f>NA()</f>
        <v>#N/A</v>
      </c>
      <c r="M41" s="73" t="e">
        <f>NA()</f>
        <v>#N/A</v>
      </c>
      <c r="P41" s="57">
        <f t="shared" si="23"/>
        <v>166.5</v>
      </c>
      <c r="Q41" s="73" t="e">
        <f>NA()</f>
        <v>#N/A</v>
      </c>
      <c r="R41" s="73" t="e">
        <f>NA()</f>
        <v>#N/A</v>
      </c>
      <c r="S41" s="73" t="e">
        <f>NA()</f>
        <v>#N/A</v>
      </c>
      <c r="V41" s="57">
        <f t="shared" si="24"/>
        <v>166.58333333333331</v>
      </c>
      <c r="W41" s="73" t="e">
        <f>NA()</f>
        <v>#N/A</v>
      </c>
      <c r="X41" s="73" t="e">
        <f>NA()</f>
        <v>#N/A</v>
      </c>
      <c r="Y41" s="73" t="e">
        <f>NA()</f>
        <v>#N/A</v>
      </c>
      <c r="AB41" s="74">
        <f t="shared" si="25"/>
        <v>1.0265132566283142</v>
      </c>
      <c r="AC41" s="73" t="e">
        <f>NA()</f>
        <v>#N/A</v>
      </c>
      <c r="AD41" s="73" t="e">
        <f>NA()</f>
        <v>#N/A</v>
      </c>
      <c r="AE41" s="73" t="e">
        <f>NA()</f>
        <v>#N/A</v>
      </c>
      <c r="AH41" s="73"/>
      <c r="AI41" s="74"/>
      <c r="AJ41" s="74"/>
      <c r="AK41" s="74"/>
      <c r="AL41" s="74"/>
      <c r="AO41" s="285">
        <f t="shared" ref="AO41:AS41" si="46">AO29</f>
        <v>7</v>
      </c>
      <c r="AP41" s="244">
        <f t="shared" si="46"/>
        <v>1.00231356040187</v>
      </c>
      <c r="AQ41" s="244">
        <f t="shared" ca="1" si="46"/>
        <v>1.0355145434801527</v>
      </c>
      <c r="AR41" s="244">
        <f t="shared" ca="1" si="46"/>
        <v>0.99278978925027439</v>
      </c>
      <c r="AS41" s="244">
        <f t="shared" ca="1" si="46"/>
        <v>0.98905179965611467</v>
      </c>
      <c r="AV41" s="4">
        <f t="shared" si="4"/>
        <v>170.6052943466502</v>
      </c>
      <c r="AW41" s="4" t="e">
        <f>NA()</f>
        <v>#N/A</v>
      </c>
      <c r="AX41" s="4" t="e">
        <f>NA()</f>
        <v>#N/A</v>
      </c>
      <c r="AY41" s="4" t="e">
        <f>NA()</f>
        <v>#N/A</v>
      </c>
      <c r="BB41" s="73" t="e">
        <f>NA()</f>
        <v>#N/A</v>
      </c>
      <c r="BC41" s="73" t="e">
        <f>NA()</f>
        <v>#N/A</v>
      </c>
      <c r="BE41" s="4" t="e">
        <f t="shared" si="5"/>
        <v>#N/A</v>
      </c>
      <c r="BF41" s="4" t="e">
        <f t="shared" si="6"/>
        <v>#N/A</v>
      </c>
      <c r="BG41" s="4">
        <f t="shared" si="7"/>
        <v>-2.8205427662609228</v>
      </c>
      <c r="BH41" s="4">
        <f t="shared" si="8"/>
        <v>-3.9753663849080842</v>
      </c>
      <c r="BI41" s="4" t="e">
        <f t="shared" ca="1" si="9"/>
        <v>#N/A</v>
      </c>
      <c r="BJ41" s="4" t="e">
        <f t="shared" ca="1" si="10"/>
        <v>#N/A</v>
      </c>
      <c r="BK41" s="4" t="e">
        <f t="shared" ca="1" si="11"/>
        <v>#N/A</v>
      </c>
      <c r="BL41" s="4">
        <f t="shared" si="12"/>
        <v>-2.4140635249932223</v>
      </c>
      <c r="BM41" s="4">
        <f t="shared" si="13"/>
        <v>9.5422168289581553</v>
      </c>
      <c r="BQ41" s="4">
        <f t="shared" si="14"/>
        <v>-2.4140635249932223</v>
      </c>
      <c r="BR41" s="4">
        <f t="shared" si="15"/>
        <v>-0.13084087305755043</v>
      </c>
      <c r="BS41" s="4">
        <f t="shared" si="16"/>
        <v>-9.5422168289581553</v>
      </c>
      <c r="BT41" s="73">
        <v>0</v>
      </c>
    </row>
    <row r="42" spans="1:72" x14ac:dyDescent="0.35">
      <c r="A42" s="73">
        <f t="shared" si="17"/>
        <v>8</v>
      </c>
      <c r="B42" s="53">
        <v>41122</v>
      </c>
      <c r="C42" s="73" t="s">
        <v>3428</v>
      </c>
      <c r="D42" s="4" t="e">
        <v>#N/A</v>
      </c>
      <c r="E42" s="4" t="e">
        <v>#N/A</v>
      </c>
      <c r="F42" s="114">
        <v>0.10374782608695653</v>
      </c>
      <c r="G42" s="57">
        <v>13</v>
      </c>
      <c r="H42" s="57">
        <v>-31</v>
      </c>
      <c r="I42" s="57">
        <v>-13</v>
      </c>
      <c r="J42" s="57">
        <v>170</v>
      </c>
      <c r="K42" s="73" t="e">
        <f>NA()</f>
        <v>#N/A</v>
      </c>
      <c r="L42" s="73" t="e">
        <f>NA()</f>
        <v>#N/A</v>
      </c>
      <c r="M42" s="73" t="e">
        <f>NA()</f>
        <v>#N/A</v>
      </c>
      <c r="P42" s="57">
        <f t="shared" si="23"/>
        <v>166.66666666666666</v>
      </c>
      <c r="Q42" s="73" t="e">
        <f>NA()</f>
        <v>#N/A</v>
      </c>
      <c r="R42" s="73" t="e">
        <f>NA()</f>
        <v>#N/A</v>
      </c>
      <c r="S42" s="73" t="e">
        <f>NA()</f>
        <v>#N/A</v>
      </c>
      <c r="V42" s="57">
        <f t="shared" si="24"/>
        <v>166.66666666666666</v>
      </c>
      <c r="W42" s="73" t="e">
        <f>NA()</f>
        <v>#N/A</v>
      </c>
      <c r="X42" s="73" t="e">
        <f>NA()</f>
        <v>#N/A</v>
      </c>
      <c r="Y42" s="73" t="e">
        <f>NA()</f>
        <v>#N/A</v>
      </c>
      <c r="AB42" s="74">
        <f t="shared" si="25"/>
        <v>1.02</v>
      </c>
      <c r="AC42" s="73" t="e">
        <f>NA()</f>
        <v>#N/A</v>
      </c>
      <c r="AD42" s="73" t="e">
        <f>NA()</f>
        <v>#N/A</v>
      </c>
      <c r="AE42" s="73" t="e">
        <f>NA()</f>
        <v>#N/A</v>
      </c>
      <c r="AH42" s="73"/>
      <c r="AI42" s="74"/>
      <c r="AJ42" s="74"/>
      <c r="AK42" s="74"/>
      <c r="AL42" s="74"/>
      <c r="AO42" s="285">
        <f t="shared" ref="AO42:AS42" si="47">AO30</f>
        <v>8</v>
      </c>
      <c r="AP42" s="244">
        <f t="shared" si="47"/>
        <v>0.99798427745935692</v>
      </c>
      <c r="AQ42" s="244">
        <f t="shared" ca="1" si="47"/>
        <v>0.97066282573693508</v>
      </c>
      <c r="AR42" s="244">
        <f t="shared" ca="1" si="47"/>
        <v>1.0001261479587531</v>
      </c>
      <c r="AS42" s="244">
        <f t="shared" ca="1" si="47"/>
        <v>0.9944635456486518</v>
      </c>
      <c r="AV42" s="4">
        <f t="shared" si="4"/>
        <v>170.34336496039967</v>
      </c>
      <c r="AW42" s="4" t="e">
        <f>NA()</f>
        <v>#N/A</v>
      </c>
      <c r="AX42" s="4" t="e">
        <f>NA()</f>
        <v>#N/A</v>
      </c>
      <c r="AY42" s="4" t="e">
        <f>NA()</f>
        <v>#N/A</v>
      </c>
      <c r="BB42" s="73" t="e">
        <f>NA()</f>
        <v>#N/A</v>
      </c>
      <c r="BC42" s="73" t="e">
        <f>NA()</f>
        <v>#N/A</v>
      </c>
      <c r="BE42" s="4" t="e">
        <f t="shared" si="5"/>
        <v>#N/A</v>
      </c>
      <c r="BF42" s="4" t="e">
        <f t="shared" si="6"/>
        <v>#N/A</v>
      </c>
      <c r="BG42" s="4">
        <f t="shared" si="7"/>
        <v>-0.92917716428153141</v>
      </c>
      <c r="BH42" s="4">
        <f t="shared" si="8"/>
        <v>-3.9927842046528488</v>
      </c>
      <c r="BI42" s="4" t="e">
        <f t="shared" ca="1" si="9"/>
        <v>#N/A</v>
      </c>
      <c r="BJ42" s="4" t="e">
        <f t="shared" ca="1" si="10"/>
        <v>#N/A</v>
      </c>
      <c r="BK42" s="4" t="e">
        <f t="shared" ca="1" si="11"/>
        <v>#N/A</v>
      </c>
      <c r="BL42" s="4">
        <f t="shared" si="12"/>
        <v>-2.4140635249932223</v>
      </c>
      <c r="BM42" s="4">
        <f t="shared" si="13"/>
        <v>9.0575327995507564</v>
      </c>
      <c r="BQ42" s="4">
        <f t="shared" si="14"/>
        <v>-2.4140635249932223</v>
      </c>
      <c r="BR42" s="4">
        <f t="shared" si="15"/>
        <v>-0.87850300481498145</v>
      </c>
      <c r="BS42" s="4">
        <f t="shared" si="16"/>
        <v>-9.0575327995507564</v>
      </c>
      <c r="BT42" s="73">
        <v>0</v>
      </c>
    </row>
    <row r="43" spans="1:72" x14ac:dyDescent="0.35">
      <c r="A43" s="73">
        <f t="shared" si="17"/>
        <v>9</v>
      </c>
      <c r="B43" s="53">
        <v>41153</v>
      </c>
      <c r="C43" s="73" t="s">
        <v>3429</v>
      </c>
      <c r="D43" s="4" t="e">
        <v>#N/A</v>
      </c>
      <c r="E43" s="4" t="e">
        <v>#N/A</v>
      </c>
      <c r="F43" s="114">
        <v>4.6439999999999995E-2</v>
      </c>
      <c r="G43" s="57">
        <v>10</v>
      </c>
      <c r="H43" s="57">
        <v>-31</v>
      </c>
      <c r="I43" s="57">
        <v>-18</v>
      </c>
      <c r="J43" s="57">
        <v>168</v>
      </c>
      <c r="K43" s="73" t="e">
        <f>NA()</f>
        <v>#N/A</v>
      </c>
      <c r="L43" s="73" t="e">
        <f>NA()</f>
        <v>#N/A</v>
      </c>
      <c r="M43" s="73" t="e">
        <f>NA()</f>
        <v>#N/A</v>
      </c>
      <c r="P43" s="57">
        <f t="shared" si="23"/>
        <v>166.66666666666666</v>
      </c>
      <c r="Q43" s="73" t="e">
        <f>NA()</f>
        <v>#N/A</v>
      </c>
      <c r="R43" s="73" t="e">
        <f>NA()</f>
        <v>#N/A</v>
      </c>
      <c r="S43" s="73" t="e">
        <f>NA()</f>
        <v>#N/A</v>
      </c>
      <c r="V43" s="57">
        <f t="shared" si="24"/>
        <v>166.625</v>
      </c>
      <c r="W43" s="73" t="e">
        <f>NA()</f>
        <v>#N/A</v>
      </c>
      <c r="X43" s="73" t="e">
        <f>NA()</f>
        <v>#N/A</v>
      </c>
      <c r="Y43" s="73" t="e">
        <f>NA()</f>
        <v>#N/A</v>
      </c>
      <c r="AB43" s="74">
        <f t="shared" si="25"/>
        <v>1.0082520630157539</v>
      </c>
      <c r="AC43" s="73" t="e">
        <f>NA()</f>
        <v>#N/A</v>
      </c>
      <c r="AD43" s="73" t="e">
        <f>NA()</f>
        <v>#N/A</v>
      </c>
      <c r="AE43" s="73" t="e">
        <f>NA()</f>
        <v>#N/A</v>
      </c>
      <c r="AH43" s="73"/>
      <c r="AI43" s="74"/>
      <c r="AJ43" s="74"/>
      <c r="AK43" s="74"/>
      <c r="AL43" s="74"/>
      <c r="AO43" s="285">
        <f t="shared" ref="AO43:AS43" si="48">AO31</f>
        <v>9</v>
      </c>
      <c r="AP43" s="244">
        <f t="shared" si="48"/>
        <v>0.9986233946925861</v>
      </c>
      <c r="AQ43" s="244">
        <f t="shared" ca="1" si="48"/>
        <v>0.99613918409422419</v>
      </c>
      <c r="AR43" s="244">
        <f t="shared" ca="1" si="48"/>
        <v>1.0035227539512379</v>
      </c>
      <c r="AS43" s="244">
        <f t="shared" ca="1" si="48"/>
        <v>1.0170392513597533</v>
      </c>
      <c r="AV43" s="4">
        <f t="shared" ref="AV43:AV74" si="49">J43/AP43</f>
        <v>168.23158849760046</v>
      </c>
      <c r="AW43" s="4" t="e">
        <f>NA()</f>
        <v>#N/A</v>
      </c>
      <c r="AX43" s="4" t="e">
        <f>NA()</f>
        <v>#N/A</v>
      </c>
      <c r="AY43" s="4" t="e">
        <f>NA()</f>
        <v>#N/A</v>
      </c>
      <c r="BB43" s="73" t="e">
        <f>NA()</f>
        <v>#N/A</v>
      </c>
      <c r="BC43" s="73" t="e">
        <f>NA()</f>
        <v>#N/A</v>
      </c>
      <c r="BE43" s="4" t="e">
        <f t="shared" ref="BE43:BE74" si="50">(D43-AVERAGE(D$167:D$190))/STDEV(D$167:D$190)</f>
        <v>#N/A</v>
      </c>
      <c r="BF43" s="4" t="e">
        <f t="shared" ref="BF43:BF74" si="51">(E43-AVERAGE(E$167:E$190))/STDEV(E$167:E$190)</f>
        <v>#N/A</v>
      </c>
      <c r="BG43" s="4">
        <f t="shared" ref="BG43:BG74" si="52">-1*(F43-AVERAGE(F$167:F$190))/STDEV(F$167:F$190)</f>
        <v>9.3963738853329939E-2</v>
      </c>
      <c r="BH43" s="4">
        <f t="shared" ref="BH43:BH74" si="53">(AV43-AVERAGE(AV$167:AV$190))/STDEV(AV$167:AV$190)</f>
        <v>-4.1332134336783062</v>
      </c>
      <c r="BI43" s="4" t="e">
        <f t="shared" ref="BI43:BI74" ca="1" si="54">(AW43-AVERAGE(AW$167:AW$190))/STDEV(AW$167:AW$190)</f>
        <v>#N/A</v>
      </c>
      <c r="BJ43" s="4" t="e">
        <f t="shared" ca="1" si="10"/>
        <v>#N/A</v>
      </c>
      <c r="BK43" s="4" t="e">
        <f t="shared" ref="BK43:BK74" ca="1" si="55">-1*(AY43-AVERAGE(AY$167:AY$190))/STDEV(AY$167:AY$190)</f>
        <v>#N/A</v>
      </c>
      <c r="BL43" s="4">
        <f t="shared" ref="BL43:BL74" si="56">(G43-AVERAGE(G$167:G$190))/STDEV(G$167:G$190)</f>
        <v>-3.3796889349905115</v>
      </c>
      <c r="BM43" s="4">
        <f t="shared" ref="BM43:BM74" si="57">-1*(I43-AVERAGE(I$167:I$190))/STDEV(I$167:I$190)</f>
        <v>10.269242873069253</v>
      </c>
      <c r="BQ43" s="4">
        <f t="shared" ref="BQ43:BQ74" si="58">(G43-BQ$2)/BQ$3</f>
        <v>-3.3796889349905115</v>
      </c>
      <c r="BR43" s="4">
        <f t="shared" ref="BR43:BR74" si="59">(H43-BR$2)/BR$3</f>
        <v>-0.87850300481498145</v>
      </c>
      <c r="BS43" s="4">
        <f t="shared" ref="BS43:BS74" si="60">(I43-BS$2)/BS$3</f>
        <v>-10.269242873069253</v>
      </c>
      <c r="BT43" s="73">
        <v>0</v>
      </c>
    </row>
    <row r="44" spans="1:72" x14ac:dyDescent="0.35">
      <c r="A44" s="73">
        <f t="shared" si="17"/>
        <v>10</v>
      </c>
      <c r="B44" s="53">
        <v>41183</v>
      </c>
      <c r="C44" s="73" t="s">
        <v>3430</v>
      </c>
      <c r="D44" s="4" t="e">
        <v>#N/A</v>
      </c>
      <c r="E44" s="4" t="e">
        <v>#N/A</v>
      </c>
      <c r="F44" s="114">
        <v>3.1639130434782607E-2</v>
      </c>
      <c r="G44" s="57">
        <v>9</v>
      </c>
      <c r="H44" s="57">
        <v>-33</v>
      </c>
      <c r="I44" s="57">
        <v>-17</v>
      </c>
      <c r="J44" s="57">
        <v>166</v>
      </c>
      <c r="K44" s="73" t="e">
        <f>NA()</f>
        <v>#N/A</v>
      </c>
      <c r="L44" s="73" t="e">
        <f>NA()</f>
        <v>#N/A</v>
      </c>
      <c r="M44" s="73" t="e">
        <f>NA()</f>
        <v>#N/A</v>
      </c>
      <c r="P44" s="57">
        <f t="shared" si="23"/>
        <v>166.58333333333334</v>
      </c>
      <c r="Q44" s="73" t="e">
        <f>NA()</f>
        <v>#N/A</v>
      </c>
      <c r="R44" s="73" t="e">
        <f>NA()</f>
        <v>#N/A</v>
      </c>
      <c r="S44" s="73" t="e">
        <f>NA()</f>
        <v>#N/A</v>
      </c>
      <c r="V44" s="57">
        <f t="shared" si="24"/>
        <v>166.66666666666669</v>
      </c>
      <c r="W44" s="73" t="e">
        <f>NA()</f>
        <v>#N/A</v>
      </c>
      <c r="X44" s="73" t="e">
        <f>NA()</f>
        <v>#N/A</v>
      </c>
      <c r="Y44" s="73" t="e">
        <f>NA()</f>
        <v>#N/A</v>
      </c>
      <c r="AB44" s="74">
        <f t="shared" si="25"/>
        <v>0.99599999999999989</v>
      </c>
      <c r="AC44" s="73" t="e">
        <f>NA()</f>
        <v>#N/A</v>
      </c>
      <c r="AD44" s="73" t="e">
        <f>NA()</f>
        <v>#N/A</v>
      </c>
      <c r="AE44" s="73" t="e">
        <f>NA()</f>
        <v>#N/A</v>
      </c>
      <c r="AH44" s="73"/>
      <c r="AI44" s="74"/>
      <c r="AJ44" s="74"/>
      <c r="AK44" s="74"/>
      <c r="AL44" s="74"/>
      <c r="AO44" s="285">
        <f t="shared" ref="AO44:AS44" si="61">AO32</f>
        <v>10</v>
      </c>
      <c r="AP44" s="244">
        <f t="shared" si="61"/>
        <v>0.9967060404594994</v>
      </c>
      <c r="AQ44" s="244">
        <f t="shared" ca="1" si="61"/>
        <v>1.0319091086833854</v>
      </c>
      <c r="AR44" s="244">
        <f t="shared" ca="1" si="61"/>
        <v>1.0077298377559945</v>
      </c>
      <c r="AS44" s="244">
        <f t="shared" ca="1" si="61"/>
        <v>1.0004130038539114</v>
      </c>
      <c r="AV44" s="4">
        <f t="shared" si="49"/>
        <v>166.54860436430286</v>
      </c>
      <c r="AW44" s="4" t="e">
        <f>NA()</f>
        <v>#N/A</v>
      </c>
      <c r="AX44" s="4" t="e">
        <f>NA()</f>
        <v>#N/A</v>
      </c>
      <c r="AY44" s="4" t="e">
        <f>NA()</f>
        <v>#N/A</v>
      </c>
      <c r="BB44" s="73" t="e">
        <f>NA()</f>
        <v>#N/A</v>
      </c>
      <c r="BC44" s="73" t="e">
        <f>NA()</f>
        <v>#N/A</v>
      </c>
      <c r="BE44" s="4" t="e">
        <f t="shared" si="50"/>
        <v>#N/A</v>
      </c>
      <c r="BF44" s="4" t="e">
        <f t="shared" si="51"/>
        <v>#N/A</v>
      </c>
      <c r="BG44" s="4">
        <f t="shared" si="52"/>
        <v>0.35820993502136933</v>
      </c>
      <c r="BH44" s="4">
        <f t="shared" si="53"/>
        <v>-4.2451287658474053</v>
      </c>
      <c r="BI44" s="4" t="e">
        <f t="shared" ca="1" si="54"/>
        <v>#N/A</v>
      </c>
      <c r="BJ44" s="4" t="e">
        <f t="shared" ca="1" si="10"/>
        <v>#N/A</v>
      </c>
      <c r="BK44" s="4" t="e">
        <f t="shared" ca="1" si="55"/>
        <v>#N/A</v>
      </c>
      <c r="BL44" s="4">
        <f t="shared" si="56"/>
        <v>-3.7015640716562741</v>
      </c>
      <c r="BM44" s="4">
        <f t="shared" si="57"/>
        <v>10.026900858365554</v>
      </c>
      <c r="BQ44" s="4">
        <f t="shared" si="58"/>
        <v>-3.7015640716562741</v>
      </c>
      <c r="BR44" s="4">
        <f t="shared" si="59"/>
        <v>-1.1775678575179538</v>
      </c>
      <c r="BS44" s="4">
        <f t="shared" si="60"/>
        <v>-10.026900858365554</v>
      </c>
      <c r="BT44" s="73">
        <v>0</v>
      </c>
    </row>
    <row r="45" spans="1:72" x14ac:dyDescent="0.35">
      <c r="A45" s="73">
        <f t="shared" si="17"/>
        <v>11</v>
      </c>
      <c r="B45" s="53">
        <v>41214</v>
      </c>
      <c r="C45" s="73" t="s">
        <v>3431</v>
      </c>
      <c r="D45" s="4" t="e">
        <v>#N/A</v>
      </c>
      <c r="E45" s="4" t="e">
        <v>#N/A</v>
      </c>
      <c r="F45" s="114">
        <v>3.3377272727272728E-2</v>
      </c>
      <c r="G45" s="57">
        <v>13</v>
      </c>
      <c r="H45" s="57">
        <v>-26</v>
      </c>
      <c r="I45" s="57">
        <v>-16</v>
      </c>
      <c r="J45" s="57">
        <v>167</v>
      </c>
      <c r="K45" s="73" t="e">
        <f>NA()</f>
        <v>#N/A</v>
      </c>
      <c r="L45" s="73" t="e">
        <f>NA()</f>
        <v>#N/A</v>
      </c>
      <c r="M45" s="73" t="e">
        <f>NA()</f>
        <v>#N/A</v>
      </c>
      <c r="P45" s="57">
        <f t="shared" si="23"/>
        <v>166.75</v>
      </c>
      <c r="Q45" s="73" t="e">
        <f>NA()</f>
        <v>#N/A</v>
      </c>
      <c r="R45" s="73" t="e">
        <f>NA()</f>
        <v>#N/A</v>
      </c>
      <c r="S45" s="73" t="e">
        <f>NA()</f>
        <v>#N/A</v>
      </c>
      <c r="V45" s="57">
        <f t="shared" si="24"/>
        <v>166.70833333333331</v>
      </c>
      <c r="W45" s="73" t="e">
        <f>NA()</f>
        <v>#N/A</v>
      </c>
      <c r="X45" s="73" t="e">
        <f>NA()</f>
        <v>#N/A</v>
      </c>
      <c r="Y45" s="73" t="e">
        <f>NA()</f>
        <v>#N/A</v>
      </c>
      <c r="AB45" s="74">
        <f t="shared" si="25"/>
        <v>1.0017495626093478</v>
      </c>
      <c r="AC45" s="73" t="e">
        <f>NA()</f>
        <v>#N/A</v>
      </c>
      <c r="AD45" s="73" t="e">
        <f>NA()</f>
        <v>#N/A</v>
      </c>
      <c r="AE45" s="73" t="e">
        <f>NA()</f>
        <v>#N/A</v>
      </c>
      <c r="AH45" s="73"/>
      <c r="AI45" s="74"/>
      <c r="AJ45" s="74"/>
      <c r="AK45" s="74"/>
      <c r="AL45" s="74"/>
      <c r="AO45" s="285">
        <f t="shared" ref="AO45:AS45" si="62">AO33</f>
        <v>11</v>
      </c>
      <c r="AP45" s="244">
        <f t="shared" si="62"/>
        <v>1.0030802944547641</v>
      </c>
      <c r="AQ45" s="244">
        <f t="shared" ca="1" si="62"/>
        <v>0.97467153312398214</v>
      </c>
      <c r="AR45" s="244">
        <f t="shared" ca="1" si="62"/>
        <v>1.0086254968178008</v>
      </c>
      <c r="AS45" s="244">
        <f t="shared" ca="1" si="62"/>
        <v>1.0056598520341291</v>
      </c>
      <c r="AV45" s="4">
        <f t="shared" si="49"/>
        <v>166.48717049194431</v>
      </c>
      <c r="AW45" s="4" t="e">
        <f>NA()</f>
        <v>#N/A</v>
      </c>
      <c r="AX45" s="4" t="e">
        <f>NA()</f>
        <v>#N/A</v>
      </c>
      <c r="AY45" s="4" t="e">
        <f>NA()</f>
        <v>#N/A</v>
      </c>
      <c r="BB45" s="73" t="e">
        <f>NA()</f>
        <v>#N/A</v>
      </c>
      <c r="BC45" s="73" t="e">
        <f>NA()</f>
        <v>#N/A</v>
      </c>
      <c r="BE45" s="4" t="e">
        <f t="shared" si="50"/>
        <v>#N/A</v>
      </c>
      <c r="BF45" s="4" t="e">
        <f t="shared" si="51"/>
        <v>#N/A</v>
      </c>
      <c r="BG45" s="4">
        <f t="shared" si="52"/>
        <v>0.32717814414141477</v>
      </c>
      <c r="BH45" s="4">
        <f t="shared" si="53"/>
        <v>-4.2492140047367162</v>
      </c>
      <c r="BI45" s="4" t="e">
        <f t="shared" ca="1" si="54"/>
        <v>#N/A</v>
      </c>
      <c r="BJ45" s="4" t="e">
        <f t="shared" ca="1" si="10"/>
        <v>#N/A</v>
      </c>
      <c r="BK45" s="4" t="e">
        <f t="shared" ca="1" si="55"/>
        <v>#N/A</v>
      </c>
      <c r="BL45" s="4">
        <f t="shared" si="56"/>
        <v>-2.4140635249932223</v>
      </c>
      <c r="BM45" s="4">
        <f t="shared" si="57"/>
        <v>9.7845588436618538</v>
      </c>
      <c r="BQ45" s="4">
        <f t="shared" si="58"/>
        <v>-2.4140635249932223</v>
      </c>
      <c r="BR45" s="4">
        <f t="shared" si="59"/>
        <v>-0.13084087305755043</v>
      </c>
      <c r="BS45" s="4">
        <f t="shared" si="60"/>
        <v>-9.7845588436618538</v>
      </c>
      <c r="BT45" s="73">
        <v>0</v>
      </c>
    </row>
    <row r="46" spans="1:72" x14ac:dyDescent="0.35">
      <c r="A46" s="73">
        <f t="shared" si="17"/>
        <v>12</v>
      </c>
      <c r="B46" s="53">
        <v>41244</v>
      </c>
      <c r="C46" s="73" t="s">
        <v>3432</v>
      </c>
      <c r="D46" s="4" t="e">
        <v>#N/A</v>
      </c>
      <c r="E46" s="4" t="e">
        <v>#N/A</v>
      </c>
      <c r="F46" s="114">
        <v>8.0571428571428582E-3</v>
      </c>
      <c r="G46" s="57">
        <v>12</v>
      </c>
      <c r="H46" s="57">
        <v>-27</v>
      </c>
      <c r="I46" s="57">
        <v>-20</v>
      </c>
      <c r="J46" s="57">
        <v>164</v>
      </c>
      <c r="K46" s="73" t="e">
        <f>NA()</f>
        <v>#N/A</v>
      </c>
      <c r="L46" s="73" t="e">
        <f>NA()</f>
        <v>#N/A</v>
      </c>
      <c r="M46" s="73" t="e">
        <f>NA()</f>
        <v>#N/A</v>
      </c>
      <c r="P46" s="57">
        <f t="shared" si="23"/>
        <v>166.66666666666666</v>
      </c>
      <c r="Q46" s="73" t="e">
        <f>NA()</f>
        <v>#N/A</v>
      </c>
      <c r="R46" s="73" t="e">
        <f>NA()</f>
        <v>#N/A</v>
      </c>
      <c r="S46" s="73" t="e">
        <f>NA()</f>
        <v>#N/A</v>
      </c>
      <c r="V46" s="57">
        <f t="shared" si="24"/>
        <v>166.66666666666666</v>
      </c>
      <c r="W46" s="73" t="e">
        <f>NA()</f>
        <v>#N/A</v>
      </c>
      <c r="X46" s="73" t="e">
        <f>NA()</f>
        <v>#N/A</v>
      </c>
      <c r="Y46" s="73" t="e">
        <f>NA()</f>
        <v>#N/A</v>
      </c>
      <c r="AB46" s="74">
        <f t="shared" si="25"/>
        <v>0.9840000000000001</v>
      </c>
      <c r="AC46" s="73" t="e">
        <f>NA()</f>
        <v>#N/A</v>
      </c>
      <c r="AD46" s="73" t="e">
        <f>NA()</f>
        <v>#N/A</v>
      </c>
      <c r="AE46" s="73" t="e">
        <f>NA()</f>
        <v>#N/A</v>
      </c>
      <c r="AH46" s="73"/>
      <c r="AI46" s="74"/>
      <c r="AJ46" s="74"/>
      <c r="AK46" s="74"/>
      <c r="AL46" s="74"/>
      <c r="AO46" s="285">
        <f t="shared" ref="AO46:AS46" si="63">AO34</f>
        <v>12</v>
      </c>
      <c r="AP46" s="244">
        <f t="shared" si="63"/>
        <v>0.99799443734174142</v>
      </c>
      <c r="AQ46" s="244">
        <f t="shared" ca="1" si="63"/>
        <v>0.7856981471168506</v>
      </c>
      <c r="AR46" s="244">
        <f t="shared" ca="1" si="63"/>
        <v>1.0133006296357472</v>
      </c>
      <c r="AS46" s="244">
        <f t="shared" ca="1" si="63"/>
        <v>1.0035926743343828</v>
      </c>
      <c r="AV46" s="4">
        <f t="shared" si="49"/>
        <v>164.32957325576933</v>
      </c>
      <c r="AW46" s="4" t="e">
        <f>NA()</f>
        <v>#N/A</v>
      </c>
      <c r="AX46" s="4" t="e">
        <f>NA()</f>
        <v>#N/A</v>
      </c>
      <c r="AY46" s="4" t="e">
        <f>NA()</f>
        <v>#N/A</v>
      </c>
      <c r="BB46" s="73" t="e">
        <f>NA()</f>
        <v>#N/A</v>
      </c>
      <c r="BC46" s="73" t="e">
        <f>NA()</f>
        <v>#N/A</v>
      </c>
      <c r="BE46" s="4" t="e">
        <f t="shared" si="50"/>
        <v>#N/A</v>
      </c>
      <c r="BF46" s="4" t="e">
        <f t="shared" si="51"/>
        <v>#N/A</v>
      </c>
      <c r="BG46" s="4">
        <f t="shared" si="52"/>
        <v>0.77922915203530807</v>
      </c>
      <c r="BH46" s="4">
        <f t="shared" si="53"/>
        <v>-4.3926902304457061</v>
      </c>
      <c r="BI46" s="4" t="e">
        <f t="shared" ca="1" si="54"/>
        <v>#N/A</v>
      </c>
      <c r="BJ46" s="4" t="e">
        <f t="shared" ca="1" si="10"/>
        <v>#N/A</v>
      </c>
      <c r="BK46" s="4" t="e">
        <f t="shared" ca="1" si="55"/>
        <v>#N/A</v>
      </c>
      <c r="BL46" s="4">
        <f t="shared" si="56"/>
        <v>-2.7359386616589854</v>
      </c>
      <c r="BM46" s="4">
        <f t="shared" si="57"/>
        <v>10.753926902476652</v>
      </c>
      <c r="BQ46" s="4">
        <f t="shared" si="58"/>
        <v>-2.7359386616589854</v>
      </c>
      <c r="BR46" s="4">
        <f t="shared" si="59"/>
        <v>-0.28037329940903666</v>
      </c>
      <c r="BS46" s="4">
        <f t="shared" si="60"/>
        <v>-10.753926902476652</v>
      </c>
      <c r="BT46" s="73">
        <v>0</v>
      </c>
    </row>
    <row r="47" spans="1:72" x14ac:dyDescent="0.35">
      <c r="A47" s="73">
        <f t="shared" si="17"/>
        <v>1</v>
      </c>
      <c r="B47" s="53">
        <v>41275</v>
      </c>
      <c r="C47" s="73" t="s">
        <v>3433</v>
      </c>
      <c r="D47" s="4" t="e">
        <v>#N/A</v>
      </c>
      <c r="E47" s="4" t="e">
        <v>#N/A</v>
      </c>
      <c r="F47" s="114">
        <v>1.3052173913043476E-2</v>
      </c>
      <c r="G47" s="57">
        <v>12</v>
      </c>
      <c r="H47" s="57">
        <v>-22</v>
      </c>
      <c r="I47" s="57">
        <v>-16</v>
      </c>
      <c r="J47" s="57">
        <v>166</v>
      </c>
      <c r="K47" s="73" t="e">
        <f>NA()</f>
        <v>#N/A</v>
      </c>
      <c r="L47" s="73" t="e">
        <f>NA()</f>
        <v>#N/A</v>
      </c>
      <c r="M47" s="73" t="e">
        <f>NA()</f>
        <v>#N/A</v>
      </c>
      <c r="P47" s="57">
        <f t="shared" si="23"/>
        <v>166.66666666666666</v>
      </c>
      <c r="Q47" s="73" t="e">
        <f>NA()</f>
        <v>#N/A</v>
      </c>
      <c r="R47" s="73" t="e">
        <f>NA()</f>
        <v>#N/A</v>
      </c>
      <c r="S47" s="73" t="e">
        <f>NA()</f>
        <v>#N/A</v>
      </c>
      <c r="V47" s="57">
        <f t="shared" si="24"/>
        <v>166.54166666666666</v>
      </c>
      <c r="W47" s="73" t="e">
        <f>NA()</f>
        <v>#N/A</v>
      </c>
      <c r="X47" s="73" t="e">
        <f>NA()</f>
        <v>#N/A</v>
      </c>
      <c r="Y47" s="73" t="e">
        <f>NA()</f>
        <v>#N/A</v>
      </c>
      <c r="AB47" s="74">
        <f t="shared" si="25"/>
        <v>0.99674756067050296</v>
      </c>
      <c r="AC47" s="73" t="e">
        <f>NA()</f>
        <v>#N/A</v>
      </c>
      <c r="AD47" s="73" t="e">
        <f>NA()</f>
        <v>#N/A</v>
      </c>
      <c r="AE47" s="73" t="e">
        <f>NA()</f>
        <v>#N/A</v>
      </c>
      <c r="AH47" s="73"/>
      <c r="AI47" s="74"/>
      <c r="AJ47" s="74"/>
      <c r="AK47" s="74"/>
      <c r="AL47" s="74"/>
      <c r="AO47" s="285">
        <f t="shared" ref="AO47:AS47" si="64">AO35</f>
        <v>1</v>
      </c>
      <c r="AP47" s="244">
        <f t="shared" si="64"/>
        <v>1.0121968222269864</v>
      </c>
      <c r="AQ47" s="244">
        <f t="shared" ca="1" si="64"/>
        <v>1.0563770216214654</v>
      </c>
      <c r="AR47" s="244">
        <f t="shared" ca="1" si="64"/>
        <v>1.0103681524867829</v>
      </c>
      <c r="AS47" s="244">
        <f t="shared" ca="1" si="64"/>
        <v>1.0010113591614587</v>
      </c>
      <c r="AV47" s="4">
        <f t="shared" si="49"/>
        <v>163.99972451481801</v>
      </c>
      <c r="AW47" s="4" t="e">
        <f>NA()</f>
        <v>#N/A</v>
      </c>
      <c r="AX47" s="4" t="e">
        <f>NA()</f>
        <v>#N/A</v>
      </c>
      <c r="AY47" s="4" t="e">
        <f>NA()</f>
        <v>#N/A</v>
      </c>
      <c r="BB47" s="73" t="e">
        <f>NA()</f>
        <v>#N/A</v>
      </c>
      <c r="BC47" s="73" t="e">
        <f>NA()</f>
        <v>#N/A</v>
      </c>
      <c r="BE47" s="4" t="e">
        <f t="shared" si="50"/>
        <v>#N/A</v>
      </c>
      <c r="BF47" s="4" t="e">
        <f t="shared" si="51"/>
        <v>#N/A</v>
      </c>
      <c r="BG47" s="4">
        <f t="shared" si="52"/>
        <v>0.69005074596619298</v>
      </c>
      <c r="BH47" s="4">
        <f t="shared" si="53"/>
        <v>-4.4146245616605793</v>
      </c>
      <c r="BI47" s="4" t="e">
        <f t="shared" ca="1" si="54"/>
        <v>#N/A</v>
      </c>
      <c r="BJ47" s="4" t="e">
        <f t="shared" ca="1" si="10"/>
        <v>#N/A</v>
      </c>
      <c r="BK47" s="4" t="e">
        <f t="shared" ca="1" si="55"/>
        <v>#N/A</v>
      </c>
      <c r="BL47" s="4">
        <f t="shared" si="56"/>
        <v>-2.7359386616589854</v>
      </c>
      <c r="BM47" s="4">
        <f t="shared" si="57"/>
        <v>9.7845588436618538</v>
      </c>
      <c r="BQ47" s="4">
        <f t="shared" si="58"/>
        <v>-2.7359386616589854</v>
      </c>
      <c r="BR47" s="4">
        <f t="shared" si="59"/>
        <v>0.46728883234839441</v>
      </c>
      <c r="BS47" s="4">
        <f t="shared" si="60"/>
        <v>-9.7845588436618538</v>
      </c>
      <c r="BT47" s="73">
        <v>0</v>
      </c>
    </row>
    <row r="48" spans="1:72" x14ac:dyDescent="0.35">
      <c r="A48" s="73">
        <f t="shared" si="17"/>
        <v>2</v>
      </c>
      <c r="B48" s="53">
        <v>41306</v>
      </c>
      <c r="C48" s="73" t="s">
        <v>3434</v>
      </c>
      <c r="D48" s="4" t="e">
        <v>#N/A</v>
      </c>
      <c r="E48" s="4" t="e">
        <v>#N/A</v>
      </c>
      <c r="F48" s="114">
        <v>1.426E-2</v>
      </c>
      <c r="G48" s="57">
        <v>11</v>
      </c>
      <c r="H48" s="57">
        <v>-26</v>
      </c>
      <c r="I48" s="57">
        <v>-20</v>
      </c>
      <c r="J48" s="57">
        <v>163</v>
      </c>
      <c r="K48" s="73" t="e">
        <f>NA()</f>
        <v>#N/A</v>
      </c>
      <c r="L48" s="73" t="e">
        <f>NA()</f>
        <v>#N/A</v>
      </c>
      <c r="M48" s="73" t="e">
        <f>NA()</f>
        <v>#N/A</v>
      </c>
      <c r="P48" s="57">
        <f t="shared" si="23"/>
        <v>166.41666666666666</v>
      </c>
      <c r="Q48" s="73" t="e">
        <f>NA()</f>
        <v>#N/A</v>
      </c>
      <c r="R48" s="73" t="e">
        <f>NA()</f>
        <v>#N/A</v>
      </c>
      <c r="S48" s="73" t="e">
        <f>NA()</f>
        <v>#N/A</v>
      </c>
      <c r="V48" s="57">
        <f t="shared" si="24"/>
        <v>166.25</v>
      </c>
      <c r="W48" s="73" t="e">
        <f>NA()</f>
        <v>#N/A</v>
      </c>
      <c r="X48" s="73" t="e">
        <f>NA()</f>
        <v>#N/A</v>
      </c>
      <c r="Y48" s="73" t="e">
        <f>NA()</f>
        <v>#N/A</v>
      </c>
      <c r="AB48" s="74">
        <f t="shared" si="25"/>
        <v>0.98045112781954891</v>
      </c>
      <c r="AC48" s="73" t="e">
        <f>NA()</f>
        <v>#N/A</v>
      </c>
      <c r="AD48" s="73" t="e">
        <f>NA()</f>
        <v>#N/A</v>
      </c>
      <c r="AE48" s="73" t="e">
        <f>NA()</f>
        <v>#N/A</v>
      </c>
      <c r="AH48" s="73"/>
      <c r="AI48" s="74"/>
      <c r="AJ48" s="74"/>
      <c r="AK48" s="74"/>
      <c r="AL48" s="74"/>
      <c r="AO48" s="285">
        <f t="shared" ref="AO48:AS48" si="65">AO36</f>
        <v>2</v>
      </c>
      <c r="AP48" s="244">
        <f t="shared" si="65"/>
        <v>1.0062240821410855</v>
      </c>
      <c r="AQ48" s="244">
        <f t="shared" ca="1" si="65"/>
        <v>1.005123122579465</v>
      </c>
      <c r="AR48" s="244">
        <f t="shared" ca="1" si="65"/>
        <v>1.0086729246113624</v>
      </c>
      <c r="AS48" s="244">
        <f t="shared" ca="1" si="65"/>
        <v>1.0103349528673153</v>
      </c>
      <c r="AV48" s="4">
        <f t="shared" si="49"/>
        <v>161.99175004156311</v>
      </c>
      <c r="AW48" s="4" t="e">
        <f>NA()</f>
        <v>#N/A</v>
      </c>
      <c r="AX48" s="4" t="e">
        <f>NA()</f>
        <v>#N/A</v>
      </c>
      <c r="AY48" s="4" t="e">
        <f>NA()</f>
        <v>#N/A</v>
      </c>
      <c r="BB48" s="73" t="e">
        <f>NA()</f>
        <v>#N/A</v>
      </c>
      <c r="BC48" s="73" t="e">
        <f>NA()</f>
        <v>#N/A</v>
      </c>
      <c r="BE48" s="4" t="e">
        <f t="shared" si="50"/>
        <v>#N/A</v>
      </c>
      <c r="BF48" s="4" t="e">
        <f t="shared" si="51"/>
        <v>#N/A</v>
      </c>
      <c r="BG48" s="4">
        <f t="shared" si="52"/>
        <v>0.66848691502339241</v>
      </c>
      <c r="BH48" s="4">
        <f t="shared" si="53"/>
        <v>-4.5481511503641086</v>
      </c>
      <c r="BI48" s="4" t="e">
        <f t="shared" ca="1" si="54"/>
        <v>#N/A</v>
      </c>
      <c r="BJ48" s="4" t="e">
        <f t="shared" ca="1" si="10"/>
        <v>#N/A</v>
      </c>
      <c r="BK48" s="4" t="e">
        <f t="shared" ca="1" si="55"/>
        <v>#N/A</v>
      </c>
      <c r="BL48" s="4">
        <f t="shared" si="56"/>
        <v>-3.0578137983247484</v>
      </c>
      <c r="BM48" s="4">
        <f t="shared" si="57"/>
        <v>10.753926902476652</v>
      </c>
      <c r="BQ48" s="4">
        <f t="shared" si="58"/>
        <v>-3.0578137983247484</v>
      </c>
      <c r="BR48" s="4">
        <f t="shared" si="59"/>
        <v>-0.13084087305755043</v>
      </c>
      <c r="BS48" s="4">
        <f t="shared" si="60"/>
        <v>-10.753926902476652</v>
      </c>
      <c r="BT48" s="73">
        <v>0</v>
      </c>
    </row>
    <row r="49" spans="1:72" x14ac:dyDescent="0.35">
      <c r="A49" s="73">
        <f t="shared" si="17"/>
        <v>3</v>
      </c>
      <c r="B49" s="53">
        <v>41334</v>
      </c>
      <c r="C49" s="73" t="s">
        <v>3435</v>
      </c>
      <c r="D49" s="4" t="e">
        <v>#N/A</v>
      </c>
      <c r="E49" s="4" t="e">
        <v>#N/A</v>
      </c>
      <c r="F49" s="114">
        <v>3.7171428571428577E-2</v>
      </c>
      <c r="G49" s="57">
        <v>11</v>
      </c>
      <c r="H49" s="57">
        <v>-23</v>
      </c>
      <c r="I49" s="57">
        <v>-23</v>
      </c>
      <c r="J49" s="57">
        <v>162</v>
      </c>
      <c r="K49" s="73" t="e">
        <f>NA()</f>
        <v>#N/A</v>
      </c>
      <c r="L49" s="73" t="e">
        <f>NA()</f>
        <v>#N/A</v>
      </c>
      <c r="M49" s="73" t="e">
        <f>NA()</f>
        <v>#N/A</v>
      </c>
      <c r="P49" s="57">
        <f t="shared" ref="P49:P80" si="66">AVERAGE(J43:J54)</f>
        <v>166.08333333333334</v>
      </c>
      <c r="Q49" s="73" t="e">
        <f>NA()</f>
        <v>#N/A</v>
      </c>
      <c r="R49" s="73" t="e">
        <f>NA()</f>
        <v>#N/A</v>
      </c>
      <c r="S49" s="73" t="e">
        <f>NA()</f>
        <v>#N/A</v>
      </c>
      <c r="V49" s="57">
        <f t="shared" ref="V49:V80" si="67">AVERAGE(P49:P50)</f>
        <v>166</v>
      </c>
      <c r="W49" s="73" t="e">
        <f>NA()</f>
        <v>#N/A</v>
      </c>
      <c r="X49" s="73" t="e">
        <f>NA()</f>
        <v>#N/A</v>
      </c>
      <c r="Y49" s="73" t="e">
        <f>NA()</f>
        <v>#N/A</v>
      </c>
      <c r="AB49" s="74">
        <f t="shared" ref="AB49:AB80" si="68">J49/V49</f>
        <v>0.97590361445783136</v>
      </c>
      <c r="AC49" s="73" t="e">
        <f>NA()</f>
        <v>#N/A</v>
      </c>
      <c r="AD49" s="73" t="e">
        <f>NA()</f>
        <v>#N/A</v>
      </c>
      <c r="AE49" s="73" t="e">
        <f>NA()</f>
        <v>#N/A</v>
      </c>
      <c r="AH49" s="73"/>
      <c r="AI49" s="74"/>
      <c r="AJ49" s="74"/>
      <c r="AK49" s="74"/>
      <c r="AL49" s="74"/>
      <c r="AO49" s="285">
        <f t="shared" ref="AO49:AS49" si="69">AO37</f>
        <v>3</v>
      </c>
      <c r="AP49" s="244">
        <f t="shared" si="69"/>
        <v>1.0031630281314237</v>
      </c>
      <c r="AQ49" s="244">
        <f t="shared" ca="1" si="69"/>
        <v>1.0888981528491299</v>
      </c>
      <c r="AR49" s="244">
        <f t="shared" ca="1" si="69"/>
        <v>1.0113963218255968</v>
      </c>
      <c r="AS49" s="244">
        <f t="shared" ca="1" si="69"/>
        <v>1.0130155217550036</v>
      </c>
      <c r="AV49" s="4">
        <f t="shared" si="49"/>
        <v>161.4892051013432</v>
      </c>
      <c r="AW49" s="4" t="e">
        <f>NA()</f>
        <v>#N/A</v>
      </c>
      <c r="AX49" s="4" t="e">
        <f>NA()</f>
        <v>#N/A</v>
      </c>
      <c r="AY49" s="4" t="e">
        <f>NA()</f>
        <v>#N/A</v>
      </c>
      <c r="BB49" s="73" t="e">
        <f>NA()</f>
        <v>#N/A</v>
      </c>
      <c r="BC49" s="73" t="e">
        <f>NA()</f>
        <v>#N/A</v>
      </c>
      <c r="BE49" s="4" t="e">
        <f t="shared" si="50"/>
        <v>#N/A</v>
      </c>
      <c r="BF49" s="4" t="e">
        <f t="shared" si="51"/>
        <v>#N/A</v>
      </c>
      <c r="BG49" s="4">
        <f t="shared" si="52"/>
        <v>0.25943947209453394</v>
      </c>
      <c r="BH49" s="4">
        <f t="shared" si="53"/>
        <v>-4.5815694594270768</v>
      </c>
      <c r="BI49" s="4" t="e">
        <f t="shared" ca="1" si="54"/>
        <v>#N/A</v>
      </c>
      <c r="BJ49" s="4" t="e">
        <f t="shared" ca="1" si="10"/>
        <v>#N/A</v>
      </c>
      <c r="BK49" s="4" t="e">
        <f t="shared" ca="1" si="55"/>
        <v>#N/A</v>
      </c>
      <c r="BL49" s="4">
        <f t="shared" si="56"/>
        <v>-3.0578137983247484</v>
      </c>
      <c r="BM49" s="4">
        <f t="shared" si="57"/>
        <v>11.480952946587749</v>
      </c>
      <c r="BQ49" s="4">
        <f t="shared" si="58"/>
        <v>-3.0578137983247484</v>
      </c>
      <c r="BR49" s="4">
        <f t="shared" si="59"/>
        <v>0.31775640599690819</v>
      </c>
      <c r="BS49" s="4">
        <f t="shared" si="60"/>
        <v>-11.480952946587749</v>
      </c>
      <c r="BT49" s="73">
        <v>0</v>
      </c>
    </row>
    <row r="50" spans="1:72" x14ac:dyDescent="0.35">
      <c r="A50" s="73">
        <f t="shared" si="17"/>
        <v>4</v>
      </c>
      <c r="B50" s="53">
        <v>41365</v>
      </c>
      <c r="C50" s="73" t="s">
        <v>3436</v>
      </c>
      <c r="D50" s="4" t="e">
        <v>#N/A</v>
      </c>
      <c r="E50" s="4" t="e">
        <v>#N/A</v>
      </c>
      <c r="F50" s="114">
        <v>2.1345454545454546E-2</v>
      </c>
      <c r="G50" s="57">
        <v>11</v>
      </c>
      <c r="H50" s="57">
        <v>-25</v>
      </c>
      <c r="I50" s="57">
        <v>-23</v>
      </c>
      <c r="J50" s="57">
        <v>167</v>
      </c>
      <c r="K50" s="73" t="e">
        <f>NA()</f>
        <v>#N/A</v>
      </c>
      <c r="L50" s="73" t="e">
        <f>NA()</f>
        <v>#N/A</v>
      </c>
      <c r="M50" s="73" t="e">
        <f>NA()</f>
        <v>#N/A</v>
      </c>
      <c r="P50" s="57">
        <f t="shared" si="66"/>
        <v>165.91666666666666</v>
      </c>
      <c r="Q50" s="73" t="e">
        <f>NA()</f>
        <v>#N/A</v>
      </c>
      <c r="R50" s="73" t="e">
        <f>NA()</f>
        <v>#N/A</v>
      </c>
      <c r="S50" s="73" t="e">
        <f>NA()</f>
        <v>#N/A</v>
      </c>
      <c r="V50" s="57">
        <f t="shared" si="67"/>
        <v>165.95833333333331</v>
      </c>
      <c r="W50" s="73" t="e">
        <f>NA()</f>
        <v>#N/A</v>
      </c>
      <c r="X50" s="73" t="e">
        <f>NA()</f>
        <v>#N/A</v>
      </c>
      <c r="Y50" s="73" t="e">
        <f>NA()</f>
        <v>#N/A</v>
      </c>
      <c r="AB50" s="74">
        <f t="shared" si="68"/>
        <v>1.0062766758724582</v>
      </c>
      <c r="AC50" s="73" t="e">
        <f>NA()</f>
        <v>#N/A</v>
      </c>
      <c r="AD50" s="73" t="e">
        <f>NA()</f>
        <v>#N/A</v>
      </c>
      <c r="AE50" s="73" t="e">
        <f>NA()</f>
        <v>#N/A</v>
      </c>
      <c r="AH50" s="73"/>
      <c r="AI50" s="74"/>
      <c r="AJ50" s="74"/>
      <c r="AK50" s="74"/>
      <c r="AL50" s="74"/>
      <c r="AO50" s="285">
        <f t="shared" ref="AO50:AS50" si="70">AO38</f>
        <v>4</v>
      </c>
      <c r="AP50" s="244">
        <f t="shared" si="70"/>
        <v>0.99287678513374189</v>
      </c>
      <c r="AQ50" s="244">
        <f t="shared" ca="1" si="70"/>
        <v>0.92312570722127618</v>
      </c>
      <c r="AR50" s="244">
        <f t="shared" ca="1" si="70"/>
        <v>0.97508959396513906</v>
      </c>
      <c r="AS50" s="244">
        <f t="shared" ca="1" si="70"/>
        <v>1.0096063524952417</v>
      </c>
      <c r="AV50" s="4">
        <f t="shared" si="49"/>
        <v>168.19811128679464</v>
      </c>
      <c r="AW50" s="4" t="e">
        <f>NA()</f>
        <v>#N/A</v>
      </c>
      <c r="AX50" s="4" t="e">
        <f>NA()</f>
        <v>#N/A</v>
      </c>
      <c r="AY50" s="4" t="e">
        <f>NA()</f>
        <v>#N/A</v>
      </c>
      <c r="BB50" s="73" t="e">
        <f>NA()</f>
        <v>#N/A</v>
      </c>
      <c r="BC50" s="73" t="e">
        <f>NA()</f>
        <v>#N/A</v>
      </c>
      <c r="BE50" s="4" t="e">
        <f t="shared" si="50"/>
        <v>#N/A</v>
      </c>
      <c r="BF50" s="4" t="e">
        <f t="shared" si="51"/>
        <v>#N/A</v>
      </c>
      <c r="BG50" s="4">
        <f t="shared" si="52"/>
        <v>0.54198729258513412</v>
      </c>
      <c r="BH50" s="4">
        <f t="shared" si="53"/>
        <v>-4.1354396062804728</v>
      </c>
      <c r="BI50" s="4" t="e">
        <f t="shared" ca="1" si="54"/>
        <v>#N/A</v>
      </c>
      <c r="BJ50" s="4" t="e">
        <f t="shared" ca="1" si="10"/>
        <v>#N/A</v>
      </c>
      <c r="BK50" s="4" t="e">
        <f t="shared" ca="1" si="55"/>
        <v>#N/A</v>
      </c>
      <c r="BL50" s="4">
        <f t="shared" si="56"/>
        <v>-3.0578137983247484</v>
      </c>
      <c r="BM50" s="4">
        <f t="shared" si="57"/>
        <v>11.480952946587749</v>
      </c>
      <c r="BQ50" s="4">
        <f t="shared" si="58"/>
        <v>-3.0578137983247484</v>
      </c>
      <c r="BR50" s="4">
        <f t="shared" si="59"/>
        <v>1.8691553293935775E-2</v>
      </c>
      <c r="BS50" s="4">
        <f t="shared" si="60"/>
        <v>-11.480952946587749</v>
      </c>
      <c r="BT50" s="73">
        <v>0</v>
      </c>
    </row>
    <row r="51" spans="1:72" x14ac:dyDescent="0.35">
      <c r="A51" s="73">
        <f t="shared" si="17"/>
        <v>5</v>
      </c>
      <c r="B51" s="53">
        <v>41395</v>
      </c>
      <c r="C51" s="73" t="s">
        <v>3437</v>
      </c>
      <c r="D51" s="4" t="e">
        <v>#N/A</v>
      </c>
      <c r="E51" s="4" t="e">
        <v>#N/A</v>
      </c>
      <c r="F51" s="114">
        <v>1.1143478260869564E-2</v>
      </c>
      <c r="G51" s="57">
        <v>11</v>
      </c>
      <c r="H51" s="57">
        <v>-25</v>
      </c>
      <c r="I51" s="57">
        <v>-21</v>
      </c>
      <c r="J51" s="57">
        <v>167</v>
      </c>
      <c r="K51" s="73" t="e">
        <f>NA()</f>
        <v>#N/A</v>
      </c>
      <c r="L51" s="73" t="e">
        <f>NA()</f>
        <v>#N/A</v>
      </c>
      <c r="M51" s="73" t="e">
        <f>NA()</f>
        <v>#N/A</v>
      </c>
      <c r="P51" s="57">
        <f t="shared" si="66"/>
        <v>166</v>
      </c>
      <c r="Q51" s="73" t="e">
        <f>NA()</f>
        <v>#N/A</v>
      </c>
      <c r="R51" s="73" t="e">
        <f>NA()</f>
        <v>#N/A</v>
      </c>
      <c r="S51" s="73" t="e">
        <f>NA()</f>
        <v>#N/A</v>
      </c>
      <c r="V51" s="57">
        <f t="shared" si="67"/>
        <v>166</v>
      </c>
      <c r="W51" s="73" t="e">
        <f>NA()</f>
        <v>#N/A</v>
      </c>
      <c r="X51" s="73" t="e">
        <f>NA()</f>
        <v>#N/A</v>
      </c>
      <c r="Y51" s="73" t="e">
        <f>NA()</f>
        <v>#N/A</v>
      </c>
      <c r="AB51" s="74">
        <f t="shared" si="68"/>
        <v>1.0060240963855422</v>
      </c>
      <c r="AC51" s="73" t="e">
        <f>NA()</f>
        <v>#N/A</v>
      </c>
      <c r="AD51" s="73" t="e">
        <f>NA()</f>
        <v>#N/A</v>
      </c>
      <c r="AE51" s="73" t="e">
        <f>NA()</f>
        <v>#N/A</v>
      </c>
      <c r="AH51" s="73"/>
      <c r="AI51" s="74"/>
      <c r="AJ51" s="74"/>
      <c r="AK51" s="74"/>
      <c r="AL51" s="74"/>
      <c r="AO51" s="285">
        <f t="shared" ref="AO51:AS51" si="71">AO39</f>
        <v>5</v>
      </c>
      <c r="AP51" s="244">
        <f t="shared" si="71"/>
        <v>0.99323266368470142</v>
      </c>
      <c r="AQ51" s="244">
        <f t="shared" ca="1" si="71"/>
        <v>1.0823283575727152</v>
      </c>
      <c r="AR51" s="244">
        <f t="shared" ca="1" si="71"/>
        <v>0.98351189448096821</v>
      </c>
      <c r="AS51" s="244">
        <f t="shared" ca="1" si="71"/>
        <v>0.97667710482341796</v>
      </c>
      <c r="AV51" s="4">
        <f t="shared" si="49"/>
        <v>168.13784534679141</v>
      </c>
      <c r="AW51" s="4" t="e">
        <f>NA()</f>
        <v>#N/A</v>
      </c>
      <c r="AX51" s="4" t="e">
        <f>NA()</f>
        <v>#N/A</v>
      </c>
      <c r="AY51" s="4" t="e">
        <f>NA()</f>
        <v>#N/A</v>
      </c>
      <c r="BB51" s="73" t="e">
        <f>NA()</f>
        <v>#N/A</v>
      </c>
      <c r="BC51" s="73" t="e">
        <f>NA()</f>
        <v>#N/A</v>
      </c>
      <c r="BE51" s="4" t="e">
        <f t="shared" si="50"/>
        <v>#N/A</v>
      </c>
      <c r="BF51" s="4" t="e">
        <f t="shared" si="51"/>
        <v>#N/A</v>
      </c>
      <c r="BG51" s="4">
        <f t="shared" si="52"/>
        <v>0.72412749824801226</v>
      </c>
      <c r="BH51" s="4">
        <f t="shared" si="53"/>
        <v>-4.1394471798282577</v>
      </c>
      <c r="BI51" s="4" t="e">
        <f t="shared" ca="1" si="54"/>
        <v>#N/A</v>
      </c>
      <c r="BJ51" s="4" t="e">
        <f t="shared" ca="1" si="10"/>
        <v>#N/A</v>
      </c>
      <c r="BK51" s="4" t="e">
        <f t="shared" ca="1" si="55"/>
        <v>#N/A</v>
      </c>
      <c r="BL51" s="4">
        <f t="shared" si="56"/>
        <v>-3.0578137983247484</v>
      </c>
      <c r="BM51" s="4">
        <f t="shared" si="57"/>
        <v>10.99626891718035</v>
      </c>
      <c r="BQ51" s="4">
        <f t="shared" si="58"/>
        <v>-3.0578137983247484</v>
      </c>
      <c r="BR51" s="4">
        <f t="shared" si="59"/>
        <v>1.8691553293935775E-2</v>
      </c>
      <c r="BS51" s="4">
        <f t="shared" si="60"/>
        <v>-10.99626891718035</v>
      </c>
      <c r="BT51" s="73">
        <v>0</v>
      </c>
    </row>
    <row r="52" spans="1:72" x14ac:dyDescent="0.35">
      <c r="A52" s="73">
        <f t="shared" si="17"/>
        <v>6</v>
      </c>
      <c r="B52" s="53">
        <v>41426</v>
      </c>
      <c r="C52" s="73" t="s">
        <v>3438</v>
      </c>
      <c r="D52" s="4" t="e">
        <v>#N/A</v>
      </c>
      <c r="E52" s="4" t="e">
        <v>#N/A</v>
      </c>
      <c r="F52" s="114">
        <v>7.3144999999999988E-2</v>
      </c>
      <c r="G52" s="57">
        <v>12</v>
      </c>
      <c r="H52" s="57">
        <v>-20</v>
      </c>
      <c r="I52" s="57">
        <v>-20</v>
      </c>
      <c r="J52" s="57">
        <v>169</v>
      </c>
      <c r="K52" s="73" t="e">
        <f>NA()</f>
        <v>#N/A</v>
      </c>
      <c r="L52" s="73" t="e">
        <f>NA()</f>
        <v>#N/A</v>
      </c>
      <c r="M52" s="73" t="e">
        <f>NA()</f>
        <v>#N/A</v>
      </c>
      <c r="P52" s="57">
        <f t="shared" si="66"/>
        <v>166</v>
      </c>
      <c r="Q52" s="73" t="e">
        <f>NA()</f>
        <v>#N/A</v>
      </c>
      <c r="R52" s="73" t="e">
        <f>NA()</f>
        <v>#N/A</v>
      </c>
      <c r="S52" s="73" t="e">
        <f>NA()</f>
        <v>#N/A</v>
      </c>
      <c r="V52" s="57">
        <f t="shared" si="67"/>
        <v>166.04166666666669</v>
      </c>
      <c r="W52" s="73" t="e">
        <f>NA()</f>
        <v>#N/A</v>
      </c>
      <c r="X52" s="73" t="e">
        <f>NA()</f>
        <v>#N/A</v>
      </c>
      <c r="Y52" s="73" t="e">
        <f>NA()</f>
        <v>#N/A</v>
      </c>
      <c r="AB52" s="74">
        <f t="shared" si="68"/>
        <v>1.0178168130489333</v>
      </c>
      <c r="AC52" s="73" t="e">
        <f>NA()</f>
        <v>#N/A</v>
      </c>
      <c r="AD52" s="73" t="e">
        <f>NA()</f>
        <v>#N/A</v>
      </c>
      <c r="AE52" s="73" t="e">
        <f>NA()</f>
        <v>#N/A</v>
      </c>
      <c r="AH52" s="73"/>
      <c r="AI52" s="74"/>
      <c r="AJ52" s="74"/>
      <c r="AK52" s="74"/>
      <c r="AL52" s="74"/>
      <c r="AO52" s="285">
        <f t="shared" ref="AO52:AS52" si="72">AO40</f>
        <v>6</v>
      </c>
      <c r="AP52" s="244">
        <f t="shared" si="72"/>
        <v>0.99560461387224175</v>
      </c>
      <c r="AQ52" s="244">
        <f t="shared" ca="1" si="72"/>
        <v>1.049552295920416</v>
      </c>
      <c r="AR52" s="244">
        <f t="shared" ca="1" si="72"/>
        <v>0.98486645726033994</v>
      </c>
      <c r="AS52" s="244">
        <f t="shared" ca="1" si="72"/>
        <v>0.97913458201062242</v>
      </c>
      <c r="AV52" s="4">
        <f t="shared" si="49"/>
        <v>169.74609965164993</v>
      </c>
      <c r="AW52" s="4" t="e">
        <f>NA()</f>
        <v>#N/A</v>
      </c>
      <c r="AX52" s="4" t="e">
        <f>NA()</f>
        <v>#N/A</v>
      </c>
      <c r="AY52" s="4" t="e">
        <f>NA()</f>
        <v>#N/A</v>
      </c>
      <c r="BB52" s="73" t="e">
        <f>NA()</f>
        <v>#N/A</v>
      </c>
      <c r="BC52" s="73" t="e">
        <f>NA()</f>
        <v>#N/A</v>
      </c>
      <c r="BE52" s="4" t="e">
        <f t="shared" si="50"/>
        <v>#N/A</v>
      </c>
      <c r="BF52" s="4" t="e">
        <f t="shared" si="51"/>
        <v>#N/A</v>
      </c>
      <c r="BG52" s="4">
        <f t="shared" si="52"/>
        <v>-0.38281194230333626</v>
      </c>
      <c r="BH52" s="4">
        <f t="shared" si="53"/>
        <v>-4.032501243036827</v>
      </c>
      <c r="BI52" s="4" t="e">
        <f t="shared" ca="1" si="54"/>
        <v>#N/A</v>
      </c>
      <c r="BJ52" s="4" t="e">
        <f t="shared" ca="1" si="10"/>
        <v>#N/A</v>
      </c>
      <c r="BK52" s="4" t="e">
        <f t="shared" ca="1" si="55"/>
        <v>#N/A</v>
      </c>
      <c r="BL52" s="4">
        <f t="shared" si="56"/>
        <v>-2.7359386616589854</v>
      </c>
      <c r="BM52" s="4">
        <f t="shared" si="57"/>
        <v>10.753926902476652</v>
      </c>
      <c r="BQ52" s="4">
        <f t="shared" si="58"/>
        <v>-2.7359386616589854</v>
      </c>
      <c r="BR52" s="4">
        <f t="shared" si="59"/>
        <v>0.76635368505136681</v>
      </c>
      <c r="BS52" s="4">
        <f t="shared" si="60"/>
        <v>-10.753926902476652</v>
      </c>
      <c r="BT52" s="73">
        <v>0</v>
      </c>
    </row>
    <row r="53" spans="1:72" x14ac:dyDescent="0.35">
      <c r="A53" s="73">
        <f t="shared" si="17"/>
        <v>7</v>
      </c>
      <c r="B53" s="53">
        <v>41456</v>
      </c>
      <c r="C53" s="73" t="s">
        <v>3439</v>
      </c>
      <c r="D53" s="4" t="e">
        <v>#N/A</v>
      </c>
      <c r="E53" s="4" t="e">
        <v>#N/A</v>
      </c>
      <c r="F53" s="114">
        <v>0.10099130434782609</v>
      </c>
      <c r="G53" s="57">
        <v>16</v>
      </c>
      <c r="H53" s="57">
        <v>-21</v>
      </c>
      <c r="I53" s="57">
        <v>-14</v>
      </c>
      <c r="J53" s="57">
        <v>168</v>
      </c>
      <c r="K53" s="73" t="e">
        <f>NA()</f>
        <v>#N/A</v>
      </c>
      <c r="L53" s="73" t="e">
        <f>NA()</f>
        <v>#N/A</v>
      </c>
      <c r="M53" s="73" t="e">
        <f>NA()</f>
        <v>#N/A</v>
      </c>
      <c r="P53" s="57">
        <f t="shared" si="66"/>
        <v>166.08333333333334</v>
      </c>
      <c r="Q53" s="73" t="e">
        <f>NA()</f>
        <v>#N/A</v>
      </c>
      <c r="R53" s="73" t="e">
        <f>NA()</f>
        <v>#N/A</v>
      </c>
      <c r="S53" s="73" t="e">
        <f>NA()</f>
        <v>#N/A</v>
      </c>
      <c r="V53" s="57">
        <f t="shared" si="67"/>
        <v>166.25</v>
      </c>
      <c r="W53" s="73" t="e">
        <f>NA()</f>
        <v>#N/A</v>
      </c>
      <c r="X53" s="73" t="e">
        <f>NA()</f>
        <v>#N/A</v>
      </c>
      <c r="Y53" s="73" t="e">
        <f>NA()</f>
        <v>#N/A</v>
      </c>
      <c r="AB53" s="74">
        <f t="shared" si="68"/>
        <v>1.0105263157894737</v>
      </c>
      <c r="AC53" s="73" t="e">
        <f>NA()</f>
        <v>#N/A</v>
      </c>
      <c r="AD53" s="73" t="e">
        <f>NA()</f>
        <v>#N/A</v>
      </c>
      <c r="AE53" s="73" t="e">
        <f>NA()</f>
        <v>#N/A</v>
      </c>
      <c r="AH53" s="73"/>
      <c r="AI53" s="74"/>
      <c r="AJ53" s="74"/>
      <c r="AK53" s="74"/>
      <c r="AL53" s="74"/>
      <c r="AO53" s="285">
        <f t="shared" ref="AO53:AS53" si="73">AO41</f>
        <v>7</v>
      </c>
      <c r="AP53" s="244">
        <f t="shared" si="73"/>
        <v>1.00231356040187</v>
      </c>
      <c r="AQ53" s="244">
        <f t="shared" ca="1" si="73"/>
        <v>1.0355145434801527</v>
      </c>
      <c r="AR53" s="244">
        <f t="shared" ca="1" si="73"/>
        <v>0.99278978925027439</v>
      </c>
      <c r="AS53" s="244">
        <f t="shared" ca="1" si="73"/>
        <v>0.98905179965611467</v>
      </c>
      <c r="AV53" s="4">
        <f t="shared" si="49"/>
        <v>167.6122190072353</v>
      </c>
      <c r="AW53" s="4" t="e">
        <f>NA()</f>
        <v>#N/A</v>
      </c>
      <c r="AX53" s="4" t="e">
        <f>NA()</f>
        <v>#N/A</v>
      </c>
      <c r="AY53" s="4" t="e">
        <f>NA()</f>
        <v>#N/A</v>
      </c>
      <c r="BB53" s="73" t="e">
        <f>NA()</f>
        <v>#N/A</v>
      </c>
      <c r="BC53" s="73" t="e">
        <f>NA()</f>
        <v>#N/A</v>
      </c>
      <c r="BE53" s="4" t="e">
        <f t="shared" si="50"/>
        <v>#N/A</v>
      </c>
      <c r="BF53" s="4" t="e">
        <f t="shared" si="51"/>
        <v>#N/A</v>
      </c>
      <c r="BG53" s="4">
        <f t="shared" si="52"/>
        <v>-0.87996381360573761</v>
      </c>
      <c r="BH53" s="4">
        <f t="shared" si="53"/>
        <v>-4.1744003592578149</v>
      </c>
      <c r="BI53" s="4" t="e">
        <f t="shared" ca="1" si="54"/>
        <v>#N/A</v>
      </c>
      <c r="BJ53" s="4" t="e">
        <f t="shared" ca="1" si="10"/>
        <v>#N/A</v>
      </c>
      <c r="BK53" s="4" t="e">
        <f t="shared" ca="1" si="55"/>
        <v>#N/A</v>
      </c>
      <c r="BL53" s="4">
        <f t="shared" si="56"/>
        <v>-1.4484381149959333</v>
      </c>
      <c r="BM53" s="4">
        <f t="shared" si="57"/>
        <v>9.2998748142544549</v>
      </c>
      <c r="BQ53" s="4">
        <f t="shared" si="58"/>
        <v>-1.4484381149959333</v>
      </c>
      <c r="BR53" s="4">
        <f t="shared" si="59"/>
        <v>0.61682125869988058</v>
      </c>
      <c r="BS53" s="4">
        <f t="shared" si="60"/>
        <v>-9.2998748142544549</v>
      </c>
      <c r="BT53" s="73">
        <v>0</v>
      </c>
    </row>
    <row r="54" spans="1:72" x14ac:dyDescent="0.35">
      <c r="A54" s="73">
        <f t="shared" si="17"/>
        <v>8</v>
      </c>
      <c r="B54" s="53">
        <v>41487</v>
      </c>
      <c r="C54" s="73" t="s">
        <v>3440</v>
      </c>
      <c r="D54" s="4" t="e">
        <v>#N/A</v>
      </c>
      <c r="E54" s="4" t="e">
        <v>#N/A</v>
      </c>
      <c r="F54" s="114">
        <v>1.4200000000000001E-2</v>
      </c>
      <c r="G54" s="57">
        <v>17</v>
      </c>
      <c r="H54" s="57">
        <v>-16</v>
      </c>
      <c r="I54" s="57">
        <v>-14</v>
      </c>
      <c r="J54" s="57">
        <v>166</v>
      </c>
      <c r="K54" s="73" t="e">
        <f>NA()</f>
        <v>#N/A</v>
      </c>
      <c r="L54" s="73" t="e">
        <f>NA()</f>
        <v>#N/A</v>
      </c>
      <c r="M54" s="73" t="e">
        <f>NA()</f>
        <v>#N/A</v>
      </c>
      <c r="P54" s="57">
        <f t="shared" si="66"/>
        <v>166.41666666666666</v>
      </c>
      <c r="Q54" s="73" t="e">
        <f>NA()</f>
        <v>#N/A</v>
      </c>
      <c r="R54" s="73" t="e">
        <f>NA()</f>
        <v>#N/A</v>
      </c>
      <c r="S54" s="73" t="e">
        <f>NA()</f>
        <v>#N/A</v>
      </c>
      <c r="V54" s="57">
        <f t="shared" si="67"/>
        <v>166.66666666666666</v>
      </c>
      <c r="W54" s="73" t="e">
        <f>NA()</f>
        <v>#N/A</v>
      </c>
      <c r="X54" s="73" t="e">
        <f>NA()</f>
        <v>#N/A</v>
      </c>
      <c r="Y54" s="73" t="e">
        <f>NA()</f>
        <v>#N/A</v>
      </c>
      <c r="AB54" s="74">
        <f t="shared" si="68"/>
        <v>0.99600000000000011</v>
      </c>
      <c r="AC54" s="73" t="e">
        <f>NA()</f>
        <v>#N/A</v>
      </c>
      <c r="AD54" s="73" t="e">
        <f>NA()</f>
        <v>#N/A</v>
      </c>
      <c r="AE54" s="73" t="e">
        <f>NA()</f>
        <v>#N/A</v>
      </c>
      <c r="AH54" s="73"/>
      <c r="AI54" s="74"/>
      <c r="AJ54" s="74"/>
      <c r="AK54" s="74"/>
      <c r="AL54" s="74"/>
      <c r="AO54" s="285">
        <f t="shared" ref="AO54:AS54" si="74">AO42</f>
        <v>8</v>
      </c>
      <c r="AP54" s="244">
        <f t="shared" si="74"/>
        <v>0.99798427745935692</v>
      </c>
      <c r="AQ54" s="244">
        <f t="shared" ca="1" si="74"/>
        <v>0.97066282573693508</v>
      </c>
      <c r="AR54" s="244">
        <f t="shared" ca="1" si="74"/>
        <v>1.0001261479587531</v>
      </c>
      <c r="AS54" s="244">
        <f t="shared" ca="1" si="74"/>
        <v>0.9944635456486518</v>
      </c>
      <c r="AV54" s="4">
        <f t="shared" si="49"/>
        <v>166.33528578486084</v>
      </c>
      <c r="AW54" s="4" t="e">
        <f>NA()</f>
        <v>#N/A</v>
      </c>
      <c r="AX54" s="4" t="e">
        <f>NA()</f>
        <v>#N/A</v>
      </c>
      <c r="AY54" s="4" t="e">
        <f>NA()</f>
        <v>#N/A</v>
      </c>
      <c r="BB54" s="73" t="e">
        <f>NA()</f>
        <v>#N/A</v>
      </c>
      <c r="BC54" s="73" t="e">
        <f>NA()</f>
        <v>#N/A</v>
      </c>
      <c r="BE54" s="4" t="e">
        <f t="shared" si="50"/>
        <v>#N/A</v>
      </c>
      <c r="BF54" s="4" t="e">
        <f t="shared" si="51"/>
        <v>#N/A</v>
      </c>
      <c r="BG54" s="4">
        <f t="shared" si="52"/>
        <v>0.66955812044819685</v>
      </c>
      <c r="BH54" s="4">
        <f t="shared" si="53"/>
        <v>-4.2593140568455539</v>
      </c>
      <c r="BI54" s="4" t="e">
        <f t="shared" ca="1" si="54"/>
        <v>#N/A</v>
      </c>
      <c r="BJ54" s="4" t="e">
        <f t="shared" ca="1" si="10"/>
        <v>#N/A</v>
      </c>
      <c r="BK54" s="4" t="e">
        <f t="shared" ca="1" si="55"/>
        <v>#N/A</v>
      </c>
      <c r="BL54" s="4">
        <f t="shared" si="56"/>
        <v>-1.1265629783301705</v>
      </c>
      <c r="BM54" s="4">
        <f t="shared" si="57"/>
        <v>9.2998748142544549</v>
      </c>
      <c r="BQ54" s="4">
        <f t="shared" si="58"/>
        <v>-1.1265629783301705</v>
      </c>
      <c r="BR54" s="4">
        <f t="shared" si="59"/>
        <v>1.3644833904573117</v>
      </c>
      <c r="BS54" s="4">
        <f t="shared" si="60"/>
        <v>-9.2998748142544549</v>
      </c>
      <c r="BT54" s="73">
        <v>0</v>
      </c>
    </row>
    <row r="55" spans="1:72" x14ac:dyDescent="0.35">
      <c r="A55" s="73">
        <f t="shared" si="17"/>
        <v>9</v>
      </c>
      <c r="B55" s="53">
        <v>41518</v>
      </c>
      <c r="C55" s="73" t="s">
        <v>3441</v>
      </c>
      <c r="D55" s="4" t="e">
        <v>#N/A</v>
      </c>
      <c r="E55" s="4" t="e">
        <v>#N/A</v>
      </c>
      <c r="F55" s="114">
        <v>2.2133333333333335E-2</v>
      </c>
      <c r="G55" s="57">
        <v>16</v>
      </c>
      <c r="H55" s="57">
        <v>-14</v>
      </c>
      <c r="I55" s="57">
        <v>-17</v>
      </c>
      <c r="J55" s="57">
        <v>166</v>
      </c>
      <c r="K55" s="73" t="e">
        <f>NA()</f>
        <v>#N/A</v>
      </c>
      <c r="L55" s="73" t="e">
        <f>NA()</f>
        <v>#N/A</v>
      </c>
      <c r="M55" s="73" t="e">
        <f>NA()</f>
        <v>#N/A</v>
      </c>
      <c r="P55" s="57">
        <f t="shared" si="66"/>
        <v>166.91666666666666</v>
      </c>
      <c r="Q55" s="73" t="e">
        <f>NA()</f>
        <v>#N/A</v>
      </c>
      <c r="R55" s="73" t="e">
        <f>NA()</f>
        <v>#N/A</v>
      </c>
      <c r="S55" s="73" t="e">
        <f>NA()</f>
        <v>#N/A</v>
      </c>
      <c r="V55" s="57">
        <f t="shared" si="67"/>
        <v>167.16666666666666</v>
      </c>
      <c r="W55" s="73" t="e">
        <f>NA()</f>
        <v>#N/A</v>
      </c>
      <c r="X55" s="73" t="e">
        <f>NA()</f>
        <v>#N/A</v>
      </c>
      <c r="Y55" s="73" t="e">
        <f>NA()</f>
        <v>#N/A</v>
      </c>
      <c r="AB55" s="74">
        <f t="shared" si="68"/>
        <v>0.99302093718843476</v>
      </c>
      <c r="AC55" s="73" t="e">
        <f>NA()</f>
        <v>#N/A</v>
      </c>
      <c r="AD55" s="73" t="e">
        <f>NA()</f>
        <v>#N/A</v>
      </c>
      <c r="AE55" s="73" t="e">
        <f>NA()</f>
        <v>#N/A</v>
      </c>
      <c r="AH55" s="73"/>
      <c r="AI55" s="74"/>
      <c r="AJ55" s="74"/>
      <c r="AK55" s="74"/>
      <c r="AL55" s="74"/>
      <c r="AO55" s="285">
        <f t="shared" ref="AO55:AS55" si="75">AO43</f>
        <v>9</v>
      </c>
      <c r="AP55" s="244">
        <f t="shared" si="75"/>
        <v>0.9986233946925861</v>
      </c>
      <c r="AQ55" s="244">
        <f t="shared" ca="1" si="75"/>
        <v>0.99613918409422419</v>
      </c>
      <c r="AR55" s="244">
        <f t="shared" ca="1" si="75"/>
        <v>1.0035227539512379</v>
      </c>
      <c r="AS55" s="244">
        <f t="shared" ca="1" si="75"/>
        <v>1.0170392513597533</v>
      </c>
      <c r="AV55" s="4">
        <f t="shared" si="49"/>
        <v>166.22883149167666</v>
      </c>
      <c r="AW55" s="4" t="e">
        <f>NA()</f>
        <v>#N/A</v>
      </c>
      <c r="AX55" s="4" t="e">
        <f>NA()</f>
        <v>#N/A</v>
      </c>
      <c r="AY55" s="4" t="e">
        <f>NA()</f>
        <v>#N/A</v>
      </c>
      <c r="BB55" s="73" t="e">
        <f>NA()</f>
        <v>#N/A</v>
      </c>
      <c r="BC55" s="73" t="e">
        <f>NA()</f>
        <v>#N/A</v>
      </c>
      <c r="BE55" s="4" t="e">
        <f t="shared" si="50"/>
        <v>#N/A</v>
      </c>
      <c r="BF55" s="4" t="e">
        <f t="shared" si="51"/>
        <v>#N/A</v>
      </c>
      <c r="BG55" s="4">
        <f t="shared" si="52"/>
        <v>0.52792095872406697</v>
      </c>
      <c r="BH55" s="4">
        <f t="shared" si="53"/>
        <v>-4.2663930704540727</v>
      </c>
      <c r="BI55" s="4" t="e">
        <f t="shared" ca="1" si="54"/>
        <v>#N/A</v>
      </c>
      <c r="BJ55" s="4" t="e">
        <f t="shared" ca="1" si="10"/>
        <v>#N/A</v>
      </c>
      <c r="BK55" s="4" t="e">
        <f t="shared" ca="1" si="55"/>
        <v>#N/A</v>
      </c>
      <c r="BL55" s="4">
        <f t="shared" si="56"/>
        <v>-1.4484381149959333</v>
      </c>
      <c r="BM55" s="4">
        <f t="shared" si="57"/>
        <v>10.026900858365554</v>
      </c>
      <c r="BQ55" s="4">
        <f t="shared" si="58"/>
        <v>-1.4484381149959333</v>
      </c>
      <c r="BR55" s="4">
        <f t="shared" si="59"/>
        <v>1.6635482431602839</v>
      </c>
      <c r="BS55" s="4">
        <f t="shared" si="60"/>
        <v>-10.026900858365554</v>
      </c>
      <c r="BT55" s="73">
        <v>0</v>
      </c>
    </row>
    <row r="56" spans="1:72" x14ac:dyDescent="0.35">
      <c r="A56" s="73">
        <f t="shared" si="17"/>
        <v>10</v>
      </c>
      <c r="B56" s="53">
        <v>41548</v>
      </c>
      <c r="C56" s="73" t="s">
        <v>3442</v>
      </c>
      <c r="D56" s="4" t="e">
        <v>#N/A</v>
      </c>
      <c r="E56" s="4" t="e">
        <v>#N/A</v>
      </c>
      <c r="F56" s="114">
        <v>3.0260869565217397E-3</v>
      </c>
      <c r="G56" s="57">
        <v>16</v>
      </c>
      <c r="H56" s="57">
        <v>-11</v>
      </c>
      <c r="I56" s="57">
        <v>-8</v>
      </c>
      <c r="J56" s="57">
        <v>167</v>
      </c>
      <c r="K56" s="73" t="e">
        <f>NA()</f>
        <v>#N/A</v>
      </c>
      <c r="L56" s="73" t="e">
        <f>NA()</f>
        <v>#N/A</v>
      </c>
      <c r="M56" s="73" t="e">
        <f>NA()</f>
        <v>#N/A</v>
      </c>
      <c r="P56" s="57">
        <f t="shared" si="66"/>
        <v>167.41666666666666</v>
      </c>
      <c r="Q56" s="73" t="e">
        <f>NA()</f>
        <v>#N/A</v>
      </c>
      <c r="R56" s="73" t="e">
        <f>NA()</f>
        <v>#N/A</v>
      </c>
      <c r="S56" s="73" t="e">
        <f>NA()</f>
        <v>#N/A</v>
      </c>
      <c r="V56" s="57">
        <f t="shared" si="67"/>
        <v>167.54166666666666</v>
      </c>
      <c r="W56" s="73" t="e">
        <f>NA()</f>
        <v>#N/A</v>
      </c>
      <c r="X56" s="73" t="e">
        <f>NA()</f>
        <v>#N/A</v>
      </c>
      <c r="Y56" s="73" t="e">
        <f>NA()</f>
        <v>#N/A</v>
      </c>
      <c r="AB56" s="74">
        <f t="shared" si="68"/>
        <v>0.9967669733897041</v>
      </c>
      <c r="AC56" s="73" t="e">
        <f>NA()</f>
        <v>#N/A</v>
      </c>
      <c r="AD56" s="73" t="e">
        <f>NA()</f>
        <v>#N/A</v>
      </c>
      <c r="AE56" s="73" t="e">
        <f>NA()</f>
        <v>#N/A</v>
      </c>
      <c r="AH56" s="73"/>
      <c r="AI56" s="74"/>
      <c r="AJ56" s="74"/>
      <c r="AK56" s="74"/>
      <c r="AL56" s="74"/>
      <c r="AO56" s="285">
        <f t="shared" ref="AO56:AS56" si="76">AO44</f>
        <v>10</v>
      </c>
      <c r="AP56" s="244">
        <f t="shared" si="76"/>
        <v>0.9967060404594994</v>
      </c>
      <c r="AQ56" s="244">
        <f t="shared" ca="1" si="76"/>
        <v>1.0319091086833854</v>
      </c>
      <c r="AR56" s="244">
        <f t="shared" ca="1" si="76"/>
        <v>1.0077298377559945</v>
      </c>
      <c r="AS56" s="244">
        <f t="shared" ca="1" si="76"/>
        <v>1.0004130038539114</v>
      </c>
      <c r="AV56" s="4">
        <f t="shared" si="49"/>
        <v>167.55190920987096</v>
      </c>
      <c r="AW56" s="4" t="e">
        <f>NA()</f>
        <v>#N/A</v>
      </c>
      <c r="AX56" s="4" t="e">
        <f>NA()</f>
        <v>#N/A</v>
      </c>
      <c r="AY56" s="4" t="e">
        <f>NA()</f>
        <v>#N/A</v>
      </c>
      <c r="BB56" s="73" t="e">
        <f>NA()</f>
        <v>#N/A</v>
      </c>
      <c r="BC56" s="73" t="e">
        <f>NA()</f>
        <v>#N/A</v>
      </c>
      <c r="BE56" s="4" t="e">
        <f t="shared" si="50"/>
        <v>#N/A</v>
      </c>
      <c r="BF56" s="4" t="e">
        <f t="shared" si="51"/>
        <v>#N/A</v>
      </c>
      <c r="BG56" s="4">
        <f t="shared" si="52"/>
        <v>0.8690507249226288</v>
      </c>
      <c r="BH56" s="4">
        <f t="shared" si="53"/>
        <v>-4.1784108492389986</v>
      </c>
      <c r="BI56" s="4" t="e">
        <f t="shared" ca="1" si="54"/>
        <v>#N/A</v>
      </c>
      <c r="BJ56" s="4" t="e">
        <f t="shared" ca="1" si="10"/>
        <v>#N/A</v>
      </c>
      <c r="BK56" s="4" t="e">
        <f t="shared" ca="1" si="55"/>
        <v>#N/A</v>
      </c>
      <c r="BL56" s="4">
        <f t="shared" si="56"/>
        <v>-1.4484381149959333</v>
      </c>
      <c r="BM56" s="4">
        <f t="shared" si="57"/>
        <v>7.8458227260322611</v>
      </c>
      <c r="BQ56" s="4">
        <f t="shared" si="58"/>
        <v>-1.4484381149959333</v>
      </c>
      <c r="BR56" s="4">
        <f t="shared" si="59"/>
        <v>2.1121455222147425</v>
      </c>
      <c r="BS56" s="4">
        <f t="shared" si="60"/>
        <v>-7.8458227260322611</v>
      </c>
      <c r="BT56" s="73">
        <v>0</v>
      </c>
    </row>
    <row r="57" spans="1:72" x14ac:dyDescent="0.35">
      <c r="A57" s="73">
        <f t="shared" si="17"/>
        <v>11</v>
      </c>
      <c r="B57" s="53">
        <v>41579</v>
      </c>
      <c r="C57" s="73" t="s">
        <v>3443</v>
      </c>
      <c r="D57" s="4" t="e">
        <v>#N/A</v>
      </c>
      <c r="E57" s="4" t="e">
        <v>#N/A</v>
      </c>
      <c r="F57" s="114">
        <v>4.4380952380952392E-3</v>
      </c>
      <c r="G57" s="57">
        <v>16</v>
      </c>
      <c r="H57" s="57">
        <v>-13</v>
      </c>
      <c r="I57" s="57">
        <v>-11</v>
      </c>
      <c r="J57" s="57">
        <v>167</v>
      </c>
      <c r="K57" s="73" t="e">
        <f>NA()</f>
        <v>#N/A</v>
      </c>
      <c r="L57" s="73" t="e">
        <f>NA()</f>
        <v>#N/A</v>
      </c>
      <c r="M57" s="73" t="e">
        <f>NA()</f>
        <v>#N/A</v>
      </c>
      <c r="P57" s="57">
        <f t="shared" si="66"/>
        <v>167.66666666666666</v>
      </c>
      <c r="Q57" s="73" t="e">
        <f>NA()</f>
        <v>#N/A</v>
      </c>
      <c r="R57" s="73" t="e">
        <f>NA()</f>
        <v>#N/A</v>
      </c>
      <c r="S57" s="73" t="e">
        <f>NA()</f>
        <v>#N/A</v>
      </c>
      <c r="V57" s="57">
        <f t="shared" si="67"/>
        <v>167.83333333333331</v>
      </c>
      <c r="W57" s="73" t="e">
        <f>NA()</f>
        <v>#N/A</v>
      </c>
      <c r="X57" s="73" t="e">
        <f>NA()</f>
        <v>#N/A</v>
      </c>
      <c r="Y57" s="73" t="e">
        <f>NA()</f>
        <v>#N/A</v>
      </c>
      <c r="AB57" s="74">
        <f t="shared" si="68"/>
        <v>0.99503475670307862</v>
      </c>
      <c r="AC57" s="73" t="e">
        <f>NA()</f>
        <v>#N/A</v>
      </c>
      <c r="AD57" s="73" t="e">
        <f>NA()</f>
        <v>#N/A</v>
      </c>
      <c r="AE57" s="73" t="e">
        <f>NA()</f>
        <v>#N/A</v>
      </c>
      <c r="AH57" s="73"/>
      <c r="AI57" s="74"/>
      <c r="AJ57" s="74"/>
      <c r="AK57" s="74"/>
      <c r="AL57" s="74"/>
      <c r="AO57" s="285">
        <f t="shared" ref="AO57:AS57" si="77">AO45</f>
        <v>11</v>
      </c>
      <c r="AP57" s="244">
        <f t="shared" si="77"/>
        <v>1.0030802944547641</v>
      </c>
      <c r="AQ57" s="244">
        <f t="shared" ca="1" si="77"/>
        <v>0.97467153312398214</v>
      </c>
      <c r="AR57" s="244">
        <f t="shared" ca="1" si="77"/>
        <v>1.0086254968178008</v>
      </c>
      <c r="AS57" s="244">
        <f t="shared" ca="1" si="77"/>
        <v>1.0056598520341291</v>
      </c>
      <c r="AV57" s="4">
        <f t="shared" si="49"/>
        <v>166.48717049194431</v>
      </c>
      <c r="AW57" s="4" t="e">
        <f>NA()</f>
        <v>#N/A</v>
      </c>
      <c r="AX57" s="4" t="e">
        <f>NA()</f>
        <v>#N/A</v>
      </c>
      <c r="AY57" s="4" t="e">
        <f>NA()</f>
        <v>#N/A</v>
      </c>
      <c r="BB57" s="73" t="e">
        <f>NA()</f>
        <v>#N/A</v>
      </c>
      <c r="BC57" s="73" t="e">
        <f>NA()</f>
        <v>#N/A</v>
      </c>
      <c r="BE57" s="4" t="e">
        <f t="shared" si="50"/>
        <v>#N/A</v>
      </c>
      <c r="BF57" s="4" t="e">
        <f t="shared" si="51"/>
        <v>#N/A</v>
      </c>
      <c r="BG57" s="4">
        <f t="shared" si="52"/>
        <v>0.84384154273779222</v>
      </c>
      <c r="BH57" s="4">
        <f t="shared" si="53"/>
        <v>-4.2492140047367162</v>
      </c>
      <c r="BI57" s="4" t="e">
        <f t="shared" ca="1" si="54"/>
        <v>#N/A</v>
      </c>
      <c r="BJ57" s="4" t="e">
        <f t="shared" ca="1" si="10"/>
        <v>#N/A</v>
      </c>
      <c r="BK57" s="4" t="e">
        <f t="shared" ca="1" si="55"/>
        <v>#N/A</v>
      </c>
      <c r="BL57" s="4">
        <f t="shared" si="56"/>
        <v>-1.4484381149959333</v>
      </c>
      <c r="BM57" s="4">
        <f t="shared" si="57"/>
        <v>8.5728487701433576</v>
      </c>
      <c r="BQ57" s="4">
        <f t="shared" si="58"/>
        <v>-1.4484381149959333</v>
      </c>
      <c r="BR57" s="4">
        <f t="shared" si="59"/>
        <v>1.8130806695117703</v>
      </c>
      <c r="BS57" s="4">
        <f t="shared" si="60"/>
        <v>-8.5728487701433576</v>
      </c>
      <c r="BT57" s="73">
        <v>0</v>
      </c>
    </row>
    <row r="58" spans="1:72" x14ac:dyDescent="0.35">
      <c r="A58" s="73">
        <f t="shared" si="17"/>
        <v>12</v>
      </c>
      <c r="B58" s="53">
        <v>41609</v>
      </c>
      <c r="C58" s="73" t="s">
        <v>3444</v>
      </c>
      <c r="D58" s="4" t="e">
        <v>#N/A</v>
      </c>
      <c r="E58" s="4" t="e">
        <v>#N/A</v>
      </c>
      <c r="F58" s="114">
        <v>7.0500000000000016E-3</v>
      </c>
      <c r="G58" s="57">
        <v>14</v>
      </c>
      <c r="H58" s="57">
        <v>-17</v>
      </c>
      <c r="I58" s="57">
        <v>-13</v>
      </c>
      <c r="J58" s="57">
        <v>165</v>
      </c>
      <c r="K58" s="73" t="e">
        <f>NA()</f>
        <v>#N/A</v>
      </c>
      <c r="L58" s="73" t="e">
        <f>NA()</f>
        <v>#N/A</v>
      </c>
      <c r="M58" s="73" t="e">
        <f>NA()</f>
        <v>#N/A</v>
      </c>
      <c r="P58" s="57">
        <f t="shared" si="66"/>
        <v>168</v>
      </c>
      <c r="Q58" s="73" t="e">
        <f>NA()</f>
        <v>#N/A</v>
      </c>
      <c r="R58" s="73" t="e">
        <f>NA()</f>
        <v>#N/A</v>
      </c>
      <c r="S58" s="73" t="e">
        <f>NA()</f>
        <v>#N/A</v>
      </c>
      <c r="V58" s="57">
        <f t="shared" si="67"/>
        <v>168.08333333333331</v>
      </c>
      <c r="W58" s="73" t="e">
        <f>NA()</f>
        <v>#N/A</v>
      </c>
      <c r="X58" s="73" t="e">
        <f>NA()</f>
        <v>#N/A</v>
      </c>
      <c r="Y58" s="73" t="e">
        <f>NA()</f>
        <v>#N/A</v>
      </c>
      <c r="AB58" s="74">
        <f t="shared" si="68"/>
        <v>0.9816559246405554</v>
      </c>
      <c r="AC58" s="73" t="e">
        <f>NA()</f>
        <v>#N/A</v>
      </c>
      <c r="AD58" s="73" t="e">
        <f>NA()</f>
        <v>#N/A</v>
      </c>
      <c r="AE58" s="73" t="e">
        <f>NA()</f>
        <v>#N/A</v>
      </c>
      <c r="AH58" s="73"/>
      <c r="AI58" s="74"/>
      <c r="AJ58" s="74"/>
      <c r="AK58" s="74"/>
      <c r="AL58" s="74"/>
      <c r="AO58" s="285">
        <f t="shared" ref="AO58:AS58" si="78">AO46</f>
        <v>12</v>
      </c>
      <c r="AP58" s="244">
        <f t="shared" si="78"/>
        <v>0.99799443734174142</v>
      </c>
      <c r="AQ58" s="244">
        <f t="shared" ca="1" si="78"/>
        <v>0.7856981471168506</v>
      </c>
      <c r="AR58" s="244">
        <f t="shared" ca="1" si="78"/>
        <v>1.0133006296357472</v>
      </c>
      <c r="AS58" s="244">
        <f t="shared" ca="1" si="78"/>
        <v>1.0035926743343828</v>
      </c>
      <c r="AV58" s="4">
        <f t="shared" si="49"/>
        <v>165.33158284879232</v>
      </c>
      <c r="AW58" s="4" t="e">
        <f>NA()</f>
        <v>#N/A</v>
      </c>
      <c r="AX58" s="4" t="e">
        <f>NA()</f>
        <v>#N/A</v>
      </c>
      <c r="AY58" s="4" t="e">
        <f>NA()</f>
        <v>#N/A</v>
      </c>
      <c r="BB58" s="73" t="e">
        <f>NA()</f>
        <v>#N/A</v>
      </c>
      <c r="BC58" s="73" t="e">
        <f>NA()</f>
        <v>#N/A</v>
      </c>
      <c r="BE58" s="4" t="e">
        <f t="shared" si="50"/>
        <v>#N/A</v>
      </c>
      <c r="BF58" s="4" t="e">
        <f t="shared" si="51"/>
        <v>#N/A</v>
      </c>
      <c r="BG58" s="4">
        <f t="shared" si="52"/>
        <v>0.79721010023738104</v>
      </c>
      <c r="BH58" s="4">
        <f t="shared" si="53"/>
        <v>-4.326058445735967</v>
      </c>
      <c r="BI58" s="4" t="e">
        <f t="shared" ca="1" si="54"/>
        <v>#N/A</v>
      </c>
      <c r="BJ58" s="4" t="e">
        <f t="shared" ca="1" si="10"/>
        <v>#N/A</v>
      </c>
      <c r="BK58" s="4" t="e">
        <f t="shared" ca="1" si="55"/>
        <v>#N/A</v>
      </c>
      <c r="BL58" s="4">
        <f t="shared" si="56"/>
        <v>-2.0921883883274592</v>
      </c>
      <c r="BM58" s="4">
        <f t="shared" si="57"/>
        <v>9.0575327995507564</v>
      </c>
      <c r="BQ58" s="4">
        <f t="shared" si="58"/>
        <v>-2.0921883883274592</v>
      </c>
      <c r="BR58" s="4">
        <f t="shared" si="59"/>
        <v>1.2149509641058254</v>
      </c>
      <c r="BS58" s="4">
        <f t="shared" si="60"/>
        <v>-9.0575327995507564</v>
      </c>
      <c r="BT58" s="73">
        <v>0</v>
      </c>
    </row>
    <row r="59" spans="1:72" x14ac:dyDescent="0.35">
      <c r="A59" s="73">
        <f t="shared" si="17"/>
        <v>1</v>
      </c>
      <c r="B59" s="53">
        <v>41640</v>
      </c>
      <c r="C59" s="73" t="s">
        <v>3445</v>
      </c>
      <c r="D59" s="4" t="e">
        <v>#N/A</v>
      </c>
      <c r="E59" s="4" t="e">
        <v>#N/A</v>
      </c>
      <c r="F59" s="114">
        <v>1.6986956521739129E-2</v>
      </c>
      <c r="G59" s="57">
        <v>17</v>
      </c>
      <c r="H59" s="57">
        <v>-10</v>
      </c>
      <c r="I59" s="57">
        <v>-9</v>
      </c>
      <c r="J59" s="57">
        <v>170</v>
      </c>
      <c r="K59" s="73" t="e">
        <f>NA()</f>
        <v>#N/A</v>
      </c>
      <c r="L59" s="73" t="e">
        <f>NA()</f>
        <v>#N/A</v>
      </c>
      <c r="M59" s="73" t="e">
        <f>NA()</f>
        <v>#N/A</v>
      </c>
      <c r="P59" s="57">
        <f t="shared" si="66"/>
        <v>168.16666666666666</v>
      </c>
      <c r="Q59" s="73" t="e">
        <f>NA()</f>
        <v>#N/A</v>
      </c>
      <c r="R59" s="73" t="e">
        <f>NA()</f>
        <v>#N/A</v>
      </c>
      <c r="S59" s="73" t="e">
        <f>NA()</f>
        <v>#N/A</v>
      </c>
      <c r="V59" s="57">
        <f t="shared" si="67"/>
        <v>168.375</v>
      </c>
      <c r="W59" s="73" t="e">
        <f>NA()</f>
        <v>#N/A</v>
      </c>
      <c r="X59" s="73" t="e">
        <f>NA()</f>
        <v>#N/A</v>
      </c>
      <c r="Y59" s="73" t="e">
        <f>NA()</f>
        <v>#N/A</v>
      </c>
      <c r="AB59" s="74">
        <f t="shared" si="68"/>
        <v>1.0096510764662212</v>
      </c>
      <c r="AC59" s="73" t="e">
        <f>NA()</f>
        <v>#N/A</v>
      </c>
      <c r="AD59" s="73" t="e">
        <f>NA()</f>
        <v>#N/A</v>
      </c>
      <c r="AE59" s="73" t="e">
        <f>NA()</f>
        <v>#N/A</v>
      </c>
      <c r="AH59" s="73"/>
      <c r="AI59" s="74"/>
      <c r="AJ59" s="74"/>
      <c r="AK59" s="74"/>
      <c r="AL59" s="74"/>
      <c r="AO59" s="285">
        <f t="shared" ref="AO59:AS59" si="79">AO47</f>
        <v>1</v>
      </c>
      <c r="AP59" s="244">
        <f t="shared" si="79"/>
        <v>1.0121968222269864</v>
      </c>
      <c r="AQ59" s="244">
        <f t="shared" ca="1" si="79"/>
        <v>1.0563770216214654</v>
      </c>
      <c r="AR59" s="244">
        <f t="shared" ca="1" si="79"/>
        <v>1.0103681524867829</v>
      </c>
      <c r="AS59" s="244">
        <f t="shared" ca="1" si="79"/>
        <v>1.0010113591614587</v>
      </c>
      <c r="AV59" s="4">
        <f t="shared" si="49"/>
        <v>167.95152510553655</v>
      </c>
      <c r="AW59" s="4" t="e">
        <f>NA()</f>
        <v>#N/A</v>
      </c>
      <c r="AX59" s="4" t="e">
        <f>NA()</f>
        <v>#N/A</v>
      </c>
      <c r="AY59" s="4" t="e">
        <f>NA()</f>
        <v>#N/A</v>
      </c>
      <c r="BB59" s="73" t="e">
        <f>NA()</f>
        <v>#N/A</v>
      </c>
      <c r="BC59" s="73" t="e">
        <f>NA()</f>
        <v>#N/A</v>
      </c>
      <c r="BE59" s="4" t="e">
        <f t="shared" si="50"/>
        <v>#N/A</v>
      </c>
      <c r="BF59" s="4" t="e">
        <f t="shared" si="51"/>
        <v>#N/A</v>
      </c>
      <c r="BG59" s="4">
        <f t="shared" si="52"/>
        <v>0.61980140470185019</v>
      </c>
      <c r="BH59" s="4">
        <f t="shared" si="53"/>
        <v>-4.1518371312706437</v>
      </c>
      <c r="BI59" s="4" t="e">
        <f t="shared" ca="1" si="54"/>
        <v>#N/A</v>
      </c>
      <c r="BJ59" s="4" t="e">
        <f t="shared" ca="1" si="10"/>
        <v>#N/A</v>
      </c>
      <c r="BK59" s="4" t="e">
        <f t="shared" ca="1" si="55"/>
        <v>#N/A</v>
      </c>
      <c r="BL59" s="4">
        <f t="shared" si="56"/>
        <v>-1.1265629783301705</v>
      </c>
      <c r="BM59" s="4">
        <f t="shared" si="57"/>
        <v>8.0881647407359605</v>
      </c>
      <c r="BQ59" s="4">
        <f t="shared" si="58"/>
        <v>-1.1265629783301705</v>
      </c>
      <c r="BR59" s="4">
        <f t="shared" si="59"/>
        <v>2.2616779485662288</v>
      </c>
      <c r="BS59" s="4">
        <f t="shared" si="60"/>
        <v>-8.0881647407359605</v>
      </c>
      <c r="BT59" s="73">
        <v>0</v>
      </c>
    </row>
    <row r="60" spans="1:72" x14ac:dyDescent="0.35">
      <c r="A60" s="73">
        <f t="shared" si="17"/>
        <v>2</v>
      </c>
      <c r="B60" s="53">
        <v>41671</v>
      </c>
      <c r="C60" s="73" t="s">
        <v>3446</v>
      </c>
      <c r="D60" s="4" t="e">
        <v>#N/A</v>
      </c>
      <c r="E60" s="4" t="e">
        <v>#N/A</v>
      </c>
      <c r="F60" s="114">
        <v>1.7045000000000005E-2</v>
      </c>
      <c r="G60" s="57">
        <v>16</v>
      </c>
      <c r="H60" s="57">
        <v>-11</v>
      </c>
      <c r="I60" s="57">
        <v>-12</v>
      </c>
      <c r="J60" s="57">
        <v>169</v>
      </c>
      <c r="K60" s="73" t="e">
        <f>NA()</f>
        <v>#N/A</v>
      </c>
      <c r="L60" s="73" t="e">
        <f>NA()</f>
        <v>#N/A</v>
      </c>
      <c r="M60" s="73" t="e">
        <f>NA()</f>
        <v>#N/A</v>
      </c>
      <c r="P60" s="57">
        <f t="shared" si="66"/>
        <v>168.58333333333334</v>
      </c>
      <c r="Q60" s="73" t="e">
        <f>NA()</f>
        <v>#N/A</v>
      </c>
      <c r="R60" s="73" t="e">
        <f>NA()</f>
        <v>#N/A</v>
      </c>
      <c r="S60" s="73" t="e">
        <f>NA()</f>
        <v>#N/A</v>
      </c>
      <c r="V60" s="57">
        <f t="shared" si="67"/>
        <v>168.875</v>
      </c>
      <c r="W60" s="73" t="e">
        <f>NA()</f>
        <v>#N/A</v>
      </c>
      <c r="X60" s="73" t="e">
        <f>NA()</f>
        <v>#N/A</v>
      </c>
      <c r="Y60" s="73" t="e">
        <f>NA()</f>
        <v>#N/A</v>
      </c>
      <c r="AB60" s="74">
        <f t="shared" si="68"/>
        <v>1.000740192450037</v>
      </c>
      <c r="AC60" s="73" t="e">
        <f>NA()</f>
        <v>#N/A</v>
      </c>
      <c r="AD60" s="73" t="e">
        <f>NA()</f>
        <v>#N/A</v>
      </c>
      <c r="AE60" s="73" t="e">
        <f>NA()</f>
        <v>#N/A</v>
      </c>
      <c r="AH60" s="73"/>
      <c r="AI60" s="74"/>
      <c r="AJ60" s="74"/>
      <c r="AK60" s="74"/>
      <c r="AL60" s="74"/>
      <c r="AO60" s="285">
        <f t="shared" ref="AO60:AS60" si="80">AO48</f>
        <v>2</v>
      </c>
      <c r="AP60" s="244">
        <f t="shared" si="80"/>
        <v>1.0062240821410855</v>
      </c>
      <c r="AQ60" s="244">
        <f t="shared" ca="1" si="80"/>
        <v>1.005123122579465</v>
      </c>
      <c r="AR60" s="244">
        <f t="shared" ca="1" si="80"/>
        <v>1.0086729246113624</v>
      </c>
      <c r="AS60" s="244">
        <f t="shared" ca="1" si="80"/>
        <v>1.0103349528673153</v>
      </c>
      <c r="AV60" s="4">
        <f t="shared" si="49"/>
        <v>167.95463654616054</v>
      </c>
      <c r="AW60" s="4" t="e">
        <f>NA()</f>
        <v>#N/A</v>
      </c>
      <c r="AX60" s="4" t="e">
        <f>NA()</f>
        <v>#N/A</v>
      </c>
      <c r="AY60" s="4" t="e">
        <f>NA()</f>
        <v>#N/A</v>
      </c>
      <c r="BB60" s="73" t="e">
        <f>NA()</f>
        <v>#N/A</v>
      </c>
      <c r="BC60" s="73" t="e">
        <f>NA()</f>
        <v>#N/A</v>
      </c>
      <c r="BE60" s="4" t="e">
        <f t="shared" si="50"/>
        <v>#N/A</v>
      </c>
      <c r="BF60" s="4" t="e">
        <f t="shared" si="51"/>
        <v>#N/A</v>
      </c>
      <c r="BG60" s="4">
        <f t="shared" si="52"/>
        <v>0.61876512988872412</v>
      </c>
      <c r="BH60" s="4">
        <f t="shared" si="53"/>
        <v>-4.1516302262237872</v>
      </c>
      <c r="BI60" s="4" t="e">
        <f t="shared" ca="1" si="54"/>
        <v>#N/A</v>
      </c>
      <c r="BJ60" s="4" t="e">
        <f t="shared" ca="1" si="10"/>
        <v>#N/A</v>
      </c>
      <c r="BK60" s="4" t="e">
        <f t="shared" ca="1" si="55"/>
        <v>#N/A</v>
      </c>
      <c r="BL60" s="4">
        <f t="shared" si="56"/>
        <v>-1.4484381149959333</v>
      </c>
      <c r="BM60" s="4">
        <f t="shared" si="57"/>
        <v>8.8151907848470579</v>
      </c>
      <c r="BQ60" s="4">
        <f t="shared" si="58"/>
        <v>-1.4484381149959333</v>
      </c>
      <c r="BR60" s="4">
        <f t="shared" si="59"/>
        <v>2.1121455222147425</v>
      </c>
      <c r="BS60" s="4">
        <f t="shared" si="60"/>
        <v>-8.8151907848470579</v>
      </c>
      <c r="BT60" s="73">
        <v>0</v>
      </c>
    </row>
    <row r="61" spans="1:72" x14ac:dyDescent="0.35">
      <c r="A61" s="73">
        <f t="shared" si="17"/>
        <v>3</v>
      </c>
      <c r="B61" s="53">
        <v>41699</v>
      </c>
      <c r="C61" s="73" t="s">
        <v>3447</v>
      </c>
      <c r="D61" s="4" t="e">
        <v>#N/A</v>
      </c>
      <c r="E61" s="4" t="e">
        <v>#N/A</v>
      </c>
      <c r="F61" s="114">
        <v>7.7333333333333342E-3</v>
      </c>
      <c r="G61" s="57">
        <v>18</v>
      </c>
      <c r="H61" s="57">
        <v>-7</v>
      </c>
      <c r="I61" s="57">
        <v>-14</v>
      </c>
      <c r="J61" s="57">
        <v>168</v>
      </c>
      <c r="K61" s="73" t="e">
        <f>NA()</f>
        <v>#N/A</v>
      </c>
      <c r="L61" s="73" t="e">
        <f>NA()</f>
        <v>#N/A</v>
      </c>
      <c r="M61" s="73" t="e">
        <f>NA()</f>
        <v>#N/A</v>
      </c>
      <c r="P61" s="57">
        <f t="shared" si="66"/>
        <v>169.16666666666666</v>
      </c>
      <c r="Q61" s="73" t="e">
        <f>NA()</f>
        <v>#N/A</v>
      </c>
      <c r="R61" s="73" t="e">
        <f>NA()</f>
        <v>#N/A</v>
      </c>
      <c r="S61" s="73" t="e">
        <f>NA()</f>
        <v>#N/A</v>
      </c>
      <c r="V61" s="57">
        <f t="shared" si="67"/>
        <v>169.5</v>
      </c>
      <c r="W61" s="73" t="e">
        <f>NA()</f>
        <v>#N/A</v>
      </c>
      <c r="X61" s="73" t="e">
        <f>NA()</f>
        <v>#N/A</v>
      </c>
      <c r="Y61" s="73" t="e">
        <f>NA()</f>
        <v>#N/A</v>
      </c>
      <c r="AB61" s="74">
        <f t="shared" si="68"/>
        <v>0.99115044247787609</v>
      </c>
      <c r="AC61" s="73" t="e">
        <f>NA()</f>
        <v>#N/A</v>
      </c>
      <c r="AD61" s="73" t="e">
        <f>NA()</f>
        <v>#N/A</v>
      </c>
      <c r="AE61" s="73" t="e">
        <f>NA()</f>
        <v>#N/A</v>
      </c>
      <c r="AH61" s="73"/>
      <c r="AI61" s="74"/>
      <c r="AJ61" s="74"/>
      <c r="AK61" s="74"/>
      <c r="AL61" s="74"/>
      <c r="AO61" s="285">
        <f t="shared" ref="AO61:AS61" si="81">AO49</f>
        <v>3</v>
      </c>
      <c r="AP61" s="244">
        <f t="shared" si="81"/>
        <v>1.0031630281314237</v>
      </c>
      <c r="AQ61" s="244">
        <f t="shared" ca="1" si="81"/>
        <v>1.0888981528491299</v>
      </c>
      <c r="AR61" s="244">
        <f t="shared" ca="1" si="81"/>
        <v>1.0113963218255968</v>
      </c>
      <c r="AS61" s="244">
        <f t="shared" ca="1" si="81"/>
        <v>1.0130155217550036</v>
      </c>
      <c r="AV61" s="4">
        <f t="shared" si="49"/>
        <v>167.47028677176331</v>
      </c>
      <c r="AW61" s="4" t="e">
        <f>NA()</f>
        <v>#N/A</v>
      </c>
      <c r="AX61" s="4" t="e">
        <f>NA()</f>
        <v>#N/A</v>
      </c>
      <c r="AY61" s="4" t="e">
        <f>NA()</f>
        <v>#N/A</v>
      </c>
      <c r="BB61" s="73" t="e">
        <f>NA()</f>
        <v>#N/A</v>
      </c>
      <c r="BC61" s="73" t="e">
        <f>NA()</f>
        <v>#N/A</v>
      </c>
      <c r="BE61" s="4" t="e">
        <f t="shared" si="50"/>
        <v>#N/A</v>
      </c>
      <c r="BF61" s="4" t="e">
        <f t="shared" si="51"/>
        <v>#N/A</v>
      </c>
      <c r="BG61" s="4">
        <f t="shared" si="52"/>
        <v>0.78501026067710933</v>
      </c>
      <c r="BH61" s="4">
        <f t="shared" si="53"/>
        <v>-4.1838385904116802</v>
      </c>
      <c r="BI61" s="4" t="e">
        <f t="shared" ca="1" si="54"/>
        <v>#N/A</v>
      </c>
      <c r="BJ61" s="4" t="e">
        <f t="shared" ca="1" si="10"/>
        <v>#N/A</v>
      </c>
      <c r="BK61" s="4" t="e">
        <f t="shared" ca="1" si="55"/>
        <v>#N/A</v>
      </c>
      <c r="BL61" s="4">
        <f t="shared" si="56"/>
        <v>-0.80468784166440743</v>
      </c>
      <c r="BM61" s="4">
        <f t="shared" si="57"/>
        <v>9.2998748142544549</v>
      </c>
      <c r="BQ61" s="4">
        <f t="shared" si="58"/>
        <v>-0.80468784166440743</v>
      </c>
      <c r="BR61" s="4">
        <f t="shared" si="59"/>
        <v>2.7102752276206874</v>
      </c>
      <c r="BS61" s="4">
        <f t="shared" si="60"/>
        <v>-9.2998748142544549</v>
      </c>
      <c r="BT61" s="73">
        <v>0</v>
      </c>
    </row>
    <row r="62" spans="1:72" x14ac:dyDescent="0.35">
      <c r="A62" s="73">
        <f t="shared" si="17"/>
        <v>4</v>
      </c>
      <c r="B62" s="53">
        <v>41730</v>
      </c>
      <c r="C62" s="73" t="s">
        <v>3448</v>
      </c>
      <c r="D62" s="4" t="e">
        <v>#N/A</v>
      </c>
      <c r="E62" s="4" t="e">
        <v>#N/A</v>
      </c>
      <c r="F62" s="114">
        <v>2.9318181818181813E-3</v>
      </c>
      <c r="G62" s="57">
        <v>19</v>
      </c>
      <c r="H62" s="57">
        <v>-4</v>
      </c>
      <c r="I62" s="57">
        <v>-8</v>
      </c>
      <c r="J62" s="57">
        <v>170</v>
      </c>
      <c r="K62" s="73" t="e">
        <f>NA()</f>
        <v>#N/A</v>
      </c>
      <c r="L62" s="73" t="e">
        <f>NA()</f>
        <v>#N/A</v>
      </c>
      <c r="M62" s="73" t="e">
        <f>NA()</f>
        <v>#N/A</v>
      </c>
      <c r="P62" s="57">
        <f t="shared" si="66"/>
        <v>169.83333333333334</v>
      </c>
      <c r="Q62" s="73" t="e">
        <f>NA()</f>
        <v>#N/A</v>
      </c>
      <c r="R62" s="73" t="e">
        <f>NA()</f>
        <v>#N/A</v>
      </c>
      <c r="S62" s="73" t="e">
        <f>NA()</f>
        <v>#N/A</v>
      </c>
      <c r="V62" s="57">
        <f t="shared" si="67"/>
        <v>170.20833333333334</v>
      </c>
      <c r="W62" s="73" t="e">
        <f>NA()</f>
        <v>#N/A</v>
      </c>
      <c r="X62" s="73" t="e">
        <f>NA()</f>
        <v>#N/A</v>
      </c>
      <c r="Y62" s="73" t="e">
        <f>NA()</f>
        <v>#N/A</v>
      </c>
      <c r="AB62" s="74">
        <f t="shared" si="68"/>
        <v>0.9987760097919216</v>
      </c>
      <c r="AC62" s="73" t="e">
        <f>NA()</f>
        <v>#N/A</v>
      </c>
      <c r="AD62" s="73" t="e">
        <f>NA()</f>
        <v>#N/A</v>
      </c>
      <c r="AE62" s="73" t="e">
        <f>NA()</f>
        <v>#N/A</v>
      </c>
      <c r="AH62" s="73"/>
      <c r="AI62" s="74"/>
      <c r="AJ62" s="74"/>
      <c r="AK62" s="74"/>
      <c r="AL62" s="74"/>
      <c r="AO62" s="285">
        <f t="shared" ref="AO62:AS62" si="82">AO50</f>
        <v>4</v>
      </c>
      <c r="AP62" s="244">
        <f t="shared" si="82"/>
        <v>0.99287678513374189</v>
      </c>
      <c r="AQ62" s="244">
        <f t="shared" ca="1" si="82"/>
        <v>0.92312570722127618</v>
      </c>
      <c r="AR62" s="244">
        <f t="shared" ca="1" si="82"/>
        <v>0.97508959396513906</v>
      </c>
      <c r="AS62" s="244">
        <f t="shared" ca="1" si="82"/>
        <v>1.0096063524952417</v>
      </c>
      <c r="AV62" s="4">
        <f t="shared" si="49"/>
        <v>171.21963424404245</v>
      </c>
      <c r="AW62" s="4" t="e">
        <f>NA()</f>
        <v>#N/A</v>
      </c>
      <c r="AX62" s="4" t="e">
        <f>NA()</f>
        <v>#N/A</v>
      </c>
      <c r="AY62" s="4" t="e">
        <f>NA()</f>
        <v>#N/A</v>
      </c>
      <c r="BB62" s="73" t="e">
        <f>NA()</f>
        <v>#N/A</v>
      </c>
      <c r="BC62" s="73" t="e">
        <f>NA()</f>
        <v>#N/A</v>
      </c>
      <c r="BE62" s="4" t="e">
        <f t="shared" si="50"/>
        <v>#N/A</v>
      </c>
      <c r="BF62" s="4" t="e">
        <f t="shared" si="51"/>
        <v>#N/A</v>
      </c>
      <c r="BG62" s="4">
        <f t="shared" si="52"/>
        <v>0.87073374530349734</v>
      </c>
      <c r="BH62" s="4">
        <f t="shared" si="53"/>
        <v>-3.9345139179589932</v>
      </c>
      <c r="BI62" s="4" t="e">
        <f t="shared" ca="1" si="54"/>
        <v>#N/A</v>
      </c>
      <c r="BJ62" s="4" t="e">
        <f t="shared" ca="1" si="10"/>
        <v>#N/A</v>
      </c>
      <c r="BK62" s="4" t="e">
        <f t="shared" ca="1" si="55"/>
        <v>#N/A</v>
      </c>
      <c r="BL62" s="4">
        <f t="shared" si="56"/>
        <v>-0.48281270499864448</v>
      </c>
      <c r="BM62" s="4">
        <f t="shared" si="57"/>
        <v>7.8458227260322611</v>
      </c>
      <c r="BQ62" s="4">
        <f t="shared" si="58"/>
        <v>-0.48281270499864448</v>
      </c>
      <c r="BR62" s="4">
        <f t="shared" si="59"/>
        <v>3.158872506675146</v>
      </c>
      <c r="BS62" s="4">
        <f t="shared" si="60"/>
        <v>-7.8458227260322611</v>
      </c>
      <c r="BT62" s="73">
        <v>0</v>
      </c>
    </row>
    <row r="63" spans="1:72" x14ac:dyDescent="0.35">
      <c r="A63" s="73">
        <f t="shared" si="17"/>
        <v>5</v>
      </c>
      <c r="B63" s="53">
        <v>41760</v>
      </c>
      <c r="C63" s="73" t="s">
        <v>3449</v>
      </c>
      <c r="D63" s="4" t="e">
        <v>#N/A</v>
      </c>
      <c r="E63" s="4" t="e">
        <v>#N/A</v>
      </c>
      <c r="F63" s="114">
        <v>5.977272727272726E-3</v>
      </c>
      <c r="G63" s="57">
        <v>21</v>
      </c>
      <c r="H63" s="57">
        <v>-3</v>
      </c>
      <c r="I63" s="57">
        <v>-9</v>
      </c>
      <c r="J63" s="57">
        <v>171</v>
      </c>
      <c r="K63" s="73" t="e">
        <f>NA()</f>
        <v>#N/A</v>
      </c>
      <c r="L63" s="73" t="e">
        <f>NA()</f>
        <v>#N/A</v>
      </c>
      <c r="M63" s="73" t="e">
        <f>NA()</f>
        <v>#N/A</v>
      </c>
      <c r="P63" s="57">
        <f t="shared" si="66"/>
        <v>170.58333333333334</v>
      </c>
      <c r="Q63" s="73" t="e">
        <f>NA()</f>
        <v>#N/A</v>
      </c>
      <c r="R63" s="73" t="e">
        <f>NA()</f>
        <v>#N/A</v>
      </c>
      <c r="S63" s="73" t="e">
        <f>NA()</f>
        <v>#N/A</v>
      </c>
      <c r="V63" s="57">
        <f t="shared" si="67"/>
        <v>171.08333333333334</v>
      </c>
      <c r="W63" s="73" t="e">
        <f>NA()</f>
        <v>#N/A</v>
      </c>
      <c r="X63" s="73" t="e">
        <f>NA()</f>
        <v>#N/A</v>
      </c>
      <c r="Y63" s="73" t="e">
        <f>NA()</f>
        <v>#N/A</v>
      </c>
      <c r="AB63" s="74">
        <f t="shared" si="68"/>
        <v>0.99951290793960057</v>
      </c>
      <c r="AC63" s="73" t="e">
        <f>NA()</f>
        <v>#N/A</v>
      </c>
      <c r="AD63" s="73" t="e">
        <f>NA()</f>
        <v>#N/A</v>
      </c>
      <c r="AE63" s="73" t="e">
        <f>NA()</f>
        <v>#N/A</v>
      </c>
      <c r="AH63" s="73"/>
      <c r="AI63" s="74"/>
      <c r="AJ63" s="74"/>
      <c r="AK63" s="74"/>
      <c r="AL63" s="74"/>
      <c r="AO63" s="285">
        <f t="shared" ref="AO63:AS63" si="83">AO51</f>
        <v>5</v>
      </c>
      <c r="AP63" s="244">
        <f t="shared" si="83"/>
        <v>0.99323266368470142</v>
      </c>
      <c r="AQ63" s="244">
        <f t="shared" ca="1" si="83"/>
        <v>1.0823283575727152</v>
      </c>
      <c r="AR63" s="244">
        <f t="shared" ca="1" si="83"/>
        <v>0.98351189448096821</v>
      </c>
      <c r="AS63" s="244">
        <f t="shared" ca="1" si="83"/>
        <v>0.97667710482341796</v>
      </c>
      <c r="AV63" s="4">
        <f t="shared" si="49"/>
        <v>172.16509912755288</v>
      </c>
      <c r="AW63" s="4" t="e">
        <f>NA()</f>
        <v>#N/A</v>
      </c>
      <c r="AX63" s="4" t="e">
        <f>NA()</f>
        <v>#N/A</v>
      </c>
      <c r="AY63" s="4" t="e">
        <f>NA()</f>
        <v>#N/A</v>
      </c>
      <c r="BB63" s="73" t="e">
        <f>NA()</f>
        <v>#N/A</v>
      </c>
      <c r="BC63" s="73" t="e">
        <f>NA()</f>
        <v>#N/A</v>
      </c>
      <c r="BE63" s="4" t="e">
        <f t="shared" si="50"/>
        <v>#N/A</v>
      </c>
      <c r="BF63" s="4" t="e">
        <f t="shared" si="51"/>
        <v>#N/A</v>
      </c>
      <c r="BG63" s="4">
        <f t="shared" si="52"/>
        <v>0.81636195480206475</v>
      </c>
      <c r="BH63" s="4">
        <f t="shared" si="53"/>
        <v>-3.8716422518518612</v>
      </c>
      <c r="BI63" s="4" t="e">
        <f t="shared" ca="1" si="54"/>
        <v>#N/A</v>
      </c>
      <c r="BJ63" s="4" t="e">
        <f t="shared" ca="1" si="10"/>
        <v>#N/A</v>
      </c>
      <c r="BK63" s="4" t="e">
        <f t="shared" ca="1" si="55"/>
        <v>#N/A</v>
      </c>
      <c r="BL63" s="4">
        <f t="shared" si="56"/>
        <v>0.1609375683328815</v>
      </c>
      <c r="BM63" s="4">
        <f t="shared" si="57"/>
        <v>8.0881647407359605</v>
      </c>
      <c r="BQ63" s="4">
        <f t="shared" si="58"/>
        <v>0.1609375683328815</v>
      </c>
      <c r="BR63" s="4">
        <f t="shared" si="59"/>
        <v>3.3084049330266323</v>
      </c>
      <c r="BS63" s="4">
        <f t="shared" si="60"/>
        <v>-8.0881647407359605</v>
      </c>
      <c r="BT63" s="73">
        <v>0</v>
      </c>
    </row>
    <row r="64" spans="1:72" x14ac:dyDescent="0.35">
      <c r="A64" s="73">
        <f t="shared" si="17"/>
        <v>6</v>
      </c>
      <c r="B64" s="53">
        <v>41791</v>
      </c>
      <c r="C64" s="73" t="s">
        <v>3450</v>
      </c>
      <c r="D64" s="4" t="e">
        <v>#N/A</v>
      </c>
      <c r="E64" s="4" t="e">
        <v>#N/A</v>
      </c>
      <c r="F64" s="114">
        <v>5.4523809523809525E-3</v>
      </c>
      <c r="G64" s="57">
        <v>21</v>
      </c>
      <c r="H64" s="57">
        <v>-2</v>
      </c>
      <c r="I64" s="57">
        <v>-7</v>
      </c>
      <c r="J64" s="57">
        <v>171</v>
      </c>
      <c r="K64" s="73" t="e">
        <f>NA()</f>
        <v>#N/A</v>
      </c>
      <c r="L64" s="73" t="e">
        <f>NA()</f>
        <v>#N/A</v>
      </c>
      <c r="M64" s="73" t="e">
        <f>NA()</f>
        <v>#N/A</v>
      </c>
      <c r="P64" s="57">
        <f t="shared" si="66"/>
        <v>171.58333333333334</v>
      </c>
      <c r="Q64" s="73" t="e">
        <f>NA()</f>
        <v>#N/A</v>
      </c>
      <c r="R64" s="73" t="e">
        <f>NA()</f>
        <v>#N/A</v>
      </c>
      <c r="S64" s="73" t="e">
        <f>NA()</f>
        <v>#N/A</v>
      </c>
      <c r="V64" s="57">
        <f t="shared" si="67"/>
        <v>172.25</v>
      </c>
      <c r="W64" s="73" t="e">
        <f>NA()</f>
        <v>#N/A</v>
      </c>
      <c r="X64" s="73" t="e">
        <f>NA()</f>
        <v>#N/A</v>
      </c>
      <c r="Y64" s="73" t="e">
        <f>NA()</f>
        <v>#N/A</v>
      </c>
      <c r="AB64" s="74">
        <f t="shared" si="68"/>
        <v>0.99274310595065307</v>
      </c>
      <c r="AC64" s="73" t="e">
        <f>NA()</f>
        <v>#N/A</v>
      </c>
      <c r="AD64" s="73" t="e">
        <f>NA()</f>
        <v>#N/A</v>
      </c>
      <c r="AE64" s="73" t="e">
        <f>NA()</f>
        <v>#N/A</v>
      </c>
      <c r="AH64" s="73"/>
      <c r="AI64" s="74"/>
      <c r="AJ64" s="74"/>
      <c r="AK64" s="74"/>
      <c r="AL64" s="74"/>
      <c r="AO64" s="285">
        <f t="shared" ref="AO64:AS64" si="84">AO52</f>
        <v>6</v>
      </c>
      <c r="AP64" s="244">
        <f t="shared" si="84"/>
        <v>0.99560461387224175</v>
      </c>
      <c r="AQ64" s="244">
        <f t="shared" ca="1" si="84"/>
        <v>1.049552295920416</v>
      </c>
      <c r="AR64" s="244">
        <f t="shared" ca="1" si="84"/>
        <v>0.98486645726033994</v>
      </c>
      <c r="AS64" s="244">
        <f t="shared" ca="1" si="84"/>
        <v>0.97913458201062242</v>
      </c>
      <c r="AV64" s="4">
        <f t="shared" si="49"/>
        <v>171.75492923332627</v>
      </c>
      <c r="AW64" s="4" t="e">
        <f>NA()</f>
        <v>#N/A</v>
      </c>
      <c r="AX64" s="4" t="e">
        <f>NA()</f>
        <v>#N/A</v>
      </c>
      <c r="AY64" s="4" t="e">
        <f>NA()</f>
        <v>#N/A</v>
      </c>
      <c r="BB64" s="73" t="e">
        <f>NA()</f>
        <v>#N/A</v>
      </c>
      <c r="BC64" s="73" t="e">
        <f>NA()</f>
        <v>#N/A</v>
      </c>
      <c r="BE64" s="4" t="e">
        <f t="shared" si="50"/>
        <v>#N/A</v>
      </c>
      <c r="BF64" s="4" t="e">
        <f t="shared" si="51"/>
        <v>#N/A</v>
      </c>
      <c r="BG64" s="4">
        <f t="shared" si="52"/>
        <v>0.82573307008038554</v>
      </c>
      <c r="BH64" s="4">
        <f t="shared" si="53"/>
        <v>-3.898917791204803</v>
      </c>
      <c r="BI64" s="4" t="e">
        <f t="shared" ca="1" si="54"/>
        <v>#N/A</v>
      </c>
      <c r="BJ64" s="4" t="e">
        <f t="shared" ca="1" si="10"/>
        <v>#N/A</v>
      </c>
      <c r="BK64" s="4" t="e">
        <f t="shared" ca="1" si="55"/>
        <v>#N/A</v>
      </c>
      <c r="BL64" s="4">
        <f t="shared" si="56"/>
        <v>0.1609375683328815</v>
      </c>
      <c r="BM64" s="4">
        <f t="shared" si="57"/>
        <v>7.6034807113285616</v>
      </c>
      <c r="BQ64" s="4">
        <f t="shared" si="58"/>
        <v>0.1609375683328815</v>
      </c>
      <c r="BR64" s="4">
        <f t="shared" si="59"/>
        <v>3.4579373593781186</v>
      </c>
      <c r="BS64" s="4">
        <f t="shared" si="60"/>
        <v>-7.6034807113285616</v>
      </c>
      <c r="BT64" s="73">
        <v>0</v>
      </c>
    </row>
    <row r="65" spans="1:72" x14ac:dyDescent="0.35">
      <c r="A65" s="73">
        <f t="shared" si="17"/>
        <v>7</v>
      </c>
      <c r="B65" s="53">
        <v>41821</v>
      </c>
      <c r="C65" s="73" t="s">
        <v>3451</v>
      </c>
      <c r="D65" s="4" t="e">
        <v>#N/A</v>
      </c>
      <c r="E65" s="4" t="e">
        <v>#N/A</v>
      </c>
      <c r="F65" s="114">
        <v>6.5347826086956514E-3</v>
      </c>
      <c r="G65" s="57">
        <v>18</v>
      </c>
      <c r="H65" s="57">
        <v>-3</v>
      </c>
      <c r="I65" s="57">
        <v>-9</v>
      </c>
      <c r="J65" s="57">
        <v>173</v>
      </c>
      <c r="K65" s="73" t="e">
        <f>NA()</f>
        <v>#N/A</v>
      </c>
      <c r="L65" s="73" t="e">
        <f>NA()</f>
        <v>#N/A</v>
      </c>
      <c r="M65" s="73" t="e">
        <f>NA()</f>
        <v>#N/A</v>
      </c>
      <c r="P65" s="57">
        <f t="shared" si="66"/>
        <v>172.91666666666666</v>
      </c>
      <c r="Q65" s="73" t="e">
        <f>NA()</f>
        <v>#N/A</v>
      </c>
      <c r="R65" s="73" t="e">
        <f>NA()</f>
        <v>#N/A</v>
      </c>
      <c r="S65" s="73" t="e">
        <f>NA()</f>
        <v>#N/A</v>
      </c>
      <c r="V65" s="57">
        <f t="shared" si="67"/>
        <v>173.54166666666666</v>
      </c>
      <c r="W65" s="73" t="e">
        <f>NA()</f>
        <v>#N/A</v>
      </c>
      <c r="X65" s="73" t="e">
        <f>NA()</f>
        <v>#N/A</v>
      </c>
      <c r="Y65" s="73" t="e">
        <f>NA()</f>
        <v>#N/A</v>
      </c>
      <c r="AB65" s="74">
        <f t="shared" si="68"/>
        <v>0.99687875150060035</v>
      </c>
      <c r="AC65" s="73" t="e">
        <f>NA()</f>
        <v>#N/A</v>
      </c>
      <c r="AD65" s="73" t="e">
        <f>NA()</f>
        <v>#N/A</v>
      </c>
      <c r="AE65" s="73" t="e">
        <f>NA()</f>
        <v>#N/A</v>
      </c>
      <c r="AH65" s="73"/>
      <c r="AI65" s="74"/>
      <c r="AJ65" s="74"/>
      <c r="AK65" s="74"/>
      <c r="AL65" s="74"/>
      <c r="AO65" s="285">
        <f t="shared" ref="AO65:AS65" si="85">AO53</f>
        <v>7</v>
      </c>
      <c r="AP65" s="244">
        <f t="shared" si="85"/>
        <v>1.00231356040187</v>
      </c>
      <c r="AQ65" s="244">
        <f t="shared" ca="1" si="85"/>
        <v>1.0355145434801527</v>
      </c>
      <c r="AR65" s="244">
        <f t="shared" ca="1" si="85"/>
        <v>0.99278978925027439</v>
      </c>
      <c r="AS65" s="244">
        <f t="shared" ca="1" si="85"/>
        <v>0.98905179965611467</v>
      </c>
      <c r="AV65" s="4">
        <f t="shared" si="49"/>
        <v>172.60067790626016</v>
      </c>
      <c r="AW65" s="4" t="e">
        <f>NA()</f>
        <v>#N/A</v>
      </c>
      <c r="AX65" s="4" t="e">
        <f>NA()</f>
        <v>#N/A</v>
      </c>
      <c r="AY65" s="4" t="e">
        <f>NA()</f>
        <v>#N/A</v>
      </c>
      <c r="BB65" s="73" t="e">
        <f>NA()</f>
        <v>#N/A</v>
      </c>
      <c r="BC65" s="73" t="e">
        <f>NA()</f>
        <v>#N/A</v>
      </c>
      <c r="BE65" s="4" t="e">
        <f t="shared" si="50"/>
        <v>#N/A</v>
      </c>
      <c r="BF65" s="4" t="e">
        <f t="shared" si="51"/>
        <v>#N/A</v>
      </c>
      <c r="BG65" s="4">
        <f t="shared" si="52"/>
        <v>0.80640849464602704</v>
      </c>
      <c r="BH65" s="4">
        <f t="shared" si="53"/>
        <v>-3.8426770686749285</v>
      </c>
      <c r="BI65" s="4" t="e">
        <f t="shared" ca="1" si="54"/>
        <v>#N/A</v>
      </c>
      <c r="BJ65" s="4" t="e">
        <f t="shared" ca="1" si="10"/>
        <v>#N/A</v>
      </c>
      <c r="BK65" s="4" t="e">
        <f t="shared" ca="1" si="55"/>
        <v>#N/A</v>
      </c>
      <c r="BL65" s="4">
        <f t="shared" si="56"/>
        <v>-0.80468784166440743</v>
      </c>
      <c r="BM65" s="4">
        <f t="shared" si="57"/>
        <v>8.0881647407359605</v>
      </c>
      <c r="BQ65" s="4">
        <f t="shared" si="58"/>
        <v>-0.80468784166440743</v>
      </c>
      <c r="BR65" s="4">
        <f t="shared" si="59"/>
        <v>3.3084049330266323</v>
      </c>
      <c r="BS65" s="4">
        <f t="shared" si="60"/>
        <v>-8.0881647407359605</v>
      </c>
      <c r="BT65" s="73">
        <v>0</v>
      </c>
    </row>
    <row r="66" spans="1:72" x14ac:dyDescent="0.35">
      <c r="A66" s="73">
        <f t="shared" si="17"/>
        <v>8</v>
      </c>
      <c r="B66" s="53">
        <v>41852</v>
      </c>
      <c r="C66" s="73" t="s">
        <v>3452</v>
      </c>
      <c r="D66" s="4" t="e">
        <v>#N/A</v>
      </c>
      <c r="E66" s="4" t="e">
        <v>#N/A</v>
      </c>
      <c r="F66" s="114">
        <v>8.1809523809523825E-3</v>
      </c>
      <c r="G66" s="57">
        <v>21</v>
      </c>
      <c r="H66" s="57">
        <v>-1</v>
      </c>
      <c r="I66" s="57">
        <v>-8</v>
      </c>
      <c r="J66" s="57">
        <v>173</v>
      </c>
      <c r="K66" s="73" t="e">
        <f>NA()</f>
        <v>#N/A</v>
      </c>
      <c r="L66" s="73" t="e">
        <f>NA()</f>
        <v>#N/A</v>
      </c>
      <c r="M66" s="73" t="e">
        <f>NA()</f>
        <v>#N/A</v>
      </c>
      <c r="P66" s="57">
        <f t="shared" si="66"/>
        <v>174.16666666666666</v>
      </c>
      <c r="Q66" s="73" t="e">
        <f>NA()</f>
        <v>#N/A</v>
      </c>
      <c r="R66" s="73" t="e">
        <f>NA()</f>
        <v>#N/A</v>
      </c>
      <c r="S66" s="73" t="e">
        <f>NA()</f>
        <v>#N/A</v>
      </c>
      <c r="V66" s="57">
        <f t="shared" si="67"/>
        <v>174.83333333333331</v>
      </c>
      <c r="W66" s="73" t="e">
        <f>NA()</f>
        <v>#N/A</v>
      </c>
      <c r="X66" s="73" t="e">
        <f>NA()</f>
        <v>#N/A</v>
      </c>
      <c r="Y66" s="73" t="e">
        <f>NA()</f>
        <v>#N/A</v>
      </c>
      <c r="AB66" s="74">
        <f t="shared" si="68"/>
        <v>0.9895138226882747</v>
      </c>
      <c r="AC66" s="73" t="e">
        <f>NA()</f>
        <v>#N/A</v>
      </c>
      <c r="AD66" s="73" t="e">
        <f>NA()</f>
        <v>#N/A</v>
      </c>
      <c r="AE66" s="73" t="e">
        <f>NA()</f>
        <v>#N/A</v>
      </c>
      <c r="AH66" s="73"/>
      <c r="AI66" s="74"/>
      <c r="AJ66" s="74"/>
      <c r="AK66" s="74"/>
      <c r="AL66" s="74"/>
      <c r="AO66" s="285">
        <f t="shared" ref="AO66:AS66" si="86">AO54</f>
        <v>8</v>
      </c>
      <c r="AP66" s="244">
        <f t="shared" si="86"/>
        <v>0.99798427745935692</v>
      </c>
      <c r="AQ66" s="244">
        <f t="shared" ca="1" si="86"/>
        <v>0.97066282573693508</v>
      </c>
      <c r="AR66" s="244">
        <f t="shared" ca="1" si="86"/>
        <v>1.0001261479587531</v>
      </c>
      <c r="AS66" s="244">
        <f t="shared" ca="1" si="86"/>
        <v>0.9944635456486518</v>
      </c>
      <c r="AV66" s="4">
        <f t="shared" si="49"/>
        <v>173.34942434205379</v>
      </c>
      <c r="AW66" s="4" t="e">
        <f>NA()</f>
        <v>#N/A</v>
      </c>
      <c r="AX66" s="4" t="e">
        <f>NA()</f>
        <v>#N/A</v>
      </c>
      <c r="AY66" s="4" t="e">
        <f>NA()</f>
        <v>#N/A</v>
      </c>
      <c r="BB66" s="73" t="e">
        <f>NA()</f>
        <v>#N/A</v>
      </c>
      <c r="BC66" s="73" t="e">
        <f>NA()</f>
        <v>#N/A</v>
      </c>
      <c r="BE66" s="4" t="e">
        <f t="shared" si="50"/>
        <v>#N/A</v>
      </c>
      <c r="BF66" s="4" t="e">
        <f t="shared" si="51"/>
        <v>#N/A</v>
      </c>
      <c r="BG66" s="4">
        <f t="shared" si="52"/>
        <v>0.77701872814285478</v>
      </c>
      <c r="BH66" s="4">
        <f t="shared" si="53"/>
        <v>-3.7928868155083193</v>
      </c>
      <c r="BI66" s="4" t="e">
        <f t="shared" ca="1" si="54"/>
        <v>#N/A</v>
      </c>
      <c r="BJ66" s="4" t="e">
        <f t="shared" ca="1" si="10"/>
        <v>#N/A</v>
      </c>
      <c r="BK66" s="4" t="e">
        <f t="shared" ca="1" si="55"/>
        <v>#N/A</v>
      </c>
      <c r="BL66" s="4">
        <f t="shared" si="56"/>
        <v>0.1609375683328815</v>
      </c>
      <c r="BM66" s="4">
        <f t="shared" si="57"/>
        <v>7.8458227260322611</v>
      </c>
      <c r="BQ66" s="4">
        <f t="shared" si="58"/>
        <v>0.1609375683328815</v>
      </c>
      <c r="BR66" s="4">
        <f t="shared" si="59"/>
        <v>3.6074697857296045</v>
      </c>
      <c r="BS66" s="4">
        <f t="shared" si="60"/>
        <v>-7.8458227260322611</v>
      </c>
      <c r="BT66" s="73">
        <v>0</v>
      </c>
    </row>
    <row r="67" spans="1:72" x14ac:dyDescent="0.35">
      <c r="A67" s="73">
        <f t="shared" si="17"/>
        <v>9</v>
      </c>
      <c r="B67" s="53">
        <v>41883</v>
      </c>
      <c r="C67" s="73" t="s">
        <v>3453</v>
      </c>
      <c r="D67" s="4" t="e">
        <v>#N/A</v>
      </c>
      <c r="E67" s="4" t="e">
        <v>#N/A</v>
      </c>
      <c r="F67" s="114">
        <v>3.4454545454545458E-3</v>
      </c>
      <c r="G67" s="57">
        <v>21</v>
      </c>
      <c r="H67" s="57">
        <v>0</v>
      </c>
      <c r="I67" s="57">
        <v>-9</v>
      </c>
      <c r="J67" s="57">
        <v>174</v>
      </c>
      <c r="K67" s="73" t="e">
        <f>NA()</f>
        <v>#N/A</v>
      </c>
      <c r="L67" s="73" t="e">
        <f>NA()</f>
        <v>#N/A</v>
      </c>
      <c r="M67" s="73" t="e">
        <f>NA()</f>
        <v>#N/A</v>
      </c>
      <c r="P67" s="57">
        <f t="shared" si="66"/>
        <v>175.5</v>
      </c>
      <c r="Q67" s="73" t="e">
        <f>NA()</f>
        <v>#N/A</v>
      </c>
      <c r="R67" s="73" t="e">
        <f>NA()</f>
        <v>#N/A</v>
      </c>
      <c r="S67" s="73" t="e">
        <f>NA()</f>
        <v>#N/A</v>
      </c>
      <c r="V67" s="57">
        <f t="shared" si="67"/>
        <v>176.25</v>
      </c>
      <c r="W67" s="73" t="e">
        <f>NA()</f>
        <v>#N/A</v>
      </c>
      <c r="X67" s="73" t="e">
        <f>NA()</f>
        <v>#N/A</v>
      </c>
      <c r="Y67" s="73" t="e">
        <f>NA()</f>
        <v>#N/A</v>
      </c>
      <c r="AB67" s="74">
        <f t="shared" si="68"/>
        <v>0.98723404255319147</v>
      </c>
      <c r="AC67" s="73" t="e">
        <f>NA()</f>
        <v>#N/A</v>
      </c>
      <c r="AD67" s="73" t="e">
        <f>NA()</f>
        <v>#N/A</v>
      </c>
      <c r="AE67" s="73" t="e">
        <f>NA()</f>
        <v>#N/A</v>
      </c>
      <c r="AH67" s="73"/>
      <c r="AI67" s="74"/>
      <c r="AJ67" s="74"/>
      <c r="AK67" s="74"/>
      <c r="AL67" s="74"/>
      <c r="AO67" s="285">
        <f t="shared" ref="AO67:AS67" si="87">AO55</f>
        <v>9</v>
      </c>
      <c r="AP67" s="244">
        <f t="shared" si="87"/>
        <v>0.9986233946925861</v>
      </c>
      <c r="AQ67" s="244">
        <f t="shared" ca="1" si="87"/>
        <v>0.99613918409422419</v>
      </c>
      <c r="AR67" s="244">
        <f t="shared" ca="1" si="87"/>
        <v>1.0035227539512379</v>
      </c>
      <c r="AS67" s="244">
        <f t="shared" ca="1" si="87"/>
        <v>1.0170392513597533</v>
      </c>
      <c r="AV67" s="4">
        <f t="shared" si="49"/>
        <v>174.2398595153719</v>
      </c>
      <c r="AW67" s="4" t="e">
        <f>NA()</f>
        <v>#N/A</v>
      </c>
      <c r="AX67" s="4" t="e">
        <f>NA()</f>
        <v>#N/A</v>
      </c>
      <c r="AY67" s="4" t="e">
        <f>NA()</f>
        <v>#N/A</v>
      </c>
      <c r="BB67" s="73" t="e">
        <f>NA()</f>
        <v>#N/A</v>
      </c>
      <c r="BC67" s="73" t="e">
        <f>NA()</f>
        <v>#N/A</v>
      </c>
      <c r="BE67" s="4" t="e">
        <f t="shared" si="50"/>
        <v>#N/A</v>
      </c>
      <c r="BF67" s="4" t="e">
        <f t="shared" si="51"/>
        <v>#N/A</v>
      </c>
      <c r="BG67" s="4">
        <f t="shared" si="52"/>
        <v>0.86156357765176317</v>
      </c>
      <c r="BH67" s="4">
        <f t="shared" si="53"/>
        <v>-3.7336745233510027</v>
      </c>
      <c r="BI67" s="4" t="e">
        <f t="shared" ca="1" si="54"/>
        <v>#N/A</v>
      </c>
      <c r="BJ67" s="4" t="e">
        <f t="shared" ca="1" si="10"/>
        <v>#N/A</v>
      </c>
      <c r="BK67" s="4" t="e">
        <f t="shared" ca="1" si="55"/>
        <v>#N/A</v>
      </c>
      <c r="BL67" s="4">
        <f t="shared" si="56"/>
        <v>0.1609375683328815</v>
      </c>
      <c r="BM67" s="4">
        <f t="shared" si="57"/>
        <v>8.0881647407359605</v>
      </c>
      <c r="BQ67" s="4">
        <f t="shared" si="58"/>
        <v>0.1609375683328815</v>
      </c>
      <c r="BR67" s="4">
        <f t="shared" si="59"/>
        <v>3.7570022120810909</v>
      </c>
      <c r="BS67" s="4">
        <f t="shared" si="60"/>
        <v>-8.0881647407359605</v>
      </c>
      <c r="BT67" s="73">
        <v>0</v>
      </c>
    </row>
    <row r="68" spans="1:72" x14ac:dyDescent="0.35">
      <c r="A68" s="73">
        <f t="shared" si="17"/>
        <v>10</v>
      </c>
      <c r="B68" s="53">
        <v>41913</v>
      </c>
      <c r="C68" s="73" t="s">
        <v>3454</v>
      </c>
      <c r="D68" s="4" t="e">
        <v>#N/A</v>
      </c>
      <c r="E68" s="4" t="e">
        <v>#N/A</v>
      </c>
      <c r="F68" s="114">
        <v>4.7421739130434785E-2</v>
      </c>
      <c r="G68" s="57">
        <v>22</v>
      </c>
      <c r="H68" s="57">
        <v>-5</v>
      </c>
      <c r="I68" s="57">
        <v>-6</v>
      </c>
      <c r="J68" s="57">
        <v>176</v>
      </c>
      <c r="K68" s="73" t="e">
        <f>NA()</f>
        <v>#N/A</v>
      </c>
      <c r="L68" s="73" t="e">
        <f>NA()</f>
        <v>#N/A</v>
      </c>
      <c r="M68" s="73" t="e">
        <f>NA()</f>
        <v>#N/A</v>
      </c>
      <c r="P68" s="57">
        <f t="shared" si="66"/>
        <v>177</v>
      </c>
      <c r="Q68" s="73" t="e">
        <f>NA()</f>
        <v>#N/A</v>
      </c>
      <c r="R68" s="73" t="e">
        <f>NA()</f>
        <v>#N/A</v>
      </c>
      <c r="S68" s="73" t="e">
        <f>NA()</f>
        <v>#N/A</v>
      </c>
      <c r="V68" s="57">
        <f t="shared" si="67"/>
        <v>177.75</v>
      </c>
      <c r="W68" s="73" t="e">
        <f>NA()</f>
        <v>#N/A</v>
      </c>
      <c r="X68" s="73" t="e">
        <f>NA()</f>
        <v>#N/A</v>
      </c>
      <c r="Y68" s="73" t="e">
        <f>NA()</f>
        <v>#N/A</v>
      </c>
      <c r="AB68" s="74">
        <f t="shared" si="68"/>
        <v>0.99015471167369906</v>
      </c>
      <c r="AC68" s="73" t="e">
        <f>NA()</f>
        <v>#N/A</v>
      </c>
      <c r="AD68" s="73" t="e">
        <f>NA()</f>
        <v>#N/A</v>
      </c>
      <c r="AE68" s="73" t="e">
        <f>NA()</f>
        <v>#N/A</v>
      </c>
      <c r="AH68" s="73"/>
      <c r="AI68" s="74"/>
      <c r="AJ68" s="74"/>
      <c r="AK68" s="74"/>
      <c r="AL68" s="74"/>
      <c r="AO68" s="285">
        <f t="shared" ref="AO68:AS68" si="88">AO56</f>
        <v>10</v>
      </c>
      <c r="AP68" s="244">
        <f t="shared" si="88"/>
        <v>0.9967060404594994</v>
      </c>
      <c r="AQ68" s="244">
        <f t="shared" ca="1" si="88"/>
        <v>1.0319091086833854</v>
      </c>
      <c r="AR68" s="244">
        <f t="shared" ca="1" si="88"/>
        <v>1.0077298377559945</v>
      </c>
      <c r="AS68" s="244">
        <f t="shared" ca="1" si="88"/>
        <v>1.0004130038539114</v>
      </c>
      <c r="AV68" s="4">
        <f t="shared" si="49"/>
        <v>176.58165281998376</v>
      </c>
      <c r="AW68" s="4" t="e">
        <f>NA()</f>
        <v>#N/A</v>
      </c>
      <c r="AX68" s="4" t="e">
        <f>NA()</f>
        <v>#N/A</v>
      </c>
      <c r="AY68" s="4" t="e">
        <f>NA()</f>
        <v>#N/A</v>
      </c>
      <c r="BB68" s="73" t="e">
        <f>NA()</f>
        <v>#N/A</v>
      </c>
      <c r="BC68" s="73" t="e">
        <f>NA()</f>
        <v>#N/A</v>
      </c>
      <c r="BE68" s="4" t="e">
        <f t="shared" si="50"/>
        <v>#N/A</v>
      </c>
      <c r="BF68" s="4" t="e">
        <f t="shared" si="51"/>
        <v>#N/A</v>
      </c>
      <c r="BG68" s="4">
        <f t="shared" si="52"/>
        <v>7.6436334148922508E-2</v>
      </c>
      <c r="BH68" s="4">
        <f t="shared" si="53"/>
        <v>-3.577949599763345</v>
      </c>
      <c r="BI68" s="4" t="e">
        <f t="shared" ca="1" si="54"/>
        <v>#N/A</v>
      </c>
      <c r="BJ68" s="4" t="e">
        <f t="shared" ca="1" si="10"/>
        <v>#N/A</v>
      </c>
      <c r="BK68" s="4" t="e">
        <f t="shared" ca="1" si="55"/>
        <v>#N/A</v>
      </c>
      <c r="BL68" s="4">
        <f t="shared" si="56"/>
        <v>0.48281270499864448</v>
      </c>
      <c r="BM68" s="4">
        <f t="shared" si="57"/>
        <v>7.3611386966248622</v>
      </c>
      <c r="BQ68" s="4">
        <f t="shared" si="58"/>
        <v>0.48281270499864448</v>
      </c>
      <c r="BR68" s="4">
        <f t="shared" si="59"/>
        <v>3.0093400803236596</v>
      </c>
      <c r="BS68" s="4">
        <f t="shared" si="60"/>
        <v>-7.3611386966248622</v>
      </c>
      <c r="BT68" s="73">
        <v>0</v>
      </c>
    </row>
    <row r="69" spans="1:72" x14ac:dyDescent="0.35">
      <c r="A69" s="73">
        <f t="shared" si="17"/>
        <v>11</v>
      </c>
      <c r="B69" s="53">
        <v>41944</v>
      </c>
      <c r="C69" s="73" t="s">
        <v>3455</v>
      </c>
      <c r="D69" s="4" t="e">
        <v>#N/A</v>
      </c>
      <c r="E69" s="4" t="e">
        <v>#N/A</v>
      </c>
      <c r="F69" s="114">
        <v>1.9925000000000005E-2</v>
      </c>
      <c r="G69" s="57">
        <v>21</v>
      </c>
      <c r="H69" s="57">
        <v>0</v>
      </c>
      <c r="I69" s="57">
        <v>-9</v>
      </c>
      <c r="J69" s="57">
        <v>179</v>
      </c>
      <c r="K69" s="73" t="e">
        <f>NA()</f>
        <v>#N/A</v>
      </c>
      <c r="L69" s="73" t="e">
        <f>NA()</f>
        <v>#N/A</v>
      </c>
      <c r="M69" s="73" t="e">
        <f>NA()</f>
        <v>#N/A</v>
      </c>
      <c r="P69" s="57">
        <f t="shared" si="66"/>
        <v>178.5</v>
      </c>
      <c r="Q69" s="73" t="e">
        <f>NA()</f>
        <v>#N/A</v>
      </c>
      <c r="R69" s="73" t="e">
        <f>NA()</f>
        <v>#N/A</v>
      </c>
      <c r="S69" s="73" t="e">
        <f>NA()</f>
        <v>#N/A</v>
      </c>
      <c r="V69" s="57">
        <f t="shared" si="67"/>
        <v>179.20833333333331</v>
      </c>
      <c r="W69" s="73" t="e">
        <f>NA()</f>
        <v>#N/A</v>
      </c>
      <c r="X69" s="73" t="e">
        <f>NA()</f>
        <v>#N/A</v>
      </c>
      <c r="Y69" s="73" t="e">
        <f>NA()</f>
        <v>#N/A</v>
      </c>
      <c r="AB69" s="74">
        <f t="shared" si="68"/>
        <v>0.99883747965589409</v>
      </c>
      <c r="AC69" s="73" t="e">
        <f>NA()</f>
        <v>#N/A</v>
      </c>
      <c r="AD69" s="73" t="e">
        <f>NA()</f>
        <v>#N/A</v>
      </c>
      <c r="AE69" s="73" t="e">
        <f>NA()</f>
        <v>#N/A</v>
      </c>
      <c r="AH69" s="73"/>
      <c r="AI69" s="74"/>
      <c r="AJ69" s="74"/>
      <c r="AK69" s="74"/>
      <c r="AL69" s="74"/>
      <c r="AO69" s="285">
        <f t="shared" ref="AO69:AS69" si="89">AO57</f>
        <v>11</v>
      </c>
      <c r="AP69" s="244">
        <f t="shared" si="89"/>
        <v>1.0030802944547641</v>
      </c>
      <c r="AQ69" s="244">
        <f t="shared" ca="1" si="89"/>
        <v>0.97467153312398214</v>
      </c>
      <c r="AR69" s="244">
        <f t="shared" ca="1" si="89"/>
        <v>1.0086254968178008</v>
      </c>
      <c r="AS69" s="244">
        <f t="shared" ca="1" si="89"/>
        <v>1.0056598520341291</v>
      </c>
      <c r="AV69" s="4">
        <f t="shared" si="49"/>
        <v>178.45032046741335</v>
      </c>
      <c r="AW69" s="4" t="e">
        <f>NA()</f>
        <v>#N/A</v>
      </c>
      <c r="AX69" s="4" t="e">
        <f>NA()</f>
        <v>#N/A</v>
      </c>
      <c r="AY69" s="4" t="e">
        <f>NA()</f>
        <v>#N/A</v>
      </c>
      <c r="BB69" s="73" t="e">
        <f>NA()</f>
        <v>#N/A</v>
      </c>
      <c r="BC69" s="73" t="e">
        <f>NA()</f>
        <v>#N/A</v>
      </c>
      <c r="BE69" s="4" t="e">
        <f t="shared" si="50"/>
        <v>#N/A</v>
      </c>
      <c r="BF69" s="4" t="e">
        <f t="shared" si="51"/>
        <v>#N/A</v>
      </c>
      <c r="BG69" s="4">
        <f t="shared" si="52"/>
        <v>0.56734726949811565</v>
      </c>
      <c r="BH69" s="4">
        <f t="shared" si="53"/>
        <v>-3.4536866573278968</v>
      </c>
      <c r="BI69" s="4" t="e">
        <f t="shared" ca="1" si="54"/>
        <v>#N/A</v>
      </c>
      <c r="BJ69" s="4" t="e">
        <f t="shared" ca="1" si="10"/>
        <v>#N/A</v>
      </c>
      <c r="BK69" s="4" t="e">
        <f t="shared" ca="1" si="55"/>
        <v>#N/A</v>
      </c>
      <c r="BL69" s="4">
        <f t="shared" si="56"/>
        <v>0.1609375683328815</v>
      </c>
      <c r="BM69" s="4">
        <f t="shared" si="57"/>
        <v>8.0881647407359605</v>
      </c>
      <c r="BQ69" s="4">
        <f t="shared" si="58"/>
        <v>0.1609375683328815</v>
      </c>
      <c r="BR69" s="4">
        <f t="shared" si="59"/>
        <v>3.7570022120810909</v>
      </c>
      <c r="BS69" s="4">
        <f t="shared" si="60"/>
        <v>-8.0881647407359605</v>
      </c>
      <c r="BT69" s="73">
        <v>0</v>
      </c>
    </row>
    <row r="70" spans="1:72" x14ac:dyDescent="0.35">
      <c r="A70" s="73">
        <f t="shared" si="17"/>
        <v>12</v>
      </c>
      <c r="B70" s="53">
        <v>41974</v>
      </c>
      <c r="C70" s="73" t="s">
        <v>3456</v>
      </c>
      <c r="D70" s="4" t="e">
        <v>#N/A</v>
      </c>
      <c r="E70" s="4" t="e">
        <v>#N/A</v>
      </c>
      <c r="F70" s="114">
        <v>4.4256521739130437E-2</v>
      </c>
      <c r="G70" s="57">
        <v>20</v>
      </c>
      <c r="H70" s="57">
        <v>-1</v>
      </c>
      <c r="I70" s="57">
        <v>-9</v>
      </c>
      <c r="J70" s="57">
        <v>181</v>
      </c>
      <c r="K70" s="73" t="e">
        <f>NA()</f>
        <v>#N/A</v>
      </c>
      <c r="L70" s="73" t="e">
        <f>NA()</f>
        <v>#N/A</v>
      </c>
      <c r="M70" s="73" t="e">
        <f>NA()</f>
        <v>#N/A</v>
      </c>
      <c r="P70" s="57">
        <f t="shared" si="66"/>
        <v>179.91666666666666</v>
      </c>
      <c r="Q70" s="73" t="e">
        <f>NA()</f>
        <v>#N/A</v>
      </c>
      <c r="R70" s="73" t="e">
        <f>NA()</f>
        <v>#N/A</v>
      </c>
      <c r="S70" s="73" t="e">
        <f>NA()</f>
        <v>#N/A</v>
      </c>
      <c r="V70" s="57">
        <f t="shared" si="67"/>
        <v>180.66666666666666</v>
      </c>
      <c r="W70" s="73" t="e">
        <f>NA()</f>
        <v>#N/A</v>
      </c>
      <c r="X70" s="73" t="e">
        <f>NA()</f>
        <v>#N/A</v>
      </c>
      <c r="Y70" s="73" t="e">
        <f>NA()</f>
        <v>#N/A</v>
      </c>
      <c r="AB70" s="74">
        <f t="shared" si="68"/>
        <v>1.0018450184501846</v>
      </c>
      <c r="AC70" s="73" t="e">
        <f>NA()</f>
        <v>#N/A</v>
      </c>
      <c r="AD70" s="73" t="e">
        <f>NA()</f>
        <v>#N/A</v>
      </c>
      <c r="AE70" s="73" t="e">
        <f>NA()</f>
        <v>#N/A</v>
      </c>
      <c r="AH70" s="73"/>
      <c r="AI70" s="74"/>
      <c r="AJ70" s="74"/>
      <c r="AK70" s="74"/>
      <c r="AL70" s="74"/>
      <c r="AO70" s="285">
        <f t="shared" ref="AO70:AS70" si="90">AO58</f>
        <v>12</v>
      </c>
      <c r="AP70" s="244">
        <f t="shared" si="90"/>
        <v>0.99799443734174142</v>
      </c>
      <c r="AQ70" s="244">
        <f t="shared" ca="1" si="90"/>
        <v>0.7856981471168506</v>
      </c>
      <c r="AR70" s="244">
        <f t="shared" ca="1" si="90"/>
        <v>1.0133006296357472</v>
      </c>
      <c r="AS70" s="244">
        <f t="shared" ca="1" si="90"/>
        <v>1.0035926743343828</v>
      </c>
      <c r="AV70" s="4">
        <f t="shared" si="49"/>
        <v>181.36373633716005</v>
      </c>
      <c r="AW70" s="4" t="e">
        <f>NA()</f>
        <v>#N/A</v>
      </c>
      <c r="AX70" s="4" t="e">
        <f>NA()</f>
        <v>#N/A</v>
      </c>
      <c r="AY70" s="4" t="e">
        <f>NA()</f>
        <v>#N/A</v>
      </c>
      <c r="BB70" s="73" t="e">
        <f>NA()</f>
        <v>#N/A</v>
      </c>
      <c r="BC70" s="73" t="e">
        <f>NA()</f>
        <v>#N/A</v>
      </c>
      <c r="BE70" s="4" t="e">
        <f t="shared" si="50"/>
        <v>#N/A</v>
      </c>
      <c r="BF70" s="4" t="e">
        <f t="shared" si="51"/>
        <v>#N/A</v>
      </c>
      <c r="BG70" s="4">
        <f t="shared" si="52"/>
        <v>0.13294630148642697</v>
      </c>
      <c r="BH70" s="4">
        <f t="shared" si="53"/>
        <v>-3.2599498903801529</v>
      </c>
      <c r="BI70" s="4" t="e">
        <f t="shared" ca="1" si="54"/>
        <v>#N/A</v>
      </c>
      <c r="BJ70" s="4" t="e">
        <f t="shared" ca="1" si="10"/>
        <v>#N/A</v>
      </c>
      <c r="BK70" s="4" t="e">
        <f t="shared" ca="1" si="55"/>
        <v>#N/A</v>
      </c>
      <c r="BL70" s="4">
        <f t="shared" si="56"/>
        <v>-0.1609375683328815</v>
      </c>
      <c r="BM70" s="4">
        <f t="shared" si="57"/>
        <v>8.0881647407359605</v>
      </c>
      <c r="BQ70" s="4">
        <f t="shared" si="58"/>
        <v>-0.1609375683328815</v>
      </c>
      <c r="BR70" s="4">
        <f t="shared" si="59"/>
        <v>3.6074697857296045</v>
      </c>
      <c r="BS70" s="4">
        <f t="shared" si="60"/>
        <v>-8.0881647407359605</v>
      </c>
      <c r="BT70" s="73">
        <v>0</v>
      </c>
    </row>
    <row r="71" spans="1:72" x14ac:dyDescent="0.35">
      <c r="A71" s="73">
        <f t="shared" si="17"/>
        <v>1</v>
      </c>
      <c r="B71" s="53">
        <v>42005</v>
      </c>
      <c r="C71" s="73" t="s">
        <v>3457</v>
      </c>
      <c r="D71" s="4" t="e">
        <v>#N/A</v>
      </c>
      <c r="E71" s="4" t="e">
        <v>#N/A</v>
      </c>
      <c r="F71" s="114">
        <v>3.707727272727273E-2</v>
      </c>
      <c r="G71" s="57">
        <v>23</v>
      </c>
      <c r="H71" s="57">
        <v>5</v>
      </c>
      <c r="I71" s="57">
        <v>-5</v>
      </c>
      <c r="J71" s="57">
        <v>185</v>
      </c>
      <c r="K71" s="73" t="e">
        <f>NA()</f>
        <v>#N/A</v>
      </c>
      <c r="L71" s="73" t="e">
        <f>NA()</f>
        <v>#N/A</v>
      </c>
      <c r="M71" s="73" t="e">
        <f>NA()</f>
        <v>#N/A</v>
      </c>
      <c r="P71" s="57">
        <f t="shared" si="66"/>
        <v>181.41666666666666</v>
      </c>
      <c r="Q71" s="73" t="e">
        <f>NA()</f>
        <v>#N/A</v>
      </c>
      <c r="R71" s="73" t="e">
        <f>NA()</f>
        <v>#N/A</v>
      </c>
      <c r="S71" s="73" t="e">
        <f>NA()</f>
        <v>#N/A</v>
      </c>
      <c r="V71" s="57">
        <f t="shared" si="67"/>
        <v>182.16666666666666</v>
      </c>
      <c r="W71" s="73" t="e">
        <f>NA()</f>
        <v>#N/A</v>
      </c>
      <c r="X71" s="73" t="e">
        <f>NA()</f>
        <v>#N/A</v>
      </c>
      <c r="Y71" s="73" t="e">
        <f>NA()</f>
        <v>#N/A</v>
      </c>
      <c r="AB71" s="74">
        <f t="shared" si="68"/>
        <v>1.0155535224153707</v>
      </c>
      <c r="AC71" s="73" t="e">
        <f>NA()</f>
        <v>#N/A</v>
      </c>
      <c r="AD71" s="73" t="e">
        <f>NA()</f>
        <v>#N/A</v>
      </c>
      <c r="AE71" s="73" t="e">
        <f>NA()</f>
        <v>#N/A</v>
      </c>
      <c r="AH71" s="73"/>
      <c r="AI71" s="74"/>
      <c r="AJ71" s="74"/>
      <c r="AK71" s="74"/>
      <c r="AL71" s="74"/>
      <c r="AO71" s="285">
        <f t="shared" ref="AO71:AS71" si="91">AO59</f>
        <v>1</v>
      </c>
      <c r="AP71" s="244">
        <f t="shared" si="91"/>
        <v>1.0121968222269864</v>
      </c>
      <c r="AQ71" s="244">
        <f t="shared" ca="1" si="91"/>
        <v>1.0563770216214654</v>
      </c>
      <c r="AR71" s="244">
        <f t="shared" ca="1" si="91"/>
        <v>1.0103681524867829</v>
      </c>
      <c r="AS71" s="244">
        <f t="shared" ca="1" si="91"/>
        <v>1.0010113591614587</v>
      </c>
      <c r="AV71" s="4">
        <f t="shared" si="49"/>
        <v>182.77077732073093</v>
      </c>
      <c r="AW71" s="4" t="e">
        <f>NA()</f>
        <v>#N/A</v>
      </c>
      <c r="AX71" s="4" t="e">
        <f>NA()</f>
        <v>#N/A</v>
      </c>
      <c r="AY71" s="4" t="e">
        <f>NA()</f>
        <v>#N/A</v>
      </c>
      <c r="BB71" s="73" t="e">
        <f>NA()</f>
        <v>#N/A</v>
      </c>
      <c r="BC71" s="73" t="e">
        <f>NA()</f>
        <v>#N/A</v>
      </c>
      <c r="BE71" s="4" t="e">
        <f t="shared" si="50"/>
        <v>#N/A</v>
      </c>
      <c r="BF71" s="4" t="e">
        <f t="shared" si="51"/>
        <v>#N/A</v>
      </c>
      <c r="BG71" s="4">
        <f t="shared" si="52"/>
        <v>0.26112047627848023</v>
      </c>
      <c r="BH71" s="4">
        <f t="shared" si="53"/>
        <v>-3.1663842673083957</v>
      </c>
      <c r="BI71" s="4" t="e">
        <f t="shared" ca="1" si="54"/>
        <v>#N/A</v>
      </c>
      <c r="BJ71" s="4" t="e">
        <f t="shared" ca="1" si="10"/>
        <v>#N/A</v>
      </c>
      <c r="BK71" s="4" t="e">
        <f t="shared" ca="1" si="55"/>
        <v>#N/A</v>
      </c>
      <c r="BL71" s="4">
        <f t="shared" si="56"/>
        <v>0.80468784166440743</v>
      </c>
      <c r="BM71" s="4">
        <f t="shared" si="57"/>
        <v>7.1187966819211628</v>
      </c>
      <c r="BQ71" s="4">
        <f t="shared" si="58"/>
        <v>0.80468784166440743</v>
      </c>
      <c r="BR71" s="4">
        <f t="shared" si="59"/>
        <v>4.5046643438385221</v>
      </c>
      <c r="BS71" s="4">
        <f t="shared" si="60"/>
        <v>-7.1187966819211628</v>
      </c>
      <c r="BT71" s="73">
        <v>0</v>
      </c>
    </row>
    <row r="72" spans="1:72" x14ac:dyDescent="0.35">
      <c r="A72" s="73">
        <f t="shared" si="17"/>
        <v>2</v>
      </c>
      <c r="B72" s="53">
        <v>42036</v>
      </c>
      <c r="C72" s="73" t="s">
        <v>3458</v>
      </c>
      <c r="D72" s="4" t="e">
        <v>#N/A</v>
      </c>
      <c r="E72" s="4" t="e">
        <v>#N/A</v>
      </c>
      <c r="F72" s="114">
        <v>5.45E-3</v>
      </c>
      <c r="G72" s="57">
        <v>21</v>
      </c>
      <c r="H72" s="57">
        <v>4</v>
      </c>
      <c r="I72" s="57">
        <v>-8</v>
      </c>
      <c r="J72" s="57">
        <v>185</v>
      </c>
      <c r="K72" s="73" t="e">
        <f>NA()</f>
        <v>#N/A</v>
      </c>
      <c r="L72" s="73" t="e">
        <f>NA()</f>
        <v>#N/A</v>
      </c>
      <c r="M72" s="73" t="e">
        <f>NA()</f>
        <v>#N/A</v>
      </c>
      <c r="P72" s="57">
        <f t="shared" si="66"/>
        <v>182.91666666666666</v>
      </c>
      <c r="Q72" s="73" t="e">
        <f>NA()</f>
        <v>#N/A</v>
      </c>
      <c r="R72" s="73" t="e">
        <f>NA()</f>
        <v>#N/A</v>
      </c>
      <c r="S72" s="73" t="e">
        <f>NA()</f>
        <v>#N/A</v>
      </c>
      <c r="V72" s="57">
        <f t="shared" si="67"/>
        <v>183.66666666666666</v>
      </c>
      <c r="W72" s="73" t="e">
        <f>NA()</f>
        <v>#N/A</v>
      </c>
      <c r="X72" s="73" t="e">
        <f>NA()</f>
        <v>#N/A</v>
      </c>
      <c r="Y72" s="73" t="e">
        <f>NA()</f>
        <v>#N/A</v>
      </c>
      <c r="AB72" s="74">
        <f t="shared" si="68"/>
        <v>1.0072595281306715</v>
      </c>
      <c r="AC72" s="73" t="e">
        <f>NA()</f>
        <v>#N/A</v>
      </c>
      <c r="AD72" s="73" t="e">
        <f>NA()</f>
        <v>#N/A</v>
      </c>
      <c r="AE72" s="73" t="e">
        <f>NA()</f>
        <v>#N/A</v>
      </c>
      <c r="AH72" s="73"/>
      <c r="AI72" s="74"/>
      <c r="AJ72" s="74"/>
      <c r="AK72" s="74"/>
      <c r="AL72" s="74"/>
      <c r="AO72" s="285">
        <f t="shared" ref="AO72:AS72" si="92">AO60</f>
        <v>2</v>
      </c>
      <c r="AP72" s="244">
        <f t="shared" si="92"/>
        <v>1.0062240821410855</v>
      </c>
      <c r="AQ72" s="244">
        <f t="shared" ca="1" si="92"/>
        <v>1.005123122579465</v>
      </c>
      <c r="AR72" s="244">
        <f t="shared" ca="1" si="92"/>
        <v>1.0086729246113624</v>
      </c>
      <c r="AS72" s="244">
        <f t="shared" ca="1" si="92"/>
        <v>1.0103349528673153</v>
      </c>
      <c r="AV72" s="4">
        <f t="shared" si="49"/>
        <v>183.85566722508699</v>
      </c>
      <c r="AW72" s="4" t="e">
        <f>NA()</f>
        <v>#N/A</v>
      </c>
      <c r="AX72" s="4" t="e">
        <f>NA()</f>
        <v>#N/A</v>
      </c>
      <c r="AY72" s="4" t="e">
        <f>NA()</f>
        <v>#N/A</v>
      </c>
      <c r="BB72" s="73" t="e">
        <f>NA()</f>
        <v>#N/A</v>
      </c>
      <c r="BC72" s="73" t="e">
        <f>NA()</f>
        <v>#N/A</v>
      </c>
      <c r="BE72" s="4" t="e">
        <f t="shared" si="50"/>
        <v>#N/A</v>
      </c>
      <c r="BF72" s="4" t="e">
        <f t="shared" si="51"/>
        <v>#N/A</v>
      </c>
      <c r="BG72" s="4">
        <f t="shared" si="52"/>
        <v>0.82577557823216341</v>
      </c>
      <c r="BH72" s="4">
        <f t="shared" si="53"/>
        <v>-3.0942410951829333</v>
      </c>
      <c r="BI72" s="4" t="e">
        <f t="shared" ca="1" si="54"/>
        <v>#N/A</v>
      </c>
      <c r="BJ72" s="4" t="e">
        <f t="shared" ca="1" si="10"/>
        <v>#N/A</v>
      </c>
      <c r="BK72" s="4" t="e">
        <f t="shared" ca="1" si="55"/>
        <v>#N/A</v>
      </c>
      <c r="BL72" s="4">
        <f t="shared" si="56"/>
        <v>0.1609375683328815</v>
      </c>
      <c r="BM72" s="4">
        <f t="shared" si="57"/>
        <v>7.8458227260322611</v>
      </c>
      <c r="BQ72" s="4">
        <f t="shared" si="58"/>
        <v>0.1609375683328815</v>
      </c>
      <c r="BR72" s="4">
        <f t="shared" si="59"/>
        <v>4.3551319174870358</v>
      </c>
      <c r="BS72" s="4">
        <f t="shared" si="60"/>
        <v>-7.8458227260322611</v>
      </c>
      <c r="BT72" s="73">
        <v>0</v>
      </c>
    </row>
    <row r="73" spans="1:72" x14ac:dyDescent="0.35">
      <c r="A73" s="73">
        <f t="shared" si="17"/>
        <v>3</v>
      </c>
      <c r="B73" s="53">
        <v>42064</v>
      </c>
      <c r="C73" s="73" t="s">
        <v>3459</v>
      </c>
      <c r="D73" s="4" t="e">
        <v>#N/A</v>
      </c>
      <c r="E73" s="4" t="e">
        <v>#N/A</v>
      </c>
      <c r="F73" s="114">
        <v>1.8481818181818179E-2</v>
      </c>
      <c r="G73" s="57">
        <v>24</v>
      </c>
      <c r="H73" s="57">
        <v>9</v>
      </c>
      <c r="I73" s="57">
        <v>-6</v>
      </c>
      <c r="J73" s="57">
        <v>186</v>
      </c>
      <c r="K73" s="73" t="e">
        <f>NA()</f>
        <v>#N/A</v>
      </c>
      <c r="L73" s="73" t="e">
        <f>NA()</f>
        <v>#N/A</v>
      </c>
      <c r="M73" s="73" t="e">
        <f>NA()</f>
        <v>#N/A</v>
      </c>
      <c r="P73" s="57">
        <f t="shared" si="66"/>
        <v>184.41666666666666</v>
      </c>
      <c r="Q73" s="73" t="e">
        <f>NA()</f>
        <v>#N/A</v>
      </c>
      <c r="R73" s="73" t="e">
        <f>NA()</f>
        <v>#N/A</v>
      </c>
      <c r="S73" s="73" t="e">
        <f>NA()</f>
        <v>#N/A</v>
      </c>
      <c r="V73" s="57">
        <f t="shared" si="67"/>
        <v>185.16666666666666</v>
      </c>
      <c r="W73" s="73" t="e">
        <f>NA()</f>
        <v>#N/A</v>
      </c>
      <c r="X73" s="73" t="e">
        <f>NA()</f>
        <v>#N/A</v>
      </c>
      <c r="Y73" s="73" t="e">
        <f>NA()</f>
        <v>#N/A</v>
      </c>
      <c r="AB73" s="74">
        <f t="shared" si="68"/>
        <v>1.0045004500450045</v>
      </c>
      <c r="AC73" s="73" t="e">
        <f>NA()</f>
        <v>#N/A</v>
      </c>
      <c r="AD73" s="73" t="e">
        <f>NA()</f>
        <v>#N/A</v>
      </c>
      <c r="AE73" s="73" t="e">
        <f>NA()</f>
        <v>#N/A</v>
      </c>
      <c r="AH73" s="73"/>
      <c r="AI73" s="74"/>
      <c r="AJ73" s="74"/>
      <c r="AK73" s="74"/>
      <c r="AL73" s="74"/>
      <c r="AO73" s="285">
        <f t="shared" ref="AO73:AS73" si="93">AO61</f>
        <v>3</v>
      </c>
      <c r="AP73" s="244">
        <f t="shared" si="93"/>
        <v>1.0031630281314237</v>
      </c>
      <c r="AQ73" s="244">
        <f t="shared" ca="1" si="93"/>
        <v>1.0888981528491299</v>
      </c>
      <c r="AR73" s="244">
        <f t="shared" ca="1" si="93"/>
        <v>1.0113963218255968</v>
      </c>
      <c r="AS73" s="244">
        <f t="shared" ca="1" si="93"/>
        <v>1.0130155217550036</v>
      </c>
      <c r="AV73" s="4">
        <f t="shared" si="49"/>
        <v>185.41353178302367</v>
      </c>
      <c r="AW73" s="4" t="e">
        <f>NA()</f>
        <v>#N/A</v>
      </c>
      <c r="AX73" s="4" t="e">
        <f>NA()</f>
        <v>#N/A</v>
      </c>
      <c r="AY73" s="4" t="e">
        <f>NA()</f>
        <v>#N/A</v>
      </c>
      <c r="BB73" s="73" t="e">
        <f>NA()</f>
        <v>#N/A</v>
      </c>
      <c r="BC73" s="73" t="e">
        <f>NA()</f>
        <v>#N/A</v>
      </c>
      <c r="BE73" s="4" t="e">
        <f t="shared" si="50"/>
        <v>#N/A</v>
      </c>
      <c r="BF73" s="4" t="e">
        <f t="shared" si="51"/>
        <v>#N/A</v>
      </c>
      <c r="BG73" s="4">
        <f t="shared" si="52"/>
        <v>0.59311300604170514</v>
      </c>
      <c r="BH73" s="4">
        <f t="shared" si="53"/>
        <v>-2.9906459833654879</v>
      </c>
      <c r="BI73" s="4" t="e">
        <f t="shared" ca="1" si="54"/>
        <v>#N/A</v>
      </c>
      <c r="BJ73" s="4" t="e">
        <f t="shared" ca="1" si="10"/>
        <v>#N/A</v>
      </c>
      <c r="BK73" s="4" t="e">
        <f t="shared" ca="1" si="55"/>
        <v>#N/A</v>
      </c>
      <c r="BL73" s="4">
        <f t="shared" si="56"/>
        <v>1.1265629783301705</v>
      </c>
      <c r="BM73" s="4">
        <f t="shared" si="57"/>
        <v>7.3611386966248622</v>
      </c>
      <c r="BQ73" s="4">
        <f t="shared" si="58"/>
        <v>1.1265629783301705</v>
      </c>
      <c r="BR73" s="4">
        <f t="shared" si="59"/>
        <v>5.1027940492444666</v>
      </c>
      <c r="BS73" s="4">
        <f t="shared" si="60"/>
        <v>-7.3611386966248622</v>
      </c>
      <c r="BT73" s="73">
        <v>0</v>
      </c>
    </row>
    <row r="74" spans="1:72" x14ac:dyDescent="0.35">
      <c r="A74" s="73">
        <f t="shared" si="17"/>
        <v>4</v>
      </c>
      <c r="B74" s="53">
        <v>42095</v>
      </c>
      <c r="C74" s="73" t="s">
        <v>3460</v>
      </c>
      <c r="D74" s="4" t="e">
        <v>#N/A</v>
      </c>
      <c r="E74" s="4" t="e">
        <v>#N/A</v>
      </c>
      <c r="F74" s="114">
        <v>5.9318181818181822E-3</v>
      </c>
      <c r="G74" s="57">
        <v>22</v>
      </c>
      <c r="H74" s="57">
        <v>6</v>
      </c>
      <c r="I74" s="57">
        <v>-2</v>
      </c>
      <c r="J74" s="57">
        <v>188</v>
      </c>
      <c r="K74" s="73" t="e">
        <f>NA()</f>
        <v>#N/A</v>
      </c>
      <c r="L74" s="73" t="e">
        <f>NA()</f>
        <v>#N/A</v>
      </c>
      <c r="M74" s="73" t="e">
        <f>NA()</f>
        <v>#N/A</v>
      </c>
      <c r="P74" s="57">
        <f t="shared" si="66"/>
        <v>185.91666666666666</v>
      </c>
      <c r="Q74" s="73" t="e">
        <f>NA()</f>
        <v>#N/A</v>
      </c>
      <c r="R74" s="73" t="e">
        <f>NA()</f>
        <v>#N/A</v>
      </c>
      <c r="S74" s="73" t="e">
        <f>NA()</f>
        <v>#N/A</v>
      </c>
      <c r="V74" s="57">
        <f t="shared" si="67"/>
        <v>186.625</v>
      </c>
      <c r="W74" s="73" t="e">
        <f>NA()</f>
        <v>#N/A</v>
      </c>
      <c r="X74" s="73" t="e">
        <f>NA()</f>
        <v>#N/A</v>
      </c>
      <c r="Y74" s="73" t="e">
        <f>NA()</f>
        <v>#N/A</v>
      </c>
      <c r="AB74" s="74">
        <f t="shared" si="68"/>
        <v>1.0073677160080374</v>
      </c>
      <c r="AC74" s="73" t="e">
        <f>NA()</f>
        <v>#N/A</v>
      </c>
      <c r="AD74" s="73" t="e">
        <f>NA()</f>
        <v>#N/A</v>
      </c>
      <c r="AE74" s="73" t="e">
        <f>NA()</f>
        <v>#N/A</v>
      </c>
      <c r="AH74" s="73"/>
      <c r="AI74" s="74"/>
      <c r="AJ74" s="74"/>
      <c r="AK74" s="74"/>
      <c r="AL74" s="74"/>
      <c r="AO74" s="285">
        <f t="shared" ref="AO74:AS74" si="94">AO62</f>
        <v>4</v>
      </c>
      <c r="AP74" s="244">
        <f t="shared" si="94"/>
        <v>0.99287678513374189</v>
      </c>
      <c r="AQ74" s="244">
        <f t="shared" ca="1" si="94"/>
        <v>0.92312570722127618</v>
      </c>
      <c r="AR74" s="244">
        <f t="shared" ca="1" si="94"/>
        <v>0.97508959396513906</v>
      </c>
      <c r="AS74" s="244">
        <f t="shared" ca="1" si="94"/>
        <v>1.0096063524952417</v>
      </c>
      <c r="AV74" s="4">
        <f t="shared" si="49"/>
        <v>189.34877198752929</v>
      </c>
      <c r="AW74" s="4" t="e">
        <f>NA()</f>
        <v>#N/A</v>
      </c>
      <c r="AX74" s="4" t="e">
        <f>NA()</f>
        <v>#N/A</v>
      </c>
      <c r="AY74" s="4" t="e">
        <f>NA()</f>
        <v>#N/A</v>
      </c>
      <c r="BB74" s="73" t="e">
        <f>NA()</f>
        <v>#N/A</v>
      </c>
      <c r="BC74" s="73" t="e">
        <f>NA()</f>
        <v>#N/A</v>
      </c>
      <c r="BE74" s="4" t="e">
        <f t="shared" si="50"/>
        <v>#N/A</v>
      </c>
      <c r="BF74" s="4" t="e">
        <f t="shared" si="51"/>
        <v>#N/A</v>
      </c>
      <c r="BG74" s="4">
        <f t="shared" si="52"/>
        <v>0.81717347406328011</v>
      </c>
      <c r="BH74" s="4">
        <f t="shared" si="53"/>
        <v>-2.7289597880301195</v>
      </c>
      <c r="BI74" s="4" t="e">
        <f t="shared" ca="1" si="54"/>
        <v>#N/A</v>
      </c>
      <c r="BJ74" s="4" t="e">
        <f t="shared" ca="1" si="10"/>
        <v>#N/A</v>
      </c>
      <c r="BK74" s="4" t="e">
        <f t="shared" ca="1" si="55"/>
        <v>#N/A</v>
      </c>
      <c r="BL74" s="4">
        <f t="shared" si="56"/>
        <v>0.48281270499864448</v>
      </c>
      <c r="BM74" s="4">
        <f t="shared" si="57"/>
        <v>6.3917706378100654</v>
      </c>
      <c r="BQ74" s="4">
        <f t="shared" si="58"/>
        <v>0.48281270499864448</v>
      </c>
      <c r="BR74" s="4">
        <f t="shared" si="59"/>
        <v>4.6541967701900084</v>
      </c>
      <c r="BS74" s="4">
        <f t="shared" si="60"/>
        <v>-6.3917706378100654</v>
      </c>
      <c r="BT74" s="73">
        <v>0</v>
      </c>
    </row>
    <row r="75" spans="1:72" x14ac:dyDescent="0.35">
      <c r="A75" s="73">
        <f t="shared" si="17"/>
        <v>5</v>
      </c>
      <c r="B75" s="53">
        <v>42125</v>
      </c>
      <c r="C75" s="73" t="s">
        <v>3461</v>
      </c>
      <c r="D75" s="4" t="e">
        <v>#N/A</v>
      </c>
      <c r="E75" s="4" t="e">
        <v>#N/A</v>
      </c>
      <c r="F75" s="114">
        <v>3.1914285714285714E-2</v>
      </c>
      <c r="G75" s="57">
        <v>21</v>
      </c>
      <c r="H75" s="57">
        <v>2</v>
      </c>
      <c r="I75" s="57">
        <v>-3</v>
      </c>
      <c r="J75" s="57">
        <v>188</v>
      </c>
      <c r="K75" s="73" t="e">
        <f>NA()</f>
        <v>#N/A</v>
      </c>
      <c r="L75" s="73" t="e">
        <f>NA()</f>
        <v>#N/A</v>
      </c>
      <c r="M75" s="73" t="e">
        <f>NA()</f>
        <v>#N/A</v>
      </c>
      <c r="P75" s="57">
        <f t="shared" si="66"/>
        <v>187.33333333333334</v>
      </c>
      <c r="Q75" s="73" t="e">
        <f>NA()</f>
        <v>#N/A</v>
      </c>
      <c r="R75" s="73" t="e">
        <f>NA()</f>
        <v>#N/A</v>
      </c>
      <c r="S75" s="73" t="e">
        <f>NA()</f>
        <v>#N/A</v>
      </c>
      <c r="V75" s="57">
        <f t="shared" si="67"/>
        <v>187.91666666666669</v>
      </c>
      <c r="W75" s="73" t="e">
        <f>NA()</f>
        <v>#N/A</v>
      </c>
      <c r="X75" s="73" t="e">
        <f>NA()</f>
        <v>#N/A</v>
      </c>
      <c r="Y75" s="73" t="e">
        <f>NA()</f>
        <v>#N/A</v>
      </c>
      <c r="AB75" s="74">
        <f t="shared" si="68"/>
        <v>1.0004434589800442</v>
      </c>
      <c r="AC75" s="73" t="e">
        <f>NA()</f>
        <v>#N/A</v>
      </c>
      <c r="AD75" s="73" t="e">
        <f>NA()</f>
        <v>#N/A</v>
      </c>
      <c r="AE75" s="73" t="e">
        <f>NA()</f>
        <v>#N/A</v>
      </c>
      <c r="AH75" s="73"/>
      <c r="AI75" s="74"/>
      <c r="AJ75" s="74"/>
      <c r="AK75" s="74"/>
      <c r="AL75" s="74"/>
      <c r="AO75" s="285">
        <f t="shared" ref="AO75:AS75" si="95">AO63</f>
        <v>5</v>
      </c>
      <c r="AP75" s="244">
        <f t="shared" si="95"/>
        <v>0.99323266368470142</v>
      </c>
      <c r="AQ75" s="244">
        <f t="shared" ca="1" si="95"/>
        <v>1.0823283575727152</v>
      </c>
      <c r="AR75" s="244">
        <f t="shared" ca="1" si="95"/>
        <v>0.98351189448096821</v>
      </c>
      <c r="AS75" s="244">
        <f t="shared" ca="1" si="95"/>
        <v>0.97667710482341796</v>
      </c>
      <c r="AV75" s="4">
        <f t="shared" ref="AV75:AV106" si="96">J75/AP75</f>
        <v>189.28092769578913</v>
      </c>
      <c r="AW75" s="4" t="e">
        <f>NA()</f>
        <v>#N/A</v>
      </c>
      <c r="AX75" s="4" t="e">
        <f>NA()</f>
        <v>#N/A</v>
      </c>
      <c r="AY75" s="4" t="e">
        <f>NA()</f>
        <v>#N/A</v>
      </c>
      <c r="BB75" s="73" t="e">
        <f>NA()</f>
        <v>#N/A</v>
      </c>
      <c r="BC75" s="73" t="e">
        <f>NA()</f>
        <v>#N/A</v>
      </c>
      <c r="BE75" s="4" t="e">
        <f t="shared" ref="BE75:BE106" si="97">(D75-AVERAGE(D$167:D$190))/STDEV(D$167:D$190)</f>
        <v>#N/A</v>
      </c>
      <c r="BF75" s="4" t="e">
        <f t="shared" ref="BF75:BF106" si="98">(E75-AVERAGE(E$167:E$190))/STDEV(E$167:E$190)</f>
        <v>#N/A</v>
      </c>
      <c r="BG75" s="4">
        <f t="shared" ref="BG75:BG106" si="99">-1*(F75-AVERAGE(F$167:F$190))/STDEV(F$167:F$190)</f>
        <v>0.35329747122024791</v>
      </c>
      <c r="BH75" s="4">
        <f t="shared" ref="BH75:BH106" si="100">(AV75-AVERAGE(AV$167:AV$190))/STDEV(AV$167:AV$190)</f>
        <v>-2.7334713079521764</v>
      </c>
      <c r="BI75" s="4" t="e">
        <f t="shared" ref="BI75:BI106" ca="1" si="101">(AW75-AVERAGE(AW$167:AW$190))/STDEV(AW$167:AW$190)</f>
        <v>#N/A</v>
      </c>
      <c r="BJ75" s="4" t="e">
        <f t="shared" ref="BJ75:BJ121" ca="1" si="102">(BC75-AVERAGE(BC$167:BC$190))/STDEV(BC$167:BC$190)</f>
        <v>#N/A</v>
      </c>
      <c r="BK75" s="4" t="e">
        <f t="shared" ref="BK75:BK106" ca="1" si="103">-1*(AY75-AVERAGE(AY$167:AY$190))/STDEV(AY$167:AY$190)</f>
        <v>#N/A</v>
      </c>
      <c r="BL75" s="4">
        <f t="shared" ref="BL75:BL106" si="104">(G75-AVERAGE(G$167:G$190))/STDEV(G$167:G$190)</f>
        <v>0.1609375683328815</v>
      </c>
      <c r="BM75" s="4">
        <f t="shared" ref="BM75:BM106" si="105">-1*(I75-AVERAGE(I$167:I$190))/STDEV(I$167:I$190)</f>
        <v>6.6341126525137648</v>
      </c>
      <c r="BQ75" s="4">
        <f t="shared" ref="BQ75:BQ106" si="106">(G75-BQ$2)/BQ$3</f>
        <v>0.1609375683328815</v>
      </c>
      <c r="BR75" s="4">
        <f t="shared" ref="BR75:BR106" si="107">(H75-BR$2)/BR$3</f>
        <v>4.0560670647840631</v>
      </c>
      <c r="BS75" s="4">
        <f t="shared" ref="BS75:BS106" si="108">(I75-BS$2)/BS$3</f>
        <v>-6.6341126525137648</v>
      </c>
      <c r="BT75" s="73">
        <v>0</v>
      </c>
    </row>
    <row r="76" spans="1:72" x14ac:dyDescent="0.35">
      <c r="A76" s="73">
        <f t="shared" ref="A76:A139" si="109">MONTH(B76)</f>
        <v>6</v>
      </c>
      <c r="B76" s="53">
        <v>42156</v>
      </c>
      <c r="C76" s="73" t="s">
        <v>3462</v>
      </c>
      <c r="D76" s="4" t="e">
        <v>#N/A</v>
      </c>
      <c r="E76" s="4" t="e">
        <v>#N/A</v>
      </c>
      <c r="F76" s="114">
        <v>1.9136363636363639E-2</v>
      </c>
      <c r="G76" s="57">
        <v>26</v>
      </c>
      <c r="H76" s="57">
        <v>16</v>
      </c>
      <c r="I76" s="57">
        <v>4</v>
      </c>
      <c r="J76" s="57">
        <v>189</v>
      </c>
      <c r="K76" s="73" t="e">
        <f>NA()</f>
        <v>#N/A</v>
      </c>
      <c r="L76" s="73" t="e">
        <f>NA()</f>
        <v>#N/A</v>
      </c>
      <c r="M76" s="73" t="e">
        <f>NA()</f>
        <v>#N/A</v>
      </c>
      <c r="P76" s="57">
        <f t="shared" si="66"/>
        <v>188.5</v>
      </c>
      <c r="Q76" s="73" t="e">
        <f>NA()</f>
        <v>#N/A</v>
      </c>
      <c r="R76" s="73" t="e">
        <f>NA()</f>
        <v>#N/A</v>
      </c>
      <c r="S76" s="73" t="e">
        <f>NA()</f>
        <v>#N/A</v>
      </c>
      <c r="V76" s="57">
        <f t="shared" si="67"/>
        <v>189</v>
      </c>
      <c r="W76" s="73" t="e">
        <f>NA()</f>
        <v>#N/A</v>
      </c>
      <c r="X76" s="73" t="e">
        <f>NA()</f>
        <v>#N/A</v>
      </c>
      <c r="Y76" s="73" t="e">
        <f>NA()</f>
        <v>#N/A</v>
      </c>
      <c r="AB76" s="74">
        <f t="shared" si="68"/>
        <v>1</v>
      </c>
      <c r="AC76" s="73" t="e">
        <f>NA()</f>
        <v>#N/A</v>
      </c>
      <c r="AD76" s="73" t="e">
        <f>NA()</f>
        <v>#N/A</v>
      </c>
      <c r="AE76" s="73" t="e">
        <f>NA()</f>
        <v>#N/A</v>
      </c>
      <c r="AH76" s="73"/>
      <c r="AI76" s="74"/>
      <c r="AJ76" s="74"/>
      <c r="AK76" s="74"/>
      <c r="AL76" s="74"/>
      <c r="AO76" s="285">
        <f t="shared" ref="AO76:AS76" si="110">AO64</f>
        <v>6</v>
      </c>
      <c r="AP76" s="244">
        <f t="shared" si="110"/>
        <v>0.99560461387224175</v>
      </c>
      <c r="AQ76" s="244">
        <f t="shared" ca="1" si="110"/>
        <v>1.049552295920416</v>
      </c>
      <c r="AR76" s="244">
        <f t="shared" ca="1" si="110"/>
        <v>0.98486645726033994</v>
      </c>
      <c r="AS76" s="244">
        <f t="shared" ca="1" si="110"/>
        <v>0.97913458201062242</v>
      </c>
      <c r="AV76" s="4">
        <f t="shared" si="96"/>
        <v>189.83439546841325</v>
      </c>
      <c r="AW76" s="4" t="e">
        <f>NA()</f>
        <v>#N/A</v>
      </c>
      <c r="AX76" s="4" t="e">
        <f>NA()</f>
        <v>#N/A</v>
      </c>
      <c r="AY76" s="4" t="e">
        <f>NA()</f>
        <v>#N/A</v>
      </c>
      <c r="BB76" s="73" t="e">
        <f>NA()</f>
        <v>#N/A</v>
      </c>
      <c r="BC76" s="73" t="e">
        <f>NA()</f>
        <v>#N/A</v>
      </c>
      <c r="BE76" s="4" t="e">
        <f t="shared" si="97"/>
        <v>#N/A</v>
      </c>
      <c r="BF76" s="4" t="e">
        <f t="shared" si="98"/>
        <v>#N/A</v>
      </c>
      <c r="BG76" s="4">
        <f t="shared" si="99"/>
        <v>0.58142712868020308</v>
      </c>
      <c r="BH76" s="4">
        <f t="shared" si="100"/>
        <v>-2.6966667247165916</v>
      </c>
      <c r="BI76" s="4" t="e">
        <f t="shared" ca="1" si="101"/>
        <v>#N/A</v>
      </c>
      <c r="BJ76" s="4" t="e">
        <f t="shared" ca="1" si="102"/>
        <v>#N/A</v>
      </c>
      <c r="BK76" s="4" t="e">
        <f t="shared" ca="1" si="103"/>
        <v>#N/A</v>
      </c>
      <c r="BL76" s="4">
        <f t="shared" si="104"/>
        <v>1.7703132516616964</v>
      </c>
      <c r="BM76" s="4">
        <f t="shared" si="105"/>
        <v>4.9377185495878706</v>
      </c>
      <c r="BQ76" s="4">
        <f t="shared" si="106"/>
        <v>1.7703132516616964</v>
      </c>
      <c r="BR76" s="4">
        <f t="shared" si="107"/>
        <v>6.14952103370487</v>
      </c>
      <c r="BS76" s="4">
        <f t="shared" si="108"/>
        <v>-4.9377185495878706</v>
      </c>
      <c r="BT76" s="73">
        <v>0</v>
      </c>
    </row>
    <row r="77" spans="1:72" x14ac:dyDescent="0.35">
      <c r="A77" s="73">
        <f t="shared" si="109"/>
        <v>7</v>
      </c>
      <c r="B77" s="53">
        <v>42186</v>
      </c>
      <c r="C77" s="73" t="s">
        <v>3463</v>
      </c>
      <c r="D77" s="4" t="e">
        <v>#N/A</v>
      </c>
      <c r="E77" s="4" t="e">
        <v>#N/A</v>
      </c>
      <c r="F77" s="114">
        <v>5.7313043478260869E-2</v>
      </c>
      <c r="G77" s="57">
        <v>24</v>
      </c>
      <c r="H77" s="57">
        <v>11</v>
      </c>
      <c r="I77" s="57">
        <v>3</v>
      </c>
      <c r="J77" s="57">
        <v>191</v>
      </c>
      <c r="K77" s="73" t="e">
        <f>NA()</f>
        <v>#N/A</v>
      </c>
      <c r="L77" s="73" t="e">
        <f>NA()</f>
        <v>#N/A</v>
      </c>
      <c r="M77" s="73" t="e">
        <f>NA()</f>
        <v>#N/A</v>
      </c>
      <c r="P77" s="57">
        <f t="shared" si="66"/>
        <v>189.5</v>
      </c>
      <c r="Q77" s="73" t="e">
        <f>NA()</f>
        <v>#N/A</v>
      </c>
      <c r="R77" s="73" t="e">
        <f>NA()</f>
        <v>#N/A</v>
      </c>
      <c r="S77" s="73" t="e">
        <f>NA()</f>
        <v>#N/A</v>
      </c>
      <c r="V77" s="57">
        <f t="shared" si="67"/>
        <v>189.875</v>
      </c>
      <c r="W77" s="73" t="e">
        <f>NA()</f>
        <v>#N/A</v>
      </c>
      <c r="X77" s="73" t="e">
        <f>NA()</f>
        <v>#N/A</v>
      </c>
      <c r="Y77" s="73" t="e">
        <f>NA()</f>
        <v>#N/A</v>
      </c>
      <c r="AB77" s="74">
        <f t="shared" si="68"/>
        <v>1.0059249506254115</v>
      </c>
      <c r="AC77" s="73" t="e">
        <f>NA()</f>
        <v>#N/A</v>
      </c>
      <c r="AD77" s="73" t="e">
        <f>NA()</f>
        <v>#N/A</v>
      </c>
      <c r="AE77" s="73" t="e">
        <f>NA()</f>
        <v>#N/A</v>
      </c>
      <c r="AH77" s="73"/>
      <c r="AI77" s="74"/>
      <c r="AJ77" s="74"/>
      <c r="AK77" s="74"/>
      <c r="AL77" s="74"/>
      <c r="AO77" s="285">
        <f t="shared" ref="AO77:AS77" si="111">AO65</f>
        <v>7</v>
      </c>
      <c r="AP77" s="244">
        <f t="shared" si="111"/>
        <v>1.00231356040187</v>
      </c>
      <c r="AQ77" s="244">
        <f t="shared" ca="1" si="111"/>
        <v>1.0355145434801527</v>
      </c>
      <c r="AR77" s="244">
        <f t="shared" ca="1" si="111"/>
        <v>0.99278978925027439</v>
      </c>
      <c r="AS77" s="244">
        <f t="shared" ca="1" si="111"/>
        <v>0.98905179965611467</v>
      </c>
      <c r="AV77" s="4">
        <f t="shared" si="96"/>
        <v>190.55912994274965</v>
      </c>
      <c r="AW77" s="4" t="e">
        <f>NA()</f>
        <v>#N/A</v>
      </c>
      <c r="AX77" s="4" t="e">
        <f>NA()</f>
        <v>#N/A</v>
      </c>
      <c r="AY77" s="4" t="e">
        <f>NA()</f>
        <v>#N/A</v>
      </c>
      <c r="BB77" s="73" t="e">
        <f>NA()</f>
        <v>#N/A</v>
      </c>
      <c r="BC77" s="73" t="e">
        <f>NA()</f>
        <v>#N/A</v>
      </c>
      <c r="BE77" s="4" t="e">
        <f t="shared" si="97"/>
        <v>#N/A</v>
      </c>
      <c r="BF77" s="4" t="e">
        <f t="shared" si="98"/>
        <v>#N/A</v>
      </c>
      <c r="BG77" s="4">
        <f t="shared" si="99"/>
        <v>-0.1001573137807789</v>
      </c>
      <c r="BH77" s="4">
        <f t="shared" si="100"/>
        <v>-2.6484732225765368</v>
      </c>
      <c r="BI77" s="4" t="e">
        <f t="shared" ca="1" si="101"/>
        <v>#N/A</v>
      </c>
      <c r="BJ77" s="4" t="e">
        <f t="shared" ca="1" si="102"/>
        <v>#N/A</v>
      </c>
      <c r="BK77" s="4" t="e">
        <f t="shared" ca="1" si="103"/>
        <v>#N/A</v>
      </c>
      <c r="BL77" s="4">
        <f t="shared" si="104"/>
        <v>1.1265629783301705</v>
      </c>
      <c r="BM77" s="4">
        <f t="shared" si="105"/>
        <v>5.18006056429157</v>
      </c>
      <c r="BQ77" s="4">
        <f t="shared" si="106"/>
        <v>1.1265629783301705</v>
      </c>
      <c r="BR77" s="4">
        <f t="shared" si="107"/>
        <v>5.4018589019474392</v>
      </c>
      <c r="BS77" s="4">
        <f t="shared" si="108"/>
        <v>-5.18006056429157</v>
      </c>
      <c r="BT77" s="73">
        <v>0</v>
      </c>
    </row>
    <row r="78" spans="1:72" x14ac:dyDescent="0.35">
      <c r="A78" s="73">
        <f t="shared" si="109"/>
        <v>8</v>
      </c>
      <c r="B78" s="53">
        <v>42217</v>
      </c>
      <c r="C78" s="73" t="s">
        <v>3464</v>
      </c>
      <c r="D78" s="4" t="e">
        <v>#N/A</v>
      </c>
      <c r="E78" s="4" t="e">
        <v>#N/A</v>
      </c>
      <c r="F78" s="114">
        <v>8.029047619047619E-2</v>
      </c>
      <c r="G78" s="57">
        <v>26</v>
      </c>
      <c r="H78" s="57">
        <v>17</v>
      </c>
      <c r="I78" s="57">
        <v>2</v>
      </c>
      <c r="J78" s="57">
        <v>191</v>
      </c>
      <c r="K78" s="73" t="e">
        <f>NA()</f>
        <v>#N/A</v>
      </c>
      <c r="L78" s="73" t="e">
        <f>NA()</f>
        <v>#N/A</v>
      </c>
      <c r="M78" s="73" t="e">
        <f>NA()</f>
        <v>#N/A</v>
      </c>
      <c r="P78" s="57">
        <f t="shared" si="66"/>
        <v>190.25</v>
      </c>
      <c r="Q78" s="73" t="e">
        <f>NA()</f>
        <v>#N/A</v>
      </c>
      <c r="R78" s="73" t="e">
        <f>NA()</f>
        <v>#N/A</v>
      </c>
      <c r="S78" s="73" t="e">
        <f>NA()</f>
        <v>#N/A</v>
      </c>
      <c r="V78" s="57">
        <f t="shared" si="67"/>
        <v>190.66666666666669</v>
      </c>
      <c r="W78" s="73" t="e">
        <f>NA()</f>
        <v>#N/A</v>
      </c>
      <c r="X78" s="73" t="e">
        <f>NA()</f>
        <v>#N/A</v>
      </c>
      <c r="Y78" s="73" t="e">
        <f>NA()</f>
        <v>#N/A</v>
      </c>
      <c r="AB78" s="74">
        <f t="shared" si="68"/>
        <v>1.0017482517482517</v>
      </c>
      <c r="AC78" s="73" t="e">
        <f>NA()</f>
        <v>#N/A</v>
      </c>
      <c r="AD78" s="73" t="e">
        <f>NA()</f>
        <v>#N/A</v>
      </c>
      <c r="AE78" s="73" t="e">
        <f>NA()</f>
        <v>#N/A</v>
      </c>
      <c r="AH78" s="73"/>
      <c r="AI78" s="74"/>
      <c r="AJ78" s="74"/>
      <c r="AK78" s="74"/>
      <c r="AL78" s="74"/>
      <c r="AO78" s="285">
        <f t="shared" ref="AO78:AS78" si="112">AO66</f>
        <v>8</v>
      </c>
      <c r="AP78" s="244">
        <f t="shared" si="112"/>
        <v>0.99798427745935692</v>
      </c>
      <c r="AQ78" s="244">
        <f t="shared" ca="1" si="112"/>
        <v>0.97066282573693508</v>
      </c>
      <c r="AR78" s="244">
        <f t="shared" ca="1" si="112"/>
        <v>1.0001261479587531</v>
      </c>
      <c r="AS78" s="244">
        <f t="shared" ca="1" si="112"/>
        <v>0.9944635456486518</v>
      </c>
      <c r="AV78" s="4">
        <f t="shared" si="96"/>
        <v>191.38578063197846</v>
      </c>
      <c r="AW78" s="4" t="e">
        <f>NA()</f>
        <v>#N/A</v>
      </c>
      <c r="AX78" s="4" t="e">
        <f>NA()</f>
        <v>#N/A</v>
      </c>
      <c r="AY78" s="4" t="e">
        <f>NA()</f>
        <v>#N/A</v>
      </c>
      <c r="BB78" s="73" t="e">
        <f>NA()</f>
        <v>#N/A</v>
      </c>
      <c r="BC78" s="73" t="e">
        <f>NA()</f>
        <v>#N/A</v>
      </c>
      <c r="BE78" s="4" t="e">
        <f t="shared" si="97"/>
        <v>#N/A</v>
      </c>
      <c r="BF78" s="4" t="e">
        <f t="shared" si="98"/>
        <v>#N/A</v>
      </c>
      <c r="BG78" s="4">
        <f t="shared" si="99"/>
        <v>-0.51038315660414257</v>
      </c>
      <c r="BH78" s="4">
        <f t="shared" si="100"/>
        <v>-2.5935024806411473</v>
      </c>
      <c r="BI78" s="4" t="e">
        <f t="shared" ca="1" si="101"/>
        <v>#N/A</v>
      </c>
      <c r="BJ78" s="4" t="e">
        <f t="shared" ca="1" si="102"/>
        <v>#N/A</v>
      </c>
      <c r="BK78" s="4" t="e">
        <f t="shared" ca="1" si="103"/>
        <v>#N/A</v>
      </c>
      <c r="BL78" s="4">
        <f t="shared" si="104"/>
        <v>1.7703132516616964</v>
      </c>
      <c r="BM78" s="4">
        <f t="shared" si="105"/>
        <v>5.4224025789952686</v>
      </c>
      <c r="BQ78" s="4">
        <f t="shared" si="106"/>
        <v>1.7703132516616964</v>
      </c>
      <c r="BR78" s="4">
        <f t="shared" si="107"/>
        <v>6.2990534600563564</v>
      </c>
      <c r="BS78" s="4">
        <f t="shared" si="108"/>
        <v>-5.4224025789952686</v>
      </c>
      <c r="BT78" s="73">
        <v>0</v>
      </c>
    </row>
    <row r="79" spans="1:72" x14ac:dyDescent="0.35">
      <c r="A79" s="73">
        <f t="shared" si="109"/>
        <v>9</v>
      </c>
      <c r="B79" s="53">
        <v>42248</v>
      </c>
      <c r="C79" s="73" t="s">
        <v>3465</v>
      </c>
      <c r="D79" s="4" t="e">
        <v>#N/A</v>
      </c>
      <c r="E79" s="4" t="e">
        <v>#N/A</v>
      </c>
      <c r="F79" s="114">
        <v>0.23800454545454552</v>
      </c>
      <c r="G79" s="57">
        <v>26</v>
      </c>
      <c r="H79" s="57">
        <v>14</v>
      </c>
      <c r="I79" s="57">
        <v>3</v>
      </c>
      <c r="J79" s="57">
        <v>192</v>
      </c>
      <c r="K79" s="73" t="e">
        <f>NA()</f>
        <v>#N/A</v>
      </c>
      <c r="L79" s="73" t="e">
        <f>NA()</f>
        <v>#N/A</v>
      </c>
      <c r="M79" s="73" t="e">
        <f>NA()</f>
        <v>#N/A</v>
      </c>
      <c r="P79" s="57">
        <f t="shared" si="66"/>
        <v>191.08333333333334</v>
      </c>
      <c r="Q79" s="73" t="e">
        <f>NA()</f>
        <v>#N/A</v>
      </c>
      <c r="R79" s="73" t="e">
        <f>NA()</f>
        <v>#N/A</v>
      </c>
      <c r="S79" s="73" t="e">
        <f>NA()</f>
        <v>#N/A</v>
      </c>
      <c r="V79" s="57">
        <f t="shared" si="67"/>
        <v>191.45833333333334</v>
      </c>
      <c r="W79" s="73" t="e">
        <f>NA()</f>
        <v>#N/A</v>
      </c>
      <c r="X79" s="73" t="e">
        <f>NA()</f>
        <v>#N/A</v>
      </c>
      <c r="Y79" s="73" t="e">
        <f>NA()</f>
        <v>#N/A</v>
      </c>
      <c r="AB79" s="74">
        <f t="shared" si="68"/>
        <v>1.002829162132753</v>
      </c>
      <c r="AC79" s="73" t="e">
        <f>NA()</f>
        <v>#N/A</v>
      </c>
      <c r="AD79" s="73" t="e">
        <f>NA()</f>
        <v>#N/A</v>
      </c>
      <c r="AE79" s="73" t="e">
        <f>NA()</f>
        <v>#N/A</v>
      </c>
      <c r="AH79" s="73"/>
      <c r="AI79" s="74"/>
      <c r="AJ79" s="74"/>
      <c r="AK79" s="74"/>
      <c r="AL79" s="74"/>
      <c r="AO79" s="285">
        <f t="shared" ref="AO79:AS79" si="113">AO67</f>
        <v>9</v>
      </c>
      <c r="AP79" s="244">
        <f t="shared" si="113"/>
        <v>0.9986233946925861</v>
      </c>
      <c r="AQ79" s="244">
        <f t="shared" ca="1" si="113"/>
        <v>0.99613918409422419</v>
      </c>
      <c r="AR79" s="244">
        <f t="shared" ca="1" si="113"/>
        <v>1.0035227539512379</v>
      </c>
      <c r="AS79" s="244">
        <f t="shared" ca="1" si="113"/>
        <v>1.0170392513597533</v>
      </c>
      <c r="AV79" s="4">
        <f t="shared" si="96"/>
        <v>192.26467256868625</v>
      </c>
      <c r="AW79" s="4" t="e">
        <f>NA()</f>
        <v>#N/A</v>
      </c>
      <c r="AX79" s="4" t="e">
        <f>NA()</f>
        <v>#N/A</v>
      </c>
      <c r="AY79" s="4" t="e">
        <f>NA()</f>
        <v>#N/A</v>
      </c>
      <c r="BB79" s="73" t="e">
        <f>NA()</f>
        <v>#N/A</v>
      </c>
      <c r="BC79" s="73" t="e">
        <f>NA()</f>
        <v>#N/A</v>
      </c>
      <c r="BE79" s="4" t="e">
        <f t="shared" si="97"/>
        <v>#N/A</v>
      </c>
      <c r="BF79" s="4" t="e">
        <f t="shared" si="98"/>
        <v>#N/A</v>
      </c>
      <c r="BG79" s="4">
        <f t="shared" si="99"/>
        <v>-3.3261192659981256</v>
      </c>
      <c r="BH79" s="4">
        <f t="shared" si="100"/>
        <v>-2.5350577923690909</v>
      </c>
      <c r="BI79" s="4" t="e">
        <f t="shared" ca="1" si="101"/>
        <v>#N/A</v>
      </c>
      <c r="BJ79" s="4" t="e">
        <f t="shared" ca="1" si="102"/>
        <v>#N/A</v>
      </c>
      <c r="BK79" s="4" t="e">
        <f t="shared" ca="1" si="103"/>
        <v>#N/A</v>
      </c>
      <c r="BL79" s="4">
        <f t="shared" si="104"/>
        <v>1.7703132516616964</v>
      </c>
      <c r="BM79" s="4">
        <f t="shared" si="105"/>
        <v>5.18006056429157</v>
      </c>
      <c r="BQ79" s="4">
        <f t="shared" si="106"/>
        <v>1.7703132516616964</v>
      </c>
      <c r="BR79" s="4">
        <f t="shared" si="107"/>
        <v>5.8504561810018973</v>
      </c>
      <c r="BS79" s="4">
        <f t="shared" si="108"/>
        <v>-5.18006056429157</v>
      </c>
      <c r="BT79" s="73">
        <v>0</v>
      </c>
    </row>
    <row r="80" spans="1:72" x14ac:dyDescent="0.35">
      <c r="A80" s="73">
        <f t="shared" si="109"/>
        <v>10</v>
      </c>
      <c r="B80" s="53">
        <v>42278</v>
      </c>
      <c r="C80" s="73" t="s">
        <v>3466</v>
      </c>
      <c r="D80" s="4" t="e">
        <v>#N/A</v>
      </c>
      <c r="E80" s="4" t="e">
        <v>#N/A</v>
      </c>
      <c r="F80" s="114">
        <v>0.13681818181818184</v>
      </c>
      <c r="G80" s="57">
        <v>25</v>
      </c>
      <c r="H80" s="57">
        <v>7</v>
      </c>
      <c r="I80" s="57">
        <v>2</v>
      </c>
      <c r="J80" s="57">
        <v>193</v>
      </c>
      <c r="K80" s="73" t="e">
        <f>NA()</f>
        <v>#N/A</v>
      </c>
      <c r="L80" s="73" t="e">
        <f>NA()</f>
        <v>#N/A</v>
      </c>
      <c r="M80" s="73" t="e">
        <f>NA()</f>
        <v>#N/A</v>
      </c>
      <c r="P80" s="57">
        <f t="shared" si="66"/>
        <v>191.83333333333334</v>
      </c>
      <c r="Q80" s="73" t="e">
        <f>NA()</f>
        <v>#N/A</v>
      </c>
      <c r="R80" s="73" t="e">
        <f>NA()</f>
        <v>#N/A</v>
      </c>
      <c r="S80" s="73" t="e">
        <f>NA()</f>
        <v>#N/A</v>
      </c>
      <c r="V80" s="57">
        <f t="shared" si="67"/>
        <v>192.20833333333334</v>
      </c>
      <c r="W80" s="73" t="e">
        <f>NA()</f>
        <v>#N/A</v>
      </c>
      <c r="X80" s="73" t="e">
        <f>NA()</f>
        <v>#N/A</v>
      </c>
      <c r="Y80" s="73" t="e">
        <f>NA()</f>
        <v>#N/A</v>
      </c>
      <c r="AB80" s="74">
        <f t="shared" si="68"/>
        <v>1.0041187947106005</v>
      </c>
      <c r="AC80" s="73" t="e">
        <f>NA()</f>
        <v>#N/A</v>
      </c>
      <c r="AD80" s="73" t="e">
        <f>NA()</f>
        <v>#N/A</v>
      </c>
      <c r="AE80" s="73" t="e">
        <f>NA()</f>
        <v>#N/A</v>
      </c>
      <c r="AH80" s="73"/>
      <c r="AI80" s="74"/>
      <c r="AJ80" s="74"/>
      <c r="AK80" s="74"/>
      <c r="AL80" s="74"/>
      <c r="AO80" s="285">
        <f t="shared" ref="AO80:AS80" si="114">AO68</f>
        <v>10</v>
      </c>
      <c r="AP80" s="244">
        <f t="shared" si="114"/>
        <v>0.9967060404594994</v>
      </c>
      <c r="AQ80" s="244">
        <f t="shared" ca="1" si="114"/>
        <v>1.0319091086833854</v>
      </c>
      <c r="AR80" s="244">
        <f t="shared" ca="1" si="114"/>
        <v>1.0077298377559945</v>
      </c>
      <c r="AS80" s="244">
        <f t="shared" ca="1" si="114"/>
        <v>1.0004130038539114</v>
      </c>
      <c r="AV80" s="4">
        <f t="shared" si="96"/>
        <v>193.63783519464127</v>
      </c>
      <c r="AW80" s="4" t="e">
        <f>NA()</f>
        <v>#N/A</v>
      </c>
      <c r="AX80" s="4" t="e">
        <f>NA()</f>
        <v>#N/A</v>
      </c>
      <c r="AY80" s="4" t="e">
        <f>NA()</f>
        <v>#N/A</v>
      </c>
      <c r="BB80" s="73" t="e">
        <f>NA()</f>
        <v>#N/A</v>
      </c>
      <c r="BC80" s="73" t="e">
        <f>NA()</f>
        <v>#N/A</v>
      </c>
      <c r="BE80" s="4" t="e">
        <f t="shared" si="97"/>
        <v>#N/A</v>
      </c>
      <c r="BF80" s="4" t="e">
        <f t="shared" si="98"/>
        <v>#N/A</v>
      </c>
      <c r="BG80" s="4">
        <f t="shared" si="99"/>
        <v>-1.5195962386064974</v>
      </c>
      <c r="BH80" s="4">
        <f t="shared" si="100"/>
        <v>-2.4437450174204431</v>
      </c>
      <c r="BI80" s="4" t="e">
        <f t="shared" ca="1" si="101"/>
        <v>#N/A</v>
      </c>
      <c r="BJ80" s="4" t="e">
        <f t="shared" ca="1" si="102"/>
        <v>#N/A</v>
      </c>
      <c r="BK80" s="4" t="e">
        <f t="shared" ca="1" si="103"/>
        <v>#N/A</v>
      </c>
      <c r="BL80" s="4">
        <f t="shared" si="104"/>
        <v>1.4484381149959333</v>
      </c>
      <c r="BM80" s="4">
        <f t="shared" si="105"/>
        <v>5.4224025789952686</v>
      </c>
      <c r="BQ80" s="4">
        <f t="shared" si="106"/>
        <v>1.4484381149959333</v>
      </c>
      <c r="BR80" s="4">
        <f t="shared" si="107"/>
        <v>4.8037291965414939</v>
      </c>
      <c r="BS80" s="4">
        <f t="shared" si="108"/>
        <v>-5.4224025789952686</v>
      </c>
      <c r="BT80" s="73">
        <v>0</v>
      </c>
    </row>
    <row r="81" spans="1:72" x14ac:dyDescent="0.35">
      <c r="A81" s="73">
        <f t="shared" si="109"/>
        <v>11</v>
      </c>
      <c r="B81" s="53">
        <v>42309</v>
      </c>
      <c r="C81" s="73" t="s">
        <v>3467</v>
      </c>
      <c r="D81" s="4" t="e">
        <v>#N/A</v>
      </c>
      <c r="E81" s="4" t="e">
        <v>#N/A</v>
      </c>
      <c r="F81" s="114">
        <v>5.2361904761904769E-2</v>
      </c>
      <c r="G81" s="57">
        <v>24</v>
      </c>
      <c r="H81" s="57">
        <v>9</v>
      </c>
      <c r="I81" s="57">
        <v>1</v>
      </c>
      <c r="J81" s="57">
        <v>193</v>
      </c>
      <c r="K81" s="73" t="e">
        <f>NA()</f>
        <v>#N/A</v>
      </c>
      <c r="L81" s="73" t="e">
        <f>NA()</f>
        <v>#N/A</v>
      </c>
      <c r="M81" s="73" t="e">
        <f>NA()</f>
        <v>#N/A</v>
      </c>
      <c r="P81" s="57">
        <f t="shared" ref="P81:P112" si="115">AVERAGE(J75:J86)</f>
        <v>192.58333333333334</v>
      </c>
      <c r="Q81" s="73" t="e">
        <f>NA()</f>
        <v>#N/A</v>
      </c>
      <c r="R81" s="73" t="e">
        <f>NA()</f>
        <v>#N/A</v>
      </c>
      <c r="S81" s="73" t="e">
        <f>NA()</f>
        <v>#N/A</v>
      </c>
      <c r="V81" s="57">
        <f t="shared" ref="V81:V112" si="116">AVERAGE(P81:P82)</f>
        <v>192.95833333333334</v>
      </c>
      <c r="W81" s="73" t="e">
        <f>NA()</f>
        <v>#N/A</v>
      </c>
      <c r="X81" s="73" t="e">
        <f>NA()</f>
        <v>#N/A</v>
      </c>
      <c r="Y81" s="73" t="e">
        <f>NA()</f>
        <v>#N/A</v>
      </c>
      <c r="AB81" s="74">
        <f t="shared" ref="AB81:AB112" si="117">J81/V81</f>
        <v>1.0002159360829195</v>
      </c>
      <c r="AC81" s="73" t="e">
        <f>NA()</f>
        <v>#N/A</v>
      </c>
      <c r="AD81" s="73" t="e">
        <f>NA()</f>
        <v>#N/A</v>
      </c>
      <c r="AE81" s="73" t="e">
        <f>NA()</f>
        <v>#N/A</v>
      </c>
      <c r="AH81" s="73"/>
      <c r="AI81" s="74"/>
      <c r="AJ81" s="74"/>
      <c r="AK81" s="74"/>
      <c r="AL81" s="74"/>
      <c r="AO81" s="285">
        <f t="shared" ref="AO81:AS81" si="118">AO69</f>
        <v>11</v>
      </c>
      <c r="AP81" s="244">
        <f t="shared" si="118"/>
        <v>1.0030802944547641</v>
      </c>
      <c r="AQ81" s="244">
        <f t="shared" ca="1" si="118"/>
        <v>0.97467153312398214</v>
      </c>
      <c r="AR81" s="244">
        <f t="shared" ca="1" si="118"/>
        <v>1.0086254968178008</v>
      </c>
      <c r="AS81" s="244">
        <f t="shared" ca="1" si="118"/>
        <v>1.0056598520341291</v>
      </c>
      <c r="AV81" s="4">
        <f t="shared" si="96"/>
        <v>192.40732877212724</v>
      </c>
      <c r="AW81" s="4" t="e">
        <f>NA()</f>
        <v>#N/A</v>
      </c>
      <c r="AX81" s="4" t="e">
        <f>NA()</f>
        <v>#N/A</v>
      </c>
      <c r="AY81" s="4" t="e">
        <f>NA()</f>
        <v>#N/A</v>
      </c>
      <c r="BB81" s="73" t="e">
        <f>NA()</f>
        <v>#N/A</v>
      </c>
      <c r="BC81" s="73" t="e">
        <f>NA()</f>
        <v>#N/A</v>
      </c>
      <c r="BE81" s="4" t="e">
        <f t="shared" si="97"/>
        <v>#N/A</v>
      </c>
      <c r="BF81" s="4" t="e">
        <f t="shared" si="98"/>
        <v>#N/A</v>
      </c>
      <c r="BG81" s="4">
        <f t="shared" si="99"/>
        <v>-1.1762536248787809E-2</v>
      </c>
      <c r="BH81" s="4">
        <f t="shared" si="100"/>
        <v>-2.5255714186842724</v>
      </c>
      <c r="BI81" s="4" t="e">
        <f t="shared" ca="1" si="101"/>
        <v>#N/A</v>
      </c>
      <c r="BJ81" s="4" t="e">
        <f t="shared" ca="1" si="102"/>
        <v>#N/A</v>
      </c>
      <c r="BK81" s="4" t="e">
        <f t="shared" ca="1" si="103"/>
        <v>#N/A</v>
      </c>
      <c r="BL81" s="4">
        <f t="shared" si="104"/>
        <v>1.1265629783301705</v>
      </c>
      <c r="BM81" s="4">
        <f t="shared" si="105"/>
        <v>5.664744593698968</v>
      </c>
      <c r="BQ81" s="4">
        <f t="shared" si="106"/>
        <v>1.1265629783301705</v>
      </c>
      <c r="BR81" s="4">
        <f t="shared" si="107"/>
        <v>5.1027940492444666</v>
      </c>
      <c r="BS81" s="4">
        <f t="shared" si="108"/>
        <v>-5.664744593698968</v>
      </c>
      <c r="BT81" s="73">
        <v>0</v>
      </c>
    </row>
    <row r="82" spans="1:72" x14ac:dyDescent="0.35">
      <c r="A82" s="73">
        <f t="shared" si="109"/>
        <v>12</v>
      </c>
      <c r="B82" s="53">
        <v>42339</v>
      </c>
      <c r="C82" s="73" t="s">
        <v>3468</v>
      </c>
      <c r="D82" s="4" t="e">
        <v>#N/A</v>
      </c>
      <c r="E82" s="4" t="e">
        <v>#N/A</v>
      </c>
      <c r="F82" s="114">
        <v>0.12529999999999999</v>
      </c>
      <c r="G82" s="57">
        <v>25</v>
      </c>
      <c r="H82" s="57">
        <v>7</v>
      </c>
      <c r="I82" s="57">
        <v>0</v>
      </c>
      <c r="J82" s="57">
        <v>193</v>
      </c>
      <c r="K82" s="73" t="e">
        <f>NA()</f>
        <v>#N/A</v>
      </c>
      <c r="L82" s="73" t="e">
        <f>NA()</f>
        <v>#N/A</v>
      </c>
      <c r="M82" s="73" t="e">
        <f>NA()</f>
        <v>#N/A</v>
      </c>
      <c r="P82" s="57">
        <f t="shared" si="115"/>
        <v>193.33333333333334</v>
      </c>
      <c r="Q82" s="73" t="e">
        <f>NA()</f>
        <v>#N/A</v>
      </c>
      <c r="R82" s="73" t="e">
        <f>NA()</f>
        <v>#N/A</v>
      </c>
      <c r="S82" s="73" t="e">
        <f>NA()</f>
        <v>#N/A</v>
      </c>
      <c r="V82" s="57">
        <f t="shared" si="116"/>
        <v>193.66666666666669</v>
      </c>
      <c r="W82" s="73" t="e">
        <f>NA()</f>
        <v>#N/A</v>
      </c>
      <c r="X82" s="73" t="e">
        <f>NA()</f>
        <v>#N/A</v>
      </c>
      <c r="Y82" s="73" t="e">
        <f>NA()</f>
        <v>#N/A</v>
      </c>
      <c r="AB82" s="74">
        <f t="shared" si="117"/>
        <v>0.99655765920826156</v>
      </c>
      <c r="AC82" s="73" t="e">
        <f>NA()</f>
        <v>#N/A</v>
      </c>
      <c r="AD82" s="73" t="e">
        <f>NA()</f>
        <v>#N/A</v>
      </c>
      <c r="AE82" s="73" t="e">
        <f>NA()</f>
        <v>#N/A</v>
      </c>
      <c r="AH82" s="73"/>
      <c r="AI82" s="74"/>
      <c r="AJ82" s="74"/>
      <c r="AK82" s="74"/>
      <c r="AL82" s="74"/>
      <c r="AO82" s="285">
        <f t="shared" ref="AO82:AS82" si="119">AO70</f>
        <v>12</v>
      </c>
      <c r="AP82" s="244">
        <f t="shared" si="119"/>
        <v>0.99799443734174142</v>
      </c>
      <c r="AQ82" s="244">
        <f t="shared" ca="1" si="119"/>
        <v>0.7856981471168506</v>
      </c>
      <c r="AR82" s="244">
        <f t="shared" ca="1" si="119"/>
        <v>1.0133006296357472</v>
      </c>
      <c r="AS82" s="244">
        <f t="shared" ca="1" si="119"/>
        <v>1.0035926743343828</v>
      </c>
      <c r="AV82" s="4">
        <f t="shared" si="96"/>
        <v>193.38785145343587</v>
      </c>
      <c r="AW82" s="4" t="e">
        <f>NA()</f>
        <v>#N/A</v>
      </c>
      <c r="AX82" s="4" t="e">
        <f>NA()</f>
        <v>#N/A</v>
      </c>
      <c r="AY82" s="4" t="e">
        <f>NA()</f>
        <v>#N/A</v>
      </c>
      <c r="BB82" s="73" t="e">
        <f>NA()</f>
        <v>#N/A</v>
      </c>
      <c r="BC82" s="73" t="e">
        <f>NA()</f>
        <v>#N/A</v>
      </c>
      <c r="BE82" s="4" t="e">
        <f t="shared" si="97"/>
        <v>#N/A</v>
      </c>
      <c r="BF82" s="4" t="e">
        <f t="shared" si="98"/>
        <v>#N/A</v>
      </c>
      <c r="BG82" s="4">
        <f t="shared" si="99"/>
        <v>-1.3139572578145116</v>
      </c>
      <c r="BH82" s="4">
        <f t="shared" si="100"/>
        <v>-2.4603684738632907</v>
      </c>
      <c r="BI82" s="4" t="e">
        <f t="shared" ca="1" si="101"/>
        <v>#N/A</v>
      </c>
      <c r="BJ82" s="4" t="e">
        <f t="shared" ca="1" si="102"/>
        <v>#N/A</v>
      </c>
      <c r="BK82" s="4" t="e">
        <f t="shared" ca="1" si="103"/>
        <v>#N/A</v>
      </c>
      <c r="BL82" s="4">
        <f t="shared" si="104"/>
        <v>1.4484381149959333</v>
      </c>
      <c r="BM82" s="4">
        <f t="shared" si="105"/>
        <v>5.9070866084026674</v>
      </c>
      <c r="BQ82" s="4">
        <f t="shared" si="106"/>
        <v>1.4484381149959333</v>
      </c>
      <c r="BR82" s="4">
        <f t="shared" si="107"/>
        <v>4.8037291965414939</v>
      </c>
      <c r="BS82" s="4">
        <f t="shared" si="108"/>
        <v>-5.9070866084026674</v>
      </c>
      <c r="BT82" s="73">
        <v>0</v>
      </c>
    </row>
    <row r="83" spans="1:72" x14ac:dyDescent="0.35">
      <c r="A83" s="73">
        <f t="shared" si="109"/>
        <v>1</v>
      </c>
      <c r="B83" s="53">
        <v>42370</v>
      </c>
      <c r="C83" s="73" t="s">
        <v>3469</v>
      </c>
      <c r="D83" s="4" t="e">
        <v>#N/A</v>
      </c>
      <c r="E83" s="4" t="e">
        <v>#N/A</v>
      </c>
      <c r="F83" s="114">
        <v>0.2258761904761904</v>
      </c>
      <c r="G83" s="57">
        <v>28</v>
      </c>
      <c r="H83" s="57">
        <v>16</v>
      </c>
      <c r="I83" s="57">
        <v>5</v>
      </c>
      <c r="J83" s="57">
        <v>194</v>
      </c>
      <c r="K83" s="73" t="e">
        <f>NA()</f>
        <v>#N/A</v>
      </c>
      <c r="L83" s="73" t="e">
        <f>NA()</f>
        <v>#N/A</v>
      </c>
      <c r="M83" s="73" t="e">
        <f>NA()</f>
        <v>#N/A</v>
      </c>
      <c r="P83" s="57">
        <f t="shared" si="115"/>
        <v>194</v>
      </c>
      <c r="Q83" s="73" t="e">
        <f>NA()</f>
        <v>#N/A</v>
      </c>
      <c r="R83" s="73" t="e">
        <f>NA()</f>
        <v>#N/A</v>
      </c>
      <c r="S83" s="73" t="e">
        <f>NA()</f>
        <v>#N/A</v>
      </c>
      <c r="V83" s="57">
        <f t="shared" si="116"/>
        <v>194.25</v>
      </c>
      <c r="W83" s="73" t="e">
        <f>NA()</f>
        <v>#N/A</v>
      </c>
      <c r="X83" s="73" t="e">
        <f>NA()</f>
        <v>#N/A</v>
      </c>
      <c r="Y83" s="73" t="e">
        <f>NA()</f>
        <v>#N/A</v>
      </c>
      <c r="AB83" s="74">
        <f t="shared" si="117"/>
        <v>0.99871299871299868</v>
      </c>
      <c r="AC83" s="73" t="e">
        <f>NA()</f>
        <v>#N/A</v>
      </c>
      <c r="AD83" s="73" t="e">
        <f>NA()</f>
        <v>#N/A</v>
      </c>
      <c r="AE83" s="73" t="e">
        <f>NA()</f>
        <v>#N/A</v>
      </c>
      <c r="AH83" s="73"/>
      <c r="AI83" s="74"/>
      <c r="AJ83" s="74"/>
      <c r="AK83" s="74"/>
      <c r="AL83" s="74"/>
      <c r="AO83" s="285">
        <f t="shared" ref="AO83:AS83" si="120">AO71</f>
        <v>1</v>
      </c>
      <c r="AP83" s="244">
        <f t="shared" si="120"/>
        <v>1.0121968222269864</v>
      </c>
      <c r="AQ83" s="244">
        <f t="shared" ca="1" si="120"/>
        <v>1.0563770216214654</v>
      </c>
      <c r="AR83" s="244">
        <f t="shared" ca="1" si="120"/>
        <v>1.0103681524867829</v>
      </c>
      <c r="AS83" s="244">
        <f t="shared" ca="1" si="120"/>
        <v>1.0010113591614587</v>
      </c>
      <c r="AV83" s="4">
        <f t="shared" si="96"/>
        <v>191.66232864984758</v>
      </c>
      <c r="AW83" s="4" t="e">
        <f>NA()</f>
        <v>#N/A</v>
      </c>
      <c r="AX83" s="4" t="e">
        <f>NA()</f>
        <v>#N/A</v>
      </c>
      <c r="AY83" s="4" t="e">
        <f>NA()</f>
        <v>#N/A</v>
      </c>
      <c r="BB83" s="73" t="e">
        <f>NA()</f>
        <v>#N/A</v>
      </c>
      <c r="BC83" s="73" t="e">
        <f>NA()</f>
        <v>#N/A</v>
      </c>
      <c r="BE83" s="4" t="e">
        <f t="shared" si="97"/>
        <v>#N/A</v>
      </c>
      <c r="BF83" s="4" t="e">
        <f t="shared" si="98"/>
        <v>#N/A</v>
      </c>
      <c r="BG83" s="4">
        <f t="shared" si="99"/>
        <v>-3.1095866052186794</v>
      </c>
      <c r="BH83" s="4">
        <f t="shared" si="100"/>
        <v>-2.5751125489310454</v>
      </c>
      <c r="BI83" s="4" t="e">
        <f t="shared" ca="1" si="101"/>
        <v>#N/A</v>
      </c>
      <c r="BJ83" s="4" t="e">
        <f t="shared" ca="1" si="102"/>
        <v>#N/A</v>
      </c>
      <c r="BK83" s="4" t="e">
        <f t="shared" ca="1" si="103"/>
        <v>#N/A</v>
      </c>
      <c r="BL83" s="4">
        <f t="shared" si="104"/>
        <v>2.4140635249932223</v>
      </c>
      <c r="BM83" s="4">
        <f t="shared" si="105"/>
        <v>4.6953765348841712</v>
      </c>
      <c r="BQ83" s="4">
        <f t="shared" si="106"/>
        <v>2.4140635249932223</v>
      </c>
      <c r="BR83" s="4">
        <f t="shared" si="107"/>
        <v>6.14952103370487</v>
      </c>
      <c r="BS83" s="4">
        <f t="shared" si="108"/>
        <v>-4.6953765348841712</v>
      </c>
      <c r="BT83" s="73">
        <v>0</v>
      </c>
    </row>
    <row r="84" spans="1:72" x14ac:dyDescent="0.35">
      <c r="A84" s="73">
        <f t="shared" si="109"/>
        <v>2</v>
      </c>
      <c r="B84" s="53">
        <v>42401</v>
      </c>
      <c r="C84" s="73" t="s">
        <v>3470</v>
      </c>
      <c r="D84" s="4" t="e">
        <v>#N/A</v>
      </c>
      <c r="E84" s="4" t="e">
        <v>#N/A</v>
      </c>
      <c r="F84" s="114">
        <v>0.41475714285714282</v>
      </c>
      <c r="G84" s="57">
        <v>27</v>
      </c>
      <c r="H84" s="57">
        <v>12</v>
      </c>
      <c r="I84" s="57">
        <v>-2</v>
      </c>
      <c r="J84" s="57">
        <v>195</v>
      </c>
      <c r="K84" s="73" t="e">
        <f>NA()</f>
        <v>#N/A</v>
      </c>
      <c r="L84" s="73" t="e">
        <f>NA()</f>
        <v>#N/A</v>
      </c>
      <c r="M84" s="73" t="e">
        <f>NA()</f>
        <v>#N/A</v>
      </c>
      <c r="P84" s="57">
        <f t="shared" si="115"/>
        <v>194.5</v>
      </c>
      <c r="Q84" s="73" t="e">
        <f>NA()</f>
        <v>#N/A</v>
      </c>
      <c r="R84" s="73" t="e">
        <f>NA()</f>
        <v>#N/A</v>
      </c>
      <c r="S84" s="73" t="e">
        <f>NA()</f>
        <v>#N/A</v>
      </c>
      <c r="V84" s="57">
        <f t="shared" si="116"/>
        <v>194.79166666666669</v>
      </c>
      <c r="W84" s="73" t="e">
        <f>NA()</f>
        <v>#N/A</v>
      </c>
      <c r="X84" s="73" t="e">
        <f>NA()</f>
        <v>#N/A</v>
      </c>
      <c r="Y84" s="73" t="e">
        <f>NA()</f>
        <v>#N/A</v>
      </c>
      <c r="AB84" s="74">
        <f t="shared" si="117"/>
        <v>1.0010695187165775</v>
      </c>
      <c r="AC84" s="73" t="e">
        <f>NA()</f>
        <v>#N/A</v>
      </c>
      <c r="AD84" s="73" t="e">
        <f>NA()</f>
        <v>#N/A</v>
      </c>
      <c r="AE84" s="73" t="e">
        <f>NA()</f>
        <v>#N/A</v>
      </c>
      <c r="AH84" s="73"/>
      <c r="AI84" s="74"/>
      <c r="AJ84" s="74"/>
      <c r="AK84" s="74"/>
      <c r="AL84" s="74"/>
      <c r="AO84" s="285">
        <f t="shared" ref="AO84:AS84" si="121">AO72</f>
        <v>2</v>
      </c>
      <c r="AP84" s="244">
        <f t="shared" si="121"/>
        <v>1.0062240821410855</v>
      </c>
      <c r="AQ84" s="244">
        <f t="shared" ca="1" si="121"/>
        <v>1.005123122579465</v>
      </c>
      <c r="AR84" s="244">
        <f t="shared" ca="1" si="121"/>
        <v>1.0086729246113624</v>
      </c>
      <c r="AS84" s="244">
        <f t="shared" ca="1" si="121"/>
        <v>1.0103349528673153</v>
      </c>
      <c r="AV84" s="4">
        <f t="shared" si="96"/>
        <v>193.793811399416</v>
      </c>
      <c r="AW84" s="4" t="e">
        <f>NA()</f>
        <v>#N/A</v>
      </c>
      <c r="AX84" s="4" t="e">
        <f>NA()</f>
        <v>#N/A</v>
      </c>
      <c r="AY84" s="4" t="e">
        <f>NA()</f>
        <v>#N/A</v>
      </c>
      <c r="BB84" s="73" t="e">
        <f>NA()</f>
        <v>#N/A</v>
      </c>
      <c r="BC84" s="73" t="e">
        <f>NA()</f>
        <v>#N/A</v>
      </c>
      <c r="BE84" s="4" t="e">
        <f t="shared" si="97"/>
        <v>#N/A</v>
      </c>
      <c r="BF84" s="4" t="e">
        <f t="shared" si="98"/>
        <v>#N/A</v>
      </c>
      <c r="BG84" s="4">
        <f t="shared" si="99"/>
        <v>-6.4817582857634628</v>
      </c>
      <c r="BH84" s="4">
        <f t="shared" si="100"/>
        <v>-2.4333728882824004</v>
      </c>
      <c r="BI84" s="4" t="e">
        <f t="shared" ca="1" si="101"/>
        <v>#N/A</v>
      </c>
      <c r="BJ84" s="4" t="e">
        <f t="shared" ca="1" si="102"/>
        <v>#N/A</v>
      </c>
      <c r="BK84" s="4" t="e">
        <f t="shared" ca="1" si="103"/>
        <v>#N/A</v>
      </c>
      <c r="BL84" s="4">
        <f t="shared" si="104"/>
        <v>2.0921883883274592</v>
      </c>
      <c r="BM84" s="4">
        <f t="shared" si="105"/>
        <v>6.3917706378100654</v>
      </c>
      <c r="BQ84" s="4">
        <f t="shared" si="106"/>
        <v>2.0921883883274592</v>
      </c>
      <c r="BR84" s="4">
        <f t="shared" si="107"/>
        <v>5.5513913282989256</v>
      </c>
      <c r="BS84" s="4">
        <f t="shared" si="108"/>
        <v>-6.3917706378100654</v>
      </c>
      <c r="BT84" s="73">
        <v>0</v>
      </c>
    </row>
    <row r="85" spans="1:72" x14ac:dyDescent="0.35">
      <c r="A85" s="73">
        <f t="shared" si="109"/>
        <v>3</v>
      </c>
      <c r="B85" s="53">
        <v>42430</v>
      </c>
      <c r="C85" s="73" t="s">
        <v>3471</v>
      </c>
      <c r="D85" s="4" t="e">
        <v>#N/A</v>
      </c>
      <c r="E85" s="4" t="e">
        <v>#N/A</v>
      </c>
      <c r="F85" s="114">
        <v>0.30509130434782611</v>
      </c>
      <c r="G85" s="57">
        <v>25</v>
      </c>
      <c r="H85" s="57">
        <v>11</v>
      </c>
      <c r="I85" s="57">
        <v>-2</v>
      </c>
      <c r="J85" s="57">
        <v>195</v>
      </c>
      <c r="K85" s="73" t="e">
        <f>NA()</f>
        <v>#N/A</v>
      </c>
      <c r="L85" s="73" t="e">
        <f>NA()</f>
        <v>#N/A</v>
      </c>
      <c r="M85" s="73" t="e">
        <f>NA()</f>
        <v>#N/A</v>
      </c>
      <c r="P85" s="57">
        <f t="shared" si="115"/>
        <v>195.08333333333334</v>
      </c>
      <c r="Q85" s="73" t="e">
        <f>NA()</f>
        <v>#N/A</v>
      </c>
      <c r="R85" s="73" t="e">
        <f>NA()</f>
        <v>#N/A</v>
      </c>
      <c r="S85" s="73" t="e">
        <f>NA()</f>
        <v>#N/A</v>
      </c>
      <c r="V85" s="57">
        <f t="shared" si="116"/>
        <v>195.33333333333334</v>
      </c>
      <c r="W85" s="73" t="e">
        <f>NA()</f>
        <v>#N/A</v>
      </c>
      <c r="X85" s="73" t="e">
        <f>NA()</f>
        <v>#N/A</v>
      </c>
      <c r="Y85" s="73" t="e">
        <f>NA()</f>
        <v>#N/A</v>
      </c>
      <c r="AB85" s="74">
        <f t="shared" si="117"/>
        <v>0.99829351535836175</v>
      </c>
      <c r="AC85" s="73" t="e">
        <f>NA()</f>
        <v>#N/A</v>
      </c>
      <c r="AD85" s="73" t="e">
        <f>NA()</f>
        <v>#N/A</v>
      </c>
      <c r="AE85" s="73" t="e">
        <f>NA()</f>
        <v>#N/A</v>
      </c>
      <c r="AH85" s="73"/>
      <c r="AI85" s="74"/>
      <c r="AJ85" s="74"/>
      <c r="AK85" s="74"/>
      <c r="AL85" s="74"/>
      <c r="AO85" s="285">
        <f t="shared" ref="AO85:AS85" si="122">AO73</f>
        <v>3</v>
      </c>
      <c r="AP85" s="244">
        <f t="shared" si="122"/>
        <v>1.0031630281314237</v>
      </c>
      <c r="AQ85" s="244">
        <f t="shared" ca="1" si="122"/>
        <v>1.0888981528491299</v>
      </c>
      <c r="AR85" s="244">
        <f t="shared" ca="1" si="122"/>
        <v>1.0113963218255968</v>
      </c>
      <c r="AS85" s="244">
        <f t="shared" ca="1" si="122"/>
        <v>1.0130155217550036</v>
      </c>
      <c r="AV85" s="4">
        <f t="shared" si="96"/>
        <v>194.38515428865387</v>
      </c>
      <c r="AW85" s="4" t="e">
        <f>NA()</f>
        <v>#N/A</v>
      </c>
      <c r="AX85" s="4" t="e">
        <f>NA()</f>
        <v>#N/A</v>
      </c>
      <c r="AY85" s="4" t="e">
        <f>NA()</f>
        <v>#N/A</v>
      </c>
      <c r="BB85" s="73" t="e">
        <f>NA()</f>
        <v>#N/A</v>
      </c>
      <c r="BC85" s="73" t="e">
        <f>NA()</f>
        <v>#N/A</v>
      </c>
      <c r="BE85" s="4" t="e">
        <f t="shared" si="97"/>
        <v>#N/A</v>
      </c>
      <c r="BF85" s="4" t="e">
        <f t="shared" si="98"/>
        <v>#N/A</v>
      </c>
      <c r="BG85" s="4">
        <f t="shared" si="99"/>
        <v>-4.523847600315178</v>
      </c>
      <c r="BH85" s="4">
        <f t="shared" si="100"/>
        <v>-2.3940496798423907</v>
      </c>
      <c r="BI85" s="4" t="e">
        <f t="shared" ca="1" si="101"/>
        <v>#N/A</v>
      </c>
      <c r="BJ85" s="4" t="e">
        <f t="shared" ca="1" si="102"/>
        <v>#N/A</v>
      </c>
      <c r="BK85" s="4" t="e">
        <f t="shared" ca="1" si="103"/>
        <v>#N/A</v>
      </c>
      <c r="BL85" s="4">
        <f t="shared" si="104"/>
        <v>1.4484381149959333</v>
      </c>
      <c r="BM85" s="4">
        <f t="shared" si="105"/>
        <v>6.3917706378100654</v>
      </c>
      <c r="BQ85" s="4">
        <f t="shared" si="106"/>
        <v>1.4484381149959333</v>
      </c>
      <c r="BR85" s="4">
        <f t="shared" si="107"/>
        <v>5.4018589019474392</v>
      </c>
      <c r="BS85" s="4">
        <f t="shared" si="108"/>
        <v>-6.3917706378100654</v>
      </c>
      <c r="BT85" s="73">
        <v>0</v>
      </c>
    </row>
    <row r="86" spans="1:72" x14ac:dyDescent="0.35">
      <c r="A86" s="73">
        <f t="shared" si="109"/>
        <v>4</v>
      </c>
      <c r="B86" s="53">
        <v>42461</v>
      </c>
      <c r="C86" s="73" t="s">
        <v>3472</v>
      </c>
      <c r="D86" s="4" t="e">
        <v>#N/A</v>
      </c>
      <c r="E86" s="4" t="e">
        <v>#N/A</v>
      </c>
      <c r="F86" s="114">
        <v>0.19929523809523811</v>
      </c>
      <c r="G86" s="57">
        <v>27</v>
      </c>
      <c r="H86" s="57">
        <v>5</v>
      </c>
      <c r="I86" s="57">
        <v>5</v>
      </c>
      <c r="J86" s="57">
        <v>197</v>
      </c>
      <c r="K86" s="73" t="e">
        <f>NA()</f>
        <v>#N/A</v>
      </c>
      <c r="L86" s="73" t="e">
        <f>NA()</f>
        <v>#N/A</v>
      </c>
      <c r="M86" s="73" t="e">
        <f>NA()</f>
        <v>#N/A</v>
      </c>
      <c r="P86" s="57">
        <f t="shared" si="115"/>
        <v>195.58333333333334</v>
      </c>
      <c r="Q86" s="73" t="e">
        <f>NA()</f>
        <v>#N/A</v>
      </c>
      <c r="R86" s="73" t="e">
        <f>NA()</f>
        <v>#N/A</v>
      </c>
      <c r="S86" s="73" t="e">
        <f>NA()</f>
        <v>#N/A</v>
      </c>
      <c r="V86" s="57">
        <f t="shared" si="116"/>
        <v>195.79166666666669</v>
      </c>
      <c r="W86" s="73" t="e">
        <f>NA()</f>
        <v>#N/A</v>
      </c>
      <c r="X86" s="73" t="e">
        <f>NA()</f>
        <v>#N/A</v>
      </c>
      <c r="Y86" s="73" t="e">
        <f>NA()</f>
        <v>#N/A</v>
      </c>
      <c r="AB86" s="74">
        <f t="shared" si="117"/>
        <v>1.0061715258565651</v>
      </c>
      <c r="AC86" s="73" t="e">
        <f>NA()</f>
        <v>#N/A</v>
      </c>
      <c r="AD86" s="73" t="e">
        <f>NA()</f>
        <v>#N/A</v>
      </c>
      <c r="AE86" s="73" t="e">
        <f>NA()</f>
        <v>#N/A</v>
      </c>
      <c r="AH86" s="73"/>
      <c r="AI86" s="74"/>
      <c r="AJ86" s="74"/>
      <c r="AK86" s="74"/>
      <c r="AL86" s="74"/>
      <c r="AO86" s="285">
        <f t="shared" ref="AO86:AS86" si="123">AO74</f>
        <v>4</v>
      </c>
      <c r="AP86" s="244">
        <f t="shared" si="123"/>
        <v>0.99287678513374189</v>
      </c>
      <c r="AQ86" s="244">
        <f t="shared" ca="1" si="123"/>
        <v>0.92312570722127618</v>
      </c>
      <c r="AR86" s="244">
        <f t="shared" ca="1" si="123"/>
        <v>0.97508959396513906</v>
      </c>
      <c r="AS86" s="244">
        <f t="shared" ca="1" si="123"/>
        <v>1.0096063524952417</v>
      </c>
      <c r="AV86" s="4">
        <f t="shared" si="96"/>
        <v>198.41334085927272</v>
      </c>
      <c r="AW86" s="4" t="e">
        <f>NA()</f>
        <v>#N/A</v>
      </c>
      <c r="AX86" s="4" t="e">
        <f>NA()</f>
        <v>#N/A</v>
      </c>
      <c r="AY86" s="4" t="e">
        <f>NA()</f>
        <v>#N/A</v>
      </c>
      <c r="BB86" s="73" t="e">
        <f>NA()</f>
        <v>#N/A</v>
      </c>
      <c r="BC86" s="73" t="e">
        <f>NA()</f>
        <v>#N/A</v>
      </c>
      <c r="BE86" s="4" t="e">
        <f t="shared" si="97"/>
        <v>#N/A</v>
      </c>
      <c r="BF86" s="4" t="e">
        <f t="shared" si="98"/>
        <v>#N/A</v>
      </c>
      <c r="BG86" s="4">
        <f t="shared" si="99"/>
        <v>-2.6350255987696456</v>
      </c>
      <c r="BH86" s="4">
        <f t="shared" si="100"/>
        <v>-2.126182723065682</v>
      </c>
      <c r="BI86" s="4" t="e">
        <f t="shared" ca="1" si="101"/>
        <v>#N/A</v>
      </c>
      <c r="BJ86" s="4" t="e">
        <f t="shared" ca="1" si="102"/>
        <v>#N/A</v>
      </c>
      <c r="BK86" s="4" t="e">
        <f t="shared" ca="1" si="103"/>
        <v>#N/A</v>
      </c>
      <c r="BL86" s="4">
        <f t="shared" si="104"/>
        <v>2.0921883883274592</v>
      </c>
      <c r="BM86" s="4">
        <f t="shared" si="105"/>
        <v>4.6953765348841712</v>
      </c>
      <c r="BQ86" s="4">
        <f t="shared" si="106"/>
        <v>2.0921883883274592</v>
      </c>
      <c r="BR86" s="4">
        <f t="shared" si="107"/>
        <v>4.5046643438385221</v>
      </c>
      <c r="BS86" s="4">
        <f t="shared" si="108"/>
        <v>-4.6953765348841712</v>
      </c>
      <c r="BT86" s="73">
        <v>0</v>
      </c>
    </row>
    <row r="87" spans="1:72" x14ac:dyDescent="0.35">
      <c r="A87" s="73">
        <f t="shared" si="109"/>
        <v>5</v>
      </c>
      <c r="B87" s="53">
        <v>42491</v>
      </c>
      <c r="C87" s="73" t="s">
        <v>3473</v>
      </c>
      <c r="D87" s="4" t="e">
        <v>#N/A</v>
      </c>
      <c r="E87" s="4" t="e">
        <v>#N/A</v>
      </c>
      <c r="F87" s="114">
        <v>0.16029545454545455</v>
      </c>
      <c r="G87" s="57">
        <v>28</v>
      </c>
      <c r="H87" s="57">
        <v>9</v>
      </c>
      <c r="I87" s="57">
        <v>4</v>
      </c>
      <c r="J87" s="57">
        <v>197</v>
      </c>
      <c r="K87" s="73" t="e">
        <f>NA()</f>
        <v>#N/A</v>
      </c>
      <c r="L87" s="73" t="e">
        <f>NA()</f>
        <v>#N/A</v>
      </c>
      <c r="M87" s="73" t="e">
        <f>NA()</f>
        <v>#N/A</v>
      </c>
      <c r="P87" s="57">
        <f t="shared" si="115"/>
        <v>196</v>
      </c>
      <c r="Q87" s="73" t="e">
        <f>NA()</f>
        <v>#N/A</v>
      </c>
      <c r="R87" s="73" t="e">
        <f>NA()</f>
        <v>#N/A</v>
      </c>
      <c r="S87" s="73" t="e">
        <f>NA()</f>
        <v>#N/A</v>
      </c>
      <c r="V87" s="57">
        <f t="shared" si="116"/>
        <v>196.25</v>
      </c>
      <c r="W87" s="73" t="e">
        <f>NA()</f>
        <v>#N/A</v>
      </c>
      <c r="X87" s="73" t="e">
        <f>NA()</f>
        <v>#N/A</v>
      </c>
      <c r="Y87" s="73" t="e">
        <f>NA()</f>
        <v>#N/A</v>
      </c>
      <c r="AB87" s="74">
        <f t="shared" si="117"/>
        <v>1.0038216560509554</v>
      </c>
      <c r="AC87" s="73" t="e">
        <f>NA()</f>
        <v>#N/A</v>
      </c>
      <c r="AD87" s="73" t="e">
        <f>NA()</f>
        <v>#N/A</v>
      </c>
      <c r="AE87" s="73" t="e">
        <f>NA()</f>
        <v>#N/A</v>
      </c>
      <c r="AH87" s="73"/>
      <c r="AI87" s="74"/>
      <c r="AJ87" s="74"/>
      <c r="AK87" s="74"/>
      <c r="AL87" s="74"/>
      <c r="AO87" s="285">
        <f t="shared" ref="AO87:AS87" si="124">AO75</f>
        <v>5</v>
      </c>
      <c r="AP87" s="244">
        <f t="shared" si="124"/>
        <v>0.99323266368470142</v>
      </c>
      <c r="AQ87" s="244">
        <f t="shared" ca="1" si="124"/>
        <v>1.0823283575727152</v>
      </c>
      <c r="AR87" s="244">
        <f t="shared" ca="1" si="124"/>
        <v>0.98351189448096821</v>
      </c>
      <c r="AS87" s="244">
        <f t="shared" ca="1" si="124"/>
        <v>0.97667710482341796</v>
      </c>
      <c r="AV87" s="4">
        <f t="shared" si="96"/>
        <v>198.34224870250242</v>
      </c>
      <c r="AW87" s="4" t="e">
        <f>NA()</f>
        <v>#N/A</v>
      </c>
      <c r="AX87" s="4" t="e">
        <f>NA()</f>
        <v>#N/A</v>
      </c>
      <c r="AY87" s="4" t="e">
        <f>NA()</f>
        <v>#N/A</v>
      </c>
      <c r="BB87" s="73" t="e">
        <f>NA()</f>
        <v>#N/A</v>
      </c>
      <c r="BC87" s="73" t="e">
        <f>NA()</f>
        <v>#N/A</v>
      </c>
      <c r="BE87" s="4" t="e">
        <f t="shared" si="97"/>
        <v>#N/A</v>
      </c>
      <c r="BF87" s="4" t="e">
        <f t="shared" si="98"/>
        <v>#N/A</v>
      </c>
      <c r="BG87" s="4">
        <f t="shared" si="99"/>
        <v>-1.938745937024257</v>
      </c>
      <c r="BH87" s="4">
        <f t="shared" si="100"/>
        <v>-2.1309102200052861</v>
      </c>
      <c r="BI87" s="4" t="e">
        <f t="shared" ca="1" si="101"/>
        <v>#N/A</v>
      </c>
      <c r="BJ87" s="4" t="e">
        <f t="shared" ca="1" si="102"/>
        <v>#N/A</v>
      </c>
      <c r="BK87" s="4" t="e">
        <f t="shared" ca="1" si="103"/>
        <v>#N/A</v>
      </c>
      <c r="BL87" s="4">
        <f t="shared" si="104"/>
        <v>2.4140635249932223</v>
      </c>
      <c r="BM87" s="4">
        <f t="shared" si="105"/>
        <v>4.9377185495878706</v>
      </c>
      <c r="BQ87" s="4">
        <f t="shared" si="106"/>
        <v>2.4140635249932223</v>
      </c>
      <c r="BR87" s="4">
        <f t="shared" si="107"/>
        <v>5.1027940492444666</v>
      </c>
      <c r="BS87" s="4">
        <f t="shared" si="108"/>
        <v>-4.9377185495878706</v>
      </c>
      <c r="BT87" s="73">
        <v>0</v>
      </c>
    </row>
    <row r="88" spans="1:72" x14ac:dyDescent="0.35">
      <c r="A88" s="73">
        <f t="shared" si="109"/>
        <v>6</v>
      </c>
      <c r="B88" s="53">
        <v>42522</v>
      </c>
      <c r="C88" s="73" t="s">
        <v>3474</v>
      </c>
      <c r="D88" s="4" t="e">
        <v>#N/A</v>
      </c>
      <c r="E88" s="4" t="e">
        <v>#N/A</v>
      </c>
      <c r="F88" s="114">
        <v>0.24594090909090907</v>
      </c>
      <c r="G88" s="57">
        <v>29</v>
      </c>
      <c r="H88" s="57">
        <v>9</v>
      </c>
      <c r="I88" s="57">
        <v>5</v>
      </c>
      <c r="J88" s="57">
        <v>197</v>
      </c>
      <c r="K88" s="73" t="e">
        <f>NA()</f>
        <v>#N/A</v>
      </c>
      <c r="L88" s="73" t="e">
        <f>NA()</f>
        <v>#N/A</v>
      </c>
      <c r="M88" s="73" t="e">
        <f>NA()</f>
        <v>#N/A</v>
      </c>
      <c r="P88" s="57">
        <f t="shared" si="115"/>
        <v>196.5</v>
      </c>
      <c r="Q88" s="73" t="e">
        <f>NA()</f>
        <v>#N/A</v>
      </c>
      <c r="R88" s="73" t="e">
        <f>NA()</f>
        <v>#N/A</v>
      </c>
      <c r="S88" s="73" t="e">
        <f>NA()</f>
        <v>#N/A</v>
      </c>
      <c r="V88" s="57">
        <f t="shared" si="116"/>
        <v>196.70833333333331</v>
      </c>
      <c r="W88" s="73" t="e">
        <f>NA()</f>
        <v>#N/A</v>
      </c>
      <c r="X88" s="73" t="e">
        <f>NA()</f>
        <v>#N/A</v>
      </c>
      <c r="Y88" s="73" t="e">
        <f>NA()</f>
        <v>#N/A</v>
      </c>
      <c r="AB88" s="74">
        <f t="shared" si="117"/>
        <v>1.0014827367083246</v>
      </c>
      <c r="AC88" s="73" t="e">
        <f>NA()</f>
        <v>#N/A</v>
      </c>
      <c r="AD88" s="73" t="e">
        <f>NA()</f>
        <v>#N/A</v>
      </c>
      <c r="AE88" s="73" t="e">
        <f>NA()</f>
        <v>#N/A</v>
      </c>
      <c r="AH88" s="73"/>
      <c r="AI88" s="74"/>
      <c r="AJ88" s="74"/>
      <c r="AK88" s="74"/>
      <c r="AL88" s="74"/>
      <c r="AO88" s="285">
        <f t="shared" ref="AO88:AS88" si="125">AO76</f>
        <v>6</v>
      </c>
      <c r="AP88" s="244">
        <f t="shared" si="125"/>
        <v>0.99560461387224175</v>
      </c>
      <c r="AQ88" s="244">
        <f t="shared" ca="1" si="125"/>
        <v>1.049552295920416</v>
      </c>
      <c r="AR88" s="244">
        <f t="shared" ca="1" si="125"/>
        <v>0.98486645726033994</v>
      </c>
      <c r="AS88" s="244">
        <f t="shared" ca="1" si="125"/>
        <v>0.97913458201062242</v>
      </c>
      <c r="AV88" s="4">
        <f t="shared" si="96"/>
        <v>197.86971379511857</v>
      </c>
      <c r="AW88" s="4" t="e">
        <f>NA()</f>
        <v>#N/A</v>
      </c>
      <c r="AX88" s="4" t="e">
        <f>NA()</f>
        <v>#N/A</v>
      </c>
      <c r="AY88" s="4" t="e">
        <f>NA()</f>
        <v>#N/A</v>
      </c>
      <c r="BB88" s="73" t="e">
        <f>NA()</f>
        <v>#N/A</v>
      </c>
      <c r="BC88" s="73" t="e">
        <f>NA()</f>
        <v>#N/A</v>
      </c>
      <c r="BE88" s="4" t="e">
        <f t="shared" si="97"/>
        <v>#N/A</v>
      </c>
      <c r="BF88" s="4" t="e">
        <f t="shared" si="98"/>
        <v>#N/A</v>
      </c>
      <c r="BG88" s="4">
        <f t="shared" si="99"/>
        <v>-3.4678105290063348</v>
      </c>
      <c r="BH88" s="4">
        <f t="shared" si="100"/>
        <v>-2.1623329173884978</v>
      </c>
      <c r="BI88" s="4" t="e">
        <f t="shared" ca="1" si="101"/>
        <v>#N/A</v>
      </c>
      <c r="BJ88" s="4" t="e">
        <f t="shared" ca="1" si="102"/>
        <v>#N/A</v>
      </c>
      <c r="BK88" s="4" t="e">
        <f t="shared" ca="1" si="103"/>
        <v>#N/A</v>
      </c>
      <c r="BL88" s="4">
        <f t="shared" si="104"/>
        <v>2.7359386616589854</v>
      </c>
      <c r="BM88" s="4">
        <f t="shared" si="105"/>
        <v>4.6953765348841712</v>
      </c>
      <c r="BQ88" s="4">
        <f t="shared" si="106"/>
        <v>2.7359386616589854</v>
      </c>
      <c r="BR88" s="4">
        <f t="shared" si="107"/>
        <v>5.1027940492444666</v>
      </c>
      <c r="BS88" s="4">
        <f t="shared" si="108"/>
        <v>-4.6953765348841712</v>
      </c>
      <c r="BT88" s="73">
        <v>0</v>
      </c>
    </row>
    <row r="89" spans="1:72" x14ac:dyDescent="0.35">
      <c r="A89" s="73">
        <f t="shared" si="109"/>
        <v>7</v>
      </c>
      <c r="B89" s="53">
        <v>42552</v>
      </c>
      <c r="C89" s="73" t="s">
        <v>3475</v>
      </c>
      <c r="D89" s="4" t="e">
        <v>#N/A</v>
      </c>
      <c r="E89" s="4" t="e">
        <v>#N/A</v>
      </c>
      <c r="F89" s="114">
        <v>0.26414761904761908</v>
      </c>
      <c r="G89" s="57">
        <v>27</v>
      </c>
      <c r="H89" s="57">
        <v>-2</v>
      </c>
      <c r="I89" s="57">
        <v>1</v>
      </c>
      <c r="J89" s="57">
        <v>197</v>
      </c>
      <c r="K89" s="73" t="e">
        <f>NA()</f>
        <v>#N/A</v>
      </c>
      <c r="L89" s="73" t="e">
        <f>NA()</f>
        <v>#N/A</v>
      </c>
      <c r="M89" s="73" t="e">
        <f>NA()</f>
        <v>#N/A</v>
      </c>
      <c r="P89" s="57">
        <f t="shared" si="115"/>
        <v>196.91666666666666</v>
      </c>
      <c r="Q89" s="73" t="e">
        <f>NA()</f>
        <v>#N/A</v>
      </c>
      <c r="R89" s="73" t="e">
        <f>NA()</f>
        <v>#N/A</v>
      </c>
      <c r="S89" s="73" t="e">
        <f>NA()</f>
        <v>#N/A</v>
      </c>
      <c r="V89" s="57">
        <f t="shared" si="116"/>
        <v>197.125</v>
      </c>
      <c r="W89" s="73" t="e">
        <f>NA()</f>
        <v>#N/A</v>
      </c>
      <c r="X89" s="73" t="e">
        <f>NA()</f>
        <v>#N/A</v>
      </c>
      <c r="Y89" s="73" t="e">
        <f>NA()</f>
        <v>#N/A</v>
      </c>
      <c r="AB89" s="74">
        <f t="shared" si="117"/>
        <v>0.99936588459099551</v>
      </c>
      <c r="AC89" s="73" t="e">
        <f>NA()</f>
        <v>#N/A</v>
      </c>
      <c r="AD89" s="73" t="e">
        <f>NA()</f>
        <v>#N/A</v>
      </c>
      <c r="AE89" s="73" t="e">
        <f>NA()</f>
        <v>#N/A</v>
      </c>
      <c r="AH89" s="73"/>
      <c r="AI89" s="74"/>
      <c r="AJ89" s="74"/>
      <c r="AK89" s="74"/>
      <c r="AL89" s="74"/>
      <c r="AO89" s="285">
        <f t="shared" ref="AO89:AS89" si="126">AO77</f>
        <v>7</v>
      </c>
      <c r="AP89" s="244">
        <f t="shared" si="126"/>
        <v>1.00231356040187</v>
      </c>
      <c r="AQ89" s="244">
        <f t="shared" ca="1" si="126"/>
        <v>1.0355145434801527</v>
      </c>
      <c r="AR89" s="244">
        <f t="shared" ca="1" si="126"/>
        <v>0.99278978925027439</v>
      </c>
      <c r="AS89" s="244">
        <f t="shared" ca="1" si="126"/>
        <v>0.98905179965611467</v>
      </c>
      <c r="AV89" s="4">
        <f t="shared" si="96"/>
        <v>196.54528062157948</v>
      </c>
      <c r="AW89" s="4" t="e">
        <f>NA()</f>
        <v>#N/A</v>
      </c>
      <c r="AX89" s="4" t="e">
        <f>NA()</f>
        <v>#N/A</v>
      </c>
      <c r="AY89" s="4" t="e">
        <f>NA()</f>
        <v>#N/A</v>
      </c>
      <c r="BB89" s="73" t="e">
        <f>NA()</f>
        <v>#N/A</v>
      </c>
      <c r="BC89" s="73" t="e">
        <f>NA()</f>
        <v>#N/A</v>
      </c>
      <c r="BE89" s="4" t="e">
        <f t="shared" si="97"/>
        <v>#N/A</v>
      </c>
      <c r="BF89" s="4" t="e">
        <f t="shared" si="98"/>
        <v>#N/A</v>
      </c>
      <c r="BG89" s="4">
        <f t="shared" si="99"/>
        <v>-3.7928626368974512</v>
      </c>
      <c r="BH89" s="4">
        <f t="shared" si="100"/>
        <v>-2.2504052738770732</v>
      </c>
      <c r="BI89" s="4" t="e">
        <f t="shared" ca="1" si="101"/>
        <v>#N/A</v>
      </c>
      <c r="BJ89" s="4" t="e">
        <f t="shared" ca="1" si="102"/>
        <v>#N/A</v>
      </c>
      <c r="BK89" s="4" t="e">
        <f t="shared" ca="1" si="103"/>
        <v>#N/A</v>
      </c>
      <c r="BL89" s="4">
        <f t="shared" si="104"/>
        <v>2.0921883883274592</v>
      </c>
      <c r="BM89" s="4">
        <f t="shared" si="105"/>
        <v>5.664744593698968</v>
      </c>
      <c r="BQ89" s="4">
        <f t="shared" si="106"/>
        <v>2.0921883883274592</v>
      </c>
      <c r="BR89" s="4">
        <f t="shared" si="107"/>
        <v>3.4579373593781186</v>
      </c>
      <c r="BS89" s="4">
        <f t="shared" si="108"/>
        <v>-5.664744593698968</v>
      </c>
      <c r="BT89" s="73">
        <v>0</v>
      </c>
    </row>
    <row r="90" spans="1:72" x14ac:dyDescent="0.35">
      <c r="A90" s="73">
        <f t="shared" si="109"/>
        <v>8</v>
      </c>
      <c r="B90" s="53">
        <v>42583</v>
      </c>
      <c r="C90" s="73" t="s">
        <v>3476</v>
      </c>
      <c r="D90" s="4" t="e">
        <v>#N/A</v>
      </c>
      <c r="E90" s="4" t="e">
        <v>#N/A</v>
      </c>
      <c r="F90" s="114">
        <v>8.5717391304347815E-2</v>
      </c>
      <c r="G90" s="57">
        <v>21</v>
      </c>
      <c r="H90" s="57">
        <v>7</v>
      </c>
      <c r="I90" s="57">
        <v>-15</v>
      </c>
      <c r="J90" s="57">
        <v>198</v>
      </c>
      <c r="K90" s="73" t="e">
        <f>NA()</f>
        <v>#N/A</v>
      </c>
      <c r="L90" s="73" t="e">
        <f>NA()</f>
        <v>#N/A</v>
      </c>
      <c r="M90" s="73" t="e">
        <f>NA()</f>
        <v>#N/A</v>
      </c>
      <c r="P90" s="57">
        <f t="shared" si="115"/>
        <v>197.33333333333334</v>
      </c>
      <c r="Q90" s="73" t="e">
        <f>NA()</f>
        <v>#N/A</v>
      </c>
      <c r="R90" s="73" t="e">
        <f>NA()</f>
        <v>#N/A</v>
      </c>
      <c r="S90" s="73" t="e">
        <f>NA()</f>
        <v>#N/A</v>
      </c>
      <c r="V90" s="57">
        <f t="shared" si="116"/>
        <v>197.375</v>
      </c>
      <c r="W90" s="73" t="e">
        <f>NA()</f>
        <v>#N/A</v>
      </c>
      <c r="X90" s="73" t="e">
        <f>NA()</f>
        <v>#N/A</v>
      </c>
      <c r="Y90" s="73" t="e">
        <f>NA()</f>
        <v>#N/A</v>
      </c>
      <c r="AB90" s="74">
        <f t="shared" si="117"/>
        <v>1.0031665611146294</v>
      </c>
      <c r="AC90" s="73" t="e">
        <f>NA()</f>
        <v>#N/A</v>
      </c>
      <c r="AD90" s="73" t="e">
        <f>NA()</f>
        <v>#N/A</v>
      </c>
      <c r="AE90" s="73" t="e">
        <f>NA()</f>
        <v>#N/A</v>
      </c>
      <c r="AH90" s="73"/>
      <c r="AI90" s="74"/>
      <c r="AJ90" s="74"/>
      <c r="AK90" s="74"/>
      <c r="AL90" s="74"/>
      <c r="AO90" s="285">
        <f t="shared" ref="AO90:AS90" si="127">AO78</f>
        <v>8</v>
      </c>
      <c r="AP90" s="244">
        <f t="shared" si="127"/>
        <v>0.99798427745935692</v>
      </c>
      <c r="AQ90" s="244">
        <f t="shared" ca="1" si="127"/>
        <v>0.97066282573693508</v>
      </c>
      <c r="AR90" s="244">
        <f t="shared" ca="1" si="127"/>
        <v>1.0001261479587531</v>
      </c>
      <c r="AS90" s="244">
        <f t="shared" ca="1" si="127"/>
        <v>0.9944635456486518</v>
      </c>
      <c r="AV90" s="4">
        <f t="shared" si="96"/>
        <v>198.39991918917138</v>
      </c>
      <c r="AW90" s="4" t="e">
        <f>NA()</f>
        <v>#N/A</v>
      </c>
      <c r="AX90" s="4" t="e">
        <f>NA()</f>
        <v>#N/A</v>
      </c>
      <c r="AY90" s="4" t="e">
        <f>NA()</f>
        <v>#N/A</v>
      </c>
      <c r="BB90" s="73" t="e">
        <f>NA()</f>
        <v>#N/A</v>
      </c>
      <c r="BC90" s="73" t="e">
        <f>NA()</f>
        <v>#N/A</v>
      </c>
      <c r="BE90" s="4" t="e">
        <f t="shared" si="97"/>
        <v>#N/A</v>
      </c>
      <c r="BF90" s="4" t="e">
        <f t="shared" si="98"/>
        <v>#N/A</v>
      </c>
      <c r="BG90" s="4">
        <f t="shared" si="99"/>
        <v>-0.6072721717696753</v>
      </c>
      <c r="BH90" s="4">
        <f t="shared" si="100"/>
        <v>-2.1270752393039141</v>
      </c>
      <c r="BI90" s="4" t="e">
        <f t="shared" ca="1" si="101"/>
        <v>#N/A</v>
      </c>
      <c r="BJ90" s="4" t="e">
        <f t="shared" ca="1" si="102"/>
        <v>#N/A</v>
      </c>
      <c r="BK90" s="4" t="e">
        <f t="shared" ca="1" si="103"/>
        <v>#N/A</v>
      </c>
      <c r="BL90" s="4">
        <f t="shared" si="104"/>
        <v>0.1609375683328815</v>
      </c>
      <c r="BM90" s="4">
        <f t="shared" si="105"/>
        <v>9.5422168289581553</v>
      </c>
      <c r="BQ90" s="4">
        <f t="shared" si="106"/>
        <v>0.1609375683328815</v>
      </c>
      <c r="BR90" s="4">
        <f t="shared" si="107"/>
        <v>4.8037291965414939</v>
      </c>
      <c r="BS90" s="4">
        <f t="shared" si="108"/>
        <v>-9.5422168289581553</v>
      </c>
      <c r="BT90" s="73">
        <v>0</v>
      </c>
    </row>
    <row r="91" spans="1:72" x14ac:dyDescent="0.35">
      <c r="A91" s="73">
        <f t="shared" si="109"/>
        <v>9</v>
      </c>
      <c r="B91" s="53">
        <v>42614</v>
      </c>
      <c r="C91" s="73" t="s">
        <v>3477</v>
      </c>
      <c r="D91" s="4" t="e">
        <v>#N/A</v>
      </c>
      <c r="E91" s="4" t="e">
        <v>#N/A</v>
      </c>
      <c r="F91" s="114">
        <v>3.5500000000000004E-2</v>
      </c>
      <c r="G91" s="57">
        <v>23</v>
      </c>
      <c r="H91" s="57">
        <v>9</v>
      </c>
      <c r="I91" s="57">
        <v>-9</v>
      </c>
      <c r="J91" s="57">
        <v>198</v>
      </c>
      <c r="K91" s="73" t="e">
        <f>NA()</f>
        <v>#N/A</v>
      </c>
      <c r="L91" s="73" t="e">
        <f>NA()</f>
        <v>#N/A</v>
      </c>
      <c r="M91" s="73" t="e">
        <f>NA()</f>
        <v>#N/A</v>
      </c>
      <c r="P91" s="57">
        <f t="shared" si="115"/>
        <v>197.41666666666666</v>
      </c>
      <c r="Q91" s="73" t="e">
        <f>NA()</f>
        <v>#N/A</v>
      </c>
      <c r="R91" s="73" t="e">
        <f>NA()</f>
        <v>#N/A</v>
      </c>
      <c r="S91" s="73" t="e">
        <f>NA()</f>
        <v>#N/A</v>
      </c>
      <c r="V91" s="57">
        <f t="shared" si="116"/>
        <v>197.45833333333331</v>
      </c>
      <c r="W91" s="73" t="e">
        <f>NA()</f>
        <v>#N/A</v>
      </c>
      <c r="X91" s="73" t="e">
        <f>NA()</f>
        <v>#N/A</v>
      </c>
      <c r="Y91" s="73" t="e">
        <f>NA()</f>
        <v>#N/A</v>
      </c>
      <c r="AB91" s="74">
        <f t="shared" si="117"/>
        <v>1.0027431947668286</v>
      </c>
      <c r="AC91" s="73" t="e">
        <f>NA()</f>
        <v>#N/A</v>
      </c>
      <c r="AD91" s="73" t="e">
        <f>NA()</f>
        <v>#N/A</v>
      </c>
      <c r="AE91" s="73" t="e">
        <f>NA()</f>
        <v>#N/A</v>
      </c>
      <c r="AH91" s="73"/>
      <c r="AI91" s="74"/>
      <c r="AJ91" s="74"/>
      <c r="AK91" s="74"/>
      <c r="AL91" s="74"/>
      <c r="AO91" s="285">
        <f t="shared" ref="AO91:AS91" si="128">AO79</f>
        <v>9</v>
      </c>
      <c r="AP91" s="244">
        <f t="shared" si="128"/>
        <v>0.9986233946925861</v>
      </c>
      <c r="AQ91" s="244">
        <f t="shared" ca="1" si="128"/>
        <v>0.99613918409422419</v>
      </c>
      <c r="AR91" s="244">
        <f t="shared" ca="1" si="128"/>
        <v>1.0035227539512379</v>
      </c>
      <c r="AS91" s="244">
        <f t="shared" ca="1" si="128"/>
        <v>1.0170392513597533</v>
      </c>
      <c r="AV91" s="4">
        <f t="shared" si="96"/>
        <v>198.2729435864577</v>
      </c>
      <c r="AW91" s="4" t="e">
        <f>NA()</f>
        <v>#N/A</v>
      </c>
      <c r="AX91" s="4" t="e">
        <f>NA()</f>
        <v>#N/A</v>
      </c>
      <c r="AY91" s="4" t="e">
        <f>NA()</f>
        <v>#N/A</v>
      </c>
      <c r="BB91" s="73" t="e">
        <f>NA()</f>
        <v>#N/A</v>
      </c>
      <c r="BC91" s="73" t="e">
        <f>NA()</f>
        <v>#N/A</v>
      </c>
      <c r="BE91" s="4" t="e">
        <f t="shared" si="97"/>
        <v>#N/A</v>
      </c>
      <c r="BF91" s="4" t="e">
        <f t="shared" si="98"/>
        <v>#N/A</v>
      </c>
      <c r="BG91" s="4">
        <f t="shared" si="99"/>
        <v>0.28928019464265498</v>
      </c>
      <c r="BH91" s="4">
        <f t="shared" si="100"/>
        <v>-2.135518882041787</v>
      </c>
      <c r="BI91" s="4" t="e">
        <f t="shared" ca="1" si="101"/>
        <v>#N/A</v>
      </c>
      <c r="BJ91" s="4" t="e">
        <f t="shared" ca="1" si="102"/>
        <v>#N/A</v>
      </c>
      <c r="BK91" s="4" t="e">
        <f t="shared" ca="1" si="103"/>
        <v>#N/A</v>
      </c>
      <c r="BL91" s="4">
        <f t="shared" si="104"/>
        <v>0.80468784166440743</v>
      </c>
      <c r="BM91" s="4">
        <f t="shared" si="105"/>
        <v>8.0881647407359605</v>
      </c>
      <c r="BQ91" s="4">
        <f t="shared" si="106"/>
        <v>0.80468784166440743</v>
      </c>
      <c r="BR91" s="4">
        <f t="shared" si="107"/>
        <v>5.1027940492444666</v>
      </c>
      <c r="BS91" s="4">
        <f t="shared" si="108"/>
        <v>-8.0881647407359605</v>
      </c>
      <c r="BT91" s="73">
        <v>0</v>
      </c>
    </row>
    <row r="92" spans="1:72" x14ac:dyDescent="0.35">
      <c r="A92" s="73">
        <f t="shared" si="109"/>
        <v>10</v>
      </c>
      <c r="B92" s="53">
        <v>42644</v>
      </c>
      <c r="C92" s="73" t="s">
        <v>3478</v>
      </c>
      <c r="D92" s="4" t="e">
        <v>#N/A</v>
      </c>
      <c r="E92" s="4" t="e">
        <v>#N/A</v>
      </c>
      <c r="F92" s="114">
        <v>8.1028571428571422E-2</v>
      </c>
      <c r="G92" s="57">
        <v>24</v>
      </c>
      <c r="H92" s="57">
        <v>14</v>
      </c>
      <c r="I92" s="57">
        <v>-9</v>
      </c>
      <c r="J92" s="57">
        <v>198</v>
      </c>
      <c r="K92" s="73" t="e">
        <f>NA()</f>
        <v>#N/A</v>
      </c>
      <c r="L92" s="73" t="e">
        <f>NA()</f>
        <v>#N/A</v>
      </c>
      <c r="M92" s="73" t="e">
        <f>NA()</f>
        <v>#N/A</v>
      </c>
      <c r="P92" s="57">
        <f t="shared" si="115"/>
        <v>197.5</v>
      </c>
      <c r="Q92" s="73" t="e">
        <f>NA()</f>
        <v>#N/A</v>
      </c>
      <c r="R92" s="73" t="e">
        <f>NA()</f>
        <v>#N/A</v>
      </c>
      <c r="S92" s="73" t="e">
        <f>NA()</f>
        <v>#N/A</v>
      </c>
      <c r="V92" s="57">
        <f t="shared" si="116"/>
        <v>197.45833333333331</v>
      </c>
      <c r="W92" s="73" t="e">
        <f>NA()</f>
        <v>#N/A</v>
      </c>
      <c r="X92" s="73" t="e">
        <f>NA()</f>
        <v>#N/A</v>
      </c>
      <c r="Y92" s="73" t="e">
        <f>NA()</f>
        <v>#N/A</v>
      </c>
      <c r="AB92" s="74">
        <f t="shared" si="117"/>
        <v>1.0027431947668286</v>
      </c>
      <c r="AC92" s="73" t="e">
        <f>NA()</f>
        <v>#N/A</v>
      </c>
      <c r="AD92" s="73" t="e">
        <f>NA()</f>
        <v>#N/A</v>
      </c>
      <c r="AE92" s="73" t="e">
        <f>NA()</f>
        <v>#N/A</v>
      </c>
      <c r="AH92" s="73"/>
      <c r="AI92" s="74"/>
      <c r="AJ92" s="74"/>
      <c r="AK92" s="74"/>
      <c r="AL92" s="74"/>
      <c r="AO92" s="285">
        <f t="shared" ref="AO92:AS92" si="129">AO80</f>
        <v>10</v>
      </c>
      <c r="AP92" s="244">
        <f t="shared" si="129"/>
        <v>0.9967060404594994</v>
      </c>
      <c r="AQ92" s="244">
        <f t="shared" ca="1" si="129"/>
        <v>1.0319091086833854</v>
      </c>
      <c r="AR92" s="244">
        <f t="shared" ca="1" si="129"/>
        <v>1.0077298377559945</v>
      </c>
      <c r="AS92" s="244">
        <f t="shared" ca="1" si="129"/>
        <v>1.0004130038539114</v>
      </c>
      <c r="AV92" s="4">
        <f t="shared" si="96"/>
        <v>198.65435942248172</v>
      </c>
      <c r="AW92" s="4" t="e">
        <f>NA()</f>
        <v>#N/A</v>
      </c>
      <c r="AX92" s="4" t="e">
        <f>NA()</f>
        <v>#N/A</v>
      </c>
      <c r="AY92" s="4" t="e">
        <f>NA()</f>
        <v>#N/A</v>
      </c>
      <c r="BB92" s="73" t="e">
        <f>NA()</f>
        <v>#N/A</v>
      </c>
      <c r="BC92" s="73" t="e">
        <f>NA()</f>
        <v>#N/A</v>
      </c>
      <c r="BE92" s="4" t="e">
        <f t="shared" si="97"/>
        <v>#N/A</v>
      </c>
      <c r="BF92" s="4" t="e">
        <f t="shared" si="98"/>
        <v>#N/A</v>
      </c>
      <c r="BG92" s="4">
        <f t="shared" si="99"/>
        <v>-0.52356068365530695</v>
      </c>
      <c r="BH92" s="4">
        <f t="shared" si="100"/>
        <v>-2.110155434378413</v>
      </c>
      <c r="BI92" s="4" t="e">
        <f t="shared" ca="1" si="101"/>
        <v>#N/A</v>
      </c>
      <c r="BJ92" s="4" t="e">
        <f t="shared" ca="1" si="102"/>
        <v>#N/A</v>
      </c>
      <c r="BK92" s="4" t="e">
        <f t="shared" ca="1" si="103"/>
        <v>#N/A</v>
      </c>
      <c r="BL92" s="4">
        <f t="shared" si="104"/>
        <v>1.1265629783301705</v>
      </c>
      <c r="BM92" s="4">
        <f t="shared" si="105"/>
        <v>8.0881647407359605</v>
      </c>
      <c r="BQ92" s="4">
        <f t="shared" si="106"/>
        <v>1.1265629783301705</v>
      </c>
      <c r="BR92" s="4">
        <f t="shared" si="107"/>
        <v>5.8504561810018973</v>
      </c>
      <c r="BS92" s="4">
        <f t="shared" si="108"/>
        <v>-8.0881647407359605</v>
      </c>
      <c r="BT92" s="73">
        <v>0</v>
      </c>
    </row>
    <row r="93" spans="1:72" x14ac:dyDescent="0.35">
      <c r="A93" s="73">
        <f t="shared" si="109"/>
        <v>11</v>
      </c>
      <c r="B93" s="53">
        <v>42675</v>
      </c>
      <c r="C93" s="73" t="s">
        <v>3479</v>
      </c>
      <c r="D93" s="4" t="e">
        <v>#N/A</v>
      </c>
      <c r="E93" s="4" t="e">
        <v>#N/A</v>
      </c>
      <c r="F93" s="114">
        <v>0.14647727272727271</v>
      </c>
      <c r="G93" s="57">
        <v>22</v>
      </c>
      <c r="H93" s="57">
        <v>5</v>
      </c>
      <c r="I93" s="57">
        <v>-11</v>
      </c>
      <c r="J93" s="57">
        <v>199</v>
      </c>
      <c r="K93" s="73" t="e">
        <f>NA()</f>
        <v>#N/A</v>
      </c>
      <c r="L93" s="73" t="e">
        <f>NA()</f>
        <v>#N/A</v>
      </c>
      <c r="M93" s="73" t="e">
        <f>NA()</f>
        <v>#N/A</v>
      </c>
      <c r="P93" s="57">
        <f t="shared" si="115"/>
        <v>197.41666666666666</v>
      </c>
      <c r="Q93" s="73" t="e">
        <f>NA()</f>
        <v>#N/A</v>
      </c>
      <c r="R93" s="73" t="e">
        <f>NA()</f>
        <v>#N/A</v>
      </c>
      <c r="S93" s="73" t="e">
        <f>NA()</f>
        <v>#N/A</v>
      </c>
      <c r="V93" s="57">
        <f t="shared" si="116"/>
        <v>197.375</v>
      </c>
      <c r="W93" s="73" t="e">
        <f>NA()</f>
        <v>#N/A</v>
      </c>
      <c r="X93" s="73" t="e">
        <f>NA()</f>
        <v>#N/A</v>
      </c>
      <c r="Y93" s="73" t="e">
        <f>NA()</f>
        <v>#N/A</v>
      </c>
      <c r="AB93" s="74">
        <f t="shared" si="117"/>
        <v>1.0082330588980368</v>
      </c>
      <c r="AC93" s="73" t="e">
        <f>NA()</f>
        <v>#N/A</v>
      </c>
      <c r="AD93" s="73" t="e">
        <f>NA()</f>
        <v>#N/A</v>
      </c>
      <c r="AE93" s="73" t="e">
        <f>NA()</f>
        <v>#N/A</v>
      </c>
      <c r="AH93" s="73"/>
      <c r="AI93" s="74"/>
      <c r="AJ93" s="74"/>
      <c r="AK93" s="74"/>
      <c r="AL93" s="74"/>
      <c r="AO93" s="285">
        <f t="shared" ref="AO93:AS93" si="130">AO81</f>
        <v>11</v>
      </c>
      <c r="AP93" s="244">
        <f t="shared" si="130"/>
        <v>1.0030802944547641</v>
      </c>
      <c r="AQ93" s="244">
        <f t="shared" ca="1" si="130"/>
        <v>0.97467153312398214</v>
      </c>
      <c r="AR93" s="244">
        <f t="shared" ca="1" si="130"/>
        <v>1.0086254968178008</v>
      </c>
      <c r="AS93" s="244">
        <f t="shared" ca="1" si="130"/>
        <v>1.0056598520341291</v>
      </c>
      <c r="AV93" s="4">
        <f t="shared" si="96"/>
        <v>198.38890375986176</v>
      </c>
      <c r="AW93" s="4" t="e">
        <f>NA()</f>
        <v>#N/A</v>
      </c>
      <c r="AX93" s="4" t="e">
        <f>NA()</f>
        <v>#N/A</v>
      </c>
      <c r="AY93" s="4" t="e">
        <f>NA()</f>
        <v>#N/A</v>
      </c>
      <c r="BB93" s="73" t="e">
        <f>NA()</f>
        <v>#N/A</v>
      </c>
      <c r="BC93" s="73" t="e">
        <f>NA()</f>
        <v>#N/A</v>
      </c>
      <c r="BE93" s="4" t="e">
        <f t="shared" si="97"/>
        <v>#N/A</v>
      </c>
      <c r="BF93" s="4" t="e">
        <f t="shared" si="98"/>
        <v>#N/A</v>
      </c>
      <c r="BG93" s="4">
        <f t="shared" si="99"/>
        <v>-1.6920440816147715</v>
      </c>
      <c r="BH93" s="4">
        <f t="shared" si="100"/>
        <v>-2.1278077449798625</v>
      </c>
      <c r="BI93" s="4" t="e">
        <f t="shared" ca="1" si="101"/>
        <v>#N/A</v>
      </c>
      <c r="BJ93" s="4" t="e">
        <f t="shared" ca="1" si="102"/>
        <v>#N/A</v>
      </c>
      <c r="BK93" s="4" t="e">
        <f t="shared" ca="1" si="103"/>
        <v>#N/A</v>
      </c>
      <c r="BL93" s="4">
        <f t="shared" si="104"/>
        <v>0.48281270499864448</v>
      </c>
      <c r="BM93" s="4">
        <f t="shared" si="105"/>
        <v>8.5728487701433576</v>
      </c>
      <c r="BQ93" s="4">
        <f t="shared" si="106"/>
        <v>0.48281270499864448</v>
      </c>
      <c r="BR93" s="4">
        <f t="shared" si="107"/>
        <v>4.5046643438385221</v>
      </c>
      <c r="BS93" s="4">
        <f t="shared" si="108"/>
        <v>-8.5728487701433576</v>
      </c>
      <c r="BT93" s="73">
        <v>0</v>
      </c>
    </row>
    <row r="94" spans="1:72" x14ac:dyDescent="0.35">
      <c r="A94" s="73">
        <f t="shared" si="109"/>
        <v>12</v>
      </c>
      <c r="B94" s="53">
        <v>42705</v>
      </c>
      <c r="C94" s="73" t="s">
        <v>3480</v>
      </c>
      <c r="D94" s="4" t="e">
        <v>#N/A</v>
      </c>
      <c r="E94" s="4" t="e">
        <v>#N/A</v>
      </c>
      <c r="F94" s="114">
        <v>0.13064545454545454</v>
      </c>
      <c r="G94" s="57">
        <v>24</v>
      </c>
      <c r="H94" s="57">
        <v>12</v>
      </c>
      <c r="I94" s="57">
        <v>-5</v>
      </c>
      <c r="J94" s="57">
        <v>198</v>
      </c>
      <c r="K94" s="73" t="e">
        <f>NA()</f>
        <v>#N/A</v>
      </c>
      <c r="L94" s="73" t="e">
        <f>NA()</f>
        <v>#N/A</v>
      </c>
      <c r="M94" s="73" t="e">
        <f>NA()</f>
        <v>#N/A</v>
      </c>
      <c r="P94" s="57">
        <f t="shared" si="115"/>
        <v>197.33333333333334</v>
      </c>
      <c r="Q94" s="73" t="e">
        <f>NA()</f>
        <v>#N/A</v>
      </c>
      <c r="R94" s="73" t="e">
        <f>NA()</f>
        <v>#N/A</v>
      </c>
      <c r="S94" s="73" t="e">
        <f>NA()</f>
        <v>#N/A</v>
      </c>
      <c r="V94" s="57">
        <f t="shared" si="116"/>
        <v>197.375</v>
      </c>
      <c r="W94" s="73" t="e">
        <f>NA()</f>
        <v>#N/A</v>
      </c>
      <c r="X94" s="73" t="e">
        <f>NA()</f>
        <v>#N/A</v>
      </c>
      <c r="Y94" s="73" t="e">
        <f>NA()</f>
        <v>#N/A</v>
      </c>
      <c r="AB94" s="74">
        <f t="shared" si="117"/>
        <v>1.0031665611146294</v>
      </c>
      <c r="AC94" s="73" t="e">
        <f>NA()</f>
        <v>#N/A</v>
      </c>
      <c r="AD94" s="73" t="e">
        <f>NA()</f>
        <v>#N/A</v>
      </c>
      <c r="AE94" s="73" t="e">
        <f>NA()</f>
        <v>#N/A</v>
      </c>
      <c r="AH94" s="73"/>
      <c r="AI94" s="74"/>
      <c r="AJ94" s="74"/>
      <c r="AK94" s="74"/>
      <c r="AL94" s="74"/>
      <c r="AO94" s="285">
        <f t="shared" ref="AO94:AS94" si="131">AO82</f>
        <v>12</v>
      </c>
      <c r="AP94" s="244">
        <f t="shared" si="131"/>
        <v>0.99799443734174142</v>
      </c>
      <c r="AQ94" s="244">
        <f t="shared" ca="1" si="131"/>
        <v>0.7856981471168506</v>
      </c>
      <c r="AR94" s="244">
        <f t="shared" ca="1" si="131"/>
        <v>1.0133006296357472</v>
      </c>
      <c r="AS94" s="244">
        <f t="shared" ca="1" si="131"/>
        <v>1.0035926743343828</v>
      </c>
      <c r="AV94" s="4">
        <f t="shared" si="96"/>
        <v>198.39789941855079</v>
      </c>
      <c r="AW94" s="4" t="e">
        <f>NA()</f>
        <v>#N/A</v>
      </c>
      <c r="AX94" s="4" t="e">
        <f>NA()</f>
        <v>#N/A</v>
      </c>
      <c r="AY94" s="4" t="e">
        <f>NA()</f>
        <v>#N/A</v>
      </c>
      <c r="BB94" s="73" t="e">
        <f>NA()</f>
        <v>#N/A</v>
      </c>
      <c r="BC94" s="73" t="e">
        <f>NA()</f>
        <v>#N/A</v>
      </c>
      <c r="BE94" s="4" t="e">
        <f t="shared" si="97"/>
        <v>#N/A</v>
      </c>
      <c r="BF94" s="4" t="e">
        <f t="shared" si="98"/>
        <v>#N/A</v>
      </c>
      <c r="BG94" s="4">
        <f t="shared" si="99"/>
        <v>-1.409391922933444</v>
      </c>
      <c r="BH94" s="4">
        <f t="shared" si="100"/>
        <v>-2.1272095503145985</v>
      </c>
      <c r="BI94" s="4" t="e">
        <f t="shared" ca="1" si="101"/>
        <v>#N/A</v>
      </c>
      <c r="BJ94" s="4" t="e">
        <f t="shared" ca="1" si="102"/>
        <v>#N/A</v>
      </c>
      <c r="BK94" s="4" t="e">
        <f t="shared" ca="1" si="103"/>
        <v>#N/A</v>
      </c>
      <c r="BL94" s="4">
        <f t="shared" si="104"/>
        <v>1.1265629783301705</v>
      </c>
      <c r="BM94" s="4">
        <f t="shared" si="105"/>
        <v>7.1187966819211628</v>
      </c>
      <c r="BQ94" s="4">
        <f t="shared" si="106"/>
        <v>1.1265629783301705</v>
      </c>
      <c r="BR94" s="4">
        <f t="shared" si="107"/>
        <v>5.5513913282989256</v>
      </c>
      <c r="BS94" s="4">
        <f t="shared" si="108"/>
        <v>-7.1187966819211628</v>
      </c>
      <c r="BT94" s="73">
        <v>0</v>
      </c>
    </row>
    <row r="95" spans="1:72" x14ac:dyDescent="0.35">
      <c r="A95" s="73">
        <f t="shared" si="109"/>
        <v>1</v>
      </c>
      <c r="B95" s="53">
        <v>42736</v>
      </c>
      <c r="C95" s="73" t="s">
        <v>3481</v>
      </c>
      <c r="D95" s="4" t="e">
        <v>#N/A</v>
      </c>
      <c r="E95" s="4" t="e">
        <v>#N/A</v>
      </c>
      <c r="F95" s="114">
        <v>8.1209090909090911E-2</v>
      </c>
      <c r="G95" s="57">
        <v>25</v>
      </c>
      <c r="H95" s="57">
        <v>10</v>
      </c>
      <c r="I95" s="57">
        <v>-2</v>
      </c>
      <c r="J95" s="57">
        <v>199</v>
      </c>
      <c r="K95" s="73" t="e">
        <f>NA()</f>
        <v>#N/A</v>
      </c>
      <c r="L95" s="73" t="e">
        <f>NA()</f>
        <v>#N/A</v>
      </c>
      <c r="M95" s="73" t="e">
        <f>NA()</f>
        <v>#N/A</v>
      </c>
      <c r="P95" s="57">
        <f t="shared" si="115"/>
        <v>197.41666666666666</v>
      </c>
      <c r="Q95" s="73" t="e">
        <f>NA()</f>
        <v>#N/A</v>
      </c>
      <c r="R95" s="73" t="e">
        <f>NA()</f>
        <v>#N/A</v>
      </c>
      <c r="S95" s="73" t="e">
        <f>NA()</f>
        <v>#N/A</v>
      </c>
      <c r="V95" s="57">
        <f t="shared" si="116"/>
        <v>197.54166666666666</v>
      </c>
      <c r="W95" s="73" t="e">
        <f>NA()</f>
        <v>#N/A</v>
      </c>
      <c r="X95" s="73" t="e">
        <f>NA()</f>
        <v>#N/A</v>
      </c>
      <c r="Y95" s="73" t="e">
        <f>NA()</f>
        <v>#N/A</v>
      </c>
      <c r="AB95" s="74">
        <f t="shared" si="117"/>
        <v>1.0073824087745202</v>
      </c>
      <c r="AC95" s="73" t="e">
        <f>NA()</f>
        <v>#N/A</v>
      </c>
      <c r="AD95" s="73" t="e">
        <f>NA()</f>
        <v>#N/A</v>
      </c>
      <c r="AE95" s="73" t="e">
        <f>NA()</f>
        <v>#N/A</v>
      </c>
      <c r="AH95" s="73"/>
      <c r="AI95" s="74"/>
      <c r="AJ95" s="74"/>
      <c r="AK95" s="74"/>
      <c r="AL95" s="74"/>
      <c r="AO95" s="285">
        <f t="shared" ref="AO95:AS95" si="132">AO83</f>
        <v>1</v>
      </c>
      <c r="AP95" s="244">
        <f t="shared" si="132"/>
        <v>1.0121968222269864</v>
      </c>
      <c r="AQ95" s="244">
        <f t="shared" ca="1" si="132"/>
        <v>1.0563770216214654</v>
      </c>
      <c r="AR95" s="244">
        <f t="shared" ca="1" si="132"/>
        <v>1.0103681524867829</v>
      </c>
      <c r="AS95" s="244">
        <f t="shared" ca="1" si="132"/>
        <v>1.0010113591614587</v>
      </c>
      <c r="AV95" s="4">
        <f t="shared" si="96"/>
        <v>196.6020793882457</v>
      </c>
      <c r="AW95" s="4" t="e">
        <f>NA()</f>
        <v>#N/A</v>
      </c>
      <c r="AX95" s="4" t="e">
        <f>NA()</f>
        <v>#N/A</v>
      </c>
      <c r="AY95" s="4" t="e">
        <f>NA()</f>
        <v>#N/A</v>
      </c>
      <c r="BB95" s="73" t="e">
        <f>NA()</f>
        <v>#N/A</v>
      </c>
      <c r="BC95" s="73" t="e">
        <f>NA()</f>
        <v>#N/A</v>
      </c>
      <c r="BE95" s="4" t="e">
        <f t="shared" si="97"/>
        <v>#N/A</v>
      </c>
      <c r="BF95" s="4" t="e">
        <f t="shared" si="98"/>
        <v>#N/A</v>
      </c>
      <c r="BG95" s="4">
        <f t="shared" si="99"/>
        <v>-0.52678357443556267</v>
      </c>
      <c r="BH95" s="4">
        <f t="shared" si="100"/>
        <v>-2.2466282609436297</v>
      </c>
      <c r="BI95" s="4" t="e">
        <f t="shared" ca="1" si="101"/>
        <v>#N/A</v>
      </c>
      <c r="BJ95" s="4" t="e">
        <f t="shared" ca="1" si="102"/>
        <v>#N/A</v>
      </c>
      <c r="BK95" s="4" t="e">
        <f t="shared" ca="1" si="103"/>
        <v>#N/A</v>
      </c>
      <c r="BL95" s="4">
        <f t="shared" si="104"/>
        <v>1.4484381149959333</v>
      </c>
      <c r="BM95" s="4">
        <f t="shared" si="105"/>
        <v>6.3917706378100654</v>
      </c>
      <c r="BQ95" s="4">
        <f t="shared" si="106"/>
        <v>1.4484381149959333</v>
      </c>
      <c r="BR95" s="4">
        <f t="shared" si="107"/>
        <v>5.2523264755959529</v>
      </c>
      <c r="BS95" s="4">
        <f t="shared" si="108"/>
        <v>-6.3917706378100654</v>
      </c>
      <c r="BT95" s="73">
        <v>0</v>
      </c>
    </row>
    <row r="96" spans="1:72" x14ac:dyDescent="0.35">
      <c r="A96" s="73">
        <f t="shared" si="109"/>
        <v>2</v>
      </c>
      <c r="B96" s="53">
        <v>42767</v>
      </c>
      <c r="C96" s="73" t="s">
        <v>3482</v>
      </c>
      <c r="D96" s="4" t="e">
        <v>#N/A</v>
      </c>
      <c r="E96" s="4" t="e">
        <v>#N/A</v>
      </c>
      <c r="F96" s="114">
        <v>4.9014999999999996E-2</v>
      </c>
      <c r="G96" s="57">
        <v>24</v>
      </c>
      <c r="H96" s="57">
        <v>5</v>
      </c>
      <c r="I96" s="57">
        <v>-4</v>
      </c>
      <c r="J96" s="57">
        <v>196</v>
      </c>
      <c r="K96" s="73" t="e">
        <f>NA()</f>
        <v>#N/A</v>
      </c>
      <c r="L96" s="73" t="e">
        <f>NA()</f>
        <v>#N/A</v>
      </c>
      <c r="M96" s="73" t="e">
        <f>NA()</f>
        <v>#N/A</v>
      </c>
      <c r="P96" s="57">
        <f t="shared" si="115"/>
        <v>197.66666666666666</v>
      </c>
      <c r="Q96" s="73" t="e">
        <f>NA()</f>
        <v>#N/A</v>
      </c>
      <c r="R96" s="73" t="e">
        <f>NA()</f>
        <v>#N/A</v>
      </c>
      <c r="S96" s="73" t="e">
        <f>NA()</f>
        <v>#N/A</v>
      </c>
      <c r="V96" s="57">
        <f t="shared" si="116"/>
        <v>197.66666666666666</v>
      </c>
      <c r="W96" s="73" t="e">
        <f>NA()</f>
        <v>#N/A</v>
      </c>
      <c r="X96" s="73" t="e">
        <f>NA()</f>
        <v>#N/A</v>
      </c>
      <c r="Y96" s="73" t="e">
        <f>NA()</f>
        <v>#N/A</v>
      </c>
      <c r="AB96" s="74">
        <f t="shared" si="117"/>
        <v>0.99156829679595282</v>
      </c>
      <c r="AC96" s="73" t="e">
        <f>NA()</f>
        <v>#N/A</v>
      </c>
      <c r="AD96" s="73" t="e">
        <f>NA()</f>
        <v>#N/A</v>
      </c>
      <c r="AE96" s="73" t="e">
        <f>NA()</f>
        <v>#N/A</v>
      </c>
      <c r="AH96" s="73"/>
      <c r="AI96" s="74"/>
      <c r="AJ96" s="74"/>
      <c r="AK96" s="74"/>
      <c r="AL96" s="74"/>
      <c r="AO96" s="285">
        <f t="shared" ref="AO96:AS96" si="133">AO84</f>
        <v>2</v>
      </c>
      <c r="AP96" s="244">
        <f t="shared" si="133"/>
        <v>1.0062240821410855</v>
      </c>
      <c r="AQ96" s="244">
        <f t="shared" ca="1" si="133"/>
        <v>1.005123122579465</v>
      </c>
      <c r="AR96" s="244">
        <f t="shared" ca="1" si="133"/>
        <v>1.0086729246113624</v>
      </c>
      <c r="AS96" s="244">
        <f t="shared" ca="1" si="133"/>
        <v>1.0103349528673153</v>
      </c>
      <c r="AV96" s="4">
        <f t="shared" si="96"/>
        <v>194.7876258168489</v>
      </c>
      <c r="AW96" s="4" t="e">
        <f>NA()</f>
        <v>#N/A</v>
      </c>
      <c r="AX96" s="4" t="e">
        <f>NA()</f>
        <v>#N/A</v>
      </c>
      <c r="AY96" s="4" t="e">
        <f>NA()</f>
        <v>#N/A</v>
      </c>
      <c r="BB96" s="73" t="e">
        <f>NA()</f>
        <v>#N/A</v>
      </c>
      <c r="BC96" s="73" t="e">
        <f>NA()</f>
        <v>#N/A</v>
      </c>
      <c r="BE96" s="4" t="e">
        <f t="shared" si="97"/>
        <v>#N/A</v>
      </c>
      <c r="BF96" s="4" t="e">
        <f t="shared" si="98"/>
        <v>#N/A</v>
      </c>
      <c r="BG96" s="4">
        <f t="shared" si="99"/>
        <v>4.799117270547687E-2</v>
      </c>
      <c r="BH96" s="4">
        <f t="shared" si="100"/>
        <v>-2.3672860675923473</v>
      </c>
      <c r="BI96" s="4" t="e">
        <f t="shared" ca="1" si="101"/>
        <v>#N/A</v>
      </c>
      <c r="BJ96" s="4" t="e">
        <f t="shared" ca="1" si="102"/>
        <v>#N/A</v>
      </c>
      <c r="BK96" s="4" t="e">
        <f t="shared" ca="1" si="103"/>
        <v>#N/A</v>
      </c>
      <c r="BL96" s="4">
        <f t="shared" si="104"/>
        <v>1.1265629783301705</v>
      </c>
      <c r="BM96" s="4">
        <f t="shared" si="105"/>
        <v>6.8764546672174642</v>
      </c>
      <c r="BQ96" s="4">
        <f t="shared" si="106"/>
        <v>1.1265629783301705</v>
      </c>
      <c r="BR96" s="4">
        <f t="shared" si="107"/>
        <v>4.5046643438385221</v>
      </c>
      <c r="BS96" s="4">
        <f t="shared" si="108"/>
        <v>-6.8764546672174642</v>
      </c>
      <c r="BT96" s="73">
        <v>0</v>
      </c>
    </row>
    <row r="97" spans="1:72" x14ac:dyDescent="0.35">
      <c r="A97" s="73">
        <f t="shared" si="109"/>
        <v>3</v>
      </c>
      <c r="B97" s="53">
        <v>42795</v>
      </c>
      <c r="C97" s="73" t="s">
        <v>3483</v>
      </c>
      <c r="D97" s="4" t="e">
        <v>#N/A</v>
      </c>
      <c r="E97" s="4" t="e">
        <v>#N/A</v>
      </c>
      <c r="F97" s="114">
        <v>7.7478260869565203E-3</v>
      </c>
      <c r="G97" s="57">
        <v>27</v>
      </c>
      <c r="H97" s="57">
        <v>6</v>
      </c>
      <c r="I97" s="57">
        <v>-1</v>
      </c>
      <c r="J97" s="57">
        <v>196</v>
      </c>
      <c r="K97" s="73" t="e">
        <f>NA()</f>
        <v>#N/A</v>
      </c>
      <c r="L97" s="73" t="e">
        <f>NA()</f>
        <v>#N/A</v>
      </c>
      <c r="M97" s="73" t="e">
        <f>NA()</f>
        <v>#N/A</v>
      </c>
      <c r="P97" s="57">
        <f t="shared" si="115"/>
        <v>197.66666666666666</v>
      </c>
      <c r="Q97" s="73" t="e">
        <f>NA()</f>
        <v>#N/A</v>
      </c>
      <c r="R97" s="73" t="e">
        <f>NA()</f>
        <v>#N/A</v>
      </c>
      <c r="S97" s="73" t="e">
        <f>NA()</f>
        <v>#N/A</v>
      </c>
      <c r="V97" s="57">
        <f t="shared" si="116"/>
        <v>197.625</v>
      </c>
      <c r="W97" s="73" t="e">
        <f>NA()</f>
        <v>#N/A</v>
      </c>
      <c r="X97" s="73" t="e">
        <f>NA()</f>
        <v>#N/A</v>
      </c>
      <c r="Y97" s="73" t="e">
        <f>NA()</f>
        <v>#N/A</v>
      </c>
      <c r="AB97" s="74">
        <f t="shared" si="117"/>
        <v>0.99177735610373186</v>
      </c>
      <c r="AC97" s="73" t="e">
        <f>NA()</f>
        <v>#N/A</v>
      </c>
      <c r="AD97" s="73" t="e">
        <f>NA()</f>
        <v>#N/A</v>
      </c>
      <c r="AE97" s="73" t="e">
        <f>NA()</f>
        <v>#N/A</v>
      </c>
      <c r="AH97" s="73"/>
      <c r="AI97" s="74"/>
      <c r="AJ97" s="74"/>
      <c r="AK97" s="74"/>
      <c r="AL97" s="74"/>
      <c r="AO97" s="285">
        <f t="shared" ref="AO97:AS97" si="134">AO85</f>
        <v>3</v>
      </c>
      <c r="AP97" s="244">
        <f t="shared" si="134"/>
        <v>1.0031630281314237</v>
      </c>
      <c r="AQ97" s="244">
        <f t="shared" ca="1" si="134"/>
        <v>1.0888981528491299</v>
      </c>
      <c r="AR97" s="244">
        <f t="shared" ca="1" si="134"/>
        <v>1.0113963218255968</v>
      </c>
      <c r="AS97" s="244">
        <f t="shared" ca="1" si="134"/>
        <v>1.0130155217550036</v>
      </c>
      <c r="AV97" s="4">
        <f t="shared" si="96"/>
        <v>195.38200123372388</v>
      </c>
      <c r="AW97" s="4" t="e">
        <f>NA()</f>
        <v>#N/A</v>
      </c>
      <c r="AX97" s="4" t="e">
        <f>NA()</f>
        <v>#N/A</v>
      </c>
      <c r="AY97" s="4" t="e">
        <f>NA()</f>
        <v>#N/A</v>
      </c>
      <c r="BB97" s="73" t="e">
        <f>NA()</f>
        <v>#N/A</v>
      </c>
      <c r="BC97" s="73" t="e">
        <f>NA()</f>
        <v>#N/A</v>
      </c>
      <c r="BE97" s="4" t="e">
        <f t="shared" si="97"/>
        <v>#N/A</v>
      </c>
      <c r="BF97" s="4" t="e">
        <f t="shared" si="98"/>
        <v>#N/A</v>
      </c>
      <c r="BG97" s="4">
        <f t="shared" si="99"/>
        <v>0.78475151540541754</v>
      </c>
      <c r="BH97" s="4">
        <f t="shared" si="100"/>
        <v>-2.3277612016731579</v>
      </c>
      <c r="BI97" s="4" t="e">
        <f t="shared" ca="1" si="101"/>
        <v>#N/A</v>
      </c>
      <c r="BJ97" s="4" t="e">
        <f t="shared" ca="1" si="102"/>
        <v>#N/A</v>
      </c>
      <c r="BK97" s="4" t="e">
        <f t="shared" ca="1" si="103"/>
        <v>#N/A</v>
      </c>
      <c r="BL97" s="4">
        <f t="shared" si="104"/>
        <v>2.0921883883274592</v>
      </c>
      <c r="BM97" s="4">
        <f t="shared" si="105"/>
        <v>6.1494286231063668</v>
      </c>
      <c r="BQ97" s="4">
        <f t="shared" si="106"/>
        <v>2.0921883883274592</v>
      </c>
      <c r="BR97" s="4">
        <f t="shared" si="107"/>
        <v>4.6541967701900084</v>
      </c>
      <c r="BS97" s="4">
        <f t="shared" si="108"/>
        <v>-6.1494286231063668</v>
      </c>
      <c r="BT97" s="73">
        <v>0</v>
      </c>
    </row>
    <row r="98" spans="1:72" x14ac:dyDescent="0.35">
      <c r="A98" s="73">
        <f t="shared" si="109"/>
        <v>4</v>
      </c>
      <c r="B98" s="53">
        <v>42826</v>
      </c>
      <c r="C98" s="73" t="s">
        <v>3484</v>
      </c>
      <c r="D98" s="4" t="e">
        <v>#N/A</v>
      </c>
      <c r="E98" s="4" t="e">
        <v>#N/A</v>
      </c>
      <c r="F98" s="114">
        <v>1.6395E-2</v>
      </c>
      <c r="G98" s="57">
        <v>25</v>
      </c>
      <c r="H98" s="57">
        <v>7</v>
      </c>
      <c r="I98" s="57">
        <v>1</v>
      </c>
      <c r="J98" s="57">
        <v>196</v>
      </c>
      <c r="K98" s="73" t="e">
        <f>NA()</f>
        <v>#N/A</v>
      </c>
      <c r="L98" s="73" t="e">
        <f>NA()</f>
        <v>#N/A</v>
      </c>
      <c r="M98" s="73" t="e">
        <f>NA()</f>
        <v>#N/A</v>
      </c>
      <c r="P98" s="57">
        <f t="shared" si="115"/>
        <v>197.58333333333334</v>
      </c>
      <c r="Q98" s="73" t="e">
        <f>NA()</f>
        <v>#N/A</v>
      </c>
      <c r="R98" s="73" t="e">
        <f>NA()</f>
        <v>#N/A</v>
      </c>
      <c r="S98" s="73" t="e">
        <f>NA()</f>
        <v>#N/A</v>
      </c>
      <c r="V98" s="57">
        <f t="shared" si="116"/>
        <v>197.58333333333334</v>
      </c>
      <c r="W98" s="73" t="e">
        <f>NA()</f>
        <v>#N/A</v>
      </c>
      <c r="X98" s="73" t="e">
        <f>NA()</f>
        <v>#N/A</v>
      </c>
      <c r="Y98" s="73" t="e">
        <f>NA()</f>
        <v>#N/A</v>
      </c>
      <c r="AB98" s="74">
        <f t="shared" si="117"/>
        <v>0.99198650358498519</v>
      </c>
      <c r="AC98" s="73" t="e">
        <f>NA()</f>
        <v>#N/A</v>
      </c>
      <c r="AD98" s="73" t="e">
        <f>NA()</f>
        <v>#N/A</v>
      </c>
      <c r="AE98" s="73" t="e">
        <f>NA()</f>
        <v>#N/A</v>
      </c>
      <c r="AH98" s="73"/>
      <c r="AI98" s="74"/>
      <c r="AJ98" s="74"/>
      <c r="AK98" s="74"/>
      <c r="AL98" s="74"/>
      <c r="AO98" s="285">
        <f t="shared" ref="AO98:AS98" si="135">AO86</f>
        <v>4</v>
      </c>
      <c r="AP98" s="244">
        <f t="shared" si="135"/>
        <v>0.99287678513374189</v>
      </c>
      <c r="AQ98" s="244">
        <f t="shared" ca="1" si="135"/>
        <v>0.92312570722127618</v>
      </c>
      <c r="AR98" s="244">
        <f t="shared" ca="1" si="135"/>
        <v>0.97508959396513906</v>
      </c>
      <c r="AS98" s="244">
        <f t="shared" ca="1" si="135"/>
        <v>1.0096063524952417</v>
      </c>
      <c r="AV98" s="4">
        <f t="shared" si="96"/>
        <v>197.4061665401901</v>
      </c>
      <c r="AW98" s="4" t="e">
        <f>NA()</f>
        <v>#N/A</v>
      </c>
      <c r="AX98" s="4" t="e">
        <f>NA()</f>
        <v>#N/A</v>
      </c>
      <c r="AY98" s="4" t="e">
        <f>NA()</f>
        <v>#N/A</v>
      </c>
      <c r="BB98" s="73" t="e">
        <f>NA()</f>
        <v>#N/A</v>
      </c>
      <c r="BC98" s="73" t="e">
        <f>NA()</f>
        <v>#N/A</v>
      </c>
      <c r="BE98" s="4" t="e">
        <f t="shared" si="97"/>
        <v>#N/A</v>
      </c>
      <c r="BF98" s="4" t="e">
        <f t="shared" si="98"/>
        <v>#N/A</v>
      </c>
      <c r="BG98" s="4">
        <f t="shared" si="99"/>
        <v>0.63036985532410461</v>
      </c>
      <c r="BH98" s="4">
        <f t="shared" si="100"/>
        <v>-2.1931579525061764</v>
      </c>
      <c r="BI98" s="4" t="e">
        <f t="shared" ca="1" si="101"/>
        <v>#N/A</v>
      </c>
      <c r="BJ98" s="4" t="e">
        <f t="shared" ca="1" si="102"/>
        <v>#N/A</v>
      </c>
      <c r="BK98" s="4" t="e">
        <f t="shared" ca="1" si="103"/>
        <v>#N/A</v>
      </c>
      <c r="BL98" s="4">
        <f t="shared" si="104"/>
        <v>1.4484381149959333</v>
      </c>
      <c r="BM98" s="4">
        <f t="shared" si="105"/>
        <v>5.664744593698968</v>
      </c>
      <c r="BQ98" s="4">
        <f t="shared" si="106"/>
        <v>1.4484381149959333</v>
      </c>
      <c r="BR98" s="4">
        <f t="shared" si="107"/>
        <v>4.8037291965414939</v>
      </c>
      <c r="BS98" s="4">
        <f t="shared" si="108"/>
        <v>-5.664744593698968</v>
      </c>
      <c r="BT98" s="73">
        <v>0</v>
      </c>
    </row>
    <row r="99" spans="1:72" x14ac:dyDescent="0.35">
      <c r="A99" s="73">
        <f t="shared" si="109"/>
        <v>5</v>
      </c>
      <c r="B99" s="53">
        <v>42856</v>
      </c>
      <c r="C99" s="73" t="s">
        <v>3485</v>
      </c>
      <c r="D99" s="4" t="e">
        <v>#N/A</v>
      </c>
      <c r="E99" s="4" t="e">
        <v>#N/A</v>
      </c>
      <c r="F99" s="114">
        <v>1.0730434782608695E-2</v>
      </c>
      <c r="G99" s="57">
        <v>25</v>
      </c>
      <c r="H99" s="57">
        <v>9</v>
      </c>
      <c r="I99" s="57">
        <v>5</v>
      </c>
      <c r="J99" s="57">
        <v>196</v>
      </c>
      <c r="K99" s="73" t="e">
        <f>NA()</f>
        <v>#N/A</v>
      </c>
      <c r="L99" s="73" t="e">
        <f>NA()</f>
        <v>#N/A</v>
      </c>
      <c r="M99" s="73" t="e">
        <f>NA()</f>
        <v>#N/A</v>
      </c>
      <c r="P99" s="57">
        <f t="shared" si="115"/>
        <v>197.58333333333334</v>
      </c>
      <c r="Q99" s="73" t="e">
        <f>NA()</f>
        <v>#N/A</v>
      </c>
      <c r="R99" s="73" t="e">
        <f>NA()</f>
        <v>#N/A</v>
      </c>
      <c r="S99" s="73" t="e">
        <f>NA()</f>
        <v>#N/A</v>
      </c>
      <c r="V99" s="57">
        <f t="shared" si="116"/>
        <v>197.54166666666669</v>
      </c>
      <c r="W99" s="73" t="e">
        <f>NA()</f>
        <v>#N/A</v>
      </c>
      <c r="X99" s="73" t="e">
        <f>NA()</f>
        <v>#N/A</v>
      </c>
      <c r="Y99" s="73" t="e">
        <f>NA()</f>
        <v>#N/A</v>
      </c>
      <c r="AB99" s="74">
        <f t="shared" si="117"/>
        <v>0.9921957392955072</v>
      </c>
      <c r="AC99" s="73" t="e">
        <f>NA()</f>
        <v>#N/A</v>
      </c>
      <c r="AD99" s="73" t="e">
        <f>NA()</f>
        <v>#N/A</v>
      </c>
      <c r="AE99" s="73" t="e">
        <f>NA()</f>
        <v>#N/A</v>
      </c>
      <c r="AH99" s="73"/>
      <c r="AI99" s="74"/>
      <c r="AJ99" s="74"/>
      <c r="AK99" s="74"/>
      <c r="AL99" s="74"/>
      <c r="AO99" s="285">
        <f t="shared" ref="AO99:AS99" si="136">AO87</f>
        <v>5</v>
      </c>
      <c r="AP99" s="244">
        <f t="shared" si="136"/>
        <v>0.99323266368470142</v>
      </c>
      <c r="AQ99" s="244">
        <f t="shared" ca="1" si="136"/>
        <v>1.0823283575727152</v>
      </c>
      <c r="AR99" s="244">
        <f t="shared" ca="1" si="136"/>
        <v>0.98351189448096821</v>
      </c>
      <c r="AS99" s="244">
        <f t="shared" ca="1" si="136"/>
        <v>0.97667710482341796</v>
      </c>
      <c r="AV99" s="4">
        <f t="shared" si="96"/>
        <v>197.33543525731207</v>
      </c>
      <c r="AW99" s="4" t="e">
        <f>NA()</f>
        <v>#N/A</v>
      </c>
      <c r="AX99" s="4" t="e">
        <f>NA()</f>
        <v>#N/A</v>
      </c>
      <c r="AY99" s="4" t="e">
        <f>NA()</f>
        <v>#N/A</v>
      </c>
      <c r="BB99" s="73" t="e">
        <f>NA()</f>
        <v>#N/A</v>
      </c>
      <c r="BC99" s="73" t="e">
        <f>NA()</f>
        <v>#N/A</v>
      </c>
      <c r="BE99" s="4" t="e">
        <f t="shared" si="97"/>
        <v>#N/A</v>
      </c>
      <c r="BF99" s="4" t="e">
        <f t="shared" si="98"/>
        <v>#N/A</v>
      </c>
      <c r="BG99" s="4">
        <f t="shared" si="99"/>
        <v>0.73150173849123057</v>
      </c>
      <c r="BH99" s="4">
        <f t="shared" si="100"/>
        <v>-2.1978614519993838</v>
      </c>
      <c r="BI99" s="4" t="e">
        <f t="shared" ca="1" si="101"/>
        <v>#N/A</v>
      </c>
      <c r="BJ99" s="4" t="e">
        <f t="shared" ca="1" si="102"/>
        <v>#N/A</v>
      </c>
      <c r="BK99" s="4" t="e">
        <f t="shared" ca="1" si="103"/>
        <v>#N/A</v>
      </c>
      <c r="BL99" s="4">
        <f t="shared" si="104"/>
        <v>1.4484381149959333</v>
      </c>
      <c r="BM99" s="4">
        <f t="shared" si="105"/>
        <v>4.6953765348841712</v>
      </c>
      <c r="BQ99" s="4">
        <f t="shared" si="106"/>
        <v>1.4484381149959333</v>
      </c>
      <c r="BR99" s="4">
        <f t="shared" si="107"/>
        <v>5.1027940492444666</v>
      </c>
      <c r="BS99" s="4">
        <f t="shared" si="108"/>
        <v>-4.6953765348841712</v>
      </c>
      <c r="BT99" s="73">
        <v>0</v>
      </c>
    </row>
    <row r="100" spans="1:72" x14ac:dyDescent="0.35">
      <c r="A100" s="73">
        <f t="shared" si="109"/>
        <v>6</v>
      </c>
      <c r="B100" s="53">
        <v>42887</v>
      </c>
      <c r="C100" s="73" t="s">
        <v>3486</v>
      </c>
      <c r="D100" s="4" t="e">
        <v>#N/A</v>
      </c>
      <c r="E100" s="4" t="e">
        <v>#N/A</v>
      </c>
      <c r="F100" s="114">
        <v>1.7236363636363636E-2</v>
      </c>
      <c r="G100" s="57">
        <v>25</v>
      </c>
      <c r="H100" s="57">
        <v>1</v>
      </c>
      <c r="I100" s="57">
        <v>4</v>
      </c>
      <c r="J100" s="57">
        <v>198</v>
      </c>
      <c r="K100" s="73" t="e">
        <f>NA()</f>
        <v>#N/A</v>
      </c>
      <c r="L100" s="73" t="e">
        <f>NA()</f>
        <v>#N/A</v>
      </c>
      <c r="M100" s="73" t="e">
        <f>NA()</f>
        <v>#N/A</v>
      </c>
      <c r="P100" s="57">
        <f t="shared" si="115"/>
        <v>197.5</v>
      </c>
      <c r="Q100" s="73" t="e">
        <f>NA()</f>
        <v>#N/A</v>
      </c>
      <c r="R100" s="73" t="e">
        <f>NA()</f>
        <v>#N/A</v>
      </c>
      <c r="S100" s="73" t="e">
        <f>NA()</f>
        <v>#N/A</v>
      </c>
      <c r="V100" s="57">
        <f t="shared" si="116"/>
        <v>197.41666666666669</v>
      </c>
      <c r="W100" s="73" t="e">
        <f>NA()</f>
        <v>#N/A</v>
      </c>
      <c r="X100" s="73" t="e">
        <f>NA()</f>
        <v>#N/A</v>
      </c>
      <c r="Y100" s="73" t="e">
        <f>NA()</f>
        <v>#N/A</v>
      </c>
      <c r="AB100" s="74">
        <f t="shared" si="117"/>
        <v>1.0029548332629801</v>
      </c>
      <c r="AC100" s="73" t="e">
        <f>NA()</f>
        <v>#N/A</v>
      </c>
      <c r="AD100" s="73" t="e">
        <f>NA()</f>
        <v>#N/A</v>
      </c>
      <c r="AE100" s="73" t="e">
        <f>NA()</f>
        <v>#N/A</v>
      </c>
      <c r="AH100" s="73"/>
      <c r="AI100" s="74"/>
      <c r="AJ100" s="74"/>
      <c r="AK100" s="74"/>
      <c r="AL100" s="74"/>
      <c r="AO100" s="285">
        <f t="shared" ref="AO100:AS100" si="137">AO88</f>
        <v>6</v>
      </c>
      <c r="AP100" s="244">
        <f t="shared" si="137"/>
        <v>0.99560461387224175</v>
      </c>
      <c r="AQ100" s="244">
        <f t="shared" ca="1" si="137"/>
        <v>1.049552295920416</v>
      </c>
      <c r="AR100" s="244">
        <f t="shared" ca="1" si="137"/>
        <v>0.98486645726033994</v>
      </c>
      <c r="AS100" s="244">
        <f t="shared" ca="1" si="137"/>
        <v>0.97913458201062242</v>
      </c>
      <c r="AV100" s="4">
        <f t="shared" si="96"/>
        <v>198.87412858595673</v>
      </c>
      <c r="AW100" s="4" t="e">
        <f>NA()</f>
        <v>#N/A</v>
      </c>
      <c r="AX100" s="4" t="e">
        <f>NA()</f>
        <v>#N/A</v>
      </c>
      <c r="AY100" s="4" t="e">
        <f>NA()</f>
        <v>#N/A</v>
      </c>
      <c r="BB100" s="73" t="e">
        <f>NA()</f>
        <v>#N/A</v>
      </c>
      <c r="BC100" s="73" t="e">
        <f>NA()</f>
        <v>#N/A</v>
      </c>
      <c r="BE100" s="4" t="e">
        <f t="shared" si="97"/>
        <v>#N/A</v>
      </c>
      <c r="BF100" s="4" t="e">
        <f t="shared" si="98"/>
        <v>#N/A</v>
      </c>
      <c r="BG100" s="4">
        <f t="shared" si="99"/>
        <v>0.61534863379900728</v>
      </c>
      <c r="BH100" s="4">
        <f t="shared" si="100"/>
        <v>-2.0955411914724871</v>
      </c>
      <c r="BI100" s="4" t="e">
        <f t="shared" ca="1" si="101"/>
        <v>#N/A</v>
      </c>
      <c r="BJ100" s="4" t="e">
        <f t="shared" ca="1" si="102"/>
        <v>#N/A</v>
      </c>
      <c r="BK100" s="4" t="e">
        <f t="shared" ca="1" si="103"/>
        <v>#N/A</v>
      </c>
      <c r="BL100" s="4">
        <f t="shared" si="104"/>
        <v>1.4484381149959333</v>
      </c>
      <c r="BM100" s="4">
        <f t="shared" si="105"/>
        <v>4.9377185495878706</v>
      </c>
      <c r="BQ100" s="4">
        <f t="shared" si="106"/>
        <v>1.4484381149959333</v>
      </c>
      <c r="BR100" s="4">
        <f t="shared" si="107"/>
        <v>3.9065346384325772</v>
      </c>
      <c r="BS100" s="4">
        <f t="shared" si="108"/>
        <v>-4.9377185495878706</v>
      </c>
      <c r="BT100" s="73">
        <v>0</v>
      </c>
    </row>
    <row r="101" spans="1:72" x14ac:dyDescent="0.35">
      <c r="A101" s="73">
        <f t="shared" si="109"/>
        <v>7</v>
      </c>
      <c r="B101" s="53">
        <v>42917</v>
      </c>
      <c r="C101" s="73" t="s">
        <v>3487</v>
      </c>
      <c r="D101" s="4" t="e">
        <v>#N/A</v>
      </c>
      <c r="E101" s="4" t="e">
        <v>#N/A</v>
      </c>
      <c r="F101" s="114">
        <v>6.8857142857142875E-3</v>
      </c>
      <c r="G101" s="57">
        <v>23</v>
      </c>
      <c r="H101" s="57">
        <v>-1</v>
      </c>
      <c r="I101" s="57">
        <v>5</v>
      </c>
      <c r="J101" s="57">
        <v>200</v>
      </c>
      <c r="K101" s="73" t="e">
        <f>NA()</f>
        <v>#N/A</v>
      </c>
      <c r="L101" s="73" t="e">
        <f>NA()</f>
        <v>#N/A</v>
      </c>
      <c r="M101" s="73" t="e">
        <f>NA()</f>
        <v>#N/A</v>
      </c>
      <c r="P101" s="57">
        <f t="shared" si="115"/>
        <v>197.33333333333334</v>
      </c>
      <c r="Q101" s="73" t="e">
        <f>NA()</f>
        <v>#N/A</v>
      </c>
      <c r="R101" s="73" t="e">
        <f>NA()</f>
        <v>#N/A</v>
      </c>
      <c r="S101" s="73" t="e">
        <f>NA()</f>
        <v>#N/A</v>
      </c>
      <c r="V101" s="57">
        <f t="shared" si="116"/>
        <v>197.375</v>
      </c>
      <c r="W101" s="73" t="e">
        <f>NA()</f>
        <v>#N/A</v>
      </c>
      <c r="X101" s="73" t="e">
        <f>NA()</f>
        <v>#N/A</v>
      </c>
      <c r="Y101" s="73" t="e">
        <f>NA()</f>
        <v>#N/A</v>
      </c>
      <c r="AB101" s="74">
        <f t="shared" si="117"/>
        <v>1.013299556681444</v>
      </c>
      <c r="AC101" s="73" t="e">
        <f>NA()</f>
        <v>#N/A</v>
      </c>
      <c r="AD101" s="73" t="e">
        <f>NA()</f>
        <v>#N/A</v>
      </c>
      <c r="AE101" s="73" t="e">
        <f>NA()</f>
        <v>#N/A</v>
      </c>
      <c r="AH101" s="73"/>
      <c r="AI101" s="74"/>
      <c r="AJ101" s="74"/>
      <c r="AK101" s="74"/>
      <c r="AL101" s="74"/>
      <c r="AO101" s="285">
        <f t="shared" ref="AO101:AS101" si="138">AO89</f>
        <v>7</v>
      </c>
      <c r="AP101" s="244">
        <f t="shared" si="138"/>
        <v>1.00231356040187</v>
      </c>
      <c r="AQ101" s="244">
        <f t="shared" ca="1" si="138"/>
        <v>1.0355145434801527</v>
      </c>
      <c r="AR101" s="244">
        <f t="shared" ca="1" si="138"/>
        <v>0.99278978925027439</v>
      </c>
      <c r="AS101" s="244">
        <f t="shared" ca="1" si="138"/>
        <v>0.98905179965611467</v>
      </c>
      <c r="AV101" s="4">
        <f t="shared" si="96"/>
        <v>199.53835596099441</v>
      </c>
      <c r="AW101" s="4" t="e">
        <f>NA()</f>
        <v>#N/A</v>
      </c>
      <c r="AX101" s="4" t="e">
        <f>NA()</f>
        <v>#N/A</v>
      </c>
      <c r="AY101" s="4" t="e">
        <f>NA()</f>
        <v>#N/A</v>
      </c>
      <c r="BB101" s="73" t="e">
        <f>NA()</f>
        <v>#N/A</v>
      </c>
      <c r="BC101" s="73" t="e">
        <f>NA()</f>
        <v>#N/A</v>
      </c>
      <c r="BE101" s="4" t="e">
        <f t="shared" si="97"/>
        <v>#N/A</v>
      </c>
      <c r="BF101" s="4" t="e">
        <f t="shared" si="98"/>
        <v>#N/A</v>
      </c>
      <c r="BG101" s="4">
        <f t="shared" si="99"/>
        <v>0.80014316271005959</v>
      </c>
      <c r="BH101" s="4">
        <f t="shared" si="100"/>
        <v>-2.0513712995273403</v>
      </c>
      <c r="BI101" s="4" t="e">
        <f t="shared" ca="1" si="101"/>
        <v>#N/A</v>
      </c>
      <c r="BJ101" s="4" t="e">
        <f t="shared" ca="1" si="102"/>
        <v>#N/A</v>
      </c>
      <c r="BK101" s="4" t="e">
        <f t="shared" ca="1" si="103"/>
        <v>#N/A</v>
      </c>
      <c r="BL101" s="4">
        <f t="shared" si="104"/>
        <v>0.80468784166440743</v>
      </c>
      <c r="BM101" s="4">
        <f t="shared" si="105"/>
        <v>4.6953765348841712</v>
      </c>
      <c r="BQ101" s="4">
        <f t="shared" si="106"/>
        <v>0.80468784166440743</v>
      </c>
      <c r="BR101" s="4">
        <f t="shared" si="107"/>
        <v>3.6074697857296045</v>
      </c>
      <c r="BS101" s="4">
        <f t="shared" si="108"/>
        <v>-4.6953765348841712</v>
      </c>
      <c r="BT101" s="73">
        <v>0</v>
      </c>
    </row>
    <row r="102" spans="1:72" x14ac:dyDescent="0.35">
      <c r="A102" s="73">
        <f t="shared" si="109"/>
        <v>8</v>
      </c>
      <c r="B102" s="53">
        <v>42948</v>
      </c>
      <c r="C102" s="73" t="s">
        <v>3488</v>
      </c>
      <c r="D102" s="4" t="e">
        <v>#N/A</v>
      </c>
      <c r="E102" s="4" t="e">
        <v>#N/A</v>
      </c>
      <c r="F102" s="114">
        <v>6.9000000000000008E-3</v>
      </c>
      <c r="G102" s="57">
        <v>24</v>
      </c>
      <c r="H102" s="57">
        <v>0</v>
      </c>
      <c r="I102" s="57">
        <v>6</v>
      </c>
      <c r="J102" s="57">
        <v>198</v>
      </c>
      <c r="K102" s="73" t="e">
        <f>NA()</f>
        <v>#N/A</v>
      </c>
      <c r="L102" s="73" t="e">
        <f>NA()</f>
        <v>#N/A</v>
      </c>
      <c r="M102" s="73" t="e">
        <f>NA()</f>
        <v>#N/A</v>
      </c>
      <c r="P102" s="57">
        <f t="shared" si="115"/>
        <v>197.41666666666666</v>
      </c>
      <c r="Q102" s="73" t="e">
        <f>NA()</f>
        <v>#N/A</v>
      </c>
      <c r="R102" s="73" t="e">
        <f>NA()</f>
        <v>#N/A</v>
      </c>
      <c r="S102" s="73" t="e">
        <f>NA()</f>
        <v>#N/A</v>
      </c>
      <c r="V102" s="57">
        <f t="shared" si="116"/>
        <v>197.58333333333331</v>
      </c>
      <c r="W102" s="73" t="e">
        <f>NA()</f>
        <v>#N/A</v>
      </c>
      <c r="X102" s="73" t="e">
        <f>NA()</f>
        <v>#N/A</v>
      </c>
      <c r="Y102" s="73" t="e">
        <f>NA()</f>
        <v>#N/A</v>
      </c>
      <c r="AB102" s="74">
        <f t="shared" si="117"/>
        <v>1.0021088148460566</v>
      </c>
      <c r="AC102" s="73" t="e">
        <f>NA()</f>
        <v>#N/A</v>
      </c>
      <c r="AD102" s="73" t="e">
        <f>NA()</f>
        <v>#N/A</v>
      </c>
      <c r="AE102" s="73" t="e">
        <f>NA()</f>
        <v>#N/A</v>
      </c>
      <c r="AH102" s="73"/>
      <c r="AI102" s="74"/>
      <c r="AJ102" s="74"/>
      <c r="AK102" s="74"/>
      <c r="AL102" s="74"/>
      <c r="AO102" s="285">
        <f t="shared" ref="AO102:AS102" si="139">AO90</f>
        <v>8</v>
      </c>
      <c r="AP102" s="244">
        <f t="shared" si="139"/>
        <v>0.99798427745935692</v>
      </c>
      <c r="AQ102" s="244">
        <f t="shared" ca="1" si="139"/>
        <v>0.97066282573693508</v>
      </c>
      <c r="AR102" s="244">
        <f t="shared" ca="1" si="139"/>
        <v>1.0001261479587531</v>
      </c>
      <c r="AS102" s="244">
        <f t="shared" ca="1" si="139"/>
        <v>0.9944635456486518</v>
      </c>
      <c r="AV102" s="4">
        <f t="shared" si="96"/>
        <v>198.39991918917138</v>
      </c>
      <c r="AW102" s="4" t="e">
        <f>NA()</f>
        <v>#N/A</v>
      </c>
      <c r="AX102" s="4" t="e">
        <f>NA()</f>
        <v>#N/A</v>
      </c>
      <c r="AY102" s="4" t="e">
        <f>NA()</f>
        <v>#N/A</v>
      </c>
      <c r="BB102" s="73" t="e">
        <f>NA()</f>
        <v>#N/A</v>
      </c>
      <c r="BC102" s="73" t="e">
        <f>NA()</f>
        <v>#N/A</v>
      </c>
      <c r="BE102" s="4" t="e">
        <f t="shared" si="97"/>
        <v>#N/A</v>
      </c>
      <c r="BF102" s="4" t="e">
        <f t="shared" si="98"/>
        <v>#N/A</v>
      </c>
      <c r="BG102" s="4">
        <f t="shared" si="99"/>
        <v>0.79988811379939184</v>
      </c>
      <c r="BH102" s="4">
        <f t="shared" si="100"/>
        <v>-2.1270752393039141</v>
      </c>
      <c r="BI102" s="4" t="e">
        <f t="shared" ca="1" si="101"/>
        <v>#N/A</v>
      </c>
      <c r="BJ102" s="4" t="e">
        <f t="shared" ca="1" si="102"/>
        <v>#N/A</v>
      </c>
      <c r="BK102" s="4" t="e">
        <f t="shared" ca="1" si="103"/>
        <v>#N/A</v>
      </c>
      <c r="BL102" s="4">
        <f t="shared" si="104"/>
        <v>1.1265629783301705</v>
      </c>
      <c r="BM102" s="4">
        <f t="shared" si="105"/>
        <v>4.4530345201804726</v>
      </c>
      <c r="BQ102" s="4">
        <f t="shared" si="106"/>
        <v>1.1265629783301705</v>
      </c>
      <c r="BR102" s="4">
        <f t="shared" si="107"/>
        <v>3.7570022120810909</v>
      </c>
      <c r="BS102" s="4">
        <f t="shared" si="108"/>
        <v>-4.4530345201804726</v>
      </c>
      <c r="BT102" s="73">
        <v>0</v>
      </c>
    </row>
    <row r="103" spans="1:72" x14ac:dyDescent="0.35">
      <c r="A103" s="73">
        <f t="shared" si="109"/>
        <v>9</v>
      </c>
      <c r="B103" s="53">
        <v>42979</v>
      </c>
      <c r="C103" s="73" t="s">
        <v>3489</v>
      </c>
      <c r="D103" s="4" t="e">
        <v>#N/A</v>
      </c>
      <c r="E103" s="4" t="e">
        <v>#N/A</v>
      </c>
      <c r="F103" s="114">
        <v>2.0495238095238094E-2</v>
      </c>
      <c r="G103" s="57">
        <v>22</v>
      </c>
      <c r="H103" s="57">
        <v>1</v>
      </c>
      <c r="I103" s="57">
        <v>3</v>
      </c>
      <c r="J103" s="57">
        <v>197</v>
      </c>
      <c r="K103" s="73" t="e">
        <f>NA()</f>
        <v>#N/A</v>
      </c>
      <c r="L103" s="73" t="e">
        <f>NA()</f>
        <v>#N/A</v>
      </c>
      <c r="M103" s="73" t="e">
        <f>NA()</f>
        <v>#N/A</v>
      </c>
      <c r="P103" s="57">
        <f t="shared" si="115"/>
        <v>197.75</v>
      </c>
      <c r="Q103" s="73" t="e">
        <f>NA()</f>
        <v>#N/A</v>
      </c>
      <c r="R103" s="73" t="e">
        <f>NA()</f>
        <v>#N/A</v>
      </c>
      <c r="S103" s="73" t="e">
        <f>NA()</f>
        <v>#N/A</v>
      </c>
      <c r="V103" s="57">
        <f t="shared" si="116"/>
        <v>197.95833333333331</v>
      </c>
      <c r="W103" s="73" t="e">
        <f>NA()</f>
        <v>#N/A</v>
      </c>
      <c r="X103" s="73" t="e">
        <f>NA()</f>
        <v>#N/A</v>
      </c>
      <c r="Y103" s="73" t="e">
        <f>NA()</f>
        <v>#N/A</v>
      </c>
      <c r="AB103" s="74">
        <f t="shared" si="117"/>
        <v>0.9951589139128606</v>
      </c>
      <c r="AC103" s="73" t="e">
        <f>NA()</f>
        <v>#N/A</v>
      </c>
      <c r="AD103" s="73" t="e">
        <f>NA()</f>
        <v>#N/A</v>
      </c>
      <c r="AE103" s="73" t="e">
        <f>NA()</f>
        <v>#N/A</v>
      </c>
      <c r="AH103" s="73"/>
      <c r="AI103" s="74"/>
      <c r="AJ103" s="74"/>
      <c r="AK103" s="74"/>
      <c r="AL103" s="74"/>
      <c r="AO103" s="285">
        <f t="shared" ref="AO103:AS103" si="140">AO91</f>
        <v>9</v>
      </c>
      <c r="AP103" s="244">
        <f t="shared" si="140"/>
        <v>0.9986233946925861</v>
      </c>
      <c r="AQ103" s="244">
        <f t="shared" ca="1" si="140"/>
        <v>0.99613918409422419</v>
      </c>
      <c r="AR103" s="244">
        <f t="shared" ca="1" si="140"/>
        <v>1.0035227539512379</v>
      </c>
      <c r="AS103" s="244">
        <f t="shared" ca="1" si="140"/>
        <v>1.0170392513597533</v>
      </c>
      <c r="AV103" s="4">
        <f t="shared" si="96"/>
        <v>197.2715650834958</v>
      </c>
      <c r="AW103" s="4" t="e">
        <f>NA()</f>
        <v>#N/A</v>
      </c>
      <c r="AX103" s="4" t="e">
        <f>NA()</f>
        <v>#N/A</v>
      </c>
      <c r="AY103" s="4" t="e">
        <f>NA()</f>
        <v>#N/A</v>
      </c>
      <c r="BB103" s="73" t="e">
        <f>NA()</f>
        <v>#N/A</v>
      </c>
      <c r="BC103" s="73" t="e">
        <f>NA()</f>
        <v>#N/A</v>
      </c>
      <c r="BE103" s="4" t="e">
        <f t="shared" si="97"/>
        <v>#N/A</v>
      </c>
      <c r="BF103" s="4" t="e">
        <f t="shared" si="98"/>
        <v>#N/A</v>
      </c>
      <c r="BG103" s="4">
        <f t="shared" si="99"/>
        <v>0.55716656714729673</v>
      </c>
      <c r="BH103" s="4">
        <f t="shared" si="100"/>
        <v>-2.2021087004296707</v>
      </c>
      <c r="BI103" s="4" t="e">
        <f t="shared" ca="1" si="101"/>
        <v>#N/A</v>
      </c>
      <c r="BJ103" s="4" t="e">
        <f t="shared" ca="1" si="102"/>
        <v>#N/A</v>
      </c>
      <c r="BK103" s="4" t="e">
        <f t="shared" ca="1" si="103"/>
        <v>#N/A</v>
      </c>
      <c r="BL103" s="4">
        <f t="shared" si="104"/>
        <v>0.48281270499864448</v>
      </c>
      <c r="BM103" s="4">
        <f t="shared" si="105"/>
        <v>5.18006056429157</v>
      </c>
      <c r="BQ103" s="4">
        <f t="shared" si="106"/>
        <v>0.48281270499864448</v>
      </c>
      <c r="BR103" s="4">
        <f t="shared" si="107"/>
        <v>3.9065346384325772</v>
      </c>
      <c r="BS103" s="4">
        <f t="shared" si="108"/>
        <v>-5.18006056429157</v>
      </c>
      <c r="BT103" s="73">
        <v>0</v>
      </c>
    </row>
    <row r="104" spans="1:72" x14ac:dyDescent="0.35">
      <c r="A104" s="73">
        <f t="shared" si="109"/>
        <v>10</v>
      </c>
      <c r="B104" s="53">
        <v>43009</v>
      </c>
      <c r="C104" s="73" t="s">
        <v>3490</v>
      </c>
      <c r="D104" s="4" t="e">
        <v>#N/A</v>
      </c>
      <c r="E104" s="4" t="e">
        <v>#N/A</v>
      </c>
      <c r="F104" s="114">
        <v>7.7090909090909102E-3</v>
      </c>
      <c r="G104" s="57">
        <v>23</v>
      </c>
      <c r="H104" s="57">
        <v>3</v>
      </c>
      <c r="I104" s="57">
        <v>3</v>
      </c>
      <c r="J104" s="57">
        <v>198</v>
      </c>
      <c r="K104" s="73" t="e">
        <f>NA()</f>
        <v>#N/A</v>
      </c>
      <c r="L104" s="73" t="e">
        <f>NA()</f>
        <v>#N/A</v>
      </c>
      <c r="M104" s="73" t="e">
        <f>NA()</f>
        <v>#N/A</v>
      </c>
      <c r="P104" s="57">
        <f t="shared" si="115"/>
        <v>198.16666666666666</v>
      </c>
      <c r="Q104" s="73" t="e">
        <f>NA()</f>
        <v>#N/A</v>
      </c>
      <c r="R104" s="73" t="e">
        <f>NA()</f>
        <v>#N/A</v>
      </c>
      <c r="S104" s="73" t="e">
        <f>NA()</f>
        <v>#N/A</v>
      </c>
      <c r="V104" s="57">
        <f t="shared" si="116"/>
        <v>198.375</v>
      </c>
      <c r="W104" s="73" t="e">
        <f>NA()</f>
        <v>#N/A</v>
      </c>
      <c r="X104" s="73" t="e">
        <f>NA()</f>
        <v>#N/A</v>
      </c>
      <c r="Y104" s="73" t="e">
        <f>NA()</f>
        <v>#N/A</v>
      </c>
      <c r="AB104" s="74">
        <f t="shared" si="117"/>
        <v>0.99810964083175802</v>
      </c>
      <c r="AC104" s="73" t="e">
        <f>NA()</f>
        <v>#N/A</v>
      </c>
      <c r="AD104" s="73" t="e">
        <f>NA()</f>
        <v>#N/A</v>
      </c>
      <c r="AE104" s="73" t="e">
        <f>NA()</f>
        <v>#N/A</v>
      </c>
      <c r="AH104" s="73"/>
      <c r="AI104" s="74"/>
      <c r="AJ104" s="74"/>
      <c r="AK104" s="74"/>
      <c r="AL104" s="74"/>
      <c r="AO104" s="285">
        <f t="shared" ref="AO104:AS104" si="141">AO92</f>
        <v>10</v>
      </c>
      <c r="AP104" s="244">
        <f t="shared" si="141"/>
        <v>0.9967060404594994</v>
      </c>
      <c r="AQ104" s="244">
        <f t="shared" ca="1" si="141"/>
        <v>1.0319091086833854</v>
      </c>
      <c r="AR104" s="244">
        <f t="shared" ca="1" si="141"/>
        <v>1.0077298377559945</v>
      </c>
      <c r="AS104" s="244">
        <f t="shared" ca="1" si="141"/>
        <v>1.0004130038539114</v>
      </c>
      <c r="AV104" s="4">
        <f t="shared" si="96"/>
        <v>198.65435942248172</v>
      </c>
      <c r="AW104" s="4" t="e">
        <f>NA()</f>
        <v>#N/A</v>
      </c>
      <c r="AX104" s="4" t="e">
        <f>NA()</f>
        <v>#N/A</v>
      </c>
      <c r="AY104" s="4" t="e">
        <f>NA()</f>
        <v>#N/A</v>
      </c>
      <c r="BB104" s="73" t="e">
        <f>NA()</f>
        <v>#N/A</v>
      </c>
      <c r="BC104" s="73" t="e">
        <f>NA()</f>
        <v>#N/A</v>
      </c>
      <c r="BE104" s="4" t="e">
        <f t="shared" si="97"/>
        <v>#N/A</v>
      </c>
      <c r="BF104" s="4" t="e">
        <f t="shared" si="98"/>
        <v>#N/A</v>
      </c>
      <c r="BG104" s="4">
        <f t="shared" si="99"/>
        <v>0.78544307094975752</v>
      </c>
      <c r="BH104" s="4">
        <f t="shared" si="100"/>
        <v>-2.110155434378413</v>
      </c>
      <c r="BI104" s="4" t="e">
        <f t="shared" ca="1" si="101"/>
        <v>#N/A</v>
      </c>
      <c r="BJ104" s="4" t="e">
        <f t="shared" ca="1" si="102"/>
        <v>#N/A</v>
      </c>
      <c r="BK104" s="4" t="e">
        <f t="shared" ca="1" si="103"/>
        <v>#N/A</v>
      </c>
      <c r="BL104" s="4">
        <f t="shared" si="104"/>
        <v>0.80468784166440743</v>
      </c>
      <c r="BM104" s="4">
        <f t="shared" si="105"/>
        <v>5.18006056429157</v>
      </c>
      <c r="BQ104" s="4">
        <f t="shared" si="106"/>
        <v>0.80468784166440743</v>
      </c>
      <c r="BR104" s="4">
        <f t="shared" si="107"/>
        <v>4.2055994911355494</v>
      </c>
      <c r="BS104" s="4">
        <f t="shared" si="108"/>
        <v>-5.18006056429157</v>
      </c>
      <c r="BT104" s="73">
        <v>0</v>
      </c>
    </row>
    <row r="105" spans="1:72" x14ac:dyDescent="0.35">
      <c r="A105" s="73">
        <f t="shared" si="109"/>
        <v>11</v>
      </c>
      <c r="B105" s="53">
        <v>43040</v>
      </c>
      <c r="C105" s="73" t="s">
        <v>3491</v>
      </c>
      <c r="D105" s="4" t="e">
        <v>#N/A</v>
      </c>
      <c r="E105" s="4" t="e">
        <v>#N/A</v>
      </c>
      <c r="F105" s="114">
        <v>6.8363636363636369E-3</v>
      </c>
      <c r="G105" s="57">
        <v>22</v>
      </c>
      <c r="H105" s="57">
        <v>-3</v>
      </c>
      <c r="I105" s="57">
        <v>8</v>
      </c>
      <c r="J105" s="57">
        <v>198</v>
      </c>
      <c r="K105" s="73" t="e">
        <f>NA()</f>
        <v>#N/A</v>
      </c>
      <c r="L105" s="73" t="e">
        <f>NA()</f>
        <v>#N/A</v>
      </c>
      <c r="M105" s="73" t="e">
        <f>NA()</f>
        <v>#N/A</v>
      </c>
      <c r="P105" s="57">
        <f t="shared" si="115"/>
        <v>198.58333333333334</v>
      </c>
      <c r="Q105" s="73" t="e">
        <f>NA()</f>
        <v>#N/A</v>
      </c>
      <c r="R105" s="73" t="e">
        <f>NA()</f>
        <v>#N/A</v>
      </c>
      <c r="S105" s="73" t="e">
        <f>NA()</f>
        <v>#N/A</v>
      </c>
      <c r="V105" s="57">
        <f t="shared" si="116"/>
        <v>198.79166666666669</v>
      </c>
      <c r="W105" s="73" t="e">
        <f>NA()</f>
        <v>#N/A</v>
      </c>
      <c r="X105" s="73" t="e">
        <f>NA()</f>
        <v>#N/A</v>
      </c>
      <c r="Y105" s="73" t="e">
        <f>NA()</f>
        <v>#N/A</v>
      </c>
      <c r="AB105" s="74">
        <f t="shared" si="117"/>
        <v>0.99601760637182968</v>
      </c>
      <c r="AC105" s="73" t="e">
        <f>NA()</f>
        <v>#N/A</v>
      </c>
      <c r="AD105" s="73" t="e">
        <f>NA()</f>
        <v>#N/A</v>
      </c>
      <c r="AE105" s="73" t="e">
        <f>NA()</f>
        <v>#N/A</v>
      </c>
      <c r="AH105" s="73"/>
      <c r="AI105" s="74"/>
      <c r="AJ105" s="74"/>
      <c r="AK105" s="74"/>
      <c r="AL105" s="74"/>
      <c r="AO105" s="285">
        <f t="shared" ref="AO105:AS105" si="142">AO93</f>
        <v>11</v>
      </c>
      <c r="AP105" s="244">
        <f t="shared" si="142"/>
        <v>1.0030802944547641</v>
      </c>
      <c r="AQ105" s="244">
        <f t="shared" ca="1" si="142"/>
        <v>0.97467153312398214</v>
      </c>
      <c r="AR105" s="244">
        <f t="shared" ca="1" si="142"/>
        <v>1.0086254968178008</v>
      </c>
      <c r="AS105" s="244">
        <f t="shared" ca="1" si="142"/>
        <v>1.0056598520341291</v>
      </c>
      <c r="AV105" s="4">
        <f t="shared" si="96"/>
        <v>197.39197459523936</v>
      </c>
      <c r="AW105" s="4" t="e">
        <f>NA()</f>
        <v>#N/A</v>
      </c>
      <c r="AX105" s="4" t="e">
        <f>NA()</f>
        <v>#N/A</v>
      </c>
      <c r="AY105" s="4" t="e">
        <f>NA()</f>
        <v>#N/A</v>
      </c>
      <c r="BB105" s="73" t="e">
        <f>NA()</f>
        <v>#N/A</v>
      </c>
      <c r="BC105" s="73" t="e">
        <f>NA()</f>
        <v>#N/A</v>
      </c>
      <c r="BE105" s="4" t="e">
        <f t="shared" si="97"/>
        <v>#N/A</v>
      </c>
      <c r="BF105" s="4" t="e">
        <f t="shared" si="98"/>
        <v>#N/A</v>
      </c>
      <c r="BG105" s="4">
        <f t="shared" si="99"/>
        <v>0.80102424076509349</v>
      </c>
      <c r="BH105" s="4">
        <f t="shared" si="100"/>
        <v>-2.1941016905972632</v>
      </c>
      <c r="BI105" s="4" t="e">
        <f t="shared" ca="1" si="101"/>
        <v>#N/A</v>
      </c>
      <c r="BJ105" s="4" t="e">
        <f t="shared" ca="1" si="102"/>
        <v>#N/A</v>
      </c>
      <c r="BK105" s="4" t="e">
        <f t="shared" ca="1" si="103"/>
        <v>#N/A</v>
      </c>
      <c r="BL105" s="4">
        <f t="shared" si="104"/>
        <v>0.48281270499864448</v>
      </c>
      <c r="BM105" s="4">
        <f t="shared" si="105"/>
        <v>3.9683504907730738</v>
      </c>
      <c r="BQ105" s="4">
        <f t="shared" si="106"/>
        <v>0.48281270499864448</v>
      </c>
      <c r="BR105" s="4">
        <f t="shared" si="107"/>
        <v>3.3084049330266323</v>
      </c>
      <c r="BS105" s="4">
        <f t="shared" si="108"/>
        <v>-3.9683504907730738</v>
      </c>
      <c r="BT105" s="73">
        <v>0</v>
      </c>
    </row>
    <row r="106" spans="1:72" x14ac:dyDescent="0.35">
      <c r="A106" s="73">
        <f t="shared" si="109"/>
        <v>12</v>
      </c>
      <c r="B106" s="53">
        <v>43070</v>
      </c>
      <c r="C106" s="73" t="s">
        <v>3492</v>
      </c>
      <c r="D106" s="4" t="e">
        <v>#N/A</v>
      </c>
      <c r="E106" s="4" t="e">
        <v>#N/A</v>
      </c>
      <c r="F106" s="114">
        <v>1.1171428571428572E-2</v>
      </c>
      <c r="G106" s="57">
        <v>20</v>
      </c>
      <c r="H106" s="57">
        <v>-4</v>
      </c>
      <c r="I106" s="57">
        <v>4</v>
      </c>
      <c r="J106" s="57">
        <v>196</v>
      </c>
      <c r="K106" s="73" t="e">
        <f>NA()</f>
        <v>#N/A</v>
      </c>
      <c r="L106" s="73" t="e">
        <f>NA()</f>
        <v>#N/A</v>
      </c>
      <c r="M106" s="73" t="e">
        <f>NA()</f>
        <v>#N/A</v>
      </c>
      <c r="P106" s="57">
        <f t="shared" si="115"/>
        <v>199</v>
      </c>
      <c r="Q106" s="73" t="e">
        <f>NA()</f>
        <v>#N/A</v>
      </c>
      <c r="R106" s="73" t="e">
        <f>NA()</f>
        <v>#N/A</v>
      </c>
      <c r="S106" s="73" t="e">
        <f>NA()</f>
        <v>#N/A</v>
      </c>
      <c r="V106" s="57">
        <f t="shared" si="116"/>
        <v>199.16666666666669</v>
      </c>
      <c r="W106" s="73" t="e">
        <f>NA()</f>
        <v>#N/A</v>
      </c>
      <c r="X106" s="73" t="e">
        <f>NA()</f>
        <v>#N/A</v>
      </c>
      <c r="Y106" s="73" t="e">
        <f>NA()</f>
        <v>#N/A</v>
      </c>
      <c r="AB106" s="74">
        <f t="shared" si="117"/>
        <v>0.9841004184100417</v>
      </c>
      <c r="AC106" s="73" t="e">
        <f>NA()</f>
        <v>#N/A</v>
      </c>
      <c r="AD106" s="73" t="e">
        <f>NA()</f>
        <v>#N/A</v>
      </c>
      <c r="AE106" s="73" t="e">
        <f>NA()</f>
        <v>#N/A</v>
      </c>
      <c r="AH106" s="73"/>
      <c r="AI106" s="74"/>
      <c r="AJ106" s="74"/>
      <c r="AK106" s="74"/>
      <c r="AL106" s="74"/>
      <c r="AO106" s="285">
        <f t="shared" ref="AO106:AS106" si="143">AO94</f>
        <v>12</v>
      </c>
      <c r="AP106" s="244">
        <f t="shared" si="143"/>
        <v>0.99799443734174142</v>
      </c>
      <c r="AQ106" s="244">
        <f t="shared" ca="1" si="143"/>
        <v>0.7856981471168506</v>
      </c>
      <c r="AR106" s="244">
        <f t="shared" ca="1" si="143"/>
        <v>1.0133006296357472</v>
      </c>
      <c r="AS106" s="244">
        <f t="shared" ca="1" si="143"/>
        <v>1.0035926743343828</v>
      </c>
      <c r="AV106" s="4">
        <f t="shared" si="96"/>
        <v>196.39388023250481</v>
      </c>
      <c r="AW106" s="4" t="e">
        <f>NA()</f>
        <v>#N/A</v>
      </c>
      <c r="AX106" s="4" t="e">
        <f>NA()</f>
        <v>#N/A</v>
      </c>
      <c r="AY106" s="4" t="e">
        <f>NA()</f>
        <v>#N/A</v>
      </c>
      <c r="BB106" s="73" t="e">
        <f>NA()</f>
        <v>#N/A</v>
      </c>
      <c r="BC106" s="73" t="e">
        <f>NA()</f>
        <v>#N/A</v>
      </c>
      <c r="BE106" s="4" t="e">
        <f t="shared" si="97"/>
        <v>#N/A</v>
      </c>
      <c r="BF106" s="4" t="e">
        <f t="shared" si="98"/>
        <v>#N/A</v>
      </c>
      <c r="BG106" s="4">
        <f t="shared" si="99"/>
        <v>0.72362848950974934</v>
      </c>
      <c r="BH106" s="4">
        <f t="shared" si="100"/>
        <v>-2.2604731197340762</v>
      </c>
      <c r="BI106" s="4" t="e">
        <f t="shared" ca="1" si="101"/>
        <v>#N/A</v>
      </c>
      <c r="BJ106" s="4" t="e">
        <f t="shared" ca="1" si="102"/>
        <v>#N/A</v>
      </c>
      <c r="BK106" s="4" t="e">
        <f t="shared" ca="1" si="103"/>
        <v>#N/A</v>
      </c>
      <c r="BL106" s="4">
        <f t="shared" si="104"/>
        <v>-0.1609375683328815</v>
      </c>
      <c r="BM106" s="4">
        <f t="shared" si="105"/>
        <v>4.9377185495878706</v>
      </c>
      <c r="BQ106" s="4">
        <f t="shared" si="106"/>
        <v>-0.1609375683328815</v>
      </c>
      <c r="BR106" s="4">
        <f t="shared" si="107"/>
        <v>3.158872506675146</v>
      </c>
      <c r="BS106" s="4">
        <f t="shared" si="108"/>
        <v>-4.9377185495878706</v>
      </c>
      <c r="BT106" s="73">
        <v>0</v>
      </c>
    </row>
    <row r="107" spans="1:72" x14ac:dyDescent="0.35">
      <c r="A107" s="73">
        <f t="shared" si="109"/>
        <v>1</v>
      </c>
      <c r="B107" s="53">
        <v>43101</v>
      </c>
      <c r="C107" s="73" t="s">
        <v>3093</v>
      </c>
      <c r="D107" s="4" t="e">
        <v>#N/A</v>
      </c>
      <c r="E107" s="4" t="e">
        <v>#N/A</v>
      </c>
      <c r="F107" s="114">
        <v>6.4478260869565221E-3</v>
      </c>
      <c r="G107" s="57">
        <v>25</v>
      </c>
      <c r="H107" s="57">
        <v>1</v>
      </c>
      <c r="I107" s="57">
        <v>10</v>
      </c>
      <c r="J107" s="57">
        <v>200</v>
      </c>
      <c r="K107">
        <f>Textkernal!C6</f>
        <v>993155</v>
      </c>
      <c r="L107" s="73" t="e">
        <f>NA()</f>
        <v>#N/A</v>
      </c>
      <c r="M107" s="73" t="e">
        <f>NA()</f>
        <v>#N/A</v>
      </c>
      <c r="P107" s="57">
        <f t="shared" si="115"/>
        <v>199.33333333333334</v>
      </c>
      <c r="Q107" s="73" t="e">
        <f>NA()</f>
        <v>#N/A</v>
      </c>
      <c r="R107" s="73" t="e">
        <f>NA()</f>
        <v>#N/A</v>
      </c>
      <c r="S107" s="73" t="e">
        <f>NA()</f>
        <v>#N/A</v>
      </c>
      <c r="V107" s="57">
        <f t="shared" si="116"/>
        <v>199.5</v>
      </c>
      <c r="W107" s="73" t="e">
        <f>NA()</f>
        <v>#N/A</v>
      </c>
      <c r="X107" s="73" t="e">
        <f>NA()</f>
        <v>#N/A</v>
      </c>
      <c r="Y107" s="73" t="e">
        <f>NA()</f>
        <v>#N/A</v>
      </c>
      <c r="AB107" s="74">
        <f t="shared" si="117"/>
        <v>1.0025062656641603</v>
      </c>
      <c r="AC107" s="73" t="e">
        <f>NA()</f>
        <v>#N/A</v>
      </c>
      <c r="AD107" s="73" t="e">
        <f>NA()</f>
        <v>#N/A</v>
      </c>
      <c r="AE107" s="73" t="e">
        <f>NA()</f>
        <v>#N/A</v>
      </c>
      <c r="AH107" s="73"/>
      <c r="AI107" s="74"/>
      <c r="AJ107" s="74"/>
      <c r="AK107" s="74"/>
      <c r="AL107" s="74"/>
      <c r="AO107" s="285">
        <f t="shared" ref="AO107:AS107" si="144">AO95</f>
        <v>1</v>
      </c>
      <c r="AP107" s="244">
        <f t="shared" si="144"/>
        <v>1.0121968222269864</v>
      </c>
      <c r="AQ107" s="244">
        <f t="shared" ca="1" si="144"/>
        <v>1.0563770216214654</v>
      </c>
      <c r="AR107" s="244">
        <f t="shared" ca="1" si="144"/>
        <v>1.0103681524867829</v>
      </c>
      <c r="AS107" s="244">
        <f t="shared" ca="1" si="144"/>
        <v>1.0010113591614587</v>
      </c>
      <c r="AV107" s="4">
        <f t="shared" ref="AV107:AV138" si="145">J107/AP107</f>
        <v>197.59002953592534</v>
      </c>
      <c r="AW107" s="4">
        <f t="shared" ref="AW107:AW139" ca="1" si="146">K107/AQ107</f>
        <v>940152.0287478196</v>
      </c>
      <c r="AX107" s="4" t="e">
        <f>NA()</f>
        <v>#N/A</v>
      </c>
      <c r="AY107" s="4" t="e">
        <f>NA()</f>
        <v>#N/A</v>
      </c>
      <c r="BB107" s="73" t="e">
        <f>NA()</f>
        <v>#N/A</v>
      </c>
      <c r="BC107" s="73" t="e">
        <f>NA()</f>
        <v>#N/A</v>
      </c>
      <c r="BE107" s="4" t="e">
        <f t="shared" ref="BE107:BE138" si="147">(D107-AVERAGE(D$167:D$190))/STDEV(D$167:D$190)</f>
        <v>#N/A</v>
      </c>
      <c r="BF107" s="4" t="e">
        <f t="shared" ref="BF107:BF138" si="148">(E107-AVERAGE(E$167:E$190))/STDEV(E$167:E$190)</f>
        <v>#N/A</v>
      </c>
      <c r="BG107" s="4">
        <f t="shared" ref="BG107:BG138" si="149">-1*(F107-AVERAGE(F$167:F$190))/STDEV(F$167:F$190)</f>
        <v>0.80796096627617819</v>
      </c>
      <c r="BH107" s="4">
        <f t="shared" ref="BH107:BH138" si="150">(AV107-AVERAGE(AV$167:AV$190))/STDEV(AV$167:AV$190)</f>
        <v>-2.1809314033461455</v>
      </c>
      <c r="BI107" s="4">
        <f t="shared" ref="BI107:BI138" ca="1" si="151">(AW107-AVERAGE(AW$167:AW$190))/STDEV(AW$167:AW$190)</f>
        <v>1.2856106316829585</v>
      </c>
      <c r="BJ107" s="4" t="e">
        <f t="shared" ca="1" si="102"/>
        <v>#N/A</v>
      </c>
      <c r="BK107" s="4" t="e">
        <f t="shared" ref="BK107:BK138" ca="1" si="152">-1*(AY107-AVERAGE(AY$167:AY$190))/STDEV(AY$167:AY$190)</f>
        <v>#N/A</v>
      </c>
      <c r="BL107" s="4">
        <f t="shared" ref="BL107:BL138" si="153">(G107-AVERAGE(G$167:G$190))/STDEV(G$167:G$190)</f>
        <v>1.4484381149959333</v>
      </c>
      <c r="BM107" s="4">
        <f t="shared" ref="BM107:BM138" si="154">-1*(I107-AVERAGE(I$167:I$190))/STDEV(I$167:I$190)</f>
        <v>3.4836664613656758</v>
      </c>
      <c r="BQ107" s="4">
        <f t="shared" ref="BQ107:BQ138" si="155">(G107-BQ$2)/BQ$3</f>
        <v>1.4484381149959333</v>
      </c>
      <c r="BR107" s="4">
        <f t="shared" ref="BR107:BR138" si="156">(H107-BR$2)/BR$3</f>
        <v>3.9065346384325772</v>
      </c>
      <c r="BS107" s="4">
        <f t="shared" ref="BS107:BS138" si="157">(I107-BS$2)/BS$3</f>
        <v>-3.4836664613656758</v>
      </c>
      <c r="BT107" s="73">
        <v>0</v>
      </c>
    </row>
    <row r="108" spans="1:72" x14ac:dyDescent="0.35">
      <c r="A108" s="73">
        <f t="shared" si="109"/>
        <v>2</v>
      </c>
      <c r="B108" s="53">
        <v>43132</v>
      </c>
      <c r="C108" s="73" t="s">
        <v>3099</v>
      </c>
      <c r="D108" s="4" t="e">
        <v>#N/A</v>
      </c>
      <c r="E108" s="4" t="e">
        <v>#N/A</v>
      </c>
      <c r="F108" s="114">
        <v>5.8304999999999982E-2</v>
      </c>
      <c r="G108" s="57">
        <v>23</v>
      </c>
      <c r="H108" s="57">
        <v>0</v>
      </c>
      <c r="I108" s="57">
        <v>12</v>
      </c>
      <c r="J108" s="57">
        <v>200</v>
      </c>
      <c r="K108" s="73">
        <f>Textkernal!C7</f>
        <v>854140</v>
      </c>
      <c r="L108" s="73" t="e">
        <f>NA()</f>
        <v>#N/A</v>
      </c>
      <c r="M108" s="73" t="e">
        <f>NA()</f>
        <v>#N/A</v>
      </c>
      <c r="P108" s="57">
        <f t="shared" si="115"/>
        <v>199.66666666666666</v>
      </c>
      <c r="Q108" s="73" t="e">
        <f>NA()</f>
        <v>#N/A</v>
      </c>
      <c r="R108" s="73" t="e">
        <f>NA()</f>
        <v>#N/A</v>
      </c>
      <c r="S108" s="73" t="e">
        <f>NA()</f>
        <v>#N/A</v>
      </c>
      <c r="V108" s="57">
        <f t="shared" si="116"/>
        <v>199.83333333333331</v>
      </c>
      <c r="W108" s="73" t="e">
        <f>NA()</f>
        <v>#N/A</v>
      </c>
      <c r="X108" s="73" t="e">
        <f>NA()</f>
        <v>#N/A</v>
      </c>
      <c r="Y108" s="73" t="e">
        <f>NA()</f>
        <v>#N/A</v>
      </c>
      <c r="AB108" s="74">
        <f t="shared" si="117"/>
        <v>1.0008340283569643</v>
      </c>
      <c r="AC108" s="73" t="e">
        <f>NA()</f>
        <v>#N/A</v>
      </c>
      <c r="AD108" s="73" t="e">
        <f>NA()</f>
        <v>#N/A</v>
      </c>
      <c r="AE108" s="73" t="e">
        <f>NA()</f>
        <v>#N/A</v>
      </c>
      <c r="AH108" s="73"/>
      <c r="AI108" s="74"/>
      <c r="AJ108" s="74"/>
      <c r="AK108" s="74"/>
      <c r="AL108" s="74"/>
      <c r="AO108" s="285">
        <f t="shared" ref="AO108:AS108" si="158">AO96</f>
        <v>2</v>
      </c>
      <c r="AP108" s="244">
        <f t="shared" si="158"/>
        <v>1.0062240821410855</v>
      </c>
      <c r="AQ108" s="244">
        <f t="shared" ca="1" si="158"/>
        <v>1.005123122579465</v>
      </c>
      <c r="AR108" s="244">
        <f t="shared" ca="1" si="158"/>
        <v>1.0086729246113624</v>
      </c>
      <c r="AS108" s="244">
        <f t="shared" ca="1" si="158"/>
        <v>1.0103349528673153</v>
      </c>
      <c r="AV108" s="4">
        <f t="shared" si="145"/>
        <v>198.76288348658051</v>
      </c>
      <c r="AW108" s="4">
        <f t="shared" ca="1" si="146"/>
        <v>849786.4399020148</v>
      </c>
      <c r="AX108" s="4" t="e">
        <f>NA()</f>
        <v>#N/A</v>
      </c>
      <c r="AY108" s="4" t="e">
        <f>NA()</f>
        <v>#N/A</v>
      </c>
      <c r="BB108" s="73" t="e">
        <f>NA()</f>
        <v>#N/A</v>
      </c>
      <c r="BC108" s="73" t="e">
        <f>NA()</f>
        <v>#N/A</v>
      </c>
      <c r="BE108" s="4" t="e">
        <f t="shared" si="147"/>
        <v>#N/A</v>
      </c>
      <c r="BF108" s="4" t="e">
        <f t="shared" si="148"/>
        <v>#N/A</v>
      </c>
      <c r="BG108" s="4">
        <f t="shared" si="149"/>
        <v>-0.11786713390172865</v>
      </c>
      <c r="BH108" s="4">
        <f t="shared" si="150"/>
        <v>-2.1029387848321344</v>
      </c>
      <c r="BI108" s="4">
        <f t="shared" ca="1" si="151"/>
        <v>0.64073085151683984</v>
      </c>
      <c r="BJ108" s="4" t="e">
        <f t="shared" ca="1" si="102"/>
        <v>#N/A</v>
      </c>
      <c r="BK108" s="4" t="e">
        <f t="shared" ca="1" si="152"/>
        <v>#N/A</v>
      </c>
      <c r="BL108" s="4">
        <f t="shared" si="153"/>
        <v>0.80468784166440743</v>
      </c>
      <c r="BM108" s="4">
        <f t="shared" si="154"/>
        <v>2.9989824319582774</v>
      </c>
      <c r="BQ108" s="4">
        <f t="shared" si="155"/>
        <v>0.80468784166440743</v>
      </c>
      <c r="BR108" s="4">
        <f t="shared" si="156"/>
        <v>3.7570022120810909</v>
      </c>
      <c r="BS108" s="4">
        <f t="shared" si="157"/>
        <v>-2.9989824319582774</v>
      </c>
      <c r="BT108" s="73">
        <v>0</v>
      </c>
    </row>
    <row r="109" spans="1:72" x14ac:dyDescent="0.35">
      <c r="A109" s="73">
        <f t="shared" si="109"/>
        <v>3</v>
      </c>
      <c r="B109" s="53">
        <v>43160</v>
      </c>
      <c r="C109" s="73" t="s">
        <v>3100</v>
      </c>
      <c r="D109" s="4" t="e">
        <v>#N/A</v>
      </c>
      <c r="E109" s="4" t="e">
        <v>#N/A</v>
      </c>
      <c r="F109" s="114">
        <v>1.6518181818181821E-2</v>
      </c>
      <c r="G109" s="57">
        <v>26</v>
      </c>
      <c r="H109" s="57">
        <v>2</v>
      </c>
      <c r="I109" s="57">
        <v>13</v>
      </c>
      <c r="J109" s="57">
        <v>201</v>
      </c>
      <c r="K109" s="73">
        <f>Textkernal!C8</f>
        <v>921650</v>
      </c>
      <c r="L109" s="73" t="e">
        <f>NA()</f>
        <v>#N/A</v>
      </c>
      <c r="M109" s="73" t="e">
        <f>NA()</f>
        <v>#N/A</v>
      </c>
      <c r="P109" s="57">
        <f t="shared" si="115"/>
        <v>200</v>
      </c>
      <c r="Q109" s="73" t="e">
        <f>NA()</f>
        <v>#N/A</v>
      </c>
      <c r="R109" s="73" t="e">
        <f>NA()</f>
        <v>#N/A</v>
      </c>
      <c r="S109" s="73" t="e">
        <f>NA()</f>
        <v>#N/A</v>
      </c>
      <c r="V109" s="57">
        <f t="shared" si="116"/>
        <v>200.29166666666669</v>
      </c>
      <c r="W109" s="73" t="e">
        <f>NA()</f>
        <v>#N/A</v>
      </c>
      <c r="X109" s="73" t="e">
        <f>NA()</f>
        <v>#N/A</v>
      </c>
      <c r="Y109" s="73" t="e">
        <f>NA()</f>
        <v>#N/A</v>
      </c>
      <c r="AB109" s="74">
        <f t="shared" si="117"/>
        <v>1.003536509257333</v>
      </c>
      <c r="AC109" s="73" t="e">
        <f>NA()</f>
        <v>#N/A</v>
      </c>
      <c r="AD109" s="73" t="e">
        <f>NA()</f>
        <v>#N/A</v>
      </c>
      <c r="AE109" s="73" t="e">
        <f>NA()</f>
        <v>#N/A</v>
      </c>
      <c r="AH109" s="73"/>
      <c r="AI109" s="74"/>
      <c r="AJ109" s="74"/>
      <c r="AK109" s="74"/>
      <c r="AL109" s="74"/>
      <c r="AO109" s="285">
        <f t="shared" ref="AO109:AS109" si="159">AO97</f>
        <v>3</v>
      </c>
      <c r="AP109" s="244">
        <f t="shared" si="159"/>
        <v>1.0031630281314237</v>
      </c>
      <c r="AQ109" s="244">
        <f t="shared" ca="1" si="159"/>
        <v>1.0888981528491299</v>
      </c>
      <c r="AR109" s="244">
        <f t="shared" ca="1" si="159"/>
        <v>1.0113963218255968</v>
      </c>
      <c r="AS109" s="244">
        <f t="shared" ca="1" si="159"/>
        <v>1.0130155217550036</v>
      </c>
      <c r="AV109" s="4">
        <f t="shared" si="145"/>
        <v>200.36623595907398</v>
      </c>
      <c r="AW109" s="4">
        <f t="shared" ca="1" si="146"/>
        <v>846406.06432151538</v>
      </c>
      <c r="AX109" s="4" t="e">
        <f>NA()</f>
        <v>#N/A</v>
      </c>
      <c r="AY109" s="4" t="e">
        <f>NA()</f>
        <v>#N/A</v>
      </c>
      <c r="BB109" s="73" t="e">
        <f>NA()</f>
        <v>#N/A</v>
      </c>
      <c r="BC109" s="73" t="e">
        <f>NA()</f>
        <v>#N/A</v>
      </c>
      <c r="BE109" s="4" t="e">
        <f t="shared" si="147"/>
        <v>#N/A</v>
      </c>
      <c r="BF109" s="4" t="e">
        <f t="shared" si="148"/>
        <v>#N/A</v>
      </c>
      <c r="BG109" s="4">
        <f t="shared" si="149"/>
        <v>0.62817063812621077</v>
      </c>
      <c r="BH109" s="4">
        <f t="shared" si="150"/>
        <v>-1.996318810826994</v>
      </c>
      <c r="BI109" s="4">
        <f t="shared" ca="1" si="151"/>
        <v>0.61660733404658785</v>
      </c>
      <c r="BJ109" s="4" t="e">
        <f t="shared" ca="1" si="102"/>
        <v>#N/A</v>
      </c>
      <c r="BK109" s="4" t="e">
        <f t="shared" ca="1" si="152"/>
        <v>#N/A</v>
      </c>
      <c r="BL109" s="4">
        <f t="shared" si="153"/>
        <v>1.7703132516616964</v>
      </c>
      <c r="BM109" s="4">
        <f t="shared" si="154"/>
        <v>2.756640417254578</v>
      </c>
      <c r="BQ109" s="4">
        <f t="shared" si="155"/>
        <v>1.7703132516616964</v>
      </c>
      <c r="BR109" s="4">
        <f t="shared" si="156"/>
        <v>4.0560670647840631</v>
      </c>
      <c r="BS109" s="4">
        <f t="shared" si="157"/>
        <v>-2.756640417254578</v>
      </c>
      <c r="BT109" s="73">
        <v>0</v>
      </c>
    </row>
    <row r="110" spans="1:72" x14ac:dyDescent="0.35">
      <c r="A110" s="73">
        <f t="shared" si="109"/>
        <v>4</v>
      </c>
      <c r="B110" s="53">
        <v>43191</v>
      </c>
      <c r="C110" s="73" t="s">
        <v>3101</v>
      </c>
      <c r="D110" s="4" t="e">
        <v>#N/A</v>
      </c>
      <c r="E110" s="4" t="e">
        <v>#N/A</v>
      </c>
      <c r="F110" s="114">
        <v>9.8095238095238096E-3</v>
      </c>
      <c r="G110" s="57">
        <v>24</v>
      </c>
      <c r="H110" s="57">
        <v>3</v>
      </c>
      <c r="I110" s="57">
        <v>10</v>
      </c>
      <c r="J110" s="57">
        <v>201</v>
      </c>
      <c r="K110" s="73">
        <f>Textkernal!C9</f>
        <v>819750</v>
      </c>
      <c r="L110" s="73" t="e">
        <f>NA()</f>
        <v>#N/A</v>
      </c>
      <c r="M110" s="73" t="e">
        <f>NA()</f>
        <v>#N/A</v>
      </c>
      <c r="P110" s="57">
        <f t="shared" si="115"/>
        <v>200.58333333333334</v>
      </c>
      <c r="Q110" s="73" t="e">
        <f>NA()</f>
        <v>#N/A</v>
      </c>
      <c r="R110" s="73" t="e">
        <f>NA()</f>
        <v>#N/A</v>
      </c>
      <c r="S110" s="73" t="e">
        <f>NA()</f>
        <v>#N/A</v>
      </c>
      <c r="V110" s="57">
        <f t="shared" si="116"/>
        <v>200.875</v>
      </c>
      <c r="W110" s="73" t="e">
        <f>NA()</f>
        <v>#N/A</v>
      </c>
      <c r="X110" s="73" t="e">
        <f>NA()</f>
        <v>#N/A</v>
      </c>
      <c r="Y110" s="73" t="e">
        <f>NA()</f>
        <v>#N/A</v>
      </c>
      <c r="AB110" s="74">
        <f t="shared" si="117"/>
        <v>1.0006222775357809</v>
      </c>
      <c r="AC110" s="73" t="e">
        <f>NA()</f>
        <v>#N/A</v>
      </c>
      <c r="AD110" s="73" t="e">
        <f>NA()</f>
        <v>#N/A</v>
      </c>
      <c r="AE110" s="73" t="e">
        <f>NA()</f>
        <v>#N/A</v>
      </c>
      <c r="AH110" s="73"/>
      <c r="AI110" s="74"/>
      <c r="AJ110" s="74"/>
      <c r="AK110" s="74"/>
      <c r="AL110" s="74"/>
      <c r="AO110" s="285">
        <f t="shared" ref="AO110:AS110" si="160">AO98</f>
        <v>4</v>
      </c>
      <c r="AP110" s="244">
        <f t="shared" si="160"/>
        <v>0.99287678513374189</v>
      </c>
      <c r="AQ110" s="244">
        <f t="shared" ca="1" si="160"/>
        <v>0.92312570722127618</v>
      </c>
      <c r="AR110" s="244">
        <f t="shared" ca="1" si="160"/>
        <v>0.97508959396513906</v>
      </c>
      <c r="AS110" s="244">
        <f t="shared" ca="1" si="160"/>
        <v>1.0096063524952417</v>
      </c>
      <c r="AV110" s="4">
        <f t="shared" si="145"/>
        <v>202.44203813560313</v>
      </c>
      <c r="AW110" s="4">
        <f t="shared" ca="1" si="146"/>
        <v>888015.5688303276</v>
      </c>
      <c r="AX110" s="4" t="e">
        <f>NA()</f>
        <v>#N/A</v>
      </c>
      <c r="AY110" s="4" t="e">
        <f>NA()</f>
        <v>#N/A</v>
      </c>
      <c r="BB110" s="73" t="e">
        <f>NA()</f>
        <v>#N/A</v>
      </c>
      <c r="BC110" s="73" t="e">
        <f>NA()</f>
        <v>#N/A</v>
      </c>
      <c r="BE110" s="4" t="e">
        <f t="shared" si="147"/>
        <v>#N/A</v>
      </c>
      <c r="BF110" s="4" t="e">
        <f t="shared" si="148"/>
        <v>#N/A</v>
      </c>
      <c r="BG110" s="4">
        <f t="shared" si="149"/>
        <v>0.7479431523267368</v>
      </c>
      <c r="BH110" s="4">
        <f t="shared" si="150"/>
        <v>-1.8582818053037102</v>
      </c>
      <c r="BI110" s="4">
        <f t="shared" ca="1" si="151"/>
        <v>0.91354700392746058</v>
      </c>
      <c r="BJ110" s="4" t="e">
        <f t="shared" ca="1" si="102"/>
        <v>#N/A</v>
      </c>
      <c r="BK110" s="4" t="e">
        <f t="shared" ca="1" si="152"/>
        <v>#N/A</v>
      </c>
      <c r="BL110" s="4">
        <f t="shared" si="153"/>
        <v>1.1265629783301705</v>
      </c>
      <c r="BM110" s="4">
        <f t="shared" si="154"/>
        <v>3.4836664613656758</v>
      </c>
      <c r="BQ110" s="4">
        <f t="shared" si="155"/>
        <v>1.1265629783301705</v>
      </c>
      <c r="BR110" s="4">
        <f t="shared" si="156"/>
        <v>4.2055994911355494</v>
      </c>
      <c r="BS110" s="4">
        <f t="shared" si="157"/>
        <v>-3.4836664613656758</v>
      </c>
      <c r="BT110" s="73">
        <v>0</v>
      </c>
    </row>
    <row r="111" spans="1:72" x14ac:dyDescent="0.35">
      <c r="A111" s="73">
        <f t="shared" si="109"/>
        <v>5</v>
      </c>
      <c r="B111" s="53">
        <v>43221</v>
      </c>
      <c r="C111" s="73" t="s">
        <v>3102</v>
      </c>
      <c r="D111" s="4" t="e">
        <v>#N/A</v>
      </c>
      <c r="E111" s="4" t="e">
        <v>#N/A</v>
      </c>
      <c r="F111" s="114">
        <v>9.7391304347826061E-3</v>
      </c>
      <c r="G111" s="57">
        <v>23</v>
      </c>
      <c r="H111" s="57">
        <v>1</v>
      </c>
      <c r="I111" s="57">
        <v>7</v>
      </c>
      <c r="J111" s="57">
        <v>201</v>
      </c>
      <c r="K111" s="73">
        <f>Textkernal!C10</f>
        <v>891435</v>
      </c>
      <c r="L111" s="73" t="e">
        <f>NA()</f>
        <v>#N/A</v>
      </c>
      <c r="M111" s="73" t="e">
        <f>NA()</f>
        <v>#N/A</v>
      </c>
      <c r="P111" s="57">
        <f t="shared" si="115"/>
        <v>201.16666666666666</v>
      </c>
      <c r="Q111" s="73" t="e">
        <f>NA()</f>
        <v>#N/A</v>
      </c>
      <c r="R111" s="73" t="e">
        <f>NA()</f>
        <v>#N/A</v>
      </c>
      <c r="S111" s="73" t="e">
        <f>NA()</f>
        <v>#N/A</v>
      </c>
      <c r="V111" s="57">
        <f t="shared" si="116"/>
        <v>201.5</v>
      </c>
      <c r="W111" s="73" t="e">
        <f>NA()</f>
        <v>#N/A</v>
      </c>
      <c r="X111" s="73" t="e">
        <f>NA()</f>
        <v>#N/A</v>
      </c>
      <c r="Y111" s="73" t="e">
        <f>NA()</f>
        <v>#N/A</v>
      </c>
      <c r="AB111" s="74">
        <f t="shared" si="117"/>
        <v>0.9975186104218362</v>
      </c>
      <c r="AC111" s="73" t="e">
        <f>NA()</f>
        <v>#N/A</v>
      </c>
      <c r="AD111" s="73" t="e">
        <f>NA()</f>
        <v>#N/A</v>
      </c>
      <c r="AE111" s="73" t="e">
        <f>NA()</f>
        <v>#N/A</v>
      </c>
      <c r="AH111" s="73"/>
      <c r="AI111" s="74"/>
      <c r="AJ111" s="74"/>
      <c r="AK111" s="74"/>
      <c r="AL111" s="74"/>
      <c r="AO111" s="285">
        <f t="shared" ref="AO111:AS111" si="161">AO99</f>
        <v>5</v>
      </c>
      <c r="AP111" s="244">
        <f t="shared" si="161"/>
        <v>0.99323266368470142</v>
      </c>
      <c r="AQ111" s="244">
        <f t="shared" ca="1" si="161"/>
        <v>1.0823283575727152</v>
      </c>
      <c r="AR111" s="244">
        <f t="shared" ca="1" si="161"/>
        <v>0.98351189448096821</v>
      </c>
      <c r="AS111" s="244">
        <f t="shared" ca="1" si="161"/>
        <v>0.97667710482341796</v>
      </c>
      <c r="AV111" s="4">
        <f t="shared" si="145"/>
        <v>202.36950248326389</v>
      </c>
      <c r="AW111" s="4">
        <f t="shared" ca="1" si="146"/>
        <v>823627.13104845339</v>
      </c>
      <c r="AX111" s="4" t="e">
        <f>NA()</f>
        <v>#N/A</v>
      </c>
      <c r="AY111" s="4" t="e">
        <f>NA()</f>
        <v>#N/A</v>
      </c>
      <c r="BB111" s="73" t="e">
        <f>NA()</f>
        <v>#N/A</v>
      </c>
      <c r="BC111" s="73" t="e">
        <f>NA()</f>
        <v>#N/A</v>
      </c>
      <c r="BE111" s="4" t="e">
        <f t="shared" si="147"/>
        <v>#N/A</v>
      </c>
      <c r="BF111" s="4" t="e">
        <f t="shared" si="148"/>
        <v>#N/A</v>
      </c>
      <c r="BG111" s="4">
        <f t="shared" si="149"/>
        <v>0.74919991507495454</v>
      </c>
      <c r="BH111" s="4">
        <f t="shared" si="150"/>
        <v>-1.8631052920288897</v>
      </c>
      <c r="BI111" s="4">
        <f t="shared" ca="1" si="151"/>
        <v>0.45404906746331347</v>
      </c>
      <c r="BJ111" s="4" t="e">
        <f t="shared" ca="1" si="102"/>
        <v>#N/A</v>
      </c>
      <c r="BK111" s="4" t="e">
        <f t="shared" ca="1" si="152"/>
        <v>#N/A</v>
      </c>
      <c r="BL111" s="4">
        <f t="shared" si="153"/>
        <v>0.80468784166440743</v>
      </c>
      <c r="BM111" s="4">
        <f t="shared" si="154"/>
        <v>4.2106925054767732</v>
      </c>
      <c r="BQ111" s="4">
        <f t="shared" si="155"/>
        <v>0.80468784166440743</v>
      </c>
      <c r="BR111" s="4">
        <f t="shared" si="156"/>
        <v>3.9065346384325772</v>
      </c>
      <c r="BS111" s="4">
        <f t="shared" si="157"/>
        <v>-4.2106925054767732</v>
      </c>
      <c r="BT111" s="73">
        <v>0</v>
      </c>
    </row>
    <row r="112" spans="1:72" x14ac:dyDescent="0.35">
      <c r="A112" s="73">
        <f t="shared" si="109"/>
        <v>6</v>
      </c>
      <c r="B112" s="53">
        <v>43252</v>
      </c>
      <c r="C112" s="73" t="s">
        <v>3103</v>
      </c>
      <c r="D112" s="4" t="e">
        <v>#N/A</v>
      </c>
      <c r="E112" s="4" t="e">
        <v>#N/A</v>
      </c>
      <c r="F112" s="114">
        <v>9.0857142857142872E-3</v>
      </c>
      <c r="G112" s="57">
        <v>21</v>
      </c>
      <c r="H112" s="57">
        <v>0</v>
      </c>
      <c r="I112" s="57">
        <v>8</v>
      </c>
      <c r="J112" s="57">
        <v>202</v>
      </c>
      <c r="K112" s="73">
        <f>Textkernal!C11</f>
        <v>929600</v>
      </c>
      <c r="L112" s="73" t="e">
        <f>NA()</f>
        <v>#N/A</v>
      </c>
      <c r="M112" s="73" t="e">
        <f>NA()</f>
        <v>#N/A</v>
      </c>
      <c r="P112" s="57">
        <f t="shared" si="115"/>
        <v>201.83333333333334</v>
      </c>
      <c r="Q112" s="73" t="e">
        <f>NA()</f>
        <v>#N/A</v>
      </c>
      <c r="R112" s="73" t="e">
        <f>NA()</f>
        <v>#N/A</v>
      </c>
      <c r="S112" s="73" t="e">
        <f>NA()</f>
        <v>#N/A</v>
      </c>
      <c r="V112" s="57">
        <f t="shared" si="116"/>
        <v>202.29166666666669</v>
      </c>
      <c r="W112" s="73" t="e">
        <f>NA()</f>
        <v>#N/A</v>
      </c>
      <c r="X112" s="73" t="e">
        <f>NA()</f>
        <v>#N/A</v>
      </c>
      <c r="Y112" s="73" t="e">
        <f>NA()</f>
        <v>#N/A</v>
      </c>
      <c r="AB112" s="74">
        <f t="shared" si="117"/>
        <v>0.99855818743563329</v>
      </c>
      <c r="AC112" s="73" t="e">
        <f>NA()</f>
        <v>#N/A</v>
      </c>
      <c r="AD112" s="73" t="e">
        <f>NA()</f>
        <v>#N/A</v>
      </c>
      <c r="AE112" s="73" t="e">
        <f>NA()</f>
        <v>#N/A</v>
      </c>
      <c r="AH112" s="73"/>
      <c r="AI112" s="74"/>
      <c r="AJ112" s="74"/>
      <c r="AK112" s="74"/>
      <c r="AL112" s="74"/>
      <c r="AO112" s="285">
        <f t="shared" ref="AO112:AS112" si="162">AO100</f>
        <v>6</v>
      </c>
      <c r="AP112" s="244">
        <f t="shared" si="162"/>
        <v>0.99560461387224175</v>
      </c>
      <c r="AQ112" s="244">
        <f t="shared" ca="1" si="162"/>
        <v>1.049552295920416</v>
      </c>
      <c r="AR112" s="244">
        <f t="shared" ca="1" si="162"/>
        <v>0.98486645726033994</v>
      </c>
      <c r="AS112" s="244">
        <f t="shared" ca="1" si="162"/>
        <v>0.97913458201062242</v>
      </c>
      <c r="AV112" s="4">
        <f t="shared" si="145"/>
        <v>202.89178774930937</v>
      </c>
      <c r="AW112" s="4">
        <f t="shared" ca="1" si="146"/>
        <v>885710.98706880293</v>
      </c>
      <c r="AX112" s="4" t="e">
        <f>NA()</f>
        <v>#N/A</v>
      </c>
      <c r="AY112" s="4" t="e">
        <f>NA()</f>
        <v>#N/A</v>
      </c>
      <c r="BB112" s="73" t="e">
        <f>NA()</f>
        <v>#N/A</v>
      </c>
      <c r="BC112" s="73" t="e">
        <f>NA()</f>
        <v>#N/A</v>
      </c>
      <c r="BE112" s="4" t="e">
        <f t="shared" si="147"/>
        <v>#N/A</v>
      </c>
      <c r="BF112" s="4" t="e">
        <f t="shared" si="148"/>
        <v>#N/A</v>
      </c>
      <c r="BG112" s="4">
        <f t="shared" si="149"/>
        <v>0.76086563046723366</v>
      </c>
      <c r="BH112" s="4">
        <f t="shared" si="150"/>
        <v>-1.828374287808441</v>
      </c>
      <c r="BI112" s="4">
        <f t="shared" ca="1" si="151"/>
        <v>0.89710071946532077</v>
      </c>
      <c r="BJ112" s="4" t="e">
        <f t="shared" ca="1" si="102"/>
        <v>#N/A</v>
      </c>
      <c r="BK112" s="4" t="e">
        <f t="shared" ca="1" si="152"/>
        <v>#N/A</v>
      </c>
      <c r="BL112" s="4">
        <f t="shared" si="153"/>
        <v>0.1609375683328815</v>
      </c>
      <c r="BM112" s="4">
        <f t="shared" si="154"/>
        <v>3.9683504907730738</v>
      </c>
      <c r="BQ112" s="4">
        <f t="shared" si="155"/>
        <v>0.1609375683328815</v>
      </c>
      <c r="BR112" s="4">
        <f t="shared" si="156"/>
        <v>3.7570022120810909</v>
      </c>
      <c r="BS112" s="4">
        <f t="shared" si="157"/>
        <v>-3.9683504907730738</v>
      </c>
      <c r="BT112" s="73">
        <v>0</v>
      </c>
    </row>
    <row r="113" spans="1:72" x14ac:dyDescent="0.35">
      <c r="A113" s="73">
        <f t="shared" si="109"/>
        <v>7</v>
      </c>
      <c r="B113" s="53">
        <v>43282</v>
      </c>
      <c r="C113" s="73" t="s">
        <v>3104</v>
      </c>
      <c r="D113" s="4" t="e">
        <v>#N/A</v>
      </c>
      <c r="E113" s="4" t="e">
        <v>#N/A</v>
      </c>
      <c r="F113" s="114">
        <v>5.8272727272727278E-3</v>
      </c>
      <c r="G113" s="57">
        <v>24</v>
      </c>
      <c r="H113" s="57">
        <v>-2</v>
      </c>
      <c r="I113" s="57">
        <v>9</v>
      </c>
      <c r="J113" s="57">
        <v>204</v>
      </c>
      <c r="K113" s="73">
        <f>Textkernal!C12</f>
        <v>871470</v>
      </c>
      <c r="L113" s="73" t="e">
        <f>NA()</f>
        <v>#N/A</v>
      </c>
      <c r="M113" s="73" t="e">
        <f>NA()</f>
        <v>#N/A</v>
      </c>
      <c r="P113" s="57">
        <f t="shared" ref="P113:P144" si="163">AVERAGE(J107:J118)</f>
        <v>202.75</v>
      </c>
      <c r="Q113" s="57">
        <f>AVERAGE(K107:K118)</f>
        <v>872866.25</v>
      </c>
      <c r="R113" s="73" t="e">
        <f>NA()</f>
        <v>#N/A</v>
      </c>
      <c r="S113" s="73" t="e">
        <f>NA()</f>
        <v>#N/A</v>
      </c>
      <c r="V113" s="57">
        <f t="shared" ref="V113:V144" si="164">AVERAGE(P113:P114)</f>
        <v>203.25</v>
      </c>
      <c r="W113" s="57">
        <f>AVERAGE(Q113:Q114)</f>
        <v>870671.25</v>
      </c>
      <c r="X113" s="73" t="e">
        <f>NA()</f>
        <v>#N/A</v>
      </c>
      <c r="Y113" s="73" t="e">
        <f>NA()</f>
        <v>#N/A</v>
      </c>
      <c r="AB113" s="74">
        <f t="shared" ref="AB113:AB144" si="165">J113/V113</f>
        <v>1.003690036900369</v>
      </c>
      <c r="AC113" s="74">
        <f t="shared" ref="AC113:AC124" si="166">K113/W113</f>
        <v>1.0009173956300959</v>
      </c>
      <c r="AD113" s="73" t="e">
        <f>NA()</f>
        <v>#N/A</v>
      </c>
      <c r="AE113" s="73" t="e">
        <f>NA()</f>
        <v>#N/A</v>
      </c>
      <c r="AH113" s="73"/>
      <c r="AI113" s="74"/>
      <c r="AJ113" s="74"/>
      <c r="AK113" s="74"/>
      <c r="AL113" s="74"/>
      <c r="AO113" s="285">
        <f t="shared" ref="AO113:AS113" si="167">AO101</f>
        <v>7</v>
      </c>
      <c r="AP113" s="244">
        <f t="shared" si="167"/>
        <v>1.00231356040187</v>
      </c>
      <c r="AQ113" s="244">
        <f t="shared" ca="1" si="167"/>
        <v>1.0355145434801527</v>
      </c>
      <c r="AR113" s="244">
        <f t="shared" ca="1" si="167"/>
        <v>0.99278978925027439</v>
      </c>
      <c r="AS113" s="244">
        <f t="shared" ca="1" si="167"/>
        <v>0.98905179965611467</v>
      </c>
      <c r="AV113" s="4">
        <f t="shared" si="145"/>
        <v>203.52912308021428</v>
      </c>
      <c r="AW113" s="4">
        <f t="shared" ca="1" si="146"/>
        <v>841581.6132057088</v>
      </c>
      <c r="AX113" s="4" t="e">
        <f>NA()</f>
        <v>#N/A</v>
      </c>
      <c r="AY113" s="4" t="e">
        <f>NA()</f>
        <v>#N/A</v>
      </c>
      <c r="BB113" s="73" t="e">
        <f>NA()</f>
        <v>#N/A</v>
      </c>
      <c r="BC113" s="73" t="e">
        <f>NA()</f>
        <v>#N/A</v>
      </c>
      <c r="BE113" s="4" t="e">
        <f t="shared" si="147"/>
        <v>#N/A</v>
      </c>
      <c r="BF113" s="4" t="e">
        <f t="shared" si="148"/>
        <v>#N/A</v>
      </c>
      <c r="BG113" s="4">
        <f t="shared" si="149"/>
        <v>0.81903996836407555</v>
      </c>
      <c r="BH113" s="4">
        <f t="shared" si="150"/>
        <v>-1.7859926670610322</v>
      </c>
      <c r="BI113" s="4">
        <f t="shared" ca="1" si="151"/>
        <v>0.5821783991531041</v>
      </c>
      <c r="BJ113" s="4" t="e">
        <f t="shared" ca="1" si="102"/>
        <v>#N/A</v>
      </c>
      <c r="BK113" s="4" t="e">
        <f t="shared" ca="1" si="152"/>
        <v>#N/A</v>
      </c>
      <c r="BL113" s="4">
        <f t="shared" si="153"/>
        <v>1.1265629783301705</v>
      </c>
      <c r="BM113" s="4">
        <f t="shared" si="154"/>
        <v>3.7260084760693748</v>
      </c>
      <c r="BQ113" s="4">
        <f t="shared" si="155"/>
        <v>1.1265629783301705</v>
      </c>
      <c r="BR113" s="4">
        <f t="shared" si="156"/>
        <v>3.4579373593781186</v>
      </c>
      <c r="BS113" s="4">
        <f t="shared" si="157"/>
        <v>-3.7260084760693748</v>
      </c>
      <c r="BT113" s="73">
        <v>0</v>
      </c>
    </row>
    <row r="114" spans="1:72" x14ac:dyDescent="0.35">
      <c r="A114" s="73">
        <f t="shared" si="109"/>
        <v>8</v>
      </c>
      <c r="B114" s="53">
        <v>43313</v>
      </c>
      <c r="C114" s="73" t="s">
        <v>3105</v>
      </c>
      <c r="D114" s="4" t="e">
        <v>#N/A</v>
      </c>
      <c r="E114" s="4" t="e">
        <v>#N/A</v>
      </c>
      <c r="F114" s="114">
        <v>7.195652173913044E-3</v>
      </c>
      <c r="G114" s="57">
        <v>27</v>
      </c>
      <c r="H114" s="57">
        <v>6</v>
      </c>
      <c r="I114" s="57">
        <v>17</v>
      </c>
      <c r="J114" s="57">
        <v>202</v>
      </c>
      <c r="K114" s="73">
        <f>Textkernal!C13</f>
        <v>851110</v>
      </c>
      <c r="L114" s="73" t="e">
        <f>NA()</f>
        <v>#N/A</v>
      </c>
      <c r="M114" s="73" t="e">
        <f>NA()</f>
        <v>#N/A</v>
      </c>
      <c r="P114" s="57">
        <f t="shared" si="163"/>
        <v>203.75</v>
      </c>
      <c r="Q114" s="57">
        <f t="shared" ref="Q114:S177" si="168">AVERAGE(K108:K119)</f>
        <v>868476.25</v>
      </c>
      <c r="R114" s="73" t="e">
        <f>NA()</f>
        <v>#N/A</v>
      </c>
      <c r="S114" s="73" t="e">
        <f>NA()</f>
        <v>#N/A</v>
      </c>
      <c r="V114" s="57">
        <f t="shared" si="164"/>
        <v>204.25</v>
      </c>
      <c r="W114" s="57">
        <f t="shared" ref="W114:W177" si="169">AVERAGE(Q114:Q115)</f>
        <v>867758.75</v>
      </c>
      <c r="X114" s="73" t="e">
        <f>NA()</f>
        <v>#N/A</v>
      </c>
      <c r="Y114" s="73" t="e">
        <f>NA()</f>
        <v>#N/A</v>
      </c>
      <c r="AB114" s="74">
        <f t="shared" si="165"/>
        <v>0.98898408812729499</v>
      </c>
      <c r="AC114" s="74">
        <f t="shared" si="166"/>
        <v>0.98081407995021663</v>
      </c>
      <c r="AD114" s="73" t="e">
        <f>NA()</f>
        <v>#N/A</v>
      </c>
      <c r="AE114" s="73" t="e">
        <f>NA()</f>
        <v>#N/A</v>
      </c>
      <c r="AH114" s="73"/>
      <c r="AI114" s="74"/>
      <c r="AJ114" s="74"/>
      <c r="AK114" s="74"/>
      <c r="AL114" s="74"/>
      <c r="AO114" s="285">
        <f t="shared" ref="AO114:AS114" si="170">AO102</f>
        <v>8</v>
      </c>
      <c r="AP114" s="244">
        <f t="shared" si="170"/>
        <v>0.99798427745935692</v>
      </c>
      <c r="AQ114" s="244">
        <f t="shared" ca="1" si="170"/>
        <v>0.97066282573693508</v>
      </c>
      <c r="AR114" s="244">
        <f t="shared" ca="1" si="170"/>
        <v>1.0001261479587531</v>
      </c>
      <c r="AS114" s="244">
        <f t="shared" ca="1" si="170"/>
        <v>0.9944635456486518</v>
      </c>
      <c r="AV114" s="4">
        <f t="shared" si="145"/>
        <v>202.40799836471018</v>
      </c>
      <c r="AW114" s="4">
        <f t="shared" ca="1" si="146"/>
        <v>876833.82677587389</v>
      </c>
      <c r="AX114" s="4" t="e">
        <f>NA()</f>
        <v>#N/A</v>
      </c>
      <c r="AY114" s="4" t="e">
        <f>NA()</f>
        <v>#N/A</v>
      </c>
      <c r="BB114" s="73" t="e">
        <f>NA()</f>
        <v>#N/A</v>
      </c>
      <c r="BC114" s="73" t="e">
        <f>NA()</f>
        <v>#N/A</v>
      </c>
      <c r="BE114" s="4" t="e">
        <f t="shared" si="147"/>
        <v>#N/A</v>
      </c>
      <c r="BF114" s="4" t="e">
        <f t="shared" si="148"/>
        <v>#N/A</v>
      </c>
      <c r="BG114" s="4">
        <f t="shared" si="149"/>
        <v>0.79460971025687777</v>
      </c>
      <c r="BH114" s="4">
        <f t="shared" si="150"/>
        <v>-1.8605453871112105</v>
      </c>
      <c r="BI114" s="4">
        <f t="shared" ca="1" si="151"/>
        <v>0.8337502643714928</v>
      </c>
      <c r="BJ114" s="4" t="e">
        <f t="shared" ca="1" si="102"/>
        <v>#N/A</v>
      </c>
      <c r="BK114" s="4" t="e">
        <f t="shared" ca="1" si="152"/>
        <v>#N/A</v>
      </c>
      <c r="BL114" s="4">
        <f t="shared" si="153"/>
        <v>2.0921883883274592</v>
      </c>
      <c r="BM114" s="4">
        <f t="shared" si="154"/>
        <v>1.7872723584397814</v>
      </c>
      <c r="BQ114" s="4">
        <f t="shared" si="155"/>
        <v>2.0921883883274592</v>
      </c>
      <c r="BR114" s="4">
        <f t="shared" si="156"/>
        <v>4.6541967701900084</v>
      </c>
      <c r="BS114" s="4">
        <f t="shared" si="157"/>
        <v>-1.7872723584397814</v>
      </c>
      <c r="BT114" s="73">
        <v>0</v>
      </c>
    </row>
    <row r="115" spans="1:72" x14ac:dyDescent="0.35">
      <c r="A115" s="73">
        <f t="shared" si="109"/>
        <v>9</v>
      </c>
      <c r="B115" s="53">
        <v>43344</v>
      </c>
      <c r="C115" s="73" t="s">
        <v>3106</v>
      </c>
      <c r="D115" s="4" t="e">
        <v>#N/A</v>
      </c>
      <c r="E115" s="4" t="e">
        <v>#N/A</v>
      </c>
      <c r="F115" s="114">
        <v>1.8175E-2</v>
      </c>
      <c r="G115" s="57">
        <v>24</v>
      </c>
      <c r="H115" s="57">
        <v>6</v>
      </c>
      <c r="I115" s="57">
        <v>13</v>
      </c>
      <c r="J115" s="57">
        <v>204</v>
      </c>
      <c r="K115" s="73">
        <f>Textkernal!C14</f>
        <v>925260</v>
      </c>
      <c r="L115" s="73" t="e">
        <f>NA()</f>
        <v>#N/A</v>
      </c>
      <c r="M115" s="73" t="e">
        <f>NA()</f>
        <v>#N/A</v>
      </c>
      <c r="P115" s="57">
        <f t="shared" si="163"/>
        <v>204.75</v>
      </c>
      <c r="Q115" s="57">
        <f t="shared" si="168"/>
        <v>867041.25</v>
      </c>
      <c r="R115" s="73" t="e">
        <f>NA()</f>
        <v>#N/A</v>
      </c>
      <c r="S115" s="73" t="e">
        <f>NA()</f>
        <v>#N/A</v>
      </c>
      <c r="V115" s="57">
        <f t="shared" si="164"/>
        <v>205.25</v>
      </c>
      <c r="W115" s="57">
        <f t="shared" si="169"/>
        <v>866568.33333333326</v>
      </c>
      <c r="X115" s="73" t="e">
        <f>NA()</f>
        <v>#N/A</v>
      </c>
      <c r="Y115" s="73" t="e">
        <f>NA()</f>
        <v>#N/A</v>
      </c>
      <c r="AB115" s="74">
        <f t="shared" si="165"/>
        <v>0.99390986601705233</v>
      </c>
      <c r="AC115" s="74">
        <f t="shared" si="166"/>
        <v>1.0677288384643644</v>
      </c>
      <c r="AD115" s="73" t="e">
        <f>NA()</f>
        <v>#N/A</v>
      </c>
      <c r="AE115" s="73" t="e">
        <f>NA()</f>
        <v>#N/A</v>
      </c>
      <c r="AH115" s="73"/>
      <c r="AI115" s="74"/>
      <c r="AJ115" s="74"/>
      <c r="AK115" s="74"/>
      <c r="AL115" s="74"/>
      <c r="AO115" s="285">
        <f t="shared" ref="AO115:AS115" si="171">AO103</f>
        <v>9</v>
      </c>
      <c r="AP115" s="244">
        <f t="shared" si="171"/>
        <v>0.9986233946925861</v>
      </c>
      <c r="AQ115" s="244">
        <f t="shared" ca="1" si="171"/>
        <v>0.99613918409422419</v>
      </c>
      <c r="AR115" s="244">
        <f t="shared" ca="1" si="171"/>
        <v>1.0035227539512379</v>
      </c>
      <c r="AS115" s="244">
        <f t="shared" ca="1" si="171"/>
        <v>1.0170392513597533</v>
      </c>
      <c r="AV115" s="4">
        <f t="shared" si="145"/>
        <v>204.28121460422915</v>
      </c>
      <c r="AW115" s="4">
        <f t="shared" ca="1" si="146"/>
        <v>928846.10381161375</v>
      </c>
      <c r="AX115" s="4" t="e">
        <f>NA()</f>
        <v>#N/A</v>
      </c>
      <c r="AY115" s="4" t="e">
        <f>NA()</f>
        <v>#N/A</v>
      </c>
      <c r="BB115" s="73" t="e">
        <f>NA()</f>
        <v>#N/A</v>
      </c>
      <c r="BC115" s="73" t="e">
        <f>NA()</f>
        <v>#N/A</v>
      </c>
      <c r="BE115" s="4" t="e">
        <f t="shared" si="147"/>
        <v>#N/A</v>
      </c>
      <c r="BF115" s="4" t="e">
        <f t="shared" si="148"/>
        <v>#N/A</v>
      </c>
      <c r="BG115" s="4">
        <f t="shared" si="149"/>
        <v>0.59859076105490905</v>
      </c>
      <c r="BH115" s="4">
        <f t="shared" si="150"/>
        <v>-1.7359799717144833</v>
      </c>
      <c r="BI115" s="4">
        <f t="shared" ca="1" si="151"/>
        <v>1.2049276805667324</v>
      </c>
      <c r="BJ115" s="4" t="e">
        <f t="shared" ca="1" si="102"/>
        <v>#N/A</v>
      </c>
      <c r="BK115" s="4" t="e">
        <f t="shared" ca="1" si="152"/>
        <v>#N/A</v>
      </c>
      <c r="BL115" s="4">
        <f t="shared" si="153"/>
        <v>1.1265629783301705</v>
      </c>
      <c r="BM115" s="4">
        <f t="shared" si="154"/>
        <v>2.756640417254578</v>
      </c>
      <c r="BQ115" s="4">
        <f t="shared" si="155"/>
        <v>1.1265629783301705</v>
      </c>
      <c r="BR115" s="4">
        <f t="shared" si="156"/>
        <v>4.6541967701900084</v>
      </c>
      <c r="BS115" s="4">
        <f t="shared" si="157"/>
        <v>-2.756640417254578</v>
      </c>
      <c r="BT115" s="73">
        <v>0</v>
      </c>
    </row>
    <row r="116" spans="1:72" x14ac:dyDescent="0.35">
      <c r="A116" s="73">
        <f t="shared" si="109"/>
        <v>10</v>
      </c>
      <c r="B116" s="53">
        <v>43374</v>
      </c>
      <c r="C116" s="73" t="s">
        <v>3107</v>
      </c>
      <c r="D116" s="4" t="e">
        <v>#N/A</v>
      </c>
      <c r="E116" s="4" t="e">
        <v>#N/A</v>
      </c>
      <c r="F116" s="114">
        <v>2.3334782608695655E-2</v>
      </c>
      <c r="G116" s="57">
        <v>24</v>
      </c>
      <c r="H116" s="57">
        <v>4</v>
      </c>
      <c r="I116" s="57">
        <v>12</v>
      </c>
      <c r="J116" s="57">
        <v>205</v>
      </c>
      <c r="K116" s="73">
        <f>Textkernal!C15</f>
        <v>918490</v>
      </c>
      <c r="L116" s="73" t="e">
        <f>NA()</f>
        <v>#N/A</v>
      </c>
      <c r="M116" s="73" t="e">
        <f>NA()</f>
        <v>#N/A</v>
      </c>
      <c r="P116" s="57">
        <f t="shared" si="163"/>
        <v>205.75</v>
      </c>
      <c r="Q116" s="57">
        <f t="shared" si="168"/>
        <v>866095.41666666663</v>
      </c>
      <c r="R116" s="73" t="e">
        <f>NA()</f>
        <v>#N/A</v>
      </c>
      <c r="S116" s="73" t="e">
        <f>NA()</f>
        <v>#N/A</v>
      </c>
      <c r="V116" s="57">
        <f t="shared" si="164"/>
        <v>206.20833333333331</v>
      </c>
      <c r="W116" s="57">
        <f t="shared" si="169"/>
        <v>864212.91666666663</v>
      </c>
      <c r="X116" s="73" t="e">
        <f>NA()</f>
        <v>#N/A</v>
      </c>
      <c r="Y116" s="73" t="e">
        <f>NA()</f>
        <v>#N/A</v>
      </c>
      <c r="AB116" s="74">
        <f t="shared" si="165"/>
        <v>0.99414023034956567</v>
      </c>
      <c r="AC116" s="74">
        <f t="shared" si="166"/>
        <v>1.062805221128474</v>
      </c>
      <c r="AD116" s="73" t="e">
        <f>NA()</f>
        <v>#N/A</v>
      </c>
      <c r="AE116" s="73" t="e">
        <f>NA()</f>
        <v>#N/A</v>
      </c>
      <c r="AH116" s="73"/>
      <c r="AI116" s="74"/>
      <c r="AJ116" s="74"/>
      <c r="AK116" s="74"/>
      <c r="AL116" s="74"/>
      <c r="AO116" s="285">
        <f t="shared" ref="AO116:AS116" si="172">AO104</f>
        <v>10</v>
      </c>
      <c r="AP116" s="244">
        <f t="shared" si="172"/>
        <v>0.9967060404594994</v>
      </c>
      <c r="AQ116" s="244">
        <f t="shared" ca="1" si="172"/>
        <v>1.0319091086833854</v>
      </c>
      <c r="AR116" s="244">
        <f t="shared" ca="1" si="172"/>
        <v>1.0077298377559945</v>
      </c>
      <c r="AS116" s="244">
        <f t="shared" ca="1" si="172"/>
        <v>1.0004130038539114</v>
      </c>
      <c r="AV116" s="4">
        <f t="shared" si="145"/>
        <v>205.67749334145836</v>
      </c>
      <c r="AW116" s="4">
        <f t="shared" ca="1" si="146"/>
        <v>890088.08263346273</v>
      </c>
      <c r="AX116" s="4" t="e">
        <f>NA()</f>
        <v>#N/A</v>
      </c>
      <c r="AY116" s="4" t="e">
        <f>NA()</f>
        <v>#N/A</v>
      </c>
      <c r="BB116" s="73" t="e">
        <f>NA()</f>
        <v>#N/A</v>
      </c>
      <c r="BC116" s="73" t="e">
        <f>NA()</f>
        <v>#N/A</v>
      </c>
      <c r="BE116" s="4" t="e">
        <f t="shared" si="147"/>
        <v>#N/A</v>
      </c>
      <c r="BF116" s="4" t="e">
        <f t="shared" si="148"/>
        <v>#N/A</v>
      </c>
      <c r="BG116" s="4">
        <f t="shared" si="149"/>
        <v>0.5064709757008109</v>
      </c>
      <c r="BH116" s="4">
        <f t="shared" si="150"/>
        <v>-1.6431300181195698</v>
      </c>
      <c r="BI116" s="4">
        <f t="shared" ca="1" si="151"/>
        <v>0.92833717198620691</v>
      </c>
      <c r="BJ116" s="4" t="e">
        <f t="shared" ca="1" si="102"/>
        <v>#N/A</v>
      </c>
      <c r="BK116" s="4" t="e">
        <f t="shared" ca="1" si="152"/>
        <v>#N/A</v>
      </c>
      <c r="BL116" s="4">
        <f t="shared" si="153"/>
        <v>1.1265629783301705</v>
      </c>
      <c r="BM116" s="4">
        <f t="shared" si="154"/>
        <v>2.9989824319582774</v>
      </c>
      <c r="BQ116" s="4">
        <f t="shared" si="155"/>
        <v>1.1265629783301705</v>
      </c>
      <c r="BR116" s="4">
        <f t="shared" si="156"/>
        <v>4.3551319174870358</v>
      </c>
      <c r="BS116" s="4">
        <f t="shared" si="157"/>
        <v>-2.9989824319582774</v>
      </c>
      <c r="BT116" s="73">
        <v>0</v>
      </c>
    </row>
    <row r="117" spans="1:72" x14ac:dyDescent="0.35">
      <c r="A117" s="73">
        <f t="shared" si="109"/>
        <v>11</v>
      </c>
      <c r="B117" s="53">
        <v>43405</v>
      </c>
      <c r="C117" s="73" t="s">
        <v>3108</v>
      </c>
      <c r="D117" s="4" t="e">
        <v>#N/A</v>
      </c>
      <c r="E117" s="4" t="e">
        <v>#N/A</v>
      </c>
      <c r="F117" s="114">
        <v>0.14162727272727271</v>
      </c>
      <c r="G117" s="57">
        <v>22</v>
      </c>
      <c r="H117" s="57">
        <v>-3</v>
      </c>
      <c r="I117" s="57">
        <v>12</v>
      </c>
      <c r="J117" s="57">
        <v>206</v>
      </c>
      <c r="K117" s="73">
        <f>Textkernal!C16</f>
        <v>891770</v>
      </c>
      <c r="L117" s="73" t="e">
        <f>NA()</f>
        <v>#N/A</v>
      </c>
      <c r="M117" s="73" t="e">
        <f>NA()</f>
        <v>#N/A</v>
      </c>
      <c r="P117" s="57">
        <f t="shared" si="163"/>
        <v>206.66666666666666</v>
      </c>
      <c r="Q117" s="57">
        <f t="shared" si="168"/>
        <v>862330.41666666663</v>
      </c>
      <c r="R117" s="73" t="e">
        <f>NA()</f>
        <v>#N/A</v>
      </c>
      <c r="S117" s="73" t="e">
        <f>NA()</f>
        <v>#N/A</v>
      </c>
      <c r="V117" s="57">
        <f t="shared" si="164"/>
        <v>207.16666666666666</v>
      </c>
      <c r="W117" s="57">
        <f t="shared" si="169"/>
        <v>871637.70833333326</v>
      </c>
      <c r="X117" s="73" t="e">
        <f>NA()</f>
        <v>#N/A</v>
      </c>
      <c r="Y117" s="73" t="e">
        <f>NA()</f>
        <v>#N/A</v>
      </c>
      <c r="AB117" s="74">
        <f t="shared" si="165"/>
        <v>0.99436846339501206</v>
      </c>
      <c r="AC117" s="74">
        <f t="shared" si="166"/>
        <v>1.0230970866383946</v>
      </c>
      <c r="AD117" s="73" t="e">
        <f>NA()</f>
        <v>#N/A</v>
      </c>
      <c r="AE117" s="73" t="e">
        <f>NA()</f>
        <v>#N/A</v>
      </c>
      <c r="AH117" s="73"/>
      <c r="AI117" s="74"/>
      <c r="AJ117" s="74"/>
      <c r="AK117" s="74"/>
      <c r="AL117" s="74"/>
      <c r="AO117" s="285">
        <f t="shared" ref="AO117:AS117" si="173">AO105</f>
        <v>11</v>
      </c>
      <c r="AP117" s="244">
        <f t="shared" si="173"/>
        <v>1.0030802944547641</v>
      </c>
      <c r="AQ117" s="244">
        <f t="shared" ca="1" si="173"/>
        <v>0.97467153312398214</v>
      </c>
      <c r="AR117" s="244">
        <f t="shared" ca="1" si="173"/>
        <v>1.0086254968178008</v>
      </c>
      <c r="AS117" s="244">
        <f t="shared" ca="1" si="173"/>
        <v>1.0056598520341291</v>
      </c>
      <c r="AV117" s="4">
        <f t="shared" si="145"/>
        <v>205.36740791221871</v>
      </c>
      <c r="AW117" s="4">
        <f t="shared" ca="1" si="146"/>
        <v>914944.13214442704</v>
      </c>
      <c r="AX117" s="4" t="e">
        <f>NA()</f>
        <v>#N/A</v>
      </c>
      <c r="AY117" s="4" t="e">
        <f>NA()</f>
        <v>#N/A</v>
      </c>
      <c r="BB117" s="73" t="e">
        <f>NA()</f>
        <v>#N/A</v>
      </c>
      <c r="BC117" s="73" t="e">
        <f>NA()</f>
        <v>#N/A</v>
      </c>
      <c r="BE117" s="4" t="e">
        <f t="shared" si="147"/>
        <v>#N/A</v>
      </c>
      <c r="BF117" s="4" t="e">
        <f t="shared" si="148"/>
        <v>#N/A</v>
      </c>
      <c r="BG117" s="4">
        <f t="shared" si="149"/>
        <v>-1.6054549764430872</v>
      </c>
      <c r="BH117" s="4">
        <f t="shared" si="150"/>
        <v>-1.6637501256580505</v>
      </c>
      <c r="BI117" s="4">
        <f t="shared" ca="1" si="151"/>
        <v>1.1057184511784464</v>
      </c>
      <c r="BJ117" s="4" t="e">
        <f t="shared" ca="1" si="102"/>
        <v>#N/A</v>
      </c>
      <c r="BK117" s="4" t="e">
        <f t="shared" ca="1" si="152"/>
        <v>#N/A</v>
      </c>
      <c r="BL117" s="4">
        <f t="shared" si="153"/>
        <v>0.48281270499864448</v>
      </c>
      <c r="BM117" s="4">
        <f t="shared" si="154"/>
        <v>2.9989824319582774</v>
      </c>
      <c r="BQ117" s="4">
        <f t="shared" si="155"/>
        <v>0.48281270499864448</v>
      </c>
      <c r="BR117" s="4">
        <f t="shared" si="156"/>
        <v>3.3084049330266323</v>
      </c>
      <c r="BS117" s="4">
        <f t="shared" si="157"/>
        <v>-2.9989824319582774</v>
      </c>
      <c r="BT117" s="73">
        <v>0</v>
      </c>
    </row>
    <row r="118" spans="1:72" x14ac:dyDescent="0.35">
      <c r="A118" s="73">
        <f t="shared" si="109"/>
        <v>12</v>
      </c>
      <c r="B118" s="53">
        <v>43435</v>
      </c>
      <c r="C118" s="73" t="s">
        <v>3109</v>
      </c>
      <c r="D118" s="4" t="e">
        <v>#N/A</v>
      </c>
      <c r="E118" s="4" t="e">
        <v>#N/A</v>
      </c>
      <c r="F118" s="114">
        <v>0.17387619047619043</v>
      </c>
      <c r="G118" s="57">
        <v>24</v>
      </c>
      <c r="H118" s="57">
        <v>2</v>
      </c>
      <c r="I118" s="57">
        <v>16</v>
      </c>
      <c r="J118" s="57">
        <v>207</v>
      </c>
      <c r="K118" s="73">
        <f>Textkernal!C17</f>
        <v>606565</v>
      </c>
      <c r="L118" s="73" t="e">
        <f>NA()</f>
        <v>#N/A</v>
      </c>
      <c r="M118" s="73" t="e">
        <f>NA()</f>
        <v>#N/A</v>
      </c>
      <c r="P118" s="57">
        <f t="shared" si="163"/>
        <v>207.66666666666666</v>
      </c>
      <c r="Q118" s="57">
        <f t="shared" si="168"/>
        <v>880945</v>
      </c>
      <c r="R118" s="73" t="e">
        <f>NA()</f>
        <v>#N/A</v>
      </c>
      <c r="S118" s="73" t="e">
        <f>NA()</f>
        <v>#N/A</v>
      </c>
      <c r="V118" s="57">
        <f t="shared" si="164"/>
        <v>208.20833333333331</v>
      </c>
      <c r="W118" s="57">
        <f t="shared" si="169"/>
        <v>890100</v>
      </c>
      <c r="X118" s="73" t="e">
        <f>NA()</f>
        <v>#N/A</v>
      </c>
      <c r="Y118" s="73" t="e">
        <f>NA()</f>
        <v>#N/A</v>
      </c>
      <c r="AB118" s="74">
        <f t="shared" si="165"/>
        <v>0.99419651791074659</v>
      </c>
      <c r="AC118" s="74">
        <f t="shared" si="166"/>
        <v>0.68145713964723065</v>
      </c>
      <c r="AD118" s="73" t="e">
        <f>NA()</f>
        <v>#N/A</v>
      </c>
      <c r="AE118" s="73" t="e">
        <f>NA()</f>
        <v>#N/A</v>
      </c>
      <c r="AH118" s="73"/>
      <c r="AI118" s="74"/>
      <c r="AJ118" s="74"/>
      <c r="AK118" s="74"/>
      <c r="AL118" s="74"/>
      <c r="AO118" s="285">
        <f t="shared" ref="AO118:AS118" si="174">AO106</f>
        <v>12</v>
      </c>
      <c r="AP118" s="244">
        <f t="shared" si="174"/>
        <v>0.99799443734174142</v>
      </c>
      <c r="AQ118" s="244">
        <f t="shared" ca="1" si="174"/>
        <v>0.7856981471168506</v>
      </c>
      <c r="AR118" s="244">
        <f t="shared" ca="1" si="174"/>
        <v>1.0133006296357472</v>
      </c>
      <c r="AS118" s="244">
        <f t="shared" ca="1" si="174"/>
        <v>1.0035926743343828</v>
      </c>
      <c r="AV118" s="4">
        <f t="shared" si="145"/>
        <v>207.41598575575765</v>
      </c>
      <c r="AW118" s="4">
        <f t="shared" ca="1" si="146"/>
        <v>772007.67524502054</v>
      </c>
      <c r="AX118" s="4" t="e">
        <f>NA()</f>
        <v>#N/A</v>
      </c>
      <c r="AY118" s="4" t="e">
        <f>NA()</f>
        <v>#N/A</v>
      </c>
      <c r="BB118" s="73" t="e">
        <f>NA()</f>
        <v>#N/A</v>
      </c>
      <c r="BC118" s="73" t="e">
        <f>NA()</f>
        <v>#N/A</v>
      </c>
      <c r="BE118" s="4" t="e">
        <f t="shared" si="147"/>
        <v>#N/A</v>
      </c>
      <c r="BF118" s="4" t="e">
        <f t="shared" si="148"/>
        <v>#N/A</v>
      </c>
      <c r="BG118" s="4">
        <f t="shared" si="149"/>
        <v>-2.1812085703882493</v>
      </c>
      <c r="BH118" s="4">
        <f t="shared" si="150"/>
        <v>-1.5275234879269528</v>
      </c>
      <c r="BI118" s="4">
        <f t="shared" ca="1" si="151"/>
        <v>8.5674958070699705E-2</v>
      </c>
      <c r="BJ118" s="4" t="e">
        <f t="shared" ca="1" si="102"/>
        <v>#N/A</v>
      </c>
      <c r="BK118" s="4" t="e">
        <f t="shared" ca="1" si="152"/>
        <v>#N/A</v>
      </c>
      <c r="BL118" s="4">
        <f t="shared" si="153"/>
        <v>1.1265629783301705</v>
      </c>
      <c r="BM118" s="4">
        <f t="shared" si="154"/>
        <v>2.0296143731434806</v>
      </c>
      <c r="BQ118" s="4">
        <f t="shared" si="155"/>
        <v>1.1265629783301705</v>
      </c>
      <c r="BR118" s="4">
        <f t="shared" si="156"/>
        <v>4.0560670647840631</v>
      </c>
      <c r="BS118" s="4">
        <f t="shared" si="157"/>
        <v>-2.0296143731434806</v>
      </c>
      <c r="BT118" s="73">
        <v>0</v>
      </c>
    </row>
    <row r="119" spans="1:72" x14ac:dyDescent="0.35">
      <c r="A119" s="73">
        <f t="shared" si="109"/>
        <v>1</v>
      </c>
      <c r="B119" s="53">
        <v>43466</v>
      </c>
      <c r="C119" s="73" t="s">
        <v>3110</v>
      </c>
      <c r="D119" s="4" t="e">
        <v>#N/A</v>
      </c>
      <c r="E119" s="4" t="e">
        <v>#N/A</v>
      </c>
      <c r="F119" s="114">
        <v>0.12568260869565218</v>
      </c>
      <c r="G119" s="57">
        <v>23</v>
      </c>
      <c r="H119" s="57">
        <v>2</v>
      </c>
      <c r="I119" s="57">
        <v>14</v>
      </c>
      <c r="J119" s="57">
        <v>212</v>
      </c>
      <c r="K119" s="73">
        <f>Textkernal!C18</f>
        <v>940475</v>
      </c>
      <c r="L119" s="74">
        <f>'Direct Debit'!J6</f>
        <v>101.411301397505</v>
      </c>
      <c r="M119" s="74">
        <f>'Direct Debit'!B6*100</f>
        <v>1.5164931226470799</v>
      </c>
      <c r="P119" s="57">
        <f t="shared" si="163"/>
        <v>208.75</v>
      </c>
      <c r="Q119" s="57">
        <f t="shared" si="168"/>
        <v>899255</v>
      </c>
      <c r="R119" s="73" t="e">
        <f>NA()</f>
        <v>#N/A</v>
      </c>
      <c r="S119" s="73" t="e">
        <f>NA()</f>
        <v>#N/A</v>
      </c>
      <c r="V119" s="57">
        <f t="shared" si="164"/>
        <v>209.29166666666669</v>
      </c>
      <c r="W119" s="57">
        <f t="shared" si="169"/>
        <v>910383.33333333326</v>
      </c>
      <c r="X119" s="73" t="e">
        <f>NA()</f>
        <v>#N/A</v>
      </c>
      <c r="Y119" s="73" t="e">
        <f>NA()</f>
        <v>#N/A</v>
      </c>
      <c r="AB119" s="74">
        <f t="shared" si="165"/>
        <v>1.012940473820426</v>
      </c>
      <c r="AC119" s="74">
        <f t="shared" si="166"/>
        <v>1.0330538417882578</v>
      </c>
      <c r="AD119" s="73" t="e">
        <f>NA()</f>
        <v>#N/A</v>
      </c>
      <c r="AE119" s="73" t="e">
        <f>NA()</f>
        <v>#N/A</v>
      </c>
      <c r="AH119" s="73"/>
      <c r="AI119" s="74"/>
      <c r="AJ119" s="74"/>
      <c r="AK119" s="74"/>
      <c r="AL119" s="74"/>
      <c r="AO119" s="285">
        <f t="shared" ref="AO119:AS119" si="175">AO107</f>
        <v>1</v>
      </c>
      <c r="AP119" s="244">
        <f t="shared" si="175"/>
        <v>1.0121968222269864</v>
      </c>
      <c r="AQ119" s="244">
        <f t="shared" ca="1" si="175"/>
        <v>1.0563770216214654</v>
      </c>
      <c r="AR119" s="244">
        <f t="shared" ca="1" si="175"/>
        <v>1.0103681524867829</v>
      </c>
      <c r="AS119" s="244">
        <f t="shared" ca="1" si="175"/>
        <v>1.0010113591614587</v>
      </c>
      <c r="AV119" s="4">
        <f t="shared" si="145"/>
        <v>209.44543130808086</v>
      </c>
      <c r="AW119" s="4">
        <f t="shared" ca="1" si="146"/>
        <v>890283.46958592127</v>
      </c>
      <c r="AX119" s="4">
        <f t="shared" ref="AX119:AX139" ca="1" si="176">L119/AR119</f>
        <v>100.37064326295815</v>
      </c>
      <c r="AY119" s="4">
        <f t="shared" ref="AY119:AY139" ca="1" si="177">M119/AS119</f>
        <v>1.514960953008003</v>
      </c>
      <c r="BB119" s="73" t="e">
        <f>NA()</f>
        <v>#N/A</v>
      </c>
      <c r="BC119" s="73" t="e">
        <f>NA()</f>
        <v>#N/A</v>
      </c>
      <c r="BE119" s="4" t="e">
        <f t="shared" si="147"/>
        <v>#N/A</v>
      </c>
      <c r="BF119" s="4" t="e">
        <f t="shared" si="148"/>
        <v>#N/A</v>
      </c>
      <c r="BG119" s="4">
        <f t="shared" si="149"/>
        <v>-1.3207881329871771</v>
      </c>
      <c r="BH119" s="4">
        <f t="shared" si="150"/>
        <v>-1.3925691121763459</v>
      </c>
      <c r="BI119" s="4">
        <f t="shared" ca="1" si="151"/>
        <v>0.92973152017292426</v>
      </c>
      <c r="BJ119" s="4" t="e">
        <f t="shared" ca="1" si="102"/>
        <v>#N/A</v>
      </c>
      <c r="BK119" s="4">
        <f t="shared" ca="1" si="152"/>
        <v>5.7003712718744506</v>
      </c>
      <c r="BL119" s="4">
        <f t="shared" si="153"/>
        <v>0.80468784166440743</v>
      </c>
      <c r="BM119" s="4">
        <f t="shared" si="154"/>
        <v>2.514298402550879</v>
      </c>
      <c r="BQ119" s="4">
        <f t="shared" si="155"/>
        <v>0.80468784166440743</v>
      </c>
      <c r="BR119" s="4">
        <f t="shared" si="156"/>
        <v>4.0560670647840631</v>
      </c>
      <c r="BS119" s="4">
        <f t="shared" si="157"/>
        <v>-2.514298402550879</v>
      </c>
      <c r="BT119" s="73">
        <v>0</v>
      </c>
    </row>
    <row r="120" spans="1:72" x14ac:dyDescent="0.35">
      <c r="A120" s="73">
        <f t="shared" si="109"/>
        <v>2</v>
      </c>
      <c r="B120" s="53">
        <v>43497</v>
      </c>
      <c r="C120" s="73" t="s">
        <v>3111</v>
      </c>
      <c r="D120" s="4" t="e">
        <v>#N/A</v>
      </c>
      <c r="E120" s="4" t="e">
        <v>#N/A</v>
      </c>
      <c r="F120" s="114">
        <v>7.2340000000000015E-2</v>
      </c>
      <c r="G120" s="57">
        <v>27</v>
      </c>
      <c r="H120" s="57">
        <v>5</v>
      </c>
      <c r="I120" s="57">
        <v>18</v>
      </c>
      <c r="J120" s="57">
        <v>212</v>
      </c>
      <c r="K120" s="73">
        <f>Textkernal!C19</f>
        <v>836920</v>
      </c>
      <c r="L120" s="74">
        <f>'Direct Debit'!J7</f>
        <v>101.11961930074099</v>
      </c>
      <c r="M120" s="74">
        <f>'Direct Debit'!B7*100</f>
        <v>1.5635363001689302</v>
      </c>
      <c r="P120" s="57">
        <f t="shared" si="163"/>
        <v>209.83333333333334</v>
      </c>
      <c r="Q120" s="57">
        <f t="shared" si="168"/>
        <v>921511.66666666663</v>
      </c>
      <c r="R120" s="73" t="e">
        <f>NA()</f>
        <v>#N/A</v>
      </c>
      <c r="S120" s="73" t="e">
        <f>NA()</f>
        <v>#N/A</v>
      </c>
      <c r="V120" s="57">
        <f t="shared" si="164"/>
        <v>210.375</v>
      </c>
      <c r="W120" s="57">
        <f t="shared" si="169"/>
        <v>925703.33333333326</v>
      </c>
      <c r="X120" s="73" t="e">
        <f>NA()</f>
        <v>#N/A</v>
      </c>
      <c r="Y120" s="73" t="e">
        <f>NA()</f>
        <v>#N/A</v>
      </c>
      <c r="AB120" s="74">
        <f t="shared" si="165"/>
        <v>1.0077243018419488</v>
      </c>
      <c r="AC120" s="74">
        <f t="shared" si="166"/>
        <v>0.90409094346280849</v>
      </c>
      <c r="AD120" s="73" t="e">
        <f>NA()</f>
        <v>#N/A</v>
      </c>
      <c r="AE120" s="73" t="e">
        <f>NA()</f>
        <v>#N/A</v>
      </c>
      <c r="AH120" s="73"/>
      <c r="AI120" s="74"/>
      <c r="AJ120" s="74"/>
      <c r="AK120" s="74"/>
      <c r="AL120" s="74"/>
      <c r="AO120" s="285">
        <f t="shared" ref="AO120:AS120" si="178">AO108</f>
        <v>2</v>
      </c>
      <c r="AP120" s="244">
        <f t="shared" si="178"/>
        <v>1.0062240821410855</v>
      </c>
      <c r="AQ120" s="244">
        <f t="shared" ca="1" si="178"/>
        <v>1.005123122579465</v>
      </c>
      <c r="AR120" s="244">
        <f t="shared" ca="1" si="178"/>
        <v>1.0086729246113624</v>
      </c>
      <c r="AS120" s="244">
        <f t="shared" ca="1" si="178"/>
        <v>1.0103349528673153</v>
      </c>
      <c r="AV120" s="4">
        <f t="shared" si="145"/>
        <v>210.68865649577535</v>
      </c>
      <c r="AW120" s="4">
        <f t="shared" ca="1" si="146"/>
        <v>832654.21041374269</v>
      </c>
      <c r="AX120" s="4">
        <f t="shared" ca="1" si="176"/>
        <v>100.25015724468065</v>
      </c>
      <c r="AY120" s="4">
        <f t="shared" ca="1" si="177"/>
        <v>1.5475425211526512</v>
      </c>
      <c r="BB120" s="73" t="e">
        <f>NA()</f>
        <v>#N/A</v>
      </c>
      <c r="BC120" s="73" t="e">
        <f>NA()</f>
        <v>#N/A</v>
      </c>
      <c r="BE120" s="4" t="e">
        <f t="shared" si="147"/>
        <v>#N/A</v>
      </c>
      <c r="BF120" s="4" t="e">
        <f t="shared" si="148"/>
        <v>#N/A</v>
      </c>
      <c r="BG120" s="4">
        <f t="shared" si="149"/>
        <v>-0.36843993618721183</v>
      </c>
      <c r="BH120" s="4">
        <f t="shared" si="150"/>
        <v>-1.3098969365514932</v>
      </c>
      <c r="BI120" s="4">
        <f t="shared" ca="1" si="151"/>
        <v>0.51846939638479239</v>
      </c>
      <c r="BJ120" s="4" t="e">
        <f t="shared" ca="1" si="102"/>
        <v>#N/A</v>
      </c>
      <c r="BK120" s="4">
        <f t="shared" ca="1" si="152"/>
        <v>5.3755748336915108</v>
      </c>
      <c r="BL120" s="4">
        <f t="shared" si="153"/>
        <v>2.0921883883274592</v>
      </c>
      <c r="BM120" s="4">
        <f t="shared" si="154"/>
        <v>1.5449303437360822</v>
      </c>
      <c r="BQ120" s="4">
        <f t="shared" si="155"/>
        <v>2.0921883883274592</v>
      </c>
      <c r="BR120" s="4">
        <f t="shared" si="156"/>
        <v>4.5046643438385221</v>
      </c>
      <c r="BS120" s="4">
        <f t="shared" si="157"/>
        <v>-1.5449303437360822</v>
      </c>
      <c r="BT120" s="73">
        <v>0</v>
      </c>
    </row>
    <row r="121" spans="1:72" x14ac:dyDescent="0.35">
      <c r="A121" s="73">
        <f t="shared" si="109"/>
        <v>3</v>
      </c>
      <c r="B121" s="53">
        <v>43525</v>
      </c>
      <c r="C121" s="73" t="s">
        <v>3112</v>
      </c>
      <c r="D121" s="4" t="e">
        <v>#N/A</v>
      </c>
      <c r="E121" s="4" t="e">
        <v>#N/A</v>
      </c>
      <c r="F121" s="114">
        <v>7.563809523809524E-2</v>
      </c>
      <c r="G121" s="57">
        <v>27</v>
      </c>
      <c r="H121" s="57">
        <v>1</v>
      </c>
      <c r="I121" s="57">
        <v>20</v>
      </c>
      <c r="J121" s="57">
        <v>213</v>
      </c>
      <c r="K121" s="73">
        <f>Textkernal!C20</f>
        <v>910300</v>
      </c>
      <c r="L121" s="74">
        <f>'Direct Debit'!J8</f>
        <v>100.953873176204</v>
      </c>
      <c r="M121" s="74">
        <f>'Direct Debit'!B8*100</f>
        <v>1.60359241188561</v>
      </c>
      <c r="P121" s="57">
        <f t="shared" si="163"/>
        <v>210.91666666666666</v>
      </c>
      <c r="Q121" s="57">
        <f t="shared" si="168"/>
        <v>929895</v>
      </c>
      <c r="R121" s="73" t="e">
        <f>NA()</f>
        <v>#N/A</v>
      </c>
      <c r="S121" s="73" t="e">
        <f>NA()</f>
        <v>#N/A</v>
      </c>
      <c r="V121" s="57">
        <f t="shared" si="164"/>
        <v>211.41666666666666</v>
      </c>
      <c r="W121" s="57">
        <f t="shared" si="169"/>
        <v>930589.16666666674</v>
      </c>
      <c r="X121" s="73" t="e">
        <f>NA()</f>
        <v>#N/A</v>
      </c>
      <c r="Y121" s="73" t="e">
        <f>NA()</f>
        <v>#N/A</v>
      </c>
      <c r="AB121" s="74">
        <f t="shared" si="165"/>
        <v>1.0074891604256997</v>
      </c>
      <c r="AC121" s="74">
        <f t="shared" si="166"/>
        <v>0.97819750391105265</v>
      </c>
      <c r="AD121" s="73" t="e">
        <f>NA()</f>
        <v>#N/A</v>
      </c>
      <c r="AE121" s="73" t="e">
        <f>NA()</f>
        <v>#N/A</v>
      </c>
      <c r="AH121" s="73"/>
      <c r="AI121" s="74"/>
      <c r="AJ121" s="74"/>
      <c r="AK121" s="74"/>
      <c r="AL121" s="74"/>
      <c r="AO121" s="285">
        <f t="shared" ref="AO121:AS121" si="179">AO109</f>
        <v>3</v>
      </c>
      <c r="AP121" s="244">
        <f t="shared" si="179"/>
        <v>1.0031630281314237</v>
      </c>
      <c r="AQ121" s="244">
        <f t="shared" ca="1" si="179"/>
        <v>1.0888981528491299</v>
      </c>
      <c r="AR121" s="244">
        <f t="shared" ca="1" si="179"/>
        <v>1.0113963218255968</v>
      </c>
      <c r="AS121" s="244">
        <f t="shared" ca="1" si="179"/>
        <v>1.0130155217550036</v>
      </c>
      <c r="AV121" s="4">
        <f t="shared" si="145"/>
        <v>212.32839929991422</v>
      </c>
      <c r="AW121" s="4">
        <f t="shared" ca="1" si="146"/>
        <v>835982.68361295015</v>
      </c>
      <c r="AX121" s="4">
        <f t="shared" ca="1" si="176"/>
        <v>99.816334109243755</v>
      </c>
      <c r="AY121" s="4">
        <f t="shared" ca="1" si="177"/>
        <v>1.5829889843222329</v>
      </c>
      <c r="BB121" s="73" t="e">
        <f>NA()</f>
        <v>#N/A</v>
      </c>
      <c r="BC121" s="73" t="e">
        <f>NA()</f>
        <v>#N/A</v>
      </c>
      <c r="BE121" s="4" t="e">
        <f t="shared" si="147"/>
        <v>#N/A</v>
      </c>
      <c r="BF121" s="4" t="e">
        <f t="shared" si="148"/>
        <v>#N/A</v>
      </c>
      <c r="BG121" s="4">
        <f t="shared" si="149"/>
        <v>-0.42732222803002806</v>
      </c>
      <c r="BH121" s="4">
        <f t="shared" si="150"/>
        <v>-1.2008570727961985</v>
      </c>
      <c r="BI121" s="4">
        <f t="shared" ca="1" si="151"/>
        <v>0.54222252069250132</v>
      </c>
      <c r="BJ121" s="4" t="e">
        <f t="shared" ca="1" si="102"/>
        <v>#N/A</v>
      </c>
      <c r="BK121" s="4">
        <f t="shared" ca="1" si="152"/>
        <v>5.0222190672486375</v>
      </c>
      <c r="BL121" s="4">
        <f t="shared" si="153"/>
        <v>2.0921883883274592</v>
      </c>
      <c r="BM121" s="4">
        <f t="shared" si="154"/>
        <v>1.0602463143286838</v>
      </c>
      <c r="BQ121" s="4">
        <f t="shared" si="155"/>
        <v>2.0921883883274592</v>
      </c>
      <c r="BR121" s="4">
        <f t="shared" si="156"/>
        <v>3.9065346384325772</v>
      </c>
      <c r="BS121" s="4">
        <f t="shared" si="157"/>
        <v>-1.0602463143286838</v>
      </c>
      <c r="BT121" s="73">
        <v>0</v>
      </c>
    </row>
    <row r="122" spans="1:72" x14ac:dyDescent="0.35">
      <c r="A122" s="73">
        <f t="shared" si="109"/>
        <v>4</v>
      </c>
      <c r="B122" s="53">
        <v>43556</v>
      </c>
      <c r="C122" s="73" t="s">
        <v>3113</v>
      </c>
      <c r="D122" s="4" t="e">
        <v>#N/A</v>
      </c>
      <c r="E122" s="4" t="e">
        <v>#N/A</v>
      </c>
      <c r="F122" s="114">
        <v>6.1559090909090904E-2</v>
      </c>
      <c r="G122" s="57">
        <v>25</v>
      </c>
      <c r="H122" s="57">
        <v>-1</v>
      </c>
      <c r="I122" s="57">
        <v>12</v>
      </c>
      <c r="J122" s="57">
        <v>212</v>
      </c>
      <c r="K122" s="73">
        <f>Textkernal!C21</f>
        <v>774570</v>
      </c>
      <c r="L122" s="74">
        <f>'Direct Debit'!J9</f>
        <v>101.24790350910899</v>
      </c>
      <c r="M122" s="74">
        <f>'Direct Debit'!B9*100</f>
        <v>1.6185039876879699</v>
      </c>
      <c r="P122" s="57">
        <f t="shared" si="163"/>
        <v>211.91666666666666</v>
      </c>
      <c r="Q122" s="57">
        <f t="shared" si="168"/>
        <v>931283.33333333337</v>
      </c>
      <c r="R122" s="73" t="e">
        <f>NA()</f>
        <v>#N/A</v>
      </c>
      <c r="S122" s="73" t="e">
        <f>NA()</f>
        <v>#N/A</v>
      </c>
      <c r="V122" s="57">
        <f t="shared" si="164"/>
        <v>212.45833333333331</v>
      </c>
      <c r="W122" s="57">
        <f t="shared" si="169"/>
        <v>934470.41666666674</v>
      </c>
      <c r="X122" s="73" t="e">
        <f>NA()</f>
        <v>#N/A</v>
      </c>
      <c r="Y122" s="73" t="e">
        <f>NA()</f>
        <v>#N/A</v>
      </c>
      <c r="AB122" s="74">
        <f t="shared" si="165"/>
        <v>0.99784271425769766</v>
      </c>
      <c r="AC122" s="74">
        <f t="shared" si="166"/>
        <v>0.82888659307477619</v>
      </c>
      <c r="AD122" s="73" t="e">
        <f>NA()</f>
        <v>#N/A</v>
      </c>
      <c r="AE122" s="73" t="e">
        <f>NA()</f>
        <v>#N/A</v>
      </c>
      <c r="AH122" s="73"/>
      <c r="AI122" s="74"/>
      <c r="AJ122" s="74"/>
      <c r="AK122" s="74"/>
      <c r="AL122" s="74"/>
      <c r="AO122" s="285">
        <f t="shared" ref="AO122:AS122" si="180">AO110</f>
        <v>4</v>
      </c>
      <c r="AP122" s="244">
        <f t="shared" si="180"/>
        <v>0.99287678513374189</v>
      </c>
      <c r="AQ122" s="244">
        <f t="shared" ca="1" si="180"/>
        <v>0.92312570722127618</v>
      </c>
      <c r="AR122" s="244">
        <f t="shared" ca="1" si="180"/>
        <v>0.97508959396513906</v>
      </c>
      <c r="AS122" s="244">
        <f t="shared" ca="1" si="180"/>
        <v>1.0096063524952417</v>
      </c>
      <c r="AV122" s="4">
        <f t="shared" si="145"/>
        <v>213.52095564551175</v>
      </c>
      <c r="AW122" s="4">
        <f t="shared" ca="1" si="146"/>
        <v>839073.15541190223</v>
      </c>
      <c r="AX122" s="4">
        <f t="shared" ca="1" si="176"/>
        <v>103.83446212095333</v>
      </c>
      <c r="AY122" s="4">
        <f t="shared" ca="1" si="177"/>
        <v>1.603104005524369</v>
      </c>
      <c r="BB122" s="73" t="e">
        <f>NA()</f>
        <v>#N/A</v>
      </c>
      <c r="BC122" s="73" t="e">
        <f>NA()</f>
        <v>#N/A</v>
      </c>
      <c r="BE122" s="4" t="e">
        <f t="shared" si="147"/>
        <v>#N/A</v>
      </c>
      <c r="BF122" s="4" t="e">
        <f t="shared" si="148"/>
        <v>#N/A</v>
      </c>
      <c r="BG122" s="4">
        <f t="shared" si="149"/>
        <v>-0.17596379781214017</v>
      </c>
      <c r="BH122" s="4">
        <f t="shared" si="150"/>
        <v>-1.1215542814582877</v>
      </c>
      <c r="BI122" s="4">
        <f t="shared" ca="1" si="151"/>
        <v>0.56427718552424977</v>
      </c>
      <c r="BJ122" s="4" t="e">
        <f ca="1">(BC122-AVERAGE(BC$167:BC$190))/STDEV(BC$167:BC$190)</f>
        <v>#N/A</v>
      </c>
      <c r="BK122" s="4">
        <f t="shared" ca="1" si="152"/>
        <v>4.8216981097728295</v>
      </c>
      <c r="BL122" s="4">
        <f t="shared" si="153"/>
        <v>1.4484381149959333</v>
      </c>
      <c r="BM122" s="4">
        <f t="shared" si="154"/>
        <v>2.9989824319582774</v>
      </c>
      <c r="BQ122" s="4">
        <f t="shared" si="155"/>
        <v>1.4484381149959333</v>
      </c>
      <c r="BR122" s="4">
        <f t="shared" si="156"/>
        <v>3.6074697857296045</v>
      </c>
      <c r="BS122" s="4">
        <f t="shared" si="157"/>
        <v>-2.9989824319582774</v>
      </c>
      <c r="BT122" s="73">
        <v>0</v>
      </c>
    </row>
    <row r="123" spans="1:72" x14ac:dyDescent="0.35">
      <c r="A123" s="73">
        <f t="shared" si="109"/>
        <v>5</v>
      </c>
      <c r="B123" s="53">
        <v>43586</v>
      </c>
      <c r="C123" s="73" t="s">
        <v>3114</v>
      </c>
      <c r="D123" s="4" t="e">
        <v>#N/A</v>
      </c>
      <c r="E123" s="4" t="e">
        <v>#N/A</v>
      </c>
      <c r="F123" s="114">
        <v>3.0743478260869567E-2</v>
      </c>
      <c r="G123" s="57">
        <v>26</v>
      </c>
      <c r="H123" s="57">
        <v>1</v>
      </c>
      <c r="I123" s="57">
        <v>16</v>
      </c>
      <c r="J123" s="57">
        <v>213</v>
      </c>
      <c r="K123" s="73">
        <f>Textkernal!C22</f>
        <v>1114810</v>
      </c>
      <c r="L123" s="74">
        <f>'Direct Debit'!J10</f>
        <v>100.366762286396</v>
      </c>
      <c r="M123" s="74">
        <f>'Direct Debit'!B10*100</f>
        <v>1.6299770360319501</v>
      </c>
      <c r="P123" s="57">
        <f t="shared" si="163"/>
        <v>213</v>
      </c>
      <c r="Q123" s="57">
        <f t="shared" si="168"/>
        <v>937657.5</v>
      </c>
      <c r="R123" s="73" t="e">
        <f>NA()</f>
        <v>#N/A</v>
      </c>
      <c r="S123" s="73" t="e">
        <f>NA()</f>
        <v>#N/A</v>
      </c>
      <c r="V123" s="57">
        <f t="shared" si="164"/>
        <v>213.45833333333331</v>
      </c>
      <c r="W123" s="57">
        <f t="shared" si="169"/>
        <v>940450</v>
      </c>
      <c r="X123" s="73" t="e">
        <f>NA()</f>
        <v>#N/A</v>
      </c>
      <c r="Y123" s="73" t="e">
        <f>NA()</f>
        <v>#N/A</v>
      </c>
      <c r="AB123" s="74">
        <f t="shared" si="165"/>
        <v>0.99785282061292224</v>
      </c>
      <c r="AC123" s="74">
        <f t="shared" si="166"/>
        <v>1.1854006060928279</v>
      </c>
      <c r="AD123" s="73" t="e">
        <f>NA()</f>
        <v>#N/A</v>
      </c>
      <c r="AE123" s="73" t="e">
        <f>NA()</f>
        <v>#N/A</v>
      </c>
      <c r="AH123" s="73"/>
      <c r="AI123" s="74"/>
      <c r="AJ123" s="74"/>
      <c r="AK123" s="74"/>
      <c r="AL123" s="74"/>
      <c r="AO123" s="285">
        <f t="shared" ref="AO123:AS123" si="181">AO111</f>
        <v>5</v>
      </c>
      <c r="AP123" s="244">
        <f t="shared" si="181"/>
        <v>0.99323266368470142</v>
      </c>
      <c r="AQ123" s="244">
        <f t="shared" ca="1" si="181"/>
        <v>1.0823283575727152</v>
      </c>
      <c r="AR123" s="244">
        <f t="shared" ca="1" si="181"/>
        <v>0.98351189448096821</v>
      </c>
      <c r="AS123" s="244">
        <f t="shared" ca="1" si="181"/>
        <v>0.97667710482341796</v>
      </c>
      <c r="AV123" s="4">
        <f t="shared" si="145"/>
        <v>214.4512638255483</v>
      </c>
      <c r="AW123" s="4">
        <f t="shared" ca="1" si="146"/>
        <v>1030010.8947529841</v>
      </c>
      <c r="AX123" s="4">
        <f t="shared" ca="1" si="176"/>
        <v>102.04936295088008</v>
      </c>
      <c r="AY123" s="4">
        <f t="shared" ca="1" si="177"/>
        <v>1.6689006304971672</v>
      </c>
      <c r="BB123" s="73" t="e">
        <f>NA()</f>
        <v>#N/A</v>
      </c>
      <c r="BC123" s="73" t="e">
        <f>NA()</f>
        <v>#N/A</v>
      </c>
      <c r="BE123" s="4" t="e">
        <f t="shared" si="147"/>
        <v>#N/A</v>
      </c>
      <c r="BF123" s="4" t="e">
        <f t="shared" si="148"/>
        <v>#N/A</v>
      </c>
      <c r="BG123" s="4">
        <f t="shared" si="149"/>
        <v>0.37420039281192685</v>
      </c>
      <c r="BH123" s="4">
        <f t="shared" si="150"/>
        <v>-1.0596905080997008</v>
      </c>
      <c r="BI123" s="4">
        <f t="shared" ca="1" si="151"/>
        <v>1.9268742641732746</v>
      </c>
      <c r="BJ123" s="4" t="e">
        <f t="shared" ref="BJ123:BJ186" ca="1" si="182">(BC123-AVERAGE(BC$167:BC$190))/STDEV(BC$167:BC$190)</f>
        <v>#N/A</v>
      </c>
      <c r="BK123" s="4">
        <f t="shared" ca="1" si="152"/>
        <v>4.1657901638830674</v>
      </c>
      <c r="BL123" s="4">
        <f t="shared" si="153"/>
        <v>1.7703132516616964</v>
      </c>
      <c r="BM123" s="4">
        <f t="shared" si="154"/>
        <v>2.0296143731434806</v>
      </c>
      <c r="BQ123" s="4">
        <f t="shared" si="155"/>
        <v>1.7703132516616964</v>
      </c>
      <c r="BR123" s="4">
        <f t="shared" si="156"/>
        <v>3.9065346384325772</v>
      </c>
      <c r="BS123" s="4">
        <f t="shared" si="157"/>
        <v>-2.0296143731434806</v>
      </c>
      <c r="BT123" s="73">
        <v>0</v>
      </c>
    </row>
    <row r="124" spans="1:72" x14ac:dyDescent="0.35">
      <c r="A124" s="73">
        <f t="shared" si="109"/>
        <v>6</v>
      </c>
      <c r="B124" s="53">
        <v>43617</v>
      </c>
      <c r="C124" s="73" t="s">
        <v>3115</v>
      </c>
      <c r="D124" s="4" t="e">
        <v>#N/A</v>
      </c>
      <c r="E124" s="4" t="e">
        <v>#N/A</v>
      </c>
      <c r="F124" s="114">
        <v>2.7655000000000002E-2</v>
      </c>
      <c r="G124" s="57">
        <v>27</v>
      </c>
      <c r="H124" s="57">
        <v>-2</v>
      </c>
      <c r="I124" s="57">
        <v>19</v>
      </c>
      <c r="J124" s="57">
        <v>215</v>
      </c>
      <c r="K124" s="73">
        <f>Textkernal!C23</f>
        <v>1149320</v>
      </c>
      <c r="L124" s="74">
        <f>'Direct Debit'!J11</f>
        <v>100.97166298102201</v>
      </c>
      <c r="M124" s="74">
        <f>'Direct Debit'!B11*100</f>
        <v>1.64123438385399</v>
      </c>
      <c r="P124" s="57">
        <f t="shared" si="163"/>
        <v>213.91666666666666</v>
      </c>
      <c r="Q124" s="57">
        <f t="shared" si="168"/>
        <v>943242.5</v>
      </c>
      <c r="R124" s="73" t="e">
        <f>NA()</f>
        <v>#N/A</v>
      </c>
      <c r="S124" s="73" t="e">
        <f>NA()</f>
        <v>#N/A</v>
      </c>
      <c r="V124" s="57">
        <f t="shared" si="164"/>
        <v>214.29166666666666</v>
      </c>
      <c r="W124" s="57">
        <f t="shared" si="169"/>
        <v>948350.625</v>
      </c>
      <c r="X124" s="73" t="e">
        <f>NA()</f>
        <v>#N/A</v>
      </c>
      <c r="Y124" s="73" t="e">
        <f>NA()</f>
        <v>#N/A</v>
      </c>
      <c r="AB124" s="74">
        <f t="shared" si="165"/>
        <v>1.0033054637371184</v>
      </c>
      <c r="AC124" s="74">
        <f t="shared" si="166"/>
        <v>1.2119146333667465</v>
      </c>
      <c r="AD124" s="73" t="e">
        <f>NA()</f>
        <v>#N/A</v>
      </c>
      <c r="AE124" s="73" t="e">
        <f>NA()</f>
        <v>#N/A</v>
      </c>
      <c r="AH124" s="73"/>
      <c r="AI124" s="74"/>
      <c r="AJ124" s="74"/>
      <c r="AK124" s="74"/>
      <c r="AL124" s="74"/>
      <c r="AO124" s="285">
        <f t="shared" ref="AO124:AS124" si="183">AO112</f>
        <v>6</v>
      </c>
      <c r="AP124" s="244">
        <f t="shared" si="183"/>
        <v>0.99560461387224175</v>
      </c>
      <c r="AQ124" s="244">
        <f t="shared" ca="1" si="183"/>
        <v>1.049552295920416</v>
      </c>
      <c r="AR124" s="244">
        <f t="shared" ca="1" si="183"/>
        <v>0.98486645726033994</v>
      </c>
      <c r="AS124" s="244">
        <f t="shared" ca="1" si="183"/>
        <v>0.97913458201062242</v>
      </c>
      <c r="AV124" s="4">
        <f t="shared" si="145"/>
        <v>215.94918003020553</v>
      </c>
      <c r="AW124" s="4">
        <f t="shared" ca="1" si="146"/>
        <v>1095057.3920588603</v>
      </c>
      <c r="AX124" s="4">
        <f t="shared" ca="1" si="176"/>
        <v>102.52320224398821</v>
      </c>
      <c r="AY124" s="4">
        <f t="shared" ca="1" si="177"/>
        <v>1.6762091892248012</v>
      </c>
      <c r="BB124" s="73" t="e">
        <f>NA()</f>
        <v>#N/A</v>
      </c>
      <c r="BC124" s="73" t="e">
        <f>NA()</f>
        <v>#N/A</v>
      </c>
      <c r="BE124" s="4" t="e">
        <f t="shared" si="147"/>
        <v>#N/A</v>
      </c>
      <c r="BF124" s="4" t="e">
        <f t="shared" si="148"/>
        <v>#N/A</v>
      </c>
      <c r="BG124" s="4">
        <f t="shared" si="149"/>
        <v>0.42934030393582284</v>
      </c>
      <c r="BH124" s="4">
        <f t="shared" si="150"/>
        <v>-0.96008185090028841</v>
      </c>
      <c r="BI124" s="4">
        <f t="shared" ca="1" si="151"/>
        <v>2.3910683386983238</v>
      </c>
      <c r="BJ124" s="4" t="e">
        <f t="shared" ca="1" si="182"/>
        <v>#N/A</v>
      </c>
      <c r="BK124" s="4">
        <f t="shared" ca="1" si="152"/>
        <v>4.0929332089185992</v>
      </c>
      <c r="BL124" s="4">
        <f t="shared" si="153"/>
        <v>2.0921883883274592</v>
      </c>
      <c r="BM124" s="4">
        <f t="shared" si="154"/>
        <v>1.302588329032383</v>
      </c>
      <c r="BQ124" s="4">
        <f t="shared" si="155"/>
        <v>2.0921883883274592</v>
      </c>
      <c r="BR124" s="4">
        <f t="shared" si="156"/>
        <v>3.4579373593781186</v>
      </c>
      <c r="BS124" s="4">
        <f t="shared" si="157"/>
        <v>-1.302588329032383</v>
      </c>
      <c r="BT124" s="73">
        <v>0</v>
      </c>
    </row>
    <row r="125" spans="1:72" x14ac:dyDescent="0.35">
      <c r="A125" s="73">
        <f t="shared" si="109"/>
        <v>7</v>
      </c>
      <c r="B125" s="53">
        <v>43647</v>
      </c>
      <c r="C125" s="73" t="s">
        <v>3116</v>
      </c>
      <c r="D125" s="4" t="e">
        <v>#N/A</v>
      </c>
      <c r="E125" s="4" t="e">
        <v>#N/A</v>
      </c>
      <c r="F125" s="114">
        <v>9.1826086956521731E-3</v>
      </c>
      <c r="G125" s="57">
        <v>26</v>
      </c>
      <c r="H125" s="57">
        <v>4</v>
      </c>
      <c r="I125" s="57">
        <v>25</v>
      </c>
      <c r="J125" s="57">
        <v>217</v>
      </c>
      <c r="K125" s="73">
        <f>Textkernal!C24</f>
        <v>1138550</v>
      </c>
      <c r="L125" s="74">
        <f>'Direct Debit'!J12</f>
        <v>99.281535854757806</v>
      </c>
      <c r="M125" s="74">
        <f>'Direct Debit'!B12*100</f>
        <v>1.6615748517089202</v>
      </c>
      <c r="P125" s="57">
        <f t="shared" si="163"/>
        <v>214.66666666666666</v>
      </c>
      <c r="Q125" s="57">
        <f t="shared" si="168"/>
        <v>953458.75</v>
      </c>
      <c r="R125" s="4">
        <f t="shared" si="168"/>
        <v>99.98730371300131</v>
      </c>
      <c r="S125" s="4">
        <f t="shared" si="168"/>
        <v>1.615415592235667</v>
      </c>
      <c r="V125" s="57">
        <f t="shared" si="164"/>
        <v>214.95833333333331</v>
      </c>
      <c r="W125" s="57">
        <f t="shared" si="169"/>
        <v>955748.54166666674</v>
      </c>
      <c r="X125" s="74">
        <f t="shared" ref="X125" si="184">AVERAGE(R125:R126)</f>
        <v>99.822286410370623</v>
      </c>
      <c r="Y125" s="74">
        <f t="shared" ref="Y125" si="185">AVERAGE(S125:S126)</f>
        <v>1.6194544187230089</v>
      </c>
      <c r="AB125" s="74">
        <f t="shared" si="165"/>
        <v>1.0094979647218454</v>
      </c>
      <c r="AC125" s="74">
        <f t="shared" ref="AC125:AE140" si="186">K125/W125</f>
        <v>1.1912652233971059</v>
      </c>
      <c r="AD125" s="74">
        <f t="shared" si="186"/>
        <v>0.99458286746318569</v>
      </c>
      <c r="AE125" s="74">
        <f t="shared" si="186"/>
        <v>1.0260090265579223</v>
      </c>
      <c r="AH125" s="73"/>
      <c r="AI125" s="74"/>
      <c r="AJ125" s="74"/>
      <c r="AK125" s="74"/>
      <c r="AL125" s="74"/>
      <c r="AO125" s="285">
        <f t="shared" ref="AO125:AS125" si="187">AO113</f>
        <v>7</v>
      </c>
      <c r="AP125" s="244">
        <f t="shared" si="187"/>
        <v>1.00231356040187</v>
      </c>
      <c r="AQ125" s="244">
        <f t="shared" ca="1" si="187"/>
        <v>1.0355145434801527</v>
      </c>
      <c r="AR125" s="244">
        <f t="shared" ca="1" si="187"/>
        <v>0.99278978925027439</v>
      </c>
      <c r="AS125" s="244">
        <f t="shared" ca="1" si="187"/>
        <v>0.98905179965611467</v>
      </c>
      <c r="AV125" s="4">
        <f t="shared" si="145"/>
        <v>216.49911621767893</v>
      </c>
      <c r="AW125" s="4">
        <f t="shared" ca="1" si="146"/>
        <v>1099501.6991007836</v>
      </c>
      <c r="AX125" s="4">
        <f t="shared" ca="1" si="176"/>
        <v>100.00257549962545</v>
      </c>
      <c r="AY125" s="4">
        <f t="shared" ca="1" si="177"/>
        <v>1.6799674721653974</v>
      </c>
      <c r="BB125" s="73" t="e">
        <f>NA()</f>
        <v>#N/A</v>
      </c>
      <c r="BC125" s="73" t="e">
        <f>NA()</f>
        <v>#N/A</v>
      </c>
      <c r="BE125" s="4" t="e">
        <f t="shared" si="147"/>
        <v>#N/A</v>
      </c>
      <c r="BF125" s="4" t="e">
        <f t="shared" si="148"/>
        <v>#N/A</v>
      </c>
      <c r="BG125" s="4">
        <f t="shared" si="149"/>
        <v>0.75913573350792229</v>
      </c>
      <c r="BH125" s="4">
        <f t="shared" si="150"/>
        <v>-0.9235121115455257</v>
      </c>
      <c r="BI125" s="4">
        <f t="shared" ca="1" si="151"/>
        <v>2.4227844353319297</v>
      </c>
      <c r="BJ125" s="4" t="e">
        <f t="shared" ca="1" si="182"/>
        <v>#N/A</v>
      </c>
      <c r="BK125" s="4">
        <f t="shared" ca="1" si="152"/>
        <v>4.0554679491935284</v>
      </c>
      <c r="BL125" s="4">
        <f t="shared" si="153"/>
        <v>1.7703132516616964</v>
      </c>
      <c r="BM125" s="4">
        <f t="shared" si="154"/>
        <v>-0.15146375918981198</v>
      </c>
      <c r="BQ125" s="4">
        <f t="shared" si="155"/>
        <v>1.7703132516616964</v>
      </c>
      <c r="BR125" s="4">
        <f t="shared" si="156"/>
        <v>4.3551319174870358</v>
      </c>
      <c r="BS125" s="4">
        <f t="shared" si="157"/>
        <v>0.15146375918981198</v>
      </c>
      <c r="BT125" s="73">
        <v>0</v>
      </c>
    </row>
    <row r="126" spans="1:72" x14ac:dyDescent="0.35">
      <c r="A126" s="73">
        <f t="shared" si="109"/>
        <v>8</v>
      </c>
      <c r="B126" s="53">
        <v>43678</v>
      </c>
      <c r="C126" s="73" t="s">
        <v>3117</v>
      </c>
      <c r="D126" s="4" t="e">
        <v>#N/A</v>
      </c>
      <c r="E126" s="4" t="e">
        <v>#N/A</v>
      </c>
      <c r="F126" s="114">
        <v>9.2477272727272741E-2</v>
      </c>
      <c r="G126" s="57">
        <v>24</v>
      </c>
      <c r="H126" s="57">
        <v>1</v>
      </c>
      <c r="I126" s="57">
        <v>21</v>
      </c>
      <c r="J126" s="57">
        <v>215</v>
      </c>
      <c r="K126" s="73">
        <f>Textkernal!C25</f>
        <v>951710</v>
      </c>
      <c r="L126" s="74">
        <f>'Direct Debit'!J13</f>
        <v>98.789713696094097</v>
      </c>
      <c r="M126" s="74">
        <f>'Direct Debit'!B13*100</f>
        <v>1.6620005836357601</v>
      </c>
      <c r="P126" s="57">
        <f t="shared" si="163"/>
        <v>215.25</v>
      </c>
      <c r="Q126" s="57">
        <f t="shared" si="168"/>
        <v>958038.33333333337</v>
      </c>
      <c r="R126" s="4">
        <f t="shared" ref="R126:R189" si="188">AVERAGE(L120:L131)</f>
        <v>99.657269107739921</v>
      </c>
      <c r="S126" s="4">
        <f t="shared" ref="S126:S189" si="189">AVERAGE(M120:M131)</f>
        <v>1.6234932452103508</v>
      </c>
      <c r="V126" s="57">
        <f t="shared" si="164"/>
        <v>215.5</v>
      </c>
      <c r="W126" s="57">
        <f t="shared" si="169"/>
        <v>967302.70833333337</v>
      </c>
      <c r="X126" s="74">
        <f t="shared" ref="X126:X189" si="190">AVERAGE(R126:R127)</f>
        <v>99.461490874658381</v>
      </c>
      <c r="Y126" s="74">
        <f t="shared" ref="Y126:Y189" si="191">AVERAGE(S126:S127)</f>
        <v>1.6292732967889774</v>
      </c>
      <c r="AB126" s="74">
        <f t="shared" si="165"/>
        <v>0.99767981438515085</v>
      </c>
      <c r="AC126" s="74">
        <f t="shared" si="186"/>
        <v>0.98388021846832241</v>
      </c>
      <c r="AD126" s="74">
        <f t="shared" ref="AD126:AD189" si="192">L126/X126</f>
        <v>0.99324585653546194</v>
      </c>
      <c r="AE126" s="74">
        <f t="shared" ref="AE126:AE189" si="193">M126/Y126</f>
        <v>1.0200870455013795</v>
      </c>
      <c r="AH126" s="73"/>
      <c r="AI126" s="74"/>
      <c r="AJ126" s="74"/>
      <c r="AK126" s="74"/>
      <c r="AL126" s="74"/>
      <c r="AO126" s="285">
        <f t="shared" ref="AO126:AS126" si="194">AO114</f>
        <v>8</v>
      </c>
      <c r="AP126" s="244">
        <f t="shared" si="194"/>
        <v>0.99798427745935692</v>
      </c>
      <c r="AQ126" s="244">
        <f t="shared" ca="1" si="194"/>
        <v>0.97066282573693508</v>
      </c>
      <c r="AR126" s="244">
        <f t="shared" ca="1" si="194"/>
        <v>1.0001261479587531</v>
      </c>
      <c r="AS126" s="244">
        <f t="shared" ca="1" si="194"/>
        <v>0.9944635456486518</v>
      </c>
      <c r="AV126" s="4">
        <f t="shared" si="145"/>
        <v>215.43425568521135</v>
      </c>
      <c r="AW126" s="4">
        <f t="shared" ca="1" si="146"/>
        <v>980474.34677170624</v>
      </c>
      <c r="AX126" s="4">
        <f t="shared" ca="1" si="176"/>
        <v>98.777253147238341</v>
      </c>
      <c r="AY126" s="4">
        <f t="shared" ca="1" si="177"/>
        <v>1.6712534018043854</v>
      </c>
      <c r="BB126" s="73" t="e">
        <f>NA()</f>
        <v>#N/A</v>
      </c>
      <c r="BC126" s="73" t="e">
        <f>NA()</f>
        <v>#N/A</v>
      </c>
      <c r="BE126" s="4" t="e">
        <f t="shared" si="147"/>
        <v>#N/A</v>
      </c>
      <c r="BF126" s="4" t="e">
        <f t="shared" si="148"/>
        <v>#N/A</v>
      </c>
      <c r="BG126" s="4">
        <f t="shared" si="149"/>
        <v>-0.72795919929086328</v>
      </c>
      <c r="BH126" s="4">
        <f t="shared" si="150"/>
        <v>-0.99432336748491823</v>
      </c>
      <c r="BI126" s="4">
        <f t="shared" ca="1" si="151"/>
        <v>1.5733644981176986</v>
      </c>
      <c r="BJ126" s="4" t="e">
        <f t="shared" ca="1" si="182"/>
        <v>#N/A</v>
      </c>
      <c r="BK126" s="4">
        <f t="shared" ca="1" si="152"/>
        <v>4.1423360521272761</v>
      </c>
      <c r="BL126" s="4">
        <f t="shared" si="153"/>
        <v>1.1265629783301705</v>
      </c>
      <c r="BM126" s="4">
        <f t="shared" si="154"/>
        <v>0.81790429962498468</v>
      </c>
      <c r="BQ126" s="4">
        <f t="shared" si="155"/>
        <v>1.1265629783301705</v>
      </c>
      <c r="BR126" s="4">
        <f t="shared" si="156"/>
        <v>3.9065346384325772</v>
      </c>
      <c r="BS126" s="4">
        <f t="shared" si="157"/>
        <v>-0.81790429962498468</v>
      </c>
      <c r="BT126" s="73">
        <v>0</v>
      </c>
    </row>
    <row r="127" spans="1:72" x14ac:dyDescent="0.35">
      <c r="A127" s="73">
        <f t="shared" si="109"/>
        <v>9</v>
      </c>
      <c r="B127" s="53">
        <v>43709</v>
      </c>
      <c r="C127" s="73" t="s">
        <v>3118</v>
      </c>
      <c r="D127" s="4" t="e">
        <v>#N/A</v>
      </c>
      <c r="E127" s="4" t="e">
        <v>#N/A</v>
      </c>
      <c r="F127" s="114">
        <v>5.437619047619046E-2</v>
      </c>
      <c r="G127" s="57">
        <v>26</v>
      </c>
      <c r="H127" s="57">
        <v>3</v>
      </c>
      <c r="I127" s="57">
        <v>23</v>
      </c>
      <c r="J127" s="57">
        <v>216</v>
      </c>
      <c r="K127" s="73">
        <f>Textkernal!C26</f>
        <v>941920</v>
      </c>
      <c r="L127" s="74">
        <f>'Direct Debit'!J14</f>
        <v>99.901464199138005</v>
      </c>
      <c r="M127" s="74">
        <f>'Direct Debit'!B14*100</f>
        <v>1.63574054241357</v>
      </c>
      <c r="P127" s="57">
        <f t="shared" si="163"/>
        <v>215.75</v>
      </c>
      <c r="Q127" s="57">
        <f t="shared" si="168"/>
        <v>976567.08333333337</v>
      </c>
      <c r="R127" s="4">
        <f t="shared" si="188"/>
        <v>99.26571264157684</v>
      </c>
      <c r="S127" s="4">
        <f t="shared" si="189"/>
        <v>1.6350533483676042</v>
      </c>
      <c r="V127" s="57">
        <f t="shared" si="164"/>
        <v>215.91666666666669</v>
      </c>
      <c r="W127" s="57">
        <f t="shared" si="169"/>
        <v>978317.91666666674</v>
      </c>
      <c r="X127" s="74">
        <f t="shared" si="190"/>
        <v>98.989652063605718</v>
      </c>
      <c r="Y127" s="74">
        <f t="shared" si="191"/>
        <v>1.6387452817041028</v>
      </c>
      <c r="AB127" s="74">
        <f t="shared" si="165"/>
        <v>1.0003859513701272</v>
      </c>
      <c r="AC127" s="74">
        <f t="shared" si="186"/>
        <v>0.96279541031949811</v>
      </c>
      <c r="AD127" s="74">
        <f t="shared" si="192"/>
        <v>1.0092111863869004</v>
      </c>
      <c r="AE127" s="74">
        <f t="shared" si="193"/>
        <v>0.99816643908966241</v>
      </c>
      <c r="AH127" s="73"/>
      <c r="AI127" s="74"/>
      <c r="AJ127" s="74"/>
      <c r="AK127" s="74"/>
      <c r="AL127" s="74"/>
      <c r="AO127" s="285">
        <f t="shared" ref="AO127:AS127" si="195">AO115</f>
        <v>9</v>
      </c>
      <c r="AP127" s="244">
        <f t="shared" si="195"/>
        <v>0.9986233946925861</v>
      </c>
      <c r="AQ127" s="244">
        <f t="shared" ca="1" si="195"/>
        <v>0.99613918409422419</v>
      </c>
      <c r="AR127" s="244">
        <f t="shared" ca="1" si="195"/>
        <v>1.0035227539512379</v>
      </c>
      <c r="AS127" s="244">
        <f t="shared" ca="1" si="195"/>
        <v>1.0170392513597533</v>
      </c>
      <c r="AV127" s="4">
        <f t="shared" si="145"/>
        <v>216.29775663977202</v>
      </c>
      <c r="AW127" s="4">
        <f t="shared" ca="1" si="146"/>
        <v>945570.67429937015</v>
      </c>
      <c r="AX127" s="4">
        <f t="shared" ca="1" si="176"/>
        <v>99.550771326100204</v>
      </c>
      <c r="AY127" s="4">
        <f t="shared" ca="1" si="177"/>
        <v>1.6083357060473629</v>
      </c>
      <c r="BB127" s="73" t="e">
        <f>NA()</f>
        <v>#N/A</v>
      </c>
      <c r="BC127" s="73" t="e">
        <f>NA()</f>
        <v>#N/A</v>
      </c>
      <c r="BE127" s="4" t="e">
        <f t="shared" si="147"/>
        <v>#N/A</v>
      </c>
      <c r="BF127" s="4" t="e">
        <f t="shared" si="148"/>
        <v>#N/A</v>
      </c>
      <c r="BG127" s="4">
        <f t="shared" si="149"/>
        <v>-4.7724432652933191E-2</v>
      </c>
      <c r="BH127" s="4">
        <f t="shared" si="150"/>
        <v>-0.93690215105987751</v>
      </c>
      <c r="BI127" s="4">
        <f t="shared" ca="1" si="151"/>
        <v>1.3242799415022599</v>
      </c>
      <c r="BJ127" s="4" t="e">
        <f t="shared" ca="1" si="182"/>
        <v>#N/A</v>
      </c>
      <c r="BK127" s="4">
        <f t="shared" ca="1" si="152"/>
        <v>4.7695447668777202</v>
      </c>
      <c r="BL127" s="4">
        <f t="shared" si="153"/>
        <v>1.7703132516616964</v>
      </c>
      <c r="BM127" s="4">
        <f t="shared" si="154"/>
        <v>0.33322027021758638</v>
      </c>
      <c r="BQ127" s="4">
        <f t="shared" si="155"/>
        <v>1.7703132516616964</v>
      </c>
      <c r="BR127" s="4">
        <f t="shared" si="156"/>
        <v>4.2055994911355494</v>
      </c>
      <c r="BS127" s="4">
        <f t="shared" si="157"/>
        <v>-0.33322027021758638</v>
      </c>
      <c r="BT127" s="73">
        <v>0</v>
      </c>
    </row>
    <row r="128" spans="1:72" x14ac:dyDescent="0.35">
      <c r="A128" s="73">
        <f t="shared" si="109"/>
        <v>10</v>
      </c>
      <c r="B128" s="53">
        <v>43739</v>
      </c>
      <c r="C128" s="73" t="s">
        <v>3119</v>
      </c>
      <c r="D128" s="4" t="e">
        <v>#N/A</v>
      </c>
      <c r="E128" s="4" t="e">
        <v>#N/A</v>
      </c>
      <c r="F128" s="114">
        <v>0.16086086956521739</v>
      </c>
      <c r="G128" s="57">
        <v>27</v>
      </c>
      <c r="H128" s="57">
        <v>1</v>
      </c>
      <c r="I128" s="57">
        <v>21</v>
      </c>
      <c r="J128" s="57">
        <v>218</v>
      </c>
      <c r="K128" s="73">
        <f>Textkernal!C27</f>
        <v>994980</v>
      </c>
      <c r="L128" s="74">
        <f>'Direct Debit'!J15</f>
        <v>99.250109174116602</v>
      </c>
      <c r="M128" s="74">
        <f>'Direct Debit'!B15*100</f>
        <v>1.6142131392280101</v>
      </c>
      <c r="P128" s="57">
        <f t="shared" si="163"/>
        <v>216.08333333333334</v>
      </c>
      <c r="Q128" s="57">
        <f t="shared" si="168"/>
        <v>980068.75</v>
      </c>
      <c r="R128" s="4">
        <f t="shared" si="188"/>
        <v>98.713591485634595</v>
      </c>
      <c r="S128" s="4">
        <f t="shared" si="189"/>
        <v>1.6424372150406017</v>
      </c>
      <c r="V128" s="57">
        <f t="shared" si="164"/>
        <v>216.25</v>
      </c>
      <c r="W128" s="57">
        <f t="shared" si="169"/>
        <v>972451.875</v>
      </c>
      <c r="X128" s="74">
        <f t="shared" si="190"/>
        <v>97.69801972102448</v>
      </c>
      <c r="Y128" s="74">
        <f t="shared" si="191"/>
        <v>1.6359377226787082</v>
      </c>
      <c r="AB128" s="74">
        <f t="shared" si="165"/>
        <v>1.0080924855491329</v>
      </c>
      <c r="AC128" s="74">
        <f t="shared" si="186"/>
        <v>1.0231663135000897</v>
      </c>
      <c r="AD128" s="74">
        <f t="shared" si="192"/>
        <v>1.0158866009518319</v>
      </c>
      <c r="AE128" s="74">
        <f t="shared" si="193"/>
        <v>0.98672040924936566</v>
      </c>
      <c r="AH128" s="73"/>
      <c r="AI128" s="74"/>
      <c r="AJ128" s="74"/>
      <c r="AK128" s="74"/>
      <c r="AL128" s="74"/>
      <c r="AO128" s="285">
        <f t="shared" ref="AO128:AS128" si="196">AO116</f>
        <v>10</v>
      </c>
      <c r="AP128" s="244">
        <f t="shared" si="196"/>
        <v>0.9967060404594994</v>
      </c>
      <c r="AQ128" s="244">
        <f t="shared" ca="1" si="196"/>
        <v>1.0319091086833854</v>
      </c>
      <c r="AR128" s="244">
        <f t="shared" ca="1" si="196"/>
        <v>1.0077298377559945</v>
      </c>
      <c r="AS128" s="244">
        <f t="shared" ca="1" si="196"/>
        <v>1.0004130038539114</v>
      </c>
      <c r="AV128" s="4">
        <f t="shared" si="145"/>
        <v>218.72045633384352</v>
      </c>
      <c r="AW128" s="4">
        <f t="shared" ca="1" si="146"/>
        <v>964212.8280750392</v>
      </c>
      <c r="AX128" s="4">
        <f t="shared" ca="1" si="176"/>
        <v>98.488806677716354</v>
      </c>
      <c r="AY128" s="4">
        <f t="shared" ca="1" si="177"/>
        <v>1.6135467382066646</v>
      </c>
      <c r="BB128" s="73" t="e">
        <f>NA()</f>
        <v>#N/A</v>
      </c>
      <c r="BC128" s="73" t="e">
        <f>NA()</f>
        <v>#N/A</v>
      </c>
      <c r="BE128" s="4" t="e">
        <f t="shared" si="147"/>
        <v>#N/A</v>
      </c>
      <c r="BF128" s="4" t="e">
        <f t="shared" si="148"/>
        <v>#N/A</v>
      </c>
      <c r="BG128" s="4">
        <f t="shared" si="149"/>
        <v>-1.9488405309648538</v>
      </c>
      <c r="BH128" s="4">
        <f t="shared" si="150"/>
        <v>-0.77579710221029197</v>
      </c>
      <c r="BI128" s="4">
        <f t="shared" ca="1" si="151"/>
        <v>1.4573167332968675</v>
      </c>
      <c r="BJ128" s="4" t="e">
        <f t="shared" ca="1" si="182"/>
        <v>#N/A</v>
      </c>
      <c r="BK128" s="4">
        <f t="shared" ca="1" si="152"/>
        <v>4.717597461054873</v>
      </c>
      <c r="BL128" s="4">
        <f t="shared" si="153"/>
        <v>2.0921883883274592</v>
      </c>
      <c r="BM128" s="4">
        <f t="shared" si="154"/>
        <v>0.81790429962498468</v>
      </c>
      <c r="BQ128" s="4">
        <f t="shared" si="155"/>
        <v>2.0921883883274592</v>
      </c>
      <c r="BR128" s="4">
        <f t="shared" si="156"/>
        <v>3.9065346384325772</v>
      </c>
      <c r="BS128" s="4">
        <f t="shared" si="157"/>
        <v>-0.81790429962498468</v>
      </c>
      <c r="BT128" s="73">
        <v>0</v>
      </c>
    </row>
    <row r="129" spans="1:72" x14ac:dyDescent="0.35">
      <c r="A129" s="73">
        <f t="shared" si="109"/>
        <v>11</v>
      </c>
      <c r="B129" s="53">
        <v>43770</v>
      </c>
      <c r="C129" s="73" t="s">
        <v>3120</v>
      </c>
      <c r="D129" s="4" t="e">
        <v>#N/A</v>
      </c>
      <c r="E129" s="4" t="e">
        <v>#N/A</v>
      </c>
      <c r="F129" s="114">
        <v>4.8904761904761909E-2</v>
      </c>
      <c r="G129" s="57">
        <v>24</v>
      </c>
      <c r="H129" s="57">
        <v>0</v>
      </c>
      <c r="I129" s="57">
        <v>18</v>
      </c>
      <c r="J129" s="57">
        <v>217</v>
      </c>
      <c r="K129" s="73">
        <f>Textkernal!C28</f>
        <v>958790</v>
      </c>
      <c r="L129" s="74">
        <f>'Direct Debit'!J16</f>
        <v>98.042906602915906</v>
      </c>
      <c r="M129" s="74">
        <f>'Direct Debit'!B16*100</f>
        <v>1.6023656859074</v>
      </c>
      <c r="P129" s="57">
        <f t="shared" si="163"/>
        <v>216.41666666666666</v>
      </c>
      <c r="Q129" s="57">
        <f t="shared" si="168"/>
        <v>964835</v>
      </c>
      <c r="R129" s="4">
        <f t="shared" si="188"/>
        <v>96.68244795641435</v>
      </c>
      <c r="S129" s="4">
        <f t="shared" si="189"/>
        <v>1.6294382303168147</v>
      </c>
      <c r="V129" s="57">
        <f t="shared" si="164"/>
        <v>216.5</v>
      </c>
      <c r="W129" s="57">
        <f t="shared" si="169"/>
        <v>938060.41666666674</v>
      </c>
      <c r="X129" s="74">
        <f t="shared" si="190"/>
        <v>95.572607834970341</v>
      </c>
      <c r="Y129" s="74">
        <f t="shared" si="191"/>
        <v>1.6112662948013847</v>
      </c>
      <c r="AB129" s="74">
        <f t="shared" si="165"/>
        <v>1.002309468822171</v>
      </c>
      <c r="AC129" s="74">
        <f t="shared" si="186"/>
        <v>1.022098345655597</v>
      </c>
      <c r="AD129" s="74">
        <f t="shared" si="192"/>
        <v>1.0258473512851207</v>
      </c>
      <c r="AE129" s="74">
        <f t="shared" si="193"/>
        <v>0.99447601620992021</v>
      </c>
      <c r="AH129" s="73"/>
      <c r="AI129" s="74"/>
      <c r="AJ129" s="74"/>
      <c r="AK129" s="74"/>
      <c r="AL129" s="74"/>
      <c r="AO129" s="285">
        <f t="shared" ref="AO129:AS129" si="197">AO117</f>
        <v>11</v>
      </c>
      <c r="AP129" s="244">
        <f t="shared" si="197"/>
        <v>1.0030802944547641</v>
      </c>
      <c r="AQ129" s="244">
        <f t="shared" ca="1" si="197"/>
        <v>0.97467153312398214</v>
      </c>
      <c r="AR129" s="244">
        <f t="shared" ca="1" si="197"/>
        <v>1.0086254968178008</v>
      </c>
      <c r="AS129" s="244">
        <f t="shared" ca="1" si="197"/>
        <v>1.0056598520341291</v>
      </c>
      <c r="AV129" s="4">
        <f t="shared" si="145"/>
        <v>216.33362872306535</v>
      </c>
      <c r="AW129" s="4">
        <f t="shared" ca="1" si="146"/>
        <v>983705.75872563012</v>
      </c>
      <c r="AX129" s="4">
        <f t="shared" ca="1" si="176"/>
        <v>97.204469758339343</v>
      </c>
      <c r="AY129" s="4">
        <f t="shared" ca="1" si="177"/>
        <v>1.5933475743973724</v>
      </c>
      <c r="BB129" s="73" t="e">
        <f>NA()</f>
        <v>#N/A</v>
      </c>
      <c r="BC129" s="73" t="e">
        <f>NA()</f>
        <v>#N/A</v>
      </c>
      <c r="BE129" s="4" t="e">
        <f t="shared" si="147"/>
        <v>#N/A</v>
      </c>
      <c r="BF129" s="4" t="e">
        <f t="shared" si="148"/>
        <v>#N/A</v>
      </c>
      <c r="BG129" s="4">
        <f t="shared" si="149"/>
        <v>4.9959300132795814E-2</v>
      </c>
      <c r="BH129" s="4">
        <f t="shared" si="150"/>
        <v>-0.93451672386663109</v>
      </c>
      <c r="BI129" s="4">
        <f t="shared" ca="1" si="151"/>
        <v>1.5964249601485321</v>
      </c>
      <c r="BJ129" s="4" t="e">
        <f t="shared" ca="1" si="182"/>
        <v>#N/A</v>
      </c>
      <c r="BK129" s="4">
        <f t="shared" ca="1" si="152"/>
        <v>4.9189572123843837</v>
      </c>
      <c r="BL129" s="4">
        <f t="shared" si="153"/>
        <v>1.1265629783301705</v>
      </c>
      <c r="BM129" s="4">
        <f t="shared" si="154"/>
        <v>1.5449303437360822</v>
      </c>
      <c r="BQ129" s="4">
        <f t="shared" si="155"/>
        <v>1.1265629783301705</v>
      </c>
      <c r="BR129" s="4">
        <f t="shared" si="156"/>
        <v>3.7570022120810909</v>
      </c>
      <c r="BS129" s="4">
        <f t="shared" si="157"/>
        <v>-1.5449303437360822</v>
      </c>
      <c r="BT129" s="73">
        <v>0</v>
      </c>
    </row>
    <row r="130" spans="1:72" x14ac:dyDescent="0.35">
      <c r="A130" s="73">
        <f t="shared" si="109"/>
        <v>12</v>
      </c>
      <c r="B130" s="53">
        <v>43800</v>
      </c>
      <c r="C130" s="73" t="s">
        <v>3121</v>
      </c>
      <c r="D130" s="4" t="e">
        <v>#N/A</v>
      </c>
      <c r="E130" s="4" t="e">
        <v>#N/A</v>
      </c>
      <c r="F130" s="114">
        <v>2.5140909090909092E-2</v>
      </c>
      <c r="G130" s="57">
        <v>21</v>
      </c>
      <c r="H130" s="57">
        <v>3</v>
      </c>
      <c r="I130" s="57">
        <v>18</v>
      </c>
      <c r="J130" s="57">
        <v>216</v>
      </c>
      <c r="K130" s="73">
        <f>Textkernal!C29</f>
        <v>729160</v>
      </c>
      <c r="L130" s="74">
        <f>'Direct Debit'!J17</f>
        <v>98.510792378016305</v>
      </c>
      <c r="M130" s="74">
        <f>'Direct Debit'!B17*100</f>
        <v>1.6357550616588099</v>
      </c>
      <c r="P130" s="57">
        <f t="shared" si="163"/>
        <v>216.58333333333334</v>
      </c>
      <c r="Q130" s="57">
        <f t="shared" si="168"/>
        <v>911285.83333333337</v>
      </c>
      <c r="R130" s="4">
        <f t="shared" si="188"/>
        <v>94.462767713526333</v>
      </c>
      <c r="S130" s="4">
        <f t="shared" si="189"/>
        <v>1.5930943592859546</v>
      </c>
      <c r="V130" s="57">
        <f t="shared" si="164"/>
        <v>216.5</v>
      </c>
      <c r="W130" s="57">
        <f t="shared" si="169"/>
        <v>885506.66666666674</v>
      </c>
      <c r="X130" s="74">
        <f t="shared" si="190"/>
        <v>93.577853280122895</v>
      </c>
      <c r="Y130" s="74">
        <f t="shared" si="191"/>
        <v>1.5691508246958792</v>
      </c>
      <c r="AB130" s="74">
        <f t="shared" si="165"/>
        <v>0.99769053117782913</v>
      </c>
      <c r="AC130" s="74">
        <f t="shared" si="186"/>
        <v>0.823438182283589</v>
      </c>
      <c r="AD130" s="74">
        <f t="shared" si="192"/>
        <v>1.0527148136549658</v>
      </c>
      <c r="AE130" s="74">
        <f t="shared" si="193"/>
        <v>1.0424460389114216</v>
      </c>
      <c r="AH130" s="73"/>
      <c r="AI130" s="74"/>
      <c r="AJ130" s="74"/>
      <c r="AK130" s="74"/>
      <c r="AL130" s="74"/>
      <c r="AO130" s="285">
        <f t="shared" ref="AO130:AS130" si="198">AO118</f>
        <v>12</v>
      </c>
      <c r="AP130" s="244">
        <f t="shared" si="198"/>
        <v>0.99799443734174142</v>
      </c>
      <c r="AQ130" s="244">
        <f t="shared" ca="1" si="198"/>
        <v>0.7856981471168506</v>
      </c>
      <c r="AR130" s="244">
        <f t="shared" ca="1" si="198"/>
        <v>1.0133006296357472</v>
      </c>
      <c r="AS130" s="244">
        <f t="shared" ca="1" si="198"/>
        <v>1.0035926743343828</v>
      </c>
      <c r="AV130" s="4">
        <f t="shared" si="145"/>
        <v>216.4340720929645</v>
      </c>
      <c r="AW130" s="4">
        <f t="shared" ca="1" si="146"/>
        <v>928040.88017221435</v>
      </c>
      <c r="AX130" s="4">
        <f t="shared" ca="1" si="176"/>
        <v>97.21773528693862</v>
      </c>
      <c r="AY130" s="4">
        <f t="shared" ca="1" si="177"/>
        <v>1.6298993640459751</v>
      </c>
      <c r="BB130" s="73" t="e">
        <f>NA()</f>
        <v>#N/A</v>
      </c>
      <c r="BC130" s="73" t="e">
        <f>NA()</f>
        <v>#N/A</v>
      </c>
      <c r="BE130" s="4" t="e">
        <f t="shared" si="147"/>
        <v>#N/A</v>
      </c>
      <c r="BF130" s="4" t="e">
        <f t="shared" si="148"/>
        <v>#N/A</v>
      </c>
      <c r="BG130" s="4">
        <f t="shared" si="149"/>
        <v>0.47422543427364727</v>
      </c>
      <c r="BH130" s="4">
        <f t="shared" si="150"/>
        <v>-0.92783742553930715</v>
      </c>
      <c r="BI130" s="4">
        <f t="shared" ca="1" si="151"/>
        <v>1.1991813289942714</v>
      </c>
      <c r="BJ130" s="4" t="e">
        <f t="shared" ca="1" si="182"/>
        <v>#N/A</v>
      </c>
      <c r="BK130" s="4">
        <f t="shared" ca="1" si="152"/>
        <v>4.5545827588782748</v>
      </c>
      <c r="BL130" s="4">
        <f t="shared" si="153"/>
        <v>0.1609375683328815</v>
      </c>
      <c r="BM130" s="4">
        <f t="shared" si="154"/>
        <v>1.5449303437360822</v>
      </c>
      <c r="BQ130" s="4">
        <f t="shared" si="155"/>
        <v>0.1609375683328815</v>
      </c>
      <c r="BR130" s="4">
        <f t="shared" si="156"/>
        <v>4.2055994911355494</v>
      </c>
      <c r="BS130" s="4">
        <f t="shared" si="157"/>
        <v>-1.5449303437360822</v>
      </c>
      <c r="BT130" s="73">
        <v>0</v>
      </c>
    </row>
    <row r="131" spans="1:72" x14ac:dyDescent="0.35">
      <c r="A131" s="73">
        <f t="shared" si="109"/>
        <v>1</v>
      </c>
      <c r="B131" s="53">
        <v>43831</v>
      </c>
      <c r="C131" s="73" t="s">
        <v>372</v>
      </c>
      <c r="D131" s="4" t="e">
        <v>#N/A</v>
      </c>
      <c r="E131" s="4" t="e">
        <v>#N/A</v>
      </c>
      <c r="F131" s="114">
        <v>8.0347826086956536E-3</v>
      </c>
      <c r="G131" s="57">
        <v>26</v>
      </c>
      <c r="H131" s="57">
        <v>1</v>
      </c>
      <c r="I131" s="57">
        <v>20</v>
      </c>
      <c r="J131" s="57">
        <v>219</v>
      </c>
      <c r="K131" s="73">
        <f>Textkernal!C30</f>
        <v>995430</v>
      </c>
      <c r="L131" s="74">
        <f>'Direct Debit'!J18</f>
        <v>97.450886134368403</v>
      </c>
      <c r="M131" s="74">
        <f>'Direct Debit'!B18*100</f>
        <v>1.6134249583432898</v>
      </c>
      <c r="P131" s="57">
        <f t="shared" si="163"/>
        <v>216.41666666666666</v>
      </c>
      <c r="Q131" s="57">
        <f t="shared" si="168"/>
        <v>859727.5</v>
      </c>
      <c r="R131" s="4">
        <f t="shared" si="188"/>
        <v>92.692938846719471</v>
      </c>
      <c r="S131" s="4">
        <f t="shared" si="189"/>
        <v>1.5452072901058038</v>
      </c>
      <c r="V131" s="57">
        <f t="shared" si="164"/>
        <v>216.20833333333331</v>
      </c>
      <c r="W131" s="57">
        <f t="shared" si="169"/>
        <v>836373.95833333326</v>
      </c>
      <c r="X131" s="74">
        <f t="shared" si="190"/>
        <v>92.083795557023848</v>
      </c>
      <c r="Y131" s="74">
        <f t="shared" si="191"/>
        <v>1.5246230086427741</v>
      </c>
      <c r="AB131" s="74">
        <f t="shared" si="165"/>
        <v>1.0129119290807478</v>
      </c>
      <c r="AC131" s="74">
        <f t="shared" si="186"/>
        <v>1.1901733549710496</v>
      </c>
      <c r="AD131" s="74">
        <f t="shared" si="192"/>
        <v>1.0582848539732588</v>
      </c>
      <c r="AE131" s="74">
        <f t="shared" si="193"/>
        <v>1.0582451853324499</v>
      </c>
      <c r="AH131" s="73"/>
      <c r="AI131" s="74"/>
      <c r="AJ131" s="74"/>
      <c r="AK131" s="74"/>
      <c r="AL131" s="74"/>
      <c r="AO131" s="285">
        <f t="shared" ref="AO131:AS131" si="199">AO119</f>
        <v>1</v>
      </c>
      <c r="AP131" s="244">
        <f t="shared" si="199"/>
        <v>1.0121968222269864</v>
      </c>
      <c r="AQ131" s="244">
        <f t="shared" ca="1" si="199"/>
        <v>1.0563770216214654</v>
      </c>
      <c r="AR131" s="244">
        <f t="shared" ca="1" si="199"/>
        <v>1.0103681524867829</v>
      </c>
      <c r="AS131" s="244">
        <f t="shared" ca="1" si="199"/>
        <v>1.0010113591614587</v>
      </c>
      <c r="AV131" s="4">
        <f t="shared" si="145"/>
        <v>216.36108234183823</v>
      </c>
      <c r="AW131" s="4">
        <f t="shared" ca="1" si="146"/>
        <v>942305.61591739662</v>
      </c>
      <c r="AX131" s="4">
        <f t="shared" ca="1" si="176"/>
        <v>96.450868818970619</v>
      </c>
      <c r="AY131" s="4">
        <f t="shared" ca="1" si="177"/>
        <v>1.6117948548504448</v>
      </c>
      <c r="BB131" s="73" t="e">
        <f>NA()</f>
        <v>#N/A</v>
      </c>
      <c r="BC131" s="73" t="e">
        <f>NA()</f>
        <v>#N/A</v>
      </c>
      <c r="BE131" s="4" t="e">
        <f t="shared" si="147"/>
        <v>#N/A</v>
      </c>
      <c r="BF131" s="4" t="e">
        <f t="shared" si="148"/>
        <v>#N/A</v>
      </c>
      <c r="BG131" s="4">
        <f t="shared" si="149"/>
        <v>0.77962835902591843</v>
      </c>
      <c r="BH131" s="4">
        <f t="shared" si="150"/>
        <v>-0.93269110899396401</v>
      </c>
      <c r="BI131" s="4">
        <f t="shared" ca="1" si="151"/>
        <v>1.3009793670414498</v>
      </c>
      <c r="BJ131" s="4" t="e">
        <f t="shared" ca="1" si="182"/>
        <v>#N/A</v>
      </c>
      <c r="BK131" s="4">
        <f t="shared" ca="1" si="152"/>
        <v>4.735061490769036</v>
      </c>
      <c r="BL131" s="4">
        <f t="shared" si="153"/>
        <v>1.7703132516616964</v>
      </c>
      <c r="BM131" s="4">
        <f t="shared" si="154"/>
        <v>1.0602463143286838</v>
      </c>
      <c r="BQ131" s="4">
        <f t="shared" si="155"/>
        <v>1.7703132516616964</v>
      </c>
      <c r="BR131" s="4">
        <f t="shared" si="156"/>
        <v>3.9065346384325772</v>
      </c>
      <c r="BS131" s="4">
        <f t="shared" si="157"/>
        <v>-1.0602463143286838</v>
      </c>
      <c r="BT131" s="73">
        <v>0</v>
      </c>
    </row>
    <row r="132" spans="1:72" x14ac:dyDescent="0.35">
      <c r="A132" s="73">
        <f t="shared" si="109"/>
        <v>2</v>
      </c>
      <c r="B132" s="53">
        <v>43862</v>
      </c>
      <c r="C132" s="73" t="s">
        <v>376</v>
      </c>
      <c r="D132" s="4">
        <v>99.727586206896561</v>
      </c>
      <c r="E132" s="4">
        <v>99.57586206896552</v>
      </c>
      <c r="F132" s="114">
        <v>3.0185E-2</v>
      </c>
      <c r="G132" s="57">
        <v>24</v>
      </c>
      <c r="H132" s="57">
        <v>6</v>
      </c>
      <c r="I132" s="57">
        <v>20</v>
      </c>
      <c r="J132" s="57">
        <v>218</v>
      </c>
      <c r="K132" s="73">
        <f>Textkernal!C31</f>
        <v>1059265</v>
      </c>
      <c r="L132" s="74">
        <f>'Direct Debit'!J19</f>
        <v>96.420941706784006</v>
      </c>
      <c r="M132" s="74">
        <f>'Direct Debit'!B19*100</f>
        <v>1.7022575380559699</v>
      </c>
      <c r="P132" s="57">
        <f t="shared" si="163"/>
        <v>216</v>
      </c>
      <c r="Q132" s="57">
        <f t="shared" si="168"/>
        <v>813020.41666666663</v>
      </c>
      <c r="R132" s="4">
        <f t="shared" si="188"/>
        <v>91.47465226732821</v>
      </c>
      <c r="S132" s="4">
        <f t="shared" si="189"/>
        <v>1.5040387271797442</v>
      </c>
      <c r="V132" s="57">
        <f t="shared" si="164"/>
        <v>216.125</v>
      </c>
      <c r="W132" s="57">
        <f t="shared" si="169"/>
        <v>798855.41666666663</v>
      </c>
      <c r="X132" s="74">
        <f t="shared" si="190"/>
        <v>90.959089616125766</v>
      </c>
      <c r="Y132" s="74">
        <f t="shared" si="191"/>
        <v>1.4874794532984708</v>
      </c>
      <c r="AB132" s="74">
        <f t="shared" si="165"/>
        <v>1.0086755349913246</v>
      </c>
      <c r="AC132" s="74">
        <f t="shared" si="186"/>
        <v>1.3259783659224944</v>
      </c>
      <c r="AD132" s="74">
        <f t="shared" si="192"/>
        <v>1.0600473478099757</v>
      </c>
      <c r="AE132" s="74">
        <f t="shared" si="193"/>
        <v>1.1443906228628777</v>
      </c>
      <c r="AH132" s="73"/>
      <c r="AI132" s="74"/>
      <c r="AJ132" s="74"/>
      <c r="AK132" s="74"/>
      <c r="AL132" s="74"/>
      <c r="AO132" s="285">
        <f t="shared" ref="AO132:AS132" si="200">AO120</f>
        <v>2</v>
      </c>
      <c r="AP132" s="244">
        <f t="shared" si="200"/>
        <v>1.0062240821410855</v>
      </c>
      <c r="AQ132" s="244">
        <f t="shared" ca="1" si="200"/>
        <v>1.005123122579465</v>
      </c>
      <c r="AR132" s="244">
        <f t="shared" ca="1" si="200"/>
        <v>1.0086729246113624</v>
      </c>
      <c r="AS132" s="244">
        <f t="shared" ca="1" si="200"/>
        <v>1.0103349528673153</v>
      </c>
      <c r="AV132" s="4">
        <f t="shared" si="145"/>
        <v>216.65154300037275</v>
      </c>
      <c r="AW132" s="4">
        <f t="shared" ca="1" si="146"/>
        <v>1053865.9157313879</v>
      </c>
      <c r="AX132" s="4">
        <f t="shared" ca="1" si="176"/>
        <v>95.591880533458962</v>
      </c>
      <c r="AY132" s="4">
        <f t="shared" ca="1" si="177"/>
        <v>1.6848447470069097</v>
      </c>
      <c r="BB132" s="73" t="e">
        <f>NA()</f>
        <v>#N/A</v>
      </c>
      <c r="BC132" s="73" t="e">
        <f>NA()</f>
        <v>#N/A</v>
      </c>
      <c r="BE132" s="4">
        <f t="shared" si="147"/>
        <v>-1.6513049638099226</v>
      </c>
      <c r="BF132" s="4">
        <f t="shared" si="148"/>
        <v>-0.66378991359236028</v>
      </c>
      <c r="BG132" s="4">
        <f t="shared" si="149"/>
        <v>0.38417114185657308</v>
      </c>
      <c r="BH132" s="4">
        <f t="shared" si="150"/>
        <v>-0.9133760124111735</v>
      </c>
      <c r="BI132" s="4">
        <f t="shared" ca="1" si="151"/>
        <v>2.0971118610383939</v>
      </c>
      <c r="BJ132" s="4" t="e">
        <f t="shared" ca="1" si="182"/>
        <v>#N/A</v>
      </c>
      <c r="BK132" s="4">
        <f t="shared" ca="1" si="152"/>
        <v>4.0068477756791774</v>
      </c>
      <c r="BL132" s="4">
        <f t="shared" si="153"/>
        <v>1.1265629783301705</v>
      </c>
      <c r="BM132" s="4">
        <f t="shared" si="154"/>
        <v>1.0602463143286838</v>
      </c>
      <c r="BQ132" s="4">
        <f t="shared" si="155"/>
        <v>1.1265629783301705</v>
      </c>
      <c r="BR132" s="4">
        <f t="shared" si="156"/>
        <v>4.6541967701900084</v>
      </c>
      <c r="BS132" s="4">
        <f t="shared" si="157"/>
        <v>-1.0602463143286838</v>
      </c>
      <c r="BT132" s="73">
        <v>0</v>
      </c>
    </row>
    <row r="133" spans="1:72" x14ac:dyDescent="0.35">
      <c r="A133" s="73">
        <f t="shared" si="109"/>
        <v>3</v>
      </c>
      <c r="B133" s="53">
        <v>43891</v>
      </c>
      <c r="C133" s="73" t="s">
        <v>377</v>
      </c>
      <c r="D133" s="4">
        <v>79.532258064516114</v>
      </c>
      <c r="E133" s="4">
        <v>89.693548387096769</v>
      </c>
      <c r="F133" s="114">
        <v>0.44115454545454541</v>
      </c>
      <c r="G133" s="57">
        <v>27</v>
      </c>
      <c r="H133" s="57">
        <v>-2</v>
      </c>
      <c r="I133" s="57">
        <v>10</v>
      </c>
      <c r="J133" s="57">
        <v>217</v>
      </c>
      <c r="K133" s="73">
        <f>Textkernal!C32</f>
        <v>952320</v>
      </c>
      <c r="L133" s="74">
        <f>'Direct Debit'!J20</f>
        <v>94.328419304897096</v>
      </c>
      <c r="M133" s="74">
        <f>'Direct Debit'!B20*100</f>
        <v>1.6921988119615798</v>
      </c>
      <c r="P133" s="57">
        <f t="shared" si="163"/>
        <v>216.25</v>
      </c>
      <c r="Q133" s="57">
        <f t="shared" si="168"/>
        <v>784690.41666666663</v>
      </c>
      <c r="R133" s="4">
        <f t="shared" si="188"/>
        <v>90.443526964923322</v>
      </c>
      <c r="S133" s="4">
        <f t="shared" si="189"/>
        <v>1.4709201794171973</v>
      </c>
      <c r="V133" s="57">
        <f t="shared" si="164"/>
        <v>216.625</v>
      </c>
      <c r="W133" s="57">
        <f t="shared" si="169"/>
        <v>774602.5</v>
      </c>
      <c r="X133" s="74">
        <f t="shared" si="190"/>
        <v>89.960831652963719</v>
      </c>
      <c r="Y133" s="74">
        <f t="shared" si="191"/>
        <v>1.455904782209257</v>
      </c>
      <c r="AB133" s="74">
        <f t="shared" si="165"/>
        <v>1.0017311021350259</v>
      </c>
      <c r="AC133" s="74">
        <f t="shared" si="186"/>
        <v>1.2294305789098279</v>
      </c>
      <c r="AD133" s="74">
        <f t="shared" si="192"/>
        <v>1.0485498807834719</v>
      </c>
      <c r="AE133" s="74">
        <f t="shared" si="193"/>
        <v>1.1623004695360362</v>
      </c>
      <c r="AH133" s="73"/>
      <c r="AI133" s="74"/>
      <c r="AJ133" s="74"/>
      <c r="AK133" s="74"/>
      <c r="AL133" s="74"/>
      <c r="AO133" s="285">
        <f t="shared" ref="AO133:AS133" si="201">AO121</f>
        <v>3</v>
      </c>
      <c r="AP133" s="244">
        <f t="shared" si="201"/>
        <v>1.0031630281314237</v>
      </c>
      <c r="AQ133" s="244">
        <f t="shared" ca="1" si="201"/>
        <v>1.0888981528491299</v>
      </c>
      <c r="AR133" s="244">
        <f t="shared" ca="1" si="201"/>
        <v>1.0113963218255968</v>
      </c>
      <c r="AS133" s="244">
        <f t="shared" ca="1" si="201"/>
        <v>1.0130155217550036</v>
      </c>
      <c r="AV133" s="4">
        <f t="shared" si="145"/>
        <v>216.3157870801943</v>
      </c>
      <c r="AW133" s="4">
        <f t="shared" ca="1" si="146"/>
        <v>874572.15122298652</v>
      </c>
      <c r="AX133" s="4">
        <f t="shared" ca="1" si="176"/>
        <v>93.265535249952094</v>
      </c>
      <c r="AY133" s="4">
        <f t="shared" ca="1" si="177"/>
        <v>1.6704569432755796</v>
      </c>
      <c r="BB133" s="73" t="e">
        <f>NA()</f>
        <v>#N/A</v>
      </c>
      <c r="BC133" s="73" t="e">
        <f>NA()</f>
        <v>#N/A</v>
      </c>
      <c r="BE133" s="4">
        <f t="shared" si="147"/>
        <v>-2.8935860199130938</v>
      </c>
      <c r="BF133" s="4">
        <f t="shared" si="148"/>
        <v>-1.1800664166194501</v>
      </c>
      <c r="BG133" s="4">
        <f t="shared" si="149"/>
        <v>-6.9530423001481605</v>
      </c>
      <c r="BH133" s="4">
        <f t="shared" si="150"/>
        <v>-0.93570316011926724</v>
      </c>
      <c r="BI133" s="4">
        <f t="shared" ca="1" si="151"/>
        <v>0.81761017330384289</v>
      </c>
      <c r="BJ133" s="4" t="e">
        <f t="shared" ca="1" si="182"/>
        <v>#N/A</v>
      </c>
      <c r="BK133" s="4">
        <f t="shared" ca="1" si="152"/>
        <v>4.150275721948204</v>
      </c>
      <c r="BL133" s="4">
        <f t="shared" si="153"/>
        <v>2.0921883883274592</v>
      </c>
      <c r="BM133" s="4">
        <f t="shared" si="154"/>
        <v>3.4836664613656758</v>
      </c>
      <c r="BQ133" s="4">
        <f t="shared" si="155"/>
        <v>2.0921883883274592</v>
      </c>
      <c r="BR133" s="4">
        <f t="shared" si="156"/>
        <v>3.4579373593781186</v>
      </c>
      <c r="BS133" s="4">
        <f t="shared" si="157"/>
        <v>-3.4836664613656758</v>
      </c>
      <c r="BT133" s="73">
        <v>0</v>
      </c>
    </row>
    <row r="134" spans="1:72" x14ac:dyDescent="0.35">
      <c r="A134" s="73">
        <f t="shared" si="109"/>
        <v>4</v>
      </c>
      <c r="B134" s="53">
        <v>43922</v>
      </c>
      <c r="C134" s="73" t="s">
        <v>378</v>
      </c>
      <c r="D134" s="4">
        <v>25.969999999999995</v>
      </c>
      <c r="E134" s="4">
        <v>45.703333333333333</v>
      </c>
      <c r="F134" s="114">
        <v>0.49950454545454548</v>
      </c>
      <c r="G134" s="57">
        <v>24</v>
      </c>
      <c r="H134" s="57">
        <v>-52</v>
      </c>
      <c r="I134" s="57">
        <v>5</v>
      </c>
      <c r="J134" s="57">
        <v>216</v>
      </c>
      <c r="K134" s="73">
        <f>Textkernal!C33</f>
        <v>591765</v>
      </c>
      <c r="L134" s="74">
        <f>'Direct Debit'!J21</f>
        <v>76.874181158465902</v>
      </c>
      <c r="M134" s="74">
        <f>'Direct Debit'!B21*100</f>
        <v>1.4625161710025301</v>
      </c>
      <c r="P134" s="57">
        <f t="shared" si="163"/>
        <v>217</v>
      </c>
      <c r="Q134" s="57">
        <f t="shared" si="168"/>
        <v>764514.58333333337</v>
      </c>
      <c r="R134" s="4">
        <f t="shared" si="188"/>
        <v>89.478136341004117</v>
      </c>
      <c r="S134" s="4">
        <f t="shared" si="189"/>
        <v>1.4408893850013167</v>
      </c>
      <c r="V134" s="57">
        <f t="shared" si="164"/>
        <v>217.625</v>
      </c>
      <c r="W134" s="57">
        <f t="shared" si="169"/>
        <v>755504.375</v>
      </c>
      <c r="X134" s="74">
        <f t="shared" si="190"/>
        <v>89.091227827896887</v>
      </c>
      <c r="Y134" s="74">
        <f t="shared" si="191"/>
        <v>1.4265651059435105</v>
      </c>
      <c r="AB134" s="74">
        <f t="shared" si="165"/>
        <v>0.99253302699597934</v>
      </c>
      <c r="AC134" s="74">
        <f t="shared" si="186"/>
        <v>0.78327144035400187</v>
      </c>
      <c r="AD134" s="74">
        <f t="shared" si="192"/>
        <v>0.86287037492589702</v>
      </c>
      <c r="AE134" s="74">
        <f t="shared" si="193"/>
        <v>1.02520113867165</v>
      </c>
      <c r="AH134" s="73"/>
      <c r="AI134" s="74"/>
      <c r="AJ134" s="74"/>
      <c r="AK134" s="74"/>
      <c r="AL134" s="74"/>
      <c r="AO134" s="285">
        <f t="shared" ref="AO134:AS134" si="202">AO122</f>
        <v>4</v>
      </c>
      <c r="AP134" s="244">
        <f t="shared" si="202"/>
        <v>0.99287678513374189</v>
      </c>
      <c r="AQ134" s="244">
        <f t="shared" ca="1" si="202"/>
        <v>0.92312570722127618</v>
      </c>
      <c r="AR134" s="244">
        <f t="shared" ca="1" si="202"/>
        <v>0.97508959396513906</v>
      </c>
      <c r="AS134" s="244">
        <f t="shared" ca="1" si="202"/>
        <v>1.0096063524952417</v>
      </c>
      <c r="AV134" s="4">
        <f t="shared" si="145"/>
        <v>217.54965292184215</v>
      </c>
      <c r="AW134" s="4">
        <f t="shared" ca="1" si="146"/>
        <v>641044.8711056771</v>
      </c>
      <c r="AX134" s="4">
        <f t="shared" ca="1" si="176"/>
        <v>78.838069480222828</v>
      </c>
      <c r="AY134" s="4">
        <f t="shared" ca="1" si="177"/>
        <v>1.448600404888422</v>
      </c>
      <c r="BB134" s="73" t="e">
        <f>NA()</f>
        <v>#N/A</v>
      </c>
      <c r="BC134" s="73" t="e">
        <f>NA()</f>
        <v>#N/A</v>
      </c>
      <c r="BE134" s="4">
        <f t="shared" si="147"/>
        <v>-6.188376678749826</v>
      </c>
      <c r="BF134" s="4">
        <f t="shared" si="148"/>
        <v>-3.4782240269202749</v>
      </c>
      <c r="BG134" s="4">
        <f t="shared" si="149"/>
        <v>-7.994789575770386</v>
      </c>
      <c r="BH134" s="4">
        <f t="shared" si="150"/>
        <v>-0.85365336369631595</v>
      </c>
      <c r="BI134" s="4">
        <f t="shared" ca="1" si="151"/>
        <v>-0.84892044956204848</v>
      </c>
      <c r="BJ134" s="4" t="e">
        <f t="shared" ca="1" si="182"/>
        <v>#N/A</v>
      </c>
      <c r="BK134" s="4">
        <f t="shared" ca="1" si="152"/>
        <v>6.3619008081269248</v>
      </c>
      <c r="BL134" s="4">
        <f t="shared" si="153"/>
        <v>1.1265629783301705</v>
      </c>
      <c r="BM134" s="4">
        <f t="shared" si="154"/>
        <v>4.6953765348841712</v>
      </c>
      <c r="BQ134" s="4">
        <f t="shared" si="155"/>
        <v>1.1265629783301705</v>
      </c>
      <c r="BR134" s="4">
        <f t="shared" si="156"/>
        <v>-4.018683958196192</v>
      </c>
      <c r="BS134" s="4">
        <f t="shared" si="157"/>
        <v>-4.6953765348841712</v>
      </c>
      <c r="BT134" s="73">
        <v>0</v>
      </c>
    </row>
    <row r="135" spans="1:72" x14ac:dyDescent="0.35">
      <c r="A135" s="73">
        <f t="shared" si="109"/>
        <v>5</v>
      </c>
      <c r="B135" s="53">
        <v>43952</v>
      </c>
      <c r="C135" s="73" t="s">
        <v>401</v>
      </c>
      <c r="D135" s="4">
        <v>25.867741935483867</v>
      </c>
      <c r="E135" s="4">
        <v>36.822580645161295</v>
      </c>
      <c r="F135" s="114">
        <v>0.34619523809523817</v>
      </c>
      <c r="G135" s="57">
        <v>27</v>
      </c>
      <c r="H135" s="57">
        <v>-47</v>
      </c>
      <c r="I135" s="57">
        <v>14</v>
      </c>
      <c r="J135" s="57">
        <v>215</v>
      </c>
      <c r="K135" s="73">
        <f>Textkernal!C34</f>
        <v>472220</v>
      </c>
      <c r="L135" s="74">
        <f>'Direct Debit'!J22</f>
        <v>73.730599371740098</v>
      </c>
      <c r="M135" s="74">
        <f>'Direct Debit'!B22*100</f>
        <v>1.19385058366163</v>
      </c>
      <c r="P135" s="57">
        <f t="shared" si="163"/>
        <v>218.25</v>
      </c>
      <c r="Q135" s="57">
        <f t="shared" si="168"/>
        <v>746494.16666666663</v>
      </c>
      <c r="R135" s="4">
        <f t="shared" si="188"/>
        <v>88.704319314789657</v>
      </c>
      <c r="S135" s="4">
        <f t="shared" si="189"/>
        <v>1.4122408268857043</v>
      </c>
      <c r="V135" s="57">
        <f t="shared" si="164"/>
        <v>219.16666666666669</v>
      </c>
      <c r="W135" s="57">
        <f t="shared" si="169"/>
        <v>734637.70833333326</v>
      </c>
      <c r="X135" s="74">
        <f t="shared" si="190"/>
        <v>88.348108797314353</v>
      </c>
      <c r="Y135" s="74">
        <f t="shared" si="191"/>
        <v>1.4009529388941004</v>
      </c>
      <c r="AB135" s="74">
        <f t="shared" si="165"/>
        <v>0.98098859315589348</v>
      </c>
      <c r="AC135" s="74">
        <f t="shared" si="186"/>
        <v>0.64279303205293092</v>
      </c>
      <c r="AD135" s="74">
        <f t="shared" si="192"/>
        <v>0.8345464365387909</v>
      </c>
      <c r="AE135" s="74">
        <f t="shared" si="193"/>
        <v>0.85217036955148884</v>
      </c>
      <c r="AH135" s="73"/>
      <c r="AI135" s="74"/>
      <c r="AJ135" s="74"/>
      <c r="AK135" s="74"/>
      <c r="AL135" s="74"/>
      <c r="AO135" s="285">
        <f t="shared" ref="AO135:AS135" si="203">AO123</f>
        <v>5</v>
      </c>
      <c r="AP135" s="244">
        <f t="shared" si="203"/>
        <v>0.99323266368470142</v>
      </c>
      <c r="AQ135" s="244">
        <f t="shared" ca="1" si="203"/>
        <v>1.0823283575727152</v>
      </c>
      <c r="AR135" s="244">
        <f t="shared" ca="1" si="203"/>
        <v>0.98351189448096821</v>
      </c>
      <c r="AS135" s="244">
        <f t="shared" ca="1" si="203"/>
        <v>0.97667710482341796</v>
      </c>
      <c r="AV135" s="4">
        <f t="shared" si="145"/>
        <v>216.46489071592904</v>
      </c>
      <c r="AW135" s="4">
        <f t="shared" ca="1" si="146"/>
        <v>436300.12712502951</v>
      </c>
      <c r="AX135" s="4">
        <f t="shared" ca="1" si="176"/>
        <v>74.966657531529066</v>
      </c>
      <c r="AY135" s="4">
        <f t="shared" ca="1" si="177"/>
        <v>1.2223595472502418</v>
      </c>
      <c r="BB135" s="73" t="e">
        <f>NA()</f>
        <v>#N/A</v>
      </c>
      <c r="BC135" s="73" t="e">
        <f>NA()</f>
        <v>#N/A</v>
      </c>
      <c r="BE135" s="4">
        <f t="shared" si="147"/>
        <v>-6.1946669086231196</v>
      </c>
      <c r="BF135" s="4">
        <f t="shared" si="148"/>
        <v>-3.9421765070474666</v>
      </c>
      <c r="BG135" s="4">
        <f t="shared" si="149"/>
        <v>-5.257693547165613</v>
      </c>
      <c r="BH135" s="4">
        <f t="shared" si="150"/>
        <v>-0.92578804411150162</v>
      </c>
      <c r="BI135" s="4">
        <f t="shared" ca="1" si="151"/>
        <v>-2.3100490403767147</v>
      </c>
      <c r="BJ135" s="4" t="e">
        <f t="shared" ca="1" si="182"/>
        <v>#N/A</v>
      </c>
      <c r="BK135" s="4">
        <f t="shared" ca="1" si="152"/>
        <v>8.6172319329550771</v>
      </c>
      <c r="BL135" s="4">
        <f t="shared" si="153"/>
        <v>2.0921883883274592</v>
      </c>
      <c r="BM135" s="4">
        <f t="shared" si="154"/>
        <v>2.514298402550879</v>
      </c>
      <c r="BQ135" s="4">
        <f t="shared" si="155"/>
        <v>2.0921883883274592</v>
      </c>
      <c r="BR135" s="4">
        <f t="shared" si="156"/>
        <v>-3.2710218264387607</v>
      </c>
      <c r="BS135" s="4">
        <f t="shared" si="157"/>
        <v>-2.514298402550879</v>
      </c>
      <c r="BT135" s="73">
        <v>0</v>
      </c>
    </row>
    <row r="136" spans="1:72" x14ac:dyDescent="0.35">
      <c r="A136" s="73">
        <f t="shared" si="109"/>
        <v>6</v>
      </c>
      <c r="B136" s="53">
        <v>43983</v>
      </c>
      <c r="C136" s="73" t="s">
        <v>466</v>
      </c>
      <c r="D136" s="4">
        <v>37.269999999999996</v>
      </c>
      <c r="E136" s="4">
        <v>36.280000000000008</v>
      </c>
      <c r="F136" s="114">
        <v>0.25882727272727279</v>
      </c>
      <c r="G136" s="57">
        <v>27</v>
      </c>
      <c r="H136" s="57">
        <v>-32</v>
      </c>
      <c r="I136" s="57">
        <v>16</v>
      </c>
      <c r="J136" s="57">
        <v>213</v>
      </c>
      <c r="K136" s="73">
        <f>Textkernal!C35</f>
        <v>530620</v>
      </c>
      <c r="L136" s="74">
        <f>'Direct Debit'!J23</f>
        <v>79.733716579339401</v>
      </c>
      <c r="M136" s="74">
        <f>'Direct Debit'!B23*100</f>
        <v>1.0665895536921801</v>
      </c>
      <c r="P136" s="57">
        <f t="shared" si="163"/>
        <v>220.08333333333334</v>
      </c>
      <c r="Q136" s="57">
        <f t="shared" si="168"/>
        <v>722781.25</v>
      </c>
      <c r="R136" s="4">
        <f t="shared" si="188"/>
        <v>87.991898279839063</v>
      </c>
      <c r="S136" s="4">
        <f t="shared" si="189"/>
        <v>1.3896650509024966</v>
      </c>
      <c r="V136" s="57">
        <f t="shared" si="164"/>
        <v>221.16666666666669</v>
      </c>
      <c r="W136" s="57">
        <f t="shared" si="169"/>
        <v>718400.625</v>
      </c>
      <c r="X136" s="74">
        <f t="shared" si="190"/>
        <v>87.607240239795232</v>
      </c>
      <c r="Y136" s="74">
        <f t="shared" si="191"/>
        <v>1.372942952857013</v>
      </c>
      <c r="AB136" s="74">
        <f t="shared" si="165"/>
        <v>0.96307460437076098</v>
      </c>
      <c r="AC136" s="74">
        <f t="shared" si="186"/>
        <v>0.73861294316106696</v>
      </c>
      <c r="AD136" s="74">
        <f t="shared" si="192"/>
        <v>0.91012702102126808</v>
      </c>
      <c r="AE136" s="74">
        <f t="shared" si="193"/>
        <v>0.77686370833738605</v>
      </c>
      <c r="AH136" s="73"/>
      <c r="AI136" s="74"/>
      <c r="AJ136" s="74"/>
      <c r="AK136" s="74"/>
      <c r="AL136" s="74"/>
      <c r="AO136" s="285">
        <f t="shared" ref="AO136:AS136" si="204">AO124</f>
        <v>6</v>
      </c>
      <c r="AP136" s="244">
        <f t="shared" si="204"/>
        <v>0.99560461387224175</v>
      </c>
      <c r="AQ136" s="244">
        <f t="shared" ca="1" si="204"/>
        <v>1.049552295920416</v>
      </c>
      <c r="AR136" s="244">
        <f t="shared" ca="1" si="204"/>
        <v>0.98486645726033994</v>
      </c>
      <c r="AS136" s="244">
        <f t="shared" ca="1" si="204"/>
        <v>0.97913458201062242</v>
      </c>
      <c r="AV136" s="4">
        <f t="shared" si="145"/>
        <v>213.94035044852922</v>
      </c>
      <c r="AW136" s="4">
        <f t="shared" ca="1" si="146"/>
        <v>505567.94745960436</v>
      </c>
      <c r="AX136" s="4">
        <f t="shared" ca="1" si="176"/>
        <v>80.958911730164203</v>
      </c>
      <c r="AY136" s="4">
        <f t="shared" ca="1" si="177"/>
        <v>1.0893186424913841</v>
      </c>
      <c r="BB136" s="73" t="e">
        <f>NA()</f>
        <v>#N/A</v>
      </c>
      <c r="BC136" s="73" t="e">
        <f>NA()</f>
        <v>#N/A</v>
      </c>
      <c r="BE136" s="4">
        <f t="shared" si="147"/>
        <v>-5.4932765132562444</v>
      </c>
      <c r="BF136" s="4">
        <f t="shared" si="148"/>
        <v>-3.9705222616057334</v>
      </c>
      <c r="BG136" s="4">
        <f t="shared" si="149"/>
        <v>-3.6978762395609053</v>
      </c>
      <c r="BH136" s="4">
        <f t="shared" si="150"/>
        <v>-1.0936653027323104</v>
      </c>
      <c r="BI136" s="4">
        <f t="shared" ca="1" si="151"/>
        <v>-1.8157301594787165</v>
      </c>
      <c r="BJ136" s="4" t="e">
        <f t="shared" ca="1" si="182"/>
        <v>#N/A</v>
      </c>
      <c r="BK136" s="4">
        <f t="shared" ca="1" si="152"/>
        <v>9.9434790861452935</v>
      </c>
      <c r="BL136" s="4">
        <f t="shared" si="153"/>
        <v>2.0921883883274592</v>
      </c>
      <c r="BM136" s="4">
        <f t="shared" si="154"/>
        <v>2.0296143731434806</v>
      </c>
      <c r="BQ136" s="4">
        <f t="shared" si="155"/>
        <v>2.0921883883274592</v>
      </c>
      <c r="BR136" s="4">
        <f t="shared" si="156"/>
        <v>-1.0280354311664677</v>
      </c>
      <c r="BS136" s="4">
        <f t="shared" si="157"/>
        <v>-2.0296143731434806</v>
      </c>
      <c r="BT136" s="73">
        <v>0</v>
      </c>
    </row>
    <row r="137" spans="1:72" x14ac:dyDescent="0.35">
      <c r="A137" s="73">
        <f t="shared" si="109"/>
        <v>7</v>
      </c>
      <c r="B137" s="53">
        <v>44013</v>
      </c>
      <c r="C137" s="73" t="s">
        <v>528</v>
      </c>
      <c r="D137" s="4">
        <v>48.816129032258061</v>
      </c>
      <c r="E137" s="4">
        <v>39.835483870967742</v>
      </c>
      <c r="F137" s="114">
        <v>0.16917826086956519</v>
      </c>
      <c r="G137" s="57">
        <v>30</v>
      </c>
      <c r="H137" s="57">
        <v>-26</v>
      </c>
      <c r="I137" s="57">
        <v>21</v>
      </c>
      <c r="J137" s="57">
        <v>212</v>
      </c>
      <c r="K137" s="73">
        <f>Textkernal!C36</f>
        <v>578065</v>
      </c>
      <c r="L137" s="74">
        <f>'Direct Debit'!J24</f>
        <v>84.662096902062601</v>
      </c>
      <c r="M137" s="74">
        <f>'Direct Debit'!B24*100</f>
        <v>1.1675520965962001</v>
      </c>
      <c r="P137" s="57">
        <f t="shared" si="163"/>
        <v>222.25</v>
      </c>
      <c r="Q137" s="57">
        <f t="shared" si="168"/>
        <v>714020</v>
      </c>
      <c r="R137" s="4">
        <f t="shared" si="188"/>
        <v>87.2225821997514</v>
      </c>
      <c r="S137" s="4">
        <f t="shared" si="189"/>
        <v>1.3562208548115293</v>
      </c>
      <c r="V137" s="57">
        <f t="shared" si="164"/>
        <v>223.375</v>
      </c>
      <c r="W137" s="57">
        <f t="shared" si="169"/>
        <v>702524.58333333326</v>
      </c>
      <c r="X137" s="74">
        <f t="shared" si="190"/>
        <v>86.931791872771782</v>
      </c>
      <c r="Y137" s="74">
        <f t="shared" si="191"/>
        <v>1.3390919921416056</v>
      </c>
      <c r="AB137" s="74">
        <f t="shared" si="165"/>
        <v>0.94907666480134301</v>
      </c>
      <c r="AC137" s="74">
        <f t="shared" si="186"/>
        <v>0.8228395328989081</v>
      </c>
      <c r="AD137" s="74">
        <f t="shared" si="192"/>
        <v>0.97389108263141555</v>
      </c>
      <c r="AE137" s="74">
        <f t="shared" si="193"/>
        <v>0.87189834861825866</v>
      </c>
      <c r="AH137" s="73"/>
      <c r="AI137" s="74"/>
      <c r="AJ137" s="74"/>
      <c r="AK137" s="74"/>
      <c r="AL137" s="74"/>
      <c r="AO137" s="285">
        <f t="shared" ref="AO137:AS137" si="205">AO125</f>
        <v>7</v>
      </c>
      <c r="AP137" s="244">
        <f t="shared" si="205"/>
        <v>1.00231356040187</v>
      </c>
      <c r="AQ137" s="244">
        <f t="shared" ca="1" si="205"/>
        <v>1.0355145434801527</v>
      </c>
      <c r="AR137" s="244">
        <f t="shared" ca="1" si="205"/>
        <v>0.99278978925027439</v>
      </c>
      <c r="AS137" s="244">
        <f t="shared" ca="1" si="205"/>
        <v>0.98905179965611467</v>
      </c>
      <c r="AV137" s="4">
        <f t="shared" si="145"/>
        <v>211.51065731865407</v>
      </c>
      <c r="AW137" s="4">
        <f t="shared" ca="1" si="146"/>
        <v>558239.38315462158</v>
      </c>
      <c r="AX137" s="4">
        <f t="shared" ca="1" si="176"/>
        <v>85.27696176850985</v>
      </c>
      <c r="AY137" s="4">
        <f t="shared" ca="1" si="177"/>
        <v>1.180476186385939</v>
      </c>
      <c r="BB137" s="73" t="e">
        <f>NA()</f>
        <v>#N/A</v>
      </c>
      <c r="BC137" s="73" t="e">
        <f>NA()</f>
        <v>#N/A</v>
      </c>
      <c r="BE137" s="4">
        <f t="shared" si="147"/>
        <v>-4.7830361414745788</v>
      </c>
      <c r="BF137" s="4">
        <f t="shared" si="148"/>
        <v>-3.7847749924373524</v>
      </c>
      <c r="BG137" s="4">
        <f t="shared" si="149"/>
        <v>-2.0973344423888176</v>
      </c>
      <c r="BH137" s="4">
        <f t="shared" si="150"/>
        <v>-1.2552354021284127</v>
      </c>
      <c r="BI137" s="4">
        <f t="shared" ca="1" si="151"/>
        <v>-1.4398487614169424</v>
      </c>
      <c r="BJ137" s="4" t="e">
        <f t="shared" ca="1" si="182"/>
        <v>#N/A</v>
      </c>
      <c r="BK137" s="4">
        <f t="shared" ca="1" si="152"/>
        <v>9.0347553120466628</v>
      </c>
      <c r="BL137" s="4">
        <f t="shared" si="153"/>
        <v>3.0578137983247484</v>
      </c>
      <c r="BM137" s="4">
        <f t="shared" si="154"/>
        <v>0.81790429962498468</v>
      </c>
      <c r="BQ137" s="4">
        <f t="shared" si="155"/>
        <v>3.0578137983247484</v>
      </c>
      <c r="BR137" s="4">
        <f t="shared" si="156"/>
        <v>-0.13084087305755043</v>
      </c>
      <c r="BS137" s="4">
        <f t="shared" si="157"/>
        <v>-0.81790429962498468</v>
      </c>
      <c r="BT137" s="73">
        <v>0</v>
      </c>
    </row>
    <row r="138" spans="1:72" x14ac:dyDescent="0.35">
      <c r="A138" s="73">
        <f t="shared" si="109"/>
        <v>8</v>
      </c>
      <c r="B138" s="53">
        <v>44044</v>
      </c>
      <c r="C138" s="73" t="s">
        <v>551</v>
      </c>
      <c r="D138" s="4">
        <v>60.529032258064504</v>
      </c>
      <c r="E138" s="4">
        <v>46.29354838709677</v>
      </c>
      <c r="F138" s="114">
        <v>9.9328571428571405E-2</v>
      </c>
      <c r="G138" s="57">
        <v>30</v>
      </c>
      <c r="H138" s="57">
        <v>-25</v>
      </c>
      <c r="I138" s="57">
        <v>21</v>
      </c>
      <c r="J138" s="57">
        <v>218</v>
      </c>
      <c r="K138" s="73">
        <f>Textkernal!C37</f>
        <v>611750</v>
      </c>
      <c r="L138" s="74">
        <f>'Direct Debit'!J25</f>
        <v>86.416210067235596</v>
      </c>
      <c r="M138" s="74">
        <f>'Direct Debit'!B25*100</f>
        <v>1.2645780104852</v>
      </c>
      <c r="P138" s="57">
        <f t="shared" si="163"/>
        <v>224.5</v>
      </c>
      <c r="Q138" s="57">
        <f t="shared" si="168"/>
        <v>691029.16666666663</v>
      </c>
      <c r="R138" s="4">
        <f t="shared" si="188"/>
        <v>86.641001545792165</v>
      </c>
      <c r="S138" s="4">
        <f t="shared" si="189"/>
        <v>1.3219631294716816</v>
      </c>
      <c r="V138" s="57">
        <f t="shared" si="164"/>
        <v>225.70833333333331</v>
      </c>
      <c r="W138" s="57">
        <f t="shared" si="169"/>
        <v>675003.75</v>
      </c>
      <c r="X138" s="74">
        <f t="shared" si="190"/>
        <v>86.305719287119274</v>
      </c>
      <c r="Y138" s="74">
        <f t="shared" si="191"/>
        <v>1.3014279475592851</v>
      </c>
      <c r="AB138" s="74">
        <f t="shared" si="165"/>
        <v>0.96584825549196984</v>
      </c>
      <c r="AC138" s="74">
        <f t="shared" si="186"/>
        <v>0.90629126134484439</v>
      </c>
      <c r="AD138" s="74">
        <f t="shared" si="192"/>
        <v>1.001280225470907</v>
      </c>
      <c r="AE138" s="74">
        <f t="shared" si="193"/>
        <v>0.97168499635865824</v>
      </c>
      <c r="AH138" s="73"/>
      <c r="AI138" s="74"/>
      <c r="AJ138" s="74"/>
      <c r="AK138" s="74"/>
      <c r="AL138" s="74"/>
      <c r="AO138" s="285">
        <f t="shared" ref="AO138:AS138" si="206">AO126</f>
        <v>8</v>
      </c>
      <c r="AP138" s="244">
        <f t="shared" si="206"/>
        <v>0.99798427745935692</v>
      </c>
      <c r="AQ138" s="244">
        <f t="shared" ca="1" si="206"/>
        <v>0.97066282573693508</v>
      </c>
      <c r="AR138" s="244">
        <f t="shared" ca="1" si="206"/>
        <v>1.0001261479587531</v>
      </c>
      <c r="AS138" s="244">
        <f t="shared" ca="1" si="206"/>
        <v>0.9944635456486518</v>
      </c>
      <c r="AV138" s="4">
        <f t="shared" si="145"/>
        <v>218.44031506686545</v>
      </c>
      <c r="AW138" s="4">
        <f t="shared" ca="1" si="146"/>
        <v>630239.44440805633</v>
      </c>
      <c r="AX138" s="4">
        <f t="shared" ca="1" si="176"/>
        <v>86.405310213726708</v>
      </c>
      <c r="AY138" s="4">
        <f t="shared" ca="1" si="177"/>
        <v>1.2716182669726346</v>
      </c>
      <c r="BB138" s="73" t="e">
        <f>NA()</f>
        <v>#N/A</v>
      </c>
      <c r="BC138" s="73" t="e">
        <f>NA()</f>
        <v>#N/A</v>
      </c>
      <c r="BE138" s="4">
        <f t="shared" si="147"/>
        <v>-4.0625369405304754</v>
      </c>
      <c r="BF138" s="4">
        <f t="shared" si="148"/>
        <v>-3.4473897330696359</v>
      </c>
      <c r="BG138" s="4">
        <f t="shared" si="149"/>
        <v>-0.85027833822063126</v>
      </c>
      <c r="BH138" s="4">
        <f t="shared" si="150"/>
        <v>-0.79442597834039053</v>
      </c>
      <c r="BI138" s="4">
        <f t="shared" ca="1" si="151"/>
        <v>-0.92603167389383445</v>
      </c>
      <c r="BJ138" s="4" t="e">
        <f t="shared" ca="1" si="182"/>
        <v>#N/A</v>
      </c>
      <c r="BK138" s="4">
        <f t="shared" ca="1" si="152"/>
        <v>8.1261856872907821</v>
      </c>
      <c r="BL138" s="4">
        <f t="shared" si="153"/>
        <v>3.0578137983247484</v>
      </c>
      <c r="BM138" s="4">
        <f t="shared" si="154"/>
        <v>0.81790429962498468</v>
      </c>
      <c r="BQ138" s="4">
        <f t="shared" si="155"/>
        <v>3.0578137983247484</v>
      </c>
      <c r="BR138" s="4">
        <f t="shared" si="156"/>
        <v>1.8691553293935775E-2</v>
      </c>
      <c r="BS138" s="4">
        <f t="shared" si="157"/>
        <v>-0.81790429962498468</v>
      </c>
      <c r="BT138" s="73">
        <v>0</v>
      </c>
    </row>
    <row r="139" spans="1:72" x14ac:dyDescent="0.35">
      <c r="A139" s="73">
        <f t="shared" si="109"/>
        <v>9</v>
      </c>
      <c r="B139" s="53">
        <v>44075</v>
      </c>
      <c r="C139" s="73" t="s">
        <v>580</v>
      </c>
      <c r="D139" s="4">
        <v>67.963333333333338</v>
      </c>
      <c r="E139" s="4">
        <v>51.26</v>
      </c>
      <c r="F139" s="114">
        <v>0.13067727272727275</v>
      </c>
      <c r="G139" s="57">
        <v>26</v>
      </c>
      <c r="H139" s="57">
        <v>-21</v>
      </c>
      <c r="I139" s="57">
        <v>20</v>
      </c>
      <c r="J139" s="57">
        <v>225</v>
      </c>
      <c r="K139" s="73">
        <f>Textkernal!C38</f>
        <v>699810</v>
      </c>
      <c r="L139" s="74">
        <f>'Direct Debit'!J26</f>
        <v>88.316776712107298</v>
      </c>
      <c r="M139" s="74">
        <f>'Direct Debit'!B26*100</f>
        <v>1.275371009423</v>
      </c>
      <c r="P139" s="57">
        <f t="shared" si="163"/>
        <v>226.91666666666666</v>
      </c>
      <c r="Q139" s="57">
        <f t="shared" si="168"/>
        <v>658978.33333333337</v>
      </c>
      <c r="R139" s="4">
        <f t="shared" si="188"/>
        <v>85.970437028446369</v>
      </c>
      <c r="S139" s="4">
        <f t="shared" si="189"/>
        <v>1.2808927656468889</v>
      </c>
      <c r="V139" s="57">
        <f t="shared" si="164"/>
        <v>228.16666666666666</v>
      </c>
      <c r="W139" s="57">
        <f t="shared" si="169"/>
        <v>664781.04166666674</v>
      </c>
      <c r="X139" s="74">
        <f t="shared" si="190"/>
        <v>85.818425431889906</v>
      </c>
      <c r="Y139" s="74">
        <f t="shared" si="191"/>
        <v>1.2602044600497373</v>
      </c>
      <c r="AB139" s="74">
        <f t="shared" si="165"/>
        <v>0.9861212563915267</v>
      </c>
      <c r="AC139" s="74">
        <f t="shared" si="186"/>
        <v>1.0526924748718953</v>
      </c>
      <c r="AD139" s="74">
        <f t="shared" si="192"/>
        <v>1.0291120615141118</v>
      </c>
      <c r="AE139" s="74">
        <f t="shared" si="193"/>
        <v>1.0120349910304747</v>
      </c>
      <c r="AH139" s="73"/>
      <c r="AI139" s="74"/>
      <c r="AJ139" s="74"/>
      <c r="AK139" s="74"/>
      <c r="AL139" s="74"/>
      <c r="AO139" s="285">
        <f t="shared" ref="AO139:AS139" si="207">AO127</f>
        <v>9</v>
      </c>
      <c r="AP139" s="244">
        <f t="shared" si="207"/>
        <v>0.9986233946925861</v>
      </c>
      <c r="AQ139" s="244">
        <f t="shared" ca="1" si="207"/>
        <v>0.99613918409422419</v>
      </c>
      <c r="AR139" s="244">
        <f t="shared" ca="1" si="207"/>
        <v>1.0035227539512379</v>
      </c>
      <c r="AS139" s="244">
        <f t="shared" ca="1" si="207"/>
        <v>1.0170392513597533</v>
      </c>
      <c r="AV139" s="4">
        <f t="shared" ref="AV139:AV170" si="208">J139/AP139</f>
        <v>225.31016316642919</v>
      </c>
      <c r="AW139" s="4">
        <f t="shared" ca="1" si="146"/>
        <v>702522.30930593074</v>
      </c>
      <c r="AX139" s="4">
        <f t="shared" ca="1" si="176"/>
        <v>88.006750583752776</v>
      </c>
      <c r="AY139" s="4">
        <f t="shared" ca="1" si="177"/>
        <v>1.2540037247509026</v>
      </c>
      <c r="BB139" s="73" t="e">
        <f>NA()</f>
        <v>#N/A</v>
      </c>
      <c r="BC139" s="73" t="e">
        <f>NA()</f>
        <v>#N/A</v>
      </c>
      <c r="BE139" s="4">
        <f t="shared" ref="BE139:BE170" si="209">(D139-AVERAGE(D$167:D$190))/STDEV(D$167:D$190)</f>
        <v>-3.6052286301102563</v>
      </c>
      <c r="BF139" s="4">
        <f t="shared" ref="BF139:BF170" si="210">(E139-AVERAGE(E$167:E$190))/STDEV(E$167:E$190)</f>
        <v>-3.187930020121315</v>
      </c>
      <c r="BG139" s="4">
        <f t="shared" ref="BG139:BG170" si="211">-1*(F139-AVERAGE(F$167:F$190))/STDEV(F$167:F$190)</f>
        <v>-1.4099599864162953</v>
      </c>
      <c r="BH139" s="4">
        <f t="shared" ref="BH139:BH170" si="212">(AV139-AVERAGE(AV$167:AV$190))/STDEV(AV$167:AV$190)</f>
        <v>-0.33759378556892172</v>
      </c>
      <c r="BI139" s="4">
        <f t="shared" ref="BI139:BI170" ca="1" si="213">(AW139-AVERAGE(AW$167:AW$190))/STDEV(AW$167:AW$190)</f>
        <v>-0.41019640274147318</v>
      </c>
      <c r="BJ139" s="4" t="e">
        <f t="shared" ca="1" si="182"/>
        <v>#N/A</v>
      </c>
      <c r="BK139" s="4">
        <f t="shared" ref="BK139:BK170" ca="1" si="214">-1*(AY139-AVERAGE(AY$167:AY$190))/STDEV(AY$167:AY$190)</f>
        <v>8.301780076991184</v>
      </c>
      <c r="BL139" s="4">
        <f t="shared" ref="BL139:BL170" si="215">(G139-AVERAGE(G$167:G$190))/STDEV(G$167:G$190)</f>
        <v>1.7703132516616964</v>
      </c>
      <c r="BM139" s="4">
        <f t="shared" ref="BM139:BM170" si="216">-1*(I139-AVERAGE(I$167:I$190))/STDEV(I$167:I$190)</f>
        <v>1.0602463143286838</v>
      </c>
      <c r="BQ139" s="4">
        <f t="shared" ref="BQ139:BQ170" si="217">(G139-BQ$2)/BQ$3</f>
        <v>1.7703132516616964</v>
      </c>
      <c r="BR139" s="4">
        <f t="shared" ref="BR139:BR170" si="218">(H139-BR$2)/BR$3</f>
        <v>0.61682125869988058</v>
      </c>
      <c r="BS139" s="4">
        <f t="shared" ref="BS139:BS170" si="219">(I139-BS$2)/BS$3</f>
        <v>-1.0602463143286838</v>
      </c>
      <c r="BT139" s="73">
        <v>0</v>
      </c>
    </row>
    <row r="140" spans="1:72" x14ac:dyDescent="0.35">
      <c r="A140" s="73">
        <f t="shared" ref="A140:A202" si="220">MONTH(B140)</f>
        <v>10</v>
      </c>
      <c r="B140" s="53">
        <v>44105</v>
      </c>
      <c r="C140" s="73" t="s">
        <v>618</v>
      </c>
      <c r="D140" s="4">
        <v>77.077419354838696</v>
      </c>
      <c r="E140" s="4">
        <v>55.21612903225806</v>
      </c>
      <c r="F140" s="114">
        <v>0.12636363636363637</v>
      </c>
      <c r="G140" s="57">
        <v>24</v>
      </c>
      <c r="H140" s="57">
        <v>-27</v>
      </c>
      <c r="I140" s="57">
        <v>14</v>
      </c>
      <c r="J140" s="57">
        <v>233</v>
      </c>
      <c r="K140" s="73">
        <f>Textkernal!C39</f>
        <v>778735</v>
      </c>
      <c r="L140" s="74">
        <f>'Direct Debit'!J27</f>
        <v>89.964304859543205</v>
      </c>
      <c r="M140" s="74">
        <f>'Direct Debit'!B27*100</f>
        <v>1.27043044184066</v>
      </c>
      <c r="P140" s="57">
        <f t="shared" si="163"/>
        <v>229.41666666666666</v>
      </c>
      <c r="Q140" s="57">
        <f t="shared" si="168"/>
        <v>670583.75</v>
      </c>
      <c r="R140" s="4">
        <f t="shared" si="188"/>
        <v>85.666413835333444</v>
      </c>
      <c r="S140" s="4">
        <f t="shared" si="189"/>
        <v>1.2395161544525857</v>
      </c>
      <c r="V140" s="57">
        <f t="shared" si="164"/>
        <v>230.625</v>
      </c>
      <c r="W140" s="57">
        <f t="shared" si="169"/>
        <v>682420</v>
      </c>
      <c r="X140" s="74">
        <f t="shared" si="190"/>
        <v>86.166788563450353</v>
      </c>
      <c r="Y140" s="74">
        <f t="shared" si="191"/>
        <v>1.2302972026674204</v>
      </c>
      <c r="AB140" s="74">
        <f t="shared" si="165"/>
        <v>1.0102981029810298</v>
      </c>
      <c r="AC140" s="74">
        <f t="shared" si="186"/>
        <v>1.141137422701562</v>
      </c>
      <c r="AD140" s="74">
        <f t="shared" si="192"/>
        <v>1.0440716935074874</v>
      </c>
      <c r="AE140" s="74">
        <f t="shared" si="193"/>
        <v>1.032620767637467</v>
      </c>
      <c r="AH140" s="73"/>
      <c r="AI140" s="74"/>
      <c r="AJ140" s="74"/>
      <c r="AK140" s="74"/>
      <c r="AL140" s="74"/>
      <c r="AO140" s="285">
        <f t="shared" ref="AO140:AS140" si="221">AO128</f>
        <v>10</v>
      </c>
      <c r="AP140" s="244">
        <f t="shared" si="221"/>
        <v>0.9967060404594994</v>
      </c>
      <c r="AQ140" s="244">
        <f t="shared" ca="1" si="221"/>
        <v>1.0319091086833854</v>
      </c>
      <c r="AR140" s="244">
        <f t="shared" ca="1" si="221"/>
        <v>1.0077298377559945</v>
      </c>
      <c r="AS140" s="244">
        <f t="shared" ca="1" si="221"/>
        <v>1.0004130038539114</v>
      </c>
      <c r="AV140" s="4">
        <f t="shared" si="208"/>
        <v>233.77002901736486</v>
      </c>
      <c r="AW140" s="4">
        <f t="shared" ref="AW140:AW201" ca="1" si="222">K140/AQ140</f>
        <v>754654.64297876903</v>
      </c>
      <c r="AX140" s="4">
        <f t="shared" ref="AX140:AX201" ca="1" si="223">L140/AR140</f>
        <v>89.274229549335431</v>
      </c>
      <c r="AY140" s="4">
        <f t="shared" ref="AY140:AY201" ca="1" si="224">M140/AS140</f>
        <v>1.2699059657826868</v>
      </c>
      <c r="BB140" s="73" t="e">
        <f>NA()</f>
        <v>#N/A</v>
      </c>
      <c r="BC140" s="73" t="e">
        <f>NA()</f>
        <v>#N/A</v>
      </c>
      <c r="BE140" s="4">
        <f t="shared" si="209"/>
        <v>-3.0445912228650251</v>
      </c>
      <c r="BF140" s="4">
        <f t="shared" si="210"/>
        <v>-2.9812520570401118</v>
      </c>
      <c r="BG140" s="4">
        <f t="shared" si="211"/>
        <v>-1.3329468085269525</v>
      </c>
      <c r="BH140" s="4">
        <f t="shared" si="212"/>
        <v>0.2249716469157988</v>
      </c>
      <c r="BI140" s="4">
        <f t="shared" ca="1" si="213"/>
        <v>-3.8162221280512582E-2</v>
      </c>
      <c r="BJ140" s="4" t="e">
        <f t="shared" ca="1" si="182"/>
        <v>#N/A</v>
      </c>
      <c r="BK140" s="4">
        <f t="shared" ca="1" si="214"/>
        <v>8.1432551335839243</v>
      </c>
      <c r="BL140" s="4">
        <f t="shared" si="215"/>
        <v>1.1265629783301705</v>
      </c>
      <c r="BM140" s="4">
        <f t="shared" si="216"/>
        <v>2.514298402550879</v>
      </c>
      <c r="BQ140" s="4">
        <f t="shared" si="217"/>
        <v>1.1265629783301705</v>
      </c>
      <c r="BR140" s="4">
        <f t="shared" si="218"/>
        <v>-0.28037329940903666</v>
      </c>
      <c r="BS140" s="4">
        <f t="shared" si="219"/>
        <v>-2.514298402550879</v>
      </c>
      <c r="BT140" s="73">
        <v>0</v>
      </c>
    </row>
    <row r="141" spans="1:72" x14ac:dyDescent="0.35">
      <c r="A141" s="73">
        <f t="shared" si="220"/>
        <v>11</v>
      </c>
      <c r="B141" s="53">
        <v>44136</v>
      </c>
      <c r="C141" s="73" t="s">
        <v>638</v>
      </c>
      <c r="D141" s="4">
        <v>74.339999999999989</v>
      </c>
      <c r="E141" s="4">
        <v>57.936666666666675</v>
      </c>
      <c r="F141" s="114">
        <v>0.10989523809523812</v>
      </c>
      <c r="G141" s="57">
        <v>22</v>
      </c>
      <c r="H141" s="57">
        <v>-28</v>
      </c>
      <c r="I141" s="57">
        <v>11</v>
      </c>
      <c r="J141" s="57">
        <v>239</v>
      </c>
      <c r="K141" s="73">
        <f>Textkernal!C40</f>
        <v>674235</v>
      </c>
      <c r="L141" s="74">
        <f>'Direct Debit'!J28</f>
        <v>89.493854183509001</v>
      </c>
      <c r="M141" s="74">
        <f>'Direct Debit'!B28*100</f>
        <v>1.33145637410891</v>
      </c>
      <c r="P141" s="57">
        <f t="shared" si="163"/>
        <v>231.83333333333334</v>
      </c>
      <c r="Q141" s="57">
        <f t="shared" si="168"/>
        <v>694256.25</v>
      </c>
      <c r="R141" s="4">
        <f t="shared" si="188"/>
        <v>86.667163291567249</v>
      </c>
      <c r="S141" s="4">
        <f t="shared" si="189"/>
        <v>1.2210782508822549</v>
      </c>
      <c r="V141" s="57">
        <f t="shared" si="164"/>
        <v>233.08333333333334</v>
      </c>
      <c r="W141" s="57">
        <f t="shared" si="169"/>
        <v>718046.875</v>
      </c>
      <c r="X141" s="74">
        <f t="shared" si="190"/>
        <v>87.454390361851296</v>
      </c>
      <c r="Y141" s="74">
        <f t="shared" si="191"/>
        <v>1.2274758792946301</v>
      </c>
      <c r="AB141" s="74">
        <f t="shared" si="165"/>
        <v>1.0253843403646763</v>
      </c>
      <c r="AC141" s="74">
        <f t="shared" ref="AC141:AC195" si="225">K141/W141</f>
        <v>0.93898465890545102</v>
      </c>
      <c r="AD141" s="74">
        <f t="shared" si="192"/>
        <v>1.0233203137454761</v>
      </c>
      <c r="AE141" s="74">
        <f t="shared" si="193"/>
        <v>1.0847108253353479</v>
      </c>
      <c r="AH141" s="73"/>
      <c r="AI141" s="74"/>
      <c r="AJ141" s="74"/>
      <c r="AK141" s="74"/>
      <c r="AL141" s="74"/>
      <c r="AO141" s="285">
        <f t="shared" ref="AO141:AS141" si="226">AO129</f>
        <v>11</v>
      </c>
      <c r="AP141" s="244">
        <f t="shared" si="226"/>
        <v>1.0030802944547641</v>
      </c>
      <c r="AQ141" s="244">
        <f t="shared" ca="1" si="226"/>
        <v>0.97467153312398214</v>
      </c>
      <c r="AR141" s="244">
        <f t="shared" ca="1" si="226"/>
        <v>1.0086254968178008</v>
      </c>
      <c r="AS141" s="244">
        <f t="shared" ca="1" si="226"/>
        <v>1.0056598520341291</v>
      </c>
      <c r="AV141" s="4">
        <f t="shared" si="208"/>
        <v>238.26607034475862</v>
      </c>
      <c r="AW141" s="4">
        <f t="shared" ca="1" si="222"/>
        <v>691756.12202294066</v>
      </c>
      <c r="AX141" s="4">
        <f t="shared" ca="1" si="223"/>
        <v>88.728526560017414</v>
      </c>
      <c r="AY141" s="4">
        <f t="shared" ca="1" si="224"/>
        <v>1.3239629397711348</v>
      </c>
      <c r="BB141" s="73" t="e">
        <f>NA()</f>
        <v>#N/A</v>
      </c>
      <c r="BC141" s="73" t="e">
        <f>NA()</f>
        <v>#N/A</v>
      </c>
      <c r="BE141" s="4">
        <f t="shared" si="209"/>
        <v>-3.2129788907034071</v>
      </c>
      <c r="BF141" s="4">
        <f t="shared" si="210"/>
        <v>-2.8391244438655754</v>
      </c>
      <c r="BG141" s="4">
        <f t="shared" si="211"/>
        <v>-1.0389295158111747</v>
      </c>
      <c r="BH141" s="4">
        <f t="shared" si="212"/>
        <v>0.52395007971620766</v>
      </c>
      <c r="BI141" s="4">
        <f t="shared" ca="1" si="213"/>
        <v>-0.48702760117618832</v>
      </c>
      <c r="BJ141" s="4" t="e">
        <f t="shared" ca="1" si="182"/>
        <v>#N/A</v>
      </c>
      <c r="BK141" s="4">
        <f t="shared" ca="1" si="214"/>
        <v>7.6043764481735749</v>
      </c>
      <c r="BL141" s="4">
        <f t="shared" si="215"/>
        <v>0.48281270499864448</v>
      </c>
      <c r="BM141" s="4">
        <f t="shared" si="216"/>
        <v>3.2413244466619764</v>
      </c>
      <c r="BQ141" s="4">
        <f t="shared" si="217"/>
        <v>0.48281270499864448</v>
      </c>
      <c r="BR141" s="4">
        <f t="shared" si="218"/>
        <v>-0.42990572576052283</v>
      </c>
      <c r="BS141" s="4">
        <f t="shared" si="219"/>
        <v>-3.2413244466619764</v>
      </c>
      <c r="BT141" s="73">
        <v>0</v>
      </c>
    </row>
    <row r="142" spans="1:72" x14ac:dyDescent="0.35">
      <c r="A142" s="73">
        <f t="shared" si="220"/>
        <v>12</v>
      </c>
      <c r="B142" s="53">
        <v>44166</v>
      </c>
      <c r="C142" s="73" t="s">
        <v>685</v>
      </c>
      <c r="D142" s="4">
        <v>88.648387096774172</v>
      </c>
      <c r="E142" s="4">
        <v>66.554838709677426</v>
      </c>
      <c r="F142" s="114">
        <v>8.4034782608695652E-2</v>
      </c>
      <c r="G142" s="57">
        <v>25</v>
      </c>
      <c r="H142" s="57">
        <v>-22</v>
      </c>
      <c r="I142" s="57">
        <v>17</v>
      </c>
      <c r="J142" s="57">
        <v>242</v>
      </c>
      <c r="K142" s="73">
        <f>Textkernal!C41</f>
        <v>624025</v>
      </c>
      <c r="L142" s="74">
        <f>'Direct Debit'!J29</f>
        <v>89.278999416964098</v>
      </c>
      <c r="M142" s="74">
        <f>'Direct Debit'!B29*100</f>
        <v>1.2344247085672</v>
      </c>
      <c r="P142" s="57">
        <f t="shared" si="163"/>
        <v>234.33333333333334</v>
      </c>
      <c r="Q142" s="57">
        <f t="shared" si="168"/>
        <v>741837.5</v>
      </c>
      <c r="R142" s="4">
        <f t="shared" si="188"/>
        <v>88.241617432135342</v>
      </c>
      <c r="S142" s="4">
        <f t="shared" si="189"/>
        <v>1.2338735077070055</v>
      </c>
      <c r="V142" s="57">
        <f t="shared" si="164"/>
        <v>235.66666666666669</v>
      </c>
      <c r="W142" s="57">
        <f t="shared" si="169"/>
        <v>762050.20833333326</v>
      </c>
      <c r="X142" s="74">
        <f t="shared" si="190"/>
        <v>88.704072814275122</v>
      </c>
      <c r="Y142" s="74">
        <f t="shared" si="191"/>
        <v>1.2518885558525319</v>
      </c>
      <c r="AB142" s="74">
        <f t="shared" si="165"/>
        <v>1.0268741159830268</v>
      </c>
      <c r="AC142" s="74">
        <f t="shared" si="225"/>
        <v>0.81887649025750442</v>
      </c>
      <c r="AD142" s="74">
        <f t="shared" si="192"/>
        <v>1.0064814002835329</v>
      </c>
      <c r="AE142" s="74">
        <f t="shared" si="193"/>
        <v>0.9860499984573794</v>
      </c>
      <c r="AH142" s="73"/>
      <c r="AI142" s="74"/>
      <c r="AJ142" s="74"/>
      <c r="AK142" s="74"/>
      <c r="AL142" s="74"/>
      <c r="AO142" s="285">
        <f t="shared" ref="AO142:AS142" si="227">AO130</f>
        <v>12</v>
      </c>
      <c r="AP142" s="244">
        <f t="shared" si="227"/>
        <v>0.99799443734174142</v>
      </c>
      <c r="AQ142" s="244">
        <f t="shared" ca="1" si="227"/>
        <v>0.7856981471168506</v>
      </c>
      <c r="AR142" s="244">
        <f t="shared" ca="1" si="227"/>
        <v>1.0133006296357472</v>
      </c>
      <c r="AS142" s="244">
        <f t="shared" ca="1" si="227"/>
        <v>1.0035926743343828</v>
      </c>
      <c r="AV142" s="4">
        <f t="shared" si="208"/>
        <v>242.48632151156207</v>
      </c>
      <c r="AW142" s="4">
        <f t="shared" ca="1" si="222"/>
        <v>794229.94987309515</v>
      </c>
      <c r="AX142" s="4">
        <f t="shared" ca="1" si="223"/>
        <v>88.10711925547443</v>
      </c>
      <c r="AY142" s="4">
        <f t="shared" ca="1" si="224"/>
        <v>1.2300056986624708</v>
      </c>
      <c r="BB142" s="73" t="e">
        <f>NA()</f>
        <v>#N/A</v>
      </c>
      <c r="BC142" s="73" t="e">
        <f>NA()</f>
        <v>#N/A</v>
      </c>
      <c r="BE142" s="4">
        <f t="shared" si="209"/>
        <v>-2.3328229403570391</v>
      </c>
      <c r="BF142" s="4">
        <f t="shared" si="210"/>
        <v>-2.3888898259324551</v>
      </c>
      <c r="BG142" s="4">
        <f t="shared" si="211"/>
        <v>-0.5772318457262493</v>
      </c>
      <c r="BH142" s="4">
        <f t="shared" si="212"/>
        <v>0.8045889769138912</v>
      </c>
      <c r="BI142" s="4">
        <f t="shared" ca="1" si="213"/>
        <v>0.24426071798199772</v>
      </c>
      <c r="BJ142" s="4" t="e">
        <f t="shared" ca="1" si="182"/>
        <v>#N/A</v>
      </c>
      <c r="BK142" s="4">
        <f t="shared" ca="1" si="214"/>
        <v>8.5410096119951397</v>
      </c>
      <c r="BL142" s="4">
        <f t="shared" si="215"/>
        <v>1.4484381149959333</v>
      </c>
      <c r="BM142" s="4">
        <f t="shared" si="216"/>
        <v>1.7872723584397814</v>
      </c>
      <c r="BQ142" s="4">
        <f t="shared" si="217"/>
        <v>1.4484381149959333</v>
      </c>
      <c r="BR142" s="4">
        <f t="shared" si="218"/>
        <v>0.46728883234839441</v>
      </c>
      <c r="BS142" s="4">
        <f t="shared" si="219"/>
        <v>-1.7872723584397814</v>
      </c>
      <c r="BT142" s="73">
        <v>0</v>
      </c>
    </row>
    <row r="143" spans="1:72" x14ac:dyDescent="0.35">
      <c r="A143" s="73">
        <f t="shared" si="220"/>
        <v>1</v>
      </c>
      <c r="B143" s="53">
        <v>44197</v>
      </c>
      <c r="C143" s="73" t="s">
        <v>757</v>
      </c>
      <c r="D143" s="4">
        <v>68.674193548387066</v>
      </c>
      <c r="E143" s="4">
        <v>64.783870967741933</v>
      </c>
      <c r="F143" s="114">
        <v>6.7595238095238097E-2</v>
      </c>
      <c r="G143" s="57">
        <v>28</v>
      </c>
      <c r="H143" s="57">
        <v>-24</v>
      </c>
      <c r="I143" s="57">
        <v>18</v>
      </c>
      <c r="J143" s="57">
        <v>246</v>
      </c>
      <c r="K143" s="73">
        <f>Textkernal!C42</f>
        <v>719540</v>
      </c>
      <c r="L143" s="74">
        <f>'Direct Debit'!J30</f>
        <v>90.471918286857601</v>
      </c>
      <c r="M143" s="74">
        <f>'Direct Debit'!B30*100</f>
        <v>1.20233225426512</v>
      </c>
      <c r="P143" s="57">
        <f t="shared" si="163"/>
        <v>237</v>
      </c>
      <c r="Q143" s="57">
        <f t="shared" si="168"/>
        <v>782262.91666666663</v>
      </c>
      <c r="R143" s="4">
        <f t="shared" si="188"/>
        <v>89.166528196414916</v>
      </c>
      <c r="S143" s="4">
        <f t="shared" si="189"/>
        <v>1.2699036039980582</v>
      </c>
      <c r="V143" s="57">
        <f t="shared" si="164"/>
        <v>238.33333333333331</v>
      </c>
      <c r="W143" s="57">
        <f t="shared" si="169"/>
        <v>805717.70833333326</v>
      </c>
      <c r="X143" s="74">
        <f t="shared" si="190"/>
        <v>89.415739670261019</v>
      </c>
      <c r="Y143" s="74">
        <f t="shared" si="191"/>
        <v>1.282934536036479</v>
      </c>
      <c r="AB143" s="74">
        <f t="shared" si="165"/>
        <v>1.0321678321678323</v>
      </c>
      <c r="AC143" s="74">
        <f t="shared" si="225"/>
        <v>0.89304230570829068</v>
      </c>
      <c r="AD143" s="74">
        <f t="shared" si="192"/>
        <v>1.0118119988772833</v>
      </c>
      <c r="AE143" s="74">
        <f t="shared" si="193"/>
        <v>0.93717350378580255</v>
      </c>
      <c r="AH143" s="73"/>
      <c r="AI143" s="74"/>
      <c r="AJ143" s="74"/>
      <c r="AK143" s="74"/>
      <c r="AL143" s="74"/>
      <c r="AO143" s="285">
        <f t="shared" ref="AO143:AS143" si="228">AO131</f>
        <v>1</v>
      </c>
      <c r="AP143" s="244">
        <f t="shared" si="228"/>
        <v>1.0121968222269864</v>
      </c>
      <c r="AQ143" s="244">
        <f t="shared" ca="1" si="228"/>
        <v>1.0563770216214654</v>
      </c>
      <c r="AR143" s="244">
        <f t="shared" ca="1" si="228"/>
        <v>1.0103681524867829</v>
      </c>
      <c r="AS143" s="244">
        <f t="shared" ca="1" si="228"/>
        <v>1.0010113591614587</v>
      </c>
      <c r="AV143" s="4">
        <f t="shared" si="208"/>
        <v>243.03573632918815</v>
      </c>
      <c r="AW143" s="4">
        <f t="shared" ca="1" si="222"/>
        <v>681139.38988899626</v>
      </c>
      <c r="AX143" s="4">
        <f t="shared" ca="1" si="223"/>
        <v>89.543517443797398</v>
      </c>
      <c r="AY143" s="4">
        <f t="shared" ca="1" si="224"/>
        <v>1.2011174930845008</v>
      </c>
      <c r="BB143" s="73" t="e">
        <f>NA()</f>
        <v>#N/A</v>
      </c>
      <c r="BC143" s="73" t="e">
        <f>NA()</f>
        <v>#N/A</v>
      </c>
      <c r="BE143" s="4">
        <f t="shared" si="209"/>
        <v>-3.5615012802760395</v>
      </c>
      <c r="BF143" s="4">
        <f t="shared" si="210"/>
        <v>-2.4814095598949319</v>
      </c>
      <c r="BG143" s="4">
        <f t="shared" si="211"/>
        <v>-0.28372969132411258</v>
      </c>
      <c r="BH143" s="4">
        <f t="shared" si="212"/>
        <v>0.84112404613808567</v>
      </c>
      <c r="BI143" s="4">
        <f t="shared" ca="1" si="213"/>
        <v>-0.56279223649885712</v>
      </c>
      <c r="BJ143" s="4" t="e">
        <f t="shared" ca="1" si="182"/>
        <v>#N/A</v>
      </c>
      <c r="BK143" s="4">
        <f t="shared" ca="1" si="214"/>
        <v>8.8289879632999533</v>
      </c>
      <c r="BL143" s="4">
        <f t="shared" si="215"/>
        <v>2.4140635249932223</v>
      </c>
      <c r="BM143" s="4">
        <f t="shared" si="216"/>
        <v>1.5449303437360822</v>
      </c>
      <c r="BQ143" s="4">
        <f t="shared" si="217"/>
        <v>2.4140635249932223</v>
      </c>
      <c r="BR143" s="4">
        <f t="shared" si="218"/>
        <v>0.16822397964542199</v>
      </c>
      <c r="BS143" s="4">
        <f t="shared" si="219"/>
        <v>-1.5449303437360822</v>
      </c>
      <c r="BT143" s="73">
        <v>0</v>
      </c>
    </row>
    <row r="144" spans="1:72" x14ac:dyDescent="0.35">
      <c r="A144" s="73">
        <f t="shared" si="220"/>
        <v>2</v>
      </c>
      <c r="B144" s="53">
        <v>44228</v>
      </c>
      <c r="C144" s="73" t="s">
        <v>796</v>
      </c>
      <c r="D144" s="4">
        <v>68.803571428571416</v>
      </c>
      <c r="E144" s="4">
        <v>64.435714285714283</v>
      </c>
      <c r="F144" s="114">
        <v>2.5945000000000003E-2</v>
      </c>
      <c r="G144" s="57">
        <v>29</v>
      </c>
      <c r="H144" s="57">
        <v>-19</v>
      </c>
      <c r="I144" s="57">
        <v>19</v>
      </c>
      <c r="J144" s="57">
        <v>247</v>
      </c>
      <c r="K144" s="73">
        <f>Textkernal!C43</f>
        <v>674655</v>
      </c>
      <c r="L144" s="74">
        <f>'Direct Debit'!J31</f>
        <v>88.374167498634506</v>
      </c>
      <c r="M144" s="74">
        <f>'Direct Debit'!B31*100</f>
        <v>1.20941317215846</v>
      </c>
      <c r="P144" s="57">
        <f t="shared" si="163"/>
        <v>239.66666666666666</v>
      </c>
      <c r="Q144" s="57">
        <f t="shared" si="168"/>
        <v>829172.5</v>
      </c>
      <c r="R144" s="4">
        <f t="shared" si="188"/>
        <v>89.664951144107135</v>
      </c>
      <c r="S144" s="4">
        <f t="shared" si="189"/>
        <v>1.2959654680748998</v>
      </c>
      <c r="V144" s="57">
        <f t="shared" si="164"/>
        <v>240.70833333333331</v>
      </c>
      <c r="W144" s="57">
        <f t="shared" si="169"/>
        <v>844936.45833333326</v>
      </c>
      <c r="X144" s="74">
        <f t="shared" si="190"/>
        <v>89.864815075797964</v>
      </c>
      <c r="Y144" s="74">
        <f t="shared" si="191"/>
        <v>1.3027844667485486</v>
      </c>
      <c r="AB144" s="74">
        <f t="shared" si="165"/>
        <v>1.0261381339795743</v>
      </c>
      <c r="AC144" s="74">
        <f t="shared" si="225"/>
        <v>0.7984683266369883</v>
      </c>
      <c r="AD144" s="74">
        <f t="shared" si="192"/>
        <v>0.98341233356006852</v>
      </c>
      <c r="AE144" s="74">
        <f t="shared" si="193"/>
        <v>0.92832943823538061</v>
      </c>
      <c r="AH144" s="73"/>
      <c r="AI144" s="74"/>
      <c r="AJ144" s="74"/>
      <c r="AK144" s="74"/>
      <c r="AL144" s="74"/>
      <c r="AO144" s="285">
        <f t="shared" ref="AO144:AS144" si="229">AO132</f>
        <v>2</v>
      </c>
      <c r="AP144" s="244">
        <f t="shared" si="229"/>
        <v>1.0062240821410855</v>
      </c>
      <c r="AQ144" s="244">
        <f t="shared" ca="1" si="229"/>
        <v>1.005123122579465</v>
      </c>
      <c r="AR144" s="244">
        <f t="shared" ca="1" si="229"/>
        <v>1.0086729246113624</v>
      </c>
      <c r="AS144" s="244">
        <f t="shared" ca="1" si="229"/>
        <v>1.0103349528673153</v>
      </c>
      <c r="AV144" s="4">
        <f t="shared" si="208"/>
        <v>245.47216110592694</v>
      </c>
      <c r="AW144" s="4">
        <f t="shared" ca="1" si="222"/>
        <v>671216.27673694456</v>
      </c>
      <c r="AX144" s="4">
        <f t="shared" ca="1" si="223"/>
        <v>87.614295320442665</v>
      </c>
      <c r="AY144" s="4">
        <f t="shared" ca="1" si="224"/>
        <v>1.19704180155914</v>
      </c>
      <c r="BB144" s="73" t="e">
        <f>NA()</f>
        <v>#N/A</v>
      </c>
      <c r="BC144" s="73" t="e">
        <f>NA()</f>
        <v>#N/A</v>
      </c>
      <c r="BE144" s="4">
        <f t="shared" si="209"/>
        <v>-3.5535428213444153</v>
      </c>
      <c r="BF144" s="4">
        <f t="shared" si="210"/>
        <v>-2.4995981258612732</v>
      </c>
      <c r="BG144" s="4">
        <f t="shared" si="211"/>
        <v>0.45986965854274664</v>
      </c>
      <c r="BH144" s="4">
        <f t="shared" si="212"/>
        <v>1.003141787600375</v>
      </c>
      <c r="BI144" s="4">
        <f t="shared" ca="1" si="213"/>
        <v>-0.6336069692947438</v>
      </c>
      <c r="BJ144" s="4" t="e">
        <f t="shared" ca="1" si="182"/>
        <v>#N/A</v>
      </c>
      <c r="BK144" s="4">
        <f t="shared" ca="1" si="214"/>
        <v>8.8696173794377096</v>
      </c>
      <c r="BL144" s="4">
        <f t="shared" si="215"/>
        <v>2.7359386616589854</v>
      </c>
      <c r="BM144" s="4">
        <f t="shared" si="216"/>
        <v>1.302588329032383</v>
      </c>
      <c r="BQ144" s="4">
        <f t="shared" si="217"/>
        <v>2.7359386616589854</v>
      </c>
      <c r="BR144" s="4">
        <f t="shared" si="218"/>
        <v>0.91588611140285303</v>
      </c>
      <c r="BS144" s="4">
        <f t="shared" si="219"/>
        <v>-1.302588329032383</v>
      </c>
      <c r="BT144" s="73">
        <v>0</v>
      </c>
    </row>
    <row r="145" spans="1:72" x14ac:dyDescent="0.35">
      <c r="A145" s="73">
        <f t="shared" si="220"/>
        <v>3</v>
      </c>
      <c r="B145" s="53">
        <v>44256</v>
      </c>
      <c r="C145" s="73" t="s">
        <v>829</v>
      </c>
      <c r="D145" s="4">
        <v>93.735483870967741</v>
      </c>
      <c r="E145" s="4">
        <v>75.535483870967738</v>
      </c>
      <c r="F145" s="114">
        <v>3.1856521739130443E-2</v>
      </c>
      <c r="G145" s="57">
        <v>31</v>
      </c>
      <c r="H145" s="57">
        <v>-11</v>
      </c>
      <c r="I145" s="57">
        <v>21</v>
      </c>
      <c r="J145" s="57">
        <v>247</v>
      </c>
      <c r="K145" s="73">
        <f>Textkernal!C44</f>
        <v>1091585</v>
      </c>
      <c r="L145" s="74">
        <f>'Direct Debit'!J32</f>
        <v>90.680140987541904</v>
      </c>
      <c r="M145" s="74">
        <f>'Direct Debit'!B32*100</f>
        <v>1.19567947762994</v>
      </c>
      <c r="P145" s="57">
        <f t="shared" ref="P145:P176" si="230">AVERAGE(J139:J150)</f>
        <v>241.75</v>
      </c>
      <c r="Q145" s="57">
        <f t="shared" si="168"/>
        <v>860700.41666666663</v>
      </c>
      <c r="R145" s="4">
        <f t="shared" si="188"/>
        <v>90.064679007488792</v>
      </c>
      <c r="S145" s="4">
        <f t="shared" si="189"/>
        <v>1.3096034654221975</v>
      </c>
      <c r="V145" s="57">
        <f t="shared" ref="V145:V176" si="231">AVERAGE(P145:P146)</f>
        <v>242.45833333333331</v>
      </c>
      <c r="W145" s="57">
        <f t="shared" si="169"/>
        <v>876388.95833333326</v>
      </c>
      <c r="X145" s="74">
        <f t="shared" si="190"/>
        <v>90.130069285265392</v>
      </c>
      <c r="Y145" s="74">
        <f t="shared" si="191"/>
        <v>1.3248004785896783</v>
      </c>
      <c r="AB145" s="74">
        <f t="shared" ref="AB145:AB176" si="232">J145/V145</f>
        <v>1.0187317408489431</v>
      </c>
      <c r="AC145" s="74">
        <f t="shared" si="225"/>
        <v>1.2455485542354554</v>
      </c>
      <c r="AD145" s="74">
        <f t="shared" si="192"/>
        <v>1.0061030875338119</v>
      </c>
      <c r="AE145" s="74">
        <f t="shared" si="193"/>
        <v>0.90253551153816414</v>
      </c>
      <c r="AH145" s="73"/>
      <c r="AI145" s="74"/>
      <c r="AJ145" s="74"/>
      <c r="AK145" s="74"/>
      <c r="AL145" s="74"/>
      <c r="AO145" s="285">
        <f t="shared" ref="AO145:AS145" si="233">AO133</f>
        <v>3</v>
      </c>
      <c r="AP145" s="244">
        <f t="shared" si="233"/>
        <v>1.0031630281314237</v>
      </c>
      <c r="AQ145" s="244">
        <f t="shared" ca="1" si="233"/>
        <v>1.0888981528491299</v>
      </c>
      <c r="AR145" s="244">
        <f t="shared" ca="1" si="233"/>
        <v>1.0113963218255968</v>
      </c>
      <c r="AS145" s="244">
        <f t="shared" ca="1" si="233"/>
        <v>1.0130155217550036</v>
      </c>
      <c r="AV145" s="4">
        <f t="shared" si="208"/>
        <v>246.22119543229488</v>
      </c>
      <c r="AW145" s="4">
        <f t="shared" ca="1" si="222"/>
        <v>1002467.4916968496</v>
      </c>
      <c r="AX145" s="4">
        <f t="shared" ca="1" si="223"/>
        <v>89.658365401074306</v>
      </c>
      <c r="AY145" s="4">
        <f t="shared" ca="1" si="224"/>
        <v>1.1803170355756043</v>
      </c>
      <c r="BB145" s="73" t="e">
        <f>NA()</f>
        <v>#N/A</v>
      </c>
      <c r="BC145" s="73" t="e">
        <f>NA()</f>
        <v>#N/A</v>
      </c>
      <c r="BE145" s="4">
        <f t="shared" si="209"/>
        <v>-2.0198988864080287</v>
      </c>
      <c r="BF145" s="4">
        <f t="shared" si="210"/>
        <v>-1.9197187160025231</v>
      </c>
      <c r="BG145" s="4">
        <f t="shared" si="211"/>
        <v>0.35432875594599111</v>
      </c>
      <c r="BH145" s="4">
        <f t="shared" si="212"/>
        <v>1.0529511849577187</v>
      </c>
      <c r="BI145" s="4">
        <f t="shared" ca="1" si="213"/>
        <v>1.730315110022514</v>
      </c>
      <c r="BJ145" s="4" t="e">
        <f t="shared" ca="1" si="182"/>
        <v>#N/A</v>
      </c>
      <c r="BK145" s="4">
        <f t="shared" ca="1" si="214"/>
        <v>9.0363418414641892</v>
      </c>
      <c r="BL145" s="4">
        <f t="shared" si="215"/>
        <v>3.3796889349905115</v>
      </c>
      <c r="BM145" s="4">
        <f t="shared" si="216"/>
        <v>0.81790429962498468</v>
      </c>
      <c r="BQ145" s="4">
        <f t="shared" si="217"/>
        <v>3.3796889349905115</v>
      </c>
      <c r="BR145" s="4">
        <f t="shared" si="218"/>
        <v>2.1121455222147425</v>
      </c>
      <c r="BS145" s="4">
        <f t="shared" si="219"/>
        <v>-0.81790429962498468</v>
      </c>
      <c r="BT145" s="73">
        <v>0</v>
      </c>
    </row>
    <row r="146" spans="1:72" x14ac:dyDescent="0.35">
      <c r="A146" s="73">
        <f t="shared" si="220"/>
        <v>4</v>
      </c>
      <c r="B146" s="53">
        <v>44287</v>
      </c>
      <c r="C146" s="73" t="s">
        <v>864</v>
      </c>
      <c r="D146" s="4">
        <v>115.15666666666667</v>
      </c>
      <c r="E146" s="4">
        <v>91.123333333333349</v>
      </c>
      <c r="F146" s="114">
        <v>6.8045454545454546E-3</v>
      </c>
      <c r="G146" s="57">
        <v>31</v>
      </c>
      <c r="H146" s="57">
        <v>-12</v>
      </c>
      <c r="I146" s="57">
        <v>22</v>
      </c>
      <c r="J146" s="57">
        <v>245</v>
      </c>
      <c r="K146" s="73">
        <f>Textkernal!C45</f>
        <v>875835</v>
      </c>
      <c r="L146" s="74">
        <f>'Direct Debit'!J33</f>
        <v>88.883174633271807</v>
      </c>
      <c r="M146" s="74">
        <f>'Direct Debit'!B33*100</f>
        <v>1.2412613281585601</v>
      </c>
      <c r="P146" s="57">
        <f t="shared" si="230"/>
        <v>243.16666666666666</v>
      </c>
      <c r="Q146" s="57">
        <f t="shared" si="168"/>
        <v>892077.5</v>
      </c>
      <c r="R146" s="4">
        <f t="shared" si="188"/>
        <v>90.195459563041979</v>
      </c>
      <c r="S146" s="4">
        <f t="shared" si="189"/>
        <v>1.3399974917571591</v>
      </c>
      <c r="V146" s="57">
        <f t="shared" si="231"/>
        <v>243.375</v>
      </c>
      <c r="W146" s="57">
        <f t="shared" si="169"/>
        <v>906123.75</v>
      </c>
      <c r="X146" s="74">
        <f t="shared" si="190"/>
        <v>90.22260637254098</v>
      </c>
      <c r="Y146" s="74">
        <f t="shared" si="191"/>
        <v>1.3506374213380559</v>
      </c>
      <c r="AB146" s="74">
        <f t="shared" si="232"/>
        <v>1.0066769388803287</v>
      </c>
      <c r="AC146" s="74">
        <f t="shared" si="225"/>
        <v>0.96657327434580542</v>
      </c>
      <c r="AD146" s="74">
        <f t="shared" si="192"/>
        <v>0.98515414491864173</v>
      </c>
      <c r="AE146" s="74">
        <f t="shared" si="193"/>
        <v>0.91901890807146558</v>
      </c>
      <c r="AH146" s="73"/>
      <c r="AI146" s="74"/>
      <c r="AJ146" s="74"/>
      <c r="AK146" s="74"/>
      <c r="AL146" s="74"/>
      <c r="AO146" s="285">
        <f t="shared" ref="AO146:AS146" si="234">AO134</f>
        <v>4</v>
      </c>
      <c r="AP146" s="244">
        <f t="shared" si="234"/>
        <v>0.99287678513374189</v>
      </c>
      <c r="AQ146" s="244">
        <f t="shared" ca="1" si="234"/>
        <v>0.92312570722127618</v>
      </c>
      <c r="AR146" s="244">
        <f t="shared" ca="1" si="234"/>
        <v>0.97508959396513906</v>
      </c>
      <c r="AS146" s="244">
        <f t="shared" ca="1" si="234"/>
        <v>1.0096063524952417</v>
      </c>
      <c r="AV146" s="4">
        <f t="shared" si="208"/>
        <v>246.75770817523764</v>
      </c>
      <c r="AW146" s="4">
        <f t="shared" ca="1" si="222"/>
        <v>948771.10793108866</v>
      </c>
      <c r="AX146" s="4">
        <f t="shared" ca="1" si="223"/>
        <v>91.153854151836555</v>
      </c>
      <c r="AY146" s="4">
        <f t="shared" ca="1" si="224"/>
        <v>1.2294507904895637</v>
      </c>
      <c r="BB146" s="73" t="e">
        <f>NA()</f>
        <v>#N/A</v>
      </c>
      <c r="BC146" s="73" t="e">
        <f>NA()</f>
        <v>#N/A</v>
      </c>
      <c r="BE146" s="4">
        <f t="shared" si="209"/>
        <v>-0.70221147876567624</v>
      </c>
      <c r="BF146" s="4">
        <f t="shared" si="210"/>
        <v>-1.1053709155569693</v>
      </c>
      <c r="BG146" s="4">
        <f t="shared" si="211"/>
        <v>0.80159230424794425</v>
      </c>
      <c r="BH146" s="4">
        <f t="shared" si="212"/>
        <v>1.088628290077982</v>
      </c>
      <c r="BI146" s="4">
        <f t="shared" ca="1" si="213"/>
        <v>1.3471193316198922</v>
      </c>
      <c r="BJ146" s="4" t="e">
        <f t="shared" ca="1" si="182"/>
        <v>#N/A</v>
      </c>
      <c r="BK146" s="4">
        <f t="shared" ca="1" si="214"/>
        <v>8.5465413346328791</v>
      </c>
      <c r="BL146" s="4">
        <f t="shared" si="215"/>
        <v>3.3796889349905115</v>
      </c>
      <c r="BM146" s="4">
        <f t="shared" si="216"/>
        <v>0.57556228492128558</v>
      </c>
      <c r="BQ146" s="4">
        <f t="shared" si="217"/>
        <v>3.3796889349905115</v>
      </c>
      <c r="BR146" s="4">
        <f t="shared" si="218"/>
        <v>1.9626130958632564</v>
      </c>
      <c r="BS146" s="4">
        <f t="shared" si="219"/>
        <v>-0.57556228492128558</v>
      </c>
      <c r="BT146" s="73">
        <v>0</v>
      </c>
    </row>
    <row r="147" spans="1:72" x14ac:dyDescent="0.35">
      <c r="A147" s="73">
        <f t="shared" si="220"/>
        <v>5</v>
      </c>
      <c r="B147" s="53">
        <v>44317</v>
      </c>
      <c r="C147" s="73" t="s">
        <v>890</v>
      </c>
      <c r="D147" s="4">
        <v>140.85806451612902</v>
      </c>
      <c r="E147" s="4">
        <v>108.43870967741937</v>
      </c>
      <c r="F147" s="114">
        <v>1.2190476190476191E-2</v>
      </c>
      <c r="G147" s="57">
        <v>31</v>
      </c>
      <c r="H147" s="57">
        <v>-7</v>
      </c>
      <c r="I147" s="57">
        <v>22</v>
      </c>
      <c r="J147" s="57">
        <v>245</v>
      </c>
      <c r="K147" s="73">
        <f>Textkernal!C46</f>
        <v>1043195</v>
      </c>
      <c r="L147" s="74">
        <f>'Direct Debit'!J34</f>
        <v>92.624049058557205</v>
      </c>
      <c r="M147" s="74">
        <f>'Direct Debit'!B34*100</f>
        <v>1.34739366555864</v>
      </c>
      <c r="P147" s="57">
        <f t="shared" si="230"/>
        <v>243.58333333333334</v>
      </c>
      <c r="Q147" s="57">
        <f t="shared" si="168"/>
        <v>920170</v>
      </c>
      <c r="R147" s="4">
        <f t="shared" si="188"/>
        <v>90.249753182039967</v>
      </c>
      <c r="S147" s="4">
        <f t="shared" si="189"/>
        <v>1.3612773509189526</v>
      </c>
      <c r="V147" s="57">
        <f t="shared" si="231"/>
        <v>243.45833333333334</v>
      </c>
      <c r="W147" s="57">
        <f t="shared" si="169"/>
        <v>937542.70833333326</v>
      </c>
      <c r="X147" s="74">
        <f t="shared" si="190"/>
        <v>90.355237440325851</v>
      </c>
      <c r="Y147" s="74">
        <f t="shared" si="191"/>
        <v>1.3728664740671985</v>
      </c>
      <c r="AB147" s="74">
        <f t="shared" si="232"/>
        <v>1.0063323635118946</v>
      </c>
      <c r="AC147" s="74">
        <f t="shared" si="225"/>
        <v>1.1126906440928803</v>
      </c>
      <c r="AD147" s="74">
        <f t="shared" si="192"/>
        <v>1.0251099071011769</v>
      </c>
      <c r="AE147" s="74">
        <f t="shared" si="193"/>
        <v>0.98144553094585096</v>
      </c>
      <c r="AH147" s="73"/>
      <c r="AI147" s="74"/>
      <c r="AJ147" s="74"/>
      <c r="AK147" s="74"/>
      <c r="AL147" s="74"/>
      <c r="AO147" s="285">
        <f t="shared" ref="AO147:AS147" si="235">AO135</f>
        <v>5</v>
      </c>
      <c r="AP147" s="244">
        <f t="shared" si="235"/>
        <v>0.99323266368470142</v>
      </c>
      <c r="AQ147" s="244">
        <f t="shared" ca="1" si="235"/>
        <v>1.0823283575727152</v>
      </c>
      <c r="AR147" s="244">
        <f t="shared" ca="1" si="235"/>
        <v>0.98351189448096821</v>
      </c>
      <c r="AS147" s="244">
        <f t="shared" ca="1" si="235"/>
        <v>0.97667710482341796</v>
      </c>
      <c r="AV147" s="4">
        <f t="shared" si="208"/>
        <v>246.66929407164008</v>
      </c>
      <c r="AW147" s="4">
        <f t="shared" ca="1" si="222"/>
        <v>963843.35927363334</v>
      </c>
      <c r="AX147" s="4">
        <f t="shared" ca="1" si="223"/>
        <v>94.176846846817227</v>
      </c>
      <c r="AY147" s="4">
        <f t="shared" ca="1" si="224"/>
        <v>1.3795692137190492</v>
      </c>
      <c r="BB147" s="73" t="e">
        <f>NA()</f>
        <v>#N/A</v>
      </c>
      <c r="BC147" s="73" t="e">
        <f>NA()</f>
        <v>#N/A</v>
      </c>
      <c r="BE147" s="4">
        <f t="shared" si="209"/>
        <v>0.87876603438278944</v>
      </c>
      <c r="BF147" s="4">
        <f t="shared" si="210"/>
        <v>-0.20077283910406141</v>
      </c>
      <c r="BG147" s="4">
        <f t="shared" si="211"/>
        <v>0.70543500054878672</v>
      </c>
      <c r="BH147" s="4">
        <f t="shared" si="212"/>
        <v>1.0827489157114716</v>
      </c>
      <c r="BI147" s="4">
        <f t="shared" ca="1" si="213"/>
        <v>1.4546800774362454</v>
      </c>
      <c r="BJ147" s="4" t="e">
        <f t="shared" ca="1" si="182"/>
        <v>#N/A</v>
      </c>
      <c r="BK147" s="4">
        <f t="shared" ca="1" si="214"/>
        <v>7.0500532296370837</v>
      </c>
      <c r="BL147" s="4">
        <f t="shared" si="215"/>
        <v>3.3796889349905115</v>
      </c>
      <c r="BM147" s="4">
        <f t="shared" si="216"/>
        <v>0.57556228492128558</v>
      </c>
      <c r="BQ147" s="4">
        <f t="shared" si="217"/>
        <v>3.3796889349905115</v>
      </c>
      <c r="BR147" s="4">
        <f t="shared" si="218"/>
        <v>2.7102752276206874</v>
      </c>
      <c r="BS147" s="4">
        <f t="shared" si="219"/>
        <v>-0.57556228492128558</v>
      </c>
      <c r="BT147" s="73">
        <v>0</v>
      </c>
    </row>
    <row r="148" spans="1:72" x14ac:dyDescent="0.35">
      <c r="A148" s="73">
        <f t="shared" si="220"/>
        <v>6</v>
      </c>
      <c r="B148" s="53">
        <v>44348</v>
      </c>
      <c r="C148" s="73" t="s">
        <v>923</v>
      </c>
      <c r="D148" s="4">
        <v>147.62999999999997</v>
      </c>
      <c r="E148" s="4">
        <v>120.33666666666667</v>
      </c>
      <c r="F148" s="114">
        <v>1.1177272727272728E-2</v>
      </c>
      <c r="G148" s="57">
        <v>32</v>
      </c>
      <c r="H148" s="57">
        <v>-5</v>
      </c>
      <c r="I148" s="57">
        <v>21</v>
      </c>
      <c r="J148" s="57">
        <v>245</v>
      </c>
      <c r="K148" s="73">
        <f>Textkernal!C47</f>
        <v>1015725</v>
      </c>
      <c r="L148" s="74">
        <f>'Direct Debit'!J35</f>
        <v>90.832645750694397</v>
      </c>
      <c r="M148" s="74">
        <f>'Direct Debit'!B35*100</f>
        <v>1.49895070918481</v>
      </c>
      <c r="P148" s="57">
        <f t="shared" si="230"/>
        <v>243.33333333333334</v>
      </c>
      <c r="Q148" s="57">
        <f t="shared" si="168"/>
        <v>954915.41666666663</v>
      </c>
      <c r="R148" s="4">
        <f t="shared" si="188"/>
        <v>90.460721698611749</v>
      </c>
      <c r="S148" s="4">
        <f t="shared" si="189"/>
        <v>1.3844555972154442</v>
      </c>
      <c r="V148" s="57">
        <f t="shared" si="231"/>
        <v>243.08333333333334</v>
      </c>
      <c r="W148" s="57">
        <f t="shared" si="169"/>
        <v>969337.70833333326</v>
      </c>
      <c r="X148" s="74">
        <f t="shared" si="190"/>
        <v>90.654424345954837</v>
      </c>
      <c r="Y148" s="74">
        <f t="shared" si="191"/>
        <v>1.4030787875906534</v>
      </c>
      <c r="AB148" s="74">
        <f t="shared" si="232"/>
        <v>1.0078848131642097</v>
      </c>
      <c r="AC148" s="74">
        <f t="shared" si="225"/>
        <v>1.0478546241086859</v>
      </c>
      <c r="AD148" s="74">
        <f t="shared" si="192"/>
        <v>1.0019659427107432</v>
      </c>
      <c r="AE148" s="74">
        <f t="shared" si="193"/>
        <v>1.0683296778784508</v>
      </c>
      <c r="AH148" s="73"/>
      <c r="AI148" s="74"/>
      <c r="AJ148" s="74"/>
      <c r="AK148" s="74"/>
      <c r="AL148" s="74"/>
      <c r="AO148" s="285">
        <f t="shared" ref="AO148:AS148" si="236">AO136</f>
        <v>6</v>
      </c>
      <c r="AP148" s="244">
        <f t="shared" si="236"/>
        <v>0.99560461387224175</v>
      </c>
      <c r="AQ148" s="244">
        <f t="shared" ca="1" si="236"/>
        <v>1.049552295920416</v>
      </c>
      <c r="AR148" s="244">
        <f t="shared" ca="1" si="236"/>
        <v>0.98486645726033994</v>
      </c>
      <c r="AS148" s="244">
        <f t="shared" ca="1" si="236"/>
        <v>0.97913458201062242</v>
      </c>
      <c r="AV148" s="4">
        <f t="shared" si="208"/>
        <v>246.08162375535051</v>
      </c>
      <c r="AW148" s="4">
        <f t="shared" ca="1" si="222"/>
        <v>967769.78521994397</v>
      </c>
      <c r="AX148" s="4">
        <f t="shared" ca="1" si="223"/>
        <v>92.228388002337724</v>
      </c>
      <c r="AY148" s="4">
        <f t="shared" ca="1" si="224"/>
        <v>1.5308934407226853</v>
      </c>
      <c r="BB148" s="73" t="e">
        <f>NA()</f>
        <v>#N/A</v>
      </c>
      <c r="BC148" s="73" t="e">
        <f>NA()</f>
        <v>#N/A</v>
      </c>
      <c r="BE148" s="4">
        <f t="shared" si="209"/>
        <v>1.2953300587677941</v>
      </c>
      <c r="BF148" s="4">
        <f t="shared" si="210"/>
        <v>0.42080585444068197</v>
      </c>
      <c r="BG148" s="4">
        <f t="shared" si="211"/>
        <v>0.72352415131902159</v>
      </c>
      <c r="BH148" s="4">
        <f t="shared" si="212"/>
        <v>1.0436699265800644</v>
      </c>
      <c r="BI148" s="4">
        <f t="shared" ca="1" si="213"/>
        <v>1.4827003972663517</v>
      </c>
      <c r="BJ148" s="4" t="e">
        <f t="shared" ca="1" si="182"/>
        <v>#N/A</v>
      </c>
      <c r="BK148" s="4">
        <f t="shared" ca="1" si="214"/>
        <v>5.5415448078396849</v>
      </c>
      <c r="BL148" s="4">
        <f t="shared" si="215"/>
        <v>3.7015640716562741</v>
      </c>
      <c r="BM148" s="4">
        <f t="shared" si="216"/>
        <v>0.81790429962498468</v>
      </c>
      <c r="BQ148" s="4">
        <f t="shared" si="217"/>
        <v>3.7015640716562741</v>
      </c>
      <c r="BR148" s="4">
        <f t="shared" si="218"/>
        <v>3.0093400803236596</v>
      </c>
      <c r="BS148" s="4">
        <f t="shared" si="219"/>
        <v>-0.81790429962498468</v>
      </c>
      <c r="BT148" s="73">
        <v>0</v>
      </c>
    </row>
    <row r="149" spans="1:72" x14ac:dyDescent="0.35">
      <c r="A149" s="73">
        <f t="shared" si="220"/>
        <v>7</v>
      </c>
      <c r="B149" s="53">
        <v>44378</v>
      </c>
      <c r="C149" s="73" t="s">
        <v>962</v>
      </c>
      <c r="D149" s="4">
        <v>153.69032258064513</v>
      </c>
      <c r="E149" s="4">
        <v>128.23870967741937</v>
      </c>
      <c r="F149" s="114">
        <v>3.4195454545454536E-2</v>
      </c>
      <c r="G149" s="57">
        <v>32</v>
      </c>
      <c r="H149" s="57">
        <v>2</v>
      </c>
      <c r="I149" s="57">
        <v>20</v>
      </c>
      <c r="J149" s="57">
        <v>244</v>
      </c>
      <c r="K149" s="73">
        <f>Textkernal!C48</f>
        <v>1140980</v>
      </c>
      <c r="L149" s="74">
        <f>'Direct Debit'!J36</f>
        <v>90.643172274369107</v>
      </c>
      <c r="M149" s="74">
        <f>'Direct Debit'!B36*100</f>
        <v>1.4802944655182999</v>
      </c>
      <c r="P149" s="57">
        <f t="shared" si="230"/>
        <v>242.83333333333334</v>
      </c>
      <c r="Q149" s="57">
        <f t="shared" si="168"/>
        <v>983760</v>
      </c>
      <c r="R149" s="4">
        <f t="shared" si="188"/>
        <v>90.848126993297925</v>
      </c>
      <c r="S149" s="4">
        <f t="shared" si="189"/>
        <v>1.4217019779658624</v>
      </c>
      <c r="V149" s="57">
        <f t="shared" si="231"/>
        <v>242.54166666666669</v>
      </c>
      <c r="W149" s="57">
        <f t="shared" si="169"/>
        <v>1005234.1666666667</v>
      </c>
      <c r="X149" s="74">
        <f t="shared" si="190"/>
        <v>90.934658932875791</v>
      </c>
      <c r="Y149" s="74">
        <f t="shared" si="191"/>
        <v>1.4398171663705328</v>
      </c>
      <c r="AB149" s="74">
        <f t="shared" si="232"/>
        <v>1.0060127125923379</v>
      </c>
      <c r="AC149" s="74">
        <f t="shared" si="225"/>
        <v>1.1350390166138735</v>
      </c>
      <c r="AD149" s="74">
        <f t="shared" si="192"/>
        <v>0.99679454828414926</v>
      </c>
      <c r="AE149" s="74">
        <f t="shared" si="193"/>
        <v>1.0281128049402284</v>
      </c>
      <c r="AH149" s="73"/>
      <c r="AI149" s="74"/>
      <c r="AJ149" s="74"/>
      <c r="AK149" s="74"/>
      <c r="AL149" s="74"/>
      <c r="AO149" s="285">
        <f t="shared" ref="AO149:AS149" si="237">AO137</f>
        <v>7</v>
      </c>
      <c r="AP149" s="244">
        <f t="shared" si="237"/>
        <v>1.00231356040187</v>
      </c>
      <c r="AQ149" s="244">
        <f t="shared" ca="1" si="237"/>
        <v>1.0355145434801527</v>
      </c>
      <c r="AR149" s="244">
        <f t="shared" ca="1" si="237"/>
        <v>0.99278978925027439</v>
      </c>
      <c r="AS149" s="244">
        <f t="shared" ca="1" si="237"/>
        <v>0.98905179965611467</v>
      </c>
      <c r="AV149" s="4">
        <f t="shared" si="208"/>
        <v>243.43679427241315</v>
      </c>
      <c r="AW149" s="4">
        <f t="shared" ca="1" si="222"/>
        <v>1101848.3585613384</v>
      </c>
      <c r="AX149" s="4">
        <f t="shared" ca="1" si="223"/>
        <v>91.301475151975694</v>
      </c>
      <c r="AY149" s="4">
        <f t="shared" ca="1" si="224"/>
        <v>1.4966804226360908</v>
      </c>
      <c r="BB149" s="73" t="e">
        <f>NA()</f>
        <v>#N/A</v>
      </c>
      <c r="BC149" s="73" t="e">
        <f>NA()</f>
        <v>#N/A</v>
      </c>
      <c r="BE149" s="4">
        <f t="shared" si="209"/>
        <v>1.6681204329935411</v>
      </c>
      <c r="BF149" s="4">
        <f t="shared" si="210"/>
        <v>0.83362812093542393</v>
      </c>
      <c r="BG149" s="4">
        <f t="shared" si="211"/>
        <v>0.31257079743953753</v>
      </c>
      <c r="BH149" s="4">
        <f t="shared" si="212"/>
        <v>0.86779365760206051</v>
      </c>
      <c r="BI149" s="4">
        <f t="shared" ca="1" si="213"/>
        <v>2.4395310006603488</v>
      </c>
      <c r="BJ149" s="4" t="e">
        <f t="shared" ca="1" si="182"/>
        <v>#N/A</v>
      </c>
      <c r="BK149" s="4">
        <f t="shared" ca="1" si="214"/>
        <v>5.8826047090906224</v>
      </c>
      <c r="BL149" s="4">
        <f t="shared" si="215"/>
        <v>3.7015640716562741</v>
      </c>
      <c r="BM149" s="4">
        <f t="shared" si="216"/>
        <v>1.0602463143286838</v>
      </c>
      <c r="BQ149" s="4">
        <f t="shared" si="217"/>
        <v>3.7015640716562741</v>
      </c>
      <c r="BR149" s="4">
        <f t="shared" si="218"/>
        <v>4.0560670647840631</v>
      </c>
      <c r="BS149" s="4">
        <f t="shared" si="219"/>
        <v>-1.0602463143286838</v>
      </c>
      <c r="BT149" s="73">
        <v>0</v>
      </c>
    </row>
    <row r="150" spans="1:72" x14ac:dyDescent="0.35">
      <c r="A150" s="73">
        <f t="shared" si="220"/>
        <v>8</v>
      </c>
      <c r="B150" s="53">
        <v>44409</v>
      </c>
      <c r="C150" s="73" t="s">
        <v>995</v>
      </c>
      <c r="D150" s="4">
        <v>163.20645161290318</v>
      </c>
      <c r="E150" s="4">
        <v>138.96774193548387</v>
      </c>
      <c r="F150" s="114">
        <v>1.0877272727272723E-2</v>
      </c>
      <c r="G150" s="57">
        <v>30</v>
      </c>
      <c r="H150" s="57">
        <v>-3</v>
      </c>
      <c r="I150" s="57">
        <v>25</v>
      </c>
      <c r="J150" s="57">
        <v>243</v>
      </c>
      <c r="K150" s="73">
        <f>Textkernal!C49</f>
        <v>990085</v>
      </c>
      <c r="L150" s="74">
        <f>'Direct Debit'!J37</f>
        <v>91.212944427815501</v>
      </c>
      <c r="M150" s="74">
        <f>'Direct Debit'!B37*100</f>
        <v>1.42823397865277</v>
      </c>
      <c r="P150" s="57">
        <f t="shared" si="230"/>
        <v>242.25</v>
      </c>
      <c r="Q150" s="57">
        <f t="shared" si="168"/>
        <v>1026708.3333333334</v>
      </c>
      <c r="R150" s="4">
        <f t="shared" si="188"/>
        <v>91.021190872453658</v>
      </c>
      <c r="S150" s="4">
        <f t="shared" si="189"/>
        <v>1.4579323547752032</v>
      </c>
      <c r="V150" s="57">
        <f t="shared" si="231"/>
        <v>241.875</v>
      </c>
      <c r="W150" s="57">
        <f t="shared" si="169"/>
        <v>1045717.2916666667</v>
      </c>
      <c r="X150" s="74">
        <f t="shared" si="190"/>
        <v>91.235672322218079</v>
      </c>
      <c r="Y150" s="74">
        <f t="shared" si="191"/>
        <v>1.4753449883347716</v>
      </c>
      <c r="AB150" s="74">
        <f t="shared" si="232"/>
        <v>1.0046511627906978</v>
      </c>
      <c r="AC150" s="74">
        <f t="shared" si="225"/>
        <v>0.94679987400992494</v>
      </c>
      <c r="AD150" s="74">
        <f t="shared" si="192"/>
        <v>0.99975088807015844</v>
      </c>
      <c r="AE150" s="74">
        <f t="shared" si="193"/>
        <v>0.9680678010536532</v>
      </c>
      <c r="AH150" s="73"/>
      <c r="AI150" s="74"/>
      <c r="AJ150" s="74"/>
      <c r="AK150" s="74"/>
      <c r="AL150" s="74"/>
      <c r="AO150" s="285">
        <f t="shared" ref="AO150:AS150" si="238">AO138</f>
        <v>8</v>
      </c>
      <c r="AP150" s="244">
        <f t="shared" si="238"/>
        <v>0.99798427745935692</v>
      </c>
      <c r="AQ150" s="244">
        <f t="shared" ca="1" si="238"/>
        <v>0.97066282573693508</v>
      </c>
      <c r="AR150" s="244">
        <f t="shared" ca="1" si="238"/>
        <v>1.0001261479587531</v>
      </c>
      <c r="AS150" s="244">
        <f t="shared" ca="1" si="238"/>
        <v>0.9944635456486518</v>
      </c>
      <c r="AV150" s="4">
        <f t="shared" si="208"/>
        <v>243.49080991398304</v>
      </c>
      <c r="AW150" s="4">
        <f t="shared" ca="1" si="222"/>
        <v>1020009.1872770748</v>
      </c>
      <c r="AX150" s="4">
        <f t="shared" ca="1" si="223"/>
        <v>91.20143955238062</v>
      </c>
      <c r="AY150" s="4">
        <f t="shared" ca="1" si="224"/>
        <v>1.4361853533013982</v>
      </c>
      <c r="BB150" s="73" t="e">
        <f>NA()</f>
        <v>#N/A</v>
      </c>
      <c r="BC150" s="73" t="e">
        <f>NA()</f>
        <v>#N/A</v>
      </c>
      <c r="BE150" s="4">
        <f t="shared" si="209"/>
        <v>2.2534888281422885</v>
      </c>
      <c r="BF150" s="4">
        <f t="shared" si="210"/>
        <v>1.3941392960887844</v>
      </c>
      <c r="BG150" s="4">
        <f t="shared" si="211"/>
        <v>0.72888017844304354</v>
      </c>
      <c r="BH150" s="4">
        <f t="shared" si="212"/>
        <v>0.87138559786401448</v>
      </c>
      <c r="BI150" s="4">
        <f t="shared" ca="1" si="213"/>
        <v>1.8554986553742663</v>
      </c>
      <c r="BJ150" s="4" t="e">
        <f t="shared" ca="1" si="182"/>
        <v>#N/A</v>
      </c>
      <c r="BK150" s="4">
        <f t="shared" ca="1" si="214"/>
        <v>6.4856629461990041</v>
      </c>
      <c r="BL150" s="4">
        <f t="shared" si="215"/>
        <v>3.0578137983247484</v>
      </c>
      <c r="BM150" s="4">
        <f t="shared" si="216"/>
        <v>-0.15146375918981198</v>
      </c>
      <c r="BQ150" s="4">
        <f t="shared" si="217"/>
        <v>3.0578137983247484</v>
      </c>
      <c r="BR150" s="4">
        <f t="shared" si="218"/>
        <v>3.3084049330266323</v>
      </c>
      <c r="BS150" s="4">
        <f t="shared" si="219"/>
        <v>0.15146375918981198</v>
      </c>
      <c r="BT150" s="73">
        <v>0</v>
      </c>
    </row>
    <row r="151" spans="1:72" x14ac:dyDescent="0.35">
      <c r="A151" s="73">
        <f t="shared" si="220"/>
        <v>9</v>
      </c>
      <c r="B151" s="53">
        <v>44440</v>
      </c>
      <c r="C151" s="73" t="s">
        <v>1046</v>
      </c>
      <c r="D151" s="4">
        <v>172.60333333333335</v>
      </c>
      <c r="E151" s="4">
        <v>145.39333333333335</v>
      </c>
      <c r="F151" s="114">
        <v>1.2813636363636366E-2</v>
      </c>
      <c r="G151" s="57">
        <v>28</v>
      </c>
      <c r="H151" s="57">
        <v>-6</v>
      </c>
      <c r="I151" s="57">
        <v>22</v>
      </c>
      <c r="J151" s="57">
        <v>242</v>
      </c>
      <c r="K151" s="73">
        <f>Textkernal!C50</f>
        <v>1076335</v>
      </c>
      <c r="L151" s="74">
        <f>'Direct Debit'!J38</f>
        <v>89.886143378745402</v>
      </c>
      <c r="M151" s="74">
        <f>'Direct Debit'!B38*100</f>
        <v>1.64009932544254</v>
      </c>
      <c r="P151" s="57">
        <f t="shared" si="230"/>
        <v>241.5</v>
      </c>
      <c r="Q151" s="57">
        <f t="shared" si="168"/>
        <v>1064726.25</v>
      </c>
      <c r="R151" s="4">
        <f t="shared" si="188"/>
        <v>91.4501537719825</v>
      </c>
      <c r="S151" s="4">
        <f t="shared" si="189"/>
        <v>1.4927576218943397</v>
      </c>
      <c r="V151" s="57">
        <f t="shared" si="231"/>
        <v>240.95833333333331</v>
      </c>
      <c r="W151" s="57">
        <f t="shared" si="169"/>
        <v>1070869.375</v>
      </c>
      <c r="X151" s="74">
        <f t="shared" si="190"/>
        <v>91.570659223311338</v>
      </c>
      <c r="Y151" s="74">
        <f t="shared" si="191"/>
        <v>1.5117570282944026</v>
      </c>
      <c r="AB151" s="74">
        <f t="shared" si="232"/>
        <v>1.0043230157357774</v>
      </c>
      <c r="AC151" s="74">
        <f t="shared" si="225"/>
        <v>1.0051039138176867</v>
      </c>
      <c r="AD151" s="74">
        <f t="shared" si="192"/>
        <v>0.98160419659688214</v>
      </c>
      <c r="AE151" s="74">
        <f t="shared" si="193"/>
        <v>1.0848961140884763</v>
      </c>
      <c r="AH151" s="73"/>
      <c r="AI151" s="74"/>
      <c r="AJ151" s="74"/>
      <c r="AK151" s="74"/>
      <c r="AL151" s="74"/>
      <c r="AO151" s="285">
        <f t="shared" ref="AO151:AS151" si="239">AO139</f>
        <v>9</v>
      </c>
      <c r="AP151" s="244">
        <f t="shared" si="239"/>
        <v>0.9986233946925861</v>
      </c>
      <c r="AQ151" s="244">
        <f t="shared" ca="1" si="239"/>
        <v>0.99613918409422419</v>
      </c>
      <c r="AR151" s="244">
        <f t="shared" ca="1" si="239"/>
        <v>1.0035227539512379</v>
      </c>
      <c r="AS151" s="244">
        <f t="shared" ca="1" si="239"/>
        <v>1.0170392513597533</v>
      </c>
      <c r="AV151" s="4">
        <f t="shared" si="208"/>
        <v>242.33359771678164</v>
      </c>
      <c r="AW151" s="4">
        <f t="shared" ca="1" si="222"/>
        <v>1080506.6372112415</v>
      </c>
      <c r="AX151" s="4">
        <f t="shared" ca="1" si="223"/>
        <v>89.570608164917658</v>
      </c>
      <c r="AY151" s="4">
        <f t="shared" ca="1" si="224"/>
        <v>1.6126214629865787</v>
      </c>
      <c r="BB151" s="73" t="e">
        <f>NA()</f>
        <v>#N/A</v>
      </c>
      <c r="BC151" s="73" t="e">
        <f>NA()</f>
        <v>#N/A</v>
      </c>
      <c r="BE151" s="4">
        <f t="shared" si="209"/>
        <v>2.8315219289382729</v>
      </c>
      <c r="BF151" s="4">
        <f t="shared" si="210"/>
        <v>1.7298280794603476</v>
      </c>
      <c r="BG151" s="4">
        <f t="shared" si="211"/>
        <v>0.69430945791526677</v>
      </c>
      <c r="BH151" s="4">
        <f t="shared" si="212"/>
        <v>0.79443312702510649</v>
      </c>
      <c r="BI151" s="4">
        <f t="shared" ca="1" si="213"/>
        <v>2.2872291704127616</v>
      </c>
      <c r="BJ151" s="4" t="e">
        <f t="shared" ca="1" si="182"/>
        <v>#N/A</v>
      </c>
      <c r="BK151" s="4">
        <f t="shared" ca="1" si="214"/>
        <v>4.7268212680395036</v>
      </c>
      <c r="BL151" s="4">
        <f t="shared" si="215"/>
        <v>2.4140635249932223</v>
      </c>
      <c r="BM151" s="4">
        <f t="shared" si="216"/>
        <v>0.57556228492128558</v>
      </c>
      <c r="BQ151" s="4">
        <f t="shared" si="217"/>
        <v>2.4140635249932223</v>
      </c>
      <c r="BR151" s="4">
        <f t="shared" si="218"/>
        <v>2.8598076539721737</v>
      </c>
      <c r="BS151" s="4">
        <f t="shared" si="219"/>
        <v>-0.57556228492128558</v>
      </c>
      <c r="BT151" s="73">
        <v>0</v>
      </c>
    </row>
    <row r="152" spans="1:72" x14ac:dyDescent="0.35">
      <c r="A152" s="73">
        <f t="shared" si="220"/>
        <v>10</v>
      </c>
      <c r="B152" s="53">
        <v>44470</v>
      </c>
      <c r="C152" s="73" t="s">
        <v>1065</v>
      </c>
      <c r="D152" s="4">
        <v>186.15161290322584</v>
      </c>
      <c r="E152" s="4">
        <v>154.7741935483871</v>
      </c>
      <c r="F152" s="114">
        <v>1.5028571428571428E-2</v>
      </c>
      <c r="G152" s="57">
        <v>26</v>
      </c>
      <c r="H152" s="57">
        <v>-10</v>
      </c>
      <c r="I152" s="57">
        <v>22</v>
      </c>
      <c r="J152" s="57">
        <v>238</v>
      </c>
      <c r="K152" s="73">
        <f>Textkernal!C51</f>
        <v>1115845</v>
      </c>
      <c r="L152" s="74">
        <f>'Direct Debit'!J39</f>
        <v>90.615828287519193</v>
      </c>
      <c r="M152" s="74">
        <f>'Direct Debit'!B39*100</f>
        <v>1.52578875178218</v>
      </c>
      <c r="P152" s="57">
        <f t="shared" si="230"/>
        <v>240.41666666666666</v>
      </c>
      <c r="Q152" s="57">
        <f t="shared" si="168"/>
        <v>1077012.5</v>
      </c>
      <c r="R152" s="4">
        <f t="shared" si="188"/>
        <v>91.691164674640163</v>
      </c>
      <c r="S152" s="4">
        <f t="shared" si="189"/>
        <v>1.5307564346944658</v>
      </c>
      <c r="V152" s="57">
        <f t="shared" si="231"/>
        <v>238.875</v>
      </c>
      <c r="W152" s="57">
        <f t="shared" si="169"/>
        <v>1083705.625</v>
      </c>
      <c r="X152" s="74">
        <f t="shared" si="190"/>
        <v>91.890328080054388</v>
      </c>
      <c r="Y152" s="74">
        <f t="shared" si="191"/>
        <v>1.5521170108245106</v>
      </c>
      <c r="AB152" s="74">
        <f t="shared" si="232"/>
        <v>0.99633699633699635</v>
      </c>
      <c r="AC152" s="74">
        <f t="shared" si="225"/>
        <v>1.0296569236687316</v>
      </c>
      <c r="AD152" s="74">
        <f t="shared" si="192"/>
        <v>0.98613020739870627</v>
      </c>
      <c r="AE152" s="74">
        <f t="shared" si="193"/>
        <v>0.98303719445201843</v>
      </c>
      <c r="AH152" s="73"/>
      <c r="AI152" s="74"/>
      <c r="AJ152" s="74"/>
      <c r="AK152" s="74"/>
      <c r="AL152" s="74"/>
      <c r="AO152" s="285">
        <f t="shared" ref="AO152:AS152" si="240">AO140</f>
        <v>10</v>
      </c>
      <c r="AP152" s="244">
        <f t="shared" si="240"/>
        <v>0.9967060404594994</v>
      </c>
      <c r="AQ152" s="244">
        <f t="shared" ca="1" si="240"/>
        <v>1.0319091086833854</v>
      </c>
      <c r="AR152" s="244">
        <f t="shared" ca="1" si="240"/>
        <v>1.0077298377559945</v>
      </c>
      <c r="AS152" s="244">
        <f t="shared" ca="1" si="240"/>
        <v>1.0004130038539114</v>
      </c>
      <c r="AV152" s="4">
        <f t="shared" si="208"/>
        <v>238.78655324520531</v>
      </c>
      <c r="AW152" s="4">
        <f t="shared" ca="1" si="222"/>
        <v>1081340.3919107842</v>
      </c>
      <c r="AX152" s="4">
        <f t="shared" ca="1" si="223"/>
        <v>89.920755437094002</v>
      </c>
      <c r="AY152" s="4">
        <f t="shared" ca="1" si="224"/>
        <v>1.5251588552971151</v>
      </c>
      <c r="BB152" s="73" t="e">
        <f>NA()</f>
        <v>#N/A</v>
      </c>
      <c r="BC152" s="73" t="e">
        <f>NA()</f>
        <v>#N/A</v>
      </c>
      <c r="BE152" s="4">
        <f t="shared" si="209"/>
        <v>3.6649211653263771</v>
      </c>
      <c r="BF152" s="4">
        <f t="shared" si="210"/>
        <v>2.2199074134223586</v>
      </c>
      <c r="BG152" s="4">
        <f t="shared" si="211"/>
        <v>0.65476528362947017</v>
      </c>
      <c r="BH152" s="4">
        <f t="shared" si="212"/>
        <v>0.55856122995782909</v>
      </c>
      <c r="BI152" s="4">
        <f t="shared" ca="1" si="213"/>
        <v>2.2931791293984878</v>
      </c>
      <c r="BJ152" s="4" t="e">
        <f t="shared" ca="1" si="182"/>
        <v>#N/A</v>
      </c>
      <c r="BK152" s="4">
        <f t="shared" ca="1" si="214"/>
        <v>5.5987112681037203</v>
      </c>
      <c r="BL152" s="4">
        <f t="shared" si="215"/>
        <v>1.7703132516616964</v>
      </c>
      <c r="BM152" s="4">
        <f t="shared" si="216"/>
        <v>0.57556228492128558</v>
      </c>
      <c r="BQ152" s="4">
        <f t="shared" si="217"/>
        <v>1.7703132516616964</v>
      </c>
      <c r="BR152" s="4">
        <f t="shared" si="218"/>
        <v>2.2616779485662288</v>
      </c>
      <c r="BS152" s="4">
        <f t="shared" si="219"/>
        <v>-0.57556228492128558</v>
      </c>
      <c r="BT152" s="73">
        <v>0</v>
      </c>
    </row>
    <row r="153" spans="1:72" x14ac:dyDescent="0.35">
      <c r="A153" s="73">
        <f t="shared" si="220"/>
        <v>11</v>
      </c>
      <c r="B153" s="53">
        <v>44501</v>
      </c>
      <c r="C153" s="73" t="s">
        <v>1088</v>
      </c>
      <c r="D153" s="4">
        <v>182.97666666666666</v>
      </c>
      <c r="E153" s="4">
        <v>159.47666666666666</v>
      </c>
      <c r="F153" s="114">
        <v>1.3045454545454548E-2</v>
      </c>
      <c r="G153" s="57">
        <v>25</v>
      </c>
      <c r="H153" s="57">
        <v>-3</v>
      </c>
      <c r="I153" s="57">
        <v>15</v>
      </c>
      <c r="J153" s="57">
        <v>236</v>
      </c>
      <c r="K153" s="73">
        <f>Textkernal!C52</f>
        <v>1091180</v>
      </c>
      <c r="L153" s="74">
        <f>'Direct Debit'!J40</f>
        <v>92.0254763823703</v>
      </c>
      <c r="M153" s="74">
        <f>'Direct Debit'!B40*100</f>
        <v>1.60959532966681</v>
      </c>
      <c r="P153" s="57">
        <f t="shared" si="230"/>
        <v>237.33333333333334</v>
      </c>
      <c r="Q153" s="57">
        <f t="shared" si="168"/>
        <v>1090398.75</v>
      </c>
      <c r="R153" s="4">
        <f t="shared" si="188"/>
        <v>92.089491485468614</v>
      </c>
      <c r="S153" s="4">
        <f t="shared" si="189"/>
        <v>1.5734775869545556</v>
      </c>
      <c r="V153" s="57">
        <f t="shared" si="231"/>
        <v>235.75</v>
      </c>
      <c r="W153" s="57">
        <f t="shared" si="169"/>
        <v>1100355</v>
      </c>
      <c r="X153" s="74">
        <f t="shared" si="190"/>
        <v>92.349956720813339</v>
      </c>
      <c r="Y153" s="74">
        <f t="shared" si="191"/>
        <v>1.5925399946520686</v>
      </c>
      <c r="AB153" s="74">
        <f t="shared" si="232"/>
        <v>1.0010604453870626</v>
      </c>
      <c r="AC153" s="74">
        <f t="shared" si="225"/>
        <v>0.99166178187948439</v>
      </c>
      <c r="AD153" s="74">
        <f t="shared" si="192"/>
        <v>0.99648640508382713</v>
      </c>
      <c r="AE153" s="74">
        <f t="shared" si="193"/>
        <v>1.0107095175455656</v>
      </c>
      <c r="AH153" s="73"/>
      <c r="AI153" s="74"/>
      <c r="AJ153" s="74"/>
      <c r="AK153" s="74"/>
      <c r="AL153" s="74"/>
      <c r="AO153" s="285">
        <f t="shared" ref="AO153:AS153" si="241">AO141</f>
        <v>11</v>
      </c>
      <c r="AP153" s="244">
        <f t="shared" si="241"/>
        <v>1.0030802944547641</v>
      </c>
      <c r="AQ153" s="244">
        <f t="shared" ca="1" si="241"/>
        <v>0.97467153312398214</v>
      </c>
      <c r="AR153" s="244">
        <f t="shared" ca="1" si="241"/>
        <v>1.0086254968178008</v>
      </c>
      <c r="AS153" s="244">
        <f t="shared" ca="1" si="241"/>
        <v>1.0056598520341291</v>
      </c>
      <c r="AV153" s="4">
        <f t="shared" si="208"/>
        <v>235.27528285089136</v>
      </c>
      <c r="AW153" s="4">
        <f t="shared" ca="1" si="222"/>
        <v>1119536.1338835752</v>
      </c>
      <c r="AX153" s="4">
        <f t="shared" ca="1" si="223"/>
        <v>91.23849899958843</v>
      </c>
      <c r="AY153" s="4">
        <f t="shared" ca="1" si="224"/>
        <v>1.600536529733301</v>
      </c>
      <c r="BB153" s="73" t="e">
        <f>NA()</f>
        <v>#N/A</v>
      </c>
      <c r="BC153" s="73" t="e">
        <f>NA()</f>
        <v>#N/A</v>
      </c>
      <c r="BE153" s="4">
        <f t="shared" si="209"/>
        <v>3.4696197799754471</v>
      </c>
      <c r="BF153" s="4">
        <f t="shared" si="210"/>
        <v>2.4655762370641896</v>
      </c>
      <c r="BG153" s="4">
        <f t="shared" si="211"/>
        <v>0.69017070968306826</v>
      </c>
      <c r="BH153" s="4">
        <f t="shared" si="212"/>
        <v>0.32506824286400271</v>
      </c>
      <c r="BI153" s="4">
        <f t="shared" ca="1" si="213"/>
        <v>2.5657570210639258</v>
      </c>
      <c r="BJ153" s="4" t="e">
        <f t="shared" ca="1" si="182"/>
        <v>#N/A</v>
      </c>
      <c r="BK153" s="4">
        <f t="shared" ca="1" si="214"/>
        <v>4.8472925498058457</v>
      </c>
      <c r="BL153" s="4">
        <f t="shared" si="215"/>
        <v>1.4484381149959333</v>
      </c>
      <c r="BM153" s="4">
        <f t="shared" si="216"/>
        <v>2.2719563878471796</v>
      </c>
      <c r="BQ153" s="4">
        <f t="shared" si="217"/>
        <v>1.4484381149959333</v>
      </c>
      <c r="BR153" s="4">
        <f t="shared" si="218"/>
        <v>3.3084049330266323</v>
      </c>
      <c r="BS153" s="4">
        <f t="shared" si="219"/>
        <v>-2.2719563878471796</v>
      </c>
      <c r="BT153" s="73">
        <v>0</v>
      </c>
    </row>
    <row r="154" spans="1:72" x14ac:dyDescent="0.35">
      <c r="A154" s="73">
        <f t="shared" si="220"/>
        <v>12</v>
      </c>
      <c r="B154" s="53">
        <v>44531</v>
      </c>
      <c r="C154" s="73" t="s">
        <v>1115</v>
      </c>
      <c r="D154" s="4">
        <v>164.96451612903226</v>
      </c>
      <c r="E154" s="4">
        <v>156.89354838709679</v>
      </c>
      <c r="F154" s="114">
        <v>1.7056521739130439E-2</v>
      </c>
      <c r="G154" s="57">
        <v>24</v>
      </c>
      <c r="H154" s="57">
        <v>-6</v>
      </c>
      <c r="I154" s="57">
        <v>14</v>
      </c>
      <c r="J154" s="57">
        <v>236</v>
      </c>
      <c r="K154" s="73">
        <f>Textkernal!C53</f>
        <v>970160</v>
      </c>
      <c r="L154" s="74">
        <f>'Direct Debit'!J41</f>
        <v>93.927862953198201</v>
      </c>
      <c r="M154" s="74">
        <f>'Direct Debit'!B41*100</f>
        <v>1.6813812775722199</v>
      </c>
      <c r="P154" s="57">
        <f t="shared" si="230"/>
        <v>234.16666666666666</v>
      </c>
      <c r="Q154" s="57">
        <f t="shared" si="168"/>
        <v>1110311.25</v>
      </c>
      <c r="R154" s="4">
        <f t="shared" si="188"/>
        <v>92.610421956158063</v>
      </c>
      <c r="S154" s="4">
        <f t="shared" si="189"/>
        <v>1.6116024023495814</v>
      </c>
      <c r="V154" s="57">
        <f t="shared" si="231"/>
        <v>232.5</v>
      </c>
      <c r="W154" s="57">
        <f t="shared" si="169"/>
        <v>1116147.2916666665</v>
      </c>
      <c r="X154" s="74">
        <f t="shared" si="190"/>
        <v>92.767237696417652</v>
      </c>
      <c r="Y154" s="74">
        <f t="shared" si="191"/>
        <v>1.6231180337516957</v>
      </c>
      <c r="AB154" s="74">
        <f t="shared" si="232"/>
        <v>1.0150537634408603</v>
      </c>
      <c r="AC154" s="74">
        <f t="shared" si="225"/>
        <v>0.86920427728792526</v>
      </c>
      <c r="AD154" s="74">
        <f t="shared" si="192"/>
        <v>1.0125111546446894</v>
      </c>
      <c r="AE154" s="74">
        <f t="shared" si="193"/>
        <v>1.035895876090942</v>
      </c>
      <c r="AH154" s="73"/>
      <c r="AI154" s="74"/>
      <c r="AJ154" s="74"/>
      <c r="AK154" s="74"/>
      <c r="AL154" s="74"/>
      <c r="AO154" s="285">
        <f t="shared" ref="AO154:AS154" si="242">AO142</f>
        <v>12</v>
      </c>
      <c r="AP154" s="244">
        <f t="shared" si="242"/>
        <v>0.99799443734174142</v>
      </c>
      <c r="AQ154" s="244">
        <f t="shared" ca="1" si="242"/>
        <v>0.7856981471168506</v>
      </c>
      <c r="AR154" s="244">
        <f t="shared" ca="1" si="242"/>
        <v>1.0133006296357472</v>
      </c>
      <c r="AS154" s="244">
        <f t="shared" ca="1" si="242"/>
        <v>1.0035926743343828</v>
      </c>
      <c r="AV154" s="4">
        <f t="shared" si="208"/>
        <v>236.47426395342416</v>
      </c>
      <c r="AW154" s="4">
        <f t="shared" ca="1" si="222"/>
        <v>1234774.45321723</v>
      </c>
      <c r="AX154" s="4">
        <f t="shared" ca="1" si="223"/>
        <v>92.694961599858672</v>
      </c>
      <c r="AY154" s="4">
        <f t="shared" ca="1" si="224"/>
        <v>1.6753622466279656</v>
      </c>
      <c r="BB154" s="73" t="e">
        <f>NA()</f>
        <v>#N/A</v>
      </c>
      <c r="BC154" s="73" t="e">
        <f>NA()</f>
        <v>#N/A</v>
      </c>
      <c r="BE154" s="4">
        <f t="shared" si="209"/>
        <v>2.3616331587714674</v>
      </c>
      <c r="BF154" s="4">
        <f t="shared" si="210"/>
        <v>2.3306277507872895</v>
      </c>
      <c r="BG154" s="4">
        <f t="shared" si="211"/>
        <v>0.61855942739772918</v>
      </c>
      <c r="BH154" s="4">
        <f t="shared" si="212"/>
        <v>0.40479826865546009</v>
      </c>
      <c r="BI154" s="4">
        <f t="shared" ca="1" si="213"/>
        <v>3.3881371215843501</v>
      </c>
      <c r="BJ154" s="4" t="e">
        <f t="shared" ca="1" si="182"/>
        <v>#N/A</v>
      </c>
      <c r="BK154" s="4">
        <f t="shared" ca="1" si="214"/>
        <v>4.1013761401359172</v>
      </c>
      <c r="BL154" s="4">
        <f t="shared" si="215"/>
        <v>1.1265629783301705</v>
      </c>
      <c r="BM154" s="4">
        <f t="shared" si="216"/>
        <v>2.514298402550879</v>
      </c>
      <c r="BQ154" s="4">
        <f t="shared" si="217"/>
        <v>1.1265629783301705</v>
      </c>
      <c r="BR154" s="4">
        <f t="shared" si="218"/>
        <v>2.8598076539721737</v>
      </c>
      <c r="BS154" s="4">
        <f t="shared" si="219"/>
        <v>-2.514298402550879</v>
      </c>
      <c r="BT154" s="73">
        <v>0</v>
      </c>
    </row>
    <row r="155" spans="1:72" x14ac:dyDescent="0.35">
      <c r="A155" s="73">
        <f t="shared" si="220"/>
        <v>1</v>
      </c>
      <c r="B155" s="53">
        <v>44562</v>
      </c>
      <c r="C155" s="73" t="s">
        <v>1205</v>
      </c>
      <c r="D155" s="4">
        <v>159.00322580645164</v>
      </c>
      <c r="E155" s="4">
        <v>151.76129032258066</v>
      </c>
      <c r="F155" s="114">
        <v>2.1480952380952378E-2</v>
      </c>
      <c r="G155" s="57">
        <v>26</v>
      </c>
      <c r="H155" s="57">
        <v>-10</v>
      </c>
      <c r="I155" s="57">
        <v>15</v>
      </c>
      <c r="J155" s="57">
        <v>239</v>
      </c>
      <c r="K155" s="73">
        <f>Textkernal!C54</f>
        <v>1234920</v>
      </c>
      <c r="L155" s="74">
        <f>'Direct Debit'!J42</f>
        <v>92.548684836726494</v>
      </c>
      <c r="M155" s="74">
        <f>'Direct Debit'!B42*100</f>
        <v>1.6370967759772099</v>
      </c>
      <c r="P155" s="57">
        <f t="shared" si="230"/>
        <v>230.83333333333334</v>
      </c>
      <c r="Q155" s="57">
        <f t="shared" si="168"/>
        <v>1121983.3333333333</v>
      </c>
      <c r="R155" s="4">
        <f t="shared" si="188"/>
        <v>92.924053436677241</v>
      </c>
      <c r="S155" s="4">
        <f t="shared" si="189"/>
        <v>1.63463366515381</v>
      </c>
      <c r="V155" s="57">
        <f t="shared" si="231"/>
        <v>229.41666666666669</v>
      </c>
      <c r="W155" s="57">
        <f t="shared" si="169"/>
        <v>1123779.375</v>
      </c>
      <c r="X155" s="74">
        <f t="shared" si="190"/>
        <v>93.15374641860754</v>
      </c>
      <c r="Y155" s="74">
        <f t="shared" si="191"/>
        <v>1.6458095605527867</v>
      </c>
      <c r="AB155" s="74">
        <f t="shared" si="232"/>
        <v>1.0417726116963313</v>
      </c>
      <c r="AC155" s="74">
        <f t="shared" si="225"/>
        <v>1.0988989720513425</v>
      </c>
      <c r="AD155" s="74">
        <f t="shared" si="192"/>
        <v>0.99350469943353581</v>
      </c>
      <c r="AE155" s="74">
        <f t="shared" si="193"/>
        <v>0.99470607974068981</v>
      </c>
      <c r="AH155" s="73"/>
      <c r="AI155" s="74"/>
      <c r="AJ155" s="74"/>
      <c r="AK155" s="74"/>
      <c r="AL155" s="74"/>
      <c r="AO155" s="285">
        <f t="shared" ref="AO155:AS155" si="243">AO143</f>
        <v>1</v>
      </c>
      <c r="AP155" s="244">
        <f t="shared" si="243"/>
        <v>1.0121968222269864</v>
      </c>
      <c r="AQ155" s="244">
        <f t="shared" ca="1" si="243"/>
        <v>1.0563770216214654</v>
      </c>
      <c r="AR155" s="244">
        <f t="shared" ca="1" si="243"/>
        <v>1.0103681524867829</v>
      </c>
      <c r="AS155" s="244">
        <f t="shared" ca="1" si="243"/>
        <v>1.0010113591614587</v>
      </c>
      <c r="AV155" s="4">
        <f t="shared" si="208"/>
        <v>236.12008529543078</v>
      </c>
      <c r="AW155" s="4">
        <f t="shared" ca="1" si="222"/>
        <v>1169014.4472325642</v>
      </c>
      <c r="AX155" s="4">
        <f t="shared" ca="1" si="223"/>
        <v>91.598972719933556</v>
      </c>
      <c r="AY155" s="4">
        <f t="shared" ca="1" si="224"/>
        <v>1.6354427559629257</v>
      </c>
      <c r="BB155" s="4">
        <f>'HAVERQ (new)'!I13</f>
        <v>89.155681498375216</v>
      </c>
      <c r="BC155" s="4">
        <f ca="1">(AX155/BB155)*100</f>
        <v>102.74047730946106</v>
      </c>
      <c r="BE155" s="4">
        <f t="shared" si="209"/>
        <v>1.9949345844545576</v>
      </c>
      <c r="BF155" s="4">
        <f t="shared" si="210"/>
        <v>2.0625058988122453</v>
      </c>
      <c r="BG155" s="4">
        <f t="shared" si="211"/>
        <v>0.53956819231122544</v>
      </c>
      <c r="BH155" s="4">
        <f t="shared" si="212"/>
        <v>0.38124604295570358</v>
      </c>
      <c r="BI155" s="4">
        <f t="shared" ca="1" si="213"/>
        <v>2.9188512048458937</v>
      </c>
      <c r="BJ155" s="4">
        <f t="shared" ca="1" si="182"/>
        <v>1.9630714235268889</v>
      </c>
      <c r="BK155" s="4">
        <f t="shared" ca="1" si="214"/>
        <v>4.49932225262872</v>
      </c>
      <c r="BL155" s="4">
        <f t="shared" si="215"/>
        <v>1.7703132516616964</v>
      </c>
      <c r="BM155" s="4">
        <f t="shared" si="216"/>
        <v>2.2719563878471796</v>
      </c>
      <c r="BQ155" s="4">
        <f t="shared" si="217"/>
        <v>1.7703132516616964</v>
      </c>
      <c r="BR155" s="4">
        <f t="shared" si="218"/>
        <v>2.2616779485662288</v>
      </c>
      <c r="BS155" s="4">
        <f t="shared" si="219"/>
        <v>-2.2719563878471796</v>
      </c>
      <c r="BT155" s="73">
        <v>0</v>
      </c>
    </row>
    <row r="156" spans="1:72" x14ac:dyDescent="0.35">
      <c r="A156" s="73">
        <f t="shared" si="220"/>
        <v>2</v>
      </c>
      <c r="B156" s="53">
        <v>44593</v>
      </c>
      <c r="C156" s="73" t="s">
        <v>1419</v>
      </c>
      <c r="D156" s="4">
        <v>180.82857142857145</v>
      </c>
      <c r="E156" s="4">
        <v>162.23214285714283</v>
      </c>
      <c r="F156" s="114">
        <v>3.023E-2</v>
      </c>
      <c r="G156" s="57">
        <v>22</v>
      </c>
      <c r="H156" s="57">
        <v>-15</v>
      </c>
      <c r="I156" s="57">
        <v>14</v>
      </c>
      <c r="J156" s="57">
        <v>238</v>
      </c>
      <c r="K156" s="73">
        <f>Textkernal!C55</f>
        <v>1130870</v>
      </c>
      <c r="L156" s="74">
        <f>'Direct Debit'!J43</f>
        <v>93.5217222929803</v>
      </c>
      <c r="M156" s="74">
        <f>'Direct Debit'!B43*100</f>
        <v>1.6273163775880999</v>
      </c>
      <c r="P156" s="57">
        <f t="shared" si="230"/>
        <v>228</v>
      </c>
      <c r="Q156" s="57">
        <f t="shared" si="168"/>
        <v>1125575.4166666667</v>
      </c>
      <c r="R156" s="4">
        <f t="shared" si="188"/>
        <v>93.383439400537853</v>
      </c>
      <c r="S156" s="4">
        <f t="shared" si="189"/>
        <v>1.6569854559517632</v>
      </c>
      <c r="V156" s="57">
        <f t="shared" si="231"/>
        <v>226.625</v>
      </c>
      <c r="W156" s="57">
        <f t="shared" si="169"/>
        <v>1132042.5</v>
      </c>
      <c r="X156" s="74">
        <f t="shared" si="190"/>
        <v>93.625760389044018</v>
      </c>
      <c r="Y156" s="74">
        <f t="shared" si="191"/>
        <v>1.6725310695693496</v>
      </c>
      <c r="AB156" s="74">
        <f t="shared" si="232"/>
        <v>1.0501930501930501</v>
      </c>
      <c r="AC156" s="74">
        <f t="shared" si="225"/>
        <v>0.99896426150078288</v>
      </c>
      <c r="AD156" s="74">
        <f t="shared" si="192"/>
        <v>0.99888878770509948</v>
      </c>
      <c r="AE156" s="74">
        <f t="shared" si="193"/>
        <v>0.97296630669295026</v>
      </c>
      <c r="AH156" s="73"/>
      <c r="AI156" s="74"/>
      <c r="AJ156" s="74"/>
      <c r="AK156" s="74"/>
      <c r="AL156" s="74"/>
      <c r="AO156" s="285">
        <f t="shared" ref="AO156:AS156" si="244">AO144</f>
        <v>2</v>
      </c>
      <c r="AP156" s="244">
        <f t="shared" si="244"/>
        <v>1.0062240821410855</v>
      </c>
      <c r="AQ156" s="244">
        <f t="shared" ca="1" si="244"/>
        <v>1.005123122579465</v>
      </c>
      <c r="AR156" s="244">
        <f t="shared" ca="1" si="244"/>
        <v>1.0086729246113624</v>
      </c>
      <c r="AS156" s="244">
        <f t="shared" ca="1" si="244"/>
        <v>1.0103349528673153</v>
      </c>
      <c r="AV156" s="4">
        <f t="shared" si="208"/>
        <v>236.52783134903081</v>
      </c>
      <c r="AW156" s="4">
        <f t="shared" ca="1" si="222"/>
        <v>1125105.9443323009</v>
      </c>
      <c r="AX156" s="4">
        <f t="shared" ca="1" si="223"/>
        <v>92.717589627989511</v>
      </c>
      <c r="AY156" s="4">
        <f t="shared" ca="1" si="224"/>
        <v>1.6106701772217229</v>
      </c>
      <c r="BB156" s="4">
        <f>'HAVERQ (new)'!I14</f>
        <v>89.648292444991313</v>
      </c>
      <c r="BC156" s="4">
        <f t="shared" ref="BC156:BC202" ca="1" si="245">(AX156/BB156)*100</f>
        <v>103.4237095869746</v>
      </c>
      <c r="BE156" s="4">
        <f t="shared" si="209"/>
        <v>3.3374833768342125</v>
      </c>
      <c r="BF156" s="4">
        <f t="shared" si="210"/>
        <v>2.6095291268012852</v>
      </c>
      <c r="BG156" s="4">
        <f t="shared" si="211"/>
        <v>0.38336773778796984</v>
      </c>
      <c r="BH156" s="4">
        <f t="shared" si="212"/>
        <v>0.40836040138989366</v>
      </c>
      <c r="BI156" s="4">
        <f t="shared" ca="1" si="213"/>
        <v>2.6055050953432861</v>
      </c>
      <c r="BJ156" s="4">
        <f t="shared" ca="1" si="182"/>
        <v>2.419333530742279</v>
      </c>
      <c r="BK156" s="4">
        <f t="shared" ca="1" si="214"/>
        <v>4.7462730839707872</v>
      </c>
      <c r="BL156" s="4">
        <f t="shared" si="215"/>
        <v>0.48281270499864448</v>
      </c>
      <c r="BM156" s="4">
        <f t="shared" si="216"/>
        <v>2.514298402550879</v>
      </c>
      <c r="BQ156" s="4">
        <f t="shared" si="217"/>
        <v>0.48281270499864448</v>
      </c>
      <c r="BR156" s="4">
        <f t="shared" si="218"/>
        <v>1.5140158168087978</v>
      </c>
      <c r="BS156" s="4">
        <f t="shared" si="219"/>
        <v>-2.514298402550879</v>
      </c>
      <c r="BT156" s="73">
        <v>0</v>
      </c>
    </row>
    <row r="157" spans="1:72" x14ac:dyDescent="0.35">
      <c r="A157" s="73">
        <f t="shared" si="220"/>
        <v>3</v>
      </c>
      <c r="B157" s="53">
        <v>44621</v>
      </c>
      <c r="C157" s="73" t="s">
        <v>1485</v>
      </c>
      <c r="D157" s="4">
        <v>185.43225806451613</v>
      </c>
      <c r="E157" s="4">
        <v>167.07741935483872</v>
      </c>
      <c r="F157" s="114">
        <v>0.24056956521739134</v>
      </c>
      <c r="G157" s="57">
        <v>19</v>
      </c>
      <c r="H157" s="57">
        <v>-24</v>
      </c>
      <c r="I157" s="57">
        <v>18</v>
      </c>
      <c r="J157" s="57">
        <v>234</v>
      </c>
      <c r="K157" s="73">
        <f>Textkernal!C56</f>
        <v>1239020</v>
      </c>
      <c r="L157" s="74">
        <f>'Direct Debit'!J44</f>
        <v>93.572271819434206</v>
      </c>
      <c r="M157" s="74">
        <f>'Direct Debit'!B44*100</f>
        <v>1.6516652312314499</v>
      </c>
      <c r="P157" s="57">
        <f t="shared" si="230"/>
        <v>225.25</v>
      </c>
      <c r="Q157" s="57">
        <f t="shared" si="168"/>
        <v>1138509.5833333333</v>
      </c>
      <c r="R157" s="4">
        <f t="shared" si="188"/>
        <v>93.868081377550183</v>
      </c>
      <c r="S157" s="4">
        <f t="shared" si="189"/>
        <v>1.6880766831869363</v>
      </c>
      <c r="V157" s="57">
        <f t="shared" si="231"/>
        <v>223.95833333333331</v>
      </c>
      <c r="W157" s="57">
        <f t="shared" si="169"/>
        <v>1140366.25</v>
      </c>
      <c r="X157" s="74">
        <f t="shared" si="190"/>
        <v>94.208028174306577</v>
      </c>
      <c r="Y157" s="74">
        <f t="shared" si="191"/>
        <v>1.695513645467329</v>
      </c>
      <c r="AB157" s="74">
        <f t="shared" si="232"/>
        <v>1.0448372093023257</v>
      </c>
      <c r="AC157" s="74">
        <f t="shared" si="225"/>
        <v>1.0865105837707842</v>
      </c>
      <c r="AD157" s="74">
        <f t="shared" si="192"/>
        <v>0.99325156924316393</v>
      </c>
      <c r="AE157" s="74">
        <f t="shared" si="193"/>
        <v>0.97413856600145898</v>
      </c>
      <c r="AH157" s="73"/>
      <c r="AI157" s="74"/>
      <c r="AJ157" s="74"/>
      <c r="AK157" s="74"/>
      <c r="AL157" s="74"/>
      <c r="AO157" s="285">
        <f t="shared" ref="AO157:AS157" si="246">AO145</f>
        <v>3</v>
      </c>
      <c r="AP157" s="244">
        <f t="shared" si="246"/>
        <v>1.0031630281314237</v>
      </c>
      <c r="AQ157" s="244">
        <f t="shared" ca="1" si="246"/>
        <v>1.0888981528491299</v>
      </c>
      <c r="AR157" s="244">
        <f t="shared" ca="1" si="246"/>
        <v>1.0113963218255968</v>
      </c>
      <c r="AS157" s="244">
        <f t="shared" ca="1" si="246"/>
        <v>1.0130155217550036</v>
      </c>
      <c r="AV157" s="4">
        <f t="shared" si="208"/>
        <v>233.26218514638464</v>
      </c>
      <c r="AW157" s="4">
        <f t="shared" ca="1" si="222"/>
        <v>1137865.8295618121</v>
      </c>
      <c r="AX157" s="4">
        <f t="shared" ca="1" si="223"/>
        <v>92.517907965626975</v>
      </c>
      <c r="AY157" s="4">
        <f t="shared" ca="1" si="224"/>
        <v>1.6304441499277469</v>
      </c>
      <c r="BB157" s="4">
        <f>'HAVERQ (new)'!I15</f>
        <v>90.680663298773098</v>
      </c>
      <c r="BC157" s="4">
        <f t="shared" ca="1" si="245"/>
        <v>102.02606002208053</v>
      </c>
      <c r="BE157" s="4">
        <f t="shared" si="209"/>
        <v>3.620671283252419</v>
      </c>
      <c r="BF157" s="4">
        <f t="shared" si="210"/>
        <v>2.8626583520979212</v>
      </c>
      <c r="BG157" s="4">
        <f t="shared" si="211"/>
        <v>-3.3719136507429717</v>
      </c>
      <c r="BH157" s="4">
        <f t="shared" si="212"/>
        <v>0.19120096875769227</v>
      </c>
      <c r="BI157" s="4">
        <f t="shared" ca="1" si="213"/>
        <v>2.6965640049000301</v>
      </c>
      <c r="BJ157" s="4">
        <f t="shared" ca="1" si="182"/>
        <v>1.4859839853314898</v>
      </c>
      <c r="BK157" s="4">
        <f t="shared" ca="1" si="214"/>
        <v>4.5491519424980975</v>
      </c>
      <c r="BL157" s="4">
        <f t="shared" si="215"/>
        <v>-0.48281270499864448</v>
      </c>
      <c r="BM157" s="4">
        <f t="shared" si="216"/>
        <v>1.5449303437360822</v>
      </c>
      <c r="BQ157" s="4">
        <f t="shared" si="217"/>
        <v>-0.48281270499864448</v>
      </c>
      <c r="BR157" s="4">
        <f t="shared" si="218"/>
        <v>0.16822397964542199</v>
      </c>
      <c r="BS157" s="4">
        <f t="shared" si="219"/>
        <v>-1.5449303437360822</v>
      </c>
      <c r="BT157" s="73">
        <v>0</v>
      </c>
    </row>
    <row r="158" spans="1:72" x14ac:dyDescent="0.35">
      <c r="A158" s="73">
        <f t="shared" si="220"/>
        <v>4</v>
      </c>
      <c r="B158" s="53">
        <v>44652</v>
      </c>
      <c r="C158" s="73" t="s">
        <v>1534</v>
      </c>
      <c r="D158" s="4">
        <v>178.74333333333334</v>
      </c>
      <c r="E158" s="4">
        <v>167.13</v>
      </c>
      <c r="F158" s="114">
        <v>0.10875238095238096</v>
      </c>
      <c r="G158" s="57">
        <v>16</v>
      </c>
      <c r="H158" s="57">
        <v>-32</v>
      </c>
      <c r="I158" s="57">
        <v>10</v>
      </c>
      <c r="J158" s="57">
        <v>208</v>
      </c>
      <c r="K158" s="73">
        <f>Textkernal!C57</f>
        <v>1036470</v>
      </c>
      <c r="L158" s="74">
        <f>'Direct Debit'!J45</f>
        <v>93.663096363213299</v>
      </c>
      <c r="M158" s="74">
        <f>'Direct Debit'!B45*100</f>
        <v>1.7539151552796399</v>
      </c>
      <c r="P158" s="57">
        <f t="shared" si="230"/>
        <v>222.66666666666666</v>
      </c>
      <c r="Q158" s="57">
        <f t="shared" si="168"/>
        <v>1142222.9166666667</v>
      </c>
      <c r="R158" s="4">
        <f t="shared" si="188"/>
        <v>94.547974971062956</v>
      </c>
      <c r="S158" s="4">
        <f t="shared" si="189"/>
        <v>1.7029506077477219</v>
      </c>
      <c r="V158" s="57">
        <f t="shared" si="231"/>
        <v>221.08333333333331</v>
      </c>
      <c r="W158" s="57">
        <f t="shared" si="169"/>
        <v>1145196.6666666667</v>
      </c>
      <c r="X158" s="74">
        <f t="shared" si="190"/>
        <v>94.823071289681451</v>
      </c>
      <c r="Y158" s="74">
        <f t="shared" si="191"/>
        <v>1.7152136319947973</v>
      </c>
      <c r="AB158" s="74">
        <f t="shared" si="232"/>
        <v>0.94082171127026015</v>
      </c>
      <c r="AC158" s="74">
        <f t="shared" si="225"/>
        <v>0.90505851978844964</v>
      </c>
      <c r="AD158" s="74">
        <f t="shared" si="192"/>
        <v>0.9877669547010931</v>
      </c>
      <c r="AE158" s="74">
        <f t="shared" si="193"/>
        <v>1.0225636751964435</v>
      </c>
      <c r="AH158" s="73"/>
      <c r="AI158" s="74"/>
      <c r="AJ158" s="74"/>
      <c r="AK158" s="74"/>
      <c r="AL158" s="74"/>
      <c r="AO158" s="285">
        <f t="shared" ref="AO158:AS158" si="247">AO146</f>
        <v>4</v>
      </c>
      <c r="AP158" s="244">
        <f t="shared" si="247"/>
        <v>0.99287678513374189</v>
      </c>
      <c r="AQ158" s="244">
        <f t="shared" ca="1" si="247"/>
        <v>0.92312570722127618</v>
      </c>
      <c r="AR158" s="244">
        <f t="shared" ca="1" si="247"/>
        <v>0.97508959396513906</v>
      </c>
      <c r="AS158" s="244">
        <f t="shared" ca="1" si="247"/>
        <v>1.0096063524952417</v>
      </c>
      <c r="AV158" s="4">
        <f t="shared" si="208"/>
        <v>209.49225836918134</v>
      </c>
      <c r="AW158" s="4">
        <f t="shared" ca="1" si="222"/>
        <v>1122783.161482854</v>
      </c>
      <c r="AX158" s="4">
        <f t="shared" ca="1" si="223"/>
        <v>96.055887523461664</v>
      </c>
      <c r="AY158" s="4">
        <f t="shared" ca="1" si="224"/>
        <v>1.737226742823913</v>
      </c>
      <c r="BB158" s="4">
        <f>'HAVERQ (new)'!I16</f>
        <v>91.713034152554897</v>
      </c>
      <c r="BC158" s="4">
        <f t="shared" ca="1" si="245"/>
        <v>104.73526299836824</v>
      </c>
      <c r="BE158" s="4">
        <f t="shared" si="209"/>
        <v>3.2092135232861123</v>
      </c>
      <c r="BF158" s="4">
        <f t="shared" si="210"/>
        <v>2.8654052950188458</v>
      </c>
      <c r="BG158" s="4">
        <f t="shared" si="211"/>
        <v>-1.0185256029577585</v>
      </c>
      <c r="BH158" s="4">
        <f t="shared" si="212"/>
        <v>-1.3894551992202593</v>
      </c>
      <c r="BI158" s="4">
        <f t="shared" ca="1" si="213"/>
        <v>2.5889289216862879</v>
      </c>
      <c r="BJ158" s="4">
        <f t="shared" ca="1" si="182"/>
        <v>3.2951881162220169</v>
      </c>
      <c r="BK158" s="4">
        <f t="shared" ca="1" si="214"/>
        <v>3.4846664739461315</v>
      </c>
      <c r="BL158" s="4">
        <f t="shared" si="215"/>
        <v>-1.4484381149959333</v>
      </c>
      <c r="BM158" s="4">
        <f t="shared" si="216"/>
        <v>3.4836664613656758</v>
      </c>
      <c r="BQ158" s="4">
        <f t="shared" si="217"/>
        <v>-1.4484381149959333</v>
      </c>
      <c r="BR158" s="4">
        <f t="shared" si="218"/>
        <v>-1.0280354311664677</v>
      </c>
      <c r="BS158" s="4">
        <f t="shared" si="219"/>
        <v>-3.4836664613656758</v>
      </c>
      <c r="BT158" s="73">
        <v>0</v>
      </c>
    </row>
    <row r="159" spans="1:72" x14ac:dyDescent="0.35">
      <c r="A159" s="73">
        <f t="shared" si="220"/>
        <v>5</v>
      </c>
      <c r="B159" s="53">
        <v>44682</v>
      </c>
      <c r="C159" s="73" t="s">
        <v>1535</v>
      </c>
      <c r="D159" s="4">
        <v>185.64193548387095</v>
      </c>
      <c r="E159" s="4">
        <v>167.43548387096774</v>
      </c>
      <c r="F159" s="114">
        <v>0.30293181818181814</v>
      </c>
      <c r="G159" s="57">
        <v>17</v>
      </c>
      <c r="H159" s="57">
        <v>-35</v>
      </c>
      <c r="I159" s="57">
        <v>10</v>
      </c>
      <c r="J159" s="57">
        <v>207</v>
      </c>
      <c r="K159" s="73">
        <f>Textkernal!C58</f>
        <v>1282145</v>
      </c>
      <c r="L159" s="74">
        <f>'Direct Debit'!J46</f>
        <v>98.875214706830604</v>
      </c>
      <c r="M159" s="74">
        <f>'Direct Debit'!B46*100</f>
        <v>1.8048914502989499</v>
      </c>
      <c r="P159" s="57">
        <f t="shared" si="230"/>
        <v>219.5</v>
      </c>
      <c r="Q159" s="57">
        <f t="shared" si="168"/>
        <v>1148170.4166666667</v>
      </c>
      <c r="R159" s="4">
        <f t="shared" si="188"/>
        <v>95.09816760829996</v>
      </c>
      <c r="S159" s="4">
        <f t="shared" si="189"/>
        <v>1.7274766562418726</v>
      </c>
      <c r="V159" s="57">
        <f t="shared" si="231"/>
        <v>218.54166666666669</v>
      </c>
      <c r="W159" s="57">
        <f t="shared" si="169"/>
        <v>1149941.4583333335</v>
      </c>
      <c r="X159" s="74">
        <f t="shared" si="190"/>
        <v>95.380483375610964</v>
      </c>
      <c r="Y159" s="74">
        <f t="shared" si="191"/>
        <v>1.7348177375887088</v>
      </c>
      <c r="AB159" s="74">
        <f t="shared" si="232"/>
        <v>0.94718779790276442</v>
      </c>
      <c r="AC159" s="74">
        <f t="shared" si="225"/>
        <v>1.114965453857343</v>
      </c>
      <c r="AD159" s="74">
        <f t="shared" si="192"/>
        <v>1.036639899563701</v>
      </c>
      <c r="AE159" s="74">
        <f t="shared" si="193"/>
        <v>1.0403925502904066</v>
      </c>
      <c r="AH159" s="73"/>
      <c r="AI159" s="74"/>
      <c r="AJ159" s="74"/>
      <c r="AK159" s="74"/>
      <c r="AL159" s="74"/>
      <c r="AO159" s="285">
        <f t="shared" ref="AO159:AS159" si="248">AO147</f>
        <v>5</v>
      </c>
      <c r="AP159" s="244">
        <f t="shared" si="248"/>
        <v>0.99323266368470142</v>
      </c>
      <c r="AQ159" s="244">
        <f t="shared" ca="1" si="248"/>
        <v>1.0823283575727152</v>
      </c>
      <c r="AR159" s="244">
        <f t="shared" ca="1" si="248"/>
        <v>0.98351189448096821</v>
      </c>
      <c r="AS159" s="244">
        <f t="shared" ca="1" si="248"/>
        <v>0.97667710482341796</v>
      </c>
      <c r="AV159" s="4">
        <f t="shared" si="208"/>
        <v>208.41038315440611</v>
      </c>
      <c r="AW159" s="4">
        <f t="shared" ca="1" si="222"/>
        <v>1184617.3954782113</v>
      </c>
      <c r="AX159" s="4">
        <f t="shared" ca="1" si="223"/>
        <v>100.53281029103398</v>
      </c>
      <c r="AY159" s="4">
        <f t="shared" ca="1" si="224"/>
        <v>1.8479919733812866</v>
      </c>
      <c r="BB159" s="4">
        <f>'HAVERQ (new)'!I17</f>
        <v>92.745405006336682</v>
      </c>
      <c r="BC159" s="4">
        <f t="shared" ca="1" si="245"/>
        <v>108.39654027513841</v>
      </c>
      <c r="BE159" s="4">
        <f t="shared" si="209"/>
        <v>3.6335692309421361</v>
      </c>
      <c r="BF159" s="4">
        <f t="shared" si="210"/>
        <v>2.8813645278171096</v>
      </c>
      <c r="BG159" s="4">
        <f t="shared" si="211"/>
        <v>-4.4852933787182163</v>
      </c>
      <c r="BH159" s="4">
        <f t="shared" si="212"/>
        <v>-1.4613979000642943</v>
      </c>
      <c r="BI159" s="4">
        <f t="shared" ca="1" si="213"/>
        <v>3.0301991854556984</v>
      </c>
      <c r="BJ159" s="4">
        <f t="shared" ca="1" si="182"/>
        <v>5.7401868968393108</v>
      </c>
      <c r="BK159" s="4">
        <f t="shared" ca="1" si="214"/>
        <v>2.3804792169108535</v>
      </c>
      <c r="BL159" s="4">
        <f t="shared" si="215"/>
        <v>-1.1265629783301705</v>
      </c>
      <c r="BM159" s="4">
        <f t="shared" si="216"/>
        <v>3.4836664613656758</v>
      </c>
      <c r="BQ159" s="4">
        <f t="shared" si="217"/>
        <v>-1.1265629783301705</v>
      </c>
      <c r="BR159" s="4">
        <f t="shared" si="218"/>
        <v>-1.4766327102209262</v>
      </c>
      <c r="BS159" s="4">
        <f t="shared" si="219"/>
        <v>-3.4836664613656758</v>
      </c>
      <c r="BT159" s="73">
        <v>0</v>
      </c>
    </row>
    <row r="160" spans="1:72" x14ac:dyDescent="0.35">
      <c r="A160" s="73">
        <f t="shared" si="220"/>
        <v>6</v>
      </c>
      <c r="B160" s="53">
        <v>44713</v>
      </c>
      <c r="C160" s="73" t="s">
        <v>3122</v>
      </c>
      <c r="D160" s="4">
        <v>177.04666666666665</v>
      </c>
      <c r="E160" s="4">
        <v>166.70666666666662</v>
      </c>
      <c r="F160" s="114">
        <v>0.40642272727272727</v>
      </c>
      <c r="G160" s="57">
        <v>15</v>
      </c>
      <c r="H160" s="57">
        <v>-35</v>
      </c>
      <c r="I160" s="57">
        <v>9</v>
      </c>
      <c r="J160" s="57">
        <v>205</v>
      </c>
      <c r="K160" s="73">
        <f>Textkernal!C59</f>
        <v>1155790</v>
      </c>
      <c r="L160" s="74">
        <f>'Direct Debit'!J47</f>
        <v>94.596223516924496</v>
      </c>
      <c r="M160" s="74">
        <f>'Direct Debit'!B47*100</f>
        <v>1.7753258628355502</v>
      </c>
      <c r="P160" s="57">
        <f t="shared" si="230"/>
        <v>217.58333333333334</v>
      </c>
      <c r="Q160" s="57">
        <f t="shared" si="168"/>
        <v>1151712.5</v>
      </c>
      <c r="R160" s="4">
        <f t="shared" si="188"/>
        <v>95.662799142921983</v>
      </c>
      <c r="S160" s="4">
        <f t="shared" si="189"/>
        <v>1.7421588189355448</v>
      </c>
      <c r="V160" s="57">
        <f t="shared" si="231"/>
        <v>216.66666666666669</v>
      </c>
      <c r="W160" s="57">
        <f t="shared" si="169"/>
        <v>1150040.8333333335</v>
      </c>
      <c r="X160" s="74">
        <f t="shared" si="190"/>
        <v>95.870444068747958</v>
      </c>
      <c r="Y160" s="74">
        <f t="shared" si="191"/>
        <v>1.7471334880801594</v>
      </c>
      <c r="AB160" s="74">
        <f t="shared" si="232"/>
        <v>0.94615384615384612</v>
      </c>
      <c r="AC160" s="74">
        <f t="shared" si="225"/>
        <v>1.0049990978581194</v>
      </c>
      <c r="AD160" s="74">
        <f t="shared" si="192"/>
        <v>0.98670893241185231</v>
      </c>
      <c r="AE160" s="74">
        <f t="shared" si="193"/>
        <v>1.0161363598990767</v>
      </c>
      <c r="AH160" s="73"/>
      <c r="AI160" s="74"/>
      <c r="AJ160" s="74"/>
      <c r="AK160" s="74"/>
      <c r="AL160" s="74"/>
      <c r="AO160" s="285">
        <f t="shared" ref="AO160:AS160" si="249">AO148</f>
        <v>6</v>
      </c>
      <c r="AP160" s="244">
        <f t="shared" si="249"/>
        <v>0.99560461387224175</v>
      </c>
      <c r="AQ160" s="244">
        <f t="shared" ca="1" si="249"/>
        <v>1.049552295920416</v>
      </c>
      <c r="AR160" s="244">
        <f t="shared" ca="1" si="249"/>
        <v>0.98486645726033994</v>
      </c>
      <c r="AS160" s="244">
        <f t="shared" ca="1" si="249"/>
        <v>0.97913458201062242</v>
      </c>
      <c r="AV160" s="4">
        <f t="shared" si="208"/>
        <v>205.90503212182389</v>
      </c>
      <c r="AW160" s="4">
        <f t="shared" ca="1" si="222"/>
        <v>1101221.9252842639</v>
      </c>
      <c r="AX160" s="4">
        <f t="shared" ca="1" si="223"/>
        <v>96.049797228416423</v>
      </c>
      <c r="AY160" s="4">
        <f t="shared" ca="1" si="224"/>
        <v>1.8131581658467968</v>
      </c>
      <c r="BB160" s="4">
        <f>'HAVERQ (new)'!I18</f>
        <v>93.29166968441109</v>
      </c>
      <c r="BC160" s="4">
        <f t="shared" ca="1" si="245"/>
        <v>102.95645640530991</v>
      </c>
      <c r="BE160" s="4">
        <f t="shared" si="209"/>
        <v>3.1048459763137708</v>
      </c>
      <c r="BF160" s="4">
        <f t="shared" si="210"/>
        <v>2.8432893148967873</v>
      </c>
      <c r="BG160" s="4">
        <f t="shared" si="211"/>
        <v>-6.3329604326534659</v>
      </c>
      <c r="BH160" s="4">
        <f t="shared" si="212"/>
        <v>-1.6279991100604041</v>
      </c>
      <c r="BI160" s="4">
        <f t="shared" ca="1" si="213"/>
        <v>2.4350605583252931</v>
      </c>
      <c r="BJ160" s="4">
        <f t="shared" ca="1" si="182"/>
        <v>2.107302134852612</v>
      </c>
      <c r="BK160" s="4">
        <f t="shared" ca="1" si="214"/>
        <v>2.7277275925974842</v>
      </c>
      <c r="BL160" s="4">
        <f t="shared" si="215"/>
        <v>-1.7703132516616964</v>
      </c>
      <c r="BM160" s="4">
        <f t="shared" si="216"/>
        <v>3.7260084760693748</v>
      </c>
      <c r="BQ160" s="4">
        <f t="shared" si="217"/>
        <v>-1.7703132516616964</v>
      </c>
      <c r="BR160" s="4">
        <f t="shared" si="218"/>
        <v>-1.4766327102209262</v>
      </c>
      <c r="BS160" s="4">
        <f t="shared" si="219"/>
        <v>-3.7260084760693748</v>
      </c>
      <c r="BT160" s="73">
        <v>0</v>
      </c>
    </row>
    <row r="161" spans="1:72" x14ac:dyDescent="0.35">
      <c r="A161" s="73">
        <f t="shared" si="220"/>
        <v>7</v>
      </c>
      <c r="B161" s="53">
        <v>44743</v>
      </c>
      <c r="C161" s="73" t="s">
        <v>3123</v>
      </c>
      <c r="D161" s="4">
        <v>180.14516129032259</v>
      </c>
      <c r="E161" s="4">
        <v>164.60967741935488</v>
      </c>
      <c r="F161" s="114">
        <v>0.45093333333333324</v>
      </c>
      <c r="G161" s="57">
        <v>16</v>
      </c>
      <c r="H161" s="57">
        <v>-34</v>
      </c>
      <c r="I161" s="57">
        <v>13</v>
      </c>
      <c r="J161" s="57">
        <v>210</v>
      </c>
      <c r="K161" s="73">
        <f>Textkernal!C60</f>
        <v>1184085</v>
      </c>
      <c r="L161" s="74">
        <f>'Direct Debit'!J48</f>
        <v>96.155803840696294</v>
      </c>
      <c r="M161" s="74">
        <f>'Direct Debit'!B48*100</f>
        <v>1.7485159550937399</v>
      </c>
      <c r="P161" s="57">
        <f t="shared" si="230"/>
        <v>215.75</v>
      </c>
      <c r="Q161" s="57">
        <f t="shared" si="168"/>
        <v>1148369.1666666667</v>
      </c>
      <c r="R161" s="4">
        <f t="shared" si="188"/>
        <v>96.078088994573932</v>
      </c>
      <c r="S161" s="4">
        <f t="shared" si="189"/>
        <v>1.7521081572247741</v>
      </c>
      <c r="V161" s="57">
        <f t="shared" si="231"/>
        <v>214.875</v>
      </c>
      <c r="W161" s="57">
        <f t="shared" si="169"/>
        <v>1143623.125</v>
      </c>
      <c r="X161" s="74">
        <f t="shared" si="190"/>
        <v>96.342153725701593</v>
      </c>
      <c r="Y161" s="74">
        <f t="shared" si="191"/>
        <v>1.7616151984854032</v>
      </c>
      <c r="AB161" s="74">
        <f t="shared" si="232"/>
        <v>0.97731239092495636</v>
      </c>
      <c r="AC161" s="74">
        <f t="shared" si="225"/>
        <v>1.0353804274463232</v>
      </c>
      <c r="AD161" s="74">
        <f t="shared" si="192"/>
        <v>0.99806574923022939</v>
      </c>
      <c r="AE161" s="74">
        <f t="shared" si="193"/>
        <v>0.99256407222024101</v>
      </c>
      <c r="AH161" s="73"/>
      <c r="AI161" s="74"/>
      <c r="AJ161" s="74"/>
      <c r="AK161" s="74"/>
      <c r="AL161" s="74"/>
      <c r="AO161" s="285">
        <f t="shared" ref="AO161:AS161" si="250">AO149</f>
        <v>7</v>
      </c>
      <c r="AP161" s="244">
        <f t="shared" si="250"/>
        <v>1.00231356040187</v>
      </c>
      <c r="AQ161" s="244">
        <f t="shared" ca="1" si="250"/>
        <v>1.0355145434801527</v>
      </c>
      <c r="AR161" s="244">
        <f t="shared" ca="1" si="250"/>
        <v>0.99278978925027439</v>
      </c>
      <c r="AS161" s="244">
        <f t="shared" ca="1" si="250"/>
        <v>0.98905179965611467</v>
      </c>
      <c r="AV161" s="4">
        <f t="shared" si="208"/>
        <v>209.51527375904411</v>
      </c>
      <c r="AW161" s="4">
        <f t="shared" ca="1" si="222"/>
        <v>1143475.0071404427</v>
      </c>
      <c r="AX161" s="4">
        <f t="shared" ca="1" si="223"/>
        <v>96.854142620977527</v>
      </c>
      <c r="AY161" s="4">
        <f t="shared" ca="1" si="224"/>
        <v>1.7678709605520002</v>
      </c>
      <c r="BB161" s="4">
        <f>'HAVERQ (new)'!I19</f>
        <v>93.837934362485498</v>
      </c>
      <c r="BC161" s="4">
        <f t="shared" ca="1" si="245"/>
        <v>103.21427392768553</v>
      </c>
      <c r="BE161" s="4">
        <f t="shared" si="209"/>
        <v>3.2954445715070642</v>
      </c>
      <c r="BF161" s="4">
        <f t="shared" si="210"/>
        <v>2.7337374113305377</v>
      </c>
      <c r="BG161" s="4">
        <f t="shared" si="211"/>
        <v>-7.1276271438776355</v>
      </c>
      <c r="BH161" s="4">
        <f t="shared" si="212"/>
        <v>-1.3879247183615684</v>
      </c>
      <c r="BI161" s="4">
        <f t="shared" ca="1" si="213"/>
        <v>2.7365930164963839</v>
      </c>
      <c r="BJ161" s="4">
        <f t="shared" ca="1" si="182"/>
        <v>2.2794725224464845</v>
      </c>
      <c r="BK161" s="4">
        <f t="shared" ca="1" si="214"/>
        <v>3.1791829341484892</v>
      </c>
      <c r="BL161" s="4">
        <f t="shared" si="215"/>
        <v>-1.4484381149959333</v>
      </c>
      <c r="BM161" s="4">
        <f t="shared" si="216"/>
        <v>2.756640417254578</v>
      </c>
      <c r="BQ161" s="4">
        <f t="shared" si="217"/>
        <v>-1.4484381149959333</v>
      </c>
      <c r="BR161" s="4">
        <f t="shared" si="218"/>
        <v>-1.3271002838694401</v>
      </c>
      <c r="BS161" s="4">
        <f t="shared" si="219"/>
        <v>-2.756640417254578</v>
      </c>
      <c r="BT161" s="73">
        <v>0</v>
      </c>
    </row>
    <row r="162" spans="1:72" x14ac:dyDescent="0.35">
      <c r="A162" s="73">
        <f t="shared" si="220"/>
        <v>8</v>
      </c>
      <c r="B162" s="53">
        <v>44774</v>
      </c>
      <c r="C162" s="73" t="s">
        <v>3124</v>
      </c>
      <c r="D162" s="4">
        <v>180.72903225806451</v>
      </c>
      <c r="E162" s="4">
        <v>163.98387096774198</v>
      </c>
      <c r="F162" s="114">
        <v>0.19237391304347826</v>
      </c>
      <c r="G162" s="57">
        <v>19</v>
      </c>
      <c r="H162" s="57">
        <v>-38</v>
      </c>
      <c r="I162" s="57">
        <v>18</v>
      </c>
      <c r="J162" s="57">
        <v>210</v>
      </c>
      <c r="K162" s="73">
        <f>Textkernal!C61</f>
        <v>1145295</v>
      </c>
      <c r="L162" s="74">
        <f>'Direct Debit'!J49</f>
        <v>97.028648151963296</v>
      </c>
      <c r="M162" s="74">
        <f>'Direct Debit'!B49*100</f>
        <v>1.8013287054748499</v>
      </c>
      <c r="P162" s="57">
        <f t="shared" si="230"/>
        <v>214</v>
      </c>
      <c r="Q162" s="57">
        <f t="shared" si="168"/>
        <v>1138877.0833333333</v>
      </c>
      <c r="R162" s="4">
        <f t="shared" si="188"/>
        <v>96.606218456829254</v>
      </c>
      <c r="S162" s="4">
        <f t="shared" si="189"/>
        <v>1.7711222397460322</v>
      </c>
      <c r="V162" s="57">
        <f t="shared" si="231"/>
        <v>213</v>
      </c>
      <c r="W162" s="57">
        <f t="shared" si="169"/>
        <v>1133046.875</v>
      </c>
      <c r="X162" s="74">
        <f t="shared" si="190"/>
        <v>96.867716162110355</v>
      </c>
      <c r="Y162" s="74">
        <f t="shared" si="191"/>
        <v>1.783253812637037</v>
      </c>
      <c r="AB162" s="74">
        <f t="shared" si="232"/>
        <v>0.9859154929577465</v>
      </c>
      <c r="AC162" s="74">
        <f t="shared" si="225"/>
        <v>1.0108099013997105</v>
      </c>
      <c r="AD162" s="74">
        <f t="shared" si="192"/>
        <v>1.0016613583578622</v>
      </c>
      <c r="AE162" s="74">
        <f t="shared" si="193"/>
        <v>1.0101359058983781</v>
      </c>
      <c r="AH162" s="73"/>
      <c r="AI162" s="74"/>
      <c r="AJ162" s="74"/>
      <c r="AK162" s="74"/>
      <c r="AL162" s="74"/>
      <c r="AO162" s="285">
        <f t="shared" ref="AO162:AS162" si="251">AO150</f>
        <v>8</v>
      </c>
      <c r="AP162" s="244">
        <f t="shared" si="251"/>
        <v>0.99798427745935692</v>
      </c>
      <c r="AQ162" s="244">
        <f t="shared" ca="1" si="251"/>
        <v>0.97066282573693508</v>
      </c>
      <c r="AR162" s="244">
        <f t="shared" ca="1" si="251"/>
        <v>1.0001261479587531</v>
      </c>
      <c r="AS162" s="244">
        <f t="shared" ca="1" si="251"/>
        <v>0.9944635456486518</v>
      </c>
      <c r="AV162" s="4">
        <f t="shared" si="208"/>
        <v>210.42415671578783</v>
      </c>
      <c r="AW162" s="4">
        <f t="shared" ca="1" si="222"/>
        <v>1179910.2320937065</v>
      </c>
      <c r="AX162" s="4">
        <f t="shared" ca="1" si="223"/>
        <v>97.016409729910308</v>
      </c>
      <c r="AY162" s="4">
        <f t="shared" ca="1" si="224"/>
        <v>1.8113572019373618</v>
      </c>
      <c r="BB162" s="4">
        <f>'HAVERQ (new)'!I20</f>
        <v>94.384199040559906</v>
      </c>
      <c r="BC162" s="4">
        <f t="shared" ca="1" si="245"/>
        <v>102.78882558320939</v>
      </c>
      <c r="BE162" s="4">
        <f t="shared" si="209"/>
        <v>3.3313603950738169</v>
      </c>
      <c r="BF162" s="4">
        <f t="shared" si="210"/>
        <v>2.7010437348483514</v>
      </c>
      <c r="BG162" s="4">
        <f t="shared" si="211"/>
        <v>-2.5114562497316566</v>
      </c>
      <c r="BH162" s="4">
        <f t="shared" si="212"/>
        <v>-1.3274856827257997</v>
      </c>
      <c r="BI162" s="4">
        <f t="shared" ca="1" si="213"/>
        <v>2.9966072559681893</v>
      </c>
      <c r="BJ162" s="4">
        <f t="shared" ca="1" si="182"/>
        <v>1.9953583718849501</v>
      </c>
      <c r="BK162" s="4">
        <f t="shared" ca="1" si="214"/>
        <v>2.7456808924657894</v>
      </c>
      <c r="BL162" s="4">
        <f t="shared" si="215"/>
        <v>-0.48281270499864448</v>
      </c>
      <c r="BM162" s="4">
        <f t="shared" si="216"/>
        <v>1.5449303437360822</v>
      </c>
      <c r="BQ162" s="4">
        <f t="shared" si="217"/>
        <v>-0.48281270499864448</v>
      </c>
      <c r="BR162" s="4">
        <f t="shared" si="218"/>
        <v>-1.9252299892753848</v>
      </c>
      <c r="BS162" s="4">
        <f t="shared" si="219"/>
        <v>-1.5449303437360822</v>
      </c>
      <c r="BT162" s="73">
        <v>0</v>
      </c>
    </row>
    <row r="163" spans="1:72" x14ac:dyDescent="0.35">
      <c r="A163" s="73">
        <f t="shared" si="220"/>
        <v>9</v>
      </c>
      <c r="B163" s="53">
        <v>44805</v>
      </c>
      <c r="C163" s="73" t="s">
        <v>3125</v>
      </c>
      <c r="D163" s="4">
        <v>172.23999999999998</v>
      </c>
      <c r="E163" s="4">
        <v>160.23333333333332</v>
      </c>
      <c r="F163" s="114">
        <v>0.36428636363636363</v>
      </c>
      <c r="G163" s="57">
        <v>12</v>
      </c>
      <c r="H163" s="57">
        <v>-38</v>
      </c>
      <c r="I163" s="57">
        <v>11</v>
      </c>
      <c r="J163" s="57">
        <v>211</v>
      </c>
      <c r="K163" s="73">
        <f>Textkernal!C62</f>
        <v>1120895</v>
      </c>
      <c r="L163" s="74">
        <f>'Direct Debit'!J50</f>
        <v>98.044866500898806</v>
      </c>
      <c r="M163" s="74">
        <f>'Direct Debit'!B50*100</f>
        <v>1.8185864201719599</v>
      </c>
      <c r="P163" s="57">
        <f t="shared" si="230"/>
        <v>212</v>
      </c>
      <c r="Q163" s="57">
        <f t="shared" si="168"/>
        <v>1127216.6666666667</v>
      </c>
      <c r="R163" s="4">
        <f t="shared" si="188"/>
        <v>97.129213867391456</v>
      </c>
      <c r="S163" s="4">
        <f t="shared" si="189"/>
        <v>1.7953853855280417</v>
      </c>
      <c r="V163" s="57">
        <f t="shared" si="231"/>
        <v>211.125</v>
      </c>
      <c r="W163" s="57">
        <f t="shared" si="169"/>
        <v>1117511.25</v>
      </c>
      <c r="X163" s="74">
        <f t="shared" si="190"/>
        <v>97.366071830078852</v>
      </c>
      <c r="Y163" s="74">
        <f t="shared" si="191"/>
        <v>1.8082069541753985</v>
      </c>
      <c r="AB163" s="74">
        <f t="shared" si="232"/>
        <v>0.99940793368857317</v>
      </c>
      <c r="AC163" s="74">
        <f t="shared" si="225"/>
        <v>1.0030279337232624</v>
      </c>
      <c r="AD163" s="74">
        <f t="shared" si="192"/>
        <v>1.0069715729315296</v>
      </c>
      <c r="AE163" s="74">
        <f t="shared" si="193"/>
        <v>1.0057401980302054</v>
      </c>
      <c r="AH163" s="73"/>
      <c r="AI163" s="74"/>
      <c r="AJ163" s="74"/>
      <c r="AK163" s="74"/>
      <c r="AL163" s="74"/>
      <c r="AO163" s="285">
        <f t="shared" ref="AO163:AS163" si="252">AO151</f>
        <v>9</v>
      </c>
      <c r="AP163" s="244">
        <f t="shared" si="252"/>
        <v>0.9986233946925861</v>
      </c>
      <c r="AQ163" s="244">
        <f t="shared" ca="1" si="252"/>
        <v>0.99613918409422419</v>
      </c>
      <c r="AR163" s="244">
        <f t="shared" ca="1" si="252"/>
        <v>1.0035227539512379</v>
      </c>
      <c r="AS163" s="244">
        <f t="shared" ca="1" si="252"/>
        <v>1.0170392513597533</v>
      </c>
      <c r="AV163" s="4">
        <f t="shared" si="208"/>
        <v>211.2908641249625</v>
      </c>
      <c r="AW163" s="4">
        <f t="shared" ca="1" si="222"/>
        <v>1125239.3419492021</v>
      </c>
      <c r="AX163" s="4">
        <f t="shared" ca="1" si="223"/>
        <v>97.700691005620087</v>
      </c>
      <c r="AY163" s="4">
        <f t="shared" ca="1" si="224"/>
        <v>1.7881182242873717</v>
      </c>
      <c r="BB163" s="4">
        <f>'HAVERQ (new)'!I21</f>
        <v>95.278383217173229</v>
      </c>
      <c r="BC163" s="4">
        <f t="shared" ca="1" si="245"/>
        <v>102.54234770433244</v>
      </c>
      <c r="BE163" s="4">
        <f t="shared" si="209"/>
        <v>2.8091721006082411</v>
      </c>
      <c r="BF163" s="4">
        <f t="shared" si="210"/>
        <v>2.5051063747626676</v>
      </c>
      <c r="BG163" s="4">
        <f t="shared" si="211"/>
        <v>-5.5806820775067791</v>
      </c>
      <c r="BH163" s="4">
        <f t="shared" si="212"/>
        <v>-1.2698512429992961</v>
      </c>
      <c r="BI163" s="4">
        <f t="shared" ca="1" si="213"/>
        <v>2.6064570664083861</v>
      </c>
      <c r="BJ163" s="4">
        <f t="shared" ca="1" si="182"/>
        <v>1.8307605914527367</v>
      </c>
      <c r="BK163" s="4">
        <f t="shared" ca="1" si="214"/>
        <v>2.9773436882594155</v>
      </c>
      <c r="BL163" s="4">
        <f t="shared" si="215"/>
        <v>-2.7359386616589854</v>
      </c>
      <c r="BM163" s="4">
        <f t="shared" si="216"/>
        <v>3.2413244466619764</v>
      </c>
      <c r="BQ163" s="4">
        <f t="shared" si="217"/>
        <v>-2.7359386616589854</v>
      </c>
      <c r="BR163" s="4">
        <f t="shared" si="218"/>
        <v>-1.9252299892753848</v>
      </c>
      <c r="BS163" s="4">
        <f t="shared" si="219"/>
        <v>-3.2413244466619764</v>
      </c>
      <c r="BT163" s="73">
        <v>0</v>
      </c>
    </row>
    <row r="164" spans="1:72" x14ac:dyDescent="0.35">
      <c r="A164" s="73">
        <f t="shared" si="220"/>
        <v>10</v>
      </c>
      <c r="B164" s="53">
        <v>44835</v>
      </c>
      <c r="C164" s="73" t="s">
        <v>3126</v>
      </c>
      <c r="D164" s="4">
        <v>182.67741935483875</v>
      </c>
      <c r="E164" s="4">
        <v>158.62258064516129</v>
      </c>
      <c r="F164" s="114">
        <v>0.64395238095238105</v>
      </c>
      <c r="G164" s="57">
        <v>11</v>
      </c>
      <c r="H164" s="57">
        <v>-41</v>
      </c>
      <c r="I164" s="57">
        <v>13</v>
      </c>
      <c r="J164" s="57">
        <v>200</v>
      </c>
      <c r="K164" s="73">
        <f>Textkernal!C63</f>
        <v>1187215</v>
      </c>
      <c r="L164" s="74">
        <f>'Direct Debit'!J51</f>
        <v>97.218139934363407</v>
      </c>
      <c r="M164" s="74">
        <f>'Direct Debit'!B51*100</f>
        <v>1.82010133371199</v>
      </c>
      <c r="P164" s="57">
        <f t="shared" si="230"/>
        <v>210.25</v>
      </c>
      <c r="Q164" s="57">
        <f t="shared" si="168"/>
        <v>1107805.8333333333</v>
      </c>
      <c r="R164" s="4">
        <f t="shared" si="188"/>
        <v>97.602929792766233</v>
      </c>
      <c r="S164" s="4">
        <f t="shared" si="189"/>
        <v>1.821028522822755</v>
      </c>
      <c r="V164" s="57">
        <f t="shared" si="231"/>
        <v>210.29166666666669</v>
      </c>
      <c r="W164" s="57">
        <f t="shared" si="169"/>
        <v>1099717.9166666665</v>
      </c>
      <c r="X164" s="74">
        <f t="shared" si="190"/>
        <v>97.874958782835805</v>
      </c>
      <c r="Y164" s="74">
        <f t="shared" si="191"/>
        <v>1.8352056222112596</v>
      </c>
      <c r="AB164" s="74">
        <f t="shared" si="232"/>
        <v>0.95106003566475128</v>
      </c>
      <c r="AC164" s="74">
        <f t="shared" si="225"/>
        <v>1.0795632061706735</v>
      </c>
      <c r="AD164" s="74">
        <f t="shared" si="192"/>
        <v>0.993289204341534</v>
      </c>
      <c r="AE164" s="74">
        <f t="shared" si="193"/>
        <v>0.99176970236116091</v>
      </c>
      <c r="AH164" s="73"/>
      <c r="AI164" s="74"/>
      <c r="AJ164" s="74"/>
      <c r="AK164" s="74"/>
      <c r="AL164" s="74"/>
      <c r="AO164" s="285">
        <f t="shared" ref="AO164:AS164" si="253">AO152</f>
        <v>10</v>
      </c>
      <c r="AP164" s="244">
        <f t="shared" si="253"/>
        <v>0.9967060404594994</v>
      </c>
      <c r="AQ164" s="244">
        <f t="shared" ca="1" si="253"/>
        <v>1.0319091086833854</v>
      </c>
      <c r="AR164" s="244">
        <f t="shared" ca="1" si="253"/>
        <v>1.0077298377559945</v>
      </c>
      <c r="AS164" s="244">
        <f t="shared" ca="1" si="253"/>
        <v>1.0004130038539114</v>
      </c>
      <c r="AV164" s="4">
        <f t="shared" si="208"/>
        <v>200.66096911361791</v>
      </c>
      <c r="AW164" s="4">
        <f t="shared" ca="1" si="222"/>
        <v>1150503.4600525715</v>
      </c>
      <c r="AX164" s="4">
        <f t="shared" ca="1" si="223"/>
        <v>96.472423750841855</v>
      </c>
      <c r="AY164" s="4">
        <f t="shared" ca="1" si="224"/>
        <v>1.8193499351771483</v>
      </c>
      <c r="BB164" s="4">
        <f>'HAVERQ (new)'!I22</f>
        <v>96.172567393786551</v>
      </c>
      <c r="BC164" s="4">
        <f t="shared" ca="1" si="245"/>
        <v>100.31178990556373</v>
      </c>
      <c r="BE164" s="4">
        <f t="shared" si="209"/>
        <v>3.45121209360597</v>
      </c>
      <c r="BF164" s="4">
        <f t="shared" si="210"/>
        <v>2.4209566713772475</v>
      </c>
      <c r="BG164" s="4">
        <f t="shared" si="211"/>
        <v>-10.573677992212499</v>
      </c>
      <c r="BH164" s="4">
        <f t="shared" si="212"/>
        <v>-1.9767196011616002</v>
      </c>
      <c r="BI164" s="4">
        <f t="shared" ca="1" si="213"/>
        <v>2.7867504627850983</v>
      </c>
      <c r="BJ164" s="4">
        <f t="shared" ca="1" si="182"/>
        <v>0.34119542448539025</v>
      </c>
      <c r="BK164" s="4">
        <f t="shared" ca="1" si="214"/>
        <v>2.6660035952864809</v>
      </c>
      <c r="BL164" s="4">
        <f t="shared" si="215"/>
        <v>-3.0578137983247484</v>
      </c>
      <c r="BM164" s="4">
        <f t="shared" si="216"/>
        <v>2.756640417254578</v>
      </c>
      <c r="BQ164" s="4">
        <f t="shared" si="217"/>
        <v>-3.0578137983247484</v>
      </c>
      <c r="BR164" s="4">
        <f t="shared" si="218"/>
        <v>-2.3738272683298436</v>
      </c>
      <c r="BS164" s="4">
        <f t="shared" si="219"/>
        <v>-2.756640417254578</v>
      </c>
      <c r="BT164" s="73">
        <v>0</v>
      </c>
    </row>
    <row r="165" spans="1:72" x14ac:dyDescent="0.35">
      <c r="A165" s="73">
        <f t="shared" si="220"/>
        <v>11</v>
      </c>
      <c r="B165" s="53">
        <v>44866</v>
      </c>
      <c r="C165" s="73" t="s">
        <v>3127</v>
      </c>
      <c r="D165" s="4">
        <v>173.43999999999997</v>
      </c>
      <c r="E165" s="4">
        <v>157.69000000000003</v>
      </c>
      <c r="F165" s="114">
        <v>0.43624545454545449</v>
      </c>
      <c r="G165" s="57">
        <v>16</v>
      </c>
      <c r="H165" s="57">
        <v>-38</v>
      </c>
      <c r="I165" s="57">
        <v>21</v>
      </c>
      <c r="J165" s="57">
        <v>213</v>
      </c>
      <c r="K165" s="73">
        <f>Textkernal!C64</f>
        <v>1133685</v>
      </c>
      <c r="L165" s="74">
        <f>'Direct Debit'!J52</f>
        <v>98.801054797834198</v>
      </c>
      <c r="M165" s="74">
        <f>'Direct Debit'!B52*100</f>
        <v>1.78578128199088</v>
      </c>
      <c r="P165" s="57">
        <f t="shared" si="230"/>
        <v>210.33333333333334</v>
      </c>
      <c r="Q165" s="57">
        <f t="shared" si="168"/>
        <v>1091630</v>
      </c>
      <c r="R165" s="4">
        <f t="shared" si="188"/>
        <v>98.146987772905376</v>
      </c>
      <c r="S165" s="4">
        <f t="shared" si="189"/>
        <v>1.8493827215997642</v>
      </c>
      <c r="V165" s="57">
        <f t="shared" si="231"/>
        <v>210.41666666666669</v>
      </c>
      <c r="W165" s="57">
        <f t="shared" si="169"/>
        <v>1080031.0416666665</v>
      </c>
      <c r="X165" s="74">
        <f t="shared" si="190"/>
        <v>98.135909415086914</v>
      </c>
      <c r="Y165" s="74">
        <f t="shared" si="191"/>
        <v>1.8543516086440639</v>
      </c>
      <c r="AB165" s="74">
        <f t="shared" si="232"/>
        <v>1.0122772277227723</v>
      </c>
      <c r="AC165" s="74">
        <f t="shared" si="225"/>
        <v>1.0496781631855105</v>
      </c>
      <c r="AD165" s="74">
        <f t="shared" si="192"/>
        <v>1.0067777981241699</v>
      </c>
      <c r="AE165" s="74">
        <f t="shared" si="193"/>
        <v>0.96302193913304079</v>
      </c>
      <c r="AH165" s="73"/>
      <c r="AI165" s="74"/>
      <c r="AJ165" s="74"/>
      <c r="AK165" s="74"/>
      <c r="AL165" s="74"/>
      <c r="AO165" s="285">
        <f t="shared" ref="AO165:AS165" si="254">AO153</f>
        <v>11</v>
      </c>
      <c r="AP165" s="244">
        <f t="shared" si="254"/>
        <v>1.0030802944547641</v>
      </c>
      <c r="AQ165" s="244">
        <f t="shared" ca="1" si="254"/>
        <v>0.97467153312398214</v>
      </c>
      <c r="AR165" s="244">
        <f t="shared" ca="1" si="254"/>
        <v>1.0086254968178008</v>
      </c>
      <c r="AS165" s="244">
        <f t="shared" ca="1" si="254"/>
        <v>1.0056598520341291</v>
      </c>
      <c r="AV165" s="4">
        <f t="shared" si="208"/>
        <v>212.34591206457566</v>
      </c>
      <c r="AW165" s="4">
        <f t="shared" ca="1" si="222"/>
        <v>1163145.6972651633</v>
      </c>
      <c r="AX165" s="4">
        <f t="shared" ca="1" si="223"/>
        <v>97.956134471664782</v>
      </c>
      <c r="AY165" s="4">
        <f t="shared" ca="1" si="224"/>
        <v>1.7757309078003005</v>
      </c>
      <c r="BB165" s="4">
        <f>'HAVERQ (new)'!I23</f>
        <v>97.066751570399873</v>
      </c>
      <c r="BC165" s="4">
        <f t="shared" ca="1" si="245"/>
        <v>100.91625905562509</v>
      </c>
      <c r="BE165" s="4">
        <f t="shared" si="209"/>
        <v>2.8829880473863199</v>
      </c>
      <c r="BF165" s="4">
        <f t="shared" si="210"/>
        <v>2.3722363524545678</v>
      </c>
      <c r="BG165" s="4">
        <f t="shared" si="211"/>
        <v>-6.8653982199368961</v>
      </c>
      <c r="BH165" s="4">
        <f t="shared" si="212"/>
        <v>-1.1996925063362383</v>
      </c>
      <c r="BI165" s="4">
        <f t="shared" ca="1" si="213"/>
        <v>2.8769697958143503</v>
      </c>
      <c r="BJ165" s="4">
        <f t="shared" ca="1" si="182"/>
        <v>0.74485956218887817</v>
      </c>
      <c r="BK165" s="4">
        <f t="shared" ca="1" si="214"/>
        <v>3.1008293429640492</v>
      </c>
      <c r="BL165" s="4">
        <f t="shared" si="215"/>
        <v>-1.4484381149959333</v>
      </c>
      <c r="BM165" s="4">
        <f t="shared" si="216"/>
        <v>0.81790429962498468</v>
      </c>
      <c r="BQ165" s="4">
        <f t="shared" si="217"/>
        <v>-1.4484381149959333</v>
      </c>
      <c r="BR165" s="4">
        <f t="shared" si="218"/>
        <v>-1.9252299892753848</v>
      </c>
      <c r="BS165" s="4">
        <f t="shared" si="219"/>
        <v>-0.81790429962498468</v>
      </c>
      <c r="BT165" s="73">
        <v>0</v>
      </c>
    </row>
    <row r="166" spans="1:72" x14ac:dyDescent="0.35">
      <c r="A166" s="73">
        <f t="shared" si="220"/>
        <v>12</v>
      </c>
      <c r="B166" s="53">
        <v>44896</v>
      </c>
      <c r="C166" s="73" t="s">
        <v>3128</v>
      </c>
      <c r="D166" s="4">
        <v>152.11612903225804</v>
      </c>
      <c r="E166" s="4">
        <v>151.8741935483871</v>
      </c>
      <c r="F166" s="114">
        <v>0.20115909090909093</v>
      </c>
      <c r="G166" s="57">
        <v>17</v>
      </c>
      <c r="H166" s="57">
        <v>-34</v>
      </c>
      <c r="I166" s="57">
        <v>20</v>
      </c>
      <c r="J166" s="57">
        <v>214</v>
      </c>
      <c r="K166" s="73">
        <f>Textkernal!C65</f>
        <v>930040</v>
      </c>
      <c r="L166" s="74">
        <f>'Direct Debit'!J53</f>
        <v>98.911341173021697</v>
      </c>
      <c r="M166" s="74">
        <f>'Direct Debit'!B53*100</f>
        <v>1.8007733370429699</v>
      </c>
      <c r="P166" s="57">
        <f t="shared" si="230"/>
        <v>210.5</v>
      </c>
      <c r="Q166" s="57">
        <f t="shared" si="168"/>
        <v>1068432.0833333333</v>
      </c>
      <c r="R166" s="4">
        <f t="shared" si="188"/>
        <v>98.124831057268452</v>
      </c>
      <c r="S166" s="4">
        <f t="shared" si="189"/>
        <v>1.8593204956883636</v>
      </c>
      <c r="V166" s="57">
        <f t="shared" si="231"/>
        <v>210.83333333333331</v>
      </c>
      <c r="W166" s="57">
        <f t="shared" si="169"/>
        <v>1063388.3333333333</v>
      </c>
      <c r="X166" s="74">
        <f t="shared" si="190"/>
        <v>98.383952987484008</v>
      </c>
      <c r="Y166" s="74">
        <f t="shared" si="191"/>
        <v>1.8697552838003286</v>
      </c>
      <c r="AB166" s="74">
        <f t="shared" si="232"/>
        <v>1.0150197628458499</v>
      </c>
      <c r="AC166" s="74">
        <f t="shared" si="225"/>
        <v>0.87460053006662675</v>
      </c>
      <c r="AD166" s="74">
        <f t="shared" si="192"/>
        <v>1.0053605102206533</v>
      </c>
      <c r="AE166" s="74">
        <f t="shared" si="193"/>
        <v>0.96310643036817578</v>
      </c>
      <c r="AH166" s="73"/>
      <c r="AI166" s="74"/>
      <c r="AJ166" s="74"/>
      <c r="AK166" s="74"/>
      <c r="AL166" s="74"/>
      <c r="AO166" s="285">
        <f t="shared" ref="AO166:AS166" si="255">AO154</f>
        <v>12</v>
      </c>
      <c r="AP166" s="244">
        <f t="shared" si="255"/>
        <v>0.99799443734174142</v>
      </c>
      <c r="AQ166" s="244">
        <f t="shared" ca="1" si="255"/>
        <v>0.7856981471168506</v>
      </c>
      <c r="AR166" s="244">
        <f t="shared" ca="1" si="255"/>
        <v>1.0133006296357472</v>
      </c>
      <c r="AS166" s="244">
        <f t="shared" ca="1" si="255"/>
        <v>1.0035926743343828</v>
      </c>
      <c r="AV166" s="4">
        <f t="shared" si="208"/>
        <v>214.43005290691852</v>
      </c>
      <c r="AW166" s="4">
        <f t="shared" ca="1" si="222"/>
        <v>1183711.5862024333</v>
      </c>
      <c r="AX166" s="4">
        <f t="shared" ca="1" si="223"/>
        <v>97.613026460446903</v>
      </c>
      <c r="AY166" s="4">
        <f t="shared" ca="1" si="224"/>
        <v>1.7943269048245143</v>
      </c>
      <c r="BB166" s="4">
        <f>'HAVERQ (new)'!I24</f>
        <v>97.71075022399701</v>
      </c>
      <c r="BC166" s="4">
        <f t="shared" ca="1" si="245"/>
        <v>99.899986681786729</v>
      </c>
      <c r="BE166" s="4">
        <f t="shared" si="209"/>
        <v>1.5712866103384269</v>
      </c>
      <c r="BF166" s="4">
        <f t="shared" si="210"/>
        <v>2.0684042425074844</v>
      </c>
      <c r="BG166" s="4">
        <f t="shared" si="211"/>
        <v>-2.668301752856912</v>
      </c>
      <c r="BH166" s="4">
        <f t="shared" si="212"/>
        <v>-1.0611009949587848</v>
      </c>
      <c r="BI166" s="4">
        <f t="shared" ca="1" si="213"/>
        <v>3.0237350203448736</v>
      </c>
      <c r="BJ166" s="4">
        <f t="shared" ca="1" si="182"/>
        <v>6.6193477384228483E-2</v>
      </c>
      <c r="BK166" s="4">
        <f t="shared" ca="1" si="214"/>
        <v>2.9154511079107039</v>
      </c>
      <c r="BL166" s="4">
        <f t="shared" si="215"/>
        <v>-1.1265629783301705</v>
      </c>
      <c r="BM166" s="4">
        <f t="shared" si="216"/>
        <v>1.0602463143286838</v>
      </c>
      <c r="BQ166" s="4">
        <f t="shared" si="217"/>
        <v>-1.1265629783301705</v>
      </c>
      <c r="BR166" s="4">
        <f t="shared" si="218"/>
        <v>-1.3271002838694401</v>
      </c>
      <c r="BS166" s="4">
        <f t="shared" si="219"/>
        <v>-1.0602463143286838</v>
      </c>
      <c r="BT166" s="73">
        <v>0</v>
      </c>
    </row>
    <row r="167" spans="1:72" x14ac:dyDescent="0.35">
      <c r="A167" s="73">
        <f t="shared" si="220"/>
        <v>1</v>
      </c>
      <c r="B167" s="53">
        <v>44927</v>
      </c>
      <c r="C167" s="73" t="s">
        <v>3129</v>
      </c>
      <c r="D167" s="4">
        <v>149.21935483870965</v>
      </c>
      <c r="E167" s="4">
        <v>148.6032258064516</v>
      </c>
      <c r="F167" s="114">
        <v>8.8468181818181821E-2</v>
      </c>
      <c r="G167" s="57">
        <v>15</v>
      </c>
      <c r="H167" s="57">
        <v>-40</v>
      </c>
      <c r="I167" s="57">
        <v>14</v>
      </c>
      <c r="J167" s="57">
        <v>218</v>
      </c>
      <c r="K167" s="73">
        <f>Textkernal!C66</f>
        <v>1121015</v>
      </c>
      <c r="L167" s="74">
        <f>'Direct Debit'!J54</f>
        <v>98.8862383837902</v>
      </c>
      <c r="M167" s="74">
        <f>'Direct Debit'!B54*100</f>
        <v>1.8652657662323098</v>
      </c>
      <c r="P167" s="57">
        <f t="shared" si="230"/>
        <v>211.16666666666666</v>
      </c>
      <c r="Q167" s="57">
        <f t="shared" si="168"/>
        <v>1058344.5833333333</v>
      </c>
      <c r="R167" s="4">
        <f t="shared" si="188"/>
        <v>98.643074917699565</v>
      </c>
      <c r="S167" s="4">
        <f t="shared" si="189"/>
        <v>1.8801900719122935</v>
      </c>
      <c r="V167" s="57">
        <f t="shared" si="231"/>
        <v>211.58333333333331</v>
      </c>
      <c r="W167" s="57">
        <f t="shared" si="169"/>
        <v>1040573.125</v>
      </c>
      <c r="X167" s="74">
        <f t="shared" si="190"/>
        <v>98.793549845357745</v>
      </c>
      <c r="Y167" s="74">
        <f t="shared" si="191"/>
        <v>1.8914090631644356</v>
      </c>
      <c r="AB167" s="74">
        <f t="shared" si="232"/>
        <v>1.0303269003544704</v>
      </c>
      <c r="AC167" s="74">
        <f t="shared" si="225"/>
        <v>1.077305355161849</v>
      </c>
      <c r="AD167" s="74">
        <f t="shared" si="192"/>
        <v>1.0009382043521824</v>
      </c>
      <c r="AE167" s="74">
        <f t="shared" si="193"/>
        <v>0.98617787265522217</v>
      </c>
      <c r="AH167" s="73"/>
      <c r="AI167" s="74"/>
      <c r="AJ167" s="74"/>
      <c r="AK167" s="74"/>
      <c r="AL167" s="74"/>
      <c r="AO167" s="285">
        <f t="shared" ref="AO167:AS167" si="256">AO155</f>
        <v>1</v>
      </c>
      <c r="AP167" s="244">
        <f t="shared" si="256"/>
        <v>1.0121968222269864</v>
      </c>
      <c r="AQ167" s="244">
        <f t="shared" ca="1" si="256"/>
        <v>1.0563770216214654</v>
      </c>
      <c r="AR167" s="244">
        <f t="shared" ca="1" si="256"/>
        <v>1.0103681524867829</v>
      </c>
      <c r="AS167" s="244">
        <f t="shared" ca="1" si="256"/>
        <v>1.0010113591614587</v>
      </c>
      <c r="AV167" s="4">
        <f t="shared" si="208"/>
        <v>215.37313219415861</v>
      </c>
      <c r="AW167" s="4">
        <f t="shared" ca="1" si="222"/>
        <v>1061188.360836664</v>
      </c>
      <c r="AX167" s="4">
        <f t="shared" ca="1" si="223"/>
        <v>97.871491832363333</v>
      </c>
      <c r="AY167" s="4">
        <f t="shared" ca="1" si="224"/>
        <v>1.8633812185656233</v>
      </c>
      <c r="BB167" s="4">
        <f>'HAVERQ (new)'!I25</f>
        <v>98.354748877594147</v>
      </c>
      <c r="BC167" s="4">
        <f t="shared" ca="1" si="245"/>
        <v>99.508659164152562</v>
      </c>
      <c r="BE167" s="4">
        <f t="shared" si="209"/>
        <v>1.3930965022558581</v>
      </c>
      <c r="BF167" s="4">
        <f t="shared" si="210"/>
        <v>1.8975207994511076</v>
      </c>
      <c r="BG167" s="4">
        <f t="shared" si="211"/>
        <v>-0.65638320045166387</v>
      </c>
      <c r="BH167" s="4">
        <f t="shared" si="212"/>
        <v>-0.99838796659144635</v>
      </c>
      <c r="BI167" s="4">
        <f t="shared" ca="1" si="213"/>
        <v>2.149367336270525</v>
      </c>
      <c r="BJ167" s="4">
        <f t="shared" ca="1" si="182"/>
        <v>-0.19513480537330644</v>
      </c>
      <c r="BK167" s="4">
        <f t="shared" ca="1" si="214"/>
        <v>2.2270681840223845</v>
      </c>
      <c r="BL167" s="4">
        <f t="shared" si="215"/>
        <v>-1.7703132516616964</v>
      </c>
      <c r="BM167" s="4">
        <f t="shared" si="216"/>
        <v>2.514298402550879</v>
      </c>
      <c r="BQ167" s="4">
        <f t="shared" si="217"/>
        <v>-1.7703132516616964</v>
      </c>
      <c r="BR167" s="4">
        <f t="shared" si="218"/>
        <v>-2.2242948419783573</v>
      </c>
      <c r="BS167" s="4">
        <f t="shared" si="219"/>
        <v>-2.514298402550879</v>
      </c>
      <c r="BT167" s="73">
        <v>0</v>
      </c>
    </row>
    <row r="168" spans="1:72" x14ac:dyDescent="0.35">
      <c r="A168" s="73">
        <f t="shared" si="220"/>
        <v>2</v>
      </c>
      <c r="B168" s="53">
        <v>44958</v>
      </c>
      <c r="C168" s="73" t="s">
        <v>3130</v>
      </c>
      <c r="D168" s="4">
        <v>149.43928571428572</v>
      </c>
      <c r="E168" s="4">
        <v>142.68214285714288</v>
      </c>
      <c r="F168" s="114">
        <v>6.5204999999999985E-2</v>
      </c>
      <c r="G168" s="57">
        <v>17</v>
      </c>
      <c r="H168" s="57">
        <v>-37</v>
      </c>
      <c r="I168" s="57">
        <v>19</v>
      </c>
      <c r="J168" s="57">
        <v>214</v>
      </c>
      <c r="K168" s="73">
        <f>Textkernal!C67</f>
        <v>990945</v>
      </c>
      <c r="L168" s="74">
        <f>'Direct Debit'!J55</f>
        <v>99.797667219726904</v>
      </c>
      <c r="M168" s="74">
        <f>'Direct Debit'!B55*100</f>
        <v>1.9184741269722101</v>
      </c>
      <c r="P168" s="57">
        <f t="shared" si="230"/>
        <v>212</v>
      </c>
      <c r="Q168" s="57">
        <f t="shared" si="168"/>
        <v>1022801.6666666666</v>
      </c>
      <c r="R168" s="4">
        <f t="shared" si="188"/>
        <v>98.94402477301594</v>
      </c>
      <c r="S168" s="4">
        <f t="shared" si="189"/>
        <v>1.9026280544165777</v>
      </c>
      <c r="V168" s="57">
        <f t="shared" si="231"/>
        <v>212.45833333333331</v>
      </c>
      <c r="W168" s="57">
        <f t="shared" si="169"/>
        <v>1005463.3333333333</v>
      </c>
      <c r="X168" s="74">
        <f t="shared" si="190"/>
        <v>99.066834770853916</v>
      </c>
      <c r="Y168" s="74">
        <f t="shared" si="191"/>
        <v>1.9103223161487284</v>
      </c>
      <c r="AB168" s="74">
        <f t="shared" si="232"/>
        <v>1.0072563247695627</v>
      </c>
      <c r="AC168" s="74">
        <f t="shared" si="225"/>
        <v>0.98556055417237165</v>
      </c>
      <c r="AD168" s="74">
        <f t="shared" si="192"/>
        <v>1.0073771656333166</v>
      </c>
      <c r="AE168" s="74">
        <f t="shared" si="193"/>
        <v>1.0042672436764053</v>
      </c>
      <c r="AH168" s="73"/>
      <c r="AI168" s="74"/>
      <c r="AJ168" s="74"/>
      <c r="AK168" s="74"/>
      <c r="AL168" s="74"/>
      <c r="AO168" s="285">
        <f t="shared" ref="AO168:AS168" si="257">AO156</f>
        <v>2</v>
      </c>
      <c r="AP168" s="244">
        <f t="shared" si="257"/>
        <v>1.0062240821410855</v>
      </c>
      <c r="AQ168" s="244">
        <f t="shared" ca="1" si="257"/>
        <v>1.005123122579465</v>
      </c>
      <c r="AR168" s="244">
        <f t="shared" ca="1" si="257"/>
        <v>1.0086729246113624</v>
      </c>
      <c r="AS168" s="244">
        <f t="shared" ca="1" si="257"/>
        <v>1.0103349528673153</v>
      </c>
      <c r="AV168" s="4">
        <f t="shared" si="208"/>
        <v>212.67628533064115</v>
      </c>
      <c r="AW168" s="4">
        <f t="shared" ca="1" si="222"/>
        <v>985894.14345271513</v>
      </c>
      <c r="AX168" s="4">
        <f t="shared" ca="1" si="223"/>
        <v>98.939571772662134</v>
      </c>
      <c r="AY168" s="4">
        <f t="shared" ca="1" si="224"/>
        <v>1.8988496057942066</v>
      </c>
      <c r="BB168" s="4">
        <f>'HAVERQ (new)'!I26</f>
        <v>98.998747531191285</v>
      </c>
      <c r="BC168" s="4">
        <f t="shared" ca="1" si="245"/>
        <v>99.940225750320224</v>
      </c>
      <c r="BE168" s="4">
        <f t="shared" si="209"/>
        <v>1.4066251737611744</v>
      </c>
      <c r="BF168" s="4">
        <f t="shared" si="210"/>
        <v>1.588188784944119</v>
      </c>
      <c r="BG168" s="4">
        <f t="shared" si="211"/>
        <v>-0.24105575775422813</v>
      </c>
      <c r="BH168" s="4">
        <f t="shared" si="212"/>
        <v>-1.1777232951713865</v>
      </c>
      <c r="BI168" s="4">
        <f t="shared" ca="1" si="213"/>
        <v>1.6120420227909229</v>
      </c>
      <c r="BJ168" s="4">
        <f t="shared" ca="1" si="182"/>
        <v>9.3065103338863073E-2</v>
      </c>
      <c r="BK168" s="4">
        <f t="shared" ca="1" si="214"/>
        <v>1.8734938628358402</v>
      </c>
      <c r="BL168" s="4">
        <f t="shared" si="215"/>
        <v>-1.1265629783301705</v>
      </c>
      <c r="BM168" s="4">
        <f t="shared" si="216"/>
        <v>1.302588329032383</v>
      </c>
      <c r="BQ168" s="4">
        <f t="shared" si="217"/>
        <v>-1.1265629783301705</v>
      </c>
      <c r="BR168" s="4">
        <f t="shared" si="218"/>
        <v>-1.7756975629238987</v>
      </c>
      <c r="BS168" s="4">
        <f t="shared" si="219"/>
        <v>-1.302588329032383</v>
      </c>
      <c r="BT168" s="73">
        <v>0</v>
      </c>
    </row>
    <row r="169" spans="1:72" x14ac:dyDescent="0.35">
      <c r="A169" s="73">
        <f t="shared" si="220"/>
        <v>3</v>
      </c>
      <c r="B169" s="53">
        <v>44986</v>
      </c>
      <c r="C169" s="73" t="s">
        <v>3131</v>
      </c>
      <c r="D169" s="4">
        <v>149.60000000000002</v>
      </c>
      <c r="E169" s="4">
        <v>138.0096774193548</v>
      </c>
      <c r="F169" s="114">
        <v>0.23613478260869561</v>
      </c>
      <c r="G169" s="57">
        <v>14</v>
      </c>
      <c r="H169" s="57">
        <v>-33</v>
      </c>
      <c r="I169" s="57">
        <v>21</v>
      </c>
      <c r="J169" s="57">
        <v>213</v>
      </c>
      <c r="K169" s="73">
        <f>Textkernal!C68</f>
        <v>1006090</v>
      </c>
      <c r="L169" s="74">
        <f>'Direct Debit'!J56</f>
        <v>99.256862923931493</v>
      </c>
      <c r="M169" s="74">
        <f>'Direct Debit'!B56*100</f>
        <v>1.9593828787680099</v>
      </c>
      <c r="P169" s="57">
        <f t="shared" si="230"/>
        <v>212.91666666666666</v>
      </c>
      <c r="Q169" s="57">
        <f t="shared" si="168"/>
        <v>988125</v>
      </c>
      <c r="R169" s="4">
        <f t="shared" si="188"/>
        <v>99.189644768691906</v>
      </c>
      <c r="S169" s="4">
        <f t="shared" si="189"/>
        <v>1.9180165778808791</v>
      </c>
      <c r="V169" s="57">
        <f t="shared" si="231"/>
        <v>213.33333333333331</v>
      </c>
      <c r="W169" s="57">
        <f t="shared" si="169"/>
        <v>967743.75</v>
      </c>
      <c r="X169" s="74">
        <f t="shared" si="190"/>
        <v>99.277004294648577</v>
      </c>
      <c r="Y169" s="74">
        <f t="shared" si="191"/>
        <v>1.9281533047230366</v>
      </c>
      <c r="AB169" s="74">
        <f t="shared" si="232"/>
        <v>0.99843750000000009</v>
      </c>
      <c r="AC169" s="74">
        <f t="shared" si="225"/>
        <v>1.0396243840376134</v>
      </c>
      <c r="AD169" s="74">
        <f t="shared" si="192"/>
        <v>0.99979711947534888</v>
      </c>
      <c r="AE169" s="74">
        <f t="shared" si="193"/>
        <v>1.0161966239761517</v>
      </c>
      <c r="AH169" s="73"/>
      <c r="AI169" s="74"/>
      <c r="AJ169" s="74"/>
      <c r="AK169" s="74"/>
      <c r="AL169" s="74"/>
      <c r="AO169" s="285">
        <f t="shared" ref="AO169:AS169" si="258">AO157</f>
        <v>3</v>
      </c>
      <c r="AP169" s="244">
        <f t="shared" si="258"/>
        <v>1.0031630281314237</v>
      </c>
      <c r="AQ169" s="244">
        <f t="shared" ca="1" si="258"/>
        <v>1.0888981528491299</v>
      </c>
      <c r="AR169" s="244">
        <f t="shared" ca="1" si="258"/>
        <v>1.0113963218255968</v>
      </c>
      <c r="AS169" s="244">
        <f t="shared" ca="1" si="258"/>
        <v>1.0130155217550036</v>
      </c>
      <c r="AV169" s="4">
        <f t="shared" si="208"/>
        <v>212.32839929991422</v>
      </c>
      <c r="AW169" s="4">
        <f t="shared" ca="1" si="222"/>
        <v>923952.34335510596</v>
      </c>
      <c r="AX169" s="4">
        <f t="shared" ca="1" si="223"/>
        <v>98.138445614247701</v>
      </c>
      <c r="AY169" s="4">
        <f t="shared" ca="1" si="224"/>
        <v>1.9342081505063886</v>
      </c>
      <c r="BB169" s="4">
        <f>'HAVERQ (new)'!I27</f>
        <v>99.310945628468886</v>
      </c>
      <c r="BC169" s="4">
        <f t="shared" ca="1" si="245"/>
        <v>98.81936476709464</v>
      </c>
      <c r="BE169" s="4">
        <f t="shared" si="209"/>
        <v>1.4165112380618112</v>
      </c>
      <c r="BF169" s="4">
        <f t="shared" si="210"/>
        <v>1.3440876367320329</v>
      </c>
      <c r="BG169" s="4">
        <f t="shared" si="211"/>
        <v>-3.292737597605258</v>
      </c>
      <c r="BH169" s="4">
        <f t="shared" si="212"/>
        <v>-1.2008570727961985</v>
      </c>
      <c r="BI169" s="4">
        <f t="shared" ca="1" si="213"/>
        <v>1.1700041304887991</v>
      </c>
      <c r="BJ169" s="4">
        <f t="shared" ca="1" si="182"/>
        <v>-0.65544519240295984</v>
      </c>
      <c r="BK169" s="4">
        <f t="shared" ca="1" si="214"/>
        <v>1.521014530629869</v>
      </c>
      <c r="BL169" s="4">
        <f t="shared" si="215"/>
        <v>-2.0921883883274592</v>
      </c>
      <c r="BM169" s="4">
        <f t="shared" si="216"/>
        <v>0.81790429962498468</v>
      </c>
      <c r="BQ169" s="4">
        <f t="shared" si="217"/>
        <v>-2.0921883883274592</v>
      </c>
      <c r="BR169" s="4">
        <f t="shared" si="218"/>
        <v>-1.1775678575179538</v>
      </c>
      <c r="BS169" s="4">
        <f t="shared" si="219"/>
        <v>-0.81790429962498468</v>
      </c>
      <c r="BT169" s="73">
        <v>0</v>
      </c>
    </row>
    <row r="170" spans="1:72" x14ac:dyDescent="0.35">
      <c r="A170" s="73">
        <f t="shared" si="220"/>
        <v>4</v>
      </c>
      <c r="B170" s="53">
        <v>45017</v>
      </c>
      <c r="C170" s="73" t="s">
        <v>3132</v>
      </c>
      <c r="D170" s="4">
        <v>142.5333333333333</v>
      </c>
      <c r="E170" s="4">
        <v>135.01000000000002</v>
      </c>
      <c r="F170" s="114">
        <v>0.14181500000000002</v>
      </c>
      <c r="G170" s="57">
        <v>18</v>
      </c>
      <c r="H170" s="57">
        <v>-28</v>
      </c>
      <c r="I170" s="57">
        <v>19</v>
      </c>
      <c r="J170" s="57">
        <v>209</v>
      </c>
      <c r="K170" s="73">
        <f>Textkernal!C69</f>
        <v>842360</v>
      </c>
      <c r="L170" s="74">
        <f>'Direct Debit'!J57</f>
        <v>100.19179212488299</v>
      </c>
      <c r="M170" s="74">
        <f>'Direct Debit'!B57*100</f>
        <v>2.09416554060375</v>
      </c>
      <c r="P170" s="57">
        <f t="shared" si="230"/>
        <v>213.75</v>
      </c>
      <c r="Q170" s="57">
        <f t="shared" si="168"/>
        <v>947362.5</v>
      </c>
      <c r="R170" s="4">
        <f t="shared" si="188"/>
        <v>99.364363820605249</v>
      </c>
      <c r="S170" s="4">
        <f t="shared" si="189"/>
        <v>1.9382900315651941</v>
      </c>
      <c r="V170" s="57">
        <f t="shared" si="231"/>
        <v>214.70833333333331</v>
      </c>
      <c r="W170" s="57">
        <f t="shared" si="169"/>
        <v>924869.79166666674</v>
      </c>
      <c r="X170" s="74">
        <f t="shared" si="190"/>
        <v>99.515310568242285</v>
      </c>
      <c r="Y170" s="74">
        <f t="shared" si="191"/>
        <v>1.9495245401678816</v>
      </c>
      <c r="AB170" s="74">
        <f t="shared" si="232"/>
        <v>0.9734135455074715</v>
      </c>
      <c r="AC170" s="74">
        <f t="shared" si="225"/>
        <v>0.9107876671828804</v>
      </c>
      <c r="AD170" s="74">
        <f t="shared" si="192"/>
        <v>1.0067977636082119</v>
      </c>
      <c r="AE170" s="74">
        <f t="shared" si="193"/>
        <v>1.0741929621585644</v>
      </c>
      <c r="AH170" s="73"/>
      <c r="AI170" s="74"/>
      <c r="AJ170" s="74"/>
      <c r="AK170" s="74"/>
      <c r="AL170" s="74"/>
      <c r="AO170" s="285">
        <f t="shared" ref="AO170:AS170" si="259">AO158</f>
        <v>4</v>
      </c>
      <c r="AP170" s="244">
        <f t="shared" si="259"/>
        <v>0.99287678513374189</v>
      </c>
      <c r="AQ170" s="244">
        <f t="shared" ca="1" si="259"/>
        <v>0.92312570722127618</v>
      </c>
      <c r="AR170" s="244">
        <f t="shared" ca="1" si="259"/>
        <v>0.97508959396513906</v>
      </c>
      <c r="AS170" s="244">
        <f t="shared" ca="1" si="259"/>
        <v>1.0096063524952417</v>
      </c>
      <c r="AV170" s="4">
        <f t="shared" si="208"/>
        <v>210.49943268826394</v>
      </c>
      <c r="AW170" s="4">
        <f t="shared" ca="1" si="222"/>
        <v>912508.44106119522</v>
      </c>
      <c r="AX170" s="4">
        <f t="shared" ca="1" si="223"/>
        <v>102.75137048428496</v>
      </c>
      <c r="AY170" s="4">
        <f t="shared" ca="1" si="224"/>
        <v>2.0742396632390641</v>
      </c>
      <c r="BB170" s="4">
        <f>'HAVERQ (new)'!I28</f>
        <v>99.623143725746488</v>
      </c>
      <c r="BC170" s="4">
        <f t="shared" ca="1" si="245"/>
        <v>103.14006027269144</v>
      </c>
      <c r="BE170" s="4">
        <f t="shared" si="209"/>
        <v>0.98181732925756238</v>
      </c>
      <c r="BF170" s="4">
        <f t="shared" si="210"/>
        <v>1.1873770709547931</v>
      </c>
      <c r="BG170" s="4">
        <f t="shared" si="211"/>
        <v>-1.6088065509919076</v>
      </c>
      <c r="BH170" s="4">
        <f t="shared" si="212"/>
        <v>-1.3224799697797669</v>
      </c>
      <c r="BI170" s="4">
        <f t="shared" ca="1" si="213"/>
        <v>1.0883365257091473</v>
      </c>
      <c r="BJ170" s="4">
        <f t="shared" ca="1" si="182"/>
        <v>2.2299126879272713</v>
      </c>
      <c r="BK170" s="4">
        <f t="shared" ca="1" si="214"/>
        <v>0.125079983617811</v>
      </c>
      <c r="BL170" s="4">
        <f t="shared" si="215"/>
        <v>-0.80468784166440743</v>
      </c>
      <c r="BM170" s="4">
        <f t="shared" si="216"/>
        <v>1.302588329032383</v>
      </c>
      <c r="BQ170" s="4">
        <f t="shared" si="217"/>
        <v>-0.80468784166440743</v>
      </c>
      <c r="BR170" s="4">
        <f t="shared" si="218"/>
        <v>-0.42990572576052283</v>
      </c>
      <c r="BS170" s="4">
        <f t="shared" si="219"/>
        <v>-1.302588329032383</v>
      </c>
      <c r="BT170" s="73">
        <v>0</v>
      </c>
    </row>
    <row r="171" spans="1:72" x14ac:dyDescent="0.35">
      <c r="A171" s="73">
        <f t="shared" si="220"/>
        <v>5</v>
      </c>
      <c r="B171" s="53">
        <v>45047</v>
      </c>
      <c r="C171" s="73" t="s">
        <v>3133</v>
      </c>
      <c r="D171" s="4">
        <v>141.21612903225807</v>
      </c>
      <c r="E171" s="4">
        <v>132.23870967741937</v>
      </c>
      <c r="F171" s="114">
        <v>4.8704347826086951E-2</v>
      </c>
      <c r="G171" s="57">
        <v>19</v>
      </c>
      <c r="H171" s="57">
        <v>-24</v>
      </c>
      <c r="I171" s="57">
        <v>19</v>
      </c>
      <c r="J171" s="57">
        <v>209</v>
      </c>
      <c r="K171" s="73">
        <f>Textkernal!C70</f>
        <v>1003770</v>
      </c>
      <c r="L171" s="74">
        <f>'Direct Debit'!J58</f>
        <v>98.609334119187494</v>
      </c>
      <c r="M171" s="74">
        <f>'Direct Debit'!B58*100</f>
        <v>1.92414473936214</v>
      </c>
      <c r="P171" s="57">
        <f t="shared" si="230"/>
        <v>215.66666666666666</v>
      </c>
      <c r="Q171" s="57">
        <f t="shared" si="168"/>
        <v>902377.08333333337</v>
      </c>
      <c r="R171" s="4">
        <f t="shared" si="188"/>
        <v>99.666257315879307</v>
      </c>
      <c r="S171" s="4">
        <f t="shared" si="189"/>
        <v>1.9607590487705691</v>
      </c>
      <c r="V171" s="57">
        <f t="shared" si="231"/>
        <v>216.20833333333331</v>
      </c>
      <c r="W171" s="57">
        <f t="shared" si="169"/>
        <v>882259.58333333337</v>
      </c>
      <c r="X171" s="74">
        <f t="shared" si="190"/>
        <v>99.749704021066123</v>
      </c>
      <c r="Y171" s="74">
        <f t="shared" si="191"/>
        <v>1.9719648847675662</v>
      </c>
      <c r="AB171" s="74">
        <f t="shared" si="232"/>
        <v>0.96666024282135299</v>
      </c>
      <c r="AC171" s="74">
        <f t="shared" si="225"/>
        <v>1.1377263777714703</v>
      </c>
      <c r="AD171" s="74">
        <f t="shared" si="192"/>
        <v>0.98856768635987335</v>
      </c>
      <c r="AE171" s="74">
        <f t="shared" si="193"/>
        <v>0.97575000154677571</v>
      </c>
      <c r="AH171" s="73"/>
      <c r="AI171" s="74"/>
      <c r="AJ171" s="74"/>
      <c r="AK171" s="74"/>
      <c r="AL171" s="74"/>
      <c r="AO171" s="285">
        <f t="shared" ref="AO171:AS171" si="260">AO159</f>
        <v>5</v>
      </c>
      <c r="AP171" s="244">
        <f t="shared" si="260"/>
        <v>0.99323266368470142</v>
      </c>
      <c r="AQ171" s="244">
        <f t="shared" ca="1" si="260"/>
        <v>1.0823283575727152</v>
      </c>
      <c r="AR171" s="244">
        <f t="shared" ca="1" si="260"/>
        <v>0.98351189448096821</v>
      </c>
      <c r="AS171" s="244">
        <f t="shared" ca="1" si="260"/>
        <v>0.97667710482341796</v>
      </c>
      <c r="AV171" s="4">
        <f t="shared" ref="AV171:AV201" si="261">J171/AP171</f>
        <v>210.42401004478683</v>
      </c>
      <c r="AW171" s="4">
        <f t="shared" ca="1" si="222"/>
        <v>927417.26018442854</v>
      </c>
      <c r="AX171" s="4">
        <f t="shared" ca="1" si="223"/>
        <v>100.26247234277416</v>
      </c>
      <c r="AY171" s="4">
        <f t="shared" ca="1" si="224"/>
        <v>1.9700930121731717</v>
      </c>
      <c r="BB171" s="4">
        <f>'HAVERQ (new)'!I29</f>
        <v>99.935341823024089</v>
      </c>
      <c r="BC171" s="4">
        <f t="shared" ca="1" si="245"/>
        <v>100.32734217323176</v>
      </c>
      <c r="BE171" s="4">
        <f t="shared" ref="BE171:BE201" si="262">(D171-AVERAGE(D$167:D$190))/STDEV(D$167:D$190)</f>
        <v>0.90079176043753983</v>
      </c>
      <c r="BF171" s="4">
        <f t="shared" ref="BF171:BF201" si="263">(E171-AVERAGE(E$167:E$190))/STDEV(E$167:E$190)</f>
        <v>1.0425980118524918</v>
      </c>
      <c r="BG171" s="4">
        <f t="shared" ref="BG171:BG202" si="264">-1*(F171-AVERAGE(F$167:F$190))/STDEV(F$167:F$190)</f>
        <v>5.3537377604192145E-2</v>
      </c>
      <c r="BH171" s="4">
        <f t="shared" ref="BH171:BH201" si="265">(AV171-AVERAGE(AV$167:AV$190))/STDEV(AV$167:AV$190)</f>
        <v>-1.3274954360760971</v>
      </c>
      <c r="BI171" s="4">
        <f t="shared" ref="BI171:BI201" ca="1" si="266">(AW171-AVERAGE(AW$167:AW$190))/STDEV(AW$167:AW$190)</f>
        <v>1.194730963254756</v>
      </c>
      <c r="BJ171" s="4">
        <f t="shared" ca="1" si="182"/>
        <v>0.35158121955352722</v>
      </c>
      <c r="BK171" s="4">
        <f t="shared" ref="BK171:BK201" ca="1" si="267">-1*(AY171-AVERAGE(AY$167:AY$190))/STDEV(AY$167:AY$190)</f>
        <v>1.1632884935553418</v>
      </c>
      <c r="BL171" s="4">
        <f t="shared" ref="BL171:BL202" si="268">(G171-AVERAGE(G$167:G$190))/STDEV(G$167:G$190)</f>
        <v>-0.48281270499864448</v>
      </c>
      <c r="BM171" s="4">
        <f t="shared" ref="BM171:BM202" si="269">-1*(I171-AVERAGE(I$167:I$190))/STDEV(I$167:I$190)</f>
        <v>1.302588329032383</v>
      </c>
      <c r="BQ171" s="4">
        <f t="shared" ref="BQ171:BQ202" si="270">(G171-BQ$2)/BQ$3</f>
        <v>-0.48281270499864448</v>
      </c>
      <c r="BR171" s="4">
        <f t="shared" ref="BR171:BR202" si="271">(H171-BR$2)/BR$3</f>
        <v>0.16822397964542199</v>
      </c>
      <c r="BS171" s="4">
        <f t="shared" ref="BS171:BS202" si="272">(I171-BS$2)/BS$3</f>
        <v>-1.302588329032383</v>
      </c>
      <c r="BT171" s="73">
        <v>0</v>
      </c>
    </row>
    <row r="172" spans="1:72" x14ac:dyDescent="0.35">
      <c r="A172" s="73">
        <f t="shared" si="220"/>
        <v>6</v>
      </c>
      <c r="B172" s="53">
        <v>45078</v>
      </c>
      <c r="C172" s="73" t="s">
        <v>3134</v>
      </c>
      <c r="D172" s="4">
        <v>141.19</v>
      </c>
      <c r="E172" s="4">
        <v>128.10333333333332</v>
      </c>
      <c r="F172" s="114">
        <v>5.8913636363636362E-2</v>
      </c>
      <c r="G172" s="57">
        <v>22</v>
      </c>
      <c r="H172" s="57">
        <v>-25</v>
      </c>
      <c r="I172" s="57">
        <v>25</v>
      </c>
      <c r="J172" s="57">
        <v>213</v>
      </c>
      <c r="K172" s="73">
        <f>Textkernal!C71</f>
        <v>1034740</v>
      </c>
      <c r="L172" s="74">
        <f>'Direct Debit'!J59</f>
        <v>100.81514984209799</v>
      </c>
      <c r="M172" s="74">
        <f>'Direct Debit'!B59*100</f>
        <v>2.0257607775227102</v>
      </c>
      <c r="P172" s="57">
        <f t="shared" si="230"/>
        <v>216.75</v>
      </c>
      <c r="Q172" s="57">
        <f t="shared" si="168"/>
        <v>862142.08333333337</v>
      </c>
      <c r="R172" s="4">
        <f t="shared" si="188"/>
        <v>99.833150726252953</v>
      </c>
      <c r="S172" s="4">
        <f t="shared" si="189"/>
        <v>1.9831707207645632</v>
      </c>
      <c r="V172" s="57">
        <f t="shared" si="231"/>
        <v>217.16666666666669</v>
      </c>
      <c r="W172" s="57">
        <f t="shared" si="169"/>
        <v>847846.45833333337</v>
      </c>
      <c r="X172" s="74">
        <f t="shared" si="190"/>
        <v>99.916575363126469</v>
      </c>
      <c r="Y172" s="74">
        <f t="shared" si="191"/>
        <v>1.9955165117518514</v>
      </c>
      <c r="AB172" s="74">
        <f t="shared" si="232"/>
        <v>0.98081350729086714</v>
      </c>
      <c r="AC172" s="74">
        <f t="shared" si="225"/>
        <v>1.2204332398038855</v>
      </c>
      <c r="AD172" s="74">
        <f t="shared" si="192"/>
        <v>1.0089932473736798</v>
      </c>
      <c r="AE172" s="74">
        <f t="shared" si="193"/>
        <v>1.0151561090037324</v>
      </c>
      <c r="AH172" s="73"/>
      <c r="AI172" s="74"/>
      <c r="AJ172" s="74"/>
      <c r="AK172" s="74"/>
      <c r="AL172" s="74"/>
      <c r="AO172" s="285">
        <f t="shared" ref="AO172:AS172" si="273">AO160</f>
        <v>6</v>
      </c>
      <c r="AP172" s="244">
        <f t="shared" si="273"/>
        <v>0.99560461387224175</v>
      </c>
      <c r="AQ172" s="244">
        <f t="shared" ca="1" si="273"/>
        <v>1.049552295920416</v>
      </c>
      <c r="AR172" s="244">
        <f t="shared" ca="1" si="273"/>
        <v>0.98486645726033994</v>
      </c>
      <c r="AS172" s="244">
        <f t="shared" ca="1" si="273"/>
        <v>0.97913458201062242</v>
      </c>
      <c r="AV172" s="4">
        <f t="shared" si="261"/>
        <v>213.94035044852922</v>
      </c>
      <c r="AW172" s="4">
        <f t="shared" ca="1" si="222"/>
        <v>985887.03394962684</v>
      </c>
      <c r="AX172" s="4">
        <f t="shared" ca="1" si="223"/>
        <v>102.364284110702</v>
      </c>
      <c r="AY172" s="4">
        <f t="shared" ca="1" si="224"/>
        <v>2.0689298639241946</v>
      </c>
      <c r="BB172" s="4">
        <f>'HAVERQ (new)'!I30</f>
        <v>100.10300620199978</v>
      </c>
      <c r="BC172" s="4">
        <f t="shared" ca="1" si="245"/>
        <v>102.25895104902159</v>
      </c>
      <c r="BE172" s="4">
        <f t="shared" si="262"/>
        <v>0.89918447772543619</v>
      </c>
      <c r="BF172" s="4">
        <f t="shared" si="263"/>
        <v>0.8265557259713211</v>
      </c>
      <c r="BG172" s="4">
        <f t="shared" si="264"/>
        <v>-0.1287333768094033</v>
      </c>
      <c r="BH172" s="4">
        <f t="shared" si="265"/>
        <v>-1.0936653027323104</v>
      </c>
      <c r="BI172" s="4">
        <f t="shared" ca="1" si="266"/>
        <v>1.6119912869428283</v>
      </c>
      <c r="BJ172" s="4">
        <f t="shared" ca="1" si="182"/>
        <v>1.641508474148661</v>
      </c>
      <c r="BK172" s="4">
        <f t="shared" ca="1" si="267"/>
        <v>0.17801187128139112</v>
      </c>
      <c r="BL172" s="4">
        <f t="shared" si="268"/>
        <v>0.48281270499864448</v>
      </c>
      <c r="BM172" s="4">
        <f t="shared" si="269"/>
        <v>-0.15146375918981198</v>
      </c>
      <c r="BQ172" s="4">
        <f t="shared" si="270"/>
        <v>0.48281270499864448</v>
      </c>
      <c r="BR172" s="4">
        <f t="shared" si="271"/>
        <v>1.8691553293935775E-2</v>
      </c>
      <c r="BS172" s="4">
        <f t="shared" si="272"/>
        <v>0.15146375918981198</v>
      </c>
      <c r="BT172" s="73">
        <v>0</v>
      </c>
    </row>
    <row r="173" spans="1:72" x14ac:dyDescent="0.35">
      <c r="A173" s="73">
        <f t="shared" si="220"/>
        <v>7</v>
      </c>
      <c r="B173" s="53">
        <v>45108</v>
      </c>
      <c r="C173" s="73" t="s">
        <v>3135</v>
      </c>
      <c r="D173" s="4">
        <v>139.58709677419355</v>
      </c>
      <c r="E173" s="4">
        <v>125.89677419354838</v>
      </c>
      <c r="F173" s="114">
        <v>0.1205095238095238</v>
      </c>
      <c r="G173" s="57">
        <v>19</v>
      </c>
      <c r="H173" s="57">
        <v>-32</v>
      </c>
      <c r="I173" s="57">
        <v>26</v>
      </c>
      <c r="J173" s="57">
        <v>220</v>
      </c>
      <c r="K173" s="73">
        <f>Textkernal!C72</f>
        <v>757570</v>
      </c>
      <c r="L173" s="74">
        <f>'Direct Debit'!J60</f>
        <v>99.767202104492696</v>
      </c>
      <c r="M173" s="74">
        <f>'Direct Debit'!B60*100</f>
        <v>2.0177717451451498</v>
      </c>
      <c r="P173" s="57">
        <f t="shared" si="230"/>
        <v>217.58333333333334</v>
      </c>
      <c r="Q173" s="57">
        <f t="shared" si="168"/>
        <v>833550.83333333337</v>
      </c>
      <c r="R173" s="4">
        <f t="shared" si="188"/>
        <v>100</v>
      </c>
      <c r="S173" s="4">
        <f t="shared" si="189"/>
        <v>2.0078623027391393</v>
      </c>
      <c r="V173" s="57">
        <f t="shared" si="231"/>
        <v>218.04166666666669</v>
      </c>
      <c r="W173" s="57">
        <f t="shared" si="169"/>
        <v>819624.58333333337</v>
      </c>
      <c r="X173" s="74">
        <f t="shared" si="190"/>
        <v>100.10745517668204</v>
      </c>
      <c r="Y173" s="74">
        <f t="shared" si="191"/>
        <v>2.0203446176975395</v>
      </c>
      <c r="AB173" s="74">
        <f t="shared" si="232"/>
        <v>1.0089814637875023</v>
      </c>
      <c r="AC173" s="74">
        <f t="shared" si="225"/>
        <v>0.92428901646536343</v>
      </c>
      <c r="AD173" s="74">
        <f t="shared" si="192"/>
        <v>0.99660112154895142</v>
      </c>
      <c r="AE173" s="74">
        <f t="shared" si="193"/>
        <v>0.99872651797626399</v>
      </c>
      <c r="AH173" s="73"/>
      <c r="AI173" s="74"/>
      <c r="AJ173" s="74"/>
      <c r="AK173" s="74"/>
      <c r="AL173" s="74"/>
      <c r="AO173" s="285">
        <f t="shared" ref="AO173:AS173" si="274">AO161</f>
        <v>7</v>
      </c>
      <c r="AP173" s="244">
        <f t="shared" si="274"/>
        <v>1.00231356040187</v>
      </c>
      <c r="AQ173" s="244">
        <f t="shared" ca="1" si="274"/>
        <v>1.0355145434801527</v>
      </c>
      <c r="AR173" s="244">
        <f t="shared" ca="1" si="274"/>
        <v>0.99278978925027439</v>
      </c>
      <c r="AS173" s="244">
        <f t="shared" ca="1" si="274"/>
        <v>0.98905179965611467</v>
      </c>
      <c r="AV173" s="4">
        <f t="shared" si="261"/>
        <v>219.49219155709383</v>
      </c>
      <c r="AW173" s="4">
        <f t="shared" ca="1" si="222"/>
        <v>731587.98663895356</v>
      </c>
      <c r="AX173" s="4">
        <f t="shared" ca="1" si="223"/>
        <v>100.49176893714223</v>
      </c>
      <c r="AY173" s="4">
        <f t="shared" ca="1" si="224"/>
        <v>2.0401072480194795</v>
      </c>
      <c r="BB173" s="4">
        <f>'HAVERQ (new)'!I31</f>
        <v>100.27067058097545</v>
      </c>
      <c r="BC173" s="4">
        <f t="shared" ca="1" si="245"/>
        <v>100.22050152341231</v>
      </c>
      <c r="BE173" s="4">
        <f t="shared" si="262"/>
        <v>0.80058462838665267</v>
      </c>
      <c r="BF173" s="4">
        <f t="shared" si="263"/>
        <v>0.71127962028559155</v>
      </c>
      <c r="BG173" s="4">
        <f t="shared" si="264"/>
        <v>-1.2284308564372757</v>
      </c>
      <c r="BH173" s="4">
        <f t="shared" si="265"/>
        <v>-0.72447813719579479</v>
      </c>
      <c r="BI173" s="4">
        <f t="shared" ca="1" si="266"/>
        <v>-0.2027737781749176</v>
      </c>
      <c r="BJ173" s="4">
        <f t="shared" ca="1" si="182"/>
        <v>0.28023309735958396</v>
      </c>
      <c r="BK173" s="4">
        <f t="shared" ca="1" si="267"/>
        <v>0.46533637768346042</v>
      </c>
      <c r="BL173" s="4">
        <f t="shared" si="268"/>
        <v>-0.48281270499864448</v>
      </c>
      <c r="BM173" s="4">
        <f t="shared" si="269"/>
        <v>-0.39380577389351118</v>
      </c>
      <c r="BQ173" s="4">
        <f t="shared" si="270"/>
        <v>-0.48281270499864448</v>
      </c>
      <c r="BR173" s="4">
        <f t="shared" si="271"/>
        <v>-1.0280354311664677</v>
      </c>
      <c r="BS173" s="4">
        <f t="shared" si="272"/>
        <v>0.39380577389351118</v>
      </c>
      <c r="BT173" s="73">
        <v>0</v>
      </c>
    </row>
    <row r="174" spans="1:72" x14ac:dyDescent="0.35">
      <c r="A174" s="73">
        <f t="shared" si="220"/>
        <v>8</v>
      </c>
      <c r="B174" s="53">
        <v>45139</v>
      </c>
      <c r="C174" s="73" t="s">
        <v>3136</v>
      </c>
      <c r="D174" s="4">
        <v>136.46451612903226</v>
      </c>
      <c r="E174" s="4">
        <v>124.00322580645164</v>
      </c>
      <c r="F174" s="114">
        <v>7.3995652173913032E-2</v>
      </c>
      <c r="G174" s="57">
        <v>22</v>
      </c>
      <c r="H174" s="57">
        <v>-24</v>
      </c>
      <c r="I174" s="57">
        <v>27</v>
      </c>
      <c r="J174" s="57">
        <v>221</v>
      </c>
      <c r="K174" s="73">
        <f>Textkernal!C73</f>
        <v>729175</v>
      </c>
      <c r="L174" s="74">
        <f>'Direct Debit'!J61</f>
        <v>99.976088100075003</v>
      </c>
      <c r="M174" s="74">
        <f>'Direct Debit'!B61*100</f>
        <v>1.9859909870464698</v>
      </c>
      <c r="P174" s="57">
        <f t="shared" si="230"/>
        <v>218.5</v>
      </c>
      <c r="Q174" s="57">
        <f t="shared" si="168"/>
        <v>805698.33333333337</v>
      </c>
      <c r="R174" s="4">
        <f t="shared" si="188"/>
        <v>100.21491035336408</v>
      </c>
      <c r="S174" s="4">
        <f t="shared" si="189"/>
        <v>2.0328269326559396</v>
      </c>
      <c r="V174" s="57">
        <f t="shared" si="231"/>
        <v>219.25</v>
      </c>
      <c r="W174" s="57">
        <f t="shared" si="169"/>
        <v>791974.79166666674</v>
      </c>
      <c r="X174" s="74">
        <f t="shared" si="190"/>
        <v>100.26766644837127</v>
      </c>
      <c r="Y174" s="74">
        <f t="shared" si="191"/>
        <v>2.0412878711325164</v>
      </c>
      <c r="AB174" s="74">
        <f t="shared" si="232"/>
        <v>1.0079817559863169</v>
      </c>
      <c r="AC174" s="74">
        <f t="shared" si="225"/>
        <v>0.9207048098910976</v>
      </c>
      <c r="AD174" s="74">
        <f t="shared" si="192"/>
        <v>0.99709200025666889</v>
      </c>
      <c r="AE174" s="74">
        <f t="shared" si="193"/>
        <v>0.97291078594643898</v>
      </c>
      <c r="AH174" s="73"/>
      <c r="AI174" s="74"/>
      <c r="AJ174" s="74"/>
      <c r="AK174" s="74"/>
      <c r="AL174" s="74"/>
      <c r="AO174" s="285">
        <f t="shared" ref="AO174:AS174" si="275">AO162</f>
        <v>8</v>
      </c>
      <c r="AP174" s="244">
        <f t="shared" si="275"/>
        <v>0.99798427745935692</v>
      </c>
      <c r="AQ174" s="244">
        <f t="shared" ca="1" si="275"/>
        <v>0.97066282573693508</v>
      </c>
      <c r="AR174" s="244">
        <f t="shared" ca="1" si="275"/>
        <v>1.0001261479587531</v>
      </c>
      <c r="AS174" s="244">
        <f t="shared" ca="1" si="275"/>
        <v>0.9944635456486518</v>
      </c>
      <c r="AV174" s="4">
        <f t="shared" si="261"/>
        <v>221.44637444851958</v>
      </c>
      <c r="AW174" s="4">
        <f t="shared" ca="1" si="222"/>
        <v>751213.48079484189</v>
      </c>
      <c r="AX174" s="4">
        <f t="shared" ca="1" si="223"/>
        <v>99.963477911386619</v>
      </c>
      <c r="AY174" s="4">
        <f t="shared" ca="1" si="224"/>
        <v>1.9970475496425375</v>
      </c>
      <c r="BB174" s="4">
        <f>'HAVERQ (new)'!I32</f>
        <v>100.43833495995113</v>
      </c>
      <c r="BC174" s="4">
        <f t="shared" ca="1" si="245"/>
        <v>99.527215331920956</v>
      </c>
      <c r="BE174" s="4">
        <f t="shared" si="262"/>
        <v>0.60850442279208017</v>
      </c>
      <c r="BF174" s="4">
        <f t="shared" si="263"/>
        <v>0.61235597031114253</v>
      </c>
      <c r="BG174" s="4">
        <f t="shared" si="264"/>
        <v>-0.3979989960252906</v>
      </c>
      <c r="BH174" s="4">
        <f t="shared" si="265"/>
        <v>-0.59452858919586093</v>
      </c>
      <c r="BI174" s="4">
        <f t="shared" ca="1" si="266"/>
        <v>-6.2719532764129587E-2</v>
      </c>
      <c r="BJ174" s="4">
        <f t="shared" ca="1" si="182"/>
        <v>-0.18274300761067452</v>
      </c>
      <c r="BK174" s="4">
        <f t="shared" ca="1" si="267"/>
        <v>0.89458633274922794</v>
      </c>
      <c r="BL174" s="4">
        <f t="shared" si="268"/>
        <v>0.48281270499864448</v>
      </c>
      <c r="BM174" s="4">
        <f t="shared" si="269"/>
        <v>-0.63614778859721033</v>
      </c>
      <c r="BQ174" s="4">
        <f t="shared" si="270"/>
        <v>0.48281270499864448</v>
      </c>
      <c r="BR174" s="4">
        <f t="shared" si="271"/>
        <v>0.16822397964542199</v>
      </c>
      <c r="BS174" s="4">
        <f t="shared" si="272"/>
        <v>0.63614778859721033</v>
      </c>
      <c r="BT174" s="73">
        <v>0</v>
      </c>
    </row>
    <row r="175" spans="1:72" x14ac:dyDescent="0.35">
      <c r="A175" s="73">
        <f t="shared" si="220"/>
        <v>9</v>
      </c>
      <c r="B175" s="53">
        <v>45170</v>
      </c>
      <c r="C175" s="73" t="s">
        <v>3137</v>
      </c>
      <c r="D175" s="4">
        <v>138.99666666666664</v>
      </c>
      <c r="E175" s="4">
        <v>122.59333333333338</v>
      </c>
      <c r="F175" s="114">
        <v>4.9404761904761917E-2</v>
      </c>
      <c r="G175" s="57">
        <v>17</v>
      </c>
      <c r="H175" s="57">
        <v>-28</v>
      </c>
      <c r="I175" s="57">
        <v>23</v>
      </c>
      <c r="J175" s="57">
        <v>221</v>
      </c>
      <c r="K175" s="73">
        <f>Textkernal!C74</f>
        <v>631745</v>
      </c>
      <c r="L175" s="74">
        <f>'Direct Debit'!J62</f>
        <v>100.141495123859</v>
      </c>
      <c r="M175" s="74">
        <f>'Direct Debit'!B62*100</f>
        <v>2.06186786438374</v>
      </c>
      <c r="P175" s="57">
        <f t="shared" si="230"/>
        <v>220</v>
      </c>
      <c r="Q175" s="57">
        <f t="shared" si="168"/>
        <v>778251.25</v>
      </c>
      <c r="R175" s="4">
        <f t="shared" si="188"/>
        <v>100.32042254337848</v>
      </c>
      <c r="S175" s="4">
        <f t="shared" si="189"/>
        <v>2.0497488096090932</v>
      </c>
      <c r="V175" s="57">
        <f t="shared" si="231"/>
        <v>220.875</v>
      </c>
      <c r="W175" s="57">
        <f t="shared" si="169"/>
        <v>763547.70833333326</v>
      </c>
      <c r="X175" s="74">
        <f t="shared" si="190"/>
        <v>100.44320068417979</v>
      </c>
      <c r="Y175" s="74">
        <f t="shared" si="191"/>
        <v>2.0569729639103764</v>
      </c>
      <c r="AB175" s="74">
        <f t="shared" si="232"/>
        <v>1.0005659309564232</v>
      </c>
      <c r="AC175" s="74">
        <f t="shared" si="225"/>
        <v>0.82738117488292739</v>
      </c>
      <c r="AD175" s="74">
        <f t="shared" si="192"/>
        <v>0.99699625700629124</v>
      </c>
      <c r="AE175" s="74">
        <f t="shared" si="193"/>
        <v>1.0023796620370051</v>
      </c>
      <c r="AH175" s="73"/>
      <c r="AI175" s="74"/>
      <c r="AJ175" s="74"/>
      <c r="AK175" s="74"/>
      <c r="AL175" s="74"/>
      <c r="AO175" s="285">
        <f t="shared" ref="AO175:AS175" si="276">AO163</f>
        <v>9</v>
      </c>
      <c r="AP175" s="244">
        <f t="shared" si="276"/>
        <v>0.9986233946925861</v>
      </c>
      <c r="AQ175" s="244">
        <f t="shared" ca="1" si="276"/>
        <v>0.99613918409422419</v>
      </c>
      <c r="AR175" s="244">
        <f t="shared" ca="1" si="276"/>
        <v>1.0035227539512379</v>
      </c>
      <c r="AS175" s="244">
        <f t="shared" ca="1" si="276"/>
        <v>1.0170392513597533</v>
      </c>
      <c r="AV175" s="4">
        <f t="shared" si="261"/>
        <v>221.30464915458157</v>
      </c>
      <c r="AW175" s="4">
        <f t="shared" ca="1" si="222"/>
        <v>634193.50436900754</v>
      </c>
      <c r="AX175" s="4">
        <f t="shared" ca="1" si="223"/>
        <v>99.789959649210871</v>
      </c>
      <c r="AY175" s="4">
        <f t="shared" ca="1" si="224"/>
        <v>2.0273237848264754</v>
      </c>
      <c r="BB175" s="4">
        <f>'HAVERQ (new)'!I33</f>
        <v>100.50553700698076</v>
      </c>
      <c r="BC175" s="4">
        <f t="shared" ca="1" si="245"/>
        <v>99.288021954730539</v>
      </c>
      <c r="BE175" s="4">
        <f t="shared" si="262"/>
        <v>0.76426533055883406</v>
      </c>
      <c r="BF175" s="4">
        <f t="shared" si="263"/>
        <v>0.53869970123306299</v>
      </c>
      <c r="BG175" s="4">
        <f t="shared" si="264"/>
        <v>4.1032588259426156E-2</v>
      </c>
      <c r="BH175" s="4">
        <f t="shared" si="265"/>
        <v>-0.60395305912045705</v>
      </c>
      <c r="BI175" s="4">
        <f t="shared" ca="1" si="266"/>
        <v>-0.89781414827428829</v>
      </c>
      <c r="BJ175" s="4">
        <f t="shared" ca="1" si="182"/>
        <v>-0.34247620216353719</v>
      </c>
      <c r="BK175" s="4">
        <f t="shared" ca="1" si="267"/>
        <v>0.59277110686215617</v>
      </c>
      <c r="BL175" s="4">
        <f t="shared" si="268"/>
        <v>-1.1265629783301705</v>
      </c>
      <c r="BM175" s="4">
        <f t="shared" si="269"/>
        <v>0.33322027021758638</v>
      </c>
      <c r="BQ175" s="4">
        <f t="shared" si="270"/>
        <v>-1.1265629783301705</v>
      </c>
      <c r="BR175" s="4">
        <f t="shared" si="271"/>
        <v>-0.42990572576052283</v>
      </c>
      <c r="BS175" s="4">
        <f t="shared" si="272"/>
        <v>-0.33322027021758638</v>
      </c>
      <c r="BT175" s="73">
        <v>0</v>
      </c>
    </row>
    <row r="176" spans="1:72" x14ac:dyDescent="0.35">
      <c r="A176" s="73">
        <f t="shared" si="220"/>
        <v>10</v>
      </c>
      <c r="B176" s="53">
        <v>45200</v>
      </c>
      <c r="C176" s="73" t="s">
        <v>3138</v>
      </c>
      <c r="D176" s="4">
        <v>141.26774193548385</v>
      </c>
      <c r="E176" s="4">
        <v>119.91935483870968</v>
      </c>
      <c r="F176" s="114">
        <v>9.180909090909091E-2</v>
      </c>
      <c r="G176" s="57">
        <v>17</v>
      </c>
      <c r="H176" s="57">
        <v>-34</v>
      </c>
      <c r="I176" s="57">
        <v>25</v>
      </c>
      <c r="J176" s="57">
        <v>223</v>
      </c>
      <c r="K176" s="73">
        <f>Textkernal!C75</f>
        <v>647390</v>
      </c>
      <c r="L176" s="74">
        <f>'Direct Debit'!J63</f>
        <v>100.840861877652</v>
      </c>
      <c r="M176" s="74">
        <f>'Direct Debit'!B63*100</f>
        <v>2.0897295401764899</v>
      </c>
      <c r="P176" s="57">
        <f t="shared" si="230"/>
        <v>221.75</v>
      </c>
      <c r="Q176" s="57">
        <f t="shared" si="168"/>
        <v>748844.16666666663</v>
      </c>
      <c r="R176" s="4">
        <f t="shared" si="188"/>
        <v>100.56597882498109</v>
      </c>
      <c r="S176" s="4">
        <f t="shared" si="189"/>
        <v>2.0641971182116592</v>
      </c>
      <c r="V176" s="57">
        <f t="shared" si="231"/>
        <v>222.91666666666669</v>
      </c>
      <c r="W176" s="57">
        <f t="shared" si="169"/>
        <v>746159.16666666663</v>
      </c>
      <c r="X176" s="74">
        <f t="shared" si="190"/>
        <v>100.64264286426152</v>
      </c>
      <c r="Y176" s="74">
        <f t="shared" si="191"/>
        <v>2.067197126260151</v>
      </c>
      <c r="AB176" s="74">
        <f t="shared" si="232"/>
        <v>1.0003738317757009</v>
      </c>
      <c r="AC176" s="74">
        <f t="shared" si="225"/>
        <v>0.86762989576620719</v>
      </c>
      <c r="AD176" s="74">
        <f t="shared" si="192"/>
        <v>1.0019695330701701</v>
      </c>
      <c r="AE176" s="74">
        <f t="shared" si="193"/>
        <v>1.0108999831850112</v>
      </c>
      <c r="AH176" s="73"/>
      <c r="AI176" s="74"/>
      <c r="AJ176" s="74"/>
      <c r="AK176" s="74"/>
      <c r="AL176" s="74"/>
      <c r="AO176" s="285">
        <f t="shared" ref="AO176:AS176" si="277">AO164</f>
        <v>10</v>
      </c>
      <c r="AP176" s="244">
        <f t="shared" si="277"/>
        <v>0.9967060404594994</v>
      </c>
      <c r="AQ176" s="244">
        <f t="shared" ca="1" si="277"/>
        <v>1.0319091086833854</v>
      </c>
      <c r="AR176" s="244">
        <f t="shared" ca="1" si="277"/>
        <v>1.0077298377559945</v>
      </c>
      <c r="AS176" s="244">
        <f t="shared" ca="1" si="277"/>
        <v>1.0004130038539114</v>
      </c>
      <c r="AV176" s="4">
        <f t="shared" si="261"/>
        <v>223.73698056168396</v>
      </c>
      <c r="AW176" s="4">
        <f t="shared" ca="1" si="222"/>
        <v>627371.14592001808</v>
      </c>
      <c r="AX176" s="4">
        <f t="shared" ca="1" si="223"/>
        <v>100.06735743996992</v>
      </c>
      <c r="AY176" s="4">
        <f t="shared" ca="1" si="224"/>
        <v>2.0888668301253404</v>
      </c>
      <c r="BB176" s="4">
        <f>'HAVERQ (new)'!I34</f>
        <v>100.57273905401037</v>
      </c>
      <c r="BC176" s="4">
        <f t="shared" ca="1" si="245"/>
        <v>99.497496420208819</v>
      </c>
      <c r="BE176" s="4">
        <f t="shared" si="262"/>
        <v>0.90396663986885395</v>
      </c>
      <c r="BF176" s="4">
        <f t="shared" si="263"/>
        <v>0.39900445264903822</v>
      </c>
      <c r="BG176" s="4">
        <f t="shared" si="264"/>
        <v>-0.71602986615099651</v>
      </c>
      <c r="BH176" s="4">
        <f t="shared" si="265"/>
        <v>-0.44220751916826173</v>
      </c>
      <c r="BI176" s="4">
        <f t="shared" ca="1" si="266"/>
        <v>-0.94650083391417317</v>
      </c>
      <c r="BJ176" s="4">
        <f t="shared" ca="1" si="182"/>
        <v>-0.20258927911774538</v>
      </c>
      <c r="BK176" s="4">
        <f t="shared" ca="1" si="267"/>
        <v>-2.0734106246686628E-2</v>
      </c>
      <c r="BL176" s="4">
        <f t="shared" si="268"/>
        <v>-1.1265629783301705</v>
      </c>
      <c r="BM176" s="4">
        <f t="shared" si="269"/>
        <v>-0.15146375918981198</v>
      </c>
      <c r="BQ176" s="4">
        <f t="shared" si="270"/>
        <v>-1.1265629783301705</v>
      </c>
      <c r="BR176" s="4">
        <f t="shared" si="271"/>
        <v>-1.3271002838694401</v>
      </c>
      <c r="BS176" s="4">
        <f t="shared" si="272"/>
        <v>0.15146375918981198</v>
      </c>
      <c r="BT176" s="73">
        <v>0</v>
      </c>
    </row>
    <row r="177" spans="1:72" x14ac:dyDescent="0.35">
      <c r="A177" s="73">
        <f t="shared" si="220"/>
        <v>11</v>
      </c>
      <c r="B177" s="53">
        <v>45231</v>
      </c>
      <c r="C177" s="73" t="s">
        <v>3139</v>
      </c>
      <c r="D177" s="4">
        <v>135.89666666666668</v>
      </c>
      <c r="E177" s="4">
        <v>114.76666666666667</v>
      </c>
      <c r="F177" s="114">
        <v>8.010454545454547E-2</v>
      </c>
      <c r="G177" s="57">
        <v>20</v>
      </c>
      <c r="H177" s="57">
        <v>-24</v>
      </c>
      <c r="I177" s="57">
        <v>29</v>
      </c>
      <c r="J177" s="57">
        <v>226</v>
      </c>
      <c r="K177" s="73">
        <f>Textkernal!C76</f>
        <v>650865</v>
      </c>
      <c r="L177" s="74">
        <f>'Direct Debit'!J64</f>
        <v>100.80377572231799</v>
      </c>
      <c r="M177" s="74">
        <f>'Direct Debit'!B64*100</f>
        <v>2.0547213459188098</v>
      </c>
      <c r="P177" s="57">
        <f t="shared" ref="P177:P196" si="278">AVERAGE(J171:J182)</f>
        <v>224.08333333333334</v>
      </c>
      <c r="Q177" s="57">
        <f t="shared" si="168"/>
        <v>743474.16666666663</v>
      </c>
      <c r="R177" s="4">
        <f t="shared" si="188"/>
        <v>100.71930690354195</v>
      </c>
      <c r="S177" s="4">
        <f t="shared" si="189"/>
        <v>2.0701971343086432</v>
      </c>
      <c r="V177" s="57">
        <f t="shared" ref="V177:V195" si="279">AVERAGE(P177:P178)</f>
        <v>225.375</v>
      </c>
      <c r="W177" s="57">
        <f t="shared" si="169"/>
        <v>736056.04166666663</v>
      </c>
      <c r="X177" s="74">
        <f t="shared" si="190"/>
        <v>100.91689357016813</v>
      </c>
      <c r="Y177" s="74">
        <f t="shared" si="191"/>
        <v>2.0800580566265112</v>
      </c>
      <c r="AB177" s="74">
        <f t="shared" ref="AB177:AB195" si="280">J177/V177</f>
        <v>1.0027731558513588</v>
      </c>
      <c r="AC177" s="74">
        <f t="shared" si="225"/>
        <v>0.88426011493123968</v>
      </c>
      <c r="AD177" s="74">
        <f t="shared" si="192"/>
        <v>0.9988790989907802</v>
      </c>
      <c r="AE177" s="74">
        <f t="shared" si="193"/>
        <v>0.98781922907056108</v>
      </c>
      <c r="AH177" s="73"/>
      <c r="AI177" s="74"/>
      <c r="AJ177" s="74"/>
      <c r="AK177" s="74"/>
      <c r="AL177" s="74"/>
      <c r="AO177" s="285">
        <f t="shared" ref="AO177:AS177" si="281">AO165</f>
        <v>11</v>
      </c>
      <c r="AP177" s="244">
        <f t="shared" si="281"/>
        <v>1.0030802944547641</v>
      </c>
      <c r="AQ177" s="244">
        <f t="shared" ca="1" si="281"/>
        <v>0.97467153312398214</v>
      </c>
      <c r="AR177" s="244">
        <f t="shared" ca="1" si="281"/>
        <v>1.0086254968178008</v>
      </c>
      <c r="AS177" s="244">
        <f t="shared" ca="1" si="281"/>
        <v>1.0056598520341291</v>
      </c>
      <c r="AV177" s="4">
        <f t="shared" si="261"/>
        <v>225.30599120466712</v>
      </c>
      <c r="AW177" s="4">
        <f t="shared" ca="1" si="222"/>
        <v>667778.81355975475</v>
      </c>
      <c r="AX177" s="4">
        <f t="shared" ca="1" si="223"/>
        <v>99.941728659797405</v>
      </c>
      <c r="AY177" s="4">
        <f t="shared" ca="1" si="224"/>
        <v>2.0431573774798348</v>
      </c>
      <c r="BB177" s="4">
        <f>'HAVERQ (new)'!I35</f>
        <v>100.63994110103999</v>
      </c>
      <c r="BC177" s="4">
        <f t="shared" ca="1" si="245"/>
        <v>99.306227295441673</v>
      </c>
      <c r="BE177" s="4">
        <f t="shared" si="262"/>
        <v>0.57357413471546426</v>
      </c>
      <c r="BF177" s="4">
        <f t="shared" si="263"/>
        <v>0.12981528133866471</v>
      </c>
      <c r="BG177" s="4">
        <f t="shared" si="264"/>
        <v>-0.50706365638802842</v>
      </c>
      <c r="BH177" s="4">
        <f t="shared" si="265"/>
        <v>-0.33787121331001624</v>
      </c>
      <c r="BI177" s="4">
        <f t="shared" ca="1" si="266"/>
        <v>-0.65813788339986667</v>
      </c>
      <c r="BJ177" s="4">
        <f t="shared" ca="1" si="182"/>
        <v>-0.33031868650039359</v>
      </c>
      <c r="BK177" s="4">
        <f t="shared" ca="1" si="267"/>
        <v>0.43493049972442216</v>
      </c>
      <c r="BL177" s="4">
        <f t="shared" si="268"/>
        <v>-0.1609375683328815</v>
      </c>
      <c r="BM177" s="4">
        <f t="shared" si="269"/>
        <v>-1.1208318180046086</v>
      </c>
      <c r="BQ177" s="4">
        <f t="shared" si="270"/>
        <v>-0.1609375683328815</v>
      </c>
      <c r="BR177" s="4">
        <f t="shared" si="271"/>
        <v>0.16822397964542199</v>
      </c>
      <c r="BS177" s="4">
        <f t="shared" si="272"/>
        <v>1.1208318180046086</v>
      </c>
      <c r="BT177" s="73">
        <v>0</v>
      </c>
    </row>
    <row r="178" spans="1:72" x14ac:dyDescent="0.35">
      <c r="A178" s="73">
        <f t="shared" si="220"/>
        <v>12</v>
      </c>
      <c r="B178" s="53">
        <v>45261</v>
      </c>
      <c r="C178" s="73" t="s">
        <v>3140</v>
      </c>
      <c r="D178" s="4">
        <v>127.3709677419355</v>
      </c>
      <c r="E178" s="4">
        <v>110.05161290322582</v>
      </c>
      <c r="F178" s="114">
        <v>4.1809523809523803E-2</v>
      </c>
      <c r="G178" s="57">
        <v>21</v>
      </c>
      <c r="H178" s="57">
        <v>-23</v>
      </c>
      <c r="I178" s="57">
        <v>27</v>
      </c>
      <c r="J178" s="57">
        <v>224</v>
      </c>
      <c r="K178" s="73">
        <f>Textkernal!C77</f>
        <v>586945</v>
      </c>
      <c r="L178" s="74">
        <f>'Direct Debit'!J65</f>
        <v>100.91353245798599</v>
      </c>
      <c r="M178" s="74">
        <f>'Direct Debit'!B65*100</f>
        <v>2.0970723207378796</v>
      </c>
      <c r="P178" s="57">
        <f t="shared" si="278"/>
        <v>226.66666666666666</v>
      </c>
      <c r="Q178" s="57">
        <f t="shared" ref="Q178:Q195" si="282">AVERAGE(K172:K183)</f>
        <v>728637.91666666663</v>
      </c>
      <c r="R178" s="4">
        <f t="shared" si="188"/>
        <v>101.11448023679431</v>
      </c>
      <c r="S178" s="4">
        <f t="shared" si="189"/>
        <v>2.0899189789443793</v>
      </c>
      <c r="V178" s="57">
        <f t="shared" si="279"/>
        <v>227.91666666666666</v>
      </c>
      <c r="W178" s="57">
        <f t="shared" ref="W178:W195" si="283">AVERAGE(Q178:Q179)</f>
        <v>716156.25</v>
      </c>
      <c r="X178" s="74">
        <f t="shared" si="190"/>
        <v>101.19055395989844</v>
      </c>
      <c r="Y178" s="74">
        <f t="shared" si="191"/>
        <v>2.0956112453476492</v>
      </c>
      <c r="AB178" s="74">
        <f t="shared" si="280"/>
        <v>0.98281535648994522</v>
      </c>
      <c r="AC178" s="74">
        <f t="shared" si="225"/>
        <v>0.81957673342933191</v>
      </c>
      <c r="AD178" s="74">
        <f t="shared" si="192"/>
        <v>0.99726237784979188</v>
      </c>
      <c r="AE178" s="74">
        <f t="shared" si="193"/>
        <v>1.0006972072675568</v>
      </c>
      <c r="AH178" s="73"/>
      <c r="AI178" s="74"/>
      <c r="AJ178" s="74"/>
      <c r="AK178" s="74"/>
      <c r="AL178" s="74"/>
      <c r="AO178" s="285">
        <f t="shared" ref="AO178:AS178" si="284">AO166</f>
        <v>12</v>
      </c>
      <c r="AP178" s="244">
        <f t="shared" si="284"/>
        <v>0.99799443734174142</v>
      </c>
      <c r="AQ178" s="244">
        <f t="shared" ca="1" si="284"/>
        <v>0.7856981471168506</v>
      </c>
      <c r="AR178" s="244">
        <f t="shared" ca="1" si="284"/>
        <v>1.0133006296357472</v>
      </c>
      <c r="AS178" s="244">
        <f t="shared" ca="1" si="284"/>
        <v>1.0035926743343828</v>
      </c>
      <c r="AV178" s="4">
        <f t="shared" si="261"/>
        <v>224.45014883714836</v>
      </c>
      <c r="AW178" s="4">
        <f t="shared" ca="1" si="222"/>
        <v>747036.25324027694</v>
      </c>
      <c r="AX178" s="4">
        <f t="shared" ca="1" si="223"/>
        <v>99.588936892560255</v>
      </c>
      <c r="AY178" s="4">
        <f t="shared" ca="1" si="224"/>
        <v>2.0895651934971826</v>
      </c>
      <c r="BB178" s="4">
        <f>'HAVERQ (new)'!I36</f>
        <v>101.05448031067164</v>
      </c>
      <c r="BC178" s="4">
        <f t="shared" ca="1" si="245"/>
        <v>98.549749191123581</v>
      </c>
      <c r="BE178" s="4">
        <f t="shared" si="262"/>
        <v>4.9130352987226268E-2</v>
      </c>
      <c r="BF178" s="4">
        <f t="shared" si="263"/>
        <v>-0.11651078631492134</v>
      </c>
      <c r="BG178" s="4">
        <f t="shared" si="264"/>
        <v>0.17663359243108737</v>
      </c>
      <c r="BH178" s="4">
        <f t="shared" si="265"/>
        <v>-0.39478314786140023</v>
      </c>
      <c r="BI178" s="4">
        <f t="shared" ca="1" si="266"/>
        <v>-9.2529658736841103E-2</v>
      </c>
      <c r="BJ178" s="4">
        <f t="shared" ca="1" si="182"/>
        <v>-0.83549431314756462</v>
      </c>
      <c r="BK178" s="4">
        <f t="shared" ca="1" si="267"/>
        <v>-2.7695893190911772E-2</v>
      </c>
      <c r="BL178" s="4">
        <f t="shared" si="268"/>
        <v>0.1609375683328815</v>
      </c>
      <c r="BM178" s="4">
        <f t="shared" si="269"/>
        <v>-0.63614778859721033</v>
      </c>
      <c r="BQ178" s="4">
        <f t="shared" si="270"/>
        <v>0.1609375683328815</v>
      </c>
      <c r="BR178" s="4">
        <f t="shared" si="271"/>
        <v>0.31775640599690819</v>
      </c>
      <c r="BS178" s="4">
        <f t="shared" si="272"/>
        <v>0.63614778859721033</v>
      </c>
      <c r="BT178" s="73">
        <v>0</v>
      </c>
    </row>
    <row r="179" spans="1:72" x14ac:dyDescent="0.35">
      <c r="A179" s="73">
        <f t="shared" si="220"/>
        <v>1</v>
      </c>
      <c r="B179" s="53">
        <v>45292</v>
      </c>
      <c r="C179" s="73" t="s">
        <v>3141</v>
      </c>
      <c r="D179" s="4">
        <v>124.08709677419355</v>
      </c>
      <c r="E179" s="4">
        <v>108.26451612903227</v>
      </c>
      <c r="F179" s="114">
        <v>2.8495652173913043E-2</v>
      </c>
      <c r="G179" s="57">
        <v>23</v>
      </c>
      <c r="H179" s="57">
        <v>-20</v>
      </c>
      <c r="I179" s="57">
        <v>27</v>
      </c>
      <c r="J179" s="57">
        <v>229</v>
      </c>
      <c r="K179" s="73">
        <f>Textkernal!C78</f>
        <v>786785</v>
      </c>
      <c r="L179" s="74">
        <f>'Direct Debit'!J66</f>
        <v>101.46516262415901</v>
      </c>
      <c r="M179" s="74">
        <f>'Direct Debit'!B66*100</f>
        <v>2.1648413252339198</v>
      </c>
      <c r="P179" s="57">
        <f t="shared" si="278"/>
        <v>229.16666666666666</v>
      </c>
      <c r="Q179" s="57">
        <f t="shared" si="282"/>
        <v>703674.58333333337</v>
      </c>
      <c r="R179" s="4">
        <f t="shared" si="188"/>
        <v>101.26662768300257</v>
      </c>
      <c r="S179" s="4">
        <f t="shared" si="189"/>
        <v>2.1013035117509191</v>
      </c>
      <c r="V179" s="57">
        <f t="shared" si="279"/>
        <v>230.375</v>
      </c>
      <c r="W179" s="57">
        <f t="shared" si="283"/>
        <v>703946.875</v>
      </c>
      <c r="X179" s="74">
        <f t="shared" si="190"/>
        <v>101.34564766058742</v>
      </c>
      <c r="Y179" s="74">
        <f t="shared" si="191"/>
        <v>2.1082374546831386</v>
      </c>
      <c r="AB179" s="74">
        <f t="shared" si="280"/>
        <v>0.99403147042864892</v>
      </c>
      <c r="AC179" s="74">
        <f t="shared" si="225"/>
        <v>1.1176766712686947</v>
      </c>
      <c r="AD179" s="74">
        <f t="shared" si="192"/>
        <v>1.0011792806729289</v>
      </c>
      <c r="AE179" s="74">
        <f t="shared" si="193"/>
        <v>1.0268489066186752</v>
      </c>
      <c r="AH179" s="73"/>
      <c r="AI179" s="74"/>
      <c r="AJ179" s="74"/>
      <c r="AK179" s="74"/>
      <c r="AL179" s="74"/>
      <c r="AO179" s="285">
        <f t="shared" ref="AO179:AS179" si="285">AO167</f>
        <v>1</v>
      </c>
      <c r="AP179" s="244">
        <f t="shared" si="285"/>
        <v>1.0121968222269864</v>
      </c>
      <c r="AQ179" s="244">
        <f t="shared" ca="1" si="285"/>
        <v>1.0563770216214654</v>
      </c>
      <c r="AR179" s="244">
        <f t="shared" ca="1" si="285"/>
        <v>1.0103681524867829</v>
      </c>
      <c r="AS179" s="244">
        <f t="shared" ca="1" si="285"/>
        <v>1.0010113591614587</v>
      </c>
      <c r="AV179" s="4">
        <f t="shared" si="261"/>
        <v>226.24058381863452</v>
      </c>
      <c r="AW179" s="4">
        <f t="shared" ca="1" si="222"/>
        <v>744795.64009480213</v>
      </c>
      <c r="AX179" s="4">
        <f t="shared" ca="1" si="223"/>
        <v>100.42395177879116</v>
      </c>
      <c r="AY179" s="4">
        <f t="shared" ca="1" si="224"/>
        <v>2.1626541051915682</v>
      </c>
      <c r="BB179" s="4">
        <f>'HAVERQ (new)'!I37</f>
        <v>101.46901952030329</v>
      </c>
      <c r="BC179" s="4">
        <f t="shared" ca="1" si="245"/>
        <v>98.970062245153542</v>
      </c>
      <c r="BE179" s="4">
        <f t="shared" si="262"/>
        <v>-0.15287135083020695</v>
      </c>
      <c r="BF179" s="4">
        <f t="shared" si="263"/>
        <v>-0.20987314080528843</v>
      </c>
      <c r="BG179" s="4">
        <f t="shared" si="264"/>
        <v>0.41433178445133595</v>
      </c>
      <c r="BH179" s="4">
        <f t="shared" si="265"/>
        <v>-0.27572253301912925</v>
      </c>
      <c r="BI179" s="4">
        <f t="shared" ca="1" si="266"/>
        <v>-0.10851944125412939</v>
      </c>
      <c r="BJ179" s="4">
        <f t="shared" ca="1" si="182"/>
        <v>-0.55480950648158289</v>
      </c>
      <c r="BK179" s="4">
        <f t="shared" ca="1" si="267"/>
        <v>-0.75629858301887809</v>
      </c>
      <c r="BL179" s="4">
        <f t="shared" si="268"/>
        <v>0.80468784166440743</v>
      </c>
      <c r="BM179" s="4">
        <f t="shared" si="269"/>
        <v>-0.63614778859721033</v>
      </c>
      <c r="BQ179" s="4">
        <f t="shared" si="270"/>
        <v>0.80468784166440743</v>
      </c>
      <c r="BR179" s="4">
        <f t="shared" si="271"/>
        <v>0.76635368505136681</v>
      </c>
      <c r="BS179" s="4">
        <f t="shared" si="272"/>
        <v>0.63614778859721033</v>
      </c>
      <c r="BT179" s="73">
        <v>0</v>
      </c>
    </row>
    <row r="180" spans="1:72" x14ac:dyDescent="0.35">
      <c r="A180" s="73">
        <f t="shared" si="220"/>
        <v>2</v>
      </c>
      <c r="B180" s="53">
        <v>45323</v>
      </c>
      <c r="C180" s="73" t="s">
        <v>3142</v>
      </c>
      <c r="D180" s="4">
        <v>120.79655172413796</v>
      </c>
      <c r="E180" s="4">
        <v>104.65517241379308</v>
      </c>
      <c r="F180" s="114">
        <v>1.7380952380952379E-2</v>
      </c>
      <c r="G180" s="57">
        <v>22</v>
      </c>
      <c r="H180" s="57">
        <v>-25</v>
      </c>
      <c r="I180" s="57">
        <v>29</v>
      </c>
      <c r="J180" s="57">
        <v>232</v>
      </c>
      <c r="K180" s="73">
        <f>Textkernal!C79</f>
        <v>661580</v>
      </c>
      <c r="L180" s="74">
        <f>'Direct Debit'!J67</f>
        <v>101.06381349989999</v>
      </c>
      <c r="M180" s="74">
        <f>'Direct Debit'!B67*100</f>
        <v>2.1215366504100501</v>
      </c>
      <c r="P180" s="57">
        <f t="shared" si="278"/>
        <v>231.58333333333334</v>
      </c>
      <c r="Q180" s="57">
        <f t="shared" si="282"/>
        <v>704219.16666666663</v>
      </c>
      <c r="R180" s="4">
        <f t="shared" si="188"/>
        <v>101.42466763817225</v>
      </c>
      <c r="S180" s="4">
        <f t="shared" si="189"/>
        <v>2.1151713976153581</v>
      </c>
      <c r="V180" s="57">
        <f t="shared" si="279"/>
        <v>232.75</v>
      </c>
      <c r="W180" s="57">
        <f t="shared" si="283"/>
        <v>702926.66666666663</v>
      </c>
      <c r="X180" s="74">
        <f t="shared" si="190"/>
        <v>101.54881282227998</v>
      </c>
      <c r="Y180" s="74">
        <f t="shared" si="191"/>
        <v>2.1243521015260427</v>
      </c>
      <c r="AB180" s="74">
        <f t="shared" si="280"/>
        <v>0.99677765843179378</v>
      </c>
      <c r="AC180" s="74">
        <f t="shared" si="225"/>
        <v>0.94117926004609309</v>
      </c>
      <c r="AD180" s="74">
        <f t="shared" si="192"/>
        <v>0.99522397841096588</v>
      </c>
      <c r="AE180" s="74">
        <f t="shared" si="193"/>
        <v>0.99867467774576069</v>
      </c>
      <c r="AH180" s="73"/>
      <c r="AI180" s="74"/>
      <c r="AJ180" s="74"/>
      <c r="AK180" s="74"/>
      <c r="AL180" s="74"/>
      <c r="AO180" s="285">
        <f t="shared" ref="AO180:AS180" si="286">AO168</f>
        <v>2</v>
      </c>
      <c r="AP180" s="244">
        <f t="shared" si="286"/>
        <v>1.0062240821410855</v>
      </c>
      <c r="AQ180" s="244">
        <f t="shared" ca="1" si="286"/>
        <v>1.005123122579465</v>
      </c>
      <c r="AR180" s="244">
        <f t="shared" ca="1" si="286"/>
        <v>1.0086729246113624</v>
      </c>
      <c r="AS180" s="244">
        <f t="shared" ca="1" si="286"/>
        <v>1.0103349528673153</v>
      </c>
      <c r="AV180" s="4">
        <f t="shared" si="261"/>
        <v>230.5649448444334</v>
      </c>
      <c r="AW180" s="4">
        <f t="shared" ca="1" si="222"/>
        <v>658207.92014233605</v>
      </c>
      <c r="AX180" s="4">
        <f t="shared" ca="1" si="223"/>
        <v>100.19483128174524</v>
      </c>
      <c r="AY180" s="4">
        <f t="shared" ca="1" si="224"/>
        <v>2.0998349551197464</v>
      </c>
      <c r="BB180" s="4">
        <f>'HAVERQ (new)'!I38</f>
        <v>101.88355872993493</v>
      </c>
      <c r="BC180" s="4">
        <f t="shared" ca="1" si="245"/>
        <v>98.342492675716159</v>
      </c>
      <c r="BE180" s="4">
        <f t="shared" si="262"/>
        <v>-0.35528359940168769</v>
      </c>
      <c r="BF180" s="4">
        <f t="shared" si="263"/>
        <v>-0.39843418141922293</v>
      </c>
      <c r="BG180" s="4">
        <f t="shared" si="264"/>
        <v>0.61276722967285546</v>
      </c>
      <c r="BH180" s="4">
        <f t="shared" si="265"/>
        <v>1.1839477249574083E-2</v>
      </c>
      <c r="BI180" s="4">
        <f t="shared" ca="1" si="266"/>
        <v>-0.72643905558112742</v>
      </c>
      <c r="BJ180" s="4">
        <f t="shared" ca="1" si="182"/>
        <v>-0.97390009045956472</v>
      </c>
      <c r="BK180" s="4">
        <f t="shared" ca="1" si="267"/>
        <v>-0.13007224233371564</v>
      </c>
      <c r="BL180" s="4">
        <f t="shared" si="268"/>
        <v>0.48281270499864448</v>
      </c>
      <c r="BM180" s="4">
        <f t="shared" si="269"/>
        <v>-1.1208318180046086</v>
      </c>
      <c r="BQ180" s="4">
        <f t="shared" si="270"/>
        <v>0.48281270499864448</v>
      </c>
      <c r="BR180" s="4">
        <f t="shared" si="271"/>
        <v>1.8691553293935775E-2</v>
      </c>
      <c r="BS180" s="4">
        <f t="shared" si="272"/>
        <v>1.1208318180046086</v>
      </c>
      <c r="BT180" s="73">
        <v>0</v>
      </c>
    </row>
    <row r="181" spans="1:72" x14ac:dyDescent="0.35">
      <c r="A181" s="73">
        <f t="shared" si="220"/>
        <v>3</v>
      </c>
      <c r="B181" s="53">
        <v>45352</v>
      </c>
      <c r="C181" s="73" t="s">
        <v>3143</v>
      </c>
      <c r="D181" s="4">
        <v>121.54838709677419</v>
      </c>
      <c r="E181" s="4">
        <v>104.90322580645163</v>
      </c>
      <c r="F181" s="114">
        <v>4.5904761904761908E-3</v>
      </c>
      <c r="G181" s="57">
        <v>22</v>
      </c>
      <c r="H181" s="57">
        <v>-27</v>
      </c>
      <c r="I181" s="57">
        <v>25</v>
      </c>
      <c r="J181" s="57">
        <v>234</v>
      </c>
      <c r="K181" s="73">
        <f>Textkernal!C80</f>
        <v>653205</v>
      </c>
      <c r="L181" s="74">
        <f>'Direct Debit'!J68</f>
        <v>102.203538303163</v>
      </c>
      <c r="M181" s="74">
        <f>'Direct Debit'!B68*100</f>
        <v>2.1327625819987999</v>
      </c>
      <c r="P181" s="57">
        <f t="shared" si="278"/>
        <v>233.91666666666666</v>
      </c>
      <c r="Q181" s="57">
        <f t="shared" si="282"/>
        <v>701634.16666666663</v>
      </c>
      <c r="R181" s="4">
        <f t="shared" si="188"/>
        <v>101.67295800638773</v>
      </c>
      <c r="S181" s="4">
        <f t="shared" si="189"/>
        <v>2.1335328054367273</v>
      </c>
      <c r="V181" s="57">
        <f t="shared" si="279"/>
        <v>235.16666666666666</v>
      </c>
      <c r="W181" s="57">
        <f t="shared" si="283"/>
        <v>704917.5</v>
      </c>
      <c r="X181" s="74">
        <f t="shared" si="190"/>
        <v>101.75557781444124</v>
      </c>
      <c r="Y181" s="74">
        <f t="shared" si="191"/>
        <v>2.1377605288749506</v>
      </c>
      <c r="AB181" s="74">
        <f t="shared" si="280"/>
        <v>0.99503897944720066</v>
      </c>
      <c r="AC181" s="74">
        <f t="shared" si="225"/>
        <v>0.92664035153049829</v>
      </c>
      <c r="AD181" s="74">
        <f t="shared" si="192"/>
        <v>1.0044023187558195</v>
      </c>
      <c r="AE181" s="74">
        <f t="shared" si="193"/>
        <v>0.99766206419819103</v>
      </c>
      <c r="AH181" s="73"/>
      <c r="AI181" s="74"/>
      <c r="AJ181" s="74"/>
      <c r="AK181" s="74"/>
      <c r="AL181" s="74"/>
      <c r="AO181" s="285">
        <f t="shared" ref="AO181:AS181" si="287">AO169</f>
        <v>3</v>
      </c>
      <c r="AP181" s="244">
        <f t="shared" si="287"/>
        <v>1.0031630281314237</v>
      </c>
      <c r="AQ181" s="244">
        <f t="shared" ca="1" si="287"/>
        <v>1.0888981528491299</v>
      </c>
      <c r="AR181" s="244">
        <f t="shared" ca="1" si="287"/>
        <v>1.0113963218255968</v>
      </c>
      <c r="AS181" s="244">
        <f t="shared" ca="1" si="287"/>
        <v>1.0130155217550036</v>
      </c>
      <c r="AV181" s="4">
        <f t="shared" si="261"/>
        <v>233.26218514638464</v>
      </c>
      <c r="AW181" s="4">
        <f t="shared" ca="1" si="222"/>
        <v>599877.03927210486</v>
      </c>
      <c r="AX181" s="4">
        <f t="shared" ca="1" si="223"/>
        <v>101.05191812313787</v>
      </c>
      <c r="AY181" s="4">
        <f t="shared" ca="1" si="224"/>
        <v>2.1053602202500166</v>
      </c>
      <c r="BB181" s="4">
        <f>'HAVERQ (new)'!I39</f>
        <v>102.10818424245804</v>
      </c>
      <c r="BC181" s="4">
        <f t="shared" ca="1" si="245"/>
        <v>98.965542157901822</v>
      </c>
      <c r="BE181" s="4">
        <f t="shared" si="262"/>
        <v>-0.30903573285802605</v>
      </c>
      <c r="BF181" s="4">
        <f t="shared" si="263"/>
        <v>-0.3854752588178566</v>
      </c>
      <c r="BG181" s="4">
        <f t="shared" si="264"/>
        <v>0.84112102102400343</v>
      </c>
      <c r="BH181" s="4">
        <f t="shared" si="265"/>
        <v>0.19120096875769227</v>
      </c>
      <c r="BI181" s="4">
        <f t="shared" ca="1" si="266"/>
        <v>-1.1427081920184217</v>
      </c>
      <c r="BJ181" s="4">
        <f t="shared" ca="1" si="182"/>
        <v>-0.55782801805099025</v>
      </c>
      <c r="BK181" s="4">
        <f t="shared" ca="1" si="267"/>
        <v>-0.18515204777343416</v>
      </c>
      <c r="BL181" s="4">
        <f t="shared" si="268"/>
        <v>0.48281270499864448</v>
      </c>
      <c r="BM181" s="4">
        <f t="shared" si="269"/>
        <v>-0.15146375918981198</v>
      </c>
      <c r="BQ181" s="4">
        <f t="shared" si="270"/>
        <v>0.48281270499864448</v>
      </c>
      <c r="BR181" s="4">
        <f t="shared" si="271"/>
        <v>-0.28037329940903666</v>
      </c>
      <c r="BS181" s="4">
        <f t="shared" si="272"/>
        <v>0.15146375918981198</v>
      </c>
      <c r="BT181" s="73">
        <v>0</v>
      </c>
    </row>
    <row r="182" spans="1:72" x14ac:dyDescent="0.35">
      <c r="A182" s="73">
        <f t="shared" si="220"/>
        <v>4</v>
      </c>
      <c r="B182" s="53">
        <v>45383</v>
      </c>
      <c r="C182" s="73" t="s">
        <v>3144</v>
      </c>
      <c r="D182" s="4">
        <v>114.60666666666667</v>
      </c>
      <c r="E182" s="4">
        <v>102.50333333333334</v>
      </c>
      <c r="F182" s="114">
        <v>5.9590909090909104E-3</v>
      </c>
      <c r="G182" s="57">
        <v>22</v>
      </c>
      <c r="H182" s="57">
        <v>-25</v>
      </c>
      <c r="I182" s="57">
        <v>26</v>
      </c>
      <c r="J182" s="57">
        <v>237</v>
      </c>
      <c r="K182" s="73">
        <f>Textkernal!C81</f>
        <v>777920</v>
      </c>
      <c r="L182" s="74">
        <f>'Direct Debit'!J69</f>
        <v>102.031729067613</v>
      </c>
      <c r="M182" s="74">
        <f>'Direct Debit'!B69*100</f>
        <v>2.1661657337675599</v>
      </c>
      <c r="P182" s="57">
        <f t="shared" si="278"/>
        <v>236.41666666666666</v>
      </c>
      <c r="Q182" s="57">
        <f t="shared" si="282"/>
        <v>708200.83333333337</v>
      </c>
      <c r="R182" s="4">
        <f t="shared" si="188"/>
        <v>101.83819762249475</v>
      </c>
      <c r="S182" s="4">
        <f t="shared" si="189"/>
        <v>2.1419882523131739</v>
      </c>
      <c r="V182" s="57">
        <f t="shared" si="279"/>
        <v>237.5</v>
      </c>
      <c r="W182" s="57">
        <f t="shared" si="283"/>
        <v>709753.95833333337</v>
      </c>
      <c r="X182" s="74">
        <f t="shared" si="190"/>
        <v>101.93452880338758</v>
      </c>
      <c r="Y182" s="74">
        <f t="shared" si="191"/>
        <v>2.1453503299203582</v>
      </c>
      <c r="AB182" s="74">
        <f t="shared" si="280"/>
        <v>0.99789473684210528</v>
      </c>
      <c r="AC182" s="74">
        <f t="shared" si="225"/>
        <v>1.0960417914776217</v>
      </c>
      <c r="AD182" s="74">
        <f t="shared" si="192"/>
        <v>1.0009535558300653</v>
      </c>
      <c r="AE182" s="74">
        <f t="shared" si="193"/>
        <v>1.0097025663160453</v>
      </c>
      <c r="AH182" s="73"/>
      <c r="AI182" s="74"/>
      <c r="AJ182" s="74"/>
      <c r="AK182" s="74"/>
      <c r="AL182" s="74"/>
      <c r="AO182" s="285">
        <f t="shared" ref="AO182:AS182" si="288">AO170</f>
        <v>4</v>
      </c>
      <c r="AP182" s="244">
        <f t="shared" si="288"/>
        <v>0.99287678513374189</v>
      </c>
      <c r="AQ182" s="244">
        <f t="shared" ca="1" si="288"/>
        <v>0.92312570722127618</v>
      </c>
      <c r="AR182" s="244">
        <f t="shared" ca="1" si="288"/>
        <v>0.97508959396513906</v>
      </c>
      <c r="AS182" s="244">
        <f t="shared" ca="1" si="288"/>
        <v>1.0096063524952417</v>
      </c>
      <c r="AV182" s="4">
        <f t="shared" si="261"/>
        <v>238.7003136225768</v>
      </c>
      <c r="AW182" s="4">
        <f t="shared" ca="1" si="222"/>
        <v>842702.13028909836</v>
      </c>
      <c r="AX182" s="4">
        <f t="shared" ca="1" si="223"/>
        <v>104.63831190394264</v>
      </c>
      <c r="AY182" s="4">
        <f t="shared" ca="1" si="224"/>
        <v>2.1455547782696516</v>
      </c>
      <c r="BB182" s="4">
        <f>'HAVERQ (new)'!I40</f>
        <v>102.33280975498113</v>
      </c>
      <c r="BC182" s="4">
        <f t="shared" ca="1" si="245"/>
        <v>102.25294522302441</v>
      </c>
      <c r="BE182" s="4">
        <f t="shared" si="262"/>
        <v>-0.73604378770562917</v>
      </c>
      <c r="BF182" s="4">
        <f t="shared" si="263"/>
        <v>-0.51085157589791164</v>
      </c>
      <c r="BG182" s="4">
        <f t="shared" si="264"/>
        <v>0.81668656250655092</v>
      </c>
      <c r="BH182" s="4">
        <f t="shared" si="265"/>
        <v>0.55282645455403678</v>
      </c>
      <c r="BI182" s="4">
        <f t="shared" ca="1" si="266"/>
        <v>0.5901747926878339</v>
      </c>
      <c r="BJ182" s="4">
        <f t="shared" ca="1" si="182"/>
        <v>1.6374977871316279</v>
      </c>
      <c r="BK182" s="4">
        <f t="shared" ca="1" si="267"/>
        <v>-0.58584022893022036</v>
      </c>
      <c r="BL182" s="4">
        <f t="shared" si="268"/>
        <v>0.48281270499864448</v>
      </c>
      <c r="BM182" s="4">
        <f t="shared" si="269"/>
        <v>-0.39380577389351118</v>
      </c>
      <c r="BQ182" s="4">
        <f t="shared" si="270"/>
        <v>0.48281270499864448</v>
      </c>
      <c r="BR182" s="4">
        <f t="shared" si="271"/>
        <v>1.8691553293935775E-2</v>
      </c>
      <c r="BS182" s="4">
        <f t="shared" si="272"/>
        <v>0.39380577389351118</v>
      </c>
      <c r="BT182" s="73">
        <v>0</v>
      </c>
    </row>
    <row r="183" spans="1:72" x14ac:dyDescent="0.35">
      <c r="A183" s="73">
        <f t="shared" si="220"/>
        <v>5</v>
      </c>
      <c r="B183" s="53">
        <v>45413</v>
      </c>
      <c r="C183" s="73" t="s">
        <v>3145</v>
      </c>
      <c r="D183" s="4">
        <v>113.48064516129031</v>
      </c>
      <c r="E183" s="4">
        <v>100.16451612903222</v>
      </c>
      <c r="F183" s="114">
        <v>5.6043478260869558E-3</v>
      </c>
      <c r="G183" s="57">
        <v>23</v>
      </c>
      <c r="H183" s="57">
        <v>-26</v>
      </c>
      <c r="I183" s="57">
        <v>27</v>
      </c>
      <c r="J183" s="57">
        <v>240</v>
      </c>
      <c r="K183" s="73">
        <f>Textkernal!C82</f>
        <v>825735</v>
      </c>
      <c r="L183" s="74">
        <f>'Direct Debit'!J70</f>
        <v>103.351414118216</v>
      </c>
      <c r="M183" s="74">
        <f>'Direct Debit'!B70*100</f>
        <v>2.1608068749909703</v>
      </c>
      <c r="P183" s="57">
        <f t="shared" si="278"/>
        <v>238.58333333333334</v>
      </c>
      <c r="Q183" s="57">
        <f t="shared" si="282"/>
        <v>711307.08333333337</v>
      </c>
      <c r="R183" s="4">
        <f t="shared" si="188"/>
        <v>102.03085998428041</v>
      </c>
      <c r="S183" s="4">
        <f t="shared" si="189"/>
        <v>2.1487124075275426</v>
      </c>
      <c r="V183" s="57">
        <f t="shared" si="279"/>
        <v>239.66666666666669</v>
      </c>
      <c r="W183" s="57">
        <f t="shared" si="283"/>
        <v>709519.58333333337</v>
      </c>
      <c r="X183" s="74">
        <f t="shared" si="190"/>
        <v>102.11519421226367</v>
      </c>
      <c r="Y183" s="74">
        <f t="shared" si="191"/>
        <v>2.1535037316108445</v>
      </c>
      <c r="AB183" s="74">
        <f t="shared" si="280"/>
        <v>1.0013908205841446</v>
      </c>
      <c r="AC183" s="74">
        <f t="shared" si="225"/>
        <v>1.1637945158901533</v>
      </c>
      <c r="AD183" s="74">
        <f t="shared" si="192"/>
        <v>1.012106130879824</v>
      </c>
      <c r="AE183" s="74">
        <f t="shared" si="193"/>
        <v>1.0033912842930914</v>
      </c>
      <c r="AH183" s="73"/>
      <c r="AI183" s="74"/>
      <c r="AJ183" s="74"/>
      <c r="AK183" s="74"/>
      <c r="AL183" s="74"/>
      <c r="AO183" s="285">
        <f t="shared" ref="AO183:AS183" si="289">AO171</f>
        <v>5</v>
      </c>
      <c r="AP183" s="244">
        <f t="shared" si="289"/>
        <v>0.99323266368470142</v>
      </c>
      <c r="AQ183" s="244">
        <f t="shared" ca="1" si="289"/>
        <v>1.0823283575727152</v>
      </c>
      <c r="AR183" s="244">
        <f t="shared" ca="1" si="289"/>
        <v>0.98351189448096821</v>
      </c>
      <c r="AS183" s="244">
        <f t="shared" ca="1" si="289"/>
        <v>0.97667710482341796</v>
      </c>
      <c r="AV183" s="4">
        <f t="shared" si="261"/>
        <v>241.63522684568824</v>
      </c>
      <c r="AW183" s="4">
        <f t="shared" ca="1" si="222"/>
        <v>762924.66535001958</v>
      </c>
      <c r="AX183" s="4">
        <f t="shared" ca="1" si="223"/>
        <v>105.08405104013303</v>
      </c>
      <c r="AY183" s="4">
        <f t="shared" ca="1" si="224"/>
        <v>2.2124066022635409</v>
      </c>
      <c r="BB183" s="4">
        <f>'HAVERQ (new)'!I41</f>
        <v>102.55743526750423</v>
      </c>
      <c r="BC183" s="4">
        <f t="shared" ca="1" si="245"/>
        <v>102.46361052812848</v>
      </c>
      <c r="BE183" s="4">
        <f t="shared" si="262"/>
        <v>-0.8053090739654909</v>
      </c>
      <c r="BF183" s="4">
        <f t="shared" si="263"/>
        <v>-0.63303716991235337</v>
      </c>
      <c r="BG183" s="4">
        <f t="shared" si="264"/>
        <v>0.82301994108864507</v>
      </c>
      <c r="BH183" s="4">
        <f t="shared" si="265"/>
        <v>0.74799275574097579</v>
      </c>
      <c r="BI183" s="4">
        <f t="shared" ca="1" si="266"/>
        <v>2.0855489740451254E-2</v>
      </c>
      <c r="BJ183" s="4">
        <f t="shared" ca="1" si="182"/>
        <v>1.778179952168909</v>
      </c>
      <c r="BK183" s="4">
        <f t="shared" ca="1" si="267"/>
        <v>-1.2522671554320572</v>
      </c>
      <c r="BL183" s="4">
        <f t="shared" si="268"/>
        <v>0.80468784166440743</v>
      </c>
      <c r="BM183" s="4">
        <f t="shared" si="269"/>
        <v>-0.63614778859721033</v>
      </c>
      <c r="BQ183" s="4">
        <f t="shared" si="270"/>
        <v>0.80468784166440743</v>
      </c>
      <c r="BR183" s="4">
        <f t="shared" si="271"/>
        <v>-0.13084087305755043</v>
      </c>
      <c r="BS183" s="4">
        <f t="shared" si="272"/>
        <v>0.63614778859721033</v>
      </c>
      <c r="BT183" s="73">
        <v>0</v>
      </c>
    </row>
    <row r="184" spans="1:72" x14ac:dyDescent="0.35">
      <c r="A184" s="73">
        <f t="shared" si="220"/>
        <v>6</v>
      </c>
      <c r="B184" s="53">
        <v>45444</v>
      </c>
      <c r="C184" s="73" t="s">
        <v>3146</v>
      </c>
      <c r="D184" s="4">
        <v>113.08666666666666</v>
      </c>
      <c r="E184" s="4">
        <v>97.773333333333326</v>
      </c>
      <c r="F184" s="114">
        <v>5.2599999999999999E-3</v>
      </c>
      <c r="G184" s="57">
        <v>20</v>
      </c>
      <c r="H184" s="57">
        <v>-23</v>
      </c>
      <c r="I184" s="57">
        <v>22</v>
      </c>
      <c r="J184" s="57">
        <v>243</v>
      </c>
      <c r="K184" s="73">
        <f>Textkernal!C83</f>
        <v>735180</v>
      </c>
      <c r="L184" s="74">
        <f>'Direct Debit'!J71</f>
        <v>102.640919196597</v>
      </c>
      <c r="M184" s="74">
        <f>'Direct Debit'!B71*100</f>
        <v>2.16237517120119</v>
      </c>
      <c r="P184" s="57">
        <f t="shared" si="278"/>
        <v>240.75</v>
      </c>
      <c r="Q184" s="57">
        <f t="shared" si="282"/>
        <v>707732.08333333337</v>
      </c>
      <c r="R184" s="4">
        <f t="shared" si="188"/>
        <v>102.19952844024692</v>
      </c>
      <c r="S184" s="4">
        <f t="shared" si="189"/>
        <v>2.1582950556941465</v>
      </c>
      <c r="V184" s="57">
        <f t="shared" si="279"/>
        <v>241.95833333333331</v>
      </c>
      <c r="W184" s="57">
        <f t="shared" si="283"/>
        <v>700212.29166666674</v>
      </c>
      <c r="X184" s="74">
        <f t="shared" si="190"/>
        <v>102.30521171146293</v>
      </c>
      <c r="Y184" s="74">
        <f t="shared" si="191"/>
        <v>2.1617321661634197</v>
      </c>
      <c r="AB184" s="74">
        <f t="shared" si="280"/>
        <v>1.004305148958154</v>
      </c>
      <c r="AC184" s="74">
        <f t="shared" si="225"/>
        <v>1.0499387239405666</v>
      </c>
      <c r="AD184" s="74">
        <f t="shared" si="192"/>
        <v>1.0032814309214362</v>
      </c>
      <c r="AE184" s="74">
        <f t="shared" si="193"/>
        <v>1.0002974489845851</v>
      </c>
      <c r="AH184" s="73"/>
      <c r="AI184" s="74"/>
      <c r="AJ184" s="74"/>
      <c r="AK184" s="74"/>
      <c r="AL184" s="74"/>
      <c r="AO184" s="285">
        <f t="shared" ref="AO184:AS184" si="290">AO172</f>
        <v>6</v>
      </c>
      <c r="AP184" s="244">
        <f t="shared" si="290"/>
        <v>0.99560461387224175</v>
      </c>
      <c r="AQ184" s="244">
        <f t="shared" ca="1" si="290"/>
        <v>1.049552295920416</v>
      </c>
      <c r="AR184" s="244">
        <f t="shared" ca="1" si="290"/>
        <v>0.98486645726033994</v>
      </c>
      <c r="AS184" s="244">
        <f t="shared" ca="1" si="290"/>
        <v>0.97913458201062242</v>
      </c>
      <c r="AV184" s="4">
        <f t="shared" si="261"/>
        <v>244.07279417367417</v>
      </c>
      <c r="AW184" s="4">
        <f t="shared" ca="1" si="222"/>
        <v>700470.09840064822</v>
      </c>
      <c r="AX184" s="4">
        <f t="shared" ca="1" si="223"/>
        <v>104.21810839422757</v>
      </c>
      <c r="AY184" s="4">
        <f t="shared" ca="1" si="224"/>
        <v>2.2084555187100223</v>
      </c>
      <c r="BB184" s="4">
        <f>'HAVERQ (new)'!I42</f>
        <v>102.69058593954317</v>
      </c>
      <c r="BC184" s="4">
        <f t="shared" ca="1" si="245"/>
        <v>101.48749998912628</v>
      </c>
      <c r="BE184" s="4">
        <f t="shared" si="262"/>
        <v>-0.8295439869578638</v>
      </c>
      <c r="BF184" s="4">
        <f t="shared" si="263"/>
        <v>-0.75795847190734522</v>
      </c>
      <c r="BG184" s="4">
        <f t="shared" si="264"/>
        <v>0.82916772874404387</v>
      </c>
      <c r="BH184" s="4">
        <f t="shared" si="265"/>
        <v>0.91008647474804061</v>
      </c>
      <c r="BI184" s="4">
        <f t="shared" ca="1" si="266"/>
        <v>-0.42484168237010855</v>
      </c>
      <c r="BJ184" s="4">
        <f t="shared" ca="1" si="182"/>
        <v>1.1263339167018982</v>
      </c>
      <c r="BK184" s="4">
        <f t="shared" ca="1" si="267"/>
        <v>-1.2128799209242296</v>
      </c>
      <c r="BL184" s="4">
        <f t="shared" si="268"/>
        <v>-0.1609375683328815</v>
      </c>
      <c r="BM184" s="4">
        <f t="shared" si="269"/>
        <v>0.57556228492128558</v>
      </c>
      <c r="BQ184" s="4">
        <f t="shared" si="270"/>
        <v>-0.1609375683328815</v>
      </c>
      <c r="BR184" s="4">
        <f t="shared" si="271"/>
        <v>0.31775640599690819</v>
      </c>
      <c r="BS184" s="4">
        <f t="shared" si="272"/>
        <v>-0.57556228492128558</v>
      </c>
      <c r="BT184" s="73">
        <v>0</v>
      </c>
    </row>
    <row r="185" spans="1:72" x14ac:dyDescent="0.35">
      <c r="A185" s="73">
        <f t="shared" si="220"/>
        <v>7</v>
      </c>
      <c r="B185" s="53">
        <v>45474</v>
      </c>
      <c r="C185" s="73" t="s">
        <v>3147</v>
      </c>
      <c r="D185" s="4">
        <v>109.71935483870969</v>
      </c>
      <c r="E185" s="4">
        <v>94.49677419354839</v>
      </c>
      <c r="F185" s="114">
        <v>2.48695652173913E-3</v>
      </c>
      <c r="G185" s="57">
        <v>23</v>
      </c>
      <c r="H185" s="57">
        <v>-16</v>
      </c>
      <c r="I185" s="57">
        <v>27</v>
      </c>
      <c r="J185" s="57">
        <v>249</v>
      </c>
      <c r="K185" s="73">
        <f>Textkernal!C84</f>
        <v>764105</v>
      </c>
      <c r="L185" s="74">
        <f>'Direct Debit'!J72</f>
        <v>101.66368156652899</v>
      </c>
      <c r="M185" s="74">
        <f>'Direct Debit'!B72*100</f>
        <v>2.1841863755184199</v>
      </c>
      <c r="P185" s="57">
        <f t="shared" si="278"/>
        <v>243.16666666666666</v>
      </c>
      <c r="Q185" s="57">
        <f t="shared" si="282"/>
        <v>692692.5</v>
      </c>
      <c r="R185" s="4">
        <f t="shared" si="188"/>
        <v>102.41089498267893</v>
      </c>
      <c r="S185" s="4">
        <f t="shared" si="189"/>
        <v>2.1651692766326924</v>
      </c>
      <c r="V185" s="57">
        <f t="shared" si="279"/>
        <v>244.29166666666666</v>
      </c>
      <c r="W185" s="57">
        <f t="shared" si="283"/>
        <v>687298.33333333326</v>
      </c>
      <c r="X185" s="74">
        <f t="shared" si="190"/>
        <v>102.46312536184989</v>
      </c>
      <c r="Y185" s="74">
        <f t="shared" si="191"/>
        <v>2.1671304418957513</v>
      </c>
      <c r="AB185" s="74">
        <f t="shared" si="280"/>
        <v>1.0192734095173119</v>
      </c>
      <c r="AC185" s="74">
        <f t="shared" si="225"/>
        <v>1.1117515683388342</v>
      </c>
      <c r="AD185" s="74">
        <f t="shared" si="192"/>
        <v>0.99219774145579054</v>
      </c>
      <c r="AE185" s="74">
        <f t="shared" si="193"/>
        <v>1.0078702847290302</v>
      </c>
      <c r="AH185" s="73"/>
      <c r="AI185" s="74"/>
      <c r="AJ185" s="74"/>
      <c r="AK185" s="74"/>
      <c r="AL185" s="74"/>
      <c r="AO185" s="285">
        <f t="shared" ref="AO185:AS185" si="291">AO173</f>
        <v>7</v>
      </c>
      <c r="AP185" s="244">
        <f t="shared" si="291"/>
        <v>1.00231356040187</v>
      </c>
      <c r="AQ185" s="244">
        <f t="shared" ca="1" si="291"/>
        <v>1.0355145434801527</v>
      </c>
      <c r="AR185" s="244">
        <f t="shared" ca="1" si="291"/>
        <v>0.99278978925027439</v>
      </c>
      <c r="AS185" s="244">
        <f t="shared" ca="1" si="291"/>
        <v>0.98905179965611467</v>
      </c>
      <c r="AV185" s="4">
        <f t="shared" si="261"/>
        <v>248.42525317143802</v>
      </c>
      <c r="AW185" s="4">
        <f t="shared" ca="1" si="222"/>
        <v>737898.85889192752</v>
      </c>
      <c r="AX185" s="4">
        <f t="shared" ca="1" si="223"/>
        <v>102.4020217243596</v>
      </c>
      <c r="AY185" s="4">
        <f t="shared" ca="1" si="224"/>
        <v>2.2083639868789926</v>
      </c>
      <c r="BB185" s="4">
        <f>'HAVERQ (new)'!I43</f>
        <v>102.82373661158209</v>
      </c>
      <c r="BC185" s="4">
        <f t="shared" ca="1" si="245"/>
        <v>99.589866210741278</v>
      </c>
      <c r="BE185" s="4">
        <f t="shared" si="262"/>
        <v>-1.0366784125225879</v>
      </c>
      <c r="BF185" s="4">
        <f t="shared" si="263"/>
        <v>-0.92913402341339013</v>
      </c>
      <c r="BG185" s="4">
        <f t="shared" si="264"/>
        <v>0.87867604902956642</v>
      </c>
      <c r="BH185" s="4">
        <f t="shared" si="265"/>
        <v>1.1995169481849475</v>
      </c>
      <c r="BI185" s="4">
        <f t="shared" ca="1" si="266"/>
        <v>-0.15773723314560642</v>
      </c>
      <c r="BJ185" s="4">
        <f t="shared" ca="1" si="182"/>
        <v>-0.14090478812039395</v>
      </c>
      <c r="BK185" s="4">
        <f t="shared" ca="1" si="267"/>
        <v>-1.2119674659875355</v>
      </c>
      <c r="BL185" s="4">
        <f t="shared" si="268"/>
        <v>0.80468784166440743</v>
      </c>
      <c r="BM185" s="4">
        <f t="shared" si="269"/>
        <v>-0.63614778859721033</v>
      </c>
      <c r="BQ185" s="4">
        <f t="shared" si="270"/>
        <v>0.80468784166440743</v>
      </c>
      <c r="BR185" s="4">
        <f t="shared" si="271"/>
        <v>1.3644833904573117</v>
      </c>
      <c r="BS185" s="4">
        <f t="shared" si="272"/>
        <v>0.63614778859721033</v>
      </c>
      <c r="BT185" s="73">
        <v>0</v>
      </c>
    </row>
    <row r="186" spans="1:72" x14ac:dyDescent="0.35">
      <c r="A186" s="73">
        <f t="shared" si="220"/>
        <v>8</v>
      </c>
      <c r="B186" s="53">
        <v>45505</v>
      </c>
      <c r="C186" s="73" t="s">
        <v>3148</v>
      </c>
      <c r="D186" s="4">
        <v>106.0032258064516</v>
      </c>
      <c r="E186" s="4">
        <v>91.032258064516142</v>
      </c>
      <c r="F186" s="114">
        <v>4.4486363636363629E-2</v>
      </c>
      <c r="G186" s="57">
        <v>26</v>
      </c>
      <c r="H186" s="57">
        <v>-13</v>
      </c>
      <c r="I186" s="57">
        <v>33</v>
      </c>
      <c r="J186" s="57">
        <v>249</v>
      </c>
      <c r="K186" s="73">
        <f>Textkernal!C85</f>
        <v>698155</v>
      </c>
      <c r="L186" s="74">
        <f>'Direct Debit'!J73</f>
        <v>102.955572518661</v>
      </c>
      <c r="M186" s="74">
        <f>'Direct Debit'!B73*100</f>
        <v>2.2063278809028999</v>
      </c>
      <c r="P186" s="57">
        <f t="shared" si="278"/>
        <v>245.41666666666666</v>
      </c>
      <c r="Q186" s="57">
        <f t="shared" si="282"/>
        <v>681904.16666666663</v>
      </c>
      <c r="R186" s="4">
        <f t="shared" si="188"/>
        <v>102.51535574102085</v>
      </c>
      <c r="S186" s="4">
        <f t="shared" si="189"/>
        <v>2.1690916071588098</v>
      </c>
      <c r="V186" s="57">
        <f t="shared" si="279"/>
        <v>246.45833333333331</v>
      </c>
      <c r="W186" s="57">
        <f t="shared" si="283"/>
        <v>684520.41666666663</v>
      </c>
      <c r="X186" s="74">
        <f t="shared" si="190"/>
        <v>102.63873697423111</v>
      </c>
      <c r="Y186" s="74">
        <f t="shared" si="191"/>
        <v>2.1743324881605526</v>
      </c>
      <c r="AB186" s="74">
        <f t="shared" si="280"/>
        <v>1.010312764158918</v>
      </c>
      <c r="AC186" s="74">
        <f t="shared" si="225"/>
        <v>1.0199184465523004</v>
      </c>
      <c r="AD186" s="74">
        <f t="shared" si="192"/>
        <v>1.003086900265632</v>
      </c>
      <c r="AE186" s="74">
        <f t="shared" si="193"/>
        <v>1.0147150414743675</v>
      </c>
      <c r="AH186" s="73"/>
      <c r="AI186" s="74"/>
      <c r="AJ186" s="74"/>
      <c r="AK186" s="74"/>
      <c r="AL186" s="74"/>
      <c r="AO186" s="285">
        <f t="shared" ref="AO186:AS186" si="292">AO174</f>
        <v>8</v>
      </c>
      <c r="AP186" s="244">
        <f t="shared" si="292"/>
        <v>0.99798427745935692</v>
      </c>
      <c r="AQ186" s="244">
        <f t="shared" ca="1" si="292"/>
        <v>0.97066282573693508</v>
      </c>
      <c r="AR186" s="244">
        <f t="shared" ca="1" si="292"/>
        <v>1.0001261479587531</v>
      </c>
      <c r="AS186" s="244">
        <f t="shared" ca="1" si="292"/>
        <v>0.9944635456486518</v>
      </c>
      <c r="AV186" s="4">
        <f t="shared" si="261"/>
        <v>249.50292867729127</v>
      </c>
      <c r="AW186" s="4">
        <f t="shared" ca="1" si="222"/>
        <v>719255.93675636547</v>
      </c>
      <c r="AX186" s="4">
        <f t="shared" ca="1" si="223"/>
        <v>102.94258652150255</v>
      </c>
      <c r="AY186" s="4">
        <f t="shared" ca="1" si="224"/>
        <v>2.2186111200926866</v>
      </c>
      <c r="BB186" s="4">
        <f>'HAVERQ (new)'!I44</f>
        <v>102.95688728362103</v>
      </c>
      <c r="BC186" s="4">
        <f t="shared" ca="1" si="245"/>
        <v>99.986109950974836</v>
      </c>
      <c r="BE186" s="4">
        <f t="shared" si="262"/>
        <v>-1.2652697315772874</v>
      </c>
      <c r="BF186" s="4">
        <f t="shared" si="263"/>
        <v>-1.1101289128044629</v>
      </c>
      <c r="BG186" s="4">
        <f t="shared" si="264"/>
        <v>0.12884283670036836</v>
      </c>
      <c r="BH186" s="4">
        <f t="shared" si="265"/>
        <v>1.2711803761530718</v>
      </c>
      <c r="BI186" s="4">
        <f t="shared" ca="1" si="266"/>
        <v>-0.29077950821947118</v>
      </c>
      <c r="BJ186" s="4">
        <f t="shared" ca="1" si="182"/>
        <v>0.12370654515533554</v>
      </c>
      <c r="BK186" s="4">
        <f t="shared" ca="1" si="267"/>
        <v>-1.3141182389220356</v>
      </c>
      <c r="BL186" s="4">
        <f t="shared" si="268"/>
        <v>1.7703132516616964</v>
      </c>
      <c r="BM186" s="4">
        <f t="shared" si="269"/>
        <v>-2.0901998768194052</v>
      </c>
      <c r="BQ186" s="4">
        <f t="shared" si="270"/>
        <v>1.7703132516616964</v>
      </c>
      <c r="BR186" s="4">
        <f t="shared" si="271"/>
        <v>1.8130806695117703</v>
      </c>
      <c r="BS186" s="4">
        <f t="shared" si="272"/>
        <v>2.0901998768194052</v>
      </c>
      <c r="BT186" s="73">
        <v>0</v>
      </c>
    </row>
    <row r="187" spans="1:72" x14ac:dyDescent="0.35">
      <c r="A187" s="73">
        <f t="shared" si="220"/>
        <v>9</v>
      </c>
      <c r="B187" s="53">
        <v>45536</v>
      </c>
      <c r="C187" s="73" t="s">
        <v>3149</v>
      </c>
      <c r="D187" s="4">
        <v>108.61333333333332</v>
      </c>
      <c r="E187" s="4">
        <v>89.396666666666675</v>
      </c>
      <c r="F187" s="114">
        <v>4.6142857142857131E-3</v>
      </c>
      <c r="G187" s="57">
        <v>22</v>
      </c>
      <c r="H187" s="57">
        <v>-23</v>
      </c>
      <c r="I187" s="57">
        <v>23</v>
      </c>
      <c r="J187" s="57">
        <v>251</v>
      </c>
      <c r="K187" s="73">
        <f>Textkernal!C86</f>
        <v>710545</v>
      </c>
      <c r="L187" s="74">
        <f>'Direct Debit'!J74</f>
        <v>102.12437051714301</v>
      </c>
      <c r="M187" s="74">
        <f>'Direct Debit'!B74*100</f>
        <v>2.1633332269010999</v>
      </c>
      <c r="P187" s="57">
        <f t="shared" si="278"/>
        <v>247.5</v>
      </c>
      <c r="Q187" s="57">
        <f t="shared" si="282"/>
        <v>687136.66666666663</v>
      </c>
      <c r="R187" s="4">
        <f t="shared" si="188"/>
        <v>102.76211820744135</v>
      </c>
      <c r="S187" s="4">
        <f t="shared" si="189"/>
        <v>2.1795733691622949</v>
      </c>
      <c r="V187" s="57">
        <f t="shared" si="279"/>
        <v>248.45833333333331</v>
      </c>
      <c r="W187" s="57">
        <f t="shared" si="283"/>
        <v>691086.66666666663</v>
      </c>
      <c r="X187" s="74">
        <f t="shared" si="190"/>
        <v>102.8871933123778</v>
      </c>
      <c r="Y187" s="74">
        <f t="shared" si="191"/>
        <v>2.1860020367215807</v>
      </c>
      <c r="AB187" s="74">
        <f t="shared" si="280"/>
        <v>1.0102297501257758</v>
      </c>
      <c r="AC187" s="74">
        <f t="shared" si="225"/>
        <v>1.0281561405708883</v>
      </c>
      <c r="AD187" s="74">
        <f t="shared" si="192"/>
        <v>0.99258583337074058</v>
      </c>
      <c r="AE187" s="74">
        <f t="shared" si="193"/>
        <v>0.98963001431852371</v>
      </c>
      <c r="AH187" s="73"/>
      <c r="AI187" s="74"/>
      <c r="AJ187" s="74"/>
      <c r="AK187" s="74"/>
      <c r="AL187" s="74"/>
      <c r="AO187" s="285">
        <f t="shared" ref="AO187:AS187" si="293">AO175</f>
        <v>9</v>
      </c>
      <c r="AP187" s="244">
        <f t="shared" si="293"/>
        <v>0.9986233946925861</v>
      </c>
      <c r="AQ187" s="244">
        <f t="shared" ca="1" si="293"/>
        <v>0.99613918409422419</v>
      </c>
      <c r="AR187" s="244">
        <f t="shared" ca="1" si="293"/>
        <v>1.0035227539512379</v>
      </c>
      <c r="AS187" s="244">
        <f t="shared" ca="1" si="293"/>
        <v>1.0170392513597533</v>
      </c>
      <c r="AV187" s="4">
        <f t="shared" si="261"/>
        <v>251.34600424343878</v>
      </c>
      <c r="AW187" s="4">
        <f t="shared" ca="1" si="222"/>
        <v>713298.91579969204</v>
      </c>
      <c r="AX187" s="4">
        <f t="shared" ca="1" si="223"/>
        <v>101.76587438106593</v>
      </c>
      <c r="AY187" s="4">
        <f t="shared" ca="1" si="224"/>
        <v>2.127089219033369</v>
      </c>
      <c r="BB187" s="4">
        <f>'HAVERQ (new)'!I45</f>
        <v>103.32507652940266</v>
      </c>
      <c r="BC187" s="4">
        <f t="shared" ca="1" si="245"/>
        <v>98.490974117117588</v>
      </c>
      <c r="BE187" s="4">
        <f t="shared" si="262"/>
        <v>-1.1047134330028161</v>
      </c>
      <c r="BF187" s="4">
        <f t="shared" si="263"/>
        <v>-1.1955762518028372</v>
      </c>
      <c r="BG187" s="4">
        <f t="shared" si="264"/>
        <v>0.8406959395062239</v>
      </c>
      <c r="BH187" s="4">
        <f t="shared" si="265"/>
        <v>1.3937414925160603</v>
      </c>
      <c r="BI187" s="4">
        <f t="shared" ca="1" si="266"/>
        <v>-0.3332908492515046</v>
      </c>
      <c r="BJ187" s="4">
        <f t="shared" ref="BJ187:BJ202" ca="1" si="294">(BC187-AVERAGE(BC$167:BC$190))/STDEV(BC$167:BC$190)</f>
        <v>-0.87474427249566267</v>
      </c>
      <c r="BK187" s="4">
        <f t="shared" ca="1" si="267"/>
        <v>-0.40176229129461843</v>
      </c>
      <c r="BL187" s="4">
        <f t="shared" si="268"/>
        <v>0.48281270499864448</v>
      </c>
      <c r="BM187" s="4">
        <f t="shared" si="269"/>
        <v>0.33322027021758638</v>
      </c>
      <c r="BQ187" s="4">
        <f t="shared" si="270"/>
        <v>0.48281270499864448</v>
      </c>
      <c r="BR187" s="4">
        <f t="shared" si="271"/>
        <v>0.31775640599690819</v>
      </c>
      <c r="BS187" s="4">
        <f t="shared" si="272"/>
        <v>-0.33322027021758638</v>
      </c>
      <c r="BT187" s="73">
        <v>0</v>
      </c>
    </row>
    <row r="188" spans="1:72" x14ac:dyDescent="0.35">
      <c r="A188" s="73">
        <f t="shared" si="220"/>
        <v>10</v>
      </c>
      <c r="B188" s="53">
        <v>45566</v>
      </c>
      <c r="C188" s="73" t="s">
        <v>3150</v>
      </c>
      <c r="D188" s="4">
        <v>108.56451612903226</v>
      </c>
      <c r="E188" s="4">
        <v>86.877419354838707</v>
      </c>
      <c r="F188" s="114">
        <v>6.3434782608695651E-3</v>
      </c>
      <c r="G188" s="57">
        <v>19</v>
      </c>
      <c r="H188" s="57">
        <v>-21</v>
      </c>
      <c r="I188" s="57">
        <v>27</v>
      </c>
      <c r="J188" s="57">
        <v>249</v>
      </c>
      <c r="K188" s="73">
        <f>Textkernal!C87</f>
        <v>684665</v>
      </c>
      <c r="L188" s="74">
        <f>'Direct Debit'!J75</f>
        <v>103.15281021908</v>
      </c>
      <c r="M188" s="74">
        <f>'Direct Debit'!B75*100</f>
        <v>2.1704194027489101</v>
      </c>
      <c r="P188" s="57">
        <f t="shared" si="278"/>
        <v>249.41666666666666</v>
      </c>
      <c r="Q188" s="57">
        <f t="shared" si="282"/>
        <v>695036.66666666663</v>
      </c>
      <c r="R188" s="4">
        <f t="shared" si="188"/>
        <v>103.01226841731426</v>
      </c>
      <c r="S188" s="4">
        <f t="shared" si="189"/>
        <v>2.1924307042808659</v>
      </c>
      <c r="V188" s="57">
        <f t="shared" si="279"/>
        <v>249.83333333333331</v>
      </c>
      <c r="W188" s="57">
        <f t="shared" si="283"/>
        <v>689922.5</v>
      </c>
      <c r="X188" s="74">
        <f t="shared" si="190"/>
        <v>103.11601281682343</v>
      </c>
      <c r="Y188" s="74">
        <f t="shared" si="191"/>
        <v>2.1963465038481953</v>
      </c>
      <c r="AB188" s="74">
        <f t="shared" si="280"/>
        <v>0.99666444296197476</v>
      </c>
      <c r="AC188" s="74">
        <f t="shared" si="225"/>
        <v>0.99237957886574213</v>
      </c>
      <c r="AD188" s="74">
        <f t="shared" si="192"/>
        <v>1.0003568543939139</v>
      </c>
      <c r="AE188" s="74">
        <f t="shared" si="193"/>
        <v>0.98819535029929995</v>
      </c>
      <c r="AH188" s="73"/>
      <c r="AI188" s="74"/>
      <c r="AJ188" s="74"/>
      <c r="AK188" s="74"/>
      <c r="AL188" s="74"/>
      <c r="AO188" s="285">
        <f t="shared" ref="AO188:AS188" si="295">AO176</f>
        <v>10</v>
      </c>
      <c r="AP188" s="244">
        <f t="shared" si="295"/>
        <v>0.9967060404594994</v>
      </c>
      <c r="AQ188" s="244">
        <f t="shared" ca="1" si="295"/>
        <v>1.0319091086833854</v>
      </c>
      <c r="AR188" s="244">
        <f t="shared" ca="1" si="295"/>
        <v>1.0077298377559945</v>
      </c>
      <c r="AS188" s="244">
        <f t="shared" ca="1" si="295"/>
        <v>1.0004130038539114</v>
      </c>
      <c r="AV188" s="4">
        <f t="shared" si="261"/>
        <v>249.82290654645428</v>
      </c>
      <c r="AW188" s="4">
        <f t="shared" ca="1" si="222"/>
        <v>663493.51337111974</v>
      </c>
      <c r="AX188" s="4">
        <f t="shared" ca="1" si="223"/>
        <v>102.36157187602973</v>
      </c>
      <c r="AY188" s="4">
        <f t="shared" ca="1" si="224"/>
        <v>2.1695233812313108</v>
      </c>
      <c r="BB188" s="4">
        <f>'HAVERQ (new)'!I46</f>
        <v>103.6932657751843</v>
      </c>
      <c r="BC188" s="4">
        <f t="shared" ca="1" si="245"/>
        <v>98.715737334339721</v>
      </c>
      <c r="BE188" s="4">
        <f t="shared" si="262"/>
        <v>-1.1077163397982674</v>
      </c>
      <c r="BF188" s="4">
        <f t="shared" si="263"/>
        <v>-1.3271879607892889</v>
      </c>
      <c r="BG188" s="4">
        <f t="shared" si="264"/>
        <v>0.8098239322323596</v>
      </c>
      <c r="BH188" s="4">
        <f t="shared" si="265"/>
        <v>1.292458312650294</v>
      </c>
      <c r="BI188" s="4">
        <f t="shared" ca="1" si="266"/>
        <v>-0.68871925268976619</v>
      </c>
      <c r="BJ188" s="4">
        <f t="shared" ca="1" si="294"/>
        <v>-0.72464753015864891</v>
      </c>
      <c r="BK188" s="4">
        <f t="shared" ca="1" si="267"/>
        <v>-0.82477645310476888</v>
      </c>
      <c r="BL188" s="4">
        <f t="shared" si="268"/>
        <v>-0.48281270499864448</v>
      </c>
      <c r="BM188" s="4">
        <f t="shared" si="269"/>
        <v>-0.63614778859721033</v>
      </c>
      <c r="BQ188" s="4">
        <f t="shared" si="270"/>
        <v>-0.48281270499864448</v>
      </c>
      <c r="BR188" s="4">
        <f t="shared" si="271"/>
        <v>0.61682125869988058</v>
      </c>
      <c r="BS188" s="4">
        <f t="shared" si="272"/>
        <v>0.63614778859721033</v>
      </c>
      <c r="BT188" s="73">
        <v>0</v>
      </c>
    </row>
    <row r="189" spans="1:72" x14ac:dyDescent="0.35">
      <c r="A189" s="73">
        <f t="shared" si="220"/>
        <v>11</v>
      </c>
      <c r="B189" s="53">
        <v>45597</v>
      </c>
      <c r="C189" s="73" t="s">
        <v>3151</v>
      </c>
      <c r="D189" s="4">
        <v>103.53666666666666</v>
      </c>
      <c r="E189" s="4">
        <v>85.859999999999985</v>
      </c>
      <c r="F189" s="114">
        <v>1.3714285714285715E-2</v>
      </c>
      <c r="G189" s="57">
        <v>26</v>
      </c>
      <c r="H189" s="57">
        <v>-16</v>
      </c>
      <c r="I189" s="57">
        <v>24</v>
      </c>
      <c r="J189" s="57">
        <v>252</v>
      </c>
      <c r="K189" s="73">
        <f>Textkernal!C88</f>
        <v>607965</v>
      </c>
      <c r="L189" s="74">
        <f>'Direct Debit'!J76</f>
        <v>102.827797193916</v>
      </c>
      <c r="M189" s="74">
        <f>'Direct Debit'!B76*100</f>
        <v>2.16971312391806</v>
      </c>
      <c r="P189" s="57">
        <f t="shared" si="278"/>
        <v>250.25</v>
      </c>
      <c r="Q189" s="57">
        <f t="shared" si="282"/>
        <v>684808.33333333337</v>
      </c>
      <c r="R189" s="4">
        <f t="shared" si="188"/>
        <v>103.2197572163326</v>
      </c>
      <c r="S189" s="4">
        <f t="shared" si="189"/>
        <v>2.2002623034155246</v>
      </c>
      <c r="V189" s="57">
        <f t="shared" si="279"/>
        <v>250.66666666666669</v>
      </c>
      <c r="W189" s="57">
        <f t="shared" si="283"/>
        <v>685112.5</v>
      </c>
      <c r="X189" s="74">
        <f t="shared" si="190"/>
        <v>103.26534010462214</v>
      </c>
      <c r="Y189" s="74">
        <f t="shared" si="191"/>
        <v>2.2051307513324199</v>
      </c>
      <c r="AB189" s="74">
        <f t="shared" si="280"/>
        <v>1.0053191489361701</v>
      </c>
      <c r="AC189" s="74">
        <f t="shared" si="225"/>
        <v>0.88739440602820707</v>
      </c>
      <c r="AD189" s="74">
        <f t="shared" si="192"/>
        <v>0.99576292577681103</v>
      </c>
      <c r="AE189" s="74">
        <f t="shared" si="193"/>
        <v>0.98393853634621931</v>
      </c>
      <c r="AH189" s="73"/>
      <c r="AI189" s="74"/>
      <c r="AJ189" s="74"/>
      <c r="AK189" s="74"/>
      <c r="AL189" s="74"/>
      <c r="AO189" s="285">
        <f t="shared" ref="AO189:AS189" si="296">AO177</f>
        <v>11</v>
      </c>
      <c r="AP189" s="244">
        <f t="shared" si="296"/>
        <v>1.0030802944547641</v>
      </c>
      <c r="AQ189" s="244">
        <f t="shared" ca="1" si="296"/>
        <v>0.97467153312398214</v>
      </c>
      <c r="AR189" s="244">
        <f t="shared" ca="1" si="296"/>
        <v>1.0086254968178008</v>
      </c>
      <c r="AS189" s="244">
        <f t="shared" ca="1" si="296"/>
        <v>1.0056598520341291</v>
      </c>
      <c r="AV189" s="4">
        <f t="shared" si="261"/>
        <v>251.22614948485008</v>
      </c>
      <c r="AW189" s="4">
        <f t="shared" ca="1" si="222"/>
        <v>623763.9854437653</v>
      </c>
      <c r="AX189" s="4">
        <f t="shared" ca="1" si="223"/>
        <v>101.94844123843413</v>
      </c>
      <c r="AY189" s="4">
        <f t="shared" ca="1" si="224"/>
        <v>2.1575019819369565</v>
      </c>
      <c r="BB189" s="4">
        <f>'HAVERQ (new)'!I47</f>
        <v>104.06145502096594</v>
      </c>
      <c r="BC189" s="4">
        <f t="shared" ca="1" si="245"/>
        <v>97.969455854613912</v>
      </c>
      <c r="BE189" s="4">
        <f t="shared" si="262"/>
        <v>-1.4169958967334126</v>
      </c>
      <c r="BF189" s="4">
        <f t="shared" si="263"/>
        <v>-1.3803404636886791</v>
      </c>
      <c r="BG189" s="4">
        <f t="shared" si="264"/>
        <v>0.67822978341089868</v>
      </c>
      <c r="BH189" s="4">
        <f t="shared" si="265"/>
        <v>1.3857713727424297</v>
      </c>
      <c r="BI189" s="4">
        <f t="shared" ca="1" si="266"/>
        <v>-0.97224276604410254</v>
      </c>
      <c r="BJ189" s="4">
        <f t="shared" ca="1" si="294"/>
        <v>-1.2230138569877695</v>
      </c>
      <c r="BK189" s="4">
        <f t="shared" ca="1" si="267"/>
        <v>-0.70493852340639329</v>
      </c>
      <c r="BL189" s="4">
        <f t="shared" si="268"/>
        <v>1.7703132516616964</v>
      </c>
      <c r="BM189" s="4">
        <f t="shared" si="269"/>
        <v>9.0878255513887188E-2</v>
      </c>
      <c r="BQ189" s="4">
        <f t="shared" si="270"/>
        <v>1.7703132516616964</v>
      </c>
      <c r="BR189" s="4">
        <f t="shared" si="271"/>
        <v>1.3644833904573117</v>
      </c>
      <c r="BS189" s="4">
        <f t="shared" si="272"/>
        <v>-9.0878255513887188E-2</v>
      </c>
      <c r="BT189" s="73">
        <v>0</v>
      </c>
    </row>
    <row r="190" spans="1:72" x14ac:dyDescent="0.35">
      <c r="A190" s="73">
        <f t="shared" si="220"/>
        <v>12</v>
      </c>
      <c r="B190" s="53">
        <v>45627</v>
      </c>
      <c r="C190" s="73" t="s">
        <v>3152</v>
      </c>
      <c r="D190" s="4">
        <v>100.90967741935484</v>
      </c>
      <c r="E190" s="4">
        <v>86.958064516128999</v>
      </c>
      <c r="F190" s="114">
        <v>5.0636363636363648E-3</v>
      </c>
      <c r="G190" s="57">
        <v>23</v>
      </c>
      <c r="H190" s="57">
        <v>-16</v>
      </c>
      <c r="I190" s="57">
        <v>21</v>
      </c>
      <c r="J190" s="57">
        <v>253</v>
      </c>
      <c r="K190" s="73">
        <f>Textkernal!C89</f>
        <v>406470</v>
      </c>
      <c r="L190" s="74">
        <f>'Direct Debit'!J77</f>
        <v>103.44993096717</v>
      </c>
      <c r="M190" s="74">
        <f>'Direct Debit'!B77*100</f>
        <v>2.1795629720004301</v>
      </c>
      <c r="P190" s="57">
        <f t="shared" si="278"/>
        <v>251.08333333333334</v>
      </c>
      <c r="Q190" s="57">
        <f t="shared" si="282"/>
        <v>685416.66666666663</v>
      </c>
      <c r="R190" s="4">
        <f t="shared" ref="R190:R195" si="297">AVERAGE(L184:L195)</f>
        <v>103.31092299291167</v>
      </c>
      <c r="S190" s="4">
        <f t="shared" ref="S190:S195" si="298">AVERAGE(M184:M195)</f>
        <v>2.2099991992493151</v>
      </c>
      <c r="V190" s="57">
        <f t="shared" si="279"/>
        <v>251.41666666666669</v>
      </c>
      <c r="W190" s="57">
        <f t="shared" si="283"/>
        <v>686423.125</v>
      </c>
      <c r="X190" s="74">
        <f t="shared" ref="X190:X195" si="299">AVERAGE(R190:R191)</f>
        <v>103.37005227869975</v>
      </c>
      <c r="Y190" s="74">
        <f t="shared" ref="Y190:Y195" si="300">AVERAGE(S190:S191)</f>
        <v>2.2147857551143932</v>
      </c>
      <c r="AB190" s="74">
        <f t="shared" si="280"/>
        <v>1.0062976466688762</v>
      </c>
      <c r="AC190" s="74">
        <f t="shared" si="225"/>
        <v>0.59215662351119069</v>
      </c>
      <c r="AD190" s="74">
        <f t="shared" ref="AD190:AD195" si="301">L190/X190</f>
        <v>1.0007727449750621</v>
      </c>
      <c r="AE190" s="74">
        <f t="shared" ref="AE190:AE195" si="302">M190/Y190</f>
        <v>0.98409652805801806</v>
      </c>
      <c r="AH190" s="73"/>
      <c r="AI190" s="74"/>
      <c r="AJ190" s="74"/>
      <c r="AK190" s="74"/>
      <c r="AL190" s="74"/>
      <c r="AO190" s="285">
        <f t="shared" ref="AO190:AS190" si="303">AO178</f>
        <v>12</v>
      </c>
      <c r="AP190" s="244">
        <f t="shared" si="303"/>
        <v>0.99799443734174142</v>
      </c>
      <c r="AQ190" s="244">
        <f t="shared" ca="1" si="303"/>
        <v>0.7856981471168506</v>
      </c>
      <c r="AR190" s="244">
        <f t="shared" ca="1" si="303"/>
        <v>1.0133006296357472</v>
      </c>
      <c r="AS190" s="244">
        <f t="shared" ca="1" si="303"/>
        <v>1.0035926743343828</v>
      </c>
      <c r="AV190" s="4">
        <f t="shared" si="261"/>
        <v>253.5084270348149</v>
      </c>
      <c r="AW190" s="4">
        <f t="shared" ca="1" si="222"/>
        <v>517336.08064567443</v>
      </c>
      <c r="AX190" s="4">
        <f t="shared" ca="1" si="223"/>
        <v>102.09204252084331</v>
      </c>
      <c r="AY190" s="4">
        <f t="shared" ca="1" si="224"/>
        <v>2.1717605436348877</v>
      </c>
      <c r="BB190" s="4">
        <f>'HAVERQ (new)'!I48</f>
        <v>104.59966677780226</v>
      </c>
      <c r="BC190" s="4">
        <f t="shared" ca="1" si="245"/>
        <v>97.60264603683126</v>
      </c>
      <c r="BE190" s="4">
        <f t="shared" si="262"/>
        <v>-1.5785906454552099</v>
      </c>
      <c r="BF190" s="4">
        <f t="shared" si="263"/>
        <v>-1.3229748581498335</v>
      </c>
      <c r="BG190" s="4">
        <f t="shared" si="264"/>
        <v>0.8326734919524944</v>
      </c>
      <c r="BH190" s="4">
        <f t="shared" si="265"/>
        <v>1.5375386087210146</v>
      </c>
      <c r="BI190" s="4">
        <f t="shared" ca="1" si="266"/>
        <v>-1.7317487320467766</v>
      </c>
      <c r="BJ190" s="4">
        <f t="shared" ca="1" si="294"/>
        <v>-1.4679692344150159</v>
      </c>
      <c r="BK190" s="4">
        <f t="shared" ca="1" si="267"/>
        <v>-0.84707809239642773</v>
      </c>
      <c r="BL190" s="4">
        <f t="shared" si="268"/>
        <v>0.80468784166440743</v>
      </c>
      <c r="BM190" s="4">
        <f t="shared" si="269"/>
        <v>0.81790429962498468</v>
      </c>
      <c r="BQ190" s="4">
        <f t="shared" si="270"/>
        <v>0.80468784166440743</v>
      </c>
      <c r="BR190" s="4">
        <f t="shared" si="271"/>
        <v>1.3644833904573117</v>
      </c>
      <c r="BS190" s="4">
        <f t="shared" si="272"/>
        <v>-0.81790429962498468</v>
      </c>
      <c r="BT190" s="73">
        <v>0</v>
      </c>
    </row>
    <row r="191" spans="1:72" x14ac:dyDescent="0.35">
      <c r="A191" s="73">
        <f t="shared" si="220"/>
        <v>1</v>
      </c>
      <c r="B191" s="53">
        <v>45658</v>
      </c>
      <c r="C191" s="73" t="s">
        <v>3153</v>
      </c>
      <c r="D191" s="4">
        <v>97.790322580645181</v>
      </c>
      <c r="E191" s="4">
        <v>86.770967741935479</v>
      </c>
      <c r="F191" s="114">
        <v>1.3260869565217388E-2</v>
      </c>
      <c r="G191" s="57">
        <v>22</v>
      </c>
      <c r="H191" s="57">
        <v>-20</v>
      </c>
      <c r="I191" s="57">
        <v>30</v>
      </c>
      <c r="J191" s="57">
        <v>256</v>
      </c>
      <c r="K191" s="73">
        <f>Textkernal!C90</f>
        <v>657325</v>
      </c>
      <c r="L191" s="74">
        <f>'Direct Debit'!J78</f>
        <v>102.718691724262</v>
      </c>
      <c r="M191" s="74">
        <f>'Direct Debit'!B78*100</f>
        <v>2.2119092915473302</v>
      </c>
      <c r="P191" s="57">
        <f t="shared" si="278"/>
        <v>251.75</v>
      </c>
      <c r="Q191" s="57">
        <f t="shared" si="282"/>
        <v>687429.58333333337</v>
      </c>
      <c r="R191" s="4">
        <f t="shared" si="297"/>
        <v>103.42918156448782</v>
      </c>
      <c r="S191" s="4">
        <f t="shared" si="298"/>
        <v>2.2195723109794718</v>
      </c>
      <c r="V191" s="57">
        <f t="shared" si="279"/>
        <v>251.875</v>
      </c>
      <c r="W191" s="57">
        <f t="shared" si="283"/>
        <v>686987.29166666674</v>
      </c>
      <c r="X191" s="74">
        <f t="shared" si="299"/>
        <v>103.56766639643695</v>
      </c>
      <c r="Y191" s="74">
        <f t="shared" si="300"/>
        <v>2.2259853822417623</v>
      </c>
      <c r="AB191" s="74">
        <f t="shared" si="280"/>
        <v>1.0163771712158809</v>
      </c>
      <c r="AC191" s="74">
        <f t="shared" si="225"/>
        <v>0.9568226486479765</v>
      </c>
      <c r="AD191" s="74">
        <f t="shared" si="301"/>
        <v>0.99180270540300453</v>
      </c>
      <c r="AE191" s="74">
        <f t="shared" si="302"/>
        <v>0.99367646759645101</v>
      </c>
      <c r="AH191" s="73"/>
      <c r="AI191" s="74"/>
      <c r="AJ191" s="74"/>
      <c r="AK191" s="74"/>
      <c r="AL191" s="74"/>
      <c r="AO191" s="285">
        <f t="shared" ref="AO191:AS191" si="304">AO179</f>
        <v>1</v>
      </c>
      <c r="AP191" s="244">
        <f t="shared" si="304"/>
        <v>1.0121968222269864</v>
      </c>
      <c r="AQ191" s="244">
        <f t="shared" ca="1" si="304"/>
        <v>1.0563770216214654</v>
      </c>
      <c r="AR191" s="244">
        <f t="shared" ca="1" si="304"/>
        <v>1.0103681524867829</v>
      </c>
      <c r="AS191" s="244">
        <f t="shared" ca="1" si="304"/>
        <v>1.0010113591614587</v>
      </c>
      <c r="AV191" s="4">
        <f t="shared" si="261"/>
        <v>252.91523780598442</v>
      </c>
      <c r="AW191" s="4">
        <f t="shared" ca="1" si="222"/>
        <v>622244.69724933221</v>
      </c>
      <c r="AX191" s="4">
        <f t="shared" ca="1" si="223"/>
        <v>101.66461746784493</v>
      </c>
      <c r="AY191" s="4">
        <f t="shared" ca="1" si="224"/>
        <v>2.2096745169807401</v>
      </c>
      <c r="BB191" s="4">
        <f>'HAVERQ (new)'!I49</f>
        <v>105.13787853463859</v>
      </c>
      <c r="BC191" s="4">
        <f t="shared" ca="1" si="245"/>
        <v>96.696470277694104</v>
      </c>
      <c r="BE191" s="4">
        <f t="shared" si="262"/>
        <v>-1.7704724210853235</v>
      </c>
      <c r="BF191" s="4">
        <f t="shared" si="263"/>
        <v>-1.3327492562733723</v>
      </c>
      <c r="BG191" s="4">
        <f t="shared" si="264"/>
        <v>0.68632481405383006</v>
      </c>
      <c r="BH191" s="4">
        <f t="shared" si="265"/>
        <v>1.4980926221129185</v>
      </c>
      <c r="BI191" s="4">
        <f t="shared" ca="1" si="266"/>
        <v>-0.98308492675316173</v>
      </c>
      <c r="BJ191" s="4">
        <f t="shared" ca="1" si="294"/>
        <v>-2.0731128656206295</v>
      </c>
      <c r="BK191" s="4">
        <f t="shared" ca="1" si="267"/>
        <v>-1.2250317699304702</v>
      </c>
      <c r="BL191" s="4">
        <f t="shared" si="268"/>
        <v>0.48281270499864448</v>
      </c>
      <c r="BM191" s="4">
        <f t="shared" si="269"/>
        <v>-1.3631738327083078</v>
      </c>
      <c r="BQ191" s="4">
        <f t="shared" si="270"/>
        <v>0.48281270499864448</v>
      </c>
      <c r="BR191" s="4">
        <f t="shared" si="271"/>
        <v>0.76635368505136681</v>
      </c>
      <c r="BS191" s="4">
        <f t="shared" si="272"/>
        <v>1.3631738327083078</v>
      </c>
      <c r="BT191" s="73">
        <v>0</v>
      </c>
    </row>
    <row r="192" spans="1:72" x14ac:dyDescent="0.35">
      <c r="A192" s="73">
        <f t="shared" si="220"/>
        <v>2</v>
      </c>
      <c r="B192" s="53">
        <v>45689</v>
      </c>
      <c r="C192" s="73" t="s">
        <v>3154</v>
      </c>
      <c r="D192" s="4">
        <v>96.15</v>
      </c>
      <c r="E192" s="4">
        <v>84.292857142857159</v>
      </c>
      <c r="F192" s="114">
        <v>5.0600000000000003E-3</v>
      </c>
      <c r="G192" s="57">
        <v>25</v>
      </c>
      <c r="H192" s="57">
        <v>-17</v>
      </c>
      <c r="I192" s="57">
        <v>30</v>
      </c>
      <c r="J192" s="57">
        <v>257</v>
      </c>
      <c r="K192" s="73">
        <f>Textkernal!C91</f>
        <v>724370</v>
      </c>
      <c r="L192" s="74">
        <f>'Direct Debit'!J79</f>
        <v>104.024963096946</v>
      </c>
      <c r="M192" s="74">
        <f>'Direct Debit'!B79*100</f>
        <v>2.2473177944518699</v>
      </c>
      <c r="P192" s="57">
        <f t="shared" si="278"/>
        <v>252</v>
      </c>
      <c r="Q192" s="57">
        <f t="shared" si="282"/>
        <v>686545</v>
      </c>
      <c r="R192" s="4">
        <f t="shared" si="297"/>
        <v>103.70615122838608</v>
      </c>
      <c r="S192" s="4">
        <f t="shared" si="298"/>
        <v>2.2323984535040533</v>
      </c>
      <c r="V192" s="57">
        <f t="shared" si="279"/>
        <v>252.08333333333331</v>
      </c>
      <c r="W192" s="57">
        <f t="shared" si="283"/>
        <v>686413.75</v>
      </c>
      <c r="X192" s="74">
        <f t="shared" si="299"/>
        <v>103.77500784981099</v>
      </c>
      <c r="Y192" s="74">
        <f t="shared" si="300"/>
        <v>2.2382412238289686</v>
      </c>
      <c r="AB192" s="74">
        <f t="shared" si="280"/>
        <v>1.0195041322314051</v>
      </c>
      <c r="AC192" s="74">
        <f t="shared" si="225"/>
        <v>1.0552964593148082</v>
      </c>
      <c r="AD192" s="74">
        <f t="shared" si="301"/>
        <v>1.0024086266271042</v>
      </c>
      <c r="AE192" s="74">
        <f t="shared" si="302"/>
        <v>1.0040552244888841</v>
      </c>
      <c r="AH192" s="73"/>
      <c r="AI192" s="74"/>
      <c r="AJ192" s="74"/>
      <c r="AK192" s="74"/>
      <c r="AL192" s="74"/>
      <c r="AO192" s="285">
        <f t="shared" ref="AO192:AS192" si="305">AO180</f>
        <v>2</v>
      </c>
      <c r="AP192" s="244">
        <f t="shared" si="305"/>
        <v>1.0062240821410855</v>
      </c>
      <c r="AQ192" s="244">
        <f t="shared" ca="1" si="305"/>
        <v>1.005123122579465</v>
      </c>
      <c r="AR192" s="244">
        <f t="shared" ca="1" si="305"/>
        <v>1.0086729246113624</v>
      </c>
      <c r="AS192" s="244">
        <f t="shared" ca="1" si="305"/>
        <v>1.0103349528673153</v>
      </c>
      <c r="AV192" s="4">
        <f t="shared" si="261"/>
        <v>255.41030528025595</v>
      </c>
      <c r="AW192" s="4">
        <f t="shared" ca="1" si="222"/>
        <v>720677.87888615741</v>
      </c>
      <c r="AX192" s="4">
        <f t="shared" ca="1" si="223"/>
        <v>103.13051987295722</v>
      </c>
      <c r="AY192" s="4">
        <f t="shared" ca="1" si="224"/>
        <v>2.2243294543794767</v>
      </c>
      <c r="BB192" s="4">
        <f>'HAVERQ (new)'!I50</f>
        <v>105.67609029147491</v>
      </c>
      <c r="BC192" s="4">
        <f t="shared" ca="1" si="245"/>
        <v>97.591157648341735</v>
      </c>
      <c r="BE192" s="4">
        <f t="shared" si="262"/>
        <v>-1.8713740580118121</v>
      </c>
      <c r="BF192" s="4">
        <f t="shared" si="263"/>
        <v>-1.4622118816658287</v>
      </c>
      <c r="BG192" s="4">
        <f t="shared" si="264"/>
        <v>0.83273841349339173</v>
      </c>
      <c r="BH192" s="4">
        <f t="shared" si="265"/>
        <v>1.6640099945009077</v>
      </c>
      <c r="BI192" s="4">
        <f t="shared" ca="1" si="266"/>
        <v>-0.28063204235573552</v>
      </c>
      <c r="BJ192" s="4">
        <f t="shared" ca="1" si="294"/>
        <v>-1.475641173392805</v>
      </c>
      <c r="BK192" s="4">
        <f t="shared" ca="1" si="267"/>
        <v>-1.3711226961796861</v>
      </c>
      <c r="BL192" s="4">
        <f t="shared" si="268"/>
        <v>1.4484381149959333</v>
      </c>
      <c r="BM192" s="4">
        <f t="shared" si="269"/>
        <v>-1.3631738327083078</v>
      </c>
      <c r="BQ192" s="4">
        <f t="shared" si="270"/>
        <v>1.4484381149959333</v>
      </c>
      <c r="BR192" s="4">
        <f t="shared" si="271"/>
        <v>1.2149509641058254</v>
      </c>
      <c r="BS192" s="4">
        <f t="shared" si="272"/>
        <v>1.3631738327083078</v>
      </c>
      <c r="BT192" s="73">
        <v>0</v>
      </c>
    </row>
    <row r="193" spans="1:72" x14ac:dyDescent="0.35">
      <c r="A193" s="73">
        <f t="shared" si="220"/>
        <v>3</v>
      </c>
      <c r="B193" s="53">
        <v>45717</v>
      </c>
      <c r="C193" s="73" t="s">
        <v>3155</v>
      </c>
      <c r="D193" s="4">
        <v>95.645161290322577</v>
      </c>
      <c r="E193" s="4">
        <v>82.49677419354839</v>
      </c>
      <c r="F193" s="114">
        <v>1.6085714285714283E-2</v>
      </c>
      <c r="G193" s="57">
        <v>22</v>
      </c>
      <c r="H193" s="57">
        <v>-17</v>
      </c>
      <c r="I193" s="57">
        <v>25</v>
      </c>
      <c r="J193" s="57">
        <v>257</v>
      </c>
      <c r="K193" s="73">
        <f>Textkernal!C92</f>
        <v>748005</v>
      </c>
      <c r="L193" s="74">
        <f>'Direct Debit'!J80</f>
        <v>105.205340821638</v>
      </c>
      <c r="M193" s="74">
        <f>'Direct Debit'!B80*100</f>
        <v>2.2870506034216498</v>
      </c>
      <c r="P193" s="57">
        <f t="shared" si="278"/>
        <v>252.16666666666666</v>
      </c>
      <c r="Q193" s="57">
        <f t="shared" si="282"/>
        <v>686282.5</v>
      </c>
      <c r="R193" s="4">
        <f t="shared" si="297"/>
        <v>103.8438644712359</v>
      </c>
      <c r="S193" s="4">
        <f t="shared" si="298"/>
        <v>2.2440839941538839</v>
      </c>
      <c r="V193" s="57">
        <f t="shared" si="279"/>
        <v>252.29166666666666</v>
      </c>
      <c r="W193" s="57">
        <f t="shared" si="283"/>
        <v>687620</v>
      </c>
      <c r="X193" s="74">
        <f t="shared" si="299"/>
        <v>104.00080215820628</v>
      </c>
      <c r="Y193" s="74">
        <f t="shared" si="300"/>
        <v>2.2512358100435961</v>
      </c>
      <c r="AB193" s="74">
        <f t="shared" si="280"/>
        <v>1.0186622625928985</v>
      </c>
      <c r="AC193" s="74">
        <f t="shared" si="225"/>
        <v>1.0878173991448765</v>
      </c>
      <c r="AD193" s="74">
        <f t="shared" si="301"/>
        <v>1.0115820132002382</v>
      </c>
      <c r="AE193" s="74">
        <f t="shared" si="302"/>
        <v>1.0159089479734955</v>
      </c>
      <c r="AH193" s="73"/>
      <c r="AI193" s="74"/>
      <c r="AJ193" s="74"/>
      <c r="AK193" s="74"/>
      <c r="AL193" s="74"/>
      <c r="AO193" s="285">
        <f t="shared" ref="AO193:AS193" si="306">AO181</f>
        <v>3</v>
      </c>
      <c r="AP193" s="244">
        <f t="shared" si="306"/>
        <v>1.0031630281314237</v>
      </c>
      <c r="AQ193" s="244">
        <f t="shared" ca="1" si="306"/>
        <v>1.0888981528491299</v>
      </c>
      <c r="AR193" s="244">
        <f t="shared" ca="1" si="306"/>
        <v>1.0113963218255968</v>
      </c>
      <c r="AS193" s="244">
        <f t="shared" ca="1" si="306"/>
        <v>1.0130155217550036</v>
      </c>
      <c r="AV193" s="4">
        <f t="shared" si="261"/>
        <v>256.18966488299509</v>
      </c>
      <c r="AW193" s="4">
        <f t="shared" ca="1" si="222"/>
        <v>686937.52307580446</v>
      </c>
      <c r="AX193" s="4">
        <f t="shared" ca="1" si="223"/>
        <v>104.0198966036772</v>
      </c>
      <c r="AY193" s="4">
        <f t="shared" ca="1" si="224"/>
        <v>2.2576659037360431</v>
      </c>
      <c r="BB193" s="4">
        <f>'HAVERQ (new)'!I51</f>
        <v>106.02363462380862</v>
      </c>
      <c r="BC193" s="4">
        <f t="shared" ca="1" si="245"/>
        <v>98.110102500031189</v>
      </c>
      <c r="BE193" s="4">
        <f t="shared" si="262"/>
        <v>-1.9024283474493651</v>
      </c>
      <c r="BF193" s="4">
        <f t="shared" si="263"/>
        <v>-1.5560436961645934</v>
      </c>
      <c r="BG193" s="4">
        <f t="shared" si="264"/>
        <v>0.63589166424006038</v>
      </c>
      <c r="BH193" s="4">
        <f t="shared" si="265"/>
        <v>1.7158359666500487</v>
      </c>
      <c r="BI193" s="4">
        <f t="shared" ca="1" si="266"/>
        <v>-0.52141477299045291</v>
      </c>
      <c r="BJ193" s="4">
        <f t="shared" ca="1" si="294"/>
        <v>-1.1290901111067928</v>
      </c>
      <c r="BK193" s="4">
        <f t="shared" ca="1" si="267"/>
        <v>-1.703444331670311</v>
      </c>
      <c r="BL193" s="4">
        <f t="shared" si="268"/>
        <v>0.48281270499864448</v>
      </c>
      <c r="BM193" s="4">
        <f t="shared" si="269"/>
        <v>-0.15146375918981198</v>
      </c>
      <c r="BQ193" s="4">
        <f t="shared" si="270"/>
        <v>0.48281270499864448</v>
      </c>
      <c r="BR193" s="4">
        <f t="shared" si="271"/>
        <v>1.2149509641058254</v>
      </c>
      <c r="BS193" s="4">
        <f t="shared" si="272"/>
        <v>0.15146375918981198</v>
      </c>
      <c r="BT193" s="73">
        <v>0</v>
      </c>
    </row>
    <row r="194" spans="1:72" x14ac:dyDescent="0.35">
      <c r="A194" s="73">
        <f t="shared" si="220"/>
        <v>4</v>
      </c>
      <c r="B194" s="53">
        <v>45748</v>
      </c>
      <c r="C194" s="73" t="s">
        <v>3156</v>
      </c>
      <c r="D194" s="4">
        <v>91.370000000000033</v>
      </c>
      <c r="E194" s="4">
        <v>79.23666666666665</v>
      </c>
      <c r="F194" s="114">
        <v>0.17755454545454549</v>
      </c>
      <c r="G194" s="57">
        <v>24</v>
      </c>
      <c r="H194" s="57">
        <v>-19</v>
      </c>
      <c r="I194" s="57">
        <v>30</v>
      </c>
      <c r="J194" s="57">
        <v>247</v>
      </c>
      <c r="K194" s="73">
        <f>Textkernal!C93</f>
        <v>655180</v>
      </c>
      <c r="L194" s="74">
        <f>'Direct Debit'!J81</f>
        <v>104.521594655833</v>
      </c>
      <c r="M194" s="74">
        <f>'Direct Debit'!B81*100</f>
        <v>2.2601449233834598</v>
      </c>
      <c r="P194" s="57">
        <f t="shared" si="278"/>
        <v>252.41666666666666</v>
      </c>
      <c r="Q194" s="57">
        <f t="shared" si="282"/>
        <v>688957.5</v>
      </c>
      <c r="R194" s="4">
        <f t="shared" si="297"/>
        <v>104.15773984517666</v>
      </c>
      <c r="S194" s="4">
        <f t="shared" si="298"/>
        <v>2.2583876259333078</v>
      </c>
      <c r="V194" s="57">
        <f t="shared" si="279"/>
        <v>252.625</v>
      </c>
      <c r="W194" s="57">
        <f t="shared" si="283"/>
        <v>691786.25</v>
      </c>
      <c r="X194" s="74">
        <f t="shared" si="299"/>
        <v>104.26393164035508</v>
      </c>
      <c r="Y194" s="74">
        <f t="shared" si="300"/>
        <v>2.265492876173429</v>
      </c>
      <c r="AB194" s="74">
        <f t="shared" si="280"/>
        <v>0.97773379515091541</v>
      </c>
      <c r="AC194" s="74">
        <f t="shared" si="225"/>
        <v>0.94708444985716322</v>
      </c>
      <c r="AD194" s="74">
        <f t="shared" si="301"/>
        <v>1.0024712574274168</v>
      </c>
      <c r="AE194" s="74">
        <f t="shared" si="302"/>
        <v>0.99763938662256924</v>
      </c>
      <c r="AH194" s="73"/>
      <c r="AI194" s="74"/>
      <c r="AJ194" s="74"/>
      <c r="AK194" s="74"/>
      <c r="AL194" s="74"/>
      <c r="AO194" s="285">
        <f t="shared" ref="AO194:AS194" si="307">AO182</f>
        <v>4</v>
      </c>
      <c r="AP194" s="244">
        <f t="shared" si="307"/>
        <v>0.99287678513374189</v>
      </c>
      <c r="AQ194" s="244">
        <f t="shared" ca="1" si="307"/>
        <v>0.92312570722127618</v>
      </c>
      <c r="AR194" s="244">
        <f t="shared" ca="1" si="307"/>
        <v>0.97508959396513906</v>
      </c>
      <c r="AS194" s="244">
        <f t="shared" ca="1" si="307"/>
        <v>1.0096063524952417</v>
      </c>
      <c r="AV194" s="4">
        <f t="shared" si="261"/>
        <v>248.77205681340283</v>
      </c>
      <c r="AW194" s="4">
        <f t="shared" ca="1" si="222"/>
        <v>709740.82389296009</v>
      </c>
      <c r="AX194" s="4">
        <f t="shared" ca="1" si="223"/>
        <v>107.19178555767647</v>
      </c>
      <c r="AY194" s="4">
        <f t="shared" ca="1" si="224"/>
        <v>2.2386397607320045</v>
      </c>
      <c r="BB194" s="4">
        <f>'HAVERQ (new)'!I52</f>
        <v>106.37117895614232</v>
      </c>
      <c r="BC194" s="4">
        <f t="shared" ca="1" si="245"/>
        <v>100.77145577362879</v>
      </c>
      <c r="BE194" s="4">
        <f t="shared" si="262"/>
        <v>-2.1654075793444938</v>
      </c>
      <c r="BF194" s="4">
        <f t="shared" si="263"/>
        <v>-1.7263597747321906</v>
      </c>
      <c r="BG194" s="4">
        <f t="shared" si="264"/>
        <v>-2.2468798005077493</v>
      </c>
      <c r="BH194" s="4">
        <f t="shared" si="265"/>
        <v>1.222578748958967</v>
      </c>
      <c r="BI194" s="4">
        <f t="shared" ca="1" si="266"/>
        <v>-0.35868261126989226</v>
      </c>
      <c r="BJ194" s="4">
        <f t="shared" ca="1" si="294"/>
        <v>0.64816001688083547</v>
      </c>
      <c r="BK194" s="4">
        <f t="shared" ca="1" si="267"/>
        <v>-1.5137780929970797</v>
      </c>
      <c r="BL194" s="4">
        <f t="shared" si="268"/>
        <v>1.1265629783301705</v>
      </c>
      <c r="BM194" s="4">
        <f t="shared" si="269"/>
        <v>-1.3631738327083078</v>
      </c>
      <c r="BQ194" s="4">
        <f t="shared" si="270"/>
        <v>1.1265629783301705</v>
      </c>
      <c r="BR194" s="4">
        <f t="shared" si="271"/>
        <v>0.91588611140285303</v>
      </c>
      <c r="BS194" s="4">
        <f t="shared" si="272"/>
        <v>1.3631738327083078</v>
      </c>
      <c r="BT194" s="73">
        <v>0</v>
      </c>
    </row>
    <row r="195" spans="1:72" x14ac:dyDescent="0.35">
      <c r="A195" s="73">
        <f t="shared" si="220"/>
        <v>5</v>
      </c>
      <c r="B195" s="53">
        <v>45778</v>
      </c>
      <c r="C195" s="73" t="s">
        <v>3157</v>
      </c>
      <c r="D195" s="4">
        <v>87.354838709677423</v>
      </c>
      <c r="E195" s="4">
        <v>78.06451612903227</v>
      </c>
      <c r="F195" s="114">
        <v>3.2568181818181816E-2</v>
      </c>
      <c r="G195" s="57">
        <v>29</v>
      </c>
      <c r="H195" s="57">
        <v>-16</v>
      </c>
      <c r="I195" s="57">
        <v>28</v>
      </c>
      <c r="J195" s="57">
        <v>250</v>
      </c>
      <c r="K195" s="73">
        <f>Textkernal!C94</f>
        <v>833035</v>
      </c>
      <c r="L195" s="74">
        <f>'Direct Debit'!J82</f>
        <v>104.445403437165</v>
      </c>
      <c r="M195" s="74">
        <f>'Direct Debit'!B82*100</f>
        <v>2.2776496249964602</v>
      </c>
      <c r="P195" s="57">
        <f t="shared" si="278"/>
        <v>252.83333333333334</v>
      </c>
      <c r="Q195" s="57">
        <f t="shared" si="282"/>
        <v>694615</v>
      </c>
      <c r="R195" s="4">
        <f t="shared" si="297"/>
        <v>104.37012343553351</v>
      </c>
      <c r="S195" s="4">
        <f t="shared" si="298"/>
        <v>2.2725981264135497</v>
      </c>
      <c r="V195" s="57">
        <f t="shared" si="279"/>
        <v>253.04166666666669</v>
      </c>
      <c r="W195" s="57">
        <f t="shared" si="283"/>
        <v>699687.08333333326</v>
      </c>
      <c r="X195" s="74">
        <f t="shared" si="299"/>
        <v>104.49360399696437</v>
      </c>
      <c r="Y195" s="74">
        <f t="shared" si="300"/>
        <v>2.2824487524238632</v>
      </c>
      <c r="AB195" s="74">
        <f t="shared" si="280"/>
        <v>0.98797958175531031</v>
      </c>
      <c r="AC195" s="74">
        <f t="shared" si="225"/>
        <v>1.1905822185989094</v>
      </c>
      <c r="AD195" s="74">
        <f t="shared" si="301"/>
        <v>0.99953872239107788</v>
      </c>
      <c r="AE195" s="74">
        <f t="shared" si="302"/>
        <v>0.99789737779553356</v>
      </c>
      <c r="AH195" s="73"/>
      <c r="AI195" s="74"/>
      <c r="AJ195" s="74"/>
      <c r="AK195" s="74"/>
      <c r="AL195" s="74"/>
      <c r="AO195" s="285">
        <f t="shared" ref="AO195:AS195" si="308">AO183</f>
        <v>5</v>
      </c>
      <c r="AP195" s="244">
        <f t="shared" si="308"/>
        <v>0.99323266368470142</v>
      </c>
      <c r="AQ195" s="244">
        <f t="shared" ca="1" si="308"/>
        <v>1.0823283575727152</v>
      </c>
      <c r="AR195" s="244">
        <f t="shared" ca="1" si="308"/>
        <v>0.98351189448096821</v>
      </c>
      <c r="AS195" s="244">
        <f t="shared" ca="1" si="308"/>
        <v>0.97667710482341796</v>
      </c>
      <c r="AV195" s="4">
        <f t="shared" si="261"/>
        <v>251.70336129759193</v>
      </c>
      <c r="AW195" s="4">
        <f t="shared" ca="1" si="222"/>
        <v>769669.38376095658</v>
      </c>
      <c r="AX195" s="4">
        <f t="shared" ca="1" si="223"/>
        <v>106.19638056567103</v>
      </c>
      <c r="AY195" s="4">
        <f t="shared" ca="1" si="224"/>
        <v>2.3320395387053292</v>
      </c>
      <c r="BB195" s="4">
        <f>'HAVERQ (new)'!I53</f>
        <v>106.71872328847603</v>
      </c>
      <c r="BC195" s="4">
        <f t="shared" ca="1" si="245"/>
        <v>99.510542567686997</v>
      </c>
      <c r="BE195" s="4">
        <f t="shared" si="262"/>
        <v>-2.4123933561043756</v>
      </c>
      <c r="BF195" s="4">
        <f t="shared" si="263"/>
        <v>-1.7875958172291504</v>
      </c>
      <c r="BG195" s="4">
        <f t="shared" si="264"/>
        <v>0.34162318699104915</v>
      </c>
      <c r="BH195" s="4">
        <f t="shared" si="265"/>
        <v>1.4175050756819674</v>
      </c>
      <c r="BI195" s="4">
        <f t="shared" ca="1" si="266"/>
        <v>6.8988109487435306E-2</v>
      </c>
      <c r="BJ195" s="4">
        <f t="shared" ca="1" si="294"/>
        <v>-0.19387706961690196</v>
      </c>
      <c r="BK195" s="4">
        <f t="shared" ca="1" si="267"/>
        <v>-2.4448540644830068</v>
      </c>
      <c r="BL195" s="4">
        <f t="shared" si="268"/>
        <v>2.7359386616589854</v>
      </c>
      <c r="BM195" s="4">
        <f t="shared" si="269"/>
        <v>-0.87848980330090953</v>
      </c>
      <c r="BQ195" s="4">
        <f t="shared" si="270"/>
        <v>2.7359386616589854</v>
      </c>
      <c r="BR195" s="4">
        <f t="shared" si="271"/>
        <v>1.3644833904573117</v>
      </c>
      <c r="BS195" s="4">
        <f t="shared" si="272"/>
        <v>0.87848980330090953</v>
      </c>
      <c r="BT195" s="73">
        <v>0</v>
      </c>
    </row>
    <row r="196" spans="1:72" x14ac:dyDescent="0.35">
      <c r="A196" s="73">
        <f t="shared" si="220"/>
        <v>6</v>
      </c>
      <c r="B196" s="53">
        <v>45809</v>
      </c>
      <c r="C196" s="73" t="s">
        <v>3158</v>
      </c>
      <c r="D196" s="4">
        <v>90.36333333333333</v>
      </c>
      <c r="E196" s="4">
        <v>77.723333333333329</v>
      </c>
      <c r="F196" s="114">
        <v>3.3142857142857141E-3</v>
      </c>
      <c r="G196" s="57">
        <v>22</v>
      </c>
      <c r="H196" s="57">
        <v>-16</v>
      </c>
      <c r="I196" s="57">
        <v>27</v>
      </c>
      <c r="J196" s="57">
        <v>251</v>
      </c>
      <c r="K196" s="73">
        <f>Textkernal!C95</f>
        <v>759335</v>
      </c>
      <c r="L196" s="74">
        <f>'Direct Debit'!J83</f>
        <v>104.060022055511</v>
      </c>
      <c r="M196" s="74">
        <f>'Direct Debit'!B83*100</f>
        <v>2.27725251196307</v>
      </c>
      <c r="P196" s="57">
        <f t="shared" si="278"/>
        <v>253.25</v>
      </c>
      <c r="Q196" s="57">
        <f t="shared" ref="Q196" si="309">AVERAGE(K190:K201)</f>
        <v>704759.16666666663</v>
      </c>
      <c r="R196" s="4">
        <f t="shared" ref="R196" si="310">AVERAGE(L190:L201)</f>
        <v>104.61708455839523</v>
      </c>
      <c r="S196" s="4">
        <f t="shared" ref="S196" si="311">AVERAGE(M190:M201)</f>
        <v>2.2922993784341763</v>
      </c>
      <c r="V196" s="57"/>
      <c r="W196" s="57"/>
      <c r="X196" s="74">
        <f t="shared" ref="X196" si="312">AVERAGE(R196:R197)</f>
        <v>104.73521846740596</v>
      </c>
      <c r="Y196" s="74">
        <f t="shared" ref="Y196" si="313">AVERAGE(S196:S197)</f>
        <v>2.3026135227373485</v>
      </c>
      <c r="AB196" s="74"/>
      <c r="AC196" s="74"/>
      <c r="AD196" s="74">
        <f t="shared" ref="AD196" si="314">L196/X196</f>
        <v>0.99355330115528351</v>
      </c>
      <c r="AE196" s="74">
        <f t="shared" ref="AE196" si="315">M196/Y196</f>
        <v>0.98898598895392165</v>
      </c>
      <c r="AH196" s="73"/>
      <c r="AI196" s="74"/>
      <c r="AJ196" s="74"/>
      <c r="AK196" s="74"/>
      <c r="AL196" s="74"/>
      <c r="AO196" s="285">
        <f t="shared" ref="AO196:AS196" si="316">AO184</f>
        <v>6</v>
      </c>
      <c r="AP196" s="244">
        <f t="shared" si="316"/>
        <v>0.99560461387224175</v>
      </c>
      <c r="AQ196" s="244">
        <f t="shared" ca="1" si="316"/>
        <v>1.049552295920416</v>
      </c>
      <c r="AR196" s="244">
        <f t="shared" ca="1" si="316"/>
        <v>0.98486645726033994</v>
      </c>
      <c r="AS196" s="244">
        <f t="shared" ca="1" si="316"/>
        <v>0.97913458201062242</v>
      </c>
      <c r="AV196" s="4">
        <f t="shared" si="261"/>
        <v>252.10811250037949</v>
      </c>
      <c r="AW196" s="4">
        <f t="shared" ca="1" si="222"/>
        <v>723484.67337122362</v>
      </c>
      <c r="AX196" s="4">
        <f t="shared" ca="1" si="223"/>
        <v>105.65901730979932</v>
      </c>
      <c r="AY196" s="4">
        <f t="shared" ca="1" si="224"/>
        <v>2.3257809026485439</v>
      </c>
      <c r="BB196" s="4">
        <f>'HAVERQ (new)'!I54</f>
        <v>106.92143695539902</v>
      </c>
      <c r="BC196" s="4">
        <f t="shared" ca="1" si="245"/>
        <v>98.819301646566643</v>
      </c>
      <c r="BE196" s="4">
        <f t="shared" si="262"/>
        <v>-2.2273309569194404</v>
      </c>
      <c r="BF196" s="4">
        <f t="shared" si="263"/>
        <v>-1.8054200501291473</v>
      </c>
      <c r="BG196" s="4">
        <f t="shared" si="264"/>
        <v>0.86390539037698477</v>
      </c>
      <c r="BH196" s="4">
        <f t="shared" si="265"/>
        <v>1.4444202820761343</v>
      </c>
      <c r="BI196" s="4">
        <f t="shared" ca="1" si="266"/>
        <v>-0.26060179595752375</v>
      </c>
      <c r="BJ196" s="4">
        <f t="shared" ca="1" si="294"/>
        <v>-0.65548734425389021</v>
      </c>
      <c r="BK196" s="4">
        <f t="shared" ca="1" si="267"/>
        <v>-2.3824634916872922</v>
      </c>
      <c r="BL196" s="4">
        <f t="shared" si="268"/>
        <v>0.48281270499864448</v>
      </c>
      <c r="BM196" s="4">
        <f t="shared" si="269"/>
        <v>-0.63614778859721033</v>
      </c>
      <c r="BQ196" s="4">
        <f t="shared" si="270"/>
        <v>0.48281270499864448</v>
      </c>
      <c r="BR196" s="4">
        <f t="shared" si="271"/>
        <v>1.3644833904573117</v>
      </c>
      <c r="BS196" s="4">
        <f t="shared" si="272"/>
        <v>0.63614778859721033</v>
      </c>
      <c r="BT196" s="73">
        <v>0</v>
      </c>
    </row>
    <row r="197" spans="1:72" x14ac:dyDescent="0.35">
      <c r="A197" s="73">
        <f t="shared" si="220"/>
        <v>7</v>
      </c>
      <c r="B197" s="53">
        <v>45839</v>
      </c>
      <c r="C197" s="73" t="s">
        <v>3159</v>
      </c>
      <c r="D197" s="4">
        <v>89.848387096774175</v>
      </c>
      <c r="E197" s="4">
        <v>77.148387096774186</v>
      </c>
      <c r="F197" s="114">
        <v>2.4782608695652171E-3</v>
      </c>
      <c r="G197" s="57">
        <v>25</v>
      </c>
      <c r="H197" s="57">
        <v>-15</v>
      </c>
      <c r="I197" s="57">
        <v>34</v>
      </c>
      <c r="J197" s="57">
        <v>252</v>
      </c>
      <c r="K197" s="73">
        <f>Textkernal!C96</f>
        <v>753490</v>
      </c>
      <c r="L197" s="74">
        <f>'Direct Debit'!J84</f>
        <v>104.987317533308</v>
      </c>
      <c r="M197" s="74">
        <f>'Direct Debit'!B84*100</f>
        <v>2.3381000858134002</v>
      </c>
      <c r="P197" s="57"/>
      <c r="Q197" s="57"/>
      <c r="R197" s="4">
        <f t="shared" ref="R197" si="317">AVERAGE(L191:L202)</f>
        <v>104.85335237641668</v>
      </c>
      <c r="S197" s="4">
        <f t="shared" ref="S197" si="318">AVERAGE(M191:M202)</f>
        <v>2.3129276670405212</v>
      </c>
      <c r="V197" s="57"/>
      <c r="W197" s="57"/>
      <c r="X197" s="57"/>
      <c r="Y197" s="57"/>
      <c r="AB197" s="74"/>
      <c r="AC197" s="74"/>
      <c r="AD197" s="74"/>
      <c r="AE197" s="74"/>
      <c r="AH197" s="73"/>
      <c r="AI197" s="74"/>
      <c r="AJ197" s="74"/>
      <c r="AK197" s="74"/>
      <c r="AL197" s="74"/>
      <c r="AO197" s="285">
        <f t="shared" ref="AO197:AS197" si="319">AO185</f>
        <v>7</v>
      </c>
      <c r="AP197" s="244">
        <f t="shared" si="319"/>
        <v>1.00231356040187</v>
      </c>
      <c r="AQ197" s="244">
        <f t="shared" ca="1" si="319"/>
        <v>1.0355145434801527</v>
      </c>
      <c r="AR197" s="244">
        <f t="shared" ca="1" si="319"/>
        <v>0.99278978925027439</v>
      </c>
      <c r="AS197" s="244">
        <f t="shared" ca="1" si="319"/>
        <v>0.98905179965611467</v>
      </c>
      <c r="AV197" s="4">
        <f t="shared" si="261"/>
        <v>251.41832851085294</v>
      </c>
      <c r="AW197" s="4">
        <f t="shared" ca="1" si="222"/>
        <v>727647.91643357719</v>
      </c>
      <c r="AX197" s="4">
        <f t="shared" ca="1" si="223"/>
        <v>105.74979584811335</v>
      </c>
      <c r="AY197" s="4">
        <f t="shared" ca="1" si="224"/>
        <v>2.3639814280974352</v>
      </c>
      <c r="BB197" s="4">
        <f>'HAVERQ (new)'!I55</f>
        <v>107.12415062232199</v>
      </c>
      <c r="BC197" s="4">
        <f t="shared" ca="1" si="245"/>
        <v>98.717044880893312</v>
      </c>
      <c r="BE197" s="4">
        <f t="shared" si="262"/>
        <v>-2.2590069935789594</v>
      </c>
      <c r="BF197" s="4">
        <f t="shared" si="263"/>
        <v>-1.8354566632133831</v>
      </c>
      <c r="BG197" s="4">
        <f t="shared" si="264"/>
        <v>0.8788312961925816</v>
      </c>
      <c r="BH197" s="4">
        <f t="shared" si="265"/>
        <v>1.3985509225346802</v>
      </c>
      <c r="BI197" s="4">
        <f t="shared" ca="1" si="266"/>
        <v>-0.23089146810905611</v>
      </c>
      <c r="BJ197" s="4">
        <f t="shared" ca="1" si="294"/>
        <v>-0.72377435135041901</v>
      </c>
      <c r="BK197" s="4">
        <f t="shared" ca="1" si="267"/>
        <v>-2.7632737260944618</v>
      </c>
      <c r="BL197" s="4">
        <f t="shared" si="268"/>
        <v>1.4484381149959333</v>
      </c>
      <c r="BM197" s="4">
        <f t="shared" si="269"/>
        <v>-2.3325418915231046</v>
      </c>
      <c r="BQ197" s="4">
        <f t="shared" si="270"/>
        <v>1.4484381149959333</v>
      </c>
      <c r="BR197" s="4">
        <f t="shared" si="271"/>
        <v>1.5140158168087978</v>
      </c>
      <c r="BS197" s="4">
        <f t="shared" si="272"/>
        <v>2.3325418915231046</v>
      </c>
      <c r="BT197" s="73">
        <v>0</v>
      </c>
    </row>
    <row r="198" spans="1:72" x14ac:dyDescent="0.35">
      <c r="A198" s="73">
        <f t="shared" si="220"/>
        <v>8</v>
      </c>
      <c r="B198" s="53">
        <v>45870</v>
      </c>
      <c r="C198" s="73" t="s">
        <v>3160</v>
      </c>
      <c r="D198" s="4">
        <v>86.980645161290326</v>
      </c>
      <c r="E198" s="4">
        <v>75.851612903225814</v>
      </c>
      <c r="F198" s="114">
        <v>1.7952380952380965E-3</v>
      </c>
      <c r="G198" s="57">
        <v>29</v>
      </c>
      <c r="H198" s="57">
        <v>-13</v>
      </c>
      <c r="I198" s="57">
        <v>30</v>
      </c>
      <c r="J198" s="57">
        <v>251</v>
      </c>
      <c r="K198" s="73">
        <f>Textkernal!C97</f>
        <v>695005</v>
      </c>
      <c r="L198" s="74">
        <f>'Direct Debit'!J85</f>
        <v>104.608131432859</v>
      </c>
      <c r="M198" s="74">
        <f>'Direct Debit'!B85*100</f>
        <v>2.3465543687008603</v>
      </c>
      <c r="P198" s="57"/>
      <c r="Q198" s="57"/>
      <c r="R198" s="57"/>
      <c r="S198" s="57"/>
      <c r="V198" s="57"/>
      <c r="W198" s="57"/>
      <c r="X198" s="57"/>
      <c r="Y198" s="57"/>
      <c r="AB198" s="74"/>
      <c r="AC198" s="74"/>
      <c r="AD198" s="74"/>
      <c r="AE198" s="74"/>
      <c r="AH198" s="73"/>
      <c r="AI198" s="74"/>
      <c r="AJ198" s="74"/>
      <c r="AK198" s="74"/>
      <c r="AL198" s="74"/>
      <c r="AO198" s="285">
        <f t="shared" ref="AO198:AS198" si="320">AO186</f>
        <v>8</v>
      </c>
      <c r="AP198" s="244">
        <f t="shared" si="320"/>
        <v>0.99798427745935692</v>
      </c>
      <c r="AQ198" s="244">
        <f t="shared" ca="1" si="320"/>
        <v>0.97066282573693508</v>
      </c>
      <c r="AR198" s="244">
        <f t="shared" ca="1" si="320"/>
        <v>1.0001261479587531</v>
      </c>
      <c r="AS198" s="244">
        <f t="shared" ca="1" si="320"/>
        <v>0.9944635456486518</v>
      </c>
      <c r="AV198" s="4">
        <f t="shared" si="261"/>
        <v>251.50696826506069</v>
      </c>
      <c r="AW198" s="4">
        <f t="shared" ca="1" si="222"/>
        <v>716010.73160739068</v>
      </c>
      <c r="AX198" s="4">
        <f t="shared" ca="1" si="223"/>
        <v>104.59493699506116</v>
      </c>
      <c r="AY198" s="4">
        <f t="shared" ca="1" si="224"/>
        <v>2.3596182876369687</v>
      </c>
      <c r="BB198" s="4">
        <f>'HAVERQ (new)'!I56</f>
        <v>107.32686428924498</v>
      </c>
      <c r="BC198" s="4">
        <f t="shared" ca="1" si="245"/>
        <v>97.454572709008531</v>
      </c>
      <c r="BE198" s="4">
        <f t="shared" si="262"/>
        <v>-2.4354112319814112</v>
      </c>
      <c r="BF198" s="4">
        <f t="shared" si="263"/>
        <v>-1.903203353655851</v>
      </c>
      <c r="BG198" s="4">
        <f t="shared" si="264"/>
        <v>0.89102559121131686</v>
      </c>
      <c r="BH198" s="4">
        <f t="shared" si="265"/>
        <v>1.4044453022494254</v>
      </c>
      <c r="BI198" s="4">
        <f t="shared" ca="1" si="266"/>
        <v>-0.31393840321251776</v>
      </c>
      <c r="BJ198" s="4">
        <f t="shared" ca="1" si="294"/>
        <v>-1.566852514374597</v>
      </c>
      <c r="BK198" s="4">
        <f t="shared" ca="1" si="267"/>
        <v>-2.7197788128183444</v>
      </c>
      <c r="BL198" s="4">
        <f t="shared" si="268"/>
        <v>2.7359386616589854</v>
      </c>
      <c r="BM198" s="4">
        <f t="shared" si="269"/>
        <v>-1.3631738327083078</v>
      </c>
      <c r="BQ198" s="4">
        <f t="shared" si="270"/>
        <v>2.7359386616589854</v>
      </c>
      <c r="BR198" s="4">
        <f t="shared" si="271"/>
        <v>1.8130806695117703</v>
      </c>
      <c r="BS198" s="4">
        <f t="shared" si="272"/>
        <v>1.3631738327083078</v>
      </c>
      <c r="BT198" s="73">
        <v>0</v>
      </c>
    </row>
    <row r="199" spans="1:72" x14ac:dyDescent="0.35">
      <c r="A199" s="73">
        <f t="shared" si="220"/>
        <v>9</v>
      </c>
      <c r="B199" s="53">
        <v>45901</v>
      </c>
      <c r="C199" s="73" t="s">
        <v>3208</v>
      </c>
      <c r="D199" s="4">
        <v>90.79</v>
      </c>
      <c r="E199" s="4">
        <v>75.133333333333312</v>
      </c>
      <c r="F199" s="114">
        <v>2.0136363636363641E-3</v>
      </c>
      <c r="G199" s="57">
        <v>23</v>
      </c>
      <c r="H199" s="57">
        <v>-16</v>
      </c>
      <c r="I199" s="57">
        <v>22</v>
      </c>
      <c r="J199" s="57">
        <v>254</v>
      </c>
      <c r="K199" s="73">
        <f>Textkernal!C98</f>
        <v>742645</v>
      </c>
      <c r="L199" s="74">
        <f>'Direct Debit'!J86</f>
        <v>105.890875004432</v>
      </c>
      <c r="M199" s="74">
        <f>'Direct Debit'!B86*100</f>
        <v>2.33497680825419</v>
      </c>
      <c r="P199" s="57"/>
      <c r="Q199" s="57"/>
      <c r="R199" s="57"/>
      <c r="S199" s="57"/>
      <c r="V199" s="57"/>
      <c r="W199" s="57"/>
      <c r="X199" s="57"/>
      <c r="Y199" s="57"/>
      <c r="AB199" s="74"/>
      <c r="AC199" s="74"/>
      <c r="AD199" s="74"/>
      <c r="AE199" s="74"/>
      <c r="AH199" s="73"/>
      <c r="AI199" s="74"/>
      <c r="AJ199" s="74"/>
      <c r="AK199" s="74"/>
      <c r="AL199" s="74"/>
      <c r="AO199" s="285">
        <f t="shared" ref="AO199:AS199" si="321">AO187</f>
        <v>9</v>
      </c>
      <c r="AP199" s="244">
        <f t="shared" si="321"/>
        <v>0.9986233946925861</v>
      </c>
      <c r="AQ199" s="244">
        <f t="shared" ca="1" si="321"/>
        <v>0.99613918409422419</v>
      </c>
      <c r="AR199" s="244">
        <f t="shared" ca="1" si="321"/>
        <v>1.0035227539512379</v>
      </c>
      <c r="AS199" s="244">
        <f t="shared" ca="1" si="321"/>
        <v>1.0170392513597533</v>
      </c>
      <c r="AV199" s="4">
        <f t="shared" si="261"/>
        <v>254.35013975232451</v>
      </c>
      <c r="AW199" s="4">
        <f t="shared" ca="1" si="222"/>
        <v>745523.32832412072</v>
      </c>
      <c r="AX199" s="4">
        <f t="shared" ca="1" si="223"/>
        <v>105.51915697725907</v>
      </c>
      <c r="AY199" s="4">
        <f t="shared" ca="1" si="224"/>
        <v>2.2958571216719421</v>
      </c>
      <c r="BB199" s="4">
        <f>'HAVERQ (new)'!I57</f>
        <v>107.49860952616332</v>
      </c>
      <c r="BC199" s="4">
        <f t="shared" ca="1" si="245"/>
        <v>98.158624974193287</v>
      </c>
      <c r="BE199" s="4">
        <f t="shared" si="262"/>
        <v>-2.2010852869539002</v>
      </c>
      <c r="BF199" s="4">
        <f t="shared" si="263"/>
        <v>-1.9407280544979497</v>
      </c>
      <c r="BG199" s="4">
        <f t="shared" si="264"/>
        <v>0.88712643438004857</v>
      </c>
      <c r="BH199" s="4">
        <f t="shared" si="265"/>
        <v>1.5935109476797122</v>
      </c>
      <c r="BI199" s="4">
        <f t="shared" ca="1" si="266"/>
        <v>-0.10332640891354247</v>
      </c>
      <c r="BJ199" s="4">
        <f t="shared" ca="1" si="294"/>
        <v>-1.0966868318163694</v>
      </c>
      <c r="BK199" s="4">
        <f t="shared" ca="1" si="267"/>
        <v>-2.0841617821127914</v>
      </c>
      <c r="BL199" s="4">
        <f t="shared" si="268"/>
        <v>0.80468784166440743</v>
      </c>
      <c r="BM199" s="4">
        <f t="shared" si="269"/>
        <v>0.57556228492128558</v>
      </c>
      <c r="BQ199" s="4">
        <f t="shared" si="270"/>
        <v>0.80468784166440743</v>
      </c>
      <c r="BR199" s="4">
        <f t="shared" si="271"/>
        <v>1.3644833904573117</v>
      </c>
      <c r="BS199" s="4">
        <f t="shared" si="272"/>
        <v>-0.57556228492128558</v>
      </c>
      <c r="BT199" s="73">
        <v>0</v>
      </c>
    </row>
    <row r="200" spans="1:72" x14ac:dyDescent="0.35">
      <c r="A200" s="73">
        <f t="shared" si="220"/>
        <v>10</v>
      </c>
      <c r="B200" s="53">
        <v>45931</v>
      </c>
      <c r="C200" s="73" t="s">
        <v>3336</v>
      </c>
      <c r="D200" s="4">
        <v>94.632258064516122</v>
      </c>
      <c r="E200" s="4">
        <v>75.345161290322594</v>
      </c>
      <c r="F200" s="114">
        <v>3.2695652173913045E-3</v>
      </c>
      <c r="G200" s="57">
        <v>27</v>
      </c>
      <c r="H200" s="57">
        <v>-12</v>
      </c>
      <c r="I200" s="57">
        <v>29</v>
      </c>
      <c r="J200" s="57">
        <v>254</v>
      </c>
      <c r="K200" s="73">
        <f>Textkernal!C99</f>
        <v>752555</v>
      </c>
      <c r="L200" s="74">
        <f>'Direct Debit'!J87</f>
        <v>105.701413303362</v>
      </c>
      <c r="M200" s="74">
        <f>'Direct Debit'!B87*100</f>
        <v>2.3409454085118098</v>
      </c>
      <c r="P200" s="57"/>
      <c r="Q200" s="57"/>
      <c r="R200" s="57"/>
      <c r="S200" s="57"/>
      <c r="V200" s="57"/>
      <c r="W200" s="57"/>
      <c r="X200" s="57"/>
      <c r="Y200" s="57"/>
      <c r="AB200" s="74"/>
      <c r="AC200" s="74"/>
      <c r="AD200" s="74"/>
      <c r="AE200" s="74"/>
      <c r="AH200" s="73"/>
      <c r="AI200" s="74"/>
      <c r="AJ200" s="74"/>
      <c r="AK200" s="74"/>
      <c r="AL200" s="74"/>
      <c r="AO200" s="285">
        <f t="shared" ref="AO200:AS200" si="322">AO188</f>
        <v>10</v>
      </c>
      <c r="AP200" s="244">
        <f t="shared" si="322"/>
        <v>0.9967060404594994</v>
      </c>
      <c r="AQ200" s="244">
        <f t="shared" ca="1" si="322"/>
        <v>1.0319091086833854</v>
      </c>
      <c r="AR200" s="244">
        <f t="shared" ca="1" si="322"/>
        <v>1.0077298377559945</v>
      </c>
      <c r="AS200" s="244">
        <f t="shared" ca="1" si="322"/>
        <v>1.0004130038539114</v>
      </c>
      <c r="AV200" s="4">
        <f t="shared" si="261"/>
        <v>254.83943077429473</v>
      </c>
      <c r="AW200" s="4">
        <f t="shared" ca="1" si="222"/>
        <v>729284.19147320662</v>
      </c>
      <c r="AX200" s="4">
        <f t="shared" ca="1" si="223"/>
        <v>104.89062578392752</v>
      </c>
      <c r="AY200" s="4">
        <f t="shared" ca="1" si="224"/>
        <v>2.3399789881716231</v>
      </c>
      <c r="BB200" s="4">
        <f>'HAVERQ (new)'!I58</f>
        <v>107.67035476308166</v>
      </c>
      <c r="BC200" s="4">
        <f t="shared" ca="1" si="245"/>
        <v>97.418296814131736</v>
      </c>
      <c r="BE200" s="4">
        <f t="shared" si="262"/>
        <v>-1.9647353562889267</v>
      </c>
      <c r="BF200" s="4">
        <f t="shared" si="263"/>
        <v>-1.9296616382316407</v>
      </c>
      <c r="BG200" s="4">
        <f t="shared" si="264"/>
        <v>0.86470380435820549</v>
      </c>
      <c r="BH200" s="4">
        <f t="shared" si="265"/>
        <v>1.6260478956923243</v>
      </c>
      <c r="BI200" s="4">
        <f t="shared" ca="1" si="266"/>
        <v>-0.21921444922028338</v>
      </c>
      <c r="BJ200" s="4">
        <f t="shared" ca="1" si="294"/>
        <v>-1.591077535326249</v>
      </c>
      <c r="BK200" s="4">
        <f t="shared" ca="1" si="267"/>
        <v>-2.5240001907939731</v>
      </c>
      <c r="BL200" s="4">
        <f t="shared" si="268"/>
        <v>2.0921883883274592</v>
      </c>
      <c r="BM200" s="4">
        <f t="shared" si="269"/>
        <v>-1.1208318180046086</v>
      </c>
      <c r="BQ200" s="4">
        <f t="shared" si="270"/>
        <v>2.0921883883274592</v>
      </c>
      <c r="BR200" s="4">
        <f t="shared" si="271"/>
        <v>1.9626130958632564</v>
      </c>
      <c r="BS200" s="4">
        <f t="shared" si="272"/>
        <v>1.1208318180046086</v>
      </c>
      <c r="BT200" s="73">
        <v>0</v>
      </c>
    </row>
    <row r="201" spans="1:72" x14ac:dyDescent="0.35">
      <c r="A201" s="73">
        <f t="shared" si="220"/>
        <v>11</v>
      </c>
      <c r="B201" s="53">
        <v>45962</v>
      </c>
      <c r="C201" s="73" t="s">
        <v>3337</v>
      </c>
      <c r="D201" s="4">
        <v>97.986666666666665</v>
      </c>
      <c r="E201" s="4">
        <v>77.38666666666667</v>
      </c>
      <c r="F201" s="114">
        <v>6.2799999999999991E-3</v>
      </c>
      <c r="G201" s="57">
        <v>28</v>
      </c>
      <c r="H201" s="57">
        <v>-15</v>
      </c>
      <c r="I201" s="57">
        <v>24</v>
      </c>
      <c r="J201" s="57">
        <v>257</v>
      </c>
      <c r="K201" s="73">
        <f>Textkernal!C100</f>
        <v>729695</v>
      </c>
      <c r="L201" s="74">
        <f>'Direct Debit'!J88</f>
        <v>105.791330668257</v>
      </c>
      <c r="M201" s="74">
        <f>'Direct Debit'!B88*100</f>
        <v>2.4061281481655801</v>
      </c>
      <c r="P201" s="57"/>
      <c r="Q201" s="57"/>
      <c r="R201" s="57"/>
      <c r="S201" s="57"/>
      <c r="V201" s="57"/>
      <c r="W201" s="57"/>
      <c r="X201" s="57"/>
      <c r="Y201" s="57"/>
      <c r="AB201" s="74"/>
      <c r="AC201" s="74"/>
      <c r="AD201" s="74"/>
      <c r="AE201" s="74"/>
      <c r="AH201" s="73"/>
      <c r="AI201" s="74"/>
      <c r="AJ201" s="74"/>
      <c r="AK201" s="74"/>
      <c r="AL201" s="74"/>
      <c r="AO201" s="285">
        <f t="shared" ref="AO201:AS201" si="323">AO189</f>
        <v>11</v>
      </c>
      <c r="AP201" s="244">
        <f t="shared" si="323"/>
        <v>1.0030802944547641</v>
      </c>
      <c r="AQ201" s="244">
        <f t="shared" ca="1" si="323"/>
        <v>0.97467153312398214</v>
      </c>
      <c r="AR201" s="244">
        <f t="shared" ca="1" si="323"/>
        <v>1.0086254968178008</v>
      </c>
      <c r="AS201" s="244">
        <f t="shared" ca="1" si="323"/>
        <v>1.0056598520341291</v>
      </c>
      <c r="AV201" s="4">
        <f t="shared" si="261"/>
        <v>256.2107953079622</v>
      </c>
      <c r="AW201" s="4">
        <f t="shared" ca="1" si="222"/>
        <v>748657.34270622209</v>
      </c>
      <c r="AX201" s="4">
        <f t="shared" ca="1" si="223"/>
        <v>104.88663136320385</v>
      </c>
      <c r="AY201" s="4">
        <f t="shared" ca="1" si="224"/>
        <v>2.3925864628072309</v>
      </c>
      <c r="BB201" s="4">
        <f>'HAVERQ (new)'!I59</f>
        <v>107.8421</v>
      </c>
      <c r="BC201" s="4">
        <f t="shared" ca="1" si="245"/>
        <v>97.259448177663316</v>
      </c>
      <c r="BE201" s="4">
        <f t="shared" si="262"/>
        <v>-1.7583946505820298</v>
      </c>
      <c r="BF201" s="4">
        <f t="shared" si="263"/>
        <v>-1.8230083492813334</v>
      </c>
      <c r="BG201" s="4">
        <f t="shared" si="264"/>
        <v>0.81095723652237006</v>
      </c>
      <c r="BH201" s="4">
        <f t="shared" si="265"/>
        <v>1.7172411008294393</v>
      </c>
      <c r="BI201" s="4">
        <f t="shared" ca="1" si="266"/>
        <v>-8.096100930091317E-2</v>
      </c>
      <c r="BJ201" s="4">
        <f t="shared" ca="1" si="294"/>
        <v>-1.6971565599694263</v>
      </c>
      <c r="BK201" s="4">
        <f t="shared" ca="1" si="267"/>
        <v>-3.0484292271002382</v>
      </c>
      <c r="BL201" s="4">
        <f t="shared" si="268"/>
        <v>2.4140635249932223</v>
      </c>
      <c r="BM201" s="4">
        <f t="shared" si="269"/>
        <v>9.0878255513887188E-2</v>
      </c>
      <c r="BQ201" s="4">
        <f t="shared" si="270"/>
        <v>2.4140635249932223</v>
      </c>
      <c r="BR201" s="4">
        <f t="shared" si="271"/>
        <v>1.5140158168087978</v>
      </c>
      <c r="BS201" s="4">
        <f t="shared" si="272"/>
        <v>-9.0878255513887188E-2</v>
      </c>
      <c r="BT201" s="73">
        <v>0</v>
      </c>
    </row>
    <row r="202" spans="1:72" x14ac:dyDescent="0.35">
      <c r="A202" s="73">
        <f t="shared" si="220"/>
        <v>12</v>
      </c>
      <c r="B202" s="53">
        <v>45992</v>
      </c>
      <c r="C202" s="73" t="s">
        <v>3493</v>
      </c>
      <c r="D202" s="4">
        <v>99.632258064516108</v>
      </c>
      <c r="E202" s="4">
        <v>78.345161290322594</v>
      </c>
      <c r="F202" s="114">
        <v>1.547826086956522E-3</v>
      </c>
      <c r="G202" s="57">
        <v>24</v>
      </c>
      <c r="H202" s="57">
        <v>-11</v>
      </c>
      <c r="I202" s="57">
        <v>24</v>
      </c>
      <c r="K202" s="73"/>
      <c r="L202" s="74">
        <f>'Direct Debit'!J89</f>
        <v>106.285144783427</v>
      </c>
      <c r="M202" s="74">
        <f>'Direct Debit'!B89*100</f>
        <v>2.42710243527657</v>
      </c>
      <c r="P202" s="57"/>
      <c r="Q202" s="57"/>
      <c r="R202" s="57"/>
      <c r="S202" s="57"/>
      <c r="V202" s="57"/>
      <c r="W202" s="57"/>
      <c r="X202" s="57"/>
      <c r="Y202" s="57"/>
      <c r="AB202" s="74"/>
      <c r="AC202" s="74"/>
      <c r="AD202" s="74"/>
      <c r="AE202" s="74"/>
      <c r="AH202" s="73"/>
      <c r="AI202" s="74"/>
      <c r="AJ202" s="74"/>
      <c r="AK202" s="74"/>
      <c r="AL202" s="74"/>
      <c r="AO202" s="285">
        <f t="shared" ref="AO202:AS202" si="324">AO190</f>
        <v>12</v>
      </c>
      <c r="AP202" s="244">
        <f t="shared" si="324"/>
        <v>0.99799443734174142</v>
      </c>
      <c r="AQ202" s="244">
        <f t="shared" ca="1" si="324"/>
        <v>0.7856981471168506</v>
      </c>
      <c r="AR202" s="244">
        <f t="shared" ca="1" si="324"/>
        <v>1.0133006296357472</v>
      </c>
      <c r="AS202" s="244">
        <f t="shared" ca="1" si="324"/>
        <v>1.0035926743343828</v>
      </c>
      <c r="AV202" s="4"/>
      <c r="AW202" s="4"/>
      <c r="AX202" s="4">
        <f t="shared" ref="AX202" ca="1" si="325">L202/AR202</f>
        <v>104.8900411930401</v>
      </c>
      <c r="AY202" s="4">
        <f t="shared" ref="AY202" ca="1" si="326">M202/AS202</f>
        <v>2.4184138618651314</v>
      </c>
      <c r="BB202" s="4">
        <f>'HAVERQ (new)'!I60</f>
        <v>108.05776666666667</v>
      </c>
      <c r="BC202" s="4">
        <f t="shared" ca="1" si="245"/>
        <v>97.068488854301165</v>
      </c>
      <c r="BE202" s="4">
        <f t="shared" ref="BE202" si="327">(D202-AVERAGE(D$167:D$190))/STDEV(D$167:D$190)</f>
        <v>-1.6571689113802632</v>
      </c>
      <c r="BF202" s="4">
        <f t="shared" ref="BF202" si="328">(E202-AVERAGE(E$167:E$190))/STDEV(E$167:E$190)</f>
        <v>-1.7729342200438398</v>
      </c>
      <c r="BG202" s="4">
        <f t="shared" si="264"/>
        <v>0.89544274263519963</v>
      </c>
      <c r="BH202" s="4"/>
      <c r="BI202" s="4"/>
      <c r="BJ202" s="4">
        <f t="shared" ca="1" si="294"/>
        <v>-1.8246790821586876</v>
      </c>
      <c r="BK202" s="4">
        <f t="shared" ref="BK202" ca="1" si="329">-1*(AY202-AVERAGE(AY$167:AY$190))/STDEV(AY$167:AY$190)</f>
        <v>-3.3058952638573862</v>
      </c>
      <c r="BL202" s="4">
        <f t="shared" si="268"/>
        <v>1.1265629783301705</v>
      </c>
      <c r="BM202" s="4">
        <f t="shared" si="269"/>
        <v>9.0878255513887188E-2</v>
      </c>
      <c r="BQ202" s="4">
        <f t="shared" si="270"/>
        <v>1.1265629783301705</v>
      </c>
      <c r="BR202" s="4">
        <f t="shared" si="271"/>
        <v>2.1121455222147425</v>
      </c>
      <c r="BS202" s="4">
        <f t="shared" si="272"/>
        <v>-9.0878255513887188E-2</v>
      </c>
      <c r="BT202" s="73">
        <v>0</v>
      </c>
    </row>
    <row r="203" spans="1:72" x14ac:dyDescent="0.35">
      <c r="AO203" s="285">
        <f t="shared" ref="AO203:AS203" si="330">AO191</f>
        <v>1</v>
      </c>
      <c r="AP203" s="244">
        <f t="shared" si="330"/>
        <v>1.0121968222269864</v>
      </c>
      <c r="AQ203" s="244">
        <f t="shared" ca="1" si="330"/>
        <v>1.0563770216214654</v>
      </c>
      <c r="AR203" s="244">
        <f t="shared" ca="1" si="330"/>
        <v>1.0103681524867829</v>
      </c>
      <c r="AS203" s="244">
        <f t="shared" ca="1" si="330"/>
        <v>1.0010113591614587</v>
      </c>
      <c r="AV203" s="4"/>
      <c r="AW203" s="4"/>
      <c r="AX203" s="4"/>
      <c r="AY203" s="4"/>
    </row>
  </sheetData>
  <hyperlinks>
    <hyperlink ref="J4" r:id="rId1" xr:uid="{E4B62CA2-E99A-4888-B146-C6426A547FB8}"/>
    <hyperlink ref="G4" r:id="rId2" xr:uid="{E0FB6EA7-E092-4049-887A-930C12391FEE}"/>
    <hyperlink ref="I4" r:id="rId3" xr:uid="{1305CADF-3C54-4ED8-8CD8-A4B77787F5B5}"/>
  </hyperlinks>
  <pageMargins left="0.7" right="0.7" top="0.75" bottom="0.75" header="0.3" footer="0.3"/>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FB3B2-58C6-43C7-B8E3-5ACC48F91C29}">
  <dimension ref="A2:I62"/>
  <sheetViews>
    <sheetView topLeftCell="A11" zoomScale="85" zoomScaleNormal="85" workbookViewId="0">
      <selection activeCell="L56" sqref="L56"/>
    </sheetView>
  </sheetViews>
  <sheetFormatPr defaultRowHeight="14.5" x14ac:dyDescent="0.35"/>
  <cols>
    <col min="1" max="1" width="8.7265625" style="73"/>
    <col min="2" max="2" width="21.453125" customWidth="1"/>
    <col min="3" max="3" width="16.54296875" customWidth="1"/>
  </cols>
  <sheetData>
    <row r="2" spans="1:9" x14ac:dyDescent="0.35">
      <c r="B2" t="s">
        <v>3211</v>
      </c>
      <c r="C2" t="s">
        <v>3495</v>
      </c>
      <c r="E2" t="s">
        <v>3623</v>
      </c>
    </row>
    <row r="3" spans="1:9" x14ac:dyDescent="0.35">
      <c r="A3" s="6" t="s">
        <v>3620</v>
      </c>
      <c r="B3" t="s">
        <v>3201</v>
      </c>
      <c r="C3" t="s">
        <v>3621</v>
      </c>
    </row>
    <row r="4" spans="1:9" s="8" customFormat="1" ht="63.5" customHeight="1" x14ac:dyDescent="0.35">
      <c r="A4" s="8" t="s">
        <v>169</v>
      </c>
      <c r="B4" s="8" t="s">
        <v>3205</v>
      </c>
      <c r="C4" s="8" t="s">
        <v>3622</v>
      </c>
    </row>
    <row r="5" spans="1:9" ht="1" customHeight="1" x14ac:dyDescent="0.35">
      <c r="A5" s="73" t="s">
        <v>168</v>
      </c>
      <c r="B5" t="s">
        <v>3204</v>
      </c>
      <c r="C5" t="s">
        <v>3204</v>
      </c>
    </row>
    <row r="6" spans="1:9" ht="1" customHeight="1" x14ac:dyDescent="0.35">
      <c r="A6" s="73" t="s">
        <v>167</v>
      </c>
      <c r="B6" t="s">
        <v>3340</v>
      </c>
      <c r="C6" t="s">
        <v>3340</v>
      </c>
    </row>
    <row r="7" spans="1:9" ht="3" customHeight="1" x14ac:dyDescent="0.35">
      <c r="A7" s="73" t="s">
        <v>3095</v>
      </c>
      <c r="B7" t="s">
        <v>3097</v>
      </c>
      <c r="C7" t="s">
        <v>3097</v>
      </c>
    </row>
    <row r="8" spans="1:9" ht="1" customHeight="1" x14ac:dyDescent="0.35">
      <c r="A8" s="73" t="s">
        <v>165</v>
      </c>
      <c r="B8" t="s">
        <v>3339</v>
      </c>
      <c r="C8" t="s">
        <v>3339</v>
      </c>
    </row>
    <row r="9" spans="1:9" hidden="1" x14ac:dyDescent="0.35">
      <c r="A9" s="73" t="s">
        <v>3094</v>
      </c>
      <c r="B9" t="s">
        <v>3203</v>
      </c>
      <c r="C9" t="s">
        <v>3203</v>
      </c>
    </row>
    <row r="10" spans="1:9" x14ac:dyDescent="0.35">
      <c r="A10" s="73" t="s">
        <v>3168</v>
      </c>
      <c r="B10" s="57">
        <v>341511</v>
      </c>
      <c r="C10" s="57">
        <v>412090</v>
      </c>
      <c r="E10" s="4">
        <f>B10/C10*100</f>
        <v>82.872916110558364</v>
      </c>
      <c r="H10" s="53" t="s">
        <v>0</v>
      </c>
      <c r="I10" t="s">
        <v>3624</v>
      </c>
    </row>
    <row r="11" spans="1:9" x14ac:dyDescent="0.35">
      <c r="A11" s="73" t="s">
        <v>3169</v>
      </c>
      <c r="B11" s="57">
        <v>344238</v>
      </c>
      <c r="C11" s="57">
        <v>413136</v>
      </c>
      <c r="E11" s="4">
        <f t="shared" ref="E11:E36" si="0">B11/C11*100</f>
        <v>83.323167189496914</v>
      </c>
      <c r="H11" s="53">
        <v>44501</v>
      </c>
      <c r="I11" s="4">
        <f>E21</f>
        <v>88.170459605143037</v>
      </c>
    </row>
    <row r="12" spans="1:9" x14ac:dyDescent="0.35">
      <c r="A12" s="73" t="s">
        <v>3170</v>
      </c>
      <c r="B12" s="57">
        <v>345853</v>
      </c>
      <c r="C12" s="57">
        <v>412951</v>
      </c>
      <c r="E12" s="4">
        <f t="shared" si="0"/>
        <v>83.751583117609599</v>
      </c>
      <c r="H12" s="53">
        <v>44531</v>
      </c>
      <c r="I12" s="4">
        <f>I11+(I14-I11)/3</f>
        <v>88.663070551759134</v>
      </c>
    </row>
    <row r="13" spans="1:9" x14ac:dyDescent="0.35">
      <c r="A13" s="73" t="s">
        <v>3171</v>
      </c>
      <c r="B13" s="57">
        <v>345859</v>
      </c>
      <c r="C13" s="57">
        <v>412487</v>
      </c>
      <c r="E13" s="4">
        <f t="shared" si="0"/>
        <v>83.847248519347275</v>
      </c>
      <c r="H13" s="53">
        <v>44562</v>
      </c>
      <c r="I13" s="4">
        <f>I11+(I14-I11)*2/3</f>
        <v>89.155681498375216</v>
      </c>
    </row>
    <row r="14" spans="1:9" x14ac:dyDescent="0.35">
      <c r="A14" s="73" t="s">
        <v>3172</v>
      </c>
      <c r="B14" s="57">
        <v>333789</v>
      </c>
      <c r="C14" s="57">
        <v>400748</v>
      </c>
      <c r="E14" s="4">
        <f t="shared" si="0"/>
        <v>83.291494904528534</v>
      </c>
      <c r="H14" s="53">
        <v>44593</v>
      </c>
      <c r="I14" s="4">
        <f>E22</f>
        <v>89.648292444991313</v>
      </c>
    </row>
    <row r="15" spans="1:9" x14ac:dyDescent="0.35">
      <c r="A15" s="73" t="s">
        <v>3173</v>
      </c>
      <c r="B15" s="57">
        <v>256624</v>
      </c>
      <c r="C15" s="57">
        <v>308486</v>
      </c>
      <c r="E15" s="4">
        <f t="shared" si="0"/>
        <v>83.188215996836163</v>
      </c>
      <c r="H15" s="53">
        <v>44621</v>
      </c>
      <c r="I15" s="4">
        <f>I14+(I17-I14)/3</f>
        <v>90.680663298773098</v>
      </c>
    </row>
    <row r="16" spans="1:9" x14ac:dyDescent="0.35">
      <c r="A16" s="73" t="s">
        <v>3174</v>
      </c>
      <c r="B16" s="57">
        <v>309007</v>
      </c>
      <c r="C16" s="57">
        <v>369291</v>
      </c>
      <c r="E16" s="4">
        <f t="shared" si="0"/>
        <v>83.675746227230022</v>
      </c>
      <c r="H16" s="53">
        <v>44652</v>
      </c>
      <c r="I16" s="4">
        <f>I14+(I17-I14)*2/3</f>
        <v>91.713034152554897</v>
      </c>
    </row>
    <row r="17" spans="1:9" x14ac:dyDescent="0.35">
      <c r="A17" s="73" t="s">
        <v>3175</v>
      </c>
      <c r="B17" s="57">
        <v>303678</v>
      </c>
      <c r="C17" s="57">
        <v>362708</v>
      </c>
      <c r="E17" s="4">
        <f t="shared" si="0"/>
        <v>83.725200436714928</v>
      </c>
      <c r="H17" s="53">
        <v>44682</v>
      </c>
      <c r="I17" s="4">
        <f>E23</f>
        <v>92.745405006336682</v>
      </c>
    </row>
    <row r="18" spans="1:9" x14ac:dyDescent="0.35">
      <c r="A18" s="73" t="s">
        <v>3176</v>
      </c>
      <c r="B18" s="57">
        <v>294600</v>
      </c>
      <c r="C18" s="57">
        <v>349378</v>
      </c>
      <c r="E18" s="4">
        <f t="shared" si="0"/>
        <v>84.321279531052326</v>
      </c>
      <c r="H18" s="53">
        <v>44713</v>
      </c>
      <c r="I18" s="4">
        <f>I17+(I20-I17)/3</f>
        <v>93.29166968441109</v>
      </c>
    </row>
    <row r="19" spans="1:9" x14ac:dyDescent="0.35">
      <c r="A19" s="73" t="s">
        <v>3177</v>
      </c>
      <c r="B19" s="57">
        <v>330318</v>
      </c>
      <c r="C19" s="57">
        <v>389324</v>
      </c>
      <c r="E19" s="4">
        <f t="shared" si="0"/>
        <v>84.843985985965418</v>
      </c>
      <c r="H19" s="53">
        <v>44743</v>
      </c>
      <c r="I19" s="4">
        <f>I17+(I20-I17)*2/3</f>
        <v>93.837934362485498</v>
      </c>
    </row>
    <row r="20" spans="1:9" x14ac:dyDescent="0.35">
      <c r="A20" s="73" t="s">
        <v>3178</v>
      </c>
      <c r="B20" s="57">
        <v>345798</v>
      </c>
      <c r="C20" s="57">
        <v>401314</v>
      </c>
      <c r="E20" s="4">
        <f t="shared" si="0"/>
        <v>86.166443233976381</v>
      </c>
      <c r="H20" s="53">
        <v>44774</v>
      </c>
      <c r="I20" s="4">
        <f>E24</f>
        <v>94.384199040559906</v>
      </c>
    </row>
    <row r="21" spans="1:9" x14ac:dyDescent="0.35">
      <c r="A21" s="73" t="s">
        <v>3179</v>
      </c>
      <c r="B21" s="57">
        <v>354462</v>
      </c>
      <c r="C21" s="57">
        <v>402019</v>
      </c>
      <c r="E21" s="4">
        <f t="shared" si="0"/>
        <v>88.170459605143037</v>
      </c>
      <c r="H21" s="53">
        <v>44805</v>
      </c>
      <c r="I21" s="4">
        <f>I20+(I23-I20)/3</f>
        <v>95.278383217173229</v>
      </c>
    </row>
    <row r="22" spans="1:9" x14ac:dyDescent="0.35">
      <c r="A22" s="73" t="s">
        <v>3180</v>
      </c>
      <c r="B22" s="57">
        <v>365748</v>
      </c>
      <c r="C22" s="57">
        <v>407981</v>
      </c>
      <c r="E22" s="4">
        <f t="shared" si="0"/>
        <v>89.648292444991313</v>
      </c>
      <c r="H22" s="53">
        <v>44835</v>
      </c>
      <c r="I22" s="4">
        <f>I20+(I23-I20)*2/3</f>
        <v>96.172567393786551</v>
      </c>
    </row>
    <row r="23" spans="1:9" x14ac:dyDescent="0.35">
      <c r="A23" s="73" t="s">
        <v>3181</v>
      </c>
      <c r="B23" s="57">
        <v>385666</v>
      </c>
      <c r="C23" s="57">
        <v>415833</v>
      </c>
      <c r="E23" s="4">
        <f t="shared" si="0"/>
        <v>92.745405006336682</v>
      </c>
      <c r="H23" s="53">
        <v>44866</v>
      </c>
      <c r="I23" s="4">
        <f>E25</f>
        <v>97.066751570399873</v>
      </c>
    </row>
    <row r="24" spans="1:9" x14ac:dyDescent="0.35">
      <c r="A24" s="73" t="s">
        <v>3182</v>
      </c>
      <c r="B24" s="57">
        <v>392710</v>
      </c>
      <c r="C24" s="57">
        <v>416076</v>
      </c>
      <c r="E24" s="4">
        <f t="shared" si="0"/>
        <v>94.384199040559906</v>
      </c>
      <c r="H24" s="53">
        <v>44896</v>
      </c>
      <c r="I24" s="4">
        <f>I23+(I26-I23)/3</f>
        <v>97.71075022399701</v>
      </c>
    </row>
    <row r="25" spans="1:9" x14ac:dyDescent="0.35">
      <c r="A25" s="73" t="s">
        <v>3183</v>
      </c>
      <c r="B25" s="57">
        <v>405475</v>
      </c>
      <c r="C25" s="57">
        <v>417728</v>
      </c>
      <c r="E25" s="4">
        <f t="shared" si="0"/>
        <v>97.066751570399873</v>
      </c>
      <c r="H25" s="53">
        <v>44927</v>
      </c>
      <c r="I25" s="4">
        <f>I23+(I26-I23)*2/3</f>
        <v>98.354748877594147</v>
      </c>
    </row>
    <row r="26" spans="1:9" x14ac:dyDescent="0.35">
      <c r="A26" s="73" t="s">
        <v>3184</v>
      </c>
      <c r="B26" s="57">
        <v>411023</v>
      </c>
      <c r="C26" s="57">
        <v>415180</v>
      </c>
      <c r="E26" s="4">
        <f t="shared" si="0"/>
        <v>98.998747531191285</v>
      </c>
      <c r="H26" s="53">
        <v>44958</v>
      </c>
      <c r="I26" s="4">
        <f>E26</f>
        <v>98.998747531191285</v>
      </c>
    </row>
    <row r="27" spans="1:9" x14ac:dyDescent="0.35">
      <c r="A27" s="73" t="s">
        <v>3185</v>
      </c>
      <c r="B27" s="57">
        <v>415765</v>
      </c>
      <c r="C27" s="57">
        <v>416034</v>
      </c>
      <c r="E27" s="4">
        <f t="shared" si="0"/>
        <v>99.935341823024089</v>
      </c>
      <c r="H27" s="53">
        <v>44986</v>
      </c>
      <c r="I27" s="4">
        <f>I26+(I29-I26)/3</f>
        <v>99.310945628468886</v>
      </c>
    </row>
    <row r="28" spans="1:9" x14ac:dyDescent="0.35">
      <c r="A28" s="73" t="s">
        <v>3186</v>
      </c>
      <c r="B28" s="57">
        <v>412674</v>
      </c>
      <c r="C28" s="57">
        <v>410873</v>
      </c>
      <c r="E28" s="4">
        <f t="shared" si="0"/>
        <v>100.43833495995113</v>
      </c>
      <c r="H28" s="53">
        <v>45017</v>
      </c>
      <c r="I28" s="4">
        <f>I26+(I29-I26)*2/3</f>
        <v>99.623143725746488</v>
      </c>
    </row>
    <row r="29" spans="1:9" x14ac:dyDescent="0.35">
      <c r="A29" s="73" t="s">
        <v>3187</v>
      </c>
      <c r="B29" s="57">
        <v>412819</v>
      </c>
      <c r="C29" s="57">
        <v>410194</v>
      </c>
      <c r="E29" s="4">
        <f t="shared" si="0"/>
        <v>100.63994110103999</v>
      </c>
      <c r="H29" s="53">
        <v>45047</v>
      </c>
      <c r="I29" s="4">
        <f>E27</f>
        <v>99.935341823024089</v>
      </c>
    </row>
    <row r="30" spans="1:9" x14ac:dyDescent="0.35">
      <c r="A30" s="73" t="s">
        <v>3188</v>
      </c>
      <c r="B30" s="57">
        <v>419097</v>
      </c>
      <c r="C30" s="57">
        <v>411349</v>
      </c>
      <c r="E30" s="4">
        <f t="shared" si="0"/>
        <v>101.88355872993493</v>
      </c>
      <c r="H30" s="53">
        <v>45078</v>
      </c>
      <c r="I30" s="4">
        <f>I29+(I32-I29)/3</f>
        <v>100.10300620199978</v>
      </c>
    </row>
    <row r="31" spans="1:9" x14ac:dyDescent="0.35">
      <c r="A31" s="73" t="s">
        <v>3189</v>
      </c>
      <c r="B31" s="57">
        <v>421629</v>
      </c>
      <c r="C31" s="57">
        <v>411115</v>
      </c>
      <c r="E31" s="4">
        <f t="shared" si="0"/>
        <v>102.55743526750423</v>
      </c>
      <c r="H31" s="53">
        <v>45108</v>
      </c>
      <c r="I31" s="4">
        <f>I29+(I32-I29)*2/3</f>
        <v>100.27067058097545</v>
      </c>
    </row>
    <row r="32" spans="1:9" x14ac:dyDescent="0.35">
      <c r="A32" s="73" t="s">
        <v>3190</v>
      </c>
      <c r="B32" s="57">
        <v>426154</v>
      </c>
      <c r="C32" s="57">
        <v>413915</v>
      </c>
      <c r="E32" s="4">
        <f t="shared" si="0"/>
        <v>102.95688728362103</v>
      </c>
      <c r="H32" s="53">
        <v>45139</v>
      </c>
      <c r="I32" s="4">
        <f>E28</f>
        <v>100.43833495995113</v>
      </c>
    </row>
    <row r="33" spans="1:9" x14ac:dyDescent="0.35">
      <c r="A33" s="73" t="s">
        <v>3191</v>
      </c>
      <c r="B33" s="57">
        <v>431316</v>
      </c>
      <c r="C33" s="57">
        <v>414482</v>
      </c>
      <c r="E33" s="4">
        <f t="shared" si="0"/>
        <v>104.06145502096594</v>
      </c>
      <c r="H33" s="53">
        <v>45170</v>
      </c>
      <c r="I33" s="4">
        <f>I32+(I35-I32)/3</f>
        <v>100.50553700698076</v>
      </c>
    </row>
    <row r="34" spans="1:9" x14ac:dyDescent="0.35">
      <c r="A34" s="73" t="s">
        <v>3192</v>
      </c>
      <c r="B34" s="57">
        <v>438802</v>
      </c>
      <c r="C34" s="57">
        <v>415233</v>
      </c>
      <c r="E34" s="4">
        <f t="shared" si="0"/>
        <v>105.67609029147491</v>
      </c>
      <c r="H34" s="53">
        <v>45200</v>
      </c>
      <c r="I34" s="4">
        <f>I32+(I35-I32)*2/3</f>
        <v>100.57273905401037</v>
      </c>
    </row>
    <row r="35" spans="1:9" x14ac:dyDescent="0.35">
      <c r="A35" s="73" t="s">
        <v>3193</v>
      </c>
      <c r="B35" s="57">
        <v>443221</v>
      </c>
      <c r="C35" s="57">
        <v>415317</v>
      </c>
      <c r="E35" s="4">
        <f t="shared" si="0"/>
        <v>106.71872328847603</v>
      </c>
      <c r="H35" s="53">
        <v>45231</v>
      </c>
      <c r="I35" s="4">
        <f>E29</f>
        <v>100.63994110103999</v>
      </c>
    </row>
    <row r="36" spans="1:9" x14ac:dyDescent="0.35">
      <c r="A36" s="73" t="s">
        <v>3210</v>
      </c>
      <c r="B36" s="57">
        <v>447289</v>
      </c>
      <c r="C36" s="57">
        <v>416754</v>
      </c>
      <c r="E36" s="4">
        <f t="shared" si="0"/>
        <v>107.32686428924498</v>
      </c>
      <c r="H36" s="53">
        <v>45261</v>
      </c>
      <c r="I36" s="4">
        <f>I35+(I38-I35)/3</f>
        <v>101.05448031067164</v>
      </c>
    </row>
    <row r="37" spans="1:9" x14ac:dyDescent="0.35">
      <c r="E37" s="285">
        <v>107.8421</v>
      </c>
      <c r="H37" s="53">
        <v>45292</v>
      </c>
      <c r="I37" s="4">
        <f>I35+(I38-I35)*2/3</f>
        <v>101.46901952030329</v>
      </c>
    </row>
    <row r="38" spans="1:9" x14ac:dyDescent="0.35">
      <c r="H38" s="53">
        <v>45323</v>
      </c>
      <c r="I38" s="4">
        <f>E30</f>
        <v>101.88355872993493</v>
      </c>
    </row>
    <row r="39" spans="1:9" x14ac:dyDescent="0.35">
      <c r="H39" s="53">
        <v>45352</v>
      </c>
      <c r="I39" s="4">
        <f>I38+(I41-I38)/3</f>
        <v>102.10818424245804</v>
      </c>
    </row>
    <row r="40" spans="1:9" x14ac:dyDescent="0.35">
      <c r="H40" s="53">
        <v>45383</v>
      </c>
      <c r="I40" s="4">
        <f>I38+(I41-I38)*2/3</f>
        <v>102.33280975498113</v>
      </c>
    </row>
    <row r="41" spans="1:9" x14ac:dyDescent="0.35">
      <c r="H41" s="53">
        <v>45413</v>
      </c>
      <c r="I41" s="4">
        <f>E31</f>
        <v>102.55743526750423</v>
      </c>
    </row>
    <row r="42" spans="1:9" x14ac:dyDescent="0.35">
      <c r="H42" s="53">
        <v>45444</v>
      </c>
      <c r="I42" s="4">
        <f>I41+(I44-I41)/3</f>
        <v>102.69058593954317</v>
      </c>
    </row>
    <row r="43" spans="1:9" x14ac:dyDescent="0.35">
      <c r="H43" s="53">
        <v>45474</v>
      </c>
      <c r="I43" s="4">
        <f>I41+(I44-I41)*2/3</f>
        <v>102.82373661158209</v>
      </c>
    </row>
    <row r="44" spans="1:9" x14ac:dyDescent="0.35">
      <c r="H44" s="53">
        <v>45505</v>
      </c>
      <c r="I44" s="4">
        <f>E32</f>
        <v>102.95688728362103</v>
      </c>
    </row>
    <row r="45" spans="1:9" x14ac:dyDescent="0.35">
      <c r="H45" s="53">
        <v>45536</v>
      </c>
      <c r="I45" s="4">
        <f>I44+(I47-I44)/3</f>
        <v>103.32507652940266</v>
      </c>
    </row>
    <row r="46" spans="1:9" x14ac:dyDescent="0.35">
      <c r="H46" s="53">
        <v>45566</v>
      </c>
      <c r="I46" s="4">
        <f>I44+(I47-I44)*2/3</f>
        <v>103.6932657751843</v>
      </c>
    </row>
    <row r="47" spans="1:9" x14ac:dyDescent="0.35">
      <c r="H47" s="53">
        <v>45597</v>
      </c>
      <c r="I47" s="4">
        <f>E33</f>
        <v>104.06145502096594</v>
      </c>
    </row>
    <row r="48" spans="1:9" x14ac:dyDescent="0.35">
      <c r="H48" s="53">
        <v>45627</v>
      </c>
      <c r="I48" s="4">
        <f>I47+(I50-I47)/3</f>
        <v>104.59966677780226</v>
      </c>
    </row>
    <row r="49" spans="8:9" x14ac:dyDescent="0.35">
      <c r="H49" s="53">
        <v>45658</v>
      </c>
      <c r="I49" s="4">
        <f>I47+(I50-I47)*2/3</f>
        <v>105.13787853463859</v>
      </c>
    </row>
    <row r="50" spans="8:9" x14ac:dyDescent="0.35">
      <c r="H50" s="53">
        <v>45689</v>
      </c>
      <c r="I50" s="4">
        <f>E34</f>
        <v>105.67609029147491</v>
      </c>
    </row>
    <row r="51" spans="8:9" x14ac:dyDescent="0.35">
      <c r="H51" s="53">
        <v>45717</v>
      </c>
      <c r="I51" s="4">
        <f>I50+(I53-I50)/3</f>
        <v>106.02363462380862</v>
      </c>
    </row>
    <row r="52" spans="8:9" x14ac:dyDescent="0.35">
      <c r="H52" s="53">
        <v>45748</v>
      </c>
      <c r="I52" s="4">
        <f>I50+(I53-I50)*2/3</f>
        <v>106.37117895614232</v>
      </c>
    </row>
    <row r="53" spans="8:9" x14ac:dyDescent="0.35">
      <c r="H53" s="53">
        <v>45778</v>
      </c>
      <c r="I53" s="4">
        <f>E35</f>
        <v>106.71872328847603</v>
      </c>
    </row>
    <row r="54" spans="8:9" x14ac:dyDescent="0.35">
      <c r="H54" s="53">
        <v>45809</v>
      </c>
      <c r="I54" s="4">
        <f>I53+(I56-I53)/3</f>
        <v>106.92143695539902</v>
      </c>
    </row>
    <row r="55" spans="8:9" x14ac:dyDescent="0.35">
      <c r="H55" s="53">
        <v>45839</v>
      </c>
      <c r="I55" s="4">
        <f>I53+(I56-I53)*2/3</f>
        <v>107.12415062232199</v>
      </c>
    </row>
    <row r="56" spans="8:9" x14ac:dyDescent="0.35">
      <c r="H56" s="53">
        <v>45870</v>
      </c>
      <c r="I56" s="4">
        <f>E36</f>
        <v>107.32686428924498</v>
      </c>
    </row>
    <row r="57" spans="8:9" x14ac:dyDescent="0.35">
      <c r="H57" s="53">
        <v>45901</v>
      </c>
      <c r="I57" s="4">
        <f>I56+(I59-I56)/3</f>
        <v>107.49860952616332</v>
      </c>
    </row>
    <row r="58" spans="8:9" x14ac:dyDescent="0.35">
      <c r="H58" s="53">
        <v>45931</v>
      </c>
      <c r="I58" s="4">
        <f>I56+(I59-I56)*2/3</f>
        <v>107.67035476308166</v>
      </c>
    </row>
    <row r="59" spans="8:9" x14ac:dyDescent="0.35">
      <c r="H59" s="53">
        <v>45962</v>
      </c>
      <c r="I59" s="4">
        <f>E37</f>
        <v>107.8421</v>
      </c>
    </row>
    <row r="60" spans="8:9" x14ac:dyDescent="0.35">
      <c r="H60" s="53">
        <v>45992</v>
      </c>
      <c r="I60" s="4">
        <f>I59+(I62-I59)/3</f>
        <v>108.05776666666667</v>
      </c>
    </row>
    <row r="61" spans="8:9" x14ac:dyDescent="0.35">
      <c r="H61" s="53">
        <v>46023</v>
      </c>
      <c r="I61" s="4">
        <f>I59+(I62-I59)*2/3</f>
        <v>108.27343333333333</v>
      </c>
    </row>
    <row r="62" spans="8:9" x14ac:dyDescent="0.35">
      <c r="H62" s="53">
        <v>46054</v>
      </c>
      <c r="I62" s="4">
        <v>108.48909999999999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EACF2-A15C-43D9-8995-A0DC00B95F9A}">
  <dimension ref="A1:Q149"/>
  <sheetViews>
    <sheetView workbookViewId="0">
      <pane xSplit="1" ySplit="5" topLeftCell="B52" activePane="bottomRight" state="frozen"/>
      <selection pane="topRight" activeCell="B1" sqref="B1"/>
      <selection pane="bottomLeft" activeCell="A6" sqref="A6"/>
      <selection pane="bottomRight" activeCell="J64" sqref="J64"/>
    </sheetView>
  </sheetViews>
  <sheetFormatPr defaultRowHeight="14.5" x14ac:dyDescent="0.35"/>
  <cols>
    <col min="1" max="1" width="18.453125" style="270" customWidth="1"/>
    <col min="2" max="2" width="10.36328125" style="260" customWidth="1"/>
    <col min="9" max="9" width="18.453125" style="270" customWidth="1"/>
    <col min="10" max="10" width="22" style="260" customWidth="1"/>
  </cols>
  <sheetData>
    <row r="1" spans="1:17" x14ac:dyDescent="0.35">
      <c r="A1" s="279" t="s">
        <v>3537</v>
      </c>
      <c r="B1" s="280"/>
      <c r="C1" s="281"/>
      <c r="D1" s="281"/>
      <c r="E1" s="281"/>
      <c r="F1" s="281"/>
      <c r="G1" s="281"/>
      <c r="H1" s="281"/>
      <c r="I1" s="279" t="s">
        <v>3539</v>
      </c>
    </row>
    <row r="2" spans="1:17" ht="17.5" x14ac:dyDescent="0.35">
      <c r="A2" s="282" t="s">
        <v>3500</v>
      </c>
      <c r="B2" s="283"/>
      <c r="C2" s="281"/>
      <c r="D2" s="281"/>
      <c r="E2" s="281"/>
      <c r="F2" s="281"/>
      <c r="G2" s="281"/>
      <c r="H2" s="281"/>
      <c r="I2" s="282" t="s">
        <v>3500</v>
      </c>
      <c r="J2" s="267"/>
    </row>
    <row r="3" spans="1:17" x14ac:dyDescent="0.35">
      <c r="A3" s="284" t="s">
        <v>3359</v>
      </c>
      <c r="B3" s="280"/>
      <c r="C3" s="281"/>
      <c r="D3" s="281"/>
      <c r="E3" s="281"/>
      <c r="F3" s="281"/>
      <c r="G3" s="281"/>
      <c r="H3" s="281"/>
      <c r="I3" s="284" t="s">
        <v>3359</v>
      </c>
      <c r="Q3" s="1" t="s">
        <v>3540</v>
      </c>
    </row>
    <row r="4" spans="1:17" x14ac:dyDescent="0.35">
      <c r="A4" s="284" t="s">
        <v>3360</v>
      </c>
      <c r="B4" s="280"/>
      <c r="C4" s="281"/>
      <c r="D4" s="281"/>
      <c r="E4" s="281"/>
      <c r="F4" s="281"/>
      <c r="G4" s="281"/>
      <c r="H4" s="281"/>
      <c r="I4" s="284" t="s">
        <v>3360</v>
      </c>
    </row>
    <row r="5" spans="1:17" ht="15.5" x14ac:dyDescent="0.35">
      <c r="A5" s="268" t="s">
        <v>3090</v>
      </c>
      <c r="B5" s="271" t="s">
        <v>3538</v>
      </c>
      <c r="I5" s="274" t="s">
        <v>3090</v>
      </c>
      <c r="J5" s="271" t="s">
        <v>3538</v>
      </c>
    </row>
    <row r="6" spans="1:17" x14ac:dyDescent="0.35">
      <c r="A6" s="269">
        <v>43466</v>
      </c>
      <c r="B6" s="272">
        <v>1.51649312264708E-2</v>
      </c>
      <c r="I6" s="278">
        <v>43466</v>
      </c>
      <c r="J6" s="276">
        <v>101.411301397505</v>
      </c>
    </row>
    <row r="7" spans="1:17" x14ac:dyDescent="0.35">
      <c r="A7" s="269">
        <v>43497</v>
      </c>
      <c r="B7" s="273">
        <v>1.5635363001689301E-2</v>
      </c>
      <c r="I7" s="275">
        <v>43497</v>
      </c>
      <c r="J7" s="277">
        <v>101.11961930074099</v>
      </c>
    </row>
    <row r="8" spans="1:17" x14ac:dyDescent="0.35">
      <c r="A8" s="269">
        <v>43525</v>
      </c>
      <c r="B8" s="273">
        <v>1.6035924118856099E-2</v>
      </c>
      <c r="I8" s="275">
        <v>43525</v>
      </c>
      <c r="J8" s="277">
        <v>100.953873176204</v>
      </c>
    </row>
    <row r="9" spans="1:17" x14ac:dyDescent="0.35">
      <c r="A9" s="269">
        <v>43556</v>
      </c>
      <c r="B9" s="273">
        <v>1.6185039876879699E-2</v>
      </c>
      <c r="I9" s="275">
        <v>43556</v>
      </c>
      <c r="J9" s="277">
        <v>101.24790350910899</v>
      </c>
    </row>
    <row r="10" spans="1:17" x14ac:dyDescent="0.35">
      <c r="A10" s="269">
        <v>43586</v>
      </c>
      <c r="B10" s="273">
        <v>1.6299770360319502E-2</v>
      </c>
      <c r="I10" s="275">
        <v>43586</v>
      </c>
      <c r="J10" s="277">
        <v>100.366762286396</v>
      </c>
    </row>
    <row r="11" spans="1:17" x14ac:dyDescent="0.35">
      <c r="A11" s="269">
        <v>43617</v>
      </c>
      <c r="B11" s="273">
        <v>1.64123438385399E-2</v>
      </c>
      <c r="I11" s="275">
        <v>43617</v>
      </c>
      <c r="J11" s="277">
        <v>100.97166298102201</v>
      </c>
    </row>
    <row r="12" spans="1:17" x14ac:dyDescent="0.35">
      <c r="A12" s="269">
        <v>43647</v>
      </c>
      <c r="B12" s="273">
        <v>1.6615748517089201E-2</v>
      </c>
      <c r="I12" s="275">
        <v>43647</v>
      </c>
      <c r="J12" s="277">
        <v>99.281535854757806</v>
      </c>
    </row>
    <row r="13" spans="1:17" x14ac:dyDescent="0.35">
      <c r="A13" s="269">
        <v>43678</v>
      </c>
      <c r="B13" s="273">
        <v>1.6620005836357601E-2</v>
      </c>
      <c r="I13" s="275">
        <v>43678</v>
      </c>
      <c r="J13" s="277">
        <v>98.789713696094097</v>
      </c>
    </row>
    <row r="14" spans="1:17" x14ac:dyDescent="0.35">
      <c r="A14" s="269">
        <v>43709</v>
      </c>
      <c r="B14" s="273">
        <v>1.6357405424135701E-2</v>
      </c>
      <c r="I14" s="275">
        <v>43709</v>
      </c>
      <c r="J14" s="277">
        <v>99.901464199138005</v>
      </c>
    </row>
    <row r="15" spans="1:17" x14ac:dyDescent="0.35">
      <c r="A15" s="269">
        <v>43739</v>
      </c>
      <c r="B15" s="273">
        <v>1.6142131392280101E-2</v>
      </c>
      <c r="I15" s="275">
        <v>43739</v>
      </c>
      <c r="J15" s="277">
        <v>99.250109174116602</v>
      </c>
    </row>
    <row r="16" spans="1:17" x14ac:dyDescent="0.35">
      <c r="A16" s="269">
        <v>43770</v>
      </c>
      <c r="B16" s="273">
        <v>1.6023656859074E-2</v>
      </c>
      <c r="I16" s="275">
        <v>43770</v>
      </c>
      <c r="J16" s="277">
        <v>98.042906602915906</v>
      </c>
    </row>
    <row r="17" spans="1:10" x14ac:dyDescent="0.35">
      <c r="A17" s="269">
        <v>43800</v>
      </c>
      <c r="B17" s="273">
        <v>1.6357550616588099E-2</v>
      </c>
      <c r="I17" s="275">
        <v>43800</v>
      </c>
      <c r="J17" s="277">
        <v>98.510792378016305</v>
      </c>
    </row>
    <row r="18" spans="1:10" x14ac:dyDescent="0.35">
      <c r="A18" s="269">
        <v>43831</v>
      </c>
      <c r="B18" s="273">
        <v>1.6134249583432899E-2</v>
      </c>
      <c r="I18" s="275">
        <v>43831</v>
      </c>
      <c r="J18" s="277">
        <v>97.450886134368403</v>
      </c>
    </row>
    <row r="19" spans="1:10" x14ac:dyDescent="0.35">
      <c r="A19" s="269">
        <v>43862</v>
      </c>
      <c r="B19" s="273">
        <v>1.70225753805597E-2</v>
      </c>
      <c r="I19" s="275">
        <v>43862</v>
      </c>
      <c r="J19" s="277">
        <v>96.420941706784006</v>
      </c>
    </row>
    <row r="20" spans="1:10" x14ac:dyDescent="0.35">
      <c r="A20" s="269">
        <v>43891</v>
      </c>
      <c r="B20" s="273">
        <v>1.6921988119615799E-2</v>
      </c>
      <c r="I20" s="275">
        <v>43891</v>
      </c>
      <c r="J20" s="277">
        <v>94.328419304897096</v>
      </c>
    </row>
    <row r="21" spans="1:10" x14ac:dyDescent="0.35">
      <c r="A21" s="269">
        <v>43922</v>
      </c>
      <c r="B21" s="273">
        <v>1.46251617100253E-2</v>
      </c>
      <c r="I21" s="275">
        <v>43922</v>
      </c>
      <c r="J21" s="277">
        <v>76.874181158465902</v>
      </c>
    </row>
    <row r="22" spans="1:10" x14ac:dyDescent="0.35">
      <c r="A22" s="269">
        <v>43952</v>
      </c>
      <c r="B22" s="273">
        <v>1.1938505836616301E-2</v>
      </c>
      <c r="I22" s="275">
        <v>43952</v>
      </c>
      <c r="J22" s="277">
        <v>73.730599371740098</v>
      </c>
    </row>
    <row r="23" spans="1:10" x14ac:dyDescent="0.35">
      <c r="A23" s="269">
        <v>43983</v>
      </c>
      <c r="B23" s="273">
        <v>1.06658955369218E-2</v>
      </c>
      <c r="I23" s="275">
        <v>43983</v>
      </c>
      <c r="J23" s="277">
        <v>79.733716579339401</v>
      </c>
    </row>
    <row r="24" spans="1:10" x14ac:dyDescent="0.35">
      <c r="A24" s="269">
        <v>44013</v>
      </c>
      <c r="B24" s="273">
        <v>1.1675520965962E-2</v>
      </c>
      <c r="I24" s="275">
        <v>44013</v>
      </c>
      <c r="J24" s="277">
        <v>84.662096902062601</v>
      </c>
    </row>
    <row r="25" spans="1:10" x14ac:dyDescent="0.35">
      <c r="A25" s="269">
        <v>44044</v>
      </c>
      <c r="B25" s="273">
        <v>1.2645780104851999E-2</v>
      </c>
      <c r="I25" s="275">
        <v>44044</v>
      </c>
      <c r="J25" s="277">
        <v>86.416210067235596</v>
      </c>
    </row>
    <row r="26" spans="1:10" x14ac:dyDescent="0.35">
      <c r="A26" s="269">
        <v>44075</v>
      </c>
      <c r="B26" s="273">
        <v>1.275371009423E-2</v>
      </c>
      <c r="I26" s="275">
        <v>44075</v>
      </c>
      <c r="J26" s="277">
        <v>88.316776712107298</v>
      </c>
    </row>
    <row r="27" spans="1:10" x14ac:dyDescent="0.35">
      <c r="A27" s="269">
        <v>44105</v>
      </c>
      <c r="B27" s="273">
        <v>1.2704304418406601E-2</v>
      </c>
      <c r="I27" s="275">
        <v>44105</v>
      </c>
      <c r="J27" s="277">
        <v>89.964304859543205</v>
      </c>
    </row>
    <row r="28" spans="1:10" x14ac:dyDescent="0.35">
      <c r="A28" s="269">
        <v>44136</v>
      </c>
      <c r="B28" s="273">
        <v>1.33145637410891E-2</v>
      </c>
      <c r="I28" s="275">
        <v>44136</v>
      </c>
      <c r="J28" s="277">
        <v>89.493854183509001</v>
      </c>
    </row>
    <row r="29" spans="1:10" x14ac:dyDescent="0.35">
      <c r="A29" s="269">
        <v>44166</v>
      </c>
      <c r="B29" s="273">
        <v>1.2344247085672E-2</v>
      </c>
      <c r="I29" s="275">
        <v>44166</v>
      </c>
      <c r="J29" s="277">
        <v>89.278999416964098</v>
      </c>
    </row>
    <row r="30" spans="1:10" x14ac:dyDescent="0.35">
      <c r="A30" s="269">
        <v>44197</v>
      </c>
      <c r="B30" s="273">
        <v>1.2023322542651199E-2</v>
      </c>
      <c r="I30" s="275">
        <v>44197</v>
      </c>
      <c r="J30" s="277">
        <v>90.471918286857601</v>
      </c>
    </row>
    <row r="31" spans="1:10" x14ac:dyDescent="0.35">
      <c r="A31" s="269">
        <v>44228</v>
      </c>
      <c r="B31" s="273">
        <v>1.20941317215846E-2</v>
      </c>
      <c r="I31" s="275">
        <v>44228</v>
      </c>
      <c r="J31" s="277">
        <v>88.374167498634506</v>
      </c>
    </row>
    <row r="32" spans="1:10" x14ac:dyDescent="0.35">
      <c r="A32" s="269">
        <v>44256</v>
      </c>
      <c r="B32" s="273">
        <v>1.19567947762994E-2</v>
      </c>
      <c r="I32" s="275">
        <v>44256</v>
      </c>
      <c r="J32" s="277">
        <v>90.680140987541904</v>
      </c>
    </row>
    <row r="33" spans="1:10" x14ac:dyDescent="0.35">
      <c r="A33" s="269">
        <v>44287</v>
      </c>
      <c r="B33" s="273">
        <v>1.24126132815856E-2</v>
      </c>
      <c r="I33" s="275">
        <v>44287</v>
      </c>
      <c r="J33" s="277">
        <v>88.883174633271807</v>
      </c>
    </row>
    <row r="34" spans="1:10" x14ac:dyDescent="0.35">
      <c r="A34" s="269">
        <v>44317</v>
      </c>
      <c r="B34" s="273">
        <v>1.34739366555864E-2</v>
      </c>
      <c r="I34" s="275">
        <v>44317</v>
      </c>
      <c r="J34" s="277">
        <v>92.624049058557205</v>
      </c>
    </row>
    <row r="35" spans="1:10" x14ac:dyDescent="0.35">
      <c r="A35" s="269">
        <v>44348</v>
      </c>
      <c r="B35" s="273">
        <v>1.4989507091848099E-2</v>
      </c>
      <c r="I35" s="275">
        <v>44348</v>
      </c>
      <c r="J35" s="277">
        <v>90.832645750694397</v>
      </c>
    </row>
    <row r="36" spans="1:10" x14ac:dyDescent="0.35">
      <c r="A36" s="269">
        <v>44378</v>
      </c>
      <c r="B36" s="273">
        <v>1.4802944655183E-2</v>
      </c>
      <c r="I36" s="275">
        <v>44378</v>
      </c>
      <c r="J36" s="277">
        <v>90.643172274369107</v>
      </c>
    </row>
    <row r="37" spans="1:10" x14ac:dyDescent="0.35">
      <c r="A37" s="269">
        <v>44409</v>
      </c>
      <c r="B37" s="273">
        <v>1.42823397865277E-2</v>
      </c>
      <c r="I37" s="275">
        <v>44409</v>
      </c>
      <c r="J37" s="277">
        <v>91.212944427815501</v>
      </c>
    </row>
    <row r="38" spans="1:10" x14ac:dyDescent="0.35">
      <c r="A38" s="269">
        <v>44440</v>
      </c>
      <c r="B38" s="273">
        <v>1.64009932544254E-2</v>
      </c>
      <c r="I38" s="275">
        <v>44440</v>
      </c>
      <c r="J38" s="277">
        <v>89.886143378745402</v>
      </c>
    </row>
    <row r="39" spans="1:10" x14ac:dyDescent="0.35">
      <c r="A39" s="269">
        <v>44470</v>
      </c>
      <c r="B39" s="273">
        <v>1.5257887517821801E-2</v>
      </c>
      <c r="I39" s="275">
        <v>44470</v>
      </c>
      <c r="J39" s="277">
        <v>90.615828287519193</v>
      </c>
    </row>
    <row r="40" spans="1:10" x14ac:dyDescent="0.35">
      <c r="A40" s="269">
        <v>44501</v>
      </c>
      <c r="B40" s="273">
        <v>1.6095953296668099E-2</v>
      </c>
      <c r="I40" s="275">
        <v>44501</v>
      </c>
      <c r="J40" s="277">
        <v>92.0254763823703</v>
      </c>
    </row>
    <row r="41" spans="1:10" x14ac:dyDescent="0.35">
      <c r="A41" s="269">
        <v>44531</v>
      </c>
      <c r="B41" s="273">
        <v>1.6813812775722199E-2</v>
      </c>
      <c r="I41" s="275">
        <v>44531</v>
      </c>
      <c r="J41" s="277">
        <v>93.927862953198201</v>
      </c>
    </row>
    <row r="42" spans="1:10" x14ac:dyDescent="0.35">
      <c r="A42" s="269">
        <v>44562</v>
      </c>
      <c r="B42" s="273">
        <v>1.63709677597721E-2</v>
      </c>
      <c r="I42" s="275">
        <v>44562</v>
      </c>
      <c r="J42" s="277">
        <v>92.548684836726494</v>
      </c>
    </row>
    <row r="43" spans="1:10" x14ac:dyDescent="0.35">
      <c r="A43" s="269">
        <v>44593</v>
      </c>
      <c r="B43" s="273">
        <v>1.6273163775880999E-2</v>
      </c>
      <c r="I43" s="275">
        <v>44593</v>
      </c>
      <c r="J43" s="277">
        <v>93.5217222929803</v>
      </c>
    </row>
    <row r="44" spans="1:10" x14ac:dyDescent="0.35">
      <c r="A44" s="269">
        <v>44621</v>
      </c>
      <c r="B44" s="273">
        <v>1.65166523123145E-2</v>
      </c>
      <c r="I44" s="275">
        <v>44621</v>
      </c>
      <c r="J44" s="277">
        <v>93.572271819434206</v>
      </c>
    </row>
    <row r="45" spans="1:10" x14ac:dyDescent="0.35">
      <c r="A45" s="269">
        <v>44652</v>
      </c>
      <c r="B45" s="273">
        <v>1.7539151552796398E-2</v>
      </c>
      <c r="I45" s="275">
        <v>44652</v>
      </c>
      <c r="J45" s="277">
        <v>93.663096363213299</v>
      </c>
    </row>
    <row r="46" spans="1:10" x14ac:dyDescent="0.35">
      <c r="A46" s="269">
        <v>44682</v>
      </c>
      <c r="B46" s="273">
        <v>1.80489145029895E-2</v>
      </c>
      <c r="I46" s="275">
        <v>44682</v>
      </c>
      <c r="J46" s="277">
        <v>98.875214706830604</v>
      </c>
    </row>
    <row r="47" spans="1:10" x14ac:dyDescent="0.35">
      <c r="A47" s="269">
        <v>44713</v>
      </c>
      <c r="B47" s="273">
        <v>1.7753258628355501E-2</v>
      </c>
      <c r="I47" s="275">
        <v>44713</v>
      </c>
      <c r="J47" s="277">
        <v>94.596223516924496</v>
      </c>
    </row>
    <row r="48" spans="1:10" x14ac:dyDescent="0.35">
      <c r="A48" s="269">
        <v>44743</v>
      </c>
      <c r="B48" s="273">
        <v>1.74851595509374E-2</v>
      </c>
      <c r="I48" s="275">
        <v>44743</v>
      </c>
      <c r="J48" s="277">
        <v>96.155803840696294</v>
      </c>
    </row>
    <row r="49" spans="1:10" x14ac:dyDescent="0.35">
      <c r="A49" s="269">
        <v>44774</v>
      </c>
      <c r="B49" s="273">
        <v>1.80132870547485E-2</v>
      </c>
      <c r="I49" s="275">
        <v>44774</v>
      </c>
      <c r="J49" s="277">
        <v>97.028648151963296</v>
      </c>
    </row>
    <row r="50" spans="1:10" x14ac:dyDescent="0.35">
      <c r="A50" s="269">
        <v>44805</v>
      </c>
      <c r="B50" s="273">
        <v>1.8185864201719599E-2</v>
      </c>
      <c r="I50" s="275">
        <v>44805</v>
      </c>
      <c r="J50" s="277">
        <v>98.044866500898806</v>
      </c>
    </row>
    <row r="51" spans="1:10" x14ac:dyDescent="0.35">
      <c r="A51" s="269">
        <v>44835</v>
      </c>
      <c r="B51" s="273">
        <v>1.82010133371199E-2</v>
      </c>
      <c r="I51" s="275">
        <v>44835</v>
      </c>
      <c r="J51" s="277">
        <v>97.218139934363407</v>
      </c>
    </row>
    <row r="52" spans="1:10" x14ac:dyDescent="0.35">
      <c r="A52" s="269">
        <v>44866</v>
      </c>
      <c r="B52" s="273">
        <v>1.7857812819908801E-2</v>
      </c>
      <c r="I52" s="275">
        <v>44866</v>
      </c>
      <c r="J52" s="277">
        <v>98.801054797834198</v>
      </c>
    </row>
    <row r="53" spans="1:10" x14ac:dyDescent="0.35">
      <c r="A53" s="269">
        <v>44896</v>
      </c>
      <c r="B53" s="273">
        <v>1.8007733370429699E-2</v>
      </c>
      <c r="I53" s="275">
        <v>44896</v>
      </c>
      <c r="J53" s="277">
        <v>98.911341173021697</v>
      </c>
    </row>
    <row r="54" spans="1:10" x14ac:dyDescent="0.35">
      <c r="A54" s="269">
        <v>44927</v>
      </c>
      <c r="B54" s="273">
        <v>1.8652657662323099E-2</v>
      </c>
      <c r="I54" s="275">
        <v>44927</v>
      </c>
      <c r="J54" s="277">
        <v>98.8862383837902</v>
      </c>
    </row>
    <row r="55" spans="1:10" x14ac:dyDescent="0.35">
      <c r="A55" s="269">
        <v>44958</v>
      </c>
      <c r="B55" s="273">
        <v>1.9184741269722101E-2</v>
      </c>
      <c r="I55" s="275">
        <v>44958</v>
      </c>
      <c r="J55" s="277">
        <v>99.797667219726904</v>
      </c>
    </row>
    <row r="56" spans="1:10" x14ac:dyDescent="0.35">
      <c r="A56" s="269">
        <v>44986</v>
      </c>
      <c r="B56" s="273">
        <v>1.9593828787680099E-2</v>
      </c>
      <c r="I56" s="275">
        <v>44986</v>
      </c>
      <c r="J56" s="277">
        <v>99.256862923931493</v>
      </c>
    </row>
    <row r="57" spans="1:10" x14ac:dyDescent="0.35">
      <c r="A57" s="269">
        <v>45017</v>
      </c>
      <c r="B57" s="273">
        <v>2.0941655406037499E-2</v>
      </c>
      <c r="I57" s="275">
        <v>45017</v>
      </c>
      <c r="J57" s="277">
        <v>100.19179212488299</v>
      </c>
    </row>
    <row r="58" spans="1:10" x14ac:dyDescent="0.35">
      <c r="A58" s="269">
        <v>45047</v>
      </c>
      <c r="B58" s="273">
        <v>1.9241447393621401E-2</v>
      </c>
      <c r="I58" s="275">
        <v>45047</v>
      </c>
      <c r="J58" s="277">
        <v>98.609334119187494</v>
      </c>
    </row>
    <row r="59" spans="1:10" x14ac:dyDescent="0.35">
      <c r="A59" s="269">
        <v>45078</v>
      </c>
      <c r="B59" s="273">
        <v>2.0257607775227102E-2</v>
      </c>
      <c r="I59" s="275">
        <v>45078</v>
      </c>
      <c r="J59" s="277">
        <v>100.81514984209799</v>
      </c>
    </row>
    <row r="60" spans="1:10" x14ac:dyDescent="0.35">
      <c r="A60" s="269">
        <v>45108</v>
      </c>
      <c r="B60" s="273">
        <v>2.0177717451451499E-2</v>
      </c>
      <c r="I60" s="275">
        <v>45108</v>
      </c>
      <c r="J60" s="277">
        <v>99.767202104492696</v>
      </c>
    </row>
    <row r="61" spans="1:10" x14ac:dyDescent="0.35">
      <c r="A61" s="269">
        <v>45139</v>
      </c>
      <c r="B61" s="273">
        <v>1.9859909870464699E-2</v>
      </c>
      <c r="I61" s="275">
        <v>45139</v>
      </c>
      <c r="J61" s="277">
        <v>99.976088100075003</v>
      </c>
    </row>
    <row r="62" spans="1:10" x14ac:dyDescent="0.35">
      <c r="A62" s="269">
        <v>45170</v>
      </c>
      <c r="B62" s="273">
        <v>2.0618678643837401E-2</v>
      </c>
      <c r="I62" s="275">
        <v>45170</v>
      </c>
      <c r="J62" s="277">
        <v>100.141495123859</v>
      </c>
    </row>
    <row r="63" spans="1:10" x14ac:dyDescent="0.35">
      <c r="A63" s="269">
        <v>45200</v>
      </c>
      <c r="B63" s="273">
        <v>2.0897295401764899E-2</v>
      </c>
      <c r="I63" s="275">
        <v>45200</v>
      </c>
      <c r="J63" s="277">
        <v>100.840861877652</v>
      </c>
    </row>
    <row r="64" spans="1:10" x14ac:dyDescent="0.35">
      <c r="A64" s="269">
        <v>45231</v>
      </c>
      <c r="B64" s="273">
        <v>2.0547213459188099E-2</v>
      </c>
      <c r="I64" s="275">
        <v>45231</v>
      </c>
      <c r="J64" s="277">
        <v>100.80377572231799</v>
      </c>
    </row>
    <row r="65" spans="1:10" x14ac:dyDescent="0.35">
      <c r="A65" s="269">
        <v>45261</v>
      </c>
      <c r="B65" s="273">
        <v>2.0970723207378798E-2</v>
      </c>
      <c r="I65" s="275">
        <v>45261</v>
      </c>
      <c r="J65" s="277">
        <v>100.91353245798599</v>
      </c>
    </row>
    <row r="66" spans="1:10" x14ac:dyDescent="0.35">
      <c r="A66" s="269">
        <v>45292</v>
      </c>
      <c r="B66" s="273">
        <v>2.16484132523392E-2</v>
      </c>
      <c r="I66" s="275">
        <v>45292</v>
      </c>
      <c r="J66" s="277">
        <v>101.46516262415901</v>
      </c>
    </row>
    <row r="67" spans="1:10" x14ac:dyDescent="0.35">
      <c r="A67" s="269">
        <v>45323</v>
      </c>
      <c r="B67" s="273">
        <v>2.12153665041005E-2</v>
      </c>
      <c r="I67" s="275">
        <v>45323</v>
      </c>
      <c r="J67" s="277">
        <v>101.06381349989999</v>
      </c>
    </row>
    <row r="68" spans="1:10" x14ac:dyDescent="0.35">
      <c r="A68" s="269">
        <v>45352</v>
      </c>
      <c r="B68" s="273">
        <v>2.1327625819988E-2</v>
      </c>
      <c r="I68" s="275">
        <v>45352</v>
      </c>
      <c r="J68" s="277">
        <v>102.203538303163</v>
      </c>
    </row>
    <row r="69" spans="1:10" x14ac:dyDescent="0.35">
      <c r="A69" s="269">
        <v>45383</v>
      </c>
      <c r="B69" s="273">
        <v>2.16616573376756E-2</v>
      </c>
      <c r="I69" s="275">
        <v>45383</v>
      </c>
      <c r="J69" s="277">
        <v>102.031729067613</v>
      </c>
    </row>
    <row r="70" spans="1:10" x14ac:dyDescent="0.35">
      <c r="A70" s="269">
        <v>45413</v>
      </c>
      <c r="B70" s="273">
        <v>2.1608068749909701E-2</v>
      </c>
      <c r="I70" s="275">
        <v>45413</v>
      </c>
      <c r="J70" s="277">
        <v>103.351414118216</v>
      </c>
    </row>
    <row r="71" spans="1:10" x14ac:dyDescent="0.35">
      <c r="A71" s="269">
        <v>45444</v>
      </c>
      <c r="B71" s="273">
        <v>2.1623751712011901E-2</v>
      </c>
      <c r="I71" s="275">
        <v>45444</v>
      </c>
      <c r="J71" s="277">
        <v>102.640919196597</v>
      </c>
    </row>
    <row r="72" spans="1:10" x14ac:dyDescent="0.35">
      <c r="A72" s="269">
        <v>45474</v>
      </c>
      <c r="B72" s="273">
        <v>2.1841863755184199E-2</v>
      </c>
      <c r="I72" s="275">
        <v>45474</v>
      </c>
      <c r="J72" s="277">
        <v>101.66368156652899</v>
      </c>
    </row>
    <row r="73" spans="1:10" x14ac:dyDescent="0.35">
      <c r="A73" s="269">
        <v>45505</v>
      </c>
      <c r="B73" s="273">
        <v>2.2063278809028999E-2</v>
      </c>
      <c r="I73" s="275">
        <v>45505</v>
      </c>
      <c r="J73" s="277">
        <v>102.955572518661</v>
      </c>
    </row>
    <row r="74" spans="1:10" x14ac:dyDescent="0.35">
      <c r="A74" s="269">
        <v>45536</v>
      </c>
      <c r="B74" s="273">
        <v>2.1633332269010999E-2</v>
      </c>
      <c r="I74" s="275">
        <v>45536</v>
      </c>
      <c r="J74" s="277">
        <v>102.12437051714301</v>
      </c>
    </row>
    <row r="75" spans="1:10" x14ac:dyDescent="0.35">
      <c r="A75" s="269">
        <v>45566</v>
      </c>
      <c r="B75" s="273">
        <v>2.1704194027489101E-2</v>
      </c>
      <c r="I75" s="275">
        <v>45566</v>
      </c>
      <c r="J75" s="277">
        <v>103.15281021908</v>
      </c>
    </row>
    <row r="76" spans="1:10" x14ac:dyDescent="0.35">
      <c r="A76" s="269">
        <v>45597</v>
      </c>
      <c r="B76" s="273">
        <v>2.16971312391806E-2</v>
      </c>
      <c r="I76" s="275">
        <v>45597</v>
      </c>
      <c r="J76" s="277">
        <v>102.827797193916</v>
      </c>
    </row>
    <row r="77" spans="1:10" x14ac:dyDescent="0.35">
      <c r="A77" s="269">
        <v>45627</v>
      </c>
      <c r="B77" s="273">
        <v>2.17956297200043E-2</v>
      </c>
      <c r="I77" s="275">
        <v>45627</v>
      </c>
      <c r="J77" s="277">
        <v>103.44993096717</v>
      </c>
    </row>
    <row r="78" spans="1:10" x14ac:dyDescent="0.35">
      <c r="A78" s="269">
        <v>45658</v>
      </c>
      <c r="B78" s="273">
        <v>2.2119092915473301E-2</v>
      </c>
      <c r="I78" s="275">
        <v>45658</v>
      </c>
      <c r="J78" s="277">
        <v>102.718691724262</v>
      </c>
    </row>
    <row r="79" spans="1:10" x14ac:dyDescent="0.35">
      <c r="A79" s="269">
        <v>45689</v>
      </c>
      <c r="B79" s="273">
        <v>2.24731779445187E-2</v>
      </c>
      <c r="I79" s="275">
        <v>45689</v>
      </c>
      <c r="J79" s="277">
        <v>104.024963096946</v>
      </c>
    </row>
    <row r="80" spans="1:10" x14ac:dyDescent="0.35">
      <c r="A80" s="269">
        <v>45717</v>
      </c>
      <c r="B80" s="273">
        <v>2.28705060342165E-2</v>
      </c>
      <c r="I80" s="275">
        <v>45717</v>
      </c>
      <c r="J80" s="277">
        <v>105.205340821638</v>
      </c>
    </row>
    <row r="81" spans="1:10" x14ac:dyDescent="0.35">
      <c r="A81" s="269">
        <v>45748</v>
      </c>
      <c r="B81" s="273">
        <v>2.26014492338346E-2</v>
      </c>
      <c r="I81" s="275">
        <v>45748</v>
      </c>
      <c r="J81" s="277">
        <v>104.521594655833</v>
      </c>
    </row>
    <row r="82" spans="1:10" x14ac:dyDescent="0.35">
      <c r="A82" s="269">
        <v>45778</v>
      </c>
      <c r="B82" s="273">
        <v>2.2776496249964601E-2</v>
      </c>
      <c r="I82" s="275">
        <v>45778</v>
      </c>
      <c r="J82" s="277">
        <v>104.445403437165</v>
      </c>
    </row>
    <row r="83" spans="1:10" x14ac:dyDescent="0.35">
      <c r="A83" s="269">
        <v>45809</v>
      </c>
      <c r="B83" s="273">
        <v>2.27725251196307E-2</v>
      </c>
      <c r="I83" s="275">
        <v>45809</v>
      </c>
      <c r="J83" s="277">
        <v>104.060022055511</v>
      </c>
    </row>
    <row r="84" spans="1:10" x14ac:dyDescent="0.35">
      <c r="A84" s="269">
        <v>45839</v>
      </c>
      <c r="B84" s="273">
        <v>2.3381000858134E-2</v>
      </c>
      <c r="I84" s="275">
        <v>45839</v>
      </c>
      <c r="J84" s="277">
        <v>104.987317533308</v>
      </c>
    </row>
    <row r="85" spans="1:10" x14ac:dyDescent="0.35">
      <c r="A85" s="269">
        <v>45870</v>
      </c>
      <c r="B85" s="273">
        <v>2.3465543687008601E-2</v>
      </c>
      <c r="I85" s="275">
        <v>45870</v>
      </c>
      <c r="J85" s="277">
        <v>104.608131432859</v>
      </c>
    </row>
    <row r="86" spans="1:10" x14ac:dyDescent="0.35">
      <c r="A86" s="269">
        <v>45901</v>
      </c>
      <c r="B86" s="273">
        <v>2.33497680825419E-2</v>
      </c>
      <c r="I86" s="275">
        <v>45901</v>
      </c>
      <c r="J86" s="277">
        <v>105.890875004432</v>
      </c>
    </row>
    <row r="87" spans="1:10" x14ac:dyDescent="0.35">
      <c r="A87" s="269">
        <v>45931</v>
      </c>
      <c r="B87" s="273">
        <v>2.34094540851181E-2</v>
      </c>
      <c r="I87" s="275">
        <v>45931</v>
      </c>
      <c r="J87" s="277">
        <v>105.701413303362</v>
      </c>
    </row>
    <row r="88" spans="1:10" x14ac:dyDescent="0.35">
      <c r="A88" s="269">
        <v>45962</v>
      </c>
      <c r="B88" s="273">
        <v>2.4061281481655799E-2</v>
      </c>
      <c r="I88" s="275">
        <v>45962</v>
      </c>
      <c r="J88" s="277">
        <v>105.791330668257</v>
      </c>
    </row>
    <row r="89" spans="1:10" x14ac:dyDescent="0.35">
      <c r="A89" s="269">
        <v>45992</v>
      </c>
      <c r="B89" s="273">
        <v>2.4271024352765701E-2</v>
      </c>
      <c r="I89" s="275">
        <v>45992</v>
      </c>
      <c r="J89" s="277">
        <v>106.285144783427</v>
      </c>
    </row>
    <row r="90" spans="1:10" x14ac:dyDescent="0.35">
      <c r="A90" s="269"/>
      <c r="B90" s="273"/>
      <c r="I90" s="275"/>
      <c r="J90" s="277"/>
    </row>
    <row r="91" spans="1:10" x14ac:dyDescent="0.35">
      <c r="A91" s="269"/>
      <c r="B91" s="273"/>
      <c r="I91" s="275"/>
      <c r="J91" s="277"/>
    </row>
    <row r="92" spans="1:10" x14ac:dyDescent="0.35">
      <c r="A92" s="269"/>
      <c r="B92" s="273"/>
      <c r="I92" s="275"/>
      <c r="J92" s="277"/>
    </row>
    <row r="93" spans="1:10" x14ac:dyDescent="0.35">
      <c r="A93" s="269"/>
      <c r="B93" s="273"/>
      <c r="I93" s="275"/>
      <c r="J93" s="277"/>
    </row>
    <row r="94" spans="1:10" x14ac:dyDescent="0.35">
      <c r="A94" s="269"/>
      <c r="B94" s="273"/>
      <c r="I94" s="275"/>
      <c r="J94" s="277"/>
    </row>
    <row r="95" spans="1:10" x14ac:dyDescent="0.35">
      <c r="A95" s="269"/>
      <c r="B95" s="273"/>
      <c r="I95" s="275"/>
      <c r="J95" s="277"/>
    </row>
    <row r="96" spans="1:10" x14ac:dyDescent="0.35">
      <c r="A96" s="269"/>
      <c r="B96" s="273"/>
      <c r="I96" s="275"/>
      <c r="J96" s="277"/>
    </row>
    <row r="97" spans="1:10" x14ac:dyDescent="0.35">
      <c r="A97" s="269"/>
      <c r="B97" s="273"/>
      <c r="I97" s="275"/>
      <c r="J97" s="277"/>
    </row>
    <row r="98" spans="1:10" x14ac:dyDescent="0.35">
      <c r="A98" s="269"/>
      <c r="B98" s="273"/>
      <c r="I98" s="275"/>
      <c r="J98" s="277"/>
    </row>
    <row r="99" spans="1:10" x14ac:dyDescent="0.35">
      <c r="A99" s="269"/>
      <c r="B99" s="273"/>
      <c r="I99" s="275"/>
      <c r="J99" s="277"/>
    </row>
    <row r="100" spans="1:10" x14ac:dyDescent="0.35">
      <c r="A100" s="269"/>
      <c r="B100" s="273"/>
      <c r="I100" s="275"/>
      <c r="J100" s="277"/>
    </row>
    <row r="101" spans="1:10" x14ac:dyDescent="0.35">
      <c r="A101" s="269"/>
      <c r="B101" s="273"/>
      <c r="I101" s="275"/>
      <c r="J101" s="277"/>
    </row>
    <row r="102" spans="1:10" x14ac:dyDescent="0.35">
      <c r="A102" s="269"/>
      <c r="B102" s="273"/>
      <c r="I102" s="275"/>
      <c r="J102" s="277"/>
    </row>
    <row r="103" spans="1:10" x14ac:dyDescent="0.35">
      <c r="A103" s="269"/>
      <c r="B103" s="273"/>
      <c r="I103" s="275"/>
      <c r="J103" s="277"/>
    </row>
    <row r="104" spans="1:10" x14ac:dyDescent="0.35">
      <c r="A104" s="269"/>
      <c r="B104" s="273"/>
      <c r="I104" s="275"/>
      <c r="J104" s="277"/>
    </row>
    <row r="105" spans="1:10" x14ac:dyDescent="0.35">
      <c r="A105" s="269"/>
      <c r="B105" s="273"/>
      <c r="I105" s="275"/>
      <c r="J105" s="277"/>
    </row>
    <row r="106" spans="1:10" x14ac:dyDescent="0.35">
      <c r="A106" s="269"/>
      <c r="B106" s="273"/>
      <c r="I106" s="275"/>
      <c r="J106" s="277"/>
    </row>
    <row r="107" spans="1:10" x14ac:dyDescent="0.35">
      <c r="A107" s="269"/>
      <c r="B107" s="273"/>
      <c r="I107" s="275"/>
      <c r="J107" s="277"/>
    </row>
    <row r="108" spans="1:10" x14ac:dyDescent="0.35">
      <c r="A108" s="269"/>
      <c r="B108" s="273"/>
      <c r="I108" s="275"/>
      <c r="J108" s="277"/>
    </row>
    <row r="109" spans="1:10" x14ac:dyDescent="0.35">
      <c r="A109" s="269"/>
      <c r="B109" s="273"/>
      <c r="I109" s="275"/>
      <c r="J109" s="277"/>
    </row>
    <row r="110" spans="1:10" x14ac:dyDescent="0.35">
      <c r="A110" s="269"/>
      <c r="B110" s="273"/>
      <c r="I110" s="275"/>
      <c r="J110" s="277"/>
    </row>
    <row r="111" spans="1:10" x14ac:dyDescent="0.35">
      <c r="A111" s="269"/>
      <c r="B111" s="273"/>
      <c r="I111" s="275"/>
      <c r="J111" s="277"/>
    </row>
    <row r="112" spans="1:10" x14ac:dyDescent="0.35">
      <c r="A112" s="269"/>
      <c r="B112" s="273"/>
      <c r="I112" s="275"/>
      <c r="J112" s="277"/>
    </row>
    <row r="113" spans="1:10" x14ac:dyDescent="0.35">
      <c r="A113" s="269"/>
      <c r="B113" s="273"/>
      <c r="I113" s="275"/>
      <c r="J113" s="277"/>
    </row>
    <row r="114" spans="1:10" x14ac:dyDescent="0.35">
      <c r="A114" s="269"/>
      <c r="B114" s="273"/>
      <c r="I114" s="275"/>
      <c r="J114" s="277"/>
    </row>
    <row r="115" spans="1:10" x14ac:dyDescent="0.35">
      <c r="A115" s="269"/>
      <c r="B115" s="273"/>
      <c r="I115" s="275"/>
      <c r="J115" s="277"/>
    </row>
    <row r="116" spans="1:10" x14ac:dyDescent="0.35">
      <c r="A116" s="269"/>
      <c r="B116" s="273"/>
      <c r="I116" s="275"/>
      <c r="J116" s="277"/>
    </row>
    <row r="117" spans="1:10" x14ac:dyDescent="0.35">
      <c r="A117" s="269"/>
      <c r="B117" s="273"/>
      <c r="I117" s="275"/>
      <c r="J117" s="277"/>
    </row>
    <row r="118" spans="1:10" x14ac:dyDescent="0.35">
      <c r="A118" s="269"/>
      <c r="B118" s="273"/>
      <c r="I118" s="275"/>
      <c r="J118" s="277"/>
    </row>
    <row r="119" spans="1:10" x14ac:dyDescent="0.35">
      <c r="A119" s="269"/>
      <c r="B119" s="273"/>
      <c r="I119" s="275"/>
      <c r="J119" s="277"/>
    </row>
    <row r="120" spans="1:10" x14ac:dyDescent="0.35">
      <c r="A120" s="269"/>
      <c r="B120" s="273"/>
      <c r="I120" s="275"/>
      <c r="J120" s="277"/>
    </row>
    <row r="121" spans="1:10" x14ac:dyDescent="0.35">
      <c r="A121" s="269"/>
      <c r="B121" s="273"/>
      <c r="I121" s="275"/>
      <c r="J121" s="277"/>
    </row>
    <row r="122" spans="1:10" x14ac:dyDescent="0.35">
      <c r="A122" s="269"/>
      <c r="B122" s="273"/>
      <c r="I122" s="275"/>
      <c r="J122" s="277"/>
    </row>
    <row r="123" spans="1:10" x14ac:dyDescent="0.35">
      <c r="A123" s="269"/>
      <c r="B123" s="273"/>
      <c r="I123" s="275"/>
      <c r="J123" s="277"/>
    </row>
    <row r="124" spans="1:10" x14ac:dyDescent="0.35">
      <c r="A124" s="269"/>
      <c r="B124" s="273"/>
      <c r="I124" s="275"/>
      <c r="J124" s="277"/>
    </row>
    <row r="125" spans="1:10" x14ac:dyDescent="0.35">
      <c r="A125" s="269"/>
      <c r="B125" s="273"/>
      <c r="I125" s="275"/>
      <c r="J125" s="277"/>
    </row>
    <row r="126" spans="1:10" x14ac:dyDescent="0.35">
      <c r="A126" s="269"/>
      <c r="B126" s="273"/>
      <c r="I126" s="275"/>
      <c r="J126" s="277"/>
    </row>
    <row r="127" spans="1:10" x14ac:dyDescent="0.35">
      <c r="A127" s="269"/>
      <c r="B127" s="273"/>
      <c r="I127" s="275"/>
      <c r="J127" s="277"/>
    </row>
    <row r="128" spans="1:10" x14ac:dyDescent="0.35">
      <c r="A128" s="269"/>
      <c r="B128" s="273"/>
      <c r="I128" s="275"/>
      <c r="J128" s="277"/>
    </row>
    <row r="129" spans="1:10" x14ac:dyDescent="0.35">
      <c r="A129" s="269"/>
      <c r="B129" s="273"/>
      <c r="I129" s="275"/>
      <c r="J129" s="277"/>
    </row>
    <row r="130" spans="1:10" x14ac:dyDescent="0.35">
      <c r="A130" s="269"/>
      <c r="B130" s="273"/>
      <c r="I130" s="275"/>
      <c r="J130" s="277"/>
    </row>
    <row r="131" spans="1:10" x14ac:dyDescent="0.35">
      <c r="A131" s="269"/>
      <c r="B131" s="273"/>
      <c r="I131" s="275"/>
      <c r="J131" s="277"/>
    </row>
    <row r="132" spans="1:10" x14ac:dyDescent="0.35">
      <c r="A132" s="269"/>
      <c r="B132" s="273"/>
      <c r="I132" s="275"/>
      <c r="J132" s="277"/>
    </row>
    <row r="133" spans="1:10" x14ac:dyDescent="0.35">
      <c r="A133" s="269"/>
      <c r="B133" s="273"/>
      <c r="I133" s="275"/>
      <c r="J133" s="277"/>
    </row>
    <row r="134" spans="1:10" x14ac:dyDescent="0.35">
      <c r="A134" s="269"/>
      <c r="B134" s="273"/>
      <c r="I134" s="275"/>
      <c r="J134" s="277"/>
    </row>
    <row r="135" spans="1:10" x14ac:dyDescent="0.35">
      <c r="A135" s="269"/>
      <c r="B135" s="273"/>
      <c r="I135" s="275"/>
      <c r="J135" s="277"/>
    </row>
    <row r="136" spans="1:10" x14ac:dyDescent="0.35">
      <c r="A136" s="269"/>
      <c r="B136" s="273"/>
      <c r="I136" s="275"/>
      <c r="J136" s="277"/>
    </row>
    <row r="137" spans="1:10" x14ac:dyDescent="0.35">
      <c r="A137" s="269"/>
      <c r="B137" s="273"/>
      <c r="I137" s="275"/>
      <c r="J137" s="277"/>
    </row>
    <row r="138" spans="1:10" x14ac:dyDescent="0.35">
      <c r="A138" s="269"/>
      <c r="B138" s="273"/>
      <c r="I138" s="275"/>
      <c r="J138" s="277"/>
    </row>
    <row r="139" spans="1:10" x14ac:dyDescent="0.35">
      <c r="A139" s="269"/>
      <c r="B139" s="273"/>
      <c r="I139" s="275"/>
      <c r="J139" s="277"/>
    </row>
    <row r="140" spans="1:10" x14ac:dyDescent="0.35">
      <c r="A140" s="269"/>
      <c r="B140" s="273"/>
      <c r="I140" s="275"/>
      <c r="J140" s="277"/>
    </row>
    <row r="141" spans="1:10" x14ac:dyDescent="0.35">
      <c r="A141" s="269"/>
      <c r="B141" s="273"/>
      <c r="I141" s="275"/>
      <c r="J141" s="277"/>
    </row>
    <row r="142" spans="1:10" x14ac:dyDescent="0.35">
      <c r="A142" s="269"/>
      <c r="B142" s="273"/>
    </row>
    <row r="143" spans="1:10" x14ac:dyDescent="0.35">
      <c r="A143" s="269"/>
      <c r="B143" s="273"/>
    </row>
    <row r="144" spans="1:10" x14ac:dyDescent="0.35">
      <c r="A144" s="269"/>
      <c r="B144" s="273"/>
    </row>
    <row r="145" spans="1:2" x14ac:dyDescent="0.35">
      <c r="A145" s="269"/>
      <c r="B145" s="273"/>
    </row>
    <row r="146" spans="1:2" x14ac:dyDescent="0.35">
      <c r="A146" s="269"/>
      <c r="B146" s="273"/>
    </row>
    <row r="147" spans="1:2" x14ac:dyDescent="0.35">
      <c r="A147" s="269"/>
      <c r="B147" s="273"/>
    </row>
    <row r="148" spans="1:2" x14ac:dyDescent="0.35">
      <c r="A148" s="269"/>
      <c r="B148" s="273"/>
    </row>
    <row r="149" spans="1:2" x14ac:dyDescent="0.35">
      <c r="A149" s="269"/>
      <c r="B149" s="273"/>
    </row>
  </sheetData>
  <hyperlinks>
    <hyperlink ref="A3" location="'Notable dates &amp; weather events'!A1" display="Back to notes table" xr:uid="{E17E27F2-59E8-4C5F-94BE-D1B43D9DAF73}"/>
    <hyperlink ref="A4" location="Contents!A1" display="Back to table of contents" xr:uid="{AB04E48C-C0A9-4775-ACC4-95A087E6E7BD}"/>
    <hyperlink ref="I3" location="'Notable dates &amp; weather events'!A1" display="Back to notes table" xr:uid="{C5686420-4CF3-4642-822E-F8E78F3FD56C}"/>
    <hyperlink ref="I4" location="Contents!A1" display="Back to table of contents" xr:uid="{F4F45AAB-2713-42D3-BDEA-76C9C4F92D4B}"/>
    <hyperlink ref="Q3" r:id="rId1" display="Link" xr:uid="{C3317304-C480-4653-9589-C4E364CDAC4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C204F-3AC6-4755-BBF9-3956D989E0EF}">
  <dimension ref="A1:Q100"/>
  <sheetViews>
    <sheetView zoomScale="70" zoomScaleNormal="70" workbookViewId="0">
      <pane xSplit="2" ySplit="5" topLeftCell="C51" activePane="bottomRight" state="frozen"/>
      <selection pane="topRight" activeCell="C1" sqref="C1"/>
      <selection pane="bottomLeft" activeCell="A6" sqref="A6"/>
      <selection pane="bottomRight" activeCell="A82" sqref="A82"/>
    </sheetView>
  </sheetViews>
  <sheetFormatPr defaultRowHeight="14.5" x14ac:dyDescent="0.35"/>
  <cols>
    <col min="1" max="1" width="150.6328125" style="260" customWidth="1"/>
    <col min="2" max="2" width="16.6328125" style="266" customWidth="1"/>
    <col min="3" max="17" width="16.6328125" style="73" customWidth="1"/>
  </cols>
  <sheetData>
    <row r="1" spans="1:17" ht="20" x14ac:dyDescent="0.4">
      <c r="A1" s="248" t="s">
        <v>3515</v>
      </c>
      <c r="B1" s="261" t="s">
        <v>3499</v>
      </c>
    </row>
    <row r="2" spans="1:17" ht="15.5" x14ac:dyDescent="0.35">
      <c r="A2" s="249" t="s">
        <v>3516</v>
      </c>
      <c r="B2" s="262" t="s">
        <v>3500</v>
      </c>
      <c r="C2" s="245"/>
      <c r="D2" s="245"/>
      <c r="E2" s="245"/>
      <c r="F2" s="245"/>
      <c r="G2" s="245"/>
      <c r="H2" s="245"/>
      <c r="I2" s="245"/>
      <c r="J2" s="245"/>
      <c r="K2" s="245"/>
      <c r="L2" s="245"/>
      <c r="M2" s="245"/>
      <c r="N2" s="245"/>
      <c r="O2" s="245"/>
      <c r="P2" s="245"/>
      <c r="Q2" s="245"/>
    </row>
    <row r="3" spans="1:17" ht="15.5" x14ac:dyDescent="0.35">
      <c r="A3" s="250" t="s">
        <v>3517</v>
      </c>
      <c r="B3" s="263" t="str">
        <f>HYPERLINK("#'Notes'!A1", "Back to Notes")</f>
        <v>Back to Notes</v>
      </c>
      <c r="C3" s="245"/>
      <c r="D3" s="245"/>
      <c r="E3" s="245"/>
      <c r="F3" s="245"/>
      <c r="G3" s="245"/>
      <c r="H3" s="245"/>
      <c r="I3" s="245"/>
      <c r="J3" s="245"/>
      <c r="K3" s="245"/>
      <c r="L3" s="245"/>
      <c r="M3" s="245"/>
      <c r="N3" s="245"/>
      <c r="O3" s="245"/>
      <c r="P3" s="245"/>
      <c r="Q3" s="245"/>
    </row>
    <row r="4" spans="1:17" ht="15.5" x14ac:dyDescent="0.35">
      <c r="A4" s="250" t="s">
        <v>3518</v>
      </c>
      <c r="B4" s="263" t="str">
        <f>HYPERLINK("#'Contents'!A1", "Back to Contents")</f>
        <v>Back to Contents</v>
      </c>
      <c r="C4" s="245"/>
      <c r="D4" s="245"/>
      <c r="E4" s="245"/>
      <c r="F4" s="245"/>
      <c r="G4" s="245"/>
      <c r="H4" s="245"/>
      <c r="I4" s="245"/>
      <c r="J4" s="245"/>
      <c r="K4" s="245"/>
      <c r="L4" s="245"/>
      <c r="M4" s="245"/>
      <c r="N4" s="245"/>
      <c r="O4" s="245"/>
      <c r="P4" s="245"/>
      <c r="Q4" s="245"/>
    </row>
    <row r="5" spans="1:17" ht="31" x14ac:dyDescent="0.35">
      <c r="A5" s="250" t="s">
        <v>3519</v>
      </c>
      <c r="B5" s="264" t="s">
        <v>3090</v>
      </c>
      <c r="C5" s="246" t="s">
        <v>3501</v>
      </c>
      <c r="D5" s="246" t="s">
        <v>3502</v>
      </c>
      <c r="E5" s="246" t="s">
        <v>3503</v>
      </c>
      <c r="F5" s="246" t="s">
        <v>5</v>
      </c>
      <c r="G5" s="246" t="s">
        <v>3504</v>
      </c>
      <c r="H5" s="246" t="s">
        <v>3505</v>
      </c>
      <c r="I5" s="246" t="s">
        <v>3506</v>
      </c>
      <c r="J5" s="246" t="s">
        <v>3507</v>
      </c>
      <c r="K5" s="246" t="s">
        <v>3508</v>
      </c>
      <c r="L5" s="246" t="s">
        <v>3509</v>
      </c>
      <c r="M5" s="246" t="s">
        <v>3510</v>
      </c>
      <c r="N5" s="246" t="s">
        <v>3511</v>
      </c>
      <c r="O5" s="246" t="s">
        <v>3512</v>
      </c>
      <c r="P5" s="246" t="s">
        <v>3513</v>
      </c>
      <c r="Q5" s="246" t="s">
        <v>3514</v>
      </c>
    </row>
    <row r="6" spans="1:17" ht="15.5" x14ac:dyDescent="0.35">
      <c r="A6" s="251" t="s">
        <v>3520</v>
      </c>
      <c r="B6" s="265">
        <v>43101</v>
      </c>
      <c r="C6" s="247">
        <v>993155</v>
      </c>
      <c r="D6" s="247">
        <v>51440</v>
      </c>
      <c r="E6" s="247">
        <v>77950</v>
      </c>
      <c r="F6" s="247">
        <v>225255</v>
      </c>
      <c r="G6" s="247">
        <v>21160</v>
      </c>
      <c r="H6" s="247">
        <v>83945</v>
      </c>
      <c r="I6" s="247">
        <v>136390</v>
      </c>
      <c r="J6" s="247">
        <v>74140</v>
      </c>
      <c r="K6" s="247">
        <v>84350</v>
      </c>
      <c r="L6" s="247">
        <v>57725</v>
      </c>
      <c r="M6" s="247">
        <v>812335</v>
      </c>
      <c r="N6" s="247">
        <v>36800</v>
      </c>
      <c r="O6" s="247">
        <v>21100</v>
      </c>
      <c r="P6" s="247">
        <v>14025</v>
      </c>
      <c r="Q6" s="247">
        <v>108895</v>
      </c>
    </row>
    <row r="7" spans="1:17" ht="15.5" x14ac:dyDescent="0.35">
      <c r="A7" s="252" t="s">
        <v>3521</v>
      </c>
      <c r="B7" s="265">
        <v>43132</v>
      </c>
      <c r="C7" s="247">
        <v>854140</v>
      </c>
      <c r="D7" s="247">
        <v>43550</v>
      </c>
      <c r="E7" s="247">
        <v>65485</v>
      </c>
      <c r="F7" s="247">
        <v>199365</v>
      </c>
      <c r="G7" s="247">
        <v>17355</v>
      </c>
      <c r="H7" s="247">
        <v>70360</v>
      </c>
      <c r="I7" s="247">
        <v>112140</v>
      </c>
      <c r="J7" s="247">
        <v>61410</v>
      </c>
      <c r="K7" s="247">
        <v>67445</v>
      </c>
      <c r="L7" s="247">
        <v>49905</v>
      </c>
      <c r="M7" s="247">
        <v>687010</v>
      </c>
      <c r="N7" s="247">
        <v>33640</v>
      </c>
      <c r="O7" s="247">
        <v>18110</v>
      </c>
      <c r="P7" s="247">
        <v>11205</v>
      </c>
      <c r="Q7" s="247">
        <v>104180</v>
      </c>
    </row>
    <row r="8" spans="1:17" ht="15.5" x14ac:dyDescent="0.35">
      <c r="A8" s="253" t="s">
        <v>3522</v>
      </c>
      <c r="B8" s="265">
        <v>43160</v>
      </c>
      <c r="C8" s="247">
        <v>921650</v>
      </c>
      <c r="D8" s="247">
        <v>46440</v>
      </c>
      <c r="E8" s="247">
        <v>71240</v>
      </c>
      <c r="F8" s="247">
        <v>211040</v>
      </c>
      <c r="G8" s="247">
        <v>18925</v>
      </c>
      <c r="H8" s="247">
        <v>77620</v>
      </c>
      <c r="I8" s="247">
        <v>124705</v>
      </c>
      <c r="J8" s="247">
        <v>68365</v>
      </c>
      <c r="K8" s="247">
        <v>73820</v>
      </c>
      <c r="L8" s="247">
        <v>54300</v>
      </c>
      <c r="M8" s="247">
        <v>746435</v>
      </c>
      <c r="N8" s="247">
        <v>36615</v>
      </c>
      <c r="O8" s="247">
        <v>19505</v>
      </c>
      <c r="P8" s="247">
        <v>12140</v>
      </c>
      <c r="Q8" s="247">
        <v>106950</v>
      </c>
    </row>
    <row r="9" spans="1:17" ht="15.5" x14ac:dyDescent="0.35">
      <c r="A9" s="253" t="str">
        <f>HYPERLINK("#'Table of contents'!A1", "View the contents of this dataset")</f>
        <v>View the contents of this dataset</v>
      </c>
      <c r="B9" s="265">
        <v>43191</v>
      </c>
      <c r="C9" s="247">
        <v>819750</v>
      </c>
      <c r="D9" s="247">
        <v>42730</v>
      </c>
      <c r="E9" s="247">
        <v>65725</v>
      </c>
      <c r="F9" s="247">
        <v>183040</v>
      </c>
      <c r="G9" s="247">
        <v>16650</v>
      </c>
      <c r="H9" s="247">
        <v>67465</v>
      </c>
      <c r="I9" s="247">
        <v>112640</v>
      </c>
      <c r="J9" s="247">
        <v>60435</v>
      </c>
      <c r="K9" s="247">
        <v>69485</v>
      </c>
      <c r="L9" s="247">
        <v>48610</v>
      </c>
      <c r="M9" s="247">
        <v>666770</v>
      </c>
      <c r="N9" s="247">
        <v>32915</v>
      </c>
      <c r="O9" s="247">
        <v>17435</v>
      </c>
      <c r="P9" s="247">
        <v>10455</v>
      </c>
      <c r="Q9" s="247">
        <v>92175</v>
      </c>
    </row>
    <row r="10" spans="1:17" ht="18" x14ac:dyDescent="0.4">
      <c r="A10" s="254" t="s">
        <v>3523</v>
      </c>
      <c r="B10" s="265">
        <v>43221</v>
      </c>
      <c r="C10" s="247">
        <v>891435</v>
      </c>
      <c r="D10" s="247">
        <v>48580</v>
      </c>
      <c r="E10" s="247">
        <v>72530</v>
      </c>
      <c r="F10" s="247">
        <v>200910</v>
      </c>
      <c r="G10" s="247">
        <v>18145</v>
      </c>
      <c r="H10" s="247">
        <v>76770</v>
      </c>
      <c r="I10" s="247">
        <v>126510</v>
      </c>
      <c r="J10" s="247">
        <v>67710</v>
      </c>
      <c r="K10" s="247">
        <v>80670</v>
      </c>
      <c r="L10" s="247">
        <v>54340</v>
      </c>
      <c r="M10" s="247">
        <v>746150</v>
      </c>
      <c r="N10" s="247">
        <v>38025</v>
      </c>
      <c r="O10" s="247">
        <v>17315</v>
      </c>
      <c r="P10" s="247">
        <v>12405</v>
      </c>
      <c r="Q10" s="247">
        <v>77535</v>
      </c>
    </row>
    <row r="11" spans="1:17" ht="15.5" x14ac:dyDescent="0.35">
      <c r="A11" s="249" t="s">
        <v>3524</v>
      </c>
      <c r="B11" s="265">
        <v>43252</v>
      </c>
      <c r="C11" s="247">
        <v>929600</v>
      </c>
      <c r="D11" s="247">
        <v>50980</v>
      </c>
      <c r="E11" s="247">
        <v>75825</v>
      </c>
      <c r="F11" s="247">
        <v>207565</v>
      </c>
      <c r="G11" s="247">
        <v>20480</v>
      </c>
      <c r="H11" s="247">
        <v>80920</v>
      </c>
      <c r="I11" s="247">
        <v>133830</v>
      </c>
      <c r="J11" s="247">
        <v>71840</v>
      </c>
      <c r="K11" s="247">
        <v>82900</v>
      </c>
      <c r="L11" s="247">
        <v>57205</v>
      </c>
      <c r="M11" s="247">
        <v>781525</v>
      </c>
      <c r="N11" s="247">
        <v>40890</v>
      </c>
      <c r="O11" s="247">
        <v>19795</v>
      </c>
      <c r="P11" s="247">
        <v>12320</v>
      </c>
      <c r="Q11" s="247">
        <v>75070</v>
      </c>
    </row>
    <row r="12" spans="1:17" ht="15.5" x14ac:dyDescent="0.35">
      <c r="A12" s="251" t="s">
        <v>3097</v>
      </c>
      <c r="B12" s="265">
        <v>43282</v>
      </c>
      <c r="C12" s="247">
        <v>871470</v>
      </c>
      <c r="D12" s="247">
        <v>46770</v>
      </c>
      <c r="E12" s="247">
        <v>72280</v>
      </c>
      <c r="F12" s="247">
        <v>200365</v>
      </c>
      <c r="G12" s="247">
        <v>18565</v>
      </c>
      <c r="H12" s="247">
        <v>75355</v>
      </c>
      <c r="I12" s="247">
        <v>123055</v>
      </c>
      <c r="J12" s="247">
        <v>68085</v>
      </c>
      <c r="K12" s="247">
        <v>78555</v>
      </c>
      <c r="L12" s="247">
        <v>52240</v>
      </c>
      <c r="M12" s="247">
        <v>735255</v>
      </c>
      <c r="N12" s="247">
        <v>37800</v>
      </c>
      <c r="O12" s="247">
        <v>18550</v>
      </c>
      <c r="P12" s="247">
        <v>10905</v>
      </c>
      <c r="Q12" s="247">
        <v>68960</v>
      </c>
    </row>
    <row r="13" spans="1:17" ht="15.5" x14ac:dyDescent="0.35">
      <c r="A13" s="255" t="s">
        <v>3525</v>
      </c>
      <c r="B13" s="265">
        <v>43313</v>
      </c>
      <c r="C13" s="247">
        <v>851110</v>
      </c>
      <c r="D13" s="247">
        <v>46685</v>
      </c>
      <c r="E13" s="247">
        <v>65175</v>
      </c>
      <c r="F13" s="247">
        <v>203495</v>
      </c>
      <c r="G13" s="247">
        <v>17610</v>
      </c>
      <c r="H13" s="247">
        <v>74450</v>
      </c>
      <c r="I13" s="247">
        <v>115430</v>
      </c>
      <c r="J13" s="247">
        <v>65525</v>
      </c>
      <c r="K13" s="247">
        <v>70205</v>
      </c>
      <c r="L13" s="247">
        <v>51400</v>
      </c>
      <c r="M13" s="247">
        <v>709960</v>
      </c>
      <c r="N13" s="247">
        <v>39055</v>
      </c>
      <c r="O13" s="247">
        <v>18545</v>
      </c>
      <c r="P13" s="247">
        <v>11240</v>
      </c>
      <c r="Q13" s="247">
        <v>72310</v>
      </c>
    </row>
    <row r="14" spans="1:17" ht="18" x14ac:dyDescent="0.4">
      <c r="A14" s="256" t="s">
        <v>3526</v>
      </c>
      <c r="B14" s="265">
        <v>43344</v>
      </c>
      <c r="C14" s="247">
        <v>925260</v>
      </c>
      <c r="D14" s="247">
        <v>51520</v>
      </c>
      <c r="E14" s="247">
        <v>70310</v>
      </c>
      <c r="F14" s="247">
        <v>204585</v>
      </c>
      <c r="G14" s="247">
        <v>19615</v>
      </c>
      <c r="H14" s="247">
        <v>78620</v>
      </c>
      <c r="I14" s="247">
        <v>126210</v>
      </c>
      <c r="J14" s="247">
        <v>70145</v>
      </c>
      <c r="K14" s="247">
        <v>74910</v>
      </c>
      <c r="L14" s="247">
        <v>55730</v>
      </c>
      <c r="M14" s="247">
        <v>751625</v>
      </c>
      <c r="N14" s="247">
        <v>42975</v>
      </c>
      <c r="O14" s="247">
        <v>20035</v>
      </c>
      <c r="P14" s="247">
        <v>13140</v>
      </c>
      <c r="Q14" s="247">
        <v>97485</v>
      </c>
    </row>
    <row r="15" spans="1:17" ht="198.5" customHeight="1" x14ac:dyDescent="0.35">
      <c r="A15" s="257" t="s">
        <v>3527</v>
      </c>
      <c r="B15" s="265">
        <v>43374</v>
      </c>
      <c r="C15" s="247">
        <v>918490</v>
      </c>
      <c r="D15" s="247">
        <v>50545</v>
      </c>
      <c r="E15" s="247">
        <v>69470</v>
      </c>
      <c r="F15" s="247">
        <v>202630</v>
      </c>
      <c r="G15" s="247">
        <v>19440</v>
      </c>
      <c r="H15" s="247">
        <v>80240</v>
      </c>
      <c r="I15" s="247">
        <v>126205</v>
      </c>
      <c r="J15" s="247">
        <v>71655</v>
      </c>
      <c r="K15" s="247">
        <v>76400</v>
      </c>
      <c r="L15" s="247">
        <v>56095</v>
      </c>
      <c r="M15" s="247">
        <v>752670</v>
      </c>
      <c r="N15" s="247">
        <v>41875</v>
      </c>
      <c r="O15" s="247">
        <v>19735</v>
      </c>
      <c r="P15" s="247">
        <v>12535</v>
      </c>
      <c r="Q15" s="247">
        <v>91675</v>
      </c>
    </row>
    <row r="16" spans="1:17" ht="18" x14ac:dyDescent="0.4">
      <c r="A16" s="256" t="s">
        <v>3528</v>
      </c>
      <c r="B16" s="265">
        <v>43405</v>
      </c>
      <c r="C16" s="247">
        <v>891770</v>
      </c>
      <c r="D16" s="247">
        <v>46545</v>
      </c>
      <c r="E16" s="247">
        <v>65625</v>
      </c>
      <c r="F16" s="247">
        <v>208145</v>
      </c>
      <c r="G16" s="247">
        <v>18260</v>
      </c>
      <c r="H16" s="247">
        <v>75920</v>
      </c>
      <c r="I16" s="247">
        <v>121720</v>
      </c>
      <c r="J16" s="247">
        <v>69280</v>
      </c>
      <c r="K16" s="247">
        <v>74305</v>
      </c>
      <c r="L16" s="247">
        <v>51700</v>
      </c>
      <c r="M16" s="247">
        <v>731480</v>
      </c>
      <c r="N16" s="247">
        <v>39670</v>
      </c>
      <c r="O16" s="247">
        <v>19020</v>
      </c>
      <c r="P16" s="247">
        <v>11460</v>
      </c>
      <c r="Q16" s="247">
        <v>90135</v>
      </c>
    </row>
    <row r="17" spans="1:17" ht="62" x14ac:dyDescent="0.35">
      <c r="A17" s="249" t="s">
        <v>3529</v>
      </c>
      <c r="B17" s="265">
        <v>43435</v>
      </c>
      <c r="C17" s="247">
        <v>606565</v>
      </c>
      <c r="D17" s="247">
        <v>32370</v>
      </c>
      <c r="E17" s="247">
        <v>45465</v>
      </c>
      <c r="F17" s="247">
        <v>136180</v>
      </c>
      <c r="G17" s="247">
        <v>12210</v>
      </c>
      <c r="H17" s="247">
        <v>52540</v>
      </c>
      <c r="I17" s="247">
        <v>85110</v>
      </c>
      <c r="J17" s="247">
        <v>48035</v>
      </c>
      <c r="K17" s="247">
        <v>49240</v>
      </c>
      <c r="L17" s="247">
        <v>36075</v>
      </c>
      <c r="M17" s="247">
        <v>497210</v>
      </c>
      <c r="N17" s="247">
        <v>26645</v>
      </c>
      <c r="O17" s="247">
        <v>13285</v>
      </c>
      <c r="P17" s="247">
        <v>8070</v>
      </c>
      <c r="Q17" s="247">
        <v>61355</v>
      </c>
    </row>
    <row r="18" spans="1:17" ht="15.5" x14ac:dyDescent="0.35">
      <c r="A18" s="249" t="s">
        <v>3530</v>
      </c>
      <c r="B18" s="265">
        <v>43466</v>
      </c>
      <c r="C18" s="247">
        <v>940475</v>
      </c>
      <c r="D18" s="247">
        <v>48420</v>
      </c>
      <c r="E18" s="247">
        <v>71885</v>
      </c>
      <c r="F18" s="247">
        <v>214315</v>
      </c>
      <c r="G18" s="247">
        <v>19015</v>
      </c>
      <c r="H18" s="247">
        <v>81180</v>
      </c>
      <c r="I18" s="247">
        <v>128680</v>
      </c>
      <c r="J18" s="247">
        <v>71425</v>
      </c>
      <c r="K18" s="247">
        <v>74435</v>
      </c>
      <c r="L18" s="247">
        <v>55550</v>
      </c>
      <c r="M18" s="247">
        <v>764875</v>
      </c>
      <c r="N18" s="247">
        <v>45180</v>
      </c>
      <c r="O18" s="247">
        <v>20285</v>
      </c>
      <c r="P18" s="247">
        <v>12570</v>
      </c>
      <c r="Q18" s="247">
        <v>97565</v>
      </c>
    </row>
    <row r="19" spans="1:17" ht="15.5" x14ac:dyDescent="0.35">
      <c r="A19" s="258" t="s">
        <v>3531</v>
      </c>
      <c r="B19" s="265">
        <v>43497</v>
      </c>
      <c r="C19" s="247">
        <v>836920</v>
      </c>
      <c r="D19" s="247">
        <v>42325</v>
      </c>
      <c r="E19" s="247">
        <v>64375</v>
      </c>
      <c r="F19" s="247">
        <v>201690</v>
      </c>
      <c r="G19" s="247">
        <v>17490</v>
      </c>
      <c r="H19" s="247">
        <v>72140</v>
      </c>
      <c r="I19" s="247">
        <v>116745</v>
      </c>
      <c r="J19" s="247">
        <v>64195</v>
      </c>
      <c r="K19" s="247">
        <v>64990</v>
      </c>
      <c r="L19" s="247">
        <v>50395</v>
      </c>
      <c r="M19" s="247">
        <v>694325</v>
      </c>
      <c r="N19" s="247">
        <v>35970</v>
      </c>
      <c r="O19" s="247">
        <v>17620</v>
      </c>
      <c r="P19" s="247">
        <v>10355</v>
      </c>
      <c r="Q19" s="247">
        <v>78650</v>
      </c>
    </row>
    <row r="20" spans="1:17" ht="15.5" x14ac:dyDescent="0.35">
      <c r="A20" s="258" t="s">
        <v>3532</v>
      </c>
      <c r="B20" s="265">
        <v>43525</v>
      </c>
      <c r="C20" s="247">
        <v>910300</v>
      </c>
      <c r="D20" s="247">
        <v>47120</v>
      </c>
      <c r="E20" s="247">
        <v>69930</v>
      </c>
      <c r="F20" s="247">
        <v>215715</v>
      </c>
      <c r="G20" s="247">
        <v>19685</v>
      </c>
      <c r="H20" s="247">
        <v>77230</v>
      </c>
      <c r="I20" s="247">
        <v>125510</v>
      </c>
      <c r="J20" s="247">
        <v>69460</v>
      </c>
      <c r="K20" s="247">
        <v>71025</v>
      </c>
      <c r="L20" s="247">
        <v>54180</v>
      </c>
      <c r="M20" s="247">
        <v>749825</v>
      </c>
      <c r="N20" s="247">
        <v>41135</v>
      </c>
      <c r="O20" s="247">
        <v>19490</v>
      </c>
      <c r="P20" s="247">
        <v>11610</v>
      </c>
      <c r="Q20" s="247">
        <v>88240</v>
      </c>
    </row>
    <row r="21" spans="1:17" ht="15.5" x14ac:dyDescent="0.35">
      <c r="A21" s="255" t="s">
        <v>3533</v>
      </c>
      <c r="B21" s="265">
        <v>43556</v>
      </c>
      <c r="C21" s="247">
        <v>774570</v>
      </c>
      <c r="D21" s="247">
        <v>39070</v>
      </c>
      <c r="E21" s="247">
        <v>56700</v>
      </c>
      <c r="F21" s="247">
        <v>173550</v>
      </c>
      <c r="G21" s="247">
        <v>15025</v>
      </c>
      <c r="H21" s="247">
        <v>65795</v>
      </c>
      <c r="I21" s="247">
        <v>104880</v>
      </c>
      <c r="J21" s="247">
        <v>59520</v>
      </c>
      <c r="K21" s="247">
        <v>60895</v>
      </c>
      <c r="L21" s="247">
        <v>45135</v>
      </c>
      <c r="M21" s="247">
        <v>620565</v>
      </c>
      <c r="N21" s="247">
        <v>36055</v>
      </c>
      <c r="O21" s="247">
        <v>16545</v>
      </c>
      <c r="P21" s="247">
        <v>11930</v>
      </c>
      <c r="Q21" s="247">
        <v>89480</v>
      </c>
    </row>
    <row r="22" spans="1:17" ht="15.5" x14ac:dyDescent="0.35">
      <c r="A22" s="258" t="s">
        <v>3534</v>
      </c>
      <c r="B22" s="265">
        <v>43586</v>
      </c>
      <c r="C22" s="247">
        <v>1114810</v>
      </c>
      <c r="D22" s="247">
        <v>59715</v>
      </c>
      <c r="E22" s="247">
        <v>86220</v>
      </c>
      <c r="F22" s="247">
        <v>238615</v>
      </c>
      <c r="G22" s="247">
        <v>24015</v>
      </c>
      <c r="H22" s="247">
        <v>98500</v>
      </c>
      <c r="I22" s="247">
        <v>156650</v>
      </c>
      <c r="J22" s="247">
        <v>85220</v>
      </c>
      <c r="K22" s="247">
        <v>87470</v>
      </c>
      <c r="L22" s="247">
        <v>69830</v>
      </c>
      <c r="M22" s="247">
        <v>906235</v>
      </c>
      <c r="N22" s="247">
        <v>50915</v>
      </c>
      <c r="O22" s="247">
        <v>23065</v>
      </c>
      <c r="P22" s="247">
        <v>15755</v>
      </c>
      <c r="Q22" s="247">
        <v>118845</v>
      </c>
    </row>
    <row r="23" spans="1:17" ht="18" x14ac:dyDescent="0.4">
      <c r="A23" s="259" t="s">
        <v>3535</v>
      </c>
      <c r="B23" s="265">
        <v>43617</v>
      </c>
      <c r="C23" s="247">
        <v>1149320</v>
      </c>
      <c r="D23" s="247">
        <v>60660</v>
      </c>
      <c r="E23" s="247">
        <v>93405</v>
      </c>
      <c r="F23" s="247">
        <v>256930</v>
      </c>
      <c r="G23" s="247">
        <v>21075</v>
      </c>
      <c r="H23" s="247">
        <v>99375</v>
      </c>
      <c r="I23" s="247">
        <v>163935</v>
      </c>
      <c r="J23" s="247">
        <v>95570</v>
      </c>
      <c r="K23" s="247">
        <v>90425</v>
      </c>
      <c r="L23" s="247">
        <v>82890</v>
      </c>
      <c r="M23" s="247">
        <v>964245</v>
      </c>
      <c r="N23" s="247">
        <v>46810</v>
      </c>
      <c r="O23" s="247">
        <v>23265</v>
      </c>
      <c r="P23" s="247">
        <v>12520</v>
      </c>
      <c r="Q23" s="247">
        <v>102485</v>
      </c>
    </row>
    <row r="24" spans="1:17" ht="15.5" x14ac:dyDescent="0.35">
      <c r="A24" s="255" t="s">
        <v>3536</v>
      </c>
      <c r="B24" s="265">
        <v>43647</v>
      </c>
      <c r="C24" s="247">
        <v>1138550</v>
      </c>
      <c r="D24" s="247">
        <v>60540</v>
      </c>
      <c r="E24" s="247">
        <v>89070</v>
      </c>
      <c r="F24" s="247">
        <v>255720</v>
      </c>
      <c r="G24" s="247">
        <v>23515</v>
      </c>
      <c r="H24" s="247">
        <v>108335</v>
      </c>
      <c r="I24" s="247">
        <v>165920</v>
      </c>
      <c r="J24" s="247">
        <v>89485</v>
      </c>
      <c r="K24" s="247">
        <v>94940</v>
      </c>
      <c r="L24" s="247">
        <v>75155</v>
      </c>
      <c r="M24" s="247">
        <v>962655</v>
      </c>
      <c r="N24" s="247">
        <v>49640</v>
      </c>
      <c r="O24" s="247">
        <v>26370</v>
      </c>
      <c r="P24" s="247">
        <v>12570</v>
      </c>
      <c r="Q24" s="247">
        <v>87315</v>
      </c>
    </row>
    <row r="25" spans="1:17" ht="15.5" x14ac:dyDescent="0.35">
      <c r="B25" s="265">
        <v>43678</v>
      </c>
      <c r="C25" s="247">
        <v>951710</v>
      </c>
      <c r="D25" s="247">
        <v>47890</v>
      </c>
      <c r="E25" s="247">
        <v>71405</v>
      </c>
      <c r="F25" s="247">
        <v>216920</v>
      </c>
      <c r="G25" s="247">
        <v>18415</v>
      </c>
      <c r="H25" s="247">
        <v>83845</v>
      </c>
      <c r="I25" s="247">
        <v>134425</v>
      </c>
      <c r="J25" s="247">
        <v>72375</v>
      </c>
      <c r="K25" s="247">
        <v>77710</v>
      </c>
      <c r="L25" s="247">
        <v>55220</v>
      </c>
      <c r="M25" s="247">
        <v>778185</v>
      </c>
      <c r="N25" s="247">
        <v>44465</v>
      </c>
      <c r="O25" s="247">
        <v>21840</v>
      </c>
      <c r="P25" s="247">
        <v>11895</v>
      </c>
      <c r="Q25" s="247">
        <v>95325</v>
      </c>
    </row>
    <row r="26" spans="1:17" ht="15.5" x14ac:dyDescent="0.35">
      <c r="B26" s="265">
        <v>43709</v>
      </c>
      <c r="C26" s="247">
        <v>941920</v>
      </c>
      <c r="D26" s="247">
        <v>48725</v>
      </c>
      <c r="E26" s="247">
        <v>72305</v>
      </c>
      <c r="F26" s="247">
        <v>222175</v>
      </c>
      <c r="G26" s="247">
        <v>19065</v>
      </c>
      <c r="H26" s="247">
        <v>81380</v>
      </c>
      <c r="I26" s="247">
        <v>132600</v>
      </c>
      <c r="J26" s="247">
        <v>74120</v>
      </c>
      <c r="K26" s="247">
        <v>73370</v>
      </c>
      <c r="L26" s="247">
        <v>54665</v>
      </c>
      <c r="M26" s="247">
        <v>778400</v>
      </c>
      <c r="N26" s="247">
        <v>42680</v>
      </c>
      <c r="O26" s="247">
        <v>23040</v>
      </c>
      <c r="P26" s="247">
        <v>13285</v>
      </c>
      <c r="Q26" s="247">
        <v>84520</v>
      </c>
    </row>
    <row r="27" spans="1:17" ht="15.5" x14ac:dyDescent="0.35">
      <c r="B27" s="265">
        <v>43739</v>
      </c>
      <c r="C27" s="247">
        <v>994980</v>
      </c>
      <c r="D27" s="247">
        <v>56415</v>
      </c>
      <c r="E27" s="247">
        <v>80245</v>
      </c>
      <c r="F27" s="247">
        <v>216005</v>
      </c>
      <c r="G27" s="247">
        <v>20965</v>
      </c>
      <c r="H27" s="247">
        <v>88930</v>
      </c>
      <c r="I27" s="247">
        <v>144160</v>
      </c>
      <c r="J27" s="247">
        <v>77740</v>
      </c>
      <c r="K27" s="247">
        <v>77685</v>
      </c>
      <c r="L27" s="247">
        <v>60865</v>
      </c>
      <c r="M27" s="247">
        <v>822985</v>
      </c>
      <c r="N27" s="247">
        <v>46395</v>
      </c>
      <c r="O27" s="247">
        <v>25745</v>
      </c>
      <c r="P27" s="247">
        <v>14645</v>
      </c>
      <c r="Q27" s="247">
        <v>85210</v>
      </c>
    </row>
    <row r="28" spans="1:17" ht="15.5" x14ac:dyDescent="0.35">
      <c r="B28" s="265">
        <v>43770</v>
      </c>
      <c r="C28" s="247">
        <v>958790</v>
      </c>
      <c r="D28" s="247">
        <v>52055</v>
      </c>
      <c r="E28" s="247">
        <v>73935</v>
      </c>
      <c r="F28" s="247">
        <v>221320</v>
      </c>
      <c r="G28" s="247">
        <v>19355</v>
      </c>
      <c r="H28" s="247">
        <v>86645</v>
      </c>
      <c r="I28" s="247">
        <v>137660</v>
      </c>
      <c r="J28" s="247">
        <v>70420</v>
      </c>
      <c r="K28" s="247">
        <v>76045</v>
      </c>
      <c r="L28" s="247">
        <v>55030</v>
      </c>
      <c r="M28" s="247">
        <v>792490</v>
      </c>
      <c r="N28" s="247">
        <v>42760</v>
      </c>
      <c r="O28" s="247">
        <v>22550</v>
      </c>
      <c r="P28" s="247">
        <v>13140</v>
      </c>
      <c r="Q28" s="247">
        <v>87855</v>
      </c>
    </row>
    <row r="29" spans="1:17" ht="15.5" x14ac:dyDescent="0.35">
      <c r="B29" s="265">
        <v>43800</v>
      </c>
      <c r="C29" s="247">
        <v>729160</v>
      </c>
      <c r="D29" s="247">
        <v>41055</v>
      </c>
      <c r="E29" s="247">
        <v>57845</v>
      </c>
      <c r="F29" s="247">
        <v>164245</v>
      </c>
      <c r="G29" s="247">
        <v>15205</v>
      </c>
      <c r="H29" s="247">
        <v>66055</v>
      </c>
      <c r="I29" s="247">
        <v>107415</v>
      </c>
      <c r="J29" s="247">
        <v>55570</v>
      </c>
      <c r="K29" s="247">
        <v>53035</v>
      </c>
      <c r="L29" s="247">
        <v>43740</v>
      </c>
      <c r="M29" s="247">
        <v>604205</v>
      </c>
      <c r="N29" s="247">
        <v>31210</v>
      </c>
      <c r="O29" s="247">
        <v>18100</v>
      </c>
      <c r="P29" s="247">
        <v>8850</v>
      </c>
      <c r="Q29" s="247">
        <v>66795</v>
      </c>
    </row>
    <row r="30" spans="1:17" ht="15.5" x14ac:dyDescent="0.35">
      <c r="B30" s="265">
        <v>43831</v>
      </c>
      <c r="C30" s="247">
        <v>995430</v>
      </c>
      <c r="D30" s="247">
        <v>54290</v>
      </c>
      <c r="E30" s="247">
        <v>76885</v>
      </c>
      <c r="F30" s="247">
        <v>230470</v>
      </c>
      <c r="G30" s="247">
        <v>20930</v>
      </c>
      <c r="H30" s="247">
        <v>89325</v>
      </c>
      <c r="I30" s="247">
        <v>141260</v>
      </c>
      <c r="J30" s="247">
        <v>73810</v>
      </c>
      <c r="K30" s="247">
        <v>71125</v>
      </c>
      <c r="L30" s="247">
        <v>58940</v>
      </c>
      <c r="M30" s="247">
        <v>817215</v>
      </c>
      <c r="N30" s="247">
        <v>46035</v>
      </c>
      <c r="O30" s="247">
        <v>24500</v>
      </c>
      <c r="P30" s="247">
        <v>13945</v>
      </c>
      <c r="Q30" s="247">
        <v>93740</v>
      </c>
    </row>
    <row r="31" spans="1:17" ht="15.5" x14ac:dyDescent="0.35">
      <c r="B31" s="265">
        <v>43862</v>
      </c>
      <c r="C31" s="247">
        <v>1059265</v>
      </c>
      <c r="D31" s="247">
        <v>61755</v>
      </c>
      <c r="E31" s="247">
        <v>82480</v>
      </c>
      <c r="F31" s="247">
        <v>235495</v>
      </c>
      <c r="G31" s="247">
        <v>22105</v>
      </c>
      <c r="H31" s="247">
        <v>95580</v>
      </c>
      <c r="I31" s="247">
        <v>156970</v>
      </c>
      <c r="J31" s="247">
        <v>80820</v>
      </c>
      <c r="K31" s="247">
        <v>81365</v>
      </c>
      <c r="L31" s="247">
        <v>64810</v>
      </c>
      <c r="M31" s="247">
        <v>881530</v>
      </c>
      <c r="N31" s="247">
        <v>48465</v>
      </c>
      <c r="O31" s="247">
        <v>27460</v>
      </c>
      <c r="P31" s="247">
        <v>13155</v>
      </c>
      <c r="Q31" s="247">
        <v>88655</v>
      </c>
    </row>
    <row r="32" spans="1:17" ht="15.5" x14ac:dyDescent="0.35">
      <c r="B32" s="265">
        <v>43891</v>
      </c>
      <c r="C32" s="247">
        <v>952320</v>
      </c>
      <c r="D32" s="247">
        <v>51840</v>
      </c>
      <c r="E32" s="247">
        <v>77565</v>
      </c>
      <c r="F32" s="247">
        <v>227895</v>
      </c>
      <c r="G32" s="247">
        <v>19600</v>
      </c>
      <c r="H32" s="247">
        <v>87010</v>
      </c>
      <c r="I32" s="247">
        <v>146845</v>
      </c>
      <c r="J32" s="247">
        <v>69565</v>
      </c>
      <c r="K32" s="247">
        <v>68195</v>
      </c>
      <c r="L32" s="247">
        <v>55480</v>
      </c>
      <c r="M32" s="247">
        <v>804175</v>
      </c>
      <c r="N32" s="247">
        <v>41255</v>
      </c>
      <c r="O32" s="247">
        <v>22300</v>
      </c>
      <c r="P32" s="247">
        <v>10120</v>
      </c>
      <c r="Q32" s="247">
        <v>74470</v>
      </c>
    </row>
    <row r="33" spans="2:17" ht="15.5" x14ac:dyDescent="0.35">
      <c r="B33" s="265">
        <v>43922</v>
      </c>
      <c r="C33" s="247">
        <v>591765</v>
      </c>
      <c r="D33" s="247">
        <v>34765</v>
      </c>
      <c r="E33" s="247">
        <v>50425</v>
      </c>
      <c r="F33" s="247">
        <v>141900</v>
      </c>
      <c r="G33" s="247">
        <v>14020</v>
      </c>
      <c r="H33" s="247">
        <v>56380</v>
      </c>
      <c r="I33" s="247">
        <v>92510</v>
      </c>
      <c r="J33" s="247">
        <v>42700</v>
      </c>
      <c r="K33" s="247">
        <v>42590</v>
      </c>
      <c r="L33" s="247">
        <v>35125</v>
      </c>
      <c r="M33" s="247">
        <v>511045</v>
      </c>
      <c r="N33" s="247">
        <v>25040</v>
      </c>
      <c r="O33" s="247">
        <v>15975</v>
      </c>
      <c r="P33" s="247">
        <v>6395</v>
      </c>
      <c r="Q33" s="247">
        <v>33310</v>
      </c>
    </row>
    <row r="34" spans="2:17" ht="15.5" x14ac:dyDescent="0.35">
      <c r="B34" s="265">
        <v>43952</v>
      </c>
      <c r="C34" s="247">
        <v>472220</v>
      </c>
      <c r="D34" s="247">
        <v>28630</v>
      </c>
      <c r="E34" s="247">
        <v>39690</v>
      </c>
      <c r="F34" s="247">
        <v>108490</v>
      </c>
      <c r="G34" s="247">
        <v>12560</v>
      </c>
      <c r="H34" s="247">
        <v>45730</v>
      </c>
      <c r="I34" s="247">
        <v>70840</v>
      </c>
      <c r="J34" s="247">
        <v>35320</v>
      </c>
      <c r="K34" s="247">
        <v>34240</v>
      </c>
      <c r="L34" s="247">
        <v>29060</v>
      </c>
      <c r="M34" s="247">
        <v>405280</v>
      </c>
      <c r="N34" s="247">
        <v>20995</v>
      </c>
      <c r="O34" s="247">
        <v>13750</v>
      </c>
      <c r="P34" s="247">
        <v>5685</v>
      </c>
      <c r="Q34" s="247">
        <v>26505</v>
      </c>
    </row>
    <row r="35" spans="2:17" ht="15.5" x14ac:dyDescent="0.35">
      <c r="B35" s="265">
        <v>43983</v>
      </c>
      <c r="C35" s="247">
        <v>530620</v>
      </c>
      <c r="D35" s="247">
        <v>34340</v>
      </c>
      <c r="E35" s="247">
        <v>51240</v>
      </c>
      <c r="F35" s="247">
        <v>118665</v>
      </c>
      <c r="G35" s="247">
        <v>14655</v>
      </c>
      <c r="H35" s="247">
        <v>54340</v>
      </c>
      <c r="I35" s="247">
        <v>84240</v>
      </c>
      <c r="J35" s="247">
        <v>42135</v>
      </c>
      <c r="K35" s="247">
        <v>39965</v>
      </c>
      <c r="L35" s="247">
        <v>35415</v>
      </c>
      <c r="M35" s="247">
        <v>476985</v>
      </c>
      <c r="N35" s="247">
        <v>27890</v>
      </c>
      <c r="O35" s="247">
        <v>18560</v>
      </c>
      <c r="P35" s="247">
        <v>7010</v>
      </c>
      <c r="Q35" s="247">
        <v>175</v>
      </c>
    </row>
    <row r="36" spans="2:17" ht="15.5" x14ac:dyDescent="0.35">
      <c r="B36" s="265">
        <v>44013</v>
      </c>
      <c r="C36" s="247">
        <v>578065</v>
      </c>
      <c r="D36" s="247">
        <v>38080</v>
      </c>
      <c r="E36" s="247">
        <v>54025</v>
      </c>
      <c r="F36" s="247">
        <v>122595</v>
      </c>
      <c r="G36" s="247">
        <v>15950</v>
      </c>
      <c r="H36" s="247">
        <v>60760</v>
      </c>
      <c r="I36" s="247">
        <v>91630</v>
      </c>
      <c r="J36" s="247">
        <v>50460</v>
      </c>
      <c r="K36" s="247">
        <v>45050</v>
      </c>
      <c r="L36" s="247">
        <v>38375</v>
      </c>
      <c r="M36" s="247">
        <v>519105</v>
      </c>
      <c r="N36" s="247">
        <v>29865</v>
      </c>
      <c r="O36" s="247">
        <v>20755</v>
      </c>
      <c r="P36" s="247">
        <v>8285</v>
      </c>
      <c r="Q36" s="247">
        <v>60</v>
      </c>
    </row>
    <row r="37" spans="2:17" ht="15.5" x14ac:dyDescent="0.35">
      <c r="B37" s="265">
        <v>44044</v>
      </c>
      <c r="C37" s="247">
        <v>611750</v>
      </c>
      <c r="D37" s="247">
        <v>43940</v>
      </c>
      <c r="E37" s="247">
        <v>59560</v>
      </c>
      <c r="F37" s="247">
        <v>119555</v>
      </c>
      <c r="G37" s="247">
        <v>16545</v>
      </c>
      <c r="H37" s="247">
        <v>66675</v>
      </c>
      <c r="I37" s="247">
        <v>93455</v>
      </c>
      <c r="J37" s="247">
        <v>49890</v>
      </c>
      <c r="K37" s="247">
        <v>46380</v>
      </c>
      <c r="L37" s="247">
        <v>42355</v>
      </c>
      <c r="M37" s="247">
        <v>540660</v>
      </c>
      <c r="N37" s="247">
        <v>35765</v>
      </c>
      <c r="O37" s="247">
        <v>25215</v>
      </c>
      <c r="P37" s="247">
        <v>10045</v>
      </c>
      <c r="Q37" s="247">
        <v>65</v>
      </c>
    </row>
    <row r="38" spans="2:17" ht="15.5" x14ac:dyDescent="0.35">
      <c r="B38" s="265">
        <v>44075</v>
      </c>
      <c r="C38" s="247">
        <v>699810</v>
      </c>
      <c r="D38" s="247">
        <v>49675</v>
      </c>
      <c r="E38" s="247">
        <v>65500</v>
      </c>
      <c r="F38" s="247">
        <v>140075</v>
      </c>
      <c r="G38" s="247">
        <v>19665</v>
      </c>
      <c r="H38" s="247">
        <v>72940</v>
      </c>
      <c r="I38" s="247">
        <v>108560</v>
      </c>
      <c r="J38" s="247">
        <v>59490</v>
      </c>
      <c r="K38" s="247">
        <v>55300</v>
      </c>
      <c r="L38" s="247">
        <v>47470</v>
      </c>
      <c r="M38" s="247">
        <v>621595</v>
      </c>
      <c r="N38" s="247">
        <v>39120</v>
      </c>
      <c r="O38" s="247">
        <v>27540</v>
      </c>
      <c r="P38" s="247">
        <v>11510</v>
      </c>
      <c r="Q38" s="247">
        <v>50</v>
      </c>
    </row>
    <row r="39" spans="2:17" ht="15.5" x14ac:dyDescent="0.35">
      <c r="B39" s="265">
        <v>44105</v>
      </c>
      <c r="C39" s="247">
        <v>778735</v>
      </c>
      <c r="D39" s="247">
        <v>56790</v>
      </c>
      <c r="E39" s="247">
        <v>74235</v>
      </c>
      <c r="F39" s="247">
        <v>148075</v>
      </c>
      <c r="G39" s="247">
        <v>23415</v>
      </c>
      <c r="H39" s="247">
        <v>85160</v>
      </c>
      <c r="I39" s="247">
        <v>121000</v>
      </c>
      <c r="J39" s="247">
        <v>64310</v>
      </c>
      <c r="K39" s="247">
        <v>63820</v>
      </c>
      <c r="L39" s="247">
        <v>54935</v>
      </c>
      <c r="M39" s="247">
        <v>694520</v>
      </c>
      <c r="N39" s="247">
        <v>43145</v>
      </c>
      <c r="O39" s="247">
        <v>29035</v>
      </c>
      <c r="P39" s="247">
        <v>11970</v>
      </c>
      <c r="Q39" s="247">
        <v>70</v>
      </c>
    </row>
    <row r="40" spans="2:17" ht="15.5" x14ac:dyDescent="0.35">
      <c r="B40" s="265">
        <v>44136</v>
      </c>
      <c r="C40" s="247">
        <v>674235</v>
      </c>
      <c r="D40" s="247">
        <v>49020</v>
      </c>
      <c r="E40" s="247">
        <v>60490</v>
      </c>
      <c r="F40" s="247">
        <v>137260</v>
      </c>
      <c r="G40" s="247">
        <v>19245</v>
      </c>
      <c r="H40" s="247">
        <v>71955</v>
      </c>
      <c r="I40" s="247">
        <v>103835</v>
      </c>
      <c r="J40" s="247">
        <v>54640</v>
      </c>
      <c r="K40" s="247">
        <v>56810</v>
      </c>
      <c r="L40" s="247">
        <v>45795</v>
      </c>
      <c r="M40" s="247">
        <v>601025</v>
      </c>
      <c r="N40" s="247">
        <v>37540</v>
      </c>
      <c r="O40" s="247">
        <v>24220</v>
      </c>
      <c r="P40" s="247">
        <v>11390</v>
      </c>
      <c r="Q40" s="247">
        <v>65</v>
      </c>
    </row>
    <row r="41" spans="2:17" ht="15.5" x14ac:dyDescent="0.35">
      <c r="B41" s="265">
        <v>44166</v>
      </c>
      <c r="C41" s="247">
        <v>624025</v>
      </c>
      <c r="D41" s="247">
        <v>43015</v>
      </c>
      <c r="E41" s="247">
        <v>57510</v>
      </c>
      <c r="F41" s="247">
        <v>128310</v>
      </c>
      <c r="G41" s="247">
        <v>17560</v>
      </c>
      <c r="H41" s="247">
        <v>66710</v>
      </c>
      <c r="I41" s="247">
        <v>98195</v>
      </c>
      <c r="J41" s="247">
        <v>53525</v>
      </c>
      <c r="K41" s="247">
        <v>51215</v>
      </c>
      <c r="L41" s="247">
        <v>41935</v>
      </c>
      <c r="M41" s="247">
        <v>559770</v>
      </c>
      <c r="N41" s="247">
        <v>32310</v>
      </c>
      <c r="O41" s="247">
        <v>22510</v>
      </c>
      <c r="P41" s="247">
        <v>9370</v>
      </c>
      <c r="Q41" s="247">
        <v>70</v>
      </c>
    </row>
    <row r="42" spans="2:17" ht="15.5" x14ac:dyDescent="0.35">
      <c r="B42" s="265">
        <v>44197</v>
      </c>
      <c r="C42" s="247">
        <v>719540</v>
      </c>
      <c r="D42" s="247">
        <v>48065</v>
      </c>
      <c r="E42" s="247">
        <v>64000</v>
      </c>
      <c r="F42" s="247">
        <v>157330</v>
      </c>
      <c r="G42" s="247">
        <v>20515</v>
      </c>
      <c r="H42" s="247">
        <v>75220</v>
      </c>
      <c r="I42" s="247">
        <v>110405</v>
      </c>
      <c r="J42" s="247">
        <v>59495</v>
      </c>
      <c r="K42" s="247">
        <v>58695</v>
      </c>
      <c r="L42" s="247">
        <v>47820</v>
      </c>
      <c r="M42" s="247">
        <v>643865</v>
      </c>
      <c r="N42" s="247">
        <v>38240</v>
      </c>
      <c r="O42" s="247">
        <v>25105</v>
      </c>
      <c r="P42" s="247">
        <v>12190</v>
      </c>
      <c r="Q42" s="247">
        <v>135</v>
      </c>
    </row>
    <row r="43" spans="2:17" ht="15.5" x14ac:dyDescent="0.35">
      <c r="B43" s="265">
        <v>44228</v>
      </c>
      <c r="C43" s="247">
        <v>674655</v>
      </c>
      <c r="D43" s="247">
        <v>46175</v>
      </c>
      <c r="E43" s="247">
        <v>58780</v>
      </c>
      <c r="F43" s="247">
        <v>143380</v>
      </c>
      <c r="G43" s="247">
        <v>18645</v>
      </c>
      <c r="H43" s="247">
        <v>72415</v>
      </c>
      <c r="I43" s="247">
        <v>102730</v>
      </c>
      <c r="J43" s="247">
        <v>57380</v>
      </c>
      <c r="K43" s="247">
        <v>56065</v>
      </c>
      <c r="L43" s="247">
        <v>45870</v>
      </c>
      <c r="M43" s="247">
        <v>603455</v>
      </c>
      <c r="N43" s="247">
        <v>35485</v>
      </c>
      <c r="O43" s="247">
        <v>24310</v>
      </c>
      <c r="P43" s="247">
        <v>11270</v>
      </c>
      <c r="Q43" s="247">
        <v>130</v>
      </c>
    </row>
    <row r="44" spans="2:17" ht="15.5" x14ac:dyDescent="0.35">
      <c r="B44" s="265">
        <v>44256</v>
      </c>
      <c r="C44" s="247">
        <v>1091585</v>
      </c>
      <c r="D44" s="247">
        <v>74180</v>
      </c>
      <c r="E44" s="247">
        <v>98125</v>
      </c>
      <c r="F44" s="247">
        <v>216175</v>
      </c>
      <c r="G44" s="247">
        <v>30550</v>
      </c>
      <c r="H44" s="247">
        <v>120020</v>
      </c>
      <c r="I44" s="247">
        <v>166135</v>
      </c>
      <c r="J44" s="247">
        <v>93655</v>
      </c>
      <c r="K44" s="247">
        <v>90845</v>
      </c>
      <c r="L44" s="247">
        <v>77280</v>
      </c>
      <c r="M44" s="247">
        <v>970190</v>
      </c>
      <c r="N44" s="247">
        <v>60645</v>
      </c>
      <c r="O44" s="247">
        <v>41785</v>
      </c>
      <c r="P44" s="247">
        <v>18870</v>
      </c>
      <c r="Q44" s="247">
        <v>90</v>
      </c>
    </row>
    <row r="45" spans="2:17" ht="15.5" x14ac:dyDescent="0.35">
      <c r="B45" s="265">
        <v>44287</v>
      </c>
      <c r="C45" s="247">
        <v>875835</v>
      </c>
      <c r="D45" s="247">
        <v>60910</v>
      </c>
      <c r="E45" s="247">
        <v>79050</v>
      </c>
      <c r="F45" s="247">
        <v>162915</v>
      </c>
      <c r="G45" s="247">
        <v>25585</v>
      </c>
      <c r="H45" s="247">
        <v>94440</v>
      </c>
      <c r="I45" s="247">
        <v>140895</v>
      </c>
      <c r="J45" s="247">
        <v>76980</v>
      </c>
      <c r="K45" s="247">
        <v>73700</v>
      </c>
      <c r="L45" s="247">
        <v>60905</v>
      </c>
      <c r="M45" s="247">
        <v>777985</v>
      </c>
      <c r="N45" s="247">
        <v>49570</v>
      </c>
      <c r="O45" s="247">
        <v>33105</v>
      </c>
      <c r="P45" s="247">
        <v>15080</v>
      </c>
      <c r="Q45" s="247">
        <v>95</v>
      </c>
    </row>
    <row r="46" spans="2:17" ht="15.5" x14ac:dyDescent="0.35">
      <c r="B46" s="265">
        <v>44317</v>
      </c>
      <c r="C46" s="247">
        <v>1043195</v>
      </c>
      <c r="D46" s="247">
        <v>70115</v>
      </c>
      <c r="E46" s="247">
        <v>91785</v>
      </c>
      <c r="F46" s="247">
        <v>195085</v>
      </c>
      <c r="G46" s="247">
        <v>34290</v>
      </c>
      <c r="H46" s="247">
        <v>110550</v>
      </c>
      <c r="I46" s="247">
        <v>162725</v>
      </c>
      <c r="J46" s="247">
        <v>92940</v>
      </c>
      <c r="K46" s="247">
        <v>86475</v>
      </c>
      <c r="L46" s="247">
        <v>71650</v>
      </c>
      <c r="M46" s="247">
        <v>918220</v>
      </c>
      <c r="N46" s="247">
        <v>62155</v>
      </c>
      <c r="O46" s="247">
        <v>42145</v>
      </c>
      <c r="P46" s="247">
        <v>20540</v>
      </c>
      <c r="Q46" s="247">
        <v>135</v>
      </c>
    </row>
    <row r="47" spans="2:17" ht="15.5" x14ac:dyDescent="0.35">
      <c r="B47" s="265">
        <v>44348</v>
      </c>
      <c r="C47" s="247">
        <v>1015725</v>
      </c>
      <c r="D47" s="247">
        <v>70285</v>
      </c>
      <c r="E47" s="247">
        <v>93570</v>
      </c>
      <c r="F47" s="247">
        <v>191145</v>
      </c>
      <c r="G47" s="247">
        <v>33535</v>
      </c>
      <c r="H47" s="247">
        <v>105625</v>
      </c>
      <c r="I47" s="247">
        <v>153105</v>
      </c>
      <c r="J47" s="247">
        <v>89805</v>
      </c>
      <c r="K47" s="247">
        <v>87235</v>
      </c>
      <c r="L47" s="247">
        <v>67720</v>
      </c>
      <c r="M47" s="247">
        <v>894625</v>
      </c>
      <c r="N47" s="247">
        <v>62120</v>
      </c>
      <c r="O47" s="247">
        <v>40240</v>
      </c>
      <c r="P47" s="247">
        <v>18605</v>
      </c>
      <c r="Q47" s="247">
        <v>135</v>
      </c>
    </row>
    <row r="48" spans="2:17" ht="15.5" x14ac:dyDescent="0.35">
      <c r="B48" s="265">
        <v>44378</v>
      </c>
      <c r="C48" s="247">
        <v>1140980</v>
      </c>
      <c r="D48" s="247">
        <v>75740</v>
      </c>
      <c r="E48" s="247">
        <v>104685</v>
      </c>
      <c r="F48" s="247">
        <v>220370</v>
      </c>
      <c r="G48" s="247">
        <v>41360</v>
      </c>
      <c r="H48" s="247">
        <v>116265</v>
      </c>
      <c r="I48" s="247">
        <v>169710</v>
      </c>
      <c r="J48" s="247">
        <v>102035</v>
      </c>
      <c r="K48" s="247">
        <v>96655</v>
      </c>
      <c r="L48" s="247">
        <v>76370</v>
      </c>
      <c r="M48" s="247">
        <v>1006015</v>
      </c>
      <c r="N48" s="247">
        <v>70950</v>
      </c>
      <c r="O48" s="247">
        <v>45030</v>
      </c>
      <c r="P48" s="247">
        <v>18865</v>
      </c>
      <c r="Q48" s="247">
        <v>115</v>
      </c>
    </row>
    <row r="49" spans="2:17" ht="15.5" x14ac:dyDescent="0.35">
      <c r="B49" s="265">
        <v>44409</v>
      </c>
      <c r="C49" s="247">
        <v>990085</v>
      </c>
      <c r="D49" s="247">
        <v>65915</v>
      </c>
      <c r="E49" s="247">
        <v>92400</v>
      </c>
      <c r="F49" s="247">
        <v>188500</v>
      </c>
      <c r="G49" s="247">
        <v>32485</v>
      </c>
      <c r="H49" s="247">
        <v>103535</v>
      </c>
      <c r="I49" s="247">
        <v>150405</v>
      </c>
      <c r="J49" s="247">
        <v>90075</v>
      </c>
      <c r="K49" s="247">
        <v>83950</v>
      </c>
      <c r="L49" s="247">
        <v>63585</v>
      </c>
      <c r="M49" s="247">
        <v>873175</v>
      </c>
      <c r="N49" s="247">
        <v>62230</v>
      </c>
      <c r="O49" s="247">
        <v>38265</v>
      </c>
      <c r="P49" s="247">
        <v>15455</v>
      </c>
      <c r="Q49" s="247">
        <v>965</v>
      </c>
    </row>
    <row r="50" spans="2:17" ht="15.5" x14ac:dyDescent="0.35">
      <c r="B50" s="265">
        <v>44440</v>
      </c>
      <c r="C50" s="247">
        <v>1076335</v>
      </c>
      <c r="D50" s="247">
        <v>72845</v>
      </c>
      <c r="E50" s="247">
        <v>93480</v>
      </c>
      <c r="F50" s="247">
        <v>201540</v>
      </c>
      <c r="G50" s="247">
        <v>32185</v>
      </c>
      <c r="H50" s="247">
        <v>111395</v>
      </c>
      <c r="I50" s="247">
        <v>169915</v>
      </c>
      <c r="J50" s="247">
        <v>92050</v>
      </c>
      <c r="K50" s="247">
        <v>95920</v>
      </c>
      <c r="L50" s="247">
        <v>77780</v>
      </c>
      <c r="M50" s="247">
        <v>950095</v>
      </c>
      <c r="N50" s="247">
        <v>63345</v>
      </c>
      <c r="O50" s="247">
        <v>43825</v>
      </c>
      <c r="P50" s="247">
        <v>16170</v>
      </c>
      <c r="Q50" s="247">
        <v>2895</v>
      </c>
    </row>
    <row r="51" spans="2:17" ht="15.5" x14ac:dyDescent="0.35">
      <c r="B51" s="265">
        <v>44470</v>
      </c>
      <c r="C51" s="247">
        <v>1115845</v>
      </c>
      <c r="D51" s="247">
        <v>79715</v>
      </c>
      <c r="E51" s="247">
        <v>99285</v>
      </c>
      <c r="F51" s="247">
        <v>219425</v>
      </c>
      <c r="G51" s="247">
        <v>32275</v>
      </c>
      <c r="H51" s="247">
        <v>119950</v>
      </c>
      <c r="I51" s="247">
        <v>168675</v>
      </c>
      <c r="J51" s="247">
        <v>94630</v>
      </c>
      <c r="K51" s="247">
        <v>93545</v>
      </c>
      <c r="L51" s="247">
        <v>75700</v>
      </c>
      <c r="M51" s="247">
        <v>986205</v>
      </c>
      <c r="N51" s="247">
        <v>68430</v>
      </c>
      <c r="O51" s="247">
        <v>44210</v>
      </c>
      <c r="P51" s="247">
        <v>16560</v>
      </c>
      <c r="Q51" s="247">
        <v>440</v>
      </c>
    </row>
    <row r="52" spans="2:17" ht="15.5" x14ac:dyDescent="0.35">
      <c r="B52" s="265">
        <v>44501</v>
      </c>
      <c r="C52" s="247">
        <v>1091180</v>
      </c>
      <c r="D52" s="247">
        <v>74705</v>
      </c>
      <c r="E52" s="247">
        <v>99735</v>
      </c>
      <c r="F52" s="247">
        <v>211710</v>
      </c>
      <c r="G52" s="247">
        <v>31010</v>
      </c>
      <c r="H52" s="247">
        <v>114400</v>
      </c>
      <c r="I52" s="247">
        <v>169335</v>
      </c>
      <c r="J52" s="247">
        <v>94410</v>
      </c>
      <c r="K52" s="247">
        <v>93620</v>
      </c>
      <c r="L52" s="247">
        <v>73750</v>
      </c>
      <c r="M52" s="247">
        <v>965565</v>
      </c>
      <c r="N52" s="247">
        <v>65475</v>
      </c>
      <c r="O52" s="247">
        <v>42305</v>
      </c>
      <c r="P52" s="247">
        <v>17755</v>
      </c>
      <c r="Q52" s="247">
        <v>80</v>
      </c>
    </row>
    <row r="53" spans="2:17" ht="15.5" x14ac:dyDescent="0.35">
      <c r="B53" s="265">
        <v>44531</v>
      </c>
      <c r="C53" s="247">
        <v>970160</v>
      </c>
      <c r="D53" s="247">
        <v>65845</v>
      </c>
      <c r="E53" s="247">
        <v>87790</v>
      </c>
      <c r="F53" s="247">
        <v>195820</v>
      </c>
      <c r="G53" s="247">
        <v>26765</v>
      </c>
      <c r="H53" s="247">
        <v>100805</v>
      </c>
      <c r="I53" s="247">
        <v>151230</v>
      </c>
      <c r="J53" s="247">
        <v>83030</v>
      </c>
      <c r="K53" s="247">
        <v>80990</v>
      </c>
      <c r="L53" s="247">
        <v>64465</v>
      </c>
      <c r="M53" s="247">
        <v>859450</v>
      </c>
      <c r="N53" s="247">
        <v>54770</v>
      </c>
      <c r="O53" s="247">
        <v>38990</v>
      </c>
      <c r="P53" s="247">
        <v>16880</v>
      </c>
      <c r="Q53" s="247">
        <v>70</v>
      </c>
    </row>
    <row r="54" spans="2:17" ht="15.5" x14ac:dyDescent="0.35">
      <c r="B54" s="265">
        <v>44562</v>
      </c>
      <c r="C54" s="247">
        <v>1234920</v>
      </c>
      <c r="D54" s="247">
        <v>82225</v>
      </c>
      <c r="E54" s="247">
        <v>110035</v>
      </c>
      <c r="F54" s="247">
        <v>248900</v>
      </c>
      <c r="G54" s="247">
        <v>32995</v>
      </c>
      <c r="H54" s="247">
        <v>125435</v>
      </c>
      <c r="I54" s="247">
        <v>197795</v>
      </c>
      <c r="J54" s="247">
        <v>108075</v>
      </c>
      <c r="K54" s="247">
        <v>100490</v>
      </c>
      <c r="L54" s="247">
        <v>83035</v>
      </c>
      <c r="M54" s="247">
        <v>1092510</v>
      </c>
      <c r="N54" s="247">
        <v>72285</v>
      </c>
      <c r="O54" s="247">
        <v>50000</v>
      </c>
      <c r="P54" s="247">
        <v>20030</v>
      </c>
      <c r="Q54" s="247">
        <v>95</v>
      </c>
    </row>
    <row r="55" spans="2:17" ht="15.5" x14ac:dyDescent="0.35">
      <c r="B55" s="265">
        <v>44593</v>
      </c>
      <c r="C55" s="247">
        <v>1130870</v>
      </c>
      <c r="D55" s="247">
        <v>72225</v>
      </c>
      <c r="E55" s="247">
        <v>98970</v>
      </c>
      <c r="F55" s="247">
        <v>253670</v>
      </c>
      <c r="G55" s="247">
        <v>29895</v>
      </c>
      <c r="H55" s="247">
        <v>110275</v>
      </c>
      <c r="I55" s="247">
        <v>173185</v>
      </c>
      <c r="J55" s="247">
        <v>99180</v>
      </c>
      <c r="K55" s="247">
        <v>88185</v>
      </c>
      <c r="L55" s="247">
        <v>72090</v>
      </c>
      <c r="M55" s="247">
        <v>1001155</v>
      </c>
      <c r="N55" s="247">
        <v>66790</v>
      </c>
      <c r="O55" s="247">
        <v>44435</v>
      </c>
      <c r="P55" s="247">
        <v>18405</v>
      </c>
      <c r="Q55" s="247">
        <v>85</v>
      </c>
    </row>
    <row r="56" spans="2:17" ht="15.5" x14ac:dyDescent="0.35">
      <c r="B56" s="265">
        <v>44621</v>
      </c>
      <c r="C56" s="247">
        <v>1239020</v>
      </c>
      <c r="D56" s="247">
        <v>81415</v>
      </c>
      <c r="E56" s="247">
        <v>108795</v>
      </c>
      <c r="F56" s="247">
        <v>263555</v>
      </c>
      <c r="G56" s="247">
        <v>33860</v>
      </c>
      <c r="H56" s="247">
        <v>123400</v>
      </c>
      <c r="I56" s="247">
        <v>193960</v>
      </c>
      <c r="J56" s="247">
        <v>107615</v>
      </c>
      <c r="K56" s="247">
        <v>100115</v>
      </c>
      <c r="L56" s="247">
        <v>78740</v>
      </c>
      <c r="M56" s="247">
        <v>1095900</v>
      </c>
      <c r="N56" s="247">
        <v>74575</v>
      </c>
      <c r="O56" s="247">
        <v>48240</v>
      </c>
      <c r="P56" s="247">
        <v>20225</v>
      </c>
      <c r="Q56" s="247">
        <v>75</v>
      </c>
    </row>
    <row r="57" spans="2:17" ht="15.5" x14ac:dyDescent="0.35">
      <c r="B57" s="265">
        <v>44652</v>
      </c>
      <c r="C57" s="247">
        <v>1036470</v>
      </c>
      <c r="D57" s="247">
        <v>69845</v>
      </c>
      <c r="E57" s="247">
        <v>91460</v>
      </c>
      <c r="F57" s="247">
        <v>207030</v>
      </c>
      <c r="G57" s="247">
        <v>28255</v>
      </c>
      <c r="H57" s="247">
        <v>103845</v>
      </c>
      <c r="I57" s="247">
        <v>162985</v>
      </c>
      <c r="J57" s="247">
        <v>93995</v>
      </c>
      <c r="K57" s="247">
        <v>86510</v>
      </c>
      <c r="L57" s="247">
        <v>66260</v>
      </c>
      <c r="M57" s="247">
        <v>914930</v>
      </c>
      <c r="N57" s="247">
        <v>65055</v>
      </c>
      <c r="O57" s="247">
        <v>38185</v>
      </c>
      <c r="P57" s="247">
        <v>18250</v>
      </c>
      <c r="Q57" s="247">
        <v>50</v>
      </c>
    </row>
    <row r="58" spans="2:17" ht="15.5" x14ac:dyDescent="0.35">
      <c r="B58" s="265">
        <v>44682</v>
      </c>
      <c r="C58" s="247">
        <v>1282145</v>
      </c>
      <c r="D58" s="247">
        <v>81505</v>
      </c>
      <c r="E58" s="247">
        <v>114615</v>
      </c>
      <c r="F58" s="247">
        <v>273340</v>
      </c>
      <c r="G58" s="247">
        <v>34860</v>
      </c>
      <c r="H58" s="247">
        <v>129265</v>
      </c>
      <c r="I58" s="247">
        <v>203540</v>
      </c>
      <c r="J58" s="247">
        <v>113550</v>
      </c>
      <c r="K58" s="247">
        <v>104405</v>
      </c>
      <c r="L58" s="247">
        <v>82595</v>
      </c>
      <c r="M58" s="247">
        <v>1143390</v>
      </c>
      <c r="N58" s="247">
        <v>72925</v>
      </c>
      <c r="O58" s="247">
        <v>45465</v>
      </c>
      <c r="P58" s="247">
        <v>20310</v>
      </c>
      <c r="Q58" s="247">
        <v>55</v>
      </c>
    </row>
    <row r="59" spans="2:17" ht="15.5" x14ac:dyDescent="0.35">
      <c r="B59" s="265">
        <v>44713</v>
      </c>
      <c r="C59" s="247">
        <v>1155790</v>
      </c>
      <c r="D59" s="247">
        <v>74425</v>
      </c>
      <c r="E59" s="247">
        <v>102605</v>
      </c>
      <c r="F59" s="247">
        <v>240685</v>
      </c>
      <c r="G59" s="247">
        <v>32210</v>
      </c>
      <c r="H59" s="247">
        <v>119170</v>
      </c>
      <c r="I59" s="247">
        <v>181115</v>
      </c>
      <c r="J59" s="247">
        <v>104025</v>
      </c>
      <c r="K59" s="247">
        <v>94835</v>
      </c>
      <c r="L59" s="247">
        <v>73650</v>
      </c>
      <c r="M59" s="247">
        <v>1027660</v>
      </c>
      <c r="N59" s="247">
        <v>69030</v>
      </c>
      <c r="O59" s="247">
        <v>40705</v>
      </c>
      <c r="P59" s="247">
        <v>18345</v>
      </c>
      <c r="Q59" s="247">
        <v>55</v>
      </c>
    </row>
    <row r="60" spans="2:17" ht="15.5" x14ac:dyDescent="0.35">
      <c r="B60" s="265">
        <v>44743</v>
      </c>
      <c r="C60" s="247">
        <v>1184085</v>
      </c>
      <c r="D60" s="247">
        <v>75220</v>
      </c>
      <c r="E60" s="247">
        <v>105760</v>
      </c>
      <c r="F60" s="247">
        <v>245660</v>
      </c>
      <c r="G60" s="247">
        <v>32815</v>
      </c>
      <c r="H60" s="247">
        <v>119265</v>
      </c>
      <c r="I60" s="247">
        <v>188860</v>
      </c>
      <c r="J60" s="247">
        <v>106390</v>
      </c>
      <c r="K60" s="247">
        <v>99810</v>
      </c>
      <c r="L60" s="247">
        <v>75960</v>
      </c>
      <c r="M60" s="247">
        <v>1055040</v>
      </c>
      <c r="N60" s="247">
        <v>70320</v>
      </c>
      <c r="O60" s="247">
        <v>42265</v>
      </c>
      <c r="P60" s="247">
        <v>16410</v>
      </c>
      <c r="Q60" s="247">
        <v>55</v>
      </c>
    </row>
    <row r="61" spans="2:17" ht="15.5" x14ac:dyDescent="0.35">
      <c r="B61" s="265">
        <v>44774</v>
      </c>
      <c r="C61" s="247">
        <v>1145295</v>
      </c>
      <c r="D61" s="247">
        <v>76950</v>
      </c>
      <c r="E61" s="247">
        <v>104110</v>
      </c>
      <c r="F61" s="247">
        <v>229340</v>
      </c>
      <c r="G61" s="247">
        <v>32875</v>
      </c>
      <c r="H61" s="247">
        <v>115560</v>
      </c>
      <c r="I61" s="247">
        <v>182710</v>
      </c>
      <c r="J61" s="247">
        <v>100705</v>
      </c>
      <c r="K61" s="247">
        <v>95195</v>
      </c>
      <c r="L61" s="247">
        <v>73140</v>
      </c>
      <c r="M61" s="247">
        <v>1015400</v>
      </c>
      <c r="N61" s="247">
        <v>73230</v>
      </c>
      <c r="O61" s="247">
        <v>40610</v>
      </c>
      <c r="P61" s="247">
        <v>15985</v>
      </c>
      <c r="Q61" s="247">
        <v>65</v>
      </c>
    </row>
    <row r="62" spans="2:17" ht="15.5" x14ac:dyDescent="0.35">
      <c r="B62" s="265">
        <v>44805</v>
      </c>
      <c r="C62" s="247">
        <v>1120895</v>
      </c>
      <c r="D62" s="247">
        <v>74935</v>
      </c>
      <c r="E62" s="247">
        <v>100450</v>
      </c>
      <c r="F62" s="247">
        <v>218920</v>
      </c>
      <c r="G62" s="247">
        <v>30805</v>
      </c>
      <c r="H62" s="247">
        <v>115430</v>
      </c>
      <c r="I62" s="247">
        <v>182110</v>
      </c>
      <c r="J62" s="247">
        <v>100615</v>
      </c>
      <c r="K62" s="247">
        <v>95150</v>
      </c>
      <c r="L62" s="247">
        <v>71235</v>
      </c>
      <c r="M62" s="247">
        <v>994565</v>
      </c>
      <c r="N62" s="247">
        <v>67365</v>
      </c>
      <c r="O62" s="247">
        <v>41210</v>
      </c>
      <c r="P62" s="247">
        <v>17680</v>
      </c>
      <c r="Q62" s="247">
        <v>75</v>
      </c>
    </row>
    <row r="63" spans="2:17" ht="15.5" x14ac:dyDescent="0.35">
      <c r="B63" s="265">
        <v>44835</v>
      </c>
      <c r="C63" s="247">
        <v>1187215</v>
      </c>
      <c r="D63" s="247">
        <v>78400</v>
      </c>
      <c r="E63" s="247">
        <v>107315</v>
      </c>
      <c r="F63" s="247">
        <v>230560</v>
      </c>
      <c r="G63" s="247">
        <v>34465</v>
      </c>
      <c r="H63" s="247">
        <v>121885</v>
      </c>
      <c r="I63" s="247">
        <v>196590</v>
      </c>
      <c r="J63" s="247">
        <v>105595</v>
      </c>
      <c r="K63" s="247">
        <v>99195</v>
      </c>
      <c r="L63" s="247">
        <v>78270</v>
      </c>
      <c r="M63" s="247">
        <v>1057300</v>
      </c>
      <c r="N63" s="247">
        <v>70330</v>
      </c>
      <c r="O63" s="247">
        <v>41935</v>
      </c>
      <c r="P63" s="247">
        <v>17600</v>
      </c>
      <c r="Q63" s="247">
        <v>50</v>
      </c>
    </row>
    <row r="64" spans="2:17" ht="15.5" x14ac:dyDescent="0.35">
      <c r="B64" s="265">
        <v>44866</v>
      </c>
      <c r="C64" s="247">
        <v>1133685</v>
      </c>
      <c r="D64" s="247">
        <v>75605</v>
      </c>
      <c r="E64" s="247">
        <v>104290</v>
      </c>
      <c r="F64" s="247">
        <v>232130</v>
      </c>
      <c r="G64" s="247">
        <v>31225</v>
      </c>
      <c r="H64" s="247">
        <v>120370</v>
      </c>
      <c r="I64" s="247">
        <v>182465</v>
      </c>
      <c r="J64" s="247">
        <v>99315</v>
      </c>
      <c r="K64" s="247">
        <v>90250</v>
      </c>
      <c r="L64" s="247">
        <v>75885</v>
      </c>
      <c r="M64" s="247">
        <v>1016305</v>
      </c>
      <c r="N64" s="247">
        <v>62145</v>
      </c>
      <c r="O64" s="247">
        <v>38385</v>
      </c>
      <c r="P64" s="247">
        <v>16810</v>
      </c>
      <c r="Q64" s="247">
        <v>40</v>
      </c>
    </row>
    <row r="65" spans="2:17" ht="15.5" x14ac:dyDescent="0.35">
      <c r="B65" s="265">
        <v>44896</v>
      </c>
      <c r="C65" s="247">
        <v>930040</v>
      </c>
      <c r="D65" s="247">
        <v>60920</v>
      </c>
      <c r="E65" s="247">
        <v>85615</v>
      </c>
      <c r="F65" s="247">
        <v>193555</v>
      </c>
      <c r="G65" s="247">
        <v>25970</v>
      </c>
      <c r="H65" s="247">
        <v>96900</v>
      </c>
      <c r="I65" s="247">
        <v>153190</v>
      </c>
      <c r="J65" s="247">
        <v>81565</v>
      </c>
      <c r="K65" s="247">
        <v>73560</v>
      </c>
      <c r="L65" s="247">
        <v>61020</v>
      </c>
      <c r="M65" s="247">
        <v>835895</v>
      </c>
      <c r="N65" s="247">
        <v>51015</v>
      </c>
      <c r="O65" s="247">
        <v>29510</v>
      </c>
      <c r="P65" s="247">
        <v>13510</v>
      </c>
      <c r="Q65" s="247">
        <v>110</v>
      </c>
    </row>
    <row r="66" spans="2:17" ht="15.5" x14ac:dyDescent="0.35">
      <c r="B66" s="265">
        <v>44927</v>
      </c>
      <c r="C66" s="247">
        <v>1121015</v>
      </c>
      <c r="D66" s="247">
        <v>72015</v>
      </c>
      <c r="E66" s="247">
        <v>101720</v>
      </c>
      <c r="F66" s="247">
        <v>221770</v>
      </c>
      <c r="G66" s="247">
        <v>32290</v>
      </c>
      <c r="H66" s="247">
        <v>117730</v>
      </c>
      <c r="I66" s="247">
        <v>183150</v>
      </c>
      <c r="J66" s="247">
        <v>100825</v>
      </c>
      <c r="K66" s="247">
        <v>92370</v>
      </c>
      <c r="L66" s="247">
        <v>76295</v>
      </c>
      <c r="M66" s="247">
        <v>1002535</v>
      </c>
      <c r="N66" s="247">
        <v>64480</v>
      </c>
      <c r="O66" s="247">
        <v>36620</v>
      </c>
      <c r="P66" s="247">
        <v>17230</v>
      </c>
      <c r="Q66" s="247">
        <v>150</v>
      </c>
    </row>
    <row r="67" spans="2:17" ht="15.5" x14ac:dyDescent="0.35">
      <c r="B67" s="265">
        <v>44958</v>
      </c>
      <c r="C67" s="247">
        <v>990945</v>
      </c>
      <c r="D67" s="247">
        <v>61300</v>
      </c>
      <c r="E67" s="247">
        <v>89975</v>
      </c>
      <c r="F67" s="247">
        <v>220100</v>
      </c>
      <c r="G67" s="247">
        <v>28315</v>
      </c>
      <c r="H67" s="247">
        <v>102545</v>
      </c>
      <c r="I67" s="247">
        <v>156905</v>
      </c>
      <c r="J67" s="247">
        <v>87480</v>
      </c>
      <c r="K67" s="247">
        <v>77345</v>
      </c>
      <c r="L67" s="247">
        <v>63050</v>
      </c>
      <c r="M67" s="247">
        <v>890250</v>
      </c>
      <c r="N67" s="247">
        <v>55310</v>
      </c>
      <c r="O67" s="247">
        <v>31560</v>
      </c>
      <c r="P67" s="247">
        <v>13730</v>
      </c>
      <c r="Q67" s="247">
        <v>95</v>
      </c>
    </row>
    <row r="68" spans="2:17" ht="15.5" x14ac:dyDescent="0.35">
      <c r="B68" s="265">
        <v>44986</v>
      </c>
      <c r="C68" s="247">
        <v>1006090</v>
      </c>
      <c r="D68" s="247">
        <v>61085</v>
      </c>
      <c r="E68" s="247">
        <v>89550</v>
      </c>
      <c r="F68" s="247">
        <v>207575</v>
      </c>
      <c r="G68" s="247">
        <v>28220</v>
      </c>
      <c r="H68" s="247">
        <v>103880</v>
      </c>
      <c r="I68" s="247">
        <v>165185</v>
      </c>
      <c r="J68" s="247">
        <v>93165</v>
      </c>
      <c r="K68" s="247">
        <v>79140</v>
      </c>
      <c r="L68" s="247">
        <v>65540</v>
      </c>
      <c r="M68" s="247">
        <v>896705</v>
      </c>
      <c r="N68" s="247">
        <v>61925</v>
      </c>
      <c r="O68" s="247">
        <v>32980</v>
      </c>
      <c r="P68" s="247">
        <v>14370</v>
      </c>
      <c r="Q68" s="247">
        <v>115</v>
      </c>
    </row>
    <row r="69" spans="2:17" ht="15.5" x14ac:dyDescent="0.35">
      <c r="B69" s="265">
        <v>45017</v>
      </c>
      <c r="C69" s="247">
        <v>842360</v>
      </c>
      <c r="D69" s="247">
        <v>51645</v>
      </c>
      <c r="E69" s="247">
        <v>75190</v>
      </c>
      <c r="F69" s="247">
        <v>162740</v>
      </c>
      <c r="G69" s="247">
        <v>23440</v>
      </c>
      <c r="H69" s="247">
        <v>88285</v>
      </c>
      <c r="I69" s="247">
        <v>141040</v>
      </c>
      <c r="J69" s="247">
        <v>79610</v>
      </c>
      <c r="K69" s="247">
        <v>67245</v>
      </c>
      <c r="L69" s="247">
        <v>56185</v>
      </c>
      <c r="M69" s="247">
        <v>748410</v>
      </c>
      <c r="N69" s="247">
        <v>52315</v>
      </c>
      <c r="O69" s="247">
        <v>28370</v>
      </c>
      <c r="P69" s="247">
        <v>13150</v>
      </c>
      <c r="Q69" s="247">
        <v>115</v>
      </c>
    </row>
    <row r="70" spans="2:17" ht="15.5" x14ac:dyDescent="0.35">
      <c r="B70" s="265">
        <v>45047</v>
      </c>
      <c r="C70" s="247">
        <v>1003770</v>
      </c>
      <c r="D70" s="247">
        <v>65950</v>
      </c>
      <c r="E70" s="247">
        <v>91200</v>
      </c>
      <c r="F70" s="247">
        <v>189280</v>
      </c>
      <c r="G70" s="247">
        <v>30405</v>
      </c>
      <c r="H70" s="247">
        <v>105225</v>
      </c>
      <c r="I70" s="247">
        <v>161950</v>
      </c>
      <c r="J70" s="247">
        <v>88165</v>
      </c>
      <c r="K70" s="247">
        <v>78715</v>
      </c>
      <c r="L70" s="247">
        <v>68515</v>
      </c>
      <c r="M70" s="247">
        <v>884300</v>
      </c>
      <c r="N70" s="247">
        <v>66520</v>
      </c>
      <c r="O70" s="247">
        <v>36740</v>
      </c>
      <c r="P70" s="247">
        <v>16170</v>
      </c>
      <c r="Q70" s="247">
        <v>40</v>
      </c>
    </row>
    <row r="71" spans="2:17" ht="15.5" x14ac:dyDescent="0.35">
      <c r="B71" s="265">
        <v>45078</v>
      </c>
      <c r="C71" s="247">
        <v>1034740</v>
      </c>
      <c r="D71" s="247">
        <v>66085</v>
      </c>
      <c r="E71" s="247">
        <v>95950</v>
      </c>
      <c r="F71" s="247">
        <v>195365</v>
      </c>
      <c r="G71" s="247">
        <v>31575</v>
      </c>
      <c r="H71" s="247">
        <v>112700</v>
      </c>
      <c r="I71" s="247">
        <v>166865</v>
      </c>
      <c r="J71" s="247">
        <v>92230</v>
      </c>
      <c r="K71" s="247">
        <v>81515</v>
      </c>
      <c r="L71" s="247">
        <v>71340</v>
      </c>
      <c r="M71" s="247">
        <v>918975</v>
      </c>
      <c r="N71" s="247">
        <v>65900</v>
      </c>
      <c r="O71" s="247">
        <v>34965</v>
      </c>
      <c r="P71" s="247">
        <v>14875</v>
      </c>
      <c r="Q71" s="247">
        <v>30</v>
      </c>
    </row>
    <row r="72" spans="2:17" ht="15.5" x14ac:dyDescent="0.35">
      <c r="B72" s="265">
        <v>45108</v>
      </c>
      <c r="C72" s="247">
        <v>757570</v>
      </c>
      <c r="D72" s="247">
        <v>47785</v>
      </c>
      <c r="E72" s="247">
        <v>69125</v>
      </c>
      <c r="F72" s="247">
        <v>144970</v>
      </c>
      <c r="G72" s="247">
        <v>22935</v>
      </c>
      <c r="H72" s="247">
        <v>81375</v>
      </c>
      <c r="I72" s="247">
        <v>122675</v>
      </c>
      <c r="J72" s="247">
        <v>68875</v>
      </c>
      <c r="K72" s="247">
        <v>61375</v>
      </c>
      <c r="L72" s="247">
        <v>51515</v>
      </c>
      <c r="M72" s="247">
        <v>674295</v>
      </c>
      <c r="N72" s="247">
        <v>46790</v>
      </c>
      <c r="O72" s="247">
        <v>25640</v>
      </c>
      <c r="P72" s="247">
        <v>10820</v>
      </c>
      <c r="Q72" s="247">
        <v>30</v>
      </c>
    </row>
    <row r="73" spans="2:17" ht="15.5" x14ac:dyDescent="0.35">
      <c r="B73" s="265">
        <v>45139</v>
      </c>
      <c r="C73" s="247">
        <v>729175</v>
      </c>
      <c r="D73" s="247">
        <v>48055</v>
      </c>
      <c r="E73" s="247">
        <v>65030</v>
      </c>
      <c r="F73" s="247">
        <v>138975</v>
      </c>
      <c r="G73" s="247">
        <v>21620</v>
      </c>
      <c r="H73" s="247">
        <v>78215</v>
      </c>
      <c r="I73" s="247">
        <v>117350</v>
      </c>
      <c r="J73" s="247">
        <v>66560</v>
      </c>
      <c r="K73" s="247">
        <v>58385</v>
      </c>
      <c r="L73" s="247">
        <v>49240</v>
      </c>
      <c r="M73" s="247">
        <v>646600</v>
      </c>
      <c r="N73" s="247">
        <v>48595</v>
      </c>
      <c r="O73" s="247">
        <v>23440</v>
      </c>
      <c r="P73" s="247">
        <v>10505</v>
      </c>
      <c r="Q73" s="247">
        <v>35</v>
      </c>
    </row>
    <row r="74" spans="2:17" ht="15.5" x14ac:dyDescent="0.35">
      <c r="B74" s="265">
        <v>45170</v>
      </c>
      <c r="C74" s="247">
        <v>631745</v>
      </c>
      <c r="D74" s="247">
        <v>41935</v>
      </c>
      <c r="E74" s="247">
        <v>57485</v>
      </c>
      <c r="F74" s="247">
        <v>118130</v>
      </c>
      <c r="G74" s="247">
        <v>18990</v>
      </c>
      <c r="H74" s="247">
        <v>67240</v>
      </c>
      <c r="I74" s="247">
        <v>105015</v>
      </c>
      <c r="J74" s="247">
        <v>56870</v>
      </c>
      <c r="K74" s="247">
        <v>53165</v>
      </c>
      <c r="L74" s="247">
        <v>41465</v>
      </c>
      <c r="M74" s="247">
        <v>563445</v>
      </c>
      <c r="N74" s="247">
        <v>39255</v>
      </c>
      <c r="O74" s="247">
        <v>20545</v>
      </c>
      <c r="P74" s="247">
        <v>8480</v>
      </c>
      <c r="Q74" s="247">
        <v>15</v>
      </c>
    </row>
    <row r="75" spans="2:17" ht="15.5" x14ac:dyDescent="0.35">
      <c r="B75" s="265">
        <v>45200</v>
      </c>
      <c r="C75" s="247">
        <v>647390</v>
      </c>
      <c r="D75" s="247">
        <v>41795</v>
      </c>
      <c r="E75" s="247">
        <v>57770</v>
      </c>
      <c r="F75" s="247">
        <v>126315</v>
      </c>
      <c r="G75" s="247">
        <v>19830</v>
      </c>
      <c r="H75" s="247">
        <v>68060</v>
      </c>
      <c r="I75" s="247">
        <v>105300</v>
      </c>
      <c r="J75" s="247">
        <v>56670</v>
      </c>
      <c r="K75" s="247">
        <v>55315</v>
      </c>
      <c r="L75" s="247">
        <v>42455</v>
      </c>
      <c r="M75" s="247">
        <v>576805</v>
      </c>
      <c r="N75" s="247">
        <v>40740</v>
      </c>
      <c r="O75" s="247">
        <v>21430</v>
      </c>
      <c r="P75" s="247">
        <v>8400</v>
      </c>
      <c r="Q75" s="247">
        <v>15</v>
      </c>
    </row>
    <row r="76" spans="2:17" ht="15.5" x14ac:dyDescent="0.35">
      <c r="B76" s="265">
        <v>45231</v>
      </c>
      <c r="C76" s="247">
        <v>650865</v>
      </c>
      <c r="D76" s="247">
        <v>42640</v>
      </c>
      <c r="E76" s="247">
        <v>60545</v>
      </c>
      <c r="F76" s="247">
        <v>125695</v>
      </c>
      <c r="G76" s="247">
        <v>19950</v>
      </c>
      <c r="H76" s="247">
        <v>72145</v>
      </c>
      <c r="I76" s="247">
        <v>105240</v>
      </c>
      <c r="J76" s="247">
        <v>56705</v>
      </c>
      <c r="K76" s="247">
        <v>53310</v>
      </c>
      <c r="L76" s="247">
        <v>42725</v>
      </c>
      <c r="M76" s="247">
        <v>582505</v>
      </c>
      <c r="N76" s="247">
        <v>39425</v>
      </c>
      <c r="O76" s="247">
        <v>20800</v>
      </c>
      <c r="P76" s="247">
        <v>8120</v>
      </c>
      <c r="Q76" s="247">
        <v>15</v>
      </c>
    </row>
    <row r="77" spans="2:17" ht="15.5" x14ac:dyDescent="0.35">
      <c r="B77" s="265">
        <v>45261</v>
      </c>
      <c r="C77" s="247">
        <v>586945</v>
      </c>
      <c r="D77" s="247">
        <v>37395</v>
      </c>
      <c r="E77" s="247">
        <v>53340</v>
      </c>
      <c r="F77" s="247">
        <v>121175</v>
      </c>
      <c r="G77" s="247">
        <v>17350</v>
      </c>
      <c r="H77" s="247">
        <v>63210</v>
      </c>
      <c r="I77" s="247">
        <v>94810</v>
      </c>
      <c r="J77" s="247">
        <v>50735</v>
      </c>
      <c r="K77" s="247">
        <v>47945</v>
      </c>
      <c r="L77" s="247">
        <v>39385</v>
      </c>
      <c r="M77" s="247">
        <v>528455</v>
      </c>
      <c r="N77" s="247">
        <v>33235</v>
      </c>
      <c r="O77" s="247">
        <v>18385</v>
      </c>
      <c r="P77" s="247">
        <v>6840</v>
      </c>
      <c r="Q77" s="247">
        <v>30</v>
      </c>
    </row>
    <row r="78" spans="2:17" ht="15.5" x14ac:dyDescent="0.35">
      <c r="B78" s="265">
        <v>45292</v>
      </c>
      <c r="C78" s="247">
        <v>786785</v>
      </c>
      <c r="D78" s="247">
        <v>50645</v>
      </c>
      <c r="E78" s="247">
        <v>71365</v>
      </c>
      <c r="F78" s="247">
        <v>149380</v>
      </c>
      <c r="G78" s="247">
        <v>23655</v>
      </c>
      <c r="H78" s="247">
        <v>87415</v>
      </c>
      <c r="I78" s="247">
        <v>129830</v>
      </c>
      <c r="J78" s="247">
        <v>69730</v>
      </c>
      <c r="K78" s="247">
        <v>66535</v>
      </c>
      <c r="L78" s="247">
        <v>53740</v>
      </c>
      <c r="M78" s="247">
        <v>706240</v>
      </c>
      <c r="N78" s="247">
        <v>44960</v>
      </c>
      <c r="O78" s="247">
        <v>25175</v>
      </c>
      <c r="P78" s="247">
        <v>10390</v>
      </c>
      <c r="Q78" s="247">
        <v>15</v>
      </c>
    </row>
    <row r="79" spans="2:17" ht="15.5" x14ac:dyDescent="0.35">
      <c r="B79" s="265">
        <v>45323</v>
      </c>
      <c r="C79" s="247">
        <v>661580</v>
      </c>
      <c r="D79" s="247">
        <v>42545</v>
      </c>
      <c r="E79" s="247">
        <v>60425</v>
      </c>
      <c r="F79" s="247">
        <v>124765</v>
      </c>
      <c r="G79" s="247">
        <v>20385</v>
      </c>
      <c r="H79" s="247">
        <v>73575</v>
      </c>
      <c r="I79" s="247">
        <v>108065</v>
      </c>
      <c r="J79" s="247">
        <v>58940</v>
      </c>
      <c r="K79" s="247">
        <v>54710</v>
      </c>
      <c r="L79" s="247">
        <v>45480</v>
      </c>
      <c r="M79" s="247">
        <v>591930</v>
      </c>
      <c r="N79" s="247">
        <v>39440</v>
      </c>
      <c r="O79" s="247">
        <v>21240</v>
      </c>
      <c r="P79" s="247">
        <v>8950</v>
      </c>
      <c r="Q79" s="247">
        <v>20</v>
      </c>
    </row>
    <row r="80" spans="2:17" ht="15.5" x14ac:dyDescent="0.35">
      <c r="B80" s="265">
        <v>45352</v>
      </c>
      <c r="C80" s="247">
        <v>653205</v>
      </c>
      <c r="D80" s="247">
        <v>42690</v>
      </c>
      <c r="E80" s="247">
        <v>59265</v>
      </c>
      <c r="F80" s="247">
        <v>117700</v>
      </c>
      <c r="G80" s="247">
        <v>20410</v>
      </c>
      <c r="H80" s="247">
        <v>72135</v>
      </c>
      <c r="I80" s="247">
        <v>106100</v>
      </c>
      <c r="J80" s="247">
        <v>58870</v>
      </c>
      <c r="K80" s="247">
        <v>54380</v>
      </c>
      <c r="L80" s="247">
        <v>45730</v>
      </c>
      <c r="M80" s="247">
        <v>580230</v>
      </c>
      <c r="N80" s="247">
        <v>41580</v>
      </c>
      <c r="O80" s="247">
        <v>22180</v>
      </c>
      <c r="P80" s="247">
        <v>9185</v>
      </c>
      <c r="Q80" s="247">
        <v>25</v>
      </c>
    </row>
    <row r="81" spans="2:17" ht="15.5" x14ac:dyDescent="0.35">
      <c r="B81" s="265">
        <v>45383</v>
      </c>
      <c r="C81" s="247">
        <v>777920</v>
      </c>
      <c r="D81" s="247">
        <v>50775</v>
      </c>
      <c r="E81" s="247">
        <v>71905</v>
      </c>
      <c r="F81" s="247">
        <v>134555</v>
      </c>
      <c r="G81" s="247">
        <v>24315</v>
      </c>
      <c r="H81" s="247">
        <v>87410</v>
      </c>
      <c r="I81" s="247">
        <v>126255</v>
      </c>
      <c r="J81" s="247">
        <v>70835</v>
      </c>
      <c r="K81" s="247">
        <v>67255</v>
      </c>
      <c r="L81" s="247">
        <v>56920</v>
      </c>
      <c r="M81" s="247">
        <v>693360</v>
      </c>
      <c r="N81" s="247">
        <v>46765</v>
      </c>
      <c r="O81" s="247">
        <v>26480</v>
      </c>
      <c r="P81" s="247">
        <v>11290</v>
      </c>
      <c r="Q81" s="247">
        <v>25</v>
      </c>
    </row>
    <row r="82" spans="2:17" ht="15.5" x14ac:dyDescent="0.35">
      <c r="B82" s="265">
        <v>45413</v>
      </c>
      <c r="C82" s="247">
        <v>825735</v>
      </c>
      <c r="D82" s="247">
        <v>54970</v>
      </c>
      <c r="E82" s="247">
        <v>76975</v>
      </c>
      <c r="F82" s="247">
        <v>137425</v>
      </c>
      <c r="G82" s="247">
        <v>26275</v>
      </c>
      <c r="H82" s="247">
        <v>92280</v>
      </c>
      <c r="I82" s="247">
        <v>136075</v>
      </c>
      <c r="J82" s="247">
        <v>78600</v>
      </c>
      <c r="K82" s="247">
        <v>68385</v>
      </c>
      <c r="L82" s="247">
        <v>57915</v>
      </c>
      <c r="M82" s="247">
        <v>732010</v>
      </c>
      <c r="N82" s="247">
        <v>53220</v>
      </c>
      <c r="O82" s="247">
        <v>28060</v>
      </c>
      <c r="P82" s="247">
        <v>12410</v>
      </c>
      <c r="Q82" s="247">
        <v>35</v>
      </c>
    </row>
    <row r="83" spans="2:17" ht="15.5" x14ac:dyDescent="0.35">
      <c r="B83" s="265">
        <v>45444</v>
      </c>
      <c r="C83" s="247">
        <v>735180</v>
      </c>
      <c r="D83" s="247">
        <v>49950</v>
      </c>
      <c r="E83" s="247">
        <v>68360</v>
      </c>
      <c r="F83" s="247">
        <v>122545</v>
      </c>
      <c r="G83" s="247">
        <v>23485</v>
      </c>
      <c r="H83" s="247">
        <v>82125</v>
      </c>
      <c r="I83" s="247">
        <v>118985</v>
      </c>
      <c r="J83" s="247">
        <v>69385</v>
      </c>
      <c r="K83" s="247">
        <v>61410</v>
      </c>
      <c r="L83" s="247">
        <v>53610</v>
      </c>
      <c r="M83" s="247">
        <v>652725</v>
      </c>
      <c r="N83" s="247">
        <v>46445</v>
      </c>
      <c r="O83" s="247">
        <v>25395</v>
      </c>
      <c r="P83" s="247">
        <v>10590</v>
      </c>
      <c r="Q83" s="247">
        <v>25</v>
      </c>
    </row>
    <row r="84" spans="2:17" ht="15.5" x14ac:dyDescent="0.35">
      <c r="B84" s="265">
        <v>45474</v>
      </c>
      <c r="C84" s="247">
        <v>764105</v>
      </c>
      <c r="D84" s="247">
        <v>51970</v>
      </c>
      <c r="E84" s="247">
        <v>71960</v>
      </c>
      <c r="F84" s="247">
        <v>125165</v>
      </c>
      <c r="G84" s="247">
        <v>24065</v>
      </c>
      <c r="H84" s="247">
        <v>86745</v>
      </c>
      <c r="I84" s="247">
        <v>123790</v>
      </c>
      <c r="J84" s="247">
        <v>72585</v>
      </c>
      <c r="K84" s="247">
        <v>62580</v>
      </c>
      <c r="L84" s="247">
        <v>56520</v>
      </c>
      <c r="M84" s="247">
        <v>678260</v>
      </c>
      <c r="N84" s="247">
        <v>48405</v>
      </c>
      <c r="O84" s="247">
        <v>27035</v>
      </c>
      <c r="P84" s="247">
        <v>10380</v>
      </c>
      <c r="Q84" s="247">
        <v>25</v>
      </c>
    </row>
    <row r="85" spans="2:17" ht="15.5" x14ac:dyDescent="0.35">
      <c r="B85" s="265">
        <v>45505</v>
      </c>
      <c r="C85" s="247">
        <v>698155</v>
      </c>
      <c r="D85" s="247">
        <v>48755</v>
      </c>
      <c r="E85" s="247">
        <v>65095</v>
      </c>
      <c r="F85" s="247">
        <v>112920</v>
      </c>
      <c r="G85" s="247">
        <v>21345</v>
      </c>
      <c r="H85" s="247">
        <v>78170</v>
      </c>
      <c r="I85" s="247">
        <v>110990</v>
      </c>
      <c r="J85" s="247">
        <v>66030</v>
      </c>
      <c r="K85" s="247">
        <v>58885</v>
      </c>
      <c r="L85" s="247">
        <v>50930</v>
      </c>
      <c r="M85" s="247">
        <v>615650</v>
      </c>
      <c r="N85" s="247">
        <v>47435</v>
      </c>
      <c r="O85" s="247">
        <v>23600</v>
      </c>
      <c r="P85" s="247">
        <v>11455</v>
      </c>
      <c r="Q85" s="247">
        <v>10</v>
      </c>
    </row>
    <row r="86" spans="2:17" ht="15.5" x14ac:dyDescent="0.35">
      <c r="B86" s="265">
        <v>45536</v>
      </c>
      <c r="C86" s="247">
        <v>710545</v>
      </c>
      <c r="D86" s="247">
        <v>49275</v>
      </c>
      <c r="E86" s="247">
        <v>66460</v>
      </c>
      <c r="F86" s="247">
        <v>115520</v>
      </c>
      <c r="G86" s="247">
        <v>21995</v>
      </c>
      <c r="H86" s="247">
        <v>80865</v>
      </c>
      <c r="I86" s="247">
        <v>114415</v>
      </c>
      <c r="J86" s="247">
        <v>64485</v>
      </c>
      <c r="K86" s="247">
        <v>60145</v>
      </c>
      <c r="L86" s="247">
        <v>53640</v>
      </c>
      <c r="M86" s="247">
        <v>629975</v>
      </c>
      <c r="N86" s="247">
        <v>44715</v>
      </c>
      <c r="O86" s="247">
        <v>23990</v>
      </c>
      <c r="P86" s="247">
        <v>11835</v>
      </c>
      <c r="Q86" s="247">
        <v>30</v>
      </c>
    </row>
    <row r="87" spans="2:17" ht="15.5" x14ac:dyDescent="0.35">
      <c r="B87" s="265">
        <v>45566</v>
      </c>
      <c r="C87" s="247">
        <v>684665</v>
      </c>
      <c r="D87" s="247">
        <v>46480</v>
      </c>
      <c r="E87" s="247">
        <v>63340</v>
      </c>
      <c r="F87" s="247">
        <v>112140</v>
      </c>
      <c r="G87" s="247">
        <v>20655</v>
      </c>
      <c r="H87" s="247">
        <v>76885</v>
      </c>
      <c r="I87" s="247">
        <v>110825</v>
      </c>
      <c r="J87" s="247">
        <v>62630</v>
      </c>
      <c r="K87" s="247">
        <v>57645</v>
      </c>
      <c r="L87" s="247">
        <v>50945</v>
      </c>
      <c r="M87" s="247">
        <v>604705</v>
      </c>
      <c r="N87" s="247">
        <v>44115</v>
      </c>
      <c r="O87" s="247">
        <v>23435</v>
      </c>
      <c r="P87" s="247">
        <v>12285</v>
      </c>
      <c r="Q87" s="247">
        <v>125</v>
      </c>
    </row>
    <row r="88" spans="2:17" ht="15.5" x14ac:dyDescent="0.35">
      <c r="B88" s="265">
        <v>45597</v>
      </c>
      <c r="C88" s="247">
        <v>607965</v>
      </c>
      <c r="D88" s="247">
        <v>41110</v>
      </c>
      <c r="E88" s="247">
        <v>55825</v>
      </c>
      <c r="F88" s="247">
        <v>102930</v>
      </c>
      <c r="G88" s="247">
        <v>18055</v>
      </c>
      <c r="H88" s="247">
        <v>69050</v>
      </c>
      <c r="I88" s="247">
        <v>97330</v>
      </c>
      <c r="J88" s="247">
        <v>55100</v>
      </c>
      <c r="K88" s="247">
        <v>52665</v>
      </c>
      <c r="L88" s="247">
        <v>43555</v>
      </c>
      <c r="M88" s="247">
        <v>538290</v>
      </c>
      <c r="N88" s="247">
        <v>39560</v>
      </c>
      <c r="O88" s="247">
        <v>19565</v>
      </c>
      <c r="P88" s="247">
        <v>10280</v>
      </c>
      <c r="Q88" s="247">
        <v>265</v>
      </c>
    </row>
    <row r="89" spans="2:17" ht="15.5" x14ac:dyDescent="0.35">
      <c r="B89" s="265">
        <v>45627</v>
      </c>
      <c r="C89" s="247">
        <v>406470</v>
      </c>
      <c r="D89" s="247">
        <v>28150</v>
      </c>
      <c r="E89" s="247">
        <v>37400</v>
      </c>
      <c r="F89" s="247">
        <v>70545</v>
      </c>
      <c r="G89" s="247">
        <v>12270</v>
      </c>
      <c r="H89" s="247">
        <v>45365</v>
      </c>
      <c r="I89" s="247">
        <v>66285</v>
      </c>
      <c r="J89" s="247">
        <v>37140</v>
      </c>
      <c r="K89" s="247">
        <v>33375</v>
      </c>
      <c r="L89" s="247">
        <v>29045</v>
      </c>
      <c r="M89" s="247">
        <v>361460</v>
      </c>
      <c r="N89" s="247">
        <v>25410</v>
      </c>
      <c r="O89" s="247">
        <v>13250</v>
      </c>
      <c r="P89" s="247">
        <v>6100</v>
      </c>
      <c r="Q89" s="247">
        <v>245</v>
      </c>
    </row>
    <row r="90" spans="2:17" ht="15.5" x14ac:dyDescent="0.35">
      <c r="B90" s="265">
        <v>45658</v>
      </c>
      <c r="C90" s="247">
        <v>657325</v>
      </c>
      <c r="D90" s="247">
        <v>44620</v>
      </c>
      <c r="E90" s="247">
        <v>61210</v>
      </c>
      <c r="F90" s="247">
        <v>106810</v>
      </c>
      <c r="G90" s="247">
        <v>19405</v>
      </c>
      <c r="H90" s="247">
        <v>73255</v>
      </c>
      <c r="I90" s="247">
        <v>108580</v>
      </c>
      <c r="J90" s="247">
        <v>62770</v>
      </c>
      <c r="K90" s="247">
        <v>55730</v>
      </c>
      <c r="L90" s="247">
        <v>46135</v>
      </c>
      <c r="M90" s="247">
        <v>582365</v>
      </c>
      <c r="N90" s="247">
        <v>42265</v>
      </c>
      <c r="O90" s="247">
        <v>20985</v>
      </c>
      <c r="P90" s="247">
        <v>11215</v>
      </c>
      <c r="Q90" s="247">
        <v>495</v>
      </c>
    </row>
    <row r="91" spans="2:17" ht="15.5" x14ac:dyDescent="0.35">
      <c r="B91" s="265">
        <v>45689</v>
      </c>
      <c r="C91" s="247">
        <v>724370</v>
      </c>
      <c r="D91" s="247">
        <v>50845</v>
      </c>
      <c r="E91" s="247">
        <v>64400</v>
      </c>
      <c r="F91" s="247">
        <v>125760</v>
      </c>
      <c r="G91" s="247">
        <v>22085</v>
      </c>
      <c r="H91" s="247">
        <v>79555</v>
      </c>
      <c r="I91" s="247">
        <v>113650</v>
      </c>
      <c r="J91" s="247">
        <v>66560</v>
      </c>
      <c r="K91" s="247">
        <v>63080</v>
      </c>
      <c r="L91" s="247">
        <v>52420</v>
      </c>
      <c r="M91" s="247">
        <v>642465</v>
      </c>
      <c r="N91" s="247">
        <v>46065</v>
      </c>
      <c r="O91" s="247">
        <v>22800</v>
      </c>
      <c r="P91" s="247">
        <v>12465</v>
      </c>
      <c r="Q91" s="247">
        <v>575</v>
      </c>
    </row>
    <row r="92" spans="2:17" ht="15.5" x14ac:dyDescent="0.35">
      <c r="B92" s="265">
        <v>45717</v>
      </c>
      <c r="C92" s="247">
        <v>748005</v>
      </c>
      <c r="D92" s="247">
        <v>51240</v>
      </c>
      <c r="E92" s="247">
        <v>65765</v>
      </c>
      <c r="F92" s="247">
        <v>129710</v>
      </c>
      <c r="G92" s="247">
        <v>22775</v>
      </c>
      <c r="H92" s="247">
        <v>84365</v>
      </c>
      <c r="I92" s="247">
        <v>117150</v>
      </c>
      <c r="J92" s="247">
        <v>69930</v>
      </c>
      <c r="K92" s="247">
        <v>63825</v>
      </c>
      <c r="L92" s="247">
        <v>53910</v>
      </c>
      <c r="M92" s="247">
        <v>662960</v>
      </c>
      <c r="N92" s="247">
        <v>47515</v>
      </c>
      <c r="O92" s="247">
        <v>24240</v>
      </c>
      <c r="P92" s="247">
        <v>12675</v>
      </c>
      <c r="Q92" s="247">
        <v>615</v>
      </c>
    </row>
    <row r="93" spans="2:17" ht="15.5" x14ac:dyDescent="0.35">
      <c r="B93" s="265">
        <v>45748</v>
      </c>
      <c r="C93" s="247">
        <v>655180</v>
      </c>
      <c r="D93" s="247">
        <v>45715</v>
      </c>
      <c r="E93" s="247">
        <v>57635</v>
      </c>
      <c r="F93" s="247">
        <v>110170</v>
      </c>
      <c r="G93" s="247">
        <v>19600</v>
      </c>
      <c r="H93" s="247">
        <v>73215</v>
      </c>
      <c r="I93" s="247">
        <v>103975</v>
      </c>
      <c r="J93" s="247">
        <v>62335</v>
      </c>
      <c r="K93" s="247">
        <v>56420</v>
      </c>
      <c r="L93" s="247">
        <v>47310</v>
      </c>
      <c r="M93" s="247">
        <v>579915</v>
      </c>
      <c r="N93" s="247">
        <v>42240</v>
      </c>
      <c r="O93" s="247">
        <v>21570</v>
      </c>
      <c r="P93" s="247">
        <v>10940</v>
      </c>
      <c r="Q93" s="247">
        <v>515</v>
      </c>
    </row>
    <row r="94" spans="2:17" ht="15.5" x14ac:dyDescent="0.35">
      <c r="B94" s="265">
        <v>45778</v>
      </c>
      <c r="C94" s="247">
        <v>833035</v>
      </c>
      <c r="D94" s="247">
        <v>59400</v>
      </c>
      <c r="E94" s="247">
        <v>72205</v>
      </c>
      <c r="F94" s="247">
        <v>145490</v>
      </c>
      <c r="G94" s="247">
        <v>25185</v>
      </c>
      <c r="H94" s="247">
        <v>91320</v>
      </c>
      <c r="I94" s="247">
        <v>128790</v>
      </c>
      <c r="J94" s="247">
        <v>79310</v>
      </c>
      <c r="K94" s="247">
        <v>72900</v>
      </c>
      <c r="L94" s="247">
        <v>61265</v>
      </c>
      <c r="M94" s="247">
        <v>740490</v>
      </c>
      <c r="N94" s="247">
        <v>52250</v>
      </c>
      <c r="O94" s="247">
        <v>26390</v>
      </c>
      <c r="P94" s="247">
        <v>13235</v>
      </c>
      <c r="Q94" s="247">
        <v>670</v>
      </c>
    </row>
    <row r="95" spans="2:17" ht="15.5" x14ac:dyDescent="0.35">
      <c r="B95" s="265">
        <v>45809</v>
      </c>
      <c r="C95" s="247">
        <v>759335</v>
      </c>
      <c r="D95" s="247">
        <v>51345</v>
      </c>
      <c r="E95" s="247">
        <v>65170</v>
      </c>
      <c r="F95" s="247">
        <v>133445</v>
      </c>
      <c r="G95" s="247">
        <v>25095</v>
      </c>
      <c r="H95" s="247">
        <v>86995</v>
      </c>
      <c r="I95" s="247">
        <v>113190</v>
      </c>
      <c r="J95" s="247">
        <v>71890</v>
      </c>
      <c r="K95" s="247">
        <v>61190</v>
      </c>
      <c r="L95" s="247">
        <v>59490</v>
      </c>
      <c r="M95" s="247">
        <v>671380</v>
      </c>
      <c r="N95" s="247">
        <v>50590</v>
      </c>
      <c r="O95" s="247">
        <v>24540</v>
      </c>
      <c r="P95" s="247">
        <v>12370</v>
      </c>
      <c r="Q95" s="247">
        <v>455</v>
      </c>
    </row>
    <row r="96" spans="2:17" ht="15.5" x14ac:dyDescent="0.35">
      <c r="B96" s="265">
        <v>45839</v>
      </c>
      <c r="C96" s="247">
        <v>753490</v>
      </c>
      <c r="D96" s="247">
        <v>51790</v>
      </c>
      <c r="E96" s="247">
        <v>68080</v>
      </c>
      <c r="F96" s="247">
        <v>129570</v>
      </c>
      <c r="G96" s="247">
        <v>23720</v>
      </c>
      <c r="H96" s="247">
        <v>83400</v>
      </c>
      <c r="I96" s="247">
        <v>115805</v>
      </c>
      <c r="J96" s="247">
        <v>74145</v>
      </c>
      <c r="K96" s="247">
        <v>62030</v>
      </c>
      <c r="L96" s="247">
        <v>56905</v>
      </c>
      <c r="M96" s="247">
        <v>669210</v>
      </c>
      <c r="N96" s="247">
        <v>47860</v>
      </c>
      <c r="O96" s="247">
        <v>24415</v>
      </c>
      <c r="P96" s="247">
        <v>11485</v>
      </c>
      <c r="Q96" s="247">
        <v>520</v>
      </c>
    </row>
    <row r="97" spans="2:17" ht="15.5" x14ac:dyDescent="0.35">
      <c r="B97" s="265">
        <v>45870</v>
      </c>
      <c r="C97" s="247">
        <v>695005</v>
      </c>
      <c r="D97" s="247">
        <v>48185</v>
      </c>
      <c r="E97" s="247">
        <v>63395</v>
      </c>
      <c r="F97" s="247">
        <v>117945</v>
      </c>
      <c r="G97" s="247">
        <v>20715</v>
      </c>
      <c r="H97" s="247">
        <v>75805</v>
      </c>
      <c r="I97" s="247">
        <v>108275</v>
      </c>
      <c r="J97" s="247">
        <v>66565</v>
      </c>
      <c r="K97" s="247">
        <v>56020</v>
      </c>
      <c r="L97" s="247">
        <v>51205</v>
      </c>
      <c r="M97" s="247">
        <v>611650</v>
      </c>
      <c r="N97" s="247">
        <v>48030</v>
      </c>
      <c r="O97" s="247">
        <v>22905</v>
      </c>
      <c r="P97" s="247">
        <v>11900</v>
      </c>
      <c r="Q97" s="247">
        <v>520</v>
      </c>
    </row>
    <row r="98" spans="2:17" ht="15.5" x14ac:dyDescent="0.35">
      <c r="B98" s="265">
        <v>45901</v>
      </c>
      <c r="C98" s="247">
        <v>742645</v>
      </c>
      <c r="D98" s="247">
        <v>50550</v>
      </c>
      <c r="E98" s="247">
        <v>68000</v>
      </c>
      <c r="F98" s="247">
        <v>127420</v>
      </c>
      <c r="G98" s="247">
        <v>22110</v>
      </c>
      <c r="H98" s="247">
        <v>81955</v>
      </c>
      <c r="I98" s="247">
        <v>115765</v>
      </c>
      <c r="J98" s="247">
        <v>70395</v>
      </c>
      <c r="K98" s="247">
        <v>62015</v>
      </c>
      <c r="L98" s="247">
        <v>53630</v>
      </c>
      <c r="M98" s="247">
        <v>656015</v>
      </c>
      <c r="N98" s="247">
        <v>48555</v>
      </c>
      <c r="O98" s="247">
        <v>24555</v>
      </c>
      <c r="P98" s="247">
        <v>12915</v>
      </c>
      <c r="Q98" s="247">
        <v>605</v>
      </c>
    </row>
    <row r="99" spans="2:17" ht="15.5" x14ac:dyDescent="0.35">
      <c r="B99" s="265">
        <v>45931</v>
      </c>
      <c r="C99" s="247">
        <v>752555</v>
      </c>
      <c r="D99" s="247">
        <v>49185</v>
      </c>
      <c r="E99" s="247">
        <v>69240</v>
      </c>
      <c r="F99" s="247">
        <v>138370</v>
      </c>
      <c r="G99" s="247">
        <v>21040</v>
      </c>
      <c r="H99" s="247">
        <v>81130</v>
      </c>
      <c r="I99" s="247">
        <v>121855</v>
      </c>
      <c r="J99" s="247">
        <v>70555</v>
      </c>
      <c r="K99" s="247">
        <v>63405</v>
      </c>
      <c r="L99" s="247">
        <v>51580</v>
      </c>
      <c r="M99" s="247">
        <v>669790</v>
      </c>
      <c r="N99" s="247">
        <v>46240</v>
      </c>
      <c r="O99" s="247">
        <v>23055</v>
      </c>
      <c r="P99" s="247">
        <v>12785</v>
      </c>
      <c r="Q99" s="247">
        <v>700</v>
      </c>
    </row>
    <row r="100" spans="2:17" ht="15.5" x14ac:dyDescent="0.35">
      <c r="B100" s="265">
        <v>45962</v>
      </c>
      <c r="C100" s="247">
        <v>729695</v>
      </c>
      <c r="D100" s="247">
        <v>49530</v>
      </c>
      <c r="E100" s="247">
        <v>64665</v>
      </c>
      <c r="F100" s="247">
        <v>128945</v>
      </c>
      <c r="G100" s="247">
        <v>23025</v>
      </c>
      <c r="H100" s="247">
        <v>80325</v>
      </c>
      <c r="I100" s="247">
        <v>113835</v>
      </c>
      <c r="J100" s="247">
        <v>69565</v>
      </c>
      <c r="K100" s="247">
        <v>61320</v>
      </c>
      <c r="L100" s="247">
        <v>53450</v>
      </c>
      <c r="M100" s="247">
        <v>647850</v>
      </c>
      <c r="N100" s="247">
        <v>45570</v>
      </c>
      <c r="O100" s="247">
        <v>23910</v>
      </c>
      <c r="P100" s="247">
        <v>11750</v>
      </c>
      <c r="Q100" s="247">
        <v>685</v>
      </c>
    </row>
  </sheetData>
  <hyperlinks>
    <hyperlink ref="A9" location="'Contents'!A1" display="'Contents'!A1" xr:uid="{965820C2-5F58-43EB-B88B-417D3DFCE541}"/>
    <hyperlink ref="A13" r:id="rId1" xr:uid="{44DFB746-3E08-4A5C-9424-09881314CFD6}"/>
    <hyperlink ref="A8" r:id="rId2" xr:uid="{F7B893AA-41D5-4018-848E-0E99BE4A4051}"/>
    <hyperlink ref="A22" r:id="rId3" xr:uid="{F3C02709-C21D-4213-8160-CBC536C7E505}"/>
    <hyperlink ref="A19" r:id="rId4" location="business-and-workforce-indicators" xr:uid="{0C078FF8-0260-4D23-8370-B4F37D3278A5}"/>
    <hyperlink ref="A20" r:id="rId5" display="https://www.ons.gov.uk/employmentandlabourmarket/peopleinwork/employmentandemployeetypes/methodologies/measuringlabourdemandvolumesacrosstheukusingtextkerneldatauserguide" xr:uid="{E3B181FF-7903-4DF8-88B2-480290F7A33B}"/>
    <hyperlink ref="A24" r:id="rId6" xr:uid="{C71CE219-874D-42E0-AFF4-91E75276707B}"/>
    <hyperlink ref="A21" r:id="rId7" display="Standard Occupational Classification 2020" xr:uid="{F6F85E17-BE53-48E0-BD03-49F1E5BC783B}"/>
  </hyperlinks>
  <pageMargins left="0.7" right="0.7" top="0.75" bottom="0.75" header="0.3" footer="0.3"/>
  <tableParts count="1">
    <tablePart r:id="rId8"/>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955AF-5B31-4787-975B-A58B6345552B}">
  <sheetPr codeName="Sheet28"/>
  <dimension ref="A1:N3299"/>
  <sheetViews>
    <sheetView workbookViewId="0">
      <pane xSplit="4" ySplit="1" topLeftCell="E3259" activePane="bottomRight" state="frozen"/>
      <selection activeCell="B9" sqref="B9"/>
      <selection pane="topRight" activeCell="B9" sqref="B9"/>
      <selection pane="bottomLeft" activeCell="B9" sqref="B9"/>
      <selection pane="bottomRight" activeCell="B3218" sqref="B3218:B3299"/>
    </sheetView>
  </sheetViews>
  <sheetFormatPr defaultRowHeight="14.5" x14ac:dyDescent="0.35"/>
  <cols>
    <col min="1" max="1" width="11.453125" style="73" bestFit="1" customWidth="1"/>
    <col min="2" max="2" width="10.6328125" style="73" bestFit="1" customWidth="1"/>
    <col min="3" max="3" width="8.7265625" style="73"/>
    <col min="4" max="4" width="9.7265625" style="73" customWidth="1"/>
    <col min="5" max="6" width="8.7265625" style="73"/>
    <col min="7" max="8" width="9.54296875" style="73" bestFit="1" customWidth="1"/>
  </cols>
  <sheetData>
    <row r="1" spans="1:14" x14ac:dyDescent="0.35">
      <c r="C1" s="73" t="s">
        <v>130</v>
      </c>
      <c r="D1" s="73" t="s">
        <v>131</v>
      </c>
      <c r="E1" s="73" t="s">
        <v>134</v>
      </c>
      <c r="F1" s="73" t="s">
        <v>135</v>
      </c>
      <c r="G1" s="73" t="s">
        <v>136</v>
      </c>
      <c r="H1" s="73" t="s">
        <v>137</v>
      </c>
      <c r="J1" s="1" t="s">
        <v>3330</v>
      </c>
      <c r="K1" s="1"/>
    </row>
    <row r="2" spans="1:14" x14ac:dyDescent="0.35">
      <c r="A2" s="73" t="s">
        <v>138</v>
      </c>
      <c r="B2" s="41">
        <v>42729</v>
      </c>
      <c r="C2" s="73" t="s">
        <v>132</v>
      </c>
      <c r="D2" s="73">
        <v>20161225</v>
      </c>
      <c r="E2" s="73">
        <v>611107</v>
      </c>
      <c r="F2" s="73">
        <v>750901</v>
      </c>
      <c r="G2" s="4">
        <v>676307</v>
      </c>
      <c r="H2" s="4">
        <v>812312</v>
      </c>
      <c r="I2" s="4"/>
      <c r="J2" s="4"/>
      <c r="K2" s="45"/>
      <c r="L2" s="4"/>
      <c r="M2" s="4"/>
    </row>
    <row r="3" spans="1:14" x14ac:dyDescent="0.35">
      <c r="A3" s="73" t="s">
        <v>139</v>
      </c>
      <c r="B3" s="41">
        <v>42730</v>
      </c>
      <c r="C3" s="73" t="s">
        <v>132</v>
      </c>
      <c r="D3" s="73">
        <v>20161226</v>
      </c>
      <c r="E3" s="73">
        <v>632428</v>
      </c>
      <c r="F3" s="73">
        <v>814818</v>
      </c>
      <c r="G3" s="4">
        <v>661688</v>
      </c>
      <c r="H3" s="4">
        <v>945204</v>
      </c>
      <c r="I3" s="4"/>
      <c r="J3" s="4"/>
      <c r="K3" s="45"/>
      <c r="L3" s="4"/>
      <c r="M3" s="4"/>
    </row>
    <row r="4" spans="1:14" x14ac:dyDescent="0.35">
      <c r="A4" s="73" t="s">
        <v>140</v>
      </c>
      <c r="B4" s="41">
        <v>42731</v>
      </c>
      <c r="C4" s="73" t="s">
        <v>132</v>
      </c>
      <c r="D4" s="73">
        <v>20161227</v>
      </c>
      <c r="E4" s="73">
        <v>759026</v>
      </c>
      <c r="F4" s="73">
        <v>770576</v>
      </c>
      <c r="G4" s="4">
        <v>692006</v>
      </c>
      <c r="H4" s="4">
        <v>933130</v>
      </c>
      <c r="I4" s="4"/>
      <c r="J4" s="4"/>
      <c r="K4" s="45"/>
      <c r="L4" s="4"/>
      <c r="M4" s="4"/>
    </row>
    <row r="5" spans="1:14" x14ac:dyDescent="0.35">
      <c r="A5" s="73" t="s">
        <v>141</v>
      </c>
      <c r="B5" s="41">
        <v>42732</v>
      </c>
      <c r="C5" s="73" t="s">
        <v>132</v>
      </c>
      <c r="D5" s="73">
        <v>20161228</v>
      </c>
      <c r="E5" s="73">
        <v>814499</v>
      </c>
      <c r="F5" s="73">
        <v>774220</v>
      </c>
      <c r="G5" s="4">
        <v>676972</v>
      </c>
      <c r="H5" s="4">
        <v>898312</v>
      </c>
      <c r="I5" s="4"/>
      <c r="J5" s="4"/>
      <c r="K5" s="45"/>
      <c r="L5" s="4"/>
      <c r="M5" s="4"/>
    </row>
    <row r="6" spans="1:14" x14ac:dyDescent="0.35">
      <c r="A6" s="73" t="s">
        <v>142</v>
      </c>
      <c r="B6" s="41">
        <v>42733</v>
      </c>
      <c r="C6" s="73" t="s">
        <v>132</v>
      </c>
      <c r="D6" s="73">
        <v>20161229</v>
      </c>
      <c r="E6" s="73">
        <v>815608</v>
      </c>
      <c r="F6" s="73">
        <v>772137</v>
      </c>
      <c r="G6" s="74">
        <v>668804</v>
      </c>
      <c r="H6" s="74">
        <v>856918</v>
      </c>
      <c r="I6" s="7"/>
      <c r="J6" s="7"/>
      <c r="K6" s="46"/>
      <c r="L6" s="7"/>
      <c r="M6" s="7"/>
      <c r="N6" s="7"/>
    </row>
    <row r="7" spans="1:14" x14ac:dyDescent="0.35">
      <c r="A7" s="73" t="s">
        <v>143</v>
      </c>
      <c r="B7" s="41">
        <v>42734</v>
      </c>
      <c r="C7" s="73" t="s">
        <v>132</v>
      </c>
      <c r="D7" s="73">
        <v>20161230</v>
      </c>
      <c r="E7" s="73">
        <v>800775</v>
      </c>
      <c r="F7" s="73">
        <v>758305</v>
      </c>
      <c r="G7" s="57">
        <v>660196</v>
      </c>
      <c r="H7" s="57">
        <v>818565</v>
      </c>
      <c r="I7" s="5"/>
      <c r="J7" s="5"/>
      <c r="K7" s="47"/>
      <c r="L7" s="5"/>
      <c r="M7" s="5"/>
      <c r="N7" s="5"/>
    </row>
    <row r="8" spans="1:14" x14ac:dyDescent="0.35">
      <c r="A8" s="73" t="s">
        <v>144</v>
      </c>
      <c r="B8" s="41">
        <v>42735</v>
      </c>
      <c r="C8" s="73" t="s">
        <v>132</v>
      </c>
      <c r="D8" s="73">
        <v>20161231</v>
      </c>
      <c r="E8" s="73">
        <v>732532</v>
      </c>
      <c r="F8" s="73">
        <v>726942</v>
      </c>
      <c r="G8" s="74">
        <v>661327</v>
      </c>
      <c r="H8" s="74">
        <v>774809</v>
      </c>
      <c r="I8" s="7"/>
      <c r="J8" s="7"/>
      <c r="K8" s="46"/>
      <c r="L8" s="7"/>
      <c r="M8" s="7"/>
      <c r="N8" s="7"/>
    </row>
    <row r="9" spans="1:14" x14ac:dyDescent="0.35">
      <c r="A9" s="73" t="s">
        <v>138</v>
      </c>
      <c r="B9" s="41">
        <v>42736</v>
      </c>
      <c r="C9" s="73" t="s">
        <v>132</v>
      </c>
      <c r="D9" s="73">
        <v>20170101</v>
      </c>
      <c r="E9" s="73">
        <v>703524</v>
      </c>
      <c r="F9" s="73">
        <v>700765</v>
      </c>
      <c r="G9" s="74">
        <v>657470</v>
      </c>
      <c r="H9" s="74">
        <v>765479</v>
      </c>
      <c r="I9" s="7"/>
      <c r="J9" s="7"/>
      <c r="K9" s="7"/>
      <c r="L9" s="7"/>
      <c r="M9" s="7"/>
      <c r="N9" s="7"/>
    </row>
    <row r="10" spans="1:14" x14ac:dyDescent="0.35">
      <c r="A10" s="73" t="s">
        <v>139</v>
      </c>
      <c r="B10" s="41">
        <v>42737</v>
      </c>
      <c r="C10" s="73" t="s">
        <v>132</v>
      </c>
      <c r="D10" s="73">
        <v>20170102</v>
      </c>
      <c r="E10" s="73">
        <v>772832</v>
      </c>
      <c r="F10" s="73">
        <v>755305</v>
      </c>
      <c r="G10" s="73">
        <v>696964</v>
      </c>
      <c r="H10" s="73">
        <v>861324</v>
      </c>
    </row>
    <row r="11" spans="1:14" x14ac:dyDescent="0.35">
      <c r="A11" s="73" t="s">
        <v>140</v>
      </c>
      <c r="B11" s="41">
        <v>42738</v>
      </c>
      <c r="C11" s="73" t="s">
        <v>132</v>
      </c>
      <c r="D11" s="73">
        <v>20170103</v>
      </c>
      <c r="E11" s="73">
        <v>870153</v>
      </c>
      <c r="F11" s="73">
        <v>835723</v>
      </c>
      <c r="G11" s="73">
        <v>712597</v>
      </c>
      <c r="H11" s="73">
        <v>912724</v>
      </c>
    </row>
    <row r="12" spans="1:14" x14ac:dyDescent="0.35">
      <c r="A12" s="73" t="s">
        <v>141</v>
      </c>
      <c r="B12" s="41">
        <v>42739</v>
      </c>
      <c r="C12" s="73" t="s">
        <v>132</v>
      </c>
      <c r="D12" s="73">
        <v>20170104</v>
      </c>
      <c r="E12" s="73">
        <v>904775</v>
      </c>
      <c r="F12" s="73">
        <v>871357</v>
      </c>
      <c r="G12" s="73">
        <v>713133</v>
      </c>
      <c r="H12" s="73">
        <v>928060</v>
      </c>
    </row>
    <row r="13" spans="1:14" x14ac:dyDescent="0.35">
      <c r="A13" s="73" t="s">
        <v>142</v>
      </c>
      <c r="B13" s="41">
        <v>42740</v>
      </c>
      <c r="C13" s="73" t="s">
        <v>132</v>
      </c>
      <c r="D13" s="73">
        <v>20170105</v>
      </c>
      <c r="E13" s="73">
        <v>948465</v>
      </c>
      <c r="F13" s="73">
        <v>878946</v>
      </c>
      <c r="G13" s="73">
        <v>709481</v>
      </c>
      <c r="H13" s="73">
        <v>942367</v>
      </c>
    </row>
    <row r="14" spans="1:14" x14ac:dyDescent="0.35">
      <c r="A14" s="73" t="s">
        <v>143</v>
      </c>
      <c r="B14" s="41">
        <v>42741</v>
      </c>
      <c r="C14" s="73" t="s">
        <v>132</v>
      </c>
      <c r="D14" s="73">
        <v>20170106</v>
      </c>
      <c r="E14" s="73">
        <v>929548</v>
      </c>
      <c r="F14" s="73">
        <v>880716</v>
      </c>
      <c r="G14" s="73">
        <v>775963</v>
      </c>
      <c r="H14" s="73">
        <v>940940</v>
      </c>
    </row>
    <row r="15" spans="1:14" x14ac:dyDescent="0.35">
      <c r="A15" s="73" t="s">
        <v>144</v>
      </c>
      <c r="B15" s="41">
        <v>42742</v>
      </c>
      <c r="C15" s="73" t="s">
        <v>132</v>
      </c>
      <c r="D15" s="73">
        <v>20170107</v>
      </c>
      <c r="E15" s="73">
        <v>835079</v>
      </c>
      <c r="F15" s="73">
        <v>786647</v>
      </c>
      <c r="G15" s="73">
        <v>739138</v>
      </c>
      <c r="H15" s="73">
        <v>831640</v>
      </c>
    </row>
    <row r="16" spans="1:14" x14ac:dyDescent="0.35">
      <c r="A16" s="73" t="s">
        <v>138</v>
      </c>
      <c r="B16" s="41">
        <v>42743</v>
      </c>
      <c r="C16" s="73" t="s">
        <v>132</v>
      </c>
      <c r="D16" s="73">
        <v>20170108</v>
      </c>
      <c r="E16" s="73">
        <v>793696</v>
      </c>
      <c r="F16" s="73">
        <v>755733</v>
      </c>
      <c r="G16" s="73">
        <v>727395</v>
      </c>
      <c r="H16" s="73">
        <v>820287</v>
      </c>
    </row>
    <row r="17" spans="1:8" x14ac:dyDescent="0.35">
      <c r="A17" s="73" t="s">
        <v>139</v>
      </c>
      <c r="B17" s="41">
        <v>42744</v>
      </c>
      <c r="C17" s="73" t="s">
        <v>132</v>
      </c>
      <c r="D17" s="73">
        <v>20170109</v>
      </c>
      <c r="E17" s="73">
        <v>858199</v>
      </c>
      <c r="F17" s="73">
        <v>902523</v>
      </c>
      <c r="G17" s="73">
        <v>858026</v>
      </c>
      <c r="H17" s="73">
        <v>937890</v>
      </c>
    </row>
    <row r="18" spans="1:8" x14ac:dyDescent="0.35">
      <c r="A18" s="73" t="s">
        <v>140</v>
      </c>
      <c r="B18" s="41">
        <v>42745</v>
      </c>
      <c r="C18" s="73" t="s">
        <v>132</v>
      </c>
      <c r="D18" s="73">
        <v>20170110</v>
      </c>
      <c r="E18" s="73">
        <v>877844</v>
      </c>
      <c r="F18" s="73">
        <v>913785</v>
      </c>
      <c r="G18" s="73">
        <v>863908</v>
      </c>
      <c r="H18" s="73">
        <v>961597</v>
      </c>
    </row>
    <row r="19" spans="1:8" x14ac:dyDescent="0.35">
      <c r="A19" s="73" t="s">
        <v>141</v>
      </c>
      <c r="B19" s="41">
        <v>42746</v>
      </c>
      <c r="C19" s="73" t="s">
        <v>132</v>
      </c>
      <c r="D19" s="73">
        <v>20170111</v>
      </c>
      <c r="E19" s="73">
        <v>843129</v>
      </c>
      <c r="F19" s="73">
        <v>915495</v>
      </c>
      <c r="G19" s="73">
        <v>869063</v>
      </c>
      <c r="H19" s="73">
        <v>968057</v>
      </c>
    </row>
    <row r="20" spans="1:8" x14ac:dyDescent="0.35">
      <c r="A20" s="73" t="s">
        <v>142</v>
      </c>
      <c r="B20" s="41">
        <v>42747</v>
      </c>
      <c r="C20" s="73" t="s">
        <v>132</v>
      </c>
      <c r="D20" s="73">
        <v>20170112</v>
      </c>
      <c r="E20" s="73">
        <v>918871</v>
      </c>
      <c r="F20" s="73">
        <v>912188</v>
      </c>
      <c r="G20" s="73">
        <v>886711</v>
      </c>
      <c r="H20" s="73">
        <v>965077</v>
      </c>
    </row>
    <row r="21" spans="1:8" x14ac:dyDescent="0.35">
      <c r="A21" s="73" t="s">
        <v>143</v>
      </c>
      <c r="B21" s="41">
        <v>42748</v>
      </c>
      <c r="C21" s="73" t="s">
        <v>132</v>
      </c>
      <c r="D21" s="73">
        <v>20170113</v>
      </c>
      <c r="E21" s="73">
        <v>902094</v>
      </c>
      <c r="F21" s="73">
        <v>901506</v>
      </c>
      <c r="G21" s="73">
        <v>861137</v>
      </c>
      <c r="H21" s="73">
        <v>944745</v>
      </c>
    </row>
    <row r="22" spans="1:8" x14ac:dyDescent="0.35">
      <c r="A22" s="73" t="s">
        <v>144</v>
      </c>
      <c r="B22" s="41">
        <v>42749</v>
      </c>
      <c r="C22" s="73" t="s">
        <v>132</v>
      </c>
      <c r="D22" s="73">
        <v>20170114</v>
      </c>
      <c r="E22" s="73">
        <v>841990</v>
      </c>
      <c r="F22" s="73">
        <v>801277</v>
      </c>
      <c r="G22" s="73">
        <v>769948</v>
      </c>
      <c r="H22" s="73">
        <v>851672</v>
      </c>
    </row>
    <row r="23" spans="1:8" x14ac:dyDescent="0.35">
      <c r="A23" s="73" t="s">
        <v>138</v>
      </c>
      <c r="B23" s="41">
        <v>42750</v>
      </c>
      <c r="C23" s="73" t="s">
        <v>132</v>
      </c>
      <c r="D23" s="73">
        <v>20170115</v>
      </c>
      <c r="E23" s="73">
        <v>817378</v>
      </c>
      <c r="F23" s="73">
        <v>774171</v>
      </c>
      <c r="G23" s="73">
        <v>739859</v>
      </c>
      <c r="H23" s="73">
        <v>820270</v>
      </c>
    </row>
    <row r="24" spans="1:8" x14ac:dyDescent="0.35">
      <c r="A24" s="73" t="s">
        <v>139</v>
      </c>
      <c r="B24" s="41">
        <v>42751</v>
      </c>
      <c r="C24" s="73" t="s">
        <v>132</v>
      </c>
      <c r="D24" s="73">
        <v>20170116</v>
      </c>
      <c r="E24" s="73">
        <v>928728</v>
      </c>
      <c r="F24" s="73">
        <v>902509</v>
      </c>
      <c r="G24" s="73">
        <v>873087</v>
      </c>
      <c r="H24" s="73">
        <v>941331</v>
      </c>
    </row>
    <row r="25" spans="1:8" x14ac:dyDescent="0.35">
      <c r="A25" s="73" t="s">
        <v>140</v>
      </c>
      <c r="B25" s="41">
        <v>42752</v>
      </c>
      <c r="C25" s="73" t="s">
        <v>132</v>
      </c>
      <c r="D25" s="73">
        <v>20170117</v>
      </c>
      <c r="E25" s="73">
        <v>936535</v>
      </c>
      <c r="F25" s="73">
        <v>914495</v>
      </c>
      <c r="G25" s="73">
        <v>886337</v>
      </c>
      <c r="H25" s="73">
        <v>961420</v>
      </c>
    </row>
    <row r="26" spans="1:8" x14ac:dyDescent="0.35">
      <c r="A26" s="73" t="s">
        <v>141</v>
      </c>
      <c r="B26" s="41">
        <v>42753</v>
      </c>
      <c r="C26" s="73" t="s">
        <v>132</v>
      </c>
      <c r="D26" s="73">
        <v>20170118</v>
      </c>
      <c r="E26" s="73">
        <v>941509</v>
      </c>
      <c r="F26" s="73">
        <v>907146</v>
      </c>
      <c r="G26" s="73">
        <v>881737</v>
      </c>
      <c r="H26" s="73">
        <v>975760</v>
      </c>
    </row>
    <row r="27" spans="1:8" x14ac:dyDescent="0.35">
      <c r="A27" s="73" t="s">
        <v>142</v>
      </c>
      <c r="B27" s="41">
        <v>42754</v>
      </c>
      <c r="C27" s="73" t="s">
        <v>132</v>
      </c>
      <c r="D27" s="73">
        <v>20170119</v>
      </c>
      <c r="E27" s="73">
        <v>946402</v>
      </c>
      <c r="F27" s="73">
        <v>913965</v>
      </c>
      <c r="G27" s="73">
        <v>876959</v>
      </c>
      <c r="H27" s="73">
        <v>962086</v>
      </c>
    </row>
    <row r="28" spans="1:8" x14ac:dyDescent="0.35">
      <c r="A28" s="73" t="s">
        <v>143</v>
      </c>
      <c r="B28" s="41">
        <v>42755</v>
      </c>
      <c r="C28" s="73" t="s">
        <v>132</v>
      </c>
      <c r="D28" s="73">
        <v>20170120</v>
      </c>
      <c r="E28" s="73">
        <v>929145</v>
      </c>
      <c r="F28" s="73">
        <v>894426</v>
      </c>
      <c r="G28" s="73">
        <v>867572</v>
      </c>
      <c r="H28" s="73">
        <v>943349</v>
      </c>
    </row>
    <row r="29" spans="1:8" x14ac:dyDescent="0.35">
      <c r="A29" s="73" t="s">
        <v>144</v>
      </c>
      <c r="B29" s="41">
        <v>42756</v>
      </c>
      <c r="C29" s="73" t="s">
        <v>132</v>
      </c>
      <c r="D29" s="73">
        <v>20170121</v>
      </c>
      <c r="E29" s="73">
        <v>865180</v>
      </c>
      <c r="F29" s="73">
        <v>796969</v>
      </c>
      <c r="G29" s="73">
        <v>777238</v>
      </c>
      <c r="H29" s="73">
        <v>862157</v>
      </c>
    </row>
    <row r="30" spans="1:8" x14ac:dyDescent="0.35">
      <c r="A30" s="73" t="s">
        <v>138</v>
      </c>
      <c r="B30" s="41">
        <v>42757</v>
      </c>
      <c r="C30" s="73" t="s">
        <v>132</v>
      </c>
      <c r="D30" s="73">
        <v>20170122</v>
      </c>
      <c r="E30" s="73">
        <v>859265</v>
      </c>
      <c r="F30" s="73">
        <v>767827</v>
      </c>
      <c r="G30" s="73">
        <v>743213</v>
      </c>
      <c r="H30" s="73">
        <v>830877</v>
      </c>
    </row>
    <row r="31" spans="1:8" x14ac:dyDescent="0.35">
      <c r="A31" s="73" t="s">
        <v>139</v>
      </c>
      <c r="B31" s="41">
        <v>42758</v>
      </c>
      <c r="C31" s="73" t="s">
        <v>132</v>
      </c>
      <c r="D31" s="73">
        <v>20170123</v>
      </c>
      <c r="E31" s="73">
        <v>964217</v>
      </c>
      <c r="F31" s="73">
        <v>910903</v>
      </c>
      <c r="G31" s="73">
        <v>866769</v>
      </c>
      <c r="H31" s="73">
        <v>932482</v>
      </c>
    </row>
    <row r="32" spans="1:8" x14ac:dyDescent="0.35">
      <c r="A32" s="73" t="s">
        <v>140</v>
      </c>
      <c r="B32" s="41">
        <v>42759</v>
      </c>
      <c r="C32" s="73" t="s">
        <v>132</v>
      </c>
      <c r="D32" s="73">
        <v>20170124</v>
      </c>
      <c r="E32" s="73">
        <v>929562</v>
      </c>
      <c r="F32" s="73">
        <v>924221</v>
      </c>
      <c r="G32" s="73">
        <v>886475</v>
      </c>
      <c r="H32" s="73">
        <v>963344</v>
      </c>
    </row>
    <row r="33" spans="1:8" x14ac:dyDescent="0.35">
      <c r="A33" s="73" t="s">
        <v>141</v>
      </c>
      <c r="B33" s="41">
        <v>42760</v>
      </c>
      <c r="C33" s="73" t="s">
        <v>132</v>
      </c>
      <c r="D33" s="73">
        <v>20170125</v>
      </c>
      <c r="E33" s="73">
        <v>924778</v>
      </c>
      <c r="F33" s="73">
        <v>924614</v>
      </c>
      <c r="G33" s="73">
        <v>868947</v>
      </c>
      <c r="H33" s="73">
        <v>968218</v>
      </c>
    </row>
    <row r="34" spans="1:8" x14ac:dyDescent="0.35">
      <c r="A34" s="73" t="s">
        <v>142</v>
      </c>
      <c r="B34" s="41">
        <v>42761</v>
      </c>
      <c r="C34" s="73" t="s">
        <v>132</v>
      </c>
      <c r="D34" s="73">
        <v>20170126</v>
      </c>
      <c r="E34" s="73">
        <v>968197</v>
      </c>
      <c r="F34" s="73">
        <v>923748</v>
      </c>
      <c r="G34" s="73">
        <v>874752</v>
      </c>
      <c r="H34" s="73">
        <v>969060</v>
      </c>
    </row>
    <row r="35" spans="1:8" x14ac:dyDescent="0.35">
      <c r="A35" s="73" t="s">
        <v>143</v>
      </c>
      <c r="B35" s="41">
        <v>42762</v>
      </c>
      <c r="C35" s="73" t="s">
        <v>132</v>
      </c>
      <c r="D35" s="73">
        <v>20170127</v>
      </c>
      <c r="E35" s="73">
        <v>962799</v>
      </c>
      <c r="F35" s="73">
        <v>905235</v>
      </c>
      <c r="G35" s="73">
        <v>871100</v>
      </c>
      <c r="H35" s="73">
        <v>955189</v>
      </c>
    </row>
    <row r="36" spans="1:8" x14ac:dyDescent="0.35">
      <c r="A36" s="73" t="s">
        <v>144</v>
      </c>
      <c r="B36" s="41">
        <v>42763</v>
      </c>
      <c r="C36" s="73" t="s">
        <v>132</v>
      </c>
      <c r="D36" s="73">
        <v>20170128</v>
      </c>
      <c r="E36" s="73">
        <v>835292</v>
      </c>
      <c r="F36" s="73">
        <v>795200</v>
      </c>
      <c r="G36" s="73">
        <v>770981</v>
      </c>
      <c r="H36" s="73">
        <v>843573</v>
      </c>
    </row>
    <row r="37" spans="1:8" x14ac:dyDescent="0.35">
      <c r="A37" s="73" t="s">
        <v>138</v>
      </c>
      <c r="B37" s="41">
        <v>42764</v>
      </c>
      <c r="C37" s="73" t="s">
        <v>132</v>
      </c>
      <c r="D37" s="73">
        <v>20170129</v>
      </c>
      <c r="E37" s="73">
        <v>833400</v>
      </c>
      <c r="F37" s="73">
        <v>765515</v>
      </c>
      <c r="G37" s="73">
        <v>746171</v>
      </c>
      <c r="H37" s="73">
        <v>815756</v>
      </c>
    </row>
    <row r="38" spans="1:8" x14ac:dyDescent="0.35">
      <c r="A38" s="73" t="s">
        <v>139</v>
      </c>
      <c r="B38" s="41">
        <v>42765</v>
      </c>
      <c r="C38" s="73" t="s">
        <v>132</v>
      </c>
      <c r="D38" s="73">
        <v>20170130</v>
      </c>
      <c r="E38" s="73">
        <v>920435</v>
      </c>
      <c r="F38" s="73">
        <v>909990</v>
      </c>
      <c r="G38" s="73">
        <v>857967</v>
      </c>
      <c r="H38" s="73">
        <v>951945</v>
      </c>
    </row>
    <row r="39" spans="1:8" x14ac:dyDescent="0.35">
      <c r="A39" s="73" t="s">
        <v>140</v>
      </c>
      <c r="B39" s="41">
        <v>42766</v>
      </c>
      <c r="C39" s="73" t="s">
        <v>132</v>
      </c>
      <c r="D39" s="73">
        <v>20170131</v>
      </c>
      <c r="E39" s="73">
        <v>913491</v>
      </c>
      <c r="F39" s="73">
        <v>921087</v>
      </c>
      <c r="G39" s="73">
        <v>873616</v>
      </c>
      <c r="H39" s="73">
        <v>954348</v>
      </c>
    </row>
    <row r="40" spans="1:8" x14ac:dyDescent="0.35">
      <c r="A40" s="73" t="s">
        <v>141</v>
      </c>
      <c r="B40" s="41">
        <v>42767</v>
      </c>
      <c r="C40" s="73" t="s">
        <v>132</v>
      </c>
      <c r="D40" s="73">
        <v>20170201</v>
      </c>
      <c r="E40" s="73">
        <v>887584</v>
      </c>
      <c r="F40" s="73">
        <v>921787</v>
      </c>
      <c r="G40" s="73">
        <v>876102</v>
      </c>
      <c r="H40" s="73">
        <v>950201</v>
      </c>
    </row>
    <row r="41" spans="1:8" x14ac:dyDescent="0.35">
      <c r="A41" s="73" t="s">
        <v>142</v>
      </c>
      <c r="B41" s="41">
        <v>42768</v>
      </c>
      <c r="C41" s="73" t="s">
        <v>132</v>
      </c>
      <c r="D41" s="73">
        <v>20170202</v>
      </c>
      <c r="E41" s="73">
        <v>834606</v>
      </c>
      <c r="F41" s="73">
        <v>930554</v>
      </c>
      <c r="G41" s="73">
        <v>877545</v>
      </c>
      <c r="H41" s="73">
        <v>959528</v>
      </c>
    </row>
    <row r="42" spans="1:8" x14ac:dyDescent="0.35">
      <c r="A42" s="73" t="s">
        <v>143</v>
      </c>
      <c r="B42" s="41">
        <v>42769</v>
      </c>
      <c r="C42" s="73" t="s">
        <v>132</v>
      </c>
      <c r="D42" s="73">
        <v>20170203</v>
      </c>
      <c r="E42" s="73">
        <v>832988</v>
      </c>
      <c r="F42" s="73">
        <v>904659</v>
      </c>
      <c r="G42" s="73">
        <v>859267</v>
      </c>
      <c r="H42" s="73">
        <v>953236</v>
      </c>
    </row>
    <row r="43" spans="1:8" x14ac:dyDescent="0.35">
      <c r="A43" s="73" t="s">
        <v>144</v>
      </c>
      <c r="B43" s="41">
        <v>42770</v>
      </c>
      <c r="C43" s="73" t="s">
        <v>132</v>
      </c>
      <c r="D43" s="73">
        <v>20170204</v>
      </c>
      <c r="E43" s="73">
        <v>783695</v>
      </c>
      <c r="F43" s="73">
        <v>792780</v>
      </c>
      <c r="G43" s="73">
        <v>770512</v>
      </c>
      <c r="H43" s="73">
        <v>841995</v>
      </c>
    </row>
    <row r="44" spans="1:8" x14ac:dyDescent="0.35">
      <c r="A44" s="73" t="s">
        <v>138</v>
      </c>
      <c r="B44" s="41">
        <v>42771</v>
      </c>
      <c r="C44" s="73" t="s">
        <v>132</v>
      </c>
      <c r="D44" s="73">
        <v>20170205</v>
      </c>
      <c r="E44" s="73">
        <v>815224</v>
      </c>
      <c r="F44" s="73">
        <v>770067</v>
      </c>
      <c r="G44" s="73">
        <v>730095</v>
      </c>
      <c r="H44" s="73">
        <v>821575</v>
      </c>
    </row>
    <row r="45" spans="1:8" x14ac:dyDescent="0.35">
      <c r="A45" s="73" t="s">
        <v>139</v>
      </c>
      <c r="B45" s="41">
        <v>42772</v>
      </c>
      <c r="C45" s="73" t="s">
        <v>132</v>
      </c>
      <c r="D45" s="73">
        <v>20170206</v>
      </c>
      <c r="E45" s="73">
        <v>915973</v>
      </c>
      <c r="F45" s="73">
        <v>895184</v>
      </c>
      <c r="G45" s="73">
        <v>863816</v>
      </c>
      <c r="H45" s="73">
        <v>952743</v>
      </c>
    </row>
    <row r="46" spans="1:8" x14ac:dyDescent="0.35">
      <c r="A46" s="73" t="s">
        <v>140</v>
      </c>
      <c r="B46" s="41">
        <v>42773</v>
      </c>
      <c r="C46" s="73" t="s">
        <v>132</v>
      </c>
      <c r="D46" s="73">
        <v>20170207</v>
      </c>
      <c r="E46" s="73">
        <v>903629</v>
      </c>
      <c r="F46" s="73">
        <v>909949</v>
      </c>
      <c r="G46" s="73">
        <v>876926</v>
      </c>
      <c r="H46" s="73">
        <v>959335</v>
      </c>
    </row>
    <row r="47" spans="1:8" x14ac:dyDescent="0.35">
      <c r="A47" s="73" t="s">
        <v>141</v>
      </c>
      <c r="B47" s="41">
        <v>42774</v>
      </c>
      <c r="C47" s="73" t="s">
        <v>132</v>
      </c>
      <c r="D47" s="73">
        <v>20170208</v>
      </c>
      <c r="E47" s="73">
        <v>937178</v>
      </c>
      <c r="F47" s="73">
        <v>905856</v>
      </c>
      <c r="G47" s="73">
        <v>875579</v>
      </c>
      <c r="H47" s="73">
        <v>967560</v>
      </c>
    </row>
    <row r="48" spans="1:8" x14ac:dyDescent="0.35">
      <c r="A48" s="73" t="s">
        <v>142</v>
      </c>
      <c r="B48" s="41">
        <v>42775</v>
      </c>
      <c r="C48" s="73" t="s">
        <v>132</v>
      </c>
      <c r="D48" s="73">
        <v>20170209</v>
      </c>
      <c r="E48" s="73">
        <v>960271</v>
      </c>
      <c r="F48" s="73">
        <v>910425</v>
      </c>
      <c r="G48" s="73">
        <v>880359</v>
      </c>
      <c r="H48" s="73">
        <v>966515</v>
      </c>
    </row>
    <row r="49" spans="1:8" x14ac:dyDescent="0.35">
      <c r="A49" s="73" t="s">
        <v>143</v>
      </c>
      <c r="B49" s="41">
        <v>42776</v>
      </c>
      <c r="C49" s="73" t="s">
        <v>132</v>
      </c>
      <c r="D49" s="73">
        <v>20170210</v>
      </c>
      <c r="E49" s="73">
        <v>960632</v>
      </c>
      <c r="F49" s="73">
        <v>894380</v>
      </c>
      <c r="G49" s="73">
        <v>855314</v>
      </c>
      <c r="H49" s="73">
        <v>949735</v>
      </c>
    </row>
    <row r="50" spans="1:8" x14ac:dyDescent="0.35">
      <c r="A50" s="73" t="s">
        <v>144</v>
      </c>
      <c r="B50" s="41">
        <v>42777</v>
      </c>
      <c r="C50" s="73" t="s">
        <v>132</v>
      </c>
      <c r="D50" s="73">
        <v>20170211</v>
      </c>
      <c r="E50" s="73">
        <v>862532</v>
      </c>
      <c r="F50" s="73">
        <v>784344</v>
      </c>
      <c r="G50" s="73">
        <v>756418</v>
      </c>
      <c r="H50" s="73">
        <v>858610</v>
      </c>
    </row>
    <row r="51" spans="1:8" x14ac:dyDescent="0.35">
      <c r="A51" s="73" t="s">
        <v>138</v>
      </c>
      <c r="B51" s="41">
        <v>42778</v>
      </c>
      <c r="C51" s="73" t="s">
        <v>132</v>
      </c>
      <c r="D51" s="73">
        <v>20170212</v>
      </c>
      <c r="E51" s="73">
        <v>812453</v>
      </c>
      <c r="F51" s="73">
        <v>756581</v>
      </c>
      <c r="G51" s="73">
        <v>730146</v>
      </c>
      <c r="H51" s="73">
        <v>831321</v>
      </c>
    </row>
    <row r="52" spans="1:8" x14ac:dyDescent="0.35">
      <c r="A52" s="73" t="s">
        <v>139</v>
      </c>
      <c r="B52" s="41">
        <v>42779</v>
      </c>
      <c r="C52" s="73" t="s">
        <v>132</v>
      </c>
      <c r="D52" s="73">
        <v>20170213</v>
      </c>
      <c r="E52" s="73">
        <v>857571</v>
      </c>
      <c r="F52" s="73">
        <v>893064</v>
      </c>
      <c r="G52" s="73">
        <v>869254</v>
      </c>
      <c r="H52" s="73">
        <v>936084</v>
      </c>
    </row>
    <row r="53" spans="1:8" x14ac:dyDescent="0.35">
      <c r="A53" s="73" t="s">
        <v>140</v>
      </c>
      <c r="B53" s="41">
        <v>42780</v>
      </c>
      <c r="C53" s="73" t="s">
        <v>132</v>
      </c>
      <c r="D53" s="73">
        <v>20170214</v>
      </c>
      <c r="E53" s="73">
        <v>900982</v>
      </c>
      <c r="F53" s="73">
        <v>897512</v>
      </c>
      <c r="G53" s="73">
        <v>870248</v>
      </c>
      <c r="H53" s="73">
        <v>954156</v>
      </c>
    </row>
    <row r="54" spans="1:8" x14ac:dyDescent="0.35">
      <c r="A54" s="73" t="s">
        <v>141</v>
      </c>
      <c r="B54" s="41">
        <v>42781</v>
      </c>
      <c r="C54" s="73" t="s">
        <v>132</v>
      </c>
      <c r="D54" s="73">
        <v>20170215</v>
      </c>
      <c r="E54" s="73">
        <v>889963</v>
      </c>
      <c r="F54" s="73">
        <v>898163</v>
      </c>
      <c r="G54" s="73">
        <v>865382</v>
      </c>
      <c r="H54" s="73">
        <v>948043</v>
      </c>
    </row>
    <row r="55" spans="1:8" x14ac:dyDescent="0.35">
      <c r="A55" s="73" t="s">
        <v>142</v>
      </c>
      <c r="B55" s="41">
        <v>42782</v>
      </c>
      <c r="C55" s="73" t="s">
        <v>132</v>
      </c>
      <c r="D55" s="73">
        <v>20170216</v>
      </c>
      <c r="E55" s="73">
        <v>838935</v>
      </c>
      <c r="F55" s="73">
        <v>896250</v>
      </c>
      <c r="G55" s="73">
        <v>863451</v>
      </c>
      <c r="H55" s="73">
        <v>941908</v>
      </c>
    </row>
    <row r="56" spans="1:8" x14ac:dyDescent="0.35">
      <c r="A56" s="73" t="s">
        <v>143</v>
      </c>
      <c r="B56" s="41">
        <v>42783</v>
      </c>
      <c r="C56" s="73" t="s">
        <v>132</v>
      </c>
      <c r="D56" s="73">
        <v>20170217</v>
      </c>
      <c r="E56" s="73">
        <v>854163</v>
      </c>
      <c r="F56" s="73">
        <v>873761</v>
      </c>
      <c r="G56" s="73">
        <v>844166</v>
      </c>
      <c r="H56" s="73">
        <v>920259</v>
      </c>
    </row>
    <row r="57" spans="1:8" x14ac:dyDescent="0.35">
      <c r="A57" s="73" t="s">
        <v>144</v>
      </c>
      <c r="B57" s="41">
        <v>42784</v>
      </c>
      <c r="C57" s="73" t="s">
        <v>132</v>
      </c>
      <c r="D57" s="73">
        <v>20170218</v>
      </c>
      <c r="E57" s="73">
        <v>737075</v>
      </c>
      <c r="F57" s="73">
        <v>774289</v>
      </c>
      <c r="G57" s="73">
        <v>751421</v>
      </c>
      <c r="H57" s="73">
        <v>812734</v>
      </c>
    </row>
    <row r="58" spans="1:8" x14ac:dyDescent="0.35">
      <c r="A58" s="73" t="s">
        <v>138</v>
      </c>
      <c r="B58" s="41">
        <v>42785</v>
      </c>
      <c r="C58" s="73" t="s">
        <v>132</v>
      </c>
      <c r="D58" s="73">
        <v>20170219</v>
      </c>
      <c r="E58" s="73">
        <v>721747</v>
      </c>
      <c r="F58" s="73">
        <v>751812</v>
      </c>
      <c r="G58" s="73">
        <v>719397</v>
      </c>
      <c r="H58" s="73">
        <v>790599</v>
      </c>
    </row>
    <row r="59" spans="1:8" x14ac:dyDescent="0.35">
      <c r="A59" s="73" t="s">
        <v>139</v>
      </c>
      <c r="B59" s="41">
        <v>42786</v>
      </c>
      <c r="C59" s="73" t="s">
        <v>132</v>
      </c>
      <c r="D59" s="73">
        <v>20170220</v>
      </c>
      <c r="E59" s="73">
        <v>777832</v>
      </c>
      <c r="F59" s="73">
        <v>885818</v>
      </c>
      <c r="G59" s="73">
        <v>855192</v>
      </c>
      <c r="H59" s="73">
        <v>924058</v>
      </c>
    </row>
    <row r="60" spans="1:8" x14ac:dyDescent="0.35">
      <c r="A60" s="73" t="s">
        <v>140</v>
      </c>
      <c r="B60" s="41">
        <v>42787</v>
      </c>
      <c r="C60" s="73" t="s">
        <v>132</v>
      </c>
      <c r="D60" s="73">
        <v>20170221</v>
      </c>
      <c r="E60" s="73">
        <v>803770</v>
      </c>
      <c r="F60" s="73">
        <v>896459</v>
      </c>
      <c r="G60" s="73">
        <v>863891</v>
      </c>
      <c r="H60" s="73">
        <v>951568</v>
      </c>
    </row>
    <row r="61" spans="1:8" x14ac:dyDescent="0.35">
      <c r="A61" s="73" t="s">
        <v>141</v>
      </c>
      <c r="B61" s="41">
        <v>42788</v>
      </c>
      <c r="C61" s="73" t="s">
        <v>132</v>
      </c>
      <c r="D61" s="73">
        <v>20170222</v>
      </c>
      <c r="E61" s="73">
        <v>795334</v>
      </c>
      <c r="F61" s="73">
        <v>895800</v>
      </c>
      <c r="G61" s="73">
        <v>861215</v>
      </c>
      <c r="H61" s="73">
        <v>948742</v>
      </c>
    </row>
    <row r="62" spans="1:8" x14ac:dyDescent="0.35">
      <c r="A62" s="73" t="s">
        <v>142</v>
      </c>
      <c r="B62" s="41">
        <v>42789</v>
      </c>
      <c r="C62" s="73" t="s">
        <v>132</v>
      </c>
      <c r="D62" s="73">
        <v>20170223</v>
      </c>
      <c r="E62" s="73">
        <v>818052</v>
      </c>
      <c r="F62" s="73">
        <v>893251</v>
      </c>
      <c r="G62" s="73">
        <v>846963</v>
      </c>
      <c r="H62" s="73">
        <v>942824</v>
      </c>
    </row>
    <row r="63" spans="1:8" x14ac:dyDescent="0.35">
      <c r="A63" s="73" t="s">
        <v>143</v>
      </c>
      <c r="B63" s="41">
        <v>42790</v>
      </c>
      <c r="C63" s="73" t="s">
        <v>132</v>
      </c>
      <c r="D63" s="73">
        <v>20170224</v>
      </c>
      <c r="E63" s="73">
        <v>829672</v>
      </c>
      <c r="F63" s="73">
        <v>871338</v>
      </c>
      <c r="G63" s="73">
        <v>825370</v>
      </c>
      <c r="H63" s="73">
        <v>927595</v>
      </c>
    </row>
    <row r="64" spans="1:8" x14ac:dyDescent="0.35">
      <c r="A64" s="73" t="s">
        <v>144</v>
      </c>
      <c r="B64" s="41">
        <v>42791</v>
      </c>
      <c r="C64" s="73" t="s">
        <v>132</v>
      </c>
      <c r="D64" s="73">
        <v>20170225</v>
      </c>
      <c r="E64" s="73">
        <v>733086</v>
      </c>
      <c r="F64" s="73">
        <v>778498</v>
      </c>
      <c r="G64" s="73">
        <v>742725</v>
      </c>
      <c r="H64" s="73">
        <v>817248</v>
      </c>
    </row>
    <row r="65" spans="1:8" x14ac:dyDescent="0.35">
      <c r="A65" s="73" t="s">
        <v>138</v>
      </c>
      <c r="B65" s="41">
        <v>42792</v>
      </c>
      <c r="C65" s="73" t="s">
        <v>132</v>
      </c>
      <c r="D65" s="73">
        <v>20170226</v>
      </c>
      <c r="E65" s="73">
        <v>699843</v>
      </c>
      <c r="F65" s="73">
        <v>742305</v>
      </c>
      <c r="G65" s="73">
        <v>720273</v>
      </c>
      <c r="H65" s="73">
        <v>800244</v>
      </c>
    </row>
    <row r="66" spans="1:8" x14ac:dyDescent="0.35">
      <c r="A66" s="73" t="s">
        <v>139</v>
      </c>
      <c r="B66" s="41">
        <v>42793</v>
      </c>
      <c r="C66" s="73" t="s">
        <v>132</v>
      </c>
      <c r="D66" s="73">
        <v>20170227</v>
      </c>
      <c r="E66" s="73">
        <v>853212</v>
      </c>
      <c r="F66" s="73">
        <v>875020</v>
      </c>
      <c r="G66" s="73">
        <v>840474</v>
      </c>
      <c r="H66" s="73">
        <v>923432</v>
      </c>
    </row>
    <row r="67" spans="1:8" x14ac:dyDescent="0.35">
      <c r="A67" s="73" t="s">
        <v>140</v>
      </c>
      <c r="B67" s="41">
        <v>42794</v>
      </c>
      <c r="C67" s="73" t="s">
        <v>132</v>
      </c>
      <c r="D67" s="73">
        <v>20170228</v>
      </c>
      <c r="E67" s="73">
        <v>869310</v>
      </c>
      <c r="F67" s="73">
        <v>881473</v>
      </c>
      <c r="G67" s="73">
        <v>847824</v>
      </c>
      <c r="H67" s="73">
        <v>941162</v>
      </c>
    </row>
    <row r="68" spans="1:8" x14ac:dyDescent="0.35">
      <c r="A68" s="73" t="s">
        <v>141</v>
      </c>
      <c r="B68" s="41">
        <v>42795</v>
      </c>
      <c r="C68" s="73" t="s">
        <v>132</v>
      </c>
      <c r="D68" s="73">
        <v>20170301</v>
      </c>
      <c r="E68" s="73">
        <v>872017</v>
      </c>
      <c r="F68" s="73">
        <v>883595</v>
      </c>
      <c r="G68" s="73">
        <v>849515</v>
      </c>
      <c r="H68" s="73">
        <v>942099</v>
      </c>
    </row>
    <row r="69" spans="1:8" x14ac:dyDescent="0.35">
      <c r="A69" s="73" t="s">
        <v>142</v>
      </c>
      <c r="B69" s="41">
        <v>42796</v>
      </c>
      <c r="C69" s="73" t="s">
        <v>132</v>
      </c>
      <c r="D69" s="73">
        <v>20170302</v>
      </c>
      <c r="E69" s="73">
        <v>814567</v>
      </c>
      <c r="F69" s="73">
        <v>885707</v>
      </c>
      <c r="G69" s="73">
        <v>853601</v>
      </c>
      <c r="H69" s="73">
        <v>935707</v>
      </c>
    </row>
    <row r="70" spans="1:8" x14ac:dyDescent="0.35">
      <c r="A70" s="73" t="s">
        <v>143</v>
      </c>
      <c r="B70" s="41">
        <v>42797</v>
      </c>
      <c r="C70" s="73" t="s">
        <v>132</v>
      </c>
      <c r="D70" s="73">
        <v>20170303</v>
      </c>
      <c r="E70" s="73">
        <v>868871</v>
      </c>
      <c r="F70" s="73">
        <v>872115</v>
      </c>
      <c r="G70" s="73">
        <v>842643</v>
      </c>
      <c r="H70" s="73">
        <v>912835</v>
      </c>
    </row>
    <row r="71" spans="1:8" x14ac:dyDescent="0.35">
      <c r="A71" s="73" t="s">
        <v>144</v>
      </c>
      <c r="B71" s="41">
        <v>42798</v>
      </c>
      <c r="C71" s="73" t="s">
        <v>132</v>
      </c>
      <c r="D71" s="73">
        <v>20170304</v>
      </c>
      <c r="E71" s="73">
        <v>743179</v>
      </c>
      <c r="F71" s="73">
        <v>770988</v>
      </c>
      <c r="G71" s="73">
        <v>739933</v>
      </c>
      <c r="H71" s="73">
        <v>821425</v>
      </c>
    </row>
    <row r="72" spans="1:8" x14ac:dyDescent="0.35">
      <c r="A72" s="73" t="s">
        <v>138</v>
      </c>
      <c r="B72" s="41">
        <v>42799</v>
      </c>
      <c r="C72" s="73" t="s">
        <v>132</v>
      </c>
      <c r="D72" s="73">
        <v>20170305</v>
      </c>
      <c r="E72" s="73">
        <v>741088</v>
      </c>
      <c r="F72" s="73">
        <v>735836</v>
      </c>
      <c r="G72" s="73">
        <v>713438</v>
      </c>
      <c r="H72" s="73">
        <v>791349</v>
      </c>
    </row>
    <row r="73" spans="1:8" x14ac:dyDescent="0.35">
      <c r="A73" s="73" t="s">
        <v>139</v>
      </c>
      <c r="B73" s="41">
        <v>42800</v>
      </c>
      <c r="C73" s="73" t="s">
        <v>132</v>
      </c>
      <c r="D73" s="73">
        <v>20170306</v>
      </c>
      <c r="E73" s="73">
        <v>844174</v>
      </c>
      <c r="F73" s="73">
        <v>868499</v>
      </c>
      <c r="G73" s="73">
        <v>846884</v>
      </c>
      <c r="H73" s="73">
        <v>902818</v>
      </c>
    </row>
    <row r="74" spans="1:8" x14ac:dyDescent="0.35">
      <c r="A74" s="73" t="s">
        <v>140</v>
      </c>
      <c r="B74" s="41">
        <v>42801</v>
      </c>
      <c r="C74" s="73" t="s">
        <v>132</v>
      </c>
      <c r="D74" s="73">
        <v>20170307</v>
      </c>
      <c r="E74" s="73">
        <v>843836</v>
      </c>
      <c r="F74" s="73">
        <v>880410</v>
      </c>
      <c r="G74" s="73">
        <v>855230</v>
      </c>
      <c r="H74" s="73">
        <v>915774</v>
      </c>
    </row>
    <row r="75" spans="1:8" x14ac:dyDescent="0.35">
      <c r="A75" s="73" t="s">
        <v>141</v>
      </c>
      <c r="B75" s="41">
        <v>42802</v>
      </c>
      <c r="C75" s="73" t="s">
        <v>132</v>
      </c>
      <c r="D75" s="73">
        <v>20170308</v>
      </c>
      <c r="E75" s="73">
        <v>814193</v>
      </c>
      <c r="F75" s="73">
        <v>872501</v>
      </c>
      <c r="G75" s="73">
        <v>849277</v>
      </c>
      <c r="H75" s="73">
        <v>905138</v>
      </c>
    </row>
    <row r="76" spans="1:8" x14ac:dyDescent="0.35">
      <c r="A76" s="73" t="s">
        <v>142</v>
      </c>
      <c r="B76" s="41">
        <v>42803</v>
      </c>
      <c r="C76" s="73" t="s">
        <v>132</v>
      </c>
      <c r="D76" s="73">
        <v>20170309</v>
      </c>
      <c r="E76" s="73">
        <v>777028</v>
      </c>
      <c r="F76" s="73">
        <v>864874</v>
      </c>
      <c r="G76" s="73">
        <v>840460</v>
      </c>
      <c r="H76" s="73">
        <v>900560</v>
      </c>
    </row>
    <row r="77" spans="1:8" x14ac:dyDescent="0.35">
      <c r="A77" s="73" t="s">
        <v>143</v>
      </c>
      <c r="B77" s="41">
        <v>42804</v>
      </c>
      <c r="C77" s="73" t="s">
        <v>132</v>
      </c>
      <c r="D77" s="73">
        <v>20170310</v>
      </c>
      <c r="E77" s="73">
        <v>819718</v>
      </c>
      <c r="F77" s="73">
        <v>846635</v>
      </c>
      <c r="G77" s="73">
        <v>819915</v>
      </c>
      <c r="H77" s="73">
        <v>873928</v>
      </c>
    </row>
    <row r="78" spans="1:8" x14ac:dyDescent="0.35">
      <c r="A78" s="73" t="s">
        <v>144</v>
      </c>
      <c r="B78" s="41">
        <v>42805</v>
      </c>
      <c r="C78" s="73" t="s">
        <v>132</v>
      </c>
      <c r="D78" s="73">
        <v>20170311</v>
      </c>
      <c r="E78" s="73">
        <v>727095</v>
      </c>
      <c r="F78" s="73">
        <v>741564</v>
      </c>
      <c r="G78" s="73">
        <v>718334</v>
      </c>
      <c r="H78" s="73">
        <v>777488</v>
      </c>
    </row>
    <row r="79" spans="1:8" x14ac:dyDescent="0.35">
      <c r="A79" s="73" t="s">
        <v>138</v>
      </c>
      <c r="B79" s="41">
        <v>42806</v>
      </c>
      <c r="C79" s="73" t="s">
        <v>132</v>
      </c>
      <c r="D79" s="73">
        <v>20170312</v>
      </c>
      <c r="E79" s="73">
        <v>708294</v>
      </c>
      <c r="F79" s="73">
        <v>712483</v>
      </c>
      <c r="G79" s="73">
        <v>688001</v>
      </c>
      <c r="H79" s="73">
        <v>763508</v>
      </c>
    </row>
    <row r="80" spans="1:8" x14ac:dyDescent="0.35">
      <c r="A80" s="73" t="s">
        <v>139</v>
      </c>
      <c r="B80" s="41">
        <v>42807</v>
      </c>
      <c r="C80" s="73" t="s">
        <v>132</v>
      </c>
      <c r="D80" s="73">
        <v>20170313</v>
      </c>
      <c r="E80" s="73">
        <v>769842</v>
      </c>
      <c r="F80" s="73">
        <v>843014</v>
      </c>
      <c r="G80" s="73">
        <v>805657</v>
      </c>
      <c r="H80" s="73">
        <v>894174</v>
      </c>
    </row>
    <row r="81" spans="1:8" x14ac:dyDescent="0.35">
      <c r="A81" s="73" t="s">
        <v>140</v>
      </c>
      <c r="B81" s="41">
        <v>42808</v>
      </c>
      <c r="C81" s="73" t="s">
        <v>132</v>
      </c>
      <c r="D81" s="73">
        <v>20170314</v>
      </c>
      <c r="E81" s="73">
        <v>766319</v>
      </c>
      <c r="F81" s="73">
        <v>857048</v>
      </c>
      <c r="G81" s="73">
        <v>824196</v>
      </c>
      <c r="H81" s="73">
        <v>920522</v>
      </c>
    </row>
    <row r="82" spans="1:8" x14ac:dyDescent="0.35">
      <c r="A82" s="73" t="s">
        <v>141</v>
      </c>
      <c r="B82" s="41">
        <v>42809</v>
      </c>
      <c r="C82" s="73" t="s">
        <v>132</v>
      </c>
      <c r="D82" s="73">
        <v>20170315</v>
      </c>
      <c r="E82" s="73">
        <v>770876</v>
      </c>
      <c r="F82" s="73">
        <v>856224</v>
      </c>
      <c r="G82" s="73">
        <v>814204</v>
      </c>
      <c r="H82" s="73">
        <v>900765</v>
      </c>
    </row>
    <row r="83" spans="1:8" x14ac:dyDescent="0.35">
      <c r="A83" s="73" t="s">
        <v>142</v>
      </c>
      <c r="B83" s="41">
        <v>42810</v>
      </c>
      <c r="C83" s="73" t="s">
        <v>132</v>
      </c>
      <c r="D83" s="73">
        <v>20170316</v>
      </c>
      <c r="E83" s="73">
        <v>776333</v>
      </c>
      <c r="F83" s="73">
        <v>854103</v>
      </c>
      <c r="G83" s="73">
        <v>817438</v>
      </c>
      <c r="H83" s="73">
        <v>918864</v>
      </c>
    </row>
    <row r="84" spans="1:8" x14ac:dyDescent="0.35">
      <c r="A84" s="73" t="s">
        <v>143</v>
      </c>
      <c r="B84" s="41">
        <v>42811</v>
      </c>
      <c r="C84" s="73" t="s">
        <v>132</v>
      </c>
      <c r="D84" s="73">
        <v>20170317</v>
      </c>
      <c r="E84" s="73">
        <v>757982</v>
      </c>
      <c r="F84" s="73">
        <v>846051</v>
      </c>
      <c r="G84" s="73">
        <v>802068</v>
      </c>
      <c r="H84" s="73">
        <v>898031</v>
      </c>
    </row>
    <row r="85" spans="1:8" x14ac:dyDescent="0.35">
      <c r="A85" s="73" t="s">
        <v>144</v>
      </c>
      <c r="B85" s="41">
        <v>42812</v>
      </c>
      <c r="C85" s="73" t="s">
        <v>132</v>
      </c>
      <c r="D85" s="73">
        <v>20170318</v>
      </c>
      <c r="E85" s="73">
        <v>690378</v>
      </c>
      <c r="F85" s="73">
        <v>742113</v>
      </c>
      <c r="G85" s="73">
        <v>699603</v>
      </c>
      <c r="H85" s="73">
        <v>792276</v>
      </c>
    </row>
    <row r="86" spans="1:8" x14ac:dyDescent="0.35">
      <c r="A86" s="73" t="s">
        <v>138</v>
      </c>
      <c r="B86" s="41">
        <v>42813</v>
      </c>
      <c r="C86" s="73" t="s">
        <v>132</v>
      </c>
      <c r="D86" s="73">
        <v>20170319</v>
      </c>
      <c r="E86" s="73">
        <v>644920</v>
      </c>
      <c r="F86" s="73">
        <v>709310</v>
      </c>
      <c r="G86" s="73">
        <v>664657</v>
      </c>
      <c r="H86" s="73">
        <v>762340</v>
      </c>
    </row>
    <row r="87" spans="1:8" x14ac:dyDescent="0.35">
      <c r="A87" s="73" t="s">
        <v>139</v>
      </c>
      <c r="B87" s="41">
        <v>42814</v>
      </c>
      <c r="C87" s="73" t="s">
        <v>132</v>
      </c>
      <c r="D87" s="73">
        <v>20170320</v>
      </c>
      <c r="E87" s="73">
        <v>762242</v>
      </c>
      <c r="F87" s="73">
        <v>833184</v>
      </c>
      <c r="G87" s="73">
        <v>793805</v>
      </c>
      <c r="H87" s="73">
        <v>886191</v>
      </c>
    </row>
    <row r="88" spans="1:8" x14ac:dyDescent="0.35">
      <c r="A88" s="73" t="s">
        <v>140</v>
      </c>
      <c r="B88" s="41">
        <v>42815</v>
      </c>
      <c r="C88" s="73" t="s">
        <v>132</v>
      </c>
      <c r="D88" s="73">
        <v>20170321</v>
      </c>
      <c r="E88" s="73">
        <v>762623</v>
      </c>
      <c r="F88" s="73">
        <v>839580</v>
      </c>
      <c r="G88" s="73">
        <v>804332</v>
      </c>
      <c r="H88" s="73">
        <v>901858</v>
      </c>
    </row>
    <row r="89" spans="1:8" x14ac:dyDescent="0.35">
      <c r="A89" s="73" t="s">
        <v>141</v>
      </c>
      <c r="B89" s="41">
        <v>42816</v>
      </c>
      <c r="C89" s="73" t="s">
        <v>132</v>
      </c>
      <c r="D89" s="73">
        <v>20170322</v>
      </c>
      <c r="E89" s="73">
        <v>836846</v>
      </c>
      <c r="F89" s="73">
        <v>844254</v>
      </c>
      <c r="G89" s="73">
        <v>803130</v>
      </c>
      <c r="H89" s="73">
        <v>898918</v>
      </c>
    </row>
    <row r="90" spans="1:8" x14ac:dyDescent="0.35">
      <c r="A90" s="73" t="s">
        <v>142</v>
      </c>
      <c r="B90" s="41">
        <v>42817</v>
      </c>
      <c r="C90" s="73" t="s">
        <v>132</v>
      </c>
      <c r="D90" s="73">
        <v>20170323</v>
      </c>
      <c r="E90" s="73">
        <v>802171</v>
      </c>
      <c r="F90" s="73">
        <v>833483</v>
      </c>
      <c r="G90" s="73">
        <v>799687</v>
      </c>
      <c r="H90" s="73">
        <v>893774</v>
      </c>
    </row>
    <row r="91" spans="1:8" x14ac:dyDescent="0.35">
      <c r="A91" s="73" t="s">
        <v>143</v>
      </c>
      <c r="B91" s="41">
        <v>42818</v>
      </c>
      <c r="C91" s="73" t="s">
        <v>132</v>
      </c>
      <c r="D91" s="73">
        <v>20170324</v>
      </c>
      <c r="E91" s="73">
        <v>785105</v>
      </c>
      <c r="F91" s="73">
        <v>814200</v>
      </c>
      <c r="G91" s="73">
        <v>762910</v>
      </c>
      <c r="H91" s="73">
        <v>859949</v>
      </c>
    </row>
    <row r="92" spans="1:8" x14ac:dyDescent="0.35">
      <c r="A92" s="73" t="s">
        <v>144</v>
      </c>
      <c r="B92" s="41">
        <v>42819</v>
      </c>
      <c r="C92" s="73" t="s">
        <v>132</v>
      </c>
      <c r="D92" s="73">
        <v>20170325</v>
      </c>
      <c r="E92" s="73">
        <v>670881</v>
      </c>
      <c r="F92" s="73">
        <v>715202</v>
      </c>
      <c r="G92" s="73">
        <v>688413</v>
      </c>
      <c r="H92" s="73">
        <v>756893</v>
      </c>
    </row>
    <row r="93" spans="1:8" x14ac:dyDescent="0.35">
      <c r="A93" s="73" t="s">
        <v>138</v>
      </c>
      <c r="B93" s="41">
        <v>42820</v>
      </c>
      <c r="C93" s="73" t="s">
        <v>132</v>
      </c>
      <c r="D93" s="73">
        <v>20170326</v>
      </c>
      <c r="E93" s="73">
        <v>614064</v>
      </c>
      <c r="F93" s="73">
        <v>682073</v>
      </c>
      <c r="G93" s="73">
        <v>655444</v>
      </c>
      <c r="H93" s="73">
        <v>734851</v>
      </c>
    </row>
    <row r="94" spans="1:8" x14ac:dyDescent="0.35">
      <c r="A94" s="73" t="s">
        <v>139</v>
      </c>
      <c r="B94" s="41">
        <v>42821</v>
      </c>
      <c r="C94" s="73" t="s">
        <v>132</v>
      </c>
      <c r="D94" s="73">
        <v>20170327</v>
      </c>
      <c r="E94" s="73">
        <v>780002</v>
      </c>
      <c r="F94" s="73">
        <v>823422</v>
      </c>
      <c r="G94" s="73">
        <v>731826</v>
      </c>
      <c r="H94" s="73">
        <v>862246</v>
      </c>
    </row>
    <row r="95" spans="1:8" x14ac:dyDescent="0.35">
      <c r="A95" s="73" t="s">
        <v>140</v>
      </c>
      <c r="B95" s="41">
        <v>42822</v>
      </c>
      <c r="C95" s="73" t="s">
        <v>132</v>
      </c>
      <c r="D95" s="73">
        <v>20170328</v>
      </c>
      <c r="E95" s="73">
        <v>792443</v>
      </c>
      <c r="F95" s="73">
        <v>835935</v>
      </c>
      <c r="G95" s="73">
        <v>794451</v>
      </c>
      <c r="H95" s="73">
        <v>887662</v>
      </c>
    </row>
    <row r="96" spans="1:8" x14ac:dyDescent="0.35">
      <c r="A96" s="73" t="s">
        <v>141</v>
      </c>
      <c r="B96" s="41">
        <v>42823</v>
      </c>
      <c r="C96" s="73" t="s">
        <v>132</v>
      </c>
      <c r="D96" s="73">
        <v>20170329</v>
      </c>
      <c r="E96" s="73">
        <v>784475</v>
      </c>
      <c r="F96" s="73">
        <v>836980</v>
      </c>
      <c r="G96" s="73">
        <v>799332</v>
      </c>
      <c r="H96" s="73">
        <v>867820</v>
      </c>
    </row>
    <row r="97" spans="1:8" x14ac:dyDescent="0.35">
      <c r="A97" s="73" t="s">
        <v>142</v>
      </c>
      <c r="B97" s="41">
        <v>42824</v>
      </c>
      <c r="C97" s="73" t="s">
        <v>132</v>
      </c>
      <c r="D97" s="73">
        <v>20170330</v>
      </c>
      <c r="E97" s="73">
        <v>726126</v>
      </c>
      <c r="F97" s="73">
        <v>821460</v>
      </c>
      <c r="G97" s="73">
        <v>786356</v>
      </c>
      <c r="H97" s="73">
        <v>866458</v>
      </c>
    </row>
    <row r="98" spans="1:8" x14ac:dyDescent="0.35">
      <c r="A98" s="73" t="s">
        <v>143</v>
      </c>
      <c r="B98" s="41">
        <v>42825</v>
      </c>
      <c r="C98" s="73" t="s">
        <v>132</v>
      </c>
      <c r="D98" s="73">
        <v>20170331</v>
      </c>
      <c r="E98" s="73">
        <v>698416</v>
      </c>
      <c r="F98" s="73">
        <v>790831</v>
      </c>
      <c r="G98" s="73">
        <v>693274</v>
      </c>
      <c r="H98" s="73">
        <v>838986</v>
      </c>
    </row>
    <row r="99" spans="1:8" x14ac:dyDescent="0.35">
      <c r="A99" s="73" t="s">
        <v>144</v>
      </c>
      <c r="B99" s="41">
        <v>42826</v>
      </c>
      <c r="C99" s="73" t="s">
        <v>132</v>
      </c>
      <c r="D99" s="73">
        <v>20170401</v>
      </c>
      <c r="E99" s="73">
        <v>659964</v>
      </c>
      <c r="F99" s="73">
        <v>692731</v>
      </c>
      <c r="G99" s="73">
        <v>648833</v>
      </c>
      <c r="H99" s="73">
        <v>741488</v>
      </c>
    </row>
    <row r="100" spans="1:8" x14ac:dyDescent="0.35">
      <c r="A100" s="73" t="s">
        <v>138</v>
      </c>
      <c r="B100" s="41">
        <v>42827</v>
      </c>
      <c r="C100" s="73" t="s">
        <v>132</v>
      </c>
      <c r="D100" s="73">
        <v>20170402</v>
      </c>
      <c r="E100" s="73">
        <v>636013</v>
      </c>
      <c r="F100" s="73">
        <v>667510</v>
      </c>
      <c r="G100" s="73">
        <v>604409</v>
      </c>
      <c r="H100" s="73">
        <v>701066</v>
      </c>
    </row>
    <row r="101" spans="1:8" x14ac:dyDescent="0.35">
      <c r="A101" s="73" t="s">
        <v>139</v>
      </c>
      <c r="B101" s="41">
        <v>42828</v>
      </c>
      <c r="C101" s="73" t="s">
        <v>132</v>
      </c>
      <c r="D101" s="73">
        <v>20170403</v>
      </c>
      <c r="E101" s="73">
        <v>708819</v>
      </c>
      <c r="F101" s="73">
        <v>785904</v>
      </c>
      <c r="G101" s="73">
        <v>611909</v>
      </c>
      <c r="H101" s="73">
        <v>838660</v>
      </c>
    </row>
    <row r="102" spans="1:8" x14ac:dyDescent="0.35">
      <c r="A102" s="73" t="s">
        <v>140</v>
      </c>
      <c r="B102" s="41">
        <v>42829</v>
      </c>
      <c r="C102" s="73" t="s">
        <v>132</v>
      </c>
      <c r="D102" s="73">
        <v>20170404</v>
      </c>
      <c r="E102" s="73">
        <v>746373</v>
      </c>
      <c r="F102" s="73">
        <v>796141</v>
      </c>
      <c r="G102" s="73">
        <v>738420</v>
      </c>
      <c r="H102" s="73">
        <v>850348</v>
      </c>
    </row>
    <row r="103" spans="1:8" x14ac:dyDescent="0.35">
      <c r="A103" s="73" t="s">
        <v>141</v>
      </c>
      <c r="B103" s="41">
        <v>42830</v>
      </c>
      <c r="C103" s="73" t="s">
        <v>132</v>
      </c>
      <c r="D103" s="73">
        <v>20170405</v>
      </c>
      <c r="E103" s="73">
        <v>725376</v>
      </c>
      <c r="F103" s="73">
        <v>801907</v>
      </c>
      <c r="G103" s="73">
        <v>752948</v>
      </c>
      <c r="H103" s="73">
        <v>858042</v>
      </c>
    </row>
    <row r="104" spans="1:8" x14ac:dyDescent="0.35">
      <c r="A104" s="73" t="s">
        <v>142</v>
      </c>
      <c r="B104" s="41">
        <v>42831</v>
      </c>
      <c r="C104" s="73" t="s">
        <v>132</v>
      </c>
      <c r="D104" s="73">
        <v>20170406</v>
      </c>
      <c r="E104" s="73">
        <v>729733</v>
      </c>
      <c r="F104" s="73">
        <v>801559</v>
      </c>
      <c r="G104" s="73">
        <v>760998</v>
      </c>
      <c r="H104" s="73">
        <v>860303</v>
      </c>
    </row>
    <row r="105" spans="1:8" x14ac:dyDescent="0.35">
      <c r="A105" s="73" t="s">
        <v>143</v>
      </c>
      <c r="B105" s="41">
        <v>42832</v>
      </c>
      <c r="C105" s="73" t="s">
        <v>132</v>
      </c>
      <c r="D105" s="73">
        <v>20170407</v>
      </c>
      <c r="E105" s="73">
        <v>722518</v>
      </c>
      <c r="F105" s="73">
        <v>780420</v>
      </c>
      <c r="G105" s="73">
        <v>710744</v>
      </c>
      <c r="H105" s="73">
        <v>844389</v>
      </c>
    </row>
    <row r="106" spans="1:8" x14ac:dyDescent="0.35">
      <c r="A106" s="73" t="s">
        <v>144</v>
      </c>
      <c r="B106" s="41">
        <v>42833</v>
      </c>
      <c r="C106" s="73" t="s">
        <v>132</v>
      </c>
      <c r="D106" s="73">
        <v>20170408</v>
      </c>
      <c r="E106" s="73">
        <v>618006</v>
      </c>
      <c r="F106" s="73">
        <v>694182</v>
      </c>
      <c r="G106" s="73">
        <v>645368</v>
      </c>
      <c r="H106" s="73">
        <v>720479</v>
      </c>
    </row>
    <row r="107" spans="1:8" x14ac:dyDescent="0.35">
      <c r="A107" s="73" t="s">
        <v>138</v>
      </c>
      <c r="B107" s="41">
        <v>42834</v>
      </c>
      <c r="C107" s="73" t="s">
        <v>132</v>
      </c>
      <c r="D107" s="73">
        <v>20170409</v>
      </c>
      <c r="E107" s="73">
        <v>566117</v>
      </c>
      <c r="F107" s="73">
        <v>660173</v>
      </c>
      <c r="G107" s="73">
        <v>623330</v>
      </c>
      <c r="H107" s="73">
        <v>691522</v>
      </c>
    </row>
    <row r="108" spans="1:8" x14ac:dyDescent="0.35">
      <c r="A108" s="73" t="s">
        <v>139</v>
      </c>
      <c r="B108" s="41">
        <v>42835</v>
      </c>
      <c r="C108" s="73" t="s">
        <v>132</v>
      </c>
      <c r="D108" s="73">
        <v>20170410</v>
      </c>
      <c r="E108" s="73">
        <v>688710</v>
      </c>
      <c r="F108" s="73">
        <v>782678</v>
      </c>
      <c r="G108" s="73">
        <v>661095</v>
      </c>
      <c r="H108" s="73">
        <v>821212</v>
      </c>
    </row>
    <row r="109" spans="1:8" x14ac:dyDescent="0.35">
      <c r="A109" s="73" t="s">
        <v>140</v>
      </c>
      <c r="B109" s="41">
        <v>42836</v>
      </c>
      <c r="C109" s="73" t="s">
        <v>132</v>
      </c>
      <c r="D109" s="73">
        <v>20170411</v>
      </c>
      <c r="E109" s="73">
        <v>681555</v>
      </c>
      <c r="F109" s="73">
        <v>797868</v>
      </c>
      <c r="G109" s="73">
        <v>738800</v>
      </c>
      <c r="H109" s="73">
        <v>844298</v>
      </c>
    </row>
    <row r="110" spans="1:8" x14ac:dyDescent="0.35">
      <c r="A110" s="73" t="s">
        <v>141</v>
      </c>
      <c r="B110" s="41">
        <v>42837</v>
      </c>
      <c r="C110" s="73" t="s">
        <v>132</v>
      </c>
      <c r="D110" s="73">
        <v>20170412</v>
      </c>
      <c r="E110" s="73">
        <v>686862</v>
      </c>
      <c r="F110" s="73">
        <v>793834</v>
      </c>
      <c r="G110" s="73">
        <v>756965</v>
      </c>
      <c r="H110" s="73">
        <v>831011</v>
      </c>
    </row>
    <row r="111" spans="1:8" x14ac:dyDescent="0.35">
      <c r="A111" s="73" t="s">
        <v>142</v>
      </c>
      <c r="B111" s="41">
        <v>42838</v>
      </c>
      <c r="C111" s="73" t="s">
        <v>132</v>
      </c>
      <c r="D111" s="73">
        <v>20170413</v>
      </c>
      <c r="E111" s="73">
        <v>719136</v>
      </c>
      <c r="F111" s="73">
        <v>787051</v>
      </c>
      <c r="G111" s="73">
        <v>749463</v>
      </c>
      <c r="H111" s="73">
        <v>831183</v>
      </c>
    </row>
    <row r="112" spans="1:8" x14ac:dyDescent="0.35">
      <c r="A112" s="73" t="s">
        <v>143</v>
      </c>
      <c r="B112" s="41">
        <v>42839</v>
      </c>
      <c r="C112" s="73" t="s">
        <v>132</v>
      </c>
      <c r="D112" s="73">
        <v>20170414</v>
      </c>
      <c r="E112" s="73">
        <v>658392</v>
      </c>
      <c r="F112" s="73">
        <v>758389</v>
      </c>
      <c r="G112" s="73">
        <v>680961</v>
      </c>
      <c r="H112" s="73">
        <v>808164</v>
      </c>
    </row>
    <row r="113" spans="1:8" x14ac:dyDescent="0.35">
      <c r="A113" s="73" t="s">
        <v>144</v>
      </c>
      <c r="B113" s="41">
        <v>42840</v>
      </c>
      <c r="C113" s="73" t="s">
        <v>132</v>
      </c>
      <c r="D113" s="73">
        <v>20170415</v>
      </c>
      <c r="E113" s="73">
        <v>578698</v>
      </c>
      <c r="F113" s="73">
        <v>669776</v>
      </c>
      <c r="G113" s="73">
        <v>641312</v>
      </c>
      <c r="H113" s="73">
        <v>712793</v>
      </c>
    </row>
    <row r="114" spans="1:8" x14ac:dyDescent="0.35">
      <c r="A114" s="73" t="s">
        <v>138</v>
      </c>
      <c r="B114" s="41">
        <v>42841</v>
      </c>
      <c r="C114" s="73" t="s">
        <v>132</v>
      </c>
      <c r="D114" s="73">
        <v>20170416</v>
      </c>
      <c r="E114" s="73">
        <v>606655</v>
      </c>
      <c r="F114" s="73">
        <v>637545</v>
      </c>
      <c r="G114" s="73">
        <v>615604</v>
      </c>
      <c r="H114" s="73">
        <v>674013</v>
      </c>
    </row>
    <row r="115" spans="1:8" x14ac:dyDescent="0.35">
      <c r="A115" s="73" t="s">
        <v>139</v>
      </c>
      <c r="B115" s="41">
        <v>42842</v>
      </c>
      <c r="C115" s="73" t="s">
        <v>132</v>
      </c>
      <c r="D115" s="73">
        <v>20170417</v>
      </c>
      <c r="E115" s="73">
        <v>647918</v>
      </c>
      <c r="F115" s="73">
        <v>762155</v>
      </c>
      <c r="G115" s="73">
        <v>637927</v>
      </c>
      <c r="H115" s="73">
        <v>811466</v>
      </c>
    </row>
    <row r="116" spans="1:8" x14ac:dyDescent="0.35">
      <c r="A116" s="73" t="s">
        <v>140</v>
      </c>
      <c r="B116" s="41">
        <v>42843</v>
      </c>
      <c r="C116" s="73" t="s">
        <v>132</v>
      </c>
      <c r="D116" s="73">
        <v>20170418</v>
      </c>
      <c r="E116" s="73">
        <v>708925</v>
      </c>
      <c r="F116" s="73">
        <v>764390</v>
      </c>
      <c r="G116" s="73">
        <v>733076</v>
      </c>
      <c r="H116" s="73">
        <v>820725</v>
      </c>
    </row>
    <row r="117" spans="1:8" x14ac:dyDescent="0.35">
      <c r="A117" s="73" t="s">
        <v>141</v>
      </c>
      <c r="B117" s="41">
        <v>42844</v>
      </c>
      <c r="C117" s="73" t="s">
        <v>132</v>
      </c>
      <c r="D117" s="73">
        <v>20170419</v>
      </c>
      <c r="E117" s="73">
        <v>729811</v>
      </c>
      <c r="F117" s="73">
        <v>768677</v>
      </c>
      <c r="G117" s="73">
        <v>737872</v>
      </c>
      <c r="H117" s="73">
        <v>822189</v>
      </c>
    </row>
    <row r="118" spans="1:8" x14ac:dyDescent="0.35">
      <c r="A118" s="73" t="s">
        <v>142</v>
      </c>
      <c r="B118" s="41">
        <v>42845</v>
      </c>
      <c r="C118" s="73" t="s">
        <v>132</v>
      </c>
      <c r="D118" s="73">
        <v>20170420</v>
      </c>
      <c r="E118" s="73">
        <v>739554</v>
      </c>
      <c r="F118" s="73">
        <v>775265</v>
      </c>
      <c r="G118" s="73">
        <v>736438</v>
      </c>
      <c r="H118" s="73">
        <v>815123</v>
      </c>
    </row>
    <row r="119" spans="1:8" x14ac:dyDescent="0.35">
      <c r="A119" s="73" t="s">
        <v>143</v>
      </c>
      <c r="B119" s="41">
        <v>42846</v>
      </c>
      <c r="C119" s="73" t="s">
        <v>132</v>
      </c>
      <c r="D119" s="73">
        <v>20170421</v>
      </c>
      <c r="E119" s="73">
        <v>716234</v>
      </c>
      <c r="F119" s="73">
        <v>757111</v>
      </c>
      <c r="G119" s="73">
        <v>657654</v>
      </c>
      <c r="H119" s="73">
        <v>808531</v>
      </c>
    </row>
    <row r="120" spans="1:8" x14ac:dyDescent="0.35">
      <c r="A120" s="73" t="s">
        <v>144</v>
      </c>
      <c r="B120" s="41">
        <v>42847</v>
      </c>
      <c r="C120" s="73" t="s">
        <v>132</v>
      </c>
      <c r="D120" s="73">
        <v>20170422</v>
      </c>
      <c r="E120" s="73">
        <v>631758</v>
      </c>
      <c r="F120" s="73">
        <v>661424</v>
      </c>
      <c r="G120" s="73">
        <v>624609</v>
      </c>
      <c r="H120" s="73">
        <v>700457</v>
      </c>
    </row>
    <row r="121" spans="1:8" x14ac:dyDescent="0.35">
      <c r="A121" s="73" t="s">
        <v>138</v>
      </c>
      <c r="B121" s="41">
        <v>42848</v>
      </c>
      <c r="C121" s="73" t="s">
        <v>132</v>
      </c>
      <c r="D121" s="73">
        <v>20170423</v>
      </c>
      <c r="E121" s="73">
        <v>608167</v>
      </c>
      <c r="F121" s="73">
        <v>640766</v>
      </c>
      <c r="G121" s="73">
        <v>592364</v>
      </c>
      <c r="H121" s="73">
        <v>676824</v>
      </c>
    </row>
    <row r="122" spans="1:8" x14ac:dyDescent="0.35">
      <c r="A122" s="73" t="s">
        <v>139</v>
      </c>
      <c r="B122" s="41">
        <v>42849</v>
      </c>
      <c r="C122" s="73" t="s">
        <v>132</v>
      </c>
      <c r="D122" s="73">
        <v>20170424</v>
      </c>
      <c r="E122" s="73">
        <v>715173</v>
      </c>
      <c r="F122" s="73">
        <v>766031</v>
      </c>
      <c r="G122" s="73">
        <v>605781</v>
      </c>
      <c r="H122" s="73">
        <v>801214</v>
      </c>
    </row>
    <row r="123" spans="1:8" x14ac:dyDescent="0.35">
      <c r="A123" s="73" t="s">
        <v>140</v>
      </c>
      <c r="B123" s="41">
        <v>42850</v>
      </c>
      <c r="C123" s="73" t="s">
        <v>132</v>
      </c>
      <c r="D123" s="73">
        <v>20170425</v>
      </c>
      <c r="E123" s="73">
        <v>723794</v>
      </c>
      <c r="F123" s="73">
        <v>764782</v>
      </c>
      <c r="G123" s="73">
        <v>702868</v>
      </c>
      <c r="H123" s="73">
        <v>807992</v>
      </c>
    </row>
    <row r="124" spans="1:8" x14ac:dyDescent="0.35">
      <c r="A124" s="73" t="s">
        <v>141</v>
      </c>
      <c r="B124" s="41">
        <v>42851</v>
      </c>
      <c r="C124" s="73" t="s">
        <v>132</v>
      </c>
      <c r="D124" s="73">
        <v>20170426</v>
      </c>
      <c r="E124" s="73">
        <v>762197</v>
      </c>
      <c r="F124" s="73">
        <v>760139</v>
      </c>
      <c r="G124" s="73">
        <v>719890</v>
      </c>
      <c r="H124" s="73">
        <v>803144</v>
      </c>
    </row>
    <row r="125" spans="1:8" x14ac:dyDescent="0.35">
      <c r="A125" s="73" t="s">
        <v>142</v>
      </c>
      <c r="B125" s="41">
        <v>42852</v>
      </c>
      <c r="C125" s="73" t="s">
        <v>132</v>
      </c>
      <c r="D125" s="73">
        <v>20170427</v>
      </c>
      <c r="E125" s="73">
        <v>774937</v>
      </c>
      <c r="F125" s="73">
        <v>754204</v>
      </c>
      <c r="G125" s="73">
        <v>733282</v>
      </c>
      <c r="H125" s="73">
        <v>794677</v>
      </c>
    </row>
    <row r="126" spans="1:8" x14ac:dyDescent="0.35">
      <c r="A126" s="73" t="s">
        <v>143</v>
      </c>
      <c r="B126" s="41">
        <v>42853</v>
      </c>
      <c r="C126" s="73" t="s">
        <v>132</v>
      </c>
      <c r="D126" s="73">
        <v>20170428</v>
      </c>
      <c r="E126" s="73">
        <v>758266</v>
      </c>
      <c r="F126" s="73">
        <v>741995</v>
      </c>
      <c r="G126" s="73">
        <v>711627</v>
      </c>
      <c r="H126" s="73">
        <v>776220</v>
      </c>
    </row>
    <row r="127" spans="1:8" x14ac:dyDescent="0.35">
      <c r="A127" s="73" t="s">
        <v>144</v>
      </c>
      <c r="B127" s="41">
        <v>42854</v>
      </c>
      <c r="C127" s="73" t="s">
        <v>132</v>
      </c>
      <c r="D127" s="73">
        <v>20170429</v>
      </c>
      <c r="E127" s="73">
        <v>645484</v>
      </c>
      <c r="F127" s="73">
        <v>646283</v>
      </c>
      <c r="G127" s="73">
        <v>601657</v>
      </c>
      <c r="H127" s="73">
        <v>673337</v>
      </c>
    </row>
    <row r="128" spans="1:8" x14ac:dyDescent="0.35">
      <c r="A128" s="73" t="s">
        <v>138</v>
      </c>
      <c r="B128" s="41">
        <v>42855</v>
      </c>
      <c r="C128" s="73" t="s">
        <v>132</v>
      </c>
      <c r="D128" s="73">
        <v>20170430</v>
      </c>
      <c r="E128" s="73">
        <v>576527</v>
      </c>
      <c r="F128" s="73">
        <v>617746</v>
      </c>
      <c r="G128" s="73">
        <v>577475</v>
      </c>
      <c r="H128" s="73">
        <v>651558</v>
      </c>
    </row>
    <row r="129" spans="1:8" x14ac:dyDescent="0.35">
      <c r="A129" s="73" t="s">
        <v>139</v>
      </c>
      <c r="B129" s="41">
        <v>42856</v>
      </c>
      <c r="C129" s="73" t="s">
        <v>132</v>
      </c>
      <c r="D129" s="73">
        <v>20170501</v>
      </c>
      <c r="E129" s="73">
        <v>634952</v>
      </c>
      <c r="F129" s="73">
        <v>725367</v>
      </c>
      <c r="G129" s="73">
        <v>598666</v>
      </c>
      <c r="H129" s="73">
        <v>765745</v>
      </c>
    </row>
    <row r="130" spans="1:8" x14ac:dyDescent="0.35">
      <c r="A130" s="73" t="s">
        <v>140</v>
      </c>
      <c r="B130" s="41">
        <v>42857</v>
      </c>
      <c r="C130" s="73" t="s">
        <v>132</v>
      </c>
      <c r="D130" s="73">
        <v>20170502</v>
      </c>
      <c r="E130" s="73">
        <v>721629</v>
      </c>
      <c r="F130" s="73">
        <v>744582</v>
      </c>
      <c r="G130" s="73">
        <v>715550</v>
      </c>
      <c r="H130" s="73">
        <v>781963</v>
      </c>
    </row>
    <row r="131" spans="1:8" x14ac:dyDescent="0.35">
      <c r="A131" s="73" t="s">
        <v>141</v>
      </c>
      <c r="B131" s="41">
        <v>42858</v>
      </c>
      <c r="C131" s="73" t="s">
        <v>132</v>
      </c>
      <c r="D131" s="73">
        <v>20170503</v>
      </c>
      <c r="E131" s="73">
        <v>717551</v>
      </c>
      <c r="F131" s="73">
        <v>748226</v>
      </c>
      <c r="G131" s="73">
        <v>719449</v>
      </c>
      <c r="H131" s="73">
        <v>778354</v>
      </c>
    </row>
    <row r="132" spans="1:8" x14ac:dyDescent="0.35">
      <c r="A132" s="73" t="s">
        <v>142</v>
      </c>
      <c r="B132" s="41">
        <v>42859</v>
      </c>
      <c r="C132" s="73" t="s">
        <v>132</v>
      </c>
      <c r="D132" s="73">
        <v>20170504</v>
      </c>
      <c r="E132" s="73">
        <v>686468</v>
      </c>
      <c r="F132" s="73">
        <v>750358</v>
      </c>
      <c r="G132" s="73">
        <v>717058</v>
      </c>
      <c r="H132" s="73">
        <v>787743</v>
      </c>
    </row>
    <row r="133" spans="1:8" x14ac:dyDescent="0.35">
      <c r="A133" s="73" t="s">
        <v>143</v>
      </c>
      <c r="B133" s="41">
        <v>42860</v>
      </c>
      <c r="C133" s="73" t="s">
        <v>132</v>
      </c>
      <c r="D133" s="73">
        <v>20170505</v>
      </c>
      <c r="E133" s="73">
        <v>658304</v>
      </c>
      <c r="F133" s="73">
        <v>725247</v>
      </c>
      <c r="G133" s="73">
        <v>704225</v>
      </c>
      <c r="H133" s="73">
        <v>764676</v>
      </c>
    </row>
    <row r="134" spans="1:8" x14ac:dyDescent="0.35">
      <c r="A134" s="73" t="s">
        <v>144</v>
      </c>
      <c r="B134" s="41">
        <v>42861</v>
      </c>
      <c r="C134" s="73" t="s">
        <v>132</v>
      </c>
      <c r="D134" s="73">
        <v>20170506</v>
      </c>
      <c r="E134" s="73">
        <v>634573</v>
      </c>
      <c r="F134" s="73">
        <v>632935</v>
      </c>
      <c r="G134" s="73">
        <v>596812</v>
      </c>
      <c r="H134" s="73">
        <v>662891</v>
      </c>
    </row>
    <row r="135" spans="1:8" x14ac:dyDescent="0.35">
      <c r="A135" s="73" t="s">
        <v>138</v>
      </c>
      <c r="B135" s="41">
        <v>42862</v>
      </c>
      <c r="C135" s="73" t="s">
        <v>132</v>
      </c>
      <c r="D135" s="73">
        <v>20170507</v>
      </c>
      <c r="E135" s="73">
        <v>603543</v>
      </c>
      <c r="F135" s="73">
        <v>598796</v>
      </c>
      <c r="G135" s="73">
        <v>557387</v>
      </c>
      <c r="H135" s="73">
        <v>625112</v>
      </c>
    </row>
    <row r="136" spans="1:8" x14ac:dyDescent="0.35">
      <c r="A136" s="73" t="s">
        <v>139</v>
      </c>
      <c r="B136" s="41">
        <v>42863</v>
      </c>
      <c r="C136" s="73" t="s">
        <v>132</v>
      </c>
      <c r="D136" s="73">
        <v>20170508</v>
      </c>
      <c r="E136" s="73">
        <v>699112</v>
      </c>
      <c r="F136" s="73">
        <v>637002</v>
      </c>
      <c r="G136" s="73">
        <v>593969</v>
      </c>
      <c r="H136" s="73">
        <v>731554</v>
      </c>
    </row>
    <row r="137" spans="1:8" x14ac:dyDescent="0.35">
      <c r="A137" s="73" t="s">
        <v>140</v>
      </c>
      <c r="B137" s="41">
        <v>42864</v>
      </c>
      <c r="C137" s="73" t="s">
        <v>132</v>
      </c>
      <c r="D137" s="73">
        <v>20170509</v>
      </c>
      <c r="E137" s="73">
        <v>736237</v>
      </c>
      <c r="F137" s="73">
        <v>731365</v>
      </c>
      <c r="G137" s="73">
        <v>711778</v>
      </c>
      <c r="H137" s="73">
        <v>756423</v>
      </c>
    </row>
    <row r="138" spans="1:8" x14ac:dyDescent="0.35">
      <c r="A138" s="73" t="s">
        <v>141</v>
      </c>
      <c r="B138" s="41">
        <v>42865</v>
      </c>
      <c r="C138" s="73" t="s">
        <v>132</v>
      </c>
      <c r="D138" s="73">
        <v>20170510</v>
      </c>
      <c r="E138" s="73">
        <v>698767</v>
      </c>
      <c r="F138" s="73">
        <v>733330</v>
      </c>
      <c r="G138" s="73">
        <v>720922</v>
      </c>
      <c r="H138" s="73">
        <v>771079</v>
      </c>
    </row>
    <row r="139" spans="1:8" x14ac:dyDescent="0.35">
      <c r="A139" s="73" t="s">
        <v>142</v>
      </c>
      <c r="B139" s="41">
        <v>42866</v>
      </c>
      <c r="C139" s="73" t="s">
        <v>132</v>
      </c>
      <c r="D139" s="73">
        <v>20170511</v>
      </c>
      <c r="E139" s="73">
        <v>698898</v>
      </c>
      <c r="F139" s="73">
        <v>737390</v>
      </c>
      <c r="G139" s="73">
        <v>709765</v>
      </c>
      <c r="H139" s="73">
        <v>763762</v>
      </c>
    </row>
    <row r="140" spans="1:8" x14ac:dyDescent="0.35">
      <c r="A140" s="73" t="s">
        <v>143</v>
      </c>
      <c r="B140" s="41">
        <v>42867</v>
      </c>
      <c r="C140" s="73" t="s">
        <v>132</v>
      </c>
      <c r="D140" s="73">
        <v>20170512</v>
      </c>
      <c r="E140" s="73">
        <v>716435</v>
      </c>
      <c r="F140" s="73">
        <v>723482</v>
      </c>
      <c r="G140" s="73">
        <v>701315</v>
      </c>
      <c r="H140" s="73">
        <v>748039</v>
      </c>
    </row>
    <row r="141" spans="1:8" x14ac:dyDescent="0.35">
      <c r="A141" s="73" t="s">
        <v>144</v>
      </c>
      <c r="B141" s="41">
        <v>42868</v>
      </c>
      <c r="C141" s="73" t="s">
        <v>132</v>
      </c>
      <c r="D141" s="73">
        <v>20170513</v>
      </c>
      <c r="E141" s="73">
        <v>594723</v>
      </c>
      <c r="F141" s="73">
        <v>631529</v>
      </c>
      <c r="G141" s="73">
        <v>605638</v>
      </c>
      <c r="H141" s="73">
        <v>650735</v>
      </c>
    </row>
    <row r="142" spans="1:8" x14ac:dyDescent="0.35">
      <c r="A142" s="73" t="s">
        <v>138</v>
      </c>
      <c r="B142" s="41">
        <v>42869</v>
      </c>
      <c r="C142" s="73" t="s">
        <v>132</v>
      </c>
      <c r="D142" s="73">
        <v>20170514</v>
      </c>
      <c r="E142" s="73">
        <v>561113</v>
      </c>
      <c r="F142" s="73">
        <v>607638</v>
      </c>
      <c r="G142" s="73">
        <v>569736</v>
      </c>
      <c r="H142" s="73">
        <v>624061</v>
      </c>
    </row>
    <row r="143" spans="1:8" x14ac:dyDescent="0.35">
      <c r="A143" s="73" t="s">
        <v>139</v>
      </c>
      <c r="B143" s="41">
        <v>42870</v>
      </c>
      <c r="C143" s="73" t="s">
        <v>132</v>
      </c>
      <c r="D143" s="73">
        <v>20170515</v>
      </c>
      <c r="E143" s="73">
        <v>697264</v>
      </c>
      <c r="F143" s="73">
        <v>722821</v>
      </c>
      <c r="G143" s="73">
        <v>696765</v>
      </c>
      <c r="H143" s="73">
        <v>739502</v>
      </c>
    </row>
    <row r="144" spans="1:8" x14ac:dyDescent="0.35">
      <c r="A144" s="73" t="s">
        <v>140</v>
      </c>
      <c r="B144" s="41">
        <v>42871</v>
      </c>
      <c r="C144" s="73" t="s">
        <v>132</v>
      </c>
      <c r="D144" s="73">
        <v>20170516</v>
      </c>
      <c r="E144" s="73">
        <v>692824</v>
      </c>
      <c r="F144" s="73">
        <v>735737</v>
      </c>
      <c r="G144" s="73">
        <v>705464</v>
      </c>
      <c r="H144" s="73">
        <v>754360</v>
      </c>
    </row>
    <row r="145" spans="1:8" x14ac:dyDescent="0.35">
      <c r="A145" s="73" t="s">
        <v>141</v>
      </c>
      <c r="B145" s="41">
        <v>42872</v>
      </c>
      <c r="C145" s="73" t="s">
        <v>132</v>
      </c>
      <c r="D145" s="73">
        <v>20170517</v>
      </c>
      <c r="E145" s="73">
        <v>752956</v>
      </c>
      <c r="F145" s="73">
        <v>735005</v>
      </c>
      <c r="G145" s="73">
        <v>716131</v>
      </c>
      <c r="H145" s="73">
        <v>752202</v>
      </c>
    </row>
    <row r="146" spans="1:8" x14ac:dyDescent="0.35">
      <c r="A146" s="73" t="s">
        <v>142</v>
      </c>
      <c r="B146" s="41">
        <v>42873</v>
      </c>
      <c r="C146" s="73" t="s">
        <v>132</v>
      </c>
      <c r="D146" s="73">
        <v>20170518</v>
      </c>
      <c r="E146" s="73">
        <v>710902</v>
      </c>
      <c r="F146" s="73">
        <v>730901</v>
      </c>
      <c r="G146" s="73">
        <v>712055</v>
      </c>
      <c r="H146" s="73">
        <v>759791</v>
      </c>
    </row>
    <row r="147" spans="1:8" x14ac:dyDescent="0.35">
      <c r="A147" s="73" t="s">
        <v>143</v>
      </c>
      <c r="B147" s="41">
        <v>42874</v>
      </c>
      <c r="C147" s="73" t="s">
        <v>132</v>
      </c>
      <c r="D147" s="73">
        <v>20170519</v>
      </c>
      <c r="E147" s="73">
        <v>707610</v>
      </c>
      <c r="F147" s="73">
        <v>715253</v>
      </c>
      <c r="G147" s="73">
        <v>697578</v>
      </c>
      <c r="H147" s="73">
        <v>742850</v>
      </c>
    </row>
    <row r="148" spans="1:8" x14ac:dyDescent="0.35">
      <c r="A148" s="73" t="s">
        <v>144</v>
      </c>
      <c r="B148" s="41">
        <v>42875</v>
      </c>
      <c r="C148" s="73" t="s">
        <v>132</v>
      </c>
      <c r="D148" s="73">
        <v>20170520</v>
      </c>
      <c r="E148" s="73">
        <v>607977</v>
      </c>
      <c r="F148" s="73">
        <v>620150</v>
      </c>
      <c r="G148" s="73">
        <v>591316</v>
      </c>
      <c r="H148" s="73">
        <v>651201</v>
      </c>
    </row>
    <row r="149" spans="1:8" x14ac:dyDescent="0.35">
      <c r="A149" s="73" t="s">
        <v>138</v>
      </c>
      <c r="B149" s="41">
        <v>42876</v>
      </c>
      <c r="C149" s="73" t="s">
        <v>132</v>
      </c>
      <c r="D149" s="73">
        <v>20170521</v>
      </c>
      <c r="E149" s="73">
        <v>568922</v>
      </c>
      <c r="F149" s="73">
        <v>592704</v>
      </c>
      <c r="G149" s="73">
        <v>555571</v>
      </c>
      <c r="H149" s="73">
        <v>628948</v>
      </c>
    </row>
    <row r="150" spans="1:8" x14ac:dyDescent="0.35">
      <c r="A150" s="73" t="s">
        <v>139</v>
      </c>
      <c r="B150" s="41">
        <v>42877</v>
      </c>
      <c r="C150" s="73" t="s">
        <v>132</v>
      </c>
      <c r="D150" s="73">
        <v>20170522</v>
      </c>
      <c r="E150" s="73">
        <v>658913</v>
      </c>
      <c r="F150" s="73">
        <v>715482</v>
      </c>
      <c r="G150" s="73">
        <v>690246</v>
      </c>
      <c r="H150" s="73">
        <v>736906</v>
      </c>
    </row>
    <row r="151" spans="1:8" x14ac:dyDescent="0.35">
      <c r="A151" s="73" t="s">
        <v>140</v>
      </c>
      <c r="B151" s="41">
        <v>42878</v>
      </c>
      <c r="C151" s="73" t="s">
        <v>132</v>
      </c>
      <c r="D151" s="73">
        <v>20170523</v>
      </c>
      <c r="E151" s="73">
        <v>697297</v>
      </c>
      <c r="F151" s="73">
        <v>721279</v>
      </c>
      <c r="G151" s="73">
        <v>698455</v>
      </c>
      <c r="H151" s="73">
        <v>738675</v>
      </c>
    </row>
    <row r="152" spans="1:8" x14ac:dyDescent="0.35">
      <c r="A152" s="73" t="s">
        <v>141</v>
      </c>
      <c r="B152" s="41">
        <v>42879</v>
      </c>
      <c r="C152" s="73" t="s">
        <v>132</v>
      </c>
      <c r="D152" s="73">
        <v>20170524</v>
      </c>
      <c r="E152" s="73">
        <v>683517</v>
      </c>
      <c r="F152" s="73">
        <v>722302</v>
      </c>
      <c r="G152" s="73">
        <v>700988</v>
      </c>
      <c r="H152" s="73">
        <v>740872</v>
      </c>
    </row>
    <row r="153" spans="1:8" x14ac:dyDescent="0.35">
      <c r="A153" s="73" t="s">
        <v>142</v>
      </c>
      <c r="B153" s="41">
        <v>42880</v>
      </c>
      <c r="C153" s="73" t="s">
        <v>132</v>
      </c>
      <c r="D153" s="73">
        <v>20170525</v>
      </c>
      <c r="E153" s="73">
        <v>674652</v>
      </c>
      <c r="F153" s="73">
        <v>721805</v>
      </c>
      <c r="G153" s="73">
        <v>698436</v>
      </c>
      <c r="H153" s="73">
        <v>742072</v>
      </c>
    </row>
    <row r="154" spans="1:8" x14ac:dyDescent="0.35">
      <c r="A154" s="73" t="s">
        <v>143</v>
      </c>
      <c r="B154" s="41">
        <v>42881</v>
      </c>
      <c r="C154" s="73" t="s">
        <v>132</v>
      </c>
      <c r="D154" s="73">
        <v>20170526</v>
      </c>
      <c r="E154" s="73">
        <v>631599</v>
      </c>
      <c r="F154" s="73">
        <v>704747</v>
      </c>
      <c r="G154" s="73">
        <v>673058</v>
      </c>
      <c r="H154" s="73">
        <v>720937</v>
      </c>
    </row>
    <row r="155" spans="1:8" x14ac:dyDescent="0.35">
      <c r="A155" s="73" t="s">
        <v>144</v>
      </c>
      <c r="B155" s="41">
        <v>42882</v>
      </c>
      <c r="C155" s="73" t="s">
        <v>132</v>
      </c>
      <c r="D155" s="73">
        <v>20170527</v>
      </c>
      <c r="E155" s="73">
        <v>572310</v>
      </c>
      <c r="F155" s="73">
        <v>598201</v>
      </c>
      <c r="G155" s="73">
        <v>555452</v>
      </c>
      <c r="H155" s="73">
        <v>624318</v>
      </c>
    </row>
    <row r="156" spans="1:8" x14ac:dyDescent="0.35">
      <c r="A156" s="73" t="s">
        <v>138</v>
      </c>
      <c r="B156" s="41">
        <v>42883</v>
      </c>
      <c r="C156" s="73" t="s">
        <v>132</v>
      </c>
      <c r="D156" s="73">
        <v>20170528</v>
      </c>
      <c r="E156" s="73">
        <v>547140</v>
      </c>
      <c r="F156" s="73">
        <v>563132</v>
      </c>
      <c r="G156" s="73">
        <v>515730</v>
      </c>
      <c r="H156" s="73">
        <v>597333</v>
      </c>
    </row>
    <row r="157" spans="1:8" x14ac:dyDescent="0.35">
      <c r="A157" s="73" t="s">
        <v>139</v>
      </c>
      <c r="B157" s="41">
        <v>42884</v>
      </c>
      <c r="C157" s="73" t="s">
        <v>132</v>
      </c>
      <c r="D157" s="73">
        <v>20170529</v>
      </c>
      <c r="E157" s="73">
        <v>621099</v>
      </c>
      <c r="F157" s="73">
        <v>584200</v>
      </c>
      <c r="G157" s="73">
        <v>528182</v>
      </c>
      <c r="H157" s="73">
        <v>651683</v>
      </c>
    </row>
    <row r="158" spans="1:8" x14ac:dyDescent="0.35">
      <c r="A158" s="73" t="s">
        <v>140</v>
      </c>
      <c r="B158" s="41">
        <v>42885</v>
      </c>
      <c r="C158" s="73" t="s">
        <v>132</v>
      </c>
      <c r="D158" s="73">
        <v>20170530</v>
      </c>
      <c r="E158" s="73">
        <v>657561</v>
      </c>
      <c r="F158" s="73">
        <v>671508</v>
      </c>
      <c r="G158" s="73">
        <v>621833</v>
      </c>
      <c r="H158" s="73">
        <v>712657</v>
      </c>
    </row>
    <row r="159" spans="1:8" x14ac:dyDescent="0.35">
      <c r="A159" s="73" t="s">
        <v>141</v>
      </c>
      <c r="B159" s="41">
        <v>42886</v>
      </c>
      <c r="C159" s="73" t="s">
        <v>132</v>
      </c>
      <c r="D159" s="73">
        <v>20170531</v>
      </c>
      <c r="E159" s="73">
        <v>668728</v>
      </c>
      <c r="F159" s="73">
        <v>689192</v>
      </c>
      <c r="G159" s="73">
        <v>642516</v>
      </c>
      <c r="H159" s="73">
        <v>727997</v>
      </c>
    </row>
    <row r="160" spans="1:8" x14ac:dyDescent="0.35">
      <c r="A160" s="73" t="s">
        <v>142</v>
      </c>
      <c r="B160" s="41">
        <v>42887</v>
      </c>
      <c r="C160" s="73" t="s">
        <v>132</v>
      </c>
      <c r="D160" s="73">
        <v>20170601</v>
      </c>
      <c r="E160" s="73">
        <v>640893</v>
      </c>
      <c r="F160" s="73">
        <v>685195</v>
      </c>
      <c r="G160" s="73">
        <v>643972</v>
      </c>
      <c r="H160" s="73">
        <v>715201</v>
      </c>
    </row>
    <row r="161" spans="1:8" x14ac:dyDescent="0.35">
      <c r="A161" s="73" t="s">
        <v>143</v>
      </c>
      <c r="B161" s="41">
        <v>42888</v>
      </c>
      <c r="C161" s="73" t="s">
        <v>132</v>
      </c>
      <c r="D161" s="73">
        <v>20170602</v>
      </c>
      <c r="E161" s="73">
        <v>677205</v>
      </c>
      <c r="F161" s="73">
        <v>673838</v>
      </c>
      <c r="G161" s="73">
        <v>641367</v>
      </c>
      <c r="H161" s="73">
        <v>697354</v>
      </c>
    </row>
    <row r="162" spans="1:8" x14ac:dyDescent="0.35">
      <c r="A162" s="73" t="s">
        <v>144</v>
      </c>
      <c r="B162" s="41">
        <v>42889</v>
      </c>
      <c r="C162" s="73" t="s">
        <v>132</v>
      </c>
      <c r="D162" s="73">
        <v>20170603</v>
      </c>
      <c r="E162" s="73">
        <v>561044</v>
      </c>
      <c r="F162" s="73">
        <v>591611</v>
      </c>
      <c r="G162" s="73">
        <v>557716</v>
      </c>
      <c r="H162" s="73">
        <v>619385</v>
      </c>
    </row>
    <row r="163" spans="1:8" x14ac:dyDescent="0.35">
      <c r="A163" s="73" t="s">
        <v>138</v>
      </c>
      <c r="B163" s="41">
        <v>42890</v>
      </c>
      <c r="C163" s="73" t="s">
        <v>132</v>
      </c>
      <c r="D163" s="73">
        <v>20170604</v>
      </c>
      <c r="E163" s="73">
        <v>548084</v>
      </c>
      <c r="F163" s="73">
        <v>569335</v>
      </c>
      <c r="G163" s="73">
        <v>534114</v>
      </c>
      <c r="H163" s="73">
        <v>599463</v>
      </c>
    </row>
    <row r="164" spans="1:8" x14ac:dyDescent="0.35">
      <c r="A164" s="73" t="s">
        <v>139</v>
      </c>
      <c r="B164" s="41">
        <v>42891</v>
      </c>
      <c r="C164" s="73" t="s">
        <v>132</v>
      </c>
      <c r="D164" s="73">
        <v>20170605</v>
      </c>
      <c r="E164" s="73">
        <v>665538</v>
      </c>
      <c r="F164" s="73">
        <v>692051</v>
      </c>
      <c r="G164" s="73">
        <v>645862</v>
      </c>
      <c r="H164" s="73">
        <v>711376</v>
      </c>
    </row>
    <row r="165" spans="1:8" x14ac:dyDescent="0.35">
      <c r="A165" s="73" t="s">
        <v>140</v>
      </c>
      <c r="B165" s="41">
        <v>42892</v>
      </c>
      <c r="C165" s="73" t="s">
        <v>132</v>
      </c>
      <c r="D165" s="73">
        <v>20170606</v>
      </c>
      <c r="E165" s="73">
        <v>657313</v>
      </c>
      <c r="F165" s="73">
        <v>707248</v>
      </c>
      <c r="G165" s="73">
        <v>678408</v>
      </c>
      <c r="H165" s="73">
        <v>730072</v>
      </c>
    </row>
    <row r="166" spans="1:8" x14ac:dyDescent="0.35">
      <c r="A166" s="73" t="s">
        <v>141</v>
      </c>
      <c r="B166" s="41">
        <v>42893</v>
      </c>
      <c r="C166" s="73" t="s">
        <v>132</v>
      </c>
      <c r="D166" s="73">
        <v>20170607</v>
      </c>
      <c r="E166" s="73">
        <v>623720</v>
      </c>
      <c r="F166" s="73">
        <v>708059</v>
      </c>
      <c r="G166" s="73">
        <v>689565</v>
      </c>
      <c r="H166" s="73">
        <v>728678</v>
      </c>
    </row>
    <row r="167" spans="1:8" x14ac:dyDescent="0.35">
      <c r="A167" s="73" t="s">
        <v>142</v>
      </c>
      <c r="B167" s="41">
        <v>42894</v>
      </c>
      <c r="C167" s="73" t="s">
        <v>132</v>
      </c>
      <c r="D167" s="73">
        <v>20170608</v>
      </c>
      <c r="E167" s="73">
        <v>673034</v>
      </c>
      <c r="F167" s="73">
        <v>705822</v>
      </c>
      <c r="G167" s="73">
        <v>696988</v>
      </c>
      <c r="H167" s="73">
        <v>723907</v>
      </c>
    </row>
    <row r="168" spans="1:8" x14ac:dyDescent="0.35">
      <c r="A168" s="73" t="s">
        <v>143</v>
      </c>
      <c r="B168" s="41">
        <v>42895</v>
      </c>
      <c r="C168" s="73" t="s">
        <v>132</v>
      </c>
      <c r="D168" s="73">
        <v>20170609</v>
      </c>
      <c r="E168" s="73">
        <v>641844</v>
      </c>
      <c r="F168" s="73">
        <v>698808</v>
      </c>
      <c r="G168" s="73">
        <v>682597</v>
      </c>
      <c r="H168" s="73">
        <v>712786</v>
      </c>
    </row>
    <row r="169" spans="1:8" x14ac:dyDescent="0.35">
      <c r="A169" s="73" t="s">
        <v>144</v>
      </c>
      <c r="B169" s="41">
        <v>42896</v>
      </c>
      <c r="C169" s="73" t="s">
        <v>132</v>
      </c>
      <c r="D169" s="73">
        <v>20170610</v>
      </c>
      <c r="E169" s="73">
        <v>561460</v>
      </c>
      <c r="F169" s="73">
        <v>596619</v>
      </c>
      <c r="G169" s="73">
        <v>581432</v>
      </c>
      <c r="H169" s="73">
        <v>622567</v>
      </c>
    </row>
    <row r="170" spans="1:8" x14ac:dyDescent="0.35">
      <c r="A170" s="73" t="s">
        <v>138</v>
      </c>
      <c r="B170" s="41">
        <v>42897</v>
      </c>
      <c r="C170" s="73" t="s">
        <v>132</v>
      </c>
      <c r="D170" s="73">
        <v>20170611</v>
      </c>
      <c r="E170" s="73">
        <v>510119</v>
      </c>
      <c r="F170" s="73">
        <v>575504</v>
      </c>
      <c r="G170" s="73">
        <v>542628</v>
      </c>
      <c r="H170" s="73">
        <v>606396</v>
      </c>
    </row>
    <row r="171" spans="1:8" x14ac:dyDescent="0.35">
      <c r="A171" s="73" t="s">
        <v>139</v>
      </c>
      <c r="B171" s="41">
        <v>42898</v>
      </c>
      <c r="C171" s="73" t="s">
        <v>132</v>
      </c>
      <c r="D171" s="73">
        <v>20170612</v>
      </c>
      <c r="E171" s="73">
        <v>623027</v>
      </c>
      <c r="F171" s="73">
        <v>700158</v>
      </c>
      <c r="G171" s="73">
        <v>682967</v>
      </c>
      <c r="H171" s="73">
        <v>713237</v>
      </c>
    </row>
    <row r="172" spans="1:8" x14ac:dyDescent="0.35">
      <c r="A172" s="73" t="s">
        <v>140</v>
      </c>
      <c r="B172" s="41">
        <v>42899</v>
      </c>
      <c r="C172" s="73" t="s">
        <v>132</v>
      </c>
      <c r="D172" s="73">
        <v>20170613</v>
      </c>
      <c r="E172" s="73">
        <v>676365</v>
      </c>
      <c r="F172" s="73">
        <v>706747</v>
      </c>
      <c r="G172" s="73">
        <v>693985</v>
      </c>
      <c r="H172" s="73">
        <v>726960</v>
      </c>
    </row>
    <row r="173" spans="1:8" x14ac:dyDescent="0.35">
      <c r="A173" s="73" t="s">
        <v>141</v>
      </c>
      <c r="B173" s="41">
        <v>42900</v>
      </c>
      <c r="C173" s="73" t="s">
        <v>132</v>
      </c>
      <c r="D173" s="73">
        <v>20170614</v>
      </c>
      <c r="E173" s="73">
        <v>661537</v>
      </c>
      <c r="F173" s="73">
        <v>708275</v>
      </c>
      <c r="G173" s="73">
        <v>689926</v>
      </c>
      <c r="H173" s="73">
        <v>723604</v>
      </c>
    </row>
    <row r="174" spans="1:8" x14ac:dyDescent="0.35">
      <c r="A174" s="73" t="s">
        <v>142</v>
      </c>
      <c r="B174" s="41">
        <v>42901</v>
      </c>
      <c r="C174" s="73" t="s">
        <v>132</v>
      </c>
      <c r="D174" s="73">
        <v>20170615</v>
      </c>
      <c r="E174" s="73">
        <v>628655</v>
      </c>
      <c r="F174" s="73">
        <v>710370</v>
      </c>
      <c r="G174" s="73">
        <v>688769</v>
      </c>
      <c r="H174" s="73">
        <v>721778</v>
      </c>
    </row>
    <row r="175" spans="1:8" x14ac:dyDescent="0.35">
      <c r="A175" s="73" t="s">
        <v>143</v>
      </c>
      <c r="B175" s="41">
        <v>42902</v>
      </c>
      <c r="C175" s="73" t="s">
        <v>132</v>
      </c>
      <c r="D175" s="73">
        <v>20170616</v>
      </c>
      <c r="E175" s="73">
        <v>631783</v>
      </c>
      <c r="F175" s="73">
        <v>695134</v>
      </c>
      <c r="G175" s="73">
        <v>674720</v>
      </c>
      <c r="H175" s="73">
        <v>707238</v>
      </c>
    </row>
    <row r="176" spans="1:8" x14ac:dyDescent="0.35">
      <c r="A176" s="73" t="s">
        <v>144</v>
      </c>
      <c r="B176" s="41">
        <v>42903</v>
      </c>
      <c r="C176" s="73" t="s">
        <v>132</v>
      </c>
      <c r="D176" s="73">
        <v>20170617</v>
      </c>
      <c r="E176" s="73">
        <v>560708</v>
      </c>
      <c r="F176" s="73">
        <v>597648</v>
      </c>
      <c r="G176" s="73">
        <v>559914</v>
      </c>
      <c r="H176" s="73">
        <v>624150</v>
      </c>
    </row>
    <row r="177" spans="1:8" x14ac:dyDescent="0.35">
      <c r="A177" s="73" t="s">
        <v>138</v>
      </c>
      <c r="B177" s="41">
        <v>42904</v>
      </c>
      <c r="C177" s="73" t="s">
        <v>132</v>
      </c>
      <c r="D177" s="73">
        <v>20170618</v>
      </c>
      <c r="E177" s="73">
        <v>557480</v>
      </c>
      <c r="F177" s="73">
        <v>569379</v>
      </c>
      <c r="G177" s="73">
        <v>527012</v>
      </c>
      <c r="H177" s="73">
        <v>603222</v>
      </c>
    </row>
    <row r="178" spans="1:8" x14ac:dyDescent="0.35">
      <c r="A178" s="73" t="s">
        <v>139</v>
      </c>
      <c r="B178" s="41">
        <v>42905</v>
      </c>
      <c r="C178" s="73" t="s">
        <v>132</v>
      </c>
      <c r="D178" s="73">
        <v>20170619</v>
      </c>
      <c r="E178" s="73">
        <v>683063</v>
      </c>
      <c r="F178" s="73">
        <v>693370</v>
      </c>
      <c r="G178" s="73">
        <v>668703</v>
      </c>
      <c r="H178" s="73">
        <v>706662</v>
      </c>
    </row>
    <row r="179" spans="1:8" x14ac:dyDescent="0.35">
      <c r="A179" s="73" t="s">
        <v>140</v>
      </c>
      <c r="B179" s="41">
        <v>42906</v>
      </c>
      <c r="C179" s="73" t="s">
        <v>132</v>
      </c>
      <c r="D179" s="73">
        <v>20170620</v>
      </c>
      <c r="E179" s="73">
        <v>692663</v>
      </c>
      <c r="F179" s="73">
        <v>702058</v>
      </c>
      <c r="G179" s="73">
        <v>687409</v>
      </c>
      <c r="H179" s="73">
        <v>715924</v>
      </c>
    </row>
    <row r="180" spans="1:8" x14ac:dyDescent="0.35">
      <c r="A180" s="73" t="s">
        <v>141</v>
      </c>
      <c r="B180" s="41">
        <v>42907</v>
      </c>
      <c r="C180" s="73" t="s">
        <v>132</v>
      </c>
      <c r="D180" s="73">
        <v>20170621</v>
      </c>
      <c r="E180" s="73">
        <v>691428</v>
      </c>
      <c r="F180" s="73">
        <v>703413</v>
      </c>
      <c r="G180" s="73">
        <v>679066</v>
      </c>
      <c r="H180" s="73">
        <v>716931</v>
      </c>
    </row>
    <row r="181" spans="1:8" x14ac:dyDescent="0.35">
      <c r="A181" s="73" t="s">
        <v>142</v>
      </c>
      <c r="B181" s="41">
        <v>42908</v>
      </c>
      <c r="C181" s="73" t="s">
        <v>132</v>
      </c>
      <c r="D181" s="73">
        <v>20170622</v>
      </c>
      <c r="E181" s="73">
        <v>692834</v>
      </c>
      <c r="F181" s="73">
        <v>700507</v>
      </c>
      <c r="G181" s="73">
        <v>682802</v>
      </c>
      <c r="H181" s="73">
        <v>719218</v>
      </c>
    </row>
    <row r="182" spans="1:8" x14ac:dyDescent="0.35">
      <c r="A182" s="73" t="s">
        <v>143</v>
      </c>
      <c r="B182" s="41">
        <v>42909</v>
      </c>
      <c r="C182" s="73" t="s">
        <v>132</v>
      </c>
      <c r="D182" s="73">
        <v>20170623</v>
      </c>
      <c r="E182" s="73">
        <v>629563</v>
      </c>
      <c r="F182" s="73">
        <v>685609</v>
      </c>
      <c r="G182" s="73">
        <v>670571</v>
      </c>
      <c r="H182" s="73">
        <v>698631</v>
      </c>
    </row>
    <row r="183" spans="1:8" x14ac:dyDescent="0.35">
      <c r="A183" s="73" t="s">
        <v>144</v>
      </c>
      <c r="B183" s="41">
        <v>42910</v>
      </c>
      <c r="C183" s="73" t="s">
        <v>132</v>
      </c>
      <c r="D183" s="73">
        <v>20170624</v>
      </c>
      <c r="E183" s="73">
        <v>553288</v>
      </c>
      <c r="F183" s="73">
        <v>594157</v>
      </c>
      <c r="G183" s="73">
        <v>560990</v>
      </c>
      <c r="H183" s="73">
        <v>616333</v>
      </c>
    </row>
    <row r="184" spans="1:8" x14ac:dyDescent="0.35">
      <c r="A184" s="73" t="s">
        <v>138</v>
      </c>
      <c r="B184" s="41">
        <v>42911</v>
      </c>
      <c r="C184" s="73" t="s">
        <v>132</v>
      </c>
      <c r="D184" s="73">
        <v>20170625</v>
      </c>
      <c r="E184" s="73">
        <v>542386</v>
      </c>
      <c r="F184" s="73">
        <v>569385</v>
      </c>
      <c r="G184" s="73">
        <v>525078</v>
      </c>
      <c r="H184" s="73">
        <v>593215</v>
      </c>
    </row>
    <row r="185" spans="1:8" x14ac:dyDescent="0.35">
      <c r="A185" s="73" t="s">
        <v>139</v>
      </c>
      <c r="B185" s="41">
        <v>42912</v>
      </c>
      <c r="C185" s="73" t="s">
        <v>132</v>
      </c>
      <c r="D185" s="73">
        <v>20170626</v>
      </c>
      <c r="E185" s="73">
        <v>658831</v>
      </c>
      <c r="F185" s="73">
        <v>689943</v>
      </c>
      <c r="G185" s="73">
        <v>669705</v>
      </c>
      <c r="H185" s="73">
        <v>704863</v>
      </c>
    </row>
    <row r="186" spans="1:8" x14ac:dyDescent="0.35">
      <c r="A186" s="73" t="s">
        <v>140</v>
      </c>
      <c r="B186" s="41">
        <v>42913</v>
      </c>
      <c r="C186" s="73" t="s">
        <v>132</v>
      </c>
      <c r="D186" s="73">
        <v>20170627</v>
      </c>
      <c r="E186" s="73">
        <v>695492</v>
      </c>
      <c r="F186" s="73">
        <v>702302</v>
      </c>
      <c r="G186" s="73">
        <v>690170</v>
      </c>
      <c r="H186" s="73">
        <v>717811</v>
      </c>
    </row>
    <row r="187" spans="1:8" x14ac:dyDescent="0.35">
      <c r="A187" s="73" t="s">
        <v>141</v>
      </c>
      <c r="B187" s="41">
        <v>42914</v>
      </c>
      <c r="C187" s="73" t="s">
        <v>132</v>
      </c>
      <c r="D187" s="73">
        <v>20170628</v>
      </c>
      <c r="E187" s="73">
        <v>693479</v>
      </c>
      <c r="F187" s="73">
        <v>701681</v>
      </c>
      <c r="G187" s="73">
        <v>686082</v>
      </c>
      <c r="H187" s="73">
        <v>710159</v>
      </c>
    </row>
    <row r="188" spans="1:8" x14ac:dyDescent="0.35">
      <c r="A188" s="73" t="s">
        <v>142</v>
      </c>
      <c r="B188" s="41">
        <v>42915</v>
      </c>
      <c r="C188" s="73" t="s">
        <v>132</v>
      </c>
      <c r="D188" s="73">
        <v>20170629</v>
      </c>
      <c r="E188" s="73">
        <v>687777</v>
      </c>
      <c r="F188" s="73">
        <v>699118</v>
      </c>
      <c r="G188" s="73">
        <v>686489</v>
      </c>
      <c r="H188" s="73">
        <v>712112</v>
      </c>
    </row>
    <row r="189" spans="1:8" x14ac:dyDescent="0.35">
      <c r="A189" s="73" t="s">
        <v>143</v>
      </c>
      <c r="B189" s="41">
        <v>42916</v>
      </c>
      <c r="C189" s="73" t="s">
        <v>132</v>
      </c>
      <c r="D189" s="73">
        <v>20170630</v>
      </c>
      <c r="E189" s="73">
        <v>677484</v>
      </c>
      <c r="F189" s="73">
        <v>683477</v>
      </c>
      <c r="G189" s="73">
        <v>668477</v>
      </c>
      <c r="H189" s="73">
        <v>702288</v>
      </c>
    </row>
    <row r="190" spans="1:8" x14ac:dyDescent="0.35">
      <c r="A190" s="73" t="s">
        <v>144</v>
      </c>
      <c r="B190" s="41">
        <v>42917</v>
      </c>
      <c r="C190" s="73" t="s">
        <v>132</v>
      </c>
      <c r="D190" s="73">
        <v>20170701</v>
      </c>
      <c r="E190" s="73">
        <v>557768</v>
      </c>
      <c r="F190" s="73">
        <v>594049</v>
      </c>
      <c r="G190" s="73">
        <v>561200</v>
      </c>
      <c r="H190" s="73">
        <v>620892</v>
      </c>
    </row>
    <row r="191" spans="1:8" x14ac:dyDescent="0.35">
      <c r="A191" s="73" t="s">
        <v>138</v>
      </c>
      <c r="B191" s="41">
        <v>42918</v>
      </c>
      <c r="C191" s="73" t="s">
        <v>132</v>
      </c>
      <c r="D191" s="73">
        <v>20170702</v>
      </c>
      <c r="E191" s="73">
        <v>521101</v>
      </c>
      <c r="F191" s="73">
        <v>566386</v>
      </c>
      <c r="G191" s="73">
        <v>528772</v>
      </c>
      <c r="H191" s="73">
        <v>592825</v>
      </c>
    </row>
    <row r="192" spans="1:8" x14ac:dyDescent="0.35">
      <c r="A192" s="73" t="s">
        <v>139</v>
      </c>
      <c r="B192" s="41">
        <v>42919</v>
      </c>
      <c r="C192" s="73" t="s">
        <v>132</v>
      </c>
      <c r="D192" s="73">
        <v>20170703</v>
      </c>
      <c r="E192" s="73">
        <v>649623</v>
      </c>
      <c r="F192" s="73">
        <v>689953</v>
      </c>
      <c r="G192" s="73">
        <v>667106</v>
      </c>
      <c r="H192" s="73">
        <v>706739</v>
      </c>
    </row>
    <row r="193" spans="1:8" x14ac:dyDescent="0.35">
      <c r="A193" s="73" t="s">
        <v>140</v>
      </c>
      <c r="B193" s="41">
        <v>42920</v>
      </c>
      <c r="C193" s="73" t="s">
        <v>132</v>
      </c>
      <c r="D193" s="73">
        <v>20170704</v>
      </c>
      <c r="E193" s="73">
        <v>692172</v>
      </c>
      <c r="F193" s="73">
        <v>699073</v>
      </c>
      <c r="G193" s="73">
        <v>675006</v>
      </c>
      <c r="H193" s="73">
        <v>717937</v>
      </c>
    </row>
    <row r="194" spans="1:8" x14ac:dyDescent="0.35">
      <c r="A194" s="73" t="s">
        <v>141</v>
      </c>
      <c r="B194" s="41">
        <v>42921</v>
      </c>
      <c r="C194" s="73" t="s">
        <v>132</v>
      </c>
      <c r="D194" s="73">
        <v>20170705</v>
      </c>
      <c r="E194" s="73">
        <v>677275</v>
      </c>
      <c r="F194" s="73">
        <v>702778</v>
      </c>
      <c r="G194" s="73">
        <v>679423</v>
      </c>
      <c r="H194" s="73">
        <v>718910</v>
      </c>
    </row>
    <row r="195" spans="1:8" x14ac:dyDescent="0.35">
      <c r="A195" s="73" t="s">
        <v>142</v>
      </c>
      <c r="B195" s="41">
        <v>42922</v>
      </c>
      <c r="C195" s="73" t="s">
        <v>132</v>
      </c>
      <c r="D195" s="73">
        <v>20170706</v>
      </c>
      <c r="E195" s="73">
        <v>692202</v>
      </c>
      <c r="F195" s="73">
        <v>701057</v>
      </c>
      <c r="G195" s="73">
        <v>682901</v>
      </c>
      <c r="H195" s="73">
        <v>717635</v>
      </c>
    </row>
    <row r="196" spans="1:8" x14ac:dyDescent="0.35">
      <c r="A196" s="73" t="s">
        <v>143</v>
      </c>
      <c r="B196" s="41">
        <v>42923</v>
      </c>
      <c r="C196" s="73" t="s">
        <v>132</v>
      </c>
      <c r="D196" s="73">
        <v>20170707</v>
      </c>
      <c r="E196" s="73">
        <v>678619</v>
      </c>
      <c r="F196" s="73">
        <v>685275</v>
      </c>
      <c r="G196" s="73">
        <v>665062</v>
      </c>
      <c r="H196" s="73">
        <v>700884</v>
      </c>
    </row>
    <row r="197" spans="1:8" x14ac:dyDescent="0.35">
      <c r="A197" s="73" t="s">
        <v>144</v>
      </c>
      <c r="B197" s="41">
        <v>42924</v>
      </c>
      <c r="C197" s="73" t="s">
        <v>132</v>
      </c>
      <c r="D197" s="73">
        <v>20170708</v>
      </c>
      <c r="E197" s="73">
        <v>575601</v>
      </c>
      <c r="F197" s="73">
        <v>594222</v>
      </c>
      <c r="G197" s="73">
        <v>564026</v>
      </c>
      <c r="H197" s="73">
        <v>614416</v>
      </c>
    </row>
    <row r="198" spans="1:8" x14ac:dyDescent="0.35">
      <c r="A198" s="73" t="s">
        <v>138</v>
      </c>
      <c r="B198" s="41">
        <v>42925</v>
      </c>
      <c r="C198" s="73" t="s">
        <v>132</v>
      </c>
      <c r="D198" s="73">
        <v>20170709</v>
      </c>
      <c r="E198" s="73">
        <v>569117</v>
      </c>
      <c r="F198" s="73">
        <v>573299</v>
      </c>
      <c r="G198" s="73">
        <v>535328</v>
      </c>
      <c r="H198" s="73">
        <v>597066</v>
      </c>
    </row>
    <row r="199" spans="1:8" x14ac:dyDescent="0.35">
      <c r="A199" s="73" t="s">
        <v>139</v>
      </c>
      <c r="B199" s="41">
        <v>42926</v>
      </c>
      <c r="C199" s="73" t="s">
        <v>132</v>
      </c>
      <c r="D199" s="73">
        <v>20170710</v>
      </c>
      <c r="E199" s="73">
        <v>684573</v>
      </c>
      <c r="F199" s="73">
        <v>691242</v>
      </c>
      <c r="G199" s="73">
        <v>663142</v>
      </c>
      <c r="H199" s="73">
        <v>703049</v>
      </c>
    </row>
    <row r="200" spans="1:8" x14ac:dyDescent="0.35">
      <c r="A200" s="73" t="s">
        <v>140</v>
      </c>
      <c r="B200" s="41">
        <v>42927</v>
      </c>
      <c r="C200" s="73" t="s">
        <v>132</v>
      </c>
      <c r="D200" s="73">
        <v>20170711</v>
      </c>
      <c r="E200" s="73">
        <v>716047</v>
      </c>
      <c r="F200" s="73">
        <v>698906</v>
      </c>
      <c r="G200" s="73">
        <v>678880</v>
      </c>
      <c r="H200" s="73">
        <v>713231</v>
      </c>
    </row>
    <row r="201" spans="1:8" x14ac:dyDescent="0.35">
      <c r="A201" s="73" t="s">
        <v>141</v>
      </c>
      <c r="B201" s="41">
        <v>42928</v>
      </c>
      <c r="C201" s="73" t="s">
        <v>132</v>
      </c>
      <c r="D201" s="73">
        <v>20170712</v>
      </c>
      <c r="E201" s="73">
        <v>665667</v>
      </c>
      <c r="F201" s="73">
        <v>698763</v>
      </c>
      <c r="G201" s="73">
        <v>680121</v>
      </c>
      <c r="H201" s="73">
        <v>708846</v>
      </c>
    </row>
    <row r="202" spans="1:8" x14ac:dyDescent="0.35">
      <c r="A202" s="73" t="s">
        <v>142</v>
      </c>
      <c r="B202" s="41">
        <v>42929</v>
      </c>
      <c r="C202" s="73" t="s">
        <v>132</v>
      </c>
      <c r="D202" s="73">
        <v>20170713</v>
      </c>
      <c r="E202" s="73">
        <v>661393</v>
      </c>
      <c r="F202" s="73">
        <v>698090</v>
      </c>
      <c r="G202" s="73">
        <v>682111</v>
      </c>
      <c r="H202" s="73">
        <v>712362</v>
      </c>
    </row>
    <row r="203" spans="1:8" x14ac:dyDescent="0.35">
      <c r="A203" s="73" t="s">
        <v>143</v>
      </c>
      <c r="B203" s="41">
        <v>42930</v>
      </c>
      <c r="C203" s="73" t="s">
        <v>132</v>
      </c>
      <c r="D203" s="73">
        <v>20170714</v>
      </c>
      <c r="E203" s="73">
        <v>635361</v>
      </c>
      <c r="F203" s="73">
        <v>682993</v>
      </c>
      <c r="G203" s="73">
        <v>665620</v>
      </c>
      <c r="H203" s="73">
        <v>693591</v>
      </c>
    </row>
    <row r="204" spans="1:8" x14ac:dyDescent="0.35">
      <c r="A204" s="73" t="s">
        <v>144</v>
      </c>
      <c r="B204" s="41">
        <v>42931</v>
      </c>
      <c r="C204" s="73" t="s">
        <v>132</v>
      </c>
      <c r="D204" s="73">
        <v>20170715</v>
      </c>
      <c r="E204" s="73">
        <v>578378</v>
      </c>
      <c r="F204" s="73">
        <v>588368</v>
      </c>
      <c r="G204" s="73">
        <v>563505</v>
      </c>
      <c r="H204" s="73">
        <v>614668</v>
      </c>
    </row>
    <row r="205" spans="1:8" x14ac:dyDescent="0.35">
      <c r="A205" s="73" t="s">
        <v>138</v>
      </c>
      <c r="B205" s="41">
        <v>42932</v>
      </c>
      <c r="C205" s="73" t="s">
        <v>132</v>
      </c>
      <c r="D205" s="73">
        <v>20170716</v>
      </c>
      <c r="E205" s="73">
        <v>563990</v>
      </c>
      <c r="F205" s="73">
        <v>567123</v>
      </c>
      <c r="G205" s="73">
        <v>527374</v>
      </c>
      <c r="H205" s="73">
        <v>590605</v>
      </c>
    </row>
    <row r="206" spans="1:8" x14ac:dyDescent="0.35">
      <c r="A206" s="73" t="s">
        <v>139</v>
      </c>
      <c r="B206" s="41">
        <v>42933</v>
      </c>
      <c r="C206" s="73" t="s">
        <v>132</v>
      </c>
      <c r="D206" s="73">
        <v>20170717</v>
      </c>
      <c r="E206" s="73">
        <v>638323</v>
      </c>
      <c r="F206" s="73">
        <v>684655</v>
      </c>
      <c r="G206" s="73">
        <v>664568</v>
      </c>
      <c r="H206" s="73">
        <v>700909</v>
      </c>
    </row>
    <row r="207" spans="1:8" x14ac:dyDescent="0.35">
      <c r="A207" s="73" t="s">
        <v>140</v>
      </c>
      <c r="B207" s="41">
        <v>42934</v>
      </c>
      <c r="C207" s="73" t="s">
        <v>132</v>
      </c>
      <c r="D207" s="73">
        <v>20170718</v>
      </c>
      <c r="E207" s="73">
        <v>661030</v>
      </c>
      <c r="F207" s="73">
        <v>703021</v>
      </c>
      <c r="G207" s="73">
        <v>679040</v>
      </c>
      <c r="H207" s="73">
        <v>713044</v>
      </c>
    </row>
    <row r="208" spans="1:8" x14ac:dyDescent="0.35">
      <c r="A208" s="73" t="s">
        <v>141</v>
      </c>
      <c r="B208" s="41">
        <v>42935</v>
      </c>
      <c r="C208" s="73" t="s">
        <v>132</v>
      </c>
      <c r="D208" s="73">
        <v>20170719</v>
      </c>
      <c r="E208" s="73">
        <v>690211</v>
      </c>
      <c r="F208" s="73">
        <v>697726</v>
      </c>
      <c r="G208" s="73">
        <v>679237</v>
      </c>
      <c r="H208" s="73">
        <v>719152</v>
      </c>
    </row>
    <row r="209" spans="1:8" x14ac:dyDescent="0.35">
      <c r="A209" s="73" t="s">
        <v>142</v>
      </c>
      <c r="B209" s="41">
        <v>42936</v>
      </c>
      <c r="C209" s="73" t="s">
        <v>132</v>
      </c>
      <c r="D209" s="73">
        <v>20170720</v>
      </c>
      <c r="E209" s="73">
        <v>663248</v>
      </c>
      <c r="F209" s="73">
        <v>698560</v>
      </c>
      <c r="G209" s="73">
        <v>677669</v>
      </c>
      <c r="H209" s="73">
        <v>719670</v>
      </c>
    </row>
    <row r="210" spans="1:8" x14ac:dyDescent="0.35">
      <c r="A210" s="73" t="s">
        <v>143</v>
      </c>
      <c r="B210" s="41">
        <v>42937</v>
      </c>
      <c r="C210" s="73" t="s">
        <v>132</v>
      </c>
      <c r="D210" s="73">
        <v>20170721</v>
      </c>
      <c r="E210" s="73">
        <v>641502</v>
      </c>
      <c r="F210" s="73">
        <v>679831</v>
      </c>
      <c r="G210" s="73">
        <v>655285</v>
      </c>
      <c r="H210" s="73">
        <v>695838</v>
      </c>
    </row>
    <row r="211" spans="1:8" x14ac:dyDescent="0.35">
      <c r="A211" s="73" t="s">
        <v>144</v>
      </c>
      <c r="B211" s="41">
        <v>42938</v>
      </c>
      <c r="C211" s="73" t="s">
        <v>132</v>
      </c>
      <c r="D211" s="73">
        <v>20170722</v>
      </c>
      <c r="E211" s="73">
        <v>582934</v>
      </c>
      <c r="F211" s="73">
        <v>586388</v>
      </c>
      <c r="G211" s="73">
        <v>551507</v>
      </c>
      <c r="H211" s="73">
        <v>611679</v>
      </c>
    </row>
    <row r="212" spans="1:8" x14ac:dyDescent="0.35">
      <c r="A212" s="73" t="s">
        <v>138</v>
      </c>
      <c r="B212" s="41">
        <v>42939</v>
      </c>
      <c r="C212" s="73" t="s">
        <v>132</v>
      </c>
      <c r="D212" s="73">
        <v>20170723</v>
      </c>
      <c r="E212" s="73">
        <v>571728</v>
      </c>
      <c r="F212" s="73">
        <v>563917</v>
      </c>
      <c r="G212" s="73">
        <v>512751</v>
      </c>
      <c r="H212" s="73">
        <v>588878</v>
      </c>
    </row>
    <row r="213" spans="1:8" x14ac:dyDescent="0.35">
      <c r="A213" s="73" t="s">
        <v>139</v>
      </c>
      <c r="B213" s="41">
        <v>42940</v>
      </c>
      <c r="C213" s="73" t="s">
        <v>132</v>
      </c>
      <c r="D213" s="73">
        <v>20170724</v>
      </c>
      <c r="E213" s="73">
        <v>643121</v>
      </c>
      <c r="F213" s="73">
        <v>675633</v>
      </c>
      <c r="G213" s="73">
        <v>623719</v>
      </c>
      <c r="H213" s="73">
        <v>695931</v>
      </c>
    </row>
    <row r="214" spans="1:8" x14ac:dyDescent="0.35">
      <c r="A214" s="73" t="s">
        <v>140</v>
      </c>
      <c r="B214" s="41">
        <v>42941</v>
      </c>
      <c r="C214" s="73" t="s">
        <v>132</v>
      </c>
      <c r="D214" s="73">
        <v>20170725</v>
      </c>
      <c r="E214" s="73">
        <v>666082</v>
      </c>
      <c r="F214" s="73">
        <v>684281</v>
      </c>
      <c r="G214" s="73">
        <v>640034</v>
      </c>
      <c r="H214" s="73">
        <v>709225</v>
      </c>
    </row>
    <row r="215" spans="1:8" x14ac:dyDescent="0.35">
      <c r="A215" s="73" t="s">
        <v>141</v>
      </c>
      <c r="B215" s="41">
        <v>42942</v>
      </c>
      <c r="C215" s="73" t="s">
        <v>132</v>
      </c>
      <c r="D215" s="73">
        <v>20170726</v>
      </c>
      <c r="E215" s="73">
        <v>654882</v>
      </c>
      <c r="F215" s="73">
        <v>684118</v>
      </c>
      <c r="G215" s="73">
        <v>633795</v>
      </c>
      <c r="H215" s="73">
        <v>706190</v>
      </c>
    </row>
    <row r="216" spans="1:8" x14ac:dyDescent="0.35">
      <c r="A216" s="73" t="s">
        <v>142</v>
      </c>
      <c r="B216" s="41">
        <v>42943</v>
      </c>
      <c r="C216" s="73" t="s">
        <v>132</v>
      </c>
      <c r="D216" s="73">
        <v>20170727</v>
      </c>
      <c r="E216" s="73">
        <v>632718</v>
      </c>
      <c r="F216" s="73">
        <v>686846</v>
      </c>
      <c r="G216" s="73">
        <v>641585</v>
      </c>
      <c r="H216" s="73">
        <v>705078</v>
      </c>
    </row>
    <row r="217" spans="1:8" x14ac:dyDescent="0.35">
      <c r="A217" s="73" t="s">
        <v>143</v>
      </c>
      <c r="B217" s="41">
        <v>42944</v>
      </c>
      <c r="C217" s="73" t="s">
        <v>132</v>
      </c>
      <c r="D217" s="73">
        <v>20170728</v>
      </c>
      <c r="E217" s="73">
        <v>622769</v>
      </c>
      <c r="F217" s="73">
        <v>664556</v>
      </c>
      <c r="G217" s="73">
        <v>623684</v>
      </c>
      <c r="H217" s="73">
        <v>686624</v>
      </c>
    </row>
    <row r="218" spans="1:8" x14ac:dyDescent="0.35">
      <c r="A218" s="73" t="s">
        <v>144</v>
      </c>
      <c r="B218" s="41">
        <v>42945</v>
      </c>
      <c r="C218" s="73" t="s">
        <v>132</v>
      </c>
      <c r="D218" s="73">
        <v>20170729</v>
      </c>
      <c r="E218" s="73">
        <v>568613</v>
      </c>
      <c r="F218" s="73">
        <v>581669</v>
      </c>
      <c r="G218" s="73">
        <v>531210</v>
      </c>
      <c r="H218" s="73">
        <v>606663</v>
      </c>
    </row>
    <row r="219" spans="1:8" x14ac:dyDescent="0.35">
      <c r="A219" s="73" t="s">
        <v>138</v>
      </c>
      <c r="B219" s="41">
        <v>42946</v>
      </c>
      <c r="C219" s="73" t="s">
        <v>132</v>
      </c>
      <c r="D219" s="73">
        <v>20170730</v>
      </c>
      <c r="E219" s="73">
        <v>541750</v>
      </c>
      <c r="F219" s="73">
        <v>553268</v>
      </c>
      <c r="G219" s="73">
        <v>500635</v>
      </c>
      <c r="H219" s="73">
        <v>583489</v>
      </c>
    </row>
    <row r="220" spans="1:8" x14ac:dyDescent="0.35">
      <c r="A220" s="73" t="s">
        <v>139</v>
      </c>
      <c r="B220" s="41">
        <v>42947</v>
      </c>
      <c r="C220" s="73" t="s">
        <v>132</v>
      </c>
      <c r="D220" s="73">
        <v>20170731</v>
      </c>
      <c r="E220" s="73">
        <v>620725</v>
      </c>
      <c r="F220" s="73">
        <v>659056</v>
      </c>
      <c r="G220" s="73">
        <v>606455</v>
      </c>
      <c r="H220" s="73">
        <v>685596</v>
      </c>
    </row>
    <row r="221" spans="1:8" x14ac:dyDescent="0.35">
      <c r="A221" s="73" t="s">
        <v>140</v>
      </c>
      <c r="B221" s="41">
        <v>42948</v>
      </c>
      <c r="C221" s="73" t="s">
        <v>132</v>
      </c>
      <c r="D221" s="73">
        <v>20170801</v>
      </c>
      <c r="E221" s="73">
        <v>636748</v>
      </c>
      <c r="F221" s="73">
        <v>667784</v>
      </c>
      <c r="G221" s="73">
        <v>616677</v>
      </c>
      <c r="H221" s="73">
        <v>690813</v>
      </c>
    </row>
    <row r="222" spans="1:8" x14ac:dyDescent="0.35">
      <c r="A222" s="73" t="s">
        <v>141</v>
      </c>
      <c r="B222" s="41">
        <v>42949</v>
      </c>
      <c r="C222" s="73" t="s">
        <v>132</v>
      </c>
      <c r="D222" s="73">
        <v>20170802</v>
      </c>
      <c r="E222" s="73">
        <v>661017</v>
      </c>
      <c r="F222" s="73">
        <v>665108</v>
      </c>
      <c r="G222" s="73">
        <v>618955</v>
      </c>
      <c r="H222" s="73">
        <v>687716</v>
      </c>
    </row>
    <row r="223" spans="1:8" x14ac:dyDescent="0.35">
      <c r="A223" s="73" t="s">
        <v>142</v>
      </c>
      <c r="B223" s="41">
        <v>42950</v>
      </c>
      <c r="C223" s="73" t="s">
        <v>132</v>
      </c>
      <c r="D223" s="73">
        <v>20170803</v>
      </c>
      <c r="E223" s="73">
        <v>619948</v>
      </c>
      <c r="F223" s="73">
        <v>664952</v>
      </c>
      <c r="G223" s="73">
        <v>621269</v>
      </c>
      <c r="H223" s="73">
        <v>694171</v>
      </c>
    </row>
    <row r="224" spans="1:8" x14ac:dyDescent="0.35">
      <c r="A224" s="73" t="s">
        <v>143</v>
      </c>
      <c r="B224" s="41">
        <v>42951</v>
      </c>
      <c r="C224" s="73" t="s">
        <v>132</v>
      </c>
      <c r="D224" s="73">
        <v>20170804</v>
      </c>
      <c r="E224" s="73">
        <v>603830</v>
      </c>
      <c r="F224" s="73">
        <v>649578</v>
      </c>
      <c r="G224" s="73">
        <v>608092</v>
      </c>
      <c r="H224" s="73">
        <v>670601</v>
      </c>
    </row>
    <row r="225" spans="1:8" x14ac:dyDescent="0.35">
      <c r="A225" s="73" t="s">
        <v>144</v>
      </c>
      <c r="B225" s="41">
        <v>42952</v>
      </c>
      <c r="C225" s="73" t="s">
        <v>132</v>
      </c>
      <c r="D225" s="73">
        <v>20170805</v>
      </c>
      <c r="E225" s="73">
        <v>558377</v>
      </c>
      <c r="F225" s="73">
        <v>571591</v>
      </c>
      <c r="G225" s="73">
        <v>529749</v>
      </c>
      <c r="H225" s="73">
        <v>599542</v>
      </c>
    </row>
    <row r="226" spans="1:8" x14ac:dyDescent="0.35">
      <c r="A226" s="73" t="s">
        <v>138</v>
      </c>
      <c r="B226" s="41">
        <v>42953</v>
      </c>
      <c r="C226" s="73" t="s">
        <v>132</v>
      </c>
      <c r="D226" s="73">
        <v>20170806</v>
      </c>
      <c r="E226" s="73">
        <v>537931</v>
      </c>
      <c r="F226" s="73">
        <v>552412</v>
      </c>
      <c r="G226" s="73">
        <v>499306</v>
      </c>
      <c r="H226" s="73">
        <v>582623</v>
      </c>
    </row>
    <row r="227" spans="1:8" x14ac:dyDescent="0.35">
      <c r="A227" s="73" t="s">
        <v>139</v>
      </c>
      <c r="B227" s="41">
        <v>42954</v>
      </c>
      <c r="C227" s="73" t="s">
        <v>132</v>
      </c>
      <c r="D227" s="73">
        <v>20170807</v>
      </c>
      <c r="E227" s="73">
        <v>652107</v>
      </c>
      <c r="F227" s="73">
        <v>665566</v>
      </c>
      <c r="G227" s="73">
        <v>626662</v>
      </c>
      <c r="H227" s="73">
        <v>677327</v>
      </c>
    </row>
    <row r="228" spans="1:8" x14ac:dyDescent="0.35">
      <c r="A228" s="73" t="s">
        <v>140</v>
      </c>
      <c r="B228" s="41">
        <v>42955</v>
      </c>
      <c r="C228" s="73" t="s">
        <v>132</v>
      </c>
      <c r="D228" s="73">
        <v>20170808</v>
      </c>
      <c r="E228" s="73">
        <v>681940</v>
      </c>
      <c r="F228" s="73">
        <v>675183</v>
      </c>
      <c r="G228" s="73">
        <v>644980</v>
      </c>
      <c r="H228" s="73">
        <v>689696</v>
      </c>
    </row>
    <row r="229" spans="1:8" x14ac:dyDescent="0.35">
      <c r="A229" s="73" t="s">
        <v>141</v>
      </c>
      <c r="B229" s="41">
        <v>42956</v>
      </c>
      <c r="C229" s="73" t="s">
        <v>132</v>
      </c>
      <c r="D229" s="73">
        <v>20170809</v>
      </c>
      <c r="E229" s="73">
        <v>660389</v>
      </c>
      <c r="F229" s="73">
        <v>677329</v>
      </c>
      <c r="G229" s="73">
        <v>645958</v>
      </c>
      <c r="H229" s="73">
        <v>694388</v>
      </c>
    </row>
    <row r="230" spans="1:8" x14ac:dyDescent="0.35">
      <c r="A230" s="73" t="s">
        <v>142</v>
      </c>
      <c r="B230" s="41">
        <v>42957</v>
      </c>
      <c r="C230" s="73" t="s">
        <v>132</v>
      </c>
      <c r="D230" s="73">
        <v>20170810</v>
      </c>
      <c r="E230" s="73">
        <v>643316</v>
      </c>
      <c r="F230" s="73">
        <v>676109</v>
      </c>
      <c r="G230" s="73">
        <v>643001</v>
      </c>
      <c r="H230" s="73">
        <v>694566</v>
      </c>
    </row>
    <row r="231" spans="1:8" x14ac:dyDescent="0.35">
      <c r="A231" s="73" t="s">
        <v>143</v>
      </c>
      <c r="B231" s="41">
        <v>42958</v>
      </c>
      <c r="C231" s="73" t="s">
        <v>132</v>
      </c>
      <c r="D231" s="73">
        <v>20170811</v>
      </c>
      <c r="E231" s="73">
        <v>628826</v>
      </c>
      <c r="F231" s="73">
        <v>666699</v>
      </c>
      <c r="G231" s="73">
        <v>632078</v>
      </c>
      <c r="H231" s="73">
        <v>681981</v>
      </c>
    </row>
    <row r="232" spans="1:8" x14ac:dyDescent="0.35">
      <c r="A232" s="73" t="s">
        <v>144</v>
      </c>
      <c r="B232" s="41">
        <v>42959</v>
      </c>
      <c r="C232" s="73" t="s">
        <v>132</v>
      </c>
      <c r="D232" s="73">
        <v>20170812</v>
      </c>
      <c r="E232" s="73">
        <v>572486</v>
      </c>
      <c r="F232" s="73">
        <v>587508</v>
      </c>
      <c r="G232" s="73">
        <v>555286</v>
      </c>
      <c r="H232" s="73">
        <v>603691</v>
      </c>
    </row>
    <row r="233" spans="1:8" x14ac:dyDescent="0.35">
      <c r="A233" s="73" t="s">
        <v>138</v>
      </c>
      <c r="B233" s="41">
        <v>42960</v>
      </c>
      <c r="C233" s="73" t="s">
        <v>132</v>
      </c>
      <c r="D233" s="73">
        <v>20170813</v>
      </c>
      <c r="E233" s="73">
        <v>553774</v>
      </c>
      <c r="F233" s="73">
        <v>568736</v>
      </c>
      <c r="G233" s="73">
        <v>525336</v>
      </c>
      <c r="H233" s="73">
        <v>588565</v>
      </c>
    </row>
    <row r="234" spans="1:8" x14ac:dyDescent="0.35">
      <c r="A234" s="73" t="s">
        <v>139</v>
      </c>
      <c r="B234" s="41">
        <v>42961</v>
      </c>
      <c r="C234" s="73" t="s">
        <v>132</v>
      </c>
      <c r="D234" s="73">
        <v>20170814</v>
      </c>
      <c r="E234" s="73">
        <v>657204</v>
      </c>
      <c r="F234" s="73">
        <v>682894</v>
      </c>
      <c r="G234" s="73">
        <v>652295</v>
      </c>
      <c r="H234" s="73">
        <v>698576</v>
      </c>
    </row>
    <row r="235" spans="1:8" x14ac:dyDescent="0.35">
      <c r="A235" s="73" t="s">
        <v>140</v>
      </c>
      <c r="B235" s="41">
        <v>42962</v>
      </c>
      <c r="C235" s="73" t="s">
        <v>132</v>
      </c>
      <c r="D235" s="73">
        <v>20170815</v>
      </c>
      <c r="E235" s="73">
        <v>645206</v>
      </c>
      <c r="F235" s="73">
        <v>697062</v>
      </c>
      <c r="G235" s="73">
        <v>667756</v>
      </c>
      <c r="H235" s="73">
        <v>711738</v>
      </c>
    </row>
    <row r="236" spans="1:8" x14ac:dyDescent="0.35">
      <c r="A236" s="73" t="s">
        <v>141</v>
      </c>
      <c r="B236" s="41">
        <v>42963</v>
      </c>
      <c r="C236" s="73" t="s">
        <v>132</v>
      </c>
      <c r="D236" s="73">
        <v>20170816</v>
      </c>
      <c r="E236" s="73">
        <v>640327</v>
      </c>
      <c r="F236" s="73">
        <v>697699</v>
      </c>
      <c r="G236" s="73">
        <v>674844</v>
      </c>
      <c r="H236" s="73">
        <v>712198</v>
      </c>
    </row>
    <row r="237" spans="1:8" x14ac:dyDescent="0.35">
      <c r="A237" s="73" t="s">
        <v>142</v>
      </c>
      <c r="B237" s="41">
        <v>42964</v>
      </c>
      <c r="C237" s="73" t="s">
        <v>132</v>
      </c>
      <c r="D237" s="73">
        <v>20170817</v>
      </c>
      <c r="E237" s="73">
        <v>648184</v>
      </c>
      <c r="F237" s="73">
        <v>699579</v>
      </c>
      <c r="G237" s="73">
        <v>683915</v>
      </c>
      <c r="H237" s="73">
        <v>711835</v>
      </c>
    </row>
    <row r="238" spans="1:8" x14ac:dyDescent="0.35">
      <c r="A238" s="73" t="s">
        <v>143</v>
      </c>
      <c r="B238" s="41">
        <v>42965</v>
      </c>
      <c r="C238" s="73" t="s">
        <v>132</v>
      </c>
      <c r="D238" s="73">
        <v>20170818</v>
      </c>
      <c r="E238" s="73">
        <v>613213</v>
      </c>
      <c r="F238" s="73">
        <v>687448</v>
      </c>
      <c r="G238" s="73">
        <v>661873</v>
      </c>
      <c r="H238" s="73">
        <v>692809</v>
      </c>
    </row>
    <row r="239" spans="1:8" x14ac:dyDescent="0.35">
      <c r="A239" s="73" t="s">
        <v>144</v>
      </c>
      <c r="B239" s="41">
        <v>42966</v>
      </c>
      <c r="C239" s="73" t="s">
        <v>132</v>
      </c>
      <c r="D239" s="73">
        <v>20170819</v>
      </c>
      <c r="E239" s="73">
        <v>525234</v>
      </c>
      <c r="F239" s="73">
        <v>592220</v>
      </c>
      <c r="G239" s="73">
        <v>561398</v>
      </c>
      <c r="H239" s="73">
        <v>613486</v>
      </c>
    </row>
    <row r="240" spans="1:8" x14ac:dyDescent="0.35">
      <c r="A240" s="73" t="s">
        <v>138</v>
      </c>
      <c r="B240" s="41">
        <v>42967</v>
      </c>
      <c r="C240" s="73" t="s">
        <v>132</v>
      </c>
      <c r="D240" s="73">
        <v>20170820</v>
      </c>
      <c r="E240" s="73">
        <v>568750</v>
      </c>
      <c r="F240" s="73">
        <v>569563</v>
      </c>
      <c r="G240" s="73">
        <v>533455</v>
      </c>
      <c r="H240" s="73">
        <v>598937</v>
      </c>
    </row>
    <row r="241" spans="1:8" x14ac:dyDescent="0.35">
      <c r="A241" s="73" t="s">
        <v>139</v>
      </c>
      <c r="B241" s="41">
        <v>42968</v>
      </c>
      <c r="C241" s="73" t="s">
        <v>132</v>
      </c>
      <c r="D241" s="73">
        <v>20170821</v>
      </c>
      <c r="E241" s="73">
        <v>692239</v>
      </c>
      <c r="F241" s="73">
        <v>690743</v>
      </c>
      <c r="G241" s="73">
        <v>671193</v>
      </c>
      <c r="H241" s="73">
        <v>701083</v>
      </c>
    </row>
    <row r="242" spans="1:8" x14ac:dyDescent="0.35">
      <c r="A242" s="73" t="s">
        <v>140</v>
      </c>
      <c r="B242" s="41">
        <v>42969</v>
      </c>
      <c r="C242" s="73" t="s">
        <v>132</v>
      </c>
      <c r="D242" s="73">
        <v>20170822</v>
      </c>
      <c r="E242" s="73">
        <v>695300</v>
      </c>
      <c r="F242" s="73">
        <v>700673</v>
      </c>
      <c r="G242" s="73">
        <v>681580</v>
      </c>
      <c r="H242" s="73">
        <v>718257</v>
      </c>
    </row>
    <row r="243" spans="1:8" x14ac:dyDescent="0.35">
      <c r="A243" s="73" t="s">
        <v>141</v>
      </c>
      <c r="B243" s="41">
        <v>42970</v>
      </c>
      <c r="C243" s="73" t="s">
        <v>132</v>
      </c>
      <c r="D243" s="73">
        <v>20170823</v>
      </c>
      <c r="E243" s="73">
        <v>682113</v>
      </c>
      <c r="F243" s="73">
        <v>705313</v>
      </c>
      <c r="G243" s="73">
        <v>685259</v>
      </c>
      <c r="H243" s="73">
        <v>716890</v>
      </c>
    </row>
    <row r="244" spans="1:8" x14ac:dyDescent="0.35">
      <c r="A244" s="73" t="s">
        <v>142</v>
      </c>
      <c r="B244" s="41">
        <v>42971</v>
      </c>
      <c r="C244" s="73" t="s">
        <v>132</v>
      </c>
      <c r="D244" s="73">
        <v>20170824</v>
      </c>
      <c r="E244" s="73">
        <v>666567</v>
      </c>
      <c r="F244" s="73">
        <v>704112</v>
      </c>
      <c r="G244" s="73">
        <v>691728</v>
      </c>
      <c r="H244" s="73">
        <v>722067</v>
      </c>
    </row>
    <row r="245" spans="1:8" x14ac:dyDescent="0.35">
      <c r="A245" s="73" t="s">
        <v>143</v>
      </c>
      <c r="B245" s="41">
        <v>42972</v>
      </c>
      <c r="C245" s="73" t="s">
        <v>132</v>
      </c>
      <c r="D245" s="73">
        <v>20170825</v>
      </c>
      <c r="E245" s="73">
        <v>652323</v>
      </c>
      <c r="F245" s="73">
        <v>689716</v>
      </c>
      <c r="G245" s="73">
        <v>665227</v>
      </c>
      <c r="H245" s="73">
        <v>696882</v>
      </c>
    </row>
    <row r="246" spans="1:8" x14ac:dyDescent="0.35">
      <c r="A246" s="73" t="s">
        <v>144</v>
      </c>
      <c r="B246" s="41">
        <v>42973</v>
      </c>
      <c r="C246" s="73" t="s">
        <v>132</v>
      </c>
      <c r="D246" s="73">
        <v>20170826</v>
      </c>
      <c r="E246" s="73">
        <v>583623</v>
      </c>
      <c r="F246" s="73">
        <v>599313</v>
      </c>
      <c r="G246" s="73">
        <v>572483</v>
      </c>
      <c r="H246" s="73">
        <v>615583</v>
      </c>
    </row>
    <row r="247" spans="1:8" x14ac:dyDescent="0.35">
      <c r="A247" s="73" t="s">
        <v>138</v>
      </c>
      <c r="B247" s="41">
        <v>42974</v>
      </c>
      <c r="C247" s="73" t="s">
        <v>132</v>
      </c>
      <c r="D247" s="73">
        <v>20170827</v>
      </c>
      <c r="E247" s="73">
        <v>545626</v>
      </c>
      <c r="F247" s="73">
        <v>567914</v>
      </c>
      <c r="G247" s="73">
        <v>528738</v>
      </c>
      <c r="H247" s="73">
        <v>584867</v>
      </c>
    </row>
    <row r="248" spans="1:8" x14ac:dyDescent="0.35">
      <c r="A248" s="73" t="s">
        <v>139</v>
      </c>
      <c r="B248" s="41">
        <v>42975</v>
      </c>
      <c r="C248" s="73" t="s">
        <v>132</v>
      </c>
      <c r="D248" s="73">
        <v>20170828</v>
      </c>
      <c r="E248" s="73">
        <v>552691</v>
      </c>
      <c r="F248" s="73">
        <v>588528</v>
      </c>
      <c r="G248" s="73">
        <v>557233</v>
      </c>
      <c r="H248" s="73">
        <v>702151</v>
      </c>
    </row>
    <row r="249" spans="1:8" x14ac:dyDescent="0.35">
      <c r="A249" s="73" t="s">
        <v>140</v>
      </c>
      <c r="B249" s="41">
        <v>42976</v>
      </c>
      <c r="C249" s="73" t="s">
        <v>132</v>
      </c>
      <c r="D249" s="73">
        <v>20170829</v>
      </c>
      <c r="E249" s="73">
        <v>679402</v>
      </c>
      <c r="F249" s="73">
        <v>690587</v>
      </c>
      <c r="G249" s="73">
        <v>674328</v>
      </c>
      <c r="H249" s="73">
        <v>705171</v>
      </c>
    </row>
    <row r="250" spans="1:8" x14ac:dyDescent="0.35">
      <c r="A250" s="73" t="s">
        <v>141</v>
      </c>
      <c r="B250" s="41">
        <v>42977</v>
      </c>
      <c r="C250" s="73" t="s">
        <v>132</v>
      </c>
      <c r="D250" s="73">
        <v>20170830</v>
      </c>
      <c r="E250" s="73">
        <v>693718</v>
      </c>
      <c r="F250" s="73">
        <v>703995</v>
      </c>
      <c r="G250" s="73">
        <v>692483</v>
      </c>
      <c r="H250" s="73">
        <v>722047</v>
      </c>
    </row>
    <row r="251" spans="1:8" x14ac:dyDescent="0.35">
      <c r="A251" s="73" t="s">
        <v>142</v>
      </c>
      <c r="B251" s="41">
        <v>42978</v>
      </c>
      <c r="C251" s="73" t="s">
        <v>132</v>
      </c>
      <c r="D251" s="73">
        <v>20170831</v>
      </c>
      <c r="E251" s="73">
        <v>681775</v>
      </c>
      <c r="F251" s="73">
        <v>708177</v>
      </c>
      <c r="G251" s="73">
        <v>689359</v>
      </c>
      <c r="H251" s="73">
        <v>721919</v>
      </c>
    </row>
    <row r="252" spans="1:8" x14ac:dyDescent="0.35">
      <c r="A252" s="73" t="s">
        <v>143</v>
      </c>
      <c r="B252" s="41">
        <v>42979</v>
      </c>
      <c r="C252" s="73" t="s">
        <v>132</v>
      </c>
      <c r="D252" s="73">
        <v>20170901</v>
      </c>
      <c r="E252" s="73">
        <v>656555</v>
      </c>
      <c r="F252" s="73">
        <v>690756</v>
      </c>
      <c r="G252" s="73">
        <v>671356</v>
      </c>
      <c r="H252" s="73">
        <v>706116</v>
      </c>
    </row>
    <row r="253" spans="1:8" x14ac:dyDescent="0.35">
      <c r="A253" s="73" t="s">
        <v>144</v>
      </c>
      <c r="B253" s="41">
        <v>42980</v>
      </c>
      <c r="C253" s="73" t="s">
        <v>132</v>
      </c>
      <c r="D253" s="73">
        <v>20170902</v>
      </c>
      <c r="E253" s="73">
        <v>581165</v>
      </c>
      <c r="F253" s="73">
        <v>600844</v>
      </c>
      <c r="G253" s="73">
        <v>575374</v>
      </c>
      <c r="H253" s="73">
        <v>619568</v>
      </c>
    </row>
    <row r="254" spans="1:8" x14ac:dyDescent="0.35">
      <c r="A254" s="73" t="s">
        <v>138</v>
      </c>
      <c r="B254" s="41">
        <v>42981</v>
      </c>
      <c r="C254" s="73" t="s">
        <v>132</v>
      </c>
      <c r="D254" s="73">
        <v>20170903</v>
      </c>
      <c r="E254" s="73">
        <v>578588</v>
      </c>
      <c r="F254" s="73">
        <v>576016</v>
      </c>
      <c r="G254" s="73">
        <v>544639</v>
      </c>
      <c r="H254" s="73">
        <v>604933</v>
      </c>
    </row>
    <row r="255" spans="1:8" x14ac:dyDescent="0.35">
      <c r="A255" s="73" t="s">
        <v>139</v>
      </c>
      <c r="B255" s="41">
        <v>42982</v>
      </c>
      <c r="C255" s="73" t="s">
        <v>132</v>
      </c>
      <c r="D255" s="73">
        <v>20170904</v>
      </c>
      <c r="E255" s="73">
        <v>700459</v>
      </c>
      <c r="F255" s="73">
        <v>700579</v>
      </c>
      <c r="G255" s="73">
        <v>588125</v>
      </c>
      <c r="H255" s="73">
        <v>713668</v>
      </c>
    </row>
    <row r="256" spans="1:8" x14ac:dyDescent="0.35">
      <c r="A256" s="73" t="s">
        <v>140</v>
      </c>
      <c r="B256" s="41">
        <v>42983</v>
      </c>
      <c r="C256" s="73" t="s">
        <v>132</v>
      </c>
      <c r="D256" s="73">
        <v>20170905</v>
      </c>
      <c r="E256" s="73">
        <v>705804</v>
      </c>
      <c r="F256" s="73">
        <v>716196</v>
      </c>
      <c r="G256" s="73">
        <v>689145</v>
      </c>
      <c r="H256" s="73">
        <v>729138</v>
      </c>
    </row>
    <row r="257" spans="1:8" x14ac:dyDescent="0.35">
      <c r="A257" s="73" t="s">
        <v>141</v>
      </c>
      <c r="B257" s="41">
        <v>42984</v>
      </c>
      <c r="C257" s="73" t="s">
        <v>132</v>
      </c>
      <c r="D257" s="73">
        <v>20170906</v>
      </c>
      <c r="E257" s="73">
        <v>671416</v>
      </c>
      <c r="F257" s="73">
        <v>716793</v>
      </c>
      <c r="G257" s="73">
        <v>701345</v>
      </c>
      <c r="H257" s="73">
        <v>735366</v>
      </c>
    </row>
    <row r="258" spans="1:8" x14ac:dyDescent="0.35">
      <c r="A258" s="73" t="s">
        <v>142</v>
      </c>
      <c r="B258" s="41">
        <v>42985</v>
      </c>
      <c r="C258" s="73" t="s">
        <v>132</v>
      </c>
      <c r="D258" s="73">
        <v>20170907</v>
      </c>
      <c r="E258" s="73">
        <v>689352</v>
      </c>
      <c r="F258" s="73">
        <v>716088</v>
      </c>
      <c r="G258" s="73">
        <v>699611</v>
      </c>
      <c r="H258" s="73">
        <v>733182</v>
      </c>
    </row>
    <row r="259" spans="1:8" x14ac:dyDescent="0.35">
      <c r="A259" s="73" t="s">
        <v>143</v>
      </c>
      <c r="B259" s="41">
        <v>42986</v>
      </c>
      <c r="C259" s="73" t="s">
        <v>132</v>
      </c>
      <c r="D259" s="73">
        <v>20170908</v>
      </c>
      <c r="E259" s="73">
        <v>669051</v>
      </c>
      <c r="F259" s="73">
        <v>706185</v>
      </c>
      <c r="G259" s="73">
        <v>678521</v>
      </c>
      <c r="H259" s="73">
        <v>720110</v>
      </c>
    </row>
    <row r="260" spans="1:8" x14ac:dyDescent="0.35">
      <c r="A260" s="73" t="s">
        <v>144</v>
      </c>
      <c r="B260" s="41">
        <v>42987</v>
      </c>
      <c r="C260" s="73" t="s">
        <v>132</v>
      </c>
      <c r="D260" s="73">
        <v>20170909</v>
      </c>
      <c r="E260" s="73">
        <v>600690</v>
      </c>
      <c r="F260" s="73">
        <v>608496</v>
      </c>
      <c r="G260" s="73">
        <v>589405</v>
      </c>
      <c r="H260" s="73">
        <v>630896</v>
      </c>
    </row>
    <row r="261" spans="1:8" x14ac:dyDescent="0.35">
      <c r="A261" s="73" t="s">
        <v>138</v>
      </c>
      <c r="B261" s="41">
        <v>42988</v>
      </c>
      <c r="C261" s="73" t="s">
        <v>132</v>
      </c>
      <c r="D261" s="73">
        <v>20170910</v>
      </c>
      <c r="E261" s="73">
        <v>580368</v>
      </c>
      <c r="F261" s="73">
        <v>586699</v>
      </c>
      <c r="G261" s="73">
        <v>553168</v>
      </c>
      <c r="H261" s="73">
        <v>607067</v>
      </c>
    </row>
    <row r="262" spans="1:8" x14ac:dyDescent="0.35">
      <c r="A262" s="73" t="s">
        <v>139</v>
      </c>
      <c r="B262" s="41">
        <v>42989</v>
      </c>
      <c r="C262" s="73" t="s">
        <v>132</v>
      </c>
      <c r="D262" s="73">
        <v>20170911</v>
      </c>
      <c r="E262" s="73">
        <v>639871</v>
      </c>
      <c r="F262" s="73">
        <v>710944</v>
      </c>
      <c r="G262" s="73">
        <v>687547</v>
      </c>
      <c r="H262" s="73">
        <v>727565</v>
      </c>
    </row>
    <row r="263" spans="1:8" x14ac:dyDescent="0.35">
      <c r="A263" s="73" t="s">
        <v>140</v>
      </c>
      <c r="B263" s="41">
        <v>42990</v>
      </c>
      <c r="C263" s="73" t="s">
        <v>132</v>
      </c>
      <c r="D263" s="73">
        <v>20170912</v>
      </c>
      <c r="E263" s="73">
        <v>663907</v>
      </c>
      <c r="F263" s="73">
        <v>726787</v>
      </c>
      <c r="G263" s="73">
        <v>701778</v>
      </c>
      <c r="H263" s="73">
        <v>733425</v>
      </c>
    </row>
    <row r="264" spans="1:8" x14ac:dyDescent="0.35">
      <c r="A264" s="73" t="s">
        <v>141</v>
      </c>
      <c r="B264" s="41">
        <v>42991</v>
      </c>
      <c r="C264" s="73" t="s">
        <v>132</v>
      </c>
      <c r="D264" s="73">
        <v>20170913</v>
      </c>
      <c r="E264" s="73">
        <v>660870</v>
      </c>
      <c r="F264" s="73">
        <v>726376</v>
      </c>
      <c r="G264" s="73">
        <v>712964</v>
      </c>
      <c r="H264" s="73">
        <v>740774</v>
      </c>
    </row>
    <row r="265" spans="1:8" x14ac:dyDescent="0.35">
      <c r="A265" s="73" t="s">
        <v>142</v>
      </c>
      <c r="B265" s="41">
        <v>42992</v>
      </c>
      <c r="C265" s="73" t="s">
        <v>132</v>
      </c>
      <c r="D265" s="73">
        <v>20170914</v>
      </c>
      <c r="E265" s="73">
        <v>680409</v>
      </c>
      <c r="F265" s="73">
        <v>731255</v>
      </c>
      <c r="G265" s="73">
        <v>701201</v>
      </c>
      <c r="H265" s="73">
        <v>740109</v>
      </c>
    </row>
    <row r="266" spans="1:8" x14ac:dyDescent="0.35">
      <c r="A266" s="73" t="s">
        <v>143</v>
      </c>
      <c r="B266" s="41">
        <v>42993</v>
      </c>
      <c r="C266" s="73" t="s">
        <v>132</v>
      </c>
      <c r="D266" s="73">
        <v>20170915</v>
      </c>
      <c r="E266" s="73">
        <v>695378</v>
      </c>
      <c r="F266" s="73">
        <v>711543</v>
      </c>
      <c r="G266" s="73">
        <v>686895</v>
      </c>
      <c r="H266" s="73">
        <v>725992</v>
      </c>
    </row>
    <row r="267" spans="1:8" x14ac:dyDescent="0.35">
      <c r="A267" s="73" t="s">
        <v>144</v>
      </c>
      <c r="B267" s="41">
        <v>42994</v>
      </c>
      <c r="C267" s="73" t="s">
        <v>132</v>
      </c>
      <c r="D267" s="73">
        <v>20170916</v>
      </c>
      <c r="E267" s="73">
        <v>638949</v>
      </c>
      <c r="F267" s="73">
        <v>619910</v>
      </c>
      <c r="G267" s="73">
        <v>602053</v>
      </c>
      <c r="H267" s="73">
        <v>635335</v>
      </c>
    </row>
    <row r="268" spans="1:8" x14ac:dyDescent="0.35">
      <c r="A268" s="73" t="s">
        <v>138</v>
      </c>
      <c r="B268" s="41">
        <v>42995</v>
      </c>
      <c r="C268" s="73" t="s">
        <v>132</v>
      </c>
      <c r="D268" s="73">
        <v>20170917</v>
      </c>
      <c r="E268" s="73">
        <v>627980</v>
      </c>
      <c r="F268" s="73">
        <v>599982</v>
      </c>
      <c r="G268" s="73">
        <v>568343</v>
      </c>
      <c r="H268" s="73">
        <v>613212</v>
      </c>
    </row>
    <row r="269" spans="1:8" x14ac:dyDescent="0.35">
      <c r="A269" s="73" t="s">
        <v>139</v>
      </c>
      <c r="B269" s="41">
        <v>42996</v>
      </c>
      <c r="C269" s="73" t="s">
        <v>132</v>
      </c>
      <c r="D269" s="73">
        <v>20170918</v>
      </c>
      <c r="E269" s="73">
        <v>726111</v>
      </c>
      <c r="F269" s="73">
        <v>716284</v>
      </c>
      <c r="G269" s="73">
        <v>696662</v>
      </c>
      <c r="H269" s="73">
        <v>733791</v>
      </c>
    </row>
    <row r="270" spans="1:8" x14ac:dyDescent="0.35">
      <c r="A270" s="73" t="s">
        <v>140</v>
      </c>
      <c r="B270" s="41">
        <v>42997</v>
      </c>
      <c r="C270" s="73" t="s">
        <v>132</v>
      </c>
      <c r="D270" s="73">
        <v>20170919</v>
      </c>
      <c r="E270" s="73">
        <v>726999</v>
      </c>
      <c r="F270" s="73">
        <v>736092</v>
      </c>
      <c r="G270" s="73">
        <v>710005</v>
      </c>
      <c r="H270" s="73">
        <v>753892</v>
      </c>
    </row>
    <row r="271" spans="1:8" x14ac:dyDescent="0.35">
      <c r="A271" s="73" t="s">
        <v>141</v>
      </c>
      <c r="B271" s="41">
        <v>42998</v>
      </c>
      <c r="C271" s="73" t="s">
        <v>132</v>
      </c>
      <c r="D271" s="73">
        <v>20170920</v>
      </c>
      <c r="E271" s="73">
        <v>722152</v>
      </c>
      <c r="F271" s="73">
        <v>730641</v>
      </c>
      <c r="G271" s="73">
        <v>716186</v>
      </c>
      <c r="H271" s="73">
        <v>755226</v>
      </c>
    </row>
    <row r="272" spans="1:8" x14ac:dyDescent="0.35">
      <c r="A272" s="73" t="s">
        <v>142</v>
      </c>
      <c r="B272" s="41">
        <v>42999</v>
      </c>
      <c r="C272" s="73" t="s">
        <v>132</v>
      </c>
      <c r="D272" s="73">
        <v>20170921</v>
      </c>
      <c r="E272" s="73">
        <v>725925</v>
      </c>
      <c r="F272" s="73">
        <v>734887</v>
      </c>
      <c r="G272" s="73">
        <v>718846</v>
      </c>
      <c r="H272" s="73">
        <v>745824</v>
      </c>
    </row>
    <row r="273" spans="1:8" x14ac:dyDescent="0.35">
      <c r="A273" s="73" t="s">
        <v>143</v>
      </c>
      <c r="B273" s="41">
        <v>43000</v>
      </c>
      <c r="C273" s="73" t="s">
        <v>132</v>
      </c>
      <c r="D273" s="73">
        <v>20170922</v>
      </c>
      <c r="E273" s="73">
        <v>691718</v>
      </c>
      <c r="F273" s="73">
        <v>722735</v>
      </c>
      <c r="G273" s="73">
        <v>697482</v>
      </c>
      <c r="H273" s="73">
        <v>736997</v>
      </c>
    </row>
    <row r="274" spans="1:8" x14ac:dyDescent="0.35">
      <c r="A274" s="73" t="s">
        <v>144</v>
      </c>
      <c r="B274" s="41">
        <v>43001</v>
      </c>
      <c r="C274" s="73" t="s">
        <v>132</v>
      </c>
      <c r="D274" s="73">
        <v>20170923</v>
      </c>
      <c r="E274" s="73">
        <v>617252</v>
      </c>
      <c r="F274" s="73">
        <v>626864</v>
      </c>
      <c r="G274" s="73">
        <v>600637</v>
      </c>
      <c r="H274" s="73">
        <v>644860</v>
      </c>
    </row>
    <row r="275" spans="1:8" x14ac:dyDescent="0.35">
      <c r="A275" s="73" t="s">
        <v>138</v>
      </c>
      <c r="B275" s="41">
        <v>43002</v>
      </c>
      <c r="C275" s="73" t="s">
        <v>132</v>
      </c>
      <c r="D275" s="73">
        <v>20170924</v>
      </c>
      <c r="E275" s="73">
        <v>611005</v>
      </c>
      <c r="F275" s="73">
        <v>609581</v>
      </c>
      <c r="G275" s="73">
        <v>566208</v>
      </c>
      <c r="H275" s="73">
        <v>627177</v>
      </c>
    </row>
    <row r="276" spans="1:8" x14ac:dyDescent="0.35">
      <c r="A276" s="73" t="s">
        <v>139</v>
      </c>
      <c r="B276" s="41">
        <v>43003</v>
      </c>
      <c r="C276" s="73" t="s">
        <v>132</v>
      </c>
      <c r="D276" s="73">
        <v>20170925</v>
      </c>
      <c r="E276" s="73">
        <v>743813</v>
      </c>
      <c r="F276" s="73">
        <v>726922</v>
      </c>
      <c r="G276" s="73">
        <v>706903</v>
      </c>
      <c r="H276" s="73">
        <v>746903</v>
      </c>
    </row>
    <row r="277" spans="1:8" x14ac:dyDescent="0.35">
      <c r="A277" s="73" t="s">
        <v>140</v>
      </c>
      <c r="B277" s="41">
        <v>43004</v>
      </c>
      <c r="C277" s="73" t="s">
        <v>132</v>
      </c>
      <c r="D277" s="73">
        <v>20170926</v>
      </c>
      <c r="E277" s="73">
        <v>735990</v>
      </c>
      <c r="F277" s="73">
        <v>739132</v>
      </c>
      <c r="G277" s="73">
        <v>719827</v>
      </c>
      <c r="H277" s="73">
        <v>757492</v>
      </c>
    </row>
    <row r="278" spans="1:8" x14ac:dyDescent="0.35">
      <c r="A278" s="73" t="s">
        <v>141</v>
      </c>
      <c r="B278" s="41">
        <v>43005</v>
      </c>
      <c r="C278" s="73" t="s">
        <v>132</v>
      </c>
      <c r="D278" s="73">
        <v>20170927</v>
      </c>
      <c r="E278" s="73">
        <v>714971</v>
      </c>
      <c r="F278" s="73">
        <v>739419</v>
      </c>
      <c r="G278" s="73">
        <v>726294</v>
      </c>
      <c r="H278" s="73">
        <v>760780</v>
      </c>
    </row>
    <row r="279" spans="1:8" x14ac:dyDescent="0.35">
      <c r="A279" s="73" t="s">
        <v>142</v>
      </c>
      <c r="B279" s="41">
        <v>43006</v>
      </c>
      <c r="C279" s="73" t="s">
        <v>132</v>
      </c>
      <c r="D279" s="73">
        <v>20170928</v>
      </c>
      <c r="E279" s="73">
        <v>713144</v>
      </c>
      <c r="F279" s="73">
        <v>740401</v>
      </c>
      <c r="G279" s="73">
        <v>723220</v>
      </c>
      <c r="H279" s="73">
        <v>768163</v>
      </c>
    </row>
    <row r="280" spans="1:8" x14ac:dyDescent="0.35">
      <c r="A280" s="73" t="s">
        <v>143</v>
      </c>
      <c r="B280" s="41">
        <v>43007</v>
      </c>
      <c r="C280" s="73" t="s">
        <v>132</v>
      </c>
      <c r="D280" s="73">
        <v>20170929</v>
      </c>
      <c r="E280" s="73">
        <v>703279</v>
      </c>
      <c r="F280" s="73">
        <v>724813</v>
      </c>
      <c r="G280" s="73">
        <v>712207</v>
      </c>
      <c r="H280" s="73">
        <v>754167</v>
      </c>
    </row>
    <row r="281" spans="1:8" x14ac:dyDescent="0.35">
      <c r="A281" s="73" t="s">
        <v>144</v>
      </c>
      <c r="B281" s="41">
        <v>43008</v>
      </c>
      <c r="C281" s="73" t="s">
        <v>132</v>
      </c>
      <c r="D281" s="73">
        <v>20170930</v>
      </c>
      <c r="E281" s="73">
        <v>646787</v>
      </c>
      <c r="F281" s="73">
        <v>638202</v>
      </c>
      <c r="G281" s="73">
        <v>618797</v>
      </c>
      <c r="H281" s="73">
        <v>657758</v>
      </c>
    </row>
    <row r="282" spans="1:8" x14ac:dyDescent="0.35">
      <c r="A282" s="73" t="s">
        <v>138</v>
      </c>
      <c r="B282" s="41">
        <v>43009</v>
      </c>
      <c r="C282" s="73" t="s">
        <v>132</v>
      </c>
      <c r="D282" s="73">
        <v>20171001</v>
      </c>
      <c r="E282" s="73">
        <v>611381</v>
      </c>
      <c r="F282" s="73">
        <v>620127</v>
      </c>
      <c r="G282" s="73">
        <v>596183</v>
      </c>
      <c r="H282" s="73">
        <v>632700</v>
      </c>
    </row>
    <row r="283" spans="1:8" x14ac:dyDescent="0.35">
      <c r="A283" s="73" t="s">
        <v>139</v>
      </c>
      <c r="B283" s="41">
        <v>43010</v>
      </c>
      <c r="C283" s="73" t="s">
        <v>132</v>
      </c>
      <c r="D283" s="73">
        <v>20171002</v>
      </c>
      <c r="E283" s="73">
        <v>658687</v>
      </c>
      <c r="F283" s="73">
        <v>736122</v>
      </c>
      <c r="G283" s="73">
        <v>718962</v>
      </c>
      <c r="H283" s="73">
        <v>760097</v>
      </c>
    </row>
    <row r="284" spans="1:8" x14ac:dyDescent="0.35">
      <c r="A284" s="73" t="s">
        <v>140</v>
      </c>
      <c r="B284" s="41">
        <v>43011</v>
      </c>
      <c r="C284" s="73" t="s">
        <v>132</v>
      </c>
      <c r="D284" s="73">
        <v>20171003</v>
      </c>
      <c r="E284" s="73">
        <v>692076</v>
      </c>
      <c r="F284" s="73">
        <v>747789</v>
      </c>
      <c r="G284" s="73">
        <v>727429</v>
      </c>
      <c r="H284" s="73">
        <v>784735</v>
      </c>
    </row>
    <row r="285" spans="1:8" x14ac:dyDescent="0.35">
      <c r="A285" s="73" t="s">
        <v>141</v>
      </c>
      <c r="B285" s="41">
        <v>43012</v>
      </c>
      <c r="C285" s="73" t="s">
        <v>132</v>
      </c>
      <c r="D285" s="73">
        <v>20171004</v>
      </c>
      <c r="E285" s="73">
        <v>718530</v>
      </c>
      <c r="F285" s="73">
        <v>750663</v>
      </c>
      <c r="G285" s="73">
        <v>729153</v>
      </c>
      <c r="H285" s="73">
        <v>791628</v>
      </c>
    </row>
    <row r="286" spans="1:8" x14ac:dyDescent="0.35">
      <c r="A286" s="73" t="s">
        <v>142</v>
      </c>
      <c r="B286" s="41">
        <v>43013</v>
      </c>
      <c r="C286" s="73" t="s">
        <v>132</v>
      </c>
      <c r="D286" s="73">
        <v>20171005</v>
      </c>
      <c r="E286" s="73">
        <v>683643</v>
      </c>
      <c r="F286" s="73">
        <v>753449</v>
      </c>
      <c r="G286" s="73">
        <v>735682</v>
      </c>
      <c r="H286" s="73">
        <v>792987</v>
      </c>
    </row>
    <row r="287" spans="1:8" x14ac:dyDescent="0.35">
      <c r="A287" s="73" t="s">
        <v>143</v>
      </c>
      <c r="B287" s="41">
        <v>43014</v>
      </c>
      <c r="C287" s="73" t="s">
        <v>132</v>
      </c>
      <c r="D287" s="73">
        <v>20171006</v>
      </c>
      <c r="E287" s="73">
        <v>718617</v>
      </c>
      <c r="F287" s="73">
        <v>739353</v>
      </c>
      <c r="G287" s="73">
        <v>721814</v>
      </c>
      <c r="H287" s="73">
        <v>776528</v>
      </c>
    </row>
    <row r="288" spans="1:8" x14ac:dyDescent="0.35">
      <c r="A288" s="73" t="s">
        <v>144</v>
      </c>
      <c r="B288" s="41">
        <v>43015</v>
      </c>
      <c r="C288" s="73" t="s">
        <v>132</v>
      </c>
      <c r="D288" s="73">
        <v>20171007</v>
      </c>
      <c r="E288" s="73">
        <v>635902</v>
      </c>
      <c r="F288" s="73">
        <v>655194</v>
      </c>
      <c r="G288" s="73">
        <v>634329</v>
      </c>
      <c r="H288" s="73">
        <v>680493</v>
      </c>
    </row>
    <row r="289" spans="1:8" x14ac:dyDescent="0.35">
      <c r="A289" s="73" t="s">
        <v>138</v>
      </c>
      <c r="B289" s="41">
        <v>43016</v>
      </c>
      <c r="C289" s="73" t="s">
        <v>132</v>
      </c>
      <c r="D289" s="73">
        <v>20171008</v>
      </c>
      <c r="E289" s="73">
        <v>653161</v>
      </c>
      <c r="F289" s="73">
        <v>628578</v>
      </c>
      <c r="G289" s="73">
        <v>606846</v>
      </c>
      <c r="H289" s="73">
        <v>652386</v>
      </c>
    </row>
    <row r="290" spans="1:8" x14ac:dyDescent="0.35">
      <c r="A290" s="73" t="s">
        <v>139</v>
      </c>
      <c r="B290" s="41">
        <v>43017</v>
      </c>
      <c r="C290" s="73" t="s">
        <v>132</v>
      </c>
      <c r="D290" s="73">
        <v>20171009</v>
      </c>
      <c r="E290" s="73">
        <v>750273</v>
      </c>
      <c r="F290" s="73">
        <v>758500</v>
      </c>
      <c r="G290" s="73">
        <v>735058</v>
      </c>
      <c r="H290" s="73">
        <v>785374</v>
      </c>
    </row>
    <row r="291" spans="1:8" x14ac:dyDescent="0.35">
      <c r="A291" s="73" t="s">
        <v>140</v>
      </c>
      <c r="B291" s="41">
        <v>43018</v>
      </c>
      <c r="C291" s="73" t="s">
        <v>132</v>
      </c>
      <c r="D291" s="73">
        <v>20171010</v>
      </c>
      <c r="E291" s="73">
        <v>715410</v>
      </c>
      <c r="F291" s="73">
        <v>770411</v>
      </c>
      <c r="G291" s="73">
        <v>751545</v>
      </c>
      <c r="H291" s="73">
        <v>809303</v>
      </c>
    </row>
    <row r="292" spans="1:8" x14ac:dyDescent="0.35">
      <c r="A292" s="73" t="s">
        <v>141</v>
      </c>
      <c r="B292" s="41">
        <v>43019</v>
      </c>
      <c r="C292" s="73" t="s">
        <v>132</v>
      </c>
      <c r="D292" s="73">
        <v>20171011</v>
      </c>
      <c r="E292" s="73">
        <v>706163</v>
      </c>
      <c r="F292" s="73">
        <v>775078</v>
      </c>
      <c r="G292" s="73">
        <v>757176</v>
      </c>
      <c r="H292" s="73">
        <v>814175</v>
      </c>
    </row>
    <row r="293" spans="1:8" x14ac:dyDescent="0.35">
      <c r="A293" s="73" t="s">
        <v>142</v>
      </c>
      <c r="B293" s="41">
        <v>43020</v>
      </c>
      <c r="C293" s="73" t="s">
        <v>132</v>
      </c>
      <c r="D293" s="73">
        <v>20171012</v>
      </c>
      <c r="E293" s="73">
        <v>708258</v>
      </c>
      <c r="F293" s="73">
        <v>773397</v>
      </c>
      <c r="G293" s="73">
        <v>757558</v>
      </c>
      <c r="H293" s="73">
        <v>811158</v>
      </c>
    </row>
    <row r="294" spans="1:8" x14ac:dyDescent="0.35">
      <c r="A294" s="73" t="s">
        <v>143</v>
      </c>
      <c r="B294" s="41">
        <v>43021</v>
      </c>
      <c r="C294" s="73" t="s">
        <v>132</v>
      </c>
      <c r="D294" s="73">
        <v>20171013</v>
      </c>
      <c r="E294" s="73">
        <v>688909</v>
      </c>
      <c r="F294" s="73">
        <v>755905</v>
      </c>
      <c r="G294" s="73">
        <v>735455</v>
      </c>
      <c r="H294" s="73">
        <v>789942</v>
      </c>
    </row>
    <row r="295" spans="1:8" x14ac:dyDescent="0.35">
      <c r="A295" s="73" t="s">
        <v>144</v>
      </c>
      <c r="B295" s="41">
        <v>43022</v>
      </c>
      <c r="C295" s="73" t="s">
        <v>132</v>
      </c>
      <c r="D295" s="73">
        <v>20171014</v>
      </c>
      <c r="E295" s="73">
        <v>633769</v>
      </c>
      <c r="F295" s="73">
        <v>669508</v>
      </c>
      <c r="G295" s="73">
        <v>647652</v>
      </c>
      <c r="H295" s="73">
        <v>689132</v>
      </c>
    </row>
    <row r="296" spans="1:8" x14ac:dyDescent="0.35">
      <c r="A296" s="73" t="s">
        <v>138</v>
      </c>
      <c r="B296" s="41">
        <v>43023</v>
      </c>
      <c r="C296" s="73" t="s">
        <v>132</v>
      </c>
      <c r="D296" s="73">
        <v>20171015</v>
      </c>
      <c r="E296" s="73">
        <v>607639</v>
      </c>
      <c r="F296" s="73">
        <v>642677</v>
      </c>
      <c r="G296" s="73">
        <v>612375</v>
      </c>
      <c r="H296" s="73">
        <v>668898</v>
      </c>
    </row>
    <row r="297" spans="1:8" x14ac:dyDescent="0.35">
      <c r="A297" s="73" t="s">
        <v>139</v>
      </c>
      <c r="B297" s="41">
        <v>43024</v>
      </c>
      <c r="C297" s="73" t="s">
        <v>132</v>
      </c>
      <c r="D297" s="73">
        <v>20171016</v>
      </c>
      <c r="E297" s="73">
        <v>710437</v>
      </c>
      <c r="F297" s="73">
        <v>770580</v>
      </c>
      <c r="G297" s="73">
        <v>750596</v>
      </c>
      <c r="H297" s="73">
        <v>796171</v>
      </c>
    </row>
    <row r="298" spans="1:8" x14ac:dyDescent="0.35">
      <c r="A298" s="73" t="s">
        <v>140</v>
      </c>
      <c r="B298" s="41">
        <v>43025</v>
      </c>
      <c r="C298" s="73" t="s">
        <v>132</v>
      </c>
      <c r="D298" s="73">
        <v>20171017</v>
      </c>
      <c r="E298" s="73">
        <v>712301</v>
      </c>
      <c r="F298" s="73">
        <v>782617</v>
      </c>
      <c r="G298" s="73">
        <v>763846</v>
      </c>
      <c r="H298" s="73">
        <v>818359</v>
      </c>
    </row>
    <row r="299" spans="1:8" x14ac:dyDescent="0.35">
      <c r="A299" s="73" t="s">
        <v>141</v>
      </c>
      <c r="B299" s="41">
        <v>43026</v>
      </c>
      <c r="C299" s="73" t="s">
        <v>132</v>
      </c>
      <c r="D299" s="73">
        <v>20171018</v>
      </c>
      <c r="E299" s="73">
        <v>786531</v>
      </c>
      <c r="F299" s="73">
        <v>793136</v>
      </c>
      <c r="G299" s="73">
        <v>766723</v>
      </c>
      <c r="H299" s="73">
        <v>825134</v>
      </c>
    </row>
    <row r="300" spans="1:8" x14ac:dyDescent="0.35">
      <c r="A300" s="73" t="s">
        <v>142</v>
      </c>
      <c r="B300" s="41">
        <v>43027</v>
      </c>
      <c r="C300" s="73" t="s">
        <v>132</v>
      </c>
      <c r="D300" s="73">
        <v>20171019</v>
      </c>
      <c r="E300" s="73">
        <v>775005</v>
      </c>
      <c r="F300" s="73">
        <v>797527</v>
      </c>
      <c r="G300" s="73">
        <v>765153</v>
      </c>
      <c r="H300" s="73">
        <v>823844</v>
      </c>
    </row>
    <row r="301" spans="1:8" x14ac:dyDescent="0.35">
      <c r="A301" s="73" t="s">
        <v>143</v>
      </c>
      <c r="B301" s="41">
        <v>43028</v>
      </c>
      <c r="C301" s="73" t="s">
        <v>132</v>
      </c>
      <c r="D301" s="73">
        <v>20171020</v>
      </c>
      <c r="E301" s="73">
        <v>734260</v>
      </c>
      <c r="F301" s="73">
        <v>779847</v>
      </c>
      <c r="G301" s="73">
        <v>752334</v>
      </c>
      <c r="H301" s="73">
        <v>807036</v>
      </c>
    </row>
    <row r="302" spans="1:8" x14ac:dyDescent="0.35">
      <c r="A302" s="73" t="s">
        <v>144</v>
      </c>
      <c r="B302" s="41">
        <v>43029</v>
      </c>
      <c r="C302" s="73" t="s">
        <v>132</v>
      </c>
      <c r="D302" s="73">
        <v>20171021</v>
      </c>
      <c r="E302" s="73">
        <v>618880</v>
      </c>
      <c r="F302" s="73">
        <v>681874</v>
      </c>
      <c r="G302" s="73">
        <v>658177</v>
      </c>
      <c r="H302" s="73">
        <v>713557</v>
      </c>
    </row>
    <row r="303" spans="1:8" x14ac:dyDescent="0.35">
      <c r="A303" s="73" t="s">
        <v>138</v>
      </c>
      <c r="B303" s="41">
        <v>43030</v>
      </c>
      <c r="C303" s="73" t="s">
        <v>132</v>
      </c>
      <c r="D303" s="73">
        <v>20171022</v>
      </c>
      <c r="E303" s="73">
        <v>606325</v>
      </c>
      <c r="F303" s="73">
        <v>667514</v>
      </c>
      <c r="G303" s="73">
        <v>632023</v>
      </c>
      <c r="H303" s="73">
        <v>706733</v>
      </c>
    </row>
    <row r="304" spans="1:8" x14ac:dyDescent="0.35">
      <c r="A304" s="73" t="s">
        <v>139</v>
      </c>
      <c r="B304" s="41">
        <v>43031</v>
      </c>
      <c r="C304" s="73" t="s">
        <v>132</v>
      </c>
      <c r="D304" s="73">
        <v>20171023</v>
      </c>
      <c r="E304" s="73">
        <v>766004</v>
      </c>
      <c r="F304" s="73">
        <v>788703</v>
      </c>
      <c r="G304" s="73">
        <v>750269</v>
      </c>
      <c r="H304" s="73">
        <v>819211</v>
      </c>
    </row>
    <row r="305" spans="1:8" x14ac:dyDescent="0.35">
      <c r="A305" s="73" t="s">
        <v>140</v>
      </c>
      <c r="B305" s="41">
        <v>43032</v>
      </c>
      <c r="C305" s="73" t="s">
        <v>132</v>
      </c>
      <c r="D305" s="73">
        <v>20171024</v>
      </c>
      <c r="E305" s="73">
        <v>743527</v>
      </c>
      <c r="F305" s="73">
        <v>802000</v>
      </c>
      <c r="G305" s="73">
        <v>763637</v>
      </c>
      <c r="H305" s="73">
        <v>831036</v>
      </c>
    </row>
    <row r="306" spans="1:8" x14ac:dyDescent="0.35">
      <c r="A306" s="73" t="s">
        <v>141</v>
      </c>
      <c r="B306" s="41">
        <v>43033</v>
      </c>
      <c r="C306" s="73" t="s">
        <v>132</v>
      </c>
      <c r="D306" s="73">
        <v>20171025</v>
      </c>
      <c r="E306" s="73">
        <v>717517</v>
      </c>
      <c r="F306" s="73">
        <v>799214</v>
      </c>
      <c r="G306" s="73">
        <v>766763</v>
      </c>
      <c r="H306" s="73">
        <v>844665</v>
      </c>
    </row>
    <row r="307" spans="1:8" x14ac:dyDescent="0.35">
      <c r="A307" s="73" t="s">
        <v>142</v>
      </c>
      <c r="B307" s="41">
        <v>43034</v>
      </c>
      <c r="C307" s="73" t="s">
        <v>132</v>
      </c>
      <c r="D307" s="73">
        <v>20171026</v>
      </c>
      <c r="E307" s="73">
        <v>772314</v>
      </c>
      <c r="F307" s="73">
        <v>799564</v>
      </c>
      <c r="G307" s="73">
        <v>762722</v>
      </c>
      <c r="H307" s="73">
        <v>839925</v>
      </c>
    </row>
    <row r="308" spans="1:8" x14ac:dyDescent="0.35">
      <c r="A308" s="73" t="s">
        <v>143</v>
      </c>
      <c r="B308" s="41">
        <v>43035</v>
      </c>
      <c r="C308" s="73" t="s">
        <v>132</v>
      </c>
      <c r="D308" s="73">
        <v>20171027</v>
      </c>
      <c r="E308" s="73">
        <v>731362</v>
      </c>
      <c r="F308" s="73">
        <v>788667</v>
      </c>
      <c r="G308" s="73">
        <v>747421</v>
      </c>
      <c r="H308" s="73">
        <v>817928</v>
      </c>
    </row>
    <row r="309" spans="1:8" x14ac:dyDescent="0.35">
      <c r="A309" s="73" t="s">
        <v>144</v>
      </c>
      <c r="B309" s="41">
        <v>43036</v>
      </c>
      <c r="C309" s="73" t="s">
        <v>132</v>
      </c>
      <c r="D309" s="73">
        <v>20171028</v>
      </c>
      <c r="E309" s="73">
        <v>627750</v>
      </c>
      <c r="F309" s="73">
        <v>699006</v>
      </c>
      <c r="G309" s="73">
        <v>663640</v>
      </c>
      <c r="H309" s="73">
        <v>720787</v>
      </c>
    </row>
    <row r="310" spans="1:8" x14ac:dyDescent="0.35">
      <c r="A310" s="73" t="s">
        <v>138</v>
      </c>
      <c r="B310" s="41">
        <v>43037</v>
      </c>
      <c r="C310" s="73" t="s">
        <v>132</v>
      </c>
      <c r="D310" s="73">
        <v>20171029</v>
      </c>
      <c r="E310" s="73">
        <v>663570</v>
      </c>
      <c r="F310" s="73">
        <v>710368</v>
      </c>
      <c r="G310" s="73">
        <v>653629</v>
      </c>
      <c r="H310" s="73">
        <v>802997</v>
      </c>
    </row>
    <row r="311" spans="1:8" x14ac:dyDescent="0.35">
      <c r="A311" s="73" t="s">
        <v>139</v>
      </c>
      <c r="B311" s="41">
        <v>43038</v>
      </c>
      <c r="C311" s="73" t="s">
        <v>132</v>
      </c>
      <c r="D311" s="73">
        <v>20171030</v>
      </c>
      <c r="E311" s="73">
        <v>798852</v>
      </c>
      <c r="F311" s="73">
        <v>795549</v>
      </c>
      <c r="G311" s="73">
        <v>761555</v>
      </c>
      <c r="H311" s="73">
        <v>839679</v>
      </c>
    </row>
    <row r="312" spans="1:8" x14ac:dyDescent="0.35">
      <c r="A312" s="73" t="s">
        <v>140</v>
      </c>
      <c r="B312" s="41">
        <v>43039</v>
      </c>
      <c r="C312" s="73" t="s">
        <v>132</v>
      </c>
      <c r="D312" s="73">
        <v>20171031</v>
      </c>
      <c r="E312" s="73">
        <v>786571</v>
      </c>
      <c r="F312" s="73">
        <v>814055</v>
      </c>
      <c r="G312" s="73">
        <v>770126</v>
      </c>
      <c r="H312" s="73">
        <v>865795</v>
      </c>
    </row>
    <row r="313" spans="1:8" x14ac:dyDescent="0.35">
      <c r="A313" s="73" t="s">
        <v>141</v>
      </c>
      <c r="B313" s="41">
        <v>43040</v>
      </c>
      <c r="C313" s="73" t="s">
        <v>132</v>
      </c>
      <c r="D313" s="73">
        <v>20171101</v>
      </c>
      <c r="E313" s="73">
        <v>780409</v>
      </c>
      <c r="F313" s="73">
        <v>821004</v>
      </c>
      <c r="G313" s="73">
        <v>782122</v>
      </c>
      <c r="H313" s="73">
        <v>869079</v>
      </c>
    </row>
    <row r="314" spans="1:8" x14ac:dyDescent="0.35">
      <c r="A314" s="73" t="s">
        <v>142</v>
      </c>
      <c r="B314" s="41">
        <v>43041</v>
      </c>
      <c r="C314" s="73" t="s">
        <v>132</v>
      </c>
      <c r="D314" s="73">
        <v>20171102</v>
      </c>
      <c r="E314" s="73">
        <v>821133</v>
      </c>
      <c r="F314" s="73">
        <v>830438</v>
      </c>
      <c r="G314" s="73">
        <v>778678</v>
      </c>
      <c r="H314" s="73">
        <v>865740</v>
      </c>
    </row>
    <row r="315" spans="1:8" x14ac:dyDescent="0.35">
      <c r="A315" s="73" t="s">
        <v>143</v>
      </c>
      <c r="B315" s="41">
        <v>43042</v>
      </c>
      <c r="C315" s="73" t="s">
        <v>132</v>
      </c>
      <c r="D315" s="73">
        <v>20171103</v>
      </c>
      <c r="E315" s="73">
        <v>798813</v>
      </c>
      <c r="F315" s="73">
        <v>816741</v>
      </c>
      <c r="G315" s="73">
        <v>767071</v>
      </c>
      <c r="H315" s="73">
        <v>842867</v>
      </c>
    </row>
    <row r="316" spans="1:8" x14ac:dyDescent="0.35">
      <c r="A316" s="73" t="s">
        <v>144</v>
      </c>
      <c r="B316" s="41">
        <v>43043</v>
      </c>
      <c r="C316" s="73" t="s">
        <v>132</v>
      </c>
      <c r="D316" s="73">
        <v>20171104</v>
      </c>
      <c r="E316" s="73">
        <v>703091</v>
      </c>
      <c r="F316" s="73">
        <v>719321</v>
      </c>
      <c r="G316" s="73">
        <v>687698</v>
      </c>
      <c r="H316" s="73">
        <v>744020</v>
      </c>
    </row>
    <row r="317" spans="1:8" x14ac:dyDescent="0.35">
      <c r="A317" s="73" t="s">
        <v>138</v>
      </c>
      <c r="B317" s="41">
        <v>43044</v>
      </c>
      <c r="C317" s="73" t="s">
        <v>132</v>
      </c>
      <c r="D317" s="73">
        <v>20171105</v>
      </c>
      <c r="E317" s="73">
        <v>689355</v>
      </c>
      <c r="F317" s="73">
        <v>701011</v>
      </c>
      <c r="G317" s="73">
        <v>666006</v>
      </c>
      <c r="H317" s="73">
        <v>730671</v>
      </c>
    </row>
    <row r="318" spans="1:8" x14ac:dyDescent="0.35">
      <c r="A318" s="73" t="s">
        <v>139</v>
      </c>
      <c r="B318" s="41">
        <v>43045</v>
      </c>
      <c r="C318" s="73" t="s">
        <v>132</v>
      </c>
      <c r="D318" s="73">
        <v>20171106</v>
      </c>
      <c r="E318" s="73">
        <v>813013</v>
      </c>
      <c r="F318" s="73">
        <v>829471</v>
      </c>
      <c r="G318" s="73">
        <v>791494</v>
      </c>
      <c r="H318" s="73">
        <v>856850</v>
      </c>
    </row>
    <row r="319" spans="1:8" x14ac:dyDescent="0.35">
      <c r="A319" s="73" t="s">
        <v>140</v>
      </c>
      <c r="B319" s="41">
        <v>43046</v>
      </c>
      <c r="C319" s="73" t="s">
        <v>132</v>
      </c>
      <c r="D319" s="73">
        <v>20171107</v>
      </c>
      <c r="E319" s="73">
        <v>827185</v>
      </c>
      <c r="F319" s="73">
        <v>843604</v>
      </c>
      <c r="G319" s="73">
        <v>812984</v>
      </c>
      <c r="H319" s="73">
        <v>887250</v>
      </c>
    </row>
    <row r="320" spans="1:8" x14ac:dyDescent="0.35">
      <c r="A320" s="73" t="s">
        <v>141</v>
      </c>
      <c r="B320" s="41">
        <v>43047</v>
      </c>
      <c r="C320" s="73" t="s">
        <v>132</v>
      </c>
      <c r="D320" s="73">
        <v>20171108</v>
      </c>
      <c r="E320" s="73">
        <v>837463</v>
      </c>
      <c r="F320" s="73">
        <v>847350</v>
      </c>
      <c r="G320" s="73">
        <v>813244</v>
      </c>
      <c r="H320" s="73">
        <v>893304</v>
      </c>
    </row>
    <row r="321" spans="1:8" x14ac:dyDescent="0.35">
      <c r="A321" s="73" t="s">
        <v>142</v>
      </c>
      <c r="B321" s="41">
        <v>43048</v>
      </c>
      <c r="C321" s="73" t="s">
        <v>132</v>
      </c>
      <c r="D321" s="73">
        <v>20171109</v>
      </c>
      <c r="E321" s="73">
        <v>818570</v>
      </c>
      <c r="F321" s="73">
        <v>838579</v>
      </c>
      <c r="G321" s="73">
        <v>813272</v>
      </c>
      <c r="H321" s="73">
        <v>871738</v>
      </c>
    </row>
    <row r="322" spans="1:8" x14ac:dyDescent="0.35">
      <c r="A322" s="73" t="s">
        <v>143</v>
      </c>
      <c r="B322" s="41">
        <v>43049</v>
      </c>
      <c r="C322" s="73" t="s">
        <v>132</v>
      </c>
      <c r="D322" s="73">
        <v>20171110</v>
      </c>
      <c r="E322" s="73">
        <v>767145</v>
      </c>
      <c r="F322" s="73">
        <v>828642</v>
      </c>
      <c r="G322" s="73">
        <v>799268</v>
      </c>
      <c r="H322" s="73">
        <v>857604</v>
      </c>
    </row>
    <row r="323" spans="1:8" x14ac:dyDescent="0.35">
      <c r="A323" s="73" t="s">
        <v>144</v>
      </c>
      <c r="B323" s="41">
        <v>43050</v>
      </c>
      <c r="C323" s="73" t="s">
        <v>132</v>
      </c>
      <c r="D323" s="73">
        <v>20171111</v>
      </c>
      <c r="E323" s="73">
        <v>760381</v>
      </c>
      <c r="F323" s="73">
        <v>734251</v>
      </c>
      <c r="G323" s="73">
        <v>714595</v>
      </c>
      <c r="H323" s="73">
        <v>757805</v>
      </c>
    </row>
    <row r="324" spans="1:8" x14ac:dyDescent="0.35">
      <c r="A324" s="73" t="s">
        <v>138</v>
      </c>
      <c r="B324" s="41">
        <v>43051</v>
      </c>
      <c r="C324" s="73" t="s">
        <v>132</v>
      </c>
      <c r="D324" s="73">
        <v>20171112</v>
      </c>
      <c r="E324" s="73">
        <v>697514</v>
      </c>
      <c r="F324" s="73">
        <v>715312</v>
      </c>
      <c r="G324" s="73">
        <v>690756</v>
      </c>
      <c r="H324" s="73">
        <v>730154</v>
      </c>
    </row>
    <row r="325" spans="1:8" x14ac:dyDescent="0.35">
      <c r="A325" s="73" t="s">
        <v>139</v>
      </c>
      <c r="B325" s="41">
        <v>43052</v>
      </c>
      <c r="C325" s="73" t="s">
        <v>132</v>
      </c>
      <c r="D325" s="73">
        <v>20171113</v>
      </c>
      <c r="E325" s="73">
        <v>873951</v>
      </c>
      <c r="F325" s="73">
        <v>839104</v>
      </c>
      <c r="G325" s="73">
        <v>816270</v>
      </c>
      <c r="H325" s="73">
        <v>866557</v>
      </c>
    </row>
    <row r="326" spans="1:8" x14ac:dyDescent="0.35">
      <c r="A326" s="73" t="s">
        <v>140</v>
      </c>
      <c r="B326" s="41">
        <v>43053</v>
      </c>
      <c r="C326" s="73" t="s">
        <v>132</v>
      </c>
      <c r="D326" s="73">
        <v>20171114</v>
      </c>
      <c r="E326" s="73">
        <v>868725</v>
      </c>
      <c r="F326" s="73">
        <v>857054</v>
      </c>
      <c r="G326" s="73">
        <v>816256</v>
      </c>
      <c r="H326" s="73">
        <v>892485</v>
      </c>
    </row>
    <row r="327" spans="1:8" x14ac:dyDescent="0.35">
      <c r="A327" s="73" t="s">
        <v>141</v>
      </c>
      <c r="B327" s="41">
        <v>43054</v>
      </c>
      <c r="C327" s="73" t="s">
        <v>132</v>
      </c>
      <c r="D327" s="73">
        <v>20171115</v>
      </c>
      <c r="E327" s="73">
        <v>863087</v>
      </c>
      <c r="F327" s="73">
        <v>853233</v>
      </c>
      <c r="G327" s="73">
        <v>817169</v>
      </c>
      <c r="H327" s="73">
        <v>902494</v>
      </c>
    </row>
    <row r="328" spans="1:8" x14ac:dyDescent="0.35">
      <c r="A328" s="73" t="s">
        <v>142</v>
      </c>
      <c r="B328" s="41">
        <v>43055</v>
      </c>
      <c r="C328" s="73" t="s">
        <v>132</v>
      </c>
      <c r="D328" s="73">
        <v>20171116</v>
      </c>
      <c r="E328" s="73">
        <v>813292</v>
      </c>
      <c r="F328" s="73">
        <v>861370</v>
      </c>
      <c r="G328" s="73">
        <v>821706</v>
      </c>
      <c r="H328" s="73">
        <v>897837</v>
      </c>
    </row>
    <row r="329" spans="1:8" x14ac:dyDescent="0.35">
      <c r="A329" s="73" t="s">
        <v>143</v>
      </c>
      <c r="B329" s="41">
        <v>43056</v>
      </c>
      <c r="C329" s="73" t="s">
        <v>132</v>
      </c>
      <c r="D329" s="73">
        <v>20171117</v>
      </c>
      <c r="E329" s="73">
        <v>825783</v>
      </c>
      <c r="F329" s="73">
        <v>856631</v>
      </c>
      <c r="G329" s="73">
        <v>807939</v>
      </c>
      <c r="H329" s="73">
        <v>886690</v>
      </c>
    </row>
    <row r="330" spans="1:8" x14ac:dyDescent="0.35">
      <c r="A330" s="73" t="s">
        <v>144</v>
      </c>
      <c r="B330" s="41">
        <v>43057</v>
      </c>
      <c r="C330" s="73" t="s">
        <v>132</v>
      </c>
      <c r="D330" s="73">
        <v>20171118</v>
      </c>
      <c r="E330" s="73">
        <v>751855</v>
      </c>
      <c r="F330" s="73">
        <v>756377</v>
      </c>
      <c r="G330" s="73">
        <v>729900</v>
      </c>
      <c r="H330" s="73">
        <v>800015</v>
      </c>
    </row>
    <row r="331" spans="1:8" x14ac:dyDescent="0.35">
      <c r="A331" s="73" t="s">
        <v>138</v>
      </c>
      <c r="B331" s="41">
        <v>43058</v>
      </c>
      <c r="C331" s="73" t="s">
        <v>132</v>
      </c>
      <c r="D331" s="73">
        <v>20171119</v>
      </c>
      <c r="E331" s="73">
        <v>768453</v>
      </c>
      <c r="F331" s="73">
        <v>735455</v>
      </c>
      <c r="G331" s="73">
        <v>701619</v>
      </c>
      <c r="H331" s="73">
        <v>781480</v>
      </c>
    </row>
    <row r="332" spans="1:8" x14ac:dyDescent="0.35">
      <c r="A332" s="73" t="s">
        <v>139</v>
      </c>
      <c r="B332" s="41">
        <v>43059</v>
      </c>
      <c r="C332" s="73" t="s">
        <v>132</v>
      </c>
      <c r="D332" s="73">
        <v>20171120</v>
      </c>
      <c r="E332" s="73">
        <v>842482</v>
      </c>
      <c r="F332" s="73">
        <v>860494</v>
      </c>
      <c r="G332" s="73">
        <v>824504</v>
      </c>
      <c r="H332" s="73">
        <v>900430</v>
      </c>
    </row>
    <row r="333" spans="1:8" x14ac:dyDescent="0.35">
      <c r="A333" s="73" t="s">
        <v>140</v>
      </c>
      <c r="B333" s="41">
        <v>43060</v>
      </c>
      <c r="C333" s="73" t="s">
        <v>132</v>
      </c>
      <c r="D333" s="73">
        <v>20171121</v>
      </c>
      <c r="E333" s="73">
        <v>814913</v>
      </c>
      <c r="F333" s="73">
        <v>877857</v>
      </c>
      <c r="G333" s="73">
        <v>824786</v>
      </c>
      <c r="H333" s="73">
        <v>921425</v>
      </c>
    </row>
    <row r="334" spans="1:8" x14ac:dyDescent="0.35">
      <c r="A334" s="73" t="s">
        <v>141</v>
      </c>
      <c r="B334" s="41">
        <v>43061</v>
      </c>
      <c r="C334" s="73" t="s">
        <v>132</v>
      </c>
      <c r="D334" s="73">
        <v>20171122</v>
      </c>
      <c r="E334" s="73">
        <v>790335</v>
      </c>
      <c r="F334" s="73">
        <v>876631</v>
      </c>
      <c r="G334" s="73">
        <v>829641</v>
      </c>
      <c r="H334" s="73">
        <v>924338</v>
      </c>
    </row>
    <row r="335" spans="1:8" x14ac:dyDescent="0.35">
      <c r="A335" s="73" t="s">
        <v>142</v>
      </c>
      <c r="B335" s="41">
        <v>43062</v>
      </c>
      <c r="C335" s="73" t="s">
        <v>132</v>
      </c>
      <c r="D335" s="73">
        <v>20171123</v>
      </c>
      <c r="E335" s="73">
        <v>799359</v>
      </c>
      <c r="F335" s="73">
        <v>873742</v>
      </c>
      <c r="G335" s="73">
        <v>825588</v>
      </c>
      <c r="H335" s="73">
        <v>931995</v>
      </c>
    </row>
    <row r="336" spans="1:8" x14ac:dyDescent="0.35">
      <c r="A336" s="73" t="s">
        <v>143</v>
      </c>
      <c r="B336" s="41">
        <v>43063</v>
      </c>
      <c r="C336" s="73" t="s">
        <v>132</v>
      </c>
      <c r="D336" s="73">
        <v>20171124</v>
      </c>
      <c r="E336" s="73">
        <v>851332</v>
      </c>
      <c r="F336" s="73">
        <v>868360</v>
      </c>
      <c r="G336" s="73">
        <v>820262</v>
      </c>
      <c r="H336" s="73">
        <v>923334</v>
      </c>
    </row>
    <row r="337" spans="1:8" x14ac:dyDescent="0.35">
      <c r="A337" s="73" t="s">
        <v>144</v>
      </c>
      <c r="B337" s="41">
        <v>43064</v>
      </c>
      <c r="C337" s="73" t="s">
        <v>132</v>
      </c>
      <c r="D337" s="73">
        <v>20171125</v>
      </c>
      <c r="E337" s="73">
        <v>772807</v>
      </c>
      <c r="F337" s="73">
        <v>775368</v>
      </c>
      <c r="G337" s="73">
        <v>739253</v>
      </c>
      <c r="H337" s="73">
        <v>822304</v>
      </c>
    </row>
    <row r="338" spans="1:8" x14ac:dyDescent="0.35">
      <c r="A338" s="73" t="s">
        <v>138</v>
      </c>
      <c r="B338" s="41">
        <v>43065</v>
      </c>
      <c r="C338" s="73" t="s">
        <v>132</v>
      </c>
      <c r="D338" s="73">
        <v>20171126</v>
      </c>
      <c r="E338" s="73">
        <v>761098</v>
      </c>
      <c r="F338" s="73">
        <v>755968</v>
      </c>
      <c r="G338" s="73">
        <v>717068</v>
      </c>
      <c r="H338" s="73">
        <v>801954</v>
      </c>
    </row>
    <row r="339" spans="1:8" x14ac:dyDescent="0.35">
      <c r="A339" s="73" t="s">
        <v>139</v>
      </c>
      <c r="B339" s="41">
        <v>43066</v>
      </c>
      <c r="C339" s="73" t="s">
        <v>132</v>
      </c>
      <c r="D339" s="73">
        <v>20171127</v>
      </c>
      <c r="E339" s="73">
        <v>844576</v>
      </c>
      <c r="F339" s="73">
        <v>882494</v>
      </c>
      <c r="G339" s="73">
        <v>845864</v>
      </c>
      <c r="H339" s="73">
        <v>941261</v>
      </c>
    </row>
    <row r="340" spans="1:8" x14ac:dyDescent="0.35">
      <c r="A340" s="73" t="s">
        <v>140</v>
      </c>
      <c r="B340" s="41">
        <v>43067</v>
      </c>
      <c r="C340" s="73" t="s">
        <v>132</v>
      </c>
      <c r="D340" s="73">
        <v>20171128</v>
      </c>
      <c r="E340" s="73">
        <v>875975</v>
      </c>
      <c r="F340" s="73">
        <v>887276</v>
      </c>
      <c r="G340" s="73">
        <v>848918</v>
      </c>
      <c r="H340" s="73">
        <v>949027</v>
      </c>
    </row>
    <row r="341" spans="1:8" x14ac:dyDescent="0.35">
      <c r="A341" s="73" t="s">
        <v>141</v>
      </c>
      <c r="B341" s="41">
        <v>43068</v>
      </c>
      <c r="C341" s="73" t="s">
        <v>132</v>
      </c>
      <c r="D341" s="73">
        <v>20171129</v>
      </c>
      <c r="E341" s="73">
        <v>892468</v>
      </c>
      <c r="F341" s="73">
        <v>881917</v>
      </c>
      <c r="G341" s="73">
        <v>849784</v>
      </c>
      <c r="H341" s="73">
        <v>945410</v>
      </c>
    </row>
    <row r="342" spans="1:8" x14ac:dyDescent="0.35">
      <c r="A342" s="73" t="s">
        <v>142</v>
      </c>
      <c r="B342" s="41">
        <v>43069</v>
      </c>
      <c r="C342" s="73" t="s">
        <v>132</v>
      </c>
      <c r="D342" s="73">
        <v>20171130</v>
      </c>
      <c r="E342" s="73">
        <v>898715</v>
      </c>
      <c r="F342" s="73">
        <v>886584</v>
      </c>
      <c r="G342" s="73">
        <v>846197</v>
      </c>
      <c r="H342" s="73">
        <v>952513</v>
      </c>
    </row>
    <row r="343" spans="1:8" x14ac:dyDescent="0.35">
      <c r="A343" s="73" t="s">
        <v>143</v>
      </c>
      <c r="B343" s="41">
        <v>43070</v>
      </c>
      <c r="C343" s="73" t="s">
        <v>132</v>
      </c>
      <c r="D343" s="73">
        <v>20171201</v>
      </c>
      <c r="E343" s="73">
        <v>908404</v>
      </c>
      <c r="F343" s="73">
        <v>869731</v>
      </c>
      <c r="G343" s="73">
        <v>832088</v>
      </c>
      <c r="H343" s="73">
        <v>946843</v>
      </c>
    </row>
    <row r="344" spans="1:8" x14ac:dyDescent="0.35">
      <c r="A344" s="73" t="s">
        <v>144</v>
      </c>
      <c r="B344" s="41">
        <v>43071</v>
      </c>
      <c r="C344" s="73" t="s">
        <v>132</v>
      </c>
      <c r="D344" s="73">
        <v>20171202</v>
      </c>
      <c r="E344" s="73">
        <v>831565</v>
      </c>
      <c r="F344" s="73">
        <v>767184</v>
      </c>
      <c r="G344" s="73">
        <v>749803</v>
      </c>
      <c r="H344" s="73">
        <v>826734</v>
      </c>
    </row>
    <row r="345" spans="1:8" x14ac:dyDescent="0.35">
      <c r="A345" s="73" t="s">
        <v>138</v>
      </c>
      <c r="B345" s="41">
        <v>43072</v>
      </c>
      <c r="C345" s="73" t="s">
        <v>132</v>
      </c>
      <c r="D345" s="73">
        <v>20171203</v>
      </c>
      <c r="E345" s="73">
        <v>787445</v>
      </c>
      <c r="F345" s="73">
        <v>750988</v>
      </c>
      <c r="G345" s="73">
        <v>731884</v>
      </c>
      <c r="H345" s="73">
        <v>806878</v>
      </c>
    </row>
    <row r="346" spans="1:8" x14ac:dyDescent="0.35">
      <c r="A346" s="73" t="s">
        <v>139</v>
      </c>
      <c r="B346" s="41">
        <v>43073</v>
      </c>
      <c r="C346" s="73" t="s">
        <v>132</v>
      </c>
      <c r="D346" s="73">
        <v>20171204</v>
      </c>
      <c r="E346" s="73">
        <v>881435</v>
      </c>
      <c r="F346" s="73">
        <v>883082</v>
      </c>
      <c r="G346" s="73">
        <v>866583</v>
      </c>
      <c r="H346" s="73">
        <v>947528</v>
      </c>
    </row>
    <row r="347" spans="1:8" x14ac:dyDescent="0.35">
      <c r="A347" s="73" t="s">
        <v>140</v>
      </c>
      <c r="B347" s="41">
        <v>43074</v>
      </c>
      <c r="C347" s="73" t="s">
        <v>132</v>
      </c>
      <c r="D347" s="73">
        <v>20171205</v>
      </c>
      <c r="E347" s="73">
        <v>870024</v>
      </c>
      <c r="F347" s="73">
        <v>901390</v>
      </c>
      <c r="G347" s="73">
        <v>875513</v>
      </c>
      <c r="H347" s="73">
        <v>961650</v>
      </c>
    </row>
    <row r="348" spans="1:8" x14ac:dyDescent="0.35">
      <c r="A348" s="73" t="s">
        <v>141</v>
      </c>
      <c r="B348" s="41">
        <v>43075</v>
      </c>
      <c r="C348" s="73" t="s">
        <v>132</v>
      </c>
      <c r="D348" s="73">
        <v>20171206</v>
      </c>
      <c r="E348" s="73">
        <v>829309</v>
      </c>
      <c r="F348" s="73">
        <v>907357</v>
      </c>
      <c r="G348" s="73">
        <v>853468</v>
      </c>
      <c r="H348" s="73">
        <v>968299</v>
      </c>
    </row>
    <row r="349" spans="1:8" x14ac:dyDescent="0.35">
      <c r="A349" s="73" t="s">
        <v>142</v>
      </c>
      <c r="B349" s="41">
        <v>43076</v>
      </c>
      <c r="C349" s="73" t="s">
        <v>132</v>
      </c>
      <c r="D349" s="73">
        <v>20171207</v>
      </c>
      <c r="E349" s="73">
        <v>816825</v>
      </c>
      <c r="F349" s="73">
        <v>907856</v>
      </c>
      <c r="G349" s="73">
        <v>869164</v>
      </c>
      <c r="H349" s="73">
        <v>965259</v>
      </c>
    </row>
    <row r="350" spans="1:8" x14ac:dyDescent="0.35">
      <c r="A350" s="73" t="s">
        <v>143</v>
      </c>
      <c r="B350" s="41">
        <v>43077</v>
      </c>
      <c r="C350" s="73" t="s">
        <v>132</v>
      </c>
      <c r="D350" s="73">
        <v>20171208</v>
      </c>
      <c r="E350" s="73">
        <v>864018</v>
      </c>
      <c r="F350" s="73">
        <v>896433</v>
      </c>
      <c r="G350" s="73">
        <v>847238</v>
      </c>
      <c r="H350" s="73">
        <v>944485</v>
      </c>
    </row>
    <row r="351" spans="1:8" x14ac:dyDescent="0.35">
      <c r="A351" s="73" t="s">
        <v>144</v>
      </c>
      <c r="B351" s="41">
        <v>43078</v>
      </c>
      <c r="C351" s="73" t="s">
        <v>132</v>
      </c>
      <c r="D351" s="73">
        <v>20171209</v>
      </c>
      <c r="E351" s="73">
        <v>860731</v>
      </c>
      <c r="F351" s="73">
        <v>803433</v>
      </c>
      <c r="G351" s="73">
        <v>772962</v>
      </c>
      <c r="H351" s="73">
        <v>823037</v>
      </c>
    </row>
    <row r="352" spans="1:8" x14ac:dyDescent="0.35">
      <c r="A352" s="73" t="s">
        <v>138</v>
      </c>
      <c r="B352" s="41">
        <v>43079</v>
      </c>
      <c r="C352" s="73" t="s">
        <v>132</v>
      </c>
      <c r="D352" s="73">
        <v>20171210</v>
      </c>
      <c r="E352" s="73">
        <v>867568</v>
      </c>
      <c r="F352" s="73">
        <v>776503</v>
      </c>
      <c r="G352" s="73">
        <v>735228</v>
      </c>
      <c r="H352" s="73">
        <v>806959</v>
      </c>
    </row>
    <row r="353" spans="1:8" x14ac:dyDescent="0.35">
      <c r="A353" s="73" t="s">
        <v>139</v>
      </c>
      <c r="B353" s="41">
        <v>43080</v>
      </c>
      <c r="C353" s="73" t="s">
        <v>132</v>
      </c>
      <c r="D353" s="73">
        <v>20171211</v>
      </c>
      <c r="E353" s="73">
        <v>961756</v>
      </c>
      <c r="F353" s="73">
        <v>903735</v>
      </c>
      <c r="G353" s="73">
        <v>861082</v>
      </c>
      <c r="H353" s="73">
        <v>952789</v>
      </c>
    </row>
    <row r="354" spans="1:8" x14ac:dyDescent="0.35">
      <c r="A354" s="73" t="s">
        <v>140</v>
      </c>
      <c r="B354" s="41">
        <v>43081</v>
      </c>
      <c r="C354" s="73" t="s">
        <v>132</v>
      </c>
      <c r="D354" s="73">
        <v>20171212</v>
      </c>
      <c r="E354" s="73">
        <v>974230</v>
      </c>
      <c r="F354" s="73">
        <v>925071</v>
      </c>
      <c r="G354" s="73">
        <v>875331</v>
      </c>
      <c r="H354" s="73">
        <v>975720</v>
      </c>
    </row>
    <row r="355" spans="1:8" x14ac:dyDescent="0.35">
      <c r="A355" s="73" t="s">
        <v>141</v>
      </c>
      <c r="B355" s="41">
        <v>43082</v>
      </c>
      <c r="C355" s="73" t="s">
        <v>132</v>
      </c>
      <c r="D355" s="73">
        <v>20171213</v>
      </c>
      <c r="E355" s="73">
        <v>928847</v>
      </c>
      <c r="F355" s="73">
        <v>920401</v>
      </c>
      <c r="G355" s="73">
        <v>868113</v>
      </c>
      <c r="H355" s="73">
        <v>984926</v>
      </c>
    </row>
    <row r="356" spans="1:8" x14ac:dyDescent="0.35">
      <c r="A356" s="73" t="s">
        <v>142</v>
      </c>
      <c r="B356" s="41">
        <v>43083</v>
      </c>
      <c r="C356" s="73" t="s">
        <v>132</v>
      </c>
      <c r="D356" s="73">
        <v>20171214</v>
      </c>
      <c r="E356" s="73">
        <v>926481</v>
      </c>
      <c r="F356" s="73">
        <v>921686</v>
      </c>
      <c r="G356" s="73">
        <v>871258</v>
      </c>
      <c r="H356" s="73">
        <v>980908</v>
      </c>
    </row>
    <row r="357" spans="1:8" x14ac:dyDescent="0.35">
      <c r="A357" s="73" t="s">
        <v>143</v>
      </c>
      <c r="B357" s="41">
        <v>43084</v>
      </c>
      <c r="C357" s="73" t="s">
        <v>132</v>
      </c>
      <c r="D357" s="73">
        <v>20171215</v>
      </c>
      <c r="E357" s="73">
        <v>906875</v>
      </c>
      <c r="F357" s="73">
        <v>906431</v>
      </c>
      <c r="G357" s="73">
        <v>861748</v>
      </c>
      <c r="H357" s="73">
        <v>965954</v>
      </c>
    </row>
    <row r="358" spans="1:8" x14ac:dyDescent="0.35">
      <c r="A358" s="73" t="s">
        <v>144</v>
      </c>
      <c r="B358" s="41">
        <v>43085</v>
      </c>
      <c r="C358" s="73" t="s">
        <v>132</v>
      </c>
      <c r="D358" s="73">
        <v>20171216</v>
      </c>
      <c r="E358" s="73">
        <v>867562</v>
      </c>
      <c r="F358" s="73">
        <v>809851</v>
      </c>
      <c r="G358" s="73">
        <v>779356</v>
      </c>
      <c r="H358" s="73">
        <v>853624</v>
      </c>
    </row>
    <row r="359" spans="1:8" x14ac:dyDescent="0.35">
      <c r="A359" s="73" t="s">
        <v>138</v>
      </c>
      <c r="B359" s="41">
        <v>43086</v>
      </c>
      <c r="C359" s="73" t="s">
        <v>132</v>
      </c>
      <c r="D359" s="73">
        <v>20171217</v>
      </c>
      <c r="E359" s="73">
        <v>834354</v>
      </c>
      <c r="F359" s="73">
        <v>787469</v>
      </c>
      <c r="G359" s="73">
        <v>752189</v>
      </c>
      <c r="H359" s="73">
        <v>826546</v>
      </c>
    </row>
    <row r="360" spans="1:8" x14ac:dyDescent="0.35">
      <c r="A360" s="73" t="s">
        <v>139</v>
      </c>
      <c r="B360" s="41">
        <v>43087</v>
      </c>
      <c r="C360" s="73" t="s">
        <v>132</v>
      </c>
      <c r="D360" s="73">
        <v>20171218</v>
      </c>
      <c r="E360" s="73">
        <v>923273</v>
      </c>
      <c r="F360" s="73">
        <v>909672</v>
      </c>
      <c r="G360" s="73">
        <v>881382</v>
      </c>
      <c r="H360" s="73">
        <v>981370</v>
      </c>
    </row>
    <row r="361" spans="1:8" x14ac:dyDescent="0.35">
      <c r="A361" s="73" t="s">
        <v>140</v>
      </c>
      <c r="B361" s="41">
        <v>43088</v>
      </c>
      <c r="C361" s="73" t="s">
        <v>132</v>
      </c>
      <c r="D361" s="73">
        <v>20171219</v>
      </c>
      <c r="E361" s="73">
        <v>925308</v>
      </c>
      <c r="F361" s="73">
        <v>921386</v>
      </c>
      <c r="G361" s="73">
        <v>878274</v>
      </c>
      <c r="H361" s="73">
        <v>984768</v>
      </c>
    </row>
    <row r="362" spans="1:8" x14ac:dyDescent="0.35">
      <c r="A362" s="73" t="s">
        <v>141</v>
      </c>
      <c r="B362" s="41">
        <v>43089</v>
      </c>
      <c r="C362" s="73" t="s">
        <v>132</v>
      </c>
      <c r="D362" s="73">
        <v>20171220</v>
      </c>
      <c r="E362" s="73">
        <v>889205</v>
      </c>
      <c r="F362" s="73">
        <v>912472</v>
      </c>
      <c r="G362" s="73">
        <v>865830</v>
      </c>
      <c r="H362" s="73">
        <v>967525</v>
      </c>
    </row>
    <row r="363" spans="1:8" x14ac:dyDescent="0.35">
      <c r="A363" s="73" t="s">
        <v>142</v>
      </c>
      <c r="B363" s="41">
        <v>43090</v>
      </c>
      <c r="C363" s="73" t="s">
        <v>132</v>
      </c>
      <c r="D363" s="73">
        <v>20171221</v>
      </c>
      <c r="E363" s="73">
        <v>872937</v>
      </c>
      <c r="F363" s="73">
        <v>898380</v>
      </c>
      <c r="G363" s="73">
        <v>836865</v>
      </c>
      <c r="H363" s="73">
        <v>950036</v>
      </c>
    </row>
    <row r="364" spans="1:8" x14ac:dyDescent="0.35">
      <c r="A364" s="73" t="s">
        <v>143</v>
      </c>
      <c r="B364" s="41">
        <v>43091</v>
      </c>
      <c r="C364" s="73" t="s">
        <v>132</v>
      </c>
      <c r="D364" s="73">
        <v>20171222</v>
      </c>
      <c r="E364" s="73">
        <v>814338</v>
      </c>
      <c r="F364" s="73">
        <v>858539</v>
      </c>
      <c r="G364" s="73">
        <v>789990</v>
      </c>
      <c r="H364" s="73">
        <v>907260</v>
      </c>
    </row>
    <row r="365" spans="1:8" x14ac:dyDescent="0.35">
      <c r="A365" s="73" t="s">
        <v>144</v>
      </c>
      <c r="B365" s="41">
        <v>43092</v>
      </c>
      <c r="C365" s="73" t="s">
        <v>132</v>
      </c>
      <c r="D365" s="73">
        <v>20171223</v>
      </c>
      <c r="E365" s="73">
        <v>706236</v>
      </c>
      <c r="F365" s="73">
        <v>765137</v>
      </c>
      <c r="G365" s="73">
        <v>696200</v>
      </c>
      <c r="H365" s="73">
        <v>814051</v>
      </c>
    </row>
    <row r="366" spans="1:8" x14ac:dyDescent="0.35">
      <c r="A366" s="73" t="s">
        <v>138</v>
      </c>
      <c r="B366" s="41">
        <v>43093</v>
      </c>
      <c r="C366" s="73" t="s">
        <v>132</v>
      </c>
      <c r="D366" s="73">
        <v>20171224</v>
      </c>
      <c r="E366" s="73">
        <v>663480</v>
      </c>
      <c r="F366" s="73">
        <v>727225</v>
      </c>
      <c r="G366" s="73">
        <v>655533</v>
      </c>
      <c r="H366" s="73">
        <v>789816</v>
      </c>
    </row>
    <row r="367" spans="1:8" x14ac:dyDescent="0.35">
      <c r="A367" s="73" t="s">
        <v>139</v>
      </c>
      <c r="B367" s="41">
        <v>43094</v>
      </c>
      <c r="C367" s="73" t="s">
        <v>132</v>
      </c>
      <c r="D367" s="73">
        <v>20171225</v>
      </c>
      <c r="E367" s="73">
        <v>630712</v>
      </c>
      <c r="F367" s="73">
        <v>787741</v>
      </c>
      <c r="G367" s="73">
        <v>638287</v>
      </c>
      <c r="H367" s="73">
        <v>914273</v>
      </c>
    </row>
    <row r="368" spans="1:8" x14ac:dyDescent="0.35">
      <c r="A368" s="73" t="s">
        <v>140</v>
      </c>
      <c r="B368" s="41">
        <v>43095</v>
      </c>
      <c r="C368" s="73" t="s">
        <v>132</v>
      </c>
      <c r="D368" s="73">
        <v>20171226</v>
      </c>
      <c r="E368" s="73">
        <v>666083</v>
      </c>
      <c r="F368" s="73">
        <v>749236</v>
      </c>
      <c r="G368" s="73">
        <v>672841</v>
      </c>
      <c r="H368" s="73">
        <v>904872</v>
      </c>
    </row>
    <row r="369" spans="1:8" x14ac:dyDescent="0.35">
      <c r="A369" s="73" t="s">
        <v>141</v>
      </c>
      <c r="B369" s="41">
        <v>43096</v>
      </c>
      <c r="C369" s="73" t="s">
        <v>132</v>
      </c>
      <c r="D369" s="73">
        <v>20171227</v>
      </c>
      <c r="E369" s="73">
        <v>764627</v>
      </c>
      <c r="F369" s="73">
        <v>752778</v>
      </c>
      <c r="G369" s="73">
        <v>658224</v>
      </c>
      <c r="H369" s="73">
        <v>873434</v>
      </c>
    </row>
    <row r="370" spans="1:8" x14ac:dyDescent="0.35">
      <c r="A370" s="73" t="s">
        <v>142</v>
      </c>
      <c r="B370" s="41">
        <v>43097</v>
      </c>
      <c r="C370" s="73" t="s">
        <v>132</v>
      </c>
      <c r="D370" s="73">
        <v>20171228</v>
      </c>
      <c r="E370" s="73">
        <v>802349</v>
      </c>
      <c r="F370" s="73">
        <v>753988</v>
      </c>
      <c r="G370" s="73">
        <v>652807</v>
      </c>
      <c r="H370" s="73">
        <v>833186</v>
      </c>
    </row>
    <row r="371" spans="1:8" x14ac:dyDescent="0.35">
      <c r="A371" s="73" t="s">
        <v>143</v>
      </c>
      <c r="B371" s="41">
        <v>43098</v>
      </c>
      <c r="C371" s="73" t="s">
        <v>132</v>
      </c>
      <c r="D371" s="73">
        <v>20171229</v>
      </c>
      <c r="E371" s="73">
        <v>807001</v>
      </c>
      <c r="F371" s="73">
        <v>743709</v>
      </c>
      <c r="G371" s="73">
        <v>654616</v>
      </c>
      <c r="H371" s="73">
        <v>806811</v>
      </c>
    </row>
    <row r="372" spans="1:8" x14ac:dyDescent="0.35">
      <c r="A372" s="73" t="s">
        <v>144</v>
      </c>
      <c r="B372" s="41">
        <v>43099</v>
      </c>
      <c r="C372" s="73" t="s">
        <v>132</v>
      </c>
      <c r="D372" s="73">
        <v>20171230</v>
      </c>
      <c r="E372" s="73">
        <v>729502</v>
      </c>
      <c r="F372" s="73">
        <v>710991</v>
      </c>
      <c r="G372" s="73">
        <v>643013</v>
      </c>
      <c r="H372" s="73">
        <v>753351</v>
      </c>
    </row>
    <row r="373" spans="1:8" x14ac:dyDescent="0.35">
      <c r="A373" s="73" t="s">
        <v>138</v>
      </c>
      <c r="B373" s="41">
        <v>43100</v>
      </c>
      <c r="C373" s="73" t="s">
        <v>132</v>
      </c>
      <c r="D373" s="73">
        <v>20171231</v>
      </c>
      <c r="E373" s="73">
        <v>671319</v>
      </c>
      <c r="F373" s="73">
        <v>700765</v>
      </c>
      <c r="G373" s="73">
        <v>657470</v>
      </c>
      <c r="H373" s="73">
        <v>765479</v>
      </c>
    </row>
    <row r="374" spans="1:8" x14ac:dyDescent="0.35">
      <c r="A374" s="73" t="s">
        <v>139</v>
      </c>
      <c r="B374" s="41">
        <v>43101</v>
      </c>
      <c r="C374" s="73" t="s">
        <v>132</v>
      </c>
      <c r="D374" s="73">
        <v>20180101</v>
      </c>
      <c r="E374" s="73">
        <v>695291</v>
      </c>
      <c r="F374" s="73">
        <v>721861</v>
      </c>
      <c r="G374" s="73">
        <v>666921</v>
      </c>
      <c r="H374" s="73">
        <v>822867</v>
      </c>
    </row>
    <row r="375" spans="1:8" x14ac:dyDescent="0.35">
      <c r="A375" s="73" t="s">
        <v>140</v>
      </c>
      <c r="B375" s="41">
        <v>43102</v>
      </c>
      <c r="C375" s="73" t="s">
        <v>132</v>
      </c>
      <c r="D375" s="73">
        <v>20180102</v>
      </c>
      <c r="E375" s="73">
        <v>834378</v>
      </c>
      <c r="F375" s="73">
        <v>802027</v>
      </c>
      <c r="G375" s="73">
        <v>683082</v>
      </c>
      <c r="H375" s="73">
        <v>869864</v>
      </c>
    </row>
    <row r="376" spans="1:8" x14ac:dyDescent="0.35">
      <c r="A376" s="73" t="s">
        <v>141</v>
      </c>
      <c r="B376" s="41">
        <v>43103</v>
      </c>
      <c r="C376" s="73" t="s">
        <v>132</v>
      </c>
      <c r="D376" s="73">
        <v>20180103</v>
      </c>
      <c r="E376" s="73">
        <v>825531</v>
      </c>
      <c r="F376" s="73">
        <v>837673</v>
      </c>
      <c r="G376" s="73">
        <v>681989</v>
      </c>
      <c r="H376" s="73">
        <v>894673</v>
      </c>
    </row>
    <row r="377" spans="1:8" x14ac:dyDescent="0.35">
      <c r="A377" s="73" t="s">
        <v>142</v>
      </c>
      <c r="B377" s="41">
        <v>43104</v>
      </c>
      <c r="C377" s="73" t="s">
        <v>132</v>
      </c>
      <c r="D377" s="73">
        <v>20180104</v>
      </c>
      <c r="E377" s="73">
        <v>871511</v>
      </c>
      <c r="F377" s="73">
        <v>842579</v>
      </c>
      <c r="G377" s="73">
        <v>727452</v>
      </c>
      <c r="H377" s="73">
        <v>903192</v>
      </c>
    </row>
    <row r="378" spans="1:8" x14ac:dyDescent="0.35">
      <c r="A378" s="73" t="s">
        <v>143</v>
      </c>
      <c r="B378" s="41">
        <v>43105</v>
      </c>
      <c r="C378" s="73" t="s">
        <v>132</v>
      </c>
      <c r="D378" s="73">
        <v>20180105</v>
      </c>
      <c r="E378" s="73">
        <v>884003</v>
      </c>
      <c r="F378" s="73">
        <v>846917</v>
      </c>
      <c r="G378" s="73">
        <v>770873</v>
      </c>
      <c r="H378" s="73">
        <v>902787</v>
      </c>
    </row>
    <row r="379" spans="1:8" x14ac:dyDescent="0.35">
      <c r="A379" s="73" t="s">
        <v>144</v>
      </c>
      <c r="B379" s="41">
        <v>43106</v>
      </c>
      <c r="C379" s="73" t="s">
        <v>132</v>
      </c>
      <c r="D379" s="73">
        <v>20180106</v>
      </c>
      <c r="E379" s="73">
        <v>804579</v>
      </c>
      <c r="F379" s="73">
        <v>754480</v>
      </c>
      <c r="G379" s="73">
        <v>717150</v>
      </c>
      <c r="H379" s="73">
        <v>807265</v>
      </c>
    </row>
    <row r="380" spans="1:8" x14ac:dyDescent="0.35">
      <c r="A380" s="73" t="s">
        <v>138</v>
      </c>
      <c r="B380" s="41">
        <v>43107</v>
      </c>
      <c r="C380" s="73" t="s">
        <v>132</v>
      </c>
      <c r="D380" s="73">
        <v>20180107</v>
      </c>
      <c r="E380" s="73">
        <v>798518</v>
      </c>
      <c r="F380" s="73">
        <v>722844</v>
      </c>
      <c r="G380" s="73">
        <v>701167</v>
      </c>
      <c r="H380" s="73">
        <v>785131</v>
      </c>
    </row>
    <row r="381" spans="1:8" x14ac:dyDescent="0.35">
      <c r="A381" s="73" t="s">
        <v>139</v>
      </c>
      <c r="B381" s="41">
        <v>43108</v>
      </c>
      <c r="C381" s="73" t="s">
        <v>132</v>
      </c>
      <c r="D381" s="73">
        <v>20180108</v>
      </c>
      <c r="E381" s="73">
        <v>927968</v>
      </c>
      <c r="F381" s="73">
        <v>862467</v>
      </c>
      <c r="G381" s="73">
        <v>819944</v>
      </c>
      <c r="H381" s="73">
        <v>896264</v>
      </c>
    </row>
    <row r="382" spans="1:8" x14ac:dyDescent="0.35">
      <c r="A382" s="73" t="s">
        <v>140</v>
      </c>
      <c r="B382" s="41">
        <v>43109</v>
      </c>
      <c r="C382" s="73" t="s">
        <v>132</v>
      </c>
      <c r="D382" s="73">
        <v>20180109</v>
      </c>
      <c r="E382" s="73">
        <v>938091</v>
      </c>
      <c r="F382" s="73">
        <v>872656</v>
      </c>
      <c r="G382" s="73">
        <v>825566</v>
      </c>
      <c r="H382" s="73">
        <v>918919</v>
      </c>
    </row>
    <row r="383" spans="1:8" x14ac:dyDescent="0.35">
      <c r="A383" s="73" t="s">
        <v>141</v>
      </c>
      <c r="B383" s="41">
        <v>43110</v>
      </c>
      <c r="C383" s="73" t="s">
        <v>132</v>
      </c>
      <c r="D383" s="73">
        <v>20180110</v>
      </c>
      <c r="E383" s="73">
        <v>919063</v>
      </c>
      <c r="F383" s="73">
        <v>871304</v>
      </c>
      <c r="G383" s="73">
        <v>830492</v>
      </c>
      <c r="H383" s="73">
        <v>925092</v>
      </c>
    </row>
    <row r="384" spans="1:8" x14ac:dyDescent="0.35">
      <c r="A384" s="73" t="s">
        <v>142</v>
      </c>
      <c r="B384" s="41">
        <v>43111</v>
      </c>
      <c r="C384" s="73" t="s">
        <v>132</v>
      </c>
      <c r="D384" s="73">
        <v>20180111</v>
      </c>
      <c r="E384" s="73">
        <v>931728</v>
      </c>
      <c r="F384" s="73">
        <v>871703</v>
      </c>
      <c r="G384" s="73">
        <v>847356</v>
      </c>
      <c r="H384" s="73">
        <v>919484</v>
      </c>
    </row>
    <row r="385" spans="1:8" x14ac:dyDescent="0.35">
      <c r="A385" s="73" t="s">
        <v>143</v>
      </c>
      <c r="B385" s="41">
        <v>43112</v>
      </c>
      <c r="C385" s="73" t="s">
        <v>132</v>
      </c>
      <c r="D385" s="73">
        <v>20180112</v>
      </c>
      <c r="E385" s="73">
        <v>903563</v>
      </c>
      <c r="F385" s="73">
        <v>861495</v>
      </c>
      <c r="G385" s="73">
        <v>822918</v>
      </c>
      <c r="H385" s="73">
        <v>897887</v>
      </c>
    </row>
    <row r="386" spans="1:8" x14ac:dyDescent="0.35">
      <c r="A386" s="73" t="s">
        <v>144</v>
      </c>
      <c r="B386" s="41">
        <v>43113</v>
      </c>
      <c r="C386" s="73" t="s">
        <v>132</v>
      </c>
      <c r="D386" s="73">
        <v>20180113</v>
      </c>
      <c r="E386" s="73">
        <v>803820</v>
      </c>
      <c r="F386" s="73">
        <v>765714</v>
      </c>
      <c r="G386" s="73">
        <v>735775</v>
      </c>
      <c r="H386" s="73">
        <v>828820</v>
      </c>
    </row>
    <row r="387" spans="1:8" x14ac:dyDescent="0.35">
      <c r="A387" s="73" t="s">
        <v>138</v>
      </c>
      <c r="B387" s="41">
        <v>43114</v>
      </c>
      <c r="C387" s="73" t="s">
        <v>132</v>
      </c>
      <c r="D387" s="73">
        <v>20180114</v>
      </c>
      <c r="E387" s="73">
        <v>786673</v>
      </c>
      <c r="F387" s="73">
        <v>739811</v>
      </c>
      <c r="G387" s="73">
        <v>707022</v>
      </c>
      <c r="H387" s="73">
        <v>783864</v>
      </c>
    </row>
    <row r="388" spans="1:8" x14ac:dyDescent="0.35">
      <c r="A388" s="73" t="s">
        <v>139</v>
      </c>
      <c r="B388" s="41">
        <v>43115</v>
      </c>
      <c r="C388" s="73" t="s">
        <v>132</v>
      </c>
      <c r="D388" s="73">
        <v>20180115</v>
      </c>
      <c r="E388" s="73">
        <v>847547</v>
      </c>
      <c r="F388" s="73">
        <v>862453</v>
      </c>
      <c r="G388" s="73">
        <v>834337</v>
      </c>
      <c r="H388" s="73">
        <v>899552</v>
      </c>
    </row>
    <row r="389" spans="1:8" x14ac:dyDescent="0.35">
      <c r="A389" s="73" t="s">
        <v>140</v>
      </c>
      <c r="B389" s="41">
        <v>43116</v>
      </c>
      <c r="C389" s="73" t="s">
        <v>132</v>
      </c>
      <c r="D389" s="73">
        <v>20180116</v>
      </c>
      <c r="E389" s="73">
        <v>866456</v>
      </c>
      <c r="F389" s="73">
        <v>873907</v>
      </c>
      <c r="G389" s="73">
        <v>846999</v>
      </c>
      <c r="H389" s="73">
        <v>917057</v>
      </c>
    </row>
    <row r="390" spans="1:8" x14ac:dyDescent="0.35">
      <c r="A390" s="73" t="s">
        <v>141</v>
      </c>
      <c r="B390" s="41">
        <v>43117</v>
      </c>
      <c r="C390" s="73" t="s">
        <v>132</v>
      </c>
      <c r="D390" s="73">
        <v>20180117</v>
      </c>
      <c r="E390" s="73">
        <v>881558</v>
      </c>
      <c r="F390" s="73">
        <v>866885</v>
      </c>
      <c r="G390" s="73">
        <v>842603</v>
      </c>
      <c r="H390" s="73">
        <v>930993</v>
      </c>
    </row>
    <row r="391" spans="1:8" x14ac:dyDescent="0.35">
      <c r="A391" s="73" t="s">
        <v>142</v>
      </c>
      <c r="B391" s="41">
        <v>43118</v>
      </c>
      <c r="C391" s="73" t="s">
        <v>132</v>
      </c>
      <c r="D391" s="73">
        <v>20180118</v>
      </c>
      <c r="E391" s="73">
        <v>893051</v>
      </c>
      <c r="F391" s="73">
        <v>873401</v>
      </c>
      <c r="G391" s="73">
        <v>838037</v>
      </c>
      <c r="H391" s="73">
        <v>919386</v>
      </c>
    </row>
    <row r="392" spans="1:8" x14ac:dyDescent="0.35">
      <c r="A392" s="73" t="s">
        <v>143</v>
      </c>
      <c r="B392" s="41">
        <v>43119</v>
      </c>
      <c r="C392" s="73" t="s">
        <v>132</v>
      </c>
      <c r="D392" s="73">
        <v>20180119</v>
      </c>
      <c r="E392" s="73">
        <v>886656</v>
      </c>
      <c r="F392" s="73">
        <v>854729</v>
      </c>
      <c r="G392" s="73">
        <v>829067</v>
      </c>
      <c r="H392" s="73">
        <v>901481</v>
      </c>
    </row>
    <row r="393" spans="1:8" x14ac:dyDescent="0.35">
      <c r="A393" s="73" t="s">
        <v>144</v>
      </c>
      <c r="B393" s="41">
        <v>43120</v>
      </c>
      <c r="C393" s="73" t="s">
        <v>132</v>
      </c>
      <c r="D393" s="73">
        <v>20180120</v>
      </c>
      <c r="E393" s="73">
        <v>861706</v>
      </c>
      <c r="F393" s="73">
        <v>761597</v>
      </c>
      <c r="G393" s="73">
        <v>742742</v>
      </c>
      <c r="H393" s="73">
        <v>823892</v>
      </c>
    </row>
    <row r="394" spans="1:8" x14ac:dyDescent="0.35">
      <c r="A394" s="73" t="s">
        <v>138</v>
      </c>
      <c r="B394" s="41">
        <v>43121</v>
      </c>
      <c r="C394" s="73" t="s">
        <v>132</v>
      </c>
      <c r="D394" s="73">
        <v>20180121</v>
      </c>
      <c r="E394" s="73">
        <v>835810</v>
      </c>
      <c r="F394" s="73">
        <v>733749</v>
      </c>
      <c r="G394" s="73">
        <v>710228</v>
      </c>
      <c r="H394" s="73">
        <v>794001</v>
      </c>
    </row>
    <row r="395" spans="1:8" x14ac:dyDescent="0.35">
      <c r="A395" s="73" t="s">
        <v>139</v>
      </c>
      <c r="B395" s="41">
        <v>43122</v>
      </c>
      <c r="C395" s="73" t="s">
        <v>132</v>
      </c>
      <c r="D395" s="73">
        <v>20180122</v>
      </c>
      <c r="E395" s="73">
        <v>864205</v>
      </c>
      <c r="F395" s="73">
        <v>870475</v>
      </c>
      <c r="G395" s="73">
        <v>828300</v>
      </c>
      <c r="H395" s="73">
        <v>891096</v>
      </c>
    </row>
    <row r="396" spans="1:8" x14ac:dyDescent="0.35">
      <c r="A396" s="73" t="s">
        <v>140</v>
      </c>
      <c r="B396" s="41">
        <v>43123</v>
      </c>
      <c r="C396" s="73" t="s">
        <v>132</v>
      </c>
      <c r="D396" s="73">
        <v>20180123</v>
      </c>
      <c r="E396" s="73">
        <v>827299</v>
      </c>
      <c r="F396" s="73">
        <v>883202</v>
      </c>
      <c r="G396" s="73">
        <v>847131</v>
      </c>
      <c r="H396" s="73">
        <v>918463</v>
      </c>
    </row>
    <row r="397" spans="1:8" x14ac:dyDescent="0.35">
      <c r="A397" s="73" t="s">
        <v>141</v>
      </c>
      <c r="B397" s="41">
        <v>43124</v>
      </c>
      <c r="C397" s="73" t="s">
        <v>132</v>
      </c>
      <c r="D397" s="73">
        <v>20180124</v>
      </c>
      <c r="E397" s="73">
        <v>820518</v>
      </c>
      <c r="F397" s="73">
        <v>883577</v>
      </c>
      <c r="G397" s="73">
        <v>830381</v>
      </c>
      <c r="H397" s="73">
        <v>924562</v>
      </c>
    </row>
    <row r="398" spans="1:8" x14ac:dyDescent="0.35">
      <c r="A398" s="73" t="s">
        <v>142</v>
      </c>
      <c r="B398" s="41">
        <v>43125</v>
      </c>
      <c r="C398" s="73" t="s">
        <v>132</v>
      </c>
      <c r="D398" s="73">
        <v>20180125</v>
      </c>
      <c r="E398" s="73">
        <v>857482</v>
      </c>
      <c r="F398" s="73">
        <v>882749</v>
      </c>
      <c r="G398" s="73">
        <v>835929</v>
      </c>
      <c r="H398" s="73">
        <v>940659</v>
      </c>
    </row>
    <row r="399" spans="1:8" x14ac:dyDescent="0.35">
      <c r="A399" s="73" t="s">
        <v>143</v>
      </c>
      <c r="B399" s="41">
        <v>43126</v>
      </c>
      <c r="C399" s="73" t="s">
        <v>132</v>
      </c>
      <c r="D399" s="73">
        <v>20180126</v>
      </c>
      <c r="E399" s="73">
        <v>888777</v>
      </c>
      <c r="F399" s="73">
        <v>865058</v>
      </c>
      <c r="G399" s="73">
        <v>832438</v>
      </c>
      <c r="H399" s="73">
        <v>923395</v>
      </c>
    </row>
    <row r="400" spans="1:8" x14ac:dyDescent="0.35">
      <c r="A400" s="73" t="s">
        <v>144</v>
      </c>
      <c r="B400" s="41">
        <v>43127</v>
      </c>
      <c r="C400" s="73" t="s">
        <v>132</v>
      </c>
      <c r="D400" s="73">
        <v>20180127</v>
      </c>
      <c r="E400" s="73">
        <v>754764</v>
      </c>
      <c r="F400" s="73">
        <v>760661</v>
      </c>
      <c r="G400" s="73">
        <v>736763</v>
      </c>
      <c r="H400" s="73">
        <v>819753</v>
      </c>
    </row>
    <row r="401" spans="1:8" x14ac:dyDescent="0.35">
      <c r="A401" s="73" t="s">
        <v>138</v>
      </c>
      <c r="B401" s="41">
        <v>43128</v>
      </c>
      <c r="C401" s="73" t="s">
        <v>132</v>
      </c>
      <c r="D401" s="73">
        <v>20180128</v>
      </c>
      <c r="E401" s="73">
        <v>705271</v>
      </c>
      <c r="F401" s="73">
        <v>736250</v>
      </c>
      <c r="G401" s="73">
        <v>713054</v>
      </c>
      <c r="H401" s="73">
        <v>788526</v>
      </c>
    </row>
    <row r="402" spans="1:8" x14ac:dyDescent="0.35">
      <c r="A402" s="73" t="s">
        <v>139</v>
      </c>
      <c r="B402" s="41">
        <v>43129</v>
      </c>
      <c r="C402" s="73" t="s">
        <v>132</v>
      </c>
      <c r="D402" s="73">
        <v>20180129</v>
      </c>
      <c r="E402" s="73">
        <v>816816</v>
      </c>
      <c r="F402" s="73">
        <v>869603</v>
      </c>
      <c r="G402" s="73">
        <v>819888</v>
      </c>
      <c r="H402" s="73">
        <v>909902</v>
      </c>
    </row>
    <row r="403" spans="1:8" x14ac:dyDescent="0.35">
      <c r="A403" s="73" t="s">
        <v>140</v>
      </c>
      <c r="B403" s="41">
        <v>43130</v>
      </c>
      <c r="C403" s="73" t="s">
        <v>132</v>
      </c>
      <c r="D403" s="73">
        <v>20180130</v>
      </c>
      <c r="E403" s="73">
        <v>860242</v>
      </c>
      <c r="F403" s="73">
        <v>880207</v>
      </c>
      <c r="G403" s="73">
        <v>834843</v>
      </c>
      <c r="H403" s="73">
        <v>909956</v>
      </c>
    </row>
    <row r="404" spans="1:8" x14ac:dyDescent="0.35">
      <c r="A404" s="73" t="s">
        <v>141</v>
      </c>
      <c r="B404" s="41">
        <v>43131</v>
      </c>
      <c r="C404" s="73" t="s">
        <v>132</v>
      </c>
      <c r="D404" s="73">
        <v>20180131</v>
      </c>
      <c r="E404" s="73">
        <v>833878</v>
      </c>
      <c r="F404" s="73">
        <v>878316</v>
      </c>
      <c r="G404" s="73">
        <v>837219</v>
      </c>
      <c r="H404" s="73">
        <v>907383</v>
      </c>
    </row>
    <row r="405" spans="1:8" x14ac:dyDescent="0.35">
      <c r="A405" s="73" t="s">
        <v>142</v>
      </c>
      <c r="B405" s="41">
        <v>43132</v>
      </c>
      <c r="C405" s="73" t="s">
        <v>132</v>
      </c>
      <c r="D405" s="73">
        <v>20180201</v>
      </c>
      <c r="E405" s="73">
        <v>844232</v>
      </c>
      <c r="F405" s="73">
        <v>885166</v>
      </c>
      <c r="G405" s="73">
        <v>836431</v>
      </c>
      <c r="H405" s="73">
        <v>916942</v>
      </c>
    </row>
    <row r="406" spans="1:8" x14ac:dyDescent="0.35">
      <c r="A406" s="73" t="s">
        <v>143</v>
      </c>
      <c r="B406" s="41">
        <v>43133</v>
      </c>
      <c r="C406" s="73" t="s">
        <v>132</v>
      </c>
      <c r="D406" s="73">
        <v>20180202</v>
      </c>
      <c r="E406" s="73">
        <v>871621</v>
      </c>
      <c r="F406" s="73">
        <v>863351</v>
      </c>
      <c r="G406" s="73">
        <v>821131</v>
      </c>
      <c r="H406" s="73">
        <v>904270</v>
      </c>
    </row>
    <row r="407" spans="1:8" x14ac:dyDescent="0.35">
      <c r="A407" s="73" t="s">
        <v>144</v>
      </c>
      <c r="B407" s="41">
        <v>43134</v>
      </c>
      <c r="C407" s="73" t="s">
        <v>132</v>
      </c>
      <c r="D407" s="73">
        <v>20180203</v>
      </c>
      <c r="E407" s="73">
        <v>836863</v>
      </c>
      <c r="F407" s="73">
        <v>757594</v>
      </c>
      <c r="G407" s="73">
        <v>736315</v>
      </c>
      <c r="H407" s="73">
        <v>798113</v>
      </c>
    </row>
    <row r="408" spans="1:8" x14ac:dyDescent="0.35">
      <c r="A408" s="73" t="s">
        <v>138</v>
      </c>
      <c r="B408" s="41">
        <v>43135</v>
      </c>
      <c r="C408" s="73" t="s">
        <v>132</v>
      </c>
      <c r="D408" s="73">
        <v>20180204</v>
      </c>
      <c r="E408" s="73">
        <v>803870</v>
      </c>
      <c r="F408" s="73">
        <v>735890</v>
      </c>
      <c r="G408" s="73">
        <v>697692</v>
      </c>
      <c r="H408" s="73">
        <v>788341</v>
      </c>
    </row>
    <row r="409" spans="1:8" x14ac:dyDescent="0.35">
      <c r="A409" s="73" t="s">
        <v>139</v>
      </c>
      <c r="B409" s="41">
        <v>43136</v>
      </c>
      <c r="C409" s="73" t="s">
        <v>132</v>
      </c>
      <c r="D409" s="73">
        <v>20180205</v>
      </c>
      <c r="E409" s="73">
        <v>930890</v>
      </c>
      <c r="F409" s="73">
        <v>855454</v>
      </c>
      <c r="G409" s="73">
        <v>825477</v>
      </c>
      <c r="H409" s="73">
        <v>906400</v>
      </c>
    </row>
    <row r="410" spans="1:8" x14ac:dyDescent="0.35">
      <c r="A410" s="73" t="s">
        <v>140</v>
      </c>
      <c r="B410" s="41">
        <v>43137</v>
      </c>
      <c r="C410" s="73" t="s">
        <v>132</v>
      </c>
      <c r="D410" s="73">
        <v>20180206</v>
      </c>
      <c r="E410" s="73">
        <v>942719</v>
      </c>
      <c r="F410" s="73">
        <v>869563</v>
      </c>
      <c r="G410" s="73">
        <v>838005</v>
      </c>
      <c r="H410" s="73">
        <v>916757</v>
      </c>
    </row>
    <row r="411" spans="1:8" x14ac:dyDescent="0.35">
      <c r="A411" s="73" t="s">
        <v>141</v>
      </c>
      <c r="B411" s="41">
        <v>43138</v>
      </c>
      <c r="C411" s="73" t="s">
        <v>132</v>
      </c>
      <c r="D411" s="73">
        <v>20180207</v>
      </c>
      <c r="E411" s="73">
        <v>925814</v>
      </c>
      <c r="F411" s="73">
        <v>865652</v>
      </c>
      <c r="G411" s="73">
        <v>836719</v>
      </c>
      <c r="H411" s="73">
        <v>928274</v>
      </c>
    </row>
    <row r="412" spans="1:8" x14ac:dyDescent="0.35">
      <c r="A412" s="73" t="s">
        <v>142</v>
      </c>
      <c r="B412" s="41">
        <v>43139</v>
      </c>
      <c r="C412" s="73" t="s">
        <v>132</v>
      </c>
      <c r="D412" s="73">
        <v>20180208</v>
      </c>
      <c r="E412" s="73">
        <v>903118</v>
      </c>
      <c r="F412" s="73">
        <v>871738</v>
      </c>
      <c r="G412" s="73">
        <v>841286</v>
      </c>
      <c r="H412" s="73">
        <v>935440</v>
      </c>
    </row>
    <row r="413" spans="1:8" x14ac:dyDescent="0.35">
      <c r="A413" s="73" t="s">
        <v>143</v>
      </c>
      <c r="B413" s="41">
        <v>43140</v>
      </c>
      <c r="C413" s="73" t="s">
        <v>132</v>
      </c>
      <c r="D413" s="73">
        <v>20180209</v>
      </c>
      <c r="E413" s="73">
        <v>872733</v>
      </c>
      <c r="F413" s="73">
        <v>857507</v>
      </c>
      <c r="G413" s="73">
        <v>817353</v>
      </c>
      <c r="H413" s="73">
        <v>913124</v>
      </c>
    </row>
    <row r="414" spans="1:8" x14ac:dyDescent="0.35">
      <c r="A414" s="73" t="s">
        <v>144</v>
      </c>
      <c r="B414" s="41">
        <v>43141</v>
      </c>
      <c r="C414" s="73" t="s">
        <v>132</v>
      </c>
      <c r="D414" s="73">
        <v>20180210</v>
      </c>
      <c r="E414" s="73">
        <v>799495</v>
      </c>
      <c r="F414" s="73">
        <v>750931</v>
      </c>
      <c r="G414" s="73">
        <v>723831</v>
      </c>
      <c r="H414" s="73">
        <v>836820</v>
      </c>
    </row>
    <row r="415" spans="1:8" x14ac:dyDescent="0.35">
      <c r="A415" s="73" t="s">
        <v>138</v>
      </c>
      <c r="B415" s="41">
        <v>43142</v>
      </c>
      <c r="C415" s="73" t="s">
        <v>132</v>
      </c>
      <c r="D415" s="73">
        <v>20180211</v>
      </c>
      <c r="E415" s="73">
        <v>731790</v>
      </c>
      <c r="F415" s="73">
        <v>724054</v>
      </c>
      <c r="G415" s="73">
        <v>698771</v>
      </c>
      <c r="H415" s="73">
        <v>803885</v>
      </c>
    </row>
    <row r="416" spans="1:8" x14ac:dyDescent="0.35">
      <c r="A416" s="73" t="s">
        <v>139</v>
      </c>
      <c r="B416" s="41">
        <v>43143</v>
      </c>
      <c r="C416" s="73" t="s">
        <v>132</v>
      </c>
      <c r="D416" s="73">
        <v>20180212</v>
      </c>
      <c r="E416" s="73">
        <v>865779</v>
      </c>
      <c r="F416" s="73">
        <v>853428</v>
      </c>
      <c r="G416" s="73">
        <v>830675</v>
      </c>
      <c r="H416" s="73">
        <v>894539</v>
      </c>
    </row>
    <row r="417" spans="1:8" x14ac:dyDescent="0.35">
      <c r="A417" s="73" t="s">
        <v>140</v>
      </c>
      <c r="B417" s="41">
        <v>43144</v>
      </c>
      <c r="C417" s="73" t="s">
        <v>132</v>
      </c>
      <c r="D417" s="73">
        <v>20180213</v>
      </c>
      <c r="E417" s="73">
        <v>892368</v>
      </c>
      <c r="F417" s="73">
        <v>858313</v>
      </c>
      <c r="G417" s="73">
        <v>831624</v>
      </c>
      <c r="H417" s="73">
        <v>911808</v>
      </c>
    </row>
    <row r="418" spans="1:8" x14ac:dyDescent="0.35">
      <c r="A418" s="73" t="s">
        <v>141</v>
      </c>
      <c r="B418" s="41">
        <v>43145</v>
      </c>
      <c r="C418" s="73" t="s">
        <v>132</v>
      </c>
      <c r="D418" s="73">
        <v>20180214</v>
      </c>
      <c r="E418" s="73">
        <v>897218</v>
      </c>
      <c r="F418" s="73">
        <v>858300</v>
      </c>
      <c r="G418" s="73">
        <v>826975</v>
      </c>
      <c r="H418" s="73">
        <v>905967</v>
      </c>
    </row>
    <row r="419" spans="1:8" x14ac:dyDescent="0.35">
      <c r="A419" s="73" t="s">
        <v>142</v>
      </c>
      <c r="B419" s="41">
        <v>43146</v>
      </c>
      <c r="C419" s="73" t="s">
        <v>132</v>
      </c>
      <c r="D419" s="73">
        <v>20180215</v>
      </c>
      <c r="E419" s="73">
        <v>826030</v>
      </c>
      <c r="F419" s="73">
        <v>855518</v>
      </c>
      <c r="G419" s="73">
        <v>825128</v>
      </c>
      <c r="H419" s="73">
        <v>900104</v>
      </c>
    </row>
    <row r="420" spans="1:8" x14ac:dyDescent="0.35">
      <c r="A420" s="73" t="s">
        <v>143</v>
      </c>
      <c r="B420" s="41">
        <v>43147</v>
      </c>
      <c r="C420" s="73" t="s">
        <v>132</v>
      </c>
      <c r="D420" s="73">
        <v>20180216</v>
      </c>
      <c r="E420" s="73">
        <v>839751</v>
      </c>
      <c r="F420" s="73">
        <v>834982</v>
      </c>
      <c r="G420" s="73">
        <v>806700</v>
      </c>
      <c r="H420" s="73">
        <v>879415</v>
      </c>
    </row>
    <row r="421" spans="1:8" x14ac:dyDescent="0.35">
      <c r="A421" s="73" t="s">
        <v>144</v>
      </c>
      <c r="B421" s="41">
        <v>43148</v>
      </c>
      <c r="C421" s="73" t="s">
        <v>132</v>
      </c>
      <c r="D421" s="73">
        <v>20180217</v>
      </c>
      <c r="E421" s="73">
        <v>774120</v>
      </c>
      <c r="F421" s="73">
        <v>737889</v>
      </c>
      <c r="G421" s="73">
        <v>718071</v>
      </c>
      <c r="H421" s="73">
        <v>776662</v>
      </c>
    </row>
    <row r="422" spans="1:8" x14ac:dyDescent="0.35">
      <c r="A422" s="73" t="s">
        <v>138</v>
      </c>
      <c r="B422" s="41">
        <v>43149</v>
      </c>
      <c r="C422" s="73" t="s">
        <v>132</v>
      </c>
      <c r="D422" s="73">
        <v>20180218</v>
      </c>
      <c r="E422" s="73">
        <v>783316</v>
      </c>
      <c r="F422" s="73">
        <v>717511</v>
      </c>
      <c r="G422" s="73">
        <v>687469</v>
      </c>
      <c r="H422" s="73">
        <v>755510</v>
      </c>
    </row>
    <row r="423" spans="1:8" x14ac:dyDescent="0.35">
      <c r="A423" s="73" t="s">
        <v>139</v>
      </c>
      <c r="B423" s="41">
        <v>43150</v>
      </c>
      <c r="C423" s="73" t="s">
        <v>132</v>
      </c>
      <c r="D423" s="73">
        <v>20180219</v>
      </c>
      <c r="E423" s="73">
        <v>879230</v>
      </c>
      <c r="F423" s="73">
        <v>844163</v>
      </c>
      <c r="G423" s="73">
        <v>814939</v>
      </c>
      <c r="H423" s="73">
        <v>876713</v>
      </c>
    </row>
    <row r="424" spans="1:8" x14ac:dyDescent="0.35">
      <c r="A424" s="73" t="s">
        <v>140</v>
      </c>
      <c r="B424" s="41">
        <v>43151</v>
      </c>
      <c r="C424" s="73" t="s">
        <v>132</v>
      </c>
      <c r="D424" s="73">
        <v>20180220</v>
      </c>
      <c r="E424" s="73">
        <v>827380</v>
      </c>
      <c r="F424" s="73">
        <v>854901</v>
      </c>
      <c r="G424" s="73">
        <v>817224</v>
      </c>
      <c r="H424" s="73">
        <v>904054</v>
      </c>
    </row>
    <row r="425" spans="1:8" x14ac:dyDescent="0.35">
      <c r="A425" s="73" t="s">
        <v>141</v>
      </c>
      <c r="B425" s="41">
        <v>43152</v>
      </c>
      <c r="C425" s="73" t="s">
        <v>132</v>
      </c>
      <c r="D425" s="73">
        <v>20180221</v>
      </c>
      <c r="E425" s="73">
        <v>886598</v>
      </c>
      <c r="F425" s="73">
        <v>854037</v>
      </c>
      <c r="G425" s="73">
        <v>811674</v>
      </c>
      <c r="H425" s="73">
        <v>901438</v>
      </c>
    </row>
    <row r="426" spans="1:8" x14ac:dyDescent="0.35">
      <c r="A426" s="73" t="s">
        <v>142</v>
      </c>
      <c r="B426" s="41">
        <v>43153</v>
      </c>
      <c r="C426" s="73" t="s">
        <v>132</v>
      </c>
      <c r="D426" s="73">
        <v>20180222</v>
      </c>
      <c r="E426" s="73">
        <v>890418</v>
      </c>
      <c r="F426" s="73">
        <v>851721</v>
      </c>
      <c r="G426" s="73">
        <v>808339</v>
      </c>
      <c r="H426" s="73">
        <v>898972</v>
      </c>
    </row>
    <row r="427" spans="1:8" x14ac:dyDescent="0.35">
      <c r="A427" s="73" t="s">
        <v>143</v>
      </c>
      <c r="B427" s="41">
        <v>43154</v>
      </c>
      <c r="C427" s="73" t="s">
        <v>132</v>
      </c>
      <c r="D427" s="73">
        <v>20180223</v>
      </c>
      <c r="E427" s="73">
        <v>874057</v>
      </c>
      <c r="F427" s="73">
        <v>826572</v>
      </c>
      <c r="G427" s="73">
        <v>788738</v>
      </c>
      <c r="H427" s="73">
        <v>883896</v>
      </c>
    </row>
    <row r="428" spans="1:8" x14ac:dyDescent="0.35">
      <c r="A428" s="73" t="s">
        <v>144</v>
      </c>
      <c r="B428" s="41">
        <v>43155</v>
      </c>
      <c r="C428" s="73" t="s">
        <v>132</v>
      </c>
      <c r="D428" s="73">
        <v>20180224</v>
      </c>
      <c r="E428" s="73">
        <v>765096</v>
      </c>
      <c r="F428" s="73">
        <v>743181</v>
      </c>
      <c r="G428" s="73">
        <v>709761</v>
      </c>
      <c r="H428" s="73">
        <v>780849</v>
      </c>
    </row>
    <row r="429" spans="1:8" x14ac:dyDescent="0.35">
      <c r="A429" s="73" t="s">
        <v>138</v>
      </c>
      <c r="B429" s="41">
        <v>43156</v>
      </c>
      <c r="C429" s="73" t="s">
        <v>132</v>
      </c>
      <c r="D429" s="73">
        <v>20180225</v>
      </c>
      <c r="E429" s="73">
        <v>760807</v>
      </c>
      <c r="F429" s="73">
        <v>700335</v>
      </c>
      <c r="G429" s="73">
        <v>688306</v>
      </c>
      <c r="H429" s="73">
        <v>764727</v>
      </c>
    </row>
    <row r="430" spans="1:8" x14ac:dyDescent="0.35">
      <c r="A430" s="73" t="s">
        <v>139</v>
      </c>
      <c r="B430" s="41">
        <v>43157</v>
      </c>
      <c r="C430" s="73" t="s">
        <v>132</v>
      </c>
      <c r="D430" s="73">
        <v>20180226</v>
      </c>
      <c r="E430" s="73">
        <v>926800</v>
      </c>
      <c r="F430" s="73">
        <v>836184</v>
      </c>
      <c r="G430" s="73">
        <v>803171</v>
      </c>
      <c r="H430" s="73">
        <v>882448</v>
      </c>
    </row>
    <row r="431" spans="1:8" x14ac:dyDescent="0.35">
      <c r="A431" s="73" t="s">
        <v>140</v>
      </c>
      <c r="B431" s="41">
        <v>43158</v>
      </c>
      <c r="C431" s="73" t="s">
        <v>132</v>
      </c>
      <c r="D431" s="73">
        <v>20180227</v>
      </c>
      <c r="E431" s="73">
        <v>955920</v>
      </c>
      <c r="F431" s="73">
        <v>842351</v>
      </c>
      <c r="G431" s="73">
        <v>810196</v>
      </c>
      <c r="H431" s="73">
        <v>891395</v>
      </c>
    </row>
    <row r="432" spans="1:8" x14ac:dyDescent="0.35">
      <c r="A432" s="73" t="s">
        <v>141</v>
      </c>
      <c r="B432" s="41">
        <v>43159</v>
      </c>
      <c r="C432" s="73" t="s">
        <v>132</v>
      </c>
      <c r="D432" s="73">
        <v>20180228</v>
      </c>
      <c r="E432" s="73">
        <v>941352</v>
      </c>
      <c r="F432" s="73">
        <v>844379</v>
      </c>
      <c r="G432" s="73">
        <v>811812</v>
      </c>
      <c r="H432" s="73">
        <v>895428</v>
      </c>
    </row>
    <row r="433" spans="1:8" x14ac:dyDescent="0.35">
      <c r="A433" s="73" t="s">
        <v>142</v>
      </c>
      <c r="B433" s="41">
        <v>43160</v>
      </c>
      <c r="C433" s="73" t="s">
        <v>132</v>
      </c>
      <c r="D433" s="73">
        <v>20180301</v>
      </c>
      <c r="E433" s="73">
        <v>963150</v>
      </c>
      <c r="F433" s="73">
        <v>844628</v>
      </c>
      <c r="G433" s="73">
        <v>812302</v>
      </c>
      <c r="H433" s="73">
        <v>890616</v>
      </c>
    </row>
    <row r="434" spans="1:8" x14ac:dyDescent="0.35">
      <c r="A434" s="73" t="s">
        <v>143</v>
      </c>
      <c r="B434" s="41">
        <v>43161</v>
      </c>
      <c r="C434" s="73" t="s">
        <v>132</v>
      </c>
      <c r="D434" s="73">
        <v>20180302</v>
      </c>
      <c r="E434" s="73">
        <v>950147</v>
      </c>
      <c r="F434" s="73">
        <v>835751</v>
      </c>
      <c r="G434" s="73">
        <v>805244</v>
      </c>
      <c r="H434" s="73">
        <v>872321</v>
      </c>
    </row>
    <row r="435" spans="1:8" x14ac:dyDescent="0.35">
      <c r="A435" s="73" t="s">
        <v>144</v>
      </c>
      <c r="B435" s="41">
        <v>43162</v>
      </c>
      <c r="C435" s="73" t="s">
        <v>132</v>
      </c>
      <c r="D435" s="73">
        <v>20180303</v>
      </c>
      <c r="E435" s="73">
        <v>877994</v>
      </c>
      <c r="F435" s="73">
        <v>736778</v>
      </c>
      <c r="G435" s="73">
        <v>709230</v>
      </c>
      <c r="H435" s="73">
        <v>784968</v>
      </c>
    </row>
    <row r="436" spans="1:8" x14ac:dyDescent="0.35">
      <c r="A436" s="73" t="s">
        <v>138</v>
      </c>
      <c r="B436" s="41">
        <v>43163</v>
      </c>
      <c r="C436" s="73" t="s">
        <v>132</v>
      </c>
      <c r="D436" s="73">
        <v>20180304</v>
      </c>
      <c r="E436" s="73">
        <v>843747</v>
      </c>
      <c r="F436" s="73">
        <v>706599</v>
      </c>
      <c r="G436" s="73">
        <v>684430</v>
      </c>
      <c r="H436" s="73">
        <v>756227</v>
      </c>
    </row>
    <row r="437" spans="1:8" x14ac:dyDescent="0.35">
      <c r="A437" s="73" t="s">
        <v>139</v>
      </c>
      <c r="B437" s="41">
        <v>43164</v>
      </c>
      <c r="C437" s="73" t="s">
        <v>132</v>
      </c>
      <c r="D437" s="73">
        <v>20180305</v>
      </c>
      <c r="E437" s="73">
        <v>914883</v>
      </c>
      <c r="F437" s="73">
        <v>832482</v>
      </c>
      <c r="G437" s="73">
        <v>809297</v>
      </c>
      <c r="H437" s="73">
        <v>862749</v>
      </c>
    </row>
    <row r="438" spans="1:8" x14ac:dyDescent="0.35">
      <c r="A438" s="73" t="s">
        <v>140</v>
      </c>
      <c r="B438" s="41">
        <v>43165</v>
      </c>
      <c r="C438" s="73" t="s">
        <v>132</v>
      </c>
      <c r="D438" s="73">
        <v>20180306</v>
      </c>
      <c r="E438" s="73">
        <v>896620</v>
      </c>
      <c r="F438" s="73">
        <v>840321</v>
      </c>
      <c r="G438" s="73">
        <v>817273</v>
      </c>
      <c r="H438" s="73">
        <v>869727</v>
      </c>
    </row>
    <row r="439" spans="1:8" x14ac:dyDescent="0.35">
      <c r="A439" s="73" t="s">
        <v>141</v>
      </c>
      <c r="B439" s="41">
        <v>43166</v>
      </c>
      <c r="C439" s="73" t="s">
        <v>132</v>
      </c>
      <c r="D439" s="73">
        <v>20180307</v>
      </c>
      <c r="E439" s="73">
        <v>882412</v>
      </c>
      <c r="F439" s="73">
        <v>833073</v>
      </c>
      <c r="G439" s="73">
        <v>805294</v>
      </c>
      <c r="H439" s="73">
        <v>862855</v>
      </c>
    </row>
    <row r="440" spans="1:8" x14ac:dyDescent="0.35">
      <c r="A440" s="73" t="s">
        <v>142</v>
      </c>
      <c r="B440" s="41">
        <v>43167</v>
      </c>
      <c r="C440" s="73" t="s">
        <v>132</v>
      </c>
      <c r="D440" s="73">
        <v>20180308</v>
      </c>
      <c r="E440" s="73">
        <v>864434</v>
      </c>
      <c r="F440" s="73">
        <v>823743</v>
      </c>
      <c r="G440" s="73">
        <v>799518</v>
      </c>
      <c r="H440" s="73">
        <v>855866</v>
      </c>
    </row>
    <row r="441" spans="1:8" x14ac:dyDescent="0.35">
      <c r="A441" s="73" t="s">
        <v>143</v>
      </c>
      <c r="B441" s="41">
        <v>43168</v>
      </c>
      <c r="C441" s="73" t="s">
        <v>132</v>
      </c>
      <c r="D441" s="73">
        <v>20180309</v>
      </c>
      <c r="E441" s="73">
        <v>876027</v>
      </c>
      <c r="F441" s="73">
        <v>809059</v>
      </c>
      <c r="G441" s="73">
        <v>783525</v>
      </c>
      <c r="H441" s="73">
        <v>831224</v>
      </c>
    </row>
    <row r="442" spans="1:8" x14ac:dyDescent="0.35">
      <c r="A442" s="73" t="s">
        <v>144</v>
      </c>
      <c r="B442" s="41">
        <v>43169</v>
      </c>
      <c r="C442" s="73" t="s">
        <v>132</v>
      </c>
      <c r="D442" s="73">
        <v>20180310</v>
      </c>
      <c r="E442" s="73">
        <v>752930</v>
      </c>
      <c r="F442" s="73">
        <v>708651</v>
      </c>
      <c r="G442" s="73">
        <v>686453</v>
      </c>
      <c r="H442" s="73">
        <v>740012</v>
      </c>
    </row>
    <row r="443" spans="1:8" x14ac:dyDescent="0.35">
      <c r="A443" s="73" t="s">
        <v>138</v>
      </c>
      <c r="B443" s="41">
        <v>43170</v>
      </c>
      <c r="C443" s="73" t="s">
        <v>132</v>
      </c>
      <c r="D443" s="73">
        <v>20180311</v>
      </c>
      <c r="E443" s="73">
        <v>742117</v>
      </c>
      <c r="F443" s="73">
        <v>680861</v>
      </c>
      <c r="G443" s="73">
        <v>657466</v>
      </c>
      <c r="H443" s="73">
        <v>719706</v>
      </c>
    </row>
    <row r="444" spans="1:8" x14ac:dyDescent="0.35">
      <c r="A444" s="73" t="s">
        <v>139</v>
      </c>
      <c r="B444" s="41">
        <v>43171</v>
      </c>
      <c r="C444" s="73" t="s">
        <v>132</v>
      </c>
      <c r="D444" s="73">
        <v>20180312</v>
      </c>
      <c r="E444" s="73">
        <v>865702</v>
      </c>
      <c r="F444" s="73">
        <v>801521</v>
      </c>
      <c r="G444" s="73">
        <v>767220</v>
      </c>
      <c r="H444" s="73">
        <v>845044</v>
      </c>
    </row>
    <row r="445" spans="1:8" x14ac:dyDescent="0.35">
      <c r="A445" s="73" t="s">
        <v>140</v>
      </c>
      <c r="B445" s="41">
        <v>43172</v>
      </c>
      <c r="C445" s="73" t="s">
        <v>132</v>
      </c>
      <c r="D445" s="73">
        <v>20180313</v>
      </c>
      <c r="E445" s="73">
        <v>854958</v>
      </c>
      <c r="F445" s="73">
        <v>815456</v>
      </c>
      <c r="G445" s="73">
        <v>783487</v>
      </c>
      <c r="H445" s="73">
        <v>875648</v>
      </c>
    </row>
    <row r="446" spans="1:8" x14ac:dyDescent="0.35">
      <c r="A446" s="73" t="s">
        <v>141</v>
      </c>
      <c r="B446" s="41">
        <v>43173</v>
      </c>
      <c r="C446" s="73" t="s">
        <v>132</v>
      </c>
      <c r="D446" s="73">
        <v>20180314</v>
      </c>
      <c r="E446" s="73">
        <v>796004</v>
      </c>
      <c r="F446" s="73">
        <v>816729</v>
      </c>
      <c r="G446" s="73">
        <v>774674</v>
      </c>
      <c r="H446" s="73">
        <v>853869</v>
      </c>
    </row>
    <row r="447" spans="1:8" x14ac:dyDescent="0.35">
      <c r="A447" s="73" t="s">
        <v>142</v>
      </c>
      <c r="B447" s="41">
        <v>43174</v>
      </c>
      <c r="C447" s="73" t="s">
        <v>132</v>
      </c>
      <c r="D447" s="73">
        <v>20180315</v>
      </c>
      <c r="E447" s="73">
        <v>809666</v>
      </c>
      <c r="F447" s="73">
        <v>812888</v>
      </c>
      <c r="G447" s="73">
        <v>777445</v>
      </c>
      <c r="H447" s="73">
        <v>868926</v>
      </c>
    </row>
    <row r="448" spans="1:8" x14ac:dyDescent="0.35">
      <c r="A448" s="73" t="s">
        <v>143</v>
      </c>
      <c r="B448" s="41">
        <v>43175</v>
      </c>
      <c r="C448" s="73" t="s">
        <v>132</v>
      </c>
      <c r="D448" s="73">
        <v>20180316</v>
      </c>
      <c r="E448" s="73">
        <v>781887</v>
      </c>
      <c r="F448" s="73">
        <v>801965</v>
      </c>
      <c r="G448" s="73">
        <v>764017</v>
      </c>
      <c r="H448" s="73">
        <v>850784</v>
      </c>
    </row>
    <row r="449" spans="1:8" x14ac:dyDescent="0.35">
      <c r="A449" s="73" t="s">
        <v>144</v>
      </c>
      <c r="B449" s="41">
        <v>43176</v>
      </c>
      <c r="C449" s="73" t="s">
        <v>132</v>
      </c>
      <c r="D449" s="73">
        <v>20180317</v>
      </c>
      <c r="E449" s="73">
        <v>768698</v>
      </c>
      <c r="F449" s="73">
        <v>703641</v>
      </c>
      <c r="G449" s="73">
        <v>668553</v>
      </c>
      <c r="H449" s="73">
        <v>757113</v>
      </c>
    </row>
    <row r="450" spans="1:8" x14ac:dyDescent="0.35">
      <c r="A450" s="73" t="s">
        <v>138</v>
      </c>
      <c r="B450" s="41">
        <v>43177</v>
      </c>
      <c r="C450" s="73" t="s">
        <v>132</v>
      </c>
      <c r="D450" s="73">
        <v>20180318</v>
      </c>
      <c r="E450" s="73">
        <v>810507</v>
      </c>
      <c r="F450" s="73">
        <v>674822</v>
      </c>
      <c r="G450" s="73">
        <v>635157</v>
      </c>
      <c r="H450" s="73">
        <v>728506</v>
      </c>
    </row>
    <row r="451" spans="1:8" x14ac:dyDescent="0.35">
      <c r="A451" s="73" t="s">
        <v>139</v>
      </c>
      <c r="B451" s="41">
        <v>43178</v>
      </c>
      <c r="C451" s="73" t="s">
        <v>132</v>
      </c>
      <c r="D451" s="73">
        <v>20180319</v>
      </c>
      <c r="E451" s="73">
        <v>890205</v>
      </c>
      <c r="F451" s="73">
        <v>792261</v>
      </c>
      <c r="G451" s="73">
        <v>758075</v>
      </c>
      <c r="H451" s="73">
        <v>840031</v>
      </c>
    </row>
    <row r="452" spans="1:8" x14ac:dyDescent="0.35">
      <c r="A452" s="73" t="s">
        <v>140</v>
      </c>
      <c r="B452" s="41">
        <v>43179</v>
      </c>
      <c r="C452" s="73" t="s">
        <v>132</v>
      </c>
      <c r="D452" s="73">
        <v>20180320</v>
      </c>
      <c r="E452" s="73">
        <v>903956</v>
      </c>
      <c r="F452" s="73">
        <v>801458</v>
      </c>
      <c r="G452" s="73">
        <v>767381</v>
      </c>
      <c r="H452" s="73">
        <v>861832</v>
      </c>
    </row>
    <row r="453" spans="1:8" x14ac:dyDescent="0.35">
      <c r="A453" s="73" t="s">
        <v>141</v>
      </c>
      <c r="B453" s="41">
        <v>43180</v>
      </c>
      <c r="C453" s="73" t="s">
        <v>132</v>
      </c>
      <c r="D453" s="73">
        <v>20180321</v>
      </c>
      <c r="E453" s="73">
        <v>842661</v>
      </c>
      <c r="F453" s="73">
        <v>806784</v>
      </c>
      <c r="G453" s="73">
        <v>767485</v>
      </c>
      <c r="H453" s="73">
        <v>859021</v>
      </c>
    </row>
    <row r="454" spans="1:8" x14ac:dyDescent="0.35">
      <c r="A454" s="73" t="s">
        <v>142</v>
      </c>
      <c r="B454" s="41">
        <v>43181</v>
      </c>
      <c r="C454" s="73" t="s">
        <v>132</v>
      </c>
      <c r="D454" s="73">
        <v>20180322</v>
      </c>
      <c r="E454" s="73">
        <v>825777</v>
      </c>
      <c r="F454" s="73">
        <v>795118</v>
      </c>
      <c r="G454" s="73">
        <v>764195</v>
      </c>
      <c r="H454" s="73">
        <v>853256</v>
      </c>
    </row>
    <row r="455" spans="1:8" x14ac:dyDescent="0.35">
      <c r="A455" s="73" t="s">
        <v>143</v>
      </c>
      <c r="B455" s="41">
        <v>43182</v>
      </c>
      <c r="C455" s="73" t="s">
        <v>132</v>
      </c>
      <c r="D455" s="73">
        <v>20180323</v>
      </c>
      <c r="E455" s="73">
        <v>779239</v>
      </c>
      <c r="F455" s="73">
        <v>776980</v>
      </c>
      <c r="G455" s="73">
        <v>729050</v>
      </c>
      <c r="H455" s="73">
        <v>816432</v>
      </c>
    </row>
    <row r="456" spans="1:8" x14ac:dyDescent="0.35">
      <c r="A456" s="73" t="s">
        <v>144</v>
      </c>
      <c r="B456" s="41">
        <v>43183</v>
      </c>
      <c r="C456" s="73" t="s">
        <v>132</v>
      </c>
      <c r="D456" s="73">
        <v>20180324</v>
      </c>
      <c r="E456" s="73">
        <v>769366</v>
      </c>
      <c r="F456" s="73">
        <v>682922</v>
      </c>
      <c r="G456" s="73">
        <v>657859</v>
      </c>
      <c r="H456" s="73">
        <v>720312</v>
      </c>
    </row>
    <row r="457" spans="1:8" x14ac:dyDescent="0.35">
      <c r="A457" s="73" t="s">
        <v>138</v>
      </c>
      <c r="B457" s="41">
        <v>43184</v>
      </c>
      <c r="C457" s="73" t="s">
        <v>132</v>
      </c>
      <c r="D457" s="73">
        <v>20180325</v>
      </c>
      <c r="E457" s="73">
        <v>675496</v>
      </c>
      <c r="F457" s="73">
        <v>650070</v>
      </c>
      <c r="G457" s="73">
        <v>625906</v>
      </c>
      <c r="H457" s="73">
        <v>702236</v>
      </c>
    </row>
    <row r="458" spans="1:8" x14ac:dyDescent="0.35">
      <c r="A458" s="73" t="s">
        <v>139</v>
      </c>
      <c r="B458" s="41">
        <v>43185</v>
      </c>
      <c r="C458" s="73" t="s">
        <v>132</v>
      </c>
      <c r="D458" s="73">
        <v>20180326</v>
      </c>
      <c r="E458" s="73">
        <v>801375</v>
      </c>
      <c r="F458" s="73">
        <v>783612</v>
      </c>
      <c r="G458" s="73">
        <v>699345</v>
      </c>
      <c r="H458" s="73">
        <v>812276</v>
      </c>
    </row>
    <row r="459" spans="1:8" x14ac:dyDescent="0.35">
      <c r="A459" s="73" t="s">
        <v>140</v>
      </c>
      <c r="B459" s="41">
        <v>43186</v>
      </c>
      <c r="C459" s="73" t="s">
        <v>132</v>
      </c>
      <c r="D459" s="73">
        <v>20180327</v>
      </c>
      <c r="E459" s="73">
        <v>807778</v>
      </c>
      <c r="F459" s="73">
        <v>789032</v>
      </c>
      <c r="G459" s="73">
        <v>759191</v>
      </c>
      <c r="H459" s="73">
        <v>848266</v>
      </c>
    </row>
    <row r="460" spans="1:8" x14ac:dyDescent="0.35">
      <c r="A460" s="73" t="s">
        <v>141</v>
      </c>
      <c r="B460" s="41">
        <v>43187</v>
      </c>
      <c r="C460" s="73" t="s">
        <v>132</v>
      </c>
      <c r="D460" s="73">
        <v>20180328</v>
      </c>
      <c r="E460" s="73">
        <v>843792</v>
      </c>
      <c r="F460" s="73">
        <v>793653</v>
      </c>
      <c r="G460" s="73">
        <v>763856</v>
      </c>
      <c r="H460" s="73">
        <v>829304</v>
      </c>
    </row>
    <row r="461" spans="1:8" x14ac:dyDescent="0.35">
      <c r="A461" s="73" t="s">
        <v>142</v>
      </c>
      <c r="B461" s="41">
        <v>43188</v>
      </c>
      <c r="C461" s="73" t="s">
        <v>132</v>
      </c>
      <c r="D461" s="73">
        <v>20180329</v>
      </c>
      <c r="E461" s="73">
        <v>841712</v>
      </c>
      <c r="F461" s="73">
        <v>777827</v>
      </c>
      <c r="G461" s="73">
        <v>741325</v>
      </c>
      <c r="H461" s="73">
        <v>825004</v>
      </c>
    </row>
    <row r="462" spans="1:8" x14ac:dyDescent="0.35">
      <c r="A462" s="73" t="s">
        <v>143</v>
      </c>
      <c r="B462" s="41">
        <v>43189</v>
      </c>
      <c r="C462" s="73" t="s">
        <v>132</v>
      </c>
      <c r="D462" s="73">
        <v>20180330</v>
      </c>
      <c r="E462" s="73">
        <v>763758</v>
      </c>
      <c r="F462" s="73">
        <v>750504</v>
      </c>
      <c r="G462" s="73">
        <v>662505</v>
      </c>
      <c r="H462" s="73">
        <v>796493</v>
      </c>
    </row>
    <row r="463" spans="1:8" x14ac:dyDescent="0.35">
      <c r="A463" s="73" t="s">
        <v>144</v>
      </c>
      <c r="B463" s="41">
        <v>43190</v>
      </c>
      <c r="C463" s="73" t="s">
        <v>132</v>
      </c>
      <c r="D463" s="73">
        <v>20180331</v>
      </c>
      <c r="E463" s="73">
        <v>729669</v>
      </c>
      <c r="F463" s="73">
        <v>660545</v>
      </c>
      <c r="G463" s="73">
        <v>620037</v>
      </c>
      <c r="H463" s="73">
        <v>707274</v>
      </c>
    </row>
    <row r="464" spans="1:8" x14ac:dyDescent="0.35">
      <c r="A464" s="73" t="s">
        <v>138</v>
      </c>
      <c r="B464" s="41">
        <v>43191</v>
      </c>
      <c r="C464" s="73" t="s">
        <v>132</v>
      </c>
      <c r="D464" s="73">
        <v>20180401</v>
      </c>
      <c r="E464" s="73">
        <v>720232</v>
      </c>
      <c r="F464" s="73">
        <v>632765</v>
      </c>
      <c r="G464" s="73">
        <v>577584</v>
      </c>
      <c r="H464" s="73">
        <v>669951</v>
      </c>
    </row>
    <row r="465" spans="1:8" x14ac:dyDescent="0.35">
      <c r="A465" s="73" t="s">
        <v>139</v>
      </c>
      <c r="B465" s="41">
        <v>43192</v>
      </c>
      <c r="C465" s="73" t="s">
        <v>132</v>
      </c>
      <c r="D465" s="73">
        <v>20180402</v>
      </c>
      <c r="E465" s="73">
        <v>731379</v>
      </c>
      <c r="F465" s="73">
        <v>747839</v>
      </c>
      <c r="G465" s="73">
        <v>584751</v>
      </c>
      <c r="H465" s="73">
        <v>796976</v>
      </c>
    </row>
    <row r="466" spans="1:8" x14ac:dyDescent="0.35">
      <c r="A466" s="73" t="s">
        <v>140</v>
      </c>
      <c r="B466" s="41">
        <v>43193</v>
      </c>
      <c r="C466" s="73" t="s">
        <v>132</v>
      </c>
      <c r="D466" s="73">
        <v>20180403</v>
      </c>
      <c r="E466" s="73">
        <v>777249</v>
      </c>
      <c r="F466" s="73">
        <v>759178</v>
      </c>
      <c r="G466" s="73">
        <v>705647</v>
      </c>
      <c r="H466" s="73">
        <v>810737</v>
      </c>
    </row>
    <row r="467" spans="1:8" x14ac:dyDescent="0.35">
      <c r="A467" s="73" t="s">
        <v>141</v>
      </c>
      <c r="B467" s="41">
        <v>43194</v>
      </c>
      <c r="C467" s="73" t="s">
        <v>132</v>
      </c>
      <c r="D467" s="73">
        <v>20180404</v>
      </c>
      <c r="E467" s="73">
        <v>793905</v>
      </c>
      <c r="F467" s="73">
        <v>762839</v>
      </c>
      <c r="G467" s="73">
        <v>718024</v>
      </c>
      <c r="H467" s="73">
        <v>811543</v>
      </c>
    </row>
    <row r="468" spans="1:8" x14ac:dyDescent="0.35">
      <c r="A468" s="73" t="s">
        <v>142</v>
      </c>
      <c r="B468" s="41">
        <v>43195</v>
      </c>
      <c r="C468" s="73" t="s">
        <v>132</v>
      </c>
      <c r="D468" s="73">
        <v>20180405</v>
      </c>
      <c r="E468" s="73">
        <v>755001</v>
      </c>
      <c r="F468" s="73">
        <v>764366</v>
      </c>
      <c r="G468" s="73">
        <v>722755</v>
      </c>
      <c r="H468" s="73">
        <v>811318</v>
      </c>
    </row>
    <row r="469" spans="1:8" x14ac:dyDescent="0.35">
      <c r="A469" s="73" t="s">
        <v>143</v>
      </c>
      <c r="B469" s="41">
        <v>43196</v>
      </c>
      <c r="C469" s="73" t="s">
        <v>132</v>
      </c>
      <c r="D469" s="73">
        <v>20180406</v>
      </c>
      <c r="E469" s="73">
        <v>720871</v>
      </c>
      <c r="F469" s="73">
        <v>739290</v>
      </c>
      <c r="G469" s="73">
        <v>679200</v>
      </c>
      <c r="H469" s="73">
        <v>786172</v>
      </c>
    </row>
    <row r="470" spans="1:8" x14ac:dyDescent="0.35">
      <c r="A470" s="73" t="s">
        <v>144</v>
      </c>
      <c r="B470" s="41">
        <v>43197</v>
      </c>
      <c r="C470" s="73" t="s">
        <v>132</v>
      </c>
      <c r="D470" s="73">
        <v>20180407</v>
      </c>
      <c r="E470" s="73">
        <v>712141</v>
      </c>
      <c r="F470" s="73">
        <v>658706</v>
      </c>
      <c r="G470" s="73">
        <v>613864</v>
      </c>
      <c r="H470" s="73">
        <v>687142</v>
      </c>
    </row>
    <row r="471" spans="1:8" x14ac:dyDescent="0.35">
      <c r="A471" s="73" t="s">
        <v>138</v>
      </c>
      <c r="B471" s="41">
        <v>43198</v>
      </c>
      <c r="C471" s="73" t="s">
        <v>132</v>
      </c>
      <c r="D471" s="73">
        <v>20180408</v>
      </c>
      <c r="E471" s="73">
        <v>707065</v>
      </c>
      <c r="F471" s="73">
        <v>630003</v>
      </c>
      <c r="G471" s="73">
        <v>591317</v>
      </c>
      <c r="H471" s="73">
        <v>660830</v>
      </c>
    </row>
    <row r="472" spans="1:8" x14ac:dyDescent="0.35">
      <c r="A472" s="73" t="s">
        <v>139</v>
      </c>
      <c r="B472" s="41">
        <v>43199</v>
      </c>
      <c r="C472" s="73" t="s">
        <v>132</v>
      </c>
      <c r="D472" s="73">
        <v>20180409</v>
      </c>
      <c r="E472" s="73">
        <v>804187</v>
      </c>
      <c r="F472" s="73">
        <v>741909</v>
      </c>
      <c r="G472" s="73">
        <v>631754</v>
      </c>
      <c r="H472" s="73">
        <v>784435</v>
      </c>
    </row>
    <row r="473" spans="1:8" x14ac:dyDescent="0.35">
      <c r="A473" s="73" t="s">
        <v>140</v>
      </c>
      <c r="B473" s="41">
        <v>43200</v>
      </c>
      <c r="C473" s="73" t="s">
        <v>132</v>
      </c>
      <c r="D473" s="73">
        <v>20180410</v>
      </c>
      <c r="E473" s="73">
        <v>799896</v>
      </c>
      <c r="F473" s="73">
        <v>759332</v>
      </c>
      <c r="G473" s="73">
        <v>696765</v>
      </c>
      <c r="H473" s="73">
        <v>804145</v>
      </c>
    </row>
    <row r="474" spans="1:8" x14ac:dyDescent="0.35">
      <c r="A474" s="73" t="s">
        <v>141</v>
      </c>
      <c r="B474" s="41">
        <v>43201</v>
      </c>
      <c r="C474" s="73" t="s">
        <v>132</v>
      </c>
      <c r="D474" s="73">
        <v>20180411</v>
      </c>
      <c r="E474" s="73">
        <v>806402</v>
      </c>
      <c r="F474" s="73">
        <v>752361</v>
      </c>
      <c r="G474" s="73">
        <v>719511</v>
      </c>
      <c r="H474" s="73">
        <v>790715</v>
      </c>
    </row>
    <row r="475" spans="1:8" x14ac:dyDescent="0.35">
      <c r="A475" s="73" t="s">
        <v>142</v>
      </c>
      <c r="B475" s="41">
        <v>43202</v>
      </c>
      <c r="C475" s="73" t="s">
        <v>132</v>
      </c>
      <c r="D475" s="73">
        <v>20180412</v>
      </c>
      <c r="E475" s="73">
        <v>813111</v>
      </c>
      <c r="F475" s="73">
        <v>750488</v>
      </c>
      <c r="G475" s="73">
        <v>714324</v>
      </c>
      <c r="H475" s="73">
        <v>794293</v>
      </c>
    </row>
    <row r="476" spans="1:8" x14ac:dyDescent="0.35">
      <c r="A476" s="73" t="s">
        <v>143</v>
      </c>
      <c r="B476" s="41">
        <v>43203</v>
      </c>
      <c r="C476" s="73" t="s">
        <v>132</v>
      </c>
      <c r="D476" s="73">
        <v>20180413</v>
      </c>
      <c r="E476" s="73">
        <v>819664</v>
      </c>
      <c r="F476" s="73">
        <v>722222</v>
      </c>
      <c r="G476" s="73">
        <v>646838</v>
      </c>
      <c r="H476" s="73">
        <v>772296</v>
      </c>
    </row>
    <row r="477" spans="1:8" x14ac:dyDescent="0.35">
      <c r="A477" s="73" t="s">
        <v>144</v>
      </c>
      <c r="B477" s="41">
        <v>43204</v>
      </c>
      <c r="C477" s="73" t="s">
        <v>132</v>
      </c>
      <c r="D477" s="73">
        <v>20180414</v>
      </c>
      <c r="E477" s="73">
        <v>671760</v>
      </c>
      <c r="F477" s="73">
        <v>636641</v>
      </c>
      <c r="G477" s="73">
        <v>604289</v>
      </c>
      <c r="H477" s="73">
        <v>681157</v>
      </c>
    </row>
    <row r="478" spans="1:8" x14ac:dyDescent="0.35">
      <c r="A478" s="73" t="s">
        <v>138</v>
      </c>
      <c r="B478" s="41">
        <v>43205</v>
      </c>
      <c r="C478" s="73" t="s">
        <v>132</v>
      </c>
      <c r="D478" s="73">
        <v>20180415</v>
      </c>
      <c r="E478" s="73">
        <v>660284</v>
      </c>
      <c r="F478" s="73">
        <v>604809</v>
      </c>
      <c r="G478" s="73">
        <v>588282</v>
      </c>
      <c r="H478" s="73">
        <v>644098</v>
      </c>
    </row>
    <row r="479" spans="1:8" x14ac:dyDescent="0.35">
      <c r="A479" s="73" t="s">
        <v>139</v>
      </c>
      <c r="B479" s="41">
        <v>43206</v>
      </c>
      <c r="C479" s="73" t="s">
        <v>132</v>
      </c>
      <c r="D479" s="73">
        <v>20180416</v>
      </c>
      <c r="E479" s="73">
        <v>704233</v>
      </c>
      <c r="F479" s="73">
        <v>727114</v>
      </c>
      <c r="G479" s="73">
        <v>609614</v>
      </c>
      <c r="H479" s="73">
        <v>775451</v>
      </c>
    </row>
    <row r="480" spans="1:8" x14ac:dyDescent="0.35">
      <c r="A480" s="73" t="s">
        <v>140</v>
      </c>
      <c r="B480" s="41">
        <v>43207</v>
      </c>
      <c r="C480" s="73" t="s">
        <v>132</v>
      </c>
      <c r="D480" s="73">
        <v>20180417</v>
      </c>
      <c r="E480" s="73">
        <v>692896</v>
      </c>
      <c r="F480" s="73">
        <v>728197</v>
      </c>
      <c r="G480" s="73">
        <v>699863</v>
      </c>
      <c r="H480" s="73">
        <v>784299</v>
      </c>
    </row>
    <row r="481" spans="1:8" x14ac:dyDescent="0.35">
      <c r="A481" s="73" t="s">
        <v>141</v>
      </c>
      <c r="B481" s="41">
        <v>43208</v>
      </c>
      <c r="C481" s="73" t="s">
        <v>132</v>
      </c>
      <c r="D481" s="73">
        <v>20180418</v>
      </c>
      <c r="E481" s="73">
        <v>671173</v>
      </c>
      <c r="F481" s="73">
        <v>732490</v>
      </c>
      <c r="G481" s="73">
        <v>705123</v>
      </c>
      <c r="H481" s="73">
        <v>785698</v>
      </c>
    </row>
    <row r="482" spans="1:8" x14ac:dyDescent="0.35">
      <c r="A482" s="73" t="s">
        <v>142</v>
      </c>
      <c r="B482" s="41">
        <v>43209</v>
      </c>
      <c r="C482" s="73" t="s">
        <v>132</v>
      </c>
      <c r="D482" s="73">
        <v>20180419</v>
      </c>
      <c r="E482" s="73">
        <v>685909</v>
      </c>
      <c r="F482" s="73">
        <v>740857</v>
      </c>
      <c r="G482" s="73">
        <v>703950</v>
      </c>
      <c r="H482" s="73">
        <v>778946</v>
      </c>
    </row>
    <row r="483" spans="1:8" x14ac:dyDescent="0.35">
      <c r="A483" s="73" t="s">
        <v>143</v>
      </c>
      <c r="B483" s="41">
        <v>43210</v>
      </c>
      <c r="C483" s="73" t="s">
        <v>132</v>
      </c>
      <c r="D483" s="73">
        <v>20180420</v>
      </c>
      <c r="E483" s="73">
        <v>673149</v>
      </c>
      <c r="F483" s="73">
        <v>723508</v>
      </c>
      <c r="G483" s="73">
        <v>637139</v>
      </c>
      <c r="H483" s="73">
        <v>772647</v>
      </c>
    </row>
    <row r="484" spans="1:8" x14ac:dyDescent="0.35">
      <c r="A484" s="73" t="s">
        <v>144</v>
      </c>
      <c r="B484" s="41">
        <v>43211</v>
      </c>
      <c r="C484" s="73" t="s">
        <v>132</v>
      </c>
      <c r="D484" s="73">
        <v>20180421</v>
      </c>
      <c r="E484" s="73">
        <v>603008</v>
      </c>
      <c r="F484" s="73">
        <v>632068</v>
      </c>
      <c r="G484" s="73">
        <v>603726</v>
      </c>
      <c r="H484" s="73">
        <v>669369</v>
      </c>
    </row>
    <row r="485" spans="1:8" x14ac:dyDescent="0.35">
      <c r="A485" s="73" t="s">
        <v>138</v>
      </c>
      <c r="B485" s="41">
        <v>43212</v>
      </c>
      <c r="C485" s="73" t="s">
        <v>132</v>
      </c>
      <c r="D485" s="73">
        <v>20180422</v>
      </c>
      <c r="E485" s="73">
        <v>571612</v>
      </c>
      <c r="F485" s="73">
        <v>612327</v>
      </c>
      <c r="G485" s="73">
        <v>569913</v>
      </c>
      <c r="H485" s="73">
        <v>646785</v>
      </c>
    </row>
    <row r="486" spans="1:8" x14ac:dyDescent="0.35">
      <c r="A486" s="73" t="s">
        <v>139</v>
      </c>
      <c r="B486" s="41">
        <v>43213</v>
      </c>
      <c r="C486" s="73" t="s">
        <v>132</v>
      </c>
      <c r="D486" s="73">
        <v>20180423</v>
      </c>
      <c r="E486" s="73">
        <v>648124</v>
      </c>
      <c r="F486" s="73">
        <v>732032</v>
      </c>
      <c r="G486" s="73">
        <v>585400</v>
      </c>
      <c r="H486" s="73">
        <v>765654</v>
      </c>
    </row>
    <row r="487" spans="1:8" x14ac:dyDescent="0.35">
      <c r="A487" s="73" t="s">
        <v>140</v>
      </c>
      <c r="B487" s="41">
        <v>43214</v>
      </c>
      <c r="C487" s="73" t="s">
        <v>132</v>
      </c>
      <c r="D487" s="73">
        <v>20180424</v>
      </c>
      <c r="E487" s="73">
        <v>717553</v>
      </c>
      <c r="F487" s="73">
        <v>730839</v>
      </c>
      <c r="G487" s="73">
        <v>680994</v>
      </c>
      <c r="H487" s="73">
        <v>772131</v>
      </c>
    </row>
    <row r="488" spans="1:8" x14ac:dyDescent="0.35">
      <c r="A488" s="73" t="s">
        <v>141</v>
      </c>
      <c r="B488" s="41">
        <v>43215</v>
      </c>
      <c r="C488" s="73" t="s">
        <v>132</v>
      </c>
      <c r="D488" s="73">
        <v>20180425</v>
      </c>
      <c r="E488" s="73">
        <v>676265</v>
      </c>
      <c r="F488" s="73">
        <v>728301</v>
      </c>
      <c r="G488" s="73">
        <v>698498</v>
      </c>
      <c r="H488" s="73">
        <v>767498</v>
      </c>
    </row>
    <row r="489" spans="1:8" x14ac:dyDescent="0.35">
      <c r="A489" s="73" t="s">
        <v>142</v>
      </c>
      <c r="B489" s="41">
        <v>43216</v>
      </c>
      <c r="C489" s="73" t="s">
        <v>132</v>
      </c>
      <c r="D489" s="73">
        <v>20180426</v>
      </c>
      <c r="E489" s="73">
        <v>663669</v>
      </c>
      <c r="F489" s="73">
        <v>723162</v>
      </c>
      <c r="G489" s="73">
        <v>704226</v>
      </c>
      <c r="H489" s="73">
        <v>763745</v>
      </c>
    </row>
    <row r="490" spans="1:8" x14ac:dyDescent="0.35">
      <c r="A490" s="73" t="s">
        <v>143</v>
      </c>
      <c r="B490" s="41">
        <v>43217</v>
      </c>
      <c r="C490" s="73" t="s">
        <v>132</v>
      </c>
      <c r="D490" s="73">
        <v>20180427</v>
      </c>
      <c r="E490" s="73">
        <v>768207</v>
      </c>
      <c r="F490" s="73">
        <v>710079</v>
      </c>
      <c r="G490" s="73">
        <v>682555</v>
      </c>
      <c r="H490" s="73">
        <v>746697</v>
      </c>
    </row>
    <row r="491" spans="1:8" x14ac:dyDescent="0.35">
      <c r="A491" s="73" t="s">
        <v>144</v>
      </c>
      <c r="B491" s="41">
        <v>43218</v>
      </c>
      <c r="C491" s="73" t="s">
        <v>132</v>
      </c>
      <c r="D491" s="73">
        <v>20180428</v>
      </c>
      <c r="E491" s="73">
        <v>694166</v>
      </c>
      <c r="F491" s="73">
        <v>619528</v>
      </c>
      <c r="G491" s="73">
        <v>583685</v>
      </c>
      <c r="H491" s="73">
        <v>643453</v>
      </c>
    </row>
    <row r="492" spans="1:8" x14ac:dyDescent="0.35">
      <c r="A492" s="73" t="s">
        <v>138</v>
      </c>
      <c r="B492" s="41">
        <v>43219</v>
      </c>
      <c r="C492" s="73" t="s">
        <v>132</v>
      </c>
      <c r="D492" s="73">
        <v>20180429</v>
      </c>
      <c r="E492" s="73">
        <v>669493</v>
      </c>
      <c r="F492" s="73">
        <v>590328</v>
      </c>
      <c r="G492" s="73">
        <v>555681</v>
      </c>
      <c r="H492" s="73">
        <v>622640</v>
      </c>
    </row>
    <row r="493" spans="1:8" x14ac:dyDescent="0.35">
      <c r="A493" s="73" t="s">
        <v>139</v>
      </c>
      <c r="B493" s="41">
        <v>43220</v>
      </c>
      <c r="C493" s="73" t="s">
        <v>132</v>
      </c>
      <c r="D493" s="73">
        <v>20180430</v>
      </c>
      <c r="E493" s="73">
        <v>739167</v>
      </c>
      <c r="F493" s="73">
        <v>693174</v>
      </c>
      <c r="G493" s="73">
        <v>572096</v>
      </c>
      <c r="H493" s="73">
        <v>731759</v>
      </c>
    </row>
    <row r="494" spans="1:8" x14ac:dyDescent="0.35">
      <c r="A494" s="73" t="s">
        <v>140</v>
      </c>
      <c r="B494" s="41">
        <v>43221</v>
      </c>
      <c r="C494" s="73" t="s">
        <v>132</v>
      </c>
      <c r="D494" s="73">
        <v>20180501</v>
      </c>
      <c r="E494" s="73">
        <v>705218</v>
      </c>
      <c r="F494" s="73">
        <v>711670</v>
      </c>
      <c r="G494" s="73">
        <v>684893</v>
      </c>
      <c r="H494" s="73">
        <v>747257</v>
      </c>
    </row>
    <row r="495" spans="1:8" x14ac:dyDescent="0.35">
      <c r="A495" s="73" t="s">
        <v>141</v>
      </c>
      <c r="B495" s="41">
        <v>43222</v>
      </c>
      <c r="C495" s="73" t="s">
        <v>132</v>
      </c>
      <c r="D495" s="73">
        <v>20180502</v>
      </c>
      <c r="E495" s="73">
        <v>709787</v>
      </c>
      <c r="F495" s="73">
        <v>715018</v>
      </c>
      <c r="G495" s="73">
        <v>691484</v>
      </c>
      <c r="H495" s="73">
        <v>743808</v>
      </c>
    </row>
    <row r="496" spans="1:8" x14ac:dyDescent="0.35">
      <c r="A496" s="73" t="s">
        <v>142</v>
      </c>
      <c r="B496" s="41">
        <v>43223</v>
      </c>
      <c r="C496" s="73" t="s">
        <v>132</v>
      </c>
      <c r="D496" s="73">
        <v>20180503</v>
      </c>
      <c r="E496" s="73">
        <v>709704</v>
      </c>
      <c r="F496" s="73">
        <v>717055</v>
      </c>
      <c r="G496" s="73">
        <v>685296</v>
      </c>
      <c r="H496" s="73">
        <v>752781</v>
      </c>
    </row>
    <row r="497" spans="1:8" x14ac:dyDescent="0.35">
      <c r="A497" s="73" t="s">
        <v>143</v>
      </c>
      <c r="B497" s="41">
        <v>43224</v>
      </c>
      <c r="C497" s="73" t="s">
        <v>132</v>
      </c>
      <c r="D497" s="73">
        <v>20180504</v>
      </c>
      <c r="E497" s="73">
        <v>699470</v>
      </c>
      <c r="F497" s="73">
        <v>693059</v>
      </c>
      <c r="G497" s="73">
        <v>672329</v>
      </c>
      <c r="H497" s="73">
        <v>730738</v>
      </c>
    </row>
    <row r="498" spans="1:8" x14ac:dyDescent="0.35">
      <c r="A498" s="73" t="s">
        <v>144</v>
      </c>
      <c r="B498" s="41">
        <v>43225</v>
      </c>
      <c r="C498" s="73" t="s">
        <v>132</v>
      </c>
      <c r="D498" s="73">
        <v>20180505</v>
      </c>
      <c r="E498" s="73">
        <v>574671</v>
      </c>
      <c r="F498" s="73">
        <v>608473</v>
      </c>
      <c r="G498" s="73">
        <v>570323</v>
      </c>
      <c r="H498" s="73">
        <v>633471</v>
      </c>
    </row>
    <row r="499" spans="1:8" x14ac:dyDescent="0.35">
      <c r="A499" s="73" t="s">
        <v>138</v>
      </c>
      <c r="B499" s="41">
        <v>43226</v>
      </c>
      <c r="C499" s="73" t="s">
        <v>132</v>
      </c>
      <c r="D499" s="73">
        <v>20180506</v>
      </c>
      <c r="E499" s="73">
        <v>542256</v>
      </c>
      <c r="F499" s="73">
        <v>574496</v>
      </c>
      <c r="G499" s="73">
        <v>532649</v>
      </c>
      <c r="H499" s="73">
        <v>597368</v>
      </c>
    </row>
    <row r="500" spans="1:8" x14ac:dyDescent="0.35">
      <c r="A500" s="73" t="s">
        <v>139</v>
      </c>
      <c r="B500" s="41">
        <v>43227</v>
      </c>
      <c r="C500" s="73" t="s">
        <v>132</v>
      </c>
      <c r="D500" s="73">
        <v>20180507</v>
      </c>
      <c r="E500" s="73">
        <v>573971</v>
      </c>
      <c r="F500" s="73">
        <v>610058</v>
      </c>
      <c r="G500" s="73">
        <v>568710</v>
      </c>
      <c r="H500" s="73">
        <v>699086</v>
      </c>
    </row>
    <row r="501" spans="1:8" x14ac:dyDescent="0.35">
      <c r="A501" s="73" t="s">
        <v>140</v>
      </c>
      <c r="B501" s="41">
        <v>43228</v>
      </c>
      <c r="C501" s="73" t="s">
        <v>132</v>
      </c>
      <c r="D501" s="73">
        <v>20180508</v>
      </c>
      <c r="E501" s="73">
        <v>661819</v>
      </c>
      <c r="F501" s="73">
        <v>699422</v>
      </c>
      <c r="G501" s="73">
        <v>680187</v>
      </c>
      <c r="H501" s="73">
        <v>724421</v>
      </c>
    </row>
    <row r="502" spans="1:8" x14ac:dyDescent="0.35">
      <c r="A502" s="73" t="s">
        <v>141</v>
      </c>
      <c r="B502" s="41">
        <v>43229</v>
      </c>
      <c r="C502" s="73" t="s">
        <v>132</v>
      </c>
      <c r="D502" s="73">
        <v>20180509</v>
      </c>
      <c r="E502" s="73">
        <v>666802</v>
      </c>
      <c r="F502" s="73">
        <v>700783</v>
      </c>
      <c r="G502" s="73">
        <v>687373</v>
      </c>
      <c r="H502" s="73">
        <v>736857</v>
      </c>
    </row>
    <row r="503" spans="1:8" x14ac:dyDescent="0.35">
      <c r="A503" s="73" t="s">
        <v>142</v>
      </c>
      <c r="B503" s="41">
        <v>43230</v>
      </c>
      <c r="C503" s="73" t="s">
        <v>132</v>
      </c>
      <c r="D503" s="73">
        <v>20180510</v>
      </c>
      <c r="E503" s="73">
        <v>651763</v>
      </c>
      <c r="F503" s="73">
        <v>704663</v>
      </c>
      <c r="G503" s="73">
        <v>682381</v>
      </c>
      <c r="H503" s="73">
        <v>729864</v>
      </c>
    </row>
    <row r="504" spans="1:8" x14ac:dyDescent="0.35">
      <c r="A504" s="73" t="s">
        <v>143</v>
      </c>
      <c r="B504" s="41">
        <v>43231</v>
      </c>
      <c r="C504" s="73" t="s">
        <v>132</v>
      </c>
      <c r="D504" s="73">
        <v>20180511</v>
      </c>
      <c r="E504" s="73">
        <v>640234</v>
      </c>
      <c r="F504" s="73">
        <v>691805</v>
      </c>
      <c r="G504" s="73">
        <v>672927</v>
      </c>
      <c r="H504" s="73">
        <v>714839</v>
      </c>
    </row>
    <row r="505" spans="1:8" x14ac:dyDescent="0.35">
      <c r="A505" s="73" t="s">
        <v>144</v>
      </c>
      <c r="B505" s="41">
        <v>43232</v>
      </c>
      <c r="C505" s="73" t="s">
        <v>132</v>
      </c>
      <c r="D505" s="73">
        <v>20180512</v>
      </c>
      <c r="E505" s="73">
        <v>627669</v>
      </c>
      <c r="F505" s="73">
        <v>603500</v>
      </c>
      <c r="G505" s="73">
        <v>580982</v>
      </c>
      <c r="H505" s="73">
        <v>621854</v>
      </c>
    </row>
    <row r="506" spans="1:8" x14ac:dyDescent="0.35">
      <c r="A506" s="73" t="s">
        <v>138</v>
      </c>
      <c r="B506" s="41">
        <v>43233</v>
      </c>
      <c r="C506" s="73" t="s">
        <v>132</v>
      </c>
      <c r="D506" s="73">
        <v>20180513</v>
      </c>
      <c r="E506" s="73">
        <v>581621</v>
      </c>
      <c r="F506" s="73">
        <v>580670</v>
      </c>
      <c r="G506" s="73">
        <v>550906</v>
      </c>
      <c r="H506" s="73">
        <v>596364</v>
      </c>
    </row>
    <row r="507" spans="1:8" x14ac:dyDescent="0.35">
      <c r="A507" s="73" t="s">
        <v>139</v>
      </c>
      <c r="B507" s="41">
        <v>43234</v>
      </c>
      <c r="C507" s="73" t="s">
        <v>132</v>
      </c>
      <c r="D507" s="73">
        <v>20180514</v>
      </c>
      <c r="E507" s="73">
        <v>644237</v>
      </c>
      <c r="F507" s="73">
        <v>690740</v>
      </c>
      <c r="G507" s="73">
        <v>665841</v>
      </c>
      <c r="H507" s="73">
        <v>706681</v>
      </c>
    </row>
    <row r="508" spans="1:8" x14ac:dyDescent="0.35">
      <c r="A508" s="73" t="s">
        <v>140</v>
      </c>
      <c r="B508" s="41">
        <v>43235</v>
      </c>
      <c r="C508" s="73" t="s">
        <v>132</v>
      </c>
      <c r="D508" s="73">
        <v>20180515</v>
      </c>
      <c r="E508" s="73">
        <v>657112</v>
      </c>
      <c r="F508" s="73">
        <v>702667</v>
      </c>
      <c r="G508" s="73">
        <v>674154</v>
      </c>
      <c r="H508" s="73">
        <v>720879</v>
      </c>
    </row>
    <row r="509" spans="1:8" x14ac:dyDescent="0.35">
      <c r="A509" s="73" t="s">
        <v>141</v>
      </c>
      <c r="B509" s="41">
        <v>43236</v>
      </c>
      <c r="C509" s="73" t="s">
        <v>132</v>
      </c>
      <c r="D509" s="73">
        <v>20180516</v>
      </c>
      <c r="E509" s="73">
        <v>674582</v>
      </c>
      <c r="F509" s="73">
        <v>702391</v>
      </c>
      <c r="G509" s="73">
        <v>684347</v>
      </c>
      <c r="H509" s="73">
        <v>724114</v>
      </c>
    </row>
    <row r="510" spans="1:8" x14ac:dyDescent="0.35">
      <c r="A510" s="73" t="s">
        <v>142</v>
      </c>
      <c r="B510" s="41">
        <v>43237</v>
      </c>
      <c r="C510" s="73" t="s">
        <v>132</v>
      </c>
      <c r="D510" s="73">
        <v>20180517</v>
      </c>
      <c r="E510" s="73">
        <v>660313</v>
      </c>
      <c r="F510" s="73">
        <v>698461</v>
      </c>
      <c r="G510" s="73">
        <v>680452</v>
      </c>
      <c r="H510" s="73">
        <v>726070</v>
      </c>
    </row>
    <row r="511" spans="1:8" x14ac:dyDescent="0.35">
      <c r="A511" s="73" t="s">
        <v>143</v>
      </c>
      <c r="B511" s="41">
        <v>43238</v>
      </c>
      <c r="C511" s="73" t="s">
        <v>132</v>
      </c>
      <c r="D511" s="73">
        <v>20180518</v>
      </c>
      <c r="E511" s="73">
        <v>661354</v>
      </c>
      <c r="F511" s="73">
        <v>683508</v>
      </c>
      <c r="G511" s="73">
        <v>666618</v>
      </c>
      <c r="H511" s="73">
        <v>709881</v>
      </c>
    </row>
    <row r="512" spans="1:8" x14ac:dyDescent="0.35">
      <c r="A512" s="73" t="s">
        <v>144</v>
      </c>
      <c r="B512" s="41">
        <v>43239</v>
      </c>
      <c r="C512" s="73" t="s">
        <v>132</v>
      </c>
      <c r="D512" s="73">
        <v>20180519</v>
      </c>
      <c r="E512" s="73">
        <v>562834</v>
      </c>
      <c r="F512" s="73">
        <v>594976</v>
      </c>
      <c r="G512" s="73">
        <v>565072</v>
      </c>
      <c r="H512" s="73">
        <v>622299</v>
      </c>
    </row>
    <row r="513" spans="1:8" x14ac:dyDescent="0.35">
      <c r="A513" s="73" t="s">
        <v>138</v>
      </c>
      <c r="B513" s="41">
        <v>43240</v>
      </c>
      <c r="C513" s="73" t="s">
        <v>132</v>
      </c>
      <c r="D513" s="73">
        <v>20180520</v>
      </c>
      <c r="E513" s="73">
        <v>535580</v>
      </c>
      <c r="F513" s="73">
        <v>566398</v>
      </c>
      <c r="G513" s="73">
        <v>530914</v>
      </c>
      <c r="H513" s="73">
        <v>601033</v>
      </c>
    </row>
    <row r="514" spans="1:8" x14ac:dyDescent="0.35">
      <c r="A514" s="73" t="s">
        <v>139</v>
      </c>
      <c r="B514" s="41">
        <v>43241</v>
      </c>
      <c r="C514" s="73" t="s">
        <v>132</v>
      </c>
      <c r="D514" s="73">
        <v>20180521</v>
      </c>
      <c r="E514" s="73">
        <v>653615</v>
      </c>
      <c r="F514" s="73">
        <v>680685</v>
      </c>
      <c r="G514" s="73">
        <v>657198</v>
      </c>
      <c r="H514" s="73">
        <v>699902</v>
      </c>
    </row>
    <row r="515" spans="1:8" x14ac:dyDescent="0.35">
      <c r="A515" s="73" t="s">
        <v>140</v>
      </c>
      <c r="B515" s="41">
        <v>43242</v>
      </c>
      <c r="C515" s="73" t="s">
        <v>132</v>
      </c>
      <c r="D515" s="73">
        <v>20180522</v>
      </c>
      <c r="E515" s="73">
        <v>624250</v>
      </c>
      <c r="F515" s="73">
        <v>688380</v>
      </c>
      <c r="G515" s="73">
        <v>667456</v>
      </c>
      <c r="H515" s="73">
        <v>705890</v>
      </c>
    </row>
    <row r="516" spans="1:8" x14ac:dyDescent="0.35">
      <c r="A516" s="73" t="s">
        <v>141</v>
      </c>
      <c r="B516" s="41">
        <v>43243</v>
      </c>
      <c r="C516" s="73" t="s">
        <v>132</v>
      </c>
      <c r="D516" s="73">
        <v>20180523</v>
      </c>
      <c r="E516" s="73">
        <v>641828</v>
      </c>
      <c r="F516" s="73">
        <v>689217</v>
      </c>
      <c r="G516" s="73">
        <v>669876</v>
      </c>
      <c r="H516" s="73">
        <v>707990</v>
      </c>
    </row>
    <row r="517" spans="1:8" x14ac:dyDescent="0.35">
      <c r="A517" s="73" t="s">
        <v>142</v>
      </c>
      <c r="B517" s="41">
        <v>43244</v>
      </c>
      <c r="C517" s="73" t="s">
        <v>132</v>
      </c>
      <c r="D517" s="73">
        <v>20180524</v>
      </c>
      <c r="E517" s="73">
        <v>680488</v>
      </c>
      <c r="F517" s="73">
        <v>689409</v>
      </c>
      <c r="G517" s="73">
        <v>664432</v>
      </c>
      <c r="H517" s="73">
        <v>709137</v>
      </c>
    </row>
    <row r="518" spans="1:8" x14ac:dyDescent="0.35">
      <c r="A518" s="73" t="s">
        <v>143</v>
      </c>
      <c r="B518" s="41">
        <v>43245</v>
      </c>
      <c r="C518" s="73" t="s">
        <v>132</v>
      </c>
      <c r="D518" s="73">
        <v>20180525</v>
      </c>
      <c r="E518" s="73">
        <v>677676</v>
      </c>
      <c r="F518" s="73">
        <v>672445</v>
      </c>
      <c r="G518" s="73">
        <v>640891</v>
      </c>
      <c r="H518" s="73">
        <v>687203</v>
      </c>
    </row>
    <row r="519" spans="1:8" x14ac:dyDescent="0.35">
      <c r="A519" s="73" t="s">
        <v>144</v>
      </c>
      <c r="B519" s="41">
        <v>43246</v>
      </c>
      <c r="C519" s="73" t="s">
        <v>132</v>
      </c>
      <c r="D519" s="73">
        <v>20180526</v>
      </c>
      <c r="E519" s="73">
        <v>546203</v>
      </c>
      <c r="F519" s="73">
        <v>571652</v>
      </c>
      <c r="G519" s="73">
        <v>530800</v>
      </c>
      <c r="H519" s="73">
        <v>596609</v>
      </c>
    </row>
    <row r="520" spans="1:8" x14ac:dyDescent="0.35">
      <c r="A520" s="73" t="s">
        <v>138</v>
      </c>
      <c r="B520" s="41">
        <v>43247</v>
      </c>
      <c r="C520" s="73" t="s">
        <v>132</v>
      </c>
      <c r="D520" s="73">
        <v>20180527</v>
      </c>
      <c r="E520" s="73">
        <v>531309</v>
      </c>
      <c r="F520" s="73">
        <v>539691</v>
      </c>
      <c r="G520" s="73">
        <v>492841</v>
      </c>
      <c r="H520" s="73">
        <v>570822</v>
      </c>
    </row>
    <row r="521" spans="1:8" x14ac:dyDescent="0.35">
      <c r="A521" s="73" t="s">
        <v>139</v>
      </c>
      <c r="B521" s="41">
        <v>43248</v>
      </c>
      <c r="C521" s="73" t="s">
        <v>132</v>
      </c>
      <c r="D521" s="73">
        <v>20180528</v>
      </c>
      <c r="E521" s="73">
        <v>574243</v>
      </c>
      <c r="F521" s="73">
        <v>560687</v>
      </c>
      <c r="G521" s="73">
        <v>504740</v>
      </c>
      <c r="H521" s="73">
        <v>625840</v>
      </c>
    </row>
    <row r="522" spans="1:8" x14ac:dyDescent="0.35">
      <c r="A522" s="73" t="s">
        <v>140</v>
      </c>
      <c r="B522" s="41">
        <v>43249</v>
      </c>
      <c r="C522" s="73" t="s">
        <v>132</v>
      </c>
      <c r="D522" s="73">
        <v>20180529</v>
      </c>
      <c r="E522" s="73">
        <v>655183</v>
      </c>
      <c r="F522" s="73">
        <v>643427</v>
      </c>
      <c r="G522" s="73">
        <v>597310</v>
      </c>
      <c r="H522" s="73">
        <v>681028</v>
      </c>
    </row>
    <row r="523" spans="1:8" x14ac:dyDescent="0.35">
      <c r="A523" s="73" t="s">
        <v>141</v>
      </c>
      <c r="B523" s="41">
        <v>43250</v>
      </c>
      <c r="C523" s="73" t="s">
        <v>132</v>
      </c>
      <c r="D523" s="73">
        <v>20180530</v>
      </c>
      <c r="E523" s="73">
        <v>694496</v>
      </c>
      <c r="F523" s="73">
        <v>659917</v>
      </c>
      <c r="G523" s="73">
        <v>615362</v>
      </c>
      <c r="H523" s="73">
        <v>695687</v>
      </c>
    </row>
    <row r="524" spans="1:8" x14ac:dyDescent="0.35">
      <c r="A524" s="73" t="s">
        <v>142</v>
      </c>
      <c r="B524" s="41">
        <v>43251</v>
      </c>
      <c r="C524" s="73" t="s">
        <v>132</v>
      </c>
      <c r="D524" s="73">
        <v>20180531</v>
      </c>
      <c r="E524" s="73">
        <v>692592</v>
      </c>
      <c r="F524" s="73">
        <v>654785</v>
      </c>
      <c r="G524" s="73">
        <v>623816</v>
      </c>
      <c r="H524" s="73">
        <v>683458</v>
      </c>
    </row>
    <row r="525" spans="1:8" x14ac:dyDescent="0.35">
      <c r="A525" s="73" t="s">
        <v>143</v>
      </c>
      <c r="B525" s="41">
        <v>43252</v>
      </c>
      <c r="C525" s="73" t="s">
        <v>132</v>
      </c>
      <c r="D525" s="73">
        <v>20180601</v>
      </c>
      <c r="E525" s="73">
        <v>676675</v>
      </c>
      <c r="F525" s="73">
        <v>645160</v>
      </c>
      <c r="G525" s="73">
        <v>616202</v>
      </c>
      <c r="H525" s="73">
        <v>667147</v>
      </c>
    </row>
    <row r="526" spans="1:8" x14ac:dyDescent="0.35">
      <c r="A526" s="73" t="s">
        <v>144</v>
      </c>
      <c r="B526" s="41">
        <v>43253</v>
      </c>
      <c r="C526" s="73" t="s">
        <v>132</v>
      </c>
      <c r="D526" s="73">
        <v>20180602</v>
      </c>
      <c r="E526" s="73">
        <v>597359</v>
      </c>
      <c r="F526" s="73">
        <v>565354</v>
      </c>
      <c r="G526" s="73">
        <v>534122</v>
      </c>
      <c r="H526" s="73">
        <v>591895</v>
      </c>
    </row>
    <row r="527" spans="1:8" x14ac:dyDescent="0.35">
      <c r="A527" s="73" t="s">
        <v>138</v>
      </c>
      <c r="B527" s="41">
        <v>43254</v>
      </c>
      <c r="C527" s="73" t="s">
        <v>132</v>
      </c>
      <c r="D527" s="73">
        <v>20180603</v>
      </c>
      <c r="E527" s="73">
        <v>565057</v>
      </c>
      <c r="F527" s="73">
        <v>544066</v>
      </c>
      <c r="G527" s="73">
        <v>516052</v>
      </c>
      <c r="H527" s="73">
        <v>572857</v>
      </c>
    </row>
    <row r="528" spans="1:8" x14ac:dyDescent="0.35">
      <c r="A528" s="73" t="s">
        <v>139</v>
      </c>
      <c r="B528" s="41">
        <v>43255</v>
      </c>
      <c r="C528" s="73" t="s">
        <v>132</v>
      </c>
      <c r="D528" s="73">
        <v>20180604</v>
      </c>
      <c r="E528" s="73">
        <v>676539</v>
      </c>
      <c r="F528" s="73">
        <v>661336</v>
      </c>
      <c r="G528" s="73">
        <v>622052</v>
      </c>
      <c r="H528" s="73">
        <v>679803</v>
      </c>
    </row>
    <row r="529" spans="1:8" x14ac:dyDescent="0.35">
      <c r="A529" s="73" t="s">
        <v>140</v>
      </c>
      <c r="B529" s="41">
        <v>43256</v>
      </c>
      <c r="C529" s="73" t="s">
        <v>132</v>
      </c>
      <c r="D529" s="73">
        <v>20180605</v>
      </c>
      <c r="E529" s="73">
        <v>671680</v>
      </c>
      <c r="F529" s="73">
        <v>673930</v>
      </c>
      <c r="G529" s="73">
        <v>644831</v>
      </c>
      <c r="H529" s="73">
        <v>697670</v>
      </c>
    </row>
    <row r="530" spans="1:8" x14ac:dyDescent="0.35">
      <c r="A530" s="73" t="s">
        <v>141</v>
      </c>
      <c r="B530" s="41">
        <v>43257</v>
      </c>
      <c r="C530" s="73" t="s">
        <v>132</v>
      </c>
      <c r="D530" s="73">
        <v>20180606</v>
      </c>
      <c r="E530" s="73">
        <v>649903</v>
      </c>
      <c r="F530" s="73">
        <v>676634</v>
      </c>
      <c r="G530" s="73">
        <v>656230</v>
      </c>
      <c r="H530" s="73">
        <v>696338</v>
      </c>
    </row>
    <row r="531" spans="1:8" x14ac:dyDescent="0.35">
      <c r="A531" s="73" t="s">
        <v>142</v>
      </c>
      <c r="B531" s="41">
        <v>43258</v>
      </c>
      <c r="C531" s="73" t="s">
        <v>132</v>
      </c>
      <c r="D531" s="73">
        <v>20180607</v>
      </c>
      <c r="E531" s="73">
        <v>670572</v>
      </c>
      <c r="F531" s="73">
        <v>674496</v>
      </c>
      <c r="G531" s="73">
        <v>663461</v>
      </c>
      <c r="H531" s="73">
        <v>691779</v>
      </c>
    </row>
    <row r="532" spans="1:8" x14ac:dyDescent="0.35">
      <c r="A532" s="73" t="s">
        <v>143</v>
      </c>
      <c r="B532" s="41">
        <v>43259</v>
      </c>
      <c r="C532" s="73" t="s">
        <v>132</v>
      </c>
      <c r="D532" s="73">
        <v>20180608</v>
      </c>
      <c r="E532" s="73">
        <v>670623</v>
      </c>
      <c r="F532" s="73">
        <v>667479</v>
      </c>
      <c r="G532" s="73">
        <v>647620</v>
      </c>
      <c r="H532" s="73">
        <v>681151</v>
      </c>
    </row>
    <row r="533" spans="1:8" x14ac:dyDescent="0.35">
      <c r="A533" s="73" t="s">
        <v>144</v>
      </c>
      <c r="B533" s="41">
        <v>43260</v>
      </c>
      <c r="C533" s="73" t="s">
        <v>132</v>
      </c>
      <c r="D533" s="73">
        <v>20180609</v>
      </c>
      <c r="E533" s="73">
        <v>587569</v>
      </c>
      <c r="F533" s="73">
        <v>570140</v>
      </c>
      <c r="G533" s="73">
        <v>551761</v>
      </c>
      <c r="H533" s="73">
        <v>594936</v>
      </c>
    </row>
    <row r="534" spans="1:8" x14ac:dyDescent="0.35">
      <c r="A534" s="73" t="s">
        <v>138</v>
      </c>
      <c r="B534" s="41">
        <v>43261</v>
      </c>
      <c r="C534" s="73" t="s">
        <v>132</v>
      </c>
      <c r="D534" s="73">
        <v>20180610</v>
      </c>
      <c r="E534" s="73">
        <v>561039</v>
      </c>
      <c r="F534" s="73">
        <v>549962</v>
      </c>
      <c r="G534" s="73">
        <v>513319</v>
      </c>
      <c r="H534" s="73">
        <v>579483</v>
      </c>
    </row>
    <row r="535" spans="1:8" x14ac:dyDescent="0.35">
      <c r="A535" s="73" t="s">
        <v>139</v>
      </c>
      <c r="B535" s="41">
        <v>43262</v>
      </c>
      <c r="C535" s="73" t="s">
        <v>132</v>
      </c>
      <c r="D535" s="73">
        <v>20180611</v>
      </c>
      <c r="E535" s="73">
        <v>640338</v>
      </c>
      <c r="F535" s="73">
        <v>667191</v>
      </c>
      <c r="G535" s="73">
        <v>648697</v>
      </c>
      <c r="H535" s="73">
        <v>680668</v>
      </c>
    </row>
    <row r="536" spans="1:8" x14ac:dyDescent="0.35">
      <c r="A536" s="73" t="s">
        <v>140</v>
      </c>
      <c r="B536" s="41">
        <v>43263</v>
      </c>
      <c r="C536" s="73" t="s">
        <v>132</v>
      </c>
      <c r="D536" s="73">
        <v>20180612</v>
      </c>
      <c r="E536" s="73">
        <v>672258</v>
      </c>
      <c r="F536" s="73">
        <v>675263</v>
      </c>
      <c r="G536" s="73">
        <v>663184</v>
      </c>
      <c r="H536" s="73">
        <v>694618</v>
      </c>
    </row>
    <row r="537" spans="1:8" x14ac:dyDescent="0.35">
      <c r="A537" s="73" t="s">
        <v>141</v>
      </c>
      <c r="B537" s="41">
        <v>43264</v>
      </c>
      <c r="C537" s="73" t="s">
        <v>132</v>
      </c>
      <c r="D537" s="73">
        <v>20180613</v>
      </c>
      <c r="E537" s="73">
        <v>642194</v>
      </c>
      <c r="F537" s="73">
        <v>676147</v>
      </c>
      <c r="G537" s="73">
        <v>657643</v>
      </c>
      <c r="H537" s="73">
        <v>691488</v>
      </c>
    </row>
    <row r="538" spans="1:8" x14ac:dyDescent="0.35">
      <c r="A538" s="73" t="s">
        <v>142</v>
      </c>
      <c r="B538" s="41">
        <v>43265</v>
      </c>
      <c r="C538" s="73" t="s">
        <v>132</v>
      </c>
      <c r="D538" s="73">
        <v>20180614</v>
      </c>
      <c r="E538" s="73">
        <v>596754</v>
      </c>
      <c r="F538" s="73">
        <v>676855</v>
      </c>
      <c r="G538" s="73">
        <v>655741</v>
      </c>
      <c r="H538" s="73">
        <v>688615</v>
      </c>
    </row>
    <row r="539" spans="1:8" x14ac:dyDescent="0.35">
      <c r="A539" s="73" t="s">
        <v>143</v>
      </c>
      <c r="B539" s="41">
        <v>43266</v>
      </c>
      <c r="C539" s="73" t="s">
        <v>132</v>
      </c>
      <c r="D539" s="73">
        <v>20180615</v>
      </c>
      <c r="E539" s="73">
        <v>634517</v>
      </c>
      <c r="F539" s="73">
        <v>660484</v>
      </c>
      <c r="G539" s="73">
        <v>641400</v>
      </c>
      <c r="H539" s="73">
        <v>675849</v>
      </c>
    </row>
    <row r="540" spans="1:8" x14ac:dyDescent="0.35">
      <c r="A540" s="73" t="s">
        <v>144</v>
      </c>
      <c r="B540" s="41">
        <v>43267</v>
      </c>
      <c r="C540" s="73" t="s">
        <v>132</v>
      </c>
      <c r="D540" s="73">
        <v>20180616</v>
      </c>
      <c r="E540" s="73">
        <v>573105</v>
      </c>
      <c r="F540" s="73">
        <v>571122</v>
      </c>
      <c r="G540" s="73">
        <v>535064</v>
      </c>
      <c r="H540" s="73">
        <v>596449</v>
      </c>
    </row>
    <row r="541" spans="1:8" x14ac:dyDescent="0.35">
      <c r="A541" s="73" t="s">
        <v>138</v>
      </c>
      <c r="B541" s="41">
        <v>43268</v>
      </c>
      <c r="C541" s="73" t="s">
        <v>132</v>
      </c>
      <c r="D541" s="73">
        <v>20180617</v>
      </c>
      <c r="E541" s="73">
        <v>561679</v>
      </c>
      <c r="F541" s="73">
        <v>547943</v>
      </c>
      <c r="G541" s="73">
        <v>503621</v>
      </c>
      <c r="H541" s="73">
        <v>576450</v>
      </c>
    </row>
    <row r="542" spans="1:8" x14ac:dyDescent="0.35">
      <c r="A542" s="73" t="s">
        <v>139</v>
      </c>
      <c r="B542" s="41">
        <v>43269</v>
      </c>
      <c r="C542" s="73" t="s">
        <v>132</v>
      </c>
      <c r="D542" s="73">
        <v>20180618</v>
      </c>
      <c r="E542" s="73">
        <v>618167</v>
      </c>
      <c r="F542" s="73">
        <v>662596</v>
      </c>
      <c r="G542" s="73">
        <v>639024</v>
      </c>
      <c r="H542" s="73">
        <v>675768</v>
      </c>
    </row>
    <row r="543" spans="1:8" x14ac:dyDescent="0.35">
      <c r="A543" s="73" t="s">
        <v>140</v>
      </c>
      <c r="B543" s="41">
        <v>43270</v>
      </c>
      <c r="C543" s="73" t="s">
        <v>132</v>
      </c>
      <c r="D543" s="73">
        <v>20180619</v>
      </c>
      <c r="E543" s="73">
        <v>668710</v>
      </c>
      <c r="F543" s="73">
        <v>670898</v>
      </c>
      <c r="G543" s="73">
        <v>656900</v>
      </c>
      <c r="H543" s="73">
        <v>684150</v>
      </c>
    </row>
    <row r="544" spans="1:8" x14ac:dyDescent="0.35">
      <c r="A544" s="73" t="s">
        <v>141</v>
      </c>
      <c r="B544" s="41">
        <v>43271</v>
      </c>
      <c r="C544" s="73" t="s">
        <v>132</v>
      </c>
      <c r="D544" s="73">
        <v>20180620</v>
      </c>
      <c r="E544" s="73">
        <v>648489</v>
      </c>
      <c r="F544" s="73">
        <v>672193</v>
      </c>
      <c r="G544" s="73">
        <v>648927</v>
      </c>
      <c r="H544" s="73">
        <v>685112</v>
      </c>
    </row>
    <row r="545" spans="1:8" x14ac:dyDescent="0.35">
      <c r="A545" s="73" t="s">
        <v>142</v>
      </c>
      <c r="B545" s="41">
        <v>43272</v>
      </c>
      <c r="C545" s="73" t="s">
        <v>132</v>
      </c>
      <c r="D545" s="73">
        <v>20180621</v>
      </c>
      <c r="E545" s="73">
        <v>600636</v>
      </c>
      <c r="F545" s="73">
        <v>671134</v>
      </c>
      <c r="G545" s="73">
        <v>652497</v>
      </c>
      <c r="H545" s="73">
        <v>687298</v>
      </c>
    </row>
    <row r="546" spans="1:8" x14ac:dyDescent="0.35">
      <c r="A546" s="73" t="s">
        <v>143</v>
      </c>
      <c r="B546" s="41">
        <v>43273</v>
      </c>
      <c r="C546" s="73" t="s">
        <v>132</v>
      </c>
      <c r="D546" s="73">
        <v>20180622</v>
      </c>
      <c r="E546" s="73">
        <v>610137</v>
      </c>
      <c r="F546" s="73">
        <v>654400</v>
      </c>
      <c r="G546" s="73">
        <v>638857</v>
      </c>
      <c r="H546" s="73">
        <v>667624</v>
      </c>
    </row>
    <row r="547" spans="1:8" x14ac:dyDescent="0.35">
      <c r="A547" s="73" t="s">
        <v>144</v>
      </c>
      <c r="B547" s="41">
        <v>43274</v>
      </c>
      <c r="C547" s="73" t="s">
        <v>132</v>
      </c>
      <c r="D547" s="73">
        <v>20180623</v>
      </c>
      <c r="E547" s="73">
        <v>558079</v>
      </c>
      <c r="F547" s="73">
        <v>567786</v>
      </c>
      <c r="G547" s="73">
        <v>537189</v>
      </c>
      <c r="H547" s="73">
        <v>588978</v>
      </c>
    </row>
    <row r="548" spans="1:8" x14ac:dyDescent="0.35">
      <c r="A548" s="73" t="s">
        <v>138</v>
      </c>
      <c r="B548" s="41">
        <v>43275</v>
      </c>
      <c r="C548" s="73" t="s">
        <v>132</v>
      </c>
      <c r="D548" s="73">
        <v>20180624</v>
      </c>
      <c r="E548" s="73">
        <v>540064</v>
      </c>
      <c r="F548" s="73">
        <v>544114</v>
      </c>
      <c r="G548" s="73">
        <v>506517</v>
      </c>
      <c r="H548" s="73">
        <v>566887</v>
      </c>
    </row>
    <row r="549" spans="1:8" x14ac:dyDescent="0.35">
      <c r="A549" s="73" t="s">
        <v>139</v>
      </c>
      <c r="B549" s="41">
        <v>43276</v>
      </c>
      <c r="C549" s="73" t="s">
        <v>132</v>
      </c>
      <c r="D549" s="73">
        <v>20180625</v>
      </c>
      <c r="E549" s="73">
        <v>649444</v>
      </c>
      <c r="F549" s="73">
        <v>659321</v>
      </c>
      <c r="G549" s="73">
        <v>639982</v>
      </c>
      <c r="H549" s="73">
        <v>673580</v>
      </c>
    </row>
    <row r="550" spans="1:8" x14ac:dyDescent="0.35">
      <c r="A550" s="73" t="s">
        <v>140</v>
      </c>
      <c r="B550" s="41">
        <v>43277</v>
      </c>
      <c r="C550" s="73" t="s">
        <v>132</v>
      </c>
      <c r="D550" s="73">
        <v>20180626</v>
      </c>
      <c r="E550" s="73">
        <v>664760</v>
      </c>
      <c r="F550" s="73">
        <v>672135</v>
      </c>
      <c r="G550" s="73">
        <v>659538</v>
      </c>
      <c r="H550" s="73">
        <v>686261</v>
      </c>
    </row>
    <row r="551" spans="1:8" x14ac:dyDescent="0.35">
      <c r="A551" s="73" t="s">
        <v>141</v>
      </c>
      <c r="B551" s="41">
        <v>43278</v>
      </c>
      <c r="C551" s="73" t="s">
        <v>132</v>
      </c>
      <c r="D551" s="73">
        <v>20180627</v>
      </c>
      <c r="E551" s="73">
        <v>656960</v>
      </c>
      <c r="F551" s="73">
        <v>671338</v>
      </c>
      <c r="G551" s="73">
        <v>655632</v>
      </c>
      <c r="H551" s="73">
        <v>680101</v>
      </c>
    </row>
    <row r="552" spans="1:8" x14ac:dyDescent="0.35">
      <c r="A552" s="73" t="s">
        <v>142</v>
      </c>
      <c r="B552" s="41">
        <v>43279</v>
      </c>
      <c r="C552" s="73" t="s">
        <v>132</v>
      </c>
      <c r="D552" s="73">
        <v>20180628</v>
      </c>
      <c r="E552" s="73">
        <v>656253</v>
      </c>
      <c r="F552" s="73">
        <v>668878</v>
      </c>
      <c r="G552" s="73">
        <v>656021</v>
      </c>
      <c r="H552" s="73">
        <v>680791</v>
      </c>
    </row>
    <row r="553" spans="1:8" x14ac:dyDescent="0.35">
      <c r="A553" s="73" t="s">
        <v>143</v>
      </c>
      <c r="B553" s="41">
        <v>43280</v>
      </c>
      <c r="C553" s="73" t="s">
        <v>132</v>
      </c>
      <c r="D553" s="73">
        <v>20180629</v>
      </c>
      <c r="E553" s="73">
        <v>633285</v>
      </c>
      <c r="F553" s="73">
        <v>653819</v>
      </c>
      <c r="G553" s="73">
        <v>638808</v>
      </c>
      <c r="H553" s="73">
        <v>671119</v>
      </c>
    </row>
    <row r="554" spans="1:8" x14ac:dyDescent="0.35">
      <c r="A554" s="73" t="s">
        <v>144</v>
      </c>
      <c r="B554" s="41">
        <v>43281</v>
      </c>
      <c r="C554" s="73" t="s">
        <v>132</v>
      </c>
      <c r="D554" s="73">
        <v>20180630</v>
      </c>
      <c r="E554" s="73">
        <v>545483</v>
      </c>
      <c r="F554" s="73">
        <v>567684</v>
      </c>
      <c r="G554" s="73">
        <v>536292</v>
      </c>
      <c r="H554" s="73">
        <v>593336</v>
      </c>
    </row>
    <row r="555" spans="1:8" x14ac:dyDescent="0.35">
      <c r="A555" s="73" t="s">
        <v>138</v>
      </c>
      <c r="B555" s="41">
        <v>43282</v>
      </c>
      <c r="C555" s="73" t="s">
        <v>132</v>
      </c>
      <c r="D555" s="73">
        <v>20180701</v>
      </c>
      <c r="E555" s="73">
        <v>554028</v>
      </c>
      <c r="F555" s="73">
        <v>541248</v>
      </c>
      <c r="G555" s="73">
        <v>509789</v>
      </c>
      <c r="H555" s="73">
        <v>566514</v>
      </c>
    </row>
    <row r="556" spans="1:8" x14ac:dyDescent="0.35">
      <c r="A556" s="73" t="s">
        <v>139</v>
      </c>
      <c r="B556" s="41">
        <v>43283</v>
      </c>
      <c r="C556" s="73" t="s">
        <v>132</v>
      </c>
      <c r="D556" s="73">
        <v>20180702</v>
      </c>
      <c r="E556" s="73">
        <v>638868</v>
      </c>
      <c r="F556" s="73">
        <v>659331</v>
      </c>
      <c r="G556" s="73">
        <v>638836</v>
      </c>
      <c r="H556" s="73">
        <v>675372</v>
      </c>
    </row>
    <row r="557" spans="1:8" x14ac:dyDescent="0.35">
      <c r="A557" s="73" t="s">
        <v>140</v>
      </c>
      <c r="B557" s="41">
        <v>43284</v>
      </c>
      <c r="C557" s="73" t="s">
        <v>132</v>
      </c>
      <c r="D557" s="73">
        <v>20180703</v>
      </c>
      <c r="E557" s="73">
        <v>642234</v>
      </c>
      <c r="F557" s="73">
        <v>671067</v>
      </c>
      <c r="G557" s="73">
        <v>648586</v>
      </c>
      <c r="H557" s="73">
        <v>686073</v>
      </c>
    </row>
    <row r="558" spans="1:8" x14ac:dyDescent="0.35">
      <c r="A558" s="73" t="s">
        <v>141</v>
      </c>
      <c r="B558" s="41">
        <v>43285</v>
      </c>
      <c r="C558" s="73" t="s">
        <v>132</v>
      </c>
      <c r="D558" s="73">
        <v>20180704</v>
      </c>
      <c r="E558" s="73">
        <v>669900</v>
      </c>
      <c r="F558" s="73">
        <v>671587</v>
      </c>
      <c r="G558" s="73">
        <v>650363</v>
      </c>
      <c r="H558" s="73">
        <v>687003</v>
      </c>
    </row>
    <row r="559" spans="1:8" x14ac:dyDescent="0.35">
      <c r="A559" s="73" t="s">
        <v>142</v>
      </c>
      <c r="B559" s="41">
        <v>43286</v>
      </c>
      <c r="C559" s="73" t="s">
        <v>132</v>
      </c>
      <c r="D559" s="73">
        <v>20180705</v>
      </c>
      <c r="E559" s="73">
        <v>669801</v>
      </c>
      <c r="F559" s="73">
        <v>672582</v>
      </c>
      <c r="G559" s="73">
        <v>653479</v>
      </c>
      <c r="H559" s="73">
        <v>685784</v>
      </c>
    </row>
    <row r="560" spans="1:8" x14ac:dyDescent="0.35">
      <c r="A560" s="73" t="s">
        <v>143</v>
      </c>
      <c r="B560" s="41">
        <v>43287</v>
      </c>
      <c r="C560" s="73" t="s">
        <v>132</v>
      </c>
      <c r="D560" s="73">
        <v>20180706</v>
      </c>
      <c r="E560" s="73">
        <v>659617</v>
      </c>
      <c r="F560" s="73">
        <v>655184</v>
      </c>
      <c r="G560" s="73">
        <v>640315</v>
      </c>
      <c r="H560" s="73">
        <v>669777</v>
      </c>
    </row>
    <row r="561" spans="1:8" x14ac:dyDescent="0.35">
      <c r="A561" s="73" t="s">
        <v>144</v>
      </c>
      <c r="B561" s="41">
        <v>43288</v>
      </c>
      <c r="C561" s="73" t="s">
        <v>132</v>
      </c>
      <c r="D561" s="73">
        <v>20180707</v>
      </c>
      <c r="E561" s="73">
        <v>590599</v>
      </c>
      <c r="F561" s="73">
        <v>567849</v>
      </c>
      <c r="G561" s="73">
        <v>541735</v>
      </c>
      <c r="H561" s="73">
        <v>587147</v>
      </c>
    </row>
    <row r="562" spans="1:8" x14ac:dyDescent="0.35">
      <c r="A562" s="73" t="s">
        <v>138</v>
      </c>
      <c r="B562" s="41">
        <v>43289</v>
      </c>
      <c r="C562" s="73" t="s">
        <v>132</v>
      </c>
      <c r="D562" s="73">
        <v>20180708</v>
      </c>
      <c r="E562" s="73">
        <v>566902</v>
      </c>
      <c r="F562" s="73">
        <v>550096</v>
      </c>
      <c r="G562" s="73">
        <v>512853</v>
      </c>
      <c r="H562" s="73">
        <v>570567</v>
      </c>
    </row>
    <row r="563" spans="1:8" x14ac:dyDescent="0.35">
      <c r="A563" s="73" t="s">
        <v>139</v>
      </c>
      <c r="B563" s="41">
        <v>43290</v>
      </c>
      <c r="C563" s="73" t="s">
        <v>132</v>
      </c>
      <c r="D563" s="73">
        <v>20180709</v>
      </c>
      <c r="E563" s="73">
        <v>678739</v>
      </c>
      <c r="F563" s="73">
        <v>661386</v>
      </c>
      <c r="G563" s="73">
        <v>637394</v>
      </c>
      <c r="H563" s="73">
        <v>673409</v>
      </c>
    </row>
    <row r="564" spans="1:8" x14ac:dyDescent="0.35">
      <c r="A564" s="73" t="s">
        <v>140</v>
      </c>
      <c r="B564" s="41">
        <v>43291</v>
      </c>
      <c r="C564" s="73" t="s">
        <v>132</v>
      </c>
      <c r="D564" s="73">
        <v>20180710</v>
      </c>
      <c r="E564" s="73">
        <v>670085</v>
      </c>
      <c r="F564" s="73">
        <v>668769</v>
      </c>
      <c r="G564" s="73">
        <v>652907</v>
      </c>
      <c r="H564" s="73">
        <v>682980</v>
      </c>
    </row>
    <row r="565" spans="1:8" x14ac:dyDescent="0.35">
      <c r="A565" s="73" t="s">
        <v>141</v>
      </c>
      <c r="B565" s="41">
        <v>43292</v>
      </c>
      <c r="C565" s="73" t="s">
        <v>132</v>
      </c>
      <c r="D565" s="73">
        <v>20180711</v>
      </c>
      <c r="E565" s="73">
        <v>679078</v>
      </c>
      <c r="F565" s="73">
        <v>667751</v>
      </c>
      <c r="G565" s="73">
        <v>651780</v>
      </c>
      <c r="H565" s="73">
        <v>677386</v>
      </c>
    </row>
    <row r="566" spans="1:8" x14ac:dyDescent="0.35">
      <c r="A566" s="73" t="s">
        <v>142</v>
      </c>
      <c r="B566" s="41">
        <v>43293</v>
      </c>
      <c r="C566" s="73" t="s">
        <v>132</v>
      </c>
      <c r="D566" s="73">
        <v>20180712</v>
      </c>
      <c r="E566" s="73">
        <v>683736</v>
      </c>
      <c r="F566" s="73">
        <v>667107</v>
      </c>
      <c r="G566" s="73">
        <v>651837</v>
      </c>
      <c r="H566" s="73">
        <v>680745</v>
      </c>
    </row>
    <row r="567" spans="1:8" x14ac:dyDescent="0.35">
      <c r="A567" s="73" t="s">
        <v>143</v>
      </c>
      <c r="B567" s="41">
        <v>43294</v>
      </c>
      <c r="C567" s="73" t="s">
        <v>132</v>
      </c>
      <c r="D567" s="73">
        <v>20180713</v>
      </c>
      <c r="E567" s="73">
        <v>672045</v>
      </c>
      <c r="F567" s="73">
        <v>652680</v>
      </c>
      <c r="G567" s="73">
        <v>636078</v>
      </c>
      <c r="H567" s="73">
        <v>662807</v>
      </c>
    </row>
    <row r="568" spans="1:8" x14ac:dyDescent="0.35">
      <c r="A568" s="73" t="s">
        <v>144</v>
      </c>
      <c r="B568" s="41">
        <v>43295</v>
      </c>
      <c r="C568" s="73" t="s">
        <v>132</v>
      </c>
      <c r="D568" s="73">
        <v>20180714</v>
      </c>
      <c r="E568" s="73">
        <v>578129</v>
      </c>
      <c r="F568" s="73">
        <v>563215</v>
      </c>
      <c r="G568" s="73">
        <v>541402</v>
      </c>
      <c r="H568" s="73">
        <v>587388</v>
      </c>
    </row>
    <row r="569" spans="1:8" x14ac:dyDescent="0.35">
      <c r="A569" s="73" t="s">
        <v>138</v>
      </c>
      <c r="B569" s="41">
        <v>43296</v>
      </c>
      <c r="C569" s="73" t="s">
        <v>132</v>
      </c>
      <c r="D569" s="73">
        <v>20180715</v>
      </c>
      <c r="E569" s="73">
        <v>556048</v>
      </c>
      <c r="F569" s="73">
        <v>542464</v>
      </c>
      <c r="G569" s="73">
        <v>507190</v>
      </c>
      <c r="H569" s="73">
        <v>564392</v>
      </c>
    </row>
    <row r="570" spans="1:8" x14ac:dyDescent="0.35">
      <c r="A570" s="73" t="s">
        <v>139</v>
      </c>
      <c r="B570" s="41">
        <v>43297</v>
      </c>
      <c r="C570" s="73" t="s">
        <v>132</v>
      </c>
      <c r="D570" s="73">
        <v>20180716</v>
      </c>
      <c r="E570" s="73">
        <v>679052</v>
      </c>
      <c r="F570" s="73">
        <v>654269</v>
      </c>
      <c r="G570" s="73">
        <v>635073</v>
      </c>
      <c r="H570" s="73">
        <v>669801</v>
      </c>
    </row>
    <row r="571" spans="1:8" x14ac:dyDescent="0.35">
      <c r="A571" s="73" t="s">
        <v>140</v>
      </c>
      <c r="B571" s="41">
        <v>43298</v>
      </c>
      <c r="C571" s="73" t="s">
        <v>132</v>
      </c>
      <c r="D571" s="73">
        <v>20180717</v>
      </c>
      <c r="E571" s="73">
        <v>679416</v>
      </c>
      <c r="F571" s="73">
        <v>671819</v>
      </c>
      <c r="G571" s="73">
        <v>650404</v>
      </c>
      <c r="H571" s="73">
        <v>681397</v>
      </c>
    </row>
    <row r="572" spans="1:8" x14ac:dyDescent="0.35">
      <c r="A572" s="73" t="s">
        <v>141</v>
      </c>
      <c r="B572" s="41">
        <v>43299</v>
      </c>
      <c r="C572" s="73" t="s">
        <v>132</v>
      </c>
      <c r="D572" s="73">
        <v>20180718</v>
      </c>
      <c r="E572" s="73">
        <v>685797</v>
      </c>
      <c r="F572" s="73">
        <v>669697</v>
      </c>
      <c r="G572" s="73">
        <v>649920</v>
      </c>
      <c r="H572" s="73">
        <v>687234</v>
      </c>
    </row>
    <row r="573" spans="1:8" x14ac:dyDescent="0.35">
      <c r="A573" s="73" t="s">
        <v>142</v>
      </c>
      <c r="B573" s="41">
        <v>43300</v>
      </c>
      <c r="C573" s="73" t="s">
        <v>132</v>
      </c>
      <c r="D573" s="73">
        <v>20180719</v>
      </c>
      <c r="E573" s="73">
        <v>672205</v>
      </c>
      <c r="F573" s="73">
        <v>667556</v>
      </c>
      <c r="G573" s="73">
        <v>648956</v>
      </c>
      <c r="H573" s="73">
        <v>687729</v>
      </c>
    </row>
    <row r="574" spans="1:8" x14ac:dyDescent="0.35">
      <c r="A574" s="73" t="s">
        <v>143</v>
      </c>
      <c r="B574" s="41">
        <v>43301</v>
      </c>
      <c r="C574" s="73" t="s">
        <v>132</v>
      </c>
      <c r="D574" s="73">
        <v>20180720</v>
      </c>
      <c r="E574" s="73">
        <v>666998</v>
      </c>
      <c r="F574" s="73">
        <v>649658</v>
      </c>
      <c r="G574" s="73">
        <v>626202</v>
      </c>
      <c r="H574" s="73">
        <v>664955</v>
      </c>
    </row>
    <row r="575" spans="1:8" x14ac:dyDescent="0.35">
      <c r="A575" s="73" t="s">
        <v>144</v>
      </c>
      <c r="B575" s="41">
        <v>43302</v>
      </c>
      <c r="C575" s="73" t="s">
        <v>132</v>
      </c>
      <c r="D575" s="73">
        <v>20180721</v>
      </c>
      <c r="E575" s="73">
        <v>585810</v>
      </c>
      <c r="F575" s="73">
        <v>564297</v>
      </c>
      <c r="G575" s="73">
        <v>527030</v>
      </c>
      <c r="H575" s="73">
        <v>584531</v>
      </c>
    </row>
    <row r="576" spans="1:8" x14ac:dyDescent="0.35">
      <c r="A576" s="73" t="s">
        <v>138</v>
      </c>
      <c r="B576" s="41">
        <v>43303</v>
      </c>
      <c r="C576" s="73" t="s">
        <v>132</v>
      </c>
      <c r="D576" s="73">
        <v>20180722</v>
      </c>
      <c r="E576" s="73">
        <v>560552</v>
      </c>
      <c r="F576" s="73">
        <v>539642</v>
      </c>
      <c r="G576" s="73">
        <v>489994</v>
      </c>
      <c r="H576" s="73">
        <v>563455</v>
      </c>
    </row>
    <row r="577" spans="1:8" x14ac:dyDescent="0.35">
      <c r="A577" s="73" t="s">
        <v>139</v>
      </c>
      <c r="B577" s="41">
        <v>43304</v>
      </c>
      <c r="C577" s="73" t="s">
        <v>132</v>
      </c>
      <c r="D577" s="73">
        <v>20180723</v>
      </c>
      <c r="E577" s="73">
        <v>674823</v>
      </c>
      <c r="F577" s="73">
        <v>645646</v>
      </c>
      <c r="G577" s="73">
        <v>596037</v>
      </c>
      <c r="H577" s="73">
        <v>665043</v>
      </c>
    </row>
    <row r="578" spans="1:8" x14ac:dyDescent="0.35">
      <c r="A578" s="73" t="s">
        <v>140</v>
      </c>
      <c r="B578" s="41">
        <v>43305</v>
      </c>
      <c r="C578" s="73" t="s">
        <v>132</v>
      </c>
      <c r="D578" s="73">
        <v>20180724</v>
      </c>
      <c r="E578" s="73">
        <v>680824</v>
      </c>
      <c r="F578" s="73">
        <v>654551</v>
      </c>
      <c r="G578" s="73">
        <v>611628</v>
      </c>
      <c r="H578" s="73">
        <v>677747</v>
      </c>
    </row>
    <row r="579" spans="1:8" x14ac:dyDescent="0.35">
      <c r="A579" s="73" t="s">
        <v>141</v>
      </c>
      <c r="B579" s="41">
        <v>43306</v>
      </c>
      <c r="C579" s="73" t="s">
        <v>132</v>
      </c>
      <c r="D579" s="73">
        <v>20180725</v>
      </c>
      <c r="E579" s="73">
        <v>664454</v>
      </c>
      <c r="F579" s="73">
        <v>649723</v>
      </c>
      <c r="G579" s="73">
        <v>605665</v>
      </c>
      <c r="H579" s="73">
        <v>674847</v>
      </c>
    </row>
    <row r="580" spans="1:8" x14ac:dyDescent="0.35">
      <c r="A580" s="73" t="s">
        <v>142</v>
      </c>
      <c r="B580" s="41">
        <v>43307</v>
      </c>
      <c r="C580" s="73" t="s">
        <v>132</v>
      </c>
      <c r="D580" s="73">
        <v>20180726</v>
      </c>
      <c r="E580" s="73">
        <v>675714</v>
      </c>
      <c r="F580" s="73">
        <v>656362</v>
      </c>
      <c r="G580" s="73">
        <v>613110</v>
      </c>
      <c r="H580" s="73">
        <v>673785</v>
      </c>
    </row>
    <row r="581" spans="1:8" x14ac:dyDescent="0.35">
      <c r="A581" s="73" t="s">
        <v>143</v>
      </c>
      <c r="B581" s="41">
        <v>43308</v>
      </c>
      <c r="C581" s="73" t="s">
        <v>132</v>
      </c>
      <c r="D581" s="73">
        <v>20180727</v>
      </c>
      <c r="E581" s="73">
        <v>673037</v>
      </c>
      <c r="F581" s="73">
        <v>635061</v>
      </c>
      <c r="G581" s="73">
        <v>596004</v>
      </c>
      <c r="H581" s="73">
        <v>656150</v>
      </c>
    </row>
    <row r="582" spans="1:8" x14ac:dyDescent="0.35">
      <c r="A582" s="73" t="s">
        <v>144</v>
      </c>
      <c r="B582" s="41">
        <v>43309</v>
      </c>
      <c r="C582" s="73" t="s">
        <v>132</v>
      </c>
      <c r="D582" s="73">
        <v>20180728</v>
      </c>
      <c r="E582" s="73">
        <v>509026</v>
      </c>
      <c r="F582" s="73">
        <v>556933</v>
      </c>
      <c r="G582" s="73">
        <v>510575</v>
      </c>
      <c r="H582" s="73">
        <v>579738</v>
      </c>
    </row>
    <row r="583" spans="1:8" x14ac:dyDescent="0.35">
      <c r="A583" s="73" t="s">
        <v>138</v>
      </c>
      <c r="B583" s="41">
        <v>43310</v>
      </c>
      <c r="C583" s="73" t="s">
        <v>132</v>
      </c>
      <c r="D583" s="73">
        <v>20180729</v>
      </c>
      <c r="E583" s="73">
        <v>535443</v>
      </c>
      <c r="F583" s="73">
        <v>531283</v>
      </c>
      <c r="G583" s="73">
        <v>481283</v>
      </c>
      <c r="H583" s="73">
        <v>557593</v>
      </c>
    </row>
    <row r="584" spans="1:8" x14ac:dyDescent="0.35">
      <c r="A584" s="73" t="s">
        <v>139</v>
      </c>
      <c r="B584" s="41">
        <v>43311</v>
      </c>
      <c r="C584" s="73" t="s">
        <v>132</v>
      </c>
      <c r="D584" s="73">
        <v>20180730</v>
      </c>
      <c r="E584" s="73">
        <v>640480</v>
      </c>
      <c r="F584" s="73">
        <v>629806</v>
      </c>
      <c r="G584" s="73">
        <v>583891</v>
      </c>
      <c r="H584" s="73">
        <v>655168</v>
      </c>
    </row>
    <row r="585" spans="1:8" x14ac:dyDescent="0.35">
      <c r="A585" s="73" t="s">
        <v>140</v>
      </c>
      <c r="B585" s="41">
        <v>43312</v>
      </c>
      <c r="C585" s="73" t="s">
        <v>132</v>
      </c>
      <c r="D585" s="73">
        <v>20180731</v>
      </c>
      <c r="E585" s="73">
        <v>612885</v>
      </c>
      <c r="F585" s="73">
        <v>638146</v>
      </c>
      <c r="G585" s="73">
        <v>592240</v>
      </c>
      <c r="H585" s="73">
        <v>660153</v>
      </c>
    </row>
    <row r="586" spans="1:8" x14ac:dyDescent="0.35">
      <c r="A586" s="73" t="s">
        <v>141</v>
      </c>
      <c r="B586" s="41">
        <v>43313</v>
      </c>
      <c r="C586" s="73" t="s">
        <v>132</v>
      </c>
      <c r="D586" s="73">
        <v>20180801</v>
      </c>
      <c r="E586" s="73">
        <v>619166</v>
      </c>
      <c r="F586" s="73">
        <v>638074</v>
      </c>
      <c r="G586" s="73">
        <v>598395</v>
      </c>
      <c r="H586" s="73">
        <v>657193</v>
      </c>
    </row>
    <row r="587" spans="1:8" x14ac:dyDescent="0.35">
      <c r="A587" s="73" t="s">
        <v>142</v>
      </c>
      <c r="B587" s="41">
        <v>43314</v>
      </c>
      <c r="C587" s="73" t="s">
        <v>132</v>
      </c>
      <c r="D587" s="73">
        <v>20180802</v>
      </c>
      <c r="E587" s="73">
        <v>650423</v>
      </c>
      <c r="F587" s="73">
        <v>635440</v>
      </c>
      <c r="G587" s="73">
        <v>599164</v>
      </c>
      <c r="H587" s="73">
        <v>663362</v>
      </c>
    </row>
    <row r="588" spans="1:8" x14ac:dyDescent="0.35">
      <c r="A588" s="73" t="s">
        <v>143</v>
      </c>
      <c r="B588" s="41">
        <v>43315</v>
      </c>
      <c r="C588" s="73" t="s">
        <v>132</v>
      </c>
      <c r="D588" s="73">
        <v>20180803</v>
      </c>
      <c r="E588" s="73">
        <v>667953</v>
      </c>
      <c r="F588" s="73">
        <v>620748</v>
      </c>
      <c r="G588" s="73">
        <v>588427</v>
      </c>
      <c r="H588" s="73">
        <v>640838</v>
      </c>
    </row>
    <row r="589" spans="1:8" x14ac:dyDescent="0.35">
      <c r="A589" s="73" t="s">
        <v>144</v>
      </c>
      <c r="B589" s="41">
        <v>43316</v>
      </c>
      <c r="C589" s="73" t="s">
        <v>132</v>
      </c>
      <c r="D589" s="73">
        <v>20180804</v>
      </c>
      <c r="E589" s="73">
        <v>571139</v>
      </c>
      <c r="F589" s="73">
        <v>547235</v>
      </c>
      <c r="G589" s="73">
        <v>511597</v>
      </c>
      <c r="H589" s="73">
        <v>572933</v>
      </c>
    </row>
    <row r="590" spans="1:8" x14ac:dyDescent="0.35">
      <c r="A590" s="73" t="s">
        <v>138</v>
      </c>
      <c r="B590" s="41">
        <v>43317</v>
      </c>
      <c r="C590" s="73" t="s">
        <v>132</v>
      </c>
      <c r="D590" s="73">
        <v>20180805</v>
      </c>
      <c r="E590" s="73">
        <v>548556</v>
      </c>
      <c r="F590" s="73">
        <v>528857</v>
      </c>
      <c r="G590" s="73">
        <v>479007</v>
      </c>
      <c r="H590" s="73">
        <v>556765</v>
      </c>
    </row>
    <row r="591" spans="1:8" x14ac:dyDescent="0.35">
      <c r="A591" s="73" t="s">
        <v>139</v>
      </c>
      <c r="B591" s="41">
        <v>43318</v>
      </c>
      <c r="C591" s="73" t="s">
        <v>132</v>
      </c>
      <c r="D591" s="73">
        <v>20180806</v>
      </c>
      <c r="E591" s="73">
        <v>645588</v>
      </c>
      <c r="F591" s="73">
        <v>637880</v>
      </c>
      <c r="G591" s="73">
        <v>602541</v>
      </c>
      <c r="H591" s="73">
        <v>647266</v>
      </c>
    </row>
    <row r="592" spans="1:8" x14ac:dyDescent="0.35">
      <c r="A592" s="73" t="s">
        <v>140</v>
      </c>
      <c r="B592" s="41">
        <v>43319</v>
      </c>
      <c r="C592" s="73" t="s">
        <v>132</v>
      </c>
      <c r="D592" s="73">
        <v>20180807</v>
      </c>
      <c r="E592" s="73">
        <v>670147</v>
      </c>
      <c r="F592" s="73">
        <v>647912</v>
      </c>
      <c r="G592" s="73">
        <v>618825</v>
      </c>
      <c r="H592" s="73">
        <v>661534</v>
      </c>
    </row>
    <row r="593" spans="1:8" x14ac:dyDescent="0.35">
      <c r="A593" s="73" t="s">
        <v>141</v>
      </c>
      <c r="B593" s="41">
        <v>43320</v>
      </c>
      <c r="C593" s="73" t="s">
        <v>132</v>
      </c>
      <c r="D593" s="73">
        <v>20180808</v>
      </c>
      <c r="E593" s="73">
        <v>643804</v>
      </c>
      <c r="F593" s="73">
        <v>649699</v>
      </c>
      <c r="G593" s="73">
        <v>621154</v>
      </c>
      <c r="H593" s="73">
        <v>663569</v>
      </c>
    </row>
    <row r="594" spans="1:8" x14ac:dyDescent="0.35">
      <c r="A594" s="73" t="s">
        <v>142</v>
      </c>
      <c r="B594" s="41">
        <v>43321</v>
      </c>
      <c r="C594" s="73" t="s">
        <v>132</v>
      </c>
      <c r="D594" s="73">
        <v>20180809</v>
      </c>
      <c r="E594" s="73">
        <v>658449</v>
      </c>
      <c r="F594" s="73">
        <v>646102</v>
      </c>
      <c r="G594" s="73">
        <v>622772</v>
      </c>
      <c r="H594" s="73">
        <v>663740</v>
      </c>
    </row>
    <row r="595" spans="1:8" x14ac:dyDescent="0.35">
      <c r="A595" s="73" t="s">
        <v>143</v>
      </c>
      <c r="B595" s="41">
        <v>43322</v>
      </c>
      <c r="C595" s="73" t="s">
        <v>132</v>
      </c>
      <c r="D595" s="73">
        <v>20180810</v>
      </c>
      <c r="E595" s="73">
        <v>635883</v>
      </c>
      <c r="F595" s="73">
        <v>637109</v>
      </c>
      <c r="G595" s="73">
        <v>612445</v>
      </c>
      <c r="H595" s="73">
        <v>651713</v>
      </c>
    </row>
    <row r="596" spans="1:8" x14ac:dyDescent="0.35">
      <c r="A596" s="73" t="s">
        <v>144</v>
      </c>
      <c r="B596" s="41">
        <v>43323</v>
      </c>
      <c r="C596" s="73" t="s">
        <v>132</v>
      </c>
      <c r="D596" s="73">
        <v>20180811</v>
      </c>
      <c r="E596" s="73">
        <v>568549</v>
      </c>
      <c r="F596" s="73">
        <v>562686</v>
      </c>
      <c r="G596" s="73">
        <v>534496</v>
      </c>
      <c r="H596" s="73">
        <v>576897</v>
      </c>
    </row>
    <row r="597" spans="1:8" x14ac:dyDescent="0.35">
      <c r="A597" s="73" t="s">
        <v>138</v>
      </c>
      <c r="B597" s="41">
        <v>43324</v>
      </c>
      <c r="C597" s="73" t="s">
        <v>132</v>
      </c>
      <c r="D597" s="73">
        <v>20180812</v>
      </c>
      <c r="E597" s="73">
        <v>577643</v>
      </c>
      <c r="F597" s="73">
        <v>546375</v>
      </c>
      <c r="G597" s="73">
        <v>506288</v>
      </c>
      <c r="H597" s="73">
        <v>562443</v>
      </c>
    </row>
    <row r="598" spans="1:8" x14ac:dyDescent="0.35">
      <c r="A598" s="73" t="s">
        <v>139</v>
      </c>
      <c r="B598" s="41">
        <v>43325</v>
      </c>
      <c r="C598" s="73" t="s">
        <v>132</v>
      </c>
      <c r="D598" s="73">
        <v>20180813</v>
      </c>
      <c r="E598" s="73">
        <v>659796</v>
      </c>
      <c r="F598" s="73">
        <v>652585</v>
      </c>
      <c r="G598" s="73">
        <v>626339</v>
      </c>
      <c r="H598" s="73">
        <v>667571</v>
      </c>
    </row>
    <row r="599" spans="1:8" x14ac:dyDescent="0.35">
      <c r="A599" s="73" t="s">
        <v>140</v>
      </c>
      <c r="B599" s="41">
        <v>43326</v>
      </c>
      <c r="C599" s="73" t="s">
        <v>132</v>
      </c>
      <c r="D599" s="73">
        <v>20180814</v>
      </c>
      <c r="E599" s="73">
        <v>662709</v>
      </c>
      <c r="F599" s="73">
        <v>666124</v>
      </c>
      <c r="G599" s="73">
        <v>636623</v>
      </c>
      <c r="H599" s="73">
        <v>680149</v>
      </c>
    </row>
    <row r="600" spans="1:8" x14ac:dyDescent="0.35">
      <c r="A600" s="73" t="s">
        <v>141</v>
      </c>
      <c r="B600" s="41">
        <v>43327</v>
      </c>
      <c r="C600" s="73" t="s">
        <v>132</v>
      </c>
      <c r="D600" s="73">
        <v>20180815</v>
      </c>
      <c r="E600" s="73">
        <v>639732</v>
      </c>
      <c r="F600" s="73">
        <v>666733</v>
      </c>
      <c r="G600" s="73">
        <v>644892</v>
      </c>
      <c r="H600" s="73">
        <v>680589</v>
      </c>
    </row>
    <row r="601" spans="1:8" x14ac:dyDescent="0.35">
      <c r="A601" s="73" t="s">
        <v>142</v>
      </c>
      <c r="B601" s="41">
        <v>43328</v>
      </c>
      <c r="C601" s="73" t="s">
        <v>132</v>
      </c>
      <c r="D601" s="73">
        <v>20180816</v>
      </c>
      <c r="E601" s="73">
        <v>643028</v>
      </c>
      <c r="F601" s="73">
        <v>668530</v>
      </c>
      <c r="G601" s="73">
        <v>653561</v>
      </c>
      <c r="H601" s="73">
        <v>680242</v>
      </c>
    </row>
    <row r="602" spans="1:8" x14ac:dyDescent="0.35">
      <c r="A602" s="73" t="s">
        <v>143</v>
      </c>
      <c r="B602" s="41">
        <v>43329</v>
      </c>
      <c r="C602" s="73" t="s">
        <v>132</v>
      </c>
      <c r="D602" s="73">
        <v>20180817</v>
      </c>
      <c r="E602" s="73">
        <v>612660</v>
      </c>
      <c r="F602" s="73">
        <v>656937</v>
      </c>
      <c r="G602" s="73">
        <v>632498</v>
      </c>
      <c r="H602" s="73">
        <v>662060</v>
      </c>
    </row>
    <row r="603" spans="1:8" x14ac:dyDescent="0.35">
      <c r="A603" s="73" t="s">
        <v>144</v>
      </c>
      <c r="B603" s="41">
        <v>43330</v>
      </c>
      <c r="C603" s="73" t="s">
        <v>132</v>
      </c>
      <c r="D603" s="73">
        <v>20180818</v>
      </c>
      <c r="E603" s="73">
        <v>563527</v>
      </c>
      <c r="F603" s="73">
        <v>565936</v>
      </c>
      <c r="G603" s="73">
        <v>536481</v>
      </c>
      <c r="H603" s="73">
        <v>586258</v>
      </c>
    </row>
    <row r="604" spans="1:8" x14ac:dyDescent="0.35">
      <c r="A604" s="73" t="s">
        <v>138</v>
      </c>
      <c r="B604" s="41">
        <v>43331</v>
      </c>
      <c r="C604" s="73" t="s">
        <v>132</v>
      </c>
      <c r="D604" s="73">
        <v>20180819</v>
      </c>
      <c r="E604" s="73">
        <v>565798</v>
      </c>
      <c r="F604" s="73">
        <v>544714</v>
      </c>
      <c r="G604" s="73">
        <v>514709</v>
      </c>
      <c r="H604" s="73">
        <v>572355</v>
      </c>
    </row>
    <row r="605" spans="1:8" x14ac:dyDescent="0.35">
      <c r="A605" s="73" t="s">
        <v>139</v>
      </c>
      <c r="B605" s="41">
        <v>43332</v>
      </c>
      <c r="C605" s="73" t="s">
        <v>132</v>
      </c>
      <c r="D605" s="73">
        <v>20180820</v>
      </c>
      <c r="E605" s="73">
        <v>690470</v>
      </c>
      <c r="F605" s="73">
        <v>660925</v>
      </c>
      <c r="G605" s="73">
        <v>643537</v>
      </c>
      <c r="H605" s="73">
        <v>673041</v>
      </c>
    </row>
    <row r="606" spans="1:8" x14ac:dyDescent="0.35">
      <c r="A606" s="73" t="s">
        <v>140</v>
      </c>
      <c r="B606" s="41">
        <v>43333</v>
      </c>
      <c r="C606" s="73" t="s">
        <v>132</v>
      </c>
      <c r="D606" s="73">
        <v>20180821</v>
      </c>
      <c r="E606" s="73">
        <v>677875</v>
      </c>
      <c r="F606" s="73">
        <v>671078</v>
      </c>
      <c r="G606" s="73">
        <v>656595</v>
      </c>
      <c r="H606" s="73">
        <v>686379</v>
      </c>
    </row>
    <row r="607" spans="1:8" x14ac:dyDescent="0.35">
      <c r="A607" s="73" t="s">
        <v>141</v>
      </c>
      <c r="B607" s="41">
        <v>43334</v>
      </c>
      <c r="C607" s="73" t="s">
        <v>132</v>
      </c>
      <c r="D607" s="73">
        <v>20180822</v>
      </c>
      <c r="E607" s="73">
        <v>673747</v>
      </c>
      <c r="F607" s="73">
        <v>674150</v>
      </c>
      <c r="G607" s="73">
        <v>656715</v>
      </c>
      <c r="H607" s="73">
        <v>685072</v>
      </c>
    </row>
    <row r="608" spans="1:8" x14ac:dyDescent="0.35">
      <c r="A608" s="73" t="s">
        <v>142</v>
      </c>
      <c r="B608" s="41">
        <v>43335</v>
      </c>
      <c r="C608" s="73" t="s">
        <v>132</v>
      </c>
      <c r="D608" s="73">
        <v>20180823</v>
      </c>
      <c r="E608" s="73">
        <v>659803</v>
      </c>
      <c r="F608" s="73">
        <v>672862</v>
      </c>
      <c r="G608" s="73">
        <v>661027</v>
      </c>
      <c r="H608" s="73">
        <v>690020</v>
      </c>
    </row>
    <row r="609" spans="1:8" x14ac:dyDescent="0.35">
      <c r="A609" s="73" t="s">
        <v>143</v>
      </c>
      <c r="B609" s="41">
        <v>43336</v>
      </c>
      <c r="C609" s="73" t="s">
        <v>132</v>
      </c>
      <c r="D609" s="73">
        <v>20180824</v>
      </c>
      <c r="E609" s="73">
        <v>609189</v>
      </c>
      <c r="F609" s="73">
        <v>659104</v>
      </c>
      <c r="G609" s="73">
        <v>641587</v>
      </c>
      <c r="H609" s="73">
        <v>665953</v>
      </c>
    </row>
    <row r="610" spans="1:8" x14ac:dyDescent="0.35">
      <c r="A610" s="73" t="s">
        <v>144</v>
      </c>
      <c r="B610" s="41">
        <v>43337</v>
      </c>
      <c r="C610" s="73" t="s">
        <v>132</v>
      </c>
      <c r="D610" s="73">
        <v>20180825</v>
      </c>
      <c r="E610" s="73">
        <v>553189</v>
      </c>
      <c r="F610" s="73">
        <v>573276</v>
      </c>
      <c r="G610" s="73">
        <v>549031</v>
      </c>
      <c r="H610" s="73">
        <v>588262</v>
      </c>
    </row>
    <row r="611" spans="1:8" x14ac:dyDescent="0.35">
      <c r="A611" s="73" t="s">
        <v>138</v>
      </c>
      <c r="B611" s="41">
        <v>43338</v>
      </c>
      <c r="C611" s="73" t="s">
        <v>132</v>
      </c>
      <c r="D611" s="73">
        <v>20180826</v>
      </c>
      <c r="E611" s="73">
        <v>576814</v>
      </c>
      <c r="F611" s="73">
        <v>542708</v>
      </c>
      <c r="G611" s="73">
        <v>507649</v>
      </c>
      <c r="H611" s="73">
        <v>558909</v>
      </c>
    </row>
    <row r="612" spans="1:8" x14ac:dyDescent="0.35">
      <c r="A612" s="73" t="s">
        <v>139</v>
      </c>
      <c r="B612" s="41">
        <v>43339</v>
      </c>
      <c r="C612" s="73" t="s">
        <v>132</v>
      </c>
      <c r="D612" s="73">
        <v>20180827</v>
      </c>
      <c r="E612" s="73">
        <v>571052</v>
      </c>
      <c r="F612" s="73">
        <v>560977</v>
      </c>
      <c r="G612" s="73">
        <v>532501</v>
      </c>
      <c r="H612" s="73">
        <v>670988</v>
      </c>
    </row>
    <row r="613" spans="1:8" x14ac:dyDescent="0.35">
      <c r="A613" s="73" t="s">
        <v>140</v>
      </c>
      <c r="B613" s="41">
        <v>43340</v>
      </c>
      <c r="C613" s="73" t="s">
        <v>132</v>
      </c>
      <c r="D613" s="73">
        <v>20180828</v>
      </c>
      <c r="E613" s="73">
        <v>674065</v>
      </c>
      <c r="F613" s="73">
        <v>659937</v>
      </c>
      <c r="G613" s="73">
        <v>644399</v>
      </c>
      <c r="H613" s="73">
        <v>673874</v>
      </c>
    </row>
    <row r="614" spans="1:8" x14ac:dyDescent="0.35">
      <c r="A614" s="73" t="s">
        <v>141</v>
      </c>
      <c r="B614" s="41">
        <v>43341</v>
      </c>
      <c r="C614" s="73" t="s">
        <v>132</v>
      </c>
      <c r="D614" s="73">
        <v>20180829</v>
      </c>
      <c r="E614" s="73">
        <v>674457</v>
      </c>
      <c r="F614" s="73">
        <v>672749</v>
      </c>
      <c r="G614" s="73">
        <v>661749</v>
      </c>
      <c r="H614" s="73">
        <v>690001</v>
      </c>
    </row>
    <row r="615" spans="1:8" x14ac:dyDescent="0.35">
      <c r="A615" s="73" t="s">
        <v>142</v>
      </c>
      <c r="B615" s="41">
        <v>43342</v>
      </c>
      <c r="C615" s="73" t="s">
        <v>132</v>
      </c>
      <c r="D615" s="73">
        <v>20180830</v>
      </c>
      <c r="E615" s="73">
        <v>673092</v>
      </c>
      <c r="F615" s="73">
        <v>676746</v>
      </c>
      <c r="G615" s="73">
        <v>658763</v>
      </c>
      <c r="H615" s="73">
        <v>689879</v>
      </c>
    </row>
    <row r="616" spans="1:8" x14ac:dyDescent="0.35">
      <c r="A616" s="73" t="s">
        <v>143</v>
      </c>
      <c r="B616" s="41">
        <v>43343</v>
      </c>
      <c r="C616" s="73" t="s">
        <v>132</v>
      </c>
      <c r="D616" s="73">
        <v>20180831</v>
      </c>
      <c r="E616" s="73">
        <v>639608</v>
      </c>
      <c r="F616" s="73">
        <v>660099</v>
      </c>
      <c r="G616" s="73">
        <v>643272</v>
      </c>
      <c r="H616" s="73">
        <v>674777</v>
      </c>
    </row>
    <row r="617" spans="1:8" x14ac:dyDescent="0.35">
      <c r="A617" s="73" t="s">
        <v>144</v>
      </c>
      <c r="B617" s="41">
        <v>43344</v>
      </c>
      <c r="C617" s="73" t="s">
        <v>132</v>
      </c>
      <c r="D617" s="73">
        <v>20180901</v>
      </c>
      <c r="E617" s="73">
        <v>576305</v>
      </c>
      <c r="F617" s="73">
        <v>574177</v>
      </c>
      <c r="G617" s="73">
        <v>552896</v>
      </c>
      <c r="H617" s="73">
        <v>592070</v>
      </c>
    </row>
    <row r="618" spans="1:8" x14ac:dyDescent="0.35">
      <c r="A618" s="73" t="s">
        <v>138</v>
      </c>
      <c r="B618" s="41">
        <v>43345</v>
      </c>
      <c r="C618" s="73" t="s">
        <v>132</v>
      </c>
      <c r="D618" s="73">
        <v>20180902</v>
      </c>
      <c r="E618" s="73">
        <v>555762</v>
      </c>
      <c r="F618" s="73">
        <v>552177</v>
      </c>
      <c r="G618" s="73">
        <v>527416</v>
      </c>
      <c r="H618" s="73">
        <v>578084</v>
      </c>
    </row>
    <row r="619" spans="1:8" x14ac:dyDescent="0.35">
      <c r="A619" s="73" t="s">
        <v>139</v>
      </c>
      <c r="B619" s="41">
        <v>43346</v>
      </c>
      <c r="C619" s="73" t="s">
        <v>132</v>
      </c>
      <c r="D619" s="73">
        <v>20180903</v>
      </c>
      <c r="E619" s="73">
        <v>675965</v>
      </c>
      <c r="F619" s="73">
        <v>670236</v>
      </c>
      <c r="G619" s="73">
        <v>572837</v>
      </c>
      <c r="H619" s="73">
        <v>685866</v>
      </c>
    </row>
    <row r="620" spans="1:8" x14ac:dyDescent="0.35">
      <c r="A620" s="73" t="s">
        <v>140</v>
      </c>
      <c r="B620" s="41">
        <v>43347</v>
      </c>
      <c r="C620" s="73" t="s">
        <v>132</v>
      </c>
      <c r="D620" s="73">
        <v>20180904</v>
      </c>
      <c r="E620" s="73">
        <v>697186</v>
      </c>
      <c r="F620" s="73">
        <v>684787</v>
      </c>
      <c r="G620" s="73">
        <v>665460</v>
      </c>
      <c r="H620" s="73">
        <v>696777</v>
      </c>
    </row>
    <row r="621" spans="1:8" x14ac:dyDescent="0.35">
      <c r="A621" s="73" t="s">
        <v>141</v>
      </c>
      <c r="B621" s="41">
        <v>43348</v>
      </c>
      <c r="C621" s="73" t="s">
        <v>132</v>
      </c>
      <c r="D621" s="73">
        <v>20180905</v>
      </c>
      <c r="E621" s="73">
        <v>688534</v>
      </c>
      <c r="F621" s="73">
        <v>684980</v>
      </c>
      <c r="G621" s="73">
        <v>670218</v>
      </c>
      <c r="H621" s="73">
        <v>702728</v>
      </c>
    </row>
    <row r="622" spans="1:8" x14ac:dyDescent="0.35">
      <c r="A622" s="73" t="s">
        <v>142</v>
      </c>
      <c r="B622" s="41">
        <v>43349</v>
      </c>
      <c r="C622" s="73" t="s">
        <v>132</v>
      </c>
      <c r="D622" s="73">
        <v>20180906</v>
      </c>
      <c r="E622" s="73">
        <v>697401</v>
      </c>
      <c r="F622" s="73">
        <v>684307</v>
      </c>
      <c r="G622" s="73">
        <v>669389</v>
      </c>
      <c r="H622" s="73">
        <v>700642</v>
      </c>
    </row>
    <row r="623" spans="1:8" x14ac:dyDescent="0.35">
      <c r="A623" s="73" t="s">
        <v>143</v>
      </c>
      <c r="B623" s="41">
        <v>43350</v>
      </c>
      <c r="C623" s="73" t="s">
        <v>132</v>
      </c>
      <c r="D623" s="73">
        <v>20180907</v>
      </c>
      <c r="E623" s="73">
        <v>643529</v>
      </c>
      <c r="F623" s="73">
        <v>674843</v>
      </c>
      <c r="G623" s="73">
        <v>655214</v>
      </c>
      <c r="H623" s="73">
        <v>688149</v>
      </c>
    </row>
    <row r="624" spans="1:8" x14ac:dyDescent="0.35">
      <c r="A624" s="73" t="s">
        <v>144</v>
      </c>
      <c r="B624" s="41">
        <v>43351</v>
      </c>
      <c r="C624" s="73" t="s">
        <v>132</v>
      </c>
      <c r="D624" s="73">
        <v>20180908</v>
      </c>
      <c r="E624" s="73">
        <v>608918</v>
      </c>
      <c r="F624" s="73">
        <v>582998</v>
      </c>
      <c r="G624" s="73">
        <v>566473</v>
      </c>
      <c r="H624" s="73">
        <v>602895</v>
      </c>
    </row>
    <row r="625" spans="1:8" x14ac:dyDescent="0.35">
      <c r="A625" s="73" t="s">
        <v>138</v>
      </c>
      <c r="B625" s="41">
        <v>43352</v>
      </c>
      <c r="C625" s="73" t="s">
        <v>132</v>
      </c>
      <c r="D625" s="73">
        <v>20180909</v>
      </c>
      <c r="E625" s="73">
        <v>551876</v>
      </c>
      <c r="F625" s="73">
        <v>561007</v>
      </c>
      <c r="G625" s="73">
        <v>535588</v>
      </c>
      <c r="H625" s="73">
        <v>580124</v>
      </c>
    </row>
    <row r="626" spans="1:8" x14ac:dyDescent="0.35">
      <c r="A626" s="73" t="s">
        <v>139</v>
      </c>
      <c r="B626" s="41">
        <v>43353</v>
      </c>
      <c r="C626" s="73" t="s">
        <v>132</v>
      </c>
      <c r="D626" s="73">
        <v>20180910</v>
      </c>
      <c r="E626" s="73">
        <v>647966</v>
      </c>
      <c r="F626" s="73">
        <v>679390</v>
      </c>
      <c r="G626" s="73">
        <v>652296</v>
      </c>
      <c r="H626" s="73">
        <v>695274</v>
      </c>
    </row>
    <row r="627" spans="1:8" x14ac:dyDescent="0.35">
      <c r="A627" s="73" t="s">
        <v>140</v>
      </c>
      <c r="B627" s="41">
        <v>43354</v>
      </c>
      <c r="C627" s="73" t="s">
        <v>132</v>
      </c>
      <c r="D627" s="73">
        <v>20180911</v>
      </c>
      <c r="E627" s="73">
        <v>666398</v>
      </c>
      <c r="F627" s="73">
        <v>694530</v>
      </c>
      <c r="G627" s="73">
        <v>663856</v>
      </c>
      <c r="H627" s="73">
        <v>700874</v>
      </c>
    </row>
    <row r="628" spans="1:8" x14ac:dyDescent="0.35">
      <c r="A628" s="73" t="s">
        <v>141</v>
      </c>
      <c r="B628" s="41">
        <v>43355</v>
      </c>
      <c r="C628" s="73" t="s">
        <v>132</v>
      </c>
      <c r="D628" s="73">
        <v>20180912</v>
      </c>
      <c r="E628" s="73">
        <v>685140</v>
      </c>
      <c r="F628" s="73">
        <v>694138</v>
      </c>
      <c r="G628" s="73">
        <v>679580</v>
      </c>
      <c r="H628" s="73">
        <v>707897</v>
      </c>
    </row>
    <row r="629" spans="1:8" x14ac:dyDescent="0.35">
      <c r="A629" s="73" t="s">
        <v>142</v>
      </c>
      <c r="B629" s="41">
        <v>43356</v>
      </c>
      <c r="C629" s="73" t="s">
        <v>132</v>
      </c>
      <c r="D629" s="73">
        <v>20180913</v>
      </c>
      <c r="E629" s="73">
        <v>663193</v>
      </c>
      <c r="F629" s="73">
        <v>698800</v>
      </c>
      <c r="G629" s="73">
        <v>670080</v>
      </c>
      <c r="H629" s="73">
        <v>707261</v>
      </c>
    </row>
    <row r="630" spans="1:8" x14ac:dyDescent="0.35">
      <c r="A630" s="73" t="s">
        <v>143</v>
      </c>
      <c r="B630" s="41">
        <v>43357</v>
      </c>
      <c r="C630" s="73" t="s">
        <v>132</v>
      </c>
      <c r="D630" s="73">
        <v>20180914</v>
      </c>
      <c r="E630" s="73">
        <v>659425</v>
      </c>
      <c r="F630" s="73">
        <v>681986</v>
      </c>
      <c r="G630" s="73">
        <v>656409</v>
      </c>
      <c r="H630" s="73">
        <v>693771</v>
      </c>
    </row>
    <row r="631" spans="1:8" x14ac:dyDescent="0.35">
      <c r="A631" s="73" t="s">
        <v>144</v>
      </c>
      <c r="B631" s="41">
        <v>43358</v>
      </c>
      <c r="C631" s="73" t="s">
        <v>132</v>
      </c>
      <c r="D631" s="73">
        <v>20180915</v>
      </c>
      <c r="E631" s="73">
        <v>599007</v>
      </c>
      <c r="F631" s="73">
        <v>593165</v>
      </c>
      <c r="G631" s="73">
        <v>575841</v>
      </c>
      <c r="H631" s="73">
        <v>611074</v>
      </c>
    </row>
    <row r="632" spans="1:8" x14ac:dyDescent="0.35">
      <c r="A632" s="73" t="s">
        <v>138</v>
      </c>
      <c r="B632" s="41">
        <v>43359</v>
      </c>
      <c r="C632" s="73" t="s">
        <v>132</v>
      </c>
      <c r="D632" s="73">
        <v>20180916</v>
      </c>
      <c r="E632" s="73">
        <v>560821</v>
      </c>
      <c r="F632" s="73">
        <v>573940</v>
      </c>
      <c r="G632" s="73">
        <v>544875</v>
      </c>
      <c r="H632" s="73">
        <v>588420</v>
      </c>
    </row>
    <row r="633" spans="1:8" x14ac:dyDescent="0.35">
      <c r="A633" s="73" t="s">
        <v>139</v>
      </c>
      <c r="B633" s="41">
        <v>43360</v>
      </c>
      <c r="C633" s="73" t="s">
        <v>132</v>
      </c>
      <c r="D633" s="73">
        <v>20180917</v>
      </c>
      <c r="E633" s="73">
        <v>666182</v>
      </c>
      <c r="F633" s="73">
        <v>685982</v>
      </c>
      <c r="G633" s="73">
        <v>667013</v>
      </c>
      <c r="H633" s="73">
        <v>701680</v>
      </c>
    </row>
    <row r="634" spans="1:8" x14ac:dyDescent="0.35">
      <c r="A634" s="73" t="s">
        <v>140</v>
      </c>
      <c r="B634" s="41">
        <v>43361</v>
      </c>
      <c r="C634" s="73" t="s">
        <v>132</v>
      </c>
      <c r="D634" s="73">
        <v>20180918</v>
      </c>
      <c r="E634" s="73">
        <v>642350</v>
      </c>
      <c r="F634" s="73">
        <v>703740</v>
      </c>
      <c r="G634" s="73">
        <v>678493</v>
      </c>
      <c r="H634" s="73">
        <v>720432</v>
      </c>
    </row>
    <row r="635" spans="1:8" x14ac:dyDescent="0.35">
      <c r="A635" s="73" t="s">
        <v>141</v>
      </c>
      <c r="B635" s="41">
        <v>43362</v>
      </c>
      <c r="C635" s="73" t="s">
        <v>132</v>
      </c>
      <c r="D635" s="73">
        <v>20180919</v>
      </c>
      <c r="E635" s="73">
        <v>639461</v>
      </c>
      <c r="F635" s="73">
        <v>699715</v>
      </c>
      <c r="G635" s="73">
        <v>684400</v>
      </c>
      <c r="H635" s="73">
        <v>721707</v>
      </c>
    </row>
    <row r="636" spans="1:8" x14ac:dyDescent="0.35">
      <c r="A636" s="73" t="s">
        <v>142</v>
      </c>
      <c r="B636" s="41">
        <v>43363</v>
      </c>
      <c r="C636" s="73" t="s">
        <v>132</v>
      </c>
      <c r="D636" s="73">
        <v>20180920</v>
      </c>
      <c r="E636" s="73">
        <v>691479</v>
      </c>
      <c r="F636" s="73">
        <v>703410</v>
      </c>
      <c r="G636" s="73">
        <v>686942</v>
      </c>
      <c r="H636" s="73">
        <v>715186</v>
      </c>
    </row>
    <row r="637" spans="1:8" x14ac:dyDescent="0.35">
      <c r="A637" s="73" t="s">
        <v>143</v>
      </c>
      <c r="B637" s="41">
        <v>43364</v>
      </c>
      <c r="C637" s="73" t="s">
        <v>132</v>
      </c>
      <c r="D637" s="73">
        <v>20180921</v>
      </c>
      <c r="E637" s="73">
        <v>618861</v>
      </c>
      <c r="F637" s="73">
        <v>690659</v>
      </c>
      <c r="G637" s="73">
        <v>673603</v>
      </c>
      <c r="H637" s="73">
        <v>704287</v>
      </c>
    </row>
    <row r="638" spans="1:8" x14ac:dyDescent="0.35">
      <c r="A638" s="73" t="s">
        <v>144</v>
      </c>
      <c r="B638" s="41">
        <v>43365</v>
      </c>
      <c r="C638" s="73" t="s">
        <v>132</v>
      </c>
      <c r="D638" s="73">
        <v>20180922</v>
      </c>
      <c r="E638" s="73">
        <v>644290</v>
      </c>
      <c r="F638" s="73">
        <v>601378</v>
      </c>
      <c r="G638" s="73">
        <v>580020</v>
      </c>
      <c r="H638" s="73">
        <v>616239</v>
      </c>
    </row>
    <row r="639" spans="1:8" x14ac:dyDescent="0.35">
      <c r="A639" s="73" t="s">
        <v>138</v>
      </c>
      <c r="B639" s="41">
        <v>43366</v>
      </c>
      <c r="C639" s="73" t="s">
        <v>132</v>
      </c>
      <c r="D639" s="73">
        <v>20180923</v>
      </c>
      <c r="E639" s="73">
        <v>625278</v>
      </c>
      <c r="F639" s="73">
        <v>583520</v>
      </c>
      <c r="G639" s="73">
        <v>548969</v>
      </c>
      <c r="H639" s="73">
        <v>600752</v>
      </c>
    </row>
    <row r="640" spans="1:8" x14ac:dyDescent="0.35">
      <c r="A640" s="73" t="s">
        <v>139</v>
      </c>
      <c r="B640" s="41">
        <v>43367</v>
      </c>
      <c r="C640" s="73" t="s">
        <v>132</v>
      </c>
      <c r="D640" s="73">
        <v>20180924</v>
      </c>
      <c r="E640" s="73">
        <v>695589</v>
      </c>
      <c r="F640" s="73">
        <v>695826</v>
      </c>
      <c r="G640" s="73">
        <v>679286</v>
      </c>
      <c r="H640" s="73">
        <v>718407</v>
      </c>
    </row>
    <row r="641" spans="1:8" x14ac:dyDescent="0.35">
      <c r="A641" s="73" t="s">
        <v>140</v>
      </c>
      <c r="B641" s="41">
        <v>43368</v>
      </c>
      <c r="C641" s="73" t="s">
        <v>132</v>
      </c>
      <c r="D641" s="73">
        <v>20180925</v>
      </c>
      <c r="E641" s="73">
        <v>686298</v>
      </c>
      <c r="F641" s="73">
        <v>706889</v>
      </c>
      <c r="G641" s="73">
        <v>690452</v>
      </c>
      <c r="H641" s="73">
        <v>724763</v>
      </c>
    </row>
    <row r="642" spans="1:8" x14ac:dyDescent="0.35">
      <c r="A642" s="73" t="s">
        <v>141</v>
      </c>
      <c r="B642" s="41">
        <v>43369</v>
      </c>
      <c r="C642" s="73" t="s">
        <v>132</v>
      </c>
      <c r="D642" s="73">
        <v>20180926</v>
      </c>
      <c r="E642" s="73">
        <v>671784</v>
      </c>
      <c r="F642" s="73">
        <v>706957</v>
      </c>
      <c r="G642" s="73">
        <v>696479</v>
      </c>
      <c r="H642" s="73">
        <v>727014</v>
      </c>
    </row>
    <row r="643" spans="1:8" x14ac:dyDescent="0.35">
      <c r="A643" s="73" t="s">
        <v>142</v>
      </c>
      <c r="B643" s="41">
        <v>43370</v>
      </c>
      <c r="C643" s="73" t="s">
        <v>132</v>
      </c>
      <c r="D643" s="73">
        <v>20180927</v>
      </c>
      <c r="E643" s="73">
        <v>671054</v>
      </c>
      <c r="F643" s="73">
        <v>707540</v>
      </c>
      <c r="G643" s="73">
        <v>693750</v>
      </c>
      <c r="H643" s="73">
        <v>734070</v>
      </c>
    </row>
    <row r="644" spans="1:8" x14ac:dyDescent="0.35">
      <c r="A644" s="73" t="s">
        <v>143</v>
      </c>
      <c r="B644" s="41">
        <v>43371</v>
      </c>
      <c r="C644" s="73" t="s">
        <v>132</v>
      </c>
      <c r="D644" s="73">
        <v>20180928</v>
      </c>
      <c r="E644" s="73">
        <v>684082</v>
      </c>
      <c r="F644" s="73">
        <v>692701</v>
      </c>
      <c r="G644" s="73">
        <v>681052</v>
      </c>
      <c r="H644" s="73">
        <v>720695</v>
      </c>
    </row>
    <row r="645" spans="1:8" x14ac:dyDescent="0.35">
      <c r="A645" s="73" t="s">
        <v>144</v>
      </c>
      <c r="B645" s="41">
        <v>43372</v>
      </c>
      <c r="C645" s="73" t="s">
        <v>132</v>
      </c>
      <c r="D645" s="73">
        <v>20180929</v>
      </c>
      <c r="E645" s="73">
        <v>593298</v>
      </c>
      <c r="F645" s="73">
        <v>611998</v>
      </c>
      <c r="G645" s="73">
        <v>598919</v>
      </c>
      <c r="H645" s="73">
        <v>631347</v>
      </c>
    </row>
    <row r="646" spans="1:8" x14ac:dyDescent="0.35">
      <c r="A646" s="73" t="s">
        <v>138</v>
      </c>
      <c r="B646" s="41">
        <v>43373</v>
      </c>
      <c r="C646" s="73" t="s">
        <v>132</v>
      </c>
      <c r="D646" s="73">
        <v>20180930</v>
      </c>
      <c r="E646" s="73">
        <v>604532</v>
      </c>
      <c r="F646" s="73">
        <v>592712</v>
      </c>
      <c r="G646" s="73">
        <v>575465</v>
      </c>
      <c r="H646" s="73">
        <v>604619</v>
      </c>
    </row>
    <row r="647" spans="1:8" x14ac:dyDescent="0.35">
      <c r="A647" s="73" t="s">
        <v>139</v>
      </c>
      <c r="B647" s="41">
        <v>43374</v>
      </c>
      <c r="C647" s="73" t="s">
        <v>132</v>
      </c>
      <c r="D647" s="73">
        <v>20181001</v>
      </c>
      <c r="E647" s="73">
        <v>701095</v>
      </c>
      <c r="F647" s="73">
        <v>701107</v>
      </c>
      <c r="G647" s="73">
        <v>684717</v>
      </c>
      <c r="H647" s="73">
        <v>726362</v>
      </c>
    </row>
    <row r="648" spans="1:8" x14ac:dyDescent="0.35">
      <c r="A648" s="73" t="s">
        <v>140</v>
      </c>
      <c r="B648" s="41">
        <v>43375</v>
      </c>
      <c r="C648" s="73" t="s">
        <v>132</v>
      </c>
      <c r="D648" s="73">
        <v>20181002</v>
      </c>
      <c r="E648" s="73">
        <v>687543</v>
      </c>
      <c r="F648" s="73">
        <v>713535</v>
      </c>
      <c r="G648" s="73">
        <v>691278</v>
      </c>
      <c r="H648" s="73">
        <v>749906</v>
      </c>
    </row>
    <row r="649" spans="1:8" x14ac:dyDescent="0.35">
      <c r="A649" s="73" t="s">
        <v>141</v>
      </c>
      <c r="B649" s="41">
        <v>43376</v>
      </c>
      <c r="C649" s="73" t="s">
        <v>132</v>
      </c>
      <c r="D649" s="73">
        <v>20181003</v>
      </c>
      <c r="E649" s="73">
        <v>723154</v>
      </c>
      <c r="F649" s="73">
        <v>714508</v>
      </c>
      <c r="G649" s="73">
        <v>696792</v>
      </c>
      <c r="H649" s="73">
        <v>756493</v>
      </c>
    </row>
    <row r="650" spans="1:8" x14ac:dyDescent="0.35">
      <c r="A650" s="73" t="s">
        <v>142</v>
      </c>
      <c r="B650" s="41">
        <v>43377</v>
      </c>
      <c r="C650" s="73" t="s">
        <v>132</v>
      </c>
      <c r="D650" s="73">
        <v>20181004</v>
      </c>
      <c r="E650" s="73">
        <v>712111</v>
      </c>
      <c r="F650" s="73">
        <v>717997</v>
      </c>
      <c r="G650" s="73">
        <v>700811</v>
      </c>
      <c r="H650" s="73">
        <v>757792</v>
      </c>
    </row>
    <row r="651" spans="1:8" x14ac:dyDescent="0.35">
      <c r="A651" s="73" t="s">
        <v>143</v>
      </c>
      <c r="B651" s="41">
        <v>43378</v>
      </c>
      <c r="C651" s="73" t="s">
        <v>132</v>
      </c>
      <c r="D651" s="73">
        <v>20181005</v>
      </c>
      <c r="E651" s="73">
        <v>723120</v>
      </c>
      <c r="F651" s="73">
        <v>706538</v>
      </c>
      <c r="G651" s="73">
        <v>689778</v>
      </c>
      <c r="H651" s="73">
        <v>742064</v>
      </c>
    </row>
    <row r="652" spans="1:8" x14ac:dyDescent="0.35">
      <c r="A652" s="73" t="s">
        <v>144</v>
      </c>
      <c r="B652" s="41">
        <v>43379</v>
      </c>
      <c r="C652" s="73" t="s">
        <v>132</v>
      </c>
      <c r="D652" s="73">
        <v>20181006</v>
      </c>
      <c r="E652" s="73">
        <v>662118</v>
      </c>
      <c r="F652" s="73">
        <v>626789</v>
      </c>
      <c r="G652" s="73">
        <v>607325</v>
      </c>
      <c r="H652" s="73">
        <v>650291</v>
      </c>
    </row>
    <row r="653" spans="1:8" x14ac:dyDescent="0.35">
      <c r="A653" s="73" t="s">
        <v>138</v>
      </c>
      <c r="B653" s="41">
        <v>43380</v>
      </c>
      <c r="C653" s="73" t="s">
        <v>132</v>
      </c>
      <c r="D653" s="73">
        <v>20181007</v>
      </c>
      <c r="E653" s="73">
        <v>614472</v>
      </c>
      <c r="F653" s="73">
        <v>602447</v>
      </c>
      <c r="G653" s="73">
        <v>582097</v>
      </c>
      <c r="H653" s="73">
        <v>625042</v>
      </c>
    </row>
    <row r="654" spans="1:8" x14ac:dyDescent="0.35">
      <c r="A654" s="73" t="s">
        <v>139</v>
      </c>
      <c r="B654" s="41">
        <v>43381</v>
      </c>
      <c r="C654" s="73" t="s">
        <v>132</v>
      </c>
      <c r="D654" s="73">
        <v>20181008</v>
      </c>
      <c r="E654" s="73">
        <v>696211</v>
      </c>
      <c r="F654" s="73">
        <v>727062</v>
      </c>
      <c r="G654" s="73">
        <v>702435</v>
      </c>
      <c r="H654" s="73">
        <v>750517</v>
      </c>
    </row>
    <row r="655" spans="1:8" x14ac:dyDescent="0.35">
      <c r="A655" s="73" t="s">
        <v>140</v>
      </c>
      <c r="B655" s="41">
        <v>43382</v>
      </c>
      <c r="C655" s="73" t="s">
        <v>132</v>
      </c>
      <c r="D655" s="73">
        <v>20181009</v>
      </c>
      <c r="E655" s="73">
        <v>667110</v>
      </c>
      <c r="F655" s="73">
        <v>736218</v>
      </c>
      <c r="G655" s="73">
        <v>713784</v>
      </c>
      <c r="H655" s="73">
        <v>773385</v>
      </c>
    </row>
    <row r="656" spans="1:8" x14ac:dyDescent="0.35">
      <c r="A656" s="73" t="s">
        <v>141</v>
      </c>
      <c r="B656" s="41">
        <v>43383</v>
      </c>
      <c r="C656" s="73" t="s">
        <v>132</v>
      </c>
      <c r="D656" s="73">
        <v>20181010</v>
      </c>
      <c r="E656" s="73">
        <v>692993</v>
      </c>
      <c r="F656" s="73">
        <v>738742</v>
      </c>
      <c r="G656" s="73">
        <v>720818</v>
      </c>
      <c r="H656" s="73">
        <v>778039</v>
      </c>
    </row>
    <row r="657" spans="1:8" x14ac:dyDescent="0.35">
      <c r="A657" s="73" t="s">
        <v>142</v>
      </c>
      <c r="B657" s="41">
        <v>43384</v>
      </c>
      <c r="C657" s="73" t="s">
        <v>132</v>
      </c>
      <c r="D657" s="73">
        <v>20181011</v>
      </c>
      <c r="E657" s="73">
        <v>698043</v>
      </c>
      <c r="F657" s="73">
        <v>737662</v>
      </c>
      <c r="G657" s="73">
        <v>716755</v>
      </c>
      <c r="H657" s="73">
        <v>775157</v>
      </c>
    </row>
    <row r="658" spans="1:8" x14ac:dyDescent="0.35">
      <c r="A658" s="73" t="s">
        <v>143</v>
      </c>
      <c r="B658" s="41">
        <v>43385</v>
      </c>
      <c r="C658" s="73" t="s">
        <v>132</v>
      </c>
      <c r="D658" s="73">
        <v>20181012</v>
      </c>
      <c r="E658" s="73">
        <v>672338</v>
      </c>
      <c r="F658" s="73">
        <v>721261</v>
      </c>
      <c r="G658" s="73">
        <v>702134</v>
      </c>
      <c r="H658" s="73">
        <v>751761</v>
      </c>
    </row>
    <row r="659" spans="1:8" x14ac:dyDescent="0.35">
      <c r="A659" s="73" t="s">
        <v>144</v>
      </c>
      <c r="B659" s="41">
        <v>43386</v>
      </c>
      <c r="C659" s="73" t="s">
        <v>132</v>
      </c>
      <c r="D659" s="73">
        <v>20181013</v>
      </c>
      <c r="E659" s="73">
        <v>604827</v>
      </c>
      <c r="F659" s="73">
        <v>636962</v>
      </c>
      <c r="G659" s="73">
        <v>618908</v>
      </c>
      <c r="H659" s="73">
        <v>658547</v>
      </c>
    </row>
    <row r="660" spans="1:8" x14ac:dyDescent="0.35">
      <c r="A660" s="73" t="s">
        <v>138</v>
      </c>
      <c r="B660" s="41">
        <v>43387</v>
      </c>
      <c r="C660" s="73" t="s">
        <v>132</v>
      </c>
      <c r="D660" s="73">
        <v>20181014</v>
      </c>
      <c r="E660" s="73">
        <v>652739</v>
      </c>
      <c r="F660" s="73">
        <v>614154</v>
      </c>
      <c r="G660" s="73">
        <v>585197</v>
      </c>
      <c r="H660" s="73">
        <v>639211</v>
      </c>
    </row>
    <row r="661" spans="1:8" x14ac:dyDescent="0.35">
      <c r="A661" s="73" t="s">
        <v>139</v>
      </c>
      <c r="B661" s="41">
        <v>43388</v>
      </c>
      <c r="C661" s="73" t="s">
        <v>132</v>
      </c>
      <c r="D661" s="73">
        <v>20181015</v>
      </c>
      <c r="E661" s="73">
        <v>758829</v>
      </c>
      <c r="F661" s="73">
        <v>734569</v>
      </c>
      <c r="G661" s="73">
        <v>713498</v>
      </c>
      <c r="H661" s="73">
        <v>760835</v>
      </c>
    </row>
    <row r="662" spans="1:8" x14ac:dyDescent="0.35">
      <c r="A662" s="73" t="s">
        <v>140</v>
      </c>
      <c r="B662" s="41">
        <v>43389</v>
      </c>
      <c r="C662" s="73" t="s">
        <v>132</v>
      </c>
      <c r="D662" s="73">
        <v>20181016</v>
      </c>
      <c r="E662" s="73">
        <v>743812</v>
      </c>
      <c r="F662" s="73">
        <v>746277</v>
      </c>
      <c r="G662" s="73">
        <v>726989</v>
      </c>
      <c r="H662" s="73">
        <v>782038</v>
      </c>
    </row>
    <row r="663" spans="1:8" x14ac:dyDescent="0.35">
      <c r="A663" s="73" t="s">
        <v>141</v>
      </c>
      <c r="B663" s="41">
        <v>43390</v>
      </c>
      <c r="C663" s="73" t="s">
        <v>132</v>
      </c>
      <c r="D663" s="73">
        <v>20181017</v>
      </c>
      <c r="E663" s="73">
        <v>758273</v>
      </c>
      <c r="F663" s="73">
        <v>757935</v>
      </c>
      <c r="G663" s="73">
        <v>732694</v>
      </c>
      <c r="H663" s="73">
        <v>788512</v>
      </c>
    </row>
    <row r="664" spans="1:8" x14ac:dyDescent="0.35">
      <c r="A664" s="73" t="s">
        <v>142</v>
      </c>
      <c r="B664" s="41">
        <v>43391</v>
      </c>
      <c r="C664" s="73" t="s">
        <v>132</v>
      </c>
      <c r="D664" s="73">
        <v>20181018</v>
      </c>
      <c r="E664" s="73">
        <v>748803</v>
      </c>
      <c r="F664" s="73">
        <v>761922</v>
      </c>
      <c r="G664" s="73">
        <v>731194</v>
      </c>
      <c r="H664" s="73">
        <v>785626</v>
      </c>
    </row>
    <row r="665" spans="1:8" x14ac:dyDescent="0.35">
      <c r="A665" s="73" t="s">
        <v>143</v>
      </c>
      <c r="B665" s="41">
        <v>43392</v>
      </c>
      <c r="C665" s="73" t="s">
        <v>132</v>
      </c>
      <c r="D665" s="73">
        <v>20181019</v>
      </c>
      <c r="E665" s="73">
        <v>723744</v>
      </c>
      <c r="F665" s="73">
        <v>745236</v>
      </c>
      <c r="G665" s="73">
        <v>719242</v>
      </c>
      <c r="H665" s="73">
        <v>771217</v>
      </c>
    </row>
    <row r="666" spans="1:8" x14ac:dyDescent="0.35">
      <c r="A666" s="73" t="s">
        <v>144</v>
      </c>
      <c r="B666" s="41">
        <v>43393</v>
      </c>
      <c r="C666" s="73" t="s">
        <v>132</v>
      </c>
      <c r="D666" s="73">
        <v>20181020</v>
      </c>
      <c r="E666" s="73">
        <v>639193</v>
      </c>
      <c r="F666" s="73">
        <v>651610</v>
      </c>
      <c r="G666" s="73">
        <v>628965</v>
      </c>
      <c r="H666" s="73">
        <v>681888</v>
      </c>
    </row>
    <row r="667" spans="1:8" x14ac:dyDescent="0.35">
      <c r="A667" s="73" t="s">
        <v>138</v>
      </c>
      <c r="B667" s="41">
        <v>43394</v>
      </c>
      <c r="C667" s="73" t="s">
        <v>132</v>
      </c>
      <c r="D667" s="73">
        <v>20181021</v>
      </c>
      <c r="E667" s="73">
        <v>609777</v>
      </c>
      <c r="F667" s="73">
        <v>637888</v>
      </c>
      <c r="G667" s="73">
        <v>603433</v>
      </c>
      <c r="H667" s="73">
        <v>675367</v>
      </c>
    </row>
    <row r="668" spans="1:8" x14ac:dyDescent="0.35">
      <c r="A668" s="73" t="s">
        <v>139</v>
      </c>
      <c r="B668" s="41">
        <v>43395</v>
      </c>
      <c r="C668" s="73" t="s">
        <v>132</v>
      </c>
      <c r="D668" s="73">
        <v>20181022</v>
      </c>
      <c r="E668" s="73">
        <v>699357</v>
      </c>
      <c r="F668" s="73">
        <v>755860</v>
      </c>
      <c r="G668" s="73">
        <v>716970</v>
      </c>
      <c r="H668" s="73">
        <v>782852</v>
      </c>
    </row>
    <row r="669" spans="1:8" x14ac:dyDescent="0.35">
      <c r="A669" s="73" t="s">
        <v>140</v>
      </c>
      <c r="B669" s="41">
        <v>43396</v>
      </c>
      <c r="C669" s="73" t="s">
        <v>132</v>
      </c>
      <c r="D669" s="73">
        <v>20181023</v>
      </c>
      <c r="E669" s="73">
        <v>696456</v>
      </c>
      <c r="F669" s="73">
        <v>765861</v>
      </c>
      <c r="G669" s="73">
        <v>729745</v>
      </c>
      <c r="H669" s="73">
        <v>794153</v>
      </c>
    </row>
    <row r="670" spans="1:8" x14ac:dyDescent="0.35">
      <c r="A670" s="73" t="s">
        <v>141</v>
      </c>
      <c r="B670" s="41">
        <v>43397</v>
      </c>
      <c r="C670" s="73" t="s">
        <v>132</v>
      </c>
      <c r="D670" s="73">
        <v>20181024</v>
      </c>
      <c r="E670" s="73">
        <v>711033</v>
      </c>
      <c r="F670" s="73">
        <v>761060</v>
      </c>
      <c r="G670" s="73">
        <v>728648</v>
      </c>
      <c r="H670" s="73">
        <v>807176</v>
      </c>
    </row>
    <row r="671" spans="1:8" x14ac:dyDescent="0.35">
      <c r="A671" s="73" t="s">
        <v>142</v>
      </c>
      <c r="B671" s="41">
        <v>43398</v>
      </c>
      <c r="C671" s="73" t="s">
        <v>132</v>
      </c>
      <c r="D671" s="73">
        <v>20181025</v>
      </c>
      <c r="E671" s="73">
        <v>747352</v>
      </c>
      <c r="F671" s="73">
        <v>762457</v>
      </c>
      <c r="G671" s="73">
        <v>728870</v>
      </c>
      <c r="H671" s="73">
        <v>802647</v>
      </c>
    </row>
    <row r="672" spans="1:8" x14ac:dyDescent="0.35">
      <c r="A672" s="73" t="s">
        <v>143</v>
      </c>
      <c r="B672" s="41">
        <v>43399</v>
      </c>
      <c r="C672" s="73" t="s">
        <v>132</v>
      </c>
      <c r="D672" s="73">
        <v>20181026</v>
      </c>
      <c r="E672" s="73">
        <v>718569</v>
      </c>
      <c r="F672" s="73">
        <v>750666</v>
      </c>
      <c r="G672" s="73">
        <v>714249</v>
      </c>
      <c r="H672" s="73">
        <v>781627</v>
      </c>
    </row>
    <row r="673" spans="1:8" x14ac:dyDescent="0.35">
      <c r="A673" s="73" t="s">
        <v>144</v>
      </c>
      <c r="B673" s="41">
        <v>43400</v>
      </c>
      <c r="C673" s="73" t="s">
        <v>132</v>
      </c>
      <c r="D673" s="73">
        <v>20181027</v>
      </c>
      <c r="E673" s="73">
        <v>692381</v>
      </c>
      <c r="F673" s="73">
        <v>667789</v>
      </c>
      <c r="G673" s="73">
        <v>631736</v>
      </c>
      <c r="H673" s="73">
        <v>688796</v>
      </c>
    </row>
    <row r="674" spans="1:8" x14ac:dyDescent="0.35">
      <c r="A674" s="73" t="s">
        <v>138</v>
      </c>
      <c r="B674" s="41">
        <v>43401</v>
      </c>
      <c r="C674" s="73" t="s">
        <v>132</v>
      </c>
      <c r="D674" s="73">
        <v>20181028</v>
      </c>
      <c r="E674" s="73">
        <v>725971</v>
      </c>
      <c r="F674" s="73">
        <v>674785</v>
      </c>
      <c r="G674" s="73">
        <v>624619</v>
      </c>
      <c r="H674" s="73">
        <v>767358</v>
      </c>
    </row>
    <row r="675" spans="1:8" x14ac:dyDescent="0.35">
      <c r="A675" s="73" t="s">
        <v>139</v>
      </c>
      <c r="B675" s="41">
        <v>43402</v>
      </c>
      <c r="C675" s="73" t="s">
        <v>132</v>
      </c>
      <c r="D675" s="73">
        <v>20181029</v>
      </c>
      <c r="E675" s="73">
        <v>819522</v>
      </c>
      <c r="F675" s="73">
        <v>760240</v>
      </c>
      <c r="G675" s="73">
        <v>727756</v>
      </c>
      <c r="H675" s="73">
        <v>802412</v>
      </c>
    </row>
    <row r="676" spans="1:8" x14ac:dyDescent="0.35">
      <c r="A676" s="73" t="s">
        <v>140</v>
      </c>
      <c r="B676" s="41">
        <v>43403</v>
      </c>
      <c r="C676" s="73" t="s">
        <v>132</v>
      </c>
      <c r="D676" s="73">
        <v>20181030</v>
      </c>
      <c r="E676" s="73">
        <v>847542</v>
      </c>
      <c r="F676" s="73">
        <v>777847</v>
      </c>
      <c r="G676" s="73">
        <v>735946</v>
      </c>
      <c r="H676" s="73">
        <v>827369</v>
      </c>
    </row>
    <row r="677" spans="1:8" x14ac:dyDescent="0.35">
      <c r="A677" s="73" t="s">
        <v>141</v>
      </c>
      <c r="B677" s="41">
        <v>43404</v>
      </c>
      <c r="C677" s="73" t="s">
        <v>132</v>
      </c>
      <c r="D677" s="73">
        <v>20181031</v>
      </c>
      <c r="E677" s="73">
        <v>826912</v>
      </c>
      <c r="F677" s="73">
        <v>782007</v>
      </c>
      <c r="G677" s="73">
        <v>747410</v>
      </c>
      <c r="H677" s="73">
        <v>830507</v>
      </c>
    </row>
    <row r="678" spans="1:8" x14ac:dyDescent="0.35">
      <c r="A678" s="73" t="s">
        <v>142</v>
      </c>
      <c r="B678" s="41">
        <v>43405</v>
      </c>
      <c r="C678" s="73" t="s">
        <v>132</v>
      </c>
      <c r="D678" s="73">
        <v>20181101</v>
      </c>
      <c r="E678" s="73">
        <v>824872</v>
      </c>
      <c r="F678" s="73">
        <v>793581</v>
      </c>
      <c r="G678" s="73">
        <v>744119</v>
      </c>
      <c r="H678" s="73">
        <v>827316</v>
      </c>
    </row>
    <row r="679" spans="1:8" x14ac:dyDescent="0.35">
      <c r="A679" s="73" t="s">
        <v>143</v>
      </c>
      <c r="B679" s="41">
        <v>43406</v>
      </c>
      <c r="C679" s="73" t="s">
        <v>132</v>
      </c>
      <c r="D679" s="73">
        <v>20181102</v>
      </c>
      <c r="E679" s="73">
        <v>798063</v>
      </c>
      <c r="F679" s="73">
        <v>780492</v>
      </c>
      <c r="G679" s="73">
        <v>733026</v>
      </c>
      <c r="H679" s="73">
        <v>805458</v>
      </c>
    </row>
    <row r="680" spans="1:8" x14ac:dyDescent="0.35">
      <c r="A680" s="73" t="s">
        <v>144</v>
      </c>
      <c r="B680" s="41">
        <v>43407</v>
      </c>
      <c r="C680" s="73" t="s">
        <v>132</v>
      </c>
      <c r="D680" s="73">
        <v>20181103</v>
      </c>
      <c r="E680" s="73">
        <v>663065</v>
      </c>
      <c r="F680" s="73">
        <v>689127</v>
      </c>
      <c r="G680" s="73">
        <v>657177</v>
      </c>
      <c r="H680" s="73">
        <v>710999</v>
      </c>
    </row>
    <row r="681" spans="1:8" x14ac:dyDescent="0.35">
      <c r="A681" s="73" t="s">
        <v>138</v>
      </c>
      <c r="B681" s="41">
        <v>43408</v>
      </c>
      <c r="C681" s="73" t="s">
        <v>132</v>
      </c>
      <c r="D681" s="73">
        <v>20181104</v>
      </c>
      <c r="E681" s="73">
        <v>692194</v>
      </c>
      <c r="F681" s="73">
        <v>670691</v>
      </c>
      <c r="G681" s="73">
        <v>636457</v>
      </c>
      <c r="H681" s="73">
        <v>698242</v>
      </c>
    </row>
    <row r="682" spans="1:8" x14ac:dyDescent="0.35">
      <c r="A682" s="73" t="s">
        <v>139</v>
      </c>
      <c r="B682" s="41">
        <v>43409</v>
      </c>
      <c r="C682" s="73" t="s">
        <v>132</v>
      </c>
      <c r="D682" s="73">
        <v>20181105</v>
      </c>
      <c r="E682" s="73">
        <v>798244</v>
      </c>
      <c r="F682" s="73">
        <v>794268</v>
      </c>
      <c r="G682" s="73">
        <v>756365</v>
      </c>
      <c r="H682" s="73">
        <v>818821</v>
      </c>
    </row>
    <row r="683" spans="1:8" x14ac:dyDescent="0.35">
      <c r="A683" s="73" t="s">
        <v>140</v>
      </c>
      <c r="B683" s="41">
        <v>43410</v>
      </c>
      <c r="C683" s="73" t="s">
        <v>132</v>
      </c>
      <c r="D683" s="73">
        <v>20181106</v>
      </c>
      <c r="E683" s="73">
        <v>774232</v>
      </c>
      <c r="F683" s="73">
        <v>806162</v>
      </c>
      <c r="G683" s="73">
        <v>776902</v>
      </c>
      <c r="H683" s="73">
        <v>847871</v>
      </c>
    </row>
    <row r="684" spans="1:8" x14ac:dyDescent="0.35">
      <c r="A684" s="73" t="s">
        <v>141</v>
      </c>
      <c r="B684" s="41">
        <v>43411</v>
      </c>
      <c r="C684" s="73" t="s">
        <v>132</v>
      </c>
      <c r="D684" s="73">
        <v>20181107</v>
      </c>
      <c r="E684" s="73">
        <v>767931</v>
      </c>
      <c r="F684" s="73">
        <v>809742</v>
      </c>
      <c r="G684" s="73">
        <v>777150</v>
      </c>
      <c r="H684" s="73">
        <v>853656</v>
      </c>
    </row>
    <row r="685" spans="1:8" x14ac:dyDescent="0.35">
      <c r="A685" s="73" t="s">
        <v>142</v>
      </c>
      <c r="B685" s="41">
        <v>43412</v>
      </c>
      <c r="C685" s="73" t="s">
        <v>132</v>
      </c>
      <c r="D685" s="73">
        <v>20181108</v>
      </c>
      <c r="E685" s="73">
        <v>781223</v>
      </c>
      <c r="F685" s="73">
        <v>801361</v>
      </c>
      <c r="G685" s="73">
        <v>777177</v>
      </c>
      <c r="H685" s="73">
        <v>833048</v>
      </c>
    </row>
    <row r="686" spans="1:8" x14ac:dyDescent="0.35">
      <c r="A686" s="73" t="s">
        <v>143</v>
      </c>
      <c r="B686" s="41">
        <v>43413</v>
      </c>
      <c r="C686" s="73" t="s">
        <v>132</v>
      </c>
      <c r="D686" s="73">
        <v>20181109</v>
      </c>
      <c r="E686" s="73">
        <v>759500</v>
      </c>
      <c r="F686" s="73">
        <v>785511</v>
      </c>
      <c r="G686" s="73">
        <v>761725</v>
      </c>
      <c r="H686" s="73">
        <v>819459</v>
      </c>
    </row>
    <row r="687" spans="1:8" x14ac:dyDescent="0.35">
      <c r="A687" s="73" t="s">
        <v>144</v>
      </c>
      <c r="B687" s="41">
        <v>43414</v>
      </c>
      <c r="C687" s="73" t="s">
        <v>132</v>
      </c>
      <c r="D687" s="73">
        <v>20181110</v>
      </c>
      <c r="E687" s="73">
        <v>704382</v>
      </c>
      <c r="F687" s="73">
        <v>701663</v>
      </c>
      <c r="G687" s="73">
        <v>682880</v>
      </c>
      <c r="H687" s="73">
        <v>726730</v>
      </c>
    </row>
    <row r="688" spans="1:8" x14ac:dyDescent="0.35">
      <c r="A688" s="73" t="s">
        <v>138</v>
      </c>
      <c r="B688" s="41">
        <v>43415</v>
      </c>
      <c r="C688" s="73" t="s">
        <v>132</v>
      </c>
      <c r="D688" s="73">
        <v>20181111</v>
      </c>
      <c r="E688" s="73">
        <v>694982</v>
      </c>
      <c r="F688" s="73">
        <v>683565</v>
      </c>
      <c r="G688" s="73">
        <v>660098</v>
      </c>
      <c r="H688" s="73">
        <v>697748</v>
      </c>
    </row>
    <row r="689" spans="1:8" x14ac:dyDescent="0.35">
      <c r="A689" s="73" t="s">
        <v>139</v>
      </c>
      <c r="B689" s="41">
        <v>43416</v>
      </c>
      <c r="C689" s="73" t="s">
        <v>132</v>
      </c>
      <c r="D689" s="73">
        <v>20181112</v>
      </c>
      <c r="E689" s="73">
        <v>764328</v>
      </c>
      <c r="F689" s="73">
        <v>801862</v>
      </c>
      <c r="G689" s="73">
        <v>780041</v>
      </c>
      <c r="H689" s="73">
        <v>828097</v>
      </c>
    </row>
    <row r="690" spans="1:8" x14ac:dyDescent="0.35">
      <c r="A690" s="73" t="s">
        <v>140</v>
      </c>
      <c r="B690" s="41">
        <v>43417</v>
      </c>
      <c r="C690" s="73" t="s">
        <v>132</v>
      </c>
      <c r="D690" s="73">
        <v>20181113</v>
      </c>
      <c r="E690" s="73">
        <v>764277</v>
      </c>
      <c r="F690" s="73">
        <v>819016</v>
      </c>
      <c r="G690" s="73">
        <v>780029</v>
      </c>
      <c r="H690" s="73">
        <v>858712</v>
      </c>
    </row>
    <row r="691" spans="1:8" x14ac:dyDescent="0.35">
      <c r="A691" s="73" t="s">
        <v>141</v>
      </c>
      <c r="B691" s="41">
        <v>43418</v>
      </c>
      <c r="C691" s="73" t="s">
        <v>132</v>
      </c>
      <c r="D691" s="73">
        <v>20181114</v>
      </c>
      <c r="E691" s="73">
        <v>758637</v>
      </c>
      <c r="F691" s="73">
        <v>815365</v>
      </c>
      <c r="G691" s="73">
        <v>780901</v>
      </c>
      <c r="H691" s="73">
        <v>855846</v>
      </c>
    </row>
    <row r="692" spans="1:8" x14ac:dyDescent="0.35">
      <c r="A692" s="73" t="s">
        <v>142</v>
      </c>
      <c r="B692" s="41">
        <v>43419</v>
      </c>
      <c r="C692" s="73" t="s">
        <v>132</v>
      </c>
      <c r="D692" s="73">
        <v>20181115</v>
      </c>
      <c r="E692" s="73">
        <v>789715</v>
      </c>
      <c r="F692" s="73">
        <v>821309</v>
      </c>
      <c r="G692" s="73">
        <v>785237</v>
      </c>
      <c r="H692" s="73">
        <v>857989</v>
      </c>
    </row>
    <row r="693" spans="1:8" x14ac:dyDescent="0.35">
      <c r="A693" s="73" t="s">
        <v>143</v>
      </c>
      <c r="B693" s="41">
        <v>43420</v>
      </c>
      <c r="C693" s="73" t="s">
        <v>132</v>
      </c>
      <c r="D693" s="73">
        <v>20181116</v>
      </c>
      <c r="E693" s="73">
        <v>805990</v>
      </c>
      <c r="F693" s="73">
        <v>817524</v>
      </c>
      <c r="G693" s="73">
        <v>772080</v>
      </c>
      <c r="H693" s="73">
        <v>847337</v>
      </c>
    </row>
    <row r="694" spans="1:8" x14ac:dyDescent="0.35">
      <c r="A694" s="73" t="s">
        <v>144</v>
      </c>
      <c r="B694" s="41">
        <v>43421</v>
      </c>
      <c r="C694" s="73" t="s">
        <v>132</v>
      </c>
      <c r="D694" s="73">
        <v>20181117</v>
      </c>
      <c r="E694" s="73">
        <v>702839</v>
      </c>
      <c r="F694" s="73">
        <v>722807</v>
      </c>
      <c r="G694" s="73">
        <v>697505</v>
      </c>
      <c r="H694" s="73">
        <v>764508</v>
      </c>
    </row>
    <row r="695" spans="1:8" x14ac:dyDescent="0.35">
      <c r="A695" s="73" t="s">
        <v>138</v>
      </c>
      <c r="B695" s="41">
        <v>43422</v>
      </c>
      <c r="C695" s="73" t="s">
        <v>132</v>
      </c>
      <c r="D695" s="73">
        <v>20181118</v>
      </c>
      <c r="E695" s="73">
        <v>699829</v>
      </c>
      <c r="F695" s="73">
        <v>703233</v>
      </c>
      <c r="G695" s="73">
        <v>670480</v>
      </c>
      <c r="H695" s="73">
        <v>757769</v>
      </c>
    </row>
    <row r="696" spans="1:8" x14ac:dyDescent="0.35">
      <c r="A696" s="73" t="s">
        <v>139</v>
      </c>
      <c r="B696" s="41">
        <v>43423</v>
      </c>
      <c r="C696" s="73" t="s">
        <v>132</v>
      </c>
      <c r="D696" s="73">
        <v>20181119</v>
      </c>
      <c r="E696" s="73">
        <v>822096</v>
      </c>
      <c r="F696" s="73">
        <v>825977</v>
      </c>
      <c r="G696" s="73">
        <v>787911</v>
      </c>
      <c r="H696" s="73">
        <v>860466</v>
      </c>
    </row>
    <row r="697" spans="1:8" x14ac:dyDescent="0.35">
      <c r="A697" s="73" t="s">
        <v>140</v>
      </c>
      <c r="B697" s="41">
        <v>43424</v>
      </c>
      <c r="C697" s="73" t="s">
        <v>132</v>
      </c>
      <c r="D697" s="73">
        <v>20181120</v>
      </c>
      <c r="E697" s="73">
        <v>854937</v>
      </c>
      <c r="F697" s="73">
        <v>831177</v>
      </c>
      <c r="G697" s="73">
        <v>788179</v>
      </c>
      <c r="H697" s="73">
        <v>880529</v>
      </c>
    </row>
    <row r="698" spans="1:8" x14ac:dyDescent="0.35">
      <c r="A698" s="73" t="s">
        <v>141</v>
      </c>
      <c r="B698" s="41">
        <v>43425</v>
      </c>
      <c r="C698" s="73" t="s">
        <v>132</v>
      </c>
      <c r="D698" s="73">
        <v>20181121</v>
      </c>
      <c r="E698" s="73">
        <v>880765</v>
      </c>
      <c r="F698" s="73">
        <v>835256</v>
      </c>
      <c r="G698" s="73">
        <v>781460</v>
      </c>
      <c r="H698" s="73">
        <v>883313</v>
      </c>
    </row>
    <row r="699" spans="1:8" x14ac:dyDescent="0.35">
      <c r="A699" s="73" t="s">
        <v>142</v>
      </c>
      <c r="B699" s="41">
        <v>43426</v>
      </c>
      <c r="C699" s="73" t="s">
        <v>132</v>
      </c>
      <c r="D699" s="73">
        <v>20181122</v>
      </c>
      <c r="E699" s="73">
        <v>915129</v>
      </c>
      <c r="F699" s="73">
        <v>833092</v>
      </c>
      <c r="G699" s="73">
        <v>788946</v>
      </c>
      <c r="H699" s="73">
        <v>890630</v>
      </c>
    </row>
    <row r="700" spans="1:8" x14ac:dyDescent="0.35">
      <c r="A700" s="73" t="s">
        <v>143</v>
      </c>
      <c r="B700" s="41">
        <v>43427</v>
      </c>
      <c r="C700" s="73" t="s">
        <v>132</v>
      </c>
      <c r="D700" s="73">
        <v>20181123</v>
      </c>
      <c r="E700" s="73">
        <v>892479</v>
      </c>
      <c r="F700" s="73">
        <v>829820</v>
      </c>
      <c r="G700" s="73">
        <v>783857</v>
      </c>
      <c r="H700" s="73">
        <v>882354</v>
      </c>
    </row>
    <row r="701" spans="1:8" x14ac:dyDescent="0.35">
      <c r="A701" s="73" t="s">
        <v>144</v>
      </c>
      <c r="B701" s="41">
        <v>43428</v>
      </c>
      <c r="C701" s="73" t="s">
        <v>132</v>
      </c>
      <c r="D701" s="73">
        <v>20181124</v>
      </c>
      <c r="E701" s="73">
        <v>791796</v>
      </c>
      <c r="F701" s="73">
        <v>743129</v>
      </c>
      <c r="G701" s="73">
        <v>706443</v>
      </c>
      <c r="H701" s="73">
        <v>785808</v>
      </c>
    </row>
    <row r="702" spans="1:8" x14ac:dyDescent="0.35">
      <c r="A702" s="73" t="s">
        <v>138</v>
      </c>
      <c r="B702" s="41">
        <v>43429</v>
      </c>
      <c r="C702" s="73" t="s">
        <v>132</v>
      </c>
      <c r="D702" s="73">
        <v>20181125</v>
      </c>
      <c r="E702" s="73">
        <v>770307</v>
      </c>
      <c r="F702" s="73">
        <v>729884</v>
      </c>
      <c r="G702" s="73">
        <v>685242</v>
      </c>
      <c r="H702" s="73">
        <v>766362</v>
      </c>
    </row>
    <row r="703" spans="1:8" x14ac:dyDescent="0.35">
      <c r="A703" s="73" t="s">
        <v>139</v>
      </c>
      <c r="B703" s="41">
        <v>43430</v>
      </c>
      <c r="C703" s="73" t="s">
        <v>132</v>
      </c>
      <c r="D703" s="73">
        <v>20181126</v>
      </c>
      <c r="E703" s="73">
        <v>880623</v>
      </c>
      <c r="F703" s="73">
        <v>842461</v>
      </c>
      <c r="G703" s="73">
        <v>808323</v>
      </c>
      <c r="H703" s="73">
        <v>899485</v>
      </c>
    </row>
    <row r="704" spans="1:8" x14ac:dyDescent="0.35">
      <c r="A704" s="73" t="s">
        <v>140</v>
      </c>
      <c r="B704" s="41">
        <v>43431</v>
      </c>
      <c r="C704" s="73" t="s">
        <v>132</v>
      </c>
      <c r="D704" s="73">
        <v>20181127</v>
      </c>
      <c r="E704" s="73">
        <v>880236</v>
      </c>
      <c r="F704" s="73">
        <v>847896</v>
      </c>
      <c r="G704" s="73">
        <v>811241</v>
      </c>
      <c r="H704" s="73">
        <v>906907</v>
      </c>
    </row>
    <row r="705" spans="1:8" x14ac:dyDescent="0.35">
      <c r="A705" s="73" t="s">
        <v>141</v>
      </c>
      <c r="B705" s="41">
        <v>43432</v>
      </c>
      <c r="C705" s="73" t="s">
        <v>132</v>
      </c>
      <c r="D705" s="73">
        <v>20181128</v>
      </c>
      <c r="E705" s="73">
        <v>819327</v>
      </c>
      <c r="F705" s="73">
        <v>842776</v>
      </c>
      <c r="G705" s="73">
        <v>812068</v>
      </c>
      <c r="H705" s="73">
        <v>903451</v>
      </c>
    </row>
    <row r="706" spans="1:8" x14ac:dyDescent="0.35">
      <c r="A706" s="73" t="s">
        <v>142</v>
      </c>
      <c r="B706" s="41">
        <v>43433</v>
      </c>
      <c r="C706" s="73" t="s">
        <v>132</v>
      </c>
      <c r="D706" s="73">
        <v>20181129</v>
      </c>
      <c r="E706" s="73">
        <v>791664</v>
      </c>
      <c r="F706" s="73">
        <v>847235</v>
      </c>
      <c r="G706" s="73">
        <v>808641</v>
      </c>
      <c r="H706" s="73">
        <v>910238</v>
      </c>
    </row>
    <row r="707" spans="1:8" x14ac:dyDescent="0.35">
      <c r="A707" s="73" t="s">
        <v>143</v>
      </c>
      <c r="B707" s="41">
        <v>43434</v>
      </c>
      <c r="C707" s="73" t="s">
        <v>132</v>
      </c>
      <c r="D707" s="73">
        <v>20181130</v>
      </c>
      <c r="E707" s="73">
        <v>778332</v>
      </c>
      <c r="F707" s="73">
        <v>831130</v>
      </c>
      <c r="G707" s="73">
        <v>795158</v>
      </c>
      <c r="H707" s="73">
        <v>904820</v>
      </c>
    </row>
    <row r="708" spans="1:8" x14ac:dyDescent="0.35">
      <c r="A708" s="73" t="s">
        <v>144</v>
      </c>
      <c r="B708" s="41">
        <v>43435</v>
      </c>
      <c r="C708" s="73" t="s">
        <v>132</v>
      </c>
      <c r="D708" s="73">
        <v>20181201</v>
      </c>
      <c r="E708" s="73">
        <v>763065</v>
      </c>
      <c r="F708" s="73">
        <v>733134</v>
      </c>
      <c r="G708" s="73">
        <v>716525</v>
      </c>
      <c r="H708" s="73">
        <v>800836</v>
      </c>
    </row>
    <row r="709" spans="1:8" x14ac:dyDescent="0.35">
      <c r="A709" s="73" t="s">
        <v>138</v>
      </c>
      <c r="B709" s="41">
        <v>43436</v>
      </c>
      <c r="C709" s="73" t="s">
        <v>132</v>
      </c>
      <c r="D709" s="73">
        <v>20181202</v>
      </c>
      <c r="E709" s="73">
        <v>711812</v>
      </c>
      <c r="F709" s="73">
        <v>717657</v>
      </c>
      <c r="G709" s="73">
        <v>699401</v>
      </c>
      <c r="H709" s="73">
        <v>772427</v>
      </c>
    </row>
    <row r="710" spans="1:8" x14ac:dyDescent="0.35">
      <c r="A710" s="73" t="s">
        <v>139</v>
      </c>
      <c r="B710" s="41">
        <v>43437</v>
      </c>
      <c r="C710" s="73" t="s">
        <v>132</v>
      </c>
      <c r="D710" s="73">
        <v>20181203</v>
      </c>
      <c r="E710" s="73">
        <v>814978</v>
      </c>
      <c r="F710" s="73">
        <v>843888</v>
      </c>
      <c r="G710" s="73">
        <v>828121</v>
      </c>
      <c r="H710" s="73">
        <v>905474</v>
      </c>
    </row>
    <row r="711" spans="1:8" x14ac:dyDescent="0.35">
      <c r="A711" s="73" t="s">
        <v>140</v>
      </c>
      <c r="B711" s="41">
        <v>43438</v>
      </c>
      <c r="C711" s="73" t="s">
        <v>132</v>
      </c>
      <c r="D711" s="73">
        <v>20181204</v>
      </c>
      <c r="E711" s="73">
        <v>890728</v>
      </c>
      <c r="F711" s="73">
        <v>860419</v>
      </c>
      <c r="G711" s="73">
        <v>836655</v>
      </c>
      <c r="H711" s="73">
        <v>912010</v>
      </c>
    </row>
    <row r="712" spans="1:8" x14ac:dyDescent="0.35">
      <c r="A712" s="73" t="s">
        <v>141</v>
      </c>
      <c r="B712" s="41">
        <v>43439</v>
      </c>
      <c r="C712" s="73" t="s">
        <v>132</v>
      </c>
      <c r="D712" s="73">
        <v>20181205</v>
      </c>
      <c r="E712" s="73">
        <v>890607</v>
      </c>
      <c r="F712" s="73">
        <v>862312</v>
      </c>
      <c r="G712" s="73">
        <v>815588</v>
      </c>
      <c r="H712" s="73">
        <v>918309</v>
      </c>
    </row>
    <row r="713" spans="1:8" x14ac:dyDescent="0.35">
      <c r="A713" s="73" t="s">
        <v>142</v>
      </c>
      <c r="B713" s="41">
        <v>43440</v>
      </c>
      <c r="C713" s="73" t="s">
        <v>132</v>
      </c>
      <c r="D713" s="73">
        <v>20181206</v>
      </c>
      <c r="E713" s="73">
        <v>827858</v>
      </c>
      <c r="F713" s="73">
        <v>863894</v>
      </c>
      <c r="G713" s="73">
        <v>825024</v>
      </c>
      <c r="H713" s="73">
        <v>913821</v>
      </c>
    </row>
    <row r="714" spans="1:8" x14ac:dyDescent="0.35">
      <c r="A714" s="73" t="s">
        <v>143</v>
      </c>
      <c r="B714" s="41">
        <v>43441</v>
      </c>
      <c r="C714" s="73" t="s">
        <v>132</v>
      </c>
      <c r="D714" s="73">
        <v>20181207</v>
      </c>
      <c r="E714" s="73">
        <v>765103</v>
      </c>
      <c r="F714" s="73">
        <v>855448</v>
      </c>
      <c r="G714" s="73">
        <v>809635</v>
      </c>
      <c r="H714" s="73">
        <v>892280</v>
      </c>
    </row>
    <row r="715" spans="1:8" x14ac:dyDescent="0.35">
      <c r="A715" s="73" t="s">
        <v>144</v>
      </c>
      <c r="B715" s="41">
        <v>43442</v>
      </c>
      <c r="C715" s="73" t="s">
        <v>132</v>
      </c>
      <c r="D715" s="73">
        <v>20181208</v>
      </c>
      <c r="E715" s="73">
        <v>704164</v>
      </c>
      <c r="F715" s="73">
        <v>767774</v>
      </c>
      <c r="G715" s="73">
        <v>738656</v>
      </c>
      <c r="H715" s="73">
        <v>790548</v>
      </c>
    </row>
    <row r="716" spans="1:8" x14ac:dyDescent="0.35">
      <c r="A716" s="73" t="s">
        <v>138</v>
      </c>
      <c r="B716" s="41">
        <v>43443</v>
      </c>
      <c r="C716" s="73" t="s">
        <v>132</v>
      </c>
      <c r="D716" s="73">
        <v>20181209</v>
      </c>
      <c r="E716" s="73">
        <v>724712</v>
      </c>
      <c r="F716" s="73">
        <v>742040</v>
      </c>
      <c r="G716" s="73">
        <v>702597</v>
      </c>
      <c r="H716" s="73">
        <v>780074</v>
      </c>
    </row>
    <row r="717" spans="1:8" x14ac:dyDescent="0.35">
      <c r="A717" s="73" t="s">
        <v>139</v>
      </c>
      <c r="B717" s="41">
        <v>43444</v>
      </c>
      <c r="C717" s="73" t="s">
        <v>132</v>
      </c>
      <c r="D717" s="73">
        <v>20181210</v>
      </c>
      <c r="E717" s="73">
        <v>875950</v>
      </c>
      <c r="F717" s="73">
        <v>863625</v>
      </c>
      <c r="G717" s="73">
        <v>822865</v>
      </c>
      <c r="H717" s="73">
        <v>913601</v>
      </c>
    </row>
    <row r="718" spans="1:8" x14ac:dyDescent="0.35">
      <c r="A718" s="73" t="s">
        <v>140</v>
      </c>
      <c r="B718" s="41">
        <v>43445</v>
      </c>
      <c r="C718" s="73" t="s">
        <v>132</v>
      </c>
      <c r="D718" s="73">
        <v>20181211</v>
      </c>
      <c r="E718" s="73">
        <v>886147</v>
      </c>
      <c r="F718" s="73">
        <v>884014</v>
      </c>
      <c r="G718" s="73">
        <v>836481</v>
      </c>
      <c r="H718" s="73">
        <v>932415</v>
      </c>
    </row>
    <row r="719" spans="1:8" x14ac:dyDescent="0.35">
      <c r="A719" s="73" t="s">
        <v>141</v>
      </c>
      <c r="B719" s="41">
        <v>43446</v>
      </c>
      <c r="C719" s="73" t="s">
        <v>132</v>
      </c>
      <c r="D719" s="73">
        <v>20181212</v>
      </c>
      <c r="E719" s="73">
        <v>853832</v>
      </c>
      <c r="F719" s="73">
        <v>879552</v>
      </c>
      <c r="G719" s="73">
        <v>829584</v>
      </c>
      <c r="H719" s="73">
        <v>931015</v>
      </c>
    </row>
    <row r="720" spans="1:8" x14ac:dyDescent="0.35">
      <c r="A720" s="73" t="s">
        <v>142</v>
      </c>
      <c r="B720" s="41">
        <v>43447</v>
      </c>
      <c r="C720" s="73" t="s">
        <v>132</v>
      </c>
      <c r="D720" s="73">
        <v>20181213</v>
      </c>
      <c r="E720" s="73">
        <v>863467</v>
      </c>
      <c r="F720" s="73">
        <v>880780</v>
      </c>
      <c r="G720" s="73">
        <v>832590</v>
      </c>
      <c r="H720" s="73">
        <v>927442</v>
      </c>
    </row>
    <row r="721" spans="1:8" x14ac:dyDescent="0.35">
      <c r="A721" s="73" t="s">
        <v>143</v>
      </c>
      <c r="B721" s="41">
        <v>43448</v>
      </c>
      <c r="C721" s="73" t="s">
        <v>132</v>
      </c>
      <c r="D721" s="73">
        <v>20181214</v>
      </c>
      <c r="E721" s="73">
        <v>902789</v>
      </c>
      <c r="F721" s="73">
        <v>866201</v>
      </c>
      <c r="G721" s="73">
        <v>823502</v>
      </c>
      <c r="H721" s="73">
        <v>912865</v>
      </c>
    </row>
    <row r="722" spans="1:8" x14ac:dyDescent="0.35">
      <c r="A722" s="73" t="s">
        <v>144</v>
      </c>
      <c r="B722" s="41">
        <v>43449</v>
      </c>
      <c r="C722" s="73" t="s">
        <v>132</v>
      </c>
      <c r="D722" s="73">
        <v>20181215</v>
      </c>
      <c r="E722" s="73">
        <v>806640</v>
      </c>
      <c r="F722" s="73">
        <v>773908</v>
      </c>
      <c r="G722" s="73">
        <v>744766</v>
      </c>
      <c r="H722" s="73">
        <v>827555</v>
      </c>
    </row>
    <row r="723" spans="1:8" x14ac:dyDescent="0.35">
      <c r="A723" s="73" t="s">
        <v>138</v>
      </c>
      <c r="B723" s="41">
        <v>43450</v>
      </c>
      <c r="C723" s="73" t="s">
        <v>132</v>
      </c>
      <c r="D723" s="73">
        <v>20181216</v>
      </c>
      <c r="E723" s="73">
        <v>799898</v>
      </c>
      <c r="F723" s="73">
        <v>752519</v>
      </c>
      <c r="G723" s="73">
        <v>718805</v>
      </c>
      <c r="H723" s="73">
        <v>792481</v>
      </c>
    </row>
    <row r="724" spans="1:8" x14ac:dyDescent="0.35">
      <c r="A724" s="73" t="s">
        <v>139</v>
      </c>
      <c r="B724" s="41">
        <v>43451</v>
      </c>
      <c r="C724" s="73" t="s">
        <v>132</v>
      </c>
      <c r="D724" s="73">
        <v>20181217</v>
      </c>
      <c r="E724" s="73">
        <v>871390</v>
      </c>
      <c r="F724" s="73">
        <v>869299</v>
      </c>
      <c r="G724" s="73">
        <v>842264</v>
      </c>
      <c r="H724" s="73">
        <v>918340</v>
      </c>
    </row>
    <row r="725" spans="1:8" x14ac:dyDescent="0.35">
      <c r="A725" s="73" t="s">
        <v>140</v>
      </c>
      <c r="B725" s="41">
        <v>43452</v>
      </c>
      <c r="C725" s="73" t="s">
        <v>132</v>
      </c>
      <c r="D725" s="73">
        <v>20181218</v>
      </c>
      <c r="E725" s="73">
        <v>834990</v>
      </c>
      <c r="F725" s="73">
        <v>880493</v>
      </c>
      <c r="G725" s="73">
        <v>839294</v>
      </c>
      <c r="H725" s="73">
        <v>929208</v>
      </c>
    </row>
    <row r="726" spans="1:8" x14ac:dyDescent="0.35">
      <c r="A726" s="73" t="s">
        <v>141</v>
      </c>
      <c r="B726" s="41">
        <v>43453</v>
      </c>
      <c r="C726" s="73" t="s">
        <v>132</v>
      </c>
      <c r="D726" s="73">
        <v>20181219</v>
      </c>
      <c r="E726" s="73">
        <v>853294</v>
      </c>
      <c r="F726" s="73">
        <v>871974</v>
      </c>
      <c r="G726" s="73">
        <v>827403</v>
      </c>
      <c r="H726" s="73">
        <v>911313</v>
      </c>
    </row>
    <row r="727" spans="1:8" x14ac:dyDescent="0.35">
      <c r="A727" s="73" t="s">
        <v>142</v>
      </c>
      <c r="B727" s="41">
        <v>43454</v>
      </c>
      <c r="C727" s="73" t="s">
        <v>132</v>
      </c>
      <c r="D727" s="73">
        <v>20181220</v>
      </c>
      <c r="E727" s="73">
        <v>836609</v>
      </c>
      <c r="F727" s="73">
        <v>858508</v>
      </c>
      <c r="G727" s="73">
        <v>799723</v>
      </c>
      <c r="H727" s="73">
        <v>907871</v>
      </c>
    </row>
    <row r="728" spans="1:8" x14ac:dyDescent="0.35">
      <c r="A728" s="73" t="s">
        <v>143</v>
      </c>
      <c r="B728" s="41">
        <v>43455</v>
      </c>
      <c r="C728" s="73" t="s">
        <v>132</v>
      </c>
      <c r="D728" s="73">
        <v>20181221</v>
      </c>
      <c r="E728" s="73">
        <v>804605</v>
      </c>
      <c r="F728" s="73">
        <v>811060</v>
      </c>
      <c r="G728" s="73">
        <v>754928</v>
      </c>
      <c r="H728" s="73">
        <v>866993</v>
      </c>
    </row>
    <row r="729" spans="1:8" x14ac:dyDescent="0.35">
      <c r="A729" s="73" t="s">
        <v>144</v>
      </c>
      <c r="B729" s="41">
        <v>43456</v>
      </c>
      <c r="C729" s="73" t="s">
        <v>132</v>
      </c>
      <c r="D729" s="73">
        <v>20181222</v>
      </c>
      <c r="E729" s="73">
        <v>714413</v>
      </c>
      <c r="F729" s="73">
        <v>728263</v>
      </c>
      <c r="G729" s="73">
        <v>665301</v>
      </c>
      <c r="H729" s="73">
        <v>777921</v>
      </c>
    </row>
    <row r="730" spans="1:8" x14ac:dyDescent="0.35">
      <c r="A730" s="73" t="s">
        <v>138</v>
      </c>
      <c r="B730" s="41">
        <v>43457</v>
      </c>
      <c r="C730" s="73" t="s">
        <v>132</v>
      </c>
      <c r="D730" s="73">
        <v>20181223</v>
      </c>
      <c r="E730" s="73">
        <v>746415</v>
      </c>
      <c r="F730" s="73">
        <v>692676</v>
      </c>
      <c r="G730" s="73">
        <v>626439</v>
      </c>
      <c r="H730" s="73">
        <v>754762</v>
      </c>
    </row>
    <row r="731" spans="1:8" x14ac:dyDescent="0.35">
      <c r="A731" s="73" t="s">
        <v>139</v>
      </c>
      <c r="B731" s="41">
        <v>43458</v>
      </c>
      <c r="C731" s="73" t="s">
        <v>132</v>
      </c>
      <c r="D731" s="73">
        <v>20181224</v>
      </c>
      <c r="E731" s="73">
        <v>766575</v>
      </c>
      <c r="F731" s="73">
        <v>740250</v>
      </c>
      <c r="G731" s="73">
        <v>609958</v>
      </c>
      <c r="H731" s="73">
        <v>873695</v>
      </c>
    </row>
    <row r="732" spans="1:8" x14ac:dyDescent="0.35">
      <c r="A732" s="73" t="s">
        <v>140</v>
      </c>
      <c r="B732" s="41">
        <v>43459</v>
      </c>
      <c r="C732" s="73" t="s">
        <v>132</v>
      </c>
      <c r="D732" s="73">
        <v>20181225</v>
      </c>
      <c r="E732" s="73">
        <v>693724</v>
      </c>
      <c r="F732" s="73">
        <v>709973</v>
      </c>
      <c r="G732" s="73">
        <v>642979</v>
      </c>
      <c r="H732" s="73">
        <v>864712</v>
      </c>
    </row>
    <row r="733" spans="1:8" x14ac:dyDescent="0.35">
      <c r="A733" s="73" t="s">
        <v>141</v>
      </c>
      <c r="B733" s="41">
        <v>43460</v>
      </c>
      <c r="C733" s="73" t="s">
        <v>132</v>
      </c>
      <c r="D733" s="73">
        <v>20181226</v>
      </c>
      <c r="E733" s="73">
        <v>666593</v>
      </c>
      <c r="F733" s="73">
        <v>719368</v>
      </c>
      <c r="G733" s="73">
        <v>629011</v>
      </c>
      <c r="H733" s="73">
        <v>825455</v>
      </c>
    </row>
    <row r="734" spans="1:8" x14ac:dyDescent="0.35">
      <c r="A734" s="73" t="s">
        <v>142</v>
      </c>
      <c r="B734" s="41">
        <v>43461</v>
      </c>
      <c r="C734" s="73" t="s">
        <v>132</v>
      </c>
      <c r="D734" s="73">
        <v>20181227</v>
      </c>
      <c r="E734" s="73">
        <v>752264</v>
      </c>
      <c r="F734" s="73">
        <v>720524</v>
      </c>
      <c r="G734" s="73">
        <v>623833</v>
      </c>
      <c r="H734" s="73">
        <v>796343</v>
      </c>
    </row>
    <row r="735" spans="1:8" x14ac:dyDescent="0.35">
      <c r="A735" s="73" t="s">
        <v>143</v>
      </c>
      <c r="B735" s="41">
        <v>43462</v>
      </c>
      <c r="C735" s="73" t="s">
        <v>132</v>
      </c>
      <c r="D735" s="73">
        <v>20181228</v>
      </c>
      <c r="E735" s="73">
        <v>750052</v>
      </c>
      <c r="F735" s="73">
        <v>714731</v>
      </c>
      <c r="G735" s="73">
        <v>627902</v>
      </c>
      <c r="H735" s="73">
        <v>789343</v>
      </c>
    </row>
    <row r="736" spans="1:8" x14ac:dyDescent="0.35">
      <c r="A736" s="73" t="s">
        <v>144</v>
      </c>
      <c r="B736" s="41">
        <v>43463</v>
      </c>
      <c r="C736" s="73" t="s">
        <v>132</v>
      </c>
      <c r="D736" s="73">
        <v>20181229</v>
      </c>
      <c r="E736" s="73">
        <v>677738</v>
      </c>
      <c r="F736" s="73">
        <v>682227</v>
      </c>
      <c r="G736" s="73">
        <v>629696</v>
      </c>
      <c r="H736" s="73">
        <v>721688</v>
      </c>
    </row>
    <row r="737" spans="1:8" x14ac:dyDescent="0.35">
      <c r="A737" s="73" t="s">
        <v>138</v>
      </c>
      <c r="B737" s="41">
        <v>43464</v>
      </c>
      <c r="C737" s="73" t="s">
        <v>132</v>
      </c>
      <c r="D737" s="73">
        <v>20181230</v>
      </c>
      <c r="E737" s="73">
        <v>690785</v>
      </c>
      <c r="F737" s="73">
        <v>673307</v>
      </c>
      <c r="G737" s="73">
        <v>632058</v>
      </c>
      <c r="H737" s="73">
        <v>731473</v>
      </c>
    </row>
    <row r="738" spans="1:8" x14ac:dyDescent="0.35">
      <c r="A738" s="73" t="s">
        <v>139</v>
      </c>
      <c r="B738" s="41">
        <v>43465</v>
      </c>
      <c r="C738" s="73" t="s">
        <v>132</v>
      </c>
      <c r="D738" s="73">
        <v>20181231</v>
      </c>
      <c r="E738" s="73">
        <v>691560</v>
      </c>
      <c r="F738" s="73">
        <v>721861</v>
      </c>
      <c r="G738" s="73">
        <v>666921</v>
      </c>
      <c r="H738" s="73">
        <v>822867</v>
      </c>
    </row>
    <row r="739" spans="1:8" x14ac:dyDescent="0.35">
      <c r="A739" s="73" t="s">
        <v>140</v>
      </c>
      <c r="B739" s="41">
        <v>43466</v>
      </c>
      <c r="C739" s="73" t="s">
        <v>132</v>
      </c>
      <c r="D739" s="73">
        <v>20190101</v>
      </c>
      <c r="E739" s="73">
        <v>661036</v>
      </c>
      <c r="F739" s="73">
        <v>708527</v>
      </c>
      <c r="G739" s="73">
        <v>667427</v>
      </c>
      <c r="H739" s="73">
        <v>773720</v>
      </c>
    </row>
    <row r="740" spans="1:8" x14ac:dyDescent="0.35">
      <c r="A740" s="73" t="s">
        <v>141</v>
      </c>
      <c r="B740" s="41">
        <v>43467</v>
      </c>
      <c r="C740" s="73" t="s">
        <v>132</v>
      </c>
      <c r="D740" s="73">
        <v>20190102</v>
      </c>
      <c r="E740" s="73">
        <v>838629</v>
      </c>
      <c r="F740" s="73">
        <v>841297</v>
      </c>
      <c r="G740" s="73">
        <v>801615</v>
      </c>
      <c r="H740" s="73">
        <v>906490</v>
      </c>
    </row>
    <row r="741" spans="1:8" x14ac:dyDescent="0.35">
      <c r="A741" s="73" t="s">
        <v>142</v>
      </c>
      <c r="B741" s="41">
        <v>43468</v>
      </c>
      <c r="C741" s="73" t="s">
        <v>132</v>
      </c>
      <c r="D741" s="73">
        <v>20190103</v>
      </c>
      <c r="E741" s="73">
        <v>892604</v>
      </c>
      <c r="F741" s="73">
        <v>841515</v>
      </c>
      <c r="G741" s="73">
        <v>801832</v>
      </c>
      <c r="H741" s="73">
        <v>905291</v>
      </c>
    </row>
    <row r="742" spans="1:8" x14ac:dyDescent="0.35">
      <c r="A742" s="73" t="s">
        <v>143</v>
      </c>
      <c r="B742" s="41">
        <v>43469</v>
      </c>
      <c r="C742" s="73" t="s">
        <v>132</v>
      </c>
      <c r="D742" s="73">
        <v>20190104</v>
      </c>
      <c r="E742" s="73">
        <v>894569</v>
      </c>
      <c r="F742" s="73">
        <v>829490</v>
      </c>
      <c r="G742" s="73">
        <v>789808</v>
      </c>
      <c r="H742" s="73">
        <v>893266</v>
      </c>
    </row>
    <row r="743" spans="1:8" x14ac:dyDescent="0.35">
      <c r="A743" s="73" t="s">
        <v>144</v>
      </c>
      <c r="B743" s="41">
        <v>43470</v>
      </c>
      <c r="C743" s="73" t="s">
        <v>132</v>
      </c>
      <c r="D743" s="73">
        <v>20190105</v>
      </c>
      <c r="E743" s="73">
        <v>822021</v>
      </c>
      <c r="F743" s="73">
        <v>748008</v>
      </c>
      <c r="G743" s="73">
        <v>708326</v>
      </c>
      <c r="H743" s="73">
        <v>810367</v>
      </c>
    </row>
    <row r="744" spans="1:8" x14ac:dyDescent="0.35">
      <c r="A744" s="73" t="s">
        <v>138</v>
      </c>
      <c r="B744" s="41">
        <v>43471</v>
      </c>
      <c r="C744" s="73" t="s">
        <v>132</v>
      </c>
      <c r="D744" s="73">
        <v>20190106</v>
      </c>
      <c r="E744" s="73">
        <v>783356</v>
      </c>
      <c r="F744" s="73">
        <v>734611</v>
      </c>
      <c r="G744" s="73">
        <v>694929</v>
      </c>
      <c r="H744" s="73">
        <v>795553</v>
      </c>
    </row>
    <row r="745" spans="1:8" x14ac:dyDescent="0.35">
      <c r="A745" s="73" t="s">
        <v>139</v>
      </c>
      <c r="B745" s="41">
        <v>43472</v>
      </c>
      <c r="C745" s="73" t="s">
        <v>132</v>
      </c>
      <c r="D745" s="73">
        <v>20190107</v>
      </c>
      <c r="E745" s="73">
        <v>813761</v>
      </c>
      <c r="F745" s="73">
        <v>859535</v>
      </c>
      <c r="G745" s="73">
        <v>819852</v>
      </c>
      <c r="H745" s="73">
        <v>920476</v>
      </c>
    </row>
    <row r="746" spans="1:8" x14ac:dyDescent="0.35">
      <c r="A746" s="73" t="s">
        <v>140</v>
      </c>
      <c r="B746" s="41">
        <v>43473</v>
      </c>
      <c r="C746" s="73" t="s">
        <v>132</v>
      </c>
      <c r="D746" s="73">
        <v>20190108</v>
      </c>
      <c r="E746" s="73">
        <v>823787</v>
      </c>
      <c r="F746" s="73">
        <v>861597</v>
      </c>
      <c r="G746" s="73">
        <v>821914</v>
      </c>
      <c r="H746" s="73">
        <v>921121</v>
      </c>
    </row>
    <row r="747" spans="1:8" x14ac:dyDescent="0.35">
      <c r="A747" s="73" t="s">
        <v>141</v>
      </c>
      <c r="B747" s="41">
        <v>43474</v>
      </c>
      <c r="C747" s="73" t="s">
        <v>132</v>
      </c>
      <c r="D747" s="73">
        <v>20190109</v>
      </c>
      <c r="E747" s="73">
        <v>890875</v>
      </c>
      <c r="F747" s="73">
        <v>861548</v>
      </c>
      <c r="G747" s="73">
        <v>821866</v>
      </c>
      <c r="H747" s="73">
        <v>919655</v>
      </c>
    </row>
    <row r="748" spans="1:8" x14ac:dyDescent="0.35">
      <c r="A748" s="73" t="s">
        <v>142</v>
      </c>
      <c r="B748" s="41">
        <v>43475</v>
      </c>
      <c r="C748" s="73" t="s">
        <v>132</v>
      </c>
      <c r="D748" s="73">
        <v>20190110</v>
      </c>
      <c r="E748" s="73">
        <v>915877</v>
      </c>
      <c r="F748" s="73">
        <v>861213</v>
      </c>
      <c r="G748" s="73">
        <v>821530</v>
      </c>
      <c r="H748" s="73">
        <v>917903</v>
      </c>
    </row>
    <row r="749" spans="1:8" x14ac:dyDescent="0.35">
      <c r="A749" s="73" t="s">
        <v>143</v>
      </c>
      <c r="B749" s="41">
        <v>43476</v>
      </c>
      <c r="C749" s="73" t="s">
        <v>132</v>
      </c>
      <c r="D749" s="73">
        <v>20190111</v>
      </c>
      <c r="E749" s="73">
        <v>877131</v>
      </c>
      <c r="F749" s="73">
        <v>848772</v>
      </c>
      <c r="G749" s="73">
        <v>809089</v>
      </c>
      <c r="H749" s="73">
        <v>904044</v>
      </c>
    </row>
    <row r="750" spans="1:8" x14ac:dyDescent="0.35">
      <c r="A750" s="73" t="s">
        <v>144</v>
      </c>
      <c r="B750" s="41">
        <v>43477</v>
      </c>
      <c r="C750" s="73" t="s">
        <v>132</v>
      </c>
      <c r="D750" s="73">
        <v>20190112</v>
      </c>
      <c r="E750" s="73">
        <v>728887</v>
      </c>
      <c r="F750" s="73">
        <v>767204</v>
      </c>
      <c r="G750" s="73">
        <v>727521</v>
      </c>
      <c r="H750" s="73">
        <v>821059</v>
      </c>
    </row>
    <row r="751" spans="1:8" x14ac:dyDescent="0.35">
      <c r="A751" s="73" t="s">
        <v>138</v>
      </c>
      <c r="B751" s="41">
        <v>43478</v>
      </c>
      <c r="C751" s="73" t="s">
        <v>132</v>
      </c>
      <c r="D751" s="73">
        <v>20190113</v>
      </c>
      <c r="E751" s="73">
        <v>682736</v>
      </c>
      <c r="F751" s="73">
        <v>753522</v>
      </c>
      <c r="G751" s="73">
        <v>715257</v>
      </c>
      <c r="H751" s="73">
        <v>807377</v>
      </c>
    </row>
    <row r="752" spans="1:8" x14ac:dyDescent="0.35">
      <c r="A752" s="73" t="s">
        <v>139</v>
      </c>
      <c r="B752" s="41">
        <v>43479</v>
      </c>
      <c r="C752" s="73" t="s">
        <v>132</v>
      </c>
      <c r="D752" s="73">
        <v>20190114</v>
      </c>
      <c r="E752" s="73">
        <v>845225</v>
      </c>
      <c r="F752" s="73">
        <v>861349</v>
      </c>
      <c r="G752" s="73">
        <v>821666</v>
      </c>
      <c r="H752" s="73">
        <v>912370</v>
      </c>
    </row>
    <row r="753" spans="1:8" x14ac:dyDescent="0.35">
      <c r="A753" s="73" t="s">
        <v>140</v>
      </c>
      <c r="B753" s="41">
        <v>43480</v>
      </c>
      <c r="C753" s="73" t="s">
        <v>132</v>
      </c>
      <c r="D753" s="73">
        <v>20190115</v>
      </c>
      <c r="E753" s="73">
        <v>829752</v>
      </c>
      <c r="F753" s="73">
        <v>861164</v>
      </c>
      <c r="G753" s="73">
        <v>821481</v>
      </c>
      <c r="H753" s="73">
        <v>912184</v>
      </c>
    </row>
    <row r="754" spans="1:8" x14ac:dyDescent="0.35">
      <c r="A754" s="73" t="s">
        <v>141</v>
      </c>
      <c r="B754" s="41">
        <v>43481</v>
      </c>
      <c r="C754" s="73" t="s">
        <v>132</v>
      </c>
      <c r="D754" s="73">
        <v>20190116</v>
      </c>
      <c r="E754" s="73">
        <v>837968</v>
      </c>
      <c r="F754" s="73">
        <v>862148</v>
      </c>
      <c r="G754" s="73">
        <v>821048</v>
      </c>
      <c r="H754" s="73">
        <v>911751</v>
      </c>
    </row>
    <row r="755" spans="1:8" x14ac:dyDescent="0.35">
      <c r="A755" s="73" t="s">
        <v>142</v>
      </c>
      <c r="B755" s="41">
        <v>43482</v>
      </c>
      <c r="C755" s="73" t="s">
        <v>132</v>
      </c>
      <c r="D755" s="73">
        <v>20190117</v>
      </c>
      <c r="E755" s="73">
        <v>867750</v>
      </c>
      <c r="F755" s="73">
        <v>861695</v>
      </c>
      <c r="G755" s="73">
        <v>822012</v>
      </c>
      <c r="H755" s="73">
        <v>911299</v>
      </c>
    </row>
    <row r="756" spans="1:8" x14ac:dyDescent="0.35">
      <c r="A756" s="73" t="s">
        <v>143</v>
      </c>
      <c r="B756" s="41">
        <v>43483</v>
      </c>
      <c r="C756" s="73" t="s">
        <v>132</v>
      </c>
      <c r="D756" s="73">
        <v>20190118</v>
      </c>
      <c r="E756" s="73">
        <v>908428</v>
      </c>
      <c r="F756" s="73">
        <v>848930</v>
      </c>
      <c r="G756" s="73">
        <v>809248</v>
      </c>
      <c r="H756" s="73">
        <v>898534</v>
      </c>
    </row>
    <row r="757" spans="1:8" x14ac:dyDescent="0.35">
      <c r="A757" s="73" t="s">
        <v>144</v>
      </c>
      <c r="B757" s="41">
        <v>43484</v>
      </c>
      <c r="C757" s="73" t="s">
        <v>132</v>
      </c>
      <c r="D757" s="73">
        <v>20190119</v>
      </c>
      <c r="E757" s="73">
        <v>840763</v>
      </c>
      <c r="F757" s="73">
        <v>768669</v>
      </c>
      <c r="G757" s="73">
        <v>727569</v>
      </c>
      <c r="H757" s="73">
        <v>816855</v>
      </c>
    </row>
    <row r="758" spans="1:8" x14ac:dyDescent="0.35">
      <c r="A758" s="73" t="s">
        <v>138</v>
      </c>
      <c r="B758" s="41">
        <v>43485</v>
      </c>
      <c r="C758" s="73" t="s">
        <v>132</v>
      </c>
      <c r="D758" s="73">
        <v>20190120</v>
      </c>
      <c r="E758" s="73">
        <v>822399</v>
      </c>
      <c r="F758" s="73">
        <v>754859</v>
      </c>
      <c r="G758" s="73">
        <v>713759</v>
      </c>
      <c r="H758" s="73">
        <v>803045</v>
      </c>
    </row>
    <row r="759" spans="1:8" x14ac:dyDescent="0.35">
      <c r="A759" s="73" t="s">
        <v>139</v>
      </c>
      <c r="B759" s="41">
        <v>43486</v>
      </c>
      <c r="C759" s="73" t="s">
        <v>132</v>
      </c>
      <c r="D759" s="73">
        <v>20190121</v>
      </c>
      <c r="E759" s="73">
        <v>904580</v>
      </c>
      <c r="F759" s="73">
        <v>862574</v>
      </c>
      <c r="G759" s="73">
        <v>820057</v>
      </c>
      <c r="H759" s="73">
        <v>909343</v>
      </c>
    </row>
    <row r="760" spans="1:8" x14ac:dyDescent="0.35">
      <c r="A760" s="73" t="s">
        <v>140</v>
      </c>
      <c r="B760" s="41">
        <v>43487</v>
      </c>
      <c r="C760" s="73" t="s">
        <v>132</v>
      </c>
      <c r="D760" s="73">
        <v>20190122</v>
      </c>
      <c r="E760" s="73">
        <v>917159</v>
      </c>
      <c r="F760" s="73">
        <v>861814</v>
      </c>
      <c r="G760" s="73">
        <v>820714</v>
      </c>
      <c r="H760" s="73">
        <v>910000</v>
      </c>
    </row>
    <row r="761" spans="1:8" x14ac:dyDescent="0.35">
      <c r="A761" s="73" t="s">
        <v>141</v>
      </c>
      <c r="B761" s="41">
        <v>43488</v>
      </c>
      <c r="C761" s="73" t="s">
        <v>132</v>
      </c>
      <c r="D761" s="73">
        <v>20190123</v>
      </c>
      <c r="E761" s="73">
        <v>934713</v>
      </c>
      <c r="F761" s="73">
        <v>861267</v>
      </c>
      <c r="G761" s="73">
        <v>820167</v>
      </c>
      <c r="H761" s="73">
        <v>909453</v>
      </c>
    </row>
    <row r="762" spans="1:8" x14ac:dyDescent="0.35">
      <c r="A762" s="73" t="s">
        <v>142</v>
      </c>
      <c r="B762" s="41">
        <v>43489</v>
      </c>
      <c r="C762" s="73" t="s">
        <v>132</v>
      </c>
      <c r="D762" s="73">
        <v>20190124</v>
      </c>
      <c r="E762" s="73">
        <v>943812</v>
      </c>
      <c r="F762" s="73">
        <v>862130</v>
      </c>
      <c r="G762" s="73">
        <v>819613</v>
      </c>
      <c r="H762" s="73">
        <v>908899</v>
      </c>
    </row>
    <row r="763" spans="1:8" x14ac:dyDescent="0.35">
      <c r="A763" s="73" t="s">
        <v>143</v>
      </c>
      <c r="B763" s="41">
        <v>43490</v>
      </c>
      <c r="C763" s="73" t="s">
        <v>132</v>
      </c>
      <c r="D763" s="73">
        <v>20190125</v>
      </c>
      <c r="E763" s="73">
        <v>851430</v>
      </c>
      <c r="F763" s="73">
        <v>849277</v>
      </c>
      <c r="G763" s="73">
        <v>806759</v>
      </c>
      <c r="H763" s="73">
        <v>897463</v>
      </c>
    </row>
    <row r="764" spans="1:8" x14ac:dyDescent="0.35">
      <c r="A764" s="73" t="s">
        <v>144</v>
      </c>
      <c r="B764" s="41">
        <v>43491</v>
      </c>
      <c r="C764" s="73" t="s">
        <v>132</v>
      </c>
      <c r="D764" s="73">
        <v>20190126</v>
      </c>
      <c r="E764" s="73">
        <v>740518</v>
      </c>
      <c r="F764" s="73">
        <v>767313</v>
      </c>
      <c r="G764" s="73">
        <v>724796</v>
      </c>
      <c r="H764" s="73">
        <v>815499</v>
      </c>
    </row>
    <row r="765" spans="1:8" x14ac:dyDescent="0.35">
      <c r="A765" s="73" t="s">
        <v>138</v>
      </c>
      <c r="B765" s="41">
        <v>43492</v>
      </c>
      <c r="C765" s="73" t="s">
        <v>132</v>
      </c>
      <c r="D765" s="73">
        <v>20190127</v>
      </c>
      <c r="E765" s="73">
        <v>714756</v>
      </c>
      <c r="F765" s="73">
        <v>753456</v>
      </c>
      <c r="G765" s="73">
        <v>710939</v>
      </c>
      <c r="H765" s="73">
        <v>803060</v>
      </c>
    </row>
    <row r="766" spans="1:8" x14ac:dyDescent="0.35">
      <c r="A766" s="73" t="s">
        <v>139</v>
      </c>
      <c r="B766" s="41">
        <v>43493</v>
      </c>
      <c r="C766" s="73" t="s">
        <v>132</v>
      </c>
      <c r="D766" s="73">
        <v>20190128</v>
      </c>
      <c r="E766" s="73">
        <v>871804</v>
      </c>
      <c r="F766" s="73">
        <v>859730</v>
      </c>
      <c r="G766" s="73">
        <v>817213</v>
      </c>
      <c r="H766" s="73">
        <v>909333</v>
      </c>
    </row>
    <row r="767" spans="1:8" x14ac:dyDescent="0.35">
      <c r="A767" s="73" t="s">
        <v>140</v>
      </c>
      <c r="B767" s="41">
        <v>43494</v>
      </c>
      <c r="C767" s="73" t="s">
        <v>132</v>
      </c>
      <c r="D767" s="73">
        <v>20190129</v>
      </c>
      <c r="E767" s="73">
        <v>931776</v>
      </c>
      <c r="F767" s="73">
        <v>858986</v>
      </c>
      <c r="G767" s="73">
        <v>816469</v>
      </c>
      <c r="H767" s="73">
        <v>910007</v>
      </c>
    </row>
    <row r="768" spans="1:8" x14ac:dyDescent="0.35">
      <c r="A768" s="73" t="s">
        <v>141</v>
      </c>
      <c r="B768" s="41">
        <v>43495</v>
      </c>
      <c r="C768" s="73" t="s">
        <v>132</v>
      </c>
      <c r="D768" s="73">
        <v>20190130</v>
      </c>
      <c r="E768" s="73">
        <v>935731</v>
      </c>
      <c r="F768" s="73">
        <v>858490</v>
      </c>
      <c r="G768" s="73">
        <v>815973</v>
      </c>
      <c r="H768" s="73">
        <v>909510</v>
      </c>
    </row>
    <row r="769" spans="1:8" x14ac:dyDescent="0.35">
      <c r="A769" s="73" t="s">
        <v>142</v>
      </c>
      <c r="B769" s="41">
        <v>43496</v>
      </c>
      <c r="C769" s="73" t="s">
        <v>132</v>
      </c>
      <c r="D769" s="73">
        <v>20190131</v>
      </c>
      <c r="E769" s="73">
        <v>959557</v>
      </c>
      <c r="F769" s="73">
        <v>856355</v>
      </c>
      <c r="G769" s="73">
        <v>815255</v>
      </c>
      <c r="H769" s="73">
        <v>910210</v>
      </c>
    </row>
    <row r="770" spans="1:8" x14ac:dyDescent="0.35">
      <c r="A770" s="73" t="s">
        <v>143</v>
      </c>
      <c r="B770" s="41">
        <v>43497</v>
      </c>
      <c r="C770" s="73" t="s">
        <v>132</v>
      </c>
      <c r="D770" s="73">
        <v>20190201</v>
      </c>
      <c r="E770" s="73">
        <v>931261</v>
      </c>
      <c r="F770" s="73">
        <v>843559</v>
      </c>
      <c r="G770" s="73">
        <v>802459</v>
      </c>
      <c r="H770" s="73">
        <v>897414</v>
      </c>
    </row>
    <row r="771" spans="1:8" x14ac:dyDescent="0.35">
      <c r="A771" s="73" t="s">
        <v>144</v>
      </c>
      <c r="B771" s="41">
        <v>43498</v>
      </c>
      <c r="C771" s="73" t="s">
        <v>132</v>
      </c>
      <c r="D771" s="73">
        <v>20190202</v>
      </c>
      <c r="E771" s="73">
        <v>825479</v>
      </c>
      <c r="F771" s="73">
        <v>761673</v>
      </c>
      <c r="G771" s="73">
        <v>720573</v>
      </c>
      <c r="H771" s="73">
        <v>815528</v>
      </c>
    </row>
    <row r="772" spans="1:8" x14ac:dyDescent="0.35">
      <c r="A772" s="73" t="s">
        <v>138</v>
      </c>
      <c r="B772" s="41">
        <v>43499</v>
      </c>
      <c r="C772" s="73" t="s">
        <v>132</v>
      </c>
      <c r="D772" s="73">
        <v>20190203</v>
      </c>
      <c r="E772" s="73">
        <v>804104</v>
      </c>
      <c r="F772" s="73">
        <v>747907</v>
      </c>
      <c r="G772" s="73">
        <v>706807</v>
      </c>
      <c r="H772" s="73">
        <v>801762</v>
      </c>
    </row>
    <row r="773" spans="1:8" x14ac:dyDescent="0.35">
      <c r="A773" s="73" t="s">
        <v>139</v>
      </c>
      <c r="B773" s="41">
        <v>43500</v>
      </c>
      <c r="C773" s="73" t="s">
        <v>132</v>
      </c>
      <c r="D773" s="73">
        <v>20190204</v>
      </c>
      <c r="E773" s="73">
        <v>869891</v>
      </c>
      <c r="F773" s="73">
        <v>854053</v>
      </c>
      <c r="G773" s="73">
        <v>812953</v>
      </c>
      <c r="H773" s="73">
        <v>907908</v>
      </c>
    </row>
    <row r="774" spans="1:8" x14ac:dyDescent="0.35">
      <c r="A774" s="73" t="s">
        <v>140</v>
      </c>
      <c r="B774" s="41">
        <v>43501</v>
      </c>
      <c r="C774" s="73" t="s">
        <v>132</v>
      </c>
      <c r="D774" s="73">
        <v>20190205</v>
      </c>
      <c r="E774" s="73">
        <v>904125</v>
      </c>
      <c r="F774" s="73">
        <v>851999</v>
      </c>
      <c r="G774" s="73">
        <v>812316</v>
      </c>
      <c r="H774" s="73">
        <v>907271</v>
      </c>
    </row>
    <row r="775" spans="1:8" x14ac:dyDescent="0.35">
      <c r="A775" s="73" t="s">
        <v>141</v>
      </c>
      <c r="B775" s="41">
        <v>43502</v>
      </c>
      <c r="C775" s="73" t="s">
        <v>132</v>
      </c>
      <c r="D775" s="73">
        <v>20190206</v>
      </c>
      <c r="E775" s="73">
        <v>862681</v>
      </c>
      <c r="F775" s="73">
        <v>851577</v>
      </c>
      <c r="G775" s="73">
        <v>811894</v>
      </c>
      <c r="H775" s="73">
        <v>906849</v>
      </c>
    </row>
    <row r="776" spans="1:8" x14ac:dyDescent="0.35">
      <c r="A776" s="73" t="s">
        <v>142</v>
      </c>
      <c r="B776" s="41">
        <v>43503</v>
      </c>
      <c r="C776" s="73" t="s">
        <v>132</v>
      </c>
      <c r="D776" s="73">
        <v>20190207</v>
      </c>
      <c r="E776" s="73">
        <v>838587</v>
      </c>
      <c r="F776" s="73">
        <v>850945</v>
      </c>
      <c r="G776" s="73">
        <v>811262</v>
      </c>
      <c r="H776" s="73">
        <v>906217</v>
      </c>
    </row>
    <row r="777" spans="1:8" x14ac:dyDescent="0.35">
      <c r="A777" s="73" t="s">
        <v>143</v>
      </c>
      <c r="B777" s="41">
        <v>43504</v>
      </c>
      <c r="C777" s="73" t="s">
        <v>132</v>
      </c>
      <c r="D777" s="73">
        <v>20190208</v>
      </c>
      <c r="E777" s="73">
        <v>798655</v>
      </c>
      <c r="F777" s="73">
        <v>838009</v>
      </c>
      <c r="G777" s="73">
        <v>798326</v>
      </c>
      <c r="H777" s="73">
        <v>891864</v>
      </c>
    </row>
    <row r="778" spans="1:8" x14ac:dyDescent="0.35">
      <c r="A778" s="73" t="s">
        <v>144</v>
      </c>
      <c r="B778" s="41">
        <v>43505</v>
      </c>
      <c r="C778" s="73" t="s">
        <v>132</v>
      </c>
      <c r="D778" s="73">
        <v>20190209</v>
      </c>
      <c r="E778" s="73">
        <v>708219</v>
      </c>
      <c r="F778" s="73">
        <v>756196</v>
      </c>
      <c r="G778" s="73">
        <v>716514</v>
      </c>
      <c r="H778" s="73">
        <v>810052</v>
      </c>
    </row>
    <row r="779" spans="1:8" x14ac:dyDescent="0.35">
      <c r="A779" s="73" t="s">
        <v>138</v>
      </c>
      <c r="B779" s="41">
        <v>43506</v>
      </c>
      <c r="C779" s="73" t="s">
        <v>132</v>
      </c>
      <c r="D779" s="73">
        <v>20190210</v>
      </c>
      <c r="E779" s="73">
        <v>757421</v>
      </c>
      <c r="F779" s="73">
        <v>741078</v>
      </c>
      <c r="G779" s="73">
        <v>702813</v>
      </c>
      <c r="H779" s="73">
        <v>794933</v>
      </c>
    </row>
    <row r="780" spans="1:8" x14ac:dyDescent="0.35">
      <c r="A780" s="73" t="s">
        <v>139</v>
      </c>
      <c r="B780" s="41">
        <v>43507</v>
      </c>
      <c r="C780" s="73" t="s">
        <v>132</v>
      </c>
      <c r="D780" s="73">
        <v>20190211</v>
      </c>
      <c r="E780" s="73">
        <v>859439</v>
      </c>
      <c r="F780" s="73">
        <v>847292</v>
      </c>
      <c r="G780" s="73">
        <v>809027</v>
      </c>
      <c r="H780" s="73">
        <v>899730</v>
      </c>
    </row>
    <row r="781" spans="1:8" x14ac:dyDescent="0.35">
      <c r="A781" s="73" t="s">
        <v>140</v>
      </c>
      <c r="B781" s="41">
        <v>43508</v>
      </c>
      <c r="C781" s="73" t="s">
        <v>132</v>
      </c>
      <c r="D781" s="73">
        <v>20190212</v>
      </c>
      <c r="E781" s="73">
        <v>852335</v>
      </c>
      <c r="F781" s="73">
        <v>846683</v>
      </c>
      <c r="G781" s="73">
        <v>808417</v>
      </c>
      <c r="H781" s="73">
        <v>899121</v>
      </c>
    </row>
    <row r="782" spans="1:8" x14ac:dyDescent="0.35">
      <c r="A782" s="73" t="s">
        <v>141</v>
      </c>
      <c r="B782" s="41">
        <v>43509</v>
      </c>
      <c r="C782" s="73" t="s">
        <v>132</v>
      </c>
      <c r="D782" s="73">
        <v>20190213</v>
      </c>
      <c r="E782" s="73">
        <v>814408</v>
      </c>
      <c r="F782" s="73">
        <v>846075</v>
      </c>
      <c r="G782" s="73">
        <v>807810</v>
      </c>
      <c r="H782" s="73">
        <v>897096</v>
      </c>
    </row>
    <row r="783" spans="1:8" x14ac:dyDescent="0.35">
      <c r="A783" s="73" t="s">
        <v>142</v>
      </c>
      <c r="B783" s="41">
        <v>43510</v>
      </c>
      <c r="C783" s="73" t="s">
        <v>132</v>
      </c>
      <c r="D783" s="73">
        <v>20190214</v>
      </c>
      <c r="E783" s="73">
        <v>811257</v>
      </c>
      <c r="F783" s="73">
        <v>844046</v>
      </c>
      <c r="G783" s="73">
        <v>807198</v>
      </c>
      <c r="H783" s="73">
        <v>895067</v>
      </c>
    </row>
    <row r="784" spans="1:8" x14ac:dyDescent="0.35">
      <c r="A784" s="73" t="s">
        <v>143</v>
      </c>
      <c r="B784" s="41">
        <v>43511</v>
      </c>
      <c r="C784" s="73" t="s">
        <v>132</v>
      </c>
      <c r="D784" s="73">
        <v>20190215</v>
      </c>
      <c r="E784" s="73">
        <v>787447</v>
      </c>
      <c r="F784" s="73">
        <v>831126</v>
      </c>
      <c r="G784" s="73">
        <v>794278</v>
      </c>
      <c r="H784" s="73">
        <v>882147</v>
      </c>
    </row>
    <row r="785" spans="1:8" x14ac:dyDescent="0.35">
      <c r="A785" s="73" t="s">
        <v>144</v>
      </c>
      <c r="B785" s="41">
        <v>43512</v>
      </c>
      <c r="C785" s="73" t="s">
        <v>132</v>
      </c>
      <c r="D785" s="73">
        <v>20190216</v>
      </c>
      <c r="E785" s="73">
        <v>713121</v>
      </c>
      <c r="F785" s="73">
        <v>749319</v>
      </c>
      <c r="G785" s="73">
        <v>712470</v>
      </c>
      <c r="H785" s="73">
        <v>798922</v>
      </c>
    </row>
    <row r="786" spans="1:8" x14ac:dyDescent="0.35">
      <c r="A786" s="73" t="s">
        <v>138</v>
      </c>
      <c r="B786" s="41">
        <v>43513</v>
      </c>
      <c r="C786" s="73" t="s">
        <v>132</v>
      </c>
      <c r="D786" s="73">
        <v>20190217</v>
      </c>
      <c r="E786" s="73">
        <v>657296</v>
      </c>
      <c r="F786" s="73">
        <v>733978</v>
      </c>
      <c r="G786" s="73">
        <v>698547</v>
      </c>
      <c r="H786" s="73">
        <v>783582</v>
      </c>
    </row>
    <row r="787" spans="1:8" x14ac:dyDescent="0.35">
      <c r="A787" s="73" t="s">
        <v>139</v>
      </c>
      <c r="B787" s="41">
        <v>43514</v>
      </c>
      <c r="C787" s="73" t="s">
        <v>132</v>
      </c>
      <c r="D787" s="73">
        <v>20190218</v>
      </c>
      <c r="E787" s="73">
        <v>779560</v>
      </c>
      <c r="F787" s="73">
        <v>840186</v>
      </c>
      <c r="G787" s="73">
        <v>803337</v>
      </c>
      <c r="H787" s="73">
        <v>889789</v>
      </c>
    </row>
    <row r="788" spans="1:8" x14ac:dyDescent="0.35">
      <c r="A788" s="73" t="s">
        <v>140</v>
      </c>
      <c r="B788" s="41">
        <v>43515</v>
      </c>
      <c r="C788" s="73" t="s">
        <v>132</v>
      </c>
      <c r="D788" s="73">
        <v>20190219</v>
      </c>
      <c r="E788" s="73">
        <v>801793</v>
      </c>
      <c r="F788" s="73">
        <v>838148</v>
      </c>
      <c r="G788" s="73">
        <v>802717</v>
      </c>
      <c r="H788" s="73">
        <v>887751</v>
      </c>
    </row>
    <row r="789" spans="1:8" x14ac:dyDescent="0.35">
      <c r="A789" s="73" t="s">
        <v>141</v>
      </c>
      <c r="B789" s="41">
        <v>43516</v>
      </c>
      <c r="C789" s="73" t="s">
        <v>132</v>
      </c>
      <c r="D789" s="73">
        <v>20190220</v>
      </c>
      <c r="E789" s="73">
        <v>777631</v>
      </c>
      <c r="F789" s="73">
        <v>837524</v>
      </c>
      <c r="G789" s="73">
        <v>802093</v>
      </c>
      <c r="H789" s="73">
        <v>887127</v>
      </c>
    </row>
    <row r="790" spans="1:8" x14ac:dyDescent="0.35">
      <c r="A790" s="73" t="s">
        <v>142</v>
      </c>
      <c r="B790" s="41">
        <v>43517</v>
      </c>
      <c r="C790" s="73" t="s">
        <v>132</v>
      </c>
      <c r="D790" s="73">
        <v>20190221</v>
      </c>
      <c r="E790" s="73">
        <v>772433</v>
      </c>
      <c r="F790" s="73">
        <v>835478</v>
      </c>
      <c r="G790" s="73">
        <v>800047</v>
      </c>
      <c r="H790" s="73">
        <v>885082</v>
      </c>
    </row>
    <row r="791" spans="1:8" x14ac:dyDescent="0.35">
      <c r="A791" s="73" t="s">
        <v>143</v>
      </c>
      <c r="B791" s="41">
        <v>43518</v>
      </c>
      <c r="C791" s="73" t="s">
        <v>132</v>
      </c>
      <c r="D791" s="73">
        <v>20190222</v>
      </c>
      <c r="E791" s="73">
        <v>758493</v>
      </c>
      <c r="F791" s="73">
        <v>821119</v>
      </c>
      <c r="G791" s="73">
        <v>787105</v>
      </c>
      <c r="H791" s="73">
        <v>872139</v>
      </c>
    </row>
    <row r="792" spans="1:8" x14ac:dyDescent="0.35">
      <c r="A792" s="73" t="s">
        <v>144</v>
      </c>
      <c r="B792" s="41">
        <v>43519</v>
      </c>
      <c r="C792" s="73" t="s">
        <v>132</v>
      </c>
      <c r="D792" s="73">
        <v>20190223</v>
      </c>
      <c r="E792" s="73">
        <v>678244</v>
      </c>
      <c r="F792" s="73">
        <v>739306</v>
      </c>
      <c r="G792" s="73">
        <v>703875</v>
      </c>
      <c r="H792" s="73">
        <v>788909</v>
      </c>
    </row>
    <row r="793" spans="1:8" x14ac:dyDescent="0.35">
      <c r="A793" s="73" t="s">
        <v>138</v>
      </c>
      <c r="B793" s="41">
        <v>43520</v>
      </c>
      <c r="C793" s="73" t="s">
        <v>132</v>
      </c>
      <c r="D793" s="73">
        <v>20190224</v>
      </c>
      <c r="E793" s="73">
        <v>683026</v>
      </c>
      <c r="F793" s="73">
        <v>723944</v>
      </c>
      <c r="G793" s="73">
        <v>689930</v>
      </c>
      <c r="H793" s="73">
        <v>773547</v>
      </c>
    </row>
    <row r="794" spans="1:8" x14ac:dyDescent="0.35">
      <c r="A794" s="73" t="s">
        <v>139</v>
      </c>
      <c r="B794" s="41">
        <v>43521</v>
      </c>
      <c r="C794" s="73" t="s">
        <v>132</v>
      </c>
      <c r="D794" s="73">
        <v>20190225</v>
      </c>
      <c r="E794" s="73">
        <v>771725</v>
      </c>
      <c r="F794" s="73">
        <v>828698</v>
      </c>
      <c r="G794" s="73">
        <v>794684</v>
      </c>
      <c r="H794" s="73">
        <v>878302</v>
      </c>
    </row>
    <row r="795" spans="1:8" x14ac:dyDescent="0.35">
      <c r="A795" s="73" t="s">
        <v>140</v>
      </c>
      <c r="B795" s="41">
        <v>43522</v>
      </c>
      <c r="C795" s="73" t="s">
        <v>132</v>
      </c>
      <c r="D795" s="73">
        <v>20190226</v>
      </c>
      <c r="E795" s="73">
        <v>772140</v>
      </c>
      <c r="F795" s="73">
        <v>826634</v>
      </c>
      <c r="G795" s="73">
        <v>794038</v>
      </c>
      <c r="H795" s="73">
        <v>877655</v>
      </c>
    </row>
    <row r="796" spans="1:8" x14ac:dyDescent="0.35">
      <c r="A796" s="73" t="s">
        <v>141</v>
      </c>
      <c r="B796" s="41">
        <v>43523</v>
      </c>
      <c r="C796" s="73" t="s">
        <v>132</v>
      </c>
      <c r="D796" s="73">
        <v>20190227</v>
      </c>
      <c r="E796" s="73">
        <v>771547</v>
      </c>
      <c r="F796" s="73">
        <v>825984</v>
      </c>
      <c r="G796" s="73">
        <v>791970</v>
      </c>
      <c r="H796" s="73">
        <v>875587</v>
      </c>
    </row>
    <row r="797" spans="1:8" x14ac:dyDescent="0.35">
      <c r="A797" s="73" t="s">
        <v>142</v>
      </c>
      <c r="B797" s="41">
        <v>43524</v>
      </c>
      <c r="C797" s="73" t="s">
        <v>132</v>
      </c>
      <c r="D797" s="73">
        <v>20190228</v>
      </c>
      <c r="E797" s="73">
        <v>820602</v>
      </c>
      <c r="F797" s="73">
        <v>823926</v>
      </c>
      <c r="G797" s="73">
        <v>791330</v>
      </c>
      <c r="H797" s="73">
        <v>873529</v>
      </c>
    </row>
    <row r="798" spans="1:8" x14ac:dyDescent="0.35">
      <c r="A798" s="73" t="s">
        <v>143</v>
      </c>
      <c r="B798" s="41">
        <v>43525</v>
      </c>
      <c r="C798" s="73" t="s">
        <v>132</v>
      </c>
      <c r="D798" s="73">
        <v>20190301</v>
      </c>
      <c r="E798" s="73">
        <v>809586</v>
      </c>
      <c r="F798" s="73">
        <v>809320</v>
      </c>
      <c r="G798" s="73">
        <v>776723</v>
      </c>
      <c r="H798" s="73">
        <v>858923</v>
      </c>
    </row>
    <row r="799" spans="1:8" x14ac:dyDescent="0.35">
      <c r="A799" s="73" t="s">
        <v>144</v>
      </c>
      <c r="B799" s="41">
        <v>43526</v>
      </c>
      <c r="C799" s="73" t="s">
        <v>132</v>
      </c>
      <c r="D799" s="73">
        <v>20190302</v>
      </c>
      <c r="E799" s="73">
        <v>663292</v>
      </c>
      <c r="F799" s="73">
        <v>726040</v>
      </c>
      <c r="G799" s="73">
        <v>693443</v>
      </c>
      <c r="H799" s="73">
        <v>775643</v>
      </c>
    </row>
    <row r="800" spans="1:8" x14ac:dyDescent="0.35">
      <c r="A800" s="73" t="s">
        <v>138</v>
      </c>
      <c r="B800" s="41">
        <v>43527</v>
      </c>
      <c r="C800" s="73" t="s">
        <v>132</v>
      </c>
      <c r="D800" s="73">
        <v>20190303</v>
      </c>
      <c r="E800" s="73">
        <v>666315</v>
      </c>
      <c r="F800" s="73">
        <v>710645</v>
      </c>
      <c r="G800" s="73">
        <v>679466</v>
      </c>
      <c r="H800" s="73">
        <v>758831</v>
      </c>
    </row>
    <row r="801" spans="1:8" x14ac:dyDescent="0.35">
      <c r="A801" s="73" t="s">
        <v>139</v>
      </c>
      <c r="B801" s="41">
        <v>43528</v>
      </c>
      <c r="C801" s="73" t="s">
        <v>132</v>
      </c>
      <c r="D801" s="73">
        <v>20190304</v>
      </c>
      <c r="E801" s="73">
        <v>754645</v>
      </c>
      <c r="F801" s="73">
        <v>815362</v>
      </c>
      <c r="G801" s="73">
        <v>784183</v>
      </c>
      <c r="H801" s="73">
        <v>863549</v>
      </c>
    </row>
    <row r="802" spans="1:8" x14ac:dyDescent="0.35">
      <c r="A802" s="73" t="s">
        <v>140</v>
      </c>
      <c r="B802" s="41">
        <v>43529</v>
      </c>
      <c r="C802" s="73" t="s">
        <v>132</v>
      </c>
      <c r="D802" s="73">
        <v>20190305</v>
      </c>
      <c r="E802" s="73">
        <v>790637</v>
      </c>
      <c r="F802" s="73">
        <v>813271</v>
      </c>
      <c r="G802" s="73">
        <v>782092</v>
      </c>
      <c r="H802" s="73">
        <v>861457</v>
      </c>
    </row>
    <row r="803" spans="1:8" x14ac:dyDescent="0.35">
      <c r="A803" s="73" t="s">
        <v>141</v>
      </c>
      <c r="B803" s="41">
        <v>43530</v>
      </c>
      <c r="C803" s="73" t="s">
        <v>132</v>
      </c>
      <c r="D803" s="73">
        <v>20190306</v>
      </c>
      <c r="E803" s="73">
        <v>791930</v>
      </c>
      <c r="F803" s="73">
        <v>810943</v>
      </c>
      <c r="G803" s="73">
        <v>779764</v>
      </c>
      <c r="H803" s="73">
        <v>857712</v>
      </c>
    </row>
    <row r="804" spans="1:8" x14ac:dyDescent="0.35">
      <c r="A804" s="73" t="s">
        <v>142</v>
      </c>
      <c r="B804" s="41">
        <v>43531</v>
      </c>
      <c r="C804" s="73" t="s">
        <v>132</v>
      </c>
      <c r="D804" s="73">
        <v>20190307</v>
      </c>
      <c r="E804" s="73">
        <v>769817</v>
      </c>
      <c r="F804" s="73">
        <v>808824</v>
      </c>
      <c r="G804" s="73">
        <v>776228</v>
      </c>
      <c r="H804" s="73">
        <v>855593</v>
      </c>
    </row>
    <row r="805" spans="1:8" x14ac:dyDescent="0.35">
      <c r="A805" s="73" t="s">
        <v>143</v>
      </c>
      <c r="B805" s="41">
        <v>43532</v>
      </c>
      <c r="C805" s="73" t="s">
        <v>132</v>
      </c>
      <c r="D805" s="73">
        <v>20190308</v>
      </c>
      <c r="E805" s="73">
        <v>791921</v>
      </c>
      <c r="F805" s="73">
        <v>794381</v>
      </c>
      <c r="G805" s="73">
        <v>761784</v>
      </c>
      <c r="H805" s="73">
        <v>839732</v>
      </c>
    </row>
    <row r="806" spans="1:8" x14ac:dyDescent="0.35">
      <c r="A806" s="73" t="s">
        <v>144</v>
      </c>
      <c r="B806" s="41">
        <v>43533</v>
      </c>
      <c r="C806" s="73" t="s">
        <v>132</v>
      </c>
      <c r="D806" s="73">
        <v>20190309</v>
      </c>
      <c r="E806" s="73">
        <v>662273</v>
      </c>
      <c r="F806" s="73">
        <v>711061</v>
      </c>
      <c r="G806" s="73">
        <v>678464</v>
      </c>
      <c r="H806" s="73">
        <v>756412</v>
      </c>
    </row>
    <row r="807" spans="1:8" x14ac:dyDescent="0.35">
      <c r="A807" s="73" t="s">
        <v>138</v>
      </c>
      <c r="B807" s="41">
        <v>43534</v>
      </c>
      <c r="C807" s="73" t="s">
        <v>132</v>
      </c>
      <c r="D807" s="73">
        <v>20190310</v>
      </c>
      <c r="E807" s="73">
        <v>677682</v>
      </c>
      <c r="F807" s="73">
        <v>695603</v>
      </c>
      <c r="G807" s="73">
        <v>663007</v>
      </c>
      <c r="H807" s="73">
        <v>740955</v>
      </c>
    </row>
    <row r="808" spans="1:8" x14ac:dyDescent="0.35">
      <c r="A808" s="73" t="s">
        <v>139</v>
      </c>
      <c r="B808" s="41">
        <v>43535</v>
      </c>
      <c r="C808" s="73" t="s">
        <v>132</v>
      </c>
      <c r="D808" s="73">
        <v>20190311</v>
      </c>
      <c r="E808" s="73">
        <v>751022</v>
      </c>
      <c r="F808" s="73">
        <v>800043</v>
      </c>
      <c r="G808" s="73">
        <v>767447</v>
      </c>
      <c r="H808" s="73">
        <v>843978</v>
      </c>
    </row>
    <row r="809" spans="1:8" x14ac:dyDescent="0.35">
      <c r="A809" s="73" t="s">
        <v>140</v>
      </c>
      <c r="B809" s="41">
        <v>43536</v>
      </c>
      <c r="C809" s="73" t="s">
        <v>132</v>
      </c>
      <c r="D809" s="73">
        <v>20190312</v>
      </c>
      <c r="E809" s="73">
        <v>789824</v>
      </c>
      <c r="F809" s="73">
        <v>797878</v>
      </c>
      <c r="G809" s="73">
        <v>765282</v>
      </c>
      <c r="H809" s="73">
        <v>841813</v>
      </c>
    </row>
    <row r="810" spans="1:8" x14ac:dyDescent="0.35">
      <c r="A810" s="73" t="s">
        <v>141</v>
      </c>
      <c r="B810" s="41">
        <v>43537</v>
      </c>
      <c r="C810" s="73" t="s">
        <v>132</v>
      </c>
      <c r="D810" s="73">
        <v>20190313</v>
      </c>
      <c r="E810" s="73">
        <v>754479</v>
      </c>
      <c r="F810" s="73">
        <v>795719</v>
      </c>
      <c r="G810" s="73">
        <v>761705</v>
      </c>
      <c r="H810" s="73">
        <v>839653</v>
      </c>
    </row>
    <row r="811" spans="1:8" x14ac:dyDescent="0.35">
      <c r="A811" s="73" t="s">
        <v>142</v>
      </c>
      <c r="B811" s="41">
        <v>43538</v>
      </c>
      <c r="C811" s="73" t="s">
        <v>132</v>
      </c>
      <c r="D811" s="73">
        <v>20190314</v>
      </c>
      <c r="E811" s="73">
        <v>740158</v>
      </c>
      <c r="F811" s="73">
        <v>793539</v>
      </c>
      <c r="G811" s="73">
        <v>759525</v>
      </c>
      <c r="H811" s="73">
        <v>837473</v>
      </c>
    </row>
    <row r="812" spans="1:8" x14ac:dyDescent="0.35">
      <c r="A812" s="73" t="s">
        <v>143</v>
      </c>
      <c r="B812" s="41">
        <v>43539</v>
      </c>
      <c r="C812" s="73" t="s">
        <v>132</v>
      </c>
      <c r="D812" s="73">
        <v>20190315</v>
      </c>
      <c r="E812" s="73">
        <v>727293</v>
      </c>
      <c r="F812" s="73">
        <v>778823</v>
      </c>
      <c r="G812" s="73">
        <v>744810</v>
      </c>
      <c r="H812" s="73">
        <v>822758</v>
      </c>
    </row>
    <row r="813" spans="1:8" x14ac:dyDescent="0.35">
      <c r="A813" s="73" t="s">
        <v>144</v>
      </c>
      <c r="B813" s="41">
        <v>43540</v>
      </c>
      <c r="C813" s="73" t="s">
        <v>132</v>
      </c>
      <c r="D813" s="73">
        <v>20190316</v>
      </c>
      <c r="E813" s="73">
        <v>692601</v>
      </c>
      <c r="F813" s="73">
        <v>695448</v>
      </c>
      <c r="G813" s="73">
        <v>661434</v>
      </c>
      <c r="H813" s="73">
        <v>739383</v>
      </c>
    </row>
    <row r="814" spans="1:8" x14ac:dyDescent="0.35">
      <c r="A814" s="73" t="s">
        <v>138</v>
      </c>
      <c r="B814" s="41">
        <v>43541</v>
      </c>
      <c r="C814" s="73" t="s">
        <v>132</v>
      </c>
      <c r="D814" s="73">
        <v>20190317</v>
      </c>
      <c r="E814" s="73">
        <v>651473</v>
      </c>
      <c r="F814" s="73">
        <v>679940</v>
      </c>
      <c r="G814" s="73">
        <v>647344</v>
      </c>
      <c r="H814" s="73">
        <v>723874</v>
      </c>
    </row>
    <row r="815" spans="1:8" x14ac:dyDescent="0.35">
      <c r="A815" s="73" t="s">
        <v>139</v>
      </c>
      <c r="B815" s="41">
        <v>43542</v>
      </c>
      <c r="C815" s="73" t="s">
        <v>132</v>
      </c>
      <c r="D815" s="73">
        <v>20190318</v>
      </c>
      <c r="E815" s="73">
        <v>808332</v>
      </c>
      <c r="F815" s="73">
        <v>784332</v>
      </c>
      <c r="G815" s="73">
        <v>751735</v>
      </c>
      <c r="H815" s="73">
        <v>828266</v>
      </c>
    </row>
    <row r="816" spans="1:8" x14ac:dyDescent="0.35">
      <c r="A816" s="73" t="s">
        <v>140</v>
      </c>
      <c r="B816" s="41">
        <v>43543</v>
      </c>
      <c r="C816" s="73" t="s">
        <v>132</v>
      </c>
      <c r="D816" s="73">
        <v>20190319</v>
      </c>
      <c r="E816" s="73">
        <v>799511</v>
      </c>
      <c r="F816" s="73">
        <v>782140</v>
      </c>
      <c r="G816" s="73">
        <v>749544</v>
      </c>
      <c r="H816" s="73">
        <v>826075</v>
      </c>
    </row>
    <row r="817" spans="1:8" x14ac:dyDescent="0.35">
      <c r="A817" s="73" t="s">
        <v>141</v>
      </c>
      <c r="B817" s="41">
        <v>43544</v>
      </c>
      <c r="C817" s="73" t="s">
        <v>132</v>
      </c>
      <c r="D817" s="73">
        <v>20190320</v>
      </c>
      <c r="E817" s="73">
        <v>770289</v>
      </c>
      <c r="F817" s="73">
        <v>779933</v>
      </c>
      <c r="G817" s="73">
        <v>747337</v>
      </c>
      <c r="H817" s="73">
        <v>823868</v>
      </c>
    </row>
    <row r="818" spans="1:8" x14ac:dyDescent="0.35">
      <c r="A818" s="73" t="s">
        <v>142</v>
      </c>
      <c r="B818" s="41">
        <v>43545</v>
      </c>
      <c r="C818" s="73" t="s">
        <v>132</v>
      </c>
      <c r="D818" s="73">
        <v>20190321</v>
      </c>
      <c r="E818" s="73">
        <v>771503</v>
      </c>
      <c r="F818" s="73">
        <v>779143</v>
      </c>
      <c r="G818" s="73">
        <v>746546</v>
      </c>
      <c r="H818" s="73">
        <v>821660</v>
      </c>
    </row>
    <row r="819" spans="1:8" x14ac:dyDescent="0.35">
      <c r="A819" s="73" t="s">
        <v>143</v>
      </c>
      <c r="B819" s="41">
        <v>43546</v>
      </c>
      <c r="C819" s="73" t="s">
        <v>132</v>
      </c>
      <c r="D819" s="73">
        <v>20190322</v>
      </c>
      <c r="E819" s="73">
        <v>743524</v>
      </c>
      <c r="F819" s="73">
        <v>764407</v>
      </c>
      <c r="G819" s="73">
        <v>731811</v>
      </c>
      <c r="H819" s="73">
        <v>806924</v>
      </c>
    </row>
    <row r="820" spans="1:8" x14ac:dyDescent="0.35">
      <c r="A820" s="73" t="s">
        <v>144</v>
      </c>
      <c r="B820" s="41">
        <v>43547</v>
      </c>
      <c r="C820" s="73" t="s">
        <v>132</v>
      </c>
      <c r="D820" s="73">
        <v>20190323</v>
      </c>
      <c r="E820" s="73">
        <v>681080</v>
      </c>
      <c r="F820" s="73">
        <v>681024</v>
      </c>
      <c r="G820" s="73">
        <v>648427</v>
      </c>
      <c r="H820" s="73">
        <v>723541</v>
      </c>
    </row>
    <row r="821" spans="1:8" x14ac:dyDescent="0.35">
      <c r="A821" s="73" t="s">
        <v>138</v>
      </c>
      <c r="B821" s="41">
        <v>43548</v>
      </c>
      <c r="C821" s="73" t="s">
        <v>132</v>
      </c>
      <c r="D821" s="73">
        <v>20190324</v>
      </c>
      <c r="E821" s="73">
        <v>609917</v>
      </c>
      <c r="F821" s="73">
        <v>665516</v>
      </c>
      <c r="G821" s="73">
        <v>634337</v>
      </c>
      <c r="H821" s="73">
        <v>708033</v>
      </c>
    </row>
    <row r="822" spans="1:8" x14ac:dyDescent="0.35">
      <c r="A822" s="73" t="s">
        <v>139</v>
      </c>
      <c r="B822" s="41">
        <v>43549</v>
      </c>
      <c r="C822" s="73" t="s">
        <v>132</v>
      </c>
      <c r="D822" s="73">
        <v>20190325</v>
      </c>
      <c r="E822" s="73">
        <v>720836</v>
      </c>
      <c r="F822" s="73">
        <v>771546</v>
      </c>
      <c r="G822" s="73">
        <v>738949</v>
      </c>
      <c r="H822" s="73">
        <v>812646</v>
      </c>
    </row>
    <row r="823" spans="1:8" x14ac:dyDescent="0.35">
      <c r="A823" s="73" t="s">
        <v>140</v>
      </c>
      <c r="B823" s="41">
        <v>43550</v>
      </c>
      <c r="C823" s="73" t="s">
        <v>132</v>
      </c>
      <c r="D823" s="73">
        <v>20190326</v>
      </c>
      <c r="E823" s="73">
        <v>760175</v>
      </c>
      <c r="F823" s="73">
        <v>769143</v>
      </c>
      <c r="G823" s="73">
        <v>736547</v>
      </c>
      <c r="H823" s="73">
        <v>810243</v>
      </c>
    </row>
    <row r="824" spans="1:8" x14ac:dyDescent="0.35">
      <c r="A824" s="73" t="s">
        <v>141</v>
      </c>
      <c r="B824" s="41">
        <v>43551</v>
      </c>
      <c r="C824" s="73" t="s">
        <v>132</v>
      </c>
      <c r="D824" s="73">
        <v>20190327</v>
      </c>
      <c r="E824" s="73">
        <v>772059</v>
      </c>
      <c r="F824" s="73">
        <v>766946</v>
      </c>
      <c r="G824" s="73">
        <v>734350</v>
      </c>
      <c r="H824" s="73">
        <v>809464</v>
      </c>
    </row>
    <row r="825" spans="1:8" x14ac:dyDescent="0.35">
      <c r="A825" s="73" t="s">
        <v>142</v>
      </c>
      <c r="B825" s="41">
        <v>43552</v>
      </c>
      <c r="C825" s="73" t="s">
        <v>132</v>
      </c>
      <c r="D825" s="73">
        <v>20190328</v>
      </c>
      <c r="E825" s="73">
        <v>740703</v>
      </c>
      <c r="F825" s="73">
        <v>764752</v>
      </c>
      <c r="G825" s="73">
        <v>733573</v>
      </c>
      <c r="H825" s="73">
        <v>807270</v>
      </c>
    </row>
    <row r="826" spans="1:8" x14ac:dyDescent="0.35">
      <c r="A826" s="73" t="s">
        <v>143</v>
      </c>
      <c r="B826" s="41">
        <v>43553</v>
      </c>
      <c r="C826" s="73" t="s">
        <v>132</v>
      </c>
      <c r="D826" s="73">
        <v>20190329</v>
      </c>
      <c r="E826" s="73">
        <v>709054</v>
      </c>
      <c r="F826" s="73">
        <v>750043</v>
      </c>
      <c r="G826" s="73">
        <v>718864</v>
      </c>
      <c r="H826" s="73">
        <v>792561</v>
      </c>
    </row>
    <row r="827" spans="1:8" x14ac:dyDescent="0.35">
      <c r="A827" s="73" t="s">
        <v>144</v>
      </c>
      <c r="B827" s="41">
        <v>43554</v>
      </c>
      <c r="C827" s="73" t="s">
        <v>132</v>
      </c>
      <c r="D827" s="73">
        <v>20190330</v>
      </c>
      <c r="E827" s="73">
        <v>652732</v>
      </c>
      <c r="F827" s="73">
        <v>668073</v>
      </c>
      <c r="G827" s="73">
        <v>635477</v>
      </c>
      <c r="H827" s="73">
        <v>709173</v>
      </c>
    </row>
    <row r="828" spans="1:8" x14ac:dyDescent="0.35">
      <c r="A828" s="73" t="s">
        <v>138</v>
      </c>
      <c r="B828" s="41">
        <v>43555</v>
      </c>
      <c r="C828" s="73" t="s">
        <v>132</v>
      </c>
      <c r="D828" s="73">
        <v>20190331</v>
      </c>
      <c r="E828" s="73">
        <v>614179</v>
      </c>
      <c r="F828" s="73">
        <v>646413</v>
      </c>
      <c r="G828" s="73">
        <v>631209</v>
      </c>
      <c r="H828" s="73">
        <v>665071</v>
      </c>
    </row>
    <row r="829" spans="1:8" x14ac:dyDescent="0.35">
      <c r="A829" s="73" t="s">
        <v>139</v>
      </c>
      <c r="B829" s="41">
        <v>43556</v>
      </c>
      <c r="C829" s="73" t="s">
        <v>132</v>
      </c>
      <c r="D829" s="73">
        <v>20190401</v>
      </c>
      <c r="E829" s="73">
        <v>726959</v>
      </c>
      <c r="F829" s="73">
        <v>752573</v>
      </c>
      <c r="G829" s="73">
        <v>737370</v>
      </c>
      <c r="H829" s="73">
        <v>771232</v>
      </c>
    </row>
    <row r="830" spans="1:8" x14ac:dyDescent="0.35">
      <c r="A830" s="73" t="s">
        <v>140</v>
      </c>
      <c r="B830" s="41">
        <v>43557</v>
      </c>
      <c r="C830" s="73" t="s">
        <v>132</v>
      </c>
      <c r="D830" s="73">
        <v>20190402</v>
      </c>
      <c r="E830" s="73">
        <v>790556</v>
      </c>
      <c r="F830" s="73">
        <v>750265</v>
      </c>
      <c r="G830" s="73">
        <v>735061</v>
      </c>
      <c r="H830" s="73">
        <v>768924</v>
      </c>
    </row>
    <row r="831" spans="1:8" x14ac:dyDescent="0.35">
      <c r="A831" s="73" t="s">
        <v>141</v>
      </c>
      <c r="B831" s="41">
        <v>43558</v>
      </c>
      <c r="C831" s="73" t="s">
        <v>132</v>
      </c>
      <c r="D831" s="73">
        <v>20190403</v>
      </c>
      <c r="E831" s="73">
        <v>791353</v>
      </c>
      <c r="F831" s="73">
        <v>748795</v>
      </c>
      <c r="G831" s="73">
        <v>734282</v>
      </c>
      <c r="H831" s="73">
        <v>768145</v>
      </c>
    </row>
    <row r="832" spans="1:8" x14ac:dyDescent="0.35">
      <c r="A832" s="73" t="s">
        <v>142</v>
      </c>
      <c r="B832" s="41">
        <v>43559</v>
      </c>
      <c r="C832" s="73" t="s">
        <v>132</v>
      </c>
      <c r="D832" s="73">
        <v>20190404</v>
      </c>
      <c r="E832" s="73">
        <v>791581</v>
      </c>
      <c r="F832" s="73">
        <v>747404</v>
      </c>
      <c r="G832" s="73">
        <v>732201</v>
      </c>
      <c r="H832" s="73">
        <v>766063</v>
      </c>
    </row>
    <row r="833" spans="1:8" x14ac:dyDescent="0.35">
      <c r="A833" s="73" t="s">
        <v>143</v>
      </c>
      <c r="B833" s="41">
        <v>43560</v>
      </c>
      <c r="C833" s="73" t="s">
        <v>132</v>
      </c>
      <c r="D833" s="73">
        <v>20190405</v>
      </c>
      <c r="E833" s="73">
        <v>739494</v>
      </c>
      <c r="F833" s="73">
        <v>730512</v>
      </c>
      <c r="G833" s="73">
        <v>715309</v>
      </c>
      <c r="H833" s="73">
        <v>749171</v>
      </c>
    </row>
    <row r="834" spans="1:8" x14ac:dyDescent="0.35">
      <c r="A834" s="73" t="s">
        <v>144</v>
      </c>
      <c r="B834" s="41">
        <v>43561</v>
      </c>
      <c r="C834" s="73" t="s">
        <v>132</v>
      </c>
      <c r="D834" s="73">
        <v>20190406</v>
      </c>
      <c r="E834" s="73">
        <v>683057</v>
      </c>
      <c r="F834" s="73">
        <v>652546</v>
      </c>
      <c r="G834" s="73">
        <v>637342</v>
      </c>
      <c r="H834" s="73">
        <v>671205</v>
      </c>
    </row>
    <row r="835" spans="1:8" x14ac:dyDescent="0.35">
      <c r="A835" s="73" t="s">
        <v>138</v>
      </c>
      <c r="B835" s="41">
        <v>43562</v>
      </c>
      <c r="C835" s="73" t="s">
        <v>132</v>
      </c>
      <c r="D835" s="73">
        <v>20190407</v>
      </c>
      <c r="E835" s="73">
        <v>663842</v>
      </c>
      <c r="F835" s="73">
        <v>631737</v>
      </c>
      <c r="G835" s="73">
        <v>617225</v>
      </c>
      <c r="H835" s="73">
        <v>651087</v>
      </c>
    </row>
    <row r="836" spans="1:8" x14ac:dyDescent="0.35">
      <c r="A836" s="73" t="s">
        <v>139</v>
      </c>
      <c r="B836" s="41">
        <v>43563</v>
      </c>
      <c r="C836" s="73" t="s">
        <v>132</v>
      </c>
      <c r="D836" s="73">
        <v>20190408</v>
      </c>
      <c r="E836" s="73">
        <v>733644</v>
      </c>
      <c r="F836" s="73">
        <v>740719</v>
      </c>
      <c r="G836" s="73">
        <v>725516</v>
      </c>
      <c r="H836" s="73">
        <v>759378</v>
      </c>
    </row>
    <row r="837" spans="1:8" x14ac:dyDescent="0.35">
      <c r="A837" s="73" t="s">
        <v>140</v>
      </c>
      <c r="B837" s="41">
        <v>43564</v>
      </c>
      <c r="C837" s="73" t="s">
        <v>132</v>
      </c>
      <c r="D837" s="73">
        <v>20190409</v>
      </c>
      <c r="E837" s="73">
        <v>748018</v>
      </c>
      <c r="F837" s="73">
        <v>739231</v>
      </c>
      <c r="G837" s="73">
        <v>724027</v>
      </c>
      <c r="H837" s="73">
        <v>757890</v>
      </c>
    </row>
    <row r="838" spans="1:8" x14ac:dyDescent="0.35">
      <c r="A838" s="73" t="s">
        <v>141</v>
      </c>
      <c r="B838" s="41">
        <v>43565</v>
      </c>
      <c r="C838" s="73" t="s">
        <v>132</v>
      </c>
      <c r="D838" s="73">
        <v>20190410</v>
      </c>
      <c r="E838" s="73">
        <v>731431</v>
      </c>
      <c r="F838" s="73">
        <v>737130</v>
      </c>
      <c r="G838" s="73">
        <v>721927</v>
      </c>
      <c r="H838" s="73">
        <v>755789</v>
      </c>
    </row>
    <row r="839" spans="1:8" x14ac:dyDescent="0.35">
      <c r="A839" s="73" t="s">
        <v>142</v>
      </c>
      <c r="B839" s="41">
        <v>43566</v>
      </c>
      <c r="C839" s="73" t="s">
        <v>132</v>
      </c>
      <c r="D839" s="73">
        <v>20190411</v>
      </c>
      <c r="E839" s="73">
        <v>746924</v>
      </c>
      <c r="F839" s="73">
        <v>734796</v>
      </c>
      <c r="G839" s="73">
        <v>719593</v>
      </c>
      <c r="H839" s="73">
        <v>753455</v>
      </c>
    </row>
    <row r="840" spans="1:8" x14ac:dyDescent="0.35">
      <c r="A840" s="73" t="s">
        <v>143</v>
      </c>
      <c r="B840" s="41">
        <v>43567</v>
      </c>
      <c r="C840" s="73" t="s">
        <v>132</v>
      </c>
      <c r="D840" s="73">
        <v>20190412</v>
      </c>
      <c r="E840" s="73">
        <v>752212</v>
      </c>
      <c r="F840" s="73">
        <v>718583</v>
      </c>
      <c r="G840" s="73">
        <v>703380</v>
      </c>
      <c r="H840" s="73">
        <v>736551</v>
      </c>
    </row>
    <row r="841" spans="1:8" x14ac:dyDescent="0.35">
      <c r="A841" s="73" t="s">
        <v>144</v>
      </c>
      <c r="B841" s="41">
        <v>43568</v>
      </c>
      <c r="C841" s="73" t="s">
        <v>132</v>
      </c>
      <c r="D841" s="73">
        <v>20190413</v>
      </c>
      <c r="E841" s="73">
        <v>647419</v>
      </c>
      <c r="F841" s="73">
        <v>637942</v>
      </c>
      <c r="G841" s="73">
        <v>622739</v>
      </c>
      <c r="H841" s="73">
        <v>655910</v>
      </c>
    </row>
    <row r="842" spans="1:8" x14ac:dyDescent="0.35">
      <c r="A842" s="73" t="s">
        <v>138</v>
      </c>
      <c r="B842" s="41">
        <v>43569</v>
      </c>
      <c r="C842" s="73" t="s">
        <v>132</v>
      </c>
      <c r="D842" s="73">
        <v>20190414</v>
      </c>
      <c r="E842" s="73">
        <v>649624</v>
      </c>
      <c r="F842" s="73">
        <v>617753</v>
      </c>
      <c r="G842" s="73">
        <v>602549</v>
      </c>
      <c r="H842" s="73">
        <v>635721</v>
      </c>
    </row>
    <row r="843" spans="1:8" x14ac:dyDescent="0.35">
      <c r="A843" s="73" t="s">
        <v>139</v>
      </c>
      <c r="B843" s="41">
        <v>43570</v>
      </c>
      <c r="C843" s="73" t="s">
        <v>132</v>
      </c>
      <c r="D843" s="73">
        <v>20190415</v>
      </c>
      <c r="E843" s="73">
        <v>687331</v>
      </c>
      <c r="F843" s="73">
        <v>726047</v>
      </c>
      <c r="G843" s="73">
        <v>710844</v>
      </c>
      <c r="H843" s="73">
        <v>744015</v>
      </c>
    </row>
    <row r="844" spans="1:8" x14ac:dyDescent="0.35">
      <c r="A844" s="73" t="s">
        <v>140</v>
      </c>
      <c r="B844" s="41">
        <v>43571</v>
      </c>
      <c r="C844" s="73" t="s">
        <v>132</v>
      </c>
      <c r="D844" s="73">
        <v>20190416</v>
      </c>
      <c r="E844" s="73">
        <v>747248</v>
      </c>
      <c r="F844" s="73">
        <v>723966</v>
      </c>
      <c r="G844" s="73">
        <v>708762</v>
      </c>
      <c r="H844" s="73">
        <v>741934</v>
      </c>
    </row>
    <row r="845" spans="1:8" x14ac:dyDescent="0.35">
      <c r="A845" s="73" t="s">
        <v>141</v>
      </c>
      <c r="B845" s="41">
        <v>43572</v>
      </c>
      <c r="C845" s="73" t="s">
        <v>132</v>
      </c>
      <c r="D845" s="73">
        <v>20190417</v>
      </c>
      <c r="E845" s="73">
        <v>703601</v>
      </c>
      <c r="F845" s="73">
        <v>722497</v>
      </c>
      <c r="G845" s="73">
        <v>706602</v>
      </c>
      <c r="H845" s="73">
        <v>740465</v>
      </c>
    </row>
    <row r="846" spans="1:8" x14ac:dyDescent="0.35">
      <c r="A846" s="73" t="s">
        <v>142</v>
      </c>
      <c r="B846" s="41">
        <v>43573</v>
      </c>
      <c r="C846" s="73" t="s">
        <v>132</v>
      </c>
      <c r="D846" s="73">
        <v>20190418</v>
      </c>
      <c r="E846" s="73">
        <v>668221</v>
      </c>
      <c r="F846" s="73">
        <v>718776</v>
      </c>
      <c r="G846" s="73">
        <v>702881</v>
      </c>
      <c r="H846" s="73">
        <v>736744</v>
      </c>
    </row>
    <row r="847" spans="1:8" x14ac:dyDescent="0.35">
      <c r="A847" s="73" t="s">
        <v>143</v>
      </c>
      <c r="B847" s="41">
        <v>43574</v>
      </c>
      <c r="C847" s="73" t="s">
        <v>132</v>
      </c>
      <c r="D847" s="73">
        <v>20190419</v>
      </c>
      <c r="E847" s="73">
        <v>596003</v>
      </c>
      <c r="F847" s="73">
        <v>660671</v>
      </c>
      <c r="G847" s="73">
        <v>644776</v>
      </c>
      <c r="H847" s="73">
        <v>677948</v>
      </c>
    </row>
    <row r="848" spans="1:8" x14ac:dyDescent="0.35">
      <c r="A848" s="73" t="s">
        <v>144</v>
      </c>
      <c r="B848" s="41">
        <v>43575</v>
      </c>
      <c r="C848" s="73" t="s">
        <v>132</v>
      </c>
      <c r="D848" s="73">
        <v>20190420</v>
      </c>
      <c r="E848" s="73">
        <v>565194</v>
      </c>
      <c r="F848" s="73">
        <v>612421</v>
      </c>
      <c r="G848" s="73">
        <v>596526</v>
      </c>
      <c r="H848" s="73">
        <v>629698</v>
      </c>
    </row>
    <row r="849" spans="1:8" x14ac:dyDescent="0.35">
      <c r="A849" s="73" t="s">
        <v>138</v>
      </c>
      <c r="B849" s="41">
        <v>43576</v>
      </c>
      <c r="C849" s="73" t="s">
        <v>132</v>
      </c>
      <c r="D849" s="73">
        <v>20190421</v>
      </c>
      <c r="E849" s="73">
        <v>516085</v>
      </c>
      <c r="F849" s="73">
        <v>591654</v>
      </c>
      <c r="G849" s="73">
        <v>575760</v>
      </c>
      <c r="H849" s="73">
        <v>608931</v>
      </c>
    </row>
    <row r="850" spans="1:8" x14ac:dyDescent="0.35">
      <c r="A850" s="73" t="s">
        <v>139</v>
      </c>
      <c r="B850" s="41">
        <v>43577</v>
      </c>
      <c r="C850" s="73" t="s">
        <v>132</v>
      </c>
      <c r="D850" s="73">
        <v>20190422</v>
      </c>
      <c r="E850" s="73">
        <v>548974</v>
      </c>
      <c r="F850" s="73">
        <v>625709</v>
      </c>
      <c r="G850" s="73">
        <v>609123</v>
      </c>
      <c r="H850" s="73">
        <v>642295</v>
      </c>
    </row>
    <row r="851" spans="1:8" x14ac:dyDescent="0.35">
      <c r="A851" s="73" t="s">
        <v>140</v>
      </c>
      <c r="B851" s="41">
        <v>43578</v>
      </c>
      <c r="C851" s="73" t="s">
        <v>132</v>
      </c>
      <c r="D851" s="73">
        <v>20190423</v>
      </c>
      <c r="E851" s="73">
        <v>644274</v>
      </c>
      <c r="F851" s="73">
        <v>698556</v>
      </c>
      <c r="G851" s="73">
        <v>681970</v>
      </c>
      <c r="H851" s="73">
        <v>715142</v>
      </c>
    </row>
    <row r="852" spans="1:8" x14ac:dyDescent="0.35">
      <c r="A852" s="73" t="s">
        <v>141</v>
      </c>
      <c r="B852" s="41">
        <v>43579</v>
      </c>
      <c r="C852" s="73" t="s">
        <v>132</v>
      </c>
      <c r="D852" s="73">
        <v>20190424</v>
      </c>
      <c r="E852" s="73">
        <v>675115</v>
      </c>
      <c r="F852" s="73">
        <v>696521</v>
      </c>
      <c r="G852" s="73">
        <v>679936</v>
      </c>
      <c r="H852" s="73">
        <v>713107</v>
      </c>
    </row>
    <row r="853" spans="1:8" x14ac:dyDescent="0.35">
      <c r="A853" s="73" t="s">
        <v>142</v>
      </c>
      <c r="B853" s="41">
        <v>43580</v>
      </c>
      <c r="C853" s="73" t="s">
        <v>132</v>
      </c>
      <c r="D853" s="73">
        <v>20190425</v>
      </c>
      <c r="E853" s="73">
        <v>678131</v>
      </c>
      <c r="F853" s="73">
        <v>694415</v>
      </c>
      <c r="G853" s="73">
        <v>677829</v>
      </c>
      <c r="H853" s="73">
        <v>711001</v>
      </c>
    </row>
    <row r="854" spans="1:8" x14ac:dyDescent="0.35">
      <c r="A854" s="73" t="s">
        <v>143</v>
      </c>
      <c r="B854" s="41">
        <v>43581</v>
      </c>
      <c r="C854" s="73" t="s">
        <v>132</v>
      </c>
      <c r="D854" s="73">
        <v>20190426</v>
      </c>
      <c r="E854" s="73">
        <v>657399</v>
      </c>
      <c r="F854" s="73">
        <v>677587</v>
      </c>
      <c r="G854" s="73">
        <v>661001</v>
      </c>
      <c r="H854" s="73">
        <v>694173</v>
      </c>
    </row>
    <row r="855" spans="1:8" x14ac:dyDescent="0.35">
      <c r="A855" s="73" t="s">
        <v>144</v>
      </c>
      <c r="B855" s="41">
        <v>43582</v>
      </c>
      <c r="C855" s="73" t="s">
        <v>132</v>
      </c>
      <c r="D855" s="73">
        <v>20190427</v>
      </c>
      <c r="E855" s="73">
        <v>597014</v>
      </c>
      <c r="F855" s="73">
        <v>599926</v>
      </c>
      <c r="G855" s="73">
        <v>582650</v>
      </c>
      <c r="H855" s="73">
        <v>616512</v>
      </c>
    </row>
    <row r="856" spans="1:8" x14ac:dyDescent="0.35">
      <c r="A856" s="73" t="s">
        <v>138</v>
      </c>
      <c r="B856" s="41">
        <v>43583</v>
      </c>
      <c r="C856" s="73" t="s">
        <v>132</v>
      </c>
      <c r="D856" s="73">
        <v>20190428</v>
      </c>
      <c r="E856" s="73">
        <v>620272</v>
      </c>
      <c r="F856" s="73">
        <v>579828</v>
      </c>
      <c r="G856" s="73">
        <v>562551</v>
      </c>
      <c r="H856" s="73">
        <v>596414</v>
      </c>
    </row>
    <row r="857" spans="1:8" x14ac:dyDescent="0.35">
      <c r="A857" s="73" t="s">
        <v>139</v>
      </c>
      <c r="B857" s="41">
        <v>43584</v>
      </c>
      <c r="C857" s="73" t="s">
        <v>132</v>
      </c>
      <c r="D857" s="73">
        <v>20190429</v>
      </c>
      <c r="E857" s="73">
        <v>714090</v>
      </c>
      <c r="F857" s="73">
        <v>690188</v>
      </c>
      <c r="G857" s="73">
        <v>672911</v>
      </c>
      <c r="H857" s="73">
        <v>706082</v>
      </c>
    </row>
    <row r="858" spans="1:8" x14ac:dyDescent="0.35">
      <c r="A858" s="73" t="s">
        <v>140</v>
      </c>
      <c r="B858" s="41">
        <v>43585</v>
      </c>
      <c r="C858" s="73" t="s">
        <v>132</v>
      </c>
      <c r="D858" s="73">
        <v>20190430</v>
      </c>
      <c r="E858" s="73">
        <v>704168</v>
      </c>
      <c r="F858" s="73">
        <v>688985</v>
      </c>
      <c r="G858" s="73">
        <v>671017</v>
      </c>
      <c r="H858" s="73">
        <v>704880</v>
      </c>
    </row>
    <row r="859" spans="1:8" x14ac:dyDescent="0.35">
      <c r="A859" s="73" t="s">
        <v>141</v>
      </c>
      <c r="B859" s="41">
        <v>43586</v>
      </c>
      <c r="C859" s="73" t="s">
        <v>132</v>
      </c>
      <c r="D859" s="73">
        <v>20190501</v>
      </c>
      <c r="E859" s="73">
        <v>720289</v>
      </c>
      <c r="F859" s="73">
        <v>688474</v>
      </c>
      <c r="G859" s="73">
        <v>670507</v>
      </c>
      <c r="H859" s="73">
        <v>704369</v>
      </c>
    </row>
    <row r="860" spans="1:8" x14ac:dyDescent="0.35">
      <c r="A860" s="73" t="s">
        <v>142</v>
      </c>
      <c r="B860" s="41">
        <v>43587</v>
      </c>
      <c r="C860" s="73" t="s">
        <v>132</v>
      </c>
      <c r="D860" s="73">
        <v>20190502</v>
      </c>
      <c r="E860" s="73">
        <v>705575</v>
      </c>
      <c r="F860" s="73">
        <v>686844</v>
      </c>
      <c r="G860" s="73">
        <v>668186</v>
      </c>
      <c r="H860" s="73">
        <v>702739</v>
      </c>
    </row>
    <row r="861" spans="1:8" x14ac:dyDescent="0.35">
      <c r="A861" s="73" t="s">
        <v>143</v>
      </c>
      <c r="B861" s="41">
        <v>43588</v>
      </c>
      <c r="C861" s="73" t="s">
        <v>132</v>
      </c>
      <c r="D861" s="73">
        <v>20190503</v>
      </c>
      <c r="E861" s="73">
        <v>718643</v>
      </c>
      <c r="F861" s="73">
        <v>670102</v>
      </c>
      <c r="G861" s="73">
        <v>651443</v>
      </c>
      <c r="H861" s="73">
        <v>685997</v>
      </c>
    </row>
    <row r="862" spans="1:8" x14ac:dyDescent="0.35">
      <c r="A862" s="73" t="s">
        <v>144</v>
      </c>
      <c r="B862" s="41">
        <v>43589</v>
      </c>
      <c r="C862" s="73" t="s">
        <v>132</v>
      </c>
      <c r="D862" s="73">
        <v>20190504</v>
      </c>
      <c r="E862" s="73">
        <v>580057</v>
      </c>
      <c r="F862" s="73">
        <v>592450</v>
      </c>
      <c r="G862" s="73">
        <v>573791</v>
      </c>
      <c r="H862" s="73">
        <v>608345</v>
      </c>
    </row>
    <row r="863" spans="1:8" x14ac:dyDescent="0.35">
      <c r="A863" s="73" t="s">
        <v>138</v>
      </c>
      <c r="B863" s="41">
        <v>43590</v>
      </c>
      <c r="C863" s="73" t="s">
        <v>132</v>
      </c>
      <c r="D863" s="73">
        <v>20190505</v>
      </c>
      <c r="E863" s="73">
        <v>609136</v>
      </c>
      <c r="F863" s="73">
        <v>571832</v>
      </c>
      <c r="G863" s="73">
        <v>553173</v>
      </c>
      <c r="H863" s="73">
        <v>587727</v>
      </c>
    </row>
    <row r="864" spans="1:8" x14ac:dyDescent="0.35">
      <c r="A864" s="73" t="s">
        <v>139</v>
      </c>
      <c r="B864" s="41">
        <v>43591</v>
      </c>
      <c r="C864" s="73" t="s">
        <v>132</v>
      </c>
      <c r="D864" s="73">
        <v>20190506</v>
      </c>
      <c r="E864" s="73">
        <v>646325</v>
      </c>
      <c r="F864" s="73">
        <v>613246</v>
      </c>
      <c r="G864" s="73">
        <v>593896</v>
      </c>
      <c r="H864" s="73">
        <v>629141</v>
      </c>
    </row>
    <row r="865" spans="1:8" x14ac:dyDescent="0.35">
      <c r="A865" s="73" t="s">
        <v>140</v>
      </c>
      <c r="B865" s="41">
        <v>43592</v>
      </c>
      <c r="C865" s="73" t="s">
        <v>132</v>
      </c>
      <c r="D865" s="73">
        <v>20190507</v>
      </c>
      <c r="E865" s="73">
        <v>714039</v>
      </c>
      <c r="F865" s="73">
        <v>692318</v>
      </c>
      <c r="G865" s="73">
        <v>672968</v>
      </c>
      <c r="H865" s="73">
        <v>708213</v>
      </c>
    </row>
    <row r="866" spans="1:8" x14ac:dyDescent="0.35">
      <c r="A866" s="73" t="s">
        <v>141</v>
      </c>
      <c r="B866" s="41">
        <v>43593</v>
      </c>
      <c r="C866" s="73" t="s">
        <v>132</v>
      </c>
      <c r="D866" s="73">
        <v>20190508</v>
      </c>
      <c r="E866" s="73">
        <v>720053</v>
      </c>
      <c r="F866" s="73">
        <v>691067</v>
      </c>
      <c r="G866" s="73">
        <v>671717</v>
      </c>
      <c r="H866" s="73">
        <v>706962</v>
      </c>
    </row>
    <row r="867" spans="1:8" x14ac:dyDescent="0.35">
      <c r="A867" s="73" t="s">
        <v>142</v>
      </c>
      <c r="B867" s="41">
        <v>43594</v>
      </c>
      <c r="C867" s="73" t="s">
        <v>132</v>
      </c>
      <c r="D867" s="73">
        <v>20190509</v>
      </c>
      <c r="E867" s="73">
        <v>728681</v>
      </c>
      <c r="F867" s="73">
        <v>690068</v>
      </c>
      <c r="G867" s="73">
        <v>670027</v>
      </c>
      <c r="H867" s="73">
        <v>705963</v>
      </c>
    </row>
    <row r="868" spans="1:8" x14ac:dyDescent="0.35">
      <c r="A868" s="73" t="s">
        <v>143</v>
      </c>
      <c r="B868" s="41">
        <v>43595</v>
      </c>
      <c r="C868" s="73" t="s">
        <v>132</v>
      </c>
      <c r="D868" s="73">
        <v>20190510</v>
      </c>
      <c r="E868" s="73">
        <v>718616</v>
      </c>
      <c r="F868" s="73">
        <v>673437</v>
      </c>
      <c r="G868" s="73">
        <v>653396</v>
      </c>
      <c r="H868" s="73">
        <v>689332</v>
      </c>
    </row>
    <row r="869" spans="1:8" x14ac:dyDescent="0.35">
      <c r="A869" s="73" t="s">
        <v>144</v>
      </c>
      <c r="B869" s="41">
        <v>43596</v>
      </c>
      <c r="C869" s="73" t="s">
        <v>132</v>
      </c>
      <c r="D869" s="73">
        <v>20190511</v>
      </c>
      <c r="E869" s="73">
        <v>621968</v>
      </c>
      <c r="F869" s="73">
        <v>595977</v>
      </c>
      <c r="G869" s="73">
        <v>575936</v>
      </c>
      <c r="H869" s="73">
        <v>611871</v>
      </c>
    </row>
    <row r="870" spans="1:8" x14ac:dyDescent="0.35">
      <c r="A870" s="73" t="s">
        <v>138</v>
      </c>
      <c r="B870" s="41">
        <v>43597</v>
      </c>
      <c r="C870" s="73" t="s">
        <v>132</v>
      </c>
      <c r="D870" s="73">
        <v>20190512</v>
      </c>
      <c r="E870" s="73">
        <v>581989</v>
      </c>
      <c r="F870" s="73">
        <v>576918</v>
      </c>
      <c r="G870" s="73">
        <v>556186</v>
      </c>
      <c r="H870" s="73">
        <v>592813</v>
      </c>
    </row>
    <row r="871" spans="1:8" x14ac:dyDescent="0.35">
      <c r="A871" s="73" t="s">
        <v>139</v>
      </c>
      <c r="B871" s="41">
        <v>43598</v>
      </c>
      <c r="C871" s="73" t="s">
        <v>132</v>
      </c>
      <c r="D871" s="73">
        <v>20190513</v>
      </c>
      <c r="E871" s="73">
        <v>645401</v>
      </c>
      <c r="F871" s="73">
        <v>684908</v>
      </c>
      <c r="G871" s="73">
        <v>664175</v>
      </c>
      <c r="H871" s="73">
        <v>700802</v>
      </c>
    </row>
    <row r="872" spans="1:8" x14ac:dyDescent="0.35">
      <c r="A872" s="73" t="s">
        <v>140</v>
      </c>
      <c r="B872" s="41">
        <v>43599</v>
      </c>
      <c r="C872" s="73" t="s">
        <v>132</v>
      </c>
      <c r="D872" s="73">
        <v>20190514</v>
      </c>
      <c r="E872" s="73">
        <v>642633</v>
      </c>
      <c r="F872" s="73">
        <v>684587</v>
      </c>
      <c r="G872" s="73">
        <v>663855</v>
      </c>
      <c r="H872" s="73">
        <v>700482</v>
      </c>
    </row>
    <row r="873" spans="1:8" x14ac:dyDescent="0.35">
      <c r="A873" s="73" t="s">
        <v>141</v>
      </c>
      <c r="B873" s="41">
        <v>43600</v>
      </c>
      <c r="C873" s="73" t="s">
        <v>132</v>
      </c>
      <c r="D873" s="73">
        <v>20190515</v>
      </c>
      <c r="E873" s="73">
        <v>650471</v>
      </c>
      <c r="F873" s="73">
        <v>682828</v>
      </c>
      <c r="G873" s="73">
        <v>662095</v>
      </c>
      <c r="H873" s="73">
        <v>698722</v>
      </c>
    </row>
    <row r="874" spans="1:8" x14ac:dyDescent="0.35">
      <c r="A874" s="73" t="s">
        <v>142</v>
      </c>
      <c r="B874" s="41">
        <v>43601</v>
      </c>
      <c r="C874" s="73" t="s">
        <v>132</v>
      </c>
      <c r="D874" s="73">
        <v>20190516</v>
      </c>
      <c r="E874" s="73">
        <v>639883</v>
      </c>
      <c r="F874" s="73">
        <v>682531</v>
      </c>
      <c r="G874" s="73">
        <v>661799</v>
      </c>
      <c r="H874" s="73">
        <v>698426</v>
      </c>
    </row>
    <row r="875" spans="1:8" x14ac:dyDescent="0.35">
      <c r="A875" s="73" t="s">
        <v>143</v>
      </c>
      <c r="B875" s="41">
        <v>43602</v>
      </c>
      <c r="C875" s="73" t="s">
        <v>132</v>
      </c>
      <c r="D875" s="73">
        <v>20190517</v>
      </c>
      <c r="E875" s="73">
        <v>677862</v>
      </c>
      <c r="F875" s="73">
        <v>665371</v>
      </c>
      <c r="G875" s="73">
        <v>643948</v>
      </c>
      <c r="H875" s="73">
        <v>681265</v>
      </c>
    </row>
    <row r="876" spans="1:8" x14ac:dyDescent="0.35">
      <c r="A876" s="73" t="s">
        <v>144</v>
      </c>
      <c r="B876" s="41">
        <v>43603</v>
      </c>
      <c r="C876" s="73" t="s">
        <v>132</v>
      </c>
      <c r="D876" s="73">
        <v>20190518</v>
      </c>
      <c r="E876" s="73">
        <v>617901</v>
      </c>
      <c r="F876" s="73">
        <v>589443</v>
      </c>
      <c r="G876" s="73">
        <v>568020</v>
      </c>
      <c r="H876" s="73">
        <v>605338</v>
      </c>
    </row>
    <row r="877" spans="1:8" x14ac:dyDescent="0.35">
      <c r="A877" s="73" t="s">
        <v>138</v>
      </c>
      <c r="B877" s="41">
        <v>43604</v>
      </c>
      <c r="C877" s="73" t="s">
        <v>132</v>
      </c>
      <c r="D877" s="73">
        <v>20190519</v>
      </c>
      <c r="E877" s="73">
        <v>594441</v>
      </c>
      <c r="F877" s="73">
        <v>569847</v>
      </c>
      <c r="G877" s="73">
        <v>548424</v>
      </c>
      <c r="H877" s="73">
        <v>585742</v>
      </c>
    </row>
    <row r="878" spans="1:8" x14ac:dyDescent="0.35">
      <c r="A878" s="73" t="s">
        <v>139</v>
      </c>
      <c r="B878" s="41">
        <v>43605</v>
      </c>
      <c r="C878" s="73" t="s">
        <v>132</v>
      </c>
      <c r="D878" s="73">
        <v>20190520</v>
      </c>
      <c r="E878" s="73">
        <v>661982</v>
      </c>
      <c r="F878" s="73">
        <v>678515</v>
      </c>
      <c r="G878" s="73">
        <v>657092</v>
      </c>
      <c r="H878" s="73">
        <v>694410</v>
      </c>
    </row>
    <row r="879" spans="1:8" x14ac:dyDescent="0.35">
      <c r="A879" s="73" t="s">
        <v>140</v>
      </c>
      <c r="B879" s="41">
        <v>43606</v>
      </c>
      <c r="C879" s="73" t="s">
        <v>132</v>
      </c>
      <c r="D879" s="73">
        <v>20190521</v>
      </c>
      <c r="E879" s="73">
        <v>642717</v>
      </c>
      <c r="F879" s="73">
        <v>677639</v>
      </c>
      <c r="G879" s="73">
        <v>656216</v>
      </c>
      <c r="H879" s="73">
        <v>693534</v>
      </c>
    </row>
    <row r="880" spans="1:8" x14ac:dyDescent="0.35">
      <c r="A880" s="73" t="s">
        <v>141</v>
      </c>
      <c r="B880" s="41">
        <v>43607</v>
      </c>
      <c r="C880" s="73" t="s">
        <v>132</v>
      </c>
      <c r="D880" s="73">
        <v>20190522</v>
      </c>
      <c r="E880" s="73">
        <v>641604</v>
      </c>
      <c r="F880" s="73">
        <v>676766</v>
      </c>
      <c r="G880" s="73">
        <v>655342</v>
      </c>
      <c r="H880" s="73">
        <v>692660</v>
      </c>
    </row>
    <row r="881" spans="1:8" x14ac:dyDescent="0.35">
      <c r="A881" s="73" t="s">
        <v>142</v>
      </c>
      <c r="B881" s="41">
        <v>43608</v>
      </c>
      <c r="C881" s="73" t="s">
        <v>132</v>
      </c>
      <c r="D881" s="73">
        <v>20190523</v>
      </c>
      <c r="E881" s="73">
        <v>627781</v>
      </c>
      <c r="F881" s="73">
        <v>676510</v>
      </c>
      <c r="G881" s="73">
        <v>655087</v>
      </c>
      <c r="H881" s="73">
        <v>692405</v>
      </c>
    </row>
    <row r="882" spans="1:8" x14ac:dyDescent="0.35">
      <c r="A882" s="73" t="s">
        <v>143</v>
      </c>
      <c r="B882" s="41">
        <v>43609</v>
      </c>
      <c r="C882" s="73" t="s">
        <v>132</v>
      </c>
      <c r="D882" s="73">
        <v>20190524</v>
      </c>
      <c r="E882" s="73">
        <v>624474</v>
      </c>
      <c r="F882" s="73">
        <v>659381</v>
      </c>
      <c r="G882" s="73">
        <v>637958</v>
      </c>
      <c r="H882" s="73">
        <v>674584</v>
      </c>
    </row>
    <row r="883" spans="1:8" x14ac:dyDescent="0.35">
      <c r="A883" s="73" t="s">
        <v>144</v>
      </c>
      <c r="B883" s="41">
        <v>43610</v>
      </c>
      <c r="C883" s="73" t="s">
        <v>132</v>
      </c>
      <c r="D883" s="73">
        <v>20190525</v>
      </c>
      <c r="E883" s="73">
        <v>558954</v>
      </c>
      <c r="F883" s="73">
        <v>582866</v>
      </c>
      <c r="G883" s="73">
        <v>561443</v>
      </c>
      <c r="H883" s="73">
        <v>598070</v>
      </c>
    </row>
    <row r="884" spans="1:8" x14ac:dyDescent="0.35">
      <c r="A884" s="73" t="s">
        <v>138</v>
      </c>
      <c r="B884" s="41">
        <v>43611</v>
      </c>
      <c r="C884" s="73" t="s">
        <v>132</v>
      </c>
      <c r="D884" s="73">
        <v>20190526</v>
      </c>
      <c r="E884" s="73">
        <v>514458</v>
      </c>
      <c r="F884" s="73">
        <v>563902</v>
      </c>
      <c r="G884" s="73">
        <v>542479</v>
      </c>
      <c r="H884" s="73">
        <v>579106</v>
      </c>
    </row>
    <row r="885" spans="1:8" x14ac:dyDescent="0.35">
      <c r="A885" s="73" t="s">
        <v>139</v>
      </c>
      <c r="B885" s="41">
        <v>43612</v>
      </c>
      <c r="C885" s="73" t="s">
        <v>132</v>
      </c>
      <c r="D885" s="73">
        <v>20190527</v>
      </c>
      <c r="E885" s="73">
        <v>543032</v>
      </c>
      <c r="F885" s="73">
        <v>588138</v>
      </c>
      <c r="G885" s="73">
        <v>567405</v>
      </c>
      <c r="H885" s="73">
        <v>603341</v>
      </c>
    </row>
    <row r="886" spans="1:8" x14ac:dyDescent="0.35">
      <c r="A886" s="73" t="s">
        <v>140</v>
      </c>
      <c r="B886" s="41">
        <v>43613</v>
      </c>
      <c r="C886" s="73" t="s">
        <v>132</v>
      </c>
      <c r="D886" s="73">
        <v>20190528</v>
      </c>
      <c r="E886" s="73">
        <v>640378</v>
      </c>
      <c r="F886" s="73">
        <v>671953</v>
      </c>
      <c r="G886" s="73">
        <v>651221</v>
      </c>
      <c r="H886" s="73">
        <v>687157</v>
      </c>
    </row>
    <row r="887" spans="1:8" x14ac:dyDescent="0.35">
      <c r="A887" s="73" t="s">
        <v>141</v>
      </c>
      <c r="B887" s="41">
        <v>43614</v>
      </c>
      <c r="C887" s="73" t="s">
        <v>132</v>
      </c>
      <c r="D887" s="73">
        <v>20190529</v>
      </c>
      <c r="E887" s="73">
        <v>671673</v>
      </c>
      <c r="F887" s="73">
        <v>671775</v>
      </c>
      <c r="G887" s="73">
        <v>650351</v>
      </c>
      <c r="H887" s="73">
        <v>686287</v>
      </c>
    </row>
    <row r="888" spans="1:8" x14ac:dyDescent="0.35">
      <c r="A888" s="73" t="s">
        <v>142</v>
      </c>
      <c r="B888" s="41">
        <v>43615</v>
      </c>
      <c r="C888" s="73" t="s">
        <v>132</v>
      </c>
      <c r="D888" s="73">
        <v>20190530</v>
      </c>
      <c r="E888" s="73">
        <v>615731</v>
      </c>
      <c r="F888" s="73">
        <v>670906</v>
      </c>
      <c r="G888" s="73">
        <v>649483</v>
      </c>
      <c r="H888" s="73">
        <v>685418</v>
      </c>
    </row>
    <row r="889" spans="1:8" x14ac:dyDescent="0.35">
      <c r="A889" s="73" t="s">
        <v>143</v>
      </c>
      <c r="B889" s="41">
        <v>43616</v>
      </c>
      <c r="C889" s="73" t="s">
        <v>132</v>
      </c>
      <c r="D889" s="73">
        <v>20190531</v>
      </c>
      <c r="E889" s="73">
        <v>610856</v>
      </c>
      <c r="F889" s="73">
        <v>655465</v>
      </c>
      <c r="G889" s="73">
        <v>634042</v>
      </c>
      <c r="H889" s="73">
        <v>669978</v>
      </c>
    </row>
    <row r="890" spans="1:8" x14ac:dyDescent="0.35">
      <c r="A890" s="73" t="s">
        <v>144</v>
      </c>
      <c r="B890" s="41">
        <v>43617</v>
      </c>
      <c r="C890" s="73" t="s">
        <v>132</v>
      </c>
      <c r="D890" s="73">
        <v>20190601</v>
      </c>
      <c r="E890" s="73">
        <v>551834</v>
      </c>
      <c r="F890" s="73">
        <v>578945</v>
      </c>
      <c r="G890" s="73">
        <v>558213</v>
      </c>
      <c r="H890" s="73">
        <v>593458</v>
      </c>
    </row>
    <row r="891" spans="1:8" x14ac:dyDescent="0.35">
      <c r="A891" s="73" t="s">
        <v>138</v>
      </c>
      <c r="B891" s="41">
        <v>43618</v>
      </c>
      <c r="C891" s="73" t="s">
        <v>132</v>
      </c>
      <c r="D891" s="73">
        <v>20190602</v>
      </c>
      <c r="E891" s="73">
        <v>517714</v>
      </c>
      <c r="F891" s="73">
        <v>559973</v>
      </c>
      <c r="G891" s="73">
        <v>539240</v>
      </c>
      <c r="H891" s="73">
        <v>574485</v>
      </c>
    </row>
    <row r="892" spans="1:8" x14ac:dyDescent="0.35">
      <c r="A892" s="73" t="s">
        <v>139</v>
      </c>
      <c r="B892" s="41">
        <v>43619</v>
      </c>
      <c r="C892" s="73" t="s">
        <v>132</v>
      </c>
      <c r="D892" s="73">
        <v>20190603</v>
      </c>
      <c r="E892" s="73">
        <v>586956</v>
      </c>
      <c r="F892" s="73">
        <v>668872</v>
      </c>
      <c r="G892" s="73">
        <v>648140</v>
      </c>
      <c r="H892" s="73">
        <v>683385</v>
      </c>
    </row>
    <row r="893" spans="1:8" x14ac:dyDescent="0.35">
      <c r="A893" s="73" t="s">
        <v>140</v>
      </c>
      <c r="B893" s="41">
        <v>43620</v>
      </c>
      <c r="C893" s="73" t="s">
        <v>132</v>
      </c>
      <c r="D893" s="73">
        <v>20190604</v>
      </c>
      <c r="E893" s="73">
        <v>677597</v>
      </c>
      <c r="F893" s="73">
        <v>668836</v>
      </c>
      <c r="G893" s="73">
        <v>648795</v>
      </c>
      <c r="H893" s="73">
        <v>683349</v>
      </c>
    </row>
    <row r="894" spans="1:8" x14ac:dyDescent="0.35">
      <c r="A894" s="73" t="s">
        <v>141</v>
      </c>
      <c r="B894" s="41">
        <v>43621</v>
      </c>
      <c r="C894" s="73" t="s">
        <v>132</v>
      </c>
      <c r="D894" s="73">
        <v>20190605</v>
      </c>
      <c r="E894" s="73">
        <v>648003</v>
      </c>
      <c r="F894" s="73">
        <v>667344</v>
      </c>
      <c r="G894" s="73">
        <v>647303</v>
      </c>
      <c r="H894" s="73">
        <v>681857</v>
      </c>
    </row>
    <row r="895" spans="1:8" x14ac:dyDescent="0.35">
      <c r="A895" s="73" t="s">
        <v>142</v>
      </c>
      <c r="B895" s="41">
        <v>43622</v>
      </c>
      <c r="C895" s="73" t="s">
        <v>132</v>
      </c>
      <c r="D895" s="73">
        <v>20190606</v>
      </c>
      <c r="E895" s="73">
        <v>627368</v>
      </c>
      <c r="F895" s="73">
        <v>666462</v>
      </c>
      <c r="G895" s="73">
        <v>646420</v>
      </c>
      <c r="H895" s="73">
        <v>680974</v>
      </c>
    </row>
    <row r="896" spans="1:8" x14ac:dyDescent="0.35">
      <c r="A896" s="73" t="s">
        <v>143</v>
      </c>
      <c r="B896" s="41">
        <v>43623</v>
      </c>
      <c r="C896" s="73" t="s">
        <v>132</v>
      </c>
      <c r="D896" s="73">
        <v>20190607</v>
      </c>
      <c r="E896" s="73">
        <v>655383</v>
      </c>
      <c r="F896" s="73">
        <v>650998</v>
      </c>
      <c r="G896" s="73">
        <v>630957</v>
      </c>
      <c r="H896" s="73">
        <v>665510</v>
      </c>
    </row>
    <row r="897" spans="1:8" x14ac:dyDescent="0.35">
      <c r="A897" s="73" t="s">
        <v>144</v>
      </c>
      <c r="B897" s="41">
        <v>43624</v>
      </c>
      <c r="C897" s="73" t="s">
        <v>132</v>
      </c>
      <c r="D897" s="73">
        <v>20190608</v>
      </c>
      <c r="E897" s="73">
        <v>551645</v>
      </c>
      <c r="F897" s="73">
        <v>575156</v>
      </c>
      <c r="G897" s="73">
        <v>554424</v>
      </c>
      <c r="H897" s="73">
        <v>588978</v>
      </c>
    </row>
    <row r="898" spans="1:8" x14ac:dyDescent="0.35">
      <c r="A898" s="73" t="s">
        <v>138</v>
      </c>
      <c r="B898" s="41">
        <v>43625</v>
      </c>
      <c r="C898" s="73" t="s">
        <v>132</v>
      </c>
      <c r="D898" s="73">
        <v>20190609</v>
      </c>
      <c r="E898" s="73">
        <v>546354</v>
      </c>
      <c r="F898" s="73">
        <v>556399</v>
      </c>
      <c r="G898" s="73">
        <v>536358</v>
      </c>
      <c r="H898" s="73">
        <v>570221</v>
      </c>
    </row>
    <row r="899" spans="1:8" x14ac:dyDescent="0.35">
      <c r="A899" s="73" t="s">
        <v>139</v>
      </c>
      <c r="B899" s="41">
        <v>43626</v>
      </c>
      <c r="C899" s="73" t="s">
        <v>132</v>
      </c>
      <c r="D899" s="73">
        <v>20190610</v>
      </c>
      <c r="E899" s="73">
        <v>674408</v>
      </c>
      <c r="F899" s="73">
        <v>666125</v>
      </c>
      <c r="G899" s="73">
        <v>646084</v>
      </c>
      <c r="H899" s="73">
        <v>679947</v>
      </c>
    </row>
    <row r="900" spans="1:8" x14ac:dyDescent="0.35">
      <c r="A900" s="73" t="s">
        <v>140</v>
      </c>
      <c r="B900" s="41">
        <v>43627</v>
      </c>
      <c r="C900" s="73" t="s">
        <v>132</v>
      </c>
      <c r="D900" s="73">
        <v>20190611</v>
      </c>
      <c r="E900" s="73">
        <v>659980</v>
      </c>
      <c r="F900" s="73">
        <v>664621</v>
      </c>
      <c r="G900" s="73">
        <v>644580</v>
      </c>
      <c r="H900" s="73">
        <v>678443</v>
      </c>
    </row>
    <row r="901" spans="1:8" x14ac:dyDescent="0.35">
      <c r="A901" s="73" t="s">
        <v>141</v>
      </c>
      <c r="B901" s="41">
        <v>43628</v>
      </c>
      <c r="C901" s="73" t="s">
        <v>132</v>
      </c>
      <c r="D901" s="73">
        <v>20190612</v>
      </c>
      <c r="E901" s="73">
        <v>687007</v>
      </c>
      <c r="F901" s="73">
        <v>664578</v>
      </c>
      <c r="G901" s="73">
        <v>644536</v>
      </c>
      <c r="H901" s="73">
        <v>678399</v>
      </c>
    </row>
    <row r="902" spans="1:8" x14ac:dyDescent="0.35">
      <c r="A902" s="73" t="s">
        <v>142</v>
      </c>
      <c r="B902" s="41">
        <v>43629</v>
      </c>
      <c r="C902" s="73" t="s">
        <v>132</v>
      </c>
      <c r="D902" s="73">
        <v>20190613</v>
      </c>
      <c r="E902" s="73">
        <v>697994</v>
      </c>
      <c r="F902" s="73">
        <v>664531</v>
      </c>
      <c r="G902" s="73">
        <v>644490</v>
      </c>
      <c r="H902" s="73">
        <v>678352</v>
      </c>
    </row>
    <row r="903" spans="1:8" x14ac:dyDescent="0.35">
      <c r="A903" s="73" t="s">
        <v>143</v>
      </c>
      <c r="B903" s="41">
        <v>43630</v>
      </c>
      <c r="C903" s="73" t="s">
        <v>132</v>
      </c>
      <c r="D903" s="73">
        <v>20190614</v>
      </c>
      <c r="E903" s="73">
        <v>663340</v>
      </c>
      <c r="F903" s="73">
        <v>648459</v>
      </c>
      <c r="G903" s="73">
        <v>628418</v>
      </c>
      <c r="H903" s="73">
        <v>662280</v>
      </c>
    </row>
    <row r="904" spans="1:8" x14ac:dyDescent="0.35">
      <c r="A904" s="73" t="s">
        <v>144</v>
      </c>
      <c r="B904" s="41">
        <v>43631</v>
      </c>
      <c r="C904" s="73" t="s">
        <v>132</v>
      </c>
      <c r="D904" s="73">
        <v>20190615</v>
      </c>
      <c r="E904" s="73">
        <v>577390</v>
      </c>
      <c r="F904" s="73">
        <v>571923</v>
      </c>
      <c r="G904" s="73">
        <v>551882</v>
      </c>
      <c r="H904" s="73">
        <v>585744</v>
      </c>
    </row>
    <row r="905" spans="1:8" x14ac:dyDescent="0.35">
      <c r="A905" s="73" t="s">
        <v>138</v>
      </c>
      <c r="B905" s="41">
        <v>43632</v>
      </c>
      <c r="C905" s="73" t="s">
        <v>132</v>
      </c>
      <c r="D905" s="73">
        <v>20190616</v>
      </c>
      <c r="E905" s="73">
        <v>546585</v>
      </c>
      <c r="F905" s="73">
        <v>553251</v>
      </c>
      <c r="G905" s="73">
        <v>533210</v>
      </c>
      <c r="H905" s="73">
        <v>566381</v>
      </c>
    </row>
    <row r="906" spans="1:8" x14ac:dyDescent="0.35">
      <c r="A906" s="73" t="s">
        <v>139</v>
      </c>
      <c r="B906" s="41">
        <v>43633</v>
      </c>
      <c r="C906" s="73" t="s">
        <v>132</v>
      </c>
      <c r="D906" s="73">
        <v>20190617</v>
      </c>
      <c r="E906" s="73">
        <v>615708</v>
      </c>
      <c r="F906" s="73">
        <v>662990</v>
      </c>
      <c r="G906" s="73">
        <v>642949</v>
      </c>
      <c r="H906" s="73">
        <v>676120</v>
      </c>
    </row>
    <row r="907" spans="1:8" x14ac:dyDescent="0.35">
      <c r="A907" s="73" t="s">
        <v>140</v>
      </c>
      <c r="B907" s="41">
        <v>43634</v>
      </c>
      <c r="C907" s="73" t="s">
        <v>132</v>
      </c>
      <c r="D907" s="73">
        <v>20190618</v>
      </c>
      <c r="E907" s="73">
        <v>672453</v>
      </c>
      <c r="F907" s="73">
        <v>662343</v>
      </c>
      <c r="G907" s="73">
        <v>642302</v>
      </c>
      <c r="H907" s="73">
        <v>675473</v>
      </c>
    </row>
    <row r="908" spans="1:8" x14ac:dyDescent="0.35">
      <c r="A908" s="73" t="s">
        <v>141</v>
      </c>
      <c r="B908" s="41">
        <v>43635</v>
      </c>
      <c r="C908" s="73" t="s">
        <v>132</v>
      </c>
      <c r="D908" s="73">
        <v>20190619</v>
      </c>
      <c r="E908" s="73">
        <v>676264</v>
      </c>
      <c r="F908" s="73">
        <v>661703</v>
      </c>
      <c r="G908" s="73">
        <v>641662</v>
      </c>
      <c r="H908" s="73">
        <v>674833</v>
      </c>
    </row>
    <row r="909" spans="1:8" x14ac:dyDescent="0.35">
      <c r="A909" s="73" t="s">
        <v>142</v>
      </c>
      <c r="B909" s="41">
        <v>43636</v>
      </c>
      <c r="C909" s="73" t="s">
        <v>132</v>
      </c>
      <c r="D909" s="73">
        <v>20190620</v>
      </c>
      <c r="E909" s="73">
        <v>629457</v>
      </c>
      <c r="F909" s="73">
        <v>662516</v>
      </c>
      <c r="G909" s="73">
        <v>642475</v>
      </c>
      <c r="H909" s="73">
        <v>675646</v>
      </c>
    </row>
    <row r="910" spans="1:8" x14ac:dyDescent="0.35">
      <c r="A910" s="73" t="s">
        <v>143</v>
      </c>
      <c r="B910" s="41">
        <v>43637</v>
      </c>
      <c r="C910" s="73" t="s">
        <v>132</v>
      </c>
      <c r="D910" s="73">
        <v>20190621</v>
      </c>
      <c r="E910" s="73">
        <v>618833</v>
      </c>
      <c r="F910" s="73">
        <v>647160</v>
      </c>
      <c r="G910" s="73">
        <v>626428</v>
      </c>
      <c r="H910" s="73">
        <v>659599</v>
      </c>
    </row>
    <row r="911" spans="1:8" x14ac:dyDescent="0.35">
      <c r="A911" s="73" t="s">
        <v>144</v>
      </c>
      <c r="B911" s="41">
        <v>43638</v>
      </c>
      <c r="C911" s="73" t="s">
        <v>132</v>
      </c>
      <c r="D911" s="73">
        <v>20190622</v>
      </c>
      <c r="E911" s="73">
        <v>544735</v>
      </c>
      <c r="F911" s="73">
        <v>570878</v>
      </c>
      <c r="G911" s="73">
        <v>550837</v>
      </c>
      <c r="H911" s="73">
        <v>583317</v>
      </c>
    </row>
    <row r="912" spans="1:8" x14ac:dyDescent="0.35">
      <c r="A912" s="73" t="s">
        <v>138</v>
      </c>
      <c r="B912" s="41">
        <v>43639</v>
      </c>
      <c r="C912" s="73" t="s">
        <v>132</v>
      </c>
      <c r="D912" s="73">
        <v>20190623</v>
      </c>
      <c r="E912" s="73">
        <v>553579</v>
      </c>
      <c r="F912" s="73">
        <v>551544</v>
      </c>
      <c r="G912" s="73">
        <v>531503</v>
      </c>
      <c r="H912" s="73">
        <v>563984</v>
      </c>
    </row>
    <row r="913" spans="1:8" x14ac:dyDescent="0.35">
      <c r="A913" s="73" t="s">
        <v>139</v>
      </c>
      <c r="B913" s="41">
        <v>43640</v>
      </c>
      <c r="C913" s="73" t="s">
        <v>132</v>
      </c>
      <c r="D913" s="73">
        <v>20190624</v>
      </c>
      <c r="E913" s="73">
        <v>663447</v>
      </c>
      <c r="F913" s="73">
        <v>661542</v>
      </c>
      <c r="G913" s="73">
        <v>641501</v>
      </c>
      <c r="H913" s="73">
        <v>674673</v>
      </c>
    </row>
    <row r="914" spans="1:8" x14ac:dyDescent="0.35">
      <c r="A914" s="73" t="s">
        <v>140</v>
      </c>
      <c r="B914" s="41">
        <v>43641</v>
      </c>
      <c r="C914" s="73" t="s">
        <v>132</v>
      </c>
      <c r="D914" s="73">
        <v>20190625</v>
      </c>
      <c r="E914" s="73">
        <v>679760</v>
      </c>
      <c r="F914" s="73">
        <v>661615</v>
      </c>
      <c r="G914" s="73">
        <v>640883</v>
      </c>
      <c r="H914" s="73">
        <v>674055</v>
      </c>
    </row>
    <row r="915" spans="1:8" x14ac:dyDescent="0.35">
      <c r="A915" s="73" t="s">
        <v>141</v>
      </c>
      <c r="B915" s="41">
        <v>43642</v>
      </c>
      <c r="C915" s="73" t="s">
        <v>132</v>
      </c>
      <c r="D915" s="73">
        <v>20190626</v>
      </c>
      <c r="E915" s="73">
        <v>658533</v>
      </c>
      <c r="F915" s="73">
        <v>660688</v>
      </c>
      <c r="G915" s="73">
        <v>639956</v>
      </c>
      <c r="H915" s="73">
        <v>673127</v>
      </c>
    </row>
    <row r="916" spans="1:8" x14ac:dyDescent="0.35">
      <c r="A916" s="73" t="s">
        <v>142</v>
      </c>
      <c r="B916" s="41">
        <v>43643</v>
      </c>
      <c r="C916" s="73" t="s">
        <v>132</v>
      </c>
      <c r="D916" s="73">
        <v>20190627</v>
      </c>
      <c r="E916" s="73">
        <v>612883</v>
      </c>
      <c r="F916" s="73">
        <v>660761</v>
      </c>
      <c r="G916" s="73">
        <v>640029</v>
      </c>
      <c r="H916" s="73">
        <v>673200</v>
      </c>
    </row>
    <row r="917" spans="1:8" x14ac:dyDescent="0.35">
      <c r="A917" s="73" t="s">
        <v>143</v>
      </c>
      <c r="B917" s="41">
        <v>43644</v>
      </c>
      <c r="C917" s="73" t="s">
        <v>132</v>
      </c>
      <c r="D917" s="73">
        <v>20190628</v>
      </c>
      <c r="E917" s="73">
        <v>594709</v>
      </c>
      <c r="F917" s="73">
        <v>645272</v>
      </c>
      <c r="G917" s="73">
        <v>623849</v>
      </c>
      <c r="H917" s="73">
        <v>657711</v>
      </c>
    </row>
    <row r="918" spans="1:8" x14ac:dyDescent="0.35">
      <c r="A918" s="73" t="s">
        <v>144</v>
      </c>
      <c r="B918" s="41">
        <v>43645</v>
      </c>
      <c r="C918" s="73" t="s">
        <v>132</v>
      </c>
      <c r="D918" s="73">
        <v>20190629</v>
      </c>
      <c r="E918" s="73">
        <v>560304</v>
      </c>
      <c r="F918" s="73">
        <v>569231</v>
      </c>
      <c r="G918" s="73">
        <v>548499</v>
      </c>
      <c r="H918" s="73">
        <v>581670</v>
      </c>
    </row>
    <row r="919" spans="1:8" x14ac:dyDescent="0.35">
      <c r="A919" s="73" t="s">
        <v>138</v>
      </c>
      <c r="B919" s="41">
        <v>43646</v>
      </c>
      <c r="C919" s="73" t="s">
        <v>132</v>
      </c>
      <c r="D919" s="73">
        <v>20190630</v>
      </c>
      <c r="E919" s="73">
        <v>507556</v>
      </c>
      <c r="F919" s="73">
        <v>549924</v>
      </c>
      <c r="G919" s="73">
        <v>529192</v>
      </c>
      <c r="H919" s="73">
        <v>563055</v>
      </c>
    </row>
    <row r="920" spans="1:8" x14ac:dyDescent="0.35">
      <c r="A920" s="73" t="s">
        <v>139</v>
      </c>
      <c r="B920" s="41">
        <v>43647</v>
      </c>
      <c r="C920" s="73" t="s">
        <v>132</v>
      </c>
      <c r="D920" s="73">
        <v>20190701</v>
      </c>
      <c r="E920" s="73">
        <v>590459</v>
      </c>
      <c r="F920" s="73">
        <v>660038</v>
      </c>
      <c r="G920" s="73">
        <v>638615</v>
      </c>
      <c r="H920" s="73">
        <v>672477</v>
      </c>
    </row>
    <row r="921" spans="1:8" x14ac:dyDescent="0.35">
      <c r="A921" s="73" t="s">
        <v>140</v>
      </c>
      <c r="B921" s="41">
        <v>43648</v>
      </c>
      <c r="C921" s="73" t="s">
        <v>132</v>
      </c>
      <c r="D921" s="73">
        <v>20190702</v>
      </c>
      <c r="E921" s="73">
        <v>634945</v>
      </c>
      <c r="F921" s="73">
        <v>660295</v>
      </c>
      <c r="G921" s="73">
        <v>638872</v>
      </c>
      <c r="H921" s="73">
        <v>673425</v>
      </c>
    </row>
    <row r="922" spans="1:8" x14ac:dyDescent="0.35">
      <c r="A922" s="73" t="s">
        <v>141</v>
      </c>
      <c r="B922" s="41">
        <v>43649</v>
      </c>
      <c r="C922" s="73" t="s">
        <v>132</v>
      </c>
      <c r="D922" s="73">
        <v>20190703</v>
      </c>
      <c r="E922" s="73">
        <v>641175</v>
      </c>
      <c r="F922" s="73">
        <v>660403</v>
      </c>
      <c r="G922" s="73">
        <v>638289</v>
      </c>
      <c r="H922" s="73">
        <v>672842</v>
      </c>
    </row>
    <row r="923" spans="1:8" x14ac:dyDescent="0.35">
      <c r="A923" s="73" t="s">
        <v>142</v>
      </c>
      <c r="B923" s="41">
        <v>43650</v>
      </c>
      <c r="C923" s="73" t="s">
        <v>132</v>
      </c>
      <c r="D923" s="73">
        <v>20190704</v>
      </c>
      <c r="E923" s="73">
        <v>617388</v>
      </c>
      <c r="F923" s="73">
        <v>660054</v>
      </c>
      <c r="G923" s="73">
        <v>638631</v>
      </c>
      <c r="H923" s="73">
        <v>673185</v>
      </c>
    </row>
    <row r="924" spans="1:8" x14ac:dyDescent="0.35">
      <c r="A924" s="73" t="s">
        <v>143</v>
      </c>
      <c r="B924" s="41">
        <v>43651</v>
      </c>
      <c r="C924" s="73" t="s">
        <v>132</v>
      </c>
      <c r="D924" s="73">
        <v>20190705</v>
      </c>
      <c r="E924" s="73">
        <v>613970</v>
      </c>
      <c r="F924" s="73">
        <v>644901</v>
      </c>
      <c r="G924" s="73">
        <v>623478</v>
      </c>
      <c r="H924" s="73">
        <v>658032</v>
      </c>
    </row>
    <row r="925" spans="1:8" x14ac:dyDescent="0.35">
      <c r="A925" s="73" t="s">
        <v>144</v>
      </c>
      <c r="B925" s="41">
        <v>43652</v>
      </c>
      <c r="C925" s="73" t="s">
        <v>132</v>
      </c>
      <c r="D925" s="73">
        <v>20190706</v>
      </c>
      <c r="E925" s="73">
        <v>568792</v>
      </c>
      <c r="F925" s="73">
        <v>569435</v>
      </c>
      <c r="G925" s="73">
        <v>547321</v>
      </c>
      <c r="H925" s="73">
        <v>582566</v>
      </c>
    </row>
    <row r="926" spans="1:8" x14ac:dyDescent="0.35">
      <c r="A926" s="73" t="s">
        <v>138</v>
      </c>
      <c r="B926" s="41">
        <v>43653</v>
      </c>
      <c r="C926" s="73" t="s">
        <v>132</v>
      </c>
      <c r="D926" s="73">
        <v>20190707</v>
      </c>
      <c r="E926" s="73">
        <v>547992</v>
      </c>
      <c r="F926" s="73">
        <v>550989</v>
      </c>
      <c r="G926" s="73">
        <v>529565</v>
      </c>
      <c r="H926" s="73">
        <v>564119</v>
      </c>
    </row>
    <row r="927" spans="1:8" x14ac:dyDescent="0.35">
      <c r="A927" s="73" t="s">
        <v>139</v>
      </c>
      <c r="B927" s="41">
        <v>43654</v>
      </c>
      <c r="C927" s="73" t="s">
        <v>132</v>
      </c>
      <c r="D927" s="73">
        <v>20190708</v>
      </c>
      <c r="E927" s="73">
        <v>639408</v>
      </c>
      <c r="F927" s="73">
        <v>660415</v>
      </c>
      <c r="G927" s="73">
        <v>638992</v>
      </c>
      <c r="H927" s="73">
        <v>674237</v>
      </c>
    </row>
    <row r="928" spans="1:8" x14ac:dyDescent="0.35">
      <c r="A928" s="73" t="s">
        <v>140</v>
      </c>
      <c r="B928" s="41">
        <v>43655</v>
      </c>
      <c r="C928" s="73" t="s">
        <v>132</v>
      </c>
      <c r="D928" s="73">
        <v>20190709</v>
      </c>
      <c r="E928" s="73">
        <v>668920</v>
      </c>
      <c r="F928" s="73">
        <v>660753</v>
      </c>
      <c r="G928" s="73">
        <v>639330</v>
      </c>
      <c r="H928" s="73">
        <v>673883</v>
      </c>
    </row>
    <row r="929" spans="1:8" x14ac:dyDescent="0.35">
      <c r="A929" s="73" t="s">
        <v>141</v>
      </c>
      <c r="B929" s="41">
        <v>43656</v>
      </c>
      <c r="C929" s="73" t="s">
        <v>132</v>
      </c>
      <c r="D929" s="73">
        <v>20190710</v>
      </c>
      <c r="E929" s="73">
        <v>658115</v>
      </c>
      <c r="F929" s="73">
        <v>660173</v>
      </c>
      <c r="G929" s="73">
        <v>638750</v>
      </c>
      <c r="H929" s="73">
        <v>673994</v>
      </c>
    </row>
    <row r="930" spans="1:8" x14ac:dyDescent="0.35">
      <c r="A930" s="73" t="s">
        <v>142</v>
      </c>
      <c r="B930" s="41">
        <v>43657</v>
      </c>
      <c r="C930" s="73" t="s">
        <v>132</v>
      </c>
      <c r="D930" s="73">
        <v>20190711</v>
      </c>
      <c r="E930" s="73">
        <v>656133</v>
      </c>
      <c r="F930" s="73">
        <v>660659</v>
      </c>
      <c r="G930" s="73">
        <v>639927</v>
      </c>
      <c r="H930" s="73">
        <v>674481</v>
      </c>
    </row>
    <row r="931" spans="1:8" x14ac:dyDescent="0.35">
      <c r="A931" s="73" t="s">
        <v>143</v>
      </c>
      <c r="B931" s="41">
        <v>43658</v>
      </c>
      <c r="C931" s="73" t="s">
        <v>132</v>
      </c>
      <c r="D931" s="73">
        <v>20190712</v>
      </c>
      <c r="E931" s="73">
        <v>624712</v>
      </c>
      <c r="F931" s="73">
        <v>645570</v>
      </c>
      <c r="G931" s="73">
        <v>624147</v>
      </c>
      <c r="H931" s="73">
        <v>659391</v>
      </c>
    </row>
    <row r="932" spans="1:8" x14ac:dyDescent="0.35">
      <c r="A932" s="73" t="s">
        <v>144</v>
      </c>
      <c r="B932" s="41">
        <v>43659</v>
      </c>
      <c r="C932" s="73" t="s">
        <v>132</v>
      </c>
      <c r="D932" s="73">
        <v>20190713</v>
      </c>
      <c r="E932" s="73">
        <v>572080</v>
      </c>
      <c r="F932" s="73">
        <v>569400</v>
      </c>
      <c r="G932" s="73">
        <v>548668</v>
      </c>
      <c r="H932" s="73">
        <v>583221</v>
      </c>
    </row>
    <row r="933" spans="1:8" x14ac:dyDescent="0.35">
      <c r="A933" s="73" t="s">
        <v>138</v>
      </c>
      <c r="B933" s="41">
        <v>43660</v>
      </c>
      <c r="C933" s="73" t="s">
        <v>132</v>
      </c>
      <c r="D933" s="73">
        <v>20190714</v>
      </c>
      <c r="E933" s="73">
        <v>555978</v>
      </c>
      <c r="F933" s="73">
        <v>551013</v>
      </c>
      <c r="G933" s="73">
        <v>529590</v>
      </c>
      <c r="H933" s="73">
        <v>564835</v>
      </c>
    </row>
    <row r="934" spans="1:8" x14ac:dyDescent="0.35">
      <c r="A934" s="73" t="s">
        <v>139</v>
      </c>
      <c r="B934" s="41">
        <v>43661</v>
      </c>
      <c r="C934" s="73" t="s">
        <v>132</v>
      </c>
      <c r="D934" s="73">
        <v>20190715</v>
      </c>
      <c r="E934" s="73">
        <v>641342</v>
      </c>
      <c r="F934" s="73">
        <v>660414</v>
      </c>
      <c r="G934" s="73">
        <v>639682</v>
      </c>
      <c r="H934" s="73">
        <v>674235</v>
      </c>
    </row>
    <row r="935" spans="1:8" x14ac:dyDescent="0.35">
      <c r="A935" s="73" t="s">
        <v>140</v>
      </c>
      <c r="B935" s="41">
        <v>43662</v>
      </c>
      <c r="C935" s="73" t="s">
        <v>132</v>
      </c>
      <c r="D935" s="73">
        <v>20190716</v>
      </c>
      <c r="E935" s="73">
        <v>647567</v>
      </c>
      <c r="F935" s="73">
        <v>660036</v>
      </c>
      <c r="G935" s="73">
        <v>639304</v>
      </c>
      <c r="H935" s="73">
        <v>674549</v>
      </c>
    </row>
    <row r="936" spans="1:8" x14ac:dyDescent="0.35">
      <c r="A936" s="73" t="s">
        <v>141</v>
      </c>
      <c r="B936" s="41">
        <v>43663</v>
      </c>
      <c r="C936" s="73" t="s">
        <v>132</v>
      </c>
      <c r="D936" s="73">
        <v>20190717</v>
      </c>
      <c r="E936" s="73">
        <v>651528</v>
      </c>
      <c r="F936" s="73">
        <v>660347</v>
      </c>
      <c r="G936" s="73">
        <v>639615</v>
      </c>
      <c r="H936" s="73">
        <v>674168</v>
      </c>
    </row>
    <row r="937" spans="1:8" x14ac:dyDescent="0.35">
      <c r="A937" s="73" t="s">
        <v>142</v>
      </c>
      <c r="B937" s="41">
        <v>43664</v>
      </c>
      <c r="C937" s="73" t="s">
        <v>132</v>
      </c>
      <c r="D937" s="73">
        <v>20190718</v>
      </c>
      <c r="E937" s="73">
        <v>634467</v>
      </c>
      <c r="F937" s="73">
        <v>659801</v>
      </c>
      <c r="G937" s="73">
        <v>639760</v>
      </c>
      <c r="H937" s="73">
        <v>674313</v>
      </c>
    </row>
    <row r="938" spans="1:8" x14ac:dyDescent="0.35">
      <c r="A938" s="73" t="s">
        <v>143</v>
      </c>
      <c r="B938" s="41">
        <v>43665</v>
      </c>
      <c r="C938" s="73" t="s">
        <v>132</v>
      </c>
      <c r="D938" s="73">
        <v>20190719</v>
      </c>
      <c r="E938" s="73">
        <v>651730</v>
      </c>
      <c r="F938" s="73">
        <v>645526</v>
      </c>
      <c r="G938" s="73">
        <v>624794</v>
      </c>
      <c r="H938" s="73">
        <v>659348</v>
      </c>
    </row>
    <row r="939" spans="1:8" x14ac:dyDescent="0.35">
      <c r="A939" s="73" t="s">
        <v>144</v>
      </c>
      <c r="B939" s="41">
        <v>43666</v>
      </c>
      <c r="C939" s="73" t="s">
        <v>132</v>
      </c>
      <c r="D939" s="73">
        <v>20190720</v>
      </c>
      <c r="E939" s="73">
        <v>531848</v>
      </c>
      <c r="F939" s="73">
        <v>564176</v>
      </c>
      <c r="G939" s="73">
        <v>544135</v>
      </c>
      <c r="H939" s="73">
        <v>578688</v>
      </c>
    </row>
    <row r="940" spans="1:8" x14ac:dyDescent="0.35">
      <c r="A940" s="73" t="s">
        <v>138</v>
      </c>
      <c r="B940" s="41">
        <v>43667</v>
      </c>
      <c r="C940" s="73" t="s">
        <v>132</v>
      </c>
      <c r="D940" s="73">
        <v>20190721</v>
      </c>
      <c r="E940" s="73">
        <v>522885</v>
      </c>
      <c r="F940" s="73">
        <v>545763</v>
      </c>
      <c r="G940" s="73">
        <v>525722</v>
      </c>
      <c r="H940" s="73">
        <v>559585</v>
      </c>
    </row>
    <row r="941" spans="1:8" x14ac:dyDescent="0.35">
      <c r="A941" s="73" t="s">
        <v>139</v>
      </c>
      <c r="B941" s="41">
        <v>43668</v>
      </c>
      <c r="C941" s="73" t="s">
        <v>132</v>
      </c>
      <c r="D941" s="73">
        <v>20190722</v>
      </c>
      <c r="E941" s="73">
        <v>595789</v>
      </c>
      <c r="F941" s="73">
        <v>655986</v>
      </c>
      <c r="G941" s="73">
        <v>636636</v>
      </c>
      <c r="H941" s="73">
        <v>670498</v>
      </c>
    </row>
    <row r="942" spans="1:8" x14ac:dyDescent="0.35">
      <c r="A942" s="73" t="s">
        <v>140</v>
      </c>
      <c r="B942" s="41">
        <v>43669</v>
      </c>
      <c r="C942" s="73" t="s">
        <v>132</v>
      </c>
      <c r="D942" s="73">
        <v>20190723</v>
      </c>
      <c r="E942" s="73">
        <v>644036</v>
      </c>
      <c r="F942" s="73">
        <v>654383</v>
      </c>
      <c r="G942" s="73">
        <v>634342</v>
      </c>
      <c r="H942" s="73">
        <v>668205</v>
      </c>
    </row>
    <row r="943" spans="1:8" x14ac:dyDescent="0.35">
      <c r="A943" s="73" t="s">
        <v>141</v>
      </c>
      <c r="B943" s="41">
        <v>43670</v>
      </c>
      <c r="C943" s="73" t="s">
        <v>132</v>
      </c>
      <c r="D943" s="73">
        <v>20190724</v>
      </c>
      <c r="E943" s="73">
        <v>660843</v>
      </c>
      <c r="F943" s="73">
        <v>650332</v>
      </c>
      <c r="G943" s="73">
        <v>630291</v>
      </c>
      <c r="H943" s="73">
        <v>664154</v>
      </c>
    </row>
    <row r="944" spans="1:8" x14ac:dyDescent="0.35">
      <c r="A944" s="73" t="s">
        <v>142</v>
      </c>
      <c r="B944" s="41">
        <v>43671</v>
      </c>
      <c r="C944" s="73" t="s">
        <v>132</v>
      </c>
      <c r="D944" s="73">
        <v>20190725</v>
      </c>
      <c r="E944" s="73">
        <v>670093</v>
      </c>
      <c r="F944" s="73">
        <v>649060</v>
      </c>
      <c r="G944" s="73">
        <v>629018</v>
      </c>
      <c r="H944" s="73">
        <v>662190</v>
      </c>
    </row>
    <row r="945" spans="1:8" x14ac:dyDescent="0.35">
      <c r="A945" s="73" t="s">
        <v>143</v>
      </c>
      <c r="B945" s="41">
        <v>43672</v>
      </c>
      <c r="C945" s="73" t="s">
        <v>132</v>
      </c>
      <c r="D945" s="73">
        <v>20190726</v>
      </c>
      <c r="E945" s="73">
        <v>671331</v>
      </c>
      <c r="F945" s="73">
        <v>632475</v>
      </c>
      <c r="G945" s="73">
        <v>613125</v>
      </c>
      <c r="H945" s="73">
        <v>646297</v>
      </c>
    </row>
    <row r="946" spans="1:8" x14ac:dyDescent="0.35">
      <c r="A946" s="73" t="s">
        <v>144</v>
      </c>
      <c r="B946" s="41">
        <v>43673</v>
      </c>
      <c r="C946" s="73" t="s">
        <v>132</v>
      </c>
      <c r="D946" s="73">
        <v>20190727</v>
      </c>
      <c r="E946" s="73">
        <v>591854</v>
      </c>
      <c r="F946" s="73">
        <v>556482</v>
      </c>
      <c r="G946" s="73">
        <v>537823</v>
      </c>
      <c r="H946" s="73">
        <v>569612</v>
      </c>
    </row>
    <row r="947" spans="1:8" x14ac:dyDescent="0.35">
      <c r="A947" s="73" t="s">
        <v>138</v>
      </c>
      <c r="B947" s="41">
        <v>43674</v>
      </c>
      <c r="C947" s="73" t="s">
        <v>132</v>
      </c>
      <c r="D947" s="73">
        <v>20190728</v>
      </c>
      <c r="E947" s="73">
        <v>551923</v>
      </c>
      <c r="F947" s="73">
        <v>538310</v>
      </c>
      <c r="G947" s="73">
        <v>519651</v>
      </c>
      <c r="H947" s="73">
        <v>551440</v>
      </c>
    </row>
    <row r="948" spans="1:8" x14ac:dyDescent="0.35">
      <c r="A948" s="73" t="s">
        <v>139</v>
      </c>
      <c r="B948" s="41">
        <v>43675</v>
      </c>
      <c r="C948" s="73" t="s">
        <v>132</v>
      </c>
      <c r="D948" s="73">
        <v>20190729</v>
      </c>
      <c r="E948" s="73">
        <v>619014</v>
      </c>
      <c r="F948" s="73">
        <v>648238</v>
      </c>
      <c r="G948" s="73">
        <v>629579</v>
      </c>
      <c r="H948" s="73">
        <v>661368</v>
      </c>
    </row>
    <row r="949" spans="1:8" x14ac:dyDescent="0.35">
      <c r="A949" s="73" t="s">
        <v>140</v>
      </c>
      <c r="B949" s="41">
        <v>43676</v>
      </c>
      <c r="C949" s="73" t="s">
        <v>132</v>
      </c>
      <c r="D949" s="73">
        <v>20190730</v>
      </c>
      <c r="E949" s="73">
        <v>631791</v>
      </c>
      <c r="F949" s="73">
        <v>648785</v>
      </c>
      <c r="G949" s="73">
        <v>630126</v>
      </c>
      <c r="H949" s="73">
        <v>661915</v>
      </c>
    </row>
    <row r="950" spans="1:8" x14ac:dyDescent="0.35">
      <c r="A950" s="73" t="s">
        <v>141</v>
      </c>
      <c r="B950" s="41">
        <v>43677</v>
      </c>
      <c r="C950" s="73" t="s">
        <v>132</v>
      </c>
      <c r="D950" s="73">
        <v>20190731</v>
      </c>
      <c r="E950" s="73">
        <v>619275</v>
      </c>
      <c r="F950" s="73">
        <v>649113</v>
      </c>
      <c r="G950" s="73">
        <v>631145</v>
      </c>
      <c r="H950" s="73">
        <v>661552</v>
      </c>
    </row>
    <row r="951" spans="1:8" x14ac:dyDescent="0.35">
      <c r="A951" s="73" t="s">
        <v>142</v>
      </c>
      <c r="B951" s="41">
        <v>43678</v>
      </c>
      <c r="C951" s="73" t="s">
        <v>132</v>
      </c>
      <c r="D951" s="73">
        <v>20190801</v>
      </c>
      <c r="E951" s="73">
        <v>631856</v>
      </c>
      <c r="F951" s="73">
        <v>649686</v>
      </c>
      <c r="G951" s="73">
        <v>631718</v>
      </c>
      <c r="H951" s="73">
        <v>662125</v>
      </c>
    </row>
    <row r="952" spans="1:8" x14ac:dyDescent="0.35">
      <c r="A952" s="73" t="s">
        <v>143</v>
      </c>
      <c r="B952" s="41">
        <v>43679</v>
      </c>
      <c r="C952" s="73" t="s">
        <v>132</v>
      </c>
      <c r="D952" s="73">
        <v>20190802</v>
      </c>
      <c r="E952" s="73">
        <v>623697</v>
      </c>
      <c r="F952" s="73">
        <v>634613</v>
      </c>
      <c r="G952" s="73">
        <v>617336</v>
      </c>
      <c r="H952" s="73">
        <v>647052</v>
      </c>
    </row>
    <row r="953" spans="1:8" x14ac:dyDescent="0.35">
      <c r="A953" s="73" t="s">
        <v>144</v>
      </c>
      <c r="B953" s="41">
        <v>43680</v>
      </c>
      <c r="C953" s="73" t="s">
        <v>132</v>
      </c>
      <c r="D953" s="73">
        <v>20190803</v>
      </c>
      <c r="E953" s="73">
        <v>569490</v>
      </c>
      <c r="F953" s="73">
        <v>559403</v>
      </c>
      <c r="G953" s="73">
        <v>541435</v>
      </c>
      <c r="H953" s="73">
        <v>571151</v>
      </c>
    </row>
    <row r="954" spans="1:8" x14ac:dyDescent="0.35">
      <c r="A954" s="73" t="s">
        <v>138</v>
      </c>
      <c r="B954" s="41">
        <v>43681</v>
      </c>
      <c r="C954" s="73" t="s">
        <v>132</v>
      </c>
      <c r="D954" s="73">
        <v>20190804</v>
      </c>
      <c r="E954" s="73">
        <v>555259</v>
      </c>
      <c r="F954" s="73">
        <v>541296</v>
      </c>
      <c r="G954" s="73">
        <v>524019</v>
      </c>
      <c r="H954" s="73">
        <v>553044</v>
      </c>
    </row>
    <row r="955" spans="1:8" x14ac:dyDescent="0.35">
      <c r="A955" s="73" t="s">
        <v>139</v>
      </c>
      <c r="B955" s="41">
        <v>43682</v>
      </c>
      <c r="C955" s="73" t="s">
        <v>132</v>
      </c>
      <c r="D955" s="73">
        <v>20190805</v>
      </c>
      <c r="E955" s="73">
        <v>612024</v>
      </c>
      <c r="F955" s="73">
        <v>651457</v>
      </c>
      <c r="G955" s="73">
        <v>634180</v>
      </c>
      <c r="H955" s="73">
        <v>663205</v>
      </c>
    </row>
    <row r="956" spans="1:8" x14ac:dyDescent="0.35">
      <c r="A956" s="73" t="s">
        <v>140</v>
      </c>
      <c r="B956" s="41">
        <v>43683</v>
      </c>
      <c r="C956" s="73" t="s">
        <v>132</v>
      </c>
      <c r="D956" s="73">
        <v>20190806</v>
      </c>
      <c r="E956" s="73">
        <v>616654</v>
      </c>
      <c r="F956" s="73">
        <v>652088</v>
      </c>
      <c r="G956" s="73">
        <v>635502</v>
      </c>
      <c r="H956" s="73">
        <v>663836</v>
      </c>
    </row>
    <row r="957" spans="1:8" x14ac:dyDescent="0.35">
      <c r="A957" s="73" t="s">
        <v>141</v>
      </c>
      <c r="B957" s="41">
        <v>43684</v>
      </c>
      <c r="C957" s="73" t="s">
        <v>132</v>
      </c>
      <c r="D957" s="73">
        <v>20190807</v>
      </c>
      <c r="E957" s="73">
        <v>604096</v>
      </c>
      <c r="F957" s="73">
        <v>652581</v>
      </c>
      <c r="G957" s="73">
        <v>635995</v>
      </c>
      <c r="H957" s="73">
        <v>663638</v>
      </c>
    </row>
    <row r="958" spans="1:8" x14ac:dyDescent="0.35">
      <c r="A958" s="73" t="s">
        <v>142</v>
      </c>
      <c r="B958" s="41">
        <v>43685</v>
      </c>
      <c r="C958" s="73" t="s">
        <v>132</v>
      </c>
      <c r="D958" s="73">
        <v>20190808</v>
      </c>
      <c r="E958" s="73">
        <v>630093</v>
      </c>
      <c r="F958" s="73">
        <v>653244</v>
      </c>
      <c r="G958" s="73">
        <v>636658</v>
      </c>
      <c r="H958" s="73">
        <v>664301</v>
      </c>
    </row>
    <row r="959" spans="1:8" x14ac:dyDescent="0.35">
      <c r="A959" s="73" t="s">
        <v>143</v>
      </c>
      <c r="B959" s="41">
        <v>43686</v>
      </c>
      <c r="C959" s="73" t="s">
        <v>132</v>
      </c>
      <c r="D959" s="73">
        <v>20190809</v>
      </c>
      <c r="E959" s="73">
        <v>600480</v>
      </c>
      <c r="F959" s="73">
        <v>639802</v>
      </c>
      <c r="G959" s="73">
        <v>623216</v>
      </c>
      <c r="H959" s="73">
        <v>650859</v>
      </c>
    </row>
    <row r="960" spans="1:8" x14ac:dyDescent="0.35">
      <c r="A960" s="73" t="s">
        <v>144</v>
      </c>
      <c r="B960" s="41">
        <v>43687</v>
      </c>
      <c r="C960" s="73" t="s">
        <v>132</v>
      </c>
      <c r="D960" s="73">
        <v>20190810</v>
      </c>
      <c r="E960" s="73">
        <v>518062</v>
      </c>
      <c r="F960" s="73">
        <v>564001</v>
      </c>
      <c r="G960" s="73">
        <v>548106</v>
      </c>
      <c r="H960" s="73">
        <v>575058</v>
      </c>
    </row>
    <row r="961" spans="1:8" x14ac:dyDescent="0.35">
      <c r="A961" s="73" t="s">
        <v>138</v>
      </c>
      <c r="B961" s="41">
        <v>43688</v>
      </c>
      <c r="C961" s="73" t="s">
        <v>132</v>
      </c>
      <c r="D961" s="73">
        <v>20190811</v>
      </c>
      <c r="E961" s="73">
        <v>519047</v>
      </c>
      <c r="F961" s="73">
        <v>545994</v>
      </c>
      <c r="G961" s="73">
        <v>530099</v>
      </c>
      <c r="H961" s="73">
        <v>557051</v>
      </c>
    </row>
    <row r="962" spans="1:8" x14ac:dyDescent="0.35">
      <c r="A962" s="73" t="s">
        <v>139</v>
      </c>
      <c r="B962" s="41">
        <v>43689</v>
      </c>
      <c r="C962" s="73" t="s">
        <v>132</v>
      </c>
      <c r="D962" s="73">
        <v>20190812</v>
      </c>
      <c r="E962" s="73">
        <v>626694</v>
      </c>
      <c r="F962" s="73">
        <v>656339</v>
      </c>
      <c r="G962" s="73">
        <v>640444</v>
      </c>
      <c r="H962" s="73">
        <v>667396</v>
      </c>
    </row>
    <row r="963" spans="1:8" x14ac:dyDescent="0.35">
      <c r="A963" s="73" t="s">
        <v>140</v>
      </c>
      <c r="B963" s="41">
        <v>43690</v>
      </c>
      <c r="C963" s="73" t="s">
        <v>132</v>
      </c>
      <c r="D963" s="73">
        <v>20190813</v>
      </c>
      <c r="E963" s="73">
        <v>623632</v>
      </c>
      <c r="F963" s="73">
        <v>657237</v>
      </c>
      <c r="G963" s="73">
        <v>642033</v>
      </c>
      <c r="H963" s="73">
        <v>668294</v>
      </c>
    </row>
    <row r="964" spans="1:8" x14ac:dyDescent="0.35">
      <c r="A964" s="73" t="s">
        <v>141</v>
      </c>
      <c r="B964" s="41">
        <v>43691</v>
      </c>
      <c r="C964" s="73" t="s">
        <v>132</v>
      </c>
      <c r="D964" s="73">
        <v>20190814</v>
      </c>
      <c r="E964" s="73">
        <v>673685</v>
      </c>
      <c r="F964" s="73">
        <v>658317</v>
      </c>
      <c r="G964" s="73">
        <v>643114</v>
      </c>
      <c r="H964" s="73">
        <v>669374</v>
      </c>
    </row>
    <row r="965" spans="1:8" x14ac:dyDescent="0.35">
      <c r="A965" s="73" t="s">
        <v>142</v>
      </c>
      <c r="B965" s="41">
        <v>43692</v>
      </c>
      <c r="C965" s="73" t="s">
        <v>132</v>
      </c>
      <c r="D965" s="73">
        <v>20190815</v>
      </c>
      <c r="E965" s="73">
        <v>597238</v>
      </c>
      <c r="F965" s="73">
        <v>659245</v>
      </c>
      <c r="G965" s="73">
        <v>644042</v>
      </c>
      <c r="H965" s="73">
        <v>670302</v>
      </c>
    </row>
    <row r="966" spans="1:8" x14ac:dyDescent="0.35">
      <c r="A966" s="73" t="s">
        <v>143</v>
      </c>
      <c r="B966" s="41">
        <v>43693</v>
      </c>
      <c r="C966" s="73" t="s">
        <v>132</v>
      </c>
      <c r="D966" s="73">
        <v>20190816</v>
      </c>
      <c r="E966" s="73">
        <v>621156</v>
      </c>
      <c r="F966" s="73">
        <v>644457</v>
      </c>
      <c r="G966" s="73">
        <v>629253</v>
      </c>
      <c r="H966" s="73">
        <v>655514</v>
      </c>
    </row>
    <row r="967" spans="1:8" x14ac:dyDescent="0.35">
      <c r="A967" s="73" t="s">
        <v>144</v>
      </c>
      <c r="B967" s="41">
        <v>43694</v>
      </c>
      <c r="C967" s="73" t="s">
        <v>132</v>
      </c>
      <c r="D967" s="73">
        <v>20190817</v>
      </c>
      <c r="E967" s="73">
        <v>499674</v>
      </c>
      <c r="F967" s="73">
        <v>570288</v>
      </c>
      <c r="G967" s="73">
        <v>555085</v>
      </c>
      <c r="H967" s="73">
        <v>580654</v>
      </c>
    </row>
    <row r="968" spans="1:8" x14ac:dyDescent="0.35">
      <c r="A968" s="73" t="s">
        <v>138</v>
      </c>
      <c r="B968" s="41">
        <v>43695</v>
      </c>
      <c r="C968" s="73" t="s">
        <v>132</v>
      </c>
      <c r="D968" s="73">
        <v>20190818</v>
      </c>
      <c r="E968" s="73">
        <v>488027</v>
      </c>
      <c r="F968" s="73">
        <v>552385</v>
      </c>
      <c r="G968" s="73">
        <v>537182</v>
      </c>
      <c r="H968" s="73">
        <v>563442</v>
      </c>
    </row>
    <row r="969" spans="1:8" x14ac:dyDescent="0.35">
      <c r="A969" s="73" t="s">
        <v>139</v>
      </c>
      <c r="B969" s="41">
        <v>43696</v>
      </c>
      <c r="C969" s="73" t="s">
        <v>132</v>
      </c>
      <c r="D969" s="73">
        <v>20190819</v>
      </c>
      <c r="E969" s="73">
        <v>590517</v>
      </c>
      <c r="F969" s="73">
        <v>663146</v>
      </c>
      <c r="G969" s="73">
        <v>647943</v>
      </c>
      <c r="H969" s="73">
        <v>673512</v>
      </c>
    </row>
    <row r="970" spans="1:8" x14ac:dyDescent="0.35">
      <c r="A970" s="73" t="s">
        <v>140</v>
      </c>
      <c r="B970" s="41">
        <v>43697</v>
      </c>
      <c r="C970" s="73" t="s">
        <v>132</v>
      </c>
      <c r="D970" s="73">
        <v>20190820</v>
      </c>
      <c r="E970" s="73">
        <v>626311</v>
      </c>
      <c r="F970" s="73">
        <v>664291</v>
      </c>
      <c r="G970" s="73">
        <v>649779</v>
      </c>
      <c r="H970" s="73">
        <v>675348</v>
      </c>
    </row>
    <row r="971" spans="1:8" x14ac:dyDescent="0.35">
      <c r="A971" s="73" t="s">
        <v>141</v>
      </c>
      <c r="B971" s="41">
        <v>43698</v>
      </c>
      <c r="C971" s="73" t="s">
        <v>132</v>
      </c>
      <c r="D971" s="73">
        <v>20190821</v>
      </c>
      <c r="E971" s="73">
        <v>618808</v>
      </c>
      <c r="F971" s="73">
        <v>665137</v>
      </c>
      <c r="G971" s="73">
        <v>650625</v>
      </c>
      <c r="H971" s="73">
        <v>676195</v>
      </c>
    </row>
    <row r="972" spans="1:8" x14ac:dyDescent="0.35">
      <c r="A972" s="73" t="s">
        <v>142</v>
      </c>
      <c r="B972" s="41">
        <v>43699</v>
      </c>
      <c r="C972" s="73" t="s">
        <v>132</v>
      </c>
      <c r="D972" s="73">
        <v>20190822</v>
      </c>
      <c r="E972" s="73">
        <v>610682</v>
      </c>
      <c r="F972" s="73">
        <v>666670</v>
      </c>
      <c r="G972" s="73">
        <v>652157</v>
      </c>
      <c r="H972" s="73">
        <v>677036</v>
      </c>
    </row>
    <row r="973" spans="1:8" x14ac:dyDescent="0.35">
      <c r="A973" s="73" t="s">
        <v>143</v>
      </c>
      <c r="B973" s="41">
        <v>43700</v>
      </c>
      <c r="C973" s="73" t="s">
        <v>132</v>
      </c>
      <c r="D973" s="73">
        <v>20190823</v>
      </c>
      <c r="E973" s="73">
        <v>609539</v>
      </c>
      <c r="F973" s="73">
        <v>651950</v>
      </c>
      <c r="G973" s="73">
        <v>637438</v>
      </c>
      <c r="H973" s="73">
        <v>662316</v>
      </c>
    </row>
    <row r="974" spans="1:8" x14ac:dyDescent="0.35">
      <c r="A974" s="73" t="s">
        <v>144</v>
      </c>
      <c r="B974" s="41">
        <v>43701</v>
      </c>
      <c r="C974" s="73" t="s">
        <v>132</v>
      </c>
      <c r="D974" s="73">
        <v>20190824</v>
      </c>
      <c r="E974" s="73">
        <v>548961</v>
      </c>
      <c r="F974" s="73">
        <v>577158</v>
      </c>
      <c r="G974" s="73">
        <v>562645</v>
      </c>
      <c r="H974" s="73">
        <v>588215</v>
      </c>
    </row>
    <row r="975" spans="1:8" x14ac:dyDescent="0.35">
      <c r="A975" s="73" t="s">
        <v>138</v>
      </c>
      <c r="B975" s="41">
        <v>43702</v>
      </c>
      <c r="C975" s="73" t="s">
        <v>132</v>
      </c>
      <c r="D975" s="73">
        <v>20190825</v>
      </c>
      <c r="E975" s="73">
        <v>543826</v>
      </c>
      <c r="F975" s="73">
        <v>559993</v>
      </c>
      <c r="G975" s="73">
        <v>545480</v>
      </c>
      <c r="H975" s="73">
        <v>571050</v>
      </c>
    </row>
    <row r="976" spans="1:8" x14ac:dyDescent="0.35">
      <c r="A976" s="73" t="s">
        <v>139</v>
      </c>
      <c r="B976" s="41">
        <v>43703</v>
      </c>
      <c r="C976" s="73" t="s">
        <v>132</v>
      </c>
      <c r="D976" s="73">
        <v>20190826</v>
      </c>
      <c r="E976" s="73">
        <v>578031</v>
      </c>
      <c r="F976" s="73">
        <v>564972</v>
      </c>
      <c r="G976" s="73">
        <v>550459</v>
      </c>
      <c r="H976" s="73">
        <v>576029</v>
      </c>
    </row>
    <row r="977" spans="1:8" x14ac:dyDescent="0.35">
      <c r="A977" s="73" t="s">
        <v>140</v>
      </c>
      <c r="B977" s="41">
        <v>43704</v>
      </c>
      <c r="C977" s="73" t="s">
        <v>132</v>
      </c>
      <c r="D977" s="73">
        <v>20190827</v>
      </c>
      <c r="E977" s="73">
        <v>669414</v>
      </c>
      <c r="F977" s="73">
        <v>672185</v>
      </c>
      <c r="G977" s="73">
        <v>657673</v>
      </c>
      <c r="H977" s="73">
        <v>682551</v>
      </c>
    </row>
    <row r="978" spans="1:8" x14ac:dyDescent="0.35">
      <c r="A978" s="73" t="s">
        <v>141</v>
      </c>
      <c r="B978" s="41">
        <v>43705</v>
      </c>
      <c r="C978" s="73" t="s">
        <v>132</v>
      </c>
      <c r="D978" s="73">
        <v>20190828</v>
      </c>
      <c r="E978" s="73">
        <v>668532</v>
      </c>
      <c r="F978" s="73">
        <v>672275</v>
      </c>
      <c r="G978" s="73">
        <v>657762</v>
      </c>
      <c r="H978" s="73">
        <v>682641</v>
      </c>
    </row>
    <row r="979" spans="1:8" x14ac:dyDescent="0.35">
      <c r="A979" s="73" t="s">
        <v>142</v>
      </c>
      <c r="B979" s="41">
        <v>43706</v>
      </c>
      <c r="C979" s="73" t="s">
        <v>132</v>
      </c>
      <c r="D979" s="73">
        <v>20190829</v>
      </c>
      <c r="E979" s="73">
        <v>612835</v>
      </c>
      <c r="F979" s="73">
        <v>673126</v>
      </c>
      <c r="G979" s="73">
        <v>659304</v>
      </c>
      <c r="H979" s="73">
        <v>684183</v>
      </c>
    </row>
    <row r="980" spans="1:8" x14ac:dyDescent="0.35">
      <c r="A980" s="73" t="s">
        <v>143</v>
      </c>
      <c r="B980" s="41">
        <v>43707</v>
      </c>
      <c r="C980" s="73" t="s">
        <v>132</v>
      </c>
      <c r="D980" s="73">
        <v>20190830</v>
      </c>
      <c r="E980" s="73">
        <v>582938</v>
      </c>
      <c r="F980" s="73">
        <v>658404</v>
      </c>
      <c r="G980" s="73">
        <v>644582</v>
      </c>
      <c r="H980" s="73">
        <v>669461</v>
      </c>
    </row>
    <row r="981" spans="1:8" x14ac:dyDescent="0.35">
      <c r="A981" s="73" t="s">
        <v>144</v>
      </c>
      <c r="B981" s="41">
        <v>43708</v>
      </c>
      <c r="C981" s="73" t="s">
        <v>132</v>
      </c>
      <c r="D981" s="73">
        <v>20190831</v>
      </c>
      <c r="E981" s="73">
        <v>517415</v>
      </c>
      <c r="F981" s="73">
        <v>584285</v>
      </c>
      <c r="G981" s="73">
        <v>570463</v>
      </c>
      <c r="H981" s="73">
        <v>595342</v>
      </c>
    </row>
    <row r="982" spans="1:8" x14ac:dyDescent="0.35">
      <c r="A982" s="73" t="s">
        <v>138</v>
      </c>
      <c r="B982" s="41">
        <v>43709</v>
      </c>
      <c r="C982" s="73" t="s">
        <v>132</v>
      </c>
      <c r="D982" s="73">
        <v>20190901</v>
      </c>
      <c r="E982" s="73">
        <v>512677</v>
      </c>
      <c r="F982" s="73">
        <v>567105</v>
      </c>
      <c r="G982" s="73">
        <v>553283</v>
      </c>
      <c r="H982" s="73">
        <v>578162</v>
      </c>
    </row>
    <row r="983" spans="1:8" x14ac:dyDescent="0.35">
      <c r="A983" s="73" t="s">
        <v>139</v>
      </c>
      <c r="B983" s="41">
        <v>43710</v>
      </c>
      <c r="C983" s="73" t="s">
        <v>132</v>
      </c>
      <c r="D983" s="73">
        <v>20190902</v>
      </c>
      <c r="E983" s="73">
        <v>613287</v>
      </c>
      <c r="F983" s="73">
        <v>686752</v>
      </c>
      <c r="G983" s="73">
        <v>672931</v>
      </c>
      <c r="H983" s="73">
        <v>697118</v>
      </c>
    </row>
    <row r="984" spans="1:8" x14ac:dyDescent="0.35">
      <c r="A984" s="73" t="s">
        <v>140</v>
      </c>
      <c r="B984" s="41">
        <v>43711</v>
      </c>
      <c r="C984" s="73" t="s">
        <v>132</v>
      </c>
      <c r="D984" s="73">
        <v>20190903</v>
      </c>
      <c r="E984" s="73">
        <v>634186</v>
      </c>
      <c r="F984" s="73">
        <v>691639</v>
      </c>
      <c r="G984" s="73">
        <v>677818</v>
      </c>
      <c r="H984" s="73">
        <v>702006</v>
      </c>
    </row>
    <row r="985" spans="1:8" x14ac:dyDescent="0.35">
      <c r="A985" s="73" t="s">
        <v>141</v>
      </c>
      <c r="B985" s="41">
        <v>43712</v>
      </c>
      <c r="C985" s="73" t="s">
        <v>132</v>
      </c>
      <c r="D985" s="73">
        <v>20190904</v>
      </c>
      <c r="E985" s="73">
        <v>602847</v>
      </c>
      <c r="F985" s="73">
        <v>693105</v>
      </c>
      <c r="G985" s="73">
        <v>679283</v>
      </c>
      <c r="H985" s="73">
        <v>703471</v>
      </c>
    </row>
    <row r="986" spans="1:8" x14ac:dyDescent="0.35">
      <c r="A986" s="73" t="s">
        <v>142</v>
      </c>
      <c r="B986" s="41">
        <v>43713</v>
      </c>
      <c r="C986" s="73" t="s">
        <v>132</v>
      </c>
      <c r="D986" s="73">
        <v>20190905</v>
      </c>
      <c r="E986" s="73">
        <v>611414</v>
      </c>
      <c r="F986" s="73">
        <v>694922</v>
      </c>
      <c r="G986" s="73">
        <v>681100</v>
      </c>
      <c r="H986" s="73">
        <v>705288</v>
      </c>
    </row>
    <row r="987" spans="1:8" x14ac:dyDescent="0.35">
      <c r="A987" s="73" t="s">
        <v>143</v>
      </c>
      <c r="B987" s="41">
        <v>43714</v>
      </c>
      <c r="C987" s="73" t="s">
        <v>132</v>
      </c>
      <c r="D987" s="73">
        <v>20190906</v>
      </c>
      <c r="E987" s="73">
        <v>615641</v>
      </c>
      <c r="F987" s="73">
        <v>679538</v>
      </c>
      <c r="G987" s="73">
        <v>665717</v>
      </c>
      <c r="H987" s="73">
        <v>689904</v>
      </c>
    </row>
    <row r="988" spans="1:8" x14ac:dyDescent="0.35">
      <c r="A988" s="73" t="s">
        <v>144</v>
      </c>
      <c r="B988" s="41">
        <v>43715</v>
      </c>
      <c r="C988" s="73" t="s">
        <v>132</v>
      </c>
      <c r="D988" s="73">
        <v>20190907</v>
      </c>
      <c r="E988" s="73">
        <v>574728</v>
      </c>
      <c r="F988" s="73">
        <v>604674</v>
      </c>
      <c r="G988" s="73">
        <v>591544</v>
      </c>
      <c r="H988" s="73">
        <v>615731</v>
      </c>
    </row>
    <row r="989" spans="1:8" x14ac:dyDescent="0.35">
      <c r="A989" s="73" t="s">
        <v>138</v>
      </c>
      <c r="B989" s="41">
        <v>43716</v>
      </c>
      <c r="C989" s="73" t="s">
        <v>132</v>
      </c>
      <c r="D989" s="73">
        <v>20190908</v>
      </c>
      <c r="E989" s="73">
        <v>560329</v>
      </c>
      <c r="F989" s="73">
        <v>587435</v>
      </c>
      <c r="G989" s="73">
        <v>574305</v>
      </c>
      <c r="H989" s="73">
        <v>598492</v>
      </c>
    </row>
    <row r="990" spans="1:8" x14ac:dyDescent="0.35">
      <c r="A990" s="73" t="s">
        <v>139</v>
      </c>
      <c r="B990" s="41">
        <v>43717</v>
      </c>
      <c r="C990" s="73" t="s">
        <v>132</v>
      </c>
      <c r="D990" s="73">
        <v>20190909</v>
      </c>
      <c r="E990" s="73">
        <v>696147</v>
      </c>
      <c r="F990" s="73">
        <v>697832</v>
      </c>
      <c r="G990" s="73">
        <v>684702</v>
      </c>
      <c r="H990" s="73">
        <v>708889</v>
      </c>
    </row>
    <row r="991" spans="1:8" x14ac:dyDescent="0.35">
      <c r="A991" s="73" t="s">
        <v>140</v>
      </c>
      <c r="B991" s="41">
        <v>43718</v>
      </c>
      <c r="C991" s="73" t="s">
        <v>132</v>
      </c>
      <c r="D991" s="73">
        <v>20190910</v>
      </c>
      <c r="E991" s="73">
        <v>669707</v>
      </c>
      <c r="F991" s="73">
        <v>698675</v>
      </c>
      <c r="G991" s="73">
        <v>685545</v>
      </c>
      <c r="H991" s="73">
        <v>709732</v>
      </c>
    </row>
    <row r="992" spans="1:8" x14ac:dyDescent="0.35">
      <c r="A992" s="73" t="s">
        <v>141</v>
      </c>
      <c r="B992" s="41">
        <v>43719</v>
      </c>
      <c r="C992" s="73" t="s">
        <v>132</v>
      </c>
      <c r="D992" s="73">
        <v>20190911</v>
      </c>
      <c r="E992" s="73">
        <v>635885</v>
      </c>
      <c r="F992" s="73">
        <v>699281</v>
      </c>
      <c r="G992" s="73">
        <v>686150</v>
      </c>
      <c r="H992" s="73">
        <v>711029</v>
      </c>
    </row>
    <row r="993" spans="1:8" x14ac:dyDescent="0.35">
      <c r="A993" s="73" t="s">
        <v>142</v>
      </c>
      <c r="B993" s="41">
        <v>43720</v>
      </c>
      <c r="C993" s="73" t="s">
        <v>132</v>
      </c>
      <c r="D993" s="73">
        <v>20190912</v>
      </c>
      <c r="E993" s="73">
        <v>653546</v>
      </c>
      <c r="F993" s="73">
        <v>700725</v>
      </c>
      <c r="G993" s="73">
        <v>687595</v>
      </c>
      <c r="H993" s="73">
        <v>712473</v>
      </c>
    </row>
    <row r="994" spans="1:8" x14ac:dyDescent="0.35">
      <c r="A994" s="73" t="s">
        <v>143</v>
      </c>
      <c r="B994" s="41">
        <v>43721</v>
      </c>
      <c r="C994" s="73" t="s">
        <v>132</v>
      </c>
      <c r="D994" s="73">
        <v>20190913</v>
      </c>
      <c r="E994" s="73">
        <v>630329</v>
      </c>
      <c r="F994" s="73">
        <v>685900</v>
      </c>
      <c r="G994" s="73">
        <v>672769</v>
      </c>
      <c r="H994" s="73">
        <v>697648</v>
      </c>
    </row>
    <row r="995" spans="1:8" x14ac:dyDescent="0.35">
      <c r="A995" s="73" t="s">
        <v>144</v>
      </c>
      <c r="B995" s="41">
        <v>43722</v>
      </c>
      <c r="C995" s="73" t="s">
        <v>132</v>
      </c>
      <c r="D995" s="73">
        <v>20190914</v>
      </c>
      <c r="E995" s="73">
        <v>541481</v>
      </c>
      <c r="F995" s="73">
        <v>611072</v>
      </c>
      <c r="G995" s="73">
        <v>597941</v>
      </c>
      <c r="H995" s="73">
        <v>622820</v>
      </c>
    </row>
    <row r="996" spans="1:8" x14ac:dyDescent="0.35">
      <c r="A996" s="73" t="s">
        <v>138</v>
      </c>
      <c r="B996" s="41">
        <v>43723</v>
      </c>
      <c r="C996" s="73" t="s">
        <v>132</v>
      </c>
      <c r="D996" s="73">
        <v>20190915</v>
      </c>
      <c r="E996" s="73">
        <v>558664</v>
      </c>
      <c r="F996" s="73">
        <v>593782</v>
      </c>
      <c r="G996" s="73">
        <v>580651</v>
      </c>
      <c r="H996" s="73">
        <v>605530</v>
      </c>
    </row>
    <row r="997" spans="1:8" x14ac:dyDescent="0.35">
      <c r="A997" s="73" t="s">
        <v>139</v>
      </c>
      <c r="B997" s="41">
        <v>43724</v>
      </c>
      <c r="C997" s="73" t="s">
        <v>132</v>
      </c>
      <c r="D997" s="73">
        <v>20190916</v>
      </c>
      <c r="E997" s="73">
        <v>685747</v>
      </c>
      <c r="F997" s="73">
        <v>704127</v>
      </c>
      <c r="G997" s="73">
        <v>690997</v>
      </c>
      <c r="H997" s="73">
        <v>715876</v>
      </c>
    </row>
    <row r="998" spans="1:8" x14ac:dyDescent="0.35">
      <c r="A998" s="73" t="s">
        <v>140</v>
      </c>
      <c r="B998" s="41">
        <v>43725</v>
      </c>
      <c r="C998" s="73" t="s">
        <v>132</v>
      </c>
      <c r="D998" s="73">
        <v>20190917</v>
      </c>
      <c r="E998" s="73">
        <v>654002</v>
      </c>
      <c r="F998" s="73">
        <v>704922</v>
      </c>
      <c r="G998" s="73">
        <v>691792</v>
      </c>
      <c r="H998" s="73">
        <v>716671</v>
      </c>
    </row>
    <row r="999" spans="1:8" x14ac:dyDescent="0.35">
      <c r="A999" s="73" t="s">
        <v>141</v>
      </c>
      <c r="B999" s="41">
        <v>43726</v>
      </c>
      <c r="C999" s="73" t="s">
        <v>132</v>
      </c>
      <c r="D999" s="73">
        <v>20190918</v>
      </c>
      <c r="E999" s="73">
        <v>676803</v>
      </c>
      <c r="F999" s="73">
        <v>705480</v>
      </c>
      <c r="G999" s="73">
        <v>692350</v>
      </c>
      <c r="H999" s="73">
        <v>717919</v>
      </c>
    </row>
    <row r="1000" spans="1:8" x14ac:dyDescent="0.35">
      <c r="A1000" s="73" t="s">
        <v>142</v>
      </c>
      <c r="B1000" s="41">
        <v>43727</v>
      </c>
      <c r="C1000" s="73" t="s">
        <v>132</v>
      </c>
      <c r="D1000" s="73">
        <v>20190919</v>
      </c>
      <c r="E1000" s="73">
        <v>671053</v>
      </c>
      <c r="F1000" s="73">
        <v>706864</v>
      </c>
      <c r="G1000" s="73">
        <v>693734</v>
      </c>
      <c r="H1000" s="73">
        <v>719304</v>
      </c>
    </row>
    <row r="1001" spans="1:8" x14ac:dyDescent="0.35">
      <c r="A1001" s="73" t="s">
        <v>143</v>
      </c>
      <c r="B1001" s="41">
        <v>43728</v>
      </c>
      <c r="C1001" s="73" t="s">
        <v>132</v>
      </c>
      <c r="D1001" s="73">
        <v>20190920</v>
      </c>
      <c r="E1001" s="73">
        <v>634233</v>
      </c>
      <c r="F1001" s="73">
        <v>692211</v>
      </c>
      <c r="G1001" s="73">
        <v>679080</v>
      </c>
      <c r="H1001" s="73">
        <v>704650</v>
      </c>
    </row>
    <row r="1002" spans="1:8" x14ac:dyDescent="0.35">
      <c r="A1002" s="73" t="s">
        <v>144</v>
      </c>
      <c r="B1002" s="41">
        <v>43729</v>
      </c>
      <c r="C1002" s="73" t="s">
        <v>132</v>
      </c>
      <c r="D1002" s="73">
        <v>20190921</v>
      </c>
      <c r="E1002" s="73">
        <v>540906</v>
      </c>
      <c r="F1002" s="73">
        <v>617088</v>
      </c>
      <c r="G1002" s="73">
        <v>603958</v>
      </c>
      <c r="H1002" s="73">
        <v>629527</v>
      </c>
    </row>
    <row r="1003" spans="1:8" x14ac:dyDescent="0.35">
      <c r="A1003" s="73" t="s">
        <v>138</v>
      </c>
      <c r="B1003" s="41">
        <v>43730</v>
      </c>
      <c r="C1003" s="73" t="s">
        <v>132</v>
      </c>
      <c r="D1003" s="73">
        <v>20190922</v>
      </c>
      <c r="E1003" s="73">
        <v>597150</v>
      </c>
      <c r="F1003" s="73">
        <v>599736</v>
      </c>
      <c r="G1003" s="73">
        <v>586606</v>
      </c>
      <c r="H1003" s="73">
        <v>612175</v>
      </c>
    </row>
    <row r="1004" spans="1:8" x14ac:dyDescent="0.35">
      <c r="A1004" s="73" t="s">
        <v>139</v>
      </c>
      <c r="B1004" s="41">
        <v>43731</v>
      </c>
      <c r="C1004" s="73" t="s">
        <v>132</v>
      </c>
      <c r="D1004" s="73">
        <v>20190923</v>
      </c>
      <c r="E1004" s="73">
        <v>660560</v>
      </c>
      <c r="F1004" s="73">
        <v>710019</v>
      </c>
      <c r="G1004" s="73">
        <v>696888</v>
      </c>
      <c r="H1004" s="73">
        <v>722458</v>
      </c>
    </row>
    <row r="1005" spans="1:8" x14ac:dyDescent="0.35">
      <c r="A1005" s="73" t="s">
        <v>140</v>
      </c>
      <c r="B1005" s="41">
        <v>43732</v>
      </c>
      <c r="C1005" s="73" t="s">
        <v>132</v>
      </c>
      <c r="D1005" s="73">
        <v>20190924</v>
      </c>
      <c r="E1005" s="73">
        <v>687441</v>
      </c>
      <c r="F1005" s="73">
        <v>710752</v>
      </c>
      <c r="G1005" s="73">
        <v>697622</v>
      </c>
      <c r="H1005" s="73">
        <v>723191</v>
      </c>
    </row>
    <row r="1006" spans="1:8" x14ac:dyDescent="0.35">
      <c r="A1006" s="73" t="s">
        <v>141</v>
      </c>
      <c r="B1006" s="41">
        <v>43733</v>
      </c>
      <c r="C1006" s="73" t="s">
        <v>132</v>
      </c>
      <c r="D1006" s="73">
        <v>20190925</v>
      </c>
      <c r="E1006" s="73">
        <v>698440</v>
      </c>
      <c r="F1006" s="73">
        <v>712086</v>
      </c>
      <c r="G1006" s="73">
        <v>698956</v>
      </c>
      <c r="H1006" s="73">
        <v>725217</v>
      </c>
    </row>
    <row r="1007" spans="1:8" x14ac:dyDescent="0.35">
      <c r="A1007" s="73" t="s">
        <v>142</v>
      </c>
      <c r="B1007" s="41">
        <v>43734</v>
      </c>
      <c r="C1007" s="73" t="s">
        <v>132</v>
      </c>
      <c r="D1007" s="73">
        <v>20190926</v>
      </c>
      <c r="E1007" s="73">
        <v>644925</v>
      </c>
      <c r="F1007" s="73">
        <v>712572</v>
      </c>
      <c r="G1007" s="73">
        <v>699441</v>
      </c>
      <c r="H1007" s="73">
        <v>725702</v>
      </c>
    </row>
    <row r="1008" spans="1:8" x14ac:dyDescent="0.35">
      <c r="A1008" s="73" t="s">
        <v>143</v>
      </c>
      <c r="B1008" s="41">
        <v>43735</v>
      </c>
      <c r="C1008" s="73" t="s">
        <v>132</v>
      </c>
      <c r="D1008" s="73">
        <v>20190927</v>
      </c>
      <c r="E1008" s="73">
        <v>643795</v>
      </c>
      <c r="F1008" s="73">
        <v>697862</v>
      </c>
      <c r="G1008" s="73">
        <v>684732</v>
      </c>
      <c r="H1008" s="73">
        <v>710992</v>
      </c>
    </row>
    <row r="1009" spans="1:8" x14ac:dyDescent="0.35">
      <c r="A1009" s="73" t="s">
        <v>144</v>
      </c>
      <c r="B1009" s="41">
        <v>43736</v>
      </c>
      <c r="C1009" s="73" t="s">
        <v>132</v>
      </c>
      <c r="D1009" s="73">
        <v>20190928</v>
      </c>
      <c r="E1009" s="73">
        <v>574950</v>
      </c>
      <c r="F1009" s="73">
        <v>622688</v>
      </c>
      <c r="G1009" s="73">
        <v>609557</v>
      </c>
      <c r="H1009" s="73">
        <v>635818</v>
      </c>
    </row>
    <row r="1010" spans="1:8" x14ac:dyDescent="0.35">
      <c r="A1010" s="73" t="s">
        <v>138</v>
      </c>
      <c r="B1010" s="41">
        <v>43737</v>
      </c>
      <c r="C1010" s="73" t="s">
        <v>132</v>
      </c>
      <c r="D1010" s="73">
        <v>20190929</v>
      </c>
      <c r="E1010" s="73">
        <v>588676</v>
      </c>
      <c r="F1010" s="73">
        <v>605292</v>
      </c>
      <c r="G1010" s="73">
        <v>592161</v>
      </c>
      <c r="H1010" s="73">
        <v>618422</v>
      </c>
    </row>
    <row r="1011" spans="1:8" x14ac:dyDescent="0.35">
      <c r="A1011" s="73" t="s">
        <v>139</v>
      </c>
      <c r="B1011" s="41">
        <v>43738</v>
      </c>
      <c r="C1011" s="73" t="s">
        <v>132</v>
      </c>
      <c r="D1011" s="73">
        <v>20190930</v>
      </c>
      <c r="E1011" s="73">
        <v>705106</v>
      </c>
      <c r="F1011" s="73">
        <v>715762</v>
      </c>
      <c r="G1011" s="73">
        <v>701940</v>
      </c>
      <c r="H1011" s="73">
        <v>728892</v>
      </c>
    </row>
    <row r="1012" spans="1:8" x14ac:dyDescent="0.35">
      <c r="A1012" s="73" t="s">
        <v>140</v>
      </c>
      <c r="B1012" s="41">
        <v>43739</v>
      </c>
      <c r="C1012" s="73" t="s">
        <v>132</v>
      </c>
      <c r="D1012" s="73">
        <v>20191001</v>
      </c>
      <c r="E1012" s="73">
        <v>698677</v>
      </c>
      <c r="F1012" s="73">
        <v>716225</v>
      </c>
      <c r="G1012" s="73">
        <v>702404</v>
      </c>
      <c r="H1012" s="73">
        <v>730047</v>
      </c>
    </row>
    <row r="1013" spans="1:8" x14ac:dyDescent="0.35">
      <c r="A1013" s="73" t="s">
        <v>141</v>
      </c>
      <c r="B1013" s="41">
        <v>43740</v>
      </c>
      <c r="C1013" s="73" t="s">
        <v>132</v>
      </c>
      <c r="D1013" s="73">
        <v>20191002</v>
      </c>
      <c r="E1013" s="73">
        <v>694427</v>
      </c>
      <c r="F1013" s="73">
        <v>717531</v>
      </c>
      <c r="G1013" s="73">
        <v>703709</v>
      </c>
      <c r="H1013" s="73">
        <v>731352</v>
      </c>
    </row>
    <row r="1014" spans="1:8" x14ac:dyDescent="0.35">
      <c r="A1014" s="73" t="s">
        <v>142</v>
      </c>
      <c r="B1014" s="41">
        <v>43741</v>
      </c>
      <c r="C1014" s="73" t="s">
        <v>132</v>
      </c>
      <c r="D1014" s="73">
        <v>20191003</v>
      </c>
      <c r="E1014" s="73">
        <v>741705</v>
      </c>
      <c r="F1014" s="73">
        <v>719529</v>
      </c>
      <c r="G1014" s="73">
        <v>705017</v>
      </c>
      <c r="H1014" s="73">
        <v>732659</v>
      </c>
    </row>
    <row r="1015" spans="1:8" x14ac:dyDescent="0.35">
      <c r="A1015" s="73" t="s">
        <v>143</v>
      </c>
      <c r="B1015" s="41">
        <v>43742</v>
      </c>
      <c r="C1015" s="73" t="s">
        <v>132</v>
      </c>
      <c r="D1015" s="73">
        <v>20191004</v>
      </c>
      <c r="E1015" s="73">
        <v>699007</v>
      </c>
      <c r="F1015" s="73">
        <v>703968</v>
      </c>
      <c r="G1015" s="73">
        <v>689455</v>
      </c>
      <c r="H1015" s="73">
        <v>717789</v>
      </c>
    </row>
    <row r="1016" spans="1:8" x14ac:dyDescent="0.35">
      <c r="A1016" s="73" t="s">
        <v>144</v>
      </c>
      <c r="B1016" s="41">
        <v>43743</v>
      </c>
      <c r="C1016" s="73" t="s">
        <v>132</v>
      </c>
      <c r="D1016" s="73">
        <v>20191005</v>
      </c>
      <c r="E1016" s="73">
        <v>643979</v>
      </c>
      <c r="F1016" s="73">
        <v>629628</v>
      </c>
      <c r="G1016" s="73">
        <v>614424</v>
      </c>
      <c r="H1016" s="73">
        <v>643449</v>
      </c>
    </row>
    <row r="1017" spans="1:8" x14ac:dyDescent="0.35">
      <c r="A1017" s="73" t="s">
        <v>138</v>
      </c>
      <c r="B1017" s="41">
        <v>43744</v>
      </c>
      <c r="C1017" s="73" t="s">
        <v>132</v>
      </c>
      <c r="D1017" s="73">
        <v>20191006</v>
      </c>
      <c r="E1017" s="73">
        <v>597798</v>
      </c>
      <c r="F1017" s="73">
        <v>612230</v>
      </c>
      <c r="G1017" s="73">
        <v>597026</v>
      </c>
      <c r="H1017" s="73">
        <v>626742</v>
      </c>
    </row>
    <row r="1018" spans="1:8" x14ac:dyDescent="0.35">
      <c r="A1018" s="73" t="s">
        <v>139</v>
      </c>
      <c r="B1018" s="41">
        <v>43745</v>
      </c>
      <c r="C1018" s="73" t="s">
        <v>132</v>
      </c>
      <c r="D1018" s="73">
        <v>20191007</v>
      </c>
      <c r="E1018" s="73">
        <v>709328</v>
      </c>
      <c r="F1018" s="73">
        <v>722477</v>
      </c>
      <c r="G1018" s="73">
        <v>707274</v>
      </c>
      <c r="H1018" s="73">
        <v>736990</v>
      </c>
    </row>
    <row r="1019" spans="1:8" x14ac:dyDescent="0.35">
      <c r="A1019" s="73" t="s">
        <v>140</v>
      </c>
      <c r="B1019" s="41">
        <v>43746</v>
      </c>
      <c r="C1019" s="73" t="s">
        <v>132</v>
      </c>
      <c r="D1019" s="73">
        <v>20191008</v>
      </c>
      <c r="E1019" s="73">
        <v>668379</v>
      </c>
      <c r="F1019" s="73">
        <v>723182</v>
      </c>
      <c r="G1019" s="73">
        <v>707978</v>
      </c>
      <c r="H1019" s="73">
        <v>738385</v>
      </c>
    </row>
    <row r="1020" spans="1:8" x14ac:dyDescent="0.35">
      <c r="A1020" s="73" t="s">
        <v>141</v>
      </c>
      <c r="B1020" s="41">
        <v>43747</v>
      </c>
      <c r="C1020" s="73" t="s">
        <v>132</v>
      </c>
      <c r="D1020" s="73">
        <v>20191009</v>
      </c>
      <c r="E1020" s="73">
        <v>682819</v>
      </c>
      <c r="F1020" s="73">
        <v>725195</v>
      </c>
      <c r="G1020" s="73">
        <v>709300</v>
      </c>
      <c r="H1020" s="73">
        <v>740399</v>
      </c>
    </row>
    <row r="1021" spans="1:8" x14ac:dyDescent="0.35">
      <c r="A1021" s="73" t="s">
        <v>142</v>
      </c>
      <c r="B1021" s="41">
        <v>43748</v>
      </c>
      <c r="C1021" s="73" t="s">
        <v>132</v>
      </c>
      <c r="D1021" s="73">
        <v>20191010</v>
      </c>
      <c r="E1021" s="73">
        <v>679346</v>
      </c>
      <c r="F1021" s="73">
        <v>725676</v>
      </c>
      <c r="G1021" s="73">
        <v>709090</v>
      </c>
      <c r="H1021" s="73">
        <v>741570</v>
      </c>
    </row>
    <row r="1022" spans="1:8" x14ac:dyDescent="0.35">
      <c r="A1022" s="73" t="s">
        <v>143</v>
      </c>
      <c r="B1022" s="41">
        <v>43749</v>
      </c>
      <c r="C1022" s="73" t="s">
        <v>132</v>
      </c>
      <c r="D1022" s="73">
        <v>20191011</v>
      </c>
      <c r="E1022" s="73">
        <v>681360</v>
      </c>
      <c r="F1022" s="73">
        <v>711587</v>
      </c>
      <c r="G1022" s="73">
        <v>695001</v>
      </c>
      <c r="H1022" s="73">
        <v>727482</v>
      </c>
    </row>
    <row r="1023" spans="1:8" x14ac:dyDescent="0.35">
      <c r="A1023" s="73" t="s">
        <v>144</v>
      </c>
      <c r="B1023" s="41">
        <v>43750</v>
      </c>
      <c r="C1023" s="73" t="s">
        <v>132</v>
      </c>
      <c r="D1023" s="73">
        <v>20191012</v>
      </c>
      <c r="E1023" s="73">
        <v>657025</v>
      </c>
      <c r="F1023" s="73">
        <v>637266</v>
      </c>
      <c r="G1023" s="73">
        <v>620681</v>
      </c>
      <c r="H1023" s="73">
        <v>653852</v>
      </c>
    </row>
    <row r="1024" spans="1:8" x14ac:dyDescent="0.35">
      <c r="A1024" s="73" t="s">
        <v>138</v>
      </c>
      <c r="B1024" s="41">
        <v>43751</v>
      </c>
      <c r="C1024" s="73" t="s">
        <v>132</v>
      </c>
      <c r="D1024" s="73">
        <v>20191013</v>
      </c>
      <c r="E1024" s="73">
        <v>662874</v>
      </c>
      <c r="F1024" s="73">
        <v>618433</v>
      </c>
      <c r="G1024" s="73">
        <v>601848</v>
      </c>
      <c r="H1024" s="73">
        <v>635710</v>
      </c>
    </row>
    <row r="1025" spans="1:8" x14ac:dyDescent="0.35">
      <c r="A1025" s="73" t="s">
        <v>139</v>
      </c>
      <c r="B1025" s="41">
        <v>43752</v>
      </c>
      <c r="C1025" s="73" t="s">
        <v>132</v>
      </c>
      <c r="D1025" s="73">
        <v>20191014</v>
      </c>
      <c r="E1025" s="73">
        <v>759439</v>
      </c>
      <c r="F1025" s="73">
        <v>729546</v>
      </c>
      <c r="G1025" s="73">
        <v>712960</v>
      </c>
      <c r="H1025" s="73">
        <v>747514</v>
      </c>
    </row>
    <row r="1026" spans="1:8" x14ac:dyDescent="0.35">
      <c r="A1026" s="73" t="s">
        <v>140</v>
      </c>
      <c r="B1026" s="41">
        <v>43753</v>
      </c>
      <c r="C1026" s="73" t="s">
        <v>132</v>
      </c>
      <c r="D1026" s="73">
        <v>20191015</v>
      </c>
      <c r="E1026" s="73">
        <v>749616</v>
      </c>
      <c r="F1026" s="73">
        <v>730890</v>
      </c>
      <c r="G1026" s="73">
        <v>713613</v>
      </c>
      <c r="H1026" s="73">
        <v>749549</v>
      </c>
    </row>
    <row r="1027" spans="1:8" x14ac:dyDescent="0.35">
      <c r="A1027" s="73" t="s">
        <v>141</v>
      </c>
      <c r="B1027" s="41">
        <v>43754</v>
      </c>
      <c r="C1027" s="73" t="s">
        <v>132</v>
      </c>
      <c r="D1027" s="73">
        <v>20191016</v>
      </c>
      <c r="E1027" s="73">
        <v>724702</v>
      </c>
      <c r="F1027" s="73">
        <v>731391</v>
      </c>
      <c r="G1027" s="73">
        <v>714114</v>
      </c>
      <c r="H1027" s="73">
        <v>750741</v>
      </c>
    </row>
    <row r="1028" spans="1:8" x14ac:dyDescent="0.35">
      <c r="A1028" s="73" t="s">
        <v>142</v>
      </c>
      <c r="B1028" s="41">
        <v>43755</v>
      </c>
      <c r="C1028" s="73" t="s">
        <v>132</v>
      </c>
      <c r="D1028" s="73">
        <v>20191017</v>
      </c>
      <c r="E1028" s="73">
        <v>737472</v>
      </c>
      <c r="F1028" s="73">
        <v>732739</v>
      </c>
      <c r="G1028" s="73">
        <v>715462</v>
      </c>
      <c r="H1028" s="73">
        <v>752089</v>
      </c>
    </row>
    <row r="1029" spans="1:8" x14ac:dyDescent="0.35">
      <c r="A1029" s="73" t="s">
        <v>143</v>
      </c>
      <c r="B1029" s="41">
        <v>43756</v>
      </c>
      <c r="C1029" s="73" t="s">
        <v>132</v>
      </c>
      <c r="D1029" s="73">
        <v>20191018</v>
      </c>
      <c r="E1029" s="73">
        <v>728158</v>
      </c>
      <c r="F1029" s="73">
        <v>718680</v>
      </c>
      <c r="G1029" s="73">
        <v>701404</v>
      </c>
      <c r="H1029" s="73">
        <v>738721</v>
      </c>
    </row>
    <row r="1030" spans="1:8" x14ac:dyDescent="0.35">
      <c r="A1030" s="73" t="s">
        <v>144</v>
      </c>
      <c r="B1030" s="41">
        <v>43757</v>
      </c>
      <c r="C1030" s="73" t="s">
        <v>132</v>
      </c>
      <c r="D1030" s="73">
        <v>20191019</v>
      </c>
      <c r="E1030" s="73">
        <v>654273</v>
      </c>
      <c r="F1030" s="73">
        <v>644394</v>
      </c>
      <c r="G1030" s="73">
        <v>627117</v>
      </c>
      <c r="H1030" s="73">
        <v>665126</v>
      </c>
    </row>
    <row r="1031" spans="1:8" x14ac:dyDescent="0.35">
      <c r="A1031" s="73" t="s">
        <v>138</v>
      </c>
      <c r="B1031" s="41">
        <v>43758</v>
      </c>
      <c r="C1031" s="73" t="s">
        <v>132</v>
      </c>
      <c r="D1031" s="73">
        <v>20191020</v>
      </c>
      <c r="E1031" s="73">
        <v>649016</v>
      </c>
      <c r="F1031" s="73">
        <v>625598</v>
      </c>
      <c r="G1031" s="73">
        <v>609012</v>
      </c>
      <c r="H1031" s="73">
        <v>647021</v>
      </c>
    </row>
    <row r="1032" spans="1:8" x14ac:dyDescent="0.35">
      <c r="A1032" s="73" t="s">
        <v>139</v>
      </c>
      <c r="B1032" s="41">
        <v>43759</v>
      </c>
      <c r="C1032" s="73" t="s">
        <v>132</v>
      </c>
      <c r="D1032" s="73">
        <v>20191021</v>
      </c>
      <c r="E1032" s="73">
        <v>765563</v>
      </c>
      <c r="F1032" s="73">
        <v>736749</v>
      </c>
      <c r="G1032" s="73">
        <v>720163</v>
      </c>
      <c r="H1032" s="73">
        <v>758863</v>
      </c>
    </row>
    <row r="1033" spans="1:8" x14ac:dyDescent="0.35">
      <c r="A1033" s="73" t="s">
        <v>140</v>
      </c>
      <c r="B1033" s="41">
        <v>43760</v>
      </c>
      <c r="C1033" s="73" t="s">
        <v>132</v>
      </c>
      <c r="D1033" s="73">
        <v>20191022</v>
      </c>
      <c r="E1033" s="73">
        <v>757151</v>
      </c>
      <c r="F1033" s="73">
        <v>738127</v>
      </c>
      <c r="G1033" s="73">
        <v>721542</v>
      </c>
      <c r="H1033" s="73">
        <v>760242</v>
      </c>
    </row>
    <row r="1034" spans="1:8" x14ac:dyDescent="0.35">
      <c r="A1034" s="73" t="s">
        <v>141</v>
      </c>
      <c r="B1034" s="41">
        <v>43761</v>
      </c>
      <c r="C1034" s="73" t="s">
        <v>132</v>
      </c>
      <c r="D1034" s="73">
        <v>20191023</v>
      </c>
      <c r="E1034" s="73">
        <v>760076</v>
      </c>
      <c r="F1034" s="73">
        <v>739515</v>
      </c>
      <c r="G1034" s="73">
        <v>722929</v>
      </c>
      <c r="H1034" s="73">
        <v>762320</v>
      </c>
    </row>
    <row r="1035" spans="1:8" x14ac:dyDescent="0.35">
      <c r="A1035" s="73" t="s">
        <v>142</v>
      </c>
      <c r="B1035" s="41">
        <v>43762</v>
      </c>
      <c r="C1035" s="73" t="s">
        <v>132</v>
      </c>
      <c r="D1035" s="73">
        <v>20191024</v>
      </c>
      <c r="E1035" s="73">
        <v>763044</v>
      </c>
      <c r="F1035" s="73">
        <v>740062</v>
      </c>
      <c r="G1035" s="73">
        <v>723477</v>
      </c>
      <c r="H1035" s="73">
        <v>762868</v>
      </c>
    </row>
    <row r="1036" spans="1:8" x14ac:dyDescent="0.35">
      <c r="A1036" s="73" t="s">
        <v>143</v>
      </c>
      <c r="B1036" s="41">
        <v>43763</v>
      </c>
      <c r="C1036" s="73" t="s">
        <v>132</v>
      </c>
      <c r="D1036" s="73">
        <v>20191025</v>
      </c>
      <c r="E1036" s="73">
        <v>756473</v>
      </c>
      <c r="F1036" s="73">
        <v>726041</v>
      </c>
      <c r="G1036" s="73">
        <v>709455</v>
      </c>
      <c r="H1036" s="73">
        <v>749537</v>
      </c>
    </row>
    <row r="1037" spans="1:8" x14ac:dyDescent="0.35">
      <c r="A1037" s="73" t="s">
        <v>144</v>
      </c>
      <c r="B1037" s="41">
        <v>43764</v>
      </c>
      <c r="C1037" s="73" t="s">
        <v>132</v>
      </c>
      <c r="D1037" s="73">
        <v>20191026</v>
      </c>
      <c r="E1037" s="73">
        <v>686996</v>
      </c>
      <c r="F1037" s="73">
        <v>651795</v>
      </c>
      <c r="G1037" s="73">
        <v>635209</v>
      </c>
      <c r="H1037" s="73">
        <v>675291</v>
      </c>
    </row>
    <row r="1038" spans="1:8" x14ac:dyDescent="0.35">
      <c r="A1038" s="73" t="s">
        <v>138</v>
      </c>
      <c r="B1038" s="41">
        <v>43765</v>
      </c>
      <c r="C1038" s="73" t="s">
        <v>132</v>
      </c>
      <c r="D1038" s="73">
        <v>20191027</v>
      </c>
      <c r="E1038" s="73">
        <v>669351</v>
      </c>
      <c r="F1038" s="73">
        <v>653599</v>
      </c>
      <c r="G1038" s="73">
        <v>625254</v>
      </c>
      <c r="H1038" s="73">
        <v>700368</v>
      </c>
    </row>
    <row r="1039" spans="1:8" x14ac:dyDescent="0.35">
      <c r="A1039" s="73" t="s">
        <v>139</v>
      </c>
      <c r="B1039" s="41">
        <v>43766</v>
      </c>
      <c r="C1039" s="73" t="s">
        <v>132</v>
      </c>
      <c r="D1039" s="73">
        <v>20191028</v>
      </c>
      <c r="E1039" s="73">
        <v>798179</v>
      </c>
      <c r="F1039" s="73">
        <v>763927</v>
      </c>
      <c r="G1039" s="73">
        <v>735582</v>
      </c>
      <c r="H1039" s="73">
        <v>810696</v>
      </c>
    </row>
    <row r="1040" spans="1:8" x14ac:dyDescent="0.35">
      <c r="A1040" s="73" t="s">
        <v>140</v>
      </c>
      <c r="B1040" s="41">
        <v>43767</v>
      </c>
      <c r="C1040" s="73" t="s">
        <v>132</v>
      </c>
      <c r="D1040" s="73">
        <v>20191029</v>
      </c>
      <c r="E1040" s="73">
        <v>795661</v>
      </c>
      <c r="F1040" s="73">
        <v>767481</v>
      </c>
      <c r="G1040" s="73">
        <v>737719</v>
      </c>
      <c r="H1040" s="73">
        <v>812832</v>
      </c>
    </row>
    <row r="1041" spans="1:8" x14ac:dyDescent="0.35">
      <c r="A1041" s="73" t="s">
        <v>141</v>
      </c>
      <c r="B1041" s="41">
        <v>43768</v>
      </c>
      <c r="C1041" s="73" t="s">
        <v>132</v>
      </c>
      <c r="D1041" s="73">
        <v>20191030</v>
      </c>
      <c r="E1041" s="73">
        <v>784377</v>
      </c>
      <c r="F1041" s="73">
        <v>769607</v>
      </c>
      <c r="G1041" s="73">
        <v>739845</v>
      </c>
      <c r="H1041" s="73">
        <v>814959</v>
      </c>
    </row>
    <row r="1042" spans="1:8" x14ac:dyDescent="0.35">
      <c r="A1042" s="73" t="s">
        <v>142</v>
      </c>
      <c r="B1042" s="41">
        <v>43769</v>
      </c>
      <c r="C1042" s="73" t="s">
        <v>132</v>
      </c>
      <c r="D1042" s="73">
        <v>20191031</v>
      </c>
      <c r="E1042" s="73">
        <v>801310</v>
      </c>
      <c r="F1042" s="73">
        <v>773161</v>
      </c>
      <c r="G1042" s="73">
        <v>741982</v>
      </c>
      <c r="H1042" s="73">
        <v>817096</v>
      </c>
    </row>
    <row r="1043" spans="1:8" x14ac:dyDescent="0.35">
      <c r="A1043" s="73" t="s">
        <v>143</v>
      </c>
      <c r="B1043" s="41">
        <v>43770</v>
      </c>
      <c r="C1043" s="73" t="s">
        <v>132</v>
      </c>
      <c r="D1043" s="73">
        <v>20191101</v>
      </c>
      <c r="E1043" s="73">
        <v>774989</v>
      </c>
      <c r="F1043" s="73">
        <v>762985</v>
      </c>
      <c r="G1043" s="73">
        <v>733223</v>
      </c>
      <c r="H1043" s="73">
        <v>805502</v>
      </c>
    </row>
    <row r="1044" spans="1:8" x14ac:dyDescent="0.35">
      <c r="A1044" s="73" t="s">
        <v>144</v>
      </c>
      <c r="B1044" s="41">
        <v>43771</v>
      </c>
      <c r="C1044" s="73" t="s">
        <v>132</v>
      </c>
      <c r="D1044" s="73">
        <v>20191102</v>
      </c>
      <c r="E1044" s="73">
        <v>687323</v>
      </c>
      <c r="F1044" s="73">
        <v>685118</v>
      </c>
      <c r="G1044" s="73">
        <v>653939</v>
      </c>
      <c r="H1044" s="73">
        <v>726218</v>
      </c>
    </row>
    <row r="1045" spans="1:8" x14ac:dyDescent="0.35">
      <c r="A1045" s="73" t="s">
        <v>138</v>
      </c>
      <c r="B1045" s="41">
        <v>43772</v>
      </c>
      <c r="C1045" s="73" t="s">
        <v>132</v>
      </c>
      <c r="D1045" s="73">
        <v>20191103</v>
      </c>
      <c r="E1045" s="73">
        <v>687443</v>
      </c>
      <c r="F1045" s="73">
        <v>675351</v>
      </c>
      <c r="G1045" s="73">
        <v>644172</v>
      </c>
      <c r="H1045" s="73">
        <v>715034</v>
      </c>
    </row>
    <row r="1046" spans="1:8" x14ac:dyDescent="0.35">
      <c r="A1046" s="73" t="s">
        <v>139</v>
      </c>
      <c r="B1046" s="41">
        <v>43773</v>
      </c>
      <c r="C1046" s="73" t="s">
        <v>132</v>
      </c>
      <c r="D1046" s="73">
        <v>20191104</v>
      </c>
      <c r="E1046" s="73">
        <v>784416</v>
      </c>
      <c r="F1046" s="73">
        <v>784282</v>
      </c>
      <c r="G1046" s="73">
        <v>753102</v>
      </c>
      <c r="H1046" s="73">
        <v>823964</v>
      </c>
    </row>
    <row r="1047" spans="1:8" x14ac:dyDescent="0.35">
      <c r="A1047" s="73" t="s">
        <v>140</v>
      </c>
      <c r="B1047" s="41">
        <v>43774</v>
      </c>
      <c r="C1047" s="73" t="s">
        <v>132</v>
      </c>
      <c r="D1047" s="73">
        <v>20191105</v>
      </c>
      <c r="E1047" s="73">
        <v>791117</v>
      </c>
      <c r="F1047" s="73">
        <v>787793</v>
      </c>
      <c r="G1047" s="73">
        <v>756614</v>
      </c>
      <c r="H1047" s="73">
        <v>826059</v>
      </c>
    </row>
    <row r="1048" spans="1:8" x14ac:dyDescent="0.35">
      <c r="A1048" s="73" t="s">
        <v>141</v>
      </c>
      <c r="B1048" s="41">
        <v>43775</v>
      </c>
      <c r="C1048" s="73" t="s">
        <v>132</v>
      </c>
      <c r="D1048" s="73">
        <v>20191106</v>
      </c>
      <c r="E1048" s="73">
        <v>834847</v>
      </c>
      <c r="F1048" s="73">
        <v>791312</v>
      </c>
      <c r="G1048" s="73">
        <v>758715</v>
      </c>
      <c r="H1048" s="73">
        <v>828160</v>
      </c>
    </row>
    <row r="1049" spans="1:8" x14ac:dyDescent="0.35">
      <c r="A1049" s="73" t="s">
        <v>142</v>
      </c>
      <c r="B1049" s="41">
        <v>43776</v>
      </c>
      <c r="C1049" s="73" t="s">
        <v>132</v>
      </c>
      <c r="D1049" s="73">
        <v>20191107</v>
      </c>
      <c r="E1049" s="73">
        <v>809544</v>
      </c>
      <c r="F1049" s="73">
        <v>794608</v>
      </c>
      <c r="G1049" s="73">
        <v>760594</v>
      </c>
      <c r="H1049" s="73">
        <v>831456</v>
      </c>
    </row>
    <row r="1050" spans="1:8" x14ac:dyDescent="0.35">
      <c r="A1050" s="73" t="s">
        <v>143</v>
      </c>
      <c r="B1050" s="41">
        <v>43777</v>
      </c>
      <c r="C1050" s="73" t="s">
        <v>132</v>
      </c>
      <c r="D1050" s="73">
        <v>20191108</v>
      </c>
      <c r="E1050" s="73">
        <v>818313</v>
      </c>
      <c r="F1050" s="73">
        <v>784371</v>
      </c>
      <c r="G1050" s="73">
        <v>751774</v>
      </c>
      <c r="H1050" s="73">
        <v>821219</v>
      </c>
    </row>
    <row r="1051" spans="1:8" x14ac:dyDescent="0.35">
      <c r="A1051" s="73" t="s">
        <v>144</v>
      </c>
      <c r="B1051" s="41">
        <v>43778</v>
      </c>
      <c r="C1051" s="73" t="s">
        <v>132</v>
      </c>
      <c r="D1051" s="73">
        <v>20191109</v>
      </c>
      <c r="E1051" s="73">
        <v>783126</v>
      </c>
      <c r="F1051" s="73">
        <v>706676</v>
      </c>
      <c r="G1051" s="73">
        <v>672662</v>
      </c>
      <c r="H1051" s="73">
        <v>742107</v>
      </c>
    </row>
    <row r="1052" spans="1:8" x14ac:dyDescent="0.35">
      <c r="A1052" s="73" t="s">
        <v>138</v>
      </c>
      <c r="B1052" s="41">
        <v>43779</v>
      </c>
      <c r="C1052" s="73" t="s">
        <v>132</v>
      </c>
      <c r="D1052" s="73">
        <v>20191110</v>
      </c>
      <c r="E1052" s="73">
        <v>737070</v>
      </c>
      <c r="F1052" s="73">
        <v>696863</v>
      </c>
      <c r="G1052" s="73">
        <v>661432</v>
      </c>
      <c r="H1052" s="73">
        <v>732294</v>
      </c>
    </row>
    <row r="1053" spans="1:8" x14ac:dyDescent="0.35">
      <c r="A1053" s="73" t="s">
        <v>139</v>
      </c>
      <c r="B1053" s="41">
        <v>43780</v>
      </c>
      <c r="C1053" s="73" t="s">
        <v>132</v>
      </c>
      <c r="D1053" s="73">
        <v>20191111</v>
      </c>
      <c r="E1053" s="73">
        <v>792824</v>
      </c>
      <c r="F1053" s="73">
        <v>805512</v>
      </c>
      <c r="G1053" s="73">
        <v>771498</v>
      </c>
      <c r="H1053" s="73">
        <v>840943</v>
      </c>
    </row>
    <row r="1054" spans="1:8" x14ac:dyDescent="0.35">
      <c r="A1054" s="73" t="s">
        <v>140</v>
      </c>
      <c r="B1054" s="41">
        <v>43781</v>
      </c>
      <c r="C1054" s="73" t="s">
        <v>132</v>
      </c>
      <c r="D1054" s="73">
        <v>20191112</v>
      </c>
      <c r="E1054" s="73">
        <v>813769</v>
      </c>
      <c r="F1054" s="73">
        <v>808996</v>
      </c>
      <c r="G1054" s="73">
        <v>773565</v>
      </c>
      <c r="H1054" s="73">
        <v>844427</v>
      </c>
    </row>
    <row r="1055" spans="1:8" x14ac:dyDescent="0.35">
      <c r="A1055" s="73" t="s">
        <v>141</v>
      </c>
      <c r="B1055" s="41">
        <v>43782</v>
      </c>
      <c r="C1055" s="73" t="s">
        <v>132</v>
      </c>
      <c r="D1055" s="73">
        <v>20191113</v>
      </c>
      <c r="E1055" s="73">
        <v>851882</v>
      </c>
      <c r="F1055" s="73">
        <v>811040</v>
      </c>
      <c r="G1055" s="73">
        <v>775609</v>
      </c>
      <c r="H1055" s="73">
        <v>847888</v>
      </c>
    </row>
    <row r="1056" spans="1:8" x14ac:dyDescent="0.35">
      <c r="A1056" s="73" t="s">
        <v>142</v>
      </c>
      <c r="B1056" s="41">
        <v>43783</v>
      </c>
      <c r="C1056" s="73" t="s">
        <v>132</v>
      </c>
      <c r="D1056" s="73">
        <v>20191114</v>
      </c>
      <c r="E1056" s="73">
        <v>846982</v>
      </c>
      <c r="F1056" s="73">
        <v>814509</v>
      </c>
      <c r="G1056" s="73">
        <v>777661</v>
      </c>
      <c r="H1056" s="73">
        <v>851357</v>
      </c>
    </row>
    <row r="1057" spans="1:8" x14ac:dyDescent="0.35">
      <c r="A1057" s="73" t="s">
        <v>143</v>
      </c>
      <c r="B1057" s="41">
        <v>43784</v>
      </c>
      <c r="C1057" s="73" t="s">
        <v>132</v>
      </c>
      <c r="D1057" s="73">
        <v>20191115</v>
      </c>
      <c r="E1057" s="73">
        <v>833549</v>
      </c>
      <c r="F1057" s="73">
        <v>805428</v>
      </c>
      <c r="G1057" s="73">
        <v>767163</v>
      </c>
      <c r="H1057" s="73">
        <v>840859</v>
      </c>
    </row>
    <row r="1058" spans="1:8" x14ac:dyDescent="0.35">
      <c r="A1058" s="73" t="s">
        <v>144</v>
      </c>
      <c r="B1058" s="41">
        <v>43785</v>
      </c>
      <c r="C1058" s="73" t="s">
        <v>132</v>
      </c>
      <c r="D1058" s="73">
        <v>20191116</v>
      </c>
      <c r="E1058" s="73">
        <v>776450</v>
      </c>
      <c r="F1058" s="73">
        <v>726252</v>
      </c>
      <c r="G1058" s="73">
        <v>687987</v>
      </c>
      <c r="H1058" s="73">
        <v>763100</v>
      </c>
    </row>
    <row r="1059" spans="1:8" x14ac:dyDescent="0.35">
      <c r="A1059" s="73" t="s">
        <v>138</v>
      </c>
      <c r="B1059" s="41">
        <v>43786</v>
      </c>
      <c r="C1059" s="73" t="s">
        <v>132</v>
      </c>
      <c r="D1059" s="73">
        <v>20191117</v>
      </c>
      <c r="E1059" s="73">
        <v>769810</v>
      </c>
      <c r="F1059" s="73">
        <v>716383</v>
      </c>
      <c r="G1059" s="73">
        <v>676700</v>
      </c>
      <c r="H1059" s="73">
        <v>753231</v>
      </c>
    </row>
    <row r="1060" spans="1:8" x14ac:dyDescent="0.35">
      <c r="A1060" s="73" t="s">
        <v>139</v>
      </c>
      <c r="B1060" s="41">
        <v>43787</v>
      </c>
      <c r="C1060" s="73" t="s">
        <v>132</v>
      </c>
      <c r="D1060" s="73">
        <v>20191118</v>
      </c>
      <c r="E1060" s="73">
        <v>852961</v>
      </c>
      <c r="F1060" s="73">
        <v>825189</v>
      </c>
      <c r="G1060" s="73">
        <v>785506</v>
      </c>
      <c r="H1060" s="73">
        <v>863454</v>
      </c>
    </row>
    <row r="1061" spans="1:8" x14ac:dyDescent="0.35">
      <c r="A1061" s="73" t="s">
        <v>140</v>
      </c>
      <c r="B1061" s="41">
        <v>43788</v>
      </c>
      <c r="C1061" s="73" t="s">
        <v>132</v>
      </c>
      <c r="D1061" s="73">
        <v>20191119</v>
      </c>
      <c r="E1061" s="73">
        <v>895257</v>
      </c>
      <c r="F1061" s="73">
        <v>826948</v>
      </c>
      <c r="G1061" s="73">
        <v>787265</v>
      </c>
      <c r="H1061" s="73">
        <v>866630</v>
      </c>
    </row>
    <row r="1062" spans="1:8" x14ac:dyDescent="0.35">
      <c r="A1062" s="73" t="s">
        <v>141</v>
      </c>
      <c r="B1062" s="41">
        <v>43789</v>
      </c>
      <c r="C1062" s="73" t="s">
        <v>132</v>
      </c>
      <c r="D1062" s="73">
        <v>20191120</v>
      </c>
      <c r="E1062" s="73">
        <v>854290</v>
      </c>
      <c r="F1062" s="73">
        <v>830320</v>
      </c>
      <c r="G1062" s="73">
        <v>789220</v>
      </c>
      <c r="H1062" s="73">
        <v>870003</v>
      </c>
    </row>
    <row r="1063" spans="1:8" x14ac:dyDescent="0.35">
      <c r="A1063" s="73" t="s">
        <v>142</v>
      </c>
      <c r="B1063" s="41">
        <v>43790</v>
      </c>
      <c r="C1063" s="73" t="s">
        <v>132</v>
      </c>
      <c r="D1063" s="73">
        <v>20191121</v>
      </c>
      <c r="E1063" s="73">
        <v>867909</v>
      </c>
      <c r="F1063" s="73">
        <v>832277</v>
      </c>
      <c r="G1063" s="73">
        <v>791177</v>
      </c>
      <c r="H1063" s="73">
        <v>873377</v>
      </c>
    </row>
    <row r="1064" spans="1:8" x14ac:dyDescent="0.35">
      <c r="A1064" s="73" t="s">
        <v>143</v>
      </c>
      <c r="B1064" s="41">
        <v>43791</v>
      </c>
      <c r="C1064" s="73" t="s">
        <v>132</v>
      </c>
      <c r="D1064" s="73">
        <v>20191122</v>
      </c>
      <c r="E1064" s="73">
        <v>843500</v>
      </c>
      <c r="F1064" s="73">
        <v>821672</v>
      </c>
      <c r="G1064" s="73">
        <v>780572</v>
      </c>
      <c r="H1064" s="73">
        <v>862772</v>
      </c>
    </row>
    <row r="1065" spans="1:8" x14ac:dyDescent="0.35">
      <c r="A1065" s="73" t="s">
        <v>144</v>
      </c>
      <c r="B1065" s="41">
        <v>43792</v>
      </c>
      <c r="C1065" s="73" t="s">
        <v>132</v>
      </c>
      <c r="D1065" s="73">
        <v>20191123</v>
      </c>
      <c r="E1065" s="73">
        <v>753332</v>
      </c>
      <c r="F1065" s="73">
        <v>742385</v>
      </c>
      <c r="G1065" s="73">
        <v>699868</v>
      </c>
      <c r="H1065" s="73">
        <v>784902</v>
      </c>
    </row>
    <row r="1066" spans="1:8" x14ac:dyDescent="0.35">
      <c r="A1066" s="73" t="s">
        <v>138</v>
      </c>
      <c r="B1066" s="41">
        <v>43793</v>
      </c>
      <c r="C1066" s="73" t="s">
        <v>132</v>
      </c>
      <c r="D1066" s="73">
        <v>20191124</v>
      </c>
      <c r="E1066" s="73">
        <v>755621</v>
      </c>
      <c r="F1066" s="73">
        <v>730965</v>
      </c>
      <c r="G1066" s="73">
        <v>688448</v>
      </c>
      <c r="H1066" s="73">
        <v>774900</v>
      </c>
    </row>
    <row r="1067" spans="1:8" x14ac:dyDescent="0.35">
      <c r="A1067" s="73" t="s">
        <v>139</v>
      </c>
      <c r="B1067" s="41">
        <v>43794</v>
      </c>
      <c r="C1067" s="73" t="s">
        <v>132</v>
      </c>
      <c r="D1067" s="73">
        <v>20191125</v>
      </c>
      <c r="E1067" s="73">
        <v>830442</v>
      </c>
      <c r="F1067" s="73">
        <v>839425</v>
      </c>
      <c r="G1067" s="73">
        <v>796908</v>
      </c>
      <c r="H1067" s="73">
        <v>883360</v>
      </c>
    </row>
    <row r="1068" spans="1:8" x14ac:dyDescent="0.35">
      <c r="A1068" s="73" t="s">
        <v>140</v>
      </c>
      <c r="B1068" s="41">
        <v>43795</v>
      </c>
      <c r="C1068" s="73" t="s">
        <v>132</v>
      </c>
      <c r="D1068" s="73">
        <v>20191126</v>
      </c>
      <c r="E1068" s="73">
        <v>822145</v>
      </c>
      <c r="F1068" s="73">
        <v>839856</v>
      </c>
      <c r="G1068" s="73">
        <v>798756</v>
      </c>
      <c r="H1068" s="73">
        <v>885207</v>
      </c>
    </row>
    <row r="1069" spans="1:8" x14ac:dyDescent="0.35">
      <c r="A1069" s="73" t="s">
        <v>141</v>
      </c>
      <c r="B1069" s="41">
        <v>43796</v>
      </c>
      <c r="C1069" s="73" t="s">
        <v>132</v>
      </c>
      <c r="D1069" s="73">
        <v>20191127</v>
      </c>
      <c r="E1069" s="73">
        <v>832436</v>
      </c>
      <c r="F1069" s="73">
        <v>841452</v>
      </c>
      <c r="G1069" s="73">
        <v>798935</v>
      </c>
      <c r="H1069" s="73">
        <v>888221</v>
      </c>
    </row>
    <row r="1070" spans="1:8" x14ac:dyDescent="0.35">
      <c r="A1070" s="73" t="s">
        <v>142</v>
      </c>
      <c r="B1070" s="41">
        <v>43797</v>
      </c>
      <c r="C1070" s="73" t="s">
        <v>132</v>
      </c>
      <c r="D1070" s="73">
        <v>20191128</v>
      </c>
      <c r="E1070" s="73">
        <v>822238</v>
      </c>
      <c r="F1070" s="73">
        <v>843251</v>
      </c>
      <c r="G1070" s="73">
        <v>800733</v>
      </c>
      <c r="H1070" s="73">
        <v>890020</v>
      </c>
    </row>
    <row r="1071" spans="1:8" x14ac:dyDescent="0.35">
      <c r="A1071" s="73" t="s">
        <v>143</v>
      </c>
      <c r="B1071" s="41">
        <v>43798</v>
      </c>
      <c r="C1071" s="73" t="s">
        <v>132</v>
      </c>
      <c r="D1071" s="73">
        <v>20191129</v>
      </c>
      <c r="E1071" s="73">
        <v>852003</v>
      </c>
      <c r="F1071" s="73">
        <v>832484</v>
      </c>
      <c r="G1071" s="73">
        <v>789967</v>
      </c>
      <c r="H1071" s="73">
        <v>879253</v>
      </c>
    </row>
    <row r="1072" spans="1:8" x14ac:dyDescent="0.35">
      <c r="A1072" s="73" t="s">
        <v>144</v>
      </c>
      <c r="B1072" s="41">
        <v>43799</v>
      </c>
      <c r="C1072" s="73" t="s">
        <v>132</v>
      </c>
      <c r="D1072" s="73">
        <v>20191130</v>
      </c>
      <c r="E1072" s="73">
        <v>807981</v>
      </c>
      <c r="F1072" s="73">
        <v>753048</v>
      </c>
      <c r="G1072" s="73">
        <v>709114</v>
      </c>
      <c r="H1072" s="73">
        <v>799817</v>
      </c>
    </row>
    <row r="1073" spans="1:8" x14ac:dyDescent="0.35">
      <c r="A1073" s="73" t="s">
        <v>138</v>
      </c>
      <c r="B1073" s="41">
        <v>43800</v>
      </c>
      <c r="C1073" s="73" t="s">
        <v>132</v>
      </c>
      <c r="D1073" s="73">
        <v>20191201</v>
      </c>
      <c r="E1073" s="73">
        <v>791706</v>
      </c>
      <c r="F1073" s="73">
        <v>739843</v>
      </c>
      <c r="G1073" s="73">
        <v>697326</v>
      </c>
      <c r="H1073" s="73">
        <v>788029</v>
      </c>
    </row>
    <row r="1074" spans="1:8" x14ac:dyDescent="0.35">
      <c r="A1074" s="73" t="s">
        <v>139</v>
      </c>
      <c r="B1074" s="41">
        <v>43801</v>
      </c>
      <c r="C1074" s="73" t="s">
        <v>132</v>
      </c>
      <c r="D1074" s="73">
        <v>20191202</v>
      </c>
      <c r="E1074" s="73">
        <v>889015</v>
      </c>
      <c r="F1074" s="73">
        <v>848369</v>
      </c>
      <c r="G1074" s="73">
        <v>804434</v>
      </c>
      <c r="H1074" s="73">
        <v>896555</v>
      </c>
    </row>
    <row r="1075" spans="1:8" x14ac:dyDescent="0.35">
      <c r="A1075" s="73" t="s">
        <v>140</v>
      </c>
      <c r="B1075" s="41">
        <v>43802</v>
      </c>
      <c r="C1075" s="73" t="s">
        <v>132</v>
      </c>
      <c r="D1075" s="73">
        <v>20191203</v>
      </c>
      <c r="E1075" s="73">
        <v>872241</v>
      </c>
      <c r="F1075" s="73">
        <v>849857</v>
      </c>
      <c r="G1075" s="73">
        <v>805923</v>
      </c>
      <c r="H1075" s="73">
        <v>898043</v>
      </c>
    </row>
    <row r="1076" spans="1:8" x14ac:dyDescent="0.35">
      <c r="A1076" s="73" t="s">
        <v>141</v>
      </c>
      <c r="B1076" s="41">
        <v>43803</v>
      </c>
      <c r="C1076" s="73" t="s">
        <v>132</v>
      </c>
      <c r="D1076" s="73">
        <v>20191204</v>
      </c>
      <c r="E1076" s="73">
        <v>869176</v>
      </c>
      <c r="F1076" s="73">
        <v>851337</v>
      </c>
      <c r="G1076" s="73">
        <v>807402</v>
      </c>
      <c r="H1076" s="73">
        <v>899523</v>
      </c>
    </row>
    <row r="1077" spans="1:8" x14ac:dyDescent="0.35">
      <c r="A1077" s="73" t="s">
        <v>142</v>
      </c>
      <c r="B1077" s="41">
        <v>43804</v>
      </c>
      <c r="C1077" s="73" t="s">
        <v>132</v>
      </c>
      <c r="D1077" s="73">
        <v>20191205</v>
      </c>
      <c r="E1077" s="73">
        <v>841505</v>
      </c>
      <c r="F1077" s="73">
        <v>853007</v>
      </c>
      <c r="G1077" s="73">
        <v>807655</v>
      </c>
      <c r="H1077" s="73">
        <v>901193</v>
      </c>
    </row>
    <row r="1078" spans="1:8" x14ac:dyDescent="0.35">
      <c r="A1078" s="73" t="s">
        <v>143</v>
      </c>
      <c r="B1078" s="41">
        <v>43805</v>
      </c>
      <c r="C1078" s="73" t="s">
        <v>132</v>
      </c>
      <c r="D1078" s="73">
        <v>20191206</v>
      </c>
      <c r="E1078" s="73">
        <v>786835</v>
      </c>
      <c r="F1078" s="73">
        <v>842140</v>
      </c>
      <c r="G1078" s="73">
        <v>796789</v>
      </c>
      <c r="H1078" s="73">
        <v>890327</v>
      </c>
    </row>
    <row r="1079" spans="1:8" x14ac:dyDescent="0.35">
      <c r="A1079" s="73" t="s">
        <v>144</v>
      </c>
      <c r="B1079" s="41">
        <v>43806</v>
      </c>
      <c r="C1079" s="73" t="s">
        <v>132</v>
      </c>
      <c r="D1079" s="73">
        <v>20191207</v>
      </c>
      <c r="E1079" s="73">
        <v>713851</v>
      </c>
      <c r="F1079" s="73">
        <v>762395</v>
      </c>
      <c r="G1079" s="73">
        <v>715626</v>
      </c>
      <c r="H1079" s="73">
        <v>809164</v>
      </c>
    </row>
    <row r="1080" spans="1:8" x14ac:dyDescent="0.35">
      <c r="A1080" s="73" t="s">
        <v>138</v>
      </c>
      <c r="B1080" s="41">
        <v>43807</v>
      </c>
      <c r="C1080" s="73" t="s">
        <v>132</v>
      </c>
      <c r="D1080" s="73">
        <v>20191208</v>
      </c>
      <c r="E1080" s="73">
        <v>662697</v>
      </c>
      <c r="F1080" s="73">
        <v>750521</v>
      </c>
      <c r="G1080" s="73">
        <v>703752</v>
      </c>
      <c r="H1080" s="73">
        <v>797290</v>
      </c>
    </row>
    <row r="1081" spans="1:8" x14ac:dyDescent="0.35">
      <c r="A1081" s="73" t="s">
        <v>139</v>
      </c>
      <c r="B1081" s="41">
        <v>43808</v>
      </c>
      <c r="C1081" s="73" t="s">
        <v>132</v>
      </c>
      <c r="D1081" s="73">
        <v>20191209</v>
      </c>
      <c r="E1081" s="73">
        <v>809238</v>
      </c>
      <c r="F1081" s="73">
        <v>858984</v>
      </c>
      <c r="G1081" s="73">
        <v>812215</v>
      </c>
      <c r="H1081" s="73">
        <v>905753</v>
      </c>
    </row>
    <row r="1082" spans="1:8" x14ac:dyDescent="0.35">
      <c r="A1082" s="73" t="s">
        <v>140</v>
      </c>
      <c r="B1082" s="41">
        <v>43809</v>
      </c>
      <c r="C1082" s="73" t="s">
        <v>132</v>
      </c>
      <c r="D1082" s="73">
        <v>20191210</v>
      </c>
      <c r="E1082" s="73">
        <v>825585</v>
      </c>
      <c r="F1082" s="73">
        <v>860420</v>
      </c>
      <c r="G1082" s="73">
        <v>812234</v>
      </c>
      <c r="H1082" s="73">
        <v>907189</v>
      </c>
    </row>
    <row r="1083" spans="1:8" x14ac:dyDescent="0.35">
      <c r="A1083" s="73" t="s">
        <v>141</v>
      </c>
      <c r="B1083" s="41">
        <v>43810</v>
      </c>
      <c r="C1083" s="73" t="s">
        <v>132</v>
      </c>
      <c r="D1083" s="73">
        <v>20191211</v>
      </c>
      <c r="E1083" s="73">
        <v>845921</v>
      </c>
      <c r="F1083" s="73">
        <v>860432</v>
      </c>
      <c r="G1083" s="73">
        <v>813663</v>
      </c>
      <c r="H1083" s="73">
        <v>907201</v>
      </c>
    </row>
    <row r="1084" spans="1:8" x14ac:dyDescent="0.35">
      <c r="A1084" s="73" t="s">
        <v>142</v>
      </c>
      <c r="B1084" s="41">
        <v>43811</v>
      </c>
      <c r="C1084" s="73" t="s">
        <v>132</v>
      </c>
      <c r="D1084" s="73">
        <v>20191212</v>
      </c>
      <c r="E1084" s="73">
        <v>879335</v>
      </c>
      <c r="F1084" s="73">
        <v>861863</v>
      </c>
      <c r="G1084" s="73">
        <v>813677</v>
      </c>
      <c r="H1084" s="73">
        <v>908632</v>
      </c>
    </row>
    <row r="1085" spans="1:8" x14ac:dyDescent="0.35">
      <c r="A1085" s="73" t="s">
        <v>143</v>
      </c>
      <c r="B1085" s="41">
        <v>43812</v>
      </c>
      <c r="C1085" s="73" t="s">
        <v>132</v>
      </c>
      <c r="D1085" s="73">
        <v>20191213</v>
      </c>
      <c r="E1085" s="73">
        <v>830087</v>
      </c>
      <c r="F1085" s="73">
        <v>850987</v>
      </c>
      <c r="G1085" s="73">
        <v>802801</v>
      </c>
      <c r="H1085" s="73">
        <v>897756</v>
      </c>
    </row>
    <row r="1086" spans="1:8" x14ac:dyDescent="0.35">
      <c r="A1086" s="73" t="s">
        <v>144</v>
      </c>
      <c r="B1086" s="41">
        <v>43813</v>
      </c>
      <c r="C1086" s="73" t="s">
        <v>132</v>
      </c>
      <c r="D1086" s="73">
        <v>20191214</v>
      </c>
      <c r="E1086" s="73">
        <v>733251</v>
      </c>
      <c r="F1086" s="73">
        <v>769809</v>
      </c>
      <c r="G1086" s="73">
        <v>721623</v>
      </c>
      <c r="H1086" s="73">
        <v>816578</v>
      </c>
    </row>
    <row r="1087" spans="1:8" x14ac:dyDescent="0.35">
      <c r="A1087" s="73" t="s">
        <v>138</v>
      </c>
      <c r="B1087" s="41">
        <v>43814</v>
      </c>
      <c r="C1087" s="73" t="s">
        <v>132</v>
      </c>
      <c r="D1087" s="73">
        <v>20191215</v>
      </c>
      <c r="E1087" s="73">
        <v>740290</v>
      </c>
      <c r="F1087" s="73">
        <v>756529</v>
      </c>
      <c r="G1087" s="73">
        <v>708343</v>
      </c>
      <c r="H1087" s="73">
        <v>804715</v>
      </c>
    </row>
    <row r="1088" spans="1:8" x14ac:dyDescent="0.35">
      <c r="A1088" s="73" t="s">
        <v>139</v>
      </c>
      <c r="B1088" s="41">
        <v>43815</v>
      </c>
      <c r="C1088" s="73" t="s">
        <v>132</v>
      </c>
      <c r="D1088" s="73">
        <v>20191216</v>
      </c>
      <c r="E1088" s="73">
        <v>855135</v>
      </c>
      <c r="F1088" s="73">
        <v>863154</v>
      </c>
      <c r="G1088" s="73">
        <v>816385</v>
      </c>
      <c r="H1088" s="73">
        <v>912758</v>
      </c>
    </row>
    <row r="1089" spans="1:8" x14ac:dyDescent="0.35">
      <c r="A1089" s="73" t="s">
        <v>140</v>
      </c>
      <c r="B1089" s="41">
        <v>43816</v>
      </c>
      <c r="C1089" s="73" t="s">
        <v>132</v>
      </c>
      <c r="D1089" s="73">
        <v>20191217</v>
      </c>
      <c r="E1089" s="73">
        <v>889217</v>
      </c>
      <c r="F1089" s="73">
        <v>863183</v>
      </c>
      <c r="G1089" s="73">
        <v>816414</v>
      </c>
      <c r="H1089" s="73">
        <v>914203</v>
      </c>
    </row>
    <row r="1090" spans="1:8" x14ac:dyDescent="0.35">
      <c r="A1090" s="73" t="s">
        <v>141</v>
      </c>
      <c r="B1090" s="41">
        <v>43817</v>
      </c>
      <c r="C1090" s="73" t="s">
        <v>132</v>
      </c>
      <c r="D1090" s="73">
        <v>20191218</v>
      </c>
      <c r="E1090" s="73">
        <v>863253</v>
      </c>
      <c r="F1090" s="73">
        <v>863229</v>
      </c>
      <c r="G1090" s="73">
        <v>816460</v>
      </c>
      <c r="H1090" s="73">
        <v>915667</v>
      </c>
    </row>
    <row r="1091" spans="1:8" x14ac:dyDescent="0.35">
      <c r="A1091" s="73" t="s">
        <v>142</v>
      </c>
      <c r="B1091" s="41">
        <v>43818</v>
      </c>
      <c r="C1091" s="73" t="s">
        <v>132</v>
      </c>
      <c r="D1091" s="73">
        <v>20191219</v>
      </c>
      <c r="E1091" s="73">
        <v>809905</v>
      </c>
      <c r="F1091" s="73">
        <v>863287</v>
      </c>
      <c r="G1091" s="73">
        <v>816518</v>
      </c>
      <c r="H1091" s="73">
        <v>915725</v>
      </c>
    </row>
    <row r="1092" spans="1:8" x14ac:dyDescent="0.35">
      <c r="A1092" s="73" t="s">
        <v>143</v>
      </c>
      <c r="B1092" s="41">
        <v>43819</v>
      </c>
      <c r="C1092" s="73" t="s">
        <v>132</v>
      </c>
      <c r="D1092" s="73">
        <v>20191220</v>
      </c>
      <c r="E1092" s="73">
        <v>811493</v>
      </c>
      <c r="F1092" s="73">
        <v>850812</v>
      </c>
      <c r="G1092" s="73">
        <v>805460</v>
      </c>
      <c r="H1092" s="73">
        <v>904667</v>
      </c>
    </row>
    <row r="1093" spans="1:8" x14ac:dyDescent="0.35">
      <c r="A1093" s="73" t="s">
        <v>144</v>
      </c>
      <c r="B1093" s="41">
        <v>43820</v>
      </c>
      <c r="C1093" s="73" t="s">
        <v>132</v>
      </c>
      <c r="D1093" s="73">
        <v>20191221</v>
      </c>
      <c r="E1093" s="73">
        <v>745594</v>
      </c>
      <c r="F1093" s="73">
        <v>769694</v>
      </c>
      <c r="G1093" s="73">
        <v>724342</v>
      </c>
      <c r="H1093" s="73">
        <v>824966</v>
      </c>
    </row>
    <row r="1094" spans="1:8" x14ac:dyDescent="0.35">
      <c r="A1094" s="73" t="s">
        <v>138</v>
      </c>
      <c r="B1094" s="41">
        <v>43821</v>
      </c>
      <c r="C1094" s="73" t="s">
        <v>132</v>
      </c>
      <c r="D1094" s="73">
        <v>20191222</v>
      </c>
      <c r="E1094" s="73">
        <v>723522</v>
      </c>
      <c r="F1094" s="73">
        <v>756243</v>
      </c>
      <c r="G1094" s="73">
        <v>710892</v>
      </c>
      <c r="H1094" s="73">
        <v>812933</v>
      </c>
    </row>
    <row r="1095" spans="1:8" x14ac:dyDescent="0.35">
      <c r="A1095" s="73" t="s">
        <v>139</v>
      </c>
      <c r="B1095" s="41">
        <v>43822</v>
      </c>
      <c r="C1095" s="73" t="s">
        <v>132</v>
      </c>
      <c r="D1095" s="73">
        <v>20191223</v>
      </c>
      <c r="E1095" s="73">
        <v>744340</v>
      </c>
      <c r="F1095" s="73">
        <v>861738</v>
      </c>
      <c r="G1095" s="73">
        <v>817804</v>
      </c>
      <c r="H1095" s="73">
        <v>921262</v>
      </c>
    </row>
    <row r="1096" spans="1:8" x14ac:dyDescent="0.35">
      <c r="A1096" s="73" t="s">
        <v>140</v>
      </c>
      <c r="B1096" s="41">
        <v>43823</v>
      </c>
      <c r="C1096" s="73" t="s">
        <v>132</v>
      </c>
      <c r="D1096" s="73">
        <v>20191224</v>
      </c>
      <c r="E1096" s="73">
        <v>724290</v>
      </c>
      <c r="F1096" s="73">
        <v>861614</v>
      </c>
      <c r="G1096" s="73">
        <v>817679</v>
      </c>
      <c r="H1096" s="73">
        <v>922555</v>
      </c>
    </row>
    <row r="1097" spans="1:8" x14ac:dyDescent="0.35">
      <c r="A1097" s="73" t="s">
        <v>141</v>
      </c>
      <c r="B1097" s="41">
        <v>43824</v>
      </c>
      <c r="C1097" s="73" t="s">
        <v>132</v>
      </c>
      <c r="D1097" s="73">
        <v>20191225</v>
      </c>
      <c r="E1097" s="73">
        <v>660628</v>
      </c>
      <c r="F1097" s="73">
        <v>658414</v>
      </c>
      <c r="G1097" s="73">
        <v>614479</v>
      </c>
      <c r="H1097" s="73">
        <v>719355</v>
      </c>
    </row>
    <row r="1098" spans="1:8" x14ac:dyDescent="0.35">
      <c r="A1098" s="73" t="s">
        <v>142</v>
      </c>
      <c r="B1098" s="41">
        <v>43825</v>
      </c>
      <c r="C1098" s="73" t="s">
        <v>132</v>
      </c>
      <c r="D1098" s="73">
        <v>20191226</v>
      </c>
      <c r="E1098" s="73">
        <v>658089</v>
      </c>
      <c r="F1098" s="73">
        <v>656774</v>
      </c>
      <c r="G1098" s="73">
        <v>612840</v>
      </c>
      <c r="H1098" s="73">
        <v>719133</v>
      </c>
    </row>
    <row r="1099" spans="1:8" x14ac:dyDescent="0.35">
      <c r="A1099" s="73" t="s">
        <v>143</v>
      </c>
      <c r="B1099" s="41">
        <v>43826</v>
      </c>
      <c r="C1099" s="73" t="s">
        <v>132</v>
      </c>
      <c r="D1099" s="73">
        <v>20191227</v>
      </c>
      <c r="E1099" s="73">
        <v>728337</v>
      </c>
      <c r="F1099" s="73">
        <v>728659</v>
      </c>
      <c r="G1099" s="73">
        <v>684724</v>
      </c>
      <c r="H1099" s="73">
        <v>791017</v>
      </c>
    </row>
    <row r="1100" spans="1:8" x14ac:dyDescent="0.35">
      <c r="A1100" s="73" t="s">
        <v>144</v>
      </c>
      <c r="B1100" s="41">
        <v>43827</v>
      </c>
      <c r="C1100" s="73" t="s">
        <v>132</v>
      </c>
      <c r="D1100" s="73">
        <v>20191228</v>
      </c>
      <c r="E1100" s="73">
        <v>686788</v>
      </c>
      <c r="F1100" s="73">
        <v>728573</v>
      </c>
      <c r="G1100" s="73">
        <v>684639</v>
      </c>
      <c r="H1100" s="73">
        <v>792349</v>
      </c>
    </row>
    <row r="1101" spans="1:8" x14ac:dyDescent="0.35">
      <c r="A1101" s="73" t="s">
        <v>138</v>
      </c>
      <c r="B1101" s="41">
        <v>43828</v>
      </c>
      <c r="C1101" s="73" t="s">
        <v>132</v>
      </c>
      <c r="D1101" s="73">
        <v>20191229</v>
      </c>
      <c r="E1101" s="73">
        <v>661811</v>
      </c>
      <c r="F1101" s="73">
        <v>728491</v>
      </c>
      <c r="G1101" s="73">
        <v>685974</v>
      </c>
      <c r="H1101" s="73">
        <v>792267</v>
      </c>
    </row>
    <row r="1102" spans="1:8" x14ac:dyDescent="0.35">
      <c r="A1102" s="73" t="s">
        <v>139</v>
      </c>
      <c r="B1102" s="41">
        <v>43829</v>
      </c>
      <c r="C1102" s="73" t="s">
        <v>132</v>
      </c>
      <c r="D1102" s="73">
        <v>20191230</v>
      </c>
      <c r="E1102" s="73">
        <v>721413</v>
      </c>
      <c r="F1102" s="73">
        <v>726999</v>
      </c>
      <c r="G1102" s="73">
        <v>685899</v>
      </c>
      <c r="H1102" s="73">
        <v>792192</v>
      </c>
    </row>
    <row r="1103" spans="1:8" x14ac:dyDescent="0.35">
      <c r="A1103" s="73" t="s">
        <v>140</v>
      </c>
      <c r="B1103" s="41">
        <v>43830</v>
      </c>
      <c r="C1103" s="73" t="s">
        <v>132</v>
      </c>
      <c r="D1103" s="73">
        <v>20191231</v>
      </c>
      <c r="E1103" s="73">
        <v>742765</v>
      </c>
      <c r="F1103" s="73">
        <v>726890</v>
      </c>
      <c r="G1103" s="73">
        <v>685790</v>
      </c>
      <c r="H1103" s="73">
        <v>792083</v>
      </c>
    </row>
    <row r="1104" spans="1:8" x14ac:dyDescent="0.35">
      <c r="A1104" s="73" t="s">
        <v>141</v>
      </c>
      <c r="B1104" s="41">
        <v>43831</v>
      </c>
      <c r="C1104" s="73" t="s">
        <v>132</v>
      </c>
      <c r="D1104" s="73">
        <v>20200101</v>
      </c>
      <c r="E1104" s="73">
        <v>692762</v>
      </c>
      <c r="F1104" s="73">
        <v>700473</v>
      </c>
      <c r="G1104" s="73">
        <v>657976</v>
      </c>
      <c r="H1104" s="73">
        <v>764950</v>
      </c>
    </row>
    <row r="1105" spans="1:11" x14ac:dyDescent="0.35">
      <c r="A1105" s="73" t="s">
        <v>142</v>
      </c>
      <c r="B1105" s="41">
        <v>43832</v>
      </c>
      <c r="C1105" s="73" t="s">
        <v>132</v>
      </c>
      <c r="D1105" s="73">
        <v>20200102</v>
      </c>
      <c r="E1105" s="73">
        <v>739368</v>
      </c>
      <c r="F1105" s="73">
        <v>813920</v>
      </c>
      <c r="G1105" s="73">
        <v>772888</v>
      </c>
      <c r="H1105" s="73">
        <v>879863</v>
      </c>
    </row>
    <row r="1106" spans="1:11" x14ac:dyDescent="0.35">
      <c r="A1106" s="73" t="s">
        <v>143</v>
      </c>
      <c r="B1106" s="41">
        <v>43833</v>
      </c>
      <c r="C1106" s="73" t="s">
        <v>132</v>
      </c>
      <c r="D1106" s="73">
        <v>20200103</v>
      </c>
      <c r="E1106" s="73">
        <v>763414</v>
      </c>
      <c r="F1106" s="73">
        <v>803676</v>
      </c>
      <c r="G1106" s="73">
        <v>762645</v>
      </c>
      <c r="H1106" s="73">
        <v>868154</v>
      </c>
    </row>
    <row r="1107" spans="1:11" x14ac:dyDescent="0.35">
      <c r="A1107" s="73" t="s">
        <v>144</v>
      </c>
      <c r="B1107" s="41">
        <v>43834</v>
      </c>
      <c r="C1107" s="73" t="s">
        <v>132</v>
      </c>
      <c r="D1107" s="73">
        <v>20200104</v>
      </c>
      <c r="E1107" s="73">
        <v>711552</v>
      </c>
      <c r="F1107" s="73">
        <v>726284</v>
      </c>
      <c r="G1107" s="73">
        <v>685253</v>
      </c>
      <c r="H1107" s="73">
        <v>790761</v>
      </c>
    </row>
    <row r="1108" spans="1:11" x14ac:dyDescent="0.35">
      <c r="A1108" s="73" t="s">
        <v>138</v>
      </c>
      <c r="B1108" s="41">
        <v>43835</v>
      </c>
      <c r="C1108" s="73" t="s">
        <v>132</v>
      </c>
      <c r="D1108" s="73">
        <v>20200105</v>
      </c>
      <c r="E1108" s="73">
        <v>702943</v>
      </c>
      <c r="F1108" s="73">
        <v>713355</v>
      </c>
      <c r="G1108" s="73">
        <v>672324</v>
      </c>
      <c r="H1108" s="73">
        <v>776367</v>
      </c>
    </row>
    <row r="1109" spans="1:11" x14ac:dyDescent="0.35">
      <c r="A1109" s="73" t="s">
        <v>139</v>
      </c>
      <c r="B1109" s="41">
        <v>43836</v>
      </c>
      <c r="C1109" s="73" t="s">
        <v>132</v>
      </c>
      <c r="D1109" s="73">
        <v>20200106</v>
      </c>
      <c r="E1109" s="73">
        <v>783669</v>
      </c>
      <c r="F1109" s="73">
        <v>843418</v>
      </c>
      <c r="G1109" s="73">
        <v>802387</v>
      </c>
      <c r="H1109" s="73">
        <v>904965</v>
      </c>
      <c r="K1109">
        <f>AVERAGE(E1109:E1115)</f>
        <v>768078.71428571432</v>
      </c>
    </row>
    <row r="1110" spans="1:11" x14ac:dyDescent="0.35">
      <c r="A1110" s="73" t="s">
        <v>140</v>
      </c>
      <c r="B1110" s="41">
        <v>43837</v>
      </c>
      <c r="C1110" s="73" t="s">
        <v>132</v>
      </c>
      <c r="D1110" s="73">
        <v>20200107</v>
      </c>
      <c r="E1110" s="73">
        <v>781636</v>
      </c>
      <c r="F1110" s="73">
        <v>845712</v>
      </c>
      <c r="G1110" s="73">
        <v>804680</v>
      </c>
      <c r="H1110" s="73">
        <v>907258</v>
      </c>
    </row>
    <row r="1111" spans="1:11" x14ac:dyDescent="0.35">
      <c r="A1111" s="73" t="s">
        <v>141</v>
      </c>
      <c r="B1111" s="41">
        <v>43838</v>
      </c>
      <c r="C1111" s="73" t="s">
        <v>132</v>
      </c>
      <c r="D1111" s="73">
        <v>20200108</v>
      </c>
      <c r="E1111" s="73">
        <v>804374</v>
      </c>
      <c r="F1111" s="73">
        <v>845460</v>
      </c>
      <c r="G1111" s="73">
        <v>804429</v>
      </c>
      <c r="H1111" s="73">
        <v>905541</v>
      </c>
    </row>
    <row r="1112" spans="1:11" x14ac:dyDescent="0.35">
      <c r="A1112" s="73" t="s">
        <v>142</v>
      </c>
      <c r="B1112" s="41">
        <v>43839</v>
      </c>
      <c r="C1112" s="73" t="s">
        <v>132</v>
      </c>
      <c r="D1112" s="73">
        <v>20200109</v>
      </c>
      <c r="E1112" s="73">
        <v>814856</v>
      </c>
      <c r="F1112" s="73">
        <v>845424</v>
      </c>
      <c r="G1112" s="73">
        <v>804393</v>
      </c>
      <c r="H1112" s="73">
        <v>904040</v>
      </c>
    </row>
    <row r="1113" spans="1:11" x14ac:dyDescent="0.35">
      <c r="A1113" s="73" t="s">
        <v>143</v>
      </c>
      <c r="B1113" s="41">
        <v>43840</v>
      </c>
      <c r="C1113" s="73" t="s">
        <v>132</v>
      </c>
      <c r="D1113" s="73">
        <v>20200110</v>
      </c>
      <c r="E1113" s="73">
        <v>806082</v>
      </c>
      <c r="F1113" s="73">
        <v>834908</v>
      </c>
      <c r="G1113" s="73">
        <v>793877</v>
      </c>
      <c r="H1113" s="73">
        <v>892058</v>
      </c>
    </row>
    <row r="1114" spans="1:11" x14ac:dyDescent="0.35">
      <c r="A1114" s="73" t="s">
        <v>144</v>
      </c>
      <c r="B1114" s="41">
        <v>43841</v>
      </c>
      <c r="C1114" s="73" t="s">
        <v>132</v>
      </c>
      <c r="D1114" s="73">
        <v>20200111</v>
      </c>
      <c r="E1114" s="73">
        <v>685344</v>
      </c>
      <c r="F1114" s="73">
        <v>757464</v>
      </c>
      <c r="G1114" s="73">
        <v>716432</v>
      </c>
      <c r="H1114" s="73">
        <v>813149</v>
      </c>
    </row>
    <row r="1115" spans="1:11" x14ac:dyDescent="0.35">
      <c r="A1115" s="73" t="s">
        <v>138</v>
      </c>
      <c r="B1115" s="41">
        <v>43842</v>
      </c>
      <c r="C1115" s="73" t="s">
        <v>132</v>
      </c>
      <c r="D1115" s="73">
        <v>20200112</v>
      </c>
      <c r="E1115" s="73">
        <v>700590</v>
      </c>
      <c r="F1115" s="73">
        <v>744242</v>
      </c>
      <c r="G1115" s="73">
        <v>703211</v>
      </c>
      <c r="H1115" s="73">
        <v>799928</v>
      </c>
    </row>
    <row r="1116" spans="1:11" x14ac:dyDescent="0.35">
      <c r="A1116" s="73" t="s">
        <v>139</v>
      </c>
      <c r="B1116" s="41">
        <v>43843</v>
      </c>
      <c r="C1116" s="73" t="s">
        <v>132</v>
      </c>
      <c r="D1116" s="73">
        <v>20200113</v>
      </c>
      <c r="E1116" s="73">
        <v>789119</v>
      </c>
      <c r="F1116" s="73">
        <v>844490</v>
      </c>
      <c r="G1116" s="73">
        <v>803459</v>
      </c>
      <c r="H1116" s="73">
        <v>898710</v>
      </c>
    </row>
    <row r="1117" spans="1:11" x14ac:dyDescent="0.35">
      <c r="A1117" s="73" t="s">
        <v>140</v>
      </c>
      <c r="B1117" s="41">
        <v>43844</v>
      </c>
      <c r="C1117" s="73" t="s">
        <v>132</v>
      </c>
      <c r="D1117" s="73">
        <v>20200114</v>
      </c>
      <c r="E1117" s="73">
        <v>796501</v>
      </c>
      <c r="F1117" s="73">
        <v>845847</v>
      </c>
      <c r="G1117" s="73">
        <v>803350</v>
      </c>
      <c r="H1117" s="73">
        <v>898601</v>
      </c>
    </row>
    <row r="1118" spans="1:11" x14ac:dyDescent="0.35">
      <c r="A1118" s="73" t="s">
        <v>141</v>
      </c>
      <c r="B1118" s="41">
        <v>43845</v>
      </c>
      <c r="C1118" s="73" t="s">
        <v>132</v>
      </c>
      <c r="D1118" s="73">
        <v>20200115</v>
      </c>
      <c r="E1118" s="73">
        <v>786578</v>
      </c>
      <c r="F1118" s="73">
        <v>845500</v>
      </c>
      <c r="G1118" s="73">
        <v>804469</v>
      </c>
      <c r="H1118" s="73">
        <v>896789</v>
      </c>
    </row>
    <row r="1119" spans="1:11" x14ac:dyDescent="0.35">
      <c r="A1119" s="73" t="s">
        <v>142</v>
      </c>
      <c r="B1119" s="41">
        <v>43846</v>
      </c>
      <c r="C1119" s="73" t="s">
        <v>132</v>
      </c>
      <c r="D1119" s="73">
        <v>20200116</v>
      </c>
      <c r="E1119" s="73">
        <v>792408</v>
      </c>
      <c r="F1119" s="73">
        <v>845137</v>
      </c>
      <c r="G1119" s="73">
        <v>804106</v>
      </c>
      <c r="H1119" s="73">
        <v>896426</v>
      </c>
    </row>
    <row r="1120" spans="1:11" x14ac:dyDescent="0.35">
      <c r="A1120" s="73" t="s">
        <v>143</v>
      </c>
      <c r="B1120" s="41">
        <v>43847</v>
      </c>
      <c r="C1120" s="73" t="s">
        <v>132</v>
      </c>
      <c r="D1120" s="73">
        <v>20200117</v>
      </c>
      <c r="E1120" s="73">
        <v>812024</v>
      </c>
      <c r="F1120" s="73">
        <v>835979</v>
      </c>
      <c r="G1120" s="73">
        <v>793482</v>
      </c>
      <c r="H1120" s="73">
        <v>885802</v>
      </c>
    </row>
    <row r="1121" spans="1:8" x14ac:dyDescent="0.35">
      <c r="A1121" s="73" t="s">
        <v>144</v>
      </c>
      <c r="B1121" s="41">
        <v>43848</v>
      </c>
      <c r="C1121" s="73" t="s">
        <v>132</v>
      </c>
      <c r="D1121" s="73">
        <v>20200118</v>
      </c>
      <c r="E1121" s="73">
        <v>755290</v>
      </c>
      <c r="F1121" s="73">
        <v>758187</v>
      </c>
      <c r="G1121" s="73">
        <v>715690</v>
      </c>
      <c r="H1121" s="73">
        <v>808010</v>
      </c>
    </row>
    <row r="1122" spans="1:8" x14ac:dyDescent="0.35">
      <c r="A1122" s="73" t="s">
        <v>138</v>
      </c>
      <c r="B1122" s="41">
        <v>43849</v>
      </c>
      <c r="C1122" s="73" t="s">
        <v>132</v>
      </c>
      <c r="D1122" s="73">
        <v>20200119</v>
      </c>
      <c r="E1122" s="73">
        <v>772212</v>
      </c>
      <c r="F1122" s="73">
        <v>746305</v>
      </c>
      <c r="G1122" s="73">
        <v>702343</v>
      </c>
      <c r="H1122" s="73">
        <v>794663</v>
      </c>
    </row>
    <row r="1123" spans="1:8" x14ac:dyDescent="0.35">
      <c r="A1123" s="73" t="s">
        <v>139</v>
      </c>
      <c r="B1123" s="41">
        <v>43850</v>
      </c>
      <c r="C1123" s="73" t="s">
        <v>132</v>
      </c>
      <c r="D1123" s="73">
        <v>20200120</v>
      </c>
      <c r="E1123" s="73">
        <v>861533</v>
      </c>
      <c r="F1123" s="73">
        <v>846418</v>
      </c>
      <c r="G1123" s="73">
        <v>803921</v>
      </c>
      <c r="H1123" s="73">
        <v>894776</v>
      </c>
    </row>
    <row r="1124" spans="1:8" x14ac:dyDescent="0.35">
      <c r="A1124" s="73" t="s">
        <v>140</v>
      </c>
      <c r="B1124" s="41">
        <v>43851</v>
      </c>
      <c r="C1124" s="73" t="s">
        <v>132</v>
      </c>
      <c r="D1124" s="73">
        <v>20200121</v>
      </c>
      <c r="E1124" s="73">
        <v>876145</v>
      </c>
      <c r="F1124" s="73">
        <v>847419</v>
      </c>
      <c r="G1124" s="73">
        <v>803457</v>
      </c>
      <c r="H1124" s="73">
        <v>895778</v>
      </c>
    </row>
    <row r="1125" spans="1:8" x14ac:dyDescent="0.35">
      <c r="A1125" s="73" t="s">
        <v>141</v>
      </c>
      <c r="B1125" s="41">
        <v>43852</v>
      </c>
      <c r="C1125" s="73" t="s">
        <v>132</v>
      </c>
      <c r="D1125" s="73">
        <v>20200122</v>
      </c>
      <c r="E1125" s="73">
        <v>874738</v>
      </c>
      <c r="F1125" s="73">
        <v>846940</v>
      </c>
      <c r="G1125" s="73">
        <v>802978</v>
      </c>
      <c r="H1125" s="73">
        <v>895298</v>
      </c>
    </row>
    <row r="1126" spans="1:8" x14ac:dyDescent="0.35">
      <c r="A1126" s="73" t="s">
        <v>142</v>
      </c>
      <c r="B1126" s="41">
        <v>43853</v>
      </c>
      <c r="C1126" s="73" t="s">
        <v>132</v>
      </c>
      <c r="D1126" s="73">
        <v>20200123</v>
      </c>
      <c r="E1126" s="73">
        <v>869252</v>
      </c>
      <c r="F1126" s="73">
        <v>847910</v>
      </c>
      <c r="G1126" s="73">
        <v>802482</v>
      </c>
      <c r="H1126" s="73">
        <v>896268</v>
      </c>
    </row>
    <row r="1127" spans="1:8" x14ac:dyDescent="0.35">
      <c r="A1127" s="73" t="s">
        <v>143</v>
      </c>
      <c r="B1127" s="41">
        <v>43854</v>
      </c>
      <c r="C1127" s="73" t="s">
        <v>132</v>
      </c>
      <c r="D1127" s="73">
        <v>20200124</v>
      </c>
      <c r="E1127" s="73">
        <v>856672</v>
      </c>
      <c r="F1127" s="73">
        <v>836941</v>
      </c>
      <c r="G1127" s="73">
        <v>791513</v>
      </c>
      <c r="H1127" s="73">
        <v>885299</v>
      </c>
    </row>
    <row r="1128" spans="1:8" x14ac:dyDescent="0.35">
      <c r="A1128" s="73" t="s">
        <v>144</v>
      </c>
      <c r="B1128" s="41">
        <v>43855</v>
      </c>
      <c r="C1128" s="73" t="s">
        <v>132</v>
      </c>
      <c r="D1128" s="73">
        <v>20200125</v>
      </c>
      <c r="E1128" s="73">
        <v>765132</v>
      </c>
      <c r="F1128" s="73">
        <v>759041</v>
      </c>
      <c r="G1128" s="73">
        <v>713614</v>
      </c>
      <c r="H1128" s="73">
        <v>808865</v>
      </c>
    </row>
    <row r="1129" spans="1:8" x14ac:dyDescent="0.35">
      <c r="A1129" s="73" t="s">
        <v>138</v>
      </c>
      <c r="B1129" s="41">
        <v>43856</v>
      </c>
      <c r="C1129" s="73" t="s">
        <v>132</v>
      </c>
      <c r="D1129" s="73">
        <v>20200126</v>
      </c>
      <c r="E1129" s="73">
        <v>724627</v>
      </c>
      <c r="F1129" s="73">
        <v>745608</v>
      </c>
      <c r="G1129" s="73">
        <v>701646</v>
      </c>
      <c r="H1129" s="73">
        <v>795431</v>
      </c>
    </row>
    <row r="1130" spans="1:8" x14ac:dyDescent="0.35">
      <c r="A1130" s="73" t="s">
        <v>139</v>
      </c>
      <c r="B1130" s="41">
        <v>43857</v>
      </c>
      <c r="C1130" s="73" t="s">
        <v>132</v>
      </c>
      <c r="D1130" s="73">
        <v>20200127</v>
      </c>
      <c r="E1130" s="73">
        <v>822663</v>
      </c>
      <c r="F1130" s="73">
        <v>845424</v>
      </c>
      <c r="G1130" s="73">
        <v>801462</v>
      </c>
      <c r="H1130" s="73">
        <v>896713</v>
      </c>
    </row>
    <row r="1131" spans="1:8" x14ac:dyDescent="0.35">
      <c r="A1131" s="73" t="s">
        <v>140</v>
      </c>
      <c r="B1131" s="41">
        <v>43858</v>
      </c>
      <c r="C1131" s="73" t="s">
        <v>132</v>
      </c>
      <c r="D1131" s="73">
        <v>20200128</v>
      </c>
      <c r="E1131" s="73">
        <v>826387</v>
      </c>
      <c r="F1131" s="73">
        <v>846386</v>
      </c>
      <c r="G1131" s="73">
        <v>800958</v>
      </c>
      <c r="H1131" s="73">
        <v>896209</v>
      </c>
    </row>
    <row r="1132" spans="1:8" x14ac:dyDescent="0.35">
      <c r="A1132" s="73" t="s">
        <v>141</v>
      </c>
      <c r="B1132" s="41">
        <v>43859</v>
      </c>
      <c r="C1132" s="73" t="s">
        <v>132</v>
      </c>
      <c r="D1132" s="73">
        <v>20200129</v>
      </c>
      <c r="E1132" s="73">
        <v>805150</v>
      </c>
      <c r="F1132" s="73">
        <v>844418</v>
      </c>
      <c r="G1132" s="73">
        <v>800456</v>
      </c>
      <c r="H1132" s="73">
        <v>897172</v>
      </c>
    </row>
    <row r="1133" spans="1:8" x14ac:dyDescent="0.35">
      <c r="A1133" s="73" t="s">
        <v>142</v>
      </c>
      <c r="B1133" s="41">
        <v>43860</v>
      </c>
      <c r="C1133" s="73" t="s">
        <v>132</v>
      </c>
      <c r="D1133" s="73">
        <v>20200130</v>
      </c>
      <c r="E1133" s="73">
        <v>796737</v>
      </c>
      <c r="F1133" s="73">
        <v>843700</v>
      </c>
      <c r="G1133" s="73">
        <v>799738</v>
      </c>
      <c r="H1133" s="73">
        <v>896455</v>
      </c>
    </row>
    <row r="1134" spans="1:8" x14ac:dyDescent="0.35">
      <c r="A1134" s="73" t="s">
        <v>143</v>
      </c>
      <c r="B1134" s="41">
        <v>43861</v>
      </c>
      <c r="C1134" s="73" t="s">
        <v>132</v>
      </c>
      <c r="D1134" s="73">
        <v>20200131</v>
      </c>
      <c r="E1134" s="73">
        <v>756336</v>
      </c>
      <c r="F1134" s="73">
        <v>832974</v>
      </c>
      <c r="G1134" s="73">
        <v>787547</v>
      </c>
      <c r="H1134" s="73">
        <v>885729</v>
      </c>
    </row>
    <row r="1135" spans="1:8" x14ac:dyDescent="0.35">
      <c r="A1135" s="73" t="s">
        <v>144</v>
      </c>
      <c r="B1135" s="41">
        <v>43862</v>
      </c>
      <c r="C1135" s="73" t="s">
        <v>132</v>
      </c>
      <c r="D1135" s="73">
        <v>20200201</v>
      </c>
      <c r="E1135" s="73">
        <v>654053</v>
      </c>
      <c r="F1135" s="73">
        <v>754886</v>
      </c>
      <c r="G1135" s="73">
        <v>709458</v>
      </c>
      <c r="H1135" s="73">
        <v>809106</v>
      </c>
    </row>
    <row r="1136" spans="1:8" x14ac:dyDescent="0.35">
      <c r="A1136" s="73" t="s">
        <v>138</v>
      </c>
      <c r="B1136" s="41">
        <v>43863</v>
      </c>
      <c r="C1136" s="73" t="s">
        <v>132</v>
      </c>
      <c r="D1136" s="73">
        <v>20200202</v>
      </c>
      <c r="E1136" s="73">
        <v>694917</v>
      </c>
      <c r="F1136" s="73">
        <v>741495</v>
      </c>
      <c r="G1136" s="73">
        <v>696067</v>
      </c>
      <c r="H1136" s="73">
        <v>795714</v>
      </c>
    </row>
    <row r="1137" spans="1:8" x14ac:dyDescent="0.35">
      <c r="A1137" s="73" t="s">
        <v>139</v>
      </c>
      <c r="B1137" s="41">
        <v>43864</v>
      </c>
      <c r="C1137" s="73" t="s">
        <v>132</v>
      </c>
      <c r="D1137" s="73">
        <v>20200203</v>
      </c>
      <c r="E1137" s="73">
        <v>752924</v>
      </c>
      <c r="F1137" s="73">
        <v>839901</v>
      </c>
      <c r="G1137" s="73">
        <v>795939</v>
      </c>
      <c r="H1137" s="73">
        <v>895587</v>
      </c>
    </row>
    <row r="1138" spans="1:8" x14ac:dyDescent="0.35">
      <c r="A1138" s="73" t="s">
        <v>140</v>
      </c>
      <c r="B1138" s="41">
        <v>43865</v>
      </c>
      <c r="C1138" s="73" t="s">
        <v>132</v>
      </c>
      <c r="D1138" s="73">
        <v>20200204</v>
      </c>
      <c r="E1138" s="73">
        <v>801872</v>
      </c>
      <c r="F1138" s="73">
        <v>839228</v>
      </c>
      <c r="G1138" s="73">
        <v>795266</v>
      </c>
      <c r="H1138" s="73">
        <v>894913</v>
      </c>
    </row>
    <row r="1139" spans="1:8" x14ac:dyDescent="0.35">
      <c r="A1139" s="73" t="s">
        <v>141</v>
      </c>
      <c r="B1139" s="41">
        <v>43866</v>
      </c>
      <c r="C1139" s="73" t="s">
        <v>132</v>
      </c>
      <c r="D1139" s="73">
        <v>20200205</v>
      </c>
      <c r="E1139" s="73">
        <v>851550</v>
      </c>
      <c r="F1139" s="73">
        <v>838784</v>
      </c>
      <c r="G1139" s="73">
        <v>794822</v>
      </c>
      <c r="H1139" s="73">
        <v>894470</v>
      </c>
    </row>
    <row r="1140" spans="1:8" x14ac:dyDescent="0.35">
      <c r="A1140" s="73" t="s">
        <v>142</v>
      </c>
      <c r="B1140" s="41">
        <v>43867</v>
      </c>
      <c r="C1140" s="73" t="s">
        <v>132</v>
      </c>
      <c r="D1140" s="73">
        <v>20200206</v>
      </c>
      <c r="E1140" s="73">
        <v>851723</v>
      </c>
      <c r="F1140" s="73">
        <v>836659</v>
      </c>
      <c r="G1140" s="73">
        <v>794162</v>
      </c>
      <c r="H1140" s="73">
        <v>893809</v>
      </c>
    </row>
    <row r="1141" spans="1:8" x14ac:dyDescent="0.35">
      <c r="A1141" s="73" t="s">
        <v>143</v>
      </c>
      <c r="B1141" s="41">
        <v>43868</v>
      </c>
      <c r="C1141" s="73" t="s">
        <v>132</v>
      </c>
      <c r="D1141" s="73">
        <v>20200207</v>
      </c>
      <c r="E1141" s="73">
        <v>796930</v>
      </c>
      <c r="F1141" s="73">
        <v>825438</v>
      </c>
      <c r="G1141" s="73">
        <v>782941</v>
      </c>
      <c r="H1141" s="73">
        <v>881123</v>
      </c>
    </row>
    <row r="1142" spans="1:8" x14ac:dyDescent="0.35">
      <c r="A1142" s="73" t="s">
        <v>144</v>
      </c>
      <c r="B1142" s="41">
        <v>43869</v>
      </c>
      <c r="C1142" s="73" t="s">
        <v>132</v>
      </c>
      <c r="D1142" s="73">
        <v>20200208</v>
      </c>
      <c r="E1142" s="73">
        <v>665056</v>
      </c>
      <c r="F1142" s="73">
        <v>745975</v>
      </c>
      <c r="G1142" s="73">
        <v>703479</v>
      </c>
      <c r="H1142" s="73">
        <v>801661</v>
      </c>
    </row>
    <row r="1143" spans="1:8" x14ac:dyDescent="0.35">
      <c r="A1143" s="73" t="s">
        <v>138</v>
      </c>
      <c r="B1143" s="41">
        <v>43870</v>
      </c>
      <c r="C1143" s="73" t="s">
        <v>132</v>
      </c>
      <c r="D1143" s="73">
        <v>20200209</v>
      </c>
      <c r="E1143" s="73">
        <v>683551</v>
      </c>
      <c r="F1143" s="73">
        <v>730944</v>
      </c>
      <c r="G1143" s="73">
        <v>689913</v>
      </c>
      <c r="H1143" s="73">
        <v>786629</v>
      </c>
    </row>
    <row r="1144" spans="1:8" x14ac:dyDescent="0.35">
      <c r="A1144" s="73" t="s">
        <v>139</v>
      </c>
      <c r="B1144" s="41">
        <v>43871</v>
      </c>
      <c r="C1144" s="73" t="s">
        <v>132</v>
      </c>
      <c r="D1144" s="73">
        <v>20200210</v>
      </c>
      <c r="E1144" s="73">
        <v>777792</v>
      </c>
      <c r="F1144" s="73">
        <v>830858</v>
      </c>
      <c r="G1144" s="73">
        <v>789827</v>
      </c>
      <c r="H1144" s="73">
        <v>885078</v>
      </c>
    </row>
    <row r="1145" spans="1:8" x14ac:dyDescent="0.35">
      <c r="A1145" s="73" t="s">
        <v>140</v>
      </c>
      <c r="B1145" s="41">
        <v>43872</v>
      </c>
      <c r="C1145" s="73" t="s">
        <v>132</v>
      </c>
      <c r="D1145" s="73">
        <v>20200211</v>
      </c>
      <c r="E1145" s="73">
        <v>791815</v>
      </c>
      <c r="F1145" s="73">
        <v>830223</v>
      </c>
      <c r="G1145" s="73">
        <v>789192</v>
      </c>
      <c r="H1145" s="73">
        <v>884443</v>
      </c>
    </row>
    <row r="1146" spans="1:8" x14ac:dyDescent="0.35">
      <c r="A1146" s="73" t="s">
        <v>141</v>
      </c>
      <c r="B1146" s="41">
        <v>43873</v>
      </c>
      <c r="C1146" s="73" t="s">
        <v>132</v>
      </c>
      <c r="D1146" s="73">
        <v>20200212</v>
      </c>
      <c r="E1146" s="73">
        <v>811697</v>
      </c>
      <c r="F1146" s="73">
        <v>828124</v>
      </c>
      <c r="G1146" s="73">
        <v>788558</v>
      </c>
      <c r="H1146" s="73">
        <v>882344</v>
      </c>
    </row>
    <row r="1147" spans="1:8" x14ac:dyDescent="0.35">
      <c r="A1147" s="73" t="s">
        <v>142</v>
      </c>
      <c r="B1147" s="41">
        <v>43874</v>
      </c>
      <c r="C1147" s="73" t="s">
        <v>132</v>
      </c>
      <c r="D1147" s="73">
        <v>20200213</v>
      </c>
      <c r="E1147" s="73">
        <v>834448</v>
      </c>
      <c r="F1147" s="73">
        <v>828483</v>
      </c>
      <c r="G1147" s="73">
        <v>788917</v>
      </c>
      <c r="H1147" s="73">
        <v>881237</v>
      </c>
    </row>
    <row r="1148" spans="1:8" x14ac:dyDescent="0.35">
      <c r="A1148" s="73" t="s">
        <v>143</v>
      </c>
      <c r="B1148" s="41">
        <v>43875</v>
      </c>
      <c r="C1148" s="73" t="s">
        <v>132</v>
      </c>
      <c r="D1148" s="73">
        <v>20200214</v>
      </c>
      <c r="E1148" s="73">
        <v>803869</v>
      </c>
      <c r="F1148" s="73">
        <v>815373</v>
      </c>
      <c r="G1148" s="73">
        <v>777273</v>
      </c>
      <c r="H1148" s="73">
        <v>868128</v>
      </c>
    </row>
    <row r="1149" spans="1:8" x14ac:dyDescent="0.35">
      <c r="A1149" s="73" t="s">
        <v>144</v>
      </c>
      <c r="B1149" s="41">
        <v>43876</v>
      </c>
      <c r="C1149" s="73" t="s">
        <v>132</v>
      </c>
      <c r="D1149" s="73">
        <v>20200215</v>
      </c>
      <c r="E1149" s="73">
        <v>701296</v>
      </c>
      <c r="F1149" s="73">
        <v>708927</v>
      </c>
      <c r="G1149" s="73">
        <v>670826</v>
      </c>
      <c r="H1149" s="73">
        <v>761681</v>
      </c>
    </row>
    <row r="1150" spans="1:8" x14ac:dyDescent="0.35">
      <c r="A1150" s="73" t="s">
        <v>138</v>
      </c>
      <c r="B1150" s="41">
        <v>43877</v>
      </c>
      <c r="C1150" s="73" t="s">
        <v>132</v>
      </c>
      <c r="D1150" s="73">
        <v>20200216</v>
      </c>
      <c r="E1150" s="73">
        <v>664755</v>
      </c>
      <c r="F1150" s="73">
        <v>693903</v>
      </c>
      <c r="G1150" s="73">
        <v>655802</v>
      </c>
      <c r="H1150" s="73">
        <v>746657</v>
      </c>
    </row>
    <row r="1151" spans="1:8" x14ac:dyDescent="0.35">
      <c r="A1151" s="73" t="s">
        <v>139</v>
      </c>
      <c r="B1151" s="41">
        <v>43878</v>
      </c>
      <c r="C1151" s="73" t="s">
        <v>132</v>
      </c>
      <c r="D1151" s="73">
        <v>20200217</v>
      </c>
      <c r="E1151" s="73">
        <v>755094</v>
      </c>
      <c r="F1151" s="73">
        <v>793021</v>
      </c>
      <c r="G1151" s="73">
        <v>756386</v>
      </c>
      <c r="H1151" s="73">
        <v>845776</v>
      </c>
    </row>
    <row r="1152" spans="1:8" x14ac:dyDescent="0.35">
      <c r="A1152" s="73" t="s">
        <v>140</v>
      </c>
      <c r="B1152" s="41">
        <v>43879</v>
      </c>
      <c r="C1152" s="73" t="s">
        <v>132</v>
      </c>
      <c r="D1152" s="73">
        <v>20200218</v>
      </c>
      <c r="E1152" s="73">
        <v>780673</v>
      </c>
      <c r="F1152" s="73">
        <v>792715</v>
      </c>
      <c r="G1152" s="73">
        <v>756080</v>
      </c>
      <c r="H1152" s="73">
        <v>845469</v>
      </c>
    </row>
    <row r="1153" spans="1:8" x14ac:dyDescent="0.35">
      <c r="A1153" s="73" t="s">
        <v>141</v>
      </c>
      <c r="B1153" s="41">
        <v>43880</v>
      </c>
      <c r="C1153" s="73" t="s">
        <v>132</v>
      </c>
      <c r="D1153" s="73">
        <v>20200219</v>
      </c>
      <c r="E1153" s="73">
        <v>812381</v>
      </c>
      <c r="F1153" s="73">
        <v>790942</v>
      </c>
      <c r="G1153" s="73">
        <v>754307</v>
      </c>
      <c r="H1153" s="73">
        <v>843697</v>
      </c>
    </row>
    <row r="1154" spans="1:8" x14ac:dyDescent="0.35">
      <c r="A1154" s="73" t="s">
        <v>142</v>
      </c>
      <c r="B1154" s="41">
        <v>43881</v>
      </c>
      <c r="C1154" s="73" t="s">
        <v>132</v>
      </c>
      <c r="D1154" s="73">
        <v>20200220</v>
      </c>
      <c r="E1154" s="73">
        <v>780364</v>
      </c>
      <c r="F1154" s="73">
        <v>789166</v>
      </c>
      <c r="G1154" s="73">
        <v>753997</v>
      </c>
      <c r="H1154" s="73">
        <v>843386</v>
      </c>
    </row>
    <row r="1155" spans="1:8" x14ac:dyDescent="0.35">
      <c r="A1155" s="73" t="s">
        <v>143</v>
      </c>
      <c r="B1155" s="41">
        <v>43882</v>
      </c>
      <c r="C1155" s="73" t="s">
        <v>132</v>
      </c>
      <c r="D1155" s="73">
        <v>20200221</v>
      </c>
      <c r="E1155" s="73">
        <v>765767</v>
      </c>
      <c r="F1155" s="73">
        <v>778287</v>
      </c>
      <c r="G1155" s="73">
        <v>741652</v>
      </c>
      <c r="H1155" s="73">
        <v>831042</v>
      </c>
    </row>
    <row r="1156" spans="1:8" x14ac:dyDescent="0.35">
      <c r="A1156" s="73" t="s">
        <v>144</v>
      </c>
      <c r="B1156" s="41">
        <v>43883</v>
      </c>
      <c r="C1156" s="73" t="s">
        <v>132</v>
      </c>
      <c r="D1156" s="73">
        <v>20200222</v>
      </c>
      <c r="E1156" s="73">
        <v>662849</v>
      </c>
      <c r="F1156" s="73">
        <v>698463</v>
      </c>
      <c r="G1156" s="73">
        <v>663294</v>
      </c>
      <c r="H1156" s="73">
        <v>751218</v>
      </c>
    </row>
    <row r="1157" spans="1:8" x14ac:dyDescent="0.35">
      <c r="A1157" s="73" t="s">
        <v>138</v>
      </c>
      <c r="B1157" s="41">
        <v>43884</v>
      </c>
      <c r="C1157" s="73" t="s">
        <v>132</v>
      </c>
      <c r="D1157" s="73">
        <v>20200223</v>
      </c>
      <c r="E1157" s="73">
        <v>681247</v>
      </c>
      <c r="F1157" s="73">
        <v>683429</v>
      </c>
      <c r="G1157" s="73">
        <v>648259</v>
      </c>
      <c r="H1157" s="73">
        <v>737649</v>
      </c>
    </row>
    <row r="1158" spans="1:8" x14ac:dyDescent="0.35">
      <c r="A1158" s="73" t="s">
        <v>139</v>
      </c>
      <c r="B1158" s="41">
        <v>43885</v>
      </c>
      <c r="C1158" s="73" t="s">
        <v>132</v>
      </c>
      <c r="D1158" s="73">
        <v>20200224</v>
      </c>
      <c r="E1158" s="73">
        <v>796626</v>
      </c>
      <c r="F1158" s="73">
        <v>777913</v>
      </c>
      <c r="G1158" s="73">
        <v>744209</v>
      </c>
      <c r="H1158" s="73">
        <v>832133</v>
      </c>
    </row>
    <row r="1159" spans="1:8" x14ac:dyDescent="0.35">
      <c r="A1159" s="73" t="s">
        <v>140</v>
      </c>
      <c r="B1159" s="41">
        <v>43886</v>
      </c>
      <c r="C1159" s="73" t="s">
        <v>132</v>
      </c>
      <c r="D1159" s="73">
        <v>20200225</v>
      </c>
      <c r="E1159" s="73">
        <v>808546</v>
      </c>
      <c r="F1159" s="73">
        <v>777041</v>
      </c>
      <c r="G1159" s="73">
        <v>741871</v>
      </c>
      <c r="H1159" s="73">
        <v>829795</v>
      </c>
    </row>
    <row r="1160" spans="1:8" x14ac:dyDescent="0.35">
      <c r="A1160" s="73" t="s">
        <v>141</v>
      </c>
      <c r="B1160" s="41">
        <v>43887</v>
      </c>
      <c r="C1160" s="73" t="s">
        <v>132</v>
      </c>
      <c r="D1160" s="73">
        <v>20200226</v>
      </c>
      <c r="E1160" s="73">
        <v>818291</v>
      </c>
      <c r="F1160" s="73">
        <v>774934</v>
      </c>
      <c r="G1160" s="73">
        <v>741230</v>
      </c>
      <c r="H1160" s="73">
        <v>829154</v>
      </c>
    </row>
    <row r="1161" spans="1:8" x14ac:dyDescent="0.35">
      <c r="A1161" s="73" t="s">
        <v>142</v>
      </c>
      <c r="B1161" s="41">
        <v>43888</v>
      </c>
      <c r="C1161" s="73" t="s">
        <v>132</v>
      </c>
      <c r="D1161" s="73">
        <v>20200227</v>
      </c>
      <c r="E1161" s="73">
        <v>822686</v>
      </c>
      <c r="F1161" s="73">
        <v>772817</v>
      </c>
      <c r="G1161" s="73">
        <v>739112</v>
      </c>
      <c r="H1161" s="73">
        <v>827036</v>
      </c>
    </row>
    <row r="1162" spans="1:8" x14ac:dyDescent="0.35">
      <c r="A1162" s="73" t="s">
        <v>143</v>
      </c>
      <c r="B1162" s="41">
        <v>43889</v>
      </c>
      <c r="C1162" s="73" t="s">
        <v>132</v>
      </c>
      <c r="D1162" s="73">
        <v>20200228</v>
      </c>
      <c r="E1162" s="73">
        <v>838491</v>
      </c>
      <c r="F1162" s="73">
        <v>760457</v>
      </c>
      <c r="G1162" s="73">
        <v>728219</v>
      </c>
      <c r="H1162" s="73">
        <v>814677</v>
      </c>
    </row>
    <row r="1163" spans="1:8" x14ac:dyDescent="0.35">
      <c r="A1163" s="73" t="s">
        <v>144</v>
      </c>
      <c r="B1163" s="41">
        <v>43890</v>
      </c>
      <c r="C1163" s="73" t="s">
        <v>132</v>
      </c>
      <c r="D1163" s="73">
        <v>20200229</v>
      </c>
      <c r="E1163" s="73">
        <v>675016</v>
      </c>
      <c r="F1163" s="73">
        <v>682417</v>
      </c>
      <c r="G1163" s="73">
        <v>648713</v>
      </c>
      <c r="H1163" s="73">
        <v>735171</v>
      </c>
    </row>
    <row r="1164" spans="1:8" x14ac:dyDescent="0.35">
      <c r="A1164" s="73" t="s">
        <v>138</v>
      </c>
      <c r="B1164" s="41">
        <v>43891</v>
      </c>
      <c r="C1164" s="73" t="s">
        <v>132</v>
      </c>
      <c r="D1164" s="73">
        <v>20200301</v>
      </c>
      <c r="E1164" s="73">
        <v>662144</v>
      </c>
      <c r="F1164" s="73">
        <v>667370</v>
      </c>
      <c r="G1164" s="73">
        <v>633666</v>
      </c>
      <c r="H1164" s="73">
        <v>720124</v>
      </c>
    </row>
    <row r="1165" spans="1:8" x14ac:dyDescent="0.35">
      <c r="A1165" s="73" t="s">
        <v>139</v>
      </c>
      <c r="B1165" s="41">
        <v>43892</v>
      </c>
      <c r="C1165" s="73" t="s">
        <v>132</v>
      </c>
      <c r="D1165" s="73">
        <v>20200302</v>
      </c>
      <c r="E1165" s="73">
        <v>798546</v>
      </c>
      <c r="F1165" s="73">
        <v>798847</v>
      </c>
      <c r="G1165" s="73">
        <v>766608</v>
      </c>
      <c r="H1165" s="73">
        <v>850136</v>
      </c>
    </row>
    <row r="1166" spans="1:8" x14ac:dyDescent="0.35">
      <c r="A1166" s="73" t="s">
        <v>140</v>
      </c>
      <c r="B1166" s="41">
        <v>43893</v>
      </c>
      <c r="C1166" s="73" t="s">
        <v>132</v>
      </c>
      <c r="D1166" s="73">
        <v>20200303</v>
      </c>
      <c r="E1166" s="73">
        <v>819968</v>
      </c>
      <c r="F1166" s="73">
        <v>796490</v>
      </c>
      <c r="G1166" s="73">
        <v>764251</v>
      </c>
      <c r="H1166" s="73">
        <v>847779</v>
      </c>
    </row>
    <row r="1167" spans="1:8" x14ac:dyDescent="0.35">
      <c r="A1167" s="73" t="s">
        <v>141</v>
      </c>
      <c r="B1167" s="41">
        <v>43894</v>
      </c>
      <c r="C1167" s="73" t="s">
        <v>132</v>
      </c>
      <c r="D1167" s="73">
        <v>20200304</v>
      </c>
      <c r="E1167" s="73">
        <v>860180</v>
      </c>
      <c r="F1167" s="73">
        <v>794354</v>
      </c>
      <c r="G1167" s="73">
        <v>762115</v>
      </c>
      <c r="H1167" s="73">
        <v>845643</v>
      </c>
    </row>
    <row r="1168" spans="1:8" x14ac:dyDescent="0.35">
      <c r="A1168" s="73" t="s">
        <v>142</v>
      </c>
      <c r="B1168" s="41">
        <v>43895</v>
      </c>
      <c r="C1168" s="73" t="s">
        <v>132</v>
      </c>
      <c r="D1168" s="73">
        <v>20200305</v>
      </c>
      <c r="E1168" s="73">
        <v>871550</v>
      </c>
      <c r="F1168" s="73">
        <v>792214</v>
      </c>
      <c r="G1168" s="73">
        <v>759975</v>
      </c>
      <c r="H1168" s="73">
        <v>842038</v>
      </c>
    </row>
    <row r="1169" spans="1:8" x14ac:dyDescent="0.35">
      <c r="A1169" s="73" t="s">
        <v>143</v>
      </c>
      <c r="B1169" s="41">
        <v>43896</v>
      </c>
      <c r="C1169" s="73" t="s">
        <v>132</v>
      </c>
      <c r="D1169" s="73">
        <v>20200306</v>
      </c>
      <c r="E1169" s="73">
        <v>816782</v>
      </c>
      <c r="F1169" s="73">
        <v>779822</v>
      </c>
      <c r="G1169" s="73">
        <v>747583</v>
      </c>
      <c r="H1169" s="73">
        <v>829646</v>
      </c>
    </row>
    <row r="1170" spans="1:8" x14ac:dyDescent="0.35">
      <c r="A1170" s="73" t="s">
        <v>144</v>
      </c>
      <c r="B1170" s="41">
        <v>43897</v>
      </c>
      <c r="C1170" s="73" t="s">
        <v>132</v>
      </c>
      <c r="D1170" s="73">
        <v>20200307</v>
      </c>
      <c r="E1170" s="73">
        <v>693773</v>
      </c>
      <c r="F1170" s="73">
        <v>700276</v>
      </c>
      <c r="G1170" s="73">
        <v>668037</v>
      </c>
      <c r="H1170" s="73">
        <v>748634</v>
      </c>
    </row>
    <row r="1171" spans="1:8" x14ac:dyDescent="0.35">
      <c r="A1171" s="73" t="s">
        <v>138</v>
      </c>
      <c r="B1171" s="41">
        <v>43898</v>
      </c>
      <c r="C1171" s="73" t="s">
        <v>132</v>
      </c>
      <c r="D1171" s="73">
        <v>20200308</v>
      </c>
      <c r="E1171" s="73">
        <v>637031</v>
      </c>
      <c r="F1171" s="73">
        <v>684955</v>
      </c>
      <c r="G1171" s="73">
        <v>652716</v>
      </c>
      <c r="H1171" s="73">
        <v>733313</v>
      </c>
    </row>
    <row r="1172" spans="1:8" x14ac:dyDescent="0.35">
      <c r="A1172" s="73" t="s">
        <v>139</v>
      </c>
      <c r="B1172" s="41">
        <v>43899</v>
      </c>
      <c r="C1172" s="73" t="s">
        <v>132</v>
      </c>
      <c r="D1172" s="73">
        <v>20200309</v>
      </c>
      <c r="E1172" s="73">
        <v>766085</v>
      </c>
      <c r="F1172" s="73">
        <v>783341</v>
      </c>
      <c r="G1172" s="73">
        <v>751102</v>
      </c>
      <c r="H1172" s="73">
        <v>831699</v>
      </c>
    </row>
    <row r="1173" spans="1:8" x14ac:dyDescent="0.35">
      <c r="A1173" s="73" t="s">
        <v>140</v>
      </c>
      <c r="B1173" s="41">
        <v>43900</v>
      </c>
      <c r="C1173" s="73" t="s">
        <v>132</v>
      </c>
      <c r="D1173" s="73">
        <v>20200310</v>
      </c>
      <c r="E1173" s="73">
        <v>737097</v>
      </c>
      <c r="F1173" s="73">
        <v>781156</v>
      </c>
      <c r="G1173" s="73">
        <v>747452</v>
      </c>
      <c r="H1173" s="73">
        <v>828049</v>
      </c>
    </row>
    <row r="1174" spans="1:8" x14ac:dyDescent="0.35">
      <c r="A1174" s="73" t="s">
        <v>141</v>
      </c>
      <c r="B1174" s="41">
        <v>43901</v>
      </c>
      <c r="C1174" s="73" t="s">
        <v>132</v>
      </c>
      <c r="D1174" s="73">
        <v>20200311</v>
      </c>
      <c r="E1174" s="73">
        <v>721832</v>
      </c>
      <c r="F1174" s="73">
        <v>778970</v>
      </c>
      <c r="G1174" s="73">
        <v>745265</v>
      </c>
      <c r="H1174" s="73">
        <v>825862</v>
      </c>
    </row>
    <row r="1175" spans="1:8" x14ac:dyDescent="0.35">
      <c r="A1175" s="73" t="s">
        <v>142</v>
      </c>
      <c r="B1175" s="41">
        <v>43902</v>
      </c>
      <c r="C1175" s="73" t="s">
        <v>132</v>
      </c>
      <c r="D1175" s="73">
        <v>20200312</v>
      </c>
      <c r="E1175" s="73">
        <v>719982</v>
      </c>
      <c r="F1175" s="73">
        <v>776548</v>
      </c>
      <c r="G1175" s="73">
        <v>742844</v>
      </c>
      <c r="H1175" s="73">
        <v>823441</v>
      </c>
    </row>
    <row r="1176" spans="1:8" x14ac:dyDescent="0.35">
      <c r="A1176" s="73" t="s">
        <v>143</v>
      </c>
      <c r="B1176" s="41">
        <v>43903</v>
      </c>
      <c r="C1176" s="73" t="s">
        <v>132</v>
      </c>
      <c r="D1176" s="73">
        <v>20200313</v>
      </c>
      <c r="E1176" s="73">
        <v>778354</v>
      </c>
      <c r="F1176" s="73">
        <v>764104</v>
      </c>
      <c r="G1176" s="73">
        <v>730400</v>
      </c>
      <c r="H1176" s="73">
        <v>810997</v>
      </c>
    </row>
    <row r="1177" spans="1:8" x14ac:dyDescent="0.35">
      <c r="A1177" s="73" t="s">
        <v>144</v>
      </c>
      <c r="B1177" s="41">
        <v>43904</v>
      </c>
      <c r="C1177" s="73" t="s">
        <v>132</v>
      </c>
      <c r="D1177" s="73">
        <v>20200314</v>
      </c>
      <c r="E1177" s="73">
        <v>681630</v>
      </c>
      <c r="F1177" s="73">
        <v>684507</v>
      </c>
      <c r="G1177" s="73">
        <v>650803</v>
      </c>
      <c r="H1177" s="73">
        <v>731400</v>
      </c>
    </row>
    <row r="1178" spans="1:8" x14ac:dyDescent="0.35">
      <c r="A1178" s="73" t="s">
        <v>138</v>
      </c>
      <c r="B1178" s="41">
        <v>43905</v>
      </c>
      <c r="C1178" s="73" t="s">
        <v>132</v>
      </c>
      <c r="D1178" s="73">
        <v>20200315</v>
      </c>
      <c r="E1178" s="73">
        <v>658146</v>
      </c>
      <c r="F1178" s="73">
        <v>669370</v>
      </c>
      <c r="G1178" s="73">
        <v>635666</v>
      </c>
      <c r="H1178" s="73">
        <v>716263</v>
      </c>
    </row>
    <row r="1179" spans="1:8" x14ac:dyDescent="0.35">
      <c r="A1179" s="73" t="s">
        <v>139</v>
      </c>
      <c r="B1179" s="41">
        <v>43906</v>
      </c>
      <c r="C1179" s="73" t="s">
        <v>132</v>
      </c>
      <c r="D1179" s="73">
        <v>20200316</v>
      </c>
      <c r="E1179" s="73">
        <v>737439</v>
      </c>
      <c r="F1179" s="73">
        <v>767480</v>
      </c>
      <c r="G1179" s="73">
        <v>735241</v>
      </c>
      <c r="H1179" s="73">
        <v>814373</v>
      </c>
    </row>
    <row r="1180" spans="1:8" x14ac:dyDescent="0.35">
      <c r="A1180" s="73" t="s">
        <v>140</v>
      </c>
      <c r="B1180" s="41">
        <v>43907</v>
      </c>
      <c r="C1180" s="73" t="s">
        <v>132</v>
      </c>
      <c r="D1180" s="73">
        <v>20200317</v>
      </c>
      <c r="E1180" s="73">
        <v>732195</v>
      </c>
      <c r="F1180" s="73">
        <v>765262</v>
      </c>
      <c r="G1180" s="73">
        <v>733023</v>
      </c>
      <c r="H1180" s="73">
        <v>812154</v>
      </c>
    </row>
    <row r="1181" spans="1:8" x14ac:dyDescent="0.35">
      <c r="A1181" s="73" t="s">
        <v>141</v>
      </c>
      <c r="B1181" s="41">
        <v>43908</v>
      </c>
      <c r="C1181" s="73" t="s">
        <v>132</v>
      </c>
      <c r="D1181" s="73">
        <v>20200318</v>
      </c>
      <c r="E1181" s="73">
        <v>773170</v>
      </c>
      <c r="F1181" s="73">
        <v>763039</v>
      </c>
      <c r="G1181" s="73">
        <v>730800</v>
      </c>
      <c r="H1181" s="73">
        <v>809932</v>
      </c>
    </row>
    <row r="1182" spans="1:8" x14ac:dyDescent="0.35">
      <c r="A1182" s="73" t="s">
        <v>142</v>
      </c>
      <c r="B1182" s="41">
        <v>43909</v>
      </c>
      <c r="C1182" s="73" t="s">
        <v>132</v>
      </c>
      <c r="D1182" s="73">
        <v>20200319</v>
      </c>
      <c r="E1182" s="73">
        <v>796580</v>
      </c>
      <c r="F1182" s="73">
        <v>760592</v>
      </c>
      <c r="G1182" s="73">
        <v>728353</v>
      </c>
      <c r="H1182" s="73">
        <v>807485</v>
      </c>
    </row>
    <row r="1183" spans="1:8" x14ac:dyDescent="0.35">
      <c r="A1183" s="73" t="s">
        <v>143</v>
      </c>
      <c r="B1183" s="41">
        <v>43910</v>
      </c>
      <c r="C1183" s="73" t="s">
        <v>132</v>
      </c>
      <c r="D1183" s="73">
        <v>20200320</v>
      </c>
      <c r="E1183" s="73">
        <v>741195</v>
      </c>
      <c r="F1183" s="73">
        <v>749593</v>
      </c>
      <c r="G1183" s="73">
        <v>717354</v>
      </c>
      <c r="H1183" s="73">
        <v>795020</v>
      </c>
    </row>
    <row r="1184" spans="1:8" x14ac:dyDescent="0.35">
      <c r="A1184" s="73" t="s">
        <v>144</v>
      </c>
      <c r="B1184" s="41">
        <v>43911</v>
      </c>
      <c r="C1184" s="73" t="s">
        <v>132</v>
      </c>
      <c r="D1184" s="73">
        <v>20200321</v>
      </c>
      <c r="E1184" s="73">
        <v>624674</v>
      </c>
      <c r="F1184" s="73">
        <v>669985</v>
      </c>
      <c r="G1184" s="73">
        <v>637746</v>
      </c>
      <c r="H1184" s="73">
        <v>715413</v>
      </c>
    </row>
    <row r="1185" spans="1:8" x14ac:dyDescent="0.35">
      <c r="A1185" s="73" t="s">
        <v>138</v>
      </c>
      <c r="B1185" s="41">
        <v>43912</v>
      </c>
      <c r="C1185" s="73" t="s">
        <v>132</v>
      </c>
      <c r="D1185" s="73">
        <v>20200322</v>
      </c>
      <c r="E1185" s="73">
        <v>623340</v>
      </c>
      <c r="F1185" s="73">
        <v>654842</v>
      </c>
      <c r="G1185" s="73">
        <v>622603</v>
      </c>
      <c r="H1185" s="73">
        <v>700269</v>
      </c>
    </row>
    <row r="1186" spans="1:8" x14ac:dyDescent="0.35">
      <c r="A1186" s="73" t="s">
        <v>139</v>
      </c>
      <c r="B1186" s="41">
        <v>43913</v>
      </c>
      <c r="C1186" s="73" t="s">
        <v>132</v>
      </c>
      <c r="D1186" s="73">
        <v>20200323</v>
      </c>
      <c r="E1186" s="73">
        <v>688279</v>
      </c>
      <c r="F1186" s="73">
        <v>754428</v>
      </c>
      <c r="G1186" s="73">
        <v>722190</v>
      </c>
      <c r="H1186" s="73">
        <v>798390</v>
      </c>
    </row>
    <row r="1187" spans="1:8" x14ac:dyDescent="0.35">
      <c r="A1187" s="73" t="s">
        <v>140</v>
      </c>
      <c r="B1187" s="41">
        <v>43914</v>
      </c>
      <c r="C1187" s="73" t="s">
        <v>132</v>
      </c>
      <c r="D1187" s="73">
        <v>20200324</v>
      </c>
      <c r="E1187" s="73">
        <v>642432</v>
      </c>
      <c r="F1187" s="73">
        <v>752220</v>
      </c>
      <c r="G1187" s="73">
        <v>719981</v>
      </c>
      <c r="H1187" s="73">
        <v>796182</v>
      </c>
    </row>
    <row r="1188" spans="1:8" x14ac:dyDescent="0.35">
      <c r="A1188" s="73" t="s">
        <v>141</v>
      </c>
      <c r="B1188" s="41">
        <v>43915</v>
      </c>
      <c r="C1188" s="73" t="s">
        <v>132</v>
      </c>
      <c r="D1188" s="73">
        <v>20200325</v>
      </c>
      <c r="E1188" s="73">
        <v>642604</v>
      </c>
      <c r="F1188" s="73">
        <v>750010</v>
      </c>
      <c r="G1188" s="73">
        <v>719237</v>
      </c>
      <c r="H1188" s="73">
        <v>793972</v>
      </c>
    </row>
    <row r="1189" spans="1:8" x14ac:dyDescent="0.35">
      <c r="A1189" s="73" t="s">
        <v>142</v>
      </c>
      <c r="B1189" s="41">
        <v>43916</v>
      </c>
      <c r="C1189" s="73" t="s">
        <v>132</v>
      </c>
      <c r="D1189" s="73">
        <v>20200326</v>
      </c>
      <c r="E1189" s="73">
        <v>644496</v>
      </c>
      <c r="F1189" s="73">
        <v>749273</v>
      </c>
      <c r="G1189" s="73">
        <v>717034</v>
      </c>
      <c r="H1189" s="73">
        <v>791769</v>
      </c>
    </row>
    <row r="1190" spans="1:8" x14ac:dyDescent="0.35">
      <c r="A1190" s="73" t="s">
        <v>143</v>
      </c>
      <c r="B1190" s="41">
        <v>43917</v>
      </c>
      <c r="C1190" s="73" t="s">
        <v>132</v>
      </c>
      <c r="D1190" s="73">
        <v>20200327</v>
      </c>
      <c r="E1190" s="73">
        <v>617060</v>
      </c>
      <c r="F1190" s="73">
        <v>736601</v>
      </c>
      <c r="G1190" s="73">
        <v>704362</v>
      </c>
      <c r="H1190" s="73">
        <v>780563</v>
      </c>
    </row>
    <row r="1191" spans="1:8" x14ac:dyDescent="0.35">
      <c r="A1191" s="73" t="s">
        <v>144</v>
      </c>
      <c r="B1191" s="41">
        <v>43918</v>
      </c>
      <c r="C1191" s="73" t="s">
        <v>132</v>
      </c>
      <c r="D1191" s="73">
        <v>20200328</v>
      </c>
      <c r="E1191" s="73">
        <v>566177</v>
      </c>
      <c r="F1191" s="73">
        <v>655362</v>
      </c>
      <c r="G1191" s="73">
        <v>623123</v>
      </c>
      <c r="H1191" s="73">
        <v>699324</v>
      </c>
    </row>
    <row r="1192" spans="1:8" x14ac:dyDescent="0.35">
      <c r="A1192" s="73" t="s">
        <v>138</v>
      </c>
      <c r="B1192" s="41">
        <v>43919</v>
      </c>
      <c r="C1192" s="73" t="s">
        <v>132</v>
      </c>
      <c r="D1192" s="73">
        <v>20200329</v>
      </c>
      <c r="E1192" s="73">
        <v>550703</v>
      </c>
      <c r="F1192" s="73">
        <v>625326</v>
      </c>
      <c r="G1192" s="73">
        <v>610479</v>
      </c>
      <c r="H1192" s="73">
        <v>644415</v>
      </c>
    </row>
    <row r="1193" spans="1:8" x14ac:dyDescent="0.35">
      <c r="A1193" s="73" t="s">
        <v>139</v>
      </c>
      <c r="B1193" s="41">
        <v>43920</v>
      </c>
      <c r="C1193" s="73" t="s">
        <v>132</v>
      </c>
      <c r="D1193" s="73">
        <v>20200330</v>
      </c>
      <c r="E1193" s="73">
        <v>671376</v>
      </c>
      <c r="F1193" s="73">
        <v>725160</v>
      </c>
      <c r="G1193" s="73">
        <v>710313</v>
      </c>
      <c r="H1193" s="73">
        <v>744955</v>
      </c>
    </row>
    <row r="1194" spans="1:8" x14ac:dyDescent="0.35">
      <c r="A1194" s="73" t="s">
        <v>140</v>
      </c>
      <c r="B1194" s="41">
        <v>43921</v>
      </c>
      <c r="C1194" s="73" t="s">
        <v>132</v>
      </c>
      <c r="D1194" s="73">
        <v>20200331</v>
      </c>
      <c r="E1194" s="73">
        <v>683754</v>
      </c>
      <c r="F1194" s="73">
        <v>724456</v>
      </c>
      <c r="G1194" s="73">
        <v>708902</v>
      </c>
      <c r="H1194" s="73">
        <v>743545</v>
      </c>
    </row>
    <row r="1195" spans="1:8" x14ac:dyDescent="0.35">
      <c r="A1195" s="73" t="s">
        <v>141</v>
      </c>
      <c r="B1195" s="41">
        <v>43922</v>
      </c>
      <c r="C1195" s="73" t="s">
        <v>132</v>
      </c>
      <c r="D1195" s="73">
        <v>20200401</v>
      </c>
      <c r="E1195" s="73">
        <v>684231</v>
      </c>
      <c r="F1195" s="73">
        <v>723025</v>
      </c>
      <c r="G1195" s="73">
        <v>707471</v>
      </c>
      <c r="H1195" s="73">
        <v>742114</v>
      </c>
    </row>
    <row r="1196" spans="1:8" x14ac:dyDescent="0.35">
      <c r="A1196" s="73" t="s">
        <v>142</v>
      </c>
      <c r="B1196" s="41">
        <v>43923</v>
      </c>
      <c r="C1196" s="73" t="s">
        <v>132</v>
      </c>
      <c r="D1196" s="73">
        <v>20200402</v>
      </c>
      <c r="E1196" s="73">
        <v>611224</v>
      </c>
      <c r="F1196" s="73">
        <v>720379</v>
      </c>
      <c r="G1196" s="73">
        <v>704825</v>
      </c>
      <c r="H1196" s="73">
        <v>739468</v>
      </c>
    </row>
    <row r="1197" spans="1:8" x14ac:dyDescent="0.35">
      <c r="A1197" s="73" t="s">
        <v>143</v>
      </c>
      <c r="B1197" s="41">
        <v>43924</v>
      </c>
      <c r="C1197" s="73" t="s">
        <v>132</v>
      </c>
      <c r="D1197" s="73">
        <v>20200403</v>
      </c>
      <c r="E1197" s="73">
        <v>635433</v>
      </c>
      <c r="F1197" s="73">
        <v>703191</v>
      </c>
      <c r="G1197" s="73">
        <v>688344</v>
      </c>
      <c r="H1197" s="73">
        <v>722280</v>
      </c>
    </row>
    <row r="1198" spans="1:8" x14ac:dyDescent="0.35">
      <c r="A1198" s="73" t="s">
        <v>144</v>
      </c>
      <c r="B1198" s="41">
        <v>43925</v>
      </c>
      <c r="C1198" s="73" t="s">
        <v>132</v>
      </c>
      <c r="D1198" s="73">
        <v>20200404</v>
      </c>
      <c r="E1198" s="73">
        <v>559021</v>
      </c>
      <c r="F1198" s="73">
        <v>619292</v>
      </c>
      <c r="G1198" s="73">
        <v>603738</v>
      </c>
      <c r="H1198" s="73">
        <v>638381</v>
      </c>
    </row>
    <row r="1199" spans="1:8" x14ac:dyDescent="0.35">
      <c r="A1199" s="73" t="s">
        <v>138</v>
      </c>
      <c r="B1199" s="41">
        <v>43926</v>
      </c>
      <c r="C1199" s="73" t="s">
        <v>132</v>
      </c>
      <c r="D1199" s="73">
        <v>20200405</v>
      </c>
      <c r="E1199" s="73">
        <v>493464</v>
      </c>
      <c r="F1199" s="73">
        <v>600169</v>
      </c>
      <c r="G1199" s="73">
        <v>584615</v>
      </c>
      <c r="H1199" s="73">
        <v>619257</v>
      </c>
    </row>
    <row r="1200" spans="1:8" x14ac:dyDescent="0.35">
      <c r="A1200" s="73" t="s">
        <v>139</v>
      </c>
      <c r="B1200" s="41">
        <v>43927</v>
      </c>
      <c r="C1200" s="73" t="s">
        <v>132</v>
      </c>
      <c r="D1200" s="73">
        <v>20200406</v>
      </c>
      <c r="E1200" s="73">
        <v>547864</v>
      </c>
      <c r="F1200" s="73">
        <v>703154</v>
      </c>
      <c r="G1200" s="73">
        <v>687600</v>
      </c>
      <c r="H1200" s="73">
        <v>722243</v>
      </c>
    </row>
    <row r="1201" spans="1:8" x14ac:dyDescent="0.35">
      <c r="A1201" s="73" t="s">
        <v>140</v>
      </c>
      <c r="B1201" s="41">
        <v>43928</v>
      </c>
      <c r="C1201" s="73" t="s">
        <v>132</v>
      </c>
      <c r="D1201" s="73">
        <v>20200407</v>
      </c>
      <c r="E1201" s="73">
        <v>577167</v>
      </c>
      <c r="F1201" s="73">
        <v>701719</v>
      </c>
      <c r="G1201" s="73">
        <v>686165</v>
      </c>
      <c r="H1201" s="73">
        <v>720807</v>
      </c>
    </row>
    <row r="1202" spans="1:8" x14ac:dyDescent="0.35">
      <c r="A1202" s="73" t="s">
        <v>141</v>
      </c>
      <c r="B1202" s="41">
        <v>43929</v>
      </c>
      <c r="C1202" s="73" t="s">
        <v>132</v>
      </c>
      <c r="D1202" s="73">
        <v>20200408</v>
      </c>
      <c r="E1202" s="73">
        <v>579871</v>
      </c>
      <c r="F1202" s="73">
        <v>699616</v>
      </c>
      <c r="G1202" s="73">
        <v>684062</v>
      </c>
      <c r="H1202" s="73">
        <v>717998</v>
      </c>
    </row>
    <row r="1203" spans="1:8" x14ac:dyDescent="0.35">
      <c r="A1203" s="73" t="s">
        <v>142</v>
      </c>
      <c r="B1203" s="41">
        <v>43930</v>
      </c>
      <c r="C1203" s="73" t="s">
        <v>132</v>
      </c>
      <c r="D1203" s="73">
        <v>20200409</v>
      </c>
      <c r="E1203" s="73">
        <v>562646</v>
      </c>
      <c r="F1203" s="73">
        <v>698180</v>
      </c>
      <c r="G1203" s="73">
        <v>682626</v>
      </c>
      <c r="H1203" s="73">
        <v>716561</v>
      </c>
    </row>
    <row r="1204" spans="1:8" x14ac:dyDescent="0.35">
      <c r="A1204" s="73" t="s">
        <v>143</v>
      </c>
      <c r="B1204" s="41">
        <v>43931</v>
      </c>
      <c r="C1204" s="73" t="s">
        <v>132</v>
      </c>
      <c r="D1204" s="73">
        <v>20200410</v>
      </c>
      <c r="E1204" s="73">
        <v>525383</v>
      </c>
      <c r="F1204" s="73">
        <v>642309</v>
      </c>
      <c r="G1204" s="73">
        <v>626755</v>
      </c>
      <c r="H1204" s="73">
        <v>660691</v>
      </c>
    </row>
    <row r="1205" spans="1:8" x14ac:dyDescent="0.35">
      <c r="A1205" s="73" t="s">
        <v>144</v>
      </c>
      <c r="B1205" s="41">
        <v>43932</v>
      </c>
      <c r="C1205" s="73" t="s">
        <v>132</v>
      </c>
      <c r="D1205" s="73">
        <v>20200411</v>
      </c>
      <c r="E1205" s="73">
        <v>495788</v>
      </c>
      <c r="F1205" s="73">
        <v>607164</v>
      </c>
      <c r="G1205" s="73">
        <v>591610</v>
      </c>
      <c r="H1205" s="73">
        <v>626252</v>
      </c>
    </row>
    <row r="1206" spans="1:8" x14ac:dyDescent="0.35">
      <c r="A1206" s="73" t="s">
        <v>138</v>
      </c>
      <c r="B1206" s="41">
        <v>43933</v>
      </c>
      <c r="C1206" s="73" t="s">
        <v>132</v>
      </c>
      <c r="D1206" s="73">
        <v>20200412</v>
      </c>
      <c r="E1206" s="73">
        <v>498732</v>
      </c>
      <c r="F1206" s="73">
        <v>588604</v>
      </c>
      <c r="G1206" s="73">
        <v>573050</v>
      </c>
      <c r="H1206" s="73">
        <v>607693</v>
      </c>
    </row>
    <row r="1207" spans="1:8" x14ac:dyDescent="0.35">
      <c r="A1207" s="73" t="s">
        <v>139</v>
      </c>
      <c r="B1207" s="41">
        <v>43934</v>
      </c>
      <c r="C1207" s="73" t="s">
        <v>132</v>
      </c>
      <c r="D1207" s="73">
        <v>20200413</v>
      </c>
      <c r="E1207" s="73">
        <v>490739</v>
      </c>
      <c r="F1207" s="73">
        <v>616369</v>
      </c>
      <c r="G1207" s="73">
        <v>600815</v>
      </c>
      <c r="H1207" s="73">
        <v>634751</v>
      </c>
    </row>
    <row r="1208" spans="1:8" x14ac:dyDescent="0.35">
      <c r="A1208" s="73" t="s">
        <v>140</v>
      </c>
      <c r="B1208" s="41">
        <v>43935</v>
      </c>
      <c r="C1208" s="73" t="s">
        <v>132</v>
      </c>
      <c r="D1208" s="73">
        <v>20200414</v>
      </c>
      <c r="E1208" s="73">
        <v>566277</v>
      </c>
      <c r="F1208" s="73">
        <v>690280</v>
      </c>
      <c r="G1208" s="73">
        <v>673312</v>
      </c>
      <c r="H1208" s="73">
        <v>707954</v>
      </c>
    </row>
    <row r="1209" spans="1:8" x14ac:dyDescent="0.35">
      <c r="A1209" s="73" t="s">
        <v>141</v>
      </c>
      <c r="B1209" s="41">
        <v>43936</v>
      </c>
      <c r="C1209" s="73" t="s">
        <v>132</v>
      </c>
      <c r="D1209" s="73">
        <v>20200415</v>
      </c>
      <c r="E1209" s="73">
        <v>553727</v>
      </c>
      <c r="F1209" s="73">
        <v>688857</v>
      </c>
      <c r="G1209" s="73">
        <v>671889</v>
      </c>
      <c r="H1209" s="73">
        <v>706532</v>
      </c>
    </row>
    <row r="1210" spans="1:8" x14ac:dyDescent="0.35">
      <c r="A1210" s="73" t="s">
        <v>142</v>
      </c>
      <c r="B1210" s="41">
        <v>43937</v>
      </c>
      <c r="C1210" s="73" t="s">
        <v>132</v>
      </c>
      <c r="D1210" s="73">
        <v>20200416</v>
      </c>
      <c r="E1210" s="73">
        <v>550866</v>
      </c>
      <c r="F1210" s="73">
        <v>687246</v>
      </c>
      <c r="G1210" s="73">
        <v>670278</v>
      </c>
      <c r="H1210" s="73">
        <v>704920</v>
      </c>
    </row>
    <row r="1211" spans="1:8" x14ac:dyDescent="0.35">
      <c r="A1211" s="73" t="s">
        <v>143</v>
      </c>
      <c r="B1211" s="41">
        <v>43938</v>
      </c>
      <c r="C1211" s="73" t="s">
        <v>132</v>
      </c>
      <c r="D1211" s="73">
        <v>20200417</v>
      </c>
      <c r="E1211" s="73">
        <v>550576</v>
      </c>
      <c r="F1211" s="73">
        <v>671245</v>
      </c>
      <c r="G1211" s="73">
        <v>654277</v>
      </c>
      <c r="H1211" s="73">
        <v>688920</v>
      </c>
    </row>
    <row r="1212" spans="1:8" x14ac:dyDescent="0.35">
      <c r="A1212" s="73" t="s">
        <v>144</v>
      </c>
      <c r="B1212" s="41">
        <v>43939</v>
      </c>
      <c r="C1212" s="73" t="s">
        <v>132</v>
      </c>
      <c r="D1212" s="73">
        <v>20200418</v>
      </c>
      <c r="E1212" s="73">
        <v>563355</v>
      </c>
      <c r="F1212" s="73">
        <v>597126</v>
      </c>
      <c r="G1212" s="73">
        <v>580158</v>
      </c>
      <c r="H1212" s="73">
        <v>614801</v>
      </c>
    </row>
    <row r="1213" spans="1:8" x14ac:dyDescent="0.35">
      <c r="A1213" s="73" t="s">
        <v>138</v>
      </c>
      <c r="B1213" s="41">
        <v>43940</v>
      </c>
      <c r="C1213" s="73" t="s">
        <v>132</v>
      </c>
      <c r="D1213" s="73">
        <v>20200419</v>
      </c>
      <c r="E1213" s="73">
        <v>496104</v>
      </c>
      <c r="F1213" s="73">
        <v>578025</v>
      </c>
      <c r="G1213" s="73">
        <v>560350</v>
      </c>
      <c r="H1213" s="73">
        <v>594992</v>
      </c>
    </row>
    <row r="1214" spans="1:8" x14ac:dyDescent="0.35">
      <c r="A1214" s="73" t="s">
        <v>139</v>
      </c>
      <c r="B1214" s="41">
        <v>43941</v>
      </c>
      <c r="C1214" s="73" t="s">
        <v>132</v>
      </c>
      <c r="D1214" s="73">
        <v>20200420</v>
      </c>
      <c r="E1214" s="73">
        <v>501981</v>
      </c>
      <c r="F1214" s="73">
        <v>690947</v>
      </c>
      <c r="G1214" s="73">
        <v>673980</v>
      </c>
      <c r="H1214" s="73">
        <v>708622</v>
      </c>
    </row>
    <row r="1215" spans="1:8" x14ac:dyDescent="0.35">
      <c r="A1215" s="73" t="s">
        <v>140</v>
      </c>
      <c r="B1215" s="41">
        <v>43942</v>
      </c>
      <c r="C1215" s="73" t="s">
        <v>132</v>
      </c>
      <c r="D1215" s="73">
        <v>20200421</v>
      </c>
      <c r="E1215" s="73">
        <v>499858</v>
      </c>
      <c r="F1215" s="73">
        <v>690080</v>
      </c>
      <c r="G1215" s="73">
        <v>673112</v>
      </c>
      <c r="H1215" s="73">
        <v>707755</v>
      </c>
    </row>
    <row r="1216" spans="1:8" x14ac:dyDescent="0.35">
      <c r="A1216" s="73" t="s">
        <v>141</v>
      </c>
      <c r="B1216" s="41">
        <v>43943</v>
      </c>
      <c r="C1216" s="73" t="s">
        <v>132</v>
      </c>
      <c r="D1216" s="73">
        <v>20200422</v>
      </c>
      <c r="E1216" s="73">
        <v>518565</v>
      </c>
      <c r="F1216" s="73">
        <v>688116</v>
      </c>
      <c r="G1216" s="73">
        <v>671148</v>
      </c>
      <c r="H1216" s="73">
        <v>705084</v>
      </c>
    </row>
    <row r="1217" spans="1:8" x14ac:dyDescent="0.35">
      <c r="A1217" s="73" t="s">
        <v>142</v>
      </c>
      <c r="B1217" s="41">
        <v>43944</v>
      </c>
      <c r="C1217" s="73" t="s">
        <v>132</v>
      </c>
      <c r="D1217" s="73">
        <v>20200423</v>
      </c>
      <c r="E1217" s="73">
        <v>546469</v>
      </c>
      <c r="F1217" s="73">
        <v>686741</v>
      </c>
      <c r="G1217" s="73">
        <v>669067</v>
      </c>
      <c r="H1217" s="73">
        <v>703709</v>
      </c>
    </row>
    <row r="1218" spans="1:8" x14ac:dyDescent="0.35">
      <c r="A1218" s="73" t="s">
        <v>143</v>
      </c>
      <c r="B1218" s="41">
        <v>43945</v>
      </c>
      <c r="C1218" s="73" t="s">
        <v>132</v>
      </c>
      <c r="D1218" s="73">
        <v>20200424</v>
      </c>
      <c r="E1218" s="73">
        <v>539572</v>
      </c>
      <c r="F1218" s="73">
        <v>670790</v>
      </c>
      <c r="G1218" s="73">
        <v>653115</v>
      </c>
      <c r="H1218" s="73">
        <v>687758</v>
      </c>
    </row>
    <row r="1219" spans="1:8" x14ac:dyDescent="0.35">
      <c r="A1219" s="73" t="s">
        <v>144</v>
      </c>
      <c r="B1219" s="41">
        <v>43946</v>
      </c>
      <c r="C1219" s="73" t="s">
        <v>132</v>
      </c>
      <c r="D1219" s="73">
        <v>20200425</v>
      </c>
      <c r="E1219" s="73">
        <v>511715</v>
      </c>
      <c r="F1219" s="73">
        <v>596269</v>
      </c>
      <c r="G1219" s="73">
        <v>578594</v>
      </c>
      <c r="H1219" s="73">
        <v>613237</v>
      </c>
    </row>
    <row r="1220" spans="1:8" x14ac:dyDescent="0.35">
      <c r="A1220" s="73" t="s">
        <v>138</v>
      </c>
      <c r="B1220" s="41">
        <v>43947</v>
      </c>
      <c r="C1220" s="73" t="s">
        <v>132</v>
      </c>
      <c r="D1220" s="73">
        <v>20200426</v>
      </c>
      <c r="E1220" s="73">
        <v>506348</v>
      </c>
      <c r="F1220" s="73">
        <v>577804</v>
      </c>
      <c r="G1220" s="73">
        <v>559422</v>
      </c>
      <c r="H1220" s="73">
        <v>594065</v>
      </c>
    </row>
    <row r="1221" spans="1:8" x14ac:dyDescent="0.35">
      <c r="A1221" s="73" t="s">
        <v>139</v>
      </c>
      <c r="B1221" s="41">
        <v>43948</v>
      </c>
      <c r="C1221" s="73" t="s">
        <v>132</v>
      </c>
      <c r="D1221" s="73">
        <v>20200427</v>
      </c>
      <c r="E1221" s="73">
        <v>576055</v>
      </c>
      <c r="F1221" s="73">
        <v>680438</v>
      </c>
      <c r="G1221" s="73">
        <v>662057</v>
      </c>
      <c r="H1221" s="73">
        <v>696699</v>
      </c>
    </row>
    <row r="1222" spans="1:8" x14ac:dyDescent="0.35">
      <c r="A1222" s="73" t="s">
        <v>140</v>
      </c>
      <c r="B1222" s="41">
        <v>43949</v>
      </c>
      <c r="C1222" s="73" t="s">
        <v>132</v>
      </c>
      <c r="D1222" s="73">
        <v>20200428</v>
      </c>
      <c r="E1222" s="73">
        <v>635941</v>
      </c>
      <c r="F1222" s="73">
        <v>679113</v>
      </c>
      <c r="G1222" s="73">
        <v>660731</v>
      </c>
      <c r="H1222" s="73">
        <v>695374</v>
      </c>
    </row>
    <row r="1223" spans="1:8" x14ac:dyDescent="0.35">
      <c r="A1223" s="73" t="s">
        <v>141</v>
      </c>
      <c r="B1223" s="41">
        <v>43950</v>
      </c>
      <c r="C1223" s="73" t="s">
        <v>132</v>
      </c>
      <c r="D1223" s="73">
        <v>20200429</v>
      </c>
      <c r="E1223" s="73">
        <v>607419</v>
      </c>
      <c r="F1223" s="73">
        <v>677807</v>
      </c>
      <c r="G1223" s="73">
        <v>658718</v>
      </c>
      <c r="H1223" s="73">
        <v>694067</v>
      </c>
    </row>
    <row r="1224" spans="1:8" x14ac:dyDescent="0.35">
      <c r="A1224" s="73" t="s">
        <v>142</v>
      </c>
      <c r="B1224" s="41">
        <v>43951</v>
      </c>
      <c r="C1224" s="73" t="s">
        <v>132</v>
      </c>
      <c r="D1224" s="73">
        <v>20200430</v>
      </c>
      <c r="E1224" s="73">
        <v>592714</v>
      </c>
      <c r="F1224" s="73">
        <v>675924</v>
      </c>
      <c r="G1224" s="73">
        <v>656835</v>
      </c>
      <c r="H1224" s="73">
        <v>692185</v>
      </c>
    </row>
    <row r="1225" spans="1:8" x14ac:dyDescent="0.35">
      <c r="A1225" s="73" t="s">
        <v>143</v>
      </c>
      <c r="B1225" s="41">
        <v>43952</v>
      </c>
      <c r="C1225" s="73" t="s">
        <v>132</v>
      </c>
      <c r="D1225" s="73">
        <v>20200501</v>
      </c>
      <c r="E1225" s="73">
        <v>570700</v>
      </c>
      <c r="F1225" s="73">
        <v>660052</v>
      </c>
      <c r="G1225" s="73">
        <v>640964</v>
      </c>
      <c r="H1225" s="73">
        <v>676313</v>
      </c>
    </row>
    <row r="1226" spans="1:8" x14ac:dyDescent="0.35">
      <c r="A1226" s="73" t="s">
        <v>144</v>
      </c>
      <c r="B1226" s="41">
        <v>43953</v>
      </c>
      <c r="C1226" s="73" t="s">
        <v>132</v>
      </c>
      <c r="D1226" s="73">
        <v>20200502</v>
      </c>
      <c r="E1226" s="73">
        <v>520088</v>
      </c>
      <c r="F1226" s="73">
        <v>586074</v>
      </c>
      <c r="G1226" s="73">
        <v>566985</v>
      </c>
      <c r="H1226" s="73">
        <v>602335</v>
      </c>
    </row>
    <row r="1227" spans="1:8" x14ac:dyDescent="0.35">
      <c r="A1227" s="73" t="s">
        <v>138</v>
      </c>
      <c r="B1227" s="41">
        <v>43954</v>
      </c>
      <c r="C1227" s="73" t="s">
        <v>132</v>
      </c>
      <c r="D1227" s="73">
        <v>20200503</v>
      </c>
      <c r="E1227" s="73">
        <v>560661</v>
      </c>
      <c r="F1227" s="73">
        <v>567911</v>
      </c>
      <c r="G1227" s="73">
        <v>548116</v>
      </c>
      <c r="H1227" s="73">
        <v>584172</v>
      </c>
    </row>
    <row r="1228" spans="1:8" x14ac:dyDescent="0.35">
      <c r="A1228" s="73" t="s">
        <v>139</v>
      </c>
      <c r="B1228" s="41">
        <v>43955</v>
      </c>
      <c r="C1228" s="73" t="s">
        <v>132</v>
      </c>
      <c r="D1228" s="73">
        <v>20200504</v>
      </c>
      <c r="E1228" s="73">
        <v>557190</v>
      </c>
      <c r="F1228" s="73">
        <v>671093</v>
      </c>
      <c r="G1228" s="73">
        <v>651297</v>
      </c>
      <c r="H1228" s="73">
        <v>687354</v>
      </c>
    </row>
    <row r="1229" spans="1:8" x14ac:dyDescent="0.35">
      <c r="A1229" s="73" t="s">
        <v>140</v>
      </c>
      <c r="B1229" s="41">
        <v>43956</v>
      </c>
      <c r="C1229" s="73" t="s">
        <v>132</v>
      </c>
      <c r="D1229" s="73">
        <v>20200505</v>
      </c>
      <c r="E1229" s="73">
        <v>543065</v>
      </c>
      <c r="F1229" s="73">
        <v>669287</v>
      </c>
      <c r="G1229" s="73">
        <v>649492</v>
      </c>
      <c r="H1229" s="73">
        <v>685548</v>
      </c>
    </row>
    <row r="1230" spans="1:8" x14ac:dyDescent="0.35">
      <c r="A1230" s="73" t="s">
        <v>141</v>
      </c>
      <c r="B1230" s="41">
        <v>43957</v>
      </c>
      <c r="C1230" s="73" t="s">
        <v>132</v>
      </c>
      <c r="D1230" s="73">
        <v>20200506</v>
      </c>
      <c r="E1230" s="73">
        <v>546289</v>
      </c>
      <c r="F1230" s="73">
        <v>668085</v>
      </c>
      <c r="G1230" s="73">
        <v>647582</v>
      </c>
      <c r="H1230" s="73">
        <v>684346</v>
      </c>
    </row>
    <row r="1231" spans="1:8" x14ac:dyDescent="0.35">
      <c r="A1231" s="73" t="s">
        <v>142</v>
      </c>
      <c r="B1231" s="41">
        <v>43958</v>
      </c>
      <c r="C1231" s="73" t="s">
        <v>132</v>
      </c>
      <c r="D1231" s="73">
        <v>20200507</v>
      </c>
      <c r="E1231" s="73">
        <v>545359</v>
      </c>
      <c r="F1231" s="73">
        <v>667109</v>
      </c>
      <c r="G1231" s="73">
        <v>646606</v>
      </c>
      <c r="H1231" s="73">
        <v>683370</v>
      </c>
    </row>
    <row r="1232" spans="1:8" x14ac:dyDescent="0.35">
      <c r="A1232" s="73" t="s">
        <v>143</v>
      </c>
      <c r="B1232" s="41">
        <v>43959</v>
      </c>
      <c r="C1232" s="73" t="s">
        <v>132</v>
      </c>
      <c r="D1232" s="73">
        <v>20200508</v>
      </c>
      <c r="E1232" s="73">
        <v>507834</v>
      </c>
      <c r="F1232" s="73">
        <v>574253</v>
      </c>
      <c r="G1232" s="73">
        <v>553750</v>
      </c>
      <c r="H1232" s="73">
        <v>590513</v>
      </c>
    </row>
    <row r="1233" spans="1:8" x14ac:dyDescent="0.35">
      <c r="A1233" s="73" t="s">
        <v>144</v>
      </c>
      <c r="B1233" s="41">
        <v>43960</v>
      </c>
      <c r="C1233" s="73" t="s">
        <v>132</v>
      </c>
      <c r="D1233" s="73">
        <v>20200509</v>
      </c>
      <c r="E1233" s="73">
        <v>479905</v>
      </c>
      <c r="F1233" s="73">
        <v>577487</v>
      </c>
      <c r="G1233" s="73">
        <v>556985</v>
      </c>
      <c r="H1233" s="73">
        <v>593748</v>
      </c>
    </row>
    <row r="1234" spans="1:8" x14ac:dyDescent="0.35">
      <c r="A1234" s="73" t="s">
        <v>138</v>
      </c>
      <c r="B1234" s="41">
        <v>43961</v>
      </c>
      <c r="C1234" s="73" t="s">
        <v>132</v>
      </c>
      <c r="D1234" s="73">
        <v>20200510</v>
      </c>
      <c r="E1234" s="73">
        <v>482520</v>
      </c>
      <c r="F1234" s="73">
        <v>559442</v>
      </c>
      <c r="G1234" s="73">
        <v>538939</v>
      </c>
      <c r="H1234" s="73">
        <v>575703</v>
      </c>
    </row>
    <row r="1235" spans="1:8" x14ac:dyDescent="0.35">
      <c r="A1235" s="73" t="s">
        <v>139</v>
      </c>
      <c r="B1235" s="41">
        <v>43962</v>
      </c>
      <c r="C1235" s="73" t="s">
        <v>132</v>
      </c>
      <c r="D1235" s="73">
        <v>20200511</v>
      </c>
      <c r="E1235" s="73">
        <v>535303</v>
      </c>
      <c r="F1235" s="73">
        <v>662733</v>
      </c>
      <c r="G1235" s="73">
        <v>642231</v>
      </c>
      <c r="H1235" s="73">
        <v>678287</v>
      </c>
    </row>
    <row r="1236" spans="1:8" x14ac:dyDescent="0.35">
      <c r="A1236" s="73" t="s">
        <v>140</v>
      </c>
      <c r="B1236" s="41">
        <v>43963</v>
      </c>
      <c r="C1236" s="73" t="s">
        <v>132</v>
      </c>
      <c r="D1236" s="73">
        <v>20200512</v>
      </c>
      <c r="E1236" s="73">
        <v>575618</v>
      </c>
      <c r="F1236" s="73">
        <v>661831</v>
      </c>
      <c r="G1236" s="73">
        <v>641328</v>
      </c>
      <c r="H1236" s="73">
        <v>677385</v>
      </c>
    </row>
    <row r="1237" spans="1:8" x14ac:dyDescent="0.35">
      <c r="A1237" s="73" t="s">
        <v>141</v>
      </c>
      <c r="B1237" s="41">
        <v>43964</v>
      </c>
      <c r="C1237" s="73" t="s">
        <v>132</v>
      </c>
      <c r="D1237" s="73">
        <v>20200513</v>
      </c>
      <c r="E1237" s="73">
        <v>579887</v>
      </c>
      <c r="F1237" s="73">
        <v>660029</v>
      </c>
      <c r="G1237" s="73">
        <v>639526</v>
      </c>
      <c r="H1237" s="73">
        <v>676290</v>
      </c>
    </row>
    <row r="1238" spans="1:8" x14ac:dyDescent="0.35">
      <c r="A1238" s="73" t="s">
        <v>142</v>
      </c>
      <c r="B1238" s="41">
        <v>43965</v>
      </c>
      <c r="C1238" s="73" t="s">
        <v>132</v>
      </c>
      <c r="D1238" s="73">
        <v>20200514</v>
      </c>
      <c r="E1238" s="73">
        <v>567479</v>
      </c>
      <c r="F1238" s="73">
        <v>659156</v>
      </c>
      <c r="G1238" s="73">
        <v>638653</v>
      </c>
      <c r="H1238" s="73">
        <v>675416</v>
      </c>
    </row>
    <row r="1239" spans="1:8" x14ac:dyDescent="0.35">
      <c r="A1239" s="73" t="s">
        <v>143</v>
      </c>
      <c r="B1239" s="41">
        <v>43966</v>
      </c>
      <c r="C1239" s="73" t="s">
        <v>132</v>
      </c>
      <c r="D1239" s="73">
        <v>20200515</v>
      </c>
      <c r="E1239" s="73">
        <v>551536</v>
      </c>
      <c r="F1239" s="73">
        <v>643492</v>
      </c>
      <c r="G1239" s="73">
        <v>622989</v>
      </c>
      <c r="H1239" s="73">
        <v>659753</v>
      </c>
    </row>
    <row r="1240" spans="1:8" x14ac:dyDescent="0.35">
      <c r="A1240" s="73" t="s">
        <v>144</v>
      </c>
      <c r="B1240" s="41">
        <v>43967</v>
      </c>
      <c r="C1240" s="73" t="s">
        <v>132</v>
      </c>
      <c r="D1240" s="73">
        <v>20200516</v>
      </c>
      <c r="E1240" s="73">
        <v>504733</v>
      </c>
      <c r="F1240" s="73">
        <v>569927</v>
      </c>
      <c r="G1240" s="73">
        <v>549425</v>
      </c>
      <c r="H1240" s="73">
        <v>586188</v>
      </c>
    </row>
    <row r="1241" spans="1:8" x14ac:dyDescent="0.35">
      <c r="A1241" s="73" t="s">
        <v>138</v>
      </c>
      <c r="B1241" s="41">
        <v>43968</v>
      </c>
      <c r="C1241" s="73" t="s">
        <v>132</v>
      </c>
      <c r="D1241" s="73">
        <v>20200517</v>
      </c>
      <c r="E1241" s="73">
        <v>485432</v>
      </c>
      <c r="F1241" s="73">
        <v>551172</v>
      </c>
      <c r="G1241" s="73">
        <v>530669</v>
      </c>
      <c r="H1241" s="73">
        <v>567433</v>
      </c>
    </row>
    <row r="1242" spans="1:8" x14ac:dyDescent="0.35">
      <c r="A1242" s="73" t="s">
        <v>139</v>
      </c>
      <c r="B1242" s="41">
        <v>43969</v>
      </c>
      <c r="C1242" s="73" t="s">
        <v>132</v>
      </c>
      <c r="D1242" s="73">
        <v>20200518</v>
      </c>
      <c r="E1242" s="73">
        <v>522696</v>
      </c>
      <c r="F1242" s="73">
        <v>655332</v>
      </c>
      <c r="G1242" s="73">
        <v>634830</v>
      </c>
      <c r="H1242" s="73">
        <v>671593</v>
      </c>
    </row>
    <row r="1243" spans="1:8" x14ac:dyDescent="0.35">
      <c r="A1243" s="73" t="s">
        <v>140</v>
      </c>
      <c r="B1243" s="41">
        <v>43970</v>
      </c>
      <c r="C1243" s="73" t="s">
        <v>132</v>
      </c>
      <c r="D1243" s="73">
        <v>20200519</v>
      </c>
      <c r="E1243" s="73">
        <v>549543</v>
      </c>
      <c r="F1243" s="73">
        <v>654498</v>
      </c>
      <c r="G1243" s="73">
        <v>633995</v>
      </c>
      <c r="H1243" s="73">
        <v>670759</v>
      </c>
    </row>
    <row r="1244" spans="1:8" x14ac:dyDescent="0.35">
      <c r="A1244" s="73" t="s">
        <v>141</v>
      </c>
      <c r="B1244" s="41">
        <v>43971</v>
      </c>
      <c r="C1244" s="73" t="s">
        <v>132</v>
      </c>
      <c r="D1244" s="73">
        <v>20200520</v>
      </c>
      <c r="E1244" s="73">
        <v>538842</v>
      </c>
      <c r="F1244" s="73">
        <v>653460</v>
      </c>
      <c r="G1244" s="73">
        <v>632957</v>
      </c>
      <c r="H1244" s="73">
        <v>669721</v>
      </c>
    </row>
    <row r="1245" spans="1:8" x14ac:dyDescent="0.35">
      <c r="A1245" s="73" t="s">
        <v>142</v>
      </c>
      <c r="B1245" s="41">
        <v>43972</v>
      </c>
      <c r="C1245" s="73" t="s">
        <v>132</v>
      </c>
      <c r="D1245" s="73">
        <v>20200521</v>
      </c>
      <c r="E1245" s="73">
        <v>539874</v>
      </c>
      <c r="F1245" s="73">
        <v>652632</v>
      </c>
      <c r="G1245" s="73">
        <v>632129</v>
      </c>
      <c r="H1245" s="73">
        <v>668185</v>
      </c>
    </row>
    <row r="1246" spans="1:8" x14ac:dyDescent="0.35">
      <c r="A1246" s="73" t="s">
        <v>143</v>
      </c>
      <c r="B1246" s="41">
        <v>43973</v>
      </c>
      <c r="C1246" s="73" t="s">
        <v>132</v>
      </c>
      <c r="D1246" s="73">
        <v>20200522</v>
      </c>
      <c r="E1246" s="73">
        <v>456892</v>
      </c>
      <c r="F1246" s="73">
        <v>637219</v>
      </c>
      <c r="G1246" s="73">
        <v>616716</v>
      </c>
      <c r="H1246" s="73">
        <v>652773</v>
      </c>
    </row>
    <row r="1247" spans="1:8" x14ac:dyDescent="0.35">
      <c r="A1247" s="73" t="s">
        <v>144</v>
      </c>
      <c r="B1247" s="41">
        <v>43974</v>
      </c>
      <c r="C1247" s="73" t="s">
        <v>132</v>
      </c>
      <c r="D1247" s="73">
        <v>20200523</v>
      </c>
      <c r="E1247" s="73">
        <v>433347</v>
      </c>
      <c r="F1247" s="73">
        <v>564264</v>
      </c>
      <c r="G1247" s="73">
        <v>543761</v>
      </c>
      <c r="H1247" s="73">
        <v>579817</v>
      </c>
    </row>
    <row r="1248" spans="1:8" x14ac:dyDescent="0.35">
      <c r="A1248" s="73" t="s">
        <v>138</v>
      </c>
      <c r="B1248" s="41">
        <v>43975</v>
      </c>
      <c r="C1248" s="73" t="s">
        <v>132</v>
      </c>
      <c r="D1248" s="73">
        <v>20200524</v>
      </c>
      <c r="E1248" s="73">
        <v>450158</v>
      </c>
      <c r="F1248" s="73">
        <v>546322</v>
      </c>
      <c r="G1248" s="73">
        <v>525819</v>
      </c>
      <c r="H1248" s="73">
        <v>561876</v>
      </c>
    </row>
    <row r="1249" spans="1:8" x14ac:dyDescent="0.35">
      <c r="A1249" s="73" t="s">
        <v>139</v>
      </c>
      <c r="B1249" s="41">
        <v>43976</v>
      </c>
      <c r="C1249" s="73" t="s">
        <v>132</v>
      </c>
      <c r="D1249" s="73">
        <v>20200525</v>
      </c>
      <c r="E1249" s="73">
        <v>468873</v>
      </c>
      <c r="F1249" s="73">
        <v>570892</v>
      </c>
      <c r="G1249" s="73">
        <v>550389</v>
      </c>
      <c r="H1249" s="73">
        <v>586446</v>
      </c>
    </row>
    <row r="1250" spans="1:8" x14ac:dyDescent="0.35">
      <c r="A1250" s="73" t="s">
        <v>140</v>
      </c>
      <c r="B1250" s="41">
        <v>43977</v>
      </c>
      <c r="C1250" s="73" t="s">
        <v>132</v>
      </c>
      <c r="D1250" s="73">
        <v>20200526</v>
      </c>
      <c r="E1250" s="73">
        <v>533986</v>
      </c>
      <c r="F1250" s="73">
        <v>648300</v>
      </c>
      <c r="G1250" s="73">
        <v>627798</v>
      </c>
      <c r="H1250" s="73">
        <v>663854</v>
      </c>
    </row>
    <row r="1251" spans="1:8" x14ac:dyDescent="0.35">
      <c r="A1251" s="73" t="s">
        <v>141</v>
      </c>
      <c r="B1251" s="41">
        <v>43978</v>
      </c>
      <c r="C1251" s="73" t="s">
        <v>132</v>
      </c>
      <c r="D1251" s="73">
        <v>20200527</v>
      </c>
      <c r="E1251" s="73">
        <v>541803</v>
      </c>
      <c r="F1251" s="73">
        <v>648857</v>
      </c>
      <c r="G1251" s="73">
        <v>628355</v>
      </c>
      <c r="H1251" s="73">
        <v>663704</v>
      </c>
    </row>
    <row r="1252" spans="1:8" x14ac:dyDescent="0.35">
      <c r="A1252" s="73" t="s">
        <v>142</v>
      </c>
      <c r="B1252" s="41">
        <v>43979</v>
      </c>
      <c r="C1252" s="73" t="s">
        <v>132</v>
      </c>
      <c r="D1252" s="73">
        <v>20200528</v>
      </c>
      <c r="E1252" s="73">
        <v>524907</v>
      </c>
      <c r="F1252" s="73">
        <v>648027</v>
      </c>
      <c r="G1252" s="73">
        <v>627524</v>
      </c>
      <c r="H1252" s="73">
        <v>662874</v>
      </c>
    </row>
    <row r="1253" spans="1:8" x14ac:dyDescent="0.35">
      <c r="A1253" s="73" t="s">
        <v>143</v>
      </c>
      <c r="B1253" s="41">
        <v>43980</v>
      </c>
      <c r="C1253" s="73" t="s">
        <v>132</v>
      </c>
      <c r="D1253" s="73">
        <v>20200529</v>
      </c>
      <c r="E1253" s="73">
        <v>504297</v>
      </c>
      <c r="F1253" s="73">
        <v>632609</v>
      </c>
      <c r="G1253" s="73">
        <v>612106</v>
      </c>
      <c r="H1253" s="73">
        <v>647456</v>
      </c>
    </row>
    <row r="1254" spans="1:8" x14ac:dyDescent="0.35">
      <c r="A1254" s="73" t="s">
        <v>144</v>
      </c>
      <c r="B1254" s="41">
        <v>43981</v>
      </c>
      <c r="C1254" s="73" t="s">
        <v>132</v>
      </c>
      <c r="D1254" s="73">
        <v>20200530</v>
      </c>
      <c r="E1254" s="73">
        <v>455243</v>
      </c>
      <c r="F1254" s="73">
        <v>559777</v>
      </c>
      <c r="G1254" s="73">
        <v>539274</v>
      </c>
      <c r="H1254" s="73">
        <v>573917</v>
      </c>
    </row>
    <row r="1255" spans="1:8" x14ac:dyDescent="0.35">
      <c r="A1255" s="73" t="s">
        <v>138</v>
      </c>
      <c r="B1255" s="41">
        <v>43982</v>
      </c>
      <c r="C1255" s="73" t="s">
        <v>132</v>
      </c>
      <c r="D1255" s="73">
        <v>20200531</v>
      </c>
      <c r="E1255" s="73">
        <v>449921</v>
      </c>
      <c r="F1255" s="73">
        <v>541823</v>
      </c>
      <c r="G1255" s="73">
        <v>521320</v>
      </c>
      <c r="H1255" s="73">
        <v>555963</v>
      </c>
    </row>
    <row r="1256" spans="1:8" x14ac:dyDescent="0.35">
      <c r="A1256" s="73" t="s">
        <v>139</v>
      </c>
      <c r="B1256" s="41">
        <v>43983</v>
      </c>
      <c r="C1256" s="73" t="s">
        <v>132</v>
      </c>
      <c r="D1256" s="73">
        <v>20200601</v>
      </c>
      <c r="E1256" s="73">
        <v>533373</v>
      </c>
      <c r="F1256" s="73">
        <v>633770</v>
      </c>
      <c r="G1256" s="73">
        <v>613267</v>
      </c>
      <c r="H1256" s="73">
        <v>647909</v>
      </c>
    </row>
    <row r="1257" spans="1:8" x14ac:dyDescent="0.35">
      <c r="A1257" s="73" t="s">
        <v>140</v>
      </c>
      <c r="B1257" s="41">
        <v>43984</v>
      </c>
      <c r="C1257" s="73" t="s">
        <v>132</v>
      </c>
      <c r="D1257" s="73">
        <v>20200602</v>
      </c>
      <c r="E1257" s="73">
        <v>542108</v>
      </c>
      <c r="F1257" s="73">
        <v>632927</v>
      </c>
      <c r="G1257" s="73">
        <v>612425</v>
      </c>
      <c r="H1257" s="73">
        <v>647067</v>
      </c>
    </row>
    <row r="1258" spans="1:8" x14ac:dyDescent="0.35">
      <c r="A1258" s="73" t="s">
        <v>141</v>
      </c>
      <c r="B1258" s="41">
        <v>43985</v>
      </c>
      <c r="C1258" s="73" t="s">
        <v>132</v>
      </c>
      <c r="D1258" s="73">
        <v>20200603</v>
      </c>
      <c r="E1258" s="73">
        <v>569606</v>
      </c>
      <c r="F1258" s="73">
        <v>632875</v>
      </c>
      <c r="G1258" s="73">
        <v>613080</v>
      </c>
      <c r="H1258" s="73">
        <v>647015</v>
      </c>
    </row>
    <row r="1259" spans="1:8" x14ac:dyDescent="0.35">
      <c r="A1259" s="73" t="s">
        <v>142</v>
      </c>
      <c r="B1259" s="41">
        <v>43986</v>
      </c>
      <c r="C1259" s="73" t="s">
        <v>132</v>
      </c>
      <c r="D1259" s="73">
        <v>20200604</v>
      </c>
      <c r="E1259" s="73">
        <v>575953</v>
      </c>
      <c r="F1259" s="73">
        <v>632029</v>
      </c>
      <c r="G1259" s="73">
        <v>612233</v>
      </c>
      <c r="H1259" s="73">
        <v>646169</v>
      </c>
    </row>
    <row r="1260" spans="1:8" x14ac:dyDescent="0.35">
      <c r="A1260" s="73" t="s">
        <v>143</v>
      </c>
      <c r="B1260" s="41">
        <v>43987</v>
      </c>
      <c r="C1260" s="73" t="s">
        <v>132</v>
      </c>
      <c r="D1260" s="73">
        <v>20200605</v>
      </c>
      <c r="E1260" s="73">
        <v>516758</v>
      </c>
      <c r="F1260" s="73">
        <v>617382</v>
      </c>
      <c r="G1260" s="73">
        <v>597586</v>
      </c>
      <c r="H1260" s="73">
        <v>631522</v>
      </c>
    </row>
    <row r="1261" spans="1:8" x14ac:dyDescent="0.35">
      <c r="A1261" s="73" t="s">
        <v>144</v>
      </c>
      <c r="B1261" s="41">
        <v>43988</v>
      </c>
      <c r="C1261" s="73" t="s">
        <v>132</v>
      </c>
      <c r="D1261" s="73">
        <v>20200606</v>
      </c>
      <c r="E1261" s="73">
        <v>484043</v>
      </c>
      <c r="F1261" s="73">
        <v>556160</v>
      </c>
      <c r="G1261" s="73">
        <v>536364</v>
      </c>
      <c r="H1261" s="73">
        <v>569593</v>
      </c>
    </row>
    <row r="1262" spans="1:8" x14ac:dyDescent="0.35">
      <c r="A1262" s="73" t="s">
        <v>138</v>
      </c>
      <c r="B1262" s="41">
        <v>43989</v>
      </c>
      <c r="C1262" s="73" t="s">
        <v>132</v>
      </c>
      <c r="D1262" s="73">
        <v>20200607</v>
      </c>
      <c r="E1262" s="73">
        <v>514633</v>
      </c>
      <c r="F1262" s="73">
        <v>538979</v>
      </c>
      <c r="G1262" s="73">
        <v>519183</v>
      </c>
      <c r="H1262" s="73">
        <v>552412</v>
      </c>
    </row>
    <row r="1263" spans="1:8" x14ac:dyDescent="0.35">
      <c r="A1263" s="73" t="s">
        <v>139</v>
      </c>
      <c r="B1263" s="41">
        <v>43990</v>
      </c>
      <c r="C1263" s="73" t="s">
        <v>132</v>
      </c>
      <c r="D1263" s="73">
        <v>20200608</v>
      </c>
      <c r="E1263" s="73">
        <v>582093</v>
      </c>
      <c r="F1263" s="73">
        <v>642539</v>
      </c>
      <c r="G1263" s="73">
        <v>622743</v>
      </c>
      <c r="H1263" s="73">
        <v>655972</v>
      </c>
    </row>
    <row r="1264" spans="1:8" x14ac:dyDescent="0.35">
      <c r="A1264" s="73" t="s">
        <v>140</v>
      </c>
      <c r="B1264" s="41">
        <v>43991</v>
      </c>
      <c r="C1264" s="73" t="s">
        <v>132</v>
      </c>
      <c r="D1264" s="73">
        <v>20200609</v>
      </c>
      <c r="E1264" s="73">
        <v>591598</v>
      </c>
      <c r="F1264" s="73">
        <v>641889</v>
      </c>
      <c r="G1264" s="73">
        <v>622800</v>
      </c>
      <c r="H1264" s="73">
        <v>655322</v>
      </c>
    </row>
    <row r="1265" spans="1:8" x14ac:dyDescent="0.35">
      <c r="A1265" s="73" t="s">
        <v>141</v>
      </c>
      <c r="B1265" s="41">
        <v>43992</v>
      </c>
      <c r="C1265" s="73" t="s">
        <v>132</v>
      </c>
      <c r="D1265" s="73">
        <v>20200610</v>
      </c>
      <c r="E1265" s="73">
        <v>618623</v>
      </c>
      <c r="F1265" s="73">
        <v>641021</v>
      </c>
      <c r="G1265" s="73">
        <v>621932</v>
      </c>
      <c r="H1265" s="73">
        <v>654453</v>
      </c>
    </row>
    <row r="1266" spans="1:8" x14ac:dyDescent="0.35">
      <c r="A1266" s="73" t="s">
        <v>142</v>
      </c>
      <c r="B1266" s="41">
        <v>43993</v>
      </c>
      <c r="C1266" s="73" t="s">
        <v>132</v>
      </c>
      <c r="D1266" s="73">
        <v>20200611</v>
      </c>
      <c r="E1266" s="73">
        <v>560738</v>
      </c>
      <c r="F1266" s="73">
        <v>641662</v>
      </c>
      <c r="G1266" s="73">
        <v>621866</v>
      </c>
      <c r="H1266" s="73">
        <v>654387</v>
      </c>
    </row>
    <row r="1267" spans="1:8" x14ac:dyDescent="0.35">
      <c r="A1267" s="73" t="s">
        <v>143</v>
      </c>
      <c r="B1267" s="41">
        <v>43994</v>
      </c>
      <c r="C1267" s="73" t="s">
        <v>132</v>
      </c>
      <c r="D1267" s="73">
        <v>20200612</v>
      </c>
      <c r="E1267" s="73">
        <v>559847</v>
      </c>
      <c r="F1267" s="73">
        <v>626421</v>
      </c>
      <c r="G1267" s="73">
        <v>606625</v>
      </c>
      <c r="H1267" s="73">
        <v>639147</v>
      </c>
    </row>
    <row r="1268" spans="1:8" x14ac:dyDescent="0.35">
      <c r="A1268" s="73" t="s">
        <v>144</v>
      </c>
      <c r="B1268" s="41">
        <v>43995</v>
      </c>
      <c r="C1268" s="73" t="s">
        <v>132</v>
      </c>
      <c r="D1268" s="73">
        <v>20200613</v>
      </c>
      <c r="E1268" s="73">
        <v>504886</v>
      </c>
      <c r="F1268" s="73">
        <v>553646</v>
      </c>
      <c r="G1268" s="73">
        <v>534557</v>
      </c>
      <c r="H1268" s="73">
        <v>567079</v>
      </c>
    </row>
    <row r="1269" spans="1:8" x14ac:dyDescent="0.35">
      <c r="A1269" s="73" t="s">
        <v>138</v>
      </c>
      <c r="B1269" s="41">
        <v>43996</v>
      </c>
      <c r="C1269" s="73" t="s">
        <v>132</v>
      </c>
      <c r="D1269" s="73">
        <v>20200614</v>
      </c>
      <c r="E1269" s="73">
        <v>505975</v>
      </c>
      <c r="F1269" s="73">
        <v>535872</v>
      </c>
      <c r="G1269" s="73">
        <v>516783</v>
      </c>
      <c r="H1269" s="73">
        <v>549305</v>
      </c>
    </row>
    <row r="1270" spans="1:8" x14ac:dyDescent="0.35">
      <c r="A1270" s="73" t="s">
        <v>139</v>
      </c>
      <c r="B1270" s="41">
        <v>43997</v>
      </c>
      <c r="C1270" s="73" t="s">
        <v>132</v>
      </c>
      <c r="D1270" s="73">
        <v>20200615</v>
      </c>
      <c r="E1270" s="73">
        <v>570220</v>
      </c>
      <c r="F1270" s="73">
        <v>639436</v>
      </c>
      <c r="G1270" s="73">
        <v>620348</v>
      </c>
      <c r="H1270" s="73">
        <v>652869</v>
      </c>
    </row>
    <row r="1271" spans="1:8" x14ac:dyDescent="0.35">
      <c r="A1271" s="73" t="s">
        <v>140</v>
      </c>
      <c r="B1271" s="41">
        <v>43998</v>
      </c>
      <c r="C1271" s="73" t="s">
        <v>132</v>
      </c>
      <c r="D1271" s="73">
        <v>20200616</v>
      </c>
      <c r="E1271" s="73">
        <v>588626</v>
      </c>
      <c r="F1271" s="73">
        <v>638789</v>
      </c>
      <c r="G1271" s="73">
        <v>619701</v>
      </c>
      <c r="H1271" s="73">
        <v>652222</v>
      </c>
    </row>
    <row r="1272" spans="1:8" x14ac:dyDescent="0.35">
      <c r="A1272" s="73" t="s">
        <v>141</v>
      </c>
      <c r="B1272" s="41">
        <v>43999</v>
      </c>
      <c r="C1272" s="73" t="s">
        <v>132</v>
      </c>
      <c r="D1272" s="73">
        <v>20200617</v>
      </c>
      <c r="E1272" s="73">
        <v>595123</v>
      </c>
      <c r="F1272" s="73">
        <v>639434</v>
      </c>
      <c r="G1272" s="73">
        <v>620346</v>
      </c>
      <c r="H1272" s="73">
        <v>652160</v>
      </c>
    </row>
    <row r="1273" spans="1:8" x14ac:dyDescent="0.35">
      <c r="A1273" s="73" t="s">
        <v>142</v>
      </c>
      <c r="B1273" s="41">
        <v>44000</v>
      </c>
      <c r="C1273" s="73" t="s">
        <v>132</v>
      </c>
      <c r="D1273" s="73">
        <v>20200618</v>
      </c>
      <c r="E1273" s="73">
        <v>613025</v>
      </c>
      <c r="F1273" s="73">
        <v>638798</v>
      </c>
      <c r="G1273" s="73">
        <v>619710</v>
      </c>
      <c r="H1273" s="73">
        <v>651524</v>
      </c>
    </row>
    <row r="1274" spans="1:8" x14ac:dyDescent="0.35">
      <c r="A1274" s="73" t="s">
        <v>143</v>
      </c>
      <c r="B1274" s="41">
        <v>44001</v>
      </c>
      <c r="C1274" s="73" t="s">
        <v>132</v>
      </c>
      <c r="D1274" s="73">
        <v>20200619</v>
      </c>
      <c r="E1274" s="73">
        <v>567213</v>
      </c>
      <c r="F1274" s="73">
        <v>624366</v>
      </c>
      <c r="G1274" s="73">
        <v>605278</v>
      </c>
      <c r="H1274" s="73">
        <v>637092</v>
      </c>
    </row>
    <row r="1275" spans="1:8" x14ac:dyDescent="0.35">
      <c r="A1275" s="73" t="s">
        <v>144</v>
      </c>
      <c r="B1275" s="41">
        <v>44002</v>
      </c>
      <c r="C1275" s="73" t="s">
        <v>132</v>
      </c>
      <c r="D1275" s="73">
        <v>20200620</v>
      </c>
      <c r="E1275" s="73">
        <v>487149</v>
      </c>
      <c r="F1275" s="73">
        <v>551608</v>
      </c>
      <c r="G1275" s="73">
        <v>532519</v>
      </c>
      <c r="H1275" s="73">
        <v>564334</v>
      </c>
    </row>
    <row r="1276" spans="1:8" x14ac:dyDescent="0.35">
      <c r="A1276" s="73" t="s">
        <v>138</v>
      </c>
      <c r="B1276" s="41">
        <v>44003</v>
      </c>
      <c r="C1276" s="73" t="s">
        <v>132</v>
      </c>
      <c r="D1276" s="73">
        <v>20200621</v>
      </c>
      <c r="E1276" s="73">
        <v>459348</v>
      </c>
      <c r="F1276" s="73">
        <v>533856</v>
      </c>
      <c r="G1276" s="73">
        <v>514767</v>
      </c>
      <c r="H1276" s="73">
        <v>546582</v>
      </c>
    </row>
    <row r="1277" spans="1:8" x14ac:dyDescent="0.35">
      <c r="A1277" s="73" t="s">
        <v>139</v>
      </c>
      <c r="B1277" s="41">
        <v>44004</v>
      </c>
      <c r="C1277" s="73" t="s">
        <v>132</v>
      </c>
      <c r="D1277" s="73">
        <v>20200622</v>
      </c>
      <c r="E1277" s="73">
        <v>517151</v>
      </c>
      <c r="F1277" s="73">
        <v>638360</v>
      </c>
      <c r="G1277" s="73">
        <v>618564</v>
      </c>
      <c r="H1277" s="73">
        <v>650379</v>
      </c>
    </row>
    <row r="1278" spans="1:8" x14ac:dyDescent="0.35">
      <c r="A1278" s="73" t="s">
        <v>140</v>
      </c>
      <c r="B1278" s="41">
        <v>44005</v>
      </c>
      <c r="C1278" s="73" t="s">
        <v>132</v>
      </c>
      <c r="D1278" s="73">
        <v>20200623</v>
      </c>
      <c r="E1278" s="73">
        <v>538797</v>
      </c>
      <c r="F1278" s="73">
        <v>637739</v>
      </c>
      <c r="G1278" s="73">
        <v>617943</v>
      </c>
      <c r="H1278" s="73">
        <v>650465</v>
      </c>
    </row>
    <row r="1279" spans="1:8" x14ac:dyDescent="0.35">
      <c r="A1279" s="73" t="s">
        <v>141</v>
      </c>
      <c r="B1279" s="41">
        <v>44006</v>
      </c>
      <c r="C1279" s="73" t="s">
        <v>132</v>
      </c>
      <c r="D1279" s="73">
        <v>20200624</v>
      </c>
      <c r="E1279" s="73">
        <v>562804</v>
      </c>
      <c r="F1279" s="73">
        <v>637918</v>
      </c>
      <c r="G1279" s="73">
        <v>618122</v>
      </c>
      <c r="H1279" s="73">
        <v>650644</v>
      </c>
    </row>
    <row r="1280" spans="1:8" x14ac:dyDescent="0.35">
      <c r="A1280" s="73" t="s">
        <v>142</v>
      </c>
      <c r="B1280" s="41">
        <v>44007</v>
      </c>
      <c r="C1280" s="73" t="s">
        <v>132</v>
      </c>
      <c r="D1280" s="73">
        <v>20200625</v>
      </c>
      <c r="E1280" s="73">
        <v>569146</v>
      </c>
      <c r="F1280" s="73">
        <v>637052</v>
      </c>
      <c r="G1280" s="73">
        <v>617256</v>
      </c>
      <c r="H1280" s="73">
        <v>649778</v>
      </c>
    </row>
    <row r="1281" spans="1:8" x14ac:dyDescent="0.35">
      <c r="A1281" s="73" t="s">
        <v>143</v>
      </c>
      <c r="B1281" s="41">
        <v>44008</v>
      </c>
      <c r="C1281" s="73" t="s">
        <v>132</v>
      </c>
      <c r="D1281" s="73">
        <v>20200626</v>
      </c>
      <c r="E1281" s="73">
        <v>581164</v>
      </c>
      <c r="F1281" s="73">
        <v>623225</v>
      </c>
      <c r="G1281" s="73">
        <v>602722</v>
      </c>
      <c r="H1281" s="73">
        <v>635244</v>
      </c>
    </row>
    <row r="1282" spans="1:8" x14ac:dyDescent="0.35">
      <c r="A1282" s="73" t="s">
        <v>144</v>
      </c>
      <c r="B1282" s="41">
        <v>44009</v>
      </c>
      <c r="C1282" s="73" t="s">
        <v>132</v>
      </c>
      <c r="D1282" s="73">
        <v>20200627</v>
      </c>
      <c r="E1282" s="73">
        <v>492730</v>
      </c>
      <c r="F1282" s="73">
        <v>549915</v>
      </c>
      <c r="G1282" s="73">
        <v>529412</v>
      </c>
      <c r="H1282" s="73">
        <v>562640</v>
      </c>
    </row>
    <row r="1283" spans="1:8" x14ac:dyDescent="0.35">
      <c r="A1283" s="73" t="s">
        <v>138</v>
      </c>
      <c r="B1283" s="41">
        <v>44010</v>
      </c>
      <c r="C1283" s="73" t="s">
        <v>132</v>
      </c>
      <c r="D1283" s="73">
        <v>20200628</v>
      </c>
      <c r="E1283" s="73">
        <v>421458</v>
      </c>
      <c r="F1283" s="73">
        <v>532991</v>
      </c>
      <c r="G1283" s="73">
        <v>512488</v>
      </c>
      <c r="H1283" s="73">
        <v>545716</v>
      </c>
    </row>
    <row r="1284" spans="1:8" x14ac:dyDescent="0.35">
      <c r="A1284" s="73" t="s">
        <v>139</v>
      </c>
      <c r="B1284" s="41">
        <v>44011</v>
      </c>
      <c r="C1284" s="73" t="s">
        <v>132</v>
      </c>
      <c r="D1284" s="73">
        <v>20200629</v>
      </c>
      <c r="E1284" s="73">
        <v>515746</v>
      </c>
      <c r="F1284" s="73">
        <v>636553</v>
      </c>
      <c r="G1284" s="73">
        <v>616050</v>
      </c>
      <c r="H1284" s="73">
        <v>649986</v>
      </c>
    </row>
    <row r="1285" spans="1:8" x14ac:dyDescent="0.35">
      <c r="A1285" s="73" t="s">
        <v>140</v>
      </c>
      <c r="B1285" s="41">
        <v>44012</v>
      </c>
      <c r="C1285" s="73" t="s">
        <v>132</v>
      </c>
      <c r="D1285" s="73">
        <v>20200630</v>
      </c>
      <c r="E1285" s="73">
        <v>586166</v>
      </c>
      <c r="F1285" s="73">
        <v>636755</v>
      </c>
      <c r="G1285" s="73">
        <v>615545</v>
      </c>
      <c r="H1285" s="73">
        <v>649481</v>
      </c>
    </row>
    <row r="1286" spans="1:8" x14ac:dyDescent="0.35">
      <c r="A1286" s="73" t="s">
        <v>141</v>
      </c>
      <c r="B1286" s="41">
        <v>44013</v>
      </c>
      <c r="C1286" s="73" t="s">
        <v>132</v>
      </c>
      <c r="D1286" s="73">
        <v>20200701</v>
      </c>
      <c r="E1286" s="73">
        <v>595308</v>
      </c>
      <c r="F1286" s="73">
        <v>636830</v>
      </c>
      <c r="G1286" s="73">
        <v>615620</v>
      </c>
      <c r="H1286" s="73">
        <v>650262</v>
      </c>
    </row>
    <row r="1287" spans="1:8" x14ac:dyDescent="0.35">
      <c r="A1287" s="73" t="s">
        <v>142</v>
      </c>
      <c r="B1287" s="41">
        <v>44014</v>
      </c>
      <c r="C1287" s="73" t="s">
        <v>132</v>
      </c>
      <c r="D1287" s="73">
        <v>20200702</v>
      </c>
      <c r="E1287" s="73">
        <v>597888</v>
      </c>
      <c r="F1287" s="73">
        <v>636821</v>
      </c>
      <c r="G1287" s="73">
        <v>614905</v>
      </c>
      <c r="H1287" s="73">
        <v>649547</v>
      </c>
    </row>
    <row r="1288" spans="1:8" x14ac:dyDescent="0.35">
      <c r="A1288" s="73" t="s">
        <v>143</v>
      </c>
      <c r="B1288" s="41">
        <v>44015</v>
      </c>
      <c r="C1288" s="73" t="s">
        <v>132</v>
      </c>
      <c r="D1288" s="73">
        <v>20200703</v>
      </c>
      <c r="E1288" s="73">
        <v>546254</v>
      </c>
      <c r="F1288" s="73">
        <v>621860</v>
      </c>
      <c r="G1288" s="73">
        <v>599943</v>
      </c>
      <c r="H1288" s="73">
        <v>635293</v>
      </c>
    </row>
    <row r="1289" spans="1:8" x14ac:dyDescent="0.35">
      <c r="A1289" s="73" t="s">
        <v>144</v>
      </c>
      <c r="B1289" s="41">
        <v>44016</v>
      </c>
      <c r="C1289" s="73" t="s">
        <v>132</v>
      </c>
      <c r="D1289" s="73">
        <v>20200704</v>
      </c>
      <c r="E1289" s="73">
        <v>518784</v>
      </c>
      <c r="F1289" s="73">
        <v>549231</v>
      </c>
      <c r="G1289" s="73">
        <v>528021</v>
      </c>
      <c r="H1289" s="73">
        <v>562664</v>
      </c>
    </row>
    <row r="1290" spans="1:8" x14ac:dyDescent="0.35">
      <c r="A1290" s="73" t="s">
        <v>138</v>
      </c>
      <c r="B1290" s="41">
        <v>44017</v>
      </c>
      <c r="C1290" s="73" t="s">
        <v>132</v>
      </c>
      <c r="D1290" s="73">
        <v>20200705</v>
      </c>
      <c r="E1290" s="73">
        <v>446985</v>
      </c>
      <c r="F1290" s="73">
        <v>532443</v>
      </c>
      <c r="G1290" s="73">
        <v>510526</v>
      </c>
      <c r="H1290" s="73">
        <v>545876</v>
      </c>
    </row>
    <row r="1291" spans="1:8" x14ac:dyDescent="0.35">
      <c r="A1291" s="73" t="s">
        <v>139</v>
      </c>
      <c r="B1291" s="41">
        <v>44018</v>
      </c>
      <c r="C1291" s="73" t="s">
        <v>132</v>
      </c>
      <c r="D1291" s="73">
        <v>20200706</v>
      </c>
      <c r="E1291" s="73">
        <v>535206</v>
      </c>
      <c r="F1291" s="73">
        <v>636277</v>
      </c>
      <c r="G1291" s="73">
        <v>614360</v>
      </c>
      <c r="H1291" s="73">
        <v>649710</v>
      </c>
    </row>
    <row r="1292" spans="1:8" x14ac:dyDescent="0.35">
      <c r="A1292" s="73" t="s">
        <v>140</v>
      </c>
      <c r="B1292" s="41">
        <v>44019</v>
      </c>
      <c r="C1292" s="73" t="s">
        <v>132</v>
      </c>
      <c r="D1292" s="73">
        <v>20200707</v>
      </c>
      <c r="E1292" s="73">
        <v>608785</v>
      </c>
      <c r="F1292" s="73">
        <v>635902</v>
      </c>
      <c r="G1292" s="73">
        <v>614692</v>
      </c>
      <c r="H1292" s="73">
        <v>650042</v>
      </c>
    </row>
    <row r="1293" spans="1:8" x14ac:dyDescent="0.35">
      <c r="A1293" s="73" t="s">
        <v>141</v>
      </c>
      <c r="B1293" s="41">
        <v>44020</v>
      </c>
      <c r="C1293" s="73" t="s">
        <v>132</v>
      </c>
      <c r="D1293" s="73">
        <v>20200708</v>
      </c>
      <c r="E1293" s="73">
        <v>629501</v>
      </c>
      <c r="F1293" s="73">
        <v>636808</v>
      </c>
      <c r="G1293" s="73">
        <v>614891</v>
      </c>
      <c r="H1293" s="73">
        <v>650241</v>
      </c>
    </row>
    <row r="1294" spans="1:8" x14ac:dyDescent="0.35">
      <c r="A1294" s="73" t="s">
        <v>142</v>
      </c>
      <c r="B1294" s="41">
        <v>44021</v>
      </c>
      <c r="C1294" s="73" t="s">
        <v>132</v>
      </c>
      <c r="D1294" s="73">
        <v>20200709</v>
      </c>
      <c r="E1294" s="73">
        <v>627268</v>
      </c>
      <c r="F1294" s="73">
        <v>636425</v>
      </c>
      <c r="G1294" s="73">
        <v>615216</v>
      </c>
      <c r="H1294" s="73">
        <v>650565</v>
      </c>
    </row>
    <row r="1295" spans="1:8" x14ac:dyDescent="0.35">
      <c r="A1295" s="73" t="s">
        <v>143</v>
      </c>
      <c r="B1295" s="41">
        <v>44022</v>
      </c>
      <c r="C1295" s="73" t="s">
        <v>132</v>
      </c>
      <c r="D1295" s="73">
        <v>20200710</v>
      </c>
      <c r="E1295" s="73">
        <v>573455</v>
      </c>
      <c r="F1295" s="73">
        <v>622156</v>
      </c>
      <c r="G1295" s="73">
        <v>600239</v>
      </c>
      <c r="H1295" s="73">
        <v>635589</v>
      </c>
    </row>
    <row r="1296" spans="1:8" x14ac:dyDescent="0.35">
      <c r="A1296" s="73" t="s">
        <v>144</v>
      </c>
      <c r="B1296" s="41">
        <v>44023</v>
      </c>
      <c r="C1296" s="73" t="s">
        <v>132</v>
      </c>
      <c r="D1296" s="73">
        <v>20200711</v>
      </c>
      <c r="E1296" s="73">
        <v>504889</v>
      </c>
      <c r="F1296" s="73">
        <v>548923</v>
      </c>
      <c r="G1296" s="73">
        <v>527713</v>
      </c>
      <c r="H1296" s="73">
        <v>563063</v>
      </c>
    </row>
    <row r="1297" spans="1:8" x14ac:dyDescent="0.35">
      <c r="A1297" s="73" t="s">
        <v>138</v>
      </c>
      <c r="B1297" s="41">
        <v>44024</v>
      </c>
      <c r="C1297" s="73" t="s">
        <v>132</v>
      </c>
      <c r="D1297" s="73">
        <v>20200712</v>
      </c>
      <c r="E1297" s="73">
        <v>488721</v>
      </c>
      <c r="F1297" s="73">
        <v>531412</v>
      </c>
      <c r="G1297" s="73">
        <v>510202</v>
      </c>
      <c r="H1297" s="73">
        <v>545552</v>
      </c>
    </row>
    <row r="1298" spans="1:8" x14ac:dyDescent="0.35">
      <c r="A1298" s="73" t="s">
        <v>139</v>
      </c>
      <c r="B1298" s="41">
        <v>44025</v>
      </c>
      <c r="C1298" s="73" t="s">
        <v>132</v>
      </c>
      <c r="D1298" s="73">
        <v>20200713</v>
      </c>
      <c r="E1298" s="73">
        <v>579491</v>
      </c>
      <c r="F1298" s="73">
        <v>636715</v>
      </c>
      <c r="G1298" s="73">
        <v>615505</v>
      </c>
      <c r="H1298" s="73">
        <v>650855</v>
      </c>
    </row>
    <row r="1299" spans="1:8" x14ac:dyDescent="0.35">
      <c r="A1299" s="73" t="s">
        <v>140</v>
      </c>
      <c r="B1299" s="41">
        <v>44026</v>
      </c>
      <c r="C1299" s="73" t="s">
        <v>132</v>
      </c>
      <c r="D1299" s="73">
        <v>20200714</v>
      </c>
      <c r="E1299" s="73">
        <v>599745</v>
      </c>
      <c r="F1299" s="73">
        <v>637096</v>
      </c>
      <c r="G1299" s="73">
        <v>616593</v>
      </c>
      <c r="H1299" s="73">
        <v>651236</v>
      </c>
    </row>
    <row r="1300" spans="1:8" x14ac:dyDescent="0.35">
      <c r="A1300" s="73" t="s">
        <v>141</v>
      </c>
      <c r="B1300" s="41">
        <v>44027</v>
      </c>
      <c r="C1300" s="73" t="s">
        <v>132</v>
      </c>
      <c r="D1300" s="73">
        <v>20200715</v>
      </c>
      <c r="E1300" s="73">
        <v>617150</v>
      </c>
      <c r="F1300" s="73">
        <v>637388</v>
      </c>
      <c r="G1300" s="73">
        <v>616179</v>
      </c>
      <c r="H1300" s="73">
        <v>651528</v>
      </c>
    </row>
    <row r="1301" spans="1:8" x14ac:dyDescent="0.35">
      <c r="A1301" s="73" t="s">
        <v>142</v>
      </c>
      <c r="B1301" s="41">
        <v>44028</v>
      </c>
      <c r="C1301" s="73" t="s">
        <v>132</v>
      </c>
      <c r="D1301" s="73">
        <v>20200716</v>
      </c>
      <c r="E1301" s="73">
        <v>597118</v>
      </c>
      <c r="F1301" s="73">
        <v>636840</v>
      </c>
      <c r="G1301" s="73">
        <v>616338</v>
      </c>
      <c r="H1301" s="73">
        <v>650980</v>
      </c>
    </row>
    <row r="1302" spans="1:8" x14ac:dyDescent="0.35">
      <c r="A1302" s="73" t="s">
        <v>143</v>
      </c>
      <c r="B1302" s="41">
        <v>44029</v>
      </c>
      <c r="C1302" s="73" t="s">
        <v>132</v>
      </c>
      <c r="D1302" s="73">
        <v>20200717</v>
      </c>
      <c r="E1302" s="73">
        <v>578623</v>
      </c>
      <c r="F1302" s="73">
        <v>621826</v>
      </c>
      <c r="G1302" s="73">
        <v>602030</v>
      </c>
      <c r="H1302" s="73">
        <v>636673</v>
      </c>
    </row>
    <row r="1303" spans="1:8" x14ac:dyDescent="0.35">
      <c r="A1303" s="73" t="s">
        <v>144</v>
      </c>
      <c r="B1303" s="41">
        <v>44030</v>
      </c>
      <c r="C1303" s="73" t="s">
        <v>132</v>
      </c>
      <c r="D1303" s="73">
        <v>20200718</v>
      </c>
      <c r="E1303" s="73">
        <v>525793</v>
      </c>
      <c r="F1303" s="73">
        <v>548550</v>
      </c>
      <c r="G1303" s="73">
        <v>528047</v>
      </c>
      <c r="H1303" s="73">
        <v>562689</v>
      </c>
    </row>
    <row r="1304" spans="1:8" x14ac:dyDescent="0.35">
      <c r="A1304" s="73" t="s">
        <v>138</v>
      </c>
      <c r="B1304" s="41">
        <v>44031</v>
      </c>
      <c r="C1304" s="73" t="s">
        <v>132</v>
      </c>
      <c r="D1304" s="73">
        <v>20200719</v>
      </c>
      <c r="E1304" s="73">
        <v>498658</v>
      </c>
      <c r="F1304" s="73">
        <v>531655</v>
      </c>
      <c r="G1304" s="73">
        <v>511860</v>
      </c>
      <c r="H1304" s="73">
        <v>546502</v>
      </c>
    </row>
    <row r="1305" spans="1:8" x14ac:dyDescent="0.35">
      <c r="A1305" s="73" t="s">
        <v>139</v>
      </c>
      <c r="B1305" s="41">
        <v>44032</v>
      </c>
      <c r="C1305" s="73" t="s">
        <v>132</v>
      </c>
      <c r="D1305" s="73">
        <v>20200720</v>
      </c>
      <c r="E1305" s="73">
        <v>559429</v>
      </c>
      <c r="F1305" s="73">
        <v>635956</v>
      </c>
      <c r="G1305" s="73">
        <v>616160</v>
      </c>
      <c r="H1305" s="73">
        <v>650095</v>
      </c>
    </row>
    <row r="1306" spans="1:8" x14ac:dyDescent="0.35">
      <c r="A1306" s="73" t="s">
        <v>140</v>
      </c>
      <c r="B1306" s="41">
        <v>44033</v>
      </c>
      <c r="C1306" s="73" t="s">
        <v>132</v>
      </c>
      <c r="D1306" s="73">
        <v>20200721</v>
      </c>
      <c r="E1306" s="73">
        <v>582398</v>
      </c>
      <c r="F1306" s="73">
        <v>634023</v>
      </c>
      <c r="G1306" s="73">
        <v>614227</v>
      </c>
      <c r="H1306" s="73">
        <v>648162</v>
      </c>
    </row>
    <row r="1307" spans="1:8" x14ac:dyDescent="0.35">
      <c r="A1307" s="73" t="s">
        <v>141</v>
      </c>
      <c r="B1307" s="41">
        <v>44034</v>
      </c>
      <c r="C1307" s="73" t="s">
        <v>132</v>
      </c>
      <c r="D1307" s="73">
        <v>20200722</v>
      </c>
      <c r="E1307" s="73">
        <v>583043</v>
      </c>
      <c r="F1307" s="73">
        <v>632044</v>
      </c>
      <c r="G1307" s="73">
        <v>612249</v>
      </c>
      <c r="H1307" s="73">
        <v>646184</v>
      </c>
    </row>
    <row r="1308" spans="1:8" x14ac:dyDescent="0.35">
      <c r="A1308" s="73" t="s">
        <v>142</v>
      </c>
      <c r="B1308" s="41">
        <v>44035</v>
      </c>
      <c r="C1308" s="73" t="s">
        <v>132</v>
      </c>
      <c r="D1308" s="73">
        <v>20200723</v>
      </c>
      <c r="E1308" s="73">
        <v>585875</v>
      </c>
      <c r="F1308" s="73">
        <v>630044</v>
      </c>
      <c r="G1308" s="73">
        <v>610248</v>
      </c>
      <c r="H1308" s="73">
        <v>644183</v>
      </c>
    </row>
    <row r="1309" spans="1:8" x14ac:dyDescent="0.35">
      <c r="A1309" s="73" t="s">
        <v>143</v>
      </c>
      <c r="B1309" s="41">
        <v>44036</v>
      </c>
      <c r="C1309" s="73" t="s">
        <v>132</v>
      </c>
      <c r="D1309" s="73">
        <v>20200724</v>
      </c>
      <c r="E1309" s="73">
        <v>581994</v>
      </c>
      <c r="F1309" s="73">
        <v>614556</v>
      </c>
      <c r="G1309" s="73">
        <v>594760</v>
      </c>
      <c r="H1309" s="73">
        <v>627988</v>
      </c>
    </row>
    <row r="1310" spans="1:8" x14ac:dyDescent="0.35">
      <c r="A1310" s="73" t="s">
        <v>144</v>
      </c>
      <c r="B1310" s="41">
        <v>44037</v>
      </c>
      <c r="C1310" s="73" t="s">
        <v>132</v>
      </c>
      <c r="D1310" s="73">
        <v>20200725</v>
      </c>
      <c r="E1310" s="73">
        <v>524810</v>
      </c>
      <c r="F1310" s="73">
        <v>540644</v>
      </c>
      <c r="G1310" s="73">
        <v>521555</v>
      </c>
      <c r="H1310" s="73">
        <v>554784</v>
      </c>
    </row>
    <row r="1311" spans="1:8" x14ac:dyDescent="0.35">
      <c r="A1311" s="73" t="s">
        <v>138</v>
      </c>
      <c r="B1311" s="41">
        <v>44038</v>
      </c>
      <c r="C1311" s="73" t="s">
        <v>132</v>
      </c>
      <c r="D1311" s="73">
        <v>20200726</v>
      </c>
      <c r="E1311" s="73">
        <v>484565</v>
      </c>
      <c r="F1311" s="73">
        <v>522172</v>
      </c>
      <c r="G1311" s="73">
        <v>503083</v>
      </c>
      <c r="H1311" s="73">
        <v>535604</v>
      </c>
    </row>
    <row r="1312" spans="1:8" x14ac:dyDescent="0.35">
      <c r="A1312" s="73" t="s">
        <v>139</v>
      </c>
      <c r="B1312" s="41">
        <v>44039</v>
      </c>
      <c r="C1312" s="73" t="s">
        <v>132</v>
      </c>
      <c r="D1312" s="73">
        <v>20200727</v>
      </c>
      <c r="E1312" s="73">
        <v>567510</v>
      </c>
      <c r="F1312" s="73">
        <v>626352</v>
      </c>
      <c r="G1312" s="73">
        <v>607971</v>
      </c>
      <c r="H1312" s="73">
        <v>639785</v>
      </c>
    </row>
    <row r="1313" spans="1:8" x14ac:dyDescent="0.35">
      <c r="A1313" s="73" t="s">
        <v>140</v>
      </c>
      <c r="B1313" s="41">
        <v>44040</v>
      </c>
      <c r="C1313" s="73" t="s">
        <v>132</v>
      </c>
      <c r="D1313" s="73">
        <v>20200728</v>
      </c>
      <c r="E1313" s="73">
        <v>522541</v>
      </c>
      <c r="F1313" s="73">
        <v>626714</v>
      </c>
      <c r="G1313" s="73">
        <v>608333</v>
      </c>
      <c r="H1313" s="73">
        <v>640147</v>
      </c>
    </row>
    <row r="1314" spans="1:8" x14ac:dyDescent="0.35">
      <c r="A1314" s="73" t="s">
        <v>141</v>
      </c>
      <c r="B1314" s="41">
        <v>44041</v>
      </c>
      <c r="C1314" s="73" t="s">
        <v>132</v>
      </c>
      <c r="D1314" s="73">
        <v>20200729</v>
      </c>
      <c r="E1314" s="73">
        <v>564711</v>
      </c>
      <c r="F1314" s="73">
        <v>626995</v>
      </c>
      <c r="G1314" s="73">
        <v>608613</v>
      </c>
      <c r="H1314" s="73">
        <v>639721</v>
      </c>
    </row>
    <row r="1315" spans="1:8" x14ac:dyDescent="0.35">
      <c r="A1315" s="73" t="s">
        <v>142</v>
      </c>
      <c r="B1315" s="41">
        <v>44042</v>
      </c>
      <c r="C1315" s="73" t="s">
        <v>132</v>
      </c>
      <c r="D1315" s="73">
        <v>20200730</v>
      </c>
      <c r="E1315" s="73">
        <v>578488</v>
      </c>
      <c r="F1315" s="73">
        <v>627503</v>
      </c>
      <c r="G1315" s="73">
        <v>609121</v>
      </c>
      <c r="H1315" s="73">
        <v>640229</v>
      </c>
    </row>
    <row r="1316" spans="1:8" x14ac:dyDescent="0.35">
      <c r="A1316" s="73" t="s">
        <v>143</v>
      </c>
      <c r="B1316" s="41">
        <v>44043</v>
      </c>
      <c r="C1316" s="73" t="s">
        <v>132</v>
      </c>
      <c r="D1316" s="73">
        <v>20200731</v>
      </c>
      <c r="E1316" s="73">
        <v>568372</v>
      </c>
      <c r="F1316" s="73">
        <v>613219</v>
      </c>
      <c r="G1316" s="73">
        <v>595544</v>
      </c>
      <c r="H1316" s="73">
        <v>625945</v>
      </c>
    </row>
    <row r="1317" spans="1:8" x14ac:dyDescent="0.35">
      <c r="A1317" s="73" t="s">
        <v>144</v>
      </c>
      <c r="B1317" s="41">
        <v>44044</v>
      </c>
      <c r="C1317" s="73" t="s">
        <v>132</v>
      </c>
      <c r="D1317" s="73">
        <v>20200801</v>
      </c>
      <c r="E1317" s="73">
        <v>531826</v>
      </c>
      <c r="F1317" s="73">
        <v>541035</v>
      </c>
      <c r="G1317" s="73">
        <v>523360</v>
      </c>
      <c r="H1317" s="73">
        <v>553761</v>
      </c>
    </row>
    <row r="1318" spans="1:8" x14ac:dyDescent="0.35">
      <c r="A1318" s="73" t="s">
        <v>138</v>
      </c>
      <c r="B1318" s="41">
        <v>44045</v>
      </c>
      <c r="C1318" s="73" t="s">
        <v>132</v>
      </c>
      <c r="D1318" s="73">
        <v>20200802</v>
      </c>
      <c r="E1318" s="73">
        <v>502791</v>
      </c>
      <c r="F1318" s="73">
        <v>524365</v>
      </c>
      <c r="G1318" s="73">
        <v>506690</v>
      </c>
      <c r="H1318" s="73">
        <v>536384</v>
      </c>
    </row>
    <row r="1319" spans="1:8" x14ac:dyDescent="0.35">
      <c r="A1319" s="73" t="s">
        <v>139</v>
      </c>
      <c r="B1319" s="41">
        <v>44046</v>
      </c>
      <c r="C1319" s="73" t="s">
        <v>132</v>
      </c>
      <c r="D1319" s="73">
        <v>20200803</v>
      </c>
      <c r="E1319" s="73">
        <v>576121</v>
      </c>
      <c r="F1319" s="73">
        <v>629917</v>
      </c>
      <c r="G1319" s="73">
        <v>612242</v>
      </c>
      <c r="H1319" s="73">
        <v>641936</v>
      </c>
    </row>
    <row r="1320" spans="1:8" x14ac:dyDescent="0.35">
      <c r="A1320" s="73" t="s">
        <v>140</v>
      </c>
      <c r="B1320" s="41">
        <v>44047</v>
      </c>
      <c r="C1320" s="73" t="s">
        <v>132</v>
      </c>
      <c r="D1320" s="73">
        <v>20200804</v>
      </c>
      <c r="E1320" s="73">
        <v>571432</v>
      </c>
      <c r="F1320" s="73">
        <v>629691</v>
      </c>
      <c r="G1320" s="73">
        <v>612724</v>
      </c>
      <c r="H1320" s="73">
        <v>641710</v>
      </c>
    </row>
    <row r="1321" spans="1:8" x14ac:dyDescent="0.35">
      <c r="A1321" s="73" t="s">
        <v>141</v>
      </c>
      <c r="B1321" s="41">
        <v>44048</v>
      </c>
      <c r="C1321" s="73" t="s">
        <v>132</v>
      </c>
      <c r="D1321" s="73">
        <v>20200805</v>
      </c>
      <c r="E1321" s="73">
        <v>572508</v>
      </c>
      <c r="F1321" s="73">
        <v>630978</v>
      </c>
      <c r="G1321" s="73">
        <v>613303</v>
      </c>
      <c r="H1321" s="73">
        <v>642290</v>
      </c>
    </row>
    <row r="1322" spans="1:8" x14ac:dyDescent="0.35">
      <c r="A1322" s="73" t="s">
        <v>142</v>
      </c>
      <c r="B1322" s="41">
        <v>44049</v>
      </c>
      <c r="C1322" s="73" t="s">
        <v>132</v>
      </c>
      <c r="D1322" s="73">
        <v>20200806</v>
      </c>
      <c r="E1322" s="73">
        <v>630359</v>
      </c>
      <c r="F1322" s="73">
        <v>631360</v>
      </c>
      <c r="G1322" s="73">
        <v>614392</v>
      </c>
      <c r="H1322" s="73">
        <v>642672</v>
      </c>
    </row>
    <row r="1323" spans="1:8" x14ac:dyDescent="0.35">
      <c r="A1323" s="73" t="s">
        <v>143</v>
      </c>
      <c r="B1323" s="41">
        <v>44050</v>
      </c>
      <c r="C1323" s="73" t="s">
        <v>132</v>
      </c>
      <c r="D1323" s="73">
        <v>20200807</v>
      </c>
      <c r="E1323" s="73">
        <v>609342</v>
      </c>
      <c r="F1323" s="73">
        <v>617382</v>
      </c>
      <c r="G1323" s="73">
        <v>601121</v>
      </c>
      <c r="H1323" s="73">
        <v>628694</v>
      </c>
    </row>
    <row r="1324" spans="1:8" x14ac:dyDescent="0.35">
      <c r="A1324" s="73" t="s">
        <v>144</v>
      </c>
      <c r="B1324" s="41">
        <v>44051</v>
      </c>
      <c r="C1324" s="73" t="s">
        <v>132</v>
      </c>
      <c r="D1324" s="73">
        <v>20200808</v>
      </c>
      <c r="E1324" s="73">
        <v>541070</v>
      </c>
      <c r="F1324" s="73">
        <v>545213</v>
      </c>
      <c r="G1324" s="73">
        <v>528245</v>
      </c>
      <c r="H1324" s="73">
        <v>556525</v>
      </c>
    </row>
    <row r="1325" spans="1:8" x14ac:dyDescent="0.35">
      <c r="A1325" s="73" t="s">
        <v>138</v>
      </c>
      <c r="B1325" s="41">
        <v>44052</v>
      </c>
      <c r="C1325" s="73" t="s">
        <v>132</v>
      </c>
      <c r="D1325" s="73">
        <v>20200809</v>
      </c>
      <c r="E1325" s="73">
        <v>522825</v>
      </c>
      <c r="F1325" s="73">
        <v>528732</v>
      </c>
      <c r="G1325" s="73">
        <v>512471</v>
      </c>
      <c r="H1325" s="73">
        <v>540044</v>
      </c>
    </row>
    <row r="1326" spans="1:8" x14ac:dyDescent="0.35">
      <c r="A1326" s="73" t="s">
        <v>139</v>
      </c>
      <c r="B1326" s="41">
        <v>44053</v>
      </c>
      <c r="C1326" s="73" t="s">
        <v>132</v>
      </c>
      <c r="D1326" s="73">
        <v>20200810</v>
      </c>
      <c r="E1326" s="73">
        <v>620869</v>
      </c>
      <c r="F1326" s="73">
        <v>633721</v>
      </c>
      <c r="G1326" s="73">
        <v>617460</v>
      </c>
      <c r="H1326" s="73">
        <v>644326</v>
      </c>
    </row>
    <row r="1327" spans="1:8" x14ac:dyDescent="0.35">
      <c r="A1327" s="73" t="s">
        <v>140</v>
      </c>
      <c r="B1327" s="41">
        <v>44054</v>
      </c>
      <c r="C1327" s="73" t="s">
        <v>132</v>
      </c>
      <c r="D1327" s="73">
        <v>20200811</v>
      </c>
      <c r="E1327" s="73">
        <v>645154</v>
      </c>
      <c r="F1327" s="73">
        <v>634397</v>
      </c>
      <c r="G1327" s="73">
        <v>618136</v>
      </c>
      <c r="H1327" s="73">
        <v>645709</v>
      </c>
    </row>
    <row r="1328" spans="1:8" x14ac:dyDescent="0.35">
      <c r="A1328" s="73" t="s">
        <v>141</v>
      </c>
      <c r="B1328" s="41">
        <v>44055</v>
      </c>
      <c r="C1328" s="73" t="s">
        <v>132</v>
      </c>
      <c r="D1328" s="73">
        <v>20200812</v>
      </c>
      <c r="E1328" s="73">
        <v>651051</v>
      </c>
      <c r="F1328" s="73">
        <v>635581</v>
      </c>
      <c r="G1328" s="73">
        <v>619320</v>
      </c>
      <c r="H1328" s="73">
        <v>646186</v>
      </c>
    </row>
    <row r="1329" spans="1:8" x14ac:dyDescent="0.35">
      <c r="A1329" s="73" t="s">
        <v>142</v>
      </c>
      <c r="B1329" s="41">
        <v>44056</v>
      </c>
      <c r="C1329" s="73" t="s">
        <v>132</v>
      </c>
      <c r="D1329" s="73">
        <v>20200813</v>
      </c>
      <c r="E1329" s="73">
        <v>644204</v>
      </c>
      <c r="F1329" s="73">
        <v>636993</v>
      </c>
      <c r="G1329" s="73">
        <v>620732</v>
      </c>
      <c r="H1329" s="73">
        <v>647598</v>
      </c>
    </row>
    <row r="1330" spans="1:8" x14ac:dyDescent="0.35">
      <c r="A1330" s="73" t="s">
        <v>143</v>
      </c>
      <c r="B1330" s="41">
        <v>44057</v>
      </c>
      <c r="C1330" s="73" t="s">
        <v>132</v>
      </c>
      <c r="D1330" s="73">
        <v>20200814</v>
      </c>
      <c r="E1330" s="73">
        <v>633400</v>
      </c>
      <c r="F1330" s="73">
        <v>622464</v>
      </c>
      <c r="G1330" s="73">
        <v>606204</v>
      </c>
      <c r="H1330" s="73">
        <v>633069</v>
      </c>
    </row>
    <row r="1331" spans="1:8" x14ac:dyDescent="0.35">
      <c r="A1331" s="73" t="s">
        <v>144</v>
      </c>
      <c r="B1331" s="41">
        <v>44058</v>
      </c>
      <c r="C1331" s="73" t="s">
        <v>132</v>
      </c>
      <c r="D1331" s="73">
        <v>20200815</v>
      </c>
      <c r="E1331" s="73">
        <v>578988</v>
      </c>
      <c r="F1331" s="73">
        <v>551456</v>
      </c>
      <c r="G1331" s="73">
        <v>535195</v>
      </c>
      <c r="H1331" s="73">
        <v>562061</v>
      </c>
    </row>
    <row r="1332" spans="1:8" x14ac:dyDescent="0.35">
      <c r="A1332" s="73" t="s">
        <v>138</v>
      </c>
      <c r="B1332" s="41">
        <v>44059</v>
      </c>
      <c r="C1332" s="73" t="s">
        <v>132</v>
      </c>
      <c r="D1332" s="73">
        <v>20200816</v>
      </c>
      <c r="E1332" s="73">
        <v>569640</v>
      </c>
      <c r="F1332" s="73">
        <v>535210</v>
      </c>
      <c r="G1332" s="73">
        <v>519656</v>
      </c>
      <c r="H1332" s="73">
        <v>545815</v>
      </c>
    </row>
    <row r="1333" spans="1:8" x14ac:dyDescent="0.35">
      <c r="A1333" s="73" t="s">
        <v>139</v>
      </c>
      <c r="B1333" s="41">
        <v>44060</v>
      </c>
      <c r="C1333" s="73" t="s">
        <v>132</v>
      </c>
      <c r="D1333" s="73">
        <v>20200817</v>
      </c>
      <c r="E1333" s="73">
        <v>629989</v>
      </c>
      <c r="F1333" s="73">
        <v>640434</v>
      </c>
      <c r="G1333" s="73">
        <v>624173</v>
      </c>
      <c r="H1333" s="73">
        <v>651039</v>
      </c>
    </row>
    <row r="1334" spans="1:8" x14ac:dyDescent="0.35">
      <c r="A1334" s="73" t="s">
        <v>140</v>
      </c>
      <c r="B1334" s="41">
        <v>44061</v>
      </c>
      <c r="C1334" s="73" t="s">
        <v>132</v>
      </c>
      <c r="D1334" s="73">
        <v>20200818</v>
      </c>
      <c r="E1334" s="73">
        <v>621910</v>
      </c>
      <c r="F1334" s="73">
        <v>641338</v>
      </c>
      <c r="G1334" s="73">
        <v>625784</v>
      </c>
      <c r="H1334" s="73">
        <v>652650</v>
      </c>
    </row>
    <row r="1335" spans="1:8" x14ac:dyDescent="0.35">
      <c r="A1335" s="73" t="s">
        <v>141</v>
      </c>
      <c r="B1335" s="41">
        <v>44062</v>
      </c>
      <c r="C1335" s="73" t="s">
        <v>132</v>
      </c>
      <c r="D1335" s="73">
        <v>20200819</v>
      </c>
      <c r="E1335" s="73">
        <v>642476</v>
      </c>
      <c r="F1335" s="73">
        <v>642161</v>
      </c>
      <c r="G1335" s="73">
        <v>626607</v>
      </c>
      <c r="H1335" s="73">
        <v>652766</v>
      </c>
    </row>
    <row r="1336" spans="1:8" x14ac:dyDescent="0.35">
      <c r="A1336" s="73" t="s">
        <v>142</v>
      </c>
      <c r="B1336" s="41">
        <v>44063</v>
      </c>
      <c r="C1336" s="73" t="s">
        <v>132</v>
      </c>
      <c r="D1336" s="73">
        <v>20200820</v>
      </c>
      <c r="E1336" s="73">
        <v>556986</v>
      </c>
      <c r="F1336" s="73">
        <v>643790</v>
      </c>
      <c r="G1336" s="73">
        <v>628236</v>
      </c>
      <c r="H1336" s="73">
        <v>654395</v>
      </c>
    </row>
    <row r="1337" spans="1:8" x14ac:dyDescent="0.35">
      <c r="A1337" s="73" t="s">
        <v>143</v>
      </c>
      <c r="B1337" s="41">
        <v>44064</v>
      </c>
      <c r="C1337" s="73" t="s">
        <v>132</v>
      </c>
      <c r="D1337" s="73">
        <v>20200821</v>
      </c>
      <c r="E1337" s="73">
        <v>540106</v>
      </c>
      <c r="F1337" s="73">
        <v>629336</v>
      </c>
      <c r="G1337" s="73">
        <v>613782</v>
      </c>
      <c r="H1337" s="73">
        <v>640648</v>
      </c>
    </row>
    <row r="1338" spans="1:8" x14ac:dyDescent="0.35">
      <c r="A1338" s="73" t="s">
        <v>144</v>
      </c>
      <c r="B1338" s="41">
        <v>44065</v>
      </c>
      <c r="C1338" s="73" t="s">
        <v>132</v>
      </c>
      <c r="D1338" s="73">
        <v>20200822</v>
      </c>
      <c r="E1338" s="73">
        <v>486521</v>
      </c>
      <c r="F1338" s="73">
        <v>558142</v>
      </c>
      <c r="G1338" s="73">
        <v>542588</v>
      </c>
      <c r="H1338" s="73">
        <v>568747</v>
      </c>
    </row>
    <row r="1339" spans="1:8" x14ac:dyDescent="0.35">
      <c r="A1339" s="73" t="s">
        <v>138</v>
      </c>
      <c r="B1339" s="41">
        <v>44066</v>
      </c>
      <c r="C1339" s="73" t="s">
        <v>132</v>
      </c>
      <c r="D1339" s="73">
        <v>20200823</v>
      </c>
      <c r="E1339" s="73">
        <v>529708</v>
      </c>
      <c r="F1339" s="73">
        <v>542091</v>
      </c>
      <c r="G1339" s="73">
        <v>526537</v>
      </c>
      <c r="H1339" s="73">
        <v>552696</v>
      </c>
    </row>
    <row r="1340" spans="1:8" x14ac:dyDescent="0.35">
      <c r="A1340" s="73" t="s">
        <v>139</v>
      </c>
      <c r="B1340" s="41">
        <v>44067</v>
      </c>
      <c r="C1340" s="73" t="s">
        <v>132</v>
      </c>
      <c r="D1340" s="73">
        <v>20200824</v>
      </c>
      <c r="E1340" s="73">
        <v>609488</v>
      </c>
      <c r="F1340" s="73">
        <v>646531</v>
      </c>
      <c r="G1340" s="73">
        <v>631684</v>
      </c>
      <c r="H1340" s="73">
        <v>657843</v>
      </c>
    </row>
    <row r="1341" spans="1:8" x14ac:dyDescent="0.35">
      <c r="A1341" s="73" t="s">
        <v>140</v>
      </c>
      <c r="B1341" s="41">
        <v>44068</v>
      </c>
      <c r="C1341" s="73" t="s">
        <v>132</v>
      </c>
      <c r="D1341" s="73">
        <v>20200825</v>
      </c>
      <c r="E1341" s="73">
        <v>587308</v>
      </c>
      <c r="F1341" s="73">
        <v>648048</v>
      </c>
      <c r="G1341" s="73">
        <v>633201</v>
      </c>
      <c r="H1341" s="73">
        <v>659360</v>
      </c>
    </row>
    <row r="1342" spans="1:8" x14ac:dyDescent="0.35">
      <c r="A1342" s="73" t="s">
        <v>141</v>
      </c>
      <c r="B1342" s="41">
        <v>44069</v>
      </c>
      <c r="C1342" s="73" t="s">
        <v>132</v>
      </c>
      <c r="D1342" s="73">
        <v>20200826</v>
      </c>
      <c r="E1342" s="73">
        <v>598056</v>
      </c>
      <c r="F1342" s="73">
        <v>648776</v>
      </c>
      <c r="G1342" s="73">
        <v>633929</v>
      </c>
      <c r="H1342" s="73">
        <v>659381</v>
      </c>
    </row>
    <row r="1343" spans="1:8" x14ac:dyDescent="0.35">
      <c r="A1343" s="73" t="s">
        <v>142</v>
      </c>
      <c r="B1343" s="41">
        <v>44070</v>
      </c>
      <c r="C1343" s="73" t="s">
        <v>132</v>
      </c>
      <c r="D1343" s="73">
        <v>20200827</v>
      </c>
      <c r="E1343" s="73">
        <v>656741</v>
      </c>
      <c r="F1343" s="73">
        <v>650293</v>
      </c>
      <c r="G1343" s="73">
        <v>635446</v>
      </c>
      <c r="H1343" s="73">
        <v>660898</v>
      </c>
    </row>
    <row r="1344" spans="1:8" x14ac:dyDescent="0.35">
      <c r="A1344" s="73" t="s">
        <v>143</v>
      </c>
      <c r="B1344" s="41">
        <v>44071</v>
      </c>
      <c r="C1344" s="73" t="s">
        <v>132</v>
      </c>
      <c r="D1344" s="73">
        <v>20200828</v>
      </c>
      <c r="E1344" s="73">
        <v>593367</v>
      </c>
      <c r="F1344" s="73">
        <v>636422</v>
      </c>
      <c r="G1344" s="73">
        <v>621575</v>
      </c>
      <c r="H1344" s="73">
        <v>647026</v>
      </c>
    </row>
    <row r="1345" spans="1:8" x14ac:dyDescent="0.35">
      <c r="A1345" s="73" t="s">
        <v>144</v>
      </c>
      <c r="B1345" s="41">
        <v>44072</v>
      </c>
      <c r="C1345" s="73" t="s">
        <v>132</v>
      </c>
      <c r="D1345" s="73">
        <v>20200829</v>
      </c>
      <c r="E1345" s="73">
        <v>521327</v>
      </c>
      <c r="F1345" s="73">
        <v>564643</v>
      </c>
      <c r="G1345" s="73">
        <v>550503</v>
      </c>
      <c r="H1345" s="73">
        <v>575955</v>
      </c>
    </row>
    <row r="1346" spans="1:8" x14ac:dyDescent="0.35">
      <c r="A1346" s="73" t="s">
        <v>138</v>
      </c>
      <c r="B1346" s="41">
        <v>44073</v>
      </c>
      <c r="C1346" s="73" t="s">
        <v>132</v>
      </c>
      <c r="D1346" s="73">
        <v>20200830</v>
      </c>
      <c r="E1346" s="73">
        <v>535626</v>
      </c>
      <c r="F1346" s="73">
        <v>548440</v>
      </c>
      <c r="G1346" s="73">
        <v>534300</v>
      </c>
      <c r="H1346" s="73">
        <v>559752</v>
      </c>
    </row>
    <row r="1347" spans="1:8" x14ac:dyDescent="0.35">
      <c r="A1347" s="73" t="s">
        <v>139</v>
      </c>
      <c r="B1347" s="41">
        <v>44074</v>
      </c>
      <c r="C1347" s="73" t="s">
        <v>132</v>
      </c>
      <c r="D1347" s="73">
        <v>20200831</v>
      </c>
      <c r="E1347" s="73">
        <v>565191</v>
      </c>
      <c r="F1347" s="73">
        <v>568675</v>
      </c>
      <c r="G1347" s="73">
        <v>554535</v>
      </c>
      <c r="H1347" s="73">
        <v>579987</v>
      </c>
    </row>
    <row r="1348" spans="1:8" x14ac:dyDescent="0.35">
      <c r="A1348" s="73" t="s">
        <v>140</v>
      </c>
      <c r="B1348" s="41">
        <v>44075</v>
      </c>
      <c r="C1348" s="73" t="s">
        <v>132</v>
      </c>
      <c r="D1348" s="73">
        <v>20200901</v>
      </c>
      <c r="E1348" s="73">
        <v>614252</v>
      </c>
      <c r="F1348" s="73">
        <v>657119</v>
      </c>
      <c r="G1348" s="73">
        <v>642979</v>
      </c>
      <c r="H1348" s="73">
        <v>668430</v>
      </c>
    </row>
    <row r="1349" spans="1:8" x14ac:dyDescent="0.35">
      <c r="A1349" s="73" t="s">
        <v>141</v>
      </c>
      <c r="B1349" s="41">
        <v>44076</v>
      </c>
      <c r="C1349" s="73" t="s">
        <v>132</v>
      </c>
      <c r="D1349" s="73">
        <v>20200902</v>
      </c>
      <c r="E1349" s="73">
        <v>611761</v>
      </c>
      <c r="F1349" s="73">
        <v>659743</v>
      </c>
      <c r="G1349" s="73">
        <v>645604</v>
      </c>
      <c r="H1349" s="73">
        <v>670348</v>
      </c>
    </row>
    <row r="1350" spans="1:8" x14ac:dyDescent="0.35">
      <c r="A1350" s="73" t="s">
        <v>142</v>
      </c>
      <c r="B1350" s="41">
        <v>44077</v>
      </c>
      <c r="C1350" s="73" t="s">
        <v>132</v>
      </c>
      <c r="D1350" s="73">
        <v>20200903</v>
      </c>
      <c r="E1350" s="73">
        <v>610765</v>
      </c>
      <c r="F1350" s="73">
        <v>662956</v>
      </c>
      <c r="G1350" s="73">
        <v>648816</v>
      </c>
      <c r="H1350" s="73">
        <v>673561</v>
      </c>
    </row>
    <row r="1351" spans="1:8" x14ac:dyDescent="0.35">
      <c r="A1351" s="73" t="s">
        <v>143</v>
      </c>
      <c r="B1351" s="41">
        <v>44078</v>
      </c>
      <c r="C1351" s="73" t="s">
        <v>132</v>
      </c>
      <c r="D1351" s="73">
        <v>20200904</v>
      </c>
      <c r="E1351" s="73">
        <v>598814</v>
      </c>
      <c r="F1351" s="73">
        <v>651747</v>
      </c>
      <c r="G1351" s="73">
        <v>637607</v>
      </c>
      <c r="H1351" s="73">
        <v>662352</v>
      </c>
    </row>
    <row r="1352" spans="1:8" x14ac:dyDescent="0.35">
      <c r="A1352" s="73" t="s">
        <v>144</v>
      </c>
      <c r="B1352" s="41">
        <v>44079</v>
      </c>
      <c r="C1352" s="73" t="s">
        <v>132</v>
      </c>
      <c r="D1352" s="73">
        <v>20200905</v>
      </c>
      <c r="E1352" s="73">
        <v>530681</v>
      </c>
      <c r="F1352" s="73">
        <v>582040</v>
      </c>
      <c r="G1352" s="73">
        <v>567900</v>
      </c>
      <c r="H1352" s="73">
        <v>592644</v>
      </c>
    </row>
    <row r="1353" spans="1:8" x14ac:dyDescent="0.35">
      <c r="A1353" s="73" t="s">
        <v>138</v>
      </c>
      <c r="B1353" s="41">
        <v>44080</v>
      </c>
      <c r="C1353" s="73" t="s">
        <v>132</v>
      </c>
      <c r="D1353" s="73">
        <v>20200906</v>
      </c>
      <c r="E1353" s="73">
        <v>562490</v>
      </c>
      <c r="F1353" s="73">
        <v>565649</v>
      </c>
      <c r="G1353" s="73">
        <v>552216</v>
      </c>
      <c r="H1353" s="73">
        <v>576961</v>
      </c>
    </row>
    <row r="1354" spans="1:8" x14ac:dyDescent="0.35">
      <c r="A1354" s="73" t="s">
        <v>139</v>
      </c>
      <c r="B1354" s="41">
        <v>44081</v>
      </c>
      <c r="C1354" s="73" t="s">
        <v>132</v>
      </c>
      <c r="D1354" s="73">
        <v>20200907</v>
      </c>
      <c r="E1354" s="73">
        <v>623419</v>
      </c>
      <c r="F1354" s="73">
        <v>670510</v>
      </c>
      <c r="G1354" s="73">
        <v>657077</v>
      </c>
      <c r="H1354" s="73">
        <v>681822</v>
      </c>
    </row>
    <row r="1355" spans="1:8" x14ac:dyDescent="0.35">
      <c r="A1355" s="73" t="s">
        <v>140</v>
      </c>
      <c r="B1355" s="41">
        <v>44082</v>
      </c>
      <c r="C1355" s="73" t="s">
        <v>132</v>
      </c>
      <c r="D1355" s="73">
        <v>20200908</v>
      </c>
      <c r="E1355" s="73">
        <v>627939</v>
      </c>
      <c r="F1355" s="73">
        <v>672322</v>
      </c>
      <c r="G1355" s="73">
        <v>658889</v>
      </c>
      <c r="H1355" s="73">
        <v>684341</v>
      </c>
    </row>
    <row r="1356" spans="1:8" x14ac:dyDescent="0.35">
      <c r="A1356" s="73" t="s">
        <v>141</v>
      </c>
      <c r="B1356" s="41">
        <v>44083</v>
      </c>
      <c r="C1356" s="73" t="s">
        <v>132</v>
      </c>
      <c r="D1356" s="73">
        <v>20200909</v>
      </c>
      <c r="E1356" s="73">
        <v>615745</v>
      </c>
      <c r="F1356" s="73">
        <v>672940</v>
      </c>
      <c r="G1356" s="73">
        <v>659507</v>
      </c>
      <c r="H1356" s="73">
        <v>684959</v>
      </c>
    </row>
    <row r="1357" spans="1:8" x14ac:dyDescent="0.35">
      <c r="A1357" s="73" t="s">
        <v>142</v>
      </c>
      <c r="B1357" s="41">
        <v>44084</v>
      </c>
      <c r="C1357" s="73" t="s">
        <v>132</v>
      </c>
      <c r="D1357" s="73">
        <v>20200910</v>
      </c>
      <c r="E1357" s="73">
        <v>639700</v>
      </c>
      <c r="F1357" s="73">
        <v>674345</v>
      </c>
      <c r="G1357" s="73">
        <v>660912</v>
      </c>
      <c r="H1357" s="73">
        <v>686363</v>
      </c>
    </row>
    <row r="1358" spans="1:8" x14ac:dyDescent="0.35">
      <c r="A1358" s="73" t="s">
        <v>143</v>
      </c>
      <c r="B1358" s="41">
        <v>44085</v>
      </c>
      <c r="C1358" s="73" t="s">
        <v>132</v>
      </c>
      <c r="D1358" s="73">
        <v>20200911</v>
      </c>
      <c r="E1358" s="73">
        <v>604421</v>
      </c>
      <c r="F1358" s="73">
        <v>660575</v>
      </c>
      <c r="G1358" s="73">
        <v>647142</v>
      </c>
      <c r="H1358" s="73">
        <v>672594</v>
      </c>
    </row>
    <row r="1359" spans="1:8" x14ac:dyDescent="0.35">
      <c r="A1359" s="73" t="s">
        <v>144</v>
      </c>
      <c r="B1359" s="41">
        <v>44086</v>
      </c>
      <c r="C1359" s="73" t="s">
        <v>132</v>
      </c>
      <c r="D1359" s="73">
        <v>20200912</v>
      </c>
      <c r="E1359" s="73">
        <v>523246</v>
      </c>
      <c r="F1359" s="73">
        <v>588460</v>
      </c>
      <c r="G1359" s="73">
        <v>575028</v>
      </c>
      <c r="H1359" s="73">
        <v>600479</v>
      </c>
    </row>
    <row r="1360" spans="1:8" x14ac:dyDescent="0.35">
      <c r="A1360" s="73" t="s">
        <v>138</v>
      </c>
      <c r="B1360" s="41">
        <v>44087</v>
      </c>
      <c r="C1360" s="73" t="s">
        <v>132</v>
      </c>
      <c r="D1360" s="73">
        <v>20200913</v>
      </c>
      <c r="E1360" s="73">
        <v>502239</v>
      </c>
      <c r="F1360" s="73">
        <v>572726</v>
      </c>
      <c r="G1360" s="73">
        <v>559293</v>
      </c>
      <c r="H1360" s="73">
        <v>584745</v>
      </c>
    </row>
    <row r="1361" spans="1:8" x14ac:dyDescent="0.35">
      <c r="A1361" s="73" t="s">
        <v>139</v>
      </c>
      <c r="B1361" s="41">
        <v>44088</v>
      </c>
      <c r="C1361" s="73" t="s">
        <v>132</v>
      </c>
      <c r="D1361" s="73">
        <v>20200914</v>
      </c>
      <c r="E1361" s="73">
        <v>621888</v>
      </c>
      <c r="F1361" s="73">
        <v>677726</v>
      </c>
      <c r="G1361" s="73">
        <v>664293</v>
      </c>
      <c r="H1361" s="73">
        <v>689745</v>
      </c>
    </row>
    <row r="1362" spans="1:8" x14ac:dyDescent="0.35">
      <c r="A1362" s="73" t="s">
        <v>140</v>
      </c>
      <c r="B1362" s="41">
        <v>44089</v>
      </c>
      <c r="C1362" s="73" t="s">
        <v>132</v>
      </c>
      <c r="D1362" s="73">
        <v>20200915</v>
      </c>
      <c r="E1362" s="73">
        <v>658309</v>
      </c>
      <c r="F1362" s="73">
        <v>678509</v>
      </c>
      <c r="G1362" s="73">
        <v>665076</v>
      </c>
      <c r="H1362" s="73">
        <v>690528</v>
      </c>
    </row>
    <row r="1363" spans="1:8" x14ac:dyDescent="0.35">
      <c r="A1363" s="73" t="s">
        <v>141</v>
      </c>
      <c r="B1363" s="41">
        <v>44090</v>
      </c>
      <c r="C1363" s="73" t="s">
        <v>132</v>
      </c>
      <c r="D1363" s="73">
        <v>20200916</v>
      </c>
      <c r="E1363" s="73">
        <v>639624</v>
      </c>
      <c r="F1363" s="73">
        <v>679071</v>
      </c>
      <c r="G1363" s="73">
        <v>665638</v>
      </c>
      <c r="H1363" s="73">
        <v>691797</v>
      </c>
    </row>
    <row r="1364" spans="1:8" x14ac:dyDescent="0.35">
      <c r="A1364" s="73" t="s">
        <v>142</v>
      </c>
      <c r="B1364" s="41">
        <v>44091</v>
      </c>
      <c r="C1364" s="73" t="s">
        <v>132</v>
      </c>
      <c r="D1364" s="73">
        <v>20200917</v>
      </c>
      <c r="E1364" s="73">
        <v>625278</v>
      </c>
      <c r="F1364" s="73">
        <v>680419</v>
      </c>
      <c r="G1364" s="73">
        <v>666986</v>
      </c>
      <c r="H1364" s="73">
        <v>693145</v>
      </c>
    </row>
    <row r="1365" spans="1:8" x14ac:dyDescent="0.35">
      <c r="A1365" s="73" t="s">
        <v>143</v>
      </c>
      <c r="B1365" s="41">
        <v>44092</v>
      </c>
      <c r="C1365" s="73" t="s">
        <v>132</v>
      </c>
      <c r="D1365" s="73">
        <v>20200918</v>
      </c>
      <c r="E1365" s="73">
        <v>600898</v>
      </c>
      <c r="F1365" s="73">
        <v>666582</v>
      </c>
      <c r="G1365" s="73">
        <v>653149</v>
      </c>
      <c r="H1365" s="73">
        <v>679308</v>
      </c>
    </row>
    <row r="1366" spans="1:8" x14ac:dyDescent="0.35">
      <c r="A1366" s="73" t="s">
        <v>144</v>
      </c>
      <c r="B1366" s="41">
        <v>44093</v>
      </c>
      <c r="C1366" s="73" t="s">
        <v>132</v>
      </c>
      <c r="D1366" s="73">
        <v>20200919</v>
      </c>
      <c r="E1366" s="73">
        <v>539347</v>
      </c>
      <c r="F1366" s="73">
        <v>594400</v>
      </c>
      <c r="G1366" s="73">
        <v>580967</v>
      </c>
      <c r="H1366" s="73">
        <v>607125</v>
      </c>
    </row>
    <row r="1367" spans="1:8" x14ac:dyDescent="0.35">
      <c r="A1367" s="73" t="s">
        <v>138</v>
      </c>
      <c r="B1367" s="41">
        <v>44094</v>
      </c>
      <c r="C1367" s="73" t="s">
        <v>132</v>
      </c>
      <c r="D1367" s="73">
        <v>20200920</v>
      </c>
      <c r="E1367" s="73">
        <v>556794</v>
      </c>
      <c r="F1367" s="73">
        <v>578594</v>
      </c>
      <c r="G1367" s="73">
        <v>565161</v>
      </c>
      <c r="H1367" s="73">
        <v>591320</v>
      </c>
    </row>
    <row r="1368" spans="1:8" x14ac:dyDescent="0.35">
      <c r="A1368" s="73" t="s">
        <v>139</v>
      </c>
      <c r="B1368" s="41">
        <v>44095</v>
      </c>
      <c r="C1368" s="73" t="s">
        <v>132</v>
      </c>
      <c r="D1368" s="73">
        <v>20200921</v>
      </c>
      <c r="E1368" s="73">
        <v>641532</v>
      </c>
      <c r="F1368" s="73">
        <v>682946</v>
      </c>
      <c r="G1368" s="73">
        <v>669513</v>
      </c>
      <c r="H1368" s="73">
        <v>695672</v>
      </c>
    </row>
    <row r="1369" spans="1:8" x14ac:dyDescent="0.35">
      <c r="A1369" s="73" t="s">
        <v>140</v>
      </c>
      <c r="B1369" s="41">
        <v>44096</v>
      </c>
      <c r="C1369" s="73" t="s">
        <v>132</v>
      </c>
      <c r="D1369" s="73">
        <v>20200922</v>
      </c>
      <c r="E1369" s="73">
        <v>642179</v>
      </c>
      <c r="F1369" s="73">
        <v>684238</v>
      </c>
      <c r="G1369" s="73">
        <v>670805</v>
      </c>
      <c r="H1369" s="73">
        <v>696964</v>
      </c>
    </row>
    <row r="1370" spans="1:8" x14ac:dyDescent="0.35">
      <c r="A1370" s="73" t="s">
        <v>141</v>
      </c>
      <c r="B1370" s="41">
        <v>44097</v>
      </c>
      <c r="C1370" s="73" t="s">
        <v>132</v>
      </c>
      <c r="D1370" s="73">
        <v>20200923</v>
      </c>
      <c r="E1370" s="73">
        <v>680900</v>
      </c>
      <c r="F1370" s="73">
        <v>685523</v>
      </c>
      <c r="G1370" s="73">
        <v>672090</v>
      </c>
      <c r="H1370" s="73">
        <v>698956</v>
      </c>
    </row>
    <row r="1371" spans="1:8" x14ac:dyDescent="0.35">
      <c r="A1371" s="73" t="s">
        <v>142</v>
      </c>
      <c r="B1371" s="41">
        <v>44098</v>
      </c>
      <c r="C1371" s="73" t="s">
        <v>132</v>
      </c>
      <c r="D1371" s="73">
        <v>20200924</v>
      </c>
      <c r="E1371" s="73">
        <v>662795</v>
      </c>
      <c r="F1371" s="73">
        <v>685428</v>
      </c>
      <c r="G1371" s="73">
        <v>671995</v>
      </c>
      <c r="H1371" s="73">
        <v>698861</v>
      </c>
    </row>
    <row r="1372" spans="1:8" x14ac:dyDescent="0.35">
      <c r="A1372" s="73" t="s">
        <v>143</v>
      </c>
      <c r="B1372" s="41">
        <v>44099</v>
      </c>
      <c r="C1372" s="73" t="s">
        <v>132</v>
      </c>
      <c r="D1372" s="73">
        <v>20200925</v>
      </c>
      <c r="E1372" s="73">
        <v>605540</v>
      </c>
      <c r="F1372" s="73">
        <v>672107</v>
      </c>
      <c r="G1372" s="73">
        <v>658674</v>
      </c>
      <c r="H1372" s="73">
        <v>685540</v>
      </c>
    </row>
    <row r="1373" spans="1:8" x14ac:dyDescent="0.35">
      <c r="A1373" s="73" t="s">
        <v>144</v>
      </c>
      <c r="B1373" s="41">
        <v>44100</v>
      </c>
      <c r="C1373" s="73" t="s">
        <v>132</v>
      </c>
      <c r="D1373" s="73">
        <v>20200926</v>
      </c>
      <c r="E1373" s="73">
        <v>569923</v>
      </c>
      <c r="F1373" s="73">
        <v>599863</v>
      </c>
      <c r="G1373" s="73">
        <v>586430</v>
      </c>
      <c r="H1373" s="73">
        <v>613296</v>
      </c>
    </row>
    <row r="1374" spans="1:8" x14ac:dyDescent="0.35">
      <c r="A1374" s="73" t="s">
        <v>138</v>
      </c>
      <c r="B1374" s="41">
        <v>44101</v>
      </c>
      <c r="C1374" s="73" t="s">
        <v>132</v>
      </c>
      <c r="D1374" s="73">
        <v>20200927</v>
      </c>
      <c r="E1374" s="73">
        <v>595792</v>
      </c>
      <c r="F1374" s="73">
        <v>584002</v>
      </c>
      <c r="G1374" s="73">
        <v>570569</v>
      </c>
      <c r="H1374" s="73">
        <v>597435</v>
      </c>
    </row>
    <row r="1375" spans="1:8" x14ac:dyDescent="0.35">
      <c r="A1375" s="73" t="s">
        <v>139</v>
      </c>
      <c r="B1375" s="41">
        <v>44102</v>
      </c>
      <c r="C1375" s="73" t="s">
        <v>132</v>
      </c>
      <c r="D1375" s="73">
        <v>20200928</v>
      </c>
      <c r="E1375" s="73">
        <v>700202</v>
      </c>
      <c r="F1375" s="73">
        <v>689094</v>
      </c>
      <c r="G1375" s="73">
        <v>675661</v>
      </c>
      <c r="H1375" s="73">
        <v>702527</v>
      </c>
    </row>
    <row r="1376" spans="1:8" x14ac:dyDescent="0.35">
      <c r="A1376" s="73" t="s">
        <v>140</v>
      </c>
      <c r="B1376" s="41">
        <v>44103</v>
      </c>
      <c r="C1376" s="73" t="s">
        <v>132</v>
      </c>
      <c r="D1376" s="73">
        <v>20200929</v>
      </c>
      <c r="E1376" s="73">
        <v>688642</v>
      </c>
      <c r="F1376" s="73">
        <v>689546</v>
      </c>
      <c r="G1376" s="73">
        <v>676114</v>
      </c>
      <c r="H1376" s="73">
        <v>703686</v>
      </c>
    </row>
    <row r="1377" spans="1:8" x14ac:dyDescent="0.35">
      <c r="A1377" s="73" t="s">
        <v>141</v>
      </c>
      <c r="B1377" s="41">
        <v>44104</v>
      </c>
      <c r="C1377" s="73" t="s">
        <v>132</v>
      </c>
      <c r="D1377" s="73">
        <v>20200930</v>
      </c>
      <c r="E1377" s="73">
        <v>685718</v>
      </c>
      <c r="F1377" s="73">
        <v>690791</v>
      </c>
      <c r="G1377" s="73">
        <v>676651</v>
      </c>
      <c r="H1377" s="73">
        <v>704931</v>
      </c>
    </row>
    <row r="1378" spans="1:8" x14ac:dyDescent="0.35">
      <c r="A1378" s="73" t="s">
        <v>142</v>
      </c>
      <c r="B1378" s="41">
        <v>44105</v>
      </c>
      <c r="C1378" s="73" t="s">
        <v>132</v>
      </c>
      <c r="D1378" s="73">
        <v>20201001</v>
      </c>
      <c r="E1378" s="73">
        <v>694500</v>
      </c>
      <c r="F1378" s="73">
        <v>691452</v>
      </c>
      <c r="G1378" s="73">
        <v>677312</v>
      </c>
      <c r="H1378" s="73">
        <v>705592</v>
      </c>
    </row>
    <row r="1379" spans="1:8" x14ac:dyDescent="0.35">
      <c r="A1379" s="73" t="s">
        <v>143</v>
      </c>
      <c r="B1379" s="41">
        <v>44106</v>
      </c>
      <c r="C1379" s="73" t="s">
        <v>132</v>
      </c>
      <c r="D1379" s="73">
        <v>20201002</v>
      </c>
      <c r="E1379" s="73">
        <v>689926</v>
      </c>
      <c r="F1379" s="73">
        <v>678024</v>
      </c>
      <c r="G1379" s="73">
        <v>663177</v>
      </c>
      <c r="H1379" s="73">
        <v>692164</v>
      </c>
    </row>
    <row r="1380" spans="1:8" x14ac:dyDescent="0.35">
      <c r="A1380" s="73" t="s">
        <v>144</v>
      </c>
      <c r="B1380" s="41">
        <v>44107</v>
      </c>
      <c r="C1380" s="73" t="s">
        <v>132</v>
      </c>
      <c r="D1380" s="73">
        <v>20201003</v>
      </c>
      <c r="E1380" s="73">
        <v>646402</v>
      </c>
      <c r="F1380" s="73">
        <v>606563</v>
      </c>
      <c r="G1380" s="73">
        <v>591716</v>
      </c>
      <c r="H1380" s="73">
        <v>620703</v>
      </c>
    </row>
    <row r="1381" spans="1:8" x14ac:dyDescent="0.35">
      <c r="A1381" s="73" t="s">
        <v>138</v>
      </c>
      <c r="B1381" s="41">
        <v>44108</v>
      </c>
      <c r="C1381" s="73" t="s">
        <v>132</v>
      </c>
      <c r="D1381" s="73">
        <v>20201004</v>
      </c>
      <c r="E1381" s="73">
        <v>635723</v>
      </c>
      <c r="F1381" s="73">
        <v>590689</v>
      </c>
      <c r="G1381" s="73">
        <v>575842</v>
      </c>
      <c r="H1381" s="73">
        <v>604829</v>
      </c>
    </row>
    <row r="1382" spans="1:8" x14ac:dyDescent="0.35">
      <c r="A1382" s="73" t="s">
        <v>139</v>
      </c>
      <c r="B1382" s="41">
        <v>44109</v>
      </c>
      <c r="C1382" s="73" t="s">
        <v>132</v>
      </c>
      <c r="D1382" s="73">
        <v>20201005</v>
      </c>
      <c r="E1382" s="73">
        <v>703586</v>
      </c>
      <c r="F1382" s="73">
        <v>694857</v>
      </c>
      <c r="G1382" s="73">
        <v>679303</v>
      </c>
      <c r="H1382" s="73">
        <v>709704</v>
      </c>
    </row>
    <row r="1383" spans="1:8" x14ac:dyDescent="0.35">
      <c r="A1383" s="73" t="s">
        <v>140</v>
      </c>
      <c r="B1383" s="41">
        <v>44110</v>
      </c>
      <c r="C1383" s="73" t="s">
        <v>132</v>
      </c>
      <c r="D1383" s="73">
        <v>20201006</v>
      </c>
      <c r="E1383" s="73">
        <v>687696</v>
      </c>
      <c r="F1383" s="73">
        <v>696689</v>
      </c>
      <c r="G1383" s="73">
        <v>680428</v>
      </c>
      <c r="H1383" s="73">
        <v>711536</v>
      </c>
    </row>
    <row r="1384" spans="1:8" x14ac:dyDescent="0.35">
      <c r="A1384" s="73" t="s">
        <v>141</v>
      </c>
      <c r="B1384" s="41">
        <v>44111</v>
      </c>
      <c r="C1384" s="73" t="s">
        <v>132</v>
      </c>
      <c r="D1384" s="73">
        <v>20201007</v>
      </c>
      <c r="E1384" s="73">
        <v>674622</v>
      </c>
      <c r="F1384" s="73">
        <v>697945</v>
      </c>
      <c r="G1384" s="73">
        <v>681685</v>
      </c>
      <c r="H1384" s="73">
        <v>712792</v>
      </c>
    </row>
    <row r="1385" spans="1:8" x14ac:dyDescent="0.35">
      <c r="A1385" s="73" t="s">
        <v>142</v>
      </c>
      <c r="B1385" s="41">
        <v>44112</v>
      </c>
      <c r="C1385" s="73" t="s">
        <v>132</v>
      </c>
      <c r="D1385" s="73">
        <v>20201008</v>
      </c>
      <c r="E1385" s="73">
        <v>704310</v>
      </c>
      <c r="F1385" s="73">
        <v>698286</v>
      </c>
      <c r="G1385" s="73">
        <v>682026</v>
      </c>
      <c r="H1385" s="73">
        <v>713840</v>
      </c>
    </row>
    <row r="1386" spans="1:8" x14ac:dyDescent="0.35">
      <c r="A1386" s="73" t="s">
        <v>143</v>
      </c>
      <c r="B1386" s="41">
        <v>44113</v>
      </c>
      <c r="C1386" s="73" t="s">
        <v>132</v>
      </c>
      <c r="D1386" s="73">
        <v>20201009</v>
      </c>
      <c r="E1386" s="73">
        <v>679776</v>
      </c>
      <c r="F1386" s="73">
        <v>685088</v>
      </c>
      <c r="G1386" s="73">
        <v>668120</v>
      </c>
      <c r="H1386" s="73">
        <v>701349</v>
      </c>
    </row>
    <row r="1387" spans="1:8" x14ac:dyDescent="0.35">
      <c r="A1387" s="73" t="s">
        <v>144</v>
      </c>
      <c r="B1387" s="41">
        <v>44114</v>
      </c>
      <c r="C1387" s="73" t="s">
        <v>132</v>
      </c>
      <c r="D1387" s="73">
        <v>20201010</v>
      </c>
      <c r="E1387" s="73">
        <v>630998</v>
      </c>
      <c r="F1387" s="73">
        <v>612809</v>
      </c>
      <c r="G1387" s="73">
        <v>595841</v>
      </c>
      <c r="H1387" s="73">
        <v>629070</v>
      </c>
    </row>
    <row r="1388" spans="1:8" x14ac:dyDescent="0.35">
      <c r="A1388" s="73" t="s">
        <v>138</v>
      </c>
      <c r="B1388" s="41">
        <v>44115</v>
      </c>
      <c r="C1388" s="73" t="s">
        <v>132</v>
      </c>
      <c r="D1388" s="73">
        <v>20201011</v>
      </c>
      <c r="E1388" s="73">
        <v>628908</v>
      </c>
      <c r="F1388" s="73">
        <v>596874</v>
      </c>
      <c r="G1388" s="73">
        <v>579199</v>
      </c>
      <c r="H1388" s="73">
        <v>613135</v>
      </c>
    </row>
    <row r="1389" spans="1:8" x14ac:dyDescent="0.35">
      <c r="A1389" s="73" t="s">
        <v>139</v>
      </c>
      <c r="B1389" s="41">
        <v>44116</v>
      </c>
      <c r="C1389" s="73" t="s">
        <v>132</v>
      </c>
      <c r="D1389" s="73">
        <v>20201012</v>
      </c>
      <c r="E1389" s="73">
        <v>748222</v>
      </c>
      <c r="F1389" s="73">
        <v>702308</v>
      </c>
      <c r="G1389" s="73">
        <v>684633</v>
      </c>
      <c r="H1389" s="73">
        <v>719276</v>
      </c>
    </row>
    <row r="1390" spans="1:8" x14ac:dyDescent="0.35">
      <c r="A1390" s="73" t="s">
        <v>140</v>
      </c>
      <c r="B1390" s="41">
        <v>44117</v>
      </c>
      <c r="C1390" s="73" t="s">
        <v>132</v>
      </c>
      <c r="D1390" s="73">
        <v>20201013</v>
      </c>
      <c r="E1390" s="73">
        <v>724568</v>
      </c>
      <c r="F1390" s="73">
        <v>703327</v>
      </c>
      <c r="G1390" s="73">
        <v>685652</v>
      </c>
      <c r="H1390" s="73">
        <v>721001</v>
      </c>
    </row>
    <row r="1391" spans="1:8" x14ac:dyDescent="0.35">
      <c r="A1391" s="73" t="s">
        <v>141</v>
      </c>
      <c r="B1391" s="41">
        <v>44118</v>
      </c>
      <c r="C1391" s="73" t="s">
        <v>132</v>
      </c>
      <c r="D1391" s="73">
        <v>20201014</v>
      </c>
      <c r="E1391" s="73">
        <v>713105</v>
      </c>
      <c r="F1391" s="73">
        <v>703689</v>
      </c>
      <c r="G1391" s="73">
        <v>686015</v>
      </c>
      <c r="H1391" s="73">
        <v>722071</v>
      </c>
    </row>
    <row r="1392" spans="1:8" x14ac:dyDescent="0.35">
      <c r="A1392" s="73" t="s">
        <v>142</v>
      </c>
      <c r="B1392" s="41">
        <v>44119</v>
      </c>
      <c r="C1392" s="73" t="s">
        <v>132</v>
      </c>
      <c r="D1392" s="73">
        <v>20201015</v>
      </c>
      <c r="E1392" s="73">
        <v>733732</v>
      </c>
      <c r="F1392" s="73">
        <v>704270</v>
      </c>
      <c r="G1392" s="73">
        <v>686595</v>
      </c>
      <c r="H1392" s="73">
        <v>723358</v>
      </c>
    </row>
    <row r="1393" spans="1:8" x14ac:dyDescent="0.35">
      <c r="A1393" s="73" t="s">
        <v>143</v>
      </c>
      <c r="B1393" s="41">
        <v>44120</v>
      </c>
      <c r="C1393" s="73" t="s">
        <v>132</v>
      </c>
      <c r="D1393" s="73">
        <v>20201016</v>
      </c>
      <c r="E1393" s="73">
        <v>741577</v>
      </c>
      <c r="F1393" s="73">
        <v>690973</v>
      </c>
      <c r="G1393" s="73">
        <v>673298</v>
      </c>
      <c r="H1393" s="73">
        <v>710768</v>
      </c>
    </row>
    <row r="1394" spans="1:8" x14ac:dyDescent="0.35">
      <c r="A1394" s="73" t="s">
        <v>144</v>
      </c>
      <c r="B1394" s="41">
        <v>44121</v>
      </c>
      <c r="C1394" s="73" t="s">
        <v>132</v>
      </c>
      <c r="D1394" s="73">
        <v>20201017</v>
      </c>
      <c r="E1394" s="73">
        <v>678394</v>
      </c>
      <c r="F1394" s="73">
        <v>619435</v>
      </c>
      <c r="G1394" s="73">
        <v>601761</v>
      </c>
      <c r="H1394" s="73">
        <v>639231</v>
      </c>
    </row>
    <row r="1395" spans="1:8" x14ac:dyDescent="0.35">
      <c r="A1395" s="73" t="s">
        <v>138</v>
      </c>
      <c r="B1395" s="41">
        <v>44122</v>
      </c>
      <c r="C1395" s="73" t="s">
        <v>132</v>
      </c>
      <c r="D1395" s="73">
        <v>20201018</v>
      </c>
      <c r="E1395" s="73">
        <v>676517</v>
      </c>
      <c r="F1395" s="73">
        <v>602829</v>
      </c>
      <c r="G1395" s="73">
        <v>585155</v>
      </c>
      <c r="H1395" s="73">
        <v>623332</v>
      </c>
    </row>
    <row r="1396" spans="1:8" x14ac:dyDescent="0.35">
      <c r="A1396" s="73" t="s">
        <v>139</v>
      </c>
      <c r="B1396" s="41">
        <v>44123</v>
      </c>
      <c r="C1396" s="73" t="s">
        <v>132</v>
      </c>
      <c r="D1396" s="73">
        <v>20201019</v>
      </c>
      <c r="E1396" s="73">
        <v>701140</v>
      </c>
      <c r="F1396" s="73">
        <v>708497</v>
      </c>
      <c r="G1396" s="73">
        <v>690115</v>
      </c>
      <c r="H1396" s="73">
        <v>729000</v>
      </c>
    </row>
    <row r="1397" spans="1:8" x14ac:dyDescent="0.35">
      <c r="A1397" s="73" t="s">
        <v>140</v>
      </c>
      <c r="B1397" s="41">
        <v>44124</v>
      </c>
      <c r="C1397" s="73" t="s">
        <v>132</v>
      </c>
      <c r="D1397" s="73">
        <v>20201020</v>
      </c>
      <c r="E1397" s="73">
        <v>696108</v>
      </c>
      <c r="F1397" s="73">
        <v>708523</v>
      </c>
      <c r="G1397" s="73">
        <v>690141</v>
      </c>
      <c r="H1397" s="73">
        <v>729733</v>
      </c>
    </row>
    <row r="1398" spans="1:8" x14ac:dyDescent="0.35">
      <c r="A1398" s="73" t="s">
        <v>141</v>
      </c>
      <c r="B1398" s="41">
        <v>44125</v>
      </c>
      <c r="C1398" s="73" t="s">
        <v>132</v>
      </c>
      <c r="D1398" s="73">
        <v>20201021</v>
      </c>
      <c r="E1398" s="73">
        <v>741837</v>
      </c>
      <c r="F1398" s="73">
        <v>707246</v>
      </c>
      <c r="G1398" s="73">
        <v>688864</v>
      </c>
      <c r="H1398" s="73">
        <v>728456</v>
      </c>
    </row>
    <row r="1399" spans="1:8" x14ac:dyDescent="0.35">
      <c r="A1399" s="73" t="s">
        <v>142</v>
      </c>
      <c r="B1399" s="41">
        <v>44126</v>
      </c>
      <c r="C1399" s="73" t="s">
        <v>132</v>
      </c>
      <c r="D1399" s="73">
        <v>20201022</v>
      </c>
      <c r="E1399" s="73">
        <v>710478</v>
      </c>
      <c r="F1399" s="73">
        <v>706515</v>
      </c>
      <c r="G1399" s="73">
        <v>688134</v>
      </c>
      <c r="H1399" s="73">
        <v>728432</v>
      </c>
    </row>
    <row r="1400" spans="1:8" x14ac:dyDescent="0.35">
      <c r="A1400" s="73" t="s">
        <v>143</v>
      </c>
      <c r="B1400" s="41">
        <v>44127</v>
      </c>
      <c r="C1400" s="73" t="s">
        <v>132</v>
      </c>
      <c r="D1400" s="73">
        <v>20201023</v>
      </c>
      <c r="E1400" s="73">
        <v>713222</v>
      </c>
      <c r="F1400" s="73">
        <v>693524</v>
      </c>
      <c r="G1400" s="73">
        <v>675142</v>
      </c>
      <c r="H1400" s="73">
        <v>715441</v>
      </c>
    </row>
    <row r="1401" spans="1:8" x14ac:dyDescent="0.35">
      <c r="A1401" s="73" t="s">
        <v>144</v>
      </c>
      <c r="B1401" s="41">
        <v>44128</v>
      </c>
      <c r="C1401" s="73" t="s">
        <v>132</v>
      </c>
      <c r="D1401" s="73">
        <v>20201024</v>
      </c>
      <c r="E1401" s="73">
        <v>634932</v>
      </c>
      <c r="F1401" s="73">
        <v>620220</v>
      </c>
      <c r="G1401" s="73">
        <v>601839</v>
      </c>
      <c r="H1401" s="73">
        <v>642844</v>
      </c>
    </row>
    <row r="1402" spans="1:8" x14ac:dyDescent="0.35">
      <c r="A1402" s="73" t="s">
        <v>138</v>
      </c>
      <c r="B1402" s="41">
        <v>44129</v>
      </c>
      <c r="C1402" s="73" t="s">
        <v>132</v>
      </c>
      <c r="D1402" s="73">
        <v>20201025</v>
      </c>
      <c r="E1402" s="73">
        <v>630797</v>
      </c>
      <c r="F1402" s="73">
        <v>616623</v>
      </c>
      <c r="G1402" s="73">
        <v>585850</v>
      </c>
      <c r="H1402" s="73">
        <v>664981</v>
      </c>
    </row>
    <row r="1403" spans="1:8" x14ac:dyDescent="0.35">
      <c r="A1403" s="73" t="s">
        <v>139</v>
      </c>
      <c r="B1403" s="41">
        <v>44130</v>
      </c>
      <c r="C1403" s="73" t="s">
        <v>132</v>
      </c>
      <c r="D1403" s="73">
        <v>20201026</v>
      </c>
      <c r="E1403" s="73">
        <v>700784</v>
      </c>
      <c r="F1403" s="73">
        <v>717753</v>
      </c>
      <c r="G1403" s="73">
        <v>686980</v>
      </c>
      <c r="H1403" s="73">
        <v>766112</v>
      </c>
    </row>
    <row r="1404" spans="1:8" x14ac:dyDescent="0.35">
      <c r="A1404" s="73" t="s">
        <v>140</v>
      </c>
      <c r="B1404" s="41">
        <v>44131</v>
      </c>
      <c r="C1404" s="73" t="s">
        <v>132</v>
      </c>
      <c r="D1404" s="73">
        <v>20201027</v>
      </c>
      <c r="E1404" s="73">
        <v>740059</v>
      </c>
      <c r="F1404" s="73">
        <v>719384</v>
      </c>
      <c r="G1404" s="73">
        <v>687146</v>
      </c>
      <c r="H1404" s="73">
        <v>766277</v>
      </c>
    </row>
    <row r="1405" spans="1:8" x14ac:dyDescent="0.35">
      <c r="A1405" s="73" t="s">
        <v>141</v>
      </c>
      <c r="B1405" s="41">
        <v>44132</v>
      </c>
      <c r="C1405" s="73" t="s">
        <v>132</v>
      </c>
      <c r="D1405" s="73">
        <v>20201028</v>
      </c>
      <c r="E1405" s="73">
        <v>716863</v>
      </c>
      <c r="F1405" s="73">
        <v>722528</v>
      </c>
      <c r="G1405" s="73">
        <v>690290</v>
      </c>
      <c r="H1405" s="73">
        <v>769421</v>
      </c>
    </row>
    <row r="1406" spans="1:8" x14ac:dyDescent="0.35">
      <c r="A1406" s="73" t="s">
        <v>142</v>
      </c>
      <c r="B1406" s="41">
        <v>44133</v>
      </c>
      <c r="C1406" s="73" t="s">
        <v>132</v>
      </c>
      <c r="D1406" s="73">
        <v>20201029</v>
      </c>
      <c r="E1406" s="73">
        <v>732716</v>
      </c>
      <c r="F1406" s="73">
        <v>729451</v>
      </c>
      <c r="G1406" s="73">
        <v>695747</v>
      </c>
      <c r="H1406" s="73">
        <v>773413</v>
      </c>
    </row>
    <row r="1407" spans="1:8" x14ac:dyDescent="0.35">
      <c r="A1407" s="73" t="s">
        <v>143</v>
      </c>
      <c r="B1407" s="41">
        <v>44134</v>
      </c>
      <c r="C1407" s="73" t="s">
        <v>132</v>
      </c>
      <c r="D1407" s="73">
        <v>20201030</v>
      </c>
      <c r="E1407" s="73">
        <v>707998</v>
      </c>
      <c r="F1407" s="73">
        <v>726420</v>
      </c>
      <c r="G1407" s="73">
        <v>694181</v>
      </c>
      <c r="H1407" s="73">
        <v>770382</v>
      </c>
    </row>
    <row r="1408" spans="1:8" x14ac:dyDescent="0.35">
      <c r="A1408" s="73" t="s">
        <v>144</v>
      </c>
      <c r="B1408" s="41">
        <v>44135</v>
      </c>
      <c r="C1408" s="73" t="s">
        <v>132</v>
      </c>
      <c r="D1408" s="73">
        <v>20201031</v>
      </c>
      <c r="E1408" s="73">
        <v>605294</v>
      </c>
      <c r="F1408" s="73">
        <v>658266</v>
      </c>
      <c r="G1408" s="73">
        <v>624562</v>
      </c>
      <c r="H1408" s="73">
        <v>700763</v>
      </c>
    </row>
    <row r="1409" spans="1:8" x14ac:dyDescent="0.35">
      <c r="A1409" s="73" t="s">
        <v>138</v>
      </c>
      <c r="B1409" s="41">
        <v>44136</v>
      </c>
      <c r="C1409" s="73" t="s">
        <v>132</v>
      </c>
      <c r="D1409" s="73">
        <v>20201101</v>
      </c>
      <c r="E1409" s="73">
        <v>598740</v>
      </c>
      <c r="F1409" s="73">
        <v>647483</v>
      </c>
      <c r="G1409" s="73">
        <v>613779</v>
      </c>
      <c r="H1409" s="73">
        <v>689980</v>
      </c>
    </row>
    <row r="1410" spans="1:8" x14ac:dyDescent="0.35">
      <c r="A1410" s="73" t="s">
        <v>139</v>
      </c>
      <c r="B1410" s="41">
        <v>44137</v>
      </c>
      <c r="C1410" s="73" t="s">
        <v>132</v>
      </c>
      <c r="D1410" s="73">
        <v>20201102</v>
      </c>
      <c r="E1410" s="73">
        <v>676158</v>
      </c>
      <c r="F1410" s="73">
        <v>757590</v>
      </c>
      <c r="G1410" s="73">
        <v>723886</v>
      </c>
      <c r="H1410" s="73">
        <v>798621</v>
      </c>
    </row>
    <row r="1411" spans="1:8" x14ac:dyDescent="0.35">
      <c r="A1411" s="73" t="s">
        <v>140</v>
      </c>
      <c r="B1411" s="41">
        <v>44138</v>
      </c>
      <c r="C1411" s="73" t="s">
        <v>132</v>
      </c>
      <c r="D1411" s="73">
        <v>20201103</v>
      </c>
      <c r="E1411" s="73">
        <v>757287</v>
      </c>
      <c r="F1411" s="73">
        <v>759308</v>
      </c>
      <c r="G1411" s="73">
        <v>724138</v>
      </c>
      <c r="H1411" s="73">
        <v>800339</v>
      </c>
    </row>
    <row r="1412" spans="1:8" x14ac:dyDescent="0.35">
      <c r="A1412" s="73" t="s">
        <v>141</v>
      </c>
      <c r="B1412" s="41">
        <v>44139</v>
      </c>
      <c r="C1412" s="73" t="s">
        <v>132</v>
      </c>
      <c r="D1412" s="73">
        <v>20201104</v>
      </c>
      <c r="E1412" s="73">
        <v>780267</v>
      </c>
      <c r="F1412" s="73">
        <v>764734</v>
      </c>
      <c r="G1412" s="73">
        <v>731029</v>
      </c>
      <c r="H1412" s="73">
        <v>805765</v>
      </c>
    </row>
    <row r="1413" spans="1:8" x14ac:dyDescent="0.35">
      <c r="A1413" s="73" t="s">
        <v>142</v>
      </c>
      <c r="B1413" s="41">
        <v>44140</v>
      </c>
      <c r="C1413" s="73" t="s">
        <v>132</v>
      </c>
      <c r="D1413" s="73">
        <v>20201105</v>
      </c>
      <c r="E1413" s="73">
        <v>778546</v>
      </c>
      <c r="F1413" s="73">
        <v>771290</v>
      </c>
      <c r="G1413" s="73">
        <v>736120</v>
      </c>
      <c r="H1413" s="73">
        <v>810856</v>
      </c>
    </row>
    <row r="1414" spans="1:8" x14ac:dyDescent="0.35">
      <c r="A1414" s="73" t="s">
        <v>143</v>
      </c>
      <c r="B1414" s="41">
        <v>44141</v>
      </c>
      <c r="C1414" s="73" t="s">
        <v>132</v>
      </c>
      <c r="D1414" s="73">
        <v>20201106</v>
      </c>
      <c r="E1414" s="73">
        <v>757290</v>
      </c>
      <c r="F1414" s="73">
        <v>766270</v>
      </c>
      <c r="G1414" s="73">
        <v>729635</v>
      </c>
      <c r="H1414" s="73">
        <v>804371</v>
      </c>
    </row>
    <row r="1415" spans="1:8" x14ac:dyDescent="0.35">
      <c r="A1415" s="73" t="s">
        <v>144</v>
      </c>
      <c r="B1415" s="41">
        <v>44142</v>
      </c>
      <c r="C1415" s="73" t="s">
        <v>132</v>
      </c>
      <c r="D1415" s="73">
        <v>20201107</v>
      </c>
      <c r="E1415" s="73">
        <v>696969</v>
      </c>
      <c r="F1415" s="73">
        <v>691647</v>
      </c>
      <c r="G1415" s="73">
        <v>656478</v>
      </c>
      <c r="H1415" s="73">
        <v>731213</v>
      </c>
    </row>
    <row r="1416" spans="1:8" x14ac:dyDescent="0.35">
      <c r="A1416" s="73" t="s">
        <v>138</v>
      </c>
      <c r="B1416" s="41">
        <v>44143</v>
      </c>
      <c r="C1416" s="73" t="s">
        <v>132</v>
      </c>
      <c r="D1416" s="73">
        <v>20201108</v>
      </c>
      <c r="E1416" s="73">
        <v>690296</v>
      </c>
      <c r="F1416" s="73">
        <v>682056</v>
      </c>
      <c r="G1416" s="73">
        <v>645421</v>
      </c>
      <c r="H1416" s="73">
        <v>720157</v>
      </c>
    </row>
    <row r="1417" spans="1:8" x14ac:dyDescent="0.35">
      <c r="A1417" s="73" t="s">
        <v>139</v>
      </c>
      <c r="B1417" s="41">
        <v>44144</v>
      </c>
      <c r="C1417" s="73" t="s">
        <v>132</v>
      </c>
      <c r="D1417" s="73">
        <v>20201109</v>
      </c>
      <c r="E1417" s="73">
        <v>749779</v>
      </c>
      <c r="F1417" s="73">
        <v>786502</v>
      </c>
      <c r="G1417" s="73">
        <v>748402</v>
      </c>
      <c r="H1417" s="73">
        <v>824603</v>
      </c>
    </row>
    <row r="1418" spans="1:8" x14ac:dyDescent="0.35">
      <c r="A1418" s="73" t="s">
        <v>140</v>
      </c>
      <c r="B1418" s="41">
        <v>44145</v>
      </c>
      <c r="C1418" s="73" t="s">
        <v>132</v>
      </c>
      <c r="D1418" s="73">
        <v>20201110</v>
      </c>
      <c r="E1418" s="73">
        <v>739758</v>
      </c>
      <c r="F1418" s="73">
        <v>788585</v>
      </c>
      <c r="G1418" s="73">
        <v>751950</v>
      </c>
      <c r="H1418" s="73">
        <v>826685</v>
      </c>
    </row>
    <row r="1419" spans="1:8" x14ac:dyDescent="0.35">
      <c r="A1419" s="73" t="s">
        <v>141</v>
      </c>
      <c r="B1419" s="41">
        <v>44146</v>
      </c>
      <c r="C1419" s="73" t="s">
        <v>132</v>
      </c>
      <c r="D1419" s="73">
        <v>20201111</v>
      </c>
      <c r="E1419" s="73">
        <v>699069</v>
      </c>
      <c r="F1419" s="73">
        <v>792128</v>
      </c>
      <c r="G1419" s="73">
        <v>754027</v>
      </c>
      <c r="H1419" s="73">
        <v>830228</v>
      </c>
    </row>
    <row r="1420" spans="1:8" x14ac:dyDescent="0.35">
      <c r="A1420" s="73" t="s">
        <v>142</v>
      </c>
      <c r="B1420" s="41">
        <v>44147</v>
      </c>
      <c r="C1420" s="73" t="s">
        <v>132</v>
      </c>
      <c r="D1420" s="73">
        <v>20201112</v>
      </c>
      <c r="E1420" s="73">
        <v>690582</v>
      </c>
      <c r="F1420" s="73">
        <v>794202</v>
      </c>
      <c r="G1420" s="73">
        <v>756102</v>
      </c>
      <c r="H1420" s="73">
        <v>832303</v>
      </c>
    </row>
    <row r="1421" spans="1:8" x14ac:dyDescent="0.35">
      <c r="A1421" s="73" t="s">
        <v>143</v>
      </c>
      <c r="B1421" s="41">
        <v>44148</v>
      </c>
      <c r="C1421" s="73" t="s">
        <v>132</v>
      </c>
      <c r="D1421" s="73">
        <v>20201113</v>
      </c>
      <c r="E1421" s="73">
        <v>689457</v>
      </c>
      <c r="F1421" s="73">
        <v>787265</v>
      </c>
      <c r="G1421" s="73">
        <v>747700</v>
      </c>
      <c r="H1421" s="73">
        <v>825366</v>
      </c>
    </row>
    <row r="1422" spans="1:8" x14ac:dyDescent="0.35">
      <c r="A1422" s="73" t="s">
        <v>144</v>
      </c>
      <c r="B1422" s="41">
        <v>44149</v>
      </c>
      <c r="C1422" s="73" t="s">
        <v>132</v>
      </c>
      <c r="D1422" s="73">
        <v>20201114</v>
      </c>
      <c r="E1422" s="73">
        <v>640153</v>
      </c>
      <c r="F1422" s="73">
        <v>711937</v>
      </c>
      <c r="G1422" s="73">
        <v>672371</v>
      </c>
      <c r="H1422" s="73">
        <v>751503</v>
      </c>
    </row>
    <row r="1423" spans="1:8" x14ac:dyDescent="0.35">
      <c r="A1423" s="73" t="s">
        <v>138</v>
      </c>
      <c r="B1423" s="41">
        <v>44150</v>
      </c>
      <c r="C1423" s="73" t="s">
        <v>132</v>
      </c>
      <c r="D1423" s="73">
        <v>20201115</v>
      </c>
      <c r="E1423" s="73">
        <v>618153</v>
      </c>
      <c r="F1423" s="73">
        <v>702525</v>
      </c>
      <c r="G1423" s="73">
        <v>661494</v>
      </c>
      <c r="H1423" s="73">
        <v>740626</v>
      </c>
    </row>
    <row r="1424" spans="1:8" x14ac:dyDescent="0.35">
      <c r="A1424" s="73" t="s">
        <v>139</v>
      </c>
      <c r="B1424" s="41">
        <v>44151</v>
      </c>
      <c r="C1424" s="73" t="s">
        <v>132</v>
      </c>
      <c r="D1424" s="73">
        <v>20201116</v>
      </c>
      <c r="E1424" s="73">
        <v>702402</v>
      </c>
      <c r="F1424" s="73">
        <v>804888</v>
      </c>
      <c r="G1424" s="73">
        <v>763856</v>
      </c>
      <c r="H1424" s="73">
        <v>844453</v>
      </c>
    </row>
    <row r="1425" spans="1:8" x14ac:dyDescent="0.35">
      <c r="A1425" s="73" t="s">
        <v>140</v>
      </c>
      <c r="B1425" s="41">
        <v>44152</v>
      </c>
      <c r="C1425" s="73" t="s">
        <v>132</v>
      </c>
      <c r="D1425" s="73">
        <v>20201117</v>
      </c>
      <c r="E1425" s="73">
        <v>693300</v>
      </c>
      <c r="F1425" s="73">
        <v>808373</v>
      </c>
      <c r="G1425" s="73">
        <v>765876</v>
      </c>
      <c r="H1425" s="73">
        <v>847938</v>
      </c>
    </row>
    <row r="1426" spans="1:8" x14ac:dyDescent="0.35">
      <c r="A1426" s="73" t="s">
        <v>141</v>
      </c>
      <c r="B1426" s="41">
        <v>44153</v>
      </c>
      <c r="C1426" s="73" t="s">
        <v>132</v>
      </c>
      <c r="D1426" s="73">
        <v>20201118</v>
      </c>
      <c r="E1426" s="73">
        <v>683265</v>
      </c>
      <c r="F1426" s="73">
        <v>810372</v>
      </c>
      <c r="G1426" s="73">
        <v>767876</v>
      </c>
      <c r="H1426" s="73">
        <v>849938</v>
      </c>
    </row>
    <row r="1427" spans="1:8" x14ac:dyDescent="0.35">
      <c r="A1427" s="73" t="s">
        <v>142</v>
      </c>
      <c r="B1427" s="41">
        <v>44154</v>
      </c>
      <c r="C1427" s="73" t="s">
        <v>132</v>
      </c>
      <c r="D1427" s="73">
        <v>20201119</v>
      </c>
      <c r="E1427" s="73">
        <v>748464</v>
      </c>
      <c r="F1427" s="73">
        <v>812361</v>
      </c>
      <c r="G1427" s="73">
        <v>769864</v>
      </c>
      <c r="H1427" s="73">
        <v>853392</v>
      </c>
    </row>
    <row r="1428" spans="1:8" x14ac:dyDescent="0.35">
      <c r="A1428" s="73" t="s">
        <v>143</v>
      </c>
      <c r="B1428" s="41">
        <v>44155</v>
      </c>
      <c r="C1428" s="73" t="s">
        <v>132</v>
      </c>
      <c r="D1428" s="73">
        <v>20201120</v>
      </c>
      <c r="E1428" s="73">
        <v>758517</v>
      </c>
      <c r="F1428" s="73">
        <v>803858</v>
      </c>
      <c r="G1428" s="73">
        <v>761362</v>
      </c>
      <c r="H1428" s="73">
        <v>844890</v>
      </c>
    </row>
    <row r="1429" spans="1:8" x14ac:dyDescent="0.35">
      <c r="A1429" s="73" t="s">
        <v>144</v>
      </c>
      <c r="B1429" s="41">
        <v>44156</v>
      </c>
      <c r="C1429" s="73" t="s">
        <v>132</v>
      </c>
      <c r="D1429" s="73">
        <v>20201121</v>
      </c>
      <c r="E1429" s="73">
        <v>639738</v>
      </c>
      <c r="F1429" s="73">
        <v>728415</v>
      </c>
      <c r="G1429" s="73">
        <v>684453</v>
      </c>
      <c r="H1429" s="73">
        <v>770911</v>
      </c>
    </row>
    <row r="1430" spans="1:8" x14ac:dyDescent="0.35">
      <c r="A1430" s="73" t="s">
        <v>138</v>
      </c>
      <c r="B1430" s="41">
        <v>44157</v>
      </c>
      <c r="C1430" s="73" t="s">
        <v>132</v>
      </c>
      <c r="D1430" s="73">
        <v>20201122</v>
      </c>
      <c r="E1430" s="73">
        <v>668191</v>
      </c>
      <c r="F1430" s="73">
        <v>717423</v>
      </c>
      <c r="G1430" s="73">
        <v>673461</v>
      </c>
      <c r="H1430" s="73">
        <v>759919</v>
      </c>
    </row>
    <row r="1431" spans="1:8" x14ac:dyDescent="0.35">
      <c r="A1431" s="73" t="s">
        <v>139</v>
      </c>
      <c r="B1431" s="41">
        <v>44158</v>
      </c>
      <c r="C1431" s="73" t="s">
        <v>132</v>
      </c>
      <c r="D1431" s="73">
        <v>20201123</v>
      </c>
      <c r="E1431" s="73">
        <v>755149</v>
      </c>
      <c r="F1431" s="73">
        <v>818197</v>
      </c>
      <c r="G1431" s="73">
        <v>775700</v>
      </c>
      <c r="H1431" s="73">
        <v>862159</v>
      </c>
    </row>
    <row r="1432" spans="1:8" x14ac:dyDescent="0.35">
      <c r="A1432" s="73" t="s">
        <v>140</v>
      </c>
      <c r="B1432" s="41">
        <v>44159</v>
      </c>
      <c r="C1432" s="73" t="s">
        <v>132</v>
      </c>
      <c r="D1432" s="73">
        <v>20201124</v>
      </c>
      <c r="E1432" s="73">
        <v>730170</v>
      </c>
      <c r="F1432" s="73">
        <v>820078</v>
      </c>
      <c r="G1432" s="73">
        <v>777582</v>
      </c>
      <c r="H1432" s="73">
        <v>865506</v>
      </c>
    </row>
    <row r="1433" spans="1:8" x14ac:dyDescent="0.35">
      <c r="A1433" s="73" t="s">
        <v>141</v>
      </c>
      <c r="B1433" s="41">
        <v>44160</v>
      </c>
      <c r="C1433" s="73" t="s">
        <v>132</v>
      </c>
      <c r="D1433" s="73">
        <v>20201125</v>
      </c>
      <c r="E1433" s="73">
        <v>792775</v>
      </c>
      <c r="F1433" s="73">
        <v>821724</v>
      </c>
      <c r="G1433" s="73">
        <v>779228</v>
      </c>
      <c r="H1433" s="73">
        <v>867152</v>
      </c>
    </row>
    <row r="1434" spans="1:8" x14ac:dyDescent="0.35">
      <c r="A1434" s="73" t="s">
        <v>142</v>
      </c>
      <c r="B1434" s="41">
        <v>44161</v>
      </c>
      <c r="C1434" s="73" t="s">
        <v>132</v>
      </c>
      <c r="D1434" s="73">
        <v>20201126</v>
      </c>
      <c r="E1434" s="73">
        <v>806532</v>
      </c>
      <c r="F1434" s="73">
        <v>822098</v>
      </c>
      <c r="G1434" s="73">
        <v>779601</v>
      </c>
      <c r="H1434" s="73">
        <v>868991</v>
      </c>
    </row>
    <row r="1435" spans="1:8" x14ac:dyDescent="0.35">
      <c r="A1435" s="73" t="s">
        <v>143</v>
      </c>
      <c r="B1435" s="41">
        <v>44162</v>
      </c>
      <c r="C1435" s="73" t="s">
        <v>132</v>
      </c>
      <c r="D1435" s="73">
        <v>20201127</v>
      </c>
      <c r="E1435" s="73">
        <v>812879</v>
      </c>
      <c r="F1435" s="73">
        <v>813442</v>
      </c>
      <c r="G1435" s="73">
        <v>770946</v>
      </c>
      <c r="H1435" s="73">
        <v>860335</v>
      </c>
    </row>
    <row r="1436" spans="1:8" x14ac:dyDescent="0.35">
      <c r="A1436" s="73" t="s">
        <v>144</v>
      </c>
      <c r="B1436" s="41">
        <v>44163</v>
      </c>
      <c r="C1436" s="73" t="s">
        <v>132</v>
      </c>
      <c r="D1436" s="73">
        <v>20201128</v>
      </c>
      <c r="E1436" s="73">
        <v>739330</v>
      </c>
      <c r="F1436" s="73">
        <v>737854</v>
      </c>
      <c r="G1436" s="73">
        <v>695357</v>
      </c>
      <c r="H1436" s="73">
        <v>784746</v>
      </c>
    </row>
    <row r="1437" spans="1:8" x14ac:dyDescent="0.35">
      <c r="A1437" s="73" t="s">
        <v>138</v>
      </c>
      <c r="B1437" s="41">
        <v>44164</v>
      </c>
      <c r="C1437" s="73" t="s">
        <v>132</v>
      </c>
      <c r="D1437" s="73">
        <v>20201129</v>
      </c>
      <c r="E1437" s="73">
        <v>739000</v>
      </c>
      <c r="F1437" s="73">
        <v>725009</v>
      </c>
      <c r="G1437" s="73">
        <v>682512</v>
      </c>
      <c r="H1437" s="73">
        <v>773367</v>
      </c>
    </row>
    <row r="1438" spans="1:8" x14ac:dyDescent="0.35">
      <c r="A1438" s="73" t="s">
        <v>139</v>
      </c>
      <c r="B1438" s="41">
        <v>44165</v>
      </c>
      <c r="C1438" s="73" t="s">
        <v>132</v>
      </c>
      <c r="D1438" s="73">
        <v>20201130</v>
      </c>
      <c r="E1438" s="73">
        <v>773177</v>
      </c>
      <c r="F1438" s="73">
        <v>827321</v>
      </c>
      <c r="G1438" s="73">
        <v>784824</v>
      </c>
      <c r="H1438" s="73">
        <v>875679</v>
      </c>
    </row>
    <row r="1439" spans="1:8" x14ac:dyDescent="0.35">
      <c r="A1439" s="73" t="s">
        <v>140</v>
      </c>
      <c r="B1439" s="41">
        <v>44166</v>
      </c>
      <c r="C1439" s="73" t="s">
        <v>132</v>
      </c>
      <c r="D1439" s="73">
        <v>20201201</v>
      </c>
      <c r="E1439" s="73">
        <v>820362</v>
      </c>
      <c r="F1439" s="73">
        <v>828835</v>
      </c>
      <c r="G1439" s="73">
        <v>784873</v>
      </c>
      <c r="H1439" s="73">
        <v>877193</v>
      </c>
    </row>
    <row r="1440" spans="1:8" x14ac:dyDescent="0.35">
      <c r="A1440" s="73" t="s">
        <v>141</v>
      </c>
      <c r="B1440" s="41">
        <v>44167</v>
      </c>
      <c r="C1440" s="73" t="s">
        <v>132</v>
      </c>
      <c r="D1440" s="73">
        <v>20201202</v>
      </c>
      <c r="E1440" s="73">
        <v>832292</v>
      </c>
      <c r="F1440" s="73">
        <v>830561</v>
      </c>
      <c r="G1440" s="73">
        <v>786599</v>
      </c>
      <c r="H1440" s="73">
        <v>878920</v>
      </c>
    </row>
    <row r="1441" spans="1:8" x14ac:dyDescent="0.35">
      <c r="A1441" s="73" t="s">
        <v>142</v>
      </c>
      <c r="B1441" s="41">
        <v>44168</v>
      </c>
      <c r="C1441" s="73" t="s">
        <v>132</v>
      </c>
      <c r="D1441" s="73">
        <v>20201203</v>
      </c>
      <c r="E1441" s="73">
        <v>860322</v>
      </c>
      <c r="F1441" s="73">
        <v>832050</v>
      </c>
      <c r="G1441" s="73">
        <v>788088</v>
      </c>
      <c r="H1441" s="73">
        <v>880409</v>
      </c>
    </row>
    <row r="1442" spans="1:8" x14ac:dyDescent="0.35">
      <c r="A1442" s="73" t="s">
        <v>143</v>
      </c>
      <c r="B1442" s="41">
        <v>44169</v>
      </c>
      <c r="C1442" s="73" t="s">
        <v>132</v>
      </c>
      <c r="D1442" s="73">
        <v>20201204</v>
      </c>
      <c r="E1442" s="73">
        <v>823106</v>
      </c>
      <c r="F1442" s="73">
        <v>823282</v>
      </c>
      <c r="G1442" s="73">
        <v>777854</v>
      </c>
      <c r="H1442" s="73">
        <v>871640</v>
      </c>
    </row>
    <row r="1443" spans="1:8" x14ac:dyDescent="0.35">
      <c r="A1443" s="73" t="s">
        <v>144</v>
      </c>
      <c r="B1443" s="41">
        <v>44170</v>
      </c>
      <c r="C1443" s="73" t="s">
        <v>132</v>
      </c>
      <c r="D1443" s="73">
        <v>20201205</v>
      </c>
      <c r="E1443" s="73">
        <v>769392</v>
      </c>
      <c r="F1443" s="73">
        <v>747586</v>
      </c>
      <c r="G1443" s="73">
        <v>702159</v>
      </c>
      <c r="H1443" s="73">
        <v>795944</v>
      </c>
    </row>
    <row r="1444" spans="1:8" x14ac:dyDescent="0.35">
      <c r="A1444" s="73" t="s">
        <v>138</v>
      </c>
      <c r="B1444" s="41">
        <v>44171</v>
      </c>
      <c r="C1444" s="73" t="s">
        <v>132</v>
      </c>
      <c r="D1444" s="73">
        <v>20201206</v>
      </c>
      <c r="E1444" s="73">
        <v>789168</v>
      </c>
      <c r="F1444" s="73">
        <v>734658</v>
      </c>
      <c r="G1444" s="73">
        <v>689231</v>
      </c>
      <c r="H1444" s="73">
        <v>784482</v>
      </c>
    </row>
    <row r="1445" spans="1:8" x14ac:dyDescent="0.35">
      <c r="A1445" s="73" t="s">
        <v>139</v>
      </c>
      <c r="B1445" s="41">
        <v>44172</v>
      </c>
      <c r="C1445" s="73" t="s">
        <v>132</v>
      </c>
      <c r="D1445" s="73">
        <v>20201207</v>
      </c>
      <c r="E1445" s="73">
        <v>874629</v>
      </c>
      <c r="F1445" s="73">
        <v>836674</v>
      </c>
      <c r="G1445" s="73">
        <v>791246</v>
      </c>
      <c r="H1445" s="73">
        <v>886497</v>
      </c>
    </row>
    <row r="1446" spans="1:8" x14ac:dyDescent="0.35">
      <c r="A1446" s="73" t="s">
        <v>140</v>
      </c>
      <c r="B1446" s="41">
        <v>44173</v>
      </c>
      <c r="C1446" s="73" t="s">
        <v>132</v>
      </c>
      <c r="D1446" s="73">
        <v>20201208</v>
      </c>
      <c r="E1446" s="73">
        <v>871849</v>
      </c>
      <c r="F1446" s="73">
        <v>838131</v>
      </c>
      <c r="G1446" s="73">
        <v>792703</v>
      </c>
      <c r="H1446" s="73">
        <v>887954</v>
      </c>
    </row>
    <row r="1447" spans="1:8" x14ac:dyDescent="0.35">
      <c r="A1447" s="73" t="s">
        <v>141</v>
      </c>
      <c r="B1447" s="41">
        <v>44174</v>
      </c>
      <c r="C1447" s="73" t="s">
        <v>132</v>
      </c>
      <c r="D1447" s="73">
        <v>20201209</v>
      </c>
      <c r="E1447" s="73">
        <v>871091</v>
      </c>
      <c r="F1447" s="73">
        <v>839587</v>
      </c>
      <c r="G1447" s="73">
        <v>792694</v>
      </c>
      <c r="H1447" s="73">
        <v>889410</v>
      </c>
    </row>
    <row r="1448" spans="1:8" x14ac:dyDescent="0.35">
      <c r="A1448" s="73" t="s">
        <v>142</v>
      </c>
      <c r="B1448" s="41">
        <v>44175</v>
      </c>
      <c r="C1448" s="73" t="s">
        <v>132</v>
      </c>
      <c r="D1448" s="73">
        <v>20201210</v>
      </c>
      <c r="E1448" s="73">
        <v>843938</v>
      </c>
      <c r="F1448" s="73">
        <v>841045</v>
      </c>
      <c r="G1448" s="73">
        <v>794152</v>
      </c>
      <c r="H1448" s="73">
        <v>890868</v>
      </c>
    </row>
    <row r="1449" spans="1:8" x14ac:dyDescent="0.35">
      <c r="A1449" s="73" t="s">
        <v>143</v>
      </c>
      <c r="B1449" s="41">
        <v>44176</v>
      </c>
      <c r="C1449" s="73" t="s">
        <v>132</v>
      </c>
      <c r="D1449" s="73">
        <v>20201211</v>
      </c>
      <c r="E1449" s="73">
        <v>821243</v>
      </c>
      <c r="F1449" s="73">
        <v>832262</v>
      </c>
      <c r="G1449" s="73">
        <v>783904</v>
      </c>
      <c r="H1449" s="73">
        <v>880620</v>
      </c>
    </row>
    <row r="1450" spans="1:8" x14ac:dyDescent="0.35">
      <c r="A1450" s="73" t="s">
        <v>144</v>
      </c>
      <c r="B1450" s="41">
        <v>44177</v>
      </c>
      <c r="C1450" s="73" t="s">
        <v>132</v>
      </c>
      <c r="D1450" s="73">
        <v>20201212</v>
      </c>
      <c r="E1450" s="73">
        <v>756219</v>
      </c>
      <c r="F1450" s="73">
        <v>756342</v>
      </c>
      <c r="G1450" s="73">
        <v>707984</v>
      </c>
      <c r="H1450" s="73">
        <v>804700</v>
      </c>
    </row>
    <row r="1451" spans="1:8" x14ac:dyDescent="0.35">
      <c r="A1451" s="73" t="s">
        <v>138</v>
      </c>
      <c r="B1451" s="41">
        <v>44178</v>
      </c>
      <c r="C1451" s="73" t="s">
        <v>132</v>
      </c>
      <c r="D1451" s="73">
        <v>20201213</v>
      </c>
      <c r="E1451" s="73">
        <v>730220</v>
      </c>
      <c r="F1451" s="73">
        <v>743427</v>
      </c>
      <c r="G1451" s="73">
        <v>696534</v>
      </c>
      <c r="H1451" s="73">
        <v>793251</v>
      </c>
    </row>
    <row r="1452" spans="1:8" x14ac:dyDescent="0.35">
      <c r="A1452" s="73" t="s">
        <v>139</v>
      </c>
      <c r="B1452" s="41">
        <v>44179</v>
      </c>
      <c r="C1452" s="73" t="s">
        <v>132</v>
      </c>
      <c r="D1452" s="73">
        <v>20201214</v>
      </c>
      <c r="E1452" s="73">
        <v>766755</v>
      </c>
      <c r="F1452" s="73">
        <v>845467</v>
      </c>
      <c r="G1452" s="73">
        <v>797109</v>
      </c>
      <c r="H1452" s="73">
        <v>895291</v>
      </c>
    </row>
    <row r="1453" spans="1:8" x14ac:dyDescent="0.35">
      <c r="A1453" s="73" t="s">
        <v>140</v>
      </c>
      <c r="B1453" s="41">
        <v>44180</v>
      </c>
      <c r="C1453" s="73" t="s">
        <v>132</v>
      </c>
      <c r="D1453" s="73">
        <v>20201215</v>
      </c>
      <c r="E1453" s="73">
        <v>799860</v>
      </c>
      <c r="F1453" s="73">
        <v>845492</v>
      </c>
      <c r="G1453" s="73">
        <v>797134</v>
      </c>
      <c r="H1453" s="73">
        <v>896781</v>
      </c>
    </row>
    <row r="1454" spans="1:8" x14ac:dyDescent="0.35">
      <c r="A1454" s="73" t="s">
        <v>141</v>
      </c>
      <c r="B1454" s="41">
        <v>44181</v>
      </c>
      <c r="C1454" s="73" t="s">
        <v>132</v>
      </c>
      <c r="D1454" s="73">
        <v>20201216</v>
      </c>
      <c r="E1454" s="73">
        <v>789262</v>
      </c>
      <c r="F1454" s="73">
        <v>840904</v>
      </c>
      <c r="G1454" s="73">
        <v>794011</v>
      </c>
      <c r="H1454" s="73">
        <v>893658</v>
      </c>
    </row>
    <row r="1455" spans="1:8" x14ac:dyDescent="0.35">
      <c r="A1455" s="73" t="s">
        <v>142</v>
      </c>
      <c r="B1455" s="41">
        <v>44182</v>
      </c>
      <c r="C1455" s="73" t="s">
        <v>132</v>
      </c>
      <c r="D1455" s="73">
        <v>20201217</v>
      </c>
      <c r="E1455" s="73">
        <v>779073</v>
      </c>
      <c r="F1455" s="73">
        <v>835333</v>
      </c>
      <c r="G1455" s="73">
        <v>788440</v>
      </c>
      <c r="H1455" s="73">
        <v>888087</v>
      </c>
    </row>
    <row r="1456" spans="1:8" x14ac:dyDescent="0.35">
      <c r="A1456" s="73" t="s">
        <v>143</v>
      </c>
      <c r="B1456" s="41">
        <v>44183</v>
      </c>
      <c r="C1456" s="73" t="s">
        <v>132</v>
      </c>
      <c r="D1456" s="73">
        <v>20201218</v>
      </c>
      <c r="E1456" s="73">
        <v>729282</v>
      </c>
      <c r="F1456" s="73">
        <v>828229</v>
      </c>
      <c r="G1456" s="73">
        <v>781336</v>
      </c>
      <c r="H1456" s="73">
        <v>882449</v>
      </c>
    </row>
    <row r="1457" spans="1:8" x14ac:dyDescent="0.35">
      <c r="A1457" s="73" t="s">
        <v>144</v>
      </c>
      <c r="B1457" s="41">
        <v>44184</v>
      </c>
      <c r="C1457" s="73" t="s">
        <v>132</v>
      </c>
      <c r="D1457" s="73">
        <v>20201219</v>
      </c>
      <c r="E1457" s="73">
        <v>651793</v>
      </c>
      <c r="F1457" s="73">
        <v>744641</v>
      </c>
      <c r="G1457" s="73">
        <v>699214</v>
      </c>
      <c r="H1457" s="73">
        <v>800327</v>
      </c>
    </row>
    <row r="1458" spans="1:8" x14ac:dyDescent="0.35">
      <c r="A1458" s="73" t="s">
        <v>138</v>
      </c>
      <c r="B1458" s="41">
        <v>44185</v>
      </c>
      <c r="C1458" s="73" t="s">
        <v>132</v>
      </c>
      <c r="D1458" s="73">
        <v>20201220</v>
      </c>
      <c r="E1458" s="73">
        <v>670964</v>
      </c>
      <c r="F1458" s="73">
        <v>730481</v>
      </c>
      <c r="G1458" s="73">
        <v>685054</v>
      </c>
      <c r="H1458" s="73">
        <v>787632</v>
      </c>
    </row>
    <row r="1459" spans="1:8" x14ac:dyDescent="0.35">
      <c r="A1459" s="73" t="s">
        <v>139</v>
      </c>
      <c r="B1459" s="41">
        <v>44186</v>
      </c>
      <c r="C1459" s="73" t="s">
        <v>132</v>
      </c>
      <c r="D1459" s="73">
        <v>20201221</v>
      </c>
      <c r="E1459" s="73">
        <v>770505</v>
      </c>
      <c r="F1459" s="73">
        <v>822984</v>
      </c>
      <c r="G1459" s="73">
        <v>777557</v>
      </c>
      <c r="H1459" s="73">
        <v>881600</v>
      </c>
    </row>
    <row r="1460" spans="1:8" x14ac:dyDescent="0.35">
      <c r="A1460" s="73" t="s">
        <v>140</v>
      </c>
      <c r="B1460" s="41">
        <v>44187</v>
      </c>
      <c r="C1460" s="73" t="s">
        <v>132</v>
      </c>
      <c r="D1460" s="73">
        <v>20201222</v>
      </c>
      <c r="E1460" s="73">
        <v>785011</v>
      </c>
      <c r="F1460" s="73">
        <v>816160</v>
      </c>
      <c r="G1460" s="73">
        <v>770733</v>
      </c>
      <c r="H1460" s="73">
        <v>876242</v>
      </c>
    </row>
    <row r="1461" spans="1:8" x14ac:dyDescent="0.35">
      <c r="A1461" s="73" t="s">
        <v>141</v>
      </c>
      <c r="B1461" s="41">
        <v>44188</v>
      </c>
      <c r="C1461" s="73" t="s">
        <v>132</v>
      </c>
      <c r="D1461" s="73">
        <v>20201223</v>
      </c>
      <c r="E1461" s="73">
        <v>748331</v>
      </c>
      <c r="F1461" s="73">
        <v>813092</v>
      </c>
      <c r="G1461" s="73">
        <v>767664</v>
      </c>
      <c r="H1461" s="73">
        <v>874639</v>
      </c>
    </row>
    <row r="1462" spans="1:8" x14ac:dyDescent="0.35">
      <c r="A1462" s="73" t="s">
        <v>142</v>
      </c>
      <c r="B1462" s="41">
        <v>44189</v>
      </c>
      <c r="C1462" s="73" t="s">
        <v>132</v>
      </c>
      <c r="D1462" s="73">
        <v>20201224</v>
      </c>
      <c r="E1462" s="73">
        <v>703850</v>
      </c>
      <c r="F1462" s="73">
        <v>812680</v>
      </c>
      <c r="G1462" s="73">
        <v>767253</v>
      </c>
      <c r="H1462" s="73">
        <v>874227</v>
      </c>
    </row>
    <row r="1463" spans="1:8" x14ac:dyDescent="0.35">
      <c r="A1463" s="73" t="s">
        <v>143</v>
      </c>
      <c r="B1463" s="41">
        <v>44190</v>
      </c>
      <c r="C1463" s="73" t="s">
        <v>132</v>
      </c>
      <c r="D1463" s="73">
        <v>20201225</v>
      </c>
      <c r="E1463" s="73">
        <v>690678</v>
      </c>
      <c r="F1463" s="73">
        <v>658902</v>
      </c>
      <c r="G1463" s="73">
        <v>614940</v>
      </c>
      <c r="H1463" s="73">
        <v>721915</v>
      </c>
    </row>
    <row r="1464" spans="1:8" x14ac:dyDescent="0.35">
      <c r="A1464" s="73" t="s">
        <v>144</v>
      </c>
      <c r="B1464" s="41">
        <v>44191</v>
      </c>
      <c r="C1464" s="73" t="s">
        <v>132</v>
      </c>
      <c r="D1464" s="73">
        <v>20201226</v>
      </c>
      <c r="E1464" s="73">
        <v>604903</v>
      </c>
      <c r="F1464" s="73">
        <v>555649</v>
      </c>
      <c r="G1464" s="73">
        <v>511687</v>
      </c>
      <c r="H1464" s="73">
        <v>618661</v>
      </c>
    </row>
    <row r="1465" spans="1:8" x14ac:dyDescent="0.35">
      <c r="A1465" s="73" t="s">
        <v>138</v>
      </c>
      <c r="B1465" s="41">
        <v>44192</v>
      </c>
      <c r="C1465" s="73" t="s">
        <v>132</v>
      </c>
      <c r="D1465" s="73">
        <v>20201227</v>
      </c>
      <c r="E1465" s="73">
        <v>650317</v>
      </c>
      <c r="F1465" s="73">
        <v>712187</v>
      </c>
      <c r="G1465" s="73">
        <v>668225</v>
      </c>
      <c r="H1465" s="73">
        <v>776664</v>
      </c>
    </row>
    <row r="1466" spans="1:8" x14ac:dyDescent="0.35">
      <c r="A1466" s="73" t="s">
        <v>139</v>
      </c>
      <c r="B1466" s="41">
        <v>44193</v>
      </c>
      <c r="C1466" s="73" t="s">
        <v>132</v>
      </c>
      <c r="D1466" s="73">
        <v>20201228</v>
      </c>
      <c r="E1466" s="73">
        <v>749521</v>
      </c>
      <c r="F1466" s="73">
        <v>640619</v>
      </c>
      <c r="G1466" s="73">
        <v>596657</v>
      </c>
      <c r="H1466" s="73">
        <v>705096</v>
      </c>
    </row>
    <row r="1467" spans="1:8" x14ac:dyDescent="0.35">
      <c r="A1467" s="73" t="s">
        <v>140</v>
      </c>
      <c r="B1467" s="41">
        <v>44194</v>
      </c>
      <c r="C1467" s="73" t="s">
        <v>132</v>
      </c>
      <c r="D1467" s="73">
        <v>20201229</v>
      </c>
      <c r="E1467" s="73">
        <v>772139</v>
      </c>
      <c r="F1467" s="73">
        <v>712128</v>
      </c>
      <c r="G1467" s="73">
        <v>668166</v>
      </c>
      <c r="H1467" s="73">
        <v>776605</v>
      </c>
    </row>
    <row r="1468" spans="1:8" x14ac:dyDescent="0.35">
      <c r="A1468" s="73" t="s">
        <v>141</v>
      </c>
      <c r="B1468" s="41">
        <v>44195</v>
      </c>
      <c r="C1468" s="73" t="s">
        <v>132</v>
      </c>
      <c r="D1468" s="73">
        <v>20201230</v>
      </c>
      <c r="E1468" s="73">
        <v>791493</v>
      </c>
      <c r="F1468" s="73">
        <v>712111</v>
      </c>
      <c r="G1468" s="73">
        <v>669614</v>
      </c>
      <c r="H1468" s="73">
        <v>776588</v>
      </c>
    </row>
    <row r="1469" spans="1:8" x14ac:dyDescent="0.35">
      <c r="A1469" s="73" t="s">
        <v>142</v>
      </c>
      <c r="B1469" s="41">
        <v>44196</v>
      </c>
      <c r="C1469" s="73" t="s">
        <v>132</v>
      </c>
      <c r="D1469" s="73">
        <v>20201231</v>
      </c>
      <c r="E1469" s="73">
        <v>791544</v>
      </c>
      <c r="F1469" s="73">
        <v>712107</v>
      </c>
      <c r="G1469" s="73">
        <v>669610</v>
      </c>
      <c r="H1469" s="73">
        <v>776584</v>
      </c>
    </row>
    <row r="1470" spans="1:8" x14ac:dyDescent="0.35">
      <c r="A1470" s="73" t="s">
        <v>143</v>
      </c>
      <c r="B1470" s="41">
        <v>44197</v>
      </c>
      <c r="C1470" s="73" t="s">
        <v>132</v>
      </c>
      <c r="D1470" s="73">
        <v>20210101</v>
      </c>
      <c r="E1470" s="73">
        <v>731487</v>
      </c>
      <c r="F1470" s="73">
        <v>700473</v>
      </c>
      <c r="G1470" s="73">
        <v>657976</v>
      </c>
      <c r="H1470" s="73">
        <v>764950</v>
      </c>
    </row>
    <row r="1471" spans="1:8" x14ac:dyDescent="0.35">
      <c r="A1471" s="73" t="s">
        <v>144</v>
      </c>
      <c r="B1471" s="41">
        <v>44198</v>
      </c>
      <c r="C1471" s="73" t="s">
        <v>132</v>
      </c>
      <c r="D1471" s="73">
        <v>20210102</v>
      </c>
      <c r="E1471" s="73">
        <v>749645</v>
      </c>
      <c r="F1471" s="73">
        <v>813920</v>
      </c>
      <c r="G1471" s="73">
        <v>772888</v>
      </c>
      <c r="H1471" s="73">
        <v>879863</v>
      </c>
    </row>
    <row r="1472" spans="1:8" x14ac:dyDescent="0.35">
      <c r="A1472" s="73" t="s">
        <v>138</v>
      </c>
      <c r="B1472" s="41">
        <v>44199</v>
      </c>
      <c r="C1472" s="73" t="s">
        <v>132</v>
      </c>
      <c r="D1472" s="73">
        <v>20210103</v>
      </c>
      <c r="E1472" s="73">
        <v>750399</v>
      </c>
      <c r="F1472" s="73">
        <v>803676</v>
      </c>
      <c r="G1472" s="73">
        <v>762645</v>
      </c>
      <c r="H1472" s="73">
        <v>868154</v>
      </c>
    </row>
    <row r="1473" spans="1:8" x14ac:dyDescent="0.35">
      <c r="A1473" s="73" t="s">
        <v>139</v>
      </c>
      <c r="B1473" s="41">
        <v>44200</v>
      </c>
      <c r="C1473" s="73" t="s">
        <v>132</v>
      </c>
      <c r="D1473" s="73">
        <v>20210104</v>
      </c>
      <c r="E1473" s="73">
        <v>839734</v>
      </c>
      <c r="F1473" s="73">
        <v>726284</v>
      </c>
      <c r="G1473" s="73">
        <v>685253</v>
      </c>
      <c r="H1473" s="73">
        <v>790761</v>
      </c>
    </row>
    <row r="1474" spans="1:8" x14ac:dyDescent="0.35">
      <c r="A1474" s="73" t="s">
        <v>140</v>
      </c>
      <c r="B1474" s="41">
        <v>44201</v>
      </c>
      <c r="C1474" s="73" t="s">
        <v>132</v>
      </c>
      <c r="D1474" s="73">
        <v>20210105</v>
      </c>
      <c r="E1474" s="73">
        <v>860164</v>
      </c>
      <c r="F1474" s="73">
        <v>713355</v>
      </c>
      <c r="G1474" s="73">
        <v>672324</v>
      </c>
      <c r="H1474" s="73">
        <v>776367</v>
      </c>
    </row>
    <row r="1475" spans="1:8" x14ac:dyDescent="0.35">
      <c r="A1475" s="73" t="s">
        <v>141</v>
      </c>
      <c r="B1475" s="41">
        <v>44202</v>
      </c>
      <c r="C1475" s="73" t="s">
        <v>132</v>
      </c>
      <c r="D1475" s="73">
        <v>20210106</v>
      </c>
      <c r="E1475" s="73">
        <v>890637</v>
      </c>
      <c r="F1475" s="73">
        <v>843418</v>
      </c>
      <c r="G1475" s="73">
        <v>802387</v>
      </c>
      <c r="H1475" s="73">
        <v>904965</v>
      </c>
    </row>
    <row r="1476" spans="1:8" x14ac:dyDescent="0.35">
      <c r="A1476" s="73" t="s">
        <v>142</v>
      </c>
      <c r="B1476" s="41">
        <v>44203</v>
      </c>
      <c r="C1476" s="73" t="s">
        <v>132</v>
      </c>
      <c r="D1476" s="73">
        <v>20210107</v>
      </c>
      <c r="E1476" s="73">
        <v>898124</v>
      </c>
      <c r="F1476" s="73">
        <v>845712</v>
      </c>
      <c r="G1476" s="73">
        <v>804680</v>
      </c>
      <c r="H1476" s="73">
        <v>907258</v>
      </c>
    </row>
    <row r="1477" spans="1:8" x14ac:dyDescent="0.35">
      <c r="A1477" s="73" t="s">
        <v>143</v>
      </c>
      <c r="B1477" s="41">
        <v>44204</v>
      </c>
      <c r="C1477" s="73" t="s">
        <v>132</v>
      </c>
      <c r="D1477" s="73">
        <v>20210108</v>
      </c>
      <c r="E1477" s="73">
        <v>888499</v>
      </c>
      <c r="F1477" s="73">
        <v>845460</v>
      </c>
      <c r="G1477" s="73">
        <v>804429</v>
      </c>
      <c r="H1477" s="73">
        <v>905541</v>
      </c>
    </row>
    <row r="1478" spans="1:8" x14ac:dyDescent="0.35">
      <c r="A1478" s="73" t="s">
        <v>144</v>
      </c>
      <c r="B1478" s="41">
        <v>44205</v>
      </c>
      <c r="C1478" s="73" t="s">
        <v>132</v>
      </c>
      <c r="D1478" s="73">
        <v>20210109</v>
      </c>
      <c r="E1478" s="73">
        <v>816634</v>
      </c>
      <c r="F1478" s="73">
        <v>845424</v>
      </c>
      <c r="G1478" s="73">
        <v>804393</v>
      </c>
      <c r="H1478" s="73">
        <v>904040</v>
      </c>
    </row>
    <row r="1479" spans="1:8" x14ac:dyDescent="0.35">
      <c r="A1479" s="73" t="s">
        <v>138</v>
      </c>
      <c r="B1479" s="41">
        <v>44206</v>
      </c>
      <c r="C1479" s="73" t="s">
        <v>132</v>
      </c>
      <c r="D1479" s="73">
        <v>20210110</v>
      </c>
      <c r="E1479" s="73">
        <v>788147</v>
      </c>
      <c r="F1479" s="73">
        <v>834908</v>
      </c>
      <c r="G1479" s="73">
        <v>793877</v>
      </c>
      <c r="H1479" s="73">
        <v>892058</v>
      </c>
    </row>
    <row r="1480" spans="1:8" x14ac:dyDescent="0.35">
      <c r="A1480" s="73" t="s">
        <v>139</v>
      </c>
      <c r="B1480" s="41">
        <v>44207</v>
      </c>
      <c r="C1480" s="73" t="s">
        <v>132</v>
      </c>
      <c r="D1480" s="73">
        <v>20210111</v>
      </c>
      <c r="E1480" s="73">
        <v>799173</v>
      </c>
      <c r="F1480" s="73">
        <v>757464</v>
      </c>
      <c r="G1480" s="73">
        <v>716432</v>
      </c>
      <c r="H1480" s="73">
        <v>813149</v>
      </c>
    </row>
    <row r="1481" spans="1:8" x14ac:dyDescent="0.35">
      <c r="A1481" s="73" t="s">
        <v>140</v>
      </c>
      <c r="B1481" s="41">
        <v>44208</v>
      </c>
      <c r="C1481" s="73" t="s">
        <v>132</v>
      </c>
      <c r="D1481" s="73">
        <v>20210112</v>
      </c>
      <c r="E1481" s="73">
        <v>837391</v>
      </c>
      <c r="F1481" s="73">
        <v>744242</v>
      </c>
      <c r="G1481" s="73">
        <v>703211</v>
      </c>
      <c r="H1481" s="73">
        <v>799928</v>
      </c>
    </row>
    <row r="1482" spans="1:8" x14ac:dyDescent="0.35">
      <c r="A1482" s="73" t="s">
        <v>141</v>
      </c>
      <c r="B1482" s="41">
        <v>44209</v>
      </c>
      <c r="C1482" s="73" t="s">
        <v>132</v>
      </c>
      <c r="D1482" s="73">
        <v>20210113</v>
      </c>
      <c r="E1482" s="73">
        <v>863747</v>
      </c>
      <c r="F1482" s="73">
        <v>844490</v>
      </c>
      <c r="G1482" s="73">
        <v>803459</v>
      </c>
      <c r="H1482" s="73">
        <v>898710</v>
      </c>
    </row>
    <row r="1483" spans="1:8" x14ac:dyDescent="0.35">
      <c r="A1483" s="73" t="s">
        <v>142</v>
      </c>
      <c r="B1483" s="41">
        <v>44210</v>
      </c>
      <c r="C1483" s="73" t="s">
        <v>132</v>
      </c>
      <c r="D1483" s="73">
        <v>20210114</v>
      </c>
      <c r="E1483" s="73">
        <v>853647</v>
      </c>
      <c r="F1483" s="73">
        <v>845847</v>
      </c>
      <c r="G1483" s="73">
        <v>803350</v>
      </c>
      <c r="H1483" s="73">
        <v>898601</v>
      </c>
    </row>
    <row r="1484" spans="1:8" x14ac:dyDescent="0.35">
      <c r="A1484" s="73" t="s">
        <v>143</v>
      </c>
      <c r="B1484" s="41">
        <v>44211</v>
      </c>
      <c r="C1484" s="73" t="s">
        <v>132</v>
      </c>
      <c r="D1484" s="73">
        <v>20210115</v>
      </c>
      <c r="E1484" s="73">
        <v>868694</v>
      </c>
      <c r="F1484" s="73">
        <v>845500</v>
      </c>
      <c r="G1484" s="73">
        <v>804469</v>
      </c>
      <c r="H1484" s="73">
        <v>896789</v>
      </c>
    </row>
    <row r="1485" spans="1:8" x14ac:dyDescent="0.35">
      <c r="A1485" s="73" t="s">
        <v>144</v>
      </c>
      <c r="B1485" s="41">
        <v>44212</v>
      </c>
      <c r="C1485" s="73" t="s">
        <v>132</v>
      </c>
      <c r="D1485" s="73">
        <v>20210116</v>
      </c>
      <c r="E1485" s="73">
        <v>732118</v>
      </c>
      <c r="F1485" s="73">
        <v>845137</v>
      </c>
      <c r="G1485" s="73">
        <v>804106</v>
      </c>
      <c r="H1485" s="73">
        <v>896426</v>
      </c>
    </row>
    <row r="1486" spans="1:8" x14ac:dyDescent="0.35">
      <c r="A1486" s="73" t="s">
        <v>138</v>
      </c>
      <c r="B1486" s="41">
        <v>44213</v>
      </c>
      <c r="C1486" s="73" t="s">
        <v>132</v>
      </c>
      <c r="D1486" s="73">
        <v>20210117</v>
      </c>
      <c r="E1486" s="73">
        <v>719893</v>
      </c>
      <c r="F1486" s="73">
        <v>835979</v>
      </c>
      <c r="G1486" s="73">
        <v>793482</v>
      </c>
      <c r="H1486" s="73">
        <v>885802</v>
      </c>
    </row>
    <row r="1487" spans="1:8" x14ac:dyDescent="0.35">
      <c r="A1487" s="73" t="s">
        <v>139</v>
      </c>
      <c r="B1487" s="41">
        <v>44214</v>
      </c>
      <c r="C1487" s="73" t="s">
        <v>132</v>
      </c>
      <c r="D1487" s="73">
        <v>20210118</v>
      </c>
      <c r="E1487" s="73">
        <v>807603</v>
      </c>
      <c r="F1487" s="73">
        <v>758187</v>
      </c>
      <c r="G1487" s="73">
        <v>715690</v>
      </c>
      <c r="H1487" s="73">
        <v>808010</v>
      </c>
    </row>
    <row r="1488" spans="1:8" x14ac:dyDescent="0.35">
      <c r="A1488" s="73" t="s">
        <v>140</v>
      </c>
      <c r="B1488" s="41">
        <v>44215</v>
      </c>
      <c r="C1488" s="73" t="s">
        <v>132</v>
      </c>
      <c r="D1488" s="73">
        <v>20210119</v>
      </c>
      <c r="E1488" s="73">
        <v>789419</v>
      </c>
      <c r="F1488" s="73">
        <v>746305</v>
      </c>
      <c r="G1488" s="73">
        <v>702343</v>
      </c>
      <c r="H1488" s="73">
        <v>794663</v>
      </c>
    </row>
    <row r="1489" spans="1:8" x14ac:dyDescent="0.35">
      <c r="A1489" s="73" t="s">
        <v>141</v>
      </c>
      <c r="B1489" s="41">
        <v>44216</v>
      </c>
      <c r="C1489" s="73" t="s">
        <v>132</v>
      </c>
      <c r="D1489" s="73">
        <v>20210120</v>
      </c>
      <c r="E1489" s="73">
        <v>784973</v>
      </c>
      <c r="F1489" s="73">
        <v>846418</v>
      </c>
      <c r="G1489" s="73">
        <v>803921</v>
      </c>
      <c r="H1489" s="73">
        <v>894776</v>
      </c>
    </row>
    <row r="1490" spans="1:8" x14ac:dyDescent="0.35">
      <c r="A1490" s="73" t="s">
        <v>142</v>
      </c>
      <c r="B1490" s="41">
        <v>44217</v>
      </c>
      <c r="C1490" s="73" t="s">
        <v>132</v>
      </c>
      <c r="D1490" s="73">
        <v>20210121</v>
      </c>
      <c r="E1490" s="73">
        <v>781346</v>
      </c>
      <c r="F1490" s="73">
        <v>847419</v>
      </c>
      <c r="G1490" s="73">
        <v>803457</v>
      </c>
      <c r="H1490" s="73">
        <v>895778</v>
      </c>
    </row>
    <row r="1491" spans="1:8" x14ac:dyDescent="0.35">
      <c r="A1491" s="73" t="s">
        <v>143</v>
      </c>
      <c r="B1491" s="41">
        <v>44218</v>
      </c>
      <c r="C1491" s="73" t="s">
        <v>132</v>
      </c>
      <c r="D1491" s="73">
        <v>20210122</v>
      </c>
      <c r="E1491" s="73">
        <v>799229</v>
      </c>
      <c r="F1491" s="73">
        <v>846940</v>
      </c>
      <c r="G1491" s="73">
        <v>802978</v>
      </c>
      <c r="H1491" s="73">
        <v>895298</v>
      </c>
    </row>
    <row r="1492" spans="1:8" x14ac:dyDescent="0.35">
      <c r="A1492" s="73" t="s">
        <v>144</v>
      </c>
      <c r="B1492" s="41">
        <v>44219</v>
      </c>
      <c r="C1492" s="73" t="s">
        <v>132</v>
      </c>
      <c r="D1492" s="73">
        <v>20210123</v>
      </c>
      <c r="E1492" s="73">
        <v>781330</v>
      </c>
      <c r="F1492" s="73">
        <v>847910</v>
      </c>
      <c r="G1492" s="73">
        <v>802482</v>
      </c>
      <c r="H1492" s="73">
        <v>896268</v>
      </c>
    </row>
    <row r="1493" spans="1:8" x14ac:dyDescent="0.35">
      <c r="A1493" s="73" t="s">
        <v>138</v>
      </c>
      <c r="B1493" s="41">
        <v>44220</v>
      </c>
      <c r="C1493" s="73" t="s">
        <v>132</v>
      </c>
      <c r="D1493" s="73">
        <v>20210124</v>
      </c>
      <c r="E1493" s="73">
        <v>801648</v>
      </c>
      <c r="F1493" s="73">
        <v>836941</v>
      </c>
      <c r="G1493" s="73">
        <v>791513</v>
      </c>
      <c r="H1493" s="73">
        <v>885299</v>
      </c>
    </row>
    <row r="1494" spans="1:8" x14ac:dyDescent="0.35">
      <c r="A1494" s="73" t="s">
        <v>139</v>
      </c>
      <c r="B1494" s="41">
        <v>44221</v>
      </c>
      <c r="C1494" s="73" t="s">
        <v>132</v>
      </c>
      <c r="D1494" s="73">
        <v>20210125</v>
      </c>
      <c r="E1494" s="73">
        <v>840254</v>
      </c>
      <c r="F1494" s="73">
        <v>759041</v>
      </c>
      <c r="G1494" s="73">
        <v>713614</v>
      </c>
      <c r="H1494" s="73">
        <v>808865</v>
      </c>
    </row>
    <row r="1495" spans="1:8" x14ac:dyDescent="0.35">
      <c r="A1495" s="73" t="s">
        <v>140</v>
      </c>
      <c r="B1495" s="41">
        <v>44222</v>
      </c>
      <c r="C1495" s="73" t="s">
        <v>132</v>
      </c>
      <c r="D1495" s="73">
        <v>20210126</v>
      </c>
      <c r="E1495" s="73">
        <v>883622</v>
      </c>
      <c r="F1495" s="73">
        <v>745608</v>
      </c>
      <c r="G1495" s="73">
        <v>701646</v>
      </c>
      <c r="H1495" s="73">
        <v>795431</v>
      </c>
    </row>
    <row r="1496" spans="1:8" x14ac:dyDescent="0.35">
      <c r="A1496" s="73" t="s">
        <v>141</v>
      </c>
      <c r="B1496" s="41">
        <v>44223</v>
      </c>
      <c r="C1496" s="73" t="s">
        <v>132</v>
      </c>
      <c r="D1496" s="73">
        <v>20210127</v>
      </c>
      <c r="E1496" s="73">
        <v>843770</v>
      </c>
      <c r="F1496" s="73">
        <v>845424</v>
      </c>
      <c r="G1496" s="73">
        <v>801462</v>
      </c>
      <c r="H1496" s="73">
        <v>896713</v>
      </c>
    </row>
    <row r="1497" spans="1:8" x14ac:dyDescent="0.35">
      <c r="A1497" s="73" t="s">
        <v>142</v>
      </c>
      <c r="B1497" s="41">
        <v>44224</v>
      </c>
      <c r="C1497" s="73" t="s">
        <v>132</v>
      </c>
      <c r="D1497" s="73">
        <v>20210128</v>
      </c>
      <c r="E1497" s="73">
        <v>789992</v>
      </c>
      <c r="F1497" s="73">
        <v>846386</v>
      </c>
      <c r="G1497" s="73">
        <v>800958</v>
      </c>
      <c r="H1497" s="73">
        <v>896209</v>
      </c>
    </row>
    <row r="1498" spans="1:8" x14ac:dyDescent="0.35">
      <c r="A1498" s="73" t="s">
        <v>143</v>
      </c>
      <c r="B1498" s="41">
        <v>44225</v>
      </c>
      <c r="C1498" s="73" t="s">
        <v>132</v>
      </c>
      <c r="D1498" s="73">
        <v>20210129</v>
      </c>
      <c r="E1498" s="73">
        <v>765535</v>
      </c>
      <c r="F1498" s="73">
        <v>844418</v>
      </c>
      <c r="G1498" s="73">
        <v>800456</v>
      </c>
      <c r="H1498" s="73">
        <v>897172</v>
      </c>
    </row>
    <row r="1499" spans="1:8" x14ac:dyDescent="0.35">
      <c r="A1499" s="73" t="s">
        <v>144</v>
      </c>
      <c r="B1499" s="41">
        <v>44226</v>
      </c>
      <c r="C1499" s="73" t="s">
        <v>132</v>
      </c>
      <c r="D1499" s="73">
        <v>20210130</v>
      </c>
      <c r="E1499" s="73">
        <v>723504</v>
      </c>
      <c r="F1499" s="73">
        <v>843700</v>
      </c>
      <c r="G1499" s="73">
        <v>799738</v>
      </c>
      <c r="H1499" s="73">
        <v>896455</v>
      </c>
    </row>
    <row r="1500" spans="1:8" x14ac:dyDescent="0.35">
      <c r="A1500" s="73" t="s">
        <v>138</v>
      </c>
      <c r="B1500" s="41">
        <v>44227</v>
      </c>
      <c r="C1500" s="73" t="s">
        <v>132</v>
      </c>
      <c r="D1500" s="73">
        <v>20210131</v>
      </c>
      <c r="E1500" s="73">
        <v>778090</v>
      </c>
      <c r="F1500" s="73">
        <v>832974</v>
      </c>
      <c r="G1500" s="73">
        <v>787547</v>
      </c>
      <c r="H1500" s="73">
        <v>885729</v>
      </c>
    </row>
    <row r="1501" spans="1:8" x14ac:dyDescent="0.35">
      <c r="A1501" s="73" t="s">
        <v>139</v>
      </c>
      <c r="B1501" s="41">
        <v>44228</v>
      </c>
      <c r="C1501" s="73" t="s">
        <v>132</v>
      </c>
      <c r="D1501" s="73">
        <v>20210201</v>
      </c>
      <c r="E1501" s="73">
        <v>858759</v>
      </c>
      <c r="F1501" s="73">
        <v>831206</v>
      </c>
      <c r="G1501" s="73">
        <v>785780</v>
      </c>
      <c r="H1501" s="73">
        <v>885426</v>
      </c>
    </row>
    <row r="1502" spans="1:8" x14ac:dyDescent="0.35">
      <c r="A1502" s="73" t="s">
        <v>140</v>
      </c>
      <c r="B1502" s="41">
        <v>44229</v>
      </c>
      <c r="C1502" s="73" t="s">
        <v>132</v>
      </c>
      <c r="D1502" s="73">
        <v>20210202</v>
      </c>
      <c r="E1502" s="73">
        <v>805062</v>
      </c>
      <c r="F1502" s="73">
        <v>830616</v>
      </c>
      <c r="G1502" s="73">
        <v>785190</v>
      </c>
      <c r="H1502" s="73">
        <v>884836</v>
      </c>
    </row>
    <row r="1503" spans="1:8" x14ac:dyDescent="0.35">
      <c r="A1503" s="73" t="s">
        <v>141</v>
      </c>
      <c r="B1503" s="41">
        <v>44230</v>
      </c>
      <c r="C1503" s="73" t="s">
        <v>132</v>
      </c>
      <c r="D1503" s="73">
        <v>20210203</v>
      </c>
      <c r="E1503" s="73">
        <v>800732</v>
      </c>
      <c r="F1503" s="73">
        <v>829802</v>
      </c>
      <c r="G1503" s="73">
        <v>784376</v>
      </c>
      <c r="H1503" s="73">
        <v>884022</v>
      </c>
    </row>
    <row r="1504" spans="1:8" x14ac:dyDescent="0.35">
      <c r="A1504" s="73" t="s">
        <v>142</v>
      </c>
      <c r="B1504" s="41">
        <v>44231</v>
      </c>
      <c r="C1504" s="73" t="s">
        <v>132</v>
      </c>
      <c r="D1504" s="73">
        <v>20210204</v>
      </c>
      <c r="E1504" s="73">
        <v>815819</v>
      </c>
      <c r="F1504" s="73">
        <v>827756</v>
      </c>
      <c r="G1504" s="73">
        <v>783794</v>
      </c>
      <c r="H1504" s="73">
        <v>883441</v>
      </c>
    </row>
    <row r="1505" spans="1:8" x14ac:dyDescent="0.35">
      <c r="A1505" s="73" t="s">
        <v>143</v>
      </c>
      <c r="B1505" s="41">
        <v>44232</v>
      </c>
      <c r="C1505" s="73" t="s">
        <v>132</v>
      </c>
      <c r="D1505" s="73">
        <v>20210205</v>
      </c>
      <c r="E1505" s="73">
        <v>782451</v>
      </c>
      <c r="F1505" s="73">
        <v>816702</v>
      </c>
      <c r="G1505" s="73">
        <v>772740</v>
      </c>
      <c r="H1505" s="73">
        <v>872388</v>
      </c>
    </row>
    <row r="1506" spans="1:8" x14ac:dyDescent="0.35">
      <c r="A1506" s="73" t="s">
        <v>144</v>
      </c>
      <c r="B1506" s="41">
        <v>44233</v>
      </c>
      <c r="C1506" s="73" t="s">
        <v>132</v>
      </c>
      <c r="D1506" s="73">
        <v>20210206</v>
      </c>
      <c r="E1506" s="73">
        <v>720686</v>
      </c>
      <c r="F1506" s="73">
        <v>735726</v>
      </c>
      <c r="G1506" s="73">
        <v>693228</v>
      </c>
      <c r="H1506" s="73">
        <v>792876</v>
      </c>
    </row>
    <row r="1507" spans="1:8" x14ac:dyDescent="0.35">
      <c r="A1507" s="73" t="s">
        <v>138</v>
      </c>
      <c r="B1507" s="41">
        <v>44234</v>
      </c>
      <c r="C1507" s="73" t="s">
        <v>132</v>
      </c>
      <c r="D1507" s="73">
        <v>20210207</v>
      </c>
      <c r="E1507" s="73">
        <v>726762</v>
      </c>
      <c r="F1507" s="73">
        <v>722331</v>
      </c>
      <c r="G1507" s="73">
        <v>679835</v>
      </c>
      <c r="H1507" s="73">
        <v>778017</v>
      </c>
    </row>
    <row r="1508" spans="1:8" x14ac:dyDescent="0.35">
      <c r="A1508" s="73" t="s">
        <v>139</v>
      </c>
      <c r="B1508" s="41">
        <v>44235</v>
      </c>
      <c r="C1508" s="73" t="s">
        <v>132</v>
      </c>
      <c r="D1508" s="73">
        <v>20210208</v>
      </c>
      <c r="E1508" s="73">
        <v>855565</v>
      </c>
      <c r="F1508" s="73">
        <v>821996</v>
      </c>
      <c r="G1508" s="73">
        <v>779498</v>
      </c>
      <c r="H1508" s="73">
        <v>877680</v>
      </c>
    </row>
    <row r="1509" spans="1:8" x14ac:dyDescent="0.35">
      <c r="A1509" s="73" t="s">
        <v>140</v>
      </c>
      <c r="B1509" s="41">
        <v>44236</v>
      </c>
      <c r="C1509" s="73" t="s">
        <v>132</v>
      </c>
      <c r="D1509" s="73">
        <v>20210209</v>
      </c>
      <c r="E1509" s="73">
        <v>885535</v>
      </c>
      <c r="F1509" s="73">
        <v>819415</v>
      </c>
      <c r="G1509" s="73">
        <v>778384</v>
      </c>
      <c r="H1509" s="73">
        <v>875101</v>
      </c>
    </row>
    <row r="1510" spans="1:8" x14ac:dyDescent="0.35">
      <c r="A1510" s="73" t="s">
        <v>141</v>
      </c>
      <c r="B1510" s="41">
        <v>44237</v>
      </c>
      <c r="C1510" s="73" t="s">
        <v>132</v>
      </c>
      <c r="D1510" s="73">
        <v>20210210</v>
      </c>
      <c r="E1510" s="73">
        <v>888517</v>
      </c>
      <c r="F1510" s="73">
        <v>815002</v>
      </c>
      <c r="G1510" s="73">
        <v>773972</v>
      </c>
      <c r="H1510" s="73">
        <v>869222</v>
      </c>
    </row>
    <row r="1511" spans="1:8" x14ac:dyDescent="0.35">
      <c r="A1511" s="73" t="s">
        <v>142</v>
      </c>
      <c r="B1511" s="41">
        <v>44238</v>
      </c>
      <c r="C1511" s="73" t="s">
        <v>132</v>
      </c>
      <c r="D1511" s="73">
        <v>20210211</v>
      </c>
      <c r="E1511" s="73">
        <v>894588</v>
      </c>
      <c r="F1511" s="73">
        <v>811260</v>
      </c>
      <c r="G1511" s="73">
        <v>770229</v>
      </c>
      <c r="H1511" s="73">
        <v>865480</v>
      </c>
    </row>
    <row r="1512" spans="1:8" x14ac:dyDescent="0.35">
      <c r="A1512" s="73" t="s">
        <v>143</v>
      </c>
      <c r="B1512" s="41">
        <v>44239</v>
      </c>
      <c r="C1512" s="73" t="s">
        <v>132</v>
      </c>
      <c r="D1512" s="73">
        <v>20210212</v>
      </c>
      <c r="E1512" s="73">
        <v>850310</v>
      </c>
      <c r="F1512" s="73">
        <v>799018</v>
      </c>
      <c r="G1512" s="73">
        <v>759452</v>
      </c>
      <c r="H1512" s="73">
        <v>853236</v>
      </c>
    </row>
    <row r="1513" spans="1:8" x14ac:dyDescent="0.35">
      <c r="A1513" s="73" t="s">
        <v>144</v>
      </c>
      <c r="B1513" s="41">
        <v>44240</v>
      </c>
      <c r="C1513" s="73" t="s">
        <v>132</v>
      </c>
      <c r="D1513" s="73">
        <v>20210213</v>
      </c>
      <c r="E1513" s="73">
        <v>782017</v>
      </c>
      <c r="F1513" s="73">
        <v>716252</v>
      </c>
      <c r="G1513" s="73">
        <v>676686</v>
      </c>
      <c r="H1513" s="73">
        <v>769008</v>
      </c>
    </row>
    <row r="1514" spans="1:8" x14ac:dyDescent="0.35">
      <c r="A1514" s="73" t="s">
        <v>138</v>
      </c>
      <c r="B1514" s="41">
        <v>44241</v>
      </c>
      <c r="C1514" s="73" t="s">
        <v>132</v>
      </c>
      <c r="D1514" s="73">
        <v>20210214</v>
      </c>
      <c r="E1514" s="73">
        <v>757806</v>
      </c>
      <c r="F1514" s="73">
        <v>696498</v>
      </c>
      <c r="G1514" s="73">
        <v>658398</v>
      </c>
      <c r="H1514" s="73">
        <v>749254</v>
      </c>
    </row>
    <row r="1515" spans="1:8" x14ac:dyDescent="0.35">
      <c r="A1515" s="73" t="s">
        <v>139</v>
      </c>
      <c r="B1515" s="41">
        <v>44242</v>
      </c>
      <c r="C1515" s="73" t="s">
        <v>132</v>
      </c>
      <c r="D1515" s="73">
        <v>20210215</v>
      </c>
      <c r="E1515" s="73">
        <v>794081</v>
      </c>
      <c r="F1515" s="73">
        <v>791698</v>
      </c>
      <c r="G1515" s="73">
        <v>753598</v>
      </c>
      <c r="H1515" s="73">
        <v>844454</v>
      </c>
    </row>
    <row r="1516" spans="1:8" x14ac:dyDescent="0.35">
      <c r="A1516" s="73" t="s">
        <v>140</v>
      </c>
      <c r="B1516" s="41">
        <v>44243</v>
      </c>
      <c r="C1516" s="73" t="s">
        <v>132</v>
      </c>
      <c r="D1516" s="73">
        <v>20210216</v>
      </c>
      <c r="E1516" s="73">
        <v>755130</v>
      </c>
      <c r="F1516" s="73">
        <v>785224</v>
      </c>
      <c r="G1516" s="73">
        <v>748589</v>
      </c>
      <c r="H1516" s="73">
        <v>837979</v>
      </c>
    </row>
    <row r="1517" spans="1:8" x14ac:dyDescent="0.35">
      <c r="A1517" s="73" t="s">
        <v>141</v>
      </c>
      <c r="B1517" s="41">
        <v>44244</v>
      </c>
      <c r="C1517" s="73" t="s">
        <v>132</v>
      </c>
      <c r="D1517" s="73">
        <v>20210217</v>
      </c>
      <c r="E1517" s="73">
        <v>741948</v>
      </c>
      <c r="F1517" s="73">
        <v>783531</v>
      </c>
      <c r="G1517" s="73">
        <v>745430</v>
      </c>
      <c r="H1517" s="73">
        <v>834820</v>
      </c>
    </row>
    <row r="1518" spans="1:8" x14ac:dyDescent="0.35">
      <c r="A1518" s="73" t="s">
        <v>142</v>
      </c>
      <c r="B1518" s="41">
        <v>44245</v>
      </c>
      <c r="C1518" s="73" t="s">
        <v>132</v>
      </c>
      <c r="D1518" s="73">
        <v>20210218</v>
      </c>
      <c r="E1518" s="73">
        <v>713876</v>
      </c>
      <c r="F1518" s="73">
        <v>779728</v>
      </c>
      <c r="G1518" s="73">
        <v>743094</v>
      </c>
      <c r="H1518" s="73">
        <v>832482</v>
      </c>
    </row>
    <row r="1519" spans="1:8" x14ac:dyDescent="0.35">
      <c r="A1519" s="73" t="s">
        <v>143</v>
      </c>
      <c r="B1519" s="41">
        <v>44246</v>
      </c>
      <c r="C1519" s="73" t="s">
        <v>132</v>
      </c>
      <c r="D1519" s="73">
        <v>20210219</v>
      </c>
      <c r="E1519" s="73">
        <v>717319</v>
      </c>
      <c r="F1519" s="73">
        <v>770982</v>
      </c>
      <c r="G1519" s="73">
        <v>735812</v>
      </c>
      <c r="H1519" s="73">
        <v>823736</v>
      </c>
    </row>
    <row r="1520" spans="1:8" x14ac:dyDescent="0.35">
      <c r="A1520" s="73" t="s">
        <v>144</v>
      </c>
      <c r="B1520" s="41">
        <v>44247</v>
      </c>
      <c r="C1520" s="73" t="s">
        <v>132</v>
      </c>
      <c r="D1520" s="73">
        <v>20210220</v>
      </c>
      <c r="E1520" s="73">
        <v>624229</v>
      </c>
      <c r="F1520" s="73">
        <v>696238</v>
      </c>
      <c r="G1520" s="73">
        <v>659603</v>
      </c>
      <c r="H1520" s="73">
        <v>748993</v>
      </c>
    </row>
    <row r="1521" spans="1:8" x14ac:dyDescent="0.35">
      <c r="A1521" s="73" t="s">
        <v>138</v>
      </c>
      <c r="B1521" s="41">
        <v>44248</v>
      </c>
      <c r="C1521" s="73" t="s">
        <v>132</v>
      </c>
      <c r="D1521" s="73">
        <v>20210221</v>
      </c>
      <c r="E1521" s="73">
        <v>667548</v>
      </c>
      <c r="F1521" s="73">
        <v>681200</v>
      </c>
      <c r="G1521" s="73">
        <v>646030</v>
      </c>
      <c r="H1521" s="73">
        <v>733954</v>
      </c>
    </row>
    <row r="1522" spans="1:8" x14ac:dyDescent="0.35">
      <c r="A1522" s="73" t="s">
        <v>139</v>
      </c>
      <c r="B1522" s="41">
        <v>44249</v>
      </c>
      <c r="C1522" s="73" t="s">
        <v>132</v>
      </c>
      <c r="D1522" s="73">
        <v>20210222</v>
      </c>
      <c r="E1522" s="73">
        <v>758693</v>
      </c>
      <c r="F1522" s="73">
        <v>773053</v>
      </c>
      <c r="G1522" s="73">
        <v>739349</v>
      </c>
      <c r="H1522" s="73">
        <v>825807</v>
      </c>
    </row>
    <row r="1523" spans="1:8" x14ac:dyDescent="0.35">
      <c r="A1523" s="73" t="s">
        <v>140</v>
      </c>
      <c r="B1523" s="41">
        <v>44250</v>
      </c>
      <c r="C1523" s="73" t="s">
        <v>132</v>
      </c>
      <c r="D1523" s="73">
        <v>20210223</v>
      </c>
      <c r="E1523" s="73">
        <v>674907</v>
      </c>
      <c r="F1523" s="73">
        <v>771774</v>
      </c>
      <c r="G1523" s="73">
        <v>736604</v>
      </c>
      <c r="H1523" s="73">
        <v>824528</v>
      </c>
    </row>
    <row r="1524" spans="1:8" x14ac:dyDescent="0.35">
      <c r="A1524" s="73" t="s">
        <v>141</v>
      </c>
      <c r="B1524" s="41">
        <v>44251</v>
      </c>
      <c r="C1524" s="73" t="s">
        <v>132</v>
      </c>
      <c r="D1524" s="73">
        <v>20210224</v>
      </c>
      <c r="E1524" s="73">
        <v>673691</v>
      </c>
      <c r="F1524" s="73">
        <v>766070</v>
      </c>
      <c r="G1524" s="73">
        <v>732364</v>
      </c>
      <c r="H1524" s="73">
        <v>818824</v>
      </c>
    </row>
    <row r="1525" spans="1:8" x14ac:dyDescent="0.35">
      <c r="A1525" s="73" t="s">
        <v>142</v>
      </c>
      <c r="B1525" s="41">
        <v>44252</v>
      </c>
      <c r="C1525" s="73" t="s">
        <v>132</v>
      </c>
      <c r="D1525" s="73">
        <v>20210225</v>
      </c>
      <c r="E1525" s="73">
        <v>716392</v>
      </c>
      <c r="F1525" s="73">
        <v>764015</v>
      </c>
      <c r="G1525" s="73">
        <v>730311</v>
      </c>
      <c r="H1525" s="73">
        <v>816769</v>
      </c>
    </row>
    <row r="1526" spans="1:8" x14ac:dyDescent="0.35">
      <c r="A1526" s="73" t="s">
        <v>143</v>
      </c>
      <c r="B1526" s="41">
        <v>44253</v>
      </c>
      <c r="C1526" s="73" t="s">
        <v>132</v>
      </c>
      <c r="D1526" s="73">
        <v>20210226</v>
      </c>
      <c r="E1526" s="73">
        <v>730763</v>
      </c>
      <c r="F1526" s="73">
        <v>753196</v>
      </c>
      <c r="G1526" s="73">
        <v>719492</v>
      </c>
      <c r="H1526" s="73">
        <v>805950</v>
      </c>
    </row>
    <row r="1527" spans="1:8" x14ac:dyDescent="0.35">
      <c r="A1527" s="73" t="s">
        <v>144</v>
      </c>
      <c r="B1527" s="41">
        <v>44254</v>
      </c>
      <c r="C1527" s="73" t="s">
        <v>132</v>
      </c>
      <c r="D1527" s="73">
        <v>20210227</v>
      </c>
      <c r="E1527" s="73">
        <v>666892</v>
      </c>
      <c r="F1527" s="73">
        <v>673558</v>
      </c>
      <c r="G1527" s="73">
        <v>639854</v>
      </c>
      <c r="H1527" s="73">
        <v>726312</v>
      </c>
    </row>
    <row r="1528" spans="1:8" x14ac:dyDescent="0.35">
      <c r="A1528" s="73" t="s">
        <v>138</v>
      </c>
      <c r="B1528" s="41">
        <v>44255</v>
      </c>
      <c r="C1528" s="73" t="s">
        <v>132</v>
      </c>
      <c r="D1528" s="73">
        <v>20210228</v>
      </c>
      <c r="E1528" s="73">
        <v>669806</v>
      </c>
      <c r="F1528" s="73">
        <v>658613</v>
      </c>
      <c r="G1528" s="73">
        <v>626374</v>
      </c>
      <c r="H1528" s="73">
        <v>711367</v>
      </c>
    </row>
    <row r="1529" spans="1:8" x14ac:dyDescent="0.35">
      <c r="A1529" s="73" t="s">
        <v>139</v>
      </c>
      <c r="B1529" s="41">
        <v>44256</v>
      </c>
      <c r="C1529" s="73" t="s">
        <v>132</v>
      </c>
      <c r="D1529" s="73">
        <v>20210301</v>
      </c>
      <c r="E1529" s="73">
        <v>776032</v>
      </c>
      <c r="F1529" s="73">
        <v>758632</v>
      </c>
      <c r="G1529" s="73">
        <v>724926</v>
      </c>
      <c r="H1529" s="73">
        <v>809920</v>
      </c>
    </row>
    <row r="1530" spans="1:8" x14ac:dyDescent="0.35">
      <c r="A1530" s="73" t="s">
        <v>140</v>
      </c>
      <c r="B1530" s="41">
        <v>44257</v>
      </c>
      <c r="C1530" s="73" t="s">
        <v>132</v>
      </c>
      <c r="D1530" s="73">
        <v>20210302</v>
      </c>
      <c r="E1530" s="73">
        <v>795572</v>
      </c>
      <c r="F1530" s="73">
        <v>756638</v>
      </c>
      <c r="G1530" s="73">
        <v>722934</v>
      </c>
      <c r="H1530" s="73">
        <v>807927</v>
      </c>
    </row>
    <row r="1531" spans="1:8" x14ac:dyDescent="0.35">
      <c r="A1531" s="73" t="s">
        <v>141</v>
      </c>
      <c r="B1531" s="41">
        <v>44258</v>
      </c>
      <c r="C1531" s="73" t="s">
        <v>132</v>
      </c>
      <c r="D1531" s="73">
        <v>20210303</v>
      </c>
      <c r="E1531" s="73">
        <v>823617</v>
      </c>
      <c r="F1531" s="73">
        <v>785392</v>
      </c>
      <c r="G1531" s="73">
        <v>753152</v>
      </c>
      <c r="H1531" s="73">
        <v>835216</v>
      </c>
    </row>
    <row r="1532" spans="1:8" x14ac:dyDescent="0.35">
      <c r="A1532" s="73" t="s">
        <v>142</v>
      </c>
      <c r="B1532" s="41">
        <v>44259</v>
      </c>
      <c r="C1532" s="73" t="s">
        <v>132</v>
      </c>
      <c r="D1532" s="73">
        <v>20210304</v>
      </c>
      <c r="E1532" s="73">
        <v>809641</v>
      </c>
      <c r="F1532" s="73">
        <v>785729</v>
      </c>
      <c r="G1532" s="73">
        <v>753490</v>
      </c>
      <c r="H1532" s="73">
        <v>835553</v>
      </c>
    </row>
    <row r="1533" spans="1:8" x14ac:dyDescent="0.35">
      <c r="A1533" s="73" t="s">
        <v>143</v>
      </c>
      <c r="B1533" s="41">
        <v>44260</v>
      </c>
      <c r="C1533" s="73" t="s">
        <v>132</v>
      </c>
      <c r="D1533" s="73">
        <v>20210305</v>
      </c>
      <c r="E1533" s="73">
        <v>803874</v>
      </c>
      <c r="F1533" s="73">
        <v>773297</v>
      </c>
      <c r="G1533" s="73">
        <v>741058</v>
      </c>
      <c r="H1533" s="73">
        <v>823121</v>
      </c>
    </row>
    <row r="1534" spans="1:8" x14ac:dyDescent="0.35">
      <c r="A1534" s="73" t="s">
        <v>144</v>
      </c>
      <c r="B1534" s="41">
        <v>44261</v>
      </c>
      <c r="C1534" s="73" t="s">
        <v>132</v>
      </c>
      <c r="D1534" s="73">
        <v>20210306</v>
      </c>
      <c r="E1534" s="73">
        <v>735108</v>
      </c>
      <c r="F1534" s="73">
        <v>693950</v>
      </c>
      <c r="G1534" s="73">
        <v>661710</v>
      </c>
      <c r="H1534" s="73">
        <v>742308</v>
      </c>
    </row>
    <row r="1535" spans="1:8" x14ac:dyDescent="0.35">
      <c r="A1535" s="73" t="s">
        <v>138</v>
      </c>
      <c r="B1535" s="41">
        <v>44262</v>
      </c>
      <c r="C1535" s="73" t="s">
        <v>132</v>
      </c>
      <c r="D1535" s="73">
        <v>20210307</v>
      </c>
      <c r="E1535" s="73">
        <v>714095</v>
      </c>
      <c r="F1535" s="73">
        <v>679073</v>
      </c>
      <c r="G1535" s="73">
        <v>646834</v>
      </c>
      <c r="H1535" s="73">
        <v>727431</v>
      </c>
    </row>
    <row r="1536" spans="1:8" x14ac:dyDescent="0.35">
      <c r="A1536" s="73" t="s">
        <v>139</v>
      </c>
      <c r="B1536" s="41">
        <v>44263</v>
      </c>
      <c r="C1536" s="73" t="s">
        <v>132</v>
      </c>
      <c r="D1536" s="73">
        <v>20210308</v>
      </c>
      <c r="E1536" s="73">
        <v>782571</v>
      </c>
      <c r="F1536" s="73">
        <v>777688</v>
      </c>
      <c r="G1536" s="73">
        <v>745450</v>
      </c>
      <c r="H1536" s="73">
        <v>824582</v>
      </c>
    </row>
    <row r="1537" spans="1:8" x14ac:dyDescent="0.35">
      <c r="A1537" s="73" t="s">
        <v>140</v>
      </c>
      <c r="B1537" s="41">
        <v>44264</v>
      </c>
      <c r="C1537" s="73" t="s">
        <v>132</v>
      </c>
      <c r="D1537" s="73">
        <v>20210309</v>
      </c>
      <c r="E1537" s="73">
        <v>741936</v>
      </c>
      <c r="F1537" s="73">
        <v>775748</v>
      </c>
      <c r="G1537" s="73">
        <v>743510</v>
      </c>
      <c r="H1537" s="73">
        <v>822642</v>
      </c>
    </row>
    <row r="1538" spans="1:8" x14ac:dyDescent="0.35">
      <c r="A1538" s="73" t="s">
        <v>141</v>
      </c>
      <c r="B1538" s="41">
        <v>44265</v>
      </c>
      <c r="C1538" s="73" t="s">
        <v>132</v>
      </c>
      <c r="D1538" s="73">
        <v>20210310</v>
      </c>
      <c r="E1538" s="73">
        <v>733348</v>
      </c>
      <c r="F1538" s="73">
        <v>773590</v>
      </c>
      <c r="G1538" s="73">
        <v>741351</v>
      </c>
      <c r="H1538" s="73">
        <v>820483</v>
      </c>
    </row>
    <row r="1539" spans="1:8" x14ac:dyDescent="0.35">
      <c r="A1539" s="73" t="s">
        <v>142</v>
      </c>
      <c r="B1539" s="41">
        <v>44266</v>
      </c>
      <c r="C1539" s="73" t="s">
        <v>132</v>
      </c>
      <c r="D1539" s="73">
        <v>20210311</v>
      </c>
      <c r="E1539" s="73">
        <v>679650</v>
      </c>
      <c r="F1539" s="73">
        <v>771667</v>
      </c>
      <c r="G1539" s="73">
        <v>739428</v>
      </c>
      <c r="H1539" s="73">
        <v>817095</v>
      </c>
    </row>
    <row r="1540" spans="1:8" x14ac:dyDescent="0.35">
      <c r="A1540" s="73" t="s">
        <v>143</v>
      </c>
      <c r="B1540" s="41">
        <v>44267</v>
      </c>
      <c r="C1540" s="73" t="s">
        <v>132</v>
      </c>
      <c r="D1540" s="73">
        <v>20210312</v>
      </c>
      <c r="E1540" s="73">
        <v>678757</v>
      </c>
      <c r="F1540" s="73">
        <v>759503</v>
      </c>
      <c r="G1540" s="73">
        <v>727264</v>
      </c>
      <c r="H1540" s="73">
        <v>804930</v>
      </c>
    </row>
    <row r="1541" spans="1:8" x14ac:dyDescent="0.35">
      <c r="A1541" s="73" t="s">
        <v>144</v>
      </c>
      <c r="B1541" s="41">
        <v>44268</v>
      </c>
      <c r="C1541" s="73" t="s">
        <v>132</v>
      </c>
      <c r="D1541" s="73">
        <v>20210313</v>
      </c>
      <c r="E1541" s="73">
        <v>634730</v>
      </c>
      <c r="F1541" s="73">
        <v>680206</v>
      </c>
      <c r="G1541" s="73">
        <v>647966</v>
      </c>
      <c r="H1541" s="73">
        <v>725634</v>
      </c>
    </row>
    <row r="1542" spans="1:8" x14ac:dyDescent="0.35">
      <c r="A1542" s="73" t="s">
        <v>138</v>
      </c>
      <c r="B1542" s="41">
        <v>44269</v>
      </c>
      <c r="C1542" s="73" t="s">
        <v>132</v>
      </c>
      <c r="D1542" s="73">
        <v>20210314</v>
      </c>
      <c r="E1542" s="73">
        <v>639319</v>
      </c>
      <c r="F1542" s="73">
        <v>665152</v>
      </c>
      <c r="G1542" s="73">
        <v>632913</v>
      </c>
      <c r="H1542" s="73">
        <v>710580</v>
      </c>
    </row>
    <row r="1543" spans="1:8" x14ac:dyDescent="0.35">
      <c r="A1543" s="73" t="s">
        <v>139</v>
      </c>
      <c r="B1543" s="41">
        <v>44270</v>
      </c>
      <c r="C1543" s="73" t="s">
        <v>132</v>
      </c>
      <c r="D1543" s="73">
        <v>20210315</v>
      </c>
      <c r="E1543" s="73">
        <v>742252</v>
      </c>
      <c r="F1543" s="73">
        <v>763813</v>
      </c>
      <c r="G1543" s="73">
        <v>731574</v>
      </c>
      <c r="H1543" s="73">
        <v>809240</v>
      </c>
    </row>
    <row r="1544" spans="1:8" x14ac:dyDescent="0.35">
      <c r="A1544" s="73" t="s">
        <v>140</v>
      </c>
      <c r="B1544" s="41">
        <v>44271</v>
      </c>
      <c r="C1544" s="73" t="s">
        <v>132</v>
      </c>
      <c r="D1544" s="73">
        <v>20210316</v>
      </c>
      <c r="E1544" s="73">
        <v>726210</v>
      </c>
      <c r="F1544" s="73">
        <v>761928</v>
      </c>
      <c r="G1544" s="73">
        <v>729690</v>
      </c>
      <c r="H1544" s="73">
        <v>807356</v>
      </c>
    </row>
    <row r="1545" spans="1:8" x14ac:dyDescent="0.35">
      <c r="A1545" s="73" t="s">
        <v>141</v>
      </c>
      <c r="B1545" s="41">
        <v>44272</v>
      </c>
      <c r="C1545" s="73" t="s">
        <v>132</v>
      </c>
      <c r="D1545" s="73">
        <v>20210317</v>
      </c>
      <c r="E1545" s="73">
        <v>748687</v>
      </c>
      <c r="F1545" s="73">
        <v>760048</v>
      </c>
      <c r="G1545" s="73">
        <v>727808</v>
      </c>
      <c r="H1545" s="73">
        <v>805474</v>
      </c>
    </row>
    <row r="1546" spans="1:8" x14ac:dyDescent="0.35">
      <c r="A1546" s="73" t="s">
        <v>142</v>
      </c>
      <c r="B1546" s="41">
        <v>44273</v>
      </c>
      <c r="C1546" s="73" t="s">
        <v>132</v>
      </c>
      <c r="D1546" s="73">
        <v>20210318</v>
      </c>
      <c r="E1546" s="73">
        <v>755834</v>
      </c>
      <c r="F1546" s="73">
        <v>759410</v>
      </c>
      <c r="G1546" s="73">
        <v>725706</v>
      </c>
      <c r="H1546" s="73">
        <v>803372</v>
      </c>
    </row>
    <row r="1547" spans="1:8" x14ac:dyDescent="0.35">
      <c r="A1547" s="73" t="s">
        <v>143</v>
      </c>
      <c r="B1547" s="41">
        <v>44274</v>
      </c>
      <c r="C1547" s="73" t="s">
        <v>132</v>
      </c>
      <c r="D1547" s="73">
        <v>20210319</v>
      </c>
      <c r="E1547" s="73">
        <v>730618</v>
      </c>
      <c r="F1547" s="73">
        <v>745972</v>
      </c>
      <c r="G1547" s="73">
        <v>713734</v>
      </c>
      <c r="H1547" s="73">
        <v>789934</v>
      </c>
    </row>
    <row r="1548" spans="1:8" x14ac:dyDescent="0.35">
      <c r="A1548" s="73" t="s">
        <v>144</v>
      </c>
      <c r="B1548" s="41">
        <v>44275</v>
      </c>
      <c r="C1548" s="73" t="s">
        <v>132</v>
      </c>
      <c r="D1548" s="73">
        <v>20210320</v>
      </c>
      <c r="E1548" s="73">
        <v>676928</v>
      </c>
      <c r="F1548" s="73">
        <v>666714</v>
      </c>
      <c r="G1548" s="73">
        <v>634475</v>
      </c>
      <c r="H1548" s="73">
        <v>710676</v>
      </c>
    </row>
    <row r="1549" spans="1:8" x14ac:dyDescent="0.35">
      <c r="A1549" s="73" t="s">
        <v>138</v>
      </c>
      <c r="B1549" s="41">
        <v>44276</v>
      </c>
      <c r="C1549" s="73" t="s">
        <v>132</v>
      </c>
      <c r="D1549" s="73">
        <v>20210321</v>
      </c>
      <c r="E1549" s="73">
        <v>663108</v>
      </c>
      <c r="F1549" s="73">
        <v>651694</v>
      </c>
      <c r="G1549" s="73">
        <v>619454</v>
      </c>
      <c r="H1549" s="73">
        <v>695656</v>
      </c>
    </row>
    <row r="1550" spans="1:8" x14ac:dyDescent="0.35">
      <c r="A1550" s="73" t="s">
        <v>139</v>
      </c>
      <c r="B1550" s="41">
        <v>44277</v>
      </c>
      <c r="C1550" s="73" t="s">
        <v>132</v>
      </c>
      <c r="D1550" s="73">
        <v>20210322</v>
      </c>
      <c r="E1550" s="73">
        <v>724223</v>
      </c>
      <c r="F1550" s="73">
        <v>750386</v>
      </c>
      <c r="G1550" s="73">
        <v>718147</v>
      </c>
      <c r="H1550" s="73">
        <v>794348</v>
      </c>
    </row>
    <row r="1551" spans="1:8" x14ac:dyDescent="0.35">
      <c r="A1551" s="73" t="s">
        <v>140</v>
      </c>
      <c r="B1551" s="41">
        <v>44278</v>
      </c>
      <c r="C1551" s="73" t="s">
        <v>132</v>
      </c>
      <c r="D1551" s="73">
        <v>20210323</v>
      </c>
      <c r="E1551" s="73">
        <v>705993</v>
      </c>
      <c r="F1551" s="73">
        <v>749981</v>
      </c>
      <c r="G1551" s="73">
        <v>717742</v>
      </c>
      <c r="H1551" s="73">
        <v>792477</v>
      </c>
    </row>
    <row r="1552" spans="1:8" x14ac:dyDescent="0.35">
      <c r="A1552" s="73" t="s">
        <v>141</v>
      </c>
      <c r="B1552" s="41">
        <v>44279</v>
      </c>
      <c r="C1552" s="73" t="s">
        <v>132</v>
      </c>
      <c r="D1552" s="73">
        <v>20210324</v>
      </c>
      <c r="E1552" s="73">
        <v>698927</v>
      </c>
      <c r="F1552" s="73">
        <v>745141</v>
      </c>
      <c r="G1552" s="73">
        <v>712902</v>
      </c>
      <c r="H1552" s="73">
        <v>787637</v>
      </c>
    </row>
    <row r="1553" spans="1:8" x14ac:dyDescent="0.35">
      <c r="A1553" s="73" t="s">
        <v>142</v>
      </c>
      <c r="B1553" s="41">
        <v>44280</v>
      </c>
      <c r="C1553" s="73" t="s">
        <v>132</v>
      </c>
      <c r="D1553" s="73">
        <v>20210325</v>
      </c>
      <c r="E1553" s="73">
        <v>672793</v>
      </c>
      <c r="F1553" s="73">
        <v>747342</v>
      </c>
      <c r="G1553" s="73">
        <v>715104</v>
      </c>
      <c r="H1553" s="73">
        <v>789838</v>
      </c>
    </row>
    <row r="1554" spans="1:8" x14ac:dyDescent="0.35">
      <c r="A1554" s="73" t="s">
        <v>143</v>
      </c>
      <c r="B1554" s="41">
        <v>44281</v>
      </c>
      <c r="C1554" s="73" t="s">
        <v>132</v>
      </c>
      <c r="D1554" s="73">
        <v>20210326</v>
      </c>
      <c r="E1554" s="73">
        <v>651781</v>
      </c>
      <c r="F1554" s="73">
        <v>735226</v>
      </c>
      <c r="G1554" s="73">
        <v>702988</v>
      </c>
      <c r="H1554" s="73">
        <v>777724</v>
      </c>
    </row>
    <row r="1555" spans="1:8" x14ac:dyDescent="0.35">
      <c r="A1555" s="73" t="s">
        <v>144</v>
      </c>
      <c r="B1555" s="41">
        <v>44282</v>
      </c>
      <c r="C1555" s="73" t="s">
        <v>132</v>
      </c>
      <c r="D1555" s="73">
        <v>20210327</v>
      </c>
      <c r="E1555" s="73">
        <v>595381</v>
      </c>
      <c r="F1555" s="73">
        <v>657428</v>
      </c>
      <c r="G1555" s="73">
        <v>625189</v>
      </c>
      <c r="H1555" s="73">
        <v>698459</v>
      </c>
    </row>
    <row r="1556" spans="1:8" x14ac:dyDescent="0.35">
      <c r="A1556" s="73" t="s">
        <v>138</v>
      </c>
      <c r="B1556" s="41">
        <v>44283</v>
      </c>
      <c r="C1556" s="73" t="s">
        <v>132</v>
      </c>
      <c r="D1556" s="73">
        <v>20210328</v>
      </c>
      <c r="E1556" s="73">
        <v>556145</v>
      </c>
      <c r="F1556" s="73">
        <v>624980</v>
      </c>
      <c r="G1556" s="73">
        <v>608720</v>
      </c>
      <c r="H1556" s="73">
        <v>643362</v>
      </c>
    </row>
    <row r="1557" spans="1:8" x14ac:dyDescent="0.35">
      <c r="A1557" s="73" t="s">
        <v>139</v>
      </c>
      <c r="B1557" s="41">
        <v>44284</v>
      </c>
      <c r="C1557" s="73" t="s">
        <v>132</v>
      </c>
      <c r="D1557" s="73">
        <v>20210329</v>
      </c>
      <c r="E1557" s="73">
        <v>607442</v>
      </c>
      <c r="F1557" s="73">
        <v>725692</v>
      </c>
      <c r="G1557" s="73">
        <v>709432</v>
      </c>
      <c r="H1557" s="73">
        <v>744074</v>
      </c>
    </row>
    <row r="1558" spans="1:8" x14ac:dyDescent="0.35">
      <c r="A1558" s="73" t="s">
        <v>140</v>
      </c>
      <c r="B1558" s="41">
        <v>44285</v>
      </c>
      <c r="C1558" s="73" t="s">
        <v>132</v>
      </c>
      <c r="D1558" s="73">
        <v>20210330</v>
      </c>
      <c r="E1558" s="73">
        <v>640386</v>
      </c>
      <c r="F1558" s="73">
        <v>719034</v>
      </c>
      <c r="G1558" s="73">
        <v>702774</v>
      </c>
      <c r="H1558" s="73">
        <v>737416</v>
      </c>
    </row>
    <row r="1559" spans="1:8" x14ac:dyDescent="0.35">
      <c r="A1559" s="73" t="s">
        <v>141</v>
      </c>
      <c r="B1559" s="41">
        <v>44286</v>
      </c>
      <c r="C1559" s="73" t="s">
        <v>132</v>
      </c>
      <c r="D1559" s="73">
        <v>20210331</v>
      </c>
      <c r="E1559" s="73">
        <v>646764</v>
      </c>
      <c r="F1559" s="73">
        <v>717216</v>
      </c>
      <c r="G1559" s="73">
        <v>700956</v>
      </c>
      <c r="H1559" s="73">
        <v>735598</v>
      </c>
    </row>
    <row r="1560" spans="1:8" x14ac:dyDescent="0.35">
      <c r="A1560" s="73" t="s">
        <v>142</v>
      </c>
      <c r="B1560" s="41">
        <v>44287</v>
      </c>
      <c r="C1560" s="73" t="s">
        <v>132</v>
      </c>
      <c r="D1560" s="73">
        <v>20210401</v>
      </c>
      <c r="E1560" s="73">
        <v>645754</v>
      </c>
      <c r="F1560" s="73">
        <v>714942</v>
      </c>
      <c r="G1560" s="73">
        <v>698680</v>
      </c>
      <c r="H1560" s="73">
        <v>734030</v>
      </c>
    </row>
    <row r="1561" spans="1:8" x14ac:dyDescent="0.35">
      <c r="A1561" s="73" t="s">
        <v>143</v>
      </c>
      <c r="B1561" s="41">
        <v>44288</v>
      </c>
      <c r="C1561" s="73" t="s">
        <v>132</v>
      </c>
      <c r="D1561" s="73">
        <v>20210402</v>
      </c>
      <c r="E1561" s="73">
        <v>615369</v>
      </c>
      <c r="F1561" s="73">
        <v>659050</v>
      </c>
      <c r="G1561" s="73">
        <v>643496</v>
      </c>
      <c r="H1561" s="73">
        <v>678138</v>
      </c>
    </row>
    <row r="1562" spans="1:8" x14ac:dyDescent="0.35">
      <c r="A1562" s="73" t="s">
        <v>144</v>
      </c>
      <c r="B1562" s="41">
        <v>44289</v>
      </c>
      <c r="C1562" s="73" t="s">
        <v>132</v>
      </c>
      <c r="D1562" s="73">
        <v>20210403</v>
      </c>
      <c r="E1562" s="73">
        <v>614214</v>
      </c>
      <c r="F1562" s="73">
        <v>622732</v>
      </c>
      <c r="G1562" s="73">
        <v>607178</v>
      </c>
      <c r="H1562" s="73">
        <v>641822</v>
      </c>
    </row>
    <row r="1563" spans="1:8" x14ac:dyDescent="0.35">
      <c r="A1563" s="73" t="s">
        <v>138</v>
      </c>
      <c r="B1563" s="41">
        <v>44290</v>
      </c>
      <c r="C1563" s="73" t="s">
        <v>132</v>
      </c>
      <c r="D1563" s="73">
        <v>20210404</v>
      </c>
      <c r="E1563" s="73">
        <v>536381</v>
      </c>
      <c r="F1563" s="73">
        <v>604604</v>
      </c>
      <c r="G1563" s="73">
        <v>589051</v>
      </c>
      <c r="H1563" s="73">
        <v>623693</v>
      </c>
    </row>
    <row r="1564" spans="1:8" x14ac:dyDescent="0.35">
      <c r="A1564" s="73" t="s">
        <v>139</v>
      </c>
      <c r="B1564" s="41">
        <v>44291</v>
      </c>
      <c r="C1564" s="73" t="s">
        <v>132</v>
      </c>
      <c r="D1564" s="73">
        <v>20210405</v>
      </c>
      <c r="E1564" s="73">
        <v>557312</v>
      </c>
      <c r="F1564" s="73">
        <v>632086</v>
      </c>
      <c r="G1564" s="73">
        <v>616532</v>
      </c>
      <c r="H1564" s="73">
        <v>651175</v>
      </c>
    </row>
    <row r="1565" spans="1:8" x14ac:dyDescent="0.35">
      <c r="A1565" s="73" t="s">
        <v>140</v>
      </c>
      <c r="B1565" s="41">
        <v>44292</v>
      </c>
      <c r="C1565" s="73" t="s">
        <v>132</v>
      </c>
      <c r="D1565" s="73">
        <v>20210406</v>
      </c>
      <c r="E1565" s="73">
        <v>684336</v>
      </c>
      <c r="F1565" s="73">
        <v>702822</v>
      </c>
      <c r="G1565" s="73">
        <v>686560</v>
      </c>
      <c r="H1565" s="73">
        <v>721910</v>
      </c>
    </row>
    <row r="1566" spans="1:8" x14ac:dyDescent="0.35">
      <c r="A1566" s="73" t="s">
        <v>141</v>
      </c>
      <c r="B1566" s="41">
        <v>44293</v>
      </c>
      <c r="C1566" s="73" t="s">
        <v>132</v>
      </c>
      <c r="D1566" s="73">
        <v>20210407</v>
      </c>
      <c r="E1566" s="73">
        <v>755827</v>
      </c>
      <c r="F1566" s="73">
        <v>701660</v>
      </c>
      <c r="G1566" s="73">
        <v>685399</v>
      </c>
      <c r="H1566" s="73">
        <v>720749</v>
      </c>
    </row>
    <row r="1567" spans="1:8" x14ac:dyDescent="0.35">
      <c r="A1567" s="73" t="s">
        <v>142</v>
      </c>
      <c r="B1567" s="41">
        <v>44294</v>
      </c>
      <c r="C1567" s="73" t="s">
        <v>132</v>
      </c>
      <c r="D1567" s="73">
        <v>20210408</v>
      </c>
      <c r="E1567" s="73">
        <v>676449</v>
      </c>
      <c r="F1567" s="73">
        <v>699585</v>
      </c>
      <c r="G1567" s="73">
        <v>683324</v>
      </c>
      <c r="H1567" s="73">
        <v>718673</v>
      </c>
    </row>
    <row r="1568" spans="1:8" x14ac:dyDescent="0.35">
      <c r="A1568" s="73" t="s">
        <v>143</v>
      </c>
      <c r="B1568" s="41">
        <v>44295</v>
      </c>
      <c r="C1568" s="73" t="s">
        <v>132</v>
      </c>
      <c r="D1568" s="73">
        <v>20210409</v>
      </c>
      <c r="E1568" s="73">
        <v>707478</v>
      </c>
      <c r="F1568" s="73">
        <v>683488</v>
      </c>
      <c r="G1568" s="73">
        <v>667228</v>
      </c>
      <c r="H1568" s="73">
        <v>702577</v>
      </c>
    </row>
    <row r="1569" spans="1:8" x14ac:dyDescent="0.35">
      <c r="A1569" s="73" t="s">
        <v>144</v>
      </c>
      <c r="B1569" s="41">
        <v>44296</v>
      </c>
      <c r="C1569" s="73" t="s">
        <v>132</v>
      </c>
      <c r="D1569" s="73">
        <v>20210410</v>
      </c>
      <c r="E1569" s="73">
        <v>665597</v>
      </c>
      <c r="F1569" s="73">
        <v>608793</v>
      </c>
      <c r="G1569" s="73">
        <v>592533</v>
      </c>
      <c r="H1569" s="73">
        <v>627882</v>
      </c>
    </row>
    <row r="1570" spans="1:8" x14ac:dyDescent="0.35">
      <c r="A1570" s="73" t="s">
        <v>138</v>
      </c>
      <c r="B1570" s="41">
        <v>44297</v>
      </c>
      <c r="C1570" s="73" t="s">
        <v>132</v>
      </c>
      <c r="D1570" s="73">
        <v>20210411</v>
      </c>
      <c r="E1570" s="73">
        <v>649608</v>
      </c>
      <c r="F1570" s="73">
        <v>591895</v>
      </c>
      <c r="G1570" s="73">
        <v>576341</v>
      </c>
      <c r="H1570" s="73">
        <v>610984</v>
      </c>
    </row>
    <row r="1571" spans="1:8" x14ac:dyDescent="0.35">
      <c r="A1571" s="73" t="s">
        <v>139</v>
      </c>
      <c r="B1571" s="41">
        <v>44298</v>
      </c>
      <c r="C1571" s="73" t="s">
        <v>132</v>
      </c>
      <c r="D1571" s="73">
        <v>20210412</v>
      </c>
      <c r="E1571" s="73">
        <v>735821</v>
      </c>
      <c r="F1571" s="73">
        <v>694659</v>
      </c>
      <c r="G1571" s="73">
        <v>679105</v>
      </c>
      <c r="H1571" s="73">
        <v>713748</v>
      </c>
    </row>
    <row r="1572" spans="1:8" x14ac:dyDescent="0.35">
      <c r="A1572" s="73" t="s">
        <v>140</v>
      </c>
      <c r="B1572" s="41">
        <v>44299</v>
      </c>
      <c r="C1572" s="73" t="s">
        <v>132</v>
      </c>
      <c r="D1572" s="73">
        <v>20210413</v>
      </c>
      <c r="E1572" s="73">
        <v>739300</v>
      </c>
      <c r="F1572" s="73">
        <v>695058</v>
      </c>
      <c r="G1572" s="73">
        <v>678797</v>
      </c>
      <c r="H1572" s="73">
        <v>713440</v>
      </c>
    </row>
    <row r="1573" spans="1:8" x14ac:dyDescent="0.35">
      <c r="A1573" s="73" t="s">
        <v>141</v>
      </c>
      <c r="B1573" s="41">
        <v>44300</v>
      </c>
      <c r="C1573" s="73" t="s">
        <v>132</v>
      </c>
      <c r="D1573" s="73">
        <v>20210414</v>
      </c>
      <c r="E1573" s="73">
        <v>725041</v>
      </c>
      <c r="F1573" s="73">
        <v>693962</v>
      </c>
      <c r="G1573" s="73">
        <v>677701</v>
      </c>
      <c r="H1573" s="73">
        <v>712343</v>
      </c>
    </row>
    <row r="1574" spans="1:8" x14ac:dyDescent="0.35">
      <c r="A1574" s="73" t="s">
        <v>142</v>
      </c>
      <c r="B1574" s="41">
        <v>44301</v>
      </c>
      <c r="C1574" s="73" t="s">
        <v>132</v>
      </c>
      <c r="D1574" s="73">
        <v>20210415</v>
      </c>
      <c r="E1574" s="73">
        <v>718835</v>
      </c>
      <c r="F1574" s="73">
        <v>692408</v>
      </c>
      <c r="G1574" s="73">
        <v>676147</v>
      </c>
      <c r="H1574" s="73">
        <v>710790</v>
      </c>
    </row>
    <row r="1575" spans="1:8" x14ac:dyDescent="0.35">
      <c r="A1575" s="73" t="s">
        <v>143</v>
      </c>
      <c r="B1575" s="41">
        <v>44302</v>
      </c>
      <c r="C1575" s="73" t="s">
        <v>132</v>
      </c>
      <c r="D1575" s="73">
        <v>20210416</v>
      </c>
      <c r="E1575" s="73">
        <v>705818</v>
      </c>
      <c r="F1575" s="73">
        <v>678392</v>
      </c>
      <c r="G1575" s="73">
        <v>662132</v>
      </c>
      <c r="H1575" s="73">
        <v>696774</v>
      </c>
    </row>
    <row r="1576" spans="1:8" x14ac:dyDescent="0.35">
      <c r="A1576" s="73" t="s">
        <v>144</v>
      </c>
      <c r="B1576" s="41">
        <v>44303</v>
      </c>
      <c r="C1576" s="73" t="s">
        <v>132</v>
      </c>
      <c r="D1576" s="73">
        <v>20210417</v>
      </c>
      <c r="E1576" s="73">
        <v>617032</v>
      </c>
      <c r="F1576" s="73">
        <v>599382</v>
      </c>
      <c r="G1576" s="73">
        <v>583122</v>
      </c>
      <c r="H1576" s="73">
        <v>617764</v>
      </c>
    </row>
    <row r="1577" spans="1:8" x14ac:dyDescent="0.35">
      <c r="A1577" s="73" t="s">
        <v>138</v>
      </c>
      <c r="B1577" s="41">
        <v>44304</v>
      </c>
      <c r="C1577" s="73" t="s">
        <v>132</v>
      </c>
      <c r="D1577" s="73">
        <v>20210418</v>
      </c>
      <c r="E1577" s="73">
        <v>607469</v>
      </c>
      <c r="F1577" s="73">
        <v>585345</v>
      </c>
      <c r="G1577" s="73">
        <v>568378</v>
      </c>
      <c r="H1577" s="73">
        <v>603727</v>
      </c>
    </row>
    <row r="1578" spans="1:8" x14ac:dyDescent="0.35">
      <c r="A1578" s="73" t="s">
        <v>139</v>
      </c>
      <c r="B1578" s="41">
        <v>44305</v>
      </c>
      <c r="C1578" s="73" t="s">
        <v>132</v>
      </c>
      <c r="D1578" s="73">
        <v>20210419</v>
      </c>
      <c r="E1578" s="73">
        <v>666242</v>
      </c>
      <c r="F1578" s="73">
        <v>683599</v>
      </c>
      <c r="G1578" s="73">
        <v>666631</v>
      </c>
      <c r="H1578" s="73">
        <v>701274</v>
      </c>
    </row>
    <row r="1579" spans="1:8" x14ac:dyDescent="0.35">
      <c r="A1579" s="73" t="s">
        <v>140</v>
      </c>
      <c r="B1579" s="41">
        <v>44306</v>
      </c>
      <c r="C1579" s="73" t="s">
        <v>132</v>
      </c>
      <c r="D1579" s="73">
        <v>20210420</v>
      </c>
      <c r="E1579" s="73">
        <v>678147</v>
      </c>
      <c r="F1579" s="73">
        <v>682338</v>
      </c>
      <c r="G1579" s="73">
        <v>665370</v>
      </c>
      <c r="H1579" s="73">
        <v>700014</v>
      </c>
    </row>
    <row r="1580" spans="1:8" x14ac:dyDescent="0.35">
      <c r="A1580" s="73" t="s">
        <v>141</v>
      </c>
      <c r="B1580" s="41">
        <v>44307</v>
      </c>
      <c r="C1580" s="73" t="s">
        <v>132</v>
      </c>
      <c r="D1580" s="73">
        <v>20210421</v>
      </c>
      <c r="E1580" s="73">
        <v>673408</v>
      </c>
      <c r="F1580" s="73">
        <v>691742</v>
      </c>
      <c r="G1580" s="73">
        <v>674774</v>
      </c>
      <c r="H1580" s="73">
        <v>709418</v>
      </c>
    </row>
    <row r="1581" spans="1:8" x14ac:dyDescent="0.35">
      <c r="A1581" s="73" t="s">
        <v>142</v>
      </c>
      <c r="B1581" s="41">
        <v>44308</v>
      </c>
      <c r="C1581" s="73" t="s">
        <v>132</v>
      </c>
      <c r="D1581" s="73">
        <v>20210422</v>
      </c>
      <c r="E1581" s="73">
        <v>661315</v>
      </c>
      <c r="F1581" s="73">
        <v>687888</v>
      </c>
      <c r="G1581" s="73">
        <v>670920</v>
      </c>
      <c r="H1581" s="73">
        <v>705562</v>
      </c>
    </row>
    <row r="1582" spans="1:8" x14ac:dyDescent="0.35">
      <c r="A1582" s="73" t="s">
        <v>143</v>
      </c>
      <c r="B1582" s="41">
        <v>44309</v>
      </c>
      <c r="C1582" s="73" t="s">
        <v>132</v>
      </c>
      <c r="D1582" s="73">
        <v>20210423</v>
      </c>
      <c r="E1582" s="73">
        <v>631670</v>
      </c>
      <c r="F1582" s="73">
        <v>673194</v>
      </c>
      <c r="G1582" s="73">
        <v>656226</v>
      </c>
      <c r="H1582" s="73">
        <v>690162</v>
      </c>
    </row>
    <row r="1583" spans="1:8" x14ac:dyDescent="0.35">
      <c r="A1583" s="73" t="s">
        <v>144</v>
      </c>
      <c r="B1583" s="41">
        <v>44310</v>
      </c>
      <c r="C1583" s="73" t="s">
        <v>132</v>
      </c>
      <c r="D1583" s="73">
        <v>20210424</v>
      </c>
      <c r="E1583" s="73">
        <v>559426</v>
      </c>
      <c r="F1583" s="73">
        <v>599020</v>
      </c>
      <c r="G1583" s="73">
        <v>582052</v>
      </c>
      <c r="H1583" s="73">
        <v>615988</v>
      </c>
    </row>
    <row r="1584" spans="1:8" x14ac:dyDescent="0.35">
      <c r="A1584" s="73" t="s">
        <v>138</v>
      </c>
      <c r="B1584" s="41">
        <v>44311</v>
      </c>
      <c r="C1584" s="73" t="s">
        <v>132</v>
      </c>
      <c r="D1584" s="73">
        <v>20210425</v>
      </c>
      <c r="E1584" s="73">
        <v>561465</v>
      </c>
      <c r="F1584" s="73">
        <v>580237</v>
      </c>
      <c r="G1584" s="73">
        <v>562563</v>
      </c>
      <c r="H1584" s="73">
        <v>597205</v>
      </c>
    </row>
    <row r="1585" spans="1:8" x14ac:dyDescent="0.35">
      <c r="A1585" s="73" t="s">
        <v>139</v>
      </c>
      <c r="B1585" s="41">
        <v>44312</v>
      </c>
      <c r="C1585" s="73" t="s">
        <v>132</v>
      </c>
      <c r="D1585" s="73">
        <v>20210426</v>
      </c>
      <c r="E1585" s="73">
        <v>654672</v>
      </c>
      <c r="F1585" s="73">
        <v>682934</v>
      </c>
      <c r="G1585" s="73">
        <v>665258</v>
      </c>
      <c r="H1585" s="73">
        <v>699902</v>
      </c>
    </row>
    <row r="1586" spans="1:8" x14ac:dyDescent="0.35">
      <c r="A1586" s="73" t="s">
        <v>140</v>
      </c>
      <c r="B1586" s="41">
        <v>44313</v>
      </c>
      <c r="C1586" s="73" t="s">
        <v>132</v>
      </c>
      <c r="D1586" s="73">
        <v>20210427</v>
      </c>
      <c r="E1586" s="73">
        <v>693528</v>
      </c>
      <c r="F1586" s="73">
        <v>681658</v>
      </c>
      <c r="G1586" s="73">
        <v>663982</v>
      </c>
      <c r="H1586" s="73">
        <v>697918</v>
      </c>
    </row>
    <row r="1587" spans="1:8" x14ac:dyDescent="0.35">
      <c r="A1587" s="73" t="s">
        <v>141</v>
      </c>
      <c r="B1587" s="41">
        <v>44314</v>
      </c>
      <c r="C1587" s="73" t="s">
        <v>132</v>
      </c>
      <c r="D1587" s="73">
        <v>20210428</v>
      </c>
      <c r="E1587" s="73">
        <v>695262</v>
      </c>
      <c r="F1587" s="73">
        <v>681942</v>
      </c>
      <c r="G1587" s="73">
        <v>664268</v>
      </c>
      <c r="H1587" s="73">
        <v>698204</v>
      </c>
    </row>
    <row r="1588" spans="1:8" x14ac:dyDescent="0.35">
      <c r="A1588" s="73" t="s">
        <v>142</v>
      </c>
      <c r="B1588" s="41">
        <v>44315</v>
      </c>
      <c r="C1588" s="73" t="s">
        <v>132</v>
      </c>
      <c r="D1588" s="73">
        <v>20210429</v>
      </c>
      <c r="E1588" s="73">
        <v>711256</v>
      </c>
      <c r="F1588" s="73">
        <v>680544</v>
      </c>
      <c r="G1588" s="73">
        <v>662162</v>
      </c>
      <c r="H1588" s="73">
        <v>696098</v>
      </c>
    </row>
    <row r="1589" spans="1:8" x14ac:dyDescent="0.35">
      <c r="A1589" s="73" t="s">
        <v>143</v>
      </c>
      <c r="B1589" s="41">
        <v>44316</v>
      </c>
      <c r="C1589" s="73" t="s">
        <v>132</v>
      </c>
      <c r="D1589" s="73">
        <v>20210430</v>
      </c>
      <c r="E1589" s="73">
        <v>690504</v>
      </c>
      <c r="F1589" s="73">
        <v>665746</v>
      </c>
      <c r="G1589" s="73">
        <v>647364</v>
      </c>
      <c r="H1589" s="73">
        <v>681300</v>
      </c>
    </row>
    <row r="1590" spans="1:8" x14ac:dyDescent="0.35">
      <c r="A1590" s="73" t="s">
        <v>144</v>
      </c>
      <c r="B1590" s="41">
        <v>44317</v>
      </c>
      <c r="C1590" s="73" t="s">
        <v>132</v>
      </c>
      <c r="D1590" s="73">
        <v>20210501</v>
      </c>
      <c r="E1590" s="73">
        <v>624182</v>
      </c>
      <c r="F1590" s="73">
        <v>591776</v>
      </c>
      <c r="G1590" s="73">
        <v>572688</v>
      </c>
      <c r="H1590" s="73">
        <v>607330</v>
      </c>
    </row>
    <row r="1591" spans="1:8" x14ac:dyDescent="0.35">
      <c r="A1591" s="73" t="s">
        <v>138</v>
      </c>
      <c r="B1591" s="41">
        <v>44318</v>
      </c>
      <c r="C1591" s="73" t="s">
        <v>132</v>
      </c>
      <c r="D1591" s="73">
        <v>20210502</v>
      </c>
      <c r="E1591" s="73">
        <v>595820</v>
      </c>
      <c r="F1591" s="73">
        <v>572829</v>
      </c>
      <c r="G1591" s="73">
        <v>553740</v>
      </c>
      <c r="H1591" s="73">
        <v>588383</v>
      </c>
    </row>
    <row r="1592" spans="1:8" x14ac:dyDescent="0.35">
      <c r="A1592" s="73" t="s">
        <v>139</v>
      </c>
      <c r="B1592" s="41">
        <v>44319</v>
      </c>
      <c r="C1592" s="73" t="s">
        <v>132</v>
      </c>
      <c r="D1592" s="73">
        <v>20210503</v>
      </c>
      <c r="E1592" s="73">
        <v>626720</v>
      </c>
      <c r="F1592" s="73">
        <v>598902</v>
      </c>
      <c r="G1592" s="73">
        <v>579813</v>
      </c>
      <c r="H1592" s="73">
        <v>614456</v>
      </c>
    </row>
    <row r="1593" spans="1:8" x14ac:dyDescent="0.35">
      <c r="A1593" s="73" t="s">
        <v>140</v>
      </c>
      <c r="B1593" s="41">
        <v>44320</v>
      </c>
      <c r="C1593" s="73" t="s">
        <v>132</v>
      </c>
      <c r="D1593" s="73">
        <v>20210504</v>
      </c>
      <c r="E1593" s="73">
        <v>650185</v>
      </c>
      <c r="F1593" s="73">
        <v>674174</v>
      </c>
      <c r="G1593" s="73">
        <v>654378</v>
      </c>
      <c r="H1593" s="73">
        <v>689728</v>
      </c>
    </row>
    <row r="1594" spans="1:8" x14ac:dyDescent="0.35">
      <c r="A1594" s="73" t="s">
        <v>141</v>
      </c>
      <c r="B1594" s="41">
        <v>44321</v>
      </c>
      <c r="C1594" s="73" t="s">
        <v>132</v>
      </c>
      <c r="D1594" s="73">
        <v>20210505</v>
      </c>
      <c r="E1594" s="73">
        <v>691402</v>
      </c>
      <c r="F1594" s="73">
        <v>672943</v>
      </c>
      <c r="G1594" s="73">
        <v>653148</v>
      </c>
      <c r="H1594" s="73">
        <v>688497</v>
      </c>
    </row>
    <row r="1595" spans="1:8" x14ac:dyDescent="0.35">
      <c r="A1595" s="73" t="s">
        <v>142</v>
      </c>
      <c r="B1595" s="41">
        <v>44322</v>
      </c>
      <c r="C1595" s="73" t="s">
        <v>132</v>
      </c>
      <c r="D1595" s="73">
        <v>20210506</v>
      </c>
      <c r="E1595" s="73">
        <v>700921</v>
      </c>
      <c r="F1595" s="73">
        <v>671928</v>
      </c>
      <c r="G1595" s="73">
        <v>652132</v>
      </c>
      <c r="H1595" s="73">
        <v>687482</v>
      </c>
    </row>
    <row r="1596" spans="1:8" x14ac:dyDescent="0.35">
      <c r="A1596" s="73" t="s">
        <v>143</v>
      </c>
      <c r="B1596" s="41">
        <v>44323</v>
      </c>
      <c r="C1596" s="73" t="s">
        <v>132</v>
      </c>
      <c r="D1596" s="73">
        <v>20210507</v>
      </c>
      <c r="E1596" s="73">
        <v>674685</v>
      </c>
      <c r="F1596" s="73">
        <v>656120</v>
      </c>
      <c r="G1596" s="73">
        <v>635618</v>
      </c>
      <c r="H1596" s="73">
        <v>671674</v>
      </c>
    </row>
    <row r="1597" spans="1:8" x14ac:dyDescent="0.35">
      <c r="A1597" s="73" t="s">
        <v>144</v>
      </c>
      <c r="B1597" s="41">
        <v>44324</v>
      </c>
      <c r="C1597" s="73" t="s">
        <v>132</v>
      </c>
      <c r="D1597" s="73">
        <v>20210508</v>
      </c>
      <c r="E1597" s="73">
        <v>619107</v>
      </c>
      <c r="F1597" s="73">
        <v>582200</v>
      </c>
      <c r="G1597" s="73">
        <v>561697</v>
      </c>
      <c r="H1597" s="73">
        <v>597754</v>
      </c>
    </row>
    <row r="1598" spans="1:8" x14ac:dyDescent="0.35">
      <c r="A1598" s="73" t="s">
        <v>138</v>
      </c>
      <c r="B1598" s="41">
        <v>44325</v>
      </c>
      <c r="C1598" s="73" t="s">
        <v>132</v>
      </c>
      <c r="D1598" s="73">
        <v>20210509</v>
      </c>
      <c r="E1598" s="73">
        <v>567338</v>
      </c>
      <c r="F1598" s="73">
        <v>563376</v>
      </c>
      <c r="G1598" s="73">
        <v>543582</v>
      </c>
      <c r="H1598" s="73">
        <v>579638</v>
      </c>
    </row>
    <row r="1599" spans="1:8" x14ac:dyDescent="0.35">
      <c r="A1599" s="73" t="s">
        <v>139</v>
      </c>
      <c r="B1599" s="41">
        <v>44326</v>
      </c>
      <c r="C1599" s="73" t="s">
        <v>132</v>
      </c>
      <c r="D1599" s="73">
        <v>20210510</v>
      </c>
      <c r="E1599" s="73">
        <v>621401</v>
      </c>
      <c r="F1599" s="73">
        <v>666598</v>
      </c>
      <c r="G1599" s="73">
        <v>646094</v>
      </c>
      <c r="H1599" s="73">
        <v>682858</v>
      </c>
    </row>
    <row r="1600" spans="1:8" x14ac:dyDescent="0.35">
      <c r="A1600" s="73" t="s">
        <v>140</v>
      </c>
      <c r="B1600" s="41">
        <v>44327</v>
      </c>
      <c r="C1600" s="73" t="s">
        <v>132</v>
      </c>
      <c r="D1600" s="73">
        <v>20210511</v>
      </c>
      <c r="E1600" s="73">
        <v>647421</v>
      </c>
      <c r="F1600" s="73">
        <v>664822</v>
      </c>
      <c r="G1600" s="73">
        <v>644320</v>
      </c>
      <c r="H1600" s="73">
        <v>681082</v>
      </c>
    </row>
    <row r="1601" spans="1:8" x14ac:dyDescent="0.35">
      <c r="A1601" s="73" t="s">
        <v>141</v>
      </c>
      <c r="B1601" s="41">
        <v>44328</v>
      </c>
      <c r="C1601" s="73" t="s">
        <v>132</v>
      </c>
      <c r="D1601" s="73">
        <v>20210512</v>
      </c>
      <c r="E1601" s="73">
        <v>667951</v>
      </c>
      <c r="F1601" s="73">
        <v>664428</v>
      </c>
      <c r="G1601" s="73">
        <v>643924</v>
      </c>
      <c r="H1601" s="73">
        <v>680688</v>
      </c>
    </row>
    <row r="1602" spans="1:8" x14ac:dyDescent="0.35">
      <c r="A1602" s="73" t="s">
        <v>142</v>
      </c>
      <c r="B1602" s="41">
        <v>44329</v>
      </c>
      <c r="C1602" s="73" t="s">
        <v>132</v>
      </c>
      <c r="D1602" s="73">
        <v>20210513</v>
      </c>
      <c r="E1602" s="73">
        <v>682043</v>
      </c>
      <c r="F1602" s="73">
        <v>662663</v>
      </c>
      <c r="G1602" s="73">
        <v>642160</v>
      </c>
      <c r="H1602" s="73">
        <v>678924</v>
      </c>
    </row>
    <row r="1603" spans="1:8" x14ac:dyDescent="0.35">
      <c r="A1603" s="73" t="s">
        <v>143</v>
      </c>
      <c r="B1603" s="41">
        <v>44330</v>
      </c>
      <c r="C1603" s="73" t="s">
        <v>132</v>
      </c>
      <c r="D1603" s="73">
        <v>20210514</v>
      </c>
      <c r="E1603" s="73">
        <v>683602</v>
      </c>
      <c r="F1603" s="73">
        <v>647686</v>
      </c>
      <c r="G1603" s="73">
        <v>626476</v>
      </c>
      <c r="H1603" s="73">
        <v>663948</v>
      </c>
    </row>
    <row r="1604" spans="1:8" x14ac:dyDescent="0.35">
      <c r="A1604" s="73" t="s">
        <v>144</v>
      </c>
      <c r="B1604" s="41">
        <v>44331</v>
      </c>
      <c r="C1604" s="73" t="s">
        <v>132</v>
      </c>
      <c r="D1604" s="73">
        <v>20210515</v>
      </c>
      <c r="E1604" s="73">
        <v>615928</v>
      </c>
      <c r="F1604" s="73">
        <v>573220</v>
      </c>
      <c r="G1604" s="73">
        <v>552010</v>
      </c>
      <c r="H1604" s="73">
        <v>589480</v>
      </c>
    </row>
    <row r="1605" spans="1:8" x14ac:dyDescent="0.35">
      <c r="A1605" s="73" t="s">
        <v>138</v>
      </c>
      <c r="B1605" s="41">
        <v>44332</v>
      </c>
      <c r="C1605" s="73" t="s">
        <v>132</v>
      </c>
      <c r="D1605" s="73">
        <v>20210516</v>
      </c>
      <c r="E1605" s="73">
        <v>599787</v>
      </c>
      <c r="F1605" s="73">
        <v>555722</v>
      </c>
      <c r="G1605" s="73">
        <v>534512</v>
      </c>
      <c r="H1605" s="73">
        <v>571982</v>
      </c>
    </row>
    <row r="1606" spans="1:8" x14ac:dyDescent="0.35">
      <c r="A1606" s="73" t="s">
        <v>139</v>
      </c>
      <c r="B1606" s="41">
        <v>44333</v>
      </c>
      <c r="C1606" s="73" t="s">
        <v>132</v>
      </c>
      <c r="D1606" s="73">
        <v>20210517</v>
      </c>
      <c r="E1606" s="73">
        <v>668886</v>
      </c>
      <c r="F1606" s="73">
        <v>658478</v>
      </c>
      <c r="G1606" s="73">
        <v>637975</v>
      </c>
      <c r="H1606" s="73">
        <v>675446</v>
      </c>
    </row>
    <row r="1607" spans="1:8" x14ac:dyDescent="0.35">
      <c r="A1607" s="73" t="s">
        <v>140</v>
      </c>
      <c r="B1607" s="41">
        <v>44334</v>
      </c>
      <c r="C1607" s="73" t="s">
        <v>132</v>
      </c>
      <c r="D1607" s="73">
        <v>20210518</v>
      </c>
      <c r="E1607" s="73">
        <v>661858</v>
      </c>
      <c r="F1607" s="73">
        <v>657318</v>
      </c>
      <c r="G1607" s="73">
        <v>636109</v>
      </c>
      <c r="H1607" s="73">
        <v>673579</v>
      </c>
    </row>
    <row r="1608" spans="1:8" x14ac:dyDescent="0.35">
      <c r="A1608" s="73" t="s">
        <v>141</v>
      </c>
      <c r="B1608" s="41">
        <v>44335</v>
      </c>
      <c r="C1608" s="73" t="s">
        <v>132</v>
      </c>
      <c r="D1608" s="73">
        <v>20210519</v>
      </c>
      <c r="E1608" s="73">
        <v>653081</v>
      </c>
      <c r="F1608" s="73">
        <v>656366</v>
      </c>
      <c r="G1608" s="73">
        <v>635156</v>
      </c>
      <c r="H1608" s="73">
        <v>672626</v>
      </c>
    </row>
    <row r="1609" spans="1:8" x14ac:dyDescent="0.35">
      <c r="A1609" s="73" t="s">
        <v>142</v>
      </c>
      <c r="B1609" s="41">
        <v>44336</v>
      </c>
      <c r="C1609" s="73" t="s">
        <v>132</v>
      </c>
      <c r="D1609" s="73">
        <v>20210520</v>
      </c>
      <c r="E1609" s="73">
        <v>666401</v>
      </c>
      <c r="F1609" s="73">
        <v>655422</v>
      </c>
      <c r="G1609" s="73">
        <v>634212</v>
      </c>
      <c r="H1609" s="73">
        <v>671683</v>
      </c>
    </row>
    <row r="1610" spans="1:8" x14ac:dyDescent="0.35">
      <c r="A1610" s="73" t="s">
        <v>143</v>
      </c>
      <c r="B1610" s="41">
        <v>44337</v>
      </c>
      <c r="C1610" s="73" t="s">
        <v>132</v>
      </c>
      <c r="D1610" s="73">
        <v>20210521</v>
      </c>
      <c r="E1610" s="73">
        <v>642776</v>
      </c>
      <c r="F1610" s="73">
        <v>639676</v>
      </c>
      <c r="G1610" s="73">
        <v>618466</v>
      </c>
      <c r="H1610" s="73">
        <v>655937</v>
      </c>
    </row>
    <row r="1611" spans="1:8" x14ac:dyDescent="0.35">
      <c r="A1611" s="73" t="s">
        <v>144</v>
      </c>
      <c r="B1611" s="41">
        <v>44338</v>
      </c>
      <c r="C1611" s="73" t="s">
        <v>132</v>
      </c>
      <c r="D1611" s="73">
        <v>20210522</v>
      </c>
      <c r="E1611" s="73">
        <v>611333</v>
      </c>
      <c r="F1611" s="73">
        <v>565896</v>
      </c>
      <c r="G1611" s="73">
        <v>544688</v>
      </c>
      <c r="H1611" s="73">
        <v>582158</v>
      </c>
    </row>
    <row r="1612" spans="1:8" x14ac:dyDescent="0.35">
      <c r="A1612" s="73" t="s">
        <v>138</v>
      </c>
      <c r="B1612" s="41">
        <v>44339</v>
      </c>
      <c r="C1612" s="73" t="s">
        <v>132</v>
      </c>
      <c r="D1612" s="73">
        <v>20210523</v>
      </c>
      <c r="E1612" s="73">
        <v>584929</v>
      </c>
      <c r="F1612" s="73">
        <v>547842</v>
      </c>
      <c r="G1612" s="73">
        <v>526632</v>
      </c>
      <c r="H1612" s="73">
        <v>564103</v>
      </c>
    </row>
    <row r="1613" spans="1:8" x14ac:dyDescent="0.35">
      <c r="A1613" s="73" t="s">
        <v>139</v>
      </c>
      <c r="B1613" s="41">
        <v>44340</v>
      </c>
      <c r="C1613" s="73" t="s">
        <v>132</v>
      </c>
      <c r="D1613" s="73">
        <v>20210524</v>
      </c>
      <c r="E1613" s="73">
        <v>661934</v>
      </c>
      <c r="F1613" s="73">
        <v>652037</v>
      </c>
      <c r="G1613" s="73">
        <v>630120</v>
      </c>
      <c r="H1613" s="73">
        <v>667591</v>
      </c>
    </row>
    <row r="1614" spans="1:8" x14ac:dyDescent="0.35">
      <c r="A1614" s="73" t="s">
        <v>140</v>
      </c>
      <c r="B1614" s="41">
        <v>44341</v>
      </c>
      <c r="C1614" s="73" t="s">
        <v>132</v>
      </c>
      <c r="D1614" s="73">
        <v>20210525</v>
      </c>
      <c r="E1614" s="73">
        <v>674427</v>
      </c>
      <c r="F1614" s="73">
        <v>639211</v>
      </c>
      <c r="G1614" s="73">
        <v>617295</v>
      </c>
      <c r="H1614" s="73">
        <v>654765</v>
      </c>
    </row>
    <row r="1615" spans="1:8" x14ac:dyDescent="0.35">
      <c r="A1615" s="73" t="s">
        <v>141</v>
      </c>
      <c r="B1615" s="41">
        <v>44342</v>
      </c>
      <c r="C1615" s="73" t="s">
        <v>132</v>
      </c>
      <c r="D1615" s="73">
        <v>20210526</v>
      </c>
      <c r="E1615" s="73">
        <v>675912</v>
      </c>
      <c r="F1615" s="73">
        <v>638410</v>
      </c>
      <c r="G1615" s="73">
        <v>616494</v>
      </c>
      <c r="H1615" s="73">
        <v>653964</v>
      </c>
    </row>
    <row r="1616" spans="1:8" x14ac:dyDescent="0.35">
      <c r="A1616" s="73" t="s">
        <v>142</v>
      </c>
      <c r="B1616" s="41">
        <v>44343</v>
      </c>
      <c r="C1616" s="73" t="s">
        <v>132</v>
      </c>
      <c r="D1616" s="73">
        <v>20210527</v>
      </c>
      <c r="E1616" s="73">
        <v>650236</v>
      </c>
      <c r="F1616" s="73">
        <v>637622</v>
      </c>
      <c r="G1616" s="73">
        <v>615705</v>
      </c>
      <c r="H1616" s="73">
        <v>653175</v>
      </c>
    </row>
    <row r="1617" spans="1:8" x14ac:dyDescent="0.35">
      <c r="A1617" s="73" t="s">
        <v>143</v>
      </c>
      <c r="B1617" s="41">
        <v>44344</v>
      </c>
      <c r="C1617" s="73" t="s">
        <v>132</v>
      </c>
      <c r="D1617" s="73">
        <v>20210528</v>
      </c>
      <c r="E1617" s="73">
        <v>643288</v>
      </c>
      <c r="F1617" s="73">
        <v>622690</v>
      </c>
      <c r="G1617" s="73">
        <v>601480</v>
      </c>
      <c r="H1617" s="73">
        <v>638244</v>
      </c>
    </row>
    <row r="1618" spans="1:8" x14ac:dyDescent="0.35">
      <c r="A1618" s="73" t="s">
        <v>144</v>
      </c>
      <c r="B1618" s="41">
        <v>44345</v>
      </c>
      <c r="C1618" s="73" t="s">
        <v>132</v>
      </c>
      <c r="D1618" s="73">
        <v>20210529</v>
      </c>
      <c r="E1618" s="73">
        <v>559528</v>
      </c>
      <c r="F1618" s="73">
        <v>549072</v>
      </c>
      <c r="G1618" s="73">
        <v>527862</v>
      </c>
      <c r="H1618" s="73">
        <v>564624</v>
      </c>
    </row>
    <row r="1619" spans="1:8" x14ac:dyDescent="0.35">
      <c r="A1619" s="73" t="s">
        <v>138</v>
      </c>
      <c r="B1619" s="41">
        <v>44346</v>
      </c>
      <c r="C1619" s="73" t="s">
        <v>132</v>
      </c>
      <c r="D1619" s="73">
        <v>20210530</v>
      </c>
      <c r="E1619" s="73">
        <v>510635</v>
      </c>
      <c r="F1619" s="73">
        <v>531036</v>
      </c>
      <c r="G1619" s="73">
        <v>509826</v>
      </c>
      <c r="H1619" s="73">
        <v>545884</v>
      </c>
    </row>
    <row r="1620" spans="1:8" x14ac:dyDescent="0.35">
      <c r="A1620" s="73" t="s">
        <v>139</v>
      </c>
      <c r="B1620" s="41">
        <v>44347</v>
      </c>
      <c r="C1620" s="73" t="s">
        <v>132</v>
      </c>
      <c r="D1620" s="73">
        <v>20210531</v>
      </c>
      <c r="E1620" s="73">
        <v>523884</v>
      </c>
      <c r="F1620" s="73">
        <v>555524</v>
      </c>
      <c r="G1620" s="73">
        <v>534314</v>
      </c>
      <c r="H1620" s="73">
        <v>570371</v>
      </c>
    </row>
    <row r="1621" spans="1:8" x14ac:dyDescent="0.35">
      <c r="A1621" s="73" t="s">
        <v>140</v>
      </c>
      <c r="B1621" s="41">
        <v>44348</v>
      </c>
      <c r="C1621" s="73" t="s">
        <v>132</v>
      </c>
      <c r="D1621" s="73">
        <v>20210601</v>
      </c>
      <c r="E1621" s="73">
        <v>578838</v>
      </c>
      <c r="F1621" s="73">
        <v>633652</v>
      </c>
      <c r="G1621" s="73">
        <v>612442</v>
      </c>
      <c r="H1621" s="73">
        <v>648498</v>
      </c>
    </row>
    <row r="1622" spans="1:8" x14ac:dyDescent="0.35">
      <c r="A1622" s="73" t="s">
        <v>141</v>
      </c>
      <c r="B1622" s="41">
        <v>44349</v>
      </c>
      <c r="C1622" s="73" t="s">
        <v>132</v>
      </c>
      <c r="D1622" s="73">
        <v>20210602</v>
      </c>
      <c r="E1622" s="73">
        <v>598251</v>
      </c>
      <c r="F1622" s="73">
        <v>633548</v>
      </c>
      <c r="G1622" s="73">
        <v>613046</v>
      </c>
      <c r="H1622" s="73">
        <v>648394</v>
      </c>
    </row>
    <row r="1623" spans="1:8" x14ac:dyDescent="0.35">
      <c r="A1623" s="73" t="s">
        <v>142</v>
      </c>
      <c r="B1623" s="41">
        <v>44350</v>
      </c>
      <c r="C1623" s="73" t="s">
        <v>132</v>
      </c>
      <c r="D1623" s="73">
        <v>20210603</v>
      </c>
      <c r="E1623" s="73">
        <v>620628</v>
      </c>
      <c r="F1623" s="73">
        <v>633358</v>
      </c>
      <c r="G1623" s="73">
        <v>612150</v>
      </c>
      <c r="H1623" s="73">
        <v>647498</v>
      </c>
    </row>
    <row r="1624" spans="1:8" x14ac:dyDescent="0.35">
      <c r="A1624" s="73" t="s">
        <v>143</v>
      </c>
      <c r="B1624" s="41">
        <v>44351</v>
      </c>
      <c r="C1624" s="73" t="s">
        <v>132</v>
      </c>
      <c r="D1624" s="73">
        <v>20210604</v>
      </c>
      <c r="E1624" s="73">
        <v>608816</v>
      </c>
      <c r="F1624" s="73">
        <v>617882</v>
      </c>
      <c r="G1624" s="73">
        <v>596672</v>
      </c>
      <c r="H1624" s="73">
        <v>632022</v>
      </c>
    </row>
    <row r="1625" spans="1:8" x14ac:dyDescent="0.35">
      <c r="A1625" s="73" t="s">
        <v>144</v>
      </c>
      <c r="B1625" s="41">
        <v>44352</v>
      </c>
      <c r="C1625" s="73" t="s">
        <v>132</v>
      </c>
      <c r="D1625" s="73">
        <v>20210605</v>
      </c>
      <c r="E1625" s="73">
        <v>535046</v>
      </c>
      <c r="F1625" s="73">
        <v>545084</v>
      </c>
      <c r="G1625" s="73">
        <v>524582</v>
      </c>
      <c r="H1625" s="73">
        <v>559224</v>
      </c>
    </row>
    <row r="1626" spans="1:8" x14ac:dyDescent="0.35">
      <c r="A1626" s="73" t="s">
        <v>138</v>
      </c>
      <c r="B1626" s="41">
        <v>44353</v>
      </c>
      <c r="C1626" s="73" t="s">
        <v>132</v>
      </c>
      <c r="D1626" s="73">
        <v>20210606</v>
      </c>
      <c r="E1626" s="73">
        <v>548546</v>
      </c>
      <c r="F1626" s="73">
        <v>538720</v>
      </c>
      <c r="G1626" s="73">
        <v>518217</v>
      </c>
      <c r="H1626" s="73">
        <v>552860</v>
      </c>
    </row>
    <row r="1627" spans="1:8" x14ac:dyDescent="0.35">
      <c r="A1627" s="73" t="s">
        <v>139</v>
      </c>
      <c r="B1627" s="41">
        <v>44354</v>
      </c>
      <c r="C1627" s="73" t="s">
        <v>132</v>
      </c>
      <c r="D1627" s="73">
        <v>20210607</v>
      </c>
      <c r="E1627" s="73">
        <v>616430</v>
      </c>
      <c r="F1627" s="73">
        <v>643056</v>
      </c>
      <c r="G1627" s="73">
        <v>623260</v>
      </c>
      <c r="H1627" s="73">
        <v>657196</v>
      </c>
    </row>
    <row r="1628" spans="1:8" x14ac:dyDescent="0.35">
      <c r="A1628" s="73" t="s">
        <v>140</v>
      </c>
      <c r="B1628" s="41">
        <v>44355</v>
      </c>
      <c r="C1628" s="73" t="s">
        <v>132</v>
      </c>
      <c r="D1628" s="73">
        <v>20210608</v>
      </c>
      <c r="E1628" s="73">
        <v>604329</v>
      </c>
      <c r="F1628" s="73">
        <v>641606</v>
      </c>
      <c r="G1628" s="73">
        <v>621810</v>
      </c>
      <c r="H1628" s="73">
        <v>655746</v>
      </c>
    </row>
    <row r="1629" spans="1:8" x14ac:dyDescent="0.35">
      <c r="A1629" s="73" t="s">
        <v>141</v>
      </c>
      <c r="B1629" s="41">
        <v>44356</v>
      </c>
      <c r="C1629" s="73" t="s">
        <v>132</v>
      </c>
      <c r="D1629" s="73">
        <v>20210609</v>
      </c>
      <c r="E1629" s="73">
        <v>607618</v>
      </c>
      <c r="F1629" s="73">
        <v>642236</v>
      </c>
      <c r="G1629" s="73">
        <v>621733</v>
      </c>
      <c r="H1629" s="73">
        <v>655669</v>
      </c>
    </row>
    <row r="1630" spans="1:8" x14ac:dyDescent="0.35">
      <c r="A1630" s="73" t="s">
        <v>142</v>
      </c>
      <c r="B1630" s="41">
        <v>44357</v>
      </c>
      <c r="C1630" s="73" t="s">
        <v>132</v>
      </c>
      <c r="D1630" s="73">
        <v>20210610</v>
      </c>
      <c r="E1630" s="73">
        <v>625592</v>
      </c>
      <c r="F1630" s="73">
        <v>641372</v>
      </c>
      <c r="G1630" s="73">
        <v>621578</v>
      </c>
      <c r="H1630" s="73">
        <v>654806</v>
      </c>
    </row>
    <row r="1631" spans="1:8" x14ac:dyDescent="0.35">
      <c r="A1631" s="73" t="s">
        <v>143</v>
      </c>
      <c r="B1631" s="41">
        <v>44358</v>
      </c>
      <c r="C1631" s="73" t="s">
        <v>132</v>
      </c>
      <c r="D1631" s="73">
        <v>20210611</v>
      </c>
      <c r="E1631" s="73">
        <v>594446</v>
      </c>
      <c r="F1631" s="73">
        <v>626712</v>
      </c>
      <c r="G1631" s="73">
        <v>606916</v>
      </c>
      <c r="H1631" s="73">
        <v>640145</v>
      </c>
    </row>
    <row r="1632" spans="1:8" x14ac:dyDescent="0.35">
      <c r="A1632" s="73" t="s">
        <v>144</v>
      </c>
      <c r="B1632" s="41">
        <v>44359</v>
      </c>
      <c r="C1632" s="73" t="s">
        <v>132</v>
      </c>
      <c r="D1632" s="73">
        <v>20210612</v>
      </c>
      <c r="E1632" s="73">
        <v>519170</v>
      </c>
      <c r="F1632" s="73">
        <v>553357</v>
      </c>
      <c r="G1632" s="73">
        <v>533561</v>
      </c>
      <c r="H1632" s="73">
        <v>566790</v>
      </c>
    </row>
    <row r="1633" spans="1:8" x14ac:dyDescent="0.35">
      <c r="A1633" s="73" t="s">
        <v>138</v>
      </c>
      <c r="B1633" s="41">
        <v>44360</v>
      </c>
      <c r="C1633" s="73" t="s">
        <v>132</v>
      </c>
      <c r="D1633" s="73">
        <v>20210613</v>
      </c>
      <c r="E1633" s="73">
        <v>511584</v>
      </c>
      <c r="F1633" s="73">
        <v>536171</v>
      </c>
      <c r="G1633" s="73">
        <v>517082</v>
      </c>
      <c r="H1633" s="73">
        <v>549604</v>
      </c>
    </row>
    <row r="1634" spans="1:8" x14ac:dyDescent="0.35">
      <c r="A1634" s="73" t="s">
        <v>139</v>
      </c>
      <c r="B1634" s="41">
        <v>44361</v>
      </c>
      <c r="C1634" s="73" t="s">
        <v>132</v>
      </c>
      <c r="D1634" s="73">
        <v>20210614</v>
      </c>
      <c r="E1634" s="73">
        <v>594358</v>
      </c>
      <c r="F1634" s="73">
        <v>640654</v>
      </c>
      <c r="G1634" s="73">
        <v>620858</v>
      </c>
      <c r="H1634" s="73">
        <v>653378</v>
      </c>
    </row>
    <row r="1635" spans="1:8" x14ac:dyDescent="0.35">
      <c r="A1635" s="73" t="s">
        <v>140</v>
      </c>
      <c r="B1635" s="41">
        <v>44362</v>
      </c>
      <c r="C1635" s="73" t="s">
        <v>132</v>
      </c>
      <c r="D1635" s="73">
        <v>20210615</v>
      </c>
      <c r="E1635" s="73">
        <v>599142</v>
      </c>
      <c r="F1635" s="73">
        <v>639799</v>
      </c>
      <c r="G1635" s="73">
        <v>620004</v>
      </c>
      <c r="H1635" s="73">
        <v>652525</v>
      </c>
    </row>
    <row r="1636" spans="1:8" x14ac:dyDescent="0.35">
      <c r="A1636" s="73" t="s">
        <v>141</v>
      </c>
      <c r="B1636" s="41">
        <v>44363</v>
      </c>
      <c r="C1636" s="73" t="s">
        <v>132</v>
      </c>
      <c r="D1636" s="73">
        <v>20210616</v>
      </c>
      <c r="E1636" s="73">
        <v>621035</v>
      </c>
      <c r="F1636" s="73">
        <v>639153</v>
      </c>
      <c r="G1636" s="73">
        <v>619358</v>
      </c>
      <c r="H1636" s="73">
        <v>651879</v>
      </c>
    </row>
    <row r="1637" spans="1:8" x14ac:dyDescent="0.35">
      <c r="A1637" s="73" t="s">
        <v>142</v>
      </c>
      <c r="B1637" s="41">
        <v>44364</v>
      </c>
      <c r="C1637" s="73" t="s">
        <v>132</v>
      </c>
      <c r="D1637" s="73">
        <v>20210617</v>
      </c>
      <c r="E1637" s="73">
        <v>655965</v>
      </c>
      <c r="F1637" s="73">
        <v>639095</v>
      </c>
      <c r="G1637" s="73">
        <v>619300</v>
      </c>
      <c r="H1637" s="73">
        <v>651821</v>
      </c>
    </row>
    <row r="1638" spans="1:8" x14ac:dyDescent="0.35">
      <c r="A1638" s="73" t="s">
        <v>143</v>
      </c>
      <c r="B1638" s="41">
        <v>44365</v>
      </c>
      <c r="C1638" s="73" t="s">
        <v>132</v>
      </c>
      <c r="D1638" s="73">
        <v>20210618</v>
      </c>
      <c r="E1638" s="73">
        <v>645537</v>
      </c>
      <c r="F1638" s="73">
        <v>623864</v>
      </c>
      <c r="G1638" s="73">
        <v>604775</v>
      </c>
      <c r="H1638" s="73">
        <v>636590</v>
      </c>
    </row>
    <row r="1639" spans="1:8" x14ac:dyDescent="0.35">
      <c r="A1639" s="73" t="s">
        <v>144</v>
      </c>
      <c r="B1639" s="41">
        <v>44366</v>
      </c>
      <c r="C1639" s="73" t="s">
        <v>132</v>
      </c>
      <c r="D1639" s="73">
        <v>20210619</v>
      </c>
      <c r="E1639" s="73">
        <v>577962</v>
      </c>
      <c r="F1639" s="73">
        <v>551308</v>
      </c>
      <c r="G1639" s="73">
        <v>532218</v>
      </c>
      <c r="H1639" s="73">
        <v>564034</v>
      </c>
    </row>
    <row r="1640" spans="1:8" x14ac:dyDescent="0.35">
      <c r="A1640" s="73" t="s">
        <v>138</v>
      </c>
      <c r="B1640" s="41">
        <v>44367</v>
      </c>
      <c r="C1640" s="73" t="s">
        <v>132</v>
      </c>
      <c r="D1640" s="73">
        <v>20210620</v>
      </c>
      <c r="E1640" s="73">
        <v>573710</v>
      </c>
      <c r="F1640" s="73">
        <v>534838</v>
      </c>
      <c r="G1640" s="73">
        <v>515042</v>
      </c>
      <c r="H1640" s="73">
        <v>547564</v>
      </c>
    </row>
    <row r="1641" spans="1:8" x14ac:dyDescent="0.35">
      <c r="A1641" s="73" t="s">
        <v>139</v>
      </c>
      <c r="B1641" s="41">
        <v>44368</v>
      </c>
      <c r="C1641" s="73" t="s">
        <v>132</v>
      </c>
      <c r="D1641" s="73">
        <v>20210621</v>
      </c>
      <c r="E1641" s="73">
        <v>639942</v>
      </c>
      <c r="F1641" s="73">
        <v>638619</v>
      </c>
      <c r="G1641" s="73">
        <v>618823</v>
      </c>
      <c r="H1641" s="73">
        <v>651345</v>
      </c>
    </row>
    <row r="1642" spans="1:8" x14ac:dyDescent="0.35">
      <c r="A1642" s="73" t="s">
        <v>140</v>
      </c>
      <c r="B1642" s="41">
        <v>44369</v>
      </c>
      <c r="C1642" s="73" t="s">
        <v>132</v>
      </c>
      <c r="D1642" s="73">
        <v>20210622</v>
      </c>
      <c r="E1642" s="73">
        <v>625568</v>
      </c>
      <c r="F1642" s="73">
        <v>637986</v>
      </c>
      <c r="G1642" s="73">
        <v>618190</v>
      </c>
      <c r="H1642" s="73">
        <v>650712</v>
      </c>
    </row>
    <row r="1643" spans="1:8" x14ac:dyDescent="0.35">
      <c r="A1643" s="73" t="s">
        <v>141</v>
      </c>
      <c r="B1643" s="41">
        <v>44370</v>
      </c>
      <c r="C1643" s="73" t="s">
        <v>132</v>
      </c>
      <c r="D1643" s="73">
        <v>20210623</v>
      </c>
      <c r="E1643" s="73">
        <v>613329</v>
      </c>
      <c r="F1643" s="73">
        <v>637350</v>
      </c>
      <c r="G1643" s="73">
        <v>617554</v>
      </c>
      <c r="H1643" s="73">
        <v>650076</v>
      </c>
    </row>
    <row r="1644" spans="1:8" x14ac:dyDescent="0.35">
      <c r="A1644" s="73" t="s">
        <v>142</v>
      </c>
      <c r="B1644" s="41">
        <v>44371</v>
      </c>
      <c r="C1644" s="73" t="s">
        <v>132</v>
      </c>
      <c r="D1644" s="73">
        <v>20210624</v>
      </c>
      <c r="E1644" s="73">
        <v>640179</v>
      </c>
      <c r="F1644" s="73">
        <v>637510</v>
      </c>
      <c r="G1644" s="73">
        <v>617714</v>
      </c>
      <c r="H1644" s="73">
        <v>650236</v>
      </c>
    </row>
    <row r="1645" spans="1:8" x14ac:dyDescent="0.35">
      <c r="A1645" s="73" t="s">
        <v>143</v>
      </c>
      <c r="B1645" s="41">
        <v>44372</v>
      </c>
      <c r="C1645" s="73" t="s">
        <v>132</v>
      </c>
      <c r="D1645" s="73">
        <v>20210625</v>
      </c>
      <c r="E1645" s="73">
        <v>605465</v>
      </c>
      <c r="F1645" s="73">
        <v>622738</v>
      </c>
      <c r="G1645" s="73">
        <v>602235</v>
      </c>
      <c r="H1645" s="73">
        <v>634757</v>
      </c>
    </row>
    <row r="1646" spans="1:8" x14ac:dyDescent="0.35">
      <c r="A1646" s="73" t="s">
        <v>144</v>
      </c>
      <c r="B1646" s="41">
        <v>44373</v>
      </c>
      <c r="C1646" s="73" t="s">
        <v>132</v>
      </c>
      <c r="D1646" s="73">
        <v>20210626</v>
      </c>
      <c r="E1646" s="73">
        <v>543308</v>
      </c>
      <c r="F1646" s="73">
        <v>550068</v>
      </c>
      <c r="G1646" s="73">
        <v>529564</v>
      </c>
      <c r="H1646" s="73">
        <v>562792</v>
      </c>
    </row>
    <row r="1647" spans="1:8" x14ac:dyDescent="0.35">
      <c r="A1647" s="73" t="s">
        <v>138</v>
      </c>
      <c r="B1647" s="41">
        <v>44374</v>
      </c>
      <c r="C1647" s="73" t="s">
        <v>132</v>
      </c>
      <c r="D1647" s="73">
        <v>20210627</v>
      </c>
      <c r="E1647" s="73">
        <v>561471</v>
      </c>
      <c r="F1647" s="73">
        <v>532324</v>
      </c>
      <c r="G1647" s="73">
        <v>511822</v>
      </c>
      <c r="H1647" s="73">
        <v>545050</v>
      </c>
    </row>
    <row r="1648" spans="1:8" x14ac:dyDescent="0.35">
      <c r="A1648" s="73" t="s">
        <v>139</v>
      </c>
      <c r="B1648" s="41">
        <v>44375</v>
      </c>
      <c r="C1648" s="73" t="s">
        <v>132</v>
      </c>
      <c r="D1648" s="73">
        <v>20210628</v>
      </c>
      <c r="E1648" s="73">
        <v>647972</v>
      </c>
      <c r="F1648" s="73">
        <v>637629</v>
      </c>
      <c r="G1648" s="73">
        <v>616420</v>
      </c>
      <c r="H1648" s="73">
        <v>649648</v>
      </c>
    </row>
    <row r="1649" spans="1:8" x14ac:dyDescent="0.35">
      <c r="A1649" s="73" t="s">
        <v>140</v>
      </c>
      <c r="B1649" s="41">
        <v>44376</v>
      </c>
      <c r="C1649" s="73" t="s">
        <v>132</v>
      </c>
      <c r="D1649" s="73">
        <v>20210629</v>
      </c>
      <c r="E1649" s="73">
        <v>647695</v>
      </c>
      <c r="F1649" s="73">
        <v>636753</v>
      </c>
      <c r="G1649" s="73">
        <v>615543</v>
      </c>
      <c r="H1649" s="73">
        <v>649479</v>
      </c>
    </row>
    <row r="1650" spans="1:8" x14ac:dyDescent="0.35">
      <c r="A1650" s="73" t="s">
        <v>141</v>
      </c>
      <c r="B1650" s="41">
        <v>44377</v>
      </c>
      <c r="C1650" s="73" t="s">
        <v>132</v>
      </c>
      <c r="D1650" s="73">
        <v>20210630</v>
      </c>
      <c r="E1650" s="73">
        <v>634803</v>
      </c>
      <c r="F1650" s="73">
        <v>636226</v>
      </c>
      <c r="G1650" s="73">
        <v>615016</v>
      </c>
      <c r="H1650" s="73">
        <v>648952</v>
      </c>
    </row>
    <row r="1651" spans="1:8" x14ac:dyDescent="0.35">
      <c r="A1651" s="73" t="s">
        <v>142</v>
      </c>
      <c r="B1651" s="41">
        <v>44378</v>
      </c>
      <c r="C1651" s="73" t="s">
        <v>132</v>
      </c>
      <c r="D1651" s="73">
        <v>20210701</v>
      </c>
      <c r="E1651" s="73">
        <v>629371</v>
      </c>
      <c r="F1651" s="73">
        <v>636198</v>
      </c>
      <c r="G1651" s="73">
        <v>614282</v>
      </c>
      <c r="H1651" s="73">
        <v>648924</v>
      </c>
    </row>
    <row r="1652" spans="1:8" x14ac:dyDescent="0.35">
      <c r="A1652" s="73" t="s">
        <v>143</v>
      </c>
      <c r="B1652" s="41">
        <v>44379</v>
      </c>
      <c r="C1652" s="73" t="s">
        <v>132</v>
      </c>
      <c r="D1652" s="73">
        <v>20210702</v>
      </c>
      <c r="E1652" s="73">
        <v>619259</v>
      </c>
      <c r="F1652" s="73">
        <v>621672</v>
      </c>
      <c r="G1652" s="73">
        <v>599756</v>
      </c>
      <c r="H1652" s="73">
        <v>634398</v>
      </c>
    </row>
    <row r="1653" spans="1:8" x14ac:dyDescent="0.35">
      <c r="A1653" s="73" t="s">
        <v>144</v>
      </c>
      <c r="B1653" s="41">
        <v>44380</v>
      </c>
      <c r="C1653" s="73" t="s">
        <v>132</v>
      </c>
      <c r="D1653" s="73">
        <v>20210703</v>
      </c>
      <c r="E1653" s="73">
        <v>578902</v>
      </c>
      <c r="F1653" s="73">
        <v>549280</v>
      </c>
      <c r="G1653" s="73">
        <v>527364</v>
      </c>
      <c r="H1653" s="73">
        <v>562006</v>
      </c>
    </row>
    <row r="1654" spans="1:8" x14ac:dyDescent="0.35">
      <c r="A1654" s="73" t="s">
        <v>138</v>
      </c>
      <c r="B1654" s="41">
        <v>44381</v>
      </c>
      <c r="C1654" s="73" t="s">
        <v>132</v>
      </c>
      <c r="D1654" s="73">
        <v>20210704</v>
      </c>
      <c r="E1654" s="73">
        <v>557866</v>
      </c>
      <c r="F1654" s="73">
        <v>532226</v>
      </c>
      <c r="G1654" s="73">
        <v>510309</v>
      </c>
      <c r="H1654" s="73">
        <v>544951</v>
      </c>
    </row>
    <row r="1655" spans="1:8" x14ac:dyDescent="0.35">
      <c r="A1655" s="73" t="s">
        <v>139</v>
      </c>
      <c r="B1655" s="41">
        <v>44382</v>
      </c>
      <c r="C1655" s="73" t="s">
        <v>132</v>
      </c>
      <c r="D1655" s="73">
        <v>20210705</v>
      </c>
      <c r="E1655" s="73">
        <v>617504</v>
      </c>
      <c r="F1655" s="73">
        <v>635471</v>
      </c>
      <c r="G1655" s="73">
        <v>613555</v>
      </c>
      <c r="H1655" s="73">
        <v>648904</v>
      </c>
    </row>
    <row r="1656" spans="1:8" x14ac:dyDescent="0.35">
      <c r="A1656" s="73" t="s">
        <v>140</v>
      </c>
      <c r="B1656" s="41">
        <v>44383</v>
      </c>
      <c r="C1656" s="73" t="s">
        <v>132</v>
      </c>
      <c r="D1656" s="73">
        <v>20210706</v>
      </c>
      <c r="E1656" s="73">
        <v>618989</v>
      </c>
      <c r="F1656" s="73">
        <v>636376</v>
      </c>
      <c r="G1656" s="73">
        <v>614460</v>
      </c>
      <c r="H1656" s="73">
        <v>649102</v>
      </c>
    </row>
    <row r="1657" spans="1:8" x14ac:dyDescent="0.35">
      <c r="A1657" s="73" t="s">
        <v>141</v>
      </c>
      <c r="B1657" s="41">
        <v>44384</v>
      </c>
      <c r="C1657" s="73" t="s">
        <v>132</v>
      </c>
      <c r="D1657" s="73">
        <v>20210707</v>
      </c>
      <c r="E1657" s="73">
        <v>628662</v>
      </c>
      <c r="F1657" s="73">
        <v>635994</v>
      </c>
      <c r="G1657" s="73">
        <v>614077</v>
      </c>
      <c r="H1657" s="73">
        <v>649427</v>
      </c>
    </row>
    <row r="1658" spans="1:8" x14ac:dyDescent="0.35">
      <c r="A1658" s="73" t="s">
        <v>142</v>
      </c>
      <c r="B1658" s="41">
        <v>44385</v>
      </c>
      <c r="C1658" s="73" t="s">
        <v>132</v>
      </c>
      <c r="D1658" s="73">
        <v>20210708</v>
      </c>
      <c r="E1658" s="73">
        <v>633124</v>
      </c>
      <c r="F1658" s="73">
        <v>636902</v>
      </c>
      <c r="G1658" s="73">
        <v>614986</v>
      </c>
      <c r="H1658" s="73">
        <v>649628</v>
      </c>
    </row>
    <row r="1659" spans="1:8" x14ac:dyDescent="0.35">
      <c r="A1659" s="73" t="s">
        <v>143</v>
      </c>
      <c r="B1659" s="41">
        <v>44386</v>
      </c>
      <c r="C1659" s="73" t="s">
        <v>132</v>
      </c>
      <c r="D1659" s="73">
        <v>20210709</v>
      </c>
      <c r="E1659" s="73">
        <v>632220</v>
      </c>
      <c r="F1659" s="73">
        <v>621926</v>
      </c>
      <c r="G1659" s="73">
        <v>600716</v>
      </c>
      <c r="H1659" s="73">
        <v>635360</v>
      </c>
    </row>
    <row r="1660" spans="1:8" x14ac:dyDescent="0.35">
      <c r="A1660" s="73" t="s">
        <v>144</v>
      </c>
      <c r="B1660" s="41">
        <v>44387</v>
      </c>
      <c r="C1660" s="73" t="s">
        <v>132</v>
      </c>
      <c r="D1660" s="73">
        <v>20210710</v>
      </c>
      <c r="E1660" s="73">
        <v>578815</v>
      </c>
      <c r="F1660" s="73">
        <v>549544</v>
      </c>
      <c r="G1660" s="73">
        <v>527626</v>
      </c>
      <c r="H1660" s="73">
        <v>562270</v>
      </c>
    </row>
    <row r="1661" spans="1:8" x14ac:dyDescent="0.35">
      <c r="A1661" s="73" t="s">
        <v>138</v>
      </c>
      <c r="B1661" s="41">
        <v>44388</v>
      </c>
      <c r="C1661" s="73" t="s">
        <v>132</v>
      </c>
      <c r="D1661" s="73">
        <v>20210711</v>
      </c>
      <c r="E1661" s="73">
        <v>558330</v>
      </c>
      <c r="F1661" s="73">
        <v>531904</v>
      </c>
      <c r="G1661" s="73">
        <v>510694</v>
      </c>
      <c r="H1661" s="73">
        <v>545336</v>
      </c>
    </row>
    <row r="1662" spans="1:8" x14ac:dyDescent="0.35">
      <c r="A1662" s="73" t="s">
        <v>139</v>
      </c>
      <c r="B1662" s="41">
        <v>44389</v>
      </c>
      <c r="C1662" s="73" t="s">
        <v>132</v>
      </c>
      <c r="D1662" s="73">
        <v>20210712</v>
      </c>
      <c r="E1662" s="73">
        <v>635792</v>
      </c>
      <c r="F1662" s="73">
        <v>637221</v>
      </c>
      <c r="G1662" s="73">
        <v>616011</v>
      </c>
      <c r="H1662" s="73">
        <v>650653</v>
      </c>
    </row>
    <row r="1663" spans="1:8" x14ac:dyDescent="0.35">
      <c r="A1663" s="73" t="s">
        <v>140</v>
      </c>
      <c r="B1663" s="41">
        <v>44390</v>
      </c>
      <c r="C1663" s="73" t="s">
        <v>132</v>
      </c>
      <c r="D1663" s="73">
        <v>20210713</v>
      </c>
      <c r="E1663" s="73">
        <v>627643</v>
      </c>
      <c r="F1663" s="73">
        <v>636824</v>
      </c>
      <c r="G1663" s="73">
        <v>615614</v>
      </c>
      <c r="H1663" s="73">
        <v>650257</v>
      </c>
    </row>
    <row r="1664" spans="1:8" x14ac:dyDescent="0.35">
      <c r="A1664" s="73" t="s">
        <v>141</v>
      </c>
      <c r="B1664" s="41">
        <v>44391</v>
      </c>
      <c r="C1664" s="73" t="s">
        <v>132</v>
      </c>
      <c r="D1664" s="73">
        <v>20210714</v>
      </c>
      <c r="E1664" s="73">
        <v>614639</v>
      </c>
      <c r="F1664" s="73">
        <v>637130</v>
      </c>
      <c r="G1664" s="73">
        <v>615920</v>
      </c>
      <c r="H1664" s="73">
        <v>650563</v>
      </c>
    </row>
    <row r="1665" spans="1:8" x14ac:dyDescent="0.35">
      <c r="A1665" s="73" t="s">
        <v>142</v>
      </c>
      <c r="B1665" s="41">
        <v>44392</v>
      </c>
      <c r="C1665" s="73" t="s">
        <v>132</v>
      </c>
      <c r="D1665" s="73">
        <v>20210715</v>
      </c>
      <c r="E1665" s="73">
        <v>619706</v>
      </c>
      <c r="F1665" s="73">
        <v>636720</v>
      </c>
      <c r="G1665" s="73">
        <v>616218</v>
      </c>
      <c r="H1665" s="73">
        <v>650154</v>
      </c>
    </row>
    <row r="1666" spans="1:8" x14ac:dyDescent="0.35">
      <c r="A1666" s="73" t="s">
        <v>143</v>
      </c>
      <c r="B1666" s="41">
        <v>44393</v>
      </c>
      <c r="C1666" s="73" t="s">
        <v>132</v>
      </c>
      <c r="D1666" s="73">
        <v>20210716</v>
      </c>
      <c r="E1666" s="73">
        <v>593986</v>
      </c>
      <c r="F1666" s="73">
        <v>623090</v>
      </c>
      <c r="G1666" s="73">
        <v>601880</v>
      </c>
      <c r="H1666" s="73">
        <v>636524</v>
      </c>
    </row>
    <row r="1667" spans="1:8" x14ac:dyDescent="0.35">
      <c r="A1667" s="73" t="s">
        <v>144</v>
      </c>
      <c r="B1667" s="41">
        <v>44394</v>
      </c>
      <c r="C1667" s="73" t="s">
        <v>132</v>
      </c>
      <c r="D1667" s="73">
        <v>20210717</v>
      </c>
      <c r="E1667" s="73">
        <v>534996</v>
      </c>
      <c r="F1667" s="73">
        <v>549962</v>
      </c>
      <c r="G1667" s="73">
        <v>529458</v>
      </c>
      <c r="H1667" s="73">
        <v>563394</v>
      </c>
    </row>
    <row r="1668" spans="1:8" x14ac:dyDescent="0.35">
      <c r="A1668" s="73" t="s">
        <v>138</v>
      </c>
      <c r="B1668" s="41">
        <v>44395</v>
      </c>
      <c r="C1668" s="73" t="s">
        <v>132</v>
      </c>
      <c r="D1668" s="73">
        <v>20210718</v>
      </c>
      <c r="E1668" s="73">
        <v>533808</v>
      </c>
      <c r="F1668" s="73">
        <v>532870</v>
      </c>
      <c r="G1668" s="73">
        <v>512368</v>
      </c>
      <c r="H1668" s="73">
        <v>546303</v>
      </c>
    </row>
    <row r="1669" spans="1:8" x14ac:dyDescent="0.35">
      <c r="A1669" s="73" t="s">
        <v>139</v>
      </c>
      <c r="B1669" s="41">
        <v>44396</v>
      </c>
      <c r="C1669" s="73" t="s">
        <v>132</v>
      </c>
      <c r="D1669" s="73">
        <v>20210719</v>
      </c>
      <c r="E1669" s="73">
        <v>633703</v>
      </c>
      <c r="F1669" s="73">
        <v>636739</v>
      </c>
      <c r="G1669" s="73">
        <v>616236</v>
      </c>
      <c r="H1669" s="73">
        <v>650172</v>
      </c>
    </row>
    <row r="1670" spans="1:8" x14ac:dyDescent="0.35">
      <c r="A1670" s="73" t="s">
        <v>140</v>
      </c>
      <c r="B1670" s="41">
        <v>44397</v>
      </c>
      <c r="C1670" s="73" t="s">
        <v>132</v>
      </c>
      <c r="D1670" s="73">
        <v>20210720</v>
      </c>
      <c r="E1670" s="73">
        <v>645278</v>
      </c>
      <c r="F1670" s="73">
        <v>636842</v>
      </c>
      <c r="G1670" s="73">
        <v>616338</v>
      </c>
      <c r="H1670" s="73">
        <v>649566</v>
      </c>
    </row>
    <row r="1671" spans="1:8" x14ac:dyDescent="0.35">
      <c r="A1671" s="73" t="s">
        <v>141</v>
      </c>
      <c r="B1671" s="41">
        <v>44398</v>
      </c>
      <c r="C1671" s="73" t="s">
        <v>132</v>
      </c>
      <c r="D1671" s="73">
        <v>20210721</v>
      </c>
      <c r="E1671" s="73">
        <v>645442</v>
      </c>
      <c r="F1671" s="73">
        <v>634206</v>
      </c>
      <c r="G1671" s="73">
        <v>614411</v>
      </c>
      <c r="H1671" s="73">
        <v>647639</v>
      </c>
    </row>
    <row r="1672" spans="1:8" x14ac:dyDescent="0.35">
      <c r="A1672" s="73" t="s">
        <v>142</v>
      </c>
      <c r="B1672" s="41">
        <v>44399</v>
      </c>
      <c r="C1672" s="73" t="s">
        <v>132</v>
      </c>
      <c r="D1672" s="73">
        <v>20210722</v>
      </c>
      <c r="E1672" s="73">
        <v>636913</v>
      </c>
      <c r="F1672" s="73">
        <v>632152</v>
      </c>
      <c r="G1672" s="73">
        <v>612356</v>
      </c>
      <c r="H1672" s="73">
        <v>645584</v>
      </c>
    </row>
    <row r="1673" spans="1:8" x14ac:dyDescent="0.35">
      <c r="A1673" s="73" t="s">
        <v>143</v>
      </c>
      <c r="B1673" s="41">
        <v>44400</v>
      </c>
      <c r="C1673" s="73" t="s">
        <v>132</v>
      </c>
      <c r="D1673" s="73">
        <v>20210723</v>
      </c>
      <c r="E1673" s="73">
        <v>612369</v>
      </c>
      <c r="F1673" s="73">
        <v>616244</v>
      </c>
      <c r="G1673" s="73">
        <v>597154</v>
      </c>
      <c r="H1673" s="73">
        <v>629676</v>
      </c>
    </row>
    <row r="1674" spans="1:8" x14ac:dyDescent="0.35">
      <c r="A1674" s="73" t="s">
        <v>144</v>
      </c>
      <c r="B1674" s="41">
        <v>44401</v>
      </c>
      <c r="C1674" s="73" t="s">
        <v>132</v>
      </c>
      <c r="D1674" s="73">
        <v>20210724</v>
      </c>
      <c r="E1674" s="73">
        <v>553598</v>
      </c>
      <c r="F1674" s="73">
        <v>542062</v>
      </c>
      <c r="G1674" s="73">
        <v>522266</v>
      </c>
      <c r="H1674" s="73">
        <v>555494</v>
      </c>
    </row>
    <row r="1675" spans="1:8" x14ac:dyDescent="0.35">
      <c r="A1675" s="73" t="s">
        <v>138</v>
      </c>
      <c r="B1675" s="41">
        <v>44402</v>
      </c>
      <c r="C1675" s="73" t="s">
        <v>132</v>
      </c>
      <c r="D1675" s="73">
        <v>20210725</v>
      </c>
      <c r="E1675" s="73">
        <v>549753</v>
      </c>
      <c r="F1675" s="73">
        <v>523660</v>
      </c>
      <c r="G1675" s="73">
        <v>503864</v>
      </c>
      <c r="H1675" s="73">
        <v>536384</v>
      </c>
    </row>
    <row r="1676" spans="1:8" x14ac:dyDescent="0.35">
      <c r="A1676" s="73" t="s">
        <v>139</v>
      </c>
      <c r="B1676" s="41">
        <v>44403</v>
      </c>
      <c r="C1676" s="73" t="s">
        <v>132</v>
      </c>
      <c r="D1676" s="73">
        <v>20210726</v>
      </c>
      <c r="E1676" s="73">
        <v>609955</v>
      </c>
      <c r="F1676" s="73">
        <v>627400</v>
      </c>
      <c r="G1676" s="73">
        <v>608312</v>
      </c>
      <c r="H1676" s="73">
        <v>640832</v>
      </c>
    </row>
    <row r="1677" spans="1:8" x14ac:dyDescent="0.35">
      <c r="A1677" s="73" t="s">
        <v>140</v>
      </c>
      <c r="B1677" s="41">
        <v>44404</v>
      </c>
      <c r="C1677" s="73" t="s">
        <v>132</v>
      </c>
      <c r="D1677" s="73">
        <v>20210727</v>
      </c>
      <c r="E1677" s="73">
        <v>631936</v>
      </c>
      <c r="F1677" s="73">
        <v>626578</v>
      </c>
      <c r="G1677" s="73">
        <v>607490</v>
      </c>
      <c r="H1677" s="73">
        <v>639304</v>
      </c>
    </row>
    <row r="1678" spans="1:8" x14ac:dyDescent="0.35">
      <c r="A1678" s="73" t="s">
        <v>141</v>
      </c>
      <c r="B1678" s="41">
        <v>44405</v>
      </c>
      <c r="C1678" s="73" t="s">
        <v>132</v>
      </c>
      <c r="D1678" s="73">
        <v>20210728</v>
      </c>
      <c r="E1678" s="73">
        <v>593510</v>
      </c>
      <c r="F1678" s="73">
        <v>626722</v>
      </c>
      <c r="G1678" s="73">
        <v>607633</v>
      </c>
      <c r="H1678" s="73">
        <v>639448</v>
      </c>
    </row>
    <row r="1679" spans="1:8" x14ac:dyDescent="0.35">
      <c r="A1679" s="73" t="s">
        <v>142</v>
      </c>
      <c r="B1679" s="41">
        <v>44406</v>
      </c>
      <c r="C1679" s="73" t="s">
        <v>132</v>
      </c>
      <c r="D1679" s="73">
        <v>20210729</v>
      </c>
      <c r="E1679" s="73">
        <v>564516</v>
      </c>
      <c r="F1679" s="73">
        <v>627212</v>
      </c>
      <c r="G1679" s="73">
        <v>608123</v>
      </c>
      <c r="H1679" s="73">
        <v>639938</v>
      </c>
    </row>
    <row r="1680" spans="1:8" x14ac:dyDescent="0.35">
      <c r="A1680" s="73" t="s">
        <v>143</v>
      </c>
      <c r="B1680" s="41">
        <v>44407</v>
      </c>
      <c r="C1680" s="73" t="s">
        <v>132</v>
      </c>
      <c r="D1680" s="73">
        <v>20210730</v>
      </c>
      <c r="E1680" s="73">
        <v>606398</v>
      </c>
      <c r="F1680" s="73">
        <v>612908</v>
      </c>
      <c r="G1680" s="73">
        <v>594526</v>
      </c>
      <c r="H1680" s="73">
        <v>625634</v>
      </c>
    </row>
    <row r="1681" spans="1:8" x14ac:dyDescent="0.35">
      <c r="A1681" s="73" t="s">
        <v>144</v>
      </c>
      <c r="B1681" s="41">
        <v>44408</v>
      </c>
      <c r="C1681" s="73" t="s">
        <v>132</v>
      </c>
      <c r="D1681" s="73">
        <v>20210731</v>
      </c>
      <c r="E1681" s="73">
        <v>548151</v>
      </c>
      <c r="F1681" s="73">
        <v>540698</v>
      </c>
      <c r="G1681" s="73">
        <v>522316</v>
      </c>
      <c r="H1681" s="73">
        <v>552716</v>
      </c>
    </row>
    <row r="1682" spans="1:8" x14ac:dyDescent="0.35">
      <c r="A1682" s="73" t="s">
        <v>138</v>
      </c>
      <c r="B1682" s="41">
        <v>44409</v>
      </c>
      <c r="C1682" s="73" t="s">
        <v>132</v>
      </c>
      <c r="D1682" s="73">
        <v>20210801</v>
      </c>
      <c r="E1682" s="73">
        <v>545099</v>
      </c>
      <c r="F1682" s="73">
        <v>523288</v>
      </c>
      <c r="G1682" s="73">
        <v>504906</v>
      </c>
      <c r="H1682" s="73">
        <v>535306</v>
      </c>
    </row>
    <row r="1683" spans="1:8" x14ac:dyDescent="0.35">
      <c r="A1683" s="73" t="s">
        <v>139</v>
      </c>
      <c r="B1683" s="41">
        <v>44410</v>
      </c>
      <c r="C1683" s="73" t="s">
        <v>132</v>
      </c>
      <c r="D1683" s="73">
        <v>20210802</v>
      </c>
      <c r="E1683" s="73">
        <v>608402</v>
      </c>
      <c r="F1683" s="73">
        <v>628795</v>
      </c>
      <c r="G1683" s="73">
        <v>610413</v>
      </c>
      <c r="H1683" s="73">
        <v>640814</v>
      </c>
    </row>
    <row r="1684" spans="1:8" x14ac:dyDescent="0.35">
      <c r="A1684" s="73" t="s">
        <v>140</v>
      </c>
      <c r="B1684" s="41">
        <v>44411</v>
      </c>
      <c r="C1684" s="73" t="s">
        <v>132</v>
      </c>
      <c r="D1684" s="73">
        <v>20210803</v>
      </c>
      <c r="E1684" s="73">
        <v>606870</v>
      </c>
      <c r="F1684" s="73">
        <v>628520</v>
      </c>
      <c r="G1684" s="73">
        <v>610845</v>
      </c>
      <c r="H1684" s="73">
        <v>640539</v>
      </c>
    </row>
    <row r="1685" spans="1:8" x14ac:dyDescent="0.35">
      <c r="A1685" s="73" t="s">
        <v>141</v>
      </c>
      <c r="B1685" s="41">
        <v>44412</v>
      </c>
      <c r="C1685" s="73" t="s">
        <v>132</v>
      </c>
      <c r="D1685" s="73">
        <v>20210804</v>
      </c>
      <c r="E1685" s="73">
        <v>594511</v>
      </c>
      <c r="F1685" s="73">
        <v>629044</v>
      </c>
      <c r="G1685" s="73">
        <v>611370</v>
      </c>
      <c r="H1685" s="73">
        <v>641062</v>
      </c>
    </row>
    <row r="1686" spans="1:8" x14ac:dyDescent="0.35">
      <c r="A1686" s="73" t="s">
        <v>142</v>
      </c>
      <c r="B1686" s="41">
        <v>44413</v>
      </c>
      <c r="C1686" s="73" t="s">
        <v>132</v>
      </c>
      <c r="D1686" s="73">
        <v>20210805</v>
      </c>
      <c r="E1686" s="73">
        <v>596782</v>
      </c>
      <c r="F1686" s="73">
        <v>630070</v>
      </c>
      <c r="G1686" s="73">
        <v>611688</v>
      </c>
      <c r="H1686" s="73">
        <v>641382</v>
      </c>
    </row>
    <row r="1687" spans="1:8" x14ac:dyDescent="0.35">
      <c r="A1687" s="73" t="s">
        <v>143</v>
      </c>
      <c r="B1687" s="41">
        <v>44414</v>
      </c>
      <c r="C1687" s="73" t="s">
        <v>132</v>
      </c>
      <c r="D1687" s="73">
        <v>20210806</v>
      </c>
      <c r="E1687" s="73">
        <v>566709</v>
      </c>
      <c r="F1687" s="73">
        <v>616016</v>
      </c>
      <c r="G1687" s="73">
        <v>598341</v>
      </c>
      <c r="H1687" s="73">
        <v>627328</v>
      </c>
    </row>
    <row r="1688" spans="1:8" x14ac:dyDescent="0.35">
      <c r="A1688" s="73" t="s">
        <v>144</v>
      </c>
      <c r="B1688" s="41">
        <v>44415</v>
      </c>
      <c r="C1688" s="73" t="s">
        <v>132</v>
      </c>
      <c r="D1688" s="73">
        <v>20210807</v>
      </c>
      <c r="E1688" s="73">
        <v>528771</v>
      </c>
      <c r="F1688" s="73">
        <v>543060</v>
      </c>
      <c r="G1688" s="73">
        <v>525386</v>
      </c>
      <c r="H1688" s="73">
        <v>554372</v>
      </c>
    </row>
    <row r="1689" spans="1:8" x14ac:dyDescent="0.35">
      <c r="A1689" s="73" t="s">
        <v>138</v>
      </c>
      <c r="B1689" s="41">
        <v>44416</v>
      </c>
      <c r="C1689" s="73" t="s">
        <v>132</v>
      </c>
      <c r="D1689" s="73">
        <v>20210808</v>
      </c>
      <c r="E1689" s="73">
        <v>511378</v>
      </c>
      <c r="F1689" s="73">
        <v>527200</v>
      </c>
      <c r="G1689" s="73">
        <v>509525</v>
      </c>
      <c r="H1689" s="73">
        <v>538512</v>
      </c>
    </row>
    <row r="1690" spans="1:8" x14ac:dyDescent="0.35">
      <c r="A1690" s="73" t="s">
        <v>139</v>
      </c>
      <c r="B1690" s="41">
        <v>44417</v>
      </c>
      <c r="C1690" s="73" t="s">
        <v>132</v>
      </c>
      <c r="D1690" s="73">
        <v>20210809</v>
      </c>
      <c r="E1690" s="73">
        <v>598506</v>
      </c>
      <c r="F1690" s="73">
        <v>631974</v>
      </c>
      <c r="G1690" s="73">
        <v>615006</v>
      </c>
      <c r="H1690" s="73">
        <v>643286</v>
      </c>
    </row>
    <row r="1691" spans="1:8" x14ac:dyDescent="0.35">
      <c r="A1691" s="73" t="s">
        <v>140</v>
      </c>
      <c r="B1691" s="41">
        <v>44418</v>
      </c>
      <c r="C1691" s="73" t="s">
        <v>132</v>
      </c>
      <c r="D1691" s="73">
        <v>20210810</v>
      </c>
      <c r="E1691" s="73">
        <v>606851</v>
      </c>
      <c r="F1691" s="73">
        <v>632552</v>
      </c>
      <c r="G1691" s="73">
        <v>615584</v>
      </c>
      <c r="H1691" s="73">
        <v>643864</v>
      </c>
    </row>
    <row r="1692" spans="1:8" x14ac:dyDescent="0.35">
      <c r="A1692" s="73" t="s">
        <v>141</v>
      </c>
      <c r="B1692" s="41">
        <v>44419</v>
      </c>
      <c r="C1692" s="73" t="s">
        <v>132</v>
      </c>
      <c r="D1692" s="73">
        <v>20210811</v>
      </c>
      <c r="E1692" s="73">
        <v>606775</v>
      </c>
      <c r="F1692" s="73">
        <v>633048</v>
      </c>
      <c r="G1692" s="73">
        <v>616080</v>
      </c>
      <c r="H1692" s="73">
        <v>644360</v>
      </c>
    </row>
    <row r="1693" spans="1:8" x14ac:dyDescent="0.35">
      <c r="A1693" s="73" t="s">
        <v>142</v>
      </c>
      <c r="B1693" s="41">
        <v>44420</v>
      </c>
      <c r="C1693" s="73" t="s">
        <v>132</v>
      </c>
      <c r="D1693" s="73">
        <v>20210812</v>
      </c>
      <c r="E1693" s="73">
        <v>599532</v>
      </c>
      <c r="F1693" s="73">
        <v>633648</v>
      </c>
      <c r="G1693" s="73">
        <v>616680</v>
      </c>
      <c r="H1693" s="73">
        <v>644960</v>
      </c>
    </row>
    <row r="1694" spans="1:8" x14ac:dyDescent="0.35">
      <c r="A1694" s="73" t="s">
        <v>143</v>
      </c>
      <c r="B1694" s="41">
        <v>44421</v>
      </c>
      <c r="C1694" s="73" t="s">
        <v>132</v>
      </c>
      <c r="D1694" s="73">
        <v>20210813</v>
      </c>
      <c r="E1694" s="73">
        <v>567374</v>
      </c>
      <c r="F1694" s="73">
        <v>620370</v>
      </c>
      <c r="G1694" s="73">
        <v>603402</v>
      </c>
      <c r="H1694" s="73">
        <v>630974</v>
      </c>
    </row>
    <row r="1695" spans="1:8" x14ac:dyDescent="0.35">
      <c r="A1695" s="73" t="s">
        <v>144</v>
      </c>
      <c r="B1695" s="41">
        <v>44422</v>
      </c>
      <c r="C1695" s="73" t="s">
        <v>132</v>
      </c>
      <c r="D1695" s="73">
        <v>20210814</v>
      </c>
      <c r="E1695" s="73">
        <v>539090</v>
      </c>
      <c r="F1695" s="73">
        <v>547618</v>
      </c>
      <c r="G1695" s="73">
        <v>531358</v>
      </c>
      <c r="H1695" s="73">
        <v>558930</v>
      </c>
    </row>
    <row r="1696" spans="1:8" x14ac:dyDescent="0.35">
      <c r="A1696" s="73" t="s">
        <v>138</v>
      </c>
      <c r="B1696" s="41">
        <v>44423</v>
      </c>
      <c r="C1696" s="73" t="s">
        <v>132</v>
      </c>
      <c r="D1696" s="73">
        <v>20210815</v>
      </c>
      <c r="E1696" s="73">
        <v>540922</v>
      </c>
      <c r="F1696" s="73">
        <v>532094</v>
      </c>
      <c r="G1696" s="73">
        <v>515834</v>
      </c>
      <c r="H1696" s="73">
        <v>542700</v>
      </c>
    </row>
    <row r="1697" spans="1:8" x14ac:dyDescent="0.35">
      <c r="A1697" s="73" t="s">
        <v>139</v>
      </c>
      <c r="B1697" s="41">
        <v>44424</v>
      </c>
      <c r="C1697" s="73" t="s">
        <v>132</v>
      </c>
      <c r="D1697" s="73">
        <v>20210816</v>
      </c>
      <c r="E1697" s="73">
        <v>598526</v>
      </c>
      <c r="F1697" s="73">
        <v>636494</v>
      </c>
      <c r="G1697" s="73">
        <v>620232</v>
      </c>
      <c r="H1697" s="73">
        <v>647806</v>
      </c>
    </row>
    <row r="1698" spans="1:8" x14ac:dyDescent="0.35">
      <c r="A1698" s="73" t="s">
        <v>140</v>
      </c>
      <c r="B1698" s="41">
        <v>44425</v>
      </c>
      <c r="C1698" s="73" t="s">
        <v>132</v>
      </c>
      <c r="D1698" s="73">
        <v>20210817</v>
      </c>
      <c r="E1698" s="73">
        <v>626249</v>
      </c>
      <c r="F1698" s="73">
        <v>637982</v>
      </c>
      <c r="G1698" s="73">
        <v>621722</v>
      </c>
      <c r="H1698" s="73">
        <v>649294</v>
      </c>
    </row>
    <row r="1699" spans="1:8" x14ac:dyDescent="0.35">
      <c r="A1699" s="73" t="s">
        <v>141</v>
      </c>
      <c r="B1699" s="41">
        <v>44426</v>
      </c>
      <c r="C1699" s="73" t="s">
        <v>132</v>
      </c>
      <c r="D1699" s="73">
        <v>20210818</v>
      </c>
      <c r="E1699" s="73">
        <v>624089</v>
      </c>
      <c r="F1699" s="73">
        <v>638688</v>
      </c>
      <c r="G1699" s="73">
        <v>622427</v>
      </c>
      <c r="H1699" s="73">
        <v>649292</v>
      </c>
    </row>
    <row r="1700" spans="1:8" x14ac:dyDescent="0.35">
      <c r="A1700" s="73" t="s">
        <v>142</v>
      </c>
      <c r="B1700" s="41">
        <v>44427</v>
      </c>
      <c r="C1700" s="73" t="s">
        <v>132</v>
      </c>
      <c r="D1700" s="73">
        <v>20210819</v>
      </c>
      <c r="E1700" s="73">
        <v>649463</v>
      </c>
      <c r="F1700" s="73">
        <v>639495</v>
      </c>
      <c r="G1700" s="73">
        <v>623941</v>
      </c>
      <c r="H1700" s="73">
        <v>650807</v>
      </c>
    </row>
    <row r="1701" spans="1:8" x14ac:dyDescent="0.35">
      <c r="A1701" s="73" t="s">
        <v>143</v>
      </c>
      <c r="B1701" s="41">
        <v>44428</v>
      </c>
      <c r="C1701" s="73" t="s">
        <v>132</v>
      </c>
      <c r="D1701" s="73">
        <v>20210820</v>
      </c>
      <c r="E1701" s="73">
        <v>644518</v>
      </c>
      <c r="F1701" s="73">
        <v>625636</v>
      </c>
      <c r="G1701" s="73">
        <v>610084</v>
      </c>
      <c r="H1701" s="73">
        <v>636242</v>
      </c>
    </row>
    <row r="1702" spans="1:8" x14ac:dyDescent="0.35">
      <c r="A1702" s="73" t="s">
        <v>144</v>
      </c>
      <c r="B1702" s="41">
        <v>44429</v>
      </c>
      <c r="C1702" s="73" t="s">
        <v>132</v>
      </c>
      <c r="D1702" s="73">
        <v>20210821</v>
      </c>
      <c r="E1702" s="73">
        <v>596857</v>
      </c>
      <c r="F1702" s="73">
        <v>553750</v>
      </c>
      <c r="G1702" s="73">
        <v>538903</v>
      </c>
      <c r="H1702" s="73">
        <v>565062</v>
      </c>
    </row>
    <row r="1703" spans="1:8" x14ac:dyDescent="0.35">
      <c r="A1703" s="73" t="s">
        <v>138</v>
      </c>
      <c r="B1703" s="41">
        <v>44430</v>
      </c>
      <c r="C1703" s="73" t="s">
        <v>132</v>
      </c>
      <c r="D1703" s="73">
        <v>20210822</v>
      </c>
      <c r="E1703" s="73">
        <v>568906</v>
      </c>
      <c r="F1703" s="73">
        <v>538042</v>
      </c>
      <c r="G1703" s="73">
        <v>523196</v>
      </c>
      <c r="H1703" s="73">
        <v>549354</v>
      </c>
    </row>
    <row r="1704" spans="1:8" x14ac:dyDescent="0.35">
      <c r="A1704" s="73" t="s">
        <v>139</v>
      </c>
      <c r="B1704" s="41">
        <v>44431</v>
      </c>
      <c r="C1704" s="73" t="s">
        <v>132</v>
      </c>
      <c r="D1704" s="73">
        <v>20210823</v>
      </c>
      <c r="E1704" s="73">
        <v>634758</v>
      </c>
      <c r="F1704" s="73">
        <v>643219</v>
      </c>
      <c r="G1704" s="73">
        <v>627665</v>
      </c>
      <c r="H1704" s="73">
        <v>654531</v>
      </c>
    </row>
    <row r="1705" spans="1:8" x14ac:dyDescent="0.35">
      <c r="A1705" s="73" t="s">
        <v>140</v>
      </c>
      <c r="B1705" s="41">
        <v>44432</v>
      </c>
      <c r="C1705" s="73" t="s">
        <v>132</v>
      </c>
      <c r="D1705" s="73">
        <v>20210824</v>
      </c>
      <c r="E1705" s="73">
        <v>634397</v>
      </c>
      <c r="F1705" s="73">
        <v>644648</v>
      </c>
      <c r="G1705" s="73">
        <v>629094</v>
      </c>
      <c r="H1705" s="73">
        <v>655252</v>
      </c>
    </row>
    <row r="1706" spans="1:8" x14ac:dyDescent="0.35">
      <c r="A1706" s="73" t="s">
        <v>141</v>
      </c>
      <c r="B1706" s="41">
        <v>44433</v>
      </c>
      <c r="C1706" s="73" t="s">
        <v>132</v>
      </c>
      <c r="D1706" s="73">
        <v>20210825</v>
      </c>
      <c r="E1706" s="73">
        <v>641892</v>
      </c>
      <c r="F1706" s="73">
        <v>644578</v>
      </c>
      <c r="G1706" s="73">
        <v>629730</v>
      </c>
      <c r="H1706" s="73">
        <v>655890</v>
      </c>
    </row>
    <row r="1707" spans="1:8" x14ac:dyDescent="0.35">
      <c r="A1707" s="73" t="s">
        <v>142</v>
      </c>
      <c r="B1707" s="41">
        <v>44434</v>
      </c>
      <c r="C1707" s="73" t="s">
        <v>132</v>
      </c>
      <c r="D1707" s="73">
        <v>20210826</v>
      </c>
      <c r="E1707" s="73">
        <v>624346</v>
      </c>
      <c r="F1707" s="73">
        <v>646014</v>
      </c>
      <c r="G1707" s="73">
        <v>631167</v>
      </c>
      <c r="H1707" s="73">
        <v>657326</v>
      </c>
    </row>
    <row r="1708" spans="1:8" x14ac:dyDescent="0.35">
      <c r="A1708" s="73" t="s">
        <v>143</v>
      </c>
      <c r="B1708" s="41">
        <v>44435</v>
      </c>
      <c r="C1708" s="73" t="s">
        <v>132</v>
      </c>
      <c r="D1708" s="73">
        <v>20210827</v>
      </c>
      <c r="E1708" s="73">
        <v>627502</v>
      </c>
      <c r="F1708" s="73">
        <v>631486</v>
      </c>
      <c r="G1708" s="73">
        <v>616639</v>
      </c>
      <c r="H1708" s="73">
        <v>642798</v>
      </c>
    </row>
    <row r="1709" spans="1:8" x14ac:dyDescent="0.35">
      <c r="A1709" s="73" t="s">
        <v>144</v>
      </c>
      <c r="B1709" s="41">
        <v>44436</v>
      </c>
      <c r="C1709" s="73" t="s">
        <v>132</v>
      </c>
      <c r="D1709" s="73">
        <v>20210828</v>
      </c>
      <c r="E1709" s="73">
        <v>556976</v>
      </c>
      <c r="F1709" s="73">
        <v>560211</v>
      </c>
      <c r="G1709" s="73">
        <v>545364</v>
      </c>
      <c r="H1709" s="73">
        <v>571523</v>
      </c>
    </row>
    <row r="1710" spans="1:8" x14ac:dyDescent="0.35">
      <c r="A1710" s="73" t="s">
        <v>138</v>
      </c>
      <c r="B1710" s="41">
        <v>44437</v>
      </c>
      <c r="C1710" s="73" t="s">
        <v>132</v>
      </c>
      <c r="D1710" s="73">
        <v>20210829</v>
      </c>
      <c r="E1710" s="73">
        <v>540253</v>
      </c>
      <c r="F1710" s="73">
        <v>544656</v>
      </c>
      <c r="G1710" s="73">
        <v>529810</v>
      </c>
      <c r="H1710" s="73">
        <v>555262</v>
      </c>
    </row>
    <row r="1711" spans="1:8" x14ac:dyDescent="0.35">
      <c r="A1711" s="73" t="s">
        <v>139</v>
      </c>
      <c r="B1711" s="41">
        <v>44438</v>
      </c>
      <c r="C1711" s="73" t="s">
        <v>132</v>
      </c>
      <c r="D1711" s="73">
        <v>20210830</v>
      </c>
      <c r="E1711" s="73">
        <v>578467</v>
      </c>
      <c r="F1711" s="73">
        <v>564704</v>
      </c>
      <c r="G1711" s="73">
        <v>549858</v>
      </c>
      <c r="H1711" s="73">
        <v>575308</v>
      </c>
    </row>
    <row r="1712" spans="1:8" x14ac:dyDescent="0.35">
      <c r="A1712" s="73" t="s">
        <v>140</v>
      </c>
      <c r="B1712" s="41">
        <v>44439</v>
      </c>
      <c r="C1712" s="73" t="s">
        <v>132</v>
      </c>
      <c r="D1712" s="73">
        <v>20210831</v>
      </c>
      <c r="E1712" s="73">
        <v>636278</v>
      </c>
      <c r="F1712" s="73">
        <v>650570</v>
      </c>
      <c r="G1712" s="73">
        <v>636430</v>
      </c>
      <c r="H1712" s="73">
        <v>661880</v>
      </c>
    </row>
    <row r="1713" spans="1:8" x14ac:dyDescent="0.35">
      <c r="A1713" s="73" t="s">
        <v>141</v>
      </c>
      <c r="B1713" s="41">
        <v>44440</v>
      </c>
      <c r="C1713" s="73" t="s">
        <v>132</v>
      </c>
      <c r="D1713" s="73">
        <v>20210901</v>
      </c>
      <c r="E1713" s="73">
        <v>650911</v>
      </c>
      <c r="F1713" s="73">
        <v>652562</v>
      </c>
      <c r="G1713" s="73">
        <v>638422</v>
      </c>
      <c r="H1713" s="73">
        <v>663874</v>
      </c>
    </row>
    <row r="1714" spans="1:8" x14ac:dyDescent="0.35">
      <c r="A1714" s="73" t="s">
        <v>142</v>
      </c>
      <c r="B1714" s="41">
        <v>44441</v>
      </c>
      <c r="C1714" s="73" t="s">
        <v>132</v>
      </c>
      <c r="D1714" s="73">
        <v>20210902</v>
      </c>
      <c r="E1714" s="73">
        <v>653861</v>
      </c>
      <c r="F1714" s="73">
        <v>655927</v>
      </c>
      <c r="G1714" s="73">
        <v>641788</v>
      </c>
      <c r="H1714" s="73">
        <v>667239</v>
      </c>
    </row>
    <row r="1715" spans="1:8" x14ac:dyDescent="0.35">
      <c r="A1715" s="73" t="s">
        <v>143</v>
      </c>
      <c r="B1715" s="41">
        <v>44442</v>
      </c>
      <c r="C1715" s="73" t="s">
        <v>132</v>
      </c>
      <c r="D1715" s="73">
        <v>20210903</v>
      </c>
      <c r="E1715" s="73">
        <v>644736</v>
      </c>
      <c r="F1715" s="73">
        <v>644289</v>
      </c>
      <c r="G1715" s="73">
        <v>630149</v>
      </c>
      <c r="H1715" s="73">
        <v>655601</v>
      </c>
    </row>
    <row r="1716" spans="1:8" x14ac:dyDescent="0.35">
      <c r="A1716" s="73" t="s">
        <v>144</v>
      </c>
      <c r="B1716" s="41">
        <v>44443</v>
      </c>
      <c r="C1716" s="73" t="s">
        <v>132</v>
      </c>
      <c r="D1716" s="73">
        <v>20210904</v>
      </c>
      <c r="E1716" s="73">
        <v>580921</v>
      </c>
      <c r="F1716" s="73">
        <v>575710</v>
      </c>
      <c r="G1716" s="73">
        <v>561572</v>
      </c>
      <c r="H1716" s="73">
        <v>587022</v>
      </c>
    </row>
    <row r="1717" spans="1:8" x14ac:dyDescent="0.35">
      <c r="A1717" s="73" t="s">
        <v>138</v>
      </c>
      <c r="B1717" s="41">
        <v>44444</v>
      </c>
      <c r="C1717" s="73" t="s">
        <v>132</v>
      </c>
      <c r="D1717" s="73">
        <v>20210905</v>
      </c>
      <c r="E1717" s="73">
        <v>559397</v>
      </c>
      <c r="F1717" s="73">
        <v>561542</v>
      </c>
      <c r="G1717" s="73">
        <v>547402</v>
      </c>
      <c r="H1717" s="73">
        <v>572854</v>
      </c>
    </row>
    <row r="1718" spans="1:8" x14ac:dyDescent="0.35">
      <c r="A1718" s="73" t="s">
        <v>139</v>
      </c>
      <c r="B1718" s="41">
        <v>44445</v>
      </c>
      <c r="C1718" s="73" t="s">
        <v>132</v>
      </c>
      <c r="D1718" s="73">
        <v>20210906</v>
      </c>
      <c r="E1718" s="73">
        <v>647188</v>
      </c>
      <c r="F1718" s="73">
        <v>665986</v>
      </c>
      <c r="G1718" s="73">
        <v>651846</v>
      </c>
      <c r="H1718" s="73">
        <v>677298</v>
      </c>
    </row>
    <row r="1719" spans="1:8" x14ac:dyDescent="0.35">
      <c r="A1719" s="73" t="s">
        <v>140</v>
      </c>
      <c r="B1719" s="41">
        <v>44446</v>
      </c>
      <c r="C1719" s="73" t="s">
        <v>132</v>
      </c>
      <c r="D1719" s="73">
        <v>20210907</v>
      </c>
      <c r="E1719" s="73">
        <v>643939</v>
      </c>
      <c r="F1719" s="73">
        <v>667766</v>
      </c>
      <c r="G1719" s="73">
        <v>653626</v>
      </c>
      <c r="H1719" s="73">
        <v>679078</v>
      </c>
    </row>
    <row r="1720" spans="1:8" x14ac:dyDescent="0.35">
      <c r="A1720" s="73" t="s">
        <v>141</v>
      </c>
      <c r="B1720" s="41">
        <v>44447</v>
      </c>
      <c r="C1720" s="73" t="s">
        <v>132</v>
      </c>
      <c r="D1720" s="73">
        <v>20210908</v>
      </c>
      <c r="E1720" s="73">
        <v>651088</v>
      </c>
      <c r="F1720" s="73">
        <v>668042</v>
      </c>
      <c r="G1720" s="73">
        <v>654609</v>
      </c>
      <c r="H1720" s="73">
        <v>680061</v>
      </c>
    </row>
    <row r="1721" spans="1:8" x14ac:dyDescent="0.35">
      <c r="A1721" s="73" t="s">
        <v>142</v>
      </c>
      <c r="B1721" s="41">
        <v>44448</v>
      </c>
      <c r="C1721" s="73" t="s">
        <v>132</v>
      </c>
      <c r="D1721" s="73">
        <v>20210909</v>
      </c>
      <c r="E1721" s="73">
        <v>668275</v>
      </c>
      <c r="F1721" s="73">
        <v>668840</v>
      </c>
      <c r="G1721" s="73">
        <v>655408</v>
      </c>
      <c r="H1721" s="73">
        <v>680860</v>
      </c>
    </row>
    <row r="1722" spans="1:8" x14ac:dyDescent="0.35">
      <c r="A1722" s="73" t="s">
        <v>143</v>
      </c>
      <c r="B1722" s="41">
        <v>44449</v>
      </c>
      <c r="C1722" s="73" t="s">
        <v>132</v>
      </c>
      <c r="D1722" s="73">
        <v>20210910</v>
      </c>
      <c r="E1722" s="73">
        <v>663877</v>
      </c>
      <c r="F1722" s="73">
        <v>655629</v>
      </c>
      <c r="G1722" s="73">
        <v>642196</v>
      </c>
      <c r="H1722" s="73">
        <v>667648</v>
      </c>
    </row>
    <row r="1723" spans="1:8" x14ac:dyDescent="0.35">
      <c r="A1723" s="73" t="s">
        <v>144</v>
      </c>
      <c r="B1723" s="41">
        <v>44450</v>
      </c>
      <c r="C1723" s="73" t="s">
        <v>132</v>
      </c>
      <c r="D1723" s="73">
        <v>20210911</v>
      </c>
      <c r="E1723" s="73">
        <v>566404</v>
      </c>
      <c r="F1723" s="73">
        <v>583496</v>
      </c>
      <c r="G1723" s="73">
        <v>570062</v>
      </c>
      <c r="H1723" s="73">
        <v>595514</v>
      </c>
    </row>
    <row r="1724" spans="1:8" x14ac:dyDescent="0.35">
      <c r="A1724" s="73" t="s">
        <v>138</v>
      </c>
      <c r="B1724" s="41">
        <v>44451</v>
      </c>
      <c r="C1724" s="73" t="s">
        <v>132</v>
      </c>
      <c r="D1724" s="73">
        <v>20210912</v>
      </c>
      <c r="E1724" s="73">
        <v>579155</v>
      </c>
      <c r="F1724" s="73">
        <v>567744</v>
      </c>
      <c r="G1724" s="73">
        <v>554310</v>
      </c>
      <c r="H1724" s="73">
        <v>579762</v>
      </c>
    </row>
    <row r="1725" spans="1:8" x14ac:dyDescent="0.35">
      <c r="A1725" s="73" t="s">
        <v>139</v>
      </c>
      <c r="B1725" s="41">
        <v>44452</v>
      </c>
      <c r="C1725" s="73" t="s">
        <v>132</v>
      </c>
      <c r="D1725" s="73">
        <v>20210913</v>
      </c>
      <c r="E1725" s="73">
        <v>655626</v>
      </c>
      <c r="F1725" s="73">
        <v>672150</v>
      </c>
      <c r="G1725" s="73">
        <v>658718</v>
      </c>
      <c r="H1725" s="73">
        <v>684170</v>
      </c>
    </row>
    <row r="1726" spans="1:8" x14ac:dyDescent="0.35">
      <c r="A1726" s="73" t="s">
        <v>140</v>
      </c>
      <c r="B1726" s="41">
        <v>44453</v>
      </c>
      <c r="C1726" s="73" t="s">
        <v>132</v>
      </c>
      <c r="D1726" s="73">
        <v>20210914</v>
      </c>
      <c r="E1726" s="73">
        <v>678960</v>
      </c>
      <c r="F1726" s="73">
        <v>673501</v>
      </c>
      <c r="G1726" s="73">
        <v>660068</v>
      </c>
      <c r="H1726" s="73">
        <v>685520</v>
      </c>
    </row>
    <row r="1727" spans="1:8" x14ac:dyDescent="0.35">
      <c r="A1727" s="73" t="s">
        <v>141</v>
      </c>
      <c r="B1727" s="41">
        <v>44454</v>
      </c>
      <c r="C1727" s="73" t="s">
        <v>132</v>
      </c>
      <c r="D1727" s="73">
        <v>20210915</v>
      </c>
      <c r="E1727" s="73">
        <v>657923</v>
      </c>
      <c r="F1727" s="73">
        <v>674057</v>
      </c>
      <c r="G1727" s="73">
        <v>660624</v>
      </c>
      <c r="H1727" s="73">
        <v>686076</v>
      </c>
    </row>
    <row r="1728" spans="1:8" x14ac:dyDescent="0.35">
      <c r="A1728" s="73" t="s">
        <v>142</v>
      </c>
      <c r="B1728" s="41">
        <v>44455</v>
      </c>
      <c r="C1728" s="73" t="s">
        <v>132</v>
      </c>
      <c r="D1728" s="73">
        <v>20210916</v>
      </c>
      <c r="E1728" s="73">
        <v>650417</v>
      </c>
      <c r="F1728" s="73">
        <v>674812</v>
      </c>
      <c r="G1728" s="73">
        <v>661379</v>
      </c>
      <c r="H1728" s="73">
        <v>686831</v>
      </c>
    </row>
    <row r="1729" spans="1:8" x14ac:dyDescent="0.35">
      <c r="A1729" s="73" t="s">
        <v>143</v>
      </c>
      <c r="B1729" s="41">
        <v>44456</v>
      </c>
      <c r="C1729" s="73" t="s">
        <v>132</v>
      </c>
      <c r="D1729" s="73">
        <v>20210917</v>
      </c>
      <c r="E1729" s="73">
        <v>626742</v>
      </c>
      <c r="F1729" s="73">
        <v>661554</v>
      </c>
      <c r="G1729" s="73">
        <v>648122</v>
      </c>
      <c r="H1729" s="73">
        <v>673574</v>
      </c>
    </row>
    <row r="1730" spans="1:8" x14ac:dyDescent="0.35">
      <c r="A1730" s="73" t="s">
        <v>144</v>
      </c>
      <c r="B1730" s="41">
        <v>44457</v>
      </c>
      <c r="C1730" s="73" t="s">
        <v>132</v>
      </c>
      <c r="D1730" s="73">
        <v>20210918</v>
      </c>
      <c r="E1730" s="73">
        <v>580708</v>
      </c>
      <c r="F1730" s="73">
        <v>589374</v>
      </c>
      <c r="G1730" s="73">
        <v>575941</v>
      </c>
      <c r="H1730" s="73">
        <v>601393</v>
      </c>
    </row>
    <row r="1731" spans="1:8" x14ac:dyDescent="0.35">
      <c r="A1731" s="73" t="s">
        <v>138</v>
      </c>
      <c r="B1731" s="41">
        <v>44458</v>
      </c>
      <c r="C1731" s="73" t="s">
        <v>132</v>
      </c>
      <c r="D1731" s="73">
        <v>20210919</v>
      </c>
      <c r="E1731" s="73">
        <v>576015</v>
      </c>
      <c r="F1731" s="73">
        <v>573564</v>
      </c>
      <c r="G1731" s="73">
        <v>560132</v>
      </c>
      <c r="H1731" s="73">
        <v>585582</v>
      </c>
    </row>
    <row r="1732" spans="1:8" x14ac:dyDescent="0.35">
      <c r="A1732" s="73" t="s">
        <v>139</v>
      </c>
      <c r="B1732" s="41">
        <v>44459</v>
      </c>
      <c r="C1732" s="73" t="s">
        <v>132</v>
      </c>
      <c r="D1732" s="73">
        <v>20210920</v>
      </c>
      <c r="E1732" s="73">
        <v>632319</v>
      </c>
      <c r="F1732" s="73">
        <v>677908</v>
      </c>
      <c r="G1732" s="73">
        <v>664476</v>
      </c>
      <c r="H1732" s="73">
        <v>689927</v>
      </c>
    </row>
    <row r="1733" spans="1:8" x14ac:dyDescent="0.35">
      <c r="A1733" s="73" t="s">
        <v>140</v>
      </c>
      <c r="B1733" s="41">
        <v>44460</v>
      </c>
      <c r="C1733" s="73" t="s">
        <v>132</v>
      </c>
      <c r="D1733" s="73">
        <v>20210921</v>
      </c>
      <c r="E1733" s="73">
        <v>634925</v>
      </c>
      <c r="F1733" s="73">
        <v>679200</v>
      </c>
      <c r="G1733" s="73">
        <v>665766</v>
      </c>
      <c r="H1733" s="73">
        <v>691218</v>
      </c>
    </row>
    <row r="1734" spans="1:8" x14ac:dyDescent="0.35">
      <c r="A1734" s="73" t="s">
        <v>141</v>
      </c>
      <c r="B1734" s="41">
        <v>44461</v>
      </c>
      <c r="C1734" s="73" t="s">
        <v>132</v>
      </c>
      <c r="D1734" s="73">
        <v>20210922</v>
      </c>
      <c r="E1734" s="73">
        <v>608083</v>
      </c>
      <c r="F1734" s="73">
        <v>680478</v>
      </c>
      <c r="G1734" s="73">
        <v>667046</v>
      </c>
      <c r="H1734" s="73">
        <v>693204</v>
      </c>
    </row>
    <row r="1735" spans="1:8" x14ac:dyDescent="0.35">
      <c r="A1735" s="73" t="s">
        <v>142</v>
      </c>
      <c r="B1735" s="41">
        <v>44462</v>
      </c>
      <c r="C1735" s="73" t="s">
        <v>132</v>
      </c>
      <c r="D1735" s="73">
        <v>20210923</v>
      </c>
      <c r="E1735" s="73">
        <v>611915</v>
      </c>
      <c r="F1735" s="73">
        <v>680378</v>
      </c>
      <c r="G1735" s="73">
        <v>666946</v>
      </c>
      <c r="H1735" s="73">
        <v>693104</v>
      </c>
    </row>
    <row r="1736" spans="1:8" x14ac:dyDescent="0.35">
      <c r="A1736" s="73" t="s">
        <v>143</v>
      </c>
      <c r="B1736" s="41">
        <v>44463</v>
      </c>
      <c r="C1736" s="73" t="s">
        <v>132</v>
      </c>
      <c r="D1736" s="73">
        <v>20210924</v>
      </c>
      <c r="E1736" s="73">
        <v>607834</v>
      </c>
      <c r="F1736" s="73">
        <v>667056</v>
      </c>
      <c r="G1736" s="73">
        <v>653623</v>
      </c>
      <c r="H1736" s="73">
        <v>679781</v>
      </c>
    </row>
    <row r="1737" spans="1:8" x14ac:dyDescent="0.35">
      <c r="A1737" s="73" t="s">
        <v>144</v>
      </c>
      <c r="B1737" s="41">
        <v>44464</v>
      </c>
      <c r="C1737" s="73" t="s">
        <v>132</v>
      </c>
      <c r="D1737" s="73">
        <v>20210925</v>
      </c>
      <c r="E1737" s="73">
        <v>604428</v>
      </c>
      <c r="F1737" s="73">
        <v>594810</v>
      </c>
      <c r="G1737" s="73">
        <v>581378</v>
      </c>
      <c r="H1737" s="73">
        <v>607536</v>
      </c>
    </row>
    <row r="1738" spans="1:8" x14ac:dyDescent="0.35">
      <c r="A1738" s="73" t="s">
        <v>138</v>
      </c>
      <c r="B1738" s="41">
        <v>44465</v>
      </c>
      <c r="C1738" s="73" t="s">
        <v>132</v>
      </c>
      <c r="D1738" s="73">
        <v>20210926</v>
      </c>
      <c r="E1738" s="73">
        <v>549496</v>
      </c>
      <c r="F1738" s="73">
        <v>578368</v>
      </c>
      <c r="G1738" s="73">
        <v>564934</v>
      </c>
      <c r="H1738" s="73">
        <v>591092</v>
      </c>
    </row>
    <row r="1739" spans="1:8" x14ac:dyDescent="0.35">
      <c r="A1739" s="73" t="s">
        <v>139</v>
      </c>
      <c r="B1739" s="41">
        <v>44466</v>
      </c>
      <c r="C1739" s="73" t="s">
        <v>132</v>
      </c>
      <c r="D1739" s="73">
        <v>20210927</v>
      </c>
      <c r="E1739" s="73">
        <v>596139</v>
      </c>
      <c r="F1739" s="73">
        <v>684043</v>
      </c>
      <c r="G1739" s="73">
        <v>670610</v>
      </c>
      <c r="H1739" s="73">
        <v>696769</v>
      </c>
    </row>
    <row r="1740" spans="1:8" x14ac:dyDescent="0.35">
      <c r="A1740" s="73" t="s">
        <v>140</v>
      </c>
      <c r="B1740" s="41">
        <v>44467</v>
      </c>
      <c r="C1740" s="73" t="s">
        <v>132</v>
      </c>
      <c r="D1740" s="73">
        <v>20210928</v>
      </c>
      <c r="E1740" s="73">
        <v>652225</v>
      </c>
      <c r="F1740" s="73">
        <v>684500</v>
      </c>
      <c r="G1740" s="73">
        <v>671068</v>
      </c>
      <c r="H1740" s="73">
        <v>697934</v>
      </c>
    </row>
    <row r="1741" spans="1:8" x14ac:dyDescent="0.35">
      <c r="A1741" s="73" t="s">
        <v>141</v>
      </c>
      <c r="B1741" s="41">
        <v>44468</v>
      </c>
      <c r="C1741" s="73" t="s">
        <v>132</v>
      </c>
      <c r="D1741" s="73">
        <v>20210929</v>
      </c>
      <c r="E1741" s="73">
        <v>628746</v>
      </c>
      <c r="F1741" s="73">
        <v>685753</v>
      </c>
      <c r="G1741" s="73">
        <v>672321</v>
      </c>
      <c r="H1741" s="73">
        <v>699186</v>
      </c>
    </row>
    <row r="1742" spans="1:8" x14ac:dyDescent="0.35">
      <c r="A1742" s="73" t="s">
        <v>142</v>
      </c>
      <c r="B1742" s="41">
        <v>44469</v>
      </c>
      <c r="C1742" s="73" t="s">
        <v>132</v>
      </c>
      <c r="D1742" s="73">
        <v>20210930</v>
      </c>
      <c r="E1742" s="73">
        <v>661898</v>
      </c>
      <c r="F1742" s="73">
        <v>686428</v>
      </c>
      <c r="G1742" s="73">
        <v>672994</v>
      </c>
      <c r="H1742" s="73">
        <v>699860</v>
      </c>
    </row>
    <row r="1743" spans="1:8" x14ac:dyDescent="0.35">
      <c r="A1743" s="73" t="s">
        <v>143</v>
      </c>
      <c r="B1743" s="41">
        <v>44470</v>
      </c>
      <c r="C1743" s="73" t="s">
        <v>132</v>
      </c>
      <c r="D1743" s="73">
        <v>20211001</v>
      </c>
      <c r="E1743" s="73">
        <v>606052</v>
      </c>
      <c r="F1743" s="73">
        <v>672300</v>
      </c>
      <c r="G1743" s="73">
        <v>658866</v>
      </c>
      <c r="H1743" s="73">
        <v>686440</v>
      </c>
    </row>
    <row r="1744" spans="1:8" x14ac:dyDescent="0.35">
      <c r="A1744" s="73" t="s">
        <v>144</v>
      </c>
      <c r="B1744" s="41">
        <v>44471</v>
      </c>
      <c r="C1744" s="73" t="s">
        <v>132</v>
      </c>
      <c r="D1744" s="73">
        <v>20211002</v>
      </c>
      <c r="E1744" s="73">
        <v>616145</v>
      </c>
      <c r="F1744" s="73">
        <v>601557</v>
      </c>
      <c r="G1744" s="73">
        <v>587417</v>
      </c>
      <c r="H1744" s="73">
        <v>614990</v>
      </c>
    </row>
    <row r="1745" spans="1:8" x14ac:dyDescent="0.35">
      <c r="A1745" s="73" t="s">
        <v>138</v>
      </c>
      <c r="B1745" s="41">
        <v>44472</v>
      </c>
      <c r="C1745" s="73" t="s">
        <v>132</v>
      </c>
      <c r="D1745" s="73">
        <v>20211003</v>
      </c>
      <c r="E1745" s="73">
        <v>558792</v>
      </c>
      <c r="F1745" s="73">
        <v>584325</v>
      </c>
      <c r="G1745" s="73">
        <v>570185</v>
      </c>
      <c r="H1745" s="73">
        <v>597758</v>
      </c>
    </row>
    <row r="1746" spans="1:8" x14ac:dyDescent="0.35">
      <c r="A1746" s="73" t="s">
        <v>139</v>
      </c>
      <c r="B1746" s="41">
        <v>44473</v>
      </c>
      <c r="C1746" s="73" t="s">
        <v>132</v>
      </c>
      <c r="D1746" s="73">
        <v>20211004</v>
      </c>
      <c r="E1746" s="73">
        <v>668338</v>
      </c>
      <c r="F1746" s="73">
        <v>690010</v>
      </c>
      <c r="G1746" s="73">
        <v>675870</v>
      </c>
      <c r="H1746" s="73">
        <v>704150</v>
      </c>
    </row>
    <row r="1747" spans="1:8" x14ac:dyDescent="0.35">
      <c r="A1747" s="73" t="s">
        <v>140</v>
      </c>
      <c r="B1747" s="41">
        <v>44474</v>
      </c>
      <c r="C1747" s="73" t="s">
        <v>132</v>
      </c>
      <c r="D1747" s="73">
        <v>20211005</v>
      </c>
      <c r="E1747" s="73">
        <v>662587</v>
      </c>
      <c r="F1747" s="73">
        <v>691860</v>
      </c>
      <c r="G1747" s="73">
        <v>677014</v>
      </c>
      <c r="H1747" s="73">
        <v>705294</v>
      </c>
    </row>
    <row r="1748" spans="1:8" x14ac:dyDescent="0.35">
      <c r="A1748" s="73" t="s">
        <v>141</v>
      </c>
      <c r="B1748" s="41">
        <v>44475</v>
      </c>
      <c r="C1748" s="73" t="s">
        <v>132</v>
      </c>
      <c r="D1748" s="73">
        <v>20211006</v>
      </c>
      <c r="E1748" s="73">
        <v>670300</v>
      </c>
      <c r="F1748" s="73">
        <v>692220</v>
      </c>
      <c r="G1748" s="73">
        <v>676666</v>
      </c>
      <c r="H1748" s="73">
        <v>706360</v>
      </c>
    </row>
    <row r="1749" spans="1:8" x14ac:dyDescent="0.35">
      <c r="A1749" s="73" t="s">
        <v>142</v>
      </c>
      <c r="B1749" s="41">
        <v>44476</v>
      </c>
      <c r="C1749" s="73" t="s">
        <v>132</v>
      </c>
      <c r="D1749" s="73">
        <v>20211007</v>
      </c>
      <c r="E1749" s="73">
        <v>676238</v>
      </c>
      <c r="F1749" s="73">
        <v>692920</v>
      </c>
      <c r="G1749" s="73">
        <v>677366</v>
      </c>
      <c r="H1749" s="73">
        <v>707766</v>
      </c>
    </row>
    <row r="1750" spans="1:8" x14ac:dyDescent="0.35">
      <c r="A1750" s="73" t="s">
        <v>143</v>
      </c>
      <c r="B1750" s="41">
        <v>44477</v>
      </c>
      <c r="C1750" s="73" t="s">
        <v>132</v>
      </c>
      <c r="D1750" s="73">
        <v>20211008</v>
      </c>
      <c r="E1750" s="73">
        <v>682325</v>
      </c>
      <c r="F1750" s="73">
        <v>679491</v>
      </c>
      <c r="G1750" s="73">
        <v>663937</v>
      </c>
      <c r="H1750" s="73">
        <v>694338</v>
      </c>
    </row>
    <row r="1751" spans="1:8" x14ac:dyDescent="0.35">
      <c r="A1751" s="73" t="s">
        <v>144</v>
      </c>
      <c r="B1751" s="41">
        <v>44478</v>
      </c>
      <c r="C1751" s="73" t="s">
        <v>132</v>
      </c>
      <c r="D1751" s="73">
        <v>20211009</v>
      </c>
      <c r="E1751" s="73">
        <v>610708</v>
      </c>
      <c r="F1751" s="73">
        <v>608122</v>
      </c>
      <c r="G1751" s="73">
        <v>591862</v>
      </c>
      <c r="H1751" s="73">
        <v>622970</v>
      </c>
    </row>
    <row r="1752" spans="1:8" x14ac:dyDescent="0.35">
      <c r="A1752" s="73" t="s">
        <v>138</v>
      </c>
      <c r="B1752" s="41">
        <v>44479</v>
      </c>
      <c r="C1752" s="73" t="s">
        <v>132</v>
      </c>
      <c r="D1752" s="73">
        <v>20211010</v>
      </c>
      <c r="E1752" s="73">
        <v>585269</v>
      </c>
      <c r="F1752" s="73">
        <v>592041</v>
      </c>
      <c r="G1752" s="73">
        <v>575780</v>
      </c>
      <c r="H1752" s="73">
        <v>607595</v>
      </c>
    </row>
    <row r="1753" spans="1:8" x14ac:dyDescent="0.35">
      <c r="A1753" s="73" t="s">
        <v>139</v>
      </c>
      <c r="B1753" s="41">
        <v>44480</v>
      </c>
      <c r="C1753" s="73" t="s">
        <v>132</v>
      </c>
      <c r="D1753" s="73">
        <v>20211011</v>
      </c>
      <c r="E1753" s="73">
        <v>666349</v>
      </c>
      <c r="F1753" s="73">
        <v>697764</v>
      </c>
      <c r="G1753" s="73">
        <v>681504</v>
      </c>
      <c r="H1753" s="73">
        <v>713318</v>
      </c>
    </row>
    <row r="1754" spans="1:8" x14ac:dyDescent="0.35">
      <c r="A1754" s="73" t="s">
        <v>140</v>
      </c>
      <c r="B1754" s="41">
        <v>44481</v>
      </c>
      <c r="C1754" s="73" t="s">
        <v>132</v>
      </c>
      <c r="D1754" s="73">
        <v>20211012</v>
      </c>
      <c r="E1754" s="73">
        <v>703300</v>
      </c>
      <c r="F1754" s="73">
        <v>698234</v>
      </c>
      <c r="G1754" s="73">
        <v>681973</v>
      </c>
      <c r="H1754" s="73">
        <v>714495</v>
      </c>
    </row>
    <row r="1755" spans="1:8" x14ac:dyDescent="0.35">
      <c r="A1755" s="73" t="s">
        <v>141</v>
      </c>
      <c r="B1755" s="41">
        <v>44482</v>
      </c>
      <c r="C1755" s="73" t="s">
        <v>132</v>
      </c>
      <c r="D1755" s="73">
        <v>20211013</v>
      </c>
      <c r="E1755" s="73">
        <v>701279</v>
      </c>
      <c r="F1755" s="73">
        <v>699200</v>
      </c>
      <c r="G1755" s="73">
        <v>682233</v>
      </c>
      <c r="H1755" s="73">
        <v>715461</v>
      </c>
    </row>
    <row r="1756" spans="1:8" x14ac:dyDescent="0.35">
      <c r="A1756" s="73" t="s">
        <v>142</v>
      </c>
      <c r="B1756" s="41">
        <v>44483</v>
      </c>
      <c r="C1756" s="73" t="s">
        <v>132</v>
      </c>
      <c r="D1756" s="73">
        <v>20211014</v>
      </c>
      <c r="E1756" s="73">
        <v>674657</v>
      </c>
      <c r="F1756" s="73">
        <v>700380</v>
      </c>
      <c r="G1756" s="73">
        <v>683412</v>
      </c>
      <c r="H1756" s="73">
        <v>717348</v>
      </c>
    </row>
    <row r="1757" spans="1:8" x14ac:dyDescent="0.35">
      <c r="A1757" s="73" t="s">
        <v>143</v>
      </c>
      <c r="B1757" s="41">
        <v>44484</v>
      </c>
      <c r="C1757" s="73" t="s">
        <v>132</v>
      </c>
      <c r="D1757" s="73">
        <v>20211015</v>
      </c>
      <c r="E1757" s="73">
        <v>694526</v>
      </c>
      <c r="F1757" s="73">
        <v>686980</v>
      </c>
      <c r="G1757" s="73">
        <v>670012</v>
      </c>
      <c r="H1757" s="73">
        <v>704655</v>
      </c>
    </row>
    <row r="1758" spans="1:8" x14ac:dyDescent="0.35">
      <c r="A1758" s="73" t="s">
        <v>144</v>
      </c>
      <c r="B1758" s="41">
        <v>44485</v>
      </c>
      <c r="C1758" s="73" t="s">
        <v>132</v>
      </c>
      <c r="D1758" s="73">
        <v>20211016</v>
      </c>
      <c r="E1758" s="73">
        <v>648061</v>
      </c>
      <c r="F1758" s="73">
        <v>614796</v>
      </c>
      <c r="G1758" s="73">
        <v>597828</v>
      </c>
      <c r="H1758" s="73">
        <v>633178</v>
      </c>
    </row>
    <row r="1759" spans="1:8" x14ac:dyDescent="0.35">
      <c r="A1759" s="73" t="s">
        <v>138</v>
      </c>
      <c r="B1759" s="41">
        <v>44486</v>
      </c>
      <c r="C1759" s="73" t="s">
        <v>132</v>
      </c>
      <c r="D1759" s="73">
        <v>20211017</v>
      </c>
      <c r="E1759" s="73">
        <v>618433</v>
      </c>
      <c r="F1759" s="73">
        <v>598868</v>
      </c>
      <c r="G1759" s="73">
        <v>581900</v>
      </c>
      <c r="H1759" s="73">
        <v>617956</v>
      </c>
    </row>
    <row r="1760" spans="1:8" x14ac:dyDescent="0.35">
      <c r="A1760" s="73" t="s">
        <v>139</v>
      </c>
      <c r="B1760" s="41">
        <v>44487</v>
      </c>
      <c r="C1760" s="73" t="s">
        <v>132</v>
      </c>
      <c r="D1760" s="73">
        <v>20211018</v>
      </c>
      <c r="E1760" s="73">
        <v>708182</v>
      </c>
      <c r="F1760" s="73">
        <v>704610</v>
      </c>
      <c r="G1760" s="73">
        <v>687642</v>
      </c>
      <c r="H1760" s="73">
        <v>724406</v>
      </c>
    </row>
    <row r="1761" spans="1:8" x14ac:dyDescent="0.35">
      <c r="A1761" s="73" t="s">
        <v>140</v>
      </c>
      <c r="B1761" s="41">
        <v>44488</v>
      </c>
      <c r="C1761" s="73" t="s">
        <v>132</v>
      </c>
      <c r="D1761" s="73">
        <v>20211019</v>
      </c>
      <c r="E1761" s="73">
        <v>682195</v>
      </c>
      <c r="F1761" s="73">
        <v>704580</v>
      </c>
      <c r="G1761" s="73">
        <v>686904</v>
      </c>
      <c r="H1761" s="73">
        <v>724376</v>
      </c>
    </row>
    <row r="1762" spans="1:8" x14ac:dyDescent="0.35">
      <c r="A1762" s="73" t="s">
        <v>141</v>
      </c>
      <c r="B1762" s="41">
        <v>44489</v>
      </c>
      <c r="C1762" s="73" t="s">
        <v>132</v>
      </c>
      <c r="D1762" s="73">
        <v>20211020</v>
      </c>
      <c r="E1762" s="73">
        <v>667895</v>
      </c>
      <c r="F1762" s="73">
        <v>703818</v>
      </c>
      <c r="G1762" s="73">
        <v>686143</v>
      </c>
      <c r="H1762" s="73">
        <v>724321</v>
      </c>
    </row>
    <row r="1763" spans="1:8" x14ac:dyDescent="0.35">
      <c r="A1763" s="73" t="s">
        <v>142</v>
      </c>
      <c r="B1763" s="41">
        <v>44490</v>
      </c>
      <c r="C1763" s="73" t="s">
        <v>132</v>
      </c>
      <c r="D1763" s="73">
        <v>20211021</v>
      </c>
      <c r="E1763" s="73">
        <v>664231</v>
      </c>
      <c r="F1763" s="73">
        <v>703334</v>
      </c>
      <c r="G1763" s="73">
        <v>685658</v>
      </c>
      <c r="H1763" s="73">
        <v>724544</v>
      </c>
    </row>
    <row r="1764" spans="1:8" x14ac:dyDescent="0.35">
      <c r="A1764" s="73" t="s">
        <v>143</v>
      </c>
      <c r="B1764" s="41">
        <v>44491</v>
      </c>
      <c r="C1764" s="73" t="s">
        <v>132</v>
      </c>
      <c r="D1764" s="73">
        <v>20211022</v>
      </c>
      <c r="E1764" s="73">
        <v>698642</v>
      </c>
      <c r="F1764" s="73">
        <v>688003</v>
      </c>
      <c r="G1764" s="73">
        <v>670328</v>
      </c>
      <c r="H1764" s="73">
        <v>709213</v>
      </c>
    </row>
    <row r="1765" spans="1:8" x14ac:dyDescent="0.35">
      <c r="A1765" s="73" t="s">
        <v>144</v>
      </c>
      <c r="B1765" s="41">
        <v>44492</v>
      </c>
      <c r="C1765" s="73" t="s">
        <v>132</v>
      </c>
      <c r="D1765" s="73">
        <v>20211023</v>
      </c>
      <c r="E1765" s="73">
        <v>638044</v>
      </c>
      <c r="F1765" s="73">
        <v>616874</v>
      </c>
      <c r="G1765" s="73">
        <v>599199</v>
      </c>
      <c r="H1765" s="73">
        <v>638791</v>
      </c>
    </row>
    <row r="1766" spans="1:8" x14ac:dyDescent="0.35">
      <c r="A1766" s="73" t="s">
        <v>138</v>
      </c>
      <c r="B1766" s="41">
        <v>44493</v>
      </c>
      <c r="C1766" s="73" t="s">
        <v>132</v>
      </c>
      <c r="D1766" s="73">
        <v>20211024</v>
      </c>
      <c r="E1766" s="73">
        <v>585842</v>
      </c>
      <c r="F1766" s="73">
        <v>598348</v>
      </c>
      <c r="G1766" s="73">
        <v>580672</v>
      </c>
      <c r="H1766" s="73">
        <v>620264</v>
      </c>
    </row>
    <row r="1767" spans="1:8" x14ac:dyDescent="0.35">
      <c r="A1767" s="73" t="s">
        <v>139</v>
      </c>
      <c r="B1767" s="41">
        <v>44494</v>
      </c>
      <c r="C1767" s="73" t="s">
        <v>132</v>
      </c>
      <c r="D1767" s="73">
        <v>20211025</v>
      </c>
      <c r="E1767" s="73">
        <v>676911</v>
      </c>
      <c r="F1767" s="73">
        <v>703384</v>
      </c>
      <c r="G1767" s="73">
        <v>686416</v>
      </c>
      <c r="H1767" s="73">
        <v>726715</v>
      </c>
    </row>
    <row r="1768" spans="1:8" x14ac:dyDescent="0.35">
      <c r="A1768" s="73" t="s">
        <v>140</v>
      </c>
      <c r="B1768" s="41">
        <v>44495</v>
      </c>
      <c r="C1768" s="73" t="s">
        <v>132</v>
      </c>
      <c r="D1768" s="73">
        <v>20211026</v>
      </c>
      <c r="E1768" s="73">
        <v>681897</v>
      </c>
      <c r="F1768" s="73">
        <v>703410</v>
      </c>
      <c r="G1768" s="73">
        <v>686442</v>
      </c>
      <c r="H1768" s="73">
        <v>726740</v>
      </c>
    </row>
    <row r="1769" spans="1:8" x14ac:dyDescent="0.35">
      <c r="A1769" s="73" t="s">
        <v>141</v>
      </c>
      <c r="B1769" s="41">
        <v>44496</v>
      </c>
      <c r="C1769" s="73" t="s">
        <v>132</v>
      </c>
      <c r="D1769" s="73">
        <v>20211027</v>
      </c>
      <c r="E1769" s="73">
        <v>656301</v>
      </c>
      <c r="F1769" s="73">
        <v>703945</v>
      </c>
      <c r="G1769" s="73">
        <v>686977</v>
      </c>
      <c r="H1769" s="73">
        <v>727276</v>
      </c>
    </row>
    <row r="1770" spans="1:8" x14ac:dyDescent="0.35">
      <c r="A1770" s="73" t="s">
        <v>142</v>
      </c>
      <c r="B1770" s="41">
        <v>44497</v>
      </c>
      <c r="C1770" s="73" t="s">
        <v>132</v>
      </c>
      <c r="D1770" s="73">
        <v>20211028</v>
      </c>
      <c r="E1770" s="73">
        <v>674710</v>
      </c>
      <c r="F1770" s="73">
        <v>704855</v>
      </c>
      <c r="G1770" s="73">
        <v>687887</v>
      </c>
      <c r="H1770" s="73">
        <v>728893</v>
      </c>
    </row>
    <row r="1771" spans="1:8" x14ac:dyDescent="0.35">
      <c r="A1771" s="73" t="s">
        <v>143</v>
      </c>
      <c r="B1771" s="41">
        <v>44498</v>
      </c>
      <c r="C1771" s="73" t="s">
        <v>132</v>
      </c>
      <c r="D1771" s="73">
        <v>20211029</v>
      </c>
      <c r="E1771" s="73">
        <v>676617</v>
      </c>
      <c r="F1771" s="73">
        <v>693442</v>
      </c>
      <c r="G1771" s="73">
        <v>676476</v>
      </c>
      <c r="H1771" s="73">
        <v>717480</v>
      </c>
    </row>
    <row r="1772" spans="1:8" x14ac:dyDescent="0.35">
      <c r="A1772" s="73" t="s">
        <v>144</v>
      </c>
      <c r="B1772" s="41">
        <v>44499</v>
      </c>
      <c r="C1772" s="73" t="s">
        <v>132</v>
      </c>
      <c r="D1772" s="73">
        <v>20211030</v>
      </c>
      <c r="E1772" s="73">
        <v>622100</v>
      </c>
      <c r="F1772" s="73">
        <v>624102</v>
      </c>
      <c r="G1772" s="73">
        <v>607134</v>
      </c>
      <c r="H1772" s="73">
        <v>648139</v>
      </c>
    </row>
    <row r="1773" spans="1:8" x14ac:dyDescent="0.35">
      <c r="A1773" s="73" t="s">
        <v>138</v>
      </c>
      <c r="B1773" s="41">
        <v>44500</v>
      </c>
      <c r="C1773" s="73" t="s">
        <v>132</v>
      </c>
      <c r="D1773" s="73">
        <v>20211031</v>
      </c>
      <c r="E1773" s="73">
        <v>627659</v>
      </c>
      <c r="F1773" s="73">
        <v>636194</v>
      </c>
      <c r="G1773" s="73">
        <v>602488</v>
      </c>
      <c r="H1773" s="73">
        <v>680156</v>
      </c>
    </row>
    <row r="1774" spans="1:8" x14ac:dyDescent="0.35">
      <c r="A1774" s="73" t="s">
        <v>139</v>
      </c>
      <c r="B1774" s="41">
        <v>44501</v>
      </c>
      <c r="C1774" s="73" t="s">
        <v>132</v>
      </c>
      <c r="D1774" s="73">
        <v>20211101</v>
      </c>
      <c r="E1774" s="73">
        <v>701384</v>
      </c>
      <c r="F1774" s="73">
        <v>740726</v>
      </c>
      <c r="G1774" s="73">
        <v>708487</v>
      </c>
      <c r="H1774" s="73">
        <v>784688</v>
      </c>
    </row>
    <row r="1775" spans="1:8" x14ac:dyDescent="0.35">
      <c r="A1775" s="73" t="s">
        <v>140</v>
      </c>
      <c r="B1775" s="41">
        <v>44502</v>
      </c>
      <c r="C1775" s="73" t="s">
        <v>132</v>
      </c>
      <c r="D1775" s="73">
        <v>20211102</v>
      </c>
      <c r="E1775" s="73">
        <v>754350</v>
      </c>
      <c r="F1775" s="73">
        <v>750192</v>
      </c>
      <c r="G1775" s="73">
        <v>716488</v>
      </c>
      <c r="H1775" s="73">
        <v>792688</v>
      </c>
    </row>
    <row r="1776" spans="1:8" x14ac:dyDescent="0.35">
      <c r="A1776" s="73" t="s">
        <v>141</v>
      </c>
      <c r="B1776" s="41">
        <v>44503</v>
      </c>
      <c r="C1776" s="73" t="s">
        <v>132</v>
      </c>
      <c r="D1776" s="73">
        <v>20211103</v>
      </c>
      <c r="E1776" s="73">
        <v>764318</v>
      </c>
      <c r="F1776" s="73">
        <v>752040</v>
      </c>
      <c r="G1776" s="73">
        <v>716870</v>
      </c>
      <c r="H1776" s="73">
        <v>793070</v>
      </c>
    </row>
    <row r="1777" spans="1:8" x14ac:dyDescent="0.35">
      <c r="A1777" s="73" t="s">
        <v>142</v>
      </c>
      <c r="B1777" s="41">
        <v>44504</v>
      </c>
      <c r="C1777" s="73" t="s">
        <v>132</v>
      </c>
      <c r="D1777" s="73">
        <v>20211104</v>
      </c>
      <c r="E1777" s="73">
        <v>771092</v>
      </c>
      <c r="F1777" s="73">
        <v>757144</v>
      </c>
      <c r="G1777" s="73">
        <v>723440</v>
      </c>
      <c r="H1777" s="73">
        <v>798176</v>
      </c>
    </row>
    <row r="1778" spans="1:8" x14ac:dyDescent="0.35">
      <c r="A1778" s="73" t="s">
        <v>143</v>
      </c>
      <c r="B1778" s="41">
        <v>44505</v>
      </c>
      <c r="C1778" s="73" t="s">
        <v>132</v>
      </c>
      <c r="D1778" s="73">
        <v>20211105</v>
      </c>
      <c r="E1778" s="73">
        <v>777103</v>
      </c>
      <c r="F1778" s="73">
        <v>753346</v>
      </c>
      <c r="G1778" s="73">
        <v>718176</v>
      </c>
      <c r="H1778" s="73">
        <v>792912</v>
      </c>
    </row>
    <row r="1779" spans="1:8" x14ac:dyDescent="0.35">
      <c r="A1779" s="73" t="s">
        <v>144</v>
      </c>
      <c r="B1779" s="41">
        <v>44506</v>
      </c>
      <c r="C1779" s="73" t="s">
        <v>132</v>
      </c>
      <c r="D1779" s="73">
        <v>20211106</v>
      </c>
      <c r="E1779" s="73">
        <v>635726</v>
      </c>
      <c r="F1779" s="73">
        <v>681076</v>
      </c>
      <c r="G1779" s="73">
        <v>645906</v>
      </c>
      <c r="H1779" s="73">
        <v>719176</v>
      </c>
    </row>
    <row r="1780" spans="1:8" x14ac:dyDescent="0.35">
      <c r="A1780" s="73" t="s">
        <v>138</v>
      </c>
      <c r="B1780" s="41">
        <v>44507</v>
      </c>
      <c r="C1780" s="73" t="s">
        <v>132</v>
      </c>
      <c r="D1780" s="73">
        <v>20211107</v>
      </c>
      <c r="E1780" s="73">
        <v>617643</v>
      </c>
      <c r="F1780" s="73">
        <v>670792</v>
      </c>
      <c r="G1780" s="73">
        <v>635624</v>
      </c>
      <c r="H1780" s="73">
        <v>708894</v>
      </c>
    </row>
    <row r="1781" spans="1:8" x14ac:dyDescent="0.35">
      <c r="A1781" s="73" t="s">
        <v>139</v>
      </c>
      <c r="B1781" s="41">
        <v>44508</v>
      </c>
      <c r="C1781" s="73" t="s">
        <v>132</v>
      </c>
      <c r="D1781" s="73">
        <v>20211108</v>
      </c>
      <c r="E1781" s="73">
        <v>764418</v>
      </c>
      <c r="F1781" s="73">
        <v>774569</v>
      </c>
      <c r="G1781" s="73">
        <v>739399</v>
      </c>
      <c r="H1781" s="73">
        <v>812669</v>
      </c>
    </row>
    <row r="1782" spans="1:8" x14ac:dyDescent="0.35">
      <c r="A1782" s="73" t="s">
        <v>140</v>
      </c>
      <c r="B1782" s="41">
        <v>44509</v>
      </c>
      <c r="C1782" s="73" t="s">
        <v>132</v>
      </c>
      <c r="D1782" s="73">
        <v>20211109</v>
      </c>
      <c r="E1782" s="73">
        <v>731878</v>
      </c>
      <c r="F1782" s="73">
        <v>778332</v>
      </c>
      <c r="G1782" s="73">
        <v>741696</v>
      </c>
      <c r="H1782" s="73">
        <v>814966</v>
      </c>
    </row>
    <row r="1783" spans="1:8" x14ac:dyDescent="0.35">
      <c r="A1783" s="73" t="s">
        <v>141</v>
      </c>
      <c r="B1783" s="41">
        <v>44510</v>
      </c>
      <c r="C1783" s="73" t="s">
        <v>132</v>
      </c>
      <c r="D1783" s="73">
        <v>20211110</v>
      </c>
      <c r="E1783" s="73">
        <v>769274</v>
      </c>
      <c r="F1783" s="73">
        <v>780286</v>
      </c>
      <c r="G1783" s="73">
        <v>743652</v>
      </c>
      <c r="H1783" s="73">
        <v>818388</v>
      </c>
    </row>
    <row r="1784" spans="1:8" x14ac:dyDescent="0.35">
      <c r="A1784" s="73" t="s">
        <v>142</v>
      </c>
      <c r="B1784" s="41">
        <v>44511</v>
      </c>
      <c r="C1784" s="73" t="s">
        <v>132</v>
      </c>
      <c r="D1784" s="73">
        <v>20211111</v>
      </c>
      <c r="E1784" s="73">
        <v>754997</v>
      </c>
      <c r="F1784" s="73">
        <v>783706</v>
      </c>
      <c r="G1784" s="73">
        <v>745606</v>
      </c>
      <c r="H1784" s="73">
        <v>820340</v>
      </c>
    </row>
    <row r="1785" spans="1:8" x14ac:dyDescent="0.35">
      <c r="A1785" s="73" t="s">
        <v>143</v>
      </c>
      <c r="B1785" s="41">
        <v>44512</v>
      </c>
      <c r="C1785" s="73" t="s">
        <v>132</v>
      </c>
      <c r="D1785" s="73">
        <v>20211112</v>
      </c>
      <c r="E1785" s="73">
        <v>692494</v>
      </c>
      <c r="F1785" s="73">
        <v>775180</v>
      </c>
      <c r="G1785" s="73">
        <v>738546</v>
      </c>
      <c r="H1785" s="73">
        <v>813280</v>
      </c>
    </row>
    <row r="1786" spans="1:8" x14ac:dyDescent="0.35">
      <c r="A1786" s="73" t="s">
        <v>144</v>
      </c>
      <c r="B1786" s="41">
        <v>44513</v>
      </c>
      <c r="C1786" s="73" t="s">
        <v>132</v>
      </c>
      <c r="D1786" s="73">
        <v>20211113</v>
      </c>
      <c r="E1786" s="73">
        <v>677214</v>
      </c>
      <c r="F1786" s="73">
        <v>701194</v>
      </c>
      <c r="G1786" s="73">
        <v>663094</v>
      </c>
      <c r="H1786" s="73">
        <v>739294</v>
      </c>
    </row>
    <row r="1787" spans="1:8" x14ac:dyDescent="0.35">
      <c r="A1787" s="73" t="s">
        <v>138</v>
      </c>
      <c r="B1787" s="41">
        <v>44514</v>
      </c>
      <c r="C1787" s="73" t="s">
        <v>132</v>
      </c>
      <c r="D1787" s="73">
        <v>20211114</v>
      </c>
      <c r="E1787" s="73">
        <v>686605</v>
      </c>
      <c r="F1787" s="73">
        <v>690196</v>
      </c>
      <c r="G1787" s="73">
        <v>652096</v>
      </c>
      <c r="H1787" s="73">
        <v>728296</v>
      </c>
    </row>
    <row r="1788" spans="1:8" x14ac:dyDescent="0.35">
      <c r="A1788" s="73" t="s">
        <v>139</v>
      </c>
      <c r="B1788" s="41">
        <v>44515</v>
      </c>
      <c r="C1788" s="73" t="s">
        <v>132</v>
      </c>
      <c r="D1788" s="73">
        <v>20211115</v>
      </c>
      <c r="E1788" s="73">
        <v>769386</v>
      </c>
      <c r="F1788" s="73">
        <v>793915</v>
      </c>
      <c r="G1788" s="73">
        <v>754349</v>
      </c>
      <c r="H1788" s="73">
        <v>832016</v>
      </c>
    </row>
    <row r="1789" spans="1:8" x14ac:dyDescent="0.35">
      <c r="A1789" s="73" t="s">
        <v>140</v>
      </c>
      <c r="B1789" s="41">
        <v>44516</v>
      </c>
      <c r="C1789" s="73" t="s">
        <v>132</v>
      </c>
      <c r="D1789" s="73">
        <v>20211116</v>
      </c>
      <c r="E1789" s="73">
        <v>768834</v>
      </c>
      <c r="F1789" s="73">
        <v>795826</v>
      </c>
      <c r="G1789" s="73">
        <v>756260</v>
      </c>
      <c r="H1789" s="73">
        <v>835392</v>
      </c>
    </row>
    <row r="1790" spans="1:8" x14ac:dyDescent="0.35">
      <c r="A1790" s="73" t="s">
        <v>141</v>
      </c>
      <c r="B1790" s="41">
        <v>44517</v>
      </c>
      <c r="C1790" s="73" t="s">
        <v>132</v>
      </c>
      <c r="D1790" s="73">
        <v>20211117</v>
      </c>
      <c r="E1790" s="73">
        <v>744032</v>
      </c>
      <c r="F1790" s="73">
        <v>799191</v>
      </c>
      <c r="G1790" s="73">
        <v>758160</v>
      </c>
      <c r="H1790" s="73">
        <v>838757</v>
      </c>
    </row>
    <row r="1791" spans="1:8" x14ac:dyDescent="0.35">
      <c r="A1791" s="73" t="s">
        <v>142</v>
      </c>
      <c r="B1791" s="41">
        <v>44518</v>
      </c>
      <c r="C1791" s="73" t="s">
        <v>132</v>
      </c>
      <c r="D1791" s="73">
        <v>20211118</v>
      </c>
      <c r="E1791" s="73">
        <v>726775</v>
      </c>
      <c r="F1791" s="73">
        <v>801074</v>
      </c>
      <c r="G1791" s="73">
        <v>760042</v>
      </c>
      <c r="H1791" s="73">
        <v>840638</v>
      </c>
    </row>
    <row r="1792" spans="1:8" x14ac:dyDescent="0.35">
      <c r="A1792" s="73" t="s">
        <v>143</v>
      </c>
      <c r="B1792" s="41">
        <v>44519</v>
      </c>
      <c r="C1792" s="73" t="s">
        <v>132</v>
      </c>
      <c r="D1792" s="73">
        <v>20211119</v>
      </c>
      <c r="E1792" s="73">
        <v>731587</v>
      </c>
      <c r="F1792" s="73">
        <v>792472</v>
      </c>
      <c r="G1792" s="73">
        <v>751442</v>
      </c>
      <c r="H1792" s="73">
        <v>833504</v>
      </c>
    </row>
    <row r="1793" spans="1:8" x14ac:dyDescent="0.35">
      <c r="A1793" s="73" t="s">
        <v>144</v>
      </c>
      <c r="B1793" s="41">
        <v>44520</v>
      </c>
      <c r="C1793" s="73" t="s">
        <v>132</v>
      </c>
      <c r="D1793" s="73">
        <v>20211120</v>
      </c>
      <c r="E1793" s="73">
        <v>668817</v>
      </c>
      <c r="F1793" s="73">
        <v>716932</v>
      </c>
      <c r="G1793" s="73">
        <v>675900</v>
      </c>
      <c r="H1793" s="73">
        <v>757963</v>
      </c>
    </row>
    <row r="1794" spans="1:8" x14ac:dyDescent="0.35">
      <c r="A1794" s="73" t="s">
        <v>138</v>
      </c>
      <c r="B1794" s="41">
        <v>44521</v>
      </c>
      <c r="C1794" s="73" t="s">
        <v>132</v>
      </c>
      <c r="D1794" s="73">
        <v>20211121</v>
      </c>
      <c r="E1794" s="73">
        <v>666203</v>
      </c>
      <c r="F1794" s="73">
        <v>705840</v>
      </c>
      <c r="G1794" s="73">
        <v>663342</v>
      </c>
      <c r="H1794" s="73">
        <v>748336</v>
      </c>
    </row>
    <row r="1795" spans="1:8" x14ac:dyDescent="0.35">
      <c r="A1795" s="73" t="s">
        <v>139</v>
      </c>
      <c r="B1795" s="41">
        <v>44522</v>
      </c>
      <c r="C1795" s="73" t="s">
        <v>132</v>
      </c>
      <c r="D1795" s="73">
        <v>20211122</v>
      </c>
      <c r="E1795" s="73">
        <v>805528</v>
      </c>
      <c r="F1795" s="73">
        <v>807990</v>
      </c>
      <c r="G1795" s="73">
        <v>765492</v>
      </c>
      <c r="H1795" s="73">
        <v>850486</v>
      </c>
    </row>
    <row r="1796" spans="1:8" x14ac:dyDescent="0.35">
      <c r="A1796" s="73" t="s">
        <v>140</v>
      </c>
      <c r="B1796" s="41">
        <v>44523</v>
      </c>
      <c r="C1796" s="73" t="s">
        <v>132</v>
      </c>
      <c r="D1796" s="73">
        <v>20211123</v>
      </c>
      <c r="E1796" s="73">
        <v>835478</v>
      </c>
      <c r="F1796" s="73">
        <v>809786</v>
      </c>
      <c r="G1796" s="73">
        <v>767290</v>
      </c>
      <c r="H1796" s="73">
        <v>853748</v>
      </c>
    </row>
    <row r="1797" spans="1:8" x14ac:dyDescent="0.35">
      <c r="A1797" s="73" t="s">
        <v>141</v>
      </c>
      <c r="B1797" s="41">
        <v>44524</v>
      </c>
      <c r="C1797" s="73" t="s">
        <v>132</v>
      </c>
      <c r="D1797" s="73">
        <v>20211124</v>
      </c>
      <c r="E1797" s="73">
        <v>826597</v>
      </c>
      <c r="F1797" s="73">
        <v>811342</v>
      </c>
      <c r="G1797" s="73">
        <v>768846</v>
      </c>
      <c r="H1797" s="73">
        <v>855304</v>
      </c>
    </row>
    <row r="1798" spans="1:8" x14ac:dyDescent="0.35">
      <c r="A1798" s="73" t="s">
        <v>142</v>
      </c>
      <c r="B1798" s="41">
        <v>44525</v>
      </c>
      <c r="C1798" s="73" t="s">
        <v>132</v>
      </c>
      <c r="D1798" s="73">
        <v>20211125</v>
      </c>
      <c r="E1798" s="73">
        <v>798035</v>
      </c>
      <c r="F1798" s="73">
        <v>811634</v>
      </c>
      <c r="G1798" s="73">
        <v>770603</v>
      </c>
      <c r="H1798" s="73">
        <v>857061</v>
      </c>
    </row>
    <row r="1799" spans="1:8" x14ac:dyDescent="0.35">
      <c r="A1799" s="73" t="s">
        <v>143</v>
      </c>
      <c r="B1799" s="41">
        <v>44526</v>
      </c>
      <c r="C1799" s="73" t="s">
        <v>132</v>
      </c>
      <c r="D1799" s="73">
        <v>20211126</v>
      </c>
      <c r="E1799" s="73">
        <v>761897</v>
      </c>
      <c r="F1799" s="73">
        <v>802904</v>
      </c>
      <c r="G1799" s="73">
        <v>760408</v>
      </c>
      <c r="H1799" s="73">
        <v>848332</v>
      </c>
    </row>
    <row r="1800" spans="1:8" x14ac:dyDescent="0.35">
      <c r="A1800" s="73" t="s">
        <v>144</v>
      </c>
      <c r="B1800" s="41">
        <v>44527</v>
      </c>
      <c r="C1800" s="73" t="s">
        <v>132</v>
      </c>
      <c r="D1800" s="73">
        <v>20211127</v>
      </c>
      <c r="E1800" s="73">
        <v>732597</v>
      </c>
      <c r="F1800" s="73">
        <v>727228</v>
      </c>
      <c r="G1800" s="73">
        <v>684732</v>
      </c>
      <c r="H1800" s="73">
        <v>772656</v>
      </c>
    </row>
    <row r="1801" spans="1:8" x14ac:dyDescent="0.35">
      <c r="A1801" s="73" t="s">
        <v>138</v>
      </c>
      <c r="B1801" s="41">
        <v>44528</v>
      </c>
      <c r="C1801" s="73" t="s">
        <v>132</v>
      </c>
      <c r="D1801" s="73">
        <v>20211128</v>
      </c>
      <c r="E1801" s="73">
        <v>779093</v>
      </c>
      <c r="F1801" s="73">
        <v>714302</v>
      </c>
      <c r="G1801" s="73">
        <v>673270</v>
      </c>
      <c r="H1801" s="73">
        <v>762660</v>
      </c>
    </row>
    <row r="1802" spans="1:8" x14ac:dyDescent="0.35">
      <c r="A1802" s="73" t="s">
        <v>139</v>
      </c>
      <c r="B1802" s="41">
        <v>44529</v>
      </c>
      <c r="C1802" s="73" t="s">
        <v>132</v>
      </c>
      <c r="D1802" s="73">
        <v>20211129</v>
      </c>
      <c r="E1802" s="73">
        <v>872253</v>
      </c>
      <c r="F1802" s="73">
        <v>816535</v>
      </c>
      <c r="G1802" s="73">
        <v>774038</v>
      </c>
      <c r="H1802" s="73">
        <v>864893</v>
      </c>
    </row>
    <row r="1803" spans="1:8" x14ac:dyDescent="0.35">
      <c r="A1803" s="73" t="s">
        <v>140</v>
      </c>
      <c r="B1803" s="41">
        <v>44530</v>
      </c>
      <c r="C1803" s="73" t="s">
        <v>132</v>
      </c>
      <c r="D1803" s="73">
        <v>20211130</v>
      </c>
      <c r="E1803" s="73">
        <v>797202</v>
      </c>
      <c r="F1803" s="73">
        <v>817966</v>
      </c>
      <c r="G1803" s="73">
        <v>775469</v>
      </c>
      <c r="H1803" s="73">
        <v>866324</v>
      </c>
    </row>
    <row r="1804" spans="1:8" x14ac:dyDescent="0.35">
      <c r="A1804" s="73" t="s">
        <v>141</v>
      </c>
      <c r="B1804" s="41">
        <v>44531</v>
      </c>
      <c r="C1804" s="73" t="s">
        <v>132</v>
      </c>
      <c r="D1804" s="73">
        <v>20211201</v>
      </c>
      <c r="E1804" s="73">
        <v>779103</v>
      </c>
      <c r="F1804" s="73">
        <v>818140</v>
      </c>
      <c r="G1804" s="73">
        <v>777109</v>
      </c>
      <c r="H1804" s="73">
        <v>867964</v>
      </c>
    </row>
    <row r="1805" spans="1:8" x14ac:dyDescent="0.35">
      <c r="A1805" s="73" t="s">
        <v>142</v>
      </c>
      <c r="B1805" s="41">
        <v>44532</v>
      </c>
      <c r="C1805" s="73" t="s">
        <v>132</v>
      </c>
      <c r="D1805" s="73">
        <v>20211202</v>
      </c>
      <c r="E1805" s="73">
        <v>840105</v>
      </c>
      <c r="F1805" s="73">
        <v>819542</v>
      </c>
      <c r="G1805" s="73">
        <v>777046</v>
      </c>
      <c r="H1805" s="73">
        <v>869366</v>
      </c>
    </row>
    <row r="1806" spans="1:8" x14ac:dyDescent="0.35">
      <c r="A1806" s="73" t="s">
        <v>143</v>
      </c>
      <c r="B1806" s="41">
        <v>44533</v>
      </c>
      <c r="C1806" s="73" t="s">
        <v>132</v>
      </c>
      <c r="D1806" s="73">
        <v>20211203</v>
      </c>
      <c r="E1806" s="73">
        <v>838062</v>
      </c>
      <c r="F1806" s="73">
        <v>810698</v>
      </c>
      <c r="G1806" s="73">
        <v>768202</v>
      </c>
      <c r="H1806" s="73">
        <v>860522</v>
      </c>
    </row>
    <row r="1807" spans="1:8" x14ac:dyDescent="0.35">
      <c r="A1807" s="73" t="s">
        <v>144</v>
      </c>
      <c r="B1807" s="41">
        <v>44534</v>
      </c>
      <c r="C1807" s="73" t="s">
        <v>132</v>
      </c>
      <c r="D1807" s="73">
        <v>20211204</v>
      </c>
      <c r="E1807" s="73">
        <v>719675</v>
      </c>
      <c r="F1807" s="73">
        <v>734922</v>
      </c>
      <c r="G1807" s="73">
        <v>692425</v>
      </c>
      <c r="H1807" s="73">
        <v>784746</v>
      </c>
    </row>
    <row r="1808" spans="1:8" x14ac:dyDescent="0.35">
      <c r="A1808" s="73" t="s">
        <v>138</v>
      </c>
      <c r="B1808" s="41">
        <v>44535</v>
      </c>
      <c r="C1808" s="73" t="s">
        <v>132</v>
      </c>
      <c r="D1808" s="73">
        <v>20211205</v>
      </c>
      <c r="E1808" s="73">
        <v>741653</v>
      </c>
      <c r="F1808" s="73">
        <v>723376</v>
      </c>
      <c r="G1808" s="73">
        <v>679414</v>
      </c>
      <c r="H1808" s="73">
        <v>773200</v>
      </c>
    </row>
    <row r="1809" spans="1:8" x14ac:dyDescent="0.35">
      <c r="A1809" s="73" t="s">
        <v>139</v>
      </c>
      <c r="B1809" s="41">
        <v>44536</v>
      </c>
      <c r="C1809" s="73" t="s">
        <v>132</v>
      </c>
      <c r="D1809" s="73">
        <v>20211206</v>
      </c>
      <c r="E1809" s="73">
        <v>847596</v>
      </c>
      <c r="F1809" s="73">
        <v>825312</v>
      </c>
      <c r="G1809" s="73">
        <v>781350</v>
      </c>
      <c r="H1809" s="73">
        <v>875136</v>
      </c>
    </row>
    <row r="1810" spans="1:8" x14ac:dyDescent="0.35">
      <c r="A1810" s="73" t="s">
        <v>140</v>
      </c>
      <c r="B1810" s="41">
        <v>44537</v>
      </c>
      <c r="C1810" s="73" t="s">
        <v>132</v>
      </c>
      <c r="D1810" s="73">
        <v>20211207</v>
      </c>
      <c r="E1810" s="73">
        <v>848158</v>
      </c>
      <c r="F1810" s="73">
        <v>826690</v>
      </c>
      <c r="G1810" s="73">
        <v>781262</v>
      </c>
      <c r="H1810" s="73">
        <v>875048</v>
      </c>
    </row>
    <row r="1811" spans="1:8" x14ac:dyDescent="0.35">
      <c r="A1811" s="73" t="s">
        <v>141</v>
      </c>
      <c r="B1811" s="41">
        <v>44538</v>
      </c>
      <c r="C1811" s="73" t="s">
        <v>132</v>
      </c>
      <c r="D1811" s="73">
        <v>20211208</v>
      </c>
      <c r="E1811" s="73">
        <v>829081</v>
      </c>
      <c r="F1811" s="73">
        <v>828294</v>
      </c>
      <c r="G1811" s="73">
        <v>782867</v>
      </c>
      <c r="H1811" s="73">
        <v>876653</v>
      </c>
    </row>
    <row r="1812" spans="1:8" x14ac:dyDescent="0.35">
      <c r="A1812" s="73" t="s">
        <v>142</v>
      </c>
      <c r="B1812" s="41">
        <v>44539</v>
      </c>
      <c r="C1812" s="73" t="s">
        <v>132</v>
      </c>
      <c r="D1812" s="73">
        <v>20211209</v>
      </c>
      <c r="E1812" s="73">
        <v>848544</v>
      </c>
      <c r="F1812" s="73">
        <v>829674</v>
      </c>
      <c r="G1812" s="73">
        <v>784248</v>
      </c>
      <c r="H1812" s="73">
        <v>878034</v>
      </c>
    </row>
    <row r="1813" spans="1:8" x14ac:dyDescent="0.35">
      <c r="A1813" s="73" t="s">
        <v>143</v>
      </c>
      <c r="B1813" s="41">
        <v>44540</v>
      </c>
      <c r="C1813" s="73" t="s">
        <v>132</v>
      </c>
      <c r="D1813" s="73">
        <v>20211210</v>
      </c>
      <c r="E1813" s="73">
        <v>810909</v>
      </c>
      <c r="F1813" s="73">
        <v>820820</v>
      </c>
      <c r="G1813" s="73">
        <v>773927</v>
      </c>
      <c r="H1813" s="73">
        <v>869178</v>
      </c>
    </row>
    <row r="1814" spans="1:8" x14ac:dyDescent="0.35">
      <c r="A1814" s="73" t="s">
        <v>144</v>
      </c>
      <c r="B1814" s="41">
        <v>44541</v>
      </c>
      <c r="C1814" s="73" t="s">
        <v>132</v>
      </c>
      <c r="D1814" s="73">
        <v>20211211</v>
      </c>
      <c r="E1814" s="73">
        <v>773034</v>
      </c>
      <c r="F1814" s="73">
        <v>743362</v>
      </c>
      <c r="G1814" s="73">
        <v>697935</v>
      </c>
      <c r="H1814" s="73">
        <v>793186</v>
      </c>
    </row>
    <row r="1815" spans="1:8" x14ac:dyDescent="0.35">
      <c r="A1815" s="73" t="s">
        <v>138</v>
      </c>
      <c r="B1815" s="41">
        <v>44542</v>
      </c>
      <c r="C1815" s="73" t="s">
        <v>132</v>
      </c>
      <c r="D1815" s="73">
        <v>20211212</v>
      </c>
      <c r="E1815" s="73">
        <v>694766</v>
      </c>
      <c r="F1815" s="73">
        <v>731838</v>
      </c>
      <c r="G1815" s="73">
        <v>684945</v>
      </c>
      <c r="H1815" s="73">
        <v>781661</v>
      </c>
    </row>
    <row r="1816" spans="1:8" x14ac:dyDescent="0.35">
      <c r="A1816" s="73" t="s">
        <v>139</v>
      </c>
      <c r="B1816" s="41">
        <v>44543</v>
      </c>
      <c r="C1816" s="73" t="s">
        <v>132</v>
      </c>
      <c r="D1816" s="73">
        <v>20211213</v>
      </c>
      <c r="E1816" s="73">
        <v>794028</v>
      </c>
      <c r="F1816" s="73">
        <v>833809</v>
      </c>
      <c r="G1816" s="73">
        <v>786916</v>
      </c>
      <c r="H1816" s="73">
        <v>882167</v>
      </c>
    </row>
    <row r="1817" spans="1:8" x14ac:dyDescent="0.35">
      <c r="A1817" s="73" t="s">
        <v>140</v>
      </c>
      <c r="B1817" s="41">
        <v>44544</v>
      </c>
      <c r="C1817" s="73" t="s">
        <v>132</v>
      </c>
      <c r="D1817" s="73">
        <v>20211214</v>
      </c>
      <c r="E1817" s="73">
        <v>787272</v>
      </c>
      <c r="F1817" s="73">
        <v>833772</v>
      </c>
      <c r="G1817" s="73">
        <v>788344</v>
      </c>
      <c r="H1817" s="73">
        <v>883594</v>
      </c>
    </row>
    <row r="1818" spans="1:8" x14ac:dyDescent="0.35">
      <c r="A1818" s="73" t="s">
        <v>141</v>
      </c>
      <c r="B1818" s="41">
        <v>44545</v>
      </c>
      <c r="C1818" s="73" t="s">
        <v>132</v>
      </c>
      <c r="D1818" s="73">
        <v>20211215</v>
      </c>
      <c r="E1818" s="73">
        <v>777589</v>
      </c>
      <c r="F1818" s="73">
        <v>835209</v>
      </c>
      <c r="G1818" s="73">
        <v>788316</v>
      </c>
      <c r="H1818" s="73">
        <v>885032</v>
      </c>
    </row>
    <row r="1819" spans="1:8" x14ac:dyDescent="0.35">
      <c r="A1819" s="73" t="s">
        <v>142</v>
      </c>
      <c r="B1819" s="41">
        <v>44546</v>
      </c>
      <c r="C1819" s="73" t="s">
        <v>132</v>
      </c>
      <c r="D1819" s="73">
        <v>20211216</v>
      </c>
      <c r="E1819" s="73">
        <v>809590</v>
      </c>
      <c r="F1819" s="73">
        <v>830336</v>
      </c>
      <c r="G1819" s="73">
        <v>784908</v>
      </c>
      <c r="H1819" s="73">
        <v>881624</v>
      </c>
    </row>
    <row r="1820" spans="1:8" x14ac:dyDescent="0.35">
      <c r="A1820" s="73" t="s">
        <v>143</v>
      </c>
      <c r="B1820" s="41">
        <v>44547</v>
      </c>
      <c r="C1820" s="73" t="s">
        <v>132</v>
      </c>
      <c r="D1820" s="73">
        <v>20211217</v>
      </c>
      <c r="E1820" s="73">
        <v>811403</v>
      </c>
      <c r="F1820" s="73">
        <v>815935</v>
      </c>
      <c r="G1820" s="73">
        <v>769042</v>
      </c>
      <c r="H1820" s="73">
        <v>867224</v>
      </c>
    </row>
    <row r="1821" spans="1:8" x14ac:dyDescent="0.35">
      <c r="A1821" s="73" t="s">
        <v>144</v>
      </c>
      <c r="B1821" s="41">
        <v>44548</v>
      </c>
      <c r="C1821" s="73" t="s">
        <v>132</v>
      </c>
      <c r="D1821" s="73">
        <v>20211218</v>
      </c>
      <c r="E1821" s="73">
        <v>756474</v>
      </c>
      <c r="F1821" s="73">
        <v>741854</v>
      </c>
      <c r="G1821" s="73">
        <v>694960</v>
      </c>
      <c r="H1821" s="73">
        <v>794608</v>
      </c>
    </row>
    <row r="1822" spans="1:8" x14ac:dyDescent="0.35">
      <c r="A1822" s="73" t="s">
        <v>138</v>
      </c>
      <c r="B1822" s="41">
        <v>44549</v>
      </c>
      <c r="C1822" s="73" t="s">
        <v>132</v>
      </c>
      <c r="D1822" s="73">
        <v>20211219</v>
      </c>
      <c r="E1822" s="73">
        <v>766443</v>
      </c>
      <c r="F1822" s="73">
        <v>722438</v>
      </c>
      <c r="G1822" s="73">
        <v>677012</v>
      </c>
      <c r="H1822" s="73">
        <v>776658</v>
      </c>
    </row>
    <row r="1823" spans="1:8" x14ac:dyDescent="0.35">
      <c r="A1823" s="73" t="s">
        <v>139</v>
      </c>
      <c r="B1823" s="41">
        <v>44550</v>
      </c>
      <c r="C1823" s="73" t="s">
        <v>132</v>
      </c>
      <c r="D1823" s="73">
        <v>20211220</v>
      </c>
      <c r="E1823" s="73">
        <v>838952</v>
      </c>
      <c r="F1823" s="73">
        <v>821696</v>
      </c>
      <c r="G1823" s="73">
        <v>776269</v>
      </c>
      <c r="H1823" s="73">
        <v>877382</v>
      </c>
    </row>
    <row r="1824" spans="1:8" x14ac:dyDescent="0.35">
      <c r="A1824" s="73" t="s">
        <v>140</v>
      </c>
      <c r="B1824" s="41">
        <v>44551</v>
      </c>
      <c r="C1824" s="73" t="s">
        <v>132</v>
      </c>
      <c r="D1824" s="73">
        <v>20211221</v>
      </c>
      <c r="E1824" s="73">
        <v>846741</v>
      </c>
      <c r="F1824" s="73">
        <v>813802</v>
      </c>
      <c r="G1824" s="73">
        <v>768374</v>
      </c>
      <c r="H1824" s="73">
        <v>869486</v>
      </c>
    </row>
    <row r="1825" spans="1:8" x14ac:dyDescent="0.35">
      <c r="A1825" s="73" t="s">
        <v>141</v>
      </c>
      <c r="B1825" s="41">
        <v>44552</v>
      </c>
      <c r="C1825" s="73" t="s">
        <v>132</v>
      </c>
      <c r="D1825" s="73">
        <v>20211222</v>
      </c>
      <c r="E1825" s="73">
        <v>850477</v>
      </c>
      <c r="F1825" s="73">
        <v>806684</v>
      </c>
      <c r="G1825" s="73">
        <v>761256</v>
      </c>
      <c r="H1825" s="73">
        <v>863834</v>
      </c>
    </row>
    <row r="1826" spans="1:8" x14ac:dyDescent="0.35">
      <c r="A1826" s="73" t="s">
        <v>142</v>
      </c>
      <c r="B1826" s="41">
        <v>44553</v>
      </c>
      <c r="C1826" s="73" t="s">
        <v>132</v>
      </c>
      <c r="D1826" s="73">
        <v>20211223</v>
      </c>
      <c r="E1826" s="73">
        <v>801182</v>
      </c>
      <c r="F1826" s="73">
        <v>803546</v>
      </c>
      <c r="G1826" s="73">
        <v>758120</v>
      </c>
      <c r="H1826" s="73">
        <v>862162</v>
      </c>
    </row>
    <row r="1827" spans="1:8" x14ac:dyDescent="0.35">
      <c r="A1827" s="73" t="s">
        <v>143</v>
      </c>
      <c r="B1827" s="41">
        <v>44554</v>
      </c>
      <c r="C1827" s="73" t="s">
        <v>132</v>
      </c>
      <c r="D1827" s="73">
        <v>20211224</v>
      </c>
      <c r="E1827" s="73">
        <v>727939</v>
      </c>
      <c r="F1827" s="73">
        <v>793045</v>
      </c>
      <c r="G1827" s="73">
        <v>749083</v>
      </c>
      <c r="H1827" s="73">
        <v>853126</v>
      </c>
    </row>
    <row r="1828" spans="1:8" x14ac:dyDescent="0.35">
      <c r="A1828" s="73" t="s">
        <v>144</v>
      </c>
      <c r="B1828" s="41">
        <v>44555</v>
      </c>
      <c r="C1828" s="73" t="s">
        <v>132</v>
      </c>
      <c r="D1828" s="73">
        <v>20211225</v>
      </c>
      <c r="E1828" s="73">
        <v>620345</v>
      </c>
      <c r="F1828" s="73">
        <v>571819</v>
      </c>
      <c r="G1828" s="73">
        <v>527857</v>
      </c>
      <c r="H1828" s="73">
        <v>633366</v>
      </c>
    </row>
    <row r="1829" spans="1:8" x14ac:dyDescent="0.35">
      <c r="A1829" s="73" t="s">
        <v>138</v>
      </c>
      <c r="B1829" s="41">
        <v>44556</v>
      </c>
      <c r="C1829" s="73" t="s">
        <v>132</v>
      </c>
      <c r="D1829" s="73">
        <v>20211226</v>
      </c>
      <c r="E1829" s="73">
        <v>650067</v>
      </c>
      <c r="F1829" s="73">
        <v>532952</v>
      </c>
      <c r="G1829" s="73">
        <v>488988</v>
      </c>
      <c r="H1829" s="73">
        <v>594498</v>
      </c>
    </row>
    <row r="1830" spans="1:8" x14ac:dyDescent="0.35">
      <c r="A1830" s="73" t="s">
        <v>139</v>
      </c>
      <c r="B1830" s="41">
        <v>44557</v>
      </c>
      <c r="C1830" s="73" t="s">
        <v>132</v>
      </c>
      <c r="D1830" s="73">
        <v>20211227</v>
      </c>
      <c r="E1830" s="73">
        <v>702680</v>
      </c>
      <c r="F1830" s="73">
        <v>631026</v>
      </c>
      <c r="G1830" s="73">
        <v>587064</v>
      </c>
      <c r="H1830" s="73">
        <v>694038</v>
      </c>
    </row>
    <row r="1831" spans="1:8" x14ac:dyDescent="0.35">
      <c r="A1831" s="73" t="s">
        <v>140</v>
      </c>
      <c r="B1831" s="41">
        <v>44558</v>
      </c>
      <c r="C1831" s="73" t="s">
        <v>132</v>
      </c>
      <c r="D1831" s="73">
        <v>20211228</v>
      </c>
      <c r="E1831" s="73">
        <v>693069</v>
      </c>
      <c r="F1831" s="73">
        <v>630918</v>
      </c>
      <c r="G1831" s="73">
        <v>586956</v>
      </c>
      <c r="H1831" s="73">
        <v>693930</v>
      </c>
    </row>
    <row r="1832" spans="1:8" x14ac:dyDescent="0.35">
      <c r="A1832" s="73" t="s">
        <v>141</v>
      </c>
      <c r="B1832" s="41">
        <v>44559</v>
      </c>
      <c r="C1832" s="73" t="s">
        <v>132</v>
      </c>
      <c r="D1832" s="73">
        <v>20211229</v>
      </c>
      <c r="E1832" s="73">
        <v>677481</v>
      </c>
      <c r="F1832" s="73">
        <v>702346</v>
      </c>
      <c r="G1832" s="73">
        <v>658384</v>
      </c>
      <c r="H1832" s="73">
        <v>766823</v>
      </c>
    </row>
    <row r="1833" spans="1:8" x14ac:dyDescent="0.35">
      <c r="A1833" s="73" t="s">
        <v>142</v>
      </c>
      <c r="B1833" s="41">
        <v>44560</v>
      </c>
      <c r="C1833" s="73" t="s">
        <v>132</v>
      </c>
      <c r="D1833" s="73">
        <v>20211230</v>
      </c>
      <c r="E1833" s="73">
        <v>644332</v>
      </c>
      <c r="F1833" s="73">
        <v>702254</v>
      </c>
      <c r="G1833" s="73">
        <v>659757</v>
      </c>
      <c r="H1833" s="73">
        <v>766731</v>
      </c>
    </row>
    <row r="1834" spans="1:8" x14ac:dyDescent="0.35">
      <c r="A1834" s="73" t="s">
        <v>143</v>
      </c>
      <c r="B1834" s="41">
        <v>44561</v>
      </c>
      <c r="C1834" s="73" t="s">
        <v>132</v>
      </c>
      <c r="D1834" s="73">
        <v>20211231</v>
      </c>
      <c r="E1834" s="73">
        <v>621592</v>
      </c>
      <c r="F1834" s="73">
        <v>702166</v>
      </c>
      <c r="G1834" s="73">
        <v>659670</v>
      </c>
      <c r="H1834" s="73">
        <v>766644</v>
      </c>
    </row>
    <row r="1835" spans="1:8" x14ac:dyDescent="0.35">
      <c r="A1835" s="73" t="s">
        <v>144</v>
      </c>
      <c r="B1835" s="41">
        <v>44562</v>
      </c>
      <c r="C1835" s="73" t="s">
        <v>132</v>
      </c>
      <c r="D1835" s="73">
        <v>20220101</v>
      </c>
      <c r="E1835" s="73">
        <v>548088</v>
      </c>
    </row>
    <row r="1836" spans="1:8" x14ac:dyDescent="0.35">
      <c r="A1836" s="73" t="s">
        <v>138</v>
      </c>
      <c r="B1836" s="41">
        <v>44563</v>
      </c>
      <c r="C1836" s="73" t="s">
        <v>132</v>
      </c>
      <c r="D1836" s="73">
        <v>20220102</v>
      </c>
      <c r="E1836" s="73">
        <v>590431</v>
      </c>
    </row>
    <row r="1837" spans="1:8" x14ac:dyDescent="0.35">
      <c r="A1837" s="73" t="s">
        <v>139</v>
      </c>
      <c r="B1837" s="41">
        <v>44564</v>
      </c>
      <c r="C1837" s="73" t="s">
        <v>132</v>
      </c>
      <c r="D1837" s="73">
        <v>20220103</v>
      </c>
      <c r="E1837" s="73">
        <v>642708</v>
      </c>
    </row>
    <row r="1838" spans="1:8" x14ac:dyDescent="0.35">
      <c r="A1838" s="73" t="s">
        <v>140</v>
      </c>
      <c r="B1838" s="41">
        <v>44565</v>
      </c>
      <c r="C1838" s="73" t="s">
        <v>132</v>
      </c>
      <c r="D1838" s="73">
        <v>20220104</v>
      </c>
      <c r="E1838" s="73">
        <v>768101</v>
      </c>
    </row>
    <row r="1839" spans="1:8" x14ac:dyDescent="0.35">
      <c r="A1839" s="73" t="s">
        <v>141</v>
      </c>
      <c r="B1839" s="41">
        <v>44566</v>
      </c>
      <c r="C1839" s="73" t="s">
        <v>132</v>
      </c>
      <c r="D1839" s="73">
        <v>20220105</v>
      </c>
      <c r="E1839" s="73">
        <v>820207</v>
      </c>
    </row>
    <row r="1840" spans="1:8" x14ac:dyDescent="0.35">
      <c r="A1840" s="73" t="s">
        <v>142</v>
      </c>
      <c r="B1840" s="41">
        <v>44567</v>
      </c>
      <c r="C1840" s="73" t="s">
        <v>132</v>
      </c>
      <c r="D1840" s="73">
        <v>20220106</v>
      </c>
      <c r="E1840" s="73">
        <v>843990</v>
      </c>
    </row>
    <row r="1841" spans="1:5" x14ac:dyDescent="0.35">
      <c r="A1841" s="73" t="s">
        <v>143</v>
      </c>
      <c r="B1841" s="41">
        <v>44568</v>
      </c>
      <c r="C1841" s="73" t="s">
        <v>132</v>
      </c>
      <c r="D1841" s="73">
        <v>20220107</v>
      </c>
      <c r="E1841" s="73">
        <v>825310</v>
      </c>
    </row>
    <row r="1842" spans="1:5" x14ac:dyDescent="0.35">
      <c r="A1842" s="73" t="s">
        <v>144</v>
      </c>
      <c r="B1842" s="41">
        <v>44569</v>
      </c>
      <c r="C1842" s="73" t="s">
        <v>132</v>
      </c>
      <c r="D1842" s="73">
        <v>20220108</v>
      </c>
      <c r="E1842" s="73">
        <v>746540</v>
      </c>
    </row>
    <row r="1843" spans="1:5" x14ac:dyDescent="0.35">
      <c r="A1843" s="73" t="s">
        <v>138</v>
      </c>
      <c r="B1843" s="41">
        <v>44570</v>
      </c>
      <c r="C1843" s="73" t="s">
        <v>132</v>
      </c>
      <c r="D1843" s="73">
        <v>20220109</v>
      </c>
      <c r="E1843" s="73">
        <v>743690</v>
      </c>
    </row>
    <row r="1844" spans="1:5" x14ac:dyDescent="0.35">
      <c r="A1844" s="73" t="s">
        <v>139</v>
      </c>
      <c r="B1844" s="41">
        <v>44571</v>
      </c>
      <c r="C1844" s="73" t="s">
        <v>132</v>
      </c>
      <c r="D1844" s="73">
        <v>20220110</v>
      </c>
      <c r="E1844" s="73">
        <v>848614</v>
      </c>
    </row>
    <row r="1845" spans="1:5" x14ac:dyDescent="0.35">
      <c r="A1845" s="73" t="s">
        <v>140</v>
      </c>
      <c r="B1845" s="41">
        <v>44572</v>
      </c>
      <c r="C1845" s="73" t="s">
        <v>132</v>
      </c>
      <c r="D1845" s="73">
        <v>20220111</v>
      </c>
      <c r="E1845" s="73">
        <v>836278</v>
      </c>
    </row>
    <row r="1846" spans="1:5" x14ac:dyDescent="0.35">
      <c r="A1846" s="73" t="s">
        <v>141</v>
      </c>
      <c r="B1846" s="41">
        <v>44573</v>
      </c>
      <c r="C1846" s="73" t="s">
        <v>132</v>
      </c>
      <c r="D1846" s="73">
        <v>20220112</v>
      </c>
      <c r="E1846" s="73">
        <v>822806</v>
      </c>
    </row>
    <row r="1847" spans="1:5" x14ac:dyDescent="0.35">
      <c r="A1847" s="73" t="s">
        <v>142</v>
      </c>
      <c r="B1847" s="41">
        <v>44574</v>
      </c>
      <c r="C1847" s="73" t="s">
        <v>132</v>
      </c>
      <c r="D1847" s="73">
        <v>20220113</v>
      </c>
      <c r="E1847" s="73">
        <v>836114</v>
      </c>
    </row>
    <row r="1848" spans="1:5" x14ac:dyDescent="0.35">
      <c r="A1848" s="73" t="s">
        <v>143</v>
      </c>
      <c r="B1848" s="41">
        <v>44575</v>
      </c>
      <c r="C1848" s="73" t="s">
        <v>132</v>
      </c>
      <c r="D1848" s="73">
        <v>20220114</v>
      </c>
      <c r="E1848" s="73">
        <v>842570</v>
      </c>
    </row>
    <row r="1849" spans="1:5" x14ac:dyDescent="0.35">
      <c r="A1849" s="73" t="s">
        <v>144</v>
      </c>
      <c r="B1849" s="41">
        <v>44576</v>
      </c>
      <c r="C1849" s="73" t="s">
        <v>132</v>
      </c>
      <c r="D1849" s="73">
        <v>20220115</v>
      </c>
      <c r="E1849" s="73">
        <v>788183</v>
      </c>
    </row>
    <row r="1850" spans="1:5" x14ac:dyDescent="0.35">
      <c r="A1850" s="73" t="s">
        <v>138</v>
      </c>
      <c r="B1850" s="41">
        <v>44577</v>
      </c>
      <c r="C1850" s="73" t="s">
        <v>132</v>
      </c>
      <c r="D1850" s="73">
        <v>20220116</v>
      </c>
      <c r="E1850" s="73">
        <v>741622</v>
      </c>
    </row>
    <row r="1851" spans="1:5" x14ac:dyDescent="0.35">
      <c r="A1851" s="73" t="s">
        <v>139</v>
      </c>
      <c r="B1851" s="41">
        <v>44578</v>
      </c>
      <c r="C1851" s="73" t="s">
        <v>132</v>
      </c>
      <c r="D1851" s="73">
        <v>20220117</v>
      </c>
      <c r="E1851" s="73">
        <v>833180</v>
      </c>
    </row>
    <row r="1852" spans="1:5" x14ac:dyDescent="0.35">
      <c r="A1852" s="73" t="s">
        <v>140</v>
      </c>
      <c r="B1852" s="41">
        <v>44579</v>
      </c>
      <c r="C1852" s="73" t="s">
        <v>132</v>
      </c>
      <c r="D1852" s="73">
        <v>20220118</v>
      </c>
      <c r="E1852" s="73">
        <v>856399</v>
      </c>
    </row>
    <row r="1853" spans="1:5" x14ac:dyDescent="0.35">
      <c r="A1853" s="73" t="s">
        <v>141</v>
      </c>
      <c r="B1853" s="41">
        <v>44580</v>
      </c>
      <c r="C1853" s="73" t="s">
        <v>132</v>
      </c>
      <c r="D1853" s="73">
        <v>20220119</v>
      </c>
      <c r="E1853" s="73">
        <v>804743</v>
      </c>
    </row>
    <row r="1854" spans="1:5" x14ac:dyDescent="0.35">
      <c r="A1854" s="73" t="s">
        <v>142</v>
      </c>
      <c r="B1854" s="41">
        <v>44581</v>
      </c>
      <c r="C1854" s="73" t="s">
        <v>132</v>
      </c>
      <c r="D1854" s="73">
        <v>20220120</v>
      </c>
      <c r="E1854" s="73">
        <v>855419</v>
      </c>
    </row>
    <row r="1855" spans="1:5" x14ac:dyDescent="0.35">
      <c r="A1855" s="73" t="s">
        <v>143</v>
      </c>
      <c r="B1855" s="41">
        <v>44582</v>
      </c>
      <c r="C1855" s="73" t="s">
        <v>132</v>
      </c>
      <c r="D1855" s="73">
        <v>20220121</v>
      </c>
      <c r="E1855" s="73">
        <v>865150</v>
      </c>
    </row>
    <row r="1856" spans="1:5" x14ac:dyDescent="0.35">
      <c r="A1856" s="73" t="s">
        <v>144</v>
      </c>
      <c r="B1856" s="41">
        <v>44583</v>
      </c>
      <c r="C1856" s="73" t="s">
        <v>132</v>
      </c>
      <c r="D1856" s="73">
        <v>20220122</v>
      </c>
      <c r="E1856" s="73">
        <v>774267</v>
      </c>
    </row>
    <row r="1857" spans="1:5" x14ac:dyDescent="0.35">
      <c r="A1857" s="73" t="s">
        <v>138</v>
      </c>
      <c r="B1857" s="41">
        <v>44584</v>
      </c>
      <c r="C1857" s="73" t="s">
        <v>132</v>
      </c>
      <c r="D1857" s="73">
        <v>20220123</v>
      </c>
      <c r="E1857" s="73">
        <v>769946</v>
      </c>
    </row>
    <row r="1858" spans="1:5" x14ac:dyDescent="0.35">
      <c r="A1858" s="73" t="s">
        <v>139</v>
      </c>
      <c r="B1858" s="41">
        <v>44585</v>
      </c>
      <c r="C1858" s="73" t="s">
        <v>132</v>
      </c>
      <c r="D1858" s="73">
        <v>20220124</v>
      </c>
      <c r="E1858" s="73">
        <v>861559</v>
      </c>
    </row>
    <row r="1859" spans="1:5" x14ac:dyDescent="0.35">
      <c r="A1859" s="73" t="s">
        <v>140</v>
      </c>
      <c r="B1859" s="41">
        <v>44586</v>
      </c>
      <c r="C1859" s="73" t="s">
        <v>132</v>
      </c>
      <c r="D1859" s="73">
        <v>20220125</v>
      </c>
      <c r="E1859" s="73">
        <v>881674</v>
      </c>
    </row>
    <row r="1860" spans="1:5" x14ac:dyDescent="0.35">
      <c r="A1860" s="73" t="s">
        <v>141</v>
      </c>
      <c r="B1860" s="41">
        <v>44587</v>
      </c>
      <c r="C1860" s="73" t="s">
        <v>132</v>
      </c>
      <c r="D1860" s="73">
        <v>20220126</v>
      </c>
      <c r="E1860" s="73">
        <v>819215</v>
      </c>
    </row>
    <row r="1861" spans="1:5" x14ac:dyDescent="0.35">
      <c r="A1861" s="73" t="s">
        <v>142</v>
      </c>
      <c r="B1861" s="41">
        <v>44588</v>
      </c>
      <c r="C1861" s="73" t="s">
        <v>132</v>
      </c>
      <c r="D1861" s="73">
        <v>20220127</v>
      </c>
      <c r="E1861" s="73">
        <v>789950</v>
      </c>
    </row>
    <row r="1862" spans="1:5" x14ac:dyDescent="0.35">
      <c r="A1862" s="73" t="s">
        <v>143</v>
      </c>
      <c r="B1862" s="41">
        <v>44589</v>
      </c>
      <c r="C1862" s="73" t="s">
        <v>132</v>
      </c>
      <c r="D1862" s="73">
        <v>20220128</v>
      </c>
      <c r="E1862" s="73">
        <v>803451</v>
      </c>
    </row>
    <row r="1863" spans="1:5" x14ac:dyDescent="0.35">
      <c r="A1863" s="73" t="s">
        <v>144</v>
      </c>
      <c r="B1863" s="41">
        <v>44590</v>
      </c>
      <c r="C1863" s="73" t="s">
        <v>132</v>
      </c>
      <c r="D1863" s="73">
        <v>20220129</v>
      </c>
      <c r="E1863" s="73">
        <v>669766</v>
      </c>
    </row>
    <row r="1864" spans="1:5" x14ac:dyDescent="0.35">
      <c r="A1864" s="73" t="s">
        <v>138</v>
      </c>
      <c r="B1864" s="41">
        <v>44591</v>
      </c>
      <c r="C1864" s="73" t="s">
        <v>132</v>
      </c>
      <c r="D1864" s="73">
        <v>20220130</v>
      </c>
      <c r="E1864" s="73">
        <v>700600</v>
      </c>
    </row>
    <row r="1865" spans="1:5" x14ac:dyDescent="0.35">
      <c r="A1865" s="73" t="s">
        <v>139</v>
      </c>
      <c r="B1865" s="41">
        <v>44592</v>
      </c>
      <c r="C1865" s="73" t="s">
        <v>132</v>
      </c>
      <c r="D1865" s="73">
        <v>20220131</v>
      </c>
      <c r="E1865" s="73">
        <v>772226</v>
      </c>
    </row>
    <row r="1866" spans="1:5" x14ac:dyDescent="0.35">
      <c r="A1866" s="73" t="s">
        <v>140</v>
      </c>
      <c r="B1866" s="41">
        <v>44593</v>
      </c>
      <c r="C1866" s="73" t="s">
        <v>132</v>
      </c>
      <c r="D1866" s="73">
        <v>20220201</v>
      </c>
      <c r="E1866" s="73">
        <v>734097</v>
      </c>
    </row>
    <row r="1867" spans="1:5" x14ac:dyDescent="0.35">
      <c r="A1867" s="73" t="s">
        <v>141</v>
      </c>
      <c r="B1867" s="41">
        <v>44594</v>
      </c>
      <c r="C1867" s="73" t="s">
        <v>132</v>
      </c>
      <c r="D1867" s="73">
        <v>20220202</v>
      </c>
      <c r="E1867" s="73">
        <v>776052</v>
      </c>
    </row>
    <row r="1868" spans="1:5" x14ac:dyDescent="0.35">
      <c r="A1868" s="73" t="s">
        <v>142</v>
      </c>
      <c r="B1868" s="41">
        <v>44595</v>
      </c>
      <c r="C1868" s="73" t="s">
        <v>132</v>
      </c>
      <c r="D1868" s="73">
        <v>20220203</v>
      </c>
      <c r="E1868" s="73">
        <v>753937</v>
      </c>
    </row>
    <row r="1869" spans="1:5" x14ac:dyDescent="0.35">
      <c r="A1869" s="73" t="s">
        <v>143</v>
      </c>
      <c r="B1869" s="41">
        <v>44596</v>
      </c>
      <c r="C1869" s="73" t="s">
        <v>132</v>
      </c>
      <c r="D1869" s="73">
        <v>20220204</v>
      </c>
      <c r="E1869" s="73">
        <v>749966</v>
      </c>
    </row>
    <row r="1870" spans="1:5" x14ac:dyDescent="0.35">
      <c r="A1870" s="73" t="s">
        <v>144</v>
      </c>
      <c r="B1870" s="41">
        <v>44597</v>
      </c>
      <c r="C1870" s="73" t="s">
        <v>132</v>
      </c>
      <c r="D1870" s="73">
        <v>20220205</v>
      </c>
      <c r="E1870" s="73">
        <v>679404</v>
      </c>
    </row>
    <row r="1871" spans="1:5" x14ac:dyDescent="0.35">
      <c r="A1871" s="73" t="s">
        <v>138</v>
      </c>
      <c r="B1871" s="41">
        <v>44598</v>
      </c>
      <c r="C1871" s="73" t="s">
        <v>132</v>
      </c>
      <c r="D1871" s="73">
        <v>20220206</v>
      </c>
      <c r="E1871" s="73">
        <v>657576</v>
      </c>
    </row>
    <row r="1872" spans="1:5" x14ac:dyDescent="0.35">
      <c r="A1872" s="73" t="s">
        <v>139</v>
      </c>
      <c r="B1872" s="41">
        <v>44599</v>
      </c>
      <c r="C1872" s="73" t="s">
        <v>132</v>
      </c>
      <c r="D1872" s="73">
        <v>20220207</v>
      </c>
      <c r="E1872" s="73">
        <v>787073</v>
      </c>
    </row>
    <row r="1873" spans="1:5" x14ac:dyDescent="0.35">
      <c r="A1873" s="73" t="s">
        <v>140</v>
      </c>
      <c r="B1873" s="41">
        <v>44600</v>
      </c>
      <c r="C1873" s="73" t="s">
        <v>132</v>
      </c>
      <c r="D1873" s="73">
        <v>20220208</v>
      </c>
      <c r="E1873" s="73">
        <v>750914</v>
      </c>
    </row>
    <row r="1874" spans="1:5" x14ac:dyDescent="0.35">
      <c r="A1874" s="73" t="s">
        <v>141</v>
      </c>
      <c r="B1874" s="41">
        <v>44601</v>
      </c>
      <c r="C1874" s="73" t="s">
        <v>132</v>
      </c>
      <c r="D1874" s="73">
        <v>20220209</v>
      </c>
      <c r="E1874" s="73">
        <v>757233</v>
      </c>
    </row>
    <row r="1875" spans="1:5" x14ac:dyDescent="0.35">
      <c r="A1875" s="73" t="s">
        <v>142</v>
      </c>
      <c r="B1875" s="41">
        <v>44602</v>
      </c>
      <c r="C1875" s="73" t="s">
        <v>132</v>
      </c>
      <c r="D1875" s="73">
        <v>20220210</v>
      </c>
      <c r="E1875" s="73">
        <v>772512</v>
      </c>
    </row>
    <row r="1876" spans="1:5" x14ac:dyDescent="0.35">
      <c r="A1876" s="73" t="s">
        <v>143</v>
      </c>
      <c r="B1876" s="41">
        <v>44603</v>
      </c>
      <c r="C1876" s="73" t="s">
        <v>132</v>
      </c>
      <c r="D1876" s="73">
        <v>20220211</v>
      </c>
      <c r="E1876" s="73">
        <v>800631</v>
      </c>
    </row>
    <row r="1877" spans="1:5" x14ac:dyDescent="0.35">
      <c r="A1877" s="73" t="s">
        <v>144</v>
      </c>
      <c r="B1877" s="41">
        <v>44604</v>
      </c>
      <c r="C1877" s="73" t="s">
        <v>132</v>
      </c>
      <c r="D1877" s="73">
        <v>20220212</v>
      </c>
      <c r="E1877" s="73">
        <v>669868</v>
      </c>
    </row>
    <row r="1878" spans="1:5" x14ac:dyDescent="0.35">
      <c r="A1878" s="73" t="s">
        <v>138</v>
      </c>
      <c r="B1878" s="41">
        <v>44605</v>
      </c>
      <c r="C1878" s="73" t="s">
        <v>132</v>
      </c>
      <c r="D1878" s="73">
        <v>20220213</v>
      </c>
      <c r="E1878" s="73">
        <v>693675</v>
      </c>
    </row>
    <row r="1879" spans="1:5" x14ac:dyDescent="0.35">
      <c r="A1879" s="73" t="s">
        <v>139</v>
      </c>
      <c r="B1879" s="41">
        <v>44606</v>
      </c>
      <c r="C1879" s="73" t="s">
        <v>132</v>
      </c>
      <c r="D1879" s="73">
        <v>20220214</v>
      </c>
      <c r="E1879" s="73">
        <v>774338</v>
      </c>
    </row>
    <row r="1880" spans="1:5" x14ac:dyDescent="0.35">
      <c r="A1880" s="73" t="s">
        <v>140</v>
      </c>
      <c r="B1880" s="41">
        <v>44607</v>
      </c>
      <c r="C1880" s="73" t="s">
        <v>132</v>
      </c>
      <c r="D1880" s="73">
        <v>20220215</v>
      </c>
      <c r="E1880" s="73">
        <v>790987</v>
      </c>
    </row>
    <row r="1881" spans="1:5" x14ac:dyDescent="0.35">
      <c r="A1881" s="73" t="s">
        <v>141</v>
      </c>
      <c r="B1881" s="41">
        <v>44608</v>
      </c>
      <c r="C1881" s="73" t="s">
        <v>132</v>
      </c>
      <c r="D1881" s="73">
        <v>20220216</v>
      </c>
      <c r="E1881" s="73">
        <v>719967</v>
      </c>
    </row>
    <row r="1882" spans="1:5" x14ac:dyDescent="0.35">
      <c r="A1882" s="73" t="s">
        <v>142</v>
      </c>
      <c r="B1882" s="41">
        <v>44609</v>
      </c>
      <c r="C1882" s="73" t="s">
        <v>132</v>
      </c>
      <c r="D1882" s="73">
        <v>20220217</v>
      </c>
      <c r="E1882" s="73">
        <v>719000</v>
      </c>
    </row>
    <row r="1883" spans="1:5" x14ac:dyDescent="0.35">
      <c r="A1883" s="73" t="s">
        <v>143</v>
      </c>
      <c r="B1883" s="41">
        <v>44610</v>
      </c>
      <c r="C1883" s="73" t="s">
        <v>132</v>
      </c>
      <c r="D1883" s="73">
        <v>20220218</v>
      </c>
      <c r="E1883" s="73">
        <v>729192</v>
      </c>
    </row>
    <row r="1884" spans="1:5" x14ac:dyDescent="0.35">
      <c r="A1884" s="73" t="s">
        <v>144</v>
      </c>
      <c r="B1884" s="41">
        <v>44611</v>
      </c>
      <c r="C1884" s="73" t="s">
        <v>132</v>
      </c>
      <c r="D1884" s="73">
        <v>20220219</v>
      </c>
      <c r="E1884" s="73">
        <v>703631</v>
      </c>
    </row>
    <row r="1885" spans="1:5" x14ac:dyDescent="0.35">
      <c r="A1885" s="73" t="s">
        <v>138</v>
      </c>
      <c r="B1885" s="41">
        <v>44612</v>
      </c>
      <c r="C1885" s="73" t="s">
        <v>132</v>
      </c>
      <c r="D1885" s="73">
        <v>20220220</v>
      </c>
      <c r="E1885" s="73">
        <v>646131</v>
      </c>
    </row>
    <row r="1886" spans="1:5" x14ac:dyDescent="0.35">
      <c r="A1886" s="73" t="s">
        <v>139</v>
      </c>
      <c r="B1886" s="41">
        <v>44613</v>
      </c>
      <c r="C1886" s="73" t="s">
        <v>132</v>
      </c>
      <c r="D1886" s="73">
        <v>20220221</v>
      </c>
      <c r="E1886" s="73">
        <v>745746</v>
      </c>
    </row>
    <row r="1887" spans="1:5" x14ac:dyDescent="0.35">
      <c r="A1887" s="73" t="s">
        <v>140</v>
      </c>
      <c r="B1887" s="41">
        <v>44614</v>
      </c>
      <c r="C1887" s="73" t="s">
        <v>132</v>
      </c>
      <c r="D1887" s="73">
        <v>20220222</v>
      </c>
      <c r="E1887" s="73">
        <v>730592</v>
      </c>
    </row>
    <row r="1888" spans="1:5" x14ac:dyDescent="0.35">
      <c r="A1888" s="73" t="s">
        <v>141</v>
      </c>
      <c r="B1888" s="41">
        <v>44615</v>
      </c>
      <c r="C1888" s="73" t="s">
        <v>132</v>
      </c>
      <c r="D1888" s="73">
        <v>20220223</v>
      </c>
      <c r="E1888" s="73">
        <v>734981</v>
      </c>
    </row>
    <row r="1889" spans="1:5" x14ac:dyDescent="0.35">
      <c r="A1889" s="73" t="s">
        <v>142</v>
      </c>
      <c r="B1889" s="41">
        <v>44616</v>
      </c>
      <c r="C1889" s="73" t="s">
        <v>132</v>
      </c>
      <c r="D1889" s="73">
        <v>20220224</v>
      </c>
      <c r="E1889" s="73">
        <v>744049</v>
      </c>
    </row>
    <row r="1890" spans="1:5" x14ac:dyDescent="0.35">
      <c r="A1890" s="73" t="s">
        <v>143</v>
      </c>
      <c r="B1890" s="41">
        <v>44617</v>
      </c>
      <c r="C1890" s="73" t="s">
        <v>132</v>
      </c>
      <c r="D1890" s="73">
        <v>20220225</v>
      </c>
      <c r="E1890" s="73">
        <v>740156</v>
      </c>
    </row>
    <row r="1891" spans="1:5" x14ac:dyDescent="0.35">
      <c r="A1891" s="73" t="s">
        <v>144</v>
      </c>
      <c r="B1891" s="41">
        <v>44618</v>
      </c>
      <c r="C1891" s="73" t="s">
        <v>132</v>
      </c>
      <c r="D1891" s="73">
        <v>20220226</v>
      </c>
      <c r="E1891" s="73">
        <v>633465</v>
      </c>
    </row>
    <row r="1892" spans="1:5" x14ac:dyDescent="0.35">
      <c r="A1892" s="73" t="s">
        <v>138</v>
      </c>
      <c r="B1892" s="41">
        <v>44619</v>
      </c>
      <c r="C1892" s="73" t="s">
        <v>132</v>
      </c>
      <c r="D1892" s="73">
        <v>20220227</v>
      </c>
      <c r="E1892" s="73">
        <v>618433</v>
      </c>
    </row>
    <row r="1893" spans="1:5" x14ac:dyDescent="0.35">
      <c r="A1893" s="73" t="s">
        <v>139</v>
      </c>
      <c r="B1893" s="41">
        <v>44620</v>
      </c>
      <c r="C1893" s="73" t="s">
        <v>132</v>
      </c>
      <c r="D1893" s="73">
        <v>20220228</v>
      </c>
      <c r="E1893" s="73">
        <v>764222</v>
      </c>
    </row>
    <row r="1894" spans="1:5" x14ac:dyDescent="0.35">
      <c r="A1894" s="73" t="s">
        <v>140</v>
      </c>
      <c r="B1894" s="41">
        <v>44621</v>
      </c>
      <c r="C1894" s="73" t="s">
        <v>132</v>
      </c>
      <c r="D1894" s="73">
        <v>20220301</v>
      </c>
      <c r="E1894" s="73">
        <v>790538</v>
      </c>
    </row>
    <row r="1895" spans="1:5" x14ac:dyDescent="0.35">
      <c r="A1895" s="73" t="s">
        <v>141</v>
      </c>
      <c r="B1895" s="41">
        <v>44622</v>
      </c>
      <c r="C1895" s="73" t="s">
        <v>132</v>
      </c>
      <c r="D1895" s="73">
        <v>20220302</v>
      </c>
      <c r="E1895" s="73">
        <v>796775</v>
      </c>
    </row>
    <row r="1896" spans="1:5" x14ac:dyDescent="0.35">
      <c r="A1896" s="73" t="s">
        <v>142</v>
      </c>
      <c r="B1896" s="41">
        <v>44623</v>
      </c>
      <c r="C1896" s="73" t="s">
        <v>132</v>
      </c>
      <c r="D1896" s="73">
        <v>20220303</v>
      </c>
      <c r="E1896" s="73">
        <v>793466</v>
      </c>
    </row>
    <row r="1897" spans="1:5" x14ac:dyDescent="0.35">
      <c r="A1897" s="73" t="s">
        <v>143</v>
      </c>
      <c r="B1897" s="41">
        <v>44624</v>
      </c>
      <c r="C1897" s="73" t="s">
        <v>132</v>
      </c>
      <c r="D1897" s="73">
        <v>20220304</v>
      </c>
      <c r="E1897" s="73">
        <v>781161</v>
      </c>
    </row>
    <row r="1898" spans="1:5" x14ac:dyDescent="0.35">
      <c r="A1898" s="73" t="s">
        <v>144</v>
      </c>
      <c r="B1898" s="41">
        <v>44625</v>
      </c>
      <c r="C1898" s="73" t="s">
        <v>132</v>
      </c>
      <c r="D1898" s="73">
        <v>20220305</v>
      </c>
      <c r="E1898" s="73">
        <v>690149</v>
      </c>
    </row>
    <row r="1899" spans="1:5" x14ac:dyDescent="0.35">
      <c r="A1899" s="73" t="s">
        <v>138</v>
      </c>
      <c r="B1899" s="41">
        <v>44626</v>
      </c>
      <c r="C1899" s="73" t="s">
        <v>132</v>
      </c>
      <c r="D1899" s="73">
        <v>20220306</v>
      </c>
      <c r="E1899" s="73">
        <v>700237</v>
      </c>
    </row>
    <row r="1900" spans="1:5" x14ac:dyDescent="0.35">
      <c r="A1900" s="73" t="s">
        <v>139</v>
      </c>
      <c r="B1900" s="41">
        <v>44627</v>
      </c>
      <c r="C1900" s="73" t="s">
        <v>132</v>
      </c>
      <c r="D1900" s="73">
        <v>20220307</v>
      </c>
      <c r="E1900" s="73">
        <v>770054</v>
      </c>
    </row>
    <row r="1901" spans="1:5" x14ac:dyDescent="0.35">
      <c r="A1901" s="73" t="s">
        <v>140</v>
      </c>
      <c r="B1901" s="41">
        <v>44628</v>
      </c>
      <c r="C1901" s="73" t="s">
        <v>132</v>
      </c>
      <c r="D1901" s="73">
        <v>20220308</v>
      </c>
      <c r="E1901" s="73">
        <v>729371</v>
      </c>
    </row>
    <row r="1902" spans="1:5" x14ac:dyDescent="0.35">
      <c r="A1902" s="73" t="s">
        <v>141</v>
      </c>
      <c r="B1902" s="41">
        <v>44629</v>
      </c>
      <c r="C1902" s="73" t="s">
        <v>132</v>
      </c>
      <c r="D1902" s="73">
        <v>20220309</v>
      </c>
      <c r="E1902" s="73">
        <v>713380</v>
      </c>
    </row>
    <row r="1903" spans="1:5" x14ac:dyDescent="0.35">
      <c r="A1903" s="73" t="s">
        <v>142</v>
      </c>
      <c r="B1903" s="41">
        <v>44630</v>
      </c>
      <c r="C1903" s="73" t="s">
        <v>132</v>
      </c>
      <c r="D1903" s="73">
        <v>20220310</v>
      </c>
      <c r="E1903" s="73">
        <v>712713</v>
      </c>
    </row>
    <row r="1904" spans="1:5" x14ac:dyDescent="0.35">
      <c r="A1904" s="73" t="s">
        <v>143</v>
      </c>
      <c r="B1904" s="41">
        <v>44631</v>
      </c>
      <c r="C1904" s="73" t="s">
        <v>132</v>
      </c>
      <c r="D1904" s="73">
        <v>20220311</v>
      </c>
      <c r="E1904" s="73">
        <v>701731</v>
      </c>
    </row>
    <row r="1905" spans="1:5" x14ac:dyDescent="0.35">
      <c r="A1905" s="73" t="s">
        <v>144</v>
      </c>
      <c r="B1905" s="41">
        <v>44632</v>
      </c>
      <c r="C1905" s="73" t="s">
        <v>132</v>
      </c>
      <c r="D1905" s="73">
        <v>20220312</v>
      </c>
      <c r="E1905" s="73">
        <v>613868</v>
      </c>
    </row>
    <row r="1906" spans="1:5" x14ac:dyDescent="0.35">
      <c r="A1906" s="73" t="s">
        <v>138</v>
      </c>
      <c r="B1906" s="41">
        <v>44633</v>
      </c>
      <c r="C1906" s="73" t="s">
        <v>132</v>
      </c>
      <c r="D1906" s="73">
        <v>20220313</v>
      </c>
      <c r="E1906" s="73">
        <v>618385</v>
      </c>
    </row>
    <row r="1907" spans="1:5" x14ac:dyDescent="0.35">
      <c r="A1907" s="73" t="s">
        <v>139</v>
      </c>
      <c r="B1907" s="41">
        <v>44634</v>
      </c>
      <c r="C1907" s="73" t="s">
        <v>132</v>
      </c>
      <c r="D1907" s="73">
        <v>20220314</v>
      </c>
      <c r="E1907" s="73">
        <v>717274</v>
      </c>
    </row>
    <row r="1908" spans="1:5" x14ac:dyDescent="0.35">
      <c r="A1908" s="73" t="s">
        <v>140</v>
      </c>
      <c r="B1908" s="41">
        <v>44635</v>
      </c>
      <c r="C1908" s="73" t="s">
        <v>132</v>
      </c>
      <c r="D1908" s="73">
        <v>20220315</v>
      </c>
      <c r="E1908" s="73">
        <v>728031</v>
      </c>
    </row>
    <row r="1909" spans="1:5" x14ac:dyDescent="0.35">
      <c r="A1909" s="73" t="s">
        <v>141</v>
      </c>
      <c r="B1909" s="41">
        <v>44636</v>
      </c>
      <c r="C1909" s="73" t="s">
        <v>132</v>
      </c>
      <c r="D1909" s="73">
        <v>20220316</v>
      </c>
      <c r="E1909" s="73">
        <v>777114</v>
      </c>
    </row>
    <row r="1910" spans="1:5" x14ac:dyDescent="0.35">
      <c r="A1910" s="73" t="s">
        <v>142</v>
      </c>
      <c r="B1910" s="41">
        <v>44637</v>
      </c>
      <c r="C1910" s="73" t="s">
        <v>132</v>
      </c>
      <c r="D1910" s="73">
        <v>20220317</v>
      </c>
      <c r="E1910" s="73">
        <v>707438</v>
      </c>
    </row>
    <row r="1911" spans="1:5" x14ac:dyDescent="0.35">
      <c r="A1911" s="73" t="s">
        <v>143</v>
      </c>
      <c r="B1911" s="41">
        <v>44638</v>
      </c>
      <c r="C1911" s="73" t="s">
        <v>132</v>
      </c>
      <c r="D1911" s="73">
        <v>20220318</v>
      </c>
      <c r="E1911" s="73">
        <v>692158</v>
      </c>
    </row>
    <row r="1912" spans="1:5" x14ac:dyDescent="0.35">
      <c r="A1912" s="73" t="s">
        <v>144</v>
      </c>
      <c r="B1912" s="41">
        <v>44639</v>
      </c>
      <c r="C1912" s="73" t="s">
        <v>132</v>
      </c>
      <c r="D1912" s="73">
        <v>20220319</v>
      </c>
      <c r="E1912" s="73">
        <v>566381</v>
      </c>
    </row>
    <row r="1913" spans="1:5" x14ac:dyDescent="0.35">
      <c r="A1913" s="73" t="s">
        <v>138</v>
      </c>
      <c r="B1913" s="41">
        <v>44640</v>
      </c>
      <c r="C1913" s="73" t="s">
        <v>132</v>
      </c>
      <c r="D1913" s="73">
        <v>20220320</v>
      </c>
      <c r="E1913" s="73">
        <v>603136</v>
      </c>
    </row>
    <row r="1914" spans="1:5" x14ac:dyDescent="0.35">
      <c r="A1914" s="73" t="s">
        <v>139</v>
      </c>
      <c r="B1914" s="41">
        <v>44641</v>
      </c>
      <c r="C1914" s="73" t="s">
        <v>132</v>
      </c>
      <c r="D1914" s="73">
        <v>20220321</v>
      </c>
      <c r="E1914" s="73">
        <v>728947</v>
      </c>
    </row>
    <row r="1915" spans="1:5" x14ac:dyDescent="0.35">
      <c r="A1915" s="73" t="s">
        <v>140</v>
      </c>
      <c r="B1915" s="41">
        <v>44642</v>
      </c>
      <c r="C1915" s="73" t="s">
        <v>132</v>
      </c>
      <c r="D1915" s="73">
        <v>20220322</v>
      </c>
      <c r="E1915" s="73">
        <v>681671</v>
      </c>
    </row>
    <row r="1916" spans="1:5" x14ac:dyDescent="0.35">
      <c r="A1916" s="73" t="s">
        <v>141</v>
      </c>
      <c r="B1916" s="41">
        <v>44643</v>
      </c>
      <c r="C1916" s="73" t="s">
        <v>132</v>
      </c>
      <c r="D1916" s="73">
        <v>20220323</v>
      </c>
      <c r="E1916" s="73">
        <v>682031</v>
      </c>
    </row>
    <row r="1917" spans="1:5" x14ac:dyDescent="0.35">
      <c r="A1917" s="73" t="s">
        <v>142</v>
      </c>
      <c r="B1917" s="41">
        <v>44644</v>
      </c>
      <c r="C1917" s="73" t="s">
        <v>132</v>
      </c>
      <c r="D1917" s="73">
        <v>20220324</v>
      </c>
      <c r="E1917" s="73">
        <v>679549</v>
      </c>
    </row>
    <row r="1918" spans="1:5" x14ac:dyDescent="0.35">
      <c r="A1918" s="73" t="s">
        <v>143</v>
      </c>
      <c r="B1918" s="41">
        <v>44645</v>
      </c>
      <c r="C1918" s="73" t="s">
        <v>132</v>
      </c>
      <c r="D1918" s="73">
        <v>20220325</v>
      </c>
      <c r="E1918" s="73">
        <v>656906</v>
      </c>
    </row>
    <row r="1919" spans="1:5" x14ac:dyDescent="0.35">
      <c r="A1919" s="73" t="s">
        <v>144</v>
      </c>
      <c r="B1919" s="41">
        <v>44646</v>
      </c>
      <c r="C1919" s="73" t="s">
        <v>132</v>
      </c>
      <c r="D1919" s="73">
        <v>20220326</v>
      </c>
      <c r="E1919" s="73">
        <v>579539</v>
      </c>
    </row>
    <row r="1920" spans="1:5" x14ac:dyDescent="0.35">
      <c r="A1920" s="73" t="s">
        <v>138</v>
      </c>
      <c r="B1920" s="41">
        <v>44647</v>
      </c>
      <c r="C1920" s="73" t="s">
        <v>132</v>
      </c>
      <c r="D1920" s="73">
        <v>20220327</v>
      </c>
      <c r="E1920" s="73">
        <v>570606</v>
      </c>
    </row>
    <row r="1921" spans="1:5" x14ac:dyDescent="0.35">
      <c r="A1921" s="73" t="s">
        <v>139</v>
      </c>
      <c r="B1921" s="41">
        <v>44648</v>
      </c>
      <c r="C1921" s="73" t="s">
        <v>132</v>
      </c>
      <c r="D1921" s="73">
        <v>20220328</v>
      </c>
      <c r="E1921" s="73">
        <v>694350</v>
      </c>
    </row>
    <row r="1922" spans="1:5" x14ac:dyDescent="0.35">
      <c r="A1922" s="73" t="s">
        <v>140</v>
      </c>
      <c r="B1922" s="41">
        <v>44649</v>
      </c>
      <c r="C1922" s="73" t="s">
        <v>132</v>
      </c>
      <c r="D1922" s="73">
        <v>20220329</v>
      </c>
      <c r="E1922" s="73">
        <v>733911</v>
      </c>
    </row>
    <row r="1923" spans="1:5" x14ac:dyDescent="0.35">
      <c r="A1923" s="73" t="s">
        <v>141</v>
      </c>
      <c r="B1923" s="41">
        <v>44650</v>
      </c>
      <c r="C1923" s="73" t="s">
        <v>132</v>
      </c>
      <c r="D1923" s="73">
        <v>20220330</v>
      </c>
      <c r="E1923" s="73">
        <v>747088</v>
      </c>
    </row>
    <row r="1924" spans="1:5" x14ac:dyDescent="0.35">
      <c r="A1924" s="73" t="s">
        <v>142</v>
      </c>
      <c r="B1924" s="41">
        <v>44651</v>
      </c>
      <c r="C1924" s="73" t="s">
        <v>132</v>
      </c>
      <c r="D1924" s="73">
        <v>20220331</v>
      </c>
      <c r="E1924" s="73">
        <v>724237</v>
      </c>
    </row>
    <row r="1925" spans="1:5" x14ac:dyDescent="0.35">
      <c r="A1925" s="73" t="s">
        <v>143</v>
      </c>
      <c r="B1925" s="41">
        <v>44652</v>
      </c>
      <c r="C1925" s="73" t="s">
        <v>132</v>
      </c>
      <c r="D1925" s="73">
        <v>20220401</v>
      </c>
      <c r="E1925" s="73">
        <v>729239</v>
      </c>
    </row>
    <row r="1926" spans="1:5" x14ac:dyDescent="0.35">
      <c r="A1926" s="73" t="s">
        <v>144</v>
      </c>
      <c r="B1926" s="41">
        <v>44653</v>
      </c>
      <c r="C1926" s="73" t="s">
        <v>132</v>
      </c>
      <c r="D1926" s="73">
        <v>20220402</v>
      </c>
      <c r="E1926" s="73">
        <v>676237</v>
      </c>
    </row>
    <row r="1927" spans="1:5" x14ac:dyDescent="0.35">
      <c r="A1927" s="73" t="s">
        <v>138</v>
      </c>
      <c r="B1927" s="41">
        <v>44654</v>
      </c>
      <c r="C1927" s="73" t="s">
        <v>132</v>
      </c>
      <c r="D1927" s="73">
        <v>20220403</v>
      </c>
      <c r="E1927" s="73">
        <v>636423</v>
      </c>
    </row>
    <row r="1928" spans="1:5" x14ac:dyDescent="0.35">
      <c r="A1928" s="73" t="s">
        <v>139</v>
      </c>
      <c r="B1928" s="41">
        <v>44655</v>
      </c>
      <c r="C1928" s="73" t="s">
        <v>132</v>
      </c>
      <c r="D1928" s="73">
        <v>20220404</v>
      </c>
      <c r="E1928" s="73">
        <v>683722</v>
      </c>
    </row>
    <row r="1929" spans="1:5" x14ac:dyDescent="0.35">
      <c r="A1929" s="73" t="s">
        <v>140</v>
      </c>
      <c r="B1929" s="41">
        <v>44656</v>
      </c>
      <c r="C1929" s="73" t="s">
        <v>132</v>
      </c>
      <c r="D1929" s="73">
        <v>20220405</v>
      </c>
      <c r="E1929" s="73">
        <v>666201</v>
      </c>
    </row>
    <row r="1930" spans="1:5" x14ac:dyDescent="0.35">
      <c r="A1930" s="73" t="s">
        <v>141</v>
      </c>
      <c r="B1930" s="41">
        <v>44657</v>
      </c>
      <c r="C1930" s="73" t="s">
        <v>132</v>
      </c>
      <c r="D1930" s="73">
        <v>20220406</v>
      </c>
      <c r="E1930" s="73">
        <v>647306</v>
      </c>
    </row>
    <row r="1931" spans="1:5" x14ac:dyDescent="0.35">
      <c r="A1931" s="73" t="s">
        <v>142</v>
      </c>
      <c r="B1931" s="41">
        <v>44658</v>
      </c>
      <c r="C1931" s="73" t="s">
        <v>132</v>
      </c>
      <c r="D1931" s="73">
        <v>20220407</v>
      </c>
      <c r="E1931" s="73">
        <v>659585</v>
      </c>
    </row>
    <row r="1932" spans="1:5" x14ac:dyDescent="0.35">
      <c r="A1932" s="73" t="s">
        <v>143</v>
      </c>
      <c r="B1932" s="41">
        <v>44659</v>
      </c>
      <c r="C1932" s="73" t="s">
        <v>132</v>
      </c>
      <c r="D1932" s="73">
        <v>20220408</v>
      </c>
      <c r="E1932" s="73">
        <v>689846</v>
      </c>
    </row>
    <row r="1933" spans="1:5" x14ac:dyDescent="0.35">
      <c r="A1933" s="73" t="s">
        <v>144</v>
      </c>
      <c r="B1933" s="41">
        <v>44660</v>
      </c>
      <c r="C1933" s="73" t="s">
        <v>132</v>
      </c>
      <c r="D1933" s="73">
        <v>20220409</v>
      </c>
      <c r="E1933" s="73">
        <v>608910</v>
      </c>
    </row>
    <row r="1934" spans="1:5" x14ac:dyDescent="0.35">
      <c r="A1934" s="73" t="s">
        <v>138</v>
      </c>
      <c r="B1934" s="41">
        <v>44661</v>
      </c>
      <c r="C1934" s="73" t="s">
        <v>132</v>
      </c>
      <c r="D1934" s="73">
        <v>20220410</v>
      </c>
      <c r="E1934" s="73">
        <v>603764</v>
      </c>
    </row>
    <row r="1935" spans="1:5" x14ac:dyDescent="0.35">
      <c r="A1935" s="73" t="s">
        <v>139</v>
      </c>
      <c r="B1935" s="41">
        <v>44662</v>
      </c>
      <c r="C1935" s="73" t="s">
        <v>132</v>
      </c>
      <c r="D1935" s="73">
        <v>20220411</v>
      </c>
      <c r="E1935" s="73">
        <v>632005</v>
      </c>
    </row>
    <row r="1936" spans="1:5" x14ac:dyDescent="0.35">
      <c r="A1936" s="73" t="s">
        <v>140</v>
      </c>
      <c r="B1936" s="41">
        <v>44663</v>
      </c>
      <c r="C1936" s="73" t="s">
        <v>132</v>
      </c>
      <c r="D1936" s="73">
        <v>20220412</v>
      </c>
      <c r="E1936" s="73">
        <v>691812</v>
      </c>
    </row>
    <row r="1937" spans="1:5" x14ac:dyDescent="0.35">
      <c r="A1937" s="73" t="s">
        <v>141</v>
      </c>
      <c r="B1937" s="41">
        <v>44664</v>
      </c>
      <c r="C1937" s="73" t="s">
        <v>132</v>
      </c>
      <c r="D1937" s="73">
        <v>20220413</v>
      </c>
      <c r="E1937" s="73">
        <v>667883</v>
      </c>
    </row>
    <row r="1938" spans="1:5" x14ac:dyDescent="0.35">
      <c r="A1938" s="73" t="s">
        <v>142</v>
      </c>
      <c r="B1938" s="41">
        <v>44665</v>
      </c>
      <c r="C1938" s="73" t="s">
        <v>132</v>
      </c>
      <c r="D1938" s="73">
        <v>20220414</v>
      </c>
      <c r="E1938" s="73">
        <v>662060</v>
      </c>
    </row>
    <row r="1939" spans="1:5" x14ac:dyDescent="0.35">
      <c r="A1939" s="73" t="s">
        <v>143</v>
      </c>
      <c r="B1939" s="41">
        <v>44666</v>
      </c>
      <c r="C1939" s="73" t="s">
        <v>132</v>
      </c>
      <c r="D1939" s="73">
        <v>20220415</v>
      </c>
      <c r="E1939" s="73">
        <v>564832</v>
      </c>
    </row>
    <row r="1940" spans="1:5" x14ac:dyDescent="0.35">
      <c r="A1940" s="73" t="s">
        <v>144</v>
      </c>
      <c r="B1940" s="41">
        <v>44667</v>
      </c>
      <c r="C1940" s="73" t="s">
        <v>132</v>
      </c>
      <c r="D1940" s="73">
        <v>20220416</v>
      </c>
      <c r="E1940" s="73">
        <v>517402</v>
      </c>
    </row>
    <row r="1941" spans="1:5" x14ac:dyDescent="0.35">
      <c r="A1941" s="73" t="s">
        <v>138</v>
      </c>
      <c r="B1941" s="41">
        <v>44668</v>
      </c>
      <c r="C1941" s="73" t="s">
        <v>132</v>
      </c>
      <c r="D1941" s="73">
        <v>20220417</v>
      </c>
      <c r="E1941" s="73">
        <v>496524</v>
      </c>
    </row>
    <row r="1942" spans="1:5" x14ac:dyDescent="0.35">
      <c r="A1942" s="73" t="s">
        <v>139</v>
      </c>
      <c r="B1942" s="41">
        <v>44669</v>
      </c>
      <c r="C1942" s="73" t="s">
        <v>132</v>
      </c>
      <c r="D1942" s="73">
        <v>20220418</v>
      </c>
      <c r="E1942" s="73">
        <v>541121</v>
      </c>
    </row>
    <row r="1943" spans="1:5" x14ac:dyDescent="0.35">
      <c r="A1943" s="73" t="s">
        <v>140</v>
      </c>
      <c r="B1943" s="41">
        <v>44670</v>
      </c>
      <c r="C1943" s="73" t="s">
        <v>132</v>
      </c>
      <c r="D1943" s="73">
        <v>20220419</v>
      </c>
      <c r="E1943" s="73">
        <v>636063</v>
      </c>
    </row>
    <row r="1944" spans="1:5" x14ac:dyDescent="0.35">
      <c r="A1944" s="73" t="s">
        <v>141</v>
      </c>
      <c r="B1944" s="41">
        <v>44671</v>
      </c>
      <c r="C1944" s="73" t="s">
        <v>132</v>
      </c>
      <c r="D1944" s="73">
        <v>20220420</v>
      </c>
      <c r="E1944" s="73">
        <v>612861</v>
      </c>
    </row>
    <row r="1945" spans="1:5" x14ac:dyDescent="0.35">
      <c r="A1945" s="73" t="s">
        <v>142</v>
      </c>
      <c r="B1945" s="41">
        <v>44672</v>
      </c>
      <c r="C1945" s="73" t="s">
        <v>132</v>
      </c>
      <c r="D1945" s="73">
        <v>20220421</v>
      </c>
      <c r="E1945" s="73">
        <v>588577</v>
      </c>
    </row>
    <row r="1946" spans="1:5" x14ac:dyDescent="0.35">
      <c r="A1946" s="73" t="s">
        <v>143</v>
      </c>
      <c r="B1946" s="41">
        <v>44673</v>
      </c>
      <c r="C1946" s="73" t="s">
        <v>132</v>
      </c>
      <c r="D1946" s="73">
        <v>20220422</v>
      </c>
      <c r="E1946" s="73">
        <v>582807</v>
      </c>
    </row>
    <row r="1947" spans="1:5" x14ac:dyDescent="0.35">
      <c r="A1947" s="73" t="s">
        <v>144</v>
      </c>
      <c r="B1947" s="41">
        <v>44674</v>
      </c>
      <c r="C1947" s="73" t="s">
        <v>132</v>
      </c>
      <c r="D1947" s="73">
        <v>20220423</v>
      </c>
      <c r="E1947" s="73">
        <v>518859</v>
      </c>
    </row>
    <row r="1948" spans="1:5" x14ac:dyDescent="0.35">
      <c r="A1948" s="73" t="s">
        <v>138</v>
      </c>
      <c r="B1948" s="41">
        <v>44675</v>
      </c>
      <c r="C1948" s="73" t="s">
        <v>132</v>
      </c>
      <c r="D1948" s="73">
        <v>20220424</v>
      </c>
      <c r="E1948" s="73">
        <v>507416</v>
      </c>
    </row>
    <row r="1949" spans="1:5" x14ac:dyDescent="0.35">
      <c r="A1949" s="73" t="s">
        <v>139</v>
      </c>
      <c r="B1949" s="41">
        <v>44676</v>
      </c>
      <c r="C1949" s="73" t="s">
        <v>132</v>
      </c>
      <c r="D1949" s="73">
        <v>20220425</v>
      </c>
      <c r="E1949" s="73">
        <v>644847</v>
      </c>
    </row>
    <row r="1950" spans="1:5" x14ac:dyDescent="0.35">
      <c r="A1950" s="73" t="s">
        <v>140</v>
      </c>
      <c r="B1950" s="41">
        <v>44677</v>
      </c>
      <c r="C1950" s="73" t="s">
        <v>132</v>
      </c>
      <c r="D1950" s="73">
        <v>20220426</v>
      </c>
      <c r="E1950" s="73">
        <v>644976</v>
      </c>
    </row>
    <row r="1951" spans="1:5" x14ac:dyDescent="0.35">
      <c r="A1951" s="73" t="s">
        <v>141</v>
      </c>
      <c r="B1951" s="41">
        <v>44678</v>
      </c>
      <c r="C1951" s="73" t="s">
        <v>132</v>
      </c>
      <c r="D1951" s="73">
        <v>20220427</v>
      </c>
      <c r="E1951" s="73">
        <v>684605</v>
      </c>
    </row>
    <row r="1952" spans="1:5" x14ac:dyDescent="0.35">
      <c r="A1952" s="73" t="s">
        <v>142</v>
      </c>
      <c r="B1952" s="41">
        <v>44679</v>
      </c>
      <c r="C1952" s="73" t="s">
        <v>132</v>
      </c>
      <c r="D1952" s="73">
        <v>20220428</v>
      </c>
      <c r="E1952" s="73">
        <v>692745</v>
      </c>
    </row>
    <row r="1953" spans="1:5" x14ac:dyDescent="0.35">
      <c r="A1953" s="73" t="s">
        <v>143</v>
      </c>
      <c r="B1953" s="41">
        <v>44680</v>
      </c>
      <c r="C1953" s="73" t="s">
        <v>132</v>
      </c>
      <c r="D1953" s="73">
        <v>20220429</v>
      </c>
      <c r="E1953" s="73">
        <v>655889</v>
      </c>
    </row>
    <row r="1954" spans="1:5" x14ac:dyDescent="0.35">
      <c r="A1954" s="73" t="s">
        <v>144</v>
      </c>
      <c r="B1954" s="41">
        <v>44681</v>
      </c>
      <c r="C1954" s="73" t="s">
        <v>132</v>
      </c>
      <c r="D1954" s="73">
        <v>20220430</v>
      </c>
      <c r="E1954" s="73">
        <v>557404</v>
      </c>
    </row>
    <row r="1955" spans="1:5" x14ac:dyDescent="0.35">
      <c r="A1955" s="73" t="s">
        <v>138</v>
      </c>
      <c r="B1955" s="41">
        <v>44682</v>
      </c>
      <c r="C1955" s="73" t="s">
        <v>132</v>
      </c>
      <c r="D1955" s="73">
        <v>20220501</v>
      </c>
      <c r="E1955" s="73">
        <v>585187</v>
      </c>
    </row>
    <row r="1956" spans="1:5" x14ac:dyDescent="0.35">
      <c r="A1956" s="73" t="s">
        <v>139</v>
      </c>
      <c r="B1956" s="41">
        <v>44683</v>
      </c>
      <c r="C1956" s="73" t="s">
        <v>132</v>
      </c>
      <c r="D1956" s="73">
        <v>20220502</v>
      </c>
      <c r="E1956" s="73">
        <v>599560</v>
      </c>
    </row>
    <row r="1957" spans="1:5" x14ac:dyDescent="0.35">
      <c r="A1957" s="73" t="s">
        <v>140</v>
      </c>
      <c r="B1957" s="41">
        <v>44684</v>
      </c>
      <c r="C1957" s="73" t="s">
        <v>132</v>
      </c>
      <c r="D1957" s="73">
        <v>20220503</v>
      </c>
      <c r="E1957" s="73">
        <v>668326</v>
      </c>
    </row>
    <row r="1958" spans="1:5" x14ac:dyDescent="0.35">
      <c r="A1958" s="73" t="s">
        <v>141</v>
      </c>
      <c r="B1958" s="41">
        <v>44685</v>
      </c>
      <c r="C1958" s="73" t="s">
        <v>132</v>
      </c>
      <c r="D1958" s="73">
        <v>20220504</v>
      </c>
      <c r="E1958" s="73">
        <v>649338</v>
      </c>
    </row>
    <row r="1959" spans="1:5" x14ac:dyDescent="0.35">
      <c r="A1959" s="73" t="s">
        <v>142</v>
      </c>
      <c r="B1959" s="41">
        <v>44686</v>
      </c>
      <c r="C1959" s="73" t="s">
        <v>132</v>
      </c>
      <c r="D1959" s="73">
        <v>20220505</v>
      </c>
      <c r="E1959" s="73">
        <v>628996</v>
      </c>
    </row>
    <row r="1960" spans="1:5" x14ac:dyDescent="0.35">
      <c r="A1960" s="73" t="s">
        <v>143</v>
      </c>
      <c r="B1960" s="41">
        <v>44687</v>
      </c>
      <c r="C1960" s="73" t="s">
        <v>132</v>
      </c>
      <c r="D1960" s="73">
        <v>20220506</v>
      </c>
      <c r="E1960" s="73">
        <v>606069</v>
      </c>
    </row>
    <row r="1961" spans="1:5" x14ac:dyDescent="0.35">
      <c r="A1961" s="73" t="s">
        <v>144</v>
      </c>
      <c r="B1961" s="41">
        <v>44688</v>
      </c>
      <c r="C1961" s="73" t="s">
        <v>132</v>
      </c>
      <c r="D1961" s="73">
        <v>20220507</v>
      </c>
      <c r="E1961" s="73">
        <v>538931</v>
      </c>
    </row>
    <row r="1962" spans="1:5" x14ac:dyDescent="0.35">
      <c r="A1962" s="73" t="s">
        <v>138</v>
      </c>
      <c r="B1962" s="41">
        <v>44689</v>
      </c>
      <c r="C1962" s="73" t="s">
        <v>132</v>
      </c>
      <c r="D1962" s="73">
        <v>20220508</v>
      </c>
      <c r="E1962" s="73">
        <v>509343</v>
      </c>
    </row>
    <row r="1963" spans="1:5" x14ac:dyDescent="0.35">
      <c r="A1963" s="73" t="s">
        <v>139</v>
      </c>
      <c r="B1963" s="41">
        <v>44690</v>
      </c>
      <c r="C1963" s="73" t="s">
        <v>132</v>
      </c>
      <c r="D1963" s="73">
        <v>20220509</v>
      </c>
      <c r="E1963" s="73">
        <v>571279</v>
      </c>
    </row>
    <row r="1964" spans="1:5" x14ac:dyDescent="0.35">
      <c r="A1964" s="73" t="s">
        <v>140</v>
      </c>
      <c r="B1964" s="41">
        <v>44691</v>
      </c>
      <c r="C1964" s="73" t="s">
        <v>132</v>
      </c>
      <c r="D1964" s="73">
        <v>20220510</v>
      </c>
      <c r="E1964" s="73">
        <v>564084</v>
      </c>
    </row>
    <row r="1965" spans="1:5" x14ac:dyDescent="0.35">
      <c r="A1965" s="73" t="s">
        <v>141</v>
      </c>
      <c r="B1965" s="41">
        <v>44692</v>
      </c>
      <c r="C1965" s="73" t="s">
        <v>132</v>
      </c>
      <c r="D1965" s="73">
        <v>20220511</v>
      </c>
      <c r="E1965" s="73">
        <v>601645</v>
      </c>
    </row>
    <row r="1966" spans="1:5" x14ac:dyDescent="0.35">
      <c r="A1966" s="73" t="s">
        <v>142</v>
      </c>
      <c r="B1966" s="41">
        <v>44693</v>
      </c>
      <c r="C1966" s="73" t="s">
        <v>132</v>
      </c>
      <c r="D1966" s="73">
        <v>20220512</v>
      </c>
      <c r="E1966" s="73">
        <v>583632</v>
      </c>
    </row>
    <row r="1967" spans="1:5" x14ac:dyDescent="0.35">
      <c r="A1967" s="73" t="s">
        <v>143</v>
      </c>
      <c r="B1967" s="41">
        <v>44694</v>
      </c>
      <c r="C1967" s="73" t="s">
        <v>132</v>
      </c>
      <c r="D1967" s="73">
        <v>20220513</v>
      </c>
      <c r="E1967" s="73">
        <v>537550</v>
      </c>
    </row>
    <row r="1968" spans="1:5" x14ac:dyDescent="0.35">
      <c r="A1968" s="73" t="s">
        <v>144</v>
      </c>
      <c r="B1968" s="41">
        <v>44695</v>
      </c>
      <c r="C1968" s="73" t="s">
        <v>132</v>
      </c>
      <c r="D1968" s="73">
        <v>20220514</v>
      </c>
      <c r="E1968" s="73">
        <v>505567</v>
      </c>
    </row>
    <row r="1969" spans="1:5" x14ac:dyDescent="0.35">
      <c r="A1969" s="73" t="s">
        <v>138</v>
      </c>
      <c r="B1969" s="41">
        <v>44696</v>
      </c>
      <c r="C1969" s="73" t="s">
        <v>132</v>
      </c>
      <c r="D1969" s="73">
        <v>20220515</v>
      </c>
      <c r="E1969" s="73">
        <v>528842</v>
      </c>
    </row>
    <row r="1970" spans="1:5" x14ac:dyDescent="0.35">
      <c r="A1970" s="73" t="s">
        <v>139</v>
      </c>
      <c r="B1970" s="41">
        <v>44697</v>
      </c>
      <c r="C1970" s="73" t="s">
        <v>132</v>
      </c>
      <c r="D1970" s="73">
        <v>20220516</v>
      </c>
      <c r="E1970" s="73">
        <v>610571</v>
      </c>
    </row>
    <row r="1971" spans="1:5" x14ac:dyDescent="0.35">
      <c r="A1971" s="73" t="s">
        <v>140</v>
      </c>
      <c r="B1971" s="41">
        <v>44698</v>
      </c>
      <c r="C1971" s="73" t="s">
        <v>132</v>
      </c>
      <c r="D1971" s="73">
        <v>20220517</v>
      </c>
      <c r="E1971" s="73">
        <v>593479</v>
      </c>
    </row>
    <row r="1972" spans="1:5" x14ac:dyDescent="0.35">
      <c r="A1972" s="73" t="s">
        <v>141</v>
      </c>
      <c r="B1972" s="41">
        <v>44699</v>
      </c>
      <c r="C1972" s="73" t="s">
        <v>132</v>
      </c>
      <c r="D1972" s="73">
        <v>20220518</v>
      </c>
      <c r="E1972" s="73">
        <v>576175</v>
      </c>
    </row>
    <row r="1973" spans="1:5" x14ac:dyDescent="0.35">
      <c r="A1973" s="73" t="s">
        <v>142</v>
      </c>
      <c r="B1973" s="41">
        <v>44700</v>
      </c>
      <c r="C1973" s="73" t="s">
        <v>132</v>
      </c>
      <c r="D1973" s="73">
        <v>20220519</v>
      </c>
      <c r="E1973" s="73">
        <v>585243</v>
      </c>
    </row>
    <row r="1974" spans="1:5" x14ac:dyDescent="0.35">
      <c r="A1974" s="73" t="s">
        <v>143</v>
      </c>
      <c r="B1974" s="41">
        <v>44701</v>
      </c>
      <c r="C1974" s="73" t="s">
        <v>132</v>
      </c>
      <c r="D1974" s="73">
        <v>20220520</v>
      </c>
      <c r="E1974" s="73">
        <v>594644</v>
      </c>
    </row>
    <row r="1975" spans="1:5" x14ac:dyDescent="0.35">
      <c r="A1975" s="73" t="s">
        <v>144</v>
      </c>
      <c r="B1975" s="41">
        <v>44702</v>
      </c>
      <c r="C1975" s="73" t="s">
        <v>132</v>
      </c>
      <c r="D1975" s="73">
        <v>20220521</v>
      </c>
      <c r="E1975" s="73">
        <v>505920</v>
      </c>
    </row>
    <row r="1976" spans="1:5" x14ac:dyDescent="0.35">
      <c r="A1976" s="73" t="s">
        <v>138</v>
      </c>
      <c r="B1976" s="41">
        <v>44703</v>
      </c>
      <c r="C1976" s="73" t="s">
        <v>132</v>
      </c>
      <c r="D1976" s="73">
        <v>20220522</v>
      </c>
      <c r="E1976" s="73">
        <v>496587</v>
      </c>
    </row>
    <row r="1977" spans="1:5" x14ac:dyDescent="0.35">
      <c r="B1977" s="41">
        <v>44704</v>
      </c>
      <c r="C1977" s="73" t="s">
        <v>132</v>
      </c>
      <c r="E1977" s="73">
        <v>604782</v>
      </c>
    </row>
    <row r="1978" spans="1:5" x14ac:dyDescent="0.35">
      <c r="B1978" s="41">
        <v>44705</v>
      </c>
      <c r="C1978" s="73" t="s">
        <v>132</v>
      </c>
      <c r="E1978" s="73">
        <v>587887</v>
      </c>
    </row>
    <row r="1979" spans="1:5" x14ac:dyDescent="0.35">
      <c r="B1979" s="41">
        <v>44706</v>
      </c>
      <c r="C1979" s="73" t="s">
        <v>132</v>
      </c>
      <c r="E1979" s="73">
        <v>582258</v>
      </c>
    </row>
    <row r="1980" spans="1:5" x14ac:dyDescent="0.35">
      <c r="B1980" s="41">
        <v>44707</v>
      </c>
      <c r="C1980" s="73" t="s">
        <v>132</v>
      </c>
      <c r="E1980" s="73">
        <v>578058</v>
      </c>
    </row>
    <row r="1981" spans="1:5" x14ac:dyDescent="0.35">
      <c r="B1981" s="41">
        <v>44708</v>
      </c>
      <c r="C1981" s="73" t="s">
        <v>132</v>
      </c>
      <c r="E1981" s="73">
        <v>521306</v>
      </c>
    </row>
    <row r="1982" spans="1:5" x14ac:dyDescent="0.35">
      <c r="B1982" s="41">
        <v>44709</v>
      </c>
      <c r="C1982" s="73" t="s">
        <v>132</v>
      </c>
      <c r="E1982" s="73">
        <v>510229</v>
      </c>
    </row>
    <row r="1983" spans="1:5" x14ac:dyDescent="0.35">
      <c r="B1983" s="41">
        <v>44710</v>
      </c>
      <c r="C1983" s="73" t="s">
        <v>132</v>
      </c>
      <c r="E1983" s="73">
        <v>508522</v>
      </c>
    </row>
    <row r="1984" spans="1:5" x14ac:dyDescent="0.35">
      <c r="B1984" s="41">
        <v>44711</v>
      </c>
      <c r="C1984" s="73" t="s">
        <v>132</v>
      </c>
      <c r="E1984" s="73">
        <v>604689</v>
      </c>
    </row>
    <row r="1985" spans="2:5" x14ac:dyDescent="0.35">
      <c r="B1985" s="41">
        <v>44712</v>
      </c>
      <c r="C1985" s="73" t="s">
        <v>132</v>
      </c>
      <c r="E1985" s="73">
        <v>604857</v>
      </c>
    </row>
    <row r="1986" spans="2:5" x14ac:dyDescent="0.35">
      <c r="B1986" s="41">
        <v>44713</v>
      </c>
      <c r="C1986" s="73" t="s">
        <v>132</v>
      </c>
      <c r="E1986" s="73">
        <v>592684</v>
      </c>
    </row>
    <row r="1987" spans="2:5" x14ac:dyDescent="0.35">
      <c r="B1987" s="41">
        <v>44714</v>
      </c>
      <c r="C1987" s="73" t="s">
        <v>132</v>
      </c>
      <c r="E1987" s="73">
        <v>518032</v>
      </c>
    </row>
    <row r="1988" spans="2:5" x14ac:dyDescent="0.35">
      <c r="B1988" s="41">
        <v>44715</v>
      </c>
      <c r="C1988" s="73" t="s">
        <v>132</v>
      </c>
      <c r="E1988" s="73">
        <v>504516</v>
      </c>
    </row>
    <row r="1989" spans="2:5" x14ac:dyDescent="0.35">
      <c r="B1989" s="41">
        <v>44716</v>
      </c>
      <c r="C1989" s="73" t="s">
        <v>132</v>
      </c>
      <c r="E1989" s="73">
        <v>486855</v>
      </c>
    </row>
    <row r="1990" spans="2:5" x14ac:dyDescent="0.35">
      <c r="B1990" s="41">
        <v>44717</v>
      </c>
      <c r="C1990" s="73" t="s">
        <v>132</v>
      </c>
      <c r="E1990" s="73">
        <v>547031</v>
      </c>
    </row>
    <row r="1991" spans="2:5" x14ac:dyDescent="0.35">
      <c r="B1991" s="41">
        <v>44718</v>
      </c>
      <c r="C1991" s="73" t="s">
        <v>132</v>
      </c>
      <c r="E1991" s="73">
        <v>629491</v>
      </c>
    </row>
    <row r="1992" spans="2:5" x14ac:dyDescent="0.35">
      <c r="B1992" s="41">
        <v>44719</v>
      </c>
      <c r="C1992" s="73" t="s">
        <v>132</v>
      </c>
      <c r="E1992" s="73">
        <v>610527</v>
      </c>
    </row>
    <row r="1993" spans="2:5" x14ac:dyDescent="0.35">
      <c r="B1993" s="41">
        <v>44720</v>
      </c>
      <c r="C1993" s="73" t="s">
        <v>132</v>
      </c>
      <c r="E1993" s="73">
        <v>582031</v>
      </c>
    </row>
    <row r="1994" spans="2:5" x14ac:dyDescent="0.35">
      <c r="B1994" s="41">
        <v>44721</v>
      </c>
      <c r="C1994" s="73" t="s">
        <v>132</v>
      </c>
      <c r="E1994" s="73">
        <v>596453</v>
      </c>
    </row>
    <row r="1995" spans="2:5" x14ac:dyDescent="0.35">
      <c r="B1995" s="41">
        <v>44722</v>
      </c>
      <c r="C1995" s="73" t="s">
        <v>132</v>
      </c>
      <c r="E1995" s="73">
        <v>529612</v>
      </c>
    </row>
    <row r="1996" spans="2:5" x14ac:dyDescent="0.35">
      <c r="B1996" s="41">
        <v>44723</v>
      </c>
      <c r="C1996" s="73" t="s">
        <v>132</v>
      </c>
      <c r="E1996" s="73">
        <v>446228</v>
      </c>
    </row>
    <row r="1997" spans="2:5" x14ac:dyDescent="0.35">
      <c r="B1997" s="41">
        <v>44724</v>
      </c>
      <c r="C1997" s="73" t="s">
        <v>132</v>
      </c>
      <c r="E1997" s="73">
        <v>451364</v>
      </c>
    </row>
    <row r="1998" spans="2:5" x14ac:dyDescent="0.35">
      <c r="B1998" s="41">
        <v>44725</v>
      </c>
      <c r="C1998" s="73" t="s">
        <v>132</v>
      </c>
      <c r="E1998" s="73">
        <v>570424</v>
      </c>
    </row>
    <row r="1999" spans="2:5" x14ac:dyDescent="0.35">
      <c r="B1999" s="41">
        <v>44726</v>
      </c>
      <c r="C1999" s="73" t="s">
        <v>132</v>
      </c>
      <c r="E1999" s="73">
        <v>579884</v>
      </c>
    </row>
    <row r="2000" spans="2:5" x14ac:dyDescent="0.35">
      <c r="B2000" s="41">
        <v>44727</v>
      </c>
      <c r="C2000" s="73" t="s">
        <v>132</v>
      </c>
      <c r="E2000" s="73">
        <v>590144</v>
      </c>
    </row>
    <row r="2001" spans="2:5" x14ac:dyDescent="0.35">
      <c r="B2001" s="41">
        <v>44728</v>
      </c>
      <c r="C2001" s="73" t="s">
        <v>132</v>
      </c>
      <c r="E2001" s="73">
        <v>600337</v>
      </c>
    </row>
    <row r="2002" spans="2:5" x14ac:dyDescent="0.35">
      <c r="B2002" s="41">
        <v>44729</v>
      </c>
      <c r="C2002" s="73" t="s">
        <v>132</v>
      </c>
      <c r="E2002" s="73">
        <v>557711</v>
      </c>
    </row>
    <row r="2003" spans="2:5" x14ac:dyDescent="0.35">
      <c r="B2003" s="41">
        <v>44730</v>
      </c>
      <c r="C2003" s="73" t="s">
        <v>132</v>
      </c>
      <c r="E2003" s="73">
        <v>534974</v>
      </c>
    </row>
    <row r="2004" spans="2:5" x14ac:dyDescent="0.35">
      <c r="B2004" s="41">
        <v>44731</v>
      </c>
      <c r="C2004" s="73" t="s">
        <v>132</v>
      </c>
      <c r="E2004" s="73">
        <v>492933</v>
      </c>
    </row>
    <row r="2005" spans="2:5" x14ac:dyDescent="0.35">
      <c r="B2005" s="41">
        <v>44732</v>
      </c>
      <c r="C2005" s="73" t="s">
        <v>132</v>
      </c>
      <c r="E2005" s="73">
        <v>558477</v>
      </c>
    </row>
    <row r="2006" spans="2:5" x14ac:dyDescent="0.35">
      <c r="B2006" s="41">
        <v>44733</v>
      </c>
      <c r="C2006" s="73" t="s">
        <v>132</v>
      </c>
      <c r="E2006" s="73">
        <v>564059</v>
      </c>
    </row>
    <row r="2007" spans="2:5" x14ac:dyDescent="0.35">
      <c r="B2007" s="41">
        <v>44734</v>
      </c>
      <c r="C2007" s="73" t="s">
        <v>132</v>
      </c>
      <c r="E2007" s="73">
        <v>576433</v>
      </c>
    </row>
    <row r="2008" spans="2:5" x14ac:dyDescent="0.35">
      <c r="B2008" s="41">
        <v>44735</v>
      </c>
      <c r="C2008" s="73" t="s">
        <v>132</v>
      </c>
      <c r="E2008" s="73">
        <v>595440</v>
      </c>
    </row>
    <row r="2009" spans="2:5" x14ac:dyDescent="0.35">
      <c r="B2009" s="41">
        <v>44736</v>
      </c>
      <c r="C2009" s="73" t="s">
        <v>132</v>
      </c>
      <c r="E2009" s="73">
        <v>579194</v>
      </c>
    </row>
    <row r="2010" spans="2:5" x14ac:dyDescent="0.35">
      <c r="B2010" s="41">
        <v>44737</v>
      </c>
      <c r="C2010" s="73" t="s">
        <v>132</v>
      </c>
      <c r="E2010" s="73">
        <v>457690</v>
      </c>
    </row>
    <row r="2011" spans="2:5" x14ac:dyDescent="0.35">
      <c r="B2011" s="41">
        <v>44738</v>
      </c>
      <c r="C2011" s="73" t="s">
        <v>132</v>
      </c>
      <c r="E2011" s="73">
        <v>439079</v>
      </c>
    </row>
    <row r="2012" spans="2:5" x14ac:dyDescent="0.35">
      <c r="B2012" s="41">
        <v>44739</v>
      </c>
      <c r="C2012" s="73" t="s">
        <v>132</v>
      </c>
      <c r="E2012" s="73">
        <v>550651</v>
      </c>
    </row>
    <row r="2013" spans="2:5" x14ac:dyDescent="0.35">
      <c r="B2013" s="41">
        <v>44740</v>
      </c>
      <c r="C2013" s="73" t="s">
        <v>132</v>
      </c>
      <c r="E2013" s="73">
        <v>545640</v>
      </c>
    </row>
    <row r="2014" spans="2:5" x14ac:dyDescent="0.35">
      <c r="B2014" s="41">
        <v>44741</v>
      </c>
      <c r="C2014" s="73" t="s">
        <v>132</v>
      </c>
      <c r="E2014" s="73">
        <v>585345</v>
      </c>
    </row>
    <row r="2015" spans="2:5" x14ac:dyDescent="0.35">
      <c r="B2015" s="41">
        <v>44742</v>
      </c>
      <c r="C2015" s="73" t="s">
        <v>132</v>
      </c>
      <c r="E2015" s="73">
        <v>587261</v>
      </c>
    </row>
    <row r="2016" spans="2:5" x14ac:dyDescent="0.35">
      <c r="B2016" s="41">
        <v>44743</v>
      </c>
      <c r="C2016" s="73" t="s">
        <v>132</v>
      </c>
      <c r="E2016" s="73">
        <v>561856</v>
      </c>
    </row>
    <row r="2017" spans="2:5" x14ac:dyDescent="0.35">
      <c r="B2017" s="41">
        <v>44744</v>
      </c>
      <c r="C2017" s="73" t="s">
        <v>132</v>
      </c>
      <c r="E2017" s="73">
        <v>498438</v>
      </c>
    </row>
    <row r="2018" spans="2:5" x14ac:dyDescent="0.35">
      <c r="B2018" s="41">
        <v>44745</v>
      </c>
      <c r="C2018" s="73" t="s">
        <v>132</v>
      </c>
      <c r="E2018" s="73">
        <v>495525</v>
      </c>
    </row>
    <row r="2019" spans="2:5" x14ac:dyDescent="0.35">
      <c r="B2019" s="41">
        <v>44746</v>
      </c>
      <c r="C2019" s="73" t="s">
        <v>132</v>
      </c>
      <c r="E2019" s="73">
        <v>550396</v>
      </c>
    </row>
    <row r="2020" spans="2:5" x14ac:dyDescent="0.35">
      <c r="B2020" s="41">
        <v>44747</v>
      </c>
      <c r="C2020" s="73" t="s">
        <v>132</v>
      </c>
      <c r="E2020" s="73">
        <v>571427</v>
      </c>
    </row>
    <row r="2021" spans="2:5" x14ac:dyDescent="0.35">
      <c r="B2021" s="41">
        <v>44748</v>
      </c>
      <c r="C2021" s="73" t="s">
        <v>132</v>
      </c>
      <c r="E2021" s="73">
        <v>564539</v>
      </c>
    </row>
    <row r="2022" spans="2:5" x14ac:dyDescent="0.35">
      <c r="B2022" s="41">
        <v>44749</v>
      </c>
      <c r="C2022" s="73" t="s">
        <v>132</v>
      </c>
      <c r="E2022" s="73">
        <v>576996</v>
      </c>
    </row>
    <row r="2023" spans="2:5" x14ac:dyDescent="0.35">
      <c r="B2023" s="41">
        <v>44750</v>
      </c>
      <c r="C2023" s="73" t="s">
        <v>132</v>
      </c>
      <c r="E2023" s="73">
        <v>557048</v>
      </c>
    </row>
    <row r="2024" spans="2:5" x14ac:dyDescent="0.35">
      <c r="B2024" s="41">
        <v>44752</v>
      </c>
      <c r="C2024" s="73" t="s">
        <v>132</v>
      </c>
      <c r="E2024" s="73">
        <v>493042</v>
      </c>
    </row>
    <row r="2025" spans="2:5" x14ac:dyDescent="0.35">
      <c r="B2025" s="41">
        <v>44753</v>
      </c>
      <c r="C2025" s="73" t="s">
        <v>132</v>
      </c>
      <c r="E2025" s="73">
        <v>581418</v>
      </c>
    </row>
    <row r="2026" spans="2:5" x14ac:dyDescent="0.35">
      <c r="B2026" s="41">
        <v>44754</v>
      </c>
      <c r="C2026" s="73" t="s">
        <v>132</v>
      </c>
      <c r="E2026" s="73">
        <v>618447</v>
      </c>
    </row>
    <row r="2027" spans="2:5" x14ac:dyDescent="0.35">
      <c r="B2027" s="41">
        <v>44755</v>
      </c>
      <c r="C2027" s="73" t="s">
        <v>132</v>
      </c>
      <c r="E2027" s="73">
        <v>588194</v>
      </c>
    </row>
    <row r="2028" spans="2:5" x14ac:dyDescent="0.35">
      <c r="B2028" s="41">
        <v>44756</v>
      </c>
      <c r="C2028" s="73" t="s">
        <v>132</v>
      </c>
      <c r="E2028" s="73">
        <v>583023</v>
      </c>
    </row>
    <row r="2029" spans="2:5" x14ac:dyDescent="0.35">
      <c r="B2029" s="41">
        <v>44757</v>
      </c>
      <c r="C2029" s="73" t="s">
        <v>132</v>
      </c>
      <c r="E2029" s="73">
        <v>571754</v>
      </c>
    </row>
    <row r="2030" spans="2:5" x14ac:dyDescent="0.35">
      <c r="B2030" s="41">
        <v>44758</v>
      </c>
      <c r="C2030" s="73" t="s">
        <v>132</v>
      </c>
      <c r="E2030" s="73">
        <v>511784</v>
      </c>
    </row>
    <row r="2031" spans="2:5" x14ac:dyDescent="0.35">
      <c r="B2031" s="41">
        <v>44759</v>
      </c>
      <c r="C2031" s="73" t="s">
        <v>132</v>
      </c>
      <c r="E2031" s="73">
        <v>502324</v>
      </c>
    </row>
    <row r="2032" spans="2:5" x14ac:dyDescent="0.35">
      <c r="B2032" s="41">
        <v>44760</v>
      </c>
      <c r="C2032" s="73" t="s">
        <v>132</v>
      </c>
      <c r="E2032" s="73">
        <v>603081</v>
      </c>
    </row>
    <row r="2033" spans="2:5" x14ac:dyDescent="0.35">
      <c r="B2033" s="41">
        <v>44761</v>
      </c>
      <c r="C2033" s="73" t="s">
        <v>132</v>
      </c>
      <c r="E2033" s="73">
        <v>635223</v>
      </c>
    </row>
    <row r="2034" spans="2:5" x14ac:dyDescent="0.35">
      <c r="B2034" s="41">
        <v>44762</v>
      </c>
      <c r="C2034" s="73" t="s">
        <v>132</v>
      </c>
      <c r="E2034" s="73">
        <v>634761</v>
      </c>
    </row>
    <row r="2035" spans="2:5" x14ac:dyDescent="0.35">
      <c r="B2035" s="41">
        <v>44763</v>
      </c>
      <c r="C2035" s="73" t="s">
        <v>132</v>
      </c>
      <c r="E2035" s="73">
        <v>625763</v>
      </c>
    </row>
    <row r="2036" spans="2:5" x14ac:dyDescent="0.35">
      <c r="B2036" s="41">
        <v>44764</v>
      </c>
      <c r="C2036" s="73" t="s">
        <v>132</v>
      </c>
      <c r="E2036" s="73">
        <v>601419</v>
      </c>
    </row>
    <row r="2037" spans="2:5" x14ac:dyDescent="0.35">
      <c r="B2037" s="41">
        <v>44765</v>
      </c>
      <c r="C2037" s="73" t="s">
        <v>132</v>
      </c>
      <c r="E2037" s="73">
        <v>511400</v>
      </c>
    </row>
    <row r="2038" spans="2:5" x14ac:dyDescent="0.35">
      <c r="B2038" s="41">
        <v>44766</v>
      </c>
      <c r="C2038" s="73" t="s">
        <v>132</v>
      </c>
      <c r="E2038" s="73">
        <v>476534</v>
      </c>
    </row>
    <row r="2039" spans="2:5" x14ac:dyDescent="0.35">
      <c r="B2039" s="41">
        <v>44767</v>
      </c>
      <c r="C2039" s="73" t="s">
        <v>132</v>
      </c>
      <c r="E2039" s="73">
        <v>568978</v>
      </c>
    </row>
    <row r="2040" spans="2:5" x14ac:dyDescent="0.35">
      <c r="B2040" s="41">
        <v>44768</v>
      </c>
      <c r="C2040" s="73" t="s">
        <v>132</v>
      </c>
      <c r="E2040" s="73">
        <v>585727</v>
      </c>
    </row>
    <row r="2041" spans="2:5" x14ac:dyDescent="0.35">
      <c r="B2041" s="41">
        <v>44769</v>
      </c>
      <c r="C2041" s="73" t="s">
        <v>132</v>
      </c>
      <c r="E2041" s="73">
        <v>586899</v>
      </c>
    </row>
    <row r="2042" spans="2:5" x14ac:dyDescent="0.35">
      <c r="B2042" s="41">
        <v>44770</v>
      </c>
      <c r="C2042" s="73" t="s">
        <v>132</v>
      </c>
      <c r="E2042" s="73">
        <v>591208</v>
      </c>
    </row>
    <row r="2043" spans="2:5" x14ac:dyDescent="0.35">
      <c r="B2043" s="41">
        <v>44771</v>
      </c>
      <c r="C2043" s="73" t="s">
        <v>132</v>
      </c>
      <c r="E2043" s="73">
        <v>556349</v>
      </c>
    </row>
    <row r="2044" spans="2:5" x14ac:dyDescent="0.35">
      <c r="B2044" s="41">
        <v>44772</v>
      </c>
      <c r="C2044" s="73" t="s">
        <v>132</v>
      </c>
      <c r="E2044" s="73">
        <v>510485</v>
      </c>
    </row>
    <row r="2045" spans="2:5" x14ac:dyDescent="0.35">
      <c r="B2045" s="41">
        <v>44773</v>
      </c>
      <c r="C2045" s="73" t="s">
        <v>132</v>
      </c>
      <c r="E2045" s="73">
        <v>514336</v>
      </c>
    </row>
    <row r="2046" spans="2:5" x14ac:dyDescent="0.35">
      <c r="B2046" s="41">
        <v>44774</v>
      </c>
      <c r="C2046" s="73" t="s">
        <v>132</v>
      </c>
      <c r="E2046" s="73">
        <v>562363</v>
      </c>
    </row>
    <row r="2047" spans="2:5" x14ac:dyDescent="0.35">
      <c r="B2047" s="41">
        <v>44775</v>
      </c>
      <c r="C2047" s="73" t="s">
        <v>132</v>
      </c>
      <c r="E2047" s="73">
        <v>566636</v>
      </c>
    </row>
    <row r="2048" spans="2:5" x14ac:dyDescent="0.35">
      <c r="B2048" s="41">
        <v>44776</v>
      </c>
      <c r="C2048" s="73" t="s">
        <v>132</v>
      </c>
      <c r="E2048" s="73">
        <v>565484</v>
      </c>
    </row>
    <row r="2049" spans="2:5" x14ac:dyDescent="0.35">
      <c r="B2049" s="41">
        <v>44777</v>
      </c>
      <c r="C2049" s="73" t="s">
        <v>132</v>
      </c>
      <c r="E2049" s="73">
        <v>557272</v>
      </c>
    </row>
    <row r="2050" spans="2:5" x14ac:dyDescent="0.35">
      <c r="B2050" s="41">
        <v>44778</v>
      </c>
      <c r="C2050" s="73" t="s">
        <v>132</v>
      </c>
      <c r="E2050" s="73">
        <v>537398</v>
      </c>
    </row>
    <row r="2051" spans="2:5" x14ac:dyDescent="0.35">
      <c r="B2051" s="41">
        <v>44779</v>
      </c>
      <c r="C2051" s="73" t="s">
        <v>132</v>
      </c>
      <c r="E2051" s="73">
        <v>473846</v>
      </c>
    </row>
    <row r="2052" spans="2:5" x14ac:dyDescent="0.35">
      <c r="B2052" s="41">
        <v>44780</v>
      </c>
      <c r="C2052" s="73" t="s">
        <v>132</v>
      </c>
      <c r="E2052" s="73">
        <v>465306</v>
      </c>
    </row>
    <row r="2053" spans="2:5" x14ac:dyDescent="0.35">
      <c r="B2053" s="41">
        <v>44781</v>
      </c>
      <c r="C2053" s="73" t="s">
        <v>132</v>
      </c>
      <c r="E2053" s="73">
        <v>567566</v>
      </c>
    </row>
    <row r="2054" spans="2:5" x14ac:dyDescent="0.35">
      <c r="B2054" s="41">
        <v>44782</v>
      </c>
      <c r="C2054" s="73" t="s">
        <v>132</v>
      </c>
      <c r="E2054" s="73">
        <v>582666</v>
      </c>
    </row>
    <row r="2055" spans="2:5" x14ac:dyDescent="0.35">
      <c r="B2055" s="41">
        <v>44783</v>
      </c>
      <c r="C2055" s="73" t="s">
        <v>132</v>
      </c>
      <c r="E2055" s="73">
        <v>586398</v>
      </c>
    </row>
    <row r="2056" spans="2:5" x14ac:dyDescent="0.35">
      <c r="B2056" s="41">
        <v>44784</v>
      </c>
      <c r="C2056" s="73" t="s">
        <v>132</v>
      </c>
      <c r="E2056" s="73">
        <v>590596</v>
      </c>
    </row>
    <row r="2057" spans="2:5" x14ac:dyDescent="0.35">
      <c r="B2057" s="41">
        <v>44785</v>
      </c>
      <c r="C2057" s="73" t="s">
        <v>132</v>
      </c>
      <c r="E2057" s="73">
        <v>594351</v>
      </c>
    </row>
    <row r="2058" spans="2:5" x14ac:dyDescent="0.35">
      <c r="B2058" s="41">
        <v>44786</v>
      </c>
      <c r="C2058" s="73" t="s">
        <v>132</v>
      </c>
      <c r="E2058" s="73">
        <v>528314</v>
      </c>
    </row>
    <row r="2059" spans="2:5" x14ac:dyDescent="0.35">
      <c r="B2059" s="41">
        <v>44787</v>
      </c>
      <c r="C2059" s="73" t="s">
        <v>132</v>
      </c>
      <c r="E2059" s="73">
        <v>530540</v>
      </c>
    </row>
    <row r="2060" spans="2:5" x14ac:dyDescent="0.35">
      <c r="B2060" s="41">
        <v>44788</v>
      </c>
      <c r="C2060" s="73" t="s">
        <v>132</v>
      </c>
      <c r="E2060" s="73">
        <v>625869</v>
      </c>
    </row>
    <row r="2061" spans="2:5" x14ac:dyDescent="0.35">
      <c r="B2061" s="41">
        <v>44789</v>
      </c>
      <c r="C2061" s="73" t="s">
        <v>132</v>
      </c>
      <c r="E2061" s="73">
        <v>621703</v>
      </c>
    </row>
    <row r="2062" spans="2:5" x14ac:dyDescent="0.35">
      <c r="B2062" s="41">
        <v>44790</v>
      </c>
      <c r="C2062" s="73" t="s">
        <v>132</v>
      </c>
      <c r="E2062" s="73">
        <v>602928</v>
      </c>
    </row>
    <row r="2063" spans="2:5" x14ac:dyDescent="0.35">
      <c r="B2063" s="41">
        <v>44791</v>
      </c>
      <c r="C2063" s="73" t="s">
        <v>132</v>
      </c>
      <c r="E2063" s="73">
        <v>595879</v>
      </c>
    </row>
    <row r="2064" spans="2:5" x14ac:dyDescent="0.35">
      <c r="B2064" s="41">
        <v>44792</v>
      </c>
      <c r="C2064" s="73" t="s">
        <v>132</v>
      </c>
      <c r="E2064" s="73">
        <v>553001</v>
      </c>
    </row>
    <row r="2065" spans="2:5" x14ac:dyDescent="0.35">
      <c r="B2065" s="41">
        <v>44793</v>
      </c>
      <c r="C2065" s="73" t="s">
        <v>132</v>
      </c>
      <c r="E2065" s="73">
        <v>473715</v>
      </c>
    </row>
    <row r="2066" spans="2:5" x14ac:dyDescent="0.35">
      <c r="B2066" s="41">
        <v>44794</v>
      </c>
      <c r="C2066" s="73" t="s">
        <v>132</v>
      </c>
      <c r="E2066" s="73">
        <v>499148</v>
      </c>
    </row>
    <row r="2067" spans="2:5" x14ac:dyDescent="0.35">
      <c r="B2067" s="41">
        <v>44795</v>
      </c>
      <c r="C2067" s="73" t="s">
        <v>132</v>
      </c>
      <c r="E2067" s="73">
        <v>607519</v>
      </c>
    </row>
    <row r="2068" spans="2:5" x14ac:dyDescent="0.35">
      <c r="B2068" s="41">
        <v>44796</v>
      </c>
      <c r="C2068" s="73" t="s">
        <v>132</v>
      </c>
      <c r="E2068" s="73">
        <v>606035</v>
      </c>
    </row>
    <row r="2069" spans="2:5" x14ac:dyDescent="0.35">
      <c r="B2069" s="41">
        <v>44797</v>
      </c>
      <c r="C2069" s="73" t="s">
        <v>132</v>
      </c>
      <c r="E2069" s="73">
        <v>609164</v>
      </c>
    </row>
    <row r="2070" spans="2:5" x14ac:dyDescent="0.35">
      <c r="B2070" s="41">
        <v>44798</v>
      </c>
      <c r="C2070" s="73" t="s">
        <v>132</v>
      </c>
      <c r="E2070" s="73">
        <v>612189</v>
      </c>
    </row>
    <row r="2071" spans="2:5" x14ac:dyDescent="0.35">
      <c r="B2071" s="41">
        <v>44799</v>
      </c>
      <c r="C2071" s="73" t="s">
        <v>132</v>
      </c>
      <c r="E2071" s="73">
        <v>565660</v>
      </c>
    </row>
    <row r="2072" spans="2:5" x14ac:dyDescent="0.35">
      <c r="B2072" s="41">
        <v>44800</v>
      </c>
      <c r="C2072" s="73" t="s">
        <v>132</v>
      </c>
      <c r="E2072" s="73">
        <v>509696</v>
      </c>
    </row>
    <row r="2073" spans="2:5" x14ac:dyDescent="0.35">
      <c r="B2073" s="41">
        <v>44801</v>
      </c>
      <c r="C2073" s="73" t="s">
        <v>132</v>
      </c>
      <c r="E2073" s="73">
        <v>498968</v>
      </c>
    </row>
    <row r="2074" spans="2:5" x14ac:dyDescent="0.35">
      <c r="B2074" s="41">
        <v>44802</v>
      </c>
      <c r="C2074" s="73" t="s">
        <v>132</v>
      </c>
      <c r="E2074" s="73">
        <v>517806</v>
      </c>
    </row>
    <row r="2075" spans="2:5" x14ac:dyDescent="0.35">
      <c r="B2075" s="41">
        <v>44803</v>
      </c>
      <c r="C2075" s="73" t="s">
        <v>132</v>
      </c>
      <c r="E2075" s="73">
        <v>575947</v>
      </c>
    </row>
    <row r="2076" spans="2:5" x14ac:dyDescent="0.35">
      <c r="B2076" s="41">
        <v>44804</v>
      </c>
      <c r="C2076" s="73" t="s">
        <v>132</v>
      </c>
      <c r="E2076" s="73">
        <v>579141</v>
      </c>
    </row>
    <row r="2077" spans="2:5" x14ac:dyDescent="0.35">
      <c r="B2077" s="41">
        <v>44805</v>
      </c>
      <c r="C2077" s="73" t="s">
        <v>132</v>
      </c>
      <c r="E2077" s="73">
        <v>583175</v>
      </c>
    </row>
    <row r="2078" spans="2:5" x14ac:dyDescent="0.35">
      <c r="B2078" s="41">
        <v>44806</v>
      </c>
      <c r="C2078" s="73" t="s">
        <v>132</v>
      </c>
      <c r="E2078" s="73">
        <v>590832</v>
      </c>
    </row>
    <row r="2079" spans="2:5" x14ac:dyDescent="0.35">
      <c r="B2079" s="41">
        <v>44807</v>
      </c>
      <c r="C2079" s="73" t="s">
        <v>132</v>
      </c>
      <c r="E2079" s="73">
        <v>522060</v>
      </c>
    </row>
    <row r="2080" spans="2:5" x14ac:dyDescent="0.35">
      <c r="B2080" s="41">
        <v>44808</v>
      </c>
      <c r="C2080" s="73" t="s">
        <v>132</v>
      </c>
      <c r="E2080" s="73">
        <v>512071</v>
      </c>
    </row>
    <row r="2081" spans="2:5" x14ac:dyDescent="0.35">
      <c r="B2081" s="41">
        <v>44809</v>
      </c>
      <c r="C2081" s="73" t="s">
        <v>132</v>
      </c>
      <c r="E2081" s="73">
        <v>590228</v>
      </c>
    </row>
    <row r="2082" spans="2:5" x14ac:dyDescent="0.35">
      <c r="B2082" s="41">
        <v>44810</v>
      </c>
      <c r="C2082" s="73" t="s">
        <v>132</v>
      </c>
      <c r="E2082" s="73">
        <v>609377</v>
      </c>
    </row>
    <row r="2083" spans="2:5" x14ac:dyDescent="0.35">
      <c r="B2083" s="41">
        <v>44811</v>
      </c>
      <c r="C2083" s="73" t="s">
        <v>132</v>
      </c>
      <c r="E2083" s="73">
        <v>597088</v>
      </c>
    </row>
    <row r="2084" spans="2:5" x14ac:dyDescent="0.35">
      <c r="B2084" s="41">
        <v>44812</v>
      </c>
      <c r="C2084" s="73" t="s">
        <v>132</v>
      </c>
      <c r="E2084" s="73">
        <v>614668</v>
      </c>
    </row>
    <row r="2085" spans="2:5" x14ac:dyDescent="0.35">
      <c r="B2085" s="41">
        <v>44813</v>
      </c>
      <c r="C2085" s="73" t="s">
        <v>132</v>
      </c>
      <c r="E2085" s="73">
        <v>586593</v>
      </c>
    </row>
    <row r="2086" spans="2:5" x14ac:dyDescent="0.35">
      <c r="B2086" s="41">
        <v>44814</v>
      </c>
      <c r="C2086" s="73" t="s">
        <v>132</v>
      </c>
      <c r="E2086" s="73">
        <v>538446</v>
      </c>
    </row>
    <row r="2087" spans="2:5" x14ac:dyDescent="0.35">
      <c r="B2087" s="41">
        <v>44815</v>
      </c>
      <c r="C2087" s="73" t="s">
        <v>132</v>
      </c>
      <c r="E2087" s="73">
        <v>524158</v>
      </c>
    </row>
    <row r="2088" spans="2:5" x14ac:dyDescent="0.35">
      <c r="B2088" s="41">
        <v>44816</v>
      </c>
      <c r="C2088" s="73" t="s">
        <v>132</v>
      </c>
      <c r="E2088" s="73">
        <v>596983</v>
      </c>
    </row>
    <row r="2089" spans="2:5" x14ac:dyDescent="0.35">
      <c r="B2089" s="41">
        <v>44817</v>
      </c>
      <c r="C2089" s="73" t="s">
        <v>132</v>
      </c>
      <c r="E2089" s="73">
        <v>615612</v>
      </c>
    </row>
    <row r="2090" spans="2:5" x14ac:dyDescent="0.35">
      <c r="B2090" s="41">
        <v>44818</v>
      </c>
      <c r="C2090" s="73" t="s">
        <v>132</v>
      </c>
      <c r="E2090" s="73">
        <v>595856</v>
      </c>
    </row>
    <row r="2091" spans="2:5" x14ac:dyDescent="0.35">
      <c r="B2091" s="41">
        <v>44819</v>
      </c>
      <c r="C2091" s="73" t="s">
        <v>132</v>
      </c>
      <c r="E2091" s="73">
        <v>608594</v>
      </c>
    </row>
    <row r="2092" spans="2:5" x14ac:dyDescent="0.35">
      <c r="B2092" s="41">
        <v>44820</v>
      </c>
      <c r="C2092" s="73" t="s">
        <v>132</v>
      </c>
      <c r="E2092" s="73">
        <v>564750</v>
      </c>
    </row>
    <row r="2093" spans="2:5" x14ac:dyDescent="0.35">
      <c r="B2093" s="41">
        <v>44821</v>
      </c>
      <c r="C2093" s="73" t="s">
        <v>132</v>
      </c>
      <c r="E2093" s="73">
        <v>511719</v>
      </c>
    </row>
    <row r="2094" spans="2:5" x14ac:dyDescent="0.35">
      <c r="B2094" s="41">
        <v>44822</v>
      </c>
      <c r="C2094" s="73" t="s">
        <v>132</v>
      </c>
      <c r="E2094" s="73">
        <v>522722</v>
      </c>
    </row>
    <row r="2095" spans="2:5" x14ac:dyDescent="0.35">
      <c r="B2095" s="41">
        <v>44823</v>
      </c>
      <c r="C2095" s="73" t="s">
        <v>132</v>
      </c>
      <c r="E2095" s="73">
        <v>545665</v>
      </c>
    </row>
    <row r="2096" spans="2:5" x14ac:dyDescent="0.35">
      <c r="B2096" s="41">
        <v>44824</v>
      </c>
      <c r="C2096" s="73" t="s">
        <v>132</v>
      </c>
      <c r="E2096" s="73">
        <v>610662</v>
      </c>
    </row>
    <row r="2097" spans="2:5" x14ac:dyDescent="0.35">
      <c r="B2097" s="41">
        <v>44825</v>
      </c>
      <c r="C2097" s="73" t="s">
        <v>132</v>
      </c>
      <c r="E2097" s="73">
        <v>606502</v>
      </c>
    </row>
    <row r="2098" spans="2:5" x14ac:dyDescent="0.35">
      <c r="B2098" s="41">
        <v>44826</v>
      </c>
      <c r="C2098" s="73" t="s">
        <v>132</v>
      </c>
      <c r="E2098" s="73">
        <v>597512</v>
      </c>
    </row>
    <row r="2099" spans="2:5" x14ac:dyDescent="0.35">
      <c r="B2099" s="41">
        <v>44828</v>
      </c>
      <c r="C2099" s="73" t="s">
        <v>132</v>
      </c>
      <c r="E2099" s="73">
        <v>532423</v>
      </c>
    </row>
    <row r="2100" spans="2:5" x14ac:dyDescent="0.35">
      <c r="B2100" s="41">
        <v>44829</v>
      </c>
      <c r="C2100" s="73" t="s">
        <v>132</v>
      </c>
      <c r="E2100" s="73">
        <v>512713</v>
      </c>
    </row>
    <row r="2101" spans="2:5" x14ac:dyDescent="0.35">
      <c r="B2101" s="41">
        <v>44830</v>
      </c>
      <c r="C2101" s="73" t="s">
        <v>132</v>
      </c>
      <c r="E2101" s="73">
        <v>583431</v>
      </c>
    </row>
    <row r="2102" spans="2:5" x14ac:dyDescent="0.35">
      <c r="B2102" s="41">
        <v>44831</v>
      </c>
      <c r="C2102" s="73" t="s">
        <v>132</v>
      </c>
      <c r="E2102" s="73">
        <v>620105</v>
      </c>
    </row>
    <row r="2103" spans="2:5" x14ac:dyDescent="0.35">
      <c r="B2103" s="41">
        <v>44832</v>
      </c>
      <c r="C2103" s="73" t="s">
        <v>132</v>
      </c>
      <c r="E2103" s="73">
        <v>623866</v>
      </c>
    </row>
    <row r="2104" spans="2:5" x14ac:dyDescent="0.35">
      <c r="B2104" s="41">
        <v>44833</v>
      </c>
      <c r="C2104" s="73" t="s">
        <v>132</v>
      </c>
      <c r="E2104" s="73">
        <v>629418</v>
      </c>
    </row>
    <row r="2105" spans="2:5" x14ac:dyDescent="0.35">
      <c r="B2105" s="41">
        <v>44834</v>
      </c>
      <c r="C2105" s="73" t="s">
        <v>132</v>
      </c>
      <c r="E2105" s="73">
        <v>618261</v>
      </c>
    </row>
    <row r="2106" spans="2:5" x14ac:dyDescent="0.35">
      <c r="B2106" s="41">
        <v>44835</v>
      </c>
      <c r="C2106" s="73" t="s">
        <v>132</v>
      </c>
      <c r="E2106" s="73">
        <v>497566</v>
      </c>
    </row>
    <row r="2107" spans="2:5" x14ac:dyDescent="0.35">
      <c r="B2107" s="41">
        <v>44836</v>
      </c>
      <c r="C2107" s="73" t="s">
        <v>132</v>
      </c>
      <c r="E2107" s="73">
        <v>538144</v>
      </c>
    </row>
    <row r="2108" spans="2:5" x14ac:dyDescent="0.35">
      <c r="B2108" s="41">
        <v>44837</v>
      </c>
      <c r="C2108" s="73" t="s">
        <v>132</v>
      </c>
      <c r="E2108" s="73">
        <v>613281</v>
      </c>
    </row>
    <row r="2109" spans="2:5" x14ac:dyDescent="0.35">
      <c r="B2109" s="41">
        <v>44838</v>
      </c>
      <c r="C2109" s="73" t="s">
        <v>132</v>
      </c>
      <c r="E2109" s="73">
        <v>606182</v>
      </c>
    </row>
    <row r="2110" spans="2:5" x14ac:dyDescent="0.35">
      <c r="B2110" s="41">
        <v>44839</v>
      </c>
      <c r="C2110" s="73" t="s">
        <v>132</v>
      </c>
      <c r="E2110" s="73">
        <v>589632</v>
      </c>
    </row>
    <row r="2111" spans="2:5" x14ac:dyDescent="0.35">
      <c r="B2111" s="41">
        <v>44840</v>
      </c>
      <c r="C2111" s="73" t="s">
        <v>132</v>
      </c>
      <c r="E2111" s="73">
        <v>569053</v>
      </c>
    </row>
    <row r="2112" spans="2:5" x14ac:dyDescent="0.35">
      <c r="B2112" s="41">
        <v>44841</v>
      </c>
      <c r="C2112" s="73" t="s">
        <v>132</v>
      </c>
      <c r="E2112" s="73">
        <v>573895</v>
      </c>
    </row>
    <row r="2113" spans="2:5" x14ac:dyDescent="0.35">
      <c r="B2113" s="41">
        <v>44842</v>
      </c>
      <c r="C2113" s="73" t="s">
        <v>132</v>
      </c>
      <c r="E2113" s="73">
        <v>536939</v>
      </c>
    </row>
    <row r="2114" spans="2:5" x14ac:dyDescent="0.35">
      <c r="B2114" s="41">
        <v>44843</v>
      </c>
      <c r="C2114" s="73" t="s">
        <v>132</v>
      </c>
      <c r="E2114" s="73">
        <v>517749</v>
      </c>
    </row>
    <row r="2115" spans="2:5" x14ac:dyDescent="0.35">
      <c r="B2115" s="41">
        <v>44844</v>
      </c>
      <c r="C2115" s="73" t="s">
        <v>132</v>
      </c>
      <c r="E2115" s="73">
        <v>603882</v>
      </c>
    </row>
    <row r="2116" spans="2:5" x14ac:dyDescent="0.35">
      <c r="B2116" s="41">
        <v>44845</v>
      </c>
      <c r="C2116" s="73" t="s">
        <v>132</v>
      </c>
      <c r="E2116" s="73">
        <v>650930</v>
      </c>
    </row>
    <row r="2117" spans="2:5" x14ac:dyDescent="0.35">
      <c r="B2117" s="41">
        <v>44846</v>
      </c>
      <c r="C2117" s="73" t="s">
        <v>132</v>
      </c>
      <c r="E2117" s="73">
        <v>655575</v>
      </c>
    </row>
    <row r="2118" spans="2:5" x14ac:dyDescent="0.35">
      <c r="B2118" s="41">
        <v>44847</v>
      </c>
      <c r="C2118" s="73" t="s">
        <v>132</v>
      </c>
      <c r="E2118" s="73">
        <v>653745</v>
      </c>
    </row>
    <row r="2119" spans="2:5" x14ac:dyDescent="0.35">
      <c r="B2119" s="41">
        <v>44848</v>
      </c>
      <c r="C2119" s="73" t="s">
        <v>132</v>
      </c>
      <c r="E2119" s="73">
        <v>645001</v>
      </c>
    </row>
    <row r="2120" spans="2:5" x14ac:dyDescent="0.35">
      <c r="B2120" s="41">
        <v>44849</v>
      </c>
      <c r="C2120" s="73" t="s">
        <v>132</v>
      </c>
      <c r="E2120" s="73">
        <v>531483</v>
      </c>
    </row>
    <row r="2121" spans="2:5" x14ac:dyDescent="0.35">
      <c r="B2121" s="41">
        <v>44850</v>
      </c>
      <c r="C2121" s="73" t="s">
        <v>132</v>
      </c>
      <c r="E2121" s="73">
        <v>525428</v>
      </c>
    </row>
    <row r="2122" spans="2:5" x14ac:dyDescent="0.35">
      <c r="B2122" s="41">
        <v>44851</v>
      </c>
      <c r="C2122" s="73" t="s">
        <v>132</v>
      </c>
      <c r="E2122" s="73">
        <v>588404</v>
      </c>
    </row>
    <row r="2123" spans="2:5" x14ac:dyDescent="0.35">
      <c r="B2123" s="41">
        <v>44852</v>
      </c>
      <c r="C2123" s="73" t="s">
        <v>132</v>
      </c>
      <c r="E2123" s="73">
        <v>636402</v>
      </c>
    </row>
    <row r="2124" spans="2:5" x14ac:dyDescent="0.35">
      <c r="B2124" s="41">
        <v>44853</v>
      </c>
      <c r="C2124" s="73" t="s">
        <v>132</v>
      </c>
      <c r="E2124" s="73">
        <v>617796</v>
      </c>
    </row>
    <row r="2125" spans="2:5" x14ac:dyDescent="0.35">
      <c r="B2125" s="41">
        <v>44854</v>
      </c>
      <c r="C2125" s="73" t="s">
        <v>132</v>
      </c>
      <c r="E2125" s="73">
        <v>668269</v>
      </c>
    </row>
    <row r="2126" spans="2:5" x14ac:dyDescent="0.35">
      <c r="B2126" s="41">
        <v>44855</v>
      </c>
      <c r="C2126" s="73" t="s">
        <v>132</v>
      </c>
      <c r="E2126" s="73">
        <v>638253</v>
      </c>
    </row>
    <row r="2127" spans="2:5" x14ac:dyDescent="0.35">
      <c r="B2127" s="41">
        <v>44856</v>
      </c>
      <c r="C2127" s="73" t="s">
        <v>132</v>
      </c>
      <c r="E2127" s="73">
        <v>559737</v>
      </c>
    </row>
    <row r="2128" spans="2:5" x14ac:dyDescent="0.35">
      <c r="B2128" s="41">
        <v>44857</v>
      </c>
      <c r="C2128" s="73" t="s">
        <v>132</v>
      </c>
      <c r="E2128" s="73">
        <v>574780</v>
      </c>
    </row>
    <row r="2129" spans="2:5" x14ac:dyDescent="0.35">
      <c r="B2129" s="41">
        <v>44858</v>
      </c>
      <c r="C2129" s="73" t="s">
        <v>132</v>
      </c>
      <c r="E2129" s="73">
        <v>622713</v>
      </c>
    </row>
    <row r="2130" spans="2:5" x14ac:dyDescent="0.35">
      <c r="B2130" s="41">
        <v>44859</v>
      </c>
      <c r="C2130" s="73" t="s">
        <v>132</v>
      </c>
      <c r="E2130" s="73">
        <v>630743</v>
      </c>
    </row>
    <row r="2131" spans="2:5" x14ac:dyDescent="0.35">
      <c r="B2131" s="41">
        <v>44860</v>
      </c>
      <c r="C2131" s="73" t="s">
        <v>132</v>
      </c>
      <c r="E2131" s="73">
        <v>585531</v>
      </c>
    </row>
    <row r="2132" spans="2:5" x14ac:dyDescent="0.35">
      <c r="B2132" s="41">
        <v>44861</v>
      </c>
      <c r="C2132" s="73" t="s">
        <v>132</v>
      </c>
      <c r="E2132" s="73">
        <v>638989</v>
      </c>
    </row>
    <row r="2133" spans="2:5" x14ac:dyDescent="0.35">
      <c r="B2133" s="41">
        <v>44862</v>
      </c>
      <c r="C2133" s="73" t="s">
        <v>132</v>
      </c>
      <c r="E2133" s="73">
        <v>585944</v>
      </c>
    </row>
    <row r="2134" spans="2:5" x14ac:dyDescent="0.35">
      <c r="B2134" s="41">
        <v>44863</v>
      </c>
      <c r="C2134" s="73" t="s">
        <v>132</v>
      </c>
      <c r="E2134" s="73">
        <v>564697</v>
      </c>
    </row>
    <row r="2135" spans="2:5" x14ac:dyDescent="0.35">
      <c r="B2135" s="41">
        <v>44864</v>
      </c>
      <c r="C2135" s="73" t="s">
        <v>132</v>
      </c>
      <c r="E2135" s="73">
        <v>562322</v>
      </c>
    </row>
    <row r="2136" spans="2:5" x14ac:dyDescent="0.35">
      <c r="B2136" s="41">
        <v>44865</v>
      </c>
      <c r="C2136" s="73" t="s">
        <v>132</v>
      </c>
      <c r="E2136" s="73">
        <v>621641</v>
      </c>
    </row>
    <row r="2137" spans="2:5" x14ac:dyDescent="0.35">
      <c r="B2137" s="41">
        <v>44866</v>
      </c>
      <c r="C2137" s="73" t="s">
        <v>132</v>
      </c>
      <c r="E2137" s="73">
        <v>638347</v>
      </c>
    </row>
    <row r="2138" spans="2:5" x14ac:dyDescent="0.35">
      <c r="B2138" s="41">
        <v>44867</v>
      </c>
      <c r="C2138" s="73" t="s">
        <v>132</v>
      </c>
      <c r="E2138" s="73">
        <v>628158</v>
      </c>
    </row>
    <row r="2139" spans="2:5" x14ac:dyDescent="0.35">
      <c r="B2139" s="41">
        <v>44868</v>
      </c>
      <c r="C2139" s="73" t="s">
        <v>132</v>
      </c>
      <c r="E2139" s="73">
        <v>687201</v>
      </c>
    </row>
    <row r="2140" spans="2:5" x14ac:dyDescent="0.35">
      <c r="B2140" s="41">
        <v>44869</v>
      </c>
      <c r="C2140" s="73" t="s">
        <v>132</v>
      </c>
      <c r="E2140" s="73">
        <v>660002</v>
      </c>
    </row>
    <row r="2141" spans="2:5" x14ac:dyDescent="0.35">
      <c r="B2141" s="41">
        <v>44870</v>
      </c>
      <c r="C2141" s="73" t="s">
        <v>132</v>
      </c>
      <c r="E2141" s="73">
        <v>624917</v>
      </c>
    </row>
    <row r="2142" spans="2:5" x14ac:dyDescent="0.35">
      <c r="B2142" s="41">
        <v>44871</v>
      </c>
      <c r="C2142" s="73" t="s">
        <v>132</v>
      </c>
      <c r="E2142" s="73">
        <v>601825</v>
      </c>
    </row>
    <row r="2143" spans="2:5" x14ac:dyDescent="0.35">
      <c r="B2143" s="41">
        <v>44872</v>
      </c>
      <c r="C2143" s="73" t="s">
        <v>132</v>
      </c>
      <c r="E2143" s="73">
        <v>652678</v>
      </c>
    </row>
    <row r="2144" spans="2:5" x14ac:dyDescent="0.35">
      <c r="B2144" s="41">
        <v>44873</v>
      </c>
      <c r="C2144" s="73" t="s">
        <v>132</v>
      </c>
      <c r="E2144" s="73">
        <v>641753</v>
      </c>
    </row>
    <row r="2145" spans="2:5" x14ac:dyDescent="0.35">
      <c r="B2145" s="41">
        <v>44874</v>
      </c>
      <c r="C2145" s="73" t="s">
        <v>132</v>
      </c>
      <c r="E2145" s="73">
        <v>650294</v>
      </c>
    </row>
    <row r="2146" spans="2:5" x14ac:dyDescent="0.35">
      <c r="B2146" s="41">
        <v>44875</v>
      </c>
      <c r="C2146" s="73" t="s">
        <v>132</v>
      </c>
      <c r="E2146" s="73">
        <v>631487</v>
      </c>
    </row>
    <row r="2147" spans="2:5" x14ac:dyDescent="0.35">
      <c r="B2147" s="41">
        <v>44876</v>
      </c>
      <c r="C2147" s="73" t="s">
        <v>132</v>
      </c>
      <c r="E2147" s="73">
        <v>625483</v>
      </c>
    </row>
    <row r="2148" spans="2:5" x14ac:dyDescent="0.35">
      <c r="B2148" s="41">
        <v>44877</v>
      </c>
      <c r="C2148" s="73" t="s">
        <v>132</v>
      </c>
      <c r="E2148" s="73">
        <v>600303</v>
      </c>
    </row>
    <row r="2149" spans="2:5" x14ac:dyDescent="0.35">
      <c r="B2149" s="41">
        <v>44878</v>
      </c>
      <c r="C2149" s="73" t="s">
        <v>132</v>
      </c>
      <c r="E2149" s="73">
        <v>588591</v>
      </c>
    </row>
    <row r="2150" spans="2:5" x14ac:dyDescent="0.35">
      <c r="B2150" s="41">
        <v>44879</v>
      </c>
      <c r="C2150" s="73" t="s">
        <v>132</v>
      </c>
      <c r="E2150" s="73">
        <v>690265</v>
      </c>
    </row>
    <row r="2151" spans="2:5" x14ac:dyDescent="0.35">
      <c r="B2151" s="41">
        <v>44880</v>
      </c>
      <c r="C2151" s="73" t="s">
        <v>132</v>
      </c>
      <c r="E2151" s="73">
        <v>692676</v>
      </c>
    </row>
    <row r="2152" spans="2:5" x14ac:dyDescent="0.35">
      <c r="B2152" s="41">
        <v>44881</v>
      </c>
      <c r="C2152" s="73" t="s">
        <v>132</v>
      </c>
      <c r="E2152" s="73">
        <v>704425</v>
      </c>
    </row>
    <row r="2153" spans="2:5" x14ac:dyDescent="0.35">
      <c r="B2153" s="41">
        <v>44882</v>
      </c>
      <c r="C2153" s="73" t="s">
        <v>132</v>
      </c>
      <c r="E2153" s="73">
        <v>688841</v>
      </c>
    </row>
    <row r="2154" spans="2:5" x14ac:dyDescent="0.35">
      <c r="B2154" s="41">
        <v>44883</v>
      </c>
      <c r="C2154" s="73" t="s">
        <v>132</v>
      </c>
      <c r="E2154" s="73">
        <v>677395</v>
      </c>
    </row>
    <row r="2155" spans="2:5" x14ac:dyDescent="0.35">
      <c r="B2155" s="41">
        <v>44884</v>
      </c>
      <c r="C2155" s="73" t="s">
        <v>132</v>
      </c>
      <c r="E2155" s="73">
        <v>648873</v>
      </c>
    </row>
    <row r="2156" spans="2:5" x14ac:dyDescent="0.35">
      <c r="B2156" s="41">
        <v>44885</v>
      </c>
      <c r="C2156" s="73" t="s">
        <v>132</v>
      </c>
      <c r="E2156" s="73">
        <v>636796</v>
      </c>
    </row>
    <row r="2157" spans="2:5" x14ac:dyDescent="0.35">
      <c r="B2157" s="41">
        <v>44886</v>
      </c>
      <c r="C2157" s="73" t="s">
        <v>132</v>
      </c>
      <c r="E2157" s="73">
        <v>746203</v>
      </c>
    </row>
    <row r="2158" spans="2:5" x14ac:dyDescent="0.35">
      <c r="B2158" s="41">
        <v>44887</v>
      </c>
      <c r="C2158" s="73" t="s">
        <v>132</v>
      </c>
      <c r="E2158" s="73">
        <v>744237</v>
      </c>
    </row>
    <row r="2159" spans="2:5" x14ac:dyDescent="0.35">
      <c r="B2159" s="41">
        <v>44888</v>
      </c>
      <c r="C2159" s="73" t="s">
        <v>132</v>
      </c>
      <c r="E2159" s="73">
        <v>711440</v>
      </c>
    </row>
    <row r="2160" spans="2:5" x14ac:dyDescent="0.35">
      <c r="B2160" s="41">
        <v>44889</v>
      </c>
      <c r="C2160" s="73" t="s">
        <v>132</v>
      </c>
      <c r="E2160" s="73">
        <v>703291</v>
      </c>
    </row>
    <row r="2161" spans="2:5" x14ac:dyDescent="0.35">
      <c r="B2161" s="41">
        <v>44890</v>
      </c>
      <c r="C2161" s="73" t="s">
        <v>132</v>
      </c>
      <c r="E2161" s="73">
        <v>686770</v>
      </c>
    </row>
    <row r="2162" spans="2:5" x14ac:dyDescent="0.35">
      <c r="B2162" s="41">
        <v>44891</v>
      </c>
      <c r="C2162" s="73" t="s">
        <v>132</v>
      </c>
      <c r="E2162" s="73">
        <v>619047</v>
      </c>
    </row>
    <row r="2163" spans="2:5" x14ac:dyDescent="0.35">
      <c r="B2163" s="41">
        <v>44892</v>
      </c>
      <c r="C2163" s="73" t="s">
        <v>132</v>
      </c>
      <c r="E2163" s="73">
        <v>635550</v>
      </c>
    </row>
    <row r="2164" spans="2:5" x14ac:dyDescent="0.35">
      <c r="B2164" s="41">
        <v>44893</v>
      </c>
      <c r="C2164" s="73" t="s">
        <v>132</v>
      </c>
      <c r="E2164" s="73">
        <v>741509</v>
      </c>
    </row>
    <row r="2165" spans="2:5" x14ac:dyDescent="0.35">
      <c r="B2165" s="41">
        <v>44894</v>
      </c>
      <c r="C2165" s="73" t="s">
        <v>132</v>
      </c>
      <c r="E2165" s="73">
        <v>766317</v>
      </c>
    </row>
    <row r="2166" spans="2:5" x14ac:dyDescent="0.35">
      <c r="B2166" s="41">
        <v>44895</v>
      </c>
      <c r="C2166" s="73" t="s">
        <v>132</v>
      </c>
      <c r="E2166" s="73">
        <v>767179</v>
      </c>
    </row>
    <row r="2167" spans="2:5" x14ac:dyDescent="0.35">
      <c r="B2167" s="41">
        <v>44896</v>
      </c>
      <c r="C2167" s="73" t="s">
        <v>132</v>
      </c>
      <c r="E2167" s="73">
        <v>778184</v>
      </c>
    </row>
    <row r="2168" spans="2:5" x14ac:dyDescent="0.35">
      <c r="B2168" s="41">
        <v>44897</v>
      </c>
      <c r="C2168" s="73" t="s">
        <v>132</v>
      </c>
      <c r="E2168" s="73">
        <v>784689</v>
      </c>
    </row>
    <row r="2169" spans="2:5" x14ac:dyDescent="0.35">
      <c r="B2169" s="41">
        <v>44898</v>
      </c>
      <c r="C2169" s="73" t="s">
        <v>132</v>
      </c>
      <c r="E2169" s="73">
        <v>699459</v>
      </c>
    </row>
    <row r="2170" spans="2:5" x14ac:dyDescent="0.35">
      <c r="B2170" s="41">
        <v>44899</v>
      </c>
      <c r="C2170" s="73" t="s">
        <v>132</v>
      </c>
      <c r="E2170" s="73">
        <v>695434</v>
      </c>
    </row>
    <row r="2171" spans="2:5" x14ac:dyDescent="0.35">
      <c r="B2171" s="41">
        <v>44900</v>
      </c>
      <c r="C2171" s="73" t="s">
        <v>132</v>
      </c>
      <c r="E2171" s="73">
        <v>786196</v>
      </c>
    </row>
    <row r="2172" spans="2:5" x14ac:dyDescent="0.35">
      <c r="B2172" s="41">
        <v>44901</v>
      </c>
      <c r="C2172" s="73" t="s">
        <v>132</v>
      </c>
      <c r="E2172" s="73">
        <v>793752</v>
      </c>
    </row>
    <row r="2173" spans="2:5" x14ac:dyDescent="0.35">
      <c r="B2173" s="41">
        <v>44902</v>
      </c>
      <c r="C2173" s="73" t="s">
        <v>132</v>
      </c>
      <c r="E2173" s="73">
        <v>822171</v>
      </c>
    </row>
    <row r="2174" spans="2:5" x14ac:dyDescent="0.35">
      <c r="B2174" s="41">
        <v>44903</v>
      </c>
      <c r="C2174" s="73" t="s">
        <v>132</v>
      </c>
      <c r="E2174" s="73">
        <v>845678</v>
      </c>
    </row>
    <row r="2175" spans="2:5" x14ac:dyDescent="0.35">
      <c r="B2175" s="41">
        <v>44904</v>
      </c>
      <c r="C2175" s="73" t="s">
        <v>132</v>
      </c>
      <c r="E2175" s="73">
        <v>841290</v>
      </c>
    </row>
    <row r="2176" spans="2:5" x14ac:dyDescent="0.35">
      <c r="B2176" s="41">
        <v>44905</v>
      </c>
      <c r="C2176" s="73" t="s">
        <v>132</v>
      </c>
      <c r="E2176" s="73">
        <v>792514</v>
      </c>
    </row>
    <row r="2177" spans="2:5" x14ac:dyDescent="0.35">
      <c r="B2177" s="41">
        <v>44906</v>
      </c>
      <c r="C2177" s="73" t="s">
        <v>132</v>
      </c>
      <c r="E2177" s="73">
        <v>795948</v>
      </c>
    </row>
    <row r="2178" spans="2:5" x14ac:dyDescent="0.35">
      <c r="B2178" s="41">
        <v>44907</v>
      </c>
      <c r="C2178" s="73" t="s">
        <v>132</v>
      </c>
      <c r="E2178" s="73">
        <v>889673</v>
      </c>
    </row>
    <row r="2179" spans="2:5" x14ac:dyDescent="0.35">
      <c r="B2179" s="41">
        <v>44908</v>
      </c>
      <c r="C2179" s="73" t="s">
        <v>132</v>
      </c>
      <c r="E2179" s="73">
        <v>893923</v>
      </c>
    </row>
    <row r="2180" spans="2:5" x14ac:dyDescent="0.35">
      <c r="B2180" s="41">
        <v>44909</v>
      </c>
      <c r="C2180" s="73" t="s">
        <v>132</v>
      </c>
      <c r="E2180" s="73">
        <v>875905</v>
      </c>
    </row>
    <row r="2181" spans="2:5" x14ac:dyDescent="0.35">
      <c r="B2181" s="41">
        <v>44910</v>
      </c>
      <c r="C2181" s="73" t="s">
        <v>132</v>
      </c>
      <c r="E2181" s="73">
        <v>899723</v>
      </c>
    </row>
    <row r="2182" spans="2:5" x14ac:dyDescent="0.35">
      <c r="B2182" s="41">
        <v>44911</v>
      </c>
      <c r="C2182" s="73" t="s">
        <v>132</v>
      </c>
      <c r="E2182" s="73">
        <v>875760</v>
      </c>
    </row>
    <row r="2183" spans="2:5" x14ac:dyDescent="0.35">
      <c r="B2183" s="41">
        <v>44912</v>
      </c>
      <c r="C2183" s="73" t="s">
        <v>132</v>
      </c>
      <c r="E2183" s="73">
        <v>792741</v>
      </c>
    </row>
    <row r="2184" spans="2:5" x14ac:dyDescent="0.35">
      <c r="B2184" s="41">
        <v>44913</v>
      </c>
      <c r="C2184" s="73" t="s">
        <v>132</v>
      </c>
      <c r="E2184" s="73">
        <v>765014</v>
      </c>
    </row>
    <row r="2185" spans="2:5" x14ac:dyDescent="0.35">
      <c r="B2185" s="41">
        <v>44914</v>
      </c>
      <c r="C2185" s="73" t="s">
        <v>132</v>
      </c>
      <c r="E2185" s="73">
        <v>738652</v>
      </c>
    </row>
    <row r="2186" spans="2:5" x14ac:dyDescent="0.35">
      <c r="B2186" s="41">
        <v>44915</v>
      </c>
      <c r="C2186" s="73" t="s">
        <v>132</v>
      </c>
      <c r="E2186" s="73">
        <v>721965</v>
      </c>
    </row>
    <row r="2187" spans="2:5" x14ac:dyDescent="0.35">
      <c r="B2187" s="41">
        <v>44916</v>
      </c>
      <c r="C2187" s="73" t="s">
        <v>132</v>
      </c>
      <c r="E2187" s="73">
        <v>727309</v>
      </c>
    </row>
    <row r="2188" spans="2:5" x14ac:dyDescent="0.35">
      <c r="B2188" s="41">
        <v>44917</v>
      </c>
      <c r="C2188" s="73" t="s">
        <v>132</v>
      </c>
      <c r="E2188" s="73">
        <v>760873</v>
      </c>
    </row>
    <row r="2189" spans="2:5" x14ac:dyDescent="0.35">
      <c r="B2189" s="41">
        <v>44918</v>
      </c>
      <c r="C2189" s="73" t="s">
        <v>132</v>
      </c>
      <c r="E2189" s="73">
        <v>697705</v>
      </c>
    </row>
    <row r="2190" spans="2:5" x14ac:dyDescent="0.35">
      <c r="B2190" s="41">
        <v>44919</v>
      </c>
      <c r="C2190" s="73" t="s">
        <v>132</v>
      </c>
      <c r="E2190" s="73">
        <v>607914</v>
      </c>
    </row>
    <row r="2191" spans="2:5" x14ac:dyDescent="0.35">
      <c r="B2191" s="41">
        <v>44920</v>
      </c>
      <c r="C2191" s="73" t="s">
        <v>132</v>
      </c>
      <c r="E2191" s="73">
        <v>551904</v>
      </c>
    </row>
    <row r="2192" spans="2:5" x14ac:dyDescent="0.35">
      <c r="B2192" s="41">
        <v>44921</v>
      </c>
      <c r="C2192" s="73" t="s">
        <v>132</v>
      </c>
      <c r="E2192" s="73">
        <v>553798</v>
      </c>
    </row>
    <row r="2193" spans="2:8" x14ac:dyDescent="0.35">
      <c r="B2193" s="41">
        <v>44922</v>
      </c>
      <c r="C2193" s="73" t="s">
        <v>132</v>
      </c>
      <c r="E2193" s="73">
        <v>623889</v>
      </c>
    </row>
    <row r="2194" spans="2:8" x14ac:dyDescent="0.35">
      <c r="B2194" s="41">
        <v>44923</v>
      </c>
      <c r="C2194" s="73" t="s">
        <v>132</v>
      </c>
      <c r="E2194" s="73">
        <v>630335</v>
      </c>
    </row>
    <row r="2195" spans="2:8" x14ac:dyDescent="0.35">
      <c r="B2195" s="41">
        <v>44924</v>
      </c>
      <c r="C2195" s="73" t="s">
        <v>132</v>
      </c>
      <c r="E2195" s="73">
        <v>617097</v>
      </c>
    </row>
    <row r="2196" spans="2:8" x14ac:dyDescent="0.35">
      <c r="B2196" s="41">
        <v>44926</v>
      </c>
      <c r="C2196" s="73" t="s">
        <v>132</v>
      </c>
      <c r="E2196" s="73">
        <v>618144</v>
      </c>
    </row>
    <row r="2197" spans="2:8" x14ac:dyDescent="0.35">
      <c r="B2197" s="41">
        <v>44927</v>
      </c>
      <c r="C2197" s="73" t="s">
        <v>132</v>
      </c>
      <c r="E2197" s="73">
        <v>578232</v>
      </c>
      <c r="H2197" s="57"/>
    </row>
    <row r="2198" spans="2:8" x14ac:dyDescent="0.35">
      <c r="B2198" s="41">
        <v>44928</v>
      </c>
      <c r="C2198" s="73" t="s">
        <v>132</v>
      </c>
      <c r="E2198" s="73">
        <v>645843</v>
      </c>
    </row>
    <row r="2199" spans="2:8" x14ac:dyDescent="0.35">
      <c r="B2199" s="41">
        <v>44929</v>
      </c>
      <c r="C2199" s="73" t="s">
        <v>132</v>
      </c>
      <c r="E2199" s="73">
        <v>709061</v>
      </c>
    </row>
    <row r="2200" spans="2:8" x14ac:dyDescent="0.35">
      <c r="B2200" s="41">
        <v>44930</v>
      </c>
      <c r="C2200" s="73" t="s">
        <v>132</v>
      </c>
      <c r="E2200" s="73">
        <v>668884</v>
      </c>
    </row>
    <row r="2201" spans="2:8" x14ac:dyDescent="0.35">
      <c r="B2201" s="41">
        <v>44931</v>
      </c>
      <c r="C2201" s="73" t="s">
        <v>132</v>
      </c>
      <c r="E2201" s="73">
        <v>703110</v>
      </c>
    </row>
    <row r="2202" spans="2:8" x14ac:dyDescent="0.35">
      <c r="B2202" s="41">
        <v>44932</v>
      </c>
      <c r="C2202" s="73" t="s">
        <v>132</v>
      </c>
      <c r="E2202" s="73">
        <v>678770</v>
      </c>
    </row>
    <row r="2203" spans="2:8" x14ac:dyDescent="0.35">
      <c r="B2203" s="41">
        <v>44933</v>
      </c>
      <c r="C2203" s="73" t="s">
        <v>132</v>
      </c>
      <c r="E2203" s="73">
        <v>604874</v>
      </c>
    </row>
    <row r="2204" spans="2:8" x14ac:dyDescent="0.35">
      <c r="B2204" s="41">
        <v>44934</v>
      </c>
      <c r="C2204" s="73" t="s">
        <v>132</v>
      </c>
      <c r="E2204" s="73">
        <v>637496</v>
      </c>
    </row>
    <row r="2205" spans="2:8" x14ac:dyDescent="0.35">
      <c r="B2205" s="41">
        <v>44935</v>
      </c>
      <c r="C2205" s="73" t="s">
        <v>132</v>
      </c>
      <c r="E2205" s="73">
        <v>727386</v>
      </c>
    </row>
    <row r="2206" spans="2:8" x14ac:dyDescent="0.35">
      <c r="B2206" s="41">
        <v>44936</v>
      </c>
      <c r="C2206" s="73" t="s">
        <v>132</v>
      </c>
      <c r="E2206" s="73">
        <v>745307</v>
      </c>
    </row>
    <row r="2207" spans="2:8" x14ac:dyDescent="0.35">
      <c r="B2207" s="41">
        <v>44937</v>
      </c>
      <c r="C2207" s="73" t="s">
        <v>132</v>
      </c>
      <c r="E2207" s="73">
        <v>715032</v>
      </c>
    </row>
    <row r="2208" spans="2:8" x14ac:dyDescent="0.35">
      <c r="B2208" s="41">
        <v>44938</v>
      </c>
      <c r="C2208" s="73" t="s">
        <v>132</v>
      </c>
      <c r="E2208" s="73">
        <v>719657</v>
      </c>
    </row>
    <row r="2209" spans="2:5" x14ac:dyDescent="0.35">
      <c r="B2209" s="41">
        <v>44939</v>
      </c>
      <c r="C2209" s="73" t="s">
        <v>132</v>
      </c>
      <c r="E2209" s="73">
        <v>700360</v>
      </c>
    </row>
    <row r="2210" spans="2:5" x14ac:dyDescent="0.35">
      <c r="B2210" s="41">
        <v>44940</v>
      </c>
      <c r="C2210" s="73" t="s">
        <v>132</v>
      </c>
      <c r="E2210" s="73">
        <v>638724</v>
      </c>
    </row>
    <row r="2211" spans="2:5" x14ac:dyDescent="0.35">
      <c r="B2211" s="41">
        <v>44941</v>
      </c>
      <c r="C2211" s="73" t="s">
        <v>132</v>
      </c>
      <c r="E2211" s="73">
        <v>664207</v>
      </c>
    </row>
    <row r="2212" spans="2:5" x14ac:dyDescent="0.35">
      <c r="B2212" s="41">
        <v>44942</v>
      </c>
      <c r="C2212" s="73" t="s">
        <v>132</v>
      </c>
      <c r="E2212" s="73">
        <v>805694</v>
      </c>
    </row>
    <row r="2213" spans="2:5" x14ac:dyDescent="0.35">
      <c r="B2213" s="41">
        <v>44943</v>
      </c>
      <c r="C2213" s="73" t="s">
        <v>132</v>
      </c>
      <c r="E2213" s="73">
        <v>848285</v>
      </c>
    </row>
    <row r="2214" spans="2:5" x14ac:dyDescent="0.35">
      <c r="B2214" s="41">
        <v>44944</v>
      </c>
      <c r="C2214" s="73" t="s">
        <v>132</v>
      </c>
      <c r="E2214" s="73">
        <v>830138</v>
      </c>
    </row>
    <row r="2215" spans="2:5" x14ac:dyDescent="0.35">
      <c r="B2215" s="41">
        <v>44945</v>
      </c>
      <c r="C2215" s="73" t="s">
        <v>132</v>
      </c>
      <c r="E2215" s="73">
        <v>833410</v>
      </c>
    </row>
    <row r="2216" spans="2:5" x14ac:dyDescent="0.35">
      <c r="B2216" s="41">
        <v>44946</v>
      </c>
      <c r="C2216" s="73" t="s">
        <v>132</v>
      </c>
      <c r="E2216" s="73">
        <v>818712</v>
      </c>
    </row>
    <row r="2217" spans="2:5" x14ac:dyDescent="0.35">
      <c r="B2217" s="41">
        <v>44947</v>
      </c>
      <c r="C2217" s="73" t="s">
        <v>132</v>
      </c>
      <c r="E2217" s="73">
        <v>752160</v>
      </c>
    </row>
    <row r="2218" spans="2:5" x14ac:dyDescent="0.35">
      <c r="B2218" s="41">
        <v>44948</v>
      </c>
      <c r="C2218" s="73" t="s">
        <v>132</v>
      </c>
      <c r="E2218" s="73">
        <v>749661</v>
      </c>
    </row>
    <row r="2219" spans="2:5" x14ac:dyDescent="0.35">
      <c r="B2219" s="41">
        <v>44949</v>
      </c>
      <c r="C2219" s="73" t="s">
        <v>132</v>
      </c>
      <c r="E2219" s="73">
        <v>838578</v>
      </c>
    </row>
    <row r="2220" spans="2:5" x14ac:dyDescent="0.35">
      <c r="B2220" s="41">
        <v>44950</v>
      </c>
      <c r="C2220" s="73" t="s">
        <v>132</v>
      </c>
      <c r="E2220" s="73">
        <v>841257</v>
      </c>
    </row>
    <row r="2221" spans="2:5" x14ac:dyDescent="0.35">
      <c r="B2221" s="41">
        <v>44951</v>
      </c>
      <c r="C2221" s="73" t="s">
        <v>132</v>
      </c>
      <c r="E2221" s="73">
        <v>832613</v>
      </c>
    </row>
    <row r="2222" spans="2:5" x14ac:dyDescent="0.35">
      <c r="B2222" s="41">
        <v>44952</v>
      </c>
      <c r="C2222" s="73" t="s">
        <v>132</v>
      </c>
      <c r="E2222" s="73">
        <v>817124</v>
      </c>
    </row>
    <row r="2223" spans="2:5" x14ac:dyDescent="0.35">
      <c r="B2223" s="41">
        <v>44953</v>
      </c>
      <c r="C2223" s="73" t="s">
        <v>132</v>
      </c>
      <c r="E2223" s="73">
        <v>816693</v>
      </c>
    </row>
    <row r="2224" spans="2:5" x14ac:dyDescent="0.35">
      <c r="B2224" s="41">
        <v>44954</v>
      </c>
      <c r="C2224" s="73" t="s">
        <v>132</v>
      </c>
      <c r="E2224" s="73">
        <v>749331</v>
      </c>
    </row>
    <row r="2225" spans="2:5" x14ac:dyDescent="0.35">
      <c r="B2225" s="41">
        <v>44955</v>
      </c>
      <c r="C2225" s="73" t="s">
        <v>132</v>
      </c>
      <c r="E2225" s="73">
        <v>663436</v>
      </c>
    </row>
    <row r="2226" spans="2:5" x14ac:dyDescent="0.35">
      <c r="B2226" s="41">
        <v>44956</v>
      </c>
      <c r="C2226" s="73" t="s">
        <v>132</v>
      </c>
      <c r="E2226" s="73">
        <v>731258</v>
      </c>
    </row>
    <row r="2227" spans="2:5" x14ac:dyDescent="0.35">
      <c r="B2227" s="41">
        <v>44957</v>
      </c>
      <c r="C2227" s="73" t="s">
        <v>132</v>
      </c>
      <c r="E2227" s="73">
        <v>714493</v>
      </c>
    </row>
    <row r="2228" spans="2:5" x14ac:dyDescent="0.35">
      <c r="B2228" s="41">
        <v>44958</v>
      </c>
      <c r="C2228" s="73" t="s">
        <v>132</v>
      </c>
      <c r="E2228" s="73">
        <v>720266</v>
      </c>
    </row>
    <row r="2229" spans="2:5" x14ac:dyDescent="0.35">
      <c r="B2229" s="41">
        <v>44959</v>
      </c>
      <c r="C2229" s="73" t="s">
        <v>132</v>
      </c>
      <c r="E2229" s="73">
        <v>712253</v>
      </c>
    </row>
    <row r="2230" spans="2:5" x14ac:dyDescent="0.35">
      <c r="B2230" s="41">
        <v>44960</v>
      </c>
      <c r="C2230" s="73" t="s">
        <v>132</v>
      </c>
      <c r="E2230" s="73">
        <v>705790</v>
      </c>
    </row>
    <row r="2231" spans="2:5" x14ac:dyDescent="0.35">
      <c r="B2231" s="41">
        <v>44961</v>
      </c>
      <c r="C2231" s="73" t="s">
        <v>132</v>
      </c>
      <c r="E2231" s="73">
        <v>666556</v>
      </c>
    </row>
    <row r="2232" spans="2:5" x14ac:dyDescent="0.35">
      <c r="B2232" s="41">
        <v>44962</v>
      </c>
      <c r="C2232" s="73" t="s">
        <v>132</v>
      </c>
      <c r="E2232" s="73">
        <v>670617</v>
      </c>
    </row>
    <row r="2233" spans="2:5" x14ac:dyDescent="0.35">
      <c r="B2233" s="41">
        <v>44963</v>
      </c>
      <c r="C2233" s="73" t="s">
        <v>132</v>
      </c>
      <c r="E2233" s="73">
        <v>762313</v>
      </c>
    </row>
    <row r="2234" spans="2:5" x14ac:dyDescent="0.35">
      <c r="B2234" s="41">
        <v>44964</v>
      </c>
      <c r="C2234" s="73" t="s">
        <v>132</v>
      </c>
      <c r="E2234" s="73">
        <v>784938</v>
      </c>
    </row>
    <row r="2235" spans="2:5" x14ac:dyDescent="0.35">
      <c r="B2235" s="41">
        <v>44965</v>
      </c>
      <c r="C2235" s="73" t="s">
        <v>132</v>
      </c>
      <c r="E2235" s="73">
        <v>760398</v>
      </c>
    </row>
    <row r="2236" spans="2:5" x14ac:dyDescent="0.35">
      <c r="B2236" s="41">
        <v>44966</v>
      </c>
      <c r="C2236" s="73" t="s">
        <v>132</v>
      </c>
      <c r="E2236" s="73">
        <v>754139</v>
      </c>
    </row>
    <row r="2237" spans="2:5" x14ac:dyDescent="0.35">
      <c r="B2237" s="41">
        <v>44967</v>
      </c>
      <c r="C2237" s="73" t="s">
        <v>132</v>
      </c>
      <c r="E2237" s="73">
        <v>742752</v>
      </c>
    </row>
    <row r="2238" spans="2:5" x14ac:dyDescent="0.35">
      <c r="B2238" s="41">
        <v>44968</v>
      </c>
      <c r="C2238" s="73" t="s">
        <v>132</v>
      </c>
      <c r="E2238" s="73">
        <v>673148</v>
      </c>
    </row>
    <row r="2239" spans="2:5" x14ac:dyDescent="0.35">
      <c r="B2239" s="41">
        <v>44969</v>
      </c>
      <c r="C2239" s="73" t="s">
        <v>132</v>
      </c>
      <c r="E2239" s="73">
        <v>672713</v>
      </c>
    </row>
    <row r="2240" spans="2:5" x14ac:dyDescent="0.35">
      <c r="B2240" s="41">
        <v>44970</v>
      </c>
      <c r="C2240" s="73" t="s">
        <v>132</v>
      </c>
      <c r="E2240" s="73">
        <v>727840</v>
      </c>
    </row>
    <row r="2241" spans="2:5" x14ac:dyDescent="0.35">
      <c r="B2241" s="41">
        <v>44971</v>
      </c>
      <c r="C2241" s="73" t="s">
        <v>132</v>
      </c>
      <c r="E2241" s="73">
        <v>742175</v>
      </c>
    </row>
    <row r="2242" spans="2:5" x14ac:dyDescent="0.35">
      <c r="B2242" s="41">
        <v>44972</v>
      </c>
      <c r="C2242" s="73" t="s">
        <v>132</v>
      </c>
      <c r="E2242" s="73">
        <v>717646</v>
      </c>
    </row>
    <row r="2243" spans="2:5" x14ac:dyDescent="0.35">
      <c r="B2243" s="41">
        <v>44973</v>
      </c>
      <c r="C2243" s="73" t="s">
        <v>132</v>
      </c>
      <c r="E2243" s="73">
        <v>726639</v>
      </c>
    </row>
    <row r="2244" spans="2:5" x14ac:dyDescent="0.35">
      <c r="B2244" s="41">
        <v>44974</v>
      </c>
      <c r="C2244" s="73" t="s">
        <v>132</v>
      </c>
      <c r="E2244" s="73">
        <v>654988</v>
      </c>
    </row>
    <row r="2245" spans="2:5" x14ac:dyDescent="0.35">
      <c r="B2245" s="41">
        <v>44975</v>
      </c>
      <c r="C2245" s="73" t="s">
        <v>132</v>
      </c>
      <c r="E2245" s="73">
        <v>604987</v>
      </c>
    </row>
    <row r="2246" spans="2:5" x14ac:dyDescent="0.35">
      <c r="B2246" s="41">
        <v>44976</v>
      </c>
      <c r="C2246" s="73" t="s">
        <v>132</v>
      </c>
      <c r="E2246" s="73">
        <v>579211</v>
      </c>
    </row>
    <row r="2247" spans="2:5" x14ac:dyDescent="0.35">
      <c r="B2247" s="41">
        <v>44977</v>
      </c>
      <c r="C2247" s="73" t="s">
        <v>132</v>
      </c>
      <c r="E2247" s="73">
        <v>660752</v>
      </c>
    </row>
    <row r="2248" spans="2:5" x14ac:dyDescent="0.35">
      <c r="B2248" s="41">
        <v>44978</v>
      </c>
      <c r="C2248" s="73" t="s">
        <v>132</v>
      </c>
      <c r="E2248" s="73">
        <v>720702</v>
      </c>
    </row>
    <row r="2249" spans="2:5" x14ac:dyDescent="0.35">
      <c r="B2249" s="41">
        <v>44979</v>
      </c>
      <c r="C2249" s="73" t="s">
        <v>132</v>
      </c>
      <c r="E2249" s="73">
        <v>726378</v>
      </c>
    </row>
    <row r="2250" spans="2:5" x14ac:dyDescent="0.35">
      <c r="B2250" s="41">
        <v>44980</v>
      </c>
      <c r="C2250" s="73" t="s">
        <v>132</v>
      </c>
      <c r="E2250" s="73">
        <v>728447</v>
      </c>
    </row>
    <row r="2251" spans="2:5" x14ac:dyDescent="0.35">
      <c r="B2251" s="41">
        <v>44981</v>
      </c>
      <c r="C2251" s="73" t="s">
        <v>132</v>
      </c>
      <c r="E2251" s="73">
        <v>721312</v>
      </c>
    </row>
    <row r="2252" spans="2:5" x14ac:dyDescent="0.35">
      <c r="B2252" s="41">
        <v>44982</v>
      </c>
      <c r="C2252" s="73" t="s">
        <v>132</v>
      </c>
      <c r="E2252" s="73">
        <v>667109</v>
      </c>
    </row>
    <row r="2253" spans="2:5" x14ac:dyDescent="0.35">
      <c r="B2253" s="41">
        <v>44983</v>
      </c>
      <c r="C2253" s="73" t="s">
        <v>132</v>
      </c>
      <c r="E2253" s="73">
        <v>662514</v>
      </c>
    </row>
    <row r="2254" spans="2:5" x14ac:dyDescent="0.35">
      <c r="B2254" s="41">
        <v>44984</v>
      </c>
      <c r="C2254" s="73" t="s">
        <v>132</v>
      </c>
      <c r="E2254" s="73">
        <v>768945</v>
      </c>
    </row>
    <row r="2255" spans="2:5" x14ac:dyDescent="0.35">
      <c r="B2255" s="41">
        <v>44985</v>
      </c>
      <c r="C2255" s="73" t="s">
        <v>132</v>
      </c>
      <c r="E2255" s="73">
        <v>773313</v>
      </c>
    </row>
    <row r="2256" spans="2:5" x14ac:dyDescent="0.35">
      <c r="B2256" s="41">
        <v>44986</v>
      </c>
      <c r="C2256" s="73" t="s">
        <v>132</v>
      </c>
      <c r="E2256" s="73">
        <v>764877</v>
      </c>
    </row>
    <row r="2257" spans="2:5" x14ac:dyDescent="0.35">
      <c r="B2257" s="41">
        <v>44987</v>
      </c>
      <c r="C2257" s="73" t="s">
        <v>132</v>
      </c>
      <c r="E2257" s="73">
        <v>761133</v>
      </c>
    </row>
    <row r="2258" spans="2:5" x14ac:dyDescent="0.35">
      <c r="B2258" s="41">
        <v>44988</v>
      </c>
      <c r="C2258" s="73" t="s">
        <v>132</v>
      </c>
      <c r="E2258" s="73">
        <v>779074</v>
      </c>
    </row>
    <row r="2259" spans="2:5" x14ac:dyDescent="0.35">
      <c r="B2259" s="41">
        <v>44989</v>
      </c>
      <c r="C2259" s="73" t="s">
        <v>132</v>
      </c>
      <c r="E2259" s="73">
        <v>710600</v>
      </c>
    </row>
    <row r="2260" spans="2:5" x14ac:dyDescent="0.35">
      <c r="B2260" s="41">
        <v>44990</v>
      </c>
      <c r="C2260" s="73" t="s">
        <v>132</v>
      </c>
      <c r="E2260" s="73">
        <v>704121</v>
      </c>
    </row>
    <row r="2261" spans="2:5" x14ac:dyDescent="0.35">
      <c r="B2261" s="41">
        <v>44991</v>
      </c>
      <c r="C2261" s="73" t="s">
        <v>132</v>
      </c>
      <c r="E2261" s="73">
        <v>770383</v>
      </c>
    </row>
    <row r="2262" spans="2:5" x14ac:dyDescent="0.35">
      <c r="B2262" s="41">
        <v>44992</v>
      </c>
      <c r="C2262" s="73" t="s">
        <v>132</v>
      </c>
      <c r="E2262" s="73">
        <v>777921</v>
      </c>
    </row>
    <row r="2263" spans="2:5" x14ac:dyDescent="0.35">
      <c r="B2263" s="41">
        <v>44993</v>
      </c>
      <c r="C2263" s="73" t="s">
        <v>132</v>
      </c>
      <c r="E2263" s="73">
        <v>824905</v>
      </c>
    </row>
    <row r="2264" spans="2:5" x14ac:dyDescent="0.35">
      <c r="B2264" s="41">
        <v>44994</v>
      </c>
      <c r="C2264" s="73" t="s">
        <v>132</v>
      </c>
      <c r="E2264" s="73">
        <v>814014</v>
      </c>
    </row>
    <row r="2265" spans="2:5" x14ac:dyDescent="0.35">
      <c r="B2265" s="41">
        <v>44995</v>
      </c>
      <c r="C2265" s="73" t="s">
        <v>132</v>
      </c>
      <c r="E2265" s="73">
        <v>771655</v>
      </c>
    </row>
    <row r="2266" spans="2:5" x14ac:dyDescent="0.35">
      <c r="B2266" s="41">
        <v>44996</v>
      </c>
      <c r="C2266" s="73" t="s">
        <v>132</v>
      </c>
      <c r="E2266" s="73">
        <v>703585</v>
      </c>
    </row>
    <row r="2267" spans="2:5" x14ac:dyDescent="0.35">
      <c r="B2267" s="41">
        <v>44997</v>
      </c>
      <c r="C2267" s="73" t="s">
        <v>132</v>
      </c>
      <c r="E2267" s="73">
        <v>617957</v>
      </c>
    </row>
    <row r="2268" spans="2:5" x14ac:dyDescent="0.35">
      <c r="B2268" s="41">
        <v>44998</v>
      </c>
      <c r="C2268" s="73" t="s">
        <v>132</v>
      </c>
      <c r="E2268" s="73">
        <v>659221</v>
      </c>
    </row>
    <row r="2269" spans="2:5" x14ac:dyDescent="0.35">
      <c r="B2269" s="41">
        <v>44999</v>
      </c>
      <c r="C2269" s="73" t="s">
        <v>132</v>
      </c>
      <c r="E2269" s="73">
        <v>712363</v>
      </c>
    </row>
    <row r="2270" spans="2:5" x14ac:dyDescent="0.35">
      <c r="B2270" s="41">
        <v>45000</v>
      </c>
      <c r="C2270" s="73" t="s">
        <v>132</v>
      </c>
      <c r="E2270" s="73">
        <v>768199</v>
      </c>
    </row>
    <row r="2271" spans="2:5" x14ac:dyDescent="0.35">
      <c r="B2271" s="41">
        <v>45001</v>
      </c>
      <c r="C2271" s="73" t="s">
        <v>132</v>
      </c>
      <c r="E2271" s="73">
        <v>703172</v>
      </c>
    </row>
    <row r="2272" spans="2:5" x14ac:dyDescent="0.35">
      <c r="B2272" s="41">
        <v>45002</v>
      </c>
      <c r="C2272" s="73" t="s">
        <v>132</v>
      </c>
      <c r="E2272" s="73">
        <v>682794</v>
      </c>
    </row>
    <row r="2273" spans="2:5" x14ac:dyDescent="0.35">
      <c r="B2273" s="41">
        <v>45003</v>
      </c>
      <c r="C2273" s="73" t="s">
        <v>132</v>
      </c>
      <c r="E2273" s="73">
        <v>618115</v>
      </c>
    </row>
    <row r="2274" spans="2:5" x14ac:dyDescent="0.35">
      <c r="B2274" s="41">
        <v>45004</v>
      </c>
      <c r="C2274" s="73" t="s">
        <v>132</v>
      </c>
      <c r="E2274" s="73">
        <v>596255</v>
      </c>
    </row>
    <row r="2275" spans="2:5" x14ac:dyDescent="0.35">
      <c r="B2275" s="41">
        <v>45005</v>
      </c>
      <c r="C2275" s="73" t="s">
        <v>132</v>
      </c>
      <c r="E2275" s="73">
        <v>704395</v>
      </c>
    </row>
    <row r="2276" spans="2:5" x14ac:dyDescent="0.35">
      <c r="B2276" s="41">
        <v>45006</v>
      </c>
      <c r="C2276" s="73" t="s">
        <v>132</v>
      </c>
      <c r="E2276" s="73">
        <v>650173</v>
      </c>
    </row>
    <row r="2277" spans="2:5" x14ac:dyDescent="0.35">
      <c r="B2277" s="41">
        <v>45007</v>
      </c>
      <c r="C2277" s="73" t="s">
        <v>132</v>
      </c>
      <c r="E2277" s="73">
        <v>610152</v>
      </c>
    </row>
    <row r="2278" spans="2:5" x14ac:dyDescent="0.35">
      <c r="B2278" s="41">
        <v>45008</v>
      </c>
      <c r="C2278" s="73" t="s">
        <v>132</v>
      </c>
      <c r="E2278" s="73">
        <v>631625</v>
      </c>
    </row>
    <row r="2279" spans="2:5" x14ac:dyDescent="0.35">
      <c r="B2279" s="41">
        <v>45009</v>
      </c>
      <c r="C2279" s="73" t="s">
        <v>132</v>
      </c>
      <c r="E2279" s="73">
        <v>609284</v>
      </c>
    </row>
    <row r="2280" spans="2:5" x14ac:dyDescent="0.35">
      <c r="B2280" s="41">
        <v>45010</v>
      </c>
      <c r="C2280" s="73" t="s">
        <v>132</v>
      </c>
      <c r="E2280" s="73">
        <v>577019</v>
      </c>
    </row>
    <row r="2281" spans="2:5" x14ac:dyDescent="0.35">
      <c r="B2281" s="41">
        <v>45011</v>
      </c>
      <c r="C2281" s="73" t="s">
        <v>132</v>
      </c>
      <c r="E2281" s="73">
        <v>597403</v>
      </c>
    </row>
    <row r="2282" spans="2:5" x14ac:dyDescent="0.35">
      <c r="B2282" s="41">
        <v>45012</v>
      </c>
      <c r="C2282" s="73" t="s">
        <v>132</v>
      </c>
      <c r="E2282" s="73">
        <v>686426</v>
      </c>
    </row>
    <row r="2283" spans="2:5" x14ac:dyDescent="0.35">
      <c r="B2283" s="41">
        <v>45013</v>
      </c>
      <c r="C2283" s="73" t="s">
        <v>132</v>
      </c>
      <c r="E2283" s="73">
        <v>720822</v>
      </c>
    </row>
    <row r="2284" spans="2:5" x14ac:dyDescent="0.35">
      <c r="B2284" s="41">
        <v>45014</v>
      </c>
      <c r="C2284" s="73" t="s">
        <v>132</v>
      </c>
      <c r="E2284" s="73">
        <v>697672</v>
      </c>
    </row>
    <row r="2285" spans="2:5" x14ac:dyDescent="0.35">
      <c r="B2285" s="41">
        <v>45015</v>
      </c>
      <c r="C2285" s="73" t="s">
        <v>132</v>
      </c>
      <c r="E2285" s="73">
        <v>637602</v>
      </c>
    </row>
    <row r="2286" spans="2:5" x14ac:dyDescent="0.35">
      <c r="B2286" s="41">
        <v>45016</v>
      </c>
      <c r="C2286" s="73" t="s">
        <v>132</v>
      </c>
      <c r="E2286" s="73">
        <v>660576</v>
      </c>
    </row>
    <row r="2287" spans="2:5" x14ac:dyDescent="0.35">
      <c r="B2287" s="41">
        <v>45017</v>
      </c>
      <c r="C2287" s="73" t="s">
        <v>132</v>
      </c>
      <c r="E2287" s="73">
        <v>616362</v>
      </c>
    </row>
    <row r="2288" spans="2:5" x14ac:dyDescent="0.35">
      <c r="B2288" s="41">
        <v>45018</v>
      </c>
      <c r="C2288" s="73" t="s">
        <v>132</v>
      </c>
      <c r="E2288" s="73">
        <v>590459</v>
      </c>
    </row>
    <row r="2289" spans="2:5" x14ac:dyDescent="0.35">
      <c r="B2289" s="41">
        <v>45019</v>
      </c>
      <c r="C2289" s="73" t="s">
        <v>132</v>
      </c>
      <c r="E2289" s="73">
        <v>642946</v>
      </c>
    </row>
    <row r="2290" spans="2:5" x14ac:dyDescent="0.35">
      <c r="B2290" s="41">
        <v>45020</v>
      </c>
      <c r="C2290" s="73" t="s">
        <v>132</v>
      </c>
      <c r="E2290" s="73">
        <v>638562</v>
      </c>
    </row>
    <row r="2291" spans="2:5" x14ac:dyDescent="0.35">
      <c r="B2291" s="41">
        <v>45021</v>
      </c>
      <c r="C2291" s="73" t="s">
        <v>132</v>
      </c>
      <c r="E2291" s="73">
        <v>691004</v>
      </c>
    </row>
    <row r="2292" spans="2:5" x14ac:dyDescent="0.35">
      <c r="B2292" s="41">
        <v>45022</v>
      </c>
      <c r="C2292" s="73" t="s">
        <v>132</v>
      </c>
      <c r="E2292" s="73">
        <v>631876</v>
      </c>
    </row>
    <row r="2293" spans="2:5" x14ac:dyDescent="0.35">
      <c r="B2293" s="41">
        <v>45023</v>
      </c>
      <c r="C2293" s="73" t="s">
        <v>132</v>
      </c>
      <c r="E2293" s="73">
        <v>560925</v>
      </c>
    </row>
    <row r="2294" spans="2:5" x14ac:dyDescent="0.35">
      <c r="B2294" s="41">
        <v>45024</v>
      </c>
      <c r="C2294" s="73" t="s">
        <v>132</v>
      </c>
      <c r="E2294" s="73">
        <v>536061</v>
      </c>
    </row>
    <row r="2295" spans="2:5" x14ac:dyDescent="0.35">
      <c r="B2295" s="41">
        <v>45025</v>
      </c>
      <c r="C2295" s="73" t="s">
        <v>132</v>
      </c>
      <c r="E2295" s="73">
        <v>514057</v>
      </c>
    </row>
    <row r="2296" spans="2:5" x14ac:dyDescent="0.35">
      <c r="B2296" s="41">
        <v>45026</v>
      </c>
      <c r="C2296" s="73" t="s">
        <v>132</v>
      </c>
      <c r="E2296" s="73">
        <v>520440</v>
      </c>
    </row>
    <row r="2297" spans="2:5" x14ac:dyDescent="0.35">
      <c r="B2297" s="41">
        <v>45027</v>
      </c>
      <c r="C2297" s="73" t="s">
        <v>132</v>
      </c>
      <c r="E2297" s="73">
        <v>604168</v>
      </c>
    </row>
    <row r="2298" spans="2:5" x14ac:dyDescent="0.35">
      <c r="B2298" s="41">
        <v>45028</v>
      </c>
      <c r="C2298" s="73" t="s">
        <v>132</v>
      </c>
      <c r="E2298" s="73">
        <v>629154</v>
      </c>
    </row>
    <row r="2299" spans="2:5" x14ac:dyDescent="0.35">
      <c r="B2299" s="41">
        <v>45029</v>
      </c>
      <c r="C2299" s="73" t="s">
        <v>132</v>
      </c>
      <c r="E2299" s="73">
        <v>619074</v>
      </c>
    </row>
    <row r="2300" spans="2:5" x14ac:dyDescent="0.35">
      <c r="B2300" s="41">
        <v>45030</v>
      </c>
      <c r="C2300" s="73" t="s">
        <v>132</v>
      </c>
      <c r="E2300" s="73">
        <v>685619</v>
      </c>
    </row>
    <row r="2301" spans="2:5" x14ac:dyDescent="0.35">
      <c r="B2301" s="41">
        <v>45031</v>
      </c>
      <c r="C2301" s="73" t="s">
        <v>132</v>
      </c>
      <c r="E2301" s="73">
        <v>591375</v>
      </c>
    </row>
    <row r="2302" spans="2:5" x14ac:dyDescent="0.35">
      <c r="B2302" s="41">
        <v>45032</v>
      </c>
      <c r="C2302" s="73" t="s">
        <v>132</v>
      </c>
      <c r="E2302" s="73">
        <v>589695</v>
      </c>
    </row>
    <row r="2303" spans="2:5" x14ac:dyDescent="0.35">
      <c r="B2303" s="41">
        <v>45033</v>
      </c>
      <c r="C2303" s="73" t="s">
        <v>132</v>
      </c>
      <c r="E2303" s="73">
        <v>654614</v>
      </c>
    </row>
    <row r="2304" spans="2:5" x14ac:dyDescent="0.35">
      <c r="B2304" s="41">
        <v>45034</v>
      </c>
      <c r="C2304" s="73" t="s">
        <v>132</v>
      </c>
      <c r="E2304" s="73">
        <v>620328</v>
      </c>
    </row>
    <row r="2305" spans="2:5" x14ac:dyDescent="0.35">
      <c r="B2305" s="41">
        <v>45035</v>
      </c>
      <c r="C2305" s="73" t="s">
        <v>132</v>
      </c>
      <c r="E2305" s="73">
        <v>606167</v>
      </c>
    </row>
    <row r="2306" spans="2:5" x14ac:dyDescent="0.35">
      <c r="B2306" s="41">
        <v>45036</v>
      </c>
      <c r="C2306" s="73" t="s">
        <v>132</v>
      </c>
      <c r="E2306" s="73">
        <v>580491</v>
      </c>
    </row>
    <row r="2307" spans="2:5" x14ac:dyDescent="0.35">
      <c r="B2307" s="41">
        <v>45037</v>
      </c>
      <c r="C2307" s="73" t="s">
        <v>132</v>
      </c>
      <c r="E2307" s="73">
        <v>638636</v>
      </c>
    </row>
    <row r="2308" spans="2:5" x14ac:dyDescent="0.35">
      <c r="B2308" s="41">
        <v>45038</v>
      </c>
      <c r="C2308" s="73" t="s">
        <v>132</v>
      </c>
      <c r="E2308" s="73">
        <v>584506</v>
      </c>
    </row>
    <row r="2309" spans="2:5" x14ac:dyDescent="0.35">
      <c r="B2309" s="41">
        <v>45039</v>
      </c>
      <c r="C2309" s="73" t="s">
        <v>132</v>
      </c>
      <c r="E2309" s="73">
        <v>582136</v>
      </c>
    </row>
    <row r="2310" spans="2:5" x14ac:dyDescent="0.35">
      <c r="B2310" s="41">
        <v>45040</v>
      </c>
      <c r="C2310" s="73" t="s">
        <v>132</v>
      </c>
      <c r="E2310" s="73">
        <v>667532</v>
      </c>
    </row>
    <row r="2311" spans="2:5" x14ac:dyDescent="0.35">
      <c r="B2311" s="41">
        <v>45041</v>
      </c>
      <c r="C2311" s="73" t="s">
        <v>132</v>
      </c>
      <c r="E2311" s="73">
        <v>654968</v>
      </c>
    </row>
    <row r="2312" spans="2:5" x14ac:dyDescent="0.35">
      <c r="B2312" s="41">
        <v>45042</v>
      </c>
      <c r="C2312" s="73" t="s">
        <v>132</v>
      </c>
      <c r="E2312" s="73">
        <v>684435</v>
      </c>
    </row>
    <row r="2313" spans="2:5" x14ac:dyDescent="0.35">
      <c r="B2313" s="41">
        <v>45043</v>
      </c>
      <c r="C2313" s="73" t="s">
        <v>132</v>
      </c>
      <c r="E2313" s="73">
        <v>684471</v>
      </c>
    </row>
    <row r="2314" spans="2:5" x14ac:dyDescent="0.35">
      <c r="B2314" s="41">
        <v>45044</v>
      </c>
      <c r="C2314" s="73" t="s">
        <v>132</v>
      </c>
      <c r="E2314" s="73">
        <v>650502</v>
      </c>
    </row>
    <row r="2315" spans="2:5" x14ac:dyDescent="0.35">
      <c r="B2315" s="41">
        <v>45045</v>
      </c>
      <c r="C2315" s="73" t="s">
        <v>132</v>
      </c>
      <c r="E2315" s="73">
        <v>559029</v>
      </c>
    </row>
    <row r="2316" spans="2:5" x14ac:dyDescent="0.35">
      <c r="B2316" s="41">
        <v>45046</v>
      </c>
      <c r="C2316" s="73" t="s">
        <v>132</v>
      </c>
      <c r="E2316" s="73">
        <v>548678</v>
      </c>
    </row>
    <row r="2317" spans="2:5" x14ac:dyDescent="0.35">
      <c r="B2317" s="41">
        <v>45047</v>
      </c>
      <c r="C2317" s="73" t="s">
        <v>132</v>
      </c>
      <c r="E2317" s="73">
        <v>550038</v>
      </c>
    </row>
    <row r="2318" spans="2:5" x14ac:dyDescent="0.35">
      <c r="B2318" s="41">
        <v>45048</v>
      </c>
      <c r="C2318" s="73" t="s">
        <v>132</v>
      </c>
      <c r="E2318" s="73">
        <v>624022</v>
      </c>
    </row>
    <row r="2319" spans="2:5" x14ac:dyDescent="0.35">
      <c r="B2319" s="41">
        <v>45049</v>
      </c>
      <c r="C2319" s="73" t="s">
        <v>132</v>
      </c>
      <c r="E2319" s="73">
        <v>579157</v>
      </c>
    </row>
    <row r="2320" spans="2:5" x14ac:dyDescent="0.35">
      <c r="B2320" s="41">
        <v>45050</v>
      </c>
      <c r="C2320" s="73" t="s">
        <v>132</v>
      </c>
      <c r="E2320" s="73">
        <v>575215</v>
      </c>
    </row>
    <row r="2321" spans="2:5" x14ac:dyDescent="0.35">
      <c r="B2321" s="41">
        <v>45051</v>
      </c>
      <c r="C2321" s="73" t="s">
        <v>132</v>
      </c>
      <c r="E2321" s="73">
        <v>598117</v>
      </c>
    </row>
    <row r="2322" spans="2:5" x14ac:dyDescent="0.35">
      <c r="B2322" s="41">
        <v>45052</v>
      </c>
      <c r="C2322" s="73" t="s">
        <v>132</v>
      </c>
      <c r="E2322" s="73">
        <v>566933</v>
      </c>
    </row>
    <row r="2323" spans="2:5" x14ac:dyDescent="0.35">
      <c r="B2323" s="41">
        <v>45053</v>
      </c>
      <c r="C2323" s="73" t="s">
        <v>132</v>
      </c>
      <c r="E2323" s="73">
        <v>513832</v>
      </c>
    </row>
    <row r="2324" spans="2:5" x14ac:dyDescent="0.35">
      <c r="B2324" s="41">
        <v>45054</v>
      </c>
      <c r="C2324" s="73" t="s">
        <v>132</v>
      </c>
      <c r="E2324" s="73">
        <v>551315</v>
      </c>
    </row>
    <row r="2325" spans="2:5" x14ac:dyDescent="0.35">
      <c r="B2325" s="41">
        <v>45055</v>
      </c>
      <c r="C2325" s="73" t="s">
        <v>132</v>
      </c>
      <c r="E2325" s="73">
        <v>612756</v>
      </c>
    </row>
    <row r="2326" spans="2:5" x14ac:dyDescent="0.35">
      <c r="B2326" s="41">
        <v>45056</v>
      </c>
      <c r="C2326" s="73" t="s">
        <v>132</v>
      </c>
      <c r="E2326" s="73">
        <v>599979</v>
      </c>
    </row>
    <row r="2327" spans="2:5" x14ac:dyDescent="0.35">
      <c r="B2327" s="41">
        <v>45057</v>
      </c>
      <c r="C2327" s="73" t="s">
        <v>132</v>
      </c>
      <c r="E2327" s="73">
        <v>606937</v>
      </c>
    </row>
    <row r="2328" spans="2:5" x14ac:dyDescent="0.35">
      <c r="B2328" s="41">
        <v>45058</v>
      </c>
      <c r="C2328" s="73" t="s">
        <v>132</v>
      </c>
      <c r="E2328" s="73">
        <v>594534</v>
      </c>
    </row>
    <row r="2329" spans="2:5" x14ac:dyDescent="0.35">
      <c r="B2329" s="41">
        <v>45059</v>
      </c>
      <c r="C2329" s="73" t="s">
        <v>132</v>
      </c>
      <c r="E2329" s="73">
        <v>527430</v>
      </c>
    </row>
    <row r="2330" spans="2:5" x14ac:dyDescent="0.35">
      <c r="B2330" s="41">
        <v>45060</v>
      </c>
      <c r="C2330" s="73" t="s">
        <v>132</v>
      </c>
      <c r="E2330" s="73">
        <v>506931</v>
      </c>
    </row>
    <row r="2331" spans="2:5" x14ac:dyDescent="0.35">
      <c r="B2331" s="41">
        <v>45061</v>
      </c>
      <c r="C2331" s="73" t="s">
        <v>132</v>
      </c>
      <c r="E2331" s="73">
        <v>549225</v>
      </c>
    </row>
    <row r="2332" spans="2:5" x14ac:dyDescent="0.35">
      <c r="B2332" s="41">
        <v>45062</v>
      </c>
      <c r="C2332" s="73" t="s">
        <v>132</v>
      </c>
      <c r="E2332" s="73">
        <v>580074</v>
      </c>
    </row>
    <row r="2333" spans="2:5" x14ac:dyDescent="0.35">
      <c r="B2333" s="41">
        <v>45063</v>
      </c>
      <c r="C2333" s="73" t="s">
        <v>132</v>
      </c>
      <c r="E2333" s="73">
        <v>600655</v>
      </c>
    </row>
    <row r="2334" spans="2:5" x14ac:dyDescent="0.35">
      <c r="B2334" s="41">
        <v>45064</v>
      </c>
      <c r="C2334" s="73" t="s">
        <v>132</v>
      </c>
      <c r="E2334" s="73">
        <v>583142</v>
      </c>
    </row>
    <row r="2335" spans="2:5" x14ac:dyDescent="0.35">
      <c r="B2335" s="41">
        <v>45065</v>
      </c>
      <c r="C2335" s="73" t="s">
        <v>132</v>
      </c>
      <c r="E2335" s="73">
        <v>590129</v>
      </c>
    </row>
    <row r="2336" spans="2:5" x14ac:dyDescent="0.35">
      <c r="B2336" s="41">
        <v>45066</v>
      </c>
      <c r="C2336" s="73" t="s">
        <v>132</v>
      </c>
      <c r="E2336" s="73">
        <v>478495</v>
      </c>
    </row>
    <row r="2337" spans="2:5" x14ac:dyDescent="0.35">
      <c r="B2337" s="41">
        <v>45067</v>
      </c>
      <c r="C2337" s="73" t="s">
        <v>132</v>
      </c>
      <c r="E2337" s="73">
        <v>472612</v>
      </c>
    </row>
    <row r="2338" spans="2:5" x14ac:dyDescent="0.35">
      <c r="B2338" s="41">
        <v>45068</v>
      </c>
      <c r="C2338" s="73" t="s">
        <v>132</v>
      </c>
      <c r="E2338" s="73">
        <v>543711</v>
      </c>
    </row>
    <row r="2339" spans="2:5" x14ac:dyDescent="0.35">
      <c r="B2339" s="41">
        <v>45069</v>
      </c>
      <c r="C2339" s="73" t="s">
        <v>132</v>
      </c>
      <c r="E2339" s="73">
        <v>566068</v>
      </c>
    </row>
    <row r="2340" spans="2:5" x14ac:dyDescent="0.35">
      <c r="B2340" s="41">
        <v>45070</v>
      </c>
      <c r="C2340" s="73" t="s">
        <v>132</v>
      </c>
      <c r="E2340" s="73">
        <v>541469</v>
      </c>
    </row>
    <row r="2341" spans="2:5" x14ac:dyDescent="0.35">
      <c r="B2341" s="41">
        <v>45071</v>
      </c>
      <c r="C2341" s="73" t="s">
        <v>132</v>
      </c>
      <c r="E2341" s="73">
        <v>565945</v>
      </c>
    </row>
    <row r="2342" spans="2:5" x14ac:dyDescent="0.35">
      <c r="B2342" s="41">
        <v>45072</v>
      </c>
      <c r="C2342" s="73" t="s">
        <v>132</v>
      </c>
      <c r="E2342" s="73">
        <v>533601</v>
      </c>
    </row>
    <row r="2343" spans="2:5" x14ac:dyDescent="0.35">
      <c r="B2343" s="41">
        <v>45073</v>
      </c>
      <c r="C2343" s="73" t="s">
        <v>132</v>
      </c>
      <c r="E2343" s="73">
        <v>453332</v>
      </c>
    </row>
    <row r="2344" spans="2:5" x14ac:dyDescent="0.35">
      <c r="B2344" s="41">
        <v>45074</v>
      </c>
      <c r="C2344" s="73" t="s">
        <v>132</v>
      </c>
      <c r="E2344" s="73">
        <v>452360</v>
      </c>
    </row>
    <row r="2345" spans="2:5" x14ac:dyDescent="0.35">
      <c r="B2345" s="41">
        <v>45075</v>
      </c>
      <c r="C2345" s="73" t="s">
        <v>132</v>
      </c>
      <c r="E2345" s="73">
        <v>456859</v>
      </c>
    </row>
    <row r="2346" spans="2:5" x14ac:dyDescent="0.35">
      <c r="B2346" s="41">
        <v>45076</v>
      </c>
      <c r="C2346" s="73" t="s">
        <v>132</v>
      </c>
      <c r="E2346" s="73">
        <v>538438</v>
      </c>
    </row>
    <row r="2347" spans="2:5" x14ac:dyDescent="0.35">
      <c r="B2347" s="41">
        <v>45077</v>
      </c>
      <c r="C2347" s="73" t="s">
        <v>132</v>
      </c>
      <c r="E2347" s="73">
        <v>561933</v>
      </c>
    </row>
    <row r="2348" spans="2:5" x14ac:dyDescent="0.35">
      <c r="B2348" s="41">
        <v>45078</v>
      </c>
      <c r="C2348" s="73" t="s">
        <v>132</v>
      </c>
      <c r="E2348" s="73">
        <v>549825</v>
      </c>
    </row>
    <row r="2349" spans="2:5" x14ac:dyDescent="0.35">
      <c r="B2349" s="41">
        <v>45079</v>
      </c>
      <c r="C2349" s="73" t="s">
        <v>132</v>
      </c>
      <c r="E2349" s="73">
        <v>514135</v>
      </c>
    </row>
    <row r="2350" spans="2:5" x14ac:dyDescent="0.35">
      <c r="B2350" s="41">
        <v>45080</v>
      </c>
      <c r="C2350" s="73" t="s">
        <v>132</v>
      </c>
      <c r="E2350" s="73">
        <v>451872</v>
      </c>
    </row>
    <row r="2351" spans="2:5" x14ac:dyDescent="0.35">
      <c r="B2351" s="41">
        <v>45081</v>
      </c>
      <c r="C2351" s="73" t="s">
        <v>132</v>
      </c>
      <c r="E2351" s="73">
        <v>448410</v>
      </c>
    </row>
    <row r="2352" spans="2:5" x14ac:dyDescent="0.35">
      <c r="B2352" s="41">
        <v>45082</v>
      </c>
      <c r="C2352" s="73" t="s">
        <v>132</v>
      </c>
      <c r="E2352" s="73">
        <v>544703</v>
      </c>
    </row>
    <row r="2353" spans="2:5" x14ac:dyDescent="0.35">
      <c r="B2353" s="41">
        <v>45083</v>
      </c>
      <c r="C2353" s="73" t="s">
        <v>132</v>
      </c>
      <c r="E2353" s="73">
        <v>574577</v>
      </c>
    </row>
    <row r="2354" spans="2:5" x14ac:dyDescent="0.35">
      <c r="B2354" s="41">
        <v>45084</v>
      </c>
      <c r="C2354" s="73" t="s">
        <v>132</v>
      </c>
      <c r="E2354" s="73">
        <v>552263</v>
      </c>
    </row>
    <row r="2355" spans="2:5" x14ac:dyDescent="0.35">
      <c r="B2355" s="41">
        <v>45085</v>
      </c>
      <c r="C2355" s="73" t="s">
        <v>132</v>
      </c>
      <c r="E2355" s="73">
        <v>523902</v>
      </c>
    </row>
    <row r="2356" spans="2:5" x14ac:dyDescent="0.35">
      <c r="B2356" s="41">
        <v>45086</v>
      </c>
      <c r="C2356" s="73" t="s">
        <v>132</v>
      </c>
      <c r="E2356" s="73">
        <v>513551</v>
      </c>
    </row>
    <row r="2357" spans="2:5" x14ac:dyDescent="0.35">
      <c r="B2357" s="41">
        <v>45087</v>
      </c>
      <c r="C2357" s="73" t="s">
        <v>132</v>
      </c>
      <c r="E2357" s="73">
        <v>482648</v>
      </c>
    </row>
    <row r="2358" spans="2:5" x14ac:dyDescent="0.35">
      <c r="B2358" s="41">
        <v>45088</v>
      </c>
      <c r="C2358" s="73" t="s">
        <v>132</v>
      </c>
      <c r="E2358" s="73">
        <v>497925</v>
      </c>
    </row>
    <row r="2359" spans="2:5" x14ac:dyDescent="0.35">
      <c r="B2359" s="41">
        <v>45089</v>
      </c>
      <c r="C2359" s="73" t="s">
        <v>132</v>
      </c>
      <c r="E2359" s="73">
        <v>579583</v>
      </c>
    </row>
    <row r="2360" spans="2:5" x14ac:dyDescent="0.35">
      <c r="B2360" s="41">
        <v>45090</v>
      </c>
      <c r="C2360" s="73" t="s">
        <v>132</v>
      </c>
      <c r="E2360" s="73">
        <v>554397</v>
      </c>
    </row>
    <row r="2361" spans="2:5" x14ac:dyDescent="0.35">
      <c r="B2361" s="41">
        <v>45091</v>
      </c>
      <c r="C2361" s="73" t="s">
        <v>132</v>
      </c>
      <c r="E2361" s="73">
        <v>550326</v>
      </c>
    </row>
    <row r="2362" spans="2:5" x14ac:dyDescent="0.35">
      <c r="B2362" s="41">
        <v>45092</v>
      </c>
      <c r="C2362" s="73" t="s">
        <v>132</v>
      </c>
      <c r="E2362" s="73">
        <v>560232</v>
      </c>
    </row>
    <row r="2363" spans="2:5" x14ac:dyDescent="0.35">
      <c r="B2363" s="41">
        <v>45093</v>
      </c>
      <c r="C2363" s="73" t="s">
        <v>132</v>
      </c>
      <c r="E2363" s="73">
        <v>551688</v>
      </c>
    </row>
    <row r="2364" spans="2:5" x14ac:dyDescent="0.35">
      <c r="B2364" s="41">
        <v>45094</v>
      </c>
      <c r="C2364" s="73" t="s">
        <v>132</v>
      </c>
      <c r="E2364" s="73">
        <v>508985</v>
      </c>
    </row>
    <row r="2365" spans="2:5" x14ac:dyDescent="0.35">
      <c r="B2365" s="41">
        <v>45095</v>
      </c>
      <c r="C2365" s="73" t="s">
        <v>132</v>
      </c>
      <c r="E2365" s="73">
        <v>508634</v>
      </c>
    </row>
    <row r="2366" spans="2:5" x14ac:dyDescent="0.35">
      <c r="B2366" s="41">
        <v>45096</v>
      </c>
      <c r="C2366" s="73" t="s">
        <v>132</v>
      </c>
      <c r="E2366" s="73">
        <v>547400</v>
      </c>
    </row>
    <row r="2367" spans="2:5" x14ac:dyDescent="0.35">
      <c r="B2367" s="41">
        <v>45097</v>
      </c>
      <c r="C2367" s="73" t="s">
        <v>132</v>
      </c>
      <c r="E2367" s="73">
        <v>607609</v>
      </c>
    </row>
    <row r="2368" spans="2:5" x14ac:dyDescent="0.35">
      <c r="B2368" s="41">
        <v>45098</v>
      </c>
      <c r="C2368" s="73" t="s">
        <v>132</v>
      </c>
      <c r="E2368" s="73">
        <v>566739</v>
      </c>
    </row>
    <row r="2369" spans="2:5" x14ac:dyDescent="0.35">
      <c r="B2369" s="41">
        <v>45099</v>
      </c>
      <c r="C2369" s="73" t="s">
        <v>132</v>
      </c>
      <c r="E2369" s="73">
        <v>581523</v>
      </c>
    </row>
    <row r="2370" spans="2:5" x14ac:dyDescent="0.35">
      <c r="B2370" s="41">
        <v>45100</v>
      </c>
      <c r="C2370" s="73" t="s">
        <v>132</v>
      </c>
      <c r="E2370" s="73">
        <v>560184</v>
      </c>
    </row>
    <row r="2371" spans="2:5" x14ac:dyDescent="0.35">
      <c r="B2371" s="41">
        <v>45101</v>
      </c>
      <c r="C2371" s="73" t="s">
        <v>132</v>
      </c>
      <c r="E2371" s="73">
        <v>491704</v>
      </c>
    </row>
    <row r="2372" spans="2:5" x14ac:dyDescent="0.35">
      <c r="B2372" s="41">
        <v>45102</v>
      </c>
      <c r="C2372" s="73" t="s">
        <v>132</v>
      </c>
      <c r="E2372" s="73">
        <v>471725</v>
      </c>
    </row>
    <row r="2373" spans="2:5" x14ac:dyDescent="0.35">
      <c r="B2373" s="41">
        <v>45103</v>
      </c>
      <c r="C2373" s="73" t="s">
        <v>132</v>
      </c>
      <c r="E2373" s="73">
        <v>528832</v>
      </c>
    </row>
    <row r="2374" spans="2:5" x14ac:dyDescent="0.35">
      <c r="B2374" s="41">
        <v>45104</v>
      </c>
      <c r="C2374" s="73" t="s">
        <v>132</v>
      </c>
      <c r="E2374" s="73">
        <v>592264</v>
      </c>
    </row>
    <row r="2375" spans="2:5" x14ac:dyDescent="0.35">
      <c r="B2375" s="41">
        <v>45105</v>
      </c>
      <c r="C2375" s="73" t="s">
        <v>132</v>
      </c>
      <c r="E2375" s="73">
        <v>605984</v>
      </c>
    </row>
    <row r="2376" spans="2:5" x14ac:dyDescent="0.35">
      <c r="B2376" s="41">
        <v>45106</v>
      </c>
      <c r="C2376" s="73" t="s">
        <v>132</v>
      </c>
      <c r="E2376" s="73">
        <v>555996</v>
      </c>
    </row>
    <row r="2377" spans="2:5" x14ac:dyDescent="0.35">
      <c r="B2377" s="41">
        <v>45107</v>
      </c>
      <c r="C2377" s="73" t="s">
        <v>132</v>
      </c>
      <c r="E2377" s="73">
        <v>563243</v>
      </c>
    </row>
    <row r="2378" spans="2:5" x14ac:dyDescent="0.35">
      <c r="B2378" s="41">
        <v>45108</v>
      </c>
      <c r="C2378" s="73" t="s">
        <v>132</v>
      </c>
      <c r="E2378" s="73">
        <v>447752</v>
      </c>
    </row>
    <row r="2379" spans="2:5" x14ac:dyDescent="0.35">
      <c r="B2379" s="41">
        <v>45109</v>
      </c>
      <c r="C2379" s="73" t="s">
        <v>132</v>
      </c>
      <c r="E2379" s="73">
        <v>425171</v>
      </c>
    </row>
    <row r="2380" spans="2:5" x14ac:dyDescent="0.35">
      <c r="B2380" s="41">
        <v>45110</v>
      </c>
      <c r="C2380" s="73" t="s">
        <v>132</v>
      </c>
      <c r="E2380" s="73">
        <v>508753</v>
      </c>
    </row>
    <row r="2381" spans="2:5" x14ac:dyDescent="0.35">
      <c r="B2381" s="41">
        <v>45111</v>
      </c>
      <c r="C2381" s="73" t="s">
        <v>132</v>
      </c>
      <c r="E2381" s="73">
        <v>575614</v>
      </c>
    </row>
    <row r="2382" spans="2:5" x14ac:dyDescent="0.35">
      <c r="B2382" s="41">
        <v>45112</v>
      </c>
      <c r="C2382" s="73" t="s">
        <v>132</v>
      </c>
      <c r="E2382" s="73">
        <v>550502</v>
      </c>
    </row>
    <row r="2383" spans="2:5" x14ac:dyDescent="0.35">
      <c r="B2383" s="41">
        <v>45113</v>
      </c>
      <c r="C2383" s="73" t="s">
        <v>132</v>
      </c>
      <c r="E2383" s="73">
        <v>539741</v>
      </c>
    </row>
    <row r="2384" spans="2:5" x14ac:dyDescent="0.35">
      <c r="B2384" s="41">
        <v>45114</v>
      </c>
      <c r="C2384" s="73" t="s">
        <v>132</v>
      </c>
      <c r="E2384" s="73">
        <v>512113</v>
      </c>
    </row>
    <row r="2385" spans="2:5" x14ac:dyDescent="0.35">
      <c r="B2385" s="41">
        <v>45115</v>
      </c>
      <c r="C2385" s="73" t="s">
        <v>132</v>
      </c>
      <c r="E2385" s="73">
        <v>517509</v>
      </c>
    </row>
    <row r="2386" spans="2:5" x14ac:dyDescent="0.35">
      <c r="B2386" s="41">
        <v>45116</v>
      </c>
      <c r="C2386" s="73" t="s">
        <v>132</v>
      </c>
      <c r="E2386" s="73">
        <v>488692</v>
      </c>
    </row>
    <row r="2387" spans="2:5" x14ac:dyDescent="0.35">
      <c r="B2387" s="41">
        <v>45117</v>
      </c>
      <c r="C2387" s="73" t="s">
        <v>132</v>
      </c>
      <c r="E2387" s="73">
        <v>555002</v>
      </c>
    </row>
    <row r="2388" spans="2:5" x14ac:dyDescent="0.35">
      <c r="B2388" s="41">
        <v>45118</v>
      </c>
      <c r="C2388" s="73" t="s">
        <v>132</v>
      </c>
      <c r="E2388" s="73">
        <v>557166</v>
      </c>
    </row>
    <row r="2389" spans="2:5" x14ac:dyDescent="0.35">
      <c r="B2389" s="41">
        <v>45119</v>
      </c>
      <c r="C2389" s="73" t="s">
        <v>132</v>
      </c>
      <c r="E2389" s="73">
        <v>537931</v>
      </c>
    </row>
    <row r="2390" spans="2:5" x14ac:dyDescent="0.35">
      <c r="B2390" s="41">
        <v>45120</v>
      </c>
      <c r="C2390" s="73" t="s">
        <v>132</v>
      </c>
      <c r="E2390" s="73">
        <v>561080</v>
      </c>
    </row>
    <row r="2391" spans="2:5" x14ac:dyDescent="0.35">
      <c r="B2391" s="41">
        <v>45121</v>
      </c>
      <c r="C2391" s="73" t="s">
        <v>132</v>
      </c>
      <c r="E2391" s="73">
        <v>576710</v>
      </c>
    </row>
    <row r="2392" spans="2:5" x14ac:dyDescent="0.35">
      <c r="B2392" s="41">
        <v>45122</v>
      </c>
      <c r="C2392" s="73" t="s">
        <v>132</v>
      </c>
      <c r="E2392" s="73">
        <v>450897</v>
      </c>
    </row>
    <row r="2393" spans="2:5" x14ac:dyDescent="0.35">
      <c r="B2393" s="41">
        <v>45123</v>
      </c>
      <c r="C2393" s="73" t="s">
        <v>132</v>
      </c>
      <c r="E2393" s="73">
        <v>431422</v>
      </c>
    </row>
    <row r="2394" spans="2:5" x14ac:dyDescent="0.35">
      <c r="B2394" s="41">
        <v>45124</v>
      </c>
      <c r="C2394" s="73" t="s">
        <v>132</v>
      </c>
      <c r="E2394" s="73">
        <v>530230</v>
      </c>
    </row>
    <row r="2395" spans="2:5" x14ac:dyDescent="0.35">
      <c r="B2395" s="41">
        <v>45125</v>
      </c>
      <c r="C2395" s="73" t="s">
        <v>132</v>
      </c>
      <c r="E2395" s="73">
        <v>582167</v>
      </c>
    </row>
    <row r="2396" spans="2:5" x14ac:dyDescent="0.35">
      <c r="B2396" s="41">
        <v>45126</v>
      </c>
      <c r="C2396" s="73" t="s">
        <v>132</v>
      </c>
      <c r="E2396" s="73">
        <v>569001</v>
      </c>
    </row>
    <row r="2397" spans="2:5" x14ac:dyDescent="0.35">
      <c r="B2397" s="41">
        <v>45127</v>
      </c>
      <c r="C2397" s="73" t="s">
        <v>132</v>
      </c>
      <c r="E2397" s="73">
        <v>562477</v>
      </c>
    </row>
    <row r="2398" spans="2:5" x14ac:dyDescent="0.35">
      <c r="B2398" s="41">
        <v>45128</v>
      </c>
      <c r="C2398" s="73" t="s">
        <v>132</v>
      </c>
      <c r="E2398" s="73">
        <v>553269</v>
      </c>
    </row>
    <row r="2399" spans="2:5" x14ac:dyDescent="0.35">
      <c r="B2399" s="41">
        <v>45129</v>
      </c>
      <c r="C2399" s="73" t="s">
        <v>132</v>
      </c>
      <c r="E2399" s="73">
        <v>513616</v>
      </c>
    </row>
    <row r="2400" spans="2:5" x14ac:dyDescent="0.35">
      <c r="B2400" s="41">
        <v>45130</v>
      </c>
      <c r="C2400" s="73" t="s">
        <v>132</v>
      </c>
      <c r="E2400" s="73">
        <v>466210</v>
      </c>
    </row>
    <row r="2401" spans="2:5" x14ac:dyDescent="0.35">
      <c r="B2401" s="41">
        <v>45131</v>
      </c>
      <c r="C2401" s="73" t="s">
        <v>132</v>
      </c>
      <c r="E2401" s="73">
        <v>559009</v>
      </c>
    </row>
    <row r="2402" spans="2:5" x14ac:dyDescent="0.35">
      <c r="B2402" s="41">
        <v>45132</v>
      </c>
      <c r="C2402" s="73" t="s">
        <v>132</v>
      </c>
      <c r="E2402" s="73">
        <v>547201</v>
      </c>
    </row>
    <row r="2403" spans="2:5" x14ac:dyDescent="0.35">
      <c r="B2403" s="41">
        <v>45133</v>
      </c>
      <c r="C2403" s="73" t="s">
        <v>132</v>
      </c>
      <c r="E2403" s="73">
        <v>555046</v>
      </c>
    </row>
    <row r="2404" spans="2:5" x14ac:dyDescent="0.35">
      <c r="B2404" s="41">
        <v>45134</v>
      </c>
      <c r="C2404" s="73" t="s">
        <v>132</v>
      </c>
      <c r="E2404" s="73">
        <v>577931</v>
      </c>
    </row>
    <row r="2405" spans="2:5" x14ac:dyDescent="0.35">
      <c r="B2405" s="41">
        <v>45135</v>
      </c>
      <c r="C2405" s="73" t="s">
        <v>132</v>
      </c>
      <c r="E2405" s="73">
        <v>550325</v>
      </c>
    </row>
    <row r="2406" spans="2:5" x14ac:dyDescent="0.35">
      <c r="B2406" s="41">
        <v>45136</v>
      </c>
      <c r="C2406" s="73" t="s">
        <v>132</v>
      </c>
      <c r="E2406" s="73">
        <v>437026</v>
      </c>
    </row>
    <row r="2407" spans="2:5" x14ac:dyDescent="0.35">
      <c r="B2407" s="41">
        <v>45137</v>
      </c>
      <c r="C2407" s="73" t="s">
        <v>132</v>
      </c>
      <c r="E2407" s="73">
        <v>458028</v>
      </c>
    </row>
    <row r="2408" spans="2:5" x14ac:dyDescent="0.35">
      <c r="B2408" s="41">
        <v>45138</v>
      </c>
      <c r="C2408" s="73" t="s">
        <v>132</v>
      </c>
      <c r="E2408" s="73">
        <v>556378</v>
      </c>
    </row>
    <row r="2409" spans="2:5" x14ac:dyDescent="0.35">
      <c r="B2409" s="41">
        <v>45139</v>
      </c>
      <c r="C2409" s="73" t="s">
        <v>132</v>
      </c>
      <c r="E2409" s="73">
        <v>546027</v>
      </c>
    </row>
    <row r="2410" spans="2:5" x14ac:dyDescent="0.35">
      <c r="B2410" s="41">
        <v>45140</v>
      </c>
      <c r="C2410" s="73" t="s">
        <v>132</v>
      </c>
      <c r="E2410" s="73">
        <v>551585</v>
      </c>
    </row>
    <row r="2411" spans="2:5" x14ac:dyDescent="0.35">
      <c r="B2411" s="41">
        <v>45141</v>
      </c>
      <c r="C2411" s="73" t="s">
        <v>132</v>
      </c>
      <c r="E2411" s="73">
        <v>542093</v>
      </c>
    </row>
    <row r="2412" spans="2:5" x14ac:dyDescent="0.35">
      <c r="B2412" s="41">
        <v>45142</v>
      </c>
      <c r="C2412" s="73" t="s">
        <v>132</v>
      </c>
      <c r="E2412" s="73">
        <v>544647</v>
      </c>
    </row>
    <row r="2413" spans="2:5" x14ac:dyDescent="0.35">
      <c r="B2413" s="41">
        <v>45143</v>
      </c>
      <c r="C2413" s="73" t="s">
        <v>132</v>
      </c>
      <c r="E2413" s="73">
        <v>508061</v>
      </c>
    </row>
    <row r="2414" spans="2:5" x14ac:dyDescent="0.35">
      <c r="B2414" s="41">
        <v>45144</v>
      </c>
      <c r="C2414" s="73" t="s">
        <v>132</v>
      </c>
      <c r="E2414" s="73">
        <v>467817</v>
      </c>
    </row>
    <row r="2415" spans="2:5" x14ac:dyDescent="0.35">
      <c r="B2415" s="41">
        <v>45145</v>
      </c>
      <c r="C2415" s="73" t="s">
        <v>132</v>
      </c>
      <c r="E2415" s="73">
        <v>524647</v>
      </c>
    </row>
    <row r="2416" spans="2:5" x14ac:dyDescent="0.35">
      <c r="B2416" s="41">
        <v>45146</v>
      </c>
      <c r="C2416" s="73" t="s">
        <v>132</v>
      </c>
      <c r="E2416" s="73">
        <v>563097</v>
      </c>
    </row>
    <row r="2417" spans="2:5" x14ac:dyDescent="0.35">
      <c r="B2417" s="41">
        <v>45147</v>
      </c>
      <c r="C2417" s="73" t="s">
        <v>132</v>
      </c>
      <c r="E2417" s="73">
        <v>555300</v>
      </c>
    </row>
    <row r="2418" spans="2:5" x14ac:dyDescent="0.35">
      <c r="B2418" s="41">
        <v>45148</v>
      </c>
      <c r="C2418" s="73" t="s">
        <v>132</v>
      </c>
      <c r="E2418" s="73">
        <v>563724</v>
      </c>
    </row>
    <row r="2419" spans="2:5" x14ac:dyDescent="0.35">
      <c r="B2419" s="41">
        <v>45149</v>
      </c>
      <c r="C2419" s="73" t="s">
        <v>132</v>
      </c>
      <c r="E2419" s="73">
        <v>524095</v>
      </c>
    </row>
    <row r="2420" spans="2:5" x14ac:dyDescent="0.35">
      <c r="B2420" s="41">
        <v>45150</v>
      </c>
      <c r="C2420" s="73" t="s">
        <v>132</v>
      </c>
      <c r="E2420" s="73">
        <v>467207</v>
      </c>
    </row>
    <row r="2421" spans="2:5" x14ac:dyDescent="0.35">
      <c r="B2421" s="41">
        <v>45151</v>
      </c>
      <c r="C2421" s="73" t="s">
        <v>132</v>
      </c>
      <c r="E2421" s="73">
        <v>475918</v>
      </c>
    </row>
    <row r="2422" spans="2:5" x14ac:dyDescent="0.35">
      <c r="B2422" s="41">
        <v>45152</v>
      </c>
      <c r="C2422" s="73" t="s">
        <v>132</v>
      </c>
      <c r="E2422" s="73">
        <v>569492</v>
      </c>
    </row>
    <row r="2423" spans="2:5" x14ac:dyDescent="0.35">
      <c r="B2423" s="41">
        <v>45153</v>
      </c>
      <c r="C2423" s="73" t="s">
        <v>132</v>
      </c>
      <c r="E2423" s="73">
        <v>564424</v>
      </c>
    </row>
    <row r="2424" spans="2:5" x14ac:dyDescent="0.35">
      <c r="B2424" s="41">
        <v>45154</v>
      </c>
      <c r="C2424" s="73" t="s">
        <v>132</v>
      </c>
      <c r="E2424" s="73">
        <v>573104</v>
      </c>
    </row>
    <row r="2425" spans="2:5" x14ac:dyDescent="0.35">
      <c r="B2425" s="41">
        <v>45155</v>
      </c>
      <c r="C2425" s="73" t="s">
        <v>132</v>
      </c>
      <c r="E2425" s="73">
        <v>556398</v>
      </c>
    </row>
    <row r="2426" spans="2:5" x14ac:dyDescent="0.35">
      <c r="B2426" s="41">
        <v>45156</v>
      </c>
      <c r="C2426" s="73" t="s">
        <v>132</v>
      </c>
      <c r="E2426" s="73">
        <v>559605</v>
      </c>
    </row>
    <row r="2427" spans="2:5" x14ac:dyDescent="0.35">
      <c r="B2427" s="41">
        <v>45157</v>
      </c>
      <c r="C2427" s="73" t="s">
        <v>132</v>
      </c>
      <c r="E2427" s="73">
        <v>449891</v>
      </c>
    </row>
    <row r="2428" spans="2:5" x14ac:dyDescent="0.35">
      <c r="B2428" s="41">
        <v>45158</v>
      </c>
      <c r="C2428" s="73" t="s">
        <v>132</v>
      </c>
      <c r="E2428" s="73">
        <v>467375</v>
      </c>
    </row>
    <row r="2429" spans="2:5" x14ac:dyDescent="0.35">
      <c r="B2429" s="41">
        <v>45159</v>
      </c>
      <c r="C2429" s="73" t="s">
        <v>132</v>
      </c>
      <c r="E2429" s="73">
        <v>532002</v>
      </c>
    </row>
    <row r="2430" spans="2:5" x14ac:dyDescent="0.35">
      <c r="B2430" s="41">
        <v>45160</v>
      </c>
      <c r="C2430" s="73" t="s">
        <v>132</v>
      </c>
      <c r="E2430" s="73">
        <v>538827</v>
      </c>
    </row>
    <row r="2431" spans="2:5" x14ac:dyDescent="0.35">
      <c r="B2431" s="41">
        <v>45161</v>
      </c>
      <c r="C2431" s="73" t="s">
        <v>132</v>
      </c>
      <c r="E2431" s="73">
        <v>575671</v>
      </c>
    </row>
    <row r="2432" spans="2:5" x14ac:dyDescent="0.35">
      <c r="B2432" s="41">
        <v>45162</v>
      </c>
      <c r="C2432" s="73" t="s">
        <v>132</v>
      </c>
      <c r="E2432" s="73">
        <v>585144</v>
      </c>
    </row>
    <row r="2433" spans="2:5" x14ac:dyDescent="0.35">
      <c r="B2433" s="41">
        <v>45163</v>
      </c>
      <c r="C2433" s="73" t="s">
        <v>132</v>
      </c>
      <c r="E2433" s="73">
        <v>556537</v>
      </c>
    </row>
    <row r="2434" spans="2:5" x14ac:dyDescent="0.35">
      <c r="B2434" s="41">
        <v>45164</v>
      </c>
      <c r="C2434" s="73" t="s">
        <v>132</v>
      </c>
      <c r="E2434" s="73">
        <v>494802</v>
      </c>
    </row>
    <row r="2435" spans="2:5" x14ac:dyDescent="0.35">
      <c r="B2435" s="41">
        <v>45165</v>
      </c>
      <c r="C2435" s="73" t="s">
        <v>132</v>
      </c>
      <c r="E2435" s="73">
        <v>483350</v>
      </c>
    </row>
    <row r="2436" spans="2:5" x14ac:dyDescent="0.35">
      <c r="B2436" s="41">
        <v>45166</v>
      </c>
      <c r="C2436" s="73" t="s">
        <v>132</v>
      </c>
      <c r="E2436" s="73">
        <v>503271</v>
      </c>
    </row>
    <row r="2437" spans="2:5" x14ac:dyDescent="0.35">
      <c r="B2437" s="41">
        <v>45167</v>
      </c>
      <c r="C2437" s="73" t="s">
        <v>132</v>
      </c>
      <c r="E2437" s="73">
        <v>568686</v>
      </c>
    </row>
    <row r="2438" spans="2:5" x14ac:dyDescent="0.35">
      <c r="B2438" s="41">
        <v>45168</v>
      </c>
      <c r="C2438" s="73" t="s">
        <v>132</v>
      </c>
      <c r="E2438" s="73">
        <v>560226</v>
      </c>
    </row>
    <row r="2439" spans="2:5" x14ac:dyDescent="0.35">
      <c r="B2439" s="41">
        <v>45169</v>
      </c>
      <c r="C2439" s="73" t="s">
        <v>132</v>
      </c>
      <c r="E2439" s="73">
        <v>599475</v>
      </c>
    </row>
    <row r="2440" spans="2:5" x14ac:dyDescent="0.35">
      <c r="B2440" s="41">
        <v>45170</v>
      </c>
      <c r="C2440" s="73" t="s">
        <v>132</v>
      </c>
      <c r="E2440" s="73">
        <v>579123</v>
      </c>
    </row>
    <row r="2441" spans="2:5" x14ac:dyDescent="0.35">
      <c r="B2441" s="41">
        <v>45171</v>
      </c>
      <c r="C2441" s="73" t="s">
        <v>132</v>
      </c>
      <c r="E2441" s="73">
        <v>509702</v>
      </c>
    </row>
    <row r="2442" spans="2:5" x14ac:dyDescent="0.35">
      <c r="B2442" s="41">
        <v>45172</v>
      </c>
      <c r="C2442" s="73" t="s">
        <v>132</v>
      </c>
      <c r="E2442" s="73">
        <v>481831</v>
      </c>
    </row>
    <row r="2443" spans="2:5" x14ac:dyDescent="0.35">
      <c r="B2443" s="41">
        <v>45173</v>
      </c>
      <c r="C2443" s="73" t="s">
        <v>132</v>
      </c>
      <c r="E2443" s="73">
        <v>573316</v>
      </c>
    </row>
    <row r="2444" spans="2:5" x14ac:dyDescent="0.35">
      <c r="B2444" s="41">
        <v>45174</v>
      </c>
      <c r="C2444" s="73" t="s">
        <v>132</v>
      </c>
      <c r="E2444" s="73">
        <v>594696</v>
      </c>
    </row>
    <row r="2445" spans="2:5" x14ac:dyDescent="0.35">
      <c r="B2445" s="41">
        <v>45175</v>
      </c>
      <c r="C2445" s="73" t="s">
        <v>132</v>
      </c>
      <c r="E2445" s="73">
        <v>622357</v>
      </c>
    </row>
    <row r="2446" spans="2:5" x14ac:dyDescent="0.35">
      <c r="B2446" s="41">
        <v>45176</v>
      </c>
      <c r="C2446" s="73" t="s">
        <v>132</v>
      </c>
      <c r="E2446" s="73">
        <v>622342</v>
      </c>
    </row>
    <row r="2447" spans="2:5" x14ac:dyDescent="0.35">
      <c r="B2447" s="41">
        <v>45177</v>
      </c>
      <c r="C2447" s="73" t="s">
        <v>132</v>
      </c>
      <c r="E2447" s="73">
        <v>617277</v>
      </c>
    </row>
    <row r="2448" spans="2:5" x14ac:dyDescent="0.35">
      <c r="B2448" s="41">
        <v>45178</v>
      </c>
      <c r="C2448" s="73" t="s">
        <v>132</v>
      </c>
      <c r="E2448" s="73">
        <v>549028</v>
      </c>
    </row>
    <row r="2449" spans="2:5" x14ac:dyDescent="0.35">
      <c r="B2449" s="41">
        <v>45179</v>
      </c>
      <c r="C2449" s="73" t="s">
        <v>132</v>
      </c>
      <c r="E2449" s="73">
        <v>562375</v>
      </c>
    </row>
    <row r="2450" spans="2:5" x14ac:dyDescent="0.35">
      <c r="B2450" s="41">
        <v>45180</v>
      </c>
      <c r="C2450" s="73" t="s">
        <v>132</v>
      </c>
      <c r="E2450" s="73">
        <v>611657</v>
      </c>
    </row>
    <row r="2451" spans="2:5" x14ac:dyDescent="0.35">
      <c r="B2451" s="41">
        <v>45181</v>
      </c>
      <c r="C2451" s="73" t="s">
        <v>132</v>
      </c>
      <c r="E2451" s="73">
        <v>625643</v>
      </c>
    </row>
    <row r="2452" spans="2:5" x14ac:dyDescent="0.35">
      <c r="B2452" s="41">
        <v>45182</v>
      </c>
      <c r="C2452" s="73" t="s">
        <v>132</v>
      </c>
      <c r="E2452" s="73">
        <v>585142</v>
      </c>
    </row>
    <row r="2453" spans="2:5" x14ac:dyDescent="0.35">
      <c r="B2453" s="41">
        <v>45183</v>
      </c>
      <c r="C2453" s="73" t="s">
        <v>132</v>
      </c>
      <c r="E2453" s="73">
        <v>585909</v>
      </c>
    </row>
    <row r="2454" spans="2:5" x14ac:dyDescent="0.35">
      <c r="B2454" s="41">
        <v>45184</v>
      </c>
      <c r="C2454" s="73" t="s">
        <v>132</v>
      </c>
      <c r="E2454" s="73">
        <v>591327</v>
      </c>
    </row>
    <row r="2455" spans="2:5" x14ac:dyDescent="0.35">
      <c r="B2455" s="41">
        <v>45185</v>
      </c>
      <c r="C2455" s="73" t="s">
        <v>132</v>
      </c>
      <c r="E2455" s="73">
        <v>532556</v>
      </c>
    </row>
    <row r="2456" spans="2:5" x14ac:dyDescent="0.35">
      <c r="B2456" s="41">
        <v>45186</v>
      </c>
      <c r="C2456" s="73" t="s">
        <v>132</v>
      </c>
      <c r="E2456" s="73">
        <v>534188</v>
      </c>
    </row>
    <row r="2457" spans="2:5" x14ac:dyDescent="0.35">
      <c r="B2457" s="41">
        <v>45187</v>
      </c>
      <c r="C2457" s="73" t="s">
        <v>132</v>
      </c>
      <c r="E2457" s="73">
        <v>573778</v>
      </c>
    </row>
    <row r="2458" spans="2:5" x14ac:dyDescent="0.35">
      <c r="B2458" s="41">
        <v>45188</v>
      </c>
      <c r="C2458" s="73" t="s">
        <v>132</v>
      </c>
      <c r="E2458" s="73">
        <v>588557</v>
      </c>
    </row>
    <row r="2459" spans="2:5" x14ac:dyDescent="0.35">
      <c r="B2459" s="41">
        <v>45189</v>
      </c>
      <c r="C2459" s="73" t="s">
        <v>132</v>
      </c>
      <c r="E2459" s="73">
        <v>584874</v>
      </c>
    </row>
    <row r="2460" spans="2:5" x14ac:dyDescent="0.35">
      <c r="B2460" s="41">
        <v>45190</v>
      </c>
      <c r="C2460" s="73" t="s">
        <v>132</v>
      </c>
      <c r="E2460" s="73">
        <v>595195</v>
      </c>
    </row>
    <row r="2461" spans="2:5" x14ac:dyDescent="0.35">
      <c r="B2461" s="41">
        <v>45191</v>
      </c>
      <c r="C2461" s="73" t="s">
        <v>132</v>
      </c>
      <c r="E2461" s="73">
        <v>583643</v>
      </c>
    </row>
    <row r="2462" spans="2:5" x14ac:dyDescent="0.35">
      <c r="B2462" s="41">
        <v>45192</v>
      </c>
      <c r="C2462" s="73" t="s">
        <v>132</v>
      </c>
      <c r="E2462" s="73">
        <v>526116</v>
      </c>
    </row>
    <row r="2463" spans="2:5" x14ac:dyDescent="0.35">
      <c r="B2463" s="41">
        <v>45193</v>
      </c>
      <c r="C2463" s="73" t="s">
        <v>132</v>
      </c>
      <c r="E2463" s="73">
        <v>492222</v>
      </c>
    </row>
    <row r="2464" spans="2:5" x14ac:dyDescent="0.35">
      <c r="B2464" s="41">
        <v>45194</v>
      </c>
      <c r="C2464" s="73" t="s">
        <v>132</v>
      </c>
      <c r="E2464" s="73">
        <v>549925</v>
      </c>
    </row>
    <row r="2465" spans="2:5" x14ac:dyDescent="0.35">
      <c r="B2465" s="41">
        <v>45195</v>
      </c>
      <c r="C2465" s="73" t="s">
        <v>132</v>
      </c>
      <c r="E2465" s="73">
        <v>592397</v>
      </c>
    </row>
    <row r="2466" spans="2:5" x14ac:dyDescent="0.35">
      <c r="B2466" s="41">
        <v>45196</v>
      </c>
      <c r="C2466" s="73" t="s">
        <v>132</v>
      </c>
      <c r="E2466" s="73">
        <v>609178</v>
      </c>
    </row>
    <row r="2467" spans="2:5" x14ac:dyDescent="0.35">
      <c r="B2467" s="41">
        <v>45197</v>
      </c>
      <c r="C2467" s="73" t="s">
        <v>132</v>
      </c>
      <c r="E2467" s="73">
        <v>588567</v>
      </c>
    </row>
    <row r="2468" spans="2:5" x14ac:dyDescent="0.35">
      <c r="B2468" s="41">
        <v>45198</v>
      </c>
      <c r="C2468" s="73" t="s">
        <v>132</v>
      </c>
      <c r="E2468" s="73">
        <v>542018</v>
      </c>
    </row>
    <row r="2469" spans="2:5" x14ac:dyDescent="0.35">
      <c r="B2469" s="41">
        <v>45199</v>
      </c>
      <c r="C2469" s="73" t="s">
        <v>132</v>
      </c>
      <c r="E2469" s="73">
        <v>539026</v>
      </c>
    </row>
    <row r="2470" spans="2:5" x14ac:dyDescent="0.35">
      <c r="B2470" s="41">
        <v>45200</v>
      </c>
      <c r="C2470" s="73" t="s">
        <v>132</v>
      </c>
      <c r="E2470" s="73">
        <v>544625</v>
      </c>
    </row>
    <row r="2471" spans="2:5" x14ac:dyDescent="0.35">
      <c r="B2471" s="41">
        <v>45201</v>
      </c>
      <c r="C2471" s="73" t="s">
        <v>132</v>
      </c>
      <c r="E2471" s="73">
        <v>629367</v>
      </c>
    </row>
    <row r="2472" spans="2:5" x14ac:dyDescent="0.35">
      <c r="B2472" s="41">
        <v>45202</v>
      </c>
      <c r="C2472" s="73" t="s">
        <v>132</v>
      </c>
      <c r="E2472" s="73">
        <v>575050</v>
      </c>
    </row>
    <row r="2473" spans="2:5" x14ac:dyDescent="0.35">
      <c r="B2473" s="41">
        <v>45203</v>
      </c>
      <c r="C2473" s="73" t="s">
        <v>132</v>
      </c>
      <c r="E2473" s="73">
        <v>584482</v>
      </c>
    </row>
    <row r="2474" spans="2:5" x14ac:dyDescent="0.35">
      <c r="B2474" s="41">
        <v>45204</v>
      </c>
      <c r="C2474" s="73" t="s">
        <v>132</v>
      </c>
      <c r="E2474" s="73">
        <v>603589</v>
      </c>
    </row>
    <row r="2475" spans="2:5" x14ac:dyDescent="0.35">
      <c r="B2475" s="41">
        <v>45205</v>
      </c>
      <c r="C2475" s="73" t="s">
        <v>132</v>
      </c>
      <c r="E2475" s="73">
        <v>562073</v>
      </c>
    </row>
    <row r="2476" spans="2:5" x14ac:dyDescent="0.35">
      <c r="B2476" s="41">
        <v>45206</v>
      </c>
      <c r="C2476" s="73" t="s">
        <v>132</v>
      </c>
      <c r="E2476" s="73">
        <v>523434</v>
      </c>
    </row>
    <row r="2477" spans="2:5" x14ac:dyDescent="0.35">
      <c r="B2477" s="41">
        <v>45207</v>
      </c>
      <c r="C2477" s="73" t="s">
        <v>132</v>
      </c>
      <c r="E2477" s="73">
        <v>516967</v>
      </c>
    </row>
    <row r="2478" spans="2:5" x14ac:dyDescent="0.35">
      <c r="B2478" s="41">
        <v>45208</v>
      </c>
      <c r="C2478" s="73" t="s">
        <v>132</v>
      </c>
      <c r="E2478" s="73">
        <v>602801</v>
      </c>
    </row>
    <row r="2479" spans="2:5" x14ac:dyDescent="0.35">
      <c r="B2479" s="41">
        <v>45209</v>
      </c>
      <c r="C2479" s="73" t="s">
        <v>132</v>
      </c>
      <c r="E2479" s="73">
        <v>583731</v>
      </c>
    </row>
    <row r="2480" spans="2:5" x14ac:dyDescent="0.35">
      <c r="B2480" s="41">
        <v>45210</v>
      </c>
      <c r="C2480" s="73" t="s">
        <v>132</v>
      </c>
      <c r="E2480" s="73">
        <v>607588</v>
      </c>
    </row>
    <row r="2481" spans="2:5" x14ac:dyDescent="0.35">
      <c r="B2481" s="41">
        <v>45211</v>
      </c>
      <c r="C2481" s="73" t="s">
        <v>132</v>
      </c>
      <c r="E2481" s="73">
        <v>650935</v>
      </c>
    </row>
    <row r="2482" spans="2:5" x14ac:dyDescent="0.35">
      <c r="B2482" s="41">
        <v>45212</v>
      </c>
      <c r="C2482" s="73" t="s">
        <v>132</v>
      </c>
      <c r="E2482" s="73">
        <v>604405</v>
      </c>
    </row>
    <row r="2483" spans="2:5" x14ac:dyDescent="0.35">
      <c r="B2483" s="41">
        <v>45213</v>
      </c>
      <c r="C2483" s="73" t="s">
        <v>132</v>
      </c>
      <c r="E2483" s="73">
        <v>521094</v>
      </c>
    </row>
    <row r="2484" spans="2:5" x14ac:dyDescent="0.35">
      <c r="B2484" s="41">
        <v>45214</v>
      </c>
      <c r="C2484" s="73" t="s">
        <v>132</v>
      </c>
      <c r="E2484" s="73">
        <v>557178</v>
      </c>
    </row>
    <row r="2485" spans="2:5" x14ac:dyDescent="0.35">
      <c r="B2485" s="41">
        <v>45215</v>
      </c>
      <c r="C2485" s="73" t="s">
        <v>132</v>
      </c>
      <c r="E2485" s="73">
        <v>687254</v>
      </c>
    </row>
    <row r="2486" spans="2:5" x14ac:dyDescent="0.35">
      <c r="B2486" s="41">
        <v>45216</v>
      </c>
      <c r="C2486" s="73" t="s">
        <v>132</v>
      </c>
      <c r="E2486" s="73">
        <v>641946</v>
      </c>
    </row>
    <row r="2487" spans="2:5" x14ac:dyDescent="0.35">
      <c r="B2487" s="41">
        <v>45217</v>
      </c>
      <c r="C2487" s="73" t="s">
        <v>132</v>
      </c>
      <c r="E2487" s="73">
        <v>633776</v>
      </c>
    </row>
    <row r="2488" spans="2:5" x14ac:dyDescent="0.35">
      <c r="B2488" s="41">
        <v>45218</v>
      </c>
      <c r="C2488" s="73" t="s">
        <v>132</v>
      </c>
      <c r="E2488" s="73">
        <v>638538</v>
      </c>
    </row>
    <row r="2489" spans="2:5" x14ac:dyDescent="0.35">
      <c r="B2489" s="41">
        <v>45219</v>
      </c>
      <c r="C2489" s="73" t="s">
        <v>132</v>
      </c>
      <c r="E2489" s="73">
        <v>629016</v>
      </c>
    </row>
    <row r="2490" spans="2:5" x14ac:dyDescent="0.35">
      <c r="B2490" s="41">
        <v>45220</v>
      </c>
      <c r="C2490" s="73" t="s">
        <v>132</v>
      </c>
      <c r="E2490" s="73">
        <v>589594</v>
      </c>
    </row>
    <row r="2491" spans="2:5" x14ac:dyDescent="0.35">
      <c r="B2491" s="41">
        <v>45221</v>
      </c>
      <c r="C2491" s="73" t="s">
        <v>132</v>
      </c>
      <c r="E2491" s="73">
        <v>569896</v>
      </c>
    </row>
    <row r="2492" spans="2:5" x14ac:dyDescent="0.35">
      <c r="B2492" s="41">
        <v>45222</v>
      </c>
      <c r="C2492" s="73" t="s">
        <v>132</v>
      </c>
      <c r="E2492" s="73">
        <v>662300</v>
      </c>
    </row>
    <row r="2493" spans="2:5" x14ac:dyDescent="0.35">
      <c r="B2493" s="41">
        <v>45223</v>
      </c>
      <c r="C2493" s="73" t="s">
        <v>132</v>
      </c>
      <c r="E2493" s="73">
        <v>680048</v>
      </c>
    </row>
    <row r="2494" spans="2:5" x14ac:dyDescent="0.35">
      <c r="B2494" s="41">
        <v>45224</v>
      </c>
      <c r="C2494" s="73" t="s">
        <v>132</v>
      </c>
      <c r="E2494" s="73">
        <v>688497</v>
      </c>
    </row>
    <row r="2495" spans="2:5" x14ac:dyDescent="0.35">
      <c r="B2495" s="41">
        <v>45225</v>
      </c>
      <c r="C2495" s="73" t="s">
        <v>132</v>
      </c>
      <c r="E2495" s="73">
        <v>688087</v>
      </c>
    </row>
    <row r="2496" spans="2:5" x14ac:dyDescent="0.35">
      <c r="B2496" s="41">
        <v>45226</v>
      </c>
      <c r="C2496" s="73" t="s">
        <v>132</v>
      </c>
      <c r="E2496" s="73">
        <v>661640</v>
      </c>
    </row>
    <row r="2497" spans="2:5" x14ac:dyDescent="0.35">
      <c r="B2497" s="41">
        <v>45227</v>
      </c>
      <c r="C2497" s="73" t="s">
        <v>132</v>
      </c>
      <c r="E2497" s="73">
        <v>593896</v>
      </c>
    </row>
    <row r="2498" spans="2:5" x14ac:dyDescent="0.35">
      <c r="B2498" s="41">
        <v>45228</v>
      </c>
      <c r="C2498" s="73" t="s">
        <v>132</v>
      </c>
      <c r="E2498" s="73">
        <v>605101</v>
      </c>
    </row>
    <row r="2499" spans="2:5" x14ac:dyDescent="0.35">
      <c r="B2499" s="41">
        <v>45229</v>
      </c>
      <c r="C2499" s="73" t="s">
        <v>132</v>
      </c>
      <c r="E2499" s="73">
        <v>672472</v>
      </c>
    </row>
    <row r="2500" spans="2:5" x14ac:dyDescent="0.35">
      <c r="B2500" s="41">
        <v>45230</v>
      </c>
      <c r="C2500" s="73" t="s">
        <v>132</v>
      </c>
      <c r="E2500" s="73">
        <v>699428</v>
      </c>
    </row>
    <row r="2501" spans="2:5" x14ac:dyDescent="0.35">
      <c r="B2501" s="41">
        <v>45231</v>
      </c>
      <c r="C2501" s="73" t="s">
        <v>132</v>
      </c>
      <c r="E2501" s="73">
        <v>670477</v>
      </c>
    </row>
    <row r="2502" spans="2:5" x14ac:dyDescent="0.35">
      <c r="B2502" s="41">
        <v>45232</v>
      </c>
      <c r="C2502" s="73" t="s">
        <v>132</v>
      </c>
      <c r="E2502" s="73">
        <v>694467</v>
      </c>
    </row>
    <row r="2503" spans="2:5" x14ac:dyDescent="0.35">
      <c r="B2503" s="41">
        <v>45233</v>
      </c>
      <c r="C2503" s="73" t="s">
        <v>132</v>
      </c>
      <c r="E2503" s="73">
        <v>674130</v>
      </c>
    </row>
    <row r="2504" spans="2:5" x14ac:dyDescent="0.35">
      <c r="B2504" s="41">
        <v>45234</v>
      </c>
      <c r="C2504" s="73" t="s">
        <v>132</v>
      </c>
      <c r="E2504" s="73">
        <v>654309</v>
      </c>
    </row>
    <row r="2505" spans="2:5" x14ac:dyDescent="0.35">
      <c r="B2505" s="41">
        <v>45235</v>
      </c>
      <c r="C2505" s="73" t="s">
        <v>132</v>
      </c>
      <c r="E2505" s="73">
        <v>616210</v>
      </c>
    </row>
    <row r="2506" spans="2:5" x14ac:dyDescent="0.35">
      <c r="B2506" s="41">
        <v>45236</v>
      </c>
      <c r="C2506" s="73" t="s">
        <v>132</v>
      </c>
      <c r="E2506" s="73">
        <v>691772</v>
      </c>
    </row>
    <row r="2507" spans="2:5" x14ac:dyDescent="0.35">
      <c r="B2507" s="41">
        <v>45237</v>
      </c>
      <c r="C2507" s="73" t="s">
        <v>132</v>
      </c>
      <c r="E2507" s="73">
        <v>702954</v>
      </c>
    </row>
    <row r="2508" spans="2:5" x14ac:dyDescent="0.35">
      <c r="B2508" s="41">
        <v>45238</v>
      </c>
      <c r="C2508" s="73" t="s">
        <v>132</v>
      </c>
      <c r="E2508" s="73">
        <v>715268</v>
      </c>
    </row>
    <row r="2509" spans="2:5" x14ac:dyDescent="0.35">
      <c r="B2509" s="41">
        <v>45239</v>
      </c>
      <c r="C2509" s="73" t="s">
        <v>132</v>
      </c>
      <c r="E2509" s="73">
        <v>728555</v>
      </c>
    </row>
    <row r="2510" spans="2:5" x14ac:dyDescent="0.35">
      <c r="B2510" s="41">
        <v>45240</v>
      </c>
      <c r="C2510" s="73" t="s">
        <v>132</v>
      </c>
      <c r="E2510" s="73">
        <v>729426</v>
      </c>
    </row>
    <row r="2511" spans="2:5" x14ac:dyDescent="0.35">
      <c r="B2511" s="41">
        <v>45241</v>
      </c>
      <c r="C2511" s="73" t="s">
        <v>132</v>
      </c>
      <c r="E2511" s="73">
        <v>664452</v>
      </c>
    </row>
    <row r="2512" spans="2:5" x14ac:dyDescent="0.35">
      <c r="B2512" s="41">
        <v>45242</v>
      </c>
      <c r="C2512" s="73" t="s">
        <v>132</v>
      </c>
      <c r="E2512" s="73">
        <v>677234</v>
      </c>
    </row>
    <row r="2513" spans="2:5" x14ac:dyDescent="0.35">
      <c r="B2513" s="41">
        <v>45243</v>
      </c>
      <c r="C2513" s="73" t="s">
        <v>132</v>
      </c>
      <c r="E2513" s="73">
        <v>673535</v>
      </c>
    </row>
    <row r="2514" spans="2:5" x14ac:dyDescent="0.35">
      <c r="B2514" s="41">
        <v>45244</v>
      </c>
      <c r="C2514" s="73" t="s">
        <v>132</v>
      </c>
      <c r="E2514" s="73">
        <v>715375</v>
      </c>
    </row>
    <row r="2515" spans="2:5" x14ac:dyDescent="0.35">
      <c r="B2515" s="41">
        <v>45245</v>
      </c>
      <c r="C2515" s="73" t="s">
        <v>132</v>
      </c>
      <c r="E2515" s="73">
        <v>713879</v>
      </c>
    </row>
    <row r="2516" spans="2:5" x14ac:dyDescent="0.35">
      <c r="B2516" s="41">
        <v>45246</v>
      </c>
      <c r="C2516" s="73" t="s">
        <v>132</v>
      </c>
      <c r="E2516" s="73">
        <v>779392</v>
      </c>
    </row>
    <row r="2517" spans="2:5" x14ac:dyDescent="0.35">
      <c r="B2517" s="41">
        <v>45247</v>
      </c>
      <c r="C2517" s="73" t="s">
        <v>132</v>
      </c>
      <c r="E2517" s="73">
        <v>738661</v>
      </c>
    </row>
    <row r="2518" spans="2:5" x14ac:dyDescent="0.35">
      <c r="B2518" s="41">
        <v>45248</v>
      </c>
      <c r="C2518" s="73" t="s">
        <v>132</v>
      </c>
      <c r="E2518" s="73">
        <v>622670</v>
      </c>
    </row>
    <row r="2519" spans="2:5" x14ac:dyDescent="0.35">
      <c r="B2519" s="41">
        <v>45249</v>
      </c>
      <c r="C2519" s="73" t="s">
        <v>132</v>
      </c>
      <c r="E2519" s="73">
        <v>606756</v>
      </c>
    </row>
    <row r="2520" spans="2:5" x14ac:dyDescent="0.35">
      <c r="B2520" s="41">
        <v>45250</v>
      </c>
      <c r="C2520" s="73" t="s">
        <v>132</v>
      </c>
      <c r="E2520" s="73">
        <v>706038</v>
      </c>
    </row>
    <row r="2521" spans="2:5" x14ac:dyDescent="0.35">
      <c r="B2521" s="41">
        <v>45251</v>
      </c>
      <c r="C2521" s="73" t="s">
        <v>132</v>
      </c>
      <c r="E2521" s="73">
        <v>737387</v>
      </c>
    </row>
    <row r="2522" spans="2:5" x14ac:dyDescent="0.35">
      <c r="B2522" s="41">
        <v>45252</v>
      </c>
      <c r="C2522" s="73" t="s">
        <v>132</v>
      </c>
      <c r="E2522" s="73">
        <v>715147</v>
      </c>
    </row>
    <row r="2523" spans="2:5" x14ac:dyDescent="0.35">
      <c r="B2523" s="41">
        <v>45253</v>
      </c>
      <c r="C2523" s="73" t="s">
        <v>132</v>
      </c>
      <c r="E2523" s="73">
        <v>668740</v>
      </c>
    </row>
    <row r="2524" spans="2:5" x14ac:dyDescent="0.35">
      <c r="B2524" s="41">
        <v>45254</v>
      </c>
      <c r="C2524" s="73" t="s">
        <v>132</v>
      </c>
      <c r="E2524" s="73">
        <v>703947</v>
      </c>
    </row>
    <row r="2525" spans="2:5" x14ac:dyDescent="0.35">
      <c r="B2525" s="41">
        <v>45255</v>
      </c>
      <c r="C2525" s="73" t="s">
        <v>132</v>
      </c>
      <c r="E2525" s="73">
        <v>715449</v>
      </c>
    </row>
    <row r="2526" spans="2:5" x14ac:dyDescent="0.35">
      <c r="B2526" s="41">
        <v>45256</v>
      </c>
      <c r="C2526" s="73" t="s">
        <v>132</v>
      </c>
      <c r="E2526" s="73">
        <v>736665</v>
      </c>
    </row>
    <row r="2527" spans="2:5" x14ac:dyDescent="0.35">
      <c r="B2527" s="41">
        <v>45257</v>
      </c>
      <c r="C2527" s="73" t="s">
        <v>132</v>
      </c>
      <c r="E2527" s="73">
        <v>781026</v>
      </c>
    </row>
    <row r="2528" spans="2:5" x14ac:dyDescent="0.35">
      <c r="B2528" s="41">
        <v>45258</v>
      </c>
      <c r="C2528" s="73" t="s">
        <v>132</v>
      </c>
      <c r="E2528" s="73">
        <v>794769</v>
      </c>
    </row>
    <row r="2529" spans="2:5" x14ac:dyDescent="0.35">
      <c r="B2529" s="41">
        <v>45259</v>
      </c>
      <c r="C2529" s="73" t="s">
        <v>132</v>
      </c>
      <c r="E2529" s="73">
        <v>829668</v>
      </c>
    </row>
    <row r="2530" spans="2:5" x14ac:dyDescent="0.35">
      <c r="B2530" s="41">
        <v>45260</v>
      </c>
      <c r="C2530" s="73" t="s">
        <v>132</v>
      </c>
      <c r="E2530" s="73">
        <v>846496</v>
      </c>
    </row>
    <row r="2531" spans="2:5" x14ac:dyDescent="0.35">
      <c r="B2531" s="41">
        <v>45261</v>
      </c>
      <c r="C2531" s="73" t="s">
        <v>132</v>
      </c>
      <c r="E2531" s="73">
        <v>862120</v>
      </c>
    </row>
    <row r="2532" spans="2:5" x14ac:dyDescent="0.35">
      <c r="B2532" s="41">
        <v>45262</v>
      </c>
      <c r="C2532" s="73" t="s">
        <v>132</v>
      </c>
      <c r="E2532" s="73">
        <v>809492</v>
      </c>
    </row>
    <row r="2533" spans="2:5" x14ac:dyDescent="0.35">
      <c r="B2533" s="41">
        <v>45263</v>
      </c>
      <c r="C2533" s="73" t="s">
        <v>132</v>
      </c>
      <c r="E2533" s="73">
        <v>797036</v>
      </c>
    </row>
    <row r="2534" spans="2:5" x14ac:dyDescent="0.35">
      <c r="B2534" s="41">
        <v>45264</v>
      </c>
      <c r="C2534" s="73" t="s">
        <v>132</v>
      </c>
      <c r="E2534" s="73">
        <v>833719</v>
      </c>
    </row>
    <row r="2535" spans="2:5" x14ac:dyDescent="0.35">
      <c r="B2535" s="41">
        <v>45265</v>
      </c>
      <c r="C2535" s="73" t="s">
        <v>132</v>
      </c>
      <c r="E2535" s="73">
        <v>844782</v>
      </c>
    </row>
    <row r="2536" spans="2:5" x14ac:dyDescent="0.35">
      <c r="B2536" s="41">
        <v>45266</v>
      </c>
      <c r="C2536" s="73" t="s">
        <v>132</v>
      </c>
      <c r="E2536" s="73">
        <v>840217</v>
      </c>
    </row>
    <row r="2537" spans="2:5" x14ac:dyDescent="0.35">
      <c r="B2537" s="41">
        <v>45267</v>
      </c>
      <c r="C2537" s="73" t="s">
        <v>132</v>
      </c>
      <c r="E2537" s="73">
        <v>805498</v>
      </c>
    </row>
    <row r="2538" spans="2:5" x14ac:dyDescent="0.35">
      <c r="B2538" s="41">
        <v>45268</v>
      </c>
      <c r="C2538" s="73" t="s">
        <v>132</v>
      </c>
      <c r="E2538" s="73">
        <v>769294</v>
      </c>
    </row>
    <row r="2539" spans="2:5" x14ac:dyDescent="0.35">
      <c r="B2539" s="41">
        <v>45269</v>
      </c>
      <c r="C2539" s="73" t="s">
        <v>132</v>
      </c>
      <c r="E2539" s="73">
        <v>675417</v>
      </c>
    </row>
    <row r="2540" spans="2:5" x14ac:dyDescent="0.35">
      <c r="B2540" s="41">
        <v>45270</v>
      </c>
      <c r="C2540" s="73" t="s">
        <v>132</v>
      </c>
      <c r="E2540" s="73">
        <v>685469</v>
      </c>
    </row>
    <row r="2541" spans="2:5" x14ac:dyDescent="0.35">
      <c r="B2541" s="41">
        <v>45271</v>
      </c>
      <c r="C2541" s="73" t="s">
        <v>132</v>
      </c>
      <c r="E2541" s="73">
        <v>771168</v>
      </c>
    </row>
    <row r="2542" spans="2:5" x14ac:dyDescent="0.35">
      <c r="B2542" s="41">
        <v>45272</v>
      </c>
      <c r="C2542" s="73" t="s">
        <v>132</v>
      </c>
      <c r="E2542" s="73">
        <v>778032</v>
      </c>
    </row>
    <row r="2543" spans="2:5" x14ac:dyDescent="0.35">
      <c r="B2543" s="41">
        <v>45273</v>
      </c>
      <c r="C2543" s="73" t="s">
        <v>132</v>
      </c>
      <c r="E2543" s="73">
        <v>795364</v>
      </c>
    </row>
    <row r="2544" spans="2:5" x14ac:dyDescent="0.35">
      <c r="B2544" s="41">
        <v>45274</v>
      </c>
      <c r="C2544" s="73" t="s">
        <v>132</v>
      </c>
      <c r="E2544" s="73">
        <v>802751</v>
      </c>
    </row>
    <row r="2545" spans="2:5" x14ac:dyDescent="0.35">
      <c r="B2545" s="41">
        <v>45275</v>
      </c>
      <c r="C2545" s="73" t="s">
        <v>132</v>
      </c>
      <c r="E2545" s="73">
        <v>760588</v>
      </c>
    </row>
    <row r="2546" spans="2:5" x14ac:dyDescent="0.35">
      <c r="B2546" s="41">
        <v>45276</v>
      </c>
      <c r="C2546" s="73" t="s">
        <v>132</v>
      </c>
      <c r="E2546" s="73">
        <v>652530</v>
      </c>
    </row>
    <row r="2547" spans="2:5" x14ac:dyDescent="0.35">
      <c r="B2547" s="41">
        <v>45277</v>
      </c>
      <c r="C2547" s="73" t="s">
        <v>132</v>
      </c>
      <c r="E2547" s="73">
        <v>629809</v>
      </c>
    </row>
    <row r="2548" spans="2:5" x14ac:dyDescent="0.35">
      <c r="B2548" s="41">
        <v>45278</v>
      </c>
      <c r="C2548" s="73" t="s">
        <v>132</v>
      </c>
      <c r="E2548" s="73">
        <v>720521</v>
      </c>
    </row>
    <row r="2549" spans="2:5" x14ac:dyDescent="0.35">
      <c r="B2549" s="41">
        <v>45279</v>
      </c>
      <c r="C2549" s="73" t="s">
        <v>132</v>
      </c>
      <c r="E2549" s="73">
        <v>736284</v>
      </c>
    </row>
    <row r="2550" spans="2:5" x14ac:dyDescent="0.35">
      <c r="B2550" s="41">
        <v>45280</v>
      </c>
      <c r="C2550" s="73" t="s">
        <v>132</v>
      </c>
      <c r="E2550" s="73">
        <v>705194</v>
      </c>
    </row>
    <row r="2551" spans="2:5" x14ac:dyDescent="0.35">
      <c r="B2551" s="41">
        <v>45281</v>
      </c>
      <c r="C2551" s="73" t="s">
        <v>132</v>
      </c>
      <c r="E2551" s="73">
        <v>667480</v>
      </c>
    </row>
    <row r="2552" spans="2:5" x14ac:dyDescent="0.35">
      <c r="B2552" s="41">
        <v>45282</v>
      </c>
      <c r="C2552" s="73" t="s">
        <v>132</v>
      </c>
      <c r="E2552" s="73">
        <v>637001</v>
      </c>
    </row>
    <row r="2553" spans="2:5" x14ac:dyDescent="0.35">
      <c r="B2553" s="41">
        <v>45283</v>
      </c>
      <c r="C2553" s="73" t="s">
        <v>132</v>
      </c>
      <c r="E2553" s="73">
        <v>579077</v>
      </c>
    </row>
    <row r="2554" spans="2:5" x14ac:dyDescent="0.35">
      <c r="B2554" s="41">
        <v>45284</v>
      </c>
      <c r="C2554" s="73" t="s">
        <v>132</v>
      </c>
      <c r="E2554" s="73">
        <v>548932</v>
      </c>
    </row>
    <row r="2555" spans="2:5" x14ac:dyDescent="0.35">
      <c r="B2555" s="41">
        <v>45285</v>
      </c>
      <c r="C2555" s="73" t="s">
        <v>132</v>
      </c>
      <c r="E2555" s="73">
        <v>544188</v>
      </c>
    </row>
    <row r="2556" spans="2:5" x14ac:dyDescent="0.35">
      <c r="B2556" s="41">
        <v>45286</v>
      </c>
      <c r="C2556" s="73" t="s">
        <v>132</v>
      </c>
      <c r="E2556" s="73">
        <v>568793</v>
      </c>
    </row>
    <row r="2557" spans="2:5" x14ac:dyDescent="0.35">
      <c r="B2557" s="41">
        <v>45287</v>
      </c>
      <c r="C2557" s="73" t="s">
        <v>132</v>
      </c>
      <c r="E2557" s="73">
        <v>606916</v>
      </c>
    </row>
    <row r="2558" spans="2:5" x14ac:dyDescent="0.35">
      <c r="B2558" s="41">
        <v>45288</v>
      </c>
      <c r="C2558" s="73" t="s">
        <v>132</v>
      </c>
      <c r="E2558" s="73">
        <v>599614</v>
      </c>
    </row>
    <row r="2559" spans="2:5" x14ac:dyDescent="0.35">
      <c r="B2559" s="41">
        <v>45289</v>
      </c>
      <c r="C2559" s="73" t="s">
        <v>132</v>
      </c>
      <c r="E2559" s="73">
        <v>627832</v>
      </c>
    </row>
    <row r="2560" spans="2:5" x14ac:dyDescent="0.35">
      <c r="B2560" s="41">
        <v>45290</v>
      </c>
      <c r="C2560" s="73" t="s">
        <v>132</v>
      </c>
      <c r="E2560" s="73">
        <v>634095</v>
      </c>
    </row>
    <row r="2561" spans="2:5" x14ac:dyDescent="0.35">
      <c r="B2561" s="41">
        <v>45291</v>
      </c>
      <c r="C2561" s="73" t="s">
        <v>132</v>
      </c>
      <c r="E2561" s="73">
        <v>614448</v>
      </c>
    </row>
    <row r="2562" spans="2:5" x14ac:dyDescent="0.35">
      <c r="B2562" s="41">
        <v>45292</v>
      </c>
      <c r="C2562" s="73" t="s">
        <v>132</v>
      </c>
      <c r="E2562" s="73">
        <v>604191</v>
      </c>
    </row>
    <row r="2563" spans="2:5" x14ac:dyDescent="0.35">
      <c r="B2563" s="41">
        <v>45293</v>
      </c>
      <c r="C2563" s="73" t="s">
        <v>132</v>
      </c>
      <c r="E2563" s="73">
        <v>701698</v>
      </c>
    </row>
    <row r="2564" spans="2:5" x14ac:dyDescent="0.35">
      <c r="B2564" s="41">
        <v>45294</v>
      </c>
      <c r="C2564" s="73" t="s">
        <v>132</v>
      </c>
      <c r="E2564" s="73">
        <v>735920</v>
      </c>
    </row>
    <row r="2565" spans="2:5" x14ac:dyDescent="0.35">
      <c r="B2565" s="41">
        <v>45295</v>
      </c>
      <c r="C2565" s="73" t="s">
        <v>132</v>
      </c>
      <c r="E2565" s="73">
        <v>769869</v>
      </c>
    </row>
    <row r="2566" spans="2:5" x14ac:dyDescent="0.35">
      <c r="B2566" s="41">
        <v>45296</v>
      </c>
      <c r="C2566" s="73" t="s">
        <v>132</v>
      </c>
      <c r="E2566" s="73">
        <v>770416</v>
      </c>
    </row>
    <row r="2567" spans="2:5" x14ac:dyDescent="0.35">
      <c r="B2567" s="41">
        <v>45297</v>
      </c>
      <c r="C2567" s="73" t="s">
        <v>132</v>
      </c>
      <c r="E2567" s="73">
        <v>710829</v>
      </c>
    </row>
    <row r="2568" spans="2:5" x14ac:dyDescent="0.35">
      <c r="B2568" s="41">
        <v>45298</v>
      </c>
      <c r="C2568" s="73" t="s">
        <v>132</v>
      </c>
      <c r="E2568" s="73">
        <v>733675</v>
      </c>
    </row>
    <row r="2569" spans="2:5" x14ac:dyDescent="0.35">
      <c r="B2569" s="41">
        <v>45299</v>
      </c>
      <c r="C2569" s="73" t="s">
        <v>132</v>
      </c>
      <c r="E2569" s="73">
        <v>845169</v>
      </c>
    </row>
    <row r="2570" spans="2:5" x14ac:dyDescent="0.35">
      <c r="B2570" s="41">
        <v>45300</v>
      </c>
      <c r="C2570" s="73" t="s">
        <v>132</v>
      </c>
      <c r="E2570" s="73">
        <v>828638</v>
      </c>
    </row>
    <row r="2571" spans="2:5" x14ac:dyDescent="0.35">
      <c r="B2571" s="41">
        <v>45301</v>
      </c>
      <c r="C2571" s="73" t="s">
        <v>132</v>
      </c>
      <c r="E2571" s="73">
        <v>827113</v>
      </c>
    </row>
    <row r="2572" spans="2:5" x14ac:dyDescent="0.35">
      <c r="B2572" s="41">
        <v>45302</v>
      </c>
      <c r="C2572" s="73" t="s">
        <v>132</v>
      </c>
      <c r="E2572" s="73">
        <v>830898</v>
      </c>
    </row>
    <row r="2573" spans="2:5" x14ac:dyDescent="0.35">
      <c r="B2573" s="41">
        <v>45303</v>
      </c>
      <c r="C2573" s="73" t="s">
        <v>132</v>
      </c>
      <c r="E2573" s="73">
        <v>833295</v>
      </c>
    </row>
    <row r="2574" spans="2:5" x14ac:dyDescent="0.35">
      <c r="B2574" s="41">
        <v>45304</v>
      </c>
      <c r="C2574" s="73" t="s">
        <v>132</v>
      </c>
      <c r="E2574" s="73">
        <v>748050</v>
      </c>
    </row>
    <row r="2575" spans="2:5" x14ac:dyDescent="0.35">
      <c r="B2575" s="41">
        <v>45305</v>
      </c>
      <c r="C2575" s="73" t="s">
        <v>132</v>
      </c>
      <c r="E2575" s="73">
        <v>736167</v>
      </c>
    </row>
    <row r="2576" spans="2:5" x14ac:dyDescent="0.35">
      <c r="B2576" s="41">
        <v>45306</v>
      </c>
      <c r="C2576" s="73" t="s">
        <v>132</v>
      </c>
      <c r="E2576" s="73">
        <v>837071</v>
      </c>
    </row>
    <row r="2577" spans="2:5" x14ac:dyDescent="0.35">
      <c r="B2577" s="41">
        <v>45307</v>
      </c>
      <c r="C2577" s="73" t="s">
        <v>132</v>
      </c>
      <c r="E2577" s="73">
        <v>869332</v>
      </c>
    </row>
    <row r="2578" spans="2:5" x14ac:dyDescent="0.35">
      <c r="B2578" s="41">
        <v>45308</v>
      </c>
      <c r="C2578" s="73" t="s">
        <v>132</v>
      </c>
      <c r="E2578" s="73">
        <v>886012</v>
      </c>
    </row>
    <row r="2579" spans="2:5" x14ac:dyDescent="0.35">
      <c r="B2579" s="41">
        <v>45309</v>
      </c>
      <c r="C2579" s="73" t="s">
        <v>132</v>
      </c>
      <c r="E2579" s="73">
        <v>879602</v>
      </c>
    </row>
    <row r="2580" spans="2:5" x14ac:dyDescent="0.35">
      <c r="B2580" s="41">
        <v>45310</v>
      </c>
      <c r="C2580" s="73" t="s">
        <v>132</v>
      </c>
      <c r="E2580" s="73">
        <v>834455</v>
      </c>
    </row>
    <row r="2581" spans="2:5" x14ac:dyDescent="0.35">
      <c r="B2581" s="41">
        <v>45311</v>
      </c>
      <c r="C2581" s="73" t="s">
        <v>132</v>
      </c>
      <c r="E2581" s="73">
        <v>712811</v>
      </c>
    </row>
    <row r="2582" spans="2:5" x14ac:dyDescent="0.35">
      <c r="B2582" s="41">
        <v>45312</v>
      </c>
      <c r="C2582" s="73" t="s">
        <v>132</v>
      </c>
      <c r="E2582" s="73">
        <v>668057</v>
      </c>
    </row>
    <row r="2583" spans="2:5" x14ac:dyDescent="0.35">
      <c r="B2583" s="41">
        <v>45313</v>
      </c>
      <c r="C2583" s="73" t="s">
        <v>132</v>
      </c>
      <c r="E2583" s="73">
        <v>719657</v>
      </c>
    </row>
    <row r="2584" spans="2:5" x14ac:dyDescent="0.35">
      <c r="B2584" s="41">
        <v>45314</v>
      </c>
      <c r="C2584" s="73" t="s">
        <v>132</v>
      </c>
      <c r="E2584" s="73">
        <v>757450</v>
      </c>
    </row>
    <row r="2585" spans="2:5" x14ac:dyDescent="0.35">
      <c r="B2585" s="41">
        <v>45315</v>
      </c>
      <c r="C2585" s="73" t="s">
        <v>132</v>
      </c>
      <c r="E2585" s="73">
        <v>729607</v>
      </c>
    </row>
    <row r="2586" spans="2:5" x14ac:dyDescent="0.35">
      <c r="B2586" s="41">
        <v>45316</v>
      </c>
      <c r="C2586" s="73" t="s">
        <v>132</v>
      </c>
      <c r="E2586" s="73">
        <v>745708</v>
      </c>
    </row>
    <row r="2587" spans="2:5" x14ac:dyDescent="0.35">
      <c r="B2587" s="41">
        <v>45317</v>
      </c>
      <c r="C2587" s="73" t="s">
        <v>132</v>
      </c>
      <c r="E2587" s="73">
        <v>685937</v>
      </c>
    </row>
    <row r="2588" spans="2:5" x14ac:dyDescent="0.35">
      <c r="B2588" s="41">
        <v>45318</v>
      </c>
      <c r="C2588" s="73" t="s">
        <v>132</v>
      </c>
      <c r="E2588" s="73">
        <v>673710</v>
      </c>
    </row>
    <row r="2589" spans="2:5" x14ac:dyDescent="0.35">
      <c r="B2589" s="41">
        <v>45319</v>
      </c>
      <c r="C2589" s="73" t="s">
        <v>132</v>
      </c>
      <c r="E2589" s="73">
        <v>646461</v>
      </c>
    </row>
    <row r="2590" spans="2:5" x14ac:dyDescent="0.35">
      <c r="B2590" s="41">
        <v>45320</v>
      </c>
      <c r="C2590" s="73" t="s">
        <v>132</v>
      </c>
      <c r="E2590" s="73">
        <v>759908</v>
      </c>
    </row>
    <row r="2591" spans="2:5" x14ac:dyDescent="0.35">
      <c r="B2591" s="41">
        <v>45321</v>
      </c>
      <c r="C2591" s="73" t="s">
        <v>132</v>
      </c>
      <c r="E2591" s="73">
        <v>762732</v>
      </c>
    </row>
    <row r="2592" spans="2:5" x14ac:dyDescent="0.35">
      <c r="B2592" s="41">
        <v>45322</v>
      </c>
      <c r="C2592" s="73" t="s">
        <v>132</v>
      </c>
      <c r="E2592" s="73">
        <v>750723</v>
      </c>
    </row>
    <row r="2593" spans="2:5" x14ac:dyDescent="0.35">
      <c r="B2593" s="41">
        <v>45323</v>
      </c>
      <c r="C2593" s="73" t="s">
        <v>132</v>
      </c>
      <c r="E2593" s="73">
        <v>749255</v>
      </c>
    </row>
    <row r="2594" spans="2:5" x14ac:dyDescent="0.35">
      <c r="B2594" s="41">
        <v>45324</v>
      </c>
      <c r="C2594" s="73" t="s">
        <v>132</v>
      </c>
      <c r="E2594" s="73">
        <v>689887</v>
      </c>
    </row>
    <row r="2595" spans="2:5" x14ac:dyDescent="0.35">
      <c r="B2595" s="41">
        <v>45325</v>
      </c>
      <c r="C2595" s="73" t="s">
        <v>132</v>
      </c>
      <c r="E2595" s="73">
        <v>617863</v>
      </c>
    </row>
    <row r="2596" spans="2:5" x14ac:dyDescent="0.35">
      <c r="B2596" s="41">
        <v>45326</v>
      </c>
      <c r="C2596" s="73" t="s">
        <v>132</v>
      </c>
      <c r="E2596" s="73">
        <v>603500</v>
      </c>
    </row>
    <row r="2597" spans="2:5" x14ac:dyDescent="0.35">
      <c r="B2597" s="41">
        <v>45327</v>
      </c>
      <c r="C2597" s="73" t="s">
        <v>132</v>
      </c>
      <c r="E2597" s="73">
        <v>684806</v>
      </c>
    </row>
    <row r="2598" spans="2:5" x14ac:dyDescent="0.35">
      <c r="B2598" s="41">
        <v>45328</v>
      </c>
      <c r="C2598" s="73" t="s">
        <v>132</v>
      </c>
      <c r="E2598" s="73">
        <v>704120</v>
      </c>
    </row>
    <row r="2599" spans="2:5" x14ac:dyDescent="0.35">
      <c r="B2599" s="41">
        <v>45329</v>
      </c>
      <c r="C2599" s="73" t="s">
        <v>132</v>
      </c>
      <c r="E2599" s="73">
        <v>792435</v>
      </c>
    </row>
    <row r="2600" spans="2:5" x14ac:dyDescent="0.35">
      <c r="B2600" s="41">
        <v>45330</v>
      </c>
      <c r="C2600" s="73" t="s">
        <v>132</v>
      </c>
      <c r="E2600" s="73">
        <v>785444</v>
      </c>
    </row>
    <row r="2601" spans="2:5" x14ac:dyDescent="0.35">
      <c r="B2601" s="41">
        <v>45331</v>
      </c>
      <c r="C2601" s="73" t="s">
        <v>132</v>
      </c>
      <c r="E2601" s="73">
        <v>742716</v>
      </c>
    </row>
    <row r="2602" spans="2:5" x14ac:dyDescent="0.35">
      <c r="B2602" s="41">
        <v>45332</v>
      </c>
      <c r="C2602" s="73" t="s">
        <v>132</v>
      </c>
      <c r="E2602" s="73">
        <v>683816</v>
      </c>
    </row>
    <row r="2603" spans="2:5" x14ac:dyDescent="0.35">
      <c r="B2603" s="41">
        <v>45333</v>
      </c>
      <c r="C2603" s="73" t="s">
        <v>132</v>
      </c>
      <c r="E2603" s="73">
        <v>669535</v>
      </c>
    </row>
    <row r="2604" spans="2:5" x14ac:dyDescent="0.35">
      <c r="B2604" s="41">
        <v>45334</v>
      </c>
      <c r="C2604" s="73" t="s">
        <v>132</v>
      </c>
      <c r="E2604" s="73">
        <v>701317</v>
      </c>
    </row>
    <row r="2605" spans="2:5" x14ac:dyDescent="0.35">
      <c r="B2605" s="41">
        <v>45335</v>
      </c>
      <c r="C2605" s="73" t="s">
        <v>132</v>
      </c>
      <c r="E2605" s="73">
        <v>761632</v>
      </c>
    </row>
    <row r="2606" spans="2:5" x14ac:dyDescent="0.35">
      <c r="B2606" s="41">
        <v>45336</v>
      </c>
      <c r="C2606" s="73" t="s">
        <v>132</v>
      </c>
      <c r="E2606" s="73">
        <v>739503</v>
      </c>
    </row>
    <row r="2607" spans="2:5" x14ac:dyDescent="0.35">
      <c r="B2607" s="41">
        <v>45337</v>
      </c>
      <c r="C2607" s="73" t="s">
        <v>132</v>
      </c>
      <c r="E2607" s="73">
        <v>703294</v>
      </c>
    </row>
    <row r="2608" spans="2:5" x14ac:dyDescent="0.35">
      <c r="B2608" s="41">
        <v>45338</v>
      </c>
      <c r="C2608" s="73" t="s">
        <v>132</v>
      </c>
      <c r="E2608" s="73">
        <v>689949</v>
      </c>
    </row>
    <row r="2609" spans="2:5" x14ac:dyDescent="0.35">
      <c r="B2609" s="41">
        <v>45339</v>
      </c>
      <c r="C2609" s="73" t="s">
        <v>132</v>
      </c>
      <c r="E2609" s="73">
        <v>638051</v>
      </c>
    </row>
    <row r="2610" spans="2:5" x14ac:dyDescent="0.35">
      <c r="B2610" s="41">
        <v>45340</v>
      </c>
      <c r="C2610" s="73" t="s">
        <v>132</v>
      </c>
      <c r="E2610" s="73">
        <v>611386</v>
      </c>
    </row>
    <row r="2611" spans="2:5" x14ac:dyDescent="0.35">
      <c r="B2611" s="41">
        <v>45341</v>
      </c>
      <c r="C2611" s="73" t="s">
        <v>132</v>
      </c>
      <c r="E2611" s="73">
        <v>672258</v>
      </c>
    </row>
    <row r="2612" spans="2:5" x14ac:dyDescent="0.35">
      <c r="B2612" s="41">
        <v>45342</v>
      </c>
      <c r="C2612" s="73" t="s">
        <v>132</v>
      </c>
      <c r="E2612" s="73">
        <v>683637</v>
      </c>
    </row>
    <row r="2613" spans="2:5" x14ac:dyDescent="0.35">
      <c r="B2613" s="41">
        <v>45343</v>
      </c>
      <c r="C2613" s="73" t="s">
        <v>132</v>
      </c>
      <c r="E2613" s="73">
        <v>705757</v>
      </c>
    </row>
    <row r="2614" spans="2:5" x14ac:dyDescent="0.35">
      <c r="B2614" s="41">
        <v>45344</v>
      </c>
      <c r="C2614" s="73" t="s">
        <v>132</v>
      </c>
      <c r="E2614" s="73">
        <v>732008</v>
      </c>
    </row>
    <row r="2615" spans="2:5" x14ac:dyDescent="0.35">
      <c r="B2615" s="41">
        <v>45345</v>
      </c>
      <c r="C2615" s="73" t="s">
        <v>132</v>
      </c>
      <c r="E2615" s="73">
        <v>740827</v>
      </c>
    </row>
    <row r="2616" spans="2:5" x14ac:dyDescent="0.35">
      <c r="B2616" s="41">
        <v>45346</v>
      </c>
      <c r="C2616" s="73" t="s">
        <v>132</v>
      </c>
      <c r="E2616" s="73">
        <v>694326</v>
      </c>
    </row>
    <row r="2617" spans="2:5" x14ac:dyDescent="0.35">
      <c r="B2617" s="41">
        <v>45347</v>
      </c>
      <c r="C2617" s="73" t="s">
        <v>132</v>
      </c>
      <c r="E2617" s="73">
        <v>683887</v>
      </c>
    </row>
    <row r="2618" spans="2:5" x14ac:dyDescent="0.35">
      <c r="B2618" s="41">
        <v>45348</v>
      </c>
      <c r="C2618" s="73" t="s">
        <v>132</v>
      </c>
      <c r="E2618" s="73">
        <v>749363</v>
      </c>
    </row>
    <row r="2619" spans="2:5" x14ac:dyDescent="0.35">
      <c r="B2619" s="41">
        <v>45349</v>
      </c>
      <c r="C2619" s="73" t="s">
        <v>132</v>
      </c>
      <c r="E2619" s="73">
        <v>764196</v>
      </c>
    </row>
    <row r="2620" spans="2:5" x14ac:dyDescent="0.35">
      <c r="B2620" s="41">
        <v>45350</v>
      </c>
      <c r="C2620" s="73" t="s">
        <v>132</v>
      </c>
      <c r="E2620" s="73">
        <v>752963</v>
      </c>
    </row>
    <row r="2621" spans="2:5" x14ac:dyDescent="0.35">
      <c r="B2621" s="41">
        <v>45351</v>
      </c>
      <c r="C2621" s="73" t="s">
        <v>132</v>
      </c>
      <c r="E2621" s="73">
        <v>734819</v>
      </c>
    </row>
    <row r="2622" spans="2:5" x14ac:dyDescent="0.35">
      <c r="B2622" s="41">
        <v>45352</v>
      </c>
      <c r="C2622" s="73" t="s">
        <v>132</v>
      </c>
      <c r="E2622" s="73">
        <v>748005</v>
      </c>
    </row>
    <row r="2623" spans="2:5" x14ac:dyDescent="0.35">
      <c r="B2623" s="41">
        <v>45353</v>
      </c>
      <c r="C2623" s="73" t="s">
        <v>132</v>
      </c>
      <c r="E2623" s="73">
        <v>708102</v>
      </c>
    </row>
    <row r="2624" spans="2:5" x14ac:dyDescent="0.35">
      <c r="B2624" s="41">
        <v>45354</v>
      </c>
      <c r="C2624" s="73" t="s">
        <v>132</v>
      </c>
      <c r="E2624" s="73">
        <v>685477</v>
      </c>
    </row>
    <row r="2625" spans="2:5" x14ac:dyDescent="0.35">
      <c r="B2625" s="41">
        <v>45355</v>
      </c>
      <c r="C2625" s="73" t="s">
        <v>132</v>
      </c>
      <c r="E2625" s="73">
        <v>739646</v>
      </c>
    </row>
    <row r="2626" spans="2:5" x14ac:dyDescent="0.35">
      <c r="B2626" s="41">
        <v>45356</v>
      </c>
      <c r="C2626" s="73" t="s">
        <v>132</v>
      </c>
      <c r="E2626" s="73">
        <v>750468</v>
      </c>
    </row>
    <row r="2627" spans="2:5" x14ac:dyDescent="0.35">
      <c r="B2627" s="41">
        <v>45357</v>
      </c>
      <c r="C2627" s="73" t="s">
        <v>132</v>
      </c>
      <c r="E2627" s="73">
        <v>744571</v>
      </c>
    </row>
    <row r="2628" spans="2:5" x14ac:dyDescent="0.35">
      <c r="B2628" s="41">
        <v>45358</v>
      </c>
      <c r="C2628" s="73" t="s">
        <v>132</v>
      </c>
      <c r="E2628" s="73">
        <v>740055</v>
      </c>
    </row>
    <row r="2629" spans="2:5" x14ac:dyDescent="0.35">
      <c r="B2629" s="41">
        <v>45359</v>
      </c>
      <c r="C2629" s="73" t="s">
        <v>132</v>
      </c>
      <c r="E2629" s="73">
        <v>683405</v>
      </c>
    </row>
    <row r="2630" spans="2:5" x14ac:dyDescent="0.35">
      <c r="B2630" s="41">
        <v>45360</v>
      </c>
      <c r="C2630" s="73" t="s">
        <v>132</v>
      </c>
      <c r="E2630" s="73">
        <v>627487</v>
      </c>
    </row>
    <row r="2631" spans="2:5" x14ac:dyDescent="0.35">
      <c r="B2631" s="41">
        <v>45361</v>
      </c>
      <c r="C2631" s="73" t="s">
        <v>132</v>
      </c>
      <c r="E2631" s="73">
        <v>653828</v>
      </c>
    </row>
    <row r="2632" spans="2:5" x14ac:dyDescent="0.35">
      <c r="B2632" s="41">
        <v>45362</v>
      </c>
      <c r="C2632" s="73" t="s">
        <v>132</v>
      </c>
      <c r="E2632" s="73">
        <v>773069</v>
      </c>
    </row>
    <row r="2633" spans="2:5" x14ac:dyDescent="0.35">
      <c r="B2633" s="41">
        <v>45363</v>
      </c>
      <c r="C2633" s="73" t="s">
        <v>132</v>
      </c>
      <c r="E2633" s="73">
        <v>744861</v>
      </c>
    </row>
    <row r="2634" spans="2:5" x14ac:dyDescent="0.35">
      <c r="B2634" s="41">
        <v>45364</v>
      </c>
      <c r="C2634" s="73" t="s">
        <v>132</v>
      </c>
      <c r="E2634" s="73">
        <v>673797</v>
      </c>
    </row>
    <row r="2635" spans="2:5" x14ac:dyDescent="0.35">
      <c r="B2635" s="41">
        <v>45365</v>
      </c>
      <c r="C2635" s="73" t="s">
        <v>132</v>
      </c>
      <c r="E2635" s="73">
        <v>691389</v>
      </c>
    </row>
    <row r="2636" spans="2:5" x14ac:dyDescent="0.35">
      <c r="B2636" s="41">
        <v>45366</v>
      </c>
      <c r="C2636" s="73" t="s">
        <v>132</v>
      </c>
      <c r="E2636" s="73">
        <v>653158</v>
      </c>
    </row>
    <row r="2637" spans="2:5" x14ac:dyDescent="0.35">
      <c r="B2637" s="41">
        <v>45367</v>
      </c>
      <c r="C2637" s="73" t="s">
        <v>132</v>
      </c>
      <c r="E2637" s="73">
        <v>633116</v>
      </c>
    </row>
    <row r="2638" spans="2:5" x14ac:dyDescent="0.35">
      <c r="B2638" s="41">
        <v>45368</v>
      </c>
      <c r="C2638" s="73" t="s">
        <v>132</v>
      </c>
      <c r="E2638" s="73">
        <v>611771</v>
      </c>
    </row>
    <row r="2639" spans="2:5" x14ac:dyDescent="0.35">
      <c r="B2639" s="41">
        <v>45369</v>
      </c>
      <c r="C2639" s="73" t="s">
        <v>132</v>
      </c>
      <c r="E2639" s="73">
        <v>651174</v>
      </c>
    </row>
    <row r="2640" spans="2:5" x14ac:dyDescent="0.35">
      <c r="B2640" s="41">
        <v>45370</v>
      </c>
      <c r="C2640" s="73" t="s">
        <v>132</v>
      </c>
      <c r="E2640" s="73">
        <v>659343</v>
      </c>
    </row>
    <row r="2641" spans="2:5" x14ac:dyDescent="0.35">
      <c r="B2641" s="41">
        <v>45371</v>
      </c>
      <c r="C2641" s="73" t="s">
        <v>132</v>
      </c>
      <c r="E2641" s="73">
        <v>693455</v>
      </c>
    </row>
    <row r="2642" spans="2:5" x14ac:dyDescent="0.35">
      <c r="B2642" s="41">
        <v>45372</v>
      </c>
      <c r="C2642" s="73" t="s">
        <v>132</v>
      </c>
      <c r="E2642" s="73">
        <v>646658</v>
      </c>
    </row>
    <row r="2643" spans="2:5" x14ac:dyDescent="0.35">
      <c r="B2643" s="41">
        <v>45373</v>
      </c>
      <c r="C2643" s="73" t="s">
        <v>132</v>
      </c>
      <c r="E2643" s="73">
        <v>620452</v>
      </c>
    </row>
    <row r="2644" spans="2:5" x14ac:dyDescent="0.35">
      <c r="B2644" s="41">
        <v>45374</v>
      </c>
      <c r="C2644" s="73" t="s">
        <v>132</v>
      </c>
      <c r="E2644" s="73">
        <v>546027</v>
      </c>
    </row>
    <row r="2645" spans="2:5" x14ac:dyDescent="0.35">
      <c r="B2645" s="41">
        <v>45375</v>
      </c>
      <c r="C2645" s="73" t="s">
        <v>132</v>
      </c>
      <c r="E2645" s="73">
        <v>571864</v>
      </c>
    </row>
    <row r="2646" spans="2:5" x14ac:dyDescent="0.35">
      <c r="B2646" s="41">
        <v>45376</v>
      </c>
      <c r="C2646" s="73" t="s">
        <v>132</v>
      </c>
      <c r="E2646" s="73">
        <v>701962</v>
      </c>
    </row>
    <row r="2647" spans="2:5" x14ac:dyDescent="0.35">
      <c r="B2647" s="41">
        <v>45377</v>
      </c>
      <c r="C2647" s="73" t="s">
        <v>132</v>
      </c>
      <c r="E2647" s="73">
        <v>689978</v>
      </c>
    </row>
    <row r="2648" spans="2:5" x14ac:dyDescent="0.35">
      <c r="B2648" s="41">
        <v>45378</v>
      </c>
      <c r="C2648" s="73" t="s">
        <v>132</v>
      </c>
      <c r="E2648" s="73">
        <v>671034</v>
      </c>
    </row>
    <row r="2649" spans="2:5" x14ac:dyDescent="0.35">
      <c r="B2649" s="41">
        <v>45379</v>
      </c>
      <c r="C2649" s="73" t="s">
        <v>132</v>
      </c>
      <c r="E2649" s="73">
        <v>667169</v>
      </c>
    </row>
    <row r="2650" spans="2:5" x14ac:dyDescent="0.35">
      <c r="B2650" s="41">
        <v>45380</v>
      </c>
      <c r="C2650" s="73" t="s">
        <v>132</v>
      </c>
      <c r="E2650" s="73">
        <v>587970</v>
      </c>
    </row>
    <row r="2651" spans="2:5" x14ac:dyDescent="0.35">
      <c r="B2651" s="41">
        <v>45381</v>
      </c>
      <c r="C2651" s="73" t="s">
        <v>132</v>
      </c>
      <c r="E2651" s="73">
        <v>552728</v>
      </c>
    </row>
    <row r="2652" spans="2:5" x14ac:dyDescent="0.35">
      <c r="B2652" s="41">
        <v>45382</v>
      </c>
      <c r="C2652" s="73" t="s">
        <v>132</v>
      </c>
      <c r="E2652" s="73">
        <v>537081</v>
      </c>
    </row>
    <row r="2653" spans="2:5" x14ac:dyDescent="0.35">
      <c r="B2653" s="41">
        <v>45383</v>
      </c>
      <c r="C2653" s="73" t="s">
        <v>132</v>
      </c>
      <c r="E2653" s="73">
        <v>573160</v>
      </c>
    </row>
    <row r="2654" spans="2:5" x14ac:dyDescent="0.35">
      <c r="B2654" s="41">
        <v>45384</v>
      </c>
      <c r="C2654" s="73" t="s">
        <v>132</v>
      </c>
      <c r="E2654" s="73">
        <v>660329</v>
      </c>
    </row>
    <row r="2655" spans="2:5" x14ac:dyDescent="0.35">
      <c r="B2655" s="41">
        <v>45385</v>
      </c>
      <c r="C2655" s="73" t="s">
        <v>132</v>
      </c>
      <c r="E2655" s="73">
        <v>652730</v>
      </c>
    </row>
    <row r="2656" spans="2:5" x14ac:dyDescent="0.35">
      <c r="B2656" s="41">
        <v>45386</v>
      </c>
      <c r="C2656" s="73" t="s">
        <v>132</v>
      </c>
      <c r="E2656" s="73">
        <v>667442</v>
      </c>
    </row>
    <row r="2657" spans="2:5" x14ac:dyDescent="0.35">
      <c r="B2657" s="41">
        <v>45387</v>
      </c>
      <c r="C2657" s="73" t="s">
        <v>132</v>
      </c>
      <c r="E2657" s="73">
        <v>586770</v>
      </c>
    </row>
    <row r="2658" spans="2:5" x14ac:dyDescent="0.35">
      <c r="B2658" s="41">
        <v>45388</v>
      </c>
      <c r="C2658" s="73" t="s">
        <v>132</v>
      </c>
      <c r="E2658" s="73">
        <v>502618</v>
      </c>
    </row>
    <row r="2659" spans="2:5" x14ac:dyDescent="0.35">
      <c r="B2659" s="41">
        <v>45389</v>
      </c>
      <c r="C2659" s="73" t="s">
        <v>132</v>
      </c>
      <c r="E2659" s="73">
        <v>487465</v>
      </c>
    </row>
    <row r="2660" spans="2:5" x14ac:dyDescent="0.35">
      <c r="B2660" s="41">
        <v>45390</v>
      </c>
      <c r="C2660" s="73" t="s">
        <v>132</v>
      </c>
      <c r="E2660" s="73">
        <v>624532</v>
      </c>
    </row>
    <row r="2661" spans="2:5" x14ac:dyDescent="0.35">
      <c r="B2661" s="41">
        <v>45391</v>
      </c>
      <c r="C2661" s="73" t="s">
        <v>132</v>
      </c>
      <c r="E2661" s="73">
        <v>629095</v>
      </c>
    </row>
    <row r="2662" spans="2:5" x14ac:dyDescent="0.35">
      <c r="B2662" s="41">
        <v>45392</v>
      </c>
      <c r="C2662" s="73" t="s">
        <v>132</v>
      </c>
      <c r="E2662" s="73">
        <v>658639</v>
      </c>
    </row>
    <row r="2663" spans="2:5" x14ac:dyDescent="0.35">
      <c r="B2663" s="41">
        <v>45393</v>
      </c>
      <c r="C2663" s="73" t="s">
        <v>132</v>
      </c>
      <c r="E2663" s="73">
        <v>612789</v>
      </c>
    </row>
    <row r="2664" spans="2:5" x14ac:dyDescent="0.35">
      <c r="B2664" s="41">
        <v>45394</v>
      </c>
      <c r="C2664" s="73" t="s">
        <v>132</v>
      </c>
      <c r="E2664" s="73">
        <v>566828</v>
      </c>
    </row>
    <row r="2665" spans="2:5" x14ac:dyDescent="0.35">
      <c r="B2665" s="41">
        <v>45395</v>
      </c>
      <c r="C2665" s="73" t="s">
        <v>132</v>
      </c>
      <c r="E2665" s="73">
        <v>505416</v>
      </c>
    </row>
    <row r="2666" spans="2:5" x14ac:dyDescent="0.35">
      <c r="B2666" s="41">
        <v>45396</v>
      </c>
      <c r="C2666" s="73" t="s">
        <v>132</v>
      </c>
      <c r="E2666" s="73">
        <v>507228</v>
      </c>
    </row>
    <row r="2667" spans="2:5" x14ac:dyDescent="0.35">
      <c r="B2667" s="41">
        <v>45397</v>
      </c>
      <c r="C2667" s="73" t="s">
        <v>132</v>
      </c>
      <c r="E2667" s="73">
        <v>575095</v>
      </c>
    </row>
    <row r="2668" spans="2:5" x14ac:dyDescent="0.35">
      <c r="B2668" s="41">
        <v>45398</v>
      </c>
      <c r="C2668" s="73" t="s">
        <v>132</v>
      </c>
      <c r="E2668" s="73">
        <v>613057</v>
      </c>
    </row>
    <row r="2669" spans="2:5" x14ac:dyDescent="0.35">
      <c r="B2669" s="41">
        <v>45399</v>
      </c>
      <c r="C2669" s="73" t="s">
        <v>132</v>
      </c>
      <c r="E2669" s="73">
        <v>632336</v>
      </c>
    </row>
    <row r="2670" spans="2:5" x14ac:dyDescent="0.35">
      <c r="B2670" s="41">
        <v>45400</v>
      </c>
      <c r="C2670" s="73" t="s">
        <v>132</v>
      </c>
      <c r="E2670" s="73">
        <v>629122</v>
      </c>
    </row>
    <row r="2671" spans="2:5" x14ac:dyDescent="0.35">
      <c r="B2671" s="41">
        <v>45401</v>
      </c>
      <c r="C2671" s="73" t="s">
        <v>132</v>
      </c>
      <c r="E2671" s="73">
        <v>608752</v>
      </c>
    </row>
    <row r="2672" spans="2:5" x14ac:dyDescent="0.35">
      <c r="B2672" s="41">
        <v>45402</v>
      </c>
      <c r="C2672" s="73" t="s">
        <v>132</v>
      </c>
      <c r="E2672" s="73">
        <v>570671</v>
      </c>
    </row>
    <row r="2673" spans="2:5" x14ac:dyDescent="0.35">
      <c r="B2673" s="41">
        <v>45403</v>
      </c>
      <c r="C2673" s="73" t="s">
        <v>132</v>
      </c>
      <c r="E2673" s="73">
        <v>569938</v>
      </c>
    </row>
    <row r="2674" spans="2:5" x14ac:dyDescent="0.35">
      <c r="B2674" s="41">
        <v>45404</v>
      </c>
      <c r="C2674" s="73" t="s">
        <v>132</v>
      </c>
      <c r="E2674" s="73">
        <v>692107</v>
      </c>
    </row>
    <row r="2675" spans="2:5" x14ac:dyDescent="0.35">
      <c r="B2675" s="41">
        <v>45405</v>
      </c>
      <c r="C2675" s="73" t="s">
        <v>132</v>
      </c>
      <c r="E2675" s="73">
        <v>662092</v>
      </c>
    </row>
    <row r="2676" spans="2:5" x14ac:dyDescent="0.35">
      <c r="B2676" s="41">
        <v>45406</v>
      </c>
      <c r="C2676" s="73" t="s">
        <v>132</v>
      </c>
      <c r="E2676" s="73">
        <v>655408</v>
      </c>
    </row>
    <row r="2677" spans="2:5" x14ac:dyDescent="0.35">
      <c r="B2677" s="41">
        <v>45407</v>
      </c>
      <c r="C2677" s="73" t="s">
        <v>132</v>
      </c>
      <c r="E2677" s="73">
        <v>685879</v>
      </c>
    </row>
    <row r="2678" spans="2:5" x14ac:dyDescent="0.35">
      <c r="B2678" s="41">
        <v>45408</v>
      </c>
      <c r="C2678" s="73" t="s">
        <v>132</v>
      </c>
      <c r="E2678" s="73">
        <v>659857</v>
      </c>
    </row>
    <row r="2679" spans="2:5" x14ac:dyDescent="0.35">
      <c r="B2679" s="41">
        <v>45409</v>
      </c>
      <c r="C2679" s="73" t="s">
        <v>132</v>
      </c>
      <c r="E2679" s="73">
        <v>614663</v>
      </c>
    </row>
    <row r="2680" spans="2:5" x14ac:dyDescent="0.35">
      <c r="B2680" s="41">
        <v>45410</v>
      </c>
      <c r="C2680" s="73" t="s">
        <v>132</v>
      </c>
      <c r="E2680" s="73">
        <v>578616</v>
      </c>
    </row>
    <row r="2681" spans="2:5" x14ac:dyDescent="0.35">
      <c r="B2681" s="41">
        <v>45411</v>
      </c>
      <c r="C2681" s="73" t="s">
        <v>132</v>
      </c>
      <c r="E2681" s="73">
        <v>590429</v>
      </c>
    </row>
    <row r="2682" spans="2:5" x14ac:dyDescent="0.35">
      <c r="B2682" s="41">
        <v>45412</v>
      </c>
      <c r="C2682" s="73" t="s">
        <v>132</v>
      </c>
      <c r="E2682" s="73">
        <v>581464</v>
      </c>
    </row>
    <row r="2683" spans="2:5" x14ac:dyDescent="0.35">
      <c r="B2683" s="41">
        <v>45413</v>
      </c>
      <c r="C2683" s="73" t="s">
        <v>132</v>
      </c>
      <c r="E2683" s="73">
        <v>625461</v>
      </c>
    </row>
    <row r="2684" spans="2:5" x14ac:dyDescent="0.35">
      <c r="B2684" s="41">
        <v>45414</v>
      </c>
      <c r="C2684" s="73" t="s">
        <v>132</v>
      </c>
      <c r="E2684" s="73">
        <v>604295</v>
      </c>
    </row>
    <row r="2685" spans="2:5" x14ac:dyDescent="0.35">
      <c r="B2685" s="41">
        <v>45415</v>
      </c>
      <c r="C2685" s="73" t="s">
        <v>132</v>
      </c>
      <c r="E2685" s="73">
        <v>628864</v>
      </c>
    </row>
    <row r="2686" spans="2:5" x14ac:dyDescent="0.35">
      <c r="B2686" s="41">
        <v>45416</v>
      </c>
      <c r="C2686" s="73" t="s">
        <v>132</v>
      </c>
      <c r="E2686" s="73">
        <v>533399</v>
      </c>
    </row>
    <row r="2687" spans="2:5" x14ac:dyDescent="0.35">
      <c r="B2687" s="41">
        <v>45417</v>
      </c>
      <c r="C2687" s="73" t="s">
        <v>132</v>
      </c>
      <c r="E2687" s="73">
        <v>526224</v>
      </c>
    </row>
    <row r="2688" spans="2:5" x14ac:dyDescent="0.35">
      <c r="B2688" s="41">
        <v>45418</v>
      </c>
      <c r="C2688" s="73" t="s">
        <v>132</v>
      </c>
      <c r="E2688" s="73">
        <v>553419</v>
      </c>
    </row>
    <row r="2689" spans="2:5" x14ac:dyDescent="0.35">
      <c r="B2689" s="41">
        <v>45419</v>
      </c>
      <c r="C2689" s="73" t="s">
        <v>132</v>
      </c>
      <c r="E2689" s="73">
        <v>588794</v>
      </c>
    </row>
    <row r="2690" spans="2:5" x14ac:dyDescent="0.35">
      <c r="B2690" s="41">
        <v>45420</v>
      </c>
      <c r="C2690" s="73" t="s">
        <v>132</v>
      </c>
      <c r="E2690" s="73">
        <v>575228</v>
      </c>
    </row>
    <row r="2691" spans="2:5" x14ac:dyDescent="0.35">
      <c r="B2691" s="41">
        <v>45421</v>
      </c>
      <c r="C2691" s="73" t="s">
        <v>132</v>
      </c>
      <c r="E2691" s="73">
        <v>560111</v>
      </c>
    </row>
    <row r="2692" spans="2:5" x14ac:dyDescent="0.35">
      <c r="B2692" s="41">
        <v>45422</v>
      </c>
      <c r="C2692" s="73" t="s">
        <v>132</v>
      </c>
      <c r="E2692" s="73">
        <v>552010</v>
      </c>
    </row>
    <row r="2693" spans="2:5" x14ac:dyDescent="0.35">
      <c r="B2693" s="41">
        <v>45423</v>
      </c>
      <c r="C2693" s="73" t="s">
        <v>132</v>
      </c>
      <c r="E2693" s="73">
        <v>475478</v>
      </c>
    </row>
    <row r="2694" spans="2:5" x14ac:dyDescent="0.35">
      <c r="B2694" s="41">
        <v>45424</v>
      </c>
      <c r="C2694" s="73" t="s">
        <v>132</v>
      </c>
      <c r="E2694" s="73">
        <v>474507</v>
      </c>
    </row>
    <row r="2695" spans="2:5" x14ac:dyDescent="0.35">
      <c r="B2695" s="41">
        <v>45425</v>
      </c>
      <c r="C2695" s="73" t="s">
        <v>132</v>
      </c>
      <c r="E2695" s="73">
        <v>559563</v>
      </c>
    </row>
    <row r="2696" spans="2:5" x14ac:dyDescent="0.35">
      <c r="B2696" s="41">
        <v>45426</v>
      </c>
      <c r="C2696" s="73" t="s">
        <v>132</v>
      </c>
      <c r="E2696" s="73">
        <v>588505</v>
      </c>
    </row>
    <row r="2697" spans="2:5" x14ac:dyDescent="0.35">
      <c r="B2697" s="41">
        <v>45427</v>
      </c>
      <c r="C2697" s="73" t="s">
        <v>132</v>
      </c>
      <c r="E2697" s="73">
        <v>581520</v>
      </c>
    </row>
    <row r="2698" spans="2:5" x14ac:dyDescent="0.35">
      <c r="B2698" s="41">
        <v>45428</v>
      </c>
      <c r="C2698" s="73" t="s">
        <v>132</v>
      </c>
      <c r="E2698" s="73">
        <v>610128</v>
      </c>
    </row>
    <row r="2699" spans="2:5" x14ac:dyDescent="0.35">
      <c r="B2699" s="41">
        <v>45429</v>
      </c>
      <c r="C2699" s="73" t="s">
        <v>132</v>
      </c>
      <c r="E2699" s="73">
        <v>564862</v>
      </c>
    </row>
    <row r="2700" spans="2:5" x14ac:dyDescent="0.35">
      <c r="B2700" s="41">
        <v>45430</v>
      </c>
      <c r="C2700" s="73" t="s">
        <v>132</v>
      </c>
      <c r="E2700" s="73">
        <v>516194</v>
      </c>
    </row>
    <row r="2701" spans="2:5" x14ac:dyDescent="0.35">
      <c r="B2701" s="41">
        <v>45431</v>
      </c>
      <c r="C2701" s="73" t="s">
        <v>132</v>
      </c>
      <c r="E2701" s="73">
        <v>468002</v>
      </c>
    </row>
    <row r="2702" spans="2:5" x14ac:dyDescent="0.35">
      <c r="B2702" s="41">
        <v>45432</v>
      </c>
      <c r="C2702" s="73" t="s">
        <v>132</v>
      </c>
      <c r="E2702" s="73">
        <v>549761</v>
      </c>
    </row>
    <row r="2703" spans="2:5" x14ac:dyDescent="0.35">
      <c r="B2703" s="41">
        <v>45433</v>
      </c>
      <c r="C2703" s="73" t="s">
        <v>132</v>
      </c>
      <c r="E2703" s="73">
        <v>602291</v>
      </c>
    </row>
    <row r="2704" spans="2:5" x14ac:dyDescent="0.35">
      <c r="B2704" s="41">
        <v>45434</v>
      </c>
      <c r="C2704" s="73" t="s">
        <v>132</v>
      </c>
      <c r="E2704" s="73">
        <v>609647</v>
      </c>
    </row>
    <row r="2705" spans="2:5" x14ac:dyDescent="0.35">
      <c r="B2705" s="41">
        <v>45435</v>
      </c>
      <c r="C2705" s="73" t="s">
        <v>132</v>
      </c>
      <c r="E2705" s="73">
        <v>572425</v>
      </c>
    </row>
    <row r="2706" spans="2:5" x14ac:dyDescent="0.35">
      <c r="B2706" s="41">
        <v>45436</v>
      </c>
      <c r="C2706" s="73" t="s">
        <v>132</v>
      </c>
      <c r="E2706" s="73">
        <v>590176</v>
      </c>
    </row>
    <row r="2707" spans="2:5" x14ac:dyDescent="0.35">
      <c r="B2707" s="41">
        <v>45437</v>
      </c>
      <c r="C2707" s="73" t="s">
        <v>132</v>
      </c>
      <c r="E2707" s="73">
        <v>497038</v>
      </c>
    </row>
    <row r="2708" spans="2:5" x14ac:dyDescent="0.35">
      <c r="B2708" s="41">
        <v>45438</v>
      </c>
      <c r="C2708" s="73" t="s">
        <v>132</v>
      </c>
      <c r="E2708" s="73">
        <v>484029</v>
      </c>
    </row>
    <row r="2709" spans="2:5" x14ac:dyDescent="0.35">
      <c r="B2709" s="41">
        <v>45439</v>
      </c>
      <c r="C2709" s="73" t="s">
        <v>132</v>
      </c>
      <c r="E2709" s="73">
        <v>478491</v>
      </c>
    </row>
    <row r="2710" spans="2:5" x14ac:dyDescent="0.35">
      <c r="B2710" s="41">
        <v>45440</v>
      </c>
      <c r="C2710" s="73" t="s">
        <v>132</v>
      </c>
      <c r="E2710" s="73">
        <v>582342</v>
      </c>
    </row>
    <row r="2711" spans="2:5" x14ac:dyDescent="0.35">
      <c r="B2711" s="41">
        <v>45441</v>
      </c>
      <c r="C2711" s="73" t="s">
        <v>132</v>
      </c>
      <c r="E2711" s="73">
        <v>555339</v>
      </c>
    </row>
    <row r="2712" spans="2:5" x14ac:dyDescent="0.35">
      <c r="B2712" s="41">
        <v>45442</v>
      </c>
      <c r="C2712" s="73" t="s">
        <v>132</v>
      </c>
      <c r="E2712" s="73">
        <v>552349</v>
      </c>
    </row>
    <row r="2713" spans="2:5" x14ac:dyDescent="0.35">
      <c r="B2713" s="41">
        <v>45443</v>
      </c>
      <c r="C2713" s="73" t="s">
        <v>132</v>
      </c>
      <c r="E2713" s="73">
        <v>544246</v>
      </c>
    </row>
    <row r="2714" spans="2:5" x14ac:dyDescent="0.35">
      <c r="B2714" s="41">
        <v>45444</v>
      </c>
      <c r="C2714" s="73" t="s">
        <v>132</v>
      </c>
      <c r="E2714" s="73">
        <v>491811</v>
      </c>
    </row>
    <row r="2715" spans="2:5" x14ac:dyDescent="0.35">
      <c r="B2715" s="41">
        <v>45445</v>
      </c>
      <c r="C2715" s="73" t="s">
        <v>132</v>
      </c>
      <c r="E2715" s="73">
        <v>450585</v>
      </c>
    </row>
    <row r="2716" spans="2:5" x14ac:dyDescent="0.35">
      <c r="B2716" s="41">
        <v>45446</v>
      </c>
      <c r="C2716" s="73" t="s">
        <v>132</v>
      </c>
      <c r="E2716" s="73">
        <v>563369</v>
      </c>
    </row>
    <row r="2717" spans="2:5" x14ac:dyDescent="0.35">
      <c r="B2717" s="41">
        <v>45447</v>
      </c>
      <c r="C2717" s="73" t="s">
        <v>132</v>
      </c>
      <c r="E2717" s="73">
        <v>561477</v>
      </c>
    </row>
    <row r="2718" spans="2:5" x14ac:dyDescent="0.35">
      <c r="B2718" s="41">
        <v>45448</v>
      </c>
      <c r="C2718" s="73" t="s">
        <v>132</v>
      </c>
      <c r="E2718" s="73">
        <v>525075</v>
      </c>
    </row>
    <row r="2719" spans="2:5" x14ac:dyDescent="0.35">
      <c r="B2719" s="41">
        <v>45449</v>
      </c>
      <c r="C2719" s="73" t="s">
        <v>132</v>
      </c>
      <c r="E2719" s="73">
        <v>550960</v>
      </c>
    </row>
    <row r="2720" spans="2:5" x14ac:dyDescent="0.35">
      <c r="B2720" s="41">
        <v>45450</v>
      </c>
      <c r="C2720" s="73" t="s">
        <v>132</v>
      </c>
      <c r="E2720" s="73">
        <v>528713</v>
      </c>
    </row>
    <row r="2721" spans="2:5" x14ac:dyDescent="0.35">
      <c r="B2721" s="41">
        <v>45451</v>
      </c>
      <c r="C2721" s="73" t="s">
        <v>132</v>
      </c>
      <c r="E2721" s="73">
        <v>460952</v>
      </c>
    </row>
    <row r="2722" spans="2:5" x14ac:dyDescent="0.35">
      <c r="B2722" s="41">
        <v>45452</v>
      </c>
      <c r="C2722" s="73" t="s">
        <v>132</v>
      </c>
      <c r="E2722" s="73">
        <v>472687</v>
      </c>
    </row>
    <row r="2723" spans="2:5" x14ac:dyDescent="0.35">
      <c r="B2723" s="41">
        <v>45453</v>
      </c>
      <c r="C2723" s="73" t="s">
        <v>132</v>
      </c>
      <c r="E2723" s="73">
        <v>540813</v>
      </c>
    </row>
    <row r="2724" spans="2:5" x14ac:dyDescent="0.35">
      <c r="B2724" s="41">
        <v>45454</v>
      </c>
      <c r="C2724" s="73" t="s">
        <v>132</v>
      </c>
      <c r="E2724" s="73">
        <v>585995</v>
      </c>
    </row>
    <row r="2725" spans="2:5" x14ac:dyDescent="0.35">
      <c r="B2725" s="41">
        <v>45455</v>
      </c>
      <c r="C2725" s="73" t="s">
        <v>132</v>
      </c>
      <c r="E2725" s="73">
        <v>600836</v>
      </c>
    </row>
    <row r="2726" spans="2:5" x14ac:dyDescent="0.35">
      <c r="B2726" s="41">
        <v>45456</v>
      </c>
      <c r="C2726" s="73" t="s">
        <v>132</v>
      </c>
      <c r="E2726" s="73">
        <v>588764</v>
      </c>
    </row>
    <row r="2727" spans="2:5" x14ac:dyDescent="0.35">
      <c r="B2727" s="41">
        <v>45457</v>
      </c>
      <c r="C2727" s="73" t="s">
        <v>132</v>
      </c>
      <c r="E2727" s="73">
        <v>552939</v>
      </c>
    </row>
    <row r="2728" spans="2:5" x14ac:dyDescent="0.35">
      <c r="B2728" s="41">
        <v>45458</v>
      </c>
      <c r="C2728" s="73" t="s">
        <v>132</v>
      </c>
      <c r="E2728" s="73">
        <v>512561</v>
      </c>
    </row>
    <row r="2729" spans="2:5" x14ac:dyDescent="0.35">
      <c r="B2729" s="41">
        <v>45459</v>
      </c>
      <c r="C2729" s="73" t="s">
        <v>132</v>
      </c>
      <c r="E2729" s="73">
        <v>477884</v>
      </c>
    </row>
    <row r="2730" spans="2:5" x14ac:dyDescent="0.35">
      <c r="B2730" s="41">
        <v>45460</v>
      </c>
      <c r="C2730" s="73" t="s">
        <v>132</v>
      </c>
      <c r="E2730" s="73">
        <v>552629</v>
      </c>
    </row>
    <row r="2731" spans="2:5" x14ac:dyDescent="0.35">
      <c r="B2731" s="41">
        <v>45461</v>
      </c>
      <c r="C2731" s="73" t="s">
        <v>132</v>
      </c>
      <c r="E2731" s="73">
        <v>570770</v>
      </c>
    </row>
    <row r="2732" spans="2:5" x14ac:dyDescent="0.35">
      <c r="B2732" s="41">
        <v>45462</v>
      </c>
      <c r="C2732" s="73" t="s">
        <v>132</v>
      </c>
      <c r="E2732" s="73">
        <v>553131</v>
      </c>
    </row>
    <row r="2733" spans="2:5" x14ac:dyDescent="0.35">
      <c r="B2733" s="41">
        <v>45463</v>
      </c>
      <c r="C2733" s="73" t="s">
        <v>132</v>
      </c>
      <c r="E2733" s="73">
        <v>550970</v>
      </c>
    </row>
    <row r="2734" spans="2:5" x14ac:dyDescent="0.35">
      <c r="B2734" s="41">
        <v>45464</v>
      </c>
      <c r="C2734" s="73" t="s">
        <v>132</v>
      </c>
      <c r="E2734" s="73">
        <v>521869</v>
      </c>
    </row>
    <row r="2735" spans="2:5" x14ac:dyDescent="0.35">
      <c r="B2735" s="41">
        <v>45465</v>
      </c>
      <c r="C2735" s="73" t="s">
        <v>132</v>
      </c>
      <c r="E2735" s="73">
        <v>478463</v>
      </c>
    </row>
    <row r="2736" spans="2:5" x14ac:dyDescent="0.35">
      <c r="B2736" s="41">
        <v>45466</v>
      </c>
      <c r="C2736" s="73" t="s">
        <v>132</v>
      </c>
      <c r="E2736" s="73">
        <v>493342</v>
      </c>
    </row>
    <row r="2737" spans="2:5" x14ac:dyDescent="0.35">
      <c r="B2737" s="41">
        <v>45467</v>
      </c>
      <c r="C2737" s="73" t="s">
        <v>132</v>
      </c>
      <c r="E2737" s="73">
        <v>579633</v>
      </c>
    </row>
    <row r="2738" spans="2:5" x14ac:dyDescent="0.35">
      <c r="B2738" s="41">
        <v>45468</v>
      </c>
      <c r="C2738" s="73" t="s">
        <v>132</v>
      </c>
      <c r="E2738" s="73">
        <v>581404</v>
      </c>
    </row>
    <row r="2739" spans="2:5" x14ac:dyDescent="0.35">
      <c r="B2739" s="41">
        <v>45469</v>
      </c>
      <c r="C2739" s="73" t="s">
        <v>132</v>
      </c>
      <c r="E2739" s="73">
        <v>574803</v>
      </c>
    </row>
    <row r="2740" spans="2:5" x14ac:dyDescent="0.35">
      <c r="B2740" s="41">
        <v>45470</v>
      </c>
      <c r="C2740" s="73" t="s">
        <v>132</v>
      </c>
      <c r="E2740" s="73">
        <v>513160</v>
      </c>
    </row>
    <row r="2741" spans="2:5" x14ac:dyDescent="0.35">
      <c r="B2741" s="41">
        <v>45471</v>
      </c>
      <c r="C2741" s="73" t="s">
        <v>132</v>
      </c>
      <c r="E2741" s="73">
        <v>496397</v>
      </c>
    </row>
    <row r="2742" spans="2:5" x14ac:dyDescent="0.35">
      <c r="B2742" s="41">
        <v>45472</v>
      </c>
      <c r="C2742" s="73" t="s">
        <v>132</v>
      </c>
      <c r="E2742" s="73">
        <v>482809</v>
      </c>
    </row>
    <row r="2743" spans="2:5" x14ac:dyDescent="0.35">
      <c r="B2743" s="41">
        <v>45473</v>
      </c>
      <c r="C2743" s="73" t="s">
        <v>132</v>
      </c>
      <c r="E2743" s="73">
        <v>502133</v>
      </c>
    </row>
    <row r="2744" spans="2:5" x14ac:dyDescent="0.35">
      <c r="B2744" s="41">
        <v>45474</v>
      </c>
      <c r="C2744" s="73" t="s">
        <v>132</v>
      </c>
      <c r="E2744" s="73">
        <v>567564</v>
      </c>
    </row>
    <row r="2745" spans="2:5" x14ac:dyDescent="0.35">
      <c r="B2745" s="41">
        <v>45475</v>
      </c>
      <c r="C2745" s="73" t="s">
        <v>132</v>
      </c>
      <c r="E2745" s="73">
        <v>568758</v>
      </c>
    </row>
    <row r="2746" spans="2:5" x14ac:dyDescent="0.35">
      <c r="B2746" s="41">
        <v>45476</v>
      </c>
      <c r="C2746" s="73" t="s">
        <v>132</v>
      </c>
      <c r="E2746" s="73">
        <v>571439</v>
      </c>
    </row>
    <row r="2747" spans="2:5" x14ac:dyDescent="0.35">
      <c r="B2747" s="41">
        <v>45477</v>
      </c>
      <c r="C2747" s="73" t="s">
        <v>132</v>
      </c>
      <c r="E2747" s="73">
        <v>495509</v>
      </c>
    </row>
    <row r="2748" spans="2:5" x14ac:dyDescent="0.35">
      <c r="B2748" s="41">
        <v>45478</v>
      </c>
      <c r="C2748" s="73" t="s">
        <v>132</v>
      </c>
      <c r="E2748" s="73">
        <v>552564</v>
      </c>
    </row>
    <row r="2749" spans="2:5" x14ac:dyDescent="0.35">
      <c r="B2749" s="41">
        <v>45479</v>
      </c>
      <c r="C2749" s="73" t="s">
        <v>132</v>
      </c>
      <c r="E2749" s="73">
        <v>486954</v>
      </c>
    </row>
    <row r="2750" spans="2:5" x14ac:dyDescent="0.35">
      <c r="B2750" s="41">
        <v>45480</v>
      </c>
      <c r="C2750" s="73" t="s">
        <v>132</v>
      </c>
      <c r="E2750" s="73">
        <v>489104</v>
      </c>
    </row>
    <row r="2751" spans="2:5" x14ac:dyDescent="0.35">
      <c r="B2751" s="41">
        <v>45481</v>
      </c>
      <c r="C2751" s="73" t="s">
        <v>132</v>
      </c>
      <c r="E2751" s="73">
        <v>573849</v>
      </c>
    </row>
    <row r="2752" spans="2:5" x14ac:dyDescent="0.35">
      <c r="B2752" s="41">
        <v>45482</v>
      </c>
      <c r="C2752" s="73" t="s">
        <v>132</v>
      </c>
      <c r="E2752" s="73">
        <v>597059</v>
      </c>
    </row>
    <row r="2753" spans="2:5" x14ac:dyDescent="0.35">
      <c r="B2753" s="41">
        <v>45483</v>
      </c>
      <c r="C2753" s="73" t="s">
        <v>132</v>
      </c>
      <c r="E2753" s="73">
        <v>568825</v>
      </c>
    </row>
    <row r="2754" spans="2:5" x14ac:dyDescent="0.35">
      <c r="B2754" s="41">
        <v>45484</v>
      </c>
      <c r="C2754" s="73" t="s">
        <v>132</v>
      </c>
      <c r="E2754" s="73">
        <v>577665</v>
      </c>
    </row>
    <row r="2755" spans="2:5" x14ac:dyDescent="0.35">
      <c r="B2755" s="41">
        <v>45485</v>
      </c>
      <c r="C2755" s="73" t="s">
        <v>132</v>
      </c>
      <c r="E2755" s="73">
        <v>578732</v>
      </c>
    </row>
    <row r="2756" spans="2:5" x14ac:dyDescent="0.35">
      <c r="B2756" s="41">
        <v>45486</v>
      </c>
      <c r="C2756" s="73" t="s">
        <v>132</v>
      </c>
      <c r="E2756" s="73">
        <v>515891</v>
      </c>
    </row>
    <row r="2757" spans="2:5" x14ac:dyDescent="0.35">
      <c r="B2757" s="41">
        <v>45487</v>
      </c>
      <c r="C2757" s="73" t="s">
        <v>132</v>
      </c>
      <c r="E2757" s="73">
        <v>501896</v>
      </c>
    </row>
    <row r="2758" spans="2:5" x14ac:dyDescent="0.35">
      <c r="B2758" s="41">
        <v>45488</v>
      </c>
      <c r="C2758" s="73" t="s">
        <v>132</v>
      </c>
      <c r="E2758" s="73">
        <v>598845</v>
      </c>
    </row>
    <row r="2759" spans="2:5" x14ac:dyDescent="0.35">
      <c r="B2759" s="41">
        <v>45489</v>
      </c>
      <c r="C2759" s="73" t="s">
        <v>132</v>
      </c>
      <c r="E2759" s="73">
        <v>590283</v>
      </c>
    </row>
    <row r="2760" spans="2:5" x14ac:dyDescent="0.35">
      <c r="B2760" s="41">
        <v>45490</v>
      </c>
      <c r="C2760" s="73" t="s">
        <v>132</v>
      </c>
      <c r="E2760" s="73">
        <v>564925</v>
      </c>
    </row>
    <row r="2761" spans="2:5" x14ac:dyDescent="0.35">
      <c r="B2761" s="41">
        <v>45491</v>
      </c>
      <c r="C2761" s="73" t="s">
        <v>132</v>
      </c>
      <c r="E2761" s="73">
        <v>557719</v>
      </c>
    </row>
    <row r="2762" spans="2:5" x14ac:dyDescent="0.35">
      <c r="B2762" s="41">
        <v>45492</v>
      </c>
      <c r="C2762" s="73" t="s">
        <v>132</v>
      </c>
      <c r="E2762" s="73">
        <v>549856</v>
      </c>
    </row>
    <row r="2763" spans="2:5" x14ac:dyDescent="0.35">
      <c r="B2763" s="41">
        <v>45493</v>
      </c>
      <c r="C2763" s="73" t="s">
        <v>132</v>
      </c>
      <c r="E2763" s="73">
        <v>541931</v>
      </c>
    </row>
    <row r="2764" spans="2:5" x14ac:dyDescent="0.35">
      <c r="B2764" s="41">
        <v>45494</v>
      </c>
      <c r="C2764" s="73" t="s">
        <v>132</v>
      </c>
      <c r="E2764" s="73">
        <v>485605</v>
      </c>
    </row>
    <row r="2765" spans="2:5" x14ac:dyDescent="0.35">
      <c r="B2765" s="41">
        <v>45495</v>
      </c>
      <c r="C2765" s="73" t="s">
        <v>132</v>
      </c>
      <c r="E2765" s="73">
        <v>565237</v>
      </c>
    </row>
    <row r="2766" spans="2:5" x14ac:dyDescent="0.35">
      <c r="B2766" s="41">
        <v>45496</v>
      </c>
      <c r="C2766" s="73" t="s">
        <v>132</v>
      </c>
      <c r="E2766" s="73">
        <v>574297</v>
      </c>
    </row>
    <row r="2767" spans="2:5" x14ac:dyDescent="0.35">
      <c r="B2767" s="41">
        <v>45497</v>
      </c>
      <c r="C2767" s="73" t="s">
        <v>132</v>
      </c>
      <c r="E2767" s="73">
        <v>579291</v>
      </c>
    </row>
    <row r="2768" spans="2:5" x14ac:dyDescent="0.35">
      <c r="B2768" s="41">
        <v>45498</v>
      </c>
      <c r="C2768" s="73" t="s">
        <v>132</v>
      </c>
      <c r="E2768" s="73">
        <v>591478</v>
      </c>
    </row>
    <row r="2769" spans="2:5" x14ac:dyDescent="0.35">
      <c r="B2769" s="41">
        <v>45499</v>
      </c>
      <c r="C2769" s="73" t="s">
        <v>132</v>
      </c>
      <c r="E2769" s="73">
        <v>529595</v>
      </c>
    </row>
    <row r="2770" spans="2:5" x14ac:dyDescent="0.35">
      <c r="B2770" s="41">
        <v>45500</v>
      </c>
      <c r="C2770" s="73" t="s">
        <v>132</v>
      </c>
      <c r="E2770" s="73">
        <v>490595</v>
      </c>
    </row>
    <row r="2771" spans="2:5" x14ac:dyDescent="0.35">
      <c r="B2771" s="41">
        <v>45501</v>
      </c>
      <c r="C2771" s="73" t="s">
        <v>132</v>
      </c>
      <c r="E2771" s="73">
        <v>461833</v>
      </c>
    </row>
    <row r="2772" spans="2:5" x14ac:dyDescent="0.35">
      <c r="B2772" s="41">
        <v>45502</v>
      </c>
      <c r="C2772" s="73" t="s">
        <v>132</v>
      </c>
      <c r="E2772" s="73">
        <v>532112</v>
      </c>
    </row>
    <row r="2773" spans="2:5" x14ac:dyDescent="0.35">
      <c r="B2773" s="41">
        <v>45503</v>
      </c>
      <c r="C2773" s="73" t="s">
        <v>132</v>
      </c>
      <c r="E2773" s="73">
        <v>553031</v>
      </c>
    </row>
    <row r="2774" spans="2:5" x14ac:dyDescent="0.35">
      <c r="B2774" s="41">
        <v>45504</v>
      </c>
      <c r="C2774" s="73" t="s">
        <v>132</v>
      </c>
      <c r="E2774" s="73">
        <v>570161</v>
      </c>
    </row>
    <row r="2775" spans="2:5" x14ac:dyDescent="0.35">
      <c r="B2775" s="41">
        <v>45505</v>
      </c>
      <c r="C2775" s="73" t="s">
        <v>132</v>
      </c>
      <c r="E2775" s="73">
        <v>579426</v>
      </c>
    </row>
    <row r="2776" spans="2:5" x14ac:dyDescent="0.35">
      <c r="B2776" s="41">
        <v>45506</v>
      </c>
      <c r="C2776" s="73" t="s">
        <v>132</v>
      </c>
      <c r="E2776" s="73">
        <v>550158</v>
      </c>
    </row>
    <row r="2777" spans="2:5" x14ac:dyDescent="0.35">
      <c r="B2777" s="41">
        <v>45507</v>
      </c>
      <c r="C2777" s="73" t="s">
        <v>132</v>
      </c>
      <c r="E2777" s="73">
        <v>490631</v>
      </c>
    </row>
    <row r="2778" spans="2:5" x14ac:dyDescent="0.35">
      <c r="B2778" s="41">
        <v>45508</v>
      </c>
      <c r="C2778" s="73" t="s">
        <v>132</v>
      </c>
      <c r="E2778" s="73">
        <v>476090</v>
      </c>
    </row>
    <row r="2779" spans="2:5" x14ac:dyDescent="0.35">
      <c r="B2779" s="41">
        <v>45509</v>
      </c>
      <c r="C2779" s="73" t="s">
        <v>132</v>
      </c>
      <c r="E2779" s="73">
        <v>542350</v>
      </c>
    </row>
    <row r="2780" spans="2:5" x14ac:dyDescent="0.35">
      <c r="B2780" s="41">
        <v>45510</v>
      </c>
      <c r="C2780" s="73" t="s">
        <v>132</v>
      </c>
      <c r="E2780" s="73">
        <v>551846</v>
      </c>
    </row>
    <row r="2781" spans="2:5" x14ac:dyDescent="0.35">
      <c r="B2781" s="41">
        <v>45511</v>
      </c>
      <c r="C2781" s="73" t="s">
        <v>132</v>
      </c>
      <c r="E2781" s="73">
        <v>534444</v>
      </c>
    </row>
    <row r="2782" spans="2:5" x14ac:dyDescent="0.35">
      <c r="B2782" s="41">
        <v>45512</v>
      </c>
      <c r="C2782" s="73" t="s">
        <v>132</v>
      </c>
      <c r="E2782" s="73">
        <v>562561</v>
      </c>
    </row>
    <row r="2783" spans="2:5" x14ac:dyDescent="0.35">
      <c r="B2783" s="41">
        <v>45513</v>
      </c>
      <c r="C2783" s="73" t="s">
        <v>132</v>
      </c>
      <c r="E2783" s="73">
        <v>482311</v>
      </c>
    </row>
    <row r="2784" spans="2:5" x14ac:dyDescent="0.35">
      <c r="B2784" s="41">
        <v>45514</v>
      </c>
      <c r="C2784" s="73" t="s">
        <v>132</v>
      </c>
      <c r="E2784" s="73">
        <v>482316</v>
      </c>
    </row>
    <row r="2785" spans="2:5" x14ac:dyDescent="0.35">
      <c r="B2785" s="41">
        <v>45515</v>
      </c>
      <c r="C2785" s="73" t="s">
        <v>132</v>
      </c>
      <c r="E2785" s="73">
        <v>466212</v>
      </c>
    </row>
    <row r="2786" spans="2:5" x14ac:dyDescent="0.35">
      <c r="B2786" s="41">
        <v>45516</v>
      </c>
      <c r="C2786" s="73" t="s">
        <v>132</v>
      </c>
      <c r="E2786" s="73">
        <v>557070</v>
      </c>
    </row>
    <row r="2787" spans="2:5" x14ac:dyDescent="0.35">
      <c r="B2787" s="41">
        <v>45517</v>
      </c>
      <c r="C2787" s="73" t="s">
        <v>132</v>
      </c>
      <c r="E2787" s="73">
        <v>551473</v>
      </c>
    </row>
    <row r="2788" spans="2:5" x14ac:dyDescent="0.35">
      <c r="B2788" s="41">
        <v>45518</v>
      </c>
      <c r="C2788" s="73" t="s">
        <v>132</v>
      </c>
      <c r="E2788" s="73">
        <v>575049</v>
      </c>
    </row>
    <row r="2789" spans="2:5" x14ac:dyDescent="0.35">
      <c r="B2789" s="41">
        <v>45519</v>
      </c>
      <c r="C2789" s="73" t="s">
        <v>132</v>
      </c>
      <c r="E2789" s="73">
        <v>549334</v>
      </c>
    </row>
    <row r="2790" spans="2:5" x14ac:dyDescent="0.35">
      <c r="B2790" s="41">
        <v>45520</v>
      </c>
      <c r="C2790" s="73" t="s">
        <v>132</v>
      </c>
      <c r="E2790" s="73">
        <v>523373</v>
      </c>
    </row>
    <row r="2791" spans="2:5" x14ac:dyDescent="0.35">
      <c r="B2791" s="41">
        <v>45521</v>
      </c>
      <c r="C2791" s="73" t="s">
        <v>132</v>
      </c>
      <c r="E2791" s="73">
        <v>483449</v>
      </c>
    </row>
    <row r="2792" spans="2:5" x14ac:dyDescent="0.35">
      <c r="B2792" s="41">
        <v>45522</v>
      </c>
      <c r="C2792" s="73" t="s">
        <v>132</v>
      </c>
      <c r="E2792" s="73">
        <v>456239</v>
      </c>
    </row>
    <row r="2793" spans="2:5" x14ac:dyDescent="0.35">
      <c r="B2793" s="41">
        <v>45523</v>
      </c>
      <c r="C2793" s="73" t="s">
        <v>132</v>
      </c>
      <c r="E2793" s="73">
        <v>552515</v>
      </c>
    </row>
    <row r="2794" spans="2:5" x14ac:dyDescent="0.35">
      <c r="B2794" s="41">
        <v>45524</v>
      </c>
      <c r="C2794" s="73" t="s">
        <v>132</v>
      </c>
      <c r="E2794" s="73">
        <v>513016</v>
      </c>
    </row>
    <row r="2795" spans="2:5" x14ac:dyDescent="0.35">
      <c r="B2795" s="41">
        <v>45525</v>
      </c>
      <c r="C2795" s="73" t="s">
        <v>132</v>
      </c>
      <c r="E2795" s="73">
        <v>528731</v>
      </c>
    </row>
    <row r="2796" spans="2:5" x14ac:dyDescent="0.35">
      <c r="B2796" s="41">
        <v>45526</v>
      </c>
      <c r="C2796" s="73" t="s">
        <v>132</v>
      </c>
      <c r="E2796" s="73">
        <v>534629</v>
      </c>
    </row>
    <row r="2797" spans="2:5" x14ac:dyDescent="0.35">
      <c r="B2797" s="41">
        <v>45527</v>
      </c>
      <c r="C2797" s="73" t="s">
        <v>132</v>
      </c>
      <c r="E2797" s="73">
        <v>490185</v>
      </c>
    </row>
    <row r="2798" spans="2:5" x14ac:dyDescent="0.35">
      <c r="B2798" s="41">
        <v>45528</v>
      </c>
      <c r="C2798" s="73" t="s">
        <v>132</v>
      </c>
      <c r="E2798" s="73">
        <v>489984</v>
      </c>
    </row>
    <row r="2799" spans="2:5" x14ac:dyDescent="0.35">
      <c r="B2799" s="41">
        <v>45529</v>
      </c>
      <c r="C2799" s="73" t="s">
        <v>132</v>
      </c>
      <c r="E2799" s="73">
        <v>434807</v>
      </c>
    </row>
    <row r="2800" spans="2:5" x14ac:dyDescent="0.35">
      <c r="B2800" s="41">
        <v>45530</v>
      </c>
      <c r="C2800" s="73" t="s">
        <v>132</v>
      </c>
      <c r="E2800" s="73">
        <v>484165</v>
      </c>
    </row>
    <row r="2801" spans="2:5" x14ac:dyDescent="0.35">
      <c r="B2801" s="41">
        <v>45531</v>
      </c>
      <c r="C2801" s="73" t="s">
        <v>132</v>
      </c>
      <c r="E2801" s="73">
        <v>537687</v>
      </c>
    </row>
    <row r="2802" spans="2:5" x14ac:dyDescent="0.35">
      <c r="B2802" s="41">
        <v>45532</v>
      </c>
      <c r="C2802" s="73" t="s">
        <v>132</v>
      </c>
      <c r="E2802" s="73">
        <v>578718</v>
      </c>
    </row>
    <row r="2803" spans="2:5" x14ac:dyDescent="0.35">
      <c r="B2803" s="41">
        <v>45533</v>
      </c>
      <c r="C2803" s="73" t="s">
        <v>132</v>
      </c>
      <c r="E2803" s="73">
        <v>546640</v>
      </c>
    </row>
    <row r="2804" spans="2:5" x14ac:dyDescent="0.35">
      <c r="B2804" s="41">
        <v>45534</v>
      </c>
      <c r="C2804" s="73" t="s">
        <v>132</v>
      </c>
      <c r="E2804" s="73">
        <v>545635</v>
      </c>
    </row>
    <row r="2805" spans="2:5" x14ac:dyDescent="0.35">
      <c r="B2805" s="41">
        <v>45535</v>
      </c>
      <c r="C2805" s="73" t="s">
        <v>132</v>
      </c>
      <c r="E2805" s="73">
        <v>496236</v>
      </c>
    </row>
    <row r="2806" spans="2:5" x14ac:dyDescent="0.35">
      <c r="B2806" s="41">
        <v>45536</v>
      </c>
      <c r="C2806" s="73" t="s">
        <v>132</v>
      </c>
      <c r="E2806" s="73">
        <v>517567</v>
      </c>
    </row>
    <row r="2807" spans="2:5" x14ac:dyDescent="0.35">
      <c r="B2807" s="41">
        <v>45537</v>
      </c>
      <c r="C2807" s="73" t="s">
        <v>132</v>
      </c>
      <c r="E2807" s="73">
        <v>626127</v>
      </c>
    </row>
    <row r="2808" spans="2:5" x14ac:dyDescent="0.35">
      <c r="B2808" s="41">
        <v>45538</v>
      </c>
      <c r="C2808" s="73" t="s">
        <v>132</v>
      </c>
      <c r="E2808" s="73">
        <v>605523</v>
      </c>
    </row>
    <row r="2809" spans="2:5" x14ac:dyDescent="0.35">
      <c r="B2809" s="41">
        <v>45539</v>
      </c>
      <c r="C2809" s="73" t="s">
        <v>132</v>
      </c>
      <c r="E2809" s="73">
        <v>600805</v>
      </c>
    </row>
    <row r="2810" spans="2:5" x14ac:dyDescent="0.35">
      <c r="B2810" s="41">
        <v>45540</v>
      </c>
      <c r="C2810" s="73" t="s">
        <v>132</v>
      </c>
      <c r="E2810" s="73">
        <v>605043</v>
      </c>
    </row>
    <row r="2811" spans="2:5" x14ac:dyDescent="0.35">
      <c r="B2811" s="41">
        <v>45541</v>
      </c>
      <c r="C2811" s="73" t="s">
        <v>132</v>
      </c>
      <c r="E2811" s="73">
        <v>590979</v>
      </c>
    </row>
    <row r="2812" spans="2:5" x14ac:dyDescent="0.35">
      <c r="B2812" s="41">
        <v>45542</v>
      </c>
      <c r="C2812" s="73" t="s">
        <v>132</v>
      </c>
      <c r="E2812" s="73">
        <v>565655</v>
      </c>
    </row>
    <row r="2813" spans="2:5" x14ac:dyDescent="0.35">
      <c r="B2813" s="41">
        <v>45543</v>
      </c>
      <c r="C2813" s="73" t="s">
        <v>132</v>
      </c>
      <c r="E2813" s="73">
        <v>548389</v>
      </c>
    </row>
    <row r="2814" spans="2:5" x14ac:dyDescent="0.35">
      <c r="B2814" s="41">
        <v>45544</v>
      </c>
      <c r="C2814" s="73" t="s">
        <v>132</v>
      </c>
      <c r="E2814" s="73">
        <v>568452</v>
      </c>
    </row>
    <row r="2815" spans="2:5" x14ac:dyDescent="0.35">
      <c r="B2815" s="41">
        <v>45545</v>
      </c>
      <c r="C2815" s="73" t="s">
        <v>132</v>
      </c>
      <c r="E2815" s="73">
        <v>562278</v>
      </c>
    </row>
    <row r="2816" spans="2:5" x14ac:dyDescent="0.35">
      <c r="B2816" s="41">
        <v>45546</v>
      </c>
      <c r="C2816" s="73" t="s">
        <v>132</v>
      </c>
      <c r="E2816" s="73">
        <v>558733</v>
      </c>
    </row>
    <row r="2817" spans="2:5" x14ac:dyDescent="0.35">
      <c r="B2817" s="41">
        <v>45547</v>
      </c>
      <c r="C2817" s="73" t="s">
        <v>132</v>
      </c>
      <c r="E2817" s="73">
        <v>598296</v>
      </c>
    </row>
    <row r="2818" spans="2:5" x14ac:dyDescent="0.35">
      <c r="B2818" s="41">
        <v>45548</v>
      </c>
      <c r="C2818" s="73" t="s">
        <v>132</v>
      </c>
      <c r="E2818" s="73">
        <v>591988</v>
      </c>
    </row>
    <row r="2819" spans="2:5" x14ac:dyDescent="0.35">
      <c r="B2819" s="41">
        <v>45549</v>
      </c>
      <c r="C2819" s="73" t="s">
        <v>132</v>
      </c>
      <c r="E2819" s="73">
        <v>481745</v>
      </c>
    </row>
    <row r="2820" spans="2:5" x14ac:dyDescent="0.35">
      <c r="B2820" s="41">
        <v>45550</v>
      </c>
      <c r="C2820" s="73" t="s">
        <v>132</v>
      </c>
      <c r="E2820" s="73">
        <v>527618</v>
      </c>
    </row>
    <row r="2821" spans="2:5" x14ac:dyDescent="0.35">
      <c r="B2821" s="41">
        <v>45551</v>
      </c>
      <c r="C2821" s="73" t="s">
        <v>132</v>
      </c>
      <c r="E2821" s="73">
        <v>578062</v>
      </c>
    </row>
    <row r="2822" spans="2:5" x14ac:dyDescent="0.35">
      <c r="B2822" s="41">
        <v>45552</v>
      </c>
      <c r="C2822" s="73" t="s">
        <v>132</v>
      </c>
      <c r="E2822" s="73">
        <v>579880</v>
      </c>
    </row>
    <row r="2823" spans="2:5" x14ac:dyDescent="0.35">
      <c r="B2823" s="41">
        <v>45553</v>
      </c>
      <c r="C2823" s="73" t="s">
        <v>132</v>
      </c>
      <c r="E2823" s="73">
        <v>581416</v>
      </c>
    </row>
    <row r="2824" spans="2:5" x14ac:dyDescent="0.35">
      <c r="B2824" s="41">
        <v>45554</v>
      </c>
      <c r="C2824" s="73" t="s">
        <v>132</v>
      </c>
      <c r="E2824" s="73">
        <v>584317</v>
      </c>
    </row>
    <row r="2825" spans="2:5" x14ac:dyDescent="0.35">
      <c r="B2825" s="41">
        <v>45555</v>
      </c>
      <c r="C2825" s="73" t="s">
        <v>132</v>
      </c>
      <c r="E2825" s="73">
        <v>591716</v>
      </c>
    </row>
    <row r="2826" spans="2:5" x14ac:dyDescent="0.35">
      <c r="B2826" s="41">
        <v>45556</v>
      </c>
      <c r="C2826" s="73" t="s">
        <v>132</v>
      </c>
      <c r="E2826" s="73">
        <v>529697</v>
      </c>
    </row>
    <row r="2827" spans="2:5" x14ac:dyDescent="0.35">
      <c r="B2827" s="41">
        <v>45557</v>
      </c>
      <c r="C2827" s="73" t="s">
        <v>132</v>
      </c>
      <c r="E2827" s="73">
        <v>561418</v>
      </c>
    </row>
    <row r="2828" spans="2:5" x14ac:dyDescent="0.35">
      <c r="B2828" s="41">
        <v>45558</v>
      </c>
      <c r="C2828" s="73" t="s">
        <v>132</v>
      </c>
      <c r="E2828" s="73">
        <v>649375</v>
      </c>
    </row>
    <row r="2829" spans="2:5" x14ac:dyDescent="0.35">
      <c r="B2829" s="41">
        <v>45559</v>
      </c>
      <c r="C2829" s="73" t="s">
        <v>132</v>
      </c>
      <c r="E2829" s="73">
        <v>638475</v>
      </c>
    </row>
    <row r="2830" spans="2:5" x14ac:dyDescent="0.35">
      <c r="B2830" s="41">
        <v>45560</v>
      </c>
      <c r="C2830" s="73" t="s">
        <v>132</v>
      </c>
      <c r="E2830" s="73">
        <v>649661</v>
      </c>
    </row>
    <row r="2831" spans="2:5" x14ac:dyDescent="0.35">
      <c r="B2831" s="41">
        <v>45561</v>
      </c>
      <c r="C2831" s="73" t="s">
        <v>132</v>
      </c>
      <c r="E2831" s="73">
        <v>610716</v>
      </c>
    </row>
    <row r="2832" spans="2:5" x14ac:dyDescent="0.35">
      <c r="B2832" s="41">
        <v>45562</v>
      </c>
      <c r="C2832" s="73" t="s">
        <v>132</v>
      </c>
      <c r="E2832" s="73">
        <v>593750</v>
      </c>
    </row>
    <row r="2833" spans="2:5" x14ac:dyDescent="0.35">
      <c r="B2833" s="41">
        <v>45563</v>
      </c>
      <c r="C2833" s="73" t="s">
        <v>132</v>
      </c>
      <c r="E2833" s="73">
        <v>571400</v>
      </c>
    </row>
    <row r="2834" spans="2:5" x14ac:dyDescent="0.35">
      <c r="B2834" s="41">
        <v>45564</v>
      </c>
      <c r="C2834" s="73" t="s">
        <v>132</v>
      </c>
      <c r="E2834" s="73">
        <v>576690</v>
      </c>
    </row>
    <row r="2835" spans="2:5" x14ac:dyDescent="0.35">
      <c r="B2835" s="41">
        <v>45565</v>
      </c>
      <c r="C2835" s="73" t="s">
        <v>132</v>
      </c>
      <c r="E2835" s="73">
        <v>658420</v>
      </c>
    </row>
    <row r="2836" spans="2:5" x14ac:dyDescent="0.35">
      <c r="B2836" s="41">
        <v>45566</v>
      </c>
      <c r="C2836" s="73" t="s">
        <v>132</v>
      </c>
      <c r="E2836" s="73">
        <v>654847</v>
      </c>
    </row>
    <row r="2837" spans="2:5" x14ac:dyDescent="0.35">
      <c r="B2837" s="41">
        <v>45567</v>
      </c>
      <c r="C2837" s="73" t="s">
        <v>132</v>
      </c>
      <c r="E2837" s="73">
        <v>647759</v>
      </c>
    </row>
    <row r="2838" spans="2:5" x14ac:dyDescent="0.35">
      <c r="B2838" s="41">
        <v>45568</v>
      </c>
      <c r="C2838" s="73" t="s">
        <v>132</v>
      </c>
      <c r="E2838" s="73">
        <v>642912</v>
      </c>
    </row>
    <row r="2839" spans="2:5" x14ac:dyDescent="0.35">
      <c r="B2839" s="41">
        <v>45569</v>
      </c>
      <c r="C2839" s="73" t="s">
        <v>132</v>
      </c>
      <c r="E2839" s="73">
        <v>625496</v>
      </c>
    </row>
    <row r="2840" spans="2:5" x14ac:dyDescent="0.35">
      <c r="B2840" s="41">
        <v>45570</v>
      </c>
      <c r="C2840" s="73" t="s">
        <v>132</v>
      </c>
      <c r="E2840" s="73">
        <v>543669</v>
      </c>
    </row>
    <row r="2841" spans="2:5" x14ac:dyDescent="0.35">
      <c r="B2841" s="41">
        <v>45571</v>
      </c>
      <c r="C2841" s="73" t="s">
        <v>132</v>
      </c>
      <c r="E2841" s="73">
        <v>594051</v>
      </c>
    </row>
    <row r="2842" spans="2:5" x14ac:dyDescent="0.35">
      <c r="B2842" s="41">
        <v>45572</v>
      </c>
      <c r="C2842" s="73" t="s">
        <v>132</v>
      </c>
      <c r="E2842" s="73">
        <v>642329</v>
      </c>
    </row>
    <row r="2843" spans="2:5" x14ac:dyDescent="0.35">
      <c r="B2843" s="41">
        <v>45573</v>
      </c>
      <c r="C2843" s="73" t="s">
        <v>132</v>
      </c>
      <c r="E2843" s="73">
        <v>660083</v>
      </c>
    </row>
    <row r="2844" spans="2:5" x14ac:dyDescent="0.35">
      <c r="B2844" s="41">
        <v>45574</v>
      </c>
      <c r="C2844" s="73" t="s">
        <v>132</v>
      </c>
      <c r="E2844" s="73">
        <v>637049</v>
      </c>
    </row>
    <row r="2845" spans="2:5" x14ac:dyDescent="0.35">
      <c r="B2845" s="41">
        <v>45575</v>
      </c>
      <c r="C2845" s="73" t="s">
        <v>132</v>
      </c>
      <c r="E2845" s="73">
        <v>664285</v>
      </c>
    </row>
    <row r="2846" spans="2:5" x14ac:dyDescent="0.35">
      <c r="B2846" s="41">
        <v>45576</v>
      </c>
      <c r="C2846" s="73" t="s">
        <v>132</v>
      </c>
      <c r="E2846" s="73">
        <v>648940</v>
      </c>
    </row>
    <row r="2847" spans="2:5" x14ac:dyDescent="0.35">
      <c r="B2847" s="41">
        <v>45577</v>
      </c>
      <c r="C2847" s="73" t="s">
        <v>132</v>
      </c>
      <c r="E2847" s="73">
        <v>585804</v>
      </c>
    </row>
    <row r="2848" spans="2:5" x14ac:dyDescent="0.35">
      <c r="B2848" s="41">
        <v>45578</v>
      </c>
      <c r="C2848" s="73" t="s">
        <v>132</v>
      </c>
      <c r="E2848" s="73">
        <v>627771</v>
      </c>
    </row>
    <row r="2849" spans="2:5" x14ac:dyDescent="0.35">
      <c r="B2849" s="41">
        <v>45579</v>
      </c>
      <c r="C2849" s="73" t="s">
        <v>132</v>
      </c>
      <c r="E2849" s="73">
        <v>708660</v>
      </c>
    </row>
    <row r="2850" spans="2:5" x14ac:dyDescent="0.35">
      <c r="B2850" s="41">
        <v>45580</v>
      </c>
      <c r="C2850" s="73" t="s">
        <v>132</v>
      </c>
      <c r="E2850" s="73">
        <v>694560</v>
      </c>
    </row>
    <row r="2851" spans="2:5" x14ac:dyDescent="0.35">
      <c r="B2851" s="41">
        <v>45581</v>
      </c>
      <c r="C2851" s="73" t="s">
        <v>132</v>
      </c>
      <c r="E2851" s="73">
        <v>689616</v>
      </c>
    </row>
    <row r="2852" spans="2:5" x14ac:dyDescent="0.35">
      <c r="B2852" s="41">
        <v>45582</v>
      </c>
      <c r="C2852" s="73" t="s">
        <v>132</v>
      </c>
      <c r="E2852" s="73">
        <v>635038</v>
      </c>
    </row>
    <row r="2853" spans="2:5" x14ac:dyDescent="0.35">
      <c r="B2853" s="41">
        <v>45583</v>
      </c>
      <c r="C2853" s="73" t="s">
        <v>132</v>
      </c>
      <c r="E2853" s="73">
        <v>621800</v>
      </c>
    </row>
    <row r="2854" spans="2:5" x14ac:dyDescent="0.35">
      <c r="B2854" s="41">
        <v>45584</v>
      </c>
      <c r="C2854" s="73" t="s">
        <v>132</v>
      </c>
      <c r="E2854" s="73">
        <v>576867</v>
      </c>
    </row>
    <row r="2855" spans="2:5" x14ac:dyDescent="0.35">
      <c r="B2855" s="41">
        <v>45585</v>
      </c>
      <c r="C2855" s="73" t="s">
        <v>132</v>
      </c>
      <c r="E2855" s="73">
        <v>547571</v>
      </c>
    </row>
    <row r="2856" spans="2:5" x14ac:dyDescent="0.35">
      <c r="B2856" s="41">
        <v>45586</v>
      </c>
      <c r="C2856" s="73" t="s">
        <v>132</v>
      </c>
      <c r="E2856" s="73">
        <v>646066</v>
      </c>
    </row>
    <row r="2857" spans="2:5" x14ac:dyDescent="0.35">
      <c r="B2857" s="41">
        <v>45587</v>
      </c>
      <c r="C2857" s="73" t="s">
        <v>132</v>
      </c>
      <c r="E2857" s="73">
        <v>662319</v>
      </c>
    </row>
    <row r="2858" spans="2:5" x14ac:dyDescent="0.35">
      <c r="B2858" s="41">
        <v>45588</v>
      </c>
      <c r="C2858" s="73" t="s">
        <v>132</v>
      </c>
      <c r="E2858" s="73">
        <v>669298</v>
      </c>
    </row>
    <row r="2859" spans="2:5" x14ac:dyDescent="0.35">
      <c r="B2859" s="41">
        <v>45589</v>
      </c>
      <c r="C2859" s="73" t="s">
        <v>132</v>
      </c>
      <c r="E2859" s="73">
        <v>651628</v>
      </c>
    </row>
    <row r="2860" spans="2:5" x14ac:dyDescent="0.35">
      <c r="B2860" s="41">
        <v>45590</v>
      </c>
      <c r="C2860" s="73" t="s">
        <v>132</v>
      </c>
      <c r="E2860" s="73">
        <v>676388</v>
      </c>
    </row>
    <row r="2861" spans="2:5" x14ac:dyDescent="0.35">
      <c r="B2861" s="41">
        <v>45591</v>
      </c>
      <c r="C2861" s="73" t="s">
        <v>132</v>
      </c>
      <c r="E2861" s="73">
        <v>598481</v>
      </c>
    </row>
    <row r="2862" spans="2:5" x14ac:dyDescent="0.35">
      <c r="B2862" s="41">
        <v>45592</v>
      </c>
      <c r="C2862" s="73" t="s">
        <v>132</v>
      </c>
      <c r="E2862" s="73">
        <v>592501</v>
      </c>
    </row>
    <row r="2863" spans="2:5" x14ac:dyDescent="0.35">
      <c r="B2863" s="41">
        <v>45593</v>
      </c>
      <c r="C2863" s="73" t="s">
        <v>132</v>
      </c>
      <c r="E2863" s="73">
        <v>677471</v>
      </c>
    </row>
    <row r="2864" spans="2:5" x14ac:dyDescent="0.35">
      <c r="B2864" s="41">
        <v>45594</v>
      </c>
      <c r="C2864" s="73" t="s">
        <v>132</v>
      </c>
      <c r="E2864" s="73">
        <v>693672</v>
      </c>
    </row>
    <row r="2865" spans="2:5" x14ac:dyDescent="0.35">
      <c r="B2865" s="41">
        <v>45595</v>
      </c>
      <c r="C2865" s="73" t="s">
        <v>132</v>
      </c>
      <c r="E2865" s="73">
        <v>703386</v>
      </c>
    </row>
    <row r="2866" spans="2:5" x14ac:dyDescent="0.35">
      <c r="B2866" s="41">
        <v>45596</v>
      </c>
      <c r="C2866" s="73" t="s">
        <v>132</v>
      </c>
      <c r="E2866" s="73">
        <v>671281</v>
      </c>
    </row>
    <row r="2867" spans="2:5" x14ac:dyDescent="0.35">
      <c r="B2867" s="41">
        <v>45597</v>
      </c>
      <c r="C2867" s="73" t="s">
        <v>132</v>
      </c>
      <c r="E2867" s="73">
        <v>683523</v>
      </c>
    </row>
    <row r="2868" spans="2:5" x14ac:dyDescent="0.35">
      <c r="B2868" s="41">
        <v>45598</v>
      </c>
      <c r="C2868" s="73" t="s">
        <v>132</v>
      </c>
      <c r="E2868" s="73">
        <v>640370</v>
      </c>
    </row>
    <row r="2869" spans="2:5" x14ac:dyDescent="0.35">
      <c r="B2869" s="41">
        <v>45599</v>
      </c>
      <c r="C2869" s="73" t="s">
        <v>132</v>
      </c>
      <c r="E2869" s="73">
        <v>652527</v>
      </c>
    </row>
    <row r="2870" spans="2:5" x14ac:dyDescent="0.35">
      <c r="B2870" s="41">
        <v>45600</v>
      </c>
      <c r="C2870" s="73" t="s">
        <v>132</v>
      </c>
      <c r="E2870" s="73">
        <v>735270</v>
      </c>
    </row>
    <row r="2871" spans="2:5" x14ac:dyDescent="0.35">
      <c r="B2871" s="41">
        <v>45601</v>
      </c>
      <c r="C2871" s="73" t="s">
        <v>132</v>
      </c>
      <c r="E2871" s="73">
        <v>740022</v>
      </c>
    </row>
    <row r="2872" spans="2:5" x14ac:dyDescent="0.35">
      <c r="B2872" s="41">
        <v>45602</v>
      </c>
      <c r="C2872" s="73" t="s">
        <v>132</v>
      </c>
      <c r="E2872" s="73">
        <v>742230</v>
      </c>
    </row>
    <row r="2873" spans="2:5" x14ac:dyDescent="0.35">
      <c r="B2873" s="41">
        <v>45603</v>
      </c>
      <c r="C2873" s="73" t="s">
        <v>132</v>
      </c>
      <c r="E2873" s="73">
        <v>730403</v>
      </c>
    </row>
    <row r="2874" spans="2:5" x14ac:dyDescent="0.35">
      <c r="B2874" s="41">
        <v>45604</v>
      </c>
      <c r="C2874" s="73" t="s">
        <v>132</v>
      </c>
      <c r="E2874" s="73">
        <v>736146</v>
      </c>
    </row>
    <row r="2875" spans="2:5" x14ac:dyDescent="0.35">
      <c r="B2875" s="41">
        <v>45605</v>
      </c>
      <c r="C2875" s="73" t="s">
        <v>132</v>
      </c>
      <c r="E2875" s="73">
        <v>691857</v>
      </c>
    </row>
    <row r="2876" spans="2:5" x14ac:dyDescent="0.35">
      <c r="B2876" s="41">
        <v>45606</v>
      </c>
      <c r="C2876" s="73" t="s">
        <v>132</v>
      </c>
      <c r="E2876" s="73">
        <v>657383</v>
      </c>
    </row>
    <row r="2877" spans="2:5" x14ac:dyDescent="0.35">
      <c r="B2877" s="41">
        <v>45607</v>
      </c>
      <c r="C2877" s="73" t="s">
        <v>132</v>
      </c>
      <c r="E2877" s="73">
        <v>718437</v>
      </c>
    </row>
    <row r="2878" spans="2:5" x14ac:dyDescent="0.35">
      <c r="B2878" s="41">
        <v>45608</v>
      </c>
      <c r="C2878" s="73" t="s">
        <v>132</v>
      </c>
      <c r="E2878" s="73">
        <v>750310</v>
      </c>
    </row>
    <row r="2879" spans="2:5" x14ac:dyDescent="0.35">
      <c r="B2879" s="41">
        <v>45609</v>
      </c>
      <c r="C2879" s="73" t="s">
        <v>132</v>
      </c>
      <c r="E2879" s="73">
        <v>741496</v>
      </c>
    </row>
    <row r="2880" spans="2:5" x14ac:dyDescent="0.35">
      <c r="B2880" s="41">
        <v>45610</v>
      </c>
      <c r="C2880" s="73" t="s">
        <v>132</v>
      </c>
      <c r="E2880" s="73">
        <v>751268</v>
      </c>
    </row>
    <row r="2881" spans="2:5" x14ac:dyDescent="0.35">
      <c r="B2881" s="41">
        <v>45611</v>
      </c>
      <c r="C2881" s="73" t="s">
        <v>132</v>
      </c>
      <c r="E2881" s="73">
        <v>728159</v>
      </c>
    </row>
    <row r="2882" spans="2:5" x14ac:dyDescent="0.35">
      <c r="B2882" s="41">
        <v>45612</v>
      </c>
      <c r="C2882" s="73" t="s">
        <v>132</v>
      </c>
      <c r="E2882" s="73">
        <v>658884</v>
      </c>
    </row>
    <row r="2883" spans="2:5" x14ac:dyDescent="0.35">
      <c r="B2883" s="41">
        <v>45613</v>
      </c>
      <c r="C2883" s="73" t="s">
        <v>132</v>
      </c>
      <c r="E2883" s="73">
        <v>665894</v>
      </c>
    </row>
    <row r="2884" spans="2:5" x14ac:dyDescent="0.35">
      <c r="B2884" s="41">
        <v>45614</v>
      </c>
      <c r="C2884" s="73" t="s">
        <v>132</v>
      </c>
      <c r="E2884" s="73">
        <v>787282</v>
      </c>
    </row>
    <row r="2885" spans="2:5" x14ac:dyDescent="0.35">
      <c r="B2885" s="41">
        <v>45615</v>
      </c>
      <c r="C2885" s="73" t="s">
        <v>132</v>
      </c>
      <c r="E2885" s="73">
        <v>813309</v>
      </c>
    </row>
    <row r="2886" spans="2:5" x14ac:dyDescent="0.35">
      <c r="B2886" s="41">
        <v>45616</v>
      </c>
      <c r="C2886" s="73" t="s">
        <v>132</v>
      </c>
      <c r="E2886" s="73">
        <v>824837</v>
      </c>
    </row>
    <row r="2887" spans="2:5" x14ac:dyDescent="0.35">
      <c r="B2887" s="41">
        <v>45617</v>
      </c>
      <c r="C2887" s="73" t="s">
        <v>132</v>
      </c>
      <c r="E2887" s="73">
        <v>856813</v>
      </c>
    </row>
    <row r="2888" spans="2:5" x14ac:dyDescent="0.35">
      <c r="B2888" s="41">
        <v>45618</v>
      </c>
      <c r="C2888" s="73" t="s">
        <v>132</v>
      </c>
      <c r="E2888" s="73">
        <v>819737</v>
      </c>
    </row>
    <row r="2889" spans="2:5" x14ac:dyDescent="0.35">
      <c r="B2889" s="41">
        <v>45619</v>
      </c>
      <c r="C2889" s="73" t="s">
        <v>132</v>
      </c>
      <c r="E2889" s="73">
        <v>700987</v>
      </c>
    </row>
    <row r="2890" spans="2:5" x14ac:dyDescent="0.35">
      <c r="B2890" s="41">
        <v>45620</v>
      </c>
      <c r="C2890" s="73" t="s">
        <v>132</v>
      </c>
      <c r="E2890" s="73">
        <v>618186</v>
      </c>
    </row>
    <row r="2891" spans="2:5" x14ac:dyDescent="0.35">
      <c r="B2891" s="41">
        <v>45621</v>
      </c>
      <c r="C2891" s="73" t="s">
        <v>132</v>
      </c>
      <c r="E2891" s="73">
        <v>688998</v>
      </c>
    </row>
    <row r="2892" spans="2:5" x14ac:dyDescent="0.35">
      <c r="B2892" s="41">
        <v>45622</v>
      </c>
      <c r="C2892" s="73" t="s">
        <v>132</v>
      </c>
      <c r="E2892" s="73">
        <v>776442</v>
      </c>
    </row>
    <row r="2893" spans="2:5" x14ac:dyDescent="0.35">
      <c r="B2893" s="41">
        <v>45623</v>
      </c>
      <c r="C2893" s="73" t="s">
        <v>132</v>
      </c>
      <c r="E2893" s="73">
        <v>822555</v>
      </c>
    </row>
    <row r="2894" spans="2:5" x14ac:dyDescent="0.35">
      <c r="B2894" s="41">
        <v>45624</v>
      </c>
      <c r="C2894" s="73" t="s">
        <v>132</v>
      </c>
      <c r="E2894" s="73">
        <v>824216</v>
      </c>
    </row>
    <row r="2895" spans="2:5" x14ac:dyDescent="0.35">
      <c r="B2895" s="41">
        <v>45625</v>
      </c>
      <c r="C2895" s="73" t="s">
        <v>132</v>
      </c>
      <c r="E2895" s="73">
        <v>754620</v>
      </c>
    </row>
    <row r="2896" spans="2:5" x14ac:dyDescent="0.35">
      <c r="B2896" s="41">
        <v>45626</v>
      </c>
      <c r="C2896" s="73" t="s">
        <v>132</v>
      </c>
      <c r="E2896" s="73">
        <v>657229</v>
      </c>
    </row>
    <row r="2897" spans="2:5" x14ac:dyDescent="0.35">
      <c r="B2897" s="41">
        <v>45627</v>
      </c>
      <c r="C2897" s="73" t="s">
        <v>132</v>
      </c>
      <c r="E2897" s="73">
        <v>648712</v>
      </c>
    </row>
    <row r="2898" spans="2:5" x14ac:dyDescent="0.35">
      <c r="B2898" s="41">
        <v>45628</v>
      </c>
      <c r="C2898" s="73" t="s">
        <v>132</v>
      </c>
      <c r="E2898" s="73">
        <v>748659</v>
      </c>
    </row>
    <row r="2899" spans="2:5" x14ac:dyDescent="0.35">
      <c r="B2899" s="41">
        <v>45629</v>
      </c>
      <c r="C2899" s="73" t="s">
        <v>132</v>
      </c>
      <c r="E2899" s="73">
        <v>813975</v>
      </c>
    </row>
    <row r="2900" spans="2:5" x14ac:dyDescent="0.35">
      <c r="B2900" s="41">
        <v>45630</v>
      </c>
      <c r="C2900" s="73" t="s">
        <v>132</v>
      </c>
      <c r="E2900" s="73">
        <v>791734</v>
      </c>
    </row>
    <row r="2901" spans="2:5" x14ac:dyDescent="0.35">
      <c r="B2901" s="41">
        <v>45631</v>
      </c>
      <c r="C2901" s="73" t="s">
        <v>132</v>
      </c>
      <c r="E2901" s="73">
        <v>738719</v>
      </c>
    </row>
    <row r="2902" spans="2:5" x14ac:dyDescent="0.35">
      <c r="B2902" s="41">
        <v>45632</v>
      </c>
      <c r="C2902" s="73" t="s">
        <v>132</v>
      </c>
      <c r="E2902" s="73">
        <v>742081</v>
      </c>
    </row>
    <row r="2903" spans="2:5" x14ac:dyDescent="0.35">
      <c r="B2903" s="41">
        <v>45633</v>
      </c>
      <c r="C2903" s="73" t="s">
        <v>132</v>
      </c>
      <c r="E2903" s="73">
        <v>685480</v>
      </c>
    </row>
    <row r="2904" spans="2:5" x14ac:dyDescent="0.35">
      <c r="B2904" s="41">
        <v>45634</v>
      </c>
      <c r="C2904" s="73" t="s">
        <v>132</v>
      </c>
      <c r="E2904" s="73">
        <v>672025</v>
      </c>
    </row>
    <row r="2905" spans="2:5" x14ac:dyDescent="0.35">
      <c r="B2905" s="41">
        <v>45635</v>
      </c>
      <c r="C2905" s="73" t="s">
        <v>132</v>
      </c>
      <c r="E2905" s="73">
        <v>785632</v>
      </c>
    </row>
    <row r="2906" spans="2:5" x14ac:dyDescent="0.35">
      <c r="B2906" s="41">
        <v>45636</v>
      </c>
      <c r="C2906" s="73" t="s">
        <v>132</v>
      </c>
      <c r="E2906" s="73">
        <v>826952</v>
      </c>
    </row>
    <row r="2907" spans="2:5" x14ac:dyDescent="0.35">
      <c r="B2907" s="41">
        <v>45637</v>
      </c>
      <c r="C2907" s="73" t="s">
        <v>132</v>
      </c>
      <c r="E2907" s="73">
        <v>841994</v>
      </c>
    </row>
    <row r="2908" spans="2:5" x14ac:dyDescent="0.35">
      <c r="B2908" s="41">
        <v>45638</v>
      </c>
      <c r="C2908" s="73" t="s">
        <v>132</v>
      </c>
      <c r="E2908" s="73">
        <v>833074</v>
      </c>
    </row>
    <row r="2909" spans="2:5" x14ac:dyDescent="0.35">
      <c r="B2909" s="41">
        <v>45639</v>
      </c>
      <c r="C2909" s="73" t="s">
        <v>132</v>
      </c>
      <c r="E2909" s="73">
        <v>818884</v>
      </c>
    </row>
    <row r="2910" spans="2:5" x14ac:dyDescent="0.35">
      <c r="B2910" s="41">
        <v>45640</v>
      </c>
      <c r="C2910" s="73" t="s">
        <v>132</v>
      </c>
      <c r="E2910" s="73">
        <v>711450</v>
      </c>
    </row>
    <row r="2911" spans="2:5" x14ac:dyDescent="0.35">
      <c r="B2911" s="41">
        <v>45641</v>
      </c>
      <c r="C2911" s="73" t="s">
        <v>132</v>
      </c>
      <c r="E2911" s="73">
        <v>654187</v>
      </c>
    </row>
    <row r="2912" spans="2:5" x14ac:dyDescent="0.35">
      <c r="B2912" s="41">
        <v>45642</v>
      </c>
      <c r="C2912" s="73" t="s">
        <v>132</v>
      </c>
      <c r="E2912" s="73">
        <v>721964</v>
      </c>
    </row>
    <row r="2913" spans="2:5" x14ac:dyDescent="0.35">
      <c r="B2913" s="41">
        <v>45643</v>
      </c>
      <c r="C2913" s="73" t="s">
        <v>132</v>
      </c>
      <c r="E2913" s="73">
        <v>749069</v>
      </c>
    </row>
    <row r="2914" spans="2:5" x14ac:dyDescent="0.35">
      <c r="B2914" s="41">
        <v>45644</v>
      </c>
      <c r="C2914" s="73" t="s">
        <v>132</v>
      </c>
      <c r="E2914" s="73">
        <v>710318</v>
      </c>
    </row>
    <row r="2915" spans="2:5" x14ac:dyDescent="0.35">
      <c r="B2915" s="41">
        <v>45645</v>
      </c>
      <c r="C2915" s="73" t="s">
        <v>132</v>
      </c>
      <c r="E2915" s="73">
        <v>747526</v>
      </c>
    </row>
    <row r="2916" spans="2:5" x14ac:dyDescent="0.35">
      <c r="B2916" s="41">
        <v>45646</v>
      </c>
      <c r="C2916" s="73" t="s">
        <v>132</v>
      </c>
      <c r="E2916" s="73">
        <v>753049</v>
      </c>
    </row>
    <row r="2917" spans="2:5" x14ac:dyDescent="0.35">
      <c r="B2917" s="41">
        <v>45647</v>
      </c>
      <c r="C2917" s="73" t="s">
        <v>132</v>
      </c>
      <c r="E2917" s="73">
        <v>639675</v>
      </c>
    </row>
    <row r="2918" spans="2:5" x14ac:dyDescent="0.35">
      <c r="B2918" s="41">
        <v>45648</v>
      </c>
      <c r="C2918" s="73" t="s">
        <v>132</v>
      </c>
      <c r="E2918" s="73">
        <v>630717</v>
      </c>
    </row>
    <row r="2919" spans="2:5" x14ac:dyDescent="0.35">
      <c r="B2919" s="41">
        <v>45649</v>
      </c>
      <c r="C2919" s="73" t="s">
        <v>132</v>
      </c>
      <c r="E2919" s="73">
        <v>736733</v>
      </c>
    </row>
    <row r="2920" spans="2:5" x14ac:dyDescent="0.35">
      <c r="B2920" s="41">
        <v>45650</v>
      </c>
      <c r="C2920" s="73" t="s">
        <v>132</v>
      </c>
      <c r="E2920" s="73">
        <v>656286</v>
      </c>
    </row>
    <row r="2921" spans="2:5" x14ac:dyDescent="0.35">
      <c r="B2921" s="41">
        <v>45651</v>
      </c>
      <c r="C2921" s="73" t="s">
        <v>132</v>
      </c>
      <c r="E2921" s="73">
        <v>587291</v>
      </c>
    </row>
    <row r="2922" spans="2:5" x14ac:dyDescent="0.35">
      <c r="B2922" s="41">
        <v>45652</v>
      </c>
      <c r="C2922" s="73" t="s">
        <v>132</v>
      </c>
      <c r="E2922" s="73">
        <v>604128</v>
      </c>
    </row>
    <row r="2923" spans="2:5" x14ac:dyDescent="0.35">
      <c r="B2923" s="41">
        <v>45653</v>
      </c>
      <c r="C2923" s="73" t="s">
        <v>132</v>
      </c>
      <c r="E2923" s="73">
        <v>686339</v>
      </c>
    </row>
    <row r="2924" spans="2:5" x14ac:dyDescent="0.35">
      <c r="B2924" s="41">
        <v>45654</v>
      </c>
      <c r="C2924" s="73" t="s">
        <v>132</v>
      </c>
      <c r="E2924" s="73">
        <v>677596</v>
      </c>
    </row>
    <row r="2925" spans="2:5" x14ac:dyDescent="0.35">
      <c r="B2925" s="41">
        <v>45655</v>
      </c>
      <c r="C2925" s="73" t="s">
        <v>132</v>
      </c>
      <c r="E2925" s="73">
        <v>624854</v>
      </c>
    </row>
    <row r="2926" spans="2:5" x14ac:dyDescent="0.35">
      <c r="B2926" s="41">
        <v>45656</v>
      </c>
      <c r="C2926" s="73" t="s">
        <v>132</v>
      </c>
      <c r="E2926" s="73">
        <v>639300</v>
      </c>
    </row>
    <row r="2927" spans="2:5" x14ac:dyDescent="0.35">
      <c r="B2927" s="41">
        <v>45657</v>
      </c>
      <c r="C2927" s="73" t="s">
        <v>132</v>
      </c>
      <c r="E2927" s="73">
        <v>603905</v>
      </c>
    </row>
    <row r="2928" spans="2:5" x14ac:dyDescent="0.35">
      <c r="B2928" s="41">
        <v>45658</v>
      </c>
      <c r="C2928" s="73" t="s">
        <v>132</v>
      </c>
      <c r="E2928" s="73">
        <v>608034</v>
      </c>
    </row>
    <row r="2929" spans="2:5" x14ac:dyDescent="0.35">
      <c r="B2929" s="41">
        <v>45659</v>
      </c>
      <c r="C2929" s="73" t="s">
        <v>132</v>
      </c>
      <c r="E2929" s="73">
        <v>755405</v>
      </c>
    </row>
    <row r="2930" spans="2:5" x14ac:dyDescent="0.35">
      <c r="B2930" s="41">
        <v>45660</v>
      </c>
      <c r="C2930" s="73" t="s">
        <v>132</v>
      </c>
      <c r="E2930" s="73">
        <v>803363</v>
      </c>
    </row>
    <row r="2931" spans="2:5" x14ac:dyDescent="0.35">
      <c r="B2931" s="41">
        <v>45661</v>
      </c>
      <c r="C2931" s="73" t="s">
        <v>132</v>
      </c>
      <c r="E2931" s="73">
        <v>774895</v>
      </c>
    </row>
    <row r="2932" spans="2:5" x14ac:dyDescent="0.35">
      <c r="B2932" s="41">
        <v>45662</v>
      </c>
      <c r="C2932" s="73" t="s">
        <v>132</v>
      </c>
      <c r="E2932" s="73">
        <v>735297</v>
      </c>
    </row>
    <row r="2933" spans="2:5" x14ac:dyDescent="0.35">
      <c r="B2933" s="41">
        <v>45663</v>
      </c>
      <c r="C2933" s="73" t="s">
        <v>132</v>
      </c>
      <c r="E2933" s="73">
        <v>796125</v>
      </c>
    </row>
    <row r="2934" spans="2:5" x14ac:dyDescent="0.35">
      <c r="B2934" s="41">
        <v>45664</v>
      </c>
      <c r="C2934" s="73" t="s">
        <v>132</v>
      </c>
      <c r="E2934" s="73">
        <v>842802</v>
      </c>
    </row>
    <row r="2935" spans="2:5" x14ac:dyDescent="0.35">
      <c r="B2935" s="41">
        <v>45665</v>
      </c>
      <c r="C2935" s="73" t="s">
        <v>132</v>
      </c>
      <c r="E2935" s="73">
        <v>900333</v>
      </c>
    </row>
    <row r="2936" spans="2:5" x14ac:dyDescent="0.35">
      <c r="B2936" s="41">
        <v>45666</v>
      </c>
      <c r="C2936" s="73" t="s">
        <v>132</v>
      </c>
      <c r="E2936" s="73">
        <v>895197</v>
      </c>
    </row>
    <row r="2937" spans="2:5" x14ac:dyDescent="0.35">
      <c r="B2937" s="41">
        <v>45667</v>
      </c>
      <c r="C2937" s="73" t="s">
        <v>132</v>
      </c>
      <c r="E2937" s="73">
        <v>909318</v>
      </c>
    </row>
    <row r="2938" spans="2:5" x14ac:dyDescent="0.35">
      <c r="B2938" s="41">
        <v>45668</v>
      </c>
      <c r="C2938" s="73" t="s">
        <v>132</v>
      </c>
      <c r="E2938" s="73">
        <v>837670</v>
      </c>
    </row>
    <row r="2939" spans="2:5" x14ac:dyDescent="0.35">
      <c r="B2939" s="41">
        <v>45669</v>
      </c>
      <c r="C2939" s="73" t="s">
        <v>132</v>
      </c>
      <c r="E2939" s="73">
        <v>801134</v>
      </c>
    </row>
    <row r="2940" spans="2:5" x14ac:dyDescent="0.35">
      <c r="B2940" s="41">
        <v>45670</v>
      </c>
      <c r="C2940" s="73" t="s">
        <v>132</v>
      </c>
      <c r="E2940" s="73">
        <v>823705</v>
      </c>
    </row>
    <row r="2941" spans="2:5" x14ac:dyDescent="0.35">
      <c r="B2941" s="41">
        <v>45671</v>
      </c>
      <c r="C2941" s="73" t="s">
        <v>132</v>
      </c>
      <c r="E2941" s="73">
        <v>818532</v>
      </c>
    </row>
    <row r="2942" spans="2:5" x14ac:dyDescent="0.35">
      <c r="B2942" s="41">
        <v>45672</v>
      </c>
      <c r="C2942" s="73" t="s">
        <v>132</v>
      </c>
      <c r="E2942" s="73">
        <v>795084</v>
      </c>
    </row>
    <row r="2943" spans="2:5" x14ac:dyDescent="0.35">
      <c r="B2943" s="41">
        <v>45673</v>
      </c>
      <c r="C2943" s="73" t="s">
        <v>132</v>
      </c>
      <c r="E2943" s="73">
        <v>802990</v>
      </c>
    </row>
    <row r="2944" spans="2:5" x14ac:dyDescent="0.35">
      <c r="B2944" s="41">
        <v>45674</v>
      </c>
      <c r="C2944" s="73" t="s">
        <v>132</v>
      </c>
      <c r="E2944" s="73">
        <v>797237</v>
      </c>
    </row>
    <row r="2945" spans="2:5" x14ac:dyDescent="0.35">
      <c r="B2945" s="41">
        <v>45675</v>
      </c>
      <c r="C2945" s="73" t="s">
        <v>132</v>
      </c>
      <c r="E2945" s="73">
        <v>769505</v>
      </c>
    </row>
    <row r="2946" spans="2:5" x14ac:dyDescent="0.35">
      <c r="B2946" s="41">
        <v>45676</v>
      </c>
      <c r="C2946" s="73" t="s">
        <v>132</v>
      </c>
      <c r="E2946" s="73">
        <v>788311</v>
      </c>
    </row>
    <row r="2947" spans="2:5" x14ac:dyDescent="0.35">
      <c r="B2947" s="41">
        <v>45677</v>
      </c>
      <c r="C2947" s="73" t="s">
        <v>132</v>
      </c>
      <c r="E2947" s="73">
        <v>848963</v>
      </c>
    </row>
    <row r="2948" spans="2:5" x14ac:dyDescent="0.35">
      <c r="B2948" s="41">
        <v>45678</v>
      </c>
      <c r="C2948" s="73" t="s">
        <v>132</v>
      </c>
      <c r="E2948" s="73">
        <v>845060</v>
      </c>
    </row>
    <row r="2949" spans="2:5" x14ac:dyDescent="0.35">
      <c r="B2949" s="41">
        <v>45679</v>
      </c>
      <c r="C2949" s="73" t="s">
        <v>132</v>
      </c>
      <c r="E2949" s="73">
        <v>855966</v>
      </c>
    </row>
    <row r="2950" spans="2:5" x14ac:dyDescent="0.35">
      <c r="B2950" s="41">
        <v>45680</v>
      </c>
      <c r="C2950" s="73" t="s">
        <v>132</v>
      </c>
      <c r="E2950" s="73">
        <v>825700</v>
      </c>
    </row>
    <row r="2951" spans="2:5" x14ac:dyDescent="0.35">
      <c r="B2951" s="41">
        <v>45681</v>
      </c>
      <c r="C2951" s="73" t="s">
        <v>132</v>
      </c>
      <c r="E2951" s="73">
        <v>736389</v>
      </c>
    </row>
    <row r="2952" spans="2:5" x14ac:dyDescent="0.35">
      <c r="B2952" s="41">
        <v>45682</v>
      </c>
      <c r="C2952" s="73" t="s">
        <v>132</v>
      </c>
      <c r="E2952" s="73">
        <v>691908</v>
      </c>
    </row>
    <row r="2953" spans="2:5" x14ac:dyDescent="0.35">
      <c r="B2953" s="41">
        <v>45683</v>
      </c>
      <c r="C2953" s="73" t="s">
        <v>132</v>
      </c>
      <c r="E2953" s="73">
        <v>719557</v>
      </c>
    </row>
    <row r="2954" spans="2:5" x14ac:dyDescent="0.35">
      <c r="B2954" s="41">
        <v>45684</v>
      </c>
      <c r="C2954" s="73" t="s">
        <v>132</v>
      </c>
      <c r="E2954" s="73">
        <v>764203</v>
      </c>
    </row>
    <row r="2955" spans="2:5" x14ac:dyDescent="0.35">
      <c r="B2955" s="41">
        <v>45685</v>
      </c>
      <c r="C2955" s="73" t="s">
        <v>132</v>
      </c>
      <c r="E2955" s="73">
        <v>782414</v>
      </c>
    </row>
    <row r="2956" spans="2:5" x14ac:dyDescent="0.35">
      <c r="B2956" s="41">
        <v>45686</v>
      </c>
      <c r="C2956" s="73" t="s">
        <v>132</v>
      </c>
      <c r="E2956" s="73">
        <v>789624</v>
      </c>
    </row>
    <row r="2957" spans="2:5" x14ac:dyDescent="0.35">
      <c r="B2957" s="41">
        <v>45687</v>
      </c>
      <c r="C2957" s="73" t="s">
        <v>132</v>
      </c>
      <c r="E2957" s="73">
        <v>786487</v>
      </c>
    </row>
    <row r="2958" spans="2:5" x14ac:dyDescent="0.35">
      <c r="B2958" s="41">
        <v>45688</v>
      </c>
      <c r="C2958" s="73" t="s">
        <v>132</v>
      </c>
      <c r="E2958" s="73">
        <v>805657</v>
      </c>
    </row>
    <row r="2959" spans="2:5" x14ac:dyDescent="0.35">
      <c r="B2959" s="41">
        <v>45689</v>
      </c>
      <c r="C2959" s="73" t="s">
        <v>132</v>
      </c>
      <c r="E2959" s="73">
        <v>724707</v>
      </c>
    </row>
    <row r="2960" spans="2:5" x14ac:dyDescent="0.35">
      <c r="B2960" s="41">
        <v>45690</v>
      </c>
      <c r="C2960" s="73" t="s">
        <v>132</v>
      </c>
      <c r="E2960" s="73">
        <v>688388</v>
      </c>
    </row>
    <row r="2961" spans="2:5" x14ac:dyDescent="0.35">
      <c r="B2961" s="41">
        <v>45691</v>
      </c>
      <c r="C2961" s="73" t="s">
        <v>132</v>
      </c>
      <c r="E2961" s="73">
        <v>768997</v>
      </c>
    </row>
    <row r="2962" spans="2:5" x14ac:dyDescent="0.35">
      <c r="B2962" s="41">
        <v>45692</v>
      </c>
      <c r="C2962" s="73" t="s">
        <v>132</v>
      </c>
      <c r="E2962" s="73">
        <v>748055</v>
      </c>
    </row>
    <row r="2963" spans="2:5" x14ac:dyDescent="0.35">
      <c r="B2963" s="41">
        <v>45693</v>
      </c>
      <c r="C2963" s="73" t="s">
        <v>132</v>
      </c>
      <c r="E2963" s="73">
        <v>790047</v>
      </c>
    </row>
    <row r="2964" spans="2:5" x14ac:dyDescent="0.35">
      <c r="B2964" s="41">
        <v>45694</v>
      </c>
      <c r="C2964" s="73" t="s">
        <v>132</v>
      </c>
      <c r="E2964" s="73">
        <v>805412</v>
      </c>
    </row>
    <row r="2965" spans="2:5" x14ac:dyDescent="0.35">
      <c r="B2965" s="41">
        <v>45695</v>
      </c>
      <c r="C2965" s="73" t="s">
        <v>132</v>
      </c>
      <c r="E2965" s="73">
        <v>805333</v>
      </c>
    </row>
    <row r="2966" spans="2:5" x14ac:dyDescent="0.35">
      <c r="B2966" s="41">
        <v>45696</v>
      </c>
      <c r="C2966" s="73" t="s">
        <v>132</v>
      </c>
      <c r="E2966" s="73">
        <v>773691</v>
      </c>
    </row>
    <row r="2967" spans="2:5" x14ac:dyDescent="0.35">
      <c r="B2967" s="41">
        <v>45697</v>
      </c>
      <c r="C2967" s="73" t="s">
        <v>132</v>
      </c>
      <c r="E2967" s="73">
        <v>730734</v>
      </c>
    </row>
    <row r="2968" spans="2:5" x14ac:dyDescent="0.35">
      <c r="B2968" s="41">
        <v>45698</v>
      </c>
      <c r="C2968" s="73" t="s">
        <v>132</v>
      </c>
      <c r="E2968" s="73">
        <v>825199</v>
      </c>
    </row>
    <row r="2969" spans="2:5" x14ac:dyDescent="0.35">
      <c r="B2969" s="41">
        <v>45699</v>
      </c>
      <c r="C2969" s="73" t="s">
        <v>132</v>
      </c>
      <c r="E2969" s="73">
        <v>849904</v>
      </c>
    </row>
    <row r="2970" spans="2:5" x14ac:dyDescent="0.35">
      <c r="B2970" s="41">
        <v>45700</v>
      </c>
      <c r="C2970" s="73" t="s">
        <v>132</v>
      </c>
      <c r="E2970" s="73">
        <v>848954</v>
      </c>
    </row>
    <row r="2971" spans="2:5" x14ac:dyDescent="0.35">
      <c r="B2971" s="41">
        <v>45701</v>
      </c>
      <c r="C2971" s="73" t="s">
        <v>132</v>
      </c>
      <c r="E2971" s="73">
        <v>847074</v>
      </c>
    </row>
    <row r="2972" spans="2:5" x14ac:dyDescent="0.35">
      <c r="B2972" s="41">
        <v>45702</v>
      </c>
      <c r="C2972" s="73" t="s">
        <v>132</v>
      </c>
      <c r="E2972" s="73">
        <v>816861</v>
      </c>
    </row>
    <row r="2973" spans="2:5" x14ac:dyDescent="0.35">
      <c r="B2973" s="41">
        <v>45703</v>
      </c>
      <c r="C2973" s="73" t="s">
        <v>132</v>
      </c>
      <c r="E2973" s="73">
        <v>776540</v>
      </c>
    </row>
    <row r="2974" spans="2:5" x14ac:dyDescent="0.35">
      <c r="B2974" s="41">
        <v>45704</v>
      </c>
      <c r="C2974" s="73" t="s">
        <v>132</v>
      </c>
      <c r="E2974" s="73">
        <v>739262</v>
      </c>
    </row>
    <row r="2975" spans="2:5" x14ac:dyDescent="0.35">
      <c r="B2975" s="41">
        <v>45705</v>
      </c>
      <c r="C2975" s="73" t="s">
        <v>132</v>
      </c>
      <c r="E2975" s="73">
        <v>811339</v>
      </c>
    </row>
    <row r="2976" spans="2:5" x14ac:dyDescent="0.35">
      <c r="B2976" s="41">
        <v>45706</v>
      </c>
      <c r="C2976" s="73" t="s">
        <v>132</v>
      </c>
      <c r="E2976" s="73">
        <v>795257</v>
      </c>
    </row>
    <row r="2977" spans="2:5" x14ac:dyDescent="0.35">
      <c r="B2977" s="41">
        <v>45707</v>
      </c>
      <c r="C2977" s="73" t="s">
        <v>132</v>
      </c>
      <c r="E2977" s="73">
        <v>810195</v>
      </c>
    </row>
    <row r="2978" spans="2:5" x14ac:dyDescent="0.35">
      <c r="B2978" s="41">
        <v>45708</v>
      </c>
      <c r="C2978" s="73" t="s">
        <v>132</v>
      </c>
      <c r="E2978" s="73">
        <v>722802</v>
      </c>
    </row>
    <row r="2979" spans="2:5" x14ac:dyDescent="0.35">
      <c r="B2979" s="41">
        <v>45709</v>
      </c>
      <c r="C2979" s="73" t="s">
        <v>132</v>
      </c>
      <c r="E2979" s="73">
        <v>673934</v>
      </c>
    </row>
    <row r="2980" spans="2:5" x14ac:dyDescent="0.35">
      <c r="B2980" s="41">
        <v>45710</v>
      </c>
      <c r="C2980" s="73" t="s">
        <v>132</v>
      </c>
      <c r="E2980" s="73">
        <v>615366</v>
      </c>
    </row>
    <row r="2981" spans="2:5" x14ac:dyDescent="0.35">
      <c r="B2981" s="41">
        <v>45711</v>
      </c>
      <c r="C2981" s="73" t="s">
        <v>132</v>
      </c>
      <c r="E2981" s="73">
        <v>621590</v>
      </c>
    </row>
    <row r="2982" spans="2:5" x14ac:dyDescent="0.35">
      <c r="B2982" s="41">
        <v>45712</v>
      </c>
      <c r="C2982" s="73" t="s">
        <v>132</v>
      </c>
      <c r="E2982" s="73">
        <v>678678</v>
      </c>
    </row>
    <row r="2983" spans="2:5" x14ac:dyDescent="0.35">
      <c r="B2983" s="41">
        <v>45713</v>
      </c>
      <c r="C2983" s="73" t="s">
        <v>132</v>
      </c>
      <c r="E2983" s="73">
        <v>707711</v>
      </c>
    </row>
    <row r="2984" spans="2:5" x14ac:dyDescent="0.35">
      <c r="B2984" s="41">
        <v>45714</v>
      </c>
      <c r="C2984" s="73" t="s">
        <v>132</v>
      </c>
      <c r="E2984" s="73">
        <v>767457</v>
      </c>
    </row>
    <row r="2985" spans="2:5" x14ac:dyDescent="0.35">
      <c r="B2985" s="41">
        <v>45715</v>
      </c>
      <c r="C2985" s="73" t="s">
        <v>132</v>
      </c>
      <c r="E2985" s="73">
        <v>739126</v>
      </c>
    </row>
    <row r="2986" spans="2:5" x14ac:dyDescent="0.35">
      <c r="B2986" s="41">
        <v>45716</v>
      </c>
      <c r="C2986" s="73" t="s">
        <v>132</v>
      </c>
      <c r="E2986" s="73">
        <v>740449</v>
      </c>
    </row>
    <row r="2987" spans="2:5" x14ac:dyDescent="0.35">
      <c r="B2987" s="41">
        <v>45717</v>
      </c>
      <c r="C2987" s="73" t="s">
        <v>132</v>
      </c>
      <c r="E2987" s="73">
        <v>667528</v>
      </c>
    </row>
    <row r="2988" spans="2:5" x14ac:dyDescent="0.35">
      <c r="B2988" s="41">
        <v>45718</v>
      </c>
      <c r="C2988" s="73" t="s">
        <v>132</v>
      </c>
      <c r="E2988" s="73">
        <v>642691</v>
      </c>
    </row>
    <row r="2989" spans="2:5" x14ac:dyDescent="0.35">
      <c r="B2989" s="41">
        <v>45719</v>
      </c>
      <c r="C2989" s="73" t="s">
        <v>132</v>
      </c>
      <c r="E2989" s="73">
        <v>716081</v>
      </c>
    </row>
    <row r="2990" spans="2:5" x14ac:dyDescent="0.35">
      <c r="B2990" s="41">
        <v>45720</v>
      </c>
      <c r="C2990" s="73" t="s">
        <v>132</v>
      </c>
      <c r="E2990" s="73">
        <v>689698</v>
      </c>
    </row>
    <row r="2991" spans="2:5" x14ac:dyDescent="0.35">
      <c r="B2991" s="41">
        <v>45721</v>
      </c>
      <c r="C2991" s="73" t="s">
        <v>132</v>
      </c>
      <c r="E2991" s="73">
        <v>669937</v>
      </c>
    </row>
    <row r="2992" spans="2:5" x14ac:dyDescent="0.35">
      <c r="B2992" s="41">
        <v>45722</v>
      </c>
      <c r="C2992" s="73" t="s">
        <v>132</v>
      </c>
      <c r="E2992" s="73">
        <v>659226</v>
      </c>
    </row>
    <row r="2993" spans="2:5" x14ac:dyDescent="0.35">
      <c r="B2993" s="41">
        <v>45723</v>
      </c>
      <c r="C2993" s="73" t="s">
        <v>132</v>
      </c>
      <c r="E2993" s="73">
        <v>684568</v>
      </c>
    </row>
    <row r="2994" spans="2:5" x14ac:dyDescent="0.35">
      <c r="B2994" s="41">
        <v>45724</v>
      </c>
      <c r="C2994" s="73" t="s">
        <v>132</v>
      </c>
      <c r="E2994" s="73">
        <v>574203</v>
      </c>
    </row>
    <row r="2995" spans="2:5" x14ac:dyDescent="0.35">
      <c r="B2995" s="41">
        <v>45725</v>
      </c>
      <c r="C2995" s="73" t="s">
        <v>132</v>
      </c>
      <c r="E2995" s="73">
        <v>572466</v>
      </c>
    </row>
    <row r="2996" spans="2:5" x14ac:dyDescent="0.35">
      <c r="B2996" s="41">
        <v>45726</v>
      </c>
      <c r="C2996" s="73" t="s">
        <v>132</v>
      </c>
      <c r="E2996" s="73">
        <v>679190</v>
      </c>
    </row>
    <row r="2997" spans="2:5" x14ac:dyDescent="0.35">
      <c r="B2997" s="41">
        <v>45727</v>
      </c>
      <c r="C2997" s="73" t="s">
        <v>132</v>
      </c>
      <c r="E2997" s="73">
        <v>705390</v>
      </c>
    </row>
    <row r="2998" spans="2:5" x14ac:dyDescent="0.35">
      <c r="B2998" s="41">
        <v>45728</v>
      </c>
      <c r="C2998" s="73" t="s">
        <v>132</v>
      </c>
      <c r="E2998" s="73">
        <v>728523</v>
      </c>
    </row>
    <row r="2999" spans="2:5" x14ac:dyDescent="0.35">
      <c r="B2999" s="41">
        <v>45729</v>
      </c>
      <c r="C2999" s="73" t="s">
        <v>132</v>
      </c>
      <c r="E2999" s="73">
        <v>755430</v>
      </c>
    </row>
    <row r="3000" spans="2:5" x14ac:dyDescent="0.35">
      <c r="B3000" s="41">
        <v>45730</v>
      </c>
      <c r="C3000" s="73" t="s">
        <v>132</v>
      </c>
      <c r="E3000" s="73">
        <v>747175</v>
      </c>
    </row>
    <row r="3001" spans="2:5" x14ac:dyDescent="0.35">
      <c r="B3001" s="41">
        <v>45731</v>
      </c>
      <c r="C3001" s="73" t="s">
        <v>132</v>
      </c>
      <c r="E3001" s="73">
        <v>669365</v>
      </c>
    </row>
    <row r="3002" spans="2:5" x14ac:dyDescent="0.35">
      <c r="B3002" s="41">
        <v>45732</v>
      </c>
      <c r="C3002" s="73" t="s">
        <v>132</v>
      </c>
      <c r="E3002" s="73">
        <v>667660</v>
      </c>
    </row>
    <row r="3003" spans="2:5" x14ac:dyDescent="0.35">
      <c r="B3003" s="41">
        <v>45733</v>
      </c>
      <c r="C3003" s="73" t="s">
        <v>132</v>
      </c>
      <c r="E3003" s="73">
        <v>758612</v>
      </c>
    </row>
    <row r="3004" spans="2:5" x14ac:dyDescent="0.35">
      <c r="B3004" s="41">
        <v>45734</v>
      </c>
      <c r="C3004" s="73" t="s">
        <v>132</v>
      </c>
      <c r="E3004" s="73">
        <v>680259</v>
      </c>
    </row>
    <row r="3005" spans="2:5" x14ac:dyDescent="0.35">
      <c r="B3005" s="41">
        <v>45735</v>
      </c>
      <c r="C3005" s="73" t="s">
        <v>132</v>
      </c>
      <c r="E3005" s="73">
        <v>703421</v>
      </c>
    </row>
    <row r="3006" spans="2:5" x14ac:dyDescent="0.35">
      <c r="B3006" s="41">
        <v>45736</v>
      </c>
      <c r="C3006" s="73" t="s">
        <v>132</v>
      </c>
      <c r="E3006" s="73">
        <v>649535</v>
      </c>
    </row>
    <row r="3007" spans="2:5" x14ac:dyDescent="0.35">
      <c r="B3007" s="41">
        <v>45737</v>
      </c>
      <c r="C3007" s="73" t="s">
        <v>132</v>
      </c>
      <c r="E3007" s="73">
        <v>639862</v>
      </c>
    </row>
    <row r="3008" spans="2:5" x14ac:dyDescent="0.35">
      <c r="B3008" s="41">
        <v>45738</v>
      </c>
      <c r="C3008" s="73" t="s">
        <v>132</v>
      </c>
      <c r="E3008" s="73">
        <v>609444</v>
      </c>
    </row>
    <row r="3009" spans="2:5" x14ac:dyDescent="0.35">
      <c r="B3009" s="41">
        <v>45739</v>
      </c>
      <c r="C3009" s="73" t="s">
        <v>132</v>
      </c>
      <c r="E3009" s="73">
        <v>620522</v>
      </c>
    </row>
    <row r="3010" spans="2:5" x14ac:dyDescent="0.35">
      <c r="B3010" s="41">
        <v>45740</v>
      </c>
      <c r="C3010" s="73" t="s">
        <v>132</v>
      </c>
      <c r="E3010" s="73">
        <v>662602</v>
      </c>
    </row>
    <row r="3011" spans="2:5" x14ac:dyDescent="0.35">
      <c r="B3011" s="41">
        <v>45741</v>
      </c>
      <c r="C3011" s="73" t="s">
        <v>132</v>
      </c>
      <c r="E3011" s="73">
        <v>681381</v>
      </c>
    </row>
    <row r="3012" spans="2:5" x14ac:dyDescent="0.35">
      <c r="B3012" s="41">
        <v>45742</v>
      </c>
      <c r="C3012" s="73" t="s">
        <v>132</v>
      </c>
      <c r="E3012" s="73">
        <v>645485</v>
      </c>
    </row>
    <row r="3013" spans="2:5" x14ac:dyDescent="0.35">
      <c r="B3013" s="41">
        <v>45743</v>
      </c>
      <c r="C3013" s="73" t="s">
        <v>132</v>
      </c>
      <c r="E3013" s="73">
        <v>624312</v>
      </c>
    </row>
    <row r="3014" spans="2:5" x14ac:dyDescent="0.35">
      <c r="B3014" s="41">
        <v>45744</v>
      </c>
      <c r="C3014" s="73" t="s">
        <v>132</v>
      </c>
      <c r="E3014" s="73">
        <v>587147</v>
      </c>
    </row>
    <row r="3015" spans="2:5" x14ac:dyDescent="0.35">
      <c r="B3015" s="41">
        <v>45745</v>
      </c>
      <c r="C3015" s="73" t="s">
        <v>132</v>
      </c>
      <c r="E3015" s="73">
        <v>546570</v>
      </c>
    </row>
    <row r="3016" spans="2:5" x14ac:dyDescent="0.35">
      <c r="B3016" s="41">
        <v>45746</v>
      </c>
      <c r="C3016" s="73" t="s">
        <v>132</v>
      </c>
      <c r="E3016" s="73">
        <v>476897</v>
      </c>
    </row>
    <row r="3017" spans="2:5" x14ac:dyDescent="0.35">
      <c r="B3017" s="41">
        <v>45747</v>
      </c>
      <c r="C3017" s="73" t="s">
        <v>132</v>
      </c>
      <c r="E3017" s="73">
        <v>619848</v>
      </c>
    </row>
    <row r="3018" spans="2:5" x14ac:dyDescent="0.35">
      <c r="B3018" s="41">
        <v>45748</v>
      </c>
      <c r="C3018" s="73" t="s">
        <v>132</v>
      </c>
      <c r="E3018" s="73">
        <v>586781</v>
      </c>
    </row>
    <row r="3019" spans="2:5" x14ac:dyDescent="0.35">
      <c r="B3019" s="41">
        <v>45749</v>
      </c>
      <c r="C3019" s="73" t="s">
        <v>132</v>
      </c>
      <c r="E3019" s="73">
        <v>576265</v>
      </c>
    </row>
    <row r="3020" spans="2:5" x14ac:dyDescent="0.35">
      <c r="B3020" s="41">
        <v>45750</v>
      </c>
      <c r="C3020" s="73" t="s">
        <v>132</v>
      </c>
      <c r="E3020" s="73">
        <v>585470</v>
      </c>
    </row>
    <row r="3021" spans="2:5" x14ac:dyDescent="0.35">
      <c r="B3021" s="41">
        <v>45751</v>
      </c>
      <c r="C3021" s="73" t="s">
        <v>132</v>
      </c>
      <c r="E3021" s="73">
        <v>572624</v>
      </c>
    </row>
    <row r="3022" spans="2:5" x14ac:dyDescent="0.35">
      <c r="B3022" s="41">
        <v>45752</v>
      </c>
      <c r="C3022" s="73" t="s">
        <v>132</v>
      </c>
      <c r="E3022" s="73">
        <v>492826</v>
      </c>
    </row>
    <row r="3023" spans="2:5" x14ac:dyDescent="0.35">
      <c r="B3023" s="41">
        <v>45753</v>
      </c>
      <c r="C3023" s="73" t="s">
        <v>132</v>
      </c>
      <c r="E3023" s="73">
        <v>504679</v>
      </c>
    </row>
    <row r="3024" spans="2:5" x14ac:dyDescent="0.35">
      <c r="B3024" s="41">
        <v>45754</v>
      </c>
      <c r="C3024" s="73" t="s">
        <v>132</v>
      </c>
      <c r="E3024" s="73">
        <v>594326</v>
      </c>
    </row>
    <row r="3025" spans="2:5" x14ac:dyDescent="0.35">
      <c r="B3025" s="41">
        <v>45755</v>
      </c>
      <c r="C3025" s="73" t="s">
        <v>132</v>
      </c>
      <c r="E3025" s="73">
        <v>611718</v>
      </c>
    </row>
    <row r="3026" spans="2:5" x14ac:dyDescent="0.35">
      <c r="B3026" s="41">
        <v>45756</v>
      </c>
      <c r="C3026" s="73" t="s">
        <v>132</v>
      </c>
      <c r="E3026" s="73">
        <v>622550</v>
      </c>
    </row>
    <row r="3027" spans="2:5" x14ac:dyDescent="0.35">
      <c r="B3027" s="41">
        <v>45757</v>
      </c>
      <c r="C3027" s="73" t="s">
        <v>132</v>
      </c>
      <c r="E3027" s="73">
        <v>601217</v>
      </c>
    </row>
    <row r="3028" spans="2:5" x14ac:dyDescent="0.35">
      <c r="B3028" s="41">
        <v>45758</v>
      </c>
      <c r="C3028" s="73" t="s">
        <v>132</v>
      </c>
      <c r="E3028" s="73">
        <v>567551</v>
      </c>
    </row>
    <row r="3029" spans="2:5" x14ac:dyDescent="0.35">
      <c r="B3029" s="41">
        <v>45759</v>
      </c>
      <c r="C3029" s="73" t="s">
        <v>132</v>
      </c>
      <c r="E3029" s="73">
        <v>526923</v>
      </c>
    </row>
    <row r="3030" spans="2:5" x14ac:dyDescent="0.35">
      <c r="B3030" s="41">
        <v>45760</v>
      </c>
      <c r="C3030" s="73" t="s">
        <v>132</v>
      </c>
      <c r="E3030" s="73">
        <v>522278</v>
      </c>
    </row>
    <row r="3031" spans="2:5" x14ac:dyDescent="0.35">
      <c r="B3031" s="41">
        <v>45761</v>
      </c>
      <c r="C3031" s="73" t="s">
        <v>132</v>
      </c>
      <c r="E3031" s="73">
        <v>589359</v>
      </c>
    </row>
    <row r="3032" spans="2:5" x14ac:dyDescent="0.35">
      <c r="B3032" s="41">
        <v>45762</v>
      </c>
      <c r="C3032" s="73" t="s">
        <v>132</v>
      </c>
      <c r="E3032" s="73">
        <v>654216</v>
      </c>
    </row>
    <row r="3033" spans="2:5" x14ac:dyDescent="0.35">
      <c r="B3033" s="41">
        <v>45763</v>
      </c>
      <c r="C3033" s="73" t="s">
        <v>132</v>
      </c>
      <c r="E3033" s="73">
        <v>584197</v>
      </c>
    </row>
    <row r="3034" spans="2:5" x14ac:dyDescent="0.35">
      <c r="B3034" s="41">
        <v>45764</v>
      </c>
      <c r="C3034" s="73" t="s">
        <v>132</v>
      </c>
      <c r="E3034" s="73">
        <v>586198</v>
      </c>
    </row>
    <row r="3035" spans="2:5" x14ac:dyDescent="0.35">
      <c r="B3035" s="41">
        <v>45765</v>
      </c>
      <c r="C3035" s="73" t="s">
        <v>132</v>
      </c>
      <c r="E3035" s="73">
        <v>555444</v>
      </c>
    </row>
    <row r="3036" spans="2:5" x14ac:dyDescent="0.35">
      <c r="B3036" s="41">
        <v>45766</v>
      </c>
      <c r="C3036" s="73" t="s">
        <v>132</v>
      </c>
      <c r="E3036" s="73">
        <v>503644</v>
      </c>
    </row>
    <row r="3037" spans="2:5" x14ac:dyDescent="0.35">
      <c r="B3037" s="41">
        <v>45767</v>
      </c>
      <c r="C3037" s="73" t="s">
        <v>132</v>
      </c>
      <c r="E3037" s="73">
        <v>499669</v>
      </c>
    </row>
    <row r="3038" spans="2:5" x14ac:dyDescent="0.35">
      <c r="B3038" s="41">
        <v>45768</v>
      </c>
      <c r="C3038" s="73" t="s">
        <v>132</v>
      </c>
      <c r="E3038" s="73">
        <v>570628</v>
      </c>
    </row>
    <row r="3039" spans="2:5" x14ac:dyDescent="0.35">
      <c r="B3039" s="41">
        <v>45769</v>
      </c>
      <c r="C3039" s="73" t="s">
        <v>132</v>
      </c>
      <c r="E3039" s="73">
        <v>583134</v>
      </c>
    </row>
    <row r="3040" spans="2:5" x14ac:dyDescent="0.35">
      <c r="B3040" s="41">
        <v>45770</v>
      </c>
      <c r="C3040" s="73" t="s">
        <v>132</v>
      </c>
      <c r="E3040" s="73">
        <v>626603</v>
      </c>
    </row>
    <row r="3041" spans="2:5" x14ac:dyDescent="0.35">
      <c r="B3041" s="41">
        <v>45771</v>
      </c>
      <c r="C3041" s="73" t="s">
        <v>132</v>
      </c>
      <c r="E3041" s="73">
        <v>609335</v>
      </c>
    </row>
    <row r="3042" spans="2:5" x14ac:dyDescent="0.35">
      <c r="B3042" s="41">
        <v>45772</v>
      </c>
      <c r="C3042" s="73" t="s">
        <v>132</v>
      </c>
      <c r="E3042" s="73">
        <v>595079</v>
      </c>
    </row>
    <row r="3043" spans="2:5" x14ac:dyDescent="0.35">
      <c r="B3043" s="41">
        <v>45773</v>
      </c>
      <c r="C3043" s="73" t="s">
        <v>132</v>
      </c>
      <c r="E3043" s="73">
        <v>542993</v>
      </c>
    </row>
    <row r="3044" spans="2:5" x14ac:dyDescent="0.35">
      <c r="B3044" s="41">
        <v>45774</v>
      </c>
      <c r="C3044" s="73" t="s">
        <v>132</v>
      </c>
      <c r="E3044" s="73">
        <v>478765</v>
      </c>
    </row>
    <row r="3045" spans="2:5" x14ac:dyDescent="0.35">
      <c r="B3045" s="41">
        <v>45775</v>
      </c>
      <c r="C3045" s="73" t="s">
        <v>132</v>
      </c>
      <c r="E3045" s="73">
        <v>548647</v>
      </c>
    </row>
    <row r="3046" spans="2:5" x14ac:dyDescent="0.35">
      <c r="B3046" s="41">
        <v>45776</v>
      </c>
      <c r="C3046" s="73" t="s">
        <v>132</v>
      </c>
      <c r="E3046" s="73">
        <v>552480</v>
      </c>
    </row>
    <row r="3047" spans="2:5" x14ac:dyDescent="0.35">
      <c r="B3047" s="41">
        <v>45777</v>
      </c>
      <c r="C3047" s="73" t="s">
        <v>132</v>
      </c>
      <c r="E3047" s="73">
        <v>550464</v>
      </c>
    </row>
    <row r="3048" spans="2:5" x14ac:dyDescent="0.35">
      <c r="B3048" s="41">
        <v>45778</v>
      </c>
      <c r="C3048" s="73" t="s">
        <v>132</v>
      </c>
      <c r="E3048" s="73">
        <v>560839</v>
      </c>
    </row>
    <row r="3049" spans="2:5" x14ac:dyDescent="0.35">
      <c r="B3049" s="41">
        <v>45779</v>
      </c>
      <c r="C3049" s="73" t="s">
        <v>132</v>
      </c>
      <c r="E3049" s="73">
        <v>534025</v>
      </c>
    </row>
    <row r="3050" spans="2:5" x14ac:dyDescent="0.35">
      <c r="B3050" s="41">
        <v>45780</v>
      </c>
      <c r="C3050" s="73" t="s">
        <v>132</v>
      </c>
      <c r="E3050" s="73">
        <v>471135</v>
      </c>
    </row>
    <row r="3051" spans="2:5" x14ac:dyDescent="0.35">
      <c r="B3051" s="41">
        <v>45781</v>
      </c>
      <c r="C3051" s="73" t="s">
        <v>132</v>
      </c>
      <c r="E3051" s="73">
        <v>483294</v>
      </c>
    </row>
    <row r="3052" spans="2:5" x14ac:dyDescent="0.35">
      <c r="B3052" s="41">
        <v>45782</v>
      </c>
      <c r="C3052" s="73" t="s">
        <v>132</v>
      </c>
      <c r="E3052" s="73">
        <v>522379</v>
      </c>
    </row>
    <row r="3053" spans="2:5" x14ac:dyDescent="0.35">
      <c r="B3053" s="41">
        <v>45783</v>
      </c>
      <c r="C3053" s="73" t="s">
        <v>132</v>
      </c>
      <c r="E3053" s="73">
        <v>589782</v>
      </c>
    </row>
    <row r="3054" spans="2:5" x14ac:dyDescent="0.35">
      <c r="B3054" s="41">
        <v>45784</v>
      </c>
      <c r="C3054" s="73" t="s">
        <v>132</v>
      </c>
      <c r="E3054" s="73">
        <v>579244</v>
      </c>
    </row>
    <row r="3055" spans="2:5" x14ac:dyDescent="0.35">
      <c r="B3055" s="41">
        <v>45785</v>
      </c>
      <c r="C3055" s="73" t="s">
        <v>132</v>
      </c>
      <c r="E3055" s="73">
        <v>595490</v>
      </c>
    </row>
    <row r="3056" spans="2:5" x14ac:dyDescent="0.35">
      <c r="B3056" s="41">
        <v>45786</v>
      </c>
      <c r="C3056" s="73" t="s">
        <v>132</v>
      </c>
      <c r="E3056" s="73">
        <v>539383</v>
      </c>
    </row>
    <row r="3057" spans="2:5" x14ac:dyDescent="0.35">
      <c r="B3057" s="41">
        <v>45787</v>
      </c>
      <c r="C3057" s="73" t="s">
        <v>132</v>
      </c>
      <c r="E3057" s="73">
        <v>465779</v>
      </c>
    </row>
    <row r="3058" spans="2:5" x14ac:dyDescent="0.35">
      <c r="B3058" s="41">
        <v>45788</v>
      </c>
      <c r="C3058" s="73" t="s">
        <v>132</v>
      </c>
      <c r="E3058" s="73">
        <v>472464</v>
      </c>
    </row>
    <row r="3059" spans="2:5" x14ac:dyDescent="0.35">
      <c r="B3059" s="41">
        <v>45789</v>
      </c>
      <c r="C3059" s="73" t="s">
        <v>132</v>
      </c>
      <c r="E3059" s="73">
        <v>549704</v>
      </c>
    </row>
    <row r="3060" spans="2:5" x14ac:dyDescent="0.35">
      <c r="B3060" s="41">
        <v>45790</v>
      </c>
      <c r="C3060" s="73" t="s">
        <v>132</v>
      </c>
      <c r="E3060" s="73">
        <v>532411</v>
      </c>
    </row>
    <row r="3061" spans="2:5" x14ac:dyDescent="0.35">
      <c r="B3061" s="41">
        <v>45791</v>
      </c>
      <c r="C3061" s="73" t="s">
        <v>132</v>
      </c>
      <c r="E3061" s="73">
        <v>522399</v>
      </c>
    </row>
    <row r="3062" spans="2:5" x14ac:dyDescent="0.35">
      <c r="B3062" s="41">
        <v>45792</v>
      </c>
      <c r="C3062" s="73" t="s">
        <v>132</v>
      </c>
      <c r="E3062" s="73">
        <v>557191</v>
      </c>
    </row>
    <row r="3063" spans="2:5" x14ac:dyDescent="0.35">
      <c r="B3063" s="41">
        <v>45793</v>
      </c>
      <c r="C3063" s="73" t="s">
        <v>132</v>
      </c>
      <c r="E3063" s="73">
        <v>516076</v>
      </c>
    </row>
    <row r="3064" spans="2:5" x14ac:dyDescent="0.35">
      <c r="B3064" s="41">
        <v>45794</v>
      </c>
      <c r="C3064" s="73" t="s">
        <v>132</v>
      </c>
      <c r="E3064" s="73">
        <v>475078</v>
      </c>
    </row>
    <row r="3065" spans="2:5" x14ac:dyDescent="0.35">
      <c r="B3065" s="41">
        <v>45795</v>
      </c>
      <c r="C3065" s="73" t="s">
        <v>132</v>
      </c>
      <c r="E3065" s="73">
        <v>471590</v>
      </c>
    </row>
    <row r="3066" spans="2:5" x14ac:dyDescent="0.35">
      <c r="B3066" s="41">
        <v>45796</v>
      </c>
      <c r="C3066" s="73" t="s">
        <v>132</v>
      </c>
      <c r="E3066" s="73">
        <v>551545</v>
      </c>
    </row>
    <row r="3067" spans="2:5" x14ac:dyDescent="0.35">
      <c r="B3067" s="41">
        <v>45797</v>
      </c>
      <c r="C3067" s="73" t="s">
        <v>132</v>
      </c>
      <c r="E3067" s="73">
        <v>545326</v>
      </c>
    </row>
    <row r="3068" spans="2:5" x14ac:dyDescent="0.35">
      <c r="B3068" s="41">
        <v>45798</v>
      </c>
      <c r="C3068" s="73" t="s">
        <v>132</v>
      </c>
      <c r="E3068" s="73">
        <v>556926</v>
      </c>
    </row>
    <row r="3069" spans="2:5" x14ac:dyDescent="0.35">
      <c r="B3069" s="41">
        <v>45799</v>
      </c>
      <c r="C3069" s="73" t="s">
        <v>132</v>
      </c>
      <c r="E3069" s="73">
        <v>562600</v>
      </c>
    </row>
    <row r="3070" spans="2:5" x14ac:dyDescent="0.35">
      <c r="B3070" s="41">
        <v>45800</v>
      </c>
      <c r="C3070" s="73" t="s">
        <v>132</v>
      </c>
      <c r="E3070" s="73">
        <v>534517</v>
      </c>
    </row>
    <row r="3071" spans="2:5" x14ac:dyDescent="0.35">
      <c r="B3071" s="41">
        <v>45801</v>
      </c>
      <c r="C3071" s="73" t="s">
        <v>132</v>
      </c>
      <c r="E3071" s="73">
        <v>496346</v>
      </c>
    </row>
    <row r="3072" spans="2:5" x14ac:dyDescent="0.35">
      <c r="B3072" s="41">
        <v>45802</v>
      </c>
      <c r="C3072" s="73" t="s">
        <v>132</v>
      </c>
      <c r="E3072" s="73">
        <v>395760</v>
      </c>
    </row>
    <row r="3073" spans="2:5" x14ac:dyDescent="0.35">
      <c r="B3073" s="41">
        <v>45803</v>
      </c>
      <c r="C3073" s="73" t="s">
        <v>132</v>
      </c>
      <c r="E3073" s="73">
        <v>456707</v>
      </c>
    </row>
    <row r="3074" spans="2:5" x14ac:dyDescent="0.35">
      <c r="B3074" s="41">
        <v>45804</v>
      </c>
      <c r="C3074" s="73" t="s">
        <v>132</v>
      </c>
      <c r="E3074" s="73">
        <v>560992</v>
      </c>
    </row>
    <row r="3075" spans="2:5" x14ac:dyDescent="0.35">
      <c r="B3075" s="41">
        <v>45805</v>
      </c>
      <c r="C3075" s="73" t="s">
        <v>132</v>
      </c>
      <c r="E3075" s="73">
        <v>538944</v>
      </c>
    </row>
    <row r="3076" spans="2:5" x14ac:dyDescent="0.35">
      <c r="B3076" s="41">
        <v>45806</v>
      </c>
      <c r="C3076" s="73" t="s">
        <v>132</v>
      </c>
      <c r="E3076" s="73">
        <v>522968</v>
      </c>
    </row>
    <row r="3077" spans="2:5" x14ac:dyDescent="0.35">
      <c r="B3077" s="41">
        <v>45807</v>
      </c>
      <c r="C3077" s="73" t="s">
        <v>132</v>
      </c>
      <c r="E3077" s="73">
        <v>525904</v>
      </c>
    </row>
    <row r="3078" spans="2:5" x14ac:dyDescent="0.35">
      <c r="B3078" s="41">
        <v>45808</v>
      </c>
      <c r="C3078" s="73" t="s">
        <v>132</v>
      </c>
      <c r="E3078" s="73">
        <v>466904</v>
      </c>
    </row>
    <row r="3079" spans="2:5" x14ac:dyDescent="0.35">
      <c r="B3079" s="41">
        <v>45809</v>
      </c>
      <c r="C3079" s="73" t="s">
        <v>132</v>
      </c>
      <c r="E3079" s="73">
        <v>440302</v>
      </c>
    </row>
    <row r="3080" spans="2:5" x14ac:dyDescent="0.35">
      <c r="B3080" s="41">
        <v>45810</v>
      </c>
      <c r="C3080" s="73" t="s">
        <v>132</v>
      </c>
      <c r="E3080" s="73">
        <v>509266</v>
      </c>
    </row>
    <row r="3081" spans="2:5" x14ac:dyDescent="0.35">
      <c r="B3081" s="41">
        <v>45811</v>
      </c>
      <c r="C3081" s="73" t="s">
        <v>132</v>
      </c>
      <c r="E3081" s="73">
        <v>511989</v>
      </c>
    </row>
    <row r="3082" spans="2:5" x14ac:dyDescent="0.35">
      <c r="B3082" s="41">
        <v>45812</v>
      </c>
      <c r="C3082" s="73" t="s">
        <v>132</v>
      </c>
      <c r="E3082" s="73">
        <v>512112</v>
      </c>
    </row>
    <row r="3083" spans="2:5" x14ac:dyDescent="0.35">
      <c r="B3083" s="41">
        <v>45813</v>
      </c>
      <c r="C3083" s="73" t="s">
        <v>132</v>
      </c>
      <c r="E3083" s="73">
        <v>588464</v>
      </c>
    </row>
    <row r="3084" spans="2:5" x14ac:dyDescent="0.35">
      <c r="B3084" s="41">
        <v>45814</v>
      </c>
      <c r="C3084" s="73" t="s">
        <v>132</v>
      </c>
      <c r="E3084" s="73">
        <v>532480</v>
      </c>
    </row>
    <row r="3085" spans="2:5" x14ac:dyDescent="0.35">
      <c r="B3085" s="41">
        <v>45815</v>
      </c>
      <c r="C3085" s="73" t="s">
        <v>132</v>
      </c>
      <c r="E3085" s="73">
        <v>520571</v>
      </c>
    </row>
    <row r="3086" spans="2:5" x14ac:dyDescent="0.35">
      <c r="B3086" s="41">
        <v>45816</v>
      </c>
      <c r="C3086" s="73" t="s">
        <v>132</v>
      </c>
      <c r="E3086" s="73">
        <v>472466</v>
      </c>
    </row>
    <row r="3087" spans="2:5" x14ac:dyDescent="0.35">
      <c r="B3087" s="41">
        <v>45817</v>
      </c>
      <c r="C3087" s="73" t="s">
        <v>132</v>
      </c>
      <c r="E3087" s="73">
        <v>558952</v>
      </c>
    </row>
    <row r="3088" spans="2:5" x14ac:dyDescent="0.35">
      <c r="B3088" s="41">
        <v>45818</v>
      </c>
      <c r="C3088" s="73" t="s">
        <v>132</v>
      </c>
      <c r="E3088" s="73">
        <v>537429</v>
      </c>
    </row>
    <row r="3089" spans="2:5" x14ac:dyDescent="0.35">
      <c r="B3089" s="41">
        <v>45819</v>
      </c>
      <c r="C3089" s="73" t="s">
        <v>132</v>
      </c>
      <c r="E3089" s="73">
        <v>536397</v>
      </c>
    </row>
    <row r="3090" spans="2:5" x14ac:dyDescent="0.35">
      <c r="B3090" s="41">
        <v>45820</v>
      </c>
      <c r="C3090" s="73" t="s">
        <v>132</v>
      </c>
      <c r="E3090" s="73">
        <v>560309</v>
      </c>
    </row>
    <row r="3091" spans="2:5" x14ac:dyDescent="0.35">
      <c r="B3091" s="41">
        <v>45821</v>
      </c>
      <c r="C3091" s="73" t="s">
        <v>132</v>
      </c>
      <c r="E3091" s="73">
        <v>534563</v>
      </c>
    </row>
    <row r="3092" spans="2:5" x14ac:dyDescent="0.35">
      <c r="B3092" s="41">
        <v>45822</v>
      </c>
      <c r="C3092" s="73" t="s">
        <v>132</v>
      </c>
      <c r="E3092" s="73">
        <v>478598</v>
      </c>
    </row>
    <row r="3093" spans="2:5" x14ac:dyDescent="0.35">
      <c r="B3093" s="41">
        <v>45823</v>
      </c>
      <c r="C3093" s="73" t="s">
        <v>132</v>
      </c>
      <c r="E3093" s="73">
        <v>456598</v>
      </c>
    </row>
    <row r="3094" spans="2:5" x14ac:dyDescent="0.35">
      <c r="B3094" s="41">
        <v>45824</v>
      </c>
      <c r="C3094" s="73" t="s">
        <v>132</v>
      </c>
      <c r="E3094" s="73">
        <v>531908</v>
      </c>
    </row>
    <row r="3095" spans="2:5" x14ac:dyDescent="0.35">
      <c r="B3095" s="41">
        <v>45825</v>
      </c>
      <c r="C3095" s="73" t="s">
        <v>132</v>
      </c>
      <c r="E3095" s="73">
        <v>533193</v>
      </c>
    </row>
    <row r="3096" spans="2:5" x14ac:dyDescent="0.35">
      <c r="B3096" s="41">
        <v>45826</v>
      </c>
      <c r="C3096" s="73" t="s">
        <v>132</v>
      </c>
      <c r="E3096" s="73">
        <v>554477</v>
      </c>
    </row>
    <row r="3097" spans="2:5" x14ac:dyDescent="0.35">
      <c r="B3097" s="41">
        <v>45827</v>
      </c>
      <c r="C3097" s="73" t="s">
        <v>132</v>
      </c>
      <c r="E3097" s="73">
        <v>563236</v>
      </c>
    </row>
    <row r="3098" spans="2:5" x14ac:dyDescent="0.35">
      <c r="B3098" s="41">
        <v>45828</v>
      </c>
      <c r="C3098" s="73" t="s">
        <v>132</v>
      </c>
      <c r="E3098" s="73">
        <v>567840</v>
      </c>
    </row>
    <row r="3099" spans="2:5" x14ac:dyDescent="0.35">
      <c r="B3099" s="41">
        <v>45829</v>
      </c>
      <c r="C3099" s="73" t="s">
        <v>132</v>
      </c>
      <c r="E3099" s="73">
        <v>527539</v>
      </c>
    </row>
    <row r="3100" spans="2:5" x14ac:dyDescent="0.35">
      <c r="B3100" s="41">
        <v>45830</v>
      </c>
      <c r="C3100" s="73" t="s">
        <v>132</v>
      </c>
      <c r="E3100" s="73">
        <v>465595</v>
      </c>
    </row>
    <row r="3101" spans="2:5" x14ac:dyDescent="0.35">
      <c r="B3101" s="41">
        <v>45831</v>
      </c>
      <c r="C3101" s="73" t="s">
        <v>132</v>
      </c>
      <c r="E3101" s="73">
        <v>492011</v>
      </c>
    </row>
    <row r="3102" spans="2:5" x14ac:dyDescent="0.35">
      <c r="B3102" s="41">
        <v>45832</v>
      </c>
      <c r="C3102" s="73" t="s">
        <v>132</v>
      </c>
      <c r="E3102" s="73">
        <v>554756</v>
      </c>
    </row>
    <row r="3103" spans="2:5" x14ac:dyDescent="0.35">
      <c r="B3103" s="41">
        <v>45833</v>
      </c>
      <c r="C3103" s="73" t="s">
        <v>132</v>
      </c>
      <c r="E3103" s="73">
        <v>591401</v>
      </c>
    </row>
    <row r="3104" spans="2:5" x14ac:dyDescent="0.35">
      <c r="B3104" s="41">
        <v>45834</v>
      </c>
      <c r="C3104" s="73" t="s">
        <v>132</v>
      </c>
      <c r="E3104" s="73">
        <v>536189</v>
      </c>
    </row>
    <row r="3105" spans="2:5" x14ac:dyDescent="0.35">
      <c r="B3105" s="41">
        <v>45835</v>
      </c>
      <c r="C3105" s="73" t="s">
        <v>132</v>
      </c>
      <c r="E3105" s="73">
        <v>511670</v>
      </c>
    </row>
    <row r="3106" spans="2:5" x14ac:dyDescent="0.35">
      <c r="B3106" s="41">
        <v>45836</v>
      </c>
      <c r="C3106" s="73" t="s">
        <v>132</v>
      </c>
      <c r="E3106" s="73">
        <v>471106</v>
      </c>
    </row>
    <row r="3107" spans="2:5" x14ac:dyDescent="0.35">
      <c r="B3107" s="41">
        <v>45837</v>
      </c>
      <c r="C3107" s="73" t="s">
        <v>132</v>
      </c>
      <c r="E3107" s="73">
        <v>513124</v>
      </c>
    </row>
    <row r="3108" spans="2:5" x14ac:dyDescent="0.35">
      <c r="B3108" s="41">
        <v>45838</v>
      </c>
      <c r="C3108" s="73" t="s">
        <v>132</v>
      </c>
      <c r="E3108" s="73">
        <v>569506</v>
      </c>
    </row>
    <row r="3109" spans="2:5" x14ac:dyDescent="0.35">
      <c r="B3109" s="41">
        <v>45839</v>
      </c>
      <c r="C3109" s="73" t="s">
        <v>132</v>
      </c>
      <c r="E3109" s="73">
        <v>621055</v>
      </c>
    </row>
    <row r="3110" spans="2:5" x14ac:dyDescent="0.35">
      <c r="B3110" s="41">
        <v>45840</v>
      </c>
      <c r="C3110" s="73" t="s">
        <v>132</v>
      </c>
      <c r="E3110" s="73">
        <v>578164</v>
      </c>
    </row>
    <row r="3111" spans="2:5" x14ac:dyDescent="0.35">
      <c r="B3111" s="41">
        <v>45841</v>
      </c>
      <c r="C3111" s="73" t="s">
        <v>132</v>
      </c>
      <c r="E3111" s="73">
        <v>531012</v>
      </c>
    </row>
    <row r="3112" spans="2:5" x14ac:dyDescent="0.35">
      <c r="B3112" s="41">
        <v>45842</v>
      </c>
      <c r="C3112" s="73" t="s">
        <v>132</v>
      </c>
      <c r="E3112" s="73">
        <v>492812</v>
      </c>
    </row>
    <row r="3113" spans="2:5" x14ac:dyDescent="0.35">
      <c r="B3113" s="41">
        <v>45843</v>
      </c>
      <c r="C3113" s="73" t="s">
        <v>132</v>
      </c>
      <c r="E3113" s="73">
        <v>474789</v>
      </c>
    </row>
    <row r="3114" spans="2:5" x14ac:dyDescent="0.35">
      <c r="B3114" s="41">
        <v>45844</v>
      </c>
      <c r="C3114" s="73" t="s">
        <v>132</v>
      </c>
      <c r="E3114" s="73">
        <v>502842</v>
      </c>
    </row>
    <row r="3115" spans="2:5" x14ac:dyDescent="0.35">
      <c r="B3115" s="41">
        <v>45845</v>
      </c>
      <c r="C3115" s="73" t="s">
        <v>132</v>
      </c>
      <c r="E3115" s="73">
        <v>511407</v>
      </c>
    </row>
    <row r="3116" spans="2:5" x14ac:dyDescent="0.35">
      <c r="B3116" s="41">
        <v>45846</v>
      </c>
      <c r="C3116" s="73" t="s">
        <v>132</v>
      </c>
      <c r="E3116" s="73">
        <v>523343</v>
      </c>
    </row>
    <row r="3117" spans="2:5" x14ac:dyDescent="0.35">
      <c r="B3117" s="41">
        <v>45847</v>
      </c>
      <c r="C3117" s="73" t="s">
        <v>132</v>
      </c>
      <c r="E3117" s="73">
        <v>558635</v>
      </c>
    </row>
    <row r="3118" spans="2:5" x14ac:dyDescent="0.35">
      <c r="B3118" s="41">
        <v>45848</v>
      </c>
      <c r="C3118" s="73" t="s">
        <v>132</v>
      </c>
      <c r="E3118" s="73">
        <v>568985</v>
      </c>
    </row>
    <row r="3119" spans="2:5" x14ac:dyDescent="0.35">
      <c r="B3119" s="41">
        <v>45849</v>
      </c>
      <c r="C3119" s="73" t="s">
        <v>132</v>
      </c>
      <c r="E3119" s="73">
        <v>568375</v>
      </c>
    </row>
    <row r="3120" spans="2:5" x14ac:dyDescent="0.35">
      <c r="B3120" s="41">
        <v>45850</v>
      </c>
      <c r="C3120" s="73" t="s">
        <v>132</v>
      </c>
      <c r="E3120" s="73">
        <v>494906</v>
      </c>
    </row>
    <row r="3121" spans="2:5" x14ac:dyDescent="0.35">
      <c r="B3121" s="41">
        <v>45851</v>
      </c>
      <c r="C3121" s="73" t="s">
        <v>132</v>
      </c>
      <c r="E3121" s="73">
        <v>493687</v>
      </c>
    </row>
    <row r="3122" spans="2:5" x14ac:dyDescent="0.35">
      <c r="B3122" s="41">
        <v>45852</v>
      </c>
      <c r="C3122" s="73" t="s">
        <v>132</v>
      </c>
      <c r="E3122" s="73">
        <v>546950</v>
      </c>
    </row>
    <row r="3123" spans="2:5" x14ac:dyDescent="0.35">
      <c r="B3123" s="41">
        <v>45853</v>
      </c>
      <c r="C3123" s="73" t="s">
        <v>132</v>
      </c>
      <c r="E3123" s="73">
        <v>551673</v>
      </c>
    </row>
    <row r="3124" spans="2:5" x14ac:dyDescent="0.35">
      <c r="B3124" s="41">
        <v>45854</v>
      </c>
      <c r="C3124" s="73" t="s">
        <v>132</v>
      </c>
      <c r="E3124" s="73">
        <v>564942</v>
      </c>
    </row>
    <row r="3125" spans="2:5" x14ac:dyDescent="0.35">
      <c r="B3125" s="41">
        <v>45855</v>
      </c>
      <c r="C3125" s="73" t="s">
        <v>132</v>
      </c>
      <c r="E3125" s="73">
        <v>605326</v>
      </c>
    </row>
    <row r="3126" spans="2:5" x14ac:dyDescent="0.35">
      <c r="B3126" s="41">
        <v>45856</v>
      </c>
      <c r="C3126" s="73" t="s">
        <v>132</v>
      </c>
      <c r="E3126" s="73">
        <v>575929</v>
      </c>
    </row>
    <row r="3127" spans="2:5" x14ac:dyDescent="0.35">
      <c r="B3127" s="41">
        <v>45857</v>
      </c>
      <c r="C3127" s="73" t="s">
        <v>132</v>
      </c>
      <c r="E3127" s="73">
        <v>553595</v>
      </c>
    </row>
    <row r="3128" spans="2:5" x14ac:dyDescent="0.35">
      <c r="B3128" s="41">
        <v>45858</v>
      </c>
      <c r="C3128" s="73" t="s">
        <v>132</v>
      </c>
      <c r="E3128" s="73">
        <v>513695</v>
      </c>
    </row>
    <row r="3129" spans="2:5" x14ac:dyDescent="0.35">
      <c r="B3129" s="41">
        <v>45859</v>
      </c>
      <c r="C3129" s="73" t="s">
        <v>132</v>
      </c>
      <c r="E3129" s="73">
        <v>571681</v>
      </c>
    </row>
    <row r="3130" spans="2:5" x14ac:dyDescent="0.35">
      <c r="B3130" s="41">
        <v>45860</v>
      </c>
      <c r="C3130" s="73" t="s">
        <v>132</v>
      </c>
      <c r="E3130" s="73">
        <v>577572</v>
      </c>
    </row>
    <row r="3131" spans="2:5" x14ac:dyDescent="0.35">
      <c r="B3131" s="41">
        <v>45861</v>
      </c>
      <c r="C3131" s="73" t="s">
        <v>132</v>
      </c>
      <c r="E3131" s="73">
        <v>569242</v>
      </c>
    </row>
    <row r="3132" spans="2:5" x14ac:dyDescent="0.35">
      <c r="B3132" s="41">
        <v>45862</v>
      </c>
      <c r="C3132" s="73" t="s">
        <v>132</v>
      </c>
      <c r="E3132" s="73">
        <v>577969</v>
      </c>
    </row>
    <row r="3133" spans="2:5" x14ac:dyDescent="0.35">
      <c r="B3133" s="41">
        <v>45863</v>
      </c>
      <c r="C3133" s="73" t="s">
        <v>132</v>
      </c>
      <c r="E3133" s="73">
        <v>531058</v>
      </c>
    </row>
    <row r="3134" spans="2:5" x14ac:dyDescent="0.35">
      <c r="B3134" s="41">
        <v>45864</v>
      </c>
      <c r="C3134" s="73" t="s">
        <v>132</v>
      </c>
      <c r="E3134" s="73">
        <v>506722</v>
      </c>
    </row>
    <row r="3135" spans="2:5" x14ac:dyDescent="0.35">
      <c r="B3135" s="41">
        <v>45865</v>
      </c>
      <c r="C3135" s="73" t="s">
        <v>132</v>
      </c>
      <c r="E3135" s="73">
        <v>483772</v>
      </c>
    </row>
    <row r="3136" spans="2:5" x14ac:dyDescent="0.35">
      <c r="B3136" s="41">
        <v>45866</v>
      </c>
      <c r="C3136" s="73" t="s">
        <v>132</v>
      </c>
      <c r="E3136" s="73">
        <v>534565</v>
      </c>
    </row>
    <row r="3137" spans="2:5" x14ac:dyDescent="0.35">
      <c r="B3137" s="41">
        <v>45867</v>
      </c>
      <c r="C3137" s="73" t="s">
        <v>132</v>
      </c>
      <c r="E3137" s="73">
        <v>574729</v>
      </c>
    </row>
    <row r="3138" spans="2:5" x14ac:dyDescent="0.35">
      <c r="B3138" s="41">
        <v>45868</v>
      </c>
      <c r="C3138" s="73" t="s">
        <v>132</v>
      </c>
      <c r="E3138" s="73">
        <v>554721</v>
      </c>
    </row>
    <row r="3139" spans="2:5" x14ac:dyDescent="0.35">
      <c r="B3139" s="41">
        <v>45869</v>
      </c>
      <c r="C3139" s="73" t="s">
        <v>132</v>
      </c>
      <c r="E3139" s="73">
        <v>553467</v>
      </c>
    </row>
    <row r="3140" spans="2:5" x14ac:dyDescent="0.35">
      <c r="B3140" s="41">
        <v>45870</v>
      </c>
      <c r="C3140" s="73" t="s">
        <v>132</v>
      </c>
      <c r="E3140" s="73">
        <v>535295</v>
      </c>
    </row>
    <row r="3141" spans="2:5" x14ac:dyDescent="0.35">
      <c r="B3141" s="41">
        <v>45871</v>
      </c>
      <c r="C3141" s="73" t="s">
        <v>132</v>
      </c>
      <c r="E3141" s="73">
        <v>481433</v>
      </c>
    </row>
    <row r="3142" spans="2:5" x14ac:dyDescent="0.35">
      <c r="B3142" s="41">
        <v>45872</v>
      </c>
      <c r="C3142" s="73" t="s">
        <v>132</v>
      </c>
      <c r="E3142" s="73">
        <v>475137</v>
      </c>
    </row>
    <row r="3143" spans="2:5" x14ac:dyDescent="0.35">
      <c r="B3143" s="41">
        <v>45873</v>
      </c>
      <c r="C3143" s="73" t="s">
        <v>132</v>
      </c>
      <c r="E3143" s="73">
        <v>523678</v>
      </c>
    </row>
    <row r="3144" spans="2:5" x14ac:dyDescent="0.35">
      <c r="B3144" s="41">
        <v>45874</v>
      </c>
      <c r="C3144" s="73" t="s">
        <v>132</v>
      </c>
      <c r="E3144" s="73">
        <v>478683</v>
      </c>
    </row>
    <row r="3145" spans="2:5" x14ac:dyDescent="0.35">
      <c r="B3145" s="41">
        <v>45875</v>
      </c>
      <c r="C3145" s="73" t="s">
        <v>132</v>
      </c>
      <c r="E3145" s="73">
        <v>519995</v>
      </c>
    </row>
    <row r="3146" spans="2:5" x14ac:dyDescent="0.35">
      <c r="B3146" s="41">
        <v>45876</v>
      </c>
      <c r="C3146" s="73" t="s">
        <v>132</v>
      </c>
      <c r="E3146" s="73">
        <v>529752</v>
      </c>
    </row>
    <row r="3147" spans="2:5" x14ac:dyDescent="0.35">
      <c r="B3147" s="41">
        <v>45877</v>
      </c>
      <c r="C3147" s="73" t="s">
        <v>132</v>
      </c>
      <c r="E3147" s="73">
        <v>496803</v>
      </c>
    </row>
    <row r="3148" spans="2:5" x14ac:dyDescent="0.35">
      <c r="B3148" s="41">
        <v>45878</v>
      </c>
      <c r="C3148" s="73" t="s">
        <v>132</v>
      </c>
      <c r="E3148" s="73">
        <v>436390</v>
      </c>
    </row>
    <row r="3149" spans="2:5" x14ac:dyDescent="0.35">
      <c r="B3149" s="41">
        <v>45879</v>
      </c>
      <c r="C3149" s="73" t="s">
        <v>132</v>
      </c>
      <c r="E3149" s="73">
        <v>460176</v>
      </c>
    </row>
    <row r="3150" spans="2:5" x14ac:dyDescent="0.35">
      <c r="B3150" s="41">
        <v>45880</v>
      </c>
      <c r="C3150" s="73" t="s">
        <v>132</v>
      </c>
      <c r="E3150" s="73">
        <v>568252</v>
      </c>
    </row>
    <row r="3151" spans="2:5" x14ac:dyDescent="0.35">
      <c r="B3151" s="41">
        <v>45881</v>
      </c>
      <c r="C3151" s="73" t="s">
        <v>132</v>
      </c>
      <c r="E3151" s="73">
        <v>577372</v>
      </c>
    </row>
    <row r="3152" spans="2:5" x14ac:dyDescent="0.35">
      <c r="B3152" s="41">
        <v>45882</v>
      </c>
      <c r="C3152" s="73" t="s">
        <v>132</v>
      </c>
      <c r="E3152" s="73">
        <v>598243</v>
      </c>
    </row>
    <row r="3153" spans="2:5" x14ac:dyDescent="0.35">
      <c r="B3153" s="41">
        <v>45883</v>
      </c>
      <c r="C3153" s="73" t="s">
        <v>132</v>
      </c>
      <c r="E3153" s="73">
        <v>588572</v>
      </c>
    </row>
    <row r="3154" spans="2:5" x14ac:dyDescent="0.35">
      <c r="B3154" s="41">
        <v>45884</v>
      </c>
      <c r="C3154" s="73" t="s">
        <v>132</v>
      </c>
      <c r="E3154" s="73">
        <v>557539</v>
      </c>
    </row>
    <row r="3155" spans="2:5" x14ac:dyDescent="0.35">
      <c r="B3155" s="41">
        <v>45885</v>
      </c>
      <c r="C3155" s="73" t="s">
        <v>132</v>
      </c>
      <c r="E3155" s="73">
        <v>512327</v>
      </c>
    </row>
    <row r="3156" spans="2:5" x14ac:dyDescent="0.35">
      <c r="B3156" s="41">
        <v>45886</v>
      </c>
      <c r="C3156" s="73" t="s">
        <v>132</v>
      </c>
      <c r="E3156" s="73">
        <v>459274</v>
      </c>
    </row>
    <row r="3157" spans="2:5" x14ac:dyDescent="0.35">
      <c r="B3157" s="41">
        <v>45887</v>
      </c>
      <c r="C3157" s="73" t="s">
        <v>132</v>
      </c>
      <c r="E3157" s="73">
        <v>581007</v>
      </c>
    </row>
    <row r="3158" spans="2:5" x14ac:dyDescent="0.35">
      <c r="B3158" s="41">
        <v>45888</v>
      </c>
      <c r="C3158" s="73" t="s">
        <v>132</v>
      </c>
      <c r="E3158" s="73">
        <v>579900</v>
      </c>
    </row>
    <row r="3159" spans="2:5" x14ac:dyDescent="0.35">
      <c r="B3159" s="41">
        <v>45889</v>
      </c>
      <c r="C3159" s="73" t="s">
        <v>132</v>
      </c>
      <c r="E3159" s="73">
        <v>571560</v>
      </c>
    </row>
    <row r="3160" spans="2:5" x14ac:dyDescent="0.35">
      <c r="B3160" s="41">
        <v>45890</v>
      </c>
      <c r="C3160" s="73" t="s">
        <v>132</v>
      </c>
      <c r="E3160" s="73">
        <v>568257</v>
      </c>
    </row>
    <row r="3161" spans="2:5" x14ac:dyDescent="0.35">
      <c r="B3161" s="41">
        <v>45891</v>
      </c>
      <c r="C3161" s="73" t="s">
        <v>132</v>
      </c>
      <c r="E3161" s="73">
        <v>550393</v>
      </c>
    </row>
    <row r="3162" spans="2:5" x14ac:dyDescent="0.35">
      <c r="B3162" s="41">
        <v>45892</v>
      </c>
      <c r="C3162" s="73" t="s">
        <v>132</v>
      </c>
      <c r="E3162" s="73">
        <v>514505</v>
      </c>
    </row>
    <row r="3163" spans="2:5" x14ac:dyDescent="0.35">
      <c r="B3163" s="41">
        <v>45893</v>
      </c>
      <c r="C3163" s="73" t="s">
        <v>132</v>
      </c>
      <c r="E3163" s="73">
        <v>483812</v>
      </c>
    </row>
    <row r="3164" spans="2:5" x14ac:dyDescent="0.35">
      <c r="B3164" s="41">
        <v>45894</v>
      </c>
      <c r="C3164" s="73" t="s">
        <v>132</v>
      </c>
      <c r="E3164" s="73">
        <v>455147</v>
      </c>
    </row>
    <row r="3165" spans="2:5" x14ac:dyDescent="0.35">
      <c r="B3165" s="41">
        <v>45895</v>
      </c>
      <c r="C3165" s="73" t="s">
        <v>132</v>
      </c>
      <c r="E3165" s="73">
        <v>540716</v>
      </c>
    </row>
    <row r="3166" spans="2:5" x14ac:dyDescent="0.35">
      <c r="B3166" s="41">
        <v>45896</v>
      </c>
      <c r="C3166" s="73" t="s">
        <v>132</v>
      </c>
      <c r="E3166" s="73">
        <v>556303</v>
      </c>
    </row>
    <row r="3167" spans="2:5" x14ac:dyDescent="0.35">
      <c r="B3167" s="41">
        <v>45897</v>
      </c>
      <c r="C3167" s="73" t="s">
        <v>132</v>
      </c>
      <c r="E3167" s="73">
        <v>546608</v>
      </c>
    </row>
    <row r="3168" spans="2:5" x14ac:dyDescent="0.35">
      <c r="B3168" s="41">
        <v>45898</v>
      </c>
      <c r="C3168" s="73" t="s">
        <v>132</v>
      </c>
      <c r="E3168" s="73">
        <v>549583</v>
      </c>
    </row>
    <row r="3169" spans="2:5" x14ac:dyDescent="0.35">
      <c r="B3169" s="41">
        <v>45899</v>
      </c>
      <c r="C3169" s="73" t="s">
        <v>132</v>
      </c>
      <c r="E3169" s="73">
        <v>492604</v>
      </c>
    </row>
    <row r="3170" spans="2:5" x14ac:dyDescent="0.35">
      <c r="B3170" s="41">
        <v>45900</v>
      </c>
      <c r="C3170" s="73" t="s">
        <v>132</v>
      </c>
      <c r="E3170" s="73">
        <v>440425</v>
      </c>
    </row>
    <row r="3171" spans="2:5" x14ac:dyDescent="0.35">
      <c r="B3171" s="41">
        <v>45901</v>
      </c>
      <c r="C3171" s="73" t="s">
        <v>132</v>
      </c>
      <c r="E3171" s="73">
        <v>528110</v>
      </c>
    </row>
    <row r="3172" spans="2:5" x14ac:dyDescent="0.35">
      <c r="B3172" s="41">
        <v>45902</v>
      </c>
      <c r="C3172" s="73" t="s">
        <v>132</v>
      </c>
      <c r="E3172" s="73">
        <v>586264</v>
      </c>
    </row>
    <row r="3173" spans="2:5" x14ac:dyDescent="0.35">
      <c r="B3173" s="41">
        <v>45903</v>
      </c>
      <c r="C3173" s="73" t="s">
        <v>132</v>
      </c>
      <c r="E3173" s="73">
        <v>593438</v>
      </c>
    </row>
    <row r="3174" spans="2:5" x14ac:dyDescent="0.35">
      <c r="B3174" s="41">
        <v>45904</v>
      </c>
      <c r="C3174" s="73" t="s">
        <v>132</v>
      </c>
      <c r="E3174" s="73">
        <v>585906</v>
      </c>
    </row>
    <row r="3175" spans="2:5" x14ac:dyDescent="0.35">
      <c r="B3175" s="41">
        <v>45905</v>
      </c>
      <c r="C3175" s="73" t="s">
        <v>132</v>
      </c>
      <c r="E3175" s="73">
        <v>555640</v>
      </c>
    </row>
    <row r="3176" spans="2:5" x14ac:dyDescent="0.35">
      <c r="B3176" s="41">
        <v>45906</v>
      </c>
      <c r="C3176" s="73" t="s">
        <v>132</v>
      </c>
      <c r="E3176" s="73">
        <v>486899</v>
      </c>
    </row>
    <row r="3177" spans="2:5" x14ac:dyDescent="0.35">
      <c r="B3177" s="41">
        <v>45907</v>
      </c>
      <c r="C3177" s="73" t="s">
        <v>132</v>
      </c>
      <c r="E3177" s="73">
        <v>502896</v>
      </c>
    </row>
    <row r="3178" spans="2:5" x14ac:dyDescent="0.35">
      <c r="B3178" s="41">
        <v>45908</v>
      </c>
      <c r="C3178" s="73" t="s">
        <v>132</v>
      </c>
      <c r="E3178" s="73">
        <v>543644</v>
      </c>
    </row>
    <row r="3179" spans="2:5" x14ac:dyDescent="0.35">
      <c r="B3179" s="41">
        <v>45909</v>
      </c>
      <c r="C3179" s="73" t="s">
        <v>132</v>
      </c>
      <c r="E3179" s="73">
        <v>557716</v>
      </c>
    </row>
    <row r="3180" spans="2:5" x14ac:dyDescent="0.35">
      <c r="B3180" s="41">
        <v>45910</v>
      </c>
      <c r="C3180" s="73" t="s">
        <v>132</v>
      </c>
      <c r="E3180" s="73">
        <v>579486</v>
      </c>
    </row>
    <row r="3181" spans="2:5" x14ac:dyDescent="0.35">
      <c r="B3181" s="41">
        <v>45911</v>
      </c>
      <c r="C3181" s="73" t="s">
        <v>132</v>
      </c>
      <c r="E3181" s="73">
        <v>542158</v>
      </c>
    </row>
    <row r="3182" spans="2:5" x14ac:dyDescent="0.35">
      <c r="B3182" s="41">
        <v>45912</v>
      </c>
      <c r="C3182" s="73" t="s">
        <v>132</v>
      </c>
      <c r="E3182" s="73">
        <v>528907</v>
      </c>
    </row>
    <row r="3183" spans="2:5" x14ac:dyDescent="0.35">
      <c r="B3183" s="41">
        <v>45913</v>
      </c>
      <c r="C3183" s="73" t="s">
        <v>132</v>
      </c>
      <c r="E3183" s="73">
        <v>498453</v>
      </c>
    </row>
    <row r="3184" spans="2:5" x14ac:dyDescent="0.35">
      <c r="B3184" s="41">
        <v>45914</v>
      </c>
      <c r="C3184" s="73" t="s">
        <v>132</v>
      </c>
      <c r="E3184" s="73">
        <v>547413</v>
      </c>
    </row>
    <row r="3185" spans="2:5" x14ac:dyDescent="0.35">
      <c r="B3185" s="41">
        <v>45915</v>
      </c>
      <c r="C3185" s="73" t="s">
        <v>132</v>
      </c>
      <c r="E3185" s="73">
        <v>547208</v>
      </c>
    </row>
    <row r="3186" spans="2:5" x14ac:dyDescent="0.35">
      <c r="B3186" s="41">
        <v>45916</v>
      </c>
      <c r="C3186" s="73" t="s">
        <v>132</v>
      </c>
      <c r="E3186" s="73">
        <v>566584</v>
      </c>
    </row>
    <row r="3187" spans="2:5" x14ac:dyDescent="0.35">
      <c r="B3187" s="41">
        <v>45917</v>
      </c>
      <c r="C3187" s="73" t="s">
        <v>132</v>
      </c>
      <c r="E3187" s="73">
        <v>609844</v>
      </c>
    </row>
    <row r="3188" spans="2:5" x14ac:dyDescent="0.35">
      <c r="B3188" s="41">
        <v>45918</v>
      </c>
      <c r="C3188" s="73" t="s">
        <v>132</v>
      </c>
      <c r="E3188" s="73">
        <v>591266</v>
      </c>
    </row>
    <row r="3189" spans="2:5" x14ac:dyDescent="0.35">
      <c r="B3189" s="41">
        <v>45919</v>
      </c>
      <c r="C3189" s="73" t="s">
        <v>132</v>
      </c>
      <c r="E3189" s="73">
        <v>570916</v>
      </c>
    </row>
    <row r="3190" spans="2:5" x14ac:dyDescent="0.35">
      <c r="B3190" s="41">
        <v>45920</v>
      </c>
      <c r="C3190" s="73" t="s">
        <v>132</v>
      </c>
      <c r="E3190" s="73">
        <v>561855</v>
      </c>
    </row>
    <row r="3191" spans="2:5" x14ac:dyDescent="0.35">
      <c r="B3191" s="41">
        <v>45921</v>
      </c>
      <c r="C3191" s="73" t="s">
        <v>132</v>
      </c>
      <c r="E3191" s="73">
        <v>513087</v>
      </c>
    </row>
    <row r="3192" spans="2:5" x14ac:dyDescent="0.35">
      <c r="B3192" s="41">
        <v>45922</v>
      </c>
      <c r="C3192" s="73" t="s">
        <v>132</v>
      </c>
      <c r="E3192" s="73">
        <v>590953</v>
      </c>
    </row>
    <row r="3193" spans="2:5" x14ac:dyDescent="0.35">
      <c r="B3193" s="41">
        <v>45923</v>
      </c>
      <c r="C3193" s="73" t="s">
        <v>132</v>
      </c>
      <c r="E3193" s="73">
        <v>618113</v>
      </c>
    </row>
    <row r="3194" spans="2:5" x14ac:dyDescent="0.35">
      <c r="B3194" s="41">
        <v>45924</v>
      </c>
      <c r="C3194" s="73" t="s">
        <v>132</v>
      </c>
      <c r="E3194" s="73">
        <v>625363</v>
      </c>
    </row>
    <row r="3195" spans="2:5" x14ac:dyDescent="0.35">
      <c r="B3195" s="41">
        <v>45925</v>
      </c>
      <c r="C3195" s="73" t="s">
        <v>132</v>
      </c>
      <c r="E3195" s="73">
        <v>592822</v>
      </c>
    </row>
    <row r="3196" spans="2:5" x14ac:dyDescent="0.35">
      <c r="B3196" s="41">
        <v>45926</v>
      </c>
      <c r="C3196" s="73" t="s">
        <v>132</v>
      </c>
      <c r="E3196" s="73">
        <v>633905</v>
      </c>
    </row>
    <row r="3197" spans="2:5" x14ac:dyDescent="0.35">
      <c r="B3197" s="41">
        <v>45927</v>
      </c>
      <c r="C3197" s="73" t="s">
        <v>132</v>
      </c>
      <c r="E3197" s="73">
        <v>562733</v>
      </c>
    </row>
    <row r="3198" spans="2:5" x14ac:dyDescent="0.35">
      <c r="B3198" s="41">
        <v>45928</v>
      </c>
      <c r="C3198" s="73" t="s">
        <v>132</v>
      </c>
      <c r="E3198" s="73">
        <v>560269</v>
      </c>
    </row>
    <row r="3199" spans="2:5" x14ac:dyDescent="0.35">
      <c r="B3199" s="41">
        <v>45929</v>
      </c>
      <c r="C3199" s="73" t="s">
        <v>132</v>
      </c>
      <c r="E3199" s="73">
        <v>622761</v>
      </c>
    </row>
    <row r="3200" spans="2:5" x14ac:dyDescent="0.35">
      <c r="B3200" s="41">
        <v>45930</v>
      </c>
      <c r="C3200" s="73" t="s">
        <v>132</v>
      </c>
      <c r="E3200" s="73">
        <v>612583</v>
      </c>
    </row>
    <row r="3201" spans="2:5" x14ac:dyDescent="0.35">
      <c r="B3201" s="41">
        <v>45931</v>
      </c>
      <c r="C3201" s="73" t="s">
        <v>132</v>
      </c>
      <c r="E3201" s="73">
        <v>629312</v>
      </c>
    </row>
    <row r="3202" spans="2:5" x14ac:dyDescent="0.35">
      <c r="B3202" s="41">
        <v>45932</v>
      </c>
      <c r="C3202" s="73" t="s">
        <v>132</v>
      </c>
      <c r="E3202" s="73">
        <v>613143</v>
      </c>
    </row>
    <row r="3203" spans="2:5" x14ac:dyDescent="0.35">
      <c r="B3203" s="41">
        <v>45933</v>
      </c>
      <c r="C3203" s="73" t="s">
        <v>132</v>
      </c>
      <c r="E3203" s="73">
        <v>605885</v>
      </c>
    </row>
    <row r="3204" spans="2:5" x14ac:dyDescent="0.35">
      <c r="B3204" s="41">
        <v>45934</v>
      </c>
      <c r="C3204" s="73" t="s">
        <v>132</v>
      </c>
      <c r="E3204" s="73">
        <v>506350</v>
      </c>
    </row>
    <row r="3205" spans="2:5" x14ac:dyDescent="0.35">
      <c r="B3205" s="41">
        <v>45935</v>
      </c>
      <c r="C3205" s="73" t="s">
        <v>132</v>
      </c>
      <c r="E3205" s="73">
        <v>508372</v>
      </c>
    </row>
    <row r="3206" spans="2:5" x14ac:dyDescent="0.35">
      <c r="B3206" s="41">
        <v>45936</v>
      </c>
      <c r="C3206" s="73" t="s">
        <v>132</v>
      </c>
      <c r="E3206" s="73">
        <v>583493</v>
      </c>
    </row>
    <row r="3207" spans="2:5" x14ac:dyDescent="0.35">
      <c r="B3207" s="41">
        <v>45937</v>
      </c>
      <c r="C3207" s="73" t="s">
        <v>132</v>
      </c>
      <c r="E3207" s="73">
        <v>630448</v>
      </c>
    </row>
    <row r="3208" spans="2:5" x14ac:dyDescent="0.35">
      <c r="B3208" s="41">
        <v>45938</v>
      </c>
      <c r="C3208" s="73" t="s">
        <v>132</v>
      </c>
      <c r="E3208" s="73">
        <v>645890</v>
      </c>
    </row>
    <row r="3209" spans="2:5" x14ac:dyDescent="0.35">
      <c r="B3209" s="41">
        <v>45939</v>
      </c>
      <c r="C3209" s="73" t="s">
        <v>132</v>
      </c>
      <c r="E3209" s="73">
        <v>627328</v>
      </c>
    </row>
    <row r="3210" spans="2:5" x14ac:dyDescent="0.35">
      <c r="B3210" s="41">
        <v>45940</v>
      </c>
      <c r="C3210" s="73" t="s">
        <v>132</v>
      </c>
      <c r="E3210" s="73">
        <v>651987</v>
      </c>
    </row>
    <row r="3211" spans="2:5" x14ac:dyDescent="0.35">
      <c r="B3211" s="41">
        <v>45941</v>
      </c>
      <c r="C3211" s="73" t="s">
        <v>132</v>
      </c>
      <c r="E3211" s="73">
        <v>597499</v>
      </c>
    </row>
    <row r="3212" spans="2:5" x14ac:dyDescent="0.35">
      <c r="B3212" s="41">
        <v>45942</v>
      </c>
      <c r="C3212" s="73" t="s">
        <v>132</v>
      </c>
      <c r="E3212" s="73">
        <v>607714</v>
      </c>
    </row>
    <row r="3213" spans="2:5" x14ac:dyDescent="0.35">
      <c r="B3213" s="41">
        <v>45943</v>
      </c>
      <c r="C3213" s="73" t="s">
        <v>132</v>
      </c>
      <c r="E3213" s="73">
        <v>681223</v>
      </c>
    </row>
    <row r="3214" spans="2:5" x14ac:dyDescent="0.35">
      <c r="B3214" s="41">
        <v>45944</v>
      </c>
      <c r="C3214" s="73" t="s">
        <v>132</v>
      </c>
      <c r="E3214" s="73">
        <v>703479</v>
      </c>
    </row>
    <row r="3215" spans="2:5" x14ac:dyDescent="0.35">
      <c r="B3215" s="41">
        <v>45945</v>
      </c>
      <c r="C3215" s="73" t="s">
        <v>132</v>
      </c>
      <c r="E3215" s="73">
        <v>704150</v>
      </c>
    </row>
    <row r="3216" spans="2:5" x14ac:dyDescent="0.35">
      <c r="B3216" s="41">
        <v>45946</v>
      </c>
      <c r="C3216" s="73" t="s">
        <v>132</v>
      </c>
      <c r="E3216" s="73">
        <v>702200</v>
      </c>
    </row>
    <row r="3217" spans="2:5" x14ac:dyDescent="0.35">
      <c r="B3217" s="41">
        <v>45947</v>
      </c>
      <c r="C3217" s="73" t="s">
        <v>132</v>
      </c>
      <c r="E3217" s="73">
        <v>690917</v>
      </c>
    </row>
    <row r="3218" spans="2:5" x14ac:dyDescent="0.35">
      <c r="B3218" s="41">
        <v>45948</v>
      </c>
      <c r="C3218" s="73" t="s">
        <v>132</v>
      </c>
      <c r="E3218" s="73">
        <v>614181</v>
      </c>
    </row>
    <row r="3219" spans="2:5" x14ac:dyDescent="0.35">
      <c r="B3219" s="41">
        <v>45949</v>
      </c>
      <c r="C3219" s="73" t="s">
        <v>132</v>
      </c>
      <c r="E3219" s="73">
        <v>594340</v>
      </c>
    </row>
    <row r="3220" spans="2:5" x14ac:dyDescent="0.35">
      <c r="B3220" s="41">
        <v>45950</v>
      </c>
      <c r="E3220" s="73">
        <v>682030</v>
      </c>
    </row>
    <row r="3221" spans="2:5" x14ac:dyDescent="0.35">
      <c r="B3221" s="41">
        <v>45951</v>
      </c>
      <c r="E3221" s="73">
        <v>659549</v>
      </c>
    </row>
    <row r="3222" spans="2:5" x14ac:dyDescent="0.35">
      <c r="B3222" s="41">
        <v>45952</v>
      </c>
      <c r="E3222" s="73">
        <v>669348</v>
      </c>
    </row>
    <row r="3223" spans="2:5" x14ac:dyDescent="0.35">
      <c r="B3223" s="41">
        <v>45953</v>
      </c>
      <c r="E3223" s="73">
        <v>674142</v>
      </c>
    </row>
    <row r="3224" spans="2:5" x14ac:dyDescent="0.35">
      <c r="B3224" s="41">
        <v>45954</v>
      </c>
      <c r="E3224" s="73">
        <v>648324</v>
      </c>
    </row>
    <row r="3225" spans="2:5" x14ac:dyDescent="0.35">
      <c r="B3225" s="41">
        <v>45955</v>
      </c>
      <c r="E3225" s="73">
        <v>580832</v>
      </c>
    </row>
    <row r="3226" spans="2:5" x14ac:dyDescent="0.35">
      <c r="B3226" s="41">
        <v>45956</v>
      </c>
      <c r="E3226" s="73">
        <v>626612</v>
      </c>
    </row>
    <row r="3227" spans="2:5" x14ac:dyDescent="0.35">
      <c r="B3227" s="41">
        <v>45957</v>
      </c>
      <c r="E3227" s="73">
        <v>653593</v>
      </c>
    </row>
    <row r="3228" spans="2:5" x14ac:dyDescent="0.35">
      <c r="B3228" s="41">
        <v>45958</v>
      </c>
      <c r="E3228" s="73">
        <v>639328</v>
      </c>
    </row>
    <row r="3229" spans="2:5" x14ac:dyDescent="0.35">
      <c r="B3229" s="41">
        <v>45959</v>
      </c>
      <c r="E3229" s="73">
        <v>702692</v>
      </c>
    </row>
    <row r="3230" spans="2:5" x14ac:dyDescent="0.35">
      <c r="B3230" s="41">
        <v>45960</v>
      </c>
      <c r="E3230" s="73">
        <v>696203</v>
      </c>
    </row>
    <row r="3231" spans="2:5" x14ac:dyDescent="0.35">
      <c r="B3231" s="41">
        <v>45961</v>
      </c>
      <c r="E3231" s="73">
        <v>636734</v>
      </c>
    </row>
    <row r="3232" spans="2:5" x14ac:dyDescent="0.35">
      <c r="B3232" s="41">
        <v>45962</v>
      </c>
      <c r="E3232" s="73">
        <v>575963</v>
      </c>
    </row>
    <row r="3233" spans="2:5" x14ac:dyDescent="0.35">
      <c r="B3233" s="41">
        <v>45963</v>
      </c>
      <c r="E3233" s="73">
        <v>602688</v>
      </c>
    </row>
    <row r="3234" spans="2:5" x14ac:dyDescent="0.35">
      <c r="B3234" s="41">
        <v>45964</v>
      </c>
      <c r="E3234" s="73">
        <v>647579</v>
      </c>
    </row>
    <row r="3235" spans="2:5" x14ac:dyDescent="0.35">
      <c r="B3235" s="41">
        <v>45965</v>
      </c>
      <c r="E3235" s="73">
        <v>665437</v>
      </c>
    </row>
    <row r="3236" spans="2:5" x14ac:dyDescent="0.35">
      <c r="B3236" s="41">
        <v>45966</v>
      </c>
      <c r="E3236" s="73">
        <v>684758</v>
      </c>
    </row>
    <row r="3237" spans="2:5" x14ac:dyDescent="0.35">
      <c r="B3237" s="41">
        <v>45967</v>
      </c>
      <c r="E3237" s="73">
        <v>697986</v>
      </c>
    </row>
    <row r="3238" spans="2:5" x14ac:dyDescent="0.35">
      <c r="B3238" s="41">
        <v>45968</v>
      </c>
      <c r="E3238" s="73">
        <v>688115</v>
      </c>
    </row>
    <row r="3239" spans="2:5" x14ac:dyDescent="0.35">
      <c r="B3239" s="41">
        <v>45969</v>
      </c>
      <c r="E3239" s="73">
        <v>613901</v>
      </c>
    </row>
    <row r="3240" spans="2:5" x14ac:dyDescent="0.35">
      <c r="B3240" s="41">
        <v>45970</v>
      </c>
      <c r="E3240" s="73">
        <v>621587</v>
      </c>
    </row>
    <row r="3241" spans="2:5" x14ac:dyDescent="0.35">
      <c r="B3241" s="41">
        <v>45971</v>
      </c>
      <c r="E3241" s="73">
        <v>708936</v>
      </c>
    </row>
    <row r="3242" spans="2:5" x14ac:dyDescent="0.35">
      <c r="B3242" s="41">
        <v>45972</v>
      </c>
      <c r="E3242" s="73">
        <v>699792</v>
      </c>
    </row>
    <row r="3243" spans="2:5" x14ac:dyDescent="0.35">
      <c r="B3243" s="41">
        <v>45973</v>
      </c>
      <c r="E3243" s="73">
        <v>707295</v>
      </c>
    </row>
    <row r="3244" spans="2:5" x14ac:dyDescent="0.35">
      <c r="B3244" s="41">
        <v>45974</v>
      </c>
      <c r="E3244" s="73">
        <v>681152</v>
      </c>
    </row>
    <row r="3245" spans="2:5" x14ac:dyDescent="0.35">
      <c r="B3245" s="41">
        <v>45975</v>
      </c>
      <c r="E3245" s="73">
        <v>690234</v>
      </c>
    </row>
    <row r="3246" spans="2:5" x14ac:dyDescent="0.35">
      <c r="B3246" s="41">
        <v>45976</v>
      </c>
      <c r="E3246" s="73">
        <v>656216</v>
      </c>
    </row>
    <row r="3247" spans="2:5" x14ac:dyDescent="0.35">
      <c r="B3247" s="41">
        <v>45977</v>
      </c>
      <c r="E3247" s="73">
        <v>668933</v>
      </c>
    </row>
    <row r="3248" spans="2:5" x14ac:dyDescent="0.35">
      <c r="B3248" s="41">
        <v>45978</v>
      </c>
      <c r="E3248" s="73">
        <v>757269</v>
      </c>
    </row>
    <row r="3249" spans="2:5" x14ac:dyDescent="0.35">
      <c r="B3249" s="41">
        <v>45979</v>
      </c>
      <c r="E3249" s="73">
        <v>808174</v>
      </c>
    </row>
    <row r="3250" spans="2:5" x14ac:dyDescent="0.35">
      <c r="B3250" s="41">
        <v>45980</v>
      </c>
      <c r="E3250" s="73">
        <v>797581</v>
      </c>
    </row>
    <row r="3251" spans="2:5" x14ac:dyDescent="0.35">
      <c r="B3251" s="41">
        <v>45981</v>
      </c>
      <c r="E3251" s="73">
        <v>838798</v>
      </c>
    </row>
    <row r="3252" spans="2:5" x14ac:dyDescent="0.35">
      <c r="B3252" s="41">
        <v>45982</v>
      </c>
      <c r="E3252" s="73">
        <v>826939</v>
      </c>
    </row>
    <row r="3253" spans="2:5" x14ac:dyDescent="0.35">
      <c r="B3253" s="41">
        <v>45983</v>
      </c>
      <c r="E3253" s="73">
        <v>760922</v>
      </c>
    </row>
    <row r="3254" spans="2:5" x14ac:dyDescent="0.35">
      <c r="B3254" s="41">
        <v>45984</v>
      </c>
      <c r="E3254" s="73">
        <v>702055</v>
      </c>
    </row>
    <row r="3255" spans="2:5" x14ac:dyDescent="0.35">
      <c r="B3255" s="41">
        <v>45985</v>
      </c>
      <c r="E3255" s="73">
        <v>794454</v>
      </c>
    </row>
    <row r="3256" spans="2:5" x14ac:dyDescent="0.35">
      <c r="B3256" s="41">
        <v>45986</v>
      </c>
      <c r="E3256" s="73">
        <v>817579</v>
      </c>
    </row>
    <row r="3257" spans="2:5" x14ac:dyDescent="0.35">
      <c r="B3257" s="41">
        <v>45987</v>
      </c>
      <c r="E3257" s="73">
        <v>832159</v>
      </c>
    </row>
    <row r="3258" spans="2:5" x14ac:dyDescent="0.35">
      <c r="B3258" s="41">
        <v>45988</v>
      </c>
      <c r="E3258" s="73">
        <v>733270</v>
      </c>
    </row>
    <row r="3259" spans="2:5" x14ac:dyDescent="0.35">
      <c r="B3259" s="41">
        <v>45989</v>
      </c>
      <c r="E3259" s="73">
        <v>698647</v>
      </c>
    </row>
    <row r="3260" spans="2:5" x14ac:dyDescent="0.35">
      <c r="B3260" s="41">
        <v>45990</v>
      </c>
      <c r="E3260" s="73">
        <v>700633</v>
      </c>
    </row>
    <row r="3261" spans="2:5" x14ac:dyDescent="0.35">
      <c r="B3261" s="41">
        <v>45991</v>
      </c>
      <c r="E3261" s="73">
        <v>698208</v>
      </c>
    </row>
    <row r="3262" spans="2:5" x14ac:dyDescent="0.35">
      <c r="B3262" s="41">
        <v>45992</v>
      </c>
      <c r="E3262" s="73">
        <v>758072</v>
      </c>
    </row>
    <row r="3263" spans="2:5" x14ac:dyDescent="0.35">
      <c r="B3263" s="41">
        <v>45993</v>
      </c>
      <c r="E3263" s="73">
        <v>768016</v>
      </c>
    </row>
    <row r="3264" spans="2:5" x14ac:dyDescent="0.35">
      <c r="B3264" s="41">
        <v>45994</v>
      </c>
      <c r="E3264" s="73">
        <v>790761</v>
      </c>
    </row>
    <row r="3265" spans="2:5" x14ac:dyDescent="0.35">
      <c r="B3265" s="41">
        <v>45995</v>
      </c>
      <c r="E3265" s="73">
        <v>815145</v>
      </c>
    </row>
    <row r="3266" spans="2:5" x14ac:dyDescent="0.35">
      <c r="B3266" s="41">
        <v>45996</v>
      </c>
      <c r="E3266" s="73">
        <v>792184</v>
      </c>
    </row>
    <row r="3267" spans="2:5" x14ac:dyDescent="0.35">
      <c r="B3267" s="41">
        <v>45997</v>
      </c>
      <c r="E3267" s="73">
        <v>702345</v>
      </c>
    </row>
    <row r="3268" spans="2:5" x14ac:dyDescent="0.35">
      <c r="B3268" s="41">
        <v>45998</v>
      </c>
      <c r="E3268" s="73">
        <v>697524</v>
      </c>
    </row>
    <row r="3269" spans="2:5" x14ac:dyDescent="0.35">
      <c r="B3269" s="41">
        <v>45999</v>
      </c>
      <c r="E3269" s="73">
        <v>744012</v>
      </c>
    </row>
    <row r="3270" spans="2:5" x14ac:dyDescent="0.35">
      <c r="B3270" s="41">
        <v>46000</v>
      </c>
      <c r="E3270" s="73">
        <v>720088</v>
      </c>
    </row>
    <row r="3271" spans="2:5" x14ac:dyDescent="0.35">
      <c r="B3271" s="41">
        <v>46001</v>
      </c>
      <c r="E3271" s="73">
        <v>709292</v>
      </c>
    </row>
    <row r="3272" spans="2:5" x14ac:dyDescent="0.35">
      <c r="B3272" s="41">
        <v>46002</v>
      </c>
      <c r="E3272" s="73">
        <v>734325</v>
      </c>
    </row>
    <row r="3273" spans="2:5" x14ac:dyDescent="0.35">
      <c r="B3273" s="41">
        <v>46003</v>
      </c>
      <c r="E3273" s="73">
        <v>752656</v>
      </c>
    </row>
    <row r="3274" spans="2:5" x14ac:dyDescent="0.35">
      <c r="B3274" s="41">
        <v>46004</v>
      </c>
      <c r="E3274" s="73">
        <v>652439</v>
      </c>
    </row>
    <row r="3275" spans="2:5" x14ac:dyDescent="0.35">
      <c r="B3275" s="41">
        <v>46005</v>
      </c>
      <c r="E3275" s="73">
        <v>629662</v>
      </c>
    </row>
    <row r="3276" spans="2:5" x14ac:dyDescent="0.35">
      <c r="B3276" s="41">
        <v>46006</v>
      </c>
      <c r="E3276" s="73">
        <v>773456</v>
      </c>
    </row>
    <row r="3277" spans="2:5" x14ac:dyDescent="0.35">
      <c r="B3277" s="41">
        <v>46007</v>
      </c>
      <c r="E3277" s="73">
        <v>791443</v>
      </c>
    </row>
    <row r="3278" spans="2:5" x14ac:dyDescent="0.35">
      <c r="B3278" s="41">
        <v>46008</v>
      </c>
      <c r="E3278" s="73">
        <v>766028</v>
      </c>
    </row>
    <row r="3279" spans="2:5" x14ac:dyDescent="0.35">
      <c r="B3279" s="41">
        <v>46009</v>
      </c>
      <c r="E3279" s="73">
        <v>761628</v>
      </c>
    </row>
    <row r="3280" spans="2:5" x14ac:dyDescent="0.35">
      <c r="B3280" s="41">
        <v>46010</v>
      </c>
      <c r="E3280" s="73">
        <v>713228</v>
      </c>
    </row>
    <row r="3281" spans="2:5" x14ac:dyDescent="0.35">
      <c r="B3281" s="41">
        <v>46011</v>
      </c>
      <c r="E3281" s="73">
        <v>688587</v>
      </c>
    </row>
    <row r="3282" spans="2:5" x14ac:dyDescent="0.35">
      <c r="B3282" s="41">
        <v>46012</v>
      </c>
      <c r="E3282" s="73">
        <v>690386</v>
      </c>
    </row>
    <row r="3283" spans="2:5" x14ac:dyDescent="0.35">
      <c r="B3283" s="41">
        <v>46013</v>
      </c>
      <c r="E3283" s="73">
        <v>735526</v>
      </c>
    </row>
    <row r="3284" spans="2:5" x14ac:dyDescent="0.35">
      <c r="B3284" s="41">
        <v>46014</v>
      </c>
      <c r="E3284" s="73">
        <v>748113</v>
      </c>
    </row>
    <row r="3285" spans="2:5" x14ac:dyDescent="0.35">
      <c r="B3285" s="41">
        <v>46015</v>
      </c>
      <c r="E3285" s="73">
        <v>687494</v>
      </c>
    </row>
    <row r="3286" spans="2:5" x14ac:dyDescent="0.35">
      <c r="B3286" s="41">
        <v>46016</v>
      </c>
      <c r="E3286" s="73">
        <v>607019</v>
      </c>
    </row>
    <row r="3287" spans="2:5" x14ac:dyDescent="0.35">
      <c r="B3287" s="41">
        <v>46017</v>
      </c>
      <c r="E3287" s="73">
        <v>623433</v>
      </c>
    </row>
    <row r="3288" spans="2:5" x14ac:dyDescent="0.35">
      <c r="B3288" s="41">
        <v>46018</v>
      </c>
      <c r="E3288" s="73">
        <v>668157</v>
      </c>
    </row>
    <row r="3289" spans="2:5" x14ac:dyDescent="0.35">
      <c r="B3289" s="41">
        <v>46019</v>
      </c>
      <c r="E3289" s="73">
        <v>691240</v>
      </c>
    </row>
    <row r="3290" spans="2:5" x14ac:dyDescent="0.35">
      <c r="B3290" s="41">
        <v>46020</v>
      </c>
      <c r="E3290" s="73">
        <v>734849</v>
      </c>
    </row>
    <row r="3291" spans="2:5" x14ac:dyDescent="0.35">
      <c r="B3291" s="41">
        <v>46021</v>
      </c>
      <c r="E3291" s="73">
        <v>739301</v>
      </c>
    </row>
    <row r="3292" spans="2:5" x14ac:dyDescent="0.35">
      <c r="B3292" s="41">
        <v>46022</v>
      </c>
      <c r="E3292" s="73">
        <v>726604</v>
      </c>
    </row>
    <row r="3293" spans="2:5" x14ac:dyDescent="0.35">
      <c r="B3293" s="41">
        <v>46023</v>
      </c>
      <c r="E3293" s="73">
        <v>652001</v>
      </c>
    </row>
    <row r="3294" spans="2:5" x14ac:dyDescent="0.35">
      <c r="B3294" s="41">
        <v>46024</v>
      </c>
      <c r="E3294" s="73">
        <v>733596</v>
      </c>
    </row>
    <row r="3295" spans="2:5" x14ac:dyDescent="0.35">
      <c r="B3295" s="41">
        <v>46025</v>
      </c>
      <c r="E3295" s="73">
        <v>735363</v>
      </c>
    </row>
    <row r="3296" spans="2:5" x14ac:dyDescent="0.35">
      <c r="B3296" s="41">
        <v>46026</v>
      </c>
      <c r="E3296" s="73">
        <v>785684</v>
      </c>
    </row>
    <row r="3297" spans="2:5" x14ac:dyDescent="0.35">
      <c r="B3297" s="41">
        <v>46027</v>
      </c>
      <c r="E3297" s="73">
        <v>895517</v>
      </c>
    </row>
    <row r="3298" spans="2:5" x14ac:dyDescent="0.35">
      <c r="B3298" s="41">
        <v>46028</v>
      </c>
      <c r="E3298" s="73">
        <v>901195</v>
      </c>
    </row>
    <row r="3299" spans="2:5" x14ac:dyDescent="0.35">
      <c r="B3299" s="41">
        <v>46029</v>
      </c>
      <c r="E3299" s="73">
        <v>854686</v>
      </c>
    </row>
  </sheetData>
  <phoneticPr fontId="57" type="noConversion"/>
  <hyperlinks>
    <hyperlink ref="J1" r:id="rId1" xr:uid="{B1F832EA-A0C7-479C-B0C6-CE17622C0670}"/>
  </hyperlinks>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BA2B2-48AA-4DE6-9AB4-25B3530C5AB3}">
  <sheetPr codeName="Sheet1"/>
  <dimension ref="A1:L261"/>
  <sheetViews>
    <sheetView workbookViewId="0">
      <pane xSplit="1" ySplit="6" topLeftCell="B232" activePane="bottomRight" state="frozen"/>
      <selection pane="topRight" activeCell="B1" sqref="B1"/>
      <selection pane="bottomLeft" activeCell="A7" sqref="A7"/>
      <selection pane="bottomRight" activeCell="L1" sqref="L1"/>
    </sheetView>
  </sheetViews>
  <sheetFormatPr defaultRowHeight="14.5" x14ac:dyDescent="0.35"/>
  <cols>
    <col min="1" max="1" width="16.453125" style="73" customWidth="1"/>
    <col min="2" max="2" width="29.54296875" style="73" customWidth="1"/>
    <col min="3" max="3" width="35.08984375" style="73" customWidth="1"/>
    <col min="4" max="4" width="22.453125" style="73" customWidth="1"/>
    <col min="5" max="16384" width="8.7265625" style="73"/>
  </cols>
  <sheetData>
    <row r="1" spans="1:12" ht="20" x14ac:dyDescent="0.4">
      <c r="A1" s="115" t="s">
        <v>3048</v>
      </c>
      <c r="L1" s="1" t="s">
        <v>3058</v>
      </c>
    </row>
    <row r="2" spans="1:12" ht="17.5" x14ac:dyDescent="0.35">
      <c r="A2" s="116" t="s">
        <v>3049</v>
      </c>
    </row>
    <row r="3" spans="1:12" ht="15.5" x14ac:dyDescent="0.35">
      <c r="A3" s="117" t="s">
        <v>3050</v>
      </c>
    </row>
    <row r="4" spans="1:12" ht="15.5" x14ac:dyDescent="0.35">
      <c r="A4" s="117" t="s">
        <v>3051</v>
      </c>
    </row>
    <row r="5" spans="1:12" ht="15.5" x14ac:dyDescent="0.35">
      <c r="A5" s="117" t="s">
        <v>3052</v>
      </c>
    </row>
    <row r="6" spans="1:12" ht="31" x14ac:dyDescent="0.35">
      <c r="A6" s="118" t="s">
        <v>3053</v>
      </c>
      <c r="B6" s="119" t="s">
        <v>3054</v>
      </c>
      <c r="C6" s="119" t="s">
        <v>3055</v>
      </c>
      <c r="D6" s="119" t="s">
        <v>3056</v>
      </c>
      <c r="E6" s="120"/>
    </row>
    <row r="7" spans="1:12" ht="15.5" x14ac:dyDescent="0.35">
      <c r="A7" s="231">
        <v>44227</v>
      </c>
      <c r="B7" s="121">
        <v>92.609795117923326</v>
      </c>
      <c r="C7" s="121">
        <v>97.202065083514896</v>
      </c>
      <c r="D7" s="121">
        <v>65.756879448523222</v>
      </c>
      <c r="G7" s="122"/>
      <c r="H7" s="122"/>
      <c r="I7" s="122"/>
      <c r="J7" s="122"/>
    </row>
    <row r="8" spans="1:12" ht="15.5" x14ac:dyDescent="0.35">
      <c r="A8" s="231">
        <v>44234</v>
      </c>
      <c r="B8" s="121">
        <v>94.467352158254613</v>
      </c>
      <c r="C8" s="121">
        <v>95.448787621927337</v>
      </c>
      <c r="D8" s="121">
        <v>67.471288025357097</v>
      </c>
      <c r="G8" s="122"/>
      <c r="H8" s="122"/>
      <c r="I8" s="122"/>
      <c r="J8" s="122"/>
    </row>
    <row r="9" spans="1:12" ht="15.5" x14ac:dyDescent="0.35">
      <c r="A9" s="231">
        <v>44241</v>
      </c>
      <c r="B9" s="121">
        <v>95.851355628230834</v>
      </c>
      <c r="C9" s="121">
        <v>95.891944822915093</v>
      </c>
      <c r="D9" s="121">
        <v>67.300106391685077</v>
      </c>
      <c r="G9" s="122"/>
      <c r="H9" s="122"/>
      <c r="I9" s="122"/>
      <c r="J9" s="122"/>
    </row>
    <row r="10" spans="1:12" ht="15.5" x14ac:dyDescent="0.35">
      <c r="A10" s="231">
        <v>44248</v>
      </c>
      <c r="B10" s="121">
        <v>97.410856838744024</v>
      </c>
      <c r="C10" s="121">
        <v>92.916854954342909</v>
      </c>
      <c r="D10" s="121">
        <v>69.005771248688347</v>
      </c>
      <c r="G10" s="122"/>
      <c r="H10" s="122"/>
      <c r="I10" s="122"/>
      <c r="J10" s="122"/>
    </row>
    <row r="11" spans="1:12" ht="15.5" x14ac:dyDescent="0.35">
      <c r="A11" s="231">
        <v>44255</v>
      </c>
      <c r="B11" s="121">
        <v>98.312731932616074</v>
      </c>
      <c r="C11" s="121">
        <v>92.083631607148547</v>
      </c>
      <c r="D11" s="121">
        <v>69.591091439430073</v>
      </c>
      <c r="G11" s="122"/>
      <c r="H11" s="122"/>
      <c r="I11" s="122"/>
      <c r="J11" s="122"/>
    </row>
    <row r="12" spans="1:12" ht="15.5" x14ac:dyDescent="0.35">
      <c r="A12" s="231">
        <v>44262</v>
      </c>
      <c r="B12" s="121">
        <v>99.860019381931721</v>
      </c>
      <c r="C12" s="121">
        <v>91.442306998308823</v>
      </c>
      <c r="D12" s="121">
        <v>72.316469475808702</v>
      </c>
      <c r="G12" s="122"/>
      <c r="H12" s="122"/>
      <c r="I12" s="122"/>
      <c r="J12" s="122"/>
    </row>
    <row r="13" spans="1:12" ht="15.5" x14ac:dyDescent="0.35">
      <c r="A13" s="231">
        <v>44269</v>
      </c>
      <c r="B13" s="121">
        <v>100.68783211501632</v>
      </c>
      <c r="C13" s="121">
        <v>91.68482496701165</v>
      </c>
      <c r="D13" s="121">
        <v>75.288872495168761</v>
      </c>
      <c r="G13" s="122"/>
      <c r="H13" s="122"/>
      <c r="I13" s="122"/>
      <c r="J13" s="122"/>
    </row>
    <row r="14" spans="1:12" ht="15.5" x14ac:dyDescent="0.35">
      <c r="A14" s="231">
        <v>44276</v>
      </c>
      <c r="B14" s="121">
        <v>103.01901265684072</v>
      </c>
      <c r="C14" s="121">
        <v>86.986634007100605</v>
      </c>
      <c r="D14" s="121">
        <v>80.988980857882197</v>
      </c>
      <c r="G14" s="122"/>
      <c r="H14" s="122"/>
      <c r="I14" s="122"/>
      <c r="J14" s="122"/>
    </row>
    <row r="15" spans="1:12" ht="15.5" x14ac:dyDescent="0.35">
      <c r="A15" s="231">
        <v>44283</v>
      </c>
      <c r="B15" s="121">
        <v>104.26535057487109</v>
      </c>
      <c r="C15" s="121">
        <v>95.923593613135765</v>
      </c>
      <c r="D15" s="121">
        <v>164.81907727718919</v>
      </c>
      <c r="G15" s="122"/>
      <c r="H15" s="122"/>
      <c r="I15" s="122"/>
      <c r="J15" s="122"/>
    </row>
    <row r="16" spans="1:12" ht="15.5" x14ac:dyDescent="0.35">
      <c r="A16" s="231">
        <v>44290</v>
      </c>
      <c r="B16" s="121">
        <v>110.5036390101892</v>
      </c>
      <c r="C16" s="121">
        <v>96.686938310924859</v>
      </c>
      <c r="D16" s="121">
        <v>224.39604768163895</v>
      </c>
      <c r="G16" s="122"/>
      <c r="H16" s="122"/>
      <c r="I16" s="122"/>
      <c r="J16" s="122"/>
    </row>
    <row r="17" spans="1:10" ht="15.5" x14ac:dyDescent="0.35">
      <c r="A17" s="231">
        <v>44297</v>
      </c>
      <c r="B17" s="121">
        <v>112.61229209285777</v>
      </c>
      <c r="C17" s="121">
        <v>105.22816267731871</v>
      </c>
      <c r="D17" s="121">
        <v>247.03382326899236</v>
      </c>
      <c r="G17" s="122"/>
      <c r="H17" s="122"/>
      <c r="I17" s="122"/>
      <c r="J17" s="122"/>
    </row>
    <row r="18" spans="1:10" ht="15.5" x14ac:dyDescent="0.35">
      <c r="A18" s="231">
        <v>44304</v>
      </c>
      <c r="B18" s="121">
        <v>113.59466969434402</v>
      </c>
      <c r="C18" s="121">
        <v>106.56336860622592</v>
      </c>
      <c r="D18" s="121">
        <v>262.89054096048574</v>
      </c>
      <c r="G18" s="122"/>
      <c r="H18" s="122"/>
      <c r="I18" s="122"/>
      <c r="J18" s="122"/>
    </row>
    <row r="19" spans="1:10" ht="15.5" x14ac:dyDescent="0.35">
      <c r="A19" s="231">
        <v>44311</v>
      </c>
      <c r="B19" s="121">
        <v>114.2526802606685</v>
      </c>
      <c r="C19" s="121">
        <v>104.43190827901972</v>
      </c>
      <c r="D19" s="121">
        <v>228.47688882534368</v>
      </c>
      <c r="G19" s="122"/>
      <c r="H19" s="122"/>
      <c r="I19" s="122"/>
      <c r="J19" s="122"/>
    </row>
    <row r="20" spans="1:10" ht="15.5" x14ac:dyDescent="0.35">
      <c r="A20" s="231">
        <v>44318</v>
      </c>
      <c r="B20" s="121">
        <v>115.22448486313374</v>
      </c>
      <c r="C20" s="121">
        <v>103.22811255753901</v>
      </c>
      <c r="D20" s="121">
        <v>217.04493263931417</v>
      </c>
      <c r="G20" s="122"/>
      <c r="H20" s="122"/>
      <c r="I20" s="122"/>
      <c r="J20" s="122"/>
    </row>
    <row r="21" spans="1:10" ht="15.5" x14ac:dyDescent="0.35">
      <c r="A21" s="231">
        <v>44325</v>
      </c>
      <c r="B21" s="121">
        <v>115.79106829061382</v>
      </c>
      <c r="C21" s="121">
        <v>107.80777483204417</v>
      </c>
      <c r="D21" s="121">
        <v>202.91641267906124</v>
      </c>
      <c r="G21" s="122"/>
      <c r="H21" s="122"/>
      <c r="I21" s="122"/>
      <c r="J21" s="122"/>
    </row>
    <row r="22" spans="1:10" ht="15.5" x14ac:dyDescent="0.35">
      <c r="A22" s="231">
        <v>44332</v>
      </c>
      <c r="B22" s="121">
        <v>116.30424893094349</v>
      </c>
      <c r="C22" s="121">
        <v>102.8787372952326</v>
      </c>
      <c r="D22" s="121">
        <v>164.93206908431821</v>
      </c>
      <c r="G22" s="122"/>
      <c r="H22" s="122"/>
      <c r="I22" s="122"/>
      <c r="J22" s="122"/>
    </row>
    <row r="23" spans="1:10" ht="15.5" x14ac:dyDescent="0.35">
      <c r="A23" s="231">
        <v>44339</v>
      </c>
      <c r="B23" s="121">
        <v>119.54404466501238</v>
      </c>
      <c r="C23" s="121">
        <v>102.52649921383525</v>
      </c>
      <c r="D23" s="121">
        <v>161.04801497164246</v>
      </c>
      <c r="G23" s="122"/>
      <c r="H23" s="122"/>
      <c r="I23" s="122"/>
      <c r="J23" s="122"/>
    </row>
    <row r="24" spans="1:10" ht="15.5" x14ac:dyDescent="0.35">
      <c r="A24" s="231">
        <v>44346</v>
      </c>
      <c r="B24" s="121">
        <v>120.48904927824788</v>
      </c>
      <c r="C24" s="121">
        <v>103.44713787308648</v>
      </c>
      <c r="D24" s="121">
        <v>158.85738591803911</v>
      </c>
      <c r="G24" s="122"/>
      <c r="H24" s="122"/>
      <c r="I24" s="122"/>
      <c r="J24" s="122"/>
    </row>
    <row r="25" spans="1:10" ht="15.5" x14ac:dyDescent="0.35">
      <c r="A25" s="231">
        <v>44353</v>
      </c>
      <c r="B25" s="121">
        <v>120.4967401428128</v>
      </c>
      <c r="C25" s="121">
        <v>98.850982210936266</v>
      </c>
      <c r="D25" s="121">
        <v>142.94397897157879</v>
      </c>
      <c r="G25" s="122"/>
      <c r="H25" s="122"/>
      <c r="I25" s="122"/>
      <c r="J25" s="122"/>
    </row>
    <row r="26" spans="1:10" ht="15.5" x14ac:dyDescent="0.35">
      <c r="A26" s="231">
        <v>44360</v>
      </c>
      <c r="B26" s="121">
        <v>120.49712483769243</v>
      </c>
      <c r="C26" s="121">
        <v>96.642487395085936</v>
      </c>
      <c r="D26" s="121">
        <v>140.32917278511991</v>
      </c>
      <c r="G26" s="122"/>
      <c r="H26" s="122"/>
      <c r="I26" s="122"/>
      <c r="J26" s="122"/>
    </row>
    <row r="27" spans="1:10" ht="15.5" x14ac:dyDescent="0.35">
      <c r="A27" s="231">
        <v>44367</v>
      </c>
      <c r="B27" s="121">
        <v>120.54908230085775</v>
      </c>
      <c r="C27" s="121">
        <v>97.319144495376847</v>
      </c>
      <c r="D27" s="121">
        <v>130.67727719041855</v>
      </c>
      <c r="G27" s="122"/>
      <c r="H27" s="122"/>
      <c r="I27" s="122"/>
      <c r="J27" s="122"/>
    </row>
    <row r="28" spans="1:10" ht="15.5" x14ac:dyDescent="0.35">
      <c r="A28" s="231">
        <v>44374</v>
      </c>
      <c r="B28" s="121">
        <v>120.36731450922871</v>
      </c>
      <c r="C28" s="121">
        <v>98.454359669847932</v>
      </c>
      <c r="D28" s="121">
        <v>124.98782586111743</v>
      </c>
      <c r="G28" s="122"/>
      <c r="H28" s="122"/>
      <c r="I28" s="122"/>
      <c r="J28" s="122"/>
    </row>
    <row r="29" spans="1:10" ht="15.5" x14ac:dyDescent="0.35">
      <c r="A29" s="231">
        <v>44381</v>
      </c>
      <c r="B29" s="121">
        <v>119.65711175616835</v>
      </c>
      <c r="C29" s="121">
        <v>95.597813389083257</v>
      </c>
      <c r="D29" s="121">
        <v>120.0048219545688</v>
      </c>
      <c r="G29" s="122"/>
      <c r="H29" s="122"/>
      <c r="I29" s="122"/>
      <c r="J29" s="122"/>
    </row>
    <row r="30" spans="1:10" ht="15.5" x14ac:dyDescent="0.35">
      <c r="A30" s="231">
        <v>44388</v>
      </c>
      <c r="B30" s="121">
        <v>119.05303824383815</v>
      </c>
      <c r="C30" s="121">
        <v>94.633028932276943</v>
      </c>
      <c r="D30" s="121">
        <v>111.62957500328318</v>
      </c>
      <c r="G30" s="122"/>
      <c r="H30" s="122"/>
      <c r="I30" s="122"/>
      <c r="J30" s="122"/>
    </row>
    <row r="31" spans="1:10" ht="15.5" x14ac:dyDescent="0.35">
      <c r="A31" s="231">
        <v>44395</v>
      </c>
      <c r="B31" s="121">
        <v>117.98190018571472</v>
      </c>
      <c r="C31" s="121">
        <v>94.031424925917563</v>
      </c>
      <c r="D31" s="121">
        <v>111.17022324683256</v>
      </c>
      <c r="G31" s="122"/>
      <c r="H31" s="122"/>
      <c r="I31" s="122"/>
      <c r="J31" s="122"/>
    </row>
    <row r="32" spans="1:10" ht="15.5" x14ac:dyDescent="0.35">
      <c r="A32" s="231">
        <v>44402</v>
      </c>
      <c r="B32" s="121">
        <v>117.71159416049852</v>
      </c>
      <c r="C32" s="121">
        <v>92.941442410574339</v>
      </c>
      <c r="D32" s="121">
        <v>111.51653914521988</v>
      </c>
      <c r="G32" s="122"/>
      <c r="H32" s="122"/>
      <c r="I32" s="122"/>
      <c r="J32" s="122"/>
    </row>
    <row r="33" spans="1:10" ht="15.5" x14ac:dyDescent="0.35">
      <c r="A33" s="231">
        <v>44409</v>
      </c>
      <c r="B33" s="121">
        <v>117.51195056546578</v>
      </c>
      <c r="C33" s="121">
        <v>94.266792781844231</v>
      </c>
      <c r="D33" s="121">
        <v>104.87660978825004</v>
      </c>
      <c r="G33" s="122"/>
      <c r="H33" s="122"/>
      <c r="I33" s="122"/>
      <c r="J33" s="122"/>
    </row>
    <row r="34" spans="1:10" ht="15.5" x14ac:dyDescent="0.35">
      <c r="A34" s="231">
        <v>44416</v>
      </c>
      <c r="B34" s="121">
        <v>117.89464498676516</v>
      </c>
      <c r="C34" s="121">
        <v>94.186675579195139</v>
      </c>
      <c r="D34" s="121">
        <v>103.58417276883618</v>
      </c>
      <c r="G34" s="122"/>
      <c r="H34" s="122"/>
      <c r="I34" s="122"/>
      <c r="J34" s="122"/>
    </row>
    <row r="35" spans="1:10" ht="15.5" x14ac:dyDescent="0.35">
      <c r="A35" s="231">
        <v>44423</v>
      </c>
      <c r="B35" s="121">
        <v>118.21246911786076</v>
      </c>
      <c r="C35" s="121">
        <v>94.671704653010551</v>
      </c>
      <c r="D35" s="121">
        <v>105.12880083265183</v>
      </c>
      <c r="G35" s="122"/>
      <c r="H35" s="122"/>
      <c r="I35" s="122"/>
      <c r="J35" s="122"/>
    </row>
    <row r="36" spans="1:10" ht="15.5" x14ac:dyDescent="0.35">
      <c r="A36" s="231">
        <v>44430</v>
      </c>
      <c r="B36" s="121">
        <v>118.08591025342945</v>
      </c>
      <c r="C36" s="121">
        <v>93.204003925675366</v>
      </c>
      <c r="D36" s="121">
        <v>102.1596141197106</v>
      </c>
      <c r="G36" s="122"/>
      <c r="H36" s="122"/>
      <c r="I36" s="122"/>
      <c r="J36" s="122"/>
    </row>
    <row r="37" spans="1:10" ht="15.5" x14ac:dyDescent="0.35">
      <c r="A37" s="231">
        <v>44437</v>
      </c>
      <c r="B37" s="121">
        <v>117.97260432990888</v>
      </c>
      <c r="C37" s="121">
        <v>91.563209119702222</v>
      </c>
      <c r="D37" s="121">
        <v>102.53059697504141</v>
      </c>
      <c r="G37" s="122"/>
      <c r="H37" s="122"/>
      <c r="I37" s="122"/>
      <c r="J37" s="122"/>
    </row>
    <row r="38" spans="1:10" ht="15.5" x14ac:dyDescent="0.35">
      <c r="A38" s="231">
        <v>44444</v>
      </c>
      <c r="B38" s="121">
        <v>117.88780600997794</v>
      </c>
      <c r="C38" s="121">
        <v>92.806215577703398</v>
      </c>
      <c r="D38" s="121">
        <v>101.49183088335684</v>
      </c>
      <c r="G38" s="122"/>
      <c r="H38" s="122"/>
      <c r="I38" s="122"/>
      <c r="J38" s="122"/>
    </row>
    <row r="39" spans="1:10" ht="15.5" x14ac:dyDescent="0.35">
      <c r="A39" s="231">
        <v>44451</v>
      </c>
      <c r="B39" s="121">
        <v>117.90062615955472</v>
      </c>
      <c r="C39" s="121">
        <v>91.85828717860683</v>
      </c>
      <c r="D39" s="121">
        <v>102.53279948521789</v>
      </c>
      <c r="G39" s="122"/>
      <c r="H39" s="122"/>
      <c r="I39" s="122"/>
      <c r="J39" s="122"/>
    </row>
    <row r="40" spans="1:10" ht="15.5" x14ac:dyDescent="0.35">
      <c r="A40" s="231">
        <v>44458</v>
      </c>
      <c r="B40" s="121">
        <v>117.94269473928426</v>
      </c>
      <c r="C40" s="121">
        <v>93.508283639884866</v>
      </c>
      <c r="D40" s="121">
        <v>102.00687164126509</v>
      </c>
      <c r="G40" s="122"/>
      <c r="H40" s="122"/>
      <c r="I40" s="122"/>
      <c r="J40" s="122"/>
    </row>
    <row r="41" spans="1:10" ht="15.5" x14ac:dyDescent="0.35">
      <c r="A41" s="231">
        <v>44465</v>
      </c>
      <c r="B41" s="121">
        <v>118.06659318986021</v>
      </c>
      <c r="C41" s="121">
        <v>106.09939992891188</v>
      </c>
      <c r="D41" s="121">
        <v>132.21883414468874</v>
      </c>
      <c r="G41" s="122"/>
      <c r="H41" s="122"/>
      <c r="I41" s="122"/>
      <c r="J41" s="122"/>
    </row>
    <row r="42" spans="1:10" ht="15.5" x14ac:dyDescent="0.35">
      <c r="A42" s="231">
        <v>44472</v>
      </c>
      <c r="B42" s="121">
        <v>118.44578522944826</v>
      </c>
      <c r="C42" s="121">
        <v>97.438110615428101</v>
      </c>
      <c r="D42" s="121">
        <v>115.06924448100919</v>
      </c>
      <c r="G42" s="122"/>
      <c r="H42" s="122"/>
      <c r="I42" s="122"/>
      <c r="J42" s="122"/>
    </row>
    <row r="43" spans="1:10" ht="15.5" x14ac:dyDescent="0.35">
      <c r="A43" s="231">
        <v>44479</v>
      </c>
      <c r="B43" s="121">
        <v>119.37440153207787</v>
      </c>
      <c r="C43" s="121">
        <v>91.483088204995482</v>
      </c>
      <c r="D43" s="121">
        <v>96.774282459299556</v>
      </c>
      <c r="G43" s="122"/>
      <c r="H43" s="122"/>
      <c r="I43" s="122"/>
      <c r="J43" s="122"/>
    </row>
    <row r="44" spans="1:10" ht="15.5" x14ac:dyDescent="0.35">
      <c r="A44" s="231">
        <v>44486</v>
      </c>
      <c r="B44" s="121">
        <v>120.48892372905959</v>
      </c>
      <c r="C44" s="121">
        <v>92.368950044874751</v>
      </c>
      <c r="D44" s="121">
        <v>95.369890882189765</v>
      </c>
      <c r="G44" s="122"/>
      <c r="H44" s="122"/>
      <c r="I44" s="122"/>
      <c r="J44" s="122"/>
    </row>
    <row r="45" spans="1:10" ht="15.5" x14ac:dyDescent="0.35">
      <c r="A45" s="231">
        <v>44493</v>
      </c>
      <c r="B45" s="121">
        <v>122.5496458018813</v>
      </c>
      <c r="C45" s="121">
        <v>93.023659324723383</v>
      </c>
      <c r="D45" s="121">
        <v>101.27702773218469</v>
      </c>
      <c r="G45" s="122"/>
      <c r="H45" s="122"/>
      <c r="I45" s="122"/>
      <c r="J45" s="122"/>
    </row>
    <row r="46" spans="1:10" ht="15.5" x14ac:dyDescent="0.35">
      <c r="A46" s="231">
        <v>44500</v>
      </c>
      <c r="B46" s="121">
        <v>124.72993379021952</v>
      </c>
      <c r="C46" s="121">
        <v>93.148900856398313</v>
      </c>
      <c r="D46" s="121">
        <v>103.25089132814912</v>
      </c>
      <c r="G46" s="122"/>
      <c r="H46" s="122"/>
      <c r="I46" s="122"/>
      <c r="J46" s="122"/>
    </row>
    <row r="47" spans="1:10" ht="15.5" x14ac:dyDescent="0.35">
      <c r="A47" s="231">
        <v>44507</v>
      </c>
      <c r="B47" s="121">
        <v>126.31578947368419</v>
      </c>
      <c r="C47" s="121">
        <v>92.593130755983424</v>
      </c>
      <c r="D47" s="121">
        <v>111.29555901946961</v>
      </c>
      <c r="G47" s="122"/>
      <c r="H47" s="122"/>
      <c r="I47" s="122"/>
      <c r="J47" s="122"/>
    </row>
    <row r="48" spans="1:10" ht="15.5" x14ac:dyDescent="0.35">
      <c r="A48" s="231">
        <v>44514</v>
      </c>
      <c r="B48" s="121">
        <v>128.152389856258</v>
      </c>
      <c r="C48" s="121">
        <v>95.030831826819494</v>
      </c>
      <c r="D48" s="121">
        <v>122.25090574692267</v>
      </c>
      <c r="G48" s="122"/>
      <c r="H48" s="122"/>
      <c r="I48" s="122"/>
      <c r="J48" s="122"/>
    </row>
    <row r="49" spans="1:10" ht="15.5" x14ac:dyDescent="0.35">
      <c r="A49" s="231">
        <v>44521</v>
      </c>
      <c r="B49" s="121">
        <v>129.18044298797437</v>
      </c>
      <c r="C49" s="121">
        <v>94.448706706386886</v>
      </c>
      <c r="D49" s="121">
        <v>119.91379680983704</v>
      </c>
      <c r="G49" s="122"/>
      <c r="H49" s="122"/>
      <c r="I49" s="122"/>
      <c r="J49" s="122"/>
    </row>
    <row r="50" spans="1:10" ht="15.5" x14ac:dyDescent="0.35">
      <c r="A50" s="231">
        <v>44528</v>
      </c>
      <c r="B50" s="121">
        <v>129.98508641108867</v>
      </c>
      <c r="C50" s="121">
        <v>94.486970793870086</v>
      </c>
      <c r="D50" s="121">
        <v>119.81929768274635</v>
      </c>
      <c r="G50" s="122"/>
      <c r="H50" s="122"/>
      <c r="I50" s="122"/>
      <c r="J50" s="122"/>
    </row>
    <row r="51" spans="1:10" ht="15.5" x14ac:dyDescent="0.35">
      <c r="A51" s="231">
        <v>44535</v>
      </c>
      <c r="B51" s="121">
        <v>130.27755888275985</v>
      </c>
      <c r="C51" s="121">
        <v>92.232525346689712</v>
      </c>
      <c r="D51" s="121">
        <v>110.79306296589706</v>
      </c>
      <c r="G51" s="122"/>
      <c r="H51" s="122"/>
      <c r="I51" s="122"/>
      <c r="J51" s="122"/>
    </row>
    <row r="52" spans="1:10" ht="15.5" x14ac:dyDescent="0.35">
      <c r="A52" s="231">
        <v>44542</v>
      </c>
      <c r="B52" s="121">
        <v>129.05933261696629</v>
      </c>
      <c r="C52" s="121">
        <v>91.913304771440622</v>
      </c>
      <c r="D52" s="121">
        <v>107.76428578105573</v>
      </c>
      <c r="G52" s="122"/>
      <c r="H52" s="122"/>
      <c r="I52" s="122"/>
      <c r="J52" s="122"/>
    </row>
    <row r="53" spans="1:10" ht="15.5" x14ac:dyDescent="0.35">
      <c r="A53" s="231">
        <v>44549</v>
      </c>
      <c r="B53" s="121">
        <v>127.76060772363596</v>
      </c>
      <c r="C53" s="121">
        <v>90.82729852722116</v>
      </c>
      <c r="D53" s="121">
        <v>104.38112858464385</v>
      </c>
      <c r="G53" s="122"/>
      <c r="H53" s="122"/>
      <c r="I53" s="122"/>
      <c r="J53" s="122"/>
    </row>
    <row r="54" spans="1:10" ht="15.5" x14ac:dyDescent="0.35">
      <c r="A54" s="231">
        <v>44556</v>
      </c>
      <c r="B54" s="121">
        <v>126.19889090020975</v>
      </c>
      <c r="C54" s="121">
        <v>93.502445476957689</v>
      </c>
      <c r="D54" s="121">
        <v>121.26011036359515</v>
      </c>
      <c r="G54" s="122"/>
      <c r="H54" s="122"/>
      <c r="I54" s="122"/>
      <c r="J54" s="122"/>
    </row>
    <row r="55" spans="1:10" ht="15.5" x14ac:dyDescent="0.35">
      <c r="A55" s="231">
        <v>44563</v>
      </c>
      <c r="B55" s="121">
        <v>125.52150399175895</v>
      </c>
      <c r="C55" s="121">
        <v>94.286754075828284</v>
      </c>
      <c r="D55" s="121">
        <v>118.27941528876109</v>
      </c>
      <c r="G55" s="122"/>
      <c r="H55" s="122"/>
      <c r="I55" s="122"/>
      <c r="J55" s="122"/>
    </row>
    <row r="56" spans="1:10" ht="15.5" x14ac:dyDescent="0.35">
      <c r="A56" s="231">
        <v>44570</v>
      </c>
      <c r="B56" s="121">
        <v>125.14041339985747</v>
      </c>
      <c r="C56" s="121">
        <v>93.892038837344742</v>
      </c>
      <c r="D56" s="121">
        <v>121.43964047729739</v>
      </c>
      <c r="G56" s="122"/>
      <c r="H56" s="122"/>
      <c r="I56" s="122"/>
      <c r="J56" s="122"/>
    </row>
    <row r="57" spans="1:10" ht="15.5" x14ac:dyDescent="0.35">
      <c r="A57" s="231">
        <v>44577</v>
      </c>
      <c r="B57" s="121">
        <v>124.20017569214201</v>
      </c>
      <c r="C57" s="121">
        <v>95.285642446939434</v>
      </c>
      <c r="D57" s="121">
        <v>138.453517073879</v>
      </c>
      <c r="G57" s="122"/>
      <c r="H57" s="122"/>
      <c r="I57" s="122"/>
      <c r="J57" s="122"/>
    </row>
    <row r="58" spans="1:10" ht="15.5" x14ac:dyDescent="0.35">
      <c r="A58" s="231">
        <v>44584</v>
      </c>
      <c r="B58" s="121">
        <v>123.33277055546176</v>
      </c>
      <c r="C58" s="121">
        <v>96.005283391251282</v>
      </c>
      <c r="D58" s="121">
        <v>139.14148254201652</v>
      </c>
      <c r="G58" s="122"/>
      <c r="H58" s="122"/>
      <c r="I58" s="122"/>
      <c r="J58" s="122"/>
    </row>
    <row r="59" spans="1:10" ht="15.5" x14ac:dyDescent="0.35">
      <c r="A59" s="231">
        <v>44591</v>
      </c>
      <c r="B59" s="121">
        <v>122.19281136806913</v>
      </c>
      <c r="C59" s="121">
        <v>95.695087410923364</v>
      </c>
      <c r="D59" s="121">
        <v>133.05694561127956</v>
      </c>
      <c r="G59" s="122"/>
      <c r="H59" s="122"/>
      <c r="I59" s="122"/>
      <c r="J59" s="122"/>
    </row>
    <row r="60" spans="1:10" ht="15.5" x14ac:dyDescent="0.35">
      <c r="A60" s="231">
        <v>44598</v>
      </c>
      <c r="B60" s="121">
        <v>121.87413669263496</v>
      </c>
      <c r="C60" s="121">
        <v>97.026978098768765</v>
      </c>
      <c r="D60" s="121">
        <v>132.98679747175242</v>
      </c>
      <c r="G60" s="122"/>
      <c r="H60" s="122"/>
      <c r="I60" s="122"/>
      <c r="J60" s="122"/>
    </row>
    <row r="61" spans="1:10" ht="15.5" x14ac:dyDescent="0.35">
      <c r="A61" s="231">
        <v>44605</v>
      </c>
      <c r="B61" s="121">
        <v>121.88316869823625</v>
      </c>
      <c r="C61" s="121">
        <v>95.531783354457673</v>
      </c>
      <c r="D61" s="121">
        <v>133.41805092784006</v>
      </c>
      <c r="G61" s="122"/>
      <c r="H61" s="122"/>
      <c r="I61" s="122"/>
      <c r="J61" s="122"/>
    </row>
    <row r="62" spans="1:10" ht="15.5" x14ac:dyDescent="0.35">
      <c r="A62" s="231">
        <v>44612</v>
      </c>
      <c r="B62" s="121">
        <v>121.56144999590241</v>
      </c>
      <c r="C62" s="121">
        <v>98.656322929830239</v>
      </c>
      <c r="D62" s="121">
        <v>128.15172970918076</v>
      </c>
      <c r="G62" s="122"/>
      <c r="H62" s="122"/>
      <c r="I62" s="122"/>
      <c r="J62" s="122"/>
    </row>
    <row r="63" spans="1:10" ht="15.5" x14ac:dyDescent="0.35">
      <c r="A63" s="231">
        <v>44619</v>
      </c>
      <c r="B63" s="121">
        <v>121.51799049558721</v>
      </c>
      <c r="C63" s="121">
        <v>105.88587045046773</v>
      </c>
      <c r="D63" s="121">
        <v>141.23787798766168</v>
      </c>
      <c r="G63" s="122"/>
      <c r="H63" s="122"/>
      <c r="I63" s="122"/>
      <c r="J63" s="122"/>
    </row>
    <row r="64" spans="1:10" ht="15.5" x14ac:dyDescent="0.35">
      <c r="A64" s="231">
        <v>44626</v>
      </c>
      <c r="B64" s="121">
        <v>121.79210696571059</v>
      </c>
      <c r="C64" s="121">
        <v>102.01879462848795</v>
      </c>
      <c r="D64" s="121">
        <v>126.11662326531957</v>
      </c>
      <c r="G64" s="122"/>
      <c r="H64" s="122"/>
      <c r="I64" s="122"/>
      <c r="J64" s="122"/>
    </row>
    <row r="65" spans="1:10" ht="15.5" x14ac:dyDescent="0.35">
      <c r="A65" s="231">
        <v>44633</v>
      </c>
      <c r="B65" s="121">
        <v>124.42670381483069</v>
      </c>
      <c r="C65" s="121">
        <v>102.47569946545804</v>
      </c>
      <c r="D65" s="121">
        <v>121.71004984450221</v>
      </c>
      <c r="G65" s="122"/>
      <c r="H65" s="122"/>
      <c r="I65" s="122"/>
      <c r="J65" s="122"/>
    </row>
    <row r="66" spans="1:10" ht="15.5" x14ac:dyDescent="0.35">
      <c r="A66" s="231">
        <v>44640</v>
      </c>
      <c r="B66" s="121">
        <v>130.14572917774706</v>
      </c>
      <c r="C66" s="121">
        <v>95.321587332793854</v>
      </c>
      <c r="D66" s="121">
        <v>110.30374845269203</v>
      </c>
      <c r="G66" s="122"/>
      <c r="H66" s="122"/>
      <c r="I66" s="122"/>
      <c r="J66" s="122"/>
    </row>
    <row r="67" spans="1:10" ht="15.5" x14ac:dyDescent="0.35">
      <c r="A67" s="231">
        <v>44647</v>
      </c>
      <c r="B67" s="121">
        <v>134.39020520414641</v>
      </c>
      <c r="C67" s="121">
        <v>91.308509482916165</v>
      </c>
      <c r="D67" s="121">
        <v>113.07798942342251</v>
      </c>
      <c r="G67" s="122"/>
      <c r="H67" s="122"/>
      <c r="I67" s="122"/>
      <c r="J67" s="122"/>
    </row>
    <row r="68" spans="1:10" ht="15.5" x14ac:dyDescent="0.35">
      <c r="A68" s="231">
        <v>44654</v>
      </c>
      <c r="B68" s="121">
        <v>132.18293903788401</v>
      </c>
      <c r="C68" s="121">
        <v>95.507862949068269</v>
      </c>
      <c r="D68" s="121">
        <v>112.52411202116807</v>
      </c>
      <c r="G68" s="122"/>
      <c r="H68" s="122"/>
      <c r="I68" s="122"/>
      <c r="J68" s="122"/>
    </row>
    <row r="69" spans="1:10" ht="15.5" x14ac:dyDescent="0.35">
      <c r="A69" s="231">
        <v>44661</v>
      </c>
      <c r="B69" s="121">
        <v>131.59044835847618</v>
      </c>
      <c r="C69" s="121">
        <v>97.801592935829234</v>
      </c>
      <c r="D69" s="121">
        <v>117.66513056835637</v>
      </c>
      <c r="G69" s="122"/>
      <c r="H69" s="122"/>
      <c r="I69" s="122"/>
      <c r="J69" s="122"/>
    </row>
    <row r="70" spans="1:10" ht="15.5" x14ac:dyDescent="0.35">
      <c r="A70" s="231">
        <v>44668</v>
      </c>
      <c r="B70" s="121">
        <v>131.45532496909436</v>
      </c>
      <c r="C70" s="121">
        <v>91.002188605661289</v>
      </c>
      <c r="D70" s="121">
        <v>96.516481018413288</v>
      </c>
      <c r="G70" s="122"/>
      <c r="H70" s="122"/>
      <c r="I70" s="122"/>
      <c r="J70" s="122"/>
    </row>
    <row r="71" spans="1:10" ht="15.5" x14ac:dyDescent="0.35">
      <c r="A71" s="231">
        <v>44675</v>
      </c>
      <c r="B71" s="121">
        <v>131.23143645682745</v>
      </c>
      <c r="C71" s="121">
        <v>89.266045725847889</v>
      </c>
      <c r="D71" s="121">
        <v>92.158948685857325</v>
      </c>
      <c r="G71" s="122"/>
      <c r="H71" s="122"/>
      <c r="I71" s="122"/>
      <c r="J71" s="122"/>
    </row>
    <row r="72" spans="1:10" ht="15.5" x14ac:dyDescent="0.35">
      <c r="A72" s="231">
        <v>44682</v>
      </c>
      <c r="B72" s="121">
        <v>131.10889687180429</v>
      </c>
      <c r="C72" s="121">
        <v>89.758915588574268</v>
      </c>
      <c r="D72" s="121">
        <v>99.8474682372442</v>
      </c>
      <c r="G72" s="122"/>
      <c r="H72" s="122"/>
      <c r="I72" s="122"/>
      <c r="J72" s="122"/>
    </row>
    <row r="73" spans="1:10" ht="15.5" x14ac:dyDescent="0.35">
      <c r="A73" s="231">
        <v>44689</v>
      </c>
      <c r="B73" s="121">
        <v>131.35695222146632</v>
      </c>
      <c r="C73" s="121">
        <v>88.681428010334969</v>
      </c>
      <c r="D73" s="121">
        <v>101.05798747688291</v>
      </c>
      <c r="G73" s="122"/>
      <c r="H73" s="122"/>
      <c r="I73" s="122"/>
      <c r="J73" s="122"/>
    </row>
    <row r="74" spans="1:10" ht="15.5" x14ac:dyDescent="0.35">
      <c r="A74" s="231">
        <v>44696</v>
      </c>
      <c r="B74" s="121">
        <v>131.88088346501866</v>
      </c>
      <c r="C74" s="121">
        <v>89.007382062162407</v>
      </c>
      <c r="D74" s="121">
        <v>100.78105842498661</v>
      </c>
      <c r="G74" s="122"/>
      <c r="H74" s="122"/>
      <c r="I74" s="122"/>
      <c r="J74" s="122"/>
    </row>
    <row r="75" spans="1:10" ht="15.5" x14ac:dyDescent="0.35">
      <c r="A75" s="231">
        <v>44703</v>
      </c>
      <c r="B75" s="121">
        <v>132.28769362497081</v>
      </c>
      <c r="C75" s="121">
        <v>88.649350720553301</v>
      </c>
      <c r="D75" s="121">
        <v>98.628605897172065</v>
      </c>
      <c r="G75" s="122"/>
      <c r="H75" s="122"/>
      <c r="I75" s="122"/>
      <c r="J75" s="122"/>
    </row>
    <row r="76" spans="1:10" ht="15.5" x14ac:dyDescent="0.35">
      <c r="A76" s="231">
        <v>44710</v>
      </c>
      <c r="B76" s="121">
        <v>133.31784146656338</v>
      </c>
      <c r="C76" s="121">
        <v>87.939806222864178</v>
      </c>
      <c r="D76" s="121">
        <v>95.082419881181494</v>
      </c>
      <c r="G76" s="122"/>
      <c r="H76" s="122"/>
      <c r="I76" s="122"/>
      <c r="J76" s="122"/>
    </row>
    <row r="77" spans="1:10" ht="15.5" x14ac:dyDescent="0.35">
      <c r="A77" s="231">
        <v>44717</v>
      </c>
      <c r="B77" s="121">
        <v>134.74440894568687</v>
      </c>
      <c r="C77" s="121">
        <v>90.309176332910354</v>
      </c>
      <c r="D77" s="121">
        <v>89.96136606756076</v>
      </c>
      <c r="G77" s="122"/>
      <c r="H77" s="122"/>
      <c r="I77" s="122"/>
      <c r="J77" s="122"/>
    </row>
    <row r="78" spans="1:10" ht="15.5" x14ac:dyDescent="0.35">
      <c r="A78" s="231">
        <v>44724</v>
      </c>
      <c r="B78" s="121">
        <v>137.24343185550083</v>
      </c>
      <c r="C78" s="121">
        <v>91.059328771614958</v>
      </c>
      <c r="D78" s="121">
        <v>98.223706584581038</v>
      </c>
      <c r="G78" s="122"/>
      <c r="H78" s="122"/>
      <c r="I78" s="122"/>
      <c r="J78" s="122"/>
    </row>
    <row r="79" spans="1:10" ht="15.5" x14ac:dyDescent="0.35">
      <c r="A79" s="231">
        <v>44731</v>
      </c>
      <c r="B79" s="121">
        <v>141.66687919206345</v>
      </c>
      <c r="C79" s="121">
        <v>87.926324635472426</v>
      </c>
      <c r="D79" s="121">
        <v>95.497793892796295</v>
      </c>
      <c r="G79" s="122"/>
      <c r="H79" s="122"/>
      <c r="I79" s="122"/>
      <c r="J79" s="122"/>
    </row>
    <row r="80" spans="1:10" ht="15.5" x14ac:dyDescent="0.35">
      <c r="A80" s="231">
        <v>44738</v>
      </c>
      <c r="B80" s="121">
        <v>144.34740663637055</v>
      </c>
      <c r="C80" s="121">
        <v>85.568430717244169</v>
      </c>
      <c r="D80" s="121">
        <v>95.739393939393935</v>
      </c>
      <c r="G80" s="122"/>
      <c r="H80" s="122"/>
      <c r="I80" s="122"/>
      <c r="J80" s="122"/>
    </row>
    <row r="81" spans="1:10" ht="15.5" x14ac:dyDescent="0.35">
      <c r="A81" s="231">
        <v>44745</v>
      </c>
      <c r="B81" s="121">
        <v>146.76420791954109</v>
      </c>
      <c r="C81" s="121">
        <v>86.379589259317413</v>
      </c>
      <c r="D81" s="121">
        <v>96.11027157344887</v>
      </c>
      <c r="G81" s="122"/>
      <c r="H81" s="122"/>
      <c r="I81" s="122"/>
      <c r="J81" s="122"/>
    </row>
    <row r="82" spans="1:10" ht="15.5" x14ac:dyDescent="0.35">
      <c r="A82" s="231">
        <v>44752</v>
      </c>
      <c r="B82" s="121">
        <v>146.48454204714113</v>
      </c>
      <c r="C82" s="121">
        <v>84.142039724147907</v>
      </c>
      <c r="D82" s="121">
        <v>96.905910353752461</v>
      </c>
      <c r="G82" s="122"/>
      <c r="H82" s="122"/>
      <c r="I82" s="122"/>
      <c r="J82" s="122"/>
    </row>
    <row r="83" spans="1:10" ht="15.5" x14ac:dyDescent="0.35">
      <c r="A83" s="231">
        <v>44759</v>
      </c>
      <c r="B83" s="121">
        <v>144.91667291307496</v>
      </c>
      <c r="C83" s="121">
        <v>84.477402643329981</v>
      </c>
      <c r="D83" s="121">
        <v>95.342077277561145</v>
      </c>
      <c r="G83" s="122"/>
      <c r="H83" s="122"/>
      <c r="I83" s="122"/>
      <c r="J83" s="122"/>
    </row>
    <row r="84" spans="1:10" ht="15.5" x14ac:dyDescent="0.35">
      <c r="A84" s="231">
        <v>44766</v>
      </c>
      <c r="B84" s="121">
        <v>143.00236112837084</v>
      </c>
      <c r="C84" s="121">
        <v>84.876226434998472</v>
      </c>
      <c r="D84" s="121">
        <v>90.930669739156045</v>
      </c>
      <c r="G84" s="122"/>
      <c r="H84" s="122"/>
      <c r="I84" s="122"/>
      <c r="J84" s="122"/>
    </row>
    <row r="85" spans="1:10" ht="15.5" x14ac:dyDescent="0.35">
      <c r="A85" s="231">
        <v>44773</v>
      </c>
      <c r="B85" s="121">
        <v>141.15487647584087</v>
      </c>
      <c r="C85" s="121">
        <v>86.845180206042286</v>
      </c>
      <c r="D85" s="121">
        <v>94.750674624451733</v>
      </c>
      <c r="G85" s="122"/>
      <c r="H85" s="122"/>
      <c r="I85" s="122"/>
      <c r="J85" s="122"/>
    </row>
    <row r="86" spans="1:10" ht="15.5" x14ac:dyDescent="0.35">
      <c r="A86" s="231">
        <v>44780</v>
      </c>
      <c r="B86" s="121">
        <v>137.81549924748958</v>
      </c>
      <c r="C86" s="121">
        <v>86.325296131203629</v>
      </c>
      <c r="D86" s="121">
        <v>93.702284940207605</v>
      </c>
      <c r="G86" s="122"/>
      <c r="H86" s="122"/>
      <c r="I86" s="122"/>
      <c r="J86" s="122"/>
    </row>
    <row r="87" spans="1:10" ht="15.5" x14ac:dyDescent="0.35">
      <c r="A87" s="231">
        <v>44787</v>
      </c>
      <c r="B87" s="121">
        <v>133.69968773819181</v>
      </c>
      <c r="C87" s="121">
        <v>86.201203293754531</v>
      </c>
      <c r="D87" s="121">
        <v>93.77160182803398</v>
      </c>
      <c r="G87" s="122"/>
      <c r="H87" s="122"/>
      <c r="I87" s="122"/>
      <c r="J87" s="122"/>
    </row>
    <row r="88" spans="1:10" ht="15.5" x14ac:dyDescent="0.35">
      <c r="A88" s="231">
        <v>44794</v>
      </c>
      <c r="B88" s="121">
        <v>131.31352907878221</v>
      </c>
      <c r="C88" s="121">
        <v>88.881784997014108</v>
      </c>
      <c r="D88" s="121">
        <v>94.724934721178954</v>
      </c>
      <c r="G88" s="122"/>
      <c r="H88" s="122"/>
      <c r="I88" s="122"/>
      <c r="J88" s="122"/>
    </row>
    <row r="89" spans="1:10" ht="15.5" x14ac:dyDescent="0.35">
      <c r="A89" s="231">
        <v>44801</v>
      </c>
      <c r="B89" s="121">
        <v>129.19731371921969</v>
      </c>
      <c r="C89" s="121">
        <v>91.041516976650755</v>
      </c>
      <c r="D89" s="121">
        <v>92.871849670306773</v>
      </c>
      <c r="G89" s="122"/>
      <c r="H89" s="122"/>
      <c r="I89" s="122"/>
      <c r="J89" s="122"/>
    </row>
    <row r="90" spans="1:10" ht="15.5" x14ac:dyDescent="0.35">
      <c r="A90" s="231">
        <v>44808</v>
      </c>
      <c r="B90" s="121">
        <v>128.78970548433927</v>
      </c>
      <c r="C90" s="121">
        <v>91.19240097971219</v>
      </c>
      <c r="D90" s="121">
        <v>94.403788204907457</v>
      </c>
      <c r="G90" s="122"/>
      <c r="H90" s="122"/>
      <c r="I90" s="122"/>
      <c r="J90" s="122"/>
    </row>
    <row r="91" spans="1:10" ht="15.5" x14ac:dyDescent="0.35">
      <c r="A91" s="231">
        <v>44815</v>
      </c>
      <c r="B91" s="121">
        <v>128.02242384008264</v>
      </c>
      <c r="C91" s="121">
        <v>93.305768385368253</v>
      </c>
      <c r="D91" s="121">
        <v>92.969335634468209</v>
      </c>
      <c r="G91" s="122"/>
      <c r="H91" s="122"/>
      <c r="I91" s="122"/>
      <c r="J91" s="122"/>
    </row>
    <row r="92" spans="1:10" ht="15.5" x14ac:dyDescent="0.35">
      <c r="A92" s="231">
        <v>44822</v>
      </c>
      <c r="B92" s="121">
        <v>127.23204406304558</v>
      </c>
      <c r="C92" s="121">
        <v>90.815918969115543</v>
      </c>
      <c r="D92" s="121">
        <v>95.478806093895756</v>
      </c>
      <c r="G92" s="122"/>
      <c r="H92" s="122"/>
      <c r="I92" s="122"/>
      <c r="J92" s="122"/>
    </row>
    <row r="93" spans="1:10" ht="15.5" x14ac:dyDescent="0.35">
      <c r="A93" s="231">
        <v>44829</v>
      </c>
      <c r="B93" s="121">
        <v>125.79408946864177</v>
      </c>
      <c r="C93" s="121">
        <v>79.83448668866815</v>
      </c>
      <c r="D93" s="121">
        <v>68.050629155596312</v>
      </c>
      <c r="G93" s="122"/>
      <c r="H93" s="122"/>
      <c r="I93" s="122"/>
      <c r="J93" s="122"/>
    </row>
    <row r="94" spans="1:10" ht="15.5" x14ac:dyDescent="0.35">
      <c r="A94" s="231">
        <v>44836</v>
      </c>
      <c r="B94" s="121">
        <v>124.52183283128844</v>
      </c>
      <c r="C94" s="121">
        <v>88.876287065449333</v>
      </c>
      <c r="D94" s="121">
        <v>89.608357165554494</v>
      </c>
      <c r="G94" s="122"/>
      <c r="H94" s="122"/>
      <c r="I94" s="122"/>
      <c r="J94" s="122"/>
    </row>
    <row r="95" spans="1:10" ht="15.5" x14ac:dyDescent="0.35">
      <c r="A95" s="231">
        <v>44843</v>
      </c>
      <c r="B95" s="121">
        <v>122.84394749635391</v>
      </c>
      <c r="C95" s="121">
        <v>93.262915334904733</v>
      </c>
      <c r="D95" s="121">
        <v>105.310776299925</v>
      </c>
      <c r="G95" s="122"/>
      <c r="H95" s="122"/>
      <c r="I95" s="122"/>
      <c r="J95" s="122"/>
    </row>
    <row r="96" spans="1:10" ht="15.5" x14ac:dyDescent="0.35">
      <c r="A96" s="231">
        <v>44850</v>
      </c>
      <c r="B96" s="121">
        <v>121.6722891566265</v>
      </c>
      <c r="C96" s="121">
        <v>94.359100744798084</v>
      </c>
      <c r="D96" s="121">
        <v>107.13156797533283</v>
      </c>
      <c r="G96" s="122"/>
      <c r="H96" s="122"/>
      <c r="I96" s="122"/>
      <c r="J96" s="122"/>
    </row>
    <row r="97" spans="1:10" ht="15.5" x14ac:dyDescent="0.35">
      <c r="A97" s="231">
        <v>44857</v>
      </c>
      <c r="B97" s="121">
        <v>120.22458600838645</v>
      </c>
      <c r="C97" s="121">
        <v>92.11539370856859</v>
      </c>
      <c r="D97" s="121">
        <v>100.27354398718464</v>
      </c>
      <c r="G97" s="122"/>
      <c r="H97" s="122"/>
      <c r="I97" s="122"/>
      <c r="J97" s="122"/>
    </row>
    <row r="98" spans="1:10" ht="15.5" x14ac:dyDescent="0.35">
      <c r="A98" s="231">
        <v>44864</v>
      </c>
      <c r="B98" s="121">
        <v>120.25982492084188</v>
      </c>
      <c r="C98" s="121">
        <v>91.202081016536255</v>
      </c>
      <c r="D98" s="121">
        <v>98.002483301159174</v>
      </c>
      <c r="G98" s="122"/>
      <c r="H98" s="122"/>
      <c r="I98" s="122"/>
      <c r="J98" s="122"/>
    </row>
    <row r="99" spans="1:10" ht="15.5" x14ac:dyDescent="0.35">
      <c r="A99" s="231">
        <v>44871</v>
      </c>
      <c r="B99" s="121">
        <v>119.92043782192792</v>
      </c>
      <c r="C99" s="121">
        <v>92.430776285641741</v>
      </c>
      <c r="D99" s="121">
        <v>98.478117361594315</v>
      </c>
      <c r="G99" s="122"/>
      <c r="H99" s="122"/>
      <c r="I99" s="122"/>
      <c r="J99" s="122"/>
    </row>
    <row r="100" spans="1:10" ht="15.5" x14ac:dyDescent="0.35">
      <c r="A100" s="231">
        <v>44878</v>
      </c>
      <c r="B100" s="121">
        <v>118.78305672077329</v>
      </c>
      <c r="C100" s="121">
        <v>92.126804909245195</v>
      </c>
      <c r="D100" s="121">
        <v>99.492477795903568</v>
      </c>
      <c r="G100" s="122"/>
      <c r="H100" s="122"/>
      <c r="I100" s="122"/>
      <c r="J100" s="122"/>
    </row>
    <row r="101" spans="1:10" ht="15.5" x14ac:dyDescent="0.35">
      <c r="A101" s="231">
        <v>44885</v>
      </c>
      <c r="B101" s="121">
        <v>117.2480181200453</v>
      </c>
      <c r="C101" s="121">
        <v>93.044403198763717</v>
      </c>
      <c r="D101" s="121">
        <v>98.176814893826815</v>
      </c>
      <c r="G101" s="122"/>
      <c r="H101" s="122"/>
      <c r="I101" s="122"/>
      <c r="J101" s="122"/>
    </row>
    <row r="102" spans="1:10" ht="15.5" x14ac:dyDescent="0.35">
      <c r="A102" s="231">
        <v>44892</v>
      </c>
      <c r="B102" s="121">
        <v>115.66218982700053</v>
      </c>
      <c r="C102" s="121">
        <v>93.136601229886139</v>
      </c>
      <c r="D102" s="121">
        <v>96.049165176681953</v>
      </c>
      <c r="G102" s="122"/>
      <c r="H102" s="122"/>
      <c r="I102" s="122"/>
      <c r="J102" s="122"/>
    </row>
    <row r="103" spans="1:10" ht="15.5" x14ac:dyDescent="0.35">
      <c r="A103" s="231">
        <v>44899</v>
      </c>
      <c r="B103" s="121">
        <v>113.76884647265719</v>
      </c>
      <c r="C103" s="121">
        <v>94.105738238687564</v>
      </c>
      <c r="D103" s="121">
        <v>96.331808509721824</v>
      </c>
      <c r="G103" s="122"/>
      <c r="H103" s="122"/>
      <c r="I103" s="122"/>
      <c r="J103" s="122"/>
    </row>
    <row r="104" spans="1:10" ht="15.5" x14ac:dyDescent="0.35">
      <c r="A104" s="231">
        <v>44906</v>
      </c>
      <c r="B104" s="121">
        <v>112.95483696752852</v>
      </c>
      <c r="C104" s="121">
        <v>95.956576669056105</v>
      </c>
      <c r="D104" s="121">
        <v>97.938984932730762</v>
      </c>
      <c r="G104" s="122"/>
      <c r="H104" s="122"/>
      <c r="I104" s="122"/>
      <c r="J104" s="122"/>
    </row>
    <row r="105" spans="1:10" ht="15.5" x14ac:dyDescent="0.35">
      <c r="A105" s="231">
        <v>44913</v>
      </c>
      <c r="B105" s="121">
        <v>111.19777536625065</v>
      </c>
      <c r="C105" s="121">
        <v>97.048800677641893</v>
      </c>
      <c r="D105" s="121">
        <v>99.702222694884625</v>
      </c>
      <c r="G105" s="122"/>
      <c r="H105" s="122"/>
      <c r="I105" s="122"/>
      <c r="J105" s="122"/>
    </row>
    <row r="106" spans="1:10" ht="15.5" x14ac:dyDescent="0.35">
      <c r="A106" s="231">
        <v>44920</v>
      </c>
      <c r="B106" s="121">
        <v>110.5985747136905</v>
      </c>
      <c r="C106" s="121">
        <v>95.203298024626946</v>
      </c>
      <c r="D106" s="121">
        <v>107.24578956664485</v>
      </c>
      <c r="G106" s="122"/>
      <c r="H106" s="122"/>
      <c r="I106" s="122"/>
      <c r="J106" s="122"/>
    </row>
    <row r="107" spans="1:10" ht="15.5" x14ac:dyDescent="0.35">
      <c r="A107" s="231">
        <v>44927</v>
      </c>
      <c r="B107" s="121">
        <v>109.28737518807279</v>
      </c>
      <c r="C107" s="121">
        <v>98.504070166231088</v>
      </c>
      <c r="D107" s="121">
        <v>100.03916960438698</v>
      </c>
      <c r="G107" s="122"/>
      <c r="H107" s="122"/>
      <c r="I107" s="122"/>
      <c r="J107" s="122"/>
    </row>
    <row r="108" spans="1:10" ht="15.5" x14ac:dyDescent="0.35">
      <c r="A108" s="231">
        <v>44934</v>
      </c>
      <c r="B108" s="121">
        <v>108.43642494247371</v>
      </c>
      <c r="C108" s="121">
        <v>97.1937750308566</v>
      </c>
      <c r="D108" s="121">
        <v>100.01276079882601</v>
      </c>
      <c r="G108" s="122"/>
      <c r="H108" s="122"/>
      <c r="I108" s="122"/>
      <c r="J108" s="122"/>
    </row>
    <row r="109" spans="1:10" ht="15.5" x14ac:dyDescent="0.35">
      <c r="A109" s="231">
        <v>44941</v>
      </c>
      <c r="B109" s="121">
        <v>107.94223003034521</v>
      </c>
      <c r="C109" s="121">
        <v>97.667936332808523</v>
      </c>
      <c r="D109" s="121">
        <v>100.73123528234071</v>
      </c>
      <c r="G109" s="122"/>
      <c r="H109" s="122"/>
      <c r="I109" s="122"/>
      <c r="J109" s="122"/>
    </row>
    <row r="110" spans="1:10" ht="15.5" x14ac:dyDescent="0.35">
      <c r="A110" s="231">
        <v>44948</v>
      </c>
      <c r="B110" s="121">
        <v>107.05452886151036</v>
      </c>
      <c r="C110" s="121">
        <v>99.087137688699286</v>
      </c>
      <c r="D110" s="121">
        <v>101.31077636152953</v>
      </c>
      <c r="G110" s="122"/>
      <c r="H110" s="122"/>
      <c r="I110" s="122"/>
      <c r="J110" s="122"/>
    </row>
    <row r="111" spans="1:10" ht="15.5" x14ac:dyDescent="0.35">
      <c r="A111" s="231">
        <v>44955</v>
      </c>
      <c r="B111" s="121">
        <v>106.55113442024852</v>
      </c>
      <c r="C111" s="121">
        <v>98.241033232185046</v>
      </c>
      <c r="D111" s="121">
        <v>100.7009452695345</v>
      </c>
      <c r="G111" s="122"/>
      <c r="H111" s="122"/>
      <c r="I111" s="122"/>
      <c r="J111" s="122"/>
    </row>
    <row r="112" spans="1:10" ht="15.5" x14ac:dyDescent="0.35">
      <c r="A112" s="231">
        <v>44962</v>
      </c>
      <c r="B112" s="121">
        <v>105.83915132831625</v>
      </c>
      <c r="C112" s="121">
        <v>97.530012361458091</v>
      </c>
      <c r="D112" s="121">
        <v>100.05046427129591</v>
      </c>
      <c r="G112" s="122"/>
      <c r="H112" s="122"/>
      <c r="I112" s="122"/>
      <c r="J112" s="122"/>
    </row>
    <row r="113" spans="1:10" ht="15.5" x14ac:dyDescent="0.35">
      <c r="A113" s="231">
        <v>44969</v>
      </c>
      <c r="B113" s="121">
        <v>105.43615676359039</v>
      </c>
      <c r="C113" s="121">
        <v>97.542406750725021</v>
      </c>
      <c r="D113" s="121">
        <v>99.031126099439462</v>
      </c>
      <c r="G113" s="122"/>
      <c r="H113" s="122"/>
      <c r="I113" s="122"/>
      <c r="J113" s="122"/>
    </row>
    <row r="114" spans="1:10" ht="15.5" x14ac:dyDescent="0.35">
      <c r="A114" s="231">
        <v>44976</v>
      </c>
      <c r="B114" s="121">
        <v>104.63370786516855</v>
      </c>
      <c r="C114" s="121">
        <v>96.248855452688318</v>
      </c>
      <c r="D114" s="121">
        <v>99.163831542647387</v>
      </c>
      <c r="G114" s="122"/>
      <c r="H114" s="122"/>
      <c r="I114" s="122"/>
      <c r="J114" s="122"/>
    </row>
    <row r="115" spans="1:10" ht="15.5" x14ac:dyDescent="0.35">
      <c r="A115" s="231">
        <v>44983</v>
      </c>
      <c r="B115" s="121">
        <v>103.91740597555253</v>
      </c>
      <c r="C115" s="121">
        <v>91.001177945075355</v>
      </c>
      <c r="D115" s="121">
        <v>86.624923422097396</v>
      </c>
      <c r="G115" s="122"/>
      <c r="H115" s="122"/>
      <c r="I115" s="122"/>
      <c r="J115" s="122"/>
    </row>
    <row r="116" spans="1:10" ht="15.5" x14ac:dyDescent="0.35">
      <c r="A116" s="231">
        <v>44990</v>
      </c>
      <c r="B116" s="121">
        <v>102.62505533421869</v>
      </c>
      <c r="C116" s="121">
        <v>95.573158622652585</v>
      </c>
      <c r="D116" s="121">
        <v>97.298309810071444</v>
      </c>
      <c r="G116" s="122"/>
      <c r="H116" s="122"/>
      <c r="I116" s="122"/>
      <c r="J116" s="122"/>
    </row>
    <row r="117" spans="1:10" ht="15.5" x14ac:dyDescent="0.35">
      <c r="A117" s="231">
        <v>44997</v>
      </c>
      <c r="B117" s="121">
        <v>99.377772036343302</v>
      </c>
      <c r="C117" s="121">
        <v>94.920313407228377</v>
      </c>
      <c r="D117" s="121">
        <v>92.48136091567784</v>
      </c>
      <c r="G117" s="122"/>
      <c r="H117" s="122"/>
      <c r="I117" s="122"/>
      <c r="J117" s="122"/>
    </row>
    <row r="118" spans="1:10" ht="15.5" x14ac:dyDescent="0.35">
      <c r="A118" s="231">
        <v>45004</v>
      </c>
      <c r="B118" s="121">
        <v>94.192889252145477</v>
      </c>
      <c r="C118" s="121">
        <v>101.14585789221728</v>
      </c>
      <c r="D118" s="121">
        <v>105.88348136354044</v>
      </c>
      <c r="G118" s="122"/>
      <c r="H118" s="122"/>
      <c r="I118" s="122"/>
      <c r="J118" s="122"/>
    </row>
    <row r="119" spans="1:10" ht="15.5" x14ac:dyDescent="0.35">
      <c r="A119" s="231">
        <v>45011</v>
      </c>
      <c r="B119" s="121">
        <v>90.415379469117084</v>
      </c>
      <c r="C119" s="121">
        <v>105.05233344758373</v>
      </c>
      <c r="D119" s="121">
        <v>99.896477511101423</v>
      </c>
      <c r="G119" s="122"/>
      <c r="H119" s="122"/>
      <c r="I119" s="122"/>
      <c r="J119" s="122"/>
    </row>
    <row r="120" spans="1:10" ht="15.5" x14ac:dyDescent="0.35">
      <c r="A120" s="231">
        <v>45018</v>
      </c>
      <c r="B120" s="121">
        <v>91.202614900147495</v>
      </c>
      <c r="C120" s="121">
        <v>102.98135575038003</v>
      </c>
      <c r="D120" s="121">
        <v>100.92354915722774</v>
      </c>
      <c r="G120" s="122"/>
      <c r="H120" s="122"/>
      <c r="I120" s="122"/>
      <c r="J120" s="122"/>
    </row>
    <row r="121" spans="1:10" ht="15.5" x14ac:dyDescent="0.35">
      <c r="A121" s="231">
        <v>45025</v>
      </c>
      <c r="B121" s="121">
        <v>91.062782601736643</v>
      </c>
      <c r="C121" s="121">
        <v>98.419515254700414</v>
      </c>
      <c r="D121" s="121">
        <v>92.023498694516974</v>
      </c>
      <c r="G121" s="122"/>
      <c r="H121" s="122"/>
      <c r="I121" s="122"/>
      <c r="J121" s="122"/>
    </row>
    <row r="122" spans="1:10" ht="15.5" x14ac:dyDescent="0.35">
      <c r="A122" s="231">
        <v>45032</v>
      </c>
      <c r="B122" s="121">
        <v>90.910000400176088</v>
      </c>
      <c r="C122" s="121">
        <v>102.06537532886472</v>
      </c>
      <c r="D122" s="121">
        <v>98.470945131142599</v>
      </c>
      <c r="G122" s="122"/>
      <c r="H122" s="122"/>
      <c r="I122" s="122"/>
      <c r="J122" s="122"/>
    </row>
    <row r="123" spans="1:10" ht="15.5" x14ac:dyDescent="0.35">
      <c r="A123" s="231">
        <v>45039</v>
      </c>
      <c r="B123" s="121">
        <v>90.926753059466833</v>
      </c>
      <c r="C123" s="121">
        <v>105.98806515080263</v>
      </c>
      <c r="D123" s="121">
        <v>107.36257020632658</v>
      </c>
      <c r="G123" s="122"/>
      <c r="H123" s="122"/>
      <c r="I123" s="122"/>
      <c r="J123" s="122"/>
    </row>
    <row r="124" spans="1:10" ht="15.5" x14ac:dyDescent="0.35">
      <c r="A124" s="231">
        <v>45046</v>
      </c>
      <c r="B124" s="121">
        <v>90.602187956240869</v>
      </c>
      <c r="C124" s="121">
        <v>104.06675863133572</v>
      </c>
      <c r="D124" s="121">
        <v>101.5629691114918</v>
      </c>
      <c r="G124" s="122"/>
      <c r="H124" s="122"/>
      <c r="I124" s="122"/>
      <c r="J124" s="122"/>
    </row>
    <row r="125" spans="1:10" ht="15.5" x14ac:dyDescent="0.35">
      <c r="A125" s="231">
        <v>45053</v>
      </c>
      <c r="B125" s="121">
        <v>89.990438627943135</v>
      </c>
      <c r="C125" s="121">
        <v>101.32495606600197</v>
      </c>
      <c r="D125" s="121">
        <v>96.392011147236417</v>
      </c>
      <c r="G125" s="122"/>
      <c r="H125" s="122"/>
      <c r="I125" s="122"/>
      <c r="J125" s="122"/>
    </row>
    <row r="126" spans="1:10" ht="15.5" x14ac:dyDescent="0.35">
      <c r="A126" s="231">
        <v>45060</v>
      </c>
      <c r="B126" s="121">
        <v>88.723677706376677</v>
      </c>
      <c r="C126" s="121">
        <v>103.04458404441907</v>
      </c>
      <c r="D126" s="121">
        <v>95.267061378608062</v>
      </c>
      <c r="G126" s="122"/>
      <c r="H126" s="122"/>
      <c r="I126" s="122"/>
      <c r="J126" s="122"/>
    </row>
    <row r="127" spans="1:10" ht="15.5" x14ac:dyDescent="0.35">
      <c r="A127" s="231">
        <v>45067</v>
      </c>
      <c r="B127" s="121">
        <v>87.247229577326664</v>
      </c>
      <c r="C127" s="121">
        <v>101.59834588384118</v>
      </c>
      <c r="D127" s="121">
        <v>100.43080963430648</v>
      </c>
      <c r="G127" s="122"/>
      <c r="H127" s="122"/>
      <c r="I127" s="122"/>
      <c r="J127" s="122"/>
    </row>
    <row r="128" spans="1:10" ht="15.5" x14ac:dyDescent="0.35">
      <c r="A128" s="231">
        <v>45074</v>
      </c>
      <c r="B128" s="121">
        <v>84.996320254096148</v>
      </c>
      <c r="C128" s="121">
        <v>102.75563449666991</v>
      </c>
      <c r="D128" s="121">
        <v>100.92666742935589</v>
      </c>
      <c r="G128" s="122"/>
      <c r="H128" s="122"/>
      <c r="I128" s="122"/>
      <c r="J128" s="122"/>
    </row>
    <row r="129" spans="1:10" ht="15.5" x14ac:dyDescent="0.35">
      <c r="A129" s="231">
        <v>45081</v>
      </c>
      <c r="B129" s="121">
        <v>82.939747977895479</v>
      </c>
      <c r="C129" s="121">
        <v>104.48945228942804</v>
      </c>
      <c r="D129" s="121">
        <v>107.57679985848777</v>
      </c>
      <c r="G129" s="122"/>
      <c r="H129" s="122"/>
      <c r="I129" s="122"/>
      <c r="J129" s="122"/>
    </row>
    <row r="130" spans="1:10" ht="15.5" x14ac:dyDescent="0.35">
      <c r="A130" s="231">
        <v>45088</v>
      </c>
      <c r="B130" s="121">
        <v>80.80273685784789</v>
      </c>
      <c r="C130" s="121">
        <v>103.28827435474059</v>
      </c>
      <c r="D130" s="121">
        <v>98.451704545454547</v>
      </c>
      <c r="G130" s="122"/>
      <c r="H130" s="122"/>
      <c r="I130" s="122"/>
      <c r="J130" s="122"/>
    </row>
    <row r="131" spans="1:10" ht="15.5" x14ac:dyDescent="0.35">
      <c r="A131" s="231">
        <v>45095</v>
      </c>
      <c r="B131" s="121">
        <v>77.57115339610074</v>
      </c>
      <c r="C131" s="121">
        <v>106.54979218948266</v>
      </c>
      <c r="D131" s="121">
        <v>102.18660225796415</v>
      </c>
      <c r="G131" s="122"/>
      <c r="H131" s="122"/>
      <c r="I131" s="122"/>
      <c r="J131" s="122"/>
    </row>
    <row r="132" spans="1:10" ht="15.5" x14ac:dyDescent="0.35">
      <c r="A132" s="231">
        <v>45102</v>
      </c>
      <c r="B132" s="121">
        <v>75.821798547232532</v>
      </c>
      <c r="C132" s="121">
        <v>108.04227276413391</v>
      </c>
      <c r="D132" s="121">
        <v>101.25701986814856</v>
      </c>
      <c r="G132" s="122"/>
      <c r="H132" s="122"/>
      <c r="I132" s="122"/>
      <c r="J132" s="122"/>
    </row>
    <row r="133" spans="1:10" ht="15.5" x14ac:dyDescent="0.35">
      <c r="A133" s="231">
        <v>45109</v>
      </c>
      <c r="B133" s="121">
        <v>74.46925739079532</v>
      </c>
      <c r="C133" s="121">
        <v>110.25976163115124</v>
      </c>
      <c r="D133" s="121">
        <v>103.77176718653433</v>
      </c>
      <c r="G133" s="122"/>
      <c r="H133" s="122"/>
      <c r="I133" s="122"/>
      <c r="J133" s="122"/>
    </row>
    <row r="134" spans="1:10" ht="15.5" x14ac:dyDescent="0.35">
      <c r="A134" s="231">
        <v>45116</v>
      </c>
      <c r="B134" s="121">
        <v>74.24096716581947</v>
      </c>
      <c r="C134" s="121">
        <v>111.40120885747633</v>
      </c>
      <c r="D134" s="121">
        <v>103.28346500812462</v>
      </c>
      <c r="G134" s="122"/>
      <c r="H134" s="122"/>
      <c r="I134" s="122"/>
      <c r="J134" s="122"/>
    </row>
    <row r="135" spans="1:10" ht="15.5" x14ac:dyDescent="0.35">
      <c r="A135" s="231">
        <v>45123</v>
      </c>
      <c r="B135" s="121">
        <v>74.218965517241401</v>
      </c>
      <c r="C135" s="121">
        <v>113.75649154485383</v>
      </c>
      <c r="D135" s="121">
        <v>100.58465942891137</v>
      </c>
      <c r="G135" s="122"/>
      <c r="H135" s="122"/>
      <c r="I135" s="122"/>
      <c r="J135" s="122"/>
    </row>
    <row r="136" spans="1:10" ht="15.5" x14ac:dyDescent="0.35">
      <c r="A136" s="231">
        <v>45130</v>
      </c>
      <c r="B136" s="121">
        <v>74.765802874671948</v>
      </c>
      <c r="C136" s="121">
        <v>114.02188997178945</v>
      </c>
      <c r="D136" s="121">
        <v>103.37067947105673</v>
      </c>
      <c r="G136" s="122"/>
      <c r="H136" s="122"/>
      <c r="I136" s="122"/>
      <c r="J136" s="122"/>
    </row>
    <row r="137" spans="1:10" ht="15.5" x14ac:dyDescent="0.35">
      <c r="A137" s="231">
        <v>45137</v>
      </c>
      <c r="B137" s="121">
        <v>75.745062205665306</v>
      </c>
      <c r="C137" s="121">
        <v>109.53476392592304</v>
      </c>
      <c r="D137" s="121">
        <v>101.2486664502064</v>
      </c>
      <c r="G137" s="122"/>
      <c r="H137" s="122"/>
      <c r="I137" s="122"/>
      <c r="J137" s="122"/>
    </row>
    <row r="138" spans="1:10" ht="15.5" x14ac:dyDescent="0.35">
      <c r="A138" s="231">
        <v>45144</v>
      </c>
      <c r="B138" s="121">
        <v>77.734612768090514</v>
      </c>
      <c r="C138" s="121">
        <v>110.66881675088267</v>
      </c>
      <c r="D138" s="121">
        <v>102.18862794282377</v>
      </c>
      <c r="G138" s="122"/>
      <c r="H138" s="122"/>
      <c r="I138" s="122"/>
      <c r="J138" s="122"/>
    </row>
    <row r="139" spans="1:10" ht="15.5" x14ac:dyDescent="0.35">
      <c r="A139" s="231">
        <v>45151</v>
      </c>
      <c r="B139" s="121">
        <v>81.025065744708257</v>
      </c>
      <c r="C139" s="121">
        <v>108.83400385822743</v>
      </c>
      <c r="D139" s="121">
        <v>100.17910841715295</v>
      </c>
      <c r="G139" s="122"/>
      <c r="H139" s="122"/>
      <c r="I139" s="122"/>
      <c r="J139" s="122"/>
    </row>
    <row r="140" spans="1:10" ht="15.5" x14ac:dyDescent="0.35">
      <c r="A140" s="231">
        <v>45158</v>
      </c>
      <c r="B140" s="121">
        <v>83.575739400982116</v>
      </c>
      <c r="C140" s="121">
        <v>105.45308099110004</v>
      </c>
      <c r="D140" s="121">
        <v>100.47107024516421</v>
      </c>
      <c r="G140" s="122"/>
      <c r="H140" s="122"/>
      <c r="I140" s="122"/>
      <c r="J140" s="122"/>
    </row>
    <row r="141" spans="1:10" ht="15.5" x14ac:dyDescent="0.35">
      <c r="A141" s="231">
        <v>45165</v>
      </c>
      <c r="B141" s="121">
        <v>85.860624523990865</v>
      </c>
      <c r="C141" s="121">
        <v>102.82586563972026</v>
      </c>
      <c r="D141" s="121">
        <v>100.89988961852912</v>
      </c>
      <c r="G141" s="122"/>
      <c r="H141" s="122"/>
      <c r="I141" s="122"/>
      <c r="J141" s="122"/>
    </row>
    <row r="142" spans="1:10" ht="15.5" x14ac:dyDescent="0.35">
      <c r="A142" s="231">
        <v>45172</v>
      </c>
      <c r="B142" s="121">
        <v>86.921137093076567</v>
      </c>
      <c r="C142" s="121">
        <v>104.68511413241883</v>
      </c>
      <c r="D142" s="123">
        <v>100.52534579723363</v>
      </c>
      <c r="G142" s="122"/>
      <c r="H142" s="122"/>
      <c r="I142" s="122"/>
      <c r="J142" s="122"/>
    </row>
    <row r="143" spans="1:10" ht="15.5" x14ac:dyDescent="0.35">
      <c r="A143" s="231">
        <v>45179</v>
      </c>
      <c r="B143" s="121">
        <v>87.975339940078356</v>
      </c>
      <c r="C143" s="121">
        <v>100.37829531173327</v>
      </c>
      <c r="D143" s="123">
        <v>102.61953872117006</v>
      </c>
      <c r="G143" s="122"/>
      <c r="H143" s="122"/>
      <c r="I143" s="122"/>
      <c r="J143" s="122"/>
    </row>
    <row r="144" spans="1:10" ht="15.5" x14ac:dyDescent="0.35">
      <c r="A144" s="231">
        <v>45186</v>
      </c>
      <c r="B144" s="124">
        <v>89.353354978354986</v>
      </c>
      <c r="C144" s="124">
        <v>102.3846686984797</v>
      </c>
      <c r="D144" s="125">
        <v>98.270512785722687</v>
      </c>
      <c r="G144" s="122"/>
      <c r="H144" s="122"/>
      <c r="I144" s="122"/>
      <c r="J144" s="122"/>
    </row>
    <row r="145" spans="1:10" ht="15.5" x14ac:dyDescent="0.35">
      <c r="A145" s="231">
        <v>45193</v>
      </c>
      <c r="B145" s="124">
        <v>91.057863182767989</v>
      </c>
      <c r="C145" s="124">
        <v>104.45460266851514</v>
      </c>
      <c r="D145" s="125">
        <v>107.37749591240153</v>
      </c>
      <c r="G145" s="122"/>
      <c r="H145" s="122"/>
      <c r="I145" s="122"/>
      <c r="J145" s="122"/>
    </row>
    <row r="146" spans="1:10" ht="15.5" x14ac:dyDescent="0.35">
      <c r="A146" s="231">
        <v>45200</v>
      </c>
      <c r="B146" s="124">
        <v>92.717224560437387</v>
      </c>
      <c r="C146" s="124">
        <v>98.603115615928786</v>
      </c>
      <c r="D146" s="125">
        <v>98.163990815521416</v>
      </c>
      <c r="G146" s="122"/>
      <c r="H146" s="122"/>
      <c r="I146" s="122"/>
      <c r="J146" s="122"/>
    </row>
    <row r="147" spans="1:10" ht="15.5" x14ac:dyDescent="0.35">
      <c r="A147" s="231">
        <v>45207</v>
      </c>
      <c r="B147" s="124">
        <v>93.828406347698774</v>
      </c>
      <c r="C147" s="124">
        <v>99.252731196105842</v>
      </c>
      <c r="D147" s="125">
        <v>96.897058425811565</v>
      </c>
      <c r="G147" s="122"/>
      <c r="H147" s="122"/>
      <c r="I147" s="122"/>
      <c r="J147" s="122"/>
    </row>
    <row r="148" spans="1:10" ht="15.5" x14ac:dyDescent="0.35">
      <c r="A148" s="231">
        <v>45214</v>
      </c>
      <c r="B148" s="124">
        <v>93.94581534439736</v>
      </c>
      <c r="C148" s="124">
        <v>99.848743718960165</v>
      </c>
      <c r="D148" s="125">
        <v>97.054883788284698</v>
      </c>
      <c r="G148" s="122"/>
      <c r="H148" s="122"/>
      <c r="I148" s="122"/>
      <c r="J148" s="122"/>
    </row>
    <row r="149" spans="1:10" ht="15.5" x14ac:dyDescent="0.35">
      <c r="A149" s="231">
        <v>45221</v>
      </c>
      <c r="B149" s="124">
        <v>93.105147000867035</v>
      </c>
      <c r="C149" s="124">
        <v>101.69660761845606</v>
      </c>
      <c r="D149" s="125">
        <v>100.23636244733227</v>
      </c>
      <c r="G149" s="122"/>
      <c r="H149" s="122"/>
      <c r="I149" s="122"/>
      <c r="J149" s="122"/>
    </row>
    <row r="150" spans="1:10" ht="15.5" x14ac:dyDescent="0.35">
      <c r="A150" s="231">
        <v>45228</v>
      </c>
      <c r="B150" s="124">
        <v>91.270763154837951</v>
      </c>
      <c r="C150" s="124">
        <v>102.60563799127868</v>
      </c>
      <c r="D150" s="125">
        <v>100.24136942468996</v>
      </c>
      <c r="G150" s="122"/>
      <c r="H150" s="122"/>
      <c r="I150" s="122"/>
      <c r="J150" s="122"/>
    </row>
    <row r="151" spans="1:10" ht="15.5" x14ac:dyDescent="0.35">
      <c r="A151" s="231">
        <v>45235</v>
      </c>
      <c r="B151" s="124">
        <v>90.065387049145741</v>
      </c>
      <c r="C151" s="124">
        <v>103.7727652900861</v>
      </c>
      <c r="D151" s="125">
        <v>97.723566925139508</v>
      </c>
      <c r="G151" s="122"/>
      <c r="H151" s="122"/>
      <c r="I151" s="122"/>
      <c r="J151" s="122"/>
    </row>
    <row r="152" spans="1:10" ht="15.5" x14ac:dyDescent="0.35">
      <c r="A152" s="231">
        <v>45242</v>
      </c>
      <c r="B152" s="124">
        <v>89.680056810548351</v>
      </c>
      <c r="C152" s="124">
        <v>103.61744423299463</v>
      </c>
      <c r="D152" s="125">
        <v>99.05811623246494</v>
      </c>
      <c r="G152" s="122"/>
      <c r="H152" s="122"/>
      <c r="I152" s="122"/>
      <c r="J152" s="122"/>
    </row>
    <row r="153" spans="1:10" ht="15.5" x14ac:dyDescent="0.35">
      <c r="A153" s="231">
        <v>45249</v>
      </c>
      <c r="B153" s="124">
        <v>89.86187578479668</v>
      </c>
      <c r="C153" s="124">
        <v>104.10122537776296</v>
      </c>
      <c r="D153" s="125">
        <v>99.7617069451926</v>
      </c>
      <c r="G153" s="122"/>
      <c r="H153" s="122"/>
      <c r="I153" s="122"/>
      <c r="J153" s="122"/>
    </row>
    <row r="154" spans="1:10" ht="15.5" x14ac:dyDescent="0.35">
      <c r="A154" s="231">
        <v>45256</v>
      </c>
      <c r="B154" s="124">
        <v>89.362612568805545</v>
      </c>
      <c r="C154" s="124">
        <v>102.99462740516655</v>
      </c>
      <c r="D154" s="125">
        <v>100.0503601651094</v>
      </c>
      <c r="G154" s="122"/>
      <c r="H154" s="122"/>
      <c r="I154" s="122"/>
      <c r="J154" s="122"/>
    </row>
    <row r="155" spans="1:10" ht="15.5" x14ac:dyDescent="0.35">
      <c r="A155" s="231">
        <v>45263</v>
      </c>
      <c r="B155" s="124">
        <v>89.037670086446269</v>
      </c>
      <c r="C155" s="124">
        <v>105.60794140794287</v>
      </c>
      <c r="D155" s="125">
        <v>103.75153146546712</v>
      </c>
      <c r="G155" s="122"/>
      <c r="H155" s="122"/>
      <c r="I155" s="122"/>
      <c r="J155" s="122"/>
    </row>
    <row r="156" spans="1:10" ht="15.5" x14ac:dyDescent="0.35">
      <c r="A156" s="231">
        <v>45270</v>
      </c>
      <c r="B156" s="124">
        <v>88.756076181369039</v>
      </c>
      <c r="C156" s="124">
        <v>103.23633070825429</v>
      </c>
      <c r="D156" s="125">
        <v>100.19307925992189</v>
      </c>
      <c r="G156" s="122"/>
      <c r="H156" s="122"/>
      <c r="I156" s="122"/>
      <c r="J156" s="122"/>
    </row>
    <row r="157" spans="1:10" ht="15.5" x14ac:dyDescent="0.35">
      <c r="A157" s="231">
        <v>45277</v>
      </c>
      <c r="B157" s="124">
        <v>89.378875673477694</v>
      </c>
      <c r="C157" s="124">
        <v>101.95136387983982</v>
      </c>
      <c r="D157" s="125">
        <v>100.73155555555554</v>
      </c>
      <c r="G157" s="122"/>
      <c r="H157" s="122"/>
      <c r="I157" s="122"/>
      <c r="J157" s="122"/>
    </row>
    <row r="158" spans="1:10" ht="15.5" x14ac:dyDescent="0.35">
      <c r="A158" s="231">
        <v>45284</v>
      </c>
      <c r="B158" s="124">
        <v>89.221014492753625</v>
      </c>
      <c r="C158" s="124">
        <v>103.45967583529954</v>
      </c>
      <c r="D158" s="125">
        <v>110.21671526694631</v>
      </c>
      <c r="G158" s="122"/>
      <c r="H158" s="122"/>
      <c r="I158" s="122"/>
      <c r="J158" s="122"/>
    </row>
    <row r="159" spans="1:10" ht="15.5" x14ac:dyDescent="0.35">
      <c r="A159" s="231">
        <v>45291</v>
      </c>
      <c r="B159" s="124">
        <v>89.67459324155196</v>
      </c>
      <c r="C159" s="124">
        <v>102.09661430976786</v>
      </c>
      <c r="D159" s="125">
        <v>94.245672778332846</v>
      </c>
      <c r="G159" s="122"/>
      <c r="H159" s="122"/>
      <c r="I159" s="122"/>
      <c r="J159" s="122"/>
    </row>
    <row r="160" spans="1:10" ht="15.5" x14ac:dyDescent="0.35">
      <c r="A160" s="231">
        <v>45298</v>
      </c>
      <c r="B160" s="124">
        <v>90.389948735187829</v>
      </c>
      <c r="C160" s="124">
        <v>102.91322302643974</v>
      </c>
      <c r="D160" s="125">
        <v>94.027644869750134</v>
      </c>
      <c r="G160" s="122"/>
      <c r="H160" s="122"/>
      <c r="I160" s="122"/>
      <c r="J160" s="122"/>
    </row>
    <row r="161" spans="1:10" ht="15.5" x14ac:dyDescent="0.35">
      <c r="A161" s="231">
        <v>45305</v>
      </c>
      <c r="B161" s="124">
        <v>90.393151553582769</v>
      </c>
      <c r="C161" s="124">
        <v>103.75970038767994</v>
      </c>
      <c r="D161" s="125">
        <v>100.71078384977947</v>
      </c>
      <c r="G161" s="122"/>
      <c r="H161" s="122"/>
      <c r="I161" s="122"/>
      <c r="J161" s="122"/>
    </row>
    <row r="162" spans="1:10" ht="15.5" x14ac:dyDescent="0.35">
      <c r="A162" s="231">
        <v>45312</v>
      </c>
      <c r="B162" s="124">
        <v>90.982907804441439</v>
      </c>
      <c r="C162" s="124">
        <v>101.93297454908875</v>
      </c>
      <c r="D162" s="125">
        <v>97.233024366587685</v>
      </c>
      <c r="G162" s="122"/>
      <c r="H162" s="122"/>
      <c r="I162" s="122"/>
      <c r="J162" s="122"/>
    </row>
    <row r="163" spans="1:10" ht="15.5" x14ac:dyDescent="0.35">
      <c r="A163" s="231">
        <v>45319</v>
      </c>
      <c r="B163" s="124">
        <v>91.324259544598519</v>
      </c>
      <c r="C163" s="124">
        <v>101.41814901794237</v>
      </c>
      <c r="D163" s="125">
        <v>97.759139276854441</v>
      </c>
      <c r="G163" s="122"/>
      <c r="H163" s="122"/>
      <c r="I163" s="122"/>
      <c r="J163" s="122"/>
    </row>
    <row r="164" spans="1:10" ht="15.5" x14ac:dyDescent="0.35">
      <c r="A164" s="231">
        <v>45326</v>
      </c>
      <c r="B164" s="124">
        <v>91.745909363488394</v>
      </c>
      <c r="C164" s="124">
        <v>102.0599433555459</v>
      </c>
      <c r="D164" s="125">
        <v>99.093018350558964</v>
      </c>
      <c r="G164" s="122"/>
      <c r="H164" s="122"/>
      <c r="I164" s="122"/>
      <c r="J164" s="122"/>
    </row>
    <row r="165" spans="1:10" ht="15.5" x14ac:dyDescent="0.35">
      <c r="A165" s="231">
        <v>45333</v>
      </c>
      <c r="B165" s="124">
        <v>92.165553271668387</v>
      </c>
      <c r="C165" s="124">
        <v>101.77451871953303</v>
      </c>
      <c r="D165" s="125">
        <v>96.682987887935795</v>
      </c>
      <c r="G165" s="122"/>
      <c r="H165" s="122"/>
      <c r="I165" s="122"/>
      <c r="J165" s="122"/>
    </row>
    <row r="166" spans="1:10" ht="15.5" x14ac:dyDescent="0.35">
      <c r="A166" s="231">
        <v>45340</v>
      </c>
      <c r="B166" s="124">
        <v>92.959924401872797</v>
      </c>
      <c r="C166" s="124">
        <v>101.49888276589733</v>
      </c>
      <c r="D166" s="125">
        <v>97.374054650325803</v>
      </c>
      <c r="G166" s="122"/>
      <c r="H166" s="122"/>
      <c r="I166" s="122"/>
      <c r="J166" s="122"/>
    </row>
    <row r="167" spans="1:10" ht="15.5" x14ac:dyDescent="0.35">
      <c r="A167" s="231">
        <v>45347</v>
      </c>
      <c r="B167" s="124">
        <v>94.146488323082892</v>
      </c>
      <c r="C167" s="124">
        <v>100.08226121331289</v>
      </c>
      <c r="D167" s="125">
        <v>98.0684803174195</v>
      </c>
      <c r="G167" s="122"/>
      <c r="H167" s="122"/>
      <c r="I167" s="122"/>
      <c r="J167" s="122"/>
    </row>
    <row r="168" spans="1:10" ht="15.5" x14ac:dyDescent="0.35">
      <c r="A168" s="231">
        <v>45354</v>
      </c>
      <c r="B168" s="124">
        <v>95.158089979726526</v>
      </c>
      <c r="C168" s="124">
        <v>99.370774525805814</v>
      </c>
      <c r="D168" s="125">
        <v>99.900607992550079</v>
      </c>
      <c r="G168" s="122"/>
      <c r="H168" s="122"/>
      <c r="I168" s="122"/>
      <c r="J168" s="122"/>
    </row>
    <row r="169" spans="1:10" ht="15.5" x14ac:dyDescent="0.35">
      <c r="A169" s="231">
        <v>45361</v>
      </c>
      <c r="B169" s="124">
        <v>96.191260263881944</v>
      </c>
      <c r="C169" s="124">
        <v>97.887503560730295</v>
      </c>
      <c r="D169" s="125">
        <v>103.63820445857461</v>
      </c>
      <c r="G169" s="122"/>
      <c r="H169" s="122"/>
      <c r="I169" s="122"/>
      <c r="J169" s="122"/>
    </row>
    <row r="170" spans="1:10" ht="15.5" x14ac:dyDescent="0.35">
      <c r="A170" s="231">
        <v>45368</v>
      </c>
      <c r="B170" s="124">
        <v>96.249294980259464</v>
      </c>
      <c r="C170" s="124">
        <v>98.023502336686335</v>
      </c>
      <c r="D170" s="125">
        <v>96.901043553880726</v>
      </c>
      <c r="G170" s="122"/>
      <c r="H170" s="122"/>
      <c r="I170" s="122"/>
      <c r="J170" s="122"/>
    </row>
    <row r="171" spans="1:10" ht="15.5" x14ac:dyDescent="0.35">
      <c r="A171" s="231">
        <v>45375</v>
      </c>
      <c r="B171" s="124">
        <v>96.467899891186079</v>
      </c>
      <c r="C171" s="124">
        <v>98.530783640734569</v>
      </c>
      <c r="D171" s="125">
        <v>98.527366440317437</v>
      </c>
      <c r="G171" s="122"/>
      <c r="H171" s="122"/>
      <c r="I171" s="122"/>
      <c r="J171" s="122"/>
    </row>
    <row r="172" spans="1:10" ht="15.5" x14ac:dyDescent="0.35">
      <c r="A172" s="231">
        <v>45382</v>
      </c>
      <c r="B172" s="124">
        <v>97.032342657342667</v>
      </c>
      <c r="C172" s="124">
        <v>99.772593793186331</v>
      </c>
      <c r="D172" s="125">
        <v>92.538707124245207</v>
      </c>
      <c r="G172" s="122"/>
      <c r="H172" s="122"/>
      <c r="I172" s="122"/>
      <c r="J172" s="122"/>
    </row>
    <row r="173" spans="1:10" ht="15.5" x14ac:dyDescent="0.35">
      <c r="A173" s="231">
        <v>45389</v>
      </c>
      <c r="B173" s="124">
        <v>98.53894320553664</v>
      </c>
      <c r="C173" s="124">
        <v>97.150852276427287</v>
      </c>
      <c r="D173" s="125">
        <v>96.316262353998212</v>
      </c>
      <c r="G173" s="122"/>
      <c r="H173" s="122"/>
      <c r="I173" s="122"/>
      <c r="J173" s="122"/>
    </row>
    <row r="174" spans="1:10" ht="15.5" x14ac:dyDescent="0.35">
      <c r="A174" s="231">
        <v>45396</v>
      </c>
      <c r="B174" s="124">
        <v>99.066798723451086</v>
      </c>
      <c r="C174" s="124">
        <v>98.055868323628815</v>
      </c>
      <c r="D174" s="125">
        <v>101.72309870743678</v>
      </c>
      <c r="G174" s="122"/>
      <c r="H174" s="122"/>
      <c r="I174" s="122"/>
      <c r="J174" s="122"/>
    </row>
    <row r="175" spans="1:10" ht="15.5" x14ac:dyDescent="0.35">
      <c r="A175" s="231">
        <v>45403</v>
      </c>
      <c r="B175" s="124">
        <v>100.10353107033507</v>
      </c>
      <c r="C175" s="124">
        <v>98.096176431235619</v>
      </c>
      <c r="D175" s="125">
        <v>100.14004463357999</v>
      </c>
      <c r="G175" s="122"/>
      <c r="H175" s="122"/>
      <c r="I175" s="122"/>
      <c r="J175" s="122"/>
    </row>
    <row r="176" spans="1:10" ht="15.5" x14ac:dyDescent="0.35">
      <c r="A176" s="231">
        <v>45410</v>
      </c>
      <c r="B176" s="124">
        <v>100.74610392477152</v>
      </c>
      <c r="C176" s="124">
        <v>96.624713215011226</v>
      </c>
      <c r="D176" s="125">
        <v>97.003895110245537</v>
      </c>
      <c r="G176" s="122"/>
      <c r="H176" s="122"/>
      <c r="I176" s="122"/>
      <c r="J176" s="122"/>
    </row>
    <row r="177" spans="1:10" ht="15.5" x14ac:dyDescent="0.35">
      <c r="A177" s="231">
        <v>45417</v>
      </c>
      <c r="B177" s="124">
        <v>101.14881466232816</v>
      </c>
      <c r="C177" s="124">
        <v>97.619757753580828</v>
      </c>
      <c r="D177" s="125">
        <v>106.40575911184781</v>
      </c>
      <c r="G177" s="122"/>
      <c r="H177" s="122"/>
      <c r="I177" s="122"/>
      <c r="J177" s="122"/>
    </row>
    <row r="178" spans="1:10" ht="15.5" x14ac:dyDescent="0.35">
      <c r="A178" s="231">
        <v>45424</v>
      </c>
      <c r="B178" s="124">
        <v>101.78284899269032</v>
      </c>
      <c r="C178" s="124">
        <v>96.376219481303053</v>
      </c>
      <c r="D178" s="125">
        <v>100.14567469138721</v>
      </c>
      <c r="G178" s="122"/>
      <c r="H178" s="122"/>
      <c r="I178" s="122"/>
      <c r="J178" s="122"/>
    </row>
    <row r="179" spans="1:10" ht="15.5" x14ac:dyDescent="0.35">
      <c r="A179" s="231">
        <v>45431</v>
      </c>
      <c r="B179" s="124">
        <v>102.40766135377557</v>
      </c>
      <c r="C179" s="124">
        <v>97.249449538290236</v>
      </c>
      <c r="D179" s="125">
        <v>97.722652576904139</v>
      </c>
      <c r="G179" s="122"/>
      <c r="H179" s="122"/>
      <c r="I179" s="122"/>
      <c r="J179" s="122"/>
    </row>
    <row r="180" spans="1:10" ht="15.5" x14ac:dyDescent="0.35">
      <c r="A180" s="231">
        <v>45438</v>
      </c>
      <c r="B180" s="124">
        <v>103.41786861713035</v>
      </c>
      <c r="C180" s="124">
        <v>98.426047565857331</v>
      </c>
      <c r="D180" s="125">
        <v>96.288125839248025</v>
      </c>
      <c r="G180" s="122"/>
      <c r="H180" s="122"/>
      <c r="I180" s="122"/>
      <c r="J180" s="122"/>
    </row>
    <row r="181" spans="1:10" ht="15.5" x14ac:dyDescent="0.35">
      <c r="A181" s="231">
        <v>45445</v>
      </c>
      <c r="B181" s="124">
        <v>103.6541786743516</v>
      </c>
      <c r="C181" s="124">
        <v>97.721535469895144</v>
      </c>
      <c r="D181" s="125">
        <v>97.842291811305586</v>
      </c>
      <c r="G181" s="122"/>
      <c r="H181" s="122"/>
      <c r="I181" s="122"/>
      <c r="J181" s="122"/>
    </row>
    <row r="182" spans="1:10" ht="15.5" x14ac:dyDescent="0.35">
      <c r="A182" s="231">
        <v>45452</v>
      </c>
      <c r="B182" s="124">
        <v>103.60224880272077</v>
      </c>
      <c r="C182" s="124">
        <v>97.793751744078591</v>
      </c>
      <c r="D182" s="125">
        <v>98.485968835665844</v>
      </c>
      <c r="G182" s="122"/>
      <c r="H182" s="122"/>
      <c r="I182" s="122"/>
      <c r="J182" s="122"/>
    </row>
    <row r="183" spans="1:10" ht="15.5" x14ac:dyDescent="0.35">
      <c r="A183" s="231">
        <v>45459</v>
      </c>
      <c r="B183" s="124">
        <v>103.15386400556974</v>
      </c>
      <c r="C183" s="124">
        <v>100.20655173929327</v>
      </c>
      <c r="D183" s="125">
        <v>96.830569781183982</v>
      </c>
      <c r="G183" s="122"/>
      <c r="H183" s="122"/>
      <c r="I183" s="122"/>
      <c r="J183" s="122"/>
    </row>
    <row r="184" spans="1:10" ht="15.5" x14ac:dyDescent="0.35">
      <c r="A184" s="231">
        <v>45466</v>
      </c>
      <c r="B184" s="124">
        <v>102.26861517049409</v>
      </c>
      <c r="C184" s="124">
        <v>97.409421341595603</v>
      </c>
      <c r="D184" s="125">
        <v>97.794032276790901</v>
      </c>
      <c r="G184" s="122"/>
      <c r="H184" s="122"/>
      <c r="I184" s="122"/>
      <c r="J184" s="122"/>
    </row>
    <row r="185" spans="1:10" ht="15.5" x14ac:dyDescent="0.35">
      <c r="A185" s="231">
        <v>45473</v>
      </c>
      <c r="B185" s="124">
        <v>101.49591916949896</v>
      </c>
      <c r="C185" s="124">
        <v>98.36934762223575</v>
      </c>
      <c r="D185" s="125">
        <v>99.090017341344222</v>
      </c>
      <c r="G185" s="122"/>
      <c r="H185" s="122"/>
      <c r="I185" s="122"/>
      <c r="J185" s="122"/>
    </row>
    <row r="186" spans="1:10" ht="15.5" x14ac:dyDescent="0.35">
      <c r="A186" s="231">
        <v>45480</v>
      </c>
      <c r="B186" s="124">
        <v>101.45725388601036</v>
      </c>
      <c r="C186" s="124">
        <v>98.694556170524734</v>
      </c>
      <c r="D186" s="125">
        <v>97.801949402340014</v>
      </c>
      <c r="G186" s="122"/>
      <c r="H186" s="122"/>
      <c r="I186" s="122"/>
      <c r="J186" s="122"/>
    </row>
    <row r="187" spans="1:10" ht="15.5" x14ac:dyDescent="0.35">
      <c r="A187" s="231">
        <v>45487</v>
      </c>
      <c r="B187" s="124">
        <v>102.04892326991425</v>
      </c>
      <c r="C187" s="124">
        <v>98.189210988075715</v>
      </c>
      <c r="D187" s="125">
        <v>98.25621690554739</v>
      </c>
      <c r="G187" s="122"/>
      <c r="H187" s="122"/>
      <c r="I187" s="122"/>
      <c r="J187" s="122"/>
    </row>
    <row r="188" spans="1:10" ht="15.5" x14ac:dyDescent="0.35">
      <c r="A188" s="231">
        <v>45494</v>
      </c>
      <c r="B188" s="124">
        <v>102.22697475475381</v>
      </c>
      <c r="C188" s="124">
        <v>97.502343191921938</v>
      </c>
      <c r="D188" s="125">
        <v>100.05622016184032</v>
      </c>
      <c r="G188" s="122"/>
      <c r="H188" s="122"/>
      <c r="I188" s="122"/>
      <c r="J188" s="122"/>
    </row>
    <row r="189" spans="1:10" ht="15.5" x14ac:dyDescent="0.35">
      <c r="A189" s="231">
        <v>45501</v>
      </c>
      <c r="B189" s="124">
        <v>102.06936550284189</v>
      </c>
      <c r="C189" s="124">
        <v>97.041400797117518</v>
      </c>
      <c r="D189" s="125">
        <v>99.849735663041386</v>
      </c>
      <c r="G189" s="122"/>
      <c r="H189" s="122"/>
      <c r="I189" s="122"/>
      <c r="J189" s="122"/>
    </row>
    <row r="190" spans="1:10" ht="15.5" x14ac:dyDescent="0.35">
      <c r="A190" s="231">
        <v>45508</v>
      </c>
      <c r="B190" s="124">
        <v>100.99721332995557</v>
      </c>
      <c r="C190" s="124">
        <v>96.365904113992073</v>
      </c>
      <c r="D190" s="125">
        <v>102.45467747224434</v>
      </c>
      <c r="G190" s="122"/>
      <c r="H190" s="122"/>
      <c r="I190" s="122"/>
      <c r="J190" s="122"/>
    </row>
    <row r="191" spans="1:10" ht="15.5" x14ac:dyDescent="0.35">
      <c r="A191" s="231">
        <v>45515</v>
      </c>
      <c r="B191" s="124">
        <v>98.944597017635417</v>
      </c>
      <c r="C191" s="124">
        <v>99.463840714864745</v>
      </c>
      <c r="D191" s="125">
        <v>99.868261331877946</v>
      </c>
      <c r="G191" s="122"/>
      <c r="H191" s="122"/>
      <c r="I191" s="122"/>
      <c r="J191" s="122"/>
    </row>
    <row r="192" spans="1:10" ht="15.5" x14ac:dyDescent="0.35">
      <c r="A192" s="231">
        <v>45522</v>
      </c>
      <c r="B192" s="124">
        <v>97.396335583413688</v>
      </c>
      <c r="C192" s="124">
        <v>100.34629398793322</v>
      </c>
      <c r="D192" s="125">
        <v>100.54872777840417</v>
      </c>
      <c r="G192" s="122"/>
      <c r="H192" s="122"/>
      <c r="I192" s="122"/>
      <c r="J192" s="122"/>
    </row>
    <row r="193" spans="1:10" ht="15.5" x14ac:dyDescent="0.35">
      <c r="A193" s="231">
        <v>45529</v>
      </c>
      <c r="B193" s="124">
        <v>95.653523750388089</v>
      </c>
      <c r="C193" s="124">
        <v>102.63795313445591</v>
      </c>
      <c r="D193" s="125">
        <v>98.590818067195727</v>
      </c>
      <c r="G193" s="122"/>
      <c r="H193" s="122"/>
      <c r="I193" s="122"/>
      <c r="J193" s="122"/>
    </row>
    <row r="194" spans="1:10" ht="15.5" x14ac:dyDescent="0.35">
      <c r="A194" s="231">
        <v>45536</v>
      </c>
      <c r="B194" s="124">
        <v>94.107433293771166</v>
      </c>
      <c r="C194" s="124">
        <v>101.45171714340886</v>
      </c>
      <c r="D194" s="125">
        <v>101.30508330419498</v>
      </c>
      <c r="G194" s="122"/>
      <c r="H194" s="122"/>
      <c r="I194" s="122"/>
      <c r="J194" s="122"/>
    </row>
    <row r="195" spans="1:10" ht="15.5" x14ac:dyDescent="0.35">
      <c r="A195" s="231">
        <v>45543</v>
      </c>
      <c r="B195" s="124">
        <v>92.804593184447782</v>
      </c>
      <c r="C195" s="124">
        <v>105.07643940541583</v>
      </c>
      <c r="D195" s="125">
        <v>98.105140058837506</v>
      </c>
      <c r="G195" s="122"/>
      <c r="H195" s="122"/>
      <c r="I195" s="122"/>
      <c r="J195" s="122"/>
    </row>
    <row r="196" spans="1:10" ht="15.5" x14ac:dyDescent="0.35">
      <c r="A196" s="231">
        <v>45550</v>
      </c>
      <c r="B196" s="124">
        <v>90.753757975559651</v>
      </c>
      <c r="C196" s="124">
        <v>106.74371051251363</v>
      </c>
      <c r="D196" s="125">
        <v>102.28919100523743</v>
      </c>
      <c r="G196" s="122"/>
      <c r="H196" s="122"/>
      <c r="I196" s="122"/>
      <c r="J196" s="122"/>
    </row>
    <row r="197" spans="1:10" ht="15.5" x14ac:dyDescent="0.35">
      <c r="A197" s="231">
        <v>45557</v>
      </c>
      <c r="B197" s="124">
        <v>88.914386205713299</v>
      </c>
      <c r="C197" s="124">
        <v>103.53722188176398</v>
      </c>
      <c r="D197" s="125">
        <v>101.76633444075304</v>
      </c>
      <c r="G197" s="122"/>
      <c r="H197" s="122"/>
      <c r="I197" s="122"/>
      <c r="J197" s="122"/>
    </row>
    <row r="198" spans="1:10" ht="15.5" x14ac:dyDescent="0.35">
      <c r="A198" s="231">
        <v>45564</v>
      </c>
      <c r="B198" s="124">
        <v>87.08397853339838</v>
      </c>
      <c r="C198" s="124">
        <v>106.9364158585098</v>
      </c>
      <c r="D198" s="125">
        <v>100.27364352286685</v>
      </c>
      <c r="G198" s="122"/>
      <c r="H198" s="122"/>
      <c r="I198" s="122"/>
      <c r="J198" s="122"/>
    </row>
    <row r="199" spans="1:10" ht="15.5" x14ac:dyDescent="0.35">
      <c r="A199" s="231">
        <v>45571</v>
      </c>
      <c r="B199" s="124">
        <v>85.870642569434196</v>
      </c>
      <c r="C199" s="124">
        <v>107.87753842787816</v>
      </c>
      <c r="D199" s="125">
        <v>103.10741033632598</v>
      </c>
      <c r="G199" s="122"/>
      <c r="H199" s="122"/>
      <c r="I199" s="122"/>
      <c r="J199" s="122"/>
    </row>
    <row r="200" spans="1:10" ht="15.5" x14ac:dyDescent="0.35">
      <c r="A200" s="231">
        <v>45578</v>
      </c>
      <c r="B200" s="124">
        <v>85.511309737125032</v>
      </c>
      <c r="C200" s="124">
        <v>107.73015700862695</v>
      </c>
      <c r="D200" s="125">
        <v>101.04351231885408</v>
      </c>
      <c r="G200" s="122"/>
      <c r="H200" s="122"/>
      <c r="I200" s="122"/>
      <c r="J200" s="122"/>
    </row>
    <row r="201" spans="1:10" ht="15.5" x14ac:dyDescent="0.35">
      <c r="A201" s="231">
        <v>45585</v>
      </c>
      <c r="B201" s="124">
        <v>86.097060255243505</v>
      </c>
      <c r="C201" s="124">
        <v>105.08060377102419</v>
      </c>
      <c r="D201" s="125">
        <v>99.011109868396531</v>
      </c>
      <c r="G201" s="122"/>
      <c r="H201" s="122"/>
      <c r="I201" s="122"/>
      <c r="J201" s="122"/>
    </row>
    <row r="202" spans="1:10" ht="15.5" x14ac:dyDescent="0.35">
      <c r="A202" s="231">
        <v>45592</v>
      </c>
      <c r="B202" s="124">
        <v>86.380316046240338</v>
      </c>
      <c r="C202" s="124">
        <v>104.77274977548878</v>
      </c>
      <c r="D202" s="125">
        <v>100.66055316714947</v>
      </c>
      <c r="G202" s="122"/>
      <c r="H202" s="122"/>
      <c r="I202" s="122"/>
      <c r="J202" s="122"/>
    </row>
    <row r="203" spans="1:10" ht="15.5" x14ac:dyDescent="0.35">
      <c r="A203" s="231">
        <v>45599</v>
      </c>
      <c r="B203" s="124">
        <v>86.976793698105155</v>
      </c>
      <c r="C203" s="124">
        <v>104.11319495611347</v>
      </c>
      <c r="D203" s="125">
        <v>100.68502674292495</v>
      </c>
      <c r="G203" s="122"/>
      <c r="H203" s="122"/>
      <c r="I203" s="122"/>
      <c r="J203" s="122"/>
    </row>
    <row r="204" spans="1:10" ht="15.5" x14ac:dyDescent="0.35">
      <c r="A204" s="231">
        <v>45606</v>
      </c>
      <c r="B204" s="124">
        <v>87.45880237983134</v>
      </c>
      <c r="C204" s="124">
        <v>103.37435781533549</v>
      </c>
      <c r="D204" s="125">
        <v>96.950692439262141</v>
      </c>
      <c r="G204" s="122"/>
      <c r="H204" s="122"/>
      <c r="I204" s="122"/>
      <c r="J204" s="122"/>
    </row>
    <row r="205" spans="1:10" ht="15.5" x14ac:dyDescent="0.35">
      <c r="A205" s="231">
        <v>45613</v>
      </c>
      <c r="B205" s="124">
        <v>87.991486983253452</v>
      </c>
      <c r="C205" s="124">
        <v>103.64583281464888</v>
      </c>
      <c r="D205" s="125">
        <v>99.078412710034044</v>
      </c>
      <c r="G205" s="122"/>
      <c r="H205" s="122"/>
      <c r="I205" s="122"/>
      <c r="J205" s="122"/>
    </row>
    <row r="206" spans="1:10" ht="15.5" x14ac:dyDescent="0.35">
      <c r="A206" s="231">
        <v>45620</v>
      </c>
      <c r="B206" s="124">
        <v>89.280428347553567</v>
      </c>
      <c r="C206" s="124">
        <v>105.35710439333185</v>
      </c>
      <c r="D206" s="125">
        <v>97.827513370185613</v>
      </c>
      <c r="G206" s="122"/>
      <c r="H206" s="122"/>
      <c r="I206" s="122"/>
      <c r="J206" s="122"/>
    </row>
    <row r="207" spans="1:10" ht="15.5" x14ac:dyDescent="0.35">
      <c r="A207" s="231">
        <v>45627</v>
      </c>
      <c r="B207" s="124">
        <v>91.149150743099796</v>
      </c>
      <c r="C207" s="124">
        <v>101.78889668450176</v>
      </c>
      <c r="D207" s="125">
        <v>99.002723762239697</v>
      </c>
      <c r="G207" s="122"/>
      <c r="H207" s="122"/>
      <c r="I207" s="122"/>
      <c r="J207" s="122"/>
    </row>
    <row r="208" spans="1:10" ht="15.5" x14ac:dyDescent="0.35">
      <c r="A208" s="231">
        <v>45634</v>
      </c>
      <c r="B208" s="124">
        <v>92.902675525228943</v>
      </c>
      <c r="C208" s="124">
        <v>100.01617072602698</v>
      </c>
      <c r="D208" s="125">
        <v>96.588729281767954</v>
      </c>
      <c r="G208" s="122"/>
      <c r="H208" s="122"/>
      <c r="I208" s="122"/>
      <c r="J208" s="122"/>
    </row>
    <row r="209" spans="1:10" ht="15.5" x14ac:dyDescent="0.35">
      <c r="A209" s="231">
        <v>45641</v>
      </c>
      <c r="B209" s="124">
        <v>94.390482473101159</v>
      </c>
      <c r="C209" s="124">
        <v>100.80739229267562</v>
      </c>
      <c r="D209" s="125">
        <v>99.432595324867862</v>
      </c>
      <c r="G209" s="122"/>
      <c r="H209" s="122"/>
      <c r="I209" s="122"/>
      <c r="J209" s="122"/>
    </row>
    <row r="210" spans="1:10" ht="15.5" x14ac:dyDescent="0.35">
      <c r="A210" s="231">
        <v>45648</v>
      </c>
      <c r="B210" s="124">
        <v>95.867558837101996</v>
      </c>
      <c r="C210" s="124">
        <v>99.35913367833021</v>
      </c>
      <c r="D210" s="125">
        <v>98.060104246323689</v>
      </c>
      <c r="G210" s="122"/>
      <c r="H210" s="122"/>
      <c r="I210" s="122"/>
      <c r="J210" s="122"/>
    </row>
    <row r="211" spans="1:10" ht="15.5" x14ac:dyDescent="0.35">
      <c r="A211" s="231">
        <v>45655</v>
      </c>
      <c r="B211" s="124">
        <v>96.68062340079085</v>
      </c>
      <c r="C211" s="124">
        <v>99.617898038058698</v>
      </c>
      <c r="D211" s="125">
        <v>109.09403472580367</v>
      </c>
      <c r="G211" s="122"/>
      <c r="H211" s="122"/>
      <c r="I211" s="122"/>
      <c r="J211" s="122"/>
    </row>
    <row r="212" spans="1:10" ht="15.5" x14ac:dyDescent="0.35">
      <c r="A212" s="231">
        <v>45662</v>
      </c>
      <c r="B212" s="124">
        <v>96.685416763516372</v>
      </c>
      <c r="C212" s="124">
        <v>101.18176148265765</v>
      </c>
      <c r="D212" s="125">
        <v>90.621148213902046</v>
      </c>
      <c r="G212" s="122"/>
      <c r="H212" s="122"/>
      <c r="I212" s="122"/>
      <c r="J212" s="122"/>
    </row>
    <row r="213" spans="1:10" ht="15.5" x14ac:dyDescent="0.35">
      <c r="A213" s="231">
        <v>45669</v>
      </c>
      <c r="B213" s="124">
        <v>97.392727697883771</v>
      </c>
      <c r="C213" s="124">
        <v>99.532081307968625</v>
      </c>
      <c r="D213" s="125">
        <v>95.507898767961365</v>
      </c>
      <c r="G213" s="122"/>
      <c r="H213" s="122"/>
      <c r="I213" s="122"/>
      <c r="J213" s="122"/>
    </row>
    <row r="214" spans="1:10" ht="15.5" x14ac:dyDescent="0.35">
      <c r="A214" s="231">
        <v>45676</v>
      </c>
      <c r="B214" s="124">
        <v>97.526410718886879</v>
      </c>
      <c r="C214" s="124">
        <v>98.013472968953579</v>
      </c>
      <c r="D214" s="125">
        <v>99.046722815602507</v>
      </c>
      <c r="G214" s="122"/>
      <c r="H214" s="122"/>
      <c r="I214" s="122"/>
      <c r="J214" s="122"/>
    </row>
    <row r="215" spans="1:10" ht="15.5" x14ac:dyDescent="0.35">
      <c r="A215" s="231">
        <v>45683</v>
      </c>
      <c r="B215" s="124">
        <v>98.001124806673872</v>
      </c>
      <c r="C215" s="124">
        <v>100.51980781585527</v>
      </c>
      <c r="D215" s="125">
        <v>97.478179232392336</v>
      </c>
      <c r="G215" s="122"/>
      <c r="H215" s="122"/>
      <c r="I215" s="122"/>
      <c r="J215" s="122"/>
    </row>
    <row r="216" spans="1:10" ht="15.5" x14ac:dyDescent="0.35">
      <c r="A216" s="231">
        <v>45690</v>
      </c>
      <c r="B216" s="124">
        <v>98.578365003034691</v>
      </c>
      <c r="C216" s="124">
        <v>99.794256285235406</v>
      </c>
      <c r="D216" s="125">
        <v>101.06428267347806</v>
      </c>
      <c r="G216" s="122"/>
      <c r="H216" s="122"/>
      <c r="I216" s="122"/>
      <c r="J216" s="122"/>
    </row>
    <row r="217" spans="1:10" ht="15.5" x14ac:dyDescent="0.35">
      <c r="A217" s="231">
        <v>45697</v>
      </c>
      <c r="B217" s="124">
        <v>98.410965268904619</v>
      </c>
      <c r="C217" s="124">
        <v>100.62440835850082</v>
      </c>
      <c r="D217" s="125">
        <v>101.80108141040287</v>
      </c>
      <c r="E217" s="125"/>
      <c r="G217" s="122"/>
      <c r="H217" s="122"/>
      <c r="I217" s="122"/>
      <c r="J217" s="122"/>
    </row>
    <row r="218" spans="1:10" ht="15.5" x14ac:dyDescent="0.35">
      <c r="A218" s="231">
        <v>45704</v>
      </c>
      <c r="B218" s="124">
        <v>98.033915534608624</v>
      </c>
      <c r="C218" s="124">
        <v>101.95474583350644</v>
      </c>
      <c r="D218" s="125">
        <v>103.23822507248323</v>
      </c>
      <c r="G218" s="122"/>
      <c r="H218" s="122"/>
      <c r="I218" s="122"/>
      <c r="J218" s="122"/>
    </row>
    <row r="219" spans="1:10" ht="15.5" x14ac:dyDescent="0.35">
      <c r="A219" s="231">
        <v>45711</v>
      </c>
      <c r="B219" s="124">
        <v>97.051164915486524</v>
      </c>
      <c r="C219" s="124">
        <v>102.30460397129347</v>
      </c>
      <c r="D219" s="125">
        <v>97.623975649730752</v>
      </c>
      <c r="G219" s="122"/>
      <c r="H219" s="122"/>
      <c r="I219" s="122"/>
      <c r="J219" s="122"/>
    </row>
    <row r="220" spans="1:10" ht="15.5" x14ac:dyDescent="0.35">
      <c r="A220" s="231">
        <v>45718</v>
      </c>
      <c r="B220" s="124">
        <v>96.566260964166716</v>
      </c>
      <c r="C220" s="124">
        <v>101.03622944307077</v>
      </c>
      <c r="D220" s="125">
        <v>100.15775132654525</v>
      </c>
      <c r="G220" s="122"/>
      <c r="H220" s="122"/>
      <c r="I220" s="122"/>
      <c r="J220" s="122"/>
    </row>
    <row r="221" spans="1:10" ht="15.5" x14ac:dyDescent="0.35">
      <c r="A221" s="231">
        <v>45725</v>
      </c>
      <c r="B221" s="124">
        <v>95.970629969143474</v>
      </c>
      <c r="C221" s="124">
        <v>100.91972832945913</v>
      </c>
      <c r="D221" s="125">
        <v>98.724538706643912</v>
      </c>
      <c r="G221" s="122"/>
      <c r="H221" s="122"/>
      <c r="I221" s="122"/>
      <c r="J221" s="122"/>
    </row>
    <row r="222" spans="1:10" ht="15.5" x14ac:dyDescent="0.35">
      <c r="A222" s="231">
        <v>45732</v>
      </c>
      <c r="B222" s="124">
        <v>95.882260136581863</v>
      </c>
      <c r="C222" s="124">
        <v>102.06357923239932</v>
      </c>
      <c r="D222" s="125">
        <v>101.1189948677679</v>
      </c>
      <c r="G222" s="122"/>
      <c r="H222" s="122"/>
      <c r="I222" s="122"/>
      <c r="J222" s="122"/>
    </row>
    <row r="223" spans="1:10" ht="15.5" x14ac:dyDescent="0.35">
      <c r="A223" s="231">
        <v>45739</v>
      </c>
      <c r="B223" s="124">
        <v>95.048164775419053</v>
      </c>
      <c r="C223" s="124">
        <v>101.39387206604496</v>
      </c>
      <c r="D223" s="125">
        <v>99.795178388552145</v>
      </c>
      <c r="G223" s="122"/>
      <c r="H223" s="122"/>
      <c r="I223" s="122"/>
      <c r="J223" s="122"/>
    </row>
    <row r="224" spans="1:10" ht="15.5" x14ac:dyDescent="0.35">
      <c r="A224" s="231">
        <v>45746</v>
      </c>
      <c r="B224" s="124">
        <v>93.304355659654973</v>
      </c>
      <c r="C224" s="124">
        <v>99.569697486787703</v>
      </c>
      <c r="D224" s="125">
        <v>107.56988957974956</v>
      </c>
      <c r="G224" s="122"/>
      <c r="H224" s="122"/>
      <c r="I224" s="122"/>
      <c r="J224" s="122"/>
    </row>
    <row r="225" spans="1:10" ht="15.5" x14ac:dyDescent="0.35">
      <c r="A225" s="231">
        <v>45753</v>
      </c>
      <c r="B225" s="124">
        <v>91.879598662207357</v>
      </c>
      <c r="C225" s="124">
        <v>103.31044524185704</v>
      </c>
      <c r="D225" s="125">
        <v>109.61017282010998</v>
      </c>
      <c r="G225" s="122"/>
      <c r="H225" s="122"/>
      <c r="I225" s="122"/>
      <c r="J225" s="122"/>
    </row>
    <row r="226" spans="1:10" ht="15.5" x14ac:dyDescent="0.35">
      <c r="A226" s="231">
        <v>45760</v>
      </c>
      <c r="B226" s="124">
        <v>91.764235409122207</v>
      </c>
      <c r="C226" s="124">
        <v>103.71390087361365</v>
      </c>
      <c r="D226" s="125">
        <v>101.4014032843626</v>
      </c>
      <c r="G226" s="122"/>
      <c r="H226" s="122"/>
      <c r="I226" s="122"/>
      <c r="J226" s="122"/>
    </row>
    <row r="227" spans="1:10" ht="15.5" x14ac:dyDescent="0.35">
      <c r="A227" s="231">
        <v>45767</v>
      </c>
      <c r="B227" s="124">
        <v>90.588416512630914</v>
      </c>
      <c r="C227" s="124">
        <v>105.25458082093637</v>
      </c>
      <c r="D227" s="125">
        <v>91.691177797426789</v>
      </c>
      <c r="G227" s="122"/>
      <c r="H227" s="122"/>
      <c r="I227" s="122"/>
      <c r="J227" s="122"/>
    </row>
    <row r="228" spans="1:10" ht="15.5" x14ac:dyDescent="0.35">
      <c r="A228" s="231">
        <v>45774</v>
      </c>
      <c r="B228" s="124">
        <v>89.82471516213846</v>
      </c>
      <c r="C228" s="124">
        <v>105.36942422573678</v>
      </c>
      <c r="D228" s="125">
        <v>93.5574079053509</v>
      </c>
      <c r="G228" s="122"/>
      <c r="H228" s="122"/>
      <c r="I228" s="122"/>
      <c r="J228" s="122"/>
    </row>
    <row r="229" spans="1:10" ht="15.5" x14ac:dyDescent="0.35">
      <c r="A229" s="231">
        <v>45781</v>
      </c>
      <c r="B229" s="124">
        <v>89.392944677871157</v>
      </c>
      <c r="C229" s="124">
        <v>102.77031757006876</v>
      </c>
      <c r="D229" s="125">
        <v>100.86131162091419</v>
      </c>
      <c r="G229" s="122"/>
      <c r="H229" s="122"/>
      <c r="I229" s="122"/>
      <c r="J229" s="122"/>
    </row>
    <row r="230" spans="1:10" ht="15.5" x14ac:dyDescent="0.35">
      <c r="A230" s="231">
        <v>45788</v>
      </c>
      <c r="B230" s="124">
        <v>88.986687686109661</v>
      </c>
      <c r="C230" s="124">
        <v>106.80033691542896</v>
      </c>
      <c r="D230" s="125">
        <v>99.94238162257129</v>
      </c>
      <c r="G230" s="122"/>
      <c r="H230" s="122"/>
      <c r="I230" s="122"/>
      <c r="J230" s="122"/>
    </row>
    <row r="231" spans="1:10" ht="15.5" x14ac:dyDescent="0.35">
      <c r="A231" s="231">
        <v>45795</v>
      </c>
      <c r="B231" s="124">
        <v>88.650831979628578</v>
      </c>
      <c r="C231" s="124">
        <v>105.23453175939557</v>
      </c>
      <c r="D231" s="125">
        <v>100.63323619435127</v>
      </c>
      <c r="G231" s="122"/>
      <c r="H231" s="122"/>
      <c r="I231" s="122"/>
      <c r="J231" s="122"/>
    </row>
    <row r="232" spans="1:10" ht="15.5" x14ac:dyDescent="0.35">
      <c r="A232" s="231">
        <v>45802</v>
      </c>
      <c r="B232" s="124">
        <v>88.728049882124836</v>
      </c>
      <c r="C232" s="124">
        <v>105.67077028479852</v>
      </c>
      <c r="D232" s="125">
        <v>98.295737532713332</v>
      </c>
      <c r="G232" s="122"/>
      <c r="H232" s="122"/>
      <c r="I232" s="122"/>
      <c r="J232" s="122"/>
    </row>
    <row r="233" spans="1:10" ht="15.5" x14ac:dyDescent="0.35">
      <c r="A233" s="231">
        <v>45809</v>
      </c>
      <c r="B233" s="124">
        <v>89.490658362989336</v>
      </c>
      <c r="C233" s="124">
        <v>105.19237115077379</v>
      </c>
      <c r="D233" s="125">
        <v>98.479076802420025</v>
      </c>
      <c r="G233" s="122"/>
      <c r="H233" s="122"/>
      <c r="I233" s="122"/>
      <c r="J233" s="122"/>
    </row>
    <row r="234" spans="1:10" ht="15.5" x14ac:dyDescent="0.35">
      <c r="A234" s="231">
        <v>45816</v>
      </c>
      <c r="B234" s="124">
        <v>89.546672621706136</v>
      </c>
      <c r="C234" s="124">
        <v>106.48678589755522</v>
      </c>
      <c r="D234" s="125">
        <v>98.206323191444554</v>
      </c>
      <c r="G234" s="122"/>
      <c r="H234" s="122"/>
      <c r="I234" s="122"/>
      <c r="J234" s="122"/>
    </row>
    <row r="235" spans="1:10" ht="15.5" x14ac:dyDescent="0.35">
      <c r="A235" s="231">
        <v>45823</v>
      </c>
      <c r="B235" s="124">
        <v>90.044770411032871</v>
      </c>
      <c r="C235" s="124">
        <v>104.96410238229313</v>
      </c>
      <c r="D235" s="125">
        <v>101.11232339670093</v>
      </c>
      <c r="G235" s="122"/>
      <c r="H235" s="122"/>
      <c r="I235" s="122"/>
      <c r="J235" s="122"/>
    </row>
    <row r="236" spans="1:10" ht="15.5" x14ac:dyDescent="0.35">
      <c r="A236" s="231">
        <v>45830</v>
      </c>
      <c r="B236" s="124">
        <v>90.800217746325544</v>
      </c>
      <c r="C236" s="124">
        <v>105.05179432694521</v>
      </c>
      <c r="D236" s="125">
        <v>101.49773057288193</v>
      </c>
      <c r="G236" s="122"/>
      <c r="H236" s="122"/>
      <c r="I236" s="122"/>
      <c r="J236" s="122"/>
    </row>
    <row r="237" spans="1:10" ht="15.5" x14ac:dyDescent="0.35">
      <c r="A237" s="231">
        <v>45837</v>
      </c>
      <c r="B237" s="124">
        <v>91.960909380837407</v>
      </c>
      <c r="C237" s="124">
        <v>105.34353064897059</v>
      </c>
      <c r="D237" s="125">
        <v>98.796171081589904</v>
      </c>
      <c r="G237" s="122"/>
      <c r="H237" s="122"/>
      <c r="I237" s="122"/>
      <c r="J237" s="122"/>
    </row>
    <row r="238" spans="1:10" ht="15.5" x14ac:dyDescent="0.35">
      <c r="A238" s="231">
        <v>45844</v>
      </c>
      <c r="B238" s="124">
        <v>92.599516665906719</v>
      </c>
      <c r="C238" s="124">
        <v>102.17703690309456</v>
      </c>
      <c r="D238" s="125">
        <v>102.47117882533489</v>
      </c>
      <c r="G238" s="122"/>
      <c r="H238" s="122"/>
      <c r="I238" s="122"/>
      <c r="J238" s="122"/>
    </row>
    <row r="239" spans="1:10" ht="15.5" x14ac:dyDescent="0.35">
      <c r="A239" s="231">
        <v>45851</v>
      </c>
      <c r="B239" s="124">
        <v>92.640397004256869</v>
      </c>
      <c r="C239" s="124">
        <v>100.87466472703422</v>
      </c>
      <c r="D239" s="125">
        <v>104.33384120534959</v>
      </c>
      <c r="G239" s="122"/>
      <c r="H239" s="122"/>
      <c r="I239" s="122"/>
      <c r="J239" s="122"/>
    </row>
    <row r="240" spans="1:10" ht="15.5" x14ac:dyDescent="0.35">
      <c r="A240" s="231">
        <v>45858</v>
      </c>
      <c r="B240" s="124">
        <v>93.005275604875393</v>
      </c>
      <c r="C240" s="124">
        <v>103.78471035547724</v>
      </c>
      <c r="D240" s="125">
        <v>99.166382653390201</v>
      </c>
      <c r="F240" s="125"/>
      <c r="G240" s="122"/>
      <c r="H240" s="122"/>
      <c r="I240" s="122"/>
      <c r="J240" s="122"/>
    </row>
    <row r="241" spans="1:10" ht="15.5" x14ac:dyDescent="0.35">
      <c r="A241" s="231">
        <v>45865</v>
      </c>
      <c r="B241" s="124">
        <v>93.19499056753871</v>
      </c>
      <c r="C241" s="124">
        <v>103.0023384850362</v>
      </c>
      <c r="D241" s="125">
        <v>97.902309661671737</v>
      </c>
      <c r="G241" s="122"/>
      <c r="H241" s="122"/>
      <c r="I241" s="122"/>
      <c r="J241" s="122"/>
    </row>
    <row r="242" spans="1:10" ht="15.5" x14ac:dyDescent="0.35">
      <c r="A242" s="231">
        <v>45872</v>
      </c>
      <c r="B242" s="124">
        <v>93.601495872668394</v>
      </c>
      <c r="C242" s="124">
        <v>104.44409868983051</v>
      </c>
      <c r="D242" s="125">
        <v>98.193041013213843</v>
      </c>
      <c r="G242" s="122"/>
      <c r="H242" s="122"/>
      <c r="I242" s="122"/>
      <c r="J242" s="122"/>
    </row>
    <row r="243" spans="1:10" ht="15.5" x14ac:dyDescent="0.35">
      <c r="A243" s="231">
        <v>45879</v>
      </c>
      <c r="B243" s="124">
        <v>94.217094095517766</v>
      </c>
      <c r="C243" s="124">
        <v>102.7224351730632</v>
      </c>
      <c r="D243" s="125">
        <v>99.714503773638256</v>
      </c>
      <c r="G243" s="122"/>
      <c r="H243" s="122"/>
      <c r="I243" s="122"/>
      <c r="J243" s="122"/>
    </row>
    <row r="244" spans="1:10" ht="15.5" x14ac:dyDescent="0.35">
      <c r="A244" s="231">
        <v>45886</v>
      </c>
      <c r="B244" s="124">
        <v>94.697213907437245</v>
      </c>
      <c r="C244" s="124">
        <v>101.30190147629263</v>
      </c>
      <c r="D244" s="125">
        <v>100.5915224460808</v>
      </c>
      <c r="G244" s="122"/>
      <c r="H244" s="122"/>
      <c r="I244" s="122"/>
      <c r="J244" s="122"/>
    </row>
    <row r="245" spans="1:10" ht="15.5" x14ac:dyDescent="0.35">
      <c r="A245" s="231">
        <v>45893</v>
      </c>
      <c r="B245" s="124">
        <v>95.23114016784902</v>
      </c>
      <c r="C245" s="124">
        <v>100.68875698800032</v>
      </c>
      <c r="D245" s="125">
        <v>99.891860377642374</v>
      </c>
      <c r="G245" s="122"/>
      <c r="H245" s="122"/>
      <c r="I245" s="122"/>
      <c r="J245" s="122"/>
    </row>
    <row r="246" spans="1:10" ht="15.5" x14ac:dyDescent="0.35">
      <c r="A246" s="231">
        <v>45900</v>
      </c>
      <c r="B246" s="124">
        <v>95.695634911366966</v>
      </c>
      <c r="C246" s="124">
        <v>102.22767675442914</v>
      </c>
      <c r="D246" s="125">
        <v>97.628687102371316</v>
      </c>
      <c r="G246" s="122"/>
      <c r="H246" s="122"/>
      <c r="I246" s="122"/>
      <c r="J246" s="122"/>
    </row>
    <row r="247" spans="1:10" ht="15.5" x14ac:dyDescent="0.35">
      <c r="A247" s="231">
        <v>45907</v>
      </c>
      <c r="B247" s="124">
        <v>96.297428900755122</v>
      </c>
      <c r="C247" s="124">
        <v>102.33952808415387</v>
      </c>
      <c r="D247" s="125">
        <v>99.518532315142494</v>
      </c>
      <c r="G247" s="122"/>
      <c r="H247" s="122"/>
      <c r="I247" s="122"/>
      <c r="J247" s="122"/>
    </row>
    <row r="248" spans="1:10" ht="15.5" x14ac:dyDescent="0.35">
      <c r="A248" s="231">
        <v>45914</v>
      </c>
      <c r="B248" s="124">
        <v>97.478551000953289</v>
      </c>
      <c r="C248" s="124">
        <v>100.77357133407138</v>
      </c>
      <c r="D248" s="125">
        <v>96.922467784896696</v>
      </c>
      <c r="G248" s="122"/>
      <c r="H248" s="122"/>
      <c r="I248" s="122"/>
      <c r="J248" s="122"/>
    </row>
    <row r="249" spans="1:10" ht="15.5" x14ac:dyDescent="0.35">
      <c r="A249" s="231">
        <v>45921</v>
      </c>
      <c r="B249" s="124">
        <v>98.726452639957557</v>
      </c>
      <c r="C249" s="124">
        <v>101.55296345766395</v>
      </c>
      <c r="D249" s="125">
        <v>98.251627763570738</v>
      </c>
      <c r="G249" s="122"/>
      <c r="H249" s="122"/>
      <c r="I249" s="122"/>
      <c r="J249" s="122"/>
    </row>
    <row r="250" spans="1:10" ht="15.5" x14ac:dyDescent="0.35">
      <c r="A250" s="231">
        <v>45928</v>
      </c>
      <c r="B250" s="124">
        <v>99.946412042675533</v>
      </c>
      <c r="C250" s="124">
        <v>99.023485491495904</v>
      </c>
      <c r="D250" s="125">
        <v>99.166899334420137</v>
      </c>
      <c r="G250" s="122"/>
      <c r="H250" s="122"/>
      <c r="I250" s="122"/>
      <c r="J250" s="122"/>
    </row>
    <row r="251" spans="1:10" ht="15.5" x14ac:dyDescent="0.35">
      <c r="A251" s="231">
        <v>45935</v>
      </c>
      <c r="B251" s="124">
        <v>100.92585770770403</v>
      </c>
      <c r="C251" s="124">
        <v>98.485243561550234</v>
      </c>
      <c r="D251" s="125" t="s">
        <v>3057</v>
      </c>
      <c r="H251" s="122"/>
      <c r="I251" s="122"/>
      <c r="J251" s="122"/>
    </row>
    <row r="252" spans="1:10" ht="15.5" x14ac:dyDescent="0.35">
      <c r="A252" s="231">
        <v>45942</v>
      </c>
      <c r="B252" s="124">
        <v>101.67636327778324</v>
      </c>
      <c r="C252" s="124">
        <v>98.042030202157349</v>
      </c>
      <c r="D252" s="125" t="s">
        <v>3057</v>
      </c>
    </row>
    <row r="253" spans="1:10" ht="15.5" x14ac:dyDescent="0.35">
      <c r="A253" s="231">
        <v>45949</v>
      </c>
      <c r="B253" s="124">
        <v>101.42822025565386</v>
      </c>
      <c r="C253" s="124">
        <v>99.030087379062863</v>
      </c>
      <c r="D253" s="125" t="s">
        <v>3057</v>
      </c>
    </row>
    <row r="254" spans="1:10" ht="15.5" x14ac:dyDescent="0.35">
      <c r="A254" s="231">
        <v>45956</v>
      </c>
      <c r="B254" s="124">
        <v>101.21549945977799</v>
      </c>
      <c r="C254" s="124">
        <v>100.27183522273563</v>
      </c>
      <c r="D254" s="125" t="s">
        <v>3057</v>
      </c>
    </row>
    <row r="255" spans="1:10" ht="15.5" x14ac:dyDescent="0.35">
      <c r="A255" s="231">
        <v>45963</v>
      </c>
      <c r="B255" s="124">
        <v>100.64866717254549</v>
      </c>
      <c r="C255" s="124">
        <v>100.73989121703437</v>
      </c>
      <c r="D255" s="125" t="s">
        <v>3057</v>
      </c>
    </row>
    <row r="256" spans="1:10" ht="15.5" x14ac:dyDescent="0.35">
      <c r="A256" s="231">
        <v>45970</v>
      </c>
      <c r="B256" s="124">
        <v>100.66314295502376</v>
      </c>
      <c r="C256" s="124">
        <v>100.63166248192314</v>
      </c>
      <c r="D256" s="125" t="s">
        <v>3057</v>
      </c>
    </row>
    <row r="257" spans="1:4" ht="15.5" x14ac:dyDescent="0.35">
      <c r="A257" s="231">
        <v>45977</v>
      </c>
      <c r="B257" s="124">
        <v>100.80623488309594</v>
      </c>
      <c r="C257" s="124">
        <v>101.03816950414887</v>
      </c>
      <c r="D257" s="125" t="s">
        <v>3057</v>
      </c>
    </row>
    <row r="258" spans="1:4" ht="15.5" x14ac:dyDescent="0.35">
      <c r="A258" s="231">
        <v>45984</v>
      </c>
      <c r="B258" s="124">
        <v>100.95565469660399</v>
      </c>
      <c r="C258" s="124">
        <v>100.17114636539414</v>
      </c>
      <c r="D258" s="125" t="s">
        <v>3057</v>
      </c>
    </row>
    <row r="259" spans="1:4" ht="15.5" x14ac:dyDescent="0.35">
      <c r="A259" s="231">
        <v>45991</v>
      </c>
      <c r="B259" s="124">
        <v>101.31023438637357</v>
      </c>
      <c r="C259" s="124">
        <v>99.908370389868736</v>
      </c>
      <c r="D259" s="125" t="s">
        <v>3057</v>
      </c>
    </row>
    <row r="260" spans="1:4" ht="15.5" x14ac:dyDescent="0.35">
      <c r="A260" s="231">
        <v>45998</v>
      </c>
      <c r="B260" s="124">
        <v>101.33365547233632</v>
      </c>
      <c r="C260" s="124">
        <v>100.11197809198204</v>
      </c>
      <c r="D260" s="125" t="s">
        <v>3057</v>
      </c>
    </row>
    <row r="261" spans="1:4" ht="15.5" x14ac:dyDescent="0.35">
      <c r="A261" s="231">
        <v>46005</v>
      </c>
      <c r="B261" s="124">
        <v>101.11820701289312</v>
      </c>
      <c r="C261" s="124">
        <v>98.639794487758934</v>
      </c>
      <c r="D261" s="125" t="s">
        <v>3057</v>
      </c>
    </row>
  </sheetData>
  <hyperlinks>
    <hyperlink ref="L1" r:id="rId1" xr:uid="{4ECE923F-6F66-44D8-88CC-45DF4820C567}"/>
  </hyperlinks>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YK131"/>
  <sheetViews>
    <sheetView workbookViewId="0">
      <pane xSplit="2" ySplit="1" topLeftCell="XR2" activePane="bottomRight" state="frozen"/>
      <selection pane="topRight" activeCell="C1" sqref="C1"/>
      <selection pane="bottomLeft" activeCell="A2" sqref="A2"/>
      <selection pane="bottomRight" activeCell="YD37" sqref="YD37"/>
    </sheetView>
  </sheetViews>
  <sheetFormatPr defaultRowHeight="14.5" x14ac:dyDescent="0.35"/>
  <cols>
    <col min="1" max="1" width="10.36328125" customWidth="1"/>
    <col min="403" max="403" width="10.36328125" customWidth="1"/>
    <col min="429" max="455" width="10.6328125" customWidth="1"/>
  </cols>
  <sheetData>
    <row r="1" spans="1:661" x14ac:dyDescent="0.35">
      <c r="A1" t="s">
        <v>15</v>
      </c>
      <c r="B1" t="s">
        <v>16</v>
      </c>
      <c r="C1" s="2">
        <v>43879</v>
      </c>
      <c r="D1" s="2">
        <v>43880</v>
      </c>
      <c r="E1" s="2">
        <v>43881</v>
      </c>
      <c r="F1" s="2">
        <v>43882</v>
      </c>
      <c r="G1" s="2">
        <v>43883</v>
      </c>
      <c r="H1" s="2">
        <v>43884</v>
      </c>
      <c r="I1" s="2">
        <v>43885</v>
      </c>
      <c r="J1" s="2">
        <v>43886</v>
      </c>
      <c r="K1" s="2">
        <v>43887</v>
      </c>
      <c r="L1" s="2">
        <v>43888</v>
      </c>
      <c r="M1" s="2">
        <v>43889</v>
      </c>
      <c r="N1" s="2">
        <v>43890</v>
      </c>
      <c r="O1" s="2">
        <v>43891</v>
      </c>
      <c r="P1" s="2">
        <v>43892</v>
      </c>
      <c r="Q1" s="2">
        <v>43893</v>
      </c>
      <c r="R1" s="2">
        <v>43894</v>
      </c>
      <c r="S1" s="2">
        <v>43895</v>
      </c>
      <c r="T1" s="2">
        <v>43896</v>
      </c>
      <c r="U1" s="2">
        <v>43897</v>
      </c>
      <c r="V1" s="2">
        <v>43898</v>
      </c>
      <c r="W1" s="2">
        <v>43899</v>
      </c>
      <c r="X1" s="2">
        <v>43900</v>
      </c>
      <c r="Y1" s="2">
        <v>43901</v>
      </c>
      <c r="Z1" s="2">
        <v>43902</v>
      </c>
      <c r="AA1" s="2">
        <v>43903</v>
      </c>
      <c r="AB1" s="2">
        <v>43904</v>
      </c>
      <c r="AC1" s="2">
        <v>43905</v>
      </c>
      <c r="AD1" s="2">
        <v>43906</v>
      </c>
      <c r="AE1" s="2">
        <v>43907</v>
      </c>
      <c r="AF1" s="2">
        <v>43908</v>
      </c>
      <c r="AG1" s="2">
        <v>43909</v>
      </c>
      <c r="AH1" s="2">
        <v>43910</v>
      </c>
      <c r="AI1" s="2">
        <v>43911</v>
      </c>
      <c r="AJ1" s="2">
        <v>43912</v>
      </c>
      <c r="AK1" s="2">
        <v>43913</v>
      </c>
      <c r="AL1" s="2">
        <v>43914</v>
      </c>
      <c r="AM1" s="2">
        <v>43915</v>
      </c>
      <c r="AN1" s="2">
        <v>43916</v>
      </c>
      <c r="AO1" s="2">
        <v>43917</v>
      </c>
      <c r="AP1" s="2">
        <v>43918</v>
      </c>
      <c r="AQ1" s="2">
        <v>43919</v>
      </c>
      <c r="AR1" s="2">
        <v>43920</v>
      </c>
      <c r="AS1" s="2">
        <v>43921</v>
      </c>
      <c r="AT1" s="2">
        <v>43922</v>
      </c>
      <c r="AU1" s="2">
        <v>43923</v>
      </c>
      <c r="AV1" s="2">
        <v>43924</v>
      </c>
      <c r="AW1" s="2">
        <v>43925</v>
      </c>
      <c r="AX1" s="2">
        <v>43926</v>
      </c>
      <c r="AY1" s="2">
        <v>43927</v>
      </c>
      <c r="AZ1" s="2">
        <v>43928</v>
      </c>
      <c r="BA1" s="2">
        <v>43929</v>
      </c>
      <c r="BB1" s="2">
        <v>43930</v>
      </c>
      <c r="BC1" s="2">
        <v>43931</v>
      </c>
      <c r="BD1" s="2">
        <v>43932</v>
      </c>
      <c r="BE1" s="2">
        <v>43933</v>
      </c>
      <c r="BF1" s="2">
        <v>43934</v>
      </c>
      <c r="BG1" s="2">
        <v>43935</v>
      </c>
      <c r="BH1" s="2">
        <v>43936</v>
      </c>
      <c r="BI1" s="2">
        <v>43937</v>
      </c>
      <c r="BJ1" s="2">
        <v>43938</v>
      </c>
      <c r="BK1" s="2">
        <v>43939</v>
      </c>
      <c r="BL1" s="2">
        <v>43940</v>
      </c>
      <c r="BM1" s="2">
        <v>43941</v>
      </c>
      <c r="BN1" s="2">
        <v>43942</v>
      </c>
      <c r="BO1" s="2">
        <v>43943</v>
      </c>
      <c r="BP1" s="2">
        <v>43944</v>
      </c>
      <c r="BQ1" s="2">
        <v>43945</v>
      </c>
      <c r="BR1" s="2">
        <v>43946</v>
      </c>
      <c r="BS1" s="2">
        <v>43947</v>
      </c>
      <c r="BT1" s="2">
        <v>43948</v>
      </c>
      <c r="BU1" s="2">
        <v>43949</v>
      </c>
      <c r="BV1" s="2">
        <v>43950</v>
      </c>
      <c r="BW1" s="2">
        <v>43951</v>
      </c>
      <c r="BX1" s="2">
        <v>43952</v>
      </c>
      <c r="BY1" s="2">
        <v>43953</v>
      </c>
      <c r="BZ1" s="2">
        <v>43954</v>
      </c>
      <c r="CA1" s="2">
        <v>43955</v>
      </c>
      <c r="CB1" s="2">
        <v>43956</v>
      </c>
      <c r="CC1" s="2">
        <v>43957</v>
      </c>
      <c r="CD1" s="2">
        <v>43958</v>
      </c>
      <c r="CE1" s="2">
        <v>43959</v>
      </c>
      <c r="CF1" s="2">
        <v>43960</v>
      </c>
      <c r="CG1" s="2">
        <v>43961</v>
      </c>
      <c r="CH1" s="2">
        <v>43962</v>
      </c>
      <c r="CI1" s="2">
        <v>43963</v>
      </c>
      <c r="CJ1" s="2">
        <v>43964</v>
      </c>
      <c r="CK1" s="2">
        <v>43965</v>
      </c>
      <c r="CL1" s="2">
        <v>43966</v>
      </c>
      <c r="CM1" s="2">
        <v>43967</v>
      </c>
      <c r="CN1" s="2">
        <v>43968</v>
      </c>
      <c r="CO1" s="2">
        <v>43969</v>
      </c>
      <c r="CP1" s="2">
        <v>43970</v>
      </c>
      <c r="CQ1" s="2">
        <v>43971</v>
      </c>
      <c r="CR1" s="2">
        <v>43972</v>
      </c>
      <c r="CS1" s="2">
        <v>43973</v>
      </c>
      <c r="CT1" s="2">
        <v>43974</v>
      </c>
      <c r="CU1" s="2">
        <v>43975</v>
      </c>
      <c r="CV1" s="2">
        <v>43976</v>
      </c>
      <c r="CW1" s="2">
        <v>43977</v>
      </c>
      <c r="CX1" s="2">
        <v>43978</v>
      </c>
      <c r="CY1" s="2">
        <v>43979</v>
      </c>
      <c r="CZ1" s="2">
        <v>43980</v>
      </c>
      <c r="DA1" s="2">
        <v>43981</v>
      </c>
      <c r="DB1" s="2">
        <v>43982</v>
      </c>
      <c r="DC1" s="2">
        <v>43983</v>
      </c>
      <c r="DD1" s="2">
        <v>43984</v>
      </c>
      <c r="DE1" s="2">
        <v>43985</v>
      </c>
      <c r="DF1" s="2">
        <v>43986</v>
      </c>
      <c r="DG1" s="2">
        <v>43987</v>
      </c>
      <c r="DH1" s="2">
        <v>43988</v>
      </c>
      <c r="DI1" s="2">
        <v>43989</v>
      </c>
      <c r="DJ1" s="2">
        <v>43990</v>
      </c>
      <c r="DK1" s="2">
        <v>43991</v>
      </c>
      <c r="DL1" s="2">
        <v>43992</v>
      </c>
      <c r="DM1" s="2">
        <v>43993</v>
      </c>
      <c r="DN1" s="2">
        <v>43994</v>
      </c>
      <c r="DO1" s="2">
        <v>43995</v>
      </c>
      <c r="DP1" s="2">
        <v>43996</v>
      </c>
      <c r="DQ1" s="2">
        <v>43997</v>
      </c>
      <c r="DR1" s="2">
        <v>43998</v>
      </c>
      <c r="DS1" s="2">
        <v>43999</v>
      </c>
      <c r="DT1" s="2">
        <v>44000</v>
      </c>
      <c r="DU1" s="2">
        <v>44001</v>
      </c>
      <c r="DV1" s="2">
        <v>44002</v>
      </c>
      <c r="DW1" s="2">
        <v>44003</v>
      </c>
      <c r="DX1" s="2">
        <v>44004</v>
      </c>
      <c r="DY1" s="2">
        <v>44005</v>
      </c>
      <c r="DZ1" s="2">
        <v>44006</v>
      </c>
      <c r="EA1" s="2">
        <v>44007</v>
      </c>
      <c r="EB1" s="2">
        <v>44008</v>
      </c>
      <c r="EC1" s="2">
        <v>44009</v>
      </c>
      <c r="ED1" s="2">
        <v>44010</v>
      </c>
      <c r="EE1" s="2">
        <v>44011</v>
      </c>
      <c r="EF1" s="2">
        <v>44012</v>
      </c>
      <c r="EG1" s="2">
        <v>44013</v>
      </c>
      <c r="EH1" s="2">
        <v>44014</v>
      </c>
      <c r="EI1" s="2">
        <v>44015</v>
      </c>
      <c r="EJ1" s="2">
        <v>44016</v>
      </c>
      <c r="EK1" s="2">
        <v>44017</v>
      </c>
      <c r="EL1" s="2">
        <v>44018</v>
      </c>
      <c r="EM1" s="2">
        <v>44019</v>
      </c>
      <c r="EN1" s="2">
        <v>44020</v>
      </c>
      <c r="EO1" s="2">
        <v>44021</v>
      </c>
      <c r="EP1" s="2">
        <v>44022</v>
      </c>
      <c r="EQ1" s="2">
        <v>44023</v>
      </c>
      <c r="ER1" s="2">
        <v>44024</v>
      </c>
      <c r="ES1" s="2">
        <v>44025</v>
      </c>
      <c r="ET1" s="2">
        <v>44026</v>
      </c>
      <c r="EU1" s="2">
        <v>44027</v>
      </c>
      <c r="EV1" s="2">
        <v>44028</v>
      </c>
      <c r="EW1" s="2">
        <v>44029</v>
      </c>
      <c r="EX1" s="2">
        <v>44030</v>
      </c>
      <c r="EY1" s="2">
        <v>44031</v>
      </c>
      <c r="EZ1" s="2">
        <v>44032</v>
      </c>
      <c r="FA1" s="2">
        <v>44033</v>
      </c>
      <c r="FB1" s="2">
        <v>44034</v>
      </c>
      <c r="FC1" s="2">
        <v>44035</v>
      </c>
      <c r="FD1" s="2">
        <v>44036</v>
      </c>
      <c r="FE1" s="2">
        <v>44037</v>
      </c>
      <c r="FF1" s="2">
        <v>44038</v>
      </c>
      <c r="FG1" s="2">
        <v>44039</v>
      </c>
      <c r="FH1" s="2">
        <v>44040</v>
      </c>
      <c r="FI1" s="2">
        <v>44041</v>
      </c>
      <c r="FJ1" s="2">
        <v>44042</v>
      </c>
      <c r="FK1" s="2">
        <v>44043</v>
      </c>
      <c r="FL1" s="2">
        <v>44044</v>
      </c>
      <c r="FM1" s="2">
        <v>44045</v>
      </c>
      <c r="FN1" s="2">
        <v>44046</v>
      </c>
      <c r="FO1" s="2">
        <v>44047</v>
      </c>
      <c r="FP1" s="2">
        <v>44048</v>
      </c>
      <c r="FQ1" s="2">
        <v>44049</v>
      </c>
      <c r="FR1" s="2">
        <v>44050</v>
      </c>
      <c r="FS1" s="2">
        <v>44051</v>
      </c>
      <c r="FT1" s="2">
        <v>44052</v>
      </c>
      <c r="FU1" s="2">
        <v>44053</v>
      </c>
      <c r="FV1" s="2">
        <v>44054</v>
      </c>
      <c r="FW1" s="2">
        <v>44055</v>
      </c>
      <c r="FX1" s="2">
        <v>44056</v>
      </c>
      <c r="FY1" s="2">
        <v>44057</v>
      </c>
      <c r="FZ1" s="2">
        <v>44058</v>
      </c>
      <c r="GA1" s="2">
        <v>44059</v>
      </c>
      <c r="GB1" s="2">
        <v>44060</v>
      </c>
      <c r="GC1" s="2">
        <v>44061</v>
      </c>
      <c r="GD1" s="2">
        <v>44062</v>
      </c>
      <c r="GE1" s="2">
        <v>44063</v>
      </c>
      <c r="GF1" s="2">
        <v>44064</v>
      </c>
      <c r="GG1" s="2">
        <v>44065</v>
      </c>
      <c r="GH1" s="2">
        <v>44066</v>
      </c>
      <c r="GI1" s="2">
        <v>44067</v>
      </c>
      <c r="GJ1" s="2">
        <v>44068</v>
      </c>
      <c r="GK1" s="2">
        <v>44069</v>
      </c>
      <c r="GL1" s="2">
        <v>44070</v>
      </c>
      <c r="GM1" s="2">
        <v>44071</v>
      </c>
      <c r="GN1" s="2">
        <v>44072</v>
      </c>
      <c r="GO1" s="2">
        <v>44073</v>
      </c>
      <c r="GP1" s="2">
        <v>44074</v>
      </c>
      <c r="GQ1" s="2">
        <v>44075</v>
      </c>
      <c r="GR1" s="2">
        <v>44076</v>
      </c>
      <c r="GS1" s="2">
        <v>44077</v>
      </c>
      <c r="GT1" s="2">
        <v>44078</v>
      </c>
      <c r="GU1" s="2">
        <v>44079</v>
      </c>
      <c r="GV1" s="2">
        <v>44080</v>
      </c>
      <c r="GW1" s="2">
        <v>44081</v>
      </c>
      <c r="GX1" s="2">
        <v>44082</v>
      </c>
      <c r="GY1" s="2">
        <v>44083</v>
      </c>
      <c r="GZ1" s="2">
        <v>44084</v>
      </c>
      <c r="HA1" s="2">
        <v>44085</v>
      </c>
      <c r="HB1" s="2">
        <v>44086</v>
      </c>
      <c r="HC1" s="2">
        <v>44087</v>
      </c>
      <c r="HD1" s="2">
        <v>44088</v>
      </c>
      <c r="HE1" s="2">
        <v>44089</v>
      </c>
      <c r="HF1" s="2">
        <v>44090</v>
      </c>
      <c r="HG1" s="2">
        <v>44091</v>
      </c>
      <c r="HH1" s="2">
        <v>44092</v>
      </c>
      <c r="HI1" s="2">
        <v>44093</v>
      </c>
      <c r="HJ1" s="2">
        <v>44094</v>
      </c>
      <c r="HK1" s="2">
        <v>44095</v>
      </c>
      <c r="HL1" s="2">
        <v>44096</v>
      </c>
      <c r="HM1" s="2">
        <v>44097</v>
      </c>
      <c r="HN1" s="2">
        <v>44098</v>
      </c>
      <c r="HO1" s="2">
        <v>44099</v>
      </c>
      <c r="HP1" s="2">
        <v>44100</v>
      </c>
      <c r="HQ1" s="2">
        <v>44101</v>
      </c>
      <c r="HR1" s="2">
        <v>44102</v>
      </c>
      <c r="HS1" s="2">
        <v>44103</v>
      </c>
      <c r="HT1" s="2">
        <v>44104</v>
      </c>
      <c r="HU1" s="2">
        <v>44105</v>
      </c>
      <c r="HV1" s="2">
        <v>44106</v>
      </c>
      <c r="HW1" s="2">
        <v>44107</v>
      </c>
      <c r="HX1" s="2">
        <v>44108</v>
      </c>
      <c r="HY1" s="2">
        <v>44109</v>
      </c>
      <c r="HZ1" s="2">
        <v>44110</v>
      </c>
      <c r="IA1" s="2">
        <v>44111</v>
      </c>
      <c r="IB1" s="2">
        <v>44112</v>
      </c>
      <c r="IC1" s="2">
        <v>44113</v>
      </c>
      <c r="ID1" s="2">
        <v>44114</v>
      </c>
      <c r="IE1" s="2">
        <v>44115</v>
      </c>
      <c r="IF1" s="2">
        <v>44116</v>
      </c>
      <c r="IG1" s="2">
        <v>44117</v>
      </c>
      <c r="IH1" s="2">
        <v>44118</v>
      </c>
      <c r="II1" s="2">
        <v>44119</v>
      </c>
      <c r="IJ1" s="2">
        <v>44120</v>
      </c>
      <c r="IK1" s="2">
        <v>44121</v>
      </c>
      <c r="IL1" s="2">
        <v>44122</v>
      </c>
      <c r="IM1" s="2">
        <v>44123</v>
      </c>
      <c r="IN1" s="2">
        <v>44124</v>
      </c>
      <c r="IO1" s="2">
        <v>44125</v>
      </c>
      <c r="IP1" s="2">
        <v>44126</v>
      </c>
      <c r="IQ1" s="2">
        <v>44127</v>
      </c>
      <c r="IR1" s="2">
        <v>44128</v>
      </c>
      <c r="IS1" s="2">
        <v>44129</v>
      </c>
      <c r="IT1" s="2">
        <v>44130</v>
      </c>
      <c r="IU1" s="2">
        <v>44131</v>
      </c>
      <c r="IV1" s="2">
        <v>44132</v>
      </c>
      <c r="IW1" s="2">
        <v>44133</v>
      </c>
      <c r="IX1" s="2">
        <v>44134</v>
      </c>
      <c r="IY1" s="2">
        <v>44135</v>
      </c>
      <c r="IZ1" s="2">
        <v>44136</v>
      </c>
      <c r="JA1" s="2">
        <v>44137</v>
      </c>
      <c r="JB1" s="2">
        <v>44138</v>
      </c>
      <c r="JC1" s="2">
        <v>44139</v>
      </c>
      <c r="JD1" s="2">
        <v>44140</v>
      </c>
      <c r="JE1" s="2">
        <v>44141</v>
      </c>
      <c r="JF1" s="2">
        <v>44142</v>
      </c>
      <c r="JG1" s="2">
        <v>44143</v>
      </c>
      <c r="JH1" s="2">
        <v>44144</v>
      </c>
      <c r="JI1" s="2">
        <v>44145</v>
      </c>
      <c r="JJ1" s="2">
        <v>44146</v>
      </c>
      <c r="JK1" s="2">
        <v>44147</v>
      </c>
      <c r="JL1" s="2">
        <v>44148</v>
      </c>
      <c r="JM1" s="2">
        <v>44149</v>
      </c>
      <c r="JN1" s="2">
        <v>44150</v>
      </c>
      <c r="JO1" s="2">
        <v>44151</v>
      </c>
      <c r="JP1" s="2">
        <v>44152</v>
      </c>
      <c r="JQ1" s="2">
        <v>44153</v>
      </c>
      <c r="JR1" s="2">
        <v>44154</v>
      </c>
      <c r="JS1" s="2">
        <v>44155</v>
      </c>
      <c r="JT1" s="2">
        <v>44156</v>
      </c>
      <c r="JU1" s="2">
        <v>44157</v>
      </c>
      <c r="JV1" s="2">
        <v>44158</v>
      </c>
      <c r="JW1" s="2">
        <v>44159</v>
      </c>
      <c r="JX1" s="2">
        <v>44160</v>
      </c>
      <c r="JY1" s="2">
        <v>44161</v>
      </c>
      <c r="JZ1" s="2">
        <v>44162</v>
      </c>
      <c r="KA1" s="2">
        <v>44163</v>
      </c>
      <c r="KB1" s="2">
        <v>44164</v>
      </c>
      <c r="KC1" s="2">
        <v>44165</v>
      </c>
      <c r="KD1" s="2">
        <v>44166</v>
      </c>
      <c r="KE1" s="2">
        <v>44167</v>
      </c>
      <c r="KF1" s="2">
        <v>44168</v>
      </c>
      <c r="KG1" s="2">
        <v>44169</v>
      </c>
      <c r="KH1" s="2">
        <v>44170</v>
      </c>
      <c r="KI1" s="2">
        <v>44171</v>
      </c>
      <c r="KJ1" s="2">
        <v>44172</v>
      </c>
      <c r="KK1" s="2">
        <v>44173</v>
      </c>
      <c r="KL1" s="2">
        <v>44174</v>
      </c>
      <c r="KM1" s="2">
        <v>44175</v>
      </c>
      <c r="KN1" s="2">
        <v>44176</v>
      </c>
      <c r="KO1" s="2">
        <v>44177</v>
      </c>
      <c r="KP1" s="2">
        <v>44178</v>
      </c>
      <c r="KQ1" s="2">
        <v>44179</v>
      </c>
      <c r="KR1" s="2">
        <v>44180</v>
      </c>
      <c r="KS1" s="2">
        <v>44181</v>
      </c>
      <c r="KT1" s="2">
        <v>44182</v>
      </c>
      <c r="KU1" s="2">
        <v>44183</v>
      </c>
      <c r="KV1" s="2">
        <v>44184</v>
      </c>
      <c r="KW1" s="2">
        <v>44185</v>
      </c>
      <c r="KX1" s="2">
        <v>44186</v>
      </c>
      <c r="KY1" s="2">
        <v>44187</v>
      </c>
      <c r="KZ1" s="2">
        <v>44188</v>
      </c>
      <c r="LA1" s="2">
        <v>44189</v>
      </c>
      <c r="LB1" s="2">
        <v>44190</v>
      </c>
      <c r="LC1" s="2">
        <v>44191</v>
      </c>
      <c r="LD1" s="2">
        <v>44192</v>
      </c>
      <c r="LE1" s="2">
        <v>44193</v>
      </c>
      <c r="LF1" s="2">
        <v>44194</v>
      </c>
      <c r="LG1" s="2">
        <v>44195</v>
      </c>
      <c r="LH1" s="2">
        <v>44196</v>
      </c>
      <c r="LI1" s="2">
        <v>44197</v>
      </c>
      <c r="LJ1" s="2">
        <v>44198</v>
      </c>
      <c r="LK1" s="2">
        <v>44199</v>
      </c>
      <c r="LL1" s="2">
        <v>44200</v>
      </c>
      <c r="LM1" s="2">
        <v>44201</v>
      </c>
      <c r="LN1" s="2">
        <v>44202</v>
      </c>
      <c r="LO1" s="2">
        <v>44203</v>
      </c>
      <c r="LP1" s="2">
        <v>44204</v>
      </c>
      <c r="LQ1" s="2">
        <v>44205</v>
      </c>
      <c r="LR1" s="2">
        <v>44206</v>
      </c>
      <c r="LS1" s="2">
        <v>44207</v>
      </c>
      <c r="LT1" s="2">
        <v>44208</v>
      </c>
      <c r="LU1" s="2">
        <v>44209</v>
      </c>
      <c r="LV1" s="2">
        <v>44210</v>
      </c>
      <c r="LW1" s="2">
        <v>44211</v>
      </c>
      <c r="LX1" s="2">
        <v>44212</v>
      </c>
      <c r="LY1" s="2">
        <v>44213</v>
      </c>
      <c r="LZ1" s="2">
        <v>44214</v>
      </c>
      <c r="MA1" s="2">
        <v>44215</v>
      </c>
      <c r="MB1" s="53">
        <v>43831</v>
      </c>
      <c r="MC1" s="53">
        <v>44197</v>
      </c>
      <c r="MD1" s="53">
        <v>44562</v>
      </c>
      <c r="ME1" s="53">
        <v>44927</v>
      </c>
      <c r="MF1" s="53">
        <v>45292</v>
      </c>
      <c r="MG1" s="53">
        <v>45658</v>
      </c>
      <c r="MH1" s="53">
        <v>46023</v>
      </c>
      <c r="MI1" s="53">
        <v>46388</v>
      </c>
      <c r="MJ1" s="53">
        <v>46753</v>
      </c>
      <c r="MK1" s="53">
        <v>47119</v>
      </c>
      <c r="ML1" s="53">
        <v>10959</v>
      </c>
      <c r="MM1" s="53">
        <v>11324</v>
      </c>
      <c r="MN1" s="2">
        <v>44228</v>
      </c>
      <c r="MO1" s="2">
        <v>44229</v>
      </c>
      <c r="MP1" s="2">
        <v>44230</v>
      </c>
      <c r="MQ1" s="2">
        <v>44231</v>
      </c>
      <c r="MR1" s="2">
        <v>44232</v>
      </c>
      <c r="MS1" s="2">
        <v>44233</v>
      </c>
      <c r="MT1" s="2">
        <v>44234</v>
      </c>
      <c r="MU1" s="2">
        <v>44235</v>
      </c>
      <c r="MV1" s="2">
        <v>44236</v>
      </c>
      <c r="MW1" s="2">
        <v>44237</v>
      </c>
      <c r="MX1" s="2">
        <v>44238</v>
      </c>
      <c r="MY1" s="2">
        <v>44239</v>
      </c>
      <c r="MZ1" s="2">
        <v>44240</v>
      </c>
      <c r="NA1" s="2">
        <v>44241</v>
      </c>
      <c r="NB1" s="2">
        <v>44242</v>
      </c>
      <c r="NC1" s="2">
        <v>44243</v>
      </c>
      <c r="ND1" s="2">
        <v>44244</v>
      </c>
      <c r="NE1" s="2">
        <v>44245</v>
      </c>
      <c r="NF1" s="2">
        <v>44246</v>
      </c>
      <c r="NG1" s="2">
        <v>44247</v>
      </c>
      <c r="NH1" s="2">
        <v>44248</v>
      </c>
      <c r="NI1" s="2">
        <v>44249</v>
      </c>
      <c r="NJ1" s="2">
        <v>44250</v>
      </c>
      <c r="NK1" s="2">
        <v>44251</v>
      </c>
      <c r="NL1" s="2">
        <v>44252</v>
      </c>
      <c r="NM1" s="2">
        <v>44253</v>
      </c>
      <c r="NN1" s="2">
        <v>44254</v>
      </c>
      <c r="NO1" s="2">
        <v>44255</v>
      </c>
      <c r="NP1" s="2">
        <v>44256</v>
      </c>
      <c r="NQ1" s="2">
        <v>44257</v>
      </c>
      <c r="NR1" s="2">
        <v>44258</v>
      </c>
      <c r="NS1" s="2">
        <v>44259</v>
      </c>
      <c r="NT1" s="2">
        <v>44260</v>
      </c>
      <c r="NU1" s="2">
        <v>44261</v>
      </c>
      <c r="NV1" s="2">
        <v>44262</v>
      </c>
      <c r="NW1" s="2">
        <v>44263</v>
      </c>
      <c r="NX1" s="2">
        <v>44264</v>
      </c>
      <c r="NY1" s="2">
        <v>44265</v>
      </c>
      <c r="NZ1" s="2">
        <v>44266</v>
      </c>
      <c r="OA1" s="2">
        <v>44267</v>
      </c>
      <c r="OB1" s="2">
        <v>44268</v>
      </c>
      <c r="OC1" s="2">
        <v>44269</v>
      </c>
      <c r="OD1" s="2">
        <v>44270</v>
      </c>
      <c r="OE1" s="2">
        <v>44271</v>
      </c>
      <c r="OF1" s="2">
        <v>44272</v>
      </c>
      <c r="OG1" s="2">
        <v>44273</v>
      </c>
      <c r="OH1" s="2">
        <v>44274</v>
      </c>
      <c r="OI1" s="2">
        <v>44275</v>
      </c>
      <c r="OJ1" s="2">
        <v>44276</v>
      </c>
      <c r="OK1" s="2">
        <v>44277</v>
      </c>
      <c r="OL1" s="2">
        <v>44278</v>
      </c>
      <c r="OM1" s="2">
        <v>44279</v>
      </c>
      <c r="ON1" s="2">
        <v>44280</v>
      </c>
      <c r="OO1" s="2">
        <v>44281</v>
      </c>
      <c r="OP1" s="2">
        <v>44282</v>
      </c>
      <c r="OQ1" s="2">
        <v>44283</v>
      </c>
      <c r="OR1" s="2">
        <v>44284</v>
      </c>
      <c r="OS1" s="2">
        <v>44285</v>
      </c>
      <c r="OT1" s="2">
        <v>44286</v>
      </c>
      <c r="OU1" s="2">
        <v>44287</v>
      </c>
      <c r="OV1" s="2">
        <v>44288</v>
      </c>
      <c r="OW1" s="2">
        <v>44289</v>
      </c>
      <c r="OX1" s="2">
        <v>44290</v>
      </c>
      <c r="OY1" s="2">
        <v>44291</v>
      </c>
      <c r="OZ1" s="2">
        <v>44292</v>
      </c>
      <c r="PA1" s="2">
        <v>44293</v>
      </c>
      <c r="PB1" s="2">
        <v>44294</v>
      </c>
      <c r="PC1" s="2">
        <v>44295</v>
      </c>
      <c r="PD1" s="2">
        <v>44296</v>
      </c>
      <c r="PE1" s="2">
        <v>44297</v>
      </c>
      <c r="PF1" s="2">
        <v>44298</v>
      </c>
      <c r="PG1" s="2">
        <v>44299</v>
      </c>
      <c r="PH1" s="2">
        <v>44300</v>
      </c>
      <c r="PI1" s="2">
        <v>44301</v>
      </c>
      <c r="PJ1" s="2">
        <v>44302</v>
      </c>
      <c r="PK1" s="2">
        <v>44303</v>
      </c>
      <c r="PL1" s="2">
        <v>44304</v>
      </c>
      <c r="PM1" s="2">
        <v>44305</v>
      </c>
      <c r="PN1" s="2">
        <v>44306</v>
      </c>
      <c r="PO1" s="2">
        <v>44307</v>
      </c>
      <c r="PP1" s="2">
        <v>44308</v>
      </c>
      <c r="PQ1" s="2">
        <v>44309</v>
      </c>
      <c r="PR1" s="2">
        <v>44310</v>
      </c>
      <c r="PS1" s="2">
        <v>44311</v>
      </c>
      <c r="PT1" s="2">
        <v>44312</v>
      </c>
      <c r="PU1" s="2">
        <v>44313</v>
      </c>
      <c r="PV1" s="2">
        <v>44314</v>
      </c>
      <c r="PW1" s="2">
        <v>44315</v>
      </c>
      <c r="PX1" s="2">
        <v>44316</v>
      </c>
      <c r="PY1" s="2">
        <v>44317</v>
      </c>
      <c r="PZ1" s="2">
        <v>44318</v>
      </c>
      <c r="QA1" s="2">
        <v>44319</v>
      </c>
      <c r="QB1" s="2">
        <v>44320</v>
      </c>
      <c r="QC1" s="2">
        <v>44321</v>
      </c>
      <c r="QD1" s="2">
        <v>44322</v>
      </c>
      <c r="QE1" s="2">
        <v>44323</v>
      </c>
      <c r="QF1" s="2">
        <v>44324</v>
      </c>
      <c r="QG1" s="2">
        <v>44325</v>
      </c>
      <c r="QH1" s="2">
        <v>44326</v>
      </c>
      <c r="QI1" s="2">
        <v>44327</v>
      </c>
      <c r="QJ1" s="2">
        <v>44328</v>
      </c>
      <c r="QK1" s="2">
        <v>44329</v>
      </c>
      <c r="QL1" s="2">
        <v>44330</v>
      </c>
      <c r="QM1" s="2">
        <v>44331</v>
      </c>
      <c r="QN1" s="2">
        <v>44332</v>
      </c>
      <c r="QO1" s="2">
        <v>44333</v>
      </c>
      <c r="QP1" s="2">
        <v>44334</v>
      </c>
      <c r="QQ1" s="2">
        <v>44335</v>
      </c>
      <c r="QR1" s="2">
        <v>44336</v>
      </c>
      <c r="QS1" s="2">
        <v>44337</v>
      </c>
      <c r="QT1" s="2">
        <v>44338</v>
      </c>
      <c r="QU1" s="2">
        <v>44339</v>
      </c>
      <c r="QV1" s="2">
        <v>44340</v>
      </c>
      <c r="QW1" s="2">
        <v>44341</v>
      </c>
      <c r="QX1" s="2">
        <v>44342</v>
      </c>
      <c r="QY1" s="2">
        <v>44343</v>
      </c>
      <c r="QZ1" s="2">
        <v>44344</v>
      </c>
      <c r="RA1" s="2">
        <v>44345</v>
      </c>
      <c r="RB1" s="2">
        <v>44346</v>
      </c>
      <c r="RC1" s="2">
        <v>44347</v>
      </c>
      <c r="RD1" s="2">
        <v>44348</v>
      </c>
      <c r="RE1" s="2">
        <v>44349</v>
      </c>
      <c r="RF1" s="2">
        <v>44350</v>
      </c>
      <c r="RG1" s="2">
        <v>44351</v>
      </c>
      <c r="RH1" s="2">
        <v>44352</v>
      </c>
      <c r="RI1" s="2">
        <v>44353</v>
      </c>
      <c r="RJ1" s="2">
        <v>44354</v>
      </c>
      <c r="RK1" s="2">
        <v>44355</v>
      </c>
      <c r="RL1" s="2">
        <v>44356</v>
      </c>
      <c r="RM1" s="2">
        <v>44357</v>
      </c>
      <c r="RN1" s="2">
        <v>44358</v>
      </c>
      <c r="RO1" s="2">
        <v>44359</v>
      </c>
      <c r="RP1" s="2">
        <v>44360</v>
      </c>
      <c r="RQ1" s="2">
        <v>44361</v>
      </c>
      <c r="RR1" s="2">
        <v>44362</v>
      </c>
      <c r="RS1" s="2">
        <v>44363</v>
      </c>
      <c r="RT1" s="2">
        <v>44364</v>
      </c>
      <c r="RU1" s="2">
        <v>44365</v>
      </c>
      <c r="RV1" s="2">
        <v>44366</v>
      </c>
      <c r="RW1" s="2">
        <v>44367</v>
      </c>
      <c r="RX1" s="2">
        <v>44368</v>
      </c>
      <c r="RY1" s="2">
        <v>44369</v>
      </c>
      <c r="RZ1" s="2">
        <v>44370</v>
      </c>
      <c r="SA1" s="2">
        <v>44371</v>
      </c>
      <c r="SB1" s="2">
        <v>44372</v>
      </c>
      <c r="SC1" s="2">
        <v>44373</v>
      </c>
      <c r="SD1" s="2">
        <v>44374</v>
      </c>
      <c r="SE1" s="2">
        <v>44375</v>
      </c>
      <c r="SF1" s="2">
        <v>44376</v>
      </c>
      <c r="SG1" s="2">
        <v>44377</v>
      </c>
      <c r="SH1" s="2">
        <v>44378</v>
      </c>
      <c r="SI1" s="2">
        <v>44379</v>
      </c>
      <c r="SJ1" s="2">
        <v>44380</v>
      </c>
      <c r="SK1" s="2">
        <v>44381</v>
      </c>
      <c r="SL1" s="2">
        <v>44382</v>
      </c>
      <c r="SM1" s="2">
        <v>44383</v>
      </c>
      <c r="SN1" s="2">
        <v>44384</v>
      </c>
      <c r="SO1" s="2">
        <v>44385</v>
      </c>
      <c r="SP1" s="2">
        <v>44386</v>
      </c>
      <c r="SQ1" s="2">
        <v>44387</v>
      </c>
      <c r="SR1" s="2">
        <v>44388</v>
      </c>
      <c r="SS1" s="2">
        <v>44389</v>
      </c>
      <c r="ST1" s="2">
        <v>44390</v>
      </c>
      <c r="SU1" s="2">
        <v>44391</v>
      </c>
      <c r="SV1" s="2">
        <v>44392</v>
      </c>
      <c r="SW1" s="2">
        <v>44393</v>
      </c>
      <c r="SX1" s="2">
        <v>44394</v>
      </c>
      <c r="SY1" s="2">
        <v>44395</v>
      </c>
      <c r="SZ1" s="2">
        <v>44396</v>
      </c>
      <c r="TA1" s="2">
        <v>44397</v>
      </c>
      <c r="TB1" s="2">
        <v>44398</v>
      </c>
      <c r="TC1" s="2">
        <v>44399</v>
      </c>
      <c r="TD1" s="2">
        <v>44400</v>
      </c>
      <c r="TE1" s="2">
        <v>44401</v>
      </c>
      <c r="TF1" s="2">
        <v>44402</v>
      </c>
      <c r="TG1" s="2">
        <v>44403</v>
      </c>
      <c r="TH1" s="2">
        <v>44404</v>
      </c>
      <c r="TI1" s="2">
        <v>44405</v>
      </c>
      <c r="TJ1" s="2">
        <v>44406</v>
      </c>
      <c r="TK1" s="2">
        <v>44407</v>
      </c>
      <c r="TL1" s="2">
        <v>44408</v>
      </c>
      <c r="TM1" s="2">
        <v>44409</v>
      </c>
      <c r="TN1" s="2">
        <v>44410</v>
      </c>
      <c r="TO1" s="2">
        <v>44411</v>
      </c>
      <c r="TP1" s="2">
        <v>44412</v>
      </c>
      <c r="TQ1" s="2">
        <v>44413</v>
      </c>
      <c r="TR1" s="2">
        <v>44414</v>
      </c>
      <c r="TS1" s="2">
        <v>44415</v>
      </c>
      <c r="TT1" s="2">
        <v>44416</v>
      </c>
      <c r="TU1" s="2">
        <v>44417</v>
      </c>
      <c r="TV1" s="2">
        <v>44418</v>
      </c>
      <c r="TW1" s="2">
        <v>44419</v>
      </c>
      <c r="TX1" s="2">
        <v>44420</v>
      </c>
      <c r="TY1" s="2">
        <v>44421</v>
      </c>
      <c r="TZ1" s="2">
        <v>44422</v>
      </c>
      <c r="UA1" s="2">
        <v>44423</v>
      </c>
      <c r="UB1" s="2">
        <v>44424</v>
      </c>
      <c r="UC1" s="2">
        <v>44425</v>
      </c>
      <c r="UD1" s="2">
        <v>44426</v>
      </c>
      <c r="UE1" s="2">
        <v>44427</v>
      </c>
      <c r="UF1" s="2">
        <v>44428</v>
      </c>
      <c r="UG1" s="2">
        <v>44429</v>
      </c>
      <c r="UH1" s="2">
        <v>44430</v>
      </c>
      <c r="UI1" s="2">
        <v>44431</v>
      </c>
      <c r="UJ1" s="2">
        <v>44432</v>
      </c>
      <c r="UK1" s="2">
        <v>44433</v>
      </c>
      <c r="UL1" s="2">
        <v>44434</v>
      </c>
      <c r="UM1" s="2">
        <v>44435</v>
      </c>
      <c r="UN1" s="2">
        <v>44436</v>
      </c>
      <c r="UO1" s="2">
        <v>44437</v>
      </c>
      <c r="UP1" s="2">
        <v>44438</v>
      </c>
      <c r="UQ1" s="2">
        <v>44439</v>
      </c>
      <c r="UR1" s="2">
        <v>44440</v>
      </c>
      <c r="US1" s="2">
        <v>44441</v>
      </c>
      <c r="UT1" s="2">
        <v>44442</v>
      </c>
      <c r="UU1" s="2">
        <v>44443</v>
      </c>
      <c r="UV1" s="2">
        <v>44444</v>
      </c>
      <c r="UW1" s="2">
        <v>44445</v>
      </c>
      <c r="UX1" s="2">
        <v>44446</v>
      </c>
      <c r="UY1" s="2">
        <v>44447</v>
      </c>
      <c r="UZ1" s="2">
        <v>44448</v>
      </c>
      <c r="VA1" s="2">
        <v>44449</v>
      </c>
      <c r="VB1" s="2">
        <v>44450</v>
      </c>
      <c r="VC1" s="2">
        <v>44451</v>
      </c>
      <c r="VD1" s="2">
        <v>44452</v>
      </c>
      <c r="VE1" s="2">
        <v>44453</v>
      </c>
      <c r="VF1" s="2">
        <v>44454</v>
      </c>
      <c r="VG1" s="2">
        <v>44455</v>
      </c>
      <c r="VH1" s="2">
        <v>44456</v>
      </c>
      <c r="VI1" s="2">
        <v>44457</v>
      </c>
      <c r="VJ1" s="2">
        <v>44458</v>
      </c>
      <c r="VK1" s="2">
        <v>44459</v>
      </c>
      <c r="VL1" s="2">
        <v>44460</v>
      </c>
      <c r="VM1" s="2">
        <v>44461</v>
      </c>
      <c r="VN1" s="2">
        <v>44462</v>
      </c>
      <c r="VO1" s="2">
        <v>44463</v>
      </c>
      <c r="VP1" s="2">
        <v>44464</v>
      </c>
      <c r="VQ1" s="2">
        <v>44465</v>
      </c>
      <c r="VR1" s="2">
        <v>44466</v>
      </c>
      <c r="VS1" s="2">
        <v>44467</v>
      </c>
      <c r="VT1" s="2">
        <v>44468</v>
      </c>
      <c r="VU1" s="2">
        <v>44469</v>
      </c>
      <c r="VV1" s="2">
        <v>44470</v>
      </c>
      <c r="VW1" s="2">
        <v>44471</v>
      </c>
      <c r="VX1" s="2">
        <v>44472</v>
      </c>
      <c r="VY1" s="2">
        <v>44473</v>
      </c>
      <c r="VZ1" s="2">
        <v>44474</v>
      </c>
      <c r="WA1" s="2">
        <v>44475</v>
      </c>
      <c r="WB1" s="2">
        <v>44476</v>
      </c>
      <c r="WC1" s="2">
        <v>44477</v>
      </c>
      <c r="WD1" s="2">
        <v>44478</v>
      </c>
      <c r="WE1" s="2">
        <v>44479</v>
      </c>
      <c r="WF1" s="2">
        <v>44480</v>
      </c>
      <c r="WG1" s="2">
        <v>44481</v>
      </c>
      <c r="WH1" s="2">
        <v>44482</v>
      </c>
      <c r="WI1" s="2">
        <v>44483</v>
      </c>
      <c r="WJ1" s="2">
        <v>44484</v>
      </c>
      <c r="WK1" s="2">
        <v>44485</v>
      </c>
      <c r="WL1" s="2">
        <v>44486</v>
      </c>
      <c r="WM1" s="2">
        <v>44487</v>
      </c>
      <c r="WN1" s="2">
        <v>44488</v>
      </c>
      <c r="WO1" s="2">
        <v>44489</v>
      </c>
      <c r="WP1" s="2">
        <v>44490</v>
      </c>
      <c r="WQ1" s="2">
        <v>44491</v>
      </c>
      <c r="WR1" s="2">
        <v>44492</v>
      </c>
      <c r="WS1" s="2">
        <v>44493</v>
      </c>
      <c r="WT1" s="2">
        <v>44494</v>
      </c>
      <c r="WU1" s="2">
        <v>44495</v>
      </c>
      <c r="WV1" s="2">
        <v>44496</v>
      </c>
      <c r="WW1" s="2">
        <v>44497</v>
      </c>
      <c r="WX1" s="2">
        <v>44498</v>
      </c>
      <c r="WY1" s="2">
        <v>44499</v>
      </c>
      <c r="WZ1" s="2">
        <v>44500</v>
      </c>
      <c r="XA1" s="2">
        <v>44501</v>
      </c>
      <c r="XB1" s="2">
        <v>44502</v>
      </c>
      <c r="XC1" s="2">
        <v>44503</v>
      </c>
      <c r="XD1" s="2">
        <v>44504</v>
      </c>
      <c r="XE1" s="2">
        <v>44505</v>
      </c>
      <c r="XF1" s="2">
        <v>44506</v>
      </c>
      <c r="XG1" s="2">
        <v>44507</v>
      </c>
      <c r="XH1" s="2">
        <v>44508</v>
      </c>
      <c r="XI1" s="2">
        <v>44509</v>
      </c>
      <c r="XJ1" s="2">
        <v>44510</v>
      </c>
      <c r="XK1" s="2">
        <v>44511</v>
      </c>
      <c r="XL1" s="2">
        <v>44512</v>
      </c>
      <c r="XM1" s="2">
        <v>44513</v>
      </c>
      <c r="XN1" s="2">
        <v>44514</v>
      </c>
      <c r="XO1" s="2">
        <v>44515</v>
      </c>
      <c r="XP1" s="2">
        <v>44516</v>
      </c>
      <c r="XQ1" s="2">
        <v>44517</v>
      </c>
      <c r="XR1" s="2">
        <v>44518</v>
      </c>
      <c r="XS1" s="2">
        <v>44519</v>
      </c>
      <c r="XT1" s="2">
        <v>44520</v>
      </c>
      <c r="XU1" s="2">
        <v>44521</v>
      </c>
      <c r="XV1" s="2">
        <v>44522</v>
      </c>
      <c r="XW1" s="2">
        <v>44523</v>
      </c>
      <c r="XX1" s="2">
        <v>44524</v>
      </c>
      <c r="XY1" s="2">
        <v>44525</v>
      </c>
      <c r="XZ1" s="2">
        <v>44526</v>
      </c>
      <c r="YA1" s="2">
        <v>44527</v>
      </c>
      <c r="YB1" s="2">
        <v>44528</v>
      </c>
      <c r="YC1" s="2">
        <v>44529</v>
      </c>
      <c r="YD1" s="2">
        <v>44530</v>
      </c>
      <c r="YE1" s="2">
        <v>44531</v>
      </c>
      <c r="YF1" s="2">
        <v>44532</v>
      </c>
      <c r="YG1" s="2">
        <v>44533</v>
      </c>
      <c r="YH1" s="2">
        <v>44534</v>
      </c>
      <c r="YI1" s="2">
        <v>44535</v>
      </c>
      <c r="YJ1" s="2">
        <v>44536</v>
      </c>
      <c r="YK1" s="2">
        <v>44537</v>
      </c>
    </row>
    <row r="2" spans="1:661" x14ac:dyDescent="0.35">
      <c r="A2" s="66" t="s">
        <v>17</v>
      </c>
      <c r="B2" s="66" t="s">
        <v>18</v>
      </c>
      <c r="C2" s="54">
        <v>-0.01</v>
      </c>
      <c r="D2" s="54">
        <v>0.03</v>
      </c>
      <c r="E2" s="54">
        <v>-0.01</v>
      </c>
      <c r="F2" s="54">
        <v>-0.02</v>
      </c>
      <c r="G2" s="54">
        <v>0.01</v>
      </c>
      <c r="H2" s="54">
        <v>0.04</v>
      </c>
      <c r="I2" s="54">
        <v>0.01</v>
      </c>
      <c r="J2" s="54">
        <v>0.01</v>
      </c>
      <c r="K2" s="54">
        <v>-0.02</v>
      </c>
      <c r="L2" s="54">
        <v>-0.03</v>
      </c>
      <c r="M2" s="54">
        <v>-0.01</v>
      </c>
      <c r="N2" s="54">
        <v>0.01</v>
      </c>
      <c r="O2" s="54">
        <v>0</v>
      </c>
      <c r="P2" s="54">
        <v>-0.08</v>
      </c>
      <c r="Q2" s="54">
        <v>-0.09</v>
      </c>
      <c r="R2" s="54">
        <v>-0.06</v>
      </c>
      <c r="S2" s="54">
        <v>-7.0000000000000007E-2</v>
      </c>
      <c r="T2" s="54">
        <v>-7.0000000000000007E-2</v>
      </c>
      <c r="U2" s="54">
        <v>-0.04</v>
      </c>
      <c r="V2" s="54">
        <v>-0.03</v>
      </c>
      <c r="W2" s="54">
        <v>-0.14000000000000001</v>
      </c>
      <c r="X2" s="54">
        <v>-0.18</v>
      </c>
      <c r="Y2" s="54">
        <v>-0.19</v>
      </c>
      <c r="Z2" s="54">
        <v>-0.28000000000000003</v>
      </c>
      <c r="AA2" s="54">
        <v>-0.36</v>
      </c>
      <c r="AB2" s="54">
        <v>-0.4</v>
      </c>
      <c r="AC2" s="54">
        <v>-0.47</v>
      </c>
      <c r="AD2" s="54">
        <v>-0.56000000000000005</v>
      </c>
      <c r="AE2" s="54">
        <v>-0.83</v>
      </c>
      <c r="AF2" s="54">
        <v>-0.89</v>
      </c>
      <c r="AG2" s="55">
        <v>-0.96030000000000004</v>
      </c>
      <c r="AH2" s="55">
        <v>-0.97940000000000005</v>
      </c>
      <c r="AI2" s="55">
        <v>-0.98960000000000004</v>
      </c>
      <c r="AJ2" s="55">
        <v>-0.99239999999999995</v>
      </c>
      <c r="AK2" s="55">
        <v>-0.99680000000000002</v>
      </c>
      <c r="AL2" s="55">
        <v>-0.99719999999999998</v>
      </c>
      <c r="AM2" s="55">
        <v>-0.99750000000000005</v>
      </c>
      <c r="AN2" s="55">
        <v>-0.99790000000000001</v>
      </c>
      <c r="AO2" s="55">
        <v>-0.99829999999999997</v>
      </c>
      <c r="AP2" s="55">
        <v>-0.99850000000000005</v>
      </c>
      <c r="AQ2" s="55">
        <v>-0.99890000000000001</v>
      </c>
      <c r="AR2" s="55">
        <v>-0.99829999999999997</v>
      </c>
      <c r="AS2" s="55">
        <v>-0.99870000000000003</v>
      </c>
      <c r="AT2" s="55">
        <v>-0.99909999999999999</v>
      </c>
      <c r="AU2" s="55">
        <v>-0.99919999999999998</v>
      </c>
      <c r="AV2" s="55">
        <v>-0.99919999999999998</v>
      </c>
      <c r="AW2" s="55">
        <v>-0.99939999999999996</v>
      </c>
      <c r="AX2" s="55">
        <v>-0.99939999999999996</v>
      </c>
      <c r="AY2" s="55">
        <v>-0.99929999999999997</v>
      </c>
      <c r="AZ2" s="55">
        <v>-0.99939999999999996</v>
      </c>
      <c r="BA2" s="55">
        <v>-0.99939999999999996</v>
      </c>
      <c r="BB2" s="54">
        <v>-1</v>
      </c>
      <c r="BC2" s="55">
        <v>-0.99939999999999996</v>
      </c>
      <c r="BD2" s="55">
        <v>-0.99950000000000006</v>
      </c>
      <c r="BE2" s="55">
        <v>-0.99950000000000006</v>
      </c>
      <c r="BF2" s="55">
        <v>-0.99939999999999996</v>
      </c>
      <c r="BG2" s="55">
        <v>-0.99939999999999996</v>
      </c>
      <c r="BH2" s="55">
        <v>-0.99929999999999997</v>
      </c>
      <c r="BI2" s="55">
        <v>-0.99929999999999997</v>
      </c>
      <c r="BJ2" s="55">
        <v>-0.99929999999999997</v>
      </c>
      <c r="BK2" s="55">
        <v>-0.99929999999999997</v>
      </c>
      <c r="BL2" s="55">
        <v>-0.99939999999999996</v>
      </c>
      <c r="BM2" s="55">
        <v>-0.99950000000000006</v>
      </c>
      <c r="BN2" s="55">
        <v>-0.99929999999999997</v>
      </c>
      <c r="BO2" s="55">
        <v>-0.99919999999999998</v>
      </c>
      <c r="BP2" s="55">
        <v>-0.99939999999999996</v>
      </c>
      <c r="BQ2" s="55">
        <v>-0.99939999999999996</v>
      </c>
      <c r="BR2" s="55">
        <v>-0.99919999999999998</v>
      </c>
      <c r="BS2" s="55">
        <v>-0.99939999999999996</v>
      </c>
      <c r="BT2" s="55">
        <v>-0.99850000000000005</v>
      </c>
      <c r="BU2" s="55">
        <v>-0.99860000000000004</v>
      </c>
      <c r="BV2" s="55">
        <v>-0.99839999999999995</v>
      </c>
      <c r="BW2" s="55">
        <v>-0.99790000000000001</v>
      </c>
      <c r="BX2" s="54">
        <v>-0.99</v>
      </c>
      <c r="BY2" s="55">
        <v>-0.99119999999999997</v>
      </c>
      <c r="BZ2" s="55">
        <v>-0.99260000000000004</v>
      </c>
      <c r="CA2" s="55">
        <v>-0.98380000000000001</v>
      </c>
      <c r="CB2" s="55">
        <v>-0.98260000000000003</v>
      </c>
      <c r="CC2" s="55">
        <v>-0.98370000000000002</v>
      </c>
      <c r="CD2" s="55">
        <v>-0.98160000000000003</v>
      </c>
      <c r="CE2" s="55">
        <v>-0.97619999999999996</v>
      </c>
      <c r="CF2" s="55">
        <v>-0.97570000000000001</v>
      </c>
      <c r="CG2" s="55">
        <v>-0.97219999999999995</v>
      </c>
      <c r="CH2" s="55">
        <v>-0.96250000000000002</v>
      </c>
      <c r="CI2" s="55">
        <v>-0.96260000000000001</v>
      </c>
      <c r="CJ2" s="55">
        <v>-0.95920000000000005</v>
      </c>
      <c r="CK2" s="55">
        <v>-0.95530000000000004</v>
      </c>
      <c r="CL2" s="55">
        <v>-0.93989999999999996</v>
      </c>
      <c r="CM2" s="55">
        <v>-0.93340000000000001</v>
      </c>
      <c r="CN2" s="55">
        <v>-0.93899999999999995</v>
      </c>
      <c r="CO2" s="55">
        <v>-0.93530000000000002</v>
      </c>
      <c r="CP2" s="55">
        <v>-0.92390000000000005</v>
      </c>
      <c r="CQ2" s="55">
        <v>-0.91300000000000003</v>
      </c>
      <c r="CR2" s="55">
        <v>-0.89170000000000005</v>
      </c>
      <c r="CS2" s="55">
        <v>-0.87849999999999995</v>
      </c>
      <c r="CT2" s="55">
        <v>-0.87749999999999995</v>
      </c>
      <c r="CU2" s="55">
        <v>-0.88319999999999999</v>
      </c>
      <c r="CV2" s="55">
        <v>-0.88260000000000005</v>
      </c>
      <c r="CW2" s="55">
        <v>-0.86199999999999999</v>
      </c>
      <c r="CX2" s="55">
        <v>-0.85019999999999996</v>
      </c>
      <c r="CY2" s="55">
        <v>-0.8538</v>
      </c>
      <c r="CZ2" s="55">
        <v>-0.82669999999999999</v>
      </c>
      <c r="DA2" s="55">
        <v>-0.81720000000000004</v>
      </c>
      <c r="DB2" s="55">
        <v>-0.82679999999999998</v>
      </c>
      <c r="DC2" s="55">
        <v>-0.81740000000000002</v>
      </c>
      <c r="DD2" s="55">
        <v>-0.83289999999999997</v>
      </c>
      <c r="DE2" s="55">
        <v>-0.81130000000000002</v>
      </c>
      <c r="DF2" s="55">
        <v>-0.80210000000000004</v>
      </c>
      <c r="DG2" s="55">
        <v>-0.76119999999999999</v>
      </c>
      <c r="DH2" s="55">
        <v>-0.74619999999999997</v>
      </c>
      <c r="DI2" s="55">
        <v>-0.74880000000000002</v>
      </c>
      <c r="DJ2" s="55">
        <v>-0.76390000000000002</v>
      </c>
      <c r="DK2" s="55">
        <v>-0.76019999999999999</v>
      </c>
      <c r="DL2" s="55">
        <v>-0.73089999999999999</v>
      </c>
      <c r="DM2" s="55">
        <v>-0.70799999999999996</v>
      </c>
      <c r="DN2" s="55">
        <v>-0.66510000000000002</v>
      </c>
      <c r="DO2" s="55">
        <v>-0.66539999999999999</v>
      </c>
      <c r="DP2" s="55">
        <v>-0.78839999999999999</v>
      </c>
      <c r="DQ2" s="55">
        <v>-0.69799999999999995</v>
      </c>
      <c r="DR2" s="55">
        <v>-0.68100000000000005</v>
      </c>
      <c r="DS2" s="55">
        <v>-0.67179999999999995</v>
      </c>
      <c r="DT2" s="55">
        <v>-0.66300000000000003</v>
      </c>
      <c r="DU2" s="55">
        <v>-0.61650000000000005</v>
      </c>
      <c r="DV2" s="55">
        <v>-0.60360000000000003</v>
      </c>
      <c r="DW2" s="55">
        <v>-0.45419999999999999</v>
      </c>
      <c r="DX2" s="55">
        <v>-0.67310000000000003</v>
      </c>
      <c r="DY2" s="55">
        <v>-0.6663</v>
      </c>
      <c r="DZ2" s="55">
        <v>-0.64959999999999996</v>
      </c>
      <c r="EA2" s="55">
        <v>-0.63029999999999997</v>
      </c>
      <c r="EB2" s="55">
        <v>-0.58550000000000002</v>
      </c>
      <c r="EC2" s="55">
        <v>-0.57769999999999999</v>
      </c>
      <c r="ED2" s="55">
        <v>-0.61019999999999996</v>
      </c>
      <c r="EE2" s="55">
        <v>-0.66169999999999995</v>
      </c>
      <c r="EF2" s="55">
        <v>-0.62739999999999996</v>
      </c>
      <c r="EG2" s="55">
        <v>-0.62960000000000005</v>
      </c>
      <c r="EH2" s="55">
        <v>-0.55059999999999998</v>
      </c>
      <c r="EI2" s="55">
        <v>-0.58599999999999997</v>
      </c>
      <c r="EJ2" s="55">
        <v>-0.72699999999999998</v>
      </c>
      <c r="EK2" s="55">
        <v>-0.57120000000000004</v>
      </c>
      <c r="EL2" s="55">
        <v>-0.61699999999999999</v>
      </c>
      <c r="EM2" s="55">
        <v>-0.62150000000000005</v>
      </c>
      <c r="EN2" s="55">
        <v>-0.61750000000000005</v>
      </c>
      <c r="EO2" s="55">
        <v>-0.60260000000000002</v>
      </c>
      <c r="EP2" s="55">
        <v>-0.58640000000000003</v>
      </c>
      <c r="EQ2" s="55">
        <v>-0.54659999999999997</v>
      </c>
      <c r="ER2" s="55">
        <v>-0.55449999999999999</v>
      </c>
      <c r="ES2" s="55">
        <v>-0.62949999999999995</v>
      </c>
      <c r="ET2" s="55">
        <v>-0.62170000000000003</v>
      </c>
      <c r="EU2" s="55">
        <v>-0.60070000000000001</v>
      </c>
      <c r="EV2" s="54">
        <v>-0.59</v>
      </c>
      <c r="EW2" s="55">
        <v>-0.54749999999999999</v>
      </c>
      <c r="EX2" s="55">
        <v>-0.52239999999999998</v>
      </c>
      <c r="EY2" s="55">
        <v>-0.55759999999999998</v>
      </c>
      <c r="EZ2" s="55">
        <v>-0.60570000000000002</v>
      </c>
      <c r="FA2" s="55">
        <v>-0.59860000000000002</v>
      </c>
      <c r="FB2" s="55">
        <v>-0.60809999999999997</v>
      </c>
      <c r="FC2" s="55">
        <v>-0.58389999999999997</v>
      </c>
      <c r="FD2" s="55">
        <v>-0.52459999999999996</v>
      </c>
      <c r="FE2" s="55">
        <v>-0.50109999999999999</v>
      </c>
      <c r="FF2" s="55">
        <v>-0.52739999999999998</v>
      </c>
      <c r="FG2" s="55">
        <v>-0.5927</v>
      </c>
      <c r="FH2" s="55">
        <v>-0.57599999999999996</v>
      </c>
      <c r="FI2" s="55">
        <v>-0.54400000000000004</v>
      </c>
      <c r="FJ2" s="55">
        <v>-0.52649999999999997</v>
      </c>
      <c r="FK2" s="55">
        <v>-0.48959999999999998</v>
      </c>
      <c r="FL2" s="55">
        <v>-0.47689999999999999</v>
      </c>
      <c r="FM2" s="55">
        <v>-0.503</v>
      </c>
      <c r="FN2" s="55">
        <v>-0.54120000000000001</v>
      </c>
      <c r="FO2" s="55">
        <v>-0.56689999999999996</v>
      </c>
      <c r="FP2" s="55">
        <v>-0.48920000000000002</v>
      </c>
      <c r="FQ2" s="55">
        <v>-0.5161</v>
      </c>
      <c r="FR2" s="55">
        <v>-0.47620000000000001</v>
      </c>
      <c r="FS2" s="55">
        <v>-0.4335</v>
      </c>
      <c r="FT2" s="55">
        <v>-0.46920000000000001</v>
      </c>
      <c r="FU2" s="55">
        <v>-0.50049999999999994</v>
      </c>
      <c r="FV2" s="55">
        <v>-0.4869</v>
      </c>
      <c r="FW2" s="55">
        <v>-0.47589999999999999</v>
      </c>
      <c r="FX2" s="55">
        <v>-0.50129999999999997</v>
      </c>
      <c r="FY2" s="55">
        <v>-0.44230000000000003</v>
      </c>
      <c r="FZ2" s="55">
        <v>-0.41260000000000002</v>
      </c>
      <c r="GA2" s="55">
        <v>-0.45569999999999999</v>
      </c>
      <c r="GB2" s="55">
        <v>-0.45119999999999999</v>
      </c>
      <c r="GC2" s="55">
        <v>-0.442</v>
      </c>
      <c r="GD2" s="55">
        <v>-0.4355</v>
      </c>
      <c r="GE2" s="55">
        <v>-0.44579999999999997</v>
      </c>
      <c r="GF2" s="55">
        <v>-0.40310000000000001</v>
      </c>
      <c r="GG2" s="55">
        <v>-0.36499999999999999</v>
      </c>
      <c r="GH2" s="55">
        <v>-0.41360000000000002</v>
      </c>
      <c r="GI2" s="55">
        <v>-0.41139999999999999</v>
      </c>
      <c r="GJ2" s="55">
        <v>-0.40250000000000002</v>
      </c>
      <c r="GK2" s="55">
        <v>-0.35060000000000002</v>
      </c>
      <c r="GL2" s="55">
        <v>-0.41399999999999998</v>
      </c>
      <c r="GM2" s="55">
        <v>-0.35720000000000002</v>
      </c>
      <c r="GN2" s="55">
        <v>-0.34029999999999999</v>
      </c>
      <c r="GO2" s="55">
        <v>-0.44890000000000002</v>
      </c>
      <c r="GP2" s="55">
        <v>-0.41860000000000003</v>
      </c>
      <c r="GQ2" s="55">
        <v>-0.26329999999999998</v>
      </c>
      <c r="GR2" s="55">
        <v>-0.32579999999999998</v>
      </c>
      <c r="GS2" s="55">
        <v>-0.32450000000000001</v>
      </c>
      <c r="GT2" s="55">
        <v>-0.2868</v>
      </c>
      <c r="GU2" s="55">
        <v>-0.27189999999999998</v>
      </c>
      <c r="GV2" s="55">
        <v>-0.1021</v>
      </c>
      <c r="GW2" s="55">
        <v>-0.2215</v>
      </c>
      <c r="GX2" s="55">
        <v>-0.50900000000000001</v>
      </c>
      <c r="GY2" s="55">
        <v>-0.45979999999999999</v>
      </c>
      <c r="GZ2" s="55">
        <v>-0.45340000000000003</v>
      </c>
      <c r="HA2" s="55">
        <v>-0.36559999999999998</v>
      </c>
      <c r="HB2" s="55">
        <v>-0.31850000000000001</v>
      </c>
      <c r="HC2" s="55">
        <v>-0.35680000000000001</v>
      </c>
      <c r="HD2" s="55">
        <v>-0.46250000000000002</v>
      </c>
      <c r="HE2" s="55">
        <v>-0.43769999999999998</v>
      </c>
      <c r="HF2" s="55">
        <v>-0.4042</v>
      </c>
      <c r="HG2" s="55">
        <v>-0.40260000000000001</v>
      </c>
      <c r="HH2" s="55">
        <v>-0.34570000000000001</v>
      </c>
      <c r="HI2" s="55">
        <v>-0.29580000000000001</v>
      </c>
      <c r="HJ2" s="55">
        <v>-0.32290000000000002</v>
      </c>
      <c r="HK2" s="55">
        <v>-0.45519999999999999</v>
      </c>
      <c r="HL2" s="55">
        <v>-0.45469999999999999</v>
      </c>
      <c r="HM2" s="55">
        <v>-0.4108</v>
      </c>
      <c r="HN2" s="55">
        <v>-0.39450000000000002</v>
      </c>
      <c r="HO2" s="55">
        <v>-0.31640000000000001</v>
      </c>
      <c r="HP2" s="55">
        <v>-0.29199999999999998</v>
      </c>
      <c r="HQ2" s="55">
        <v>-0.30549999999999999</v>
      </c>
      <c r="HR2" s="55">
        <v>-0.41410000000000002</v>
      </c>
      <c r="HS2" s="55">
        <v>-0.45779999999999998</v>
      </c>
      <c r="HT2" s="55">
        <v>-0.38879999999999998</v>
      </c>
      <c r="HU2" s="55">
        <v>-0.38500000000000001</v>
      </c>
      <c r="HV2" s="55">
        <v>-0.34039999999999998</v>
      </c>
      <c r="HW2" s="55">
        <v>-0.28460000000000002</v>
      </c>
      <c r="HX2" s="55">
        <v>-0.30620000000000003</v>
      </c>
      <c r="HY2" s="55">
        <v>-0.36480000000000001</v>
      </c>
      <c r="HZ2" s="55">
        <v>-0.42109999999999997</v>
      </c>
      <c r="IA2" s="55">
        <v>-0.40200000000000002</v>
      </c>
      <c r="IB2" s="55">
        <v>-0.3901</v>
      </c>
      <c r="IC2" s="55">
        <v>-0.30399999999999999</v>
      </c>
      <c r="ID2" s="55">
        <v>-0.26069999999999999</v>
      </c>
      <c r="IE2" s="55">
        <v>-0.33750000000000002</v>
      </c>
      <c r="IF2" s="55">
        <v>-0.46589999999999998</v>
      </c>
      <c r="IG2" s="55">
        <v>-0.45860000000000001</v>
      </c>
      <c r="IH2" s="55">
        <v>-0.39529999999999998</v>
      </c>
      <c r="II2" s="55">
        <v>-0.37540000000000001</v>
      </c>
      <c r="IJ2" s="55">
        <v>-0.3493</v>
      </c>
      <c r="IK2" s="55">
        <v>-0.27639999999999998</v>
      </c>
      <c r="IL2" s="55">
        <v>-0.32279999999999998</v>
      </c>
      <c r="IM2" s="55">
        <v>-0.4864</v>
      </c>
      <c r="IN2" s="55">
        <v>-0.47039999999999998</v>
      </c>
      <c r="IO2" s="55">
        <v>-0.44469999999999998</v>
      </c>
      <c r="IP2" s="55">
        <v>-0.41210000000000002</v>
      </c>
      <c r="IQ2" s="55">
        <v>-0.32229999999999998</v>
      </c>
      <c r="IR2" s="55">
        <v>-0.27189999999999998</v>
      </c>
      <c r="IS2" s="55">
        <v>-0.35260000000000002</v>
      </c>
      <c r="IT2" s="55">
        <v>-0.51739999999999997</v>
      </c>
      <c r="IU2" s="55">
        <v>-0.47910000000000003</v>
      </c>
      <c r="IV2" s="55">
        <v>-0.39319999999999999</v>
      </c>
      <c r="IW2" s="55">
        <v>-0.25369999999999998</v>
      </c>
      <c r="IX2" s="55">
        <v>-0.37159999999999999</v>
      </c>
      <c r="IY2" s="55">
        <v>-0.47839999999999999</v>
      </c>
      <c r="IZ2" s="55">
        <v>-0.38579999999999998</v>
      </c>
      <c r="JA2" s="55">
        <v>-0.50390000000000001</v>
      </c>
      <c r="JB2" s="55">
        <v>-0.52500000000000002</v>
      </c>
      <c r="JC2" s="55">
        <v>-0.46629999999999999</v>
      </c>
      <c r="JD2" s="55">
        <v>-0.4869</v>
      </c>
      <c r="JE2" s="55">
        <v>-0.39379999999999998</v>
      </c>
      <c r="JF2" s="55">
        <v>-0.36609999999999998</v>
      </c>
      <c r="JG2" s="55">
        <v>-0.46700000000000003</v>
      </c>
      <c r="JH2" s="55">
        <v>-0.58509999999999995</v>
      </c>
      <c r="JI2" s="55">
        <v>-0.47189999999999999</v>
      </c>
      <c r="JJ2" s="55">
        <v>-0.44209999999999999</v>
      </c>
      <c r="JK2" s="55">
        <v>-0.52190000000000003</v>
      </c>
      <c r="JL2" s="55">
        <v>-0.45540000000000003</v>
      </c>
      <c r="JM2" s="55">
        <v>-0.41010000000000002</v>
      </c>
      <c r="JN2" s="55">
        <v>-0.45850000000000002</v>
      </c>
      <c r="JO2" s="55">
        <v>-0.5796</v>
      </c>
      <c r="JP2" s="55">
        <v>-0.60740000000000005</v>
      </c>
      <c r="JQ2" s="55">
        <v>-0.59589999999999999</v>
      </c>
      <c r="JR2" s="55">
        <v>-0.55800000000000005</v>
      </c>
      <c r="JS2" s="55">
        <v>-0.5071</v>
      </c>
      <c r="JT2" s="55">
        <v>-0.48199999999999998</v>
      </c>
      <c r="JU2" s="55">
        <v>-0.52039999999999997</v>
      </c>
      <c r="JV2" s="55">
        <v>-0.59750000000000003</v>
      </c>
      <c r="JW2" s="55">
        <v>-0.58420000000000005</v>
      </c>
      <c r="JX2" s="55">
        <v>-0.58169999999999999</v>
      </c>
      <c r="JY2" s="55">
        <v>-0.64870000000000005</v>
      </c>
      <c r="JZ2" s="55">
        <v>-0.57230000000000003</v>
      </c>
      <c r="KA2" s="55">
        <v>-0.51300000000000001</v>
      </c>
      <c r="KB2" s="55">
        <v>-0.50360000000000005</v>
      </c>
      <c r="KC2" s="55">
        <v>-0.66549999999999998</v>
      </c>
      <c r="KD2" s="55">
        <v>-0.68610000000000004</v>
      </c>
      <c r="KE2" s="55">
        <v>-0.66149999999999998</v>
      </c>
      <c r="KF2" s="55">
        <v>-0.63180000000000003</v>
      </c>
      <c r="KG2" s="55">
        <v>-0.55010000000000003</v>
      </c>
      <c r="KH2" s="55">
        <v>-0.50009999999999999</v>
      </c>
      <c r="KI2" s="55">
        <v>-0.53549999999999998</v>
      </c>
      <c r="KJ2" s="55">
        <v>-0.69230000000000003</v>
      </c>
      <c r="KK2" s="55">
        <v>-0.69579999999999997</v>
      </c>
      <c r="KL2" s="55">
        <v>-0.66810000000000003</v>
      </c>
      <c r="KM2" s="55">
        <v>-0.64200000000000002</v>
      </c>
      <c r="KN2" s="55">
        <v>-0.56379999999999997</v>
      </c>
      <c r="KO2" s="55">
        <v>-0.51019999999999999</v>
      </c>
      <c r="KP2" s="55">
        <v>-0.56599999999999995</v>
      </c>
      <c r="KQ2" s="55">
        <v>-0.70309999999999995</v>
      </c>
      <c r="KR2" s="55">
        <v>-0.67400000000000004</v>
      </c>
      <c r="KS2" s="55">
        <v>-0.70830000000000004</v>
      </c>
      <c r="KT2" s="55">
        <v>-0.67569999999999997</v>
      </c>
      <c r="KU2" s="55">
        <v>-0.57989999999999997</v>
      </c>
      <c r="KV2" s="55">
        <v>-0.52259999999999995</v>
      </c>
      <c r="KW2" s="55">
        <v>-0.60119999999999996</v>
      </c>
      <c r="KX2" s="55">
        <v>-0.69669999999999999</v>
      </c>
      <c r="KY2" s="55">
        <v>-0.64259999999999995</v>
      </c>
      <c r="KZ2" s="55">
        <v>-0.25869999999999999</v>
      </c>
      <c r="LA2" s="55">
        <v>-0.56610000000000005</v>
      </c>
      <c r="LB2" s="55">
        <v>-0.85150000000000003</v>
      </c>
      <c r="LC2" s="55">
        <v>-0.64959999999999996</v>
      </c>
      <c r="LD2" s="55">
        <v>-0.59950000000000003</v>
      </c>
      <c r="LE2" s="55">
        <v>-0.63729999999999998</v>
      </c>
      <c r="LF2" s="55">
        <v>-0.75309999999999999</v>
      </c>
      <c r="LG2" s="55">
        <v>-0.42180000000000001</v>
      </c>
      <c r="LH2" s="55">
        <v>-0.1008</v>
      </c>
      <c r="LI2" s="55">
        <v>-0.63749999999999996</v>
      </c>
      <c r="LJ2" s="55">
        <v>-0.52200000000000002</v>
      </c>
      <c r="LK2" s="55">
        <v>-0.5696</v>
      </c>
      <c r="LL2" s="55">
        <v>-0.59250000000000003</v>
      </c>
      <c r="LM2" s="55">
        <v>-0.61529999999999996</v>
      </c>
      <c r="LN2" s="55">
        <v>-0.63649999999999995</v>
      </c>
      <c r="LO2" s="55">
        <v>-0.61919999999999997</v>
      </c>
      <c r="LP2" s="55">
        <v>-0.58389999999999997</v>
      </c>
      <c r="LQ2" s="55">
        <v>-0.53959999999999997</v>
      </c>
      <c r="LR2" s="55">
        <v>-0.60299999999999998</v>
      </c>
      <c r="LS2" s="55">
        <v>-0.67549999999999999</v>
      </c>
      <c r="LT2" s="55">
        <v>-0.6764</v>
      </c>
      <c r="LU2" s="55">
        <v>-0.66310000000000002</v>
      </c>
      <c r="LV2" s="55">
        <v>-0.62749999999999995</v>
      </c>
      <c r="LW2" s="55">
        <v>-0.5595</v>
      </c>
      <c r="LX2" s="55">
        <v>-0.50849999999999995</v>
      </c>
      <c r="LY2" s="55">
        <v>-0.55230000000000001</v>
      </c>
      <c r="LZ2" s="55">
        <v>-0.61419999999999997</v>
      </c>
      <c r="MA2" s="55">
        <v>-0.67820000000000003</v>
      </c>
      <c r="MB2" s="55">
        <v>-0.66920000000000002</v>
      </c>
      <c r="MC2" s="55">
        <v>-0.63670000000000004</v>
      </c>
      <c r="MD2" s="55">
        <v>-0.56559999999999999</v>
      </c>
      <c r="ME2" s="55">
        <v>-0.53139999999999998</v>
      </c>
      <c r="MF2" s="55">
        <v>-0.61570000000000003</v>
      </c>
      <c r="MG2" s="55">
        <v>-0.66080000000000005</v>
      </c>
      <c r="MH2" s="55">
        <v>-0.68079999999999996</v>
      </c>
      <c r="MI2" s="55">
        <v>-0.6593</v>
      </c>
      <c r="MJ2" s="55">
        <v>-0.62609999999999999</v>
      </c>
      <c r="MK2" s="55">
        <v>-0.54390000000000005</v>
      </c>
      <c r="ML2" s="55">
        <v>-0.48930000000000001</v>
      </c>
      <c r="MM2" s="55">
        <v>-0.36780000000000002</v>
      </c>
      <c r="MN2" s="55">
        <v>-0.65669999999999995</v>
      </c>
      <c r="MO2" s="55">
        <v>-0.65190000000000003</v>
      </c>
      <c r="MP2" s="55">
        <v>-0.61280000000000001</v>
      </c>
      <c r="MQ2" s="55">
        <v>-0.57320000000000004</v>
      </c>
      <c r="MR2" s="54">
        <v>-0.49</v>
      </c>
      <c r="MS2" s="55">
        <v>-0.47010000000000002</v>
      </c>
      <c r="MT2" s="55">
        <v>-0.66890000000000005</v>
      </c>
      <c r="MU2" s="55">
        <v>-0.60980000000000001</v>
      </c>
      <c r="MV2" s="55">
        <v>-0.62570000000000003</v>
      </c>
      <c r="MW2" s="55">
        <v>-0.59430000000000005</v>
      </c>
      <c r="MX2" s="55">
        <v>-0.59950000000000003</v>
      </c>
      <c r="MY2" s="55">
        <v>-0.62490000000000001</v>
      </c>
      <c r="MZ2" s="55">
        <v>-0.45419999999999999</v>
      </c>
      <c r="NA2" s="55">
        <v>-0.23619999999999999</v>
      </c>
      <c r="NB2" s="55">
        <v>-0.52610000000000001</v>
      </c>
      <c r="NC2" s="55">
        <v>-0.58260000000000001</v>
      </c>
      <c r="ND2" s="55">
        <v>-0.57789999999999997</v>
      </c>
      <c r="NE2" s="55">
        <v>-0.58660000000000001</v>
      </c>
      <c r="NF2" s="55">
        <v>-0.48730000000000001</v>
      </c>
      <c r="NG2" s="55">
        <v>-0.39829999999999999</v>
      </c>
      <c r="NH2" s="55">
        <v>-0.42549999999999999</v>
      </c>
      <c r="NI2" s="55">
        <v>-0.54830000000000001</v>
      </c>
      <c r="NJ2" s="55">
        <v>-0.52969999999999995</v>
      </c>
      <c r="NK2" s="55">
        <v>-0.4733</v>
      </c>
      <c r="NL2" s="55">
        <v>-0.46870000000000001</v>
      </c>
      <c r="NM2" s="55">
        <v>-0.38700000000000001</v>
      </c>
      <c r="NN2" s="55">
        <v>-0.34379999999999999</v>
      </c>
      <c r="NO2" s="55">
        <v>-0.38009999999999999</v>
      </c>
      <c r="NP2" s="55">
        <v>-0.48830000000000001</v>
      </c>
      <c r="NQ2" s="55">
        <v>-0.49270000000000003</v>
      </c>
      <c r="NR2" s="55">
        <v>-0.45700000000000002</v>
      </c>
      <c r="NS2" s="55">
        <v>-0.4677</v>
      </c>
      <c r="NT2" s="55">
        <v>-0.3911</v>
      </c>
      <c r="NU2" s="55">
        <v>-0.34200000000000003</v>
      </c>
      <c r="NV2" s="55">
        <v>-0.34410000000000002</v>
      </c>
      <c r="NW2" s="55">
        <v>-0.49590000000000001</v>
      </c>
      <c r="NX2" s="55">
        <v>-0.50960000000000005</v>
      </c>
      <c r="NY2" s="55">
        <v>-0.48499999999999999</v>
      </c>
      <c r="NZ2" s="55">
        <v>-0.43290000000000001</v>
      </c>
      <c r="OA2" s="55">
        <v>-0.36330000000000001</v>
      </c>
      <c r="OB2" s="55">
        <v>-0.31859999999999999</v>
      </c>
      <c r="OC2" s="55">
        <v>-0.34739999999999999</v>
      </c>
      <c r="OD2" s="55">
        <v>-0.44340000000000002</v>
      </c>
      <c r="OE2" s="55">
        <v>-0.44159999999999999</v>
      </c>
      <c r="OF2" s="55">
        <v>-0.36499999999999999</v>
      </c>
      <c r="OG2" s="55">
        <v>-0.3911</v>
      </c>
      <c r="OH2" s="55">
        <v>-0.3049</v>
      </c>
      <c r="OI2" s="55">
        <v>-0.27460000000000001</v>
      </c>
      <c r="OJ2" s="55">
        <v>-0.27329999999999999</v>
      </c>
      <c r="OK2" s="55">
        <v>-0.40679999999999999</v>
      </c>
      <c r="OL2" s="55">
        <v>-0.43319999999999997</v>
      </c>
      <c r="OM2" s="55">
        <v>-0.42649999999999999</v>
      </c>
      <c r="ON2" s="55">
        <v>-0.3785</v>
      </c>
      <c r="OO2" s="55">
        <v>-0.29459999999999997</v>
      </c>
      <c r="OP2" s="55">
        <v>-0.28239999999999998</v>
      </c>
      <c r="OQ2" s="55">
        <v>-0.30449999999999999</v>
      </c>
      <c r="OR2" s="55">
        <v>-0.28620000000000001</v>
      </c>
      <c r="OS2" s="55">
        <v>-0.31409999999999999</v>
      </c>
      <c r="OT2" s="55">
        <v>-0.3306</v>
      </c>
      <c r="OU2" s="55">
        <v>-0.27729999999999999</v>
      </c>
      <c r="OV2" s="55">
        <v>-0.26550000000000001</v>
      </c>
      <c r="OW2" s="55">
        <v>-0.32829999999999998</v>
      </c>
      <c r="OX2" s="55">
        <v>-0.1391</v>
      </c>
      <c r="OY2" s="55">
        <v>-0.29649999999999999</v>
      </c>
      <c r="OZ2" s="55">
        <v>-0.34339999999999998</v>
      </c>
      <c r="PA2" s="55">
        <v>-0.31879999999999997</v>
      </c>
      <c r="PB2" s="55">
        <v>-0.2863</v>
      </c>
      <c r="PC2" s="55">
        <v>-0.28560000000000002</v>
      </c>
      <c r="PD2" s="55">
        <v>-0.2747</v>
      </c>
      <c r="PE2" s="55">
        <v>-0.29399999999999998</v>
      </c>
      <c r="PF2" s="55">
        <v>-0.41849999999999998</v>
      </c>
      <c r="PG2" s="55">
        <v>-0.4249</v>
      </c>
      <c r="PH2" s="55">
        <v>-0.39400000000000002</v>
      </c>
      <c r="PI2" s="55">
        <v>-0.39539999999999997</v>
      </c>
      <c r="PJ2" s="55">
        <v>-0.24110000000000001</v>
      </c>
      <c r="PK2" s="55">
        <v>-0.60809999999999997</v>
      </c>
      <c r="PL2" s="55">
        <v>-0.41520000000000001</v>
      </c>
      <c r="PM2" s="55">
        <v>-0.37280000000000002</v>
      </c>
      <c r="PN2" s="55">
        <v>-0.33250000000000002</v>
      </c>
      <c r="PO2" s="55">
        <v>-0.38129999999999997</v>
      </c>
      <c r="PP2" s="55">
        <v>-0.33889999999999998</v>
      </c>
      <c r="PQ2" s="55">
        <v>-0.24460000000000001</v>
      </c>
      <c r="PR2" s="55">
        <v>-0.19600000000000001</v>
      </c>
      <c r="PS2" s="55">
        <v>-0.2167</v>
      </c>
      <c r="PT2" s="55">
        <v>-0.3473</v>
      </c>
      <c r="PU2" s="55">
        <v>-0.34399999999999997</v>
      </c>
      <c r="PV2" s="55">
        <v>-0.31440000000000001</v>
      </c>
      <c r="PW2" s="55">
        <v>-0.29049999999999998</v>
      </c>
      <c r="PX2" s="55">
        <v>-0.23230000000000001</v>
      </c>
      <c r="PY2" s="55">
        <v>-0.18820000000000001</v>
      </c>
      <c r="PZ2" s="55">
        <v>-0.1757</v>
      </c>
      <c r="QA2" s="55">
        <v>-0.34939999999999999</v>
      </c>
      <c r="QB2" s="55">
        <v>-0.34839999999999999</v>
      </c>
      <c r="QC2" s="55">
        <v>-0.28339999999999999</v>
      </c>
      <c r="QD2" s="55">
        <v>-0.27579999999999999</v>
      </c>
      <c r="QE2" s="55">
        <v>-0.24129999999999999</v>
      </c>
      <c r="QF2" s="55">
        <v>-0.2273</v>
      </c>
      <c r="QG2" s="55">
        <v>-0.30259999999999998</v>
      </c>
      <c r="QH2" s="55">
        <v>-0.20080000000000001</v>
      </c>
      <c r="QI2" s="55">
        <v>-0.32119999999999999</v>
      </c>
      <c r="QJ2" s="55">
        <v>-0.309</v>
      </c>
      <c r="QK2" s="55">
        <v>-0.2351</v>
      </c>
      <c r="QL2" s="55">
        <v>-0.1787</v>
      </c>
      <c r="QM2" s="55">
        <v>-0.1595</v>
      </c>
      <c r="QN2" s="55">
        <v>-0.19570000000000001</v>
      </c>
      <c r="QO2" s="55">
        <v>-0.29449999999999998</v>
      </c>
      <c r="QP2" s="55">
        <v>-0.25729999999999997</v>
      </c>
      <c r="QQ2" s="55">
        <v>-0.21629999999999999</v>
      </c>
      <c r="QR2" s="55">
        <v>-0.1532</v>
      </c>
      <c r="QS2" s="55">
        <v>-9.4899999999999998E-2</v>
      </c>
      <c r="QT2" s="55">
        <v>-4.6100000000000002E-2</v>
      </c>
      <c r="QU2" s="55">
        <v>-0.1865</v>
      </c>
      <c r="QV2" s="55">
        <v>-0.27729999999999999</v>
      </c>
      <c r="QW2" s="55">
        <v>-8.0399999999999999E-2</v>
      </c>
      <c r="QX2" s="54">
        <v>-0.12</v>
      </c>
      <c r="QY2" s="55">
        <v>-0.1101</v>
      </c>
      <c r="QZ2" s="55">
        <v>-0.10920000000000001</v>
      </c>
      <c r="RA2" s="55">
        <v>-4.1700000000000001E-2</v>
      </c>
      <c r="RB2" s="55">
        <v>0.1004</v>
      </c>
      <c r="RC2" s="55">
        <v>1.89E-2</v>
      </c>
      <c r="RD2" s="55">
        <v>-0.25590000000000002</v>
      </c>
      <c r="RE2" s="55">
        <v>-0.16450000000000001</v>
      </c>
      <c r="RF2" s="55">
        <v>-0.157</v>
      </c>
      <c r="RG2" s="55">
        <v>-9.4799999999999995E-2</v>
      </c>
      <c r="RH2" s="55">
        <v>-4.2599999999999999E-2</v>
      </c>
      <c r="RI2" s="55">
        <v>-6.8599999999999994E-2</v>
      </c>
      <c r="RJ2" s="55">
        <v>-0.21729999999999999</v>
      </c>
      <c r="RK2" s="55">
        <v>-0.2026</v>
      </c>
      <c r="RL2" s="55">
        <v>-0.15129999999999999</v>
      </c>
      <c r="RM2" s="55">
        <v>-9.1899999999999996E-2</v>
      </c>
      <c r="RN2" s="55">
        <v>-4.7600000000000003E-2</v>
      </c>
      <c r="RO2" s="55">
        <v>-1.6E-2</v>
      </c>
      <c r="RP2" s="55">
        <v>-0.33710000000000001</v>
      </c>
      <c r="RQ2" s="55">
        <v>-0.1186</v>
      </c>
      <c r="RR2" s="55">
        <v>-0.1772</v>
      </c>
      <c r="RS2" s="55">
        <v>-6.5199999999999994E-2</v>
      </c>
      <c r="RT2" s="55">
        <v>-3.95E-2</v>
      </c>
      <c r="RU2" s="55">
        <v>-6.1999999999999998E-3</v>
      </c>
      <c r="RV2" s="55">
        <v>5.1700000000000003E-2</v>
      </c>
      <c r="RW2" s="54">
        <v>0.41</v>
      </c>
      <c r="RX2" s="55">
        <v>-9.8299999999999998E-2</v>
      </c>
      <c r="RY2" s="55">
        <v>-0.1305</v>
      </c>
      <c r="RZ2" s="55">
        <v>-6.7799999999999999E-2</v>
      </c>
      <c r="SA2" s="55">
        <v>-5.5E-2</v>
      </c>
      <c r="SB2" s="55">
        <v>4.7999999999999996E-3</v>
      </c>
      <c r="SC2" s="55">
        <v>6.5600000000000006E-2</v>
      </c>
      <c r="SD2" s="55">
        <v>4.19E-2</v>
      </c>
      <c r="SE2" s="55">
        <v>-9.2200000000000004E-2</v>
      </c>
      <c r="SF2" s="55">
        <v>-0.51319999999999999</v>
      </c>
      <c r="SG2" s="55">
        <v>-6.4699999999999994E-2</v>
      </c>
      <c r="SH2" s="55">
        <v>0.10879999999999999</v>
      </c>
      <c r="SI2" s="55">
        <v>-1.66E-2</v>
      </c>
      <c r="SJ2" s="55">
        <v>3.1300000000000001E-2</v>
      </c>
      <c r="SK2" s="55">
        <v>-7.7100000000000002E-2</v>
      </c>
      <c r="SL2" s="55">
        <v>0.11210000000000001</v>
      </c>
      <c r="SM2" s="55">
        <v>-0.1431</v>
      </c>
      <c r="SN2" s="55">
        <v>-8.6499999999999994E-2</v>
      </c>
      <c r="SO2" s="55">
        <v>-7.0699999999999999E-2</v>
      </c>
      <c r="SP2" s="55">
        <v>-4.8999999999999998E-3</v>
      </c>
      <c r="SQ2" s="55">
        <v>4.24E-2</v>
      </c>
      <c r="SR2" s="55">
        <v>2.29E-2</v>
      </c>
      <c r="SS2" s="55">
        <v>-0.1163</v>
      </c>
      <c r="ST2" s="55">
        <v>-0.10780000000000001</v>
      </c>
      <c r="SU2" s="55">
        <v>-5.0500000000000003E-2</v>
      </c>
      <c r="SV2" s="55">
        <v>-2.1600000000000001E-2</v>
      </c>
      <c r="SW2" s="55">
        <v>-8.9999999999999998E-4</v>
      </c>
      <c r="SX2" s="55">
        <v>2.8199999999999999E-2</v>
      </c>
      <c r="SY2" s="55">
        <v>3.6999999999999998E-2</v>
      </c>
      <c r="SZ2" s="55">
        <v>-6.7699999999999996E-2</v>
      </c>
      <c r="TA2" s="55">
        <v>-6.7699999999999996E-2</v>
      </c>
      <c r="TB2" s="54">
        <v>-0.05</v>
      </c>
      <c r="TC2" s="55">
        <v>-3.3300000000000003E-2</v>
      </c>
      <c r="TD2" s="55">
        <v>-1.09E-2</v>
      </c>
      <c r="TE2" s="55">
        <v>1.09E-2</v>
      </c>
      <c r="TF2" s="55">
        <v>1.01E-2</v>
      </c>
      <c r="TG2" s="55">
        <v>-7.4700000000000003E-2</v>
      </c>
      <c r="TH2" s="55">
        <v>-6.6699999999999995E-2</v>
      </c>
      <c r="TI2" s="55">
        <v>-5.4999999999999997E-3</v>
      </c>
      <c r="TJ2" s="55">
        <v>-7.3000000000000001E-3</v>
      </c>
      <c r="TK2" s="55">
        <v>1.5100000000000001E-2</v>
      </c>
      <c r="TL2" s="55">
        <v>3.4200000000000001E-2</v>
      </c>
      <c r="TM2" s="55">
        <v>2.1600000000000001E-2</v>
      </c>
      <c r="TN2" s="55">
        <v>-8.14E-2</v>
      </c>
      <c r="TO2" s="55">
        <v>-9.1300000000000006E-2</v>
      </c>
      <c r="TP2" s="55">
        <v>-4.9200000000000001E-2</v>
      </c>
      <c r="TQ2" s="55">
        <v>-4.4900000000000002E-2</v>
      </c>
      <c r="TR2" s="55">
        <v>-1.8499999999999999E-2</v>
      </c>
      <c r="TS2" s="55">
        <v>-6.7999999999999996E-3</v>
      </c>
      <c r="TT2" s="55">
        <v>-5.3E-3</v>
      </c>
      <c r="TU2" s="55">
        <v>-0.12590000000000001</v>
      </c>
      <c r="TV2" s="55">
        <v>-0.10100000000000001</v>
      </c>
      <c r="TW2" s="55">
        <v>-8.8700000000000001E-2</v>
      </c>
      <c r="TX2" s="55">
        <v>-7.3300000000000004E-2</v>
      </c>
      <c r="TY2" s="55">
        <v>-4.0899999999999999E-2</v>
      </c>
      <c r="TZ2" s="55">
        <v>8.5000000000000006E-3</v>
      </c>
      <c r="UA2" s="55">
        <v>2.3599999999999999E-2</v>
      </c>
      <c r="UB2" s="55">
        <v>-9.3100000000000002E-2</v>
      </c>
      <c r="UC2" s="55">
        <v>-0.1017</v>
      </c>
      <c r="UD2" s="55">
        <v>-6.5699999999999995E-2</v>
      </c>
      <c r="UE2" s="55">
        <v>-5.1999999999999998E-2</v>
      </c>
      <c r="UF2" s="55">
        <v>-1.18E-2</v>
      </c>
      <c r="UG2" s="55">
        <v>6.4999999999999997E-3</v>
      </c>
      <c r="UH2" s="55">
        <v>-5.3100000000000001E-2</v>
      </c>
      <c r="UI2" s="55">
        <v>-0.1021</v>
      </c>
      <c r="UJ2" s="55">
        <v>-5.9400000000000001E-2</v>
      </c>
      <c r="UK2" s="55">
        <v>-1.6899999999999998E-2</v>
      </c>
      <c r="UL2" s="55">
        <v>-8.6E-3</v>
      </c>
      <c r="UM2" s="55">
        <v>6.4999999999999997E-3</v>
      </c>
      <c r="UN2" s="55">
        <v>2.4400000000000002E-2</v>
      </c>
      <c r="UO2" s="55">
        <v>-0.16259999999999999</v>
      </c>
      <c r="UP2" s="55">
        <v>-0.1656</v>
      </c>
      <c r="UQ2" s="55">
        <v>0.1283</v>
      </c>
      <c r="UR2" s="55">
        <v>-8.5000000000000006E-3</v>
      </c>
      <c r="US2" s="55">
        <v>2.5700000000000001E-2</v>
      </c>
      <c r="UT2" s="55">
        <v>3.7900000000000003E-2</v>
      </c>
      <c r="UU2" s="55">
        <v>5.3999999999999999E-2</v>
      </c>
      <c r="UV2" s="55">
        <v>0.30070000000000002</v>
      </c>
      <c r="UW2" s="55">
        <v>0.14030000000000001</v>
      </c>
      <c r="UX2" s="55">
        <v>-0.2356</v>
      </c>
      <c r="UY2" s="55">
        <v>-0.15640000000000001</v>
      </c>
      <c r="UZ2" s="55">
        <v>-0.12790000000000001</v>
      </c>
      <c r="VA2" s="55">
        <v>-5.5399999999999998E-2</v>
      </c>
      <c r="VB2" s="55">
        <v>-8.8999999999999999E-3</v>
      </c>
      <c r="VC2" s="55">
        <v>-1.43E-2</v>
      </c>
      <c r="VD2" s="55">
        <v>-0.18529999999999999</v>
      </c>
      <c r="VE2" s="55">
        <v>-0.1517</v>
      </c>
      <c r="VF2" s="55">
        <v>-0.1109</v>
      </c>
      <c r="VG2" s="55">
        <v>-8.2400000000000001E-2</v>
      </c>
      <c r="VH2" s="55">
        <v>-4.8300000000000003E-2</v>
      </c>
      <c r="VI2" s="55">
        <v>9.7999999999999997E-3</v>
      </c>
      <c r="VJ2" s="54">
        <v>0.02</v>
      </c>
      <c r="VK2" s="55">
        <v>-0.15770000000000001</v>
      </c>
      <c r="VL2" s="55">
        <v>-0.1479</v>
      </c>
      <c r="VM2" s="55">
        <v>-0.1338</v>
      </c>
      <c r="VN2" s="55">
        <v>-9.4500000000000001E-2</v>
      </c>
      <c r="VO2" s="55">
        <v>-2.4899999999999999E-2</v>
      </c>
      <c r="VP2" s="55">
        <v>-2.0999999999999999E-3</v>
      </c>
      <c r="VQ2" s="55">
        <v>1.7000000000000001E-2</v>
      </c>
      <c r="VR2" s="55">
        <v>-0.12620000000000001</v>
      </c>
      <c r="VS2" s="55">
        <v>-9.6100000000000005E-2</v>
      </c>
      <c r="VT2" s="55">
        <v>-5.7700000000000001E-2</v>
      </c>
      <c r="VU2" s="55">
        <v>-5.0700000000000002E-2</v>
      </c>
      <c r="VV2" s="55">
        <v>-2.76E-2</v>
      </c>
      <c r="VW2" s="55">
        <v>1.54E-2</v>
      </c>
      <c r="VX2" s="55">
        <v>2.24E-2</v>
      </c>
      <c r="VY2" s="55">
        <v>-2.3699999999999999E-2</v>
      </c>
      <c r="VZ2" s="55">
        <v>-0.1295</v>
      </c>
      <c r="WA2" s="55">
        <v>-7.0800000000000002E-2</v>
      </c>
      <c r="WB2" s="55">
        <v>-6.6500000000000004E-2</v>
      </c>
      <c r="WC2" s="55">
        <v>-1.7500000000000002E-2</v>
      </c>
      <c r="WD2" s="55">
        <v>1.18E-2</v>
      </c>
      <c r="WE2" s="55">
        <v>-6.7999999999999996E-3</v>
      </c>
      <c r="WF2" s="55">
        <v>-0.10730000000000001</v>
      </c>
      <c r="WG2" s="55">
        <v>-0.1192</v>
      </c>
      <c r="WH2" s="55">
        <v>-7.2800000000000004E-2</v>
      </c>
      <c r="WI2" s="55">
        <v>-4.3200000000000002E-2</v>
      </c>
      <c r="WJ2" s="55">
        <v>8.9999999999999998E-4</v>
      </c>
      <c r="WK2" s="55">
        <v>3.2000000000000001E-2</v>
      </c>
      <c r="WL2" s="55">
        <v>3.8100000000000002E-2</v>
      </c>
      <c r="WM2" s="55">
        <v>-0.11559999999999999</v>
      </c>
      <c r="WN2" s="55">
        <v>-0.1021</v>
      </c>
      <c r="WO2" s="55">
        <v>-7.1099999999999997E-2</v>
      </c>
      <c r="WP2" s="55">
        <v>-4.48E-2</v>
      </c>
      <c r="WQ2" s="55">
        <v>2.8899999999999999E-2</v>
      </c>
      <c r="WR2" s="54">
        <v>0.08</v>
      </c>
      <c r="WS2" s="55">
        <v>4.5499999999999999E-2</v>
      </c>
      <c r="WT2" s="55">
        <v>-0.1295</v>
      </c>
      <c r="WU2" s="55">
        <v>-9.11E-2</v>
      </c>
      <c r="WV2" s="55">
        <v>6.4799999999999996E-2</v>
      </c>
      <c r="WW2" s="55">
        <v>0.31040000000000001</v>
      </c>
      <c r="WX2" s="55">
        <v>-1.9400000000000001E-2</v>
      </c>
      <c r="WY2" s="55">
        <v>-7.4800000000000005E-2</v>
      </c>
      <c r="WZ2" s="55">
        <v>-0.1444</v>
      </c>
      <c r="XA2" s="55">
        <v>-0.111</v>
      </c>
      <c r="XB2" s="55">
        <v>-0.1111</v>
      </c>
      <c r="XC2" s="55">
        <v>-0.1047</v>
      </c>
      <c r="XD2" s="55">
        <v>-4.7399999999999998E-2</v>
      </c>
      <c r="XE2" s="55">
        <v>-9.7000000000000003E-3</v>
      </c>
      <c r="XF2" s="55">
        <v>1.7999999999999999E-2</v>
      </c>
      <c r="XG2" s="55">
        <v>-5.9299999999999999E-2</v>
      </c>
      <c r="XH2" s="55">
        <v>-0.2198</v>
      </c>
      <c r="XI2" s="55">
        <v>-3.8399999999999997E-2</v>
      </c>
      <c r="XJ2" s="55">
        <v>2.35E-2</v>
      </c>
      <c r="XK2" s="55">
        <v>0.15310000000000001</v>
      </c>
      <c r="XL2" s="55">
        <v>2.92E-2</v>
      </c>
      <c r="XM2" s="55">
        <v>5.33E-2</v>
      </c>
      <c r="XN2" s="55">
        <v>5.5399999999999998E-2</v>
      </c>
      <c r="XO2" s="55">
        <v>-8.3299999999999999E-2</v>
      </c>
      <c r="XP2" s="55">
        <v>-8.2199999999999995E-2</v>
      </c>
      <c r="XQ2" s="55">
        <v>-3.5099999999999999E-2</v>
      </c>
      <c r="XR2" s="55">
        <v>-4.4000000000000003E-3</v>
      </c>
      <c r="XS2" s="55">
        <v>1.52E-2</v>
      </c>
      <c r="XT2" s="55">
        <v>6.0900000000000003E-2</v>
      </c>
      <c r="XU2" s="55">
        <v>7.9000000000000001E-2</v>
      </c>
      <c r="XV2" s="55">
        <v>-3.0099999999999998E-2</v>
      </c>
      <c r="XW2" s="55">
        <v>-4.3E-3</v>
      </c>
      <c r="XX2" s="55">
        <v>2.9999999999999997E-4</v>
      </c>
      <c r="XY2" s="55">
        <v>-0.17699999999999999</v>
      </c>
      <c r="XZ2" s="55">
        <v>-1.7500000000000002E-2</v>
      </c>
      <c r="YA2" s="55">
        <v>3.3000000000000002E-2</v>
      </c>
      <c r="YB2" s="55">
        <v>7.1499999999999994E-2</v>
      </c>
      <c r="YC2" s="55">
        <v>-0.1172</v>
      </c>
      <c r="YD2" s="55">
        <v>-0.16370000000000001</v>
      </c>
      <c r="YE2" s="55">
        <v>-0.13489999999999999</v>
      </c>
      <c r="YF2" s="55">
        <v>-0.1226</v>
      </c>
      <c r="YG2" s="55">
        <v>-5.1900000000000002E-2</v>
      </c>
      <c r="YH2" s="55">
        <v>1.0699999999999999E-2</v>
      </c>
      <c r="YI2" s="55">
        <v>-2.6599999999999999E-2</v>
      </c>
      <c r="YJ2" s="55">
        <v>-0.18129999999999999</v>
      </c>
      <c r="YK2" s="55">
        <v>-0.1772</v>
      </c>
    </row>
    <row r="3" spans="1:661" x14ac:dyDescent="0.35">
      <c r="A3" s="66" t="s">
        <v>17</v>
      </c>
      <c r="B3" s="66" t="s">
        <v>19</v>
      </c>
      <c r="C3" s="54">
        <v>-0.03</v>
      </c>
      <c r="D3" s="54">
        <v>-0.06</v>
      </c>
      <c r="E3" s="54">
        <v>-0.03</v>
      </c>
      <c r="F3" s="54">
        <v>-0.01</v>
      </c>
      <c r="G3" s="54">
        <v>0</v>
      </c>
      <c r="H3" s="54">
        <v>0</v>
      </c>
      <c r="I3" s="54">
        <v>0</v>
      </c>
      <c r="J3" s="54">
        <v>-0.02</v>
      </c>
      <c r="K3" s="54">
        <v>-0.02</v>
      </c>
      <c r="L3" s="54">
        <v>-7.0000000000000007E-2</v>
      </c>
      <c r="M3" s="54">
        <v>0</v>
      </c>
      <c r="N3" s="54">
        <v>-0.01</v>
      </c>
      <c r="O3" s="54">
        <v>0.04</v>
      </c>
      <c r="P3" s="54">
        <v>-0.12</v>
      </c>
      <c r="Q3" s="54">
        <v>-0.06</v>
      </c>
      <c r="R3" s="54">
        <v>-0.12</v>
      </c>
      <c r="S3" s="54">
        <v>-0.08</v>
      </c>
      <c r="T3" s="54">
        <v>-0.06</v>
      </c>
      <c r="U3" s="54">
        <v>-0.03</v>
      </c>
      <c r="V3" s="54">
        <v>-0.04</v>
      </c>
      <c r="W3" s="54">
        <v>-0.1</v>
      </c>
      <c r="X3" s="54">
        <v>-0.04</v>
      </c>
      <c r="Y3" s="54">
        <v>-0.1</v>
      </c>
      <c r="Z3" s="54">
        <v>-0.12</v>
      </c>
      <c r="AA3" s="54">
        <v>-0.08</v>
      </c>
      <c r="AB3" s="54">
        <v>-0.11</v>
      </c>
      <c r="AC3" s="54">
        <v>-0.12</v>
      </c>
      <c r="AD3" s="54">
        <v>-0.3</v>
      </c>
      <c r="AE3" s="54">
        <v>-0.43</v>
      </c>
      <c r="AF3" s="54">
        <v>-0.5</v>
      </c>
      <c r="AG3" s="54">
        <v>-0.53</v>
      </c>
      <c r="AH3" s="55">
        <v>-0.51670000000000005</v>
      </c>
      <c r="AI3" s="55">
        <v>-0.53610000000000002</v>
      </c>
      <c r="AJ3" s="55">
        <v>-0.65529999999999999</v>
      </c>
      <c r="AK3" s="55">
        <v>-0.99819999999999998</v>
      </c>
      <c r="AL3" s="54">
        <v>-1</v>
      </c>
      <c r="AM3" s="54">
        <v>-1</v>
      </c>
      <c r="AN3" s="54">
        <v>-1</v>
      </c>
      <c r="AO3" s="54">
        <v>-1</v>
      </c>
      <c r="AP3" s="54">
        <v>-1</v>
      </c>
      <c r="AQ3" s="54">
        <v>-1</v>
      </c>
      <c r="AR3" s="54">
        <v>-1</v>
      </c>
      <c r="AS3" s="54">
        <v>-1</v>
      </c>
      <c r="AT3" s="54">
        <v>-1</v>
      </c>
      <c r="AU3" s="54">
        <v>-1</v>
      </c>
      <c r="AV3" s="54">
        <v>-1</v>
      </c>
      <c r="AW3" s="54">
        <v>-1</v>
      </c>
      <c r="AX3" s="54">
        <v>-1</v>
      </c>
      <c r="AY3" s="54">
        <v>-1</v>
      </c>
      <c r="AZ3" s="54">
        <v>-1</v>
      </c>
      <c r="BA3" s="54">
        <v>-1</v>
      </c>
      <c r="BB3" s="54">
        <v>-1</v>
      </c>
      <c r="BC3" s="54">
        <v>-1</v>
      </c>
      <c r="BD3" s="54">
        <v>-1</v>
      </c>
      <c r="BE3" s="54">
        <v>-1</v>
      </c>
      <c r="BF3" s="54">
        <v>-1</v>
      </c>
      <c r="BG3" s="54">
        <v>-1</v>
      </c>
      <c r="BH3" s="54">
        <v>-1</v>
      </c>
      <c r="BI3" s="54">
        <v>-1</v>
      </c>
      <c r="BJ3" s="54">
        <v>-1</v>
      </c>
      <c r="BK3" s="54">
        <v>-1</v>
      </c>
      <c r="BL3" s="54">
        <v>-1</v>
      </c>
      <c r="BM3" s="54">
        <v>-1</v>
      </c>
      <c r="BN3" s="54">
        <v>-1</v>
      </c>
      <c r="BO3" s="54">
        <v>-1</v>
      </c>
      <c r="BP3" s="54">
        <v>-1</v>
      </c>
      <c r="BQ3" s="54">
        <v>-1</v>
      </c>
      <c r="BR3" s="54">
        <v>-1</v>
      </c>
      <c r="BS3" s="54">
        <v>-1</v>
      </c>
      <c r="BT3" s="54">
        <v>-1</v>
      </c>
      <c r="BU3" s="54">
        <v>-1</v>
      </c>
      <c r="BV3" s="54">
        <v>-1</v>
      </c>
      <c r="BW3" s="54">
        <v>-1</v>
      </c>
      <c r="BX3" s="54">
        <v>-1</v>
      </c>
      <c r="BY3" s="54">
        <v>-1</v>
      </c>
      <c r="BZ3" s="54">
        <v>-1</v>
      </c>
      <c r="CA3" s="54">
        <v>-1</v>
      </c>
      <c r="CB3" s="54">
        <v>-1</v>
      </c>
      <c r="CC3" s="54">
        <v>-1</v>
      </c>
      <c r="CD3" s="54">
        <v>-1</v>
      </c>
      <c r="CE3" s="54">
        <v>-1</v>
      </c>
      <c r="CF3" s="54">
        <v>-1</v>
      </c>
      <c r="CG3" s="54">
        <v>-1</v>
      </c>
      <c r="CH3" s="55">
        <v>-0.98509999999999998</v>
      </c>
      <c r="CI3" s="55">
        <v>-0.99029999999999996</v>
      </c>
      <c r="CJ3" s="55">
        <v>-0.98570000000000002</v>
      </c>
      <c r="CK3" s="55">
        <v>-0.99029999999999996</v>
      </c>
      <c r="CL3" s="55">
        <v>-0.97009999999999996</v>
      </c>
      <c r="CM3" s="55">
        <v>-0.94610000000000005</v>
      </c>
      <c r="CN3" s="55">
        <v>-0.94710000000000005</v>
      </c>
      <c r="CO3" s="55">
        <v>-0.92669999999999997</v>
      </c>
      <c r="CP3" s="55">
        <v>-0.92859999999999998</v>
      </c>
      <c r="CQ3" s="55">
        <v>-0.9264</v>
      </c>
      <c r="CR3" s="55">
        <v>-0.91210000000000002</v>
      </c>
      <c r="CS3" s="55">
        <v>-0.90449999999999997</v>
      </c>
      <c r="CT3" s="55">
        <v>-0.91190000000000004</v>
      </c>
      <c r="CU3" s="55">
        <v>-0.90080000000000005</v>
      </c>
      <c r="CV3" s="55">
        <v>-0.96130000000000004</v>
      </c>
      <c r="CW3" s="55">
        <v>-0.87490000000000001</v>
      </c>
      <c r="CX3" s="55">
        <v>-0.76070000000000004</v>
      </c>
      <c r="CY3" s="55">
        <v>-0.84389999999999998</v>
      </c>
      <c r="CZ3" s="55">
        <v>-0.88529999999999998</v>
      </c>
      <c r="DA3" s="55">
        <v>-0.88119999999999998</v>
      </c>
      <c r="DB3" s="55">
        <v>-0.86439999999999995</v>
      </c>
      <c r="DC3" s="54">
        <v>-0.45</v>
      </c>
      <c r="DD3" s="55">
        <v>-0.46229999999999999</v>
      </c>
      <c r="DE3" s="55">
        <v>-0.39879999999999999</v>
      </c>
      <c r="DF3" s="55">
        <v>-0.37859999999999999</v>
      </c>
      <c r="DG3" s="55">
        <v>-0.33660000000000001</v>
      </c>
      <c r="DH3" s="55">
        <v>-0.36170000000000002</v>
      </c>
      <c r="DI3" s="55">
        <v>-0.39910000000000001</v>
      </c>
      <c r="DJ3" s="55">
        <v>-0.40350000000000003</v>
      </c>
      <c r="DK3" s="55">
        <v>-0.3478</v>
      </c>
      <c r="DL3" s="55">
        <v>-0.30080000000000001</v>
      </c>
      <c r="DM3" s="55">
        <v>-0.19750000000000001</v>
      </c>
      <c r="DN3" s="55">
        <v>-0.17299999999999999</v>
      </c>
      <c r="DO3" s="55">
        <v>-0.20119999999999999</v>
      </c>
      <c r="DP3" s="55">
        <v>-0.1699</v>
      </c>
      <c r="DQ3" s="55">
        <v>-0.247</v>
      </c>
      <c r="DR3" s="55">
        <v>-0.16239999999999999</v>
      </c>
      <c r="DS3" s="55">
        <v>-0.15310000000000001</v>
      </c>
      <c r="DT3" s="55">
        <v>-9.3100000000000002E-2</v>
      </c>
      <c r="DU3" s="55">
        <v>-5.7500000000000002E-2</v>
      </c>
      <c r="DV3" s="55">
        <v>-7.9699999999999993E-2</v>
      </c>
      <c r="DW3" s="55">
        <v>-2.8000000000000001E-2</v>
      </c>
      <c r="DX3" s="55">
        <v>-0.16209999999999999</v>
      </c>
      <c r="DY3" s="55">
        <v>-0.17849999999999999</v>
      </c>
      <c r="DZ3" s="55">
        <v>-6.3700000000000007E-2</v>
      </c>
      <c r="EA3" s="55">
        <v>-9.2999999999999992E-3</v>
      </c>
      <c r="EB3" s="55">
        <v>0.4466</v>
      </c>
      <c r="EC3" s="55">
        <v>3.6499999999999998E-2</v>
      </c>
      <c r="ED3" s="55">
        <v>-1.0200000000000001E-2</v>
      </c>
      <c r="EE3" s="55">
        <v>-0.1052</v>
      </c>
      <c r="EF3" s="55">
        <v>-0.751</v>
      </c>
      <c r="EG3" s="55">
        <v>6.9500000000000006E-2</v>
      </c>
      <c r="EH3" s="55">
        <v>-0.71809999999999996</v>
      </c>
      <c r="EI3" s="55">
        <v>-0.69289999999999996</v>
      </c>
      <c r="EJ3" s="55">
        <v>-0.77170000000000005</v>
      </c>
      <c r="EK3" s="55">
        <v>-0.2281</v>
      </c>
      <c r="EL3" s="55">
        <v>-0.28499999999999998</v>
      </c>
      <c r="EM3" s="55">
        <v>0.58450000000000002</v>
      </c>
      <c r="EN3" s="55">
        <v>0.19850000000000001</v>
      </c>
      <c r="EO3" s="55">
        <v>-0.19980000000000001</v>
      </c>
      <c r="EP3" s="55">
        <v>-0.1249</v>
      </c>
      <c r="EQ3" s="55">
        <v>-0.12620000000000001</v>
      </c>
      <c r="ER3" s="55">
        <v>-0.1099</v>
      </c>
      <c r="ES3" s="55">
        <v>-0.25700000000000001</v>
      </c>
      <c r="ET3" s="55">
        <v>-0.28639999999999999</v>
      </c>
      <c r="EU3" s="55">
        <v>-0.25119999999999998</v>
      </c>
      <c r="EV3" s="55">
        <v>-0.1769</v>
      </c>
      <c r="EW3" s="55">
        <v>-0.1547</v>
      </c>
      <c r="EX3" s="55">
        <v>-0.1477</v>
      </c>
      <c r="EY3" s="55">
        <v>-0.1394</v>
      </c>
      <c r="EZ3" s="55">
        <v>-0.30549999999999999</v>
      </c>
      <c r="FA3" s="55">
        <v>-0.37540000000000001</v>
      </c>
      <c r="FB3" s="55">
        <v>-0.31059999999999999</v>
      </c>
      <c r="FC3" s="55">
        <v>-0.28799999999999998</v>
      </c>
      <c r="FD3" s="55">
        <v>-0.17599999999999999</v>
      </c>
      <c r="FE3" s="55">
        <v>-0.19040000000000001</v>
      </c>
      <c r="FF3" s="55">
        <v>-0.22339999999999999</v>
      </c>
      <c r="FG3" s="55">
        <v>-0.42730000000000001</v>
      </c>
      <c r="FH3" s="55">
        <v>-0.41410000000000002</v>
      </c>
      <c r="FI3" s="55">
        <v>-0.32819999999999999</v>
      </c>
      <c r="FJ3" s="55">
        <v>-0.22159999999999999</v>
      </c>
      <c r="FK3" s="55">
        <v>-0.17630000000000001</v>
      </c>
      <c r="FL3" s="55">
        <v>-0.16919999999999999</v>
      </c>
      <c r="FM3" s="55">
        <v>-0.16200000000000001</v>
      </c>
      <c r="FN3" s="55">
        <v>-0.38519999999999999</v>
      </c>
      <c r="FO3" s="55">
        <v>-0.38529999999999998</v>
      </c>
      <c r="FP3" s="55">
        <v>-0.31919999999999998</v>
      </c>
      <c r="FQ3" s="55">
        <v>-0.32329999999999998</v>
      </c>
      <c r="FR3" s="55">
        <v>-0.307</v>
      </c>
      <c r="FS3" s="55">
        <v>-0.21360000000000001</v>
      </c>
      <c r="FT3" s="55">
        <v>-0.27460000000000001</v>
      </c>
      <c r="FU3" s="55">
        <v>-0.44040000000000001</v>
      </c>
      <c r="FV3" s="55">
        <v>-0.45739999999999997</v>
      </c>
      <c r="FW3" s="55">
        <v>-0.40820000000000001</v>
      </c>
      <c r="FX3" s="55">
        <v>-0.21390000000000001</v>
      </c>
      <c r="FY3" s="55">
        <v>-0.18279999999999999</v>
      </c>
      <c r="FZ3" s="55">
        <v>-0.18629999999999999</v>
      </c>
      <c r="GA3" s="55">
        <v>-0.1958</v>
      </c>
      <c r="GB3" s="55">
        <v>-0.42709999999999998</v>
      </c>
      <c r="GC3" s="55">
        <v>-0.45190000000000002</v>
      </c>
      <c r="GD3" s="55">
        <v>-0.40620000000000001</v>
      </c>
      <c r="GE3" s="55">
        <v>-0.30549999999999999</v>
      </c>
      <c r="GF3" s="55">
        <v>-0.22259999999999999</v>
      </c>
      <c r="GG3" s="55">
        <v>-0.17810000000000001</v>
      </c>
      <c r="GH3" s="55">
        <v>-0.25030000000000002</v>
      </c>
      <c r="GI3" s="55">
        <v>-0.38490000000000002</v>
      </c>
      <c r="GJ3" s="55">
        <v>-0.38379999999999997</v>
      </c>
      <c r="GK3" s="55">
        <v>-0.34389999999999998</v>
      </c>
      <c r="GL3" s="55">
        <v>-0.27560000000000001</v>
      </c>
      <c r="GM3" s="55">
        <v>-0.14610000000000001</v>
      </c>
      <c r="GN3" s="55">
        <v>-0.18390000000000001</v>
      </c>
      <c r="GO3" s="55">
        <v>-0.54079999999999995</v>
      </c>
      <c r="GP3" s="55">
        <v>-0.30030000000000001</v>
      </c>
      <c r="GQ3" s="55">
        <v>-0.36659999999999998</v>
      </c>
      <c r="GR3" s="55">
        <v>-0.31659999999999999</v>
      </c>
      <c r="GS3" s="55">
        <v>-0.20630000000000001</v>
      </c>
      <c r="GT3" s="55">
        <v>-8.9200000000000002E-2</v>
      </c>
      <c r="GU3" s="55">
        <v>-5.0799999999999998E-2</v>
      </c>
      <c r="GV3" s="55">
        <v>0.40720000000000001</v>
      </c>
      <c r="GW3" s="55">
        <v>-0.90749999999999997</v>
      </c>
      <c r="GX3" s="55">
        <v>-0.32079999999999997</v>
      </c>
      <c r="GY3" s="55">
        <v>-0.29980000000000001</v>
      </c>
      <c r="GZ3" s="55">
        <v>-0.21260000000000001</v>
      </c>
      <c r="HA3" s="54">
        <v>-0.12</v>
      </c>
      <c r="HB3" s="55">
        <v>-6.59E-2</v>
      </c>
      <c r="HC3" s="54">
        <v>-0.09</v>
      </c>
      <c r="HD3" s="55">
        <v>-0.37719999999999998</v>
      </c>
      <c r="HE3" s="55">
        <v>-0.29849999999999999</v>
      </c>
      <c r="HF3" s="55">
        <v>-0.23100000000000001</v>
      </c>
      <c r="HG3" s="55">
        <v>-0.16059999999999999</v>
      </c>
      <c r="HH3" s="55">
        <v>-3.7100000000000001E-2</v>
      </c>
      <c r="HI3" s="55">
        <v>-1.12E-2</v>
      </c>
      <c r="HJ3" s="55">
        <v>-4.1399999999999999E-2</v>
      </c>
      <c r="HK3" s="55">
        <v>-0.18229999999999999</v>
      </c>
      <c r="HL3" s="55">
        <v>-0.1729</v>
      </c>
      <c r="HM3" s="55">
        <v>-0.15770000000000001</v>
      </c>
      <c r="HN3" s="55">
        <v>-0.16869999999999999</v>
      </c>
      <c r="HO3" s="55">
        <v>-2.9899999999999999E-2</v>
      </c>
      <c r="HP3" s="55">
        <v>0.26819999999999999</v>
      </c>
      <c r="HQ3" s="55">
        <v>8.2600000000000007E-2</v>
      </c>
      <c r="HR3" s="55">
        <v>-0.1208</v>
      </c>
      <c r="HS3" s="55">
        <v>-0.122</v>
      </c>
      <c r="HT3" s="55">
        <v>-7.5999999999999998E-2</v>
      </c>
      <c r="HU3" s="55">
        <v>-1.38E-2</v>
      </c>
      <c r="HV3" s="55">
        <v>2.8299999999999999E-2</v>
      </c>
      <c r="HW3" s="55">
        <v>3.6799999999999999E-2</v>
      </c>
      <c r="HX3" s="55">
        <v>0.2122</v>
      </c>
      <c r="HY3" s="55">
        <v>0.10630000000000001</v>
      </c>
      <c r="HZ3" s="55">
        <v>-5.7200000000000001E-2</v>
      </c>
      <c r="IA3" s="55">
        <v>-6.7400000000000002E-2</v>
      </c>
      <c r="IB3" s="55">
        <v>-3.7900000000000003E-2</v>
      </c>
      <c r="IC3" s="55">
        <v>3.73E-2</v>
      </c>
      <c r="ID3" s="55">
        <v>7.7100000000000002E-2</v>
      </c>
      <c r="IE3" s="55">
        <v>3.0200000000000001E-2</v>
      </c>
      <c r="IF3" s="55">
        <v>-0.19239999999999999</v>
      </c>
      <c r="IG3" s="55">
        <v>-0.24030000000000001</v>
      </c>
      <c r="IH3" s="55">
        <v>-0.10920000000000001</v>
      </c>
      <c r="II3" s="55">
        <v>-6.6400000000000001E-2</v>
      </c>
      <c r="IJ3" s="55">
        <v>-1.35E-2</v>
      </c>
      <c r="IK3" s="55">
        <v>0.1239</v>
      </c>
      <c r="IL3" s="55">
        <v>5.3400000000000003E-2</v>
      </c>
      <c r="IM3" s="55">
        <v>-0.21410000000000001</v>
      </c>
      <c r="IN3" s="55">
        <v>-0.182</v>
      </c>
      <c r="IO3" s="55">
        <v>-0.21029999999999999</v>
      </c>
      <c r="IP3" s="55">
        <v>-4.3700000000000003E-2</v>
      </c>
      <c r="IQ3" s="55">
        <v>0.1109</v>
      </c>
      <c r="IR3" s="55">
        <v>5.3199999999999997E-2</v>
      </c>
      <c r="IS3" s="55">
        <v>1.37E-2</v>
      </c>
      <c r="IT3" s="55">
        <v>-0.2273</v>
      </c>
      <c r="IU3" s="55">
        <v>-0.28210000000000002</v>
      </c>
      <c r="IV3" s="55">
        <v>3.9899999999999998E-2</v>
      </c>
      <c r="IW3" s="55">
        <v>0.23300000000000001</v>
      </c>
      <c r="IX3" s="55">
        <v>0.43780000000000002</v>
      </c>
      <c r="IY3" s="55">
        <v>0.36890000000000001</v>
      </c>
      <c r="IZ3" s="55">
        <v>0.44540000000000002</v>
      </c>
      <c r="JA3" s="55">
        <v>0.14369999999999999</v>
      </c>
      <c r="JB3" s="55">
        <v>0.33960000000000001</v>
      </c>
      <c r="JC3" s="55">
        <v>0.2525</v>
      </c>
      <c r="JD3" s="55">
        <v>0.35809999999999997</v>
      </c>
      <c r="JE3" s="55">
        <v>0.46460000000000001</v>
      </c>
      <c r="JF3" s="55">
        <v>0.58850000000000002</v>
      </c>
      <c r="JG3" s="55">
        <v>0.56679999999999997</v>
      </c>
      <c r="JH3" s="55">
        <v>0.1598</v>
      </c>
      <c r="JI3" s="55">
        <v>0.28189999999999998</v>
      </c>
      <c r="JJ3" s="55">
        <v>0.1938</v>
      </c>
      <c r="JK3" s="55">
        <v>0.38719999999999999</v>
      </c>
      <c r="JL3" s="55">
        <v>0.50739999999999996</v>
      </c>
      <c r="JM3" s="55">
        <v>0.67020000000000002</v>
      </c>
      <c r="JN3" s="55">
        <v>0.67249999999999999</v>
      </c>
      <c r="JO3" s="55">
        <v>0.19270000000000001</v>
      </c>
      <c r="JP3" s="55">
        <v>0.1239</v>
      </c>
      <c r="JQ3" s="55">
        <v>0.32019999999999998</v>
      </c>
      <c r="JR3" s="55">
        <v>0.44140000000000001</v>
      </c>
      <c r="JS3" s="55">
        <v>0.56589999999999996</v>
      </c>
      <c r="JT3" s="55">
        <v>0.60980000000000001</v>
      </c>
      <c r="JU3" s="55">
        <v>0.59760000000000002</v>
      </c>
      <c r="JV3" s="55">
        <v>0.15190000000000001</v>
      </c>
      <c r="JW3" s="55">
        <v>0.127</v>
      </c>
      <c r="JX3" s="55">
        <v>0.41260000000000002</v>
      </c>
      <c r="JY3" s="55">
        <v>-0.28110000000000002</v>
      </c>
      <c r="JZ3" s="55">
        <v>0.59099999999999997</v>
      </c>
      <c r="KA3" s="55">
        <v>0.74950000000000006</v>
      </c>
      <c r="KB3" s="55">
        <v>0.6583</v>
      </c>
      <c r="KC3" s="55">
        <v>0.3231</v>
      </c>
      <c r="KD3" s="55">
        <v>0.2316</v>
      </c>
      <c r="KE3" s="55">
        <v>0.36730000000000002</v>
      </c>
      <c r="KF3" s="55">
        <v>0.4657</v>
      </c>
      <c r="KG3" s="55">
        <v>0.62370000000000003</v>
      </c>
      <c r="KH3" s="55">
        <v>0.74480000000000002</v>
      </c>
      <c r="KI3" s="55">
        <v>0.7258</v>
      </c>
      <c r="KJ3" s="55">
        <v>0.31459999999999999</v>
      </c>
      <c r="KK3" s="55">
        <v>0.30659999999999998</v>
      </c>
      <c r="KL3" s="55">
        <v>0.42259999999999998</v>
      </c>
      <c r="KM3" s="55">
        <v>0.54359999999999997</v>
      </c>
      <c r="KN3" s="55">
        <v>0.61339999999999995</v>
      </c>
      <c r="KO3" s="55">
        <v>0.82489999999999997</v>
      </c>
      <c r="KP3" s="55">
        <v>0.6895</v>
      </c>
      <c r="KQ3" s="55">
        <v>0.2944</v>
      </c>
      <c r="KR3" s="55">
        <v>0.36759999999999998</v>
      </c>
      <c r="KS3" s="55">
        <v>0.49490000000000001</v>
      </c>
      <c r="KT3" s="55">
        <v>0.57720000000000005</v>
      </c>
      <c r="KU3" s="55">
        <v>0.71660000000000001</v>
      </c>
      <c r="KV3" s="55">
        <v>0.93859999999999999</v>
      </c>
      <c r="KW3" s="55">
        <v>0.59630000000000005</v>
      </c>
      <c r="KX3" s="55">
        <v>0.3236</v>
      </c>
      <c r="KY3" s="55">
        <v>0.96060000000000001</v>
      </c>
      <c r="KZ3" s="55">
        <v>6.2679999999999998</v>
      </c>
      <c r="LA3" s="55">
        <v>1.3242</v>
      </c>
      <c r="LB3" s="55">
        <v>-0.78149999999999997</v>
      </c>
      <c r="LC3" s="55">
        <v>-0.18310000000000001</v>
      </c>
      <c r="LD3" s="55">
        <v>0.50619999999999998</v>
      </c>
      <c r="LE3" s="55">
        <v>0.57499999999999996</v>
      </c>
      <c r="LF3" s="55">
        <v>0.40679999999999999</v>
      </c>
      <c r="LG3" s="55">
        <v>1.7461</v>
      </c>
      <c r="LH3" s="55">
        <v>1.0057</v>
      </c>
      <c r="LI3" s="55">
        <v>-7.4300000000000005E-2</v>
      </c>
      <c r="LJ3" s="55">
        <v>0.5585</v>
      </c>
      <c r="LK3" s="55">
        <v>0.68510000000000004</v>
      </c>
      <c r="LL3" s="55">
        <v>0.72770000000000001</v>
      </c>
      <c r="LM3" s="55">
        <v>0.73180000000000001</v>
      </c>
      <c r="LN3" s="55">
        <v>0.79110000000000003</v>
      </c>
      <c r="LO3" s="55">
        <v>0.89910000000000001</v>
      </c>
      <c r="LP3" s="55">
        <v>0.58460000000000001</v>
      </c>
      <c r="LQ3" s="55">
        <v>0.52969999999999995</v>
      </c>
      <c r="LR3" s="55">
        <v>0.53580000000000005</v>
      </c>
      <c r="LS3" s="55">
        <v>0.41620000000000001</v>
      </c>
      <c r="LT3" s="55">
        <v>0.50339999999999996</v>
      </c>
      <c r="LU3" s="55">
        <v>0.59460000000000002</v>
      </c>
      <c r="LV3" s="55">
        <v>0.6754</v>
      </c>
      <c r="LW3" s="55">
        <v>0.71140000000000003</v>
      </c>
      <c r="LX3" s="55">
        <v>0.74709999999999999</v>
      </c>
      <c r="LY3" s="55">
        <v>0.72599999999999998</v>
      </c>
      <c r="LZ3" s="55">
        <v>0.51470000000000005</v>
      </c>
      <c r="MA3" s="55">
        <v>0.40970000000000001</v>
      </c>
      <c r="MB3" s="55">
        <v>0.61670000000000003</v>
      </c>
      <c r="MC3" s="55">
        <v>0.65159999999999996</v>
      </c>
      <c r="MD3" s="55">
        <v>0.6643</v>
      </c>
      <c r="ME3" s="55">
        <v>0.81799999999999995</v>
      </c>
      <c r="MF3" s="55">
        <v>0.75349999999999995</v>
      </c>
      <c r="MG3" s="55">
        <v>1.0165</v>
      </c>
      <c r="MH3" s="55">
        <v>1.1859999999999999</v>
      </c>
      <c r="MI3" s="55">
        <v>0.48320000000000002</v>
      </c>
      <c r="MJ3" s="55">
        <v>0.61770000000000003</v>
      </c>
      <c r="MK3" s="55">
        <v>0.69650000000000001</v>
      </c>
      <c r="ML3" s="55">
        <v>0.90549999999999997</v>
      </c>
      <c r="MM3" s="55">
        <v>0.83309999999999995</v>
      </c>
      <c r="MN3" s="55">
        <v>0.39500000000000002</v>
      </c>
      <c r="MO3" s="55">
        <v>0.49740000000000001</v>
      </c>
      <c r="MP3" s="55">
        <v>0.61329999999999996</v>
      </c>
      <c r="MQ3" s="55">
        <v>0.72209999999999996</v>
      </c>
      <c r="MR3" s="55">
        <v>0.77400000000000002</v>
      </c>
      <c r="MS3" s="55">
        <v>0.95850000000000002</v>
      </c>
      <c r="MT3" s="55">
        <v>1.0008999999999999</v>
      </c>
      <c r="MU3" s="55">
        <v>0.72519999999999996</v>
      </c>
      <c r="MV3" s="55">
        <v>0.56079999999999997</v>
      </c>
      <c r="MW3" s="55">
        <v>0.70020000000000004</v>
      </c>
      <c r="MX3" s="55">
        <v>0.62890000000000001</v>
      </c>
      <c r="MY3" s="55">
        <v>0.37119999999999997</v>
      </c>
      <c r="MZ3" s="55">
        <v>0.55230000000000001</v>
      </c>
      <c r="NA3" s="55">
        <v>1.1577999999999999</v>
      </c>
      <c r="NB3" s="55">
        <v>0.28649999999999998</v>
      </c>
      <c r="NC3" s="55">
        <v>0.22109999999999999</v>
      </c>
      <c r="ND3" s="55">
        <v>0.25719999999999998</v>
      </c>
      <c r="NE3" s="55">
        <v>0.56910000000000005</v>
      </c>
      <c r="NF3" s="55">
        <v>0.72260000000000002</v>
      </c>
      <c r="NG3" s="55">
        <v>0.96460000000000001</v>
      </c>
      <c r="NH3" s="55">
        <v>0.78920000000000001</v>
      </c>
      <c r="NI3" s="55">
        <v>0.50409999999999999</v>
      </c>
      <c r="NJ3" s="55">
        <v>0.45860000000000001</v>
      </c>
      <c r="NK3" s="55">
        <v>0.60170000000000001</v>
      </c>
      <c r="NL3" s="55">
        <v>0.69769999999999999</v>
      </c>
      <c r="NM3" s="55">
        <v>0.88260000000000005</v>
      </c>
      <c r="NN3" s="55">
        <v>1.0848</v>
      </c>
      <c r="NO3" s="55">
        <v>0.99680000000000002</v>
      </c>
      <c r="NP3" s="55">
        <v>0.54090000000000005</v>
      </c>
      <c r="NQ3" s="55">
        <v>0.57020000000000004</v>
      </c>
      <c r="NR3" s="55">
        <v>0.79359999999999997</v>
      </c>
      <c r="NS3" s="55">
        <v>1.0056</v>
      </c>
      <c r="NT3" s="55">
        <v>1.2210000000000001</v>
      </c>
      <c r="NU3" s="55">
        <v>1.3886000000000001</v>
      </c>
      <c r="NV3" s="55">
        <v>1.5350999999999999</v>
      </c>
      <c r="NW3" s="55">
        <v>0.97599999999999998</v>
      </c>
      <c r="NX3" s="55">
        <v>0.78810000000000002</v>
      </c>
      <c r="NY3" s="55">
        <v>0.93059999999999998</v>
      </c>
      <c r="NZ3" s="55">
        <v>1.0442</v>
      </c>
      <c r="OA3" s="55">
        <v>1.3288</v>
      </c>
      <c r="OB3" s="55">
        <v>1.2901</v>
      </c>
      <c r="OC3" s="55">
        <v>1.3712</v>
      </c>
      <c r="OD3" s="55">
        <v>0.72330000000000005</v>
      </c>
      <c r="OE3" s="55">
        <v>0.76680000000000004</v>
      </c>
      <c r="OF3" s="55">
        <v>1.0258</v>
      </c>
      <c r="OG3" s="55">
        <v>1.0699000000000001</v>
      </c>
      <c r="OH3" s="55">
        <v>1.1840999999999999</v>
      </c>
      <c r="OI3" s="55">
        <v>1.2178</v>
      </c>
      <c r="OJ3" s="55">
        <v>0.98770000000000002</v>
      </c>
      <c r="OK3" s="54">
        <v>0.53</v>
      </c>
      <c r="OL3" s="55">
        <v>0.69279999999999997</v>
      </c>
      <c r="OM3" s="55">
        <v>0.95989999999999998</v>
      </c>
      <c r="ON3" s="55">
        <v>1.052</v>
      </c>
      <c r="OO3" s="55">
        <v>1.1986000000000001</v>
      </c>
      <c r="OP3" s="55">
        <v>1.3089</v>
      </c>
      <c r="OQ3" s="55">
        <v>1.1936</v>
      </c>
      <c r="OR3" s="55">
        <v>0.7853</v>
      </c>
      <c r="OS3" s="55">
        <v>0.67700000000000005</v>
      </c>
      <c r="OT3" s="55">
        <v>0.88300000000000001</v>
      </c>
      <c r="OU3" s="55">
        <v>1.5913999999999999</v>
      </c>
      <c r="OV3" s="55">
        <v>0.49419999999999997</v>
      </c>
      <c r="OW3" s="55">
        <v>1.0934999999999999</v>
      </c>
      <c r="OX3" s="55">
        <v>1.4245000000000001</v>
      </c>
      <c r="OY3" s="55">
        <v>2.3633999999999999</v>
      </c>
      <c r="OZ3" s="55">
        <v>0.94410000000000005</v>
      </c>
      <c r="PA3" s="55">
        <v>1.1437999999999999</v>
      </c>
      <c r="PB3" s="55">
        <v>1.2447999999999999</v>
      </c>
      <c r="PC3" s="55">
        <v>1.2035</v>
      </c>
      <c r="PD3" s="55">
        <v>1.2595000000000001</v>
      </c>
      <c r="PE3" s="55">
        <v>1.0833999999999999</v>
      </c>
      <c r="PF3" s="55">
        <v>0.98240000000000005</v>
      </c>
      <c r="PG3" s="55">
        <v>0.82140000000000002</v>
      </c>
      <c r="PH3" s="55">
        <v>0.99909999999999999</v>
      </c>
      <c r="PI3" s="55">
        <v>0.8236</v>
      </c>
      <c r="PJ3" s="55">
        <v>2.7252000000000001</v>
      </c>
      <c r="PK3" s="55">
        <v>1.5395000000000001</v>
      </c>
      <c r="PL3" s="55">
        <v>-0.15290000000000001</v>
      </c>
      <c r="PM3" s="55">
        <v>0.1283</v>
      </c>
      <c r="PN3" s="55">
        <v>0.54400000000000004</v>
      </c>
      <c r="PO3" s="55">
        <v>0.49519999999999997</v>
      </c>
      <c r="PP3" s="55">
        <v>0.7631</v>
      </c>
      <c r="PQ3" s="55">
        <v>1.2910999999999999</v>
      </c>
      <c r="PR3" s="55">
        <v>1.4396</v>
      </c>
      <c r="PS3" s="55">
        <v>1.4004000000000001</v>
      </c>
      <c r="PT3" s="55">
        <v>1.2346999999999999</v>
      </c>
      <c r="PU3" s="55">
        <v>0.9173</v>
      </c>
      <c r="PV3" s="55">
        <v>1.1318999999999999</v>
      </c>
      <c r="PW3" s="54">
        <v>1.25</v>
      </c>
      <c r="PX3" s="55">
        <v>1.2272000000000001</v>
      </c>
      <c r="PY3" s="55">
        <v>1.3542000000000001</v>
      </c>
      <c r="PZ3" s="55">
        <v>1.2273000000000001</v>
      </c>
      <c r="QA3" s="55">
        <v>1.1493</v>
      </c>
      <c r="QB3" s="55">
        <v>0.9667</v>
      </c>
      <c r="QC3" s="55">
        <v>1.0071000000000001</v>
      </c>
      <c r="QD3" s="55">
        <v>1.0805</v>
      </c>
      <c r="QE3" s="55">
        <v>1.2643</v>
      </c>
      <c r="QF3" s="55">
        <v>1.2506999999999999</v>
      </c>
      <c r="QG3" s="55">
        <v>1.0113000000000001</v>
      </c>
      <c r="QH3" s="55">
        <v>0.89119999999999999</v>
      </c>
      <c r="QI3" s="55">
        <v>0.8528</v>
      </c>
      <c r="QJ3" s="55">
        <v>0.92769999999999997</v>
      </c>
      <c r="QK3" s="55">
        <v>1.1637</v>
      </c>
      <c r="QL3" s="55">
        <v>1.2665</v>
      </c>
      <c r="QM3" s="55">
        <v>1.3232999999999999</v>
      </c>
      <c r="QN3" s="55">
        <v>1.2905</v>
      </c>
      <c r="QO3" s="55">
        <v>0.89690000000000003</v>
      </c>
      <c r="QP3" s="55">
        <v>0.88570000000000004</v>
      </c>
      <c r="QQ3" s="55">
        <v>1.1468</v>
      </c>
      <c r="QR3" s="55">
        <v>1.2464</v>
      </c>
      <c r="QS3" s="55">
        <v>1.2424999999999999</v>
      </c>
      <c r="QT3" s="55">
        <v>1.2903</v>
      </c>
      <c r="QU3" s="55">
        <v>1.3285</v>
      </c>
      <c r="QV3" s="55">
        <v>0.95920000000000005</v>
      </c>
      <c r="QW3" s="55">
        <v>0.92449999999999999</v>
      </c>
      <c r="QX3" s="55">
        <v>1.5536000000000001</v>
      </c>
      <c r="QY3" s="55">
        <v>1.2492000000000001</v>
      </c>
      <c r="QZ3" s="55">
        <v>0.33079999999999998</v>
      </c>
      <c r="RA3" s="55">
        <v>0.37169999999999997</v>
      </c>
      <c r="RB3" s="55">
        <v>0.4662</v>
      </c>
      <c r="RC3" s="55">
        <v>0.2324</v>
      </c>
      <c r="RD3" s="55">
        <v>0.22650000000000001</v>
      </c>
      <c r="RE3" s="55">
        <v>0.24840000000000001</v>
      </c>
      <c r="RF3" s="55">
        <v>0.1497</v>
      </c>
      <c r="RG3" s="55">
        <v>0.45329999999999998</v>
      </c>
      <c r="RH3" s="55">
        <v>0.48110000000000003</v>
      </c>
      <c r="RI3" s="55">
        <v>0.1605</v>
      </c>
      <c r="RJ3" s="55">
        <v>-0.1077</v>
      </c>
      <c r="RK3" s="55">
        <v>0.42680000000000001</v>
      </c>
      <c r="RL3" s="55">
        <v>0.40949999999999998</v>
      </c>
      <c r="RM3" s="55">
        <v>0.41539999999999999</v>
      </c>
      <c r="RN3" s="55">
        <v>1.1094999999999999</v>
      </c>
      <c r="RO3" s="55">
        <v>1.2889999999999999</v>
      </c>
      <c r="RP3" s="55">
        <v>2.2763</v>
      </c>
      <c r="RQ3" s="55">
        <v>2.5038</v>
      </c>
      <c r="RR3" s="55">
        <v>0.81120000000000003</v>
      </c>
      <c r="RS3" s="55">
        <v>0.87119999999999997</v>
      </c>
      <c r="RT3" s="55">
        <v>0.99890000000000001</v>
      </c>
      <c r="RU3" s="55">
        <v>1.1411</v>
      </c>
      <c r="RV3" s="55">
        <v>1.3301000000000001</v>
      </c>
      <c r="RW3" s="55">
        <v>1.5037</v>
      </c>
      <c r="RX3" s="55">
        <v>1.0067999999999999</v>
      </c>
      <c r="RY3" s="55">
        <v>0.92530000000000001</v>
      </c>
      <c r="RZ3" s="55">
        <v>0.99639999999999995</v>
      </c>
      <c r="SA3" s="55">
        <v>1.0590999999999999</v>
      </c>
      <c r="SB3" s="55">
        <v>1.3742000000000001</v>
      </c>
      <c r="SC3" s="55">
        <v>1.1108</v>
      </c>
      <c r="SD3" s="55">
        <v>0.92979999999999996</v>
      </c>
      <c r="SE3" s="55">
        <v>0.65490000000000004</v>
      </c>
      <c r="SF3" s="55">
        <v>0.2697</v>
      </c>
      <c r="SG3" s="55">
        <v>0.38400000000000001</v>
      </c>
      <c r="SH3" s="55">
        <v>0.28420000000000001</v>
      </c>
      <c r="SI3" s="55">
        <v>0.43830000000000002</v>
      </c>
      <c r="SJ3" s="55">
        <v>0.67510000000000003</v>
      </c>
      <c r="SK3" s="55">
        <v>0.71579999999999999</v>
      </c>
      <c r="SL3" s="55">
        <v>0.4642</v>
      </c>
      <c r="SM3" s="55">
        <v>0.77200000000000002</v>
      </c>
      <c r="SN3" s="55">
        <v>0.73719999999999997</v>
      </c>
      <c r="SO3" s="55">
        <v>0.75639999999999996</v>
      </c>
      <c r="SP3" s="55">
        <v>0.94089999999999996</v>
      </c>
      <c r="SQ3" s="55">
        <v>0.82010000000000005</v>
      </c>
      <c r="SR3" s="55">
        <v>0.8155</v>
      </c>
      <c r="SS3" s="55">
        <v>0.39400000000000002</v>
      </c>
      <c r="ST3" s="55">
        <v>0.37509999999999999</v>
      </c>
      <c r="SU3" s="55">
        <v>0.3775</v>
      </c>
      <c r="SV3" s="55">
        <v>0.74409999999999998</v>
      </c>
      <c r="SW3" s="55">
        <v>-0.13819999999999999</v>
      </c>
      <c r="SX3" s="55">
        <v>-7.3499999999999996E-2</v>
      </c>
      <c r="SY3" s="55">
        <v>-0.11269999999999999</v>
      </c>
      <c r="SZ3" s="55">
        <v>-0.17030000000000001</v>
      </c>
      <c r="TA3" s="55">
        <v>-0.32329999999999998</v>
      </c>
      <c r="TB3" s="55">
        <v>-0.30709999999999998</v>
      </c>
      <c r="TC3" s="55">
        <v>-0.32750000000000001</v>
      </c>
      <c r="TD3" s="55">
        <v>-0.25459999999999999</v>
      </c>
      <c r="TE3" s="55">
        <v>-0.18149999999999999</v>
      </c>
      <c r="TF3" s="55">
        <v>-0.24049999999999999</v>
      </c>
      <c r="TG3" s="55">
        <v>-0.40860000000000002</v>
      </c>
      <c r="TH3" s="55">
        <v>-0.40389999999999998</v>
      </c>
      <c r="TI3" s="55">
        <v>0.2923</v>
      </c>
      <c r="TJ3" s="55">
        <v>0.42580000000000001</v>
      </c>
      <c r="TK3" s="55">
        <v>0.71599999999999997</v>
      </c>
      <c r="TL3" s="55">
        <v>0.57199999999999995</v>
      </c>
      <c r="TM3" s="55">
        <v>0.47970000000000002</v>
      </c>
      <c r="TN3" s="55">
        <v>-0.13819999999999999</v>
      </c>
      <c r="TO3" s="55">
        <v>-2.8199999999999999E-2</v>
      </c>
      <c r="TP3" s="55">
        <v>6.2700000000000006E-2</v>
      </c>
      <c r="TQ3" s="55">
        <v>3.2000000000000002E-3</v>
      </c>
      <c r="TR3" s="55">
        <v>-0.56310000000000004</v>
      </c>
      <c r="TS3" s="55">
        <v>-0.5504</v>
      </c>
      <c r="TT3" s="55">
        <v>-0.44109999999999999</v>
      </c>
      <c r="TU3" s="55">
        <v>-0.52359999999999995</v>
      </c>
      <c r="TV3" s="55">
        <v>-0.41889999999999999</v>
      </c>
      <c r="TW3" s="55">
        <v>-0.32869999999999999</v>
      </c>
      <c r="TX3" s="55">
        <v>-0.2873</v>
      </c>
      <c r="TY3" s="55">
        <v>-0.1016</v>
      </c>
      <c r="TZ3" s="55">
        <v>-1.5800000000000002E-2</v>
      </c>
      <c r="UA3" s="55">
        <v>-0.1003</v>
      </c>
      <c r="UB3" s="55">
        <v>-0.37019999999999997</v>
      </c>
      <c r="UC3" s="55">
        <v>-0.41189999999999999</v>
      </c>
      <c r="UD3" s="55">
        <v>-0.30359999999999998</v>
      </c>
      <c r="UE3" s="55">
        <v>-0.28889999999999999</v>
      </c>
      <c r="UF3" s="55">
        <v>-0.13009999999999999</v>
      </c>
      <c r="UG3" s="55">
        <v>-0.15770000000000001</v>
      </c>
      <c r="UH3" s="55">
        <v>-0.26100000000000001</v>
      </c>
      <c r="UI3" s="55">
        <v>-0.45910000000000001</v>
      </c>
      <c r="UJ3" s="55">
        <v>-0.48949999999999999</v>
      </c>
      <c r="UK3" s="55">
        <v>-0.40989999999999999</v>
      </c>
      <c r="UL3" s="55">
        <v>-0.38629999999999998</v>
      </c>
      <c r="UM3" s="55">
        <v>-0.28749999999999998</v>
      </c>
      <c r="UN3" s="55">
        <v>-0.28910000000000002</v>
      </c>
      <c r="UO3" s="55">
        <v>-0.62970000000000004</v>
      </c>
      <c r="UP3" s="55">
        <v>-0.41620000000000001</v>
      </c>
      <c r="UQ3" s="54">
        <v>-0.51</v>
      </c>
      <c r="UR3" s="55">
        <v>-0.40079999999999999</v>
      </c>
      <c r="US3" s="55">
        <v>-0.39179999999999998</v>
      </c>
      <c r="UT3" s="55">
        <v>-0.22059999999999999</v>
      </c>
      <c r="UU3" s="55">
        <v>-0.18440000000000001</v>
      </c>
      <c r="UV3" s="55">
        <v>0.23350000000000001</v>
      </c>
      <c r="UW3" s="55">
        <v>-0.44669999999999999</v>
      </c>
      <c r="UX3" s="55">
        <v>-0.47249999999999998</v>
      </c>
      <c r="UY3" s="55">
        <v>-0.3901</v>
      </c>
      <c r="UZ3" s="55">
        <v>-0.43159999999999998</v>
      </c>
      <c r="VA3" s="55">
        <v>-0.25030000000000002</v>
      </c>
      <c r="VB3" s="55">
        <v>-0.18429999999999999</v>
      </c>
      <c r="VC3" s="55">
        <v>-0.18529999999999999</v>
      </c>
      <c r="VD3" s="55">
        <v>-0.37459999999999999</v>
      </c>
      <c r="VE3" s="55">
        <v>-0.39700000000000002</v>
      </c>
      <c r="VF3" s="55">
        <v>-0.30099999999999999</v>
      </c>
      <c r="VG3" s="55">
        <v>-0.32779999999999998</v>
      </c>
      <c r="VH3" s="55">
        <v>-0.23949999999999999</v>
      </c>
      <c r="VI3" s="55">
        <v>-0.14899999999999999</v>
      </c>
      <c r="VJ3" s="55">
        <v>-0.15809999999999999</v>
      </c>
      <c r="VK3" s="55">
        <v>-0.2145</v>
      </c>
      <c r="VL3" s="55">
        <v>-0.31540000000000001</v>
      </c>
      <c r="VM3" s="55">
        <v>-0.27579999999999999</v>
      </c>
      <c r="VN3" s="55">
        <v>-0.32650000000000001</v>
      </c>
      <c r="VO3" s="55">
        <v>-0.20960000000000001</v>
      </c>
      <c r="VP3" s="55">
        <v>-9.1399999999999995E-2</v>
      </c>
      <c r="VQ3" s="55">
        <v>-0.2079</v>
      </c>
      <c r="VR3" s="55">
        <v>-0.21729999999999999</v>
      </c>
      <c r="VS3" s="55">
        <v>-0.28249999999999997</v>
      </c>
      <c r="VT3" s="55">
        <v>-0.26479999999999998</v>
      </c>
      <c r="VU3" s="55">
        <v>-0.2676</v>
      </c>
      <c r="VV3" s="55">
        <v>-0.24160000000000001</v>
      </c>
      <c r="VW3" s="55">
        <v>-0.1794</v>
      </c>
      <c r="VX3" s="55">
        <v>-7.7200000000000005E-2</v>
      </c>
      <c r="VY3" s="55">
        <v>-0.24010000000000001</v>
      </c>
      <c r="VZ3" s="55">
        <v>-0.39950000000000002</v>
      </c>
      <c r="WA3" s="55">
        <v>-0.34639999999999999</v>
      </c>
      <c r="WB3" s="55">
        <v>-0.35630000000000001</v>
      </c>
      <c r="WC3" s="55">
        <v>-0.25800000000000001</v>
      </c>
      <c r="WD3" s="55">
        <v>-0.1356</v>
      </c>
      <c r="WE3" s="55">
        <v>-0.17230000000000001</v>
      </c>
      <c r="WF3" s="55">
        <v>7.2700000000000001E-2</v>
      </c>
      <c r="WG3" s="55">
        <v>-8.5900000000000004E-2</v>
      </c>
      <c r="WH3" s="55">
        <v>-6.0400000000000002E-2</v>
      </c>
      <c r="WI3" s="55">
        <v>-2.8799999999999999E-2</v>
      </c>
      <c r="WJ3" s="55">
        <v>0.1719</v>
      </c>
      <c r="WK3" s="55">
        <v>0.29220000000000002</v>
      </c>
      <c r="WL3" s="55">
        <v>0.21479999999999999</v>
      </c>
      <c r="WM3" s="55">
        <v>-8.4199999999999997E-2</v>
      </c>
      <c r="WN3" s="55">
        <v>-4.7800000000000002E-2</v>
      </c>
      <c r="WO3" s="55">
        <v>8.7300000000000003E-2</v>
      </c>
      <c r="WP3" s="55">
        <v>0.1132</v>
      </c>
      <c r="WQ3" s="55">
        <v>0.81569999999999998</v>
      </c>
      <c r="WR3" s="55">
        <v>0.84350000000000003</v>
      </c>
      <c r="WS3" s="55">
        <v>0.90949999999999998</v>
      </c>
      <c r="WT3" s="55">
        <v>0.38340000000000002</v>
      </c>
      <c r="WU3" s="55">
        <v>0.37609999999999999</v>
      </c>
      <c r="WV3" s="55">
        <v>0.73089999999999999</v>
      </c>
      <c r="WW3" s="55">
        <v>0.82669999999999999</v>
      </c>
      <c r="WX3" s="55">
        <v>1.1436999999999999</v>
      </c>
      <c r="WY3" s="55">
        <v>1.3032999999999999</v>
      </c>
      <c r="WZ3" s="55">
        <v>1.0839000000000001</v>
      </c>
      <c r="XA3" s="55">
        <v>0.8306</v>
      </c>
      <c r="XB3" s="55">
        <v>0.83520000000000005</v>
      </c>
      <c r="XC3" s="55">
        <v>0.67549999999999999</v>
      </c>
      <c r="XD3" s="55">
        <v>0.81589999999999996</v>
      </c>
      <c r="XE3" s="55">
        <v>1.1534</v>
      </c>
      <c r="XF3" s="55">
        <v>1.3628</v>
      </c>
      <c r="XG3" s="55">
        <v>1.2002999999999999</v>
      </c>
      <c r="XH3" s="55">
        <v>0.3659</v>
      </c>
      <c r="XI3" s="55">
        <v>0.66759999999999997</v>
      </c>
      <c r="XJ3" s="55">
        <v>0.69840000000000002</v>
      </c>
      <c r="XK3" s="55">
        <v>0.76470000000000005</v>
      </c>
      <c r="XL3" s="55">
        <v>1.0163</v>
      </c>
      <c r="XM3" s="55">
        <v>1.4208000000000001</v>
      </c>
      <c r="XN3" s="55">
        <v>1.2206999999999999</v>
      </c>
      <c r="XO3" s="55">
        <v>0.45689999999999997</v>
      </c>
      <c r="XP3" s="55">
        <v>0.59289999999999998</v>
      </c>
      <c r="XQ3" s="55">
        <v>0.8901</v>
      </c>
      <c r="XR3" s="55">
        <v>0.9173</v>
      </c>
      <c r="XS3" s="55">
        <v>1.1244000000000001</v>
      </c>
      <c r="XT3" s="55">
        <v>1.3620000000000001</v>
      </c>
      <c r="XU3" s="55">
        <v>1.2381</v>
      </c>
      <c r="XV3" s="55">
        <v>0.50119999999999998</v>
      </c>
      <c r="XW3" s="55">
        <v>0.46489999999999998</v>
      </c>
      <c r="XX3" s="55">
        <v>0.76380000000000003</v>
      </c>
      <c r="XY3" s="55">
        <v>0.80569999999999997</v>
      </c>
      <c r="XZ3" s="55">
        <v>0.98860000000000003</v>
      </c>
      <c r="YA3" s="55">
        <v>1.2786</v>
      </c>
      <c r="YB3" s="55">
        <v>1.2309000000000001</v>
      </c>
      <c r="YC3" s="55">
        <v>0.58289999999999997</v>
      </c>
      <c r="YD3" s="55">
        <v>0.56479999999999997</v>
      </c>
      <c r="YE3" s="55">
        <v>0.65269999999999995</v>
      </c>
      <c r="YF3" s="55">
        <v>0.81510000000000005</v>
      </c>
      <c r="YG3" s="55">
        <v>0.89349999999999996</v>
      </c>
      <c r="YH3" s="55">
        <v>1.1684000000000001</v>
      </c>
      <c r="YI3" s="55">
        <v>1.1166</v>
      </c>
      <c r="YJ3" s="55">
        <v>0.56310000000000004</v>
      </c>
      <c r="YK3" s="55">
        <v>0.55630000000000002</v>
      </c>
    </row>
    <row r="4" spans="1:661" x14ac:dyDescent="0.35">
      <c r="A4" s="66" t="s">
        <v>17</v>
      </c>
      <c r="B4" s="66" t="s">
        <v>20</v>
      </c>
      <c r="C4" s="54">
        <v>-0.05</v>
      </c>
      <c r="D4" s="54">
        <v>0</v>
      </c>
      <c r="E4" s="54">
        <v>-0.03</v>
      </c>
      <c r="F4" s="54">
        <v>-0.02</v>
      </c>
      <c r="G4" s="54">
        <v>-0.01</v>
      </c>
      <c r="H4" s="54">
        <v>0.08</v>
      </c>
      <c r="I4" s="54">
        <v>-0.02</v>
      </c>
      <c r="J4" s="54">
        <v>-0.03</v>
      </c>
      <c r="K4" s="54">
        <v>0.01</v>
      </c>
      <c r="L4" s="54">
        <v>-0.12</v>
      </c>
      <c r="M4" s="54">
        <v>-0.08</v>
      </c>
      <c r="N4" s="54">
        <v>-0.04</v>
      </c>
      <c r="O4" s="54">
        <v>-7.0000000000000007E-2</v>
      </c>
      <c r="P4" s="54">
        <v>-0.12</v>
      </c>
      <c r="Q4" s="54">
        <v>-7.0000000000000007E-2</v>
      </c>
      <c r="R4" s="54">
        <v>-0.02</v>
      </c>
      <c r="S4" s="54">
        <v>-0.04</v>
      </c>
      <c r="T4" s="54">
        <v>-0.08</v>
      </c>
      <c r="U4" s="54">
        <v>-0.09</v>
      </c>
      <c r="V4" s="54">
        <v>-0.01</v>
      </c>
      <c r="W4" s="54">
        <v>-0.13</v>
      </c>
      <c r="X4" s="54">
        <v>-0.18</v>
      </c>
      <c r="Y4" s="54">
        <v>-0.19</v>
      </c>
      <c r="Z4" s="54">
        <v>-0.28000000000000003</v>
      </c>
      <c r="AA4" s="54">
        <v>-0.4</v>
      </c>
      <c r="AB4" s="54">
        <v>-0.41</v>
      </c>
      <c r="AC4" s="54">
        <v>-0.47</v>
      </c>
      <c r="AD4" s="54">
        <v>-0.6</v>
      </c>
      <c r="AE4" s="54">
        <v>-0.94</v>
      </c>
      <c r="AF4" s="54">
        <v>-0.97</v>
      </c>
      <c r="AG4" s="55">
        <v>-0.99470000000000003</v>
      </c>
      <c r="AH4" s="55">
        <v>-0.99719999999999998</v>
      </c>
      <c r="AI4" s="55">
        <v>-0.99890000000000001</v>
      </c>
      <c r="AJ4" s="55">
        <v>-0.99939999999999996</v>
      </c>
      <c r="AK4" s="55">
        <v>-0.99970000000000003</v>
      </c>
      <c r="AL4" s="55">
        <v>-0.99990000000000001</v>
      </c>
      <c r="AM4" s="55">
        <v>-0.99970000000000003</v>
      </c>
      <c r="AN4" s="55">
        <v>-0.99980000000000002</v>
      </c>
      <c r="AO4" s="55">
        <v>-0.99980000000000002</v>
      </c>
      <c r="AP4" s="54">
        <v>-1</v>
      </c>
      <c r="AQ4" s="54">
        <v>-1</v>
      </c>
      <c r="AR4" s="54">
        <v>-1</v>
      </c>
      <c r="AS4" s="54">
        <v>-1</v>
      </c>
      <c r="AT4" s="54">
        <v>-1</v>
      </c>
      <c r="AU4" s="54">
        <v>-1</v>
      </c>
      <c r="AV4" s="54">
        <v>-1</v>
      </c>
      <c r="AW4" s="54">
        <v>-1</v>
      </c>
      <c r="AX4" s="54">
        <v>-1</v>
      </c>
      <c r="AY4" s="54">
        <v>-1</v>
      </c>
      <c r="AZ4" s="54">
        <v>-1</v>
      </c>
      <c r="BA4" s="54">
        <v>-1</v>
      </c>
      <c r="BB4" s="54">
        <v>-1</v>
      </c>
      <c r="BC4" s="54">
        <v>-1</v>
      </c>
      <c r="BD4" s="54">
        <v>-1</v>
      </c>
      <c r="BE4" s="54">
        <v>-1</v>
      </c>
      <c r="BF4" s="54">
        <v>-1</v>
      </c>
      <c r="BG4" s="54">
        <v>-1</v>
      </c>
      <c r="BH4" s="54">
        <v>-1</v>
      </c>
      <c r="BI4" s="54">
        <v>-1</v>
      </c>
      <c r="BJ4" s="55">
        <v>-0.99990000000000001</v>
      </c>
      <c r="BK4" s="55">
        <v>-0.99990000000000001</v>
      </c>
      <c r="BL4" s="54">
        <v>-1</v>
      </c>
      <c r="BM4" s="54">
        <v>-1</v>
      </c>
      <c r="BN4" s="54">
        <v>-1</v>
      </c>
      <c r="BO4" s="54">
        <v>-1</v>
      </c>
      <c r="BP4" s="54">
        <v>-1</v>
      </c>
      <c r="BQ4" s="55">
        <v>-0.99990000000000001</v>
      </c>
      <c r="BR4" s="55">
        <v>-0.99990000000000001</v>
      </c>
      <c r="BS4" s="54">
        <v>-1</v>
      </c>
      <c r="BT4" s="54">
        <v>-1</v>
      </c>
      <c r="BU4" s="54">
        <v>-1</v>
      </c>
      <c r="BV4" s="54">
        <v>-1</v>
      </c>
      <c r="BW4" s="54">
        <v>-1</v>
      </c>
      <c r="BX4" s="55">
        <v>-0.99990000000000001</v>
      </c>
      <c r="BY4" s="54">
        <v>-1</v>
      </c>
      <c r="BZ4" s="54">
        <v>-1</v>
      </c>
      <c r="CA4" s="54">
        <v>-1</v>
      </c>
      <c r="CB4" s="54">
        <v>-1</v>
      </c>
      <c r="CC4" s="54">
        <v>-1</v>
      </c>
      <c r="CD4" s="54">
        <v>-1</v>
      </c>
      <c r="CE4" s="54">
        <v>-1</v>
      </c>
      <c r="CF4" s="55">
        <v>-0.99990000000000001</v>
      </c>
      <c r="CG4" s="54">
        <v>-1</v>
      </c>
      <c r="CH4" s="55">
        <v>-0.99929999999999997</v>
      </c>
      <c r="CI4" s="55">
        <v>-0.99939999999999996</v>
      </c>
      <c r="CJ4" s="55">
        <v>-0.99890000000000001</v>
      </c>
      <c r="CK4" s="55">
        <v>-0.99199999999999999</v>
      </c>
      <c r="CL4" s="55">
        <v>-0.98919999999999997</v>
      </c>
      <c r="CM4" s="55">
        <v>-0.98560000000000003</v>
      </c>
      <c r="CN4" s="55">
        <v>-0.98560000000000003</v>
      </c>
      <c r="CO4" s="55">
        <v>-0.98129999999999995</v>
      </c>
      <c r="CP4" s="55">
        <v>-0.94830000000000003</v>
      </c>
      <c r="CQ4" s="55">
        <v>-0.94389999999999996</v>
      </c>
      <c r="CR4" s="55">
        <v>-0.94489999999999996</v>
      </c>
      <c r="CS4" s="55">
        <v>-0.94569999999999999</v>
      </c>
      <c r="CT4" s="55">
        <v>-0.93979999999999997</v>
      </c>
      <c r="CU4" s="55">
        <v>-0.92869999999999997</v>
      </c>
      <c r="CV4" s="55">
        <v>-0.98629999999999995</v>
      </c>
      <c r="CW4" s="55">
        <v>-0.88859999999999995</v>
      </c>
      <c r="CX4" s="55">
        <v>-0.87849999999999995</v>
      </c>
      <c r="CY4" s="55">
        <v>-0.89139999999999997</v>
      </c>
      <c r="CZ4" s="55">
        <v>-0.88470000000000004</v>
      </c>
      <c r="DA4" s="55">
        <v>-0.89510000000000001</v>
      </c>
      <c r="DB4" s="55">
        <v>-0.88219999999999998</v>
      </c>
      <c r="DC4" s="55">
        <v>-0.83140000000000003</v>
      </c>
      <c r="DD4" s="55">
        <v>-0.85329999999999995</v>
      </c>
      <c r="DE4" s="55">
        <v>-0.84389999999999998</v>
      </c>
      <c r="DF4" s="55">
        <v>-0.84950000000000003</v>
      </c>
      <c r="DG4" s="55">
        <v>-0.83609999999999995</v>
      </c>
      <c r="DH4" s="55">
        <v>-0.82930000000000004</v>
      </c>
      <c r="DI4" s="55">
        <v>-0.81220000000000003</v>
      </c>
      <c r="DJ4" s="55">
        <v>-0.83819999999999995</v>
      </c>
      <c r="DK4" s="55">
        <v>-0.82869999999999999</v>
      </c>
      <c r="DL4" s="55">
        <v>-0.80589999999999995</v>
      </c>
      <c r="DM4" s="55">
        <v>-0.80159999999999998</v>
      </c>
      <c r="DN4" s="55">
        <v>-0.77780000000000005</v>
      </c>
      <c r="DO4" s="55">
        <v>-0.77429999999999999</v>
      </c>
      <c r="DP4" s="55">
        <v>-0.84760000000000002</v>
      </c>
      <c r="DQ4" s="55">
        <v>-0.79100000000000004</v>
      </c>
      <c r="DR4" s="55">
        <v>-0.75119999999999998</v>
      </c>
      <c r="DS4" s="55">
        <v>-0.74229999999999996</v>
      </c>
      <c r="DT4" s="55">
        <v>-0.73429999999999995</v>
      </c>
      <c r="DU4" s="55">
        <v>-0.69730000000000003</v>
      </c>
      <c r="DV4" s="55">
        <v>-0.68869999999999998</v>
      </c>
      <c r="DW4" s="54">
        <v>-0.55000000000000004</v>
      </c>
      <c r="DX4" s="55">
        <v>-0.66290000000000004</v>
      </c>
      <c r="DY4" s="55">
        <v>-0.70589999999999997</v>
      </c>
      <c r="DZ4" s="55">
        <v>-0.68279999999999996</v>
      </c>
      <c r="EA4" s="55">
        <v>-0.6573</v>
      </c>
      <c r="EB4" s="55">
        <v>-0.57620000000000005</v>
      </c>
      <c r="EC4" s="54">
        <v>-0.56999999999999995</v>
      </c>
      <c r="ED4" s="55">
        <v>-0.62660000000000005</v>
      </c>
      <c r="EE4" s="55">
        <v>-0.68600000000000005</v>
      </c>
      <c r="EF4" s="55">
        <v>-0.43719999999999998</v>
      </c>
      <c r="EG4" s="55">
        <v>-0.43840000000000001</v>
      </c>
      <c r="EH4" s="55">
        <v>-0.63300000000000001</v>
      </c>
      <c r="EI4" s="55">
        <v>-0.57799999999999996</v>
      </c>
      <c r="EJ4" s="55">
        <v>-0.87139999999999995</v>
      </c>
      <c r="EK4" s="55">
        <v>-0.5343</v>
      </c>
      <c r="EL4" s="55">
        <v>-0.58479999999999999</v>
      </c>
      <c r="EM4" s="55">
        <v>-0.59519999999999995</v>
      </c>
      <c r="EN4" s="55">
        <v>-0.57920000000000005</v>
      </c>
      <c r="EO4" s="55">
        <v>-0.56259999999999999</v>
      </c>
      <c r="EP4" s="55">
        <v>-0.53169999999999995</v>
      </c>
      <c r="EQ4" s="55">
        <v>-0.5696</v>
      </c>
      <c r="ER4" s="55">
        <v>-0.50070000000000003</v>
      </c>
      <c r="ES4" s="55">
        <v>-0.54169999999999996</v>
      </c>
      <c r="ET4" s="55">
        <v>-0.52929999999999999</v>
      </c>
      <c r="EU4" s="55">
        <v>-0.49880000000000002</v>
      </c>
      <c r="EV4" s="55">
        <v>-0.61399999999999999</v>
      </c>
      <c r="EW4" s="55">
        <v>-0.48920000000000002</v>
      </c>
      <c r="EX4" s="55">
        <v>-0.45179999999999998</v>
      </c>
      <c r="EY4" s="55">
        <v>-0.54469999999999996</v>
      </c>
      <c r="EZ4" s="55">
        <v>-0.48449999999999999</v>
      </c>
      <c r="FA4" s="55">
        <v>-0.49199999999999999</v>
      </c>
      <c r="FB4" s="55">
        <v>-0.57410000000000005</v>
      </c>
      <c r="FC4" s="55">
        <v>-0.52600000000000002</v>
      </c>
      <c r="FD4" s="55">
        <v>-0.47489999999999999</v>
      </c>
      <c r="FE4" s="55">
        <v>-0.4304</v>
      </c>
      <c r="FF4" s="55">
        <v>-0.45810000000000001</v>
      </c>
      <c r="FG4" s="55">
        <v>-0.51790000000000003</v>
      </c>
      <c r="FH4" s="55">
        <v>-0.47010000000000002</v>
      </c>
      <c r="FI4" s="55">
        <v>-0.45979999999999999</v>
      </c>
      <c r="FJ4" s="55">
        <v>-0.43809999999999999</v>
      </c>
      <c r="FK4" s="55">
        <v>-0.38919999999999999</v>
      </c>
      <c r="FL4" s="55">
        <v>-0.36280000000000001</v>
      </c>
      <c r="FM4" s="55">
        <v>-0.44900000000000001</v>
      </c>
      <c r="FN4" s="55">
        <v>-0.42780000000000001</v>
      </c>
      <c r="FO4" s="55">
        <v>-0.50070000000000003</v>
      </c>
      <c r="FP4" s="55">
        <v>-0.40899999999999997</v>
      </c>
      <c r="FQ4" s="55">
        <v>-0.4163</v>
      </c>
      <c r="FR4" s="55">
        <v>-0.38800000000000001</v>
      </c>
      <c r="FS4" s="55">
        <v>-0.33179999999999998</v>
      </c>
      <c r="FT4" s="55">
        <v>-0.35949999999999999</v>
      </c>
      <c r="FU4" s="55">
        <v>-0.4103</v>
      </c>
      <c r="FV4" s="55">
        <v>-0.44209999999999999</v>
      </c>
      <c r="FW4" s="55">
        <v>-0.40749999999999997</v>
      </c>
      <c r="FX4" s="55">
        <v>-0.39410000000000001</v>
      </c>
      <c r="FY4" s="55">
        <v>-0.34399999999999997</v>
      </c>
      <c r="FZ4" s="55">
        <v>-0.2893</v>
      </c>
      <c r="GA4" s="55">
        <v>-0.38679999999999998</v>
      </c>
      <c r="GB4" s="55">
        <v>-0.42470000000000002</v>
      </c>
      <c r="GC4" s="55">
        <v>-0.39689999999999998</v>
      </c>
      <c r="GD4" s="55">
        <v>-0.3896</v>
      </c>
      <c r="GE4" s="55">
        <v>-0.39829999999999999</v>
      </c>
      <c r="GF4" s="55">
        <v>-0.3382</v>
      </c>
      <c r="GG4" s="55">
        <v>-0.2616</v>
      </c>
      <c r="GH4" s="55">
        <v>-0.32419999999999999</v>
      </c>
      <c r="GI4" s="55">
        <v>-0.36570000000000003</v>
      </c>
      <c r="GJ4" s="55">
        <v>-0.32929999999999998</v>
      </c>
      <c r="GK4" s="55">
        <v>-0.35160000000000002</v>
      </c>
      <c r="GL4" s="55">
        <v>-0.35699999999999998</v>
      </c>
      <c r="GM4" s="55">
        <v>-0.26769999999999999</v>
      </c>
      <c r="GN4" s="55">
        <v>-0.27179999999999999</v>
      </c>
      <c r="GO4" s="55">
        <v>-0.39810000000000001</v>
      </c>
      <c r="GP4" s="55">
        <v>-0.40679999999999999</v>
      </c>
      <c r="GQ4" s="55">
        <v>-8.4699999999999998E-2</v>
      </c>
      <c r="GR4" s="55">
        <v>-0.2001</v>
      </c>
      <c r="GS4" s="55">
        <v>-0.19350000000000001</v>
      </c>
      <c r="GT4" s="55">
        <v>-0.24629999999999999</v>
      </c>
      <c r="GU4" s="55">
        <v>-0.2185</v>
      </c>
      <c r="GV4" s="55">
        <v>4.0899999999999999E-2</v>
      </c>
      <c r="GW4" s="55">
        <v>-0.11459999999999999</v>
      </c>
      <c r="GX4" s="55">
        <v>-0.45960000000000001</v>
      </c>
      <c r="GY4" s="55">
        <v>-0.38869999999999999</v>
      </c>
      <c r="GZ4" s="55">
        <v>-0.35449999999999998</v>
      </c>
      <c r="HA4" s="55">
        <v>-0.3155</v>
      </c>
      <c r="HB4" s="55">
        <v>-0.2954</v>
      </c>
      <c r="HC4" s="55">
        <v>-0.36630000000000001</v>
      </c>
      <c r="HD4" s="55">
        <v>-0.4476</v>
      </c>
      <c r="HE4" s="55">
        <v>-0.43240000000000001</v>
      </c>
      <c r="HF4" s="55">
        <v>-0.35930000000000001</v>
      </c>
      <c r="HG4" s="55">
        <v>-0.39550000000000002</v>
      </c>
      <c r="HH4" s="55">
        <v>-0.36670000000000003</v>
      </c>
      <c r="HI4" s="55">
        <v>-0.32979999999999998</v>
      </c>
      <c r="HJ4" s="55">
        <v>-0.3412</v>
      </c>
      <c r="HK4" s="55">
        <v>-0.43169999999999997</v>
      </c>
      <c r="HL4" s="55">
        <v>-0.45129999999999998</v>
      </c>
      <c r="HM4" s="55">
        <v>-0.40789999999999998</v>
      </c>
      <c r="HN4" s="55">
        <v>-0.43219999999999997</v>
      </c>
      <c r="HO4" s="55">
        <v>-0.33600000000000002</v>
      </c>
      <c r="HP4" s="55">
        <v>-0.31140000000000001</v>
      </c>
      <c r="HQ4" s="55">
        <v>-0.31219999999999998</v>
      </c>
      <c r="HR4" s="55">
        <v>-0.40699999999999997</v>
      </c>
      <c r="HS4" s="55">
        <v>-0.43459999999999999</v>
      </c>
      <c r="HT4" s="55">
        <v>-0.4173</v>
      </c>
      <c r="HU4" s="55">
        <v>-0.44679999999999997</v>
      </c>
      <c r="HV4" s="55">
        <v>-0.41260000000000002</v>
      </c>
      <c r="HW4" s="55">
        <v>-0.39090000000000003</v>
      </c>
      <c r="HX4" s="55">
        <v>-0.46450000000000002</v>
      </c>
      <c r="HY4" s="55">
        <v>-0.37090000000000001</v>
      </c>
      <c r="HZ4" s="55">
        <v>-0.45910000000000001</v>
      </c>
      <c r="IA4" s="55">
        <v>-0.48970000000000002</v>
      </c>
      <c r="IB4" s="55">
        <v>-0.50960000000000005</v>
      </c>
      <c r="IC4" s="55">
        <v>-0.3831</v>
      </c>
      <c r="ID4" s="55">
        <v>-0.39729999999999999</v>
      </c>
      <c r="IE4" s="55">
        <v>-0.51390000000000002</v>
      </c>
      <c r="IF4" s="55">
        <v>-0.46760000000000002</v>
      </c>
      <c r="IG4" s="55">
        <v>-0.54279999999999995</v>
      </c>
      <c r="IH4" s="55">
        <v>-0.49640000000000001</v>
      </c>
      <c r="II4" s="55">
        <v>-0.52159999999999995</v>
      </c>
      <c r="IJ4" s="55">
        <v>-0.46239999999999998</v>
      </c>
      <c r="IK4" s="55">
        <v>-0.40589999999999998</v>
      </c>
      <c r="IL4" s="55">
        <v>-0.4874</v>
      </c>
      <c r="IM4" s="55">
        <v>-0.57740000000000002</v>
      </c>
      <c r="IN4" s="55">
        <v>-0.54630000000000001</v>
      </c>
      <c r="IO4" s="55">
        <v>-0.54259999999999997</v>
      </c>
      <c r="IP4" s="55">
        <v>-0.54759999999999998</v>
      </c>
      <c r="IQ4" s="55">
        <v>-0.43680000000000002</v>
      </c>
      <c r="IR4" s="55">
        <v>-0.39169999999999999</v>
      </c>
      <c r="IS4" s="55">
        <v>-0.45340000000000003</v>
      </c>
      <c r="IT4" s="55">
        <v>-0.57389999999999997</v>
      </c>
      <c r="IU4" s="55">
        <v>-0.56759999999999999</v>
      </c>
      <c r="IV4" s="55">
        <v>-0.46360000000000001</v>
      </c>
      <c r="IW4" s="55">
        <v>-0.254</v>
      </c>
      <c r="IX4" s="55">
        <v>-0.43869999999999998</v>
      </c>
      <c r="IY4" s="55">
        <v>-0.56269999999999998</v>
      </c>
      <c r="IZ4" s="55">
        <v>-0.49409999999999998</v>
      </c>
      <c r="JA4" s="55">
        <v>-0.58079999999999998</v>
      </c>
      <c r="JB4" s="55">
        <v>-0.61560000000000004</v>
      </c>
      <c r="JC4" s="55">
        <v>-0.52790000000000004</v>
      </c>
      <c r="JD4" s="55">
        <v>-0.503</v>
      </c>
      <c r="JE4" s="55">
        <v>-0.41599999999999998</v>
      </c>
      <c r="JF4" s="55">
        <v>-0.39750000000000002</v>
      </c>
      <c r="JG4" s="55">
        <v>-0.49390000000000001</v>
      </c>
      <c r="JH4" s="55">
        <v>-0.51149999999999995</v>
      </c>
      <c r="JI4" s="55">
        <v>-0.35049999999999998</v>
      </c>
      <c r="JJ4" s="55">
        <v>-0.38600000000000001</v>
      </c>
      <c r="JK4" s="55">
        <v>-0.54010000000000002</v>
      </c>
      <c r="JL4" s="55">
        <v>-0.52229999999999999</v>
      </c>
      <c r="JM4" s="55">
        <v>-0.49859999999999999</v>
      </c>
      <c r="JN4" s="55">
        <v>-0.57320000000000004</v>
      </c>
      <c r="JO4" s="55">
        <v>-0.65900000000000003</v>
      </c>
      <c r="JP4" s="55">
        <v>-0.68440000000000001</v>
      </c>
      <c r="JQ4" s="55">
        <v>-0.66639999999999999</v>
      </c>
      <c r="JR4" s="55">
        <v>-0.63739999999999997</v>
      </c>
      <c r="JS4" s="55">
        <v>-0.59519999999999995</v>
      </c>
      <c r="JT4" s="55">
        <v>-0.60419999999999996</v>
      </c>
      <c r="JU4" s="55">
        <v>-0.67079999999999995</v>
      </c>
      <c r="JV4" s="55">
        <v>-0.71989999999999998</v>
      </c>
      <c r="JW4" s="55">
        <v>-0.74750000000000005</v>
      </c>
      <c r="JX4" s="55">
        <v>-0.75060000000000004</v>
      </c>
      <c r="JY4" s="55">
        <v>-0.89610000000000001</v>
      </c>
      <c r="JZ4" s="55">
        <v>-0.71819999999999995</v>
      </c>
      <c r="KA4" s="55">
        <v>-0.68730000000000002</v>
      </c>
      <c r="KB4" s="55">
        <v>-0.66320000000000001</v>
      </c>
      <c r="KC4" s="55">
        <v>-0.76800000000000002</v>
      </c>
      <c r="KD4" s="55">
        <v>-0.81220000000000003</v>
      </c>
      <c r="KE4" s="54">
        <v>-0.8</v>
      </c>
      <c r="KF4" s="55">
        <v>-0.80389999999999995</v>
      </c>
      <c r="KG4" s="55">
        <v>-0.72929999999999995</v>
      </c>
      <c r="KH4" s="55">
        <v>-0.68210000000000004</v>
      </c>
      <c r="KI4" s="55">
        <v>-0.73509999999999998</v>
      </c>
      <c r="KJ4" s="55">
        <v>-0.8075</v>
      </c>
      <c r="KK4" s="55">
        <v>-0.82410000000000005</v>
      </c>
      <c r="KL4" s="55">
        <v>-0.81259999999999999</v>
      </c>
      <c r="KM4" s="55">
        <v>-0.79590000000000005</v>
      </c>
      <c r="KN4" s="55">
        <v>-0.72470000000000001</v>
      </c>
      <c r="KO4" s="55">
        <v>-0.62880000000000003</v>
      </c>
      <c r="KP4" s="55">
        <v>-0.78879999999999995</v>
      </c>
      <c r="KQ4" s="55">
        <v>-0.86939999999999995</v>
      </c>
      <c r="KR4" s="55">
        <v>-0.87050000000000005</v>
      </c>
      <c r="KS4" s="55">
        <v>-0.8609</v>
      </c>
      <c r="KT4" s="55">
        <v>-0.8448</v>
      </c>
      <c r="KU4" s="55">
        <v>-0.80069999999999997</v>
      </c>
      <c r="KV4" s="55">
        <v>-0.73609999999999998</v>
      </c>
      <c r="KW4" s="55">
        <v>-0.76829999999999998</v>
      </c>
      <c r="KX4" s="55">
        <v>-0.83350000000000002</v>
      </c>
      <c r="KY4" s="55">
        <v>-0.62539999999999996</v>
      </c>
      <c r="KZ4" s="55">
        <v>-0.33429999999999999</v>
      </c>
      <c r="LA4" s="55">
        <v>-0.76470000000000005</v>
      </c>
      <c r="LB4" s="55">
        <v>-0.94589999999999996</v>
      </c>
      <c r="LC4" s="55">
        <v>-0.88700000000000001</v>
      </c>
      <c r="LD4" s="55">
        <v>-0.82199999999999995</v>
      </c>
      <c r="LE4" s="55">
        <v>-0.79279999999999995</v>
      </c>
      <c r="LF4" s="55">
        <v>-0.88039999999999996</v>
      </c>
      <c r="LG4" s="55">
        <v>-0.72160000000000002</v>
      </c>
      <c r="LH4" s="55">
        <v>-0.5131</v>
      </c>
      <c r="LI4" s="55">
        <v>-0.84640000000000004</v>
      </c>
      <c r="LJ4" s="55">
        <v>-0.83289999999999997</v>
      </c>
      <c r="LK4" s="55">
        <v>-0.77669999999999995</v>
      </c>
      <c r="LL4" s="55">
        <v>-0.8155</v>
      </c>
      <c r="LM4" s="55">
        <v>-0.81879999999999997</v>
      </c>
      <c r="LN4" s="55">
        <v>-0.82010000000000005</v>
      </c>
      <c r="LO4" s="55">
        <v>-0.82750000000000001</v>
      </c>
      <c r="LP4" s="55">
        <v>-0.82120000000000004</v>
      </c>
      <c r="LQ4" s="55">
        <v>-0.78349999999999997</v>
      </c>
      <c r="LR4" s="55">
        <v>-0.77829999999999999</v>
      </c>
      <c r="LS4" s="55">
        <v>-0.83909999999999996</v>
      </c>
      <c r="LT4" s="55">
        <v>-0.85709999999999997</v>
      </c>
      <c r="LU4" s="55">
        <v>-0.83420000000000005</v>
      </c>
      <c r="LV4" s="55">
        <v>-0.84950000000000003</v>
      </c>
      <c r="LW4" s="55">
        <v>-0.82320000000000004</v>
      </c>
      <c r="LX4" s="55">
        <v>-0.77610000000000001</v>
      </c>
      <c r="LY4" s="55">
        <v>-0.78969999999999996</v>
      </c>
      <c r="LZ4" s="55">
        <v>-0.83950000000000002</v>
      </c>
      <c r="MA4" s="55">
        <v>-0.85060000000000002</v>
      </c>
      <c r="MB4" s="55">
        <v>-0.86009999999999998</v>
      </c>
      <c r="MC4" s="55">
        <v>-0.8579</v>
      </c>
      <c r="MD4" s="55">
        <v>-0.82620000000000005</v>
      </c>
      <c r="ME4" s="55">
        <v>-0.80120000000000002</v>
      </c>
      <c r="MF4" s="55">
        <v>-0.84040000000000004</v>
      </c>
      <c r="MG4" s="55">
        <v>-0.84199999999999997</v>
      </c>
      <c r="MH4" s="55">
        <v>-0.86409999999999998</v>
      </c>
      <c r="MI4" s="55">
        <v>-0.86009999999999998</v>
      </c>
      <c r="MJ4" s="55">
        <v>-0.85109999999999997</v>
      </c>
      <c r="MK4" s="55">
        <v>-0.82030000000000003</v>
      </c>
      <c r="ML4" s="55">
        <v>-0.81299999999999994</v>
      </c>
      <c r="MM4" s="55">
        <v>-0.77490000000000003</v>
      </c>
      <c r="MN4" s="55">
        <v>-0.83830000000000005</v>
      </c>
      <c r="MO4" s="55">
        <v>-0.85019999999999996</v>
      </c>
      <c r="MP4" s="55">
        <v>-0.83069999999999999</v>
      </c>
      <c r="MQ4" s="55">
        <v>-0.85270000000000001</v>
      </c>
      <c r="MR4" s="55">
        <v>-0.79969999999999997</v>
      </c>
      <c r="MS4" s="55">
        <v>-0.8054</v>
      </c>
      <c r="MT4" s="55">
        <v>-0.80179999999999996</v>
      </c>
      <c r="MU4" s="55">
        <v>-0.7228</v>
      </c>
      <c r="MV4" s="55">
        <v>-0.76219999999999999</v>
      </c>
      <c r="MW4" s="55">
        <v>-0.76190000000000002</v>
      </c>
      <c r="MX4" s="55">
        <v>-0.78110000000000002</v>
      </c>
      <c r="MY4" s="55">
        <v>-0.77380000000000004</v>
      </c>
      <c r="MZ4" s="55">
        <v>-0.6764</v>
      </c>
      <c r="NA4" s="55">
        <v>-0.49440000000000001</v>
      </c>
      <c r="NB4" s="55">
        <v>-0.63229999999999997</v>
      </c>
      <c r="NC4" s="55">
        <v>-0.66790000000000005</v>
      </c>
      <c r="ND4" s="55">
        <v>-0.67530000000000001</v>
      </c>
      <c r="NE4" s="55">
        <v>-0.70209999999999995</v>
      </c>
      <c r="NF4" s="55">
        <v>-0.63749999999999996</v>
      </c>
      <c r="NG4" s="55">
        <v>-0.60980000000000001</v>
      </c>
      <c r="NH4" s="55">
        <v>-0.61499999999999999</v>
      </c>
      <c r="NI4" s="55">
        <v>-0.64600000000000002</v>
      </c>
      <c r="NJ4" s="55">
        <v>-0.66839999999999999</v>
      </c>
      <c r="NK4" s="55">
        <v>-0.61150000000000004</v>
      </c>
      <c r="NL4" s="55">
        <v>-0.62060000000000004</v>
      </c>
      <c r="NM4" s="55">
        <v>-0.56850000000000001</v>
      </c>
      <c r="NN4" s="55">
        <v>-0.56830000000000003</v>
      </c>
      <c r="NO4" s="55">
        <v>-0.57430000000000003</v>
      </c>
      <c r="NP4" s="55">
        <v>-0.61770000000000003</v>
      </c>
      <c r="NQ4" s="55">
        <v>-0.63749999999999996</v>
      </c>
      <c r="NR4" s="55">
        <v>-0.60729999999999995</v>
      </c>
      <c r="NS4" s="55">
        <v>-0.63900000000000001</v>
      </c>
      <c r="NT4" s="55">
        <v>-0.59950000000000003</v>
      </c>
      <c r="NU4" s="55">
        <v>-0.58130000000000004</v>
      </c>
      <c r="NV4" s="55">
        <v>-0.56420000000000003</v>
      </c>
      <c r="NW4" s="55">
        <v>-0.61060000000000003</v>
      </c>
      <c r="NX4" s="55">
        <v>-0.66949999999999998</v>
      </c>
      <c r="NY4" s="55">
        <v>-0.62939999999999996</v>
      </c>
      <c r="NZ4" s="55">
        <v>-0.64059999999999995</v>
      </c>
      <c r="OA4" s="55">
        <v>-0.57909999999999995</v>
      </c>
      <c r="OB4" s="55">
        <v>-0.54759999999999998</v>
      </c>
      <c r="OC4" s="55">
        <v>-0.59370000000000001</v>
      </c>
      <c r="OD4" s="55">
        <v>-0.54169999999999996</v>
      </c>
      <c r="OE4" s="55">
        <v>-0.59379999999999999</v>
      </c>
      <c r="OF4" s="55">
        <v>-0.5081</v>
      </c>
      <c r="OG4" s="55">
        <v>-0.61409999999999998</v>
      </c>
      <c r="OH4" s="55">
        <v>-0.57599999999999996</v>
      </c>
      <c r="OI4" s="55">
        <v>-0.51449999999999996</v>
      </c>
      <c r="OJ4" s="55">
        <v>-0.497</v>
      </c>
      <c r="OK4" s="55">
        <v>-0.49209999999999998</v>
      </c>
      <c r="OL4" s="55">
        <v>-0.57269999999999999</v>
      </c>
      <c r="OM4" s="55">
        <v>-0.59240000000000004</v>
      </c>
      <c r="ON4" s="55">
        <v>-0.54959999999999998</v>
      </c>
      <c r="OO4" s="55">
        <v>-0.55620000000000003</v>
      </c>
      <c r="OP4" s="55">
        <v>-0.50690000000000002</v>
      </c>
      <c r="OQ4" s="55">
        <v>-0.52539999999999998</v>
      </c>
      <c r="OR4" s="55">
        <v>-0.4425</v>
      </c>
      <c r="OS4" s="55">
        <v>-0.60570000000000002</v>
      </c>
      <c r="OT4" s="55">
        <v>-0.61639999999999995</v>
      </c>
      <c r="OU4" s="55">
        <v>-0.53749999999999998</v>
      </c>
      <c r="OV4" s="55">
        <v>-0.6341</v>
      </c>
      <c r="OW4" s="55">
        <v>-0.81059999999999999</v>
      </c>
      <c r="OX4" s="55">
        <v>-0.78500000000000003</v>
      </c>
      <c r="OY4" s="55">
        <v>-0.71779999999999999</v>
      </c>
      <c r="OZ4" s="55">
        <v>-0.78269999999999995</v>
      </c>
      <c r="PA4" s="55">
        <v>-0.76349999999999996</v>
      </c>
      <c r="PB4" s="55">
        <v>-0.73340000000000005</v>
      </c>
      <c r="PC4" s="55">
        <v>-0.8982</v>
      </c>
      <c r="PD4" s="55">
        <v>-0.88370000000000004</v>
      </c>
      <c r="PE4" s="55">
        <v>-0.87139999999999995</v>
      </c>
      <c r="PF4" s="55">
        <v>-0.89529999999999998</v>
      </c>
      <c r="PG4" s="55">
        <v>-0.88039999999999996</v>
      </c>
      <c r="PH4" s="55">
        <v>-0.86229999999999996</v>
      </c>
      <c r="PI4" s="55">
        <v>-0.87129999999999996</v>
      </c>
      <c r="PJ4" s="55">
        <v>-0.79910000000000003</v>
      </c>
      <c r="PK4" s="55">
        <v>-0.95469999999999999</v>
      </c>
      <c r="PL4" s="55">
        <v>-0.86960000000000004</v>
      </c>
      <c r="PM4" s="55">
        <v>-0.87390000000000001</v>
      </c>
      <c r="PN4" s="55">
        <v>-0.83689999999999998</v>
      </c>
      <c r="PO4" s="55">
        <v>-0.81399999999999995</v>
      </c>
      <c r="PP4" s="55">
        <v>-0.88439999999999996</v>
      </c>
      <c r="PQ4" s="55">
        <v>-0.89180000000000004</v>
      </c>
      <c r="PR4" s="55">
        <v>-0.8972</v>
      </c>
      <c r="PS4" s="55">
        <v>-0.90369999999999995</v>
      </c>
      <c r="PT4" s="55">
        <v>-0.86929999999999996</v>
      </c>
      <c r="PU4" s="55">
        <v>-0.8891</v>
      </c>
      <c r="PV4" s="55">
        <v>-0.88060000000000005</v>
      </c>
      <c r="PW4" s="55">
        <v>-0.84770000000000001</v>
      </c>
      <c r="PX4" s="55">
        <v>-0.84409999999999996</v>
      </c>
      <c r="PY4" s="55">
        <v>-0.86760000000000004</v>
      </c>
      <c r="PZ4" s="55">
        <v>-0.86309999999999998</v>
      </c>
      <c r="QA4" s="55">
        <v>-0.88839999999999997</v>
      </c>
      <c r="QB4" s="55">
        <v>-0.87239999999999995</v>
      </c>
      <c r="QC4" s="55">
        <v>-0.83360000000000001</v>
      </c>
      <c r="QD4" s="55">
        <v>-0.85240000000000005</v>
      </c>
      <c r="QE4" s="55">
        <v>-0.86109999999999998</v>
      </c>
      <c r="QF4" s="55">
        <v>-0.87709999999999999</v>
      </c>
      <c r="QG4" s="55">
        <v>-0.87749999999999995</v>
      </c>
      <c r="QH4" s="55">
        <v>-0.88009999999999999</v>
      </c>
      <c r="QI4" s="55">
        <v>-0.89380000000000004</v>
      </c>
      <c r="QJ4" s="55">
        <v>-0.91159999999999997</v>
      </c>
      <c r="QK4" s="55">
        <v>-0.87729999999999997</v>
      </c>
      <c r="QL4" s="55">
        <v>-0.88109999999999999</v>
      </c>
      <c r="QM4" s="55">
        <v>-0.87609999999999999</v>
      </c>
      <c r="QN4" s="55">
        <v>-0.89080000000000004</v>
      </c>
      <c r="QO4" s="55">
        <v>-0.91839999999999999</v>
      </c>
      <c r="QP4" s="55">
        <v>-0.88419999999999999</v>
      </c>
      <c r="QQ4" s="55">
        <v>-0.88080000000000003</v>
      </c>
      <c r="QR4" s="55">
        <v>-0.87070000000000003</v>
      </c>
      <c r="QS4" s="55">
        <v>-0.87260000000000004</v>
      </c>
      <c r="QT4" s="55">
        <v>-0.87280000000000002</v>
      </c>
      <c r="QU4" s="55">
        <v>-0.85319999999999996</v>
      </c>
      <c r="QV4" s="55">
        <v>-0.87129999999999996</v>
      </c>
      <c r="QW4" s="55">
        <v>-0.87380000000000002</v>
      </c>
      <c r="QX4" s="55">
        <v>-0.86380000000000001</v>
      </c>
      <c r="QY4" s="55">
        <v>-0.8659</v>
      </c>
      <c r="QZ4" s="55">
        <v>-0.79620000000000002</v>
      </c>
      <c r="RA4" s="55">
        <v>-0.76690000000000003</v>
      </c>
      <c r="RB4" s="55">
        <v>-0.7752</v>
      </c>
      <c r="RC4" s="55">
        <v>-0.77969999999999995</v>
      </c>
      <c r="RD4" s="55">
        <v>-0.69679999999999997</v>
      </c>
      <c r="RE4" s="55">
        <v>-0.69489999999999996</v>
      </c>
      <c r="RF4" s="55">
        <v>-0.72170000000000001</v>
      </c>
      <c r="RG4" s="55">
        <v>-0.71760000000000002</v>
      </c>
      <c r="RH4" s="55">
        <v>-0.72270000000000001</v>
      </c>
      <c r="RI4" s="55">
        <v>-0.71560000000000001</v>
      </c>
      <c r="RJ4" s="55">
        <v>-0.78390000000000004</v>
      </c>
      <c r="RK4" s="55">
        <v>-0.75060000000000004</v>
      </c>
      <c r="RL4" s="55">
        <v>-0.75519999999999998</v>
      </c>
      <c r="RM4" s="55">
        <v>-0.6845</v>
      </c>
      <c r="RN4" s="55">
        <v>-0.39889999999999998</v>
      </c>
      <c r="RO4" s="55">
        <v>-0.35539999999999999</v>
      </c>
      <c r="RP4" s="55">
        <v>-0.58289999999999997</v>
      </c>
      <c r="RQ4" s="55">
        <v>-0.52370000000000005</v>
      </c>
      <c r="RR4" s="55">
        <v>-0.50009999999999999</v>
      </c>
      <c r="RS4" s="55">
        <v>-0.3911</v>
      </c>
      <c r="RT4" s="55">
        <v>-0.37109999999999999</v>
      </c>
      <c r="RU4" s="55">
        <v>-0.37009999999999998</v>
      </c>
      <c r="RV4" s="55">
        <v>-0.24310000000000001</v>
      </c>
      <c r="RW4" s="55">
        <v>-4.0000000000000001E-3</v>
      </c>
      <c r="RX4" s="55">
        <v>-0.39329999999999998</v>
      </c>
      <c r="RY4" s="55">
        <v>-0.39419999999999999</v>
      </c>
      <c r="RZ4" s="55">
        <v>-0.33900000000000002</v>
      </c>
      <c r="SA4" s="55">
        <v>-0.3508</v>
      </c>
      <c r="SB4" s="55">
        <v>-0.32979999999999998</v>
      </c>
      <c r="SC4" s="55">
        <v>-0.2316</v>
      </c>
      <c r="SD4" s="55">
        <v>-0.30170000000000002</v>
      </c>
      <c r="SE4" s="55">
        <v>-0.35060000000000002</v>
      </c>
      <c r="SF4" s="55">
        <v>-0.66159999999999997</v>
      </c>
      <c r="SG4" s="55">
        <v>-9.6299999999999997E-2</v>
      </c>
      <c r="SH4" s="55">
        <v>-5.7799999999999997E-2</v>
      </c>
      <c r="SI4" s="55">
        <v>-0.29699999999999999</v>
      </c>
      <c r="SJ4" s="55">
        <v>-0.17449999999999999</v>
      </c>
      <c r="SK4" s="55">
        <v>-0.17169999999999999</v>
      </c>
      <c r="SL4" s="55">
        <v>-0.24790000000000001</v>
      </c>
      <c r="SM4" s="55">
        <v>-0.25679999999999997</v>
      </c>
      <c r="SN4" s="55">
        <v>-0.31219999999999998</v>
      </c>
      <c r="SO4" s="55">
        <v>-0.38059999999999999</v>
      </c>
      <c r="SP4" s="55">
        <v>-0.18990000000000001</v>
      </c>
      <c r="SQ4" s="55">
        <v>-0.1087</v>
      </c>
      <c r="SR4" s="55">
        <v>-0.2082</v>
      </c>
      <c r="SS4" s="55">
        <v>-0.25929999999999997</v>
      </c>
      <c r="ST4" s="55">
        <v>-0.30690000000000001</v>
      </c>
      <c r="SU4" s="55">
        <v>-0.18779999999999999</v>
      </c>
      <c r="SV4" s="55">
        <v>-0.25869999999999999</v>
      </c>
      <c r="SW4" s="55">
        <v>-0.104</v>
      </c>
      <c r="SX4" s="55">
        <v>-3.27E-2</v>
      </c>
      <c r="SY4" s="55">
        <v>-4.1799999999999997E-2</v>
      </c>
      <c r="SZ4" s="55">
        <v>-9.5000000000000001E-2</v>
      </c>
      <c r="TA4" s="55">
        <v>-0.1242</v>
      </c>
      <c r="TB4" s="55">
        <v>-8.8099999999999998E-2</v>
      </c>
      <c r="TC4" s="55">
        <v>-8.9499999999999996E-2</v>
      </c>
      <c r="TD4" s="55">
        <v>-1.8599999999999998E-2</v>
      </c>
      <c r="TE4" s="55">
        <v>-3.6400000000000002E-2</v>
      </c>
      <c r="TF4" s="55">
        <v>-2.9399999999999999E-2</v>
      </c>
      <c r="TG4" s="55">
        <v>-0.112</v>
      </c>
      <c r="TH4" s="55">
        <v>-0.1206</v>
      </c>
      <c r="TI4" s="55">
        <v>-1.7100000000000001E-2</v>
      </c>
      <c r="TJ4" s="55">
        <v>-7.4099999999999999E-2</v>
      </c>
      <c r="TK4" s="55">
        <v>2.4400000000000002E-2</v>
      </c>
      <c r="TL4" s="55">
        <v>6.6500000000000004E-2</v>
      </c>
      <c r="TM4" s="55">
        <v>4.5999999999999999E-3</v>
      </c>
      <c r="TN4" s="55">
        <v>-4.4000000000000003E-3</v>
      </c>
      <c r="TO4" s="55">
        <v>-7.6899999999999996E-2</v>
      </c>
      <c r="TP4" s="55">
        <v>-2.6200000000000001E-2</v>
      </c>
      <c r="TQ4" s="55">
        <v>-1.67E-2</v>
      </c>
      <c r="TR4" s="55">
        <v>-4.7999999999999996E-3</v>
      </c>
      <c r="TS4" s="55">
        <v>6.1699999999999998E-2</v>
      </c>
      <c r="TT4" s="55">
        <v>-2.9999999999999997E-4</v>
      </c>
      <c r="TU4" s="55">
        <v>-9.1200000000000003E-2</v>
      </c>
      <c r="TV4" s="55">
        <v>-0.10150000000000001</v>
      </c>
      <c r="TW4" s="55">
        <v>-6.9199999999999998E-2</v>
      </c>
      <c r="TX4" s="55">
        <v>-5.2499999999999998E-2</v>
      </c>
      <c r="TY4" s="55">
        <v>-2.4400000000000002E-2</v>
      </c>
      <c r="TZ4" s="55">
        <v>9.0899999999999995E-2</v>
      </c>
      <c r="UA4" s="55">
        <v>3.32E-2</v>
      </c>
      <c r="UB4" s="55">
        <v>-9.74E-2</v>
      </c>
      <c r="UC4" s="55">
        <v>-8.5500000000000007E-2</v>
      </c>
      <c r="UD4" s="55">
        <v>-2.58E-2</v>
      </c>
      <c r="UE4" s="55">
        <v>-2.5000000000000001E-2</v>
      </c>
      <c r="UF4" s="55">
        <v>2.5600000000000001E-2</v>
      </c>
      <c r="UG4" s="55">
        <v>6.6000000000000003E-2</v>
      </c>
      <c r="UH4" s="55">
        <v>4.5199999999999997E-2</v>
      </c>
      <c r="UI4" s="55">
        <v>-3.7100000000000001E-2</v>
      </c>
      <c r="UJ4" s="55">
        <v>-1.6400000000000001E-2</v>
      </c>
      <c r="UK4" s="55">
        <v>1.7999999999999999E-2</v>
      </c>
      <c r="UL4" s="55">
        <v>-3.9300000000000002E-2</v>
      </c>
      <c r="UM4" s="55">
        <v>5.6399999999999999E-2</v>
      </c>
      <c r="UN4" s="55">
        <v>6.2199999999999998E-2</v>
      </c>
      <c r="UO4" s="55">
        <v>-0.1232</v>
      </c>
      <c r="UP4" s="55">
        <v>-8.5999999999999993E-2</v>
      </c>
      <c r="UQ4" s="55">
        <v>0.31780000000000003</v>
      </c>
      <c r="UR4" s="55">
        <v>0.20610000000000001</v>
      </c>
      <c r="US4" s="55">
        <v>0.13439999999999999</v>
      </c>
      <c r="UT4" s="55">
        <v>3.5900000000000001E-2</v>
      </c>
      <c r="UU4" s="55">
        <v>7.7100000000000002E-2</v>
      </c>
      <c r="UV4" s="55">
        <v>0.34670000000000001</v>
      </c>
      <c r="UW4" s="55">
        <v>0.1986</v>
      </c>
      <c r="UX4" s="55">
        <v>-0.21129999999999999</v>
      </c>
      <c r="UY4" s="55">
        <v>-0.17949999999999999</v>
      </c>
      <c r="UZ4" s="55">
        <v>-0.12180000000000001</v>
      </c>
      <c r="VA4" s="55">
        <v>-8.5099999999999995E-2</v>
      </c>
      <c r="VB4" s="55">
        <v>-2.8299999999999999E-2</v>
      </c>
      <c r="VC4" s="55">
        <v>-2.2599999999999999E-2</v>
      </c>
      <c r="VD4" s="55">
        <v>-0.17299999999999999</v>
      </c>
      <c r="VE4" s="55">
        <v>-0.19370000000000001</v>
      </c>
      <c r="VF4" s="55">
        <v>-0.1502</v>
      </c>
      <c r="VG4" s="55">
        <v>-0.1182</v>
      </c>
      <c r="VH4" s="55">
        <v>-0.12670000000000001</v>
      </c>
      <c r="VI4" s="55">
        <v>-4.2200000000000001E-2</v>
      </c>
      <c r="VJ4" s="55">
        <v>-2.9600000000000001E-2</v>
      </c>
      <c r="VK4" s="55">
        <v>-0.18579999999999999</v>
      </c>
      <c r="VL4" s="55">
        <v>-0.1951</v>
      </c>
      <c r="VM4" s="55">
        <v>-0.30620000000000003</v>
      </c>
      <c r="VN4" s="55">
        <v>-0.24060000000000001</v>
      </c>
      <c r="VO4" s="55">
        <v>-0.15859999999999999</v>
      </c>
      <c r="VP4" s="55">
        <v>-0.14380000000000001</v>
      </c>
      <c r="VQ4" s="55">
        <v>-0.13550000000000001</v>
      </c>
      <c r="VR4" s="55">
        <v>-0.21340000000000001</v>
      </c>
      <c r="VS4" s="55">
        <v>-0.18920000000000001</v>
      </c>
      <c r="VT4" s="55">
        <v>-0.11269999999999999</v>
      </c>
      <c r="VU4" s="55">
        <v>-5.1499999999999997E-2</v>
      </c>
      <c r="VV4" s="55">
        <v>-0.1321</v>
      </c>
      <c r="VW4" s="55">
        <v>-0.10150000000000001</v>
      </c>
      <c r="VX4" s="55">
        <v>-0.19470000000000001</v>
      </c>
      <c r="VY4" s="55">
        <v>-0.1351</v>
      </c>
      <c r="VZ4" s="55">
        <v>-0.2452</v>
      </c>
      <c r="WA4" s="55">
        <v>-0.20519999999999999</v>
      </c>
      <c r="WB4" s="55">
        <v>-0.18090000000000001</v>
      </c>
      <c r="WC4" s="55">
        <v>-0.10829999999999999</v>
      </c>
      <c r="WD4" s="55">
        <v>-0.10580000000000001</v>
      </c>
      <c r="WE4" s="55">
        <v>-0.123</v>
      </c>
      <c r="WF4" s="55">
        <v>-0.1115</v>
      </c>
      <c r="WG4" s="55">
        <v>-0.18790000000000001</v>
      </c>
      <c r="WH4" s="55">
        <v>-0.13730000000000001</v>
      </c>
      <c r="WI4" s="55">
        <v>-9.5699999999999993E-2</v>
      </c>
      <c r="WJ4" s="55">
        <v>-0.12820000000000001</v>
      </c>
      <c r="WK4" s="55">
        <v>-7.2400000000000006E-2</v>
      </c>
      <c r="WL4" s="55">
        <v>-9.7100000000000006E-2</v>
      </c>
      <c r="WM4" s="55">
        <v>-0.14130000000000001</v>
      </c>
      <c r="WN4" s="55">
        <v>-0.14380000000000001</v>
      </c>
      <c r="WO4" s="55">
        <v>-0.13930000000000001</v>
      </c>
      <c r="WP4" s="55">
        <v>-0.1741</v>
      </c>
      <c r="WQ4" s="55">
        <v>-6.3500000000000001E-2</v>
      </c>
      <c r="WR4" s="55">
        <v>-2.3E-3</v>
      </c>
      <c r="WS4" s="55">
        <v>-4.8500000000000001E-2</v>
      </c>
      <c r="WT4" s="55">
        <v>-0.19919999999999999</v>
      </c>
      <c r="WU4" s="55">
        <v>-0.18790000000000001</v>
      </c>
      <c r="WV4" s="55">
        <v>-5.3E-3</v>
      </c>
      <c r="WW4" s="55">
        <v>0.39810000000000001</v>
      </c>
      <c r="WX4" s="55">
        <v>-6.8099999999999994E-2</v>
      </c>
      <c r="WY4" s="55">
        <v>-0.13059999999999999</v>
      </c>
      <c r="WZ4" s="55">
        <v>-0.29509999999999997</v>
      </c>
      <c r="XA4" s="55">
        <v>-0.21690000000000001</v>
      </c>
      <c r="XB4" s="55">
        <v>-0.1915</v>
      </c>
      <c r="XC4" s="55">
        <v>-0.1643</v>
      </c>
      <c r="XD4" s="55">
        <v>-0.12590000000000001</v>
      </c>
      <c r="XE4" s="55">
        <v>-4.07E-2</v>
      </c>
      <c r="XF4" s="55">
        <v>2.0000000000000001E-4</v>
      </c>
      <c r="XG4" s="55">
        <v>-0.1656</v>
      </c>
      <c r="XH4" s="55">
        <v>-0.17630000000000001</v>
      </c>
      <c r="XI4" s="55">
        <v>-2.46E-2</v>
      </c>
      <c r="XJ4" s="55">
        <v>9.5399999999999999E-2</v>
      </c>
      <c r="XK4" s="55">
        <v>0.1714</v>
      </c>
      <c r="XL4" s="55">
        <v>1.37E-2</v>
      </c>
      <c r="XM4" s="55">
        <v>2.5600000000000001E-2</v>
      </c>
      <c r="XN4" s="55">
        <v>-9.8000000000000004E-2</v>
      </c>
      <c r="XO4" s="55">
        <v>-0.19850000000000001</v>
      </c>
      <c r="XP4" s="55">
        <v>-0.1797</v>
      </c>
      <c r="XQ4" s="55">
        <v>-0.1832</v>
      </c>
      <c r="XR4" s="55">
        <v>-0.1147</v>
      </c>
      <c r="XS4" s="55">
        <v>-6.0999999999999999E-2</v>
      </c>
      <c r="XT4" s="55">
        <v>-2.3400000000000001E-2</v>
      </c>
      <c r="XU4" s="55">
        <v>-7.1099999999999997E-2</v>
      </c>
      <c r="XV4" s="55">
        <v>-0.19769999999999999</v>
      </c>
      <c r="XW4" s="55">
        <v>-0.19270000000000001</v>
      </c>
      <c r="XX4" s="55">
        <v>-0.13320000000000001</v>
      </c>
      <c r="XY4" s="55">
        <v>-0.14430000000000001</v>
      </c>
      <c r="XZ4" s="55">
        <v>-8.1600000000000006E-2</v>
      </c>
      <c r="YA4" s="55">
        <v>-2.9600000000000001E-2</v>
      </c>
      <c r="YB4" s="55">
        <v>1.37E-2</v>
      </c>
      <c r="YC4" s="55">
        <v>-0.16719999999999999</v>
      </c>
      <c r="YD4" s="55">
        <v>-0.26190000000000002</v>
      </c>
      <c r="YE4" s="55">
        <v>-0.19869999999999999</v>
      </c>
      <c r="YF4" s="55">
        <v>-0.19359999999999999</v>
      </c>
      <c r="YG4" s="55">
        <v>-9.1399999999999995E-2</v>
      </c>
      <c r="YH4" s="55">
        <v>-8.9999999999999998E-4</v>
      </c>
      <c r="YI4" s="55">
        <v>-0.1525</v>
      </c>
      <c r="YJ4" s="55">
        <v>-0.31219999999999998</v>
      </c>
      <c r="YK4" s="55">
        <v>-0.28820000000000001</v>
      </c>
    </row>
    <row r="5" spans="1:661" x14ac:dyDescent="0.35">
      <c r="A5" s="66" t="s">
        <v>17</v>
      </c>
      <c r="B5" s="66" t="s">
        <v>21</v>
      </c>
      <c r="C5" s="54">
        <v>0.11</v>
      </c>
      <c r="D5" s="54">
        <v>0.04</v>
      </c>
      <c r="E5" s="54">
        <v>0.03</v>
      </c>
      <c r="F5" s="54">
        <v>0.05</v>
      </c>
      <c r="G5" s="54">
        <v>0.01</v>
      </c>
      <c r="H5" s="54">
        <v>0.02</v>
      </c>
      <c r="I5" s="54">
        <v>0.11</v>
      </c>
      <c r="J5" s="54">
        <v>0.04</v>
      </c>
      <c r="K5" s="54">
        <v>0.05</v>
      </c>
      <c r="L5" s="54">
        <v>0.05</v>
      </c>
      <c r="M5" s="54">
        <v>0.11</v>
      </c>
      <c r="N5" s="54">
        <v>7.0000000000000007E-2</v>
      </c>
      <c r="O5" s="54">
        <v>0.09</v>
      </c>
      <c r="P5" s="54">
        <v>-0.08</v>
      </c>
      <c r="Q5" s="54">
        <v>0</v>
      </c>
      <c r="R5" s="54">
        <v>-0.04</v>
      </c>
      <c r="S5" s="54">
        <v>-0.06</v>
      </c>
      <c r="T5" s="54">
        <v>-7.0000000000000007E-2</v>
      </c>
      <c r="U5" s="54">
        <v>0.04</v>
      </c>
      <c r="V5" s="54">
        <v>0.11</v>
      </c>
      <c r="W5" s="54">
        <v>-0.1</v>
      </c>
      <c r="X5" s="54">
        <v>-0.16</v>
      </c>
      <c r="Y5" s="54">
        <v>-0.11</v>
      </c>
      <c r="Z5" s="54">
        <v>-0.17</v>
      </c>
      <c r="AA5" s="54">
        <v>-0.28000000000000003</v>
      </c>
      <c r="AB5" s="54">
        <v>-0.38</v>
      </c>
      <c r="AC5" s="54">
        <v>-0.46</v>
      </c>
      <c r="AD5" s="54">
        <v>-0.63</v>
      </c>
      <c r="AE5" s="54">
        <v>-0.9</v>
      </c>
      <c r="AF5" s="54">
        <v>-0.95</v>
      </c>
      <c r="AG5" s="55">
        <v>-0.98360000000000003</v>
      </c>
      <c r="AH5" s="55">
        <v>-0.9879</v>
      </c>
      <c r="AI5" s="55">
        <v>-0.99780000000000002</v>
      </c>
      <c r="AJ5" s="55">
        <v>-0.99960000000000004</v>
      </c>
      <c r="AK5" s="54">
        <v>-1</v>
      </c>
      <c r="AL5" s="54">
        <v>-1</v>
      </c>
      <c r="AM5" s="54">
        <v>-1</v>
      </c>
      <c r="AN5" s="54">
        <v>-1</v>
      </c>
      <c r="AO5" s="54">
        <v>-1</v>
      </c>
      <c r="AP5" s="54">
        <v>-1</v>
      </c>
      <c r="AQ5" s="54">
        <v>-1</v>
      </c>
      <c r="AR5" s="54">
        <v>-1</v>
      </c>
      <c r="AS5" s="54">
        <v>-1</v>
      </c>
      <c r="AT5" s="54">
        <v>-1</v>
      </c>
      <c r="AU5" s="54">
        <v>-1</v>
      </c>
      <c r="AV5" s="54">
        <v>-1</v>
      </c>
      <c r="AW5" s="54">
        <v>-1</v>
      </c>
      <c r="AX5" s="54">
        <v>-1</v>
      </c>
      <c r="AY5" s="54">
        <v>-1</v>
      </c>
      <c r="AZ5" s="54">
        <v>-1</v>
      </c>
      <c r="BA5" s="54">
        <v>-1</v>
      </c>
      <c r="BB5" s="54">
        <v>-1</v>
      </c>
      <c r="BC5" s="55">
        <v>-0.99860000000000004</v>
      </c>
      <c r="BD5" s="54">
        <v>-1</v>
      </c>
      <c r="BE5" s="54">
        <v>-1</v>
      </c>
      <c r="BF5" s="54">
        <v>-1</v>
      </c>
      <c r="BG5" s="55">
        <v>-0.99939999999999996</v>
      </c>
      <c r="BH5" s="54">
        <v>-1</v>
      </c>
      <c r="BI5" s="54">
        <v>-1</v>
      </c>
      <c r="BJ5" s="54">
        <v>-1</v>
      </c>
      <c r="BK5" s="54">
        <v>-1</v>
      </c>
      <c r="BL5" s="54">
        <v>-1</v>
      </c>
      <c r="BM5" s="54">
        <v>-1</v>
      </c>
      <c r="BN5" s="54">
        <v>-1</v>
      </c>
      <c r="BO5" s="54">
        <v>-1</v>
      </c>
      <c r="BP5" s="54">
        <v>-1</v>
      </c>
      <c r="BQ5" s="54">
        <v>-1</v>
      </c>
      <c r="BR5" s="54">
        <v>-1</v>
      </c>
      <c r="BS5" s="54">
        <v>-1</v>
      </c>
      <c r="BT5" s="54">
        <v>-1</v>
      </c>
      <c r="BU5" s="54">
        <v>-1</v>
      </c>
      <c r="BV5" s="54">
        <v>-1</v>
      </c>
      <c r="BW5" s="55">
        <v>-0.99909999999999999</v>
      </c>
      <c r="BX5" s="54">
        <v>-1</v>
      </c>
      <c r="BY5" s="55">
        <v>-0.99970000000000003</v>
      </c>
      <c r="BZ5" s="54">
        <v>-1</v>
      </c>
      <c r="CA5" s="54">
        <v>-1</v>
      </c>
      <c r="CB5" s="54">
        <v>-1</v>
      </c>
      <c r="CC5" s="54">
        <v>-1</v>
      </c>
      <c r="CD5" s="54">
        <v>-1</v>
      </c>
      <c r="CE5" s="54">
        <v>-1</v>
      </c>
      <c r="CF5" s="55">
        <v>-0.99419999999999997</v>
      </c>
      <c r="CG5" s="55">
        <v>-0.99480000000000002</v>
      </c>
      <c r="CH5" s="55">
        <v>-0.94489999999999996</v>
      </c>
      <c r="CI5" s="55">
        <v>-0.95320000000000005</v>
      </c>
      <c r="CJ5" s="55">
        <v>-0.91520000000000001</v>
      </c>
      <c r="CK5" s="55">
        <v>-0.91520000000000001</v>
      </c>
      <c r="CL5" s="55">
        <v>-0.79979999999999996</v>
      </c>
      <c r="CM5" s="55">
        <v>-0.7903</v>
      </c>
      <c r="CN5" s="55">
        <v>-0.73929999999999996</v>
      </c>
      <c r="CO5" s="55">
        <v>-0.62319999999999998</v>
      </c>
      <c r="CP5" s="55">
        <v>-0.65139999999999998</v>
      </c>
      <c r="CQ5" s="55">
        <v>-0.55649999999999999</v>
      </c>
      <c r="CR5" s="55">
        <v>-0.24399999999999999</v>
      </c>
      <c r="CS5" s="55">
        <v>-0.50229999999999997</v>
      </c>
      <c r="CT5" s="55">
        <v>-0.60519999999999996</v>
      </c>
      <c r="CU5" s="55">
        <v>-0.54679999999999995</v>
      </c>
      <c r="CV5" s="55">
        <v>-0.56440000000000001</v>
      </c>
      <c r="CW5" s="55">
        <v>-0.59599999999999997</v>
      </c>
      <c r="CX5" s="55">
        <v>-0.5484</v>
      </c>
      <c r="CY5" s="55">
        <v>-0.67179999999999995</v>
      </c>
      <c r="CZ5" s="55">
        <v>-0.43959999999999999</v>
      </c>
      <c r="DA5" s="55">
        <v>-0.32500000000000001</v>
      </c>
      <c r="DB5" s="55">
        <v>3.3999999999999998E-3</v>
      </c>
      <c r="DC5" s="55">
        <v>0.3221</v>
      </c>
      <c r="DD5" s="55">
        <v>-0.39240000000000003</v>
      </c>
      <c r="DE5" s="55">
        <v>-0.31940000000000002</v>
      </c>
      <c r="DF5" s="55">
        <v>-0.42770000000000002</v>
      </c>
      <c r="DG5" s="55">
        <v>-0.23830000000000001</v>
      </c>
      <c r="DH5" s="55">
        <v>-0.2296</v>
      </c>
      <c r="DI5" s="55">
        <v>-0.41170000000000001</v>
      </c>
      <c r="DJ5" s="55">
        <v>-0.54369999999999996</v>
      </c>
      <c r="DK5" s="55">
        <v>-0.13469999999999999</v>
      </c>
      <c r="DL5" s="55">
        <v>-9.9299999999999999E-2</v>
      </c>
      <c r="DM5" s="55">
        <v>7.4899999999999994E-2</v>
      </c>
      <c r="DN5" s="55">
        <v>3.2899999999999999E-2</v>
      </c>
      <c r="DO5" s="55">
        <v>-0.14069999999999999</v>
      </c>
      <c r="DP5" s="55">
        <v>-0.218</v>
      </c>
      <c r="DQ5" s="55">
        <v>-0.27329999999999999</v>
      </c>
      <c r="DR5" s="55">
        <v>-0.2475</v>
      </c>
      <c r="DS5" s="55">
        <v>-0.23730000000000001</v>
      </c>
      <c r="DT5" s="55">
        <v>-0.30859999999999999</v>
      </c>
      <c r="DU5" s="55">
        <v>-6.6400000000000001E-2</v>
      </c>
      <c r="DV5" s="55">
        <v>-4.07E-2</v>
      </c>
      <c r="DW5" s="55">
        <v>7.3300000000000004E-2</v>
      </c>
      <c r="DX5" s="55">
        <v>-0.13109999999999999</v>
      </c>
      <c r="DY5" s="55">
        <v>-8.9599999999999999E-2</v>
      </c>
      <c r="DZ5" s="55">
        <v>-1.7399999999999999E-2</v>
      </c>
      <c r="EA5" s="55">
        <v>-7.6899999999999996E-2</v>
      </c>
      <c r="EB5" s="55">
        <v>-1.43E-2</v>
      </c>
      <c r="EC5" s="55">
        <v>8.0999999999999996E-3</v>
      </c>
      <c r="ED5" s="55">
        <v>0.1431</v>
      </c>
      <c r="EE5" s="55">
        <v>-0.1613</v>
      </c>
      <c r="EF5" s="55">
        <v>-0.1072</v>
      </c>
      <c r="EG5" s="55">
        <v>-5.3900000000000003E-2</v>
      </c>
      <c r="EH5" s="55">
        <v>-7.3300000000000004E-2</v>
      </c>
      <c r="EI5" s="55">
        <v>1.8E-3</v>
      </c>
      <c r="EJ5" s="55">
        <v>3.1E-2</v>
      </c>
      <c r="EK5" s="55">
        <v>5.8999999999999999E-3</v>
      </c>
      <c r="EL5" s="55">
        <v>-0.15759999999999999</v>
      </c>
      <c r="EM5" s="55">
        <v>-6.9599999999999995E-2</v>
      </c>
      <c r="EN5" s="55">
        <v>-1.24E-2</v>
      </c>
      <c r="EO5" s="55">
        <v>-3.7600000000000001E-2</v>
      </c>
      <c r="EP5" s="55">
        <v>-1.95E-2</v>
      </c>
      <c r="EQ5" s="55">
        <v>1.38E-2</v>
      </c>
      <c r="ER5" s="55">
        <v>9.4999999999999998E-3</v>
      </c>
      <c r="ES5" s="55">
        <v>-3.9800000000000002E-2</v>
      </c>
      <c r="ET5" s="55">
        <v>2.5000000000000001E-2</v>
      </c>
      <c r="EU5" s="55">
        <v>5.5500000000000001E-2</v>
      </c>
      <c r="EV5" s="55">
        <v>0.1065</v>
      </c>
      <c r="EW5" s="55">
        <v>0.18779999999999999</v>
      </c>
      <c r="EX5" s="55">
        <v>0.16919999999999999</v>
      </c>
      <c r="EY5" s="55">
        <v>0.14760000000000001</v>
      </c>
      <c r="EZ5" s="55">
        <v>0.1246</v>
      </c>
      <c r="FA5" s="55">
        <v>0.18329999999999999</v>
      </c>
      <c r="FB5" s="55">
        <v>0.2276</v>
      </c>
      <c r="FC5" s="55">
        <v>0.2485</v>
      </c>
      <c r="FD5" s="55">
        <v>0.29270000000000002</v>
      </c>
      <c r="FE5" s="55">
        <v>0.1731</v>
      </c>
      <c r="FF5" s="55">
        <v>9.11E-2</v>
      </c>
      <c r="FG5" s="55">
        <v>0.12230000000000001</v>
      </c>
      <c r="FH5" s="55">
        <v>0.1525</v>
      </c>
      <c r="FI5" s="55">
        <v>0.20630000000000001</v>
      </c>
      <c r="FJ5" s="55">
        <v>0.24709999999999999</v>
      </c>
      <c r="FK5" s="55">
        <v>0.1381</v>
      </c>
      <c r="FL5" s="55">
        <v>8.3799999999999999E-2</v>
      </c>
      <c r="FM5" s="55">
        <v>0.16550000000000001</v>
      </c>
      <c r="FN5" s="55">
        <v>0.1893</v>
      </c>
      <c r="FO5" s="55">
        <v>0.13600000000000001</v>
      </c>
      <c r="FP5" s="55">
        <v>0.13189999999999999</v>
      </c>
      <c r="FQ5" s="55">
        <v>0.157</v>
      </c>
      <c r="FR5" s="55">
        <v>0.1164</v>
      </c>
      <c r="FS5" s="55">
        <v>2.46E-2</v>
      </c>
      <c r="FT5" s="55">
        <v>-2.87E-2</v>
      </c>
      <c r="FU5" s="55">
        <v>5.7799999999999997E-2</v>
      </c>
      <c r="FV5" s="55">
        <v>-4.7699999999999999E-2</v>
      </c>
      <c r="FW5" s="55">
        <v>8.8400000000000006E-2</v>
      </c>
      <c r="FX5" s="55">
        <v>2.7099999999999999E-2</v>
      </c>
      <c r="FY5" s="55">
        <v>0.1143</v>
      </c>
      <c r="FZ5" s="55">
        <v>6.7699999999999996E-2</v>
      </c>
      <c r="GA5" s="55">
        <v>8.5300000000000001E-2</v>
      </c>
      <c r="GB5" s="55">
        <v>0.1208</v>
      </c>
      <c r="GC5" s="55">
        <v>9.9199999999999997E-2</v>
      </c>
      <c r="GD5" s="55">
        <v>0.1706</v>
      </c>
      <c r="GE5" s="55">
        <v>0.20910000000000001</v>
      </c>
      <c r="GF5" s="55">
        <v>0.17150000000000001</v>
      </c>
      <c r="GG5" s="55">
        <v>0.1898</v>
      </c>
      <c r="GH5" s="55">
        <v>0.21540000000000001</v>
      </c>
      <c r="GI5" s="55">
        <v>0.24529999999999999</v>
      </c>
      <c r="GJ5" s="55">
        <v>0.26419999999999999</v>
      </c>
      <c r="GK5" s="55">
        <v>0.28129999999999999</v>
      </c>
      <c r="GL5" s="55">
        <v>0.21129999999999999</v>
      </c>
      <c r="GM5" s="55">
        <v>0.24149999999999999</v>
      </c>
      <c r="GN5" s="55">
        <v>0.27779999999999999</v>
      </c>
      <c r="GO5" s="55">
        <v>0.13569999999999999</v>
      </c>
      <c r="GP5" s="55">
        <v>0.2077</v>
      </c>
      <c r="GQ5" s="55">
        <v>0.1603</v>
      </c>
      <c r="GR5" s="55">
        <v>0.1532</v>
      </c>
      <c r="GS5" s="55">
        <v>0.1263</v>
      </c>
      <c r="GT5" s="55">
        <v>0.19450000000000001</v>
      </c>
      <c r="GU5" s="55">
        <v>0.1487</v>
      </c>
      <c r="GV5" s="55">
        <v>0.13089999999999999</v>
      </c>
      <c r="GW5" s="55">
        <v>7.7700000000000005E-2</v>
      </c>
      <c r="GX5" s="55">
        <v>7.3400000000000007E-2</v>
      </c>
      <c r="GY5" s="55">
        <v>0.16639999999999999</v>
      </c>
      <c r="GZ5" s="55">
        <v>0.115</v>
      </c>
      <c r="HA5" s="55">
        <v>0.20169999999999999</v>
      </c>
      <c r="HB5" s="55">
        <v>0.2104</v>
      </c>
      <c r="HC5" s="55">
        <v>0.21340000000000001</v>
      </c>
      <c r="HD5" s="55">
        <v>0.1283</v>
      </c>
      <c r="HE5" s="55">
        <v>9.3399999999999997E-2</v>
      </c>
      <c r="HF5" s="55">
        <v>6.9400000000000003E-2</v>
      </c>
      <c r="HG5" s="54">
        <v>0.05</v>
      </c>
      <c r="HH5" s="55">
        <v>0.1071</v>
      </c>
      <c r="HI5" s="55">
        <v>0.21759999999999999</v>
      </c>
      <c r="HJ5" s="55">
        <v>0.18049999999999999</v>
      </c>
      <c r="HK5" s="55">
        <v>7.6700000000000004E-2</v>
      </c>
      <c r="HL5" s="55">
        <v>4.9200000000000001E-2</v>
      </c>
      <c r="HM5" s="55">
        <v>4.6800000000000001E-2</v>
      </c>
      <c r="HN5" s="55">
        <v>2.1600000000000001E-2</v>
      </c>
      <c r="HO5" s="55">
        <v>6.6299999999999998E-2</v>
      </c>
      <c r="HP5" s="55">
        <v>0.1026</v>
      </c>
      <c r="HQ5" s="55">
        <v>4.5999999999999999E-2</v>
      </c>
      <c r="HR5" s="55">
        <v>9.9400000000000002E-2</v>
      </c>
      <c r="HS5" s="55">
        <v>7.4899999999999994E-2</v>
      </c>
      <c r="HT5" s="55">
        <v>-8.4900000000000003E-2</v>
      </c>
      <c r="HU5" s="55">
        <v>-0.24979999999999999</v>
      </c>
      <c r="HV5" s="55">
        <v>0.1255</v>
      </c>
      <c r="HW5" s="55">
        <v>0.1961</v>
      </c>
      <c r="HX5" s="55">
        <v>0.14990000000000001</v>
      </c>
      <c r="HY5" s="55">
        <v>-4.7300000000000002E-2</v>
      </c>
      <c r="HZ5" s="55">
        <v>-2.63E-2</v>
      </c>
      <c r="IA5" s="55">
        <v>6.6900000000000001E-2</v>
      </c>
      <c r="IB5" s="55">
        <v>4.3200000000000002E-2</v>
      </c>
      <c r="IC5" s="55">
        <v>0.1048</v>
      </c>
      <c r="ID5" s="55">
        <v>0.14019999999999999</v>
      </c>
      <c r="IE5" s="55">
        <v>0.1053</v>
      </c>
      <c r="IF5" s="55">
        <v>0.12180000000000001</v>
      </c>
      <c r="IG5" s="55">
        <v>7.0099999999999996E-2</v>
      </c>
      <c r="IH5" s="55">
        <v>-2.1299999999999999E-2</v>
      </c>
      <c r="II5" s="55">
        <v>1.78E-2</v>
      </c>
      <c r="IJ5" s="55">
        <v>7.6E-3</v>
      </c>
      <c r="IK5" s="55">
        <v>-5.21E-2</v>
      </c>
      <c r="IL5" s="55">
        <v>-5.1299999999999998E-2</v>
      </c>
      <c r="IM5" s="55">
        <v>-9.3299999999999994E-2</v>
      </c>
      <c r="IN5" s="55">
        <v>-0.1066</v>
      </c>
      <c r="IO5" s="55">
        <v>-0.14410000000000001</v>
      </c>
      <c r="IP5" s="54">
        <v>-0.15</v>
      </c>
      <c r="IQ5" s="55">
        <v>-0.18659999999999999</v>
      </c>
      <c r="IR5" s="55">
        <v>-0.20830000000000001</v>
      </c>
      <c r="IS5" s="55">
        <v>-0.2228</v>
      </c>
      <c r="IT5" s="55">
        <v>-0.33289999999999997</v>
      </c>
      <c r="IU5" s="55">
        <v>-0.32779999999999998</v>
      </c>
      <c r="IV5" s="55">
        <v>-0.28770000000000001</v>
      </c>
      <c r="IW5" s="55">
        <v>-0.32290000000000002</v>
      </c>
      <c r="IX5" s="55">
        <v>-0.1905</v>
      </c>
      <c r="IY5" s="55">
        <v>-9.8900000000000002E-2</v>
      </c>
      <c r="IZ5" s="55">
        <v>0.1225</v>
      </c>
      <c r="JA5" s="55">
        <v>-0.96009999999999995</v>
      </c>
      <c r="JB5" s="55">
        <v>-0.96299999999999997</v>
      </c>
      <c r="JC5" s="55">
        <v>-0.96560000000000001</v>
      </c>
      <c r="JD5" s="55">
        <v>-0.95720000000000005</v>
      </c>
      <c r="JE5" s="55">
        <v>-0.95079999999999998</v>
      </c>
      <c r="JF5" s="55">
        <v>-0.94769999999999999</v>
      </c>
      <c r="JG5" s="55">
        <v>-0.9748</v>
      </c>
      <c r="JH5" s="55">
        <v>-0.98450000000000004</v>
      </c>
      <c r="JI5" s="55">
        <v>-0.97230000000000005</v>
      </c>
      <c r="JJ5" s="55">
        <v>-0.96579999999999999</v>
      </c>
      <c r="JK5" s="55">
        <v>-0.96740000000000004</v>
      </c>
      <c r="JL5" s="55">
        <v>-0.96209999999999996</v>
      </c>
      <c r="JM5" s="55">
        <v>-0.95089999999999997</v>
      </c>
      <c r="JN5" s="55">
        <v>-0.97050000000000003</v>
      </c>
      <c r="JO5" s="55">
        <v>-0.98780000000000001</v>
      </c>
      <c r="JP5" s="55">
        <v>-0.97709999999999997</v>
      </c>
      <c r="JQ5" s="55">
        <v>-0.98370000000000002</v>
      </c>
      <c r="JR5" s="55">
        <v>-0.97140000000000004</v>
      </c>
      <c r="JS5" s="55">
        <v>-0.96779999999999999</v>
      </c>
      <c r="JT5" s="55">
        <v>-0.96679999999999999</v>
      </c>
      <c r="JU5" s="55">
        <v>-0.98019999999999996</v>
      </c>
      <c r="JV5" s="55">
        <v>-0.99270000000000003</v>
      </c>
      <c r="JW5" s="55">
        <v>-0.98880000000000001</v>
      </c>
      <c r="JX5" s="55">
        <v>-0.98080000000000001</v>
      </c>
      <c r="JY5" s="55">
        <v>-0.97760000000000002</v>
      </c>
      <c r="JZ5" s="55">
        <v>-0.95860000000000001</v>
      </c>
      <c r="KA5" s="55">
        <v>-0.96099999999999997</v>
      </c>
      <c r="KB5" s="55">
        <v>-0.97430000000000005</v>
      </c>
      <c r="KC5" s="55">
        <v>-0.98980000000000001</v>
      </c>
      <c r="KD5" s="55">
        <v>-0.97899999999999998</v>
      </c>
      <c r="KE5" s="55">
        <v>-0.97430000000000005</v>
      </c>
      <c r="KF5" s="55">
        <v>-0.95909999999999995</v>
      </c>
      <c r="KG5" s="55">
        <v>-0.92220000000000002</v>
      </c>
      <c r="KH5" s="55">
        <v>-0.93279999999999996</v>
      </c>
      <c r="KI5" s="55">
        <v>-0.95820000000000005</v>
      </c>
      <c r="KJ5" s="55">
        <v>-0.98560000000000003</v>
      </c>
      <c r="KK5" s="55">
        <v>-0.9819</v>
      </c>
      <c r="KL5" s="55">
        <v>-0.9768</v>
      </c>
      <c r="KM5" s="55">
        <v>-0.96899999999999997</v>
      </c>
      <c r="KN5" s="55">
        <v>-0.92859999999999998</v>
      </c>
      <c r="KO5" s="55">
        <v>-0.94610000000000005</v>
      </c>
      <c r="KP5" s="55">
        <v>-0.97070000000000001</v>
      </c>
      <c r="KQ5" s="55">
        <v>-0.98709999999999998</v>
      </c>
      <c r="KR5" s="55">
        <v>-0.98109999999999997</v>
      </c>
      <c r="KS5" s="55">
        <v>-0.98240000000000005</v>
      </c>
      <c r="KT5" s="55">
        <v>-0.96319999999999995</v>
      </c>
      <c r="KU5" s="55">
        <v>-0.92859999999999998</v>
      </c>
      <c r="KV5" s="55">
        <v>-0.94940000000000002</v>
      </c>
      <c r="KW5" s="55">
        <v>-0.97789999999999999</v>
      </c>
      <c r="KX5" s="55">
        <v>-0.98870000000000002</v>
      </c>
      <c r="KY5" s="55">
        <v>-0.98009999999999997</v>
      </c>
      <c r="KZ5" s="55">
        <v>-0.97650000000000003</v>
      </c>
      <c r="LA5" s="55">
        <v>-0.98480000000000001</v>
      </c>
      <c r="LB5" s="55">
        <v>-0.87039999999999995</v>
      </c>
      <c r="LC5" s="55">
        <v>-0.89039999999999997</v>
      </c>
      <c r="LD5" s="55">
        <v>-0.97599999999999998</v>
      </c>
      <c r="LE5" s="55">
        <v>-0.99119999999999997</v>
      </c>
      <c r="LF5" s="55">
        <v>-0.99350000000000005</v>
      </c>
      <c r="LG5" s="55">
        <v>-0.9869</v>
      </c>
      <c r="LH5" s="55">
        <v>-0.88060000000000005</v>
      </c>
      <c r="LI5" s="55">
        <v>-0.99539999999999995</v>
      </c>
      <c r="LJ5" s="55">
        <v>-0.99409999999999998</v>
      </c>
      <c r="LK5" s="55">
        <v>-0.99399999999999999</v>
      </c>
      <c r="LL5" s="55">
        <v>-0.99829999999999997</v>
      </c>
      <c r="LM5" s="55">
        <v>-0.99619999999999997</v>
      </c>
      <c r="LN5" s="55">
        <v>-0.99590000000000001</v>
      </c>
      <c r="LO5" s="55">
        <v>-0.99560000000000004</v>
      </c>
      <c r="LP5" s="55">
        <v>-0.9919</v>
      </c>
      <c r="LQ5" s="55">
        <v>-0.99009999999999998</v>
      </c>
      <c r="LR5" s="55">
        <v>-0.9909</v>
      </c>
      <c r="LS5" s="55">
        <v>-0.99719999999999998</v>
      </c>
      <c r="LT5" s="55">
        <v>-0.99390000000000001</v>
      </c>
      <c r="LU5" s="55">
        <v>-0.99439999999999995</v>
      </c>
      <c r="LV5" s="55">
        <v>-0.99480000000000002</v>
      </c>
      <c r="LW5" s="55">
        <v>-0.99239999999999995</v>
      </c>
      <c r="LX5" s="55">
        <v>-0.99009999999999998</v>
      </c>
      <c r="LY5" s="55">
        <v>-0.99550000000000005</v>
      </c>
      <c r="LZ5" s="55">
        <v>-0.99690000000000001</v>
      </c>
      <c r="MA5" s="55">
        <v>-0.99839999999999995</v>
      </c>
      <c r="MB5" s="55">
        <v>-0.99690000000000001</v>
      </c>
      <c r="MC5" s="55">
        <v>-0.99380000000000002</v>
      </c>
      <c r="MD5" s="55">
        <v>-0.99380000000000002</v>
      </c>
      <c r="ME5" s="55">
        <v>-0.99180000000000001</v>
      </c>
      <c r="MF5" s="55">
        <v>-0.99529999999999996</v>
      </c>
      <c r="MG5" s="55">
        <v>-0.99780000000000002</v>
      </c>
      <c r="MH5" s="55">
        <v>-0.99570000000000003</v>
      </c>
      <c r="MI5" s="55">
        <v>-0.99709999999999999</v>
      </c>
      <c r="MJ5" s="55">
        <v>-0.99629999999999996</v>
      </c>
      <c r="MK5" s="55">
        <v>-0.99260000000000004</v>
      </c>
      <c r="ML5" s="55">
        <v>-0.99109999999999998</v>
      </c>
      <c r="MM5" s="55">
        <v>-0.99619999999999997</v>
      </c>
      <c r="MN5" s="55">
        <v>-0.99750000000000005</v>
      </c>
      <c r="MO5" s="55">
        <v>-0.99719999999999998</v>
      </c>
      <c r="MP5" s="55">
        <v>-0.99670000000000003</v>
      </c>
      <c r="MQ5" s="55">
        <v>-0.99590000000000001</v>
      </c>
      <c r="MR5" s="55">
        <v>-0.99419999999999997</v>
      </c>
      <c r="MS5" s="55">
        <v>-0.9919</v>
      </c>
      <c r="MT5" s="55">
        <v>-0.99750000000000005</v>
      </c>
      <c r="MU5" s="55">
        <v>-0.99919999999999998</v>
      </c>
      <c r="MV5" s="55">
        <v>-0.99480000000000002</v>
      </c>
      <c r="MW5" s="55">
        <v>-0.99709999999999999</v>
      </c>
      <c r="MX5" s="55">
        <v>-0.99729999999999996</v>
      </c>
      <c r="MY5" s="55">
        <v>-0.99560000000000004</v>
      </c>
      <c r="MZ5" s="55">
        <v>-0.99380000000000002</v>
      </c>
      <c r="NA5" s="55">
        <v>-0.99209999999999998</v>
      </c>
      <c r="NB5" s="55">
        <v>-0.99739999999999995</v>
      </c>
      <c r="NC5" s="55">
        <v>-0.99790000000000001</v>
      </c>
      <c r="ND5" s="55">
        <v>-0.99539999999999995</v>
      </c>
      <c r="NE5" s="55">
        <v>-0.99409999999999998</v>
      </c>
      <c r="NF5" s="55">
        <v>-0.99570000000000003</v>
      </c>
      <c r="NG5" s="55">
        <v>-0.99019999999999997</v>
      </c>
      <c r="NH5" s="55">
        <v>-0.997</v>
      </c>
      <c r="NI5" s="55">
        <v>-0.99760000000000004</v>
      </c>
      <c r="NJ5" s="55">
        <v>-0.99790000000000001</v>
      </c>
      <c r="NK5" s="55">
        <v>-0.99709999999999999</v>
      </c>
      <c r="NL5" s="55">
        <v>-0.99399999999999999</v>
      </c>
      <c r="NM5" s="55">
        <v>-0.996</v>
      </c>
      <c r="NN5" s="55">
        <v>-0.99050000000000005</v>
      </c>
      <c r="NO5" s="55">
        <v>-0.99580000000000002</v>
      </c>
      <c r="NP5" s="55">
        <v>-0.99829999999999997</v>
      </c>
      <c r="NQ5" s="55">
        <v>-0.997</v>
      </c>
      <c r="NR5" s="55">
        <v>-0.99670000000000003</v>
      </c>
      <c r="NS5" s="55">
        <v>-0.98899999999999999</v>
      </c>
      <c r="NT5" s="55">
        <v>-0.99219999999999997</v>
      </c>
      <c r="NU5" s="55">
        <v>-0.98870000000000002</v>
      </c>
      <c r="NV5" s="55">
        <v>-0.99529999999999996</v>
      </c>
      <c r="NW5" s="55">
        <v>-0.9909</v>
      </c>
      <c r="NX5" s="55">
        <v>-0.98719999999999997</v>
      </c>
      <c r="NY5" s="55">
        <v>-0.98509999999999998</v>
      </c>
      <c r="NZ5" s="55">
        <v>-0.98519999999999996</v>
      </c>
      <c r="OA5" s="55">
        <v>-0.99150000000000005</v>
      </c>
      <c r="OB5" s="55">
        <v>-0.98629999999999995</v>
      </c>
      <c r="OC5" s="55">
        <v>-0.99470000000000003</v>
      </c>
      <c r="OD5" s="55">
        <v>-0.99070000000000003</v>
      </c>
      <c r="OE5" s="55">
        <v>-0.98599999999999999</v>
      </c>
      <c r="OF5" s="55">
        <v>-0.98770000000000002</v>
      </c>
      <c r="OG5" s="55">
        <v>-0.98929999999999996</v>
      </c>
      <c r="OH5" s="55">
        <v>-0.98480000000000001</v>
      </c>
      <c r="OI5" s="55">
        <v>-0.98670000000000002</v>
      </c>
      <c r="OJ5" s="55">
        <v>-0.99180000000000001</v>
      </c>
      <c r="OK5" s="55">
        <v>-0.98550000000000004</v>
      </c>
      <c r="OL5" s="55">
        <v>-0.98719999999999997</v>
      </c>
      <c r="OM5" s="55">
        <v>-0.98609999999999998</v>
      </c>
      <c r="ON5" s="55">
        <v>-0.98709999999999998</v>
      </c>
      <c r="OO5" s="55">
        <v>-0.98950000000000005</v>
      </c>
      <c r="OP5" s="55">
        <v>-0.98670000000000002</v>
      </c>
      <c r="OQ5" s="55">
        <v>-0.99009999999999998</v>
      </c>
      <c r="OR5" s="55">
        <v>-0.98650000000000004</v>
      </c>
      <c r="OS5" s="55">
        <v>-0.98340000000000005</v>
      </c>
      <c r="OT5" s="55">
        <v>-0.98480000000000001</v>
      </c>
      <c r="OU5" s="55">
        <v>-0.98750000000000004</v>
      </c>
      <c r="OV5" s="55">
        <v>-0.99139999999999995</v>
      </c>
      <c r="OW5" s="55">
        <v>-0.98760000000000003</v>
      </c>
      <c r="OX5" s="55">
        <v>-0.97199999999999998</v>
      </c>
      <c r="OY5" s="55">
        <v>-0.98350000000000004</v>
      </c>
      <c r="OZ5" s="55">
        <v>-0.99470000000000003</v>
      </c>
      <c r="PA5" s="55">
        <v>-0.99270000000000003</v>
      </c>
      <c r="PB5" s="55">
        <v>-0.98960000000000004</v>
      </c>
      <c r="PC5" s="55">
        <v>-0.98850000000000005</v>
      </c>
      <c r="PD5" s="55">
        <v>-0.98450000000000004</v>
      </c>
      <c r="PE5" s="55">
        <v>-0.98480000000000001</v>
      </c>
      <c r="PF5" s="55">
        <v>-0.98809999999999998</v>
      </c>
      <c r="PG5" s="55">
        <v>-0.9829</v>
      </c>
      <c r="PH5" s="55">
        <v>-0.97319999999999995</v>
      </c>
      <c r="PI5" s="55">
        <v>-0.97760000000000002</v>
      </c>
      <c r="PJ5" s="55">
        <v>-0.97309999999999997</v>
      </c>
      <c r="PK5" s="55">
        <v>-0.96919999999999995</v>
      </c>
      <c r="PL5" s="55">
        <v>-0.97819999999999996</v>
      </c>
      <c r="PM5" s="55">
        <v>-0.98570000000000002</v>
      </c>
      <c r="PN5" s="55">
        <v>-0.97030000000000005</v>
      </c>
      <c r="PO5" s="55">
        <v>-0.98280000000000001</v>
      </c>
      <c r="PP5" s="55">
        <v>-0.97989999999999999</v>
      </c>
      <c r="PQ5" s="55">
        <v>-0.97699999999999998</v>
      </c>
      <c r="PR5" s="55">
        <v>-0.9597</v>
      </c>
      <c r="PS5" s="55">
        <v>-0.96299999999999997</v>
      </c>
      <c r="PT5" s="55">
        <v>-0.98480000000000001</v>
      </c>
      <c r="PU5" s="55">
        <v>-0.98650000000000004</v>
      </c>
      <c r="PV5" s="55">
        <v>-0.98109999999999997</v>
      </c>
      <c r="PW5" s="55">
        <v>-0.98399999999999999</v>
      </c>
      <c r="PX5" s="55">
        <v>-0.97740000000000005</v>
      </c>
      <c r="PY5" s="55">
        <v>-0.96909999999999996</v>
      </c>
      <c r="PZ5" s="55">
        <v>-0.96389999999999998</v>
      </c>
      <c r="QA5" s="55">
        <v>-0.96140000000000003</v>
      </c>
      <c r="QB5" s="55">
        <v>-0.96879999999999999</v>
      </c>
      <c r="QC5" s="55">
        <v>-0.96750000000000003</v>
      </c>
      <c r="QD5" s="55">
        <v>-0.96250000000000002</v>
      </c>
      <c r="QE5" s="55">
        <v>-0.96530000000000005</v>
      </c>
      <c r="QF5" s="55">
        <v>-0.9415</v>
      </c>
      <c r="QG5" s="55">
        <v>-0.94920000000000004</v>
      </c>
      <c r="QH5" s="55">
        <v>-0.90580000000000005</v>
      </c>
      <c r="QI5" s="55">
        <v>-0.94320000000000004</v>
      </c>
      <c r="QJ5" s="55">
        <v>-0.93769999999999998</v>
      </c>
      <c r="QK5" s="55">
        <v>-0.88859999999999995</v>
      </c>
      <c r="QL5" s="55">
        <v>-0.86670000000000003</v>
      </c>
      <c r="QM5" s="55">
        <v>-0.87360000000000004</v>
      </c>
      <c r="QN5" s="55">
        <v>-0.87990000000000002</v>
      </c>
      <c r="QO5" s="55">
        <v>-0.89700000000000002</v>
      </c>
      <c r="QP5" s="55">
        <v>-0.8992</v>
      </c>
      <c r="QQ5" s="55">
        <v>-0.89380000000000004</v>
      </c>
      <c r="QR5" s="55">
        <v>-0.84570000000000001</v>
      </c>
      <c r="QS5" s="55">
        <v>-0.7631</v>
      </c>
      <c r="QT5" s="55">
        <v>-0.67079999999999995</v>
      </c>
      <c r="QU5" s="55">
        <v>-0.52869999999999995</v>
      </c>
      <c r="QV5" s="55">
        <v>-0.2646</v>
      </c>
      <c r="QW5" s="55">
        <v>-0.76439999999999997</v>
      </c>
      <c r="QX5" s="55">
        <v>-0.76819999999999999</v>
      </c>
      <c r="QY5" s="55">
        <v>-0.80349999999999999</v>
      </c>
      <c r="QZ5" s="55">
        <v>-0.51580000000000004</v>
      </c>
      <c r="RA5" s="55">
        <v>-0.3594</v>
      </c>
      <c r="RB5" s="55">
        <v>-0.16259999999999999</v>
      </c>
      <c r="RC5" s="55">
        <v>-0.33729999999999999</v>
      </c>
      <c r="RD5" s="55">
        <v>-0.2404</v>
      </c>
      <c r="RE5" s="55">
        <v>-4.3E-3</v>
      </c>
      <c r="RF5" s="55">
        <v>5.0999999999999997E-2</v>
      </c>
      <c r="RG5" s="55">
        <v>2.4299999999999999E-2</v>
      </c>
      <c r="RH5" s="55">
        <v>-8.8700000000000001E-2</v>
      </c>
      <c r="RI5" s="55">
        <v>-0.37880000000000003</v>
      </c>
      <c r="RJ5" s="55">
        <v>-0.51160000000000005</v>
      </c>
      <c r="RK5" s="55">
        <v>-3.3799999999999997E-2</v>
      </c>
      <c r="RL5" s="55">
        <v>-0.1305</v>
      </c>
      <c r="RM5" s="55">
        <v>-2.2499999999999999E-2</v>
      </c>
      <c r="RN5" s="55">
        <v>0.2281</v>
      </c>
      <c r="RO5" s="55">
        <v>0.2586</v>
      </c>
      <c r="RP5" s="55">
        <v>0.31730000000000003</v>
      </c>
      <c r="RQ5" s="55">
        <v>1.01E-2</v>
      </c>
      <c r="RR5" s="55">
        <v>3.6400000000000002E-2</v>
      </c>
      <c r="RS5" s="55">
        <v>5.62E-2</v>
      </c>
      <c r="RT5" s="55">
        <v>-4.4999999999999998E-2</v>
      </c>
      <c r="RU5" s="55">
        <v>0.2235</v>
      </c>
      <c r="RV5" s="55">
        <v>0.15040000000000001</v>
      </c>
      <c r="RW5" s="55">
        <v>0.39179999999999998</v>
      </c>
      <c r="RX5" s="55">
        <v>5.2499999999999998E-2</v>
      </c>
      <c r="RY5" s="55">
        <v>-3.0999999999999999E-3</v>
      </c>
      <c r="RZ5" s="55">
        <v>0.1091</v>
      </c>
      <c r="SA5" s="55">
        <v>4.19E-2</v>
      </c>
      <c r="SB5" s="55">
        <v>0.25700000000000001</v>
      </c>
      <c r="SC5" s="54">
        <v>0.45</v>
      </c>
      <c r="SD5" s="55">
        <v>0.56030000000000002</v>
      </c>
      <c r="SE5" s="55">
        <v>5.5599999999999997E-2</v>
      </c>
      <c r="SF5" s="55">
        <v>-9.2700000000000005E-2</v>
      </c>
      <c r="SG5" s="55">
        <v>9.3399999999999997E-2</v>
      </c>
      <c r="SH5" s="55">
        <v>0.16300000000000001</v>
      </c>
      <c r="SI5" s="55">
        <v>0.36370000000000002</v>
      </c>
      <c r="SJ5" s="55">
        <v>0.4859</v>
      </c>
      <c r="SK5" s="55">
        <v>0.33200000000000002</v>
      </c>
      <c r="SL5" s="55">
        <v>4.5900000000000003E-2</v>
      </c>
      <c r="SM5" s="55">
        <v>0.12709999999999999</v>
      </c>
      <c r="SN5" s="55">
        <v>0.2079</v>
      </c>
      <c r="SO5" s="55">
        <v>0.17580000000000001</v>
      </c>
      <c r="SP5" s="55">
        <v>0.29509999999999997</v>
      </c>
      <c r="SQ5" s="55">
        <v>0.45900000000000002</v>
      </c>
      <c r="SR5" s="55">
        <v>0.36749999999999999</v>
      </c>
      <c r="SS5" s="55">
        <v>0.1832</v>
      </c>
      <c r="ST5" s="55">
        <v>0.21440000000000001</v>
      </c>
      <c r="SU5" s="55">
        <v>0.29459999999999997</v>
      </c>
      <c r="SV5" s="55">
        <v>0.35389999999999999</v>
      </c>
      <c r="SW5" s="55">
        <v>0.57950000000000002</v>
      </c>
      <c r="SX5" s="55">
        <v>0.60219999999999996</v>
      </c>
      <c r="SY5" s="55">
        <v>0.59519999999999995</v>
      </c>
      <c r="SZ5" s="55">
        <v>0.36070000000000002</v>
      </c>
      <c r="TA5" s="55">
        <v>0.47120000000000001</v>
      </c>
      <c r="TB5" s="55">
        <v>0.60429999999999995</v>
      </c>
      <c r="TC5" s="55">
        <v>0.63090000000000002</v>
      </c>
      <c r="TD5" s="55">
        <v>0.6996</v>
      </c>
      <c r="TE5" s="55">
        <v>0.54900000000000004</v>
      </c>
      <c r="TF5" s="55">
        <v>0.4451</v>
      </c>
      <c r="TG5" s="55">
        <v>0.34510000000000002</v>
      </c>
      <c r="TH5" s="55">
        <v>0.51090000000000002</v>
      </c>
      <c r="TI5" s="55">
        <v>0.53810000000000002</v>
      </c>
      <c r="TJ5" s="55">
        <v>0.74380000000000002</v>
      </c>
      <c r="TK5" s="55">
        <v>0.62719999999999998</v>
      </c>
      <c r="TL5" s="55">
        <v>0.59689999999999999</v>
      </c>
      <c r="TM5" s="55">
        <v>0.64029999999999998</v>
      </c>
      <c r="TN5" s="55">
        <v>0.47049999999999997</v>
      </c>
      <c r="TO5" s="55">
        <v>0.46539999999999998</v>
      </c>
      <c r="TP5" s="55">
        <v>0.51119999999999999</v>
      </c>
      <c r="TQ5" s="55">
        <v>0.54749999999999999</v>
      </c>
      <c r="TR5" s="55">
        <v>0.57189999999999996</v>
      </c>
      <c r="TS5" s="55">
        <v>0.53790000000000004</v>
      </c>
      <c r="TT5" s="55">
        <v>0.56630000000000003</v>
      </c>
      <c r="TU5" s="55">
        <v>0.38080000000000003</v>
      </c>
      <c r="TV5" s="55">
        <v>0.34770000000000001</v>
      </c>
      <c r="TW5" s="55">
        <v>0.55210000000000004</v>
      </c>
      <c r="TX5" s="55">
        <v>0.46210000000000001</v>
      </c>
      <c r="TY5" s="55">
        <v>0.55330000000000001</v>
      </c>
      <c r="TZ5" s="55">
        <v>0.44800000000000001</v>
      </c>
      <c r="UA5" s="55">
        <v>0.55179999999999996</v>
      </c>
      <c r="UB5" s="55">
        <v>0.50260000000000005</v>
      </c>
      <c r="UC5" s="55">
        <v>0.42359999999999998</v>
      </c>
      <c r="UD5" s="55">
        <v>0.55549999999999999</v>
      </c>
      <c r="UE5" s="55">
        <v>0.56599999999999995</v>
      </c>
      <c r="UF5" s="55">
        <v>0.59119999999999995</v>
      </c>
      <c r="UG5" s="55">
        <v>0.60509999999999997</v>
      </c>
      <c r="UH5" s="55">
        <v>0.4829</v>
      </c>
      <c r="UI5" s="55">
        <v>0.41110000000000002</v>
      </c>
      <c r="UJ5" s="55">
        <v>0.48359999999999997</v>
      </c>
      <c r="UK5" s="54">
        <v>0.61</v>
      </c>
      <c r="UL5" s="55">
        <v>0.45939999999999998</v>
      </c>
      <c r="UM5" s="55">
        <v>0.49399999999999999</v>
      </c>
      <c r="UN5" s="55">
        <v>0.48010000000000003</v>
      </c>
      <c r="UO5" s="55">
        <v>0.3911</v>
      </c>
      <c r="UP5" s="55">
        <v>0.31890000000000002</v>
      </c>
      <c r="UQ5" s="55">
        <v>0.35020000000000001</v>
      </c>
      <c r="UR5" s="55">
        <v>0.3795</v>
      </c>
      <c r="US5" s="55">
        <v>0.35339999999999999</v>
      </c>
      <c r="UT5" s="55">
        <v>0.39439999999999997</v>
      </c>
      <c r="UU5" s="55">
        <v>0.30030000000000001</v>
      </c>
      <c r="UV5" s="55">
        <v>0.3604</v>
      </c>
      <c r="UW5" s="55">
        <v>0.12540000000000001</v>
      </c>
      <c r="UX5" s="55">
        <v>0.1512</v>
      </c>
      <c r="UY5" s="55">
        <v>0.39190000000000003</v>
      </c>
      <c r="UZ5" s="55">
        <v>0.38940000000000002</v>
      </c>
      <c r="VA5" s="55">
        <v>0.33239999999999997</v>
      </c>
      <c r="VB5" s="55">
        <v>0.34029999999999999</v>
      </c>
      <c r="VC5" s="55">
        <v>0.3901</v>
      </c>
      <c r="VD5" s="55">
        <v>0.16250000000000001</v>
      </c>
      <c r="VE5" s="55">
        <v>0.3508</v>
      </c>
      <c r="VF5" s="55">
        <v>0.18720000000000001</v>
      </c>
      <c r="VG5" s="54">
        <v>0.18</v>
      </c>
      <c r="VH5" s="55">
        <v>0.2737</v>
      </c>
      <c r="VI5" s="55">
        <v>0.41420000000000001</v>
      </c>
      <c r="VJ5" s="55">
        <v>0.3387</v>
      </c>
      <c r="VK5" s="55">
        <v>0.1293</v>
      </c>
      <c r="VL5" s="55">
        <v>0.17630000000000001</v>
      </c>
      <c r="VM5" s="55">
        <v>0.24079999999999999</v>
      </c>
      <c r="VN5" s="55">
        <v>0.2495</v>
      </c>
      <c r="VO5" s="55">
        <v>0.29310000000000003</v>
      </c>
      <c r="VP5" s="55">
        <v>0.30599999999999999</v>
      </c>
      <c r="VQ5" s="55">
        <v>0.1502</v>
      </c>
      <c r="VR5" s="55">
        <v>0.1125</v>
      </c>
      <c r="VS5" s="55">
        <v>0.25940000000000002</v>
      </c>
      <c r="VT5" s="55">
        <v>0.11360000000000001</v>
      </c>
      <c r="VU5" s="55">
        <v>-6.3700000000000007E-2</v>
      </c>
      <c r="VV5" s="55">
        <v>0.34300000000000003</v>
      </c>
      <c r="VW5" s="55">
        <v>0.35930000000000001</v>
      </c>
      <c r="VX5" s="55">
        <v>0.2621</v>
      </c>
      <c r="VY5" s="55">
        <v>-1.8100000000000002E-2</v>
      </c>
      <c r="VZ5" s="55">
        <v>7.9399999999999998E-2</v>
      </c>
      <c r="WA5" s="55">
        <v>0.2152</v>
      </c>
      <c r="WB5" s="55">
        <v>0.22639999999999999</v>
      </c>
      <c r="WC5" s="55">
        <v>0.29039999999999999</v>
      </c>
      <c r="WD5" s="55">
        <v>0.3357</v>
      </c>
      <c r="WE5" s="55">
        <v>0.39350000000000002</v>
      </c>
      <c r="WF5" s="55">
        <v>0.28410000000000002</v>
      </c>
      <c r="WG5" s="55">
        <v>0.24440000000000001</v>
      </c>
      <c r="WH5" s="55">
        <v>0.21010000000000001</v>
      </c>
      <c r="WI5" s="55">
        <v>0.2457</v>
      </c>
      <c r="WJ5" s="55">
        <v>0.26540000000000002</v>
      </c>
      <c r="WK5" s="55">
        <v>0.2482</v>
      </c>
      <c r="WL5" s="55">
        <v>0.2326</v>
      </c>
      <c r="WM5" s="55">
        <v>0.18329999999999999</v>
      </c>
      <c r="WN5" s="55">
        <v>0.2019</v>
      </c>
      <c r="WO5" s="55">
        <v>0.26140000000000002</v>
      </c>
      <c r="WP5" s="55">
        <v>0.2233</v>
      </c>
      <c r="WQ5" s="55">
        <v>0.28549999999999998</v>
      </c>
      <c r="WR5" s="55">
        <v>0.26100000000000001</v>
      </c>
      <c r="WS5" s="55">
        <v>0.17319999999999999</v>
      </c>
      <c r="WT5" s="55">
        <v>8.5300000000000001E-2</v>
      </c>
      <c r="WU5" s="55">
        <v>0.1246</v>
      </c>
      <c r="WV5" s="55">
        <v>0.17369999999999999</v>
      </c>
      <c r="WW5" s="55">
        <v>4.1599999999999998E-2</v>
      </c>
      <c r="WX5" s="55">
        <v>0.127</v>
      </c>
      <c r="WY5" s="55">
        <v>0.22140000000000001</v>
      </c>
      <c r="WZ5" s="55">
        <v>0.49049999999999999</v>
      </c>
      <c r="XA5" s="55">
        <v>0.52539999999999998</v>
      </c>
      <c r="XB5" s="55">
        <v>7.3999999999999996E-2</v>
      </c>
      <c r="XC5" s="55">
        <v>0.12379999999999999</v>
      </c>
      <c r="XD5" s="55">
        <v>0.16689999999999999</v>
      </c>
      <c r="XE5" s="55">
        <v>0.19639999999999999</v>
      </c>
      <c r="XF5" s="55">
        <v>0.16569999999999999</v>
      </c>
      <c r="XG5" s="55">
        <v>-1.9800000000000002E-2</v>
      </c>
      <c r="XH5" s="55">
        <v>-9.6199999999999994E-2</v>
      </c>
      <c r="XI5" s="55">
        <v>-1.29E-2</v>
      </c>
      <c r="XJ5" s="55">
        <v>7.4000000000000003E-3</v>
      </c>
      <c r="XK5" s="55">
        <v>8.0999999999999996E-3</v>
      </c>
      <c r="XL5" s="55">
        <v>7.46E-2</v>
      </c>
      <c r="XM5" s="55">
        <v>8.1100000000000005E-2</v>
      </c>
      <c r="XN5" s="55">
        <v>-1.7999999999999999E-2</v>
      </c>
      <c r="XO5" s="55">
        <v>-0.1153</v>
      </c>
      <c r="XP5" s="55">
        <v>-0.1108</v>
      </c>
      <c r="XQ5" s="55">
        <v>-7.2499999999999995E-2</v>
      </c>
      <c r="XR5" s="55">
        <v>-5.3999999999999999E-2</v>
      </c>
      <c r="XS5" s="55">
        <v>-3.4500000000000003E-2</v>
      </c>
      <c r="XT5" s="55">
        <v>9.7999999999999997E-3</v>
      </c>
      <c r="XU5" s="55">
        <v>-9.5299999999999996E-2</v>
      </c>
      <c r="XV5" s="55">
        <v>-0.26989999999999997</v>
      </c>
      <c r="XW5" s="55">
        <v>-0.25540000000000002</v>
      </c>
      <c r="XX5" s="55">
        <v>-0.2747</v>
      </c>
      <c r="XY5" s="55">
        <v>-0.29959999999999998</v>
      </c>
      <c r="XZ5" s="55">
        <v>-0.2268</v>
      </c>
      <c r="YA5" s="55">
        <v>-0.1439</v>
      </c>
      <c r="YB5" s="55">
        <v>-0.25819999999999999</v>
      </c>
      <c r="YC5" s="55">
        <v>-0.46579999999999999</v>
      </c>
      <c r="YD5" s="55">
        <v>-0.48060000000000003</v>
      </c>
      <c r="YE5" s="55">
        <v>-0.44190000000000002</v>
      </c>
      <c r="YF5" s="55">
        <v>-0.433</v>
      </c>
      <c r="YG5" s="55">
        <v>-0.2492</v>
      </c>
      <c r="YH5" s="55">
        <v>-0.2387</v>
      </c>
      <c r="YI5" s="55">
        <v>-0.34150000000000003</v>
      </c>
      <c r="YJ5" s="55">
        <v>-0.49859999999999999</v>
      </c>
      <c r="YK5" s="55">
        <v>-0.48930000000000001</v>
      </c>
    </row>
    <row r="6" spans="1:661" x14ac:dyDescent="0.35">
      <c r="A6" s="66" t="s">
        <v>17</v>
      </c>
      <c r="B6" s="66" t="s">
        <v>22</v>
      </c>
      <c r="C6" s="54">
        <v>0.02</v>
      </c>
      <c r="D6" s="54">
        <v>0</v>
      </c>
      <c r="E6" s="54">
        <v>0.04</v>
      </c>
      <c r="F6" s="54">
        <v>0.01</v>
      </c>
      <c r="G6" s="54">
        <v>-0.03</v>
      </c>
      <c r="H6" s="54">
        <v>0.04</v>
      </c>
      <c r="I6" s="54">
        <v>-0.09</v>
      </c>
      <c r="J6" s="54">
        <v>-0.08</v>
      </c>
      <c r="K6" s="54">
        <v>-0.1</v>
      </c>
      <c r="L6" s="54">
        <v>-0.02</v>
      </c>
      <c r="M6" s="54">
        <v>-0.1</v>
      </c>
      <c r="N6" s="54">
        <v>-0.13</v>
      </c>
      <c r="O6" s="54">
        <v>0.1</v>
      </c>
      <c r="P6" s="54">
        <v>-0.06</v>
      </c>
      <c r="Q6" s="54">
        <v>-7.0000000000000007E-2</v>
      </c>
      <c r="R6" s="54">
        <v>-0.01</v>
      </c>
      <c r="S6" s="54">
        <v>-0.15</v>
      </c>
      <c r="T6" s="54">
        <v>-0.13</v>
      </c>
      <c r="U6" s="54">
        <v>-0.05</v>
      </c>
      <c r="V6" s="54">
        <v>0.04</v>
      </c>
      <c r="W6" s="54">
        <v>-0.1</v>
      </c>
      <c r="X6" s="54">
        <v>-0.28000000000000003</v>
      </c>
      <c r="Y6" s="54">
        <v>-0.27</v>
      </c>
      <c r="Z6" s="54">
        <v>-0.46</v>
      </c>
      <c r="AA6" s="54">
        <v>-0.51</v>
      </c>
      <c r="AB6" s="54">
        <v>-0.52</v>
      </c>
      <c r="AC6" s="54">
        <v>-0.75</v>
      </c>
      <c r="AD6" s="54">
        <v>-0.7</v>
      </c>
      <c r="AE6" s="54">
        <v>-0.86</v>
      </c>
      <c r="AF6" s="54">
        <v>-0.97</v>
      </c>
      <c r="AG6" s="55">
        <v>-0.98550000000000004</v>
      </c>
      <c r="AH6" s="55">
        <v>-0.99080000000000001</v>
      </c>
      <c r="AI6" s="55">
        <v>-0.98760000000000003</v>
      </c>
      <c r="AJ6" s="55">
        <v>-0.98309999999999997</v>
      </c>
      <c r="AK6" s="54">
        <v>-1</v>
      </c>
      <c r="AL6" s="55">
        <v>-0.99550000000000005</v>
      </c>
      <c r="AM6" s="54">
        <v>-1</v>
      </c>
      <c r="AN6" s="54">
        <v>-1</v>
      </c>
      <c r="AO6" s="54">
        <v>-1</v>
      </c>
      <c r="AP6" s="54">
        <v>-1</v>
      </c>
      <c r="AQ6" s="54">
        <v>-1</v>
      </c>
      <c r="AR6" s="54">
        <v>-1</v>
      </c>
      <c r="AS6" s="54">
        <v>-1</v>
      </c>
      <c r="AT6" s="54">
        <v>-1</v>
      </c>
      <c r="AU6" s="54">
        <v>-1</v>
      </c>
      <c r="AV6" s="54">
        <v>-1</v>
      </c>
      <c r="AW6" s="54">
        <v>-1</v>
      </c>
      <c r="AX6" s="54">
        <v>-1</v>
      </c>
      <c r="AY6" s="54">
        <v>-1</v>
      </c>
      <c r="AZ6" s="54">
        <v>-1</v>
      </c>
      <c r="BA6" s="54">
        <v>-1</v>
      </c>
      <c r="BB6" s="54">
        <v>-1</v>
      </c>
      <c r="BC6" s="54">
        <v>-1</v>
      </c>
      <c r="BD6" s="54">
        <v>-1</v>
      </c>
      <c r="BE6" s="54">
        <v>-1</v>
      </c>
      <c r="BF6" s="54">
        <v>-1</v>
      </c>
      <c r="BG6" s="54">
        <v>-1</v>
      </c>
      <c r="BH6" s="54">
        <v>-1</v>
      </c>
      <c r="BI6" s="55">
        <v>-0.99680000000000002</v>
      </c>
      <c r="BJ6" s="54">
        <v>-1</v>
      </c>
      <c r="BK6" s="54">
        <v>-1</v>
      </c>
      <c r="BL6" s="54">
        <v>-1</v>
      </c>
      <c r="BM6" s="54">
        <v>-1</v>
      </c>
      <c r="BN6" s="54">
        <v>-1</v>
      </c>
      <c r="BO6" s="54">
        <v>-1</v>
      </c>
      <c r="BP6" s="54">
        <v>-1</v>
      </c>
      <c r="BQ6" s="54">
        <v>-1</v>
      </c>
      <c r="BR6" s="54">
        <v>-1</v>
      </c>
      <c r="BS6" s="54">
        <v>-1</v>
      </c>
      <c r="BT6" s="54">
        <v>-1</v>
      </c>
      <c r="BU6" s="54">
        <v>-1</v>
      </c>
      <c r="BV6" s="54">
        <v>-1</v>
      </c>
      <c r="BW6" s="54">
        <v>-1</v>
      </c>
      <c r="BX6" s="54">
        <v>-1</v>
      </c>
      <c r="BY6" s="54">
        <v>-1</v>
      </c>
      <c r="BZ6" s="54">
        <v>-1</v>
      </c>
      <c r="CA6" s="54">
        <v>-1</v>
      </c>
      <c r="CB6" s="54">
        <v>-1</v>
      </c>
      <c r="CC6" s="54">
        <v>-1</v>
      </c>
      <c r="CD6" s="54">
        <v>-1</v>
      </c>
      <c r="CE6" s="54">
        <v>-1</v>
      </c>
      <c r="CF6" s="54">
        <v>-1</v>
      </c>
      <c r="CG6" s="54">
        <v>-1</v>
      </c>
      <c r="CH6" s="55">
        <v>-0.99199999999999999</v>
      </c>
      <c r="CI6" s="55">
        <v>-0.99080000000000001</v>
      </c>
      <c r="CJ6" s="55">
        <v>-0.98570000000000002</v>
      </c>
      <c r="CK6" s="55">
        <v>-0.98480000000000001</v>
      </c>
      <c r="CL6" s="55">
        <v>-0.98619999999999997</v>
      </c>
      <c r="CM6" s="55">
        <v>-0.90790000000000004</v>
      </c>
      <c r="CN6" s="55">
        <v>-0.96899999999999997</v>
      </c>
      <c r="CO6" s="55">
        <v>-0.99109999999999998</v>
      </c>
      <c r="CP6" s="55">
        <v>-0.9929</v>
      </c>
      <c r="CQ6" s="55">
        <v>-0.99539999999999995</v>
      </c>
      <c r="CR6" s="55">
        <v>-0.97330000000000005</v>
      </c>
      <c r="CS6" s="55">
        <v>-0.98580000000000001</v>
      </c>
      <c r="CT6" s="55">
        <v>-0.94699999999999995</v>
      </c>
      <c r="CU6" s="55">
        <v>-0.97729999999999995</v>
      </c>
      <c r="CV6" s="54">
        <v>-1</v>
      </c>
      <c r="CW6" s="55">
        <v>-0.9889</v>
      </c>
      <c r="CX6" s="55">
        <v>-0.98829999999999996</v>
      </c>
      <c r="CY6" s="55">
        <v>-0.96970000000000001</v>
      </c>
      <c r="CZ6" s="55">
        <v>-0.98609999999999998</v>
      </c>
      <c r="DA6" s="55">
        <v>-0.9667</v>
      </c>
      <c r="DB6" s="55">
        <v>-0.9798</v>
      </c>
      <c r="DC6" s="55">
        <v>-0.99980000000000002</v>
      </c>
      <c r="DD6" s="55">
        <v>-0.99390000000000001</v>
      </c>
      <c r="DE6" s="55">
        <v>-0.99770000000000003</v>
      </c>
      <c r="DF6" s="55">
        <v>-0.99319999999999997</v>
      </c>
      <c r="DG6" s="55">
        <v>-0.98919999999999997</v>
      </c>
      <c r="DH6" s="55">
        <v>-0.9788</v>
      </c>
      <c r="DI6" s="55">
        <v>-0.97929999999999995</v>
      </c>
      <c r="DJ6" s="55">
        <v>-0.99829999999999997</v>
      </c>
      <c r="DK6" s="55">
        <v>-0.99129999999999996</v>
      </c>
      <c r="DL6" s="55">
        <v>-0.99819999999999998</v>
      </c>
      <c r="DM6" s="55">
        <v>-0.99529999999999996</v>
      </c>
      <c r="DN6" s="55">
        <v>-0.99270000000000003</v>
      </c>
      <c r="DO6" s="55">
        <v>-0.98450000000000004</v>
      </c>
      <c r="DP6" s="55">
        <v>-0.99880000000000002</v>
      </c>
      <c r="DQ6" s="55">
        <v>-0.99819999999999998</v>
      </c>
      <c r="DR6" s="55">
        <v>-0.99260000000000004</v>
      </c>
      <c r="DS6" s="55">
        <v>-0.99960000000000004</v>
      </c>
      <c r="DT6" s="55">
        <v>-0.98299999999999998</v>
      </c>
      <c r="DU6" s="55">
        <v>-0.99219999999999997</v>
      </c>
      <c r="DV6" s="55">
        <v>-0.98719999999999997</v>
      </c>
      <c r="DW6" s="55">
        <v>-0.99550000000000005</v>
      </c>
      <c r="DX6" s="55">
        <v>-0.99809999999999999</v>
      </c>
      <c r="DY6" s="55">
        <v>-0.99360000000000004</v>
      </c>
      <c r="DZ6" s="55">
        <v>-0.99609999999999999</v>
      </c>
      <c r="EA6" s="55">
        <v>-0.99680000000000002</v>
      </c>
      <c r="EB6" s="55">
        <v>-0.99739999999999995</v>
      </c>
      <c r="EC6" s="55">
        <v>-0.99670000000000003</v>
      </c>
      <c r="ED6" s="55">
        <v>-0.99980000000000002</v>
      </c>
      <c r="EE6" s="55">
        <v>-0.1229</v>
      </c>
      <c r="EF6" s="55">
        <v>-0.17699999999999999</v>
      </c>
      <c r="EG6" s="55">
        <v>-0.10589999999999999</v>
      </c>
      <c r="EH6" s="55">
        <v>-0.20580000000000001</v>
      </c>
      <c r="EI6" s="55">
        <v>-5.6099999999999997E-2</v>
      </c>
      <c r="EJ6" s="55">
        <v>-0.45619999999999999</v>
      </c>
      <c r="EK6" s="55">
        <v>7.5999999999999998E-2</v>
      </c>
      <c r="EL6" s="55">
        <v>1.66E-2</v>
      </c>
      <c r="EM6" s="55">
        <v>-0.108</v>
      </c>
      <c r="EN6" s="55">
        <v>-1.5800000000000002E-2</v>
      </c>
      <c r="EO6" s="55">
        <v>4.1000000000000002E-2</v>
      </c>
      <c r="EP6" s="55">
        <v>0.1391</v>
      </c>
      <c r="EQ6" s="55">
        <v>0.1749</v>
      </c>
      <c r="ER6" s="55">
        <v>0.32629999999999998</v>
      </c>
      <c r="ES6" s="55">
        <v>6.9800000000000001E-2</v>
      </c>
      <c r="ET6" s="55">
        <v>-3.6299999999999999E-2</v>
      </c>
      <c r="EU6" s="55">
        <v>4.7500000000000001E-2</v>
      </c>
      <c r="EV6" s="55">
        <v>0.1857</v>
      </c>
      <c r="EW6" s="55">
        <v>0.23250000000000001</v>
      </c>
      <c r="EX6" s="55">
        <v>0.21010000000000001</v>
      </c>
      <c r="EY6" s="55">
        <v>0.35199999999999998</v>
      </c>
      <c r="EZ6" s="55">
        <v>0.12959999999999999</v>
      </c>
      <c r="FA6" s="55">
        <v>0.1605</v>
      </c>
      <c r="FB6" s="55">
        <v>0.15160000000000001</v>
      </c>
      <c r="FC6" s="55">
        <v>0.1522</v>
      </c>
      <c r="FD6" s="55">
        <v>0.29260000000000003</v>
      </c>
      <c r="FE6" s="55">
        <v>0.2722</v>
      </c>
      <c r="FF6" s="55">
        <v>0.47770000000000001</v>
      </c>
      <c r="FG6" s="55">
        <v>0.33800000000000002</v>
      </c>
      <c r="FH6" s="55">
        <v>0.19370000000000001</v>
      </c>
      <c r="FI6" s="55">
        <v>0.24829999999999999</v>
      </c>
      <c r="FJ6" s="55">
        <v>0.379</v>
      </c>
      <c r="FK6" s="55">
        <v>0.58430000000000004</v>
      </c>
      <c r="FL6" s="55">
        <v>0.60119999999999996</v>
      </c>
      <c r="FM6" s="55">
        <v>0.94330000000000003</v>
      </c>
      <c r="FN6" s="55">
        <v>0.79410000000000003</v>
      </c>
      <c r="FO6" s="55">
        <v>0.66210000000000002</v>
      </c>
      <c r="FP6" s="55">
        <v>0.43440000000000001</v>
      </c>
      <c r="FQ6" s="55">
        <v>0.3715</v>
      </c>
      <c r="FR6" s="55">
        <v>0.46279999999999999</v>
      </c>
      <c r="FS6" s="55">
        <v>0.39750000000000002</v>
      </c>
      <c r="FT6" s="55">
        <v>0.4929</v>
      </c>
      <c r="FU6" s="55">
        <v>0.45279999999999998</v>
      </c>
      <c r="FV6" s="55">
        <v>0.1575</v>
      </c>
      <c r="FW6" s="55">
        <v>0.33860000000000001</v>
      </c>
      <c r="FX6" s="55">
        <v>0.27460000000000001</v>
      </c>
      <c r="FY6" s="55">
        <v>0.39500000000000002</v>
      </c>
      <c r="FZ6" s="55">
        <v>0.42970000000000003</v>
      </c>
      <c r="GA6" s="55">
        <v>0.60880000000000001</v>
      </c>
      <c r="GB6" s="55">
        <v>0.38200000000000001</v>
      </c>
      <c r="GC6" s="55">
        <v>0.26790000000000003</v>
      </c>
      <c r="GD6" s="55">
        <v>0.24779999999999999</v>
      </c>
      <c r="GE6" s="55">
        <v>0.30370000000000003</v>
      </c>
      <c r="GF6" s="55">
        <v>0.34820000000000001</v>
      </c>
      <c r="GG6" s="55">
        <v>0.50629999999999997</v>
      </c>
      <c r="GH6" s="55">
        <v>0.65969999999999995</v>
      </c>
      <c r="GI6" s="55">
        <v>0.42459999999999998</v>
      </c>
      <c r="GJ6" s="55">
        <v>0.3226</v>
      </c>
      <c r="GK6" s="55">
        <v>0.3473</v>
      </c>
      <c r="GL6" s="55">
        <v>0.22789999999999999</v>
      </c>
      <c r="GM6" s="55">
        <v>0.41310000000000002</v>
      </c>
      <c r="GN6" s="55">
        <v>0.52749999999999997</v>
      </c>
      <c r="GO6" s="55">
        <v>0.92390000000000005</v>
      </c>
      <c r="GP6" s="55">
        <v>0.40010000000000001</v>
      </c>
      <c r="GQ6" s="55">
        <v>0.13739999999999999</v>
      </c>
      <c r="GR6" s="55">
        <v>0.20710000000000001</v>
      </c>
      <c r="GS6" s="55">
        <v>0.2092</v>
      </c>
      <c r="GT6" s="55">
        <v>0.42520000000000002</v>
      </c>
      <c r="GU6" s="55">
        <v>0.45879999999999999</v>
      </c>
      <c r="GV6" s="55">
        <v>0.70409999999999995</v>
      </c>
      <c r="GW6" s="55">
        <v>3.2899999999999999E-2</v>
      </c>
      <c r="GX6" s="55">
        <v>0.29160000000000003</v>
      </c>
      <c r="GY6" s="55">
        <v>0.33439999999999998</v>
      </c>
      <c r="GZ6" s="55">
        <v>0.2218</v>
      </c>
      <c r="HA6" s="55">
        <v>0.48699999999999999</v>
      </c>
      <c r="HB6" s="55">
        <v>0.76690000000000003</v>
      </c>
      <c r="HC6" s="55">
        <v>0.87119999999999997</v>
      </c>
      <c r="HD6" s="55">
        <v>0.36849999999999999</v>
      </c>
      <c r="HE6" s="55">
        <v>0.26819999999999999</v>
      </c>
      <c r="HF6" s="55">
        <v>0.21920000000000001</v>
      </c>
      <c r="HG6" s="55">
        <v>0.38750000000000001</v>
      </c>
      <c r="HH6" s="55">
        <v>0.52400000000000002</v>
      </c>
      <c r="HI6" s="55">
        <v>-0.16930000000000001</v>
      </c>
      <c r="HJ6" s="55">
        <v>-6.9099999999999995E-2</v>
      </c>
      <c r="HK6" s="55">
        <v>-0.33250000000000002</v>
      </c>
      <c r="HL6" s="55">
        <v>-0.53120000000000001</v>
      </c>
      <c r="HM6" s="55">
        <v>-0.38669999999999999</v>
      </c>
      <c r="HN6" s="55">
        <v>-0.40699999999999997</v>
      </c>
      <c r="HO6" s="55">
        <v>-0.21879999999999999</v>
      </c>
      <c r="HP6" s="55">
        <v>-0.19220000000000001</v>
      </c>
      <c r="HQ6" s="55">
        <v>-0.1351</v>
      </c>
      <c r="HR6" s="55">
        <v>-0.25750000000000001</v>
      </c>
      <c r="HS6" s="55">
        <v>-0.43419999999999997</v>
      </c>
      <c r="HT6" s="55">
        <v>-0.51670000000000005</v>
      </c>
      <c r="HU6" s="55">
        <v>-0.25719999999999998</v>
      </c>
      <c r="HV6" s="55">
        <v>-0.36330000000000001</v>
      </c>
      <c r="HW6" s="55">
        <v>-0.2646</v>
      </c>
      <c r="HX6" s="55">
        <v>-0.3679</v>
      </c>
      <c r="HY6" s="55">
        <v>-0.40350000000000003</v>
      </c>
      <c r="HZ6" s="55">
        <v>-0.50629999999999997</v>
      </c>
      <c r="IA6" s="55">
        <v>-0.73329999999999995</v>
      </c>
      <c r="IB6" s="55">
        <v>-0.70299999999999996</v>
      </c>
      <c r="IC6" s="55">
        <v>-0.56430000000000002</v>
      </c>
      <c r="ID6" s="55">
        <v>-0.42530000000000001</v>
      </c>
      <c r="IE6" s="55">
        <v>-0.35199999999999998</v>
      </c>
      <c r="IF6" s="55">
        <v>-0.67449999999999999</v>
      </c>
      <c r="IG6" s="55">
        <v>-0.68500000000000005</v>
      </c>
      <c r="IH6" s="55">
        <v>-0.59509999999999996</v>
      </c>
      <c r="II6" s="55">
        <v>-0.56330000000000002</v>
      </c>
      <c r="IJ6" s="55">
        <v>-0.46899999999999997</v>
      </c>
      <c r="IK6" s="55">
        <v>-0.3886</v>
      </c>
      <c r="IL6" s="55">
        <v>-0.45429999999999998</v>
      </c>
      <c r="IM6" s="55">
        <v>-0.5373</v>
      </c>
      <c r="IN6" s="55">
        <v>-0.4647</v>
      </c>
      <c r="IO6" s="55">
        <v>-0.36549999999999999</v>
      </c>
      <c r="IP6" s="55">
        <v>-0.95479999999999998</v>
      </c>
      <c r="IQ6" s="55">
        <v>-0.94920000000000004</v>
      </c>
      <c r="IR6" s="55">
        <v>-0.94440000000000002</v>
      </c>
      <c r="IS6" s="55">
        <v>-0.94940000000000002</v>
      </c>
      <c r="IT6" s="55">
        <v>-0.97660000000000002</v>
      </c>
      <c r="IU6" s="55">
        <v>-0.97889999999999999</v>
      </c>
      <c r="IV6" s="55">
        <v>-0.99339999999999995</v>
      </c>
      <c r="IW6" s="55">
        <v>-0.96930000000000005</v>
      </c>
      <c r="IX6" s="55">
        <v>-0.96830000000000005</v>
      </c>
      <c r="IY6" s="55">
        <v>-0.95550000000000002</v>
      </c>
      <c r="IZ6" s="55">
        <v>-0.9839</v>
      </c>
      <c r="JA6" s="55">
        <v>-0.99560000000000004</v>
      </c>
      <c r="JB6" s="55">
        <v>-0.99880000000000002</v>
      </c>
      <c r="JC6" s="55">
        <v>-0.99760000000000004</v>
      </c>
      <c r="JD6" s="55">
        <v>-0.99850000000000005</v>
      </c>
      <c r="JE6" s="55">
        <v>-0.97789999999999999</v>
      </c>
      <c r="JF6" s="55">
        <v>-0.97989999999999999</v>
      </c>
      <c r="JG6" s="55">
        <v>-0.98409999999999997</v>
      </c>
      <c r="JH6" s="55">
        <v>-0.99619999999999997</v>
      </c>
      <c r="JI6" s="55">
        <v>-0.99780000000000002</v>
      </c>
      <c r="JJ6" s="55">
        <v>-0.99909999999999999</v>
      </c>
      <c r="JK6" s="55">
        <v>-0.99509999999999998</v>
      </c>
      <c r="JL6" s="55">
        <v>-0.99260000000000004</v>
      </c>
      <c r="JM6" s="55">
        <v>-0.9889</v>
      </c>
      <c r="JN6" s="55">
        <v>-0.99860000000000004</v>
      </c>
      <c r="JO6" s="55">
        <v>-0.99309999999999998</v>
      </c>
      <c r="JP6" s="55">
        <v>-0.99680000000000002</v>
      </c>
      <c r="JQ6" s="55">
        <v>-0.99680000000000002</v>
      </c>
      <c r="JR6" s="55">
        <v>-0.98229999999999995</v>
      </c>
      <c r="JS6" s="55">
        <v>-0.99229999999999996</v>
      </c>
      <c r="JT6" s="55">
        <v>-0.98950000000000005</v>
      </c>
      <c r="JU6" s="55">
        <v>-0.99150000000000005</v>
      </c>
      <c r="JV6" s="55">
        <v>-0.99350000000000005</v>
      </c>
      <c r="JW6" s="55">
        <v>-0.9889</v>
      </c>
      <c r="JX6" s="55">
        <v>-0.997</v>
      </c>
      <c r="JY6" s="55">
        <v>-0.99960000000000004</v>
      </c>
      <c r="JZ6" s="55">
        <v>-0.98950000000000005</v>
      </c>
      <c r="KA6" s="55">
        <v>-0.99680000000000002</v>
      </c>
      <c r="KB6" s="55">
        <v>-0.99809999999999999</v>
      </c>
      <c r="KC6" s="55">
        <v>-0.98970000000000002</v>
      </c>
      <c r="KD6" s="55">
        <v>-0.95350000000000001</v>
      </c>
      <c r="KE6" s="55">
        <v>-0.92549999999999999</v>
      </c>
      <c r="KF6" s="55">
        <v>-0.86319999999999997</v>
      </c>
      <c r="KG6" s="55">
        <v>0.1012</v>
      </c>
      <c r="KH6" s="55">
        <v>0.35580000000000001</v>
      </c>
      <c r="KI6" s="55">
        <v>0.66869999999999996</v>
      </c>
      <c r="KJ6" s="55">
        <v>0.48949999999999999</v>
      </c>
      <c r="KK6" s="55">
        <v>0.1525</v>
      </c>
      <c r="KL6" s="55">
        <v>8.0500000000000002E-2</v>
      </c>
      <c r="KM6" s="54">
        <v>7.0000000000000007E-2</v>
      </c>
      <c r="KN6" s="54">
        <v>0.2</v>
      </c>
      <c r="KO6" s="55">
        <v>0.50329999999999997</v>
      </c>
      <c r="KP6" s="55">
        <v>0.63690000000000002</v>
      </c>
      <c r="KQ6" s="55">
        <v>0.23580000000000001</v>
      </c>
      <c r="KR6" s="55">
        <v>5.6099999999999997E-2</v>
      </c>
      <c r="KS6" s="55">
        <v>0.12479999999999999</v>
      </c>
      <c r="KT6" s="55">
        <v>0.1033</v>
      </c>
      <c r="KU6" s="55">
        <v>0.31850000000000001</v>
      </c>
      <c r="KV6" s="55">
        <v>0.58630000000000004</v>
      </c>
      <c r="KW6" s="55">
        <v>0.46639999999999998</v>
      </c>
      <c r="KX6" s="55">
        <v>0.23350000000000001</v>
      </c>
      <c r="KY6" s="55">
        <v>0.73099999999999998</v>
      </c>
      <c r="KZ6" s="55">
        <v>44.659700000000001</v>
      </c>
      <c r="LA6" s="55">
        <v>2.4056999999999999</v>
      </c>
      <c r="LB6" s="55">
        <v>-0.94410000000000005</v>
      </c>
      <c r="LC6" s="55">
        <v>-0.77500000000000002</v>
      </c>
      <c r="LD6" s="55">
        <v>-0.60699999999999998</v>
      </c>
      <c r="LE6" s="55">
        <v>-0.77390000000000003</v>
      </c>
      <c r="LF6" s="55">
        <v>-0.91400000000000003</v>
      </c>
      <c r="LG6" s="55">
        <v>-0.76780000000000004</v>
      </c>
      <c r="LH6" s="55">
        <v>-0.4803</v>
      </c>
      <c r="LI6" s="55">
        <v>-0.93259999999999998</v>
      </c>
      <c r="LJ6" s="55">
        <v>-0.95189999999999997</v>
      </c>
      <c r="LK6" s="55">
        <v>-0.98119999999999996</v>
      </c>
      <c r="LL6" s="55">
        <v>-0.98570000000000002</v>
      </c>
      <c r="LM6" s="55">
        <v>-0.99319999999999997</v>
      </c>
      <c r="LN6" s="55">
        <v>-0.99590000000000001</v>
      </c>
      <c r="LO6" s="55">
        <v>-0.99750000000000005</v>
      </c>
      <c r="LP6" s="55">
        <v>-0.99650000000000005</v>
      </c>
      <c r="LQ6" s="55">
        <v>-0.99329999999999996</v>
      </c>
      <c r="LR6" s="55">
        <v>-0.99739999999999995</v>
      </c>
      <c r="LS6" s="55">
        <v>-0.99939999999999996</v>
      </c>
      <c r="LT6" s="55">
        <v>-0.99650000000000005</v>
      </c>
      <c r="LU6" s="55">
        <v>-0.99929999999999997</v>
      </c>
      <c r="LV6" s="55">
        <v>-0.99919999999999998</v>
      </c>
      <c r="LW6" s="55">
        <v>-0.99819999999999998</v>
      </c>
      <c r="LX6" s="55">
        <v>-0.99660000000000004</v>
      </c>
      <c r="LY6" s="55">
        <v>-0.99950000000000006</v>
      </c>
      <c r="LZ6" s="55">
        <v>-0.99829999999999997</v>
      </c>
      <c r="MA6" s="55">
        <v>-0.98960000000000004</v>
      </c>
      <c r="MB6" s="55">
        <v>-0.99980000000000002</v>
      </c>
      <c r="MC6" s="55">
        <v>-0.99970000000000003</v>
      </c>
      <c r="MD6" s="55">
        <v>-0.99970000000000003</v>
      </c>
      <c r="ME6" s="55">
        <v>-0.999</v>
      </c>
      <c r="MF6" s="55">
        <v>-0.99839999999999995</v>
      </c>
      <c r="MG6" s="55">
        <v>-0.99850000000000005</v>
      </c>
      <c r="MH6" s="55">
        <v>-0.99880000000000002</v>
      </c>
      <c r="MI6" s="55">
        <v>-0.99939999999999996</v>
      </c>
      <c r="MJ6" s="55">
        <v>-0.99880000000000002</v>
      </c>
      <c r="MK6" s="55">
        <v>-0.99760000000000004</v>
      </c>
      <c r="ML6" s="55">
        <v>-0.99880000000000002</v>
      </c>
      <c r="MM6" s="55">
        <v>-0.99839999999999995</v>
      </c>
      <c r="MN6" s="54">
        <v>-1</v>
      </c>
      <c r="MO6" s="54">
        <v>-1</v>
      </c>
      <c r="MP6" s="54">
        <v>-1</v>
      </c>
      <c r="MQ6" s="55">
        <v>-0.99909999999999999</v>
      </c>
      <c r="MR6" s="55">
        <v>-0.99829999999999997</v>
      </c>
      <c r="MS6" s="55">
        <v>-0.99160000000000004</v>
      </c>
      <c r="MT6" s="55">
        <v>-0.99929999999999997</v>
      </c>
      <c r="MU6" s="55">
        <v>-0.99890000000000001</v>
      </c>
      <c r="MV6" s="55">
        <v>-0.99980000000000002</v>
      </c>
      <c r="MW6" s="55">
        <v>-0.99909999999999999</v>
      </c>
      <c r="MX6" s="55">
        <v>-0.999</v>
      </c>
      <c r="MY6" s="55">
        <v>-0.998</v>
      </c>
      <c r="MZ6" s="55">
        <v>-0.99199999999999999</v>
      </c>
      <c r="NA6" s="55">
        <v>-0.98770000000000002</v>
      </c>
      <c r="NB6" s="55">
        <v>-0.99909999999999999</v>
      </c>
      <c r="NC6" s="55">
        <v>-0.99680000000000002</v>
      </c>
      <c r="ND6" s="55">
        <v>-0.999</v>
      </c>
      <c r="NE6" s="55">
        <v>-0.99950000000000006</v>
      </c>
      <c r="NF6" s="55">
        <v>-0.999</v>
      </c>
      <c r="NG6" s="55">
        <v>-0.99719999999999998</v>
      </c>
      <c r="NH6" s="55">
        <v>-0.99890000000000001</v>
      </c>
      <c r="NI6" s="55">
        <v>-0.99850000000000005</v>
      </c>
      <c r="NJ6" s="55">
        <v>-0.99970000000000003</v>
      </c>
      <c r="NK6" s="55">
        <v>-0.99880000000000002</v>
      </c>
      <c r="NL6" s="54">
        <v>-1</v>
      </c>
      <c r="NM6" s="55">
        <v>-0.99980000000000002</v>
      </c>
      <c r="NN6" s="55">
        <v>-0.99860000000000004</v>
      </c>
      <c r="NO6" s="55">
        <v>-0.99939999999999996</v>
      </c>
      <c r="NP6" s="54">
        <v>-1</v>
      </c>
      <c r="NQ6" s="55">
        <v>-0.99660000000000004</v>
      </c>
      <c r="NR6" s="55">
        <v>-0.99970000000000003</v>
      </c>
      <c r="NS6" s="55">
        <v>-0.98280000000000001</v>
      </c>
      <c r="NT6" s="55">
        <v>-0.99460000000000004</v>
      </c>
      <c r="NU6" s="55">
        <v>-0.99609999999999999</v>
      </c>
      <c r="NV6" s="55">
        <v>-0.99780000000000002</v>
      </c>
      <c r="NW6" s="55">
        <v>-0.99819999999999998</v>
      </c>
      <c r="NX6" s="55">
        <v>-0.99970000000000003</v>
      </c>
      <c r="NY6" s="55">
        <v>-0.99770000000000003</v>
      </c>
      <c r="NZ6" s="55">
        <v>-0.99980000000000002</v>
      </c>
      <c r="OA6" s="55">
        <v>-0.99570000000000003</v>
      </c>
      <c r="OB6" s="55">
        <v>-0.98319999999999996</v>
      </c>
      <c r="OC6" s="55">
        <v>-0.98280000000000001</v>
      </c>
      <c r="OD6" s="55">
        <v>-0.99960000000000004</v>
      </c>
      <c r="OE6" s="55">
        <v>-0.97219999999999995</v>
      </c>
      <c r="OF6" s="55">
        <v>-0.99460000000000004</v>
      </c>
      <c r="OG6" s="55">
        <v>-0.99639999999999995</v>
      </c>
      <c r="OH6" s="55">
        <v>-0.99080000000000001</v>
      </c>
      <c r="OI6" s="55">
        <v>-0.99350000000000005</v>
      </c>
      <c r="OJ6" s="55">
        <v>-0.99839999999999995</v>
      </c>
      <c r="OK6" s="55">
        <v>-0.99850000000000005</v>
      </c>
      <c r="OL6" s="55">
        <v>-0.99639999999999995</v>
      </c>
      <c r="OM6" s="55">
        <v>-0.99750000000000005</v>
      </c>
      <c r="ON6" s="55">
        <v>-0.99760000000000004</v>
      </c>
      <c r="OO6" s="55">
        <v>-0.99550000000000005</v>
      </c>
      <c r="OP6" s="55">
        <v>-0.99509999999999998</v>
      </c>
      <c r="OQ6" s="55">
        <v>-0.99729999999999996</v>
      </c>
      <c r="OR6" s="55">
        <v>-0.98470000000000002</v>
      </c>
      <c r="OS6" s="55">
        <v>-0.99660000000000004</v>
      </c>
      <c r="OT6" s="55">
        <v>-0.996</v>
      </c>
      <c r="OU6" s="55">
        <v>-0.98870000000000002</v>
      </c>
      <c r="OV6" s="55">
        <v>-0.99709999999999999</v>
      </c>
      <c r="OW6" s="55">
        <v>-0.99609999999999999</v>
      </c>
      <c r="OX6" s="55">
        <v>-0.99539999999999995</v>
      </c>
      <c r="OY6" s="55">
        <v>-0.99380000000000002</v>
      </c>
      <c r="OZ6" s="55">
        <v>-0.99860000000000004</v>
      </c>
      <c r="PA6" s="55">
        <v>-0.99839999999999995</v>
      </c>
      <c r="PB6" s="55">
        <v>-0.999</v>
      </c>
      <c r="PC6" s="55">
        <v>-0.99850000000000005</v>
      </c>
      <c r="PD6" s="55">
        <v>-0.99409999999999998</v>
      </c>
      <c r="PE6" s="55">
        <v>-0.998</v>
      </c>
      <c r="PF6" s="55">
        <v>-0.99970000000000003</v>
      </c>
      <c r="PG6" s="55">
        <v>-0.99750000000000005</v>
      </c>
      <c r="PH6" s="55">
        <v>-0.99919999999999998</v>
      </c>
      <c r="PI6" s="55">
        <v>-0.99939999999999996</v>
      </c>
      <c r="PJ6" s="55">
        <v>-0.99819999999999998</v>
      </c>
      <c r="PK6" s="55">
        <v>-0.99370000000000003</v>
      </c>
      <c r="PL6" s="55">
        <v>-0.99760000000000004</v>
      </c>
      <c r="PM6" s="55">
        <v>-0.99739999999999995</v>
      </c>
      <c r="PN6" s="55">
        <v>-0.99360000000000004</v>
      </c>
      <c r="PO6" s="55">
        <v>-0.99660000000000004</v>
      </c>
      <c r="PP6" s="55">
        <v>-0.99819999999999998</v>
      </c>
      <c r="PQ6" s="55">
        <v>-0.99690000000000001</v>
      </c>
      <c r="PR6" s="55">
        <v>-0.99629999999999996</v>
      </c>
      <c r="PS6" s="55">
        <v>-0.99750000000000005</v>
      </c>
      <c r="PT6" s="55">
        <v>-0.997</v>
      </c>
      <c r="PU6" s="55">
        <v>-0.99670000000000003</v>
      </c>
      <c r="PV6" s="55">
        <v>-0.99929999999999997</v>
      </c>
      <c r="PW6" s="55">
        <v>-0.99960000000000004</v>
      </c>
      <c r="PX6" s="55">
        <v>-0.99619999999999997</v>
      </c>
      <c r="PY6" s="55">
        <v>-0.99580000000000002</v>
      </c>
      <c r="PZ6" s="55">
        <v>-0.99690000000000001</v>
      </c>
      <c r="QA6" s="55">
        <v>-0.99939999999999996</v>
      </c>
      <c r="QB6" s="55">
        <v>-0.99819999999999998</v>
      </c>
      <c r="QC6" s="55">
        <v>-0.9929</v>
      </c>
      <c r="QD6" s="55">
        <v>-0.99619999999999997</v>
      </c>
      <c r="QE6" s="55">
        <v>-0.99609999999999999</v>
      </c>
      <c r="QF6" s="55">
        <v>-0.99709999999999999</v>
      </c>
      <c r="QG6" s="55">
        <v>-0.99739999999999995</v>
      </c>
      <c r="QH6" s="55">
        <v>-0.99519999999999997</v>
      </c>
      <c r="QI6" s="55">
        <v>-0.98860000000000003</v>
      </c>
      <c r="QJ6" s="55">
        <v>-0.99739999999999995</v>
      </c>
      <c r="QK6" s="55">
        <v>-0.99570000000000003</v>
      </c>
      <c r="QL6" s="55">
        <v>-0.99780000000000002</v>
      </c>
      <c r="QM6" s="55">
        <v>-0.99280000000000002</v>
      </c>
      <c r="QN6" s="55">
        <v>-0.99670000000000003</v>
      </c>
      <c r="QO6" s="55">
        <v>-0.99199999999999999</v>
      </c>
      <c r="QP6" s="55">
        <v>-0.98960000000000004</v>
      </c>
      <c r="QQ6" s="55">
        <v>-0.99509999999999998</v>
      </c>
      <c r="QR6" s="55">
        <v>-0.99450000000000005</v>
      </c>
      <c r="QS6" s="55">
        <v>-0.99480000000000002</v>
      </c>
      <c r="QT6" s="55">
        <v>-0.99429999999999996</v>
      </c>
      <c r="QU6" s="55">
        <v>-0.99750000000000005</v>
      </c>
      <c r="QV6" s="55">
        <v>-0.99709999999999999</v>
      </c>
      <c r="QW6" s="55">
        <v>-0.99080000000000001</v>
      </c>
      <c r="QX6" s="55">
        <v>-0.99550000000000005</v>
      </c>
      <c r="QY6" s="55">
        <v>-0.99580000000000002</v>
      </c>
      <c r="QZ6" s="55">
        <v>-0.99739999999999995</v>
      </c>
      <c r="RA6" s="55">
        <v>-0.99119999999999997</v>
      </c>
      <c r="RB6" s="55">
        <v>-0.99829999999999997</v>
      </c>
      <c r="RC6" s="54">
        <v>-0.98</v>
      </c>
      <c r="RD6" s="55">
        <v>-0.96730000000000005</v>
      </c>
      <c r="RE6" s="55">
        <v>-0.81640000000000001</v>
      </c>
      <c r="RF6" s="55">
        <v>-0.78359999999999996</v>
      </c>
      <c r="RG6" s="55">
        <v>-0.71360000000000001</v>
      </c>
      <c r="RH6" s="55">
        <v>-0.6784</v>
      </c>
      <c r="RI6" s="55">
        <v>-0.50090000000000001</v>
      </c>
      <c r="RJ6" s="55">
        <v>1.9320999999999999</v>
      </c>
      <c r="RK6" s="55">
        <v>0.49519999999999997</v>
      </c>
      <c r="RL6" s="55">
        <v>0.40770000000000001</v>
      </c>
      <c r="RM6" s="55">
        <v>0.24679999999999999</v>
      </c>
      <c r="RN6" s="55">
        <v>0.31380000000000002</v>
      </c>
      <c r="RO6" s="55">
        <v>0.35870000000000002</v>
      </c>
      <c r="RP6" s="55">
        <v>0.21379999999999999</v>
      </c>
      <c r="RQ6" s="55">
        <v>0.59440000000000004</v>
      </c>
      <c r="RR6" s="55">
        <v>0.33900000000000002</v>
      </c>
      <c r="RS6" s="55">
        <v>0.36159999999999998</v>
      </c>
      <c r="RT6" s="55">
        <v>0.26719999999999999</v>
      </c>
      <c r="RU6" s="55">
        <v>0.49769999999999998</v>
      </c>
      <c r="RV6" s="55">
        <v>0.43830000000000002</v>
      </c>
      <c r="RW6" s="55">
        <v>0.88649999999999995</v>
      </c>
      <c r="RX6" s="55">
        <v>0.73119999999999996</v>
      </c>
      <c r="RY6" s="55">
        <v>0.31419999999999998</v>
      </c>
      <c r="RZ6" s="55">
        <v>0.27910000000000001</v>
      </c>
      <c r="SA6" s="55">
        <v>0.19570000000000001</v>
      </c>
      <c r="SB6" s="55">
        <v>0.31859999999999999</v>
      </c>
      <c r="SC6" s="55">
        <v>0.44109999999999999</v>
      </c>
      <c r="SD6" s="55">
        <v>0.80279999999999996</v>
      </c>
      <c r="SE6" s="55">
        <v>0.7611</v>
      </c>
      <c r="SF6" s="55">
        <v>0.58350000000000002</v>
      </c>
      <c r="SG6" s="55">
        <v>0.81669999999999998</v>
      </c>
      <c r="SH6" s="55">
        <v>0.54059999999999997</v>
      </c>
      <c r="SI6" s="55">
        <v>0.44040000000000001</v>
      </c>
      <c r="SJ6" s="55">
        <v>0.24909999999999999</v>
      </c>
      <c r="SK6" s="55">
        <v>0.47370000000000001</v>
      </c>
      <c r="SL6" s="55">
        <v>0.80930000000000002</v>
      </c>
      <c r="SM6" s="55">
        <v>0.36430000000000001</v>
      </c>
      <c r="SN6" s="55">
        <v>0.67490000000000006</v>
      </c>
      <c r="SO6" s="55">
        <v>0.64200000000000002</v>
      </c>
      <c r="SP6" s="55">
        <v>0.61409999999999998</v>
      </c>
      <c r="SQ6" s="55">
        <v>0.56110000000000004</v>
      </c>
      <c r="SR6" s="55">
        <v>0.72850000000000004</v>
      </c>
      <c r="SS6" s="55">
        <v>0.8629</v>
      </c>
      <c r="ST6" s="55">
        <v>0.73970000000000002</v>
      </c>
      <c r="SU6" s="55">
        <v>0.7893</v>
      </c>
      <c r="SV6" s="55">
        <v>0.80489999999999995</v>
      </c>
      <c r="SW6" s="55">
        <v>0.58140000000000003</v>
      </c>
      <c r="SX6" s="55">
        <v>0.41760000000000003</v>
      </c>
      <c r="SY6" s="55">
        <v>0.78269999999999995</v>
      </c>
      <c r="SZ6" s="55">
        <v>0.63829999999999998</v>
      </c>
      <c r="TA6" s="55">
        <v>0.52669999999999995</v>
      </c>
      <c r="TB6" s="55">
        <v>0.6653</v>
      </c>
      <c r="TC6" s="55">
        <v>0.59379999999999999</v>
      </c>
      <c r="TD6" s="55">
        <v>0.51590000000000003</v>
      </c>
      <c r="TE6" s="55">
        <v>0.41799999999999998</v>
      </c>
      <c r="TF6" s="55">
        <v>0.73680000000000001</v>
      </c>
      <c r="TG6" s="55">
        <v>1.0399</v>
      </c>
      <c r="TH6" s="55">
        <v>0.7399</v>
      </c>
      <c r="TI6" s="55">
        <v>0.63180000000000003</v>
      </c>
      <c r="TJ6" s="55">
        <v>0.90990000000000004</v>
      </c>
      <c r="TK6" s="55">
        <v>1.0704</v>
      </c>
      <c r="TL6" s="55">
        <v>1.1896</v>
      </c>
      <c r="TM6" s="55">
        <v>1.5924</v>
      </c>
      <c r="TN6" s="55">
        <v>1.3677999999999999</v>
      </c>
      <c r="TO6" s="55">
        <v>1.6693</v>
      </c>
      <c r="TP6" s="55">
        <v>1.3796999999999999</v>
      </c>
      <c r="TQ6" s="55">
        <v>1.0143</v>
      </c>
      <c r="TR6" s="55">
        <v>1.0501</v>
      </c>
      <c r="TS6" s="55">
        <v>0.87780000000000002</v>
      </c>
      <c r="TT6" s="55">
        <v>1.3454999999999999</v>
      </c>
      <c r="TU6" s="55">
        <v>1.3190999999999999</v>
      </c>
      <c r="TV6" s="55">
        <v>0.99339999999999995</v>
      </c>
      <c r="TW6" s="55">
        <v>1.2581</v>
      </c>
      <c r="TX6" s="55">
        <v>1.1220000000000001</v>
      </c>
      <c r="TY6" s="55">
        <v>1.1052999999999999</v>
      </c>
      <c r="TZ6" s="55">
        <v>1.0104</v>
      </c>
      <c r="UA6" s="55">
        <v>1.2955000000000001</v>
      </c>
      <c r="UB6" s="55">
        <v>1.3083</v>
      </c>
      <c r="UC6" s="55">
        <v>1.0712999999999999</v>
      </c>
      <c r="UD6" s="55">
        <v>1.1116999999999999</v>
      </c>
      <c r="UE6" s="55">
        <v>1.1737</v>
      </c>
      <c r="UF6" s="55">
        <v>1.0308999999999999</v>
      </c>
      <c r="UG6" s="55">
        <v>1.1034999999999999</v>
      </c>
      <c r="UH6" s="55">
        <v>1.3451</v>
      </c>
      <c r="UI6" s="55">
        <v>1.3011999999999999</v>
      </c>
      <c r="UJ6" s="55">
        <v>1.2319</v>
      </c>
      <c r="UK6" s="55">
        <v>1.3396999999999999</v>
      </c>
      <c r="UL6" s="55">
        <v>1.1283000000000001</v>
      </c>
      <c r="UM6" s="55">
        <v>1.2838000000000001</v>
      </c>
      <c r="UN6" s="55">
        <v>1.1959</v>
      </c>
      <c r="UO6" s="55">
        <v>1.6329</v>
      </c>
      <c r="UP6" s="55">
        <v>1.1136999999999999</v>
      </c>
      <c r="UQ6" s="55">
        <v>0.80100000000000005</v>
      </c>
      <c r="UR6" s="55">
        <v>0.84870000000000001</v>
      </c>
      <c r="US6" s="55">
        <v>0.85440000000000005</v>
      </c>
      <c r="UT6" s="55">
        <v>1.2371000000000001</v>
      </c>
      <c r="UU6" s="55">
        <v>1.0511999999999999</v>
      </c>
      <c r="UV6" s="55">
        <v>1.3030999999999999</v>
      </c>
      <c r="UW6" s="55">
        <v>0.9899</v>
      </c>
      <c r="UX6" s="55">
        <v>1.0985</v>
      </c>
      <c r="UY6" s="55">
        <v>1.0377000000000001</v>
      </c>
      <c r="UZ6" s="55">
        <v>0.76349999999999996</v>
      </c>
      <c r="VA6" s="55">
        <v>1.1077999999999999</v>
      </c>
      <c r="VB6" s="55">
        <v>1.3311999999999999</v>
      </c>
      <c r="VC6" s="55">
        <v>1.3282</v>
      </c>
      <c r="VD6" s="55">
        <v>0.86439999999999995</v>
      </c>
      <c r="VE6" s="55">
        <v>0.67710000000000004</v>
      </c>
      <c r="VF6" s="55">
        <v>0.89439999999999997</v>
      </c>
      <c r="VG6" s="55">
        <v>1.0355000000000001</v>
      </c>
      <c r="VH6" s="55">
        <v>0.99229999999999996</v>
      </c>
      <c r="VI6" s="55">
        <v>1.3317000000000001</v>
      </c>
      <c r="VJ6" s="55">
        <v>1.234</v>
      </c>
      <c r="VK6" s="55">
        <v>0.83840000000000003</v>
      </c>
      <c r="VL6" s="55">
        <v>0.64029999999999998</v>
      </c>
      <c r="VM6" s="55">
        <v>0.72529999999999994</v>
      </c>
      <c r="VN6" s="55">
        <v>0.83309999999999995</v>
      </c>
      <c r="VO6" s="55">
        <v>1.0825</v>
      </c>
      <c r="VP6" s="55">
        <v>1.0706</v>
      </c>
      <c r="VQ6" s="55">
        <v>1.0611999999999999</v>
      </c>
      <c r="VR6" s="55">
        <v>1.1919</v>
      </c>
      <c r="VS6" s="55">
        <v>0.68500000000000005</v>
      </c>
      <c r="VT6" s="55">
        <v>0.81330000000000002</v>
      </c>
      <c r="VU6" s="55">
        <v>1.5107999999999999</v>
      </c>
      <c r="VV6" s="55">
        <v>0.99119999999999997</v>
      </c>
      <c r="VW6" s="55">
        <v>1.1818</v>
      </c>
      <c r="VX6" s="55">
        <v>1.0495000000000001</v>
      </c>
      <c r="VY6" s="55">
        <v>0.84140000000000004</v>
      </c>
      <c r="VZ6" s="55">
        <v>0.58850000000000002</v>
      </c>
      <c r="WA6" s="55">
        <v>0.77539999999999998</v>
      </c>
      <c r="WB6" s="55">
        <v>0.87939999999999996</v>
      </c>
      <c r="WC6" s="55">
        <v>1.0058</v>
      </c>
      <c r="WD6" s="55">
        <v>1.1493</v>
      </c>
      <c r="WE6" s="55">
        <v>1.202</v>
      </c>
      <c r="WF6" s="55">
        <v>0.67249999999999999</v>
      </c>
      <c r="WG6" s="55">
        <v>0.58289999999999997</v>
      </c>
      <c r="WH6" s="55">
        <v>0.70860000000000001</v>
      </c>
      <c r="WI6" s="55">
        <v>0.80710000000000004</v>
      </c>
      <c r="WJ6" s="55">
        <v>1.0906</v>
      </c>
      <c r="WK6" s="55">
        <v>1.1514</v>
      </c>
      <c r="WL6" s="55">
        <v>1.1646000000000001</v>
      </c>
      <c r="WM6" s="55">
        <v>0.77280000000000004</v>
      </c>
      <c r="WN6" s="55">
        <v>0.71870000000000001</v>
      </c>
      <c r="WO6" s="55">
        <v>0.70589999999999997</v>
      </c>
      <c r="WP6" s="55">
        <v>0.78469999999999995</v>
      </c>
      <c r="WQ6" s="55">
        <v>1.3115000000000001</v>
      </c>
      <c r="WR6" s="55">
        <v>1.1591</v>
      </c>
      <c r="WS6" s="55">
        <v>1.2466999999999999</v>
      </c>
      <c r="WT6" s="55">
        <v>1.1838</v>
      </c>
      <c r="WU6" s="55">
        <v>1.333</v>
      </c>
      <c r="WV6" s="55">
        <v>1.0384</v>
      </c>
      <c r="WW6" s="55">
        <v>1.5751999999999999</v>
      </c>
      <c r="WX6" s="55">
        <v>1.1212</v>
      </c>
      <c r="WY6" s="54">
        <v>0.96</v>
      </c>
      <c r="WZ6" s="55">
        <v>0.80169999999999997</v>
      </c>
      <c r="XA6" s="55">
        <v>0.97809999999999997</v>
      </c>
      <c r="XB6" s="55">
        <v>0.87370000000000003</v>
      </c>
      <c r="XC6" s="55">
        <v>0.77839999999999998</v>
      </c>
      <c r="XD6" s="55">
        <v>0.85219999999999996</v>
      </c>
      <c r="XE6" s="55">
        <v>0.97440000000000004</v>
      </c>
      <c r="XF6" s="55">
        <v>0.86280000000000001</v>
      </c>
      <c r="XG6" s="55">
        <v>1.0144</v>
      </c>
      <c r="XH6" s="55">
        <v>0.96789999999999998</v>
      </c>
      <c r="XI6" s="55">
        <v>0.63690000000000002</v>
      </c>
      <c r="XJ6" s="55">
        <v>1.1005</v>
      </c>
      <c r="XK6" s="55">
        <v>0.82189999999999996</v>
      </c>
      <c r="XL6" s="55">
        <v>0.87339999999999995</v>
      </c>
      <c r="XM6" s="55">
        <v>1.0168999999999999</v>
      </c>
      <c r="XN6" s="55">
        <v>0.9355</v>
      </c>
      <c r="XO6" s="55">
        <v>0.7238</v>
      </c>
      <c r="XP6" s="55">
        <v>0.73029999999999995</v>
      </c>
      <c r="XQ6" s="55">
        <v>0.87060000000000004</v>
      </c>
      <c r="XR6" s="55">
        <v>0.74250000000000005</v>
      </c>
      <c r="XS6" s="55">
        <v>0.89729999999999999</v>
      </c>
      <c r="XT6" s="55">
        <v>0.88219999999999998</v>
      </c>
      <c r="XU6" s="55">
        <v>0.94850000000000001</v>
      </c>
      <c r="XV6" s="55">
        <v>0.91259999999999997</v>
      </c>
      <c r="XW6" s="55">
        <v>0.62109999999999999</v>
      </c>
      <c r="XX6" s="55">
        <v>0.52410000000000001</v>
      </c>
      <c r="XY6" s="55">
        <v>0.39479999999999998</v>
      </c>
      <c r="XZ6" s="55">
        <v>0.47289999999999999</v>
      </c>
      <c r="YA6" s="55">
        <v>0.76980000000000004</v>
      </c>
      <c r="YB6" s="55">
        <v>0.79390000000000005</v>
      </c>
      <c r="YC6" s="55">
        <v>0.62150000000000005</v>
      </c>
      <c r="YD6" s="55">
        <v>7.9399999999999998E-2</v>
      </c>
      <c r="YE6" s="55">
        <v>0.26800000000000002</v>
      </c>
      <c r="YF6" s="55">
        <v>0.1716</v>
      </c>
      <c r="YG6" s="55">
        <v>0.3644</v>
      </c>
      <c r="YH6" s="55">
        <v>0.88490000000000002</v>
      </c>
      <c r="YI6" s="55">
        <v>0.9718</v>
      </c>
      <c r="YJ6" s="55">
        <v>0.57479999999999998</v>
      </c>
      <c r="YK6" s="55">
        <v>-0.1862</v>
      </c>
    </row>
    <row r="7" spans="1:661" x14ac:dyDescent="0.35">
      <c r="A7" s="66" t="s">
        <v>17</v>
      </c>
      <c r="B7" s="66" t="s">
        <v>23</v>
      </c>
      <c r="C7" s="54">
        <v>-0.05</v>
      </c>
      <c r="D7" s="54">
        <v>-0.05</v>
      </c>
      <c r="E7" s="54">
        <v>-0.04</v>
      </c>
      <c r="F7" s="54">
        <v>-0.03</v>
      </c>
      <c r="G7" s="54">
        <v>-0.01</v>
      </c>
      <c r="H7" s="54">
        <v>0.02</v>
      </c>
      <c r="I7" s="54">
        <v>-0.01</v>
      </c>
      <c r="J7" s="54">
        <v>-0.03</v>
      </c>
      <c r="K7" s="54">
        <v>-0.09</v>
      </c>
      <c r="L7" s="54">
        <v>-7.0000000000000007E-2</v>
      </c>
      <c r="M7" s="54">
        <v>-0.1</v>
      </c>
      <c r="N7" s="54">
        <v>-0.05</v>
      </c>
      <c r="O7" s="54">
        <v>-7.0000000000000007E-2</v>
      </c>
      <c r="P7" s="54">
        <v>-7.0000000000000007E-2</v>
      </c>
      <c r="Q7" s="54">
        <v>-0.1</v>
      </c>
      <c r="R7" s="54">
        <v>-0.06</v>
      </c>
      <c r="S7" s="54">
        <v>-0.06</v>
      </c>
      <c r="T7" s="54">
        <v>-0.08</v>
      </c>
      <c r="U7" s="54">
        <v>-0.02</v>
      </c>
      <c r="V7" s="54">
        <v>-0.05</v>
      </c>
      <c r="W7" s="54">
        <v>-0.19</v>
      </c>
      <c r="X7" s="54">
        <v>-0.16</v>
      </c>
      <c r="Y7" s="54">
        <v>-0.15</v>
      </c>
      <c r="Z7" s="54">
        <v>-0.16</v>
      </c>
      <c r="AA7" s="54">
        <v>-0.16</v>
      </c>
      <c r="AB7" s="54">
        <v>-0.21</v>
      </c>
      <c r="AC7" s="54">
        <v>-0.35</v>
      </c>
      <c r="AD7" s="54">
        <v>-0.48</v>
      </c>
      <c r="AE7" s="54">
        <v>-0.62</v>
      </c>
      <c r="AF7" s="54">
        <v>-0.73</v>
      </c>
      <c r="AG7" s="55">
        <v>-0.78410000000000002</v>
      </c>
      <c r="AH7" s="55">
        <v>-0.85119999999999996</v>
      </c>
      <c r="AI7" s="55">
        <v>-0.90810000000000002</v>
      </c>
      <c r="AJ7" s="55">
        <v>-0.95199999999999996</v>
      </c>
      <c r="AK7" s="55">
        <v>-0.94599999999999995</v>
      </c>
      <c r="AL7" s="55">
        <v>-0.95809999999999995</v>
      </c>
      <c r="AM7" s="55">
        <v>-0.96599999999999997</v>
      </c>
      <c r="AN7" s="55">
        <v>-0.97330000000000005</v>
      </c>
      <c r="AO7" s="55">
        <v>-0.97119999999999995</v>
      </c>
      <c r="AP7" s="55">
        <v>-0.97089999999999999</v>
      </c>
      <c r="AQ7" s="55">
        <v>-0.98509999999999998</v>
      </c>
      <c r="AR7" s="55">
        <v>-0.97870000000000001</v>
      </c>
      <c r="AS7" s="55">
        <v>-0.98699999999999999</v>
      </c>
      <c r="AT7" s="55">
        <v>-0.99239999999999995</v>
      </c>
      <c r="AU7" s="55">
        <v>-0.99619999999999997</v>
      </c>
      <c r="AV7" s="55">
        <v>-0.99529999999999996</v>
      </c>
      <c r="AW7" s="55">
        <v>-0.995</v>
      </c>
      <c r="AX7" s="55">
        <v>-0.99850000000000005</v>
      </c>
      <c r="AY7" s="55">
        <v>-0.99250000000000005</v>
      </c>
      <c r="AZ7" s="55">
        <v>-0.99719999999999998</v>
      </c>
      <c r="BA7" s="55">
        <v>-0.99770000000000003</v>
      </c>
      <c r="BB7" s="54">
        <v>-1</v>
      </c>
      <c r="BC7" s="55">
        <v>-0.99819999999999998</v>
      </c>
      <c r="BD7" s="55">
        <v>-0.99719999999999998</v>
      </c>
      <c r="BE7" s="55">
        <v>-0.99790000000000001</v>
      </c>
      <c r="BF7" s="55">
        <v>-0.99770000000000003</v>
      </c>
      <c r="BG7" s="55">
        <v>-0.99770000000000003</v>
      </c>
      <c r="BH7" s="55">
        <v>-0.99850000000000005</v>
      </c>
      <c r="BI7" s="55">
        <v>-0.99770000000000003</v>
      </c>
      <c r="BJ7" s="55">
        <v>-0.99729999999999996</v>
      </c>
      <c r="BK7" s="55">
        <v>-0.99590000000000001</v>
      </c>
      <c r="BL7" s="55">
        <v>-0.99839999999999995</v>
      </c>
      <c r="BM7" s="55">
        <v>-0.99880000000000002</v>
      </c>
      <c r="BN7" s="55">
        <v>-0.99809999999999999</v>
      </c>
      <c r="BO7" s="55">
        <v>-0.99819999999999998</v>
      </c>
      <c r="BP7" s="55">
        <v>-0.998</v>
      </c>
      <c r="BQ7" s="55">
        <v>-0.99829999999999997</v>
      </c>
      <c r="BR7" s="55">
        <v>-0.99750000000000005</v>
      </c>
      <c r="BS7" s="55">
        <v>-0.99960000000000004</v>
      </c>
      <c r="BT7" s="55">
        <v>-0.99860000000000004</v>
      </c>
      <c r="BU7" s="55">
        <v>-0.99829999999999997</v>
      </c>
      <c r="BV7" s="55">
        <v>-0.99829999999999997</v>
      </c>
      <c r="BW7" s="55">
        <v>-0.99780000000000002</v>
      </c>
      <c r="BX7" s="55">
        <v>-0.997</v>
      </c>
      <c r="BY7" s="55">
        <v>-0.99790000000000001</v>
      </c>
      <c r="BZ7" s="55">
        <v>-0.99760000000000004</v>
      </c>
      <c r="CA7" s="55">
        <v>-0.99439999999999995</v>
      </c>
      <c r="CB7" s="55">
        <v>-0.99480000000000002</v>
      </c>
      <c r="CC7" s="55">
        <v>-0.998</v>
      </c>
      <c r="CD7" s="55">
        <v>-0.99539999999999995</v>
      </c>
      <c r="CE7" s="55">
        <v>-0.99860000000000004</v>
      </c>
      <c r="CF7" s="55">
        <v>-0.99380000000000002</v>
      </c>
      <c r="CG7" s="55">
        <v>-0.98740000000000006</v>
      </c>
      <c r="CH7" s="55">
        <v>-0.99399999999999999</v>
      </c>
      <c r="CI7" s="55">
        <v>-0.99109999999999998</v>
      </c>
      <c r="CJ7" s="55">
        <v>-0.99350000000000005</v>
      </c>
      <c r="CK7" s="55">
        <v>-0.98939999999999995</v>
      </c>
      <c r="CL7" s="55">
        <v>-0.98529999999999995</v>
      </c>
      <c r="CM7" s="55">
        <v>-0.98680000000000001</v>
      </c>
      <c r="CN7" s="55">
        <v>-0.99139999999999995</v>
      </c>
      <c r="CO7" s="55">
        <v>-0.98760000000000003</v>
      </c>
      <c r="CP7" s="55">
        <v>-0.98329999999999995</v>
      </c>
      <c r="CQ7" s="55">
        <v>-0.98170000000000002</v>
      </c>
      <c r="CR7" s="55">
        <v>-0.98109999999999997</v>
      </c>
      <c r="CS7" s="55">
        <v>-0.97440000000000004</v>
      </c>
      <c r="CT7" s="55">
        <v>-0.97719999999999996</v>
      </c>
      <c r="CU7" s="55">
        <v>-0.98399999999999999</v>
      </c>
      <c r="CV7" s="55">
        <v>-0.98080000000000001</v>
      </c>
      <c r="CW7" s="55">
        <v>-0.97150000000000003</v>
      </c>
      <c r="CX7" s="55">
        <v>-0.96660000000000001</v>
      </c>
      <c r="CY7" s="55">
        <v>-0.96130000000000004</v>
      </c>
      <c r="CZ7" s="55">
        <v>-0.95709999999999995</v>
      </c>
      <c r="DA7" s="55">
        <v>-0.95189999999999997</v>
      </c>
      <c r="DB7" s="55">
        <v>-0.96109999999999995</v>
      </c>
      <c r="DC7" s="55">
        <v>-0.95620000000000005</v>
      </c>
      <c r="DD7" s="55">
        <v>-0.95489999999999997</v>
      </c>
      <c r="DE7" s="55">
        <v>-0.95269999999999999</v>
      </c>
      <c r="DF7" s="55">
        <v>-0.95350000000000001</v>
      </c>
      <c r="DG7" s="55">
        <v>-0.93330000000000002</v>
      </c>
      <c r="DH7" s="55">
        <v>-0.93049999999999999</v>
      </c>
      <c r="DI7" s="55">
        <v>-0.9476</v>
      </c>
      <c r="DJ7" s="55">
        <v>-0.9415</v>
      </c>
      <c r="DK7" s="55">
        <v>-0.94299999999999995</v>
      </c>
      <c r="DL7" s="55">
        <v>-0.93930000000000002</v>
      </c>
      <c r="DM7" s="55">
        <v>-0.9294</v>
      </c>
      <c r="DN7" s="55">
        <v>-0.90880000000000005</v>
      </c>
      <c r="DO7" s="55">
        <v>-0.91900000000000004</v>
      </c>
      <c r="DP7" s="55">
        <v>-0.95289999999999997</v>
      </c>
      <c r="DQ7" s="55">
        <v>-0.91839999999999999</v>
      </c>
      <c r="DR7" s="55">
        <v>-0.91239999999999999</v>
      </c>
      <c r="DS7" s="55">
        <v>-0.91379999999999995</v>
      </c>
      <c r="DT7" s="55">
        <v>-0.90269999999999995</v>
      </c>
      <c r="DU7" s="55">
        <v>-0.87319999999999998</v>
      </c>
      <c r="DV7" s="55">
        <v>-0.86499999999999999</v>
      </c>
      <c r="DW7" s="55">
        <v>-0.83279999999999998</v>
      </c>
      <c r="DX7" s="55">
        <v>-0.88270000000000004</v>
      </c>
      <c r="DY7" s="54">
        <v>-0.88</v>
      </c>
      <c r="DZ7" s="55">
        <v>-0.88580000000000003</v>
      </c>
      <c r="EA7" s="55">
        <v>-0.87339999999999995</v>
      </c>
      <c r="EB7" s="55">
        <v>-0.84489999999999998</v>
      </c>
      <c r="EC7" s="55">
        <v>-0.84209999999999996</v>
      </c>
      <c r="ED7" s="55">
        <v>-0.86860000000000004</v>
      </c>
      <c r="EE7" s="55">
        <v>-0.87250000000000005</v>
      </c>
      <c r="EF7" s="55">
        <v>-0.87519999999999998</v>
      </c>
      <c r="EG7" s="55">
        <v>-0.8296</v>
      </c>
      <c r="EH7" s="55">
        <v>-0.82779999999999998</v>
      </c>
      <c r="EI7" s="55">
        <v>-0.79869999999999997</v>
      </c>
      <c r="EJ7" s="55">
        <v>-0.79279999999999995</v>
      </c>
      <c r="EK7" s="55">
        <v>-0.78749999999999998</v>
      </c>
      <c r="EL7" s="55">
        <v>-0.76249999999999996</v>
      </c>
      <c r="EM7" s="55">
        <v>-0.79749999999999999</v>
      </c>
      <c r="EN7" s="55">
        <v>-0.79139999999999999</v>
      </c>
      <c r="EO7" s="55">
        <v>-0.78549999999999998</v>
      </c>
      <c r="EP7" s="55">
        <v>-0.74839999999999995</v>
      </c>
      <c r="EQ7" s="55">
        <v>-0.75370000000000004</v>
      </c>
      <c r="ER7" s="54">
        <v>-0.76</v>
      </c>
      <c r="ES7" s="55">
        <v>-0.74039999999999995</v>
      </c>
      <c r="ET7" s="55">
        <v>-0.75460000000000005</v>
      </c>
      <c r="EU7" s="55">
        <v>-0.74750000000000005</v>
      </c>
      <c r="EV7" s="55">
        <v>-0.75029999999999997</v>
      </c>
      <c r="EW7" s="55">
        <v>-0.72009999999999996</v>
      </c>
      <c r="EX7" s="55">
        <v>-0.71389999999999998</v>
      </c>
      <c r="EY7" s="55">
        <v>-0.74429999999999996</v>
      </c>
      <c r="EZ7" s="55">
        <v>-0.72970000000000002</v>
      </c>
      <c r="FA7" s="55">
        <v>-0.7339</v>
      </c>
      <c r="FB7" s="55">
        <v>-0.71860000000000002</v>
      </c>
      <c r="FC7" s="55">
        <v>-0.69389999999999996</v>
      </c>
      <c r="FD7" s="55">
        <v>-0.69020000000000004</v>
      </c>
      <c r="FE7" s="55">
        <v>-0.67369999999999997</v>
      </c>
      <c r="FF7" s="55">
        <v>-0.70309999999999995</v>
      </c>
      <c r="FG7" s="55">
        <v>-0.70989999999999998</v>
      </c>
      <c r="FH7" s="55">
        <v>-0.69099999999999995</v>
      </c>
      <c r="FI7" s="54">
        <v>-0.69</v>
      </c>
      <c r="FJ7" s="55">
        <v>-0.68579999999999997</v>
      </c>
      <c r="FK7" s="55">
        <v>-0.65649999999999997</v>
      </c>
      <c r="FL7" s="55">
        <v>-0.65300000000000002</v>
      </c>
      <c r="FM7" s="55">
        <v>-0.66069999999999995</v>
      </c>
      <c r="FN7" s="55">
        <v>-0.62729999999999997</v>
      </c>
      <c r="FO7" s="55">
        <v>-0.68230000000000002</v>
      </c>
      <c r="FP7" s="55">
        <v>-0.65129999999999999</v>
      </c>
      <c r="FQ7" s="55">
        <v>-0.65480000000000005</v>
      </c>
      <c r="FR7" s="55">
        <v>-0.62829999999999997</v>
      </c>
      <c r="FS7" s="55">
        <v>-0.63500000000000001</v>
      </c>
      <c r="FT7" s="55">
        <v>-0.64300000000000002</v>
      </c>
      <c r="FU7" s="55">
        <v>-0.60819999999999996</v>
      </c>
      <c r="FV7" s="55">
        <v>-0.63959999999999995</v>
      </c>
      <c r="FW7" s="55">
        <v>-0.63819999999999999</v>
      </c>
      <c r="FX7" s="55">
        <v>-0.64870000000000005</v>
      </c>
      <c r="FY7" s="55">
        <v>-0.6008</v>
      </c>
      <c r="FZ7" s="55">
        <v>-0.55900000000000005</v>
      </c>
      <c r="GA7" s="55">
        <v>-0.60250000000000004</v>
      </c>
      <c r="GB7" s="55">
        <v>-0.58950000000000002</v>
      </c>
      <c r="GC7" s="55">
        <v>-0.59770000000000001</v>
      </c>
      <c r="GD7" s="55">
        <v>-0.63139999999999996</v>
      </c>
      <c r="GE7" s="55">
        <v>-0.60760000000000003</v>
      </c>
      <c r="GF7" s="55">
        <v>-0.54849999999999999</v>
      </c>
      <c r="GG7" s="55">
        <v>-0.50739999999999996</v>
      </c>
      <c r="GH7" s="55">
        <v>-0.5454</v>
      </c>
      <c r="GI7" s="55">
        <v>-0.54800000000000004</v>
      </c>
      <c r="GJ7" s="55">
        <v>-0.57330000000000003</v>
      </c>
      <c r="GK7" s="55">
        <v>-0.59730000000000005</v>
      </c>
      <c r="GL7" s="55">
        <v>-0.53410000000000002</v>
      </c>
      <c r="GM7" s="55">
        <v>-0.52980000000000005</v>
      </c>
      <c r="GN7" s="55">
        <v>-0.49120000000000003</v>
      </c>
      <c r="GO7" s="55">
        <v>-0.52339999999999998</v>
      </c>
      <c r="GP7" s="55">
        <v>-0.52539999999999998</v>
      </c>
      <c r="GQ7" s="55">
        <v>-0.51970000000000005</v>
      </c>
      <c r="GR7" s="55">
        <v>-0.49390000000000001</v>
      </c>
      <c r="GS7" s="55">
        <v>-0.47470000000000001</v>
      </c>
      <c r="GT7" s="55">
        <v>-0.46089999999999998</v>
      </c>
      <c r="GU7" s="55">
        <v>-0.41249999999999998</v>
      </c>
      <c r="GV7" s="55">
        <v>-0.39529999999999998</v>
      </c>
      <c r="GW7" s="55">
        <v>-0.36709999999999998</v>
      </c>
      <c r="GX7" s="55">
        <v>-0.47470000000000001</v>
      </c>
      <c r="GY7" s="55">
        <v>-0.46300000000000002</v>
      </c>
      <c r="GZ7" s="55">
        <v>-0.45590000000000003</v>
      </c>
      <c r="HA7" s="55">
        <v>-0.36030000000000001</v>
      </c>
      <c r="HB7" s="55">
        <v>-0.34710000000000002</v>
      </c>
      <c r="HC7" s="55">
        <v>-0.4652</v>
      </c>
      <c r="HD7" s="55">
        <v>-0.5595</v>
      </c>
      <c r="HE7" s="55">
        <v>-6.7999999999999996E-3</v>
      </c>
      <c r="HF7" s="55">
        <v>-0.29449999999999998</v>
      </c>
      <c r="HG7" s="55">
        <v>-0.4627</v>
      </c>
      <c r="HH7" s="55">
        <v>-0.41070000000000001</v>
      </c>
      <c r="HI7" s="55">
        <v>-0.36180000000000001</v>
      </c>
      <c r="HJ7" s="55">
        <v>-0.43120000000000003</v>
      </c>
      <c r="HK7" s="55">
        <v>-0.43609999999999999</v>
      </c>
      <c r="HL7" s="55">
        <v>-0.4481</v>
      </c>
      <c r="HM7" s="55">
        <v>-0.44030000000000002</v>
      </c>
      <c r="HN7" s="55">
        <v>-0.42680000000000001</v>
      </c>
      <c r="HO7" s="55">
        <v>-0.38869999999999999</v>
      </c>
      <c r="HP7" s="55">
        <v>-0.33589999999999998</v>
      </c>
      <c r="HQ7" s="55">
        <v>-0.35370000000000001</v>
      </c>
      <c r="HR7" s="55">
        <v>-0.38669999999999999</v>
      </c>
      <c r="HS7" s="55">
        <v>-0.41930000000000001</v>
      </c>
      <c r="HT7" s="55">
        <v>-0.38900000000000001</v>
      </c>
      <c r="HU7" s="55">
        <v>-0.38690000000000002</v>
      </c>
      <c r="HV7" s="55">
        <v>-0.36299999999999999</v>
      </c>
      <c r="HW7" s="55">
        <v>-0.29949999999999999</v>
      </c>
      <c r="HX7" s="55">
        <v>-0.28710000000000002</v>
      </c>
      <c r="HY7" s="55">
        <v>-0.23730000000000001</v>
      </c>
      <c r="HZ7" s="55">
        <v>-0.43120000000000003</v>
      </c>
      <c r="IA7" s="55">
        <v>-0.42630000000000001</v>
      </c>
      <c r="IB7" s="55">
        <v>-0.3987</v>
      </c>
      <c r="IC7" s="55">
        <v>-0.33610000000000001</v>
      </c>
      <c r="ID7" s="55">
        <v>-0.27589999999999998</v>
      </c>
      <c r="IE7" s="55">
        <v>-0.3241</v>
      </c>
      <c r="IF7" s="55">
        <v>-0.373</v>
      </c>
      <c r="IG7" s="55">
        <v>-0.41089999999999999</v>
      </c>
      <c r="IH7" s="55">
        <v>-0.3755</v>
      </c>
      <c r="II7" s="55">
        <v>-0.33489999999999998</v>
      </c>
      <c r="IJ7" s="55">
        <v>-0.30159999999999998</v>
      </c>
      <c r="IK7" s="55">
        <v>-0.25659999999999999</v>
      </c>
      <c r="IL7" s="55">
        <v>-0.25459999999999999</v>
      </c>
      <c r="IM7" s="55">
        <v>-0.32590000000000002</v>
      </c>
      <c r="IN7" s="55">
        <v>-0.37909999999999999</v>
      </c>
      <c r="IO7" s="55">
        <v>-0.4073</v>
      </c>
      <c r="IP7" s="55">
        <v>-0.3846</v>
      </c>
      <c r="IQ7" s="55">
        <v>-0.32219999999999999</v>
      </c>
      <c r="IR7" s="55">
        <v>-0.30259999999999998</v>
      </c>
      <c r="IS7" s="55">
        <v>-0.36459999999999998</v>
      </c>
      <c r="IT7" s="55">
        <v>-0.44569999999999999</v>
      </c>
      <c r="IU7" s="55">
        <v>-0.40710000000000002</v>
      </c>
      <c r="IV7" s="55">
        <v>-0.37580000000000002</v>
      </c>
      <c r="IW7" s="55">
        <v>-0.35699999999999998</v>
      </c>
      <c r="IX7" s="55">
        <v>-0.3952</v>
      </c>
      <c r="IY7" s="55">
        <v>-0.40889999999999999</v>
      </c>
      <c r="IZ7" s="55">
        <v>-0.40350000000000003</v>
      </c>
      <c r="JA7" s="55">
        <v>-0.28039999999999998</v>
      </c>
      <c r="JB7" s="55">
        <v>-0.4869</v>
      </c>
      <c r="JC7" s="55">
        <v>-0.49959999999999999</v>
      </c>
      <c r="JD7" s="55">
        <v>-0.47670000000000001</v>
      </c>
      <c r="JE7" s="55">
        <v>-0.43159999999999998</v>
      </c>
      <c r="JF7" s="55">
        <v>-0.38919999999999999</v>
      </c>
      <c r="JG7" s="55">
        <v>-0.42499999999999999</v>
      </c>
      <c r="JH7" s="55">
        <v>-0.4229</v>
      </c>
      <c r="JI7" s="55">
        <v>-0.42130000000000001</v>
      </c>
      <c r="JJ7" s="55">
        <v>-0.4138</v>
      </c>
      <c r="JK7" s="55">
        <v>-0.42020000000000002</v>
      </c>
      <c r="JL7" s="55">
        <v>-0.34810000000000002</v>
      </c>
      <c r="JM7" s="55">
        <v>-0.31419999999999998</v>
      </c>
      <c r="JN7" s="55">
        <v>-0.35670000000000002</v>
      </c>
      <c r="JO7" s="55">
        <v>-0.3488</v>
      </c>
      <c r="JP7" s="55">
        <v>-0.3826</v>
      </c>
      <c r="JQ7" s="55">
        <v>-0.42180000000000001</v>
      </c>
      <c r="JR7" s="55">
        <v>-0.39190000000000003</v>
      </c>
      <c r="JS7" s="55">
        <v>-0.37469999999999998</v>
      </c>
      <c r="JT7" s="55">
        <v>-0.32329999999999998</v>
      </c>
      <c r="JU7" s="55">
        <v>-0.36070000000000002</v>
      </c>
      <c r="JV7" s="55">
        <v>-0.39150000000000001</v>
      </c>
      <c r="JW7" s="55">
        <v>-0.40289999999999998</v>
      </c>
      <c r="JX7" s="55">
        <v>-0.41799999999999998</v>
      </c>
      <c r="JY7" s="55">
        <v>-0.40770000000000001</v>
      </c>
      <c r="JZ7" s="55">
        <v>-0.40389999999999998</v>
      </c>
      <c r="KA7" s="55">
        <v>-0.36380000000000001</v>
      </c>
      <c r="KB7" s="55">
        <v>-0.37930000000000003</v>
      </c>
      <c r="KC7" s="55">
        <v>-0.41049999999999998</v>
      </c>
      <c r="KD7" s="55">
        <v>-0.47549999999999998</v>
      </c>
      <c r="KE7" s="55">
        <v>-0.46429999999999999</v>
      </c>
      <c r="KF7" s="55">
        <v>-0.4849</v>
      </c>
      <c r="KG7" s="55">
        <v>-0.43240000000000001</v>
      </c>
      <c r="KH7" s="55">
        <v>-0.3463</v>
      </c>
      <c r="KI7" s="55">
        <v>-0.42830000000000001</v>
      </c>
      <c r="KJ7" s="55">
        <v>-0.51259999999999994</v>
      </c>
      <c r="KK7" s="55">
        <v>-0.53180000000000005</v>
      </c>
      <c r="KL7" s="55">
        <v>-0.54969999999999997</v>
      </c>
      <c r="KM7" s="55">
        <v>-0.52539999999999998</v>
      </c>
      <c r="KN7" s="55">
        <v>-0.4914</v>
      </c>
      <c r="KO7" s="55">
        <v>-0.42209999999999998</v>
      </c>
      <c r="KP7" s="55">
        <v>-0.45660000000000001</v>
      </c>
      <c r="KQ7" s="55">
        <v>-0.58279999999999998</v>
      </c>
      <c r="KR7" s="55">
        <v>-0.59599999999999997</v>
      </c>
      <c r="KS7" s="55">
        <v>-0.58850000000000002</v>
      </c>
      <c r="KT7" s="55">
        <v>-0.57720000000000005</v>
      </c>
      <c r="KU7" s="55">
        <v>-0.49419999999999997</v>
      </c>
      <c r="KV7" s="55">
        <v>-0.52769999999999995</v>
      </c>
      <c r="KW7" s="55">
        <v>-0.61109999999999998</v>
      </c>
      <c r="KX7" s="55">
        <v>-0.61899999999999999</v>
      </c>
      <c r="KY7" s="55">
        <v>-0.42820000000000003</v>
      </c>
      <c r="KZ7" s="55">
        <v>-0.22420000000000001</v>
      </c>
      <c r="LA7" s="55">
        <v>-0.66300000000000003</v>
      </c>
      <c r="LB7" s="55">
        <v>-0.79530000000000001</v>
      </c>
      <c r="LC7" s="55">
        <v>-0.58209999999999995</v>
      </c>
      <c r="LD7" s="55">
        <v>-0.56940000000000002</v>
      </c>
      <c r="LE7" s="55">
        <v>-0.54059999999999997</v>
      </c>
      <c r="LF7" s="55">
        <v>-0.52349999999999997</v>
      </c>
      <c r="LG7" s="55">
        <v>-0.1777</v>
      </c>
      <c r="LH7" s="55">
        <v>-0.39150000000000001</v>
      </c>
      <c r="LI7" s="55">
        <v>-0.65459999999999996</v>
      </c>
      <c r="LJ7" s="55">
        <v>-0.52559999999999996</v>
      </c>
      <c r="LK7" s="55">
        <v>-0.55200000000000005</v>
      </c>
      <c r="LL7" s="55">
        <v>-0.36520000000000002</v>
      </c>
      <c r="LM7" s="55">
        <v>-0.49830000000000002</v>
      </c>
      <c r="LN7" s="55">
        <v>-0.58420000000000005</v>
      </c>
      <c r="LO7" s="55">
        <v>-0.58860000000000001</v>
      </c>
      <c r="LP7" s="55">
        <v>-0.65049999999999997</v>
      </c>
      <c r="LQ7" s="55">
        <v>-0.64670000000000005</v>
      </c>
      <c r="LR7" s="55">
        <v>-0.71850000000000003</v>
      </c>
      <c r="LS7" s="55">
        <v>-0.58760000000000001</v>
      </c>
      <c r="LT7" s="55">
        <v>-0.65859999999999996</v>
      </c>
      <c r="LU7" s="55">
        <v>-0.68920000000000003</v>
      </c>
      <c r="LV7" s="55">
        <v>-0.67169999999999996</v>
      </c>
      <c r="LW7" s="55">
        <v>-0.62480000000000002</v>
      </c>
      <c r="LX7" s="55">
        <v>-0.61329999999999996</v>
      </c>
      <c r="LY7" s="55">
        <v>-0.66220000000000001</v>
      </c>
      <c r="LZ7" s="55">
        <v>-0.55789999999999995</v>
      </c>
      <c r="MA7" s="55">
        <v>-0.63439999999999996</v>
      </c>
      <c r="MB7" s="55">
        <v>-0.65749999999999997</v>
      </c>
      <c r="MC7" s="55">
        <v>-0.63839999999999997</v>
      </c>
      <c r="MD7" s="55">
        <v>-0.62829999999999997</v>
      </c>
      <c r="ME7" s="55">
        <v>-0.58450000000000002</v>
      </c>
      <c r="MF7" s="55">
        <v>-0.66310000000000002</v>
      </c>
      <c r="MG7" s="55">
        <v>-0.64070000000000005</v>
      </c>
      <c r="MH7" s="55">
        <v>-0.6583</v>
      </c>
      <c r="MI7" s="55">
        <v>-0.65190000000000003</v>
      </c>
      <c r="MJ7" s="55">
        <v>-0.64970000000000006</v>
      </c>
      <c r="MK7" s="55">
        <v>-0.59140000000000004</v>
      </c>
      <c r="ML7" s="55">
        <v>-0.53449999999999998</v>
      </c>
      <c r="MM7" s="55">
        <v>-0.46379999999999999</v>
      </c>
      <c r="MN7" s="55">
        <v>-0.54530000000000001</v>
      </c>
      <c r="MO7" s="55">
        <v>-0.6139</v>
      </c>
      <c r="MP7" s="55">
        <v>-0.64400000000000002</v>
      </c>
      <c r="MQ7" s="55">
        <v>-0.62660000000000005</v>
      </c>
      <c r="MR7" s="55">
        <v>-0.57150000000000001</v>
      </c>
      <c r="MS7" s="55">
        <v>-0.52769999999999995</v>
      </c>
      <c r="MT7" s="55">
        <v>-0.68100000000000005</v>
      </c>
      <c r="MU7" s="55">
        <v>-0.60250000000000004</v>
      </c>
      <c r="MV7" s="55">
        <v>-0.60219999999999996</v>
      </c>
      <c r="MW7" s="55">
        <v>-0.59719999999999995</v>
      </c>
      <c r="MX7" s="55">
        <v>-0.5907</v>
      </c>
      <c r="MY7" s="55">
        <v>-0.64249999999999996</v>
      </c>
      <c r="MZ7" s="55">
        <v>-0.40820000000000001</v>
      </c>
      <c r="NA7" s="55">
        <v>-0.21870000000000001</v>
      </c>
      <c r="NB7" s="55">
        <v>-0.41420000000000001</v>
      </c>
      <c r="NC7" s="55">
        <v>-0.49990000000000001</v>
      </c>
      <c r="ND7" s="55">
        <v>-0.51339999999999997</v>
      </c>
      <c r="NE7" s="55">
        <v>-0.49609999999999999</v>
      </c>
      <c r="NF7" s="55">
        <v>-0.42870000000000003</v>
      </c>
      <c r="NG7" s="55">
        <v>-0.3548</v>
      </c>
      <c r="NH7" s="55">
        <v>-0.43380000000000002</v>
      </c>
      <c r="NI7" s="55">
        <v>-0.49609999999999999</v>
      </c>
      <c r="NJ7" s="55">
        <v>-0.46899999999999997</v>
      </c>
      <c r="NK7" s="55">
        <v>-0.43940000000000001</v>
      </c>
      <c r="NL7" s="55">
        <v>-0.44159999999999999</v>
      </c>
      <c r="NM7" s="55">
        <v>-0.35820000000000002</v>
      </c>
      <c r="NN7" s="55">
        <v>-0.27400000000000002</v>
      </c>
      <c r="NO7" s="55">
        <v>-0.37419999999999998</v>
      </c>
      <c r="NP7" s="55">
        <v>-0.42220000000000002</v>
      </c>
      <c r="NQ7" s="55">
        <v>-0.441</v>
      </c>
      <c r="NR7" s="55">
        <v>-0.42249999999999999</v>
      </c>
      <c r="NS7" s="55">
        <v>-0.31359999999999999</v>
      </c>
      <c r="NT7" s="55">
        <v>-0.2427</v>
      </c>
      <c r="NU7" s="55">
        <v>-0.15529999999999999</v>
      </c>
      <c r="NV7" s="55">
        <v>-0.24199999999999999</v>
      </c>
      <c r="NW7" s="55">
        <v>-0.2419</v>
      </c>
      <c r="NX7" s="55">
        <v>-0.33169999999999999</v>
      </c>
      <c r="NY7" s="55">
        <v>-0.30009999999999998</v>
      </c>
      <c r="NZ7" s="55">
        <v>-0.27100000000000002</v>
      </c>
      <c r="OA7" s="55">
        <v>-0.14349999999999999</v>
      </c>
      <c r="OB7" s="55">
        <v>-4.48E-2</v>
      </c>
      <c r="OC7" s="55">
        <v>-0.1065</v>
      </c>
      <c r="OD7" s="55">
        <v>-0.1399</v>
      </c>
      <c r="OE7" s="55">
        <v>-0.14729999999999999</v>
      </c>
      <c r="OF7" s="55">
        <v>-0.1588</v>
      </c>
      <c r="OG7" s="55">
        <v>-0.17630000000000001</v>
      </c>
      <c r="OH7" s="55">
        <v>-0.1103</v>
      </c>
      <c r="OI7" s="55">
        <v>-4.3999999999999997E-2</v>
      </c>
      <c r="OJ7" s="55">
        <v>-0.1094</v>
      </c>
      <c r="OK7" s="55">
        <v>-0.1971</v>
      </c>
      <c r="OL7" s="55">
        <v>-0.1857</v>
      </c>
      <c r="OM7" s="55">
        <v>-0.19650000000000001</v>
      </c>
      <c r="ON7" s="55">
        <v>-0.1951</v>
      </c>
      <c r="OO7" s="55">
        <v>-0.1371</v>
      </c>
      <c r="OP7" s="55">
        <v>-8.2600000000000007E-2</v>
      </c>
      <c r="OQ7" s="55">
        <v>-7.2900000000000006E-2</v>
      </c>
      <c r="OR7" s="55">
        <v>9.8599999999999993E-2</v>
      </c>
      <c r="OS7" s="55">
        <v>6.3899999999999998E-2</v>
      </c>
      <c r="OT7" s="55">
        <v>6.7000000000000002E-3</v>
      </c>
      <c r="OU7" s="55">
        <v>5.16E-2</v>
      </c>
      <c r="OV7" s="55">
        <v>-0.1031</v>
      </c>
      <c r="OW7" s="55">
        <v>-0.12889999999999999</v>
      </c>
      <c r="OX7" s="55">
        <v>-0.11600000000000001</v>
      </c>
      <c r="OY7" s="55">
        <v>7.1999999999999998E-3</v>
      </c>
      <c r="OZ7" s="55">
        <v>-0.1028</v>
      </c>
      <c r="PA7" s="55">
        <v>-0.12790000000000001</v>
      </c>
      <c r="PB7" s="55">
        <v>-0.1071</v>
      </c>
      <c r="PC7" s="55">
        <v>-3.4599999999999999E-2</v>
      </c>
      <c r="PD7" s="55">
        <v>4.8000000000000001E-2</v>
      </c>
      <c r="PE7" s="55">
        <v>5.45E-2</v>
      </c>
      <c r="PF7" s="55">
        <v>-0.21940000000000001</v>
      </c>
      <c r="PG7" s="55">
        <v>-0.26040000000000002</v>
      </c>
      <c r="PH7" s="55">
        <v>-0.19109999999999999</v>
      </c>
      <c r="PI7" s="55">
        <v>-0.17549999999999999</v>
      </c>
      <c r="PJ7" s="55">
        <v>0.10879999999999999</v>
      </c>
      <c r="PK7" s="55">
        <v>-0.64559999999999995</v>
      </c>
      <c r="PL7" s="55">
        <v>0.12759999999999999</v>
      </c>
      <c r="PM7" s="55">
        <v>-4.7500000000000001E-2</v>
      </c>
      <c r="PN7" s="55">
        <v>-5.5E-2</v>
      </c>
      <c r="PO7" s="55">
        <v>-6.2100000000000002E-2</v>
      </c>
      <c r="PP7" s="55">
        <v>-6.2100000000000002E-2</v>
      </c>
      <c r="PQ7" s="55">
        <v>4.2000000000000003E-2</v>
      </c>
      <c r="PR7" s="55">
        <v>0.1188</v>
      </c>
      <c r="PS7" s="55">
        <v>9.9500000000000005E-2</v>
      </c>
      <c r="PT7" s="55">
        <v>2.5399999999999999E-2</v>
      </c>
      <c r="PU7" s="55">
        <v>-0.18959999999999999</v>
      </c>
      <c r="PV7" s="55">
        <v>-0.22950000000000001</v>
      </c>
      <c r="PW7" s="55">
        <v>0.1295</v>
      </c>
      <c r="PX7" s="55">
        <v>0.11940000000000001</v>
      </c>
      <c r="PY7" s="55">
        <v>0.1195</v>
      </c>
      <c r="PZ7" s="55">
        <v>0.1113</v>
      </c>
      <c r="QA7" s="55">
        <v>9.8000000000000004E-2</v>
      </c>
      <c r="QB7" s="55">
        <v>-7.8299999999999995E-2</v>
      </c>
      <c r="QC7" s="55">
        <v>-3.4599999999999999E-2</v>
      </c>
      <c r="QD7" s="55">
        <v>-0.1207</v>
      </c>
      <c r="QE7" s="55">
        <v>-0.40939999999999999</v>
      </c>
      <c r="QF7" s="55">
        <v>2.7E-2</v>
      </c>
      <c r="QG7" s="55">
        <v>0.26129999999999998</v>
      </c>
      <c r="QH7" s="55">
        <v>2.2418</v>
      </c>
      <c r="QI7" s="55">
        <v>-5.6000000000000001E-2</v>
      </c>
      <c r="QJ7" s="55">
        <v>-0.157</v>
      </c>
      <c r="QK7" s="55">
        <v>-3.32E-2</v>
      </c>
      <c r="QL7" s="55">
        <v>6.7799999999999999E-2</v>
      </c>
      <c r="QM7" s="55">
        <v>0.1976</v>
      </c>
      <c r="QN7" s="55">
        <v>0.20599999999999999</v>
      </c>
      <c r="QO7" s="55">
        <v>0.1479</v>
      </c>
      <c r="QP7" s="55">
        <v>6.8000000000000005E-2</v>
      </c>
      <c r="QQ7" s="55">
        <v>1.37E-2</v>
      </c>
      <c r="QR7" s="55">
        <v>-7.6E-3</v>
      </c>
      <c r="QS7" s="55">
        <v>6.3200000000000006E-2</v>
      </c>
      <c r="QT7" s="55">
        <v>0.1245</v>
      </c>
      <c r="QU7" s="55">
        <v>0.1305</v>
      </c>
      <c r="QV7" s="55">
        <v>3.2599999999999997E-2</v>
      </c>
      <c r="QW7" s="55">
        <v>4.2000000000000003E-2</v>
      </c>
      <c r="QX7" s="55">
        <v>8.2699999999999996E-2</v>
      </c>
      <c r="QY7" s="55">
        <v>7.6899999999999996E-2</v>
      </c>
      <c r="QZ7" s="54">
        <v>0.17</v>
      </c>
      <c r="RA7" s="55">
        <v>0.24490000000000001</v>
      </c>
      <c r="RB7" s="55">
        <v>0.3377</v>
      </c>
      <c r="RC7" s="55">
        <v>0.36620000000000003</v>
      </c>
      <c r="RD7" s="55">
        <v>0.10589999999999999</v>
      </c>
      <c r="RE7" s="55">
        <v>7.4800000000000005E-2</v>
      </c>
      <c r="RF7" s="55">
        <v>7.6700000000000004E-2</v>
      </c>
      <c r="RG7" s="55">
        <v>0.11650000000000001</v>
      </c>
      <c r="RH7" s="55">
        <v>0.1191</v>
      </c>
      <c r="RI7" s="55">
        <v>0.16839999999999999</v>
      </c>
      <c r="RJ7" s="55">
        <v>0.189</v>
      </c>
      <c r="RK7" s="55">
        <v>0.1065</v>
      </c>
      <c r="RL7" s="55">
        <v>5.2299999999999999E-2</v>
      </c>
      <c r="RM7" s="55">
        <v>9.8100000000000007E-2</v>
      </c>
      <c r="RN7" s="55">
        <v>0.1036</v>
      </c>
      <c r="RO7" s="55">
        <v>9.9500000000000005E-2</v>
      </c>
      <c r="RP7" s="55">
        <v>-0.23219999999999999</v>
      </c>
      <c r="RQ7" s="55">
        <v>0.18959999999999999</v>
      </c>
      <c r="RR7" s="55">
        <v>-4.7800000000000002E-2</v>
      </c>
      <c r="RS7" s="55">
        <v>0.13439999999999999</v>
      </c>
      <c r="RT7" s="55">
        <v>0.12470000000000001</v>
      </c>
      <c r="RU7" s="55">
        <v>0.20910000000000001</v>
      </c>
      <c r="RV7" s="55">
        <v>0.35570000000000002</v>
      </c>
      <c r="RW7" s="55">
        <v>0.75309999999999999</v>
      </c>
      <c r="RX7" s="55">
        <v>0.29149999999999998</v>
      </c>
      <c r="RY7" s="55">
        <v>0.11210000000000001</v>
      </c>
      <c r="RZ7" s="55">
        <v>0.12809999999999999</v>
      </c>
      <c r="SA7" s="55">
        <v>0.1318</v>
      </c>
      <c r="SB7" s="55">
        <v>0.1643</v>
      </c>
      <c r="SC7" s="55">
        <v>0.2747</v>
      </c>
      <c r="SD7" s="55">
        <v>0.23130000000000001</v>
      </c>
      <c r="SE7" s="54">
        <v>0.25</v>
      </c>
      <c r="SF7" s="55">
        <v>-0.54279999999999995</v>
      </c>
      <c r="SG7" s="55">
        <v>0.17019999999999999</v>
      </c>
      <c r="SH7" s="55">
        <v>8.6400000000000005E-2</v>
      </c>
      <c r="SI7" s="55">
        <v>0.15920000000000001</v>
      </c>
      <c r="SJ7" s="55">
        <v>0.29049999999999998</v>
      </c>
      <c r="SK7" s="55">
        <v>0.42170000000000002</v>
      </c>
      <c r="SL7" s="55">
        <v>0.32569999999999999</v>
      </c>
      <c r="SM7" s="55">
        <v>0.1928</v>
      </c>
      <c r="SN7" s="55">
        <v>0.16239999999999999</v>
      </c>
      <c r="SO7" s="55">
        <v>0.1197</v>
      </c>
      <c r="SP7" s="55">
        <v>0.20119999999999999</v>
      </c>
      <c r="SQ7" s="55">
        <v>0.25180000000000002</v>
      </c>
      <c r="SR7" s="55">
        <v>0.23810000000000001</v>
      </c>
      <c r="SS7" s="55">
        <v>0.22700000000000001</v>
      </c>
      <c r="ST7" s="55">
        <v>8.2900000000000001E-2</v>
      </c>
      <c r="SU7" s="55">
        <v>0.13900000000000001</v>
      </c>
      <c r="SV7" s="55">
        <v>0.1326</v>
      </c>
      <c r="SW7" s="55">
        <v>0.21640000000000001</v>
      </c>
      <c r="SX7" s="55">
        <v>0.27279999999999999</v>
      </c>
      <c r="SY7" s="55">
        <v>0.24640000000000001</v>
      </c>
      <c r="SZ7" s="55">
        <v>0.23319999999999999</v>
      </c>
      <c r="TA7" s="55">
        <v>0.15840000000000001</v>
      </c>
      <c r="TB7" s="55">
        <v>0.15160000000000001</v>
      </c>
      <c r="TC7" s="55">
        <v>0.12529999999999999</v>
      </c>
      <c r="TD7" s="55">
        <v>0.1615</v>
      </c>
      <c r="TE7" s="55">
        <v>0.1956</v>
      </c>
      <c r="TF7" s="55">
        <v>0.18740000000000001</v>
      </c>
      <c r="TG7" s="55">
        <v>0.18970000000000001</v>
      </c>
      <c r="TH7" s="55">
        <v>0.10580000000000001</v>
      </c>
      <c r="TI7" s="55">
        <v>9.7500000000000003E-2</v>
      </c>
      <c r="TJ7" s="55">
        <v>7.8399999999999997E-2</v>
      </c>
      <c r="TK7" s="55">
        <v>8.7800000000000003E-2</v>
      </c>
      <c r="TL7" s="55">
        <v>0.1249</v>
      </c>
      <c r="TM7" s="55">
        <v>0.15620000000000001</v>
      </c>
      <c r="TN7" s="55">
        <v>0.1983</v>
      </c>
      <c r="TO7" s="55">
        <v>6.9699999999999998E-2</v>
      </c>
      <c r="TP7" s="55">
        <v>5.2999999999999999E-2</v>
      </c>
      <c r="TQ7" s="55">
        <v>1.6999999999999999E-3</v>
      </c>
      <c r="TR7" s="55">
        <v>5.8200000000000002E-2</v>
      </c>
      <c r="TS7" s="55">
        <v>9.2399999999999996E-2</v>
      </c>
      <c r="TT7" s="55">
        <v>6.7199999999999996E-2</v>
      </c>
      <c r="TU7" s="55">
        <v>9.7000000000000003E-2</v>
      </c>
      <c r="TV7" s="55">
        <v>1.29E-2</v>
      </c>
      <c r="TW7" s="55">
        <v>-1.67E-2</v>
      </c>
      <c r="TX7" s="55">
        <v>-7.0599999999999996E-2</v>
      </c>
      <c r="TY7" s="55">
        <v>-2.3E-3</v>
      </c>
      <c r="TZ7" s="55">
        <v>8.2299999999999998E-2</v>
      </c>
      <c r="UA7" s="55">
        <v>7.0099999999999996E-2</v>
      </c>
      <c r="UB7" s="55">
        <v>0.1052</v>
      </c>
      <c r="UC7" s="55">
        <v>1.6E-2</v>
      </c>
      <c r="UD7" s="55">
        <v>-8.0600000000000005E-2</v>
      </c>
      <c r="UE7" s="55">
        <v>-6.3700000000000007E-2</v>
      </c>
      <c r="UF7" s="55">
        <v>2.9100000000000001E-2</v>
      </c>
      <c r="UG7" s="55">
        <v>6.54E-2</v>
      </c>
      <c r="UH7" s="55">
        <v>0.14460000000000001</v>
      </c>
      <c r="UI7" s="55">
        <v>0.20849999999999999</v>
      </c>
      <c r="UJ7" s="55">
        <v>7.6700000000000004E-2</v>
      </c>
      <c r="UK7" s="55">
        <v>2.86E-2</v>
      </c>
      <c r="UL7" s="55">
        <v>6.2899999999999998E-2</v>
      </c>
      <c r="UM7" s="55">
        <v>1.6899999999999998E-2</v>
      </c>
      <c r="UN7" s="55">
        <v>8.4199999999999997E-2</v>
      </c>
      <c r="UO7" s="55">
        <v>4.7500000000000001E-2</v>
      </c>
      <c r="UP7" s="55">
        <v>5.4100000000000002E-2</v>
      </c>
      <c r="UQ7" s="55">
        <v>7.6E-3</v>
      </c>
      <c r="UR7" s="55">
        <v>5.5800000000000002E-2</v>
      </c>
      <c r="US7" s="55">
        <v>2.2700000000000001E-2</v>
      </c>
      <c r="UT7" s="55">
        <v>0.1016</v>
      </c>
      <c r="UU7" s="55">
        <v>0.25340000000000001</v>
      </c>
      <c r="UV7" s="55">
        <v>0.25430000000000003</v>
      </c>
      <c r="UW7" s="55">
        <v>0.29880000000000001</v>
      </c>
      <c r="UX7" s="55">
        <v>-1.11E-2</v>
      </c>
      <c r="UY7" s="55">
        <v>4.3299999999999998E-2</v>
      </c>
      <c r="UZ7" s="55">
        <v>4.3499999999999997E-2</v>
      </c>
      <c r="VA7" s="55">
        <v>0.1883</v>
      </c>
      <c r="VB7" s="55">
        <v>0.2626</v>
      </c>
      <c r="VC7" s="55">
        <v>0.1065</v>
      </c>
      <c r="VD7" s="55">
        <v>-0.1613</v>
      </c>
      <c r="VE7" s="55">
        <v>0.47220000000000001</v>
      </c>
      <c r="VF7" s="55">
        <v>0.33250000000000002</v>
      </c>
      <c r="VG7" s="55">
        <v>0.185</v>
      </c>
      <c r="VH7" s="55">
        <v>5.1700000000000003E-2</v>
      </c>
      <c r="VI7" s="55">
        <v>0.17019999999999999</v>
      </c>
      <c r="VJ7" s="55">
        <v>0.1181</v>
      </c>
      <c r="VK7" s="55">
        <v>0.17199999999999999</v>
      </c>
      <c r="VL7" s="55">
        <v>6.7500000000000004E-2</v>
      </c>
      <c r="VM7" s="55">
        <v>6.0100000000000001E-2</v>
      </c>
      <c r="VN7" s="55">
        <v>6.5799999999999997E-2</v>
      </c>
      <c r="VO7" s="55">
        <v>8.6199999999999999E-2</v>
      </c>
      <c r="VP7" s="55">
        <v>0.17150000000000001</v>
      </c>
      <c r="VQ7" s="55">
        <v>0.1986</v>
      </c>
      <c r="VR7" s="55">
        <v>0.18959999999999999</v>
      </c>
      <c r="VS7" s="55">
        <v>0.1132</v>
      </c>
      <c r="VT7" s="55">
        <v>0.1128</v>
      </c>
      <c r="VU7" s="55">
        <v>4.0599999999999997E-2</v>
      </c>
      <c r="VV7" s="55">
        <v>0.10539999999999999</v>
      </c>
      <c r="VW7" s="55">
        <v>0.2273</v>
      </c>
      <c r="VX7" s="55">
        <v>0.19239999999999999</v>
      </c>
      <c r="VY7" s="55">
        <v>0.38119999999999998</v>
      </c>
      <c r="VZ7" s="55">
        <v>0.1017</v>
      </c>
      <c r="WA7" s="55">
        <v>9.0999999999999998E-2</v>
      </c>
      <c r="WB7" s="55">
        <v>5.7799999999999997E-2</v>
      </c>
      <c r="WC7" s="55">
        <v>0.15790000000000001</v>
      </c>
      <c r="WD7" s="55">
        <v>0.26140000000000002</v>
      </c>
      <c r="WE7" s="55">
        <v>0.25430000000000003</v>
      </c>
      <c r="WF7" s="55">
        <v>0.18290000000000001</v>
      </c>
      <c r="WG7" s="55">
        <v>5.8700000000000002E-2</v>
      </c>
      <c r="WH7" s="55">
        <v>6.5100000000000005E-2</v>
      </c>
      <c r="WI7" s="55">
        <v>0.12609999999999999</v>
      </c>
      <c r="WJ7" s="55">
        <v>0.19500000000000001</v>
      </c>
      <c r="WK7" s="55">
        <v>0.2412</v>
      </c>
      <c r="WL7" s="55">
        <v>0.25929999999999997</v>
      </c>
      <c r="WM7" s="55">
        <v>0.2175</v>
      </c>
      <c r="WN7" s="55">
        <v>0.10879999999999999</v>
      </c>
      <c r="WO7" s="55">
        <v>6.4199999999999993E-2</v>
      </c>
      <c r="WP7" s="55">
        <v>8.5099999999999995E-2</v>
      </c>
      <c r="WQ7" s="55">
        <v>0.14130000000000001</v>
      </c>
      <c r="WR7" s="55">
        <v>0.18940000000000001</v>
      </c>
      <c r="WS7" s="55">
        <v>0.1298</v>
      </c>
      <c r="WT7" s="55">
        <v>0.19109999999999999</v>
      </c>
      <c r="WU7" s="55">
        <v>0.14729999999999999</v>
      </c>
      <c r="WV7" s="55">
        <v>0.12870000000000001</v>
      </c>
      <c r="WW7" s="55">
        <v>0.19739999999999999</v>
      </c>
      <c r="WX7" s="55">
        <v>0.14910000000000001</v>
      </c>
      <c r="WY7" s="55">
        <v>0.17860000000000001</v>
      </c>
      <c r="WZ7" s="55">
        <v>0.2056</v>
      </c>
      <c r="XA7" s="55">
        <v>0.49199999999999999</v>
      </c>
      <c r="XB7" s="55">
        <v>0.35260000000000002</v>
      </c>
      <c r="XC7" s="55">
        <v>-1.7399999999999999E-2</v>
      </c>
      <c r="XD7" s="55">
        <v>9.4100000000000003E-2</v>
      </c>
      <c r="XE7" s="55">
        <v>0.1489</v>
      </c>
      <c r="XF7" s="55">
        <v>0.20960000000000001</v>
      </c>
      <c r="XG7" s="55">
        <v>0.18609999999999999</v>
      </c>
      <c r="XH7" s="55">
        <v>0.18229999999999999</v>
      </c>
      <c r="XI7" s="55">
        <v>0.15659999999999999</v>
      </c>
      <c r="XJ7" s="55">
        <v>0.1323</v>
      </c>
      <c r="XK7" s="55">
        <v>0.15049999999999999</v>
      </c>
      <c r="XL7" s="55">
        <v>0.1832</v>
      </c>
      <c r="XM7" s="55">
        <v>0.2351</v>
      </c>
      <c r="XN7" s="55">
        <v>0.19539999999999999</v>
      </c>
      <c r="XO7" s="55">
        <v>0.28260000000000002</v>
      </c>
      <c r="XP7" s="55">
        <v>0.2172</v>
      </c>
      <c r="XQ7" s="55">
        <v>0.16739999999999999</v>
      </c>
      <c r="XR7" s="55">
        <v>0.1905</v>
      </c>
      <c r="XS7" s="55">
        <v>0.16039999999999999</v>
      </c>
      <c r="XT7" s="55">
        <v>0.25240000000000001</v>
      </c>
      <c r="XU7" s="55">
        <v>0.22739999999999999</v>
      </c>
      <c r="XV7" s="55">
        <v>0.21060000000000001</v>
      </c>
      <c r="XW7" s="55">
        <v>0.15679999999999999</v>
      </c>
      <c r="XX7" s="55">
        <v>0.1711</v>
      </c>
      <c r="XY7" s="55">
        <v>0.1832</v>
      </c>
      <c r="XZ7" s="55">
        <v>0.14660000000000001</v>
      </c>
      <c r="YA7" s="55">
        <v>0.1671</v>
      </c>
      <c r="YB7" s="55">
        <v>0.17349999999999999</v>
      </c>
      <c r="YC7" s="55">
        <v>0.1515</v>
      </c>
      <c r="YD7" s="55">
        <v>9.7600000000000006E-2</v>
      </c>
      <c r="YE7" s="55">
        <v>6.8599999999999994E-2</v>
      </c>
      <c r="YF7" s="55">
        <v>6.1600000000000002E-2</v>
      </c>
      <c r="YG7" s="55">
        <v>0.1134</v>
      </c>
      <c r="YH7" s="55">
        <v>0.25419999999999998</v>
      </c>
      <c r="YI7" s="55">
        <v>0.221</v>
      </c>
      <c r="YJ7" s="55">
        <v>3.6799999999999999E-2</v>
      </c>
      <c r="YK7" s="55">
        <v>1.8E-3</v>
      </c>
    </row>
    <row r="8" spans="1:661" x14ac:dyDescent="0.35">
      <c r="A8" s="66" t="s">
        <v>17</v>
      </c>
      <c r="B8" s="66" t="s">
        <v>24</v>
      </c>
      <c r="C8" s="54">
        <v>0.01</v>
      </c>
      <c r="D8" s="54">
        <v>-0.01</v>
      </c>
      <c r="E8" s="54">
        <v>-0.02</v>
      </c>
      <c r="F8" s="54">
        <v>0</v>
      </c>
      <c r="G8" s="54">
        <v>-0.01</v>
      </c>
      <c r="H8" s="54">
        <v>-0.04</v>
      </c>
      <c r="I8" s="54">
        <v>-0.06</v>
      </c>
      <c r="J8" s="54">
        <v>-0.05</v>
      </c>
      <c r="K8" s="54">
        <v>-0.05</v>
      </c>
      <c r="L8" s="54">
        <v>-0.08</v>
      </c>
      <c r="M8" s="54">
        <v>-0.02</v>
      </c>
      <c r="N8" s="54">
        <v>-0.03</v>
      </c>
      <c r="O8" s="54">
        <v>-0.02</v>
      </c>
      <c r="P8" s="54">
        <v>-7.0000000000000007E-2</v>
      </c>
      <c r="Q8" s="54">
        <v>-0.11</v>
      </c>
      <c r="R8" s="54">
        <v>-0.09</v>
      </c>
      <c r="S8" s="54">
        <v>-0.12</v>
      </c>
      <c r="T8" s="54">
        <v>-0.05</v>
      </c>
      <c r="U8" s="54">
        <v>-0.03</v>
      </c>
      <c r="V8" s="54">
        <v>0.01</v>
      </c>
      <c r="W8" s="54">
        <v>-0.18</v>
      </c>
      <c r="X8" s="54">
        <v>-0.17</v>
      </c>
      <c r="Y8" s="54">
        <v>-0.14000000000000001</v>
      </c>
      <c r="Z8" s="54">
        <v>-0.24</v>
      </c>
      <c r="AA8" s="54">
        <v>-0.26</v>
      </c>
      <c r="AB8" s="54">
        <v>-0.2</v>
      </c>
      <c r="AC8" s="54">
        <v>-0.31</v>
      </c>
      <c r="AD8" s="54">
        <v>-0.52</v>
      </c>
      <c r="AE8" s="54">
        <v>-0.82</v>
      </c>
      <c r="AF8" s="54">
        <v>-0.88</v>
      </c>
      <c r="AG8" s="55">
        <v>-0.91080000000000005</v>
      </c>
      <c r="AH8" s="55">
        <v>-0.93930000000000002</v>
      </c>
      <c r="AI8" s="55">
        <v>-0.99960000000000004</v>
      </c>
      <c r="AJ8" s="55">
        <v>-0.99990000000000001</v>
      </c>
      <c r="AK8" s="54">
        <v>-1</v>
      </c>
      <c r="AL8" s="54">
        <v>-1</v>
      </c>
      <c r="AM8" s="54">
        <v>-1</v>
      </c>
      <c r="AN8" s="54">
        <v>-1</v>
      </c>
      <c r="AO8" s="54">
        <v>-1</v>
      </c>
      <c r="AP8" s="54">
        <v>-1</v>
      </c>
      <c r="AQ8" s="54">
        <v>-1</v>
      </c>
      <c r="AR8" s="54">
        <v>-1</v>
      </c>
      <c r="AS8" s="54">
        <v>-1</v>
      </c>
      <c r="AT8" s="54">
        <v>-1</v>
      </c>
      <c r="AU8" s="54">
        <v>-1</v>
      </c>
      <c r="AV8" s="54">
        <v>-1</v>
      </c>
      <c r="AW8" s="54">
        <v>-1</v>
      </c>
      <c r="AX8" s="54">
        <v>-1</v>
      </c>
      <c r="AY8" s="54">
        <v>-1</v>
      </c>
      <c r="AZ8" s="54">
        <v>-1</v>
      </c>
      <c r="BA8" s="54">
        <v>-1</v>
      </c>
      <c r="BB8" s="54">
        <v>-1</v>
      </c>
      <c r="BC8" s="54">
        <v>-1</v>
      </c>
      <c r="BD8" s="54">
        <v>-1</v>
      </c>
      <c r="BE8" s="54">
        <v>-1</v>
      </c>
      <c r="BF8" s="54">
        <v>-1</v>
      </c>
      <c r="BG8" s="54">
        <v>-1</v>
      </c>
      <c r="BH8" s="54">
        <v>-1</v>
      </c>
      <c r="BI8" s="54">
        <v>-1</v>
      </c>
      <c r="BJ8" s="54">
        <v>-1</v>
      </c>
      <c r="BK8" s="54">
        <v>-1</v>
      </c>
      <c r="BL8" s="54">
        <v>-1</v>
      </c>
      <c r="BM8" s="54">
        <v>-1</v>
      </c>
      <c r="BN8" s="54">
        <v>-1</v>
      </c>
      <c r="BO8" s="54">
        <v>-1</v>
      </c>
      <c r="BP8" s="54">
        <v>-1</v>
      </c>
      <c r="BQ8" s="54">
        <v>-1</v>
      </c>
      <c r="BR8" s="54">
        <v>-1</v>
      </c>
      <c r="BS8" s="54">
        <v>-1</v>
      </c>
      <c r="BT8" s="54">
        <v>-1</v>
      </c>
      <c r="BU8" s="54">
        <v>-1</v>
      </c>
      <c r="BV8" s="54">
        <v>-1</v>
      </c>
      <c r="BW8" s="54">
        <v>-1</v>
      </c>
      <c r="BX8" s="54">
        <v>-1</v>
      </c>
      <c r="BY8" s="54">
        <v>-1</v>
      </c>
      <c r="BZ8" s="54">
        <v>-1</v>
      </c>
      <c r="CA8" s="54">
        <v>-1</v>
      </c>
      <c r="CB8" s="54">
        <v>-1</v>
      </c>
      <c r="CC8" s="54">
        <v>-1</v>
      </c>
      <c r="CD8" s="54">
        <v>-1</v>
      </c>
      <c r="CE8" s="54">
        <v>-1</v>
      </c>
      <c r="CF8" s="54">
        <v>-1</v>
      </c>
      <c r="CG8" s="54">
        <v>-1</v>
      </c>
      <c r="CH8" s="55">
        <v>-0.99490000000000001</v>
      </c>
      <c r="CI8" s="55">
        <v>-0.99299999999999999</v>
      </c>
      <c r="CJ8" s="55">
        <v>-0.99319999999999997</v>
      </c>
      <c r="CK8" s="55">
        <v>-0.98919999999999997</v>
      </c>
      <c r="CL8" s="55">
        <v>-0.99119999999999997</v>
      </c>
      <c r="CM8" s="55">
        <v>-0.97499999999999998</v>
      </c>
      <c r="CN8" s="55">
        <v>-0.98880000000000001</v>
      </c>
      <c r="CO8" s="55">
        <v>-0.99380000000000002</v>
      </c>
      <c r="CP8" s="55">
        <v>-0.98850000000000005</v>
      </c>
      <c r="CQ8" s="54">
        <v>-0.99</v>
      </c>
      <c r="CR8" s="55">
        <v>-0.98640000000000005</v>
      </c>
      <c r="CS8" s="55">
        <v>-0.98870000000000002</v>
      </c>
      <c r="CT8" s="55">
        <v>-0.98019999999999996</v>
      </c>
      <c r="CU8" s="55">
        <v>-0.98560000000000003</v>
      </c>
      <c r="CV8" s="55">
        <v>-0.99960000000000004</v>
      </c>
      <c r="CW8" s="55">
        <v>-0.98980000000000001</v>
      </c>
      <c r="CX8" s="55">
        <v>-0.99309999999999998</v>
      </c>
      <c r="CY8" s="55">
        <v>-0.99219999999999997</v>
      </c>
      <c r="CZ8" s="55">
        <v>-0.99019999999999997</v>
      </c>
      <c r="DA8" s="55">
        <v>-0.98050000000000004</v>
      </c>
      <c r="DB8" s="54">
        <v>-0.99</v>
      </c>
      <c r="DC8" s="55">
        <v>-0.98980000000000001</v>
      </c>
      <c r="DD8" s="55">
        <v>-0.99270000000000003</v>
      </c>
      <c r="DE8" s="55">
        <v>-0.9889</v>
      </c>
      <c r="DF8" s="55">
        <v>-0.98340000000000005</v>
      </c>
      <c r="DG8" s="55">
        <v>-0.98480000000000001</v>
      </c>
      <c r="DH8" s="55">
        <v>-0.9758</v>
      </c>
      <c r="DI8" s="55">
        <v>-0.98770000000000002</v>
      </c>
      <c r="DJ8" s="55">
        <v>-0.98709999999999998</v>
      </c>
      <c r="DK8" s="55">
        <v>-0.98960000000000004</v>
      </c>
      <c r="DL8" s="55">
        <v>-0.99060000000000004</v>
      </c>
      <c r="DM8" s="55">
        <v>-0.98799999999999999</v>
      </c>
      <c r="DN8" s="55">
        <v>-0.98740000000000006</v>
      </c>
      <c r="DO8" s="55">
        <v>-0.98180000000000001</v>
      </c>
      <c r="DP8" s="55">
        <v>-0.99270000000000003</v>
      </c>
      <c r="DQ8" s="55">
        <v>-0.99280000000000002</v>
      </c>
      <c r="DR8" s="55">
        <v>-0.99270000000000003</v>
      </c>
      <c r="DS8" s="55">
        <v>-0.99239999999999995</v>
      </c>
      <c r="DT8" s="55">
        <v>-0.98980000000000001</v>
      </c>
      <c r="DU8" s="55">
        <v>-0.98740000000000006</v>
      </c>
      <c r="DV8" s="55">
        <v>-0.97929999999999995</v>
      </c>
      <c r="DW8" s="55">
        <v>-0.98560000000000003</v>
      </c>
      <c r="DX8" s="55">
        <v>-0.99250000000000005</v>
      </c>
      <c r="DY8" s="55">
        <v>-0.99360000000000004</v>
      </c>
      <c r="DZ8" s="55">
        <v>-0.98950000000000005</v>
      </c>
      <c r="EA8" s="55">
        <v>-0.99119999999999997</v>
      </c>
      <c r="EB8" s="55">
        <v>-0.98909999999999998</v>
      </c>
      <c r="EC8" s="55">
        <v>-0.98329999999999995</v>
      </c>
      <c r="ED8" s="55">
        <v>-0.99250000000000005</v>
      </c>
      <c r="EE8" s="55">
        <v>-0.99570000000000003</v>
      </c>
      <c r="EF8" s="55">
        <v>-0.99339999999999995</v>
      </c>
      <c r="EG8" s="55">
        <v>-0.99250000000000005</v>
      </c>
      <c r="EH8" s="55">
        <v>-0.99329999999999996</v>
      </c>
      <c r="EI8" s="55">
        <v>-0.98260000000000003</v>
      </c>
      <c r="EJ8" s="55">
        <v>-0.88280000000000003</v>
      </c>
      <c r="EK8" s="55">
        <v>-0.60919999999999996</v>
      </c>
      <c r="EL8" s="55">
        <v>-0.68989999999999996</v>
      </c>
      <c r="EM8" s="55">
        <v>-0.70879999999999999</v>
      </c>
      <c r="EN8" s="55">
        <v>-0.6734</v>
      </c>
      <c r="EO8" s="55">
        <v>-0.64959999999999996</v>
      </c>
      <c r="EP8" s="55">
        <v>-0.51070000000000004</v>
      </c>
      <c r="EQ8" s="55">
        <v>-0.44650000000000001</v>
      </c>
      <c r="ER8" s="55">
        <v>-0.4037</v>
      </c>
      <c r="ES8" s="55">
        <v>-0.64459999999999995</v>
      </c>
      <c r="ET8" s="55">
        <v>-0.65859999999999996</v>
      </c>
      <c r="EU8" s="55">
        <v>-0.57369999999999999</v>
      </c>
      <c r="EV8" s="55">
        <v>-0.53680000000000005</v>
      </c>
      <c r="EW8" s="55">
        <v>-0.36580000000000001</v>
      </c>
      <c r="EX8" s="55">
        <v>-0.2989</v>
      </c>
      <c r="EY8" s="55">
        <v>-0.3196</v>
      </c>
      <c r="EZ8" s="55">
        <v>-0.47110000000000002</v>
      </c>
      <c r="FA8" s="55">
        <v>-0.49859999999999999</v>
      </c>
      <c r="FB8" s="55">
        <v>-0.42580000000000001</v>
      </c>
      <c r="FC8" s="55">
        <v>-0.40529999999999999</v>
      </c>
      <c r="FD8" s="55">
        <v>-0.28749999999999998</v>
      </c>
      <c r="FE8" s="55">
        <v>-0.26769999999999999</v>
      </c>
      <c r="FF8" s="55">
        <v>-0.2419</v>
      </c>
      <c r="FG8" s="55">
        <v>-0.43559999999999999</v>
      </c>
      <c r="FH8" s="55">
        <v>-0.4199</v>
      </c>
      <c r="FI8" s="55">
        <v>-0.3594</v>
      </c>
      <c r="FJ8" s="55">
        <v>-0.29149999999999998</v>
      </c>
      <c r="FK8" s="55">
        <v>-0.19209999999999999</v>
      </c>
      <c r="FL8" s="55">
        <v>-0.13869999999999999</v>
      </c>
      <c r="FM8" s="55">
        <v>-0.1346</v>
      </c>
      <c r="FN8" s="55">
        <v>9.9900000000000003E-2</v>
      </c>
      <c r="FO8" s="55">
        <v>5.04E-2</v>
      </c>
      <c r="FP8" s="55">
        <v>0.2049</v>
      </c>
      <c r="FQ8" s="55">
        <v>-0.30649999999999999</v>
      </c>
      <c r="FR8" s="55">
        <v>-0.20050000000000001</v>
      </c>
      <c r="FS8" s="55">
        <v>-0.14760000000000001</v>
      </c>
      <c r="FT8" s="55">
        <v>-0.19850000000000001</v>
      </c>
      <c r="FU8" s="55">
        <v>0.47789999999999999</v>
      </c>
      <c r="FV8" s="55">
        <v>0.34310000000000002</v>
      </c>
      <c r="FW8" s="55">
        <v>0.43690000000000001</v>
      </c>
      <c r="FX8" s="55">
        <v>-0.30349999999999999</v>
      </c>
      <c r="FY8" s="55">
        <v>-0.20380000000000001</v>
      </c>
      <c r="FZ8" s="55">
        <v>-0.1008</v>
      </c>
      <c r="GA8" s="55">
        <v>-0.13950000000000001</v>
      </c>
      <c r="GB8" s="55">
        <v>0.70240000000000002</v>
      </c>
      <c r="GC8" s="55">
        <v>0.57630000000000003</v>
      </c>
      <c r="GD8" s="55">
        <v>0.58120000000000005</v>
      </c>
      <c r="GE8" s="55">
        <v>-0.1187</v>
      </c>
      <c r="GF8" s="55">
        <v>-8.6099999999999996E-2</v>
      </c>
      <c r="GG8" s="55">
        <v>0.1172</v>
      </c>
      <c r="GH8" s="55">
        <v>-5.8400000000000001E-2</v>
      </c>
      <c r="GI8" s="55">
        <v>0.6996</v>
      </c>
      <c r="GJ8" s="55">
        <v>1.0591999999999999</v>
      </c>
      <c r="GK8" s="55">
        <v>1.0287999999999999</v>
      </c>
      <c r="GL8" s="55">
        <v>-9.3899999999999997E-2</v>
      </c>
      <c r="GM8" s="55">
        <v>-3.1899999999999998E-2</v>
      </c>
      <c r="GN8" s="55">
        <v>9.4399999999999998E-2</v>
      </c>
      <c r="GO8" s="55">
        <v>0.32069999999999999</v>
      </c>
      <c r="GP8" s="55">
        <v>2.1634000000000002</v>
      </c>
      <c r="GQ8" s="55">
        <v>2.0500000000000001E-2</v>
      </c>
      <c r="GR8" s="55">
        <v>2.1100000000000001E-2</v>
      </c>
      <c r="GS8" s="55">
        <v>-0.1416</v>
      </c>
      <c r="GT8" s="55">
        <v>-2.6499999999999999E-2</v>
      </c>
      <c r="GU8" s="55">
        <v>0.1004</v>
      </c>
      <c r="GV8" s="55">
        <v>7.5200000000000003E-2</v>
      </c>
      <c r="GW8" s="55">
        <v>-0.62839999999999996</v>
      </c>
      <c r="GX8" s="55">
        <v>-4.5699999999999998E-2</v>
      </c>
      <c r="GY8" s="55">
        <v>4.19E-2</v>
      </c>
      <c r="GZ8" s="55">
        <v>-7.9799999999999996E-2</v>
      </c>
      <c r="HA8" s="55">
        <v>-3.3999999999999998E-3</v>
      </c>
      <c r="HB8" s="55">
        <v>0.10009999999999999</v>
      </c>
      <c r="HC8" s="55">
        <v>8.8599999999999998E-2</v>
      </c>
      <c r="HD8" s="55">
        <v>0.1047</v>
      </c>
      <c r="HE8" s="55">
        <v>4.1000000000000003E-3</v>
      </c>
      <c r="HF8" s="55">
        <v>3.2500000000000001E-2</v>
      </c>
      <c r="HG8" s="55">
        <v>-8.14E-2</v>
      </c>
      <c r="HH8" s="55">
        <v>-1.2E-2</v>
      </c>
      <c r="HI8" s="55">
        <v>0.1082</v>
      </c>
      <c r="HJ8" s="55">
        <v>0.11940000000000001</v>
      </c>
      <c r="HK8" s="55">
        <v>6.0100000000000001E-2</v>
      </c>
      <c r="HL8" s="55">
        <v>4.5999999999999999E-3</v>
      </c>
      <c r="HM8" s="55">
        <v>-4.7399999999999998E-2</v>
      </c>
      <c r="HN8" s="55">
        <v>-0.183</v>
      </c>
      <c r="HO8" s="55">
        <v>-9.3399999999999997E-2</v>
      </c>
      <c r="HP8" s="55">
        <v>1.15E-2</v>
      </c>
      <c r="HQ8" s="55">
        <v>1.6500000000000001E-2</v>
      </c>
      <c r="HR8" s="55">
        <v>-2.0899999999999998E-2</v>
      </c>
      <c r="HS8" s="55">
        <v>-7.8399999999999997E-2</v>
      </c>
      <c r="HT8" s="55">
        <v>-9.3399999999999997E-2</v>
      </c>
      <c r="HU8" s="55">
        <v>-0.16719999999999999</v>
      </c>
      <c r="HV8" s="55">
        <v>-0.153</v>
      </c>
      <c r="HW8" s="55">
        <v>-4.0300000000000002E-2</v>
      </c>
      <c r="HX8" s="55">
        <v>-4.7600000000000003E-2</v>
      </c>
      <c r="HY8" s="55">
        <v>-0.1754</v>
      </c>
      <c r="HZ8" s="55">
        <v>-0.216</v>
      </c>
      <c r="IA8" s="55">
        <v>-0.12089999999999999</v>
      </c>
      <c r="IB8" s="55">
        <v>-0.14799999999999999</v>
      </c>
      <c r="IC8" s="55">
        <v>-4.0399999999999998E-2</v>
      </c>
      <c r="ID8" s="55">
        <v>5.5E-2</v>
      </c>
      <c r="IE8" s="55">
        <v>4.7199999999999999E-2</v>
      </c>
      <c r="IF8" s="55">
        <v>-0.20039999999999999</v>
      </c>
      <c r="IG8" s="55">
        <v>-0.24399999999999999</v>
      </c>
      <c r="IH8" s="55">
        <v>-0.1812</v>
      </c>
      <c r="II8" s="55">
        <v>-0.15210000000000001</v>
      </c>
      <c r="IJ8" s="55">
        <v>-5.7299999999999997E-2</v>
      </c>
      <c r="IK8" s="55">
        <v>-0.1085</v>
      </c>
      <c r="IL8" s="55">
        <v>-8.8700000000000001E-2</v>
      </c>
      <c r="IM8" s="55">
        <v>-0.25719999999999998</v>
      </c>
      <c r="IN8" s="55">
        <v>-0.2697</v>
      </c>
      <c r="IO8" s="55">
        <v>-0.26540000000000002</v>
      </c>
      <c r="IP8" s="55">
        <v>-0.2059</v>
      </c>
      <c r="IQ8" s="55">
        <v>-0.14960000000000001</v>
      </c>
      <c r="IR8" s="55">
        <v>-8.0299999999999996E-2</v>
      </c>
      <c r="IS8" s="55">
        <v>-1.9599999999999999E-2</v>
      </c>
      <c r="IT8" s="55">
        <v>-5.8700000000000002E-2</v>
      </c>
      <c r="IU8" s="55">
        <v>-0.1082</v>
      </c>
      <c r="IV8" s="55">
        <v>-1.6500000000000001E-2</v>
      </c>
      <c r="IW8" s="55">
        <v>-3.32E-2</v>
      </c>
      <c r="IX8" s="55">
        <v>2.0000000000000001E-4</v>
      </c>
      <c r="IY8" s="55">
        <v>-4.8800000000000003E-2</v>
      </c>
      <c r="IZ8" s="55">
        <v>0.1123</v>
      </c>
      <c r="JA8" s="55">
        <v>0.21809999999999999</v>
      </c>
      <c r="JB8" s="55">
        <v>0.4708</v>
      </c>
      <c r="JC8" s="55">
        <v>0.70509999999999995</v>
      </c>
      <c r="JD8" s="55">
        <v>-0.90290000000000004</v>
      </c>
      <c r="JE8" s="55">
        <v>-0.88870000000000005</v>
      </c>
      <c r="JF8" s="55">
        <v>-0.8448</v>
      </c>
      <c r="JG8" s="55">
        <v>-0.88070000000000004</v>
      </c>
      <c r="JH8" s="55">
        <v>-0.90029999999999999</v>
      </c>
      <c r="JI8" s="55">
        <v>-0.91259999999999997</v>
      </c>
      <c r="JJ8" s="55">
        <v>-0.89329999999999998</v>
      </c>
      <c r="JK8" s="55">
        <v>-0.90149999999999997</v>
      </c>
      <c r="JL8" s="55">
        <v>-0.88280000000000003</v>
      </c>
      <c r="JM8" s="55">
        <v>-0.84509999999999996</v>
      </c>
      <c r="JN8" s="55">
        <v>-0.86539999999999995</v>
      </c>
      <c r="JO8" s="55">
        <v>-0.89870000000000005</v>
      </c>
      <c r="JP8" s="55">
        <v>-0.92649999999999999</v>
      </c>
      <c r="JQ8" s="55">
        <v>-0.91649999999999998</v>
      </c>
      <c r="JR8" s="55">
        <v>-0.91200000000000003</v>
      </c>
      <c r="JS8" s="55">
        <v>-0.89270000000000005</v>
      </c>
      <c r="JT8" s="55">
        <v>-0.88429999999999997</v>
      </c>
      <c r="JU8" s="55">
        <v>-0.91820000000000002</v>
      </c>
      <c r="JV8" s="55">
        <v>-0.9395</v>
      </c>
      <c r="JW8" s="55">
        <v>-0.94950000000000001</v>
      </c>
      <c r="JX8" s="55">
        <v>-0.94440000000000002</v>
      </c>
      <c r="JY8" s="55">
        <v>-0.98250000000000004</v>
      </c>
      <c r="JZ8" s="55">
        <v>-0.92359999999999998</v>
      </c>
      <c r="KA8" s="55">
        <v>-0.90380000000000005</v>
      </c>
      <c r="KB8" s="55">
        <v>-0.92330000000000001</v>
      </c>
      <c r="KC8" s="55">
        <v>-0.94359999999999999</v>
      </c>
      <c r="KD8" s="55">
        <v>-0.96050000000000002</v>
      </c>
      <c r="KE8" s="55">
        <v>-0.59830000000000005</v>
      </c>
      <c r="KF8" s="55">
        <v>-0.52329999999999999</v>
      </c>
      <c r="KG8" s="55">
        <v>-0.38100000000000001</v>
      </c>
      <c r="KH8" s="55">
        <v>-0.2208</v>
      </c>
      <c r="KI8" s="55">
        <v>-0.26929999999999998</v>
      </c>
      <c r="KJ8" s="55">
        <v>-0.52059999999999995</v>
      </c>
      <c r="KK8" s="55">
        <v>-0.53690000000000004</v>
      </c>
      <c r="KL8" s="55">
        <v>-0.50770000000000004</v>
      </c>
      <c r="KM8" s="55">
        <v>-0.47320000000000001</v>
      </c>
      <c r="KN8" s="55">
        <v>-0.36209999999999998</v>
      </c>
      <c r="KO8" s="55">
        <v>-0.1552</v>
      </c>
      <c r="KP8" s="55">
        <v>-0.2404</v>
      </c>
      <c r="KQ8" s="55">
        <v>-0.42730000000000001</v>
      </c>
      <c r="KR8" s="55">
        <v>-0.27050000000000002</v>
      </c>
      <c r="KS8" s="55">
        <v>-0.58809999999999996</v>
      </c>
      <c r="KT8" s="55">
        <v>-0.51600000000000001</v>
      </c>
      <c r="KU8" s="55">
        <v>-0.374</v>
      </c>
      <c r="KV8" s="55">
        <v>-0.35510000000000003</v>
      </c>
      <c r="KW8" s="55">
        <v>-0.44350000000000001</v>
      </c>
      <c r="KX8" s="55">
        <v>-0.57589999999999997</v>
      </c>
      <c r="KY8" s="55">
        <v>-0.51800000000000002</v>
      </c>
      <c r="KZ8" s="55">
        <v>0.74250000000000005</v>
      </c>
      <c r="LA8" s="55">
        <v>0.42970000000000003</v>
      </c>
      <c r="LB8" s="55">
        <v>-0.94099999999999995</v>
      </c>
      <c r="LC8" s="55">
        <v>-0.91420000000000001</v>
      </c>
      <c r="LD8" s="55">
        <v>-0.81879999999999997</v>
      </c>
      <c r="LE8" s="55">
        <v>-0.82589999999999997</v>
      </c>
      <c r="LF8" s="55">
        <v>-0.87509999999999999</v>
      </c>
      <c r="LG8" s="55">
        <v>-0.62370000000000003</v>
      </c>
      <c r="LH8" s="55">
        <v>-0.7863</v>
      </c>
      <c r="LI8" s="55">
        <v>-0.97550000000000003</v>
      </c>
      <c r="LJ8" s="55">
        <v>-0.97670000000000001</v>
      </c>
      <c r="LK8" s="55">
        <v>-0.98219999999999996</v>
      </c>
      <c r="LL8" s="55">
        <v>-0.99139999999999995</v>
      </c>
      <c r="LM8" s="55">
        <v>-0.99409999999999998</v>
      </c>
      <c r="LN8" s="55">
        <v>-0.99580000000000002</v>
      </c>
      <c r="LO8" s="55">
        <v>-0.99709999999999999</v>
      </c>
      <c r="LP8" s="55">
        <v>-0.99399999999999999</v>
      </c>
      <c r="LQ8" s="55">
        <v>-0.98899999999999999</v>
      </c>
      <c r="LR8" s="55">
        <v>-0.99619999999999997</v>
      </c>
      <c r="LS8" s="55">
        <v>-0.99709999999999999</v>
      </c>
      <c r="LT8" s="55">
        <v>-0.99550000000000005</v>
      </c>
      <c r="LU8" s="55">
        <v>-0.99660000000000004</v>
      </c>
      <c r="LV8" s="55">
        <v>-0.99719999999999998</v>
      </c>
      <c r="LW8" s="55">
        <v>-0.99339999999999995</v>
      </c>
      <c r="LX8" s="55">
        <v>-0.99280000000000002</v>
      </c>
      <c r="LY8" s="55">
        <v>-0.99650000000000005</v>
      </c>
      <c r="LZ8" s="55">
        <v>-0.99809999999999999</v>
      </c>
      <c r="MA8" s="55">
        <v>-0.99729999999999996</v>
      </c>
      <c r="MB8" s="55">
        <v>-0.997</v>
      </c>
      <c r="MC8" s="55">
        <v>-0.99760000000000004</v>
      </c>
      <c r="MD8" s="55">
        <v>-0.99560000000000004</v>
      </c>
      <c r="ME8" s="55">
        <v>-0.99450000000000005</v>
      </c>
      <c r="MF8" s="55">
        <v>-0.99760000000000004</v>
      </c>
      <c r="MG8" s="55">
        <v>-0.99670000000000003</v>
      </c>
      <c r="MH8" s="55">
        <v>-0.99790000000000001</v>
      </c>
      <c r="MI8" s="55">
        <v>-0.99860000000000004</v>
      </c>
      <c r="MJ8" s="55">
        <v>-0.99829999999999997</v>
      </c>
      <c r="MK8" s="55">
        <v>-0.996</v>
      </c>
      <c r="ML8" s="55">
        <v>-0.99399999999999999</v>
      </c>
      <c r="MM8" s="55">
        <v>-0.99760000000000004</v>
      </c>
      <c r="MN8" s="55">
        <v>-0.99829999999999997</v>
      </c>
      <c r="MO8" s="55">
        <v>-0.99829999999999997</v>
      </c>
      <c r="MP8" s="55">
        <v>-0.999</v>
      </c>
      <c r="MQ8" s="55">
        <v>-0.99880000000000002</v>
      </c>
      <c r="MR8" s="55">
        <v>-0.99729999999999996</v>
      </c>
      <c r="MS8" s="55">
        <v>-0.99629999999999996</v>
      </c>
      <c r="MT8" s="55">
        <v>-0.99780000000000002</v>
      </c>
      <c r="MU8" s="55">
        <v>-0.99809999999999999</v>
      </c>
      <c r="MV8" s="55">
        <v>-0.998</v>
      </c>
      <c r="MW8" s="55">
        <v>-0.99739999999999995</v>
      </c>
      <c r="MX8" s="55">
        <v>-0.99670000000000003</v>
      </c>
      <c r="MY8" s="55">
        <v>-0.99609999999999999</v>
      </c>
      <c r="MZ8" s="55">
        <v>-0.98950000000000005</v>
      </c>
      <c r="NA8" s="55">
        <v>-0.98570000000000002</v>
      </c>
      <c r="NB8" s="55">
        <v>-0.99719999999999998</v>
      </c>
      <c r="NC8" s="55">
        <v>-0.99850000000000005</v>
      </c>
      <c r="ND8" s="55">
        <v>-0.998</v>
      </c>
      <c r="NE8" s="55">
        <v>-0.99770000000000003</v>
      </c>
      <c r="NF8" s="55">
        <v>-0.99670000000000003</v>
      </c>
      <c r="NG8" s="55">
        <v>-0.99509999999999998</v>
      </c>
      <c r="NH8" s="55">
        <v>-0.99660000000000004</v>
      </c>
      <c r="NI8" s="55">
        <v>-0.99819999999999998</v>
      </c>
      <c r="NJ8" s="55">
        <v>-0.99880000000000002</v>
      </c>
      <c r="NK8" s="55">
        <v>-0.99719999999999998</v>
      </c>
      <c r="NL8" s="55">
        <v>-0.99629999999999996</v>
      </c>
      <c r="NM8" s="55">
        <v>-0.99390000000000001</v>
      </c>
      <c r="NN8" s="55">
        <v>-0.99280000000000002</v>
      </c>
      <c r="NO8" s="55">
        <v>-0.99460000000000004</v>
      </c>
      <c r="NP8" s="55">
        <v>-0.998</v>
      </c>
      <c r="NQ8" s="55">
        <v>-0.99860000000000004</v>
      </c>
      <c r="NR8" s="55">
        <v>-0.99629999999999996</v>
      </c>
      <c r="NS8" s="55">
        <v>-0.99670000000000003</v>
      </c>
      <c r="NT8" s="55">
        <v>-0.99570000000000003</v>
      </c>
      <c r="NU8" s="55">
        <v>-0.99490000000000001</v>
      </c>
      <c r="NV8" s="55">
        <v>-0.997</v>
      </c>
      <c r="NW8" s="55">
        <v>-0.999</v>
      </c>
      <c r="NX8" s="55">
        <v>-0.99790000000000001</v>
      </c>
      <c r="NY8" s="55">
        <v>-0.99750000000000005</v>
      </c>
      <c r="NZ8" s="55">
        <v>-0.99650000000000005</v>
      </c>
      <c r="OA8" s="55">
        <v>-0.99590000000000001</v>
      </c>
      <c r="OB8" s="55">
        <v>-0.99490000000000001</v>
      </c>
      <c r="OC8" s="55">
        <v>-0.98740000000000006</v>
      </c>
      <c r="OD8" s="55">
        <v>-0.99829999999999997</v>
      </c>
      <c r="OE8" s="55">
        <v>-0.99860000000000004</v>
      </c>
      <c r="OF8" s="55">
        <v>-0.99709999999999999</v>
      </c>
      <c r="OG8" s="55">
        <v>-0.99729999999999996</v>
      </c>
      <c r="OH8" s="55">
        <v>-0.99590000000000001</v>
      </c>
      <c r="OI8" s="55">
        <v>-0.99550000000000005</v>
      </c>
      <c r="OJ8" s="55">
        <v>-0.99750000000000005</v>
      </c>
      <c r="OK8" s="55">
        <v>-0.99829999999999997</v>
      </c>
      <c r="OL8" s="55">
        <v>-0.998</v>
      </c>
      <c r="OM8" s="55">
        <v>-0.99770000000000003</v>
      </c>
      <c r="ON8" s="55">
        <v>-0.99739999999999995</v>
      </c>
      <c r="OO8" s="55">
        <v>-0.99639999999999995</v>
      </c>
      <c r="OP8" s="55">
        <v>-0.99650000000000005</v>
      </c>
      <c r="OQ8" s="55">
        <v>-0.998</v>
      </c>
      <c r="OR8" s="55">
        <v>-0.99770000000000003</v>
      </c>
      <c r="OS8" s="55">
        <v>-0.99870000000000003</v>
      </c>
      <c r="OT8" s="55">
        <v>-0.99680000000000002</v>
      </c>
      <c r="OU8" s="55">
        <v>-0.99539999999999995</v>
      </c>
      <c r="OV8" s="55">
        <v>-0.99519999999999997</v>
      </c>
      <c r="OW8" s="55">
        <v>-0.99590000000000001</v>
      </c>
      <c r="OX8" s="55">
        <v>-0.99680000000000002</v>
      </c>
      <c r="OY8" s="55">
        <v>-0.99629999999999996</v>
      </c>
      <c r="OZ8" s="55">
        <v>-0.99829999999999997</v>
      </c>
      <c r="PA8" s="55">
        <v>-0.99739999999999995</v>
      </c>
      <c r="PB8" s="55">
        <v>-0.99660000000000004</v>
      </c>
      <c r="PC8" s="55">
        <v>-0.99550000000000005</v>
      </c>
      <c r="PD8" s="55">
        <v>-0.99629999999999996</v>
      </c>
      <c r="PE8" s="55">
        <v>-0.99660000000000004</v>
      </c>
      <c r="PF8" s="55">
        <v>-0.20760000000000001</v>
      </c>
      <c r="PG8" s="55">
        <v>-0.43120000000000003</v>
      </c>
      <c r="PH8" s="55">
        <v>-0.4375</v>
      </c>
      <c r="PI8" s="55">
        <v>-0.46910000000000002</v>
      </c>
      <c r="PJ8" s="55">
        <v>-0.35659999999999997</v>
      </c>
      <c r="PK8" s="55">
        <v>-0.3967</v>
      </c>
      <c r="PL8" s="55">
        <v>-0.3785</v>
      </c>
      <c r="PM8" s="55">
        <v>-0.51780000000000004</v>
      </c>
      <c r="PN8" s="55">
        <v>-0.31709999999999999</v>
      </c>
      <c r="PO8" s="55">
        <v>-0.37769999999999998</v>
      </c>
      <c r="PP8" s="55">
        <v>-0.3599</v>
      </c>
      <c r="PQ8" s="55">
        <v>-0.3377</v>
      </c>
      <c r="PR8" s="55">
        <v>-0.37640000000000001</v>
      </c>
      <c r="PS8" s="55">
        <v>-0.3614</v>
      </c>
      <c r="PT8" s="55">
        <v>-0.3846</v>
      </c>
      <c r="PU8" s="55">
        <v>-0.44409999999999999</v>
      </c>
      <c r="PV8" s="55">
        <v>-0.46410000000000001</v>
      </c>
      <c r="PW8" s="55">
        <v>-0.37509999999999999</v>
      </c>
      <c r="PX8" s="55">
        <v>-0.2581</v>
      </c>
      <c r="PY8" s="55">
        <v>-0.28720000000000001</v>
      </c>
      <c r="PZ8" s="55">
        <v>-0.23419999999999999</v>
      </c>
      <c r="QA8" s="55">
        <v>-0.38640000000000002</v>
      </c>
      <c r="QB8" s="55">
        <v>-0.52629999999999999</v>
      </c>
      <c r="QC8" s="55">
        <v>-0.4526</v>
      </c>
      <c r="QD8" s="55">
        <v>-0.40400000000000003</v>
      </c>
      <c r="QE8" s="54">
        <v>-0.27</v>
      </c>
      <c r="QF8" s="55">
        <v>-0.45629999999999998</v>
      </c>
      <c r="QG8" s="55">
        <v>-0.1875</v>
      </c>
      <c r="QH8" s="55">
        <v>-0.46510000000000001</v>
      </c>
      <c r="QI8" s="55">
        <v>-0.4672</v>
      </c>
      <c r="QJ8" s="55">
        <v>-0.41620000000000001</v>
      </c>
      <c r="QK8" s="55">
        <v>-0.442</v>
      </c>
      <c r="QL8" s="55">
        <v>-0.31069999999999998</v>
      </c>
      <c r="QM8" s="55">
        <v>-0.35410000000000003</v>
      </c>
      <c r="QN8" s="55">
        <v>-0.39300000000000002</v>
      </c>
      <c r="QO8" s="55">
        <v>0.48899999999999999</v>
      </c>
      <c r="QP8" s="55">
        <v>0.19009999999999999</v>
      </c>
      <c r="QQ8" s="55">
        <v>0.2999</v>
      </c>
      <c r="QR8" s="55">
        <v>0.34610000000000002</v>
      </c>
      <c r="QS8" s="55">
        <v>0.55400000000000005</v>
      </c>
      <c r="QT8" s="55">
        <v>0.75190000000000001</v>
      </c>
      <c r="QU8" s="55">
        <v>0.28770000000000001</v>
      </c>
      <c r="QV8" s="55">
        <v>-0.1797</v>
      </c>
      <c r="QW8" s="55">
        <v>0.23230000000000001</v>
      </c>
      <c r="QX8" s="55">
        <v>0.27989999999999998</v>
      </c>
      <c r="QY8" s="55">
        <v>0.33800000000000002</v>
      </c>
      <c r="QZ8" s="55">
        <v>0.50519999999999998</v>
      </c>
      <c r="RA8" s="55">
        <v>0.89229999999999998</v>
      </c>
      <c r="RB8" s="55">
        <v>1.2193000000000001</v>
      </c>
      <c r="RC8" s="55">
        <v>1.6693</v>
      </c>
      <c r="RD8" s="55">
        <v>0.49640000000000001</v>
      </c>
      <c r="RE8" s="55">
        <v>0.57040000000000002</v>
      </c>
      <c r="RF8" s="55">
        <v>0.5393</v>
      </c>
      <c r="RG8" s="55">
        <v>0.54769999999999996</v>
      </c>
      <c r="RH8" s="55">
        <v>0.57489999999999997</v>
      </c>
      <c r="RI8" s="55">
        <v>0.4178</v>
      </c>
      <c r="RJ8" s="55">
        <v>0.1348</v>
      </c>
      <c r="RK8" s="55">
        <v>0.11840000000000001</v>
      </c>
      <c r="RL8" s="55">
        <v>0.22239999999999999</v>
      </c>
      <c r="RM8" s="55">
        <v>0.25530000000000003</v>
      </c>
      <c r="RN8" s="55">
        <v>0.37309999999999999</v>
      </c>
      <c r="RO8" s="55">
        <v>0.45579999999999998</v>
      </c>
      <c r="RP8" s="55">
        <v>-0.13519999999999999</v>
      </c>
      <c r="RQ8" s="55">
        <v>1.7100000000000001E-2</v>
      </c>
      <c r="RR8" s="55">
        <v>5.1700000000000003E-2</v>
      </c>
      <c r="RS8" s="55">
        <v>0.14119999999999999</v>
      </c>
      <c r="RT8" s="55">
        <v>0.12139999999999999</v>
      </c>
      <c r="RU8" s="55">
        <v>0.2306</v>
      </c>
      <c r="RV8" s="55">
        <v>0.52210000000000001</v>
      </c>
      <c r="RW8" s="55">
        <v>0.86529999999999996</v>
      </c>
      <c r="RX8" s="55">
        <v>2.24E-2</v>
      </c>
      <c r="RY8" s="55">
        <v>4.41E-2</v>
      </c>
      <c r="RZ8" s="55">
        <v>0.12180000000000001</v>
      </c>
      <c r="SA8" s="55">
        <v>0.15870000000000001</v>
      </c>
      <c r="SB8" s="55">
        <v>0.37219999999999998</v>
      </c>
      <c r="SC8" s="55">
        <v>0.59540000000000004</v>
      </c>
      <c r="SD8" s="55">
        <v>0.3821</v>
      </c>
      <c r="SE8" s="55">
        <v>1.1599999999999999E-2</v>
      </c>
      <c r="SF8" s="55">
        <v>-1.9199999999999998E-2</v>
      </c>
      <c r="SG8" s="55">
        <v>0.11700000000000001</v>
      </c>
      <c r="SH8" s="55">
        <v>0.1474</v>
      </c>
      <c r="SI8" s="55">
        <v>0.34129999999999999</v>
      </c>
      <c r="SJ8" s="55">
        <v>0.40239999999999998</v>
      </c>
      <c r="SK8" s="55">
        <v>0.3417</v>
      </c>
      <c r="SL8" s="55">
        <v>7.7999999999999996E-3</v>
      </c>
      <c r="SM8" s="55">
        <v>-3.9800000000000002E-2</v>
      </c>
      <c r="SN8" s="55">
        <v>4.8999999999999998E-3</v>
      </c>
      <c r="SO8" s="55">
        <v>0.11269999999999999</v>
      </c>
      <c r="SP8" s="55">
        <v>0.34720000000000001</v>
      </c>
      <c r="SQ8" s="55">
        <v>0.47770000000000001</v>
      </c>
      <c r="SR8" s="55">
        <v>0.3725</v>
      </c>
      <c r="SS8" s="55">
        <v>-8.4199999999999997E-2</v>
      </c>
      <c r="ST8" s="55">
        <v>-4.3999999999999997E-2</v>
      </c>
      <c r="SU8" s="54">
        <v>0.08</v>
      </c>
      <c r="SV8" s="55">
        <v>0.1061</v>
      </c>
      <c r="SW8" s="55">
        <v>0.30370000000000003</v>
      </c>
      <c r="SX8" s="55">
        <v>0.39379999999999998</v>
      </c>
      <c r="SY8" s="55">
        <v>0.2346</v>
      </c>
      <c r="SZ8" s="55">
        <v>1.6500000000000001E-2</v>
      </c>
      <c r="TA8" s="55">
        <v>5.4800000000000001E-2</v>
      </c>
      <c r="TB8" s="55">
        <v>0.1293</v>
      </c>
      <c r="TC8" s="55">
        <v>0.17219999999999999</v>
      </c>
      <c r="TD8" s="55">
        <v>0.28570000000000001</v>
      </c>
      <c r="TE8" s="55">
        <v>0.32040000000000002</v>
      </c>
      <c r="TF8" s="55">
        <v>0.2303</v>
      </c>
      <c r="TG8" s="55">
        <v>0.12959999999999999</v>
      </c>
      <c r="TH8" s="55">
        <v>0.1177</v>
      </c>
      <c r="TI8" s="55">
        <v>0.17860000000000001</v>
      </c>
      <c r="TJ8" s="55">
        <v>0.30709999999999998</v>
      </c>
      <c r="TK8" s="55">
        <v>0.34839999999999999</v>
      </c>
      <c r="TL8" s="55">
        <v>0.46850000000000003</v>
      </c>
      <c r="TM8" s="55">
        <v>0.41820000000000002</v>
      </c>
      <c r="TN8" s="55">
        <v>0.18149999999999999</v>
      </c>
      <c r="TO8" s="55">
        <v>0.16159999999999999</v>
      </c>
      <c r="TP8" s="55">
        <v>0.26790000000000003</v>
      </c>
      <c r="TQ8" s="55">
        <v>0.2261</v>
      </c>
      <c r="TR8" s="55">
        <v>0.36670000000000003</v>
      </c>
      <c r="TS8" s="55">
        <v>0.39729999999999999</v>
      </c>
      <c r="TT8" s="55">
        <v>0.31080000000000002</v>
      </c>
      <c r="TU8" s="55">
        <v>0.17829999999999999</v>
      </c>
      <c r="TV8" s="55">
        <v>0.27950000000000003</v>
      </c>
      <c r="TW8" s="55">
        <v>0.30959999999999999</v>
      </c>
      <c r="TX8" s="55">
        <v>0.30620000000000003</v>
      </c>
      <c r="TY8" s="55">
        <v>0.35809999999999997</v>
      </c>
      <c r="TZ8" s="55">
        <v>0.40949999999999998</v>
      </c>
      <c r="UA8" s="55">
        <v>0.36430000000000001</v>
      </c>
      <c r="UB8" s="55">
        <v>0.26900000000000002</v>
      </c>
      <c r="UC8" s="55">
        <v>0.24229999999999999</v>
      </c>
      <c r="UD8" s="55">
        <v>0.36580000000000001</v>
      </c>
      <c r="UE8" s="55">
        <v>0.3054</v>
      </c>
      <c r="UF8" s="55">
        <v>0.44069999999999998</v>
      </c>
      <c r="UG8" s="55">
        <v>0.56659999999999999</v>
      </c>
      <c r="UH8" s="55">
        <v>0.37440000000000001</v>
      </c>
      <c r="UI8" s="55">
        <v>9.9000000000000005E-2</v>
      </c>
      <c r="UJ8" s="55">
        <v>0.52669999999999995</v>
      </c>
      <c r="UK8" s="55">
        <v>0.4672</v>
      </c>
      <c r="UL8" s="55">
        <v>0.40200000000000002</v>
      </c>
      <c r="UM8" s="55">
        <v>0.39069999999999999</v>
      </c>
      <c r="UN8" s="55">
        <v>0.44140000000000001</v>
      </c>
      <c r="UO8" s="55">
        <v>0.65720000000000001</v>
      </c>
      <c r="UP8" s="55">
        <v>1.0381</v>
      </c>
      <c r="UQ8" s="55">
        <v>0.21970000000000001</v>
      </c>
      <c r="UR8" s="55">
        <v>0.27739999999999998</v>
      </c>
      <c r="US8" s="55">
        <v>0.25319999999999998</v>
      </c>
      <c r="UT8" s="55">
        <v>0.30509999999999998</v>
      </c>
      <c r="UU8" s="55">
        <v>0.36480000000000001</v>
      </c>
      <c r="UV8" s="55">
        <v>0.38140000000000002</v>
      </c>
      <c r="UW8" s="55">
        <v>0.18079999999999999</v>
      </c>
      <c r="UX8" s="55">
        <v>0.16550000000000001</v>
      </c>
      <c r="UY8" s="55">
        <v>0.26929999999999998</v>
      </c>
      <c r="UZ8" s="55">
        <v>0.19839999999999999</v>
      </c>
      <c r="VA8" s="55">
        <v>0.26229999999999998</v>
      </c>
      <c r="VB8" s="55">
        <v>0.36509999999999998</v>
      </c>
      <c r="VC8" s="55">
        <v>0.32950000000000002</v>
      </c>
      <c r="VD8" s="55">
        <v>8.8800000000000004E-2</v>
      </c>
      <c r="VE8" s="55">
        <v>7.6600000000000001E-2</v>
      </c>
      <c r="VF8" s="55">
        <v>0.18940000000000001</v>
      </c>
      <c r="VG8" s="55">
        <v>0.2122</v>
      </c>
      <c r="VH8" s="55">
        <v>0.26650000000000001</v>
      </c>
      <c r="VI8" s="55">
        <v>0.3846</v>
      </c>
      <c r="VJ8" s="55">
        <v>0.3634</v>
      </c>
      <c r="VK8" s="55">
        <v>0.1358</v>
      </c>
      <c r="VL8" s="55">
        <v>0.2087</v>
      </c>
      <c r="VM8" s="55">
        <v>0.21390000000000001</v>
      </c>
      <c r="VN8" s="55">
        <v>0.2001</v>
      </c>
      <c r="VO8" s="55">
        <v>0.27710000000000001</v>
      </c>
      <c r="VP8" s="55">
        <v>0.30890000000000001</v>
      </c>
      <c r="VQ8" s="55">
        <v>0.29930000000000001</v>
      </c>
      <c r="VR8" s="54">
        <v>0.08</v>
      </c>
      <c r="VS8" s="55">
        <v>0.1069</v>
      </c>
      <c r="VT8" s="55">
        <v>0.1502</v>
      </c>
      <c r="VU8" s="55">
        <v>0.1515</v>
      </c>
      <c r="VV8" s="55">
        <v>0.21759999999999999</v>
      </c>
      <c r="VW8" s="55">
        <v>0.25180000000000002</v>
      </c>
      <c r="VX8" s="55">
        <v>0.29010000000000002</v>
      </c>
      <c r="VY8" s="55">
        <v>5.3900000000000003E-2</v>
      </c>
      <c r="VZ8" s="55">
        <v>4.1399999999999999E-2</v>
      </c>
      <c r="WA8" s="55">
        <v>0.1321</v>
      </c>
      <c r="WB8" s="55">
        <v>0.16289999999999999</v>
      </c>
      <c r="WC8" s="55">
        <v>0.25409999999999999</v>
      </c>
      <c r="WD8" s="55">
        <v>0.33679999999999999</v>
      </c>
      <c r="WE8" s="55">
        <v>0.30009999999999998</v>
      </c>
      <c r="WF8" s="55">
        <v>8.3000000000000004E-2</v>
      </c>
      <c r="WG8" s="55">
        <v>9.7600000000000006E-2</v>
      </c>
      <c r="WH8" s="55">
        <v>0.14149999999999999</v>
      </c>
      <c r="WI8" s="55">
        <v>0.23050000000000001</v>
      </c>
      <c r="WJ8" s="55">
        <v>0.26850000000000002</v>
      </c>
      <c r="WK8" s="55">
        <v>0.3584</v>
      </c>
      <c r="WL8" s="55">
        <v>0.27389999999999998</v>
      </c>
      <c r="WM8" s="55">
        <v>4.0099999999999997E-2</v>
      </c>
      <c r="WN8" s="54">
        <v>0.09</v>
      </c>
      <c r="WO8" s="55">
        <v>0.16639999999999999</v>
      </c>
      <c r="WP8" s="55">
        <v>0.19950000000000001</v>
      </c>
      <c r="WQ8" s="55">
        <v>0.22320000000000001</v>
      </c>
      <c r="WR8" s="55">
        <v>0.36909999999999998</v>
      </c>
      <c r="WS8" s="55">
        <v>0.27710000000000001</v>
      </c>
      <c r="WT8" s="55">
        <v>0.30099999999999999</v>
      </c>
      <c r="WU8" s="55">
        <v>0.29880000000000001</v>
      </c>
      <c r="WV8" s="55">
        <v>0.35849999999999999</v>
      </c>
      <c r="WW8" s="55">
        <v>0.44990000000000002</v>
      </c>
      <c r="WX8" s="55">
        <v>0.34639999999999999</v>
      </c>
      <c r="WY8" s="55">
        <v>0.30009999999999998</v>
      </c>
      <c r="WZ8" s="55">
        <v>0.19339999999999999</v>
      </c>
      <c r="XA8" s="55">
        <v>9.0700000000000003E-2</v>
      </c>
      <c r="XB8" s="55">
        <v>0.1177</v>
      </c>
      <c r="XC8" s="55">
        <v>0.1273</v>
      </c>
      <c r="XD8" s="55">
        <v>0.1812</v>
      </c>
      <c r="XE8" s="55">
        <v>0.15709999999999999</v>
      </c>
      <c r="XF8" s="55">
        <v>0.25790000000000002</v>
      </c>
      <c r="XG8" s="55">
        <v>0.26079999999999998</v>
      </c>
      <c r="XH8" s="55">
        <v>3.6900000000000002E-2</v>
      </c>
      <c r="XI8" s="55">
        <v>5.5899999999999998E-2</v>
      </c>
      <c r="XJ8" s="55">
        <v>0.13769999999999999</v>
      </c>
      <c r="XK8" s="55">
        <v>0.1888</v>
      </c>
      <c r="XL8" s="55">
        <v>0.20960000000000001</v>
      </c>
      <c r="XM8" s="55">
        <v>0.30980000000000002</v>
      </c>
      <c r="XN8" s="55">
        <v>0.25259999999999999</v>
      </c>
      <c r="XO8" s="55">
        <v>1.23E-2</v>
      </c>
      <c r="XP8" s="55">
        <v>7.3400000000000007E-2</v>
      </c>
      <c r="XQ8" s="55">
        <v>0.1293</v>
      </c>
      <c r="XR8" s="55">
        <v>0.13420000000000001</v>
      </c>
      <c r="XS8" s="55">
        <v>0.22090000000000001</v>
      </c>
      <c r="XT8" s="55">
        <v>0.30769999999999997</v>
      </c>
      <c r="XU8" s="55">
        <v>0.2505</v>
      </c>
      <c r="XV8" s="55">
        <v>6.9500000000000006E-2</v>
      </c>
      <c r="XW8" s="55">
        <v>8.3799999999999999E-2</v>
      </c>
      <c r="XX8" s="55">
        <v>0.1137</v>
      </c>
      <c r="XY8" s="55">
        <v>9.5699999999999993E-2</v>
      </c>
      <c r="XZ8" s="55">
        <v>0.1454</v>
      </c>
      <c r="YA8" s="55">
        <v>0.19589999999999999</v>
      </c>
      <c r="YB8" s="55">
        <v>0.1837</v>
      </c>
      <c r="YC8" s="55">
        <v>-3.6200000000000003E-2</v>
      </c>
      <c r="YD8" s="55">
        <v>-7.2599999999999998E-2</v>
      </c>
      <c r="YE8" s="55">
        <v>-8.5000000000000006E-3</v>
      </c>
      <c r="YF8" s="55">
        <v>-1.55E-2</v>
      </c>
      <c r="YG8" s="55">
        <v>7.8200000000000006E-2</v>
      </c>
      <c r="YH8" s="55">
        <v>0.26200000000000001</v>
      </c>
      <c r="YI8" s="55">
        <v>0.20380000000000001</v>
      </c>
      <c r="YJ8" s="55">
        <v>-6.9900000000000004E-2</v>
      </c>
      <c r="YK8" s="55">
        <v>-0.10249999999999999</v>
      </c>
    </row>
    <row r="9" spans="1:661" x14ac:dyDescent="0.35">
      <c r="A9" s="66" t="s">
        <v>17</v>
      </c>
      <c r="B9" s="66" t="s">
        <v>25</v>
      </c>
      <c r="C9" s="54">
        <v>0</v>
      </c>
      <c r="D9" s="54">
        <v>0.04</v>
      </c>
      <c r="E9" s="54">
        <v>0</v>
      </c>
      <c r="F9" s="54">
        <v>-0.01</v>
      </c>
      <c r="G9" s="54">
        <v>0.02</v>
      </c>
      <c r="H9" s="54">
        <v>0.06</v>
      </c>
      <c r="I9" s="54">
        <v>0.02</v>
      </c>
      <c r="J9" s="54">
        <v>0.02</v>
      </c>
      <c r="K9" s="54">
        <v>-0.01</v>
      </c>
      <c r="L9" s="54">
        <v>-0.01</v>
      </c>
      <c r="M9" s="54">
        <v>0.01</v>
      </c>
      <c r="N9" s="54">
        <v>0.03</v>
      </c>
      <c r="O9" s="54">
        <v>0.02</v>
      </c>
      <c r="P9" s="54">
        <v>-7.0000000000000007E-2</v>
      </c>
      <c r="Q9" s="54">
        <v>-0.09</v>
      </c>
      <c r="R9" s="54">
        <v>-0.05</v>
      </c>
      <c r="S9" s="54">
        <v>-0.05</v>
      </c>
      <c r="T9" s="54">
        <v>-0.06</v>
      </c>
      <c r="U9" s="54">
        <v>-0.03</v>
      </c>
      <c r="V9" s="54">
        <v>-0.02</v>
      </c>
      <c r="W9" s="54">
        <v>-0.14000000000000001</v>
      </c>
      <c r="X9" s="54">
        <v>-0.18</v>
      </c>
      <c r="Y9" s="54">
        <v>-0.19</v>
      </c>
      <c r="Z9" s="54">
        <v>-0.28000000000000003</v>
      </c>
      <c r="AA9" s="54">
        <v>-0.36</v>
      </c>
      <c r="AB9" s="54">
        <v>-0.42</v>
      </c>
      <c r="AC9" s="54">
        <v>-0.48</v>
      </c>
      <c r="AD9" s="54">
        <v>-0.56000000000000005</v>
      </c>
      <c r="AE9" s="54">
        <v>-0.84</v>
      </c>
      <c r="AF9" s="54">
        <v>-0.91</v>
      </c>
      <c r="AG9" s="55">
        <v>-0.97540000000000004</v>
      </c>
      <c r="AH9" s="55">
        <v>-0.99350000000000005</v>
      </c>
      <c r="AI9" s="55">
        <v>-0.99890000000000001</v>
      </c>
      <c r="AJ9" s="55">
        <v>-0.99929999999999997</v>
      </c>
      <c r="AK9" s="55">
        <v>-0.99970000000000003</v>
      </c>
      <c r="AL9" s="55">
        <v>-0.99970000000000003</v>
      </c>
      <c r="AM9" s="55">
        <v>-0.99980000000000002</v>
      </c>
      <c r="AN9" s="55">
        <v>-0.99980000000000002</v>
      </c>
      <c r="AO9" s="55">
        <v>-0.99990000000000001</v>
      </c>
      <c r="AP9" s="55">
        <v>-0.99980000000000002</v>
      </c>
      <c r="AQ9" s="54">
        <v>-1</v>
      </c>
      <c r="AR9" s="55">
        <v>-0.99990000000000001</v>
      </c>
      <c r="AS9" s="55">
        <v>-0.99990000000000001</v>
      </c>
      <c r="AT9" s="55">
        <v>-0.99990000000000001</v>
      </c>
      <c r="AU9" s="55">
        <v>-0.99980000000000002</v>
      </c>
      <c r="AV9" s="55">
        <v>-0.99970000000000003</v>
      </c>
      <c r="AW9" s="55">
        <v>-0.99980000000000002</v>
      </c>
      <c r="AX9" s="55">
        <v>-0.99990000000000001</v>
      </c>
      <c r="AY9" s="54">
        <v>-1</v>
      </c>
      <c r="AZ9" s="55">
        <v>-0.99990000000000001</v>
      </c>
      <c r="BA9" s="55">
        <v>-0.99970000000000003</v>
      </c>
      <c r="BB9" s="54">
        <v>-1</v>
      </c>
      <c r="BC9" s="55">
        <v>-0.99970000000000003</v>
      </c>
      <c r="BD9" s="55">
        <v>-0.99980000000000002</v>
      </c>
      <c r="BE9" s="55">
        <v>-0.99990000000000001</v>
      </c>
      <c r="BF9" s="55">
        <v>-0.99990000000000001</v>
      </c>
      <c r="BG9" s="55">
        <v>-0.99990000000000001</v>
      </c>
      <c r="BH9" s="55">
        <v>-0.99970000000000003</v>
      </c>
      <c r="BI9" s="55">
        <v>-0.99960000000000004</v>
      </c>
      <c r="BJ9" s="55">
        <v>-0.99970000000000003</v>
      </c>
      <c r="BK9" s="55">
        <v>-0.99970000000000003</v>
      </c>
      <c r="BL9" s="55">
        <v>-0.99980000000000002</v>
      </c>
      <c r="BM9" s="55">
        <v>-0.99990000000000001</v>
      </c>
      <c r="BN9" s="55">
        <v>-0.99970000000000003</v>
      </c>
      <c r="BO9" s="55">
        <v>-0.99970000000000003</v>
      </c>
      <c r="BP9" s="55">
        <v>-0.99980000000000002</v>
      </c>
      <c r="BQ9" s="55">
        <v>-0.99970000000000003</v>
      </c>
      <c r="BR9" s="55">
        <v>-0.99970000000000003</v>
      </c>
      <c r="BS9" s="55">
        <v>-0.99990000000000001</v>
      </c>
      <c r="BT9" s="55">
        <v>-0.99890000000000001</v>
      </c>
      <c r="BU9" s="55">
        <v>-0.999</v>
      </c>
      <c r="BV9" s="55">
        <v>-0.99909999999999999</v>
      </c>
      <c r="BW9" s="55">
        <v>-0.99860000000000004</v>
      </c>
      <c r="BX9" s="55">
        <v>-0.98809999999999998</v>
      </c>
      <c r="BY9" s="55">
        <v>-0.98970000000000002</v>
      </c>
      <c r="BZ9" s="55">
        <v>-0.99160000000000004</v>
      </c>
      <c r="CA9" s="55">
        <v>-0.98040000000000005</v>
      </c>
      <c r="CB9" s="55">
        <v>-0.9798</v>
      </c>
      <c r="CC9" s="55">
        <v>-0.98019999999999996</v>
      </c>
      <c r="CD9" s="55">
        <v>-0.97750000000000004</v>
      </c>
      <c r="CE9" s="55">
        <v>-0.97060000000000002</v>
      </c>
      <c r="CF9" s="55">
        <v>-0.97119999999999995</v>
      </c>
      <c r="CG9" s="55">
        <v>-0.96860000000000002</v>
      </c>
      <c r="CH9" s="55">
        <v>-0.95669999999999999</v>
      </c>
      <c r="CI9" s="55">
        <v>-0.95620000000000005</v>
      </c>
      <c r="CJ9" s="55">
        <v>-0.95309999999999995</v>
      </c>
      <c r="CK9" s="55">
        <v>-0.94940000000000002</v>
      </c>
      <c r="CL9" s="55">
        <v>-0.9355</v>
      </c>
      <c r="CM9" s="55">
        <v>-0.93030000000000002</v>
      </c>
      <c r="CN9" s="55">
        <v>-0.93640000000000001</v>
      </c>
      <c r="CO9" s="55">
        <v>-0.93659999999999999</v>
      </c>
      <c r="CP9" s="55">
        <v>-0.92630000000000001</v>
      </c>
      <c r="CQ9" s="55">
        <v>-0.91620000000000001</v>
      </c>
      <c r="CR9" s="55">
        <v>-0.89829999999999999</v>
      </c>
      <c r="CS9" s="55">
        <v>-0.87309999999999999</v>
      </c>
      <c r="CT9" s="55">
        <v>-0.87039999999999995</v>
      </c>
      <c r="CU9" s="55">
        <v>-0.87880000000000003</v>
      </c>
      <c r="CV9" s="55">
        <v>-0.86839999999999995</v>
      </c>
      <c r="CW9" s="55">
        <v>-0.85570000000000002</v>
      </c>
      <c r="CX9" s="55">
        <v>-0.84570000000000001</v>
      </c>
      <c r="CY9" s="55">
        <v>-0.84350000000000003</v>
      </c>
      <c r="CZ9" s="55">
        <v>-0.81620000000000004</v>
      </c>
      <c r="DA9" s="55">
        <v>-0.80979999999999996</v>
      </c>
      <c r="DB9" s="55">
        <v>-0.83009999999999995</v>
      </c>
      <c r="DC9" s="55">
        <v>-0.84179999999999999</v>
      </c>
      <c r="DD9" s="55">
        <v>-0.83479999999999999</v>
      </c>
      <c r="DE9" s="55">
        <v>-0.81159999999999999</v>
      </c>
      <c r="DF9" s="55">
        <v>-0.79659999999999997</v>
      </c>
      <c r="DG9" s="55">
        <v>-0.75460000000000005</v>
      </c>
      <c r="DH9" s="55">
        <v>-0.73899999999999999</v>
      </c>
      <c r="DI9" s="55">
        <v>-0.74080000000000001</v>
      </c>
      <c r="DJ9" s="55">
        <v>-0.75139999999999996</v>
      </c>
      <c r="DK9" s="55">
        <v>-0.75290000000000001</v>
      </c>
      <c r="DL9" s="55">
        <v>-0.72319999999999995</v>
      </c>
      <c r="DM9" s="55">
        <v>-0.69940000000000002</v>
      </c>
      <c r="DN9" s="55">
        <v>-0.6502</v>
      </c>
      <c r="DO9" s="55">
        <v>-0.64629999999999999</v>
      </c>
      <c r="DP9" s="55">
        <v>-0.78059999999999996</v>
      </c>
      <c r="DQ9" s="55">
        <v>-0.67469999999999997</v>
      </c>
      <c r="DR9" s="55">
        <v>-0.66180000000000005</v>
      </c>
      <c r="DS9" s="55">
        <v>-0.65200000000000002</v>
      </c>
      <c r="DT9" s="55">
        <v>-0.64080000000000004</v>
      </c>
      <c r="DU9" s="55">
        <v>-0.59970000000000001</v>
      </c>
      <c r="DV9" s="55">
        <v>-0.58799999999999997</v>
      </c>
      <c r="DW9" s="55">
        <v>-0.41370000000000001</v>
      </c>
      <c r="DX9" s="55">
        <v>-0.66469999999999996</v>
      </c>
      <c r="DY9" s="55">
        <v>-0.65359999999999996</v>
      </c>
      <c r="DZ9" s="55">
        <v>-0.63890000000000002</v>
      </c>
      <c r="EA9" s="55">
        <v>-0.6159</v>
      </c>
      <c r="EB9" s="55">
        <v>-0.57989999999999997</v>
      </c>
      <c r="EC9" s="54">
        <v>-0.56999999999999995</v>
      </c>
      <c r="ED9" s="55">
        <v>-0.60260000000000002</v>
      </c>
      <c r="EE9" s="55">
        <v>-0.65290000000000004</v>
      </c>
      <c r="EF9" s="55">
        <v>-0.62470000000000003</v>
      </c>
      <c r="EG9" s="55">
        <v>-0.64710000000000001</v>
      </c>
      <c r="EH9" s="55">
        <v>-0.49780000000000002</v>
      </c>
      <c r="EI9" s="55">
        <v>-0.5716</v>
      </c>
      <c r="EJ9" s="55">
        <v>-0.72589999999999999</v>
      </c>
      <c r="EK9" s="55">
        <v>-0.59609999999999996</v>
      </c>
      <c r="EL9" s="55">
        <v>-0.63429999999999997</v>
      </c>
      <c r="EM9" s="55">
        <v>-0.64810000000000001</v>
      </c>
      <c r="EN9" s="55">
        <v>-0.65010000000000001</v>
      </c>
      <c r="EO9" s="55">
        <v>-0.62749999999999995</v>
      </c>
      <c r="EP9" s="55">
        <v>-0.62450000000000006</v>
      </c>
      <c r="EQ9" s="55">
        <v>-0.57869999999999999</v>
      </c>
      <c r="ER9" s="55">
        <v>-0.59499999999999997</v>
      </c>
      <c r="ES9" s="55">
        <v>-0.66210000000000002</v>
      </c>
      <c r="ET9" s="55">
        <v>-0.65469999999999995</v>
      </c>
      <c r="EU9" s="55">
        <v>-0.64049999999999996</v>
      </c>
      <c r="EV9" s="55">
        <v>-0.61760000000000004</v>
      </c>
      <c r="EW9" s="55">
        <v>-0.59289999999999998</v>
      </c>
      <c r="EX9" s="55">
        <v>-0.57189999999999996</v>
      </c>
      <c r="EY9" s="55">
        <v>-0.60199999999999998</v>
      </c>
      <c r="EZ9" s="55">
        <v>-0.6532</v>
      </c>
      <c r="FA9" s="55">
        <v>-0.64349999999999996</v>
      </c>
      <c r="FB9" s="55">
        <v>-0.65569999999999995</v>
      </c>
      <c r="FC9" s="55">
        <v>-0.63260000000000005</v>
      </c>
      <c r="FD9" s="55">
        <v>-0.57279999999999998</v>
      </c>
      <c r="FE9" s="55">
        <v>-0.55010000000000003</v>
      </c>
      <c r="FF9" s="55">
        <v>-0.57779999999999998</v>
      </c>
      <c r="FG9" s="55">
        <v>-0.63749999999999996</v>
      </c>
      <c r="FH9" s="55">
        <v>-0.62560000000000004</v>
      </c>
      <c r="FI9" s="55">
        <v>-0.59530000000000005</v>
      </c>
      <c r="FJ9" s="55">
        <v>-0.58030000000000004</v>
      </c>
      <c r="FK9" s="55">
        <v>-0.54169999999999996</v>
      </c>
      <c r="FL9" s="55">
        <v>-0.5333</v>
      </c>
      <c r="FM9" s="55">
        <v>-0.56189999999999996</v>
      </c>
      <c r="FN9" s="55">
        <v>-0.62939999999999996</v>
      </c>
      <c r="FO9" s="55">
        <v>-0.64690000000000003</v>
      </c>
      <c r="FP9" s="55">
        <v>-0.57320000000000004</v>
      </c>
      <c r="FQ9" s="55">
        <v>-0.56730000000000003</v>
      </c>
      <c r="FR9" s="55">
        <v>-0.5232</v>
      </c>
      <c r="FS9" s="55">
        <v>-0.47939999999999999</v>
      </c>
      <c r="FT9" s="55">
        <v>-0.51419999999999999</v>
      </c>
      <c r="FU9" s="55">
        <v>-0.59699999999999998</v>
      </c>
      <c r="FV9" s="55">
        <v>-0.56979999999999997</v>
      </c>
      <c r="FW9" s="55">
        <v>-0.57079999999999997</v>
      </c>
      <c r="FX9" s="55">
        <v>-0.55200000000000005</v>
      </c>
      <c r="FY9" s="55">
        <v>-0.48849999999999999</v>
      </c>
      <c r="FZ9" s="55">
        <v>-0.46610000000000001</v>
      </c>
      <c r="GA9" s="55">
        <v>-0.5081</v>
      </c>
      <c r="GB9" s="55">
        <v>-0.55689999999999995</v>
      </c>
      <c r="GC9" s="55">
        <v>-0.54069999999999996</v>
      </c>
      <c r="GD9" s="55">
        <v>-0.5353</v>
      </c>
      <c r="GE9" s="55">
        <v>-0.49980000000000002</v>
      </c>
      <c r="GF9" s="55">
        <v>-0.44919999999999999</v>
      </c>
      <c r="GG9" s="55">
        <v>-0.42499999999999999</v>
      </c>
      <c r="GH9" s="55">
        <v>-0.4703</v>
      </c>
      <c r="GI9" s="55">
        <v>-0.53979999999999995</v>
      </c>
      <c r="GJ9" s="55">
        <v>-0.53039999999999998</v>
      </c>
      <c r="GK9" s="55">
        <v>-0.47389999999999999</v>
      </c>
      <c r="GL9" s="55">
        <v>-0.47339999999999999</v>
      </c>
      <c r="GM9" s="55">
        <v>-0.41239999999999999</v>
      </c>
      <c r="GN9" s="55">
        <v>-0.40139999999999998</v>
      </c>
      <c r="GO9" s="55">
        <v>-0.51529999999999998</v>
      </c>
      <c r="GP9" s="55">
        <v>-0.59770000000000001</v>
      </c>
      <c r="GQ9" s="55">
        <v>-0.3211</v>
      </c>
      <c r="GR9" s="55">
        <v>-0.38940000000000002</v>
      </c>
      <c r="GS9" s="55">
        <v>-0.374</v>
      </c>
      <c r="GT9" s="55">
        <v>-0.32869999999999999</v>
      </c>
      <c r="GU9" s="55">
        <v>-0.32600000000000001</v>
      </c>
      <c r="GV9" s="54">
        <v>-0.14000000000000001</v>
      </c>
      <c r="GW9" s="55">
        <v>-0.18920000000000001</v>
      </c>
      <c r="GX9" s="55">
        <v>-0.58760000000000001</v>
      </c>
      <c r="GY9" s="55">
        <v>-0.54179999999999995</v>
      </c>
      <c r="GZ9" s="55">
        <v>-0.52800000000000002</v>
      </c>
      <c r="HA9" s="55">
        <v>-0.42470000000000002</v>
      </c>
      <c r="HB9" s="55">
        <v>-0.3805</v>
      </c>
      <c r="HC9" s="55">
        <v>-0.41839999999999999</v>
      </c>
      <c r="HD9" s="55">
        <v>-0.52880000000000005</v>
      </c>
      <c r="HE9" s="55">
        <v>-0.50980000000000003</v>
      </c>
      <c r="HF9" s="55">
        <v>-0.4738</v>
      </c>
      <c r="HG9" s="55">
        <v>-0.45469999999999999</v>
      </c>
      <c r="HH9" s="55">
        <v>-0.3911</v>
      </c>
      <c r="HI9" s="55">
        <v>-0.34520000000000001</v>
      </c>
      <c r="HJ9" s="55">
        <v>-0.3765</v>
      </c>
      <c r="HK9" s="55">
        <v>-0.5222</v>
      </c>
      <c r="HL9" s="55">
        <v>-0.51590000000000003</v>
      </c>
      <c r="HM9" s="55">
        <v>-0.46100000000000002</v>
      </c>
      <c r="HN9" s="55">
        <v>-0.4279</v>
      </c>
      <c r="HO9" s="55">
        <v>-0.34789999999999999</v>
      </c>
      <c r="HP9" s="55">
        <v>-0.33650000000000002</v>
      </c>
      <c r="HQ9" s="55">
        <v>-0.3518</v>
      </c>
      <c r="HR9" s="55">
        <v>-0.4713</v>
      </c>
      <c r="HS9" s="55">
        <v>-0.52370000000000005</v>
      </c>
      <c r="HT9" s="55">
        <v>-0.43380000000000002</v>
      </c>
      <c r="HU9" s="55">
        <v>-0.41410000000000002</v>
      </c>
      <c r="HV9" s="55">
        <v>-0.37119999999999997</v>
      </c>
      <c r="HW9" s="55">
        <v>-0.31909999999999999</v>
      </c>
      <c r="HX9" s="55">
        <v>-0.34549999999999997</v>
      </c>
      <c r="HY9" s="55">
        <v>-0.4173</v>
      </c>
      <c r="HZ9" s="55">
        <v>-0.45679999999999998</v>
      </c>
      <c r="IA9" s="55">
        <v>-0.44040000000000001</v>
      </c>
      <c r="IB9" s="55">
        <v>-0.42070000000000002</v>
      </c>
      <c r="IC9" s="55">
        <v>-0.33510000000000001</v>
      </c>
      <c r="ID9" s="55">
        <v>-0.29630000000000001</v>
      </c>
      <c r="IE9" s="55">
        <v>-0.3765</v>
      </c>
      <c r="IF9" s="54">
        <v>-0.51</v>
      </c>
      <c r="IG9" s="55">
        <v>-0.4995</v>
      </c>
      <c r="IH9" s="55">
        <v>-0.42699999999999999</v>
      </c>
      <c r="II9" s="55">
        <v>-0.40260000000000001</v>
      </c>
      <c r="IJ9" s="55">
        <v>-0.38009999999999999</v>
      </c>
      <c r="IK9" s="55">
        <v>-0.29380000000000001</v>
      </c>
      <c r="IL9" s="55">
        <v>-0.34970000000000001</v>
      </c>
      <c r="IM9" s="55">
        <v>-0.52149999999999996</v>
      </c>
      <c r="IN9" s="55">
        <v>-0.50390000000000001</v>
      </c>
      <c r="IO9" s="55">
        <v>-0.46939999999999998</v>
      </c>
      <c r="IP9" s="55">
        <v>-0.43149999999999999</v>
      </c>
      <c r="IQ9" s="55">
        <v>-0.33460000000000001</v>
      </c>
      <c r="IR9" s="55">
        <v>-0.27939999999999998</v>
      </c>
      <c r="IS9" s="55">
        <v>-0.38269999999999998</v>
      </c>
      <c r="IT9" s="55">
        <v>-0.56320000000000003</v>
      </c>
      <c r="IU9" s="55">
        <v>-0.51429999999999998</v>
      </c>
      <c r="IV9" s="55">
        <v>-0.43640000000000001</v>
      </c>
      <c r="IW9" s="55">
        <v>-0.27050000000000002</v>
      </c>
      <c r="IX9" s="55">
        <v>-0.41310000000000002</v>
      </c>
      <c r="IY9" s="55">
        <v>-0.5383</v>
      </c>
      <c r="IZ9" s="55">
        <v>-0.45279999999999998</v>
      </c>
      <c r="JA9" s="55">
        <v>-0.56220000000000003</v>
      </c>
      <c r="JB9" s="55">
        <v>-0.60599999999999998</v>
      </c>
      <c r="JC9" s="55">
        <v>-0.54779999999999995</v>
      </c>
      <c r="JD9" s="55">
        <v>-0.47560000000000002</v>
      </c>
      <c r="JE9" s="55">
        <v>-0.3805</v>
      </c>
      <c r="JF9" s="55">
        <v>-0.35239999999999999</v>
      </c>
      <c r="JG9" s="55">
        <v>-0.45889999999999997</v>
      </c>
      <c r="JH9" s="55">
        <v>-0.58860000000000001</v>
      </c>
      <c r="JI9" s="55">
        <v>-0.46539999999999998</v>
      </c>
      <c r="JJ9" s="55">
        <v>-0.42759999999999998</v>
      </c>
      <c r="JK9" s="55">
        <v>-0.51839999999999997</v>
      </c>
      <c r="JL9" s="55">
        <v>-0.44800000000000001</v>
      </c>
      <c r="JM9" s="55">
        <v>-0.4002</v>
      </c>
      <c r="JN9" s="55">
        <v>-0.44619999999999999</v>
      </c>
      <c r="JO9" s="55">
        <v>-0.57450000000000001</v>
      </c>
      <c r="JP9" s="55">
        <v>-0.59650000000000003</v>
      </c>
      <c r="JQ9" s="55">
        <v>-0.58960000000000001</v>
      </c>
      <c r="JR9" s="55">
        <v>-0.55320000000000003</v>
      </c>
      <c r="JS9" s="55">
        <v>-0.50029999999999997</v>
      </c>
      <c r="JT9" s="55">
        <v>-0.47270000000000001</v>
      </c>
      <c r="JU9" s="55">
        <v>-0.50690000000000002</v>
      </c>
      <c r="JV9" s="55">
        <v>-0.58250000000000002</v>
      </c>
      <c r="JW9" s="55">
        <v>-0.56130000000000002</v>
      </c>
      <c r="JX9" s="55">
        <v>-0.56689999999999996</v>
      </c>
      <c r="JY9" s="55">
        <v>-0.623</v>
      </c>
      <c r="JZ9" s="55">
        <v>-0.57120000000000004</v>
      </c>
      <c r="KA9" s="55">
        <v>-0.50309999999999999</v>
      </c>
      <c r="KB9" s="55">
        <v>-0.48120000000000002</v>
      </c>
      <c r="KC9" s="55">
        <v>-0.65959999999999996</v>
      </c>
      <c r="KD9" s="55">
        <v>-0.67730000000000001</v>
      </c>
      <c r="KE9" s="55">
        <v>-0.6804</v>
      </c>
      <c r="KF9" s="55">
        <v>-0.65210000000000001</v>
      </c>
      <c r="KG9" s="55">
        <v>-0.58050000000000002</v>
      </c>
      <c r="KH9" s="55">
        <v>-0.53859999999999997</v>
      </c>
      <c r="KI9" s="55">
        <v>-0.57369999999999999</v>
      </c>
      <c r="KJ9" s="55">
        <v>-0.72560000000000002</v>
      </c>
      <c r="KK9" s="55">
        <v>-0.72799999999999998</v>
      </c>
      <c r="KL9" s="55">
        <v>-0.70299999999999996</v>
      </c>
      <c r="KM9" s="55">
        <v>-0.67959999999999998</v>
      </c>
      <c r="KN9" s="55">
        <v>-0.60040000000000004</v>
      </c>
      <c r="KO9" s="55">
        <v>-0.56230000000000002</v>
      </c>
      <c r="KP9" s="55">
        <v>-0.61009999999999998</v>
      </c>
      <c r="KQ9" s="55">
        <v>-0.74150000000000005</v>
      </c>
      <c r="KR9" s="55">
        <v>-0.72350000000000003</v>
      </c>
      <c r="KS9" s="55">
        <v>-0.74550000000000005</v>
      </c>
      <c r="KT9" s="55">
        <v>-0.71260000000000001</v>
      </c>
      <c r="KU9" s="55">
        <v>-0.61250000000000004</v>
      </c>
      <c r="KV9" s="55">
        <v>-0.5474</v>
      </c>
      <c r="KW9" s="55">
        <v>-0.623</v>
      </c>
      <c r="KX9" s="55">
        <v>-0.71440000000000003</v>
      </c>
      <c r="KY9" s="55">
        <v>-0.68889999999999996</v>
      </c>
      <c r="KZ9" s="55">
        <v>-0.30919999999999997</v>
      </c>
      <c r="LA9" s="55">
        <v>-0.58109999999999995</v>
      </c>
      <c r="LB9" s="55">
        <v>-0.85089999999999999</v>
      </c>
      <c r="LC9" s="55">
        <v>-0.62360000000000004</v>
      </c>
      <c r="LD9" s="55">
        <v>-0.58940000000000003</v>
      </c>
      <c r="LE9" s="55">
        <v>-0.63449999999999995</v>
      </c>
      <c r="LF9" s="55">
        <v>-0.7601</v>
      </c>
      <c r="LG9" s="55">
        <v>-0.42559999999999998</v>
      </c>
      <c r="LH9" s="55">
        <v>-3.6499999999999998E-2</v>
      </c>
      <c r="LI9" s="55">
        <v>-0.60780000000000001</v>
      </c>
      <c r="LJ9" s="55">
        <v>-0.48559999999999998</v>
      </c>
      <c r="LK9" s="55">
        <v>-0.55310000000000004</v>
      </c>
      <c r="LL9" s="55">
        <v>-0.59160000000000001</v>
      </c>
      <c r="LM9" s="55">
        <v>-0.61750000000000005</v>
      </c>
      <c r="LN9" s="55">
        <v>-0.63959999999999995</v>
      </c>
      <c r="LO9" s="55">
        <v>-0.61570000000000003</v>
      </c>
      <c r="LP9" s="55">
        <v>-0.55420000000000003</v>
      </c>
      <c r="LQ9" s="55">
        <v>-0.50119999999999998</v>
      </c>
      <c r="LR9" s="55">
        <v>-0.57520000000000004</v>
      </c>
      <c r="LS9" s="55">
        <v>-0.6643</v>
      </c>
      <c r="LT9" s="55">
        <v>-0.66159999999999997</v>
      </c>
      <c r="LU9" s="55">
        <v>-0.64680000000000004</v>
      </c>
      <c r="LV9" s="55">
        <v>-0.60360000000000003</v>
      </c>
      <c r="LW9" s="55">
        <v>-0.52239999999999998</v>
      </c>
      <c r="LX9" s="55">
        <v>-0.46800000000000003</v>
      </c>
      <c r="LY9" s="55">
        <v>-0.51800000000000002</v>
      </c>
      <c r="LZ9" s="54">
        <v>-0.59</v>
      </c>
      <c r="MA9" s="55">
        <v>-0.6552</v>
      </c>
      <c r="MB9" s="55">
        <v>-0.64739999999999998</v>
      </c>
      <c r="MC9" s="55">
        <v>-0.61019999999999996</v>
      </c>
      <c r="MD9" s="55">
        <v>-0.52569999999999995</v>
      </c>
      <c r="ME9" s="55">
        <v>-0.4899</v>
      </c>
      <c r="MF9" s="55">
        <v>-0.59060000000000001</v>
      </c>
      <c r="MG9" s="55">
        <v>-0.65910000000000002</v>
      </c>
      <c r="MH9" s="55">
        <v>-0.66149999999999998</v>
      </c>
      <c r="MI9" s="55">
        <v>-0.62329999999999997</v>
      </c>
      <c r="MJ9" s="55">
        <v>-0.58530000000000004</v>
      </c>
      <c r="MK9" s="55">
        <v>-0.49259999999999998</v>
      </c>
      <c r="ML9" s="55">
        <v>-0.4385</v>
      </c>
      <c r="MM9" s="55">
        <v>-0.23519999999999999</v>
      </c>
      <c r="MN9" s="55">
        <v>-0.62560000000000004</v>
      </c>
      <c r="MO9" s="55">
        <v>-0.61229999999999996</v>
      </c>
      <c r="MP9" s="55">
        <v>-0.56659999999999999</v>
      </c>
      <c r="MQ9" s="55">
        <v>-0.51619999999999999</v>
      </c>
      <c r="MR9" s="55">
        <v>-0.43020000000000003</v>
      </c>
      <c r="MS9" s="55">
        <v>-0.41570000000000001</v>
      </c>
      <c r="MT9" s="55">
        <v>-0.6583</v>
      </c>
      <c r="MU9" s="55">
        <v>-0.57920000000000005</v>
      </c>
      <c r="MV9" s="55">
        <v>-0.59319999999999995</v>
      </c>
      <c r="MW9" s="55">
        <v>-0.55249999999999999</v>
      </c>
      <c r="MX9" s="55">
        <v>-0.56340000000000001</v>
      </c>
      <c r="MY9" s="55">
        <v>-0.59630000000000005</v>
      </c>
      <c r="MZ9" s="55">
        <v>-0.40910000000000002</v>
      </c>
      <c r="NA9" s="55">
        <v>-0.18079999999999999</v>
      </c>
      <c r="NB9" s="55">
        <v>-0.48220000000000002</v>
      </c>
      <c r="NC9" s="55">
        <v>-0.53439999999999999</v>
      </c>
      <c r="ND9" s="55">
        <v>-0.52910000000000001</v>
      </c>
      <c r="NE9" s="55">
        <v>-0.55249999999999999</v>
      </c>
      <c r="NF9" s="55">
        <v>-0.44929999999999998</v>
      </c>
      <c r="NG9" s="55">
        <v>-0.35470000000000002</v>
      </c>
      <c r="NH9" s="55">
        <v>-0.37409999999999999</v>
      </c>
      <c r="NI9" s="55">
        <v>-0.50800000000000001</v>
      </c>
      <c r="NJ9" s="55">
        <v>-0.48449999999999999</v>
      </c>
      <c r="NK9" s="55">
        <v>-0.41880000000000001</v>
      </c>
      <c r="NL9" s="55">
        <v>-0.4204</v>
      </c>
      <c r="NM9" s="55">
        <v>-0.33560000000000001</v>
      </c>
      <c r="NN9" s="55">
        <v>-0.2923</v>
      </c>
      <c r="NO9" s="55">
        <v>-0.32350000000000001</v>
      </c>
      <c r="NP9" s="55">
        <v>-0.44259999999999999</v>
      </c>
      <c r="NQ9" s="55">
        <v>-0.44240000000000002</v>
      </c>
      <c r="NR9" s="55">
        <v>-0.40189999999999998</v>
      </c>
      <c r="NS9" s="55">
        <v>-0.41370000000000001</v>
      </c>
      <c r="NT9" s="55">
        <v>-0.32890000000000003</v>
      </c>
      <c r="NU9" s="55">
        <v>-0.27760000000000001</v>
      </c>
      <c r="NV9" s="55">
        <v>-0.28649999999999998</v>
      </c>
      <c r="NW9" s="55">
        <v>-0.46600000000000003</v>
      </c>
      <c r="NX9" s="55">
        <v>-0.46229999999999999</v>
      </c>
      <c r="NY9" s="55">
        <v>-0.43690000000000001</v>
      </c>
      <c r="NZ9" s="55">
        <v>-0.3735</v>
      </c>
      <c r="OA9" s="55">
        <v>-0.3075</v>
      </c>
      <c r="OB9" s="55">
        <v>-0.25729999999999997</v>
      </c>
      <c r="OC9" s="55">
        <v>-0.28499999999999998</v>
      </c>
      <c r="OD9" s="55">
        <v>-0.39979999999999999</v>
      </c>
      <c r="OE9" s="55">
        <v>-0.38619999999999999</v>
      </c>
      <c r="OF9" s="55">
        <v>-0.29659999999999997</v>
      </c>
      <c r="OG9" s="55">
        <v>-0.32179999999999997</v>
      </c>
      <c r="OH9" s="55">
        <v>-0.23069999999999999</v>
      </c>
      <c r="OI9" s="55">
        <v>-0.19919999999999999</v>
      </c>
      <c r="OJ9" s="55">
        <v>-0.19339999999999999</v>
      </c>
      <c r="OK9" s="55">
        <v>-0.35039999999999999</v>
      </c>
      <c r="OL9" s="55">
        <v>-0.37569999999999998</v>
      </c>
      <c r="OM9" s="55">
        <v>-0.3669</v>
      </c>
      <c r="ON9" s="55">
        <v>-0.30959999999999999</v>
      </c>
      <c r="OO9" s="55">
        <v>-0.2145</v>
      </c>
      <c r="OP9" s="55">
        <v>-0.20860000000000001</v>
      </c>
      <c r="OQ9" s="55">
        <v>-0.1973</v>
      </c>
      <c r="OR9" s="55">
        <v>-0.21260000000000001</v>
      </c>
      <c r="OS9" s="55">
        <v>-0.23269999999999999</v>
      </c>
      <c r="OT9" s="55">
        <v>-0.25030000000000002</v>
      </c>
      <c r="OU9" s="55">
        <v>-0.20399999999999999</v>
      </c>
      <c r="OV9" s="55">
        <v>-0.1623</v>
      </c>
      <c r="OW9" s="55">
        <v>-0.2351</v>
      </c>
      <c r="OX9" s="55">
        <v>-9.5999999999999992E-3</v>
      </c>
      <c r="OY9" s="55">
        <v>-0.2162</v>
      </c>
      <c r="OZ9" s="54">
        <v>-0.24</v>
      </c>
      <c r="PA9" s="55">
        <v>-0.20780000000000001</v>
      </c>
      <c r="PB9" s="55">
        <v>-0.17100000000000001</v>
      </c>
      <c r="PC9" s="55">
        <v>-0.17030000000000001</v>
      </c>
      <c r="PD9" s="55">
        <v>-0.1694</v>
      </c>
      <c r="PE9" s="55">
        <v>-0.1946</v>
      </c>
      <c r="PF9" s="55">
        <v>-0.38579999999999998</v>
      </c>
      <c r="PG9" s="55">
        <v>-0.37980000000000003</v>
      </c>
      <c r="PH9" s="55">
        <v>-0.34429999999999999</v>
      </c>
      <c r="PI9" s="55">
        <v>-0.3357</v>
      </c>
      <c r="PJ9" s="55">
        <v>-0.1938</v>
      </c>
      <c r="PK9" s="55">
        <v>-0.62239999999999995</v>
      </c>
      <c r="PL9" s="55">
        <v>-0.37659999999999999</v>
      </c>
      <c r="PM9" s="55">
        <v>-0.26700000000000002</v>
      </c>
      <c r="PN9" s="55">
        <v>-0.28070000000000001</v>
      </c>
      <c r="PO9" s="55">
        <v>-0.33660000000000001</v>
      </c>
      <c r="PP9" s="55">
        <v>-0.2767</v>
      </c>
      <c r="PQ9" s="55">
        <v>-0.16750000000000001</v>
      </c>
      <c r="PR9" s="55">
        <v>-0.11600000000000001</v>
      </c>
      <c r="PS9" s="55">
        <v>-0.13739999999999999</v>
      </c>
      <c r="PT9" s="55">
        <v>-0.27779999999999999</v>
      </c>
      <c r="PU9" s="55">
        <v>-0.24970000000000001</v>
      </c>
      <c r="PV9" s="55">
        <v>-0.21840000000000001</v>
      </c>
      <c r="PW9" s="55">
        <v>-0.2215</v>
      </c>
      <c r="PX9" s="55">
        <v>-0.1603</v>
      </c>
      <c r="PY9" s="54">
        <v>-0.11</v>
      </c>
      <c r="PZ9" s="55">
        <v>-9.8599999999999993E-2</v>
      </c>
      <c r="QA9" s="55">
        <v>-0.29370000000000002</v>
      </c>
      <c r="QB9" s="55">
        <v>-0.27789999999999998</v>
      </c>
      <c r="QC9" s="55">
        <v>-0.2001</v>
      </c>
      <c r="QD9" s="55">
        <v>-0.188</v>
      </c>
      <c r="QE9" s="55">
        <v>-0.15129999999999999</v>
      </c>
      <c r="QF9" s="55">
        <v>-0.15579999999999999</v>
      </c>
      <c r="QG9" s="55">
        <v>-0.26960000000000001</v>
      </c>
      <c r="QH9" s="55">
        <v>-0.16700000000000001</v>
      </c>
      <c r="QI9" s="55">
        <v>-0.23849999999999999</v>
      </c>
      <c r="QJ9" s="55">
        <v>-0.21820000000000001</v>
      </c>
      <c r="QK9" s="55">
        <v>-0.13900000000000001</v>
      </c>
      <c r="QL9" s="55">
        <v>-9.7900000000000001E-2</v>
      </c>
      <c r="QM9" s="55">
        <v>-8.7800000000000003E-2</v>
      </c>
      <c r="QN9" s="55">
        <v>-0.11409999999999999</v>
      </c>
      <c r="QO9" s="55">
        <v>-0.26269999999999999</v>
      </c>
      <c r="QP9" s="55">
        <v>-0.22239999999999999</v>
      </c>
      <c r="QQ9" s="55">
        <v>-0.17610000000000001</v>
      </c>
      <c r="QR9" s="55">
        <v>-9.8500000000000004E-2</v>
      </c>
      <c r="QS9" s="55">
        <v>-4.5499999999999999E-2</v>
      </c>
      <c r="QT9" s="55">
        <v>-1.38E-2</v>
      </c>
      <c r="QU9" s="55">
        <v>-0.1777</v>
      </c>
      <c r="QV9" s="55">
        <v>-0.24260000000000001</v>
      </c>
      <c r="QW9" s="55">
        <v>4.2000000000000003E-2</v>
      </c>
      <c r="QX9" s="55">
        <v>-3.8199999999999998E-2</v>
      </c>
      <c r="QY9" s="55">
        <v>-2.1299999999999999E-2</v>
      </c>
      <c r="QZ9" s="55">
        <v>-6.8500000000000005E-2</v>
      </c>
      <c r="RA9" s="55">
        <v>-2.63E-2</v>
      </c>
      <c r="RB9" s="55">
        <v>0.1215</v>
      </c>
      <c r="RC9" s="55">
        <v>1.6400000000000001E-2</v>
      </c>
      <c r="RD9" s="55">
        <v>-0.27460000000000001</v>
      </c>
      <c r="RE9" s="55">
        <v>-0.1661</v>
      </c>
      <c r="RF9" s="55">
        <v>-0.15509999999999999</v>
      </c>
      <c r="RG9" s="55">
        <v>-7.7499999999999999E-2</v>
      </c>
      <c r="RH9" s="55">
        <v>-2.46E-2</v>
      </c>
      <c r="RI9" s="55">
        <v>-3.44E-2</v>
      </c>
      <c r="RJ9" s="55">
        <v>-0.17199999999999999</v>
      </c>
      <c r="RK9" s="55">
        <v>-0.1852</v>
      </c>
      <c r="RL9" s="55">
        <v>-0.12139999999999999</v>
      </c>
      <c r="RM9" s="55">
        <v>-5.5100000000000003E-2</v>
      </c>
      <c r="RN9" s="55">
        <v>-6.6500000000000004E-2</v>
      </c>
      <c r="RO9" s="55">
        <v>-5.1299999999999998E-2</v>
      </c>
      <c r="RP9" s="55">
        <v>-0.3735</v>
      </c>
      <c r="RQ9" s="55">
        <v>-0.12089999999999999</v>
      </c>
      <c r="RR9" s="55">
        <v>-0.18079999999999999</v>
      </c>
      <c r="RS9" s="55">
        <v>-6.2399999999999997E-2</v>
      </c>
      <c r="RT9" s="55">
        <v>-2.81E-2</v>
      </c>
      <c r="RU9" s="55">
        <v>-1.2200000000000001E-2</v>
      </c>
      <c r="RV9" s="55">
        <v>1.2200000000000001E-2</v>
      </c>
      <c r="RW9" s="55">
        <v>0.40010000000000001</v>
      </c>
      <c r="RX9" s="55">
        <v>-9.98E-2</v>
      </c>
      <c r="RY9" s="55">
        <v>-0.1346</v>
      </c>
      <c r="RZ9" s="55">
        <v>-7.2900000000000006E-2</v>
      </c>
      <c r="SA9" s="55">
        <v>-5.45E-2</v>
      </c>
      <c r="SB9" s="55">
        <v>-1.77E-2</v>
      </c>
      <c r="SC9" s="55">
        <v>1.77E-2</v>
      </c>
      <c r="SD9" s="55">
        <v>1.9400000000000001E-2</v>
      </c>
      <c r="SE9" s="55">
        <v>-8.7900000000000006E-2</v>
      </c>
      <c r="SF9" s="55">
        <v>-0.63229999999999997</v>
      </c>
      <c r="SG9" s="55">
        <v>-9.5000000000000001E-2</v>
      </c>
      <c r="SH9" s="55">
        <v>0.13650000000000001</v>
      </c>
      <c r="SI9" s="55">
        <v>-3.6499999999999998E-2</v>
      </c>
      <c r="SJ9" s="55">
        <v>-1.35E-2</v>
      </c>
      <c r="SK9" s="55">
        <v>-0.1552</v>
      </c>
      <c r="SL9" s="55">
        <v>0.16550000000000001</v>
      </c>
      <c r="SM9" s="55">
        <v>-0.17319999999999999</v>
      </c>
      <c r="SN9" s="55">
        <v>-0.1009</v>
      </c>
      <c r="SO9" s="55">
        <v>-7.8200000000000006E-2</v>
      </c>
      <c r="SP9" s="55">
        <v>-4.3200000000000002E-2</v>
      </c>
      <c r="SQ9" s="55">
        <v>-1.0800000000000001E-2</v>
      </c>
      <c r="SR9" s="55">
        <v>-9.1999999999999998E-3</v>
      </c>
      <c r="SS9" s="55">
        <v>-0.1298</v>
      </c>
      <c r="ST9" s="55">
        <v>-0.11459999999999999</v>
      </c>
      <c r="SU9" s="55">
        <v>-7.0499999999999993E-2</v>
      </c>
      <c r="SV9" s="55">
        <v>-3.2899999999999999E-2</v>
      </c>
      <c r="SW9" s="55">
        <v>-2.9899999999999999E-2</v>
      </c>
      <c r="SX9" s="55">
        <v>-1.34E-2</v>
      </c>
      <c r="SY9" s="54">
        <v>0.01</v>
      </c>
      <c r="SZ9" s="55">
        <v>-8.9800000000000005E-2</v>
      </c>
      <c r="TA9" s="55">
        <v>-9.2600000000000002E-2</v>
      </c>
      <c r="TB9" s="55">
        <v>-8.3500000000000005E-2</v>
      </c>
      <c r="TC9" s="55">
        <v>-6.1899999999999997E-2</v>
      </c>
      <c r="TD9" s="55">
        <v>-4.9799999999999997E-2</v>
      </c>
      <c r="TE9" s="55">
        <v>-2.3900000000000001E-2</v>
      </c>
      <c r="TF9" s="55">
        <v>-1.6400000000000001E-2</v>
      </c>
      <c r="TG9" s="55">
        <v>-0.1021</v>
      </c>
      <c r="TH9" s="55">
        <v>-9.3299999999999994E-2</v>
      </c>
      <c r="TI9" s="55">
        <v>-4.3700000000000003E-2</v>
      </c>
      <c r="TJ9" s="55">
        <v>-5.8000000000000003E-2</v>
      </c>
      <c r="TK9" s="55">
        <v>-4.2200000000000001E-2</v>
      </c>
      <c r="TL9" s="55">
        <v>-3.04E-2</v>
      </c>
      <c r="TM9" s="55">
        <v>-3.7999999999999999E-2</v>
      </c>
      <c r="TN9" s="55">
        <v>-0.14169999999999999</v>
      </c>
      <c r="TO9" s="55">
        <v>-0.1394</v>
      </c>
      <c r="TP9" s="55">
        <v>-0.1023</v>
      </c>
      <c r="TQ9" s="55">
        <v>-9.1399999999999995E-2</v>
      </c>
      <c r="TR9" s="55">
        <v>-5.7500000000000002E-2</v>
      </c>
      <c r="TS9" s="55">
        <v>-5.2400000000000002E-2</v>
      </c>
      <c r="TT9" s="55">
        <v>-4.19E-2</v>
      </c>
      <c r="TU9" s="55">
        <v>-0.17080000000000001</v>
      </c>
      <c r="TV9" s="55">
        <v>-0.14829999999999999</v>
      </c>
      <c r="TW9" s="55">
        <v>-0.14510000000000001</v>
      </c>
      <c r="TX9" s="55">
        <v>-0.12470000000000001</v>
      </c>
      <c r="TY9" s="55">
        <v>-8.9899999999999994E-2</v>
      </c>
      <c r="TZ9" s="55">
        <v>-4.7100000000000003E-2</v>
      </c>
      <c r="UA9" s="55">
        <v>-2.24E-2</v>
      </c>
      <c r="UB9" s="55">
        <v>-0.1467</v>
      </c>
      <c r="UC9" s="55">
        <v>-0.1517</v>
      </c>
      <c r="UD9" s="55">
        <v>-0.12479999999999999</v>
      </c>
      <c r="UE9" s="55">
        <v>-0.1031</v>
      </c>
      <c r="UF9" s="55">
        <v>-6.3700000000000007E-2</v>
      </c>
      <c r="UG9" s="55">
        <v>-5.45E-2</v>
      </c>
      <c r="UH9" s="55">
        <v>-0.1197</v>
      </c>
      <c r="UI9" s="55">
        <v>-0.157</v>
      </c>
      <c r="UJ9" s="55">
        <v>-0.1285</v>
      </c>
      <c r="UK9" s="55">
        <v>-8.4500000000000006E-2</v>
      </c>
      <c r="UL9" s="55">
        <v>-5.6300000000000003E-2</v>
      </c>
      <c r="UM9" s="55">
        <v>-4.1599999999999998E-2</v>
      </c>
      <c r="UN9" s="55">
        <v>-2.4400000000000002E-2</v>
      </c>
      <c r="UO9" s="55">
        <v>-0.23319999999999999</v>
      </c>
      <c r="UP9" s="55">
        <v>-0.28089999999999998</v>
      </c>
      <c r="UQ9" s="55">
        <v>0.11020000000000001</v>
      </c>
      <c r="UR9" s="55">
        <v>-7.7799999999999994E-2</v>
      </c>
      <c r="US9" s="55">
        <v>-1.49E-2</v>
      </c>
      <c r="UT9" s="55">
        <v>4.1000000000000003E-3</v>
      </c>
      <c r="UU9" s="55">
        <v>1.26E-2</v>
      </c>
      <c r="UV9" s="55">
        <v>0.29770000000000002</v>
      </c>
      <c r="UW9" s="55">
        <v>0.14510000000000001</v>
      </c>
      <c r="UX9" s="55">
        <v>-0.30299999999999999</v>
      </c>
      <c r="UY9" s="55">
        <v>-0.223</v>
      </c>
      <c r="UZ9" s="55">
        <v>-0.18340000000000001</v>
      </c>
      <c r="VA9" s="55">
        <v>-9.5600000000000004E-2</v>
      </c>
      <c r="VB9" s="55">
        <v>-5.7500000000000002E-2</v>
      </c>
      <c r="VC9" s="55">
        <v>-6.1199999999999997E-2</v>
      </c>
      <c r="VD9" s="55">
        <v>-0.22259999999999999</v>
      </c>
      <c r="VE9" s="55">
        <v>-0.20469999999999999</v>
      </c>
      <c r="VF9" s="55">
        <v>-0.16059999999999999</v>
      </c>
      <c r="VG9" s="55">
        <v>-0.124</v>
      </c>
      <c r="VH9" s="55">
        <v>-7.6300000000000007E-2</v>
      </c>
      <c r="VI9" s="55">
        <v>-3.5499999999999997E-2</v>
      </c>
      <c r="VJ9" s="55">
        <v>-1.7500000000000002E-2</v>
      </c>
      <c r="VK9" s="55">
        <v>-0.20269999999999999</v>
      </c>
      <c r="VL9" s="55">
        <v>-0.19289999999999999</v>
      </c>
      <c r="VM9" s="55">
        <v>-0.1681</v>
      </c>
      <c r="VN9" s="55">
        <v>-0.1217</v>
      </c>
      <c r="VO9" s="55">
        <v>-4.9399999999999999E-2</v>
      </c>
      <c r="VP9" s="55">
        <v>-3.44E-2</v>
      </c>
      <c r="VQ9" s="55">
        <v>-2.5999999999999999E-3</v>
      </c>
      <c r="VR9" s="55">
        <v>-0.1552</v>
      </c>
      <c r="VS9" s="55">
        <v>-0.1241</v>
      </c>
      <c r="VT9" s="55">
        <v>-8.2500000000000004E-2</v>
      </c>
      <c r="VU9" s="55">
        <v>-6.8599999999999994E-2</v>
      </c>
      <c r="VV9" s="55">
        <v>-5.3400000000000003E-2</v>
      </c>
      <c r="VW9" s="55">
        <v>-1.52E-2</v>
      </c>
      <c r="VX9" s="54">
        <v>0</v>
      </c>
      <c r="VY9" s="55">
        <v>-2.4400000000000002E-2</v>
      </c>
      <c r="VZ9" s="55">
        <v>-0.15049999999999999</v>
      </c>
      <c r="WA9" s="55">
        <v>-9.2100000000000001E-2</v>
      </c>
      <c r="WB9" s="55">
        <v>-8.9800000000000005E-2</v>
      </c>
      <c r="WC9" s="55">
        <v>-4.5699999999999998E-2</v>
      </c>
      <c r="WD9" s="55">
        <v>-2.93E-2</v>
      </c>
      <c r="WE9" s="55">
        <v>-4.8000000000000001E-2</v>
      </c>
      <c r="WF9" s="55">
        <v>-0.14580000000000001</v>
      </c>
      <c r="WG9" s="55">
        <v>-0.1595</v>
      </c>
      <c r="WH9" s="55">
        <v>-0.1081</v>
      </c>
      <c r="WI9" s="55">
        <v>-8.2799999999999999E-2</v>
      </c>
      <c r="WJ9" s="55">
        <v>-3.0599999999999999E-2</v>
      </c>
      <c r="WK9" s="55">
        <v>-1.15E-2</v>
      </c>
      <c r="WL9" s="55">
        <v>2.8999999999999998E-3</v>
      </c>
      <c r="WM9" s="55">
        <v>-0.15440000000000001</v>
      </c>
      <c r="WN9" s="55">
        <v>-0.13969999999999999</v>
      </c>
      <c r="WO9" s="55">
        <v>-0.11360000000000001</v>
      </c>
      <c r="WP9" s="55">
        <v>-7.6799999999999993E-2</v>
      </c>
      <c r="WQ9" s="55">
        <v>-1.3599999999999999E-2</v>
      </c>
      <c r="WR9" s="55">
        <v>2.9899999999999999E-2</v>
      </c>
      <c r="WS9" s="55">
        <v>-3.5000000000000001E-3</v>
      </c>
      <c r="WT9" s="55">
        <v>-0.2026</v>
      </c>
      <c r="WU9" s="55">
        <v>-0.15340000000000001</v>
      </c>
      <c r="WV9" s="55">
        <v>1.52E-2</v>
      </c>
      <c r="WW9" s="55">
        <v>0.31259999999999999</v>
      </c>
      <c r="WX9" s="55">
        <v>-8.5900000000000004E-2</v>
      </c>
      <c r="WY9" s="55">
        <v>-0.15770000000000001</v>
      </c>
      <c r="WZ9" s="55">
        <v>-0.24460000000000001</v>
      </c>
      <c r="XA9" s="55">
        <v>-0.20319999999999999</v>
      </c>
      <c r="XB9" s="55">
        <v>-0.1797</v>
      </c>
      <c r="XC9" s="55">
        <v>-0.15140000000000001</v>
      </c>
      <c r="XD9" s="55">
        <v>-9.5899999999999999E-2</v>
      </c>
      <c r="XE9" s="55">
        <v>-6.2600000000000003E-2</v>
      </c>
      <c r="XF9" s="55">
        <v>-4.4600000000000001E-2</v>
      </c>
      <c r="XG9" s="55">
        <v>-0.1147</v>
      </c>
      <c r="XH9" s="55">
        <v>-0.27389999999999998</v>
      </c>
      <c r="XI9" s="55">
        <v>-7.17E-2</v>
      </c>
      <c r="XJ9" s="55">
        <v>-1.3299999999999999E-2</v>
      </c>
      <c r="XK9" s="55">
        <v>0.14630000000000001</v>
      </c>
      <c r="XL9" s="55">
        <v>-1.7299999999999999E-2</v>
      </c>
      <c r="XM9" s="55">
        <v>-7.4000000000000003E-3</v>
      </c>
      <c r="XN9" s="55">
        <v>1.77E-2</v>
      </c>
      <c r="XO9" s="55">
        <v>-0.1172</v>
      </c>
      <c r="XP9" s="55">
        <v>-0.10970000000000001</v>
      </c>
      <c r="XQ9" s="55">
        <v>-6.25E-2</v>
      </c>
      <c r="XR9" s="55">
        <v>-3.5099999999999999E-2</v>
      </c>
      <c r="XS9" s="55">
        <v>-2.6499999999999999E-2</v>
      </c>
      <c r="XT9" s="55">
        <v>7.1999999999999998E-3</v>
      </c>
      <c r="XU9" s="55">
        <v>4.7E-2</v>
      </c>
      <c r="XV9" s="55">
        <v>-3.2099999999999997E-2</v>
      </c>
      <c r="XW9" s="55">
        <v>3.3999999999999998E-3</v>
      </c>
      <c r="XX9" s="55">
        <v>-2.3999999999999998E-3</v>
      </c>
      <c r="XY9" s="55">
        <v>-0.2374</v>
      </c>
      <c r="XZ9" s="55">
        <v>-4.7500000000000001E-2</v>
      </c>
      <c r="YA9" s="55">
        <v>-8.3999999999999995E-3</v>
      </c>
      <c r="YB9" s="55">
        <v>4.3299999999999998E-2</v>
      </c>
      <c r="YC9" s="55">
        <v>-0.1318</v>
      </c>
      <c r="YD9" s="55">
        <v>-0.17610000000000001</v>
      </c>
      <c r="YE9" s="55">
        <v>-0.15379999999999999</v>
      </c>
      <c r="YF9" s="55">
        <v>-0.14249999999999999</v>
      </c>
      <c r="YG9" s="55">
        <v>-8.4000000000000005E-2</v>
      </c>
      <c r="YH9" s="55">
        <v>-3.78E-2</v>
      </c>
      <c r="YI9" s="55">
        <v>-6.3600000000000004E-2</v>
      </c>
      <c r="YJ9" s="55">
        <v>-0.19009999999999999</v>
      </c>
      <c r="YK9" s="55">
        <v>-0.1794</v>
      </c>
    </row>
    <row r="10" spans="1:661" x14ac:dyDescent="0.35">
      <c r="A10" s="66" t="s">
        <v>26</v>
      </c>
      <c r="B10" s="66" t="s">
        <v>27</v>
      </c>
      <c r="C10" s="54">
        <v>-0.14000000000000001</v>
      </c>
      <c r="D10" s="54">
        <v>7.0000000000000007E-2</v>
      </c>
      <c r="E10" s="54">
        <v>0.01</v>
      </c>
      <c r="F10" s="54">
        <v>-0.02</v>
      </c>
      <c r="G10" s="54">
        <v>0.08</v>
      </c>
      <c r="H10" s="54">
        <v>0.02</v>
      </c>
      <c r="I10" s="54">
        <v>0.01</v>
      </c>
      <c r="J10" s="54">
        <v>0</v>
      </c>
      <c r="K10" s="54">
        <v>-0.08</v>
      </c>
      <c r="L10" s="54">
        <v>-0.03</v>
      </c>
      <c r="M10" s="54">
        <v>-0.03</v>
      </c>
      <c r="N10" s="54">
        <v>-0.11</v>
      </c>
      <c r="O10" s="54">
        <v>0.02</v>
      </c>
      <c r="P10" s="54">
        <v>-0.32</v>
      </c>
      <c r="Q10" s="54">
        <v>-0.28999999999999998</v>
      </c>
      <c r="R10" s="54">
        <v>-0.23</v>
      </c>
      <c r="S10" s="54">
        <v>-0.15</v>
      </c>
      <c r="T10" s="54">
        <v>-0.03</v>
      </c>
      <c r="U10" s="54">
        <v>0.11</v>
      </c>
      <c r="V10" s="54">
        <v>-0.1</v>
      </c>
      <c r="W10" s="54">
        <v>-0.11</v>
      </c>
      <c r="X10" s="54">
        <v>-0.26</v>
      </c>
      <c r="Y10" s="54">
        <v>-0.08</v>
      </c>
      <c r="Z10" s="54">
        <v>-0.02</v>
      </c>
      <c r="AA10" s="54">
        <v>-0.24</v>
      </c>
      <c r="AB10" s="54">
        <v>-0.28000000000000003</v>
      </c>
      <c r="AC10" s="54">
        <v>-0.38</v>
      </c>
      <c r="AD10" s="54">
        <v>-0.56999999999999995</v>
      </c>
      <c r="AE10" s="54">
        <v>-0.74</v>
      </c>
      <c r="AF10" s="54">
        <v>-0.78</v>
      </c>
      <c r="AG10" s="55">
        <v>-0.9677</v>
      </c>
      <c r="AH10" s="54">
        <v>-1</v>
      </c>
      <c r="AI10" s="54">
        <v>-1</v>
      </c>
      <c r="AJ10" s="54">
        <v>-1</v>
      </c>
      <c r="AK10" s="54">
        <v>-1</v>
      </c>
      <c r="AL10" s="54">
        <v>-1</v>
      </c>
      <c r="AM10" s="54">
        <v>-1</v>
      </c>
      <c r="AN10" s="54">
        <v>-1</v>
      </c>
      <c r="AO10" s="54">
        <v>-1</v>
      </c>
      <c r="AP10" s="54">
        <v>-1</v>
      </c>
      <c r="AQ10" s="54">
        <v>-1</v>
      </c>
      <c r="AR10" s="54">
        <v>-1</v>
      </c>
      <c r="AS10" s="54">
        <v>-1</v>
      </c>
      <c r="AT10" s="54">
        <v>-1</v>
      </c>
      <c r="AU10" s="54">
        <v>-1</v>
      </c>
      <c r="AV10" s="54">
        <v>-1</v>
      </c>
      <c r="AW10" s="54">
        <v>-1</v>
      </c>
      <c r="AX10" s="54">
        <v>-1</v>
      </c>
      <c r="AY10" s="54">
        <v>-1</v>
      </c>
      <c r="AZ10" s="54">
        <v>-1</v>
      </c>
      <c r="BA10" s="54">
        <v>-1</v>
      </c>
      <c r="BB10" s="54">
        <v>-1</v>
      </c>
      <c r="BC10" s="54">
        <v>-1</v>
      </c>
      <c r="BD10" s="54">
        <v>-1</v>
      </c>
      <c r="BE10" s="54">
        <v>-1</v>
      </c>
      <c r="BF10" s="54">
        <v>-1</v>
      </c>
      <c r="BG10" s="54">
        <v>-1</v>
      </c>
      <c r="BH10" s="54">
        <v>-1</v>
      </c>
      <c r="BI10" s="54">
        <v>-1</v>
      </c>
      <c r="BJ10" s="54">
        <v>-1</v>
      </c>
      <c r="BK10" s="54">
        <v>-1</v>
      </c>
      <c r="BL10" s="54">
        <v>-1</v>
      </c>
      <c r="BM10" s="54">
        <v>-1</v>
      </c>
      <c r="BN10" s="54">
        <v>-1</v>
      </c>
      <c r="BO10" s="54">
        <v>-1</v>
      </c>
      <c r="BP10" s="54">
        <v>-1</v>
      </c>
      <c r="BQ10" s="54">
        <v>-1</v>
      </c>
      <c r="BR10" s="54">
        <v>-1</v>
      </c>
      <c r="BS10" s="54">
        <v>-1</v>
      </c>
      <c r="BT10" s="54">
        <v>-1</v>
      </c>
      <c r="BU10" s="54">
        <v>-1</v>
      </c>
      <c r="BV10" s="54">
        <v>-1</v>
      </c>
      <c r="BW10" s="54">
        <v>-1</v>
      </c>
      <c r="BX10" s="54">
        <v>-1</v>
      </c>
      <c r="BY10" s="54">
        <v>-1</v>
      </c>
      <c r="BZ10" s="54">
        <v>-1</v>
      </c>
      <c r="CA10" s="54">
        <v>-1</v>
      </c>
      <c r="CB10" s="54">
        <v>-1</v>
      </c>
      <c r="CC10" s="54">
        <v>-1</v>
      </c>
      <c r="CD10" s="54">
        <v>-1</v>
      </c>
      <c r="CE10" s="55">
        <v>-0.996</v>
      </c>
      <c r="CF10" s="55">
        <v>-0.99560000000000004</v>
      </c>
      <c r="CG10" s="55">
        <v>-0.99570000000000003</v>
      </c>
      <c r="CH10" s="55">
        <v>-0.86280000000000001</v>
      </c>
      <c r="CI10" s="55">
        <v>-0.87739999999999996</v>
      </c>
      <c r="CJ10" s="55">
        <v>-0.77510000000000001</v>
      </c>
      <c r="CK10" s="55">
        <v>-0.77780000000000005</v>
      </c>
      <c r="CL10" s="55">
        <v>-0.73599999999999999</v>
      </c>
      <c r="CM10" s="55">
        <v>-0.69989999999999997</v>
      </c>
      <c r="CN10" s="55">
        <v>-0.7198</v>
      </c>
      <c r="CO10" s="55">
        <v>-0.75109999999999999</v>
      </c>
      <c r="CP10" s="55">
        <v>-0.75249999999999995</v>
      </c>
      <c r="CQ10" s="55">
        <v>-0.6956</v>
      </c>
      <c r="CR10" s="55">
        <v>-0.66910000000000003</v>
      </c>
      <c r="CS10" s="55">
        <v>-0.65269999999999995</v>
      </c>
      <c r="CT10" s="55">
        <v>-0.5958</v>
      </c>
      <c r="CU10" s="55">
        <v>-0.64480000000000004</v>
      </c>
      <c r="CV10" s="55">
        <v>-0.51259999999999994</v>
      </c>
      <c r="CW10" s="55">
        <v>-0.56169999999999998</v>
      </c>
      <c r="CX10" s="55">
        <v>-0.5827</v>
      </c>
      <c r="CY10" s="55">
        <v>-0.55530000000000002</v>
      </c>
      <c r="CZ10" s="55">
        <v>-0.55620000000000003</v>
      </c>
      <c r="DA10" s="55">
        <v>-0.51160000000000005</v>
      </c>
      <c r="DB10" s="55">
        <v>-0.50649999999999995</v>
      </c>
      <c r="DC10" s="55">
        <v>-0.61180000000000001</v>
      </c>
      <c r="DD10" s="55">
        <v>-0.54579999999999995</v>
      </c>
      <c r="DE10" s="55">
        <v>-0.59519999999999995</v>
      </c>
      <c r="DF10" s="55">
        <v>-0.5343</v>
      </c>
      <c r="DG10" s="55">
        <v>-0.50960000000000005</v>
      </c>
      <c r="DH10" s="55">
        <v>-0.4839</v>
      </c>
      <c r="DI10" s="55">
        <v>-0.64429999999999998</v>
      </c>
      <c r="DJ10" s="55">
        <v>-0.63349999999999995</v>
      </c>
      <c r="DK10" s="55">
        <v>-0.54049999999999998</v>
      </c>
      <c r="DL10" s="55">
        <v>-0.4506</v>
      </c>
      <c r="DM10" s="55">
        <v>-0.3705</v>
      </c>
      <c r="DN10" s="55">
        <v>-0.36980000000000002</v>
      </c>
      <c r="DO10" s="55">
        <v>-0.38900000000000001</v>
      </c>
      <c r="DP10" s="55">
        <v>-0.6381</v>
      </c>
      <c r="DQ10" s="55">
        <v>-0.4486</v>
      </c>
      <c r="DR10" s="54">
        <v>-0.48</v>
      </c>
      <c r="DS10" s="55">
        <v>-0.43469999999999998</v>
      </c>
      <c r="DT10" s="55">
        <v>-0.42709999999999998</v>
      </c>
      <c r="DU10" s="55">
        <v>-0.38479999999999998</v>
      </c>
      <c r="DV10" s="55">
        <v>-0.36420000000000002</v>
      </c>
      <c r="DW10" s="55">
        <v>-0.21329999999999999</v>
      </c>
      <c r="DX10" s="55">
        <v>-0.48399999999999999</v>
      </c>
      <c r="DY10" s="55">
        <v>-0.51680000000000004</v>
      </c>
      <c r="DZ10" s="55">
        <v>-0.50880000000000003</v>
      </c>
      <c r="EA10" s="55">
        <v>-0.45610000000000001</v>
      </c>
      <c r="EB10" s="55">
        <v>-0.41099999999999998</v>
      </c>
      <c r="EC10" s="55">
        <v>-0.3987</v>
      </c>
      <c r="ED10" s="55">
        <v>-0.48420000000000002</v>
      </c>
      <c r="EE10" s="55">
        <v>-0.44679999999999997</v>
      </c>
      <c r="EF10" s="55">
        <v>-0.45700000000000002</v>
      </c>
      <c r="EG10" s="55">
        <v>-0.43259999999999998</v>
      </c>
      <c r="EH10" s="55">
        <v>-7.1599999999999997E-2</v>
      </c>
      <c r="EI10" s="55">
        <v>-0.47370000000000001</v>
      </c>
      <c r="EJ10" s="55">
        <v>-0.6946</v>
      </c>
      <c r="EK10" s="55">
        <v>-0.53380000000000005</v>
      </c>
      <c r="EL10" s="55">
        <v>-0.57230000000000003</v>
      </c>
      <c r="EM10" s="55">
        <v>-0.5373</v>
      </c>
      <c r="EN10" s="55">
        <v>-0.51429999999999998</v>
      </c>
      <c r="EO10" s="55">
        <v>-0.53779999999999994</v>
      </c>
      <c r="EP10" s="55">
        <v>-0.48039999999999999</v>
      </c>
      <c r="EQ10" s="55">
        <v>-0.38009999999999999</v>
      </c>
      <c r="ER10" s="55">
        <v>-0.45910000000000001</v>
      </c>
      <c r="ES10" s="55">
        <v>-0.5696</v>
      </c>
      <c r="ET10" s="55">
        <v>-0.56659999999999999</v>
      </c>
      <c r="EU10" s="55">
        <v>-0.53510000000000002</v>
      </c>
      <c r="EV10" s="55">
        <v>-0.47610000000000002</v>
      </c>
      <c r="EW10" s="55">
        <v>-0.4622</v>
      </c>
      <c r="EX10" s="55">
        <v>-0.4279</v>
      </c>
      <c r="EY10" s="55">
        <v>-0.45700000000000002</v>
      </c>
      <c r="EZ10" s="55">
        <v>-0.5776</v>
      </c>
      <c r="FA10" s="55">
        <v>-0.49809999999999999</v>
      </c>
      <c r="FB10" s="55">
        <v>-0.4461</v>
      </c>
      <c r="FC10" s="55">
        <v>-0.42649999999999999</v>
      </c>
      <c r="FD10" s="55">
        <v>-0.3841</v>
      </c>
      <c r="FE10" s="55">
        <v>-0.35239999999999999</v>
      </c>
      <c r="FF10" s="55">
        <v>-0.49730000000000002</v>
      </c>
      <c r="FG10" s="55">
        <v>-0.55779999999999996</v>
      </c>
      <c r="FH10" s="55">
        <v>-0.48949999999999999</v>
      </c>
      <c r="FI10" s="55">
        <v>-0.47010000000000002</v>
      </c>
      <c r="FJ10" s="55">
        <v>-0.33019999999999999</v>
      </c>
      <c r="FK10" s="55">
        <v>-0.30580000000000002</v>
      </c>
      <c r="FL10" s="55">
        <v>-0.3543</v>
      </c>
      <c r="FM10" s="55">
        <v>-0.2268</v>
      </c>
      <c r="FN10" s="55">
        <v>-0.42930000000000001</v>
      </c>
      <c r="FO10" s="55">
        <v>-0.4093</v>
      </c>
      <c r="FP10" s="55">
        <v>-0.34300000000000003</v>
      </c>
      <c r="FQ10" s="55">
        <v>-0.27510000000000001</v>
      </c>
      <c r="FR10" s="55">
        <v>-0.3861</v>
      </c>
      <c r="FS10" s="55">
        <v>-0.28010000000000002</v>
      </c>
      <c r="FT10" s="55">
        <v>-0.32100000000000001</v>
      </c>
      <c r="FU10" s="55">
        <v>-0.4214</v>
      </c>
      <c r="FV10" s="55">
        <v>-0.36420000000000002</v>
      </c>
      <c r="FW10" s="55">
        <v>-0.46410000000000001</v>
      </c>
      <c r="FX10" s="55">
        <v>-0.39539999999999997</v>
      </c>
      <c r="FY10" s="55">
        <v>-0.30940000000000001</v>
      </c>
      <c r="FZ10" s="55">
        <v>-0.30459999999999998</v>
      </c>
      <c r="GA10" s="55">
        <v>-0.28539999999999999</v>
      </c>
      <c r="GB10" s="55">
        <v>-0.44359999999999999</v>
      </c>
      <c r="GC10" s="55">
        <v>-0.48880000000000001</v>
      </c>
      <c r="GD10" s="55">
        <v>-0.41489999999999999</v>
      </c>
      <c r="GE10" s="55">
        <v>-0.34379999999999999</v>
      </c>
      <c r="GF10" s="55">
        <v>-0.27410000000000001</v>
      </c>
      <c r="GG10" s="55">
        <v>-0.1842</v>
      </c>
      <c r="GH10" s="55">
        <v>-0.19239999999999999</v>
      </c>
      <c r="GI10" s="55">
        <v>-0.53520000000000001</v>
      </c>
      <c r="GJ10" s="55">
        <v>-0.50529999999999997</v>
      </c>
      <c r="GK10" s="55">
        <v>-0.49830000000000002</v>
      </c>
      <c r="GL10" s="55">
        <v>-0.36649999999999999</v>
      </c>
      <c r="GM10" s="55">
        <v>-0.20979999999999999</v>
      </c>
      <c r="GN10" s="55">
        <v>0.17069999999999999</v>
      </c>
      <c r="GO10" s="55">
        <v>-0.41830000000000001</v>
      </c>
      <c r="GP10" s="55">
        <v>-0.34820000000000001</v>
      </c>
      <c r="GQ10" s="55">
        <v>-0.24959999999999999</v>
      </c>
      <c r="GR10" s="55">
        <v>-0.41770000000000002</v>
      </c>
      <c r="GS10" s="55">
        <v>-0.2959</v>
      </c>
      <c r="GT10" s="55">
        <v>-0.2457</v>
      </c>
      <c r="GU10" s="55">
        <v>4.8000000000000001E-2</v>
      </c>
      <c r="GV10" s="55">
        <v>5.2200000000000003E-2</v>
      </c>
      <c r="GW10" s="55">
        <v>-0.28799999999999998</v>
      </c>
      <c r="GX10" s="55">
        <v>-0.52800000000000002</v>
      </c>
      <c r="GY10" s="55">
        <v>-0.43819999999999998</v>
      </c>
      <c r="GZ10" s="55">
        <v>-0.37459999999999999</v>
      </c>
      <c r="HA10" s="55">
        <v>-0.2626</v>
      </c>
      <c r="HB10" s="55">
        <v>-3.56E-2</v>
      </c>
      <c r="HC10" s="55">
        <v>-0.3296</v>
      </c>
      <c r="HD10" s="55">
        <v>-0.61760000000000004</v>
      </c>
      <c r="HE10" s="55">
        <v>-0.61809999999999998</v>
      </c>
      <c r="HF10" s="55">
        <v>-0.624</v>
      </c>
      <c r="HG10" s="55">
        <v>-0.45400000000000001</v>
      </c>
      <c r="HH10" s="54">
        <v>-0.34</v>
      </c>
      <c r="HI10" s="55">
        <v>-0.2288</v>
      </c>
      <c r="HJ10" s="55">
        <v>-0.2843</v>
      </c>
      <c r="HK10" s="55">
        <v>-0.5514</v>
      </c>
      <c r="HL10" s="55">
        <v>-0.51149999999999995</v>
      </c>
      <c r="HM10" s="55">
        <v>-0.45350000000000001</v>
      </c>
      <c r="HN10" s="55">
        <v>-0.46310000000000001</v>
      </c>
      <c r="HO10" s="55">
        <v>-0.2387</v>
      </c>
      <c r="HP10" s="55">
        <v>-0.18410000000000001</v>
      </c>
      <c r="HQ10" s="55">
        <v>-0.29189999999999999</v>
      </c>
      <c r="HR10" s="55">
        <v>-0.42020000000000002</v>
      </c>
      <c r="HS10" s="55">
        <v>-0.45750000000000002</v>
      </c>
      <c r="HT10" s="55">
        <v>-0.32669999999999999</v>
      </c>
      <c r="HU10" s="55">
        <v>-0.26829999999999998</v>
      </c>
      <c r="HV10" s="55">
        <v>-0.2838</v>
      </c>
      <c r="HW10" s="55">
        <v>-0.15840000000000001</v>
      </c>
      <c r="HX10" s="55">
        <v>-0.1527</v>
      </c>
      <c r="HY10" s="55">
        <v>-0.28100000000000003</v>
      </c>
      <c r="HZ10" s="55">
        <v>-0.4345</v>
      </c>
      <c r="IA10" s="55">
        <v>-0.32619999999999999</v>
      </c>
      <c r="IB10" s="55">
        <v>-0.38869999999999999</v>
      </c>
      <c r="IC10" s="55">
        <v>-0.24299999999999999</v>
      </c>
      <c r="ID10" s="55">
        <v>-0.14549999999999999</v>
      </c>
      <c r="IE10" s="55">
        <v>-7.9000000000000001E-2</v>
      </c>
      <c r="IF10" s="55">
        <v>-0.34699999999999998</v>
      </c>
      <c r="IG10" s="55">
        <v>-0.38979999999999998</v>
      </c>
      <c r="IH10" s="55">
        <v>-0.3422</v>
      </c>
      <c r="II10" s="55">
        <v>-0.28520000000000001</v>
      </c>
      <c r="IJ10" s="55">
        <v>-0.13980000000000001</v>
      </c>
      <c r="IK10" s="55">
        <v>-5.4699999999999999E-2</v>
      </c>
      <c r="IL10" s="55">
        <v>-9.7500000000000003E-2</v>
      </c>
      <c r="IM10" s="55">
        <v>-0.35870000000000002</v>
      </c>
      <c r="IN10" s="55">
        <v>-0.38319999999999999</v>
      </c>
      <c r="IO10" s="55">
        <v>-0.32140000000000002</v>
      </c>
      <c r="IP10" s="55">
        <v>-0.23180000000000001</v>
      </c>
      <c r="IQ10" s="55">
        <v>-0.14749999999999999</v>
      </c>
      <c r="IR10" s="55">
        <v>0.1474</v>
      </c>
      <c r="IS10" s="55">
        <v>-0.14810000000000001</v>
      </c>
      <c r="IT10" s="55">
        <v>-0.44679999999999997</v>
      </c>
      <c r="IU10" s="55">
        <v>-0.38250000000000001</v>
      </c>
      <c r="IV10" s="55">
        <v>-0.48259999999999997</v>
      </c>
      <c r="IW10" s="55">
        <v>-8.3199999999999996E-2</v>
      </c>
      <c r="IX10" s="55">
        <v>-0.29249999999999998</v>
      </c>
      <c r="IY10" s="55">
        <v>-0.3987</v>
      </c>
      <c r="IZ10" s="55">
        <v>-0.31809999999999999</v>
      </c>
      <c r="JA10" s="55">
        <v>-0.48749999999999999</v>
      </c>
      <c r="JB10" s="55">
        <v>-0.47860000000000003</v>
      </c>
      <c r="JC10" s="55">
        <v>-0.39839999999999998</v>
      </c>
      <c r="JD10" s="55">
        <v>-0.35289999999999999</v>
      </c>
      <c r="JE10" s="55">
        <v>-0.21540000000000001</v>
      </c>
      <c r="JF10" s="54">
        <v>0.19</v>
      </c>
      <c r="JG10" s="55">
        <v>-0.28549999999999998</v>
      </c>
      <c r="JH10" s="55">
        <v>-0.60489999999999999</v>
      </c>
      <c r="JI10" s="55">
        <v>-0.28639999999999999</v>
      </c>
      <c r="JJ10" s="55">
        <v>-0.26440000000000002</v>
      </c>
      <c r="JK10" s="55">
        <v>-0.37490000000000001</v>
      </c>
      <c r="JL10" s="55">
        <v>-0.24610000000000001</v>
      </c>
      <c r="JM10" s="55">
        <v>-6.8000000000000005E-2</v>
      </c>
      <c r="JN10" s="55">
        <v>-0.18390000000000001</v>
      </c>
      <c r="JO10" s="55">
        <v>-0.49519999999999997</v>
      </c>
      <c r="JP10" s="55">
        <v>-0.47049999999999997</v>
      </c>
      <c r="JQ10" s="55">
        <v>-0.36330000000000001</v>
      </c>
      <c r="JR10" s="55">
        <v>-0.2838</v>
      </c>
      <c r="JS10" s="55">
        <v>-0.20449999999999999</v>
      </c>
      <c r="JT10" s="55">
        <v>-0.1242</v>
      </c>
      <c r="JU10" s="55">
        <v>-0.2306</v>
      </c>
      <c r="JV10" s="55">
        <v>-0.41399999999999998</v>
      </c>
      <c r="JW10" s="55">
        <v>-0.32229999999999998</v>
      </c>
      <c r="JX10" s="55">
        <v>-0.41539999999999999</v>
      </c>
      <c r="JY10" s="55">
        <v>-0.34670000000000001</v>
      </c>
      <c r="JZ10" s="55">
        <v>-0.39879999999999999</v>
      </c>
      <c r="KA10" s="55">
        <v>3.39E-2</v>
      </c>
      <c r="KB10" s="55">
        <v>-0.40310000000000001</v>
      </c>
      <c r="KC10" s="55">
        <v>-0.59060000000000001</v>
      </c>
      <c r="KD10" s="55">
        <v>-0.4904</v>
      </c>
      <c r="KE10" s="55">
        <v>-0.50529999999999997</v>
      </c>
      <c r="KF10" s="55">
        <v>-0.48930000000000001</v>
      </c>
      <c r="KG10" s="55">
        <v>-0.39600000000000002</v>
      </c>
      <c r="KH10" s="55">
        <v>-0.2185</v>
      </c>
      <c r="KI10" s="55">
        <v>-0.32640000000000002</v>
      </c>
      <c r="KJ10" s="55">
        <v>-0.60609999999999997</v>
      </c>
      <c r="KK10" s="55">
        <v>-0.4254</v>
      </c>
      <c r="KL10" s="55">
        <v>-0.54179999999999995</v>
      </c>
      <c r="KM10" s="55">
        <v>-0.41710000000000003</v>
      </c>
      <c r="KN10" s="55">
        <v>-0.3281</v>
      </c>
      <c r="KO10" s="55">
        <v>-0.35139999999999999</v>
      </c>
      <c r="KP10" s="55">
        <v>-0.31790000000000002</v>
      </c>
      <c r="KQ10" s="55">
        <v>-0.55030000000000001</v>
      </c>
      <c r="KR10" s="55">
        <v>-0.51160000000000005</v>
      </c>
      <c r="KS10" s="55">
        <v>-0.48130000000000001</v>
      </c>
      <c r="KT10" s="55">
        <v>-0.45879999999999999</v>
      </c>
      <c r="KU10" s="55">
        <v>-0.38800000000000001</v>
      </c>
      <c r="KV10" s="55">
        <v>-0.32390000000000002</v>
      </c>
      <c r="KW10" s="55">
        <v>-0.28129999999999999</v>
      </c>
      <c r="KX10" s="55">
        <v>-0.50949999999999995</v>
      </c>
      <c r="KY10" s="55">
        <v>-0.27650000000000002</v>
      </c>
      <c r="KZ10" s="55">
        <v>1.8132999999999999</v>
      </c>
      <c r="LA10" s="55">
        <v>-0.31219999999999998</v>
      </c>
      <c r="LB10" s="55">
        <v>-0.90300000000000002</v>
      </c>
      <c r="LC10" s="55">
        <v>-0.27879999999999999</v>
      </c>
      <c r="LD10" s="55">
        <v>-0.26769999999999999</v>
      </c>
      <c r="LE10" s="55">
        <v>-0.4642</v>
      </c>
      <c r="LF10" s="55">
        <v>-0.61399999999999999</v>
      </c>
      <c r="LG10" s="55">
        <v>0.91469999999999996</v>
      </c>
      <c r="LH10" s="55">
        <v>0.90480000000000005</v>
      </c>
      <c r="LI10" s="55">
        <v>-0.54490000000000005</v>
      </c>
      <c r="LJ10" s="55">
        <v>-0.17430000000000001</v>
      </c>
      <c r="LK10" s="55">
        <v>-0.24379999999999999</v>
      </c>
      <c r="LL10" s="55">
        <v>-0.35670000000000002</v>
      </c>
      <c r="LM10" s="55">
        <v>-0.46189999999999998</v>
      </c>
      <c r="LN10" s="55">
        <v>-0.37740000000000001</v>
      </c>
      <c r="LO10" s="55">
        <v>-0.41920000000000002</v>
      </c>
      <c r="LP10" s="55">
        <v>-0.30669999999999997</v>
      </c>
      <c r="LQ10" s="55">
        <v>0.15920000000000001</v>
      </c>
      <c r="LR10" s="55">
        <v>-0.29189999999999999</v>
      </c>
      <c r="LS10" s="55">
        <v>-0.50629999999999997</v>
      </c>
      <c r="LT10" s="54">
        <v>-0.49</v>
      </c>
      <c r="LU10" s="55">
        <v>-0.38200000000000001</v>
      </c>
      <c r="LV10" s="55">
        <v>-0.38750000000000001</v>
      </c>
      <c r="LW10" s="55">
        <v>-0.24179999999999999</v>
      </c>
      <c r="LX10" s="55">
        <v>-0.14280000000000001</v>
      </c>
      <c r="LY10" s="55">
        <v>-0.19009999999999999</v>
      </c>
      <c r="LZ10" s="55">
        <v>-0.28989999999999999</v>
      </c>
      <c r="MA10" s="55">
        <v>-0.48799999999999999</v>
      </c>
      <c r="MB10" s="55">
        <v>-0.41289999999999999</v>
      </c>
      <c r="MC10" s="55">
        <v>-0.3972</v>
      </c>
      <c r="MD10" s="55">
        <v>-0.30709999999999998</v>
      </c>
      <c r="ME10" s="55">
        <v>-0.2414</v>
      </c>
      <c r="MF10" s="55">
        <v>-0.29020000000000001</v>
      </c>
      <c r="MG10" s="55">
        <v>-0.53200000000000003</v>
      </c>
      <c r="MH10" s="55">
        <v>-0.45250000000000001</v>
      </c>
      <c r="MI10" s="55">
        <v>-0.3569</v>
      </c>
      <c r="MJ10" s="55">
        <v>-0.42870000000000003</v>
      </c>
      <c r="MK10" s="55">
        <v>-0.2742</v>
      </c>
      <c r="ML10" s="55">
        <v>-0.18770000000000001</v>
      </c>
      <c r="MM10" s="55">
        <v>0.1007</v>
      </c>
      <c r="MN10" s="55">
        <v>-0.50690000000000002</v>
      </c>
      <c r="MO10" s="55">
        <v>-0.44340000000000002</v>
      </c>
      <c r="MP10" s="55">
        <v>-0.25850000000000001</v>
      </c>
      <c r="MQ10" s="55">
        <v>-0.32040000000000002</v>
      </c>
      <c r="MR10" s="55">
        <v>-0.26100000000000001</v>
      </c>
      <c r="MS10" s="55">
        <v>-0.26129999999999998</v>
      </c>
      <c r="MT10" s="55">
        <v>-0.50149999999999995</v>
      </c>
      <c r="MU10" s="55">
        <v>-0.45140000000000002</v>
      </c>
      <c r="MV10" s="55">
        <v>-0.4375</v>
      </c>
      <c r="MW10" s="55">
        <v>-0.36859999999999998</v>
      </c>
      <c r="MX10" s="55">
        <v>-0.48299999999999998</v>
      </c>
      <c r="MY10" s="55">
        <v>-0.47339999999999999</v>
      </c>
      <c r="MZ10" s="55">
        <v>-0.27129999999999999</v>
      </c>
      <c r="NA10" s="55">
        <v>0.2485</v>
      </c>
      <c r="NB10" s="55">
        <v>-0.62260000000000004</v>
      </c>
      <c r="NC10" s="55">
        <v>-0.65449999999999997</v>
      </c>
      <c r="ND10" s="55">
        <v>-0.46510000000000001</v>
      </c>
      <c r="NE10" s="55">
        <v>-0.41149999999999998</v>
      </c>
      <c r="NF10" s="55">
        <v>-0.27910000000000001</v>
      </c>
      <c r="NG10" s="55">
        <v>-0.1613</v>
      </c>
      <c r="NH10" s="55">
        <v>-0.24260000000000001</v>
      </c>
      <c r="NI10" s="55">
        <v>-0.42120000000000002</v>
      </c>
      <c r="NJ10" s="55">
        <v>-0.40510000000000002</v>
      </c>
      <c r="NK10" s="55">
        <v>-0.26119999999999999</v>
      </c>
      <c r="NL10" s="55">
        <v>-0.33539999999999998</v>
      </c>
      <c r="NM10" s="55">
        <v>-0.2102</v>
      </c>
      <c r="NN10" s="55">
        <v>-0.126</v>
      </c>
      <c r="NO10" s="55">
        <v>-0.22289999999999999</v>
      </c>
      <c r="NP10" s="55">
        <v>-0.38059999999999999</v>
      </c>
      <c r="NQ10" s="55">
        <v>-0.38569999999999999</v>
      </c>
      <c r="NR10" s="55">
        <v>-0.1169</v>
      </c>
      <c r="NS10" s="55">
        <v>-0.3342</v>
      </c>
      <c r="NT10" s="55">
        <v>-0.23710000000000001</v>
      </c>
      <c r="NU10" s="55">
        <v>-4.3799999999999999E-2</v>
      </c>
      <c r="NV10" s="55">
        <v>-0.1678</v>
      </c>
      <c r="NW10" s="55">
        <v>-0.39560000000000001</v>
      </c>
      <c r="NX10" s="55">
        <v>-0.4516</v>
      </c>
      <c r="NY10" s="55">
        <v>-0.33610000000000001</v>
      </c>
      <c r="NZ10" s="55">
        <v>-0.28520000000000001</v>
      </c>
      <c r="OA10" s="55">
        <v>-0.17249999999999999</v>
      </c>
      <c r="OB10" s="55">
        <v>-0.1429</v>
      </c>
      <c r="OC10" s="55">
        <v>-7.9899999999999999E-2</v>
      </c>
      <c r="OD10" s="55">
        <v>-0.30580000000000002</v>
      </c>
      <c r="OE10" s="54">
        <v>-0.34</v>
      </c>
      <c r="OF10" s="55">
        <v>-0.54820000000000002</v>
      </c>
      <c r="OG10" s="55">
        <v>-0.17860000000000001</v>
      </c>
      <c r="OH10" s="55">
        <v>-0.12820000000000001</v>
      </c>
      <c r="OI10" s="55">
        <v>-4.5400000000000003E-2</v>
      </c>
      <c r="OJ10" s="55">
        <v>-6.4999999999999997E-3</v>
      </c>
      <c r="OK10" s="55">
        <v>-0.33450000000000002</v>
      </c>
      <c r="OL10" s="55">
        <v>-0.3846</v>
      </c>
      <c r="OM10" s="55">
        <v>-0.2656</v>
      </c>
      <c r="ON10" s="55">
        <v>-0.54410000000000003</v>
      </c>
      <c r="OO10" s="55">
        <v>-0.1148</v>
      </c>
      <c r="OP10" s="55">
        <v>-0.1394</v>
      </c>
      <c r="OQ10" s="55">
        <v>-0.1022</v>
      </c>
      <c r="OR10" s="55">
        <v>-0.1905</v>
      </c>
      <c r="OS10" s="55">
        <v>-0.2586</v>
      </c>
      <c r="OT10" s="55">
        <v>-0.25929999999999997</v>
      </c>
      <c r="OU10" s="55">
        <v>-0.23530000000000001</v>
      </c>
      <c r="OV10" s="55">
        <v>-0.14779999999999999</v>
      </c>
      <c r="OW10" s="55">
        <v>-0.1467</v>
      </c>
      <c r="OX10" s="55">
        <v>0.30049999999999999</v>
      </c>
      <c r="OY10" s="55">
        <v>-0.15920000000000001</v>
      </c>
      <c r="OZ10" s="55">
        <v>-0.15029999999999999</v>
      </c>
      <c r="PA10" s="55">
        <v>-9.7900000000000001E-2</v>
      </c>
      <c r="PB10" s="55">
        <v>-3.1699999999999999E-2</v>
      </c>
      <c r="PC10" s="55">
        <v>-0.1983</v>
      </c>
      <c r="PD10" s="55">
        <v>-0.17979999999999999</v>
      </c>
      <c r="PE10" s="55">
        <v>1.4500000000000001E-2</v>
      </c>
      <c r="PF10" s="55">
        <v>-0.34360000000000002</v>
      </c>
      <c r="PG10" s="55">
        <v>-0.41070000000000001</v>
      </c>
      <c r="PH10" s="55">
        <v>-0.28139999999999998</v>
      </c>
      <c r="PI10" s="55">
        <v>-5.4399999999999997E-2</v>
      </c>
      <c r="PJ10" s="55">
        <v>-0.1915</v>
      </c>
      <c r="PK10" s="55">
        <v>-0.63649999999999995</v>
      </c>
      <c r="PL10" s="55">
        <v>-0.40610000000000002</v>
      </c>
      <c r="PM10" s="55">
        <v>-0.23799999999999999</v>
      </c>
      <c r="PN10" s="55">
        <v>-0.26069999999999999</v>
      </c>
      <c r="PO10" s="55">
        <v>-0.28399999999999997</v>
      </c>
      <c r="PP10" s="55">
        <v>-0.15240000000000001</v>
      </c>
      <c r="PQ10" s="55">
        <v>-0.18240000000000001</v>
      </c>
      <c r="PR10" s="55">
        <v>-0.16819999999999999</v>
      </c>
      <c r="PS10" s="55">
        <v>-2.9600000000000001E-2</v>
      </c>
      <c r="PT10" s="55">
        <v>-0.26519999999999999</v>
      </c>
      <c r="PU10" s="55">
        <v>-0.2303</v>
      </c>
      <c r="PV10" s="55">
        <v>-0.17649999999999999</v>
      </c>
      <c r="PW10" s="55">
        <v>-0.22420000000000001</v>
      </c>
      <c r="PX10" s="55">
        <v>-0.19059999999999999</v>
      </c>
      <c r="PY10" s="55">
        <v>-0.16220000000000001</v>
      </c>
      <c r="PZ10" s="55">
        <v>-0.1246</v>
      </c>
      <c r="QA10" s="55">
        <v>-0.25719999999999998</v>
      </c>
      <c r="QB10" s="55">
        <v>-0.44409999999999999</v>
      </c>
      <c r="QC10" s="55">
        <v>-0.2482</v>
      </c>
      <c r="QD10" s="54">
        <v>-0.21</v>
      </c>
      <c r="QE10" s="55">
        <v>-0.19040000000000001</v>
      </c>
      <c r="QF10" s="55">
        <v>-0.22869999999999999</v>
      </c>
      <c r="QG10" s="55">
        <v>-0.30740000000000001</v>
      </c>
      <c r="QH10" s="55">
        <v>-0.24990000000000001</v>
      </c>
      <c r="QI10" s="55">
        <v>-0.2833</v>
      </c>
      <c r="QJ10" s="55">
        <v>-0.20019999999999999</v>
      </c>
      <c r="QK10" s="55">
        <v>-0.1258</v>
      </c>
      <c r="QL10" s="55">
        <v>-0.14560000000000001</v>
      </c>
      <c r="QM10" s="55">
        <v>-0.113</v>
      </c>
      <c r="QN10" s="55">
        <v>-9.6199999999999994E-2</v>
      </c>
      <c r="QO10" s="55">
        <v>-0.29389999999999999</v>
      </c>
      <c r="QP10" s="55">
        <v>-0.37430000000000002</v>
      </c>
      <c r="QQ10" s="55">
        <v>-0.26219999999999999</v>
      </c>
      <c r="QR10" s="55">
        <v>-0.16919999999999999</v>
      </c>
      <c r="QS10" s="55">
        <v>-8.1699999999999995E-2</v>
      </c>
      <c r="QT10" s="55">
        <v>-0.1469</v>
      </c>
      <c r="QU10" s="55">
        <v>-0.22520000000000001</v>
      </c>
      <c r="QV10" s="55">
        <v>0.12609999999999999</v>
      </c>
      <c r="QW10" s="55">
        <v>7.1099999999999997E-2</v>
      </c>
      <c r="QX10" s="55">
        <v>5.45E-2</v>
      </c>
      <c r="QY10" s="55">
        <v>-3.2800000000000003E-2</v>
      </c>
      <c r="QZ10" s="55">
        <v>-0.1348</v>
      </c>
      <c r="RA10" s="55">
        <v>-0.1212</v>
      </c>
      <c r="RB10" s="55">
        <v>5.74E-2</v>
      </c>
      <c r="RC10" s="55">
        <v>-0.32050000000000001</v>
      </c>
      <c r="RD10" s="55">
        <v>-0.29559999999999997</v>
      </c>
      <c r="RE10" s="55">
        <v>-0.19550000000000001</v>
      </c>
      <c r="RF10" s="55">
        <v>-0.113</v>
      </c>
      <c r="RG10" s="55">
        <v>-0.1182</v>
      </c>
      <c r="RH10" s="55">
        <v>-8.5800000000000001E-2</v>
      </c>
      <c r="RI10" s="55">
        <v>-0.13880000000000001</v>
      </c>
      <c r="RJ10" s="55">
        <v>-0.32300000000000001</v>
      </c>
      <c r="RK10" s="55">
        <v>-0.25690000000000002</v>
      </c>
      <c r="RL10" s="55">
        <v>-0.1704</v>
      </c>
      <c r="RM10" s="55">
        <v>-5.5399999999999998E-2</v>
      </c>
      <c r="RN10" s="55">
        <v>-0.10829999999999999</v>
      </c>
      <c r="RO10" s="55">
        <v>-0.13100000000000001</v>
      </c>
      <c r="RP10" s="55">
        <v>-0.43709999999999999</v>
      </c>
      <c r="RQ10" s="55">
        <v>-0.17169999999999999</v>
      </c>
      <c r="RR10" s="55">
        <v>-0.22339999999999999</v>
      </c>
      <c r="RS10" s="55">
        <v>-0.1719</v>
      </c>
      <c r="RT10" s="55">
        <v>-0.14349999999999999</v>
      </c>
      <c r="RU10" s="55">
        <v>-0.17480000000000001</v>
      </c>
      <c r="RV10" s="55">
        <v>-0.14849999999999999</v>
      </c>
      <c r="RW10" s="55">
        <v>0.20369999999999999</v>
      </c>
      <c r="RX10" s="55">
        <v>-0.2555</v>
      </c>
      <c r="RY10" s="55">
        <v>-0.16900000000000001</v>
      </c>
      <c r="RZ10" s="55">
        <v>-0.1173</v>
      </c>
      <c r="SA10" s="55">
        <v>-0.1159</v>
      </c>
      <c r="SB10" s="55">
        <v>-9.9000000000000005E-2</v>
      </c>
      <c r="SC10" s="55">
        <v>-4.2799999999999998E-2</v>
      </c>
      <c r="SD10" s="55">
        <v>-9.6799999999999997E-2</v>
      </c>
      <c r="SE10" s="55">
        <v>-0.13950000000000001</v>
      </c>
      <c r="SF10" s="55">
        <v>-0.63890000000000002</v>
      </c>
      <c r="SG10" s="55">
        <v>-6.1000000000000004E-3</v>
      </c>
      <c r="SH10" s="55">
        <v>0.61850000000000005</v>
      </c>
      <c r="SI10" s="55">
        <v>-8.1100000000000005E-2</v>
      </c>
      <c r="SJ10" s="55">
        <v>-0.20780000000000001</v>
      </c>
      <c r="SK10" s="55">
        <v>-0.2848</v>
      </c>
      <c r="SL10" s="55">
        <v>-0.26140000000000002</v>
      </c>
      <c r="SM10" s="55">
        <v>-0.22509999999999999</v>
      </c>
      <c r="SN10" s="55">
        <v>-0.15970000000000001</v>
      </c>
      <c r="SO10" s="55">
        <v>-0.14799999999999999</v>
      </c>
      <c r="SP10" s="55">
        <v>-0.1278</v>
      </c>
      <c r="SQ10" s="55">
        <v>2.2000000000000001E-3</v>
      </c>
      <c r="SR10" s="55">
        <v>-9.1300000000000006E-2</v>
      </c>
      <c r="SS10" s="55">
        <v>-0.28160000000000002</v>
      </c>
      <c r="ST10" s="55">
        <v>-0.24260000000000001</v>
      </c>
      <c r="SU10" s="55">
        <v>-0.1152</v>
      </c>
      <c r="SV10" s="55">
        <v>-0.113</v>
      </c>
      <c r="SW10" s="55">
        <v>-0.13170000000000001</v>
      </c>
      <c r="SX10" s="55">
        <v>-0.1235</v>
      </c>
      <c r="SY10" s="55">
        <v>-9.98E-2</v>
      </c>
      <c r="SZ10" s="55">
        <v>-0.18709999999999999</v>
      </c>
      <c r="TA10" s="55">
        <v>-0.23960000000000001</v>
      </c>
      <c r="TB10" s="55">
        <v>-7.0900000000000005E-2</v>
      </c>
      <c r="TC10" s="55">
        <v>-3.4799999999999998E-2</v>
      </c>
      <c r="TD10" s="55">
        <v>-0.151</v>
      </c>
      <c r="TE10" s="55">
        <v>-0.11799999999999999</v>
      </c>
      <c r="TF10" s="55">
        <v>-0.157</v>
      </c>
      <c r="TG10" s="55">
        <v>-0.3256</v>
      </c>
      <c r="TH10" s="55">
        <v>-0.2009</v>
      </c>
      <c r="TI10" s="55">
        <v>-0.10009999999999999</v>
      </c>
      <c r="TJ10" s="55">
        <v>-4.58E-2</v>
      </c>
      <c r="TK10" s="55">
        <v>-0.13880000000000001</v>
      </c>
      <c r="TL10" s="55">
        <v>-0.24099999999999999</v>
      </c>
      <c r="TM10" s="55">
        <v>-0.13100000000000001</v>
      </c>
      <c r="TN10" s="55">
        <v>-0.28050000000000003</v>
      </c>
      <c r="TO10" s="55">
        <v>-0.1552</v>
      </c>
      <c r="TP10" s="55">
        <v>-6.7900000000000002E-2</v>
      </c>
      <c r="TQ10" s="55">
        <v>-0.1293</v>
      </c>
      <c r="TR10" s="55">
        <v>-0.253</v>
      </c>
      <c r="TS10" s="55">
        <v>-0.18720000000000001</v>
      </c>
      <c r="TT10" s="55">
        <v>-0.1235</v>
      </c>
      <c r="TU10" s="55">
        <v>-0.1449</v>
      </c>
      <c r="TV10" s="55">
        <v>-0.13389999999999999</v>
      </c>
      <c r="TW10" s="55">
        <v>-0.2016</v>
      </c>
      <c r="TX10" s="55">
        <v>-0.19969999999999999</v>
      </c>
      <c r="TY10" s="55">
        <v>-0.1731</v>
      </c>
      <c r="TZ10" s="55">
        <v>-0.1603</v>
      </c>
      <c r="UA10" s="55">
        <v>-8.6599999999999996E-2</v>
      </c>
      <c r="UB10" s="55">
        <v>-0.39250000000000002</v>
      </c>
      <c r="UC10" s="55">
        <v>-0.3891</v>
      </c>
      <c r="UD10" s="55">
        <v>-0.28179999999999999</v>
      </c>
      <c r="UE10" s="55">
        <v>-0.15290000000000001</v>
      </c>
      <c r="UF10" s="55">
        <v>-0.24360000000000001</v>
      </c>
      <c r="UG10" s="55">
        <v>-0.15840000000000001</v>
      </c>
      <c r="UH10" s="55">
        <v>-0.1239</v>
      </c>
      <c r="UI10" s="55">
        <v>-0.31569999999999998</v>
      </c>
      <c r="UJ10" s="55">
        <v>-0.28349999999999997</v>
      </c>
      <c r="UK10" s="55">
        <v>-0.21179999999999999</v>
      </c>
      <c r="UL10" s="55">
        <v>-0.19969999999999999</v>
      </c>
      <c r="UM10" s="55">
        <v>-0.11169999999999999</v>
      </c>
      <c r="UN10" s="55">
        <v>0.14860000000000001</v>
      </c>
      <c r="UO10" s="55">
        <v>-0.5474</v>
      </c>
      <c r="UP10" s="55">
        <v>-0.29680000000000001</v>
      </c>
      <c r="UQ10" s="55">
        <v>-0.24379999999999999</v>
      </c>
      <c r="UR10" s="55">
        <v>-0.1182</v>
      </c>
      <c r="US10" s="55">
        <v>-0.13919999999999999</v>
      </c>
      <c r="UT10" s="54">
        <v>-0.15</v>
      </c>
      <c r="UU10" s="55">
        <v>-8.6800000000000002E-2</v>
      </c>
      <c r="UV10" s="55">
        <v>6.3299999999999995E-2</v>
      </c>
      <c r="UW10" s="55">
        <v>-0.31680000000000003</v>
      </c>
      <c r="UX10" s="55">
        <v>-0.39040000000000002</v>
      </c>
      <c r="UY10" s="55">
        <v>-0.28089999999999998</v>
      </c>
      <c r="UZ10" s="55">
        <v>-0.2462</v>
      </c>
      <c r="VA10" s="55">
        <v>-0.1883</v>
      </c>
      <c r="VB10" s="55">
        <v>-3.6200000000000003E-2</v>
      </c>
      <c r="VC10" s="55">
        <v>-0.20549999999999999</v>
      </c>
      <c r="VD10" s="55">
        <v>-0.40210000000000001</v>
      </c>
      <c r="VE10" s="55">
        <v>-0.2767</v>
      </c>
      <c r="VF10" s="55">
        <v>-0.23760000000000001</v>
      </c>
      <c r="VG10" s="55">
        <v>-0.13469999999999999</v>
      </c>
      <c r="VH10" s="55">
        <v>-0.14480000000000001</v>
      </c>
      <c r="VI10" s="55">
        <v>-0.19520000000000001</v>
      </c>
      <c r="VJ10" s="55">
        <v>-0.1547</v>
      </c>
      <c r="VK10" s="55">
        <v>-0.42420000000000002</v>
      </c>
      <c r="VL10" s="55">
        <v>-0.28570000000000001</v>
      </c>
      <c r="VM10" s="55">
        <v>-0.14330000000000001</v>
      </c>
      <c r="VN10" s="55">
        <v>-0.13500000000000001</v>
      </c>
      <c r="VO10" s="55">
        <v>-0.10979999999999999</v>
      </c>
      <c r="VP10" s="55">
        <v>2.5999999999999999E-2</v>
      </c>
      <c r="VQ10" s="55">
        <v>-6.9500000000000006E-2</v>
      </c>
      <c r="VR10" s="55">
        <v>-0.36430000000000001</v>
      </c>
      <c r="VS10" s="55">
        <v>-0.21299999999999999</v>
      </c>
      <c r="VT10" s="55">
        <v>-0.15690000000000001</v>
      </c>
      <c r="VU10" s="55">
        <v>-0.14269999999999999</v>
      </c>
      <c r="VV10" s="55">
        <v>-0.1348</v>
      </c>
      <c r="VW10" s="55">
        <v>-0.1792</v>
      </c>
      <c r="VX10" s="55">
        <v>-0.11749999999999999</v>
      </c>
      <c r="VY10" s="55">
        <v>-9.2700000000000005E-2</v>
      </c>
      <c r="VZ10" s="55">
        <v>-0.24690000000000001</v>
      </c>
      <c r="WA10" s="55">
        <v>-0.13919999999999999</v>
      </c>
      <c r="WB10" s="55">
        <v>-0.1173</v>
      </c>
      <c r="WC10" s="55">
        <v>-1.7100000000000001E-2</v>
      </c>
      <c r="WD10" s="55">
        <v>2.8999999999999998E-3</v>
      </c>
      <c r="WE10" s="55">
        <v>0.21840000000000001</v>
      </c>
      <c r="WF10" s="55">
        <v>-0.1118</v>
      </c>
      <c r="WG10" s="55">
        <v>-0.1275</v>
      </c>
      <c r="WH10" s="55">
        <v>-0.10390000000000001</v>
      </c>
      <c r="WI10" s="55">
        <v>-0.1273</v>
      </c>
      <c r="WJ10" s="55">
        <v>-7.5899999999999995E-2</v>
      </c>
      <c r="WK10" s="55">
        <v>3.0700000000000002E-2</v>
      </c>
      <c r="WL10" s="55">
        <v>9.1999999999999998E-3</v>
      </c>
      <c r="WM10" s="55">
        <v>-0.19969999999999999</v>
      </c>
      <c r="WN10" s="55">
        <v>-0.2036</v>
      </c>
      <c r="WO10" s="55">
        <v>-0.13739999999999999</v>
      </c>
      <c r="WP10" s="55">
        <v>-9.3799999999999994E-2</v>
      </c>
      <c r="WQ10" s="55">
        <v>3.1800000000000002E-2</v>
      </c>
      <c r="WR10" s="55">
        <v>0.2175</v>
      </c>
      <c r="WS10" s="55">
        <v>0.1303</v>
      </c>
      <c r="WT10" s="55">
        <v>-0.10290000000000001</v>
      </c>
      <c r="WU10" s="55">
        <v>-8.5000000000000006E-2</v>
      </c>
      <c r="WV10" s="55">
        <v>6.2199999999999998E-2</v>
      </c>
      <c r="WW10" s="55">
        <v>0.58930000000000005</v>
      </c>
      <c r="WX10" s="55">
        <v>-8.3400000000000002E-2</v>
      </c>
      <c r="WY10" s="55">
        <v>-0.156</v>
      </c>
      <c r="WZ10" s="55">
        <v>-0.19489999999999999</v>
      </c>
      <c r="XA10" s="55">
        <v>-0.15110000000000001</v>
      </c>
      <c r="XB10" s="55">
        <v>-0.21970000000000001</v>
      </c>
      <c r="XC10" s="55">
        <v>-0.1918</v>
      </c>
      <c r="XD10" s="55">
        <v>-9.9400000000000002E-2</v>
      </c>
      <c r="XE10" s="55">
        <v>-6.4000000000000001E-2</v>
      </c>
      <c r="XF10" s="55">
        <v>0.17860000000000001</v>
      </c>
      <c r="XG10" s="55">
        <v>-5.8900000000000001E-2</v>
      </c>
      <c r="XH10" s="55">
        <v>-0.3548</v>
      </c>
      <c r="XI10" s="54">
        <v>-0.13</v>
      </c>
      <c r="XJ10" s="55">
        <v>-4.3400000000000001E-2</v>
      </c>
      <c r="XK10" s="55">
        <v>0.125</v>
      </c>
      <c r="XL10" s="55">
        <v>-4.1700000000000001E-2</v>
      </c>
      <c r="XM10" s="55">
        <v>8.3099999999999993E-2</v>
      </c>
      <c r="XN10" s="55">
        <v>-2.9499999999999998E-2</v>
      </c>
      <c r="XO10" s="55">
        <v>-6.9400000000000003E-2</v>
      </c>
      <c r="XP10" s="55">
        <v>-8.6800000000000002E-2</v>
      </c>
      <c r="XQ10" s="55">
        <v>-7.3000000000000001E-3</v>
      </c>
      <c r="XR10" s="55">
        <v>5.0099999999999999E-2</v>
      </c>
      <c r="XS10" s="55">
        <v>1.6400000000000001E-2</v>
      </c>
      <c r="XT10" s="55">
        <v>6.7100000000000007E-2</v>
      </c>
      <c r="XU10" s="55">
        <v>-8.6E-3</v>
      </c>
      <c r="XV10" s="55">
        <v>-0.13539999999999999</v>
      </c>
      <c r="XW10" s="55">
        <v>8.0000000000000004E-4</v>
      </c>
      <c r="XX10" s="55">
        <v>-7.3400000000000007E-2</v>
      </c>
      <c r="XY10" s="55">
        <v>-6.8699999999999997E-2</v>
      </c>
      <c r="XZ10" s="55">
        <v>-7.0800000000000002E-2</v>
      </c>
      <c r="YA10" s="55">
        <v>0.1108</v>
      </c>
      <c r="YB10" s="55">
        <v>-0.1173</v>
      </c>
      <c r="YC10" s="55">
        <v>-0.21529999999999999</v>
      </c>
      <c r="YD10" s="55">
        <v>-0.19889999999999999</v>
      </c>
      <c r="YE10" s="55">
        <v>-0.155</v>
      </c>
      <c r="YF10" s="55">
        <v>-0.1706</v>
      </c>
      <c r="YG10" s="55">
        <v>-0.15540000000000001</v>
      </c>
      <c r="YH10" s="55">
        <v>-0.13159999999999999</v>
      </c>
      <c r="YI10" s="55">
        <v>1.3599999999999999E-2</v>
      </c>
      <c r="YJ10" s="55">
        <v>-0.30159999999999998</v>
      </c>
      <c r="YK10" s="55">
        <v>-0.1087</v>
      </c>
    </row>
    <row r="11" spans="1:661" x14ac:dyDescent="0.35">
      <c r="A11" s="66" t="s">
        <v>26</v>
      </c>
      <c r="B11" s="66" t="s">
        <v>28</v>
      </c>
      <c r="C11" s="54">
        <v>0.02</v>
      </c>
      <c r="D11" s="54">
        <v>0.1</v>
      </c>
      <c r="E11" s="54">
        <v>0.02</v>
      </c>
      <c r="F11" s="54">
        <v>0.01</v>
      </c>
      <c r="G11" s="54">
        <v>0.05</v>
      </c>
      <c r="H11" s="54">
        <v>0</v>
      </c>
      <c r="I11" s="54">
        <v>-0.01</v>
      </c>
      <c r="J11" s="54">
        <v>0.03</v>
      </c>
      <c r="K11" s="54">
        <v>-0.01</v>
      </c>
      <c r="L11" s="54">
        <v>-0.04</v>
      </c>
      <c r="M11" s="54">
        <v>0.03</v>
      </c>
      <c r="N11" s="54">
        <v>0.02</v>
      </c>
      <c r="O11" s="54">
        <v>-0.04</v>
      </c>
      <c r="P11" s="54">
        <v>-0.1</v>
      </c>
      <c r="Q11" s="54">
        <v>-0.04</v>
      </c>
      <c r="R11" s="54">
        <v>-0.01</v>
      </c>
      <c r="S11" s="54">
        <v>-0.08</v>
      </c>
      <c r="T11" s="54">
        <v>0.01</v>
      </c>
      <c r="U11" s="54">
        <v>-0.16</v>
      </c>
      <c r="V11" s="54">
        <v>-7.0000000000000007E-2</v>
      </c>
      <c r="W11" s="54">
        <v>-0.13</v>
      </c>
      <c r="X11" s="54">
        <v>-0.1</v>
      </c>
      <c r="Y11" s="54">
        <v>-0.08</v>
      </c>
      <c r="Z11" s="54">
        <v>-0.23</v>
      </c>
      <c r="AA11" s="54">
        <v>-0.43</v>
      </c>
      <c r="AB11" s="54">
        <v>-0.44</v>
      </c>
      <c r="AC11" s="54">
        <v>-0.49</v>
      </c>
      <c r="AD11" s="54">
        <v>-0.65</v>
      </c>
      <c r="AE11" s="54">
        <v>-0.89</v>
      </c>
      <c r="AF11" s="54">
        <v>-0.96</v>
      </c>
      <c r="AG11" s="55">
        <v>-0.9849</v>
      </c>
      <c r="AH11" s="55">
        <v>-0.99129999999999996</v>
      </c>
      <c r="AI11" s="55">
        <v>-0.99650000000000005</v>
      </c>
      <c r="AJ11" s="55">
        <v>-0.99809999999999999</v>
      </c>
      <c r="AK11" s="55">
        <v>-0.99839999999999995</v>
      </c>
      <c r="AL11" s="55">
        <v>-0.99960000000000004</v>
      </c>
      <c r="AM11" s="55">
        <v>-0.99819999999999998</v>
      </c>
      <c r="AN11" s="55">
        <v>-0.999</v>
      </c>
      <c r="AO11" s="55">
        <v>-0.99909999999999999</v>
      </c>
      <c r="AP11" s="54">
        <v>-1</v>
      </c>
      <c r="AQ11" s="54">
        <v>-1</v>
      </c>
      <c r="AR11" s="54">
        <v>-1</v>
      </c>
      <c r="AS11" s="54">
        <v>-1</v>
      </c>
      <c r="AT11" s="54">
        <v>-1</v>
      </c>
      <c r="AU11" s="54">
        <v>-1</v>
      </c>
      <c r="AV11" s="54">
        <v>-1</v>
      </c>
      <c r="AW11" s="54">
        <v>-1</v>
      </c>
      <c r="AX11" s="54">
        <v>-1</v>
      </c>
      <c r="AY11" s="54">
        <v>-1</v>
      </c>
      <c r="AZ11" s="54">
        <v>-1</v>
      </c>
      <c r="BA11" s="54">
        <v>-1</v>
      </c>
      <c r="BB11" s="54">
        <v>-1</v>
      </c>
      <c r="BC11" s="54">
        <v>-1</v>
      </c>
      <c r="BD11" s="54">
        <v>-1</v>
      </c>
      <c r="BE11" s="54">
        <v>-1</v>
      </c>
      <c r="BF11" s="54">
        <v>-1</v>
      </c>
      <c r="BG11" s="54">
        <v>-1</v>
      </c>
      <c r="BH11" s="54">
        <v>-1</v>
      </c>
      <c r="BI11" s="54">
        <v>-1</v>
      </c>
      <c r="BJ11" s="54">
        <v>-1</v>
      </c>
      <c r="BK11" s="54">
        <v>-1</v>
      </c>
      <c r="BL11" s="54">
        <v>-1</v>
      </c>
      <c r="BM11" s="54">
        <v>-1</v>
      </c>
      <c r="BN11" s="54">
        <v>-1</v>
      </c>
      <c r="BO11" s="54">
        <v>-1</v>
      </c>
      <c r="BP11" s="54">
        <v>-1</v>
      </c>
      <c r="BQ11" s="54">
        <v>-1</v>
      </c>
      <c r="BR11" s="54">
        <v>-1</v>
      </c>
      <c r="BS11" s="54">
        <v>-1</v>
      </c>
      <c r="BT11" s="54">
        <v>-1</v>
      </c>
      <c r="BU11" s="54">
        <v>-1</v>
      </c>
      <c r="BV11" s="54">
        <v>-1</v>
      </c>
      <c r="BW11" s="54">
        <v>-1</v>
      </c>
      <c r="BX11" s="54">
        <v>-1</v>
      </c>
      <c r="BY11" s="54">
        <v>-1</v>
      </c>
      <c r="BZ11" s="54">
        <v>-1</v>
      </c>
      <c r="CA11" s="54">
        <v>-1</v>
      </c>
      <c r="CB11" s="54">
        <v>-1</v>
      </c>
      <c r="CC11" s="54">
        <v>-1</v>
      </c>
      <c r="CD11" s="54">
        <v>-1</v>
      </c>
      <c r="CE11" s="54">
        <v>-1</v>
      </c>
      <c r="CF11" s="54">
        <v>-1</v>
      </c>
      <c r="CG11" s="54">
        <v>-1</v>
      </c>
      <c r="CH11" s="54">
        <v>-1</v>
      </c>
      <c r="CI11" s="54">
        <v>-1</v>
      </c>
      <c r="CJ11" s="55">
        <v>-0.99970000000000003</v>
      </c>
      <c r="CK11" s="55">
        <v>-0.95369999999999999</v>
      </c>
      <c r="CL11" s="55">
        <v>-0.93259999999999998</v>
      </c>
      <c r="CM11" s="55">
        <v>-0.93079999999999996</v>
      </c>
      <c r="CN11" s="55">
        <v>-0.92249999999999999</v>
      </c>
      <c r="CO11" s="55">
        <v>-0.8821</v>
      </c>
      <c r="CP11" s="55">
        <v>-0.86670000000000003</v>
      </c>
      <c r="CQ11" s="54">
        <v>-0.86</v>
      </c>
      <c r="CR11" s="55">
        <v>-0.86870000000000003</v>
      </c>
      <c r="CS11" s="55">
        <v>-0.87539999999999996</v>
      </c>
      <c r="CT11" s="55">
        <v>-0.86609999999999998</v>
      </c>
      <c r="CU11" s="55">
        <v>-0.84819999999999995</v>
      </c>
      <c r="CV11" s="55">
        <v>-0.96399999999999997</v>
      </c>
      <c r="CW11" s="55">
        <v>-0.78110000000000002</v>
      </c>
      <c r="CX11" s="55">
        <v>-0.74180000000000001</v>
      </c>
      <c r="CY11" s="55">
        <v>-0.71060000000000001</v>
      </c>
      <c r="CZ11" s="55">
        <v>-0.72770000000000001</v>
      </c>
      <c r="DA11" s="55">
        <v>-0.75629999999999997</v>
      </c>
      <c r="DB11" s="55">
        <v>-0.7681</v>
      </c>
      <c r="DC11" s="55">
        <v>-0.58140000000000003</v>
      </c>
      <c r="DD11" s="55">
        <v>-0.60340000000000005</v>
      </c>
      <c r="DE11" s="55">
        <v>-0.60960000000000003</v>
      </c>
      <c r="DF11" s="55">
        <v>-0.622</v>
      </c>
      <c r="DG11" s="55">
        <v>-0.59470000000000001</v>
      </c>
      <c r="DH11" s="55">
        <v>-0.59430000000000005</v>
      </c>
      <c r="DI11" s="55">
        <v>-0.63019999999999998</v>
      </c>
      <c r="DJ11" s="55">
        <v>-0.59930000000000005</v>
      </c>
      <c r="DK11" s="55">
        <v>-0.61029999999999995</v>
      </c>
      <c r="DL11" s="55">
        <v>-0.51619999999999999</v>
      </c>
      <c r="DM11" s="55">
        <v>-0.50970000000000004</v>
      </c>
      <c r="DN11" s="55">
        <v>-0.48430000000000001</v>
      </c>
      <c r="DO11" s="55">
        <v>-0.52149999999999996</v>
      </c>
      <c r="DP11" s="55">
        <v>-0.70050000000000001</v>
      </c>
      <c r="DQ11" s="55">
        <v>-0.52100000000000002</v>
      </c>
      <c r="DR11" s="55">
        <v>-0.49419999999999997</v>
      </c>
      <c r="DS11" s="55">
        <v>-0.48780000000000001</v>
      </c>
      <c r="DT11" s="55">
        <v>-0.46189999999999998</v>
      </c>
      <c r="DU11" s="55">
        <v>-0.38569999999999999</v>
      </c>
      <c r="DV11" s="55">
        <v>-0.3901</v>
      </c>
      <c r="DW11" s="55">
        <v>-0.1366</v>
      </c>
      <c r="DX11" s="55">
        <v>-0.41660000000000003</v>
      </c>
      <c r="DY11" s="55">
        <v>-0.42359999999999998</v>
      </c>
      <c r="DZ11" s="55">
        <v>-0.48149999999999998</v>
      </c>
      <c r="EA11" s="55">
        <v>-0.42409999999999998</v>
      </c>
      <c r="EB11" s="55">
        <v>-0.40970000000000001</v>
      </c>
      <c r="EC11" s="55">
        <v>-0.36209999999999998</v>
      </c>
      <c r="ED11" s="55">
        <v>-0.54900000000000004</v>
      </c>
      <c r="EE11" s="55">
        <v>-0.6472</v>
      </c>
      <c r="EF11" s="55">
        <v>-0.35510000000000003</v>
      </c>
      <c r="EG11" s="55">
        <v>-0.16009999999999999</v>
      </c>
      <c r="EH11" s="55">
        <v>-0.50339999999999996</v>
      </c>
      <c r="EI11" s="55">
        <v>-0.36770000000000003</v>
      </c>
      <c r="EJ11" s="55">
        <v>-0.81269999999999998</v>
      </c>
      <c r="EK11" s="55">
        <v>-0.45490000000000003</v>
      </c>
      <c r="EL11" s="55">
        <v>-0.51639999999999997</v>
      </c>
      <c r="EM11" s="55">
        <v>-0.56159999999999999</v>
      </c>
      <c r="EN11" s="55">
        <v>-0.47339999999999999</v>
      </c>
      <c r="EO11" s="55">
        <v>-0.40279999999999999</v>
      </c>
      <c r="EP11" s="55">
        <v>-0.33879999999999999</v>
      </c>
      <c r="EQ11" s="55">
        <v>-0.28899999999999998</v>
      </c>
      <c r="ER11" s="55">
        <v>-0.41870000000000002</v>
      </c>
      <c r="ES11" s="55">
        <v>-0.45550000000000002</v>
      </c>
      <c r="ET11" s="55">
        <v>-0.39479999999999998</v>
      </c>
      <c r="EU11" s="55">
        <v>-0.3322</v>
      </c>
      <c r="EV11" s="55">
        <v>-0.37659999999999999</v>
      </c>
      <c r="EW11" s="55">
        <v>-0.29270000000000002</v>
      </c>
      <c r="EX11" s="55">
        <v>-0.2402</v>
      </c>
      <c r="EY11" s="55">
        <v>-0.38369999999999999</v>
      </c>
      <c r="EZ11" s="55">
        <v>-0.39739999999999998</v>
      </c>
      <c r="FA11" s="55">
        <v>-0.435</v>
      </c>
      <c r="FB11" s="55">
        <v>-0.44419999999999998</v>
      </c>
      <c r="FC11" s="55">
        <v>-0.45679999999999998</v>
      </c>
      <c r="FD11" s="55">
        <v>-0.40300000000000002</v>
      </c>
      <c r="FE11" s="55">
        <v>-0.30380000000000001</v>
      </c>
      <c r="FF11" s="55">
        <v>-0.36180000000000001</v>
      </c>
      <c r="FG11" s="55">
        <v>-0.48049999999999998</v>
      </c>
      <c r="FH11" s="55">
        <v>-0.40510000000000002</v>
      </c>
      <c r="FI11" s="54">
        <v>-0.42</v>
      </c>
      <c r="FJ11" s="55">
        <v>-0.3725</v>
      </c>
      <c r="FK11" s="55">
        <v>-0.31340000000000001</v>
      </c>
      <c r="FL11" s="55">
        <v>-0.33160000000000001</v>
      </c>
      <c r="FM11" s="55">
        <v>-0.3009</v>
      </c>
      <c r="FN11" s="55">
        <v>-0.37640000000000001</v>
      </c>
      <c r="FO11" s="55">
        <v>-0.41170000000000001</v>
      </c>
      <c r="FP11" s="55">
        <v>-0.31630000000000003</v>
      </c>
      <c r="FQ11" s="55">
        <v>-0.35659999999999997</v>
      </c>
      <c r="FR11" s="55">
        <v>-0.28470000000000001</v>
      </c>
      <c r="FS11" s="55">
        <v>-0.28050000000000003</v>
      </c>
      <c r="FT11" s="55">
        <v>-0.3306</v>
      </c>
      <c r="FU11" s="55">
        <v>-0.374</v>
      </c>
      <c r="FV11" s="55">
        <v>-0.39429999999999998</v>
      </c>
      <c r="FW11" s="55">
        <v>-0.3624</v>
      </c>
      <c r="FX11" s="55">
        <v>-0.39350000000000002</v>
      </c>
      <c r="FY11" s="55">
        <v>-0.28860000000000002</v>
      </c>
      <c r="FZ11" s="55">
        <v>-0.21759999999999999</v>
      </c>
      <c r="GA11" s="55">
        <v>-0.30509999999999998</v>
      </c>
      <c r="GB11" s="55">
        <v>-0.38329999999999997</v>
      </c>
      <c r="GC11" s="55">
        <v>-0.32440000000000002</v>
      </c>
      <c r="GD11" s="55">
        <v>-0.35270000000000001</v>
      </c>
      <c r="GE11" s="55">
        <v>-0.3427</v>
      </c>
      <c r="GF11" s="55">
        <v>-0.2465</v>
      </c>
      <c r="GG11" s="55">
        <v>-0.22389999999999999</v>
      </c>
      <c r="GH11" s="55">
        <v>-0.28510000000000002</v>
      </c>
      <c r="GI11" s="55">
        <v>-0.33560000000000001</v>
      </c>
      <c r="GJ11" s="55">
        <v>-0.33119999999999999</v>
      </c>
      <c r="GK11" s="55">
        <v>-0.27979999999999999</v>
      </c>
      <c r="GL11" s="54">
        <v>-0.31</v>
      </c>
      <c r="GM11" s="55">
        <v>-0.19450000000000001</v>
      </c>
      <c r="GN11" s="55">
        <v>-0.18290000000000001</v>
      </c>
      <c r="GO11" s="55">
        <v>-0.38080000000000003</v>
      </c>
      <c r="GP11" s="55">
        <v>-0.39679999999999999</v>
      </c>
      <c r="GQ11" s="55">
        <v>-0.1237</v>
      </c>
      <c r="GR11" s="55">
        <v>-0.2336</v>
      </c>
      <c r="GS11" s="55">
        <v>-0.21099999999999999</v>
      </c>
      <c r="GT11" s="55">
        <v>-0.19450000000000001</v>
      </c>
      <c r="GU11" s="55">
        <v>-0.16789999999999999</v>
      </c>
      <c r="GV11" s="55">
        <v>-8.3999999999999995E-3</v>
      </c>
      <c r="GW11" s="55">
        <v>-0.16020000000000001</v>
      </c>
      <c r="GX11" s="55">
        <v>-0.44590000000000002</v>
      </c>
      <c r="GY11" s="55">
        <v>-0.32690000000000002</v>
      </c>
      <c r="GZ11" s="55">
        <v>-0.24879999999999999</v>
      </c>
      <c r="HA11" s="55">
        <v>-0.21360000000000001</v>
      </c>
      <c r="HB11" s="55">
        <v>-0.2021</v>
      </c>
      <c r="HC11" s="55">
        <v>-0.3201</v>
      </c>
      <c r="HD11" s="55">
        <v>-0.43020000000000003</v>
      </c>
      <c r="HE11" s="55">
        <v>-0.3795</v>
      </c>
      <c r="HF11" s="55">
        <v>-0.27389999999999998</v>
      </c>
      <c r="HG11" s="55">
        <v>-0.2898</v>
      </c>
      <c r="HH11" s="55">
        <v>-0.22900000000000001</v>
      </c>
      <c r="HI11" s="55">
        <v>-0.1981</v>
      </c>
      <c r="HJ11" s="55">
        <v>-0.25900000000000001</v>
      </c>
      <c r="HK11" s="55">
        <v>-0.3725</v>
      </c>
      <c r="HL11" s="55">
        <v>-0.30709999999999998</v>
      </c>
      <c r="HM11" s="55">
        <v>-0.2949</v>
      </c>
      <c r="HN11" s="55">
        <v>-0.32319999999999999</v>
      </c>
      <c r="HO11" s="55">
        <v>-0.215</v>
      </c>
      <c r="HP11" s="55">
        <v>-0.16200000000000001</v>
      </c>
      <c r="HQ11" s="55">
        <v>-0.17150000000000001</v>
      </c>
      <c r="HR11" s="55">
        <v>-0.34310000000000002</v>
      </c>
      <c r="HS11" s="55">
        <v>-0.3916</v>
      </c>
      <c r="HT11" s="55">
        <v>-0.29849999999999999</v>
      </c>
      <c r="HU11" s="55">
        <v>-0.26140000000000002</v>
      </c>
      <c r="HV11" s="55">
        <v>-0.14069999999999999</v>
      </c>
      <c r="HW11" s="55">
        <v>-0.13830000000000001</v>
      </c>
      <c r="HX11" s="55">
        <v>-0.23200000000000001</v>
      </c>
      <c r="HY11" s="55">
        <v>-0.2737</v>
      </c>
      <c r="HZ11" s="55">
        <v>-0.2238</v>
      </c>
      <c r="IA11" s="55">
        <v>-0.26889999999999997</v>
      </c>
      <c r="IB11" s="55">
        <v>-0.29160000000000003</v>
      </c>
      <c r="IC11" s="55">
        <v>-0.17510000000000001</v>
      </c>
      <c r="ID11" s="55">
        <v>-0.1837</v>
      </c>
      <c r="IE11" s="55">
        <v>-0.26300000000000001</v>
      </c>
      <c r="IF11" s="55">
        <v>-0.25800000000000001</v>
      </c>
      <c r="IG11" s="55">
        <v>-0.36899999999999999</v>
      </c>
      <c r="IH11" s="55">
        <v>-0.2959</v>
      </c>
      <c r="II11" s="55">
        <v>-0.2591</v>
      </c>
      <c r="IJ11" s="55">
        <v>-0.27910000000000001</v>
      </c>
      <c r="IK11" s="55">
        <v>-0.15629999999999999</v>
      </c>
      <c r="IL11" s="55">
        <v>-0.31709999999999999</v>
      </c>
      <c r="IM11" s="55">
        <v>-0.43969999999999998</v>
      </c>
      <c r="IN11" s="55">
        <v>-0.31719999999999998</v>
      </c>
      <c r="IO11" s="55">
        <v>-0.33329999999999999</v>
      </c>
      <c r="IP11" s="55">
        <v>-0.34970000000000001</v>
      </c>
      <c r="IQ11" s="55">
        <v>-0.23269999999999999</v>
      </c>
      <c r="IR11" s="55">
        <v>-7.9899999999999999E-2</v>
      </c>
      <c r="IS11" s="55">
        <v>-0.24709999999999999</v>
      </c>
      <c r="IT11" s="55">
        <v>-0.3034</v>
      </c>
      <c r="IU11" s="55">
        <v>-0.34210000000000002</v>
      </c>
      <c r="IV11" s="55">
        <v>-0.19370000000000001</v>
      </c>
      <c r="IW11" s="55">
        <v>8.7900000000000006E-2</v>
      </c>
      <c r="IX11" s="55">
        <v>-0.15970000000000001</v>
      </c>
      <c r="IY11" s="55">
        <v>-0.36520000000000002</v>
      </c>
      <c r="IZ11" s="55">
        <v>-0.2697</v>
      </c>
      <c r="JA11" s="54">
        <v>-0.39</v>
      </c>
      <c r="JB11" s="55">
        <v>-0.29170000000000001</v>
      </c>
      <c r="JC11" s="55">
        <v>-0.29449999999999998</v>
      </c>
      <c r="JD11" s="55">
        <v>-0.31709999999999999</v>
      </c>
      <c r="JE11" s="55">
        <v>-0.21790000000000001</v>
      </c>
      <c r="JF11" s="55">
        <v>-0.2636</v>
      </c>
      <c r="JG11" s="55">
        <v>-0.52690000000000003</v>
      </c>
      <c r="JH11" s="55">
        <v>-0.45340000000000003</v>
      </c>
      <c r="JI11" s="55">
        <v>-0.25690000000000002</v>
      </c>
      <c r="JJ11" s="55">
        <v>-9.7100000000000006E-2</v>
      </c>
      <c r="JK11" s="55">
        <v>-0.27729999999999999</v>
      </c>
      <c r="JL11" s="55">
        <v>-0.27889999999999998</v>
      </c>
      <c r="JM11" s="55">
        <v>-0.2591</v>
      </c>
      <c r="JN11" s="55">
        <v>-0.36349999999999999</v>
      </c>
      <c r="JO11" s="55">
        <v>-0.42920000000000003</v>
      </c>
      <c r="JP11" s="55">
        <v>-0.4607</v>
      </c>
      <c r="JQ11" s="55">
        <v>-0.43280000000000002</v>
      </c>
      <c r="JR11" s="55">
        <v>-0.4446</v>
      </c>
      <c r="JS11" s="55">
        <v>-0.39350000000000002</v>
      </c>
      <c r="JT11" s="55">
        <v>-0.35620000000000002</v>
      </c>
      <c r="JU11" s="55">
        <v>-0.39389999999999997</v>
      </c>
      <c r="JV11" s="55">
        <v>-0.50160000000000005</v>
      </c>
      <c r="JW11" s="55">
        <v>-0.50360000000000005</v>
      </c>
      <c r="JX11" s="55">
        <v>-0.58169999999999999</v>
      </c>
      <c r="JY11" s="55">
        <v>-0.69710000000000005</v>
      </c>
      <c r="JZ11" s="55">
        <v>-0.62780000000000002</v>
      </c>
      <c r="KA11" s="55">
        <v>-0.58560000000000001</v>
      </c>
      <c r="KB11" s="55">
        <v>-0.67789999999999995</v>
      </c>
      <c r="KC11" s="55">
        <v>-0.7329</v>
      </c>
      <c r="KD11" s="55">
        <v>-0.7238</v>
      </c>
      <c r="KE11" s="55">
        <v>-0.70940000000000003</v>
      </c>
      <c r="KF11" s="55">
        <v>-0.72170000000000001</v>
      </c>
      <c r="KG11" s="55">
        <v>-0.64019999999999999</v>
      </c>
      <c r="KH11" s="55">
        <v>-0.60299999999999998</v>
      </c>
      <c r="KI11" s="55">
        <v>-0.63009999999999999</v>
      </c>
      <c r="KJ11" s="55">
        <v>-0.75439999999999996</v>
      </c>
      <c r="KK11" s="55">
        <v>-0.68510000000000004</v>
      </c>
      <c r="KL11" s="55">
        <v>-0.65280000000000005</v>
      </c>
      <c r="KM11" s="55">
        <v>-0.65159999999999996</v>
      </c>
      <c r="KN11" s="55">
        <v>-0.50349999999999995</v>
      </c>
      <c r="KO11" s="55">
        <v>-0.33729999999999999</v>
      </c>
      <c r="KP11" s="55">
        <v>-0.97740000000000005</v>
      </c>
      <c r="KQ11" s="55">
        <v>-0.99580000000000002</v>
      </c>
      <c r="KR11" s="55">
        <v>-0.99280000000000002</v>
      </c>
      <c r="KS11" s="55">
        <v>-0.99260000000000004</v>
      </c>
      <c r="KT11" s="55">
        <v>-0.99460000000000004</v>
      </c>
      <c r="KU11" s="55">
        <v>-0.98899999999999999</v>
      </c>
      <c r="KV11" s="55">
        <v>-0.9839</v>
      </c>
      <c r="KW11" s="55">
        <v>-0.99129999999999996</v>
      </c>
      <c r="KX11" s="55">
        <v>-0.99950000000000006</v>
      </c>
      <c r="KY11" s="55">
        <v>-0.97499999999999998</v>
      </c>
      <c r="KZ11" s="55">
        <v>-0.96599999999999997</v>
      </c>
      <c r="LA11" s="55">
        <v>-0.98450000000000004</v>
      </c>
      <c r="LB11" s="55">
        <v>-0.99639999999999995</v>
      </c>
      <c r="LC11" s="55">
        <v>-0.99280000000000002</v>
      </c>
      <c r="LD11" s="55">
        <v>-0.99270000000000003</v>
      </c>
      <c r="LE11" s="55">
        <v>-0.99409999999999998</v>
      </c>
      <c r="LF11" s="55">
        <v>-0.99439999999999995</v>
      </c>
      <c r="LG11" s="55">
        <v>-0.98370000000000002</v>
      </c>
      <c r="LH11" s="55">
        <v>-0.92859999999999998</v>
      </c>
      <c r="LI11" s="55">
        <v>-0.99180000000000001</v>
      </c>
      <c r="LJ11" s="55">
        <v>-0.99150000000000005</v>
      </c>
      <c r="LK11" s="55">
        <v>-0.98750000000000004</v>
      </c>
      <c r="LL11" s="55">
        <v>-0.99429999999999996</v>
      </c>
      <c r="LM11" s="55">
        <v>-0.98860000000000003</v>
      </c>
      <c r="LN11" s="55">
        <v>-0.98809999999999998</v>
      </c>
      <c r="LO11" s="55">
        <v>-0.98729999999999996</v>
      </c>
      <c r="LP11" s="55">
        <v>-0.99329999999999996</v>
      </c>
      <c r="LQ11" s="55">
        <v>-0.99380000000000002</v>
      </c>
      <c r="LR11" s="55">
        <v>-0.98660000000000003</v>
      </c>
      <c r="LS11" s="54">
        <v>-1</v>
      </c>
      <c r="LT11" s="55">
        <v>-0.99219999999999997</v>
      </c>
      <c r="LU11" s="55">
        <v>-0.99180000000000001</v>
      </c>
      <c r="LV11" s="55">
        <v>-0.99280000000000002</v>
      </c>
      <c r="LW11" s="55">
        <v>-0.99239999999999995</v>
      </c>
      <c r="LX11" s="55">
        <v>-0.98619999999999997</v>
      </c>
      <c r="LY11" s="55">
        <v>-0.99050000000000005</v>
      </c>
      <c r="LZ11" s="55">
        <v>-0.99590000000000001</v>
      </c>
      <c r="MA11" s="55">
        <v>-0.99070000000000003</v>
      </c>
      <c r="MB11" s="55">
        <v>-0.98770000000000002</v>
      </c>
      <c r="MC11" s="55">
        <v>-0.99250000000000005</v>
      </c>
      <c r="MD11" s="55">
        <v>-0.99929999999999997</v>
      </c>
      <c r="ME11" s="55">
        <v>-0.99399999999999999</v>
      </c>
      <c r="MF11" s="55">
        <v>-0.99909999999999999</v>
      </c>
      <c r="MG11" s="55">
        <v>-0.99970000000000003</v>
      </c>
      <c r="MH11" s="55">
        <v>-0.99950000000000006</v>
      </c>
      <c r="MI11" s="55">
        <v>-0.99990000000000001</v>
      </c>
      <c r="MJ11" s="54">
        <v>-1</v>
      </c>
      <c r="MK11" s="54">
        <v>-1</v>
      </c>
      <c r="ML11" s="55">
        <v>-0.99929999999999997</v>
      </c>
      <c r="MM11" s="55">
        <v>-0.99329999999999996</v>
      </c>
      <c r="MN11" s="54">
        <v>-1</v>
      </c>
      <c r="MO11" s="55">
        <v>-0.99670000000000003</v>
      </c>
      <c r="MP11" s="54">
        <v>-1</v>
      </c>
      <c r="MQ11" s="55">
        <v>-0.996</v>
      </c>
      <c r="MR11" s="55">
        <v>-0.99939999999999996</v>
      </c>
      <c r="MS11" s="55">
        <v>-0.99950000000000006</v>
      </c>
      <c r="MT11" s="55">
        <v>-0.99909999999999999</v>
      </c>
      <c r="MU11" s="55">
        <v>-0.13100000000000001</v>
      </c>
      <c r="MV11" s="55">
        <v>-0.3599</v>
      </c>
      <c r="MW11" s="55">
        <v>-0.40139999999999998</v>
      </c>
      <c r="MX11" s="55">
        <v>-0.54859999999999998</v>
      </c>
      <c r="MY11" s="55">
        <v>-0.56420000000000003</v>
      </c>
      <c r="MZ11" s="55">
        <v>-0.29809999999999998</v>
      </c>
      <c r="NA11" s="55">
        <v>-2.9399999999999999E-2</v>
      </c>
      <c r="NB11" s="55">
        <v>-0.23169999999999999</v>
      </c>
      <c r="NC11" s="55">
        <v>-0.34839999999999999</v>
      </c>
      <c r="ND11" s="55">
        <v>-0.42220000000000002</v>
      </c>
      <c r="NE11" s="55">
        <v>-0.45639999999999997</v>
      </c>
      <c r="NF11" s="55">
        <v>-0.35249999999999998</v>
      </c>
      <c r="NG11" s="55">
        <v>-0.30640000000000001</v>
      </c>
      <c r="NH11" s="55">
        <v>-0.34599999999999997</v>
      </c>
      <c r="NI11" s="55">
        <v>-0.3488</v>
      </c>
      <c r="NJ11" s="55">
        <v>-0.40350000000000003</v>
      </c>
      <c r="NK11" s="55">
        <v>-0.3654</v>
      </c>
      <c r="NL11" s="55">
        <v>-0.39240000000000003</v>
      </c>
      <c r="NM11" s="55">
        <v>-0.33050000000000002</v>
      </c>
      <c r="NN11" s="55">
        <v>-0.2009</v>
      </c>
      <c r="NO11" s="55">
        <v>-0.27750000000000002</v>
      </c>
      <c r="NP11" s="55">
        <v>-0.31780000000000003</v>
      </c>
      <c r="NQ11" s="55">
        <v>-0.3513</v>
      </c>
      <c r="NR11" s="55">
        <v>-0.30370000000000003</v>
      </c>
      <c r="NS11" s="55">
        <v>-0.32119999999999999</v>
      </c>
      <c r="NT11" s="55">
        <v>-0.20930000000000001</v>
      </c>
      <c r="NU11" s="55">
        <v>-0.1852</v>
      </c>
      <c r="NV11" s="55">
        <v>-0.30120000000000002</v>
      </c>
      <c r="NW11" s="55">
        <v>-0.36890000000000001</v>
      </c>
      <c r="NX11" s="55">
        <v>-0.38159999999999999</v>
      </c>
      <c r="NY11" s="55">
        <v>-0.25750000000000001</v>
      </c>
      <c r="NZ11" s="55">
        <v>-0.31590000000000001</v>
      </c>
      <c r="OA11" s="55">
        <v>-0.1837</v>
      </c>
      <c r="OB11" s="55">
        <v>-0.13109999999999999</v>
      </c>
      <c r="OC11" s="55">
        <v>-0.28589999999999999</v>
      </c>
      <c r="OD11" s="55">
        <v>-0.28949999999999998</v>
      </c>
      <c r="OE11" s="55">
        <v>-0.32390000000000002</v>
      </c>
      <c r="OF11" s="55">
        <v>5.0299999999999997E-2</v>
      </c>
      <c r="OG11" s="55">
        <v>-0.27200000000000002</v>
      </c>
      <c r="OH11" s="55">
        <v>-0.17419999999999999</v>
      </c>
      <c r="OI11" s="55">
        <v>-0.14050000000000001</v>
      </c>
      <c r="OJ11" s="55">
        <v>-0.2437</v>
      </c>
      <c r="OK11" s="55">
        <v>-0.42249999999999999</v>
      </c>
      <c r="OL11" s="55">
        <v>-0.3967</v>
      </c>
      <c r="OM11" s="55">
        <v>-0.3417</v>
      </c>
      <c r="ON11" s="55">
        <v>-0.376</v>
      </c>
      <c r="OO11" s="55">
        <v>-0.23119999999999999</v>
      </c>
      <c r="OP11" s="55">
        <v>-0.1565</v>
      </c>
      <c r="OQ11" s="55">
        <v>-0.18890000000000001</v>
      </c>
      <c r="OR11" s="55">
        <v>-0.1555</v>
      </c>
      <c r="OS11" s="55">
        <v>-8.8800000000000004E-2</v>
      </c>
      <c r="OT11" s="55">
        <v>5.7999999999999996E-3</v>
      </c>
      <c r="OU11" s="55">
        <v>9.6500000000000002E-2</v>
      </c>
      <c r="OV11" s="55">
        <v>-0.2382</v>
      </c>
      <c r="OW11" s="55">
        <v>-0.32679999999999998</v>
      </c>
      <c r="OX11" s="55">
        <v>-0.21340000000000001</v>
      </c>
      <c r="OY11" s="55">
        <v>-0.13009999999999999</v>
      </c>
      <c r="OZ11" s="55">
        <v>-0.22090000000000001</v>
      </c>
      <c r="PA11" s="55">
        <v>4.4499999999999998E-2</v>
      </c>
      <c r="PB11" s="55">
        <v>0.1515</v>
      </c>
      <c r="PC11" s="55">
        <v>-0.84299999999999997</v>
      </c>
      <c r="PD11" s="55">
        <v>-0.93659999999999999</v>
      </c>
      <c r="PE11" s="55">
        <v>-0.93140000000000001</v>
      </c>
      <c r="PF11" s="55">
        <v>-0.95209999999999995</v>
      </c>
      <c r="PG11" s="55">
        <v>-0.83889999999999998</v>
      </c>
      <c r="PH11" s="55">
        <v>-0.75139999999999996</v>
      </c>
      <c r="PI11" s="55">
        <v>-0.74009999999999998</v>
      </c>
      <c r="PJ11" s="55">
        <v>-0.60240000000000005</v>
      </c>
      <c r="PK11" s="55">
        <v>-0.90110000000000001</v>
      </c>
      <c r="PL11" s="54">
        <v>-0.96</v>
      </c>
      <c r="PM11" s="55">
        <v>-0.89090000000000003</v>
      </c>
      <c r="PN11" s="55">
        <v>-0.70220000000000005</v>
      </c>
      <c r="PO11" s="55">
        <v>-0.52739999999999998</v>
      </c>
      <c r="PP11" s="55">
        <v>-0.96120000000000005</v>
      </c>
      <c r="PQ11" s="55">
        <v>-0.87590000000000001</v>
      </c>
      <c r="PR11" s="55">
        <v>-0.82930000000000004</v>
      </c>
      <c r="PS11" s="55">
        <v>-0.878</v>
      </c>
      <c r="PT11" s="55">
        <v>-0.75139999999999996</v>
      </c>
      <c r="PU11" s="55">
        <v>-0.81259999999999999</v>
      </c>
      <c r="PV11" s="55">
        <v>-0.72289999999999999</v>
      </c>
      <c r="PW11" s="55">
        <v>-0.66300000000000003</v>
      </c>
      <c r="PX11" s="55">
        <v>-0.61409999999999998</v>
      </c>
      <c r="PY11" s="55">
        <v>-0.82340000000000002</v>
      </c>
      <c r="PZ11" s="55">
        <v>-0.85740000000000005</v>
      </c>
      <c r="QA11" s="55">
        <v>-0.77139999999999997</v>
      </c>
      <c r="QB11" s="55">
        <v>-0.8528</v>
      </c>
      <c r="QC11" s="55">
        <v>-0.59330000000000005</v>
      </c>
      <c r="QD11" s="55">
        <v>-0.5343</v>
      </c>
      <c r="QE11" s="55">
        <v>-0.80469999999999997</v>
      </c>
      <c r="QF11" s="55">
        <v>-0.93530000000000002</v>
      </c>
      <c r="QG11" s="55">
        <v>-0.8629</v>
      </c>
      <c r="QH11" s="55">
        <v>-0.99329999999999996</v>
      </c>
      <c r="QI11" s="55">
        <v>-0.99519999999999997</v>
      </c>
      <c r="QJ11" s="55">
        <v>-0.99980000000000002</v>
      </c>
      <c r="QK11" s="55">
        <v>-0.99309999999999998</v>
      </c>
      <c r="QL11" s="55">
        <v>-0.99609999999999999</v>
      </c>
      <c r="QM11" s="55">
        <v>-0.99260000000000004</v>
      </c>
      <c r="QN11" s="55">
        <v>-0.99680000000000002</v>
      </c>
      <c r="QO11" s="55">
        <v>-0.99639999999999995</v>
      </c>
      <c r="QP11" s="55">
        <v>-0.99750000000000005</v>
      </c>
      <c r="QQ11" s="55">
        <v>-0.99970000000000003</v>
      </c>
      <c r="QR11" s="55">
        <v>-0.9899</v>
      </c>
      <c r="QS11" s="55">
        <v>-0.99650000000000005</v>
      </c>
      <c r="QT11" s="55">
        <v>-0.99470000000000003</v>
      </c>
      <c r="QU11" s="55">
        <v>-0.999</v>
      </c>
      <c r="QV11" s="55">
        <v>-0.98529999999999995</v>
      </c>
      <c r="QW11" s="55">
        <v>-0.99119999999999997</v>
      </c>
      <c r="QX11" s="55">
        <v>-0.99550000000000005</v>
      </c>
      <c r="QY11" s="55">
        <v>-0.9929</v>
      </c>
      <c r="QZ11" s="55">
        <v>-0.99860000000000004</v>
      </c>
      <c r="RA11" s="55">
        <v>-0.99719999999999998</v>
      </c>
      <c r="RB11" s="55">
        <v>-0.99299999999999999</v>
      </c>
      <c r="RC11" s="55">
        <v>-0.99399999999999999</v>
      </c>
      <c r="RD11" s="55">
        <v>-0.39850000000000002</v>
      </c>
      <c r="RE11" s="55">
        <v>-0.39050000000000001</v>
      </c>
      <c r="RF11" s="55">
        <v>-0.47370000000000001</v>
      </c>
      <c r="RG11" s="55">
        <v>-0.56579999999999997</v>
      </c>
      <c r="RH11" s="55">
        <v>-0.71619999999999995</v>
      </c>
      <c r="RI11" s="55">
        <v>-0.6351</v>
      </c>
      <c r="RJ11" s="55">
        <v>-0.79159999999999997</v>
      </c>
      <c r="RK11" s="55">
        <v>-0.74519999999999997</v>
      </c>
      <c r="RL11" s="55">
        <v>-0.80720000000000003</v>
      </c>
      <c r="RM11" s="55">
        <v>-0.26919999999999999</v>
      </c>
      <c r="RN11" s="55">
        <v>9.5999999999999992E-3</v>
      </c>
      <c r="RO11" s="55">
        <v>4.9399999999999999E-2</v>
      </c>
      <c r="RP11" s="55">
        <v>-0.39700000000000002</v>
      </c>
      <c r="RQ11" s="55">
        <v>-0.12529999999999999</v>
      </c>
      <c r="RR11" s="55">
        <v>-0.26340000000000002</v>
      </c>
      <c r="RS11" s="55">
        <v>-8.4900000000000003E-2</v>
      </c>
      <c r="RT11" s="55">
        <v>-0.1482</v>
      </c>
      <c r="RU11" s="55">
        <v>6.1400000000000003E-2</v>
      </c>
      <c r="RV11" s="55">
        <v>8.8700000000000001E-2</v>
      </c>
      <c r="RW11" s="55">
        <v>0.4728</v>
      </c>
      <c r="RX11" s="55">
        <v>-9.11E-2</v>
      </c>
      <c r="RY11" s="55">
        <v>-0.1023</v>
      </c>
      <c r="RZ11" s="55">
        <v>-5.5199999999999999E-2</v>
      </c>
      <c r="SA11" s="55">
        <v>-0.1024</v>
      </c>
      <c r="SB11" s="55">
        <v>8.2799999999999999E-2</v>
      </c>
      <c r="SC11" s="55">
        <v>0.16200000000000001</v>
      </c>
      <c r="SD11" s="55">
        <v>-9.4700000000000006E-2</v>
      </c>
      <c r="SE11" s="55">
        <v>-6.2300000000000001E-2</v>
      </c>
      <c r="SF11" s="55">
        <v>-0.7137</v>
      </c>
      <c r="SG11" s="55">
        <v>0.30480000000000002</v>
      </c>
      <c r="SH11" s="55">
        <v>0.34160000000000001</v>
      </c>
      <c r="SI11" s="55">
        <v>-6.3200000000000006E-2</v>
      </c>
      <c r="SJ11" s="55">
        <v>8.4900000000000003E-2</v>
      </c>
      <c r="SK11" s="55">
        <v>-0.16589999999999999</v>
      </c>
      <c r="SL11" s="55">
        <v>-0.2089</v>
      </c>
      <c r="SM11" s="55">
        <v>-0.1925</v>
      </c>
      <c r="SN11" s="55">
        <v>-6.3700000000000007E-2</v>
      </c>
      <c r="SO11" s="55">
        <v>-7.2499999999999995E-2</v>
      </c>
      <c r="SP11" s="55">
        <v>0.21590000000000001</v>
      </c>
      <c r="SQ11" s="55">
        <v>0.20699999999999999</v>
      </c>
      <c r="SR11" s="55">
        <v>6.7199999999999996E-2</v>
      </c>
      <c r="SS11" s="55">
        <v>1.21E-2</v>
      </c>
      <c r="ST11" s="55">
        <v>7.2099999999999997E-2</v>
      </c>
      <c r="SU11" s="55">
        <v>0.18759999999999999</v>
      </c>
      <c r="SV11" s="55">
        <v>0.15939999999999999</v>
      </c>
      <c r="SW11" s="55">
        <v>0.2145</v>
      </c>
      <c r="SX11" s="55">
        <v>0.34989999999999999</v>
      </c>
      <c r="SY11" s="55">
        <v>9.1700000000000004E-2</v>
      </c>
      <c r="SZ11" s="55">
        <v>3.39E-2</v>
      </c>
      <c r="TA11" s="55">
        <v>4.6300000000000001E-2</v>
      </c>
      <c r="TB11" s="55">
        <v>7.4399999999999994E-2</v>
      </c>
      <c r="TC11" s="55">
        <v>2.7300000000000001E-2</v>
      </c>
      <c r="TD11" s="55">
        <v>0.14199999999999999</v>
      </c>
      <c r="TE11" s="55">
        <v>0.25769999999999998</v>
      </c>
      <c r="TF11" s="55">
        <v>0.1411</v>
      </c>
      <c r="TG11" s="55">
        <v>-2.4400000000000002E-2</v>
      </c>
      <c r="TH11" s="55">
        <v>7.22E-2</v>
      </c>
      <c r="TI11" s="55">
        <v>0.1399</v>
      </c>
      <c r="TJ11" s="55">
        <v>0.12859999999999999</v>
      </c>
      <c r="TK11" s="55">
        <v>0.18940000000000001</v>
      </c>
      <c r="TL11" s="55">
        <v>0.34739999999999999</v>
      </c>
      <c r="TM11" s="55">
        <v>0.29670000000000002</v>
      </c>
      <c r="TN11" s="55">
        <v>0.12529999999999999</v>
      </c>
      <c r="TO11" s="55">
        <v>0.15459999999999999</v>
      </c>
      <c r="TP11" s="55">
        <v>0.23880000000000001</v>
      </c>
      <c r="TQ11" s="54">
        <v>0.2</v>
      </c>
      <c r="TR11" s="55">
        <v>0.20200000000000001</v>
      </c>
      <c r="TS11" s="55">
        <v>0.47299999999999998</v>
      </c>
      <c r="TT11" s="55">
        <v>0.1109</v>
      </c>
      <c r="TU11" s="55">
        <v>5.5199999999999999E-2</v>
      </c>
      <c r="TV11" s="55">
        <v>6.9800000000000001E-2</v>
      </c>
      <c r="TW11" s="55">
        <v>0.1759</v>
      </c>
      <c r="TX11" s="55">
        <v>0.1158</v>
      </c>
      <c r="TY11" s="55">
        <v>0.15110000000000001</v>
      </c>
      <c r="TZ11" s="55">
        <v>0.2487</v>
      </c>
      <c r="UA11" s="55">
        <v>8.4599999999999995E-2</v>
      </c>
      <c r="UB11" s="55">
        <v>-3.5400000000000001E-2</v>
      </c>
      <c r="UC11" s="55">
        <v>1.1000000000000001E-3</v>
      </c>
      <c r="UD11" s="55">
        <v>0.1022</v>
      </c>
      <c r="UE11" s="55">
        <v>7.9699999999999993E-2</v>
      </c>
      <c r="UF11" s="55">
        <v>0.1575</v>
      </c>
      <c r="UG11" s="55">
        <v>0.22059999999999999</v>
      </c>
      <c r="UH11" s="55">
        <v>0.1203</v>
      </c>
      <c r="UI11" s="55">
        <v>4.3299999999999998E-2</v>
      </c>
      <c r="UJ11" s="55">
        <v>8.8900000000000007E-2</v>
      </c>
      <c r="UK11" s="55">
        <v>0.21990000000000001</v>
      </c>
      <c r="UL11" s="55">
        <v>0.11559999999999999</v>
      </c>
      <c r="UM11" s="55">
        <v>0.14499999999999999</v>
      </c>
      <c r="UN11" s="55">
        <v>0.24260000000000001</v>
      </c>
      <c r="UO11" s="55">
        <v>-3.0099999999999998E-2</v>
      </c>
      <c r="UP11" s="55">
        <v>5.6899999999999999E-2</v>
      </c>
      <c r="UQ11" s="55">
        <v>0.21659999999999999</v>
      </c>
      <c r="UR11" s="55">
        <v>0.17510000000000001</v>
      </c>
      <c r="US11" s="55">
        <v>9.74E-2</v>
      </c>
      <c r="UT11" s="55">
        <v>0.10390000000000001</v>
      </c>
      <c r="UU11" s="55">
        <v>0.1114</v>
      </c>
      <c r="UV11" s="55">
        <v>0.41220000000000001</v>
      </c>
      <c r="UW11" s="55">
        <v>0.1358</v>
      </c>
      <c r="UX11" s="55">
        <v>-0.20710000000000001</v>
      </c>
      <c r="UY11" s="55">
        <v>-0.13930000000000001</v>
      </c>
      <c r="UZ11" s="55">
        <v>-8.0199999999999994E-2</v>
      </c>
      <c r="VA11" s="55">
        <v>-8.4900000000000003E-2</v>
      </c>
      <c r="VB11" s="55">
        <v>2.4199999999999999E-2</v>
      </c>
      <c r="VC11" s="55">
        <v>-4.3999999999999997E-2</v>
      </c>
      <c r="VD11" s="55">
        <v>-9.5600000000000004E-2</v>
      </c>
      <c r="VE11" s="55">
        <v>-7.3899999999999993E-2</v>
      </c>
      <c r="VF11" s="55">
        <v>-8.2500000000000004E-2</v>
      </c>
      <c r="VG11" s="55">
        <v>-0.17949999999999999</v>
      </c>
      <c r="VH11" s="55">
        <v>-0.1207</v>
      </c>
      <c r="VI11" s="55">
        <v>4.7000000000000002E-3</v>
      </c>
      <c r="VJ11" s="55">
        <v>-1.52E-2</v>
      </c>
      <c r="VK11" s="55">
        <v>-0.3367</v>
      </c>
      <c r="VL11" s="55">
        <v>-0.33260000000000001</v>
      </c>
      <c r="VM11" s="55">
        <v>-0.31019999999999998</v>
      </c>
      <c r="VN11" s="55">
        <v>-0.35010000000000002</v>
      </c>
      <c r="VO11" s="55">
        <v>-0.22450000000000001</v>
      </c>
      <c r="VP11" s="55">
        <v>-0.15529999999999999</v>
      </c>
      <c r="VQ11" s="55">
        <v>-8.1900000000000001E-2</v>
      </c>
      <c r="VR11" s="55">
        <v>-0.2364</v>
      </c>
      <c r="VS11" s="55">
        <v>-0.34399999999999997</v>
      </c>
      <c r="VT11" s="55">
        <v>-0.2152</v>
      </c>
      <c r="VU11" s="55">
        <v>-0.15690000000000001</v>
      </c>
      <c r="VV11" s="55">
        <v>-0.20080000000000001</v>
      </c>
      <c r="VW11" s="55">
        <v>-0.13150000000000001</v>
      </c>
      <c r="VX11" s="55">
        <v>-0.2213</v>
      </c>
      <c r="VY11" s="55">
        <v>-0.1918</v>
      </c>
      <c r="VZ11" s="55">
        <v>-0.33169999999999999</v>
      </c>
      <c r="WA11" s="55">
        <v>-0.2767</v>
      </c>
      <c r="WB11" s="55">
        <v>-0.31900000000000001</v>
      </c>
      <c r="WC11" s="55">
        <v>-0.1784</v>
      </c>
      <c r="WD11" s="55">
        <v>-9.0200000000000002E-2</v>
      </c>
      <c r="WE11" s="55">
        <v>-0.15459999999999999</v>
      </c>
      <c r="WF11" s="55">
        <v>-0.1242</v>
      </c>
      <c r="WG11" s="55">
        <v>-0.2306</v>
      </c>
      <c r="WH11" s="55">
        <v>-0.1827</v>
      </c>
      <c r="WI11" s="55">
        <v>-0.22559999999999999</v>
      </c>
      <c r="WJ11" s="55">
        <v>-0.1158</v>
      </c>
      <c r="WK11" s="55">
        <v>2.8899999999999999E-2</v>
      </c>
      <c r="WL11" s="55">
        <v>-0.13289999999999999</v>
      </c>
      <c r="WM11" s="55">
        <v>-0.14410000000000001</v>
      </c>
      <c r="WN11" s="55">
        <v>-0.27229999999999999</v>
      </c>
      <c r="WO11" s="55">
        <v>-0.14199999999999999</v>
      </c>
      <c r="WP11" s="55">
        <v>-0.2424</v>
      </c>
      <c r="WQ11" s="55">
        <v>2.0799999999999999E-2</v>
      </c>
      <c r="WR11" s="55">
        <v>6.7199999999999996E-2</v>
      </c>
      <c r="WS11" s="55">
        <v>-4.5999999999999999E-2</v>
      </c>
      <c r="WT11" s="55">
        <v>-0.2167</v>
      </c>
      <c r="WU11" s="55">
        <v>-0.23530000000000001</v>
      </c>
      <c r="WV11" s="55">
        <v>-4.9799999999999997E-2</v>
      </c>
      <c r="WW11" s="55">
        <v>0.21179999999999999</v>
      </c>
      <c r="WX11" s="55">
        <v>-0.1191</v>
      </c>
      <c r="WY11" s="55">
        <v>-8.6199999999999999E-2</v>
      </c>
      <c r="WZ11" s="55">
        <v>-0.44340000000000002</v>
      </c>
      <c r="XA11" s="55">
        <v>-0.20169999999999999</v>
      </c>
      <c r="XB11" s="55">
        <v>-0.23400000000000001</v>
      </c>
      <c r="XC11" s="55">
        <v>-0.15720000000000001</v>
      </c>
      <c r="XD11" s="55">
        <v>-0.1991</v>
      </c>
      <c r="XE11" s="55">
        <v>-1.26E-2</v>
      </c>
      <c r="XF11" s="55">
        <v>0.1263</v>
      </c>
      <c r="XG11" s="55">
        <v>-0.24229999999999999</v>
      </c>
      <c r="XH11" s="55">
        <v>-0.28220000000000001</v>
      </c>
      <c r="XI11" s="55">
        <v>-8.6599999999999996E-2</v>
      </c>
      <c r="XJ11" s="55">
        <v>0.20780000000000001</v>
      </c>
      <c r="XK11" s="55">
        <v>0.40410000000000001</v>
      </c>
      <c r="XL11" s="55">
        <v>8.9700000000000002E-2</v>
      </c>
      <c r="XM11" s="55">
        <v>7.5399999999999995E-2</v>
      </c>
      <c r="XN11" s="55">
        <v>-9.0300000000000005E-2</v>
      </c>
      <c r="XO11" s="55">
        <v>-0.31609999999999999</v>
      </c>
      <c r="XP11" s="55">
        <v>-0.30370000000000003</v>
      </c>
      <c r="XQ11" s="55">
        <v>-0.28339999999999999</v>
      </c>
      <c r="XR11" s="55">
        <v>-0.23880000000000001</v>
      </c>
      <c r="XS11" s="55">
        <v>-0.1241</v>
      </c>
      <c r="XT11" s="55">
        <v>-5.2900000000000003E-2</v>
      </c>
      <c r="XU11" s="55">
        <v>-9.8900000000000002E-2</v>
      </c>
      <c r="XV11" s="55">
        <v>-0.22409999999999999</v>
      </c>
      <c r="XW11" s="55">
        <v>-0.19309999999999999</v>
      </c>
      <c r="XX11" s="55">
        <v>-0.1125</v>
      </c>
      <c r="XY11" s="55">
        <v>-0.1283</v>
      </c>
      <c r="XZ11" s="55">
        <v>-6.4799999999999996E-2</v>
      </c>
      <c r="YA11" s="55">
        <v>5.4999999999999997E-3</v>
      </c>
      <c r="YB11" s="55">
        <v>-0.1827</v>
      </c>
      <c r="YC11" s="55">
        <v>-0.17169999999999999</v>
      </c>
      <c r="YD11" s="55">
        <v>-0.20860000000000001</v>
      </c>
      <c r="YE11" s="55">
        <v>-0.14480000000000001</v>
      </c>
      <c r="YF11" s="55">
        <v>-0.2266</v>
      </c>
      <c r="YG11" s="55">
        <v>-8.9099999999999999E-2</v>
      </c>
      <c r="YH11" s="55">
        <v>2.7900000000000001E-2</v>
      </c>
      <c r="YI11" s="55">
        <v>-0.1628</v>
      </c>
      <c r="YJ11" s="55">
        <v>-0.27300000000000002</v>
      </c>
      <c r="YK11" s="55">
        <v>-0.2571</v>
      </c>
    </row>
    <row r="12" spans="1:661" x14ac:dyDescent="0.35">
      <c r="A12" s="66" t="s">
        <v>26</v>
      </c>
      <c r="B12" s="66" t="s">
        <v>29</v>
      </c>
      <c r="C12" s="54">
        <v>0</v>
      </c>
      <c r="D12" s="54">
        <v>0.01</v>
      </c>
      <c r="E12" s="54">
        <v>0.08</v>
      </c>
      <c r="F12" s="54">
        <v>0.04</v>
      </c>
      <c r="G12" s="54">
        <v>-0.03</v>
      </c>
      <c r="H12" s="54">
        <v>0.05</v>
      </c>
      <c r="I12" s="54">
        <v>0.02</v>
      </c>
      <c r="J12" s="54">
        <v>0.05</v>
      </c>
      <c r="K12" s="54">
        <v>0.01</v>
      </c>
      <c r="L12" s="54">
        <v>0.03</v>
      </c>
      <c r="M12" s="54">
        <v>0.02</v>
      </c>
      <c r="N12" s="54">
        <v>0.01</v>
      </c>
      <c r="O12" s="54">
        <v>-0.02</v>
      </c>
      <c r="P12" s="54">
        <v>-7.0000000000000007E-2</v>
      </c>
      <c r="Q12" s="54">
        <v>-0.1</v>
      </c>
      <c r="R12" s="54">
        <v>0</v>
      </c>
      <c r="S12" s="54">
        <v>-0.04</v>
      </c>
      <c r="T12" s="54">
        <v>-0.03</v>
      </c>
      <c r="U12" s="54">
        <v>-0.02</v>
      </c>
      <c r="V12" s="54">
        <v>-0.03</v>
      </c>
      <c r="W12" s="54">
        <v>-7.0000000000000007E-2</v>
      </c>
      <c r="X12" s="54">
        <v>-0.14000000000000001</v>
      </c>
      <c r="Y12" s="54">
        <v>-0.2</v>
      </c>
      <c r="Z12" s="54">
        <v>-0.18</v>
      </c>
      <c r="AA12" s="54">
        <v>-0.26</v>
      </c>
      <c r="AB12" s="54">
        <v>-0.24</v>
      </c>
      <c r="AC12" s="54">
        <v>-0.37</v>
      </c>
      <c r="AD12" s="54">
        <v>-0.54</v>
      </c>
      <c r="AE12" s="54">
        <v>-0.77</v>
      </c>
      <c r="AF12" s="54">
        <v>-0.93</v>
      </c>
      <c r="AG12" s="55">
        <v>-0.95550000000000002</v>
      </c>
      <c r="AH12" s="55">
        <v>-0.97960000000000003</v>
      </c>
      <c r="AI12" s="55">
        <v>-0.99950000000000006</v>
      </c>
      <c r="AJ12" s="55">
        <v>-0.99960000000000004</v>
      </c>
      <c r="AK12" s="54">
        <v>-1</v>
      </c>
      <c r="AL12" s="55">
        <v>-0.99939999999999996</v>
      </c>
      <c r="AM12" s="54">
        <v>-1</v>
      </c>
      <c r="AN12" s="55">
        <v>-0.999</v>
      </c>
      <c r="AO12" s="55">
        <v>-0.99960000000000004</v>
      </c>
      <c r="AP12" s="54">
        <v>-1</v>
      </c>
      <c r="AQ12" s="54">
        <v>-1</v>
      </c>
      <c r="AR12" s="55">
        <v>-0.99960000000000004</v>
      </c>
      <c r="AS12" s="54">
        <v>-1</v>
      </c>
      <c r="AT12" s="54">
        <v>-1</v>
      </c>
      <c r="AU12" s="55">
        <v>-0.99990000000000001</v>
      </c>
      <c r="AV12" s="54">
        <v>-1</v>
      </c>
      <c r="AW12" s="55">
        <v>-0.99950000000000006</v>
      </c>
      <c r="AX12" s="54">
        <v>-1</v>
      </c>
      <c r="AY12" s="54">
        <v>-1</v>
      </c>
      <c r="AZ12" s="54">
        <v>-1</v>
      </c>
      <c r="BA12" s="54">
        <v>-1</v>
      </c>
      <c r="BB12" s="54">
        <v>-1</v>
      </c>
      <c r="BC12" s="54">
        <v>-1</v>
      </c>
      <c r="BD12" s="54">
        <v>-1</v>
      </c>
      <c r="BE12" s="54">
        <v>-1</v>
      </c>
      <c r="BF12" s="54">
        <v>-1</v>
      </c>
      <c r="BG12" s="54">
        <v>-1</v>
      </c>
      <c r="BH12" s="54">
        <v>-1</v>
      </c>
      <c r="BI12" s="54">
        <v>-1</v>
      </c>
      <c r="BJ12" s="54">
        <v>-1</v>
      </c>
      <c r="BK12" s="55">
        <v>-0.99980000000000002</v>
      </c>
      <c r="BL12" s="54">
        <v>-1</v>
      </c>
      <c r="BM12" s="54">
        <v>-1</v>
      </c>
      <c r="BN12" s="54">
        <v>-1</v>
      </c>
      <c r="BO12" s="55">
        <v>-0.99780000000000002</v>
      </c>
      <c r="BP12" s="54">
        <v>-1</v>
      </c>
      <c r="BQ12" s="54">
        <v>-1</v>
      </c>
      <c r="BR12" s="54">
        <v>-1</v>
      </c>
      <c r="BS12" s="54">
        <v>-1</v>
      </c>
      <c r="BT12" s="54">
        <v>-1</v>
      </c>
      <c r="BU12" s="55">
        <v>-0.99990000000000001</v>
      </c>
      <c r="BV12" s="54">
        <v>-1</v>
      </c>
      <c r="BW12" s="54">
        <v>-1</v>
      </c>
      <c r="BX12" s="54">
        <v>-1</v>
      </c>
      <c r="BY12" s="54">
        <v>-1</v>
      </c>
      <c r="BZ12" s="54">
        <v>-1</v>
      </c>
      <c r="CA12" s="54">
        <v>-1</v>
      </c>
      <c r="CB12" s="54">
        <v>-1</v>
      </c>
      <c r="CC12" s="54">
        <v>-1</v>
      </c>
      <c r="CD12" s="54">
        <v>-1</v>
      </c>
      <c r="CE12" s="54">
        <v>-1</v>
      </c>
      <c r="CF12" s="54">
        <v>-1</v>
      </c>
      <c r="CG12" s="54">
        <v>-1</v>
      </c>
      <c r="CH12" s="55">
        <v>-0.76749999999999996</v>
      </c>
      <c r="CI12" s="55">
        <v>-0.7994</v>
      </c>
      <c r="CJ12" s="55">
        <v>-0.78979999999999995</v>
      </c>
      <c r="CK12" s="55">
        <v>-0.76780000000000004</v>
      </c>
      <c r="CL12" s="55">
        <v>-0.73650000000000004</v>
      </c>
      <c r="CM12" s="55">
        <v>-0.72460000000000002</v>
      </c>
      <c r="CN12" s="55">
        <v>-0.72660000000000002</v>
      </c>
      <c r="CO12" s="55">
        <v>-0.74350000000000005</v>
      </c>
      <c r="CP12" s="55">
        <v>-0.71060000000000001</v>
      </c>
      <c r="CQ12" s="55">
        <v>-0.71089999999999998</v>
      </c>
      <c r="CR12" s="55">
        <v>-0.65359999999999996</v>
      </c>
      <c r="CS12" s="55">
        <v>-0.61670000000000003</v>
      </c>
      <c r="CT12" s="55">
        <v>-0.59899999999999998</v>
      </c>
      <c r="CU12" s="55">
        <v>-0.62609999999999999</v>
      </c>
      <c r="CV12" s="55">
        <v>-0.60809999999999997</v>
      </c>
      <c r="CW12" s="55">
        <v>-0.55730000000000002</v>
      </c>
      <c r="CX12" s="55">
        <v>-0.54410000000000003</v>
      </c>
      <c r="CY12" s="55">
        <v>-0.52280000000000004</v>
      </c>
      <c r="CZ12" s="55">
        <v>-0.4803</v>
      </c>
      <c r="DA12" s="55">
        <v>-0.48280000000000001</v>
      </c>
      <c r="DB12" s="55">
        <v>-0.61970000000000003</v>
      </c>
      <c r="DC12" s="55">
        <v>-0.59789999999999999</v>
      </c>
      <c r="DD12" s="55">
        <v>-0.55800000000000005</v>
      </c>
      <c r="DE12" s="55">
        <v>-0.54649999999999999</v>
      </c>
      <c r="DF12" s="55">
        <v>-0.50970000000000004</v>
      </c>
      <c r="DG12" s="55">
        <v>-0.49609999999999999</v>
      </c>
      <c r="DH12" s="55">
        <v>-0.4703</v>
      </c>
      <c r="DI12" s="55">
        <v>-0.46789999999999998</v>
      </c>
      <c r="DJ12" s="55">
        <v>-0.37359999999999999</v>
      </c>
      <c r="DK12" s="55">
        <v>-0.48089999999999999</v>
      </c>
      <c r="DL12" s="55">
        <v>-0.48149999999999998</v>
      </c>
      <c r="DM12" s="55">
        <v>-0.41720000000000002</v>
      </c>
      <c r="DN12" s="55">
        <v>-0.41039999999999999</v>
      </c>
      <c r="DO12" s="55">
        <v>-0.45500000000000002</v>
      </c>
      <c r="DP12" s="55">
        <v>-0.69289999999999996</v>
      </c>
      <c r="DQ12" s="55">
        <v>-0.47389999999999999</v>
      </c>
      <c r="DR12" s="55">
        <v>-0.54890000000000005</v>
      </c>
      <c r="DS12" s="55">
        <v>-0.5423</v>
      </c>
      <c r="DT12" s="55">
        <v>-0.50790000000000002</v>
      </c>
      <c r="DU12" s="55">
        <v>-0.48599999999999999</v>
      </c>
      <c r="DV12" s="55">
        <v>-0.48449999999999999</v>
      </c>
      <c r="DW12" s="55">
        <v>-0.24210000000000001</v>
      </c>
      <c r="DX12" s="55">
        <v>-0.53180000000000005</v>
      </c>
      <c r="DY12" s="55">
        <v>-0.58399999999999996</v>
      </c>
      <c r="DZ12" s="55">
        <v>-0.60209999999999997</v>
      </c>
      <c r="EA12" s="55">
        <v>-0.54549999999999998</v>
      </c>
      <c r="EB12" s="55">
        <v>-0.55589999999999995</v>
      </c>
      <c r="EC12" s="55">
        <v>-0.54259999999999997</v>
      </c>
      <c r="ED12" s="55">
        <v>-0.58209999999999995</v>
      </c>
      <c r="EE12" s="55">
        <v>-0.58020000000000005</v>
      </c>
      <c r="EF12" s="55">
        <v>-0.59050000000000002</v>
      </c>
      <c r="EG12" s="55">
        <v>-0.68110000000000004</v>
      </c>
      <c r="EH12" s="55">
        <v>-0.64429999999999998</v>
      </c>
      <c r="EI12" s="55">
        <v>-0.57140000000000002</v>
      </c>
      <c r="EJ12" s="55">
        <v>-0.70469999999999999</v>
      </c>
      <c r="EK12" s="55">
        <v>-0.61680000000000001</v>
      </c>
      <c r="EL12" s="55">
        <v>-0.65539999999999998</v>
      </c>
      <c r="EM12" s="55">
        <v>-0.65869999999999995</v>
      </c>
      <c r="EN12" s="55">
        <v>-0.67179999999999995</v>
      </c>
      <c r="EO12" s="55">
        <v>-0.63739999999999997</v>
      </c>
      <c r="EP12" s="55">
        <v>-0.62709999999999999</v>
      </c>
      <c r="EQ12" s="55">
        <v>-0.64349999999999996</v>
      </c>
      <c r="ER12" s="55">
        <v>-0.64149999999999996</v>
      </c>
      <c r="ES12" s="55">
        <v>-0.74039999999999995</v>
      </c>
      <c r="ET12" s="55">
        <v>-0.71189999999999998</v>
      </c>
      <c r="EU12" s="55">
        <v>-0.68369999999999997</v>
      </c>
      <c r="EV12" s="55">
        <v>-0.65469999999999995</v>
      </c>
      <c r="EW12" s="55">
        <v>-0.60060000000000002</v>
      </c>
      <c r="EX12" s="55">
        <v>-0.60750000000000004</v>
      </c>
      <c r="EY12" s="55">
        <v>-0.63900000000000001</v>
      </c>
      <c r="EZ12" s="55">
        <v>-0.67859999999999998</v>
      </c>
      <c r="FA12" s="55">
        <v>-0.64290000000000003</v>
      </c>
      <c r="FB12" s="55">
        <v>-0.63280000000000003</v>
      </c>
      <c r="FC12" s="55">
        <v>-0.63649999999999995</v>
      </c>
      <c r="FD12" s="55">
        <v>-0.56489999999999996</v>
      </c>
      <c r="FE12" s="55">
        <v>-0.56169999999999998</v>
      </c>
      <c r="FF12" s="55">
        <v>-0.58740000000000003</v>
      </c>
      <c r="FG12" s="55">
        <v>-0.60429999999999995</v>
      </c>
      <c r="FH12" s="55">
        <v>-0.58460000000000001</v>
      </c>
      <c r="FI12" s="55">
        <v>-0.59760000000000002</v>
      </c>
      <c r="FJ12" s="55">
        <v>-0.56359999999999999</v>
      </c>
      <c r="FK12" s="55">
        <v>-0.52939999999999998</v>
      </c>
      <c r="FL12" s="55">
        <v>-0.53310000000000002</v>
      </c>
      <c r="FM12" s="55">
        <v>-0.5595</v>
      </c>
      <c r="FN12" s="55">
        <v>-0.58630000000000004</v>
      </c>
      <c r="FO12" s="55">
        <v>-0.60880000000000001</v>
      </c>
      <c r="FP12" s="55">
        <v>-0.5978</v>
      </c>
      <c r="FQ12" s="55">
        <v>-0.54020000000000001</v>
      </c>
      <c r="FR12" s="55">
        <v>-0.51659999999999995</v>
      </c>
      <c r="FS12" s="55">
        <v>-0.48349999999999999</v>
      </c>
      <c r="FT12" s="55">
        <v>-0.52759999999999996</v>
      </c>
      <c r="FU12" s="55">
        <v>-0.55079999999999996</v>
      </c>
      <c r="FV12" s="55">
        <v>-0.57420000000000004</v>
      </c>
      <c r="FW12" s="55">
        <v>-0.54600000000000004</v>
      </c>
      <c r="FX12" s="55">
        <v>-0.501</v>
      </c>
      <c r="FY12" s="55">
        <v>-0.46679999999999999</v>
      </c>
      <c r="FZ12" s="55">
        <v>-0.45250000000000001</v>
      </c>
      <c r="GA12" s="55">
        <v>-0.4945</v>
      </c>
      <c r="GB12" s="55">
        <v>-0.51659999999999995</v>
      </c>
      <c r="GC12" s="55">
        <v>-0.55059999999999998</v>
      </c>
      <c r="GD12" s="55">
        <v>-0.51670000000000005</v>
      </c>
      <c r="GE12" s="55">
        <v>-0.52229999999999999</v>
      </c>
      <c r="GF12" s="55">
        <v>-0.41339999999999999</v>
      </c>
      <c r="GG12" s="55">
        <v>-0.3926</v>
      </c>
      <c r="GH12" s="55">
        <v>-0.4546</v>
      </c>
      <c r="GI12" s="55">
        <v>-0.52070000000000005</v>
      </c>
      <c r="GJ12" s="55">
        <v>-0.51249999999999996</v>
      </c>
      <c r="GK12" s="55">
        <v>-0.46189999999999998</v>
      </c>
      <c r="GL12" s="55">
        <v>-0.3831</v>
      </c>
      <c r="GM12" s="55">
        <v>-0.35220000000000001</v>
      </c>
      <c r="GN12" s="55">
        <v>-0.39579999999999999</v>
      </c>
      <c r="GO12" s="55">
        <v>-0.56220000000000003</v>
      </c>
      <c r="GP12" s="55">
        <v>-0.66090000000000004</v>
      </c>
      <c r="GQ12" s="55">
        <v>-0.26779999999999998</v>
      </c>
      <c r="GR12" s="55">
        <v>-0.3266</v>
      </c>
      <c r="GS12" s="55">
        <v>-0.28499999999999998</v>
      </c>
      <c r="GT12" s="55">
        <v>-0.28820000000000001</v>
      </c>
      <c r="GU12" s="55">
        <v>-0.27729999999999999</v>
      </c>
      <c r="GV12" s="55">
        <v>4.2299999999999997E-2</v>
      </c>
      <c r="GW12" s="55">
        <v>-1.21E-2</v>
      </c>
      <c r="GX12" s="55">
        <v>-0.57499999999999996</v>
      </c>
      <c r="GY12" s="55">
        <v>-0.44500000000000001</v>
      </c>
      <c r="GZ12" s="55">
        <v>-0.441</v>
      </c>
      <c r="HA12" s="55">
        <v>-0.33410000000000001</v>
      </c>
      <c r="HB12" s="55">
        <v>-0.27579999999999999</v>
      </c>
      <c r="HC12" s="55">
        <v>-0.34960000000000002</v>
      </c>
      <c r="HD12" s="55">
        <v>-0.4143</v>
      </c>
      <c r="HE12" s="55">
        <v>-0.45329999999999998</v>
      </c>
      <c r="HF12" s="55">
        <v>-0.4259</v>
      </c>
      <c r="HG12" s="55">
        <v>-0.36809999999999998</v>
      </c>
      <c r="HH12" s="55">
        <v>-0.29859999999999998</v>
      </c>
      <c r="HI12" s="55">
        <v>-0.26540000000000002</v>
      </c>
      <c r="HJ12" s="55">
        <v>-0.28970000000000001</v>
      </c>
      <c r="HK12" s="55">
        <v>-0.35360000000000003</v>
      </c>
      <c r="HL12" s="55">
        <v>-0.43859999999999999</v>
      </c>
      <c r="HM12" s="54">
        <v>-0.38</v>
      </c>
      <c r="HN12" s="55">
        <v>-0.31240000000000001</v>
      </c>
      <c r="HO12" s="55">
        <v>-0.25679999999999997</v>
      </c>
      <c r="HP12" s="55">
        <v>-0.26900000000000002</v>
      </c>
      <c r="HQ12" s="55">
        <v>-0.26119999999999999</v>
      </c>
      <c r="HR12" s="55">
        <v>-0.30380000000000001</v>
      </c>
      <c r="HS12" s="55">
        <v>-0.4647</v>
      </c>
      <c r="HT12" s="55">
        <v>-0.33760000000000001</v>
      </c>
      <c r="HU12" s="55">
        <v>-0.27560000000000001</v>
      </c>
      <c r="HV12" s="55">
        <v>-0.22650000000000001</v>
      </c>
      <c r="HW12" s="55">
        <v>-0.17349999999999999</v>
      </c>
      <c r="HX12" s="55">
        <v>-0.2107</v>
      </c>
      <c r="HY12" s="55">
        <v>-0.27100000000000002</v>
      </c>
      <c r="HZ12" s="55">
        <v>-0.30520000000000003</v>
      </c>
      <c r="IA12" s="55">
        <v>-0.34820000000000001</v>
      </c>
      <c r="IB12" s="55">
        <v>-0.30330000000000001</v>
      </c>
      <c r="IC12" s="55">
        <v>-0.2432</v>
      </c>
      <c r="ID12" s="55">
        <v>-0.15210000000000001</v>
      </c>
      <c r="IE12" s="55">
        <v>-0.2586</v>
      </c>
      <c r="IF12" s="55">
        <v>-0.32129999999999997</v>
      </c>
      <c r="IG12" s="55">
        <v>-0.38250000000000001</v>
      </c>
      <c r="IH12" s="55">
        <v>-0.33789999999999998</v>
      </c>
      <c r="II12" s="55">
        <v>-0.28310000000000002</v>
      </c>
      <c r="IJ12" s="55">
        <v>-0.1905</v>
      </c>
      <c r="IK12" s="55">
        <v>-0.113</v>
      </c>
      <c r="IL12" s="55">
        <v>-0.223</v>
      </c>
      <c r="IM12" s="55">
        <v>-0.36919999999999997</v>
      </c>
      <c r="IN12" s="55">
        <v>-0.36030000000000001</v>
      </c>
      <c r="IO12" s="55">
        <v>-0.31619999999999998</v>
      </c>
      <c r="IP12" s="55">
        <v>-0.29659999999999997</v>
      </c>
      <c r="IQ12" s="55">
        <v>-0.1114</v>
      </c>
      <c r="IR12" s="55">
        <v>-4.6399999999999997E-2</v>
      </c>
      <c r="IS12" s="55">
        <v>-0.22570000000000001</v>
      </c>
      <c r="IT12" s="55">
        <v>-0.36409999999999998</v>
      </c>
      <c r="IU12" s="55">
        <v>-0.33289999999999997</v>
      </c>
      <c r="IV12" s="55">
        <v>-0.25090000000000001</v>
      </c>
      <c r="IW12" s="55">
        <v>3.6700000000000003E-2</v>
      </c>
      <c r="IX12" s="55">
        <v>-0.23810000000000001</v>
      </c>
      <c r="IY12" s="55">
        <v>-0.45029999999999998</v>
      </c>
      <c r="IZ12" s="55">
        <v>-0.317</v>
      </c>
      <c r="JA12" s="55">
        <v>-0.42199999999999999</v>
      </c>
      <c r="JB12" s="54">
        <v>-0.54</v>
      </c>
      <c r="JC12" s="55">
        <v>-0.4304</v>
      </c>
      <c r="JD12" s="55">
        <v>-0.36159999999999998</v>
      </c>
      <c r="JE12" s="55">
        <v>-0.28339999999999999</v>
      </c>
      <c r="JF12" s="55">
        <v>-0.2097</v>
      </c>
      <c r="JG12" s="55">
        <v>-0.36899999999999999</v>
      </c>
      <c r="JH12" s="55">
        <v>-0.51519999999999999</v>
      </c>
      <c r="JI12" s="55">
        <v>-0.31979999999999997</v>
      </c>
      <c r="JJ12" s="55">
        <v>-0.187</v>
      </c>
      <c r="JK12" s="55">
        <v>-0.2873</v>
      </c>
      <c r="JL12" s="55">
        <v>-0.23150000000000001</v>
      </c>
      <c r="JM12" s="55">
        <v>-0.1923</v>
      </c>
      <c r="JN12" s="55">
        <v>-0.29020000000000001</v>
      </c>
      <c r="JO12" s="55">
        <v>-0.36270000000000002</v>
      </c>
      <c r="JP12" s="55">
        <v>-0.38490000000000002</v>
      </c>
      <c r="JQ12" s="55">
        <v>-0.33179999999999998</v>
      </c>
      <c r="JR12" s="55">
        <v>-0.33510000000000001</v>
      </c>
      <c r="JS12" s="55">
        <v>-0.31040000000000001</v>
      </c>
      <c r="JT12" s="55">
        <v>-0.2102</v>
      </c>
      <c r="JU12" s="55">
        <v>-0.27860000000000001</v>
      </c>
      <c r="JV12" s="55">
        <v>-0.33260000000000001</v>
      </c>
      <c r="JW12" s="55">
        <v>-0.36930000000000002</v>
      </c>
      <c r="JX12" s="55">
        <v>-0.37109999999999999</v>
      </c>
      <c r="JY12" s="55">
        <v>-0.43880000000000002</v>
      </c>
      <c r="JZ12" s="55">
        <v>-0.33950000000000002</v>
      </c>
      <c r="KA12" s="55">
        <v>-0.27889999999999998</v>
      </c>
      <c r="KB12" s="55">
        <v>-0.33710000000000001</v>
      </c>
      <c r="KC12" s="55">
        <v>-0.41810000000000003</v>
      </c>
      <c r="KD12" s="55">
        <v>-0.47470000000000001</v>
      </c>
      <c r="KE12" s="55">
        <v>-0.49209999999999998</v>
      </c>
      <c r="KF12" s="55">
        <v>-0.4577</v>
      </c>
      <c r="KG12" s="55">
        <v>-0.34589999999999999</v>
      </c>
      <c r="KH12" s="55">
        <v>-0.27310000000000001</v>
      </c>
      <c r="KI12" s="55">
        <v>-0.35799999999999998</v>
      </c>
      <c r="KJ12" s="55">
        <v>-0.44550000000000001</v>
      </c>
      <c r="KK12" s="55">
        <v>-0.52529999999999999</v>
      </c>
      <c r="KL12" s="55">
        <v>-0.46429999999999999</v>
      </c>
      <c r="KM12" s="55">
        <v>-0.49980000000000002</v>
      </c>
      <c r="KN12" s="55">
        <v>-0.39689999999999998</v>
      </c>
      <c r="KO12" s="55">
        <v>-0.2923</v>
      </c>
      <c r="KP12" s="55">
        <v>-0.37880000000000003</v>
      </c>
      <c r="KQ12" s="55">
        <v>-0.50370000000000004</v>
      </c>
      <c r="KR12" s="55">
        <v>-0.5232</v>
      </c>
      <c r="KS12" s="55">
        <v>-0.46920000000000001</v>
      </c>
      <c r="KT12" s="55">
        <v>-0.43380000000000002</v>
      </c>
      <c r="KU12" s="55">
        <v>-0.34129999999999999</v>
      </c>
      <c r="KV12" s="55">
        <v>-0.26740000000000003</v>
      </c>
      <c r="KW12" s="55">
        <v>-0.38900000000000001</v>
      </c>
      <c r="KX12" s="55">
        <v>-0.49580000000000002</v>
      </c>
      <c r="KY12" s="55">
        <v>-0.51149999999999995</v>
      </c>
      <c r="KZ12" s="55">
        <v>-2.2100000000000002E-2</v>
      </c>
      <c r="LA12" s="55">
        <v>-0.35980000000000001</v>
      </c>
      <c r="LB12" s="55">
        <v>-0.75560000000000005</v>
      </c>
      <c r="LC12" s="55">
        <v>-0.37290000000000001</v>
      </c>
      <c r="LD12" s="55">
        <v>-0.37909999999999999</v>
      </c>
      <c r="LE12" s="55">
        <v>-0.42359999999999998</v>
      </c>
      <c r="LF12" s="55">
        <v>-0.54859999999999998</v>
      </c>
      <c r="LG12" s="55">
        <v>-0.1067</v>
      </c>
      <c r="LH12" s="55">
        <v>0.3145</v>
      </c>
      <c r="LI12" s="55">
        <v>-0.30109999999999998</v>
      </c>
      <c r="LJ12" s="55">
        <v>-0.15240000000000001</v>
      </c>
      <c r="LK12" s="55">
        <v>-0.25940000000000002</v>
      </c>
      <c r="LL12" s="55">
        <v>-0.34860000000000002</v>
      </c>
      <c r="LM12" s="55">
        <v>-0.39150000000000001</v>
      </c>
      <c r="LN12" s="55">
        <v>-0.44540000000000002</v>
      </c>
      <c r="LO12" s="55">
        <v>-0.34510000000000002</v>
      </c>
      <c r="LP12" s="55">
        <v>-0.28179999999999999</v>
      </c>
      <c r="LQ12" s="55">
        <v>-0.2399</v>
      </c>
      <c r="LR12" s="55">
        <v>-0.29849999999999999</v>
      </c>
      <c r="LS12" s="55">
        <v>-0.47099999999999997</v>
      </c>
      <c r="LT12" s="55">
        <v>-0.47949999999999998</v>
      </c>
      <c r="LU12" s="55">
        <v>-0.48259999999999997</v>
      </c>
      <c r="LV12" s="55">
        <v>-0.4173</v>
      </c>
      <c r="LW12" s="55">
        <v>-0.32279999999999998</v>
      </c>
      <c r="LX12" s="55">
        <v>-0.27389999999999998</v>
      </c>
      <c r="LY12" s="55">
        <v>-0.30359999999999998</v>
      </c>
      <c r="LZ12" s="55">
        <v>-0.35549999999999998</v>
      </c>
      <c r="MA12" s="55">
        <v>-0.48060000000000003</v>
      </c>
      <c r="MB12" s="55">
        <v>-0.44679999999999997</v>
      </c>
      <c r="MC12" s="55">
        <v>-0.41320000000000001</v>
      </c>
      <c r="MD12" s="55">
        <v>-0.29210000000000003</v>
      </c>
      <c r="ME12" s="55">
        <v>-0.29520000000000002</v>
      </c>
      <c r="MF12" s="55">
        <v>-0.50590000000000002</v>
      </c>
      <c r="MG12" s="55">
        <v>-0.6028</v>
      </c>
      <c r="MH12" s="55">
        <v>-0.56479999999999997</v>
      </c>
      <c r="MI12" s="55">
        <v>-0.49709999999999999</v>
      </c>
      <c r="MJ12" s="55">
        <v>-0.48359999999999997</v>
      </c>
      <c r="MK12" s="55">
        <v>-0.41070000000000001</v>
      </c>
      <c r="ML12" s="55">
        <v>-0.23710000000000001</v>
      </c>
      <c r="MM12" s="55">
        <v>0.17050000000000001</v>
      </c>
      <c r="MN12" s="55">
        <v>-0.50660000000000005</v>
      </c>
      <c r="MO12" s="55">
        <v>-0.42009999999999997</v>
      </c>
      <c r="MP12" s="55">
        <v>-0.41439999999999999</v>
      </c>
      <c r="MQ12" s="55">
        <v>-0.34350000000000003</v>
      </c>
      <c r="MR12" s="55">
        <v>-0.2601</v>
      </c>
      <c r="MS12" s="54">
        <v>-0.22</v>
      </c>
      <c r="MT12" s="55">
        <v>-0.56540000000000001</v>
      </c>
      <c r="MU12" s="55">
        <v>-0.42170000000000002</v>
      </c>
      <c r="MV12" s="55">
        <v>-0.42370000000000002</v>
      </c>
      <c r="MW12" s="55">
        <v>-0.37509999999999999</v>
      </c>
      <c r="MX12" s="55">
        <v>-0.35170000000000001</v>
      </c>
      <c r="MY12" s="55">
        <v>-0.38650000000000001</v>
      </c>
      <c r="MZ12" s="55">
        <v>-0.16669999999999999</v>
      </c>
      <c r="NA12" s="55">
        <v>7.9699999999999993E-2</v>
      </c>
      <c r="NB12" s="55">
        <v>-0.222</v>
      </c>
      <c r="NC12" s="55">
        <v>-0.31950000000000001</v>
      </c>
      <c r="ND12" s="55">
        <v>-0.34289999999999998</v>
      </c>
      <c r="NE12" s="55">
        <v>-0.29770000000000002</v>
      </c>
      <c r="NF12" s="55">
        <v>-0.19750000000000001</v>
      </c>
      <c r="NG12" s="55">
        <v>-9.5699999999999993E-2</v>
      </c>
      <c r="NH12" s="55">
        <v>-0.1804</v>
      </c>
      <c r="NI12" s="55">
        <v>-0.33250000000000002</v>
      </c>
      <c r="NJ12" s="55">
        <v>-0.32850000000000001</v>
      </c>
      <c r="NK12" s="55">
        <v>-0.28370000000000001</v>
      </c>
      <c r="NL12" s="55">
        <v>-0.26490000000000002</v>
      </c>
      <c r="NM12" s="55">
        <v>-0.158</v>
      </c>
      <c r="NN12" s="55">
        <v>-0.1148</v>
      </c>
      <c r="NO12" s="55">
        <v>-0.19239999999999999</v>
      </c>
      <c r="NP12" s="55">
        <v>-0.30320000000000003</v>
      </c>
      <c r="NQ12" s="55">
        <v>-0.28060000000000002</v>
      </c>
      <c r="NR12" s="55">
        <v>-0.27260000000000001</v>
      </c>
      <c r="NS12" s="55">
        <v>-0.25900000000000001</v>
      </c>
      <c r="NT12" s="55">
        <v>-0.153</v>
      </c>
      <c r="NU12" s="55">
        <v>-9.2299999999999993E-2</v>
      </c>
      <c r="NV12" s="55">
        <v>-0.17449999999999999</v>
      </c>
      <c r="NW12" s="55">
        <v>-0.31419999999999998</v>
      </c>
      <c r="NX12" s="55">
        <v>-0.27789999999999998</v>
      </c>
      <c r="NY12" s="55">
        <v>-0.30180000000000001</v>
      </c>
      <c r="NZ12" s="55">
        <v>-0.2606</v>
      </c>
      <c r="OA12" s="55">
        <v>-0.1704</v>
      </c>
      <c r="OB12" s="55">
        <v>-9.9599999999999994E-2</v>
      </c>
      <c r="OC12" s="55">
        <v>-7.3899999999999993E-2</v>
      </c>
      <c r="OD12" s="55">
        <v>-0.22750000000000001</v>
      </c>
      <c r="OE12" s="55">
        <v>-0.1603</v>
      </c>
      <c r="OF12" s="55">
        <v>-7.5499999999999998E-2</v>
      </c>
      <c r="OG12" s="55">
        <v>-6.8500000000000005E-2</v>
      </c>
      <c r="OH12" s="55">
        <v>-4.2599999999999999E-2</v>
      </c>
      <c r="OI12" s="55">
        <v>1.3899999999999999E-2</v>
      </c>
      <c r="OJ12" s="55">
        <v>-3.3799999999999997E-2</v>
      </c>
      <c r="OK12" s="55">
        <v>-0.19450000000000001</v>
      </c>
      <c r="OL12" s="55">
        <v>-0.21529999999999999</v>
      </c>
      <c r="OM12" s="55">
        <v>-0.1552</v>
      </c>
      <c r="ON12" s="55">
        <v>-9.9400000000000002E-2</v>
      </c>
      <c r="OO12" s="55">
        <v>-7.4700000000000003E-2</v>
      </c>
      <c r="OP12" s="55">
        <v>2.35E-2</v>
      </c>
      <c r="OQ12" s="55">
        <v>8.6599999999999996E-2</v>
      </c>
      <c r="OR12" s="55">
        <v>8.2299999999999998E-2</v>
      </c>
      <c r="OS12" s="55">
        <v>1.1599999999999999E-2</v>
      </c>
      <c r="OT12" s="55">
        <v>4.1000000000000003E-3</v>
      </c>
      <c r="OU12" s="55">
        <v>-2.3900000000000001E-2</v>
      </c>
      <c r="OV12" s="55">
        <v>-3.2199999999999999E-2</v>
      </c>
      <c r="OW12" s="55">
        <v>-3.8800000000000001E-2</v>
      </c>
      <c r="OX12" s="55">
        <v>8.9800000000000005E-2</v>
      </c>
      <c r="OY12" s="55">
        <v>-2.1399999999999999E-2</v>
      </c>
      <c r="OZ12" s="55">
        <v>1.5599999999999999E-2</v>
      </c>
      <c r="PA12" s="55">
        <v>4.2500000000000003E-2</v>
      </c>
      <c r="PB12" s="55">
        <v>7.4499999999999997E-2</v>
      </c>
      <c r="PC12" s="55">
        <v>6.5500000000000003E-2</v>
      </c>
      <c r="PD12" s="55">
        <v>6.3799999999999996E-2</v>
      </c>
      <c r="PE12" s="55">
        <v>1.83E-2</v>
      </c>
      <c r="PF12" s="55">
        <v>-0.1431</v>
      </c>
      <c r="PG12" s="55">
        <v>-0.1487</v>
      </c>
      <c r="PH12" s="55">
        <v>-0.13950000000000001</v>
      </c>
      <c r="PI12" s="55">
        <v>-6.7599999999999993E-2</v>
      </c>
      <c r="PJ12" s="55">
        <v>-2.7000000000000001E-3</v>
      </c>
      <c r="PK12" s="55">
        <v>-0.47470000000000001</v>
      </c>
      <c r="PL12" s="55">
        <v>-0.22040000000000001</v>
      </c>
      <c r="PM12" s="55">
        <v>-1.6E-2</v>
      </c>
      <c r="PN12" s="55">
        <v>-6.25E-2</v>
      </c>
      <c r="PO12" s="55">
        <v>-0.1283</v>
      </c>
      <c r="PP12" s="55">
        <v>-3.4099999999999998E-2</v>
      </c>
      <c r="PQ12" s="55">
        <v>3.9800000000000002E-2</v>
      </c>
      <c r="PR12" s="55">
        <v>6.4899999999999999E-2</v>
      </c>
      <c r="PS12" s="55">
        <v>0.1037</v>
      </c>
      <c r="PT12" s="55">
        <v>-5.2299999999999999E-2</v>
      </c>
      <c r="PU12" s="55">
        <v>-2.24E-2</v>
      </c>
      <c r="PV12" s="55">
        <v>5.5999999999999999E-3</v>
      </c>
      <c r="PW12" s="55">
        <v>0.105</v>
      </c>
      <c r="PX12" s="55">
        <v>0.1457</v>
      </c>
      <c r="PY12" s="55">
        <v>0.12590000000000001</v>
      </c>
      <c r="PZ12" s="55">
        <v>9.2999999999999999E-2</v>
      </c>
      <c r="QA12" s="55">
        <v>-8.8999999999999999E-3</v>
      </c>
      <c r="QB12" s="55">
        <v>-9.2399999999999996E-2</v>
      </c>
      <c r="QC12" s="55">
        <v>-2.1700000000000001E-2</v>
      </c>
      <c r="QD12" s="55">
        <v>-7.8899999999999998E-2</v>
      </c>
      <c r="QE12" s="55">
        <v>2.8E-3</v>
      </c>
      <c r="QF12" s="55">
        <v>5.7299999999999997E-2</v>
      </c>
      <c r="QG12" s="55">
        <v>-0.13639999999999999</v>
      </c>
      <c r="QH12" s="55">
        <v>0.16259999999999999</v>
      </c>
      <c r="QI12" s="55">
        <v>5.33E-2</v>
      </c>
      <c r="QJ12" s="55">
        <v>8.3000000000000004E-2</v>
      </c>
      <c r="QK12" s="55">
        <v>0.1376</v>
      </c>
      <c r="QL12" s="55">
        <v>0.1419</v>
      </c>
      <c r="QM12" s="55">
        <v>0.17760000000000001</v>
      </c>
      <c r="QN12" s="55">
        <v>0.28989999999999999</v>
      </c>
      <c r="QO12" s="55">
        <v>7.8899999999999998E-2</v>
      </c>
      <c r="QP12" s="55">
        <v>3.7900000000000003E-2</v>
      </c>
      <c r="QQ12" s="55">
        <v>9.9000000000000008E-3</v>
      </c>
      <c r="QR12" s="55">
        <v>6.9199999999999998E-2</v>
      </c>
      <c r="QS12" s="55">
        <v>0.1565</v>
      </c>
      <c r="QT12" s="55">
        <v>0.1636</v>
      </c>
      <c r="QU12" s="55">
        <v>-1.9699999999999999E-2</v>
      </c>
      <c r="QV12" s="55">
        <v>-9.4899999999999998E-2</v>
      </c>
      <c r="QW12" s="55">
        <v>0.28970000000000001</v>
      </c>
      <c r="QX12" s="55">
        <v>0.2263</v>
      </c>
      <c r="QY12" s="55">
        <v>0.31900000000000001</v>
      </c>
      <c r="QZ12" s="55">
        <v>0.36430000000000001</v>
      </c>
      <c r="RA12" s="55">
        <v>0.3352</v>
      </c>
      <c r="RB12" s="55">
        <v>0.64200000000000002</v>
      </c>
      <c r="RC12" s="55">
        <v>0.499</v>
      </c>
      <c r="RD12" s="55">
        <v>-8.8000000000000005E-3</v>
      </c>
      <c r="RE12" s="55">
        <v>0.1331</v>
      </c>
      <c r="RF12" s="55">
        <v>0.1731</v>
      </c>
      <c r="RG12" s="55">
        <v>0.2011</v>
      </c>
      <c r="RH12" s="55">
        <v>0.2298</v>
      </c>
      <c r="RI12" s="55">
        <v>0.2407</v>
      </c>
      <c r="RJ12" s="55">
        <v>0.20580000000000001</v>
      </c>
      <c r="RK12" s="55">
        <v>9.74E-2</v>
      </c>
      <c r="RL12" s="55">
        <v>0.15490000000000001</v>
      </c>
      <c r="RM12" s="55">
        <v>0.24099999999999999</v>
      </c>
      <c r="RN12" s="55">
        <v>0.21959999999999999</v>
      </c>
      <c r="RO12" s="55">
        <v>0.161</v>
      </c>
      <c r="RP12" s="55">
        <v>-0.30409999999999998</v>
      </c>
      <c r="RQ12" s="55">
        <v>0.1076</v>
      </c>
      <c r="RR12" s="55">
        <v>-0.17180000000000001</v>
      </c>
      <c r="RS12" s="55">
        <v>3.8300000000000001E-2</v>
      </c>
      <c r="RT12" s="55">
        <v>0.1245</v>
      </c>
      <c r="RU12" s="55">
        <v>0.21260000000000001</v>
      </c>
      <c r="RV12" s="55">
        <v>0.26169999999999999</v>
      </c>
      <c r="RW12" s="55">
        <v>0.83289999999999997</v>
      </c>
      <c r="RX12" s="55">
        <v>0.1842</v>
      </c>
      <c r="RY12" s="55">
        <v>0.1231</v>
      </c>
      <c r="RZ12" s="55">
        <v>0.111</v>
      </c>
      <c r="SA12" s="55">
        <v>0.10970000000000001</v>
      </c>
      <c r="SB12" s="55">
        <v>0.2389</v>
      </c>
      <c r="SC12" s="55">
        <v>0.25559999999999999</v>
      </c>
      <c r="SD12" s="55">
        <v>0.33589999999999998</v>
      </c>
      <c r="SE12" s="55">
        <v>0.29809999999999998</v>
      </c>
      <c r="SF12" s="55">
        <v>-0.56510000000000005</v>
      </c>
      <c r="SG12" s="55">
        <v>0.12759999999999999</v>
      </c>
      <c r="SH12" s="55">
        <v>4.1599999999999998E-2</v>
      </c>
      <c r="SI12" s="55">
        <v>0.18029999999999999</v>
      </c>
      <c r="SJ12" s="55">
        <v>0.22059999999999999</v>
      </c>
      <c r="SK12" s="55">
        <v>0.17469999999999999</v>
      </c>
      <c r="SL12" s="55">
        <v>0.55720000000000003</v>
      </c>
      <c r="SM12" s="55">
        <v>4.5199999999999997E-2</v>
      </c>
      <c r="SN12" s="55">
        <v>5.9299999999999999E-2</v>
      </c>
      <c r="SO12" s="55">
        <v>0.12989999999999999</v>
      </c>
      <c r="SP12" s="55">
        <v>0.2074</v>
      </c>
      <c r="SQ12" s="55">
        <v>0.12859999999999999</v>
      </c>
      <c r="SR12" s="55">
        <v>8.0500000000000002E-2</v>
      </c>
      <c r="SS12" s="55">
        <v>5.3699999999999998E-2</v>
      </c>
      <c r="ST12" s="55">
        <v>-1.6000000000000001E-3</v>
      </c>
      <c r="SU12" s="55">
        <v>1.09E-2</v>
      </c>
      <c r="SV12" s="55">
        <v>0.16539999999999999</v>
      </c>
      <c r="SW12" s="55">
        <v>0.15790000000000001</v>
      </c>
      <c r="SX12" s="55">
        <v>0.12130000000000001</v>
      </c>
      <c r="SY12" s="55">
        <v>0.25230000000000002</v>
      </c>
      <c r="SZ12" s="55">
        <v>0.14510000000000001</v>
      </c>
      <c r="TA12" s="55">
        <v>7.6200000000000004E-2</v>
      </c>
      <c r="TB12" s="55">
        <v>0.114</v>
      </c>
      <c r="TC12" s="55">
        <v>0.1263</v>
      </c>
      <c r="TD12" s="55">
        <v>2.7199999999999998E-2</v>
      </c>
      <c r="TE12" s="55">
        <v>0.16800000000000001</v>
      </c>
      <c r="TF12" s="55">
        <v>0.1167</v>
      </c>
      <c r="TG12" s="55">
        <v>0.1181</v>
      </c>
      <c r="TH12" s="55">
        <v>0.18090000000000001</v>
      </c>
      <c r="TI12" s="55">
        <v>0.10780000000000001</v>
      </c>
      <c r="TJ12" s="55">
        <v>0.14929999999999999</v>
      </c>
      <c r="TK12" s="55">
        <v>0.1825</v>
      </c>
      <c r="TL12" s="55">
        <v>0.25509999999999999</v>
      </c>
      <c r="TM12" s="55">
        <v>0.15959999999999999</v>
      </c>
      <c r="TN12" s="55">
        <v>0.1008</v>
      </c>
      <c r="TO12" s="55">
        <v>7.85E-2</v>
      </c>
      <c r="TP12" s="55">
        <v>2.3099999999999999E-2</v>
      </c>
      <c r="TQ12" s="55">
        <v>0.1143</v>
      </c>
      <c r="TR12" s="55">
        <v>0.14080000000000001</v>
      </c>
      <c r="TS12" s="55">
        <v>0.17030000000000001</v>
      </c>
      <c r="TT12" s="55">
        <v>0.1673</v>
      </c>
      <c r="TU12" s="55">
        <v>2.1100000000000001E-2</v>
      </c>
      <c r="TV12" s="55">
        <v>6.6E-3</v>
      </c>
      <c r="TW12" s="55">
        <v>3.6400000000000002E-2</v>
      </c>
      <c r="TX12" s="55">
        <v>9.7100000000000006E-2</v>
      </c>
      <c r="TY12" s="55">
        <v>0.13320000000000001</v>
      </c>
      <c r="TZ12" s="55">
        <v>0.16450000000000001</v>
      </c>
      <c r="UA12" s="55">
        <v>0.17829999999999999</v>
      </c>
      <c r="UB12" s="55">
        <v>-4.8999999999999998E-3</v>
      </c>
      <c r="UC12" s="55">
        <v>-3.2300000000000002E-2</v>
      </c>
      <c r="UD12" s="55">
        <v>-4.4600000000000001E-2</v>
      </c>
      <c r="UE12" s="55">
        <v>4.3900000000000002E-2</v>
      </c>
      <c r="UF12" s="55">
        <v>0.16969999999999999</v>
      </c>
      <c r="UG12" s="55">
        <v>0.2137</v>
      </c>
      <c r="UH12" s="55">
        <v>0.13500000000000001</v>
      </c>
      <c r="UI12" s="55">
        <v>-4.0599999999999997E-2</v>
      </c>
      <c r="UJ12" s="55">
        <v>-1.6500000000000001E-2</v>
      </c>
      <c r="UK12" s="55">
        <v>5.9799999999999999E-2</v>
      </c>
      <c r="UL12" s="55">
        <v>0.20580000000000001</v>
      </c>
      <c r="UM12" s="55">
        <v>0.188</v>
      </c>
      <c r="UN12" s="55">
        <v>0.19470000000000001</v>
      </c>
      <c r="UO12" s="55">
        <v>-7.2700000000000001E-2</v>
      </c>
      <c r="UP12" s="55">
        <v>-0.25090000000000001</v>
      </c>
      <c r="UQ12" s="55">
        <v>0.39910000000000001</v>
      </c>
      <c r="UR12" s="55">
        <v>0.26729999999999998</v>
      </c>
      <c r="US12" s="55">
        <v>0.25850000000000001</v>
      </c>
      <c r="UT12" s="55">
        <v>0.2702</v>
      </c>
      <c r="UU12" s="55">
        <v>0.3553</v>
      </c>
      <c r="UV12" s="55">
        <v>0.81079999999999997</v>
      </c>
      <c r="UW12" s="55">
        <v>0.53249999999999997</v>
      </c>
      <c r="UX12" s="55">
        <v>-0.1615</v>
      </c>
      <c r="UY12" s="55">
        <v>-5.5E-2</v>
      </c>
      <c r="UZ12" s="55">
        <v>4.7800000000000002E-2</v>
      </c>
      <c r="VA12" s="55">
        <v>0.15110000000000001</v>
      </c>
      <c r="VB12" s="55">
        <v>0.20280000000000001</v>
      </c>
      <c r="VC12" s="55">
        <v>0.16930000000000001</v>
      </c>
      <c r="VD12" s="55">
        <v>-1.1999999999999999E-3</v>
      </c>
      <c r="VE12" s="55">
        <v>4.9500000000000002E-2</v>
      </c>
      <c r="VF12" s="55">
        <v>6.5799999999999997E-2</v>
      </c>
      <c r="VG12" s="55">
        <v>0.14899999999999999</v>
      </c>
      <c r="VH12" s="55">
        <v>0.19020000000000001</v>
      </c>
      <c r="VI12" s="55">
        <v>0.19939999999999999</v>
      </c>
      <c r="VJ12" s="55">
        <v>0.18429999999999999</v>
      </c>
      <c r="VK12" s="55">
        <v>9.8000000000000004E-2</v>
      </c>
      <c r="VL12" s="55">
        <v>2.0500000000000001E-2</v>
      </c>
      <c r="VM12" s="55">
        <v>9.8400000000000001E-2</v>
      </c>
      <c r="VN12" s="54">
        <v>0.22</v>
      </c>
      <c r="VO12" s="55">
        <v>0.18010000000000001</v>
      </c>
      <c r="VP12" s="55">
        <v>0.1777</v>
      </c>
      <c r="VQ12" s="55">
        <v>0.13200000000000001</v>
      </c>
      <c r="VR12" s="55">
        <v>0.12189999999999999</v>
      </c>
      <c r="VS12" s="55">
        <v>0.17050000000000001</v>
      </c>
      <c r="VT12" s="55">
        <v>0.13919999999999999</v>
      </c>
      <c r="VU12" s="55">
        <v>0.22620000000000001</v>
      </c>
      <c r="VV12" s="55">
        <v>0.2505</v>
      </c>
      <c r="VW12" s="55">
        <v>0.3085</v>
      </c>
      <c r="VX12" s="55">
        <v>0.28910000000000002</v>
      </c>
      <c r="VY12" s="55">
        <v>0.1547</v>
      </c>
      <c r="VZ12" s="55">
        <v>5.0799999999999998E-2</v>
      </c>
      <c r="WA12" s="55">
        <v>0.17299999999999999</v>
      </c>
      <c r="WB12" s="55">
        <v>0.15379999999999999</v>
      </c>
      <c r="WC12" s="55">
        <v>0.15390000000000001</v>
      </c>
      <c r="WD12" s="55">
        <v>0.2586</v>
      </c>
      <c r="WE12" s="55">
        <v>0.192</v>
      </c>
      <c r="WF12" s="55">
        <v>0.1537</v>
      </c>
      <c r="WG12" s="55">
        <v>8.3400000000000002E-2</v>
      </c>
      <c r="WH12" s="55">
        <v>0.10780000000000001</v>
      </c>
      <c r="WI12" s="55">
        <v>0.12620000000000001</v>
      </c>
      <c r="WJ12" s="55">
        <v>0.17549999999999999</v>
      </c>
      <c r="WK12" s="55">
        <v>0.25740000000000002</v>
      </c>
      <c r="WL12" s="55">
        <v>0.1767</v>
      </c>
      <c r="WM12" s="55">
        <v>7.8600000000000003E-2</v>
      </c>
      <c r="WN12" s="55">
        <v>9.2399999999999996E-2</v>
      </c>
      <c r="WO12" s="55">
        <v>0.18709999999999999</v>
      </c>
      <c r="WP12" s="55">
        <v>0.21229999999999999</v>
      </c>
      <c r="WQ12" s="55">
        <v>0.28599999999999998</v>
      </c>
      <c r="WR12" s="55">
        <v>0.3906</v>
      </c>
      <c r="WS12" s="55">
        <v>0.23150000000000001</v>
      </c>
      <c r="WT12" s="55">
        <v>0.15670000000000001</v>
      </c>
      <c r="WU12" s="55">
        <v>0.20319999999999999</v>
      </c>
      <c r="WV12" s="55">
        <v>0.31869999999999998</v>
      </c>
      <c r="WW12" s="55">
        <v>0.63490000000000002</v>
      </c>
      <c r="WX12" s="55">
        <v>0.18720000000000001</v>
      </c>
      <c r="WY12" s="55">
        <v>6.13E-2</v>
      </c>
      <c r="WZ12" s="55">
        <v>-8.7099999999999997E-2</v>
      </c>
      <c r="XA12" s="55">
        <v>2.2800000000000001E-2</v>
      </c>
      <c r="XB12" s="55">
        <v>0.1011</v>
      </c>
      <c r="XC12" s="55">
        <v>8.6800000000000002E-2</v>
      </c>
      <c r="XD12" s="55">
        <v>0.151</v>
      </c>
      <c r="XE12" s="55">
        <v>0.14910000000000001</v>
      </c>
      <c r="XF12" s="55">
        <v>0.16539999999999999</v>
      </c>
      <c r="XG12" s="55">
        <v>8.8099999999999998E-2</v>
      </c>
      <c r="XH12" s="55">
        <v>-0.15340000000000001</v>
      </c>
      <c r="XI12" s="55">
        <v>0.10979999999999999</v>
      </c>
      <c r="XJ12" s="55">
        <v>0.2046</v>
      </c>
      <c r="XK12" s="55">
        <v>0.46939999999999998</v>
      </c>
      <c r="XL12" s="55">
        <v>0.2127</v>
      </c>
      <c r="XM12" s="55">
        <v>0.25259999999999999</v>
      </c>
      <c r="XN12" s="55">
        <v>0.22220000000000001</v>
      </c>
      <c r="XO12" s="55">
        <v>0.1789</v>
      </c>
      <c r="XP12" s="55">
        <v>0.2039</v>
      </c>
      <c r="XQ12" s="55">
        <v>0.33829999999999999</v>
      </c>
      <c r="XR12" s="55">
        <v>0.29870000000000002</v>
      </c>
      <c r="XS12" s="55">
        <v>0.17330000000000001</v>
      </c>
      <c r="XT12" s="55">
        <v>0.2727</v>
      </c>
      <c r="XU12" s="55">
        <v>0.2656</v>
      </c>
      <c r="XV12" s="55">
        <v>0.2268</v>
      </c>
      <c r="XW12" s="55">
        <v>0.1784</v>
      </c>
      <c r="XX12" s="54">
        <v>0.16</v>
      </c>
      <c r="XY12" s="55">
        <v>-0.1348</v>
      </c>
      <c r="XZ12" s="55">
        <v>0.20369999999999999</v>
      </c>
      <c r="YA12" s="55">
        <v>0.20530000000000001</v>
      </c>
      <c r="YB12" s="55">
        <v>0.1714</v>
      </c>
      <c r="YC12" s="55">
        <v>0.1389</v>
      </c>
      <c r="YD12" s="55">
        <v>7.9200000000000007E-2</v>
      </c>
      <c r="YE12" s="55">
        <v>6.7100000000000007E-2</v>
      </c>
      <c r="YF12" s="55">
        <v>5.7599999999999998E-2</v>
      </c>
      <c r="YG12" s="55">
        <v>0.1086</v>
      </c>
      <c r="YH12" s="55">
        <v>0.1842</v>
      </c>
      <c r="YI12" s="55">
        <v>0.23569999999999999</v>
      </c>
      <c r="YJ12" s="55">
        <v>0.1138</v>
      </c>
      <c r="YK12" s="55">
        <v>7.5300000000000006E-2</v>
      </c>
    </row>
    <row r="13" spans="1:661" x14ac:dyDescent="0.35">
      <c r="A13" s="66" t="s">
        <v>26</v>
      </c>
      <c r="B13" s="66" t="s">
        <v>111</v>
      </c>
      <c r="C13" s="66"/>
      <c r="D13" s="66"/>
      <c r="E13" s="66"/>
      <c r="F13" s="66"/>
      <c r="G13" s="66"/>
      <c r="H13" s="66"/>
      <c r="I13" s="6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c r="CZ13" s="66"/>
      <c r="DA13" s="66"/>
      <c r="DB13" s="66"/>
      <c r="DC13" s="66"/>
      <c r="DD13" s="66"/>
      <c r="DE13" s="66"/>
      <c r="DF13" s="66"/>
      <c r="DG13" s="66"/>
      <c r="DH13" s="66"/>
      <c r="DI13" s="66"/>
      <c r="DJ13" s="66"/>
      <c r="DK13" s="66"/>
      <c r="DL13" s="66"/>
      <c r="DM13" s="66"/>
      <c r="DN13" s="66"/>
      <c r="DO13" s="66"/>
      <c r="DP13" s="66"/>
      <c r="DQ13" s="66"/>
      <c r="DR13" s="66"/>
      <c r="DS13" s="66"/>
      <c r="DT13" s="66"/>
      <c r="DU13" s="66"/>
      <c r="DV13" s="66"/>
      <c r="DW13" s="66"/>
      <c r="DX13" s="66"/>
      <c r="DY13" s="66"/>
      <c r="DZ13" s="66"/>
      <c r="EA13" s="66"/>
      <c r="EB13" s="66"/>
      <c r="EC13" s="66"/>
      <c r="ED13" s="66"/>
      <c r="EE13" s="66"/>
      <c r="EF13" s="66"/>
      <c r="EG13" s="66"/>
      <c r="EH13" s="66"/>
      <c r="EI13" s="66"/>
      <c r="EJ13" s="66"/>
      <c r="EK13" s="66"/>
      <c r="EL13" s="66"/>
      <c r="EM13" s="66"/>
      <c r="EN13" s="66"/>
      <c r="EO13" s="66"/>
      <c r="EP13" s="66"/>
      <c r="EQ13" s="66"/>
      <c r="ER13" s="66"/>
      <c r="ES13" s="66"/>
      <c r="ET13" s="66"/>
      <c r="EU13" s="66"/>
      <c r="EV13" s="66"/>
      <c r="EW13" s="66"/>
      <c r="EX13" s="66"/>
      <c r="EY13" s="66"/>
      <c r="EZ13" s="66"/>
      <c r="FA13" s="66"/>
      <c r="FB13" s="66"/>
      <c r="FC13" s="66"/>
      <c r="FD13" s="66"/>
      <c r="FE13" s="66"/>
      <c r="FF13" s="66"/>
      <c r="FG13" s="66"/>
      <c r="FH13" s="66"/>
      <c r="FI13" s="66"/>
      <c r="FJ13" s="66"/>
      <c r="FK13" s="66"/>
      <c r="FL13" s="66"/>
      <c r="FM13" s="66"/>
      <c r="FN13" s="66"/>
      <c r="FO13" s="66"/>
      <c r="FP13" s="66"/>
      <c r="FQ13" s="66"/>
      <c r="FR13" s="66"/>
      <c r="FS13" s="66"/>
      <c r="FT13" s="66"/>
      <c r="FU13" s="66"/>
      <c r="FV13" s="66"/>
      <c r="FW13" s="66"/>
      <c r="FX13" s="66"/>
      <c r="FY13" s="66"/>
      <c r="FZ13" s="66"/>
      <c r="GA13" s="66"/>
      <c r="GB13" s="66"/>
      <c r="GC13" s="66"/>
      <c r="GD13" s="66"/>
      <c r="GE13" s="66"/>
      <c r="GF13" s="66"/>
      <c r="GG13" s="66"/>
      <c r="GH13" s="66"/>
      <c r="GI13" s="66"/>
      <c r="GJ13" s="66"/>
      <c r="GK13" s="66"/>
      <c r="GL13" s="66"/>
      <c r="GM13" s="66"/>
      <c r="GN13" s="66"/>
      <c r="GO13" s="66"/>
      <c r="GP13" s="66"/>
      <c r="GQ13" s="66"/>
      <c r="GR13" s="66"/>
      <c r="GS13" s="66"/>
      <c r="GT13" s="66"/>
      <c r="GU13" s="66"/>
      <c r="GV13" s="66"/>
      <c r="GW13" s="66"/>
      <c r="GX13" s="66"/>
      <c r="GY13" s="66"/>
      <c r="GZ13" s="66"/>
      <c r="HA13" s="66"/>
      <c r="HB13" s="66"/>
      <c r="HC13" s="66"/>
      <c r="HD13" s="66"/>
      <c r="HE13" s="66"/>
      <c r="HF13" s="66"/>
      <c r="HG13" s="66"/>
      <c r="HH13" s="66"/>
      <c r="HI13" s="66"/>
      <c r="HJ13" s="66"/>
      <c r="HK13" s="66"/>
      <c r="HL13" s="66"/>
      <c r="HM13" s="66"/>
      <c r="HN13" s="66"/>
      <c r="HO13" s="66"/>
      <c r="HP13" s="66"/>
      <c r="HQ13" s="66"/>
      <c r="HR13" s="66"/>
      <c r="HS13" s="66"/>
      <c r="HT13" s="66"/>
      <c r="HU13" s="66"/>
      <c r="HV13" s="66"/>
      <c r="HW13" s="66"/>
      <c r="HX13" s="66"/>
      <c r="HY13" s="66"/>
      <c r="HZ13" s="66"/>
      <c r="IA13" s="66"/>
      <c r="IB13" s="66"/>
      <c r="IC13" s="66"/>
      <c r="ID13" s="66"/>
      <c r="IE13" s="66"/>
      <c r="IF13" s="66"/>
      <c r="IG13" s="66"/>
      <c r="IH13" s="66"/>
      <c r="II13" s="66"/>
      <c r="IJ13" s="66"/>
      <c r="IK13" s="66"/>
      <c r="IL13" s="66"/>
      <c r="IM13" s="66"/>
      <c r="IN13" s="66"/>
      <c r="IO13" s="66"/>
      <c r="IP13" s="66"/>
      <c r="IQ13" s="66"/>
      <c r="IR13" s="66"/>
      <c r="IS13" s="66"/>
      <c r="IT13" s="66"/>
      <c r="IU13" s="66"/>
      <c r="IV13" s="66"/>
      <c r="IW13" s="66"/>
      <c r="IX13" s="66"/>
      <c r="IY13" s="66"/>
      <c r="IZ13" s="66"/>
      <c r="JA13" s="66"/>
      <c r="JB13" s="66"/>
      <c r="JC13" s="66"/>
      <c r="JD13" s="66"/>
      <c r="JE13" s="66"/>
      <c r="JF13" s="66"/>
      <c r="JG13" s="66"/>
      <c r="JH13" s="55">
        <v>-0.99380000000000002</v>
      </c>
      <c r="JI13" s="55">
        <v>-0.96530000000000005</v>
      </c>
      <c r="JJ13" s="55">
        <v>-0.96589999999999998</v>
      </c>
      <c r="JK13" s="55">
        <v>-0.99219999999999997</v>
      </c>
      <c r="JL13" s="55">
        <v>-0.97199999999999998</v>
      </c>
      <c r="JM13" s="55">
        <v>-0.96909999999999996</v>
      </c>
      <c r="JN13" s="55">
        <v>-0.93089999999999995</v>
      </c>
      <c r="JO13" s="55">
        <v>-0.99929999999999997</v>
      </c>
      <c r="JP13" s="55">
        <v>-0.99409999999999998</v>
      </c>
      <c r="JQ13" s="55">
        <v>-0.98729999999999996</v>
      </c>
      <c r="JR13" s="55">
        <v>-0.98450000000000004</v>
      </c>
      <c r="JS13" s="55">
        <v>-0.98380000000000001</v>
      </c>
      <c r="JT13" s="55">
        <v>-0.97540000000000004</v>
      </c>
      <c r="JU13" s="55">
        <v>-0.97819999999999996</v>
      </c>
      <c r="JV13" s="55">
        <v>-0.99850000000000005</v>
      </c>
      <c r="JW13" s="55">
        <v>-0.99809999999999999</v>
      </c>
      <c r="JX13" s="55">
        <v>-0.99550000000000005</v>
      </c>
      <c r="JY13" s="55">
        <v>-0.995</v>
      </c>
      <c r="JZ13" s="55">
        <v>-0.97419999999999995</v>
      </c>
      <c r="KA13" s="55">
        <v>-0.98209999999999997</v>
      </c>
      <c r="KB13" s="55">
        <v>-0.95650000000000002</v>
      </c>
      <c r="KC13" s="55">
        <v>-0.99470000000000003</v>
      </c>
      <c r="KD13" s="55">
        <v>-0.97240000000000004</v>
      </c>
      <c r="KE13" s="55">
        <v>-0.96889999999999998</v>
      </c>
      <c r="KF13" s="55">
        <v>-0.96679999999999999</v>
      </c>
      <c r="KG13" s="55">
        <v>-0.93240000000000001</v>
      </c>
      <c r="KH13" s="55">
        <v>-0.95150000000000001</v>
      </c>
      <c r="KI13" s="55">
        <v>-0.96719999999999995</v>
      </c>
      <c r="KJ13" s="55">
        <v>-0.9929</v>
      </c>
      <c r="KK13" s="55">
        <v>-0.995</v>
      </c>
      <c r="KL13" s="55">
        <v>-0.99350000000000005</v>
      </c>
      <c r="KM13" s="55">
        <v>-0.9839</v>
      </c>
      <c r="KN13" s="55">
        <v>-0.95830000000000004</v>
      </c>
      <c r="KO13" s="55">
        <v>-0.96609999999999996</v>
      </c>
      <c r="KP13" s="55">
        <v>-0.98799999999999999</v>
      </c>
      <c r="KQ13" s="55">
        <v>-0.99550000000000005</v>
      </c>
      <c r="KR13" s="54">
        <v>-0.99</v>
      </c>
      <c r="KS13" s="55">
        <v>-0.98850000000000005</v>
      </c>
      <c r="KT13" s="55">
        <v>-0.97940000000000005</v>
      </c>
      <c r="KU13" s="55">
        <v>-0.93140000000000001</v>
      </c>
      <c r="KV13" s="55">
        <v>-0.9405</v>
      </c>
      <c r="KW13" s="55">
        <v>-0.99280000000000002</v>
      </c>
      <c r="KX13" s="55">
        <v>-0.99619999999999997</v>
      </c>
      <c r="KY13" s="55">
        <v>-0.99080000000000001</v>
      </c>
      <c r="KZ13" s="55">
        <v>-0.9829</v>
      </c>
      <c r="LA13" s="55">
        <v>-0.997</v>
      </c>
      <c r="LB13" s="55">
        <v>-0.96099999999999997</v>
      </c>
      <c r="LC13" s="55">
        <v>-0.91700000000000004</v>
      </c>
      <c r="LD13" s="55">
        <v>-0.98839999999999995</v>
      </c>
      <c r="LE13" s="54">
        <v>-1</v>
      </c>
      <c r="LF13" s="55">
        <v>-0.99909999999999999</v>
      </c>
      <c r="LG13" s="55">
        <v>-0.99529999999999996</v>
      </c>
      <c r="LH13" s="55">
        <v>-0.95579999999999998</v>
      </c>
      <c r="LI13" s="55">
        <v>-0.99990000000000001</v>
      </c>
      <c r="LJ13" s="55">
        <v>-0.99970000000000003</v>
      </c>
      <c r="LK13" s="55">
        <v>-0.99970000000000003</v>
      </c>
      <c r="LL13" s="55">
        <v>-0.99960000000000004</v>
      </c>
      <c r="LM13" s="55">
        <v>-0.99970000000000003</v>
      </c>
      <c r="LN13" s="55">
        <v>-0.99409999999999998</v>
      </c>
      <c r="LO13" s="55">
        <v>-0.98919999999999997</v>
      </c>
      <c r="LP13" s="55">
        <v>-0.99680000000000002</v>
      </c>
      <c r="LQ13" s="55">
        <v>-0.99490000000000001</v>
      </c>
      <c r="LR13" s="55">
        <v>-0.99939999999999996</v>
      </c>
      <c r="LS13" s="55">
        <v>-0.99890000000000001</v>
      </c>
      <c r="LT13" s="55">
        <v>-0.99670000000000003</v>
      </c>
      <c r="LU13" s="55">
        <v>-0.99970000000000003</v>
      </c>
      <c r="LV13" s="55">
        <v>-0.99729999999999996</v>
      </c>
      <c r="LW13" s="55">
        <v>-0.99490000000000001</v>
      </c>
      <c r="LX13" s="55">
        <v>-0.98760000000000003</v>
      </c>
      <c r="LY13" s="55">
        <v>-0.99680000000000002</v>
      </c>
      <c r="LZ13" s="54">
        <v>-1</v>
      </c>
      <c r="MA13" s="55">
        <v>-0.99929999999999997</v>
      </c>
      <c r="MB13" s="55">
        <v>-0.99980000000000002</v>
      </c>
      <c r="MC13" s="55">
        <v>-0.9919</v>
      </c>
      <c r="MD13" s="55">
        <v>-0.995</v>
      </c>
      <c r="ME13" s="55">
        <v>-0.99490000000000001</v>
      </c>
      <c r="MF13" s="55">
        <v>-0.99329999999999996</v>
      </c>
      <c r="MG13" s="54">
        <v>-1</v>
      </c>
      <c r="MH13" s="55">
        <v>-0.98050000000000004</v>
      </c>
      <c r="MI13" s="55">
        <v>-0.99209999999999998</v>
      </c>
      <c r="MJ13" s="55">
        <v>-0.99680000000000002</v>
      </c>
      <c r="MK13" s="55">
        <v>-0.999</v>
      </c>
      <c r="ML13" s="55">
        <v>-0.98480000000000001</v>
      </c>
      <c r="MM13" s="55">
        <v>-0.99590000000000001</v>
      </c>
      <c r="MN13" s="55">
        <v>-0.99929999999999997</v>
      </c>
      <c r="MO13" s="55">
        <v>-0.99950000000000006</v>
      </c>
      <c r="MP13" s="54">
        <v>-1</v>
      </c>
      <c r="MQ13" s="55">
        <v>-0.99880000000000002</v>
      </c>
      <c r="MR13" s="55">
        <v>-0.99890000000000001</v>
      </c>
      <c r="MS13" s="55">
        <v>-0.99909999999999999</v>
      </c>
      <c r="MT13" s="55">
        <v>-0.99870000000000003</v>
      </c>
      <c r="MU13" s="54">
        <v>-1</v>
      </c>
      <c r="MV13" s="55">
        <v>-0.99629999999999996</v>
      </c>
      <c r="MW13" s="55">
        <v>-0.99729999999999996</v>
      </c>
      <c r="MX13" s="55">
        <v>-0.99239999999999995</v>
      </c>
      <c r="MY13" s="55">
        <v>-0.99819999999999998</v>
      </c>
      <c r="MZ13" s="55">
        <v>-0.99909999999999999</v>
      </c>
      <c r="NA13" s="55">
        <v>-0.99429999999999996</v>
      </c>
      <c r="NB13" s="55">
        <v>-0.99929999999999997</v>
      </c>
      <c r="NC13" s="55">
        <v>-0.99750000000000005</v>
      </c>
      <c r="ND13" s="55">
        <v>-0.99829999999999997</v>
      </c>
      <c r="NE13" s="55">
        <v>-0.998</v>
      </c>
      <c r="NF13" s="55">
        <v>-0.99719999999999998</v>
      </c>
      <c r="NG13" s="55">
        <v>-0.99770000000000003</v>
      </c>
      <c r="NH13" s="55">
        <v>-0.99739999999999995</v>
      </c>
      <c r="NI13" s="55">
        <v>-0.999</v>
      </c>
      <c r="NJ13" s="55">
        <v>-0.99719999999999998</v>
      </c>
      <c r="NK13" s="55">
        <v>-0.99760000000000004</v>
      </c>
      <c r="NL13" s="55">
        <v>-0.99860000000000004</v>
      </c>
      <c r="NM13" s="55">
        <v>-0.99829999999999997</v>
      </c>
      <c r="NN13" s="55">
        <v>-0.98040000000000005</v>
      </c>
      <c r="NO13" s="55">
        <v>-0.99629999999999996</v>
      </c>
      <c r="NP13" s="55">
        <v>-0.99750000000000005</v>
      </c>
      <c r="NQ13" s="55">
        <v>-0.998</v>
      </c>
      <c r="NR13" s="55">
        <v>-0.99750000000000005</v>
      </c>
      <c r="NS13" s="55">
        <v>-0.99070000000000003</v>
      </c>
      <c r="NT13" s="55">
        <v>-0.99580000000000002</v>
      </c>
      <c r="NU13" s="55">
        <v>-0.98870000000000002</v>
      </c>
      <c r="NV13" s="55">
        <v>-0.995</v>
      </c>
      <c r="NW13" s="55">
        <v>-0.98229999999999995</v>
      </c>
      <c r="NX13" s="55">
        <v>-0.96819999999999995</v>
      </c>
      <c r="NY13" s="55">
        <v>-0.97250000000000003</v>
      </c>
      <c r="NZ13" s="55">
        <v>-0.99250000000000005</v>
      </c>
      <c r="OA13" s="55">
        <v>-0.98770000000000002</v>
      </c>
      <c r="OB13" s="55">
        <v>-0.97929999999999995</v>
      </c>
      <c r="OC13" s="55">
        <v>-0.99450000000000005</v>
      </c>
      <c r="OD13" s="55">
        <v>-0.98870000000000002</v>
      </c>
      <c r="OE13" s="55">
        <v>-0.98939999999999995</v>
      </c>
      <c r="OF13" s="55">
        <v>-0.98499999999999999</v>
      </c>
      <c r="OG13" s="55">
        <v>-0.98939999999999995</v>
      </c>
      <c r="OH13" s="55">
        <v>-0.98440000000000005</v>
      </c>
      <c r="OI13" s="55">
        <v>-0.9929</v>
      </c>
      <c r="OJ13" s="55">
        <v>-0.99650000000000005</v>
      </c>
      <c r="OK13" s="55">
        <v>-0.98919999999999997</v>
      </c>
      <c r="OL13" s="55">
        <v>-0.98109999999999997</v>
      </c>
      <c r="OM13" s="55">
        <v>-0.97670000000000001</v>
      </c>
      <c r="ON13" s="55">
        <v>-0.98109999999999997</v>
      </c>
      <c r="OO13" s="55">
        <v>-0.98329999999999995</v>
      </c>
      <c r="OP13" s="55">
        <v>-0.96599999999999997</v>
      </c>
      <c r="OQ13" s="55">
        <v>-0.996</v>
      </c>
      <c r="OR13" s="55">
        <v>-0.97199999999999998</v>
      </c>
      <c r="OS13" s="55">
        <v>-0.9869</v>
      </c>
      <c r="OT13" s="55">
        <v>-0.99780000000000002</v>
      </c>
      <c r="OU13" s="55">
        <v>-0.99780000000000002</v>
      </c>
      <c r="OV13" s="55">
        <v>-0.99639999999999995</v>
      </c>
      <c r="OW13" s="55">
        <v>-0.98780000000000001</v>
      </c>
      <c r="OX13" s="55">
        <v>-0.98170000000000002</v>
      </c>
      <c r="OY13" s="55">
        <v>-0.9919</v>
      </c>
      <c r="OZ13" s="55">
        <v>-0.99570000000000003</v>
      </c>
      <c r="PA13" s="55">
        <v>-0.99490000000000001</v>
      </c>
      <c r="PB13" s="55">
        <v>-0.98699999999999999</v>
      </c>
      <c r="PC13" s="55">
        <v>-0.99170000000000003</v>
      </c>
      <c r="PD13" s="55">
        <v>-0.98429999999999995</v>
      </c>
      <c r="PE13" s="55">
        <v>-0.97350000000000003</v>
      </c>
      <c r="PF13" s="55">
        <v>-0.99170000000000003</v>
      </c>
      <c r="PG13" s="55">
        <v>-0.98929999999999996</v>
      </c>
      <c r="PH13" s="55">
        <v>-0.98729999999999996</v>
      </c>
      <c r="PI13" s="55">
        <v>-0.98260000000000003</v>
      </c>
      <c r="PJ13" s="55">
        <v>-0.97840000000000005</v>
      </c>
      <c r="PK13" s="55">
        <v>-0.99060000000000004</v>
      </c>
      <c r="PL13" s="55">
        <v>-0.99370000000000003</v>
      </c>
      <c r="PM13" s="55">
        <v>-0.99219999999999997</v>
      </c>
      <c r="PN13" s="55">
        <v>-0.97350000000000003</v>
      </c>
      <c r="PO13" s="55">
        <v>-0.98350000000000004</v>
      </c>
      <c r="PP13" s="55">
        <v>-0.96779999999999999</v>
      </c>
      <c r="PQ13" s="55">
        <v>-0.99039999999999995</v>
      </c>
      <c r="PR13" s="55">
        <v>-0.97399999999999998</v>
      </c>
      <c r="PS13" s="55">
        <v>-0.97789999999999999</v>
      </c>
      <c r="PT13" s="55">
        <v>-0.99029999999999996</v>
      </c>
      <c r="PU13" s="55">
        <v>-0.98939999999999995</v>
      </c>
      <c r="PV13" s="55">
        <v>-0.98329999999999995</v>
      </c>
      <c r="PW13" s="55">
        <v>-0.98460000000000003</v>
      </c>
      <c r="PX13" s="55">
        <v>-0.98699999999999999</v>
      </c>
      <c r="PY13" s="54">
        <v>-0.99</v>
      </c>
      <c r="PZ13" s="55">
        <v>-0.97550000000000003</v>
      </c>
      <c r="QA13" s="55">
        <v>-0.99419999999999997</v>
      </c>
      <c r="QB13" s="55">
        <v>-0.98550000000000004</v>
      </c>
      <c r="QC13" s="55">
        <v>-0.98650000000000004</v>
      </c>
      <c r="QD13" s="55">
        <v>-0.99009999999999998</v>
      </c>
      <c r="QE13" s="55">
        <v>-0.99129999999999996</v>
      </c>
      <c r="QF13" s="55">
        <v>-0.9708</v>
      </c>
      <c r="QG13" s="55">
        <v>-0.98580000000000001</v>
      </c>
      <c r="QH13" s="55">
        <v>-0.99139999999999995</v>
      </c>
      <c r="QI13" s="55">
        <v>-0.98140000000000005</v>
      </c>
      <c r="QJ13" s="55">
        <v>-0.99060000000000004</v>
      </c>
      <c r="QK13" s="55">
        <v>-0.99119999999999997</v>
      </c>
      <c r="QL13" s="55">
        <v>-0.98509999999999998</v>
      </c>
      <c r="QM13" s="55">
        <v>-0.95040000000000002</v>
      </c>
      <c r="QN13" s="55">
        <v>-0.95940000000000003</v>
      </c>
      <c r="QO13" s="55">
        <v>-0.96830000000000005</v>
      </c>
      <c r="QP13" s="55">
        <v>-0.95489999999999997</v>
      </c>
      <c r="QQ13" s="55">
        <v>-0.92449999999999999</v>
      </c>
      <c r="QR13" s="55">
        <v>-0.86470000000000002</v>
      </c>
      <c r="QS13" s="55">
        <v>-0.84319999999999995</v>
      </c>
      <c r="QT13" s="55">
        <v>-0.6875</v>
      </c>
      <c r="QU13" s="55">
        <v>-0.51580000000000004</v>
      </c>
      <c r="QV13" s="55">
        <v>-0.1229</v>
      </c>
      <c r="QW13" s="55">
        <v>-0.69620000000000004</v>
      </c>
      <c r="QX13" s="55">
        <v>-0.69079999999999997</v>
      </c>
      <c r="QY13" s="55">
        <v>-0.67220000000000002</v>
      </c>
      <c r="QZ13" s="55">
        <v>-0.4471</v>
      </c>
      <c r="RA13" s="55">
        <v>-0.26860000000000001</v>
      </c>
      <c r="RB13" s="55">
        <v>-9.5799999999999996E-2</v>
      </c>
      <c r="RC13" s="55">
        <v>-0.36849999999999999</v>
      </c>
      <c r="RD13" s="55">
        <v>-0.18840000000000001</v>
      </c>
      <c r="RE13" s="55">
        <v>1.2699999999999999E-2</v>
      </c>
      <c r="RF13" s="55">
        <v>3.9399999999999998E-2</v>
      </c>
      <c r="RG13" s="55">
        <v>4.3999999999999997E-2</v>
      </c>
      <c r="RH13" s="55">
        <v>0.10150000000000001</v>
      </c>
      <c r="RI13" s="55">
        <v>-0.26219999999999999</v>
      </c>
      <c r="RJ13" s="55">
        <v>-0.59179999999999999</v>
      </c>
      <c r="RK13" s="55">
        <v>-0.19789999999999999</v>
      </c>
      <c r="RL13" s="55">
        <v>-7.5300000000000006E-2</v>
      </c>
      <c r="RM13" s="55">
        <v>0.11840000000000001</v>
      </c>
      <c r="RN13" s="55">
        <v>0.4698</v>
      </c>
      <c r="RO13" s="55">
        <v>0.496</v>
      </c>
      <c r="RP13" s="55">
        <v>0.43130000000000002</v>
      </c>
      <c r="RQ13" s="55">
        <v>8.0299999999999996E-2</v>
      </c>
      <c r="RR13" s="55">
        <v>0.19009999999999999</v>
      </c>
      <c r="RS13" s="55">
        <v>6.2E-2</v>
      </c>
      <c r="RT13" s="55">
        <v>-4.1200000000000001E-2</v>
      </c>
      <c r="RU13" s="55">
        <v>0.39529999999999998</v>
      </c>
      <c r="RV13" s="55">
        <v>8.3000000000000004E-2</v>
      </c>
      <c r="RW13" s="55">
        <v>0.45050000000000001</v>
      </c>
      <c r="RX13" s="55">
        <v>4.7500000000000001E-2</v>
      </c>
      <c r="RY13" s="55">
        <v>3.6200000000000003E-2</v>
      </c>
      <c r="RZ13" s="55">
        <v>0.31059999999999999</v>
      </c>
      <c r="SA13" s="55">
        <v>8.5400000000000004E-2</v>
      </c>
      <c r="SB13" s="55">
        <v>0.29070000000000001</v>
      </c>
      <c r="SC13" s="55">
        <v>0.51770000000000005</v>
      </c>
      <c r="SD13" s="55">
        <v>0.75760000000000005</v>
      </c>
      <c r="SE13" s="55">
        <v>0.18049999999999999</v>
      </c>
      <c r="SF13" s="55">
        <v>0.24210000000000001</v>
      </c>
      <c r="SG13" s="55">
        <v>0.31900000000000001</v>
      </c>
      <c r="SH13" s="55">
        <v>0.46870000000000001</v>
      </c>
      <c r="SI13" s="54">
        <v>0.48</v>
      </c>
      <c r="SJ13" s="55">
        <v>0.78159999999999996</v>
      </c>
      <c r="SK13" s="55">
        <v>0.70589999999999997</v>
      </c>
      <c r="SL13" s="55">
        <v>0.2787</v>
      </c>
      <c r="SM13" s="55">
        <v>0.37480000000000002</v>
      </c>
      <c r="SN13" s="55">
        <v>0.34350000000000003</v>
      </c>
      <c r="SO13" s="55">
        <v>0.2757</v>
      </c>
      <c r="SP13" s="55">
        <v>0.30320000000000003</v>
      </c>
      <c r="SQ13" s="55">
        <v>0.66300000000000003</v>
      </c>
      <c r="SR13" s="55">
        <v>0.83089999999999997</v>
      </c>
      <c r="SS13" s="55">
        <v>0.29620000000000002</v>
      </c>
      <c r="ST13" s="55">
        <v>0.4743</v>
      </c>
      <c r="SU13" s="55">
        <v>0.59119999999999995</v>
      </c>
      <c r="SV13" s="55">
        <v>0.65449999999999997</v>
      </c>
      <c r="SW13" s="55">
        <v>0.88639999999999997</v>
      </c>
      <c r="SX13" s="55">
        <v>0.88780000000000003</v>
      </c>
      <c r="SY13" s="55">
        <v>0.98560000000000003</v>
      </c>
      <c r="SZ13" s="55">
        <v>0.57079999999999997</v>
      </c>
      <c r="TA13" s="55">
        <v>0.48520000000000002</v>
      </c>
      <c r="TB13" s="54">
        <v>0.54</v>
      </c>
      <c r="TC13" s="55">
        <v>0.83730000000000004</v>
      </c>
      <c r="TD13" s="55">
        <v>0.76890000000000003</v>
      </c>
      <c r="TE13" s="55">
        <v>0.75719999999999998</v>
      </c>
      <c r="TF13" s="55">
        <v>0.61709999999999998</v>
      </c>
      <c r="TG13" s="55">
        <v>0.73460000000000003</v>
      </c>
      <c r="TH13" s="55">
        <v>0.90100000000000002</v>
      </c>
      <c r="TI13" s="55">
        <v>1.2055</v>
      </c>
      <c r="TJ13" s="55">
        <v>1.0438000000000001</v>
      </c>
      <c r="TK13" s="55">
        <v>0.88290000000000002</v>
      </c>
      <c r="TL13" s="55">
        <v>0.76570000000000005</v>
      </c>
      <c r="TM13" s="55">
        <v>1.0384</v>
      </c>
      <c r="TN13" s="55">
        <v>0.65239999999999998</v>
      </c>
      <c r="TO13" s="55">
        <v>0.69479999999999997</v>
      </c>
      <c r="TP13" s="55">
        <v>0.58499999999999996</v>
      </c>
      <c r="TQ13" s="55">
        <v>0.90680000000000005</v>
      </c>
      <c r="TR13" s="55">
        <v>0.96050000000000002</v>
      </c>
      <c r="TS13" s="55">
        <v>0.84140000000000004</v>
      </c>
      <c r="TT13" s="55">
        <v>0.83620000000000005</v>
      </c>
      <c r="TU13" s="55">
        <v>0.59419999999999995</v>
      </c>
      <c r="TV13" s="55">
        <v>0.54369999999999996</v>
      </c>
      <c r="TW13" s="55">
        <v>0.89590000000000003</v>
      </c>
      <c r="TX13" s="55">
        <v>0.7671</v>
      </c>
      <c r="TY13" s="55">
        <v>0.73729999999999996</v>
      </c>
      <c r="TZ13" s="55">
        <v>0.43440000000000001</v>
      </c>
      <c r="UA13" s="55">
        <v>0.85819999999999996</v>
      </c>
      <c r="UB13" s="55">
        <v>0.73519999999999996</v>
      </c>
      <c r="UC13" s="55">
        <v>0.50790000000000002</v>
      </c>
      <c r="UD13" s="55">
        <v>0.95040000000000002</v>
      </c>
      <c r="UE13" s="55">
        <v>0.85319999999999996</v>
      </c>
      <c r="UF13" s="55">
        <v>0.80189999999999995</v>
      </c>
      <c r="UG13" s="55">
        <v>0.59279999999999999</v>
      </c>
      <c r="UH13" s="55">
        <v>0.74270000000000003</v>
      </c>
      <c r="UI13" s="55">
        <v>0.73729999999999996</v>
      </c>
      <c r="UJ13" s="55">
        <v>0.85009999999999997</v>
      </c>
      <c r="UK13" s="55">
        <v>0.92649999999999999</v>
      </c>
      <c r="UL13" s="55">
        <v>1.0562</v>
      </c>
      <c r="UM13" s="55">
        <v>0.7137</v>
      </c>
      <c r="UN13" s="55">
        <v>0.60170000000000001</v>
      </c>
      <c r="UO13" s="55">
        <v>0.82840000000000003</v>
      </c>
      <c r="UP13" s="55">
        <v>0.67720000000000002</v>
      </c>
      <c r="UQ13" s="55">
        <v>0.5484</v>
      </c>
      <c r="UR13" s="55">
        <v>0.70920000000000005</v>
      </c>
      <c r="US13" s="55">
        <v>0.62770000000000004</v>
      </c>
      <c r="UT13" s="55">
        <v>0.41499999999999998</v>
      </c>
      <c r="UU13" s="55">
        <v>0.18440000000000001</v>
      </c>
      <c r="UV13" s="55">
        <v>0.19500000000000001</v>
      </c>
      <c r="UW13" s="55">
        <v>0.24759999999999999</v>
      </c>
      <c r="UX13" s="55">
        <v>0.40500000000000003</v>
      </c>
      <c r="UY13" s="55">
        <v>0.79449999999999998</v>
      </c>
      <c r="UZ13" s="55">
        <v>0.45829999999999999</v>
      </c>
      <c r="VA13" s="55">
        <v>0.4244</v>
      </c>
      <c r="VB13" s="55">
        <v>0.41149999999999998</v>
      </c>
      <c r="VC13" s="55">
        <v>0.58540000000000003</v>
      </c>
      <c r="VD13" s="55">
        <v>0.3024</v>
      </c>
      <c r="VE13" s="55">
        <v>0.3039</v>
      </c>
      <c r="VF13" s="55">
        <v>0.39100000000000001</v>
      </c>
      <c r="VG13" s="55">
        <v>0.40649999999999997</v>
      </c>
      <c r="VH13" s="55">
        <v>0.40949999999999998</v>
      </c>
      <c r="VI13" s="55">
        <v>0.39169999999999999</v>
      </c>
      <c r="VJ13" s="55">
        <v>0.57150000000000001</v>
      </c>
      <c r="VK13" s="55">
        <v>0.20349999999999999</v>
      </c>
      <c r="VL13" s="55">
        <v>0.15509999999999999</v>
      </c>
      <c r="VM13" s="55">
        <v>0.22189999999999999</v>
      </c>
      <c r="VN13" s="55">
        <v>0.27439999999999998</v>
      </c>
      <c r="VO13" s="55">
        <v>0.27760000000000001</v>
      </c>
      <c r="VP13" s="55">
        <v>0.23319999999999999</v>
      </c>
      <c r="VQ13" s="55">
        <v>0.16589999999999999</v>
      </c>
      <c r="VR13" s="55">
        <v>0.28810000000000002</v>
      </c>
      <c r="VS13" s="55">
        <v>0.38650000000000001</v>
      </c>
      <c r="VT13" s="55">
        <v>2.52E-2</v>
      </c>
      <c r="VU13" s="55">
        <v>3.8399999999999997E-2</v>
      </c>
      <c r="VV13" s="55">
        <v>0.3518</v>
      </c>
      <c r="VW13" s="55">
        <v>0.31469999999999998</v>
      </c>
      <c r="VX13" s="55">
        <v>0.35239999999999999</v>
      </c>
      <c r="VY13" s="55">
        <v>0.221</v>
      </c>
      <c r="VZ13" s="55">
        <v>0.22220000000000001</v>
      </c>
      <c r="WA13" s="55">
        <v>0.27829999999999999</v>
      </c>
      <c r="WB13" s="55">
        <v>0.34570000000000001</v>
      </c>
      <c r="WC13" s="55">
        <v>0.35199999999999998</v>
      </c>
      <c r="WD13" s="55">
        <v>0.34229999999999999</v>
      </c>
      <c r="WE13" s="55">
        <v>0.55510000000000004</v>
      </c>
      <c r="WF13" s="55">
        <v>0.504</v>
      </c>
      <c r="WG13" s="55">
        <v>0.21460000000000001</v>
      </c>
      <c r="WH13" s="55">
        <v>0.40200000000000002</v>
      </c>
      <c r="WI13" s="55">
        <v>0.37209999999999999</v>
      </c>
      <c r="WJ13" s="55">
        <v>0.30409999999999998</v>
      </c>
      <c r="WK13" s="55">
        <v>0.18859999999999999</v>
      </c>
      <c r="WL13" s="55">
        <v>0.3448</v>
      </c>
      <c r="WM13" s="55">
        <v>4.1099999999999998E-2</v>
      </c>
      <c r="WN13" s="55">
        <v>0.1081</v>
      </c>
      <c r="WO13" s="55">
        <v>0.23930000000000001</v>
      </c>
      <c r="WP13" s="55">
        <v>0.25269999999999998</v>
      </c>
      <c r="WQ13" s="55">
        <v>0.31759999999999999</v>
      </c>
      <c r="WR13" s="55">
        <v>0.26150000000000001</v>
      </c>
      <c r="WS13" s="55">
        <v>0.2389</v>
      </c>
      <c r="WT13" s="55">
        <v>4.2999999999999997E-2</v>
      </c>
      <c r="WU13" s="55">
        <v>0.1018</v>
      </c>
      <c r="WV13" s="55">
        <v>0.1479</v>
      </c>
      <c r="WW13" s="55">
        <v>4.0099999999999997E-2</v>
      </c>
      <c r="WX13" s="55">
        <v>0.1249</v>
      </c>
      <c r="WY13" s="55">
        <v>0.25030000000000002</v>
      </c>
      <c r="WZ13" s="55">
        <v>0.6976</v>
      </c>
      <c r="XA13" s="55">
        <v>0.94750000000000001</v>
      </c>
      <c r="XB13" s="55">
        <v>0.1242</v>
      </c>
      <c r="XC13" s="55">
        <v>0.11600000000000001</v>
      </c>
      <c r="XD13" s="55">
        <v>0.23180000000000001</v>
      </c>
      <c r="XE13" s="55">
        <v>0.21390000000000001</v>
      </c>
      <c r="XF13" s="55">
        <v>7.9000000000000001E-2</v>
      </c>
      <c r="XG13" s="55">
        <v>-5.8700000000000002E-2</v>
      </c>
      <c r="XH13" s="55">
        <v>4.7399999999999998E-2</v>
      </c>
      <c r="XI13" s="55">
        <v>-8.0999999999999996E-3</v>
      </c>
      <c r="XJ13" s="55">
        <v>5.0999999999999997E-2</v>
      </c>
      <c r="XK13" s="55">
        <v>5.16E-2</v>
      </c>
      <c r="XL13" s="55">
        <v>8.5800000000000001E-2</v>
      </c>
      <c r="XM13" s="55">
        <v>9.7900000000000001E-2</v>
      </c>
      <c r="XN13" s="55">
        <v>-1.9699999999999999E-2</v>
      </c>
      <c r="XO13" s="55">
        <v>-0.1084</v>
      </c>
      <c r="XP13" s="55">
        <v>-0.17780000000000001</v>
      </c>
      <c r="XQ13" s="55">
        <v>-8.9200000000000002E-2</v>
      </c>
      <c r="XR13" s="55">
        <v>-0.1069</v>
      </c>
      <c r="XS13" s="55">
        <v>-7.0999999999999994E-2</v>
      </c>
      <c r="XT13" s="55">
        <v>-2.2800000000000001E-2</v>
      </c>
      <c r="XU13" s="55">
        <v>-3.2199999999999999E-2</v>
      </c>
      <c r="XV13" s="55">
        <v>-0.25209999999999999</v>
      </c>
      <c r="XW13" s="55">
        <v>-0.2472</v>
      </c>
      <c r="XX13" s="55">
        <v>-0.252</v>
      </c>
      <c r="XY13" s="55">
        <v>-0.25609999999999999</v>
      </c>
      <c r="XZ13" s="55">
        <v>-0.21490000000000001</v>
      </c>
      <c r="YA13" s="55">
        <v>-0.1051</v>
      </c>
      <c r="YB13" s="55">
        <v>-0.28639999999999999</v>
      </c>
      <c r="YC13" s="55">
        <v>-0.57840000000000003</v>
      </c>
      <c r="YD13" s="55">
        <v>-0.54579999999999995</v>
      </c>
      <c r="YE13" s="55">
        <v>-0.42380000000000001</v>
      </c>
      <c r="YF13" s="55">
        <v>-0.43869999999999998</v>
      </c>
      <c r="YG13" s="54">
        <v>-0.23</v>
      </c>
      <c r="YH13" s="55">
        <v>-0.40860000000000002</v>
      </c>
      <c r="YI13" s="55">
        <v>-0.5131</v>
      </c>
      <c r="YJ13" s="55">
        <v>-0.628</v>
      </c>
      <c r="YK13" s="55">
        <v>-0.59330000000000005</v>
      </c>
    </row>
    <row r="14" spans="1:661" x14ac:dyDescent="0.35">
      <c r="A14" s="66" t="s">
        <v>26</v>
      </c>
      <c r="B14" s="66" t="s">
        <v>30</v>
      </c>
      <c r="C14" s="54">
        <v>-0.06</v>
      </c>
      <c r="D14" s="54">
        <v>-0.02</v>
      </c>
      <c r="E14" s="54">
        <v>-0.02</v>
      </c>
      <c r="F14" s="54">
        <v>-0.09</v>
      </c>
      <c r="G14" s="54">
        <v>0.01</v>
      </c>
      <c r="H14" s="54">
        <v>0.01</v>
      </c>
      <c r="I14" s="54">
        <v>0.28999999999999998</v>
      </c>
      <c r="J14" s="54">
        <v>0.06</v>
      </c>
      <c r="K14" s="54">
        <v>0.09</v>
      </c>
      <c r="L14" s="54">
        <v>0.1</v>
      </c>
      <c r="M14" s="54">
        <v>-0.18</v>
      </c>
      <c r="N14" s="54">
        <v>-0.13</v>
      </c>
      <c r="O14" s="54">
        <v>-0.15</v>
      </c>
      <c r="P14" s="54">
        <v>0.03</v>
      </c>
      <c r="Q14" s="54">
        <v>-0.17</v>
      </c>
      <c r="R14" s="54">
        <v>0</v>
      </c>
      <c r="S14" s="54">
        <v>0</v>
      </c>
      <c r="T14" s="54">
        <v>-0.08</v>
      </c>
      <c r="U14" s="54">
        <v>-0.08</v>
      </c>
      <c r="V14" s="54">
        <v>-0.11</v>
      </c>
      <c r="W14" s="54">
        <v>-0.17</v>
      </c>
      <c r="X14" s="54">
        <v>-0.2</v>
      </c>
      <c r="Y14" s="54">
        <v>-0.17</v>
      </c>
      <c r="Z14" s="54">
        <v>-0.12</v>
      </c>
      <c r="AA14" s="54">
        <v>-0.23</v>
      </c>
      <c r="AB14" s="54">
        <v>-0.34</v>
      </c>
      <c r="AC14" s="54">
        <v>-0.28999999999999998</v>
      </c>
      <c r="AD14" s="54">
        <v>-0.33</v>
      </c>
      <c r="AE14" s="54">
        <v>-0.42</v>
      </c>
      <c r="AF14" s="54">
        <v>-0.44</v>
      </c>
      <c r="AG14" s="55">
        <v>-0.5615</v>
      </c>
      <c r="AH14" s="55">
        <v>-0.73340000000000005</v>
      </c>
      <c r="AI14" s="55">
        <v>-0.83699999999999997</v>
      </c>
      <c r="AJ14" s="55">
        <v>-0.92610000000000003</v>
      </c>
      <c r="AK14" s="55">
        <v>-0.96230000000000004</v>
      </c>
      <c r="AL14" s="55">
        <v>-0.97540000000000004</v>
      </c>
      <c r="AM14" s="55">
        <v>-0.97560000000000002</v>
      </c>
      <c r="AN14" s="55">
        <v>-0.97529999999999994</v>
      </c>
      <c r="AO14" s="55">
        <v>-0.97850000000000004</v>
      </c>
      <c r="AP14" s="55">
        <v>-0.97819999999999996</v>
      </c>
      <c r="AQ14" s="55">
        <v>-0.98699999999999999</v>
      </c>
      <c r="AR14" s="55">
        <v>-0.99450000000000005</v>
      </c>
      <c r="AS14" s="55">
        <v>-0.99019999999999997</v>
      </c>
      <c r="AT14" s="55">
        <v>-0.99890000000000001</v>
      </c>
      <c r="AU14" s="55">
        <v>-0.9929</v>
      </c>
      <c r="AV14" s="55">
        <v>-0.99690000000000001</v>
      </c>
      <c r="AW14" s="55">
        <v>-0.99629999999999996</v>
      </c>
      <c r="AX14" s="54">
        <v>-1</v>
      </c>
      <c r="AY14" s="54">
        <v>-1</v>
      </c>
      <c r="AZ14" s="54">
        <v>-1</v>
      </c>
      <c r="BA14" s="55">
        <v>-0.99909999999999999</v>
      </c>
      <c r="BB14" s="54">
        <v>-1</v>
      </c>
      <c r="BC14" s="54">
        <v>-1</v>
      </c>
      <c r="BD14" s="54">
        <v>-1</v>
      </c>
      <c r="BE14" s="54">
        <v>-1</v>
      </c>
      <c r="BF14" s="54">
        <v>-1</v>
      </c>
      <c r="BG14" s="54">
        <v>-1</v>
      </c>
      <c r="BH14" s="54">
        <v>-1</v>
      </c>
      <c r="BI14" s="54">
        <v>-1</v>
      </c>
      <c r="BJ14" s="54">
        <v>-1</v>
      </c>
      <c r="BK14" s="54">
        <v>-1</v>
      </c>
      <c r="BL14" s="54">
        <v>-1</v>
      </c>
      <c r="BM14" s="54">
        <v>-1</v>
      </c>
      <c r="BN14" s="54">
        <v>-1</v>
      </c>
      <c r="BO14" s="54">
        <v>-1</v>
      </c>
      <c r="BP14" s="54">
        <v>-1</v>
      </c>
      <c r="BQ14" s="54">
        <v>-1</v>
      </c>
      <c r="BR14" s="54">
        <v>-1</v>
      </c>
      <c r="BS14" s="54">
        <v>-1</v>
      </c>
      <c r="BT14" s="54">
        <v>-1</v>
      </c>
      <c r="BU14" s="54">
        <v>-1</v>
      </c>
      <c r="BV14" s="54">
        <v>-1</v>
      </c>
      <c r="BW14" s="54">
        <v>-1</v>
      </c>
      <c r="BX14" s="54">
        <v>-1</v>
      </c>
      <c r="BY14" s="54">
        <v>-1</v>
      </c>
      <c r="BZ14" s="54">
        <v>-1</v>
      </c>
      <c r="CA14" s="54">
        <v>-1</v>
      </c>
      <c r="CB14" s="54">
        <v>-1</v>
      </c>
      <c r="CC14" s="54">
        <v>-1</v>
      </c>
      <c r="CD14" s="54">
        <v>-1</v>
      </c>
      <c r="CE14" s="54">
        <v>-1</v>
      </c>
      <c r="CF14" s="54">
        <v>-1</v>
      </c>
      <c r="CG14" s="54">
        <v>-1</v>
      </c>
      <c r="CH14" s="55">
        <v>-0.99739999999999995</v>
      </c>
      <c r="CI14" s="55">
        <v>-0.98250000000000004</v>
      </c>
      <c r="CJ14" s="55">
        <v>-0.97430000000000005</v>
      </c>
      <c r="CK14" s="55">
        <v>-0.99029999999999996</v>
      </c>
      <c r="CL14" s="55">
        <v>-0.93220000000000003</v>
      </c>
      <c r="CM14" s="55">
        <v>-0.99299999999999999</v>
      </c>
      <c r="CN14" s="54">
        <v>-1</v>
      </c>
      <c r="CO14" s="54">
        <v>-1</v>
      </c>
      <c r="CP14" s="54">
        <v>-1</v>
      </c>
      <c r="CQ14" s="55">
        <v>-0.98929999999999996</v>
      </c>
      <c r="CR14" s="55">
        <v>-0.97099999999999997</v>
      </c>
      <c r="CS14" s="55">
        <v>-0.96140000000000003</v>
      </c>
      <c r="CT14" s="55">
        <v>-0.96440000000000003</v>
      </c>
      <c r="CU14" s="55">
        <v>-0.97989999999999999</v>
      </c>
      <c r="CV14" s="55">
        <v>-0.97540000000000004</v>
      </c>
      <c r="CW14" s="55">
        <v>-0.99109999999999998</v>
      </c>
      <c r="CX14" s="55">
        <v>-0.99909999999999999</v>
      </c>
      <c r="CY14" s="55">
        <v>-0.98219999999999996</v>
      </c>
      <c r="CZ14" s="55">
        <v>-0.99850000000000005</v>
      </c>
      <c r="DA14" s="55">
        <v>-0.99919999999999998</v>
      </c>
      <c r="DB14" s="54">
        <v>-1</v>
      </c>
      <c r="DC14" s="55">
        <v>-0.99380000000000002</v>
      </c>
      <c r="DD14" s="55">
        <v>-0.99660000000000004</v>
      </c>
      <c r="DE14" s="55">
        <v>-0.98919999999999997</v>
      </c>
      <c r="DF14" s="55">
        <v>-0.97709999999999997</v>
      </c>
      <c r="DG14" s="55">
        <v>-0.9657</v>
      </c>
      <c r="DH14" s="55">
        <v>-0.98409999999999997</v>
      </c>
      <c r="DI14" s="55">
        <v>-0.98780000000000001</v>
      </c>
      <c r="DJ14" s="55">
        <v>-0.97470000000000001</v>
      </c>
      <c r="DK14" s="55">
        <v>-0.96740000000000004</v>
      </c>
      <c r="DL14" s="55">
        <v>-0.95660000000000001</v>
      </c>
      <c r="DM14" s="55">
        <v>-0.97260000000000002</v>
      </c>
      <c r="DN14" s="55">
        <v>-0.96660000000000001</v>
      </c>
      <c r="DO14" s="55">
        <v>-0.96699999999999997</v>
      </c>
      <c r="DP14" s="55">
        <v>-0.98839999999999995</v>
      </c>
      <c r="DQ14" s="55">
        <v>-0.92290000000000005</v>
      </c>
      <c r="DR14" s="55">
        <v>-0.92430000000000001</v>
      </c>
      <c r="DS14" s="55">
        <v>-0.90900000000000003</v>
      </c>
      <c r="DT14" s="55">
        <v>-0.90580000000000005</v>
      </c>
      <c r="DU14" s="55">
        <v>-0.86499999999999999</v>
      </c>
      <c r="DV14" s="55">
        <v>-0.81850000000000001</v>
      </c>
      <c r="DW14" s="55">
        <v>-0.75839999999999996</v>
      </c>
      <c r="DX14" s="55">
        <v>-0.90500000000000003</v>
      </c>
      <c r="DY14" s="55">
        <v>-0.84689999999999999</v>
      </c>
      <c r="DZ14" s="55">
        <v>-0.77290000000000003</v>
      </c>
      <c r="EA14" s="55">
        <v>-0.83009999999999995</v>
      </c>
      <c r="EB14" s="55">
        <v>-0.75219999999999998</v>
      </c>
      <c r="EC14" s="55">
        <v>-0.79679999999999995</v>
      </c>
      <c r="ED14" s="55">
        <v>-0.78090000000000004</v>
      </c>
      <c r="EE14" s="55">
        <v>-0.80310000000000004</v>
      </c>
      <c r="EF14" s="55">
        <v>-0.80669999999999997</v>
      </c>
      <c r="EG14" s="55">
        <v>-0.81659999999999999</v>
      </c>
      <c r="EH14" s="55">
        <v>-0.73429999999999995</v>
      </c>
      <c r="EI14" s="55">
        <v>-0.68989999999999996</v>
      </c>
      <c r="EJ14" s="55">
        <v>-0.54859999999999998</v>
      </c>
      <c r="EK14" s="55">
        <v>-0.5252</v>
      </c>
      <c r="EL14" s="55">
        <v>-0.58860000000000001</v>
      </c>
      <c r="EM14" s="55">
        <v>-0.60489999999999999</v>
      </c>
      <c r="EN14" s="55">
        <v>-0.57250000000000001</v>
      </c>
      <c r="EO14" s="55">
        <v>-0.57099999999999995</v>
      </c>
      <c r="EP14" s="55">
        <v>-0.51829999999999998</v>
      </c>
      <c r="EQ14" s="55">
        <v>-0.51190000000000002</v>
      </c>
      <c r="ER14" s="55">
        <v>-0.44040000000000001</v>
      </c>
      <c r="ES14" s="55">
        <v>-0.56369999999999998</v>
      </c>
      <c r="ET14" s="55">
        <v>-0.63629999999999998</v>
      </c>
      <c r="EU14" s="55">
        <v>-0.53539999999999999</v>
      </c>
      <c r="EV14" s="55">
        <v>-0.54990000000000006</v>
      </c>
      <c r="EW14" s="55">
        <v>-0.44450000000000001</v>
      </c>
      <c r="EX14" s="54">
        <v>-0.41</v>
      </c>
      <c r="EY14" s="55">
        <v>-0.4738</v>
      </c>
      <c r="EZ14" s="55">
        <v>-0.46010000000000001</v>
      </c>
      <c r="FA14" s="55">
        <v>-0.53979999999999995</v>
      </c>
      <c r="FB14" s="55">
        <v>-0.44340000000000002</v>
      </c>
      <c r="FC14" s="55">
        <v>-0.50900000000000001</v>
      </c>
      <c r="FD14" s="55">
        <v>-0.47410000000000002</v>
      </c>
      <c r="FE14" s="55">
        <v>-0.33900000000000002</v>
      </c>
      <c r="FF14" s="55">
        <v>-0.42609999999999998</v>
      </c>
      <c r="FG14" s="55">
        <v>-0.44540000000000002</v>
      </c>
      <c r="FH14" s="55">
        <v>-0.44469999999999998</v>
      </c>
      <c r="FI14" s="55">
        <v>-0.35770000000000002</v>
      </c>
      <c r="FJ14" s="55">
        <v>-0.43130000000000002</v>
      </c>
      <c r="FK14" s="55">
        <v>-0.42459999999999998</v>
      </c>
      <c r="FL14" s="55">
        <v>-0.42980000000000002</v>
      </c>
      <c r="FM14" s="55">
        <v>-0.38869999999999999</v>
      </c>
      <c r="FN14" s="55">
        <v>-0.39429999999999998</v>
      </c>
      <c r="FO14" s="55">
        <v>-0.45839999999999997</v>
      </c>
      <c r="FP14" s="55">
        <v>-0.2838</v>
      </c>
      <c r="FQ14" s="55">
        <v>-0.43519999999999998</v>
      </c>
      <c r="FR14" s="55">
        <v>-0.38369999999999999</v>
      </c>
      <c r="FS14" s="55">
        <v>-0.3211</v>
      </c>
      <c r="FT14" s="55">
        <v>-0.27789999999999998</v>
      </c>
      <c r="FU14" s="55">
        <v>-0.46400000000000002</v>
      </c>
      <c r="FV14" s="55">
        <v>-0.44679999999999997</v>
      </c>
      <c r="FW14" s="55">
        <v>-0.35199999999999998</v>
      </c>
      <c r="FX14" s="55">
        <v>-0.44500000000000001</v>
      </c>
      <c r="FY14" s="55">
        <v>-0.39019999999999999</v>
      </c>
      <c r="FZ14" s="55">
        <v>-0.32990000000000003</v>
      </c>
      <c r="GA14" s="55">
        <v>-0.39589999999999997</v>
      </c>
      <c r="GB14" s="55">
        <v>-0.4158</v>
      </c>
      <c r="GC14" s="55">
        <v>-0.49259999999999998</v>
      </c>
      <c r="GD14" s="55">
        <v>-0.74119999999999997</v>
      </c>
      <c r="GE14" s="55">
        <v>-0.56510000000000005</v>
      </c>
      <c r="GF14" s="55">
        <v>-0.28070000000000001</v>
      </c>
      <c r="GG14" s="55">
        <v>-0.24560000000000001</v>
      </c>
      <c r="GH14" s="55">
        <v>-0.215</v>
      </c>
      <c r="GI14" s="55">
        <v>-0.31059999999999999</v>
      </c>
      <c r="GJ14" s="55">
        <v>-0.37380000000000002</v>
      </c>
      <c r="GK14" s="55">
        <v>-0.23330000000000001</v>
      </c>
      <c r="GL14" s="55">
        <v>-0.35560000000000003</v>
      </c>
      <c r="GM14" s="55">
        <v>-0.34029999999999999</v>
      </c>
      <c r="GN14" s="55">
        <v>-0.3352</v>
      </c>
      <c r="GO14" s="55">
        <v>-0.42759999999999998</v>
      </c>
      <c r="GP14" s="55">
        <v>-0.46899999999999997</v>
      </c>
      <c r="GQ14" s="55">
        <v>-0.37990000000000002</v>
      </c>
      <c r="GR14" s="55">
        <v>1.5E-3</v>
      </c>
      <c r="GS14" s="55">
        <v>-2.4799999999999999E-2</v>
      </c>
      <c r="GT14" s="55">
        <v>-6.9500000000000006E-2</v>
      </c>
      <c r="GU14" s="55">
        <v>9.2299999999999993E-2</v>
      </c>
      <c r="GV14" s="55">
        <v>0.32150000000000001</v>
      </c>
      <c r="GW14" s="55">
        <v>0.35189999999999999</v>
      </c>
      <c r="GX14" s="55">
        <v>0.18790000000000001</v>
      </c>
      <c r="GY14" s="55">
        <v>8.7499999999999994E-2</v>
      </c>
      <c r="GZ14" s="55">
        <v>-4.4499999999999998E-2</v>
      </c>
      <c r="HA14" s="55">
        <v>-0.1177</v>
      </c>
      <c r="HB14" s="55">
        <v>-0.1668</v>
      </c>
      <c r="HC14" s="55">
        <v>-0.26050000000000001</v>
      </c>
      <c r="HD14" s="55">
        <v>-0.18060000000000001</v>
      </c>
      <c r="HE14" s="55">
        <v>0.39779999999999999</v>
      </c>
      <c r="HF14" s="55">
        <v>0.50590000000000002</v>
      </c>
      <c r="HG14" s="55">
        <v>0.18779999999999999</v>
      </c>
      <c r="HH14" s="55">
        <v>1.6529</v>
      </c>
      <c r="HI14" s="55">
        <v>0.63619999999999999</v>
      </c>
      <c r="HJ14" s="55">
        <v>0.1202</v>
      </c>
      <c r="HK14" s="55">
        <v>-1.17E-2</v>
      </c>
      <c r="HL14" s="55">
        <v>6.0699999999999997E-2</v>
      </c>
      <c r="HM14" s="55">
        <v>-1.78E-2</v>
      </c>
      <c r="HN14" s="55">
        <v>-1.24E-2</v>
      </c>
      <c r="HO14" s="55">
        <v>-0.2026</v>
      </c>
      <c r="HP14" s="55">
        <v>-2.1999999999999999E-2</v>
      </c>
      <c r="HQ14" s="55">
        <v>-5.6500000000000002E-2</v>
      </c>
      <c r="HR14" s="55">
        <v>-2.5399999999999999E-2</v>
      </c>
      <c r="HS14" s="55">
        <v>-0.12839999999999999</v>
      </c>
      <c r="HT14" s="55">
        <v>-2.4400000000000002E-2</v>
      </c>
      <c r="HU14" s="55">
        <v>7.0099999999999996E-2</v>
      </c>
      <c r="HV14" s="55">
        <v>-3.9100000000000003E-2</v>
      </c>
      <c r="HW14" s="55">
        <v>6.9400000000000003E-2</v>
      </c>
      <c r="HX14" s="55">
        <v>1.14E-2</v>
      </c>
      <c r="HY14" s="55">
        <v>-0.22109999999999999</v>
      </c>
      <c r="HZ14" s="55">
        <v>3.8100000000000002E-2</v>
      </c>
      <c r="IA14" s="55">
        <v>-4.5400000000000003E-2</v>
      </c>
      <c r="IB14" s="55">
        <v>-8.0600000000000005E-2</v>
      </c>
      <c r="IC14" s="55">
        <v>4.0500000000000001E-2</v>
      </c>
      <c r="ID14" s="55">
        <v>8.77E-2</v>
      </c>
      <c r="IE14" s="55">
        <v>0.13830000000000001</v>
      </c>
      <c r="IF14" s="55">
        <v>-6.4799999999999996E-2</v>
      </c>
      <c r="IG14" s="55">
        <v>-0.15989999999999999</v>
      </c>
      <c r="IH14" s="55">
        <v>-1.6E-2</v>
      </c>
      <c r="II14" s="55">
        <v>5.0500000000000003E-2</v>
      </c>
      <c r="IJ14" s="55">
        <v>-3.5999999999999997E-2</v>
      </c>
      <c r="IK14" s="55">
        <v>0.17369999999999999</v>
      </c>
      <c r="IL14" s="55">
        <v>0.10680000000000001</v>
      </c>
      <c r="IM14" s="55">
        <v>-1.4200000000000001E-2</v>
      </c>
      <c r="IN14" s="55">
        <v>2.1399999999999999E-2</v>
      </c>
      <c r="IO14" s="55">
        <v>3.78E-2</v>
      </c>
      <c r="IP14" s="55">
        <v>-0.13780000000000001</v>
      </c>
      <c r="IQ14" s="55">
        <v>-2.5399999999999999E-2</v>
      </c>
      <c r="IR14" s="55">
        <v>0.13850000000000001</v>
      </c>
      <c r="IS14" s="55">
        <v>5.7000000000000002E-3</v>
      </c>
      <c r="IT14" s="55">
        <v>6.6799999999999998E-2</v>
      </c>
      <c r="IU14" s="55">
        <v>5.0000000000000001E-3</v>
      </c>
      <c r="IV14" s="55">
        <v>0.1951</v>
      </c>
      <c r="IW14" s="55">
        <v>-3.32E-2</v>
      </c>
      <c r="IX14" s="55">
        <v>-7.4899999999999994E-2</v>
      </c>
      <c r="IY14" s="55">
        <v>-0.15010000000000001</v>
      </c>
      <c r="IZ14" s="55">
        <v>-0.1105</v>
      </c>
      <c r="JA14" s="55">
        <v>-0.1303</v>
      </c>
      <c r="JB14" s="55">
        <v>-0.1978</v>
      </c>
      <c r="JC14" s="55">
        <v>-0.15029999999999999</v>
      </c>
      <c r="JD14" s="55">
        <v>-0.10920000000000001</v>
      </c>
      <c r="JE14" s="55">
        <v>-5.11E-2</v>
      </c>
      <c r="JF14" s="55">
        <v>4.53E-2</v>
      </c>
      <c r="JG14" s="55">
        <v>-5.9299999999999999E-2</v>
      </c>
      <c r="JH14" s="55">
        <v>-6.2100000000000002E-2</v>
      </c>
      <c r="JI14" s="55">
        <v>2.1700000000000001E-2</v>
      </c>
      <c r="JJ14" s="55">
        <v>-3.15E-2</v>
      </c>
      <c r="JK14" s="55">
        <v>-6.6799999999999998E-2</v>
      </c>
      <c r="JL14" s="55">
        <v>3.0499999999999999E-2</v>
      </c>
      <c r="JM14" s="55">
        <v>7.1900000000000006E-2</v>
      </c>
      <c r="JN14" s="55">
        <v>0.2137</v>
      </c>
      <c r="JO14" s="55">
        <v>-4.4499999999999998E-2</v>
      </c>
      <c r="JP14" s="55">
        <v>8.6499999999999994E-2</v>
      </c>
      <c r="JQ14" s="55">
        <v>-1.5900000000000001E-2</v>
      </c>
      <c r="JR14" s="55">
        <v>3.2099999999999997E-2</v>
      </c>
      <c r="JS14" s="55">
        <v>5.1700000000000003E-2</v>
      </c>
      <c r="JT14" s="55">
        <v>7.1999999999999995E-2</v>
      </c>
      <c r="JU14" s="55">
        <v>-5.1700000000000003E-2</v>
      </c>
      <c r="JV14" s="54">
        <v>-0.13</v>
      </c>
      <c r="JW14" s="55">
        <v>-6.7000000000000004E-2</v>
      </c>
      <c r="JX14" s="55">
        <v>2.0999999999999999E-3</v>
      </c>
      <c r="JY14" s="55">
        <v>-0.1225</v>
      </c>
      <c r="JZ14" s="55">
        <v>-0.1278</v>
      </c>
      <c r="KA14" s="55">
        <v>-0.1255</v>
      </c>
      <c r="KB14" s="55">
        <v>-1.8800000000000001E-2</v>
      </c>
      <c r="KC14" s="55">
        <v>-0.11550000000000001</v>
      </c>
      <c r="KD14" s="55">
        <v>3.4000000000000002E-2</v>
      </c>
      <c r="KE14" s="55">
        <v>-5.5800000000000002E-2</v>
      </c>
      <c r="KF14" s="55">
        <v>0.1159</v>
      </c>
      <c r="KG14" s="55">
        <v>0.1028</v>
      </c>
      <c r="KH14" s="55">
        <v>0.1109</v>
      </c>
      <c r="KI14" s="55">
        <v>-2.4899999999999999E-2</v>
      </c>
      <c r="KJ14" s="55">
        <v>-0.12670000000000001</v>
      </c>
      <c r="KK14" s="55">
        <v>-5.4699999999999999E-2</v>
      </c>
      <c r="KL14" s="55">
        <v>-8.6199999999999999E-2</v>
      </c>
      <c r="KM14" s="55">
        <v>9.4000000000000004E-3</v>
      </c>
      <c r="KN14" s="55">
        <v>2.3099999999999999E-2</v>
      </c>
      <c r="KO14" s="55">
        <v>5.7999999999999996E-3</v>
      </c>
      <c r="KP14" s="55">
        <v>-3.04E-2</v>
      </c>
      <c r="KQ14" s="55">
        <v>-0.21659999999999999</v>
      </c>
      <c r="KR14" s="55">
        <v>-0.16250000000000001</v>
      </c>
      <c r="KS14" s="55">
        <v>-0.20300000000000001</v>
      </c>
      <c r="KT14" s="55">
        <v>-0.1431</v>
      </c>
      <c r="KU14" s="55">
        <v>-0.19980000000000001</v>
      </c>
      <c r="KV14" s="55">
        <v>-0.2228</v>
      </c>
      <c r="KW14" s="55">
        <v>-0.38090000000000002</v>
      </c>
      <c r="KX14" s="55">
        <v>-0.50570000000000004</v>
      </c>
      <c r="KY14" s="55">
        <v>-0.51700000000000002</v>
      </c>
      <c r="KZ14" s="55">
        <v>-0.50249999999999995</v>
      </c>
      <c r="LA14" s="55">
        <v>-0.39700000000000002</v>
      </c>
      <c r="LB14" s="55">
        <v>-0.51900000000000002</v>
      </c>
      <c r="LC14" s="55">
        <v>-0.4894</v>
      </c>
      <c r="LD14" s="55">
        <v>-0.35349999999999998</v>
      </c>
      <c r="LE14" s="55">
        <v>-0.3846</v>
      </c>
      <c r="LF14" s="55">
        <v>-0.34970000000000001</v>
      </c>
      <c r="LG14" s="55">
        <v>-0.14219999999999999</v>
      </c>
      <c r="LH14" s="55">
        <v>6.4500000000000002E-2</v>
      </c>
      <c r="LI14" s="55">
        <v>-0.15820000000000001</v>
      </c>
      <c r="LJ14" s="55">
        <v>9.4999999999999998E-3</v>
      </c>
      <c r="LK14" s="55">
        <v>6.0699999999999997E-2</v>
      </c>
      <c r="LL14" s="55">
        <v>-6.2600000000000003E-2</v>
      </c>
      <c r="LM14" s="55">
        <v>-0.1391</v>
      </c>
      <c r="LN14" s="55">
        <v>-0.1802</v>
      </c>
      <c r="LO14" s="55">
        <v>-0.1077</v>
      </c>
      <c r="LP14" s="55">
        <v>-0.1105</v>
      </c>
      <c r="LQ14" s="55">
        <v>-0.11070000000000001</v>
      </c>
      <c r="LR14" s="55">
        <v>-0.18329999999999999</v>
      </c>
      <c r="LS14" s="55">
        <v>-0.35060000000000002</v>
      </c>
      <c r="LT14" s="55">
        <v>-0.23250000000000001</v>
      </c>
      <c r="LU14" s="55">
        <v>-0.14779999999999999</v>
      </c>
      <c r="LV14" s="55">
        <v>-0.1278</v>
      </c>
      <c r="LW14" s="55">
        <v>-0.1119</v>
      </c>
      <c r="LX14" s="55">
        <v>-9.9900000000000003E-2</v>
      </c>
      <c r="LY14" s="55">
        <v>-0.1236</v>
      </c>
      <c r="LZ14" s="55">
        <v>-0.26779999999999998</v>
      </c>
      <c r="MA14" s="55">
        <v>-0.28060000000000002</v>
      </c>
      <c r="MB14" s="55">
        <v>-0.31580000000000003</v>
      </c>
      <c r="MC14" s="55">
        <v>-0.26929999999999998</v>
      </c>
      <c r="MD14" s="55">
        <v>-0.21679999999999999</v>
      </c>
      <c r="ME14" s="55">
        <v>-0.19500000000000001</v>
      </c>
      <c r="MF14" s="55">
        <v>-0.34920000000000001</v>
      </c>
      <c r="MG14" s="55">
        <v>-0.5202</v>
      </c>
      <c r="MH14" s="55">
        <v>-0.51829999999999998</v>
      </c>
      <c r="MI14" s="55">
        <v>-0.48149999999999998</v>
      </c>
      <c r="MJ14" s="55">
        <v>-0.52110000000000001</v>
      </c>
      <c r="MK14" s="55">
        <v>-0.3906</v>
      </c>
      <c r="ML14" s="55">
        <v>-0.33989999999999998</v>
      </c>
      <c r="MM14" s="55">
        <v>-0.29520000000000002</v>
      </c>
      <c r="MN14" s="55">
        <v>-0.55500000000000005</v>
      </c>
      <c r="MO14" s="55">
        <v>-0.51400000000000001</v>
      </c>
      <c r="MP14" s="55">
        <v>-0.48370000000000002</v>
      </c>
      <c r="MQ14" s="55">
        <v>-0.373</v>
      </c>
      <c r="MR14" s="55">
        <v>-0.37040000000000001</v>
      </c>
      <c r="MS14" s="55">
        <v>-0.3024</v>
      </c>
      <c r="MT14" s="55">
        <v>-0.48749999999999999</v>
      </c>
      <c r="MU14" s="55">
        <v>-0.40439999999999998</v>
      </c>
      <c r="MV14" s="55">
        <v>-0.3533</v>
      </c>
      <c r="MW14" s="55">
        <v>-0.38840000000000002</v>
      </c>
      <c r="MX14" s="55">
        <v>-0.38719999999999999</v>
      </c>
      <c r="MY14" s="55">
        <v>-0.46160000000000001</v>
      </c>
      <c r="MZ14" s="55">
        <v>-8.1900000000000001E-2</v>
      </c>
      <c r="NA14" s="55">
        <v>3.8899999999999997E-2</v>
      </c>
      <c r="NB14" s="55">
        <v>-0.3221</v>
      </c>
      <c r="NC14" s="55">
        <v>-0.30049999999999999</v>
      </c>
      <c r="ND14" s="55">
        <v>-0.307</v>
      </c>
      <c r="NE14" s="55">
        <v>-0.38279999999999997</v>
      </c>
      <c r="NF14" s="55">
        <v>-0.24229999999999999</v>
      </c>
      <c r="NG14" s="55">
        <v>-0.3029</v>
      </c>
      <c r="NH14" s="55">
        <v>-0.33589999999999998</v>
      </c>
      <c r="NI14" s="55">
        <v>-0.43020000000000003</v>
      </c>
      <c r="NJ14" s="55">
        <v>-0.40310000000000001</v>
      </c>
      <c r="NK14" s="55">
        <v>-0.34129999999999999</v>
      </c>
      <c r="NL14" s="55">
        <v>-0.30020000000000002</v>
      </c>
      <c r="NM14" s="55">
        <v>-0.17150000000000001</v>
      </c>
      <c r="NN14" s="55">
        <v>-8.1299999999999997E-2</v>
      </c>
      <c r="NO14" s="55">
        <v>-0.22919999999999999</v>
      </c>
      <c r="NP14" s="55">
        <v>-0.372</v>
      </c>
      <c r="NQ14" s="55">
        <v>-0.39379999999999998</v>
      </c>
      <c r="NR14" s="55">
        <v>-0.35470000000000002</v>
      </c>
      <c r="NS14" s="55">
        <v>5.3499999999999999E-2</v>
      </c>
      <c r="NT14" s="55">
        <v>-9.6699999999999994E-2</v>
      </c>
      <c r="NU14" s="55">
        <v>-2E-3</v>
      </c>
      <c r="NV14" s="55">
        <v>-0.1255</v>
      </c>
      <c r="NW14" s="55">
        <v>-0.23730000000000001</v>
      </c>
      <c r="NX14" s="55">
        <v>-0.28499999999999998</v>
      </c>
      <c r="NY14" s="55">
        <v>-0.22639999999999999</v>
      </c>
      <c r="NZ14" s="55">
        <v>-5.0599999999999999E-2</v>
      </c>
      <c r="OA14" s="55">
        <v>3.0499999999999999E-2</v>
      </c>
      <c r="OB14" s="55">
        <v>0.2465</v>
      </c>
      <c r="OC14" s="55">
        <v>0.19869999999999999</v>
      </c>
      <c r="OD14" s="55">
        <v>0.1197</v>
      </c>
      <c r="OE14" s="55">
        <v>0.111</v>
      </c>
      <c r="OF14" s="55">
        <v>0.21190000000000001</v>
      </c>
      <c r="OG14" s="55">
        <v>0.35439999999999999</v>
      </c>
      <c r="OH14" s="55">
        <v>0.1701</v>
      </c>
      <c r="OI14" s="55">
        <v>0.23280000000000001</v>
      </c>
      <c r="OJ14" s="55">
        <v>0.20330000000000001</v>
      </c>
      <c r="OK14" s="55">
        <v>-5.1999999999999998E-2</v>
      </c>
      <c r="OL14" s="55">
        <v>5.33E-2</v>
      </c>
      <c r="OM14" s="55">
        <v>4.5400000000000003E-2</v>
      </c>
      <c r="ON14" s="55">
        <v>9.5200000000000007E-2</v>
      </c>
      <c r="OO14" s="55">
        <v>0.1263</v>
      </c>
      <c r="OP14" s="55">
        <v>0.23749999999999999</v>
      </c>
      <c r="OQ14" s="55">
        <v>0.41739999999999999</v>
      </c>
      <c r="OR14" s="55">
        <v>0.47360000000000002</v>
      </c>
      <c r="OS14" s="55">
        <v>0.51039999999999996</v>
      </c>
      <c r="OT14" s="55">
        <v>0.62629999999999997</v>
      </c>
      <c r="OU14" s="55">
        <v>0.76270000000000004</v>
      </c>
      <c r="OV14" s="55">
        <v>0.56850000000000001</v>
      </c>
      <c r="OW14" s="55">
        <v>0.6895</v>
      </c>
      <c r="OX14" s="55">
        <v>0.8004</v>
      </c>
      <c r="OY14" s="55">
        <v>0.65280000000000005</v>
      </c>
      <c r="OZ14" s="55">
        <v>0.69810000000000005</v>
      </c>
      <c r="PA14" s="55">
        <v>0.73629999999999995</v>
      </c>
      <c r="PB14" s="55">
        <v>0.58860000000000001</v>
      </c>
      <c r="PC14" s="55">
        <v>0.38479999999999998</v>
      </c>
      <c r="PD14" s="55">
        <v>0.4249</v>
      </c>
      <c r="PE14" s="55">
        <v>0.27110000000000001</v>
      </c>
      <c r="PF14" s="55">
        <v>-3.27E-2</v>
      </c>
      <c r="PG14" s="55">
        <v>-0.1158</v>
      </c>
      <c r="PH14" s="55">
        <v>-0.1421</v>
      </c>
      <c r="PI14" s="55">
        <v>-1.9199999999999998E-2</v>
      </c>
      <c r="PJ14" s="55">
        <v>-1.9699999999999999E-2</v>
      </c>
      <c r="PK14" s="55">
        <v>-0.443</v>
      </c>
      <c r="PL14" s="55">
        <v>1.7999999999999999E-2</v>
      </c>
      <c r="PM14" s="55">
        <v>1.6299999999999999E-2</v>
      </c>
      <c r="PN14" s="55">
        <v>7.6999999999999999E-2</v>
      </c>
      <c r="PO14" s="55">
        <v>0.33589999999999998</v>
      </c>
      <c r="PP14" s="55">
        <v>0.31929999999999997</v>
      </c>
      <c r="PQ14" s="55">
        <v>0.46700000000000003</v>
      </c>
      <c r="PR14" s="55">
        <v>0.59799999999999998</v>
      </c>
      <c r="PS14" s="55">
        <v>0.62639999999999996</v>
      </c>
      <c r="PT14" s="55">
        <v>0.53149999999999997</v>
      </c>
      <c r="PU14" s="55">
        <v>0.63339999999999996</v>
      </c>
      <c r="PV14" s="55">
        <v>0.64349999999999996</v>
      </c>
      <c r="PW14" s="55">
        <v>0.56140000000000001</v>
      </c>
      <c r="PX14" s="55">
        <v>0.54310000000000003</v>
      </c>
      <c r="PY14" s="55">
        <v>0.55700000000000005</v>
      </c>
      <c r="PZ14" s="55">
        <v>0.61460000000000004</v>
      </c>
      <c r="QA14" s="55">
        <v>0.43559999999999999</v>
      </c>
      <c r="QB14" s="55">
        <v>0.49930000000000002</v>
      </c>
      <c r="QC14" s="55">
        <v>0.59109999999999996</v>
      </c>
      <c r="QD14" s="55">
        <v>0.73140000000000005</v>
      </c>
      <c r="QE14" s="55">
        <v>8.7900000000000006E-2</v>
      </c>
      <c r="QF14" s="55">
        <v>0.61890000000000001</v>
      </c>
      <c r="QG14" s="55">
        <v>0.70489999999999997</v>
      </c>
      <c r="QH14" s="55">
        <v>1.2608999999999999</v>
      </c>
      <c r="QI14" s="55">
        <v>0.53700000000000003</v>
      </c>
      <c r="QJ14" s="55">
        <v>0.58289999999999997</v>
      </c>
      <c r="QK14" s="55">
        <v>0.7964</v>
      </c>
      <c r="QL14" s="55">
        <v>0.60270000000000001</v>
      </c>
      <c r="QM14" s="55">
        <v>0.73609999999999998</v>
      </c>
      <c r="QN14" s="55">
        <v>0.70789999999999997</v>
      </c>
      <c r="QO14" s="55">
        <v>0.8327</v>
      </c>
      <c r="QP14" s="55">
        <v>0.72709999999999997</v>
      </c>
      <c r="QQ14" s="55">
        <v>0.60550000000000004</v>
      </c>
      <c r="QR14" s="55">
        <v>0.62660000000000005</v>
      </c>
      <c r="QS14" s="55">
        <v>0.42370000000000002</v>
      </c>
      <c r="QT14" s="55">
        <v>0.41760000000000003</v>
      </c>
      <c r="QU14" s="55">
        <v>0.4289</v>
      </c>
      <c r="QV14" s="55">
        <v>0.34310000000000002</v>
      </c>
      <c r="QW14" s="55">
        <v>0.60360000000000003</v>
      </c>
      <c r="QX14" s="55">
        <v>0.38629999999999998</v>
      </c>
      <c r="QY14" s="55">
        <v>0.87719999999999998</v>
      </c>
      <c r="QZ14" s="55">
        <v>0.80900000000000005</v>
      </c>
      <c r="RA14" s="55">
        <v>0.81979999999999997</v>
      </c>
      <c r="RB14" s="55">
        <v>1.1209</v>
      </c>
      <c r="RC14" s="55">
        <v>1.0846</v>
      </c>
      <c r="RD14" s="55">
        <v>0.85640000000000005</v>
      </c>
      <c r="RE14" s="55">
        <v>0.88660000000000005</v>
      </c>
      <c r="RF14" s="55">
        <v>0.97209999999999996</v>
      </c>
      <c r="RG14" s="55">
        <v>0.66959999999999997</v>
      </c>
      <c r="RH14" s="55">
        <v>0.72170000000000001</v>
      </c>
      <c r="RI14" s="55">
        <v>0.87219999999999998</v>
      </c>
      <c r="RJ14" s="55">
        <v>0.64600000000000002</v>
      </c>
      <c r="RK14" s="55">
        <v>0.76390000000000002</v>
      </c>
      <c r="RL14" s="55">
        <v>0.75660000000000005</v>
      </c>
      <c r="RM14" s="55">
        <v>0.89170000000000005</v>
      </c>
      <c r="RN14" s="55">
        <v>0.62619999999999998</v>
      </c>
      <c r="RO14" s="55">
        <v>0.87309999999999999</v>
      </c>
      <c r="RP14" s="55">
        <v>0.44230000000000003</v>
      </c>
      <c r="RQ14" s="55">
        <v>0.75460000000000005</v>
      </c>
      <c r="RR14" s="55">
        <v>0.50180000000000002</v>
      </c>
      <c r="RS14" s="55">
        <v>1.0704</v>
      </c>
      <c r="RT14" s="55">
        <v>0.93600000000000005</v>
      </c>
      <c r="RU14" s="55">
        <v>0.85499999999999998</v>
      </c>
      <c r="RV14" s="55">
        <v>0.86040000000000005</v>
      </c>
      <c r="RW14" s="55">
        <v>1.0035000000000001</v>
      </c>
      <c r="RX14" s="55">
        <v>0.87160000000000004</v>
      </c>
      <c r="RY14" s="55">
        <v>0.6754</v>
      </c>
      <c r="RZ14" s="55">
        <v>0.86380000000000001</v>
      </c>
      <c r="SA14" s="55">
        <v>0.77769999999999995</v>
      </c>
      <c r="SB14" s="55">
        <v>0.63980000000000004</v>
      </c>
      <c r="SC14" s="55">
        <v>0.55320000000000003</v>
      </c>
      <c r="SD14" s="55">
        <v>0.53269999999999995</v>
      </c>
      <c r="SE14" s="55">
        <v>0.36830000000000002</v>
      </c>
      <c r="SF14" s="55">
        <v>4.7199999999999999E-2</v>
      </c>
      <c r="SG14" s="55">
        <v>0.38190000000000002</v>
      </c>
      <c r="SH14" s="55">
        <v>0.40860000000000002</v>
      </c>
      <c r="SI14" s="55">
        <v>0.38009999999999999</v>
      </c>
      <c r="SJ14" s="55">
        <v>0.56950000000000001</v>
      </c>
      <c r="SK14" s="55">
        <v>0.87560000000000004</v>
      </c>
      <c r="SL14" s="55">
        <v>0.81210000000000004</v>
      </c>
      <c r="SM14" s="55">
        <v>1.1376999999999999</v>
      </c>
      <c r="SN14" s="55">
        <v>1.0603</v>
      </c>
      <c r="SO14" s="55">
        <v>0.93110000000000004</v>
      </c>
      <c r="SP14" s="55">
        <v>0.76900000000000002</v>
      </c>
      <c r="SQ14" s="55">
        <v>0.76649999999999996</v>
      </c>
      <c r="SR14" s="55">
        <v>0.95120000000000005</v>
      </c>
      <c r="SS14" s="55">
        <v>0.77339999999999998</v>
      </c>
      <c r="ST14" s="55">
        <v>0.79359999999999997</v>
      </c>
      <c r="SU14" s="55">
        <v>0.75080000000000002</v>
      </c>
      <c r="SV14" s="55">
        <v>0.79020000000000001</v>
      </c>
      <c r="SW14" s="55">
        <v>0.82310000000000005</v>
      </c>
      <c r="SX14" s="55">
        <v>0.75380000000000003</v>
      </c>
      <c r="SY14" s="55">
        <v>0.85109999999999997</v>
      </c>
      <c r="SZ14" s="55">
        <v>0.96079999999999999</v>
      </c>
      <c r="TA14" s="55">
        <v>0.84119999999999995</v>
      </c>
      <c r="TB14" s="55">
        <v>1.0026999999999999</v>
      </c>
      <c r="TC14" s="55">
        <v>0.81140000000000001</v>
      </c>
      <c r="TD14" s="55">
        <v>0.629</v>
      </c>
      <c r="TE14" s="55">
        <v>0.7319</v>
      </c>
      <c r="TF14" s="55">
        <v>0.70820000000000005</v>
      </c>
      <c r="TG14" s="55">
        <v>0.81479999999999997</v>
      </c>
      <c r="TH14" s="55">
        <v>1.0942000000000001</v>
      </c>
      <c r="TI14" s="55">
        <v>0.75819999999999999</v>
      </c>
      <c r="TJ14" s="55">
        <v>0.69359999999999999</v>
      </c>
      <c r="TK14" s="55">
        <v>0.58199999999999996</v>
      </c>
      <c r="TL14" s="55">
        <v>0.59809999999999997</v>
      </c>
      <c r="TM14" s="55">
        <v>0.63629999999999998</v>
      </c>
      <c r="TN14" s="55">
        <v>0.54459999999999997</v>
      </c>
      <c r="TO14" s="55">
        <v>0.7802</v>
      </c>
      <c r="TP14" s="55">
        <v>0.65490000000000004</v>
      </c>
      <c r="TQ14" s="55">
        <v>0.59630000000000005</v>
      </c>
      <c r="TR14" s="55">
        <v>0.58509999999999995</v>
      </c>
      <c r="TS14" s="55">
        <v>0.62480000000000002</v>
      </c>
      <c r="TT14" s="55">
        <v>0.58789999999999998</v>
      </c>
      <c r="TU14" s="55">
        <v>0.50009999999999999</v>
      </c>
      <c r="TV14" s="55">
        <v>0.42620000000000002</v>
      </c>
      <c r="TW14" s="55">
        <v>0.53029999999999999</v>
      </c>
      <c r="TX14" s="55">
        <v>0.55659999999999998</v>
      </c>
      <c r="TY14" s="55">
        <v>0.4627</v>
      </c>
      <c r="TZ14" s="55">
        <v>0.52290000000000003</v>
      </c>
      <c r="UA14" s="55">
        <v>0.43009999999999998</v>
      </c>
      <c r="UB14" s="55">
        <v>0.2452</v>
      </c>
      <c r="UC14" s="55">
        <v>0.47489999999999999</v>
      </c>
      <c r="UD14" s="55">
        <v>0.62209999999999999</v>
      </c>
      <c r="UE14" s="55">
        <v>0.71220000000000006</v>
      </c>
      <c r="UF14" s="55">
        <v>0.71750000000000003</v>
      </c>
      <c r="UG14" s="55">
        <v>0.83779999999999999</v>
      </c>
      <c r="UH14" s="55">
        <v>0.75749999999999995</v>
      </c>
      <c r="UI14" s="55">
        <v>0.60229999999999995</v>
      </c>
      <c r="UJ14" s="55">
        <v>0.57920000000000005</v>
      </c>
      <c r="UK14" s="55">
        <v>0.62090000000000001</v>
      </c>
      <c r="UL14" s="55">
        <v>0.45540000000000003</v>
      </c>
      <c r="UM14" s="55">
        <v>0.34870000000000001</v>
      </c>
      <c r="UN14" s="55">
        <v>0.27289999999999998</v>
      </c>
      <c r="UO14" s="55">
        <v>-0.10009999999999999</v>
      </c>
      <c r="UP14" s="55">
        <v>-0.2039</v>
      </c>
      <c r="UQ14" s="55">
        <v>0.13650000000000001</v>
      </c>
      <c r="UR14" s="55">
        <v>0.43759999999999999</v>
      </c>
      <c r="US14" s="55">
        <v>0.96230000000000004</v>
      </c>
      <c r="UT14" s="55">
        <v>1.1359999999999999</v>
      </c>
      <c r="UU14" s="55">
        <v>1.5116000000000001</v>
      </c>
      <c r="UV14" s="55">
        <v>1.7794000000000001</v>
      </c>
      <c r="UW14" s="55">
        <v>1.4684999999999999</v>
      </c>
      <c r="UX14" s="55">
        <v>1.0105999999999999</v>
      </c>
      <c r="UY14" s="55">
        <v>0.79730000000000001</v>
      </c>
      <c r="UZ14" s="55">
        <v>-0.38469999999999999</v>
      </c>
      <c r="VA14" s="55">
        <v>0.1135</v>
      </c>
      <c r="VB14" s="55">
        <v>0.35949999999999999</v>
      </c>
      <c r="VC14" s="55">
        <v>0.21890000000000001</v>
      </c>
      <c r="VD14" s="55">
        <v>0.33019999999999999</v>
      </c>
      <c r="VE14" s="55">
        <v>0.59450000000000003</v>
      </c>
      <c r="VF14" s="55">
        <v>1.1163000000000001</v>
      </c>
      <c r="VG14" s="55">
        <v>1.1771</v>
      </c>
      <c r="VH14" s="55">
        <v>3.3468</v>
      </c>
      <c r="VI14" s="55">
        <v>1.7407999999999999</v>
      </c>
      <c r="VJ14" s="55">
        <v>1.4694</v>
      </c>
      <c r="VK14" s="55">
        <v>1.0388999999999999</v>
      </c>
      <c r="VL14" s="55">
        <v>0.63400000000000001</v>
      </c>
      <c r="VM14" s="55">
        <v>0.67490000000000006</v>
      </c>
      <c r="VN14" s="55">
        <v>0.78749999999999998</v>
      </c>
      <c r="VO14" s="55">
        <v>0.59060000000000001</v>
      </c>
      <c r="VP14" s="55">
        <v>0.79100000000000004</v>
      </c>
      <c r="VQ14" s="55">
        <v>0.74460000000000004</v>
      </c>
      <c r="VR14" s="55">
        <v>0.78300000000000003</v>
      </c>
      <c r="VS14" s="55">
        <v>0.88329999999999997</v>
      </c>
      <c r="VT14" s="55">
        <v>0.71909999999999996</v>
      </c>
      <c r="VU14" s="55">
        <v>0.7137</v>
      </c>
      <c r="VV14" s="55">
        <v>0.68940000000000001</v>
      </c>
      <c r="VW14" s="55">
        <v>0.86890000000000001</v>
      </c>
      <c r="VX14" s="55">
        <v>0.55530000000000002</v>
      </c>
      <c r="VY14" s="55">
        <v>0.40989999999999999</v>
      </c>
      <c r="VZ14" s="55">
        <v>0.57769999999999999</v>
      </c>
      <c r="WA14" s="55">
        <v>0.58550000000000002</v>
      </c>
      <c r="WB14" s="55">
        <v>0.70550000000000002</v>
      </c>
      <c r="WC14" s="55">
        <v>0.63949999999999996</v>
      </c>
      <c r="WD14" s="55">
        <v>0.72360000000000002</v>
      </c>
      <c r="WE14" s="55">
        <v>0.89929999999999999</v>
      </c>
      <c r="WF14" s="55">
        <v>0.60640000000000005</v>
      </c>
      <c r="WG14" s="55">
        <v>0.1022</v>
      </c>
      <c r="WH14" s="55">
        <v>0.48649999999999999</v>
      </c>
      <c r="WI14" s="55">
        <v>0.61409999999999998</v>
      </c>
      <c r="WJ14" s="55">
        <v>0.72089999999999999</v>
      </c>
      <c r="WK14" s="55">
        <v>0.86599999999999999</v>
      </c>
      <c r="WL14" s="55">
        <v>0.9859</v>
      </c>
      <c r="WM14" s="55">
        <v>0.72340000000000004</v>
      </c>
      <c r="WN14" s="55">
        <v>0.69889999999999997</v>
      </c>
      <c r="WO14" s="55">
        <v>0.79479999999999995</v>
      </c>
      <c r="WP14" s="55">
        <v>0.65090000000000003</v>
      </c>
      <c r="WQ14" s="55">
        <v>0.6774</v>
      </c>
      <c r="WR14" s="55">
        <v>0.76149999999999995</v>
      </c>
      <c r="WS14" s="55">
        <v>0.85319999999999996</v>
      </c>
      <c r="WT14" s="55">
        <v>0.79749999999999999</v>
      </c>
      <c r="WU14" s="55">
        <v>0.94679999999999997</v>
      </c>
      <c r="WV14" s="55">
        <v>0.97319999999999995</v>
      </c>
      <c r="WW14" s="55">
        <v>0.8962</v>
      </c>
      <c r="WX14" s="55">
        <v>0.55420000000000003</v>
      </c>
      <c r="WY14" s="55">
        <v>0.52390000000000003</v>
      </c>
      <c r="WZ14" s="55">
        <v>0.64459999999999995</v>
      </c>
      <c r="XA14" s="55">
        <v>0.41820000000000002</v>
      </c>
      <c r="XB14" s="55">
        <v>0.55369999999999997</v>
      </c>
      <c r="XC14" s="55">
        <v>0.64939999999999998</v>
      </c>
      <c r="XD14" s="55">
        <v>0.71199999999999997</v>
      </c>
      <c r="XE14" s="55">
        <v>0.63019999999999998</v>
      </c>
      <c r="XF14" s="55">
        <v>0.77649999999999997</v>
      </c>
      <c r="XG14" s="55">
        <v>0.52939999999999998</v>
      </c>
      <c r="XH14" s="55">
        <v>0.4677</v>
      </c>
      <c r="XI14" s="55">
        <v>0.52080000000000004</v>
      </c>
      <c r="XJ14" s="55">
        <v>0.53569999999999995</v>
      </c>
      <c r="XK14" s="55">
        <v>0.68510000000000004</v>
      </c>
      <c r="XL14" s="55">
        <v>0.74229999999999996</v>
      </c>
      <c r="XM14" s="55">
        <v>0.87160000000000004</v>
      </c>
      <c r="XN14" s="55">
        <v>1.0236000000000001</v>
      </c>
      <c r="XO14" s="55">
        <v>0.79069999999999996</v>
      </c>
      <c r="XP14" s="55">
        <v>0.90239999999999998</v>
      </c>
      <c r="XQ14" s="55">
        <v>0.8427</v>
      </c>
      <c r="XR14" s="55">
        <v>0.99780000000000002</v>
      </c>
      <c r="XS14" s="55">
        <v>0.76590000000000003</v>
      </c>
      <c r="XT14" s="55">
        <v>0.94569999999999999</v>
      </c>
      <c r="XU14" s="55">
        <v>0.75329999999999997</v>
      </c>
      <c r="XV14" s="55">
        <v>0.53669999999999995</v>
      </c>
      <c r="XW14" s="55">
        <v>0.69969999999999999</v>
      </c>
      <c r="XX14" s="55">
        <v>0.93030000000000002</v>
      </c>
      <c r="XY14" s="55">
        <v>0.53849999999999998</v>
      </c>
      <c r="XZ14" s="55">
        <v>0.47810000000000002</v>
      </c>
      <c r="YA14" s="55">
        <v>0.65710000000000002</v>
      </c>
      <c r="YB14" s="55">
        <v>0.69969999999999999</v>
      </c>
      <c r="YC14" s="55">
        <v>0.56779999999999997</v>
      </c>
      <c r="YD14" s="55">
        <v>0.59130000000000005</v>
      </c>
      <c r="YE14" s="55">
        <v>0.49680000000000002</v>
      </c>
      <c r="YF14" s="55">
        <v>0.76770000000000005</v>
      </c>
      <c r="YG14" s="55">
        <v>0.84560000000000002</v>
      </c>
      <c r="YH14" s="55">
        <v>1.089</v>
      </c>
      <c r="YI14" s="54">
        <v>0.88</v>
      </c>
      <c r="YJ14" s="55">
        <v>0.75190000000000001</v>
      </c>
      <c r="YK14" s="55">
        <v>0.8659</v>
      </c>
    </row>
    <row r="15" spans="1:661" x14ac:dyDescent="0.35">
      <c r="A15" s="66" t="s">
        <v>26</v>
      </c>
      <c r="B15" s="66" t="s">
        <v>112</v>
      </c>
      <c r="C15" s="66"/>
      <c r="D15" s="66"/>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c r="GG15" s="66"/>
      <c r="GH15" s="66"/>
      <c r="GI15" s="66"/>
      <c r="GJ15" s="66"/>
      <c r="GK15" s="66"/>
      <c r="GL15" s="66"/>
      <c r="GM15" s="66"/>
      <c r="GN15" s="66"/>
      <c r="GO15" s="66"/>
      <c r="GP15" s="66"/>
      <c r="GQ15" s="66"/>
      <c r="GR15" s="66"/>
      <c r="GS15" s="66"/>
      <c r="GT15" s="66"/>
      <c r="GU15" s="66"/>
      <c r="GV15" s="66"/>
      <c r="GW15" s="66"/>
      <c r="GX15" s="66"/>
      <c r="GY15" s="66"/>
      <c r="GZ15" s="66"/>
      <c r="HA15" s="66"/>
      <c r="HB15" s="66"/>
      <c r="HC15" s="66"/>
      <c r="HD15" s="66"/>
      <c r="HE15" s="66"/>
      <c r="HF15" s="66"/>
      <c r="HG15" s="66"/>
      <c r="HH15" s="66"/>
      <c r="HI15" s="66"/>
      <c r="HJ15" s="66"/>
      <c r="HK15" s="66"/>
      <c r="HL15" s="66"/>
      <c r="HM15" s="66"/>
      <c r="HN15" s="66"/>
      <c r="HO15" s="66"/>
      <c r="HP15" s="66"/>
      <c r="HQ15" s="66"/>
      <c r="HR15" s="66"/>
      <c r="HS15" s="66"/>
      <c r="HT15" s="66"/>
      <c r="HU15" s="66"/>
      <c r="HV15" s="66"/>
      <c r="HW15" s="66"/>
      <c r="HX15" s="66"/>
      <c r="HY15" s="66"/>
      <c r="HZ15" s="66"/>
      <c r="IA15" s="66"/>
      <c r="IB15" s="66"/>
      <c r="IC15" s="66"/>
      <c r="ID15" s="66"/>
      <c r="IE15" s="66"/>
      <c r="IF15" s="66"/>
      <c r="IG15" s="66"/>
      <c r="IH15" s="66"/>
      <c r="II15" s="66"/>
      <c r="IJ15" s="66"/>
      <c r="IK15" s="66"/>
      <c r="IL15" s="66"/>
      <c r="IM15" s="66"/>
      <c r="IN15" s="66"/>
      <c r="IO15" s="66"/>
      <c r="IP15" s="66"/>
      <c r="IQ15" s="66"/>
      <c r="IR15" s="66"/>
      <c r="IS15" s="66"/>
      <c r="IT15" s="66"/>
      <c r="IU15" s="66"/>
      <c r="IV15" s="66"/>
      <c r="IW15" s="66"/>
      <c r="IX15" s="66"/>
      <c r="IY15" s="66"/>
      <c r="IZ15" s="66"/>
      <c r="JA15" s="66"/>
      <c r="JB15" s="66"/>
      <c r="JC15" s="66"/>
      <c r="JD15" s="66"/>
      <c r="JE15" s="66"/>
      <c r="JF15" s="66"/>
      <c r="JG15" s="66"/>
      <c r="JH15" s="55">
        <v>-0.9819</v>
      </c>
      <c r="JI15" s="55">
        <v>-0.97850000000000004</v>
      </c>
      <c r="JJ15" s="55">
        <v>-0.97619999999999996</v>
      </c>
      <c r="JK15" s="55">
        <v>-0.96499999999999997</v>
      </c>
      <c r="JL15" s="55">
        <v>-0.9758</v>
      </c>
      <c r="JM15" s="55">
        <v>-0.97509999999999997</v>
      </c>
      <c r="JN15" s="55">
        <v>-0.99229999999999996</v>
      </c>
      <c r="JO15" s="55">
        <v>-0.98350000000000004</v>
      </c>
      <c r="JP15" s="55">
        <v>-0.96830000000000005</v>
      </c>
      <c r="JQ15" s="55">
        <v>-0.98729999999999996</v>
      </c>
      <c r="JR15" s="55">
        <v>-0.96989999999999998</v>
      </c>
      <c r="JS15" s="55">
        <v>-0.98380000000000001</v>
      </c>
      <c r="JT15" s="55">
        <v>-0.98550000000000004</v>
      </c>
      <c r="JU15" s="55">
        <v>-0.99419999999999997</v>
      </c>
      <c r="JV15" s="55">
        <v>-0.99360000000000004</v>
      </c>
      <c r="JW15" s="55">
        <v>-0.98680000000000001</v>
      </c>
      <c r="JX15" s="55">
        <v>-0.9819</v>
      </c>
      <c r="JY15" s="55">
        <v>-0.98340000000000005</v>
      </c>
      <c r="JZ15" s="55">
        <v>-0.98670000000000002</v>
      </c>
      <c r="KA15" s="55">
        <v>-0.98560000000000003</v>
      </c>
      <c r="KB15" s="55">
        <v>-0.99019999999999997</v>
      </c>
      <c r="KC15" s="55">
        <v>-0.99370000000000003</v>
      </c>
      <c r="KD15" s="55">
        <v>-0.98729999999999996</v>
      </c>
      <c r="KE15" s="55">
        <v>-0.97909999999999997</v>
      </c>
      <c r="KF15" s="55">
        <v>-0.97309999999999997</v>
      </c>
      <c r="KG15" s="55">
        <v>-0.94430000000000003</v>
      </c>
      <c r="KH15" s="55">
        <v>-0.96660000000000001</v>
      </c>
      <c r="KI15" s="55">
        <v>-0.96550000000000002</v>
      </c>
      <c r="KJ15" s="55">
        <v>-0.9929</v>
      </c>
      <c r="KK15" s="55">
        <v>-0.97829999999999995</v>
      </c>
      <c r="KL15" s="55">
        <v>-0.98550000000000004</v>
      </c>
      <c r="KM15" s="55">
        <v>-0.97130000000000005</v>
      </c>
      <c r="KN15" s="55">
        <v>-0.94910000000000005</v>
      </c>
      <c r="KO15" s="55">
        <v>-0.96379999999999999</v>
      </c>
      <c r="KP15" s="55">
        <v>-0.97289999999999999</v>
      </c>
      <c r="KQ15" s="55">
        <v>-0.98850000000000005</v>
      </c>
      <c r="KR15" s="55">
        <v>-0.97929999999999995</v>
      </c>
      <c r="KS15" s="55">
        <v>-0.98939999999999995</v>
      </c>
      <c r="KT15" s="55">
        <v>-0.95909999999999995</v>
      </c>
      <c r="KU15" s="55">
        <v>-0.94820000000000004</v>
      </c>
      <c r="KV15" s="55">
        <v>-0.97030000000000005</v>
      </c>
      <c r="KW15" s="55">
        <v>-0.98980000000000001</v>
      </c>
      <c r="KX15" s="55">
        <v>-0.98929999999999996</v>
      </c>
      <c r="KY15" s="55">
        <v>-0.9758</v>
      </c>
      <c r="KZ15" s="55">
        <v>-0.99080000000000001</v>
      </c>
      <c r="LA15" s="55">
        <v>-0.97719999999999996</v>
      </c>
      <c r="LB15" s="55">
        <v>-0.95169999999999999</v>
      </c>
      <c r="LC15" s="55">
        <v>-0.96640000000000004</v>
      </c>
      <c r="LD15" s="55">
        <v>-0.98560000000000003</v>
      </c>
      <c r="LE15" s="55">
        <v>-0.99639999999999995</v>
      </c>
      <c r="LF15" s="55">
        <v>-0.99580000000000002</v>
      </c>
      <c r="LG15" s="55">
        <v>-0.99819999999999998</v>
      </c>
      <c r="LH15" s="55">
        <v>-0.95550000000000002</v>
      </c>
      <c r="LI15" s="55">
        <v>-0.99960000000000004</v>
      </c>
      <c r="LJ15" s="55">
        <v>-0.99619999999999997</v>
      </c>
      <c r="LK15" s="55">
        <v>-0.99490000000000001</v>
      </c>
      <c r="LL15" s="54">
        <v>-1</v>
      </c>
      <c r="LM15" s="55">
        <v>-0.99680000000000002</v>
      </c>
      <c r="LN15" s="55">
        <v>-0.99760000000000004</v>
      </c>
      <c r="LO15" s="54">
        <v>-1</v>
      </c>
      <c r="LP15" s="55">
        <v>-0.99729999999999996</v>
      </c>
      <c r="LQ15" s="55">
        <v>-0.99319999999999997</v>
      </c>
      <c r="LR15" s="55">
        <v>-0.99399999999999999</v>
      </c>
      <c r="LS15" s="54">
        <v>-1</v>
      </c>
      <c r="LT15" s="55">
        <v>-0.98770000000000002</v>
      </c>
      <c r="LU15" s="55">
        <v>-0.98880000000000001</v>
      </c>
      <c r="LV15" s="55">
        <v>-0.98599999999999999</v>
      </c>
      <c r="LW15" s="55">
        <v>-0.98860000000000003</v>
      </c>
      <c r="LX15" s="55">
        <v>-0.99260000000000004</v>
      </c>
      <c r="LY15" s="55">
        <v>-0.99119999999999997</v>
      </c>
      <c r="LZ15" s="55">
        <v>-0.99399999999999999</v>
      </c>
      <c r="MA15" s="55">
        <v>-0.99980000000000002</v>
      </c>
      <c r="MB15" s="55">
        <v>-0.99860000000000004</v>
      </c>
      <c r="MC15" s="55">
        <v>-0.99680000000000002</v>
      </c>
      <c r="MD15" s="55">
        <v>-0.99139999999999995</v>
      </c>
      <c r="ME15" s="55">
        <v>-0.98980000000000001</v>
      </c>
      <c r="MF15" s="55">
        <v>-0.99590000000000001</v>
      </c>
      <c r="MG15" s="55">
        <v>-0.99809999999999999</v>
      </c>
      <c r="MH15" s="55">
        <v>-0.99760000000000004</v>
      </c>
      <c r="MI15" s="55">
        <v>-0.99880000000000002</v>
      </c>
      <c r="MJ15" s="55">
        <v>-0.99739999999999995</v>
      </c>
      <c r="MK15" s="55">
        <v>-0.99429999999999996</v>
      </c>
      <c r="ML15" s="55">
        <v>-0.99380000000000002</v>
      </c>
      <c r="MM15" s="55">
        <v>-0.99480000000000002</v>
      </c>
      <c r="MN15" s="55">
        <v>-0.99890000000000001</v>
      </c>
      <c r="MO15" s="55">
        <v>-0.99870000000000003</v>
      </c>
      <c r="MP15" s="55">
        <v>-0.99560000000000004</v>
      </c>
      <c r="MQ15" s="55">
        <v>-0.99760000000000004</v>
      </c>
      <c r="MR15" s="55">
        <v>-0.99560000000000004</v>
      </c>
      <c r="MS15" s="55">
        <v>-0.99009999999999998</v>
      </c>
      <c r="MT15" s="54">
        <v>-1</v>
      </c>
      <c r="MU15" s="54">
        <v>-1</v>
      </c>
      <c r="MV15" s="55">
        <v>-0.99560000000000004</v>
      </c>
      <c r="MW15" s="55">
        <v>-0.99370000000000003</v>
      </c>
      <c r="MX15" s="55">
        <v>-0.99960000000000004</v>
      </c>
      <c r="MY15" s="55">
        <v>-0.99509999999999998</v>
      </c>
      <c r="MZ15" s="55">
        <v>-0.99709999999999999</v>
      </c>
      <c r="NA15" s="55">
        <v>-0.99529999999999996</v>
      </c>
      <c r="NB15" s="55">
        <v>-0.99890000000000001</v>
      </c>
      <c r="NC15" s="55">
        <v>-0.99939999999999996</v>
      </c>
      <c r="ND15" s="55">
        <v>-0.99160000000000004</v>
      </c>
      <c r="NE15" s="55">
        <v>-0.98540000000000005</v>
      </c>
      <c r="NF15" s="55">
        <v>-0.995</v>
      </c>
      <c r="NG15" s="54">
        <v>-0.99</v>
      </c>
      <c r="NH15" s="55">
        <v>-0.99980000000000002</v>
      </c>
      <c r="NI15" s="55">
        <v>-0.998</v>
      </c>
      <c r="NJ15" s="55">
        <v>-0.99870000000000003</v>
      </c>
      <c r="NK15" s="55">
        <v>-0.99809999999999999</v>
      </c>
      <c r="NL15" s="55">
        <v>-0.99419999999999997</v>
      </c>
      <c r="NM15" s="55">
        <v>-0.99719999999999998</v>
      </c>
      <c r="NN15" s="55">
        <v>-0.99080000000000001</v>
      </c>
      <c r="NO15" s="55">
        <v>-0.99719999999999998</v>
      </c>
      <c r="NP15" s="55">
        <v>-0.99729999999999996</v>
      </c>
      <c r="NQ15" s="55">
        <v>-0.99909999999999999</v>
      </c>
      <c r="NR15" s="55">
        <v>-0.99280000000000002</v>
      </c>
      <c r="NS15" s="55">
        <v>-0.98050000000000004</v>
      </c>
      <c r="NT15" s="55">
        <v>-0.99450000000000005</v>
      </c>
      <c r="NU15" s="55">
        <v>-0.99419999999999997</v>
      </c>
      <c r="NV15" s="55">
        <v>-0.99680000000000002</v>
      </c>
      <c r="NW15" s="55">
        <v>-0.99009999999999998</v>
      </c>
      <c r="NX15" s="55">
        <v>-0.98460000000000003</v>
      </c>
      <c r="NY15" s="55">
        <v>-0.98980000000000001</v>
      </c>
      <c r="NZ15" s="55">
        <v>-0.99399999999999999</v>
      </c>
      <c r="OA15" s="55">
        <v>-0.99450000000000005</v>
      </c>
      <c r="OB15" s="55">
        <v>-0.9849</v>
      </c>
      <c r="OC15" s="55">
        <v>-0.99529999999999996</v>
      </c>
      <c r="OD15" s="55">
        <v>-0.98550000000000004</v>
      </c>
      <c r="OE15" s="55">
        <v>-0.99150000000000005</v>
      </c>
      <c r="OF15" s="55">
        <v>-0.99160000000000004</v>
      </c>
      <c r="OG15" s="55">
        <v>-0.99329999999999996</v>
      </c>
      <c r="OH15" s="55">
        <v>-0.98399999999999999</v>
      </c>
      <c r="OI15" s="55">
        <v>-0.98399999999999999</v>
      </c>
      <c r="OJ15" s="55">
        <v>-0.99650000000000005</v>
      </c>
      <c r="OK15" s="55">
        <v>-0.97770000000000001</v>
      </c>
      <c r="OL15" s="55">
        <v>-0.99209999999999998</v>
      </c>
      <c r="OM15" s="55">
        <v>-0.99109999999999998</v>
      </c>
      <c r="ON15" s="55">
        <v>-0.99390000000000001</v>
      </c>
      <c r="OO15" s="55">
        <v>-0.9929</v>
      </c>
      <c r="OP15" s="55">
        <v>-0.98829999999999996</v>
      </c>
      <c r="OQ15" s="55">
        <v>-0.99650000000000005</v>
      </c>
      <c r="OR15" s="55">
        <v>-0.9919</v>
      </c>
      <c r="OS15" s="55">
        <v>-0.99060000000000004</v>
      </c>
      <c r="OT15" s="55">
        <v>-0.9899</v>
      </c>
      <c r="OU15" s="55">
        <v>-0.99480000000000002</v>
      </c>
      <c r="OV15" s="55">
        <v>-0.99560000000000004</v>
      </c>
      <c r="OW15" s="55">
        <v>-0.99329999999999996</v>
      </c>
      <c r="OX15" s="55">
        <v>-0.98929999999999996</v>
      </c>
      <c r="OY15" s="55">
        <v>-0.99329999999999996</v>
      </c>
      <c r="OZ15" s="55">
        <v>-0.99390000000000001</v>
      </c>
      <c r="PA15" s="55">
        <v>-0.99229999999999996</v>
      </c>
      <c r="PB15" s="55">
        <v>-0.99299999999999999</v>
      </c>
      <c r="PC15" s="55">
        <v>-0.99139999999999995</v>
      </c>
      <c r="PD15" s="55">
        <v>-0.99099999999999999</v>
      </c>
      <c r="PE15" s="55">
        <v>-0.98860000000000003</v>
      </c>
      <c r="PF15" s="55">
        <v>-0.99680000000000002</v>
      </c>
      <c r="PG15" s="55">
        <v>-0.99009999999999998</v>
      </c>
      <c r="PH15" s="55">
        <v>-0.99360000000000004</v>
      </c>
      <c r="PI15" s="55">
        <v>-0.99170000000000003</v>
      </c>
      <c r="PJ15" s="55">
        <v>-0.99299999999999999</v>
      </c>
      <c r="PK15" s="55">
        <v>-0.98660000000000003</v>
      </c>
      <c r="PL15" s="55">
        <v>-0.98799999999999999</v>
      </c>
      <c r="PM15" s="55">
        <v>-0.98460000000000003</v>
      </c>
      <c r="PN15" s="55">
        <v>-0.98619999999999997</v>
      </c>
      <c r="PO15" s="55">
        <v>-0.99480000000000002</v>
      </c>
      <c r="PP15" s="55">
        <v>-0.99250000000000005</v>
      </c>
      <c r="PQ15" s="55">
        <v>-0.99419999999999997</v>
      </c>
      <c r="PR15" s="55">
        <v>-0.96860000000000002</v>
      </c>
      <c r="PS15" s="55">
        <v>-0.99260000000000004</v>
      </c>
      <c r="PT15" s="55">
        <v>-0.99019999999999997</v>
      </c>
      <c r="PU15" s="55">
        <v>-0.99629999999999996</v>
      </c>
      <c r="PV15" s="55">
        <v>-0.98660000000000003</v>
      </c>
      <c r="PW15" s="55">
        <v>-0.9929</v>
      </c>
      <c r="PX15" s="55">
        <v>-0.9849</v>
      </c>
      <c r="PY15" s="55">
        <v>-0.98729999999999996</v>
      </c>
      <c r="PZ15" s="55">
        <v>-0.99119999999999997</v>
      </c>
      <c r="QA15" s="55">
        <v>-0.99170000000000003</v>
      </c>
      <c r="QB15" s="55">
        <v>-0.99319999999999997</v>
      </c>
      <c r="QC15" s="55">
        <v>-0.99070000000000003</v>
      </c>
      <c r="QD15" s="55">
        <v>-0.98799999999999999</v>
      </c>
      <c r="QE15" s="55">
        <v>-0.98919999999999997</v>
      </c>
      <c r="QF15" s="55">
        <v>-0.97350000000000003</v>
      </c>
      <c r="QG15" s="55">
        <v>-0.99370000000000003</v>
      </c>
      <c r="QH15" s="55">
        <v>-0.87119999999999997</v>
      </c>
      <c r="QI15" s="55">
        <v>-0.9607</v>
      </c>
      <c r="QJ15" s="55">
        <v>-0.95989999999999998</v>
      </c>
      <c r="QK15" s="55">
        <v>-0.90149999999999997</v>
      </c>
      <c r="QL15" s="55">
        <v>-0.70450000000000002</v>
      </c>
      <c r="QM15" s="55">
        <v>-0.78249999999999997</v>
      </c>
      <c r="QN15" s="55">
        <v>-0.77200000000000002</v>
      </c>
      <c r="QO15" s="55">
        <v>-0.91369999999999996</v>
      </c>
      <c r="QP15" s="55">
        <v>-0.88870000000000005</v>
      </c>
      <c r="QQ15" s="55">
        <v>-0.91439999999999999</v>
      </c>
      <c r="QR15" s="55">
        <v>-0.81710000000000005</v>
      </c>
      <c r="QS15" s="55">
        <v>-0.79069999999999996</v>
      </c>
      <c r="QT15" s="55">
        <v>-0.51929999999999998</v>
      </c>
      <c r="QU15" s="55">
        <v>-0.48730000000000001</v>
      </c>
      <c r="QV15" s="55">
        <v>-0.25669999999999998</v>
      </c>
      <c r="QW15" s="55">
        <v>-0.75870000000000004</v>
      </c>
      <c r="QX15" s="55">
        <v>-0.80510000000000004</v>
      </c>
      <c r="QY15" s="55">
        <v>-0.82679999999999998</v>
      </c>
      <c r="QZ15" s="55">
        <v>-0.43490000000000001</v>
      </c>
      <c r="RA15" s="55">
        <v>-0.24640000000000001</v>
      </c>
      <c r="RB15" s="55">
        <v>5.91E-2</v>
      </c>
      <c r="RC15" s="55">
        <v>-0.22220000000000001</v>
      </c>
      <c r="RD15" s="55">
        <v>2.7099999999999999E-2</v>
      </c>
      <c r="RE15" s="55">
        <v>0.34179999999999999</v>
      </c>
      <c r="RF15" s="55">
        <v>0.72040000000000004</v>
      </c>
      <c r="RG15" s="55">
        <v>0.14940000000000001</v>
      </c>
      <c r="RH15" s="55">
        <v>-0.1076</v>
      </c>
      <c r="RI15" s="55">
        <v>-0.57189999999999996</v>
      </c>
      <c r="RJ15" s="55">
        <v>-0.31619999999999998</v>
      </c>
      <c r="RK15" s="55">
        <v>0.24640000000000001</v>
      </c>
      <c r="RL15" s="55">
        <v>0.18729999999999999</v>
      </c>
      <c r="RM15" s="55">
        <v>0.38340000000000002</v>
      </c>
      <c r="RN15" s="55">
        <v>0.88049999999999995</v>
      </c>
      <c r="RO15" s="55">
        <v>0.7611</v>
      </c>
      <c r="RP15" s="55">
        <v>0.96440000000000003</v>
      </c>
      <c r="RQ15" s="55">
        <v>0.49859999999999999</v>
      </c>
      <c r="RR15" s="55">
        <v>0.63590000000000002</v>
      </c>
      <c r="RS15" s="55">
        <v>0.58850000000000002</v>
      </c>
      <c r="RT15" s="55">
        <v>0.40689999999999998</v>
      </c>
      <c r="RU15" s="55">
        <v>0.80679999999999996</v>
      </c>
      <c r="RV15" s="55">
        <v>0.50539999999999996</v>
      </c>
      <c r="RW15" s="55">
        <v>0.94989999999999997</v>
      </c>
      <c r="RX15" s="55">
        <v>0.40810000000000002</v>
      </c>
      <c r="RY15" s="55">
        <v>0.2893</v>
      </c>
      <c r="RZ15" s="55">
        <v>0.50439999999999996</v>
      </c>
      <c r="SA15" s="55">
        <v>0.3715</v>
      </c>
      <c r="SB15" s="55">
        <v>0.5302</v>
      </c>
      <c r="SC15" s="55">
        <v>0.78600000000000003</v>
      </c>
      <c r="SD15" s="55">
        <v>1.1614</v>
      </c>
      <c r="SE15" s="55">
        <v>0.35410000000000003</v>
      </c>
      <c r="SF15" s="55">
        <v>0.1537</v>
      </c>
      <c r="SG15" s="55">
        <v>0.35110000000000002</v>
      </c>
      <c r="SH15" s="55">
        <v>0.33760000000000001</v>
      </c>
      <c r="SI15" s="55">
        <v>0.59389999999999998</v>
      </c>
      <c r="SJ15" s="55">
        <v>0.80049999999999999</v>
      </c>
      <c r="SK15" s="55">
        <v>0.58960000000000001</v>
      </c>
      <c r="SL15" s="55">
        <v>0.14280000000000001</v>
      </c>
      <c r="SM15" s="55">
        <v>0.48270000000000002</v>
      </c>
      <c r="SN15" s="55">
        <v>0.41249999999999998</v>
      </c>
      <c r="SO15" s="55">
        <v>0.27600000000000002</v>
      </c>
      <c r="SP15" s="55">
        <v>0.46229999999999999</v>
      </c>
      <c r="SQ15" s="55">
        <v>0.61570000000000003</v>
      </c>
      <c r="SR15" s="55">
        <v>0.60419999999999996</v>
      </c>
      <c r="SS15" s="55">
        <v>0.47020000000000001</v>
      </c>
      <c r="ST15" s="55">
        <v>0.37769999999999998</v>
      </c>
      <c r="SU15" s="55">
        <v>0.53029999999999999</v>
      </c>
      <c r="SV15" s="55">
        <v>0.49790000000000001</v>
      </c>
      <c r="SW15" s="55">
        <v>0.82599999999999996</v>
      </c>
      <c r="SX15" s="55">
        <v>0.90380000000000005</v>
      </c>
      <c r="SY15" s="55">
        <v>0.82820000000000005</v>
      </c>
      <c r="SZ15" s="55">
        <v>0.4617</v>
      </c>
      <c r="TA15" s="55">
        <v>0.624</v>
      </c>
      <c r="TB15" s="55">
        <v>0.71950000000000003</v>
      </c>
      <c r="TC15" s="55">
        <v>0.74009999999999998</v>
      </c>
      <c r="TD15" s="55">
        <v>0.83350000000000002</v>
      </c>
      <c r="TE15" s="55">
        <v>0.76670000000000005</v>
      </c>
      <c r="TF15" s="55">
        <v>0.6502</v>
      </c>
      <c r="TG15" s="55">
        <v>0.32450000000000001</v>
      </c>
      <c r="TH15" s="55">
        <v>0.73580000000000001</v>
      </c>
      <c r="TI15" s="55">
        <v>0.75060000000000004</v>
      </c>
      <c r="TJ15" s="55">
        <v>1.3743000000000001</v>
      </c>
      <c r="TK15" s="55">
        <v>1.0047999999999999</v>
      </c>
      <c r="TL15" s="55">
        <v>0.84550000000000003</v>
      </c>
      <c r="TM15" s="55">
        <v>0.92100000000000004</v>
      </c>
      <c r="TN15" s="55">
        <v>0.59340000000000004</v>
      </c>
      <c r="TO15" s="55">
        <v>0.78039999999999998</v>
      </c>
      <c r="TP15" s="55">
        <v>0.71220000000000006</v>
      </c>
      <c r="TQ15" s="55">
        <v>0.93120000000000003</v>
      </c>
      <c r="TR15" s="55">
        <v>0.89880000000000004</v>
      </c>
      <c r="TS15" s="55">
        <v>0.85229999999999995</v>
      </c>
      <c r="TT15" s="55">
        <v>1.0039</v>
      </c>
      <c r="TU15" s="55">
        <v>0.62190000000000001</v>
      </c>
      <c r="TV15" s="55">
        <v>0.80620000000000003</v>
      </c>
      <c r="TW15" s="55">
        <v>0.92649999999999999</v>
      </c>
      <c r="TX15" s="55">
        <v>0.74609999999999999</v>
      </c>
      <c r="TY15" s="55">
        <v>1.087</v>
      </c>
      <c r="TZ15" s="55">
        <v>1.0073000000000001</v>
      </c>
      <c r="UA15" s="55">
        <v>1.2501</v>
      </c>
      <c r="UB15" s="55">
        <v>0.75170000000000003</v>
      </c>
      <c r="UC15" s="55">
        <v>0.65349999999999997</v>
      </c>
      <c r="UD15" s="55">
        <v>0.86450000000000005</v>
      </c>
      <c r="UE15" s="55">
        <v>0.99709999999999999</v>
      </c>
      <c r="UF15" s="55">
        <v>1.0519000000000001</v>
      </c>
      <c r="UG15" s="55">
        <v>1.0082</v>
      </c>
      <c r="UH15" s="55">
        <v>0.84719999999999995</v>
      </c>
      <c r="UI15" s="55">
        <v>0.57620000000000005</v>
      </c>
      <c r="UJ15" s="55">
        <v>0.61180000000000001</v>
      </c>
      <c r="UK15" s="55">
        <v>1.0871999999999999</v>
      </c>
      <c r="UL15" s="55">
        <v>0.77939999999999998</v>
      </c>
      <c r="UM15" s="55">
        <v>0.75490000000000002</v>
      </c>
      <c r="UN15" s="55">
        <v>0.69350000000000001</v>
      </c>
      <c r="UO15" s="55">
        <v>0.60699999999999998</v>
      </c>
      <c r="UP15" s="55">
        <v>0.31290000000000001</v>
      </c>
      <c r="UQ15" s="55">
        <v>0.3931</v>
      </c>
      <c r="UR15" s="55">
        <v>0.59419999999999995</v>
      </c>
      <c r="US15" s="55">
        <v>0.6079</v>
      </c>
      <c r="UT15" s="55">
        <v>0.67920000000000003</v>
      </c>
      <c r="UU15" s="55">
        <v>0.53120000000000001</v>
      </c>
      <c r="UV15" s="55">
        <v>0.66759999999999997</v>
      </c>
      <c r="UW15" s="55">
        <v>0.28610000000000002</v>
      </c>
      <c r="UX15" s="55">
        <v>6.4899999999999999E-2</v>
      </c>
      <c r="UY15" s="55">
        <v>0.68859999999999999</v>
      </c>
      <c r="UZ15" s="55">
        <v>0.71530000000000005</v>
      </c>
      <c r="VA15" s="55">
        <v>0.57589999999999997</v>
      </c>
      <c r="VB15" s="55">
        <v>0.48659999999999998</v>
      </c>
      <c r="VC15" s="55">
        <v>0.70850000000000002</v>
      </c>
      <c r="VD15" s="55">
        <v>0.4824</v>
      </c>
      <c r="VE15" s="55">
        <v>1.0912999999999999</v>
      </c>
      <c r="VF15" s="55">
        <v>0.4259</v>
      </c>
      <c r="VG15" s="55">
        <v>0.31030000000000002</v>
      </c>
      <c r="VH15" s="55">
        <v>0.3241</v>
      </c>
      <c r="VI15" s="55">
        <v>0.7833</v>
      </c>
      <c r="VJ15" s="55">
        <v>0.48480000000000001</v>
      </c>
      <c r="VK15" s="55">
        <v>0.14319999999999999</v>
      </c>
      <c r="VL15" s="55">
        <v>0.43030000000000002</v>
      </c>
      <c r="VM15" s="55">
        <v>0.56989999999999996</v>
      </c>
      <c r="VN15" s="55">
        <v>0.6492</v>
      </c>
      <c r="VO15" s="55">
        <v>0.59660000000000002</v>
      </c>
      <c r="VP15" s="55">
        <v>0.63880000000000003</v>
      </c>
      <c r="VQ15" s="55">
        <v>0.50170000000000003</v>
      </c>
      <c r="VR15" s="55">
        <v>0.28010000000000002</v>
      </c>
      <c r="VS15" s="55">
        <v>0.67079999999999995</v>
      </c>
      <c r="VT15" s="55">
        <v>0.46260000000000001</v>
      </c>
      <c r="VU15" s="55">
        <v>0.1729</v>
      </c>
      <c r="VV15" s="55">
        <v>0.59089999999999998</v>
      </c>
      <c r="VW15" s="55">
        <v>0.68969999999999998</v>
      </c>
      <c r="VX15" s="55">
        <v>0.52090000000000003</v>
      </c>
      <c r="VY15" s="55">
        <v>-7.9000000000000008E-3</v>
      </c>
      <c r="VZ15" s="55">
        <v>0.16669999999999999</v>
      </c>
      <c r="WA15" s="55">
        <v>0.4199</v>
      </c>
      <c r="WB15" s="55">
        <v>0.45269999999999999</v>
      </c>
      <c r="WC15" s="55">
        <v>0.40620000000000001</v>
      </c>
      <c r="WD15" s="55">
        <v>0.53159999999999996</v>
      </c>
      <c r="WE15" s="55">
        <v>0.61680000000000001</v>
      </c>
      <c r="WF15" s="55">
        <v>0.4511</v>
      </c>
      <c r="WG15" s="54">
        <v>0.44</v>
      </c>
      <c r="WH15" s="55">
        <v>0.39290000000000003</v>
      </c>
      <c r="WI15" s="55">
        <v>0.37040000000000001</v>
      </c>
      <c r="WJ15" s="55">
        <v>0.48120000000000002</v>
      </c>
      <c r="WK15" s="55">
        <v>0.44879999999999998</v>
      </c>
      <c r="WL15" s="55">
        <v>0.38100000000000001</v>
      </c>
      <c r="WM15" s="55">
        <v>0.26469999999999999</v>
      </c>
      <c r="WN15" s="55">
        <v>0.30990000000000001</v>
      </c>
      <c r="WO15" s="55">
        <v>0.41899999999999998</v>
      </c>
      <c r="WP15" s="55">
        <v>0.33189999999999997</v>
      </c>
      <c r="WQ15" s="55">
        <v>0.50749999999999995</v>
      </c>
      <c r="WR15" s="55">
        <v>0.43409999999999999</v>
      </c>
      <c r="WS15" s="55">
        <v>0.38030000000000003</v>
      </c>
      <c r="WT15" s="55">
        <v>0.16689999999999999</v>
      </c>
      <c r="WU15" s="55">
        <v>0.2666</v>
      </c>
      <c r="WV15" s="55">
        <v>0.41670000000000001</v>
      </c>
      <c r="WW15" s="55">
        <v>0.23169999999999999</v>
      </c>
      <c r="WX15" s="55">
        <v>0.31819999999999998</v>
      </c>
      <c r="WY15" s="55">
        <v>0.45029999999999998</v>
      </c>
      <c r="WZ15" s="55">
        <v>0.86480000000000001</v>
      </c>
      <c r="XA15" s="55">
        <v>0.8206</v>
      </c>
      <c r="XB15" s="55">
        <v>0.1381</v>
      </c>
      <c r="XC15" s="55">
        <v>0.32319999999999999</v>
      </c>
      <c r="XD15" s="55">
        <v>0.23930000000000001</v>
      </c>
      <c r="XE15" s="55">
        <v>0.28120000000000001</v>
      </c>
      <c r="XF15" s="55">
        <v>0.251</v>
      </c>
      <c r="XG15" s="55">
        <v>1.8800000000000001E-2</v>
      </c>
      <c r="XH15" s="55">
        <v>-7.0400000000000004E-2</v>
      </c>
      <c r="XI15" s="55">
        <v>1.7999999999999999E-2</v>
      </c>
      <c r="XJ15" s="55">
        <v>6.2399999999999997E-2</v>
      </c>
      <c r="XK15" s="55">
        <v>3.7199999999999997E-2</v>
      </c>
      <c r="XL15" s="55">
        <v>0.1157</v>
      </c>
      <c r="XM15" s="55">
        <v>0.104</v>
      </c>
      <c r="XN15" s="55">
        <v>-3.7499999999999999E-2</v>
      </c>
      <c r="XO15" s="55">
        <v>-0.1615</v>
      </c>
      <c r="XP15" s="55">
        <v>-0.1154</v>
      </c>
      <c r="XQ15" s="55">
        <v>-9.0800000000000006E-2</v>
      </c>
      <c r="XR15" s="55">
        <v>-6.7100000000000007E-2</v>
      </c>
      <c r="XS15" s="55">
        <v>-4.7100000000000003E-2</v>
      </c>
      <c r="XT15" s="55">
        <v>5.9700000000000003E-2</v>
      </c>
      <c r="XU15" s="55">
        <v>-4.9000000000000002E-2</v>
      </c>
      <c r="XV15" s="55">
        <v>-0.28910000000000002</v>
      </c>
      <c r="XW15" s="55">
        <v>-0.20349999999999999</v>
      </c>
      <c r="XX15" s="55">
        <v>-0.2742</v>
      </c>
      <c r="XY15" s="55">
        <v>-0.3614</v>
      </c>
      <c r="XZ15" s="55">
        <v>-0.30199999999999999</v>
      </c>
      <c r="YA15" s="55">
        <v>-0.24709999999999999</v>
      </c>
      <c r="YB15" s="55">
        <v>-0.26219999999999999</v>
      </c>
      <c r="YC15" s="55">
        <v>-0.53259999999999996</v>
      </c>
      <c r="YD15" s="55">
        <v>-0.52149999999999996</v>
      </c>
      <c r="YE15" s="55">
        <v>-0.44419999999999998</v>
      </c>
      <c r="YF15" s="55">
        <v>-0.43559999999999999</v>
      </c>
      <c r="YG15" s="55">
        <v>-0.2616</v>
      </c>
      <c r="YH15" s="55">
        <v>-0.2752</v>
      </c>
      <c r="YI15" s="55">
        <v>-0.29830000000000001</v>
      </c>
      <c r="YJ15" s="55">
        <v>-0.53539999999999999</v>
      </c>
      <c r="YK15" s="55">
        <v>-0.4289</v>
      </c>
    </row>
    <row r="16" spans="1:661" x14ac:dyDescent="0.35">
      <c r="A16" s="66" t="s">
        <v>26</v>
      </c>
      <c r="B16" s="66" t="s">
        <v>31</v>
      </c>
      <c r="C16" s="54">
        <v>0.08</v>
      </c>
      <c r="D16" s="54">
        <v>-0.03</v>
      </c>
      <c r="E16" s="54">
        <v>0.01</v>
      </c>
      <c r="F16" s="54">
        <v>0.06</v>
      </c>
      <c r="G16" s="54">
        <v>0.03</v>
      </c>
      <c r="H16" s="54">
        <v>-0.02</v>
      </c>
      <c r="I16" s="54">
        <v>-0.03</v>
      </c>
      <c r="J16" s="54">
        <v>-0.05</v>
      </c>
      <c r="K16" s="54">
        <v>0</v>
      </c>
      <c r="L16" s="54">
        <v>-0.04</v>
      </c>
      <c r="M16" s="54">
        <v>-0.02</v>
      </c>
      <c r="N16" s="54">
        <v>-0.02</v>
      </c>
      <c r="O16" s="54">
        <v>-0.08</v>
      </c>
      <c r="P16" s="54">
        <v>-0.11</v>
      </c>
      <c r="Q16" s="54">
        <v>-7.0000000000000007E-2</v>
      </c>
      <c r="R16" s="54">
        <v>-0.04</v>
      </c>
      <c r="S16" s="54">
        <v>-0.06</v>
      </c>
      <c r="T16" s="54">
        <v>-0.06</v>
      </c>
      <c r="U16" s="54">
        <v>-0.11</v>
      </c>
      <c r="V16" s="54">
        <v>-0.06</v>
      </c>
      <c r="W16" s="54">
        <v>-0.03</v>
      </c>
      <c r="X16" s="54">
        <v>-0.15</v>
      </c>
      <c r="Y16" s="54">
        <v>-0.13</v>
      </c>
      <c r="Z16" s="54">
        <v>-0.21</v>
      </c>
      <c r="AA16" s="54">
        <v>-0.3</v>
      </c>
      <c r="AB16" s="54">
        <v>-0.3</v>
      </c>
      <c r="AC16" s="54">
        <v>-0.38</v>
      </c>
      <c r="AD16" s="54">
        <v>-0.54</v>
      </c>
      <c r="AE16" s="54">
        <v>-0.92</v>
      </c>
      <c r="AF16" s="54">
        <v>-0.97</v>
      </c>
      <c r="AG16" s="55">
        <v>-0.99580000000000002</v>
      </c>
      <c r="AH16" s="55">
        <v>-0.99809999999999999</v>
      </c>
      <c r="AI16" s="55">
        <v>-0.99960000000000004</v>
      </c>
      <c r="AJ16" s="54">
        <v>-1</v>
      </c>
      <c r="AK16" s="54">
        <v>-1</v>
      </c>
      <c r="AL16" s="54">
        <v>-1</v>
      </c>
      <c r="AM16" s="54">
        <v>-1</v>
      </c>
      <c r="AN16" s="54">
        <v>-1</v>
      </c>
      <c r="AO16" s="54">
        <v>-1</v>
      </c>
      <c r="AP16" s="54">
        <v>-1</v>
      </c>
      <c r="AQ16" s="54">
        <v>-1</v>
      </c>
      <c r="AR16" s="54">
        <v>-1</v>
      </c>
      <c r="AS16" s="54">
        <v>-1</v>
      </c>
      <c r="AT16" s="54">
        <v>-1</v>
      </c>
      <c r="AU16" s="54">
        <v>-1</v>
      </c>
      <c r="AV16" s="54">
        <v>-1</v>
      </c>
      <c r="AW16" s="54">
        <v>-1</v>
      </c>
      <c r="AX16" s="54">
        <v>-1</v>
      </c>
      <c r="AY16" s="54">
        <v>-1</v>
      </c>
      <c r="AZ16" s="54">
        <v>-1</v>
      </c>
      <c r="BA16" s="54">
        <v>-1</v>
      </c>
      <c r="BB16" s="54">
        <v>-1</v>
      </c>
      <c r="BC16" s="54">
        <v>-1</v>
      </c>
      <c r="BD16" s="54">
        <v>-1</v>
      </c>
      <c r="BE16" s="54">
        <v>-1</v>
      </c>
      <c r="BF16" s="54">
        <v>-1</v>
      </c>
      <c r="BG16" s="54">
        <v>-1</v>
      </c>
      <c r="BH16" s="54">
        <v>-1</v>
      </c>
      <c r="BI16" s="54">
        <v>-1</v>
      </c>
      <c r="BJ16" s="54">
        <v>-1</v>
      </c>
      <c r="BK16" s="54">
        <v>-1</v>
      </c>
      <c r="BL16" s="54">
        <v>-1</v>
      </c>
      <c r="BM16" s="54">
        <v>-1</v>
      </c>
      <c r="BN16" s="54">
        <v>-1</v>
      </c>
      <c r="BO16" s="54">
        <v>-1</v>
      </c>
      <c r="BP16" s="54">
        <v>-1</v>
      </c>
      <c r="BQ16" s="54">
        <v>-1</v>
      </c>
      <c r="BR16" s="54">
        <v>-1</v>
      </c>
      <c r="BS16" s="54">
        <v>-1</v>
      </c>
      <c r="BT16" s="54">
        <v>-1</v>
      </c>
      <c r="BU16" s="54">
        <v>-1</v>
      </c>
      <c r="BV16" s="54">
        <v>-1</v>
      </c>
      <c r="BW16" s="54">
        <v>-1</v>
      </c>
      <c r="BX16" s="54">
        <v>-1</v>
      </c>
      <c r="BY16" s="54">
        <v>-1</v>
      </c>
      <c r="BZ16" s="54">
        <v>-1</v>
      </c>
      <c r="CA16" s="54">
        <v>-1</v>
      </c>
      <c r="CB16" s="54">
        <v>-1</v>
      </c>
      <c r="CC16" s="54">
        <v>-1</v>
      </c>
      <c r="CD16" s="54">
        <v>-1</v>
      </c>
      <c r="CE16" s="54">
        <v>-1</v>
      </c>
      <c r="CF16" s="54">
        <v>-1</v>
      </c>
      <c r="CG16" s="54">
        <v>-1</v>
      </c>
      <c r="CH16" s="54">
        <v>-1</v>
      </c>
      <c r="CI16" s="54">
        <v>-1</v>
      </c>
      <c r="CJ16" s="55">
        <v>-0.99809999999999999</v>
      </c>
      <c r="CK16" s="55">
        <v>-0.99870000000000003</v>
      </c>
      <c r="CL16" s="54">
        <v>-1</v>
      </c>
      <c r="CM16" s="55">
        <v>-0.99919999999999998</v>
      </c>
      <c r="CN16" s="54">
        <v>-1</v>
      </c>
      <c r="CO16" s="55">
        <v>-0.99960000000000004</v>
      </c>
      <c r="CP16" s="55">
        <v>-0.87909999999999999</v>
      </c>
      <c r="CQ16" s="55">
        <v>-0.88500000000000001</v>
      </c>
      <c r="CR16" s="55">
        <v>-0.8619</v>
      </c>
      <c r="CS16" s="55">
        <v>-0.8639</v>
      </c>
      <c r="CT16" s="55">
        <v>-0.84370000000000001</v>
      </c>
      <c r="CU16" s="55">
        <v>-0.84289999999999998</v>
      </c>
      <c r="CV16" s="55">
        <v>-0.97170000000000001</v>
      </c>
      <c r="CW16" s="55">
        <v>-0.7369</v>
      </c>
      <c r="CX16" s="55">
        <v>-0.70409999999999995</v>
      </c>
      <c r="CY16" s="55">
        <v>-0.71850000000000003</v>
      </c>
      <c r="CZ16" s="55">
        <v>-0.72540000000000004</v>
      </c>
      <c r="DA16" s="55">
        <v>-0.73619999999999997</v>
      </c>
      <c r="DB16" s="55">
        <v>-0.71330000000000005</v>
      </c>
      <c r="DC16" s="55">
        <v>-0.66990000000000005</v>
      </c>
      <c r="DD16" s="55">
        <v>-0.71409999999999996</v>
      </c>
      <c r="DE16" s="55">
        <v>-0.63959999999999995</v>
      </c>
      <c r="DF16" s="55">
        <v>-0.65549999999999997</v>
      </c>
      <c r="DG16" s="55">
        <v>-0.62529999999999997</v>
      </c>
      <c r="DH16" s="55">
        <v>-0.60919999999999996</v>
      </c>
      <c r="DI16" s="55">
        <v>-0.58009999999999995</v>
      </c>
      <c r="DJ16" s="55">
        <v>-0.63139999999999996</v>
      </c>
      <c r="DK16" s="55">
        <v>-0.67849999999999999</v>
      </c>
      <c r="DL16" s="55">
        <v>-0.63929999999999998</v>
      </c>
      <c r="DM16" s="55">
        <v>-0.62360000000000004</v>
      </c>
      <c r="DN16" s="55">
        <v>-0.62270000000000003</v>
      </c>
      <c r="DO16" s="54">
        <v>-0.57999999999999996</v>
      </c>
      <c r="DP16" s="55">
        <v>-0.72740000000000005</v>
      </c>
      <c r="DQ16" s="55">
        <v>-0.68379999999999996</v>
      </c>
      <c r="DR16" s="55">
        <v>-0.56920000000000004</v>
      </c>
      <c r="DS16" s="55">
        <v>-0.54069999999999996</v>
      </c>
      <c r="DT16" s="55">
        <v>-0.53500000000000003</v>
      </c>
      <c r="DU16" s="55">
        <v>-0.53239999999999998</v>
      </c>
      <c r="DV16" s="55">
        <v>-0.5111</v>
      </c>
      <c r="DW16" s="55">
        <v>-0.2868</v>
      </c>
      <c r="DX16" s="55">
        <v>-0.50819999999999999</v>
      </c>
      <c r="DY16" s="55">
        <v>-0.54679999999999995</v>
      </c>
      <c r="DZ16" s="55">
        <v>-0.5302</v>
      </c>
      <c r="EA16" s="55">
        <v>-0.4577</v>
      </c>
      <c r="EB16" s="55">
        <v>-0.43080000000000002</v>
      </c>
      <c r="EC16" s="55">
        <v>-0.4425</v>
      </c>
      <c r="ED16" s="55">
        <v>-0.51280000000000003</v>
      </c>
      <c r="EE16" s="55">
        <v>-0.66059999999999997</v>
      </c>
      <c r="EF16" s="55">
        <v>-0.3201</v>
      </c>
      <c r="EG16" s="55">
        <v>-0.3362</v>
      </c>
      <c r="EH16" s="55">
        <v>-0.53239999999999998</v>
      </c>
      <c r="EI16" s="55">
        <v>-0.48870000000000002</v>
      </c>
      <c r="EJ16" s="55">
        <v>-0.87119999999999997</v>
      </c>
      <c r="EK16" s="55">
        <v>-0.38319999999999999</v>
      </c>
      <c r="EL16" s="55">
        <v>-0.47220000000000001</v>
      </c>
      <c r="EM16" s="55">
        <v>-0.48280000000000001</v>
      </c>
      <c r="EN16" s="55">
        <v>-0.42359999999999998</v>
      </c>
      <c r="EO16" s="55">
        <v>-0.48709999999999998</v>
      </c>
      <c r="EP16" s="55">
        <v>-0.40079999999999999</v>
      </c>
      <c r="EQ16" s="55">
        <v>-0.45810000000000001</v>
      </c>
      <c r="ER16" s="55">
        <v>-0.38729999999999998</v>
      </c>
      <c r="ES16" s="55">
        <v>-0.41270000000000001</v>
      </c>
      <c r="ET16" s="55">
        <v>-0.42780000000000001</v>
      </c>
      <c r="EU16" s="55">
        <v>-0.3513</v>
      </c>
      <c r="EV16" s="55">
        <v>-0.46970000000000001</v>
      </c>
      <c r="EW16" s="55">
        <v>-0.41139999999999999</v>
      </c>
      <c r="EX16" s="55">
        <v>-0.36059999999999998</v>
      </c>
      <c r="EY16" s="55">
        <v>-0.3926</v>
      </c>
      <c r="EZ16" s="55">
        <v>-0.41310000000000002</v>
      </c>
      <c r="FA16" s="55">
        <v>-0.41870000000000002</v>
      </c>
      <c r="FB16" s="55">
        <v>-0.47439999999999999</v>
      </c>
      <c r="FC16" s="55">
        <v>-0.50609999999999999</v>
      </c>
      <c r="FD16" s="55">
        <v>-0.47699999999999998</v>
      </c>
      <c r="FE16" s="55">
        <v>-0.4199</v>
      </c>
      <c r="FF16" s="55">
        <v>-0.42409999999999998</v>
      </c>
      <c r="FG16" s="55">
        <v>-0.4425</v>
      </c>
      <c r="FH16" s="55">
        <v>-0.4395</v>
      </c>
      <c r="FI16" s="55">
        <v>-0.3795</v>
      </c>
      <c r="FJ16" s="55">
        <v>-0.38579999999999998</v>
      </c>
      <c r="FK16" s="55">
        <v>-0.38619999999999999</v>
      </c>
      <c r="FL16" s="55">
        <v>-0.35339999999999999</v>
      </c>
      <c r="FM16" s="55">
        <v>-0.38229999999999997</v>
      </c>
      <c r="FN16" s="55">
        <v>-0.36630000000000001</v>
      </c>
      <c r="FO16" s="55">
        <v>-0.38979999999999998</v>
      </c>
      <c r="FP16" s="55">
        <v>-0.39360000000000001</v>
      </c>
      <c r="FQ16" s="55">
        <v>-0.45540000000000003</v>
      </c>
      <c r="FR16" s="55">
        <v>-0.43480000000000002</v>
      </c>
      <c r="FS16" s="55">
        <v>-0.31979999999999997</v>
      </c>
      <c r="FT16" s="55">
        <v>-0.3039</v>
      </c>
      <c r="FU16" s="55">
        <v>-0.37019999999999997</v>
      </c>
      <c r="FV16" s="55">
        <v>-0.38729999999999998</v>
      </c>
      <c r="FW16" s="55">
        <v>-0.39350000000000002</v>
      </c>
      <c r="FX16" s="55">
        <v>-0.39050000000000001</v>
      </c>
      <c r="FY16" s="55">
        <v>-0.36770000000000003</v>
      </c>
      <c r="FZ16" s="55">
        <v>-0.34039999999999998</v>
      </c>
      <c r="GA16" s="55">
        <v>-0.37619999999999998</v>
      </c>
      <c r="GB16" s="55">
        <v>-0.38469999999999999</v>
      </c>
      <c r="GC16" s="55">
        <v>-0.35320000000000001</v>
      </c>
      <c r="GD16" s="55">
        <v>-0.36570000000000003</v>
      </c>
      <c r="GE16" s="55">
        <v>-0.46350000000000002</v>
      </c>
      <c r="GF16" s="55">
        <v>-0.40770000000000001</v>
      </c>
      <c r="GG16" s="55">
        <v>-0.28610000000000002</v>
      </c>
      <c r="GH16" s="55">
        <v>-0.35580000000000001</v>
      </c>
      <c r="GI16" s="55">
        <v>-0.37980000000000003</v>
      </c>
      <c r="GJ16" s="55">
        <v>-0.3206</v>
      </c>
      <c r="GK16" s="55">
        <v>-0.31740000000000002</v>
      </c>
      <c r="GL16" s="55">
        <v>-0.32219999999999999</v>
      </c>
      <c r="GM16" s="55">
        <v>-0.28089999999999998</v>
      </c>
      <c r="GN16" s="55">
        <v>-0.2878</v>
      </c>
      <c r="GO16" s="55">
        <v>-0.43830000000000002</v>
      </c>
      <c r="GP16" s="55">
        <v>-0.50239999999999996</v>
      </c>
      <c r="GQ16" s="55">
        <v>-0.16159999999999999</v>
      </c>
      <c r="GR16" s="55">
        <v>-0.1797</v>
      </c>
      <c r="GS16" s="55">
        <v>-0.21490000000000001</v>
      </c>
      <c r="GT16" s="55">
        <v>-0.3039</v>
      </c>
      <c r="GU16" s="55">
        <v>-0.22539999999999999</v>
      </c>
      <c r="GV16" s="54">
        <v>0.03</v>
      </c>
      <c r="GW16" s="55">
        <v>0.15240000000000001</v>
      </c>
      <c r="GX16" s="55">
        <v>-0.33389999999999997</v>
      </c>
      <c r="GY16" s="55">
        <v>-0.28599999999999998</v>
      </c>
      <c r="GZ16" s="55">
        <v>-0.24390000000000001</v>
      </c>
      <c r="HA16" s="55">
        <v>-0.36220000000000002</v>
      </c>
      <c r="HB16" s="55">
        <v>-0.36430000000000001</v>
      </c>
      <c r="HC16" s="55">
        <v>-0.41889999999999999</v>
      </c>
      <c r="HD16" s="55">
        <v>-0.48649999999999999</v>
      </c>
      <c r="HE16" s="55">
        <v>-0.37990000000000002</v>
      </c>
      <c r="HF16" s="55">
        <v>-0.39979999999999999</v>
      </c>
      <c r="HG16" s="55">
        <v>-0.38729999999999998</v>
      </c>
      <c r="HH16" s="55">
        <v>-0.4168</v>
      </c>
      <c r="HI16" s="55">
        <v>-0.373</v>
      </c>
      <c r="HJ16" s="55">
        <v>-0.29260000000000003</v>
      </c>
      <c r="HK16" s="55">
        <v>-0.3261</v>
      </c>
      <c r="HL16" s="55">
        <v>-0.39389999999999997</v>
      </c>
      <c r="HM16" s="55">
        <v>-0.42780000000000001</v>
      </c>
      <c r="HN16" s="55">
        <v>-0.42580000000000001</v>
      </c>
      <c r="HO16" s="55">
        <v>-0.34460000000000002</v>
      </c>
      <c r="HP16" s="55">
        <v>-0.38279999999999997</v>
      </c>
      <c r="HQ16" s="55">
        <v>-0.30709999999999998</v>
      </c>
      <c r="HR16" s="55">
        <v>-0.30199999999999999</v>
      </c>
      <c r="HS16" s="55">
        <v>-0.1835</v>
      </c>
      <c r="HT16" s="55">
        <v>-0.17680000000000001</v>
      </c>
      <c r="HU16" s="55">
        <v>-0.24610000000000001</v>
      </c>
      <c r="HV16" s="55">
        <v>-0.2404</v>
      </c>
      <c r="HW16" s="55">
        <v>-0.26869999999999999</v>
      </c>
      <c r="HX16" s="55">
        <v>-0.31780000000000003</v>
      </c>
      <c r="HY16" s="55">
        <v>-0.18540000000000001</v>
      </c>
      <c r="HZ16" s="55">
        <v>-0.2437</v>
      </c>
      <c r="IA16" s="55">
        <v>-0.24929999999999999</v>
      </c>
      <c r="IB16" s="55">
        <v>-0.35410000000000003</v>
      </c>
      <c r="IC16" s="55">
        <v>-0.3503</v>
      </c>
      <c r="ID16" s="55">
        <v>-0.2666</v>
      </c>
      <c r="IE16" s="55">
        <v>-0.37480000000000002</v>
      </c>
      <c r="IF16" s="55">
        <v>-0.25979999999999998</v>
      </c>
      <c r="IG16" s="55">
        <v>-0.32569999999999999</v>
      </c>
      <c r="IH16" s="55">
        <v>-0.28520000000000001</v>
      </c>
      <c r="II16" s="55">
        <v>-0.30420000000000003</v>
      </c>
      <c r="IJ16" s="55">
        <v>-0.29799999999999999</v>
      </c>
      <c r="IK16" s="55">
        <v>-0.26910000000000001</v>
      </c>
      <c r="IL16" s="55">
        <v>-0.28649999999999998</v>
      </c>
      <c r="IM16" s="55">
        <v>-0.29559999999999997</v>
      </c>
      <c r="IN16" s="55">
        <v>-0.27339999999999998</v>
      </c>
      <c r="IO16" s="55">
        <v>-0.2409</v>
      </c>
      <c r="IP16" s="55">
        <v>-0.27400000000000002</v>
      </c>
      <c r="IQ16" s="55">
        <v>-0.32400000000000001</v>
      </c>
      <c r="IR16" s="55">
        <v>-0.18310000000000001</v>
      </c>
      <c r="IS16" s="55">
        <v>-0.27129999999999999</v>
      </c>
      <c r="IT16" s="55">
        <v>-0.33289999999999997</v>
      </c>
      <c r="IU16" s="55">
        <v>-0.29139999999999999</v>
      </c>
      <c r="IV16" s="55">
        <v>-0.2281</v>
      </c>
      <c r="IW16" s="55">
        <v>-3.15E-2</v>
      </c>
      <c r="IX16" s="55">
        <v>-0.2671</v>
      </c>
      <c r="IY16" s="55">
        <v>-0.39839999999999998</v>
      </c>
      <c r="IZ16" s="55">
        <v>-0.21740000000000001</v>
      </c>
      <c r="JA16" s="55">
        <v>-0.2782</v>
      </c>
      <c r="JB16" s="55">
        <v>-0.44690000000000002</v>
      </c>
      <c r="JC16" s="55">
        <v>-0.38479999999999998</v>
      </c>
      <c r="JD16" s="55">
        <v>-0.31319999999999998</v>
      </c>
      <c r="JE16" s="55">
        <v>-0.26129999999999998</v>
      </c>
      <c r="JF16" s="55">
        <v>-0.27850000000000003</v>
      </c>
      <c r="JG16" s="55">
        <v>-0.46850000000000003</v>
      </c>
      <c r="JH16" s="55">
        <v>-0.64119999999999999</v>
      </c>
      <c r="JI16" s="55">
        <v>-0.2331</v>
      </c>
      <c r="JJ16" s="55">
        <v>-0.1598</v>
      </c>
      <c r="JK16" s="55">
        <v>-0.47610000000000002</v>
      </c>
      <c r="JL16" s="55">
        <v>-0.45760000000000001</v>
      </c>
      <c r="JM16" s="55">
        <v>-0.40310000000000001</v>
      </c>
      <c r="JN16" s="55">
        <v>-0.42709999999999998</v>
      </c>
      <c r="JO16" s="55">
        <v>-0.53159999999999996</v>
      </c>
      <c r="JP16" s="55">
        <v>-0.53879999999999995</v>
      </c>
      <c r="JQ16" s="55">
        <v>-0.54149999999999998</v>
      </c>
      <c r="JR16" s="55">
        <v>-0.52949999999999997</v>
      </c>
      <c r="JS16" s="55">
        <v>-0.56040000000000001</v>
      </c>
      <c r="JT16" s="55">
        <v>-0.5081</v>
      </c>
      <c r="JU16" s="55">
        <v>-0.56530000000000002</v>
      </c>
      <c r="JV16" s="55">
        <v>-0.5756</v>
      </c>
      <c r="JW16" s="55">
        <v>-0.63080000000000003</v>
      </c>
      <c r="JX16" s="55">
        <v>-0.62960000000000005</v>
      </c>
      <c r="JY16" s="55">
        <v>-0.82440000000000002</v>
      </c>
      <c r="JZ16" s="55">
        <v>-0.60150000000000003</v>
      </c>
      <c r="KA16" s="55">
        <v>-0.56069999999999998</v>
      </c>
      <c r="KB16" s="55">
        <v>-0.5756</v>
      </c>
      <c r="KC16" s="55">
        <v>-0.61639999999999995</v>
      </c>
      <c r="KD16" s="55">
        <v>-0.62139999999999995</v>
      </c>
      <c r="KE16" s="55">
        <v>-0.64780000000000004</v>
      </c>
      <c r="KF16" s="55">
        <v>-0.67510000000000003</v>
      </c>
      <c r="KG16" s="55">
        <v>-0.56569999999999998</v>
      </c>
      <c r="KH16" s="55">
        <v>-0.50049999999999994</v>
      </c>
      <c r="KI16" s="55">
        <v>-0.625</v>
      </c>
      <c r="KJ16" s="55">
        <v>-0.68530000000000002</v>
      </c>
      <c r="KK16" s="55">
        <v>-0.72970000000000002</v>
      </c>
      <c r="KL16" s="55">
        <v>-0.69940000000000002</v>
      </c>
      <c r="KM16" s="55">
        <v>-0.68840000000000001</v>
      </c>
      <c r="KN16" s="55">
        <v>-0.61499999999999999</v>
      </c>
      <c r="KO16" s="55">
        <v>-0.4849</v>
      </c>
      <c r="KP16" s="55">
        <v>-0.63729999999999998</v>
      </c>
      <c r="KQ16" s="55">
        <v>-0.67659999999999998</v>
      </c>
      <c r="KR16" s="55">
        <v>-0.68210000000000004</v>
      </c>
      <c r="KS16" s="55">
        <v>-0.67420000000000002</v>
      </c>
      <c r="KT16" s="55">
        <v>-0.64080000000000004</v>
      </c>
      <c r="KU16" s="55">
        <v>-0.57399999999999995</v>
      </c>
      <c r="KV16" s="55">
        <v>-0.47199999999999998</v>
      </c>
      <c r="KW16" s="55">
        <v>-0.52900000000000003</v>
      </c>
      <c r="KX16" s="55">
        <v>-0.67510000000000003</v>
      </c>
      <c r="KY16" s="55">
        <v>-0.36030000000000001</v>
      </c>
      <c r="KZ16" s="55">
        <v>5.1900000000000002E-2</v>
      </c>
      <c r="LA16" s="55">
        <v>-0.46350000000000002</v>
      </c>
      <c r="LB16" s="55">
        <v>-0.83330000000000004</v>
      </c>
      <c r="LC16" s="55">
        <v>-0.61270000000000002</v>
      </c>
      <c r="LD16" s="55">
        <v>-0.51219999999999999</v>
      </c>
      <c r="LE16" s="55">
        <v>-0.39639999999999997</v>
      </c>
      <c r="LF16" s="55">
        <v>-0.62180000000000002</v>
      </c>
      <c r="LG16" s="55">
        <v>-0.40460000000000002</v>
      </c>
      <c r="LH16" s="55">
        <v>0.2175</v>
      </c>
      <c r="LI16" s="55">
        <v>-0.4672</v>
      </c>
      <c r="LJ16" s="55">
        <v>-0.4506</v>
      </c>
      <c r="LK16" s="55">
        <v>-0.32969999999999999</v>
      </c>
      <c r="LL16" s="55">
        <v>-0.44819999999999999</v>
      </c>
      <c r="LM16" s="55">
        <v>-0.42520000000000002</v>
      </c>
      <c r="LN16" s="55">
        <v>-0.43480000000000002</v>
      </c>
      <c r="LO16" s="55">
        <v>-0.4052</v>
      </c>
      <c r="LP16" s="55">
        <v>-0.35020000000000001</v>
      </c>
      <c r="LQ16" s="55">
        <v>-0.32490000000000002</v>
      </c>
      <c r="LR16" s="55">
        <v>-0.29430000000000001</v>
      </c>
      <c r="LS16" s="55">
        <v>-0.39100000000000001</v>
      </c>
      <c r="LT16" s="55">
        <v>-0.40910000000000002</v>
      </c>
      <c r="LU16" s="55">
        <v>-9.3799999999999994E-2</v>
      </c>
      <c r="LV16" s="55">
        <v>-0.3271</v>
      </c>
      <c r="LW16" s="55">
        <v>-0.37919999999999998</v>
      </c>
      <c r="LX16" s="55">
        <v>-0.37790000000000001</v>
      </c>
      <c r="LY16" s="55">
        <v>-0.40400000000000003</v>
      </c>
      <c r="LZ16" s="55">
        <v>-0.51590000000000003</v>
      </c>
      <c r="MA16" s="55">
        <v>-0.54159999999999997</v>
      </c>
      <c r="MB16" s="55">
        <v>-0.51800000000000002</v>
      </c>
      <c r="MC16" s="55">
        <v>-0.49469999999999997</v>
      </c>
      <c r="MD16" s="55">
        <v>-0.41220000000000001</v>
      </c>
      <c r="ME16" s="55">
        <v>-0.35809999999999997</v>
      </c>
      <c r="MF16" s="55">
        <v>-0.5484</v>
      </c>
      <c r="MG16" s="55">
        <v>-0.54710000000000003</v>
      </c>
      <c r="MH16" s="55">
        <v>-0.55020000000000002</v>
      </c>
      <c r="MI16" s="55">
        <v>-0.53520000000000001</v>
      </c>
      <c r="MJ16" s="55">
        <v>-0.47689999999999999</v>
      </c>
      <c r="MK16" s="55">
        <v>-0.38719999999999999</v>
      </c>
      <c r="ML16" s="55">
        <v>-0.38979999999999998</v>
      </c>
      <c r="MM16" s="55">
        <v>-0.33660000000000001</v>
      </c>
      <c r="MN16" s="55">
        <v>-0.46510000000000001</v>
      </c>
      <c r="MO16" s="55">
        <v>-0.33410000000000001</v>
      </c>
      <c r="MP16" s="55">
        <v>-0.32929999999999998</v>
      </c>
      <c r="MQ16" s="55">
        <v>-0.45850000000000002</v>
      </c>
      <c r="MR16" s="55">
        <v>-0.34350000000000003</v>
      </c>
      <c r="MS16" s="55">
        <v>-0.33069999999999999</v>
      </c>
      <c r="MT16" s="55">
        <v>-0.37619999999999998</v>
      </c>
      <c r="MU16" s="55">
        <v>-0.47289999999999999</v>
      </c>
      <c r="MV16" s="55">
        <v>-0.46189999999999998</v>
      </c>
      <c r="MW16" s="55">
        <v>-0.47589999999999999</v>
      </c>
      <c r="MX16" s="55">
        <v>-0.49309999999999998</v>
      </c>
      <c r="MY16" s="55">
        <v>-0.51629999999999998</v>
      </c>
      <c r="MZ16" s="55">
        <v>-0.42059999999999997</v>
      </c>
      <c r="NA16" s="55">
        <v>-0.15210000000000001</v>
      </c>
      <c r="NB16" s="55">
        <v>-0.34100000000000003</v>
      </c>
      <c r="NC16" s="55">
        <v>-0.42280000000000001</v>
      </c>
      <c r="ND16" s="55">
        <v>-0.4204</v>
      </c>
      <c r="NE16" s="55">
        <v>-0.47149999999999997</v>
      </c>
      <c r="NF16" s="55">
        <v>-0.37609999999999999</v>
      </c>
      <c r="NG16" s="55">
        <v>-0.29509999999999997</v>
      </c>
      <c r="NH16" s="55">
        <v>-0.30130000000000001</v>
      </c>
      <c r="NI16" s="55">
        <v>-0.3866</v>
      </c>
      <c r="NJ16" s="55">
        <v>-0.37559999999999999</v>
      </c>
      <c r="NK16" s="55">
        <v>-0.36930000000000002</v>
      </c>
      <c r="NL16" s="55">
        <v>-0.39479999999999998</v>
      </c>
      <c r="NM16" s="55">
        <v>-0.28370000000000001</v>
      </c>
      <c r="NN16" s="55">
        <v>-0.26419999999999999</v>
      </c>
      <c r="NO16" s="55">
        <v>-0.28770000000000001</v>
      </c>
      <c r="NP16" s="55">
        <v>-0.24829999999999999</v>
      </c>
      <c r="NQ16" s="55">
        <v>-0.29139999999999999</v>
      </c>
      <c r="NR16" s="55">
        <v>-0.33110000000000001</v>
      </c>
      <c r="NS16" s="55">
        <v>-0.4582</v>
      </c>
      <c r="NT16" s="55">
        <v>-0.36840000000000001</v>
      </c>
      <c r="NU16" s="55">
        <v>-0.29380000000000001</v>
      </c>
      <c r="NV16" s="55">
        <v>-0.35420000000000001</v>
      </c>
      <c r="NW16" s="55">
        <v>-0.3155</v>
      </c>
      <c r="NX16" s="55">
        <v>-0.432</v>
      </c>
      <c r="NY16" s="55">
        <v>-0.37390000000000001</v>
      </c>
      <c r="NZ16" s="55">
        <v>-0.35199999999999998</v>
      </c>
      <c r="OA16" s="55">
        <v>-0.3034</v>
      </c>
      <c r="OB16" s="55">
        <v>-0.2359</v>
      </c>
      <c r="OC16" s="55">
        <v>-0.40350000000000003</v>
      </c>
      <c r="OD16" s="55">
        <v>-0.29970000000000002</v>
      </c>
      <c r="OE16" s="55">
        <v>-0.33760000000000001</v>
      </c>
      <c r="OF16" s="55">
        <v>-0.29609999999999997</v>
      </c>
      <c r="OG16" s="55">
        <v>-0.41660000000000003</v>
      </c>
      <c r="OH16" s="55">
        <v>-0.2868</v>
      </c>
      <c r="OI16" s="55">
        <v>-0.23699999999999999</v>
      </c>
      <c r="OJ16" s="55">
        <v>-0.34129999999999999</v>
      </c>
      <c r="OK16" s="55">
        <v>-0.22520000000000001</v>
      </c>
      <c r="OL16" s="55">
        <v>-0.32840000000000003</v>
      </c>
      <c r="OM16" s="55">
        <v>-0.39729999999999999</v>
      </c>
      <c r="ON16" s="55">
        <v>-0.2898</v>
      </c>
      <c r="OO16" s="55">
        <v>-0.28339999999999999</v>
      </c>
      <c r="OP16" s="55">
        <v>-0.3019</v>
      </c>
      <c r="OQ16" s="55">
        <v>-0.35020000000000001</v>
      </c>
      <c r="OR16" s="55">
        <v>1.6400000000000001E-2</v>
      </c>
      <c r="OS16" s="55">
        <v>-0.7883</v>
      </c>
      <c r="OT16" s="55">
        <v>-0.69969999999999999</v>
      </c>
      <c r="OU16" s="55">
        <v>-0.70640000000000003</v>
      </c>
      <c r="OV16" s="55">
        <v>-0.70269999999999999</v>
      </c>
      <c r="OW16" s="55">
        <v>-0.7712</v>
      </c>
      <c r="OX16" s="55">
        <v>-0.66469999999999996</v>
      </c>
      <c r="OY16" s="55">
        <v>-0.51070000000000004</v>
      </c>
      <c r="OZ16" s="55">
        <v>-0.73660000000000003</v>
      </c>
      <c r="PA16" s="55">
        <v>-0.84740000000000004</v>
      </c>
      <c r="PB16" s="55">
        <v>-0.73340000000000005</v>
      </c>
      <c r="PC16" s="55">
        <v>-0.8629</v>
      </c>
      <c r="PD16" s="55">
        <v>-0.72540000000000004</v>
      </c>
      <c r="PE16" s="55">
        <v>-0.6825</v>
      </c>
      <c r="PF16" s="55">
        <v>-0.68640000000000001</v>
      </c>
      <c r="PG16" s="55">
        <v>-0.69310000000000005</v>
      </c>
      <c r="PH16" s="55">
        <v>-0.6633</v>
      </c>
      <c r="PI16" s="55">
        <v>-0.66710000000000003</v>
      </c>
      <c r="PJ16" s="55">
        <v>-0.68179999999999996</v>
      </c>
      <c r="PK16" s="55">
        <v>-0.92879999999999996</v>
      </c>
      <c r="PL16" s="55">
        <v>-0.63819999999999999</v>
      </c>
      <c r="PM16" s="55">
        <v>-0.6321</v>
      </c>
      <c r="PN16" s="55">
        <v>-0.59370000000000001</v>
      </c>
      <c r="PO16" s="55">
        <v>-0.63449999999999995</v>
      </c>
      <c r="PP16" s="55">
        <v>-0.63900000000000001</v>
      </c>
      <c r="PQ16" s="55">
        <v>-0.73160000000000003</v>
      </c>
      <c r="PR16" s="55">
        <v>-0.79310000000000003</v>
      </c>
      <c r="PS16" s="55">
        <v>-0.78169999999999995</v>
      </c>
      <c r="PT16" s="55">
        <v>-0.70860000000000001</v>
      </c>
      <c r="PU16" s="55">
        <v>-0.76910000000000001</v>
      </c>
      <c r="PV16" s="55">
        <v>-0.751</v>
      </c>
      <c r="PW16" s="55">
        <v>-0.62109999999999999</v>
      </c>
      <c r="PX16" s="55">
        <v>-0.69379999999999997</v>
      </c>
      <c r="PY16" s="55">
        <v>-0.66159999999999997</v>
      </c>
      <c r="PZ16" s="55">
        <v>-0.63419999999999999</v>
      </c>
      <c r="QA16" s="55">
        <v>-0.77029999999999998</v>
      </c>
      <c r="QB16" s="55">
        <v>-0.62939999999999996</v>
      </c>
      <c r="QC16" s="55">
        <v>-0.62809999999999999</v>
      </c>
      <c r="QD16" s="55">
        <v>-0.74480000000000002</v>
      </c>
      <c r="QE16" s="55">
        <v>-0.66710000000000003</v>
      </c>
      <c r="QF16" s="55">
        <v>-0.65859999999999996</v>
      </c>
      <c r="QG16" s="55">
        <v>-0.67020000000000002</v>
      </c>
      <c r="QH16" s="55">
        <v>-0.60050000000000003</v>
      </c>
      <c r="QI16" s="55">
        <v>-0.5746</v>
      </c>
      <c r="QJ16" s="55">
        <v>-0.66869999999999996</v>
      </c>
      <c r="QK16" s="55">
        <v>-0.52249999999999996</v>
      </c>
      <c r="QL16" s="55">
        <v>-0.57399999999999995</v>
      </c>
      <c r="QM16" s="55">
        <v>-0.56110000000000004</v>
      </c>
      <c r="QN16" s="55">
        <v>-0.61480000000000001</v>
      </c>
      <c r="QO16" s="55">
        <v>-0.78310000000000002</v>
      </c>
      <c r="QP16" s="55">
        <v>-0.62050000000000005</v>
      </c>
      <c r="QQ16" s="55">
        <v>-0.59509999999999996</v>
      </c>
      <c r="QR16" s="55">
        <v>-0.55110000000000003</v>
      </c>
      <c r="QS16" s="55">
        <v>-0.54859999999999998</v>
      </c>
      <c r="QT16" s="55">
        <v>-0.55679999999999996</v>
      </c>
      <c r="QU16" s="55">
        <v>-0.53949999999999998</v>
      </c>
      <c r="QV16" s="55">
        <v>-0.6532</v>
      </c>
      <c r="QW16" s="55">
        <v>-0.57120000000000004</v>
      </c>
      <c r="QX16" s="55">
        <v>-0.50119999999999998</v>
      </c>
      <c r="QY16" s="55">
        <v>-0.4899</v>
      </c>
      <c r="QZ16" s="55">
        <v>-0.33979999999999999</v>
      </c>
      <c r="RA16" s="55">
        <v>-0.2447</v>
      </c>
      <c r="RB16" s="55">
        <v>-0.28599999999999998</v>
      </c>
      <c r="RC16" s="55">
        <v>-0.39190000000000003</v>
      </c>
      <c r="RD16" s="55">
        <v>-0.33910000000000001</v>
      </c>
      <c r="RE16" s="55">
        <v>-0.28489999999999999</v>
      </c>
      <c r="RF16" s="55">
        <v>-0.33950000000000002</v>
      </c>
      <c r="RG16" s="55">
        <v>-0.30909999999999999</v>
      </c>
      <c r="RH16" s="55">
        <v>-0.2311</v>
      </c>
      <c r="RI16" s="55">
        <v>-0.3478</v>
      </c>
      <c r="RJ16" s="55">
        <v>-0.39739999999999998</v>
      </c>
      <c r="RK16" s="55">
        <v>-0.40150000000000002</v>
      </c>
      <c r="RL16" s="55">
        <v>-0.36120000000000002</v>
      </c>
      <c r="RM16" s="55">
        <v>-0.379</v>
      </c>
      <c r="RN16" s="55">
        <v>-0.33979999999999999</v>
      </c>
      <c r="RO16" s="55">
        <v>-0.2409</v>
      </c>
      <c r="RP16" s="55">
        <v>-0.56310000000000004</v>
      </c>
      <c r="RQ16" s="55">
        <v>-0.45169999999999999</v>
      </c>
      <c r="RR16" s="55">
        <v>-0.55359999999999998</v>
      </c>
      <c r="RS16" s="55">
        <v>-0.28570000000000001</v>
      </c>
      <c r="RT16" s="55">
        <v>-0.2908</v>
      </c>
      <c r="RU16" s="55">
        <v>-0.20799999999999999</v>
      </c>
      <c r="RV16" s="55">
        <v>-0.1338</v>
      </c>
      <c r="RW16" s="55">
        <v>0.109</v>
      </c>
      <c r="RX16" s="55">
        <v>-0.3216</v>
      </c>
      <c r="RY16" s="55">
        <v>-0.33029999999999998</v>
      </c>
      <c r="RZ16" s="55">
        <v>-0.28649999999999998</v>
      </c>
      <c r="SA16" s="55">
        <v>-0.25269999999999998</v>
      </c>
      <c r="SB16" s="55">
        <v>-0.14829999999999999</v>
      </c>
      <c r="SC16" s="55">
        <v>-0.1895</v>
      </c>
      <c r="SD16" s="55">
        <v>-0.30070000000000002</v>
      </c>
      <c r="SE16" s="55">
        <v>-0.49299999999999999</v>
      </c>
      <c r="SF16" s="55">
        <v>-0.754</v>
      </c>
      <c r="SG16" s="55">
        <v>-0.11070000000000001</v>
      </c>
      <c r="SH16" s="55">
        <v>9.4100000000000003E-2</v>
      </c>
      <c r="SI16" s="55">
        <v>-0.1152</v>
      </c>
      <c r="SJ16" s="55">
        <v>-0.1028</v>
      </c>
      <c r="SK16" s="55">
        <v>-8.6300000000000002E-2</v>
      </c>
      <c r="SL16" s="55">
        <v>-0.1573</v>
      </c>
      <c r="SM16" s="55">
        <v>-0.13539999999999999</v>
      </c>
      <c r="SN16" s="55">
        <v>-0.1547</v>
      </c>
      <c r="SO16" s="55">
        <v>-0.18229999999999999</v>
      </c>
      <c r="SP16" s="55">
        <v>-0.12230000000000001</v>
      </c>
      <c r="SQ16" s="55">
        <v>-0.1081</v>
      </c>
      <c r="SR16" s="55">
        <v>-0.126</v>
      </c>
      <c r="SS16" s="55">
        <v>-0.21879999999999999</v>
      </c>
      <c r="ST16" s="55">
        <v>-0.189</v>
      </c>
      <c r="SU16" s="55">
        <v>-0.1075</v>
      </c>
      <c r="SV16" s="55">
        <v>-0.14580000000000001</v>
      </c>
      <c r="SW16" s="55">
        <v>-0.158</v>
      </c>
      <c r="SX16" s="55">
        <v>-8.8999999999999996E-2</v>
      </c>
      <c r="SY16" s="55">
        <v>-0.1249</v>
      </c>
      <c r="SZ16" s="55">
        <v>-0.1537</v>
      </c>
      <c r="TA16" s="55">
        <v>-0.1206</v>
      </c>
      <c r="TB16" s="55">
        <v>-0.18529999999999999</v>
      </c>
      <c r="TC16" s="55">
        <v>-0.14330000000000001</v>
      </c>
      <c r="TD16" s="55">
        <v>-0.13719999999999999</v>
      </c>
      <c r="TE16" s="55">
        <v>-0.1144</v>
      </c>
      <c r="TF16" s="55">
        <v>-0.17019999999999999</v>
      </c>
      <c r="TG16" s="55">
        <v>-0.21879999999999999</v>
      </c>
      <c r="TH16" s="55">
        <v>-0.15260000000000001</v>
      </c>
      <c r="TI16" s="55">
        <v>-9.4299999999999995E-2</v>
      </c>
      <c r="TJ16" s="55">
        <v>-7.51E-2</v>
      </c>
      <c r="TK16" s="55">
        <v>-9.8900000000000002E-2</v>
      </c>
      <c r="TL16" s="55">
        <v>-0.1087</v>
      </c>
      <c r="TM16" s="55">
        <v>-0.1353</v>
      </c>
      <c r="TN16" s="55">
        <v>-0.1507</v>
      </c>
      <c r="TO16" s="55">
        <v>-0.187</v>
      </c>
      <c r="TP16" s="55">
        <v>-0.1527</v>
      </c>
      <c r="TQ16" s="55">
        <v>-0.12709999999999999</v>
      </c>
      <c r="TR16" s="55">
        <v>-0.1244</v>
      </c>
      <c r="TS16" s="55">
        <v>-9.7500000000000003E-2</v>
      </c>
      <c r="TT16" s="55">
        <v>-0.1061</v>
      </c>
      <c r="TU16" s="55">
        <v>-0.18859999999999999</v>
      </c>
      <c r="TV16" s="55">
        <v>-8.9599999999999999E-2</v>
      </c>
      <c r="TW16" s="55">
        <v>-0.17299999999999999</v>
      </c>
      <c r="TX16" s="55">
        <v>-0.13250000000000001</v>
      </c>
      <c r="TY16" s="55">
        <v>-0.13350000000000001</v>
      </c>
      <c r="TZ16" s="55">
        <v>-7.5600000000000001E-2</v>
      </c>
      <c r="UA16" s="55">
        <v>-0.128</v>
      </c>
      <c r="UB16" s="55">
        <v>-0.21929999999999999</v>
      </c>
      <c r="UC16" s="55">
        <v>-0.14199999999999999</v>
      </c>
      <c r="UD16" s="55">
        <v>-6.3899999999999998E-2</v>
      </c>
      <c r="UE16" s="55">
        <v>-8.8099999999999998E-2</v>
      </c>
      <c r="UF16" s="55">
        <v>-8.7999999999999995E-2</v>
      </c>
      <c r="UG16" s="55">
        <v>-0.1009</v>
      </c>
      <c r="UH16" s="55">
        <v>-0.13100000000000001</v>
      </c>
      <c r="UI16" s="55">
        <v>-0.1827</v>
      </c>
      <c r="UJ16" s="55">
        <v>-0.13869999999999999</v>
      </c>
      <c r="UK16" s="55">
        <v>-8.6400000000000005E-2</v>
      </c>
      <c r="UL16" s="55">
        <v>-0.1762</v>
      </c>
      <c r="UM16" s="55">
        <v>-6.9699999999999998E-2</v>
      </c>
      <c r="UN16" s="55">
        <v>-9.3799999999999994E-2</v>
      </c>
      <c r="UO16" s="55">
        <v>-0.22339999999999999</v>
      </c>
      <c r="UP16" s="55">
        <v>-0.33200000000000002</v>
      </c>
      <c r="UQ16" s="55">
        <v>8.8099999999999998E-2</v>
      </c>
      <c r="UR16" s="55">
        <v>7.6100000000000001E-2</v>
      </c>
      <c r="US16" s="54">
        <v>0.09</v>
      </c>
      <c r="UT16" s="55">
        <v>-7.9899999999999999E-2</v>
      </c>
      <c r="UU16" s="55">
        <v>-3.1800000000000002E-2</v>
      </c>
      <c r="UV16" s="55">
        <v>0.2228</v>
      </c>
      <c r="UW16" s="55">
        <v>0.36980000000000002</v>
      </c>
      <c r="UX16" s="55">
        <v>-0.16039999999999999</v>
      </c>
      <c r="UY16" s="55">
        <v>-0.1757</v>
      </c>
      <c r="UZ16" s="55">
        <v>-2.24E-2</v>
      </c>
      <c r="VA16" s="55">
        <v>-8.5099999999999995E-2</v>
      </c>
      <c r="VB16" s="55">
        <v>-6.0999999999999999E-2</v>
      </c>
      <c r="VC16" s="55">
        <v>1.9099999999999999E-2</v>
      </c>
      <c r="VD16" s="55">
        <v>-0.26079999999999998</v>
      </c>
      <c r="VE16" s="55">
        <v>-0.29420000000000002</v>
      </c>
      <c r="VF16" s="55">
        <v>-0.2487</v>
      </c>
      <c r="VG16" s="55">
        <v>-0.17960000000000001</v>
      </c>
      <c r="VH16" s="55">
        <v>-0.31730000000000003</v>
      </c>
      <c r="VI16" s="55">
        <v>-0.2283</v>
      </c>
      <c r="VJ16" s="55">
        <v>-0.2238</v>
      </c>
      <c r="VK16" s="55">
        <v>-0.19950000000000001</v>
      </c>
      <c r="VL16" s="55">
        <v>-0.23100000000000001</v>
      </c>
      <c r="VM16" s="55">
        <v>-0.19850000000000001</v>
      </c>
      <c r="VN16" s="55">
        <v>-0.12709999999999999</v>
      </c>
      <c r="VO16" s="55">
        <v>-9.0200000000000002E-2</v>
      </c>
      <c r="VP16" s="55">
        <v>-0.1192</v>
      </c>
      <c r="VQ16" s="54">
        <v>-0.24</v>
      </c>
      <c r="VR16" s="55">
        <v>-0.25929999999999997</v>
      </c>
      <c r="VS16" s="55">
        <v>-0.1817</v>
      </c>
      <c r="VT16" s="55">
        <v>-8.09E-2</v>
      </c>
      <c r="VU16" s="55">
        <v>6.1999999999999998E-3</v>
      </c>
      <c r="VV16" s="55">
        <v>-0.104</v>
      </c>
      <c r="VW16" s="55">
        <v>-0.14169999999999999</v>
      </c>
      <c r="VX16" s="55">
        <v>-0.12859999999999999</v>
      </c>
      <c r="VY16" s="55">
        <v>-7.1400000000000005E-2</v>
      </c>
      <c r="VZ16" s="55">
        <v>-0.16969999999999999</v>
      </c>
      <c r="WA16" s="54">
        <v>-0.2</v>
      </c>
      <c r="WB16" s="55">
        <v>-0.14149999999999999</v>
      </c>
      <c r="WC16" s="55">
        <v>-0.1119</v>
      </c>
      <c r="WD16" s="55">
        <v>-0.14119999999999999</v>
      </c>
      <c r="WE16" s="55">
        <v>-8.6599999999999996E-2</v>
      </c>
      <c r="WF16" s="55">
        <v>-0.11360000000000001</v>
      </c>
      <c r="WG16" s="55">
        <v>-0.14449999999999999</v>
      </c>
      <c r="WH16" s="55">
        <v>-0.13250000000000001</v>
      </c>
      <c r="WI16" s="55">
        <v>-0.1265</v>
      </c>
      <c r="WJ16" s="55">
        <v>-0.1216</v>
      </c>
      <c r="WK16" s="55">
        <v>-8.8900000000000007E-2</v>
      </c>
      <c r="WL16" s="55">
        <v>-4.9200000000000001E-2</v>
      </c>
      <c r="WM16" s="55">
        <v>-5.4300000000000001E-2</v>
      </c>
      <c r="WN16" s="55">
        <v>-0.121</v>
      </c>
      <c r="WO16" s="55">
        <v>-0.1565</v>
      </c>
      <c r="WP16" s="55">
        <v>-8.9899999999999994E-2</v>
      </c>
      <c r="WQ16" s="55">
        <v>-6.3700000000000007E-2</v>
      </c>
      <c r="WR16" s="55">
        <v>-8.8000000000000005E-3</v>
      </c>
      <c r="WS16" s="55">
        <v>-0.1704</v>
      </c>
      <c r="WT16" s="55">
        <v>-0.1479</v>
      </c>
      <c r="WU16" s="55">
        <v>-9.4899999999999998E-2</v>
      </c>
      <c r="WV16" s="55">
        <v>-1.2800000000000001E-2</v>
      </c>
      <c r="WW16" s="55">
        <v>0.22220000000000001</v>
      </c>
      <c r="WX16" s="55">
        <v>-3.9199999999999999E-2</v>
      </c>
      <c r="WY16" s="55">
        <v>-0.1017</v>
      </c>
      <c r="WZ16" s="55">
        <v>-0.20730000000000001</v>
      </c>
      <c r="XA16" s="55">
        <v>-0.20949999999999999</v>
      </c>
      <c r="XB16" s="55">
        <v>-0.1782</v>
      </c>
      <c r="XC16" s="55">
        <v>-0.1661</v>
      </c>
      <c r="XD16" s="55">
        <v>-0.1474</v>
      </c>
      <c r="XE16" s="55">
        <v>-7.9799999999999996E-2</v>
      </c>
      <c r="XF16" s="55">
        <v>-0.10199999999999999</v>
      </c>
      <c r="XG16" s="55">
        <v>-0.32240000000000002</v>
      </c>
      <c r="XH16" s="55">
        <v>-0.44800000000000001</v>
      </c>
      <c r="XI16" s="55">
        <v>-8.5000000000000006E-3</v>
      </c>
      <c r="XJ16" s="55">
        <v>0.22459999999999999</v>
      </c>
      <c r="XK16" s="55">
        <v>0.314</v>
      </c>
      <c r="XL16" s="55">
        <v>1.9400000000000001E-2</v>
      </c>
      <c r="XM16" s="55">
        <v>3.7000000000000002E-3</v>
      </c>
      <c r="XN16" s="55">
        <v>-0.1182</v>
      </c>
      <c r="XO16" s="55">
        <v>-0.18290000000000001</v>
      </c>
      <c r="XP16" s="55">
        <v>-0.14449999999999999</v>
      </c>
      <c r="XQ16" s="55">
        <v>-0.1605</v>
      </c>
      <c r="XR16" s="55">
        <v>-0.20699999999999999</v>
      </c>
      <c r="XS16" s="55">
        <v>-0.10879999999999999</v>
      </c>
      <c r="XT16" s="55">
        <v>-8.7400000000000005E-2</v>
      </c>
      <c r="XU16" s="55">
        <v>-9.2200000000000004E-2</v>
      </c>
      <c r="XV16" s="55">
        <v>-0.19189999999999999</v>
      </c>
      <c r="XW16" s="55">
        <v>-0.21010000000000001</v>
      </c>
      <c r="XX16" s="55">
        <v>-0.19409999999999999</v>
      </c>
      <c r="XY16" s="55">
        <v>-0.2442</v>
      </c>
      <c r="XZ16" s="55">
        <v>-0.14180000000000001</v>
      </c>
      <c r="YA16" s="55">
        <v>-0.15770000000000001</v>
      </c>
      <c r="YB16" s="55">
        <v>-0.1739</v>
      </c>
      <c r="YC16" s="55">
        <v>-0.17030000000000001</v>
      </c>
      <c r="YD16" s="55">
        <v>-0.27460000000000001</v>
      </c>
      <c r="YE16" s="55">
        <v>-0.2064</v>
      </c>
      <c r="YF16" s="55">
        <v>-0.155</v>
      </c>
      <c r="YG16" s="55">
        <v>-0.1169</v>
      </c>
      <c r="YH16" s="55">
        <v>-4.2599999999999999E-2</v>
      </c>
      <c r="YI16" s="55">
        <v>-0.14949999999999999</v>
      </c>
      <c r="YJ16" s="55">
        <v>-0.29480000000000001</v>
      </c>
      <c r="YK16" s="55">
        <v>-0.30509999999999998</v>
      </c>
    </row>
    <row r="17" spans="1:661" x14ac:dyDescent="0.35">
      <c r="A17" s="66" t="s">
        <v>26</v>
      </c>
      <c r="B17" s="66" t="s">
        <v>32</v>
      </c>
      <c r="C17" s="54">
        <v>-0.02</v>
      </c>
      <c r="D17" s="54">
        <v>0.02</v>
      </c>
      <c r="E17" s="54">
        <v>0.05</v>
      </c>
      <c r="F17" s="54">
        <v>0</v>
      </c>
      <c r="G17" s="54">
        <v>-0.02</v>
      </c>
      <c r="H17" s="54">
        <v>7.0000000000000007E-2</v>
      </c>
      <c r="I17" s="54">
        <v>0.03</v>
      </c>
      <c r="J17" s="54">
        <v>0.06</v>
      </c>
      <c r="K17" s="54">
        <v>0.04</v>
      </c>
      <c r="L17" s="54">
        <v>0.03</v>
      </c>
      <c r="M17" s="54">
        <v>0.05</v>
      </c>
      <c r="N17" s="54">
        <v>0.09</v>
      </c>
      <c r="O17" s="54">
        <v>-0.03</v>
      </c>
      <c r="P17" s="54">
        <v>-0.06</v>
      </c>
      <c r="Q17" s="54">
        <v>-0.04</v>
      </c>
      <c r="R17" s="54">
        <v>-0.03</v>
      </c>
      <c r="S17" s="54">
        <v>-0.1</v>
      </c>
      <c r="T17" s="54">
        <v>-0.08</v>
      </c>
      <c r="U17" s="54">
        <v>-0.05</v>
      </c>
      <c r="V17" s="54">
        <v>-0.05</v>
      </c>
      <c r="W17" s="54">
        <v>-0.18</v>
      </c>
      <c r="X17" s="54">
        <v>-0.27</v>
      </c>
      <c r="Y17" s="54">
        <v>-0.23</v>
      </c>
      <c r="Z17" s="54">
        <v>-0.38</v>
      </c>
      <c r="AA17" s="54">
        <v>-0.42</v>
      </c>
      <c r="AB17" s="54">
        <v>-0.47</v>
      </c>
      <c r="AC17" s="54">
        <v>-0.55000000000000004</v>
      </c>
      <c r="AD17" s="54">
        <v>-0.7</v>
      </c>
      <c r="AE17" s="54">
        <v>-0.96</v>
      </c>
      <c r="AF17" s="54">
        <v>-0.99</v>
      </c>
      <c r="AG17" s="55">
        <v>-0.99739999999999995</v>
      </c>
      <c r="AH17" s="55">
        <v>-0.99990000000000001</v>
      </c>
      <c r="AI17" s="55">
        <v>-0.99990000000000001</v>
      </c>
      <c r="AJ17" s="55">
        <v>-0.99990000000000001</v>
      </c>
      <c r="AK17" s="54">
        <v>-1</v>
      </c>
      <c r="AL17" s="55">
        <v>-0.99990000000000001</v>
      </c>
      <c r="AM17" s="54">
        <v>-1</v>
      </c>
      <c r="AN17" s="54">
        <v>-1</v>
      </c>
      <c r="AO17" s="55">
        <v>-0.99990000000000001</v>
      </c>
      <c r="AP17" s="54">
        <v>-1</v>
      </c>
      <c r="AQ17" s="54">
        <v>-1</v>
      </c>
      <c r="AR17" s="55">
        <v>-0.99980000000000002</v>
      </c>
      <c r="AS17" s="54">
        <v>-1</v>
      </c>
      <c r="AT17" s="54">
        <v>-1</v>
      </c>
      <c r="AU17" s="54">
        <v>-1</v>
      </c>
      <c r="AV17" s="54">
        <v>-1</v>
      </c>
      <c r="AW17" s="54">
        <v>-1</v>
      </c>
      <c r="AX17" s="54">
        <v>-1</v>
      </c>
      <c r="AY17" s="54">
        <v>-1</v>
      </c>
      <c r="AZ17" s="54">
        <v>-1</v>
      </c>
      <c r="BA17" s="55">
        <v>-0.99980000000000002</v>
      </c>
      <c r="BB17" s="54">
        <v>-1</v>
      </c>
      <c r="BC17" s="54">
        <v>-1</v>
      </c>
      <c r="BD17" s="54">
        <v>-1</v>
      </c>
      <c r="BE17" s="54">
        <v>-1</v>
      </c>
      <c r="BF17" s="54">
        <v>-1</v>
      </c>
      <c r="BG17" s="54">
        <v>-1</v>
      </c>
      <c r="BH17" s="55">
        <v>-0.99980000000000002</v>
      </c>
      <c r="BI17" s="54">
        <v>-1</v>
      </c>
      <c r="BJ17" s="54">
        <v>-1</v>
      </c>
      <c r="BK17" s="54">
        <v>-1</v>
      </c>
      <c r="BL17" s="54">
        <v>-1</v>
      </c>
      <c r="BM17" s="54">
        <v>-1</v>
      </c>
      <c r="BN17" s="54">
        <v>-1</v>
      </c>
      <c r="BO17" s="54">
        <v>-1</v>
      </c>
      <c r="BP17" s="54">
        <v>-1</v>
      </c>
      <c r="BQ17" s="54">
        <v>-1</v>
      </c>
      <c r="BR17" s="54">
        <v>-1</v>
      </c>
      <c r="BS17" s="54">
        <v>-1</v>
      </c>
      <c r="BT17" s="54">
        <v>-1</v>
      </c>
      <c r="BU17" s="54">
        <v>-1</v>
      </c>
      <c r="BV17" s="54">
        <v>-1</v>
      </c>
      <c r="BW17" s="54">
        <v>-1</v>
      </c>
      <c r="BX17" s="54">
        <v>-1</v>
      </c>
      <c r="BY17" s="54">
        <v>-1</v>
      </c>
      <c r="BZ17" s="54">
        <v>-1</v>
      </c>
      <c r="CA17" s="54">
        <v>-1</v>
      </c>
      <c r="CB17" s="54">
        <v>-1</v>
      </c>
      <c r="CC17" s="54">
        <v>-1</v>
      </c>
      <c r="CD17" s="55">
        <v>-0.99980000000000002</v>
      </c>
      <c r="CE17" s="55">
        <v>-0.99970000000000003</v>
      </c>
      <c r="CF17" s="55">
        <v>-0.99980000000000002</v>
      </c>
      <c r="CG17" s="55">
        <v>-0.99970000000000003</v>
      </c>
      <c r="CH17" s="55">
        <v>-0.99950000000000006</v>
      </c>
      <c r="CI17" s="55">
        <v>-0.99939999999999996</v>
      </c>
      <c r="CJ17" s="55">
        <v>-0.99890000000000001</v>
      </c>
      <c r="CK17" s="55">
        <v>-0.99750000000000005</v>
      </c>
      <c r="CL17" s="55">
        <v>-0.99629999999999996</v>
      </c>
      <c r="CM17" s="55">
        <v>-0.99629999999999996</v>
      </c>
      <c r="CN17" s="55">
        <v>-0.99670000000000003</v>
      </c>
      <c r="CO17" s="55">
        <v>-0.99590000000000001</v>
      </c>
      <c r="CP17" s="55">
        <v>-0.99619999999999997</v>
      </c>
      <c r="CQ17" s="55">
        <v>-0.9929</v>
      </c>
      <c r="CR17" s="55">
        <v>-0.9919</v>
      </c>
      <c r="CS17" s="55">
        <v>-0.9758</v>
      </c>
      <c r="CT17" s="55">
        <v>-0.96299999999999997</v>
      </c>
      <c r="CU17" s="55">
        <v>-0.94979999999999998</v>
      </c>
      <c r="CV17" s="55">
        <v>-0.9335</v>
      </c>
      <c r="CW17" s="55">
        <v>-0.92179999999999995</v>
      </c>
      <c r="CX17" s="55">
        <v>-0.90969999999999995</v>
      </c>
      <c r="CY17" s="55">
        <v>-0.90339999999999998</v>
      </c>
      <c r="CZ17" s="55">
        <v>-0.87680000000000002</v>
      </c>
      <c r="DA17" s="55">
        <v>-0.86129999999999995</v>
      </c>
      <c r="DB17" s="55">
        <v>-0.85929999999999995</v>
      </c>
      <c r="DC17" s="55">
        <v>-0.89600000000000002</v>
      </c>
      <c r="DD17" s="55">
        <v>-0.88139999999999996</v>
      </c>
      <c r="DE17" s="55">
        <v>-0.85189999999999999</v>
      </c>
      <c r="DF17" s="55">
        <v>-0.85050000000000003</v>
      </c>
      <c r="DG17" s="55">
        <v>-0.78859999999999997</v>
      </c>
      <c r="DH17" s="55">
        <v>-0.76980000000000004</v>
      </c>
      <c r="DI17" s="55">
        <v>-0.76219999999999999</v>
      </c>
      <c r="DJ17" s="55">
        <v>-0.78720000000000001</v>
      </c>
      <c r="DK17" s="55">
        <v>-0.77649999999999997</v>
      </c>
      <c r="DL17" s="55">
        <v>-0.75190000000000001</v>
      </c>
      <c r="DM17" s="55">
        <v>-0.7268</v>
      </c>
      <c r="DN17" s="55">
        <v>-0.69989999999999997</v>
      </c>
      <c r="DO17" s="55">
        <v>-0.68920000000000003</v>
      </c>
      <c r="DP17" s="55">
        <v>-0.79069999999999996</v>
      </c>
      <c r="DQ17" s="55">
        <v>-0.71960000000000002</v>
      </c>
      <c r="DR17" s="55">
        <v>-0.69079999999999997</v>
      </c>
      <c r="DS17" s="55">
        <v>-0.6784</v>
      </c>
      <c r="DT17" s="55">
        <v>-0.66359999999999997</v>
      </c>
      <c r="DU17" s="55">
        <v>-0.62170000000000003</v>
      </c>
      <c r="DV17" s="55">
        <v>-0.60040000000000004</v>
      </c>
      <c r="DW17" s="55">
        <v>-0.42320000000000002</v>
      </c>
      <c r="DX17" s="55">
        <v>-0.66779999999999995</v>
      </c>
      <c r="DY17" s="55">
        <v>-0.67479999999999996</v>
      </c>
      <c r="DZ17" s="55">
        <v>-0.64880000000000004</v>
      </c>
      <c r="EA17" s="55">
        <v>-0.64600000000000002</v>
      </c>
      <c r="EB17" s="55">
        <v>-0.60840000000000005</v>
      </c>
      <c r="EC17" s="55">
        <v>-0.59040000000000004</v>
      </c>
      <c r="ED17" s="55">
        <v>-0.62339999999999995</v>
      </c>
      <c r="EE17" s="55">
        <v>-0.66930000000000001</v>
      </c>
      <c r="EF17" s="55">
        <v>-0.66710000000000003</v>
      </c>
      <c r="EG17" s="55">
        <v>-0.7097</v>
      </c>
      <c r="EH17" s="55">
        <v>-0.64419999999999999</v>
      </c>
      <c r="EI17" s="55">
        <v>-0.65129999999999999</v>
      </c>
      <c r="EJ17" s="55">
        <v>-0.77410000000000001</v>
      </c>
      <c r="EK17" s="55">
        <v>-0.65969999999999995</v>
      </c>
      <c r="EL17" s="55">
        <v>-0.69710000000000005</v>
      </c>
      <c r="EM17" s="55">
        <v>-0.7208</v>
      </c>
      <c r="EN17" s="55">
        <v>-0.72130000000000005</v>
      </c>
      <c r="EO17" s="55">
        <v>-0.71699999999999997</v>
      </c>
      <c r="EP17" s="55">
        <v>-0.69110000000000005</v>
      </c>
      <c r="EQ17" s="55">
        <v>-0.69069999999999998</v>
      </c>
      <c r="ER17" s="55">
        <v>-0.68420000000000003</v>
      </c>
      <c r="ES17" s="55">
        <v>-0.75319999999999998</v>
      </c>
      <c r="ET17" s="55">
        <v>-0.76259999999999994</v>
      </c>
      <c r="EU17" s="55">
        <v>-0.74609999999999999</v>
      </c>
      <c r="EV17" s="55">
        <v>-0.73760000000000003</v>
      </c>
      <c r="EW17" s="55">
        <v>-0.70820000000000005</v>
      </c>
      <c r="EX17" s="55">
        <v>-0.69010000000000005</v>
      </c>
      <c r="EY17" s="55">
        <v>-0.68700000000000006</v>
      </c>
      <c r="EZ17" s="55">
        <v>-0.74160000000000004</v>
      </c>
      <c r="FA17" s="55">
        <v>-0.7198</v>
      </c>
      <c r="FB17" s="55">
        <v>-0.72119999999999995</v>
      </c>
      <c r="FC17" s="55">
        <v>-0.70920000000000005</v>
      </c>
      <c r="FD17" s="55">
        <v>-0.67369999999999997</v>
      </c>
      <c r="FE17" s="55">
        <v>-0.6542</v>
      </c>
      <c r="FF17" s="55">
        <v>-0.64880000000000004</v>
      </c>
      <c r="FG17" s="55">
        <v>-0.7107</v>
      </c>
      <c r="FH17" s="55">
        <v>-0.69789999999999996</v>
      </c>
      <c r="FI17" s="55">
        <v>-0.67100000000000004</v>
      </c>
      <c r="FJ17" s="55">
        <v>-0.66890000000000005</v>
      </c>
      <c r="FK17" s="55">
        <v>-0.63649999999999995</v>
      </c>
      <c r="FL17" s="55">
        <v>-0.62460000000000004</v>
      </c>
      <c r="FM17" s="55">
        <v>-0.61009999999999998</v>
      </c>
      <c r="FN17" s="55">
        <v>-0.67979999999999996</v>
      </c>
      <c r="FO17" s="55">
        <v>-0.66969999999999996</v>
      </c>
      <c r="FP17" s="55">
        <v>-0.65490000000000004</v>
      </c>
      <c r="FQ17" s="55">
        <v>-0.6341</v>
      </c>
      <c r="FR17" s="55">
        <v>-0.59240000000000004</v>
      </c>
      <c r="FS17" s="55">
        <v>-0.57509999999999994</v>
      </c>
      <c r="FT17" s="55">
        <v>-0.5827</v>
      </c>
      <c r="FU17" s="55">
        <v>-0.65229999999999999</v>
      </c>
      <c r="FV17" s="55">
        <v>-0.63239999999999996</v>
      </c>
      <c r="FW17" s="55">
        <v>-0.62709999999999999</v>
      </c>
      <c r="FX17" s="55">
        <v>-0.62829999999999997</v>
      </c>
      <c r="FY17" s="55">
        <v>-0.60260000000000002</v>
      </c>
      <c r="FZ17" s="55">
        <v>-0.59870000000000001</v>
      </c>
      <c r="GA17" s="55">
        <v>-0.59589999999999999</v>
      </c>
      <c r="GB17" s="55">
        <v>-0.6573</v>
      </c>
      <c r="GC17" s="55">
        <v>-0.64859999999999995</v>
      </c>
      <c r="GD17" s="55">
        <v>-0.65469999999999995</v>
      </c>
      <c r="GE17" s="54">
        <v>-0.64</v>
      </c>
      <c r="GF17" s="55">
        <v>-0.5867</v>
      </c>
      <c r="GG17" s="55">
        <v>-0.57330000000000003</v>
      </c>
      <c r="GH17" s="55">
        <v>-0.58720000000000006</v>
      </c>
      <c r="GI17" s="55">
        <v>-0.64549999999999996</v>
      </c>
      <c r="GJ17" s="55">
        <v>-0.60580000000000001</v>
      </c>
      <c r="GK17" s="55">
        <v>-0.58020000000000005</v>
      </c>
      <c r="GL17" s="55">
        <v>-0.54059999999999997</v>
      </c>
      <c r="GM17" s="55">
        <v>-0.51839999999999997</v>
      </c>
      <c r="GN17" s="55">
        <v>-0.51929999999999998</v>
      </c>
      <c r="GO17" s="55">
        <v>-0.60170000000000001</v>
      </c>
      <c r="GP17" s="55">
        <v>-0.70009999999999994</v>
      </c>
      <c r="GQ17" s="55">
        <v>-0.40679999999999999</v>
      </c>
      <c r="GR17" s="55">
        <v>-0.44519999999999998</v>
      </c>
      <c r="GS17" s="55">
        <v>-0.44769999999999999</v>
      </c>
      <c r="GT17" s="55">
        <v>-0.43809999999999999</v>
      </c>
      <c r="GU17" s="55">
        <v>-0.4526</v>
      </c>
      <c r="GV17" s="55">
        <v>-0.3755</v>
      </c>
      <c r="GW17" s="55">
        <v>-0.252</v>
      </c>
      <c r="GX17" s="55">
        <v>-0.60260000000000002</v>
      </c>
      <c r="GY17" s="55">
        <v>-0.5716</v>
      </c>
      <c r="GZ17" s="55">
        <v>-0.57220000000000004</v>
      </c>
      <c r="HA17" s="55">
        <v>-0.53480000000000005</v>
      </c>
      <c r="HB17" s="55">
        <v>-0.49299999999999999</v>
      </c>
      <c r="HC17" s="55">
        <v>-0.4995</v>
      </c>
      <c r="HD17" s="55">
        <v>-0.56479999999999997</v>
      </c>
      <c r="HE17" s="55">
        <v>-0.54400000000000004</v>
      </c>
      <c r="HF17" s="55">
        <v>-0.50729999999999997</v>
      </c>
      <c r="HG17" s="55">
        <v>-0.48509999999999998</v>
      </c>
      <c r="HH17" s="55">
        <v>-0.43120000000000003</v>
      </c>
      <c r="HI17" s="55">
        <v>-0.41920000000000002</v>
      </c>
      <c r="HJ17" s="55">
        <v>-0.4133</v>
      </c>
      <c r="HK17" s="55">
        <v>-0.53569999999999995</v>
      </c>
      <c r="HL17" s="55">
        <v>-0.51919999999999999</v>
      </c>
      <c r="HM17" s="55">
        <v>-0.48659999999999998</v>
      </c>
      <c r="HN17" s="55">
        <v>-0.4612</v>
      </c>
      <c r="HO17" s="55">
        <v>-0.39610000000000001</v>
      </c>
      <c r="HP17" s="55">
        <v>-0.37909999999999999</v>
      </c>
      <c r="HQ17" s="55">
        <v>-0.39350000000000002</v>
      </c>
      <c r="HR17" s="55">
        <v>-0.46079999999999999</v>
      </c>
      <c r="HS17" s="55">
        <v>-0.53039999999999998</v>
      </c>
      <c r="HT17" s="55">
        <v>-0.45889999999999997</v>
      </c>
      <c r="HU17" s="55">
        <v>-0.45479999999999998</v>
      </c>
      <c r="HV17" s="55">
        <v>-0.42299999999999999</v>
      </c>
      <c r="HW17" s="55">
        <v>-0.37419999999999998</v>
      </c>
      <c r="HX17" s="55">
        <v>-0.40589999999999998</v>
      </c>
      <c r="HY17" s="55">
        <v>-0.42649999999999999</v>
      </c>
      <c r="HZ17" s="55">
        <v>-0.47020000000000001</v>
      </c>
      <c r="IA17" s="55">
        <v>-0.47789999999999999</v>
      </c>
      <c r="IB17" s="55">
        <v>-0.44919999999999999</v>
      </c>
      <c r="IC17" s="55">
        <v>-0.38619999999999999</v>
      </c>
      <c r="ID17" s="55">
        <v>-0.34289999999999998</v>
      </c>
      <c r="IE17" s="55">
        <v>-0.3664</v>
      </c>
      <c r="IF17" s="55">
        <v>-0.46710000000000002</v>
      </c>
      <c r="IG17" s="55">
        <v>-0.45839999999999997</v>
      </c>
      <c r="IH17" s="55">
        <v>-0.43580000000000002</v>
      </c>
      <c r="II17" s="55">
        <v>-0.42220000000000002</v>
      </c>
      <c r="IJ17" s="55">
        <v>-0.3508</v>
      </c>
      <c r="IK17" s="55">
        <v>-0.3115</v>
      </c>
      <c r="IL17" s="54">
        <v>-0.36</v>
      </c>
      <c r="IM17" s="55">
        <v>-0.5141</v>
      </c>
      <c r="IN17" s="55">
        <v>-0.49859999999999999</v>
      </c>
      <c r="IO17" s="55">
        <v>-0.47499999999999998</v>
      </c>
      <c r="IP17" s="55">
        <v>-0.46889999999999998</v>
      </c>
      <c r="IQ17" s="55">
        <v>-0.34749999999999998</v>
      </c>
      <c r="IR17" s="55">
        <v>-0.2959</v>
      </c>
      <c r="IS17" s="55">
        <v>-0.38090000000000002</v>
      </c>
      <c r="IT17" s="55">
        <v>-0.55049999999999999</v>
      </c>
      <c r="IU17" s="55">
        <v>-0.51219999999999999</v>
      </c>
      <c r="IV17" s="55">
        <v>-0.40060000000000001</v>
      </c>
      <c r="IW17" s="55">
        <v>-0.19400000000000001</v>
      </c>
      <c r="IX17" s="55">
        <v>-0.35049999999999998</v>
      </c>
      <c r="IY17" s="55">
        <v>-0.48089999999999999</v>
      </c>
      <c r="IZ17" s="55">
        <v>-0.38850000000000001</v>
      </c>
      <c r="JA17" s="55">
        <v>-0.51300000000000001</v>
      </c>
      <c r="JB17" s="55">
        <v>-0.60209999999999997</v>
      </c>
      <c r="JC17" s="55">
        <v>-0.51839999999999997</v>
      </c>
      <c r="JD17" s="55">
        <v>-0.4642</v>
      </c>
      <c r="JE17" s="55">
        <v>-0.41349999999999998</v>
      </c>
      <c r="JF17" s="55">
        <v>-0.45429999999999998</v>
      </c>
      <c r="JG17" s="55">
        <v>-0.54349999999999998</v>
      </c>
      <c r="JH17" s="55">
        <v>-0.63629999999999998</v>
      </c>
      <c r="JI17" s="55">
        <v>-0.4632</v>
      </c>
      <c r="JJ17" s="55">
        <v>-0.3155</v>
      </c>
      <c r="JK17" s="55">
        <v>-0.45939999999999998</v>
      </c>
      <c r="JL17" s="55">
        <v>-0.44269999999999998</v>
      </c>
      <c r="JM17" s="55">
        <v>-0.3987</v>
      </c>
      <c r="JN17" s="55">
        <v>-0.40329999999999999</v>
      </c>
      <c r="JO17" s="55">
        <v>-0.54759999999999998</v>
      </c>
      <c r="JP17" s="55">
        <v>-0.61450000000000005</v>
      </c>
      <c r="JQ17" s="55">
        <v>-0.57469999999999999</v>
      </c>
      <c r="JR17" s="55">
        <v>-0.55569999999999997</v>
      </c>
      <c r="JS17" s="55">
        <v>-0.52569999999999995</v>
      </c>
      <c r="JT17" s="55">
        <v>-0.50319999999999998</v>
      </c>
      <c r="JU17" s="55">
        <v>-0.49059999999999998</v>
      </c>
      <c r="JV17" s="55">
        <v>-0.57489999999999997</v>
      </c>
      <c r="JW17" s="55">
        <v>-0.50639999999999996</v>
      </c>
      <c r="JX17" s="55">
        <v>-0.51649999999999996</v>
      </c>
      <c r="JY17" s="55">
        <v>-0.71789999999999998</v>
      </c>
      <c r="JZ17" s="55">
        <v>-0.59960000000000002</v>
      </c>
      <c r="KA17" s="55">
        <v>-0.54059999999999997</v>
      </c>
      <c r="KB17" s="55">
        <v>-0.53300000000000003</v>
      </c>
      <c r="KC17" s="55">
        <v>-0.67559999999999998</v>
      </c>
      <c r="KD17" s="55">
        <v>-0.68369999999999997</v>
      </c>
      <c r="KE17" s="55">
        <v>-0.68440000000000001</v>
      </c>
      <c r="KF17" s="55">
        <v>-0.69740000000000002</v>
      </c>
      <c r="KG17" s="55">
        <v>-0.62529999999999997</v>
      </c>
      <c r="KH17" s="55">
        <v>-0.55549999999999999</v>
      </c>
      <c r="KI17" s="55">
        <v>-0.59499999999999997</v>
      </c>
      <c r="KJ17" s="55">
        <v>-0.92510000000000003</v>
      </c>
      <c r="KK17" s="55">
        <v>-0.93279999999999996</v>
      </c>
      <c r="KL17" s="55">
        <v>-0.92179999999999995</v>
      </c>
      <c r="KM17" s="55">
        <v>-0.91359999999999997</v>
      </c>
      <c r="KN17" s="55">
        <v>-0.91020000000000001</v>
      </c>
      <c r="KO17" s="55">
        <v>-0.90429999999999999</v>
      </c>
      <c r="KP17" s="55">
        <v>-0.93769999999999998</v>
      </c>
      <c r="KQ17" s="55">
        <v>-0.95679999999999998</v>
      </c>
      <c r="KR17" s="55">
        <v>-0.95369999999999999</v>
      </c>
      <c r="KS17" s="55">
        <v>-0.9446</v>
      </c>
      <c r="KT17" s="55">
        <v>-0.93149999999999999</v>
      </c>
      <c r="KU17" s="55">
        <v>-0.92679999999999996</v>
      </c>
      <c r="KV17" s="55">
        <v>-0.91310000000000002</v>
      </c>
      <c r="KW17" s="55">
        <v>-0.92800000000000005</v>
      </c>
      <c r="KX17" s="55">
        <v>-0.9637</v>
      </c>
      <c r="KY17" s="55">
        <v>-0.95789999999999997</v>
      </c>
      <c r="KZ17" s="55">
        <v>-0.92090000000000005</v>
      </c>
      <c r="LA17" s="55">
        <v>-0.92190000000000005</v>
      </c>
      <c r="LB17" s="55">
        <v>-0.97660000000000002</v>
      </c>
      <c r="LC17" s="55">
        <v>-0.94289999999999996</v>
      </c>
      <c r="LD17" s="55">
        <v>-0.94089999999999996</v>
      </c>
      <c r="LE17" s="55">
        <v>-0.97030000000000005</v>
      </c>
      <c r="LF17" s="55">
        <v>-0.9708</v>
      </c>
      <c r="LG17" s="55">
        <v>-0.93700000000000006</v>
      </c>
      <c r="LH17" s="55">
        <v>-0.86780000000000002</v>
      </c>
      <c r="LI17" s="55">
        <v>-0.95009999999999994</v>
      </c>
      <c r="LJ17" s="55">
        <v>-0.92889999999999995</v>
      </c>
      <c r="LK17" s="55">
        <v>-0.93259999999999998</v>
      </c>
      <c r="LL17" s="55">
        <v>-0.95589999999999997</v>
      </c>
      <c r="LM17" s="55">
        <v>-0.9476</v>
      </c>
      <c r="LN17" s="55">
        <v>-0.94899999999999995</v>
      </c>
      <c r="LO17" s="55">
        <v>-0.94630000000000003</v>
      </c>
      <c r="LP17" s="55">
        <v>-0.93179999999999996</v>
      </c>
      <c r="LQ17" s="55">
        <v>-0.92310000000000003</v>
      </c>
      <c r="LR17" s="55">
        <v>-0.93140000000000001</v>
      </c>
      <c r="LS17" s="54">
        <v>-0.96</v>
      </c>
      <c r="LT17" s="55">
        <v>-0.95109999999999995</v>
      </c>
      <c r="LU17" s="55">
        <v>-0.94259999999999999</v>
      </c>
      <c r="LV17" s="55">
        <v>-0.93140000000000001</v>
      </c>
      <c r="LW17" s="55">
        <v>-0.9204</v>
      </c>
      <c r="LX17" s="55">
        <v>-0.91590000000000005</v>
      </c>
      <c r="LY17" s="55">
        <v>-0.91369999999999996</v>
      </c>
      <c r="LZ17" s="55">
        <v>-0.93300000000000005</v>
      </c>
      <c r="MA17" s="55">
        <v>-0.94079999999999997</v>
      </c>
      <c r="MB17" s="55">
        <v>-0.93149999999999999</v>
      </c>
      <c r="MC17" s="55">
        <v>-0.92269999999999996</v>
      </c>
      <c r="MD17" s="55">
        <v>-0.91969999999999996</v>
      </c>
      <c r="ME17" s="55">
        <v>-0.92949999999999999</v>
      </c>
      <c r="MF17" s="55">
        <v>-0.92510000000000003</v>
      </c>
      <c r="MG17" s="55">
        <v>-0.94850000000000001</v>
      </c>
      <c r="MH17" s="55">
        <v>-0.90490000000000004</v>
      </c>
      <c r="MI17" s="55">
        <v>-0.88839999999999997</v>
      </c>
      <c r="MJ17" s="55">
        <v>-0.87250000000000005</v>
      </c>
      <c r="MK17" s="55">
        <v>-0.78569999999999995</v>
      </c>
      <c r="ML17" s="55">
        <v>-0.64239999999999997</v>
      </c>
      <c r="MM17" s="55">
        <v>-0.36220000000000002</v>
      </c>
      <c r="MN17" s="55">
        <v>-0.73529999999999995</v>
      </c>
      <c r="MO17" s="55">
        <v>-0.71350000000000002</v>
      </c>
      <c r="MP17" s="55">
        <v>-0.70569999999999999</v>
      </c>
      <c r="MQ17" s="55">
        <v>-0.65039999999999998</v>
      </c>
      <c r="MR17" s="55">
        <v>-0.55700000000000005</v>
      </c>
      <c r="MS17" s="55">
        <v>-0.52610000000000001</v>
      </c>
      <c r="MT17" s="55">
        <v>-0.6986</v>
      </c>
      <c r="MU17" s="55">
        <v>-0.71630000000000005</v>
      </c>
      <c r="MV17" s="55">
        <v>-0.71679999999999999</v>
      </c>
      <c r="MW17" s="55">
        <v>-0.65949999999999998</v>
      </c>
      <c r="MX17" s="55">
        <v>-0.67749999999999999</v>
      </c>
      <c r="MY17" s="55">
        <v>-0.68130000000000002</v>
      </c>
      <c r="MZ17" s="55">
        <v>-0.5081</v>
      </c>
      <c r="NA17" s="55">
        <v>-0.34420000000000001</v>
      </c>
      <c r="NB17" s="55">
        <v>-0.5464</v>
      </c>
      <c r="NC17" s="55">
        <v>-0.59670000000000001</v>
      </c>
      <c r="ND17" s="55">
        <v>-0.59030000000000005</v>
      </c>
      <c r="NE17" s="55">
        <v>-0.58120000000000005</v>
      </c>
      <c r="NF17" s="55">
        <v>-0.49880000000000002</v>
      </c>
      <c r="NG17" s="55">
        <v>-0.43290000000000001</v>
      </c>
      <c r="NH17" s="55">
        <v>-0.43490000000000001</v>
      </c>
      <c r="NI17" s="55">
        <v>-0.58489999999999998</v>
      </c>
      <c r="NJ17" s="55">
        <v>-0.56950000000000001</v>
      </c>
      <c r="NK17" s="55">
        <v>-0.55689999999999995</v>
      </c>
      <c r="NL17" s="55">
        <v>-0.5222</v>
      </c>
      <c r="NM17" s="55">
        <v>-0.4279</v>
      </c>
      <c r="NN17" s="55">
        <v>-0.39369999999999999</v>
      </c>
      <c r="NO17" s="55">
        <v>-0.35580000000000001</v>
      </c>
      <c r="NP17" s="55">
        <v>-0.51759999999999995</v>
      </c>
      <c r="NQ17" s="55">
        <v>-0.51080000000000003</v>
      </c>
      <c r="NR17" s="55">
        <v>-0.60070000000000001</v>
      </c>
      <c r="NS17" s="55">
        <v>-0.51680000000000004</v>
      </c>
      <c r="NT17" s="55">
        <v>-0.42670000000000002</v>
      </c>
      <c r="NU17" s="55">
        <v>-0.3775</v>
      </c>
      <c r="NV17" s="55">
        <v>-0.39829999999999999</v>
      </c>
      <c r="NW17" s="55">
        <v>-0.55420000000000003</v>
      </c>
      <c r="NX17" s="55">
        <v>-0.59909999999999997</v>
      </c>
      <c r="NY17" s="55">
        <v>-0.6542</v>
      </c>
      <c r="NZ17" s="55">
        <v>-0.54049999999999998</v>
      </c>
      <c r="OA17" s="55">
        <v>-0.44350000000000001</v>
      </c>
      <c r="OB17" s="55">
        <v>-0.35949999999999999</v>
      </c>
      <c r="OC17" s="55">
        <v>-0.40239999999999998</v>
      </c>
      <c r="OD17" s="55">
        <v>-0.59009999999999996</v>
      </c>
      <c r="OE17" s="55">
        <v>-0.48130000000000001</v>
      </c>
      <c r="OF17" s="55">
        <v>-0.40870000000000001</v>
      </c>
      <c r="OG17" s="55">
        <v>-0.43480000000000002</v>
      </c>
      <c r="OH17" s="55">
        <v>-0.30630000000000002</v>
      </c>
      <c r="OI17" s="55">
        <v>-0.27489999999999998</v>
      </c>
      <c r="OJ17" s="55">
        <v>-0.27979999999999999</v>
      </c>
      <c r="OK17" s="55">
        <v>-0.45229999999999998</v>
      </c>
      <c r="OL17" s="55">
        <v>-0.44500000000000001</v>
      </c>
      <c r="OM17" s="55">
        <v>-0.3952</v>
      </c>
      <c r="ON17" s="55">
        <v>-0.39319999999999999</v>
      </c>
      <c r="OO17" s="55">
        <v>-0.26929999999999998</v>
      </c>
      <c r="OP17" s="55">
        <v>-0.25609999999999999</v>
      </c>
      <c r="OQ17" s="55">
        <v>-0.2157</v>
      </c>
      <c r="OR17" s="55">
        <v>-0.28210000000000002</v>
      </c>
      <c r="OS17" s="55">
        <v>-0.30109999999999998</v>
      </c>
      <c r="OT17" s="55">
        <v>-0.2351</v>
      </c>
      <c r="OU17" s="55">
        <v>-0.252</v>
      </c>
      <c r="OV17" s="55">
        <v>-0.1138</v>
      </c>
      <c r="OW17" s="55">
        <v>-0.26919999999999999</v>
      </c>
      <c r="OX17" s="55">
        <v>-0.1487</v>
      </c>
      <c r="OY17" s="55">
        <v>-0.25109999999999999</v>
      </c>
      <c r="OZ17" s="55">
        <v>-0.27250000000000002</v>
      </c>
      <c r="PA17" s="55">
        <v>-0.2397</v>
      </c>
      <c r="PB17" s="55">
        <v>-0.2054</v>
      </c>
      <c r="PC17" s="54">
        <v>-0.19</v>
      </c>
      <c r="PD17" s="55">
        <v>-0.18360000000000001</v>
      </c>
      <c r="PE17" s="55">
        <v>-0.18590000000000001</v>
      </c>
      <c r="PF17" s="55">
        <v>-0.40910000000000002</v>
      </c>
      <c r="PG17" s="55">
        <v>-0.42359999999999998</v>
      </c>
      <c r="PH17" s="55">
        <v>-0.38429999999999997</v>
      </c>
      <c r="PI17" s="55">
        <v>-0.34429999999999999</v>
      </c>
      <c r="PJ17" s="55">
        <v>-0.1812</v>
      </c>
      <c r="PK17" s="55">
        <v>-0.6341</v>
      </c>
      <c r="PL17" s="55">
        <v>-0.33050000000000002</v>
      </c>
      <c r="PM17" s="55">
        <v>-0.34029999999999999</v>
      </c>
      <c r="PN17" s="55">
        <v>-0.34539999999999998</v>
      </c>
      <c r="PO17" s="55">
        <v>-0.38080000000000003</v>
      </c>
      <c r="PP17" s="55">
        <v>-0.34720000000000001</v>
      </c>
      <c r="PQ17" s="55">
        <v>-0.21329999999999999</v>
      </c>
      <c r="PR17" s="55">
        <v>-0.13750000000000001</v>
      </c>
      <c r="PS17" s="55">
        <v>-0.17519999999999999</v>
      </c>
      <c r="PT17" s="55">
        <v>-0.35470000000000002</v>
      </c>
      <c r="PU17" s="55">
        <v>-0.26850000000000002</v>
      </c>
      <c r="PV17" s="55">
        <v>-0.24010000000000001</v>
      </c>
      <c r="PW17" s="55">
        <v>-0.20649999999999999</v>
      </c>
      <c r="PX17" s="55">
        <v>-0.1648</v>
      </c>
      <c r="PY17" s="55">
        <v>-0.11360000000000001</v>
      </c>
      <c r="PZ17" s="55">
        <v>-0.12659999999999999</v>
      </c>
      <c r="QA17" s="55">
        <v>-0.25130000000000002</v>
      </c>
      <c r="QB17" s="55">
        <v>-0.23180000000000001</v>
      </c>
      <c r="QC17" s="55">
        <v>-0.13159999999999999</v>
      </c>
      <c r="QD17" s="55">
        <v>-0.21099999999999999</v>
      </c>
      <c r="QE17" s="55">
        <v>-0.1779</v>
      </c>
      <c r="QF17" s="55">
        <v>-0.1681</v>
      </c>
      <c r="QG17" s="55">
        <v>-0.29330000000000001</v>
      </c>
      <c r="QH17" s="55">
        <v>-8.2100000000000006E-2</v>
      </c>
      <c r="QI17" s="55">
        <v>-0.21379999999999999</v>
      </c>
      <c r="QJ17" s="55">
        <v>-0.1862</v>
      </c>
      <c r="QK17" s="55">
        <v>-0.1401</v>
      </c>
      <c r="QL17" s="55">
        <v>-0.14199999999999999</v>
      </c>
      <c r="QM17" s="55">
        <v>-9.74E-2</v>
      </c>
      <c r="QN17" s="55">
        <v>-9.1300000000000006E-2</v>
      </c>
      <c r="QO17" s="55">
        <v>-0.26860000000000001</v>
      </c>
      <c r="QP17" s="55">
        <v>-0.20230000000000001</v>
      </c>
      <c r="QQ17" s="55">
        <v>-0.2009</v>
      </c>
      <c r="QR17" s="55">
        <v>-0.14249999999999999</v>
      </c>
      <c r="QS17" s="55">
        <v>-0.11409999999999999</v>
      </c>
      <c r="QT17" s="55">
        <v>-9.0899999999999995E-2</v>
      </c>
      <c r="QU17" s="55">
        <v>-0.1986</v>
      </c>
      <c r="QV17" s="55">
        <v>-0.40849999999999997</v>
      </c>
      <c r="QW17" s="55">
        <v>-3.6299999999999999E-2</v>
      </c>
      <c r="QX17" s="55">
        <v>-7.3499999999999996E-2</v>
      </c>
      <c r="QY17" s="55">
        <v>-6.5199999999999994E-2</v>
      </c>
      <c r="QZ17" s="54">
        <v>-0.03</v>
      </c>
      <c r="RA17" s="55">
        <v>2.9999999999999997E-4</v>
      </c>
      <c r="RB17" s="55">
        <v>0.21540000000000001</v>
      </c>
      <c r="RC17" s="55">
        <v>0.16639999999999999</v>
      </c>
      <c r="RD17" s="55">
        <v>-0.31140000000000001</v>
      </c>
      <c r="RE17" s="55">
        <v>-0.1817</v>
      </c>
      <c r="RF17" s="55">
        <v>-0.19289999999999999</v>
      </c>
      <c r="RG17" s="55">
        <v>-8.3699999999999997E-2</v>
      </c>
      <c r="RH17" s="55">
        <v>-6.5199999999999994E-2</v>
      </c>
      <c r="RI17" s="55">
        <v>-8.9899999999999994E-2</v>
      </c>
      <c r="RJ17" s="55">
        <v>-0.26129999999999998</v>
      </c>
      <c r="RK17" s="55">
        <v>-0.2447</v>
      </c>
      <c r="RL17" s="55">
        <v>-0.1638</v>
      </c>
      <c r="RM17" s="55">
        <v>-7.8899999999999998E-2</v>
      </c>
      <c r="RN17" s="55">
        <v>-9.0300000000000005E-2</v>
      </c>
      <c r="RO17" s="55">
        <v>-0.12720000000000001</v>
      </c>
      <c r="RP17" s="54">
        <v>-0.39</v>
      </c>
      <c r="RQ17" s="55">
        <v>-0.1396</v>
      </c>
      <c r="RR17" s="55">
        <v>-0.33860000000000001</v>
      </c>
      <c r="RS17" s="55">
        <v>-7.6499999999999999E-2</v>
      </c>
      <c r="RT17" s="55">
        <v>-5.8500000000000003E-2</v>
      </c>
      <c r="RU17" s="55">
        <v>-2.76E-2</v>
      </c>
      <c r="RV17" s="55">
        <v>-1.0500000000000001E-2</v>
      </c>
      <c r="RW17" s="55">
        <v>0.35639999999999999</v>
      </c>
      <c r="RX17" s="55">
        <v>-0.10100000000000001</v>
      </c>
      <c r="RY17" s="55">
        <v>-0.13589999999999999</v>
      </c>
      <c r="RZ17" s="55">
        <v>-8.5900000000000004E-2</v>
      </c>
      <c r="SA17" s="55">
        <v>-8.0699999999999994E-2</v>
      </c>
      <c r="SB17" s="55">
        <v>-5.1299999999999998E-2</v>
      </c>
      <c r="SC17" s="55">
        <v>-2.7099999999999999E-2</v>
      </c>
      <c r="SD17" s="55">
        <v>-2.1299999999999999E-2</v>
      </c>
      <c r="SE17" s="55">
        <v>-0.13020000000000001</v>
      </c>
      <c r="SF17" s="55">
        <v>-0.68289999999999995</v>
      </c>
      <c r="SG17" s="55">
        <v>-0.16689999999999999</v>
      </c>
      <c r="SH17" s="55">
        <v>8.6E-3</v>
      </c>
      <c r="SI17" s="55">
        <v>-8.9099999999999999E-2</v>
      </c>
      <c r="SJ17" s="55">
        <v>-4.2200000000000001E-2</v>
      </c>
      <c r="SK17" s="55">
        <v>-0.20569999999999999</v>
      </c>
      <c r="SL17" s="55">
        <v>0.2349</v>
      </c>
      <c r="SM17" s="55">
        <v>-0.16839999999999999</v>
      </c>
      <c r="SN17" s="55">
        <v>-0.13320000000000001</v>
      </c>
      <c r="SO17" s="55">
        <v>-0.1177</v>
      </c>
      <c r="SP17" s="55">
        <v>-7.8399999999999997E-2</v>
      </c>
      <c r="SQ17" s="55">
        <v>-9.0200000000000002E-2</v>
      </c>
      <c r="SR17" s="55">
        <v>-5.7799999999999997E-2</v>
      </c>
      <c r="SS17" s="55">
        <v>-0.18440000000000001</v>
      </c>
      <c r="ST17" s="55">
        <v>-0.17860000000000001</v>
      </c>
      <c r="SU17" s="55">
        <v>-0.13469999999999999</v>
      </c>
      <c r="SV17" s="55">
        <v>-0.11700000000000001</v>
      </c>
      <c r="SW17" s="55">
        <v>-8.4500000000000006E-2</v>
      </c>
      <c r="SX17" s="55">
        <v>-8.7099999999999997E-2</v>
      </c>
      <c r="SY17" s="55">
        <v>-5.4199999999999998E-2</v>
      </c>
      <c r="SZ17" s="55">
        <v>-0.18340000000000001</v>
      </c>
      <c r="TA17" s="55">
        <v>-0.1643</v>
      </c>
      <c r="TB17" s="55">
        <v>-0.12989999999999999</v>
      </c>
      <c r="TC17" s="55">
        <v>-0.1336</v>
      </c>
      <c r="TD17" s="55">
        <v>-9.7500000000000003E-2</v>
      </c>
      <c r="TE17" s="55">
        <v>-8.9800000000000005E-2</v>
      </c>
      <c r="TF17" s="55">
        <v>-5.8299999999999998E-2</v>
      </c>
      <c r="TG17" s="55">
        <v>-0.17499999999999999</v>
      </c>
      <c r="TH17" s="55">
        <v>-0.14749999999999999</v>
      </c>
      <c r="TI17" s="55">
        <v>-9.8199999999999996E-2</v>
      </c>
      <c r="TJ17" s="55">
        <v>-8.0299999999999996E-2</v>
      </c>
      <c r="TK17" s="55">
        <v>-8.8999999999999996E-2</v>
      </c>
      <c r="TL17" s="55">
        <v>-7.0099999999999996E-2</v>
      </c>
      <c r="TM17" s="55">
        <v>-7.2400000000000006E-2</v>
      </c>
      <c r="TN17" s="55">
        <v>-0.19389999999999999</v>
      </c>
      <c r="TO17" s="55">
        <v>-0.191</v>
      </c>
      <c r="TP17" s="55">
        <v>-0.16389999999999999</v>
      </c>
      <c r="TQ17" s="55">
        <v>-0.1444</v>
      </c>
      <c r="TR17" s="55">
        <v>-0.1021</v>
      </c>
      <c r="TS17" s="55">
        <v>-7.85E-2</v>
      </c>
      <c r="TT17" s="55">
        <v>-7.2900000000000006E-2</v>
      </c>
      <c r="TU17" s="55">
        <v>-0.20330000000000001</v>
      </c>
      <c r="TV17" s="55">
        <v>-0.1731</v>
      </c>
      <c r="TW17" s="55">
        <v>-0.1893</v>
      </c>
      <c r="TX17" s="55">
        <v>-0.17929999999999999</v>
      </c>
      <c r="TY17" s="54">
        <v>-0.12</v>
      </c>
      <c r="TZ17" s="55">
        <v>-8.7900000000000006E-2</v>
      </c>
      <c r="UA17" s="55">
        <v>-7.7700000000000005E-2</v>
      </c>
      <c r="UB17" s="55">
        <v>-0.22090000000000001</v>
      </c>
      <c r="UC17" s="54">
        <v>-0.2</v>
      </c>
      <c r="UD17" s="55">
        <v>-0.18210000000000001</v>
      </c>
      <c r="UE17" s="55">
        <v>-0.15770000000000001</v>
      </c>
      <c r="UF17" s="55">
        <v>-0.112</v>
      </c>
      <c r="UG17" s="55">
        <v>-8.7800000000000003E-2</v>
      </c>
      <c r="UH17" s="55">
        <v>-6.6699999999999995E-2</v>
      </c>
      <c r="UI17" s="55">
        <v>-0.20580000000000001</v>
      </c>
      <c r="UJ17" s="55">
        <v>-0.16789999999999999</v>
      </c>
      <c r="UK17" s="55">
        <v>-0.12139999999999999</v>
      </c>
      <c r="UL17" s="55">
        <v>-9.4799999999999995E-2</v>
      </c>
      <c r="UM17" s="55">
        <v>-7.1900000000000006E-2</v>
      </c>
      <c r="UN17" s="55">
        <v>-8.4599999999999995E-2</v>
      </c>
      <c r="UO17" s="55">
        <v>-0.26800000000000002</v>
      </c>
      <c r="UP17" s="55">
        <v>-0.43369999999999997</v>
      </c>
      <c r="UQ17" s="55">
        <v>3.27E-2</v>
      </c>
      <c r="UR17" s="55">
        <v>-4.7399999999999998E-2</v>
      </c>
      <c r="US17" s="55">
        <v>-3.9300000000000002E-2</v>
      </c>
      <c r="UT17" s="55">
        <v>-4.5999999999999999E-3</v>
      </c>
      <c r="UU17" s="55">
        <v>2.81E-2</v>
      </c>
      <c r="UV17" s="55">
        <v>0.26929999999999998</v>
      </c>
      <c r="UW17" s="55">
        <v>0.25950000000000001</v>
      </c>
      <c r="UX17" s="55">
        <v>-0.29759999999999998</v>
      </c>
      <c r="UY17" s="55">
        <v>-0.2165</v>
      </c>
      <c r="UZ17" s="55">
        <v>-0.18079999999999999</v>
      </c>
      <c r="VA17" s="55">
        <v>-0.1152</v>
      </c>
      <c r="VB17" s="55">
        <v>-5.5500000000000001E-2</v>
      </c>
      <c r="VC17" s="55">
        <v>-4.1700000000000001E-2</v>
      </c>
      <c r="VD17" s="55">
        <v>-0.2142</v>
      </c>
      <c r="VE17" s="55">
        <v>-0.20469999999999999</v>
      </c>
      <c r="VF17" s="55">
        <v>-0.153</v>
      </c>
      <c r="VG17" s="55">
        <v>-0.1242</v>
      </c>
      <c r="VH17" s="55">
        <v>-4.5199999999999997E-2</v>
      </c>
      <c r="VI17" s="55">
        <v>-3.7499999999999999E-2</v>
      </c>
      <c r="VJ17" s="55">
        <v>-2.2200000000000001E-2</v>
      </c>
      <c r="VK17" s="55">
        <v>-0.19339999999999999</v>
      </c>
      <c r="VL17" s="55">
        <v>-0.2011</v>
      </c>
      <c r="VM17" s="55">
        <v>-0.15790000000000001</v>
      </c>
      <c r="VN17" s="55">
        <v>-0.1196</v>
      </c>
      <c r="VO17" s="55">
        <v>-7.4700000000000003E-2</v>
      </c>
      <c r="VP17" s="55">
        <v>-3.7499999999999999E-2</v>
      </c>
      <c r="VQ17" s="55">
        <v>-3.85E-2</v>
      </c>
      <c r="VR17" s="55">
        <v>-0.19209999999999999</v>
      </c>
      <c r="VS17" s="55">
        <v>-0.1331</v>
      </c>
      <c r="VT17" s="55">
        <v>-9.1899999999999996E-2</v>
      </c>
      <c r="VU17" s="55">
        <v>-7.6200000000000004E-2</v>
      </c>
      <c r="VV17" s="55">
        <v>-4.2799999999999998E-2</v>
      </c>
      <c r="VW17" s="55">
        <v>-8.3999999999999995E-3</v>
      </c>
      <c r="VX17" s="55">
        <v>-2.2599999999999999E-2</v>
      </c>
      <c r="VY17" s="55">
        <v>-8.5099999999999995E-2</v>
      </c>
      <c r="VZ17" s="55">
        <v>-0.1487</v>
      </c>
      <c r="WA17" s="55">
        <v>-0.125</v>
      </c>
      <c r="WB17" s="55">
        <v>-0.13869999999999999</v>
      </c>
      <c r="WC17" s="55">
        <v>-9.1899999999999996E-2</v>
      </c>
      <c r="WD17" s="55">
        <v>-4.7600000000000003E-2</v>
      </c>
      <c r="WE17" s="55">
        <v>-1E-4</v>
      </c>
      <c r="WF17" s="55">
        <v>-0.17599999999999999</v>
      </c>
      <c r="WG17" s="55">
        <v>-0.16009999999999999</v>
      </c>
      <c r="WH17" s="55">
        <v>-0.12839999999999999</v>
      </c>
      <c r="WI17" s="55">
        <v>-0.1239</v>
      </c>
      <c r="WJ17" s="55">
        <v>-3.7100000000000001E-2</v>
      </c>
      <c r="WK17" s="55">
        <v>-1.06E-2</v>
      </c>
      <c r="WL17" s="55">
        <v>-5.0799999999999998E-2</v>
      </c>
      <c r="WM17" s="55">
        <v>-0.20280000000000001</v>
      </c>
      <c r="WN17" s="55">
        <v>-0.19320000000000001</v>
      </c>
      <c r="WO17" s="55">
        <v>-0.1701</v>
      </c>
      <c r="WP17" s="55">
        <v>-0.12280000000000001</v>
      </c>
      <c r="WQ17" s="55">
        <v>-2.76E-2</v>
      </c>
      <c r="WR17" s="55">
        <v>1.1000000000000001E-3</v>
      </c>
      <c r="WS17" s="55">
        <v>-0.1067</v>
      </c>
      <c r="WT17" s="55">
        <v>-0.30840000000000001</v>
      </c>
      <c r="WU17" s="55">
        <v>-0.16209999999999999</v>
      </c>
      <c r="WV17" s="55">
        <v>1.41E-2</v>
      </c>
      <c r="WW17" s="55">
        <v>0.3044</v>
      </c>
      <c r="WX17" s="55">
        <v>-2.7099999999999999E-2</v>
      </c>
      <c r="WY17" s="55">
        <v>-0.11169999999999999</v>
      </c>
      <c r="WZ17" s="55">
        <v>-0.27560000000000001</v>
      </c>
      <c r="XA17" s="55">
        <v>-0.2167</v>
      </c>
      <c r="XB17" s="55">
        <v>-0.16070000000000001</v>
      </c>
      <c r="XC17" s="55">
        <v>-0.13519999999999999</v>
      </c>
      <c r="XD17" s="55">
        <v>-0.1116</v>
      </c>
      <c r="XE17" s="55">
        <v>-6.3E-2</v>
      </c>
      <c r="XF17" s="55">
        <v>-6.5100000000000005E-2</v>
      </c>
      <c r="XG17" s="55">
        <v>-0.15390000000000001</v>
      </c>
      <c r="XH17" s="55">
        <v>-0.36149999999999999</v>
      </c>
      <c r="XI17" s="55">
        <v>-0.1308</v>
      </c>
      <c r="XJ17" s="55">
        <v>-1.09E-2</v>
      </c>
      <c r="XK17" s="55">
        <v>0.22159999999999999</v>
      </c>
      <c r="XL17" s="55">
        <v>1.32E-2</v>
      </c>
      <c r="XM17" s="55">
        <v>1.6400000000000001E-2</v>
      </c>
      <c r="XN17" s="55">
        <v>2.5899999999999999E-2</v>
      </c>
      <c r="XO17" s="55">
        <v>-0.14369999999999999</v>
      </c>
      <c r="XP17" s="55">
        <v>-0.1027</v>
      </c>
      <c r="XQ17" s="55">
        <v>-1.72E-2</v>
      </c>
      <c r="XR17" s="55">
        <v>-3.8600000000000002E-2</v>
      </c>
      <c r="XS17" s="55">
        <v>-3.2500000000000001E-2</v>
      </c>
      <c r="XT17" s="55">
        <v>2.3999999999999998E-3</v>
      </c>
      <c r="XU17" s="55">
        <v>5.4600000000000003E-2</v>
      </c>
      <c r="XV17" s="55">
        <v>-6.7000000000000002E-3</v>
      </c>
      <c r="XW17" s="55">
        <v>4.3299999999999998E-2</v>
      </c>
      <c r="XX17" s="55">
        <v>8.6800000000000002E-2</v>
      </c>
      <c r="XY17" s="55">
        <v>-0.2621</v>
      </c>
      <c r="XZ17" s="55">
        <v>1.06E-2</v>
      </c>
      <c r="YA17" s="55">
        <v>7.85E-2</v>
      </c>
      <c r="YB17" s="55">
        <v>6.1800000000000001E-2</v>
      </c>
      <c r="YC17" s="55">
        <v>-0.10929999999999999</v>
      </c>
      <c r="YD17" s="55">
        <v>-0.13569999999999999</v>
      </c>
      <c r="YE17" s="55">
        <v>-9.1999999999999998E-2</v>
      </c>
      <c r="YF17" s="55">
        <v>-0.14369999999999999</v>
      </c>
      <c r="YG17" s="55">
        <v>-5.74E-2</v>
      </c>
      <c r="YH17" s="55">
        <v>3.2599999999999997E-2</v>
      </c>
      <c r="YI17" s="55">
        <v>-1.84E-2</v>
      </c>
      <c r="YJ17" s="55">
        <v>-0.2001</v>
      </c>
      <c r="YK17" s="55">
        <v>-0.20749999999999999</v>
      </c>
    </row>
    <row r="18" spans="1:661" x14ac:dyDescent="0.35">
      <c r="A18" s="66" t="s">
        <v>26</v>
      </c>
      <c r="B18" s="66" t="s">
        <v>33</v>
      </c>
      <c r="C18" s="54">
        <v>0.01</v>
      </c>
      <c r="D18" s="54">
        <v>-0.08</v>
      </c>
      <c r="E18" s="54">
        <v>-0.04</v>
      </c>
      <c r="F18" s="54">
        <v>7.0000000000000007E-2</v>
      </c>
      <c r="G18" s="54">
        <v>0.01</v>
      </c>
      <c r="H18" s="54">
        <v>-0.08</v>
      </c>
      <c r="I18" s="54">
        <v>-0.02</v>
      </c>
      <c r="J18" s="54">
        <v>-0.04</v>
      </c>
      <c r="K18" s="54">
        <v>-0.01</v>
      </c>
      <c r="L18" s="54">
        <v>-0.02</v>
      </c>
      <c r="M18" s="54">
        <v>0</v>
      </c>
      <c r="N18" s="54">
        <v>0.22</v>
      </c>
      <c r="O18" s="54">
        <v>0.26</v>
      </c>
      <c r="P18" s="54">
        <v>-0.01</v>
      </c>
      <c r="Q18" s="54">
        <v>-0.06</v>
      </c>
      <c r="R18" s="54">
        <v>-0.06</v>
      </c>
      <c r="S18" s="54">
        <v>-0.04</v>
      </c>
      <c r="T18" s="54">
        <v>-0.08</v>
      </c>
      <c r="U18" s="54">
        <v>-0.1</v>
      </c>
      <c r="V18" s="54">
        <v>-0.06</v>
      </c>
      <c r="W18" s="54">
        <v>-0.13</v>
      </c>
      <c r="X18" s="54">
        <v>-0.17</v>
      </c>
      <c r="Y18" s="54">
        <v>-0.08</v>
      </c>
      <c r="Z18" s="54">
        <v>-0.17</v>
      </c>
      <c r="AA18" s="54">
        <v>-0.41</v>
      </c>
      <c r="AB18" s="54">
        <v>-0.45</v>
      </c>
      <c r="AC18" s="54">
        <v>-0.52</v>
      </c>
      <c r="AD18" s="54">
        <v>-0.66</v>
      </c>
      <c r="AE18" s="54">
        <v>-0.98</v>
      </c>
      <c r="AF18" s="54">
        <v>-1</v>
      </c>
      <c r="AG18" s="54">
        <v>-1</v>
      </c>
      <c r="AH18" s="54">
        <v>-1</v>
      </c>
      <c r="AI18" s="54">
        <v>-1</v>
      </c>
      <c r="AJ18" s="54">
        <v>-1</v>
      </c>
      <c r="AK18" s="54">
        <v>-1</v>
      </c>
      <c r="AL18" s="54">
        <v>-1</v>
      </c>
      <c r="AM18" s="54">
        <v>-1</v>
      </c>
      <c r="AN18" s="54">
        <v>-1</v>
      </c>
      <c r="AO18" s="54">
        <v>-1</v>
      </c>
      <c r="AP18" s="54">
        <v>-1</v>
      </c>
      <c r="AQ18" s="54">
        <v>-1</v>
      </c>
      <c r="AR18" s="54">
        <v>-1</v>
      </c>
      <c r="AS18" s="54">
        <v>-1</v>
      </c>
      <c r="AT18" s="54">
        <v>-1</v>
      </c>
      <c r="AU18" s="54">
        <v>-1</v>
      </c>
      <c r="AV18" s="54">
        <v>-1</v>
      </c>
      <c r="AW18" s="54">
        <v>-1</v>
      </c>
      <c r="AX18" s="54">
        <v>-1</v>
      </c>
      <c r="AY18" s="54">
        <v>-1</v>
      </c>
      <c r="AZ18" s="54">
        <v>-1</v>
      </c>
      <c r="BA18" s="54">
        <v>-1</v>
      </c>
      <c r="BB18" s="54">
        <v>-1</v>
      </c>
      <c r="BC18" s="54">
        <v>-1</v>
      </c>
      <c r="BD18" s="55">
        <v>-0.99970000000000003</v>
      </c>
      <c r="BE18" s="54">
        <v>-1</v>
      </c>
      <c r="BF18" s="54">
        <v>-1</v>
      </c>
      <c r="BG18" s="54">
        <v>-1</v>
      </c>
      <c r="BH18" s="54">
        <v>-1</v>
      </c>
      <c r="BI18" s="54">
        <v>-1</v>
      </c>
      <c r="BJ18" s="54">
        <v>-1</v>
      </c>
      <c r="BK18" s="54">
        <v>-1</v>
      </c>
      <c r="BL18" s="54">
        <v>-1</v>
      </c>
      <c r="BM18" s="54">
        <v>-1</v>
      </c>
      <c r="BN18" s="54">
        <v>-1</v>
      </c>
      <c r="BO18" s="54">
        <v>-1</v>
      </c>
      <c r="BP18" s="55">
        <v>-0.999</v>
      </c>
      <c r="BQ18" s="54">
        <v>-1</v>
      </c>
      <c r="BR18" s="54">
        <v>-1</v>
      </c>
      <c r="BS18" s="54">
        <v>-1</v>
      </c>
      <c r="BT18" s="54">
        <v>-1</v>
      </c>
      <c r="BU18" s="54">
        <v>-1</v>
      </c>
      <c r="BV18" s="54">
        <v>-1</v>
      </c>
      <c r="BW18" s="54">
        <v>-1</v>
      </c>
      <c r="BX18" s="55">
        <v>-0.99880000000000002</v>
      </c>
      <c r="BY18" s="54">
        <v>-1</v>
      </c>
      <c r="BZ18" s="54">
        <v>-1</v>
      </c>
      <c r="CA18" s="55">
        <v>-0.99929999999999997</v>
      </c>
      <c r="CB18" s="55">
        <v>-0.99929999999999997</v>
      </c>
      <c r="CC18" s="55">
        <v>-0.99990000000000001</v>
      </c>
      <c r="CD18" s="55">
        <v>-0.998</v>
      </c>
      <c r="CE18" s="55">
        <v>-0.99970000000000003</v>
      </c>
      <c r="CF18" s="55">
        <v>-0.99960000000000004</v>
      </c>
      <c r="CG18" s="54">
        <v>-1</v>
      </c>
      <c r="CH18" s="55">
        <v>-0.99909999999999999</v>
      </c>
      <c r="CI18" s="55">
        <v>-0.99860000000000004</v>
      </c>
      <c r="CJ18" s="55">
        <v>-0.99880000000000002</v>
      </c>
      <c r="CK18" s="55">
        <v>-0.996</v>
      </c>
      <c r="CL18" s="55">
        <v>-0.99609999999999999</v>
      </c>
      <c r="CM18" s="55">
        <v>-0.99670000000000003</v>
      </c>
      <c r="CN18" s="55">
        <v>-0.998</v>
      </c>
      <c r="CO18" s="55">
        <v>-0.99839999999999995</v>
      </c>
      <c r="CP18" s="55">
        <v>-0.99780000000000002</v>
      </c>
      <c r="CQ18" s="55">
        <v>-0.99629999999999996</v>
      </c>
      <c r="CR18" s="55">
        <v>-0.997</v>
      </c>
      <c r="CS18" s="55">
        <v>-0.99750000000000005</v>
      </c>
      <c r="CT18" s="55">
        <v>-0.99560000000000004</v>
      </c>
      <c r="CU18" s="55">
        <v>-0.99050000000000005</v>
      </c>
      <c r="CV18" s="55">
        <v>-0.95599999999999996</v>
      </c>
      <c r="CW18" s="55">
        <v>-0.94240000000000002</v>
      </c>
      <c r="CX18" s="55">
        <v>-0.87580000000000002</v>
      </c>
      <c r="CY18" s="55">
        <v>-0.83289999999999997</v>
      </c>
      <c r="CZ18" s="55">
        <v>-0.78669999999999995</v>
      </c>
      <c r="DA18" s="55">
        <v>-0.80610000000000004</v>
      </c>
      <c r="DB18" s="55">
        <v>-0.77329999999999999</v>
      </c>
      <c r="DC18" s="55">
        <v>-0.74309999999999998</v>
      </c>
      <c r="DD18" s="55">
        <v>-0.75560000000000005</v>
      </c>
      <c r="DE18" s="55">
        <v>-0.7198</v>
      </c>
      <c r="DF18" s="55">
        <v>-0.72419999999999995</v>
      </c>
      <c r="DG18" s="55">
        <v>-0.6512</v>
      </c>
      <c r="DH18" s="55">
        <v>-0.66739999999999999</v>
      </c>
      <c r="DI18" s="55">
        <v>-0.64559999999999995</v>
      </c>
      <c r="DJ18" s="55">
        <v>-0.70530000000000004</v>
      </c>
      <c r="DK18" s="55">
        <v>-0.66349999999999998</v>
      </c>
      <c r="DL18" s="55">
        <v>-0.60109999999999997</v>
      </c>
      <c r="DM18" s="55">
        <v>-0.56710000000000005</v>
      </c>
      <c r="DN18" s="55">
        <v>-0.54769999999999996</v>
      </c>
      <c r="DO18" s="55">
        <v>-0.55900000000000005</v>
      </c>
      <c r="DP18" s="55">
        <v>-0.69179999999999997</v>
      </c>
      <c r="DQ18" s="55">
        <v>-0.57769999999999999</v>
      </c>
      <c r="DR18" s="55">
        <v>-0.61570000000000003</v>
      </c>
      <c r="DS18" s="55">
        <v>-0.58050000000000002</v>
      </c>
      <c r="DT18" s="55">
        <v>-0.55559999999999998</v>
      </c>
      <c r="DU18" s="55">
        <v>-0.46949999999999997</v>
      </c>
      <c r="DV18" s="55">
        <v>-0.44429999999999997</v>
      </c>
      <c r="DW18" s="55">
        <v>-0.28510000000000002</v>
      </c>
      <c r="DX18" s="55">
        <v>-0.5202</v>
      </c>
      <c r="DY18" s="55">
        <v>-0.5282</v>
      </c>
      <c r="DZ18" s="55">
        <v>-0.52400000000000002</v>
      </c>
      <c r="EA18" s="55">
        <v>-0.48170000000000002</v>
      </c>
      <c r="EB18" s="55">
        <v>-0.45490000000000003</v>
      </c>
      <c r="EC18" s="55">
        <v>-0.3553</v>
      </c>
      <c r="ED18" s="55">
        <v>-0.44950000000000001</v>
      </c>
      <c r="EE18" s="55">
        <v>-0.50470000000000004</v>
      </c>
      <c r="EF18" s="55">
        <v>-0.4753</v>
      </c>
      <c r="EG18" s="55">
        <v>-0.52010000000000001</v>
      </c>
      <c r="EH18" s="55">
        <v>-0.26719999999999999</v>
      </c>
      <c r="EI18" s="55">
        <v>-0.38669999999999999</v>
      </c>
      <c r="EJ18" s="55">
        <v>-0.59309999999999996</v>
      </c>
      <c r="EK18" s="55">
        <v>-0.36230000000000001</v>
      </c>
      <c r="EL18" s="55">
        <v>-0.41260000000000002</v>
      </c>
      <c r="EM18" s="55">
        <v>-0.42620000000000002</v>
      </c>
      <c r="EN18" s="55">
        <v>-0.45369999999999999</v>
      </c>
      <c r="EO18" s="55">
        <v>-0.45500000000000002</v>
      </c>
      <c r="EP18" s="55">
        <v>-0.39460000000000001</v>
      </c>
      <c r="EQ18" s="55">
        <v>-0.39589999999999997</v>
      </c>
      <c r="ER18" s="55">
        <v>-0.40579999999999999</v>
      </c>
      <c r="ES18" s="55">
        <v>-0.4375</v>
      </c>
      <c r="ET18" s="55">
        <v>-0.47210000000000002</v>
      </c>
      <c r="EU18" s="55">
        <v>-0.42509999999999998</v>
      </c>
      <c r="EV18" s="55">
        <v>-0.44919999999999999</v>
      </c>
      <c r="EW18" s="55">
        <v>-0.3856</v>
      </c>
      <c r="EX18" s="55">
        <v>-0.33150000000000002</v>
      </c>
      <c r="EY18" s="55">
        <v>-0.3926</v>
      </c>
      <c r="EZ18" s="55">
        <v>-0.442</v>
      </c>
      <c r="FA18" s="55">
        <v>-0.4516</v>
      </c>
      <c r="FB18" s="55">
        <v>-0.45090000000000002</v>
      </c>
      <c r="FC18" s="55">
        <v>-0.4199</v>
      </c>
      <c r="FD18" s="55">
        <v>-0.38329999999999997</v>
      </c>
      <c r="FE18" s="55">
        <v>-0.36220000000000002</v>
      </c>
      <c r="FF18" s="55">
        <v>-0.37369999999999998</v>
      </c>
      <c r="FG18" s="55">
        <v>-0.371</v>
      </c>
      <c r="FH18" s="55">
        <v>-0.4037</v>
      </c>
      <c r="FI18" s="55">
        <v>-0.39950000000000002</v>
      </c>
      <c r="FJ18" s="55">
        <v>-0.3407</v>
      </c>
      <c r="FK18" s="55">
        <v>-0.3503</v>
      </c>
      <c r="FL18" s="55">
        <v>-0.33139999999999997</v>
      </c>
      <c r="FM18" s="55">
        <v>-0.33939999999999998</v>
      </c>
      <c r="FN18" s="55">
        <v>-0.37030000000000002</v>
      </c>
      <c r="FO18" s="55">
        <v>-0.34089999999999998</v>
      </c>
      <c r="FP18" s="55">
        <v>-0.3357</v>
      </c>
      <c r="FQ18" s="55">
        <v>-0.36720000000000003</v>
      </c>
      <c r="FR18" s="55">
        <v>-0.32679999999999998</v>
      </c>
      <c r="FS18" s="55">
        <v>-0.3105</v>
      </c>
      <c r="FT18" s="55">
        <v>-0.29959999999999998</v>
      </c>
      <c r="FU18" s="55">
        <v>-0.37459999999999999</v>
      </c>
      <c r="FV18" s="55">
        <v>-0.36940000000000001</v>
      </c>
      <c r="FW18" s="55">
        <v>-0.3402</v>
      </c>
      <c r="FX18" s="55">
        <v>-0.29249999999999998</v>
      </c>
      <c r="FY18" s="55">
        <v>-0.32879999999999998</v>
      </c>
      <c r="FZ18" s="55">
        <v>-0.26650000000000001</v>
      </c>
      <c r="GA18" s="55">
        <v>-0.26519999999999999</v>
      </c>
      <c r="GB18" s="55">
        <v>-0.29899999999999999</v>
      </c>
      <c r="GC18" s="55">
        <v>-0.33850000000000002</v>
      </c>
      <c r="GD18" s="55">
        <v>-0.3236</v>
      </c>
      <c r="GE18" s="55">
        <v>-0.27539999999999998</v>
      </c>
      <c r="GF18" s="55">
        <v>-0.2586</v>
      </c>
      <c r="GG18" s="55">
        <v>-0.1996</v>
      </c>
      <c r="GH18" s="55">
        <v>-0.31690000000000002</v>
      </c>
      <c r="GI18" s="55">
        <v>-0.35270000000000001</v>
      </c>
      <c r="GJ18" s="55">
        <v>-0.33589999999999998</v>
      </c>
      <c r="GK18" s="55">
        <v>-0.32229999999999998</v>
      </c>
      <c r="GL18" s="55">
        <v>-0.2349</v>
      </c>
      <c r="GM18" s="55">
        <v>-0.2505</v>
      </c>
      <c r="GN18" s="55">
        <v>-0.2271</v>
      </c>
      <c r="GO18" s="55">
        <v>-0.42520000000000002</v>
      </c>
      <c r="GP18" s="55">
        <v>-0.42430000000000001</v>
      </c>
      <c r="GQ18" s="55">
        <v>-7.3300000000000004E-2</v>
      </c>
      <c r="GR18" s="55">
        <v>-0.16139999999999999</v>
      </c>
      <c r="GS18" s="55">
        <v>-0.1211</v>
      </c>
      <c r="GT18" s="55">
        <v>-0.11840000000000001</v>
      </c>
      <c r="GU18" s="55">
        <v>-5.1499999999999997E-2</v>
      </c>
      <c r="GV18" s="55">
        <v>0.32790000000000002</v>
      </c>
      <c r="GW18" s="55">
        <v>4.3099999999999999E-2</v>
      </c>
      <c r="GX18" s="55">
        <v>-0.61309999999999998</v>
      </c>
      <c r="GY18" s="55">
        <v>-0.45729999999999998</v>
      </c>
      <c r="GZ18" s="55">
        <v>-0.42559999999999998</v>
      </c>
      <c r="HA18" s="55">
        <v>-0.2707</v>
      </c>
      <c r="HB18" s="55">
        <v>-0.17480000000000001</v>
      </c>
      <c r="HC18" s="55">
        <v>-0.13250000000000001</v>
      </c>
      <c r="HD18" s="55">
        <v>-0.3039</v>
      </c>
      <c r="HE18" s="55">
        <v>-0.27329999999999999</v>
      </c>
      <c r="HF18" s="55">
        <v>-0.24210000000000001</v>
      </c>
      <c r="HG18" s="55">
        <v>-0.23499999999999999</v>
      </c>
      <c r="HH18" s="55">
        <v>-0.20580000000000001</v>
      </c>
      <c r="HI18" s="55">
        <v>-0.10390000000000001</v>
      </c>
      <c r="HJ18" s="55">
        <v>-0.11459999999999999</v>
      </c>
      <c r="HK18" s="55">
        <v>-0.23300000000000001</v>
      </c>
      <c r="HL18" s="55">
        <v>-0.29039999999999999</v>
      </c>
      <c r="HM18" s="55">
        <v>-0.22869999999999999</v>
      </c>
      <c r="HN18" s="55">
        <v>-0.19059999999999999</v>
      </c>
      <c r="HO18" s="55">
        <v>-0.15590000000000001</v>
      </c>
      <c r="HP18" s="55">
        <v>-0.2172</v>
      </c>
      <c r="HQ18" s="55">
        <v>-0.17430000000000001</v>
      </c>
      <c r="HR18" s="55">
        <v>-0.23430000000000001</v>
      </c>
      <c r="HS18" s="55">
        <v>-0.2828</v>
      </c>
      <c r="HT18" s="55">
        <v>-0.18049999999999999</v>
      </c>
      <c r="HU18" s="55">
        <v>-0.23669999999999999</v>
      </c>
      <c r="HV18" s="55">
        <v>-0.19969999999999999</v>
      </c>
      <c r="HW18" s="55">
        <v>-0.16980000000000001</v>
      </c>
      <c r="HX18" s="55">
        <v>-8.4099999999999994E-2</v>
      </c>
      <c r="HY18" s="55">
        <v>-0.1328</v>
      </c>
      <c r="HZ18" s="55">
        <v>-0.23630000000000001</v>
      </c>
      <c r="IA18" s="55">
        <v>-0.22720000000000001</v>
      </c>
      <c r="IB18" s="55">
        <v>0.1396</v>
      </c>
      <c r="IC18" s="55">
        <v>-0.12709999999999999</v>
      </c>
      <c r="ID18" s="55">
        <v>-0.10780000000000001</v>
      </c>
      <c r="IE18" s="55">
        <v>-0.1971</v>
      </c>
      <c r="IF18" s="55">
        <v>-0.29260000000000003</v>
      </c>
      <c r="IG18" s="55">
        <v>-0.3246</v>
      </c>
      <c r="IH18" s="55">
        <v>-0.3135</v>
      </c>
      <c r="II18" s="55">
        <v>-0.1966</v>
      </c>
      <c r="IJ18" s="55">
        <v>-0.19320000000000001</v>
      </c>
      <c r="IK18" s="55">
        <v>-0.1336</v>
      </c>
      <c r="IL18" s="55">
        <v>-0.24179999999999999</v>
      </c>
      <c r="IM18" s="55">
        <v>-0.33389999999999997</v>
      </c>
      <c r="IN18" s="55">
        <v>-0.35780000000000001</v>
      </c>
      <c r="IO18" s="55">
        <v>-0.21340000000000001</v>
      </c>
      <c r="IP18" s="55">
        <v>-0.37390000000000001</v>
      </c>
      <c r="IQ18" s="55">
        <v>-0.29409999999999997</v>
      </c>
      <c r="IR18" s="55">
        <v>-0.2112</v>
      </c>
      <c r="IS18" s="55">
        <v>-0.46600000000000003</v>
      </c>
      <c r="IT18" s="55">
        <v>-0.55769999999999997</v>
      </c>
      <c r="IU18" s="55">
        <v>-6.5799999999999997E-2</v>
      </c>
      <c r="IV18" s="55">
        <v>-0.155</v>
      </c>
      <c r="IW18" s="55">
        <v>-3.2500000000000001E-2</v>
      </c>
      <c r="IX18" s="55">
        <v>-0.29720000000000002</v>
      </c>
      <c r="IY18" s="55">
        <v>-0.50900000000000001</v>
      </c>
      <c r="IZ18" s="55">
        <v>-0.38250000000000001</v>
      </c>
      <c r="JA18" s="55">
        <v>-0.49830000000000002</v>
      </c>
      <c r="JB18" s="55">
        <v>-0.56379999999999997</v>
      </c>
      <c r="JC18" s="55">
        <v>-0.46589999999999998</v>
      </c>
      <c r="JD18" s="55">
        <v>-0.4375</v>
      </c>
      <c r="JE18" s="55">
        <v>-0.38369999999999999</v>
      </c>
      <c r="JF18" s="55">
        <v>-0.36880000000000002</v>
      </c>
      <c r="JG18" s="55">
        <v>-0.50019999999999998</v>
      </c>
      <c r="JH18" s="55">
        <v>-0.63500000000000001</v>
      </c>
      <c r="JI18" s="55">
        <v>-0.54790000000000005</v>
      </c>
      <c r="JJ18" s="55">
        <v>-0.41399999999999998</v>
      </c>
      <c r="JK18" s="55">
        <v>-0.498</v>
      </c>
      <c r="JL18" s="55">
        <v>-0.41739999999999999</v>
      </c>
      <c r="JM18" s="55">
        <v>-0.46050000000000002</v>
      </c>
      <c r="JN18" s="55">
        <v>-0.43169999999999997</v>
      </c>
      <c r="JO18" s="55">
        <v>-0.56469999999999998</v>
      </c>
      <c r="JP18" s="55">
        <v>-0.57850000000000001</v>
      </c>
      <c r="JQ18" s="55">
        <v>-0.45500000000000002</v>
      </c>
      <c r="JR18" s="55">
        <v>-0.26910000000000001</v>
      </c>
      <c r="JS18" s="55">
        <v>-0.63690000000000002</v>
      </c>
      <c r="JT18" s="55">
        <v>-0.66649999999999998</v>
      </c>
      <c r="JU18" s="55">
        <v>-0.66839999999999999</v>
      </c>
      <c r="JV18" s="55">
        <v>-0.57399999999999995</v>
      </c>
      <c r="JW18" s="55">
        <v>-0.47649999999999998</v>
      </c>
      <c r="JX18" s="55">
        <v>-0.65190000000000003</v>
      </c>
      <c r="JY18" s="55">
        <v>-0.76890000000000003</v>
      </c>
      <c r="JZ18" s="55">
        <v>-0.67730000000000001</v>
      </c>
      <c r="KA18" s="55">
        <v>-0.69940000000000002</v>
      </c>
      <c r="KB18" s="55">
        <v>-0.74909999999999999</v>
      </c>
      <c r="KC18" s="55">
        <v>-0.80530000000000002</v>
      </c>
      <c r="KD18" s="55">
        <v>-0.87239999999999995</v>
      </c>
      <c r="KE18" s="55">
        <v>-0.86380000000000001</v>
      </c>
      <c r="KF18" s="55">
        <v>-0.80079999999999996</v>
      </c>
      <c r="KG18" s="55">
        <v>-0.76980000000000004</v>
      </c>
      <c r="KH18" s="55">
        <v>-0.70409999999999995</v>
      </c>
      <c r="KI18" s="55">
        <v>-0.69120000000000004</v>
      </c>
      <c r="KJ18" s="55">
        <v>-0.78859999999999997</v>
      </c>
      <c r="KK18" s="55">
        <v>-0.78239999999999998</v>
      </c>
      <c r="KL18" s="55">
        <v>-0.74160000000000004</v>
      </c>
      <c r="KM18" s="55">
        <v>-0.78900000000000003</v>
      </c>
      <c r="KN18" s="54">
        <v>-0.82</v>
      </c>
      <c r="KO18" s="55">
        <v>-0.78039999999999998</v>
      </c>
      <c r="KP18" s="55">
        <v>-0.73140000000000005</v>
      </c>
      <c r="KQ18" s="55">
        <v>-0.8105</v>
      </c>
      <c r="KR18" s="55">
        <v>-0.81310000000000004</v>
      </c>
      <c r="KS18" s="55">
        <v>-0.79690000000000005</v>
      </c>
      <c r="KT18" s="55">
        <v>-0.78120000000000001</v>
      </c>
      <c r="KU18" s="55">
        <v>-0.77849999999999997</v>
      </c>
      <c r="KV18" s="55">
        <v>-0.70030000000000003</v>
      </c>
      <c r="KW18" s="55">
        <v>-0.69359999999999999</v>
      </c>
      <c r="KX18" s="55">
        <v>-0.71260000000000001</v>
      </c>
      <c r="KY18" s="55">
        <v>-0.73829999999999996</v>
      </c>
      <c r="KZ18" s="55">
        <v>-0.55630000000000002</v>
      </c>
      <c r="LA18" s="55">
        <v>-0.63619999999999999</v>
      </c>
      <c r="LB18" s="55">
        <v>-0.82850000000000001</v>
      </c>
      <c r="LC18" s="55">
        <v>-0.59630000000000005</v>
      </c>
      <c r="LD18" s="55">
        <v>-0.62729999999999997</v>
      </c>
      <c r="LE18" s="55">
        <v>-0.67069999999999996</v>
      </c>
      <c r="LF18" s="55">
        <v>-0.7601</v>
      </c>
      <c r="LG18" s="55">
        <v>-0.42409999999999998</v>
      </c>
      <c r="LH18" s="55">
        <v>-0.36020000000000002</v>
      </c>
      <c r="LI18" s="55">
        <v>-0.61809999999999998</v>
      </c>
      <c r="LJ18" s="55">
        <v>-0.54969999999999997</v>
      </c>
      <c r="LK18" s="55">
        <v>-0.49299999999999999</v>
      </c>
      <c r="LL18" s="55">
        <v>-0.43719999999999998</v>
      </c>
      <c r="LM18" s="55">
        <v>-0.4405</v>
      </c>
      <c r="LN18" s="55">
        <v>-0.44140000000000001</v>
      </c>
      <c r="LO18" s="55">
        <v>-0.4294</v>
      </c>
      <c r="LP18" s="55">
        <v>-0.41710000000000003</v>
      </c>
      <c r="LQ18" s="55">
        <v>-0.44109999999999999</v>
      </c>
      <c r="LR18" s="55">
        <v>-0.39860000000000001</v>
      </c>
      <c r="LS18" s="55">
        <v>-0.43569999999999998</v>
      </c>
      <c r="LT18" s="55">
        <v>-0.50209999999999999</v>
      </c>
      <c r="LU18" s="55">
        <v>-0.45960000000000001</v>
      </c>
      <c r="LV18" s="55">
        <v>-0.44969999999999999</v>
      </c>
      <c r="LW18" s="55">
        <v>-0.37769999999999998</v>
      </c>
      <c r="LX18" s="55">
        <v>-0.37309999999999999</v>
      </c>
      <c r="LY18" s="55">
        <v>-0.3075</v>
      </c>
      <c r="LZ18" s="55">
        <v>-0.44140000000000001</v>
      </c>
      <c r="MA18" s="55">
        <v>-0.50960000000000005</v>
      </c>
      <c r="MB18" s="55">
        <v>-0.43969999999999998</v>
      </c>
      <c r="MC18" s="55">
        <v>-0.44890000000000002</v>
      </c>
      <c r="MD18" s="55">
        <v>-0.37280000000000002</v>
      </c>
      <c r="ME18" s="55">
        <v>-0.3296</v>
      </c>
      <c r="MF18" s="55">
        <v>-0.43099999999999999</v>
      </c>
      <c r="MG18" s="55">
        <v>-0.49490000000000001</v>
      </c>
      <c r="MH18" s="55">
        <v>-0.62890000000000001</v>
      </c>
      <c r="MI18" s="55">
        <v>-0.51670000000000005</v>
      </c>
      <c r="MJ18" s="55">
        <v>-0.43109999999999998</v>
      </c>
      <c r="MK18" s="55">
        <v>-0.30620000000000003</v>
      </c>
      <c r="ML18" s="55">
        <v>-0.2989</v>
      </c>
      <c r="MM18" s="55">
        <v>0.31929999999999997</v>
      </c>
      <c r="MN18" s="55">
        <v>-0.33069999999999999</v>
      </c>
      <c r="MO18" s="55">
        <v>-0.309</v>
      </c>
      <c r="MP18" s="55">
        <v>-0.45350000000000001</v>
      </c>
      <c r="MQ18" s="55">
        <v>-0.36980000000000002</v>
      </c>
      <c r="MR18" s="55">
        <v>-0.1173</v>
      </c>
      <c r="MS18" s="55">
        <v>-0.27689999999999998</v>
      </c>
      <c r="MT18" s="55">
        <v>-0.50790000000000002</v>
      </c>
      <c r="MU18" s="55">
        <v>-0.43580000000000002</v>
      </c>
      <c r="MV18" s="54">
        <v>-0.45</v>
      </c>
      <c r="MW18" s="55">
        <v>-0.41189999999999999</v>
      </c>
      <c r="MX18" s="55">
        <v>-0.44019999999999998</v>
      </c>
      <c r="MY18" s="55">
        <v>-0.51719999999999999</v>
      </c>
      <c r="MZ18" s="55">
        <v>-0.37319999999999998</v>
      </c>
      <c r="NA18" s="55">
        <v>-0.1653</v>
      </c>
      <c r="NB18" s="55">
        <v>-0.27479999999999999</v>
      </c>
      <c r="NC18" s="55">
        <v>-0.35160000000000002</v>
      </c>
      <c r="ND18" s="55">
        <v>-0.36509999999999998</v>
      </c>
      <c r="NE18" s="55">
        <v>-0.33979999999999999</v>
      </c>
      <c r="NF18" s="55">
        <v>-0.29430000000000001</v>
      </c>
      <c r="NG18" s="55">
        <v>-0.29330000000000001</v>
      </c>
      <c r="NH18" s="55">
        <v>-0.2205</v>
      </c>
      <c r="NI18" s="55">
        <v>-0.38119999999999998</v>
      </c>
      <c r="NJ18" s="55">
        <v>-0.37740000000000001</v>
      </c>
      <c r="NK18" s="55">
        <v>-0.4299</v>
      </c>
      <c r="NL18" s="55">
        <v>-0.38250000000000001</v>
      </c>
      <c r="NM18" s="55">
        <v>-0.2747</v>
      </c>
      <c r="NN18" s="55">
        <v>-0.23980000000000001</v>
      </c>
      <c r="NO18" s="55">
        <v>-0.2099</v>
      </c>
      <c r="NP18" s="55">
        <v>-0.33179999999999998</v>
      </c>
      <c r="NQ18" s="55">
        <v>-0.33800000000000002</v>
      </c>
      <c r="NR18" s="55">
        <v>-0.2366</v>
      </c>
      <c r="NS18" s="55">
        <v>-0.41470000000000001</v>
      </c>
      <c r="NT18" s="55">
        <v>-0.29160000000000003</v>
      </c>
      <c r="NU18" s="55">
        <v>-0.24049999999999999</v>
      </c>
      <c r="NV18" s="55">
        <v>-0.24829999999999999</v>
      </c>
      <c r="NW18" s="55">
        <v>-0.43569999999999998</v>
      </c>
      <c r="NX18" s="55">
        <v>-0.4294</v>
      </c>
      <c r="NY18" s="55">
        <v>5.67E-2</v>
      </c>
      <c r="NZ18" s="55">
        <v>-0.28689999999999999</v>
      </c>
      <c r="OA18" s="55">
        <v>-0.41820000000000002</v>
      </c>
      <c r="OB18" s="55">
        <v>-0.63470000000000004</v>
      </c>
      <c r="OC18" s="55">
        <v>-0.68340000000000001</v>
      </c>
      <c r="OD18" s="55">
        <v>-0.3785</v>
      </c>
      <c r="OE18" s="55">
        <v>-0.36149999999999999</v>
      </c>
      <c r="OF18" s="55">
        <v>-0.18410000000000001</v>
      </c>
      <c r="OG18" s="55">
        <v>-0.1867</v>
      </c>
      <c r="OH18" s="55">
        <v>-0.11070000000000001</v>
      </c>
      <c r="OI18" s="55">
        <v>-7.46E-2</v>
      </c>
      <c r="OJ18" s="55">
        <v>-0.20680000000000001</v>
      </c>
      <c r="OK18" s="55">
        <v>-0.2989</v>
      </c>
      <c r="OL18" s="55">
        <v>-0.34939999999999999</v>
      </c>
      <c r="OM18" s="55">
        <v>-0.28210000000000002</v>
      </c>
      <c r="ON18" s="55">
        <v>-0.2021</v>
      </c>
      <c r="OO18" s="55">
        <v>-0.1041</v>
      </c>
      <c r="OP18" s="55">
        <v>-5.3499999999999999E-2</v>
      </c>
      <c r="OQ18" s="55">
        <v>4.6800000000000001E-2</v>
      </c>
      <c r="OR18" s="55">
        <v>-4.8999999999999998E-3</v>
      </c>
      <c r="OS18" s="55">
        <v>-0.17499999999999999</v>
      </c>
      <c r="OT18" s="55">
        <v>-8.3799999999999999E-2</v>
      </c>
      <c r="OU18" s="55">
        <v>5.0599999999999999E-2</v>
      </c>
      <c r="OV18" s="55">
        <v>-0.109</v>
      </c>
      <c r="OW18" s="55">
        <v>-4.9799999999999997E-2</v>
      </c>
      <c r="OX18" s="55">
        <v>0.1595</v>
      </c>
      <c r="OY18" s="55">
        <v>-0.1749</v>
      </c>
      <c r="OZ18" s="55">
        <v>-0.36959999999999998</v>
      </c>
      <c r="PA18" s="55">
        <v>0.1082</v>
      </c>
      <c r="PB18" s="55">
        <v>-2.9100000000000001E-2</v>
      </c>
      <c r="PC18" s="55">
        <v>-0.1222</v>
      </c>
      <c r="PD18" s="55">
        <v>-9.8000000000000004E-2</v>
      </c>
      <c r="PE18" s="55">
        <v>-5.8000000000000003E-2</v>
      </c>
      <c r="PF18" s="55">
        <v>-0.38669999999999999</v>
      </c>
      <c r="PG18" s="55">
        <v>-0.44080000000000003</v>
      </c>
      <c r="PH18" s="55">
        <v>-0.38009999999999999</v>
      </c>
      <c r="PI18" s="55">
        <v>-0.41980000000000001</v>
      </c>
      <c r="PJ18" s="55">
        <v>-0.26100000000000001</v>
      </c>
      <c r="PK18" s="55">
        <v>-0.70669999999999999</v>
      </c>
      <c r="PL18" s="55">
        <v>-0.33250000000000002</v>
      </c>
      <c r="PM18" s="55">
        <v>-0.37459999999999999</v>
      </c>
      <c r="PN18" s="55">
        <v>-0.31780000000000003</v>
      </c>
      <c r="PO18" s="55">
        <v>-0.37969999999999998</v>
      </c>
      <c r="PP18" s="55">
        <v>-0.25190000000000001</v>
      </c>
      <c r="PQ18" s="55">
        <v>-0.1116</v>
      </c>
      <c r="PR18" s="55">
        <v>-8.2299999999999998E-2</v>
      </c>
      <c r="PS18" s="55">
        <v>3.6499999999999998E-2</v>
      </c>
      <c r="PT18" s="55">
        <v>-0.1973</v>
      </c>
      <c r="PU18" s="55">
        <v>-0.3841</v>
      </c>
      <c r="PV18" s="55">
        <v>-0.2006</v>
      </c>
      <c r="PW18" s="55">
        <v>-0.15029999999999999</v>
      </c>
      <c r="PX18" s="55">
        <v>-5.21E-2</v>
      </c>
      <c r="PY18" s="55">
        <v>1.1000000000000001E-3</v>
      </c>
      <c r="PZ18" s="55">
        <v>-0.1434</v>
      </c>
      <c r="QA18" s="55">
        <v>-0.3402</v>
      </c>
      <c r="QB18" s="55">
        <v>-0.30930000000000002</v>
      </c>
      <c r="QC18" s="55">
        <v>-0.15540000000000001</v>
      </c>
      <c r="QD18" s="55">
        <v>-0.17169999999999999</v>
      </c>
      <c r="QE18" s="55">
        <v>-0.1242</v>
      </c>
      <c r="QF18" s="55">
        <v>-0.10589999999999999</v>
      </c>
      <c r="QG18" s="55">
        <v>-0.28520000000000001</v>
      </c>
      <c r="QH18" s="55">
        <v>-0.3281</v>
      </c>
      <c r="QI18" s="55">
        <v>-0.3856</v>
      </c>
      <c r="QJ18" s="55">
        <v>-0.24879999999999999</v>
      </c>
      <c r="QK18" s="55">
        <v>-0.14410000000000001</v>
      </c>
      <c r="QL18" s="55">
        <v>-7.4099999999999999E-2</v>
      </c>
      <c r="QM18" s="55">
        <v>-7.2999999999999995E-2</v>
      </c>
      <c r="QN18" s="55">
        <v>-0.12839999999999999</v>
      </c>
      <c r="QO18" s="55">
        <v>-0.2787</v>
      </c>
      <c r="QP18" s="55">
        <v>-0.23749999999999999</v>
      </c>
      <c r="QQ18" s="55">
        <v>-0.20480000000000001</v>
      </c>
      <c r="QR18" s="55">
        <v>-0.14030000000000001</v>
      </c>
      <c r="QS18" s="55">
        <v>-0.12180000000000001</v>
      </c>
      <c r="QT18" s="55">
        <v>-9.9099999999999994E-2</v>
      </c>
      <c r="QU18" s="55">
        <v>-0.2056</v>
      </c>
      <c r="QV18" s="55">
        <v>-0.1658</v>
      </c>
      <c r="QW18" s="55">
        <v>1.55E-2</v>
      </c>
      <c r="QX18" s="55">
        <v>-0.13869999999999999</v>
      </c>
      <c r="QY18" s="55">
        <v>-4.2700000000000002E-2</v>
      </c>
      <c r="QZ18" s="55">
        <v>7.4999999999999997E-3</v>
      </c>
      <c r="RA18" s="55">
        <v>-3.6299999999999999E-2</v>
      </c>
      <c r="RB18" s="55">
        <v>8.9899999999999994E-2</v>
      </c>
      <c r="RC18" s="55">
        <v>7.8399999999999997E-2</v>
      </c>
      <c r="RD18" s="55">
        <v>-0.28639999999999999</v>
      </c>
      <c r="RE18" s="55">
        <v>-0.1308</v>
      </c>
      <c r="RF18" s="55">
        <v>-0.1082</v>
      </c>
      <c r="RG18" s="55">
        <v>-5.62E-2</v>
      </c>
      <c r="RH18" s="55">
        <v>-5.91E-2</v>
      </c>
      <c r="RI18" s="55">
        <v>-0.10100000000000001</v>
      </c>
      <c r="RJ18" s="55">
        <v>-0.22209999999999999</v>
      </c>
      <c r="RK18" s="55">
        <v>-0.18240000000000001</v>
      </c>
      <c r="RL18" s="55">
        <v>-8.48E-2</v>
      </c>
      <c r="RM18" s="55">
        <v>-2.5999999999999999E-2</v>
      </c>
      <c r="RN18" s="55">
        <v>-2.4799999999999999E-2</v>
      </c>
      <c r="RO18" s="55">
        <v>-2.8000000000000001E-2</v>
      </c>
      <c r="RP18" s="55">
        <v>-0.29970000000000002</v>
      </c>
      <c r="RQ18" s="55">
        <v>-6.6400000000000001E-2</v>
      </c>
      <c r="RR18" s="55">
        <v>-0.27239999999999998</v>
      </c>
      <c r="RS18" s="55">
        <v>-0.1134</v>
      </c>
      <c r="RT18" s="54">
        <v>-0.04</v>
      </c>
      <c r="RU18" s="55">
        <v>3.6200000000000003E-2</v>
      </c>
      <c r="RV18" s="55">
        <v>6.5100000000000005E-2</v>
      </c>
      <c r="RW18" s="55">
        <v>0.46939999999999998</v>
      </c>
      <c r="RX18" s="55">
        <v>-7.1999999999999995E-2</v>
      </c>
      <c r="RY18" s="55">
        <v>-6.9900000000000004E-2</v>
      </c>
      <c r="RZ18" s="55">
        <v>-0.11360000000000001</v>
      </c>
      <c r="SA18" s="55">
        <v>-9.1899999999999996E-2</v>
      </c>
      <c r="SB18" s="55">
        <v>-4.5499999999999999E-2</v>
      </c>
      <c r="SC18" s="55">
        <v>7.1599999999999997E-2</v>
      </c>
      <c r="SD18" s="55">
        <v>7.3499999999999996E-2</v>
      </c>
      <c r="SE18" s="55">
        <v>-5.2299999999999999E-2</v>
      </c>
      <c r="SF18" s="55">
        <v>-0.6996</v>
      </c>
      <c r="SG18" s="55">
        <v>-0.14130000000000001</v>
      </c>
      <c r="SH18" s="55">
        <v>8.3500000000000005E-2</v>
      </c>
      <c r="SI18" s="55">
        <v>-3.6600000000000001E-2</v>
      </c>
      <c r="SJ18" s="55">
        <v>-7.4000000000000003E-3</v>
      </c>
      <c r="SK18" s="55">
        <v>-6.6799999999999998E-2</v>
      </c>
      <c r="SL18" s="55">
        <v>0.1658</v>
      </c>
      <c r="SM18" s="55">
        <v>-6.1600000000000002E-2</v>
      </c>
      <c r="SN18" s="55">
        <v>-5.96E-2</v>
      </c>
      <c r="SO18" s="55">
        <v>1.12E-2</v>
      </c>
      <c r="SP18" s="55">
        <v>7.3000000000000001E-3</v>
      </c>
      <c r="SQ18" s="55">
        <v>-8.9999999999999998E-4</v>
      </c>
      <c r="SR18" s="55">
        <v>5.1400000000000001E-2</v>
      </c>
      <c r="SS18" s="55">
        <v>1.9E-2</v>
      </c>
      <c r="ST18" s="55">
        <v>-3.5000000000000003E-2</v>
      </c>
      <c r="SU18" s="55">
        <v>-5.0299999999999997E-2</v>
      </c>
      <c r="SV18" s="55">
        <v>-8.2000000000000007E-3</v>
      </c>
      <c r="SW18" s="55">
        <v>2.3800000000000002E-2</v>
      </c>
      <c r="SX18" s="55">
        <v>4.7899999999999998E-2</v>
      </c>
      <c r="SY18" s="55">
        <v>4.7399999999999998E-2</v>
      </c>
      <c r="SZ18" s="55">
        <v>-6.6400000000000001E-2</v>
      </c>
      <c r="TA18" s="55">
        <v>-0.12659999999999999</v>
      </c>
      <c r="TB18" s="55">
        <v>-3.6600000000000001E-2</v>
      </c>
      <c r="TC18" s="55">
        <v>-3.5099999999999999E-2</v>
      </c>
      <c r="TD18" s="55">
        <v>-6.0299999999999999E-2</v>
      </c>
      <c r="TE18" s="55">
        <v>1.67E-2</v>
      </c>
      <c r="TF18" s="55">
        <v>-2.8999999999999998E-3</v>
      </c>
      <c r="TG18" s="55">
        <v>-3.3500000000000002E-2</v>
      </c>
      <c r="TH18" s="55">
        <v>-1.95E-2</v>
      </c>
      <c r="TI18" s="55">
        <v>-4.6399999999999997E-2</v>
      </c>
      <c r="TJ18" s="55">
        <v>8.6E-3</v>
      </c>
      <c r="TK18" s="55">
        <v>-4.4600000000000001E-2</v>
      </c>
      <c r="TL18" s="55">
        <v>-4.5600000000000002E-2</v>
      </c>
      <c r="TM18" s="55">
        <v>-9.4000000000000004E-3</v>
      </c>
      <c r="TN18" s="55">
        <v>-9.0300000000000005E-2</v>
      </c>
      <c r="TO18" s="55">
        <v>-8.3500000000000005E-2</v>
      </c>
      <c r="TP18" s="55">
        <v>-5.4000000000000003E-3</v>
      </c>
      <c r="TQ18" s="55">
        <v>-7.6399999999999996E-2</v>
      </c>
      <c r="TR18" s="55">
        <v>-8.8400000000000006E-2</v>
      </c>
      <c r="TS18" s="55">
        <v>-0.11020000000000001</v>
      </c>
      <c r="TT18" s="55">
        <v>-3.0099999999999998E-2</v>
      </c>
      <c r="TU18" s="55">
        <v>-7.4999999999999997E-2</v>
      </c>
      <c r="TV18" s="55">
        <v>-6.8000000000000005E-2</v>
      </c>
      <c r="TW18" s="55">
        <v>-5.6500000000000002E-2</v>
      </c>
      <c r="TX18" s="55">
        <v>-4.9200000000000001E-2</v>
      </c>
      <c r="TY18" s="55">
        <v>-4.9399999999999999E-2</v>
      </c>
      <c r="TZ18" s="55">
        <v>-5.0299999999999997E-2</v>
      </c>
      <c r="UA18" s="55">
        <v>-2.4199999999999999E-2</v>
      </c>
      <c r="UB18" s="55">
        <v>3.5000000000000001E-3</v>
      </c>
      <c r="UC18" s="55">
        <v>-0.1162</v>
      </c>
      <c r="UD18" s="55">
        <v>-2.5100000000000001E-2</v>
      </c>
      <c r="UE18" s="55">
        <v>-4.2900000000000001E-2</v>
      </c>
      <c r="UF18" s="55">
        <v>-2.5499999999999998E-2</v>
      </c>
      <c r="UG18" s="55">
        <v>6.0000000000000001E-3</v>
      </c>
      <c r="UH18" s="55">
        <v>-8.1600000000000006E-2</v>
      </c>
      <c r="UI18" s="55">
        <v>-0.108</v>
      </c>
      <c r="UJ18" s="55">
        <v>-7.9000000000000001E-2</v>
      </c>
      <c r="UK18" s="55">
        <v>-5.3800000000000001E-2</v>
      </c>
      <c r="UL18" s="55">
        <v>-4.4999999999999997E-3</v>
      </c>
      <c r="UM18" s="55">
        <v>3.2000000000000002E-3</v>
      </c>
      <c r="UN18" s="55">
        <v>-4.2599999999999999E-2</v>
      </c>
      <c r="UO18" s="55">
        <v>-0.26240000000000002</v>
      </c>
      <c r="UP18" s="55">
        <v>-0.23269999999999999</v>
      </c>
      <c r="UQ18" s="55">
        <v>0.12989999999999999</v>
      </c>
      <c r="UR18" s="55">
        <v>-1.61E-2</v>
      </c>
      <c r="US18" s="55">
        <v>1.2699999999999999E-2</v>
      </c>
      <c r="UT18" s="55">
        <v>-3.0499999999999999E-2</v>
      </c>
      <c r="UU18" s="55">
        <v>0.10780000000000001</v>
      </c>
      <c r="UV18" s="55">
        <v>0.49130000000000001</v>
      </c>
      <c r="UW18" s="55">
        <v>0.26540000000000002</v>
      </c>
      <c r="UX18" s="55">
        <v>-0.24529999999999999</v>
      </c>
      <c r="UY18" s="55">
        <v>-0.14610000000000001</v>
      </c>
      <c r="UZ18" s="55">
        <v>-0.15709999999999999</v>
      </c>
      <c r="VA18" s="55">
        <v>-4.4900000000000002E-2</v>
      </c>
      <c r="VB18" s="55">
        <v>-7.8700000000000006E-2</v>
      </c>
      <c r="VC18" s="55">
        <v>-2.07E-2</v>
      </c>
      <c r="VD18" s="55">
        <v>-0.1832</v>
      </c>
      <c r="VE18" s="55">
        <v>-0.19409999999999999</v>
      </c>
      <c r="VF18" s="55">
        <v>-5.4800000000000001E-2</v>
      </c>
      <c r="VG18" s="55">
        <v>-5.5500000000000001E-2</v>
      </c>
      <c r="VH18" s="55">
        <v>-4.0500000000000001E-2</v>
      </c>
      <c r="VI18" s="55">
        <v>4.0800000000000003E-2</v>
      </c>
      <c r="VJ18" s="55">
        <v>6.1800000000000001E-2</v>
      </c>
      <c r="VK18" s="55">
        <v>-0.1108</v>
      </c>
      <c r="VL18" s="55">
        <v>-0.14760000000000001</v>
      </c>
      <c r="VM18" s="55">
        <v>-6.3500000000000001E-2</v>
      </c>
      <c r="VN18" s="55">
        <v>-4.41E-2</v>
      </c>
      <c r="VO18" s="55">
        <v>-7.6E-3</v>
      </c>
      <c r="VP18" s="55">
        <v>-8.1500000000000003E-2</v>
      </c>
      <c r="VQ18" s="55">
        <v>6.8199999999999997E-2</v>
      </c>
      <c r="VR18" s="55">
        <v>-2.63E-2</v>
      </c>
      <c r="VS18" s="55">
        <v>-3.1300000000000001E-2</v>
      </c>
      <c r="VT18" s="55">
        <v>-3.1E-2</v>
      </c>
      <c r="VU18" s="55">
        <v>-8.2400000000000001E-2</v>
      </c>
      <c r="VV18" s="55">
        <v>-0.1123</v>
      </c>
      <c r="VW18" s="55">
        <v>8.5000000000000006E-3</v>
      </c>
      <c r="VX18" s="55">
        <v>6.5799999999999997E-2</v>
      </c>
      <c r="VY18" s="55">
        <v>0.14879999999999999</v>
      </c>
      <c r="VZ18" s="55">
        <v>-7.8899999999999998E-2</v>
      </c>
      <c r="WA18" s="55">
        <v>-6.9999999999999999E-4</v>
      </c>
      <c r="WB18" s="55">
        <v>0.29409999999999997</v>
      </c>
      <c r="WC18" s="55">
        <v>2.1899999999999999E-2</v>
      </c>
      <c r="WD18" s="55">
        <v>-6.3E-3</v>
      </c>
      <c r="WE18" s="55">
        <v>1.4500000000000001E-2</v>
      </c>
      <c r="WF18" s="55">
        <v>-0.1457</v>
      </c>
      <c r="WG18" s="55">
        <v>-0.2114</v>
      </c>
      <c r="WH18" s="55">
        <v>-9.69E-2</v>
      </c>
      <c r="WI18" s="55">
        <v>-1.0699999999999999E-2</v>
      </c>
      <c r="WJ18" s="55">
        <v>-1.1599999999999999E-2</v>
      </c>
      <c r="WK18" s="55">
        <v>7.4899999999999994E-2</v>
      </c>
      <c r="WL18" s="55">
        <v>0.16059999999999999</v>
      </c>
      <c r="WM18" s="55">
        <v>2.1999999999999999E-2</v>
      </c>
      <c r="WN18" s="55">
        <v>-6.4699999999999994E-2</v>
      </c>
      <c r="WO18" s="55">
        <v>9.7100000000000006E-2</v>
      </c>
      <c r="WP18" s="55">
        <v>-6.5799999999999997E-2</v>
      </c>
      <c r="WQ18" s="55">
        <v>-1.0699999999999999E-2</v>
      </c>
      <c r="WR18" s="55">
        <v>-2.7000000000000001E-3</v>
      </c>
      <c r="WS18" s="55">
        <v>0.37980000000000003</v>
      </c>
      <c r="WT18" s="55">
        <v>-0.106</v>
      </c>
      <c r="WU18" s="55">
        <v>0.48580000000000001</v>
      </c>
      <c r="WV18" s="55">
        <v>0.32169999999999999</v>
      </c>
      <c r="WW18" s="55">
        <v>0.33760000000000001</v>
      </c>
      <c r="WX18" s="55">
        <v>-6.0199999999999997E-2</v>
      </c>
      <c r="WY18" s="55">
        <v>-0.20530000000000001</v>
      </c>
      <c r="WZ18" s="55">
        <v>-0.28899999999999998</v>
      </c>
      <c r="XA18" s="55">
        <v>-0.2467</v>
      </c>
      <c r="XB18" s="55">
        <v>-0.25990000000000002</v>
      </c>
      <c r="XC18" s="55">
        <v>-0.13320000000000001</v>
      </c>
      <c r="XD18" s="55">
        <v>-0.13270000000000001</v>
      </c>
      <c r="XE18" s="55">
        <v>-6.9500000000000006E-2</v>
      </c>
      <c r="XF18" s="55">
        <v>-7.2300000000000003E-2</v>
      </c>
      <c r="XG18" s="55">
        <v>-0.15240000000000001</v>
      </c>
      <c r="XH18" s="55">
        <v>-0.26400000000000001</v>
      </c>
      <c r="XI18" s="55">
        <v>-0.19259999999999999</v>
      </c>
      <c r="XJ18" s="55">
        <v>-8.3199999999999996E-2</v>
      </c>
      <c r="XK18" s="55">
        <v>5.6500000000000002E-2</v>
      </c>
      <c r="XL18" s="55">
        <v>-2.9499999999999998E-2</v>
      </c>
      <c r="XM18" s="55">
        <v>1.1900000000000001E-2</v>
      </c>
      <c r="XN18" s="55">
        <v>9.1000000000000004E-3</v>
      </c>
      <c r="XO18" s="55">
        <v>-0.19189999999999999</v>
      </c>
      <c r="XP18" s="55">
        <v>-0.247</v>
      </c>
      <c r="XQ18" s="55">
        <v>-0.14879999999999999</v>
      </c>
      <c r="XR18" s="55">
        <v>2.5000000000000001E-3</v>
      </c>
      <c r="XS18" s="55">
        <v>3.2899999999999999E-2</v>
      </c>
      <c r="XT18" s="55">
        <v>-1.21E-2</v>
      </c>
      <c r="XU18" s="55">
        <v>4.3799999999999999E-2</v>
      </c>
      <c r="XV18" s="55">
        <v>0.22919999999999999</v>
      </c>
      <c r="XW18" s="55">
        <v>0.92889999999999995</v>
      </c>
      <c r="XX18" s="55">
        <v>4.2799999999999998E-2</v>
      </c>
      <c r="XY18" s="55">
        <v>-0.28549999999999998</v>
      </c>
      <c r="XZ18" s="55">
        <v>4.2700000000000002E-2</v>
      </c>
      <c r="YA18" s="55">
        <v>9.9000000000000008E-3</v>
      </c>
      <c r="YB18" s="55">
        <v>-2.98E-2</v>
      </c>
      <c r="YC18" s="55">
        <v>-0.19989999999999999</v>
      </c>
      <c r="YD18" s="55">
        <v>-0.2112</v>
      </c>
      <c r="YE18" s="55">
        <v>-0.16700000000000001</v>
      </c>
      <c r="YF18" s="55">
        <v>-0.1166</v>
      </c>
      <c r="YG18" s="55">
        <v>-0.10539999999999999</v>
      </c>
      <c r="YH18" s="55">
        <v>-1.9699999999999999E-2</v>
      </c>
      <c r="YI18" s="55">
        <v>-0.1191</v>
      </c>
      <c r="YJ18" s="55">
        <v>-0.20630000000000001</v>
      </c>
      <c r="YK18" s="55">
        <v>-0.19139999999999999</v>
      </c>
    </row>
    <row r="19" spans="1:661" x14ac:dyDescent="0.35">
      <c r="A19" s="66" t="s">
        <v>26</v>
      </c>
      <c r="B19" s="66" t="s">
        <v>34</v>
      </c>
      <c r="C19" s="54">
        <v>0.08</v>
      </c>
      <c r="D19" s="54">
        <v>0.26</v>
      </c>
      <c r="E19" s="54">
        <v>0.01</v>
      </c>
      <c r="F19" s="54">
        <v>-0.03</v>
      </c>
      <c r="G19" s="54">
        <v>-0.06</v>
      </c>
      <c r="H19" s="54">
        <v>0.02</v>
      </c>
      <c r="I19" s="54">
        <v>-0.02</v>
      </c>
      <c r="J19" s="54">
        <v>0.06</v>
      </c>
      <c r="K19" s="54">
        <v>0.09</v>
      </c>
      <c r="L19" s="54">
        <v>-0.08</v>
      </c>
      <c r="M19" s="54">
        <v>-0.01</v>
      </c>
      <c r="N19" s="54">
        <v>0.04</v>
      </c>
      <c r="O19" s="54">
        <v>0.13</v>
      </c>
      <c r="P19" s="54">
        <v>0.13</v>
      </c>
      <c r="Q19" s="54">
        <v>-0.09</v>
      </c>
      <c r="R19" s="54">
        <v>-0.06</v>
      </c>
      <c r="S19" s="54">
        <v>-7.0000000000000007E-2</v>
      </c>
      <c r="T19" s="54">
        <v>-0.08</v>
      </c>
      <c r="U19" s="54">
        <v>-0.08</v>
      </c>
      <c r="V19" s="54">
        <v>0</v>
      </c>
      <c r="W19" s="54">
        <v>-0.12</v>
      </c>
      <c r="X19" s="54">
        <v>-0.2</v>
      </c>
      <c r="Y19" s="54">
        <v>-0.2</v>
      </c>
      <c r="Z19" s="54">
        <v>-0.43</v>
      </c>
      <c r="AA19" s="54">
        <v>-0.5</v>
      </c>
      <c r="AB19" s="54">
        <v>-0.57999999999999996</v>
      </c>
      <c r="AC19" s="54">
        <v>-0.56999999999999995</v>
      </c>
      <c r="AD19" s="54">
        <v>-0.55000000000000004</v>
      </c>
      <c r="AE19" s="54">
        <v>-1</v>
      </c>
      <c r="AF19" s="54">
        <v>-1</v>
      </c>
      <c r="AG19" s="54">
        <v>-1</v>
      </c>
      <c r="AH19" s="54">
        <v>-1</v>
      </c>
      <c r="AI19" s="54">
        <v>-1</v>
      </c>
      <c r="AJ19" s="54">
        <v>-1</v>
      </c>
      <c r="AK19" s="54">
        <v>-1</v>
      </c>
      <c r="AL19" s="54">
        <v>-1</v>
      </c>
      <c r="AM19" s="54">
        <v>-1</v>
      </c>
      <c r="AN19" s="54">
        <v>-1</v>
      </c>
      <c r="AO19" s="54">
        <v>-1</v>
      </c>
      <c r="AP19" s="54">
        <v>-1</v>
      </c>
      <c r="AQ19" s="54">
        <v>-1</v>
      </c>
      <c r="AR19" s="54">
        <v>-1</v>
      </c>
      <c r="AS19" s="54">
        <v>-1</v>
      </c>
      <c r="AT19" s="54">
        <v>-1</v>
      </c>
      <c r="AU19" s="54">
        <v>-1</v>
      </c>
      <c r="AV19" s="54">
        <v>-1</v>
      </c>
      <c r="AW19" s="54">
        <v>-1</v>
      </c>
      <c r="AX19" s="54">
        <v>-1</v>
      </c>
      <c r="AY19" s="54">
        <v>-1</v>
      </c>
      <c r="AZ19" s="54">
        <v>-1</v>
      </c>
      <c r="BA19" s="54">
        <v>-1</v>
      </c>
      <c r="BB19" s="54">
        <v>-1</v>
      </c>
      <c r="BC19" s="54">
        <v>-1</v>
      </c>
      <c r="BD19" s="54">
        <v>-1</v>
      </c>
      <c r="BE19" s="54">
        <v>-1</v>
      </c>
      <c r="BF19" s="54">
        <v>-1</v>
      </c>
      <c r="BG19" s="54">
        <v>-1</v>
      </c>
      <c r="BH19" s="54">
        <v>-1</v>
      </c>
      <c r="BI19" s="54">
        <v>-1</v>
      </c>
      <c r="BJ19" s="54">
        <v>-1</v>
      </c>
      <c r="BK19" s="54">
        <v>-1</v>
      </c>
      <c r="BL19" s="54">
        <v>-1</v>
      </c>
      <c r="BM19" s="54">
        <v>-1</v>
      </c>
      <c r="BN19" s="54">
        <v>-1</v>
      </c>
      <c r="BO19" s="54">
        <v>-1</v>
      </c>
      <c r="BP19" s="54">
        <v>-1</v>
      </c>
      <c r="BQ19" s="54">
        <v>-1</v>
      </c>
      <c r="BR19" s="54">
        <v>-1</v>
      </c>
      <c r="BS19" s="54">
        <v>-1</v>
      </c>
      <c r="BT19" s="54">
        <v>-1</v>
      </c>
      <c r="BU19" s="54">
        <v>-1</v>
      </c>
      <c r="BV19" s="54">
        <v>-1</v>
      </c>
      <c r="BW19" s="54">
        <v>-1</v>
      </c>
      <c r="BX19" s="54">
        <v>-1</v>
      </c>
      <c r="BY19" s="54">
        <v>-1</v>
      </c>
      <c r="BZ19" s="54">
        <v>-1</v>
      </c>
      <c r="CA19" s="54">
        <v>-1</v>
      </c>
      <c r="CB19" s="54">
        <v>-1</v>
      </c>
      <c r="CC19" s="54">
        <v>-1</v>
      </c>
      <c r="CD19" s="54">
        <v>-1</v>
      </c>
      <c r="CE19" s="54">
        <v>-1</v>
      </c>
      <c r="CF19" s="54">
        <v>-1</v>
      </c>
      <c r="CG19" s="54">
        <v>-1</v>
      </c>
      <c r="CH19" s="55">
        <v>-0.98750000000000004</v>
      </c>
      <c r="CI19" s="54">
        <v>-1</v>
      </c>
      <c r="CJ19" s="54">
        <v>-1</v>
      </c>
      <c r="CK19" s="55">
        <v>-0.99870000000000003</v>
      </c>
      <c r="CL19" s="55">
        <v>-0.99650000000000005</v>
      </c>
      <c r="CM19" s="55">
        <v>-0.96360000000000001</v>
      </c>
      <c r="CN19" s="55">
        <v>-0.9577</v>
      </c>
      <c r="CO19" s="55">
        <v>-0.97189999999999999</v>
      </c>
      <c r="CP19" s="55">
        <v>-0.99280000000000002</v>
      </c>
      <c r="CQ19" s="55">
        <v>-0.81130000000000002</v>
      </c>
      <c r="CR19" s="55">
        <v>-0.81620000000000004</v>
      </c>
      <c r="CS19" s="55">
        <v>-0.80379999999999996</v>
      </c>
      <c r="CT19" s="55">
        <v>-0.9284</v>
      </c>
      <c r="CU19" s="55">
        <v>-0.75660000000000005</v>
      </c>
      <c r="CV19" s="55">
        <v>-0.62319999999999998</v>
      </c>
      <c r="CW19" s="55">
        <v>-0.64419999999999999</v>
      </c>
      <c r="CX19" s="55">
        <v>-0.62860000000000005</v>
      </c>
      <c r="CY19" s="55">
        <v>-0.82899999999999996</v>
      </c>
      <c r="CZ19" s="55">
        <v>-0.80459999999999998</v>
      </c>
      <c r="DA19" s="55">
        <v>-0.71940000000000004</v>
      </c>
      <c r="DB19" s="55">
        <v>-0.62790000000000001</v>
      </c>
      <c r="DC19" s="55">
        <v>-0.65449999999999997</v>
      </c>
      <c r="DD19" s="55">
        <v>-0.74139999999999995</v>
      </c>
      <c r="DE19" s="55">
        <v>-0.7268</v>
      </c>
      <c r="DF19" s="55">
        <v>-0.59840000000000004</v>
      </c>
      <c r="DG19" s="55">
        <v>-0.76719999999999999</v>
      </c>
      <c r="DH19" s="55">
        <v>-0.6381</v>
      </c>
      <c r="DI19" s="55">
        <v>-0.46110000000000001</v>
      </c>
      <c r="DJ19" s="55">
        <v>-0.50090000000000001</v>
      </c>
      <c r="DK19" s="55">
        <v>-0.5514</v>
      </c>
      <c r="DL19" s="55">
        <v>-0.56499999999999995</v>
      </c>
      <c r="DM19" s="55">
        <v>-0.82820000000000005</v>
      </c>
      <c r="DN19" s="55">
        <v>-0.56989999999999996</v>
      </c>
      <c r="DO19" s="55">
        <v>-0.59009999999999996</v>
      </c>
      <c r="DP19" s="55">
        <v>-0.72230000000000005</v>
      </c>
      <c r="DQ19" s="55">
        <v>-0.61660000000000004</v>
      </c>
      <c r="DR19" s="55">
        <v>-0.59750000000000003</v>
      </c>
      <c r="DS19" s="55">
        <v>-0.42520000000000002</v>
      </c>
      <c r="DT19" s="55">
        <v>-0.43340000000000001</v>
      </c>
      <c r="DU19" s="55">
        <v>-0.37719999999999998</v>
      </c>
      <c r="DV19" s="55">
        <v>-0.36780000000000002</v>
      </c>
      <c r="DW19" s="55">
        <v>6.3600000000000004E-2</v>
      </c>
      <c r="DX19" s="55">
        <v>-0.41920000000000002</v>
      </c>
      <c r="DY19" s="55">
        <v>-0.44309999999999999</v>
      </c>
      <c r="DZ19" s="55">
        <v>-0.47570000000000001</v>
      </c>
      <c r="EA19" s="55">
        <v>-0.3997</v>
      </c>
      <c r="EB19" s="55">
        <v>-0.37340000000000001</v>
      </c>
      <c r="EC19" s="55">
        <v>-0.47060000000000002</v>
      </c>
      <c r="ED19" s="55">
        <v>-0.41289999999999999</v>
      </c>
      <c r="EE19" s="55">
        <v>-0.41039999999999999</v>
      </c>
      <c r="EF19" s="55">
        <v>-0.40699999999999997</v>
      </c>
      <c r="EG19" s="55">
        <v>-0.51570000000000005</v>
      </c>
      <c r="EH19" s="54">
        <v>-0.03</v>
      </c>
      <c r="EI19" s="55">
        <v>-0.38550000000000001</v>
      </c>
      <c r="EJ19" s="55">
        <v>-0.52610000000000001</v>
      </c>
      <c r="EK19" s="55">
        <v>-0.30580000000000002</v>
      </c>
      <c r="EL19" s="55">
        <v>-0.31409999999999999</v>
      </c>
      <c r="EM19" s="55">
        <v>-0.4778</v>
      </c>
      <c r="EN19" s="55">
        <v>-0.50049999999999994</v>
      </c>
      <c r="EO19" s="55">
        <v>-0.32650000000000001</v>
      </c>
      <c r="EP19" s="55">
        <v>-0.54479999999999995</v>
      </c>
      <c r="EQ19" s="55">
        <v>-0.30249999999999999</v>
      </c>
      <c r="ER19" s="55">
        <v>-0.16470000000000001</v>
      </c>
      <c r="ES19" s="55">
        <v>-0.35599999999999998</v>
      </c>
      <c r="ET19" s="55">
        <v>-0.31430000000000002</v>
      </c>
      <c r="EU19" s="55">
        <v>-0.29849999999999999</v>
      </c>
      <c r="EV19" s="55">
        <v>-0.2457</v>
      </c>
      <c r="EW19" s="55">
        <v>-0.38190000000000002</v>
      </c>
      <c r="EX19" s="55">
        <v>-0.32340000000000002</v>
      </c>
      <c r="EY19" s="55">
        <v>-0.27810000000000001</v>
      </c>
      <c r="EZ19" s="55">
        <v>-0.27960000000000002</v>
      </c>
      <c r="FA19" s="55">
        <v>-0.31409999999999999</v>
      </c>
      <c r="FB19" s="55">
        <v>-0.36020000000000002</v>
      </c>
      <c r="FC19" s="55">
        <v>-0.3962</v>
      </c>
      <c r="FD19" s="55">
        <v>-0.25340000000000001</v>
      </c>
      <c r="FE19" s="55">
        <v>-0.2344</v>
      </c>
      <c r="FF19" s="55">
        <v>-0.18049999999999999</v>
      </c>
      <c r="FG19" s="55">
        <v>-0.28989999999999999</v>
      </c>
      <c r="FH19" s="55">
        <v>-0.3649</v>
      </c>
      <c r="FI19" s="55">
        <v>-0.1865</v>
      </c>
      <c r="FJ19" s="55">
        <v>-0.2263</v>
      </c>
      <c r="FK19" s="55">
        <v>-0.19139999999999999</v>
      </c>
      <c r="FL19" s="55">
        <v>-0.20469999999999999</v>
      </c>
      <c r="FM19" s="55">
        <v>-0.30549999999999999</v>
      </c>
      <c r="FN19" s="55">
        <v>-0.21149999999999999</v>
      </c>
      <c r="FO19" s="55">
        <v>-0.71120000000000005</v>
      </c>
      <c r="FP19" s="55">
        <v>-0.2404</v>
      </c>
      <c r="FQ19" s="55">
        <v>-0.2833</v>
      </c>
      <c r="FR19" s="55">
        <v>-0.23100000000000001</v>
      </c>
      <c r="FS19" s="55">
        <v>-0.1613</v>
      </c>
      <c r="FT19" s="55">
        <v>-0.16400000000000001</v>
      </c>
      <c r="FU19" s="55">
        <v>-0.17319999999999999</v>
      </c>
      <c r="FV19" s="55">
        <v>-0.2195</v>
      </c>
      <c r="FW19" s="55">
        <v>-0.2145</v>
      </c>
      <c r="FX19" s="55">
        <v>-0.1696</v>
      </c>
      <c r="FY19" s="55">
        <v>-8.0600000000000005E-2</v>
      </c>
      <c r="FZ19" s="55">
        <v>-6.4000000000000001E-2</v>
      </c>
      <c r="GA19" s="55">
        <v>-0.3044</v>
      </c>
      <c r="GB19" s="55">
        <v>-0.16650000000000001</v>
      </c>
      <c r="GC19" s="55">
        <v>-0.1237</v>
      </c>
      <c r="GD19" s="55">
        <v>-0.20699999999999999</v>
      </c>
      <c r="GE19" s="55">
        <v>-7.4200000000000002E-2</v>
      </c>
      <c r="GF19" s="55">
        <v>-5.28E-2</v>
      </c>
      <c r="GG19" s="55">
        <v>-9.5399999999999999E-2</v>
      </c>
      <c r="GH19" s="55">
        <v>3.0999999999999999E-3</v>
      </c>
      <c r="GI19" s="55">
        <v>-9.9900000000000003E-2</v>
      </c>
      <c r="GJ19" s="55">
        <v>-8.5199999999999998E-2</v>
      </c>
      <c r="GK19" s="55">
        <v>0.1389</v>
      </c>
      <c r="GL19" s="55">
        <v>-0.318</v>
      </c>
      <c r="GM19" s="55">
        <v>-1.6899999999999998E-2</v>
      </c>
      <c r="GN19" s="55">
        <v>-0.15709999999999999</v>
      </c>
      <c r="GO19" s="55">
        <v>-0.13389999999999999</v>
      </c>
      <c r="GP19" s="55">
        <v>-0.32890000000000003</v>
      </c>
      <c r="GQ19" s="55">
        <v>0.26569999999999999</v>
      </c>
      <c r="GR19" s="55">
        <v>-0.10639999999999999</v>
      </c>
      <c r="GS19" s="55">
        <v>0.15379999999999999</v>
      </c>
      <c r="GT19" s="55">
        <v>0.16619999999999999</v>
      </c>
      <c r="GU19" s="55">
        <v>-3.1899999999999998E-2</v>
      </c>
      <c r="GV19" s="55">
        <v>0.4854</v>
      </c>
      <c r="GW19" s="55">
        <v>0.66739999999999999</v>
      </c>
      <c r="GX19" s="55">
        <v>-0.22570000000000001</v>
      </c>
      <c r="GY19" s="55">
        <v>-0.16950000000000001</v>
      </c>
      <c r="GZ19" s="55">
        <v>-0.32990000000000003</v>
      </c>
      <c r="HA19" s="55">
        <v>-5.2999999999999999E-2</v>
      </c>
      <c r="HB19" s="55">
        <v>-9.4000000000000004E-3</v>
      </c>
      <c r="HC19" s="55">
        <v>-4.6600000000000003E-2</v>
      </c>
      <c r="HD19" s="55">
        <v>-7.51E-2</v>
      </c>
      <c r="HE19" s="55">
        <v>-0.26469999999999999</v>
      </c>
      <c r="HF19" s="55">
        <v>-8.1900000000000001E-2</v>
      </c>
      <c r="HG19" s="55">
        <v>-0.1179</v>
      </c>
      <c r="HH19" s="55">
        <v>-9.2200000000000004E-2</v>
      </c>
      <c r="HI19" s="55">
        <v>-3.9399999999999998E-2</v>
      </c>
      <c r="HJ19" s="55">
        <v>7.8100000000000003E-2</v>
      </c>
      <c r="HK19" s="55">
        <v>-0.28949999999999998</v>
      </c>
      <c r="HL19" s="55">
        <v>-0.34949999999999998</v>
      </c>
      <c r="HM19" s="55">
        <v>-0.1124</v>
      </c>
      <c r="HN19" s="55">
        <v>6.1100000000000002E-2</v>
      </c>
      <c r="HO19" s="55">
        <v>4.0099999999999997E-2</v>
      </c>
      <c r="HP19" s="55">
        <v>4.1200000000000001E-2</v>
      </c>
      <c r="HQ19" s="55">
        <v>0.15790000000000001</v>
      </c>
      <c r="HR19" s="55">
        <v>-0.2394</v>
      </c>
      <c r="HS19" s="55">
        <v>-0.30409999999999998</v>
      </c>
      <c r="HT19" s="55">
        <v>-0.111</v>
      </c>
      <c r="HU19" s="55">
        <v>1.6500000000000001E-2</v>
      </c>
      <c r="HV19" s="55">
        <v>-0.1825</v>
      </c>
      <c r="HW19" s="55">
        <v>-8.1600000000000006E-2</v>
      </c>
      <c r="HX19" s="55">
        <v>7.9100000000000004E-2</v>
      </c>
      <c r="HY19" s="55">
        <v>5.9200000000000003E-2</v>
      </c>
      <c r="HZ19" s="55">
        <v>-0.26279999999999998</v>
      </c>
      <c r="IA19" s="55">
        <v>-0.2828</v>
      </c>
      <c r="IB19" s="55">
        <v>-0.1414</v>
      </c>
      <c r="IC19" s="55">
        <v>-6.1499999999999999E-2</v>
      </c>
      <c r="ID19" s="55">
        <v>-1.06E-2</v>
      </c>
      <c r="IE19" s="55">
        <v>-3.73E-2</v>
      </c>
      <c r="IF19" s="55">
        <v>-0.3402</v>
      </c>
      <c r="IG19" s="55">
        <v>-0.45569999999999999</v>
      </c>
      <c r="IH19" s="55">
        <v>-0.13139999999999999</v>
      </c>
      <c r="II19" s="55">
        <v>-7.0000000000000001E-3</v>
      </c>
      <c r="IJ19" s="55">
        <v>-0.33169999999999999</v>
      </c>
      <c r="IK19" s="55">
        <v>-6.6500000000000004E-2</v>
      </c>
      <c r="IL19" s="55">
        <v>3.56E-2</v>
      </c>
      <c r="IM19" s="55">
        <v>-0.30380000000000001</v>
      </c>
      <c r="IN19" s="55">
        <v>-0.317</v>
      </c>
      <c r="IO19" s="55">
        <v>-0.30120000000000002</v>
      </c>
      <c r="IP19" s="55">
        <v>-0.1089</v>
      </c>
      <c r="IQ19" s="55">
        <v>-9.8199999999999996E-2</v>
      </c>
      <c r="IR19" s="55">
        <v>-3.6900000000000002E-2</v>
      </c>
      <c r="IS19" s="55">
        <v>-2.7400000000000001E-2</v>
      </c>
      <c r="IT19" s="55">
        <v>-0.40400000000000003</v>
      </c>
      <c r="IU19" s="55">
        <v>-0.35339999999999999</v>
      </c>
      <c r="IV19" s="55">
        <v>-0.32579999999999998</v>
      </c>
      <c r="IW19" s="55">
        <v>-0.16239999999999999</v>
      </c>
      <c r="IX19" s="55">
        <v>-0.375</v>
      </c>
      <c r="IY19" s="55">
        <v>-0.47220000000000001</v>
      </c>
      <c r="IZ19" s="55">
        <v>-0.38190000000000002</v>
      </c>
      <c r="JA19" s="55">
        <v>-0.55610000000000004</v>
      </c>
      <c r="JB19" s="55">
        <v>-0.55020000000000002</v>
      </c>
      <c r="JC19" s="55">
        <v>-0.43319999999999997</v>
      </c>
      <c r="JD19" s="55">
        <v>-0.28639999999999999</v>
      </c>
      <c r="JE19" s="55">
        <v>-0.15540000000000001</v>
      </c>
      <c r="JF19" s="55">
        <v>-0.1168</v>
      </c>
      <c r="JG19" s="55">
        <v>-6.1899999999999997E-2</v>
      </c>
      <c r="JH19" s="55">
        <v>-0.33910000000000001</v>
      </c>
      <c r="JI19" s="55">
        <v>-3.6600000000000001E-2</v>
      </c>
      <c r="JJ19" s="55">
        <v>-0.34470000000000001</v>
      </c>
      <c r="JK19" s="55">
        <v>-0.50229999999999997</v>
      </c>
      <c r="JL19" s="55">
        <v>-0.46850000000000003</v>
      </c>
      <c r="JM19" s="55">
        <v>-0.36599999999999999</v>
      </c>
      <c r="JN19" s="55">
        <v>-0.47510000000000002</v>
      </c>
      <c r="JO19" s="55">
        <v>-0.57589999999999997</v>
      </c>
      <c r="JP19" s="55">
        <v>-0.62090000000000001</v>
      </c>
      <c r="JQ19" s="55">
        <v>-0.60299999999999998</v>
      </c>
      <c r="JR19" s="55">
        <v>-0.56989999999999996</v>
      </c>
      <c r="JS19" s="55">
        <v>-0.45860000000000001</v>
      </c>
      <c r="JT19" s="55">
        <v>-0.43519999999999998</v>
      </c>
      <c r="JU19" s="55">
        <v>-0.43730000000000002</v>
      </c>
      <c r="JV19" s="55">
        <v>-0.58740000000000003</v>
      </c>
      <c r="JW19" s="55">
        <v>-0.57099999999999995</v>
      </c>
      <c r="JX19" s="55">
        <v>-0.55379999999999996</v>
      </c>
      <c r="JY19" s="55">
        <v>-0.64649999999999996</v>
      </c>
      <c r="JZ19" s="55">
        <v>-0.53210000000000002</v>
      </c>
      <c r="KA19" s="55">
        <v>-0.42230000000000001</v>
      </c>
      <c r="KB19" s="55">
        <v>0.4098</v>
      </c>
      <c r="KC19" s="55">
        <v>-0.41870000000000002</v>
      </c>
      <c r="KD19" s="55">
        <v>-0.61070000000000002</v>
      </c>
      <c r="KE19" s="55">
        <v>-0.64729999999999999</v>
      </c>
      <c r="KF19" s="55">
        <v>-0.58499999999999996</v>
      </c>
      <c r="KG19" s="55">
        <v>-0.54310000000000003</v>
      </c>
      <c r="KH19" s="55">
        <v>-0.59889999999999999</v>
      </c>
      <c r="KI19" s="55">
        <v>-0.51239999999999997</v>
      </c>
      <c r="KJ19" s="55">
        <v>-0.65710000000000002</v>
      </c>
      <c r="KK19" s="55">
        <v>-0.73709999999999998</v>
      </c>
      <c r="KL19" s="55">
        <v>-0.65049999999999997</v>
      </c>
      <c r="KM19" s="55">
        <v>-0.66090000000000004</v>
      </c>
      <c r="KN19" s="55">
        <v>-0.50470000000000004</v>
      </c>
      <c r="KO19" s="55">
        <v>-0.43880000000000002</v>
      </c>
      <c r="KP19" s="55">
        <v>-0.39589999999999997</v>
      </c>
      <c r="KQ19" s="55">
        <v>-0.75870000000000004</v>
      </c>
      <c r="KR19" s="55">
        <v>-0.47310000000000002</v>
      </c>
      <c r="KS19" s="55">
        <v>-0.83399999999999996</v>
      </c>
      <c r="KT19" s="55">
        <v>-0.88149999999999995</v>
      </c>
      <c r="KU19" s="55">
        <v>-0.60099999999999998</v>
      </c>
      <c r="KV19" s="55">
        <v>-0.39389999999999997</v>
      </c>
      <c r="KW19" s="55">
        <v>-0.55200000000000005</v>
      </c>
      <c r="KX19" s="55">
        <v>-0.75270000000000004</v>
      </c>
      <c r="KY19" s="55">
        <v>-0.69540000000000002</v>
      </c>
      <c r="KZ19" s="55">
        <v>0.1852</v>
      </c>
      <c r="LA19" s="55">
        <v>-0.44569999999999999</v>
      </c>
      <c r="LB19" s="55">
        <v>-0.87860000000000005</v>
      </c>
      <c r="LC19" s="55">
        <v>-0.52470000000000006</v>
      </c>
      <c r="LD19" s="55">
        <v>-0.40110000000000001</v>
      </c>
      <c r="LE19" s="55">
        <v>-0.4531</v>
      </c>
      <c r="LF19" s="55">
        <v>-0.74299999999999999</v>
      </c>
      <c r="LG19" s="55">
        <v>-0.1532</v>
      </c>
      <c r="LH19" s="55">
        <v>1.2253000000000001</v>
      </c>
      <c r="LI19" s="55">
        <v>-0.39400000000000002</v>
      </c>
      <c r="LJ19" s="55">
        <v>-0.36270000000000002</v>
      </c>
      <c r="LK19" s="55">
        <v>-0.45529999999999998</v>
      </c>
      <c r="LL19" s="55">
        <v>-0.44890000000000002</v>
      </c>
      <c r="LM19" s="55">
        <v>-0.54879999999999995</v>
      </c>
      <c r="LN19" s="55">
        <v>-0.53890000000000005</v>
      </c>
      <c r="LO19" s="55">
        <v>-0.53549999999999998</v>
      </c>
      <c r="LP19" s="55">
        <v>-0.46300000000000002</v>
      </c>
      <c r="LQ19" s="55">
        <v>-0.44190000000000002</v>
      </c>
      <c r="LR19" s="55">
        <v>-0.39960000000000001</v>
      </c>
      <c r="LS19" s="55">
        <v>-0.58660000000000001</v>
      </c>
      <c r="LT19" s="55">
        <v>-0.55410000000000004</v>
      </c>
      <c r="LU19" s="55">
        <v>-0.53700000000000003</v>
      </c>
      <c r="LV19" s="55">
        <v>-0.502</v>
      </c>
      <c r="LW19" s="55">
        <v>-0.4587</v>
      </c>
      <c r="LX19" s="55">
        <v>-4.58E-2</v>
      </c>
      <c r="LY19" s="55">
        <v>-0.3488</v>
      </c>
      <c r="LZ19" s="55">
        <v>-0.45190000000000002</v>
      </c>
      <c r="MA19" s="55">
        <v>-0.51659999999999995</v>
      </c>
      <c r="MB19" s="55">
        <v>-0.54700000000000004</v>
      </c>
      <c r="MC19" s="55">
        <v>-0.51270000000000004</v>
      </c>
      <c r="MD19" s="55">
        <v>-0.4143</v>
      </c>
      <c r="ME19" s="55">
        <v>-0.3095</v>
      </c>
      <c r="MF19" s="55">
        <v>-0.4632</v>
      </c>
      <c r="MG19" s="55">
        <v>-0.61040000000000005</v>
      </c>
      <c r="MH19" s="55">
        <v>-0.69689999999999996</v>
      </c>
      <c r="MI19" s="55">
        <v>-0.58140000000000003</v>
      </c>
      <c r="MJ19" s="55">
        <v>-0.49480000000000002</v>
      </c>
      <c r="MK19" s="55">
        <v>-0.42730000000000001</v>
      </c>
      <c r="ML19" s="55">
        <v>-0.35189999999999999</v>
      </c>
      <c r="MM19" s="55">
        <v>-5.0299999999999997E-2</v>
      </c>
      <c r="MN19" s="55">
        <v>-0.94179999999999997</v>
      </c>
      <c r="MO19" s="55">
        <v>-0.74170000000000003</v>
      </c>
      <c r="MP19" s="55">
        <v>-0.54139999999999999</v>
      </c>
      <c r="MQ19" s="55">
        <v>-0.33610000000000001</v>
      </c>
      <c r="MR19" s="55">
        <v>-0.32069999999999999</v>
      </c>
      <c r="MS19" s="55">
        <v>-0.32069999999999999</v>
      </c>
      <c r="MT19" s="55">
        <v>-0.79469999999999996</v>
      </c>
      <c r="MU19" s="55">
        <v>-0.52149999999999996</v>
      </c>
      <c r="MV19" s="55">
        <v>-0.67930000000000001</v>
      </c>
      <c r="MW19" s="55">
        <v>-0.48259999999999997</v>
      </c>
      <c r="MX19" s="55">
        <v>-0.45779999999999998</v>
      </c>
      <c r="MY19" s="55">
        <v>-0.57599999999999996</v>
      </c>
      <c r="MZ19" s="55">
        <v>-0.21679999999999999</v>
      </c>
      <c r="NA19" s="55">
        <v>0.16250000000000001</v>
      </c>
      <c r="NB19" s="55">
        <v>-0.36499999999999999</v>
      </c>
      <c r="NC19" s="55">
        <v>-0.40400000000000003</v>
      </c>
      <c r="ND19" s="55">
        <v>-0.40539999999999998</v>
      </c>
      <c r="NE19" s="55">
        <v>-0.69089999999999996</v>
      </c>
      <c r="NF19" s="55">
        <v>-0.48110000000000003</v>
      </c>
      <c r="NG19" s="55">
        <v>-0.2349</v>
      </c>
      <c r="NH19" s="55">
        <v>-0.22470000000000001</v>
      </c>
      <c r="NI19" s="55">
        <v>-0.56840000000000002</v>
      </c>
      <c r="NJ19" s="55">
        <v>-0.52110000000000001</v>
      </c>
      <c r="NK19" s="55">
        <v>-0.37709999999999999</v>
      </c>
      <c r="NL19" s="55">
        <v>-0.29060000000000002</v>
      </c>
      <c r="NM19" s="55">
        <v>-0.27410000000000001</v>
      </c>
      <c r="NN19" s="55">
        <v>-0.25080000000000002</v>
      </c>
      <c r="NO19" s="55">
        <v>-0.28849999999999998</v>
      </c>
      <c r="NP19" s="55">
        <v>-0.49149999999999999</v>
      </c>
      <c r="NQ19" s="55">
        <v>-0.4481</v>
      </c>
      <c r="NR19" s="55">
        <v>-0.3029</v>
      </c>
      <c r="NS19" s="55">
        <v>-0.3805</v>
      </c>
      <c r="NT19" s="55">
        <v>-0.24879999999999999</v>
      </c>
      <c r="NU19" s="55">
        <v>-0.24279999999999999</v>
      </c>
      <c r="NV19" s="55">
        <v>-2.1899999999999999E-2</v>
      </c>
      <c r="NW19" s="55">
        <v>-0.50560000000000005</v>
      </c>
      <c r="NX19" s="55">
        <v>-0.38529999999999998</v>
      </c>
      <c r="NY19" s="55">
        <v>-0.37519999999999998</v>
      </c>
      <c r="NZ19" s="55">
        <v>-0.26119999999999999</v>
      </c>
      <c r="OA19" s="55">
        <v>-0.13200000000000001</v>
      </c>
      <c r="OB19" s="55">
        <v>-0.17749999999999999</v>
      </c>
      <c r="OC19" s="55">
        <v>-0.1318</v>
      </c>
      <c r="OD19" s="54">
        <v>-0.47</v>
      </c>
      <c r="OE19" s="55">
        <v>-0.49399999999999999</v>
      </c>
      <c r="OF19" s="55">
        <v>-0.25280000000000002</v>
      </c>
      <c r="OG19" s="55">
        <v>-0.43809999999999999</v>
      </c>
      <c r="OH19" s="55">
        <v>-0.1343</v>
      </c>
      <c r="OI19" s="55">
        <v>-0.16309999999999999</v>
      </c>
      <c r="OJ19" s="55">
        <v>9.3399999999999997E-2</v>
      </c>
      <c r="OK19" s="55">
        <v>-0.2621</v>
      </c>
      <c r="OL19" s="55">
        <v>-0.26919999999999999</v>
      </c>
      <c r="OM19" s="55">
        <v>-0.40310000000000001</v>
      </c>
      <c r="ON19" s="54">
        <v>-7.0000000000000007E-2</v>
      </c>
      <c r="OO19" s="55">
        <v>-7.6600000000000001E-2</v>
      </c>
      <c r="OP19" s="55">
        <v>-0.10440000000000001</v>
      </c>
      <c r="OQ19" s="55">
        <v>-0.16309999999999999</v>
      </c>
      <c r="OR19" s="55">
        <v>-0.19500000000000001</v>
      </c>
      <c r="OS19" s="55">
        <v>-0.17330000000000001</v>
      </c>
      <c r="OT19" s="55">
        <v>-0.25240000000000001</v>
      </c>
      <c r="OU19" s="55">
        <v>-7.5700000000000003E-2</v>
      </c>
      <c r="OV19" s="55">
        <v>-1.9300000000000001E-2</v>
      </c>
      <c r="OW19" s="55">
        <v>-0.19670000000000001</v>
      </c>
      <c r="OX19" s="55">
        <v>0.22989999999999999</v>
      </c>
      <c r="OY19" s="55">
        <v>-0.21029999999999999</v>
      </c>
      <c r="OZ19" s="55">
        <v>-0.14330000000000001</v>
      </c>
      <c r="PA19" s="55">
        <v>-0.1234</v>
      </c>
      <c r="PB19" s="55">
        <v>3.0800000000000001E-2</v>
      </c>
      <c r="PC19" s="55">
        <v>-6.8099999999999994E-2</v>
      </c>
      <c r="PD19" s="55">
        <v>3.4000000000000002E-2</v>
      </c>
      <c r="PE19" s="55">
        <v>-8.2299999999999998E-2</v>
      </c>
      <c r="PF19" s="55">
        <v>-0.45019999999999999</v>
      </c>
      <c r="PG19" s="55">
        <v>-0.15140000000000001</v>
      </c>
      <c r="PH19" s="55">
        <v>-5.0799999999999998E-2</v>
      </c>
      <c r="PI19" s="55">
        <v>-0.27250000000000002</v>
      </c>
      <c r="PJ19" s="55">
        <v>-7.9000000000000001E-2</v>
      </c>
      <c r="PK19" s="55">
        <v>-0.60980000000000001</v>
      </c>
      <c r="PL19" s="55">
        <v>-0.38019999999999998</v>
      </c>
      <c r="PM19" s="55">
        <v>-6.4100000000000004E-2</v>
      </c>
      <c r="PN19" s="55">
        <v>0.1729</v>
      </c>
      <c r="PO19" s="55">
        <v>-0.25569999999999998</v>
      </c>
      <c r="PP19" s="55">
        <v>-5.7000000000000002E-3</v>
      </c>
      <c r="PQ19" s="55">
        <v>0.1085</v>
      </c>
      <c r="PR19" s="55">
        <v>0.1109</v>
      </c>
      <c r="PS19" s="55">
        <v>2.3300000000000001E-2</v>
      </c>
      <c r="PT19" s="55">
        <v>-0.2293</v>
      </c>
      <c r="PU19" s="55">
        <v>-7.4999999999999997E-2</v>
      </c>
      <c r="PV19" s="55">
        <v>9.1200000000000003E-2</v>
      </c>
      <c r="PW19" s="55">
        <v>-0.1124</v>
      </c>
      <c r="PX19" s="55">
        <v>2.0299999999999999E-2</v>
      </c>
      <c r="PY19" s="55">
        <v>0.1273</v>
      </c>
      <c r="PZ19" s="55">
        <v>0.29099999999999998</v>
      </c>
      <c r="QA19" s="55">
        <v>-0.24410000000000001</v>
      </c>
      <c r="QB19" s="55">
        <v>-0.1125</v>
      </c>
      <c r="QC19" s="55">
        <v>-5.3199999999999997E-2</v>
      </c>
      <c r="QD19" s="55">
        <v>0.13070000000000001</v>
      </c>
      <c r="QE19" s="55">
        <v>0.1497</v>
      </c>
      <c r="QF19" s="55">
        <v>8.5000000000000006E-3</v>
      </c>
      <c r="QG19" s="55">
        <v>-0.11749999999999999</v>
      </c>
      <c r="QH19" s="55">
        <v>-0.11650000000000001</v>
      </c>
      <c r="QI19" s="55">
        <v>6.08E-2</v>
      </c>
      <c r="QJ19" s="55">
        <v>5.04E-2</v>
      </c>
      <c r="QK19" s="55">
        <v>0.1162</v>
      </c>
      <c r="QL19" s="55">
        <v>0.26069999999999999</v>
      </c>
      <c r="QM19" s="55">
        <v>0.16059999999999999</v>
      </c>
      <c r="QN19" s="55">
        <v>5.5599999999999997E-2</v>
      </c>
      <c r="QO19" s="55">
        <v>-0.15060000000000001</v>
      </c>
      <c r="QP19" s="55">
        <v>6.83E-2</v>
      </c>
      <c r="QQ19" s="55">
        <v>0.32829999999999998</v>
      </c>
      <c r="QR19" s="55">
        <v>0.3553</v>
      </c>
      <c r="QS19" s="55">
        <v>0.25729999999999997</v>
      </c>
      <c r="QT19" s="55">
        <v>0.40720000000000001</v>
      </c>
      <c r="QU19" s="55">
        <v>0.16569999999999999</v>
      </c>
      <c r="QV19" s="55">
        <v>0.12959999999999999</v>
      </c>
      <c r="QW19" s="55">
        <v>0.63749999999999996</v>
      </c>
      <c r="QX19" s="55">
        <v>0.4405</v>
      </c>
      <c r="QY19" s="55">
        <v>0.52180000000000004</v>
      </c>
      <c r="QZ19" s="55">
        <v>0.184</v>
      </c>
      <c r="RA19" s="55">
        <v>0.18290000000000001</v>
      </c>
      <c r="RB19" s="55">
        <v>0.53320000000000001</v>
      </c>
      <c r="RC19" s="55">
        <v>0.50139999999999996</v>
      </c>
      <c r="RD19" s="55">
        <v>-0.158</v>
      </c>
      <c r="RE19" s="55">
        <v>7.0199999999999999E-2</v>
      </c>
      <c r="RF19" s="55">
        <v>-3.0599999999999999E-2</v>
      </c>
      <c r="RG19" s="55">
        <v>0.1116</v>
      </c>
      <c r="RH19" s="55">
        <v>0.28739999999999999</v>
      </c>
      <c r="RI19" s="55">
        <v>0.28070000000000001</v>
      </c>
      <c r="RJ19" s="55">
        <v>2.5399999999999999E-2</v>
      </c>
      <c r="RK19" s="55">
        <v>2.5999999999999999E-2</v>
      </c>
      <c r="RL19" s="55">
        <v>1.26E-2</v>
      </c>
      <c r="RM19" s="55">
        <v>0.14319999999999999</v>
      </c>
      <c r="RN19" s="55">
        <v>0.25769999999999998</v>
      </c>
      <c r="RO19" s="55">
        <v>0.2273</v>
      </c>
      <c r="RP19" s="55">
        <v>-0.30599999999999999</v>
      </c>
      <c r="RQ19" s="55">
        <v>-0.17199999999999999</v>
      </c>
      <c r="RR19" s="55">
        <v>0.1031</v>
      </c>
      <c r="RS19" s="55">
        <v>0.43559999999999999</v>
      </c>
      <c r="RT19" s="55">
        <v>0.3836</v>
      </c>
      <c r="RU19" s="55">
        <v>0.39529999999999998</v>
      </c>
      <c r="RV19" s="55">
        <v>0.3372</v>
      </c>
      <c r="RW19" s="55">
        <v>1.1951000000000001</v>
      </c>
      <c r="RX19" s="55">
        <v>0.2223</v>
      </c>
      <c r="RY19" s="55">
        <v>9.1999999999999998E-2</v>
      </c>
      <c r="RZ19" s="55">
        <v>0.26550000000000001</v>
      </c>
      <c r="SA19" s="55">
        <v>0.2757</v>
      </c>
      <c r="SB19" s="55">
        <v>0.33910000000000001</v>
      </c>
      <c r="SC19" s="55">
        <v>0.3054</v>
      </c>
      <c r="SD19" s="55">
        <v>0.39350000000000002</v>
      </c>
      <c r="SE19" s="55">
        <v>0.34179999999999999</v>
      </c>
      <c r="SF19" s="55">
        <v>-0.51790000000000003</v>
      </c>
      <c r="SG19" s="55">
        <v>0.2263</v>
      </c>
      <c r="SH19" s="55">
        <v>0.6633</v>
      </c>
      <c r="SI19" s="55">
        <v>0.37530000000000002</v>
      </c>
      <c r="SJ19" s="55">
        <v>0.3851</v>
      </c>
      <c r="SK19" s="55">
        <v>0.1996</v>
      </c>
      <c r="SL19" s="55">
        <v>0.63460000000000005</v>
      </c>
      <c r="SM19" s="55">
        <v>2.7300000000000001E-2</v>
      </c>
      <c r="SN19" s="55">
        <v>0.1479</v>
      </c>
      <c r="SO19" s="55">
        <v>9.4700000000000006E-2</v>
      </c>
      <c r="SP19" s="55">
        <v>0.30509999999999998</v>
      </c>
      <c r="SQ19" s="55">
        <v>0.34250000000000003</v>
      </c>
      <c r="SR19" s="55">
        <v>0.44540000000000002</v>
      </c>
      <c r="SS19" s="55">
        <v>0.19289999999999999</v>
      </c>
      <c r="ST19" s="55">
        <v>0.18179999999999999</v>
      </c>
      <c r="SU19" s="55">
        <v>0.35830000000000001</v>
      </c>
      <c r="SV19" s="55">
        <v>0.37880000000000003</v>
      </c>
      <c r="SW19" s="55">
        <v>0.2918</v>
      </c>
      <c r="SX19" s="55">
        <v>0.25850000000000001</v>
      </c>
      <c r="SY19" s="55">
        <v>0.3367</v>
      </c>
      <c r="SZ19" s="55">
        <v>0.221</v>
      </c>
      <c r="TA19" s="55">
        <v>0.16819999999999999</v>
      </c>
      <c r="TB19" s="55">
        <v>0.27450000000000002</v>
      </c>
      <c r="TC19" s="55">
        <v>0.35630000000000001</v>
      </c>
      <c r="TD19" s="55">
        <v>0.32250000000000001</v>
      </c>
      <c r="TE19" s="55">
        <v>0.38450000000000001</v>
      </c>
      <c r="TF19" s="55">
        <v>0.37840000000000001</v>
      </c>
      <c r="TG19" s="55">
        <v>0.22420000000000001</v>
      </c>
      <c r="TH19" s="55">
        <v>0.29360000000000003</v>
      </c>
      <c r="TI19" s="55">
        <v>0.45860000000000001</v>
      </c>
      <c r="TJ19" s="55">
        <v>0.2359</v>
      </c>
      <c r="TK19" s="55">
        <v>0.42809999999999998</v>
      </c>
      <c r="TL19" s="55">
        <v>0.41270000000000001</v>
      </c>
      <c r="TM19" s="55">
        <v>0.34710000000000002</v>
      </c>
      <c r="TN19" s="55">
        <v>0.159</v>
      </c>
      <c r="TO19" s="55">
        <v>0.3175</v>
      </c>
      <c r="TP19" s="55">
        <v>0.31490000000000001</v>
      </c>
      <c r="TQ19" s="55">
        <v>0.33210000000000001</v>
      </c>
      <c r="TR19" s="55">
        <v>0.41470000000000001</v>
      </c>
      <c r="TS19" s="55">
        <v>0.36170000000000002</v>
      </c>
      <c r="TT19" s="55">
        <v>0.2913</v>
      </c>
      <c r="TU19" s="55">
        <v>0.182</v>
      </c>
      <c r="TV19" s="55">
        <v>0.21970000000000001</v>
      </c>
      <c r="TW19" s="55">
        <v>0.2671</v>
      </c>
      <c r="TX19" s="55">
        <v>0.32300000000000001</v>
      </c>
      <c r="TY19" s="55">
        <v>0.37219999999999998</v>
      </c>
      <c r="TZ19" s="55">
        <v>0.39300000000000002</v>
      </c>
      <c r="UA19" s="55">
        <v>0.53069999999999995</v>
      </c>
      <c r="UB19" s="55">
        <v>0.22900000000000001</v>
      </c>
      <c r="UC19" s="55">
        <v>0.1993</v>
      </c>
      <c r="UD19" s="55">
        <v>0.20499999999999999</v>
      </c>
      <c r="UE19" s="55">
        <v>0.21659999999999999</v>
      </c>
      <c r="UF19" s="55">
        <v>0.30819999999999997</v>
      </c>
      <c r="UG19" s="55">
        <v>9.3700000000000006E-2</v>
      </c>
      <c r="UH19" s="55">
        <v>-0.67149999999999999</v>
      </c>
      <c r="UI19" s="55">
        <v>-6.3E-3</v>
      </c>
      <c r="UJ19" s="55">
        <v>0.3387</v>
      </c>
      <c r="UK19" s="55">
        <v>0.54510000000000003</v>
      </c>
      <c r="UL19" s="55">
        <v>0.4269</v>
      </c>
      <c r="UM19" s="55">
        <v>0.33129999999999998</v>
      </c>
      <c r="UN19" s="55">
        <v>0.38119999999999998</v>
      </c>
      <c r="UO19" s="55">
        <v>8.5900000000000004E-2</v>
      </c>
      <c r="UP19" s="55">
        <v>-0.15690000000000001</v>
      </c>
      <c r="UQ19" s="55">
        <v>0.80920000000000003</v>
      </c>
      <c r="UR19" s="55">
        <v>6.2899999999999998E-2</v>
      </c>
      <c r="US19" s="55">
        <v>0.43230000000000002</v>
      </c>
      <c r="UT19" s="55">
        <v>0.54610000000000003</v>
      </c>
      <c r="UU19" s="55">
        <v>0.34849999999999998</v>
      </c>
      <c r="UV19" s="55">
        <v>0.67869999999999997</v>
      </c>
      <c r="UW19" s="55">
        <v>0.87890000000000001</v>
      </c>
      <c r="UX19" s="55">
        <v>3.8699999999999998E-2</v>
      </c>
      <c r="UY19" s="55">
        <v>9.6699999999999994E-2</v>
      </c>
      <c r="UZ19" s="55">
        <v>5.5399999999999998E-2</v>
      </c>
      <c r="VA19" s="55">
        <v>0.2848</v>
      </c>
      <c r="VB19" s="55">
        <v>0.34360000000000002</v>
      </c>
      <c r="VC19" s="55">
        <v>0.35039999999999999</v>
      </c>
      <c r="VD19" s="55">
        <v>0.1623</v>
      </c>
      <c r="VE19" s="55">
        <v>5.4300000000000001E-2</v>
      </c>
      <c r="VF19" s="55">
        <v>0.2465</v>
      </c>
      <c r="VG19" s="55">
        <v>0.21679999999999999</v>
      </c>
      <c r="VH19" s="55">
        <v>0.3241</v>
      </c>
      <c r="VI19" s="55">
        <v>0.37440000000000001</v>
      </c>
      <c r="VJ19" s="55">
        <v>0.4713</v>
      </c>
      <c r="VK19" s="55">
        <v>9.5999999999999992E-3</v>
      </c>
      <c r="VL19" s="55">
        <v>-4.4299999999999999E-2</v>
      </c>
      <c r="VM19" s="55">
        <v>2.7699999999999999E-2</v>
      </c>
      <c r="VN19" s="55">
        <v>0.18809999999999999</v>
      </c>
      <c r="VO19" s="55">
        <v>0.36059999999999998</v>
      </c>
      <c r="VP19" s="55">
        <v>0.27500000000000002</v>
      </c>
      <c r="VQ19" s="55">
        <v>0.48609999999999998</v>
      </c>
      <c r="VR19" s="55">
        <v>-2.29E-2</v>
      </c>
      <c r="VS19" s="55">
        <v>0.1179</v>
      </c>
      <c r="VT19" s="55">
        <v>0.26350000000000001</v>
      </c>
      <c r="VU19" s="55">
        <v>0.31080000000000002</v>
      </c>
      <c r="VV19" s="55">
        <v>0.2954</v>
      </c>
      <c r="VW19" s="55">
        <v>0.28789999999999999</v>
      </c>
      <c r="VX19" s="55">
        <v>0.37540000000000001</v>
      </c>
      <c r="VY19" s="55">
        <v>0.41220000000000001</v>
      </c>
      <c r="VZ19" s="55">
        <v>1.8100000000000002E-2</v>
      </c>
      <c r="WA19" s="55">
        <v>0.1651</v>
      </c>
      <c r="WB19" s="55">
        <v>0.37509999999999999</v>
      </c>
      <c r="WC19" s="55">
        <v>0.37890000000000001</v>
      </c>
      <c r="WD19" s="55">
        <v>0.26790000000000003</v>
      </c>
      <c r="WE19" s="55">
        <v>0.1613</v>
      </c>
      <c r="WF19" s="55">
        <v>7.9500000000000001E-2</v>
      </c>
      <c r="WG19" s="55">
        <v>0.14779999999999999</v>
      </c>
      <c r="WH19" s="55">
        <v>0.27089999999999997</v>
      </c>
      <c r="WI19" s="55">
        <v>0.39150000000000001</v>
      </c>
      <c r="WJ19" s="55">
        <v>0.50039999999999996</v>
      </c>
      <c r="WK19" s="55">
        <v>0.33679999999999999</v>
      </c>
      <c r="WL19" s="55">
        <v>0.48080000000000001</v>
      </c>
      <c r="WM19" s="55">
        <v>-2.9999999999999997E-4</v>
      </c>
      <c r="WN19" s="55">
        <v>0.12770000000000001</v>
      </c>
      <c r="WO19" s="55">
        <v>0.20219999999999999</v>
      </c>
      <c r="WP19" s="55">
        <v>0.38379999999999997</v>
      </c>
      <c r="WQ19" s="55">
        <v>0.49270000000000003</v>
      </c>
      <c r="WR19" s="54">
        <v>0.36</v>
      </c>
      <c r="WS19" s="55">
        <v>0.57269999999999999</v>
      </c>
      <c r="WT19" s="55">
        <v>-4.1999999999999997E-3</v>
      </c>
      <c r="WU19" s="55">
        <v>-0.1019</v>
      </c>
      <c r="WV19" s="55">
        <v>0.16900000000000001</v>
      </c>
      <c r="WW19" s="55">
        <v>1.0078</v>
      </c>
      <c r="WX19" s="55">
        <v>0.30769999999999997</v>
      </c>
      <c r="WY19" s="55">
        <v>4.6800000000000001E-2</v>
      </c>
      <c r="WZ19" s="55">
        <v>2.2800000000000001E-2</v>
      </c>
      <c r="XA19" s="55">
        <v>1.5299999999999999E-2</v>
      </c>
      <c r="XB19" s="55">
        <v>5.8000000000000003E-2</v>
      </c>
      <c r="XC19" s="55">
        <v>6.59E-2</v>
      </c>
      <c r="XD19" s="55">
        <v>0.22670000000000001</v>
      </c>
      <c r="XE19" s="55">
        <v>0.27229999999999999</v>
      </c>
      <c r="XF19" s="55">
        <v>0.2293</v>
      </c>
      <c r="XG19" s="55">
        <v>0.19750000000000001</v>
      </c>
      <c r="XH19" s="55">
        <v>6.5799999999999997E-2</v>
      </c>
      <c r="XI19" s="55">
        <v>0.48380000000000001</v>
      </c>
      <c r="XJ19" s="55">
        <v>0.29470000000000002</v>
      </c>
      <c r="XK19" s="55">
        <v>0.49830000000000002</v>
      </c>
      <c r="XL19" s="55">
        <v>0.2029</v>
      </c>
      <c r="XM19" s="55">
        <v>0.17380000000000001</v>
      </c>
      <c r="XN19" s="55">
        <v>0.18679999999999999</v>
      </c>
      <c r="XO19" s="55">
        <v>-8.6800000000000002E-2</v>
      </c>
      <c r="XP19" s="55">
        <v>-2.2800000000000001E-2</v>
      </c>
      <c r="XQ19" s="55">
        <v>0.14249999999999999</v>
      </c>
      <c r="XR19" s="55">
        <v>0.14940000000000001</v>
      </c>
      <c r="XS19" s="54">
        <v>0.22</v>
      </c>
      <c r="XT19" s="55">
        <v>0.22439999999999999</v>
      </c>
      <c r="XU19" s="55">
        <v>0.44269999999999998</v>
      </c>
      <c r="XV19" s="55">
        <v>0.1076</v>
      </c>
      <c r="XW19" s="55">
        <v>7.8399999999999997E-2</v>
      </c>
      <c r="XX19" s="55">
        <v>0.18390000000000001</v>
      </c>
      <c r="XY19" s="55">
        <v>-7.3200000000000001E-2</v>
      </c>
      <c r="XZ19" s="55">
        <v>9.9699999999999997E-2</v>
      </c>
      <c r="YA19" s="55">
        <v>0.2417</v>
      </c>
      <c r="YB19" s="55">
        <v>1.5028999999999999</v>
      </c>
      <c r="YC19" s="55">
        <v>0.74150000000000005</v>
      </c>
      <c r="YD19" s="55">
        <v>2.5000000000000001E-3</v>
      </c>
      <c r="YE19" s="55">
        <v>6.1100000000000002E-2</v>
      </c>
      <c r="YF19" s="55">
        <v>-1.9900000000000001E-2</v>
      </c>
      <c r="YG19" s="55">
        <v>0.1573</v>
      </c>
      <c r="YH19" s="55">
        <v>0.17219999999999999</v>
      </c>
      <c r="YI19" s="55">
        <v>0.1371</v>
      </c>
      <c r="YJ19" s="55">
        <v>-0.21779999999999999</v>
      </c>
      <c r="YK19" s="55">
        <v>-0.12509999999999999</v>
      </c>
    </row>
    <row r="20" spans="1:661" x14ac:dyDescent="0.35">
      <c r="A20" s="66" t="s">
        <v>26</v>
      </c>
      <c r="B20" s="66" t="s">
        <v>118</v>
      </c>
      <c r="C20" s="66"/>
      <c r="D20" s="66"/>
      <c r="E20" s="66"/>
      <c r="F20" s="66"/>
      <c r="G20" s="66"/>
      <c r="H20" s="66"/>
      <c r="I20" s="6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B20" s="66"/>
      <c r="JC20" s="66"/>
      <c r="JD20" s="66"/>
      <c r="JE20" s="66"/>
      <c r="JF20" s="66"/>
      <c r="JG20" s="66"/>
      <c r="JH20" s="55">
        <v>-0.58309999999999995</v>
      </c>
      <c r="JI20" s="55">
        <v>-0.27989999999999998</v>
      </c>
      <c r="JJ20" s="55">
        <v>-0.33160000000000001</v>
      </c>
      <c r="JK20" s="55">
        <v>-0.50380000000000003</v>
      </c>
      <c r="JL20" s="55">
        <v>-0.40939999999999999</v>
      </c>
      <c r="JM20" s="55">
        <v>-0.32540000000000002</v>
      </c>
      <c r="JN20" s="55">
        <v>-0.436</v>
      </c>
      <c r="JO20" s="55">
        <v>-0.53779999999999994</v>
      </c>
      <c r="JP20" s="55">
        <v>-0.55189999999999995</v>
      </c>
      <c r="JQ20" s="55">
        <v>-0.47310000000000002</v>
      </c>
      <c r="JR20" s="55">
        <v>-0.4929</v>
      </c>
      <c r="JS20" s="55">
        <v>-0.40329999999999999</v>
      </c>
      <c r="JT20" s="55">
        <v>-0.39479999999999998</v>
      </c>
      <c r="JU20" s="55">
        <v>-0.4657</v>
      </c>
      <c r="JV20" s="55">
        <v>-0.55479999999999996</v>
      </c>
      <c r="JW20" s="55">
        <v>-0.61339999999999995</v>
      </c>
      <c r="JX20" s="55">
        <v>-0.54320000000000002</v>
      </c>
      <c r="JY20" s="55">
        <v>-0.69359999999999999</v>
      </c>
      <c r="JZ20" s="55">
        <v>-0.6109</v>
      </c>
      <c r="KA20" s="55">
        <v>-0.49180000000000001</v>
      </c>
      <c r="KB20" s="55">
        <v>-0.5151</v>
      </c>
      <c r="KC20" s="55">
        <v>-0.61990000000000001</v>
      </c>
      <c r="KD20" s="55">
        <v>-0.61929999999999996</v>
      </c>
      <c r="KE20" s="55">
        <v>-0.65080000000000005</v>
      </c>
      <c r="KF20" s="55">
        <v>-0.58909999999999996</v>
      </c>
      <c r="KG20" s="55">
        <v>-0.54100000000000004</v>
      </c>
      <c r="KH20" s="55">
        <v>-0.45600000000000002</v>
      </c>
      <c r="KI20" s="55">
        <v>-0.59670000000000001</v>
      </c>
      <c r="KJ20" s="55">
        <v>-0.67889999999999995</v>
      </c>
      <c r="KK20" s="55">
        <v>-0.73029999999999995</v>
      </c>
      <c r="KL20" s="55">
        <v>-0.71930000000000005</v>
      </c>
      <c r="KM20" s="55">
        <v>-0.67279999999999995</v>
      </c>
      <c r="KN20" s="55">
        <v>-0.51519999999999999</v>
      </c>
      <c r="KO20" s="55">
        <v>-0.4466</v>
      </c>
      <c r="KP20" s="55">
        <v>-0.58389999999999997</v>
      </c>
      <c r="KQ20" s="55">
        <v>-0.77329999999999999</v>
      </c>
      <c r="KR20" s="55">
        <v>-0.68430000000000002</v>
      </c>
      <c r="KS20" s="55">
        <v>-0.90820000000000001</v>
      </c>
      <c r="KT20" s="55">
        <v>-0.75470000000000004</v>
      </c>
      <c r="KU20" s="55">
        <v>-0.54520000000000002</v>
      </c>
      <c r="KV20" s="55">
        <v>-0.42920000000000003</v>
      </c>
      <c r="KW20" s="55">
        <v>-0.58650000000000002</v>
      </c>
      <c r="KX20" s="55">
        <v>-0.68440000000000001</v>
      </c>
      <c r="KY20" s="55">
        <v>-0.53320000000000001</v>
      </c>
      <c r="KZ20" s="55">
        <v>1.0517000000000001</v>
      </c>
      <c r="LA20" s="55">
        <v>-0.63600000000000001</v>
      </c>
      <c r="LB20" s="55">
        <v>-0.91520000000000001</v>
      </c>
      <c r="LC20" s="55">
        <v>-0.56430000000000002</v>
      </c>
      <c r="LD20" s="55">
        <v>-0.49020000000000002</v>
      </c>
      <c r="LE20" s="55">
        <v>-0.59550000000000003</v>
      </c>
      <c r="LF20" s="55">
        <v>-0.7278</v>
      </c>
      <c r="LG20" s="55">
        <v>-9.1800000000000007E-2</v>
      </c>
      <c r="LH20" s="55">
        <v>0.57230000000000003</v>
      </c>
      <c r="LI20" s="55">
        <v>-0.62409999999999999</v>
      </c>
      <c r="LJ20" s="55">
        <v>-0.31159999999999999</v>
      </c>
      <c r="LK20" s="55">
        <v>-0.4249</v>
      </c>
      <c r="LL20" s="55">
        <v>-0.60560000000000003</v>
      </c>
      <c r="LM20" s="55">
        <v>-0.60260000000000002</v>
      </c>
      <c r="LN20" s="55">
        <v>-0.5766</v>
      </c>
      <c r="LO20" s="55">
        <v>-0.5736</v>
      </c>
      <c r="LP20" s="55">
        <v>-0.52759999999999996</v>
      </c>
      <c r="LQ20" s="55">
        <v>-0.41120000000000001</v>
      </c>
      <c r="LR20" s="55">
        <v>-0.4854</v>
      </c>
      <c r="LS20" s="55">
        <v>-0.67059999999999997</v>
      </c>
      <c r="LT20" s="55">
        <v>-0.60940000000000005</v>
      </c>
      <c r="LU20" s="55">
        <v>-0.61599999999999999</v>
      </c>
      <c r="LV20" s="55">
        <v>-0.52200000000000002</v>
      </c>
      <c r="LW20" s="55">
        <v>-0.50370000000000004</v>
      </c>
      <c r="LX20" s="55">
        <v>-0.32590000000000002</v>
      </c>
      <c r="LY20" s="55">
        <v>-0.55389999999999995</v>
      </c>
      <c r="LZ20" s="55">
        <v>-0.57520000000000004</v>
      </c>
      <c r="MA20" s="55">
        <v>-0.61929999999999996</v>
      </c>
      <c r="MB20" s="55">
        <v>-0.5857</v>
      </c>
      <c r="MC20" s="55">
        <v>-0.55779999999999996</v>
      </c>
      <c r="MD20" s="55">
        <v>-0.46739999999999998</v>
      </c>
      <c r="ME20" s="55">
        <v>-0.41689999999999999</v>
      </c>
      <c r="MF20" s="55">
        <v>-0.66859999999999997</v>
      </c>
      <c r="MG20" s="55">
        <v>-0.67379999999999995</v>
      </c>
      <c r="MH20" s="55">
        <v>-0.70269999999999999</v>
      </c>
      <c r="MI20" s="55">
        <v>-0.53490000000000004</v>
      </c>
      <c r="MJ20" s="55">
        <v>-0.4718</v>
      </c>
      <c r="MK20" s="55">
        <v>-0.44069999999999998</v>
      </c>
      <c r="ML20" s="55">
        <v>-0.39779999999999999</v>
      </c>
      <c r="MM20" s="55">
        <v>-0.43190000000000001</v>
      </c>
      <c r="MN20" s="55">
        <v>-0.71189999999999998</v>
      </c>
      <c r="MO20" s="55">
        <v>-0.69099999999999995</v>
      </c>
      <c r="MP20" s="55">
        <v>-0.4642</v>
      </c>
      <c r="MQ20" s="55">
        <v>-0.42830000000000001</v>
      </c>
      <c r="MR20" s="55">
        <v>-0.3725</v>
      </c>
      <c r="MS20" s="55">
        <v>-0.39169999999999999</v>
      </c>
      <c r="MT20" s="55">
        <v>-0.77549999999999997</v>
      </c>
      <c r="MU20" s="55">
        <v>-0.44729999999999998</v>
      </c>
      <c r="MV20" s="55">
        <v>-0.4602</v>
      </c>
      <c r="MW20" s="55">
        <v>-0.45779999999999998</v>
      </c>
      <c r="MX20" s="55">
        <v>-0.54279999999999995</v>
      </c>
      <c r="MY20" s="55">
        <v>-0.58130000000000004</v>
      </c>
      <c r="MZ20" s="55">
        <v>-0.42609999999999998</v>
      </c>
      <c r="NA20" s="55">
        <v>-1.24E-2</v>
      </c>
      <c r="NB20" s="55">
        <v>-0.38900000000000001</v>
      </c>
      <c r="NC20" s="55">
        <v>-0.50190000000000001</v>
      </c>
      <c r="ND20" s="55">
        <v>-0.44119999999999998</v>
      </c>
      <c r="NE20" s="55">
        <v>-0.73299999999999998</v>
      </c>
      <c r="NF20" s="55">
        <v>-0.50380000000000003</v>
      </c>
      <c r="NG20" s="55">
        <v>-0.3427</v>
      </c>
      <c r="NH20" s="55">
        <v>-0.36249999999999999</v>
      </c>
      <c r="NI20" s="55">
        <v>-0.53390000000000004</v>
      </c>
      <c r="NJ20" s="55">
        <v>-0.43569999999999998</v>
      </c>
      <c r="NK20" s="55">
        <v>-0.24540000000000001</v>
      </c>
      <c r="NL20" s="55">
        <v>-0.3377</v>
      </c>
      <c r="NM20" s="55">
        <v>-0.33229999999999998</v>
      </c>
      <c r="NN20" s="55">
        <v>-0.2616</v>
      </c>
      <c r="NO20" s="55">
        <v>-0.40100000000000002</v>
      </c>
      <c r="NP20" s="55">
        <v>-0.42630000000000001</v>
      </c>
      <c r="NQ20" s="55">
        <v>-0.45169999999999999</v>
      </c>
      <c r="NR20" s="55">
        <v>-0.39739999999999998</v>
      </c>
      <c r="NS20" s="55">
        <v>-0.39739999999999998</v>
      </c>
      <c r="NT20" s="55">
        <v>-0.30620000000000003</v>
      </c>
      <c r="NU20" s="55">
        <v>-0.26879999999999998</v>
      </c>
      <c r="NV20" s="55">
        <v>-0.36630000000000001</v>
      </c>
      <c r="NW20" s="55">
        <v>-0.50790000000000002</v>
      </c>
      <c r="NX20" s="55">
        <v>-0.48170000000000002</v>
      </c>
      <c r="NY20" s="55">
        <v>-0.40600000000000003</v>
      </c>
      <c r="NZ20" s="55">
        <v>-0.26379999999999998</v>
      </c>
      <c r="OA20" s="55">
        <v>-0.31080000000000002</v>
      </c>
      <c r="OB20" s="55">
        <v>-0.2258</v>
      </c>
      <c r="OC20" s="55">
        <v>-0.37980000000000003</v>
      </c>
      <c r="OD20" s="55">
        <v>-0.29680000000000001</v>
      </c>
      <c r="OE20" s="55">
        <v>-0.4955</v>
      </c>
      <c r="OF20" s="55">
        <v>-0.20530000000000001</v>
      </c>
      <c r="OG20" s="55">
        <v>-0.26029999999999998</v>
      </c>
      <c r="OH20" s="55">
        <v>-0.2014</v>
      </c>
      <c r="OI20" s="55">
        <v>-9.7699999999999995E-2</v>
      </c>
      <c r="OJ20" s="55">
        <v>-0.1162</v>
      </c>
      <c r="OK20" s="55">
        <v>-0.34849999999999998</v>
      </c>
      <c r="OL20" s="55">
        <v>-0.39789999999999998</v>
      </c>
      <c r="OM20" s="55">
        <v>-0.44009999999999999</v>
      </c>
      <c r="ON20" s="55">
        <v>-0.2732</v>
      </c>
      <c r="OO20" s="55">
        <v>-0.17219999999999999</v>
      </c>
      <c r="OP20" s="55">
        <v>-0.1628</v>
      </c>
      <c r="OQ20" s="55">
        <v>-0.23569999999999999</v>
      </c>
      <c r="OR20" s="55">
        <v>6.8400000000000002E-2</v>
      </c>
      <c r="OS20" s="55">
        <v>-0.14799999999999999</v>
      </c>
      <c r="OT20" s="55">
        <v>-0.31919999999999998</v>
      </c>
      <c r="OU20" s="55">
        <v>-0.15329999999999999</v>
      </c>
      <c r="OV20" s="55">
        <v>-0.1278</v>
      </c>
      <c r="OW20" s="55">
        <v>-0.2918</v>
      </c>
      <c r="OX20" s="55">
        <v>-3.9800000000000002E-2</v>
      </c>
      <c r="OY20" s="55">
        <v>-0.21099999999999999</v>
      </c>
      <c r="OZ20" s="55">
        <v>-0.36359999999999998</v>
      </c>
      <c r="PA20" s="55">
        <v>-0.28799999999999998</v>
      </c>
      <c r="PB20" s="55">
        <v>-0.2029</v>
      </c>
      <c r="PC20" s="55">
        <v>-0.26800000000000002</v>
      </c>
      <c r="PD20" s="55">
        <v>-0.2213</v>
      </c>
      <c r="PE20" s="55">
        <v>-0.18779999999999999</v>
      </c>
      <c r="PF20" s="55">
        <v>-0.4284</v>
      </c>
      <c r="PG20" s="55">
        <v>-0.33589999999999998</v>
      </c>
      <c r="PH20" s="55">
        <v>-0.29680000000000001</v>
      </c>
      <c r="PI20" s="54">
        <v>-0.44</v>
      </c>
      <c r="PJ20" s="55">
        <v>-0.1532</v>
      </c>
      <c r="PK20" s="55">
        <v>-0.56330000000000002</v>
      </c>
      <c r="PL20" s="55">
        <v>-0.4506</v>
      </c>
      <c r="PM20" s="55">
        <v>-0.29599999999999999</v>
      </c>
      <c r="PN20" s="55">
        <v>-0.36280000000000001</v>
      </c>
      <c r="PO20" s="55">
        <v>-0.2571</v>
      </c>
      <c r="PP20" s="55">
        <v>-0.24149999999999999</v>
      </c>
      <c r="PQ20" s="55">
        <v>-1.8200000000000001E-2</v>
      </c>
      <c r="PR20" s="55">
        <v>-9.4799999999999995E-2</v>
      </c>
      <c r="PS20" s="55">
        <v>-0.19309999999999999</v>
      </c>
      <c r="PT20" s="55">
        <v>-0.2382</v>
      </c>
      <c r="PU20" s="55">
        <v>-0.3145</v>
      </c>
      <c r="PV20" s="55">
        <v>-7.0800000000000002E-2</v>
      </c>
      <c r="PW20" s="55">
        <v>-0.2213</v>
      </c>
      <c r="PX20" s="55">
        <v>-0.1583</v>
      </c>
      <c r="PY20" s="55">
        <v>-9.7000000000000003E-2</v>
      </c>
      <c r="PZ20" s="55">
        <v>-0.15260000000000001</v>
      </c>
      <c r="QA20" s="55">
        <v>-0.36199999999999999</v>
      </c>
      <c r="QB20" s="55">
        <v>-0.3518</v>
      </c>
      <c r="QC20" s="55">
        <v>-0.14330000000000001</v>
      </c>
      <c r="QD20" s="55">
        <v>-0.21199999999999999</v>
      </c>
      <c r="QE20" s="55">
        <v>-0.19400000000000001</v>
      </c>
      <c r="QF20" s="55">
        <v>-0.22500000000000001</v>
      </c>
      <c r="QG20" s="55">
        <v>-0.371</v>
      </c>
      <c r="QH20" s="55">
        <v>-0.20069999999999999</v>
      </c>
      <c r="QI20" s="55">
        <v>-0.3332</v>
      </c>
      <c r="QJ20" s="55">
        <v>-0.2339</v>
      </c>
      <c r="QK20" s="55">
        <v>-0.17369999999999999</v>
      </c>
      <c r="QL20" s="55">
        <v>-0.1148</v>
      </c>
      <c r="QM20" s="55">
        <v>2.5700000000000001E-2</v>
      </c>
      <c r="QN20" s="55">
        <v>-0.1605</v>
      </c>
      <c r="QO20" s="55">
        <v>-0.36099999999999999</v>
      </c>
      <c r="QP20" s="55">
        <v>-0.309</v>
      </c>
      <c r="QQ20" s="55">
        <v>-0.17810000000000001</v>
      </c>
      <c r="QR20" s="55">
        <v>-0.1095</v>
      </c>
      <c r="QS20" s="55">
        <v>-0.1198</v>
      </c>
      <c r="QT20" s="55">
        <v>4.2999999999999997E-2</v>
      </c>
      <c r="QU20" s="55">
        <v>-0.1653</v>
      </c>
      <c r="QV20" s="55">
        <v>-0.29520000000000002</v>
      </c>
      <c r="QW20" s="55">
        <v>-9.9699999999999997E-2</v>
      </c>
      <c r="QX20" s="55">
        <v>-0.1065</v>
      </c>
      <c r="QY20" s="55">
        <v>-0.12959999999999999</v>
      </c>
      <c r="QZ20" s="55">
        <v>-0.2621</v>
      </c>
      <c r="RA20" s="54">
        <v>-0.14000000000000001</v>
      </c>
      <c r="RB20" s="55">
        <v>0.22589999999999999</v>
      </c>
      <c r="RC20" s="55">
        <v>-0.29110000000000003</v>
      </c>
      <c r="RD20" s="55">
        <v>-0.40100000000000002</v>
      </c>
      <c r="RE20" s="55">
        <v>-0.2394</v>
      </c>
      <c r="RF20" s="55">
        <v>-0.29499999999999998</v>
      </c>
      <c r="RG20" s="55">
        <v>-0.1019</v>
      </c>
      <c r="RH20" s="55">
        <v>-2.3800000000000002E-2</v>
      </c>
      <c r="RI20" s="55">
        <v>3.5000000000000001E-3</v>
      </c>
      <c r="RJ20" s="55">
        <v>-0.1167</v>
      </c>
      <c r="RK20" s="55">
        <v>-0.26769999999999999</v>
      </c>
      <c r="RL20" s="55">
        <v>-2.2000000000000001E-3</v>
      </c>
      <c r="RM20" s="55">
        <v>5.4999999999999997E-3</v>
      </c>
      <c r="RN20" s="55">
        <v>-0.11020000000000001</v>
      </c>
      <c r="RO20" s="55">
        <v>-4.8300000000000003E-2</v>
      </c>
      <c r="RP20" s="55">
        <v>-0.46850000000000003</v>
      </c>
      <c r="RQ20" s="55">
        <v>-4.2599999999999999E-2</v>
      </c>
      <c r="RR20" s="55">
        <v>-0.17849999999999999</v>
      </c>
      <c r="RS20" s="55">
        <v>-5.45E-2</v>
      </c>
      <c r="RT20" s="55">
        <v>5.3199999999999997E-2</v>
      </c>
      <c r="RU20" s="55">
        <v>0.11119999999999999</v>
      </c>
      <c r="RV20" s="55">
        <v>1.5299999999999999E-2</v>
      </c>
      <c r="RW20" s="55">
        <v>0.60980000000000001</v>
      </c>
      <c r="RX20" s="55">
        <v>-0.21290000000000001</v>
      </c>
      <c r="RY20" s="55">
        <v>-0.21690000000000001</v>
      </c>
      <c r="RZ20" s="55">
        <v>-6.5799999999999997E-2</v>
      </c>
      <c r="SA20" s="55">
        <v>4.02E-2</v>
      </c>
      <c r="SB20" s="55">
        <v>5.8999999999999997E-2</v>
      </c>
      <c r="SC20" s="55">
        <v>9.1200000000000003E-2</v>
      </c>
      <c r="SD20" s="55">
        <v>4.41E-2</v>
      </c>
      <c r="SE20" s="55">
        <v>-0.1845</v>
      </c>
      <c r="SF20" s="55">
        <v>-0.79120000000000001</v>
      </c>
      <c r="SG20" s="55">
        <v>-8.2299999999999998E-2</v>
      </c>
      <c r="SH20" s="55">
        <v>0.19800000000000001</v>
      </c>
      <c r="SI20" s="55">
        <v>7.0000000000000001E-3</v>
      </c>
      <c r="SJ20" s="55">
        <v>-5.7000000000000002E-3</v>
      </c>
      <c r="SK20" s="55">
        <v>-0.13739999999999999</v>
      </c>
      <c r="SL20" s="55">
        <v>-0.1008</v>
      </c>
      <c r="SM20" s="55">
        <v>-6.1100000000000002E-2</v>
      </c>
      <c r="SN20" s="54">
        <v>0.02</v>
      </c>
      <c r="SO20" s="55">
        <v>2.1100000000000001E-2</v>
      </c>
      <c r="SP20" s="55">
        <v>4.7300000000000002E-2</v>
      </c>
      <c r="SQ20" s="55">
        <v>5.5E-2</v>
      </c>
      <c r="SR20" s="55">
        <v>5.6300000000000003E-2</v>
      </c>
      <c r="SS20" s="55">
        <v>-8.5900000000000004E-2</v>
      </c>
      <c r="ST20" s="55">
        <v>-0.11899999999999999</v>
      </c>
      <c r="SU20" s="55">
        <v>0.11269999999999999</v>
      </c>
      <c r="SV20" s="55">
        <v>4.8800000000000003E-2</v>
      </c>
      <c r="SW20" s="55">
        <v>-4.53E-2</v>
      </c>
      <c r="SX20" s="55">
        <v>-6.3799999999999996E-2</v>
      </c>
      <c r="SY20" s="55">
        <v>2.6800000000000001E-2</v>
      </c>
      <c r="SZ20" s="55">
        <v>-2.8500000000000001E-2</v>
      </c>
      <c r="TA20" s="55">
        <v>-0.12759999999999999</v>
      </c>
      <c r="TB20" s="55">
        <v>-3.2500000000000001E-2</v>
      </c>
      <c r="TC20" s="55">
        <v>-5.6599999999999998E-2</v>
      </c>
      <c r="TD20" s="55">
        <v>6.0199999999999997E-2</v>
      </c>
      <c r="TE20" s="55">
        <v>6.5199999999999994E-2</v>
      </c>
      <c r="TF20" s="55">
        <v>3.39E-2</v>
      </c>
      <c r="TG20" s="55">
        <v>-7.1300000000000002E-2</v>
      </c>
      <c r="TH20" s="55">
        <v>-0.19040000000000001</v>
      </c>
      <c r="TI20" s="55">
        <v>2.0299999999999999E-2</v>
      </c>
      <c r="TJ20" s="55">
        <v>1.6899999999999998E-2</v>
      </c>
      <c r="TK20" s="55">
        <v>1.03E-2</v>
      </c>
      <c r="TL20" s="55">
        <v>2.9899999999999999E-2</v>
      </c>
      <c r="TM20" s="55">
        <v>6.1899999999999997E-2</v>
      </c>
      <c r="TN20" s="55">
        <v>-0.18870000000000001</v>
      </c>
      <c r="TO20" s="55">
        <v>-0.22500000000000001</v>
      </c>
      <c r="TP20" s="55">
        <v>-3.6600000000000001E-2</v>
      </c>
      <c r="TQ20" s="55">
        <v>-3.2000000000000002E-3</v>
      </c>
      <c r="TR20" s="55">
        <v>-7.4099999999999999E-2</v>
      </c>
      <c r="TS20" s="55">
        <v>-1.8E-3</v>
      </c>
      <c r="TT20" s="55">
        <v>8.0000000000000002E-3</v>
      </c>
      <c r="TU20" s="55">
        <v>-0.1462</v>
      </c>
      <c r="TV20" s="55">
        <v>-2E-3</v>
      </c>
      <c r="TW20" s="55">
        <v>-7.3300000000000004E-2</v>
      </c>
      <c r="TX20" s="55">
        <v>-1.5100000000000001E-2</v>
      </c>
      <c r="TY20" s="55">
        <v>-7.4300000000000005E-2</v>
      </c>
      <c r="TZ20" s="55">
        <v>-3.9100000000000003E-2</v>
      </c>
      <c r="UA20" s="55">
        <v>5.4800000000000001E-2</v>
      </c>
      <c r="UB20" s="55">
        <v>-0.16969999999999999</v>
      </c>
      <c r="UC20" s="55">
        <v>-0.24779999999999999</v>
      </c>
      <c r="UD20" s="55">
        <v>-4.9299999999999997E-2</v>
      </c>
      <c r="UE20" s="55">
        <v>2.06E-2</v>
      </c>
      <c r="UF20" s="55">
        <v>-5.0200000000000002E-2</v>
      </c>
      <c r="UG20" s="55">
        <v>-5.5199999999999999E-2</v>
      </c>
      <c r="UH20" s="55">
        <v>-0.11219999999999999</v>
      </c>
      <c r="UI20" s="55">
        <v>-0.28170000000000001</v>
      </c>
      <c r="UJ20" s="55">
        <v>-0.1137</v>
      </c>
      <c r="UK20" s="55">
        <v>0.122</v>
      </c>
      <c r="UL20" s="55">
        <v>8.0999999999999996E-3</v>
      </c>
      <c r="UM20" s="55">
        <v>-9.7000000000000003E-3</v>
      </c>
      <c r="UN20" s="55">
        <v>5.5599999999999997E-2</v>
      </c>
      <c r="UO20" s="55">
        <v>-0.23139999999999999</v>
      </c>
      <c r="UP20" s="55">
        <v>-0.26250000000000001</v>
      </c>
      <c r="UQ20" s="55">
        <v>0.30980000000000002</v>
      </c>
      <c r="UR20" s="55">
        <v>-0.2752</v>
      </c>
      <c r="US20" s="55">
        <v>0.2616</v>
      </c>
      <c r="UT20" s="55">
        <v>0.19919999999999999</v>
      </c>
      <c r="UU20" s="55">
        <v>2.7E-2</v>
      </c>
      <c r="UV20" s="55">
        <v>0.58720000000000006</v>
      </c>
      <c r="UW20" s="55">
        <v>-0.183</v>
      </c>
      <c r="UX20" s="55">
        <v>-0.19850000000000001</v>
      </c>
      <c r="UY20" s="55">
        <v>-0.19209999999999999</v>
      </c>
      <c r="UZ20" s="55">
        <v>-9.01E-2</v>
      </c>
      <c r="VA20" s="55">
        <v>-8.2400000000000001E-2</v>
      </c>
      <c r="VB20" s="55">
        <v>-2.0799999999999999E-2</v>
      </c>
      <c r="VC20" s="55">
        <v>-0.1074</v>
      </c>
      <c r="VD20" s="55">
        <v>-0.22209999999999999</v>
      </c>
      <c r="VE20" s="55">
        <v>-0.19189999999999999</v>
      </c>
      <c r="VF20" s="55">
        <v>-9.1399999999999995E-2</v>
      </c>
      <c r="VG20" s="55">
        <v>-6.1100000000000002E-2</v>
      </c>
      <c r="VH20" s="55">
        <v>-0.1207</v>
      </c>
      <c r="VI20" s="55">
        <v>1.55E-2</v>
      </c>
      <c r="VJ20" s="55">
        <v>-0.17199999999999999</v>
      </c>
      <c r="VK20" s="55">
        <v>-0.23050000000000001</v>
      </c>
      <c r="VL20" s="55">
        <v>-8.3599999999999994E-2</v>
      </c>
      <c r="VM20" s="55">
        <v>-9.3700000000000006E-2</v>
      </c>
      <c r="VN20" s="55">
        <v>-0.1666</v>
      </c>
      <c r="VO20" s="55">
        <v>-8.7400000000000005E-2</v>
      </c>
      <c r="VP20" s="55">
        <v>-0.1026</v>
      </c>
      <c r="VQ20" s="55">
        <v>-0.15340000000000001</v>
      </c>
      <c r="VR20" s="55">
        <v>-0.37430000000000002</v>
      </c>
      <c r="VS20" s="55">
        <v>-0.21959999999999999</v>
      </c>
      <c r="VT20" s="55">
        <v>-3.1600000000000003E-2</v>
      </c>
      <c r="VU20" s="55">
        <v>-0.13370000000000001</v>
      </c>
      <c r="VV20" s="55">
        <v>-6.0299999999999999E-2</v>
      </c>
      <c r="VW20" s="55">
        <v>9.9400000000000002E-2</v>
      </c>
      <c r="VX20" s="55">
        <v>-4.5100000000000001E-2</v>
      </c>
      <c r="VY20" s="55">
        <v>-0.27779999999999999</v>
      </c>
      <c r="VZ20" s="55">
        <v>-0.25679999999999997</v>
      </c>
      <c r="WA20" s="55">
        <v>-0.12889999999999999</v>
      </c>
      <c r="WB20" s="55">
        <v>-9.5799999999999996E-2</v>
      </c>
      <c r="WC20" s="54">
        <v>-0.04</v>
      </c>
      <c r="WD20" s="55">
        <v>-3.7900000000000003E-2</v>
      </c>
      <c r="WE20" s="55">
        <v>-0.1143</v>
      </c>
      <c r="WF20" s="55">
        <v>-0.50580000000000003</v>
      </c>
      <c r="WG20" s="55">
        <v>-0.25119999999999998</v>
      </c>
      <c r="WH20" s="55">
        <v>0.1106</v>
      </c>
      <c r="WI20" s="55">
        <v>-8.8300000000000003E-2</v>
      </c>
      <c r="WJ20" s="55">
        <v>-0.15989999999999999</v>
      </c>
      <c r="WK20" s="55">
        <v>-0.21690000000000001</v>
      </c>
      <c r="WL20" s="55">
        <v>1.4800000000000001E-2</v>
      </c>
      <c r="WM20" s="55">
        <v>-0.41149999999999998</v>
      </c>
      <c r="WN20" s="55">
        <v>-0.16400000000000001</v>
      </c>
      <c r="WO20" s="55">
        <v>-7.6700000000000004E-2</v>
      </c>
      <c r="WP20" s="55">
        <v>1.4E-3</v>
      </c>
      <c r="WQ20" s="55">
        <v>-0.1089</v>
      </c>
      <c r="WR20" s="55">
        <v>-3.8100000000000002E-2</v>
      </c>
      <c r="WS20" s="55">
        <v>-5.8000000000000003E-2</v>
      </c>
      <c r="WT20" s="55">
        <v>-0.2797</v>
      </c>
      <c r="WU20" s="55">
        <v>-0.27350000000000002</v>
      </c>
      <c r="WV20" s="55">
        <v>-4.9200000000000001E-2</v>
      </c>
      <c r="WW20" s="55">
        <v>0.3826</v>
      </c>
      <c r="WX20" s="55">
        <v>-0.25509999999999999</v>
      </c>
      <c r="WY20" s="55">
        <v>-2.2200000000000001E-2</v>
      </c>
      <c r="WZ20" s="55">
        <v>-0.32340000000000002</v>
      </c>
      <c r="XA20" s="55">
        <v>-0.3594</v>
      </c>
      <c r="XB20" s="55">
        <v>-0.28389999999999999</v>
      </c>
      <c r="XC20" s="55">
        <v>-0.1183</v>
      </c>
      <c r="XD20" s="55">
        <v>-0.1389</v>
      </c>
      <c r="XE20" s="55">
        <v>-9.0499999999999997E-2</v>
      </c>
      <c r="XF20" s="55">
        <v>-8.7400000000000005E-2</v>
      </c>
      <c r="XG20" s="55">
        <v>-0.24590000000000001</v>
      </c>
      <c r="XH20" s="55">
        <v>-0.59040000000000004</v>
      </c>
      <c r="XI20" s="55">
        <v>-0.21129999999999999</v>
      </c>
      <c r="XJ20" s="55">
        <v>-6.2300000000000001E-2</v>
      </c>
      <c r="XK20" s="55">
        <v>5.4899999999999997E-2</v>
      </c>
      <c r="XL20" s="55">
        <v>-9.7299999999999998E-2</v>
      </c>
      <c r="XM20" s="55">
        <v>-6.5199999999999994E-2</v>
      </c>
      <c r="XN20" s="55">
        <v>1.1000000000000001E-3</v>
      </c>
      <c r="XO20" s="55">
        <v>-0.34429999999999999</v>
      </c>
      <c r="XP20" s="55">
        <v>-0.31409999999999999</v>
      </c>
      <c r="XQ20" s="55">
        <v>-6.93E-2</v>
      </c>
      <c r="XR20" s="55">
        <v>-6.5299999999999997E-2</v>
      </c>
      <c r="XS20" s="55">
        <v>-0.12479999999999999</v>
      </c>
      <c r="XT20" s="55">
        <v>6.7000000000000002E-3</v>
      </c>
      <c r="XU20" s="55">
        <v>-0.11940000000000001</v>
      </c>
      <c r="XV20" s="55">
        <v>-0.43440000000000001</v>
      </c>
      <c r="XW20" s="55">
        <v>-0.2601</v>
      </c>
      <c r="XX20" s="55">
        <v>-8.3599999999999994E-2</v>
      </c>
      <c r="XY20" s="55">
        <v>-0.3054</v>
      </c>
      <c r="XZ20" s="55">
        <v>-0.19220000000000001</v>
      </c>
      <c r="YA20" s="55">
        <v>-0.1249</v>
      </c>
      <c r="YB20" s="55">
        <v>-6.3100000000000003E-2</v>
      </c>
      <c r="YC20" s="55">
        <v>-0.36459999999999998</v>
      </c>
      <c r="YD20" s="55">
        <v>-0.37090000000000001</v>
      </c>
      <c r="YE20" s="55">
        <v>-0.28149999999999997</v>
      </c>
      <c r="YF20" s="55">
        <v>-0.1154</v>
      </c>
      <c r="YG20" s="55">
        <v>-0.13070000000000001</v>
      </c>
      <c r="YH20" s="55">
        <v>-3.5900000000000001E-2</v>
      </c>
      <c r="YI20" s="55">
        <v>-0.2384</v>
      </c>
      <c r="YJ20" s="55">
        <v>-0.36880000000000002</v>
      </c>
      <c r="YK20" s="55">
        <v>-0.35299999999999998</v>
      </c>
    </row>
    <row r="21" spans="1:661" x14ac:dyDescent="0.35">
      <c r="A21" s="66" t="s">
        <v>26</v>
      </c>
      <c r="B21" s="66" t="s">
        <v>35</v>
      </c>
      <c r="C21" s="54">
        <v>-0.05</v>
      </c>
      <c r="D21" s="54">
        <v>0.55000000000000004</v>
      </c>
      <c r="E21" s="54">
        <v>0.08</v>
      </c>
      <c r="F21" s="54">
        <v>0</v>
      </c>
      <c r="G21" s="54">
        <v>0.08</v>
      </c>
      <c r="H21" s="54">
        <v>0.15</v>
      </c>
      <c r="I21" s="54">
        <v>0.11</v>
      </c>
      <c r="J21" s="54">
        <v>0.08</v>
      </c>
      <c r="K21" s="54">
        <v>0.08</v>
      </c>
      <c r="L21" s="54">
        <v>0.01</v>
      </c>
      <c r="M21" s="54">
        <v>0.03</v>
      </c>
      <c r="N21" s="54">
        <v>0.02</v>
      </c>
      <c r="O21" s="54">
        <v>0.05</v>
      </c>
      <c r="P21" s="54">
        <v>0</v>
      </c>
      <c r="Q21" s="54">
        <v>-0.09</v>
      </c>
      <c r="R21" s="54">
        <v>7.0000000000000007E-2</v>
      </c>
      <c r="S21" s="54">
        <v>-0.05</v>
      </c>
      <c r="T21" s="54">
        <v>-0.06</v>
      </c>
      <c r="U21" s="54">
        <v>0</v>
      </c>
      <c r="V21" s="54">
        <v>0</v>
      </c>
      <c r="W21" s="54">
        <v>-0.1</v>
      </c>
      <c r="X21" s="54">
        <v>-0.18</v>
      </c>
      <c r="Y21" s="54">
        <v>-0.22</v>
      </c>
      <c r="Z21" s="54">
        <v>-0.38</v>
      </c>
      <c r="AA21" s="54">
        <v>-0.44</v>
      </c>
      <c r="AB21" s="54">
        <v>-0.44</v>
      </c>
      <c r="AC21" s="54">
        <v>-0.55000000000000004</v>
      </c>
      <c r="AD21" s="54">
        <v>-0.77</v>
      </c>
      <c r="AE21" s="54">
        <v>-1</v>
      </c>
      <c r="AF21" s="54">
        <v>-1</v>
      </c>
      <c r="AG21" s="54">
        <v>-1</v>
      </c>
      <c r="AH21" s="54">
        <v>-1</v>
      </c>
      <c r="AI21" s="54">
        <v>-1</v>
      </c>
      <c r="AJ21" s="54">
        <v>-1</v>
      </c>
      <c r="AK21" s="54">
        <v>-1</v>
      </c>
      <c r="AL21" s="54">
        <v>-1</v>
      </c>
      <c r="AM21" s="54">
        <v>-1</v>
      </c>
      <c r="AN21" s="54">
        <v>-1</v>
      </c>
      <c r="AO21" s="54">
        <v>-1</v>
      </c>
      <c r="AP21" s="54">
        <v>-1</v>
      </c>
      <c r="AQ21" s="54">
        <v>-1</v>
      </c>
      <c r="AR21" s="54">
        <v>-1</v>
      </c>
      <c r="AS21" s="54">
        <v>-1</v>
      </c>
      <c r="AT21" s="54">
        <v>-1</v>
      </c>
      <c r="AU21" s="54">
        <v>-1</v>
      </c>
      <c r="AV21" s="54">
        <v>-1</v>
      </c>
      <c r="AW21" s="54">
        <v>-1</v>
      </c>
      <c r="AX21" s="54">
        <v>-1</v>
      </c>
      <c r="AY21" s="54">
        <v>-1</v>
      </c>
      <c r="AZ21" s="54">
        <v>-1</v>
      </c>
      <c r="BA21" s="54">
        <v>-1</v>
      </c>
      <c r="BB21" s="54">
        <v>-1</v>
      </c>
      <c r="BC21" s="54">
        <v>-1</v>
      </c>
      <c r="BD21" s="54">
        <v>-1</v>
      </c>
      <c r="BE21" s="54">
        <v>-1</v>
      </c>
      <c r="BF21" s="54">
        <v>-1</v>
      </c>
      <c r="BG21" s="54">
        <v>-1</v>
      </c>
      <c r="BH21" s="54">
        <v>-1</v>
      </c>
      <c r="BI21" s="54">
        <v>-1</v>
      </c>
      <c r="BJ21" s="54">
        <v>-1</v>
      </c>
      <c r="BK21" s="54">
        <v>-1</v>
      </c>
      <c r="BL21" s="54">
        <v>-1</v>
      </c>
      <c r="BM21" s="54">
        <v>-1</v>
      </c>
      <c r="BN21" s="54">
        <v>-1</v>
      </c>
      <c r="BO21" s="54">
        <v>-1</v>
      </c>
      <c r="BP21" s="54">
        <v>-1</v>
      </c>
      <c r="BQ21" s="54">
        <v>-1</v>
      </c>
      <c r="BR21" s="54">
        <v>-1</v>
      </c>
      <c r="BS21" s="54">
        <v>-1</v>
      </c>
      <c r="BT21" s="54">
        <v>-1</v>
      </c>
      <c r="BU21" s="54">
        <v>-1</v>
      </c>
      <c r="BV21" s="54">
        <v>-1</v>
      </c>
      <c r="BW21" s="54">
        <v>-1</v>
      </c>
      <c r="BX21" s="54">
        <v>-1</v>
      </c>
      <c r="BY21" s="54">
        <v>-1</v>
      </c>
      <c r="BZ21" s="54">
        <v>-1</v>
      </c>
      <c r="CA21" s="54">
        <v>-1</v>
      </c>
      <c r="CB21" s="54">
        <v>-1</v>
      </c>
      <c r="CC21" s="54">
        <v>-1</v>
      </c>
      <c r="CD21" s="54">
        <v>-1</v>
      </c>
      <c r="CE21" s="54">
        <v>-1</v>
      </c>
      <c r="CF21" s="54">
        <v>-1</v>
      </c>
      <c r="CG21" s="54">
        <v>-1</v>
      </c>
      <c r="CH21" s="54">
        <v>-1</v>
      </c>
      <c r="CI21" s="54">
        <v>-1</v>
      </c>
      <c r="CJ21" s="54">
        <v>-1</v>
      </c>
      <c r="CK21" s="55">
        <v>-0.99980000000000002</v>
      </c>
      <c r="CL21" s="55">
        <v>-0.99960000000000004</v>
      </c>
      <c r="CM21" s="55">
        <v>-0.97250000000000003</v>
      </c>
      <c r="CN21" s="55">
        <v>-0.97719999999999996</v>
      </c>
      <c r="CO21" s="55">
        <v>-0.97929999999999995</v>
      </c>
      <c r="CP21" s="55">
        <v>-0.96789999999999998</v>
      </c>
      <c r="CQ21" s="55">
        <v>-0.97750000000000004</v>
      </c>
      <c r="CR21" s="55">
        <v>-0.96889999999999998</v>
      </c>
      <c r="CS21" s="55">
        <v>-0.98499999999999999</v>
      </c>
      <c r="CT21" s="55">
        <v>-0.99129999999999996</v>
      </c>
      <c r="CU21" s="55">
        <v>-0.98770000000000002</v>
      </c>
      <c r="CV21" s="55">
        <v>-0.98729999999999996</v>
      </c>
      <c r="CW21" s="55">
        <v>-0.99229999999999996</v>
      </c>
      <c r="CX21" s="55">
        <v>-0.97130000000000005</v>
      </c>
      <c r="CY21" s="55">
        <v>-0.9829</v>
      </c>
      <c r="CZ21" s="55">
        <v>-0.95189999999999997</v>
      </c>
      <c r="DA21" s="55">
        <v>-0.92949999999999999</v>
      </c>
      <c r="DB21" s="55">
        <v>-0.92659999999999998</v>
      </c>
      <c r="DC21" s="55">
        <v>-0.97270000000000001</v>
      </c>
      <c r="DD21" s="55">
        <v>-0.98119999999999996</v>
      </c>
      <c r="DE21" s="55">
        <v>-0.96830000000000005</v>
      </c>
      <c r="DF21" s="55">
        <v>-0.96009999999999995</v>
      </c>
      <c r="DG21" s="55">
        <v>-0.95309999999999995</v>
      </c>
      <c r="DH21" s="55">
        <v>-0.91059999999999997</v>
      </c>
      <c r="DI21" s="55">
        <v>-0.88470000000000004</v>
      </c>
      <c r="DJ21" s="55">
        <v>-0.90880000000000005</v>
      </c>
      <c r="DK21" s="55">
        <v>-0.92569999999999997</v>
      </c>
      <c r="DL21" s="55">
        <v>-0.93240000000000001</v>
      </c>
      <c r="DM21" s="55">
        <v>-0.91390000000000005</v>
      </c>
      <c r="DN21" s="55">
        <v>-0.88270000000000004</v>
      </c>
      <c r="DO21" s="55">
        <v>-0.86250000000000004</v>
      </c>
      <c r="DP21" s="55">
        <v>-0.8911</v>
      </c>
      <c r="DQ21" s="54">
        <v>-0.91</v>
      </c>
      <c r="DR21" s="55">
        <v>-0.91600000000000004</v>
      </c>
      <c r="DS21" s="55">
        <v>-0.95799999999999996</v>
      </c>
      <c r="DT21" s="55">
        <v>-0.91310000000000002</v>
      </c>
      <c r="DU21" s="55">
        <v>-0.9214</v>
      </c>
      <c r="DV21" s="54">
        <v>-0.9</v>
      </c>
      <c r="DW21" s="55">
        <v>-0.83430000000000004</v>
      </c>
      <c r="DX21" s="55">
        <v>-0.9052</v>
      </c>
      <c r="DY21" s="55">
        <v>-0.90759999999999996</v>
      </c>
      <c r="DZ21" s="55">
        <v>-0.8508</v>
      </c>
      <c r="EA21" s="55">
        <v>-0.86480000000000001</v>
      </c>
      <c r="EB21" s="55">
        <v>-0.79669999999999996</v>
      </c>
      <c r="EC21" s="55">
        <v>-0.76849999999999996</v>
      </c>
      <c r="ED21" s="55">
        <v>-0.77349999999999997</v>
      </c>
      <c r="EE21" s="55">
        <v>-0.86299999999999999</v>
      </c>
      <c r="EF21" s="55">
        <v>-0.8427</v>
      </c>
      <c r="EG21" s="55">
        <v>-0.84130000000000005</v>
      </c>
      <c r="EH21" s="55">
        <v>-0.82479999999999998</v>
      </c>
      <c r="EI21" s="55">
        <v>-0.77549999999999997</v>
      </c>
      <c r="EJ21" s="55">
        <v>-0.77590000000000003</v>
      </c>
      <c r="EK21" s="55">
        <v>-0.74970000000000003</v>
      </c>
      <c r="EL21" s="55">
        <v>-0.85489999999999999</v>
      </c>
      <c r="EM21" s="55">
        <v>-0.88770000000000004</v>
      </c>
      <c r="EN21" s="55">
        <v>-0.84550000000000003</v>
      </c>
      <c r="EO21" s="55">
        <v>-0.83450000000000002</v>
      </c>
      <c r="EP21" s="55">
        <v>-0.82289999999999996</v>
      </c>
      <c r="EQ21" s="55">
        <v>-0.74990000000000001</v>
      </c>
      <c r="ER21" s="55">
        <v>-0.76470000000000005</v>
      </c>
      <c r="ES21" s="55">
        <v>-0.87290000000000001</v>
      </c>
      <c r="ET21" s="55">
        <v>-0.86699999999999999</v>
      </c>
      <c r="EU21" s="55">
        <v>-0.84519999999999995</v>
      </c>
      <c r="EV21" s="55">
        <v>-0.84619999999999995</v>
      </c>
      <c r="EW21" s="55">
        <v>-0.79959999999999998</v>
      </c>
      <c r="EX21" s="55">
        <v>-0.73629999999999995</v>
      </c>
      <c r="EY21" s="55">
        <v>-0.75439999999999996</v>
      </c>
      <c r="EZ21" s="55">
        <v>-0.86990000000000001</v>
      </c>
      <c r="FA21" s="55">
        <v>-0.87190000000000001</v>
      </c>
      <c r="FB21" s="55">
        <v>-0.89670000000000005</v>
      </c>
      <c r="FC21" s="55">
        <v>-0.8589</v>
      </c>
      <c r="FD21" s="55">
        <v>-0.78759999999999997</v>
      </c>
      <c r="FE21" s="55">
        <v>-0.7349</v>
      </c>
      <c r="FF21" s="55">
        <v>-0.72619999999999996</v>
      </c>
      <c r="FG21" s="55">
        <v>-0.83979999999999999</v>
      </c>
      <c r="FH21" s="55">
        <v>-0.85599999999999998</v>
      </c>
      <c r="FI21" s="55">
        <v>-0.82840000000000003</v>
      </c>
      <c r="FJ21" s="55">
        <v>-0.83520000000000005</v>
      </c>
      <c r="FK21" s="55">
        <v>-0.79820000000000002</v>
      </c>
      <c r="FL21" s="55">
        <v>-0.70989999999999998</v>
      </c>
      <c r="FM21" s="55">
        <v>-0.7167</v>
      </c>
      <c r="FN21" s="55">
        <v>-0.87839999999999996</v>
      </c>
      <c r="FO21" s="55">
        <v>-0.84850000000000003</v>
      </c>
      <c r="FP21" s="55">
        <v>-0.78200000000000003</v>
      </c>
      <c r="FQ21" s="55">
        <v>-0.83179999999999998</v>
      </c>
      <c r="FR21" s="55">
        <v>-0.74109999999999998</v>
      </c>
      <c r="FS21" s="55">
        <v>-0.6774</v>
      </c>
      <c r="FT21" s="55">
        <v>-0.68840000000000001</v>
      </c>
      <c r="FU21" s="55">
        <v>-0.84209999999999996</v>
      </c>
      <c r="FV21" s="55">
        <v>-0.85529999999999995</v>
      </c>
      <c r="FW21" s="55">
        <v>-0.85650000000000004</v>
      </c>
      <c r="FX21" s="55">
        <v>-0.8589</v>
      </c>
      <c r="FY21" s="55">
        <v>-0.75649999999999995</v>
      </c>
      <c r="FZ21" s="55">
        <v>-0.69779999999999998</v>
      </c>
      <c r="GA21" s="55">
        <v>-0.72529999999999994</v>
      </c>
      <c r="GB21" s="55">
        <v>-0.75680000000000003</v>
      </c>
      <c r="GC21" s="55">
        <v>-0.75860000000000005</v>
      </c>
      <c r="GD21" s="55">
        <v>-0.76390000000000002</v>
      </c>
      <c r="GE21" s="55">
        <v>-0.73129999999999995</v>
      </c>
      <c r="GF21" s="55">
        <v>-0.629</v>
      </c>
      <c r="GG21" s="55">
        <v>-0.60870000000000002</v>
      </c>
      <c r="GH21" s="55">
        <v>-0.60019999999999996</v>
      </c>
      <c r="GI21" s="55">
        <v>-0.71050000000000002</v>
      </c>
      <c r="GJ21" s="55">
        <v>-0.74139999999999995</v>
      </c>
      <c r="GK21" s="55">
        <v>-0.67249999999999999</v>
      </c>
      <c r="GL21" s="55">
        <v>-0.60609999999999997</v>
      </c>
      <c r="GM21" s="55">
        <v>-0.65629999999999999</v>
      </c>
      <c r="GN21" s="55">
        <v>-0.58589999999999998</v>
      </c>
      <c r="GO21" s="55">
        <v>-0.62460000000000004</v>
      </c>
      <c r="GP21" s="55">
        <v>-0.86299999999999999</v>
      </c>
      <c r="GQ21" s="55">
        <v>-0.69950000000000001</v>
      </c>
      <c r="GR21" s="55">
        <v>-0.76600000000000001</v>
      </c>
      <c r="GS21" s="55">
        <v>-0.80059999999999998</v>
      </c>
      <c r="GT21" s="55">
        <v>-0.62319999999999998</v>
      </c>
      <c r="GU21" s="55">
        <v>-0.52910000000000001</v>
      </c>
      <c r="GV21" s="55">
        <v>-0.37580000000000002</v>
      </c>
      <c r="GW21" s="55">
        <v>-0.498</v>
      </c>
      <c r="GX21" s="55">
        <v>-0.83860000000000001</v>
      </c>
      <c r="GY21" s="55">
        <v>-0.86319999999999997</v>
      </c>
      <c r="GZ21" s="55">
        <v>-0.85029999999999994</v>
      </c>
      <c r="HA21" s="55">
        <v>-0.68289999999999995</v>
      </c>
      <c r="HB21" s="55">
        <v>-0.60760000000000003</v>
      </c>
      <c r="HC21" s="55">
        <v>-0.60319999999999996</v>
      </c>
      <c r="HD21" s="55">
        <v>-0.79579999999999995</v>
      </c>
      <c r="HE21" s="55">
        <v>-0.79659999999999997</v>
      </c>
      <c r="HF21" s="55">
        <v>-0.80279999999999996</v>
      </c>
      <c r="HG21" s="55">
        <v>-0.81740000000000002</v>
      </c>
      <c r="HH21" s="55">
        <v>-0.66879999999999995</v>
      </c>
      <c r="HI21" s="55">
        <v>-0.58050000000000002</v>
      </c>
      <c r="HJ21" s="55">
        <v>-0.60270000000000001</v>
      </c>
      <c r="HK21" s="55">
        <v>-0.78139999999999998</v>
      </c>
      <c r="HL21" s="55">
        <v>-0.80389999999999995</v>
      </c>
      <c r="HM21" s="55">
        <v>-0.75339999999999996</v>
      </c>
      <c r="HN21" s="55">
        <v>-0.7157</v>
      </c>
      <c r="HO21" s="55">
        <v>-0.64100000000000001</v>
      </c>
      <c r="HP21" s="55">
        <v>-0.54330000000000001</v>
      </c>
      <c r="HQ21" s="55">
        <v>-0.54310000000000003</v>
      </c>
      <c r="HR21" s="55">
        <v>-0.69450000000000001</v>
      </c>
      <c r="HS21" s="55">
        <v>-0.81640000000000001</v>
      </c>
      <c r="HT21" s="55">
        <v>-0.76759999999999995</v>
      </c>
      <c r="HU21" s="55">
        <v>-0.76359999999999995</v>
      </c>
      <c r="HV21" s="55">
        <v>-0.66830000000000001</v>
      </c>
      <c r="HW21" s="55">
        <v>-0.56030000000000002</v>
      </c>
      <c r="HX21" s="55">
        <v>-0.5877</v>
      </c>
      <c r="HY21" s="55">
        <v>-0.72419999999999995</v>
      </c>
      <c r="HZ21" s="55">
        <v>-0.77470000000000006</v>
      </c>
      <c r="IA21" s="55">
        <v>-0.72319999999999995</v>
      </c>
      <c r="IB21" s="55">
        <v>-0.74180000000000001</v>
      </c>
      <c r="IC21" s="55">
        <v>-0.60260000000000002</v>
      </c>
      <c r="ID21" s="55">
        <v>-0.54969999999999997</v>
      </c>
      <c r="IE21" s="55">
        <v>-0.70050000000000001</v>
      </c>
      <c r="IF21" s="55">
        <v>-0.79690000000000005</v>
      </c>
      <c r="IG21" s="55">
        <v>-0.80179999999999996</v>
      </c>
      <c r="IH21" s="55">
        <v>-0.74980000000000002</v>
      </c>
      <c r="II21" s="55">
        <v>-0.71089999999999998</v>
      </c>
      <c r="IJ21" s="55">
        <v>-0.67010000000000003</v>
      </c>
      <c r="IK21" s="55">
        <v>-0.50629999999999997</v>
      </c>
      <c r="IL21" s="55">
        <v>-0.49569999999999997</v>
      </c>
      <c r="IM21" s="55">
        <v>-0.75539999999999996</v>
      </c>
      <c r="IN21" s="55">
        <v>-0.72850000000000004</v>
      </c>
      <c r="IO21" s="55">
        <v>-0.74299999999999999</v>
      </c>
      <c r="IP21" s="55">
        <v>-0.71899999999999997</v>
      </c>
      <c r="IQ21" s="55">
        <v>-0.57389999999999997</v>
      </c>
      <c r="IR21" s="55">
        <v>-0.50109999999999999</v>
      </c>
      <c r="IS21" s="55">
        <v>-0.65590000000000004</v>
      </c>
      <c r="IT21" s="55">
        <v>-0.77890000000000004</v>
      </c>
      <c r="IU21" s="55">
        <v>-0.75580000000000003</v>
      </c>
      <c r="IV21" s="55">
        <v>-0.68830000000000002</v>
      </c>
      <c r="IW21" s="55">
        <v>-0.71150000000000002</v>
      </c>
      <c r="IX21" s="55">
        <v>-0.629</v>
      </c>
      <c r="IY21" s="55">
        <v>-0.66910000000000003</v>
      </c>
      <c r="IZ21" s="55">
        <v>-0.69520000000000004</v>
      </c>
      <c r="JA21" s="55">
        <v>-0.77739999999999998</v>
      </c>
      <c r="JB21" s="55">
        <v>-0.81759999999999999</v>
      </c>
      <c r="JC21" s="55">
        <v>-0.83389999999999997</v>
      </c>
      <c r="JD21" s="55">
        <v>-0.79790000000000005</v>
      </c>
      <c r="JE21" s="55">
        <v>-0.64049999999999996</v>
      </c>
      <c r="JF21" s="55">
        <v>-0.55520000000000003</v>
      </c>
      <c r="JG21" s="55">
        <v>-0.59460000000000002</v>
      </c>
      <c r="JH21" s="55">
        <v>-0.77190000000000003</v>
      </c>
      <c r="JI21" s="55">
        <v>-0.66039999999999999</v>
      </c>
      <c r="JJ21" s="55">
        <v>-0.74929999999999997</v>
      </c>
      <c r="JK21" s="55">
        <v>-0.78439999999999999</v>
      </c>
      <c r="JL21" s="55">
        <v>-0.62760000000000005</v>
      </c>
      <c r="JM21" s="55">
        <v>-0.60870000000000002</v>
      </c>
      <c r="JN21" s="55">
        <v>-0.65810000000000002</v>
      </c>
      <c r="JO21" s="55">
        <v>-0.79320000000000002</v>
      </c>
      <c r="JP21" s="55">
        <v>-0.81540000000000001</v>
      </c>
      <c r="JQ21" s="55">
        <v>-0.81730000000000003</v>
      </c>
      <c r="JR21" s="55">
        <v>-0.77949999999999997</v>
      </c>
      <c r="JS21" s="55">
        <v>-0.67589999999999995</v>
      </c>
      <c r="JT21" s="55">
        <v>-0.60529999999999995</v>
      </c>
      <c r="JU21" s="55">
        <v>-0.66500000000000004</v>
      </c>
      <c r="JV21" s="55">
        <v>-0.79730000000000001</v>
      </c>
      <c r="JW21" s="55">
        <v>-0.78900000000000003</v>
      </c>
      <c r="JX21" s="55">
        <v>-0.76539999999999997</v>
      </c>
      <c r="JY21" s="55">
        <v>-0.74209999999999998</v>
      </c>
      <c r="JZ21" s="55">
        <v>-0.76290000000000002</v>
      </c>
      <c r="KA21" s="55">
        <v>-0.64100000000000001</v>
      </c>
      <c r="KB21" s="55">
        <v>-0.58979999999999999</v>
      </c>
      <c r="KC21" s="55">
        <v>-0.82340000000000002</v>
      </c>
      <c r="KD21" s="55">
        <v>-0.85060000000000002</v>
      </c>
      <c r="KE21" s="55">
        <v>-0.83089999999999997</v>
      </c>
      <c r="KF21" s="55">
        <v>-0.80879999999999996</v>
      </c>
      <c r="KG21" s="55">
        <v>-0.76359999999999995</v>
      </c>
      <c r="KH21" s="55">
        <v>-0.68030000000000002</v>
      </c>
      <c r="KI21" s="55">
        <v>-0.70660000000000001</v>
      </c>
      <c r="KJ21" s="55">
        <v>-0.86199999999999999</v>
      </c>
      <c r="KK21" s="55">
        <v>-0.84199999999999997</v>
      </c>
      <c r="KL21" s="55">
        <v>-0.85189999999999999</v>
      </c>
      <c r="KM21" s="55">
        <v>-0.81799999999999995</v>
      </c>
      <c r="KN21" s="55">
        <v>-0.69279999999999997</v>
      </c>
      <c r="KO21" s="55">
        <v>-0.6391</v>
      </c>
      <c r="KP21" s="55">
        <v>-0.67649999999999999</v>
      </c>
      <c r="KQ21" s="55">
        <v>-0.86509999999999998</v>
      </c>
      <c r="KR21" s="55">
        <v>-0.85609999999999997</v>
      </c>
      <c r="KS21" s="55">
        <v>-0.91279999999999994</v>
      </c>
      <c r="KT21" s="54">
        <v>-0.85</v>
      </c>
      <c r="KU21" s="55">
        <v>-0.76119999999999999</v>
      </c>
      <c r="KV21" s="55">
        <v>-0.63890000000000002</v>
      </c>
      <c r="KW21" s="55">
        <v>-0.69020000000000004</v>
      </c>
      <c r="KX21" s="55">
        <v>-0.80740000000000001</v>
      </c>
      <c r="KY21" s="55">
        <v>-0.75329999999999997</v>
      </c>
      <c r="KZ21" s="55">
        <v>-0.62209999999999999</v>
      </c>
      <c r="LA21" s="55">
        <v>-0.92949999999999999</v>
      </c>
      <c r="LB21" s="55">
        <v>-0.96340000000000003</v>
      </c>
      <c r="LC21" s="55">
        <v>-0.92010000000000003</v>
      </c>
      <c r="LD21" s="55">
        <v>-0.87560000000000004</v>
      </c>
      <c r="LE21" s="55">
        <v>-0.86719999999999997</v>
      </c>
      <c r="LF21" s="55">
        <v>-0.92420000000000002</v>
      </c>
      <c r="LG21" s="55">
        <v>-0.83299999999999996</v>
      </c>
      <c r="LH21" s="55">
        <v>-0.67969999999999997</v>
      </c>
      <c r="LI21" s="55">
        <v>-0.89270000000000005</v>
      </c>
      <c r="LJ21" s="55">
        <v>-0.71799999999999997</v>
      </c>
      <c r="LK21" s="55">
        <v>-0.88170000000000004</v>
      </c>
      <c r="LL21" s="55">
        <v>-0.8377</v>
      </c>
      <c r="LM21" s="55">
        <v>-0.84930000000000005</v>
      </c>
      <c r="LN21" s="55">
        <v>-0.95609999999999995</v>
      </c>
      <c r="LO21" s="55">
        <v>-0.89500000000000002</v>
      </c>
      <c r="LP21" s="55">
        <v>-0.8911</v>
      </c>
      <c r="LQ21" s="55">
        <v>-0.85450000000000004</v>
      </c>
      <c r="LR21" s="55">
        <v>-0.84850000000000003</v>
      </c>
      <c r="LS21" s="55">
        <v>-0.9325</v>
      </c>
      <c r="LT21" s="55">
        <v>-0.93379999999999996</v>
      </c>
      <c r="LU21" s="55">
        <v>-0.93300000000000005</v>
      </c>
      <c r="LV21" s="55">
        <v>-0.91020000000000001</v>
      </c>
      <c r="LW21" s="55">
        <v>-0.89780000000000004</v>
      </c>
      <c r="LX21" s="55">
        <v>-0.8508</v>
      </c>
      <c r="LY21" s="55">
        <v>-0.87039999999999995</v>
      </c>
      <c r="LZ21" s="55">
        <v>-0.82709999999999995</v>
      </c>
      <c r="MA21" s="55">
        <v>-0.86729999999999996</v>
      </c>
      <c r="MB21" s="55">
        <v>-0.88839999999999997</v>
      </c>
      <c r="MC21" s="55">
        <v>-0.88719999999999999</v>
      </c>
      <c r="MD21" s="55">
        <v>-0.75800000000000001</v>
      </c>
      <c r="ME21" s="55">
        <v>-0.6986</v>
      </c>
      <c r="MF21" s="55">
        <v>-0.73070000000000002</v>
      </c>
      <c r="MG21" s="55">
        <v>-0.82699999999999996</v>
      </c>
      <c r="MH21" s="55">
        <v>-0.83640000000000003</v>
      </c>
      <c r="MI21" s="55">
        <v>-0.79679999999999995</v>
      </c>
      <c r="MJ21" s="55">
        <v>-0.79710000000000003</v>
      </c>
      <c r="MK21" s="55">
        <v>-0.70479999999999998</v>
      </c>
      <c r="ML21" s="55">
        <v>-0.63100000000000001</v>
      </c>
      <c r="MM21" s="55">
        <v>-0.81830000000000003</v>
      </c>
      <c r="MN21" s="55">
        <v>-0.88829999999999998</v>
      </c>
      <c r="MO21" s="55">
        <v>-0.86709999999999998</v>
      </c>
      <c r="MP21" s="55">
        <v>-0.80800000000000005</v>
      </c>
      <c r="MQ21" s="55">
        <v>-0.75980000000000003</v>
      </c>
      <c r="MR21" s="55">
        <v>-0.65100000000000002</v>
      </c>
      <c r="MS21" s="55">
        <v>-0.62370000000000003</v>
      </c>
      <c r="MT21" s="55">
        <v>-0.82699999999999996</v>
      </c>
      <c r="MU21" s="55">
        <v>-0.84570000000000001</v>
      </c>
      <c r="MV21" s="55">
        <v>-0.82599999999999996</v>
      </c>
      <c r="MW21" s="55">
        <v>-0.83360000000000001</v>
      </c>
      <c r="MX21" s="55">
        <v>-0.8236</v>
      </c>
      <c r="MY21" s="55">
        <v>-0.77839999999999998</v>
      </c>
      <c r="MZ21" s="55">
        <v>-0.72019999999999995</v>
      </c>
      <c r="NA21" s="55">
        <v>-0.53420000000000001</v>
      </c>
      <c r="NB21" s="55">
        <v>-0.68769999999999998</v>
      </c>
      <c r="NC21" s="55">
        <v>-0.78549999999999998</v>
      </c>
      <c r="ND21" s="55">
        <v>-0.80579999999999996</v>
      </c>
      <c r="NE21" s="55">
        <v>-0.91200000000000003</v>
      </c>
      <c r="NF21" s="55">
        <v>-0.74790000000000001</v>
      </c>
      <c r="NG21" s="55">
        <v>-0.65039999999999998</v>
      </c>
      <c r="NH21" s="55">
        <v>-0.68569999999999998</v>
      </c>
      <c r="NI21" s="55">
        <v>-0.86199999999999999</v>
      </c>
      <c r="NJ21" s="55">
        <v>-0.82320000000000004</v>
      </c>
      <c r="NK21" s="55">
        <v>-0.68600000000000005</v>
      </c>
      <c r="NL21" s="55">
        <v>-0.75880000000000003</v>
      </c>
      <c r="NM21" s="55">
        <v>-0.6673</v>
      </c>
      <c r="NN21" s="55">
        <v>-0.56789999999999996</v>
      </c>
      <c r="NO21" s="55">
        <v>-0.72560000000000002</v>
      </c>
      <c r="NP21" s="55">
        <v>-0.81420000000000003</v>
      </c>
      <c r="NQ21" s="55">
        <v>-0.78159999999999996</v>
      </c>
      <c r="NR21" s="55">
        <v>-0.74409999999999998</v>
      </c>
      <c r="NS21" s="54">
        <v>-0.78</v>
      </c>
      <c r="NT21" s="55">
        <v>-0.6643</v>
      </c>
      <c r="NU21" s="55">
        <v>-0.58589999999999998</v>
      </c>
      <c r="NV21" s="55">
        <v>-0.66110000000000002</v>
      </c>
      <c r="NW21" s="55">
        <v>-0.82620000000000005</v>
      </c>
      <c r="NX21" s="55">
        <v>-0.76400000000000001</v>
      </c>
      <c r="NY21" s="55">
        <v>-0.69389999999999996</v>
      </c>
      <c r="NZ21" s="55">
        <v>-0.64700000000000002</v>
      </c>
      <c r="OA21" s="55">
        <v>-0.61129999999999995</v>
      </c>
      <c r="OB21" s="55">
        <v>-0.52339999999999998</v>
      </c>
      <c r="OC21" s="55">
        <v>-0.56720000000000004</v>
      </c>
      <c r="OD21" s="55">
        <v>-0.78369999999999995</v>
      </c>
      <c r="OE21" s="55">
        <v>-0.80600000000000005</v>
      </c>
      <c r="OF21" s="55">
        <v>-0.72119999999999995</v>
      </c>
      <c r="OG21" s="55">
        <v>-0.76490000000000002</v>
      </c>
      <c r="OH21" s="55">
        <v>-0.63260000000000005</v>
      </c>
      <c r="OI21" s="55">
        <v>-0.53849999999999998</v>
      </c>
      <c r="OJ21" s="55">
        <v>-0.56979999999999997</v>
      </c>
      <c r="OK21" s="55">
        <v>-0.74639999999999995</v>
      </c>
      <c r="OL21" s="55">
        <v>-0.77849999999999997</v>
      </c>
      <c r="OM21" s="55">
        <v>-0.81859999999999999</v>
      </c>
      <c r="ON21" s="55">
        <v>-0.73670000000000002</v>
      </c>
      <c r="OO21" s="55">
        <v>-0.5625</v>
      </c>
      <c r="OP21" s="55">
        <v>-0.53110000000000002</v>
      </c>
      <c r="OQ21" s="55">
        <v>-0.64470000000000005</v>
      </c>
      <c r="OR21" s="55">
        <v>-0.66600000000000004</v>
      </c>
      <c r="OS21" s="55">
        <v>-0.57679999999999998</v>
      </c>
      <c r="OT21" s="55">
        <v>-0.77859999999999996</v>
      </c>
      <c r="OU21" s="55">
        <v>-0.68700000000000006</v>
      </c>
      <c r="OV21" s="55">
        <v>-0.53620000000000001</v>
      </c>
      <c r="OW21" s="55">
        <v>-0.53600000000000003</v>
      </c>
      <c r="OX21" s="55">
        <v>-0.45629999999999998</v>
      </c>
      <c r="OY21" s="55">
        <v>-0.60260000000000002</v>
      </c>
      <c r="OZ21" s="55">
        <v>-0.66639999999999999</v>
      </c>
      <c r="PA21" s="55">
        <v>-0.62529999999999997</v>
      </c>
      <c r="PB21" s="55">
        <v>-0.62639999999999996</v>
      </c>
      <c r="PC21" s="55">
        <v>-0.55310000000000004</v>
      </c>
      <c r="PD21" s="55">
        <v>-0.47899999999999998</v>
      </c>
      <c r="PE21" s="55">
        <v>-0.51470000000000005</v>
      </c>
      <c r="PF21" s="55">
        <v>-0.77180000000000004</v>
      </c>
      <c r="PG21" s="55">
        <v>-0.75029999999999997</v>
      </c>
      <c r="PH21" s="55">
        <v>-0.78069999999999995</v>
      </c>
      <c r="PI21" s="55">
        <v>-0.69450000000000001</v>
      </c>
      <c r="PJ21" s="55">
        <v>-0.51200000000000001</v>
      </c>
      <c r="PK21" s="55">
        <v>-0.82469999999999999</v>
      </c>
      <c r="PL21" s="55">
        <v>-0.54469999999999996</v>
      </c>
      <c r="PM21" s="55">
        <v>-0.68289999999999995</v>
      </c>
      <c r="PN21" s="55">
        <v>-0.63390000000000002</v>
      </c>
      <c r="PO21" s="55">
        <v>-0.73199999999999998</v>
      </c>
      <c r="PP21" s="55">
        <v>-0.70920000000000005</v>
      </c>
      <c r="PQ21" s="55">
        <v>-0.49149999999999999</v>
      </c>
      <c r="PR21" s="55">
        <v>-0.47960000000000003</v>
      </c>
      <c r="PS21" s="55">
        <v>-0.48409999999999997</v>
      </c>
      <c r="PT21" s="55">
        <v>-0.70640000000000003</v>
      </c>
      <c r="PU21" s="55">
        <v>-0.64839999999999998</v>
      </c>
      <c r="PV21" s="55">
        <v>-0.60140000000000005</v>
      </c>
      <c r="PW21" s="55">
        <v>-0.60929999999999995</v>
      </c>
      <c r="PX21" s="55">
        <v>-0.51549999999999996</v>
      </c>
      <c r="PY21" s="55">
        <v>-0.34260000000000002</v>
      </c>
      <c r="PZ21" s="55">
        <v>-0.35649999999999998</v>
      </c>
      <c r="QA21" s="55">
        <v>-0.72460000000000002</v>
      </c>
      <c r="QB21" s="55">
        <v>-0.70179999999999998</v>
      </c>
      <c r="QC21" s="55">
        <v>-0.58720000000000006</v>
      </c>
      <c r="QD21" s="55">
        <v>-0.57069999999999999</v>
      </c>
      <c r="QE21" s="55">
        <v>-0.48599999999999999</v>
      </c>
      <c r="QF21" s="55">
        <v>-0.36009999999999998</v>
      </c>
      <c r="QG21" s="55">
        <v>-0.40560000000000002</v>
      </c>
      <c r="QH21" s="55">
        <v>-0.64600000000000002</v>
      </c>
      <c r="QI21" s="55">
        <v>-0.62590000000000001</v>
      </c>
      <c r="QJ21" s="55">
        <v>-0.62270000000000003</v>
      </c>
      <c r="QK21" s="55">
        <v>-0.56179999999999997</v>
      </c>
      <c r="QL21" s="55">
        <v>-0.48909999999999998</v>
      </c>
      <c r="QM21" s="55">
        <v>-0.39369999999999999</v>
      </c>
      <c r="QN21" s="55">
        <v>-0.48110000000000003</v>
      </c>
      <c r="QO21" s="55">
        <v>-0.61229999999999996</v>
      </c>
      <c r="QP21" s="55">
        <v>-0.58809999999999996</v>
      </c>
      <c r="QQ21" s="54">
        <v>-0.53</v>
      </c>
      <c r="QR21" s="55">
        <v>-0.42909999999999998</v>
      </c>
      <c r="QS21" s="55">
        <v>-0.28349999999999997</v>
      </c>
      <c r="QT21" s="55">
        <v>-0.2329</v>
      </c>
      <c r="QU21" s="55">
        <v>-0.3831</v>
      </c>
      <c r="QV21" s="55">
        <v>-0.56069999999999998</v>
      </c>
      <c r="QW21" s="55">
        <v>-0.46589999999999998</v>
      </c>
      <c r="QX21" s="55">
        <v>-0.52070000000000005</v>
      </c>
      <c r="QY21" s="55">
        <v>-0.4173</v>
      </c>
      <c r="QZ21" s="55">
        <v>-0.45019999999999999</v>
      </c>
      <c r="RA21" s="55">
        <v>-0.29170000000000001</v>
      </c>
      <c r="RB21" s="55">
        <v>-0.13159999999999999</v>
      </c>
      <c r="RC21" s="55">
        <v>-0.33100000000000002</v>
      </c>
      <c r="RD21" s="55">
        <v>-0.64500000000000002</v>
      </c>
      <c r="RE21" s="55">
        <v>-0.54079999999999995</v>
      </c>
      <c r="RF21" s="55">
        <v>-0.60060000000000002</v>
      </c>
      <c r="RG21" s="55">
        <v>-0.37890000000000001</v>
      </c>
      <c r="RH21" s="55">
        <v>-0.31280000000000002</v>
      </c>
      <c r="RI21" s="55">
        <v>-0.31580000000000003</v>
      </c>
      <c r="RJ21" s="55">
        <v>-0.61009999999999998</v>
      </c>
      <c r="RK21" s="55">
        <v>-0.59670000000000001</v>
      </c>
      <c r="RL21" s="55">
        <v>-0.55549999999999999</v>
      </c>
      <c r="RM21" s="55">
        <v>-0.50529999999999997</v>
      </c>
      <c r="RN21" s="55">
        <v>-0.43759999999999999</v>
      </c>
      <c r="RO21" s="55">
        <v>-0.2465</v>
      </c>
      <c r="RP21" s="55">
        <v>-0.4415</v>
      </c>
      <c r="RQ21" s="55">
        <v>-0.48680000000000001</v>
      </c>
      <c r="RR21" s="55">
        <v>-0.49869999999999998</v>
      </c>
      <c r="RS21" s="55">
        <v>-0.4194</v>
      </c>
      <c r="RT21" s="55">
        <v>-0.40100000000000002</v>
      </c>
      <c r="RU21" s="55">
        <v>-0.32019999999999998</v>
      </c>
      <c r="RV21" s="55">
        <v>-0.31809999999999999</v>
      </c>
      <c r="RW21" s="55">
        <v>-0.18129999999999999</v>
      </c>
      <c r="RX21" s="55">
        <v>-0.5222</v>
      </c>
      <c r="RY21" s="55">
        <v>-0.56569999999999998</v>
      </c>
      <c r="RZ21" s="55">
        <v>-0.40649999999999997</v>
      </c>
      <c r="SA21" s="55">
        <v>-0.38400000000000001</v>
      </c>
      <c r="SB21" s="55">
        <v>-0.2487</v>
      </c>
      <c r="SC21" s="55">
        <v>-0.21870000000000001</v>
      </c>
      <c r="SD21" s="55">
        <v>-0.27479999999999999</v>
      </c>
      <c r="SE21" s="55">
        <v>-0.47399999999999998</v>
      </c>
      <c r="SF21" s="55">
        <v>-0.78090000000000004</v>
      </c>
      <c r="SG21" s="55">
        <v>-0.46389999999999998</v>
      </c>
      <c r="SH21" s="55">
        <v>-0.54920000000000002</v>
      </c>
      <c r="SI21" s="55">
        <v>-0.34389999999999998</v>
      </c>
      <c r="SJ21" s="55">
        <v>-0.1457</v>
      </c>
      <c r="SK21" s="55">
        <v>-5.6399999999999999E-2</v>
      </c>
      <c r="SL21" s="55">
        <v>4.7000000000000002E-3</v>
      </c>
      <c r="SM21" s="55">
        <v>-0.5333</v>
      </c>
      <c r="SN21" s="55">
        <v>-0.46750000000000003</v>
      </c>
      <c r="SO21" s="55">
        <v>-0.43540000000000001</v>
      </c>
      <c r="SP21" s="55">
        <v>-0.39910000000000001</v>
      </c>
      <c r="SQ21" s="55">
        <v>-0.23669999999999999</v>
      </c>
      <c r="SR21" s="55">
        <v>-0.30030000000000001</v>
      </c>
      <c r="SS21" s="55">
        <v>-0.5171</v>
      </c>
      <c r="ST21" s="55">
        <v>-0.49469999999999997</v>
      </c>
      <c r="SU21" s="55">
        <v>-0.44140000000000001</v>
      </c>
      <c r="SV21" s="55">
        <v>-0.38500000000000001</v>
      </c>
      <c r="SW21" s="55">
        <v>-0.30259999999999998</v>
      </c>
      <c r="SX21" s="55">
        <v>-0.2596</v>
      </c>
      <c r="SY21" s="55">
        <v>-0.2064</v>
      </c>
      <c r="SZ21" s="55">
        <v>-0.42520000000000002</v>
      </c>
      <c r="TA21" s="55">
        <v>-0.42480000000000001</v>
      </c>
      <c r="TB21" s="55">
        <v>-0.41470000000000001</v>
      </c>
      <c r="TC21" s="55">
        <v>-0.39539999999999997</v>
      </c>
      <c r="TD21" s="55">
        <v>-0.28179999999999999</v>
      </c>
      <c r="TE21" s="55">
        <v>-0.28749999999999998</v>
      </c>
      <c r="TF21" s="55">
        <v>-0.27129999999999999</v>
      </c>
      <c r="TG21" s="55">
        <v>-0.37590000000000001</v>
      </c>
      <c r="TH21" s="55">
        <v>-0.40839999999999999</v>
      </c>
      <c r="TI21" s="55">
        <v>-0.3715</v>
      </c>
      <c r="TJ21" s="55">
        <v>-0.3332</v>
      </c>
      <c r="TK21" s="55">
        <v>-0.29670000000000002</v>
      </c>
      <c r="TL21" s="55">
        <v>-0.2412</v>
      </c>
      <c r="TM21" s="55">
        <v>-0.2833</v>
      </c>
      <c r="TN21" s="55">
        <v>-0.36930000000000002</v>
      </c>
      <c r="TO21" s="55">
        <v>-0.42209999999999998</v>
      </c>
      <c r="TP21" s="55">
        <v>-0.3352</v>
      </c>
      <c r="TQ21" s="55">
        <v>-0.31140000000000001</v>
      </c>
      <c r="TR21" s="55">
        <v>-0.20069999999999999</v>
      </c>
      <c r="TS21" s="55">
        <v>-0.24529999999999999</v>
      </c>
      <c r="TT21" s="55">
        <v>-0.21909999999999999</v>
      </c>
      <c r="TU21" s="55">
        <v>-0.4385</v>
      </c>
      <c r="TV21" s="55">
        <v>-0.52739999999999998</v>
      </c>
      <c r="TW21" s="55">
        <v>-0.49299999999999999</v>
      </c>
      <c r="TX21" s="55">
        <v>-0.45610000000000001</v>
      </c>
      <c r="TY21" s="55">
        <v>-0.3856</v>
      </c>
      <c r="TZ21" s="55">
        <v>-0.23050000000000001</v>
      </c>
      <c r="UA21" s="55">
        <v>-0.19769999999999999</v>
      </c>
      <c r="UB21" s="55">
        <v>-0.46789999999999998</v>
      </c>
      <c r="UC21" s="55">
        <v>-0.41070000000000001</v>
      </c>
      <c r="UD21" s="55">
        <v>-0.45839999999999997</v>
      </c>
      <c r="UE21" s="55">
        <v>-0.3594</v>
      </c>
      <c r="UF21" s="55">
        <v>-0.21429999999999999</v>
      </c>
      <c r="UG21" s="55">
        <v>-0.2213</v>
      </c>
      <c r="UH21" s="55">
        <v>-0.18609999999999999</v>
      </c>
      <c r="UI21" s="55">
        <v>-0.28039999999999998</v>
      </c>
      <c r="UJ21" s="55">
        <v>-0.34079999999999999</v>
      </c>
      <c r="UK21" s="55">
        <v>-0.32100000000000001</v>
      </c>
      <c r="UL21" s="55">
        <v>-0.33950000000000002</v>
      </c>
      <c r="UM21" s="55">
        <v>-0.29409999999999997</v>
      </c>
      <c r="UN21" s="55">
        <v>-0.22070000000000001</v>
      </c>
      <c r="UO21" s="55">
        <v>-0.41689999999999999</v>
      </c>
      <c r="UP21" s="55">
        <v>-0.54600000000000004</v>
      </c>
      <c r="UQ21" s="55">
        <v>-0.25080000000000002</v>
      </c>
      <c r="UR21" s="55">
        <v>-0.55989999999999995</v>
      </c>
      <c r="US21" s="55">
        <v>-0.33600000000000002</v>
      </c>
      <c r="UT21" s="55">
        <v>-0.21859999999999999</v>
      </c>
      <c r="UU21" s="55">
        <v>-7.5499999999999998E-2</v>
      </c>
      <c r="UV21" s="55">
        <v>0.17399999999999999</v>
      </c>
      <c r="UW21" s="55">
        <v>-9.6699999999999994E-2</v>
      </c>
      <c r="UX21" s="55">
        <v>-0.60319999999999996</v>
      </c>
      <c r="UY21" s="55">
        <v>-0.54410000000000003</v>
      </c>
      <c r="UZ21" s="55">
        <v>-0.49469999999999997</v>
      </c>
      <c r="VA21" s="55">
        <v>-0.26490000000000002</v>
      </c>
      <c r="VB21" s="55">
        <v>-0.2306</v>
      </c>
      <c r="VC21" s="55">
        <v>-0.24679999999999999</v>
      </c>
      <c r="VD21" s="55">
        <v>-0.48730000000000001</v>
      </c>
      <c r="VE21" s="55">
        <v>-0.50080000000000002</v>
      </c>
      <c r="VF21" s="55">
        <v>-0.49280000000000002</v>
      </c>
      <c r="VG21" s="55">
        <v>-0.52610000000000001</v>
      </c>
      <c r="VH21" s="55">
        <v>-0.30890000000000001</v>
      </c>
      <c r="VI21" s="55">
        <v>-0.27350000000000002</v>
      </c>
      <c r="VJ21" s="55">
        <v>-0.24540000000000001</v>
      </c>
      <c r="VK21" s="55">
        <v>-0.38229999999999997</v>
      </c>
      <c r="VL21" s="55">
        <v>-0.42380000000000001</v>
      </c>
      <c r="VM21" s="55">
        <v>-0.4788</v>
      </c>
      <c r="VN21" s="55">
        <v>-0.40500000000000003</v>
      </c>
      <c r="VO21" s="55">
        <v>-0.24049999999999999</v>
      </c>
      <c r="VP21" s="55">
        <v>-0.19439999999999999</v>
      </c>
      <c r="VQ21" s="55">
        <v>-0.1744</v>
      </c>
      <c r="VR21" s="55">
        <v>-0.3206</v>
      </c>
      <c r="VS21" s="55">
        <v>-0.34649999999999997</v>
      </c>
      <c r="VT21" s="55">
        <v>-0.34399999999999997</v>
      </c>
      <c r="VU21" s="55">
        <v>-0.3231</v>
      </c>
      <c r="VV21" s="55">
        <v>-0.25180000000000002</v>
      </c>
      <c r="VW21" s="55">
        <v>-8.9800000000000005E-2</v>
      </c>
      <c r="VX21" s="55">
        <v>-0.1041</v>
      </c>
      <c r="VY21" s="55">
        <v>-0.2641</v>
      </c>
      <c r="VZ21" s="55">
        <v>-0.41560000000000002</v>
      </c>
      <c r="WA21" s="55">
        <v>-0.35020000000000001</v>
      </c>
      <c r="WB21" s="55">
        <v>-0.38169999999999998</v>
      </c>
      <c r="WC21" s="55">
        <v>-0.25219999999999998</v>
      </c>
      <c r="WD21" s="55">
        <v>-0.1958</v>
      </c>
      <c r="WE21" s="55">
        <v>-0.27950000000000003</v>
      </c>
      <c r="WF21" s="55">
        <v>-0.29010000000000002</v>
      </c>
      <c r="WG21" s="55">
        <v>-0.40600000000000003</v>
      </c>
      <c r="WH21" s="55">
        <v>-0.36230000000000001</v>
      </c>
      <c r="WI21" s="55">
        <v>-0.32290000000000002</v>
      </c>
      <c r="WJ21" s="55">
        <v>-0.2039</v>
      </c>
      <c r="WK21" s="55">
        <v>-0.1958</v>
      </c>
      <c r="WL21" s="55">
        <v>-0.113</v>
      </c>
      <c r="WM21" s="55">
        <v>-0.39589999999999997</v>
      </c>
      <c r="WN21" s="55">
        <v>-0.35849999999999999</v>
      </c>
      <c r="WO21" s="55">
        <v>-0.42399999999999999</v>
      </c>
      <c r="WP21" s="55">
        <v>-0.34710000000000002</v>
      </c>
      <c r="WQ21" s="55">
        <v>-0.2283</v>
      </c>
      <c r="WR21" s="55">
        <v>-0.13589999999999999</v>
      </c>
      <c r="WS21" s="55">
        <v>-0.20549999999999999</v>
      </c>
      <c r="WT21" s="55">
        <v>-0.4919</v>
      </c>
      <c r="WU21" s="55">
        <v>-0.43090000000000001</v>
      </c>
      <c r="WV21" s="55">
        <v>-0.25140000000000001</v>
      </c>
      <c r="WW21" s="55">
        <v>-3.6600000000000001E-2</v>
      </c>
      <c r="WX21" s="55">
        <v>-0.4194</v>
      </c>
      <c r="WY21" s="55">
        <v>-0.38119999999999998</v>
      </c>
      <c r="WZ21" s="55">
        <v>-0.37640000000000001</v>
      </c>
      <c r="XA21" s="55">
        <v>-0.42549999999999999</v>
      </c>
      <c r="XB21" s="55">
        <v>-0.49630000000000002</v>
      </c>
      <c r="XC21" s="55">
        <v>-0.39729999999999999</v>
      </c>
      <c r="XD21" s="55">
        <v>-0.36299999999999999</v>
      </c>
      <c r="XE21" s="55">
        <v>-0.28100000000000003</v>
      </c>
      <c r="XF21" s="55">
        <v>-0.22009999999999999</v>
      </c>
      <c r="XG21" s="55">
        <v>-0.31109999999999999</v>
      </c>
      <c r="XH21" s="55">
        <v>-0.45229999999999998</v>
      </c>
      <c r="XI21" s="55">
        <v>-0.29060000000000002</v>
      </c>
      <c r="XJ21" s="55">
        <v>-0.30380000000000001</v>
      </c>
      <c r="XK21" s="55">
        <v>-0.16339999999999999</v>
      </c>
      <c r="XL21" s="55">
        <v>-0.21659999999999999</v>
      </c>
      <c r="XM21" s="55">
        <v>-0.16370000000000001</v>
      </c>
      <c r="XN21" s="55">
        <v>-0.18210000000000001</v>
      </c>
      <c r="XO21" s="55">
        <v>-0.4163</v>
      </c>
      <c r="XP21" s="55">
        <v>-0.37180000000000002</v>
      </c>
      <c r="XQ21" s="55">
        <v>-0.28970000000000001</v>
      </c>
      <c r="XR21" s="55">
        <v>-0.21460000000000001</v>
      </c>
      <c r="XS21" s="55">
        <v>-0.2036</v>
      </c>
      <c r="XT21" s="55">
        <v>-0.14050000000000001</v>
      </c>
      <c r="XU21" s="55">
        <v>-0.16789999999999999</v>
      </c>
      <c r="XV21" s="55">
        <v>-0.28299999999999997</v>
      </c>
      <c r="XW21" s="55">
        <v>-0.2626</v>
      </c>
      <c r="XX21" s="55">
        <v>-0.19789999999999999</v>
      </c>
      <c r="XY21" s="55">
        <v>-0.27929999999999999</v>
      </c>
      <c r="XZ21" s="55">
        <v>-0.24759999999999999</v>
      </c>
      <c r="YA21" s="55">
        <v>-0.14779999999999999</v>
      </c>
      <c r="YB21" s="55">
        <v>2.0899999999999998E-2</v>
      </c>
      <c r="YC21" s="55">
        <v>-0.37569999999999998</v>
      </c>
      <c r="YD21" s="55">
        <v>-0.43390000000000001</v>
      </c>
      <c r="YE21" s="55">
        <v>-0.3705</v>
      </c>
      <c r="YF21" s="55">
        <v>-0.36459999999999998</v>
      </c>
      <c r="YG21" s="55">
        <v>-0.2681</v>
      </c>
      <c r="YH21" s="55">
        <v>-0.1431</v>
      </c>
      <c r="YI21" s="55">
        <v>-0.25779999999999997</v>
      </c>
      <c r="YJ21" s="55">
        <v>-0.40239999999999998</v>
      </c>
      <c r="YK21" s="55">
        <v>-0.40350000000000003</v>
      </c>
    </row>
    <row r="22" spans="1:661" x14ac:dyDescent="0.35">
      <c r="A22" s="66" t="s">
        <v>26</v>
      </c>
      <c r="B22" s="66" t="s">
        <v>36</v>
      </c>
      <c r="C22" s="54">
        <v>0</v>
      </c>
      <c r="D22" s="54">
        <v>-0.03</v>
      </c>
      <c r="E22" s="54">
        <v>-0.04</v>
      </c>
      <c r="F22" s="54">
        <v>-0.05</v>
      </c>
      <c r="G22" s="54">
        <v>0.02</v>
      </c>
      <c r="H22" s="54">
        <v>0.02</v>
      </c>
      <c r="I22" s="54">
        <v>0.02</v>
      </c>
      <c r="J22" s="54">
        <v>0.05</v>
      </c>
      <c r="K22" s="54">
        <v>0.03</v>
      </c>
      <c r="L22" s="54">
        <v>0.04</v>
      </c>
      <c r="M22" s="54">
        <v>0.02</v>
      </c>
      <c r="N22" s="54">
        <v>0</v>
      </c>
      <c r="O22" s="54">
        <v>-0.05</v>
      </c>
      <c r="P22" s="54">
        <v>-0.1</v>
      </c>
      <c r="Q22" s="54">
        <v>-0.1</v>
      </c>
      <c r="R22" s="54">
        <v>-0.08</v>
      </c>
      <c r="S22" s="54">
        <v>-7.0000000000000007E-2</v>
      </c>
      <c r="T22" s="54">
        <v>-0.05</v>
      </c>
      <c r="U22" s="54">
        <v>-0.02</v>
      </c>
      <c r="V22" s="54">
        <v>-0.05</v>
      </c>
      <c r="W22" s="54">
        <v>-0.18</v>
      </c>
      <c r="X22" s="54">
        <v>-0.18</v>
      </c>
      <c r="Y22" s="54">
        <v>-0.18</v>
      </c>
      <c r="Z22" s="54">
        <v>-0.23</v>
      </c>
      <c r="AA22" s="54">
        <v>-0.28000000000000003</v>
      </c>
      <c r="AB22" s="54">
        <v>-0.31</v>
      </c>
      <c r="AC22" s="54">
        <v>-0.38</v>
      </c>
      <c r="AD22" s="54">
        <v>-0.47</v>
      </c>
      <c r="AE22" s="54">
        <v>-0.76</v>
      </c>
      <c r="AF22" s="54">
        <v>-0.84</v>
      </c>
      <c r="AG22" s="55">
        <v>-0.89639999999999997</v>
      </c>
      <c r="AH22" s="55">
        <v>-0.97109999999999996</v>
      </c>
      <c r="AI22" s="55">
        <v>-0.99970000000000003</v>
      </c>
      <c r="AJ22" s="55">
        <v>-0.99990000000000001</v>
      </c>
      <c r="AK22" s="55">
        <v>-0.99990000000000001</v>
      </c>
      <c r="AL22" s="54">
        <v>-1</v>
      </c>
      <c r="AM22" s="54">
        <v>-1</v>
      </c>
      <c r="AN22" s="54">
        <v>-1</v>
      </c>
      <c r="AO22" s="54">
        <v>-1</v>
      </c>
      <c r="AP22" s="54">
        <v>-1</v>
      </c>
      <c r="AQ22" s="54">
        <v>-1</v>
      </c>
      <c r="AR22" s="54">
        <v>-1</v>
      </c>
      <c r="AS22" s="54">
        <v>-1</v>
      </c>
      <c r="AT22" s="54">
        <v>-1</v>
      </c>
      <c r="AU22" s="54">
        <v>-1</v>
      </c>
      <c r="AV22" s="54">
        <v>-1</v>
      </c>
      <c r="AW22" s="54">
        <v>-1</v>
      </c>
      <c r="AX22" s="54">
        <v>-1</v>
      </c>
      <c r="AY22" s="54">
        <v>-1</v>
      </c>
      <c r="AZ22" s="54">
        <v>-1</v>
      </c>
      <c r="BA22" s="54">
        <v>-1</v>
      </c>
      <c r="BB22" s="54">
        <v>-1</v>
      </c>
      <c r="BC22" s="54">
        <v>-1</v>
      </c>
      <c r="BD22" s="54">
        <v>-1</v>
      </c>
      <c r="BE22" s="54">
        <v>-1</v>
      </c>
      <c r="BF22" s="54">
        <v>-1</v>
      </c>
      <c r="BG22" s="54">
        <v>-1</v>
      </c>
      <c r="BH22" s="54">
        <v>-1</v>
      </c>
      <c r="BI22" s="54">
        <v>-1</v>
      </c>
      <c r="BJ22" s="54">
        <v>-1</v>
      </c>
      <c r="BK22" s="54">
        <v>-1</v>
      </c>
      <c r="BL22" s="54">
        <v>-1</v>
      </c>
      <c r="BM22" s="54">
        <v>-1</v>
      </c>
      <c r="BN22" s="54">
        <v>-1</v>
      </c>
      <c r="BO22" s="54">
        <v>-1</v>
      </c>
      <c r="BP22" s="54">
        <v>-1</v>
      </c>
      <c r="BQ22" s="54">
        <v>-1</v>
      </c>
      <c r="BR22" s="55">
        <v>-0.99990000000000001</v>
      </c>
      <c r="BS22" s="54">
        <v>-1</v>
      </c>
      <c r="BT22" s="54">
        <v>-1</v>
      </c>
      <c r="BU22" s="54">
        <v>-1</v>
      </c>
      <c r="BV22" s="54">
        <v>-1</v>
      </c>
      <c r="BW22" s="54">
        <v>-1</v>
      </c>
      <c r="BX22" s="54">
        <v>-1</v>
      </c>
      <c r="BY22" s="54">
        <v>-1</v>
      </c>
      <c r="BZ22" s="54">
        <v>-1</v>
      </c>
      <c r="CA22" s="55">
        <v>-0.92079999999999995</v>
      </c>
      <c r="CB22" s="55">
        <v>-0.92749999999999999</v>
      </c>
      <c r="CC22" s="55">
        <v>-0.92159999999999997</v>
      </c>
      <c r="CD22" s="55">
        <v>-0.91300000000000003</v>
      </c>
      <c r="CE22" s="55">
        <v>-0.88219999999999998</v>
      </c>
      <c r="CF22" s="55">
        <v>-0.89259999999999995</v>
      </c>
      <c r="CG22" s="55">
        <v>-0.89259999999999995</v>
      </c>
      <c r="CH22" s="55">
        <v>-0.87160000000000004</v>
      </c>
      <c r="CI22" s="55">
        <v>-0.83840000000000003</v>
      </c>
      <c r="CJ22" s="55">
        <v>-0.83050000000000002</v>
      </c>
      <c r="CK22" s="55">
        <v>-0.82709999999999995</v>
      </c>
      <c r="CL22" s="55">
        <v>-0.81289999999999996</v>
      </c>
      <c r="CM22" s="55">
        <v>-0.79930000000000001</v>
      </c>
      <c r="CN22" s="55">
        <v>-0.8044</v>
      </c>
      <c r="CO22" s="55">
        <v>-0.82489999999999997</v>
      </c>
      <c r="CP22" s="55">
        <v>-0.77090000000000003</v>
      </c>
      <c r="CQ22" s="55">
        <v>-0.74160000000000004</v>
      </c>
      <c r="CR22" s="55">
        <v>-0.71619999999999995</v>
      </c>
      <c r="CS22" s="55">
        <v>-0.67679999999999996</v>
      </c>
      <c r="CT22" s="55">
        <v>-0.66349999999999998</v>
      </c>
      <c r="CU22" s="55">
        <v>-0.70220000000000005</v>
      </c>
      <c r="CV22" s="55">
        <v>-0.70330000000000004</v>
      </c>
      <c r="CW22" s="55">
        <v>-0.68510000000000004</v>
      </c>
      <c r="CX22" s="55">
        <v>-0.62980000000000003</v>
      </c>
      <c r="CY22" s="55">
        <v>-0.62370000000000003</v>
      </c>
      <c r="CZ22" s="55">
        <v>-0.5756</v>
      </c>
      <c r="DA22" s="55">
        <v>-0.54679999999999995</v>
      </c>
      <c r="DB22" s="55">
        <v>-0.60499999999999998</v>
      </c>
      <c r="DC22" s="55">
        <v>-0.65910000000000002</v>
      </c>
      <c r="DD22" s="55">
        <v>-0.64339999999999997</v>
      </c>
      <c r="DE22" s="55">
        <v>-0.61719999999999997</v>
      </c>
      <c r="DF22" s="55">
        <v>-0.58189999999999997</v>
      </c>
      <c r="DG22" s="55">
        <v>-0.51600000000000001</v>
      </c>
      <c r="DH22" s="55">
        <v>-0.51919999999999999</v>
      </c>
      <c r="DI22" s="55">
        <v>-0.499</v>
      </c>
      <c r="DJ22" s="55">
        <v>-0.55379999999999996</v>
      </c>
      <c r="DK22" s="55">
        <v>-0.50429999999999997</v>
      </c>
      <c r="DL22" s="55">
        <v>-0.51019999999999999</v>
      </c>
      <c r="DM22" s="55">
        <v>-0.4854</v>
      </c>
      <c r="DN22" s="55">
        <v>-0.4073</v>
      </c>
      <c r="DO22" s="55">
        <v>-0.43280000000000002</v>
      </c>
      <c r="DP22" s="55">
        <v>-0.64710000000000001</v>
      </c>
      <c r="DQ22" s="55">
        <v>-0.47599999999999998</v>
      </c>
      <c r="DR22" s="55">
        <v>-0.43890000000000001</v>
      </c>
      <c r="DS22" s="55">
        <v>-0.44750000000000001</v>
      </c>
      <c r="DT22" s="55">
        <v>-0.496</v>
      </c>
      <c r="DU22" s="55">
        <v>-0.45660000000000001</v>
      </c>
      <c r="DV22" s="55">
        <v>-0.41310000000000002</v>
      </c>
      <c r="DW22" s="55">
        <v>-0.16259999999999999</v>
      </c>
      <c r="DX22" s="55">
        <v>-0.52080000000000004</v>
      </c>
      <c r="DY22" s="55">
        <v>-0.51570000000000005</v>
      </c>
      <c r="DZ22" s="55">
        <v>-0.52859999999999996</v>
      </c>
      <c r="EA22" s="55">
        <v>-0.52949999999999997</v>
      </c>
      <c r="EB22" s="55">
        <v>-0.4738</v>
      </c>
      <c r="EC22" s="55">
        <v>-0.48909999999999998</v>
      </c>
      <c r="ED22" s="55">
        <v>-0.50070000000000003</v>
      </c>
      <c r="EE22" s="55">
        <v>-0.56840000000000002</v>
      </c>
      <c r="EF22" s="55">
        <v>-0.55830000000000002</v>
      </c>
      <c r="EG22" s="54">
        <v>-0.62</v>
      </c>
      <c r="EH22" s="55">
        <v>-0.54549999999999998</v>
      </c>
      <c r="EI22" s="55">
        <v>-0.52049999999999996</v>
      </c>
      <c r="EJ22" s="55">
        <v>-0.66279999999999994</v>
      </c>
      <c r="EK22" s="55">
        <v>-0.53779999999999994</v>
      </c>
      <c r="EL22" s="55">
        <v>-0.55010000000000003</v>
      </c>
      <c r="EM22" s="55">
        <v>-0.57050000000000001</v>
      </c>
      <c r="EN22" s="55">
        <v>-0.59870000000000001</v>
      </c>
      <c r="EO22" s="54">
        <v>-0.61</v>
      </c>
      <c r="EP22" s="55">
        <v>-0.5655</v>
      </c>
      <c r="EQ22" s="55">
        <v>-0.57189999999999996</v>
      </c>
      <c r="ER22" s="55">
        <v>-0.58919999999999995</v>
      </c>
      <c r="ES22" s="55">
        <v>-0.62180000000000002</v>
      </c>
      <c r="ET22" s="55">
        <v>-0.60670000000000002</v>
      </c>
      <c r="EU22" s="55">
        <v>-0.62849999999999995</v>
      </c>
      <c r="EV22" s="55">
        <v>-0.60740000000000005</v>
      </c>
      <c r="EW22" s="55">
        <v>-0.58499999999999996</v>
      </c>
      <c r="EX22" s="55">
        <v>-0.57010000000000005</v>
      </c>
      <c r="EY22" s="55">
        <v>-0.55659999999999998</v>
      </c>
      <c r="EZ22" s="55">
        <v>-0.62229999999999996</v>
      </c>
      <c r="FA22" s="55">
        <v>-0.62029999999999996</v>
      </c>
      <c r="FB22" s="55">
        <v>-0.63039999999999996</v>
      </c>
      <c r="FC22" s="55">
        <v>-0.63400000000000001</v>
      </c>
      <c r="FD22" s="55">
        <v>-0.55389999999999995</v>
      </c>
      <c r="FE22" s="55">
        <v>-0.54769999999999996</v>
      </c>
      <c r="FF22" s="55">
        <v>-0.54769999999999996</v>
      </c>
      <c r="FG22" s="55">
        <v>-0.63339999999999996</v>
      </c>
      <c r="FH22" s="55">
        <v>-0.60840000000000005</v>
      </c>
      <c r="FI22" s="55">
        <v>-0.57850000000000001</v>
      </c>
      <c r="FJ22" s="55">
        <v>-0.56979999999999997</v>
      </c>
      <c r="FK22" s="55">
        <v>-0.54020000000000001</v>
      </c>
      <c r="FL22" s="55">
        <v>-0.62860000000000005</v>
      </c>
      <c r="FM22" s="55">
        <v>-0.64270000000000005</v>
      </c>
      <c r="FN22" s="55">
        <v>-0.63290000000000002</v>
      </c>
      <c r="FO22" s="55">
        <v>-0.59179999999999999</v>
      </c>
      <c r="FP22" s="55">
        <v>-0.58099999999999996</v>
      </c>
      <c r="FQ22" s="55">
        <v>-0.56079999999999997</v>
      </c>
      <c r="FR22" s="55">
        <v>-0.49020000000000002</v>
      </c>
      <c r="FS22" s="55">
        <v>-0.45979999999999999</v>
      </c>
      <c r="FT22" s="55">
        <v>-0.47160000000000002</v>
      </c>
      <c r="FU22" s="55">
        <v>-0.55300000000000005</v>
      </c>
      <c r="FV22" s="55">
        <v>-0.54659999999999997</v>
      </c>
      <c r="FW22" s="55">
        <v>-0.52839999999999998</v>
      </c>
      <c r="FX22" s="55">
        <v>-0.51859999999999995</v>
      </c>
      <c r="FY22" s="55">
        <v>-0.4511</v>
      </c>
      <c r="FZ22" s="55">
        <v>-0.4325</v>
      </c>
      <c r="GA22" s="55">
        <v>-0.436</v>
      </c>
      <c r="GB22" s="55">
        <v>-0.53979999999999995</v>
      </c>
      <c r="GC22" s="55">
        <v>-0.51160000000000005</v>
      </c>
      <c r="GD22" s="55">
        <v>-0.5353</v>
      </c>
      <c r="GE22" s="55">
        <v>-0.48730000000000001</v>
      </c>
      <c r="GF22" s="55">
        <v>-0.44440000000000002</v>
      </c>
      <c r="GG22" s="55">
        <v>-0.37759999999999999</v>
      </c>
      <c r="GH22" s="55">
        <v>-0.4088</v>
      </c>
      <c r="GI22" s="55">
        <v>-0.52449999999999997</v>
      </c>
      <c r="GJ22" s="55">
        <v>-0.47299999999999998</v>
      </c>
      <c r="GK22" s="55">
        <v>-0.44619999999999999</v>
      </c>
      <c r="GL22" s="55">
        <v>-0.31159999999999999</v>
      </c>
      <c r="GM22" s="55">
        <v>-0.1109</v>
      </c>
      <c r="GN22" s="55">
        <v>-0.13389999999999999</v>
      </c>
      <c r="GO22" s="55">
        <v>-0.24199999999999999</v>
      </c>
      <c r="GP22" s="55">
        <v>-0.31480000000000002</v>
      </c>
      <c r="GQ22" s="55">
        <v>5.8099999999999999E-2</v>
      </c>
      <c r="GR22" s="55">
        <v>3.3399999999999999E-2</v>
      </c>
      <c r="GS22" s="55">
        <v>-7.2800000000000004E-2</v>
      </c>
      <c r="GT22" s="55">
        <v>-0.20030000000000001</v>
      </c>
      <c r="GU22" s="55">
        <v>-0.19259999999999999</v>
      </c>
      <c r="GV22" s="55">
        <v>0.1288</v>
      </c>
      <c r="GW22" s="55">
        <v>0.20649999999999999</v>
      </c>
      <c r="GX22" s="55">
        <v>-0.44030000000000002</v>
      </c>
      <c r="GY22" s="55">
        <v>-0.41289999999999999</v>
      </c>
      <c r="GZ22" s="55">
        <v>-0.36230000000000001</v>
      </c>
      <c r="HA22" s="55">
        <v>-0.30790000000000001</v>
      </c>
      <c r="HB22" s="54">
        <v>-0.36</v>
      </c>
      <c r="HC22" s="55">
        <v>-0.35120000000000001</v>
      </c>
      <c r="HD22" s="55">
        <v>-0.4199</v>
      </c>
      <c r="HE22" s="55">
        <v>-0.41270000000000001</v>
      </c>
      <c r="HF22" s="55">
        <v>-0.36849999999999999</v>
      </c>
      <c r="HG22" s="55">
        <v>-0.36299999999999999</v>
      </c>
      <c r="HH22" s="55">
        <v>-0.29480000000000001</v>
      </c>
      <c r="HI22" s="55">
        <v>-0.28589999999999999</v>
      </c>
      <c r="HJ22" s="55">
        <v>-0.30769999999999997</v>
      </c>
      <c r="HK22" s="55">
        <v>-0.41789999999999999</v>
      </c>
      <c r="HL22" s="55">
        <v>-0.37840000000000001</v>
      </c>
      <c r="HM22" s="55">
        <v>-0.35460000000000003</v>
      </c>
      <c r="HN22" s="55">
        <v>-0.3362</v>
      </c>
      <c r="HO22" s="55">
        <v>-0.28349999999999997</v>
      </c>
      <c r="HP22" s="55">
        <v>-0.27489999999999998</v>
      </c>
      <c r="HQ22" s="55">
        <v>-0.22189999999999999</v>
      </c>
      <c r="HR22" s="55">
        <v>-0.37959999999999999</v>
      </c>
      <c r="HS22" s="55">
        <v>-0.38679999999999998</v>
      </c>
      <c r="HT22" s="55">
        <v>-0.31530000000000002</v>
      </c>
      <c r="HU22" s="55">
        <v>-0.33610000000000001</v>
      </c>
      <c r="HV22" s="55">
        <v>-0.3095</v>
      </c>
      <c r="HW22" s="55">
        <v>-0.25509999999999999</v>
      </c>
      <c r="HX22" s="55">
        <v>-0.26269999999999999</v>
      </c>
      <c r="HY22" s="55">
        <v>-0.23960000000000001</v>
      </c>
      <c r="HZ22" s="55">
        <v>-0.315</v>
      </c>
      <c r="IA22" s="55">
        <v>-0.3075</v>
      </c>
      <c r="IB22" s="55">
        <v>-0.30420000000000003</v>
      </c>
      <c r="IC22" s="55">
        <v>-0.25719999999999998</v>
      </c>
      <c r="ID22" s="55">
        <v>-0.2238</v>
      </c>
      <c r="IE22" s="55">
        <v>-0.2455</v>
      </c>
      <c r="IF22" s="55">
        <v>-0.3579</v>
      </c>
      <c r="IG22" s="55">
        <v>-0.3503</v>
      </c>
      <c r="IH22" s="55">
        <v>-0.34279999999999999</v>
      </c>
      <c r="II22" s="55">
        <v>-0.29680000000000001</v>
      </c>
      <c r="IJ22" s="55">
        <v>-0.25559999999999999</v>
      </c>
      <c r="IK22" s="55">
        <v>-0.16520000000000001</v>
      </c>
      <c r="IL22" s="55">
        <v>-0.22309999999999999</v>
      </c>
      <c r="IM22" s="55">
        <v>-0.39629999999999999</v>
      </c>
      <c r="IN22" s="55">
        <v>-0.38790000000000002</v>
      </c>
      <c r="IO22" s="55">
        <v>-0.39029999999999998</v>
      </c>
      <c r="IP22" s="55">
        <v>-0.33189999999999997</v>
      </c>
      <c r="IQ22" s="55">
        <v>-0.21490000000000001</v>
      </c>
      <c r="IR22" s="55">
        <v>-0.17130000000000001</v>
      </c>
      <c r="IS22" s="55">
        <v>-0.23230000000000001</v>
      </c>
      <c r="IT22" s="55">
        <v>-0.37809999999999999</v>
      </c>
      <c r="IU22" s="55">
        <v>-0.34399999999999997</v>
      </c>
      <c r="IV22" s="55">
        <v>-0.25719999999999998</v>
      </c>
      <c r="IW22" s="55">
        <v>-0.15790000000000001</v>
      </c>
      <c r="IX22" s="55">
        <v>-0.25619999999999998</v>
      </c>
      <c r="IY22" s="55">
        <v>-0.38679999999999998</v>
      </c>
      <c r="IZ22" s="55">
        <v>-0.25800000000000001</v>
      </c>
      <c r="JA22" s="55">
        <v>-0.42830000000000001</v>
      </c>
      <c r="JB22" s="55">
        <v>-0.48080000000000001</v>
      </c>
      <c r="JC22" s="55">
        <v>-0.43440000000000001</v>
      </c>
      <c r="JD22" s="55">
        <v>-0.37559999999999999</v>
      </c>
      <c r="JE22" s="55">
        <v>-0.27279999999999999</v>
      </c>
      <c r="JF22" s="55">
        <v>-0.28320000000000001</v>
      </c>
      <c r="JG22" s="55">
        <v>-0.52070000000000005</v>
      </c>
      <c r="JH22" s="55">
        <v>-0.5806</v>
      </c>
      <c r="JI22" s="55">
        <v>-0.41020000000000001</v>
      </c>
      <c r="JJ22" s="55">
        <v>-0.38159999999999999</v>
      </c>
      <c r="JK22" s="55">
        <v>-0.36799999999999999</v>
      </c>
      <c r="JL22" s="55">
        <v>-0.23139999999999999</v>
      </c>
      <c r="JM22" s="55">
        <v>-0.21290000000000001</v>
      </c>
      <c r="JN22" s="55">
        <v>-0.21629999999999999</v>
      </c>
      <c r="JO22" s="55">
        <v>-0.40200000000000002</v>
      </c>
      <c r="JP22" s="55">
        <v>-0.38300000000000001</v>
      </c>
      <c r="JQ22" s="55">
        <v>-0.35830000000000001</v>
      </c>
      <c r="JR22" s="55">
        <v>-0.34910000000000002</v>
      </c>
      <c r="JS22" s="55">
        <v>-0.29470000000000002</v>
      </c>
      <c r="JT22" s="55">
        <v>-0.22969999999999999</v>
      </c>
      <c r="JU22" s="55">
        <v>-0.2457</v>
      </c>
      <c r="JV22" s="55">
        <v>-0.314</v>
      </c>
      <c r="JW22" s="55">
        <v>-0.3009</v>
      </c>
      <c r="JX22" s="55">
        <v>-0.32479999999999998</v>
      </c>
      <c r="JY22" s="55">
        <v>-0.36890000000000001</v>
      </c>
      <c r="JZ22" s="55">
        <v>-0.30080000000000001</v>
      </c>
      <c r="KA22" s="55">
        <v>-0.23280000000000001</v>
      </c>
      <c r="KB22" s="55">
        <v>-0.23380000000000001</v>
      </c>
      <c r="KC22" s="55">
        <v>-0.4234</v>
      </c>
      <c r="KD22" s="55">
        <v>-0.41339999999999999</v>
      </c>
      <c r="KE22" s="55">
        <v>-0.42770000000000002</v>
      </c>
      <c r="KF22" s="55">
        <v>-0.40939999999999999</v>
      </c>
      <c r="KG22" s="55">
        <v>-0.34110000000000001</v>
      </c>
      <c r="KH22" s="55">
        <v>-0.24579999999999999</v>
      </c>
      <c r="KI22" s="55">
        <v>-0.30690000000000001</v>
      </c>
      <c r="KJ22" s="55">
        <v>-0.48070000000000002</v>
      </c>
      <c r="KK22" s="55">
        <v>-0.45469999999999999</v>
      </c>
      <c r="KL22" s="55">
        <v>-0.41670000000000001</v>
      </c>
      <c r="KM22" s="55">
        <v>-0.36609999999999998</v>
      </c>
      <c r="KN22" s="55">
        <v>-0.30420000000000003</v>
      </c>
      <c r="KO22" s="55">
        <v>-0.2354</v>
      </c>
      <c r="KP22" s="55">
        <v>-0.27210000000000001</v>
      </c>
      <c r="KQ22" s="55">
        <v>-0.41770000000000002</v>
      </c>
      <c r="KR22" s="55">
        <v>-0.39789999999999998</v>
      </c>
      <c r="KS22" s="55">
        <v>-0.41639999999999999</v>
      </c>
      <c r="KT22" s="55">
        <v>-0.3594</v>
      </c>
      <c r="KU22" s="55">
        <v>-0.28770000000000001</v>
      </c>
      <c r="KV22" s="55">
        <v>-0.21060000000000001</v>
      </c>
      <c r="KW22" s="55">
        <v>-0.28249999999999997</v>
      </c>
      <c r="KX22" s="55">
        <v>-0.43980000000000002</v>
      </c>
      <c r="KY22" s="55">
        <v>-0.51419999999999999</v>
      </c>
      <c r="KZ22" s="55">
        <v>-0.247</v>
      </c>
      <c r="LA22" s="55">
        <v>-0.313</v>
      </c>
      <c r="LB22" s="55">
        <v>-0.6109</v>
      </c>
      <c r="LC22" s="55">
        <v>-0.37090000000000001</v>
      </c>
      <c r="LD22" s="55">
        <v>-0.36020000000000002</v>
      </c>
      <c r="LE22" s="55">
        <v>-0.39040000000000002</v>
      </c>
      <c r="LF22" s="55">
        <v>-0.48249999999999998</v>
      </c>
      <c r="LG22" s="55">
        <v>-0.1394</v>
      </c>
      <c r="LH22" s="55">
        <v>0.17269999999999999</v>
      </c>
      <c r="LI22" s="55">
        <v>-0.2351</v>
      </c>
      <c r="LJ22" s="55">
        <v>-0.1137</v>
      </c>
      <c r="LK22" s="55">
        <v>-0.2205</v>
      </c>
      <c r="LL22" s="55">
        <v>-0.27179999999999999</v>
      </c>
      <c r="LM22" s="55">
        <v>-0.26919999999999999</v>
      </c>
      <c r="LN22" s="55">
        <v>-0.31030000000000002</v>
      </c>
      <c r="LO22" s="55">
        <v>-0.29289999999999999</v>
      </c>
      <c r="LP22" s="55">
        <v>-0.2656</v>
      </c>
      <c r="LQ22" s="55">
        <v>-0.23549999999999999</v>
      </c>
      <c r="LR22" s="55">
        <v>-0.22509999999999999</v>
      </c>
      <c r="LS22" s="55">
        <v>-0.39100000000000001</v>
      </c>
      <c r="LT22" s="55">
        <v>-0.38290000000000002</v>
      </c>
      <c r="LU22" s="55">
        <v>-0.42720000000000002</v>
      </c>
      <c r="LV22" s="55">
        <v>-0.34810000000000002</v>
      </c>
      <c r="LW22" s="55">
        <v>-0.27239999999999998</v>
      </c>
      <c r="LX22" s="55">
        <v>-0.25719999999999998</v>
      </c>
      <c r="LY22" s="55">
        <v>-0.25280000000000002</v>
      </c>
      <c r="LZ22" s="55">
        <v>-0.35920000000000002</v>
      </c>
      <c r="MA22" s="55">
        <v>-0.43140000000000001</v>
      </c>
      <c r="MB22" s="55">
        <v>-0.41420000000000001</v>
      </c>
      <c r="MC22" s="55">
        <v>-0.33500000000000002</v>
      </c>
      <c r="MD22" s="55">
        <v>-0.26440000000000002</v>
      </c>
      <c r="ME22" s="55">
        <v>-0.2084</v>
      </c>
      <c r="MF22" s="55">
        <v>-0.31219999999999998</v>
      </c>
      <c r="MG22" s="55">
        <v>-0.35270000000000001</v>
      </c>
      <c r="MH22" s="55">
        <v>-0.36030000000000001</v>
      </c>
      <c r="MI22" s="55">
        <v>-0.35139999999999999</v>
      </c>
      <c r="MJ22" s="55">
        <v>-0.32569999999999999</v>
      </c>
      <c r="MK22" s="55">
        <v>-0.23780000000000001</v>
      </c>
      <c r="ML22" s="55">
        <v>-0.1663</v>
      </c>
      <c r="MM22" s="55">
        <v>0.217</v>
      </c>
      <c r="MN22" s="55">
        <v>-0.45700000000000002</v>
      </c>
      <c r="MO22" s="55">
        <v>-0.44540000000000002</v>
      </c>
      <c r="MP22" s="55">
        <v>-0.39100000000000001</v>
      </c>
      <c r="MQ22" s="55">
        <v>-0.30530000000000002</v>
      </c>
      <c r="MR22" s="55">
        <v>-0.24340000000000001</v>
      </c>
      <c r="MS22" s="55">
        <v>-0.2409</v>
      </c>
      <c r="MT22" s="55">
        <v>-0.50249999999999995</v>
      </c>
      <c r="MU22" s="55">
        <v>-0.40300000000000002</v>
      </c>
      <c r="MV22" s="55">
        <v>-0.36580000000000001</v>
      </c>
      <c r="MW22" s="55">
        <v>-0.32740000000000002</v>
      </c>
      <c r="MX22" s="55">
        <v>-0.3357</v>
      </c>
      <c r="MY22" s="55">
        <v>-0.40960000000000002</v>
      </c>
      <c r="MZ22" s="55">
        <v>-0.15559999999999999</v>
      </c>
      <c r="NA22" s="55">
        <v>0.104</v>
      </c>
      <c r="NB22" s="55">
        <v>-0.219</v>
      </c>
      <c r="NC22" s="55">
        <v>-0.314</v>
      </c>
      <c r="ND22" s="55">
        <v>-0.2767</v>
      </c>
      <c r="NE22" s="55">
        <v>-0.25080000000000002</v>
      </c>
      <c r="NF22" s="55">
        <v>-0.20649999999999999</v>
      </c>
      <c r="NG22" s="55">
        <v>-0.1474</v>
      </c>
      <c r="NH22" s="55">
        <v>-0.1885</v>
      </c>
      <c r="NI22" s="55">
        <v>-0.31940000000000002</v>
      </c>
      <c r="NJ22" s="55">
        <v>-0.2999</v>
      </c>
      <c r="NK22" s="55">
        <v>-0.2414</v>
      </c>
      <c r="NL22" s="55">
        <v>-0.2495</v>
      </c>
      <c r="NM22" s="55">
        <v>-0.1681</v>
      </c>
      <c r="NN22" s="55">
        <v>-0.12640000000000001</v>
      </c>
      <c r="NO22" s="55">
        <v>-0.12540000000000001</v>
      </c>
      <c r="NP22" s="55">
        <v>-0.2374</v>
      </c>
      <c r="NQ22" s="55">
        <v>-0.2291</v>
      </c>
      <c r="NR22" s="55">
        <v>-0.20880000000000001</v>
      </c>
      <c r="NS22" s="55">
        <v>-0.17510000000000001</v>
      </c>
      <c r="NT22" s="55">
        <v>-0.13189999999999999</v>
      </c>
      <c r="NU22" s="55">
        <v>-0.13789999999999999</v>
      </c>
      <c r="NV22" s="55">
        <v>-6.5199999999999994E-2</v>
      </c>
      <c r="NW22" s="55">
        <v>-0.25700000000000001</v>
      </c>
      <c r="NX22" s="55">
        <v>-0.25519999999999998</v>
      </c>
      <c r="NY22" s="55">
        <v>-0.2127</v>
      </c>
      <c r="NZ22" s="55">
        <v>-0.14349999999999999</v>
      </c>
      <c r="OA22" s="55">
        <v>-7.7399999999999997E-2</v>
      </c>
      <c r="OB22" s="55">
        <v>-8.3000000000000001E-3</v>
      </c>
      <c r="OC22" s="55">
        <v>1.89E-2</v>
      </c>
      <c r="OD22" s="55">
        <v>-6.7199999999999996E-2</v>
      </c>
      <c r="OE22" s="55">
        <v>-4.2799999999999998E-2</v>
      </c>
      <c r="OF22" s="55">
        <v>-5.2499999999999998E-2</v>
      </c>
      <c r="OG22" s="55">
        <v>-3.4799999999999998E-2</v>
      </c>
      <c r="OH22" s="55">
        <v>-2.75E-2</v>
      </c>
      <c r="OI22" s="55">
        <v>3.3999999999999998E-3</v>
      </c>
      <c r="OJ22" s="55">
        <v>2.2200000000000001E-2</v>
      </c>
      <c r="OK22" s="55">
        <v>-8.9800000000000005E-2</v>
      </c>
      <c r="OL22" s="55">
        <v>-7.9799999999999996E-2</v>
      </c>
      <c r="OM22" s="55">
        <v>-7.6899999999999996E-2</v>
      </c>
      <c r="ON22" s="55">
        <v>-1.6299999999999999E-2</v>
      </c>
      <c r="OO22" s="55">
        <v>-1.8E-3</v>
      </c>
      <c r="OP22" s="55">
        <v>-1.8100000000000002E-2</v>
      </c>
      <c r="OQ22" s="55">
        <v>0.104</v>
      </c>
      <c r="OR22" s="55">
        <v>0.15010000000000001</v>
      </c>
      <c r="OS22" s="55">
        <v>0.1338</v>
      </c>
      <c r="OT22" s="55">
        <v>0.157</v>
      </c>
      <c r="OU22" s="55">
        <v>0.1716</v>
      </c>
      <c r="OV22" s="55">
        <v>9.69E-2</v>
      </c>
      <c r="OW22" s="55">
        <v>4.3900000000000002E-2</v>
      </c>
      <c r="OX22" s="54">
        <v>0.36</v>
      </c>
      <c r="OY22" s="55">
        <v>0.24249999999999999</v>
      </c>
      <c r="OZ22" s="55">
        <v>0.25800000000000001</v>
      </c>
      <c r="PA22" s="55">
        <v>0.224</v>
      </c>
      <c r="PB22" s="55">
        <v>0.22889999999999999</v>
      </c>
      <c r="PC22" s="55">
        <v>0.11940000000000001</v>
      </c>
      <c r="PD22" s="55">
        <v>3.4000000000000002E-2</v>
      </c>
      <c r="PE22" s="55">
        <v>-5.8799999999999998E-2</v>
      </c>
      <c r="PF22" s="55">
        <v>-5.5500000000000001E-2</v>
      </c>
      <c r="PG22" s="55">
        <v>-9.0399999999999994E-2</v>
      </c>
      <c r="PH22" s="55">
        <v>-6.9000000000000006E-2</v>
      </c>
      <c r="PI22" s="55">
        <v>-9.5299999999999996E-2</v>
      </c>
      <c r="PJ22" s="55">
        <v>6.5500000000000003E-2</v>
      </c>
      <c r="PK22" s="55">
        <v>-0.53539999999999999</v>
      </c>
      <c r="PL22" s="55">
        <v>-0.20880000000000001</v>
      </c>
      <c r="PM22" s="55">
        <v>-3.7600000000000001E-2</v>
      </c>
      <c r="PN22" s="55">
        <v>-6.1899999999999997E-2</v>
      </c>
      <c r="PO22" s="55">
        <v>-5.1700000000000003E-2</v>
      </c>
      <c r="PP22" s="55">
        <v>5.8599999999999999E-2</v>
      </c>
      <c r="PQ22" s="55">
        <v>5.67E-2</v>
      </c>
      <c r="PR22" s="55">
        <v>9.1200000000000003E-2</v>
      </c>
      <c r="PS22" s="55">
        <v>0.15379999999999999</v>
      </c>
      <c r="PT22" s="55">
        <v>0.1128</v>
      </c>
      <c r="PU22" s="55">
        <v>0.11990000000000001</v>
      </c>
      <c r="PV22" s="55">
        <v>0.1414</v>
      </c>
      <c r="PW22" s="55">
        <v>0.16769999999999999</v>
      </c>
      <c r="PX22" s="55">
        <v>9.8599999999999993E-2</v>
      </c>
      <c r="PY22" s="55">
        <v>0.113</v>
      </c>
      <c r="PZ22" s="55">
        <v>0.20930000000000001</v>
      </c>
      <c r="QA22" s="55">
        <v>0.13719999999999999</v>
      </c>
      <c r="QB22" s="55">
        <v>0.14480000000000001</v>
      </c>
      <c r="QC22" s="55">
        <v>0.1472</v>
      </c>
      <c r="QD22" s="55">
        <v>0.1084</v>
      </c>
      <c r="QE22" s="55">
        <v>0.1303</v>
      </c>
      <c r="QF22" s="55">
        <v>8.7599999999999997E-2</v>
      </c>
      <c r="QG22" s="55">
        <v>-9.8599999999999993E-2</v>
      </c>
      <c r="QH22" s="55">
        <v>0.29470000000000002</v>
      </c>
      <c r="QI22" s="55">
        <v>0.17219999999999999</v>
      </c>
      <c r="QJ22" s="55">
        <v>0.19389999999999999</v>
      </c>
      <c r="QK22" s="55">
        <v>0.26019999999999999</v>
      </c>
      <c r="QL22" s="55">
        <v>0.17810000000000001</v>
      </c>
      <c r="QM22" s="55">
        <v>0.1714</v>
      </c>
      <c r="QN22" s="55">
        <v>0.25619999999999998</v>
      </c>
      <c r="QO22" s="55">
        <v>0.1658</v>
      </c>
      <c r="QP22" s="55">
        <v>0.15790000000000001</v>
      </c>
      <c r="QQ22" s="55">
        <v>0.18329999999999999</v>
      </c>
      <c r="QR22" s="55">
        <v>0.25090000000000001</v>
      </c>
      <c r="QS22" s="55">
        <v>0.1676</v>
      </c>
      <c r="QT22" s="55">
        <v>0.1416</v>
      </c>
      <c r="QU22" s="55">
        <v>3.3999999999999998E-3</v>
      </c>
      <c r="QV22" s="55">
        <v>4.3299999999999998E-2</v>
      </c>
      <c r="QW22" s="55">
        <v>0.29630000000000001</v>
      </c>
      <c r="QX22" s="55">
        <v>0.24030000000000001</v>
      </c>
      <c r="QY22" s="55">
        <v>0.27160000000000001</v>
      </c>
      <c r="QZ22" s="55">
        <v>0.26190000000000002</v>
      </c>
      <c r="RA22" s="55">
        <v>0.25819999999999999</v>
      </c>
      <c r="RB22" s="55">
        <v>0.43769999999999998</v>
      </c>
      <c r="RC22" s="55">
        <v>0.54469999999999996</v>
      </c>
      <c r="RD22" s="55">
        <v>0.1424</v>
      </c>
      <c r="RE22" s="55">
        <v>0.20649999999999999</v>
      </c>
      <c r="RF22" s="55">
        <v>0.30009999999999998</v>
      </c>
      <c r="RG22" s="55">
        <v>0.25119999999999998</v>
      </c>
      <c r="RH22" s="55">
        <v>0.2727</v>
      </c>
      <c r="RI22" s="55">
        <v>0.36009999999999998</v>
      </c>
      <c r="RJ22" s="55">
        <v>0.2853</v>
      </c>
      <c r="RK22" s="55">
        <v>0.32479999999999998</v>
      </c>
      <c r="RL22" s="55">
        <v>0.2646</v>
      </c>
      <c r="RM22" s="55">
        <v>0.2636</v>
      </c>
      <c r="RN22" s="55">
        <v>0.25069999999999998</v>
      </c>
      <c r="RO22" s="55">
        <v>0.1676</v>
      </c>
      <c r="RP22" s="55">
        <v>-0.19719999999999999</v>
      </c>
      <c r="RQ22" s="55">
        <v>0.29020000000000001</v>
      </c>
      <c r="RR22" s="55">
        <v>0.21029999999999999</v>
      </c>
      <c r="RS22" s="55">
        <v>0.23069999999999999</v>
      </c>
      <c r="RT22" s="54">
        <v>0.24</v>
      </c>
      <c r="RU22" s="55">
        <v>0.2107</v>
      </c>
      <c r="RV22" s="55">
        <v>0.26290000000000002</v>
      </c>
      <c r="RW22" s="55">
        <v>0.74539999999999995</v>
      </c>
      <c r="RX22" s="55">
        <v>0.30299999999999999</v>
      </c>
      <c r="RY22" s="55">
        <v>0.21299999999999999</v>
      </c>
      <c r="RZ22" s="55">
        <v>0.18809999999999999</v>
      </c>
      <c r="SA22" s="55">
        <v>0.21329999999999999</v>
      </c>
      <c r="SB22" s="55">
        <v>0.2238</v>
      </c>
      <c r="SC22" s="55">
        <v>0.24249999999999999</v>
      </c>
      <c r="SD22" s="55">
        <v>0.31869999999999998</v>
      </c>
      <c r="SE22" s="55">
        <v>0.3049</v>
      </c>
      <c r="SF22" s="55">
        <v>-0.45300000000000001</v>
      </c>
      <c r="SG22" s="55">
        <v>7.7899999999999997E-2</v>
      </c>
      <c r="SH22" s="55">
        <v>0.15970000000000001</v>
      </c>
      <c r="SI22" s="55">
        <v>7.4899999999999994E-2</v>
      </c>
      <c r="SJ22" s="55">
        <v>0.16350000000000001</v>
      </c>
      <c r="SK22" s="55">
        <v>0.13009999999999999</v>
      </c>
      <c r="SL22" s="55">
        <v>0.50819999999999999</v>
      </c>
      <c r="SM22" s="55">
        <v>-6.7500000000000004E-2</v>
      </c>
      <c r="SN22" s="55">
        <v>0.14549999999999999</v>
      </c>
      <c r="SO22" s="55">
        <v>0.17829999999999999</v>
      </c>
      <c r="SP22" s="55">
        <v>0.20810000000000001</v>
      </c>
      <c r="SQ22" s="55">
        <v>0.14560000000000001</v>
      </c>
      <c r="SR22" s="55">
        <v>0.2157</v>
      </c>
      <c r="SS22" s="55">
        <v>0.2162</v>
      </c>
      <c r="ST22" s="55">
        <v>0.18459999999999999</v>
      </c>
      <c r="SU22" s="55">
        <v>0.19040000000000001</v>
      </c>
      <c r="SV22" s="55">
        <v>0.20780000000000001</v>
      </c>
      <c r="SW22" s="55">
        <v>0.1744</v>
      </c>
      <c r="SX22" s="55">
        <v>0.17649999999999999</v>
      </c>
      <c r="SY22" s="55">
        <v>0.22589999999999999</v>
      </c>
      <c r="SZ22" s="55">
        <v>0.24149999999999999</v>
      </c>
      <c r="TA22" s="55">
        <v>0.20519999999999999</v>
      </c>
      <c r="TB22" s="55">
        <v>0.22109999999999999</v>
      </c>
      <c r="TC22" s="55">
        <v>0.2099</v>
      </c>
      <c r="TD22" s="55">
        <v>0.12130000000000001</v>
      </c>
      <c r="TE22" s="55">
        <v>0.1196</v>
      </c>
      <c r="TF22" s="55">
        <v>0.19789999999999999</v>
      </c>
      <c r="TG22" s="55">
        <v>0.23899999999999999</v>
      </c>
      <c r="TH22" s="55">
        <v>0.1789</v>
      </c>
      <c r="TI22" s="55">
        <v>0.18060000000000001</v>
      </c>
      <c r="TJ22" s="55">
        <v>0.2344</v>
      </c>
      <c r="TK22" s="55">
        <v>0.1376</v>
      </c>
      <c r="TL22" s="55">
        <v>6.4899999999999999E-2</v>
      </c>
      <c r="TM22" s="55">
        <v>0.1376</v>
      </c>
      <c r="TN22" s="55">
        <v>0.1424</v>
      </c>
      <c r="TO22" s="55">
        <v>4.7899999999999998E-2</v>
      </c>
      <c r="TP22" s="55">
        <v>8.5999999999999993E-2</v>
      </c>
      <c r="TQ22" s="55">
        <v>0.13270000000000001</v>
      </c>
      <c r="TR22" s="55">
        <v>0.10150000000000001</v>
      </c>
      <c r="TS22" s="55">
        <v>8.0799999999999997E-2</v>
      </c>
      <c r="TT22" s="55">
        <v>0.14080000000000001</v>
      </c>
      <c r="TU22" s="55">
        <v>9.1999999999999998E-2</v>
      </c>
      <c r="TV22" s="55">
        <v>7.6499999999999999E-2</v>
      </c>
      <c r="TW22" s="55">
        <v>3.4299999999999997E-2</v>
      </c>
      <c r="TX22" s="55">
        <v>6.4299999999999996E-2</v>
      </c>
      <c r="TY22" s="55">
        <v>1.6299999999999999E-2</v>
      </c>
      <c r="TZ22" s="55">
        <v>-1.6199999999999999E-2</v>
      </c>
      <c r="UA22" s="55">
        <v>4.9399999999999999E-2</v>
      </c>
      <c r="UB22" s="55">
        <v>5.21E-2</v>
      </c>
      <c r="UC22" s="55">
        <v>1.8100000000000002E-2</v>
      </c>
      <c r="UD22" s="55">
        <v>3.1E-2</v>
      </c>
      <c r="UE22" s="55">
        <v>6.2300000000000001E-2</v>
      </c>
      <c r="UF22" s="55">
        <v>2.3099999999999999E-2</v>
      </c>
      <c r="UG22" s="55">
        <v>8.6099999999999996E-2</v>
      </c>
      <c r="UH22" s="55">
        <v>0.10630000000000001</v>
      </c>
      <c r="UI22" s="55">
        <v>5.0599999999999999E-2</v>
      </c>
      <c r="UJ22" s="55">
        <v>1.72E-2</v>
      </c>
      <c r="UK22" s="55">
        <v>6.0299999999999999E-2</v>
      </c>
      <c r="UL22" s="55">
        <v>0.2384</v>
      </c>
      <c r="UM22" s="55">
        <v>0.46100000000000002</v>
      </c>
      <c r="UN22" s="55">
        <v>0.4219</v>
      </c>
      <c r="UO22" s="55">
        <v>0.33139999999999997</v>
      </c>
      <c r="UP22" s="55">
        <v>0.3276</v>
      </c>
      <c r="UQ22" s="55">
        <v>0.75309999999999999</v>
      </c>
      <c r="UR22" s="55">
        <v>0.59609999999999996</v>
      </c>
      <c r="US22" s="55">
        <v>0.40899999999999997</v>
      </c>
      <c r="UT22" s="55">
        <v>0.21240000000000001</v>
      </c>
      <c r="UU22" s="55">
        <v>0.21079999999999999</v>
      </c>
      <c r="UV22" s="55">
        <v>0.66059999999999997</v>
      </c>
      <c r="UW22" s="55">
        <v>0.80159999999999998</v>
      </c>
      <c r="UX22" s="55">
        <v>-7.7299999999999994E-2</v>
      </c>
      <c r="UY22" s="55">
        <v>-3.7499999999999999E-2</v>
      </c>
      <c r="UZ22" s="55">
        <v>4.5999999999999999E-3</v>
      </c>
      <c r="VA22" s="55">
        <v>5.6599999999999998E-2</v>
      </c>
      <c r="VB22" s="55">
        <v>6.9599999999999995E-2</v>
      </c>
      <c r="VC22" s="55">
        <v>7.7200000000000005E-2</v>
      </c>
      <c r="VD22" s="55">
        <v>1.24E-2</v>
      </c>
      <c r="VE22" s="55">
        <v>-3.4200000000000001E-2</v>
      </c>
      <c r="VF22" s="55">
        <v>2.5899999999999999E-2</v>
      </c>
      <c r="VG22" s="55">
        <v>3.8800000000000001E-2</v>
      </c>
      <c r="VH22" s="55">
        <v>6.7500000000000004E-2</v>
      </c>
      <c r="VI22" s="55">
        <v>7.8399999999999997E-2</v>
      </c>
      <c r="VJ22" s="55">
        <v>9.0800000000000006E-2</v>
      </c>
      <c r="VK22" s="55">
        <v>9.1000000000000004E-3</v>
      </c>
      <c r="VL22" s="55">
        <v>-1.35E-2</v>
      </c>
      <c r="VM22" s="55">
        <v>4.2299999999999997E-2</v>
      </c>
      <c r="VN22" s="55">
        <v>6.0499999999999998E-2</v>
      </c>
      <c r="VO22" s="55">
        <v>7.1800000000000003E-2</v>
      </c>
      <c r="VP22" s="55">
        <v>7.8100000000000003E-2</v>
      </c>
      <c r="VQ22" s="55">
        <v>0.1404</v>
      </c>
      <c r="VR22" s="55">
        <v>2.69E-2</v>
      </c>
      <c r="VS22" s="55">
        <v>0.1331</v>
      </c>
      <c r="VT22" s="55">
        <v>0.1055</v>
      </c>
      <c r="VU22" s="55">
        <v>0.11310000000000001</v>
      </c>
      <c r="VV22" s="55">
        <v>6.93E-2</v>
      </c>
      <c r="VW22" s="55">
        <v>0.12640000000000001</v>
      </c>
      <c r="VX22" s="55">
        <v>0.15359999999999999</v>
      </c>
      <c r="VY22" s="55">
        <v>0.31430000000000002</v>
      </c>
      <c r="VZ22" s="55">
        <v>8.0399999999999999E-2</v>
      </c>
      <c r="WA22" s="55">
        <v>0.1331</v>
      </c>
      <c r="WB22" s="55">
        <v>9.7600000000000006E-2</v>
      </c>
      <c r="WC22" s="55">
        <v>9.98E-2</v>
      </c>
      <c r="WD22" s="55">
        <v>0.10150000000000001</v>
      </c>
      <c r="WE22" s="55">
        <v>0.15590000000000001</v>
      </c>
      <c r="WF22" s="55">
        <v>7.8200000000000006E-2</v>
      </c>
      <c r="WG22" s="55">
        <v>5.7099999999999998E-2</v>
      </c>
      <c r="WH22" s="55">
        <v>5.3100000000000001E-2</v>
      </c>
      <c r="WI22" s="55">
        <v>8.2199999999999995E-2</v>
      </c>
      <c r="WJ22" s="55">
        <v>0.1535</v>
      </c>
      <c r="WK22" s="55">
        <v>0.1845</v>
      </c>
      <c r="WL22" s="55">
        <v>0.18779999999999999</v>
      </c>
      <c r="WM22" s="55">
        <v>5.5300000000000002E-2</v>
      </c>
      <c r="WN22" s="55">
        <v>2.6599999999999999E-2</v>
      </c>
      <c r="WO22" s="55">
        <v>5.7299999999999997E-2</v>
      </c>
      <c r="WP22" s="55">
        <v>9.5799999999999996E-2</v>
      </c>
      <c r="WQ22" s="55">
        <v>0.1244</v>
      </c>
      <c r="WR22" s="55">
        <v>0.214</v>
      </c>
      <c r="WS22" s="55">
        <v>0.15579999999999999</v>
      </c>
      <c r="WT22" s="55">
        <v>4.9000000000000002E-2</v>
      </c>
      <c r="WU22" s="55">
        <v>8.2900000000000001E-2</v>
      </c>
      <c r="WV22" s="55">
        <v>0.2135</v>
      </c>
      <c r="WW22" s="55">
        <v>0.28589999999999999</v>
      </c>
      <c r="WX22" s="55">
        <v>9.7799999999999998E-2</v>
      </c>
      <c r="WY22" s="55">
        <v>5.5399999999999998E-2</v>
      </c>
      <c r="WZ22" s="55">
        <v>-4.6300000000000001E-2</v>
      </c>
      <c r="XA22" s="55">
        <v>-3.85E-2</v>
      </c>
      <c r="XB22" s="55">
        <v>-3.4700000000000002E-2</v>
      </c>
      <c r="XC22" s="55">
        <v>3.5000000000000001E-3</v>
      </c>
      <c r="XD22" s="55">
        <v>8.3900000000000002E-2</v>
      </c>
      <c r="XE22" s="55">
        <v>1.84E-2</v>
      </c>
      <c r="XF22" s="55">
        <v>0.14460000000000001</v>
      </c>
      <c r="XG22" s="55">
        <v>6.25E-2</v>
      </c>
      <c r="XH22" s="55">
        <v>-0.10580000000000001</v>
      </c>
      <c r="XI22" s="55">
        <v>9.5000000000000001E-2</v>
      </c>
      <c r="XJ22" s="55">
        <v>0.18340000000000001</v>
      </c>
      <c r="XK22" s="55">
        <v>0.33239999999999997</v>
      </c>
      <c r="XL22" s="55">
        <v>0.189</v>
      </c>
      <c r="XM22" s="55">
        <v>0.14030000000000001</v>
      </c>
      <c r="XN22" s="55">
        <v>0.22239999999999999</v>
      </c>
      <c r="XO22" s="55">
        <v>0.1338</v>
      </c>
      <c r="XP22" s="55">
        <v>9.2100000000000001E-2</v>
      </c>
      <c r="XQ22" s="55">
        <v>0.1285</v>
      </c>
      <c r="XR22" s="55">
        <v>8.2199999999999995E-2</v>
      </c>
      <c r="XS22" s="55">
        <v>8.8599999999999998E-2</v>
      </c>
      <c r="XT22" s="55">
        <v>0.13689999999999999</v>
      </c>
      <c r="XU22" s="55">
        <v>0.21190000000000001</v>
      </c>
      <c r="XV22" s="55">
        <v>0.22189999999999999</v>
      </c>
      <c r="XW22" s="55">
        <v>0.2286</v>
      </c>
      <c r="XX22" s="55">
        <v>0.17580000000000001</v>
      </c>
      <c r="XY22" s="55">
        <v>-8.0399999999999999E-2</v>
      </c>
      <c r="XZ22" s="55">
        <v>0.1183</v>
      </c>
      <c r="YA22" s="55">
        <v>0.16389999999999999</v>
      </c>
      <c r="YB22" s="55">
        <v>0.19159999999999999</v>
      </c>
      <c r="YC22" s="55">
        <v>6.0400000000000002E-2</v>
      </c>
      <c r="YD22" s="55">
        <v>7.6200000000000004E-2</v>
      </c>
      <c r="YE22" s="55">
        <v>8.3599999999999994E-2</v>
      </c>
      <c r="YF22" s="55">
        <v>8.1299999999999997E-2</v>
      </c>
      <c r="YG22" s="55">
        <v>7.2999999999999995E-2</v>
      </c>
      <c r="YH22" s="55">
        <v>0.1154</v>
      </c>
      <c r="YI22" s="55">
        <v>0.153</v>
      </c>
      <c r="YJ22" s="55">
        <v>4.2999999999999997E-2</v>
      </c>
      <c r="YK22" s="55">
        <v>8.2299999999999998E-2</v>
      </c>
    </row>
    <row r="23" spans="1:661" x14ac:dyDescent="0.35">
      <c r="A23" s="66" t="s">
        <v>26</v>
      </c>
      <c r="B23" s="66" t="s">
        <v>37</v>
      </c>
      <c r="C23" s="54">
        <v>0</v>
      </c>
      <c r="D23" s="54">
        <v>0.04</v>
      </c>
      <c r="E23" s="54">
        <v>-0.06</v>
      </c>
      <c r="F23" s="54">
        <v>-0.05</v>
      </c>
      <c r="G23" s="54">
        <v>-0.02</v>
      </c>
      <c r="H23" s="54">
        <v>-0.09</v>
      </c>
      <c r="I23" s="54">
        <v>-0.09</v>
      </c>
      <c r="J23" s="54">
        <v>0.02</v>
      </c>
      <c r="K23" s="54">
        <v>-0.04</v>
      </c>
      <c r="L23" s="54">
        <v>-0.04</v>
      </c>
      <c r="M23" s="54">
        <v>0.02</v>
      </c>
      <c r="N23" s="54">
        <v>-0.03</v>
      </c>
      <c r="O23" s="54">
        <v>0.08</v>
      </c>
      <c r="P23" s="54">
        <v>-0.12</v>
      </c>
      <c r="Q23" s="54">
        <v>-0.21</v>
      </c>
      <c r="R23" s="54">
        <v>-0.17</v>
      </c>
      <c r="S23" s="54">
        <v>-0.12</v>
      </c>
      <c r="T23" s="54">
        <v>-0.03</v>
      </c>
      <c r="U23" s="54">
        <v>-0.02</v>
      </c>
      <c r="V23" s="54">
        <v>7.0000000000000007E-2</v>
      </c>
      <c r="W23" s="54">
        <v>-0.04</v>
      </c>
      <c r="X23" s="54">
        <v>-0.15</v>
      </c>
      <c r="Y23" s="54">
        <v>-0.17</v>
      </c>
      <c r="Z23" s="54">
        <v>-0.23</v>
      </c>
      <c r="AA23" s="54">
        <v>-0.34</v>
      </c>
      <c r="AB23" s="54">
        <v>-0.36</v>
      </c>
      <c r="AC23" s="54">
        <v>-0.47</v>
      </c>
      <c r="AD23" s="54">
        <v>-0.66</v>
      </c>
      <c r="AE23" s="54">
        <v>-0.88</v>
      </c>
      <c r="AF23" s="54">
        <v>-0.93</v>
      </c>
      <c r="AG23" s="55">
        <v>-0.95430000000000004</v>
      </c>
      <c r="AH23" s="55">
        <v>-0.97629999999999995</v>
      </c>
      <c r="AI23" s="55">
        <v>-0.9889</v>
      </c>
      <c r="AJ23" s="55">
        <v>-0.99719999999999998</v>
      </c>
      <c r="AK23" s="55">
        <v>-0.99819999999999998</v>
      </c>
      <c r="AL23" s="55">
        <v>-0.99990000000000001</v>
      </c>
      <c r="AM23" s="54">
        <v>-1</v>
      </c>
      <c r="AN23" s="54">
        <v>-1</v>
      </c>
      <c r="AO23" s="54">
        <v>-1</v>
      </c>
      <c r="AP23" s="54">
        <v>-1</v>
      </c>
      <c r="AQ23" s="54">
        <v>-1</v>
      </c>
      <c r="AR23" s="54">
        <v>-1</v>
      </c>
      <c r="AS23" s="54">
        <v>-1</v>
      </c>
      <c r="AT23" s="55">
        <v>-0.99829999999999997</v>
      </c>
      <c r="AU23" s="54">
        <v>-1</v>
      </c>
      <c r="AV23" s="54">
        <v>-1</v>
      </c>
      <c r="AW23" s="54">
        <v>-1</v>
      </c>
      <c r="AX23" s="54">
        <v>-1</v>
      </c>
      <c r="AY23" s="54">
        <v>-1</v>
      </c>
      <c r="AZ23" s="54">
        <v>-1</v>
      </c>
      <c r="BA23" s="54">
        <v>-1</v>
      </c>
      <c r="BB23" s="54">
        <v>-1</v>
      </c>
      <c r="BC23" s="54">
        <v>-1</v>
      </c>
      <c r="BD23" s="54">
        <v>-1</v>
      </c>
      <c r="BE23" s="54">
        <v>-1</v>
      </c>
      <c r="BF23" s="54">
        <v>-1</v>
      </c>
      <c r="BG23" s="54">
        <v>-1</v>
      </c>
      <c r="BH23" s="55">
        <v>-0.99790000000000001</v>
      </c>
      <c r="BI23" s="55">
        <v>-0.998</v>
      </c>
      <c r="BJ23" s="55">
        <v>-0.99770000000000003</v>
      </c>
      <c r="BK23" s="54">
        <v>-1</v>
      </c>
      <c r="BL23" s="54">
        <v>-1</v>
      </c>
      <c r="BM23" s="54">
        <v>-1</v>
      </c>
      <c r="BN23" s="54">
        <v>-1</v>
      </c>
      <c r="BO23" s="54">
        <v>-1</v>
      </c>
      <c r="BP23" s="54">
        <v>-1</v>
      </c>
      <c r="BQ23" s="54">
        <v>-1</v>
      </c>
      <c r="BR23" s="54">
        <v>-1</v>
      </c>
      <c r="BS23" s="54">
        <v>-1</v>
      </c>
      <c r="BT23" s="55">
        <v>-0.98040000000000005</v>
      </c>
      <c r="BU23" s="55">
        <v>-0.97909999999999997</v>
      </c>
      <c r="BV23" s="55">
        <v>-0.98460000000000003</v>
      </c>
      <c r="BW23" s="55">
        <v>-0.97850000000000004</v>
      </c>
      <c r="BX23" s="55">
        <v>-0.96879999999999999</v>
      </c>
      <c r="BY23" s="55">
        <v>-0.96870000000000001</v>
      </c>
      <c r="BZ23" s="55">
        <v>-0.9718</v>
      </c>
      <c r="CA23" s="55">
        <v>-0.96340000000000003</v>
      </c>
      <c r="CB23" s="55">
        <v>-0.96730000000000005</v>
      </c>
      <c r="CC23" s="55">
        <v>-0.96319999999999995</v>
      </c>
      <c r="CD23" s="55">
        <v>-0.93920000000000003</v>
      </c>
      <c r="CE23" s="55">
        <v>-0.93740000000000001</v>
      </c>
      <c r="CF23" s="55">
        <v>-0.92020000000000002</v>
      </c>
      <c r="CG23" s="55">
        <v>-0.91610000000000003</v>
      </c>
      <c r="CH23" s="55">
        <v>-0.93769999999999998</v>
      </c>
      <c r="CI23" s="55">
        <v>-0.92279999999999995</v>
      </c>
      <c r="CJ23" s="55">
        <v>-0.91010000000000002</v>
      </c>
      <c r="CK23" s="55">
        <v>-0.89500000000000002</v>
      </c>
      <c r="CL23" s="55">
        <v>-0.84519999999999995</v>
      </c>
      <c r="CM23" s="55">
        <v>-0.83709999999999996</v>
      </c>
      <c r="CN23" s="55">
        <v>-0.85489999999999999</v>
      </c>
      <c r="CO23" s="55">
        <v>-0.89019999999999999</v>
      </c>
      <c r="CP23" s="55">
        <v>-0.85640000000000005</v>
      </c>
      <c r="CQ23" s="55">
        <v>-0.85729999999999995</v>
      </c>
      <c r="CR23" s="55">
        <v>-0.83189999999999997</v>
      </c>
      <c r="CS23" s="55">
        <v>-0.76910000000000001</v>
      </c>
      <c r="CT23" s="55">
        <v>-0.75060000000000004</v>
      </c>
      <c r="CU23" s="55">
        <v>-0.78010000000000002</v>
      </c>
      <c r="CV23" s="55">
        <v>-0.71240000000000003</v>
      </c>
      <c r="CW23" s="55">
        <v>-0.79369999999999996</v>
      </c>
      <c r="CX23" s="55">
        <v>-0.79369999999999996</v>
      </c>
      <c r="CY23" s="55">
        <v>-0.76129999999999998</v>
      </c>
      <c r="CZ23" s="55">
        <v>-0.71130000000000004</v>
      </c>
      <c r="DA23" s="55">
        <v>-0.72699999999999998</v>
      </c>
      <c r="DB23" s="55">
        <v>-0.74539999999999995</v>
      </c>
      <c r="DC23" s="55">
        <v>-0.78200000000000003</v>
      </c>
      <c r="DD23" s="55">
        <v>-0.76910000000000001</v>
      </c>
      <c r="DE23" s="55">
        <v>-0.75680000000000003</v>
      </c>
      <c r="DF23" s="54">
        <v>-0.72</v>
      </c>
      <c r="DG23" s="55">
        <v>-0.69079999999999997</v>
      </c>
      <c r="DH23" s="55">
        <v>-0.62170000000000003</v>
      </c>
      <c r="DI23" s="55">
        <v>-0.66220000000000001</v>
      </c>
      <c r="DJ23" s="55">
        <v>-0.71889999999999998</v>
      </c>
      <c r="DK23" s="55">
        <v>-0.6956</v>
      </c>
      <c r="DL23" s="55">
        <v>-0.66159999999999997</v>
      </c>
      <c r="DM23" s="55">
        <v>-0.61370000000000002</v>
      </c>
      <c r="DN23" s="55">
        <v>-0.54979999999999996</v>
      </c>
      <c r="DO23" s="55">
        <v>-0.54059999999999997</v>
      </c>
      <c r="DP23" s="55">
        <v>-0.77080000000000004</v>
      </c>
      <c r="DQ23" s="55">
        <v>-0.59619999999999995</v>
      </c>
      <c r="DR23" s="55">
        <v>-0.59650000000000003</v>
      </c>
      <c r="DS23" s="55">
        <v>-0.59960000000000002</v>
      </c>
      <c r="DT23" s="55">
        <v>-0.58620000000000005</v>
      </c>
      <c r="DU23" s="55">
        <v>-0.50349999999999995</v>
      </c>
      <c r="DV23" s="55">
        <v>-0.44940000000000002</v>
      </c>
      <c r="DW23" s="55">
        <v>-0.23319999999999999</v>
      </c>
      <c r="DX23" s="55">
        <v>-0.60699999999999998</v>
      </c>
      <c r="DY23" s="55">
        <v>-0.64219999999999999</v>
      </c>
      <c r="DZ23" s="55">
        <v>-0.61150000000000004</v>
      </c>
      <c r="EA23" s="55">
        <v>-0.56579999999999997</v>
      </c>
      <c r="EB23" s="55">
        <v>-0.53169999999999995</v>
      </c>
      <c r="EC23" s="55">
        <v>-0.53080000000000005</v>
      </c>
      <c r="ED23" s="55">
        <v>-0.56459999999999999</v>
      </c>
      <c r="EE23" s="55">
        <v>-0.59950000000000003</v>
      </c>
      <c r="EF23" s="55">
        <v>-0.57350000000000001</v>
      </c>
      <c r="EG23" s="55">
        <v>-0.60109999999999997</v>
      </c>
      <c r="EH23" s="55">
        <v>-0.33350000000000002</v>
      </c>
      <c r="EI23" s="55">
        <v>-0.48020000000000002</v>
      </c>
      <c r="EJ23" s="55">
        <v>-0.74080000000000001</v>
      </c>
      <c r="EK23" s="55">
        <v>-0.56420000000000003</v>
      </c>
      <c r="EL23" s="55">
        <v>-0.67290000000000005</v>
      </c>
      <c r="EM23" s="55">
        <v>-0.66839999999999999</v>
      </c>
      <c r="EN23" s="55">
        <v>-0.6492</v>
      </c>
      <c r="EO23" s="55">
        <v>-0.64329999999999998</v>
      </c>
      <c r="EP23" s="55">
        <v>-0.56469999999999998</v>
      </c>
      <c r="EQ23" s="55">
        <v>-0.55100000000000005</v>
      </c>
      <c r="ER23" s="55">
        <v>-0.56640000000000001</v>
      </c>
      <c r="ES23" s="55">
        <v>-0.65169999999999995</v>
      </c>
      <c r="ET23" s="55">
        <v>-0.63900000000000001</v>
      </c>
      <c r="EU23" s="55">
        <v>-0.60960000000000003</v>
      </c>
      <c r="EV23" s="55">
        <v>-0.58879999999999999</v>
      </c>
      <c r="EW23" s="55">
        <v>-0.52980000000000005</v>
      </c>
      <c r="EX23" s="55">
        <v>-0.53810000000000002</v>
      </c>
      <c r="EY23" s="54">
        <v>-0.53</v>
      </c>
      <c r="EZ23" s="55">
        <v>-0.65039999999999998</v>
      </c>
      <c r="FA23" s="55">
        <v>-0.63419999999999999</v>
      </c>
      <c r="FB23" s="55">
        <v>-0.62090000000000001</v>
      </c>
      <c r="FC23" s="55">
        <v>-0.58809999999999996</v>
      </c>
      <c r="FD23" s="55">
        <v>-0.50780000000000003</v>
      </c>
      <c r="FE23" s="55">
        <v>-0.505</v>
      </c>
      <c r="FF23" s="55">
        <v>-0.49399999999999999</v>
      </c>
      <c r="FG23" s="55">
        <v>-0.6038</v>
      </c>
      <c r="FH23" s="55">
        <v>-0.5998</v>
      </c>
      <c r="FI23" s="55">
        <v>-0.58020000000000005</v>
      </c>
      <c r="FJ23" s="55">
        <v>-0.52459999999999996</v>
      </c>
      <c r="FK23" s="55">
        <v>-0.45190000000000002</v>
      </c>
      <c r="FL23" s="55">
        <v>-0.44479999999999997</v>
      </c>
      <c r="FM23" s="55">
        <v>-0.48420000000000002</v>
      </c>
      <c r="FN23" s="55">
        <v>-0.61380000000000001</v>
      </c>
      <c r="FO23" s="55">
        <v>-0.58499999999999996</v>
      </c>
      <c r="FP23" s="55">
        <v>-0.56969999999999998</v>
      </c>
      <c r="FQ23" s="55">
        <v>-0.54500000000000004</v>
      </c>
      <c r="FR23" s="55">
        <v>-0.46379999999999999</v>
      </c>
      <c r="FS23" s="55">
        <v>-0.4199</v>
      </c>
      <c r="FT23" s="55">
        <v>-0.44379999999999997</v>
      </c>
      <c r="FU23" s="55">
        <v>-0.59650000000000003</v>
      </c>
      <c r="FV23" s="55">
        <v>-0.50970000000000004</v>
      </c>
      <c r="FW23" s="55">
        <v>-0.51370000000000005</v>
      </c>
      <c r="FX23" s="55">
        <v>-0.45929999999999999</v>
      </c>
      <c r="FY23" s="55">
        <v>-0.4194</v>
      </c>
      <c r="FZ23" s="55">
        <v>-0.3866</v>
      </c>
      <c r="GA23" s="55">
        <v>-0.38269999999999998</v>
      </c>
      <c r="GB23" s="55">
        <v>-0.55659999999999998</v>
      </c>
      <c r="GC23" s="55">
        <v>-0.58069999999999999</v>
      </c>
      <c r="GD23" s="55">
        <v>-0.56310000000000004</v>
      </c>
      <c r="GE23" s="55">
        <v>-0.52800000000000002</v>
      </c>
      <c r="GF23" s="55">
        <v>-0.41870000000000002</v>
      </c>
      <c r="GG23" s="55">
        <v>-0.32979999999999998</v>
      </c>
      <c r="GH23" s="55">
        <v>-0.38419999999999999</v>
      </c>
      <c r="GI23" s="55">
        <v>-0.58630000000000004</v>
      </c>
      <c r="GJ23" s="55">
        <v>-0.60650000000000004</v>
      </c>
      <c r="GK23" s="55">
        <v>-0.50370000000000004</v>
      </c>
      <c r="GL23" s="55">
        <v>-0.42749999999999999</v>
      </c>
      <c r="GM23" s="55">
        <v>-0.33239999999999997</v>
      </c>
      <c r="GN23" s="55">
        <v>-0.27060000000000001</v>
      </c>
      <c r="GO23" s="55">
        <v>-0.52210000000000001</v>
      </c>
      <c r="GP23" s="55">
        <v>-0.55679999999999996</v>
      </c>
      <c r="GQ23" s="55">
        <v>-0.27989999999999998</v>
      </c>
      <c r="GR23" s="55">
        <v>-0.4385</v>
      </c>
      <c r="GS23" s="55">
        <v>-0.37590000000000001</v>
      </c>
      <c r="GT23" s="55">
        <v>-0.28549999999999998</v>
      </c>
      <c r="GU23" s="55">
        <v>-0.18440000000000001</v>
      </c>
      <c r="GV23" s="55">
        <v>4.0300000000000002E-2</v>
      </c>
      <c r="GW23" s="55">
        <v>-0.26300000000000001</v>
      </c>
      <c r="GX23" s="55">
        <v>-0.57689999999999997</v>
      </c>
      <c r="GY23" s="55">
        <v>-0.5071</v>
      </c>
      <c r="GZ23" s="55">
        <v>-0.47170000000000001</v>
      </c>
      <c r="HA23" s="55">
        <v>-0.32040000000000002</v>
      </c>
      <c r="HB23" s="55">
        <v>-0.24179999999999999</v>
      </c>
      <c r="HC23" s="55">
        <v>-0.36370000000000002</v>
      </c>
      <c r="HD23" s="55">
        <v>-0.52229999999999999</v>
      </c>
      <c r="HE23" s="55">
        <v>-0.51029999999999998</v>
      </c>
      <c r="HF23" s="55">
        <v>-0.54169999999999996</v>
      </c>
      <c r="HG23" s="55">
        <v>-0.48820000000000002</v>
      </c>
      <c r="HH23" s="55">
        <v>-0.28299999999999997</v>
      </c>
      <c r="HI23" s="55">
        <v>-9.8199999999999996E-2</v>
      </c>
      <c r="HJ23" s="55">
        <v>-0.26079999999999998</v>
      </c>
      <c r="HK23" s="55">
        <v>-0.47839999999999999</v>
      </c>
      <c r="HL23" s="55">
        <v>-0.44779999999999998</v>
      </c>
      <c r="HM23" s="55">
        <v>-0.36709999999999998</v>
      </c>
      <c r="HN23" s="55">
        <v>-0.42980000000000002</v>
      </c>
      <c r="HO23" s="55">
        <v>-0.26069999999999999</v>
      </c>
      <c r="HP23" s="55">
        <v>-0.24510000000000001</v>
      </c>
      <c r="HQ23" s="55">
        <v>-0.2656</v>
      </c>
      <c r="HR23" s="55">
        <v>-0.45529999999999998</v>
      </c>
      <c r="HS23" s="55">
        <v>-0.55889999999999995</v>
      </c>
      <c r="HT23" s="55">
        <v>-0.42599999999999999</v>
      </c>
      <c r="HU23" s="55">
        <v>-0.36830000000000002</v>
      </c>
      <c r="HV23" s="55">
        <v>-0.22070000000000001</v>
      </c>
      <c r="HW23" s="55">
        <v>-0.20710000000000001</v>
      </c>
      <c r="HX23" s="55">
        <v>-0.22819999999999999</v>
      </c>
      <c r="HY23" s="55">
        <v>-0.39129999999999998</v>
      </c>
      <c r="HZ23" s="55">
        <v>-0.4007</v>
      </c>
      <c r="IA23" s="55">
        <v>-0.35549999999999998</v>
      </c>
      <c r="IB23" s="55">
        <v>-0.31719999999999998</v>
      </c>
      <c r="IC23" s="55">
        <v>-0.28570000000000001</v>
      </c>
      <c r="ID23" s="55">
        <v>-0.27600000000000002</v>
      </c>
      <c r="IE23" s="55">
        <v>-0.2417</v>
      </c>
      <c r="IF23" s="55">
        <v>-0.42199999999999999</v>
      </c>
      <c r="IG23" s="55">
        <v>-0.38600000000000001</v>
      </c>
      <c r="IH23" s="55">
        <v>-0.37759999999999999</v>
      </c>
      <c r="II23" s="55">
        <v>-0.3498</v>
      </c>
      <c r="IJ23" s="55">
        <v>-0.2243</v>
      </c>
      <c r="IK23" s="55">
        <v>-0.1007</v>
      </c>
      <c r="IL23" s="55">
        <v>-0.24740000000000001</v>
      </c>
      <c r="IM23" s="55">
        <v>-0.4556</v>
      </c>
      <c r="IN23" s="55">
        <v>-0.45040000000000002</v>
      </c>
      <c r="IO23" s="55">
        <v>-0.37280000000000002</v>
      </c>
      <c r="IP23" s="55">
        <v>-0.33250000000000002</v>
      </c>
      <c r="IQ23" s="55">
        <v>-0.1835</v>
      </c>
      <c r="IR23" s="55">
        <v>-0.1812</v>
      </c>
      <c r="IS23" s="55">
        <v>-0.2833</v>
      </c>
      <c r="IT23" s="55">
        <v>-0.52059999999999995</v>
      </c>
      <c r="IU23" s="55">
        <v>-0.42780000000000001</v>
      </c>
      <c r="IV23" s="55">
        <v>-0.31940000000000002</v>
      </c>
      <c r="IW23" s="55">
        <v>1.8700000000000001E-2</v>
      </c>
      <c r="IX23" s="55">
        <v>-0.24879999999999999</v>
      </c>
      <c r="IY23" s="55">
        <v>-0.36499999999999999</v>
      </c>
      <c r="IZ23" s="55">
        <v>-0.29039999999999999</v>
      </c>
      <c r="JA23" s="55">
        <v>-0.50870000000000004</v>
      </c>
      <c r="JB23" s="55">
        <v>-0.5716</v>
      </c>
      <c r="JC23" s="55">
        <v>-0.51910000000000001</v>
      </c>
      <c r="JD23" s="55">
        <v>-0.39639999999999997</v>
      </c>
      <c r="JE23" s="55">
        <v>-0.24199999999999999</v>
      </c>
      <c r="JF23" s="55">
        <v>-0.2291</v>
      </c>
      <c r="JG23" s="55">
        <v>-0.38890000000000002</v>
      </c>
      <c r="JH23" s="55">
        <v>-0.55589999999999995</v>
      </c>
      <c r="JI23" s="55">
        <v>-0.50690000000000002</v>
      </c>
      <c r="JJ23" s="55">
        <v>-0.36170000000000002</v>
      </c>
      <c r="JK23" s="55">
        <v>-0.41349999999999998</v>
      </c>
      <c r="JL23" s="55">
        <v>-0.1822</v>
      </c>
      <c r="JM23" s="55">
        <v>-0.1593</v>
      </c>
      <c r="JN23" s="55">
        <v>-0.30640000000000001</v>
      </c>
      <c r="JO23" s="55">
        <v>-0.53459999999999996</v>
      </c>
      <c r="JP23" s="55">
        <v>-0.54459999999999997</v>
      </c>
      <c r="JQ23" s="55">
        <v>-0.4647</v>
      </c>
      <c r="JR23" s="55">
        <v>-0.42230000000000001</v>
      </c>
      <c r="JS23" s="55">
        <v>-0.29659999999999997</v>
      </c>
      <c r="JT23" s="55">
        <v>-0.1973</v>
      </c>
      <c r="JU23" s="55">
        <v>-0.313</v>
      </c>
      <c r="JV23" s="55">
        <v>-0.41670000000000001</v>
      </c>
      <c r="JW23" s="55">
        <v>-0.38529999999999998</v>
      </c>
      <c r="JX23" s="55">
        <v>-0.42559999999999998</v>
      </c>
      <c r="JY23" s="55">
        <v>-0.47220000000000001</v>
      </c>
      <c r="JZ23" s="55">
        <v>-0.34110000000000001</v>
      </c>
      <c r="KA23" s="55">
        <v>-0.2467</v>
      </c>
      <c r="KB23" s="55">
        <v>-0.40189999999999998</v>
      </c>
      <c r="KC23" s="55">
        <v>-0.56920000000000004</v>
      </c>
      <c r="KD23" s="55">
        <v>-0.56430000000000002</v>
      </c>
      <c r="KE23" s="55">
        <v>-0.5585</v>
      </c>
      <c r="KF23" s="55">
        <v>-0.48770000000000002</v>
      </c>
      <c r="KG23" s="55">
        <v>-0.46029999999999999</v>
      </c>
      <c r="KH23" s="55">
        <v>-0.24210000000000001</v>
      </c>
      <c r="KI23" s="55">
        <v>-0.39429999999999998</v>
      </c>
      <c r="KJ23" s="55">
        <v>-0.60189999999999999</v>
      </c>
      <c r="KK23" s="55">
        <v>-0.59230000000000005</v>
      </c>
      <c r="KL23" s="55">
        <v>-0.55030000000000001</v>
      </c>
      <c r="KM23" s="55">
        <v>-0.49359999999999998</v>
      </c>
      <c r="KN23" s="55">
        <v>-0.3337</v>
      </c>
      <c r="KO23" s="55">
        <v>-0.31169999999999998</v>
      </c>
      <c r="KP23" s="55">
        <v>-0.37659999999999999</v>
      </c>
      <c r="KQ23" s="55">
        <v>-0.60880000000000001</v>
      </c>
      <c r="KR23" s="55">
        <v>-0.56989999999999996</v>
      </c>
      <c r="KS23" s="55">
        <v>-0.5786</v>
      </c>
      <c r="KT23" s="55">
        <v>-0.50290000000000001</v>
      </c>
      <c r="KU23" s="55">
        <v>-0.37069999999999997</v>
      </c>
      <c r="KV23" s="55">
        <v>-0.26419999999999999</v>
      </c>
      <c r="KW23" s="55">
        <v>-0.31269999999999998</v>
      </c>
      <c r="KX23" s="55">
        <v>-0.50619999999999998</v>
      </c>
      <c r="KY23" s="55">
        <v>-0.51700000000000002</v>
      </c>
      <c r="KZ23" s="55">
        <v>0.32829999999999998</v>
      </c>
      <c r="LA23" s="55">
        <v>-0.33739999999999998</v>
      </c>
      <c r="LB23" s="55">
        <v>-0.81359999999999999</v>
      </c>
      <c r="LC23" s="55">
        <v>-0.40939999999999999</v>
      </c>
      <c r="LD23" s="55">
        <v>-0.35470000000000002</v>
      </c>
      <c r="LE23" s="55">
        <v>-0.45579999999999998</v>
      </c>
      <c r="LF23" s="55">
        <v>-0.62619999999999998</v>
      </c>
      <c r="LG23" s="55">
        <v>0.1002</v>
      </c>
      <c r="LH23" s="55">
        <v>0.89270000000000005</v>
      </c>
      <c r="LI23" s="55">
        <v>-0.39219999999999999</v>
      </c>
      <c r="LJ23" s="55">
        <v>-0.2132</v>
      </c>
      <c r="LK23" s="55">
        <v>-0.26850000000000002</v>
      </c>
      <c r="LL23" s="55">
        <v>-0.39579999999999999</v>
      </c>
      <c r="LM23" s="55">
        <v>-0.46189999999999998</v>
      </c>
      <c r="LN23" s="55">
        <v>-0.49170000000000003</v>
      </c>
      <c r="LO23" s="55">
        <v>-0.51739999999999997</v>
      </c>
      <c r="LP23" s="55">
        <v>-0.40710000000000002</v>
      </c>
      <c r="LQ23" s="55">
        <v>-0.1578</v>
      </c>
      <c r="LR23" s="55">
        <v>-0.36359999999999998</v>
      </c>
      <c r="LS23" s="55">
        <v>-0.58430000000000004</v>
      </c>
      <c r="LT23" s="55">
        <v>-0.52610000000000001</v>
      </c>
      <c r="LU23" s="55">
        <v>-0.53739999999999999</v>
      </c>
      <c r="LV23" s="55">
        <v>-0.4758</v>
      </c>
      <c r="LW23" s="55">
        <v>-0.35289999999999999</v>
      </c>
      <c r="LX23" s="55">
        <v>-0.32490000000000002</v>
      </c>
      <c r="LY23" s="55">
        <v>-0.30780000000000002</v>
      </c>
      <c r="LZ23" s="55">
        <v>-0.44290000000000002</v>
      </c>
      <c r="MA23" s="55">
        <v>-0.50470000000000004</v>
      </c>
      <c r="MB23" s="55">
        <v>-0.50380000000000003</v>
      </c>
      <c r="MC23" s="55">
        <v>-0.50149999999999995</v>
      </c>
      <c r="MD23" s="55">
        <v>-0.32669999999999999</v>
      </c>
      <c r="ME23" s="55">
        <v>-0.28010000000000002</v>
      </c>
      <c r="MF23" s="55">
        <v>-0.36649999999999999</v>
      </c>
      <c r="MG23" s="55">
        <v>-0.61319999999999997</v>
      </c>
      <c r="MH23" s="55">
        <v>-0.60419999999999996</v>
      </c>
      <c r="MI23" s="55">
        <v>-0.60029999999999994</v>
      </c>
      <c r="MJ23" s="55">
        <v>-0.45910000000000001</v>
      </c>
      <c r="MK23" s="55">
        <v>-0.28499999999999998</v>
      </c>
      <c r="ML23" s="55">
        <v>-0.24049999999999999</v>
      </c>
      <c r="MM23" s="55">
        <v>1.0500000000000001E-2</v>
      </c>
      <c r="MN23" s="55">
        <v>-0.52969999999999995</v>
      </c>
      <c r="MO23" s="55">
        <v>-0.50380000000000003</v>
      </c>
      <c r="MP23" s="55">
        <v>-0.46310000000000001</v>
      </c>
      <c r="MQ23" s="55">
        <v>-0.34139999999999998</v>
      </c>
      <c r="MR23" s="55">
        <v>-0.30980000000000002</v>
      </c>
      <c r="MS23" s="55">
        <v>-0.2225</v>
      </c>
      <c r="MT23" s="55">
        <v>-0.5131</v>
      </c>
      <c r="MU23" s="55">
        <v>-0.502</v>
      </c>
      <c r="MV23" s="55">
        <v>-0.54510000000000003</v>
      </c>
      <c r="MW23" s="55">
        <v>-0.43209999999999998</v>
      </c>
      <c r="MX23" s="55">
        <v>-0.48330000000000001</v>
      </c>
      <c r="MY23" s="55">
        <v>-0.50719999999999998</v>
      </c>
      <c r="MZ23" s="55">
        <v>-0.2346</v>
      </c>
      <c r="NA23" s="55">
        <v>0.21010000000000001</v>
      </c>
      <c r="NB23" s="55">
        <v>-0.35339999999999999</v>
      </c>
      <c r="NC23" s="55">
        <v>-0.37490000000000001</v>
      </c>
      <c r="ND23" s="55">
        <v>-0.40329999999999999</v>
      </c>
      <c r="NE23" s="55">
        <v>-0.39439999999999997</v>
      </c>
      <c r="NF23" s="55">
        <v>-0.26100000000000001</v>
      </c>
      <c r="NG23" s="55">
        <v>-0.18659999999999999</v>
      </c>
      <c r="NH23" s="55">
        <v>-0.187</v>
      </c>
      <c r="NI23" s="55">
        <v>-0.48930000000000001</v>
      </c>
      <c r="NJ23" s="55">
        <v>-0.43140000000000001</v>
      </c>
      <c r="NK23" s="55">
        <v>-0.30919999999999997</v>
      </c>
      <c r="NL23" s="55">
        <v>-0.31480000000000002</v>
      </c>
      <c r="NM23" s="54">
        <v>-0.3</v>
      </c>
      <c r="NN23" s="55">
        <v>-0.17499999999999999</v>
      </c>
      <c r="NO23" s="55">
        <v>-0.18079999999999999</v>
      </c>
      <c r="NP23" s="55">
        <v>-0.43759999999999999</v>
      </c>
      <c r="NQ23" s="55">
        <v>-0.41449999999999998</v>
      </c>
      <c r="NR23" s="54">
        <v>-0.27</v>
      </c>
      <c r="NS23" s="55">
        <v>-0.29509999999999997</v>
      </c>
      <c r="NT23" s="55">
        <v>-0.20849999999999999</v>
      </c>
      <c r="NU23" s="55">
        <v>-0.16689999999999999</v>
      </c>
      <c r="NV23" s="55">
        <v>-9.1700000000000004E-2</v>
      </c>
      <c r="NW23" s="55">
        <v>-0.31690000000000002</v>
      </c>
      <c r="NX23" s="55">
        <v>-0.39710000000000001</v>
      </c>
      <c r="NY23" s="55">
        <v>-0.34510000000000002</v>
      </c>
      <c r="NZ23" s="55">
        <v>-0.25280000000000002</v>
      </c>
      <c r="OA23" s="55">
        <v>-0.1295</v>
      </c>
      <c r="OB23" s="55">
        <v>-0.1283</v>
      </c>
      <c r="OC23" s="55">
        <v>-0.16250000000000001</v>
      </c>
      <c r="OD23" s="55">
        <v>-0.31290000000000001</v>
      </c>
      <c r="OE23" s="55">
        <v>-0.40450000000000003</v>
      </c>
      <c r="OF23" s="55">
        <v>-0.34670000000000001</v>
      </c>
      <c r="OG23" s="55">
        <v>-0.30349999999999999</v>
      </c>
      <c r="OH23" s="55">
        <v>-0.1807</v>
      </c>
      <c r="OI23" s="55">
        <v>-0.14649999999999999</v>
      </c>
      <c r="OJ23" s="55">
        <v>-0.17119999999999999</v>
      </c>
      <c r="OK23" s="55">
        <v>-0.2802</v>
      </c>
      <c r="OL23" s="55">
        <v>-0.31769999999999998</v>
      </c>
      <c r="OM23" s="55">
        <v>-0.2802</v>
      </c>
      <c r="ON23" s="55">
        <v>-0.31950000000000001</v>
      </c>
      <c r="OO23" s="55">
        <v>-0.12230000000000001</v>
      </c>
      <c r="OP23" s="55">
        <v>-0.108</v>
      </c>
      <c r="OQ23" s="55">
        <v>-0.1527</v>
      </c>
      <c r="OR23" s="55">
        <v>-0.29360000000000003</v>
      </c>
      <c r="OS23" s="55">
        <v>-0.21929999999999999</v>
      </c>
      <c r="OT23" s="55">
        <v>-0.27829999999999999</v>
      </c>
      <c r="OU23" s="55">
        <v>-0.10680000000000001</v>
      </c>
      <c r="OV23" s="55">
        <v>-8.4699999999999998E-2</v>
      </c>
      <c r="OW23" s="55">
        <v>-9.6500000000000002E-2</v>
      </c>
      <c r="OX23" s="55">
        <v>0.14799999999999999</v>
      </c>
      <c r="OY23" s="55">
        <v>-0.20569999999999999</v>
      </c>
      <c r="OZ23" s="55">
        <v>-0.19689999999999999</v>
      </c>
      <c r="PA23" s="55">
        <v>-0.23400000000000001</v>
      </c>
      <c r="PB23" s="55">
        <v>-0.1804</v>
      </c>
      <c r="PC23" s="55">
        <v>-0.17080000000000001</v>
      </c>
      <c r="PD23" s="55">
        <v>-0.21510000000000001</v>
      </c>
      <c r="PE23" s="55">
        <v>8.6E-3</v>
      </c>
      <c r="PF23" s="55">
        <v>-0.3488</v>
      </c>
      <c r="PG23" s="55">
        <v>-0.27439999999999998</v>
      </c>
      <c r="PH23" s="55">
        <v>-0.2959</v>
      </c>
      <c r="PI23" s="55">
        <v>-0.17230000000000001</v>
      </c>
      <c r="PJ23" s="55">
        <v>-4.4900000000000002E-2</v>
      </c>
      <c r="PK23" s="55">
        <v>-0.52529999999999999</v>
      </c>
      <c r="PL23" s="55">
        <v>-0.37830000000000003</v>
      </c>
      <c r="PM23" s="55">
        <v>-0.1983</v>
      </c>
      <c r="PN23" s="55">
        <v>-0.26100000000000001</v>
      </c>
      <c r="PO23" s="55">
        <v>-0.31330000000000002</v>
      </c>
      <c r="PP23" s="55">
        <v>-0.16789999999999999</v>
      </c>
      <c r="PQ23" s="55">
        <v>-0.10630000000000001</v>
      </c>
      <c r="PR23" s="55">
        <v>-0.1749</v>
      </c>
      <c r="PS23" s="55">
        <v>-2.01E-2</v>
      </c>
      <c r="PT23" s="55">
        <v>-0.23219999999999999</v>
      </c>
      <c r="PU23" s="55">
        <v>-0.23699999999999999</v>
      </c>
      <c r="PV23" s="55">
        <v>-0.17380000000000001</v>
      </c>
      <c r="PW23" s="55">
        <v>-0.18290000000000001</v>
      </c>
      <c r="PX23" s="55">
        <v>-7.4700000000000003E-2</v>
      </c>
      <c r="PY23" s="55">
        <v>-3.1800000000000002E-2</v>
      </c>
      <c r="PZ23" s="55">
        <v>-3.44E-2</v>
      </c>
      <c r="QA23" s="55">
        <v>-0.36099999999999999</v>
      </c>
      <c r="QB23" s="55">
        <v>-0.35699999999999998</v>
      </c>
      <c r="QC23" s="55">
        <v>-0.18390000000000001</v>
      </c>
      <c r="QD23" s="55">
        <v>-0.1426</v>
      </c>
      <c r="QE23" s="55">
        <v>-7.1199999999999999E-2</v>
      </c>
      <c r="QF23" s="55">
        <v>-0.1182</v>
      </c>
      <c r="QG23" s="55">
        <v>-0.25609999999999999</v>
      </c>
      <c r="QH23" s="55">
        <v>-0.26750000000000002</v>
      </c>
      <c r="QI23" s="55">
        <v>-0.24399999999999999</v>
      </c>
      <c r="QJ23" s="55">
        <v>-0.26040000000000002</v>
      </c>
      <c r="QK23" s="55">
        <v>-8.5699999999999998E-2</v>
      </c>
      <c r="QL23" s="55">
        <v>1.5699999999999999E-2</v>
      </c>
      <c r="QM23" s="55">
        <v>-8.0999999999999996E-3</v>
      </c>
      <c r="QN23" s="55">
        <v>3.6600000000000001E-2</v>
      </c>
      <c r="QO23" s="55">
        <v>-0.21679999999999999</v>
      </c>
      <c r="QP23" s="55">
        <v>-0.2142</v>
      </c>
      <c r="QQ23" s="55">
        <v>-0.17080000000000001</v>
      </c>
      <c r="QR23" s="55">
        <v>-0.1023</v>
      </c>
      <c r="QS23" s="55">
        <v>3.3799999999999997E-2</v>
      </c>
      <c r="QT23" s="55">
        <v>0.1235</v>
      </c>
      <c r="QU23" s="55">
        <v>-6.88E-2</v>
      </c>
      <c r="QV23" s="55">
        <v>0.17680000000000001</v>
      </c>
      <c r="QW23" s="55">
        <v>0.18490000000000001</v>
      </c>
      <c r="QX23" s="55">
        <v>3.1399999999999997E-2</v>
      </c>
      <c r="QY23" s="55">
        <v>6.3299999999999995E-2</v>
      </c>
      <c r="QZ23" s="55">
        <v>1.2800000000000001E-2</v>
      </c>
      <c r="RA23" s="55">
        <v>9.1399999999999995E-2</v>
      </c>
      <c r="RB23" s="55">
        <v>0.23039999999999999</v>
      </c>
      <c r="RC23" s="55">
        <v>-0.13059999999999999</v>
      </c>
      <c r="RD23" s="55">
        <v>-0.20549999999999999</v>
      </c>
      <c r="RE23" s="55">
        <v>-0.1386</v>
      </c>
      <c r="RF23" s="55">
        <v>-3.04E-2</v>
      </c>
      <c r="RG23" s="55">
        <v>2.76E-2</v>
      </c>
      <c r="RH23" s="55">
        <v>5.7799999999999997E-2</v>
      </c>
      <c r="RI23" s="55">
        <v>4.2799999999999998E-2</v>
      </c>
      <c r="RJ23" s="55">
        <v>-0.15959999999999999</v>
      </c>
      <c r="RK23" s="55">
        <v>-0.1278</v>
      </c>
      <c r="RL23" s="55">
        <v>-8.5500000000000007E-2</v>
      </c>
      <c r="RM23" s="55">
        <v>-5.74E-2</v>
      </c>
      <c r="RN23" s="55">
        <v>-3.0800000000000001E-2</v>
      </c>
      <c r="RO23" s="55">
        <v>6.8999999999999999E-3</v>
      </c>
      <c r="RP23" s="55">
        <v>-0.40160000000000001</v>
      </c>
      <c r="RQ23" s="55">
        <v>-4.2999999999999997E-2</v>
      </c>
      <c r="RR23" s="55">
        <v>-4.6199999999999998E-2</v>
      </c>
      <c r="RS23" s="55">
        <v>7.0000000000000001E-3</v>
      </c>
      <c r="RT23" s="55">
        <v>2.0000000000000001E-4</v>
      </c>
      <c r="RU23" s="55">
        <v>2.81E-2</v>
      </c>
      <c r="RV23" s="54">
        <v>7.0000000000000007E-2</v>
      </c>
      <c r="RW23" s="55">
        <v>0.51400000000000001</v>
      </c>
      <c r="RX23" s="55">
        <v>-0.1051</v>
      </c>
      <c r="RY23" s="55">
        <v>-0.1489</v>
      </c>
      <c r="RZ23" s="55">
        <v>-4.2799999999999998E-2</v>
      </c>
      <c r="SA23" s="55">
        <v>2.4500000000000001E-2</v>
      </c>
      <c r="SB23" s="55">
        <v>1.8700000000000001E-2</v>
      </c>
      <c r="SC23" s="55">
        <v>0.14119999999999999</v>
      </c>
      <c r="SD23" s="55">
        <v>4.5400000000000003E-2</v>
      </c>
      <c r="SE23" s="55">
        <v>1.6199999999999999E-2</v>
      </c>
      <c r="SF23" s="55">
        <v>-0.46500000000000002</v>
      </c>
      <c r="SG23" s="55">
        <v>3.2000000000000001E-2</v>
      </c>
      <c r="SH23" s="55">
        <v>0.58950000000000002</v>
      </c>
      <c r="SI23" s="55">
        <v>0.1074</v>
      </c>
      <c r="SJ23" s="55">
        <v>7.9899999999999999E-2</v>
      </c>
      <c r="SK23" s="55">
        <v>-0.15690000000000001</v>
      </c>
      <c r="SL23" s="55">
        <v>6.4799999999999996E-2</v>
      </c>
      <c r="SM23" s="55">
        <v>-0.1966</v>
      </c>
      <c r="SN23" s="54">
        <v>-0.2</v>
      </c>
      <c r="SO23" s="55">
        <v>-5.4100000000000002E-2</v>
      </c>
      <c r="SP23" s="55">
        <v>-7.2700000000000001E-2</v>
      </c>
      <c r="SQ23" s="55">
        <v>2.0400000000000001E-2</v>
      </c>
      <c r="SR23" s="55">
        <v>7.3099999999999998E-2</v>
      </c>
      <c r="SS23" s="55">
        <v>-5.5500000000000001E-2</v>
      </c>
      <c r="ST23" s="55">
        <v>2.4299999999999999E-2</v>
      </c>
      <c r="SU23" s="55">
        <v>8.5199999999999998E-2</v>
      </c>
      <c r="SV23" s="55">
        <v>0.14879999999999999</v>
      </c>
      <c r="SW23" s="55">
        <v>9.8199999999999996E-2</v>
      </c>
      <c r="SX23" s="55">
        <v>8.77E-2</v>
      </c>
      <c r="SY23" s="55">
        <v>9.8299999999999998E-2</v>
      </c>
      <c r="SZ23" s="55">
        <v>-9.5100000000000004E-2</v>
      </c>
      <c r="TA23" s="55">
        <v>-3.1099999999999999E-2</v>
      </c>
      <c r="TB23" s="55">
        <v>-3.9600000000000003E-2</v>
      </c>
      <c r="TC23" s="55">
        <v>-9.7999999999999997E-3</v>
      </c>
      <c r="TD23" s="55">
        <v>9.1000000000000004E-3</v>
      </c>
      <c r="TE23" s="55">
        <v>6.4500000000000002E-2</v>
      </c>
      <c r="TF23" s="55">
        <v>0.10150000000000001</v>
      </c>
      <c r="TG23" s="55">
        <v>-2.5000000000000001E-2</v>
      </c>
      <c r="TH23" s="55">
        <v>-7.9100000000000004E-2</v>
      </c>
      <c r="TI23" s="55">
        <v>1.6500000000000001E-2</v>
      </c>
      <c r="TJ23" s="55">
        <v>7.1599999999999997E-2</v>
      </c>
      <c r="TK23" s="55">
        <v>-2.3E-3</v>
      </c>
      <c r="TL23" s="55">
        <v>5.9299999999999999E-2</v>
      </c>
      <c r="TM23" s="55">
        <v>3.39E-2</v>
      </c>
      <c r="TN23" s="55">
        <v>-0.1176</v>
      </c>
      <c r="TO23" s="55">
        <v>-0.1459</v>
      </c>
      <c r="TP23" s="55">
        <v>-7.3400000000000007E-2</v>
      </c>
      <c r="TQ23" s="55">
        <v>-8.6699999999999999E-2</v>
      </c>
      <c r="TR23" s="55">
        <v>-8.3000000000000001E-3</v>
      </c>
      <c r="TS23" s="55">
        <v>2.01E-2</v>
      </c>
      <c r="TT23" s="55">
        <v>2.5600000000000001E-2</v>
      </c>
      <c r="TU23" s="55">
        <v>-0.158</v>
      </c>
      <c r="TV23" s="55">
        <v>-8.0699999999999994E-2</v>
      </c>
      <c r="TW23" s="55">
        <v>-9.6000000000000002E-2</v>
      </c>
      <c r="TX23" s="55">
        <v>-5.6099999999999997E-2</v>
      </c>
      <c r="TY23" s="55">
        <v>1.47E-2</v>
      </c>
      <c r="TZ23" s="55">
        <v>-1.41E-2</v>
      </c>
      <c r="UA23" s="55">
        <v>1.4999999999999999E-2</v>
      </c>
      <c r="UB23" s="55">
        <v>-0.2203</v>
      </c>
      <c r="UC23" s="55">
        <v>-0.245</v>
      </c>
      <c r="UD23" s="55">
        <v>-0.1153</v>
      </c>
      <c r="UE23" s="55">
        <v>-0.1527</v>
      </c>
      <c r="UF23" s="55">
        <v>-1.5299999999999999E-2</v>
      </c>
      <c r="UG23" s="55">
        <v>5.4999999999999997E-3</v>
      </c>
      <c r="UH23" s="55">
        <v>-9.4999999999999998E-3</v>
      </c>
      <c r="UI23" s="55">
        <v>-0.16750000000000001</v>
      </c>
      <c r="UJ23" s="54">
        <v>-0.15</v>
      </c>
      <c r="UK23" s="55">
        <v>-0.19270000000000001</v>
      </c>
      <c r="UL23" s="55">
        <v>-6.6900000000000001E-2</v>
      </c>
      <c r="UM23" s="55">
        <v>5.0000000000000001E-3</v>
      </c>
      <c r="UN23" s="55">
        <v>7.7299999999999994E-2</v>
      </c>
      <c r="UO23" s="55">
        <v>-0.23580000000000001</v>
      </c>
      <c r="UP23" s="55">
        <v>-0.19689999999999999</v>
      </c>
      <c r="UQ23" s="55">
        <v>-1.29E-2</v>
      </c>
      <c r="UR23" s="55">
        <v>-6.4799999999999996E-2</v>
      </c>
      <c r="US23" s="55">
        <v>-4.6100000000000002E-2</v>
      </c>
      <c r="UT23" s="55">
        <v>0.1111</v>
      </c>
      <c r="UU23" s="55">
        <v>0.1323</v>
      </c>
      <c r="UV23" s="55">
        <v>0.4108</v>
      </c>
      <c r="UW23" s="55">
        <v>-8.4099999999999994E-2</v>
      </c>
      <c r="UX23" s="55">
        <v>-0.35980000000000001</v>
      </c>
      <c r="UY23" s="55">
        <v>-0.25990000000000002</v>
      </c>
      <c r="UZ23" s="55">
        <v>-7.8E-2</v>
      </c>
      <c r="VA23" s="55">
        <v>-3.8199999999999998E-2</v>
      </c>
      <c r="VB23" s="55">
        <v>7.7499999999999999E-2</v>
      </c>
      <c r="VC23" s="55">
        <v>-1.9599999999999999E-2</v>
      </c>
      <c r="VD23" s="55">
        <v>-0.20230000000000001</v>
      </c>
      <c r="VE23" s="55">
        <v>-0.1978</v>
      </c>
      <c r="VF23" s="55">
        <v>-0.1852</v>
      </c>
      <c r="VG23" s="55">
        <v>-0.14419999999999999</v>
      </c>
      <c r="VH23" s="55">
        <v>-1.17E-2</v>
      </c>
      <c r="VI23" s="55">
        <v>0.12690000000000001</v>
      </c>
      <c r="VJ23" s="55">
        <v>-2.87E-2</v>
      </c>
      <c r="VK23" s="55">
        <v>-0.29859999999999998</v>
      </c>
      <c r="VL23" s="55">
        <v>-0.14829999999999999</v>
      </c>
      <c r="VM23" s="55">
        <v>-9.11E-2</v>
      </c>
      <c r="VN23" s="55">
        <v>-3.5499999999999997E-2</v>
      </c>
      <c r="VO23" s="55">
        <v>3.8300000000000001E-2</v>
      </c>
      <c r="VP23" s="55">
        <v>5.1400000000000001E-2</v>
      </c>
      <c r="VQ23" s="55">
        <v>9.2799999999999994E-2</v>
      </c>
      <c r="VR23" s="55">
        <v>-0.1618</v>
      </c>
      <c r="VS23" s="55">
        <v>-0.1772</v>
      </c>
      <c r="VT23" s="55">
        <v>-0.1993</v>
      </c>
      <c r="VU23" s="55">
        <v>-8.0699999999999994E-2</v>
      </c>
      <c r="VV23" s="55">
        <v>4.3700000000000003E-2</v>
      </c>
      <c r="VW23" s="55">
        <v>0.11169999999999999</v>
      </c>
      <c r="VX23" s="55">
        <v>4.0000000000000001E-3</v>
      </c>
      <c r="VY23" s="55">
        <v>-0.1668</v>
      </c>
      <c r="VZ23" s="55">
        <v>-0.13969999999999999</v>
      </c>
      <c r="WA23" s="55">
        <v>-6.0999999999999999E-2</v>
      </c>
      <c r="WB23" s="55">
        <v>-8.3500000000000005E-2</v>
      </c>
      <c r="WC23" s="55">
        <v>1.9800000000000002E-2</v>
      </c>
      <c r="WD23" s="55">
        <v>3.32E-2</v>
      </c>
      <c r="WE23" s="55">
        <v>0.15809999999999999</v>
      </c>
      <c r="WF23" s="55">
        <v>-7.5399999999999995E-2</v>
      </c>
      <c r="WG23" s="55">
        <v>-9.2499999999999999E-2</v>
      </c>
      <c r="WH23" s="55">
        <v>-8.5000000000000006E-2</v>
      </c>
      <c r="WI23" s="55">
        <v>-4.4499999999999998E-2</v>
      </c>
      <c r="WJ23" s="55">
        <v>6.0999999999999999E-2</v>
      </c>
      <c r="WK23" s="55">
        <v>0.19800000000000001</v>
      </c>
      <c r="WL23" s="54">
        <v>0.06</v>
      </c>
      <c r="WM23" s="55">
        <v>-5.2200000000000003E-2</v>
      </c>
      <c r="WN23" s="55">
        <v>-9.3200000000000005E-2</v>
      </c>
      <c r="WO23" s="55">
        <v>-0.1172</v>
      </c>
      <c r="WP23" s="55">
        <v>-3.27E-2</v>
      </c>
      <c r="WQ23" s="55">
        <v>9.7100000000000006E-2</v>
      </c>
      <c r="WR23" s="55">
        <v>0.16950000000000001</v>
      </c>
      <c r="WS23" s="55">
        <v>1.26E-2</v>
      </c>
      <c r="WT23" s="55">
        <v>-0.2056</v>
      </c>
      <c r="WU23" s="55">
        <v>-6.9699999999999998E-2</v>
      </c>
      <c r="WV23" s="55">
        <v>0.16159999999999999</v>
      </c>
      <c r="WW23" s="55">
        <v>0.53059999999999996</v>
      </c>
      <c r="WX23" s="55">
        <v>-5.3699999999999998E-2</v>
      </c>
      <c r="WY23" s="55">
        <v>-7.0900000000000005E-2</v>
      </c>
      <c r="WZ23" s="55">
        <v>-0.18840000000000001</v>
      </c>
      <c r="XA23" s="55">
        <v>-0.15479999999999999</v>
      </c>
      <c r="XB23" s="55">
        <v>-0.16350000000000001</v>
      </c>
      <c r="XC23" s="55">
        <v>-0.15759999999999999</v>
      </c>
      <c r="XD23" s="55">
        <v>-6.7500000000000004E-2</v>
      </c>
      <c r="XE23" s="55">
        <v>2.1700000000000001E-2</v>
      </c>
      <c r="XF23" s="55">
        <v>1.9E-2</v>
      </c>
      <c r="XG23" s="55">
        <v>-9.0300000000000005E-2</v>
      </c>
      <c r="XH23" s="55">
        <v>-0.29480000000000001</v>
      </c>
      <c r="XI23" s="55">
        <v>-8.5800000000000001E-2</v>
      </c>
      <c r="XJ23" s="55">
        <v>5.7999999999999996E-3</v>
      </c>
      <c r="XK23" s="55">
        <v>6.8099999999999994E-2</v>
      </c>
      <c r="XL23" s="55">
        <v>0.1744</v>
      </c>
      <c r="XM23" s="55">
        <v>6.9099999999999995E-2</v>
      </c>
      <c r="XN23" s="55">
        <v>2.0299999999999999E-2</v>
      </c>
      <c r="XO23" s="55">
        <v>-0.16189999999999999</v>
      </c>
      <c r="XP23" s="55">
        <v>-3.4700000000000002E-2</v>
      </c>
      <c r="XQ23" s="55">
        <v>-1.2500000000000001E-2</v>
      </c>
      <c r="XR23" s="55">
        <v>3.8600000000000002E-2</v>
      </c>
      <c r="XS23" s="55">
        <v>0.1012</v>
      </c>
      <c r="XT23" s="55">
        <v>0.18240000000000001</v>
      </c>
      <c r="XU23" s="55">
        <v>9.3700000000000006E-2</v>
      </c>
      <c r="XV23" s="55">
        <v>1.83E-2</v>
      </c>
      <c r="XW23" s="55">
        <v>9.6799999999999997E-2</v>
      </c>
      <c r="XX23" s="55">
        <v>8.8300000000000003E-2</v>
      </c>
      <c r="XY23" s="55">
        <v>-0.22550000000000001</v>
      </c>
      <c r="XZ23" s="55">
        <v>3.85E-2</v>
      </c>
      <c r="YA23" s="55">
        <v>0.1255</v>
      </c>
      <c r="YB23" s="55">
        <v>5.1999999999999998E-3</v>
      </c>
      <c r="YC23" s="55">
        <v>-0.14199999999999999</v>
      </c>
      <c r="YD23" s="55">
        <v>-0.11260000000000001</v>
      </c>
      <c r="YE23" s="55">
        <v>-0.10349999999999999</v>
      </c>
      <c r="YF23" s="55">
        <v>-2.64E-2</v>
      </c>
      <c r="YG23" s="55">
        <v>4.07E-2</v>
      </c>
      <c r="YH23" s="55">
        <v>3.4200000000000001E-2</v>
      </c>
      <c r="YI23" s="55">
        <v>-3.0999999999999999E-3</v>
      </c>
      <c r="YJ23" s="55">
        <v>-0.18740000000000001</v>
      </c>
      <c r="YK23" s="55">
        <v>-9.5399999999999999E-2</v>
      </c>
    </row>
    <row r="24" spans="1:661" x14ac:dyDescent="0.35">
      <c r="A24" s="66" t="s">
        <v>26</v>
      </c>
      <c r="B24" s="66" t="s">
        <v>38</v>
      </c>
      <c r="C24" s="54">
        <v>0</v>
      </c>
      <c r="D24" s="54">
        <v>0.02</v>
      </c>
      <c r="E24" s="54">
        <v>0.04</v>
      </c>
      <c r="F24" s="54">
        <v>0.05</v>
      </c>
      <c r="G24" s="54">
        <v>0.04</v>
      </c>
      <c r="H24" s="54">
        <v>0.03</v>
      </c>
      <c r="I24" s="54">
        <v>0.02</v>
      </c>
      <c r="J24" s="54">
        <v>-0.01</v>
      </c>
      <c r="K24" s="54">
        <v>0.09</v>
      </c>
      <c r="L24" s="54">
        <v>0.06</v>
      </c>
      <c r="M24" s="54">
        <v>0.04</v>
      </c>
      <c r="N24" s="54">
        <v>-0.02</v>
      </c>
      <c r="O24" s="54">
        <v>-0.02</v>
      </c>
      <c r="P24" s="54">
        <v>-0.02</v>
      </c>
      <c r="Q24" s="54">
        <v>-0.05</v>
      </c>
      <c r="R24" s="54">
        <v>-0.04</v>
      </c>
      <c r="S24" s="54">
        <v>-0.05</v>
      </c>
      <c r="T24" s="54">
        <v>-0.08</v>
      </c>
      <c r="U24" s="54">
        <v>-0.06</v>
      </c>
      <c r="V24" s="54">
        <v>-0.09</v>
      </c>
      <c r="W24" s="54">
        <v>-0.08</v>
      </c>
      <c r="X24" s="54">
        <v>-0.1</v>
      </c>
      <c r="Y24" s="54">
        <v>-0.11</v>
      </c>
      <c r="Z24" s="54">
        <v>-0.15</v>
      </c>
      <c r="AA24" s="54">
        <v>-0.14000000000000001</v>
      </c>
      <c r="AB24" s="54">
        <v>-0.19</v>
      </c>
      <c r="AC24" s="54">
        <v>-0.26</v>
      </c>
      <c r="AD24" s="54">
        <v>-0.31</v>
      </c>
      <c r="AE24" s="54">
        <v>-0.47</v>
      </c>
      <c r="AF24" s="54">
        <v>-0.71</v>
      </c>
      <c r="AG24" s="55">
        <v>-0.8286</v>
      </c>
      <c r="AH24" s="55">
        <v>-0.97230000000000005</v>
      </c>
      <c r="AI24" s="55">
        <v>-0.98740000000000006</v>
      </c>
      <c r="AJ24" s="55">
        <v>-0.99339999999999995</v>
      </c>
      <c r="AK24" s="55">
        <v>-0.998</v>
      </c>
      <c r="AL24" s="55">
        <v>-0.99919999999999998</v>
      </c>
      <c r="AM24" s="54">
        <v>-1</v>
      </c>
      <c r="AN24" s="54">
        <v>-1</v>
      </c>
      <c r="AO24" s="54">
        <v>-1</v>
      </c>
      <c r="AP24" s="54">
        <v>-1</v>
      </c>
      <c r="AQ24" s="54">
        <v>-1</v>
      </c>
      <c r="AR24" s="54">
        <v>-1</v>
      </c>
      <c r="AS24" s="54">
        <v>-1</v>
      </c>
      <c r="AT24" s="54">
        <v>-1</v>
      </c>
      <c r="AU24" s="54">
        <v>-1</v>
      </c>
      <c r="AV24" s="54">
        <v>-1</v>
      </c>
      <c r="AW24" s="54">
        <v>-1</v>
      </c>
      <c r="AX24" s="54">
        <v>-1</v>
      </c>
      <c r="AY24" s="54">
        <v>-1</v>
      </c>
      <c r="AZ24" s="54">
        <v>-1</v>
      </c>
      <c r="BA24" s="54">
        <v>-1</v>
      </c>
      <c r="BB24" s="54">
        <v>-1</v>
      </c>
      <c r="BC24" s="54">
        <v>-1</v>
      </c>
      <c r="BD24" s="54">
        <v>-1</v>
      </c>
      <c r="BE24" s="54">
        <v>-1</v>
      </c>
      <c r="BF24" s="54">
        <v>-1</v>
      </c>
      <c r="BG24" s="54">
        <v>-1</v>
      </c>
      <c r="BH24" s="54">
        <v>-1</v>
      </c>
      <c r="BI24" s="54">
        <v>-1</v>
      </c>
      <c r="BJ24" s="54">
        <v>-1</v>
      </c>
      <c r="BK24" s="54">
        <v>-1</v>
      </c>
      <c r="BL24" s="54">
        <v>-1</v>
      </c>
      <c r="BM24" s="54">
        <v>-1</v>
      </c>
      <c r="BN24" s="54">
        <v>-1</v>
      </c>
      <c r="BO24" s="54">
        <v>-1</v>
      </c>
      <c r="BP24" s="54">
        <v>-1</v>
      </c>
      <c r="BQ24" s="54">
        <v>-1</v>
      </c>
      <c r="BR24" s="54">
        <v>-1</v>
      </c>
      <c r="BS24" s="54">
        <v>-1</v>
      </c>
      <c r="BT24" s="54">
        <v>-1</v>
      </c>
      <c r="BU24" s="54">
        <v>-1</v>
      </c>
      <c r="BV24" s="54">
        <v>-1</v>
      </c>
      <c r="BW24" s="54">
        <v>-1</v>
      </c>
      <c r="BX24" s="54">
        <v>-1</v>
      </c>
      <c r="BY24" s="54">
        <v>-1</v>
      </c>
      <c r="BZ24" s="54">
        <v>-1</v>
      </c>
      <c r="CA24" s="54">
        <v>-1</v>
      </c>
      <c r="CB24" s="54">
        <v>-1</v>
      </c>
      <c r="CC24" s="54">
        <v>-1</v>
      </c>
      <c r="CD24" s="54">
        <v>-1</v>
      </c>
      <c r="CE24" s="54">
        <v>-1</v>
      </c>
      <c r="CF24" s="54">
        <v>-1</v>
      </c>
      <c r="CG24" s="54">
        <v>-1</v>
      </c>
      <c r="CH24" s="55">
        <v>-0.99719999999999998</v>
      </c>
      <c r="CI24" s="55">
        <v>-0.99990000000000001</v>
      </c>
      <c r="CJ24" s="55">
        <v>-0.99960000000000004</v>
      </c>
      <c r="CK24" s="55">
        <v>-0.99909999999999999</v>
      </c>
      <c r="CL24" s="54">
        <v>-1</v>
      </c>
      <c r="CM24" s="55">
        <v>-0.99990000000000001</v>
      </c>
      <c r="CN24" s="55">
        <v>-0.99980000000000002</v>
      </c>
      <c r="CO24" s="55">
        <v>-0.99880000000000002</v>
      </c>
      <c r="CP24" s="55">
        <v>-0.99960000000000004</v>
      </c>
      <c r="CQ24" s="54">
        <v>-1</v>
      </c>
      <c r="CR24" s="55">
        <v>-0.99909999999999999</v>
      </c>
      <c r="CS24" s="55">
        <v>-0.99960000000000004</v>
      </c>
      <c r="CT24" s="55">
        <v>-0.99980000000000002</v>
      </c>
      <c r="CU24" s="55">
        <v>-0.99939999999999996</v>
      </c>
      <c r="CV24" s="54">
        <v>-1</v>
      </c>
      <c r="CW24" s="54">
        <v>-1</v>
      </c>
      <c r="CX24" s="55">
        <v>-0.99960000000000004</v>
      </c>
      <c r="CY24" s="55">
        <v>-0.99870000000000003</v>
      </c>
      <c r="CZ24" s="55">
        <v>-0.99880000000000002</v>
      </c>
      <c r="DA24" s="54">
        <v>-1</v>
      </c>
      <c r="DB24" s="55">
        <v>-0.99390000000000001</v>
      </c>
      <c r="DC24" s="55">
        <v>-0.98670000000000002</v>
      </c>
      <c r="DD24" s="55">
        <v>-0.98729999999999996</v>
      </c>
      <c r="DE24" s="55">
        <v>-0.98309999999999997</v>
      </c>
      <c r="DF24" s="55">
        <v>-0.97729999999999995</v>
      </c>
      <c r="DG24" s="55">
        <v>-0.91930000000000001</v>
      </c>
      <c r="DH24" s="55">
        <v>-0.92010000000000003</v>
      </c>
      <c r="DI24" s="55">
        <v>-0.93620000000000003</v>
      </c>
      <c r="DJ24" s="55">
        <v>-0.94589999999999996</v>
      </c>
      <c r="DK24" s="55">
        <v>-0.95269999999999999</v>
      </c>
      <c r="DL24" s="55">
        <v>-0.93720000000000003</v>
      </c>
      <c r="DM24" s="55">
        <v>-0.92769999999999997</v>
      </c>
      <c r="DN24" s="55">
        <v>-0.90649999999999997</v>
      </c>
      <c r="DO24" s="55">
        <v>-0.90269999999999995</v>
      </c>
      <c r="DP24" s="55">
        <v>-0.93799999999999994</v>
      </c>
      <c r="DQ24" s="55">
        <v>-0.94789999999999996</v>
      </c>
      <c r="DR24" s="55">
        <v>-0.93979999999999997</v>
      </c>
      <c r="DS24" s="55">
        <v>-0.93110000000000004</v>
      </c>
      <c r="DT24" s="55">
        <v>-0.92510000000000003</v>
      </c>
      <c r="DU24" s="55">
        <v>-0.89200000000000002</v>
      </c>
      <c r="DV24" s="55">
        <v>-0.86990000000000001</v>
      </c>
      <c r="DW24" s="55">
        <v>-0.82340000000000002</v>
      </c>
      <c r="DX24" s="55">
        <v>-0.94450000000000001</v>
      </c>
      <c r="DY24" s="55">
        <v>-0.93489999999999995</v>
      </c>
      <c r="DZ24" s="55">
        <v>-0.92779999999999996</v>
      </c>
      <c r="EA24" s="55">
        <v>-0.9274</v>
      </c>
      <c r="EB24" s="55">
        <v>-0.89600000000000002</v>
      </c>
      <c r="EC24" s="55">
        <v>-0.88719999999999999</v>
      </c>
      <c r="ED24" s="55">
        <v>-0.90900000000000003</v>
      </c>
      <c r="EE24" s="55">
        <v>-0.94389999999999996</v>
      </c>
      <c r="EF24" s="55">
        <v>-0.93600000000000005</v>
      </c>
      <c r="EG24" s="55">
        <v>-0.92869999999999997</v>
      </c>
      <c r="EH24" s="55">
        <v>-0.91559999999999997</v>
      </c>
      <c r="EI24" s="55">
        <v>-0.88139999999999996</v>
      </c>
      <c r="EJ24" s="55">
        <v>-0.89170000000000005</v>
      </c>
      <c r="EK24" s="55">
        <v>-0.9032</v>
      </c>
      <c r="EL24" s="55">
        <v>-0.94269999999999998</v>
      </c>
      <c r="EM24" s="55">
        <v>-0.94869999999999999</v>
      </c>
      <c r="EN24" s="55">
        <v>-0.93130000000000002</v>
      </c>
      <c r="EO24" s="55">
        <v>-0.91459999999999997</v>
      </c>
      <c r="EP24" s="55">
        <v>-0.88619999999999999</v>
      </c>
      <c r="EQ24" s="55">
        <v>-0.87790000000000001</v>
      </c>
      <c r="ER24" s="55">
        <v>-0.90810000000000002</v>
      </c>
      <c r="ES24" s="55">
        <v>-0.94989999999999997</v>
      </c>
      <c r="ET24" s="55">
        <v>-0.94259999999999999</v>
      </c>
      <c r="EU24" s="55">
        <v>-0.92230000000000001</v>
      </c>
      <c r="EV24" s="55">
        <v>-0.91579999999999995</v>
      </c>
      <c r="EW24" s="55">
        <v>-0.87729999999999997</v>
      </c>
      <c r="EX24" s="55">
        <v>-0.86309999999999998</v>
      </c>
      <c r="EY24" s="55">
        <v>-0.89300000000000002</v>
      </c>
      <c r="EZ24" s="55">
        <v>-0.93840000000000001</v>
      </c>
      <c r="FA24" s="55">
        <v>-0.93659999999999999</v>
      </c>
      <c r="FB24" s="55">
        <v>-0.92469999999999997</v>
      </c>
      <c r="FC24" s="55">
        <v>-0.91690000000000005</v>
      </c>
      <c r="FD24" s="55">
        <v>-0.88170000000000004</v>
      </c>
      <c r="FE24" s="55">
        <v>-0.89800000000000002</v>
      </c>
      <c r="FF24" s="55">
        <v>-0.9738</v>
      </c>
      <c r="FG24" s="55">
        <v>-0.93930000000000002</v>
      </c>
      <c r="FH24" s="55">
        <v>-0.93799999999999994</v>
      </c>
      <c r="FI24" s="55">
        <v>-0.9294</v>
      </c>
      <c r="FJ24" s="55">
        <v>-0.91910000000000003</v>
      </c>
      <c r="FK24" s="55">
        <v>-0.89100000000000001</v>
      </c>
      <c r="FL24" s="55">
        <v>-0.88149999999999995</v>
      </c>
      <c r="FM24" s="55">
        <v>-0.89549999999999996</v>
      </c>
      <c r="FN24" s="55">
        <v>-0.95089999999999997</v>
      </c>
      <c r="FO24" s="55">
        <v>-0.95030000000000003</v>
      </c>
      <c r="FP24" s="55">
        <v>-0.93679999999999997</v>
      </c>
      <c r="FQ24" s="55">
        <v>-0.9304</v>
      </c>
      <c r="FR24" s="55">
        <v>-0.90080000000000005</v>
      </c>
      <c r="FS24" s="55">
        <v>-0.88180000000000003</v>
      </c>
      <c r="FT24" s="55">
        <v>-0.91159999999999997</v>
      </c>
      <c r="FU24" s="55">
        <v>-0.95050000000000001</v>
      </c>
      <c r="FV24" s="55">
        <v>-0.94569999999999999</v>
      </c>
      <c r="FW24" s="55">
        <v>-0.93769999999999998</v>
      </c>
      <c r="FX24" s="55">
        <v>-0.93100000000000005</v>
      </c>
      <c r="FY24" s="55">
        <v>-0.89700000000000002</v>
      </c>
      <c r="FZ24" s="55">
        <v>-0.88160000000000005</v>
      </c>
      <c r="GA24" s="55">
        <v>-0.9052</v>
      </c>
      <c r="GB24" s="55">
        <v>-0.93840000000000001</v>
      </c>
      <c r="GC24" s="55">
        <v>-0.93149999999999999</v>
      </c>
      <c r="GD24" s="55">
        <v>-0.92830000000000001</v>
      </c>
      <c r="GE24" s="55">
        <v>-0.92430000000000001</v>
      </c>
      <c r="GF24" s="55">
        <v>-0.87829999999999997</v>
      </c>
      <c r="GG24" s="55">
        <v>-0.86599999999999999</v>
      </c>
      <c r="GH24" s="55">
        <v>-0.89500000000000002</v>
      </c>
      <c r="GI24" s="55">
        <v>-0.94040000000000001</v>
      </c>
      <c r="GJ24" s="55">
        <v>-0.91310000000000002</v>
      </c>
      <c r="GK24" s="55">
        <v>-0.83620000000000005</v>
      </c>
      <c r="GL24" s="55">
        <v>-0.96879999999999999</v>
      </c>
      <c r="GM24" s="55">
        <v>-0.95889999999999997</v>
      </c>
      <c r="GN24" s="55">
        <v>-0.9546</v>
      </c>
      <c r="GO24" s="55">
        <v>-0.96430000000000005</v>
      </c>
      <c r="GP24" s="55">
        <v>-0.97619999999999996</v>
      </c>
      <c r="GQ24" s="55">
        <v>-0.97250000000000003</v>
      </c>
      <c r="GR24" s="55">
        <v>-0.97319999999999995</v>
      </c>
      <c r="GS24" s="55">
        <v>-0.96419999999999995</v>
      </c>
      <c r="GT24" s="55">
        <v>-0.95669999999999999</v>
      </c>
      <c r="GU24" s="55">
        <v>-0.95050000000000001</v>
      </c>
      <c r="GV24" s="55">
        <v>-0.95109999999999995</v>
      </c>
      <c r="GW24" s="55">
        <v>-0.96099999999999997</v>
      </c>
      <c r="GX24" s="55">
        <v>-0.97689999999999999</v>
      </c>
      <c r="GY24" s="55">
        <v>-0.96830000000000005</v>
      </c>
      <c r="GZ24" s="55">
        <v>-0.96870000000000001</v>
      </c>
      <c r="HA24" s="55">
        <v>-0.95350000000000001</v>
      </c>
      <c r="HB24" s="54">
        <v>-0.95</v>
      </c>
      <c r="HC24" s="55">
        <v>-0.96109999999999995</v>
      </c>
      <c r="HD24" s="55">
        <v>-0.97650000000000003</v>
      </c>
      <c r="HE24" s="55">
        <v>-0.96919999999999995</v>
      </c>
      <c r="HF24" s="55">
        <v>-0.96789999999999998</v>
      </c>
      <c r="HG24" s="55">
        <v>-0.95669999999999999</v>
      </c>
      <c r="HH24" s="55">
        <v>-0.95569999999999999</v>
      </c>
      <c r="HI24" s="55">
        <v>-0.95189999999999997</v>
      </c>
      <c r="HJ24" s="55">
        <v>-0.95330000000000004</v>
      </c>
      <c r="HK24" s="55">
        <v>-0.97450000000000003</v>
      </c>
      <c r="HL24" s="55">
        <v>-0.96950000000000003</v>
      </c>
      <c r="HM24" s="55">
        <v>-0.96689999999999998</v>
      </c>
      <c r="HN24" s="55">
        <v>-0.91969999999999996</v>
      </c>
      <c r="HO24" s="55">
        <v>-0.87619999999999998</v>
      </c>
      <c r="HP24" s="55">
        <v>-0.85709999999999997</v>
      </c>
      <c r="HQ24" s="55">
        <v>-0.88690000000000002</v>
      </c>
      <c r="HR24" s="55">
        <v>-0.9304</v>
      </c>
      <c r="HS24" s="55">
        <v>-0.92810000000000004</v>
      </c>
      <c r="HT24" s="55">
        <v>-0.90269999999999995</v>
      </c>
      <c r="HU24" s="55">
        <v>-0.90659999999999996</v>
      </c>
      <c r="HV24" s="55">
        <v>-0.86729999999999996</v>
      </c>
      <c r="HW24" s="55">
        <v>-0.84060000000000001</v>
      </c>
      <c r="HX24" s="55">
        <v>-0.87480000000000002</v>
      </c>
      <c r="HY24" s="55">
        <v>-0.91269999999999996</v>
      </c>
      <c r="HZ24" s="55">
        <v>-0.91600000000000004</v>
      </c>
      <c r="IA24" s="55">
        <v>-0.91639999999999999</v>
      </c>
      <c r="IB24" s="55">
        <v>-0.89710000000000001</v>
      </c>
      <c r="IC24" s="55">
        <v>-0.83620000000000005</v>
      </c>
      <c r="ID24" s="55">
        <v>-0.81399999999999995</v>
      </c>
      <c r="IE24" s="55">
        <v>-0.85899999999999999</v>
      </c>
      <c r="IF24" s="55">
        <v>-0.90010000000000001</v>
      </c>
      <c r="IG24" s="55">
        <v>-0.91790000000000005</v>
      </c>
      <c r="IH24" s="55">
        <v>-0.90110000000000001</v>
      </c>
      <c r="II24" s="55">
        <v>-0.88390000000000002</v>
      </c>
      <c r="IJ24" s="55">
        <v>-0.81879999999999997</v>
      </c>
      <c r="IK24" s="55">
        <v>-0.78720000000000001</v>
      </c>
      <c r="IL24" s="55">
        <v>-0.81569999999999998</v>
      </c>
      <c r="IM24" s="55">
        <v>-0.85970000000000002</v>
      </c>
      <c r="IN24" s="55">
        <v>-0.84860000000000002</v>
      </c>
      <c r="IO24" s="55">
        <v>-0.82909999999999995</v>
      </c>
      <c r="IP24" s="55">
        <v>-0.79600000000000004</v>
      </c>
      <c r="IQ24" s="55">
        <v>-0.72419999999999995</v>
      </c>
      <c r="IR24" s="55">
        <v>-0.69989999999999997</v>
      </c>
      <c r="IS24" s="55">
        <v>-0.74339999999999995</v>
      </c>
      <c r="IT24" s="55">
        <v>-0.79039999999999999</v>
      </c>
      <c r="IU24" s="55">
        <v>-0.80200000000000005</v>
      </c>
      <c r="IV24" s="54">
        <v>-0.77</v>
      </c>
      <c r="IW24" s="55">
        <v>-0.72199999999999998</v>
      </c>
      <c r="IX24" s="55">
        <v>-0.7147</v>
      </c>
      <c r="IY24" s="55">
        <v>-0.7177</v>
      </c>
      <c r="IZ24" s="55">
        <v>-0.72160000000000002</v>
      </c>
      <c r="JA24" s="55">
        <v>-0.76829999999999998</v>
      </c>
      <c r="JB24" s="55">
        <v>-0.78139999999999998</v>
      </c>
      <c r="JC24" s="55">
        <v>-0.74750000000000005</v>
      </c>
      <c r="JD24" s="55">
        <v>-0.74609999999999999</v>
      </c>
      <c r="JE24" s="55">
        <v>-0.70009999999999994</v>
      </c>
      <c r="JF24" s="55">
        <v>-0.65720000000000001</v>
      </c>
      <c r="JG24" s="55">
        <v>-0.72529999999999994</v>
      </c>
      <c r="JH24" s="55">
        <v>-0.75870000000000004</v>
      </c>
      <c r="JI24" s="55">
        <v>-0.70120000000000005</v>
      </c>
      <c r="JJ24" s="55">
        <v>-0.63480000000000003</v>
      </c>
      <c r="JK24" s="55">
        <v>-0.68420000000000003</v>
      </c>
      <c r="JL24" s="55">
        <v>-0.63590000000000002</v>
      </c>
      <c r="JM24" s="55">
        <v>-0.63900000000000001</v>
      </c>
      <c r="JN24" s="55">
        <v>-0.65490000000000004</v>
      </c>
      <c r="JO24" s="55">
        <v>-0.69189999999999996</v>
      </c>
      <c r="JP24" s="55">
        <v>-0.64970000000000006</v>
      </c>
      <c r="JQ24" s="55">
        <v>-0.65980000000000005</v>
      </c>
      <c r="JR24" s="55">
        <v>-0.63049999999999995</v>
      </c>
      <c r="JS24" s="55">
        <v>-0.59709999999999996</v>
      </c>
      <c r="JT24" s="55">
        <v>-0.59560000000000002</v>
      </c>
      <c r="JU24" s="54">
        <v>-0.63</v>
      </c>
      <c r="JV24" s="55">
        <v>-0.63759999999999994</v>
      </c>
      <c r="JW24" s="55">
        <v>-0.62429999999999997</v>
      </c>
      <c r="JX24" s="55">
        <v>-0.62319999999999998</v>
      </c>
      <c r="JY24" s="55">
        <v>-0.66930000000000001</v>
      </c>
      <c r="JZ24" s="55">
        <v>-0.61680000000000001</v>
      </c>
      <c r="KA24" s="55">
        <v>-0.58630000000000004</v>
      </c>
      <c r="KB24" s="55">
        <v>-0.61509999999999998</v>
      </c>
      <c r="KC24" s="55">
        <v>-0.63660000000000005</v>
      </c>
      <c r="KD24" s="55">
        <v>-0.63049999999999995</v>
      </c>
      <c r="KE24" s="55">
        <v>-0.65190000000000003</v>
      </c>
      <c r="KF24" s="55">
        <v>-0.62660000000000005</v>
      </c>
      <c r="KG24" s="55">
        <v>-0.57989999999999997</v>
      </c>
      <c r="KH24" s="55">
        <v>-0.53769999999999996</v>
      </c>
      <c r="KI24" s="55">
        <v>-0.60340000000000005</v>
      </c>
      <c r="KJ24" s="55">
        <v>-0.67290000000000005</v>
      </c>
      <c r="KK24" s="55">
        <v>-0.70130000000000003</v>
      </c>
      <c r="KL24" s="55">
        <v>-0.62819999999999998</v>
      </c>
      <c r="KM24" s="55">
        <v>-0.62639999999999996</v>
      </c>
      <c r="KN24" s="55">
        <v>-0.58760000000000001</v>
      </c>
      <c r="KO24" s="54">
        <v>-0.55000000000000004</v>
      </c>
      <c r="KP24" s="55">
        <v>-0.60880000000000001</v>
      </c>
      <c r="KQ24" s="55">
        <v>-0.62749999999999995</v>
      </c>
      <c r="KR24" s="55">
        <v>-0.63980000000000004</v>
      </c>
      <c r="KS24" s="55">
        <v>-0.65490000000000004</v>
      </c>
      <c r="KT24" s="55">
        <v>-0.65149999999999997</v>
      </c>
      <c r="KU24" s="55">
        <v>-0.5907</v>
      </c>
      <c r="KV24" s="55">
        <v>-0.59670000000000001</v>
      </c>
      <c r="KW24" s="55">
        <v>-0.62590000000000001</v>
      </c>
      <c r="KX24" s="55">
        <v>-0.68200000000000005</v>
      </c>
      <c r="KY24" s="55">
        <v>-0.71740000000000004</v>
      </c>
      <c r="KZ24" s="55">
        <v>-0.6875</v>
      </c>
      <c r="LA24" s="55">
        <v>-0.61040000000000005</v>
      </c>
      <c r="LB24" s="55">
        <v>-0.66200000000000003</v>
      </c>
      <c r="LC24" s="55">
        <v>-0.67249999999999999</v>
      </c>
      <c r="LD24" s="55">
        <v>-0.624</v>
      </c>
      <c r="LE24" s="55">
        <v>-0.66439999999999999</v>
      </c>
      <c r="LF24" s="55">
        <v>-0.65669999999999995</v>
      </c>
      <c r="LG24" s="55">
        <v>-0.5907</v>
      </c>
      <c r="LH24" s="55">
        <v>-0.52939999999999998</v>
      </c>
      <c r="LI24" s="55">
        <v>-0.56859999999999999</v>
      </c>
      <c r="LJ24" s="55">
        <v>-0.55789999999999995</v>
      </c>
      <c r="LK24" s="55">
        <v>-0.59540000000000004</v>
      </c>
      <c r="LL24" s="55">
        <v>-0.63490000000000002</v>
      </c>
      <c r="LM24" s="55">
        <v>-0.65720000000000001</v>
      </c>
      <c r="LN24" s="55">
        <v>-0.6542</v>
      </c>
      <c r="LO24" s="55">
        <v>-0.64729999999999999</v>
      </c>
      <c r="LP24" s="55">
        <v>-0.60409999999999997</v>
      </c>
      <c r="LQ24" s="55">
        <v>-0.59470000000000001</v>
      </c>
      <c r="LR24" s="55">
        <v>-0.63590000000000002</v>
      </c>
      <c r="LS24" s="55">
        <v>-0.69379999999999997</v>
      </c>
      <c r="LT24" s="55">
        <v>-0.6804</v>
      </c>
      <c r="LU24" s="55">
        <v>-0.66830000000000001</v>
      </c>
      <c r="LV24" s="55">
        <v>-0.64739999999999998</v>
      </c>
      <c r="LW24" s="55">
        <v>-0.62119999999999997</v>
      </c>
      <c r="LX24" s="55">
        <v>-0.62109999999999999</v>
      </c>
      <c r="LY24" s="55">
        <v>-0.6341</v>
      </c>
      <c r="LZ24" s="55">
        <v>-0.74250000000000005</v>
      </c>
      <c r="MA24" s="55">
        <v>-0.7117</v>
      </c>
      <c r="MB24" s="55">
        <v>-0.68840000000000001</v>
      </c>
      <c r="MC24" s="55">
        <v>-0.68149999999999999</v>
      </c>
      <c r="MD24" s="55">
        <v>-0.61799999999999999</v>
      </c>
      <c r="ME24" s="55">
        <v>-0.59830000000000005</v>
      </c>
      <c r="MF24" s="55">
        <v>-0.64629999999999999</v>
      </c>
      <c r="MG24" s="55">
        <v>-0.71719999999999995</v>
      </c>
      <c r="MH24" s="55">
        <v>-0.66759999999999997</v>
      </c>
      <c r="MI24" s="55">
        <v>-0.65820000000000001</v>
      </c>
      <c r="MJ24" s="55">
        <v>-0.64990000000000003</v>
      </c>
      <c r="MK24" s="55">
        <v>-0.57589999999999997</v>
      </c>
      <c r="ML24" s="55">
        <v>-0.5534</v>
      </c>
      <c r="MM24" s="55">
        <v>-0.51400000000000001</v>
      </c>
      <c r="MN24" s="55">
        <v>-0.69130000000000003</v>
      </c>
      <c r="MO24" s="55">
        <v>-0.67020000000000002</v>
      </c>
      <c r="MP24" s="55">
        <v>-0.69569999999999999</v>
      </c>
      <c r="MQ24" s="55">
        <v>-0.65580000000000005</v>
      </c>
      <c r="MR24" s="55">
        <v>-0.58209999999999995</v>
      </c>
      <c r="MS24" s="55">
        <v>-0.57340000000000002</v>
      </c>
      <c r="MT24" s="55">
        <v>-0.68189999999999995</v>
      </c>
      <c r="MU24" s="55">
        <v>-0.69299999999999995</v>
      </c>
      <c r="MV24" s="55">
        <v>-0.66290000000000004</v>
      </c>
      <c r="MW24" s="55">
        <v>-0.62239999999999995</v>
      </c>
      <c r="MX24" s="55">
        <v>-0.61050000000000004</v>
      </c>
      <c r="MY24" s="55">
        <v>-0.60299999999999998</v>
      </c>
      <c r="MZ24" s="55">
        <v>-0.5091</v>
      </c>
      <c r="NA24" s="55">
        <v>-0.42980000000000002</v>
      </c>
      <c r="NB24" s="55">
        <v>-0.56930000000000003</v>
      </c>
      <c r="NC24" s="55">
        <v>-0.58819999999999995</v>
      </c>
      <c r="ND24" s="55">
        <v>-0.57420000000000004</v>
      </c>
      <c r="NE24" s="55">
        <v>-0.55259999999999998</v>
      </c>
      <c r="NF24" s="55">
        <v>-0.52600000000000002</v>
      </c>
      <c r="NG24" s="55">
        <v>-0.505</v>
      </c>
      <c r="NH24" s="55">
        <v>-0.52100000000000002</v>
      </c>
      <c r="NI24" s="55">
        <v>-0.59360000000000002</v>
      </c>
      <c r="NJ24" s="55">
        <v>-0.56030000000000002</v>
      </c>
      <c r="NK24" s="55">
        <v>-0.55169999999999997</v>
      </c>
      <c r="NL24" s="55">
        <v>-0.51449999999999996</v>
      </c>
      <c r="NM24" s="55">
        <v>-0.46229999999999999</v>
      </c>
      <c r="NN24" s="55">
        <v>-0.43209999999999998</v>
      </c>
      <c r="NO24" s="55">
        <v>-0.46129999999999999</v>
      </c>
      <c r="NP24" s="55">
        <v>-0.52080000000000004</v>
      </c>
      <c r="NQ24" s="55">
        <v>-0.54179999999999995</v>
      </c>
      <c r="NR24" s="55">
        <v>-0.50160000000000005</v>
      </c>
      <c r="NS24" s="55">
        <v>-0.49340000000000001</v>
      </c>
      <c r="NT24" s="55">
        <v>-0.46889999999999998</v>
      </c>
      <c r="NU24" s="55">
        <v>-0.41949999999999998</v>
      </c>
      <c r="NV24" s="55">
        <v>-0.49220000000000003</v>
      </c>
      <c r="NW24" s="55">
        <v>-0.51590000000000003</v>
      </c>
      <c r="NX24" s="55">
        <v>-0.4763</v>
      </c>
      <c r="NY24" s="55">
        <v>-0.48620000000000002</v>
      </c>
      <c r="NZ24" s="55">
        <v>-0.44779999999999998</v>
      </c>
      <c r="OA24" s="55">
        <v>-0.43020000000000003</v>
      </c>
      <c r="OB24" s="55">
        <v>-0.38700000000000001</v>
      </c>
      <c r="OC24" s="55">
        <v>-0.41470000000000001</v>
      </c>
      <c r="OD24" s="55">
        <v>-0.43640000000000001</v>
      </c>
      <c r="OE24" s="55">
        <v>-0.40660000000000002</v>
      </c>
      <c r="OF24" s="55">
        <v>-0.36680000000000001</v>
      </c>
      <c r="OG24" s="55">
        <v>-0.3649</v>
      </c>
      <c r="OH24" s="55">
        <v>-0.3327</v>
      </c>
      <c r="OI24" s="55">
        <v>-0.3528</v>
      </c>
      <c r="OJ24" s="55">
        <v>-0.38869999999999999</v>
      </c>
      <c r="OK24" s="55">
        <v>-0.4224</v>
      </c>
      <c r="OL24" s="55">
        <v>-0.40039999999999998</v>
      </c>
      <c r="OM24" s="55">
        <v>-0.38329999999999997</v>
      </c>
      <c r="ON24" s="55">
        <v>-0.32179999999999997</v>
      </c>
      <c r="OO24" s="55">
        <v>-0.2923</v>
      </c>
      <c r="OP24" s="55">
        <v>-0.29920000000000002</v>
      </c>
      <c r="OQ24" s="55">
        <v>-0.3246</v>
      </c>
      <c r="OR24" s="55">
        <v>-0.31919999999999998</v>
      </c>
      <c r="OS24" s="55">
        <v>-0.28339999999999999</v>
      </c>
      <c r="OT24" s="55">
        <v>-0.2467</v>
      </c>
      <c r="OU24" s="55">
        <v>-0.21920000000000001</v>
      </c>
      <c r="OV24" s="55">
        <v>-0.15290000000000001</v>
      </c>
      <c r="OW24" s="55">
        <v>-0.1976</v>
      </c>
      <c r="OX24" s="55">
        <v>-0.13719999999999999</v>
      </c>
      <c r="OY24" s="55">
        <v>-0.16589999999999999</v>
      </c>
      <c r="OZ24" s="55">
        <v>-0.14979999999999999</v>
      </c>
      <c r="PA24" s="55">
        <v>-0.15310000000000001</v>
      </c>
      <c r="PB24" s="55">
        <v>-0.1603</v>
      </c>
      <c r="PC24" s="55">
        <v>-0.20519999999999999</v>
      </c>
      <c r="PD24" s="55">
        <v>-0.2021</v>
      </c>
      <c r="PE24" s="55">
        <v>-0.28029999999999999</v>
      </c>
      <c r="PF24" s="55">
        <v>-0.33019999999999999</v>
      </c>
      <c r="PG24" s="55">
        <v>-0.31340000000000001</v>
      </c>
      <c r="PH24" s="55">
        <v>-0.29720000000000002</v>
      </c>
      <c r="PI24" s="55">
        <v>-0.3337</v>
      </c>
      <c r="PJ24" s="55">
        <v>-0.31540000000000001</v>
      </c>
      <c r="PK24" s="55">
        <v>-0.71779999999999999</v>
      </c>
      <c r="PL24" s="55">
        <v>-0.38129999999999997</v>
      </c>
      <c r="PM24" s="55">
        <v>-0.29699999999999999</v>
      </c>
      <c r="PN24" s="55">
        <v>-0.30049999999999999</v>
      </c>
      <c r="PO24" s="55">
        <v>-0.30709999999999998</v>
      </c>
      <c r="PP24" s="55">
        <v>-0.25490000000000002</v>
      </c>
      <c r="PQ24" s="55">
        <v>-0.2621</v>
      </c>
      <c r="PR24" s="55">
        <v>-0.21629999999999999</v>
      </c>
      <c r="PS24" s="55">
        <v>-0.28849999999999998</v>
      </c>
      <c r="PT24" s="55">
        <v>-0.36499999999999999</v>
      </c>
      <c r="PU24" s="55">
        <v>-0.33160000000000001</v>
      </c>
      <c r="PV24" s="55">
        <v>-0.32340000000000002</v>
      </c>
      <c r="PW24" s="54">
        <v>-0.32</v>
      </c>
      <c r="PX24" s="55">
        <v>-0.28889999999999999</v>
      </c>
      <c r="PY24" s="55">
        <v>-0.2298</v>
      </c>
      <c r="PZ24" s="55">
        <v>-0.27829999999999999</v>
      </c>
      <c r="QA24" s="55">
        <v>-0.26079999999999998</v>
      </c>
      <c r="QB24" s="55">
        <v>-0.20419999999999999</v>
      </c>
      <c r="QC24" s="55">
        <v>-0.1885</v>
      </c>
      <c r="QD24" s="55">
        <v>-0.218</v>
      </c>
      <c r="QE24" s="55">
        <v>-0.20669999999999999</v>
      </c>
      <c r="QF24" s="55">
        <v>-0.23269999999999999</v>
      </c>
      <c r="QG24" s="55">
        <v>-0.33850000000000002</v>
      </c>
      <c r="QH24" s="55">
        <v>-0.22389999999999999</v>
      </c>
      <c r="QI24" s="55">
        <v>-0.18149999999999999</v>
      </c>
      <c r="QJ24" s="55">
        <v>-0.18099999999999999</v>
      </c>
      <c r="QK24" s="55">
        <v>-0.15359999999999999</v>
      </c>
      <c r="QL24" s="55">
        <v>-0.1515</v>
      </c>
      <c r="QM24" s="55">
        <v>-0.14019999999999999</v>
      </c>
      <c r="QN24" s="55">
        <v>-0.1326</v>
      </c>
      <c r="QO24" s="55">
        <v>-0.1865</v>
      </c>
      <c r="QP24" s="55">
        <v>-0.10639999999999999</v>
      </c>
      <c r="QQ24" s="55">
        <v>-0.1245</v>
      </c>
      <c r="QR24" s="55">
        <v>-0.1138</v>
      </c>
      <c r="QS24" s="55">
        <v>-0.14419999999999999</v>
      </c>
      <c r="QT24" s="55">
        <v>-0.20269999999999999</v>
      </c>
      <c r="QU24" s="55">
        <v>-0.25559999999999999</v>
      </c>
      <c r="QV24" s="55">
        <v>-0.24329999999999999</v>
      </c>
      <c r="QW24" s="55">
        <v>-0.14330000000000001</v>
      </c>
      <c r="QX24" s="55">
        <v>-5.0799999999999998E-2</v>
      </c>
      <c r="QY24" s="55">
        <v>-5.6099999999999997E-2</v>
      </c>
      <c r="QZ24" s="55">
        <v>-5.5800000000000002E-2</v>
      </c>
      <c r="RA24" s="55">
        <v>-9.11E-2</v>
      </c>
      <c r="RB24" s="55">
        <v>-0.1041</v>
      </c>
      <c r="RC24" s="55">
        <v>-8.5500000000000007E-2</v>
      </c>
      <c r="RD24" s="55">
        <v>-0.1208</v>
      </c>
      <c r="RE24" s="55">
        <v>-9.1800000000000007E-2</v>
      </c>
      <c r="RF24" s="55">
        <v>-0.1201</v>
      </c>
      <c r="RG24" s="55">
        <v>-0.1215</v>
      </c>
      <c r="RH24" s="55">
        <v>-0.15229999999999999</v>
      </c>
      <c r="RI24" s="55">
        <v>-0.12939999999999999</v>
      </c>
      <c r="RJ24" s="55">
        <v>-9.0800000000000006E-2</v>
      </c>
      <c r="RK24" s="55">
        <v>-0.13519999999999999</v>
      </c>
      <c r="RL24" s="55">
        <v>-5.1200000000000002E-2</v>
      </c>
      <c r="RM24" s="55">
        <v>-7.6300000000000007E-2</v>
      </c>
      <c r="RN24" s="55">
        <v>-0.1065</v>
      </c>
      <c r="RO24" s="55">
        <v>-0.13539999999999999</v>
      </c>
      <c r="RP24" s="55">
        <v>-0.31850000000000001</v>
      </c>
      <c r="RQ24" s="55">
        <v>-0.1091</v>
      </c>
      <c r="RR24" s="55">
        <v>-0.33160000000000001</v>
      </c>
      <c r="RS24" s="55">
        <v>-5.6000000000000001E-2</v>
      </c>
      <c r="RT24" s="55">
        <v>-4.0899999999999999E-2</v>
      </c>
      <c r="RU24" s="55">
        <v>-7.51E-2</v>
      </c>
      <c r="RV24" s="55">
        <v>-7.9000000000000001E-2</v>
      </c>
      <c r="RW24" s="55">
        <v>4.7999999999999996E-3</v>
      </c>
      <c r="RX24" s="55">
        <v>-0.1216</v>
      </c>
      <c r="RY24" s="55">
        <v>-8.9599999999999999E-2</v>
      </c>
      <c r="RZ24" s="55">
        <v>-0.10299999999999999</v>
      </c>
      <c r="SA24" s="55">
        <v>-8.4199999999999997E-2</v>
      </c>
      <c r="SB24" s="55">
        <v>-0.1045</v>
      </c>
      <c r="SC24" s="55">
        <v>-0.1305</v>
      </c>
      <c r="SD24" s="55">
        <v>-0.16669999999999999</v>
      </c>
      <c r="SE24" s="55">
        <v>-0.16309999999999999</v>
      </c>
      <c r="SF24" s="55">
        <v>-0.56069999999999998</v>
      </c>
      <c r="SG24" s="55">
        <v>-0.1958</v>
      </c>
      <c r="SH24" s="55">
        <v>-0.1691</v>
      </c>
      <c r="SI24" s="55">
        <v>-0.1759</v>
      </c>
      <c r="SJ24" s="55">
        <v>-0.14230000000000001</v>
      </c>
      <c r="SK24" s="55">
        <v>-0.17649999999999999</v>
      </c>
      <c r="SL24" s="55">
        <v>-0.1173</v>
      </c>
      <c r="SM24" s="55">
        <v>-8.0799999999999997E-2</v>
      </c>
      <c r="SN24" s="55">
        <v>-6.4500000000000002E-2</v>
      </c>
      <c r="SO24" s="55">
        <v>-3.0200000000000001E-2</v>
      </c>
      <c r="SP24" s="55">
        <v>-8.9800000000000005E-2</v>
      </c>
      <c r="SQ24" s="55">
        <v>-8.9499999999999996E-2</v>
      </c>
      <c r="SR24" s="55">
        <v>-0.15140000000000001</v>
      </c>
      <c r="SS24" s="55">
        <v>-8.1199999999999994E-2</v>
      </c>
      <c r="ST24" s="55">
        <v>-4.5600000000000002E-2</v>
      </c>
      <c r="SU24" s="55">
        <v>-6.4299999999999996E-2</v>
      </c>
      <c r="SV24" s="55">
        <v>-5.11E-2</v>
      </c>
      <c r="SW24" s="55">
        <v>-6.2199999999999998E-2</v>
      </c>
      <c r="SX24" s="55">
        <v>-9.8199999999999996E-2</v>
      </c>
      <c r="SY24" s="55">
        <v>-0.12570000000000001</v>
      </c>
      <c r="SZ24" s="55">
        <v>-9.7600000000000006E-2</v>
      </c>
      <c r="TA24" s="55">
        <v>-9.1499999999999998E-2</v>
      </c>
      <c r="TB24" s="55">
        <v>-6.5500000000000003E-2</v>
      </c>
      <c r="TC24" s="55">
        <v>-8.0100000000000005E-2</v>
      </c>
      <c r="TD24" s="55">
        <v>-0.1017</v>
      </c>
      <c r="TE24" s="55">
        <v>-0.1196</v>
      </c>
      <c r="TF24" s="55">
        <v>-0.17899999999999999</v>
      </c>
      <c r="TG24" s="55">
        <v>-0.12379999999999999</v>
      </c>
      <c r="TH24" s="55">
        <v>-6.1699999999999998E-2</v>
      </c>
      <c r="TI24" s="55">
        <v>-5.3800000000000001E-2</v>
      </c>
      <c r="TJ24" s="55">
        <v>-9.3399999999999997E-2</v>
      </c>
      <c r="TK24" s="55">
        <v>-0.1017</v>
      </c>
      <c r="TL24" s="55">
        <v>-0.13669999999999999</v>
      </c>
      <c r="TM24" s="55">
        <v>-0.17430000000000001</v>
      </c>
      <c r="TN24" s="55">
        <v>-0.14660000000000001</v>
      </c>
      <c r="TO24" s="55">
        <v>-8.9899999999999994E-2</v>
      </c>
      <c r="TP24" s="55">
        <v>-9.2600000000000002E-2</v>
      </c>
      <c r="TQ24" s="55">
        <v>-0.1105</v>
      </c>
      <c r="TR24" s="55">
        <v>-0.1166</v>
      </c>
      <c r="TS24" s="55">
        <v>-0.1573</v>
      </c>
      <c r="TT24" s="55">
        <v>-0.1963</v>
      </c>
      <c r="TU24" s="55">
        <v>-0.19020000000000001</v>
      </c>
      <c r="TV24" s="55">
        <v>-0.17080000000000001</v>
      </c>
      <c r="TW24" s="55">
        <v>-0.17530000000000001</v>
      </c>
      <c r="TX24" s="55">
        <v>-0.1888</v>
      </c>
      <c r="TY24" s="55">
        <v>-0.19070000000000001</v>
      </c>
      <c r="TZ24" s="55">
        <v>-0.17030000000000001</v>
      </c>
      <c r="UA24" s="55">
        <v>-0.1804</v>
      </c>
      <c r="UB24" s="55">
        <v>-0.20150000000000001</v>
      </c>
      <c r="UC24" s="55">
        <v>-0.16800000000000001</v>
      </c>
      <c r="UD24" s="55">
        <v>-0.17050000000000001</v>
      </c>
      <c r="UE24" s="55">
        <v>-0.14729999999999999</v>
      </c>
      <c r="UF24" s="55">
        <v>-0.1087</v>
      </c>
      <c r="UG24" s="55">
        <v>-0.15310000000000001</v>
      </c>
      <c r="UH24" s="55">
        <v>-0.22670000000000001</v>
      </c>
      <c r="UI24" s="55">
        <v>-0.1888</v>
      </c>
      <c r="UJ24" s="55">
        <v>-0.13700000000000001</v>
      </c>
      <c r="UK24" s="55">
        <v>-0.124</v>
      </c>
      <c r="UL24" s="55">
        <v>-0.16850000000000001</v>
      </c>
      <c r="UM24" s="55">
        <v>-0.214</v>
      </c>
      <c r="UN24" s="55">
        <v>-0.2606</v>
      </c>
      <c r="UO24" s="55">
        <v>-0.35580000000000001</v>
      </c>
      <c r="UP24" s="55">
        <v>-0.37869999999999998</v>
      </c>
      <c r="UQ24" s="55">
        <v>-0.21809999999999999</v>
      </c>
      <c r="UR24" s="55">
        <v>-0.20699999999999999</v>
      </c>
      <c r="US24" s="55">
        <v>-0.14460000000000001</v>
      </c>
      <c r="UT24" s="55">
        <v>-0.13819999999999999</v>
      </c>
      <c r="UU24" s="55">
        <v>-0.10780000000000001</v>
      </c>
      <c r="UV24" s="55">
        <v>-9.6799999999999997E-2</v>
      </c>
      <c r="UW24" s="55">
        <v>-9.2100000000000001E-2</v>
      </c>
      <c r="UX24" s="55">
        <v>-0.2011</v>
      </c>
      <c r="UY24" s="55">
        <v>-0.19769999999999999</v>
      </c>
      <c r="UZ24" s="55">
        <v>-0.1875</v>
      </c>
      <c r="VA24" s="55">
        <v>-0.18310000000000001</v>
      </c>
      <c r="VB24" s="55">
        <v>-0.1915</v>
      </c>
      <c r="VC24" s="55">
        <v>-0.24110000000000001</v>
      </c>
      <c r="VD24" s="55">
        <v>-0.29360000000000003</v>
      </c>
      <c r="VE24" s="55">
        <v>-0.2717</v>
      </c>
      <c r="VF24" s="55">
        <v>-0.2843</v>
      </c>
      <c r="VG24" s="55">
        <v>-0.2944</v>
      </c>
      <c r="VH24" s="55">
        <v>-0.28870000000000001</v>
      </c>
      <c r="VI24" s="54">
        <v>-0.28999999999999998</v>
      </c>
      <c r="VJ24" s="55">
        <v>-0.34250000000000003</v>
      </c>
      <c r="VK24" s="55">
        <v>-0.30990000000000001</v>
      </c>
      <c r="VL24" s="54">
        <v>-0.27</v>
      </c>
      <c r="VM24" s="55">
        <v>-0.25729999999999997</v>
      </c>
      <c r="VN24" s="55">
        <v>-0.25519999999999998</v>
      </c>
      <c r="VO24" s="55">
        <v>-0.28210000000000002</v>
      </c>
      <c r="VP24" s="55">
        <v>-0.2601</v>
      </c>
      <c r="VQ24" s="55">
        <v>-0.31440000000000001</v>
      </c>
      <c r="VR24" s="55">
        <v>-0.2475</v>
      </c>
      <c r="VS24" s="55">
        <v>-0.27960000000000002</v>
      </c>
      <c r="VT24" s="55">
        <v>-0.29270000000000002</v>
      </c>
      <c r="VU24" s="55">
        <v>-0.29870000000000002</v>
      </c>
      <c r="VV24" s="55">
        <v>-0.2984</v>
      </c>
      <c r="VW24" s="55">
        <v>-0.28210000000000002</v>
      </c>
      <c r="VX24" s="55">
        <v>-0.32940000000000003</v>
      </c>
      <c r="VY24" s="55">
        <v>-0.22900000000000001</v>
      </c>
      <c r="VZ24" s="55">
        <v>-0.30520000000000003</v>
      </c>
      <c r="WA24" s="55">
        <v>-0.33450000000000002</v>
      </c>
      <c r="WB24" s="55">
        <v>-0.2944</v>
      </c>
      <c r="WC24" s="55">
        <v>-0.25519999999999998</v>
      </c>
      <c r="WD24" s="55">
        <v>-0.23269999999999999</v>
      </c>
      <c r="WE24" s="55">
        <v>-0.26910000000000001</v>
      </c>
      <c r="WF24" s="55">
        <v>-0.2339</v>
      </c>
      <c r="WG24" s="55">
        <v>-0.22839999999999999</v>
      </c>
      <c r="WH24" s="55">
        <v>-0.20369999999999999</v>
      </c>
      <c r="WI24" s="55">
        <v>-0.19309999999999999</v>
      </c>
      <c r="WJ24" s="55">
        <v>-0.19500000000000001</v>
      </c>
      <c r="WK24" s="55">
        <v>-0.20619999999999999</v>
      </c>
      <c r="WL24" s="55">
        <v>-0.2843</v>
      </c>
      <c r="WM24" s="55">
        <v>-0.24249999999999999</v>
      </c>
      <c r="WN24" s="55">
        <v>-0.22289999999999999</v>
      </c>
      <c r="WO24" s="55">
        <v>-0.21099999999999999</v>
      </c>
      <c r="WP24" s="55">
        <v>-0.17519999999999999</v>
      </c>
      <c r="WQ24" s="55">
        <v>-0.1235</v>
      </c>
      <c r="WR24" s="55">
        <v>-0.1787</v>
      </c>
      <c r="WS24" s="55">
        <v>-0.2024</v>
      </c>
      <c r="WT24" s="55">
        <v>-0.17169999999999999</v>
      </c>
      <c r="WU24" s="55">
        <v>-0.16539999999999999</v>
      </c>
      <c r="WV24" s="55">
        <v>-0.1535</v>
      </c>
      <c r="WW24" s="55">
        <v>-0.1331</v>
      </c>
      <c r="WX24" s="55">
        <v>-0.18940000000000001</v>
      </c>
      <c r="WY24" s="55">
        <v>-0.22889999999999999</v>
      </c>
      <c r="WZ24" s="55">
        <v>-0.2949</v>
      </c>
      <c r="XA24" s="55">
        <v>-0.29530000000000001</v>
      </c>
      <c r="XB24" s="55">
        <v>-0.26419999999999999</v>
      </c>
      <c r="XC24" s="55">
        <v>-0.23319999999999999</v>
      </c>
      <c r="XD24" s="55">
        <v>-0.22989999999999999</v>
      </c>
      <c r="XE24" s="55">
        <v>-0.23910000000000001</v>
      </c>
      <c r="XF24" s="55">
        <v>-0.19259999999999999</v>
      </c>
      <c r="XG24" s="55">
        <v>-0.2893</v>
      </c>
      <c r="XH24" s="55">
        <v>-0.32629999999999998</v>
      </c>
      <c r="XI24" s="55">
        <v>-0.1895</v>
      </c>
      <c r="XJ24" s="55">
        <v>-0.1103</v>
      </c>
      <c r="XK24" s="55">
        <v>-5.1400000000000001E-2</v>
      </c>
      <c r="XL24" s="55">
        <v>-0.12039999999999999</v>
      </c>
      <c r="XM24" s="55">
        <v>-0.14369999999999999</v>
      </c>
      <c r="XN24" s="55">
        <v>-0.16850000000000001</v>
      </c>
      <c r="XO24" s="55">
        <v>-0.16800000000000001</v>
      </c>
      <c r="XP24" s="55">
        <v>-0.12959999999999999</v>
      </c>
      <c r="XQ24" s="55">
        <v>-0.1552</v>
      </c>
      <c r="XR24" s="55">
        <v>-0.1226</v>
      </c>
      <c r="XS24" s="55">
        <v>-0.13239999999999999</v>
      </c>
      <c r="XT24" s="55">
        <v>-0.1232</v>
      </c>
      <c r="XU24" s="55">
        <v>-0.15129999999999999</v>
      </c>
      <c r="XV24" s="55">
        <v>-0.1072</v>
      </c>
      <c r="XW24" s="55">
        <v>-0.13220000000000001</v>
      </c>
      <c r="XX24" s="55">
        <v>-0.13100000000000001</v>
      </c>
      <c r="XY24" s="55">
        <v>-0.2747</v>
      </c>
      <c r="XZ24" s="55">
        <v>-0.1018</v>
      </c>
      <c r="YA24" s="55">
        <v>-0.13850000000000001</v>
      </c>
      <c r="YB24" s="55">
        <v>-0.1784</v>
      </c>
      <c r="YC24" s="55">
        <v>-0.13750000000000001</v>
      </c>
      <c r="YD24" s="55">
        <v>-0.12839999999999999</v>
      </c>
      <c r="YE24" s="55">
        <v>-0.1608</v>
      </c>
      <c r="YF24" s="55">
        <v>-0.1537</v>
      </c>
      <c r="YG24" s="55">
        <v>-0.13539999999999999</v>
      </c>
      <c r="YH24" s="55">
        <v>-0.1142</v>
      </c>
      <c r="YI24" s="55">
        <v>-0.24979999999999999</v>
      </c>
      <c r="YJ24" s="55">
        <v>-0.24210000000000001</v>
      </c>
      <c r="YK24" s="55">
        <v>-0.1046</v>
      </c>
    </row>
    <row r="25" spans="1:661" x14ac:dyDescent="0.35">
      <c r="A25" s="66" t="s">
        <v>26</v>
      </c>
      <c r="B25" s="66" t="s">
        <v>113</v>
      </c>
      <c r="C25" s="66"/>
      <c r="D25" s="66"/>
      <c r="E25" s="66"/>
      <c r="F25" s="66"/>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B25" s="66"/>
      <c r="JC25" s="66"/>
      <c r="JD25" s="66"/>
      <c r="JE25" s="66"/>
      <c r="JF25" s="66"/>
      <c r="JG25" s="66"/>
      <c r="JH25" s="55">
        <v>-0.98680000000000001</v>
      </c>
      <c r="JI25" s="55">
        <v>-0.96909999999999996</v>
      </c>
      <c r="JJ25" s="55">
        <v>-0.98570000000000002</v>
      </c>
      <c r="JK25" s="55">
        <v>-0.97309999999999997</v>
      </c>
      <c r="JL25" s="55">
        <v>-0.97640000000000005</v>
      </c>
      <c r="JM25" s="55">
        <v>-0.9546</v>
      </c>
      <c r="JN25" s="55">
        <v>-0.97699999999999998</v>
      </c>
      <c r="JO25" s="55">
        <v>-0.99719999999999998</v>
      </c>
      <c r="JP25" s="55">
        <v>-0.98409999999999997</v>
      </c>
      <c r="JQ25" s="55">
        <v>-0.97619999999999996</v>
      </c>
      <c r="JR25" s="55">
        <v>-0.97750000000000004</v>
      </c>
      <c r="JS25" s="55">
        <v>-0.9677</v>
      </c>
      <c r="JT25" s="55">
        <v>-0.97750000000000004</v>
      </c>
      <c r="JU25" s="55">
        <v>-0.99629999999999996</v>
      </c>
      <c r="JV25" s="55">
        <v>-0.99880000000000002</v>
      </c>
      <c r="JW25" s="55">
        <v>-0.997</v>
      </c>
      <c r="JX25" s="55">
        <v>-0.9829</v>
      </c>
      <c r="JY25" s="55">
        <v>-0.97640000000000005</v>
      </c>
      <c r="JZ25" s="55">
        <v>-0.94220000000000004</v>
      </c>
      <c r="KA25" s="55">
        <v>-0.95620000000000005</v>
      </c>
      <c r="KB25" s="55">
        <v>-0.99909999999999999</v>
      </c>
      <c r="KC25" s="54">
        <v>-1</v>
      </c>
      <c r="KD25" s="55">
        <v>-0.99370000000000003</v>
      </c>
      <c r="KE25" s="55">
        <v>-0.98819999999999997</v>
      </c>
      <c r="KF25" s="55">
        <v>-0.97230000000000005</v>
      </c>
      <c r="KG25" s="55">
        <v>-0.91790000000000005</v>
      </c>
      <c r="KH25" s="55">
        <v>-0.94869999999999999</v>
      </c>
      <c r="KI25" s="55">
        <v>-0.95240000000000002</v>
      </c>
      <c r="KJ25" s="55">
        <v>-0.98850000000000005</v>
      </c>
      <c r="KK25" s="55">
        <v>-0.99570000000000003</v>
      </c>
      <c r="KL25" s="55">
        <v>-0.98839999999999995</v>
      </c>
      <c r="KM25" s="55">
        <v>-0.97589999999999999</v>
      </c>
      <c r="KN25" s="55">
        <v>-0.92100000000000004</v>
      </c>
      <c r="KO25" s="55">
        <v>-0.95450000000000002</v>
      </c>
      <c r="KP25" s="55">
        <v>-0.97240000000000004</v>
      </c>
      <c r="KQ25" s="55">
        <v>-0.99670000000000003</v>
      </c>
      <c r="KR25" s="55">
        <v>-0.98440000000000005</v>
      </c>
      <c r="KS25" s="55">
        <v>-0.99460000000000004</v>
      </c>
      <c r="KT25" s="55">
        <v>-0.96350000000000002</v>
      </c>
      <c r="KU25" s="55">
        <v>-0.93720000000000003</v>
      </c>
      <c r="KV25" s="55">
        <v>-0.97940000000000005</v>
      </c>
      <c r="KW25" s="55">
        <v>-0.97450000000000003</v>
      </c>
      <c r="KX25" s="55">
        <v>-0.995</v>
      </c>
      <c r="KY25" s="54">
        <v>-1</v>
      </c>
      <c r="KZ25" s="55">
        <v>-0.98370000000000002</v>
      </c>
      <c r="LA25" s="55">
        <v>-0.97030000000000005</v>
      </c>
      <c r="LB25" s="55">
        <v>-0.83989999999999998</v>
      </c>
      <c r="LC25" s="55">
        <v>-0.89229999999999998</v>
      </c>
      <c r="LD25" s="55">
        <v>-0.99619999999999997</v>
      </c>
      <c r="LE25" s="55">
        <v>-0.99539999999999995</v>
      </c>
      <c r="LF25" s="55">
        <v>-0.99560000000000004</v>
      </c>
      <c r="LG25" s="55">
        <v>-0.99509999999999998</v>
      </c>
      <c r="LH25" s="55">
        <v>-0.9667</v>
      </c>
      <c r="LI25" s="55">
        <v>-0.99670000000000003</v>
      </c>
      <c r="LJ25" s="55">
        <v>-0.98899999999999999</v>
      </c>
      <c r="LK25" s="54">
        <v>-1</v>
      </c>
      <c r="LL25" s="54">
        <v>-1</v>
      </c>
      <c r="LM25" s="55">
        <v>-0.99060000000000004</v>
      </c>
      <c r="LN25" s="54">
        <v>-1</v>
      </c>
      <c r="LO25" s="55">
        <v>-0.99890000000000001</v>
      </c>
      <c r="LP25" s="55">
        <v>-0.99850000000000005</v>
      </c>
      <c r="LQ25" s="55">
        <v>-0.99390000000000001</v>
      </c>
      <c r="LR25" s="54">
        <v>-1</v>
      </c>
      <c r="LS25" s="55">
        <v>-0.99650000000000005</v>
      </c>
      <c r="LT25" s="55">
        <v>-0.99680000000000002</v>
      </c>
      <c r="LU25" s="55">
        <v>-0.99160000000000004</v>
      </c>
      <c r="LV25" s="54">
        <v>-1</v>
      </c>
      <c r="LW25" s="55">
        <v>-0.98950000000000005</v>
      </c>
      <c r="LX25" s="55">
        <v>-0.9829</v>
      </c>
      <c r="LY25" s="54">
        <v>-1</v>
      </c>
      <c r="LZ25" s="54">
        <v>-1</v>
      </c>
      <c r="MA25" s="55">
        <v>-0.99719999999999998</v>
      </c>
      <c r="MB25" s="54">
        <v>-1</v>
      </c>
      <c r="MC25" s="55">
        <v>-0.9879</v>
      </c>
      <c r="MD25" s="55">
        <v>-0.99939999999999996</v>
      </c>
      <c r="ME25" s="55">
        <v>-0.99250000000000005</v>
      </c>
      <c r="MF25" s="54">
        <v>-1</v>
      </c>
      <c r="MG25" s="55">
        <v>-0.99370000000000003</v>
      </c>
      <c r="MH25" s="55">
        <v>-0.99950000000000006</v>
      </c>
      <c r="MI25" s="54">
        <v>-1</v>
      </c>
      <c r="MJ25" s="54">
        <v>-1</v>
      </c>
      <c r="MK25" s="55">
        <v>-0.99709999999999999</v>
      </c>
      <c r="ML25" s="54">
        <v>-1</v>
      </c>
      <c r="MM25" s="55">
        <v>-0.99960000000000004</v>
      </c>
      <c r="MN25" s="55">
        <v>-0.98929999999999996</v>
      </c>
      <c r="MO25" s="55">
        <v>-0.99629999999999996</v>
      </c>
      <c r="MP25" s="55">
        <v>-0.99139999999999995</v>
      </c>
      <c r="MQ25" s="55">
        <v>-0.9909</v>
      </c>
      <c r="MR25" s="55">
        <v>-0.9919</v>
      </c>
      <c r="MS25" s="55">
        <v>-0.98870000000000002</v>
      </c>
      <c r="MT25" s="54">
        <v>-1</v>
      </c>
      <c r="MU25" s="54">
        <v>-1</v>
      </c>
      <c r="MV25" s="55">
        <v>-0.98280000000000001</v>
      </c>
      <c r="MW25" s="54">
        <v>-1</v>
      </c>
      <c r="MX25" s="54">
        <v>-1</v>
      </c>
      <c r="MY25" s="55">
        <v>-0.998</v>
      </c>
      <c r="MZ25" s="55">
        <v>-0.99890000000000001</v>
      </c>
      <c r="NA25" s="54">
        <v>-1</v>
      </c>
      <c r="NB25" s="54">
        <v>-1</v>
      </c>
      <c r="NC25" s="55">
        <v>-0.99750000000000005</v>
      </c>
      <c r="ND25" s="55">
        <v>-0.99280000000000002</v>
      </c>
      <c r="NE25" s="55">
        <v>-0.99170000000000003</v>
      </c>
      <c r="NF25" s="55">
        <v>-0.99480000000000002</v>
      </c>
      <c r="NG25" s="55">
        <v>-0.99460000000000004</v>
      </c>
      <c r="NH25" s="55">
        <v>-0.99339999999999995</v>
      </c>
      <c r="NI25" s="55">
        <v>-0.99070000000000003</v>
      </c>
      <c r="NJ25" s="54">
        <v>-1</v>
      </c>
      <c r="NK25" s="55">
        <v>-0.99690000000000001</v>
      </c>
      <c r="NL25" s="54">
        <v>-1</v>
      </c>
      <c r="NM25" s="55">
        <v>-0.99070000000000003</v>
      </c>
      <c r="NN25" s="55">
        <v>-0.99490000000000001</v>
      </c>
      <c r="NO25" s="55">
        <v>-0.99680000000000002</v>
      </c>
      <c r="NP25" s="55">
        <v>-0.99960000000000004</v>
      </c>
      <c r="NQ25" s="55">
        <v>-0.997</v>
      </c>
      <c r="NR25" s="54">
        <v>-1</v>
      </c>
      <c r="NS25" s="55">
        <v>-0.98660000000000003</v>
      </c>
      <c r="NT25" s="55">
        <v>-0.98309999999999997</v>
      </c>
      <c r="NU25" s="55">
        <v>-0.98050000000000004</v>
      </c>
      <c r="NV25" s="55">
        <v>-0.99039999999999995</v>
      </c>
      <c r="NW25" s="55">
        <v>-0.99019999999999997</v>
      </c>
      <c r="NX25" s="55">
        <v>-0.98599999999999999</v>
      </c>
      <c r="NY25" s="55">
        <v>-0.98609999999999998</v>
      </c>
      <c r="NZ25" s="55">
        <v>-0.98460000000000003</v>
      </c>
      <c r="OA25" s="55">
        <v>-0.98829999999999996</v>
      </c>
      <c r="OB25" s="55">
        <v>-0.98640000000000005</v>
      </c>
      <c r="OC25" s="55">
        <v>-0.98829999999999996</v>
      </c>
      <c r="OD25" s="55">
        <v>-0.98450000000000004</v>
      </c>
      <c r="OE25" s="55">
        <v>-0.97489999999999999</v>
      </c>
      <c r="OF25" s="55">
        <v>-0.97919999999999996</v>
      </c>
      <c r="OG25" s="55">
        <v>-0.98199999999999998</v>
      </c>
      <c r="OH25" s="55">
        <v>-0.98009999999999997</v>
      </c>
      <c r="OI25" s="55">
        <v>-0.97150000000000003</v>
      </c>
      <c r="OJ25" s="55">
        <v>-0.9788</v>
      </c>
      <c r="OK25" s="55">
        <v>-0.97819999999999996</v>
      </c>
      <c r="OL25" s="55">
        <v>-0.97599999999999998</v>
      </c>
      <c r="OM25" s="55">
        <v>-0.97870000000000001</v>
      </c>
      <c r="ON25" s="55">
        <v>-0.97919999999999996</v>
      </c>
      <c r="OO25" s="55">
        <v>-0.99129999999999996</v>
      </c>
      <c r="OP25" s="55">
        <v>-0.9879</v>
      </c>
      <c r="OQ25" s="55">
        <v>-0.98860000000000003</v>
      </c>
      <c r="OR25" s="55">
        <v>-0.98580000000000001</v>
      </c>
      <c r="OS25" s="55">
        <v>-0.98609999999999998</v>
      </c>
      <c r="OT25" s="55">
        <v>-0.98619999999999997</v>
      </c>
      <c r="OU25" s="55">
        <v>-0.9788</v>
      </c>
      <c r="OV25" s="55">
        <v>-0.98580000000000001</v>
      </c>
      <c r="OW25" s="55">
        <v>-0.98509999999999998</v>
      </c>
      <c r="OX25" s="55">
        <v>-0.95469999999999999</v>
      </c>
      <c r="OY25" s="55">
        <v>-0.97230000000000005</v>
      </c>
      <c r="OZ25" s="55">
        <v>-0.99139999999999995</v>
      </c>
      <c r="PA25" s="55">
        <v>-0.98560000000000003</v>
      </c>
      <c r="PB25" s="55">
        <v>-0.98540000000000005</v>
      </c>
      <c r="PC25" s="55">
        <v>-0.98780000000000001</v>
      </c>
      <c r="PD25" s="55">
        <v>-0.9909</v>
      </c>
      <c r="PE25" s="55">
        <v>-0.98939999999999995</v>
      </c>
      <c r="PF25" s="55">
        <v>-0.97899999999999998</v>
      </c>
      <c r="PG25" s="55">
        <v>-0.91839999999999999</v>
      </c>
      <c r="PH25" s="55">
        <v>-0.94969999999999999</v>
      </c>
      <c r="PI25" s="55">
        <v>-0.97299999999999998</v>
      </c>
      <c r="PJ25" s="55">
        <v>-0.97919999999999996</v>
      </c>
      <c r="PK25" s="55">
        <v>-0.9839</v>
      </c>
      <c r="PL25" s="55">
        <v>-0.9869</v>
      </c>
      <c r="PM25" s="55">
        <v>-0.98809999999999998</v>
      </c>
      <c r="PN25" s="55">
        <v>-0.9637</v>
      </c>
      <c r="PO25" s="55">
        <v>-0.97089999999999999</v>
      </c>
      <c r="PP25" s="55">
        <v>-0.97109999999999996</v>
      </c>
      <c r="PQ25" s="55">
        <v>-0.98260000000000003</v>
      </c>
      <c r="PR25" s="55">
        <v>-0.98250000000000004</v>
      </c>
      <c r="PS25" s="55">
        <v>-0.98470000000000002</v>
      </c>
      <c r="PT25" s="55">
        <v>-0.97770000000000001</v>
      </c>
      <c r="PU25" s="55">
        <v>-0.9758</v>
      </c>
      <c r="PV25" s="55">
        <v>-0.96760000000000002</v>
      </c>
      <c r="PW25" s="55">
        <v>-0.94989999999999997</v>
      </c>
      <c r="PX25" s="55">
        <v>-0.98380000000000001</v>
      </c>
      <c r="PY25" s="55">
        <v>-0.98109999999999997</v>
      </c>
      <c r="PZ25" s="55">
        <v>-0.98419999999999996</v>
      </c>
      <c r="QA25" s="55">
        <v>-0.99050000000000005</v>
      </c>
      <c r="QB25" s="55">
        <v>-0.98150000000000004</v>
      </c>
      <c r="QC25" s="55">
        <v>-0.9768</v>
      </c>
      <c r="QD25" s="55">
        <v>-0.9738</v>
      </c>
      <c r="QE25" s="55">
        <v>-0.98229999999999995</v>
      </c>
      <c r="QF25" s="55">
        <v>-0.97550000000000003</v>
      </c>
      <c r="QG25" s="55">
        <v>-0.98060000000000003</v>
      </c>
      <c r="QH25" s="55">
        <v>-0.98770000000000002</v>
      </c>
      <c r="QI25" s="55">
        <v>-0.97589999999999999</v>
      </c>
      <c r="QJ25" s="55">
        <v>-0.98209999999999997</v>
      </c>
      <c r="QK25" s="55">
        <v>-0.98340000000000005</v>
      </c>
      <c r="QL25" s="55">
        <v>-0.98699999999999999</v>
      </c>
      <c r="QM25" s="55">
        <v>-0.95050000000000001</v>
      </c>
      <c r="QN25" s="55">
        <v>-0.97889999999999999</v>
      </c>
      <c r="QO25" s="55">
        <v>-0.98209999999999997</v>
      </c>
      <c r="QP25" s="55">
        <v>-0.96060000000000001</v>
      </c>
      <c r="QQ25" s="55">
        <v>-0.95689999999999997</v>
      </c>
      <c r="QR25" s="55">
        <v>-0.95389999999999997</v>
      </c>
      <c r="QS25" s="55">
        <v>-0.94779999999999998</v>
      </c>
      <c r="QT25" s="55">
        <v>-0.95389999999999997</v>
      </c>
      <c r="QU25" s="55">
        <v>-0.93969999999999998</v>
      </c>
      <c r="QV25" s="55">
        <v>-0.74160000000000004</v>
      </c>
      <c r="QW25" s="55">
        <v>-0.88870000000000005</v>
      </c>
      <c r="QX25" s="55">
        <v>-0.86229999999999996</v>
      </c>
      <c r="QY25" s="55">
        <v>-0.84599999999999997</v>
      </c>
      <c r="QZ25" s="55">
        <v>-0.57779999999999998</v>
      </c>
      <c r="RA25" s="55">
        <v>-0.4219</v>
      </c>
      <c r="RB25" s="55">
        <v>-0.4168</v>
      </c>
      <c r="RC25" s="55">
        <v>-0.58489999999999998</v>
      </c>
      <c r="RD25" s="55">
        <v>-0.59299999999999997</v>
      </c>
      <c r="RE25" s="55">
        <v>-0.27739999999999998</v>
      </c>
      <c r="RF25" s="55">
        <v>-0.45290000000000002</v>
      </c>
      <c r="RG25" s="55">
        <v>-0.4148</v>
      </c>
      <c r="RH25" s="55">
        <v>-0.3826</v>
      </c>
      <c r="RI25" s="55">
        <v>-0.51529999999999998</v>
      </c>
      <c r="RJ25" s="55">
        <v>-0.67879999999999996</v>
      </c>
      <c r="RK25" s="55">
        <v>-0.3533</v>
      </c>
      <c r="RL25" s="55">
        <v>-0.44519999999999998</v>
      </c>
      <c r="RM25" s="55">
        <v>-0.27729999999999999</v>
      </c>
      <c r="RN25" s="55">
        <v>-8.6499999999999994E-2</v>
      </c>
      <c r="RO25" s="55">
        <v>2.4299999999999999E-2</v>
      </c>
      <c r="RP25" s="55">
        <v>2.5000000000000001E-2</v>
      </c>
      <c r="RQ25" s="55">
        <v>-0.34589999999999999</v>
      </c>
      <c r="RR25" s="55">
        <v>-0.28849999999999998</v>
      </c>
      <c r="RS25" s="55">
        <v>-0.23350000000000001</v>
      </c>
      <c r="RT25" s="55">
        <v>-0.10829999999999999</v>
      </c>
      <c r="RU25" s="55">
        <v>0.16039999999999999</v>
      </c>
      <c r="RV25" s="55">
        <v>0.14940000000000001</v>
      </c>
      <c r="RW25" s="55">
        <v>9.0499999999999997E-2</v>
      </c>
      <c r="RX25" s="55">
        <v>-0.2475</v>
      </c>
      <c r="RY25" s="55">
        <v>-0.46760000000000002</v>
      </c>
      <c r="RZ25" s="55">
        <v>-0.30880000000000002</v>
      </c>
      <c r="SA25" s="55">
        <v>-0.41160000000000002</v>
      </c>
      <c r="SB25" s="55">
        <v>-6.8000000000000005E-2</v>
      </c>
      <c r="SC25" s="55">
        <v>0.19170000000000001</v>
      </c>
      <c r="SD25" s="55">
        <v>0.18149999999999999</v>
      </c>
      <c r="SE25" s="55">
        <v>-0.25869999999999999</v>
      </c>
      <c r="SF25" s="55">
        <v>-0.29099999999999998</v>
      </c>
      <c r="SG25" s="55">
        <v>-0.1366</v>
      </c>
      <c r="SH25" s="55">
        <v>-5.45E-2</v>
      </c>
      <c r="SI25" s="55">
        <v>0.22339999999999999</v>
      </c>
      <c r="SJ25" s="55">
        <v>0.60199999999999998</v>
      </c>
      <c r="SK25" s="55">
        <v>0.13750000000000001</v>
      </c>
      <c r="SL25" s="55">
        <v>-0.1507</v>
      </c>
      <c r="SM25" s="55">
        <v>-0.24099999999999999</v>
      </c>
      <c r="SN25" s="55">
        <v>-1.3100000000000001E-2</v>
      </c>
      <c r="SO25" s="55">
        <v>2.6100000000000002E-2</v>
      </c>
      <c r="SP25" s="55">
        <v>0.26319999999999999</v>
      </c>
      <c r="SQ25" s="55">
        <v>0.2437</v>
      </c>
      <c r="SR25" s="55">
        <v>0.12590000000000001</v>
      </c>
      <c r="SS25" s="55">
        <v>0.1434</v>
      </c>
      <c r="ST25" s="55">
        <v>-4.41E-2</v>
      </c>
      <c r="SU25" s="55">
        <v>3.0800000000000001E-2</v>
      </c>
      <c r="SV25" s="55">
        <v>0.15870000000000001</v>
      </c>
      <c r="SW25" s="55">
        <v>0.42720000000000002</v>
      </c>
      <c r="SX25" s="55">
        <v>0.4204</v>
      </c>
      <c r="SY25" s="55">
        <v>0.3826</v>
      </c>
      <c r="SZ25" s="55">
        <v>0.19170000000000001</v>
      </c>
      <c r="TA25" s="55">
        <v>0.17469999999999999</v>
      </c>
      <c r="TB25" s="55">
        <v>0.39250000000000002</v>
      </c>
      <c r="TC25" s="55">
        <v>0.36270000000000002</v>
      </c>
      <c r="TD25" s="55">
        <v>0.54159999999999997</v>
      </c>
      <c r="TE25" s="55">
        <v>0.28520000000000001</v>
      </c>
      <c r="TF25" s="55">
        <v>0.29320000000000002</v>
      </c>
      <c r="TG25" s="55">
        <v>0.1482</v>
      </c>
      <c r="TH25" s="55">
        <v>0.1812</v>
      </c>
      <c r="TI25" s="55">
        <v>0.2344</v>
      </c>
      <c r="TJ25" s="55">
        <v>0.27800000000000002</v>
      </c>
      <c r="TK25" s="55">
        <v>0.41060000000000002</v>
      </c>
      <c r="TL25" s="55">
        <v>0.3987</v>
      </c>
      <c r="TM25" s="55">
        <v>0.33040000000000003</v>
      </c>
      <c r="TN25" s="55">
        <v>8.2299999999999998E-2</v>
      </c>
      <c r="TO25" s="55">
        <v>-7.6200000000000004E-2</v>
      </c>
      <c r="TP25" s="55">
        <v>0.12470000000000001</v>
      </c>
      <c r="TQ25" s="55">
        <v>0.11119999999999999</v>
      </c>
      <c r="TR25" s="55">
        <v>0.27029999999999998</v>
      </c>
      <c r="TS25" s="55">
        <v>0.29199999999999998</v>
      </c>
      <c r="TT25" s="55">
        <v>4.9599999999999998E-2</v>
      </c>
      <c r="TU25" s="55">
        <v>-2.5000000000000001E-2</v>
      </c>
      <c r="TV25" s="55">
        <v>-0.2429</v>
      </c>
      <c r="TW25" s="55">
        <v>0.13639999999999999</v>
      </c>
      <c r="TX25" s="55">
        <v>-1.77E-2</v>
      </c>
      <c r="TY25" s="55">
        <v>0.20549999999999999</v>
      </c>
      <c r="TZ25" s="55">
        <v>0.24779999999999999</v>
      </c>
      <c r="UA25" s="55">
        <v>0.17960000000000001</v>
      </c>
      <c r="UB25" s="55">
        <v>-3.3300000000000003E-2</v>
      </c>
      <c r="UC25" s="55">
        <v>-0.10299999999999999</v>
      </c>
      <c r="UD25" s="55">
        <v>-2.2599999999999999E-2</v>
      </c>
      <c r="UE25" s="55">
        <v>-7.9899999999999999E-2</v>
      </c>
      <c r="UF25" s="55">
        <v>0.21249999999999999</v>
      </c>
      <c r="UG25" s="55">
        <v>0.34870000000000001</v>
      </c>
      <c r="UH25" s="55">
        <v>-2.07E-2</v>
      </c>
      <c r="UI25" s="55">
        <v>-6.6699999999999995E-2</v>
      </c>
      <c r="UJ25" s="55">
        <v>5.3400000000000003E-2</v>
      </c>
      <c r="UK25" s="55">
        <v>0.1895</v>
      </c>
      <c r="UL25" s="55">
        <v>0.1084</v>
      </c>
      <c r="UM25" s="55">
        <v>0.24049999999999999</v>
      </c>
      <c r="UN25" s="55">
        <v>0.38140000000000002</v>
      </c>
      <c r="UO25" s="55">
        <v>0.1898</v>
      </c>
      <c r="UP25" s="55">
        <v>4.41E-2</v>
      </c>
      <c r="UQ25" s="55">
        <v>0.2198</v>
      </c>
      <c r="UR25" s="55">
        <v>0.22070000000000001</v>
      </c>
      <c r="US25" s="55">
        <v>7.17E-2</v>
      </c>
      <c r="UT25" s="55">
        <v>0.26719999999999999</v>
      </c>
      <c r="UU25" s="55">
        <v>0.1709</v>
      </c>
      <c r="UV25" s="55">
        <v>0.2374</v>
      </c>
      <c r="UW25" s="55">
        <v>-3.27E-2</v>
      </c>
      <c r="UX25" s="55">
        <v>2.3999999999999998E-3</v>
      </c>
      <c r="UY25" s="55">
        <v>0.14749999999999999</v>
      </c>
      <c r="UZ25" s="55">
        <v>-1.17E-2</v>
      </c>
      <c r="VA25" s="55">
        <v>9.0700000000000003E-2</v>
      </c>
      <c r="VB25" s="55">
        <v>0.1963</v>
      </c>
      <c r="VC25" s="55">
        <v>0.21379999999999999</v>
      </c>
      <c r="VD25" s="55">
        <v>3.4500000000000003E-2</v>
      </c>
      <c r="VE25" s="55">
        <v>-4.82E-2</v>
      </c>
      <c r="VF25" s="55">
        <v>-4.3900000000000002E-2</v>
      </c>
      <c r="VG25" s="55">
        <v>8.5599999999999996E-2</v>
      </c>
      <c r="VH25" s="55">
        <v>4.0500000000000001E-2</v>
      </c>
      <c r="VI25" s="55">
        <v>0.15029999999999999</v>
      </c>
      <c r="VJ25" s="55">
        <v>0.1515</v>
      </c>
      <c r="VK25" s="55">
        <v>-0.2094</v>
      </c>
      <c r="VL25" s="55">
        <v>-0.16370000000000001</v>
      </c>
      <c r="VM25" s="55">
        <v>-8.2199999999999995E-2</v>
      </c>
      <c r="VN25" s="55">
        <v>-3.2099999999999997E-2</v>
      </c>
      <c r="VO25" s="55">
        <v>3.1099999999999999E-2</v>
      </c>
      <c r="VP25" s="55">
        <v>0.18090000000000001</v>
      </c>
      <c r="VQ25" s="55">
        <v>6.8199999999999997E-2</v>
      </c>
      <c r="VR25" s="55">
        <v>9.7699999999999995E-2</v>
      </c>
      <c r="VS25" s="55">
        <v>7.0199999999999999E-2</v>
      </c>
      <c r="VT25" s="55">
        <v>0.1137</v>
      </c>
      <c r="VU25" s="55">
        <v>-9.2999999999999992E-3</v>
      </c>
      <c r="VV25" s="55">
        <v>0.48199999999999998</v>
      </c>
      <c r="VW25" s="54">
        <v>0.36</v>
      </c>
      <c r="VX25" s="55">
        <v>0.16450000000000001</v>
      </c>
      <c r="VY25" s="55">
        <v>4.0500000000000001E-2</v>
      </c>
      <c r="VZ25" s="55">
        <v>3.1699999999999999E-2</v>
      </c>
      <c r="WA25" s="55">
        <v>6.5299999999999997E-2</v>
      </c>
      <c r="WB25" s="55">
        <v>8.2799999999999999E-2</v>
      </c>
      <c r="WC25" s="55">
        <v>0.16539999999999999</v>
      </c>
      <c r="WD25" s="55">
        <v>0.2344</v>
      </c>
      <c r="WE25" s="55">
        <v>-8.9899999999999994E-2</v>
      </c>
      <c r="WF25" s="55">
        <v>-8.9399999999999993E-2</v>
      </c>
      <c r="WG25" s="55">
        <v>-0.12570000000000001</v>
      </c>
      <c r="WH25" s="55">
        <v>-0.20680000000000001</v>
      </c>
      <c r="WI25" s="55">
        <v>-0.18959999999999999</v>
      </c>
      <c r="WJ25" s="55">
        <v>-2.87E-2</v>
      </c>
      <c r="WK25" s="55">
        <v>-4.6600000000000003E-2</v>
      </c>
      <c r="WL25" s="55">
        <v>-7.3599999999999999E-2</v>
      </c>
      <c r="WM25" s="55">
        <v>-0.16839999999999999</v>
      </c>
      <c r="WN25" s="55">
        <v>-6.93E-2</v>
      </c>
      <c r="WO25" s="55">
        <v>-4.5699999999999998E-2</v>
      </c>
      <c r="WP25" s="55">
        <v>-3.3000000000000002E-2</v>
      </c>
      <c r="WQ25" s="55">
        <v>5.4000000000000003E-3</v>
      </c>
      <c r="WR25" s="55">
        <v>7.3899999999999993E-2</v>
      </c>
      <c r="WS25" s="55">
        <v>-5.62E-2</v>
      </c>
      <c r="WT25" s="55">
        <v>3.7600000000000001E-2</v>
      </c>
      <c r="WU25" s="55">
        <v>-8.6300000000000002E-2</v>
      </c>
      <c r="WV25" s="55">
        <v>0.1333</v>
      </c>
      <c r="WW25" s="55">
        <v>0.17230000000000001</v>
      </c>
      <c r="WX25" s="55">
        <v>1.04E-2</v>
      </c>
      <c r="WY25" s="55">
        <v>6.9099999999999995E-2</v>
      </c>
      <c r="WZ25" s="55">
        <v>-3.2599999999999997E-2</v>
      </c>
      <c r="XA25" s="55">
        <v>-0.26919999999999999</v>
      </c>
      <c r="XB25" s="55">
        <v>-0.3014</v>
      </c>
      <c r="XC25" s="55">
        <v>-0.22650000000000001</v>
      </c>
      <c r="XD25" s="55">
        <v>-2.8000000000000001E-2</v>
      </c>
      <c r="XE25" s="55">
        <v>6.54E-2</v>
      </c>
      <c r="XF25" s="55">
        <v>9.9699999999999997E-2</v>
      </c>
      <c r="XG25" s="55">
        <v>-0.20250000000000001</v>
      </c>
      <c r="XH25" s="55">
        <v>-0.27889999999999998</v>
      </c>
      <c r="XI25" s="55">
        <v>-0.15129999999999999</v>
      </c>
      <c r="XJ25" s="55">
        <v>-0.14910000000000001</v>
      </c>
      <c r="XK25" s="55">
        <v>-0.2306</v>
      </c>
      <c r="XL25" s="55">
        <v>-0.1792</v>
      </c>
      <c r="XM25" s="55">
        <v>-7.85E-2</v>
      </c>
      <c r="XN25" s="55">
        <v>-0.19800000000000001</v>
      </c>
      <c r="XO25" s="55">
        <v>-0.24129999999999999</v>
      </c>
      <c r="XP25" s="55">
        <v>-0.20810000000000001</v>
      </c>
      <c r="XQ25" s="55">
        <v>-0.14960000000000001</v>
      </c>
      <c r="XR25" s="55">
        <v>-0.12139999999999999</v>
      </c>
      <c r="XS25" s="55">
        <v>-0.14349999999999999</v>
      </c>
      <c r="XT25" s="55">
        <v>-4.6600000000000003E-2</v>
      </c>
      <c r="XU25" s="55">
        <v>-0.2407</v>
      </c>
      <c r="XV25" s="55">
        <v>-0.35249999999999998</v>
      </c>
      <c r="XW25" s="55">
        <v>-0.3972</v>
      </c>
      <c r="XX25" s="55">
        <v>-0.40860000000000002</v>
      </c>
      <c r="XY25" s="55">
        <v>-0.47639999999999999</v>
      </c>
      <c r="XZ25" s="55">
        <v>-0.31619999999999998</v>
      </c>
      <c r="YA25" s="55">
        <v>-0.16850000000000001</v>
      </c>
      <c r="YB25" s="55">
        <v>-0.36549999999999999</v>
      </c>
      <c r="YC25" s="55">
        <v>-0.45989999999999998</v>
      </c>
      <c r="YD25" s="55">
        <v>-0.49509999999999998</v>
      </c>
      <c r="YE25" s="55">
        <v>-0.51049999999999995</v>
      </c>
      <c r="YF25" s="55">
        <v>-0.53120000000000001</v>
      </c>
      <c r="YG25" s="55">
        <v>-0.28670000000000001</v>
      </c>
      <c r="YH25" s="55">
        <v>-0.18140000000000001</v>
      </c>
      <c r="YI25" s="55">
        <v>-0.30590000000000001</v>
      </c>
      <c r="YJ25" s="55">
        <v>-0.56079999999999997</v>
      </c>
      <c r="YK25" s="55">
        <v>-0.55100000000000005</v>
      </c>
    </row>
    <row r="26" spans="1:661" x14ac:dyDescent="0.35">
      <c r="A26" s="66" t="s">
        <v>26</v>
      </c>
      <c r="B26" s="66" t="s">
        <v>39</v>
      </c>
      <c r="C26" s="54">
        <v>-0.04</v>
      </c>
      <c r="D26" s="54">
        <v>0.04</v>
      </c>
      <c r="E26" s="54">
        <v>-0.02</v>
      </c>
      <c r="F26" s="54">
        <v>-0.03</v>
      </c>
      <c r="G26" s="54">
        <v>0.06</v>
      </c>
      <c r="H26" s="54">
        <v>0.11</v>
      </c>
      <c r="I26" s="54">
        <v>-0.05</v>
      </c>
      <c r="J26" s="54">
        <v>-0.14000000000000001</v>
      </c>
      <c r="K26" s="54">
        <v>-0.14000000000000001</v>
      </c>
      <c r="L26" s="54">
        <v>-0.09</v>
      </c>
      <c r="M26" s="54">
        <v>-0.06</v>
      </c>
      <c r="N26" s="54">
        <v>0</v>
      </c>
      <c r="O26" s="54">
        <v>0.02</v>
      </c>
      <c r="P26" s="54">
        <v>-0.13</v>
      </c>
      <c r="Q26" s="54">
        <v>-0.12</v>
      </c>
      <c r="R26" s="54">
        <v>-0.03</v>
      </c>
      <c r="S26" s="54">
        <v>-0.05</v>
      </c>
      <c r="T26" s="54">
        <v>-7.0000000000000007E-2</v>
      </c>
      <c r="U26" s="54">
        <v>0.04</v>
      </c>
      <c r="V26" s="54">
        <v>0.04</v>
      </c>
      <c r="W26" s="54">
        <v>-0.21</v>
      </c>
      <c r="X26" s="54">
        <v>-0.18</v>
      </c>
      <c r="Y26" s="54">
        <v>-0.22</v>
      </c>
      <c r="Z26" s="54">
        <v>-0.26</v>
      </c>
      <c r="AA26" s="54">
        <v>-0.35</v>
      </c>
      <c r="AB26" s="54">
        <v>-0.47</v>
      </c>
      <c r="AC26" s="54">
        <v>-0.51</v>
      </c>
      <c r="AD26" s="54">
        <v>-0.61</v>
      </c>
      <c r="AE26" s="54">
        <v>-1</v>
      </c>
      <c r="AF26" s="54">
        <v>-1</v>
      </c>
      <c r="AG26" s="55">
        <v>-0.99990000000000001</v>
      </c>
      <c r="AH26" s="54">
        <v>-1</v>
      </c>
      <c r="AI26" s="54">
        <v>-1</v>
      </c>
      <c r="AJ26" s="54">
        <v>-1</v>
      </c>
      <c r="AK26" s="55">
        <v>-0.99990000000000001</v>
      </c>
      <c r="AL26" s="54">
        <v>-1</v>
      </c>
      <c r="AM26" s="54">
        <v>-1</v>
      </c>
      <c r="AN26" s="54">
        <v>-1</v>
      </c>
      <c r="AO26" s="54">
        <v>-1</v>
      </c>
      <c r="AP26" s="54">
        <v>-1</v>
      </c>
      <c r="AQ26" s="54">
        <v>-1</v>
      </c>
      <c r="AR26" s="54">
        <v>-1</v>
      </c>
      <c r="AS26" s="54">
        <v>-1</v>
      </c>
      <c r="AT26" s="54">
        <v>-1</v>
      </c>
      <c r="AU26" s="54">
        <v>-1</v>
      </c>
      <c r="AV26" s="54">
        <v>-1</v>
      </c>
      <c r="AW26" s="54">
        <v>-1</v>
      </c>
      <c r="AX26" s="54">
        <v>-1</v>
      </c>
      <c r="AY26" s="54">
        <v>-1</v>
      </c>
      <c r="AZ26" s="54">
        <v>-1</v>
      </c>
      <c r="BA26" s="54">
        <v>-1</v>
      </c>
      <c r="BB26" s="54">
        <v>-1</v>
      </c>
      <c r="BC26" s="54">
        <v>-1</v>
      </c>
      <c r="BD26" s="54">
        <v>-1</v>
      </c>
      <c r="BE26" s="54">
        <v>-1</v>
      </c>
      <c r="BF26" s="54">
        <v>-1</v>
      </c>
      <c r="BG26" s="54">
        <v>-1</v>
      </c>
      <c r="BH26" s="54">
        <v>-1</v>
      </c>
      <c r="BI26" s="54">
        <v>-1</v>
      </c>
      <c r="BJ26" s="54">
        <v>-1</v>
      </c>
      <c r="BK26" s="54">
        <v>-1</v>
      </c>
      <c r="BL26" s="54">
        <v>-1</v>
      </c>
      <c r="BM26" s="54">
        <v>-1</v>
      </c>
      <c r="BN26" s="54">
        <v>-1</v>
      </c>
      <c r="BO26" s="54">
        <v>-1</v>
      </c>
      <c r="BP26" s="54">
        <v>-1</v>
      </c>
      <c r="BQ26" s="54">
        <v>-1</v>
      </c>
      <c r="BR26" s="54">
        <v>-1</v>
      </c>
      <c r="BS26" s="54">
        <v>-1</v>
      </c>
      <c r="BT26" s="54">
        <v>-1</v>
      </c>
      <c r="BU26" s="54">
        <v>-1</v>
      </c>
      <c r="BV26" s="54">
        <v>-1</v>
      </c>
      <c r="BW26" s="54">
        <v>-1</v>
      </c>
      <c r="BX26" s="54">
        <v>-1</v>
      </c>
      <c r="BY26" s="54">
        <v>-1</v>
      </c>
      <c r="BZ26" s="54">
        <v>-1</v>
      </c>
      <c r="CA26" s="54">
        <v>-1</v>
      </c>
      <c r="CB26" s="54">
        <v>-1</v>
      </c>
      <c r="CC26" s="54">
        <v>-1</v>
      </c>
      <c r="CD26" s="54">
        <v>-1</v>
      </c>
      <c r="CE26" s="54">
        <v>-1</v>
      </c>
      <c r="CF26" s="54">
        <v>-1</v>
      </c>
      <c r="CG26" s="54">
        <v>-1</v>
      </c>
      <c r="CH26" s="55">
        <v>-0.99929999999999997</v>
      </c>
      <c r="CI26" s="55">
        <v>-0.99960000000000004</v>
      </c>
      <c r="CJ26" s="55">
        <v>-0.99880000000000002</v>
      </c>
      <c r="CK26" s="55">
        <v>-0.99980000000000002</v>
      </c>
      <c r="CL26" s="55">
        <v>-0.99919999999999998</v>
      </c>
      <c r="CM26" s="55">
        <v>-0.99950000000000006</v>
      </c>
      <c r="CN26" s="55">
        <v>-0.99960000000000004</v>
      </c>
      <c r="CO26" s="54">
        <v>-1</v>
      </c>
      <c r="CP26" s="55">
        <v>-0.99929999999999997</v>
      </c>
      <c r="CQ26" s="55">
        <v>-0.99960000000000004</v>
      </c>
      <c r="CR26" s="54">
        <v>-1</v>
      </c>
      <c r="CS26" s="55">
        <v>-0.99970000000000003</v>
      </c>
      <c r="CT26" s="55">
        <v>-0.99960000000000004</v>
      </c>
      <c r="CU26" s="55">
        <v>-0.99880000000000002</v>
      </c>
      <c r="CV26" s="54">
        <v>-1</v>
      </c>
      <c r="CW26" s="54">
        <v>-1</v>
      </c>
      <c r="CX26" s="54">
        <v>-1</v>
      </c>
      <c r="CY26" s="55">
        <v>-0.99980000000000002</v>
      </c>
      <c r="CZ26" s="55">
        <v>-0.93989999999999996</v>
      </c>
      <c r="DA26" s="55">
        <v>-0.92579999999999996</v>
      </c>
      <c r="DB26" s="55">
        <v>-0.93369999999999997</v>
      </c>
      <c r="DC26" s="55">
        <v>-0.96279999999999999</v>
      </c>
      <c r="DD26" s="55">
        <v>-0.93279999999999996</v>
      </c>
      <c r="DE26" s="55">
        <v>-0.91200000000000003</v>
      </c>
      <c r="DF26" s="55">
        <v>-0.88090000000000002</v>
      </c>
      <c r="DG26" s="55">
        <v>-0.85470000000000002</v>
      </c>
      <c r="DH26" s="55">
        <v>-0.83099999999999996</v>
      </c>
      <c r="DI26" s="55">
        <v>-0.79990000000000006</v>
      </c>
      <c r="DJ26" s="55">
        <v>-0.84470000000000001</v>
      </c>
      <c r="DK26" s="55">
        <v>-0.93530000000000002</v>
      </c>
      <c r="DL26" s="55">
        <v>-0.86109999999999998</v>
      </c>
      <c r="DM26" s="55">
        <v>-0.74880000000000002</v>
      </c>
      <c r="DN26" s="55">
        <v>-0.77480000000000004</v>
      </c>
      <c r="DO26" s="55">
        <v>-0.77170000000000005</v>
      </c>
      <c r="DP26" s="55">
        <v>-0.8377</v>
      </c>
      <c r="DQ26" s="55">
        <v>-0.77610000000000001</v>
      </c>
      <c r="DR26" s="55">
        <v>-0.75970000000000004</v>
      </c>
      <c r="DS26" s="55">
        <v>-0.72119999999999995</v>
      </c>
      <c r="DT26" s="55">
        <v>-0.7319</v>
      </c>
      <c r="DU26" s="55">
        <v>-0.72919999999999996</v>
      </c>
      <c r="DV26" s="55">
        <v>-0.77890000000000004</v>
      </c>
      <c r="DW26" s="55">
        <v>-0.56989999999999996</v>
      </c>
      <c r="DX26" s="55">
        <v>-0.85929999999999995</v>
      </c>
      <c r="DY26" s="55">
        <v>-0.73909999999999998</v>
      </c>
      <c r="DZ26" s="55">
        <v>-0.72699999999999998</v>
      </c>
      <c r="EA26" s="55">
        <v>-0.68679999999999997</v>
      </c>
      <c r="EB26" s="55">
        <v>-0.7319</v>
      </c>
      <c r="EC26" s="55">
        <v>-0.58379999999999999</v>
      </c>
      <c r="ED26" s="55">
        <v>-0.54900000000000004</v>
      </c>
      <c r="EE26" s="55">
        <v>-0.72929999999999995</v>
      </c>
      <c r="EF26" s="55">
        <v>-0.62829999999999997</v>
      </c>
      <c r="EG26" s="55">
        <v>-0.62319999999999998</v>
      </c>
      <c r="EH26" s="55">
        <v>-0.44900000000000001</v>
      </c>
      <c r="EI26" s="55">
        <v>-0.5605</v>
      </c>
      <c r="EJ26" s="55">
        <v>-0.76419999999999999</v>
      </c>
      <c r="EK26" s="55">
        <v>-0.5948</v>
      </c>
      <c r="EL26" s="55">
        <v>-0.64290000000000003</v>
      </c>
      <c r="EM26" s="55">
        <v>-0.70030000000000003</v>
      </c>
      <c r="EN26" s="55">
        <v>-0.68120000000000003</v>
      </c>
      <c r="EO26" s="55">
        <v>-0.69320000000000004</v>
      </c>
      <c r="EP26" s="55">
        <v>-0.60519999999999996</v>
      </c>
      <c r="EQ26" s="55">
        <v>-0.56720000000000004</v>
      </c>
      <c r="ER26" s="55">
        <v>-0.56789999999999996</v>
      </c>
      <c r="ES26" s="55">
        <v>-0.68030000000000002</v>
      </c>
      <c r="ET26" s="55">
        <v>-0.65449999999999997</v>
      </c>
      <c r="EU26" s="55">
        <v>-0.74680000000000002</v>
      </c>
      <c r="EV26" s="55">
        <v>-0.5927</v>
      </c>
      <c r="EW26" s="55">
        <v>-0.58289999999999997</v>
      </c>
      <c r="EX26" s="55">
        <v>-0.58140000000000003</v>
      </c>
      <c r="EY26" s="55">
        <v>-0.64059999999999995</v>
      </c>
      <c r="EZ26" s="55">
        <v>-0.67349999999999999</v>
      </c>
      <c r="FA26" s="55">
        <v>-0.71389999999999998</v>
      </c>
      <c r="FB26" s="55">
        <v>-0.65129999999999999</v>
      </c>
      <c r="FC26" s="55">
        <v>-0.61339999999999995</v>
      </c>
      <c r="FD26" s="55">
        <v>-0.58660000000000001</v>
      </c>
      <c r="FE26" s="55">
        <v>-0.54990000000000006</v>
      </c>
      <c r="FF26" s="55">
        <v>-0.60109999999999997</v>
      </c>
      <c r="FG26" s="55">
        <v>-0.67469999999999997</v>
      </c>
      <c r="FH26" s="55">
        <v>-0.64649999999999996</v>
      </c>
      <c r="FI26" s="55">
        <v>-0.66420000000000001</v>
      </c>
      <c r="FJ26" s="55">
        <v>-0.60940000000000005</v>
      </c>
      <c r="FK26" s="55">
        <v>-0.55589999999999995</v>
      </c>
      <c r="FL26" s="55">
        <v>-0.55169999999999997</v>
      </c>
      <c r="FM26" s="55">
        <v>-0.60189999999999999</v>
      </c>
      <c r="FN26" s="55">
        <v>-0.72870000000000001</v>
      </c>
      <c r="FO26" s="55">
        <v>-0.64090000000000003</v>
      </c>
      <c r="FP26" s="55">
        <v>-0.63519999999999999</v>
      </c>
      <c r="FQ26" s="55">
        <v>-0.60360000000000003</v>
      </c>
      <c r="FR26" s="55">
        <v>-0.54579999999999995</v>
      </c>
      <c r="FS26" s="55">
        <v>-0.49230000000000002</v>
      </c>
      <c r="FT26" s="55">
        <v>-0.51690000000000003</v>
      </c>
      <c r="FU26" s="55">
        <v>-0.79200000000000004</v>
      </c>
      <c r="FV26" s="55">
        <v>-0.62209999999999999</v>
      </c>
      <c r="FW26" s="55">
        <v>-0.58589999999999998</v>
      </c>
      <c r="FX26" s="55">
        <v>-0.59179999999999999</v>
      </c>
      <c r="FY26" s="55">
        <v>-0.53200000000000003</v>
      </c>
      <c r="FZ26" s="55">
        <v>-0.54959999999999998</v>
      </c>
      <c r="GA26" s="55">
        <v>-0.4617</v>
      </c>
      <c r="GB26" s="55">
        <v>-0.61240000000000006</v>
      </c>
      <c r="GC26" s="55">
        <v>-0.56459999999999999</v>
      </c>
      <c r="GD26" s="55">
        <v>-0.54379999999999995</v>
      </c>
      <c r="GE26" s="55">
        <v>-0.56030000000000002</v>
      </c>
      <c r="GF26" s="55">
        <v>-0.52329999999999999</v>
      </c>
      <c r="GG26" s="55">
        <v>-0.46610000000000001</v>
      </c>
      <c r="GH26" s="55">
        <v>-0.49859999999999999</v>
      </c>
      <c r="GI26" s="55">
        <v>-0.56730000000000003</v>
      </c>
      <c r="GJ26" s="55">
        <v>-0.60119999999999996</v>
      </c>
      <c r="GK26" s="55">
        <v>-0.59240000000000004</v>
      </c>
      <c r="GL26" s="55">
        <v>-0.55310000000000004</v>
      </c>
      <c r="GM26" s="55">
        <v>-0.50439999999999996</v>
      </c>
      <c r="GN26" s="55">
        <v>-0.442</v>
      </c>
      <c r="GO26" s="55">
        <v>-0.57869999999999999</v>
      </c>
      <c r="GP26" s="55">
        <v>-0.6825</v>
      </c>
      <c r="GQ26" s="55">
        <v>-0.50729999999999997</v>
      </c>
      <c r="GR26" s="55">
        <v>-0.43690000000000001</v>
      </c>
      <c r="GS26" s="55">
        <v>-0.43269999999999997</v>
      </c>
      <c r="GT26" s="55">
        <v>-0.39889999999999998</v>
      </c>
      <c r="GU26" s="55">
        <v>-0.41930000000000001</v>
      </c>
      <c r="GV26" s="55">
        <v>-0.26600000000000001</v>
      </c>
      <c r="GW26" s="55">
        <v>-0.2581</v>
      </c>
      <c r="GX26" s="55">
        <v>-0.7853</v>
      </c>
      <c r="GY26" s="55">
        <v>-0.71299999999999997</v>
      </c>
      <c r="GZ26" s="55">
        <v>-0.66059999999999997</v>
      </c>
      <c r="HA26" s="55">
        <v>-0.54669999999999996</v>
      </c>
      <c r="HB26" s="55">
        <v>-0.55630000000000002</v>
      </c>
      <c r="HC26" s="55">
        <v>-0.42599999999999999</v>
      </c>
      <c r="HD26" s="55">
        <v>-0.64939999999999998</v>
      </c>
      <c r="HE26" s="55">
        <v>-0.57030000000000003</v>
      </c>
      <c r="HF26" s="55">
        <v>-0.50549999999999995</v>
      </c>
      <c r="HG26" s="55">
        <v>-0.54149999999999998</v>
      </c>
      <c r="HH26" s="55">
        <v>-0.52149999999999996</v>
      </c>
      <c r="HI26" s="55">
        <v>-0.43030000000000002</v>
      </c>
      <c r="HJ26" s="55">
        <v>-0.42470000000000002</v>
      </c>
      <c r="HK26" s="55">
        <v>-0.625</v>
      </c>
      <c r="HL26" s="55">
        <v>-0.59940000000000004</v>
      </c>
      <c r="HM26" s="55">
        <v>-0.54369999999999996</v>
      </c>
      <c r="HN26" s="55">
        <v>-0.50019999999999998</v>
      </c>
      <c r="HO26" s="55">
        <v>-0.33239999999999997</v>
      </c>
      <c r="HP26" s="55">
        <v>-0.40839999999999999</v>
      </c>
      <c r="HQ26" s="55">
        <v>-0.41410000000000002</v>
      </c>
      <c r="HR26" s="55">
        <v>-0.63129999999999997</v>
      </c>
      <c r="HS26" s="55">
        <v>-0.64090000000000003</v>
      </c>
      <c r="HT26" s="55">
        <v>-0.53569999999999995</v>
      </c>
      <c r="HU26" s="55">
        <v>-0.59309999999999996</v>
      </c>
      <c r="HV26" s="55">
        <v>-0.46810000000000002</v>
      </c>
      <c r="HW26" s="55">
        <v>-0.47189999999999999</v>
      </c>
      <c r="HX26" s="55">
        <v>-0.5101</v>
      </c>
      <c r="HY26" s="55">
        <v>-0.59150000000000003</v>
      </c>
      <c r="HZ26" s="55">
        <v>-0.54110000000000003</v>
      </c>
      <c r="IA26" s="55">
        <v>-0.50560000000000005</v>
      </c>
      <c r="IB26" s="55">
        <v>-0.53359999999999996</v>
      </c>
      <c r="IC26" s="55">
        <v>-0.36070000000000002</v>
      </c>
      <c r="ID26" s="55">
        <v>-0.40389999999999998</v>
      </c>
      <c r="IE26" s="55">
        <v>-0.46150000000000002</v>
      </c>
      <c r="IF26" s="55">
        <v>-0.67430000000000001</v>
      </c>
      <c r="IG26" s="55">
        <v>-0.60189999999999999</v>
      </c>
      <c r="IH26" s="55">
        <v>-0.56669999999999998</v>
      </c>
      <c r="II26" s="55">
        <v>-0.60140000000000005</v>
      </c>
      <c r="IJ26" s="55">
        <v>-0.49830000000000002</v>
      </c>
      <c r="IK26" s="55">
        <v>-0.47260000000000002</v>
      </c>
      <c r="IL26" s="55">
        <v>-0.58640000000000003</v>
      </c>
      <c r="IM26" s="55">
        <v>-0.69159999999999999</v>
      </c>
      <c r="IN26" s="55">
        <v>-0.68430000000000002</v>
      </c>
      <c r="IO26" s="55">
        <v>-0.62909999999999999</v>
      </c>
      <c r="IP26" s="55">
        <v>-0.48709999999999998</v>
      </c>
      <c r="IQ26" s="55">
        <v>-0.62509999999999999</v>
      </c>
      <c r="IR26" s="55">
        <v>-0.4874</v>
      </c>
      <c r="IS26" s="55">
        <v>-0.62190000000000001</v>
      </c>
      <c r="IT26" s="55">
        <v>-0.76749999999999996</v>
      </c>
      <c r="IU26" s="55">
        <v>-0.69410000000000005</v>
      </c>
      <c r="IV26" s="55">
        <v>-0.6421</v>
      </c>
      <c r="IW26" s="55">
        <v>-0.38590000000000002</v>
      </c>
      <c r="IX26" s="55">
        <v>-0.74339999999999995</v>
      </c>
      <c r="IY26" s="55">
        <v>-0.80210000000000004</v>
      </c>
      <c r="IZ26" s="55">
        <v>-0.85540000000000005</v>
      </c>
      <c r="JA26" s="55">
        <v>-0.86229999999999996</v>
      </c>
      <c r="JB26" s="55">
        <v>-0.78779999999999994</v>
      </c>
      <c r="JC26" s="55">
        <v>-0.71860000000000002</v>
      </c>
      <c r="JD26" s="55">
        <v>-0.69969999999999999</v>
      </c>
      <c r="JE26" s="55">
        <v>-0.61329999999999996</v>
      </c>
      <c r="JF26" s="55">
        <v>-0.60299999999999998</v>
      </c>
      <c r="JG26" s="55">
        <v>-0.58140000000000003</v>
      </c>
      <c r="JH26" s="55">
        <v>-0.58330000000000004</v>
      </c>
      <c r="JI26" s="55">
        <v>-0.85499999999999998</v>
      </c>
      <c r="JJ26" s="55">
        <v>-0.83179999999999998</v>
      </c>
      <c r="JK26" s="55">
        <v>-0.81869999999999998</v>
      </c>
      <c r="JL26" s="55">
        <v>-0.81679999999999997</v>
      </c>
      <c r="JM26" s="55">
        <v>-0.81989999999999996</v>
      </c>
      <c r="JN26" s="55">
        <v>-0.87290000000000001</v>
      </c>
      <c r="JO26" s="55">
        <v>-0.91610000000000003</v>
      </c>
      <c r="JP26" s="55">
        <v>-0.91190000000000004</v>
      </c>
      <c r="JQ26" s="55">
        <v>-0.89229999999999998</v>
      </c>
      <c r="JR26" s="55">
        <v>-0.82230000000000003</v>
      </c>
      <c r="JS26" s="55">
        <v>-0.82750000000000001</v>
      </c>
      <c r="JT26" s="55">
        <v>-0.86250000000000004</v>
      </c>
      <c r="JU26" s="55">
        <v>-0.8841</v>
      </c>
      <c r="JV26" s="55">
        <v>-0.90269999999999995</v>
      </c>
      <c r="JW26" s="55">
        <v>-0.90949999999999998</v>
      </c>
      <c r="JX26" s="55">
        <v>-0.88280000000000003</v>
      </c>
      <c r="JY26" s="55">
        <v>-0.92390000000000005</v>
      </c>
      <c r="JZ26" s="55">
        <v>-0.87080000000000002</v>
      </c>
      <c r="KA26" s="55">
        <v>-0.81120000000000003</v>
      </c>
      <c r="KB26" s="55">
        <v>-0.84960000000000002</v>
      </c>
      <c r="KC26" s="55">
        <v>-0.92630000000000001</v>
      </c>
      <c r="KD26" s="55">
        <v>-0.9224</v>
      </c>
      <c r="KE26" s="55">
        <v>-0.90180000000000005</v>
      </c>
      <c r="KF26" s="55">
        <v>-0.87470000000000003</v>
      </c>
      <c r="KG26" s="55">
        <v>-0.83120000000000005</v>
      </c>
      <c r="KH26" s="55">
        <v>-0.80420000000000003</v>
      </c>
      <c r="KI26" s="55">
        <v>-0.85799999999999998</v>
      </c>
      <c r="KJ26" s="55">
        <v>-0.91249999999999998</v>
      </c>
      <c r="KK26" s="55">
        <v>-0.89939999999999998</v>
      </c>
      <c r="KL26" s="55">
        <v>-0.84989999999999999</v>
      </c>
      <c r="KM26" s="55">
        <v>-0.82920000000000005</v>
      </c>
      <c r="KN26" s="55">
        <v>-0.84989999999999999</v>
      </c>
      <c r="KO26" s="55">
        <v>-0.81530000000000002</v>
      </c>
      <c r="KP26" s="55">
        <v>-0.82530000000000003</v>
      </c>
      <c r="KQ26" s="55">
        <v>-0.89959999999999996</v>
      </c>
      <c r="KR26" s="55">
        <v>-0.88980000000000004</v>
      </c>
      <c r="KS26" s="55">
        <v>-0.87450000000000006</v>
      </c>
      <c r="KT26" s="55">
        <v>-0.86229999999999996</v>
      </c>
      <c r="KU26" s="55">
        <v>-0.81540000000000001</v>
      </c>
      <c r="KV26" s="55">
        <v>-0.78159999999999996</v>
      </c>
      <c r="KW26" s="55">
        <v>-0.82509999999999994</v>
      </c>
      <c r="KX26" s="55">
        <v>-0.87670000000000003</v>
      </c>
      <c r="KY26" s="55">
        <v>-0.83140000000000003</v>
      </c>
      <c r="KZ26" s="55">
        <v>-0.53639999999999999</v>
      </c>
      <c r="LA26" s="55">
        <v>-0.83530000000000004</v>
      </c>
      <c r="LB26" s="55">
        <v>-0.96679999999999999</v>
      </c>
      <c r="LC26" s="55">
        <v>-0.82179999999999997</v>
      </c>
      <c r="LD26" s="55">
        <v>-0.81969999999999998</v>
      </c>
      <c r="LE26" s="55">
        <v>-0.84519999999999995</v>
      </c>
      <c r="LF26" s="55">
        <v>-0.92649999999999999</v>
      </c>
      <c r="LG26" s="55">
        <v>-0.74160000000000004</v>
      </c>
      <c r="LH26" s="55">
        <v>-0.44679999999999997</v>
      </c>
      <c r="LI26" s="55">
        <v>-0.85260000000000002</v>
      </c>
      <c r="LJ26" s="55">
        <v>-0.76849999999999996</v>
      </c>
      <c r="LK26" s="55">
        <v>-0.79800000000000004</v>
      </c>
      <c r="LL26" s="55">
        <v>-0.82250000000000001</v>
      </c>
      <c r="LM26" s="55">
        <v>-0.8236</v>
      </c>
      <c r="LN26" s="55">
        <v>-0.8054</v>
      </c>
      <c r="LO26" s="55">
        <v>-0.79459999999999997</v>
      </c>
      <c r="LP26" s="55">
        <v>-0.7641</v>
      </c>
      <c r="LQ26" s="55">
        <v>-0.65680000000000005</v>
      </c>
      <c r="LR26" s="55">
        <v>-0.75990000000000002</v>
      </c>
      <c r="LS26" s="55">
        <v>-0.84619999999999995</v>
      </c>
      <c r="LT26" s="55">
        <v>-0.83740000000000003</v>
      </c>
      <c r="LU26" s="55">
        <v>-0.81210000000000004</v>
      </c>
      <c r="LV26" s="55">
        <v>-0.79959999999999998</v>
      </c>
      <c r="LW26" s="55">
        <v>-0.65390000000000004</v>
      </c>
      <c r="LX26" s="55">
        <v>-0.69130000000000003</v>
      </c>
      <c r="LY26" s="55">
        <v>-0.71130000000000004</v>
      </c>
      <c r="LZ26" s="55">
        <v>-0.76429999999999998</v>
      </c>
      <c r="MA26" s="55">
        <v>-0.83020000000000005</v>
      </c>
      <c r="MB26" s="55">
        <v>-0.80349999999999999</v>
      </c>
      <c r="MC26" s="55">
        <v>-0.74309999999999998</v>
      </c>
      <c r="MD26" s="55">
        <v>-0.70540000000000003</v>
      </c>
      <c r="ME26" s="55">
        <v>-0.62709999999999999</v>
      </c>
      <c r="MF26" s="55">
        <v>-0.71809999999999996</v>
      </c>
      <c r="MG26" s="55">
        <v>-0.86480000000000001</v>
      </c>
      <c r="MH26" s="55">
        <v>-0.84219999999999995</v>
      </c>
      <c r="MI26" s="55">
        <v>-0.74760000000000004</v>
      </c>
      <c r="MJ26" s="55">
        <v>-0.71909999999999996</v>
      </c>
      <c r="MK26" s="55">
        <v>-0.62709999999999999</v>
      </c>
      <c r="ML26" s="55">
        <v>-0.69110000000000005</v>
      </c>
      <c r="MM26" s="55">
        <v>-0.68679999999999997</v>
      </c>
      <c r="MN26" s="55">
        <v>-0.76990000000000003</v>
      </c>
      <c r="MO26" s="55">
        <v>-0.7329</v>
      </c>
      <c r="MP26" s="55">
        <v>-0.69279999999999997</v>
      </c>
      <c r="MQ26" s="55">
        <v>-0.78390000000000004</v>
      </c>
      <c r="MR26" s="54">
        <v>-0.66</v>
      </c>
      <c r="MS26" s="55">
        <v>-0.65810000000000002</v>
      </c>
      <c r="MT26" s="55">
        <v>-0.80679999999999996</v>
      </c>
      <c r="MU26" s="55">
        <v>-0.79630000000000001</v>
      </c>
      <c r="MV26" s="55">
        <v>-0.76490000000000002</v>
      </c>
      <c r="MW26" s="55">
        <v>-0.70909999999999995</v>
      </c>
      <c r="MX26" s="55">
        <v>-0.6774</v>
      </c>
      <c r="MY26" s="55">
        <v>-0.72040000000000004</v>
      </c>
      <c r="MZ26" s="55">
        <v>-0.55649999999999999</v>
      </c>
      <c r="NA26" s="55">
        <v>-0.30859999999999999</v>
      </c>
      <c r="NB26" s="55">
        <v>-0.751</v>
      </c>
      <c r="NC26" s="55">
        <v>-0.75749999999999995</v>
      </c>
      <c r="ND26" s="55">
        <v>-0.7268</v>
      </c>
      <c r="NE26" s="55">
        <v>-0.7177</v>
      </c>
      <c r="NF26" s="55">
        <v>-0.60499999999999998</v>
      </c>
      <c r="NG26" s="55">
        <v>-0.53380000000000005</v>
      </c>
      <c r="NH26" s="55">
        <v>-0.61180000000000001</v>
      </c>
      <c r="NI26" s="55">
        <v>-0.65749999999999997</v>
      </c>
      <c r="NJ26" s="55">
        <v>-0.59399999999999997</v>
      </c>
      <c r="NK26" s="55">
        <v>-0.55640000000000001</v>
      </c>
      <c r="NL26" s="55">
        <v>-0.5726</v>
      </c>
      <c r="NM26" s="55">
        <v>-0.49509999999999998</v>
      </c>
      <c r="NN26" s="55">
        <v>-0.42099999999999999</v>
      </c>
      <c r="NO26" s="55">
        <v>-0.50219999999999998</v>
      </c>
      <c r="NP26" s="55">
        <v>-0.60460000000000003</v>
      </c>
      <c r="NQ26" s="55">
        <v>-0.62119999999999997</v>
      </c>
      <c r="NR26" s="55">
        <v>-0.55549999999999999</v>
      </c>
      <c r="NS26" s="55">
        <v>-0.59019999999999995</v>
      </c>
      <c r="NT26" s="55">
        <v>-0.48930000000000001</v>
      </c>
      <c r="NU26" s="55">
        <v>-0.38030000000000003</v>
      </c>
      <c r="NV26" s="55">
        <v>-0.43609999999999999</v>
      </c>
      <c r="NW26" s="55">
        <v>-0.54569999999999996</v>
      </c>
      <c r="NX26" s="55">
        <v>-0.55579999999999996</v>
      </c>
      <c r="NY26" s="55">
        <v>-0.59989999999999999</v>
      </c>
      <c r="NZ26" s="55">
        <v>-0.57199999999999995</v>
      </c>
      <c r="OA26" s="55">
        <v>-0.51370000000000005</v>
      </c>
      <c r="OB26" s="55">
        <v>-0.40899999999999997</v>
      </c>
      <c r="OC26" s="55">
        <v>-0.49859999999999999</v>
      </c>
      <c r="OD26" s="55">
        <v>-0.72499999999999998</v>
      </c>
      <c r="OE26" s="55">
        <v>-0.62290000000000001</v>
      </c>
      <c r="OF26" s="55">
        <v>-0.51570000000000005</v>
      </c>
      <c r="OG26" s="55">
        <v>-0.56320000000000003</v>
      </c>
      <c r="OH26" s="55">
        <v>-0.4133</v>
      </c>
      <c r="OI26" s="55">
        <v>-0.33450000000000002</v>
      </c>
      <c r="OJ26" s="55">
        <v>-0.23780000000000001</v>
      </c>
      <c r="OK26" s="55">
        <v>-0.50429999999999997</v>
      </c>
      <c r="OL26" s="55">
        <v>-0.61629999999999996</v>
      </c>
      <c r="OM26" s="55">
        <v>-0.5413</v>
      </c>
      <c r="ON26" s="55">
        <v>-0.53510000000000002</v>
      </c>
      <c r="OO26" s="55">
        <v>-0.43619999999999998</v>
      </c>
      <c r="OP26" s="55">
        <v>-0.36370000000000002</v>
      </c>
      <c r="OQ26" s="55">
        <v>-0.35420000000000001</v>
      </c>
      <c r="OR26" s="55">
        <v>-0.41389999999999999</v>
      </c>
      <c r="OS26" s="55">
        <v>-0.42780000000000001</v>
      </c>
      <c r="OT26" s="55">
        <v>-0.45440000000000003</v>
      </c>
      <c r="OU26" s="55">
        <v>-0.38679999999999998</v>
      </c>
      <c r="OV26" s="55">
        <v>-0.36620000000000003</v>
      </c>
      <c r="OW26" s="55">
        <v>-0.35439999999999999</v>
      </c>
      <c r="OX26" s="55">
        <v>-0.1835</v>
      </c>
      <c r="OY26" s="55">
        <v>-0.60809999999999997</v>
      </c>
      <c r="OZ26" s="55">
        <v>-0.5181</v>
      </c>
      <c r="PA26" s="55">
        <v>-0.47610000000000002</v>
      </c>
      <c r="PB26" s="55">
        <v>-0.52170000000000005</v>
      </c>
      <c r="PC26" s="55">
        <v>-0.38850000000000001</v>
      </c>
      <c r="PD26" s="55">
        <v>-0.39050000000000001</v>
      </c>
      <c r="PE26" s="55">
        <v>-0.15529999999999999</v>
      </c>
      <c r="PF26" s="55">
        <v>-0.5595</v>
      </c>
      <c r="PG26" s="55">
        <v>-0.58760000000000001</v>
      </c>
      <c r="PH26" s="55">
        <v>-0.55720000000000003</v>
      </c>
      <c r="PI26" s="55">
        <v>-0.50260000000000005</v>
      </c>
      <c r="PJ26" s="55">
        <v>-0.3901</v>
      </c>
      <c r="PK26" s="55">
        <v>-0.65980000000000005</v>
      </c>
      <c r="PL26" s="55">
        <v>-0.55100000000000005</v>
      </c>
      <c r="PM26" s="55">
        <v>-0.58509999999999995</v>
      </c>
      <c r="PN26" s="55">
        <v>-0.58030000000000004</v>
      </c>
      <c r="PO26" s="55">
        <v>-0.54610000000000003</v>
      </c>
      <c r="PP26" s="55">
        <v>-0.46029999999999999</v>
      </c>
      <c r="PQ26" s="55">
        <v>-0.35570000000000002</v>
      </c>
      <c r="PR26" s="55">
        <v>-0.17100000000000001</v>
      </c>
      <c r="PS26" s="55">
        <v>-0.33100000000000002</v>
      </c>
      <c r="PT26" s="55">
        <v>-0.38269999999999998</v>
      </c>
      <c r="PU26" s="55">
        <v>-0.30590000000000001</v>
      </c>
      <c r="PV26" s="55">
        <v>-0.51749999999999996</v>
      </c>
      <c r="PW26" s="55">
        <v>-0.44779999999999998</v>
      </c>
      <c r="PX26" s="55">
        <v>-0.35389999999999999</v>
      </c>
      <c r="PY26" s="55">
        <v>-0.25640000000000002</v>
      </c>
      <c r="PZ26" s="55">
        <v>-0.3175</v>
      </c>
      <c r="QA26" s="55">
        <v>-0.52210000000000001</v>
      </c>
      <c r="QB26" s="55">
        <v>-0.52349999999999997</v>
      </c>
      <c r="QC26" s="55">
        <v>-0.4083</v>
      </c>
      <c r="QD26" s="55">
        <v>-0.4466</v>
      </c>
      <c r="QE26" s="55">
        <v>-0.34789999999999999</v>
      </c>
      <c r="QF26" s="55">
        <v>-0.3125</v>
      </c>
      <c r="QG26" s="55">
        <v>-0.41320000000000001</v>
      </c>
      <c r="QH26" s="55">
        <v>-0.41920000000000002</v>
      </c>
      <c r="QI26" s="55">
        <v>-0.48680000000000001</v>
      </c>
      <c r="QJ26" s="55">
        <v>-0.4627</v>
      </c>
      <c r="QK26" s="55">
        <v>-0.29799999999999999</v>
      </c>
      <c r="QL26" s="55">
        <v>-0.23910000000000001</v>
      </c>
      <c r="QM26" s="55">
        <v>-0.28570000000000001</v>
      </c>
      <c r="QN26" s="55">
        <v>-0.29160000000000003</v>
      </c>
      <c r="QO26" s="55">
        <v>-0.52149999999999996</v>
      </c>
      <c r="QP26" s="55">
        <v>-0.46489999999999998</v>
      </c>
      <c r="QQ26" s="55">
        <v>-0.4647</v>
      </c>
      <c r="QR26" s="55">
        <v>-0.3322</v>
      </c>
      <c r="QS26" s="55">
        <v>-0.2074</v>
      </c>
      <c r="QT26" s="55">
        <v>-0.18379999999999999</v>
      </c>
      <c r="QU26" s="55">
        <v>-0.3538</v>
      </c>
      <c r="QV26" s="55">
        <v>-0.33779999999999999</v>
      </c>
      <c r="QW26" s="55">
        <v>-0.18360000000000001</v>
      </c>
      <c r="QX26" s="55">
        <v>-0.22650000000000001</v>
      </c>
      <c r="QY26" s="55">
        <v>-0.38429999999999997</v>
      </c>
      <c r="QZ26" s="55">
        <v>-0.36280000000000001</v>
      </c>
      <c r="RA26" s="55">
        <v>-0.14330000000000001</v>
      </c>
      <c r="RB26" s="55">
        <v>-0.1401</v>
      </c>
      <c r="RC26" s="55">
        <v>-0.27539999999999998</v>
      </c>
      <c r="RD26" s="55">
        <v>-0.44979999999999998</v>
      </c>
      <c r="RE26" s="55">
        <v>-0.37909999999999999</v>
      </c>
      <c r="RF26" s="55">
        <v>-0.32300000000000001</v>
      </c>
      <c r="RG26" s="55">
        <v>-0.24990000000000001</v>
      </c>
      <c r="RH26" s="55">
        <v>-0.1792</v>
      </c>
      <c r="RI26" s="55">
        <v>-0.2021</v>
      </c>
      <c r="RJ26" s="55">
        <v>-0.50980000000000003</v>
      </c>
      <c r="RK26" s="54">
        <v>-0.4</v>
      </c>
      <c r="RL26" s="55">
        <v>-0.2591</v>
      </c>
      <c r="RM26" s="55">
        <v>-0.2298</v>
      </c>
      <c r="RN26" s="55">
        <v>-0.22509999999999999</v>
      </c>
      <c r="RO26" s="55">
        <v>-0.19320000000000001</v>
      </c>
      <c r="RP26" s="55">
        <v>-0.47270000000000001</v>
      </c>
      <c r="RQ26" s="55">
        <v>-0.26869999999999999</v>
      </c>
      <c r="RR26" s="55">
        <v>-0.3715</v>
      </c>
      <c r="RS26" s="55">
        <v>-0.23419999999999999</v>
      </c>
      <c r="RT26" s="55">
        <v>-0.22320000000000001</v>
      </c>
      <c r="RU26" s="55">
        <v>-0.2056</v>
      </c>
      <c r="RV26" s="55">
        <v>-0.18179999999999999</v>
      </c>
      <c r="RW26" s="55">
        <v>0.2135</v>
      </c>
      <c r="RX26" s="55">
        <v>-0.28439999999999999</v>
      </c>
      <c r="RY26" s="54">
        <v>-0.32</v>
      </c>
      <c r="RZ26" s="55">
        <v>-0.30080000000000001</v>
      </c>
      <c r="SA26" s="55">
        <v>-0.30830000000000002</v>
      </c>
      <c r="SB26" s="55">
        <v>-0.22420000000000001</v>
      </c>
      <c r="SC26" s="55">
        <v>-0.2021</v>
      </c>
      <c r="SD26" s="55">
        <v>-6.3E-3</v>
      </c>
      <c r="SE26" s="55">
        <v>-0.33119999999999999</v>
      </c>
      <c r="SF26" s="55">
        <v>-0.73409999999999997</v>
      </c>
      <c r="SG26" s="55">
        <v>-0.26569999999999999</v>
      </c>
      <c r="SH26" s="55">
        <v>8.4699999999999998E-2</v>
      </c>
      <c r="SI26" s="55">
        <v>-0.12670000000000001</v>
      </c>
      <c r="SJ26" s="55">
        <v>-0.1507</v>
      </c>
      <c r="SK26" s="55">
        <v>-0.34760000000000002</v>
      </c>
      <c r="SL26" s="55">
        <v>-2.3699999999999999E-2</v>
      </c>
      <c r="SM26" s="55">
        <v>-0.36270000000000002</v>
      </c>
      <c r="SN26" s="55">
        <v>-0.30869999999999997</v>
      </c>
      <c r="SO26" s="55">
        <v>-0.29559999999999997</v>
      </c>
      <c r="SP26" s="55">
        <v>-0.18690000000000001</v>
      </c>
      <c r="SQ26" s="55">
        <v>-0.18240000000000001</v>
      </c>
      <c r="SR26" s="55">
        <v>-0.2135</v>
      </c>
      <c r="SS26" s="55">
        <v>-0.3296</v>
      </c>
      <c r="ST26" s="55">
        <v>-0.28120000000000001</v>
      </c>
      <c r="SU26" s="55">
        <v>-0.26690000000000003</v>
      </c>
      <c r="SV26" s="55">
        <v>-0.2452</v>
      </c>
      <c r="SW26" s="55">
        <v>-0.21410000000000001</v>
      </c>
      <c r="SX26" s="55">
        <v>-0.1258</v>
      </c>
      <c r="SY26" s="55">
        <v>-0.15970000000000001</v>
      </c>
      <c r="SZ26" s="55">
        <v>-0.32269999999999999</v>
      </c>
      <c r="TA26" s="55">
        <v>-0.26540000000000002</v>
      </c>
      <c r="TB26" s="55">
        <v>-0.28039999999999998</v>
      </c>
      <c r="TC26" s="55">
        <v>-0.25540000000000002</v>
      </c>
      <c r="TD26" s="55">
        <v>-0.19939999999999999</v>
      </c>
      <c r="TE26" s="55">
        <v>-0.1774</v>
      </c>
      <c r="TF26" s="55">
        <v>-0.15920000000000001</v>
      </c>
      <c r="TG26" s="55">
        <v>-0.25219999999999998</v>
      </c>
      <c r="TH26" s="55">
        <v>-0.27060000000000001</v>
      </c>
      <c r="TI26" s="55">
        <v>-0.25119999999999998</v>
      </c>
      <c r="TJ26" s="55">
        <v>-0.217</v>
      </c>
      <c r="TK26" s="55">
        <v>-0.21060000000000001</v>
      </c>
      <c r="TL26" s="55">
        <v>-0.1855</v>
      </c>
      <c r="TM26" s="55">
        <v>-0.18090000000000001</v>
      </c>
      <c r="TN26" s="55">
        <v>-0.35560000000000003</v>
      </c>
      <c r="TO26" s="55">
        <v>-0.29680000000000001</v>
      </c>
      <c r="TP26" s="55">
        <v>-0.2984</v>
      </c>
      <c r="TQ26" s="55">
        <v>-0.2392</v>
      </c>
      <c r="TR26" s="55">
        <v>-0.26479999999999998</v>
      </c>
      <c r="TS26" s="54">
        <v>-0.17</v>
      </c>
      <c r="TT26" s="55">
        <v>-0.1779</v>
      </c>
      <c r="TU26" s="55">
        <v>-0.36070000000000002</v>
      </c>
      <c r="TV26" s="55">
        <v>-0.35420000000000001</v>
      </c>
      <c r="TW26" s="55">
        <v>-0.31519999999999998</v>
      </c>
      <c r="TX26" s="55">
        <v>-0.27600000000000002</v>
      </c>
      <c r="TY26" s="55">
        <v>-0.18790000000000001</v>
      </c>
      <c r="TZ26" s="55">
        <v>-0.12640000000000001</v>
      </c>
      <c r="UA26" s="55">
        <v>-8.2699999999999996E-2</v>
      </c>
      <c r="UB26" s="55">
        <v>-0.28220000000000001</v>
      </c>
      <c r="UC26" s="55">
        <v>-0.2306</v>
      </c>
      <c r="UD26" s="55">
        <v>-0.28710000000000002</v>
      </c>
      <c r="UE26" s="55">
        <v>-0.27889999999999998</v>
      </c>
      <c r="UF26" s="55">
        <v>-0.22320000000000001</v>
      </c>
      <c r="UG26" s="54">
        <v>-0.2</v>
      </c>
      <c r="UH26" s="55">
        <v>-0.12590000000000001</v>
      </c>
      <c r="UI26" s="55">
        <v>-0.22020000000000001</v>
      </c>
      <c r="UJ26" s="55">
        <v>-0.32929999999999998</v>
      </c>
      <c r="UK26" s="55">
        <v>-0.2777</v>
      </c>
      <c r="UL26" s="55">
        <v>-0.18940000000000001</v>
      </c>
      <c r="UM26" s="55">
        <v>-0.17319999999999999</v>
      </c>
      <c r="UN26" s="55">
        <v>-0.18529999999999999</v>
      </c>
      <c r="UO26" s="55">
        <v>-0.35970000000000002</v>
      </c>
      <c r="UP26" s="55">
        <v>-0.42009999999999997</v>
      </c>
      <c r="UQ26" s="55">
        <v>0.10440000000000001</v>
      </c>
      <c r="UR26" s="55">
        <v>-0.1273</v>
      </c>
      <c r="US26" s="55">
        <v>-8.3400000000000002E-2</v>
      </c>
      <c r="UT26" s="55">
        <v>-0.14599999999999999</v>
      </c>
      <c r="UU26" s="55">
        <v>-0.1174</v>
      </c>
      <c r="UV26" s="55">
        <v>0.23430000000000001</v>
      </c>
      <c r="UW26" s="55">
        <v>-6.6400000000000001E-2</v>
      </c>
      <c r="UX26" s="55">
        <v>-0.5171</v>
      </c>
      <c r="UY26" s="55">
        <v>-0.39860000000000001</v>
      </c>
      <c r="UZ26" s="55">
        <v>-0.28539999999999999</v>
      </c>
      <c r="VA26" s="55">
        <v>-0.2258</v>
      </c>
      <c r="VB26" s="55">
        <v>-0.2278</v>
      </c>
      <c r="VC26" s="55">
        <v>-0.13789999999999999</v>
      </c>
      <c r="VD26" s="55">
        <v>-0.33950000000000002</v>
      </c>
      <c r="VE26" s="55">
        <v>-0.3165</v>
      </c>
      <c r="VF26" s="55">
        <v>-0.27360000000000001</v>
      </c>
      <c r="VG26" s="55">
        <v>-0.24229999999999999</v>
      </c>
      <c r="VH26" s="55">
        <v>-0.23549999999999999</v>
      </c>
      <c r="VI26" s="55">
        <v>-0.1206</v>
      </c>
      <c r="VJ26" s="55">
        <v>-7.2700000000000001E-2</v>
      </c>
      <c r="VK26" s="55">
        <v>-0.39560000000000001</v>
      </c>
      <c r="VL26" s="54">
        <v>-0.4</v>
      </c>
      <c r="VM26" s="55">
        <v>-0.35210000000000002</v>
      </c>
      <c r="VN26" s="55">
        <v>-0.254</v>
      </c>
      <c r="VO26" s="55">
        <v>-4.6399999999999997E-2</v>
      </c>
      <c r="VP26" s="55">
        <v>-0.108</v>
      </c>
      <c r="VQ26" s="55">
        <v>-2.1399999999999999E-2</v>
      </c>
      <c r="VR26" s="55">
        <v>-0.31969999999999998</v>
      </c>
      <c r="VS26" s="55">
        <v>-0.28339999999999999</v>
      </c>
      <c r="VT26" s="55">
        <v>-0.16350000000000001</v>
      </c>
      <c r="VU26" s="55">
        <v>-0.20630000000000001</v>
      </c>
      <c r="VV26" s="55">
        <v>-0.13750000000000001</v>
      </c>
      <c r="VW26" s="55">
        <v>-0.18140000000000001</v>
      </c>
      <c r="VX26" s="55">
        <v>-0.14949999999999999</v>
      </c>
      <c r="VY26" s="55">
        <v>-0.1996</v>
      </c>
      <c r="VZ26" s="55">
        <v>-0.21990000000000001</v>
      </c>
      <c r="WA26" s="55">
        <v>-0.22040000000000001</v>
      </c>
      <c r="WB26" s="55">
        <v>-0.24179999999999999</v>
      </c>
      <c r="WC26" s="55">
        <v>-0.18479999999999999</v>
      </c>
      <c r="WD26" s="55">
        <v>-0.1497</v>
      </c>
      <c r="WE26" s="54">
        <v>-0.21</v>
      </c>
      <c r="WF26" s="55">
        <v>-0.43330000000000002</v>
      </c>
      <c r="WG26" s="55">
        <v>-0.34899999999999998</v>
      </c>
      <c r="WH26" s="55">
        <v>-0.3543</v>
      </c>
      <c r="WI26" s="55">
        <v>-0.26910000000000001</v>
      </c>
      <c r="WJ26" s="55">
        <v>-0.25740000000000002</v>
      </c>
      <c r="WK26" s="55">
        <v>-0.2238</v>
      </c>
      <c r="WL26" s="55">
        <v>-0.1479</v>
      </c>
      <c r="WM26" s="55">
        <v>-0.31569999999999998</v>
      </c>
      <c r="WN26" s="55">
        <v>-0.29449999999999998</v>
      </c>
      <c r="WO26" s="55">
        <v>-0.28570000000000001</v>
      </c>
      <c r="WP26" s="55">
        <v>-0.2918</v>
      </c>
      <c r="WQ26" s="55">
        <v>-0.2102</v>
      </c>
      <c r="WR26" s="55">
        <v>-6.7299999999999999E-2</v>
      </c>
      <c r="WS26" s="55">
        <v>-0.315</v>
      </c>
      <c r="WT26" s="55">
        <v>-0.41649999999999998</v>
      </c>
      <c r="WU26" s="55">
        <v>-0.33179999999999998</v>
      </c>
      <c r="WV26" s="55">
        <v>-0.1399</v>
      </c>
      <c r="WW26" s="55">
        <v>0.2339</v>
      </c>
      <c r="WX26" s="55">
        <v>-0.30299999999999999</v>
      </c>
      <c r="WY26" s="55">
        <v>-0.3367</v>
      </c>
      <c r="WZ26" s="55">
        <v>-0.45929999999999999</v>
      </c>
      <c r="XA26" s="55">
        <v>-0.3589</v>
      </c>
      <c r="XB26" s="55">
        <v>-0.31240000000000001</v>
      </c>
      <c r="XC26" s="55">
        <v>-0.28489999999999999</v>
      </c>
      <c r="XD26" s="55">
        <v>-0.2843</v>
      </c>
      <c r="XE26" s="55">
        <v>-0.20369999999999999</v>
      </c>
      <c r="XF26" s="55">
        <v>-0.21740000000000001</v>
      </c>
      <c r="XG26" s="55">
        <v>-0.17119999999999999</v>
      </c>
      <c r="XH26" s="55">
        <v>-0.34029999999999999</v>
      </c>
      <c r="XI26" s="55">
        <v>-0.312</v>
      </c>
      <c r="XJ26" s="55">
        <v>-0.2646</v>
      </c>
      <c r="XK26" s="55">
        <v>-0.1429</v>
      </c>
      <c r="XL26" s="55">
        <v>-0.2344</v>
      </c>
      <c r="XM26" s="55">
        <v>-0.20569999999999999</v>
      </c>
      <c r="XN26" s="55">
        <v>-0.20449999999999999</v>
      </c>
      <c r="XO26" s="55">
        <v>-0.3795</v>
      </c>
      <c r="XP26" s="55">
        <v>-0.29409999999999997</v>
      </c>
      <c r="XQ26" s="55">
        <v>-0.29830000000000001</v>
      </c>
      <c r="XR26" s="55">
        <v>-0.24149999999999999</v>
      </c>
      <c r="XS26" s="55">
        <v>-0.2374</v>
      </c>
      <c r="XT26" s="55">
        <v>-0.2288</v>
      </c>
      <c r="XU26" s="55">
        <v>-0.16109999999999999</v>
      </c>
      <c r="XV26" s="55">
        <v>-0.29770000000000002</v>
      </c>
      <c r="XW26" s="55">
        <v>-0.2079</v>
      </c>
      <c r="XX26" s="55">
        <v>-0.20780000000000001</v>
      </c>
      <c r="XY26" s="55">
        <v>-0.40710000000000002</v>
      </c>
      <c r="XZ26" s="55">
        <v>-0.24990000000000001</v>
      </c>
      <c r="YA26" s="55">
        <v>-0.1938</v>
      </c>
      <c r="YB26" s="55">
        <v>-0.2198</v>
      </c>
      <c r="YC26" s="55">
        <v>-0.41639999999999999</v>
      </c>
      <c r="YD26" s="55">
        <v>-0.39269999999999999</v>
      </c>
      <c r="YE26" s="55">
        <v>-0.36080000000000001</v>
      </c>
      <c r="YF26" s="55">
        <v>-0.30830000000000002</v>
      </c>
      <c r="YG26" s="55">
        <v>-0.2782</v>
      </c>
      <c r="YH26" s="55">
        <v>-0.21870000000000001</v>
      </c>
      <c r="YI26" s="55">
        <v>-0.2969</v>
      </c>
      <c r="YJ26" s="55">
        <v>-0.3599</v>
      </c>
      <c r="YK26" s="55">
        <v>-0.35249999999999998</v>
      </c>
    </row>
    <row r="27" spans="1:661" x14ac:dyDescent="0.35">
      <c r="A27" s="66" t="s">
        <v>26</v>
      </c>
      <c r="B27" s="66" t="s">
        <v>40</v>
      </c>
      <c r="C27" s="54">
        <v>0.21</v>
      </c>
      <c r="D27" s="54">
        <v>0.13</v>
      </c>
      <c r="E27" s="54">
        <v>-0.15</v>
      </c>
      <c r="F27" s="54">
        <v>-0.08</v>
      </c>
      <c r="G27" s="54">
        <v>0.03</v>
      </c>
      <c r="H27" s="54">
        <v>0.13</v>
      </c>
      <c r="I27" s="54">
        <v>0.06</v>
      </c>
      <c r="J27" s="54">
        <v>0.03</v>
      </c>
      <c r="K27" s="54">
        <v>-0.05</v>
      </c>
      <c r="L27" s="54">
        <v>-0.08</v>
      </c>
      <c r="M27" s="54">
        <v>-0.01</v>
      </c>
      <c r="N27" s="54">
        <v>0.04</v>
      </c>
      <c r="O27" s="54">
        <v>0.18</v>
      </c>
      <c r="P27" s="54">
        <v>0.01</v>
      </c>
      <c r="Q27" s="54">
        <v>-0.03</v>
      </c>
      <c r="R27" s="54">
        <v>0.03</v>
      </c>
      <c r="S27" s="54">
        <v>0.05</v>
      </c>
      <c r="T27" s="54">
        <v>0.01</v>
      </c>
      <c r="U27" s="54">
        <v>0.04</v>
      </c>
      <c r="V27" s="54">
        <v>0.04</v>
      </c>
      <c r="W27" s="54">
        <v>-0.17</v>
      </c>
      <c r="X27" s="54">
        <v>-0.11</v>
      </c>
      <c r="Y27" s="54">
        <v>-0.16</v>
      </c>
      <c r="Z27" s="54">
        <v>-0.28999999999999998</v>
      </c>
      <c r="AA27" s="54">
        <v>-0.34</v>
      </c>
      <c r="AB27" s="54">
        <v>-0.48</v>
      </c>
      <c r="AC27" s="54">
        <v>-0.51</v>
      </c>
      <c r="AD27" s="54">
        <v>-0.67</v>
      </c>
      <c r="AE27" s="54">
        <v>-0.96</v>
      </c>
      <c r="AF27" s="54">
        <v>-0.97</v>
      </c>
      <c r="AG27" s="54">
        <v>-1</v>
      </c>
      <c r="AH27" s="54">
        <v>-1</v>
      </c>
      <c r="AI27" s="54">
        <v>-1</v>
      </c>
      <c r="AJ27" s="54">
        <v>-1</v>
      </c>
      <c r="AK27" s="54">
        <v>-1</v>
      </c>
      <c r="AL27" s="54">
        <v>-1</v>
      </c>
      <c r="AM27" s="54">
        <v>-1</v>
      </c>
      <c r="AN27" s="54">
        <v>-1</v>
      </c>
      <c r="AO27" s="54">
        <v>-1</v>
      </c>
      <c r="AP27" s="54">
        <v>-1</v>
      </c>
      <c r="AQ27" s="54">
        <v>-1</v>
      </c>
      <c r="AR27" s="54">
        <v>-1</v>
      </c>
      <c r="AS27" s="54">
        <v>-1</v>
      </c>
      <c r="AT27" s="54">
        <v>-1</v>
      </c>
      <c r="AU27" s="54">
        <v>-1</v>
      </c>
      <c r="AV27" s="54">
        <v>-1</v>
      </c>
      <c r="AW27" s="54">
        <v>-1</v>
      </c>
      <c r="AX27" s="54">
        <v>-1</v>
      </c>
      <c r="AY27" s="54">
        <v>-1</v>
      </c>
      <c r="AZ27" s="54">
        <v>-1</v>
      </c>
      <c r="BA27" s="54">
        <v>-1</v>
      </c>
      <c r="BB27" s="54">
        <v>-1</v>
      </c>
      <c r="BC27" s="54">
        <v>-1</v>
      </c>
      <c r="BD27" s="54">
        <v>-1</v>
      </c>
      <c r="BE27" s="54">
        <v>-1</v>
      </c>
      <c r="BF27" s="54">
        <v>-1</v>
      </c>
      <c r="BG27" s="54">
        <v>-1</v>
      </c>
      <c r="BH27" s="54">
        <v>-1</v>
      </c>
      <c r="BI27" s="54">
        <v>-1</v>
      </c>
      <c r="BJ27" s="54">
        <v>-1</v>
      </c>
      <c r="BK27" s="54">
        <v>-1</v>
      </c>
      <c r="BL27" s="54">
        <v>-1</v>
      </c>
      <c r="BM27" s="54">
        <v>-1</v>
      </c>
      <c r="BN27" s="54">
        <v>-1</v>
      </c>
      <c r="BO27" s="54">
        <v>-1</v>
      </c>
      <c r="BP27" s="54">
        <v>-1</v>
      </c>
      <c r="BQ27" s="54">
        <v>-1</v>
      </c>
      <c r="BR27" s="54">
        <v>-1</v>
      </c>
      <c r="BS27" s="54">
        <v>-1</v>
      </c>
      <c r="BT27" s="54">
        <v>-1</v>
      </c>
      <c r="BU27" s="54">
        <v>-1</v>
      </c>
      <c r="BV27" s="54">
        <v>-1</v>
      </c>
      <c r="BW27" s="54">
        <v>-1</v>
      </c>
      <c r="BX27" s="54">
        <v>-1</v>
      </c>
      <c r="BY27" s="54">
        <v>-1</v>
      </c>
      <c r="BZ27" s="54">
        <v>-1</v>
      </c>
      <c r="CA27" s="54">
        <v>-1</v>
      </c>
      <c r="CB27" s="54">
        <v>-1</v>
      </c>
      <c r="CC27" s="54">
        <v>-1</v>
      </c>
      <c r="CD27" s="54">
        <v>-1</v>
      </c>
      <c r="CE27" s="55">
        <v>-0.99629999999999996</v>
      </c>
      <c r="CF27" s="54">
        <v>-1</v>
      </c>
      <c r="CG27" s="55">
        <v>-0.99590000000000001</v>
      </c>
      <c r="CH27" s="55">
        <v>-0.83819999999999995</v>
      </c>
      <c r="CI27" s="55">
        <v>-0.88129999999999997</v>
      </c>
      <c r="CJ27" s="55">
        <v>-0.85289999999999999</v>
      </c>
      <c r="CK27" s="55">
        <v>-0.82809999999999995</v>
      </c>
      <c r="CL27" s="55">
        <v>-0.79849999999999999</v>
      </c>
      <c r="CM27" s="55">
        <v>-0.79169999999999996</v>
      </c>
      <c r="CN27" s="55">
        <v>-0.83650000000000002</v>
      </c>
      <c r="CO27" s="55">
        <v>-0.78400000000000003</v>
      </c>
      <c r="CP27" s="55">
        <v>-0.76129999999999998</v>
      </c>
      <c r="CQ27" s="55">
        <v>-0.7802</v>
      </c>
      <c r="CR27" s="55">
        <v>-0.74390000000000001</v>
      </c>
      <c r="CS27" s="55">
        <v>-0.6946</v>
      </c>
      <c r="CT27" s="55">
        <v>-0.73170000000000002</v>
      </c>
      <c r="CU27" s="55">
        <v>-0.66949999999999998</v>
      </c>
      <c r="CV27" s="55">
        <v>-0.53979999999999995</v>
      </c>
      <c r="CW27" s="55">
        <v>-0.67420000000000002</v>
      </c>
      <c r="CX27" s="55">
        <v>-0.64770000000000005</v>
      </c>
      <c r="CY27" s="55">
        <v>-0.63500000000000001</v>
      </c>
      <c r="CZ27" s="55">
        <v>-0.63939999999999997</v>
      </c>
      <c r="DA27" s="55">
        <v>-0.63570000000000004</v>
      </c>
      <c r="DB27" s="55">
        <v>-0.69240000000000002</v>
      </c>
      <c r="DC27" s="54">
        <v>-0.67</v>
      </c>
      <c r="DD27" s="55">
        <v>-0.64959999999999996</v>
      </c>
      <c r="DE27" s="55">
        <v>-0.61739999999999995</v>
      </c>
      <c r="DF27" s="55">
        <v>-0.55989999999999995</v>
      </c>
      <c r="DG27" s="55">
        <v>-0.52959999999999996</v>
      </c>
      <c r="DH27" s="55">
        <v>-0.53739999999999999</v>
      </c>
      <c r="DI27" s="55">
        <v>-0.56289999999999996</v>
      </c>
      <c r="DJ27" s="55">
        <v>-0.55349999999999999</v>
      </c>
      <c r="DK27" s="55">
        <v>-0.57330000000000003</v>
      </c>
      <c r="DL27" s="55">
        <v>-0.53349999999999997</v>
      </c>
      <c r="DM27" s="55">
        <v>-0.4819</v>
      </c>
      <c r="DN27" s="55">
        <v>-0.3679</v>
      </c>
      <c r="DO27" s="55">
        <v>-0.3861</v>
      </c>
      <c r="DP27" s="55">
        <v>-0.70960000000000001</v>
      </c>
      <c r="DQ27" s="55">
        <v>-0.4481</v>
      </c>
      <c r="DR27" s="55">
        <v>-0.48509999999999998</v>
      </c>
      <c r="DS27" s="55">
        <v>-0.48049999999999998</v>
      </c>
      <c r="DT27" s="55">
        <v>-0.40860000000000002</v>
      </c>
      <c r="DU27" s="55">
        <v>-0.3644</v>
      </c>
      <c r="DV27" s="55">
        <v>-0.36520000000000002</v>
      </c>
      <c r="DW27" s="55">
        <v>6.6299999999999998E-2</v>
      </c>
      <c r="DX27" s="55">
        <v>-0.42930000000000001</v>
      </c>
      <c r="DY27" s="55">
        <v>-0.41010000000000002</v>
      </c>
      <c r="DZ27" s="55">
        <v>-0.41210000000000002</v>
      </c>
      <c r="EA27" s="55">
        <v>-0.43149999999999999</v>
      </c>
      <c r="EB27" s="55">
        <v>-0.42449999999999999</v>
      </c>
      <c r="EC27" s="55">
        <v>-0.4052</v>
      </c>
      <c r="ED27" s="55">
        <v>-0.48099999999999998</v>
      </c>
      <c r="EE27" s="55">
        <v>-0.54359999999999997</v>
      </c>
      <c r="EF27" s="55">
        <v>-0.45650000000000002</v>
      </c>
      <c r="EG27" s="55">
        <v>-0.4844</v>
      </c>
      <c r="EH27" s="55">
        <v>-0.21479999999999999</v>
      </c>
      <c r="EI27" s="55">
        <v>-0.36020000000000002</v>
      </c>
      <c r="EJ27" s="55">
        <v>-0.72009999999999996</v>
      </c>
      <c r="EK27" s="55">
        <v>-0.40210000000000001</v>
      </c>
      <c r="EL27" s="55">
        <v>-0.3362</v>
      </c>
      <c r="EM27" s="55">
        <v>-0.38590000000000002</v>
      </c>
      <c r="EN27" s="55">
        <v>-0.48649999999999999</v>
      </c>
      <c r="EO27" s="55">
        <v>-0.48849999999999999</v>
      </c>
      <c r="EP27" s="55">
        <v>-0.38979999999999998</v>
      </c>
      <c r="EQ27" s="55">
        <v>-0.36709999999999998</v>
      </c>
      <c r="ER27" s="55">
        <v>-0.32329999999999998</v>
      </c>
      <c r="ES27" s="55">
        <v>-0.46300000000000002</v>
      </c>
      <c r="ET27" s="55">
        <v>-0.44919999999999999</v>
      </c>
      <c r="EU27" s="55">
        <v>-0.41460000000000002</v>
      </c>
      <c r="EV27" s="55">
        <v>-0.40960000000000002</v>
      </c>
      <c r="EW27" s="55">
        <v>-0.34989999999999999</v>
      </c>
      <c r="EX27" s="55">
        <v>-0.34470000000000001</v>
      </c>
      <c r="EY27" s="55">
        <v>-0.4582</v>
      </c>
      <c r="EZ27" s="55">
        <v>-0.48649999999999999</v>
      </c>
      <c r="FA27" s="55">
        <v>-0.43369999999999997</v>
      </c>
      <c r="FB27" s="55">
        <v>-0.48249999999999998</v>
      </c>
      <c r="FC27" s="55">
        <v>-0.41599999999999998</v>
      </c>
      <c r="FD27" s="55">
        <v>-0.30259999999999998</v>
      </c>
      <c r="FE27" s="55">
        <v>-0.3135</v>
      </c>
      <c r="FF27" s="54">
        <v>-0.36</v>
      </c>
      <c r="FG27" s="55">
        <v>-0.48459999999999998</v>
      </c>
      <c r="FH27" s="55">
        <v>-0.46810000000000002</v>
      </c>
      <c r="FI27" s="55">
        <v>-0.50190000000000001</v>
      </c>
      <c r="FJ27" s="55">
        <v>-0.54259999999999997</v>
      </c>
      <c r="FK27" s="55">
        <v>-0.4047</v>
      </c>
      <c r="FL27" s="55">
        <v>-0.38229999999999997</v>
      </c>
      <c r="FM27" s="55">
        <v>-0.41239999999999999</v>
      </c>
      <c r="FN27" s="55">
        <v>-0.37609999999999999</v>
      </c>
      <c r="FO27" s="55">
        <v>-0.39650000000000002</v>
      </c>
      <c r="FP27" s="55">
        <v>-0.3856</v>
      </c>
      <c r="FQ27" s="55">
        <v>-0.32279999999999998</v>
      </c>
      <c r="FR27" s="55">
        <v>-0.36570000000000003</v>
      </c>
      <c r="FS27" s="55">
        <v>-0.3392</v>
      </c>
      <c r="FT27" s="55">
        <v>-0.34129999999999999</v>
      </c>
      <c r="FU27" s="55">
        <v>-0.55630000000000002</v>
      </c>
      <c r="FV27" s="55">
        <v>-0.34910000000000002</v>
      </c>
      <c r="FW27" s="55">
        <v>-0.37730000000000002</v>
      </c>
      <c r="FX27" s="55">
        <v>-0.32700000000000001</v>
      </c>
      <c r="FY27" s="55">
        <v>-0.2424</v>
      </c>
      <c r="FZ27" s="55">
        <v>-0.26229999999999998</v>
      </c>
      <c r="GA27" s="55">
        <v>-0.31369999999999998</v>
      </c>
      <c r="GB27" s="55">
        <v>-0.41399999999999998</v>
      </c>
      <c r="GC27" s="55">
        <v>-0.43369999999999997</v>
      </c>
      <c r="GD27" s="55">
        <v>-0.40339999999999998</v>
      </c>
      <c r="GE27" s="55">
        <v>-0.38419999999999999</v>
      </c>
      <c r="GF27" s="55">
        <v>-0.30919999999999997</v>
      </c>
      <c r="GG27" s="55">
        <v>-0.33650000000000002</v>
      </c>
      <c r="GH27" s="55">
        <v>-0.47499999999999998</v>
      </c>
      <c r="GI27" s="55">
        <v>-0.42599999999999999</v>
      </c>
      <c r="GJ27" s="55">
        <v>-0.43980000000000002</v>
      </c>
      <c r="GK27" s="55">
        <v>-0.41520000000000001</v>
      </c>
      <c r="GL27" s="55">
        <v>-0.36830000000000002</v>
      </c>
      <c r="GM27" s="55">
        <v>-0.28339999999999999</v>
      </c>
      <c r="GN27" s="55">
        <v>-0.25729999999999997</v>
      </c>
      <c r="GO27" s="55">
        <v>-0.40460000000000002</v>
      </c>
      <c r="GP27" s="55">
        <v>-0.29580000000000001</v>
      </c>
      <c r="GQ27" s="55">
        <v>-4.9200000000000001E-2</v>
      </c>
      <c r="GR27" s="55">
        <v>-0.19819999999999999</v>
      </c>
      <c r="GS27" s="55">
        <v>-0.15229999999999999</v>
      </c>
      <c r="GT27" s="55">
        <v>-0.1694</v>
      </c>
      <c r="GU27" s="55">
        <v>-0.16850000000000001</v>
      </c>
      <c r="GV27" s="55">
        <v>0.1326</v>
      </c>
      <c r="GW27" s="55">
        <v>-0.22040000000000001</v>
      </c>
      <c r="GX27" s="55">
        <v>-0.53659999999999997</v>
      </c>
      <c r="GY27" s="55">
        <v>-0.39140000000000003</v>
      </c>
      <c r="GZ27" s="55">
        <v>-0.37359999999999999</v>
      </c>
      <c r="HA27" s="55">
        <v>-0.29289999999999999</v>
      </c>
      <c r="HB27" s="55">
        <v>-0.20860000000000001</v>
      </c>
      <c r="HC27" s="55">
        <v>-0.24210000000000001</v>
      </c>
      <c r="HD27" s="54">
        <v>-0.4</v>
      </c>
      <c r="HE27" s="55">
        <v>-0.42959999999999998</v>
      </c>
      <c r="HF27" s="55">
        <v>-0.4194</v>
      </c>
      <c r="HG27" s="55">
        <v>-0.33150000000000002</v>
      </c>
      <c r="HH27" s="55">
        <v>-0.18759999999999999</v>
      </c>
      <c r="HI27" s="55">
        <v>-0.21260000000000001</v>
      </c>
      <c r="HJ27" s="55">
        <v>-0.37359999999999999</v>
      </c>
      <c r="HK27" s="55">
        <v>-0.35949999999999999</v>
      </c>
      <c r="HL27" s="55">
        <v>-0.41570000000000001</v>
      </c>
      <c r="HM27" s="55">
        <v>-0.3448</v>
      </c>
      <c r="HN27" s="55">
        <v>-0.34189999999999998</v>
      </c>
      <c r="HO27" s="55">
        <v>-0.21229999999999999</v>
      </c>
      <c r="HP27" s="55">
        <v>-0.19309999999999999</v>
      </c>
      <c r="HQ27" s="55">
        <v>-0.37480000000000002</v>
      </c>
      <c r="HR27" s="55">
        <v>-0.45350000000000001</v>
      </c>
      <c r="HS27" s="55">
        <v>-0.35310000000000002</v>
      </c>
      <c r="HT27" s="55">
        <v>-0.3795</v>
      </c>
      <c r="HU27" s="55">
        <v>-0.31719999999999998</v>
      </c>
      <c r="HV27" s="55">
        <v>-0.25419999999999998</v>
      </c>
      <c r="HW27" s="55">
        <v>-0.1918</v>
      </c>
      <c r="HX27" s="55">
        <v>-0.31090000000000001</v>
      </c>
      <c r="HY27" s="55">
        <v>-4.3799999999999999E-2</v>
      </c>
      <c r="HZ27" s="55">
        <v>-0.29039999999999999</v>
      </c>
      <c r="IA27" s="55">
        <v>-0.29020000000000001</v>
      </c>
      <c r="IB27" s="55">
        <v>-0.28210000000000002</v>
      </c>
      <c r="IC27" s="55">
        <v>-0.1842</v>
      </c>
      <c r="ID27" s="55">
        <v>-0.1086</v>
      </c>
      <c r="IE27" s="55">
        <v>-0.2392</v>
      </c>
      <c r="IF27" s="55">
        <v>-0.35349999999999998</v>
      </c>
      <c r="IG27" s="55">
        <v>-0.2616</v>
      </c>
      <c r="IH27" s="55">
        <v>-0.24210000000000001</v>
      </c>
      <c r="II27" s="55">
        <v>-0.30640000000000001</v>
      </c>
      <c r="IJ27" s="55">
        <v>-0.2006</v>
      </c>
      <c r="IK27" s="55">
        <v>-0.1842</v>
      </c>
      <c r="IL27" s="55">
        <v>-0.37290000000000001</v>
      </c>
      <c r="IM27" s="55">
        <v>-0.35680000000000001</v>
      </c>
      <c r="IN27" s="55">
        <v>-0.31119999999999998</v>
      </c>
      <c r="IO27" s="55">
        <v>-0.33989999999999998</v>
      </c>
      <c r="IP27" s="55">
        <v>-0.18890000000000001</v>
      </c>
      <c r="IQ27" s="55">
        <v>-0.2261</v>
      </c>
      <c r="IR27" s="55">
        <v>-0.1865</v>
      </c>
      <c r="IS27" s="55">
        <v>-0.43090000000000001</v>
      </c>
      <c r="IT27" s="55">
        <v>-0.42970000000000003</v>
      </c>
      <c r="IU27" s="54">
        <v>-0.45</v>
      </c>
      <c r="IV27" s="55">
        <v>-0.43530000000000002</v>
      </c>
      <c r="IW27" s="55">
        <v>-0.28889999999999999</v>
      </c>
      <c r="IX27" s="55">
        <v>-0.3644</v>
      </c>
      <c r="IY27" s="55">
        <v>-0.51270000000000004</v>
      </c>
      <c r="IZ27" s="55">
        <v>-0.2969</v>
      </c>
      <c r="JA27" s="55">
        <v>-0.42270000000000002</v>
      </c>
      <c r="JB27" s="55">
        <v>-0.43180000000000002</v>
      </c>
      <c r="JC27" s="55">
        <v>-0.37380000000000002</v>
      </c>
      <c r="JD27" s="55">
        <v>-0.30009999999999998</v>
      </c>
      <c r="JE27" s="55">
        <v>-0.22159999999999999</v>
      </c>
      <c r="JF27" s="55">
        <v>-0.24829999999999999</v>
      </c>
      <c r="JG27" s="55">
        <v>-0.3145</v>
      </c>
      <c r="JH27" s="55">
        <v>-0.32900000000000001</v>
      </c>
      <c r="JI27" s="55">
        <v>-0.34370000000000001</v>
      </c>
      <c r="JJ27" s="55">
        <v>-0.19320000000000001</v>
      </c>
      <c r="JK27" s="55">
        <v>-0.44769999999999999</v>
      </c>
      <c r="JL27" s="55">
        <v>-0.42170000000000002</v>
      </c>
      <c r="JM27" s="55">
        <v>-0.4133</v>
      </c>
      <c r="JN27" s="55">
        <v>-0.52400000000000002</v>
      </c>
      <c r="JO27" s="55">
        <v>-0.55100000000000005</v>
      </c>
      <c r="JP27" s="55">
        <v>-0.58550000000000002</v>
      </c>
      <c r="JQ27" s="55">
        <v>-0.4995</v>
      </c>
      <c r="JR27" s="55">
        <v>-0.50960000000000005</v>
      </c>
      <c r="JS27" s="55">
        <v>-0.41820000000000002</v>
      </c>
      <c r="JT27" s="55">
        <v>-0.38879999999999998</v>
      </c>
      <c r="JU27" s="55">
        <v>-0.4521</v>
      </c>
      <c r="JV27" s="55">
        <v>-0.49480000000000002</v>
      </c>
      <c r="JW27" s="55">
        <v>-0.44719999999999999</v>
      </c>
      <c r="JX27" s="55">
        <v>-0.5101</v>
      </c>
      <c r="JY27" s="55">
        <v>-0.59370000000000001</v>
      </c>
      <c r="JZ27" s="55">
        <v>-0.5222</v>
      </c>
      <c r="KA27" s="55">
        <v>-0.35149999999999998</v>
      </c>
      <c r="KB27" s="55">
        <v>-0.50249999999999995</v>
      </c>
      <c r="KC27" s="55">
        <v>-0.60960000000000003</v>
      </c>
      <c r="KD27" s="55">
        <v>-0.61409999999999998</v>
      </c>
      <c r="KE27" s="55">
        <v>-0.58889999999999998</v>
      </c>
      <c r="KF27" s="55">
        <v>-0.52380000000000004</v>
      </c>
      <c r="KG27" s="55">
        <v>-0.4506</v>
      </c>
      <c r="KH27" s="55">
        <v>-0.42259999999999998</v>
      </c>
      <c r="KI27" s="55">
        <v>-0.53649999999999998</v>
      </c>
      <c r="KJ27" s="55">
        <v>-0.63890000000000002</v>
      </c>
      <c r="KK27" s="55">
        <v>-0.62580000000000002</v>
      </c>
      <c r="KL27" s="55">
        <v>-0.65980000000000005</v>
      </c>
      <c r="KM27" s="55">
        <v>-0.62109999999999999</v>
      </c>
      <c r="KN27" s="55">
        <v>-0.50249999999999995</v>
      </c>
      <c r="KO27" s="55">
        <v>-0.43530000000000002</v>
      </c>
      <c r="KP27" s="55">
        <v>-0.50470000000000004</v>
      </c>
      <c r="KQ27" s="55">
        <v>-0.50829999999999997</v>
      </c>
      <c r="KR27" s="55">
        <v>-0.61670000000000003</v>
      </c>
      <c r="KS27" s="55">
        <v>-0.61739999999999995</v>
      </c>
      <c r="KT27" s="55">
        <v>-0.59530000000000005</v>
      </c>
      <c r="KU27" s="55">
        <v>-0.42980000000000002</v>
      </c>
      <c r="KV27" s="55">
        <v>-0.3911</v>
      </c>
      <c r="KW27" s="55">
        <v>-0.55979999999999996</v>
      </c>
      <c r="KX27" s="55">
        <v>-0.60199999999999998</v>
      </c>
      <c r="KY27" s="55">
        <v>-0.48280000000000001</v>
      </c>
      <c r="KZ27" s="55">
        <v>1.2252000000000001</v>
      </c>
      <c r="LA27" s="55">
        <v>-0.33450000000000002</v>
      </c>
      <c r="LB27" s="55">
        <v>-0.88339999999999996</v>
      </c>
      <c r="LC27" s="55">
        <v>-0.4123</v>
      </c>
      <c r="LD27" s="55">
        <v>-0.4158</v>
      </c>
      <c r="LE27" s="55">
        <v>-0.42759999999999998</v>
      </c>
      <c r="LF27" s="55">
        <v>-0.68389999999999995</v>
      </c>
      <c r="LG27" s="55">
        <v>0.26490000000000002</v>
      </c>
      <c r="LH27" s="55">
        <v>0.92459999999999998</v>
      </c>
      <c r="LI27" s="55">
        <v>-0.60519999999999996</v>
      </c>
      <c r="LJ27" s="55">
        <v>-0.25679999999999997</v>
      </c>
      <c r="LK27" s="55">
        <v>-0.29770000000000002</v>
      </c>
      <c r="LL27" s="55">
        <v>-0.35859999999999997</v>
      </c>
      <c r="LM27" s="55">
        <v>-0.44700000000000001</v>
      </c>
      <c r="LN27" s="55">
        <v>-0.49630000000000002</v>
      </c>
      <c r="LO27" s="55">
        <v>-0.4899</v>
      </c>
      <c r="LP27" s="55">
        <v>-0.28720000000000001</v>
      </c>
      <c r="LQ27" s="55">
        <v>-0.24349999999999999</v>
      </c>
      <c r="LR27" s="55">
        <v>-0.2969</v>
      </c>
      <c r="LS27" s="55">
        <v>-0.44600000000000001</v>
      </c>
      <c r="LT27" s="55">
        <v>-0.4027</v>
      </c>
      <c r="LU27" s="55">
        <v>-0.36969999999999997</v>
      </c>
      <c r="LV27" s="55">
        <v>-0.3614</v>
      </c>
      <c r="LW27" s="55">
        <v>-0.24590000000000001</v>
      </c>
      <c r="LX27" s="55">
        <v>-0.25629999999999997</v>
      </c>
      <c r="LY27" s="55">
        <v>-0.31259999999999999</v>
      </c>
      <c r="LZ27" s="54">
        <v>-0.39</v>
      </c>
      <c r="MA27" s="55">
        <v>-0.47670000000000001</v>
      </c>
      <c r="MB27" s="55">
        <v>-0.48559999999999998</v>
      </c>
      <c r="MC27" s="55">
        <v>-0.3926</v>
      </c>
      <c r="MD27" s="55">
        <v>-0.31890000000000002</v>
      </c>
      <c r="ME27" s="55">
        <v>-0.27700000000000002</v>
      </c>
      <c r="MF27" s="55">
        <v>-0.4163</v>
      </c>
      <c r="MG27" s="55">
        <v>-0.53269999999999995</v>
      </c>
      <c r="MH27" s="55">
        <v>-0.44790000000000002</v>
      </c>
      <c r="MI27" s="55">
        <v>-0.46100000000000002</v>
      </c>
      <c r="MJ27" s="55">
        <v>-0.34250000000000003</v>
      </c>
      <c r="MK27" s="55">
        <v>-0.2225</v>
      </c>
      <c r="ML27" s="55">
        <v>-0.2868</v>
      </c>
      <c r="MM27" s="55">
        <v>2.2599999999999999E-2</v>
      </c>
      <c r="MN27" s="55">
        <v>-0.38929999999999998</v>
      </c>
      <c r="MO27" s="55">
        <v>-0.26350000000000001</v>
      </c>
      <c r="MP27" s="55">
        <v>-0.15920000000000001</v>
      </c>
      <c r="MQ27" s="55">
        <v>-0.30819999999999997</v>
      </c>
      <c r="MR27" s="55">
        <v>-0.2349</v>
      </c>
      <c r="MS27" s="55">
        <v>-0.1938</v>
      </c>
      <c r="MT27" s="55">
        <v>-0.59440000000000004</v>
      </c>
      <c r="MU27" s="55">
        <v>-0.51090000000000002</v>
      </c>
      <c r="MV27" s="55">
        <v>-0.4592</v>
      </c>
      <c r="MW27" s="55">
        <v>-0.3931</v>
      </c>
      <c r="MX27" s="55">
        <v>-0.35149999999999998</v>
      </c>
      <c r="MY27" s="55">
        <v>-0.4763</v>
      </c>
      <c r="MZ27" s="55">
        <v>-0.1996</v>
      </c>
      <c r="NA27" s="55">
        <v>0.3881</v>
      </c>
      <c r="NB27" s="55">
        <v>-0.75860000000000005</v>
      </c>
      <c r="NC27" s="55">
        <v>-0.72940000000000005</v>
      </c>
      <c r="ND27" s="55">
        <v>-0.60370000000000001</v>
      </c>
      <c r="NE27" s="55">
        <v>-0.50370000000000004</v>
      </c>
      <c r="NF27" s="55">
        <v>-0.26569999999999999</v>
      </c>
      <c r="NG27" s="55">
        <v>-0.1978</v>
      </c>
      <c r="NH27" s="55">
        <v>-0.32119999999999999</v>
      </c>
      <c r="NI27" s="55">
        <v>-0.42349999999999999</v>
      </c>
      <c r="NJ27" s="55">
        <v>-0.38059999999999999</v>
      </c>
      <c r="NK27" s="55">
        <v>-0.27750000000000002</v>
      </c>
      <c r="NL27" s="55">
        <v>-0.31109999999999999</v>
      </c>
      <c r="NM27" s="55">
        <v>-0.14990000000000001</v>
      </c>
      <c r="NN27" s="55">
        <v>-9.9199999999999997E-2</v>
      </c>
      <c r="NO27" s="55">
        <v>-0.12709999999999999</v>
      </c>
      <c r="NP27" s="55">
        <v>-0.3382</v>
      </c>
      <c r="NQ27" s="55">
        <v>-0.41789999999999999</v>
      </c>
      <c r="NR27" s="55">
        <v>-0.38169999999999998</v>
      </c>
      <c r="NS27" s="55">
        <v>-0.28589999999999999</v>
      </c>
      <c r="NT27" s="55">
        <v>-7.4399999999999994E-2</v>
      </c>
      <c r="NU27" s="55">
        <v>-3.5299999999999998E-2</v>
      </c>
      <c r="NV27" s="55">
        <v>-4.0500000000000001E-2</v>
      </c>
      <c r="NW27" s="55">
        <v>-0.35759999999999997</v>
      </c>
      <c r="NX27" s="55">
        <v>-0.27929999999999999</v>
      </c>
      <c r="NY27" s="55">
        <v>-0.309</v>
      </c>
      <c r="NZ27" s="55">
        <v>-0.28060000000000002</v>
      </c>
      <c r="OA27" s="55">
        <v>-8.14E-2</v>
      </c>
      <c r="OB27" s="55">
        <v>-0.10589999999999999</v>
      </c>
      <c r="OC27" s="55">
        <v>-8.4400000000000003E-2</v>
      </c>
      <c r="OD27" s="55">
        <v>-0.23810000000000001</v>
      </c>
      <c r="OE27" s="55">
        <v>-0.18609999999999999</v>
      </c>
      <c r="OF27" s="55">
        <v>4.4699999999999997E-2</v>
      </c>
      <c r="OG27" s="55">
        <v>-0.25390000000000001</v>
      </c>
      <c r="OH27" s="55">
        <v>-0.11890000000000001</v>
      </c>
      <c r="OI27" s="55">
        <v>-5.11E-2</v>
      </c>
      <c r="OJ27" s="55">
        <v>7.5399999999999995E-2</v>
      </c>
      <c r="OK27" s="55">
        <v>-0.22370000000000001</v>
      </c>
      <c r="OL27" s="55">
        <v>-0.26829999999999998</v>
      </c>
      <c r="OM27" s="55">
        <v>-0.2177</v>
      </c>
      <c r="ON27" s="55">
        <v>-0.14810000000000001</v>
      </c>
      <c r="OO27" s="55">
        <v>-2.1100000000000001E-2</v>
      </c>
      <c r="OP27" s="55">
        <v>0.12640000000000001</v>
      </c>
      <c r="OQ27" s="55">
        <v>2.2200000000000001E-2</v>
      </c>
      <c r="OR27" s="55">
        <v>-0.1351</v>
      </c>
      <c r="OS27" s="55">
        <v>-0.13950000000000001</v>
      </c>
      <c r="OT27" s="55">
        <v>-7.6399999999999996E-2</v>
      </c>
      <c r="OU27" s="55">
        <v>-4.2799999999999998E-2</v>
      </c>
      <c r="OV27" s="55">
        <v>-3.78E-2</v>
      </c>
      <c r="OW27" s="55">
        <v>-9.4100000000000003E-2</v>
      </c>
      <c r="OX27" s="55">
        <v>0.26690000000000003</v>
      </c>
      <c r="OY27" s="55">
        <v>5.1700000000000003E-2</v>
      </c>
      <c r="OZ27" s="55">
        <v>-0.15140000000000001</v>
      </c>
      <c r="PA27" s="55">
        <v>-0.29820000000000002</v>
      </c>
      <c r="PB27" s="55">
        <v>-0.34889999999999999</v>
      </c>
      <c r="PC27" s="55">
        <v>-0.1835</v>
      </c>
      <c r="PD27" s="55">
        <v>-0.1114</v>
      </c>
      <c r="PE27" s="55">
        <v>8.7599999999999997E-2</v>
      </c>
      <c r="PF27" s="55">
        <v>-0.17879999999999999</v>
      </c>
      <c r="PG27" s="55">
        <v>-0.21249999999999999</v>
      </c>
      <c r="PH27" s="55">
        <v>-0.15629999999999999</v>
      </c>
      <c r="PI27" s="55">
        <v>-8.9300000000000004E-2</v>
      </c>
      <c r="PJ27" s="55">
        <v>-6.7100000000000007E-2</v>
      </c>
      <c r="PK27" s="55">
        <v>-0.59619999999999995</v>
      </c>
      <c r="PL27" s="55">
        <v>-0.34920000000000001</v>
      </c>
      <c r="PM27" s="55">
        <v>-2.41E-2</v>
      </c>
      <c r="PN27" s="55">
        <v>-0.17510000000000001</v>
      </c>
      <c r="PO27" s="55">
        <v>-0.1593</v>
      </c>
      <c r="PP27" s="55">
        <v>-0.11749999999999999</v>
      </c>
      <c r="PQ27" s="55">
        <v>-0.1056</v>
      </c>
      <c r="PR27" s="55">
        <v>-5.9400000000000001E-2</v>
      </c>
      <c r="PS27" s="55">
        <v>7.8799999999999995E-2</v>
      </c>
      <c r="PT27" s="55">
        <v>-7.2499999999999995E-2</v>
      </c>
      <c r="PU27" s="55">
        <v>-4.9500000000000002E-2</v>
      </c>
      <c r="PV27" s="55">
        <v>-0.1734</v>
      </c>
      <c r="PW27" s="55">
        <v>-9.9199999999999997E-2</v>
      </c>
      <c r="PX27" s="55">
        <v>-2.0500000000000001E-2</v>
      </c>
      <c r="PY27" s="55">
        <v>-0.1033</v>
      </c>
      <c r="PZ27" s="55">
        <v>-3.1E-2</v>
      </c>
      <c r="QA27" s="55">
        <v>-0.28179999999999999</v>
      </c>
      <c r="QB27" s="55">
        <v>-0.192</v>
      </c>
      <c r="QC27" s="55">
        <v>-0.1019</v>
      </c>
      <c r="QD27" s="55">
        <v>-4.1799999999999997E-2</v>
      </c>
      <c r="QE27" s="55">
        <v>-6.0499999999999998E-2</v>
      </c>
      <c r="QF27" s="55">
        <v>-3.0300000000000001E-2</v>
      </c>
      <c r="QG27" s="54">
        <v>-0.26</v>
      </c>
      <c r="QH27" s="55">
        <v>-4.0099999999999997E-2</v>
      </c>
      <c r="QI27" s="55">
        <v>-9.9699999999999997E-2</v>
      </c>
      <c r="QJ27" s="55">
        <v>-4.9700000000000001E-2</v>
      </c>
      <c r="QK27" s="55">
        <v>9.9599999999999994E-2</v>
      </c>
      <c r="QL27" s="55">
        <v>8.8999999999999999E-3</v>
      </c>
      <c r="QM27" s="55">
        <v>4.53E-2</v>
      </c>
      <c r="QN27" s="55">
        <v>9.8400000000000001E-2</v>
      </c>
      <c r="QO27" s="55">
        <v>-0.17630000000000001</v>
      </c>
      <c r="QP27" s="55">
        <v>-1.7100000000000001E-2</v>
      </c>
      <c r="QQ27" s="55">
        <v>2.1000000000000001E-2</v>
      </c>
      <c r="QR27" s="55">
        <v>1.0999999999999999E-2</v>
      </c>
      <c r="QS27" s="55">
        <v>0.11459999999999999</v>
      </c>
      <c r="QT27" s="55">
        <v>6.3399999999999998E-2</v>
      </c>
      <c r="QU27" s="55">
        <v>5.6399999999999999E-2</v>
      </c>
      <c r="QV27" s="55">
        <v>9.6299999999999997E-2</v>
      </c>
      <c r="QW27" s="55">
        <v>0.30030000000000001</v>
      </c>
      <c r="QX27" s="55">
        <v>0.1767</v>
      </c>
      <c r="QY27" s="55">
        <v>0.21049999999999999</v>
      </c>
      <c r="QZ27" s="55">
        <v>6.4799999999999996E-2</v>
      </c>
      <c r="RA27" s="55">
        <v>0.1168</v>
      </c>
      <c r="RB27" s="55">
        <v>9.11E-2</v>
      </c>
      <c r="RC27" s="55">
        <v>-0.31530000000000002</v>
      </c>
      <c r="RD27" s="55">
        <v>-0.1789</v>
      </c>
      <c r="RE27" s="55">
        <v>-6.2899999999999998E-2</v>
      </c>
      <c r="RF27" s="55">
        <v>3.6999999999999998E-2</v>
      </c>
      <c r="RG27" s="55">
        <v>5.9499999999999997E-2</v>
      </c>
      <c r="RH27" s="55">
        <v>0.1201</v>
      </c>
      <c r="RI27" s="55">
        <v>7.2499999999999995E-2</v>
      </c>
      <c r="RJ27" s="55">
        <v>-3.32E-2</v>
      </c>
      <c r="RK27" s="55">
        <v>-3.8300000000000001E-2</v>
      </c>
      <c r="RL27" s="55">
        <v>-2.63E-2</v>
      </c>
      <c r="RM27" s="55">
        <v>3.8600000000000002E-2</v>
      </c>
      <c r="RN27" s="55">
        <v>0.12790000000000001</v>
      </c>
      <c r="RO27" s="55">
        <v>3.1899999999999998E-2</v>
      </c>
      <c r="RP27" s="55">
        <v>-0.42649999999999999</v>
      </c>
      <c r="RQ27" s="55">
        <v>0.12479999999999999</v>
      </c>
      <c r="RR27" s="55">
        <v>1.7600000000000001E-2</v>
      </c>
      <c r="RS27" s="55">
        <v>5.3900000000000003E-2</v>
      </c>
      <c r="RT27" s="55">
        <v>6.6400000000000001E-2</v>
      </c>
      <c r="RU27" s="55">
        <v>0.1119</v>
      </c>
      <c r="RV27" s="55">
        <v>0.15540000000000001</v>
      </c>
      <c r="RW27" s="55">
        <v>1.0207999999999999</v>
      </c>
      <c r="RX27" s="55">
        <v>7.1999999999999995E-2</v>
      </c>
      <c r="RY27" s="55">
        <v>5.28E-2</v>
      </c>
      <c r="RZ27" s="55">
        <v>4.3400000000000001E-2</v>
      </c>
      <c r="SA27" s="55">
        <v>-1.7299999999999999E-2</v>
      </c>
      <c r="SB27" s="55">
        <v>-5.2600000000000001E-2</v>
      </c>
      <c r="SC27" s="55">
        <v>-2.92E-2</v>
      </c>
      <c r="SD27" s="55">
        <v>4.1999999999999997E-3</v>
      </c>
      <c r="SE27" s="55">
        <v>-0.1857</v>
      </c>
      <c r="SF27" s="55">
        <v>-0.69079999999999997</v>
      </c>
      <c r="SG27" s="55">
        <v>-0.11600000000000001</v>
      </c>
      <c r="SH27" s="55">
        <v>0.4375</v>
      </c>
      <c r="SI27" s="55">
        <v>0.13739999999999999</v>
      </c>
      <c r="SJ27" s="55">
        <v>-4.7399999999999998E-2</v>
      </c>
      <c r="SK27" s="55">
        <v>-0.36570000000000003</v>
      </c>
      <c r="SL27" s="55">
        <v>0.31419999999999998</v>
      </c>
      <c r="SM27" s="55">
        <v>-3.0000000000000001E-3</v>
      </c>
      <c r="SN27" s="55">
        <v>-1.4800000000000001E-2</v>
      </c>
      <c r="SO27" s="55">
        <v>-9.0899999999999995E-2</v>
      </c>
      <c r="SP27" s="55">
        <v>4.1099999999999998E-2</v>
      </c>
      <c r="SQ27" s="55">
        <v>-8.8000000000000005E-3</v>
      </c>
      <c r="SR27" s="55">
        <v>0.29949999999999999</v>
      </c>
      <c r="SS27" s="55">
        <v>1.8200000000000001E-2</v>
      </c>
      <c r="ST27" s="55">
        <v>0.1087</v>
      </c>
      <c r="SU27" s="55">
        <v>3.5700000000000003E-2</v>
      </c>
      <c r="SV27" s="55">
        <v>0.1147</v>
      </c>
      <c r="SW27" s="55">
        <v>0.10589999999999999</v>
      </c>
      <c r="SX27" s="55">
        <v>0.13969999999999999</v>
      </c>
      <c r="SY27" s="55">
        <v>0.13650000000000001</v>
      </c>
      <c r="SZ27" s="55">
        <v>-6.5000000000000002E-2</v>
      </c>
      <c r="TA27" s="55">
        <v>2.7E-2</v>
      </c>
      <c r="TB27" s="55">
        <v>6.0999999999999999E-2</v>
      </c>
      <c r="TC27" s="55">
        <v>6.8599999999999994E-2</v>
      </c>
      <c r="TD27" s="55">
        <v>0.12740000000000001</v>
      </c>
      <c r="TE27" s="55">
        <v>7.3599999999999999E-2</v>
      </c>
      <c r="TF27" s="55">
        <v>0.1187</v>
      </c>
      <c r="TG27" s="55">
        <v>8.7099999999999997E-2</v>
      </c>
      <c r="TH27" s="55">
        <v>-1.5299999999999999E-2</v>
      </c>
      <c r="TI27" s="55">
        <v>-0.1134</v>
      </c>
      <c r="TJ27" s="55">
        <v>-0.12970000000000001</v>
      </c>
      <c r="TK27" s="55">
        <v>-9.2399999999999996E-2</v>
      </c>
      <c r="TL27" s="55">
        <v>-3.8899999999999997E-2</v>
      </c>
      <c r="TM27" s="55">
        <v>0.17760000000000001</v>
      </c>
      <c r="TN27" s="55">
        <v>8.3199999999999996E-2</v>
      </c>
      <c r="TO27" s="55">
        <v>2.7000000000000001E-3</v>
      </c>
      <c r="TP27" s="55">
        <v>4.6300000000000001E-2</v>
      </c>
      <c r="TQ27" s="55">
        <v>0.1241</v>
      </c>
      <c r="TR27" s="55">
        <v>6.3E-3</v>
      </c>
      <c r="TS27" s="55">
        <v>-3.1699999999999999E-2</v>
      </c>
      <c r="TT27" s="55">
        <v>5.1200000000000002E-2</v>
      </c>
      <c r="TU27" s="55">
        <v>-0.13469999999999999</v>
      </c>
      <c r="TV27" s="55">
        <v>-1.0500000000000001E-2</v>
      </c>
      <c r="TW27" s="55">
        <v>4.1799999999999997E-2</v>
      </c>
      <c r="TX27" s="55">
        <v>0.1321</v>
      </c>
      <c r="TY27" s="55">
        <v>0.14069999999999999</v>
      </c>
      <c r="TZ27" s="55">
        <v>0.10009999999999999</v>
      </c>
      <c r="UA27" s="55">
        <v>0.19009999999999999</v>
      </c>
      <c r="UB27" s="55">
        <v>9.4000000000000004E-3</v>
      </c>
      <c r="UC27" s="55">
        <v>-2.5700000000000001E-2</v>
      </c>
      <c r="UD27" s="55">
        <v>-1.4500000000000001E-2</v>
      </c>
      <c r="UE27" s="55">
        <v>-1.3599999999999999E-2</v>
      </c>
      <c r="UF27" s="55">
        <v>-1.78E-2</v>
      </c>
      <c r="UG27" s="55">
        <v>-4.5900000000000003E-2</v>
      </c>
      <c r="UH27" s="55">
        <v>-1.5599999999999999E-2</v>
      </c>
      <c r="UI27" s="55">
        <v>-5.21E-2</v>
      </c>
      <c r="UJ27" s="55">
        <v>-0.1048</v>
      </c>
      <c r="UK27" s="55">
        <v>-5.16E-2</v>
      </c>
      <c r="UL27" s="55">
        <v>4.4999999999999997E-3</v>
      </c>
      <c r="UM27" s="55">
        <v>-2.5000000000000001E-3</v>
      </c>
      <c r="UN27" s="55">
        <v>-7.4999999999999997E-3</v>
      </c>
      <c r="UO27" s="55">
        <v>-0.14929999999999999</v>
      </c>
      <c r="UP27" s="55">
        <v>-5.8999999999999999E-3</v>
      </c>
      <c r="UQ27" s="55">
        <v>0.42920000000000003</v>
      </c>
      <c r="UR27" s="55">
        <v>0.2485</v>
      </c>
      <c r="US27" s="55">
        <v>0.1825</v>
      </c>
      <c r="UT27" s="54">
        <v>7.0000000000000007E-2</v>
      </c>
      <c r="UU27" s="55">
        <v>3.5099999999999999E-2</v>
      </c>
      <c r="UV27" s="55">
        <v>0.51719999999999999</v>
      </c>
      <c r="UW27" s="55">
        <v>-0.31590000000000001</v>
      </c>
      <c r="UX27" s="55">
        <v>-0.28110000000000002</v>
      </c>
      <c r="UY27" s="55">
        <v>-3.9899999999999998E-2</v>
      </c>
      <c r="UZ27" s="55">
        <v>3.2199999999999999E-2</v>
      </c>
      <c r="VA27" s="55">
        <v>-7.1999999999999998E-3</v>
      </c>
      <c r="VB27" s="55">
        <v>4.53E-2</v>
      </c>
      <c r="VC27" s="55">
        <v>0.23449999999999999</v>
      </c>
      <c r="VD27" s="55">
        <v>-0.1273</v>
      </c>
      <c r="VE27" s="55">
        <v>-0.13170000000000001</v>
      </c>
      <c r="VF27" s="55">
        <v>-2.8899999999999999E-2</v>
      </c>
      <c r="VG27" s="55">
        <v>0.1424</v>
      </c>
      <c r="VH27" s="55">
        <v>0.13089999999999999</v>
      </c>
      <c r="VI27" s="55">
        <v>0.1069</v>
      </c>
      <c r="VJ27" s="55">
        <v>3.0700000000000002E-2</v>
      </c>
      <c r="VK27" s="55">
        <v>-9.7900000000000001E-2</v>
      </c>
      <c r="VL27" s="55">
        <v>-0.1067</v>
      </c>
      <c r="VM27" s="55">
        <v>-0.14510000000000001</v>
      </c>
      <c r="VN27" s="54">
        <v>-0.09</v>
      </c>
      <c r="VO27" s="55">
        <v>-4.7300000000000002E-2</v>
      </c>
      <c r="VP27" s="55">
        <v>1.7299999999999999E-2</v>
      </c>
      <c r="VQ27" s="55">
        <v>-1.72E-2</v>
      </c>
      <c r="VR27" s="55">
        <v>8.9999999999999998E-4</v>
      </c>
      <c r="VS27" s="55">
        <v>5.9499999999999997E-2</v>
      </c>
      <c r="VT27" s="55">
        <v>2.8999999999999998E-3</v>
      </c>
      <c r="VU27" s="55">
        <v>3.8199999999999998E-2</v>
      </c>
      <c r="VV27" s="55">
        <v>4.3200000000000002E-2</v>
      </c>
      <c r="VW27" s="55">
        <v>2.7400000000000001E-2</v>
      </c>
      <c r="VX27" s="55">
        <v>0.2298</v>
      </c>
      <c r="VY27" s="55">
        <v>0.40649999999999997</v>
      </c>
      <c r="VZ27" s="55">
        <v>5.0200000000000002E-2</v>
      </c>
      <c r="WA27" s="55">
        <v>2.9499999999999998E-2</v>
      </c>
      <c r="WB27" s="55">
        <v>8.6300000000000002E-2</v>
      </c>
      <c r="WC27" s="55">
        <v>6.7199999999999996E-2</v>
      </c>
      <c r="WD27" s="55">
        <v>0.11990000000000001</v>
      </c>
      <c r="WE27" s="55">
        <v>8.1500000000000003E-2</v>
      </c>
      <c r="WF27" s="55">
        <v>-3.2500000000000001E-2</v>
      </c>
      <c r="WG27" s="55">
        <v>1.9E-2</v>
      </c>
      <c r="WH27" s="55">
        <v>0.1203</v>
      </c>
      <c r="WI27" s="55">
        <v>6.7199999999999996E-2</v>
      </c>
      <c r="WJ27" s="55">
        <v>6.25E-2</v>
      </c>
      <c r="WK27" s="55">
        <v>7.46E-2</v>
      </c>
      <c r="WL27" s="55">
        <v>1.29E-2</v>
      </c>
      <c r="WM27" s="55">
        <v>6.7900000000000002E-2</v>
      </c>
      <c r="WN27" s="55">
        <v>-1.1999999999999999E-3</v>
      </c>
      <c r="WO27" s="55">
        <v>2.5999999999999999E-3</v>
      </c>
      <c r="WP27" s="55">
        <v>7.2099999999999997E-2</v>
      </c>
      <c r="WQ27" s="55">
        <v>0.1164</v>
      </c>
      <c r="WR27" s="55">
        <v>0.1012</v>
      </c>
      <c r="WS27" s="55">
        <v>-0.1114</v>
      </c>
      <c r="WT27" s="55">
        <v>-7.8299999999999995E-2</v>
      </c>
      <c r="WU27" s="55">
        <v>6.3E-3</v>
      </c>
      <c r="WV27" s="55">
        <v>0.11119999999999999</v>
      </c>
      <c r="WW27" s="55">
        <v>0.27489999999999998</v>
      </c>
      <c r="WX27" s="55">
        <v>-4.0300000000000002E-2</v>
      </c>
      <c r="WY27" s="55">
        <v>-8.7900000000000006E-2</v>
      </c>
      <c r="WZ27" s="55">
        <v>-0.16969999999999999</v>
      </c>
      <c r="XA27" s="55">
        <v>-6.7000000000000004E-2</v>
      </c>
      <c r="XB27" s="55">
        <v>-1E-3</v>
      </c>
      <c r="XC27" s="55">
        <v>0.12959999999999999</v>
      </c>
      <c r="XD27" s="55">
        <v>0.16639999999999999</v>
      </c>
      <c r="XE27" s="55">
        <v>0.1187</v>
      </c>
      <c r="XF27" s="55">
        <v>2.8000000000000001E-2</v>
      </c>
      <c r="XG27" s="55">
        <v>-1.0800000000000001E-2</v>
      </c>
      <c r="XH27" s="55">
        <v>-1.7999999999999999E-2</v>
      </c>
      <c r="XI27" s="55">
        <v>8.4500000000000006E-2</v>
      </c>
      <c r="XJ27" s="55">
        <v>0.1188</v>
      </c>
      <c r="XK27" s="55">
        <v>0.2205</v>
      </c>
      <c r="XL27" s="55">
        <v>-2.5399999999999999E-2</v>
      </c>
      <c r="XM27" s="55">
        <v>-2.9399999999999999E-2</v>
      </c>
      <c r="XN27" s="55">
        <v>-4.9599999999999998E-2</v>
      </c>
      <c r="XO27" s="55">
        <v>-8.9700000000000002E-2</v>
      </c>
      <c r="XP27" s="55">
        <v>-0.15029999999999999</v>
      </c>
      <c r="XQ27" s="55">
        <v>3.5700000000000003E-2</v>
      </c>
      <c r="XR27" s="55">
        <v>1.0200000000000001E-2</v>
      </c>
      <c r="XS27" s="55">
        <v>6.7599999999999993E-2</v>
      </c>
      <c r="XT27" s="55">
        <v>0.12839999999999999</v>
      </c>
      <c r="XU27" s="55">
        <v>0.14549999999999999</v>
      </c>
      <c r="XV27" s="55">
        <v>3.9899999999999998E-2</v>
      </c>
      <c r="XW27" s="55">
        <v>0.1019</v>
      </c>
      <c r="XX27" s="55">
        <v>0.16719999999999999</v>
      </c>
      <c r="XY27" s="55">
        <v>-0.40610000000000002</v>
      </c>
      <c r="XZ27" s="55">
        <v>-1.9800000000000002E-2</v>
      </c>
      <c r="YA27" s="55">
        <v>0.10349999999999999</v>
      </c>
      <c r="YB27" s="55">
        <v>4.3400000000000001E-2</v>
      </c>
      <c r="YC27" s="55">
        <v>-0.13750000000000001</v>
      </c>
      <c r="YD27" s="55">
        <v>-0.21110000000000001</v>
      </c>
      <c r="YE27" s="55">
        <v>-0.1484</v>
      </c>
      <c r="YF27" s="55">
        <v>1.6E-2</v>
      </c>
      <c r="YG27" s="55">
        <v>2.06E-2</v>
      </c>
      <c r="YH27" s="55">
        <v>2.3400000000000001E-2</v>
      </c>
      <c r="YI27" s="55">
        <v>-4.82E-2</v>
      </c>
      <c r="YJ27" s="55">
        <v>-0.15459999999999999</v>
      </c>
      <c r="YK27" s="55">
        <v>-0.16589999999999999</v>
      </c>
    </row>
    <row r="28" spans="1:661" x14ac:dyDescent="0.35">
      <c r="A28" s="66" t="s">
        <v>26</v>
      </c>
      <c r="B28" s="66" t="s">
        <v>41</v>
      </c>
      <c r="C28" s="54">
        <v>0.08</v>
      </c>
      <c r="D28" s="54">
        <v>0.09</v>
      </c>
      <c r="E28" s="54">
        <v>0</v>
      </c>
      <c r="F28" s="54">
        <v>0.05</v>
      </c>
      <c r="G28" s="54">
        <v>-0.06</v>
      </c>
      <c r="H28" s="54">
        <v>0.02</v>
      </c>
      <c r="I28" s="54">
        <v>-0.09</v>
      </c>
      <c r="J28" s="54">
        <v>-0.04</v>
      </c>
      <c r="K28" s="54">
        <v>-0.13</v>
      </c>
      <c r="L28" s="54">
        <v>-0.16</v>
      </c>
      <c r="M28" s="54">
        <v>-0.15</v>
      </c>
      <c r="N28" s="54">
        <v>-0.12</v>
      </c>
      <c r="O28" s="54">
        <v>-0.06</v>
      </c>
      <c r="P28" s="54">
        <v>-0.18</v>
      </c>
      <c r="Q28" s="54">
        <v>-0.15</v>
      </c>
      <c r="R28" s="54">
        <v>-0.23</v>
      </c>
      <c r="S28" s="54">
        <v>-0.13</v>
      </c>
      <c r="T28" s="54">
        <v>-0.12</v>
      </c>
      <c r="U28" s="54">
        <v>-0.02</v>
      </c>
      <c r="V28" s="54">
        <v>-0.04</v>
      </c>
      <c r="W28" s="54">
        <v>-0.23</v>
      </c>
      <c r="X28" s="54">
        <v>-0.19</v>
      </c>
      <c r="Y28" s="54">
        <v>-0.02</v>
      </c>
      <c r="Z28" s="54">
        <v>-0.06</v>
      </c>
      <c r="AA28" s="54">
        <v>-0.17</v>
      </c>
      <c r="AB28" s="54">
        <v>-0.2</v>
      </c>
      <c r="AC28" s="54">
        <v>-0.38</v>
      </c>
      <c r="AD28" s="54">
        <v>-0.56999999999999995</v>
      </c>
      <c r="AE28" s="54">
        <v>-0.73</v>
      </c>
      <c r="AF28" s="54">
        <v>-0.81</v>
      </c>
      <c r="AG28" s="55">
        <v>-0.71240000000000003</v>
      </c>
      <c r="AH28" s="55">
        <v>-0.83520000000000005</v>
      </c>
      <c r="AI28" s="55">
        <v>-0.91879999999999995</v>
      </c>
      <c r="AJ28" s="55">
        <v>-0.94789999999999996</v>
      </c>
      <c r="AK28" s="55">
        <v>-0.95169999999999999</v>
      </c>
      <c r="AL28" s="55">
        <v>-0.96340000000000003</v>
      </c>
      <c r="AM28" s="55">
        <v>-0.97650000000000003</v>
      </c>
      <c r="AN28" s="55">
        <v>-0.98350000000000004</v>
      </c>
      <c r="AO28" s="55">
        <v>-0.96330000000000005</v>
      </c>
      <c r="AP28" s="55">
        <v>-0.95430000000000004</v>
      </c>
      <c r="AQ28" s="55">
        <v>-0.98929999999999996</v>
      </c>
      <c r="AR28" s="55">
        <v>-0.98429999999999995</v>
      </c>
      <c r="AS28" s="55">
        <v>-0.97070000000000001</v>
      </c>
      <c r="AT28" s="55">
        <v>-0.97440000000000004</v>
      </c>
      <c r="AU28" s="55">
        <v>-0.98809999999999998</v>
      </c>
      <c r="AV28" s="55">
        <v>-0.98799999999999999</v>
      </c>
      <c r="AW28" s="55">
        <v>-0.98460000000000003</v>
      </c>
      <c r="AX28" s="55">
        <v>-0.99450000000000005</v>
      </c>
      <c r="AY28" s="55">
        <v>-0.96440000000000003</v>
      </c>
      <c r="AZ28" s="55">
        <v>-0.99029999999999996</v>
      </c>
      <c r="BA28" s="55">
        <v>-0.99339999999999995</v>
      </c>
      <c r="BB28" s="54">
        <v>-1</v>
      </c>
      <c r="BC28" s="55">
        <v>-0.99780000000000002</v>
      </c>
      <c r="BD28" s="55">
        <v>-0.99260000000000004</v>
      </c>
      <c r="BE28" s="55">
        <v>-0.99450000000000005</v>
      </c>
      <c r="BF28" s="54">
        <v>-1</v>
      </c>
      <c r="BG28" s="55">
        <v>-0.99219999999999997</v>
      </c>
      <c r="BH28" s="55">
        <v>-0.99860000000000004</v>
      </c>
      <c r="BI28" s="55">
        <v>-0.996</v>
      </c>
      <c r="BJ28" s="55">
        <v>-0.99039999999999995</v>
      </c>
      <c r="BK28" s="55">
        <v>-0.99119999999999997</v>
      </c>
      <c r="BL28" s="55">
        <v>-0.99180000000000001</v>
      </c>
      <c r="BM28" s="54">
        <v>-1</v>
      </c>
      <c r="BN28" s="55">
        <v>-0.98599999999999999</v>
      </c>
      <c r="BO28" s="55">
        <v>-0.99119999999999997</v>
      </c>
      <c r="BP28" s="55">
        <v>-0.99370000000000003</v>
      </c>
      <c r="BQ28" s="55">
        <v>-0.99260000000000004</v>
      </c>
      <c r="BR28" s="55">
        <v>-0.98740000000000006</v>
      </c>
      <c r="BS28" s="55">
        <v>-0.997</v>
      </c>
      <c r="BT28" s="55">
        <v>-0.98740000000000006</v>
      </c>
      <c r="BU28" s="55">
        <v>-0.98850000000000005</v>
      </c>
      <c r="BV28" s="55">
        <v>-0.99139999999999995</v>
      </c>
      <c r="BW28" s="55">
        <v>-0.98060000000000003</v>
      </c>
      <c r="BX28" s="55">
        <v>-0.97989999999999999</v>
      </c>
      <c r="BY28" s="55">
        <v>-0.9909</v>
      </c>
      <c r="BZ28" s="55">
        <v>-0.97099999999999997</v>
      </c>
      <c r="CA28" s="55">
        <v>-0.95820000000000005</v>
      </c>
      <c r="CB28" s="55">
        <v>-0.94269999999999998</v>
      </c>
      <c r="CC28" s="55">
        <v>-0.98360000000000003</v>
      </c>
      <c r="CD28" s="55">
        <v>-0.95850000000000002</v>
      </c>
      <c r="CE28" s="55">
        <v>-0.98380000000000001</v>
      </c>
      <c r="CF28" s="55">
        <v>-0.94630000000000003</v>
      </c>
      <c r="CG28" s="55">
        <v>-0.8629</v>
      </c>
      <c r="CH28" s="55">
        <v>-0.96230000000000004</v>
      </c>
      <c r="CI28" s="55">
        <v>-0.95640000000000003</v>
      </c>
      <c r="CJ28" s="55">
        <v>-0.96050000000000002</v>
      </c>
      <c r="CK28" s="55">
        <v>-0.90910000000000002</v>
      </c>
      <c r="CL28" s="55">
        <v>-0.88959999999999995</v>
      </c>
      <c r="CM28" s="55">
        <v>-0.92020000000000002</v>
      </c>
      <c r="CN28" s="55">
        <v>-0.9133</v>
      </c>
      <c r="CO28" s="55">
        <v>-0.87560000000000004</v>
      </c>
      <c r="CP28" s="55">
        <v>-0.85340000000000005</v>
      </c>
      <c r="CQ28" s="55">
        <v>-0.85070000000000001</v>
      </c>
      <c r="CR28" s="55">
        <v>-0.8296</v>
      </c>
      <c r="CS28" s="55">
        <v>-0.80149999999999999</v>
      </c>
      <c r="CT28" s="55">
        <v>-0.83460000000000001</v>
      </c>
      <c r="CU28" s="55">
        <v>-0.85809999999999997</v>
      </c>
      <c r="CV28" s="55">
        <v>-0.86939999999999995</v>
      </c>
      <c r="CW28" s="55">
        <v>-0.7833</v>
      </c>
      <c r="CX28" s="55">
        <v>-0.8266</v>
      </c>
      <c r="CY28" s="55">
        <v>-0.77290000000000003</v>
      </c>
      <c r="CZ28" s="55">
        <v>-0.79379999999999995</v>
      </c>
      <c r="DA28" s="55">
        <v>-0.74270000000000003</v>
      </c>
      <c r="DB28" s="55">
        <v>-0.77690000000000003</v>
      </c>
      <c r="DC28" s="55">
        <v>-0.75639999999999996</v>
      </c>
      <c r="DD28" s="55">
        <v>-0.73250000000000004</v>
      </c>
      <c r="DE28" s="55">
        <v>-0.74270000000000003</v>
      </c>
      <c r="DF28" s="55">
        <v>-0.76090000000000002</v>
      </c>
      <c r="DG28" s="55">
        <v>-0.65969999999999995</v>
      </c>
      <c r="DH28" s="55">
        <v>-0.68089999999999995</v>
      </c>
      <c r="DI28" s="55">
        <v>-0.69689999999999996</v>
      </c>
      <c r="DJ28" s="55">
        <v>-0.68210000000000004</v>
      </c>
      <c r="DK28" s="55">
        <v>-0.81399999999999995</v>
      </c>
      <c r="DL28" s="55">
        <v>-0.78039999999999998</v>
      </c>
      <c r="DM28" s="55">
        <v>-0.71109999999999995</v>
      </c>
      <c r="DN28" s="55">
        <v>-0.67720000000000002</v>
      </c>
      <c r="DO28" s="55">
        <v>-0.70499999999999996</v>
      </c>
      <c r="DP28" s="55">
        <v>-0.80530000000000002</v>
      </c>
      <c r="DQ28" s="55">
        <v>-0.75829999999999997</v>
      </c>
      <c r="DR28" s="55">
        <v>-0.65269999999999995</v>
      </c>
      <c r="DS28" s="55">
        <v>-0.66139999999999999</v>
      </c>
      <c r="DT28" s="55">
        <v>-0.7097</v>
      </c>
      <c r="DU28" s="55">
        <v>-0.59750000000000003</v>
      </c>
      <c r="DV28" s="55">
        <v>-0.62609999999999999</v>
      </c>
      <c r="DW28" s="55">
        <v>-0.46450000000000002</v>
      </c>
      <c r="DX28" s="55">
        <v>-0.59399999999999997</v>
      </c>
      <c r="DY28" s="55">
        <v>-0.6109</v>
      </c>
      <c r="DZ28" s="54">
        <v>-0.65</v>
      </c>
      <c r="EA28" s="55">
        <v>-0.51990000000000003</v>
      </c>
      <c r="EB28" s="55">
        <v>-0.50939999999999996</v>
      </c>
      <c r="EC28" s="55">
        <v>-0.57269999999999999</v>
      </c>
      <c r="ED28" s="55">
        <v>-0.54379999999999995</v>
      </c>
      <c r="EE28" s="55">
        <v>-0.67900000000000005</v>
      </c>
      <c r="EF28" s="55">
        <v>-0.62670000000000003</v>
      </c>
      <c r="EG28" s="55">
        <v>-0.59919999999999995</v>
      </c>
      <c r="EH28" s="55">
        <v>-0.57779999999999998</v>
      </c>
      <c r="EI28" s="55">
        <v>-0.4924</v>
      </c>
      <c r="EJ28" s="55">
        <v>-0.54620000000000002</v>
      </c>
      <c r="EK28" s="55">
        <v>-0.51239999999999997</v>
      </c>
      <c r="EL28" s="55">
        <v>-0.57330000000000003</v>
      </c>
      <c r="EM28" s="55">
        <v>-0.59379999999999999</v>
      </c>
      <c r="EN28" s="55">
        <v>-0.63629999999999998</v>
      </c>
      <c r="EO28" s="55">
        <v>-0.58309999999999995</v>
      </c>
      <c r="EP28" s="55">
        <v>-0.51649999999999996</v>
      </c>
      <c r="EQ28" s="55">
        <v>-0.47710000000000002</v>
      </c>
      <c r="ER28" s="55">
        <v>-0.57299999999999995</v>
      </c>
      <c r="ES28" s="55">
        <v>-0.65769999999999995</v>
      </c>
      <c r="ET28" s="55">
        <v>-0.63390000000000002</v>
      </c>
      <c r="EU28" s="55">
        <v>-0.61019999999999996</v>
      </c>
      <c r="EV28" s="55">
        <v>-0.6371</v>
      </c>
      <c r="EW28" s="55">
        <v>-0.49759999999999999</v>
      </c>
      <c r="EX28" s="55">
        <v>-0.49380000000000002</v>
      </c>
      <c r="EY28" s="55">
        <v>-0.57379999999999998</v>
      </c>
      <c r="EZ28" s="55">
        <v>-0.59150000000000003</v>
      </c>
      <c r="FA28" s="55">
        <v>-0.57089999999999996</v>
      </c>
      <c r="FB28" s="55">
        <v>-0.53739999999999999</v>
      </c>
      <c r="FC28" s="55">
        <v>-0.52769999999999995</v>
      </c>
      <c r="FD28" s="55">
        <v>-0.53800000000000003</v>
      </c>
      <c r="FE28" s="55">
        <v>-0.439</v>
      </c>
      <c r="FF28" s="55">
        <v>-0.47799999999999998</v>
      </c>
      <c r="FG28" s="55">
        <v>-0.55569999999999997</v>
      </c>
      <c r="FH28" s="55">
        <v>-0.51060000000000005</v>
      </c>
      <c r="FI28" s="55">
        <v>-0.54759999999999998</v>
      </c>
      <c r="FJ28" s="55">
        <v>-0.54269999999999996</v>
      </c>
      <c r="FK28" s="55">
        <v>-0.34470000000000001</v>
      </c>
      <c r="FL28" s="55">
        <v>-0.37419999999999998</v>
      </c>
      <c r="FM28" s="55">
        <v>-0.45689999999999997</v>
      </c>
      <c r="FN28" s="55">
        <v>-0.42459999999999998</v>
      </c>
      <c r="FO28" s="55">
        <v>-0.56200000000000006</v>
      </c>
      <c r="FP28" s="55">
        <v>-0.4592</v>
      </c>
      <c r="FQ28" s="55">
        <v>-0.37040000000000001</v>
      </c>
      <c r="FR28" s="55">
        <v>-0.46039999999999998</v>
      </c>
      <c r="FS28" s="55">
        <v>-0.43319999999999997</v>
      </c>
      <c r="FT28" s="55">
        <v>-0.48180000000000001</v>
      </c>
      <c r="FU28" s="55">
        <v>-0.43640000000000001</v>
      </c>
      <c r="FV28" s="55">
        <v>-0.55310000000000004</v>
      </c>
      <c r="FW28" s="55">
        <v>-0.47889999999999999</v>
      </c>
      <c r="FX28" s="55">
        <v>-0.43830000000000002</v>
      </c>
      <c r="FY28" s="55">
        <v>-0.40720000000000001</v>
      </c>
      <c r="FZ28" s="55">
        <v>-0.38790000000000002</v>
      </c>
      <c r="GA28" s="55">
        <v>-0.51439999999999997</v>
      </c>
      <c r="GB28" s="55">
        <v>-0.3458</v>
      </c>
      <c r="GC28" s="55">
        <v>-0.39750000000000002</v>
      </c>
      <c r="GD28" s="55">
        <v>-0.37669999999999998</v>
      </c>
      <c r="GE28" s="54">
        <v>-0.32</v>
      </c>
      <c r="GF28" s="55">
        <v>-0.28449999999999998</v>
      </c>
      <c r="GG28" s="55">
        <v>-0.33979999999999999</v>
      </c>
      <c r="GH28" s="55">
        <v>-0.2918</v>
      </c>
      <c r="GI28" s="55">
        <v>-0.25790000000000002</v>
      </c>
      <c r="GJ28" s="55">
        <v>-0.32969999999999999</v>
      </c>
      <c r="GK28" s="55">
        <v>-0.41949999999999998</v>
      </c>
      <c r="GL28" s="55">
        <v>-0.3049</v>
      </c>
      <c r="GM28" s="55">
        <v>-0.31909999999999999</v>
      </c>
      <c r="GN28" s="55">
        <v>-0.33939999999999998</v>
      </c>
      <c r="GO28" s="55">
        <v>-0.34549999999999997</v>
      </c>
      <c r="GP28" s="55">
        <v>-0.3322</v>
      </c>
      <c r="GQ28" s="55">
        <v>-0.15329999999999999</v>
      </c>
      <c r="GR28" s="55">
        <v>-0.32590000000000002</v>
      </c>
      <c r="GS28" s="55">
        <v>-0.23169999999999999</v>
      </c>
      <c r="GT28" s="55">
        <v>-0.32040000000000002</v>
      </c>
      <c r="GU28" s="55">
        <v>-0.2298</v>
      </c>
      <c r="GV28" s="55">
        <v>-2.0999999999999999E-3</v>
      </c>
      <c r="GW28" s="55">
        <v>-0.28210000000000002</v>
      </c>
      <c r="GX28" s="55">
        <v>-0.27289999999999998</v>
      </c>
      <c r="GY28" s="55">
        <v>-0.3024</v>
      </c>
      <c r="GZ28" s="55">
        <v>-0.21490000000000001</v>
      </c>
      <c r="HA28" s="55">
        <v>-7.1400000000000005E-2</v>
      </c>
      <c r="HB28" s="55">
        <v>-0.18340000000000001</v>
      </c>
      <c r="HC28" s="55">
        <v>-0.3977</v>
      </c>
      <c r="HD28" s="55">
        <v>-0.45900000000000002</v>
      </c>
      <c r="HE28" s="55">
        <v>0.3876</v>
      </c>
      <c r="HF28" s="55">
        <v>-4.9500000000000002E-2</v>
      </c>
      <c r="HG28" s="55">
        <v>-0.30769999999999997</v>
      </c>
      <c r="HH28" s="55">
        <v>-0.31059999999999999</v>
      </c>
      <c r="HI28" s="55">
        <v>-0.222</v>
      </c>
      <c r="HJ28" s="55">
        <v>-0.28689999999999999</v>
      </c>
      <c r="HK28" s="55">
        <v>-0.32740000000000002</v>
      </c>
      <c r="HL28" s="55">
        <v>-0.18379999999999999</v>
      </c>
      <c r="HM28" s="55">
        <v>-0.20960000000000001</v>
      </c>
      <c r="HN28" s="55">
        <v>-0.17730000000000001</v>
      </c>
      <c r="HO28" s="55">
        <v>-7.7600000000000002E-2</v>
      </c>
      <c r="HP28" s="55">
        <v>-0.17199999999999999</v>
      </c>
      <c r="HQ28" s="55">
        <v>-0.187</v>
      </c>
      <c r="HR28" s="55">
        <v>-0.223</v>
      </c>
      <c r="HS28" s="55">
        <v>-0.20169999999999999</v>
      </c>
      <c r="HT28" s="55">
        <v>-0.18029999999999999</v>
      </c>
      <c r="HU28" s="55">
        <v>-0.1462</v>
      </c>
      <c r="HV28" s="54">
        <v>-0.14000000000000001</v>
      </c>
      <c r="HW28" s="55">
        <v>-3.3999999999999998E-3</v>
      </c>
      <c r="HX28" s="55">
        <v>2.1000000000000001E-2</v>
      </c>
      <c r="HY28" s="55">
        <v>0.23849999999999999</v>
      </c>
      <c r="HZ28" s="55">
        <v>7.1000000000000004E-3</v>
      </c>
      <c r="IA28" s="55">
        <v>-0.14230000000000001</v>
      </c>
      <c r="IB28" s="55">
        <v>-0.1439</v>
      </c>
      <c r="IC28" s="55">
        <v>-0.16389999999999999</v>
      </c>
      <c r="ID28" s="55">
        <v>-0.1091</v>
      </c>
      <c r="IE28" s="55">
        <v>-0.1547</v>
      </c>
      <c r="IF28" s="55">
        <v>-0.1028</v>
      </c>
      <c r="IG28" s="55">
        <v>-0.26500000000000001</v>
      </c>
      <c r="IH28" s="55">
        <v>-0.22289999999999999</v>
      </c>
      <c r="II28" s="55">
        <v>-0.19009999999999999</v>
      </c>
      <c r="IJ28" s="55">
        <v>-0.1215</v>
      </c>
      <c r="IK28" s="55">
        <v>-0.16270000000000001</v>
      </c>
      <c r="IL28" s="55">
        <v>-3.1899999999999998E-2</v>
      </c>
      <c r="IM28" s="55">
        <v>-1.0699999999999999E-2</v>
      </c>
      <c r="IN28" s="55">
        <v>-0.21820000000000001</v>
      </c>
      <c r="IO28" s="55">
        <v>-0.2535</v>
      </c>
      <c r="IP28" s="55">
        <v>-0.2467</v>
      </c>
      <c r="IQ28" s="55">
        <v>-0.1313</v>
      </c>
      <c r="IR28" s="55">
        <v>-0.1186</v>
      </c>
      <c r="IS28" s="55">
        <v>-9.9299999999999999E-2</v>
      </c>
      <c r="IT28" s="55">
        <v>-8.9300000000000004E-2</v>
      </c>
      <c r="IU28" s="55">
        <v>-0.183</v>
      </c>
      <c r="IV28" s="55">
        <v>-0.15459999999999999</v>
      </c>
      <c r="IW28" s="55">
        <v>-7.1999999999999998E-3</v>
      </c>
      <c r="IX28" s="55">
        <v>-0.56859999999999999</v>
      </c>
      <c r="IY28" s="55">
        <v>-0.83560000000000001</v>
      </c>
      <c r="IZ28" s="55">
        <v>-0.76839999999999997</v>
      </c>
      <c r="JA28" s="55">
        <v>-0.43769999999999998</v>
      </c>
      <c r="JB28" s="55">
        <v>-0.5272</v>
      </c>
      <c r="JC28" s="55">
        <v>-0.57879999999999998</v>
      </c>
      <c r="JD28" s="55">
        <v>-0.53580000000000005</v>
      </c>
      <c r="JE28" s="55">
        <v>-0.52080000000000004</v>
      </c>
      <c r="JF28" s="55">
        <v>-0.79769999999999996</v>
      </c>
      <c r="JG28" s="55">
        <v>-0.76519999999999999</v>
      </c>
      <c r="JH28" s="55">
        <v>-0.3977</v>
      </c>
      <c r="JI28" s="55">
        <v>-0.4677</v>
      </c>
      <c r="JJ28" s="55">
        <v>-0.53169999999999995</v>
      </c>
      <c r="JK28" s="55">
        <v>-0.51119999999999999</v>
      </c>
      <c r="JL28" s="55">
        <v>-0.2475</v>
      </c>
      <c r="JM28" s="55">
        <v>-0.2525</v>
      </c>
      <c r="JN28" s="55">
        <v>-0.31240000000000001</v>
      </c>
      <c r="JO28" s="55">
        <v>-0.25430000000000003</v>
      </c>
      <c r="JP28" s="55">
        <v>-0.25040000000000001</v>
      </c>
      <c r="JQ28" s="55">
        <v>-0.26519999999999999</v>
      </c>
      <c r="JR28" s="55">
        <v>-0.22889999999999999</v>
      </c>
      <c r="JS28" s="54">
        <v>-0.17</v>
      </c>
      <c r="JT28" s="55">
        <v>-9.4899999999999998E-2</v>
      </c>
      <c r="JU28" s="55">
        <v>-0.2084</v>
      </c>
      <c r="JV28" s="55">
        <v>-0.29809999999999998</v>
      </c>
      <c r="JW28" s="55">
        <v>-0.29220000000000002</v>
      </c>
      <c r="JX28" s="55">
        <v>-0.26190000000000002</v>
      </c>
      <c r="JY28" s="55">
        <v>-0.21260000000000001</v>
      </c>
      <c r="JZ28" s="55">
        <v>-0.2356</v>
      </c>
      <c r="KA28" s="55">
        <v>-0.24440000000000001</v>
      </c>
      <c r="KB28" s="55">
        <v>-0.33450000000000002</v>
      </c>
      <c r="KC28" s="55">
        <v>-0.34849999999999998</v>
      </c>
      <c r="KD28" s="55">
        <v>-0.39240000000000003</v>
      </c>
      <c r="KE28" s="55">
        <v>-0.28760000000000002</v>
      </c>
      <c r="KF28" s="55">
        <v>-0.29980000000000001</v>
      </c>
      <c r="KG28" s="55">
        <v>-0.24940000000000001</v>
      </c>
      <c r="KH28" s="55">
        <v>-0.15690000000000001</v>
      </c>
      <c r="KI28" s="55">
        <v>-0.31580000000000003</v>
      </c>
      <c r="KJ28" s="55">
        <v>-0.29799999999999999</v>
      </c>
      <c r="KK28" s="55">
        <v>-0.2641</v>
      </c>
      <c r="KL28" s="55">
        <v>-0.3211</v>
      </c>
      <c r="KM28" s="55">
        <v>-0.26650000000000001</v>
      </c>
      <c r="KN28" s="55">
        <v>-0.2321</v>
      </c>
      <c r="KO28" s="55">
        <v>-0.15240000000000001</v>
      </c>
      <c r="KP28" s="55">
        <v>-0.2591</v>
      </c>
      <c r="KQ28" s="55">
        <v>-0.3826</v>
      </c>
      <c r="KR28" s="55">
        <v>-0.33129999999999998</v>
      </c>
      <c r="KS28" s="55">
        <v>-0.3533</v>
      </c>
      <c r="KT28" s="55">
        <v>-0.24299999999999999</v>
      </c>
      <c r="KU28" s="55">
        <v>-0.20610000000000001</v>
      </c>
      <c r="KV28" s="55">
        <v>-0.1888</v>
      </c>
      <c r="KW28" s="55">
        <v>-0.37869999999999998</v>
      </c>
      <c r="KX28" s="55">
        <v>-0.34139999999999998</v>
      </c>
      <c r="KY28" s="55">
        <v>-5.4999999999999997E-3</v>
      </c>
      <c r="KZ28" s="55">
        <v>0.13250000000000001</v>
      </c>
      <c r="LA28" s="55">
        <v>-0.52910000000000001</v>
      </c>
      <c r="LB28" s="55">
        <v>-0.66649999999999998</v>
      </c>
      <c r="LC28" s="55">
        <v>-0.61460000000000004</v>
      </c>
      <c r="LD28" s="55">
        <v>-0.49519999999999997</v>
      </c>
      <c r="LE28" s="55">
        <v>-0.47410000000000002</v>
      </c>
      <c r="LF28" s="55">
        <v>-0.40260000000000001</v>
      </c>
      <c r="LG28" s="55">
        <v>-0.27800000000000002</v>
      </c>
      <c r="LH28" s="55">
        <v>-0.4017</v>
      </c>
      <c r="LI28" s="55">
        <v>-0.56399999999999995</v>
      </c>
      <c r="LJ28" s="55">
        <v>-0.50170000000000003</v>
      </c>
      <c r="LK28" s="55">
        <v>-0.39989999999999998</v>
      </c>
      <c r="LL28" s="55">
        <v>-0.2762</v>
      </c>
      <c r="LM28" s="55">
        <v>-0.42259999999999998</v>
      </c>
      <c r="LN28" s="55">
        <v>-0.48599999999999999</v>
      </c>
      <c r="LO28" s="55">
        <v>-0.3987</v>
      </c>
      <c r="LP28" s="55">
        <v>-0.56879999999999997</v>
      </c>
      <c r="LQ28" s="55">
        <v>-0.50949999999999995</v>
      </c>
      <c r="LR28" s="55">
        <v>-0.48659999999999998</v>
      </c>
      <c r="LS28" s="55">
        <v>-0.42280000000000001</v>
      </c>
      <c r="LT28" s="55">
        <v>-0.43569999999999998</v>
      </c>
      <c r="LU28" s="55">
        <v>-0.51539999999999997</v>
      </c>
      <c r="LV28" s="55">
        <v>-0.46929999999999999</v>
      </c>
      <c r="LW28" s="55">
        <v>-0.34570000000000001</v>
      </c>
      <c r="LX28" s="55">
        <v>-0.53649999999999998</v>
      </c>
      <c r="LY28" s="55">
        <v>-0.52110000000000001</v>
      </c>
      <c r="LZ28" s="55">
        <v>-0.46410000000000001</v>
      </c>
      <c r="MA28" s="55">
        <v>-0.50460000000000005</v>
      </c>
      <c r="MB28" s="55">
        <v>-0.49009999999999998</v>
      </c>
      <c r="MC28" s="55">
        <v>-0.4582</v>
      </c>
      <c r="MD28" s="55">
        <v>-0.50249999999999995</v>
      </c>
      <c r="ME28" s="55">
        <v>-0.4748</v>
      </c>
      <c r="MF28" s="55">
        <v>-0.58860000000000001</v>
      </c>
      <c r="MG28" s="54">
        <v>-0.59</v>
      </c>
      <c r="MH28" s="55">
        <v>-0.59030000000000005</v>
      </c>
      <c r="MI28" s="55">
        <v>-0.55830000000000002</v>
      </c>
      <c r="MJ28" s="55">
        <v>-0.52669999999999995</v>
      </c>
      <c r="MK28" s="55">
        <v>-0.51900000000000002</v>
      </c>
      <c r="ML28" s="55">
        <v>-0.43990000000000001</v>
      </c>
      <c r="MM28" s="55">
        <v>-0.41449999999999998</v>
      </c>
      <c r="MN28" s="55">
        <v>-0.43230000000000002</v>
      </c>
      <c r="MO28" s="55">
        <v>-0.54330000000000001</v>
      </c>
      <c r="MP28" s="55">
        <v>-0.49359999999999998</v>
      </c>
      <c r="MQ28" s="55">
        <v>-0.47010000000000002</v>
      </c>
      <c r="MR28" s="55">
        <v>-0.46700000000000003</v>
      </c>
      <c r="MS28" s="55">
        <v>-0.40920000000000001</v>
      </c>
      <c r="MT28" s="55">
        <v>-0.60409999999999997</v>
      </c>
      <c r="MU28" s="55">
        <v>-0.6401</v>
      </c>
      <c r="MV28" s="55">
        <v>-0.5373</v>
      </c>
      <c r="MW28" s="55">
        <v>-0.52329999999999999</v>
      </c>
      <c r="MX28" s="55">
        <v>-0.54090000000000005</v>
      </c>
      <c r="MY28" s="55">
        <v>-0.58140000000000003</v>
      </c>
      <c r="MZ28" s="55">
        <v>-0.29459999999999997</v>
      </c>
      <c r="NA28" s="55">
        <v>6.9400000000000003E-2</v>
      </c>
      <c r="NB28" s="55">
        <v>-0.33660000000000001</v>
      </c>
      <c r="NC28" s="55">
        <v>-0.50209999999999999</v>
      </c>
      <c r="ND28" s="55">
        <v>-0.4839</v>
      </c>
      <c r="NE28" s="55">
        <v>-0.40839999999999999</v>
      </c>
      <c r="NF28" s="55">
        <v>-0.34050000000000002</v>
      </c>
      <c r="NG28" s="55">
        <v>-0.2175</v>
      </c>
      <c r="NH28" s="55">
        <v>-0.34150000000000003</v>
      </c>
      <c r="NI28" s="55">
        <v>-0.43020000000000003</v>
      </c>
      <c r="NJ28" s="55">
        <v>-0.33679999999999999</v>
      </c>
      <c r="NK28" s="55">
        <v>-0.28060000000000002</v>
      </c>
      <c r="NL28" s="55">
        <v>-0.26919999999999999</v>
      </c>
      <c r="NM28" s="55">
        <v>-0.2447</v>
      </c>
      <c r="NN28" s="55">
        <v>-0.14910000000000001</v>
      </c>
      <c r="NO28" s="55">
        <v>-0.193</v>
      </c>
      <c r="NP28" s="55">
        <v>-0.3674</v>
      </c>
      <c r="NQ28" s="55">
        <v>-0.31380000000000002</v>
      </c>
      <c r="NR28" s="55">
        <v>-0.2359</v>
      </c>
      <c r="NS28" s="55">
        <v>-0.1638</v>
      </c>
      <c r="NT28" s="55">
        <v>-2.3400000000000001E-2</v>
      </c>
      <c r="NU28" s="55">
        <v>1.38E-2</v>
      </c>
      <c r="NV28" s="55">
        <v>-6.6699999999999995E-2</v>
      </c>
      <c r="NW28" s="55">
        <v>-0.11990000000000001</v>
      </c>
      <c r="NX28" s="55">
        <v>-0.21390000000000001</v>
      </c>
      <c r="NY28" s="55">
        <v>-0.12939999999999999</v>
      </c>
      <c r="NZ28" s="55">
        <v>-0.11799999999999999</v>
      </c>
      <c r="OA28" s="55">
        <v>1.7000000000000001E-2</v>
      </c>
      <c r="OB28" s="54">
        <v>0</v>
      </c>
      <c r="OC28" s="55">
        <v>9.01E-2</v>
      </c>
      <c r="OD28" s="55">
        <v>-3.4299999999999997E-2</v>
      </c>
      <c r="OE28" s="55">
        <v>-0.1022</v>
      </c>
      <c r="OF28" s="55">
        <v>5.5999999999999999E-3</v>
      </c>
      <c r="OG28" s="55">
        <v>-6.7000000000000004E-2</v>
      </c>
      <c r="OH28" s="55">
        <v>7.3099999999999998E-2</v>
      </c>
      <c r="OI28" s="55">
        <v>0.1444</v>
      </c>
      <c r="OJ28" s="55">
        <v>0.1404</v>
      </c>
      <c r="OK28" s="55">
        <v>-0.10979999999999999</v>
      </c>
      <c r="OL28" s="55">
        <v>-0.15340000000000001</v>
      </c>
      <c r="OM28" s="55">
        <v>-6.93E-2</v>
      </c>
      <c r="ON28" s="55">
        <v>-2.53E-2</v>
      </c>
      <c r="OO28" s="55">
        <v>9.8100000000000007E-2</v>
      </c>
      <c r="OP28" s="55">
        <v>0.1159</v>
      </c>
      <c r="OQ28" s="55">
        <v>0.2059</v>
      </c>
      <c r="OR28" s="55">
        <v>0.25490000000000002</v>
      </c>
      <c r="OS28" s="55">
        <v>0.18340000000000001</v>
      </c>
      <c r="OT28" s="55">
        <v>0.17730000000000001</v>
      </c>
      <c r="OU28" s="55">
        <v>0.32119999999999999</v>
      </c>
      <c r="OV28" s="55">
        <v>-6.5600000000000006E-2</v>
      </c>
      <c r="OW28" s="55">
        <v>2.9899999999999999E-2</v>
      </c>
      <c r="OX28" s="55">
        <v>0.22090000000000001</v>
      </c>
      <c r="OY28" s="55">
        <v>0.20399999999999999</v>
      </c>
      <c r="OZ28" s="55">
        <v>1.6E-2</v>
      </c>
      <c r="PA28" s="55">
        <v>3.1399999999999997E-2</v>
      </c>
      <c r="PB28" s="55">
        <v>0.1318</v>
      </c>
      <c r="PC28" s="55">
        <v>0.28460000000000002</v>
      </c>
      <c r="PD28" s="55">
        <v>0.2253</v>
      </c>
      <c r="PE28" s="55">
        <v>0.25130000000000002</v>
      </c>
      <c r="PF28" s="55">
        <v>-0.2145</v>
      </c>
      <c r="PG28" s="55">
        <v>-0.1268</v>
      </c>
      <c r="PH28" s="55">
        <v>-0.158</v>
      </c>
      <c r="PI28" s="55">
        <v>-4.2200000000000001E-2</v>
      </c>
      <c r="PJ28" s="55">
        <v>0.4405</v>
      </c>
      <c r="PK28" s="55">
        <v>-0.80859999999999999</v>
      </c>
      <c r="PL28" s="55">
        <v>9.2600000000000002E-2</v>
      </c>
      <c r="PM28" s="55">
        <v>-6.7100000000000007E-2</v>
      </c>
      <c r="PN28" s="55">
        <v>1.9099999999999999E-2</v>
      </c>
      <c r="PO28" s="55">
        <v>1.4200000000000001E-2</v>
      </c>
      <c r="PP28" s="55">
        <v>9.2299999999999993E-2</v>
      </c>
      <c r="PQ28" s="55">
        <v>0.23219999999999999</v>
      </c>
      <c r="PR28" s="55">
        <v>0.33660000000000001</v>
      </c>
      <c r="PS28" s="55">
        <v>0.27560000000000001</v>
      </c>
      <c r="PT28" s="55">
        <v>0.2409</v>
      </c>
      <c r="PU28" s="55">
        <v>-3.9800000000000002E-2</v>
      </c>
      <c r="PV28" s="55">
        <v>-9.8299999999999998E-2</v>
      </c>
      <c r="PW28" s="55">
        <v>0.28310000000000002</v>
      </c>
      <c r="PX28" s="55">
        <v>0.40860000000000002</v>
      </c>
      <c r="PY28" s="55">
        <v>0.25669999999999998</v>
      </c>
      <c r="PZ28" s="55">
        <v>0.34570000000000001</v>
      </c>
      <c r="QA28" s="55">
        <v>7.3200000000000001E-2</v>
      </c>
      <c r="QB28" s="55">
        <v>0.1032</v>
      </c>
      <c r="QC28" s="55">
        <v>4.9799999999999997E-2</v>
      </c>
      <c r="QD28" s="55">
        <v>-6.0100000000000001E-2</v>
      </c>
      <c r="QE28" s="55">
        <v>-0.36209999999999998</v>
      </c>
      <c r="QF28" s="55">
        <v>8.3000000000000004E-2</v>
      </c>
      <c r="QG28" s="55">
        <v>0.30990000000000001</v>
      </c>
      <c r="QH28" s="55">
        <v>2.7372999999999998</v>
      </c>
      <c r="QI28" s="55">
        <v>7.3599999999999999E-2</v>
      </c>
      <c r="QJ28" s="55">
        <v>-3.5000000000000003E-2</v>
      </c>
      <c r="QK28" s="54">
        <v>0.12</v>
      </c>
      <c r="QL28" s="55">
        <v>0.17349999999999999</v>
      </c>
      <c r="QM28" s="55">
        <v>0.25180000000000002</v>
      </c>
      <c r="QN28" s="55">
        <v>0.3644</v>
      </c>
      <c r="QO28" s="55">
        <v>0.16209999999999999</v>
      </c>
      <c r="QP28" s="55">
        <v>0.1525</v>
      </c>
      <c r="QQ28" s="55">
        <v>0.2228</v>
      </c>
      <c r="QR28" s="55">
        <v>0.24759999999999999</v>
      </c>
      <c r="QS28" s="55">
        <v>0.24379999999999999</v>
      </c>
      <c r="QT28" s="55">
        <v>0.23719999999999999</v>
      </c>
      <c r="QU28" s="55">
        <v>0.35859999999999997</v>
      </c>
      <c r="QV28" s="55">
        <v>0.33750000000000002</v>
      </c>
      <c r="QW28" s="55">
        <v>0.25559999999999999</v>
      </c>
      <c r="QX28" s="55">
        <v>0.27989999999999998</v>
      </c>
      <c r="QY28" s="55">
        <v>0.28220000000000001</v>
      </c>
      <c r="QZ28" s="55">
        <v>0.22889999999999999</v>
      </c>
      <c r="RA28" s="55">
        <v>0.3044</v>
      </c>
      <c r="RB28" s="55">
        <v>0.6542</v>
      </c>
      <c r="RC28" s="55">
        <v>0.31559999999999999</v>
      </c>
      <c r="RD28" s="55">
        <v>0.2316</v>
      </c>
      <c r="RE28" s="55">
        <v>0.22059999999999999</v>
      </c>
      <c r="RF28" s="55">
        <v>0.20449999999999999</v>
      </c>
      <c r="RG28" s="55">
        <v>0.2276</v>
      </c>
      <c r="RH28" s="55">
        <v>0.2611</v>
      </c>
      <c r="RI28" s="55">
        <v>0.31190000000000001</v>
      </c>
      <c r="RJ28" s="55">
        <v>0.17480000000000001</v>
      </c>
      <c r="RK28" s="55">
        <v>6.2300000000000001E-2</v>
      </c>
      <c r="RL28" s="55">
        <v>2.3199999999999998E-2</v>
      </c>
      <c r="RM28" s="55">
        <v>0.1263</v>
      </c>
      <c r="RN28" s="55">
        <v>0.18310000000000001</v>
      </c>
      <c r="RO28" s="55">
        <v>5.1499999999999997E-2</v>
      </c>
      <c r="RP28" s="55">
        <v>-0.1789</v>
      </c>
      <c r="RQ28" s="55">
        <v>0.2036</v>
      </c>
      <c r="RR28" s="55">
        <v>-1.4800000000000001E-2</v>
      </c>
      <c r="RS28" s="55">
        <v>0.32529999999999998</v>
      </c>
      <c r="RT28" s="55">
        <v>0.26800000000000002</v>
      </c>
      <c r="RU28" s="55">
        <v>0.41189999999999999</v>
      </c>
      <c r="RV28" s="55">
        <v>0.3785</v>
      </c>
      <c r="RW28" s="55">
        <v>1.278</v>
      </c>
      <c r="RX28" s="55">
        <v>0.31459999999999999</v>
      </c>
      <c r="RY28" s="55">
        <v>0.18479999999999999</v>
      </c>
      <c r="RZ28" s="55">
        <v>0.14050000000000001</v>
      </c>
      <c r="SA28" s="55">
        <v>0.3664</v>
      </c>
      <c r="SB28" s="55">
        <v>0.29149999999999998</v>
      </c>
      <c r="SC28" s="55">
        <v>0.36330000000000001</v>
      </c>
      <c r="SD28" s="55">
        <v>0.5131</v>
      </c>
      <c r="SE28" s="55">
        <v>0.3226</v>
      </c>
      <c r="SF28" s="55">
        <v>-0.49940000000000001</v>
      </c>
      <c r="SG28" s="55">
        <v>0.37159999999999999</v>
      </c>
      <c r="SH28" s="55">
        <v>0.3271</v>
      </c>
      <c r="SI28" s="55">
        <v>0.35460000000000003</v>
      </c>
      <c r="SJ28" s="55">
        <v>0.40920000000000001</v>
      </c>
      <c r="SK28" s="55">
        <v>0.79190000000000005</v>
      </c>
      <c r="SL28" s="55">
        <v>0.48670000000000002</v>
      </c>
      <c r="SM28" s="55">
        <v>0.37680000000000002</v>
      </c>
      <c r="SN28" s="55">
        <v>0.25380000000000003</v>
      </c>
      <c r="SO28" s="55">
        <v>0.2651</v>
      </c>
      <c r="SP28" s="55">
        <v>0.34029999999999999</v>
      </c>
      <c r="SQ28" s="55">
        <v>0.31919999999999998</v>
      </c>
      <c r="SR28" s="55">
        <v>0.40550000000000003</v>
      </c>
      <c r="SS28" s="55">
        <v>0.19120000000000001</v>
      </c>
      <c r="ST28" s="55">
        <v>6.3399999999999998E-2</v>
      </c>
      <c r="SU28" s="55">
        <v>9.1999999999999998E-2</v>
      </c>
      <c r="SV28" s="55">
        <v>0.19989999999999999</v>
      </c>
      <c r="SW28" s="55">
        <v>0.35489999999999999</v>
      </c>
      <c r="SX28" s="55">
        <v>0.31340000000000001</v>
      </c>
      <c r="SY28" s="55">
        <v>0.48280000000000001</v>
      </c>
      <c r="SZ28" s="55">
        <v>0.24390000000000001</v>
      </c>
      <c r="TA28" s="55">
        <v>0.32429999999999998</v>
      </c>
      <c r="TB28" s="55">
        <v>0.31169999999999998</v>
      </c>
      <c r="TC28" s="55">
        <v>0.19589999999999999</v>
      </c>
      <c r="TD28" s="55">
        <v>0.22509999999999999</v>
      </c>
      <c r="TE28" s="55">
        <v>0.27239999999999998</v>
      </c>
      <c r="TF28" s="55">
        <v>0.34849999999999998</v>
      </c>
      <c r="TG28" s="55">
        <v>0.23730000000000001</v>
      </c>
      <c r="TH28" s="55">
        <v>0.1993</v>
      </c>
      <c r="TI28" s="55">
        <v>0.17380000000000001</v>
      </c>
      <c r="TJ28" s="55">
        <v>0.19339999999999999</v>
      </c>
      <c r="TK28" s="55">
        <v>0.24890000000000001</v>
      </c>
      <c r="TL28" s="55">
        <v>0.1193</v>
      </c>
      <c r="TM28" s="55">
        <v>0.36109999999999998</v>
      </c>
      <c r="TN28" s="55">
        <v>0.21629999999999999</v>
      </c>
      <c r="TO28" s="55">
        <v>0.19639999999999999</v>
      </c>
      <c r="TP28" s="55">
        <v>0.13789999999999999</v>
      </c>
      <c r="TQ28" s="55">
        <v>6.5500000000000003E-2</v>
      </c>
      <c r="TR28" s="55">
        <v>6.8900000000000003E-2</v>
      </c>
      <c r="TS28" s="55">
        <v>9.8400000000000001E-2</v>
      </c>
      <c r="TT28" s="55">
        <v>0.22509999999999999</v>
      </c>
      <c r="TU28" s="55">
        <v>0.20799999999999999</v>
      </c>
      <c r="TV28" s="55">
        <v>0.15379999999999999</v>
      </c>
      <c r="TW28" s="55">
        <v>3.9300000000000002E-2</v>
      </c>
      <c r="TX28" s="55">
        <v>-2.8999999999999998E-3</v>
      </c>
      <c r="TY28" s="55">
        <v>6.9199999999999998E-2</v>
      </c>
      <c r="TZ28" s="55">
        <v>6.8199999999999997E-2</v>
      </c>
      <c r="UA28" s="55">
        <v>0.2064</v>
      </c>
      <c r="UB28" s="55">
        <v>0.14940000000000001</v>
      </c>
      <c r="UC28" s="55">
        <v>0.27239999999999998</v>
      </c>
      <c r="UD28" s="55">
        <v>9.1700000000000004E-2</v>
      </c>
      <c r="UE28" s="55">
        <v>0.21410000000000001</v>
      </c>
      <c r="UF28" s="55">
        <v>0.19070000000000001</v>
      </c>
      <c r="UG28" s="55">
        <v>0.22450000000000001</v>
      </c>
      <c r="UH28" s="55">
        <v>0.40260000000000001</v>
      </c>
      <c r="UI28" s="55">
        <v>0.51649999999999996</v>
      </c>
      <c r="UJ28" s="54">
        <v>0.28000000000000003</v>
      </c>
      <c r="UK28" s="55">
        <v>0.22140000000000001</v>
      </c>
      <c r="UL28" s="55">
        <v>0.1109</v>
      </c>
      <c r="UM28" s="55">
        <v>0.18590000000000001</v>
      </c>
      <c r="UN28" s="55">
        <v>7.8E-2</v>
      </c>
      <c r="UO28" s="55">
        <v>0.19370000000000001</v>
      </c>
      <c r="UP28" s="55">
        <v>0.36059999999999998</v>
      </c>
      <c r="UQ28" s="55">
        <v>0.2878</v>
      </c>
      <c r="UR28" s="54">
        <v>0.11</v>
      </c>
      <c r="US28" s="55">
        <v>6.7000000000000002E-3</v>
      </c>
      <c r="UT28" s="55">
        <v>5.21E-2</v>
      </c>
      <c r="UU28" s="55">
        <v>0.21940000000000001</v>
      </c>
      <c r="UV28" s="55">
        <v>0.40760000000000002</v>
      </c>
      <c r="UW28" s="55">
        <v>0.37240000000000001</v>
      </c>
      <c r="UX28" s="55">
        <v>0.25190000000000001</v>
      </c>
      <c r="UY28" s="55">
        <v>0.2031</v>
      </c>
      <c r="UZ28" s="55">
        <v>0.36559999999999998</v>
      </c>
      <c r="VA28" s="55">
        <v>0.41539999999999999</v>
      </c>
      <c r="VB28" s="55">
        <v>0.47689999999999999</v>
      </c>
      <c r="VC28" s="55">
        <v>0.1706</v>
      </c>
      <c r="VD28" s="55">
        <v>-9.4399999999999998E-2</v>
      </c>
      <c r="VE28" s="55">
        <v>0.69230000000000003</v>
      </c>
      <c r="VF28" s="55">
        <v>0.55759999999999998</v>
      </c>
      <c r="VG28" s="55">
        <v>0.40810000000000002</v>
      </c>
      <c r="VH28" s="55">
        <v>6.0199999999999997E-2</v>
      </c>
      <c r="VI28" s="55">
        <v>0.16700000000000001</v>
      </c>
      <c r="VJ28" s="55">
        <v>0.31040000000000001</v>
      </c>
      <c r="VK28" s="55">
        <v>0.1208</v>
      </c>
      <c r="VL28" s="55">
        <v>0.20200000000000001</v>
      </c>
      <c r="VM28" s="55">
        <v>0.17949999999999999</v>
      </c>
      <c r="VN28" s="55">
        <v>0.21249999999999999</v>
      </c>
      <c r="VO28" s="55">
        <v>0.1779</v>
      </c>
      <c r="VP28" s="55">
        <v>0.26640000000000003</v>
      </c>
      <c r="VQ28" s="55">
        <v>0.26619999999999999</v>
      </c>
      <c r="VR28" s="55">
        <v>0.24779999999999999</v>
      </c>
      <c r="VS28" s="55">
        <v>0.2535</v>
      </c>
      <c r="VT28" s="55">
        <v>0.1807</v>
      </c>
      <c r="VU28" s="55">
        <v>0.2099</v>
      </c>
      <c r="VV28" s="55">
        <v>0.21579999999999999</v>
      </c>
      <c r="VW28" s="55">
        <v>0.25659999999999999</v>
      </c>
      <c r="VX28" s="55">
        <v>0.42299999999999999</v>
      </c>
      <c r="VY28" s="55">
        <v>0.57609999999999995</v>
      </c>
      <c r="VZ28" s="55">
        <v>0.25009999999999999</v>
      </c>
      <c r="WA28" s="55">
        <v>0.18390000000000001</v>
      </c>
      <c r="WB28" s="55">
        <v>0.32890000000000003</v>
      </c>
      <c r="WC28" s="55">
        <v>0.3085</v>
      </c>
      <c r="WD28" s="55">
        <v>0.40970000000000001</v>
      </c>
      <c r="WE28" s="55">
        <v>0.3755</v>
      </c>
      <c r="WF28" s="55">
        <v>0.1234</v>
      </c>
      <c r="WG28" s="55">
        <v>0.1265</v>
      </c>
      <c r="WH28" s="55">
        <v>4.2700000000000002E-2</v>
      </c>
      <c r="WI28" s="55">
        <v>0.15809999999999999</v>
      </c>
      <c r="WJ28" s="55">
        <v>0.2306</v>
      </c>
      <c r="WK28" s="55">
        <v>0.35680000000000001</v>
      </c>
      <c r="WL28" s="55">
        <v>0.34889999999999999</v>
      </c>
      <c r="WM28" s="55">
        <v>0.29620000000000002</v>
      </c>
      <c r="WN28" s="55">
        <v>0.33090000000000003</v>
      </c>
      <c r="WO28" s="55">
        <v>0.18629999999999999</v>
      </c>
      <c r="WP28" s="55">
        <v>0.1037</v>
      </c>
      <c r="WQ28" s="55">
        <v>0.26979999999999998</v>
      </c>
      <c r="WR28" s="55">
        <v>0.1792</v>
      </c>
      <c r="WS28" s="55">
        <v>0.30830000000000002</v>
      </c>
      <c r="WT28" s="55">
        <v>0.2165</v>
      </c>
      <c r="WU28" s="55">
        <v>0.1696</v>
      </c>
      <c r="WV28" s="55">
        <v>0.2278</v>
      </c>
      <c r="WW28" s="55">
        <v>0.36349999999999999</v>
      </c>
      <c r="WX28" s="55">
        <v>0.23039999999999999</v>
      </c>
      <c r="WY28" s="55">
        <v>0.2145</v>
      </c>
      <c r="WZ28" s="55">
        <v>0.17180000000000001</v>
      </c>
      <c r="XA28" s="55">
        <v>0.38840000000000002</v>
      </c>
      <c r="XB28" s="55">
        <v>0.30680000000000002</v>
      </c>
      <c r="XC28" s="55">
        <v>-8.8000000000000005E-3</v>
      </c>
      <c r="XD28" s="55">
        <v>2.3400000000000001E-2</v>
      </c>
      <c r="XE28" s="55">
        <v>0.1057</v>
      </c>
      <c r="XF28" s="55">
        <v>0.1951</v>
      </c>
      <c r="XG28" s="55">
        <v>0.13600000000000001</v>
      </c>
      <c r="XH28" s="55">
        <v>6.3600000000000004E-2</v>
      </c>
      <c r="XI28" s="55">
        <v>0.34429999999999999</v>
      </c>
      <c r="XJ28" s="55">
        <v>0.2722</v>
      </c>
      <c r="XK28" s="55">
        <v>0.34889999999999999</v>
      </c>
      <c r="XL28" s="55">
        <v>0.34210000000000002</v>
      </c>
      <c r="XM28" s="55">
        <v>0.35859999999999997</v>
      </c>
      <c r="XN28" s="55">
        <v>0.30890000000000001</v>
      </c>
      <c r="XO28" s="55">
        <v>0.28810000000000002</v>
      </c>
      <c r="XP28" s="55">
        <v>0.36830000000000002</v>
      </c>
      <c r="XQ28" s="55">
        <v>0.19650000000000001</v>
      </c>
      <c r="XR28" s="55">
        <v>0.28649999999999998</v>
      </c>
      <c r="XS28" s="55">
        <v>0.3322</v>
      </c>
      <c r="XT28" s="55">
        <v>0.27310000000000001</v>
      </c>
      <c r="XU28" s="55">
        <v>0.33019999999999999</v>
      </c>
      <c r="XV28" s="55">
        <v>0.24610000000000001</v>
      </c>
      <c r="XW28" s="55">
        <v>0.22650000000000001</v>
      </c>
      <c r="XX28" s="55">
        <v>0.20880000000000001</v>
      </c>
      <c r="XY28" s="55">
        <v>0.2457</v>
      </c>
      <c r="XZ28" s="55">
        <v>0.29920000000000002</v>
      </c>
      <c r="YA28" s="55">
        <v>0.2001</v>
      </c>
      <c r="YB28" s="55">
        <v>0.28599999999999998</v>
      </c>
      <c r="YC28" s="55">
        <v>9.8299999999999998E-2</v>
      </c>
      <c r="YD28" s="55">
        <v>0.1341</v>
      </c>
      <c r="YE28" s="55">
        <v>0.12230000000000001</v>
      </c>
      <c r="YF28" s="55">
        <v>0.14199999999999999</v>
      </c>
      <c r="YG28" s="55">
        <v>0.1802</v>
      </c>
      <c r="YH28" s="55">
        <v>0.35310000000000002</v>
      </c>
      <c r="YI28" s="55">
        <v>0.19450000000000001</v>
      </c>
      <c r="YJ28" s="55">
        <v>0.12989999999999999</v>
      </c>
      <c r="YK28" s="55">
        <v>0.2109</v>
      </c>
    </row>
    <row r="29" spans="1:661" x14ac:dyDescent="0.35">
      <c r="A29" s="66" t="s">
        <v>26</v>
      </c>
      <c r="B29" s="66" t="s">
        <v>42</v>
      </c>
      <c r="C29" s="54">
        <v>0.39</v>
      </c>
      <c r="D29" s="54">
        <v>0.02</v>
      </c>
      <c r="E29" s="54">
        <v>-0.14000000000000001</v>
      </c>
      <c r="F29" s="54">
        <v>-0.11</v>
      </c>
      <c r="G29" s="54">
        <v>-0.04</v>
      </c>
      <c r="H29" s="54">
        <v>-0.06</v>
      </c>
      <c r="I29" s="54">
        <v>-0.12</v>
      </c>
      <c r="J29" s="54">
        <v>-0.03</v>
      </c>
      <c r="K29" s="54">
        <v>0.05</v>
      </c>
      <c r="L29" s="54">
        <v>-0.2</v>
      </c>
      <c r="M29" s="54">
        <v>-0.14000000000000001</v>
      </c>
      <c r="N29" s="54">
        <v>0.02</v>
      </c>
      <c r="O29" s="54">
        <v>0.69</v>
      </c>
      <c r="P29" s="54">
        <v>-0.13</v>
      </c>
      <c r="Q29" s="54">
        <v>-0.14000000000000001</v>
      </c>
      <c r="R29" s="54">
        <v>-0.08</v>
      </c>
      <c r="S29" s="54">
        <v>-0.1</v>
      </c>
      <c r="T29" s="54">
        <v>-0.1</v>
      </c>
      <c r="U29" s="54">
        <v>-0.08</v>
      </c>
      <c r="V29" s="54">
        <v>-0.09</v>
      </c>
      <c r="W29" s="54">
        <v>-0.21</v>
      </c>
      <c r="X29" s="54">
        <v>-0.06</v>
      </c>
      <c r="Y29" s="54">
        <v>-0.09</v>
      </c>
      <c r="Z29" s="54">
        <v>-0.01</v>
      </c>
      <c r="AA29" s="54">
        <v>-0.35</v>
      </c>
      <c r="AB29" s="54">
        <v>-0.39</v>
      </c>
      <c r="AC29" s="54">
        <v>-0.55000000000000004</v>
      </c>
      <c r="AD29" s="54">
        <v>-0.67</v>
      </c>
      <c r="AE29" s="54">
        <v>-0.79</v>
      </c>
      <c r="AF29" s="54">
        <v>-0.94</v>
      </c>
      <c r="AG29" s="55">
        <v>-0.99109999999999998</v>
      </c>
      <c r="AH29" s="55">
        <v>-0.98829999999999996</v>
      </c>
      <c r="AI29" s="55">
        <v>-0.99319999999999997</v>
      </c>
      <c r="AJ29" s="55">
        <v>-0.99780000000000002</v>
      </c>
      <c r="AK29" s="55">
        <v>-0.99329999999999996</v>
      </c>
      <c r="AL29" s="55">
        <v>-0.996</v>
      </c>
      <c r="AM29" s="54">
        <v>-1</v>
      </c>
      <c r="AN29" s="54">
        <v>-1</v>
      </c>
      <c r="AO29" s="54">
        <v>-1</v>
      </c>
      <c r="AP29" s="54">
        <v>-1</v>
      </c>
      <c r="AQ29" s="54">
        <v>-1</v>
      </c>
      <c r="AR29" s="54">
        <v>-1</v>
      </c>
      <c r="AS29" s="54">
        <v>-1</v>
      </c>
      <c r="AT29" s="54">
        <v>-1</v>
      </c>
      <c r="AU29" s="54">
        <v>-1</v>
      </c>
      <c r="AV29" s="54">
        <v>-1</v>
      </c>
      <c r="AW29" s="54">
        <v>-1</v>
      </c>
      <c r="AX29" s="54">
        <v>-1</v>
      </c>
      <c r="AY29" s="54">
        <v>-1</v>
      </c>
      <c r="AZ29" s="54">
        <v>-1</v>
      </c>
      <c r="BA29" s="54">
        <v>-1</v>
      </c>
      <c r="BB29" s="54">
        <v>-1</v>
      </c>
      <c r="BC29" s="54">
        <v>-1</v>
      </c>
      <c r="BD29" s="54">
        <v>-1</v>
      </c>
      <c r="BE29" s="54">
        <v>-1</v>
      </c>
      <c r="BF29" s="54">
        <v>-1</v>
      </c>
      <c r="BG29" s="54">
        <v>-1</v>
      </c>
      <c r="BH29" s="54">
        <v>-1</v>
      </c>
      <c r="BI29" s="54">
        <v>-1</v>
      </c>
      <c r="BJ29" s="54">
        <v>-1</v>
      </c>
      <c r="BK29" s="54">
        <v>-1</v>
      </c>
      <c r="BL29" s="54">
        <v>-1</v>
      </c>
      <c r="BM29" s="54">
        <v>-1</v>
      </c>
      <c r="BN29" s="54">
        <v>-1</v>
      </c>
      <c r="BO29" s="54">
        <v>-1</v>
      </c>
      <c r="BP29" s="54">
        <v>-1</v>
      </c>
      <c r="BQ29" s="54">
        <v>-1</v>
      </c>
      <c r="BR29" s="54">
        <v>-1</v>
      </c>
      <c r="BS29" s="54">
        <v>-1</v>
      </c>
      <c r="BT29" s="54">
        <v>-1</v>
      </c>
      <c r="BU29" s="54">
        <v>-1</v>
      </c>
      <c r="BV29" s="54">
        <v>-1</v>
      </c>
      <c r="BW29" s="54">
        <v>-1</v>
      </c>
      <c r="BX29" s="54">
        <v>-1</v>
      </c>
      <c r="BY29" s="54">
        <v>-1</v>
      </c>
      <c r="BZ29" s="54">
        <v>-1</v>
      </c>
      <c r="CA29" s="55">
        <v>-0.97789999999999999</v>
      </c>
      <c r="CB29" s="55">
        <v>-0.98680000000000001</v>
      </c>
      <c r="CC29" s="55">
        <v>-0.97860000000000003</v>
      </c>
      <c r="CD29" s="55">
        <v>-0.9869</v>
      </c>
      <c r="CE29" s="55">
        <v>-0.96230000000000004</v>
      </c>
      <c r="CF29" s="55">
        <v>-0.97609999999999997</v>
      </c>
      <c r="CG29" s="55">
        <v>-0.98529999999999995</v>
      </c>
      <c r="CH29" s="55">
        <v>-0.87039999999999995</v>
      </c>
      <c r="CI29" s="55">
        <v>-0.89700000000000002</v>
      </c>
      <c r="CJ29" s="55">
        <v>-0.88139999999999996</v>
      </c>
      <c r="CK29" s="55">
        <v>-0.85750000000000004</v>
      </c>
      <c r="CL29" s="55">
        <v>-0.83489999999999998</v>
      </c>
      <c r="CM29" s="55">
        <v>-0.81469999999999998</v>
      </c>
      <c r="CN29" s="55">
        <v>-0.877</v>
      </c>
      <c r="CO29" s="55">
        <v>-0.81789999999999996</v>
      </c>
      <c r="CP29" s="55">
        <v>-0.79910000000000003</v>
      </c>
      <c r="CQ29" s="55">
        <v>-0.79420000000000002</v>
      </c>
      <c r="CR29" s="55">
        <v>-0.76490000000000002</v>
      </c>
      <c r="CS29" s="55">
        <v>-0.69169999999999998</v>
      </c>
      <c r="CT29" s="55">
        <v>-0.73370000000000002</v>
      </c>
      <c r="CU29" s="55">
        <v>-0.78190000000000004</v>
      </c>
      <c r="CV29" s="55">
        <v>-0.74260000000000004</v>
      </c>
      <c r="CW29" s="55">
        <v>-0.63729999999999998</v>
      </c>
      <c r="CX29" s="55">
        <v>-0.67290000000000005</v>
      </c>
      <c r="CY29" s="55">
        <v>-0.73480000000000001</v>
      </c>
      <c r="CZ29" s="55">
        <v>-0.56089999999999995</v>
      </c>
      <c r="DA29" s="55">
        <v>-0.54139999999999999</v>
      </c>
      <c r="DB29" s="55">
        <v>-0.67959999999999998</v>
      </c>
      <c r="DC29" s="55">
        <v>-0.61219999999999997</v>
      </c>
      <c r="DD29" s="55">
        <v>-0.64939999999999998</v>
      </c>
      <c r="DE29" s="55">
        <v>-0.58330000000000004</v>
      </c>
      <c r="DF29" s="55">
        <v>-0.62050000000000005</v>
      </c>
      <c r="DG29" s="55">
        <v>-0.46150000000000002</v>
      </c>
      <c r="DH29" s="55">
        <v>-0.42349999999999999</v>
      </c>
      <c r="DI29" s="55">
        <v>-0.51910000000000001</v>
      </c>
      <c r="DJ29" s="55">
        <v>-0.59019999999999995</v>
      </c>
      <c r="DK29" s="55">
        <v>-0.60729999999999995</v>
      </c>
      <c r="DL29" s="55">
        <v>-0.52980000000000005</v>
      </c>
      <c r="DM29" s="55">
        <v>-0.57879999999999998</v>
      </c>
      <c r="DN29" s="55">
        <v>-0.45540000000000003</v>
      </c>
      <c r="DO29" s="55">
        <v>-0.47349999999999998</v>
      </c>
      <c r="DP29" s="55">
        <v>-0.78400000000000003</v>
      </c>
      <c r="DQ29" s="55">
        <v>-0.53680000000000005</v>
      </c>
      <c r="DR29" s="55">
        <v>-0.51019999999999999</v>
      </c>
      <c r="DS29" s="55">
        <v>-0.48149999999999998</v>
      </c>
      <c r="DT29" s="55">
        <v>-0.4133</v>
      </c>
      <c r="DU29" s="55">
        <v>-0.38769999999999999</v>
      </c>
      <c r="DV29" s="55">
        <v>-0.34200000000000003</v>
      </c>
      <c r="DW29" s="55">
        <v>-0.13700000000000001</v>
      </c>
      <c r="DX29" s="55">
        <v>-0.56100000000000005</v>
      </c>
      <c r="DY29" s="55">
        <v>-0.4975</v>
      </c>
      <c r="DZ29" s="55">
        <v>-0.50360000000000005</v>
      </c>
      <c r="EA29" s="55">
        <v>-0.51019999999999999</v>
      </c>
      <c r="EB29" s="55">
        <v>-0.45329999999999998</v>
      </c>
      <c r="EC29" s="55">
        <v>-0.40439999999999998</v>
      </c>
      <c r="ED29" s="55">
        <v>-0.49980000000000002</v>
      </c>
      <c r="EE29" s="55">
        <v>-0.49919999999999998</v>
      </c>
      <c r="EF29" s="55">
        <v>-0.52759999999999996</v>
      </c>
      <c r="EG29" s="55">
        <v>-0.56279999999999997</v>
      </c>
      <c r="EH29" s="55">
        <v>7.7399999999999997E-2</v>
      </c>
      <c r="EI29" s="55">
        <v>-0.52080000000000004</v>
      </c>
      <c r="EJ29" s="55">
        <v>-0.84340000000000004</v>
      </c>
      <c r="EK29" s="55">
        <v>-0.64270000000000005</v>
      </c>
      <c r="EL29" s="55">
        <v>-0.57869999999999999</v>
      </c>
      <c r="EM29" s="55">
        <v>-0.62380000000000002</v>
      </c>
      <c r="EN29" s="55">
        <v>-0.5706</v>
      </c>
      <c r="EO29" s="55">
        <v>-0.61950000000000005</v>
      </c>
      <c r="EP29" s="55">
        <v>-0.48820000000000002</v>
      </c>
      <c r="EQ29" s="55">
        <v>-0.52849999999999997</v>
      </c>
      <c r="ER29" s="55">
        <v>-0.60880000000000001</v>
      </c>
      <c r="ES29" s="55">
        <v>-0.62649999999999995</v>
      </c>
      <c r="ET29" s="55">
        <v>-0.55300000000000005</v>
      </c>
      <c r="EU29" s="55">
        <v>-0.60509999999999997</v>
      </c>
      <c r="EV29" s="55">
        <v>-0.59050000000000002</v>
      </c>
      <c r="EW29" s="55">
        <v>-0.56599999999999995</v>
      </c>
      <c r="EX29" s="55">
        <v>-0.49180000000000001</v>
      </c>
      <c r="EY29" s="55">
        <v>-0.7026</v>
      </c>
      <c r="EZ29" s="55">
        <v>-0.66639999999999999</v>
      </c>
      <c r="FA29" s="55">
        <v>-0.65539999999999998</v>
      </c>
      <c r="FB29" s="55">
        <v>-0.65049999999999997</v>
      </c>
      <c r="FC29" s="55">
        <v>-0.57540000000000002</v>
      </c>
      <c r="FD29" s="55">
        <v>-0.54949999999999999</v>
      </c>
      <c r="FE29" s="55">
        <v>-0.49230000000000002</v>
      </c>
      <c r="FF29" s="55">
        <v>-0.50329999999999997</v>
      </c>
      <c r="FG29" s="55">
        <v>-0.624</v>
      </c>
      <c r="FH29" s="55">
        <v>-0.57120000000000004</v>
      </c>
      <c r="FI29" s="55">
        <v>-0.60740000000000005</v>
      </c>
      <c r="FJ29" s="55">
        <v>-0.50080000000000002</v>
      </c>
      <c r="FK29" s="55">
        <v>-0.39340000000000003</v>
      </c>
      <c r="FL29" s="55">
        <v>-0.41120000000000001</v>
      </c>
      <c r="FM29" s="55">
        <v>-0.52149999999999996</v>
      </c>
      <c r="FN29" s="55">
        <v>-0.55289999999999995</v>
      </c>
      <c r="FO29" s="55">
        <v>-0.501</v>
      </c>
      <c r="FP29" s="55">
        <v>-0.49370000000000003</v>
      </c>
      <c r="FQ29" s="55">
        <v>-0.55059999999999998</v>
      </c>
      <c r="FR29" s="55">
        <v>-0.45550000000000002</v>
      </c>
      <c r="FS29" s="55">
        <v>-0.3926</v>
      </c>
      <c r="FT29" s="55">
        <v>-0.54969999999999997</v>
      </c>
      <c r="FU29" s="55">
        <v>-0.49809999999999999</v>
      </c>
      <c r="FV29" s="55">
        <v>-0.53649999999999998</v>
      </c>
      <c r="FW29" s="55">
        <v>-0.51039999999999996</v>
      </c>
      <c r="FX29" s="55">
        <v>-0.47610000000000002</v>
      </c>
      <c r="FY29" s="55">
        <v>-0.44030000000000002</v>
      </c>
      <c r="FZ29" s="55">
        <v>-0.38740000000000002</v>
      </c>
      <c r="GA29" s="55">
        <v>-0.4753</v>
      </c>
      <c r="GB29" s="55">
        <v>-0.47549999999999998</v>
      </c>
      <c r="GC29" s="55">
        <v>-0.5282</v>
      </c>
      <c r="GD29" s="55">
        <v>-0.50519999999999998</v>
      </c>
      <c r="GE29" s="55">
        <v>-0.44290000000000002</v>
      </c>
      <c r="GF29" s="55">
        <v>-0.38490000000000002</v>
      </c>
      <c r="GG29" s="54">
        <v>-0.28000000000000003</v>
      </c>
      <c r="GH29" s="55">
        <v>-0.47349999999999998</v>
      </c>
      <c r="GI29" s="55">
        <v>-0.46800000000000003</v>
      </c>
      <c r="GJ29" s="55">
        <v>-0.50029999999999997</v>
      </c>
      <c r="GK29" s="55">
        <v>-0.47520000000000001</v>
      </c>
      <c r="GL29" s="55">
        <v>-0.47599999999999998</v>
      </c>
      <c r="GM29" s="55">
        <v>-0.35749999999999998</v>
      </c>
      <c r="GN29" s="55">
        <v>-0.2414</v>
      </c>
      <c r="GO29" s="55">
        <v>-0.57779999999999998</v>
      </c>
      <c r="GP29" s="55">
        <v>-0.52539999999999998</v>
      </c>
      <c r="GQ29" s="55">
        <v>-0.17349999999999999</v>
      </c>
      <c r="GR29" s="55">
        <v>-0.4012</v>
      </c>
      <c r="GS29" s="55">
        <v>-0.29020000000000001</v>
      </c>
      <c r="GT29" s="55">
        <v>-0.34560000000000002</v>
      </c>
      <c r="GU29" s="55">
        <v>-0.22370000000000001</v>
      </c>
      <c r="GV29" s="55">
        <v>-0.16719999999999999</v>
      </c>
      <c r="GW29" s="55">
        <v>-0.38059999999999999</v>
      </c>
      <c r="GX29" s="55">
        <v>-0.62050000000000005</v>
      </c>
      <c r="GY29" s="55">
        <v>-0.52580000000000005</v>
      </c>
      <c r="GZ29" s="55">
        <v>-0.63280000000000003</v>
      </c>
      <c r="HA29" s="55">
        <v>-0.36480000000000001</v>
      </c>
      <c r="HB29" s="55">
        <v>-0.21390000000000001</v>
      </c>
      <c r="HC29" s="55">
        <v>-0.23719999999999999</v>
      </c>
      <c r="HD29" s="55">
        <v>-0.4612</v>
      </c>
      <c r="HE29" s="55">
        <v>-0.3906</v>
      </c>
      <c r="HF29" s="55">
        <v>-0.498</v>
      </c>
      <c r="HG29" s="55">
        <v>-0.3427</v>
      </c>
      <c r="HH29" s="55">
        <v>-0.35930000000000001</v>
      </c>
      <c r="HI29" s="55">
        <v>-0.30570000000000003</v>
      </c>
      <c r="HJ29" s="55">
        <v>-0.4546</v>
      </c>
      <c r="HK29" s="55">
        <v>-0.50129999999999997</v>
      </c>
      <c r="HL29" s="55">
        <v>-0.3962</v>
      </c>
      <c r="HM29" s="55">
        <v>-0.46929999999999999</v>
      </c>
      <c r="HN29" s="55">
        <v>-0.35160000000000002</v>
      </c>
      <c r="HO29" s="55">
        <v>-0.26829999999999998</v>
      </c>
      <c r="HP29" s="55">
        <v>-0.25580000000000003</v>
      </c>
      <c r="HQ29" s="55">
        <v>-0.371</v>
      </c>
      <c r="HR29" s="55">
        <v>-0.5927</v>
      </c>
      <c r="HS29" s="55">
        <v>-0.45119999999999999</v>
      </c>
      <c r="HT29" s="55">
        <v>-0.38529999999999998</v>
      </c>
      <c r="HU29" s="55">
        <v>-0.34300000000000003</v>
      </c>
      <c r="HV29" s="55">
        <v>-0.30919999999999997</v>
      </c>
      <c r="HW29" s="55">
        <v>-0.26129999999999998</v>
      </c>
      <c r="HX29" s="55">
        <v>-0.34360000000000002</v>
      </c>
      <c r="HY29" s="55">
        <v>-0.44190000000000002</v>
      </c>
      <c r="HZ29" s="55">
        <v>-0.41860000000000003</v>
      </c>
      <c r="IA29" s="55">
        <v>-0.42559999999999998</v>
      </c>
      <c r="IB29" s="55">
        <v>-0.38329999999999997</v>
      </c>
      <c r="IC29" s="55">
        <v>-0.3251</v>
      </c>
      <c r="ID29" s="55">
        <v>-0.2601</v>
      </c>
      <c r="IE29" s="55">
        <v>-0.35099999999999998</v>
      </c>
      <c r="IF29" s="55">
        <v>-0.49780000000000002</v>
      </c>
      <c r="IG29" s="55">
        <v>-0.35099999999999998</v>
      </c>
      <c r="IH29" s="55">
        <v>-0.40749999999999997</v>
      </c>
      <c r="II29" s="55">
        <v>-0.36620000000000003</v>
      </c>
      <c r="IJ29" s="55">
        <v>-0.25330000000000003</v>
      </c>
      <c r="IK29" s="55">
        <v>-0.2626</v>
      </c>
      <c r="IL29" s="55">
        <v>-0.48930000000000001</v>
      </c>
      <c r="IM29" s="55">
        <v>-0.63200000000000001</v>
      </c>
      <c r="IN29" s="55">
        <v>-0.50349999999999995</v>
      </c>
      <c r="IO29" s="55">
        <v>-0.49359999999999998</v>
      </c>
      <c r="IP29" s="55">
        <v>-0.3422</v>
      </c>
      <c r="IQ29" s="55">
        <v>-0.38819999999999999</v>
      </c>
      <c r="IR29" s="55">
        <v>-0.31619999999999998</v>
      </c>
      <c r="IS29" s="55">
        <v>-0.56820000000000004</v>
      </c>
      <c r="IT29" s="55">
        <v>-0.64959999999999996</v>
      </c>
      <c r="IU29" s="55">
        <v>-0.56899999999999995</v>
      </c>
      <c r="IV29" s="55">
        <v>-0.36880000000000002</v>
      </c>
      <c r="IW29" s="55">
        <v>-0.14230000000000001</v>
      </c>
      <c r="IX29" s="55">
        <v>-0.34470000000000001</v>
      </c>
      <c r="IY29" s="55">
        <v>-0.60129999999999995</v>
      </c>
      <c r="IZ29" s="55">
        <v>-0.50049999999999994</v>
      </c>
      <c r="JA29" s="55">
        <v>-0.49609999999999999</v>
      </c>
      <c r="JB29" s="55">
        <v>-0.47789999999999999</v>
      </c>
      <c r="JC29" s="55">
        <v>-0.56269999999999998</v>
      </c>
      <c r="JD29" s="55">
        <v>-0.40820000000000001</v>
      </c>
      <c r="JE29" s="55">
        <v>-0.3296</v>
      </c>
      <c r="JF29" s="55">
        <v>-0.27350000000000002</v>
      </c>
      <c r="JG29" s="55">
        <v>-0.68679999999999997</v>
      </c>
      <c r="JH29" s="55">
        <v>-0.47520000000000001</v>
      </c>
      <c r="JI29" s="55">
        <v>-0.4894</v>
      </c>
      <c r="JJ29" s="55">
        <v>-0.39810000000000001</v>
      </c>
      <c r="JK29" s="55">
        <v>-0.54100000000000004</v>
      </c>
      <c r="JL29" s="55">
        <v>-0.49780000000000002</v>
      </c>
      <c r="JM29" s="55">
        <v>-0.47910000000000003</v>
      </c>
      <c r="JN29" s="55">
        <v>-0.59079999999999999</v>
      </c>
      <c r="JO29" s="55">
        <v>-0.54530000000000001</v>
      </c>
      <c r="JP29" s="55">
        <v>-0.66049999999999998</v>
      </c>
      <c r="JQ29" s="55">
        <v>-0.61450000000000005</v>
      </c>
      <c r="JR29" s="55">
        <v>-0.53500000000000003</v>
      </c>
      <c r="JS29" s="55">
        <v>-0.51649999999999996</v>
      </c>
      <c r="JT29" s="55">
        <v>-0.52539999999999998</v>
      </c>
      <c r="JU29" s="55">
        <v>-0.61960000000000004</v>
      </c>
      <c r="JV29" s="55">
        <v>-0.64029999999999998</v>
      </c>
      <c r="JW29" s="55">
        <v>-0.65759999999999996</v>
      </c>
      <c r="JX29" s="55">
        <v>-0.63780000000000003</v>
      </c>
      <c r="JY29" s="55">
        <v>-0.67869999999999997</v>
      </c>
      <c r="JZ29" s="55">
        <v>-0.58179999999999998</v>
      </c>
      <c r="KA29" s="55">
        <v>-0.50870000000000004</v>
      </c>
      <c r="KB29" s="55">
        <v>-0.65549999999999997</v>
      </c>
      <c r="KC29" s="55">
        <v>-0.64680000000000004</v>
      </c>
      <c r="KD29" s="55">
        <v>-0.68799999999999994</v>
      </c>
      <c r="KE29" s="55">
        <v>-0.68340000000000001</v>
      </c>
      <c r="KF29" s="55">
        <v>-0.65659999999999996</v>
      </c>
      <c r="KG29" s="55">
        <v>-0.51900000000000002</v>
      </c>
      <c r="KH29" s="55">
        <v>-0.4849</v>
      </c>
      <c r="KI29" s="55">
        <v>-0.57830000000000004</v>
      </c>
      <c r="KJ29" s="55">
        <v>-0.67579999999999996</v>
      </c>
      <c r="KK29" s="55">
        <v>-0.64029999999999998</v>
      </c>
      <c r="KL29" s="55">
        <v>-0.57179999999999997</v>
      </c>
      <c r="KM29" s="55">
        <v>-0.56259999999999999</v>
      </c>
      <c r="KN29" s="55">
        <v>-0.54349999999999998</v>
      </c>
      <c r="KO29" s="55">
        <v>-0.50819999999999999</v>
      </c>
      <c r="KP29" s="55">
        <v>-0.1123</v>
      </c>
      <c r="KQ29" s="55">
        <v>-0.50380000000000003</v>
      </c>
      <c r="KR29" s="55">
        <v>-0.61229999999999996</v>
      </c>
      <c r="KS29" s="55">
        <v>-0.65190000000000003</v>
      </c>
      <c r="KT29" s="55">
        <v>-0.59179999999999999</v>
      </c>
      <c r="KU29" s="55">
        <v>-0.47539999999999999</v>
      </c>
      <c r="KV29" s="55">
        <v>-0.33860000000000001</v>
      </c>
      <c r="KW29" s="55">
        <v>-0.64219999999999999</v>
      </c>
      <c r="KX29" s="55">
        <v>-0.61499999999999999</v>
      </c>
      <c r="KY29" s="54">
        <v>-0.57999999999999996</v>
      </c>
      <c r="KZ29" s="55">
        <v>3.7877999999999998</v>
      </c>
      <c r="LA29" s="55">
        <v>-0.37309999999999999</v>
      </c>
      <c r="LB29" s="55">
        <v>-0.9365</v>
      </c>
      <c r="LC29" s="55">
        <v>-0.42459999999999998</v>
      </c>
      <c r="LD29" s="55">
        <v>-0.52470000000000006</v>
      </c>
      <c r="LE29" s="55">
        <v>-0.47149999999999997</v>
      </c>
      <c r="LF29" s="55">
        <v>-0.79449999999999998</v>
      </c>
      <c r="LG29" s="55">
        <v>-0.22020000000000001</v>
      </c>
      <c r="LH29" s="55">
        <v>0.4284</v>
      </c>
      <c r="LI29" s="55">
        <v>-0.81079999999999997</v>
      </c>
      <c r="LJ29" s="55">
        <v>-0.4083</v>
      </c>
      <c r="LK29" s="55">
        <v>-0.5353</v>
      </c>
      <c r="LL29" s="55">
        <v>-0.41839999999999999</v>
      </c>
      <c r="LM29" s="55">
        <v>-0.45610000000000001</v>
      </c>
      <c r="LN29" s="55">
        <v>-0.56220000000000003</v>
      </c>
      <c r="LO29" s="55">
        <v>-0.44900000000000001</v>
      </c>
      <c r="LP29" s="55">
        <v>-0.15129999999999999</v>
      </c>
      <c r="LQ29" s="55">
        <v>0.24199999999999999</v>
      </c>
      <c r="LR29" s="55">
        <v>-7.8600000000000003E-2</v>
      </c>
      <c r="LS29" s="55">
        <v>-0.48770000000000002</v>
      </c>
      <c r="LT29" s="55">
        <v>-0.49409999999999998</v>
      </c>
      <c r="LU29" s="55">
        <v>-0.50619999999999998</v>
      </c>
      <c r="LV29" s="55">
        <v>-0.42880000000000001</v>
      </c>
      <c r="LW29" s="55">
        <v>-0.2306</v>
      </c>
      <c r="LX29" s="55">
        <v>-0.36220000000000002</v>
      </c>
      <c r="LY29" s="55">
        <v>-0.39479999999999998</v>
      </c>
      <c r="LZ29" s="55">
        <v>-0.3301</v>
      </c>
      <c r="MA29" s="55">
        <v>-0.41670000000000001</v>
      </c>
      <c r="MB29" s="55">
        <v>-0.3291</v>
      </c>
      <c r="MC29" s="55">
        <v>-0.2959</v>
      </c>
      <c r="MD29" s="55">
        <v>-0.22059999999999999</v>
      </c>
      <c r="ME29" s="55">
        <v>-0.2777</v>
      </c>
      <c r="MF29" s="55">
        <v>-0.66869999999999996</v>
      </c>
      <c r="MG29" s="55">
        <v>-0.50449999999999995</v>
      </c>
      <c r="MH29" s="55">
        <v>-0.53090000000000004</v>
      </c>
      <c r="MI29" s="55">
        <v>-0.46600000000000003</v>
      </c>
      <c r="MJ29" s="55">
        <v>-0.36030000000000001</v>
      </c>
      <c r="MK29" s="55">
        <v>-0.30730000000000002</v>
      </c>
      <c r="ML29" s="55">
        <v>-0.2467</v>
      </c>
      <c r="MM29" s="55">
        <v>0.3256</v>
      </c>
      <c r="MN29" s="55">
        <v>-0.4194</v>
      </c>
      <c r="MO29" s="55">
        <v>-0.39650000000000002</v>
      </c>
      <c r="MP29" s="55">
        <v>-0.32650000000000001</v>
      </c>
      <c r="MQ29" s="55">
        <v>-0.36449999999999999</v>
      </c>
      <c r="MR29" s="55">
        <v>-0.27429999999999999</v>
      </c>
      <c r="MS29" s="55">
        <v>-0.42959999999999998</v>
      </c>
      <c r="MT29" s="55">
        <v>-0.80549999999999999</v>
      </c>
      <c r="MU29" s="55">
        <v>-0.63690000000000002</v>
      </c>
      <c r="MV29" s="55">
        <v>-0.59309999999999996</v>
      </c>
      <c r="MW29" s="55">
        <v>-0.48849999999999999</v>
      </c>
      <c r="MX29" s="55">
        <v>-0.47039999999999998</v>
      </c>
      <c r="MY29" s="55">
        <v>-0.55859999999999999</v>
      </c>
      <c r="MZ29" s="55">
        <v>-0.33839999999999998</v>
      </c>
      <c r="NA29" s="55">
        <v>-0.19439999999999999</v>
      </c>
      <c r="NB29" s="55">
        <v>-0.66410000000000002</v>
      </c>
      <c r="NC29" s="55">
        <v>-0.52400000000000002</v>
      </c>
      <c r="ND29" s="55">
        <v>-0.58120000000000005</v>
      </c>
      <c r="NE29" s="55">
        <v>-0.35799999999999998</v>
      </c>
      <c r="NF29" s="55">
        <v>-0.316</v>
      </c>
      <c r="NG29" s="55">
        <v>-0.15970000000000001</v>
      </c>
      <c r="NH29" s="55">
        <v>-0.34570000000000001</v>
      </c>
      <c r="NI29" s="55">
        <v>-0.28710000000000002</v>
      </c>
      <c r="NJ29" s="55">
        <v>-0.254</v>
      </c>
      <c r="NK29" s="55">
        <v>-0.36899999999999999</v>
      </c>
      <c r="NL29" s="55">
        <v>-0.28029999999999999</v>
      </c>
      <c r="NM29" s="55">
        <v>-0.222</v>
      </c>
      <c r="NN29" s="55">
        <v>-0.12820000000000001</v>
      </c>
      <c r="NO29" s="55">
        <v>-0.2394</v>
      </c>
      <c r="NP29" s="55">
        <v>-0.2477</v>
      </c>
      <c r="NQ29" s="55">
        <v>-0.2727</v>
      </c>
      <c r="NR29" s="55">
        <v>-0.30480000000000002</v>
      </c>
      <c r="NS29" s="55">
        <v>-0.37990000000000002</v>
      </c>
      <c r="NT29" s="55">
        <v>-0.36520000000000002</v>
      </c>
      <c r="NU29" s="55">
        <v>-0.2374</v>
      </c>
      <c r="NV29" s="55">
        <v>-0.41920000000000002</v>
      </c>
      <c r="NW29" s="55">
        <v>-0.4425</v>
      </c>
      <c r="NX29" s="55">
        <v>-0.35549999999999998</v>
      </c>
      <c r="NY29" s="55">
        <v>-0.42630000000000001</v>
      </c>
      <c r="NZ29" s="55">
        <v>-0.30059999999999998</v>
      </c>
      <c r="OA29" s="55">
        <v>-0.39329999999999998</v>
      </c>
      <c r="OB29" s="55">
        <v>-0.23830000000000001</v>
      </c>
      <c r="OC29" s="55">
        <v>-0.46750000000000003</v>
      </c>
      <c r="OD29" s="55">
        <v>-0.28449999999999998</v>
      </c>
      <c r="OE29" s="55">
        <v>-0.3921</v>
      </c>
      <c r="OF29" s="55">
        <v>-0.37290000000000001</v>
      </c>
      <c r="OG29" s="55">
        <v>-0.318</v>
      </c>
      <c r="OH29" s="55">
        <v>-0.30520000000000003</v>
      </c>
      <c r="OI29" s="55">
        <v>-0.21959999999999999</v>
      </c>
      <c r="OJ29" s="55">
        <v>-0.30259999999999998</v>
      </c>
      <c r="OK29" s="55">
        <v>-0.36880000000000002</v>
      </c>
      <c r="OL29" s="55">
        <v>-0.37690000000000001</v>
      </c>
      <c r="OM29" s="55">
        <v>-0.47570000000000001</v>
      </c>
      <c r="ON29" s="55">
        <v>-0.31419999999999998</v>
      </c>
      <c r="OO29" s="55">
        <v>-0.28489999999999999</v>
      </c>
      <c r="OP29" s="55">
        <v>-0.30330000000000001</v>
      </c>
      <c r="OQ29" s="55">
        <v>-0.3513</v>
      </c>
      <c r="OR29" s="55">
        <v>-0.33029999999999998</v>
      </c>
      <c r="OS29" s="55">
        <v>-0.31230000000000002</v>
      </c>
      <c r="OT29" s="55">
        <v>-0.34639999999999999</v>
      </c>
      <c r="OU29" s="55">
        <v>-0.31780000000000003</v>
      </c>
      <c r="OV29" s="55">
        <v>-0.19239999999999999</v>
      </c>
      <c r="OW29" s="55">
        <v>-0.25180000000000002</v>
      </c>
      <c r="OX29" s="55">
        <v>-2.7199999999999998E-2</v>
      </c>
      <c r="OY29" s="55">
        <v>-0.19689999999999999</v>
      </c>
      <c r="OZ29" s="55">
        <v>-0.37769999999999998</v>
      </c>
      <c r="PA29" s="55">
        <v>-0.39050000000000001</v>
      </c>
      <c r="PB29" s="55">
        <v>-0.32829999999999998</v>
      </c>
      <c r="PC29" s="55">
        <v>-0.13969999999999999</v>
      </c>
      <c r="PD29" s="55">
        <v>-0.2424</v>
      </c>
      <c r="PE29" s="55">
        <v>-0.24390000000000001</v>
      </c>
      <c r="PF29" s="55">
        <v>-0.27100000000000002</v>
      </c>
      <c r="PG29" s="55">
        <v>-0.3926</v>
      </c>
      <c r="PH29" s="55">
        <v>-0.30909999999999999</v>
      </c>
      <c r="PI29" s="55">
        <v>-0.32450000000000001</v>
      </c>
      <c r="PJ29" s="55">
        <v>-0.18279999999999999</v>
      </c>
      <c r="PK29" s="55">
        <v>-0.8417</v>
      </c>
      <c r="PL29" s="55">
        <v>-0.51690000000000003</v>
      </c>
      <c r="PM29" s="55">
        <v>-0.23649999999999999</v>
      </c>
      <c r="PN29" s="55">
        <v>-0.30299999999999999</v>
      </c>
      <c r="PO29" s="55">
        <v>-0.34160000000000001</v>
      </c>
      <c r="PP29" s="55">
        <v>-0.33910000000000001</v>
      </c>
      <c r="PQ29" s="55">
        <v>-0.17319999999999999</v>
      </c>
      <c r="PR29" s="55">
        <v>-9.3899999999999997E-2</v>
      </c>
      <c r="PS29" s="55">
        <v>-0.17369999999999999</v>
      </c>
      <c r="PT29" s="55">
        <v>-0.18160000000000001</v>
      </c>
      <c r="PU29" s="55">
        <v>-0.26819999999999999</v>
      </c>
      <c r="PV29" s="55">
        <v>-0.2994</v>
      </c>
      <c r="PW29" s="55">
        <v>-0.19159999999999999</v>
      </c>
      <c r="PX29" s="55">
        <v>-0.15679999999999999</v>
      </c>
      <c r="PY29" s="55">
        <v>-6.6500000000000004E-2</v>
      </c>
      <c r="PZ29" s="55">
        <v>-0.17610000000000001</v>
      </c>
      <c r="QA29" s="55">
        <v>-0.1741</v>
      </c>
      <c r="QB29" s="55">
        <v>-0.19939999999999999</v>
      </c>
      <c r="QC29" s="55">
        <v>-0.2707</v>
      </c>
      <c r="QD29" s="55">
        <v>-0.30780000000000002</v>
      </c>
      <c r="QE29" s="55">
        <v>-0.1694</v>
      </c>
      <c r="QF29" s="55">
        <v>-0.12189999999999999</v>
      </c>
      <c r="QG29" s="55">
        <v>-0.40410000000000001</v>
      </c>
      <c r="QH29" s="55">
        <v>-0.1681</v>
      </c>
      <c r="QI29" s="55">
        <v>-0.2535</v>
      </c>
      <c r="QJ29" s="55">
        <v>-0.2303</v>
      </c>
      <c r="QK29" s="55">
        <v>-0.16869999999999999</v>
      </c>
      <c r="QL29" s="55">
        <v>-0.17130000000000001</v>
      </c>
      <c r="QM29" s="55">
        <v>-0.1547</v>
      </c>
      <c r="QN29" s="55">
        <v>-0.2099</v>
      </c>
      <c r="QO29" s="55">
        <v>-7.6100000000000001E-2</v>
      </c>
      <c r="QP29" s="55">
        <v>-0.245</v>
      </c>
      <c r="QQ29" s="55">
        <v>-0.24640000000000001</v>
      </c>
      <c r="QR29" s="55">
        <v>-0.13600000000000001</v>
      </c>
      <c r="QS29" s="55">
        <v>-5.33E-2</v>
      </c>
      <c r="QT29" s="55">
        <v>3.3399999999999999E-2</v>
      </c>
      <c r="QU29" s="55">
        <v>-0.17810000000000001</v>
      </c>
      <c r="QV29" s="55">
        <v>9.6100000000000005E-2</v>
      </c>
      <c r="QW29" s="55">
        <v>0.15140000000000001</v>
      </c>
      <c r="QX29" s="55">
        <v>-0.11210000000000001</v>
      </c>
      <c r="QY29" s="55">
        <v>-8.6800000000000002E-2</v>
      </c>
      <c r="QZ29" s="55">
        <v>-4.65E-2</v>
      </c>
      <c r="RA29" s="55">
        <v>-2.0899999999999998E-2</v>
      </c>
      <c r="RB29" s="55">
        <v>5.7799999999999997E-2</v>
      </c>
      <c r="RC29" s="55">
        <v>-0.1239</v>
      </c>
      <c r="RD29" s="55">
        <v>-0.30420000000000003</v>
      </c>
      <c r="RE29" s="55">
        <v>-0.1241</v>
      </c>
      <c r="RF29" s="55">
        <v>-0.1235</v>
      </c>
      <c r="RG29" s="55">
        <v>-7.7700000000000005E-2</v>
      </c>
      <c r="RH29" s="55">
        <v>-1.2999999999999999E-3</v>
      </c>
      <c r="RI29" s="55">
        <v>-0.1047</v>
      </c>
      <c r="RJ29" s="55">
        <v>-6.6699999999999995E-2</v>
      </c>
      <c r="RK29" s="55">
        <v>-0.14169999999999999</v>
      </c>
      <c r="RL29" s="55">
        <v>-0.17519999999999999</v>
      </c>
      <c r="RM29" s="55">
        <v>-0.1404</v>
      </c>
      <c r="RN29" s="55">
        <v>-0.1613</v>
      </c>
      <c r="RO29" s="55">
        <v>-0.1139</v>
      </c>
      <c r="RP29" s="55">
        <v>-0.54300000000000004</v>
      </c>
      <c r="RQ29" s="55">
        <v>-0.14099999999999999</v>
      </c>
      <c r="RR29" s="55">
        <v>-0.14369999999999999</v>
      </c>
      <c r="RS29" s="55">
        <v>-0.1221</v>
      </c>
      <c r="RT29" s="55">
        <v>-6.3E-3</v>
      </c>
      <c r="RU29" s="55">
        <v>1.8200000000000001E-2</v>
      </c>
      <c r="RV29" s="55">
        <v>7.2700000000000001E-2</v>
      </c>
      <c r="RW29" s="55">
        <v>0.54769999999999996</v>
      </c>
      <c r="RX29" s="55">
        <v>-8.8000000000000005E-3</v>
      </c>
      <c r="RY29" s="55">
        <v>-7.4700000000000003E-2</v>
      </c>
      <c r="RZ29" s="55">
        <v>-0.1023</v>
      </c>
      <c r="SA29" s="55">
        <v>-0.14860000000000001</v>
      </c>
      <c r="SB29" s="55">
        <v>-0.14510000000000001</v>
      </c>
      <c r="SC29" s="55">
        <v>8.3799999999999999E-2</v>
      </c>
      <c r="SD29" s="55">
        <v>-8.43E-2</v>
      </c>
      <c r="SE29" s="55">
        <v>-5.0000000000000001E-3</v>
      </c>
      <c r="SF29" s="55">
        <v>-0.82040000000000002</v>
      </c>
      <c r="SG29" s="55">
        <v>-6.4199999999999993E-2</v>
      </c>
      <c r="SH29" s="55">
        <v>1.2324999999999999</v>
      </c>
      <c r="SI29" s="55">
        <v>1.1900000000000001E-2</v>
      </c>
      <c r="SJ29" s="55">
        <v>-8.0500000000000002E-2</v>
      </c>
      <c r="SK29" s="55">
        <v>-0.64239999999999997</v>
      </c>
      <c r="SL29" s="55">
        <v>0.16650000000000001</v>
      </c>
      <c r="SM29" s="55">
        <v>-0.2031</v>
      </c>
      <c r="SN29" s="55">
        <v>-0.1119</v>
      </c>
      <c r="SO29" s="55">
        <v>-0.10340000000000001</v>
      </c>
      <c r="SP29" s="55">
        <v>-3.2099999999999997E-2</v>
      </c>
      <c r="SQ29" s="55">
        <v>-6.3E-2</v>
      </c>
      <c r="SR29" s="55">
        <v>-4.3499999999999997E-2</v>
      </c>
      <c r="SS29" s="55">
        <v>-0.13619999999999999</v>
      </c>
      <c r="ST29" s="55">
        <v>-0.13059999999999999</v>
      </c>
      <c r="SU29" s="55">
        <v>-0.1193</v>
      </c>
      <c r="SV29" s="55">
        <v>-0.12909999999999999</v>
      </c>
      <c r="SW29" s="55">
        <v>-0.12509999999999999</v>
      </c>
      <c r="SX29" s="55">
        <v>-7.0499999999999993E-2</v>
      </c>
      <c r="SY29" s="55">
        <v>-0.25459999999999999</v>
      </c>
      <c r="SZ29" s="55">
        <v>-0.1114</v>
      </c>
      <c r="TA29" s="55">
        <v>-0.1295</v>
      </c>
      <c r="TB29" s="55">
        <v>-0.14610000000000001</v>
      </c>
      <c r="TC29" s="55">
        <v>-0.12889999999999999</v>
      </c>
      <c r="TD29" s="55">
        <v>-0.10249999999999999</v>
      </c>
      <c r="TE29" s="55">
        <v>-5.67E-2</v>
      </c>
      <c r="TF29" s="55">
        <v>-0.1308</v>
      </c>
      <c r="TG29" s="55">
        <v>-9.4500000000000001E-2</v>
      </c>
      <c r="TH29" s="55">
        <v>-9.1600000000000001E-2</v>
      </c>
      <c r="TI29" s="55">
        <v>-0.18679999999999999</v>
      </c>
      <c r="TJ29" s="55">
        <v>-0.16520000000000001</v>
      </c>
      <c r="TK29" s="55">
        <v>-0.11169999999999999</v>
      </c>
      <c r="TL29" s="55">
        <v>-1.8100000000000002E-2</v>
      </c>
      <c r="TM29" s="55">
        <v>-9.6299999999999997E-2</v>
      </c>
      <c r="TN29" s="55">
        <v>-0.12479999999999999</v>
      </c>
      <c r="TO29" s="55">
        <v>-3.4500000000000003E-2</v>
      </c>
      <c r="TP29" s="55">
        <v>-0.155</v>
      </c>
      <c r="TQ29" s="55">
        <v>-9.9599999999999994E-2</v>
      </c>
      <c r="TR29" s="55">
        <v>-0.1578</v>
      </c>
      <c r="TS29" s="55">
        <v>-2.8799999999999999E-2</v>
      </c>
      <c r="TT29" s="55">
        <v>-0.1656</v>
      </c>
      <c r="TU29" s="55">
        <v>-0.1139</v>
      </c>
      <c r="TV29" s="55">
        <v>-0.1792</v>
      </c>
      <c r="TW29" s="55">
        <v>-0.12709999999999999</v>
      </c>
      <c r="TX29" s="55">
        <v>-0.20319999999999999</v>
      </c>
      <c r="TY29" s="55">
        <v>-0.15590000000000001</v>
      </c>
      <c r="TZ29" s="55">
        <v>-6.4600000000000005E-2</v>
      </c>
      <c r="UA29" s="55">
        <v>-0.12959999999999999</v>
      </c>
      <c r="UB29" s="55">
        <v>-9.7199999999999995E-2</v>
      </c>
      <c r="UC29" s="55">
        <v>-5.5599999999999997E-2</v>
      </c>
      <c r="UD29" s="55">
        <v>-0.1547</v>
      </c>
      <c r="UE29" s="55">
        <v>-0.18410000000000001</v>
      </c>
      <c r="UF29" s="55">
        <v>-0.1573</v>
      </c>
      <c r="UG29" s="55">
        <v>4.07E-2</v>
      </c>
      <c r="UH29" s="55">
        <v>-0.1167</v>
      </c>
      <c r="UI29" s="55">
        <v>-2.4899999999999999E-2</v>
      </c>
      <c r="UJ29" s="55">
        <v>-0.20910000000000001</v>
      </c>
      <c r="UK29" s="55">
        <v>-0.16059999999999999</v>
      </c>
      <c r="UL29" s="55">
        <v>-0.13919999999999999</v>
      </c>
      <c r="UM29" s="55">
        <v>-0.20680000000000001</v>
      </c>
      <c r="UN29" s="55">
        <v>3.15E-2</v>
      </c>
      <c r="UO29" s="55">
        <v>-0.2853</v>
      </c>
      <c r="UP29" s="55">
        <v>-0.1454</v>
      </c>
      <c r="UQ29" s="55">
        <v>0.18140000000000001</v>
      </c>
      <c r="UR29" s="55">
        <v>-0.1087</v>
      </c>
      <c r="US29" s="55">
        <v>-5.8500000000000003E-2</v>
      </c>
      <c r="UT29" s="55">
        <v>-9.2399999999999996E-2</v>
      </c>
      <c r="UU29" s="55">
        <v>1.18E-2</v>
      </c>
      <c r="UV29" s="55">
        <v>0.43109999999999998</v>
      </c>
      <c r="UW29" s="55">
        <v>-9.0800000000000006E-2</v>
      </c>
      <c r="UX29" s="55">
        <v>-0.25080000000000002</v>
      </c>
      <c r="UY29" s="55">
        <v>-0.16200000000000001</v>
      </c>
      <c r="UZ29" s="55">
        <v>-0.189</v>
      </c>
      <c r="VA29" s="55">
        <v>-9.5000000000000001E-2</v>
      </c>
      <c r="VB29" s="55">
        <v>-2.23E-2</v>
      </c>
      <c r="VC29" s="55">
        <v>-0.15040000000000001</v>
      </c>
      <c r="VD29" s="55">
        <v>-7.1900000000000006E-2</v>
      </c>
      <c r="VE29" s="55">
        <v>-9.2399999999999996E-2</v>
      </c>
      <c r="VF29" s="55">
        <v>-0.24260000000000001</v>
      </c>
      <c r="VG29" s="55">
        <v>-7.8700000000000006E-2</v>
      </c>
      <c r="VH29" s="55">
        <v>-0.10639999999999999</v>
      </c>
      <c r="VI29" s="55">
        <v>-7.2999999999999995E-2</v>
      </c>
      <c r="VJ29" s="55">
        <v>-1.01E-2</v>
      </c>
      <c r="VK29" s="55">
        <v>-0.1515</v>
      </c>
      <c r="VL29" s="55">
        <v>-1.9E-3</v>
      </c>
      <c r="VM29" s="54">
        <v>-0.12</v>
      </c>
      <c r="VN29" s="55">
        <v>-6.83E-2</v>
      </c>
      <c r="VO29" s="55">
        <v>-4.2900000000000001E-2</v>
      </c>
      <c r="VP29" s="55">
        <v>6.0999999999999999E-2</v>
      </c>
      <c r="VQ29" s="55">
        <v>-6.6699999999999995E-2</v>
      </c>
      <c r="VR29" s="55">
        <v>-8.6699999999999999E-2</v>
      </c>
      <c r="VS29" s="55">
        <v>-2.4799999999999999E-2</v>
      </c>
      <c r="VT29" s="55">
        <v>-6.2199999999999998E-2</v>
      </c>
      <c r="VU29" s="55">
        <v>-0.1198</v>
      </c>
      <c r="VV29" s="55">
        <v>-2.23E-2</v>
      </c>
      <c r="VW29" s="55">
        <v>-5.4600000000000003E-2</v>
      </c>
      <c r="VX29" s="55">
        <v>-8.8999999999999996E-2</v>
      </c>
      <c r="VY29" s="55">
        <v>0.35410000000000003</v>
      </c>
      <c r="VZ29" s="55">
        <v>-0.13880000000000001</v>
      </c>
      <c r="WA29" s="55">
        <v>-9.6699999999999994E-2</v>
      </c>
      <c r="WB29" s="55">
        <v>-0.10979999999999999</v>
      </c>
      <c r="WC29" s="55">
        <v>-9.7600000000000006E-2</v>
      </c>
      <c r="WD29" s="55">
        <v>4.3200000000000002E-2</v>
      </c>
      <c r="WE29" s="55">
        <v>0.10050000000000001</v>
      </c>
      <c r="WF29" s="55">
        <v>-7.0000000000000001E-3</v>
      </c>
      <c r="WG29" s="55">
        <v>-6.1899999999999997E-2</v>
      </c>
      <c r="WH29" s="55">
        <v>-8.6300000000000002E-2</v>
      </c>
      <c r="WI29" s="55">
        <v>-1.11E-2</v>
      </c>
      <c r="WJ29" s="55">
        <v>2.24E-2</v>
      </c>
      <c r="WK29" s="55">
        <v>3.2199999999999999E-2</v>
      </c>
      <c r="WL29" s="55">
        <v>-0.21779999999999999</v>
      </c>
      <c r="WM29" s="55">
        <v>-3.2300000000000002E-2</v>
      </c>
      <c r="WN29" s="55">
        <v>-0.14199999999999999</v>
      </c>
      <c r="WO29" s="55">
        <v>-4.8800000000000003E-2</v>
      </c>
      <c r="WP29" s="55">
        <v>-1.29E-2</v>
      </c>
      <c r="WQ29" s="55">
        <v>-6.13E-2</v>
      </c>
      <c r="WR29" s="55">
        <v>5.96E-2</v>
      </c>
      <c r="WS29" s="55">
        <v>-0.1011</v>
      </c>
      <c r="WT29" s="55">
        <v>-9.9099999999999994E-2</v>
      </c>
      <c r="WU29" s="55">
        <v>-4.36E-2</v>
      </c>
      <c r="WV29" s="55">
        <v>0.20949999999999999</v>
      </c>
      <c r="WW29" s="55">
        <v>0.4405</v>
      </c>
      <c r="WX29" s="55">
        <v>-9.2100000000000001E-2</v>
      </c>
      <c r="WY29" s="55">
        <v>-0.16789999999999999</v>
      </c>
      <c r="WZ29" s="55">
        <v>-0.18360000000000001</v>
      </c>
      <c r="XA29" s="55">
        <v>-0.1542</v>
      </c>
      <c r="XB29" s="55">
        <v>-5.16E-2</v>
      </c>
      <c r="XC29" s="55">
        <v>-0.1535</v>
      </c>
      <c r="XD29" s="55">
        <v>-5.2499999999999998E-2</v>
      </c>
      <c r="XE29" s="55">
        <v>-5.0700000000000002E-2</v>
      </c>
      <c r="XF29" s="55">
        <v>3.49E-2</v>
      </c>
      <c r="XG29" s="54">
        <v>-0.31</v>
      </c>
      <c r="XH29" s="55">
        <v>4.8399999999999999E-2</v>
      </c>
      <c r="XI29" s="55">
        <v>-6.7500000000000004E-2</v>
      </c>
      <c r="XJ29" s="55">
        <v>-0.1409</v>
      </c>
      <c r="XK29" s="55">
        <v>6.88E-2</v>
      </c>
      <c r="XL29" s="55">
        <v>-0.1111</v>
      </c>
      <c r="XM29" s="55">
        <v>-2.6499999999999999E-2</v>
      </c>
      <c r="XN29" s="55">
        <v>-0.14430000000000001</v>
      </c>
      <c r="XO29" s="55">
        <v>5.4800000000000001E-2</v>
      </c>
      <c r="XP29" s="55">
        <v>-7.5600000000000001E-2</v>
      </c>
      <c r="XQ29" s="55">
        <v>-3.6299999999999999E-2</v>
      </c>
      <c r="XR29" s="55">
        <v>-2.3199999999999998E-2</v>
      </c>
      <c r="XS29" s="55">
        <v>4.0399999999999998E-2</v>
      </c>
      <c r="XT29" s="55">
        <v>6.6000000000000003E-2</v>
      </c>
      <c r="XU29" s="55">
        <v>-0.16669999999999999</v>
      </c>
      <c r="XV29" s="55">
        <v>2.9499999999999998E-2</v>
      </c>
      <c r="XW29" s="55">
        <v>5.2699999999999997E-2</v>
      </c>
      <c r="XX29" s="55">
        <v>-1.7000000000000001E-2</v>
      </c>
      <c r="XY29" s="55">
        <v>-0.3755</v>
      </c>
      <c r="XZ29" s="55">
        <v>-0.1076</v>
      </c>
      <c r="YA29" s="55">
        <v>-5.7599999999999998E-2</v>
      </c>
      <c r="YB29" s="55">
        <v>0.19359999999999999</v>
      </c>
      <c r="YC29" s="55">
        <v>-0.18229999999999999</v>
      </c>
      <c r="YD29" s="55">
        <v>-0.1249</v>
      </c>
      <c r="YE29" s="55">
        <v>-0.11070000000000001</v>
      </c>
      <c r="YF29" s="55">
        <v>-7.6399999999999996E-2</v>
      </c>
      <c r="YG29" s="55">
        <v>-9.01E-2</v>
      </c>
      <c r="YH29" s="55">
        <v>-6.13E-2</v>
      </c>
      <c r="YI29" s="55">
        <v>1.8599999999999998E-2</v>
      </c>
      <c r="YJ29" s="55">
        <v>-5.7799999999999997E-2</v>
      </c>
      <c r="YK29" s="55">
        <v>-0.1595</v>
      </c>
    </row>
    <row r="30" spans="1:661" x14ac:dyDescent="0.35">
      <c r="A30" s="66" t="s">
        <v>26</v>
      </c>
      <c r="B30" s="66" t="s">
        <v>43</v>
      </c>
      <c r="C30" s="54">
        <v>0.11</v>
      </c>
      <c r="D30" s="54">
        <v>0.14000000000000001</v>
      </c>
      <c r="E30" s="54">
        <v>0.02</v>
      </c>
      <c r="F30" s="54">
        <v>0.06</v>
      </c>
      <c r="G30" s="54">
        <v>0.11</v>
      </c>
      <c r="H30" s="54">
        <v>-0.02</v>
      </c>
      <c r="I30" s="54">
        <v>0.02</v>
      </c>
      <c r="J30" s="54">
        <v>-7.0000000000000007E-2</v>
      </c>
      <c r="K30" s="54">
        <v>-0.14000000000000001</v>
      </c>
      <c r="L30" s="54">
        <v>-0.08</v>
      </c>
      <c r="M30" s="54">
        <v>0</v>
      </c>
      <c r="N30" s="54">
        <v>0.17</v>
      </c>
      <c r="O30" s="54">
        <v>0.19</v>
      </c>
      <c r="P30" s="54">
        <v>-0.05</v>
      </c>
      <c r="Q30" s="54">
        <v>0</v>
      </c>
      <c r="R30" s="54">
        <v>-0.06</v>
      </c>
      <c r="S30" s="54">
        <v>0.04</v>
      </c>
      <c r="T30" s="54">
        <v>-0.03</v>
      </c>
      <c r="U30" s="54">
        <v>0.01</v>
      </c>
      <c r="V30" s="54">
        <v>0.03</v>
      </c>
      <c r="W30" s="54">
        <v>-0.17</v>
      </c>
      <c r="X30" s="54">
        <v>-0.21</v>
      </c>
      <c r="Y30" s="54">
        <v>-0.2</v>
      </c>
      <c r="Z30" s="54">
        <v>-0.26</v>
      </c>
      <c r="AA30" s="54">
        <v>-0.3</v>
      </c>
      <c r="AB30" s="54">
        <v>-0.46</v>
      </c>
      <c r="AC30" s="54">
        <v>-0.55000000000000004</v>
      </c>
      <c r="AD30" s="54">
        <v>-0.74</v>
      </c>
      <c r="AE30" s="54">
        <v>-1</v>
      </c>
      <c r="AF30" s="54">
        <v>-1</v>
      </c>
      <c r="AG30" s="54">
        <v>-1</v>
      </c>
      <c r="AH30" s="54">
        <v>-1</v>
      </c>
      <c r="AI30" s="55">
        <v>-0.99170000000000003</v>
      </c>
      <c r="AJ30" s="55">
        <v>-0.97970000000000002</v>
      </c>
      <c r="AK30" s="55">
        <v>-0.98270000000000002</v>
      </c>
      <c r="AL30" s="55">
        <v>-0.97770000000000001</v>
      </c>
      <c r="AM30" s="55">
        <v>-0.9798</v>
      </c>
      <c r="AN30" s="55">
        <v>-0.98199999999999998</v>
      </c>
      <c r="AO30" s="55">
        <v>-0.98909999999999998</v>
      </c>
      <c r="AP30" s="55">
        <v>-0.97929999999999995</v>
      </c>
      <c r="AQ30" s="54">
        <v>-1</v>
      </c>
      <c r="AR30" s="55">
        <v>-0.99339999999999995</v>
      </c>
      <c r="AS30" s="55">
        <v>-0.98070000000000002</v>
      </c>
      <c r="AT30" s="54">
        <v>-1</v>
      </c>
      <c r="AU30" s="55">
        <v>-0.98570000000000002</v>
      </c>
      <c r="AV30" s="55">
        <v>-0.96860000000000002</v>
      </c>
      <c r="AW30" s="55">
        <v>-0.97430000000000005</v>
      </c>
      <c r="AX30" s="55">
        <v>-0.97799999999999998</v>
      </c>
      <c r="AY30" s="54">
        <v>-1</v>
      </c>
      <c r="AZ30" s="55">
        <v>-0.98850000000000005</v>
      </c>
      <c r="BA30" s="55">
        <v>-0.96689999999999998</v>
      </c>
      <c r="BB30" s="54">
        <v>-1</v>
      </c>
      <c r="BC30" s="55">
        <v>-0.97540000000000004</v>
      </c>
      <c r="BD30" s="55">
        <v>-0.97160000000000002</v>
      </c>
      <c r="BE30" s="54">
        <v>-1</v>
      </c>
      <c r="BF30" s="54">
        <v>-1</v>
      </c>
      <c r="BG30" s="55">
        <v>-0.98409999999999997</v>
      </c>
      <c r="BH30" s="55">
        <v>-0.96789999999999998</v>
      </c>
      <c r="BI30" s="55">
        <v>-0.95440000000000003</v>
      </c>
      <c r="BJ30" s="55">
        <v>-0.97519999999999996</v>
      </c>
      <c r="BK30" s="55">
        <v>-0.96630000000000005</v>
      </c>
      <c r="BL30" s="55">
        <v>-0.97309999999999997</v>
      </c>
      <c r="BM30" s="54">
        <v>-1</v>
      </c>
      <c r="BN30" s="55">
        <v>-0.9698</v>
      </c>
      <c r="BO30" s="55">
        <v>-0.96460000000000001</v>
      </c>
      <c r="BP30" s="55">
        <v>-0.97370000000000001</v>
      </c>
      <c r="BQ30" s="55">
        <v>-0.96079999999999999</v>
      </c>
      <c r="BR30" s="55">
        <v>-0.96989999999999998</v>
      </c>
      <c r="BS30" s="55">
        <v>-0.98670000000000002</v>
      </c>
      <c r="BT30" s="54">
        <v>-1</v>
      </c>
      <c r="BU30" s="54">
        <v>-1</v>
      </c>
      <c r="BV30" s="54">
        <v>-1</v>
      </c>
      <c r="BW30" s="55">
        <v>-0.98270000000000002</v>
      </c>
      <c r="BX30" s="55">
        <v>-0.97209999999999996</v>
      </c>
      <c r="BY30" s="55">
        <v>-0.96709999999999996</v>
      </c>
      <c r="BZ30" s="54">
        <v>-1</v>
      </c>
      <c r="CA30" s="54">
        <v>-1</v>
      </c>
      <c r="CB30" s="55">
        <v>-0.97660000000000002</v>
      </c>
      <c r="CC30" s="55">
        <v>-0.98529999999999995</v>
      </c>
      <c r="CD30" s="55">
        <v>-0.96399999999999997</v>
      </c>
      <c r="CE30" s="55">
        <v>-0.95720000000000005</v>
      </c>
      <c r="CF30" s="55">
        <v>-0.9667</v>
      </c>
      <c r="CG30" s="54">
        <v>-1</v>
      </c>
      <c r="CH30" s="54">
        <v>-1</v>
      </c>
      <c r="CI30" s="54">
        <v>-1</v>
      </c>
      <c r="CJ30" s="55">
        <v>-0.98570000000000002</v>
      </c>
      <c r="CK30" s="55">
        <v>-0.99719999999999998</v>
      </c>
      <c r="CL30" s="54">
        <v>-1</v>
      </c>
      <c r="CM30" s="55">
        <v>-0.98950000000000005</v>
      </c>
      <c r="CN30" s="55">
        <v>-0.98129999999999995</v>
      </c>
      <c r="CO30" s="55">
        <v>-0.9879</v>
      </c>
      <c r="CP30" s="55">
        <v>-0.99929999999999997</v>
      </c>
      <c r="CQ30" s="55">
        <v>-0.9667</v>
      </c>
      <c r="CR30" s="55">
        <v>-0.95299999999999996</v>
      </c>
      <c r="CS30" s="55">
        <v>-0.71909999999999996</v>
      </c>
      <c r="CT30" s="55">
        <v>-0.73850000000000005</v>
      </c>
      <c r="CU30" s="55">
        <v>-0.71089999999999998</v>
      </c>
      <c r="CV30" s="55">
        <v>-0.64229999999999998</v>
      </c>
      <c r="CW30" s="55">
        <v>-0.75209999999999999</v>
      </c>
      <c r="CX30" s="55">
        <v>-0.75749999999999995</v>
      </c>
      <c r="CY30" s="55">
        <v>-0.67090000000000005</v>
      </c>
      <c r="CZ30" s="55">
        <v>-0.68540000000000001</v>
      </c>
      <c r="DA30" s="55">
        <v>-0.67390000000000005</v>
      </c>
      <c r="DB30" s="55">
        <v>-0.61890000000000001</v>
      </c>
      <c r="DC30" s="55">
        <v>-0.69579999999999997</v>
      </c>
      <c r="DD30" s="55">
        <v>-0.74239999999999995</v>
      </c>
      <c r="DE30" s="55">
        <v>-0.67049999999999998</v>
      </c>
      <c r="DF30" s="55">
        <v>-0.6462</v>
      </c>
      <c r="DG30" s="55">
        <v>-0.5958</v>
      </c>
      <c r="DH30" s="55">
        <v>-0.57220000000000004</v>
      </c>
      <c r="DI30" s="55">
        <v>-0.55330000000000001</v>
      </c>
      <c r="DJ30" s="55">
        <v>-0.60429999999999995</v>
      </c>
      <c r="DK30" s="55">
        <v>-0.63680000000000003</v>
      </c>
      <c r="DL30" s="55">
        <v>-0.58360000000000001</v>
      </c>
      <c r="DM30" s="55">
        <v>-0.48609999999999998</v>
      </c>
      <c r="DN30" s="55">
        <v>-0.49840000000000001</v>
      </c>
      <c r="DO30" s="55">
        <v>-0.47699999999999998</v>
      </c>
      <c r="DP30" s="55">
        <v>-0.70469999999999999</v>
      </c>
      <c r="DQ30" s="55">
        <v>-0.55100000000000005</v>
      </c>
      <c r="DR30" s="55">
        <v>-0.57799999999999996</v>
      </c>
      <c r="DS30" s="55">
        <v>-0.54520000000000002</v>
      </c>
      <c r="DT30" s="55">
        <v>-0.4985</v>
      </c>
      <c r="DU30" s="55">
        <v>-0.41010000000000002</v>
      </c>
      <c r="DV30" s="55">
        <v>-0.435</v>
      </c>
      <c r="DW30" s="55">
        <v>-0.217</v>
      </c>
      <c r="DX30" s="55">
        <v>-0.4521</v>
      </c>
      <c r="DY30" s="55">
        <v>-0.58040000000000003</v>
      </c>
      <c r="DZ30" s="55">
        <v>-0.54039999999999999</v>
      </c>
      <c r="EA30" s="55">
        <v>-0.44379999999999997</v>
      </c>
      <c r="EB30" s="55">
        <v>-0.41110000000000002</v>
      </c>
      <c r="EC30" s="55">
        <v>-0.38479999999999998</v>
      </c>
      <c r="ED30" s="55">
        <v>-0.42899999999999999</v>
      </c>
      <c r="EE30" s="55">
        <v>-0.52680000000000005</v>
      </c>
      <c r="EF30" s="55">
        <v>-0.49630000000000002</v>
      </c>
      <c r="EG30" s="55">
        <v>-0.4461</v>
      </c>
      <c r="EH30" s="55">
        <v>-0.12970000000000001</v>
      </c>
      <c r="EI30" s="55">
        <v>-0.3881</v>
      </c>
      <c r="EJ30" s="55">
        <v>-0.67510000000000003</v>
      </c>
      <c r="EK30" s="55">
        <v>-0.4325</v>
      </c>
      <c r="EL30" s="55">
        <v>-0.64119999999999999</v>
      </c>
      <c r="EM30" s="55">
        <v>-0.57909999999999995</v>
      </c>
      <c r="EN30" s="55">
        <v>-0.54430000000000001</v>
      </c>
      <c r="EO30" s="55">
        <v>-0.56759999999999999</v>
      </c>
      <c r="EP30" s="55">
        <v>-0.50309999999999999</v>
      </c>
      <c r="EQ30" s="55">
        <v>-0.42499999999999999</v>
      </c>
      <c r="ER30" s="55">
        <v>-0.52139999999999997</v>
      </c>
      <c r="ES30" s="55">
        <v>-0.57720000000000005</v>
      </c>
      <c r="ET30" s="55">
        <v>-0.54930000000000001</v>
      </c>
      <c r="EU30" s="55">
        <v>-0.50460000000000005</v>
      </c>
      <c r="EV30" s="55">
        <v>-0.5071</v>
      </c>
      <c r="EW30" s="55">
        <v>-0.44240000000000002</v>
      </c>
      <c r="EX30" s="55">
        <v>-0.3931</v>
      </c>
      <c r="EY30" s="55">
        <v>-0.43440000000000001</v>
      </c>
      <c r="EZ30" s="55">
        <v>-0.61450000000000005</v>
      </c>
      <c r="FA30" s="55">
        <v>-0.58379999999999999</v>
      </c>
      <c r="FB30" s="55">
        <v>-0.57299999999999995</v>
      </c>
      <c r="FC30" s="55">
        <v>-0.5393</v>
      </c>
      <c r="FD30" s="55">
        <v>-0.46789999999999998</v>
      </c>
      <c r="FE30" s="55">
        <v>-0.42809999999999998</v>
      </c>
      <c r="FF30" s="55">
        <v>-0.42680000000000001</v>
      </c>
      <c r="FG30" s="55">
        <v>-0.60950000000000004</v>
      </c>
      <c r="FH30" s="55">
        <v>-0.47860000000000003</v>
      </c>
      <c r="FI30" s="55">
        <v>-0.50649999999999995</v>
      </c>
      <c r="FJ30" s="55">
        <v>-0.52349999999999997</v>
      </c>
      <c r="FK30" s="55">
        <v>-0.44529999999999997</v>
      </c>
      <c r="FL30" s="55">
        <v>-0.43319999999999997</v>
      </c>
      <c r="FM30" s="55">
        <v>-0.42559999999999998</v>
      </c>
      <c r="FN30" s="55">
        <v>-0.57110000000000005</v>
      </c>
      <c r="FO30" s="55">
        <v>-0.46229999999999999</v>
      </c>
      <c r="FP30" s="55">
        <v>-0.47489999999999999</v>
      </c>
      <c r="FQ30" s="55">
        <v>-0.44009999999999999</v>
      </c>
      <c r="FR30" s="55">
        <v>-0.40699999999999997</v>
      </c>
      <c r="FS30" s="55">
        <v>-0.33589999999999998</v>
      </c>
      <c r="FT30" s="55">
        <v>-0.36899999999999999</v>
      </c>
      <c r="FU30" s="55">
        <v>-0.40799999999999997</v>
      </c>
      <c r="FV30" s="55">
        <v>-0.43230000000000002</v>
      </c>
      <c r="FW30" s="55">
        <v>-0.3705</v>
      </c>
      <c r="FX30" s="55">
        <v>-0.3705</v>
      </c>
      <c r="FY30" s="55">
        <v>-0.3342</v>
      </c>
      <c r="FZ30" s="55">
        <v>-0.28860000000000002</v>
      </c>
      <c r="GA30" s="55">
        <v>-0.30280000000000001</v>
      </c>
      <c r="GB30" s="55">
        <v>-0.4365</v>
      </c>
      <c r="GC30" s="55">
        <v>-0.43459999999999999</v>
      </c>
      <c r="GD30" s="55">
        <v>-0.3009</v>
      </c>
      <c r="GE30" s="55">
        <v>-0.34789999999999999</v>
      </c>
      <c r="GF30" s="55">
        <v>-0.27779999999999999</v>
      </c>
      <c r="GG30" s="55">
        <v>-0.25819999999999999</v>
      </c>
      <c r="GH30" s="55">
        <v>-0.2465</v>
      </c>
      <c r="GI30" s="55">
        <v>-0.46489999999999998</v>
      </c>
      <c r="GJ30" s="55">
        <v>-0.55449999999999999</v>
      </c>
      <c r="GK30" s="55">
        <v>-0.46489999999999998</v>
      </c>
      <c r="GL30" s="55">
        <v>-0.37280000000000002</v>
      </c>
      <c r="GM30" s="55">
        <v>-0.32240000000000002</v>
      </c>
      <c r="GN30" s="55">
        <v>-0.1341</v>
      </c>
      <c r="GO30" s="55">
        <v>-0.41449999999999998</v>
      </c>
      <c r="GP30" s="55">
        <v>-0.48480000000000001</v>
      </c>
      <c r="GQ30" s="55">
        <v>-0.1716</v>
      </c>
      <c r="GR30" s="55">
        <v>-0.2797</v>
      </c>
      <c r="GS30" s="55">
        <v>-0.2384</v>
      </c>
      <c r="GT30" s="55">
        <v>-0.1925</v>
      </c>
      <c r="GU30" s="55">
        <v>-0.1857</v>
      </c>
      <c r="GV30" s="55">
        <v>0.17150000000000001</v>
      </c>
      <c r="GW30" s="55">
        <v>-0.17879999999999999</v>
      </c>
      <c r="GX30" s="55">
        <v>-0.45529999999999998</v>
      </c>
      <c r="GY30" s="55">
        <v>-0.39550000000000002</v>
      </c>
      <c r="GZ30" s="55">
        <v>-0.38019999999999998</v>
      </c>
      <c r="HA30" s="55">
        <v>-0.40799999999999997</v>
      </c>
      <c r="HB30" s="55">
        <v>-0.1865</v>
      </c>
      <c r="HC30" s="55">
        <v>-0.29949999999999999</v>
      </c>
      <c r="HD30" s="55">
        <v>-0.45290000000000002</v>
      </c>
      <c r="HE30" s="55">
        <v>-0.46589999999999998</v>
      </c>
      <c r="HF30" s="55">
        <v>-0.41349999999999998</v>
      </c>
      <c r="HG30" s="55">
        <v>-0.39350000000000002</v>
      </c>
      <c r="HH30" s="55">
        <v>-0.25380000000000003</v>
      </c>
      <c r="HI30" s="55">
        <v>-0.20699999999999999</v>
      </c>
      <c r="HJ30" s="55">
        <v>-0.28010000000000002</v>
      </c>
      <c r="HK30" s="55">
        <v>-0.37140000000000001</v>
      </c>
      <c r="HL30" s="55">
        <v>-0.39450000000000002</v>
      </c>
      <c r="HM30" s="54">
        <v>-0.57999999999999996</v>
      </c>
      <c r="HN30" s="55">
        <v>-0.51470000000000005</v>
      </c>
      <c r="HO30" s="55">
        <v>-0.3836</v>
      </c>
      <c r="HP30" s="55">
        <v>-0.33810000000000001</v>
      </c>
      <c r="HQ30" s="55">
        <v>-0.24510000000000001</v>
      </c>
      <c r="HR30" s="55">
        <v>-0.56630000000000003</v>
      </c>
      <c r="HS30" s="55">
        <v>-0.54700000000000004</v>
      </c>
      <c r="HT30" s="55">
        <v>-0.47399999999999998</v>
      </c>
      <c r="HU30" s="55">
        <v>-0.4042</v>
      </c>
      <c r="HV30" s="55">
        <v>-0.34610000000000002</v>
      </c>
      <c r="HW30" s="55">
        <v>-0.31269999999999998</v>
      </c>
      <c r="HX30" s="55">
        <v>-0.26960000000000001</v>
      </c>
      <c r="HY30" s="55">
        <v>-0.3145</v>
      </c>
      <c r="HZ30" s="55">
        <v>-0.40450000000000003</v>
      </c>
      <c r="IA30" s="55">
        <v>-0.38529999999999998</v>
      </c>
      <c r="IB30" s="55">
        <v>-0.3599</v>
      </c>
      <c r="IC30" s="55">
        <v>-0.30790000000000001</v>
      </c>
      <c r="ID30" s="55">
        <v>-0.29449999999999998</v>
      </c>
      <c r="IE30" s="55">
        <v>-0.37730000000000002</v>
      </c>
      <c r="IF30" s="55">
        <v>-0.4849</v>
      </c>
      <c r="IG30" s="55">
        <v>-0.44779999999999998</v>
      </c>
      <c r="IH30" s="55">
        <v>-0.4178</v>
      </c>
      <c r="II30" s="55">
        <v>-0.51690000000000003</v>
      </c>
      <c r="IJ30" s="55">
        <v>-0.32979999999999998</v>
      </c>
      <c r="IK30" s="55">
        <v>-0.25030000000000002</v>
      </c>
      <c r="IL30" s="55">
        <v>-0.33250000000000002</v>
      </c>
      <c r="IM30" s="55">
        <v>-0.5343</v>
      </c>
      <c r="IN30" s="55">
        <v>-0.57240000000000002</v>
      </c>
      <c r="IO30" s="55">
        <v>-0.38390000000000002</v>
      </c>
      <c r="IP30" s="55">
        <v>-0.29570000000000002</v>
      </c>
      <c r="IQ30" s="55">
        <v>-0.30430000000000001</v>
      </c>
      <c r="IR30" s="55">
        <v>-0.14879999999999999</v>
      </c>
      <c r="IS30" s="55">
        <v>-0.32069999999999999</v>
      </c>
      <c r="IT30" s="55">
        <v>-0.46920000000000001</v>
      </c>
      <c r="IU30" s="55">
        <v>-0.41539999999999999</v>
      </c>
      <c r="IV30" s="55">
        <v>-0.3674</v>
      </c>
      <c r="IW30" s="55">
        <v>-3.2300000000000002E-2</v>
      </c>
      <c r="IX30" s="55">
        <v>-0.31879999999999997</v>
      </c>
      <c r="IY30" s="55">
        <v>-0.52510000000000001</v>
      </c>
      <c r="IZ30" s="55">
        <v>-0.33850000000000002</v>
      </c>
      <c r="JA30" s="55">
        <v>-0.51790000000000003</v>
      </c>
      <c r="JB30" s="55">
        <v>-0.5212</v>
      </c>
      <c r="JC30" s="55">
        <v>-0.48449999999999999</v>
      </c>
      <c r="JD30" s="55">
        <v>-0.46200000000000002</v>
      </c>
      <c r="JE30" s="55">
        <v>-0.30209999999999998</v>
      </c>
      <c r="JF30" s="55">
        <v>-0.16159999999999999</v>
      </c>
      <c r="JG30" s="55">
        <v>-0.245</v>
      </c>
      <c r="JH30" s="55">
        <v>-0.42720000000000002</v>
      </c>
      <c r="JI30" s="55">
        <v>-0.39050000000000001</v>
      </c>
      <c r="JJ30" s="55">
        <v>-0.36580000000000001</v>
      </c>
      <c r="JK30" s="55">
        <v>-0.43430000000000002</v>
      </c>
      <c r="JL30" s="55">
        <v>-0.33400000000000002</v>
      </c>
      <c r="JM30" s="55">
        <v>-0.26229999999999998</v>
      </c>
      <c r="JN30" s="55">
        <v>-0.33500000000000002</v>
      </c>
      <c r="JO30" s="55">
        <v>-0.49959999999999999</v>
      </c>
      <c r="JP30" s="55">
        <v>-0.52990000000000004</v>
      </c>
      <c r="JQ30" s="55">
        <v>-0.43359999999999999</v>
      </c>
      <c r="JR30" s="55">
        <v>-0.1424</v>
      </c>
      <c r="JS30" s="55">
        <v>-0.7016</v>
      </c>
      <c r="JT30" s="55">
        <v>-0.83889999999999998</v>
      </c>
      <c r="JU30" s="55">
        <v>-0.85709999999999997</v>
      </c>
      <c r="JV30" s="55">
        <v>-0.8216</v>
      </c>
      <c r="JW30" s="55">
        <v>-0.7994</v>
      </c>
      <c r="JX30" s="55">
        <v>-0.84560000000000002</v>
      </c>
      <c r="JY30" s="55">
        <v>-0.92910000000000004</v>
      </c>
      <c r="JZ30" s="55">
        <v>-0.80859999999999999</v>
      </c>
      <c r="KA30" s="55">
        <v>-0.78559999999999997</v>
      </c>
      <c r="KB30" s="55">
        <v>-0.8054</v>
      </c>
      <c r="KC30" s="55">
        <v>-0.91279999999999994</v>
      </c>
      <c r="KD30" s="55">
        <v>-0.92679999999999996</v>
      </c>
      <c r="KE30" s="55">
        <v>-0.88880000000000003</v>
      </c>
      <c r="KF30" s="55">
        <v>-0.8831</v>
      </c>
      <c r="KG30" s="55">
        <v>-0.85109999999999997</v>
      </c>
      <c r="KH30" s="55">
        <v>-0.81510000000000005</v>
      </c>
      <c r="KI30" s="55">
        <v>-0.80269999999999997</v>
      </c>
      <c r="KJ30" s="55">
        <v>-0.85870000000000002</v>
      </c>
      <c r="KK30" s="55">
        <v>-0.8629</v>
      </c>
      <c r="KL30" s="55">
        <v>-0.85719999999999996</v>
      </c>
      <c r="KM30" s="55">
        <v>-0.79730000000000001</v>
      </c>
      <c r="KN30" s="55">
        <v>-0.77580000000000005</v>
      </c>
      <c r="KO30" s="55">
        <v>-0.79630000000000001</v>
      </c>
      <c r="KP30" s="55">
        <v>-0.78110000000000002</v>
      </c>
      <c r="KQ30" s="55">
        <v>-0.61880000000000002</v>
      </c>
      <c r="KR30" s="55">
        <v>-0.63780000000000003</v>
      </c>
      <c r="KS30" s="55">
        <v>-0.66639999999999999</v>
      </c>
      <c r="KT30" s="55">
        <v>-0.60050000000000003</v>
      </c>
      <c r="KU30" s="55">
        <v>-0.50090000000000001</v>
      </c>
      <c r="KV30" s="55">
        <v>-0.38090000000000002</v>
      </c>
      <c r="KW30" s="55">
        <v>-0.5302</v>
      </c>
      <c r="KX30" s="55">
        <v>-0.61739999999999995</v>
      </c>
      <c r="KY30" s="55">
        <v>-0.52900000000000003</v>
      </c>
      <c r="KZ30" s="55">
        <v>0.89739999999999998</v>
      </c>
      <c r="LA30" s="55">
        <v>-0.38879999999999998</v>
      </c>
      <c r="LB30" s="55">
        <v>-0.90839999999999999</v>
      </c>
      <c r="LC30" s="55">
        <v>-0.50509999999999999</v>
      </c>
      <c r="LD30" s="55">
        <v>-0.44109999999999999</v>
      </c>
      <c r="LE30" s="55">
        <v>-0.57979999999999998</v>
      </c>
      <c r="LF30" s="55">
        <v>-0.75519999999999998</v>
      </c>
      <c r="LG30" s="55">
        <v>-0.11890000000000001</v>
      </c>
      <c r="LH30" s="55">
        <v>0.67659999999999998</v>
      </c>
      <c r="LI30" s="55">
        <v>-0.52080000000000004</v>
      </c>
      <c r="LJ30" s="55">
        <v>-0.3705</v>
      </c>
      <c r="LK30" s="55">
        <v>-0.45760000000000001</v>
      </c>
      <c r="LL30" s="55">
        <v>-0.53990000000000005</v>
      </c>
      <c r="LM30" s="55">
        <v>-0.57030000000000003</v>
      </c>
      <c r="LN30" s="55">
        <v>-0.5655</v>
      </c>
      <c r="LO30" s="55">
        <v>-0.50860000000000005</v>
      </c>
      <c r="LP30" s="55">
        <v>-0.4304</v>
      </c>
      <c r="LQ30" s="55">
        <v>-0.35730000000000001</v>
      </c>
      <c r="LR30" s="55">
        <v>-0.43209999999999998</v>
      </c>
      <c r="LS30" s="55">
        <v>-0.54239999999999999</v>
      </c>
      <c r="LT30" s="55">
        <v>-0.56979999999999997</v>
      </c>
      <c r="LU30" s="55">
        <v>-0.50180000000000002</v>
      </c>
      <c r="LV30" s="55">
        <v>-0.48909999999999998</v>
      </c>
      <c r="LW30" s="55">
        <v>-0.38840000000000002</v>
      </c>
      <c r="LX30" s="55">
        <v>-0.31630000000000003</v>
      </c>
      <c r="LY30" s="55">
        <v>-0.38040000000000002</v>
      </c>
      <c r="LZ30" s="55">
        <v>-0.4647</v>
      </c>
      <c r="MA30" s="55">
        <v>-0.51319999999999999</v>
      </c>
      <c r="MB30" s="55">
        <v>-0.50680000000000003</v>
      </c>
      <c r="MC30" s="55">
        <v>-0.45240000000000002</v>
      </c>
      <c r="MD30" s="55">
        <v>-0.31890000000000002</v>
      </c>
      <c r="ME30" s="55">
        <v>-0.27500000000000002</v>
      </c>
      <c r="MF30" s="55">
        <v>-0.40079999999999999</v>
      </c>
      <c r="MG30" s="55">
        <v>-0.53359999999999996</v>
      </c>
      <c r="MH30" s="55">
        <v>-0.55279999999999996</v>
      </c>
      <c r="MI30" s="55">
        <v>-0.58220000000000005</v>
      </c>
      <c r="MJ30" s="55">
        <v>-0.50439999999999996</v>
      </c>
      <c r="MK30" s="55">
        <v>-0.29349999999999998</v>
      </c>
      <c r="ML30" s="55">
        <v>-0.2412</v>
      </c>
      <c r="MM30" s="55">
        <v>-4.5199999999999997E-2</v>
      </c>
      <c r="MN30" s="55">
        <v>-0.54759999999999998</v>
      </c>
      <c r="MO30" s="55">
        <v>-0.4955</v>
      </c>
      <c r="MP30" s="55">
        <v>-0.46989999999999998</v>
      </c>
      <c r="MQ30" s="55">
        <v>-0.4572</v>
      </c>
      <c r="MR30" s="55">
        <v>-0.31530000000000002</v>
      </c>
      <c r="MS30" s="55">
        <v>-0.307</v>
      </c>
      <c r="MT30" s="55">
        <v>-0.53310000000000002</v>
      </c>
      <c r="MU30" s="55">
        <v>-0.55779999999999996</v>
      </c>
      <c r="MV30" s="55">
        <v>-0.54569999999999996</v>
      </c>
      <c r="MW30" s="55">
        <v>-0.84179999999999999</v>
      </c>
      <c r="MX30" s="55">
        <v>-0.75519999999999998</v>
      </c>
      <c r="MY30" s="55">
        <v>-0.58260000000000001</v>
      </c>
      <c r="MZ30" s="55">
        <v>-0.34379999999999999</v>
      </c>
      <c r="NA30" s="55">
        <v>3.4299999999999997E-2</v>
      </c>
      <c r="NB30" s="55">
        <v>-0.87960000000000005</v>
      </c>
      <c r="NC30" s="55">
        <v>-0.76719999999999999</v>
      </c>
      <c r="ND30" s="55">
        <v>-0.68359999999999999</v>
      </c>
      <c r="NE30" s="55">
        <v>-0.68410000000000004</v>
      </c>
      <c r="NF30" s="55">
        <v>-0.42080000000000001</v>
      </c>
      <c r="NG30" s="55">
        <v>-0.31519999999999998</v>
      </c>
      <c r="NH30" s="55">
        <v>-0.33339999999999997</v>
      </c>
      <c r="NI30" s="55">
        <v>-0.38900000000000001</v>
      </c>
      <c r="NJ30" s="55">
        <v>-0.4093</v>
      </c>
      <c r="NK30" s="55">
        <v>-0.3503</v>
      </c>
      <c r="NL30" s="55">
        <v>-0.37569999999999998</v>
      </c>
      <c r="NM30" s="55">
        <v>-0.31519999999999998</v>
      </c>
      <c r="NN30" s="55">
        <v>-0.2742</v>
      </c>
      <c r="NO30" s="55">
        <v>-0.37530000000000002</v>
      </c>
      <c r="NP30" s="55">
        <v>-0.42609999999999998</v>
      </c>
      <c r="NQ30" s="55">
        <v>-0.43680000000000002</v>
      </c>
      <c r="NR30" s="55">
        <v>-0.29270000000000002</v>
      </c>
      <c r="NS30" s="55">
        <v>-0.29160000000000003</v>
      </c>
      <c r="NT30" s="55">
        <v>-0.21249999999999999</v>
      </c>
      <c r="NU30" s="55">
        <v>-0.1454</v>
      </c>
      <c r="NV30" s="55">
        <v>-0.19470000000000001</v>
      </c>
      <c r="NW30" s="55">
        <v>-0.46679999999999999</v>
      </c>
      <c r="NX30" s="55">
        <v>-0.52959999999999996</v>
      </c>
      <c r="NY30" s="55">
        <v>-0.34789999999999999</v>
      </c>
      <c r="NZ30" s="55">
        <v>-0.23499999999999999</v>
      </c>
      <c r="OA30" s="54">
        <v>-0.18</v>
      </c>
      <c r="OB30" s="55">
        <v>-0.14380000000000001</v>
      </c>
      <c r="OC30" s="55">
        <v>-0.19889999999999999</v>
      </c>
      <c r="OD30" s="55">
        <v>-0.38009999999999999</v>
      </c>
      <c r="OE30" s="55">
        <v>-0.33479999999999999</v>
      </c>
      <c r="OF30" s="55">
        <v>-0.2482</v>
      </c>
      <c r="OG30" s="55">
        <v>-0.2079</v>
      </c>
      <c r="OH30" s="55">
        <v>-7.0999999999999994E-2</v>
      </c>
      <c r="OI30" s="55">
        <v>-2.1299999999999999E-2</v>
      </c>
      <c r="OJ30" s="55">
        <v>-4.3900000000000002E-2</v>
      </c>
      <c r="OK30" s="55">
        <v>-0.32890000000000003</v>
      </c>
      <c r="OL30" s="55">
        <v>-0.40610000000000002</v>
      </c>
      <c r="OM30" s="55">
        <v>-0.27089999999999997</v>
      </c>
      <c r="ON30" s="55">
        <v>-0.43709999999999999</v>
      </c>
      <c r="OO30" s="55">
        <v>-0.2283</v>
      </c>
      <c r="OP30" s="55">
        <v>-0.13159999999999999</v>
      </c>
      <c r="OQ30" s="55">
        <v>-3.4200000000000001E-2</v>
      </c>
      <c r="OR30" s="55">
        <v>-0.1132</v>
      </c>
      <c r="OS30" s="55">
        <v>-7.7899999999999997E-2</v>
      </c>
      <c r="OT30" s="55">
        <v>-0.15210000000000001</v>
      </c>
      <c r="OU30" s="55">
        <v>-0.2767</v>
      </c>
      <c r="OV30" s="55">
        <v>-0.17560000000000001</v>
      </c>
      <c r="OW30" s="55">
        <v>-0.13650000000000001</v>
      </c>
      <c r="OX30" s="55">
        <v>0.25440000000000002</v>
      </c>
      <c r="OY30" s="55">
        <v>-0.26679999999999998</v>
      </c>
      <c r="OZ30" s="55">
        <v>-0.31850000000000001</v>
      </c>
      <c r="PA30" s="55">
        <v>-0.16120000000000001</v>
      </c>
      <c r="PB30" s="55">
        <v>-0.1187</v>
      </c>
      <c r="PC30" s="55">
        <v>-0.1497</v>
      </c>
      <c r="PD30" s="55">
        <v>-7.8200000000000006E-2</v>
      </c>
      <c r="PE30" s="55">
        <v>-0.1394</v>
      </c>
      <c r="PF30" s="55">
        <v>-0.34060000000000001</v>
      </c>
      <c r="PG30" s="55">
        <v>-0.3861</v>
      </c>
      <c r="PH30" s="55">
        <v>-0.29870000000000002</v>
      </c>
      <c r="PI30" s="55">
        <v>-0.20899999999999999</v>
      </c>
      <c r="PJ30" s="55">
        <v>-9.7000000000000003E-2</v>
      </c>
      <c r="PK30" s="55">
        <v>-0.3926</v>
      </c>
      <c r="PL30" s="55">
        <v>-0.35310000000000002</v>
      </c>
      <c r="PM30" s="55">
        <v>-0.27160000000000001</v>
      </c>
      <c r="PN30" s="55">
        <v>-0.30059999999999998</v>
      </c>
      <c r="PO30" s="55">
        <v>-0.28489999999999999</v>
      </c>
      <c r="PP30" s="55">
        <v>-0.22189999999999999</v>
      </c>
      <c r="PQ30" s="55">
        <v>-0.19040000000000001</v>
      </c>
      <c r="PR30" s="55">
        <v>-0.12130000000000001</v>
      </c>
      <c r="PS30" s="55">
        <v>-5.9700000000000003E-2</v>
      </c>
      <c r="PT30" s="55">
        <v>-0.30459999999999998</v>
      </c>
      <c r="PU30" s="55">
        <v>-0.1401</v>
      </c>
      <c r="PV30" s="55">
        <v>-0.2233</v>
      </c>
      <c r="PW30" s="55">
        <v>-0.38869999999999999</v>
      </c>
      <c r="PX30" s="55">
        <v>-0.31469999999999998</v>
      </c>
      <c r="PY30" s="55">
        <v>-7.0699999999999999E-2</v>
      </c>
      <c r="PZ30" s="55">
        <v>-0.21390000000000001</v>
      </c>
      <c r="QA30" s="55">
        <v>-0.33310000000000001</v>
      </c>
      <c r="QB30" s="55">
        <v>-0.24340000000000001</v>
      </c>
      <c r="QC30" s="55">
        <v>-0.28179999999999999</v>
      </c>
      <c r="QD30" s="55">
        <v>-0.2235</v>
      </c>
      <c r="QE30" s="55">
        <v>-0.1221</v>
      </c>
      <c r="QF30" s="55">
        <v>-0.13370000000000001</v>
      </c>
      <c r="QG30" s="55">
        <v>-0.27979999999999999</v>
      </c>
      <c r="QH30" s="55">
        <v>-0.16950000000000001</v>
      </c>
      <c r="QI30" s="55">
        <v>-0.22309999999999999</v>
      </c>
      <c r="QJ30" s="55">
        <v>-0.1552</v>
      </c>
      <c r="QK30" s="55">
        <v>-7.2999999999999995E-2</v>
      </c>
      <c r="QL30" s="55">
        <v>8.3000000000000001E-3</v>
      </c>
      <c r="QM30" s="55">
        <v>-5.1000000000000004E-3</v>
      </c>
      <c r="QN30" s="55">
        <v>-8.7400000000000005E-2</v>
      </c>
      <c r="QO30" s="55">
        <v>-0.32690000000000002</v>
      </c>
      <c r="QP30" s="55">
        <v>-0.2455</v>
      </c>
      <c r="QQ30" s="55">
        <v>5.0700000000000002E-2</v>
      </c>
      <c r="QR30" s="55">
        <v>4.7600000000000003E-2</v>
      </c>
      <c r="QS30" s="55">
        <v>-7.9000000000000008E-3</v>
      </c>
      <c r="QT30" s="55">
        <v>6.3500000000000001E-2</v>
      </c>
      <c r="QU30" s="55">
        <v>-9.8400000000000001E-2</v>
      </c>
      <c r="QV30" s="55">
        <v>2.23E-2</v>
      </c>
      <c r="QW30" s="55">
        <v>0.1162</v>
      </c>
      <c r="QX30" s="55">
        <v>-2.1100000000000001E-2</v>
      </c>
      <c r="QY30" s="55">
        <v>-1.21E-2</v>
      </c>
      <c r="QZ30" s="55">
        <v>-7.4000000000000003E-3</v>
      </c>
      <c r="RA30" s="55">
        <v>1.9699999999999999E-2</v>
      </c>
      <c r="RB30" s="55">
        <v>0.25819999999999999</v>
      </c>
      <c r="RC30" s="55">
        <v>-0.26300000000000001</v>
      </c>
      <c r="RD30" s="55">
        <v>-0.35649999999999998</v>
      </c>
      <c r="RE30" s="55">
        <v>-0.20449999999999999</v>
      </c>
      <c r="RF30" s="55">
        <v>-9.4999999999999998E-3</v>
      </c>
      <c r="RG30" s="55">
        <v>-8.7300000000000003E-2</v>
      </c>
      <c r="RH30" s="55">
        <v>-4.07E-2</v>
      </c>
      <c r="RI30" s="55">
        <v>-3.44E-2</v>
      </c>
      <c r="RJ30" s="55">
        <v>-0.16259999999999999</v>
      </c>
      <c r="RK30" s="55">
        <v>-0.2175</v>
      </c>
      <c r="RL30" s="55">
        <v>-3.9300000000000002E-2</v>
      </c>
      <c r="RM30" s="55">
        <v>-2.87E-2</v>
      </c>
      <c r="RN30" s="55">
        <v>5.0000000000000001E-4</v>
      </c>
      <c r="RO30" s="55">
        <v>3.8100000000000002E-2</v>
      </c>
      <c r="RP30" s="55">
        <v>-0.38490000000000002</v>
      </c>
      <c r="RQ30" s="55">
        <v>-0.1042</v>
      </c>
      <c r="RR30" s="55">
        <v>-0.16309999999999999</v>
      </c>
      <c r="RS30" s="55">
        <v>-5.1700000000000003E-2</v>
      </c>
      <c r="RT30" s="55">
        <v>-0.1537</v>
      </c>
      <c r="RU30" s="55">
        <v>0.1163</v>
      </c>
      <c r="RV30" s="55">
        <v>4.4400000000000002E-2</v>
      </c>
      <c r="RW30" s="55">
        <v>0.3372</v>
      </c>
      <c r="RX30" s="55">
        <v>-0.1416</v>
      </c>
      <c r="RY30" s="55">
        <v>-0.13950000000000001</v>
      </c>
      <c r="RZ30" s="55">
        <v>-9.4000000000000004E-3</v>
      </c>
      <c r="SA30" s="55">
        <v>6.3E-3</v>
      </c>
      <c r="SB30" s="55">
        <v>-3.0300000000000001E-2</v>
      </c>
      <c r="SC30" s="55">
        <v>8.0699999999999994E-2</v>
      </c>
      <c r="SD30" s="55">
        <v>0.19089999999999999</v>
      </c>
      <c r="SE30" s="55">
        <v>-1.5100000000000001E-2</v>
      </c>
      <c r="SF30" s="55">
        <v>-0.38329999999999997</v>
      </c>
      <c r="SG30" s="55">
        <v>8.1199999999999994E-2</v>
      </c>
      <c r="SH30" s="55">
        <v>0.31530000000000002</v>
      </c>
      <c r="SI30" s="55">
        <v>6.3700000000000007E-2</v>
      </c>
      <c r="SJ30" s="55">
        <v>-2.8000000000000001E-2</v>
      </c>
      <c r="SK30" s="55">
        <v>-0.22359999999999999</v>
      </c>
      <c r="SL30" s="55">
        <v>-6.83E-2</v>
      </c>
      <c r="SM30" s="55">
        <v>-0.1787</v>
      </c>
      <c r="SN30" s="55">
        <v>-0.1095</v>
      </c>
      <c r="SO30" s="55">
        <v>-0.14050000000000001</v>
      </c>
      <c r="SP30" s="55">
        <v>-8.9099999999999999E-2</v>
      </c>
      <c r="SQ30" s="55">
        <v>-1.7399999999999999E-2</v>
      </c>
      <c r="SR30" s="55">
        <v>5.8900000000000001E-2</v>
      </c>
      <c r="SS30" s="55">
        <v>-7.4999999999999997E-2</v>
      </c>
      <c r="ST30" s="55">
        <v>-9.8900000000000002E-2</v>
      </c>
      <c r="SU30" s="55">
        <v>-1.41E-2</v>
      </c>
      <c r="SV30" s="55">
        <v>5.5500000000000001E-2</v>
      </c>
      <c r="SW30" s="55">
        <v>9.4600000000000004E-2</v>
      </c>
      <c r="SX30" s="55">
        <v>0.11119999999999999</v>
      </c>
      <c r="SY30" s="55">
        <v>9.69E-2</v>
      </c>
      <c r="SZ30" s="55">
        <v>-0.1173</v>
      </c>
      <c r="TA30" s="55">
        <v>-5.4699999999999999E-2</v>
      </c>
      <c r="TB30" s="55">
        <v>5.8200000000000002E-2</v>
      </c>
      <c r="TC30" s="55">
        <v>4.8399999999999999E-2</v>
      </c>
      <c r="TD30" s="55">
        <v>5.1499999999999997E-2</v>
      </c>
      <c r="TE30" s="55">
        <v>6.6299999999999998E-2</v>
      </c>
      <c r="TF30" s="55">
        <v>0.1416</v>
      </c>
      <c r="TG30" s="55">
        <v>-0.1019</v>
      </c>
      <c r="TH30" s="55">
        <v>3.7100000000000001E-2</v>
      </c>
      <c r="TI30" s="55">
        <v>0.114</v>
      </c>
      <c r="TJ30" s="55">
        <v>7.0099999999999996E-2</v>
      </c>
      <c r="TK30" s="55">
        <v>-1.2500000000000001E-2</v>
      </c>
      <c r="TL30" s="55">
        <v>-8.3000000000000001E-3</v>
      </c>
      <c r="TM30" s="55">
        <v>0.17899999999999999</v>
      </c>
      <c r="TN30" s="55">
        <v>-0.14729999999999999</v>
      </c>
      <c r="TO30" s="55">
        <v>-6.2E-2</v>
      </c>
      <c r="TP30" s="55">
        <v>-3.0800000000000001E-2</v>
      </c>
      <c r="TQ30" s="55">
        <v>-8.9999999999999998E-4</v>
      </c>
      <c r="TR30" s="55">
        <v>1.01E-2</v>
      </c>
      <c r="TS30" s="55">
        <v>5.0099999999999999E-2</v>
      </c>
      <c r="TT30" s="55">
        <v>0.15620000000000001</v>
      </c>
      <c r="TU30" s="55">
        <v>-0.21440000000000001</v>
      </c>
      <c r="TV30" s="55">
        <v>-0.111</v>
      </c>
      <c r="TW30" s="55">
        <v>-2.24E-2</v>
      </c>
      <c r="TX30" s="55">
        <v>-3.44E-2</v>
      </c>
      <c r="TY30" s="55">
        <v>-2.0899999999999998E-2</v>
      </c>
      <c r="TZ30" s="55">
        <v>5.8799999999999998E-2</v>
      </c>
      <c r="UA30" s="55">
        <v>0.11169999999999999</v>
      </c>
      <c r="UB30" s="55">
        <v>-0.12820000000000001</v>
      </c>
      <c r="UC30" s="55">
        <v>-6.6500000000000004E-2</v>
      </c>
      <c r="UD30" s="55">
        <v>-2.18E-2</v>
      </c>
      <c r="UE30" s="55">
        <v>-6.8900000000000003E-2</v>
      </c>
      <c r="UF30" s="55">
        <v>4.9399999999999999E-2</v>
      </c>
      <c r="UG30" s="55">
        <v>5.5100000000000003E-2</v>
      </c>
      <c r="UH30" s="55">
        <v>0.17419999999999999</v>
      </c>
      <c r="UI30" s="55">
        <v>-0.12920000000000001</v>
      </c>
      <c r="UJ30" s="55">
        <v>-0.1341</v>
      </c>
      <c r="UK30" s="55">
        <v>-0.15490000000000001</v>
      </c>
      <c r="UL30" s="55">
        <v>1.03E-2</v>
      </c>
      <c r="UM30" s="55">
        <v>5.7299999999999997E-2</v>
      </c>
      <c r="UN30" s="55">
        <v>6.7900000000000002E-2</v>
      </c>
      <c r="UO30" s="55">
        <v>-0.21390000000000001</v>
      </c>
      <c r="UP30" s="55">
        <v>-0.1699</v>
      </c>
      <c r="UQ30" s="55">
        <v>0.19589999999999999</v>
      </c>
      <c r="UR30" s="55">
        <v>0.1087</v>
      </c>
      <c r="US30" s="55">
        <v>-7.4300000000000005E-2</v>
      </c>
      <c r="UT30" s="55">
        <v>-1.01E-2</v>
      </c>
      <c r="UU30" s="55">
        <v>9.4200000000000006E-2</v>
      </c>
      <c r="UV30" s="55">
        <v>0.28320000000000001</v>
      </c>
      <c r="UW30" s="55">
        <v>-0.25330000000000003</v>
      </c>
      <c r="UX30" s="55">
        <v>-0.32950000000000002</v>
      </c>
      <c r="UY30" s="55">
        <v>-0.19139999999999999</v>
      </c>
      <c r="UZ30" s="55">
        <v>-0.13769999999999999</v>
      </c>
      <c r="VA30" s="55">
        <v>-0.1512</v>
      </c>
      <c r="VB30" s="55">
        <v>3.39E-2</v>
      </c>
      <c r="VC30" s="55">
        <v>9.7500000000000003E-2</v>
      </c>
      <c r="VD30" s="55">
        <v>-0.1857</v>
      </c>
      <c r="VE30" s="55">
        <v>-0.13159999999999999</v>
      </c>
      <c r="VF30" s="55">
        <v>-0.1084</v>
      </c>
      <c r="VG30" s="55">
        <v>-7.1199999999999999E-2</v>
      </c>
      <c r="VH30" s="55">
        <v>0.1057</v>
      </c>
      <c r="VI30" s="55">
        <v>0.1226</v>
      </c>
      <c r="VJ30" s="55">
        <v>4.0099999999999997E-2</v>
      </c>
      <c r="VK30" s="55">
        <v>-0.14810000000000001</v>
      </c>
      <c r="VL30" s="55">
        <v>-0.1215</v>
      </c>
      <c r="VM30" s="55">
        <v>-0.13009999999999999</v>
      </c>
      <c r="VN30" s="55">
        <v>-0.1467</v>
      </c>
      <c r="VO30" s="55">
        <v>-6.7000000000000002E-3</v>
      </c>
      <c r="VP30" s="55">
        <v>5.11E-2</v>
      </c>
      <c r="VQ30" s="55">
        <v>0.17780000000000001</v>
      </c>
      <c r="VR30" s="55">
        <v>-0.1477</v>
      </c>
      <c r="VS30" s="55">
        <v>-4.1300000000000003E-2</v>
      </c>
      <c r="VT30" s="55">
        <v>8.0000000000000004E-4</v>
      </c>
      <c r="VU30" s="55">
        <v>-1.35E-2</v>
      </c>
      <c r="VV30" s="55">
        <v>-1.1999999999999999E-3</v>
      </c>
      <c r="VW30" s="55">
        <v>-7.85E-2</v>
      </c>
      <c r="VX30" s="55">
        <v>9.3200000000000005E-2</v>
      </c>
      <c r="VY30" s="55">
        <v>0.14749999999999999</v>
      </c>
      <c r="VZ30" s="55">
        <v>-0.12839999999999999</v>
      </c>
      <c r="WA30" s="55">
        <v>-7.0199999999999999E-2</v>
      </c>
      <c r="WB30" s="55">
        <v>4.99E-2</v>
      </c>
      <c r="WC30" s="55">
        <v>7.4000000000000003E-3</v>
      </c>
      <c r="WD30" s="55">
        <v>-2.41E-2</v>
      </c>
      <c r="WE30" s="55">
        <v>7.7799999999999994E-2</v>
      </c>
      <c r="WF30" s="55">
        <v>-0.1027</v>
      </c>
      <c r="WG30" s="55">
        <v>-0.14449999999999999</v>
      </c>
      <c r="WH30" s="55">
        <v>-8.7300000000000003E-2</v>
      </c>
      <c r="WI30" s="55">
        <v>-0.109</v>
      </c>
      <c r="WJ30" s="55">
        <v>-4.7899999999999998E-2</v>
      </c>
      <c r="WK30" s="55">
        <v>6.9599999999999995E-2</v>
      </c>
      <c r="WL30" s="55">
        <v>0.1104</v>
      </c>
      <c r="WM30" s="55">
        <v>-0.1404</v>
      </c>
      <c r="WN30" s="55">
        <v>-0.1686</v>
      </c>
      <c r="WO30" s="55">
        <v>0.1173</v>
      </c>
      <c r="WP30" s="55">
        <v>0.108</v>
      </c>
      <c r="WQ30" s="55">
        <v>2.63E-2</v>
      </c>
      <c r="WR30" s="55">
        <v>0.18590000000000001</v>
      </c>
      <c r="WS30" s="55">
        <v>0.1394</v>
      </c>
      <c r="WT30" s="55">
        <v>-0.12659999999999999</v>
      </c>
      <c r="WU30" s="55">
        <v>6.4100000000000004E-2</v>
      </c>
      <c r="WV30" s="55">
        <v>0.24660000000000001</v>
      </c>
      <c r="WW30" s="55">
        <v>0.73399999999999999</v>
      </c>
      <c r="WX30" s="55">
        <v>7.0800000000000002E-2</v>
      </c>
      <c r="WY30" s="55">
        <v>-9.9400000000000002E-2</v>
      </c>
      <c r="WZ30" s="55">
        <v>-0.20469999999999999</v>
      </c>
      <c r="XA30" s="55">
        <v>-0.20669999999999999</v>
      </c>
      <c r="XB30" s="55">
        <v>-5.5100000000000003E-2</v>
      </c>
      <c r="XC30" s="55">
        <v>-1.46E-2</v>
      </c>
      <c r="XD30" s="55">
        <v>-3.9100000000000003E-2</v>
      </c>
      <c r="XE30" s="55">
        <v>8.1900000000000001E-2</v>
      </c>
      <c r="XF30" s="55">
        <v>5.5300000000000002E-2</v>
      </c>
      <c r="XG30" s="55">
        <v>6.1100000000000002E-2</v>
      </c>
      <c r="XH30" s="55">
        <v>-0.1043</v>
      </c>
      <c r="XI30" s="55">
        <v>2.53E-2</v>
      </c>
      <c r="XJ30" s="55">
        <v>0.12089999999999999</v>
      </c>
      <c r="XK30" s="55">
        <v>0.1623</v>
      </c>
      <c r="XL30" s="55">
        <v>9.4600000000000004E-2</v>
      </c>
      <c r="XM30" s="55">
        <v>0.10780000000000001</v>
      </c>
      <c r="XN30" s="55">
        <v>0.1038</v>
      </c>
      <c r="XO30" s="55">
        <v>2.01E-2</v>
      </c>
      <c r="XP30" s="55">
        <v>8.0999999999999996E-3</v>
      </c>
      <c r="XQ30" s="55">
        <v>0.1075</v>
      </c>
      <c r="XR30" s="55">
        <v>0.11550000000000001</v>
      </c>
      <c r="XS30" s="55">
        <v>0.13919999999999999</v>
      </c>
      <c r="XT30" s="55">
        <v>0.1003</v>
      </c>
      <c r="XU30" s="55">
        <v>0.16800000000000001</v>
      </c>
      <c r="XV30" s="55">
        <v>0.14899999999999999</v>
      </c>
      <c r="XW30" s="55">
        <v>0.1462</v>
      </c>
      <c r="XX30" s="55">
        <v>8.2699999999999996E-2</v>
      </c>
      <c r="XY30" s="55">
        <v>-0.40610000000000002</v>
      </c>
      <c r="XZ30" s="55">
        <v>-2.0400000000000001E-2</v>
      </c>
      <c r="YA30" s="55">
        <v>4.1599999999999998E-2</v>
      </c>
      <c r="YB30" s="55">
        <v>4.9299999999999997E-2</v>
      </c>
      <c r="YC30" s="55">
        <v>-0.14560000000000001</v>
      </c>
      <c r="YD30" s="55">
        <v>-0.14080000000000001</v>
      </c>
      <c r="YE30" s="55">
        <v>-4.4600000000000001E-2</v>
      </c>
      <c r="YF30" s="55">
        <v>-6.6199999999999995E-2</v>
      </c>
      <c r="YG30" s="55">
        <v>5.0500000000000003E-2</v>
      </c>
      <c r="YH30" s="55">
        <v>3.04E-2</v>
      </c>
      <c r="YI30" s="55">
        <v>7.9799999999999996E-2</v>
      </c>
      <c r="YJ30" s="55">
        <v>-0.17580000000000001</v>
      </c>
      <c r="YK30" s="55">
        <v>-9.7199999999999995E-2</v>
      </c>
    </row>
    <row r="31" spans="1:661" x14ac:dyDescent="0.35">
      <c r="A31" s="66" t="s">
        <v>26</v>
      </c>
      <c r="B31" s="66" t="s">
        <v>44</v>
      </c>
      <c r="C31" s="54">
        <v>-0.06</v>
      </c>
      <c r="D31" s="54">
        <v>0.02</v>
      </c>
      <c r="E31" s="54">
        <v>0.09</v>
      </c>
      <c r="F31" s="54">
        <v>0.1</v>
      </c>
      <c r="G31" s="54">
        <v>0.02</v>
      </c>
      <c r="H31" s="54">
        <v>0.11</v>
      </c>
      <c r="I31" s="54">
        <v>0.8</v>
      </c>
      <c r="J31" s="54">
        <v>0.78</v>
      </c>
      <c r="K31" s="54">
        <v>0.04</v>
      </c>
      <c r="L31" s="54">
        <v>-0.15</v>
      </c>
      <c r="M31" s="54">
        <v>-0.1</v>
      </c>
      <c r="N31" s="54">
        <v>-0.01</v>
      </c>
      <c r="O31" s="54">
        <v>-0.19</v>
      </c>
      <c r="P31" s="54">
        <v>-0.42</v>
      </c>
      <c r="Q31" s="54">
        <v>-0.53</v>
      </c>
      <c r="R31" s="54">
        <v>-0.25</v>
      </c>
      <c r="S31" s="54">
        <v>0.06</v>
      </c>
      <c r="T31" s="54">
        <v>0.05</v>
      </c>
      <c r="U31" s="54">
        <v>0.05</v>
      </c>
      <c r="V31" s="54">
        <v>-0.02</v>
      </c>
      <c r="W31" s="54">
        <v>-0.08</v>
      </c>
      <c r="X31" s="54">
        <v>-0.13</v>
      </c>
      <c r="Y31" s="54">
        <v>-0.16</v>
      </c>
      <c r="Z31" s="54">
        <v>-0.23</v>
      </c>
      <c r="AA31" s="54">
        <v>-0.28000000000000003</v>
      </c>
      <c r="AB31" s="54">
        <v>-0.34</v>
      </c>
      <c r="AC31" s="54">
        <v>-0.5</v>
      </c>
      <c r="AD31" s="54">
        <v>-0.55000000000000004</v>
      </c>
      <c r="AE31" s="54">
        <v>-1</v>
      </c>
      <c r="AF31" s="54">
        <v>-1</v>
      </c>
      <c r="AG31" s="55">
        <v>-0.99980000000000002</v>
      </c>
      <c r="AH31" s="54">
        <v>-1</v>
      </c>
      <c r="AI31" s="55">
        <v>-0.99990000000000001</v>
      </c>
      <c r="AJ31" s="54">
        <v>-1</v>
      </c>
      <c r="AK31" s="54">
        <v>-1</v>
      </c>
      <c r="AL31" s="54">
        <v>-1</v>
      </c>
      <c r="AM31" s="54">
        <v>-1</v>
      </c>
      <c r="AN31" s="54">
        <v>-1</v>
      </c>
      <c r="AO31" s="54">
        <v>-1</v>
      </c>
      <c r="AP31" s="54">
        <v>-1</v>
      </c>
      <c r="AQ31" s="54">
        <v>-1</v>
      </c>
      <c r="AR31" s="55">
        <v>-0.99990000000000001</v>
      </c>
      <c r="AS31" s="54">
        <v>-1</v>
      </c>
      <c r="AT31" s="54">
        <v>-1</v>
      </c>
      <c r="AU31" s="54">
        <v>-1</v>
      </c>
      <c r="AV31" s="55">
        <v>-0.99990000000000001</v>
      </c>
      <c r="AW31" s="54">
        <v>-1</v>
      </c>
      <c r="AX31" s="54">
        <v>-1</v>
      </c>
      <c r="AY31" s="54">
        <v>-1</v>
      </c>
      <c r="AZ31" s="54">
        <v>-1</v>
      </c>
      <c r="BA31" s="54">
        <v>-1</v>
      </c>
      <c r="BB31" s="54">
        <v>-1</v>
      </c>
      <c r="BC31" s="54">
        <v>-1</v>
      </c>
      <c r="BD31" s="54">
        <v>-1</v>
      </c>
      <c r="BE31" s="54">
        <v>-1</v>
      </c>
      <c r="BF31" s="54">
        <v>-1</v>
      </c>
      <c r="BG31" s="54">
        <v>-1</v>
      </c>
      <c r="BH31" s="54">
        <v>-1</v>
      </c>
      <c r="BI31" s="54">
        <v>-1</v>
      </c>
      <c r="BJ31" s="54">
        <v>-1</v>
      </c>
      <c r="BK31" s="54">
        <v>-1</v>
      </c>
      <c r="BL31" s="54">
        <v>-1</v>
      </c>
      <c r="BM31" s="54">
        <v>-1</v>
      </c>
      <c r="BN31" s="54">
        <v>-1</v>
      </c>
      <c r="BO31" s="55">
        <v>-0.99990000000000001</v>
      </c>
      <c r="BP31" s="54">
        <v>-1</v>
      </c>
      <c r="BQ31" s="54">
        <v>-1</v>
      </c>
      <c r="BR31" s="54">
        <v>-1</v>
      </c>
      <c r="BS31" s="54">
        <v>-1</v>
      </c>
      <c r="BT31" s="54">
        <v>-1</v>
      </c>
      <c r="BU31" s="54">
        <v>-1</v>
      </c>
      <c r="BV31" s="54">
        <v>-1</v>
      </c>
      <c r="BW31" s="54">
        <v>-1</v>
      </c>
      <c r="BX31" s="54">
        <v>-1</v>
      </c>
      <c r="BY31" s="55">
        <v>-0.99980000000000002</v>
      </c>
      <c r="BZ31" s="54">
        <v>-1</v>
      </c>
      <c r="CA31" s="54">
        <v>-1</v>
      </c>
      <c r="CB31" s="55">
        <v>-0.99939999999999996</v>
      </c>
      <c r="CC31" s="54">
        <v>-1</v>
      </c>
      <c r="CD31" s="55">
        <v>-0.99850000000000005</v>
      </c>
      <c r="CE31" s="55">
        <v>-0.99919999999999998</v>
      </c>
      <c r="CF31" s="55">
        <v>-0.99950000000000006</v>
      </c>
      <c r="CG31" s="54">
        <v>-1</v>
      </c>
      <c r="CH31" s="54">
        <v>-1</v>
      </c>
      <c r="CI31" s="55">
        <v>-0.99929999999999997</v>
      </c>
      <c r="CJ31" s="55">
        <v>-0.99560000000000004</v>
      </c>
      <c r="CK31" s="55">
        <v>-0.99890000000000001</v>
      </c>
      <c r="CL31" s="55">
        <v>-0.92020000000000002</v>
      </c>
      <c r="CM31" s="55">
        <v>-0.86080000000000001</v>
      </c>
      <c r="CN31" s="55">
        <v>-0.86899999999999999</v>
      </c>
      <c r="CO31" s="55">
        <v>-0.87329999999999997</v>
      </c>
      <c r="CP31" s="55">
        <v>-0.84730000000000005</v>
      </c>
      <c r="CQ31" s="55">
        <v>-0.8115</v>
      </c>
      <c r="CR31" s="55">
        <v>-0.78949999999999998</v>
      </c>
      <c r="CS31" s="55">
        <v>-0.78510000000000002</v>
      </c>
      <c r="CT31" s="55">
        <v>-0.79590000000000005</v>
      </c>
      <c r="CU31" s="55">
        <v>-0.80569999999999997</v>
      </c>
      <c r="CV31" s="55">
        <v>-0.85609999999999997</v>
      </c>
      <c r="CW31" s="55">
        <v>-0.77629999999999999</v>
      </c>
      <c r="CX31" s="55">
        <v>-0.70920000000000005</v>
      </c>
      <c r="CY31" s="55">
        <v>-0.69620000000000004</v>
      </c>
      <c r="CZ31" s="55">
        <v>-0.64370000000000005</v>
      </c>
      <c r="DA31" s="55">
        <v>-0.69240000000000002</v>
      </c>
      <c r="DB31" s="55">
        <v>-0.72529999999999994</v>
      </c>
      <c r="DC31" s="55">
        <v>-0.77800000000000002</v>
      </c>
      <c r="DD31" s="55">
        <v>-0.74490000000000001</v>
      </c>
      <c r="DE31" s="55">
        <v>-0.67100000000000004</v>
      </c>
      <c r="DF31" s="55">
        <v>-0.621</v>
      </c>
      <c r="DG31" s="54">
        <v>-0.6</v>
      </c>
      <c r="DH31" s="55">
        <v>-0.66049999999999998</v>
      </c>
      <c r="DI31" s="55">
        <v>-0.87690000000000001</v>
      </c>
      <c r="DJ31" s="55">
        <v>-0.79890000000000005</v>
      </c>
      <c r="DK31" s="55">
        <v>-0.66959999999999997</v>
      </c>
      <c r="DL31" s="55">
        <v>-0.62760000000000005</v>
      </c>
      <c r="DM31" s="55">
        <v>-0.59230000000000005</v>
      </c>
      <c r="DN31" s="55">
        <v>-0.53320000000000001</v>
      </c>
      <c r="DO31" s="55">
        <v>-0.5202</v>
      </c>
      <c r="DP31" s="55">
        <v>-0.69810000000000005</v>
      </c>
      <c r="DQ31" s="55">
        <v>-0.55589999999999995</v>
      </c>
      <c r="DR31" s="55">
        <v>-0.55010000000000003</v>
      </c>
      <c r="DS31" s="55">
        <v>-0.52170000000000005</v>
      </c>
      <c r="DT31" s="55">
        <v>-0.57679999999999998</v>
      </c>
      <c r="DU31" s="55">
        <v>-0.48199999999999998</v>
      </c>
      <c r="DV31" s="55">
        <v>-0.52370000000000005</v>
      </c>
      <c r="DW31" s="55">
        <v>-0.28899999999999998</v>
      </c>
      <c r="DX31" s="55">
        <v>-0.59940000000000004</v>
      </c>
      <c r="DY31" s="55">
        <v>-0.59219999999999995</v>
      </c>
      <c r="DZ31" s="55">
        <v>-0.59360000000000002</v>
      </c>
      <c r="EA31" s="55">
        <v>-0.53839999999999999</v>
      </c>
      <c r="EB31" s="55">
        <v>-0.4602</v>
      </c>
      <c r="EC31" s="55">
        <v>-0.52229999999999999</v>
      </c>
      <c r="ED31" s="55">
        <v>-0.54649999999999999</v>
      </c>
      <c r="EE31" s="55">
        <v>-0.60870000000000002</v>
      </c>
      <c r="EF31" s="55">
        <v>-0.44529999999999997</v>
      </c>
      <c r="EG31" s="55">
        <v>-0.52669999999999995</v>
      </c>
      <c r="EH31" s="55">
        <v>-0.52839999999999998</v>
      </c>
      <c r="EI31" s="55">
        <v>-0.51090000000000002</v>
      </c>
      <c r="EJ31" s="55">
        <v>-0.69650000000000001</v>
      </c>
      <c r="EK31" s="55">
        <v>-0.57479999999999998</v>
      </c>
      <c r="EL31" s="55">
        <v>-0.64849999999999997</v>
      </c>
      <c r="EM31" s="55">
        <v>-0.60929999999999995</v>
      </c>
      <c r="EN31" s="55">
        <v>-0.4178</v>
      </c>
      <c r="EO31" s="55">
        <v>-0.42970000000000003</v>
      </c>
      <c r="EP31" s="55">
        <v>0.39850000000000002</v>
      </c>
      <c r="EQ31" s="55">
        <v>1.5469999999999999</v>
      </c>
      <c r="ER31" s="55">
        <v>-0.1464</v>
      </c>
      <c r="ES31" s="55">
        <v>-0.64159999999999995</v>
      </c>
      <c r="ET31" s="55">
        <v>-0.55679999999999996</v>
      </c>
      <c r="EU31" s="55">
        <v>-0.60560000000000003</v>
      </c>
      <c r="EV31" s="55">
        <v>-0.62719999999999998</v>
      </c>
      <c r="EW31" s="55">
        <v>-0.58179999999999998</v>
      </c>
      <c r="EX31" s="55">
        <v>-0.52610000000000001</v>
      </c>
      <c r="EY31" s="55">
        <v>-0.57740000000000002</v>
      </c>
      <c r="EZ31" s="55">
        <v>-0.59719999999999995</v>
      </c>
      <c r="FA31" s="55">
        <v>-0.61140000000000005</v>
      </c>
      <c r="FB31" s="55">
        <v>-0.59240000000000004</v>
      </c>
      <c r="FC31" s="55">
        <v>-0.60470000000000002</v>
      </c>
      <c r="FD31" s="55">
        <v>-0.55189999999999995</v>
      </c>
      <c r="FE31" s="54">
        <v>-0.54</v>
      </c>
      <c r="FF31" s="55">
        <v>-0.57830000000000004</v>
      </c>
      <c r="FG31" s="55">
        <v>-0.62880000000000003</v>
      </c>
      <c r="FH31" s="55">
        <v>-0.59699999999999998</v>
      </c>
      <c r="FI31" s="55">
        <v>-0.54430000000000001</v>
      </c>
      <c r="FJ31" s="55">
        <v>-0.51029999999999998</v>
      </c>
      <c r="FK31" s="55">
        <v>-0.53339999999999999</v>
      </c>
      <c r="FL31" s="55">
        <v>-0.53220000000000001</v>
      </c>
      <c r="FM31" s="55">
        <v>-0.52300000000000002</v>
      </c>
      <c r="FN31" s="55">
        <v>-0.6179</v>
      </c>
      <c r="FO31" s="55">
        <v>-0.57730000000000004</v>
      </c>
      <c r="FP31" s="55">
        <v>-0.50949999999999995</v>
      </c>
      <c r="FQ31" s="55">
        <v>-0.44850000000000001</v>
      </c>
      <c r="FR31" s="55">
        <v>-0.41870000000000002</v>
      </c>
      <c r="FS31" s="55">
        <v>-0.4622</v>
      </c>
      <c r="FT31" s="55">
        <v>-0.48110000000000003</v>
      </c>
      <c r="FU31" s="55">
        <v>-0.48970000000000002</v>
      </c>
      <c r="FV31" s="55">
        <v>-0.43409999999999999</v>
      </c>
      <c r="FW31" s="55">
        <v>-0.41070000000000001</v>
      </c>
      <c r="FX31" s="55">
        <v>-0.41849999999999998</v>
      </c>
      <c r="FY31" s="55">
        <v>-0.37930000000000003</v>
      </c>
      <c r="FZ31" s="55">
        <v>-0.37619999999999998</v>
      </c>
      <c r="GA31" s="55">
        <v>-0.3644</v>
      </c>
      <c r="GB31" s="55">
        <v>-0.49509999999999998</v>
      </c>
      <c r="GC31" s="55">
        <v>-0.58520000000000005</v>
      </c>
      <c r="GD31" s="55">
        <v>-0.47720000000000001</v>
      </c>
      <c r="GE31" s="55">
        <v>-0.42180000000000001</v>
      </c>
      <c r="GF31" s="55">
        <v>-0.39079999999999998</v>
      </c>
      <c r="GG31" s="55">
        <v>-0.34239999999999998</v>
      </c>
      <c r="GH31" s="55">
        <v>-0.54710000000000003</v>
      </c>
      <c r="GI31" s="55">
        <v>-0.73340000000000005</v>
      </c>
      <c r="GJ31" s="55">
        <v>-0.69320000000000004</v>
      </c>
      <c r="GK31" s="55">
        <v>-0.75719999999999998</v>
      </c>
      <c r="GL31" s="55">
        <v>-0.67779999999999996</v>
      </c>
      <c r="GM31" s="55">
        <v>-0.52190000000000003</v>
      </c>
      <c r="GN31" s="55">
        <v>-0.44969999999999999</v>
      </c>
      <c r="GO31" s="55">
        <v>-0.64829999999999999</v>
      </c>
      <c r="GP31" s="55">
        <v>-0.66769999999999996</v>
      </c>
      <c r="GQ31" s="55">
        <v>-0.31159999999999999</v>
      </c>
      <c r="GR31" s="55">
        <v>-0.29930000000000001</v>
      </c>
      <c r="GS31" s="55">
        <v>-0.31900000000000001</v>
      </c>
      <c r="GT31" s="55">
        <v>-0.29139999999999999</v>
      </c>
      <c r="GU31" s="55">
        <v>-0.17510000000000001</v>
      </c>
      <c r="GV31" s="55">
        <v>-0.20569999999999999</v>
      </c>
      <c r="GW31" s="55">
        <v>-0.4289</v>
      </c>
      <c r="GX31" s="55">
        <v>-0.58340000000000003</v>
      </c>
      <c r="GY31" s="55">
        <v>-0.54159999999999997</v>
      </c>
      <c r="GZ31" s="55">
        <v>-0.45650000000000002</v>
      </c>
      <c r="HA31" s="55">
        <v>-0.43909999999999999</v>
      </c>
      <c r="HB31" s="55">
        <v>-0.36870000000000003</v>
      </c>
      <c r="HC31" s="55">
        <v>-0.55069999999999997</v>
      </c>
      <c r="HD31" s="55">
        <v>-0.76910000000000001</v>
      </c>
      <c r="HE31" s="55">
        <v>-0.65210000000000001</v>
      </c>
      <c r="HF31" s="54">
        <v>-0.5</v>
      </c>
      <c r="HG31" s="55">
        <v>-0.34129999999999999</v>
      </c>
      <c r="HH31" s="55">
        <v>-0.33229999999999998</v>
      </c>
      <c r="HI31" s="55">
        <v>-0.2893</v>
      </c>
      <c r="HJ31" s="55">
        <v>-0.40720000000000001</v>
      </c>
      <c r="HK31" s="55">
        <v>-0.5393</v>
      </c>
      <c r="HL31" s="55">
        <v>-0.54610000000000003</v>
      </c>
      <c r="HM31" s="55">
        <v>-0.52059999999999995</v>
      </c>
      <c r="HN31" s="55">
        <v>-0.45800000000000002</v>
      </c>
      <c r="HO31" s="55">
        <v>-0.29099999999999998</v>
      </c>
      <c r="HP31" s="55">
        <v>-0.40799999999999997</v>
      </c>
      <c r="HQ31" s="55">
        <v>-0.43059999999999998</v>
      </c>
      <c r="HR31" s="55">
        <v>-0.63339999999999996</v>
      </c>
      <c r="HS31" s="55">
        <v>-0.50280000000000002</v>
      </c>
      <c r="HT31" s="55">
        <v>-0.42459999999999998</v>
      </c>
      <c r="HU31" s="55">
        <v>-0.44040000000000001</v>
      </c>
      <c r="HV31" s="55">
        <v>-0.35310000000000002</v>
      </c>
      <c r="HW31" s="55">
        <v>-0.36320000000000002</v>
      </c>
      <c r="HX31" s="55">
        <v>-0.42299999999999999</v>
      </c>
      <c r="HY31" s="55">
        <v>-0.5383</v>
      </c>
      <c r="HZ31" s="55">
        <v>-0.497</v>
      </c>
      <c r="IA31" s="55">
        <v>-0.4773</v>
      </c>
      <c r="IB31" s="55">
        <v>-0.60489999999999999</v>
      </c>
      <c r="IC31" s="55">
        <v>-0.69879999999999998</v>
      </c>
      <c r="ID31" s="55">
        <v>-0.39029999999999998</v>
      </c>
      <c r="IE31" s="55">
        <v>-0.41520000000000001</v>
      </c>
      <c r="IF31" s="55">
        <v>-0.66369999999999996</v>
      </c>
      <c r="IG31" s="55">
        <v>-0.5998</v>
      </c>
      <c r="IH31" s="55">
        <v>-0.4496</v>
      </c>
      <c r="II31" s="55">
        <v>-0.46920000000000001</v>
      </c>
      <c r="IJ31" s="55">
        <v>-0.27489999999999998</v>
      </c>
      <c r="IK31" s="55">
        <v>-0.24979999999999999</v>
      </c>
      <c r="IL31" s="55">
        <v>-0.34360000000000002</v>
      </c>
      <c r="IM31" s="55">
        <v>-0.60389999999999999</v>
      </c>
      <c r="IN31" s="55">
        <v>-0.56120000000000003</v>
      </c>
      <c r="IO31" s="55">
        <v>-0.4894</v>
      </c>
      <c r="IP31" s="55">
        <v>-0.48730000000000001</v>
      </c>
      <c r="IQ31" s="55">
        <v>-0.3236</v>
      </c>
      <c r="IR31" s="55">
        <v>-0.28110000000000002</v>
      </c>
      <c r="IS31" s="55">
        <v>-0.41689999999999999</v>
      </c>
      <c r="IT31" s="55">
        <v>-0.62519999999999998</v>
      </c>
      <c r="IU31" s="55">
        <v>-0.54800000000000004</v>
      </c>
      <c r="IV31" s="55">
        <v>-0.72570000000000001</v>
      </c>
      <c r="IW31" s="54">
        <v>-0.34</v>
      </c>
      <c r="IX31" s="55">
        <v>-0.3861</v>
      </c>
      <c r="IY31" s="55">
        <v>-0.51700000000000002</v>
      </c>
      <c r="IZ31" s="55">
        <v>-0.41099999999999998</v>
      </c>
      <c r="JA31" s="55">
        <v>-0.59499999999999997</v>
      </c>
      <c r="JB31" s="55">
        <v>-0.58509999999999995</v>
      </c>
      <c r="JC31" s="55">
        <v>-0.55220000000000002</v>
      </c>
      <c r="JD31" s="55">
        <v>-0.50819999999999999</v>
      </c>
      <c r="JE31" s="55">
        <v>-0.31659999999999999</v>
      </c>
      <c r="JF31" s="55">
        <v>-0.23319999999999999</v>
      </c>
      <c r="JG31" s="55">
        <v>-0.45610000000000001</v>
      </c>
      <c r="JH31" s="55">
        <v>-0.59260000000000002</v>
      </c>
      <c r="JI31" s="55">
        <v>-0.48920000000000002</v>
      </c>
      <c r="JJ31" s="55">
        <v>-0.36230000000000001</v>
      </c>
      <c r="JK31" s="55">
        <v>-0.36370000000000002</v>
      </c>
      <c r="JL31" s="55">
        <v>-0.30109999999999998</v>
      </c>
      <c r="JM31" s="55">
        <v>-0.16839999999999999</v>
      </c>
      <c r="JN31" s="55">
        <v>-0.26679999999999998</v>
      </c>
      <c r="JO31" s="55">
        <v>-0.52059999999999995</v>
      </c>
      <c r="JP31" s="55">
        <v>-0.57430000000000003</v>
      </c>
      <c r="JQ31" s="54">
        <v>-0.54</v>
      </c>
      <c r="JR31" s="55">
        <v>-0.44219999999999998</v>
      </c>
      <c r="JS31" s="55">
        <v>-0.33239999999999997</v>
      </c>
      <c r="JT31" s="55">
        <v>-0.26889999999999997</v>
      </c>
      <c r="JU31" s="55">
        <v>-0.42320000000000002</v>
      </c>
      <c r="JV31" s="54">
        <v>-0.54</v>
      </c>
      <c r="JW31" s="55">
        <v>-0.49009999999999998</v>
      </c>
      <c r="JX31" s="55">
        <v>-0.51559999999999995</v>
      </c>
      <c r="JY31" s="55">
        <v>-0.56330000000000002</v>
      </c>
      <c r="JZ31" s="55">
        <v>-0.51529999999999998</v>
      </c>
      <c r="KA31" s="55">
        <v>-0.3579</v>
      </c>
      <c r="KB31" s="55">
        <v>-0.55330000000000001</v>
      </c>
      <c r="KC31" s="55">
        <v>-0.60709999999999997</v>
      </c>
      <c r="KD31" s="55">
        <v>-0.59230000000000005</v>
      </c>
      <c r="KE31" s="55">
        <v>-0.63919999999999999</v>
      </c>
      <c r="KF31" s="55">
        <v>-0.5978</v>
      </c>
      <c r="KG31" s="55">
        <v>-0.39529999999999998</v>
      </c>
      <c r="KH31" s="55">
        <v>-0.33550000000000002</v>
      </c>
      <c r="KI31" s="55">
        <v>-0.49869999999999998</v>
      </c>
      <c r="KJ31" s="55">
        <v>-0.66220000000000001</v>
      </c>
      <c r="KK31" s="55">
        <v>-0.53239999999999998</v>
      </c>
      <c r="KL31" s="55">
        <v>-0.53029999999999999</v>
      </c>
      <c r="KM31" s="55">
        <v>-0.50829999999999997</v>
      </c>
      <c r="KN31" s="55">
        <v>-0.442</v>
      </c>
      <c r="KO31" s="55">
        <v>-0.39150000000000001</v>
      </c>
      <c r="KP31" s="55">
        <v>-0.49120000000000003</v>
      </c>
      <c r="KQ31" s="55">
        <v>-0.61860000000000004</v>
      </c>
      <c r="KR31" s="55">
        <v>-0.54959999999999998</v>
      </c>
      <c r="KS31" s="55">
        <v>-0.51280000000000003</v>
      </c>
      <c r="KT31" s="55">
        <v>-0.4415</v>
      </c>
      <c r="KU31" s="55">
        <v>-0.36430000000000001</v>
      </c>
      <c r="KV31" s="55">
        <v>-0.31759999999999999</v>
      </c>
      <c r="KW31" s="55">
        <v>-0.38040000000000002</v>
      </c>
      <c r="KX31" s="55">
        <v>-0.62290000000000001</v>
      </c>
      <c r="KY31" s="55">
        <v>-0.59570000000000001</v>
      </c>
      <c r="KZ31" s="55">
        <v>-0.13400000000000001</v>
      </c>
      <c r="LA31" s="55">
        <v>-0.3261</v>
      </c>
      <c r="LB31" s="55">
        <v>-0.76990000000000003</v>
      </c>
      <c r="LC31" s="55">
        <v>-0.36320000000000002</v>
      </c>
      <c r="LD31" s="55">
        <v>-0.35959999999999998</v>
      </c>
      <c r="LE31" s="55">
        <v>-0.59940000000000004</v>
      </c>
      <c r="LF31" s="55">
        <v>-0.70430000000000004</v>
      </c>
      <c r="LG31" s="55">
        <v>-0.27360000000000001</v>
      </c>
      <c r="LH31" s="55">
        <v>0.16789999999999999</v>
      </c>
      <c r="LI31" s="55">
        <v>-0.44840000000000002</v>
      </c>
      <c r="LJ31" s="55">
        <v>-0.32300000000000001</v>
      </c>
      <c r="LK31" s="55">
        <v>-0.36890000000000001</v>
      </c>
      <c r="LL31" s="55">
        <v>-0.54859999999999998</v>
      </c>
      <c r="LM31" s="55">
        <v>-0.50970000000000004</v>
      </c>
      <c r="LN31" s="55">
        <v>-0.50449999999999995</v>
      </c>
      <c r="LO31" s="55">
        <v>-0.50549999999999995</v>
      </c>
      <c r="LP31" s="55">
        <v>-0.3574</v>
      </c>
      <c r="LQ31" s="55">
        <v>-0.3876</v>
      </c>
      <c r="LR31" s="55">
        <v>-0.70540000000000003</v>
      </c>
      <c r="LS31" s="55">
        <v>-0.78500000000000003</v>
      </c>
      <c r="LT31" s="55">
        <v>-0.57179999999999997</v>
      </c>
      <c r="LU31" s="55">
        <v>-0.49209999999999998</v>
      </c>
      <c r="LV31" s="55">
        <v>-0.49199999999999999</v>
      </c>
      <c r="LW31" s="55">
        <v>-0.3775</v>
      </c>
      <c r="LX31" s="55">
        <v>-0.40949999999999998</v>
      </c>
      <c r="LY31" s="55">
        <v>-0.49780000000000002</v>
      </c>
      <c r="LZ31" s="55">
        <v>-0.57179999999999997</v>
      </c>
      <c r="MA31" s="55">
        <v>-0.56799999999999995</v>
      </c>
      <c r="MB31" s="55">
        <v>-0.48759999999999998</v>
      </c>
      <c r="MC31" s="55">
        <v>-0.52700000000000002</v>
      </c>
      <c r="MD31" s="55">
        <v>-0.40110000000000001</v>
      </c>
      <c r="ME31" s="55">
        <v>-0.39729999999999999</v>
      </c>
      <c r="MF31" s="55">
        <v>-0.44640000000000002</v>
      </c>
      <c r="MG31" s="55">
        <v>-0.70099999999999996</v>
      </c>
      <c r="MH31" s="55">
        <v>-0.621</v>
      </c>
      <c r="MI31" s="55">
        <v>-0.51719999999999999</v>
      </c>
      <c r="MJ31" s="55">
        <v>-0.47939999999999999</v>
      </c>
      <c r="MK31" s="55">
        <v>-0.37469999999999998</v>
      </c>
      <c r="ML31" s="55">
        <v>-0.32250000000000001</v>
      </c>
      <c r="MM31" s="55">
        <v>-0.10920000000000001</v>
      </c>
      <c r="MN31" s="55">
        <v>-0.58409999999999995</v>
      </c>
      <c r="MO31" s="55">
        <v>-0.56069999999999998</v>
      </c>
      <c r="MP31" s="55">
        <v>-0.51880000000000004</v>
      </c>
      <c r="MQ31" s="55">
        <v>-0.48309999999999997</v>
      </c>
      <c r="MR31" s="55">
        <v>-0.4355</v>
      </c>
      <c r="MS31" s="55">
        <v>-0.36380000000000001</v>
      </c>
      <c r="MT31" s="55">
        <v>-0.50549999999999995</v>
      </c>
      <c r="MU31" s="55">
        <v>-0.63219999999999998</v>
      </c>
      <c r="MV31" s="55">
        <v>-0.54190000000000005</v>
      </c>
      <c r="MW31" s="55">
        <v>-0.48659999999999998</v>
      </c>
      <c r="MX31" s="55">
        <v>-0.58460000000000001</v>
      </c>
      <c r="MY31" s="55">
        <v>-0.48520000000000002</v>
      </c>
      <c r="MZ31" s="55">
        <v>-0.2656</v>
      </c>
      <c r="NA31" s="55">
        <v>6.2E-2</v>
      </c>
      <c r="NB31" s="55">
        <v>-0.65180000000000005</v>
      </c>
      <c r="NC31" s="55">
        <v>-0.4481</v>
      </c>
      <c r="ND31" s="55">
        <v>-0.69210000000000005</v>
      </c>
      <c r="NE31" s="55">
        <v>-0.64570000000000005</v>
      </c>
      <c r="NF31" s="55">
        <v>-0.4304</v>
      </c>
      <c r="NG31" s="55">
        <v>-0.25190000000000001</v>
      </c>
      <c r="NH31" s="55">
        <v>-0.44419999999999998</v>
      </c>
      <c r="NI31" s="55">
        <v>-0.78169999999999995</v>
      </c>
      <c r="NJ31" s="55">
        <v>-0.54620000000000002</v>
      </c>
      <c r="NK31" s="55">
        <v>-0.42920000000000003</v>
      </c>
      <c r="NL31" s="55">
        <v>-0.35920000000000002</v>
      </c>
      <c r="NM31" s="55">
        <v>-0.22320000000000001</v>
      </c>
      <c r="NN31" s="55">
        <v>-0.19270000000000001</v>
      </c>
      <c r="NO31" s="55">
        <v>-0.20269999999999999</v>
      </c>
      <c r="NP31" s="55">
        <v>-0.59399999999999997</v>
      </c>
      <c r="NQ31" s="55">
        <v>-0.55189999999999995</v>
      </c>
      <c r="NR31" s="55">
        <v>-0.34789999999999999</v>
      </c>
      <c r="NS31" s="55">
        <v>-0.28520000000000001</v>
      </c>
      <c r="NT31" s="55">
        <v>-0.1573</v>
      </c>
      <c r="NU31" s="55">
        <v>-0.14460000000000001</v>
      </c>
      <c r="NV31" s="55">
        <v>-0.24360000000000001</v>
      </c>
      <c r="NW31" s="55">
        <v>-0.5202</v>
      </c>
      <c r="NX31" s="55">
        <v>-0.54920000000000002</v>
      </c>
      <c r="NY31" s="55">
        <v>-0.45829999999999999</v>
      </c>
      <c r="NZ31" s="54">
        <v>-0.4</v>
      </c>
      <c r="OA31" s="55">
        <v>-0.24399999999999999</v>
      </c>
      <c r="OB31" s="55">
        <v>-0.1608</v>
      </c>
      <c r="OC31" s="55">
        <v>-0.2132</v>
      </c>
      <c r="OD31" s="55">
        <v>-0.34820000000000001</v>
      </c>
      <c r="OE31" s="55">
        <v>-0.36430000000000001</v>
      </c>
      <c r="OF31" s="55">
        <v>-0.38219999999999998</v>
      </c>
      <c r="OG31" s="55">
        <v>-0.24879999999999999</v>
      </c>
      <c r="OH31" s="55">
        <v>-0.11899999999999999</v>
      </c>
      <c r="OI31" s="55">
        <v>-0.106</v>
      </c>
      <c r="OJ31" s="55">
        <v>-0.1283</v>
      </c>
      <c r="OK31" s="55">
        <v>-0.46139999999999998</v>
      </c>
      <c r="OL31" s="55">
        <v>-0.6179</v>
      </c>
      <c r="OM31" s="55">
        <v>-0.41549999999999998</v>
      </c>
      <c r="ON31" s="55">
        <v>-0.30009999999999998</v>
      </c>
      <c r="OO31" s="55">
        <v>-0.12590000000000001</v>
      </c>
      <c r="OP31" s="55">
        <v>-0.15079999999999999</v>
      </c>
      <c r="OQ31" s="55">
        <v>-0.1075</v>
      </c>
      <c r="OR31" s="55">
        <v>-0.36680000000000001</v>
      </c>
      <c r="OS31" s="55">
        <v>-0.36680000000000001</v>
      </c>
      <c r="OT31" s="55">
        <v>-0.28460000000000002</v>
      </c>
      <c r="OU31" s="55">
        <v>-3.3399999999999999E-2</v>
      </c>
      <c r="OV31" s="55">
        <v>-0.1958</v>
      </c>
      <c r="OW31" s="55">
        <v>-0.19370000000000001</v>
      </c>
      <c r="OX31" s="55">
        <v>0.1012</v>
      </c>
      <c r="OY31" s="55">
        <v>-0.32129999999999997</v>
      </c>
      <c r="OZ31" s="55">
        <v>-0.36780000000000002</v>
      </c>
      <c r="PA31" s="55">
        <v>-0.27450000000000002</v>
      </c>
      <c r="PB31" s="55">
        <v>-0.1484</v>
      </c>
      <c r="PC31" s="55">
        <v>-0.17730000000000001</v>
      </c>
      <c r="PD31" s="55">
        <v>-0.1053</v>
      </c>
      <c r="PE31" s="55">
        <v>-0.17799999999999999</v>
      </c>
      <c r="PF31" s="55">
        <v>-0.49680000000000002</v>
      </c>
      <c r="PG31" s="55">
        <v>-0.56830000000000003</v>
      </c>
      <c r="PH31" s="55">
        <v>-0.46479999999999999</v>
      </c>
      <c r="PI31" s="55">
        <v>-0.1515</v>
      </c>
      <c r="PJ31" s="55">
        <v>-0.1004</v>
      </c>
      <c r="PK31" s="55">
        <v>-0.57010000000000005</v>
      </c>
      <c r="PL31" s="55">
        <v>-0.25519999999999998</v>
      </c>
      <c r="PM31" s="55">
        <v>-0.33650000000000002</v>
      </c>
      <c r="PN31" s="55">
        <v>-0.39660000000000001</v>
      </c>
      <c r="PO31" s="55">
        <v>-0.33310000000000001</v>
      </c>
      <c r="PP31" s="55">
        <v>-0.26619999999999999</v>
      </c>
      <c r="PQ31" s="55">
        <v>-0.1205</v>
      </c>
      <c r="PR31" s="55">
        <v>-4.3499999999999997E-2</v>
      </c>
      <c r="PS31" s="55">
        <v>-5.3900000000000003E-2</v>
      </c>
      <c r="PT31" s="55">
        <v>-0.46579999999999999</v>
      </c>
      <c r="PU31" s="55">
        <v>-0.40350000000000003</v>
      </c>
      <c r="PV31" s="55">
        <v>-0.36930000000000002</v>
      </c>
      <c r="PW31" s="55">
        <v>-0.32450000000000001</v>
      </c>
      <c r="PX31" s="55">
        <v>-0.17549999999999999</v>
      </c>
      <c r="PY31" s="55">
        <v>-0.1045</v>
      </c>
      <c r="PZ31" s="55">
        <v>-0.22070000000000001</v>
      </c>
      <c r="QA31" s="55">
        <v>-0.47810000000000002</v>
      </c>
      <c r="QB31" s="55">
        <v>-0.38900000000000001</v>
      </c>
      <c r="QC31" s="55">
        <v>-0.20019999999999999</v>
      </c>
      <c r="QD31" s="55">
        <v>-0.1031</v>
      </c>
      <c r="QE31" s="55">
        <v>-6.88E-2</v>
      </c>
      <c r="QF31" s="55">
        <v>-9.4700000000000006E-2</v>
      </c>
      <c r="QG31" s="55">
        <v>-0.18559999999999999</v>
      </c>
      <c r="QH31" s="55">
        <v>-0.17599999999999999</v>
      </c>
      <c r="QI31" s="55">
        <v>-0.31419999999999998</v>
      </c>
      <c r="QJ31" s="55">
        <v>-0.24199999999999999</v>
      </c>
      <c r="QK31" s="55">
        <v>-0.24010000000000001</v>
      </c>
      <c r="QL31" s="54">
        <v>-0.15</v>
      </c>
      <c r="QM31" s="55">
        <v>-0.1036</v>
      </c>
      <c r="QN31" s="55">
        <v>-2.8899999999999999E-2</v>
      </c>
      <c r="QO31" s="55">
        <v>-0.47149999999999997</v>
      </c>
      <c r="QP31" s="55">
        <v>-0.37990000000000002</v>
      </c>
      <c r="QQ31" s="55">
        <v>-4.8000000000000001E-2</v>
      </c>
      <c r="QR31" s="55">
        <v>-1.3599999999999999E-2</v>
      </c>
      <c r="QS31" s="55">
        <v>1.0999999999999999E-2</v>
      </c>
      <c r="QT31" s="55">
        <v>8.8000000000000005E-3</v>
      </c>
      <c r="QU31" s="55">
        <v>-0.14230000000000001</v>
      </c>
      <c r="QV31" s="55">
        <v>-0.19259999999999999</v>
      </c>
      <c r="QW31" s="55">
        <v>-1.4800000000000001E-2</v>
      </c>
      <c r="QX31" s="55">
        <v>6.3700000000000007E-2</v>
      </c>
      <c r="QY31" s="55">
        <v>3.73E-2</v>
      </c>
      <c r="QZ31" s="55">
        <v>0.1172</v>
      </c>
      <c r="RA31" s="55">
        <v>7.7399999999999997E-2</v>
      </c>
      <c r="RB31" s="55">
        <v>0.14929999999999999</v>
      </c>
      <c r="RC31" s="55">
        <v>-0.28739999999999999</v>
      </c>
      <c r="RD31" s="55">
        <v>-0.39429999999999998</v>
      </c>
      <c r="RE31" s="55">
        <v>-7.4999999999999997E-2</v>
      </c>
      <c r="RF31" s="55">
        <v>-2.3300000000000001E-2</v>
      </c>
      <c r="RG31" s="55">
        <v>4.4600000000000001E-2</v>
      </c>
      <c r="RH31" s="55">
        <v>9.4999999999999998E-3</v>
      </c>
      <c r="RI31" s="55">
        <v>-7.8700000000000006E-2</v>
      </c>
      <c r="RJ31" s="55">
        <v>-0.25080000000000002</v>
      </c>
      <c r="RK31" s="55">
        <v>-0.26850000000000002</v>
      </c>
      <c r="RL31" s="55">
        <v>-5.9299999999999999E-2</v>
      </c>
      <c r="RM31" s="55">
        <v>-1E-3</v>
      </c>
      <c r="RN31" s="55">
        <v>2.58E-2</v>
      </c>
      <c r="RO31" s="55">
        <v>-1.6400000000000001E-2</v>
      </c>
      <c r="RP31" s="55">
        <v>-0.26229999999999998</v>
      </c>
      <c r="RQ31" s="55">
        <v>-0.16439999999999999</v>
      </c>
      <c r="RR31" s="55">
        <v>-0.2424</v>
      </c>
      <c r="RS31" s="55">
        <v>-8.9700000000000002E-2</v>
      </c>
      <c r="RT31" s="55">
        <v>-0.14660000000000001</v>
      </c>
      <c r="RU31" s="55">
        <v>-0.1404</v>
      </c>
      <c r="RV31" s="55">
        <v>-3.2800000000000003E-2</v>
      </c>
      <c r="RW31" s="55">
        <v>0.49370000000000003</v>
      </c>
      <c r="RX31" s="55">
        <v>-0.20619999999999999</v>
      </c>
      <c r="RY31" s="55">
        <v>-0.16220000000000001</v>
      </c>
      <c r="RZ31" s="55">
        <v>-9.5500000000000002E-2</v>
      </c>
      <c r="SA31" s="55">
        <v>-1.8100000000000002E-2</v>
      </c>
      <c r="SB31" s="55">
        <v>0.1018</v>
      </c>
      <c r="SC31" s="55">
        <v>0.10349999999999999</v>
      </c>
      <c r="SD31" s="55">
        <v>8.0100000000000005E-2</v>
      </c>
      <c r="SE31" s="55">
        <v>-1.8599999999999998E-2</v>
      </c>
      <c r="SF31" s="55">
        <v>-0.6371</v>
      </c>
      <c r="SG31" s="55">
        <v>-5.9400000000000001E-2</v>
      </c>
      <c r="SH31" s="55">
        <v>0.1638</v>
      </c>
      <c r="SI31" s="55">
        <v>2.2800000000000001E-2</v>
      </c>
      <c r="SJ31" s="55">
        <v>-3.4200000000000001E-2</v>
      </c>
      <c r="SK31" s="55">
        <v>-7.7100000000000002E-2</v>
      </c>
      <c r="SL31" s="55">
        <v>0.1145</v>
      </c>
      <c r="SM31" s="55">
        <v>-0.17610000000000001</v>
      </c>
      <c r="SN31" s="55">
        <v>0.17549999999999999</v>
      </c>
      <c r="SO31" s="55">
        <v>0.37459999999999999</v>
      </c>
      <c r="SP31" s="55">
        <v>1.6934</v>
      </c>
      <c r="SQ31" s="55">
        <v>4.7534000000000001</v>
      </c>
      <c r="SR31" s="55">
        <v>0.97799999999999998</v>
      </c>
      <c r="SS31" s="55">
        <v>-0.12759999999999999</v>
      </c>
      <c r="ST31" s="55">
        <v>-8.7499999999999994E-2</v>
      </c>
      <c r="SU31" s="55">
        <v>-2.6800000000000001E-2</v>
      </c>
      <c r="SV31" s="55">
        <v>8.7099999999999997E-2</v>
      </c>
      <c r="SW31" s="55">
        <v>2.8500000000000001E-2</v>
      </c>
      <c r="SX31" s="55">
        <v>7.22E-2</v>
      </c>
      <c r="SY31" s="55">
        <v>0.14180000000000001</v>
      </c>
      <c r="SZ31" s="55">
        <v>-0.17130000000000001</v>
      </c>
      <c r="TA31" s="55">
        <v>-0.1303</v>
      </c>
      <c r="TB31" s="55">
        <v>5.0000000000000001E-3</v>
      </c>
      <c r="TC31" s="55">
        <v>1E-4</v>
      </c>
      <c r="TD31" s="55">
        <v>-1.2999999999999999E-3</v>
      </c>
      <c r="TE31" s="55">
        <v>-2.2000000000000001E-3</v>
      </c>
      <c r="TF31" s="55">
        <v>3.6499999999999998E-2</v>
      </c>
      <c r="TG31" s="55">
        <v>-0.1416</v>
      </c>
      <c r="TH31" s="55">
        <v>-0.1103</v>
      </c>
      <c r="TI31" s="55">
        <v>-6.5299999999999997E-2</v>
      </c>
      <c r="TJ31" s="55">
        <v>-1.24E-2</v>
      </c>
      <c r="TK31" s="55">
        <v>-4.1099999999999998E-2</v>
      </c>
      <c r="TL31" s="55">
        <v>-0.1109</v>
      </c>
      <c r="TM31" s="55">
        <v>-9.1000000000000004E-3</v>
      </c>
      <c r="TN31" s="55">
        <v>-0.28089999999999998</v>
      </c>
      <c r="TO31" s="55">
        <v>-0.32340000000000002</v>
      </c>
      <c r="TP31" s="55">
        <v>-0.1978</v>
      </c>
      <c r="TQ31" s="55">
        <v>-0.1691</v>
      </c>
      <c r="TR31" s="55">
        <v>-0.1178</v>
      </c>
      <c r="TS31" s="55">
        <v>-8.7099999999999997E-2</v>
      </c>
      <c r="TT31" s="55">
        <v>-0.1087</v>
      </c>
      <c r="TU31" s="55">
        <v>-0.33689999999999998</v>
      </c>
      <c r="TV31" s="55">
        <v>-0.28320000000000001</v>
      </c>
      <c r="TW31" s="55">
        <v>-0.22689999999999999</v>
      </c>
      <c r="TX31" s="55">
        <v>-0.189</v>
      </c>
      <c r="TY31" s="55">
        <v>-0.1079</v>
      </c>
      <c r="TZ31" s="55">
        <v>-9.5899999999999999E-2</v>
      </c>
      <c r="UA31" s="55">
        <v>3.0599999999999999E-2</v>
      </c>
      <c r="UB31" s="55">
        <v>-0.28320000000000001</v>
      </c>
      <c r="UC31" s="55">
        <v>-0.38500000000000001</v>
      </c>
      <c r="UD31" s="55">
        <v>-0.27129999999999999</v>
      </c>
      <c r="UE31" s="55">
        <v>-0.1646</v>
      </c>
      <c r="UF31" s="55">
        <v>-0.1406</v>
      </c>
      <c r="UG31" s="55">
        <v>-0.1134</v>
      </c>
      <c r="UH31" s="55">
        <v>-0.1164</v>
      </c>
      <c r="UI31" s="55">
        <v>-0.27589999999999998</v>
      </c>
      <c r="UJ31" s="55">
        <v>-0.39939999999999998</v>
      </c>
      <c r="UK31" s="55">
        <v>-0.3175</v>
      </c>
      <c r="UL31" s="55">
        <v>-0.23599999999999999</v>
      </c>
      <c r="UM31" s="55">
        <v>-0.48599999999999999</v>
      </c>
      <c r="UN31" s="55">
        <v>-0.74380000000000002</v>
      </c>
      <c r="UO31" s="55">
        <v>-0.96509999999999996</v>
      </c>
      <c r="UP31" s="55">
        <v>-0.81030000000000002</v>
      </c>
      <c r="UQ31" s="55">
        <v>-0.63019999999999998</v>
      </c>
      <c r="UR31" s="55">
        <v>-0.63070000000000004</v>
      </c>
      <c r="US31" s="55">
        <v>-0.58530000000000004</v>
      </c>
      <c r="UT31" s="55">
        <v>-0.66069999999999995</v>
      </c>
      <c r="UU31" s="55">
        <v>-0.6724</v>
      </c>
      <c r="UV31" s="55">
        <v>-0.6169</v>
      </c>
      <c r="UW31" s="55">
        <v>-0.624</v>
      </c>
      <c r="UX31" s="55">
        <v>-0.67290000000000005</v>
      </c>
      <c r="UY31" s="55">
        <v>-0.66139999999999999</v>
      </c>
      <c r="UZ31" s="55">
        <v>-0.59230000000000005</v>
      </c>
      <c r="VA31" s="55">
        <v>-0.53220000000000001</v>
      </c>
      <c r="VB31" s="55">
        <v>-0.47660000000000002</v>
      </c>
      <c r="VC31" s="55">
        <v>-0.45760000000000001</v>
      </c>
      <c r="VD31" s="55">
        <v>-0.68120000000000003</v>
      </c>
      <c r="VE31" s="55">
        <v>-0.70430000000000004</v>
      </c>
      <c r="VF31" s="55">
        <v>-0.49099999999999999</v>
      </c>
      <c r="VG31" s="55">
        <v>-0.35610000000000003</v>
      </c>
      <c r="VH31" s="55">
        <v>-0.27300000000000002</v>
      </c>
      <c r="VI31" s="55">
        <v>-0.31259999999999999</v>
      </c>
      <c r="VJ31" s="55">
        <v>-0.30869999999999997</v>
      </c>
      <c r="VK31" s="55">
        <v>-0.47939999999999999</v>
      </c>
      <c r="VL31" s="55">
        <v>-0.44379999999999997</v>
      </c>
      <c r="VM31" s="55">
        <v>-0.373</v>
      </c>
      <c r="VN31" s="55">
        <v>-0.2757</v>
      </c>
      <c r="VO31" s="55">
        <v>-0.2475</v>
      </c>
      <c r="VP31" s="55">
        <v>-0.29170000000000001</v>
      </c>
      <c r="VQ31" s="55">
        <v>-0.39750000000000002</v>
      </c>
      <c r="VR31" s="55">
        <v>-0.53910000000000002</v>
      </c>
      <c r="VS31" s="55">
        <v>-0.42820000000000003</v>
      </c>
      <c r="VT31" s="55">
        <v>-0.40510000000000002</v>
      </c>
      <c r="VU31" s="55">
        <v>-0.2858</v>
      </c>
      <c r="VV31" s="55">
        <v>-0.19539999999999999</v>
      </c>
      <c r="VW31" s="55">
        <v>-0.22750000000000001</v>
      </c>
      <c r="VX31" s="55">
        <v>-0.13569999999999999</v>
      </c>
      <c r="VY31" s="55">
        <v>-0.2268</v>
      </c>
      <c r="VZ31" s="55">
        <v>-0.30840000000000001</v>
      </c>
      <c r="WA31" s="55">
        <v>-0.22550000000000001</v>
      </c>
      <c r="WB31" s="55">
        <v>-0.27410000000000001</v>
      </c>
      <c r="WC31" s="55">
        <v>-0.26600000000000001</v>
      </c>
      <c r="WD31" s="55">
        <v>-4.3299999999999998E-2</v>
      </c>
      <c r="WE31" s="55">
        <v>-0.217</v>
      </c>
      <c r="WF31" s="55">
        <v>-0.45090000000000002</v>
      </c>
      <c r="WG31" s="55">
        <v>-0.3523</v>
      </c>
      <c r="WH31" s="55">
        <v>-0.26640000000000003</v>
      </c>
      <c r="WI31" s="55">
        <v>-0.2135</v>
      </c>
      <c r="WJ31" s="55">
        <v>-2.46E-2</v>
      </c>
      <c r="WK31" s="55">
        <v>-1.9400000000000001E-2</v>
      </c>
      <c r="WL31" s="55">
        <v>-2.0899999999999998E-2</v>
      </c>
      <c r="WM31" s="55">
        <v>-0.43030000000000002</v>
      </c>
      <c r="WN31" s="55">
        <v>-0.36620000000000003</v>
      </c>
      <c r="WO31" s="55">
        <v>-0.22459999999999999</v>
      </c>
      <c r="WP31" s="55">
        <v>-0.20830000000000001</v>
      </c>
      <c r="WQ31" s="55">
        <v>-0.1119</v>
      </c>
      <c r="WR31" s="55">
        <v>-5.2200000000000003E-2</v>
      </c>
      <c r="WS31" s="55">
        <v>-0.17949999999999999</v>
      </c>
      <c r="WT31" s="55">
        <v>-0.43480000000000002</v>
      </c>
      <c r="WU31" s="55">
        <v>-0.30680000000000002</v>
      </c>
      <c r="WV31" s="55">
        <v>-0.31950000000000001</v>
      </c>
      <c r="WW31" s="55">
        <v>8.1199999999999994E-2</v>
      </c>
      <c r="WX31" s="55">
        <v>-9.0499999999999997E-2</v>
      </c>
      <c r="WY31" s="55">
        <v>-0.17949999999999999</v>
      </c>
      <c r="WZ31" s="55">
        <v>-0.14050000000000001</v>
      </c>
      <c r="XA31" s="55">
        <v>-0.34939999999999999</v>
      </c>
      <c r="XB31" s="55">
        <v>-0.29609999999999997</v>
      </c>
      <c r="XC31" s="55">
        <v>-0.25159999999999999</v>
      </c>
      <c r="XD31" s="55">
        <v>-0.1492</v>
      </c>
      <c r="XE31" s="55">
        <v>-8.7800000000000003E-2</v>
      </c>
      <c r="XF31" s="55">
        <v>1.54E-2</v>
      </c>
      <c r="XG31" s="55">
        <v>-0.15459999999999999</v>
      </c>
      <c r="XH31" s="55">
        <v>-0.30590000000000001</v>
      </c>
      <c r="XI31" s="55">
        <v>-0.2397</v>
      </c>
      <c r="XJ31" s="55">
        <v>-5.6000000000000001E-2</v>
      </c>
      <c r="XK31" s="55">
        <v>0.1782</v>
      </c>
      <c r="XL31" s="55">
        <v>0.1103</v>
      </c>
      <c r="XM31" s="55">
        <v>0.12959999999999999</v>
      </c>
      <c r="XN31" s="55">
        <v>0.24560000000000001</v>
      </c>
      <c r="XO31" s="55">
        <v>-0.1946</v>
      </c>
      <c r="XP31" s="55">
        <v>-0.2243</v>
      </c>
      <c r="XQ31" s="55">
        <v>-0.1663</v>
      </c>
      <c r="XR31" s="55">
        <v>-4.2599999999999999E-2</v>
      </c>
      <c r="XS31" s="55">
        <v>8.3999999999999995E-3</v>
      </c>
      <c r="XT31" s="55">
        <v>-3.2000000000000002E-3</v>
      </c>
      <c r="XU31" s="55">
        <v>-0.12609999999999999</v>
      </c>
      <c r="XV31" s="55">
        <v>-0.1502</v>
      </c>
      <c r="XW31" s="55">
        <v>-4.87E-2</v>
      </c>
      <c r="XX31" s="55">
        <v>-3.5900000000000001E-2</v>
      </c>
      <c r="XY31" s="55">
        <v>-0.21010000000000001</v>
      </c>
      <c r="XZ31" s="55">
        <v>-1E-3</v>
      </c>
      <c r="YA31" s="55">
        <v>6.9800000000000001E-2</v>
      </c>
      <c r="YB31" s="55">
        <v>4.07E-2</v>
      </c>
      <c r="YC31" s="55">
        <v>-0.21510000000000001</v>
      </c>
      <c r="YD31" s="55">
        <v>-0.1739</v>
      </c>
      <c r="YE31" s="55">
        <v>-0.1139</v>
      </c>
      <c r="YF31" s="55">
        <v>-9.11E-2</v>
      </c>
      <c r="YG31" s="55">
        <v>3.5999999999999999E-3</v>
      </c>
      <c r="YH31" s="55">
        <v>7.1000000000000004E-3</v>
      </c>
      <c r="YI31" s="55">
        <v>-3.5999999999999997E-2</v>
      </c>
      <c r="YJ31" s="55">
        <v>-0.318</v>
      </c>
      <c r="YK31" s="55">
        <v>-0.18859999999999999</v>
      </c>
    </row>
    <row r="32" spans="1:661" x14ac:dyDescent="0.35">
      <c r="A32" s="66" t="s">
        <v>26</v>
      </c>
      <c r="B32" s="66" t="s">
        <v>114</v>
      </c>
      <c r="C32" s="66"/>
      <c r="D32" s="66"/>
      <c r="E32" s="66"/>
      <c r="F32" s="66"/>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B32" s="66"/>
      <c r="JC32" s="66"/>
      <c r="JD32" s="66"/>
      <c r="JE32" s="66"/>
      <c r="JF32" s="66"/>
      <c r="JG32" s="66"/>
      <c r="JH32" s="55">
        <v>-0.98899999999999999</v>
      </c>
      <c r="JI32" s="55">
        <v>-0.95809999999999995</v>
      </c>
      <c r="JJ32" s="55">
        <v>-0.95020000000000004</v>
      </c>
      <c r="JK32" s="55">
        <v>-0.92359999999999998</v>
      </c>
      <c r="JL32" s="55">
        <v>-0.9446</v>
      </c>
      <c r="JM32" s="55">
        <v>-0.95179999999999998</v>
      </c>
      <c r="JN32" s="55">
        <v>-0.97099999999999997</v>
      </c>
      <c r="JO32" s="55">
        <v>-0.97940000000000005</v>
      </c>
      <c r="JP32" s="55">
        <v>-0.96120000000000005</v>
      </c>
      <c r="JQ32" s="55">
        <v>-0.97829999999999995</v>
      </c>
      <c r="JR32" s="55">
        <v>-0.96399999999999997</v>
      </c>
      <c r="JS32" s="55">
        <v>-0.94899999999999995</v>
      </c>
      <c r="JT32" s="55">
        <v>-0.92049999999999998</v>
      </c>
      <c r="JU32" s="55">
        <v>-0.95720000000000005</v>
      </c>
      <c r="JV32" s="55">
        <v>-0.9587</v>
      </c>
      <c r="JW32" s="55">
        <v>-0.95220000000000005</v>
      </c>
      <c r="JX32" s="55">
        <v>-0.92630000000000001</v>
      </c>
      <c r="JY32" s="55">
        <v>-0.97130000000000005</v>
      </c>
      <c r="JZ32" s="55">
        <v>-0.93120000000000003</v>
      </c>
      <c r="KA32" s="55">
        <v>-0.88160000000000005</v>
      </c>
      <c r="KB32" s="55">
        <v>-0.96779999999999999</v>
      </c>
      <c r="KC32" s="55">
        <v>-0.9889</v>
      </c>
      <c r="KD32" s="55">
        <v>-0.97189999999999999</v>
      </c>
      <c r="KE32" s="55">
        <v>-0.96240000000000003</v>
      </c>
      <c r="KF32" s="55">
        <v>-0.89729999999999999</v>
      </c>
      <c r="KG32" s="55">
        <v>-0.91469999999999996</v>
      </c>
      <c r="KH32" s="55">
        <v>-0.91180000000000005</v>
      </c>
      <c r="KI32" s="55">
        <v>-0.90800000000000003</v>
      </c>
      <c r="KJ32" s="55">
        <v>-0.99009999999999998</v>
      </c>
      <c r="KK32" s="55">
        <v>-0.95960000000000001</v>
      </c>
      <c r="KL32" s="55">
        <v>-0.97130000000000005</v>
      </c>
      <c r="KM32" s="55">
        <v>-0.97499999999999998</v>
      </c>
      <c r="KN32" s="55">
        <v>-0.92059999999999997</v>
      </c>
      <c r="KO32" s="55">
        <v>-0.8992</v>
      </c>
      <c r="KP32" s="55">
        <v>-0.92679999999999996</v>
      </c>
      <c r="KQ32" s="55">
        <v>-0.99209999999999998</v>
      </c>
      <c r="KR32" s="55">
        <v>-0.96379999999999999</v>
      </c>
      <c r="KS32" s="55">
        <v>-0.98440000000000005</v>
      </c>
      <c r="KT32" s="55">
        <v>-0.93640000000000001</v>
      </c>
      <c r="KU32" s="55">
        <v>-0.91839999999999999</v>
      </c>
      <c r="KV32" s="55">
        <v>-0.93230000000000002</v>
      </c>
      <c r="KW32" s="55">
        <v>-0.96560000000000001</v>
      </c>
      <c r="KX32" s="55">
        <v>-0.99470000000000003</v>
      </c>
      <c r="KY32" s="55">
        <v>-0.96740000000000004</v>
      </c>
      <c r="KZ32" s="55">
        <v>-0.98419999999999996</v>
      </c>
      <c r="LA32" s="55">
        <v>-0.99950000000000006</v>
      </c>
      <c r="LB32" s="55">
        <v>-0.77610000000000001</v>
      </c>
      <c r="LC32" s="55">
        <v>-0.80769999999999997</v>
      </c>
      <c r="LD32" s="55">
        <v>-0.97860000000000003</v>
      </c>
      <c r="LE32" s="55">
        <v>-0.99690000000000001</v>
      </c>
      <c r="LF32" s="55">
        <v>-0.99299999999999999</v>
      </c>
      <c r="LG32" s="55">
        <v>-0.98770000000000002</v>
      </c>
      <c r="LH32" s="55">
        <v>-0.76749999999999996</v>
      </c>
      <c r="LI32" s="55">
        <v>-0.99709999999999999</v>
      </c>
      <c r="LJ32" s="55">
        <v>-0.99319999999999997</v>
      </c>
      <c r="LK32" s="55">
        <v>-0.98499999999999999</v>
      </c>
      <c r="LL32" s="54">
        <v>-1</v>
      </c>
      <c r="LM32" s="55">
        <v>-0.997</v>
      </c>
      <c r="LN32" s="55">
        <v>-0.9889</v>
      </c>
      <c r="LO32" s="55">
        <v>-0.99650000000000005</v>
      </c>
      <c r="LP32" s="55">
        <v>-0.99839999999999995</v>
      </c>
      <c r="LQ32" s="54">
        <v>-1</v>
      </c>
      <c r="LR32" s="55">
        <v>-0.99819999999999998</v>
      </c>
      <c r="LS32" s="54">
        <v>-1</v>
      </c>
      <c r="LT32" s="54">
        <v>-1</v>
      </c>
      <c r="LU32" s="55">
        <v>-0.96950000000000003</v>
      </c>
      <c r="LV32" s="55">
        <v>-0.99360000000000004</v>
      </c>
      <c r="LW32" s="55">
        <v>-0.99860000000000004</v>
      </c>
      <c r="LX32" s="55">
        <v>-0.97240000000000004</v>
      </c>
      <c r="LY32" s="55">
        <v>-0.99790000000000001</v>
      </c>
      <c r="LZ32" s="54">
        <v>-1</v>
      </c>
      <c r="MA32" s="54">
        <v>-1</v>
      </c>
      <c r="MB32" s="54">
        <v>-1</v>
      </c>
      <c r="MC32" s="54">
        <v>-1</v>
      </c>
      <c r="MD32" s="55">
        <v>-0.98429999999999995</v>
      </c>
      <c r="ME32" s="55">
        <v>-0.98819999999999997</v>
      </c>
      <c r="MF32" s="55">
        <v>-0.99960000000000004</v>
      </c>
      <c r="MG32" s="55">
        <v>-0.99360000000000004</v>
      </c>
      <c r="MH32" s="54">
        <v>-1</v>
      </c>
      <c r="MI32" s="55">
        <v>-0.99529999999999996</v>
      </c>
      <c r="MJ32" s="55">
        <v>-0.997</v>
      </c>
      <c r="MK32" s="55">
        <v>-0.93120000000000003</v>
      </c>
      <c r="ML32" s="55">
        <v>-0.9798</v>
      </c>
      <c r="MM32" s="55">
        <v>-0.99750000000000005</v>
      </c>
      <c r="MN32" s="54">
        <v>-1</v>
      </c>
      <c r="MO32" s="54">
        <v>-1</v>
      </c>
      <c r="MP32" s="54">
        <v>-1</v>
      </c>
      <c r="MQ32" s="54">
        <v>-1</v>
      </c>
      <c r="MR32" s="55">
        <v>-0.99280000000000002</v>
      </c>
      <c r="MS32" s="55">
        <v>-0.99339999999999995</v>
      </c>
      <c r="MT32" s="55">
        <v>-0.99070000000000003</v>
      </c>
      <c r="MU32" s="55">
        <v>-0.99270000000000003</v>
      </c>
      <c r="MV32" s="55">
        <v>-0.99770000000000003</v>
      </c>
      <c r="MW32" s="55">
        <v>-0.99860000000000004</v>
      </c>
      <c r="MX32" s="54">
        <v>-1</v>
      </c>
      <c r="MY32" s="55">
        <v>-0.98699999999999999</v>
      </c>
      <c r="MZ32" s="55">
        <v>-0.99009999999999998</v>
      </c>
      <c r="NA32" s="55">
        <v>-0.99650000000000005</v>
      </c>
      <c r="NB32" s="54">
        <v>-1</v>
      </c>
      <c r="NC32" s="54">
        <v>-1</v>
      </c>
      <c r="ND32" s="55">
        <v>-0.99660000000000004</v>
      </c>
      <c r="NE32" s="54">
        <v>-1</v>
      </c>
      <c r="NF32" s="55">
        <v>-0.999</v>
      </c>
      <c r="NG32" s="55">
        <v>-0.97219999999999995</v>
      </c>
      <c r="NH32" s="54">
        <v>-1</v>
      </c>
      <c r="NI32" s="54">
        <v>-1</v>
      </c>
      <c r="NJ32" s="55">
        <v>-0.99690000000000001</v>
      </c>
      <c r="NK32" s="54">
        <v>-1</v>
      </c>
      <c r="NL32" s="55">
        <v>-0.98599999999999999</v>
      </c>
      <c r="NM32" s="55">
        <v>-0.98960000000000004</v>
      </c>
      <c r="NN32" s="55">
        <v>-0.98599999999999999</v>
      </c>
      <c r="NO32" s="54">
        <v>-1</v>
      </c>
      <c r="NP32" s="54">
        <v>-1</v>
      </c>
      <c r="NQ32" s="54">
        <v>-1</v>
      </c>
      <c r="NR32" s="55">
        <v>-0.99929999999999997</v>
      </c>
      <c r="NS32" s="55">
        <v>-0.99280000000000002</v>
      </c>
      <c r="NT32" s="55">
        <v>-0.98699999999999999</v>
      </c>
      <c r="NU32" s="55">
        <v>-0.98870000000000002</v>
      </c>
      <c r="NV32" s="55">
        <v>-0.99690000000000001</v>
      </c>
      <c r="NW32" s="55">
        <v>-0.97570000000000001</v>
      </c>
      <c r="NX32" s="55">
        <v>-0.99309999999999998</v>
      </c>
      <c r="NY32" s="55">
        <v>-0.92769999999999997</v>
      </c>
      <c r="NZ32" s="55">
        <v>-0.96179999999999999</v>
      </c>
      <c r="OA32" s="55">
        <v>-0.97729999999999995</v>
      </c>
      <c r="OB32" s="55">
        <v>-0.96560000000000001</v>
      </c>
      <c r="OC32" s="55">
        <v>-0.99639999999999995</v>
      </c>
      <c r="OD32" s="55">
        <v>-0.99909999999999999</v>
      </c>
      <c r="OE32" s="55">
        <v>-0.98270000000000002</v>
      </c>
      <c r="OF32" s="55">
        <v>-0.98319999999999996</v>
      </c>
      <c r="OG32" s="55">
        <v>-0.97489999999999999</v>
      </c>
      <c r="OH32" s="55">
        <v>-0.98209999999999997</v>
      </c>
      <c r="OI32" s="55">
        <v>-0.98719999999999997</v>
      </c>
      <c r="OJ32" s="55">
        <v>-0.99009999999999998</v>
      </c>
      <c r="OK32" s="55">
        <v>-0.97419999999999995</v>
      </c>
      <c r="OL32" s="55">
        <v>-0.96199999999999997</v>
      </c>
      <c r="OM32" s="55">
        <v>-0.97309999999999997</v>
      </c>
      <c r="ON32" s="55">
        <v>-0.9728</v>
      </c>
      <c r="OO32" s="55">
        <v>-0.98599999999999999</v>
      </c>
      <c r="OP32" s="55">
        <v>-0.98870000000000002</v>
      </c>
      <c r="OQ32" s="55">
        <v>-0.99260000000000004</v>
      </c>
      <c r="OR32" s="55">
        <v>-0.97160000000000002</v>
      </c>
      <c r="OS32" s="55">
        <v>-0.96779999999999999</v>
      </c>
      <c r="OT32" s="55">
        <v>-0.97940000000000005</v>
      </c>
      <c r="OU32" s="55">
        <v>-0.98560000000000003</v>
      </c>
      <c r="OV32" s="55">
        <v>-0.9849</v>
      </c>
      <c r="OW32" s="55">
        <v>-0.99480000000000002</v>
      </c>
      <c r="OX32" s="55">
        <v>-0.97840000000000005</v>
      </c>
      <c r="OY32" s="55">
        <v>-0.9829</v>
      </c>
      <c r="OZ32" s="55">
        <v>-0.98880000000000001</v>
      </c>
      <c r="PA32" s="55">
        <v>-0.99160000000000004</v>
      </c>
      <c r="PB32" s="55">
        <v>-0.98340000000000005</v>
      </c>
      <c r="PC32" s="55">
        <v>-0.97209999999999996</v>
      </c>
      <c r="PD32" s="55">
        <v>-0.95369999999999999</v>
      </c>
      <c r="PE32" s="55">
        <v>-0.97009999999999996</v>
      </c>
      <c r="PF32" s="55">
        <v>-0.96489999999999998</v>
      </c>
      <c r="PG32" s="55">
        <v>-0.95550000000000002</v>
      </c>
      <c r="PH32" s="55">
        <v>-0.97070000000000001</v>
      </c>
      <c r="PI32" s="55">
        <v>-0.97619999999999996</v>
      </c>
      <c r="PJ32" s="55">
        <v>-0.9526</v>
      </c>
      <c r="PK32" s="55">
        <v>-0.94010000000000005</v>
      </c>
      <c r="PL32" s="55">
        <v>-0.97799999999999998</v>
      </c>
      <c r="PM32" s="55">
        <v>-0.98850000000000005</v>
      </c>
      <c r="PN32" s="55">
        <v>-0.98660000000000003</v>
      </c>
      <c r="PO32" s="55">
        <v>-0.97470000000000001</v>
      </c>
      <c r="PP32" s="55">
        <v>-0.97419999999999995</v>
      </c>
      <c r="PQ32" s="55">
        <v>-0.9597</v>
      </c>
      <c r="PR32" s="55">
        <v>-0.92290000000000005</v>
      </c>
      <c r="PS32" s="55">
        <v>-0.96960000000000002</v>
      </c>
      <c r="PT32" s="55">
        <v>-0.99650000000000005</v>
      </c>
      <c r="PU32" s="55">
        <v>-0.98719999999999997</v>
      </c>
      <c r="PV32" s="55">
        <v>-0.98939999999999995</v>
      </c>
      <c r="PW32" s="55">
        <v>-0.97570000000000001</v>
      </c>
      <c r="PX32" s="55">
        <v>-0.97050000000000003</v>
      </c>
      <c r="PY32" s="55">
        <v>-0.97460000000000002</v>
      </c>
      <c r="PZ32" s="55">
        <v>-0.97850000000000004</v>
      </c>
      <c r="QA32" s="55">
        <v>-0.97799999999999998</v>
      </c>
      <c r="QB32" s="55">
        <v>-0.97140000000000004</v>
      </c>
      <c r="QC32" s="55">
        <v>-0.94989999999999997</v>
      </c>
      <c r="QD32" s="55">
        <v>-0.90690000000000004</v>
      </c>
      <c r="QE32" s="55">
        <v>-0.97409999999999997</v>
      </c>
      <c r="QF32" s="55">
        <v>-0.92079999999999995</v>
      </c>
      <c r="QG32" s="55">
        <v>-0.98399999999999999</v>
      </c>
      <c r="QH32" s="55">
        <v>-0.87309999999999999</v>
      </c>
      <c r="QI32" s="55">
        <v>-0.9284</v>
      </c>
      <c r="QJ32" s="55">
        <v>-0.89580000000000004</v>
      </c>
      <c r="QK32" s="55">
        <v>-0.62939999999999996</v>
      </c>
      <c r="QL32" s="55">
        <v>-0.77659999999999996</v>
      </c>
      <c r="QM32" s="55">
        <v>-0.79800000000000004</v>
      </c>
      <c r="QN32" s="55">
        <v>-0.90400000000000003</v>
      </c>
      <c r="QO32" s="55">
        <v>-0.84770000000000001</v>
      </c>
      <c r="QP32" s="55">
        <v>-0.86639999999999995</v>
      </c>
      <c r="QQ32" s="55">
        <v>-0.8196</v>
      </c>
      <c r="QR32" s="55">
        <v>-0.75060000000000004</v>
      </c>
      <c r="QS32" s="55">
        <v>-0.70399999999999996</v>
      </c>
      <c r="QT32" s="55">
        <v>-0.65449999999999997</v>
      </c>
      <c r="QU32" s="55">
        <v>-0.67569999999999997</v>
      </c>
      <c r="QV32" s="55">
        <v>-9.4399999999999998E-2</v>
      </c>
      <c r="QW32" s="55">
        <v>-0.68569999999999998</v>
      </c>
      <c r="QX32" s="55">
        <v>-0.73850000000000005</v>
      </c>
      <c r="QY32" s="55">
        <v>-0.86650000000000005</v>
      </c>
      <c r="QZ32" s="55">
        <v>-0.51500000000000001</v>
      </c>
      <c r="RA32" s="55">
        <v>-0.443</v>
      </c>
      <c r="RB32" s="54">
        <v>-0.51</v>
      </c>
      <c r="RC32" s="55">
        <v>-0.13539999999999999</v>
      </c>
      <c r="RD32" s="55">
        <v>-7.5399999999999995E-2</v>
      </c>
      <c r="RE32" s="55">
        <v>-8.8300000000000003E-2</v>
      </c>
      <c r="RF32" s="55">
        <v>0.14419999999999999</v>
      </c>
      <c r="RG32" s="55">
        <v>0.53680000000000005</v>
      </c>
      <c r="RH32" s="55">
        <v>0.32700000000000001</v>
      </c>
      <c r="RI32" s="55">
        <v>-0.15459999999999999</v>
      </c>
      <c r="RJ32" s="55">
        <v>-0.5514</v>
      </c>
      <c r="RK32" s="55">
        <v>0.32300000000000001</v>
      </c>
      <c r="RL32" s="55">
        <v>-6.3100000000000003E-2</v>
      </c>
      <c r="RM32" s="55">
        <v>0.1943</v>
      </c>
      <c r="RN32" s="55">
        <v>0.443</v>
      </c>
      <c r="RO32" s="55">
        <v>0.4199</v>
      </c>
      <c r="RP32" s="55">
        <v>0.22420000000000001</v>
      </c>
      <c r="RQ32" s="55">
        <v>0.4919</v>
      </c>
      <c r="RR32" s="55">
        <v>2.8299999999999999E-2</v>
      </c>
      <c r="RS32" s="55">
        <v>0.1615</v>
      </c>
      <c r="RT32" s="55">
        <v>-0.1386</v>
      </c>
      <c r="RU32" s="55">
        <v>0.24229999999999999</v>
      </c>
      <c r="RV32" s="55">
        <v>0.2006</v>
      </c>
      <c r="RW32" s="55">
        <v>0.2472</v>
      </c>
      <c r="RX32" s="55">
        <v>0.22059999999999999</v>
      </c>
      <c r="RY32" s="55">
        <v>0.29060000000000002</v>
      </c>
      <c r="RZ32" s="55">
        <v>4.2500000000000003E-2</v>
      </c>
      <c r="SA32" s="55">
        <v>0.20219999999999999</v>
      </c>
      <c r="SB32" s="55">
        <v>0.53129999999999999</v>
      </c>
      <c r="SC32" s="55">
        <v>0.65100000000000002</v>
      </c>
      <c r="SD32" s="55">
        <v>0.48799999999999999</v>
      </c>
      <c r="SE32" s="55">
        <v>0.2203</v>
      </c>
      <c r="SF32" s="54">
        <v>-0.18</v>
      </c>
      <c r="SG32" s="55">
        <v>-2.2200000000000001E-2</v>
      </c>
      <c r="SH32" s="55">
        <v>0.2944</v>
      </c>
      <c r="SI32" s="55">
        <v>0.87129999999999996</v>
      </c>
      <c r="SJ32" s="55">
        <v>0.64270000000000005</v>
      </c>
      <c r="SK32" s="55">
        <v>0.28539999999999999</v>
      </c>
      <c r="SL32" s="55">
        <v>0.22770000000000001</v>
      </c>
      <c r="SM32" s="55">
        <v>0.38690000000000002</v>
      </c>
      <c r="SN32" s="55">
        <v>0.37009999999999998</v>
      </c>
      <c r="SO32" s="55">
        <v>0.41199999999999998</v>
      </c>
      <c r="SP32" s="55">
        <v>0.7873</v>
      </c>
      <c r="SQ32" s="55">
        <v>0.68979999999999997</v>
      </c>
      <c r="SR32" s="55">
        <v>0.38540000000000002</v>
      </c>
      <c r="SS32" s="55">
        <v>0.44900000000000001</v>
      </c>
      <c r="ST32" s="55">
        <v>0.4592</v>
      </c>
      <c r="SU32" s="55">
        <v>0.32979999999999998</v>
      </c>
      <c r="SV32" s="55">
        <v>0.58779999999999999</v>
      </c>
      <c r="SW32" s="55">
        <v>1.0290999999999999</v>
      </c>
      <c r="SX32" s="55">
        <v>0.9042</v>
      </c>
      <c r="SY32" s="55">
        <v>0.50109999999999999</v>
      </c>
      <c r="SZ32" s="55">
        <v>0.70599999999999996</v>
      </c>
      <c r="TA32" s="55">
        <v>0.76290000000000002</v>
      </c>
      <c r="TB32" s="55">
        <v>1.2123999999999999</v>
      </c>
      <c r="TC32" s="55">
        <v>0.95169999999999999</v>
      </c>
      <c r="TD32" s="55">
        <v>1.0835999999999999</v>
      </c>
      <c r="TE32" s="55">
        <v>0.7601</v>
      </c>
      <c r="TF32" s="55">
        <v>0.43049999999999999</v>
      </c>
      <c r="TG32" s="55">
        <v>0.62670000000000003</v>
      </c>
      <c r="TH32" s="55">
        <v>0.63280000000000003</v>
      </c>
      <c r="TI32" s="55">
        <v>0.46510000000000001</v>
      </c>
      <c r="TJ32" s="55">
        <v>0.58299999999999996</v>
      </c>
      <c r="TK32" s="55">
        <v>0.66590000000000005</v>
      </c>
      <c r="TL32" s="55">
        <v>0.63070000000000004</v>
      </c>
      <c r="TM32" s="55">
        <v>0.36280000000000001</v>
      </c>
      <c r="TN32" s="55">
        <v>0.90129999999999999</v>
      </c>
      <c r="TO32" s="55">
        <v>0.64329999999999998</v>
      </c>
      <c r="TP32" s="55">
        <v>0.42399999999999999</v>
      </c>
      <c r="TQ32" s="55">
        <v>0.6119</v>
      </c>
      <c r="TR32" s="55">
        <v>0.63800000000000001</v>
      </c>
      <c r="TS32" s="55">
        <v>0.69950000000000001</v>
      </c>
      <c r="TT32" s="55">
        <v>0.33989999999999998</v>
      </c>
      <c r="TU32" s="55">
        <v>0.67859999999999998</v>
      </c>
      <c r="TV32" s="55">
        <v>0.36370000000000002</v>
      </c>
      <c r="TW32" s="55">
        <v>0.54959999999999998</v>
      </c>
      <c r="TX32" s="55">
        <v>0.68979999999999997</v>
      </c>
      <c r="TY32" s="55">
        <v>0.62370000000000003</v>
      </c>
      <c r="TZ32" s="55">
        <v>0.37559999999999999</v>
      </c>
      <c r="UA32" s="55">
        <v>0.255</v>
      </c>
      <c r="UB32" s="55">
        <v>1.1023000000000001</v>
      </c>
      <c r="UC32" s="55">
        <v>0.77259999999999995</v>
      </c>
      <c r="UD32" s="55">
        <v>0.5091</v>
      </c>
      <c r="UE32" s="55">
        <v>0.64339999999999997</v>
      </c>
      <c r="UF32" s="55">
        <v>0.66739999999999999</v>
      </c>
      <c r="UG32" s="55">
        <v>0.40450000000000003</v>
      </c>
      <c r="UH32" s="55">
        <v>0.37669999999999998</v>
      </c>
      <c r="UI32" s="55">
        <v>0.74550000000000005</v>
      </c>
      <c r="UJ32" s="55">
        <v>0.52090000000000003</v>
      </c>
      <c r="UK32" s="55">
        <v>0.438</v>
      </c>
      <c r="UL32" s="55">
        <v>0.63990000000000002</v>
      </c>
      <c r="UM32" s="55">
        <v>0.71350000000000002</v>
      </c>
      <c r="UN32" s="55">
        <v>0.47160000000000002</v>
      </c>
      <c r="UO32" s="55">
        <v>0.19370000000000001</v>
      </c>
      <c r="UP32" s="55">
        <v>0.4803</v>
      </c>
      <c r="UQ32" s="55">
        <v>0.39800000000000002</v>
      </c>
      <c r="UR32" s="55">
        <v>0.43020000000000003</v>
      </c>
      <c r="US32" s="55">
        <v>0.41599999999999998</v>
      </c>
      <c r="UT32" s="55">
        <v>0.48559999999999998</v>
      </c>
      <c r="UU32" s="55">
        <v>0.57909999999999995</v>
      </c>
      <c r="UV32" s="55">
        <v>0.2228</v>
      </c>
      <c r="UW32" s="55">
        <v>0.25390000000000001</v>
      </c>
      <c r="UX32" s="55">
        <v>0.39960000000000001</v>
      </c>
      <c r="UY32" s="55">
        <v>0.26529999999999998</v>
      </c>
      <c r="UZ32" s="55">
        <v>0.35770000000000002</v>
      </c>
      <c r="VA32" s="55">
        <v>0.54690000000000005</v>
      </c>
      <c r="VB32" s="55">
        <v>0.49890000000000001</v>
      </c>
      <c r="VC32" s="55">
        <v>0.1646</v>
      </c>
      <c r="VD32" s="55">
        <v>5.0799999999999998E-2</v>
      </c>
      <c r="VE32" s="55">
        <v>0.1381</v>
      </c>
      <c r="VF32" s="55">
        <v>7.2800000000000004E-2</v>
      </c>
      <c r="VG32" s="55">
        <v>5.96E-2</v>
      </c>
      <c r="VH32" s="55">
        <v>0.30059999999999998</v>
      </c>
      <c r="VI32" s="55">
        <v>0.59330000000000005</v>
      </c>
      <c r="VJ32" s="55">
        <v>0.224</v>
      </c>
      <c r="VK32" s="55">
        <v>0.44529999999999997</v>
      </c>
      <c r="VL32" s="55">
        <v>0.2944</v>
      </c>
      <c r="VM32" s="55">
        <v>0.27479999999999999</v>
      </c>
      <c r="VN32" s="55">
        <v>0.1527</v>
      </c>
      <c r="VO32" s="55">
        <v>0.40739999999999998</v>
      </c>
      <c r="VP32" s="55">
        <v>0.50029999999999997</v>
      </c>
      <c r="VQ32" s="55">
        <v>0.28389999999999999</v>
      </c>
      <c r="VR32" s="55">
        <v>-2.5600000000000001E-2</v>
      </c>
      <c r="VS32" s="55">
        <v>0.16819999999999999</v>
      </c>
      <c r="VT32" s="55">
        <v>-4.3099999999999999E-2</v>
      </c>
      <c r="VU32" s="55">
        <v>-0.26319999999999999</v>
      </c>
      <c r="VV32" s="54">
        <v>0.36</v>
      </c>
      <c r="VW32" s="55">
        <v>0.40489999999999998</v>
      </c>
      <c r="VX32" s="55">
        <v>0.1237</v>
      </c>
      <c r="VY32" s="55">
        <v>0.1028</v>
      </c>
      <c r="VZ32" s="55">
        <v>0.1181</v>
      </c>
      <c r="WA32" s="55">
        <v>0.17510000000000001</v>
      </c>
      <c r="WB32" s="55">
        <v>0.18679999999999999</v>
      </c>
      <c r="WC32" s="55">
        <v>0.52790000000000004</v>
      </c>
      <c r="WD32" s="55">
        <v>0.74370000000000003</v>
      </c>
      <c r="WE32" s="55">
        <v>0.34320000000000001</v>
      </c>
      <c r="WF32" s="55">
        <v>0.27539999999999998</v>
      </c>
      <c r="WG32" s="55">
        <v>0.25440000000000002</v>
      </c>
      <c r="WH32" s="55">
        <v>0.22420000000000001</v>
      </c>
      <c r="WI32" s="55">
        <v>0.50039999999999996</v>
      </c>
      <c r="WJ32" s="55">
        <v>0.46339999999999998</v>
      </c>
      <c r="WK32" s="55">
        <v>0.63660000000000005</v>
      </c>
      <c r="WL32" s="55">
        <v>0.27679999999999999</v>
      </c>
      <c r="WM32" s="55">
        <v>0.66100000000000003</v>
      </c>
      <c r="WN32" s="55">
        <v>0.50609999999999999</v>
      </c>
      <c r="WO32" s="55">
        <v>0.63349999999999995</v>
      </c>
      <c r="WP32" s="55">
        <v>0.38340000000000002</v>
      </c>
      <c r="WQ32" s="55">
        <v>0.36599999999999999</v>
      </c>
      <c r="WR32" s="55">
        <v>0.33260000000000001</v>
      </c>
      <c r="WS32" s="55">
        <v>8.0600000000000005E-2</v>
      </c>
      <c r="WT32" s="55">
        <v>0.32050000000000001</v>
      </c>
      <c r="WU32" s="55">
        <v>0.32179999999999997</v>
      </c>
      <c r="WV32" s="55">
        <v>0.1346</v>
      </c>
      <c r="WW32" s="55">
        <v>-3.6299999999999999E-2</v>
      </c>
      <c r="WX32" s="55">
        <v>0.33500000000000002</v>
      </c>
      <c r="WY32" s="55">
        <v>0.38819999999999999</v>
      </c>
      <c r="WZ32" s="55">
        <v>0.30769999999999997</v>
      </c>
      <c r="XA32" s="55">
        <v>0.55430000000000001</v>
      </c>
      <c r="XB32" s="55">
        <v>0.3201</v>
      </c>
      <c r="XC32" s="55">
        <v>0.31769999999999998</v>
      </c>
      <c r="XD32" s="55">
        <v>0.28120000000000001</v>
      </c>
      <c r="XE32" s="55">
        <v>0.4733</v>
      </c>
      <c r="XF32" s="55">
        <v>0.34339999999999998</v>
      </c>
      <c r="XG32" s="55">
        <v>6.6000000000000003E-2</v>
      </c>
      <c r="XH32" s="55">
        <v>0.20880000000000001</v>
      </c>
      <c r="XI32" s="55">
        <v>0.1187</v>
      </c>
      <c r="XJ32" s="55">
        <v>0.1208</v>
      </c>
      <c r="XK32" s="55">
        <v>0.38400000000000001</v>
      </c>
      <c r="XL32" s="55">
        <v>0.37540000000000001</v>
      </c>
      <c r="XM32" s="55">
        <v>0.30230000000000001</v>
      </c>
      <c r="XN32" s="55">
        <v>3.6600000000000001E-2</v>
      </c>
      <c r="XO32" s="55">
        <v>0.37580000000000002</v>
      </c>
      <c r="XP32" s="55">
        <v>0.11899999999999999</v>
      </c>
      <c r="XQ32" s="55">
        <v>0.1565</v>
      </c>
      <c r="XR32" s="55">
        <v>7.5499999999999998E-2</v>
      </c>
      <c r="XS32" s="55">
        <v>0.1769</v>
      </c>
      <c r="XT32" s="55">
        <v>0.28420000000000001</v>
      </c>
      <c r="XU32" s="55">
        <v>-1.2999999999999999E-3</v>
      </c>
      <c r="XV32" s="55">
        <v>3.7100000000000001E-2</v>
      </c>
      <c r="XW32" s="55">
        <v>-7.7899999999999997E-2</v>
      </c>
      <c r="XX32" s="55">
        <v>-2.2100000000000002E-2</v>
      </c>
      <c r="XY32" s="55">
        <v>-0.1391</v>
      </c>
      <c r="XZ32" s="55">
        <v>4.3E-3</v>
      </c>
      <c r="YA32" s="55">
        <v>7.0300000000000001E-2</v>
      </c>
      <c r="YB32" s="55">
        <v>-0.11409999999999999</v>
      </c>
      <c r="YC32" s="55">
        <v>-0.23039999999999999</v>
      </c>
      <c r="YD32" s="55">
        <v>-0.31540000000000001</v>
      </c>
      <c r="YE32" s="55">
        <v>-0.60450000000000004</v>
      </c>
      <c r="YF32" s="55">
        <v>-0.56589999999999996</v>
      </c>
      <c r="YG32" s="55">
        <v>-0.37819999999999998</v>
      </c>
      <c r="YH32" s="55">
        <v>-0.26290000000000002</v>
      </c>
      <c r="YI32" s="55">
        <v>-0.4713</v>
      </c>
      <c r="YJ32" s="55">
        <v>-0.57499999999999996</v>
      </c>
      <c r="YK32" s="55">
        <v>-0.61670000000000003</v>
      </c>
    </row>
    <row r="33" spans="1:661" x14ac:dyDescent="0.35">
      <c r="A33" s="66" t="s">
        <v>26</v>
      </c>
      <c r="B33" s="66" t="s">
        <v>119</v>
      </c>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B33" s="66"/>
      <c r="JC33" s="66"/>
      <c r="JD33" s="66"/>
      <c r="JE33" s="66"/>
      <c r="JF33" s="66"/>
      <c r="JG33" s="66"/>
      <c r="JH33" s="55">
        <v>-0.59389999999999998</v>
      </c>
      <c r="JI33" s="55">
        <v>-0.26219999999999999</v>
      </c>
      <c r="JJ33" s="55">
        <v>-0.1681</v>
      </c>
      <c r="JK33" s="55">
        <v>-0.41670000000000001</v>
      </c>
      <c r="JL33" s="55">
        <v>-0.50919999999999999</v>
      </c>
      <c r="JM33" s="55">
        <v>-0.44890000000000002</v>
      </c>
      <c r="JN33" s="55">
        <v>-0.46160000000000001</v>
      </c>
      <c r="JO33" s="55">
        <v>-0.57889999999999997</v>
      </c>
      <c r="JP33" s="55">
        <v>-0.68369999999999997</v>
      </c>
      <c r="JQ33" s="55">
        <v>-0.60229999999999995</v>
      </c>
      <c r="JR33" s="55">
        <v>-0.61729999999999996</v>
      </c>
      <c r="JS33" s="55">
        <v>-0.54330000000000001</v>
      </c>
      <c r="JT33" s="55">
        <v>-0.56699999999999995</v>
      </c>
      <c r="JU33" s="55">
        <v>-0.55730000000000002</v>
      </c>
      <c r="JV33" s="55">
        <v>-0.75529999999999997</v>
      </c>
      <c r="JW33" s="55">
        <v>-0.68030000000000002</v>
      </c>
      <c r="JX33" s="55">
        <v>-0.72719999999999996</v>
      </c>
      <c r="JY33" s="55">
        <v>-0.77939999999999998</v>
      </c>
      <c r="JZ33" s="55">
        <v>-0.69399999999999995</v>
      </c>
      <c r="KA33" s="55">
        <v>-0.66700000000000004</v>
      </c>
      <c r="KB33" s="55">
        <v>-0.48020000000000002</v>
      </c>
      <c r="KC33" s="55">
        <v>-0.66969999999999996</v>
      </c>
      <c r="KD33" s="55">
        <v>-0.56469999999999998</v>
      </c>
      <c r="KE33" s="55">
        <v>-0.63519999999999999</v>
      </c>
      <c r="KF33" s="55">
        <v>-0.68799999999999994</v>
      </c>
      <c r="KG33" s="55">
        <v>-0.6371</v>
      </c>
      <c r="KH33" s="55">
        <v>-0.80249999999999999</v>
      </c>
      <c r="KI33" s="55">
        <v>-0.72589999999999999</v>
      </c>
      <c r="KJ33" s="55">
        <v>-0.77049999999999996</v>
      </c>
      <c r="KK33" s="55">
        <v>-0.82210000000000005</v>
      </c>
      <c r="KL33" s="55">
        <v>-0.76770000000000005</v>
      </c>
      <c r="KM33" s="55">
        <v>-0.69889999999999997</v>
      </c>
      <c r="KN33" s="55">
        <v>-0.62709999999999999</v>
      </c>
      <c r="KO33" s="55">
        <v>-0.60740000000000005</v>
      </c>
      <c r="KP33" s="55">
        <v>-0.63109999999999999</v>
      </c>
      <c r="KQ33" s="55">
        <v>-0.80710000000000004</v>
      </c>
      <c r="KR33" s="55">
        <v>-0.67020000000000002</v>
      </c>
      <c r="KS33" s="55">
        <v>-0.67689999999999995</v>
      </c>
      <c r="KT33" s="55">
        <v>-0.87929999999999997</v>
      </c>
      <c r="KU33" s="55">
        <v>-0.59130000000000005</v>
      </c>
      <c r="KV33" s="55">
        <v>-0.54349999999999998</v>
      </c>
      <c r="KW33" s="55">
        <v>-0.66210000000000002</v>
      </c>
      <c r="KX33" s="55">
        <v>-0.90229999999999999</v>
      </c>
      <c r="KY33" s="55">
        <v>-0.81269999999999998</v>
      </c>
      <c r="KZ33" s="55">
        <v>-0.49669999999999997</v>
      </c>
      <c r="LA33" s="55">
        <v>-0.79300000000000004</v>
      </c>
      <c r="LB33" s="55">
        <v>-0.89759999999999995</v>
      </c>
      <c r="LC33" s="55">
        <v>-0.71120000000000005</v>
      </c>
      <c r="LD33" s="55">
        <v>-0.56020000000000003</v>
      </c>
      <c r="LE33" s="55">
        <v>-0.625</v>
      </c>
      <c r="LF33" s="55">
        <v>-0.80669999999999997</v>
      </c>
      <c r="LG33" s="55">
        <v>-0.30059999999999998</v>
      </c>
      <c r="LH33" s="55">
        <v>0.66859999999999997</v>
      </c>
      <c r="LI33" s="55">
        <v>-0.46939999999999998</v>
      </c>
      <c r="LJ33" s="55">
        <v>-0.4234</v>
      </c>
      <c r="LK33" s="55">
        <v>-0.50139999999999996</v>
      </c>
      <c r="LL33" s="55">
        <v>-0.84570000000000001</v>
      </c>
      <c r="LM33" s="55">
        <v>-0.77500000000000002</v>
      </c>
      <c r="LN33" s="55">
        <v>-0.71489999999999998</v>
      </c>
      <c r="LO33" s="55">
        <v>-0.61560000000000004</v>
      </c>
      <c r="LP33" s="55">
        <v>-0.56720000000000004</v>
      </c>
      <c r="LQ33" s="55">
        <v>-0.50270000000000004</v>
      </c>
      <c r="LR33" s="55">
        <v>-0.43990000000000001</v>
      </c>
      <c r="LS33" s="55">
        <v>-0.77559999999999996</v>
      </c>
      <c r="LT33" s="55">
        <v>-0.76770000000000005</v>
      </c>
      <c r="LU33" s="55">
        <v>-0.64029999999999998</v>
      </c>
      <c r="LV33" s="55">
        <v>-0.38240000000000002</v>
      </c>
      <c r="LW33" s="55">
        <v>-0.442</v>
      </c>
      <c r="LX33" s="55">
        <v>-0.50680000000000003</v>
      </c>
      <c r="LY33" s="55">
        <v>-0.41320000000000001</v>
      </c>
      <c r="LZ33" s="55">
        <v>-0.68089999999999995</v>
      </c>
      <c r="MA33" s="55">
        <v>-0.72770000000000001</v>
      </c>
      <c r="MB33" s="55">
        <v>-0.48870000000000002</v>
      </c>
      <c r="MC33" s="55">
        <v>-0.48149999999999998</v>
      </c>
      <c r="MD33" s="55">
        <v>-0.48010000000000003</v>
      </c>
      <c r="ME33" s="55">
        <v>-0.33889999999999998</v>
      </c>
      <c r="MF33" s="55">
        <v>-0.47289999999999999</v>
      </c>
      <c r="MG33" s="55">
        <v>-0.80130000000000001</v>
      </c>
      <c r="MH33" s="55">
        <v>-0.72729999999999995</v>
      </c>
      <c r="MI33" s="55">
        <v>-0.433</v>
      </c>
      <c r="MJ33" s="55">
        <v>-0.48370000000000002</v>
      </c>
      <c r="MK33" s="55">
        <v>-0.49990000000000001</v>
      </c>
      <c r="ML33" s="55">
        <v>-0.43490000000000001</v>
      </c>
      <c r="MM33" s="55">
        <v>-0.2702</v>
      </c>
      <c r="MN33" s="55">
        <v>-0.85960000000000003</v>
      </c>
      <c r="MO33" s="55">
        <v>-0.83709999999999996</v>
      </c>
      <c r="MP33" s="55">
        <v>-0.42380000000000001</v>
      </c>
      <c r="MQ33" s="55">
        <v>-0.19009999999999999</v>
      </c>
      <c r="MR33" s="55">
        <v>-0.19900000000000001</v>
      </c>
      <c r="MS33" s="55">
        <v>-0.39979999999999999</v>
      </c>
      <c r="MT33" s="55">
        <v>-0.60270000000000001</v>
      </c>
      <c r="MU33" s="55">
        <v>-0.5806</v>
      </c>
      <c r="MV33" s="55">
        <v>-0.71599999999999997</v>
      </c>
      <c r="MW33" s="55">
        <v>-0.43409999999999999</v>
      </c>
      <c r="MX33" s="55">
        <v>-0.40410000000000001</v>
      </c>
      <c r="MY33" s="55">
        <v>-0.6018</v>
      </c>
      <c r="MZ33" s="55">
        <v>-0.41310000000000002</v>
      </c>
      <c r="NA33" s="55">
        <v>-0.29530000000000001</v>
      </c>
      <c r="NB33" s="55">
        <v>-0.6351</v>
      </c>
      <c r="NC33" s="55">
        <v>-0.63639999999999997</v>
      </c>
      <c r="ND33" s="55">
        <v>-0.3896</v>
      </c>
      <c r="NE33" s="55">
        <v>-0.47699999999999998</v>
      </c>
      <c r="NF33" s="55">
        <v>-0.4572</v>
      </c>
      <c r="NG33" s="55">
        <v>-0.33260000000000001</v>
      </c>
      <c r="NH33" s="55">
        <v>-0.3654</v>
      </c>
      <c r="NI33" s="55">
        <v>-0.55310000000000004</v>
      </c>
      <c r="NJ33" s="55">
        <v>-0.53969999999999996</v>
      </c>
      <c r="NK33" s="55">
        <v>-0.21920000000000001</v>
      </c>
      <c r="NL33" s="55">
        <v>-0.29499999999999998</v>
      </c>
      <c r="NM33" s="55">
        <v>-0.31669999999999998</v>
      </c>
      <c r="NN33" s="55">
        <v>-0.3019</v>
      </c>
      <c r="NO33" s="55">
        <v>-0.31159999999999999</v>
      </c>
      <c r="NP33" s="55">
        <v>-0.77449999999999997</v>
      </c>
      <c r="NQ33" s="55">
        <v>-0.73409999999999997</v>
      </c>
      <c r="NR33" s="55">
        <v>-0.28499999999999998</v>
      </c>
      <c r="NS33" s="55">
        <v>-0.32050000000000001</v>
      </c>
      <c r="NT33" s="55">
        <v>-0.2034</v>
      </c>
      <c r="NU33" s="55">
        <v>-0.161</v>
      </c>
      <c r="NV33" s="55">
        <v>0.1893</v>
      </c>
      <c r="NW33" s="55">
        <v>-0.47399999999999998</v>
      </c>
      <c r="NX33" s="55">
        <v>-0.53490000000000004</v>
      </c>
      <c r="NY33" s="55">
        <v>-0.43840000000000001</v>
      </c>
      <c r="NZ33" s="55">
        <v>-2.75E-2</v>
      </c>
      <c r="OA33" s="55">
        <v>-0.16800000000000001</v>
      </c>
      <c r="OB33" s="55">
        <v>-0.15310000000000001</v>
      </c>
      <c r="OC33" s="55">
        <v>-0.15079999999999999</v>
      </c>
      <c r="OD33" s="55">
        <v>-0.49399999999999999</v>
      </c>
      <c r="OE33" s="55">
        <v>-0.45540000000000003</v>
      </c>
      <c r="OF33" s="55">
        <v>0.33150000000000002</v>
      </c>
      <c r="OG33" s="55">
        <v>-0.1696</v>
      </c>
      <c r="OH33" s="55">
        <v>0.104</v>
      </c>
      <c r="OI33" s="55">
        <v>-0.2087</v>
      </c>
      <c r="OJ33" s="55">
        <v>-0.20380000000000001</v>
      </c>
      <c r="OK33" s="55">
        <v>-0.29949999999999999</v>
      </c>
      <c r="OL33" s="55">
        <v>-0.49280000000000002</v>
      </c>
      <c r="OM33" s="55">
        <v>-0.34250000000000003</v>
      </c>
      <c r="ON33" s="55">
        <v>-0.12470000000000001</v>
      </c>
      <c r="OO33" s="55">
        <v>-0.17929999999999999</v>
      </c>
      <c r="OP33" s="55">
        <v>-4.3999999999999997E-2</v>
      </c>
      <c r="OQ33" s="55">
        <v>-0.25230000000000002</v>
      </c>
      <c r="OR33" s="55">
        <v>-0.20380000000000001</v>
      </c>
      <c r="OS33" s="55">
        <v>-0.41089999999999999</v>
      </c>
      <c r="OT33" s="55">
        <v>-0.16420000000000001</v>
      </c>
      <c r="OU33" s="55">
        <v>-1.2800000000000001E-2</v>
      </c>
      <c r="OV33" s="55">
        <v>-2.0799999999999999E-2</v>
      </c>
      <c r="OW33" s="55">
        <v>-0.1734</v>
      </c>
      <c r="OX33" s="55">
        <v>0.1673</v>
      </c>
      <c r="OY33" s="55">
        <v>-0.1002</v>
      </c>
      <c r="OZ33" s="55">
        <v>-0.26569999999999999</v>
      </c>
      <c r="PA33" s="55">
        <v>-9.9299999999999999E-2</v>
      </c>
      <c r="PB33" s="55">
        <v>-0.1132</v>
      </c>
      <c r="PC33" s="55">
        <v>6.9999999999999999E-4</v>
      </c>
      <c r="PD33" s="55">
        <v>-0.15179999999999999</v>
      </c>
      <c r="PE33" s="55">
        <v>-0.29199999999999998</v>
      </c>
      <c r="PF33" s="55">
        <v>-0.44640000000000002</v>
      </c>
      <c r="PG33" s="55">
        <v>-0.59460000000000002</v>
      </c>
      <c r="PH33" s="55">
        <v>-0.47270000000000001</v>
      </c>
      <c r="PI33" s="55">
        <v>-0.39750000000000002</v>
      </c>
      <c r="PJ33" s="55">
        <v>-0.3906</v>
      </c>
      <c r="PK33" s="55">
        <v>-0.62760000000000005</v>
      </c>
      <c r="PL33" s="55">
        <v>-0.40789999999999998</v>
      </c>
      <c r="PM33" s="55">
        <v>0.19220000000000001</v>
      </c>
      <c r="PN33" s="55">
        <v>-8.9899999999999994E-2</v>
      </c>
      <c r="PO33" s="55">
        <v>8.8700000000000001E-2</v>
      </c>
      <c r="PP33" s="55">
        <v>0.2011</v>
      </c>
      <c r="PQ33" s="55">
        <v>0.125</v>
      </c>
      <c r="PR33" s="55">
        <v>-2.7400000000000001E-2</v>
      </c>
      <c r="PS33" s="55">
        <v>-2.8299999999999999E-2</v>
      </c>
      <c r="PT33" s="55">
        <v>-0.18090000000000001</v>
      </c>
      <c r="PU33" s="55">
        <v>-0.1852</v>
      </c>
      <c r="PV33" s="55">
        <v>2.7E-2</v>
      </c>
      <c r="PW33" s="55">
        <v>4.02E-2</v>
      </c>
      <c r="PX33" s="55">
        <v>-2.6800000000000001E-2</v>
      </c>
      <c r="PY33" s="55">
        <v>0.1193</v>
      </c>
      <c r="PZ33" s="55">
        <v>7.2400000000000006E-2</v>
      </c>
      <c r="QA33" s="55">
        <v>-0.1318</v>
      </c>
      <c r="QB33" s="55">
        <v>-0.1898</v>
      </c>
      <c r="QC33" s="55">
        <v>-0.18770000000000001</v>
      </c>
      <c r="QD33" s="55">
        <v>0.1305</v>
      </c>
      <c r="QE33" s="55">
        <v>3.4000000000000002E-2</v>
      </c>
      <c r="QF33" s="55">
        <v>-0.1236</v>
      </c>
      <c r="QG33" s="55">
        <v>-0.19059999999999999</v>
      </c>
      <c r="QH33" s="55">
        <v>-8.5900000000000004E-2</v>
      </c>
      <c r="QI33" s="55">
        <v>-0.25190000000000001</v>
      </c>
      <c r="QJ33" s="55">
        <v>0.1031</v>
      </c>
      <c r="QK33" s="55">
        <v>3.3000000000000002E-2</v>
      </c>
      <c r="QL33" s="55">
        <v>-6.7199999999999996E-2</v>
      </c>
      <c r="QM33" s="55">
        <v>-2.1000000000000001E-2</v>
      </c>
      <c r="QN33" s="55">
        <v>0.2011</v>
      </c>
      <c r="QO33" s="55">
        <v>0.1024</v>
      </c>
      <c r="QP33" s="55">
        <v>-1.5699999999999999E-2</v>
      </c>
      <c r="QQ33" s="55">
        <v>0.1318</v>
      </c>
      <c r="QR33" s="55">
        <v>0.18940000000000001</v>
      </c>
      <c r="QS33" s="55">
        <v>6.3399999999999998E-2</v>
      </c>
      <c r="QT33" s="55">
        <v>-0.1459</v>
      </c>
      <c r="QU33" s="55">
        <v>-0.31009999999999999</v>
      </c>
      <c r="QV33" s="55">
        <v>-0.30780000000000002</v>
      </c>
      <c r="QW33" s="55">
        <v>0.4047</v>
      </c>
      <c r="QX33" s="55">
        <v>0.57609999999999995</v>
      </c>
      <c r="QY33" s="55">
        <v>0.75639999999999996</v>
      </c>
      <c r="QZ33" s="55">
        <v>0.25169999999999998</v>
      </c>
      <c r="RA33" s="55">
        <v>0.36570000000000003</v>
      </c>
      <c r="RB33" s="55">
        <v>0.64090000000000003</v>
      </c>
      <c r="RC33" s="55">
        <v>0.59640000000000004</v>
      </c>
      <c r="RD33" s="55">
        <v>0.30609999999999998</v>
      </c>
      <c r="RE33" s="55">
        <v>0.28370000000000001</v>
      </c>
      <c r="RF33" s="55">
        <v>0.14749999999999999</v>
      </c>
      <c r="RG33" s="55">
        <v>5.8500000000000003E-2</v>
      </c>
      <c r="RH33" s="55">
        <v>0.1391</v>
      </c>
      <c r="RI33" s="55">
        <v>0.222</v>
      </c>
      <c r="RJ33" s="55">
        <v>0.35410000000000003</v>
      </c>
      <c r="RK33" s="55">
        <v>0.1643</v>
      </c>
      <c r="RL33" s="55">
        <v>0.3765</v>
      </c>
      <c r="RM33" s="55">
        <v>0.27260000000000001</v>
      </c>
      <c r="RN33" s="55">
        <v>0.2039</v>
      </c>
      <c r="RO33" s="55">
        <v>0.23139999999999999</v>
      </c>
      <c r="RP33" s="55">
        <v>-2.3E-3</v>
      </c>
      <c r="RQ33" s="55">
        <v>0.2185</v>
      </c>
      <c r="RR33" s="55">
        <v>0.15939999999999999</v>
      </c>
      <c r="RS33" s="55">
        <v>0.32440000000000002</v>
      </c>
      <c r="RT33" s="55">
        <v>0.24829999999999999</v>
      </c>
      <c r="RU33" s="55">
        <v>0.24729999999999999</v>
      </c>
      <c r="RV33" s="55">
        <v>0.11600000000000001</v>
      </c>
      <c r="RW33" s="55">
        <v>0.44400000000000001</v>
      </c>
      <c r="RX33" s="55">
        <v>0.21609999999999999</v>
      </c>
      <c r="RY33" s="55">
        <v>3.3599999999999998E-2</v>
      </c>
      <c r="RZ33" s="55">
        <v>0.2928</v>
      </c>
      <c r="SA33" s="55">
        <v>0.22850000000000001</v>
      </c>
      <c r="SB33" s="55">
        <v>0.28710000000000002</v>
      </c>
      <c r="SC33" s="55">
        <v>0.10390000000000001</v>
      </c>
      <c r="SD33" s="55">
        <v>0.22550000000000001</v>
      </c>
      <c r="SE33" s="55">
        <v>0.1074</v>
      </c>
      <c r="SF33" s="55">
        <v>-0.43419999999999997</v>
      </c>
      <c r="SG33" s="55">
        <v>-6.4799999999999996E-2</v>
      </c>
      <c r="SH33" s="55">
        <v>-5.5599999999999997E-2</v>
      </c>
      <c r="SI33" s="55">
        <v>-0.21099999999999999</v>
      </c>
      <c r="SJ33" s="55">
        <v>-6.9400000000000003E-2</v>
      </c>
      <c r="SK33" s="55">
        <v>-3.9E-2</v>
      </c>
      <c r="SL33" s="55">
        <v>0.48220000000000002</v>
      </c>
      <c r="SM33" s="55">
        <v>0.126</v>
      </c>
      <c r="SN33" s="55">
        <v>0.25740000000000002</v>
      </c>
      <c r="SO33" s="55">
        <v>0.22700000000000001</v>
      </c>
      <c r="SP33" s="55">
        <v>3.6200000000000003E-2</v>
      </c>
      <c r="SQ33" s="55">
        <v>6.9500000000000006E-2</v>
      </c>
      <c r="SR33" s="55">
        <v>0.12640000000000001</v>
      </c>
      <c r="SS33" s="55">
        <v>1.78E-2</v>
      </c>
      <c r="ST33" s="55">
        <v>1.6899999999999998E-2</v>
      </c>
      <c r="SU33" s="55">
        <v>0.10929999999999999</v>
      </c>
      <c r="SV33" s="55">
        <v>9.1999999999999998E-2</v>
      </c>
      <c r="SW33" s="55">
        <v>-8.5000000000000006E-3</v>
      </c>
      <c r="SX33" s="55">
        <v>-5.1200000000000002E-2</v>
      </c>
      <c r="SY33" s="55">
        <v>-4.7999999999999996E-3</v>
      </c>
      <c r="SZ33" s="55">
        <v>6.6900000000000001E-2</v>
      </c>
      <c r="TA33" s="55">
        <v>-0.1249</v>
      </c>
      <c r="TB33" s="55">
        <v>5.1499999999999997E-2</v>
      </c>
      <c r="TC33" s="55">
        <v>0.12839999999999999</v>
      </c>
      <c r="TD33" s="55">
        <v>5.8299999999999998E-2</v>
      </c>
      <c r="TE33" s="55">
        <v>-9.4999999999999998E-3</v>
      </c>
      <c r="TF33" s="55">
        <v>0.10630000000000001</v>
      </c>
      <c r="TG33" s="55">
        <v>-0.1081</v>
      </c>
      <c r="TH33" s="55">
        <v>-0.13120000000000001</v>
      </c>
      <c r="TI33" s="55">
        <v>7.6100000000000001E-2</v>
      </c>
      <c r="TJ33" s="55">
        <v>8.0600000000000005E-2</v>
      </c>
      <c r="TK33" s="55">
        <v>2.4899999999999999E-2</v>
      </c>
      <c r="TL33" s="55">
        <v>-5.21E-2</v>
      </c>
      <c r="TM33" s="55">
        <v>6.6900000000000001E-2</v>
      </c>
      <c r="TN33" s="55">
        <v>-6.6500000000000004E-2</v>
      </c>
      <c r="TO33" s="55">
        <v>-7.6899999999999996E-2</v>
      </c>
      <c r="TP33" s="55">
        <v>2.9000000000000001E-2</v>
      </c>
      <c r="TQ33" s="55">
        <v>7.7000000000000002E-3</v>
      </c>
      <c r="TR33" s="55">
        <v>-5.5199999999999999E-2</v>
      </c>
      <c r="TS33" s="55">
        <v>6.2899999999999998E-2</v>
      </c>
      <c r="TT33" s="55">
        <v>3.3500000000000002E-2</v>
      </c>
      <c r="TU33" s="55">
        <v>-0.1542</v>
      </c>
      <c r="TV33" s="55">
        <v>-0.14330000000000001</v>
      </c>
      <c r="TW33" s="55">
        <v>-9.4000000000000004E-3</v>
      </c>
      <c r="TX33" s="55">
        <v>2.9999999999999997E-4</v>
      </c>
      <c r="TY33" s="54">
        <v>-0.05</v>
      </c>
      <c r="TZ33" s="55">
        <v>-5.4800000000000001E-2</v>
      </c>
      <c r="UA33" s="55">
        <v>7.3200000000000001E-2</v>
      </c>
      <c r="UB33" s="55">
        <v>-5.04E-2</v>
      </c>
      <c r="UC33" s="55">
        <v>-5.5300000000000002E-2</v>
      </c>
      <c r="UD33" s="55">
        <v>5.3900000000000003E-2</v>
      </c>
      <c r="UE33" s="55">
        <v>4.6399999999999997E-2</v>
      </c>
      <c r="UF33" s="55">
        <v>-5.1000000000000004E-3</v>
      </c>
      <c r="UG33" s="55">
        <v>-1.26E-2</v>
      </c>
      <c r="UH33" s="55">
        <v>-2.07E-2</v>
      </c>
      <c r="UI33" s="55">
        <v>1E-4</v>
      </c>
      <c r="UJ33" s="55">
        <v>-0.15029999999999999</v>
      </c>
      <c r="UK33" s="55">
        <v>0.2112</v>
      </c>
      <c r="UL33" s="55">
        <v>0.24540000000000001</v>
      </c>
      <c r="UM33" s="55">
        <v>0.1263</v>
      </c>
      <c r="UN33" s="55">
        <v>-8.4599999999999995E-2</v>
      </c>
      <c r="UO33" s="55">
        <v>-0.22639999999999999</v>
      </c>
      <c r="UP33" s="55">
        <v>-8.0500000000000002E-2</v>
      </c>
      <c r="UQ33" s="55">
        <v>3.0200000000000001E-2</v>
      </c>
      <c r="UR33" s="55">
        <v>0.2656</v>
      </c>
      <c r="US33" s="55">
        <v>0.26989999999999997</v>
      </c>
      <c r="UT33" s="55">
        <v>0.12889999999999999</v>
      </c>
      <c r="UU33" s="55">
        <v>0.35170000000000001</v>
      </c>
      <c r="UV33" s="55">
        <v>0.56689999999999996</v>
      </c>
      <c r="UW33" s="55">
        <v>0.2298</v>
      </c>
      <c r="UX33" s="55">
        <v>-9.8299999999999998E-2</v>
      </c>
      <c r="UY33" s="55">
        <v>0.27560000000000001</v>
      </c>
      <c r="UZ33" s="55">
        <v>0.1996</v>
      </c>
      <c r="VA33" s="55">
        <v>0.1895</v>
      </c>
      <c r="VB33" s="55">
        <v>0.1426</v>
      </c>
      <c r="VC33" s="55">
        <v>6.13E-2</v>
      </c>
      <c r="VD33" s="55">
        <v>9.6500000000000002E-2</v>
      </c>
      <c r="VE33" s="55">
        <v>-4.4699999999999997E-2</v>
      </c>
      <c r="VF33" s="55">
        <v>0.16600000000000001</v>
      </c>
      <c r="VG33" s="55">
        <v>0.214</v>
      </c>
      <c r="VH33" s="55">
        <v>7.5700000000000003E-2</v>
      </c>
      <c r="VI33" s="55">
        <v>5.8999999999999997E-2</v>
      </c>
      <c r="VJ33" s="55">
        <v>9.7199999999999995E-2</v>
      </c>
      <c r="VK33" s="55">
        <v>2.1100000000000001E-2</v>
      </c>
      <c r="VL33" s="55">
        <v>-6.4999999999999997E-3</v>
      </c>
      <c r="VM33" s="55">
        <v>0.2742</v>
      </c>
      <c r="VN33" s="55">
        <v>0.316</v>
      </c>
      <c r="VO33" s="55">
        <v>6.9900000000000004E-2</v>
      </c>
      <c r="VP33" s="55">
        <v>3.7400000000000003E-2</v>
      </c>
      <c r="VQ33" s="55">
        <v>0.1016</v>
      </c>
      <c r="VR33" s="55">
        <v>0.23980000000000001</v>
      </c>
      <c r="VS33" s="55">
        <v>-8.3000000000000001E-3</v>
      </c>
      <c r="VT33" s="55">
        <v>0.2727</v>
      </c>
      <c r="VU33" s="55">
        <v>0.30559999999999998</v>
      </c>
      <c r="VV33" s="54">
        <v>0.1</v>
      </c>
      <c r="VW33" s="55">
        <v>7.8100000000000003E-2</v>
      </c>
      <c r="VX33" s="55">
        <v>0.193</v>
      </c>
      <c r="VY33" s="55">
        <v>0.29720000000000002</v>
      </c>
      <c r="VZ33" s="55">
        <v>-0.20219999999999999</v>
      </c>
      <c r="WA33" s="55">
        <v>0.1769</v>
      </c>
      <c r="WB33" s="55">
        <v>0.23200000000000001</v>
      </c>
      <c r="WC33" s="55">
        <v>0.1343</v>
      </c>
      <c r="WD33" s="55">
        <v>5.11E-2</v>
      </c>
      <c r="WE33" s="55">
        <v>-0.16200000000000001</v>
      </c>
      <c r="WF33" s="55">
        <v>-0.16800000000000001</v>
      </c>
      <c r="WG33" s="55">
        <v>-0.1923</v>
      </c>
      <c r="WH33" s="55">
        <v>0.18140000000000001</v>
      </c>
      <c r="WI33" s="55">
        <v>0.20610000000000001</v>
      </c>
      <c r="WJ33" s="55">
        <v>0.1023</v>
      </c>
      <c r="WK33" s="55">
        <v>0.1038</v>
      </c>
      <c r="WL33" s="55">
        <v>7.9000000000000001E-2</v>
      </c>
      <c r="WM33" s="55">
        <v>8.1600000000000006E-2</v>
      </c>
      <c r="WN33" s="55">
        <v>-8.4500000000000006E-2</v>
      </c>
      <c r="WO33" s="55">
        <v>0.17810000000000001</v>
      </c>
      <c r="WP33" s="55">
        <v>0.14810000000000001</v>
      </c>
      <c r="WQ33" s="55">
        <v>0.27929999999999999</v>
      </c>
      <c r="WR33" s="55">
        <v>0.1353</v>
      </c>
      <c r="WS33" s="55">
        <v>0.34599999999999997</v>
      </c>
      <c r="WT33" s="55">
        <v>0.1013</v>
      </c>
      <c r="WU33" s="55">
        <v>-8.8000000000000005E-3</v>
      </c>
      <c r="WV33" s="55">
        <v>0.41810000000000003</v>
      </c>
      <c r="WW33" s="55">
        <v>1.0938000000000001</v>
      </c>
      <c r="WX33" s="55">
        <v>0.16619999999999999</v>
      </c>
      <c r="WY33" s="55">
        <v>-7.0900000000000005E-2</v>
      </c>
      <c r="WZ33" s="55">
        <v>-0.1195</v>
      </c>
      <c r="XA33" s="55">
        <v>0.15840000000000001</v>
      </c>
      <c r="XB33" s="55">
        <v>-0.18629999999999999</v>
      </c>
      <c r="XC33" s="55">
        <v>-9.1600000000000001E-2</v>
      </c>
      <c r="XD33" s="55">
        <v>0.316</v>
      </c>
      <c r="XE33" s="55">
        <v>0.17610000000000001</v>
      </c>
      <c r="XF33" s="55">
        <v>3.4299999999999997E-2</v>
      </c>
      <c r="XG33" s="55">
        <v>-0.26950000000000002</v>
      </c>
      <c r="XH33" s="55">
        <v>-0.127</v>
      </c>
      <c r="XI33" s="55">
        <v>-9.9500000000000005E-2</v>
      </c>
      <c r="XJ33" s="55">
        <v>0.30599999999999999</v>
      </c>
      <c r="XK33" s="55">
        <v>0.76580000000000004</v>
      </c>
      <c r="XL33" s="55">
        <v>6.5699999999999995E-2</v>
      </c>
      <c r="XM33" s="55">
        <v>9.7900000000000001E-2</v>
      </c>
      <c r="XN33" s="55">
        <v>0.23580000000000001</v>
      </c>
      <c r="XO33" s="55">
        <v>0.19700000000000001</v>
      </c>
      <c r="XP33" s="55">
        <v>-0.26390000000000002</v>
      </c>
      <c r="XQ33" s="55">
        <v>5.9200000000000003E-2</v>
      </c>
      <c r="XR33" s="55">
        <v>0.26619999999999999</v>
      </c>
      <c r="XS33" s="55">
        <v>0.32279999999999998</v>
      </c>
      <c r="XT33" s="55">
        <v>0.13700000000000001</v>
      </c>
      <c r="XU33" s="55">
        <v>0.60329999999999995</v>
      </c>
      <c r="XV33" s="55">
        <v>0.1042</v>
      </c>
      <c r="XW33" s="55">
        <v>-0.21060000000000001</v>
      </c>
      <c r="XX33" s="55">
        <v>-0.13370000000000001</v>
      </c>
      <c r="XY33" s="55">
        <v>-0.43330000000000002</v>
      </c>
      <c r="XZ33" s="55">
        <v>-8.2900000000000001E-2</v>
      </c>
      <c r="YA33" s="55">
        <v>-7.8100000000000003E-2</v>
      </c>
      <c r="YB33" s="55">
        <v>0.186</v>
      </c>
      <c r="YC33" s="55">
        <v>0.71160000000000001</v>
      </c>
      <c r="YD33" s="55">
        <v>0.71089999999999998</v>
      </c>
      <c r="YE33" s="55">
        <v>-7.51E-2</v>
      </c>
      <c r="YF33" s="55">
        <v>8.3099999999999993E-2</v>
      </c>
      <c r="YG33" s="55">
        <v>-2.8899999999999999E-2</v>
      </c>
      <c r="YH33" s="55">
        <v>2.12E-2</v>
      </c>
      <c r="YI33" s="55">
        <v>0.16300000000000001</v>
      </c>
      <c r="YJ33" s="55">
        <v>-0.13159999999999999</v>
      </c>
      <c r="YK33" s="55">
        <v>-0.41110000000000002</v>
      </c>
    </row>
    <row r="34" spans="1:661" x14ac:dyDescent="0.35">
      <c r="A34" s="66" t="s">
        <v>26</v>
      </c>
      <c r="B34" s="66" t="s">
        <v>110</v>
      </c>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55">
        <v>-0.97889999999999999</v>
      </c>
      <c r="JI34" s="55">
        <v>-0.9476</v>
      </c>
      <c r="JJ34" s="55">
        <v>-0.96360000000000001</v>
      </c>
      <c r="JK34" s="54">
        <v>-1</v>
      </c>
      <c r="JL34" s="55">
        <v>-0.99309999999999998</v>
      </c>
      <c r="JM34" s="55">
        <v>-0.99650000000000005</v>
      </c>
      <c r="JN34" s="55">
        <v>-0.99880000000000002</v>
      </c>
      <c r="JO34" s="54">
        <v>-1</v>
      </c>
      <c r="JP34" s="55">
        <v>-0.98109999999999997</v>
      </c>
      <c r="JQ34" s="55">
        <v>-0.98209999999999997</v>
      </c>
      <c r="JR34" s="55">
        <v>-0.98480000000000001</v>
      </c>
      <c r="JS34" s="55">
        <v>-0.999</v>
      </c>
      <c r="JT34" s="54">
        <v>-1</v>
      </c>
      <c r="JU34" s="54">
        <v>-1</v>
      </c>
      <c r="JV34" s="54">
        <v>-1</v>
      </c>
      <c r="JW34" s="54">
        <v>-1</v>
      </c>
      <c r="JX34" s="55">
        <v>-0.97060000000000002</v>
      </c>
      <c r="JY34" s="54">
        <v>-1</v>
      </c>
      <c r="JZ34" s="54">
        <v>-1</v>
      </c>
      <c r="KA34" s="55">
        <v>-0.99829999999999997</v>
      </c>
      <c r="KB34" s="54">
        <v>-1</v>
      </c>
      <c r="KC34" s="54">
        <v>-1</v>
      </c>
      <c r="KD34" s="54">
        <v>-1</v>
      </c>
      <c r="KE34" s="55">
        <v>-0.99919999999999998</v>
      </c>
      <c r="KF34" s="55">
        <v>-0.99470000000000003</v>
      </c>
      <c r="KG34" s="55">
        <v>-0.99219999999999997</v>
      </c>
      <c r="KH34" s="55">
        <v>-0.98309999999999997</v>
      </c>
      <c r="KI34" s="55">
        <v>-0.99619999999999997</v>
      </c>
      <c r="KJ34" s="54">
        <v>-1</v>
      </c>
      <c r="KK34" s="55">
        <v>-0.99809999999999999</v>
      </c>
      <c r="KL34" s="54">
        <v>-1</v>
      </c>
      <c r="KM34" s="55">
        <v>-0.998</v>
      </c>
      <c r="KN34" s="55">
        <v>-0.99229999999999996</v>
      </c>
      <c r="KO34" s="55">
        <v>-0.98880000000000001</v>
      </c>
      <c r="KP34" s="54">
        <v>-1</v>
      </c>
      <c r="KQ34" s="54">
        <v>-1</v>
      </c>
      <c r="KR34" s="55">
        <v>-0.99629999999999996</v>
      </c>
      <c r="KS34" s="55">
        <v>-0.99909999999999999</v>
      </c>
      <c r="KT34" s="55">
        <v>-0.99319999999999997</v>
      </c>
      <c r="KU34" s="55">
        <v>-0.99390000000000001</v>
      </c>
      <c r="KV34" s="55">
        <v>-0.99509999999999998</v>
      </c>
      <c r="KW34" s="55">
        <v>-0.99539999999999995</v>
      </c>
      <c r="KX34" s="55">
        <v>-0.99909999999999999</v>
      </c>
      <c r="KY34" s="55">
        <v>-0.99209999999999998</v>
      </c>
      <c r="KZ34" s="54">
        <v>-1</v>
      </c>
      <c r="LA34" s="54">
        <v>-1</v>
      </c>
      <c r="LB34" s="54">
        <v>-1</v>
      </c>
      <c r="LC34" s="55">
        <v>-0.99909999999999999</v>
      </c>
      <c r="LD34" s="55">
        <v>-0.99890000000000001</v>
      </c>
      <c r="LE34" s="55">
        <v>-0.99209999999999998</v>
      </c>
      <c r="LF34" s="55">
        <v>-0.999</v>
      </c>
      <c r="LG34" s="55">
        <v>-0.99960000000000004</v>
      </c>
      <c r="LH34" s="55">
        <v>-0.98880000000000001</v>
      </c>
      <c r="LI34" s="54">
        <v>-1</v>
      </c>
      <c r="LJ34" s="55">
        <v>-0.96289999999999998</v>
      </c>
      <c r="LK34" s="54">
        <v>-1</v>
      </c>
      <c r="LL34" s="54">
        <v>-1</v>
      </c>
      <c r="LM34" s="54">
        <v>-1</v>
      </c>
      <c r="LN34" s="54">
        <v>-1</v>
      </c>
      <c r="LO34" s="54">
        <v>-1</v>
      </c>
      <c r="LP34" s="54">
        <v>-1</v>
      </c>
      <c r="LQ34" s="55">
        <v>-0.997</v>
      </c>
      <c r="LR34" s="54">
        <v>-1</v>
      </c>
      <c r="LS34" s="54">
        <v>-1</v>
      </c>
      <c r="LT34" s="55">
        <v>-0.99950000000000006</v>
      </c>
      <c r="LU34" s="54">
        <v>-1</v>
      </c>
      <c r="LV34" s="55">
        <v>-0.99870000000000003</v>
      </c>
      <c r="LW34" s="55">
        <v>-0.99850000000000005</v>
      </c>
      <c r="LX34" s="55">
        <v>-0.99960000000000004</v>
      </c>
      <c r="LY34" s="54">
        <v>-1</v>
      </c>
      <c r="LZ34" s="54">
        <v>-1</v>
      </c>
      <c r="MA34" s="54">
        <v>-1</v>
      </c>
      <c r="MB34" s="54">
        <v>-1</v>
      </c>
      <c r="MC34" s="54">
        <v>-1</v>
      </c>
      <c r="MD34" s="54">
        <v>-1</v>
      </c>
      <c r="ME34" s="55">
        <v>-0.99560000000000004</v>
      </c>
      <c r="MF34" s="54">
        <v>-1</v>
      </c>
      <c r="MG34" s="54">
        <v>-1</v>
      </c>
      <c r="MH34" s="54">
        <v>-1</v>
      </c>
      <c r="MI34" s="54">
        <v>-1</v>
      </c>
      <c r="MJ34" s="54">
        <v>-1</v>
      </c>
      <c r="MK34" s="54">
        <v>-1</v>
      </c>
      <c r="ML34" s="54">
        <v>-1</v>
      </c>
      <c r="MM34" s="54">
        <v>-1</v>
      </c>
      <c r="MN34" s="54">
        <v>-1</v>
      </c>
      <c r="MO34" s="54">
        <v>-1</v>
      </c>
      <c r="MP34" s="54">
        <v>-1</v>
      </c>
      <c r="MQ34" s="54">
        <v>-1</v>
      </c>
      <c r="MR34" s="54">
        <v>-1</v>
      </c>
      <c r="MS34" s="54">
        <v>-1</v>
      </c>
      <c r="MT34" s="54">
        <v>-1</v>
      </c>
      <c r="MU34" s="54">
        <v>-1</v>
      </c>
      <c r="MV34" s="55">
        <v>-0.99950000000000006</v>
      </c>
      <c r="MW34" s="54">
        <v>-1</v>
      </c>
      <c r="MX34" s="54">
        <v>-1</v>
      </c>
      <c r="MY34" s="55">
        <v>-0.93730000000000002</v>
      </c>
      <c r="MZ34" s="55">
        <v>-0.8236</v>
      </c>
      <c r="NA34" s="55">
        <v>-0.66790000000000005</v>
      </c>
      <c r="NB34" s="55">
        <v>-0.72750000000000004</v>
      </c>
      <c r="NC34" s="55">
        <v>-0.72519999999999996</v>
      </c>
      <c r="ND34" s="55">
        <v>-0.74539999999999995</v>
      </c>
      <c r="NE34" s="55">
        <v>-0.74260000000000004</v>
      </c>
      <c r="NF34" s="55">
        <v>-0.76180000000000003</v>
      </c>
      <c r="NG34" s="55">
        <v>-0.746</v>
      </c>
      <c r="NH34" s="55">
        <v>-0.76229999999999998</v>
      </c>
      <c r="NI34" s="55">
        <v>-0.76829999999999998</v>
      </c>
      <c r="NJ34" s="55">
        <v>-0.73770000000000002</v>
      </c>
      <c r="NK34" s="55">
        <v>-0.77180000000000004</v>
      </c>
      <c r="NL34" s="55">
        <v>-0.80840000000000001</v>
      </c>
      <c r="NM34" s="55">
        <v>-0.76470000000000005</v>
      </c>
      <c r="NN34" s="55">
        <v>-0.74870000000000003</v>
      </c>
      <c r="NO34" s="55">
        <v>-0.74329999999999996</v>
      </c>
      <c r="NP34" s="55">
        <v>-0.73370000000000002</v>
      </c>
      <c r="NQ34" s="55">
        <v>-0.80200000000000005</v>
      </c>
      <c r="NR34" s="55">
        <v>-0.73580000000000001</v>
      </c>
      <c r="NS34" s="55">
        <v>-0.76139999999999997</v>
      </c>
      <c r="NT34" s="55">
        <v>-0.71130000000000004</v>
      </c>
      <c r="NU34" s="55">
        <v>-0.7137</v>
      </c>
      <c r="NV34" s="55">
        <v>-0.78580000000000005</v>
      </c>
      <c r="NW34" s="55">
        <v>-0.78520000000000001</v>
      </c>
      <c r="NX34" s="55">
        <v>-0.85240000000000005</v>
      </c>
      <c r="NY34" s="55">
        <v>-0.77639999999999998</v>
      </c>
      <c r="NZ34" s="55">
        <v>-0.84430000000000005</v>
      </c>
      <c r="OA34" s="55">
        <v>-0.73460000000000003</v>
      </c>
      <c r="OB34" s="55">
        <v>-0.67220000000000002</v>
      </c>
      <c r="OC34" s="55">
        <v>-0.73450000000000004</v>
      </c>
      <c r="OD34" s="55">
        <v>-0.81030000000000002</v>
      </c>
      <c r="OE34" s="55">
        <v>-0.78290000000000004</v>
      </c>
      <c r="OF34" s="55">
        <v>-0.58930000000000005</v>
      </c>
      <c r="OG34" s="55">
        <v>-0.71740000000000004</v>
      </c>
      <c r="OH34" s="55">
        <v>-0.6159</v>
      </c>
      <c r="OI34" s="55">
        <v>-0.58699999999999997</v>
      </c>
      <c r="OJ34" s="55">
        <v>-0.72489999999999999</v>
      </c>
      <c r="OK34" s="55">
        <v>-0.76859999999999995</v>
      </c>
      <c r="OL34" s="55">
        <v>-0.81689999999999996</v>
      </c>
      <c r="OM34" s="55">
        <v>-0.79659999999999997</v>
      </c>
      <c r="ON34" s="55">
        <v>-0.79779999999999995</v>
      </c>
      <c r="OO34" s="55">
        <v>-0.72089999999999999</v>
      </c>
      <c r="OP34" s="55">
        <v>-0.67110000000000003</v>
      </c>
      <c r="OQ34" s="55">
        <v>-0.66790000000000005</v>
      </c>
      <c r="OR34" s="55">
        <v>-0.45750000000000002</v>
      </c>
      <c r="OS34" s="55">
        <v>-0.68710000000000004</v>
      </c>
      <c r="OT34" s="55">
        <v>-0.66379999999999995</v>
      </c>
      <c r="OU34" s="55">
        <v>-0.36930000000000002</v>
      </c>
      <c r="OV34" s="55">
        <v>-0.71220000000000006</v>
      </c>
      <c r="OW34" s="55">
        <v>-0.65939999999999999</v>
      </c>
      <c r="OX34" s="55">
        <v>-0.65200000000000002</v>
      </c>
      <c r="OY34" s="55">
        <v>-0.72140000000000004</v>
      </c>
      <c r="OZ34" s="55">
        <v>-0.70630000000000004</v>
      </c>
      <c r="PA34" s="55">
        <v>-0.75080000000000002</v>
      </c>
      <c r="PB34" s="55">
        <v>-0.78710000000000002</v>
      </c>
      <c r="PC34" s="55">
        <v>-0.71850000000000003</v>
      </c>
      <c r="PD34" s="55">
        <v>-0.58740000000000003</v>
      </c>
      <c r="PE34" s="55">
        <v>-0.71260000000000001</v>
      </c>
      <c r="PF34" s="55">
        <v>-0.8548</v>
      </c>
      <c r="PG34" s="55">
        <v>-0.87990000000000002</v>
      </c>
      <c r="PH34" s="55">
        <v>-0.82840000000000003</v>
      </c>
      <c r="PI34" s="55">
        <v>-0.8569</v>
      </c>
      <c r="PJ34" s="55">
        <v>-0.48959999999999998</v>
      </c>
      <c r="PK34" s="55">
        <v>-0.90969999999999995</v>
      </c>
      <c r="PL34" s="55">
        <v>-0.71950000000000003</v>
      </c>
      <c r="PM34" s="54">
        <v>-0.81</v>
      </c>
      <c r="PN34" s="55">
        <v>-0.80049999999999999</v>
      </c>
      <c r="PO34" s="55">
        <v>-0.73399999999999999</v>
      </c>
      <c r="PP34" s="55">
        <v>-0.57199999999999995</v>
      </c>
      <c r="PQ34" s="55">
        <v>-0.77449999999999997</v>
      </c>
      <c r="PR34" s="55">
        <v>-0.68220000000000003</v>
      </c>
      <c r="PS34" s="55">
        <v>-0.7157</v>
      </c>
      <c r="PT34" s="55">
        <v>-0.79959999999999998</v>
      </c>
      <c r="PU34" s="55">
        <v>-0.57520000000000004</v>
      </c>
      <c r="PV34" s="55">
        <v>-0.82179999999999997</v>
      </c>
      <c r="PW34" s="55">
        <v>-0.75819999999999999</v>
      </c>
      <c r="PX34" s="55">
        <v>-0.76559999999999995</v>
      </c>
      <c r="PY34" s="55">
        <v>-0.54210000000000003</v>
      </c>
      <c r="PZ34" s="55">
        <v>-0.73060000000000003</v>
      </c>
      <c r="QA34" s="55">
        <v>-0.76849999999999996</v>
      </c>
      <c r="QB34" s="55">
        <v>-0.74039999999999995</v>
      </c>
      <c r="QC34" s="55">
        <v>-0.71040000000000003</v>
      </c>
      <c r="QD34" s="55">
        <v>-0.68920000000000003</v>
      </c>
      <c r="QE34" s="55">
        <v>-0.5988</v>
      </c>
      <c r="QF34" s="55">
        <v>-0.44240000000000002</v>
      </c>
      <c r="QG34" s="55">
        <v>-0.9879</v>
      </c>
      <c r="QH34" s="55">
        <v>-0.9929</v>
      </c>
      <c r="QI34" s="55">
        <v>-0.99419999999999997</v>
      </c>
      <c r="QJ34" s="55">
        <v>-0.99739999999999995</v>
      </c>
      <c r="QK34" s="55">
        <v>-0.99550000000000005</v>
      </c>
      <c r="QL34" s="55">
        <v>-0.99770000000000003</v>
      </c>
      <c r="QM34" s="55">
        <v>-0.99429999999999996</v>
      </c>
      <c r="QN34" s="55">
        <v>-0.99850000000000005</v>
      </c>
      <c r="QO34" s="54">
        <v>-1</v>
      </c>
      <c r="QP34" s="55">
        <v>-0.99960000000000004</v>
      </c>
      <c r="QQ34" s="55">
        <v>-0.99960000000000004</v>
      </c>
      <c r="QR34" s="55">
        <v>-0.99929999999999997</v>
      </c>
      <c r="QS34" s="55">
        <v>-0.99880000000000002</v>
      </c>
      <c r="QT34" s="55">
        <v>-0.99480000000000002</v>
      </c>
      <c r="QU34" s="55">
        <v>-0.99890000000000001</v>
      </c>
      <c r="QV34" s="54">
        <v>-1</v>
      </c>
      <c r="QW34" s="54">
        <v>-1</v>
      </c>
      <c r="QX34" s="54">
        <v>-1</v>
      </c>
      <c r="QY34" s="54">
        <v>-1</v>
      </c>
      <c r="QZ34" s="55">
        <v>-0.99670000000000003</v>
      </c>
      <c r="RA34" s="55">
        <v>-0.99980000000000002</v>
      </c>
      <c r="RB34" s="54">
        <v>-1</v>
      </c>
      <c r="RC34" s="55">
        <v>-0.99950000000000006</v>
      </c>
      <c r="RD34" s="54">
        <v>-1</v>
      </c>
      <c r="RE34" s="55">
        <v>-0.99970000000000003</v>
      </c>
      <c r="RF34" s="54">
        <v>-1</v>
      </c>
      <c r="RG34" s="55">
        <v>-0.99639999999999995</v>
      </c>
      <c r="RH34" s="55">
        <v>-0.99880000000000002</v>
      </c>
      <c r="RI34" s="54">
        <v>-1</v>
      </c>
      <c r="RJ34" s="54">
        <v>-1</v>
      </c>
      <c r="RK34" s="54">
        <v>-1</v>
      </c>
      <c r="RL34" s="55">
        <v>-0.99939999999999996</v>
      </c>
      <c r="RM34" s="54">
        <v>-1</v>
      </c>
      <c r="RN34" s="54">
        <v>-1</v>
      </c>
      <c r="RO34" s="55">
        <v>-0.99719999999999998</v>
      </c>
      <c r="RP34" s="54">
        <v>-1</v>
      </c>
      <c r="RQ34" s="54">
        <v>-1</v>
      </c>
      <c r="RR34" s="54">
        <v>-1</v>
      </c>
      <c r="RS34" s="55">
        <v>-0.99319999999999997</v>
      </c>
      <c r="RT34" s="55">
        <v>-0.99950000000000006</v>
      </c>
      <c r="RU34" s="54">
        <v>-1</v>
      </c>
      <c r="RV34" s="55">
        <v>-0.99690000000000001</v>
      </c>
      <c r="RW34" s="55">
        <v>-0.99919999999999998</v>
      </c>
      <c r="RX34" s="54">
        <v>-1</v>
      </c>
      <c r="RY34" s="54">
        <v>-1</v>
      </c>
      <c r="RZ34" s="55">
        <v>-0.99890000000000001</v>
      </c>
      <c r="SA34" s="55">
        <v>-0.99929999999999997</v>
      </c>
      <c r="SB34" s="55">
        <v>-0.99880000000000002</v>
      </c>
      <c r="SC34" s="55">
        <v>-0.32290000000000002</v>
      </c>
      <c r="SD34" s="55">
        <v>-0.432</v>
      </c>
      <c r="SE34" s="55">
        <v>-0.43030000000000002</v>
      </c>
      <c r="SF34" s="55">
        <v>-0.65910000000000002</v>
      </c>
      <c r="SG34" s="55">
        <v>-0.36849999999999999</v>
      </c>
      <c r="SH34" s="55">
        <v>-0.4829</v>
      </c>
      <c r="SI34" s="55">
        <v>-0.4995</v>
      </c>
      <c r="SJ34" s="55">
        <v>-0.4612</v>
      </c>
      <c r="SK34" s="55">
        <v>-0.47399999999999998</v>
      </c>
      <c r="SL34" s="55">
        <v>-0.52090000000000003</v>
      </c>
      <c r="SM34" s="55">
        <v>-0.51500000000000001</v>
      </c>
      <c r="SN34" s="55">
        <v>-0.38919999999999999</v>
      </c>
      <c r="SO34" s="55">
        <v>-0.28510000000000002</v>
      </c>
      <c r="SP34" s="55">
        <v>-0.23180000000000001</v>
      </c>
      <c r="SQ34" s="55">
        <v>-0.29160000000000003</v>
      </c>
      <c r="SR34" s="55">
        <v>-0.4698</v>
      </c>
      <c r="SS34" s="54">
        <v>-0.37</v>
      </c>
      <c r="ST34" s="55">
        <v>-0.3493</v>
      </c>
      <c r="SU34" s="55">
        <v>-0.26229999999999998</v>
      </c>
      <c r="SV34" s="55">
        <v>-0.22070000000000001</v>
      </c>
      <c r="SW34" s="55">
        <v>-0.2611</v>
      </c>
      <c r="SX34" s="55">
        <v>-7.2400000000000006E-2</v>
      </c>
      <c r="SY34" s="55">
        <v>-0.16750000000000001</v>
      </c>
      <c r="SZ34" s="55">
        <v>-0.30740000000000001</v>
      </c>
      <c r="TA34" s="55">
        <v>-0.17860000000000001</v>
      </c>
      <c r="TB34" s="55">
        <v>-0.21440000000000001</v>
      </c>
      <c r="TC34" s="55">
        <v>-0.23849999999999999</v>
      </c>
      <c r="TD34" s="55">
        <v>-1.23E-2</v>
      </c>
      <c r="TE34" s="55">
        <v>-2.8199999999999999E-2</v>
      </c>
      <c r="TF34" s="55">
        <v>-0.23830000000000001</v>
      </c>
      <c r="TG34" s="55">
        <v>-0.1206</v>
      </c>
      <c r="TH34" s="55">
        <v>-5.2900000000000003E-2</v>
      </c>
      <c r="TI34" s="55">
        <v>-6.0100000000000001E-2</v>
      </c>
      <c r="TJ34" s="55">
        <v>2.3E-3</v>
      </c>
      <c r="TK34" s="55">
        <v>0.1512</v>
      </c>
      <c r="TL34" s="55">
        <v>0.19739999999999999</v>
      </c>
      <c r="TM34" s="55">
        <v>0.2034</v>
      </c>
      <c r="TN34" s="55">
        <v>-6.9199999999999998E-2</v>
      </c>
      <c r="TO34" s="55">
        <v>-0.1474</v>
      </c>
      <c r="TP34" s="55">
        <v>-7.7399999999999997E-2</v>
      </c>
      <c r="TQ34" s="55">
        <v>-1.04E-2</v>
      </c>
      <c r="TR34" s="55">
        <v>9.3100000000000002E-2</v>
      </c>
      <c r="TS34" s="54">
        <v>0.16</v>
      </c>
      <c r="TT34" s="55">
        <v>0.1394</v>
      </c>
      <c r="TU34" s="55">
        <v>5.5800000000000002E-2</v>
      </c>
      <c r="TV34" s="55">
        <v>-5.4100000000000002E-2</v>
      </c>
      <c r="TW34" s="55">
        <v>9.5899999999999999E-2</v>
      </c>
      <c r="TX34" s="54">
        <v>0.17</v>
      </c>
      <c r="TY34" s="55">
        <v>6.8699999999999997E-2</v>
      </c>
      <c r="TZ34" s="55">
        <v>9.7699999999999995E-2</v>
      </c>
      <c r="UA34" s="55">
        <v>3.8100000000000002E-2</v>
      </c>
      <c r="UB34" s="55">
        <v>6.7000000000000004E-2</v>
      </c>
      <c r="UC34" s="55">
        <v>-4.36E-2</v>
      </c>
      <c r="UD34" s="55">
        <v>1.4E-2</v>
      </c>
      <c r="UE34" s="55">
        <v>0.12239999999999999</v>
      </c>
      <c r="UF34" s="55">
        <v>4.8000000000000001E-2</v>
      </c>
      <c r="UG34" s="55">
        <v>9.4500000000000001E-2</v>
      </c>
      <c r="UH34" s="55">
        <v>0.11849999999999999</v>
      </c>
      <c r="UI34" s="55">
        <v>1.2500000000000001E-2</v>
      </c>
      <c r="UJ34" s="55">
        <v>-5.7799999999999997E-2</v>
      </c>
      <c r="UK34" s="55">
        <v>-4.4000000000000003E-3</v>
      </c>
      <c r="UL34" s="55">
        <v>3.49E-2</v>
      </c>
      <c r="UM34" s="55">
        <v>8.3799999999999999E-2</v>
      </c>
      <c r="UN34" s="55">
        <v>0.15079999999999999</v>
      </c>
      <c r="UO34" s="55">
        <v>-0.1275</v>
      </c>
      <c r="UP34" s="55">
        <v>-6.5500000000000003E-2</v>
      </c>
      <c r="UQ34" s="55">
        <v>0.18410000000000001</v>
      </c>
      <c r="UR34" s="55">
        <v>0.14099999999999999</v>
      </c>
      <c r="US34" s="55">
        <v>0.2225</v>
      </c>
      <c r="UT34" s="55">
        <v>-0.161</v>
      </c>
      <c r="UU34" s="55">
        <v>-0.14299999999999999</v>
      </c>
      <c r="UV34" s="55">
        <v>-0.10829999999999999</v>
      </c>
      <c r="UW34" s="55">
        <v>-0.151</v>
      </c>
      <c r="UX34" s="55">
        <v>-4.4200000000000003E-2</v>
      </c>
      <c r="UY34" s="55">
        <v>-0.1193</v>
      </c>
      <c r="UZ34" s="55">
        <v>-9.0999999999999998E-2</v>
      </c>
      <c r="VA34" s="55">
        <v>1.1599999999999999E-2</v>
      </c>
      <c r="VB34" s="55">
        <v>4.02E-2</v>
      </c>
      <c r="VC34" s="55">
        <v>-0.10680000000000001</v>
      </c>
      <c r="VD34" s="55">
        <v>-0.1085</v>
      </c>
      <c r="VE34" s="55">
        <v>-0.123</v>
      </c>
      <c r="VF34" s="55">
        <v>-8.4099999999999994E-2</v>
      </c>
      <c r="VG34" s="55">
        <v>-0.19189999999999999</v>
      </c>
      <c r="VH34" s="55">
        <v>-3.7900000000000003E-2</v>
      </c>
      <c r="VI34" s="55">
        <v>-0.2094</v>
      </c>
      <c r="VJ34" s="55">
        <v>-0.14879999999999999</v>
      </c>
      <c r="VK34" s="55">
        <v>-0.24160000000000001</v>
      </c>
      <c r="VL34" s="55">
        <v>-0.29089999999999999</v>
      </c>
      <c r="VM34" s="55">
        <v>-8.3599999999999994E-2</v>
      </c>
      <c r="VN34" s="55">
        <v>-0.1283</v>
      </c>
      <c r="VO34" s="55">
        <v>-2.07E-2</v>
      </c>
      <c r="VP34" s="55">
        <v>-0.13420000000000001</v>
      </c>
      <c r="VQ34" s="55">
        <v>-5.4199999999999998E-2</v>
      </c>
      <c r="VR34" s="55">
        <v>-0.17829999999999999</v>
      </c>
      <c r="VS34" s="55">
        <v>-8.0100000000000005E-2</v>
      </c>
      <c r="VT34" s="55">
        <v>6.3200000000000006E-2</v>
      </c>
      <c r="VU34" s="55">
        <v>-9.1600000000000001E-2</v>
      </c>
      <c r="VV34" s="55">
        <v>-0.20230000000000001</v>
      </c>
      <c r="VW34" s="55">
        <v>-9.9000000000000005E-2</v>
      </c>
      <c r="VX34" s="55">
        <v>-0.24010000000000001</v>
      </c>
      <c r="VY34" s="55">
        <v>0.16830000000000001</v>
      </c>
      <c r="VZ34" s="55">
        <v>-6.3700000000000007E-2</v>
      </c>
      <c r="WA34" s="55">
        <v>4.4000000000000003E-3</v>
      </c>
      <c r="WB34" s="55">
        <v>0.18890000000000001</v>
      </c>
      <c r="WC34" s="55">
        <v>1.3228</v>
      </c>
      <c r="WD34" s="55">
        <v>0.19520000000000001</v>
      </c>
      <c r="WE34" s="55">
        <v>-0.2873</v>
      </c>
      <c r="WF34" s="55">
        <v>-0.30669999999999997</v>
      </c>
      <c r="WG34" s="55">
        <v>-0.2475</v>
      </c>
      <c r="WH34" s="55">
        <v>-0.24049999999999999</v>
      </c>
      <c r="WI34" s="55">
        <v>-0.1239</v>
      </c>
      <c r="WJ34" s="55">
        <v>-0.11459999999999999</v>
      </c>
      <c r="WK34" s="55">
        <v>-4.4400000000000002E-2</v>
      </c>
      <c r="WL34" s="55">
        <v>-0.2283</v>
      </c>
      <c r="WM34" s="55">
        <v>-8.9700000000000002E-2</v>
      </c>
      <c r="WN34" s="55">
        <v>-0.1885</v>
      </c>
      <c r="WO34" s="55">
        <v>-6.5799999999999997E-2</v>
      </c>
      <c r="WP34" s="55">
        <v>2.98E-2</v>
      </c>
      <c r="WQ34" s="54">
        <v>7.0000000000000007E-2</v>
      </c>
      <c r="WR34" s="55">
        <v>9.0399999999999994E-2</v>
      </c>
      <c r="WS34" s="55">
        <v>-0.15110000000000001</v>
      </c>
      <c r="WT34" s="55">
        <v>-2.8899999999999999E-2</v>
      </c>
      <c r="WU34" s="55">
        <v>-0.1956</v>
      </c>
      <c r="WV34" s="55">
        <v>1.0800000000000001E-2</v>
      </c>
      <c r="WW34" s="55">
        <v>0.49930000000000002</v>
      </c>
      <c r="WX34" s="55">
        <v>5.1499999999999997E-2</v>
      </c>
      <c r="WY34" s="55">
        <v>-0.1086</v>
      </c>
      <c r="WZ34" s="55">
        <v>-0.4002</v>
      </c>
      <c r="XA34" s="55">
        <v>-0.2145</v>
      </c>
      <c r="XB34" s="55">
        <v>-9.0200000000000002E-2</v>
      </c>
      <c r="XC34" s="55">
        <v>-9.2299999999999993E-2</v>
      </c>
      <c r="XD34" s="55">
        <v>-0.22159999999999999</v>
      </c>
      <c r="XE34" s="55">
        <v>-1.4500000000000001E-2</v>
      </c>
      <c r="XF34" s="55">
        <v>-3.7400000000000003E-2</v>
      </c>
      <c r="XG34" s="55">
        <v>-0.26390000000000002</v>
      </c>
      <c r="XH34" s="55">
        <v>9.5399999999999999E-2</v>
      </c>
      <c r="XI34" s="55">
        <v>-5.1700000000000003E-2</v>
      </c>
      <c r="XJ34" s="55">
        <v>-3.7600000000000001E-2</v>
      </c>
      <c r="XK34" s="55">
        <v>-0.28420000000000001</v>
      </c>
      <c r="XL34" s="55">
        <v>-0.34489999999999998</v>
      </c>
      <c r="XM34" s="55">
        <v>-0.1867</v>
      </c>
      <c r="XN34" s="55">
        <v>-0.28299999999999997</v>
      </c>
      <c r="XO34" s="55">
        <v>-0.2109</v>
      </c>
      <c r="XP34" s="55">
        <v>-0.1222</v>
      </c>
      <c r="XQ34" s="55">
        <v>-0.20130000000000001</v>
      </c>
      <c r="XR34" s="55">
        <v>6.7999999999999996E-3</v>
      </c>
      <c r="XS34" s="55">
        <v>-8.3900000000000002E-2</v>
      </c>
      <c r="XT34" s="55">
        <v>-0.1051</v>
      </c>
      <c r="XU34" s="55">
        <v>0.1923</v>
      </c>
      <c r="XV34" s="55">
        <v>-6.6199999999999995E-2</v>
      </c>
      <c r="XW34" s="55">
        <v>-0.1071</v>
      </c>
      <c r="XX34" s="55">
        <v>-0.15959999999999999</v>
      </c>
      <c r="XY34" s="55">
        <v>-0.10639999999999999</v>
      </c>
      <c r="XZ34" s="55">
        <v>-8.7400000000000005E-2</v>
      </c>
      <c r="YA34" s="55">
        <v>-5.5599999999999997E-2</v>
      </c>
      <c r="YB34" s="55">
        <v>-0.25519999999999998</v>
      </c>
      <c r="YC34" s="55">
        <v>-0.13569999999999999</v>
      </c>
      <c r="YD34" s="55">
        <v>-0.18410000000000001</v>
      </c>
      <c r="YE34" s="55">
        <v>-0.188</v>
      </c>
      <c r="YF34" s="55">
        <v>-0.1762</v>
      </c>
      <c r="YG34" s="55">
        <v>-0.1343</v>
      </c>
      <c r="YH34" s="55">
        <v>-2.47E-2</v>
      </c>
      <c r="YI34" s="55">
        <v>-0.221</v>
      </c>
      <c r="YJ34" s="55">
        <v>-0.2407</v>
      </c>
      <c r="YK34" s="55">
        <v>-0.26169999999999999</v>
      </c>
    </row>
    <row r="35" spans="1:661" x14ac:dyDescent="0.35">
      <c r="A35" s="66" t="s">
        <v>26</v>
      </c>
      <c r="B35" s="66" t="s">
        <v>45</v>
      </c>
      <c r="C35" s="54">
        <v>0.06</v>
      </c>
      <c r="D35" s="54">
        <v>0.7</v>
      </c>
      <c r="E35" s="54">
        <v>0.04</v>
      </c>
      <c r="F35" s="54">
        <v>0.01</v>
      </c>
      <c r="G35" s="54">
        <v>0.08</v>
      </c>
      <c r="H35" s="54">
        <v>0.08</v>
      </c>
      <c r="I35" s="54">
        <v>0.08</v>
      </c>
      <c r="J35" s="54">
        <v>-0.03</v>
      </c>
      <c r="K35" s="54">
        <v>-0.08</v>
      </c>
      <c r="L35" s="54">
        <v>-0.01</v>
      </c>
      <c r="M35" s="54">
        <v>0.1</v>
      </c>
      <c r="N35" s="54">
        <v>0</v>
      </c>
      <c r="O35" s="54">
        <v>0.25</v>
      </c>
      <c r="P35" s="54">
        <v>-0.05</v>
      </c>
      <c r="Q35" s="54">
        <v>-0.04</v>
      </c>
      <c r="R35" s="54">
        <v>0.11</v>
      </c>
      <c r="S35" s="54">
        <v>-0.05</v>
      </c>
      <c r="T35" s="54">
        <v>0.02</v>
      </c>
      <c r="U35" s="54">
        <v>-0.02</v>
      </c>
      <c r="V35" s="54">
        <v>-0.01</v>
      </c>
      <c r="W35" s="54">
        <v>-0.06</v>
      </c>
      <c r="X35" s="54">
        <v>-0.18</v>
      </c>
      <c r="Y35" s="54">
        <v>-0.21</v>
      </c>
      <c r="Z35" s="54">
        <v>-0.33</v>
      </c>
      <c r="AA35" s="54">
        <v>-0.37</v>
      </c>
      <c r="AB35" s="54">
        <v>-0.59</v>
      </c>
      <c r="AC35" s="54">
        <v>-0.67</v>
      </c>
      <c r="AD35" s="54">
        <v>-0.71</v>
      </c>
      <c r="AE35" s="54">
        <v>-1</v>
      </c>
      <c r="AF35" s="54">
        <v>-1</v>
      </c>
      <c r="AG35" s="54">
        <v>-1</v>
      </c>
      <c r="AH35" s="54">
        <v>-1</v>
      </c>
      <c r="AI35" s="54">
        <v>-1</v>
      </c>
      <c r="AJ35" s="54">
        <v>-1</v>
      </c>
      <c r="AK35" s="54">
        <v>-1</v>
      </c>
      <c r="AL35" s="54">
        <v>-1</v>
      </c>
      <c r="AM35" s="54">
        <v>-1</v>
      </c>
      <c r="AN35" s="54">
        <v>-1</v>
      </c>
      <c r="AO35" s="54">
        <v>-1</v>
      </c>
      <c r="AP35" s="54">
        <v>-1</v>
      </c>
      <c r="AQ35" s="54">
        <v>-1</v>
      </c>
      <c r="AR35" s="54">
        <v>-1</v>
      </c>
      <c r="AS35" s="54">
        <v>-1</v>
      </c>
      <c r="AT35" s="54">
        <v>-1</v>
      </c>
      <c r="AU35" s="54">
        <v>-1</v>
      </c>
      <c r="AV35" s="54">
        <v>-1</v>
      </c>
      <c r="AW35" s="54">
        <v>-1</v>
      </c>
      <c r="AX35" s="54">
        <v>-1</v>
      </c>
      <c r="AY35" s="54">
        <v>-1</v>
      </c>
      <c r="AZ35" s="54">
        <v>-1</v>
      </c>
      <c r="BA35" s="54">
        <v>-1</v>
      </c>
      <c r="BB35" s="54">
        <v>-1</v>
      </c>
      <c r="BC35" s="54">
        <v>-1</v>
      </c>
      <c r="BD35" s="54">
        <v>-1</v>
      </c>
      <c r="BE35" s="54">
        <v>-1</v>
      </c>
      <c r="BF35" s="54">
        <v>-1</v>
      </c>
      <c r="BG35" s="54">
        <v>-1</v>
      </c>
      <c r="BH35" s="54">
        <v>-1</v>
      </c>
      <c r="BI35" s="54">
        <v>-1</v>
      </c>
      <c r="BJ35" s="54">
        <v>-1</v>
      </c>
      <c r="BK35" s="54">
        <v>-1</v>
      </c>
      <c r="BL35" s="54">
        <v>-1</v>
      </c>
      <c r="BM35" s="54">
        <v>-1</v>
      </c>
      <c r="BN35" s="54">
        <v>-1</v>
      </c>
      <c r="BO35" s="54">
        <v>-1</v>
      </c>
      <c r="BP35" s="54">
        <v>-1</v>
      </c>
      <c r="BQ35" s="54">
        <v>-1</v>
      </c>
      <c r="BR35" s="54">
        <v>-1</v>
      </c>
      <c r="BS35" s="54">
        <v>-1</v>
      </c>
      <c r="BT35" s="54">
        <v>-1</v>
      </c>
      <c r="BU35" s="54">
        <v>-1</v>
      </c>
      <c r="BV35" s="54">
        <v>-1</v>
      </c>
      <c r="BW35" s="54">
        <v>-1</v>
      </c>
      <c r="BX35" s="54">
        <v>-1</v>
      </c>
      <c r="BY35" s="54">
        <v>-1</v>
      </c>
      <c r="BZ35" s="54">
        <v>-1</v>
      </c>
      <c r="CA35" s="54">
        <v>-1</v>
      </c>
      <c r="CB35" s="54">
        <v>-1</v>
      </c>
      <c r="CC35" s="54">
        <v>-1</v>
      </c>
      <c r="CD35" s="54">
        <v>-1</v>
      </c>
      <c r="CE35" s="54">
        <v>-1</v>
      </c>
      <c r="CF35" s="54">
        <v>-1</v>
      </c>
      <c r="CG35" s="54">
        <v>-1</v>
      </c>
      <c r="CH35" s="54">
        <v>-1</v>
      </c>
      <c r="CI35" s="54">
        <v>-1</v>
      </c>
      <c r="CJ35" s="54">
        <v>-1</v>
      </c>
      <c r="CK35" s="55">
        <v>-0.99819999999999998</v>
      </c>
      <c r="CL35" s="55">
        <v>-0.99939999999999996</v>
      </c>
      <c r="CM35" s="55">
        <v>-0.99970000000000003</v>
      </c>
      <c r="CN35" s="54">
        <v>-1</v>
      </c>
      <c r="CO35" s="55">
        <v>-0.99170000000000003</v>
      </c>
      <c r="CP35" s="55">
        <v>-0.99519999999999997</v>
      </c>
      <c r="CQ35" s="55">
        <v>-0.98860000000000003</v>
      </c>
      <c r="CR35" s="55">
        <v>-0.98309999999999997</v>
      </c>
      <c r="CS35" s="55">
        <v>-0.98619999999999997</v>
      </c>
      <c r="CT35" s="55">
        <v>-0.9919</v>
      </c>
      <c r="CU35" s="55">
        <v>-0.996</v>
      </c>
      <c r="CV35" s="55">
        <v>-0.99919999999999998</v>
      </c>
      <c r="CW35" s="55">
        <v>-0.99609999999999999</v>
      </c>
      <c r="CX35" s="55">
        <v>-0.99129999999999996</v>
      </c>
      <c r="CY35" s="55">
        <v>-0.99229999999999996</v>
      </c>
      <c r="CZ35" s="55">
        <v>-0.96409999999999996</v>
      </c>
      <c r="DA35" s="55">
        <v>-0.93740000000000001</v>
      </c>
      <c r="DB35" s="55">
        <v>-0.94410000000000005</v>
      </c>
      <c r="DC35" s="55">
        <v>-0.91569999999999996</v>
      </c>
      <c r="DD35" s="55">
        <v>-0.92320000000000002</v>
      </c>
      <c r="DE35" s="55">
        <v>-0.89329999999999998</v>
      </c>
      <c r="DF35" s="55">
        <v>-0.89970000000000006</v>
      </c>
      <c r="DG35" s="55">
        <v>-0.92520000000000002</v>
      </c>
      <c r="DH35" s="55">
        <v>-0.85640000000000005</v>
      </c>
      <c r="DI35" s="55">
        <v>-0.82920000000000005</v>
      </c>
      <c r="DJ35" s="55">
        <v>-0.81320000000000003</v>
      </c>
      <c r="DK35" s="55">
        <v>-0.84650000000000003</v>
      </c>
      <c r="DL35" s="55">
        <v>-0.86829999999999996</v>
      </c>
      <c r="DM35" s="55">
        <v>-0.87529999999999997</v>
      </c>
      <c r="DN35" s="55">
        <v>-0.77200000000000002</v>
      </c>
      <c r="DO35" s="55">
        <v>-0.78459999999999996</v>
      </c>
      <c r="DP35" s="55">
        <v>-0.86850000000000005</v>
      </c>
      <c r="DQ35" s="55">
        <v>-0.75060000000000004</v>
      </c>
      <c r="DR35" s="55">
        <v>-0.74270000000000003</v>
      </c>
      <c r="DS35" s="55">
        <v>-0.83499999999999996</v>
      </c>
      <c r="DT35" s="55">
        <v>-0.73580000000000001</v>
      </c>
      <c r="DU35" s="55">
        <v>-0.73660000000000003</v>
      </c>
      <c r="DV35" s="55">
        <v>-0.72309999999999997</v>
      </c>
      <c r="DW35" s="55">
        <v>-0.56620000000000004</v>
      </c>
      <c r="DX35" s="55">
        <v>-0.75470000000000004</v>
      </c>
      <c r="DY35" s="55">
        <v>-0.73089999999999999</v>
      </c>
      <c r="DZ35" s="55">
        <v>-0.68799999999999994</v>
      </c>
      <c r="EA35" s="55">
        <v>-0.68020000000000003</v>
      </c>
      <c r="EB35" s="55">
        <v>-0.64039999999999997</v>
      </c>
      <c r="EC35" s="55">
        <v>-0.66959999999999997</v>
      </c>
      <c r="ED35" s="55">
        <v>-0.68940000000000001</v>
      </c>
      <c r="EE35" s="55">
        <v>-0.69199999999999995</v>
      </c>
      <c r="EF35" s="55">
        <v>-0.62770000000000004</v>
      </c>
      <c r="EG35" s="55">
        <v>-0.67179999999999995</v>
      </c>
      <c r="EH35" s="55">
        <v>-0.628</v>
      </c>
      <c r="EI35" s="55">
        <v>-0.64529999999999998</v>
      </c>
      <c r="EJ35" s="55">
        <v>-0.7863</v>
      </c>
      <c r="EK35" s="55">
        <v>-0.69920000000000004</v>
      </c>
      <c r="EL35" s="55">
        <v>-0.71050000000000002</v>
      </c>
      <c r="EM35" s="55">
        <v>-0.72560000000000002</v>
      </c>
      <c r="EN35" s="55">
        <v>-0.71489999999999998</v>
      </c>
      <c r="EO35" s="55">
        <v>-0.63819999999999999</v>
      </c>
      <c r="EP35" s="55">
        <v>-0.67210000000000003</v>
      </c>
      <c r="EQ35" s="55">
        <v>-0.66180000000000005</v>
      </c>
      <c r="ER35" s="55">
        <v>-0.68359999999999999</v>
      </c>
      <c r="ES35" s="55">
        <v>-0.68679999999999997</v>
      </c>
      <c r="ET35" s="55">
        <v>-0.68600000000000005</v>
      </c>
      <c r="EU35" s="55">
        <v>-0.65229999999999999</v>
      </c>
      <c r="EV35" s="55">
        <v>-0.63870000000000005</v>
      </c>
      <c r="EW35" s="55">
        <v>-0.62670000000000003</v>
      </c>
      <c r="EX35" s="55">
        <v>-0.61180000000000001</v>
      </c>
      <c r="EY35" s="55">
        <v>-0.68720000000000003</v>
      </c>
      <c r="EZ35" s="55">
        <v>-0.71020000000000005</v>
      </c>
      <c r="FA35" s="55">
        <v>-0.68889999999999996</v>
      </c>
      <c r="FB35" s="55">
        <v>-0.77680000000000005</v>
      </c>
      <c r="FC35" s="55">
        <v>-0.71130000000000004</v>
      </c>
      <c r="FD35" s="55">
        <v>-0.70879999999999999</v>
      </c>
      <c r="FE35" s="55">
        <v>-0.6593</v>
      </c>
      <c r="FF35" s="55">
        <v>-0.68100000000000005</v>
      </c>
      <c r="FG35" s="55">
        <v>-0.67610000000000003</v>
      </c>
      <c r="FH35" s="55">
        <v>-0.71330000000000005</v>
      </c>
      <c r="FI35" s="55">
        <v>-0.67469999999999997</v>
      </c>
      <c r="FJ35" s="55">
        <v>-0.68430000000000002</v>
      </c>
      <c r="FK35" s="55">
        <v>-0.71319999999999995</v>
      </c>
      <c r="FL35" s="55">
        <v>-0.6744</v>
      </c>
      <c r="FM35" s="55">
        <v>-0.69289999999999996</v>
      </c>
      <c r="FN35" s="55">
        <v>-0.78559999999999997</v>
      </c>
      <c r="FO35" s="55">
        <v>-0.7631</v>
      </c>
      <c r="FP35" s="55">
        <v>-0.62170000000000003</v>
      </c>
      <c r="FQ35" s="55">
        <v>-0.70850000000000002</v>
      </c>
      <c r="FR35" s="55">
        <v>-0.65280000000000005</v>
      </c>
      <c r="FS35" s="55">
        <v>-0.59760000000000002</v>
      </c>
      <c r="FT35" s="55">
        <v>-0.65839999999999999</v>
      </c>
      <c r="FU35" s="55">
        <v>-0.67979999999999996</v>
      </c>
      <c r="FV35" s="55">
        <v>-0.65769999999999995</v>
      </c>
      <c r="FW35" s="55">
        <v>-0.69799999999999995</v>
      </c>
      <c r="FX35" s="55">
        <v>-0.6794</v>
      </c>
      <c r="FY35" s="55">
        <v>-0.63170000000000004</v>
      </c>
      <c r="FZ35" s="55">
        <v>-0.59160000000000001</v>
      </c>
      <c r="GA35" s="55">
        <v>-0.62039999999999995</v>
      </c>
      <c r="GB35" s="55">
        <v>-0.65590000000000004</v>
      </c>
      <c r="GC35" s="55">
        <v>-0.57669999999999999</v>
      </c>
      <c r="GD35" s="55">
        <v>-0.59709999999999996</v>
      </c>
      <c r="GE35" s="55">
        <v>-0.56299999999999994</v>
      </c>
      <c r="GF35" s="55">
        <v>-0.52939999999999998</v>
      </c>
      <c r="GG35" s="55">
        <v>-0.55710000000000004</v>
      </c>
      <c r="GH35" s="55">
        <v>-0.60109999999999997</v>
      </c>
      <c r="GI35" s="55">
        <v>-0.56259999999999999</v>
      </c>
      <c r="GJ35" s="55">
        <v>-0.5635</v>
      </c>
      <c r="GK35" s="55">
        <v>-0.49569999999999997</v>
      </c>
      <c r="GL35" s="55">
        <v>-0.5423</v>
      </c>
      <c r="GM35" s="55">
        <v>-0.58540000000000003</v>
      </c>
      <c r="GN35" s="55">
        <v>-0.56359999999999999</v>
      </c>
      <c r="GO35" s="55">
        <v>-0.5615</v>
      </c>
      <c r="GP35" s="55">
        <v>-0.78900000000000003</v>
      </c>
      <c r="GQ35" s="55">
        <v>-0.47270000000000001</v>
      </c>
      <c r="GR35" s="55">
        <v>-0.49270000000000003</v>
      </c>
      <c r="GS35" s="55">
        <v>-0.56320000000000003</v>
      </c>
      <c r="GT35" s="55">
        <v>-0.46189999999999998</v>
      </c>
      <c r="GU35" s="55">
        <v>-0.48670000000000002</v>
      </c>
      <c r="GV35" s="55">
        <v>-0.33150000000000002</v>
      </c>
      <c r="GW35" s="55">
        <v>-0.1084</v>
      </c>
      <c r="GX35" s="55">
        <v>-0.64290000000000003</v>
      </c>
      <c r="GY35" s="55">
        <v>-0.66039999999999999</v>
      </c>
      <c r="GZ35" s="55">
        <v>-0.68820000000000003</v>
      </c>
      <c r="HA35" s="55">
        <v>-0.5524</v>
      </c>
      <c r="HB35" s="55">
        <v>-0.49330000000000002</v>
      </c>
      <c r="HC35" s="54">
        <v>-0.53</v>
      </c>
      <c r="HD35" s="55">
        <v>-0.60940000000000005</v>
      </c>
      <c r="HE35" s="55">
        <v>-0.58840000000000003</v>
      </c>
      <c r="HF35" s="55">
        <v>-0.57250000000000001</v>
      </c>
      <c r="HG35" s="55">
        <v>-0.57689999999999997</v>
      </c>
      <c r="HH35" s="55">
        <v>-0.51190000000000002</v>
      </c>
      <c r="HI35" s="55">
        <v>-0.49230000000000002</v>
      </c>
      <c r="HJ35" s="55">
        <v>-0.52080000000000004</v>
      </c>
      <c r="HK35" s="55">
        <v>-0.58840000000000003</v>
      </c>
      <c r="HL35" s="55">
        <v>-0.58299999999999996</v>
      </c>
      <c r="HM35" s="55">
        <v>-0.50370000000000004</v>
      </c>
      <c r="HN35" s="55">
        <v>-0.56030000000000002</v>
      </c>
      <c r="HO35" s="55">
        <v>-0.54320000000000002</v>
      </c>
      <c r="HP35" s="55">
        <v>-0.53549999999999998</v>
      </c>
      <c r="HQ35" s="55">
        <v>-0.50139999999999996</v>
      </c>
      <c r="HR35" s="55">
        <v>-0.51380000000000003</v>
      </c>
      <c r="HS35" s="55">
        <v>-0.61990000000000001</v>
      </c>
      <c r="HT35" s="55">
        <v>-0.4924</v>
      </c>
      <c r="HU35" s="55">
        <v>-0.51449999999999996</v>
      </c>
      <c r="HV35" s="55">
        <v>-0.48759999999999998</v>
      </c>
      <c r="HW35" s="55">
        <v>-0.47589999999999999</v>
      </c>
      <c r="HX35" s="55">
        <v>-0.46139999999999998</v>
      </c>
      <c r="HY35" s="55">
        <v>-0.42420000000000002</v>
      </c>
      <c r="HZ35" s="55">
        <v>-0.47799999999999998</v>
      </c>
      <c r="IA35" s="55">
        <v>-0.46229999999999999</v>
      </c>
      <c r="IB35" s="55">
        <v>-0.53249999999999997</v>
      </c>
      <c r="IC35" s="55">
        <v>-0.44030000000000002</v>
      </c>
      <c r="ID35" s="55">
        <v>-0.44319999999999998</v>
      </c>
      <c r="IE35" s="55">
        <v>-0.58250000000000002</v>
      </c>
      <c r="IF35" s="55">
        <v>-0.66639999999999999</v>
      </c>
      <c r="IG35" s="55">
        <v>-0.59689999999999999</v>
      </c>
      <c r="IH35" s="55">
        <v>-0.40110000000000001</v>
      </c>
      <c r="II35" s="55">
        <v>-0.37269999999999998</v>
      </c>
      <c r="IJ35" s="55">
        <v>-0.53300000000000003</v>
      </c>
      <c r="IK35" s="55">
        <v>-0.4395</v>
      </c>
      <c r="IL35" s="55">
        <v>-0.38650000000000001</v>
      </c>
      <c r="IM35" s="55">
        <v>-0.56169999999999998</v>
      </c>
      <c r="IN35" s="55">
        <v>-0.49480000000000002</v>
      </c>
      <c r="IO35" s="55">
        <v>-0.45629999999999998</v>
      </c>
      <c r="IP35" s="55">
        <v>-0.48110000000000003</v>
      </c>
      <c r="IQ35" s="55">
        <v>-0.4032</v>
      </c>
      <c r="IR35" s="55">
        <v>-0.38269999999999998</v>
      </c>
      <c r="IS35" s="55">
        <v>-0.60709999999999997</v>
      </c>
      <c r="IT35" s="55">
        <v>-0.61809999999999998</v>
      </c>
      <c r="IU35" s="55">
        <v>-0.55500000000000005</v>
      </c>
      <c r="IV35" s="55">
        <v>-0.44879999999999998</v>
      </c>
      <c r="IW35" s="55">
        <v>-0.42009999999999997</v>
      </c>
      <c r="IX35" s="55">
        <v>-0.50819999999999999</v>
      </c>
      <c r="IY35" s="55">
        <v>-0.63839999999999997</v>
      </c>
      <c r="IZ35" s="55">
        <v>-0.63829999999999998</v>
      </c>
      <c r="JA35" s="55">
        <v>-0.60040000000000004</v>
      </c>
      <c r="JB35" s="55">
        <v>-0.57199999999999995</v>
      </c>
      <c r="JC35" s="55">
        <v>-0.54759999999999998</v>
      </c>
      <c r="JD35" s="55">
        <v>-0.48709999999999998</v>
      </c>
      <c r="JE35" s="55">
        <v>-0.4204</v>
      </c>
      <c r="JF35" s="55">
        <v>-0.39689999999999998</v>
      </c>
      <c r="JG35" s="55">
        <v>-0.4536</v>
      </c>
      <c r="JH35" s="55">
        <v>-0.67459999999999998</v>
      </c>
      <c r="JI35" s="55">
        <v>-0.40329999999999999</v>
      </c>
      <c r="JJ35" s="55">
        <v>-0.52900000000000003</v>
      </c>
      <c r="JK35" s="55">
        <v>-0.66559999999999997</v>
      </c>
      <c r="JL35" s="55">
        <v>-0.55930000000000002</v>
      </c>
      <c r="JM35" s="55">
        <v>-0.53410000000000002</v>
      </c>
      <c r="JN35" s="55">
        <v>-0.61580000000000001</v>
      </c>
      <c r="JO35" s="55">
        <v>-0.63190000000000002</v>
      </c>
      <c r="JP35" s="55">
        <v>-0.70820000000000005</v>
      </c>
      <c r="JQ35" s="55">
        <v>-0.69299999999999995</v>
      </c>
      <c r="JR35" s="55">
        <v>-0.70079999999999998</v>
      </c>
      <c r="JS35" s="55">
        <v>-0.64590000000000003</v>
      </c>
      <c r="JT35" s="55">
        <v>-0.60109999999999997</v>
      </c>
      <c r="JU35" s="55">
        <v>-0.67630000000000001</v>
      </c>
      <c r="JV35" s="55">
        <v>-0.70469999999999999</v>
      </c>
      <c r="JW35" s="55">
        <v>-0.71099999999999997</v>
      </c>
      <c r="JX35" s="55">
        <v>-0.72199999999999998</v>
      </c>
      <c r="JY35" s="55">
        <v>-0.75370000000000004</v>
      </c>
      <c r="JZ35" s="55">
        <v>-0.73440000000000005</v>
      </c>
      <c r="KA35" s="55">
        <v>-0.65310000000000001</v>
      </c>
      <c r="KB35" s="55">
        <v>-0.55079999999999996</v>
      </c>
      <c r="KC35" s="55">
        <v>-0.7611</v>
      </c>
      <c r="KD35" s="55">
        <v>-0.76700000000000002</v>
      </c>
      <c r="KE35" s="55">
        <v>-0.748</v>
      </c>
      <c r="KF35" s="55">
        <v>-0.71919999999999995</v>
      </c>
      <c r="KG35" s="55">
        <v>-0.71150000000000002</v>
      </c>
      <c r="KH35" s="55">
        <v>-0.66539999999999999</v>
      </c>
      <c r="KI35" s="55">
        <v>-0.68979999999999997</v>
      </c>
      <c r="KJ35" s="55">
        <v>-0.78869999999999996</v>
      </c>
      <c r="KK35" s="55">
        <v>-0.76170000000000004</v>
      </c>
      <c r="KL35" s="55">
        <v>-0.75880000000000003</v>
      </c>
      <c r="KM35" s="55">
        <v>-0.71840000000000004</v>
      </c>
      <c r="KN35" s="55">
        <v>-0.68300000000000005</v>
      </c>
      <c r="KO35" s="55">
        <v>-0.63749999999999996</v>
      </c>
      <c r="KP35" s="55">
        <v>-0.66859999999999997</v>
      </c>
      <c r="KQ35" s="55">
        <v>-0.79600000000000004</v>
      </c>
      <c r="KR35" s="55">
        <v>-0.78910000000000002</v>
      </c>
      <c r="KS35" s="55">
        <v>-0.95979999999999999</v>
      </c>
      <c r="KT35" s="55">
        <v>-0.89510000000000001</v>
      </c>
      <c r="KU35" s="55">
        <v>-0.80300000000000005</v>
      </c>
      <c r="KV35" s="55">
        <v>-0.73699999999999999</v>
      </c>
      <c r="KW35" s="55">
        <v>-0.79459999999999997</v>
      </c>
      <c r="KX35" s="55">
        <v>-0.86770000000000003</v>
      </c>
      <c r="KY35" s="55">
        <v>-0.8518</v>
      </c>
      <c r="KZ35" s="55">
        <v>-0.28339999999999999</v>
      </c>
      <c r="LA35" s="55">
        <v>-0.73899999999999999</v>
      </c>
      <c r="LB35" s="55">
        <v>-0.98950000000000005</v>
      </c>
      <c r="LC35" s="55">
        <v>-0.80469999999999997</v>
      </c>
      <c r="LD35" s="55">
        <v>-0.75239999999999996</v>
      </c>
      <c r="LE35" s="55">
        <v>-0.77170000000000005</v>
      </c>
      <c r="LF35" s="55">
        <v>-0.87250000000000005</v>
      </c>
      <c r="LG35" s="55">
        <v>-0.72330000000000005</v>
      </c>
      <c r="LH35" s="55">
        <v>-0.27950000000000003</v>
      </c>
      <c r="LI35" s="55">
        <v>-0.82499999999999996</v>
      </c>
      <c r="LJ35" s="55">
        <v>-0.66059999999999997</v>
      </c>
      <c r="LK35" s="55">
        <v>-0.79800000000000004</v>
      </c>
      <c r="LL35" s="55">
        <v>-0.79630000000000001</v>
      </c>
      <c r="LM35" s="55">
        <v>-0.72599999999999998</v>
      </c>
      <c r="LN35" s="55">
        <v>-0.79530000000000001</v>
      </c>
      <c r="LO35" s="55">
        <v>-0.75980000000000003</v>
      </c>
      <c r="LP35" s="55">
        <v>-0.76239999999999997</v>
      </c>
      <c r="LQ35" s="55">
        <v>-0.69979999999999998</v>
      </c>
      <c r="LR35" s="55">
        <v>-0.76170000000000004</v>
      </c>
      <c r="LS35" s="55">
        <v>-0.80610000000000004</v>
      </c>
      <c r="LT35" s="55">
        <v>-0.81320000000000003</v>
      </c>
      <c r="LU35" s="55">
        <v>-0.79420000000000002</v>
      </c>
      <c r="LV35" s="55">
        <v>-0.77229999999999999</v>
      </c>
      <c r="LW35" s="55">
        <v>-0.74939999999999996</v>
      </c>
      <c r="LX35" s="55">
        <v>-0.6462</v>
      </c>
      <c r="LY35" s="55">
        <v>-0.71889999999999998</v>
      </c>
      <c r="LZ35" s="55">
        <v>-0.76339999999999997</v>
      </c>
      <c r="MA35" s="55">
        <v>-0.75980000000000003</v>
      </c>
      <c r="MB35" s="55">
        <v>-0.76270000000000004</v>
      </c>
      <c r="MC35" s="55">
        <v>-0.73760000000000003</v>
      </c>
      <c r="MD35" s="55">
        <v>-0.69079999999999997</v>
      </c>
      <c r="ME35" s="55">
        <v>-0.68589999999999995</v>
      </c>
      <c r="MF35" s="55">
        <v>-0.74119999999999997</v>
      </c>
      <c r="MG35" s="55">
        <v>-0.81879999999999997</v>
      </c>
      <c r="MH35" s="55">
        <v>-0.81100000000000005</v>
      </c>
      <c r="MI35" s="55">
        <v>-0.73550000000000004</v>
      </c>
      <c r="MJ35" s="55">
        <v>-0.74650000000000005</v>
      </c>
      <c r="MK35" s="55">
        <v>-0.68430000000000002</v>
      </c>
      <c r="ML35" s="55">
        <v>-0.66390000000000005</v>
      </c>
      <c r="MM35" s="55">
        <v>-0.90620000000000001</v>
      </c>
      <c r="MN35" s="55">
        <v>-0.92969999999999997</v>
      </c>
      <c r="MO35" s="55">
        <v>-0.84799999999999998</v>
      </c>
      <c r="MP35" s="55">
        <v>-0.71399999999999997</v>
      </c>
      <c r="MQ35" s="55">
        <v>-0.65410000000000001</v>
      </c>
      <c r="MR35" s="55">
        <v>-0.60760000000000003</v>
      </c>
      <c r="MS35" s="55">
        <v>-0.61140000000000005</v>
      </c>
      <c r="MT35" s="55">
        <v>-0.88239999999999996</v>
      </c>
      <c r="MU35" s="55">
        <v>-0.68489999999999995</v>
      </c>
      <c r="MV35" s="55">
        <v>-0.69699999999999995</v>
      </c>
      <c r="MW35" s="55">
        <v>-0.7147</v>
      </c>
      <c r="MX35" s="55">
        <v>-0.77569999999999995</v>
      </c>
      <c r="MY35" s="55">
        <v>-0.75570000000000004</v>
      </c>
      <c r="MZ35" s="55">
        <v>-0.68369999999999997</v>
      </c>
      <c r="NA35" s="55">
        <v>-0.34499999999999997</v>
      </c>
      <c r="NB35" s="55">
        <v>-0.57050000000000001</v>
      </c>
      <c r="NC35" s="55">
        <v>-0.67349999999999999</v>
      </c>
      <c r="ND35" s="55">
        <v>-0.65629999999999999</v>
      </c>
      <c r="NE35" s="55">
        <v>-0.92759999999999998</v>
      </c>
      <c r="NF35" s="55">
        <v>-0.66200000000000003</v>
      </c>
      <c r="NG35" s="55">
        <v>-0.56940000000000002</v>
      </c>
      <c r="NH35" s="55">
        <v>-0.59450000000000003</v>
      </c>
      <c r="NI35" s="55">
        <v>-0.75019999999999998</v>
      </c>
      <c r="NJ35" s="55">
        <v>-0.63019999999999998</v>
      </c>
      <c r="NK35" s="55">
        <v>-0.39800000000000002</v>
      </c>
      <c r="NL35" s="55">
        <v>-0.57230000000000003</v>
      </c>
      <c r="NM35" s="55">
        <v>-0.52310000000000001</v>
      </c>
      <c r="NN35" s="55">
        <v>-0.47599999999999998</v>
      </c>
      <c r="NO35" s="55">
        <v>-0.6089</v>
      </c>
      <c r="NP35" s="55">
        <v>-0.59240000000000004</v>
      </c>
      <c r="NQ35" s="55">
        <v>-0.61980000000000002</v>
      </c>
      <c r="NR35" s="55">
        <v>-0.47289999999999999</v>
      </c>
      <c r="NS35" s="55">
        <v>-0.56200000000000006</v>
      </c>
      <c r="NT35" s="55">
        <v>-0.49719999999999998</v>
      </c>
      <c r="NU35" s="55">
        <v>-0.51819999999999999</v>
      </c>
      <c r="NV35" s="55">
        <v>-0.57120000000000004</v>
      </c>
      <c r="NW35" s="55">
        <v>-0.62739999999999996</v>
      </c>
      <c r="NX35" s="55">
        <v>-0.53410000000000002</v>
      </c>
      <c r="NY35" s="55">
        <v>-0.49580000000000002</v>
      </c>
      <c r="NZ35" s="55">
        <v>-0.37059999999999998</v>
      </c>
      <c r="OA35" s="55">
        <v>-0.48099999999999998</v>
      </c>
      <c r="OB35" s="55">
        <v>-0.4345</v>
      </c>
      <c r="OC35" s="55">
        <v>-0.45119999999999999</v>
      </c>
      <c r="OD35" s="55">
        <v>-0.55879999999999996</v>
      </c>
      <c r="OE35" s="55">
        <v>-0.63539999999999996</v>
      </c>
      <c r="OF35" s="55">
        <v>-0.46560000000000001</v>
      </c>
      <c r="OG35" s="55">
        <v>-0.55649999999999999</v>
      </c>
      <c r="OH35" s="55">
        <v>-0.46920000000000001</v>
      </c>
      <c r="OI35" s="55">
        <v>-0.41160000000000002</v>
      </c>
      <c r="OJ35" s="55">
        <v>-0.41489999999999999</v>
      </c>
      <c r="OK35" s="55">
        <v>-0.43080000000000002</v>
      </c>
      <c r="OL35" s="55">
        <v>-0.47170000000000001</v>
      </c>
      <c r="OM35" s="55">
        <v>-0.60409999999999997</v>
      </c>
      <c r="ON35" s="55">
        <v>-0.46550000000000002</v>
      </c>
      <c r="OO35" s="55">
        <v>-0.31940000000000002</v>
      </c>
      <c r="OP35" s="55">
        <v>-0.41139999999999999</v>
      </c>
      <c r="OQ35" s="55">
        <v>-0.4793</v>
      </c>
      <c r="OR35" s="55">
        <v>-0.3982</v>
      </c>
      <c r="OS35" s="55">
        <v>-0.33800000000000002</v>
      </c>
      <c r="OT35" s="55">
        <v>-0.56420000000000003</v>
      </c>
      <c r="OU35" s="54">
        <v>-0.49</v>
      </c>
      <c r="OV35" s="55">
        <v>-0.41589999999999999</v>
      </c>
      <c r="OW35" s="55">
        <v>-0.46800000000000003</v>
      </c>
      <c r="OX35" s="55">
        <v>-0.316</v>
      </c>
      <c r="OY35" s="55">
        <v>-0.25890000000000002</v>
      </c>
      <c r="OZ35" s="55">
        <v>-0.37780000000000002</v>
      </c>
      <c r="PA35" s="55">
        <v>-0.34520000000000001</v>
      </c>
      <c r="PB35" s="55">
        <v>-0.34310000000000002</v>
      </c>
      <c r="PC35" s="55">
        <v>-0.41839999999999999</v>
      </c>
      <c r="PD35" s="55">
        <v>-0.37640000000000001</v>
      </c>
      <c r="PE35" s="55">
        <v>-0.30420000000000003</v>
      </c>
      <c r="PF35" s="55">
        <v>-0.54049999999999998</v>
      </c>
      <c r="PG35" s="55">
        <v>-0.52359999999999995</v>
      </c>
      <c r="PH35" s="55">
        <v>-0.55359999999999998</v>
      </c>
      <c r="PI35" s="55">
        <v>-0.50649999999999995</v>
      </c>
      <c r="PJ35" s="55">
        <v>-0.33429999999999999</v>
      </c>
      <c r="PK35" s="55">
        <v>-0.82809999999999995</v>
      </c>
      <c r="PL35" s="55">
        <v>-0.51160000000000005</v>
      </c>
      <c r="PM35" s="55">
        <v>-0.47910000000000003</v>
      </c>
      <c r="PN35" s="55">
        <v>-0.3226</v>
      </c>
      <c r="PO35" s="55">
        <v>-0.51070000000000004</v>
      </c>
      <c r="PP35" s="55">
        <v>-0.4743</v>
      </c>
      <c r="PQ35" s="55">
        <v>-0.30559999999999998</v>
      </c>
      <c r="PR35" s="55">
        <v>-0.3992</v>
      </c>
      <c r="PS35" s="55">
        <v>-0.37680000000000002</v>
      </c>
      <c r="PT35" s="55">
        <v>-0.43469999999999998</v>
      </c>
      <c r="PU35" s="55">
        <v>-0.2883</v>
      </c>
      <c r="PV35" s="55">
        <v>-0.20119999999999999</v>
      </c>
      <c r="PW35" s="55">
        <v>-0.36359999999999998</v>
      </c>
      <c r="PX35" s="55">
        <v>-0.39860000000000001</v>
      </c>
      <c r="PY35" s="55">
        <v>-0.28520000000000001</v>
      </c>
      <c r="PZ35" s="55">
        <v>-0.22839999999999999</v>
      </c>
      <c r="QA35" s="55">
        <v>-0.50419999999999998</v>
      </c>
      <c r="QB35" s="55">
        <v>-0.42399999999999999</v>
      </c>
      <c r="QC35" s="55">
        <v>-0.34360000000000002</v>
      </c>
      <c r="QD35" s="55">
        <v>-0.30120000000000002</v>
      </c>
      <c r="QE35" s="55">
        <v>-0.40350000000000003</v>
      </c>
      <c r="QF35" s="55">
        <v>-0.3679</v>
      </c>
      <c r="QG35" s="55">
        <v>-0.4446</v>
      </c>
      <c r="QH35" s="55">
        <v>-0.2969</v>
      </c>
      <c r="QI35" s="55">
        <v>-0.35859999999999997</v>
      </c>
      <c r="QJ35" s="55">
        <v>-0.41549999999999998</v>
      </c>
      <c r="QK35" s="55">
        <v>-0.33119999999999999</v>
      </c>
      <c r="QL35" s="55">
        <v>-0.33379999999999999</v>
      </c>
      <c r="QM35" s="55">
        <v>-0.30380000000000001</v>
      </c>
      <c r="QN35" s="55">
        <v>-0.38869999999999999</v>
      </c>
      <c r="QO35" s="55">
        <v>-0.372</v>
      </c>
      <c r="QP35" s="55">
        <v>-0.34860000000000002</v>
      </c>
      <c r="QQ35" s="55">
        <v>-0.39460000000000001</v>
      </c>
      <c r="QR35" s="55">
        <v>-0.39829999999999999</v>
      </c>
      <c r="QS35" s="55">
        <v>-0.26629999999999998</v>
      </c>
      <c r="QT35" s="55">
        <v>-0.1731</v>
      </c>
      <c r="QU35" s="55">
        <v>-0.32090000000000002</v>
      </c>
      <c r="QV35" s="55">
        <v>-0.5645</v>
      </c>
      <c r="QW35" s="55">
        <v>-0.14149999999999999</v>
      </c>
      <c r="QX35" s="55">
        <v>-0.28810000000000002</v>
      </c>
      <c r="QY35" s="55">
        <v>-0.16350000000000001</v>
      </c>
      <c r="QZ35" s="54">
        <v>-0.33</v>
      </c>
      <c r="RA35" s="55">
        <v>-0.32990000000000003</v>
      </c>
      <c r="RB35" s="55">
        <v>-0.1719</v>
      </c>
      <c r="RC35" s="55">
        <v>-4.5600000000000002E-2</v>
      </c>
      <c r="RD35" s="55">
        <v>-0.41110000000000002</v>
      </c>
      <c r="RE35" s="55">
        <v>-0.2364</v>
      </c>
      <c r="RF35" s="55">
        <v>-0.35770000000000002</v>
      </c>
      <c r="RG35" s="55">
        <v>-0.26450000000000001</v>
      </c>
      <c r="RH35" s="55">
        <v>-0.2208</v>
      </c>
      <c r="RI35" s="55">
        <v>-0.2016</v>
      </c>
      <c r="RJ35" s="55">
        <v>-0.2913</v>
      </c>
      <c r="RK35" s="55">
        <v>-0.34660000000000002</v>
      </c>
      <c r="RL35" s="55">
        <v>-0.32779999999999998</v>
      </c>
      <c r="RM35" s="55">
        <v>-0.33250000000000002</v>
      </c>
      <c r="RN35" s="55">
        <v>-0.3695</v>
      </c>
      <c r="RO35" s="55">
        <v>-0.25140000000000001</v>
      </c>
      <c r="RP35" s="55">
        <v>-0.57199999999999995</v>
      </c>
      <c r="RQ35" s="55">
        <v>-0.23710000000000001</v>
      </c>
      <c r="RR35" s="55">
        <v>-0.2697</v>
      </c>
      <c r="RS35" s="55">
        <v>-0.20899999999999999</v>
      </c>
      <c r="RT35" s="55">
        <v>-0.157</v>
      </c>
      <c r="RU35" s="55">
        <v>-0.15620000000000001</v>
      </c>
      <c r="RV35" s="55">
        <v>-0.19220000000000001</v>
      </c>
      <c r="RW35" s="55">
        <v>0.15529999999999999</v>
      </c>
      <c r="RX35" s="55">
        <v>-0.28270000000000001</v>
      </c>
      <c r="RY35" s="55">
        <v>-0.37490000000000001</v>
      </c>
      <c r="RZ35" s="55">
        <v>-0.1895</v>
      </c>
      <c r="SA35" s="55">
        <v>-0.18940000000000001</v>
      </c>
      <c r="SB35" s="55">
        <v>-0.14369999999999999</v>
      </c>
      <c r="SC35" s="55">
        <v>-0.19009999999999999</v>
      </c>
      <c r="SD35" s="55">
        <v>-0.2039</v>
      </c>
      <c r="SE35" s="55">
        <v>-0.2074</v>
      </c>
      <c r="SF35" s="55">
        <v>-0.71479999999999999</v>
      </c>
      <c r="SG35" s="55">
        <v>-0.23710000000000001</v>
      </c>
      <c r="SH35" s="55">
        <v>-0.24229999999999999</v>
      </c>
      <c r="SI35" s="55">
        <v>-0.18129999999999999</v>
      </c>
      <c r="SJ35" s="55">
        <v>-0.1656</v>
      </c>
      <c r="SK35" s="55">
        <v>-0.36420000000000002</v>
      </c>
      <c r="SL35" s="55">
        <v>0.15840000000000001</v>
      </c>
      <c r="SM35" s="55">
        <v>-0.39419999999999999</v>
      </c>
      <c r="SN35" s="55">
        <v>-0.2863</v>
      </c>
      <c r="SO35" s="55">
        <v>-0.20200000000000001</v>
      </c>
      <c r="SP35" s="55">
        <v>-0.23499999999999999</v>
      </c>
      <c r="SQ35" s="55">
        <v>-0.19370000000000001</v>
      </c>
      <c r="SR35" s="55">
        <v>-0.20669999999999999</v>
      </c>
      <c r="SS35" s="55">
        <v>-0.29260000000000003</v>
      </c>
      <c r="ST35" s="55">
        <v>-0.2326</v>
      </c>
      <c r="SU35" s="55">
        <v>-0.16209999999999999</v>
      </c>
      <c r="SV35" s="55">
        <v>-0.15540000000000001</v>
      </c>
      <c r="SW35" s="55">
        <v>-0.1187</v>
      </c>
      <c r="SX35" s="55">
        <v>-0.20269999999999999</v>
      </c>
      <c r="SY35" s="55">
        <v>-0.14230000000000001</v>
      </c>
      <c r="SZ35" s="55">
        <v>-0.1394</v>
      </c>
      <c r="TA35" s="55">
        <v>-0.1295</v>
      </c>
      <c r="TB35" s="55">
        <v>-0.22819999999999999</v>
      </c>
      <c r="TC35" s="55">
        <v>-0.1394</v>
      </c>
      <c r="TD35" s="55">
        <v>-0.17449999999999999</v>
      </c>
      <c r="TE35" s="55">
        <v>-0.1784</v>
      </c>
      <c r="TF35" s="55">
        <v>-0.18540000000000001</v>
      </c>
      <c r="TG35" s="55">
        <v>-0.1439</v>
      </c>
      <c r="TH35" s="55">
        <v>-0.15620000000000001</v>
      </c>
      <c r="TI35" s="55">
        <v>-9.3899999999999997E-2</v>
      </c>
      <c r="TJ35" s="55">
        <v>-0.19400000000000001</v>
      </c>
      <c r="TK35" s="55">
        <v>-0.17899999999999999</v>
      </c>
      <c r="TL35" s="55">
        <v>-0.1991</v>
      </c>
      <c r="TM35" s="55">
        <v>-0.27550000000000002</v>
      </c>
      <c r="TN35" s="55">
        <v>-0.22359999999999999</v>
      </c>
      <c r="TO35" s="55">
        <v>-0.25850000000000001</v>
      </c>
      <c r="TP35" s="55">
        <v>-0.15590000000000001</v>
      </c>
      <c r="TQ35" s="55">
        <v>-0.24410000000000001</v>
      </c>
      <c r="TR35" s="55">
        <v>-0.21149999999999999</v>
      </c>
      <c r="TS35" s="55">
        <v>-0.2636</v>
      </c>
      <c r="TT35" s="55">
        <v>-0.2064</v>
      </c>
      <c r="TU35" s="55">
        <v>-0.35389999999999999</v>
      </c>
      <c r="TV35" s="55">
        <v>-0.25600000000000001</v>
      </c>
      <c r="TW35" s="55">
        <v>-0.31609999999999999</v>
      </c>
      <c r="TX35" s="55">
        <v>-0.2334</v>
      </c>
      <c r="TY35" s="55">
        <v>-0.32369999999999999</v>
      </c>
      <c r="TZ35" s="55">
        <v>-0.22040000000000001</v>
      </c>
      <c r="UA35" s="55">
        <v>-0.16669999999999999</v>
      </c>
      <c r="UB35" s="55">
        <v>-0.2324</v>
      </c>
      <c r="UC35" s="55">
        <v>-0.2361</v>
      </c>
      <c r="UD35" s="55">
        <v>-0.26300000000000001</v>
      </c>
      <c r="UE35" s="55">
        <v>-0.1993</v>
      </c>
      <c r="UF35" s="55">
        <v>-0.1739</v>
      </c>
      <c r="UG35" s="55">
        <v>-0.22570000000000001</v>
      </c>
      <c r="UH35" s="55">
        <v>-0.2379</v>
      </c>
      <c r="UI35" s="55">
        <v>-0.19320000000000001</v>
      </c>
      <c r="UJ35" s="55">
        <v>-0.19550000000000001</v>
      </c>
      <c r="UK35" s="55">
        <v>-0.16339999999999999</v>
      </c>
      <c r="UL35" s="55">
        <v>-0.18029999999999999</v>
      </c>
      <c r="UM35" s="55">
        <v>-0.25430000000000003</v>
      </c>
      <c r="UN35" s="55">
        <v>-0.2074</v>
      </c>
      <c r="UO35" s="55">
        <v>-0.36159999999999998</v>
      </c>
      <c r="UP35" s="55">
        <v>-0.48959999999999998</v>
      </c>
      <c r="UQ35" s="55">
        <v>-6.0900000000000003E-2</v>
      </c>
      <c r="UR35" s="55">
        <v>-0.47310000000000002</v>
      </c>
      <c r="US35" s="55">
        <v>-2.8199999999999999E-2</v>
      </c>
      <c r="UT35" s="55">
        <v>-8.2600000000000007E-2</v>
      </c>
      <c r="UU35" s="55">
        <v>-0.20319999999999999</v>
      </c>
      <c r="UV35" s="55">
        <v>-7.9000000000000008E-3</v>
      </c>
      <c r="UW35" s="55">
        <v>0.22670000000000001</v>
      </c>
      <c r="UX35" s="55">
        <v>-0.32979999999999998</v>
      </c>
      <c r="UY35" s="55">
        <v>-0.2964</v>
      </c>
      <c r="UZ35" s="55">
        <v>-0.33339999999999997</v>
      </c>
      <c r="VA35" s="55">
        <v>-0.23860000000000001</v>
      </c>
      <c r="VB35" s="55">
        <v>-0.2298</v>
      </c>
      <c r="VC35" s="55">
        <v>-0.20680000000000001</v>
      </c>
      <c r="VD35" s="55">
        <v>-0.26960000000000001</v>
      </c>
      <c r="VE35" s="55">
        <v>-0.34179999999999999</v>
      </c>
      <c r="VF35" s="55">
        <v>-0.2737</v>
      </c>
      <c r="VG35" s="55">
        <v>-0.27939999999999998</v>
      </c>
      <c r="VH35" s="55">
        <v>-0.22459999999999999</v>
      </c>
      <c r="VI35" s="55">
        <v>-0.18240000000000001</v>
      </c>
      <c r="VJ35" s="55">
        <v>-0.129</v>
      </c>
      <c r="VK35" s="55">
        <v>-0.26779999999999998</v>
      </c>
      <c r="VL35" s="55">
        <v>-0.28270000000000001</v>
      </c>
      <c r="VM35" s="55">
        <v>-0.37119999999999997</v>
      </c>
      <c r="VN35" s="55">
        <v>-0.29099999999999998</v>
      </c>
      <c r="VO35" s="55">
        <v>-0.2099</v>
      </c>
      <c r="VP35" s="55">
        <v>-0.21410000000000001</v>
      </c>
      <c r="VQ35" s="55">
        <v>-0.15140000000000001</v>
      </c>
      <c r="VR35" s="55">
        <v>-0.2757</v>
      </c>
      <c r="VS35" s="55">
        <v>-0.2601</v>
      </c>
      <c r="VT35" s="55">
        <v>-0.19750000000000001</v>
      </c>
      <c r="VU35" s="55">
        <v>-0.1714</v>
      </c>
      <c r="VV35" s="55">
        <v>-0.2278</v>
      </c>
      <c r="VW35" s="55">
        <v>-0.17380000000000001</v>
      </c>
      <c r="VX35" s="55">
        <v>-0.1331</v>
      </c>
      <c r="VY35" s="54">
        <v>-0.04</v>
      </c>
      <c r="VZ35" s="55">
        <v>-0.2747</v>
      </c>
      <c r="WA35" s="55">
        <v>-0.27300000000000002</v>
      </c>
      <c r="WB35" s="55">
        <v>-0.22670000000000001</v>
      </c>
      <c r="WC35" s="55">
        <v>-0.22509999999999999</v>
      </c>
      <c r="WD35" s="55">
        <v>-0.21199999999999999</v>
      </c>
      <c r="WE35" s="55">
        <v>-0.22520000000000001</v>
      </c>
      <c r="WF35" s="55">
        <v>-0.2747</v>
      </c>
      <c r="WG35" s="55">
        <v>-0.3448</v>
      </c>
      <c r="WH35" s="55">
        <v>-0.1232</v>
      </c>
      <c r="WI35" s="55">
        <v>-0.11550000000000001</v>
      </c>
      <c r="WJ35" s="55">
        <v>-0.13730000000000001</v>
      </c>
      <c r="WK35" s="55">
        <v>-0.25940000000000002</v>
      </c>
      <c r="WL35" s="55">
        <v>-3.9699999999999999E-2</v>
      </c>
      <c r="WM35" s="55">
        <v>-0.20150000000000001</v>
      </c>
      <c r="WN35" s="55">
        <v>-0.17630000000000001</v>
      </c>
      <c r="WO35" s="55">
        <v>-0.18429999999999999</v>
      </c>
      <c r="WP35" s="55">
        <v>-0.21310000000000001</v>
      </c>
      <c r="WQ35" s="55">
        <v>-0.19040000000000001</v>
      </c>
      <c r="WR35" s="55">
        <v>-0.1653</v>
      </c>
      <c r="WS35" s="55">
        <v>-0.20599999999999999</v>
      </c>
      <c r="WT35" s="55">
        <v>-0.35460000000000003</v>
      </c>
      <c r="WU35" s="55">
        <v>-0.29749999999999999</v>
      </c>
      <c r="WV35" s="55">
        <v>-0.1545</v>
      </c>
      <c r="WW35" s="55">
        <v>0.31209999999999999</v>
      </c>
      <c r="WX35" s="55">
        <v>-0.42049999999999998</v>
      </c>
      <c r="WY35" s="55">
        <v>-0.30719999999999997</v>
      </c>
      <c r="WZ35" s="55">
        <v>-0.42059999999999997</v>
      </c>
      <c r="XA35" s="55">
        <v>-0.32540000000000002</v>
      </c>
      <c r="XB35" s="55">
        <v>-0.31559999999999999</v>
      </c>
      <c r="XC35" s="55">
        <v>-0.28649999999999998</v>
      </c>
      <c r="XD35" s="55">
        <v>-0.2165</v>
      </c>
      <c r="XE35" s="55">
        <v>-0.1981</v>
      </c>
      <c r="XF35" s="55">
        <v>-0.2261</v>
      </c>
      <c r="XG35" s="55">
        <v>-0.26769999999999999</v>
      </c>
      <c r="XH35" s="55">
        <v>-0.48859999999999998</v>
      </c>
      <c r="XI35" s="54">
        <v>-0.13</v>
      </c>
      <c r="XJ35" s="55">
        <v>-0.1328</v>
      </c>
      <c r="XK35" s="55">
        <v>9.3899999999999997E-2</v>
      </c>
      <c r="XL35" s="55">
        <v>-0.2026</v>
      </c>
      <c r="XM35" s="55">
        <v>-0.20419999999999999</v>
      </c>
      <c r="XN35" s="55">
        <v>-0.13420000000000001</v>
      </c>
      <c r="XO35" s="55">
        <v>-0.29430000000000001</v>
      </c>
      <c r="XP35" s="55">
        <v>-0.25159999999999999</v>
      </c>
      <c r="XQ35" s="55">
        <v>-0.1759</v>
      </c>
      <c r="XR35" s="55">
        <v>-0.19570000000000001</v>
      </c>
      <c r="XS35" s="55">
        <v>-0.23280000000000001</v>
      </c>
      <c r="XT35" s="55">
        <v>-0.19589999999999999</v>
      </c>
      <c r="XU35" s="55">
        <v>-0.19059999999999999</v>
      </c>
      <c r="XV35" s="55">
        <v>-0.1855</v>
      </c>
      <c r="XW35" s="55">
        <v>-0.22539999999999999</v>
      </c>
      <c r="XX35" s="55">
        <v>-0.23089999999999999</v>
      </c>
      <c r="XY35" s="55">
        <v>-0.35659999999999997</v>
      </c>
      <c r="XZ35" s="55">
        <v>-0.30449999999999999</v>
      </c>
      <c r="YA35" s="55">
        <v>-0.24399999999999999</v>
      </c>
      <c r="YB35" s="55">
        <v>-9.6100000000000005E-2</v>
      </c>
      <c r="YC35" s="55">
        <v>-0.29930000000000001</v>
      </c>
      <c r="YD35" s="55">
        <v>-0.34139999999999998</v>
      </c>
      <c r="YE35" s="55">
        <v>-0.315</v>
      </c>
      <c r="YF35" s="55">
        <v>-0.31090000000000001</v>
      </c>
      <c r="YG35" s="55">
        <v>-0.27710000000000001</v>
      </c>
      <c r="YH35" s="55">
        <v>-0.2311</v>
      </c>
      <c r="YI35" s="55">
        <v>-0.30030000000000001</v>
      </c>
      <c r="YJ35" s="55">
        <v>-0.34870000000000001</v>
      </c>
      <c r="YK35" s="55">
        <v>-0.3246</v>
      </c>
    </row>
    <row r="36" spans="1:661" x14ac:dyDescent="0.35">
      <c r="A36" s="66" t="s">
        <v>26</v>
      </c>
      <c r="B36" s="66" t="s">
        <v>46</v>
      </c>
      <c r="C36" s="54">
        <v>0</v>
      </c>
      <c r="D36" s="54">
        <v>7.0000000000000007E-2</v>
      </c>
      <c r="E36" s="54">
        <v>0.05</v>
      </c>
      <c r="F36" s="54">
        <v>-7.0000000000000007E-2</v>
      </c>
      <c r="G36" s="54">
        <v>-0.01</v>
      </c>
      <c r="H36" s="54">
        <v>0.11</v>
      </c>
      <c r="I36" s="54">
        <v>0.04</v>
      </c>
      <c r="J36" s="54">
        <v>0.01</v>
      </c>
      <c r="K36" s="54">
        <v>0.01</v>
      </c>
      <c r="L36" s="54">
        <v>0.05</v>
      </c>
      <c r="M36" s="54">
        <v>-0.02</v>
      </c>
      <c r="N36" s="54">
        <v>0.26</v>
      </c>
      <c r="O36" s="54">
        <v>-0.01</v>
      </c>
      <c r="P36" s="54">
        <v>0.13</v>
      </c>
      <c r="Q36" s="54">
        <v>-0.04</v>
      </c>
      <c r="R36" s="54">
        <v>-0.05</v>
      </c>
      <c r="S36" s="54">
        <v>0.04</v>
      </c>
      <c r="T36" s="54">
        <v>-0.06</v>
      </c>
      <c r="U36" s="54">
        <v>-0.05</v>
      </c>
      <c r="V36" s="54">
        <v>0.13</v>
      </c>
      <c r="W36" s="54">
        <v>-0.13</v>
      </c>
      <c r="X36" s="54">
        <v>-0.22</v>
      </c>
      <c r="Y36" s="54">
        <v>-0.25</v>
      </c>
      <c r="Z36" s="54">
        <v>-0.41</v>
      </c>
      <c r="AA36" s="54">
        <v>-0.52</v>
      </c>
      <c r="AB36" s="54">
        <v>-0.41</v>
      </c>
      <c r="AC36" s="54">
        <v>-0.53</v>
      </c>
      <c r="AD36" s="54">
        <v>-0.76</v>
      </c>
      <c r="AE36" s="54">
        <v>-1</v>
      </c>
      <c r="AF36" s="54">
        <v>-1</v>
      </c>
      <c r="AG36" s="54">
        <v>-1</v>
      </c>
      <c r="AH36" s="54">
        <v>-1</v>
      </c>
      <c r="AI36" s="54">
        <v>-1</v>
      </c>
      <c r="AJ36" s="54">
        <v>-1</v>
      </c>
      <c r="AK36" s="54">
        <v>-1</v>
      </c>
      <c r="AL36" s="54">
        <v>-1</v>
      </c>
      <c r="AM36" s="54">
        <v>-1</v>
      </c>
      <c r="AN36" s="54">
        <v>-1</v>
      </c>
      <c r="AO36" s="54">
        <v>-1</v>
      </c>
      <c r="AP36" s="54">
        <v>-1</v>
      </c>
      <c r="AQ36" s="54">
        <v>-1</v>
      </c>
      <c r="AR36" s="54">
        <v>-1</v>
      </c>
      <c r="AS36" s="54">
        <v>-1</v>
      </c>
      <c r="AT36" s="54">
        <v>-1</v>
      </c>
      <c r="AU36" s="54">
        <v>-1</v>
      </c>
      <c r="AV36" s="54">
        <v>-1</v>
      </c>
      <c r="AW36" s="54">
        <v>-1</v>
      </c>
      <c r="AX36" s="54">
        <v>-1</v>
      </c>
      <c r="AY36" s="54">
        <v>-1</v>
      </c>
      <c r="AZ36" s="54">
        <v>-1</v>
      </c>
      <c r="BA36" s="54">
        <v>-1</v>
      </c>
      <c r="BB36" s="54">
        <v>-1</v>
      </c>
      <c r="BC36" s="54">
        <v>-1</v>
      </c>
      <c r="BD36" s="54">
        <v>-1</v>
      </c>
      <c r="BE36" s="54">
        <v>-1</v>
      </c>
      <c r="BF36" s="54">
        <v>-1</v>
      </c>
      <c r="BG36" s="54">
        <v>-1</v>
      </c>
      <c r="BH36" s="54">
        <v>-1</v>
      </c>
      <c r="BI36" s="54">
        <v>-1</v>
      </c>
      <c r="BJ36" s="54">
        <v>-1</v>
      </c>
      <c r="BK36" s="54">
        <v>-1</v>
      </c>
      <c r="BL36" s="54">
        <v>-1</v>
      </c>
      <c r="BM36" s="54">
        <v>-1</v>
      </c>
      <c r="BN36" s="54">
        <v>-1</v>
      </c>
      <c r="BO36" s="54">
        <v>-1</v>
      </c>
      <c r="BP36" s="54">
        <v>-1</v>
      </c>
      <c r="BQ36" s="54">
        <v>-1</v>
      </c>
      <c r="BR36" s="54">
        <v>-1</v>
      </c>
      <c r="BS36" s="54">
        <v>-1</v>
      </c>
      <c r="BT36" s="54">
        <v>-1</v>
      </c>
      <c r="BU36" s="54">
        <v>-1</v>
      </c>
      <c r="BV36" s="54">
        <v>-1</v>
      </c>
      <c r="BW36" s="54">
        <v>-1</v>
      </c>
      <c r="BX36" s="54">
        <v>-1</v>
      </c>
      <c r="BY36" s="54">
        <v>-1</v>
      </c>
      <c r="BZ36" s="54">
        <v>-1</v>
      </c>
      <c r="CA36" s="54">
        <v>-1</v>
      </c>
      <c r="CB36" s="54">
        <v>-1</v>
      </c>
      <c r="CC36" s="54">
        <v>-1</v>
      </c>
      <c r="CD36" s="54">
        <v>-1</v>
      </c>
      <c r="CE36" s="54">
        <v>-1</v>
      </c>
      <c r="CF36" s="54">
        <v>-1</v>
      </c>
      <c r="CG36" s="54">
        <v>-1</v>
      </c>
      <c r="CH36" s="54">
        <v>-1</v>
      </c>
      <c r="CI36" s="55">
        <v>-0.99960000000000004</v>
      </c>
      <c r="CJ36" s="55">
        <v>-0.99890000000000001</v>
      </c>
      <c r="CK36" s="55">
        <v>-0.99880000000000002</v>
      </c>
      <c r="CL36" s="55">
        <v>-0.99819999999999998</v>
      </c>
      <c r="CM36" s="55">
        <v>-0.99850000000000005</v>
      </c>
      <c r="CN36" s="55">
        <v>-0.99850000000000005</v>
      </c>
      <c r="CO36" s="55">
        <v>-0.99780000000000002</v>
      </c>
      <c r="CP36" s="55">
        <v>-0.99939999999999996</v>
      </c>
      <c r="CQ36" s="55">
        <v>-0.99929999999999997</v>
      </c>
      <c r="CR36" s="55">
        <v>-0.99890000000000001</v>
      </c>
      <c r="CS36" s="55">
        <v>-0.99850000000000005</v>
      </c>
      <c r="CT36" s="54">
        <v>-1</v>
      </c>
      <c r="CU36" s="55">
        <v>-0.99990000000000001</v>
      </c>
      <c r="CV36" s="54">
        <v>-1</v>
      </c>
      <c r="CW36" s="55">
        <v>-0.99960000000000004</v>
      </c>
      <c r="CX36" s="55">
        <v>-0.99960000000000004</v>
      </c>
      <c r="CY36" s="55">
        <v>-0.99880000000000002</v>
      </c>
      <c r="CZ36" s="55">
        <v>-0.99960000000000004</v>
      </c>
      <c r="DA36" s="54">
        <v>-1</v>
      </c>
      <c r="DB36" s="55">
        <v>-0.99460000000000004</v>
      </c>
      <c r="DC36" s="55">
        <v>-0.99670000000000003</v>
      </c>
      <c r="DD36" s="55">
        <v>-0.99539999999999995</v>
      </c>
      <c r="DE36" s="55">
        <v>-0.99750000000000005</v>
      </c>
      <c r="DF36" s="55">
        <v>-0.99650000000000005</v>
      </c>
      <c r="DG36" s="55">
        <v>-0.99539999999999995</v>
      </c>
      <c r="DH36" s="55">
        <v>-0.9909</v>
      </c>
      <c r="DI36" s="55">
        <v>-0.99070000000000003</v>
      </c>
      <c r="DJ36" s="55">
        <v>-0.86939999999999995</v>
      </c>
      <c r="DK36" s="55">
        <v>-0.85309999999999997</v>
      </c>
      <c r="DL36" s="55">
        <v>-0.82299999999999995</v>
      </c>
      <c r="DM36" s="55">
        <v>-0.89559999999999995</v>
      </c>
      <c r="DN36" s="55">
        <v>-0.78720000000000001</v>
      </c>
      <c r="DO36" s="55">
        <v>-0.77239999999999998</v>
      </c>
      <c r="DP36" s="55">
        <v>-0.82830000000000004</v>
      </c>
      <c r="DQ36" s="55">
        <v>-0.77559999999999996</v>
      </c>
      <c r="DR36" s="55">
        <v>-0.74029999999999996</v>
      </c>
      <c r="DS36" s="55">
        <v>-0.7258</v>
      </c>
      <c r="DT36" s="55">
        <v>-0.71640000000000004</v>
      </c>
      <c r="DU36" s="55">
        <v>-0.71760000000000002</v>
      </c>
      <c r="DV36" s="55">
        <v>-0.72509999999999997</v>
      </c>
      <c r="DW36" s="55">
        <v>-0.6351</v>
      </c>
      <c r="DX36" s="55">
        <v>-0.70920000000000005</v>
      </c>
      <c r="DY36" s="55">
        <v>-0.66259999999999997</v>
      </c>
      <c r="DZ36" s="55">
        <v>-0.68220000000000003</v>
      </c>
      <c r="EA36" s="55">
        <v>-0.61080000000000001</v>
      </c>
      <c r="EB36" s="55">
        <v>-0.57540000000000002</v>
      </c>
      <c r="EC36" s="55">
        <v>-0.61950000000000005</v>
      </c>
      <c r="ED36" s="55">
        <v>-0.65329999999999999</v>
      </c>
      <c r="EE36" s="55">
        <v>-0.72040000000000004</v>
      </c>
      <c r="EF36" s="55">
        <v>-0.66190000000000004</v>
      </c>
      <c r="EG36" s="55">
        <v>-0.61399999999999999</v>
      </c>
      <c r="EH36" s="55">
        <v>-0.3745</v>
      </c>
      <c r="EI36" s="55">
        <v>-0.5423</v>
      </c>
      <c r="EJ36" s="55">
        <v>-0.67900000000000005</v>
      </c>
      <c r="EK36" s="55">
        <v>-0.57699999999999996</v>
      </c>
      <c r="EL36" s="55">
        <v>-0.55389999999999995</v>
      </c>
      <c r="EM36" s="55">
        <v>-0.55959999999999999</v>
      </c>
      <c r="EN36" s="55">
        <v>-0.62309999999999999</v>
      </c>
      <c r="EO36" s="55">
        <v>-0.57369999999999999</v>
      </c>
      <c r="EP36" s="55">
        <v>-0.57720000000000005</v>
      </c>
      <c r="EQ36" s="55">
        <v>-0.501</v>
      </c>
      <c r="ER36" s="55">
        <v>-0.53939999999999999</v>
      </c>
      <c r="ES36" s="55">
        <v>-0.64800000000000002</v>
      </c>
      <c r="ET36" s="55">
        <v>-0.64129999999999998</v>
      </c>
      <c r="EU36" s="55">
        <v>-0.54139999999999999</v>
      </c>
      <c r="EV36" s="55">
        <v>-0.52370000000000005</v>
      </c>
      <c r="EW36" s="55">
        <v>-0.53249999999999997</v>
      </c>
      <c r="EX36" s="55">
        <v>-0.47710000000000002</v>
      </c>
      <c r="EY36" s="55">
        <v>-0.57099999999999995</v>
      </c>
      <c r="EZ36" s="55">
        <v>-0.59989999999999999</v>
      </c>
      <c r="FA36" s="55">
        <v>-0.5524</v>
      </c>
      <c r="FB36" s="55">
        <v>-0.59430000000000005</v>
      </c>
      <c r="FC36" s="55">
        <v>-0.63219999999999998</v>
      </c>
      <c r="FD36" s="55">
        <v>-0.45619999999999999</v>
      </c>
      <c r="FE36" s="55">
        <v>-0.47770000000000001</v>
      </c>
      <c r="FF36" s="55">
        <v>-0.49530000000000002</v>
      </c>
      <c r="FG36" s="55">
        <v>-0.62819999999999998</v>
      </c>
      <c r="FH36" s="55">
        <v>-0.59019999999999995</v>
      </c>
      <c r="FI36" s="55">
        <v>-0.52459999999999996</v>
      </c>
      <c r="FJ36" s="55">
        <v>-0.54139999999999999</v>
      </c>
      <c r="FK36" s="55">
        <v>-0.43609999999999999</v>
      </c>
      <c r="FL36" s="55">
        <v>-0.41739999999999999</v>
      </c>
      <c r="FM36" s="55">
        <v>-0.49149999999999999</v>
      </c>
      <c r="FN36" s="55">
        <v>-0.57969999999999999</v>
      </c>
      <c r="FO36" s="55">
        <v>-0.7329</v>
      </c>
      <c r="FP36" s="55">
        <v>-0.51929999999999998</v>
      </c>
      <c r="FQ36" s="55">
        <v>-0.50780000000000003</v>
      </c>
      <c r="FR36" s="55">
        <v>-0.44490000000000002</v>
      </c>
      <c r="FS36" s="55">
        <v>-0.37740000000000001</v>
      </c>
      <c r="FT36" s="55">
        <v>-0.47510000000000002</v>
      </c>
      <c r="FU36" s="55">
        <v>-0.5776</v>
      </c>
      <c r="FV36" s="55">
        <v>-0.55689999999999995</v>
      </c>
      <c r="FW36" s="55">
        <v>-0.54400000000000004</v>
      </c>
      <c r="FX36" s="55">
        <v>-0.50370000000000004</v>
      </c>
      <c r="FY36" s="55">
        <v>-0.42349999999999999</v>
      </c>
      <c r="FZ36" s="55">
        <v>-0.39279999999999998</v>
      </c>
      <c r="GA36" s="55">
        <v>-0.5141</v>
      </c>
      <c r="GB36" s="55">
        <v>-0.51629999999999998</v>
      </c>
      <c r="GC36" s="55">
        <v>-0.49099999999999999</v>
      </c>
      <c r="GD36" s="55">
        <v>-0.4869</v>
      </c>
      <c r="GE36" s="54">
        <v>-0.42</v>
      </c>
      <c r="GF36" s="55">
        <v>-0.36809999999999998</v>
      </c>
      <c r="GG36" s="55">
        <v>-0.36809999999999998</v>
      </c>
      <c r="GH36" s="55">
        <v>-0.4874</v>
      </c>
      <c r="GI36" s="55">
        <v>-0.51480000000000004</v>
      </c>
      <c r="GJ36" s="55">
        <v>-0.46689999999999998</v>
      </c>
      <c r="GK36" s="55">
        <v>-0.32990000000000003</v>
      </c>
      <c r="GL36" s="55">
        <v>-0.52380000000000004</v>
      </c>
      <c r="GM36" s="55">
        <v>-0.3145</v>
      </c>
      <c r="GN36" s="55">
        <v>-0.42559999999999998</v>
      </c>
      <c r="GO36" s="55">
        <v>-0.43190000000000001</v>
      </c>
      <c r="GP36" s="55">
        <v>-0.57930000000000004</v>
      </c>
      <c r="GQ36" s="54">
        <v>-0.21</v>
      </c>
      <c r="GR36" s="55">
        <v>-0.46500000000000002</v>
      </c>
      <c r="GS36" s="55">
        <v>-0.32700000000000001</v>
      </c>
      <c r="GT36" s="55">
        <v>-0.25040000000000001</v>
      </c>
      <c r="GU36" s="55">
        <v>-0.32779999999999998</v>
      </c>
      <c r="GV36" s="55">
        <v>-0.1003</v>
      </c>
      <c r="GW36" s="55">
        <v>4.5199999999999997E-2</v>
      </c>
      <c r="GX36" s="55">
        <v>-0.54690000000000005</v>
      </c>
      <c r="GY36" s="55">
        <v>-0.46810000000000002</v>
      </c>
      <c r="GZ36" s="55">
        <v>-0.54349999999999998</v>
      </c>
      <c r="HA36" s="55">
        <v>-0.37140000000000001</v>
      </c>
      <c r="HB36" s="55">
        <v>-0.27710000000000001</v>
      </c>
      <c r="HC36" s="55">
        <v>-0.36620000000000003</v>
      </c>
      <c r="HD36" s="55">
        <v>-0.5071</v>
      </c>
      <c r="HE36" s="55">
        <v>-0.50900000000000001</v>
      </c>
      <c r="HF36" s="55">
        <v>-0.46939999999999998</v>
      </c>
      <c r="HG36" s="55">
        <v>-0.41620000000000001</v>
      </c>
      <c r="HH36" s="55">
        <v>-0.40339999999999998</v>
      </c>
      <c r="HI36" s="55">
        <v>-0.32500000000000001</v>
      </c>
      <c r="HJ36" s="55">
        <v>-0.35060000000000002</v>
      </c>
      <c r="HK36" s="55">
        <v>-0.59599999999999997</v>
      </c>
      <c r="HL36" s="55">
        <v>-0.60209999999999997</v>
      </c>
      <c r="HM36" s="55">
        <v>-0.42609999999999998</v>
      </c>
      <c r="HN36" s="55">
        <v>-0.36509999999999998</v>
      </c>
      <c r="HO36" s="55">
        <v>-0.30830000000000002</v>
      </c>
      <c r="HP36" s="55">
        <v>-0.29020000000000001</v>
      </c>
      <c r="HQ36" s="55">
        <v>-0.35010000000000002</v>
      </c>
      <c r="HR36" s="55">
        <v>-0.50629999999999997</v>
      </c>
      <c r="HS36" s="55">
        <v>-0.47810000000000002</v>
      </c>
      <c r="HT36" s="55">
        <v>-0.48770000000000002</v>
      </c>
      <c r="HU36" s="55">
        <v>-0.4047</v>
      </c>
      <c r="HV36" s="55">
        <v>-0.39760000000000001</v>
      </c>
      <c r="HW36" s="55">
        <v>-0.25590000000000002</v>
      </c>
      <c r="HX36" s="55">
        <v>-0.27850000000000003</v>
      </c>
      <c r="HY36" s="55">
        <v>-0.54730000000000001</v>
      </c>
      <c r="HZ36" s="55">
        <v>-0.5302</v>
      </c>
      <c r="IA36" s="55">
        <v>-0.57030000000000003</v>
      </c>
      <c r="IB36" s="55">
        <v>-0.41839999999999999</v>
      </c>
      <c r="IC36" s="55">
        <v>-0.30270000000000002</v>
      </c>
      <c r="ID36" s="55">
        <v>-0.23250000000000001</v>
      </c>
      <c r="IE36" s="55">
        <v>-0.36820000000000003</v>
      </c>
      <c r="IF36" s="55">
        <v>-0.57699999999999996</v>
      </c>
      <c r="IG36" s="55">
        <v>-0.71430000000000005</v>
      </c>
      <c r="IH36" s="55">
        <v>-0.47839999999999999</v>
      </c>
      <c r="II36" s="55">
        <v>-0.36409999999999998</v>
      </c>
      <c r="IJ36" s="55">
        <v>-0.48349999999999999</v>
      </c>
      <c r="IK36" s="55">
        <v>-0.3266</v>
      </c>
      <c r="IL36" s="55">
        <v>-0.40849999999999997</v>
      </c>
      <c r="IM36" s="55">
        <v>-0.63460000000000005</v>
      </c>
      <c r="IN36" s="55">
        <v>-0.57950000000000002</v>
      </c>
      <c r="IO36" s="55">
        <v>-0.53669999999999995</v>
      </c>
      <c r="IP36" s="55">
        <v>-0.43230000000000002</v>
      </c>
      <c r="IQ36" s="55">
        <v>-0.33579999999999999</v>
      </c>
      <c r="IR36" s="55">
        <v>-0.27239999999999998</v>
      </c>
      <c r="IS36" s="55">
        <v>-0.3135</v>
      </c>
      <c r="IT36" s="55">
        <v>-0.70899999999999996</v>
      </c>
      <c r="IU36" s="55">
        <v>-0.62949999999999995</v>
      </c>
      <c r="IV36" s="55">
        <v>-0.59630000000000005</v>
      </c>
      <c r="IW36" s="55">
        <v>-0.45829999999999999</v>
      </c>
      <c r="IX36" s="55">
        <v>-0.59960000000000002</v>
      </c>
      <c r="IY36" s="55">
        <v>-0.56179999999999997</v>
      </c>
      <c r="IZ36" s="55">
        <v>-0.55249999999999999</v>
      </c>
      <c r="JA36" s="55">
        <v>-0.72199999999999998</v>
      </c>
      <c r="JB36" s="55">
        <v>-0.68769999999999998</v>
      </c>
      <c r="JC36" s="55">
        <v>-0.66559999999999997</v>
      </c>
      <c r="JD36" s="55">
        <v>-0.48459999999999998</v>
      </c>
      <c r="JE36" s="55">
        <v>-0.4365</v>
      </c>
      <c r="JF36" s="55">
        <v>-0.34449999999999997</v>
      </c>
      <c r="JG36" s="55">
        <v>-0.45850000000000002</v>
      </c>
      <c r="JH36" s="55">
        <v>-0.6895</v>
      </c>
      <c r="JI36" s="55">
        <v>-0.40079999999999999</v>
      </c>
      <c r="JJ36" s="55">
        <v>-0.41499999999999998</v>
      </c>
      <c r="JK36" s="55">
        <v>-0.6633</v>
      </c>
      <c r="JL36" s="55">
        <v>-0.59489999999999998</v>
      </c>
      <c r="JM36" s="55">
        <v>-0.4778</v>
      </c>
      <c r="JN36" s="55">
        <v>-0.4839</v>
      </c>
      <c r="JO36" s="55">
        <v>-0.71419999999999995</v>
      </c>
      <c r="JP36" s="55">
        <v>-0.72709999999999997</v>
      </c>
      <c r="JQ36" s="55">
        <v>-0.71319999999999995</v>
      </c>
      <c r="JR36" s="55">
        <v>-0.69030000000000002</v>
      </c>
      <c r="JS36" s="55">
        <v>-0.53110000000000002</v>
      </c>
      <c r="JT36" s="55">
        <v>-0.49840000000000001</v>
      </c>
      <c r="JU36" s="55">
        <v>-0.51480000000000004</v>
      </c>
      <c r="JV36" s="55">
        <v>-0.78510000000000002</v>
      </c>
      <c r="JW36" s="55">
        <v>-0.7167</v>
      </c>
      <c r="JX36" s="55">
        <v>-0.62129999999999996</v>
      </c>
      <c r="JY36" s="55">
        <v>-0.67879999999999996</v>
      </c>
      <c r="JZ36" s="55">
        <v>-0.67030000000000001</v>
      </c>
      <c r="KA36" s="55">
        <v>-0.53680000000000005</v>
      </c>
      <c r="KB36" s="55">
        <v>-0.34610000000000002</v>
      </c>
      <c r="KC36" s="55">
        <v>-0.75349999999999995</v>
      </c>
      <c r="KD36" s="55">
        <v>-0.65939999999999999</v>
      </c>
      <c r="KE36" s="55">
        <v>-0.76419999999999999</v>
      </c>
      <c r="KF36" s="55">
        <v>-0.74609999999999999</v>
      </c>
      <c r="KG36" s="55">
        <v>-0.61199999999999999</v>
      </c>
      <c r="KH36" s="55">
        <v>-0.79249999999999998</v>
      </c>
      <c r="KI36" s="55">
        <v>-0.628</v>
      </c>
      <c r="KJ36" s="55">
        <v>-0.8054</v>
      </c>
      <c r="KK36" s="55">
        <v>-0.80620000000000003</v>
      </c>
      <c r="KL36" s="55">
        <v>-0.78500000000000003</v>
      </c>
      <c r="KM36" s="55">
        <v>-0.76280000000000003</v>
      </c>
      <c r="KN36" s="55">
        <v>-0.65069999999999995</v>
      </c>
      <c r="KO36" s="55">
        <v>-0.62070000000000003</v>
      </c>
      <c r="KP36" s="55">
        <v>-0.59470000000000001</v>
      </c>
      <c r="KQ36" s="55">
        <v>-0.85960000000000003</v>
      </c>
      <c r="KR36" s="55">
        <v>-0.76590000000000003</v>
      </c>
      <c r="KS36" s="55">
        <v>-0.84470000000000001</v>
      </c>
      <c r="KT36" s="55">
        <v>-0.94259999999999999</v>
      </c>
      <c r="KU36" s="55">
        <v>-0.74719999999999998</v>
      </c>
      <c r="KV36" s="55">
        <v>-0.57340000000000002</v>
      </c>
      <c r="KW36" s="55">
        <v>-0.73809999999999998</v>
      </c>
      <c r="KX36" s="55">
        <v>-0.8286</v>
      </c>
      <c r="KY36" s="55">
        <v>-0.69269999999999998</v>
      </c>
      <c r="KZ36" s="55">
        <v>-5.7000000000000002E-2</v>
      </c>
      <c r="LA36" s="55">
        <v>-0.72589999999999999</v>
      </c>
      <c r="LB36" s="55">
        <v>-0.95089999999999997</v>
      </c>
      <c r="LC36" s="55">
        <v>-0.72299999999999998</v>
      </c>
      <c r="LD36" s="55">
        <v>-0.61860000000000004</v>
      </c>
      <c r="LE36" s="55">
        <v>-0.62250000000000005</v>
      </c>
      <c r="LF36" s="55">
        <v>-0.82369999999999999</v>
      </c>
      <c r="LG36" s="55">
        <v>-0.57940000000000003</v>
      </c>
      <c r="LH36" s="55">
        <v>-7.4899999999999994E-2</v>
      </c>
      <c r="LI36" s="55">
        <v>-0.63529999999999998</v>
      </c>
      <c r="LJ36" s="55">
        <v>-0.55549999999999999</v>
      </c>
      <c r="LK36" s="55">
        <v>-0.67879999999999996</v>
      </c>
      <c r="LL36" s="55">
        <v>-0.76819999999999999</v>
      </c>
      <c r="LM36" s="55">
        <v>-0.76929999999999998</v>
      </c>
      <c r="LN36" s="55">
        <v>-0.75660000000000005</v>
      </c>
      <c r="LO36" s="55">
        <v>-0.73029999999999995</v>
      </c>
      <c r="LP36" s="55">
        <v>-0.65769999999999995</v>
      </c>
      <c r="LQ36" s="55">
        <v>-0.62849999999999995</v>
      </c>
      <c r="LR36" s="55">
        <v>-0.62419999999999998</v>
      </c>
      <c r="LS36" s="55">
        <v>-0.77969999999999995</v>
      </c>
      <c r="LT36" s="55">
        <v>-0.75490000000000002</v>
      </c>
      <c r="LU36" s="55">
        <v>-0.74509999999999998</v>
      </c>
      <c r="LV36" s="55">
        <v>-0.71409999999999996</v>
      </c>
      <c r="LW36" s="55">
        <v>-0.60529999999999995</v>
      </c>
      <c r="LX36" s="55">
        <v>-0.5363</v>
      </c>
      <c r="LY36" s="55">
        <v>-0.55579999999999996</v>
      </c>
      <c r="LZ36" s="55">
        <v>-0.62829999999999997</v>
      </c>
      <c r="MA36" s="55">
        <v>-0.72019999999999995</v>
      </c>
      <c r="MB36" s="55">
        <v>-0.71399999999999997</v>
      </c>
      <c r="MC36" s="55">
        <v>-0.69179999999999997</v>
      </c>
      <c r="MD36" s="55">
        <v>-0.60329999999999995</v>
      </c>
      <c r="ME36" s="55">
        <v>-0.55400000000000005</v>
      </c>
      <c r="MF36" s="55">
        <v>-0.64570000000000005</v>
      </c>
      <c r="MG36" s="55">
        <v>-0.72729999999999995</v>
      </c>
      <c r="MH36" s="55">
        <v>-0.77029999999999998</v>
      </c>
      <c r="MI36" s="55">
        <v>-0.73250000000000004</v>
      </c>
      <c r="MJ36" s="55">
        <v>-0.70379999999999998</v>
      </c>
      <c r="MK36" s="55">
        <v>-0.63590000000000002</v>
      </c>
      <c r="ML36" s="55">
        <v>-0.54949999999999999</v>
      </c>
      <c r="MM36" s="55">
        <v>-0.40860000000000002</v>
      </c>
      <c r="MN36" s="55">
        <v>-0.91559999999999997</v>
      </c>
      <c r="MO36" s="55">
        <v>-0.81679999999999997</v>
      </c>
      <c r="MP36" s="55">
        <v>-0.71830000000000005</v>
      </c>
      <c r="MQ36" s="55">
        <v>-0.61929999999999996</v>
      </c>
      <c r="MR36" s="55">
        <v>-0.53339999999999999</v>
      </c>
      <c r="MS36" s="55">
        <v>-0.52229999999999999</v>
      </c>
      <c r="MT36" s="55">
        <v>-0.82779999999999998</v>
      </c>
      <c r="MU36" s="55">
        <v>-0.72889999999999999</v>
      </c>
      <c r="MV36" s="55">
        <v>-0.83540000000000003</v>
      </c>
      <c r="MW36" s="55">
        <v>-0.68769999999999998</v>
      </c>
      <c r="MX36" s="55">
        <v>-0.63380000000000003</v>
      </c>
      <c r="MY36" s="55">
        <v>-0.66259999999999997</v>
      </c>
      <c r="MZ36" s="55">
        <v>-0.45340000000000003</v>
      </c>
      <c r="NA36" s="55">
        <v>-0.24510000000000001</v>
      </c>
      <c r="NB36" s="55">
        <v>-0.60389999999999999</v>
      </c>
      <c r="NC36" s="55">
        <v>-0.64900000000000002</v>
      </c>
      <c r="ND36" s="55">
        <v>-0.60240000000000005</v>
      </c>
      <c r="NE36" s="55">
        <v>-0.69110000000000005</v>
      </c>
      <c r="NF36" s="55">
        <v>-0.61819999999999997</v>
      </c>
      <c r="NG36" s="55">
        <v>-0.45810000000000001</v>
      </c>
      <c r="NH36" s="55">
        <v>-0.47189999999999999</v>
      </c>
      <c r="NI36" s="55">
        <v>-0.71589999999999998</v>
      </c>
      <c r="NJ36" s="55">
        <v>-0.66749999999999998</v>
      </c>
      <c r="NK36" s="55">
        <v>-0.56599999999999995</v>
      </c>
      <c r="NL36" s="55">
        <v>-0.58040000000000003</v>
      </c>
      <c r="NM36" s="55">
        <v>-0.45490000000000003</v>
      </c>
      <c r="NN36" s="54">
        <v>-0.46</v>
      </c>
      <c r="NO36" s="55">
        <v>-0.46879999999999999</v>
      </c>
      <c r="NP36" s="55">
        <v>-0.67430000000000001</v>
      </c>
      <c r="NQ36" s="55">
        <v>-0.69520000000000004</v>
      </c>
      <c r="NR36" s="55">
        <v>-0.56920000000000004</v>
      </c>
      <c r="NS36" s="55">
        <v>-0.58950000000000002</v>
      </c>
      <c r="NT36" s="55">
        <v>-0.48199999999999998</v>
      </c>
      <c r="NU36" s="55">
        <v>-0.38819999999999999</v>
      </c>
      <c r="NV36" s="55">
        <v>-0.30940000000000001</v>
      </c>
      <c r="NW36" s="55">
        <v>-0.68069999999999997</v>
      </c>
      <c r="NX36" s="55">
        <v>-0.63390000000000002</v>
      </c>
      <c r="NY36" s="55">
        <v>-0.5887</v>
      </c>
      <c r="NZ36" s="55">
        <v>-0.44590000000000002</v>
      </c>
      <c r="OA36" s="55">
        <v>-0.40810000000000002</v>
      </c>
      <c r="OB36" s="55">
        <v>-0.38550000000000001</v>
      </c>
      <c r="OC36" s="55">
        <v>-0.44879999999999998</v>
      </c>
      <c r="OD36" s="55">
        <v>-0.67649999999999999</v>
      </c>
      <c r="OE36" s="55">
        <v>-0.58479999999999999</v>
      </c>
      <c r="OF36" s="55">
        <v>-0.34129999999999999</v>
      </c>
      <c r="OG36" s="55">
        <v>-0.53690000000000004</v>
      </c>
      <c r="OH36" s="55">
        <v>-0.32090000000000002</v>
      </c>
      <c r="OI36" s="55">
        <v>-0.2979</v>
      </c>
      <c r="OJ36" s="55">
        <v>-0.25469999999999998</v>
      </c>
      <c r="OK36" s="55">
        <v>-0.45500000000000002</v>
      </c>
      <c r="OL36" s="55">
        <v>-0.46899999999999997</v>
      </c>
      <c r="OM36" s="55">
        <v>-0.51839999999999997</v>
      </c>
      <c r="ON36" s="55">
        <v>-0.36359999999999998</v>
      </c>
      <c r="OO36" s="55">
        <v>-0.32319999999999999</v>
      </c>
      <c r="OP36" s="55">
        <v>-0.29599999999999999</v>
      </c>
      <c r="OQ36" s="55">
        <v>-0.43609999999999999</v>
      </c>
      <c r="OR36" s="55">
        <v>-0.54930000000000001</v>
      </c>
      <c r="OS36" s="55">
        <v>-0.49659999999999999</v>
      </c>
      <c r="OT36" s="55">
        <v>-0.45789999999999997</v>
      </c>
      <c r="OU36" s="55">
        <v>-0.46510000000000001</v>
      </c>
      <c r="OV36" s="55">
        <v>-0.30570000000000003</v>
      </c>
      <c r="OW36" s="55">
        <v>-0.37430000000000002</v>
      </c>
      <c r="OX36" s="55">
        <v>-0.24410000000000001</v>
      </c>
      <c r="OY36" s="55">
        <v>-0.55930000000000002</v>
      </c>
      <c r="OZ36" s="55">
        <v>-0.52890000000000004</v>
      </c>
      <c r="PA36" s="55">
        <v>-0.48139999999999999</v>
      </c>
      <c r="PB36" s="55">
        <v>-0.42670000000000002</v>
      </c>
      <c r="PC36" s="55">
        <v>-0.23799999999999999</v>
      </c>
      <c r="PD36" s="55">
        <v>-0.22550000000000001</v>
      </c>
      <c r="PE36" s="55">
        <v>-0.496</v>
      </c>
      <c r="PF36" s="55">
        <v>-0.76090000000000002</v>
      </c>
      <c r="PG36" s="55">
        <v>-0.6371</v>
      </c>
      <c r="PH36" s="55">
        <v>-0.5504</v>
      </c>
      <c r="PI36" s="55">
        <v>-0.55049999999999999</v>
      </c>
      <c r="PJ36" s="55">
        <v>-0.48309999999999997</v>
      </c>
      <c r="PK36" s="55">
        <v>-0.72270000000000001</v>
      </c>
      <c r="PL36" s="55">
        <v>-0.35149999999999998</v>
      </c>
      <c r="PM36" s="55">
        <v>-5.3100000000000001E-2</v>
      </c>
      <c r="PN36" s="55">
        <v>-0.1515</v>
      </c>
      <c r="PO36" s="55">
        <v>-0.45040000000000002</v>
      </c>
      <c r="PP36" s="55">
        <v>-0.39200000000000002</v>
      </c>
      <c r="PQ36" s="55">
        <v>-0.21340000000000001</v>
      </c>
      <c r="PR36" s="55">
        <v>-0.1138</v>
      </c>
      <c r="PS36" s="55">
        <v>-0.4269</v>
      </c>
      <c r="PT36" s="55">
        <v>-0.60040000000000004</v>
      </c>
      <c r="PU36" s="55">
        <v>-0.4582</v>
      </c>
      <c r="PV36" s="55">
        <v>-0.45369999999999999</v>
      </c>
      <c r="PW36" s="55">
        <v>-0.46879999999999999</v>
      </c>
      <c r="PX36" s="55">
        <v>-0.26790000000000003</v>
      </c>
      <c r="PY36" s="55">
        <v>-8.0199999999999994E-2</v>
      </c>
      <c r="PZ36" s="55">
        <v>-0.113</v>
      </c>
      <c r="QA36" s="55">
        <v>-0.46639999999999998</v>
      </c>
      <c r="QB36" s="55">
        <v>-0.50719999999999998</v>
      </c>
      <c r="QC36" s="55">
        <v>-0.41460000000000002</v>
      </c>
      <c r="QD36" s="55">
        <v>-0.26250000000000001</v>
      </c>
      <c r="QE36" s="55">
        <v>-0.18529999999999999</v>
      </c>
      <c r="QF36" s="55">
        <v>-0.18859999999999999</v>
      </c>
      <c r="QG36" s="55">
        <v>-0.23949999999999999</v>
      </c>
      <c r="QH36" s="55">
        <v>-0.40429999999999999</v>
      </c>
      <c r="QI36" s="55">
        <v>-0.371</v>
      </c>
      <c r="QJ36" s="55">
        <v>-0.34310000000000002</v>
      </c>
      <c r="QK36" s="55">
        <v>-0.25330000000000003</v>
      </c>
      <c r="QL36" s="55">
        <v>-0.15490000000000001</v>
      </c>
      <c r="QM36" s="55">
        <v>-0.17319999999999999</v>
      </c>
      <c r="QN36" s="55">
        <v>-0.28539999999999999</v>
      </c>
      <c r="QO36" s="55">
        <v>-0.49380000000000002</v>
      </c>
      <c r="QP36" s="55">
        <v>-0.36520000000000002</v>
      </c>
      <c r="QQ36" s="55">
        <v>-0.27760000000000001</v>
      </c>
      <c r="QR36" s="55">
        <v>-0.16600000000000001</v>
      </c>
      <c r="QS36" s="55">
        <v>-1.7000000000000001E-2</v>
      </c>
      <c r="QT36" s="55">
        <v>5.7299999999999997E-2</v>
      </c>
      <c r="QU36" s="55">
        <v>-0.22539999999999999</v>
      </c>
      <c r="QV36" s="55">
        <v>-0.43740000000000001</v>
      </c>
      <c r="QW36" s="55">
        <v>-5.67E-2</v>
      </c>
      <c r="QX36" s="55">
        <v>-0.18149999999999999</v>
      </c>
      <c r="QY36" s="55">
        <v>-0.1366</v>
      </c>
      <c r="QZ36" s="55">
        <v>-0.188</v>
      </c>
      <c r="RA36" s="55">
        <v>-0.14449999999999999</v>
      </c>
      <c r="RB36" s="55">
        <v>-4.0399999999999998E-2</v>
      </c>
      <c r="RC36" s="55">
        <v>1.78E-2</v>
      </c>
      <c r="RD36" s="55">
        <v>-0.43049999999999999</v>
      </c>
      <c r="RE36" s="55">
        <v>-0.3125</v>
      </c>
      <c r="RF36" s="55">
        <v>-0.33860000000000001</v>
      </c>
      <c r="RG36" s="55">
        <v>-0.21310000000000001</v>
      </c>
      <c r="RH36" s="55">
        <v>-6.8400000000000002E-2</v>
      </c>
      <c r="RI36" s="55">
        <v>-0.1164</v>
      </c>
      <c r="RJ36" s="55">
        <v>-0.31950000000000001</v>
      </c>
      <c r="RK36" s="55">
        <v>-0.31869999999999998</v>
      </c>
      <c r="RL36" s="55">
        <v>-0.24540000000000001</v>
      </c>
      <c r="RM36" s="55">
        <v>-6.2899999999999998E-2</v>
      </c>
      <c r="RN36" s="55">
        <v>-0.1022</v>
      </c>
      <c r="RO36" s="55">
        <v>2.2200000000000001E-2</v>
      </c>
      <c r="RP36" s="55">
        <v>-0.37259999999999999</v>
      </c>
      <c r="RQ36" s="55">
        <v>-0.36099999999999999</v>
      </c>
      <c r="RR36" s="55">
        <v>-0.2278</v>
      </c>
      <c r="RS36" s="55">
        <v>-0.1525</v>
      </c>
      <c r="RT36" s="55">
        <v>-6.4600000000000005E-2</v>
      </c>
      <c r="RU36" s="55">
        <v>-1.3899999999999999E-2</v>
      </c>
      <c r="RV36" s="55">
        <v>-2.9600000000000001E-2</v>
      </c>
      <c r="RW36" s="55">
        <v>0.26579999999999998</v>
      </c>
      <c r="RX36" s="55">
        <v>-0.22070000000000001</v>
      </c>
      <c r="RY36" s="55">
        <v>-0.25769999999999998</v>
      </c>
      <c r="RZ36" s="55">
        <v>-0.12180000000000001</v>
      </c>
      <c r="SA36" s="55">
        <v>-0.10879999999999999</v>
      </c>
      <c r="SB36" s="55">
        <v>-6.4299999999999996E-2</v>
      </c>
      <c r="SC36" s="55">
        <v>2.23E-2</v>
      </c>
      <c r="SD36" s="55">
        <v>1.7600000000000001E-2</v>
      </c>
      <c r="SE36" s="55">
        <v>-0.21060000000000001</v>
      </c>
      <c r="SF36" s="55">
        <v>-0.71379999999999999</v>
      </c>
      <c r="SG36" s="55">
        <v>-0.11899999999999999</v>
      </c>
      <c r="SH36" s="55">
        <v>0.1052</v>
      </c>
      <c r="SI36" s="55">
        <v>-0.10589999999999999</v>
      </c>
      <c r="SJ36" s="55">
        <v>-4.3499999999999997E-2</v>
      </c>
      <c r="SK36" s="55">
        <v>-0.1588</v>
      </c>
      <c r="SL36" s="55">
        <v>0.12379999999999999</v>
      </c>
      <c r="SM36" s="55">
        <v>-0.2281</v>
      </c>
      <c r="SN36" s="55">
        <v>-0.16789999999999999</v>
      </c>
      <c r="SO36" s="55">
        <v>-0.1731</v>
      </c>
      <c r="SP36" s="55">
        <v>-0.18440000000000001</v>
      </c>
      <c r="SQ36" s="55">
        <v>2.3800000000000002E-2</v>
      </c>
      <c r="SR36" s="55">
        <v>-6.1000000000000004E-3</v>
      </c>
      <c r="SS36" s="55">
        <v>-0.2702</v>
      </c>
      <c r="ST36" s="55">
        <v>-0.2016</v>
      </c>
      <c r="SU36" s="55">
        <v>-7.6300000000000007E-2</v>
      </c>
      <c r="SV36" s="55">
        <v>-6.8099999999999994E-2</v>
      </c>
      <c r="SW36" s="55">
        <v>-5.7500000000000002E-2</v>
      </c>
      <c r="SX36" s="55">
        <v>2.2499999999999999E-2</v>
      </c>
      <c r="SY36" s="55">
        <v>-8.72E-2</v>
      </c>
      <c r="SZ36" s="55">
        <v>-0.16569999999999999</v>
      </c>
      <c r="TA36" s="55">
        <v>-0.11509999999999999</v>
      </c>
      <c r="TB36" s="55">
        <v>-0.13619999999999999</v>
      </c>
      <c r="TC36" s="55">
        <v>-8.4000000000000005E-2</v>
      </c>
      <c r="TD36" s="55">
        <v>-6.5799999999999997E-2</v>
      </c>
      <c r="TE36" s="55">
        <v>-6.9999999999999999E-4</v>
      </c>
      <c r="TF36" s="55">
        <v>-7.9500000000000001E-2</v>
      </c>
      <c r="TG36" s="55">
        <v>-0.18609999999999999</v>
      </c>
      <c r="TH36" s="55">
        <v>-0.15260000000000001</v>
      </c>
      <c r="TI36" s="55">
        <v>-2.0199999999999999E-2</v>
      </c>
      <c r="TJ36" s="55">
        <v>-0.15240000000000001</v>
      </c>
      <c r="TK36" s="55">
        <v>-3.1099999999999999E-2</v>
      </c>
      <c r="TL36" s="55">
        <v>4.2900000000000001E-2</v>
      </c>
      <c r="TM36" s="55">
        <v>-3.7999999999999999E-2</v>
      </c>
      <c r="TN36" s="55">
        <v>-0.182</v>
      </c>
      <c r="TO36" s="55">
        <v>-0.1487</v>
      </c>
      <c r="TP36" s="55">
        <v>-0.16889999999999999</v>
      </c>
      <c r="TQ36" s="55">
        <v>-0.2099</v>
      </c>
      <c r="TR36" s="55">
        <v>-4.8599999999999997E-2</v>
      </c>
      <c r="TS36" s="55">
        <v>-4.9500000000000002E-2</v>
      </c>
      <c r="TT36" s="55">
        <v>-1.09E-2</v>
      </c>
      <c r="TU36" s="55">
        <v>-0.2137</v>
      </c>
      <c r="TV36" s="55">
        <v>-0.13139999999999999</v>
      </c>
      <c r="TW36" s="55">
        <v>-0.14729999999999999</v>
      </c>
      <c r="TX36" s="55">
        <v>-0.1552</v>
      </c>
      <c r="TY36" s="55">
        <v>-8.77E-2</v>
      </c>
      <c r="TZ36" s="55">
        <v>-2.01E-2</v>
      </c>
      <c r="UA36" s="55">
        <v>-2.5100000000000001E-2</v>
      </c>
      <c r="UB36" s="55">
        <v>-0.13139999999999999</v>
      </c>
      <c r="UC36" s="55">
        <v>-0.14169999999999999</v>
      </c>
      <c r="UD36" s="55">
        <v>-0.13619999999999999</v>
      </c>
      <c r="UE36" s="55">
        <v>-0.22059999999999999</v>
      </c>
      <c r="UF36" s="55">
        <v>-9.6100000000000005E-2</v>
      </c>
      <c r="UG36" s="55">
        <v>-6.0100000000000001E-2</v>
      </c>
      <c r="UH36" s="55">
        <v>-0.53900000000000003</v>
      </c>
      <c r="UI36" s="55">
        <v>-0.33079999999999998</v>
      </c>
      <c r="UJ36" s="55">
        <v>-0.1293</v>
      </c>
      <c r="UK36" s="55">
        <v>-5.11E-2</v>
      </c>
      <c r="UL36" s="55">
        <v>-0.1041</v>
      </c>
      <c r="UM36" s="55">
        <v>-9.1399999999999995E-2</v>
      </c>
      <c r="UN36" s="55">
        <v>-6.7999999999999996E-3</v>
      </c>
      <c r="UO36" s="55">
        <v>-0.21110000000000001</v>
      </c>
      <c r="UP36" s="55">
        <v>-0.30420000000000003</v>
      </c>
      <c r="UQ36" s="55">
        <v>0.15010000000000001</v>
      </c>
      <c r="UR36" s="55">
        <v>-0.18490000000000001</v>
      </c>
      <c r="US36" s="55">
        <v>-9.9400000000000002E-2</v>
      </c>
      <c r="UT36" s="55">
        <v>2.18E-2</v>
      </c>
      <c r="UU36" s="55">
        <v>-2.1399999999999999E-2</v>
      </c>
      <c r="UV36" s="55">
        <v>0.19420000000000001</v>
      </c>
      <c r="UW36" s="55">
        <v>0.32619999999999999</v>
      </c>
      <c r="UX36" s="55">
        <v>-0.28949999999999998</v>
      </c>
      <c r="UY36" s="55">
        <v>-0.23039999999999999</v>
      </c>
      <c r="UZ36" s="55">
        <v>-0.30459999999999998</v>
      </c>
      <c r="VA36" s="55">
        <v>-0.10680000000000001</v>
      </c>
      <c r="VB36" s="55">
        <v>-5.5E-2</v>
      </c>
      <c r="VC36" s="55">
        <v>-9.6500000000000002E-2</v>
      </c>
      <c r="VD36" s="55">
        <v>-0.23380000000000001</v>
      </c>
      <c r="VE36" s="55">
        <v>-0.1983</v>
      </c>
      <c r="VF36" s="55">
        <v>-0.20430000000000001</v>
      </c>
      <c r="VG36" s="55">
        <v>-0.23300000000000001</v>
      </c>
      <c r="VH36" s="54">
        <v>-0.17</v>
      </c>
      <c r="VI36" s="55">
        <v>-7.3999999999999996E-2</v>
      </c>
      <c r="VJ36" s="55">
        <v>1E-3</v>
      </c>
      <c r="VK36" s="55">
        <v>-0.17949999999999999</v>
      </c>
      <c r="VL36" s="55">
        <v>-0.16900000000000001</v>
      </c>
      <c r="VM36" s="55">
        <v>-0.2092</v>
      </c>
      <c r="VN36" s="55">
        <v>-9.0899999999999995E-2</v>
      </c>
      <c r="VO36" s="55">
        <v>-0.1368</v>
      </c>
      <c r="VP36" s="55">
        <v>-7.5700000000000003E-2</v>
      </c>
      <c r="VQ36" s="55">
        <v>-1.38E-2</v>
      </c>
      <c r="VR36" s="55">
        <v>-0.21160000000000001</v>
      </c>
      <c r="VS36" s="55">
        <v>-0.28310000000000002</v>
      </c>
      <c r="VT36" s="55">
        <v>-9.4600000000000004E-2</v>
      </c>
      <c r="VU36" s="55">
        <v>-0.11700000000000001</v>
      </c>
      <c r="VV36" s="55">
        <v>-8.3199999999999996E-2</v>
      </c>
      <c r="VW36" s="55">
        <v>-2.41E-2</v>
      </c>
      <c r="VX36" s="55">
        <v>-6.6E-3</v>
      </c>
      <c r="VY36" s="55">
        <v>-0.1595</v>
      </c>
      <c r="VZ36" s="55">
        <v>-0.25840000000000002</v>
      </c>
      <c r="WA36" s="55">
        <v>-0.12089999999999999</v>
      </c>
      <c r="WB36" s="55">
        <v>-8.0299999999999996E-2</v>
      </c>
      <c r="WC36" s="55">
        <v>-7.7999999999999996E-3</v>
      </c>
      <c r="WD36" s="55">
        <v>-5.1499999999999997E-2</v>
      </c>
      <c r="WE36" s="55">
        <v>-0.1532</v>
      </c>
      <c r="WF36" s="55">
        <v>-9.8299999999999998E-2</v>
      </c>
      <c r="WG36" s="55">
        <v>-0.19070000000000001</v>
      </c>
      <c r="WH36" s="55">
        <v>-0.1167</v>
      </c>
      <c r="WI36" s="55">
        <v>-5.8200000000000002E-2</v>
      </c>
      <c r="WJ36" s="55">
        <v>-8.7099999999999997E-2</v>
      </c>
      <c r="WK36" s="55">
        <v>-5.9200000000000003E-2</v>
      </c>
      <c r="WL36" s="55">
        <v>-0.1103</v>
      </c>
      <c r="WM36" s="55">
        <v>-0.2215</v>
      </c>
      <c r="WN36" s="55">
        <v>-0.2394</v>
      </c>
      <c r="WO36" s="55">
        <v>-0.15859999999999999</v>
      </c>
      <c r="WP36" s="54">
        <v>-0.13</v>
      </c>
      <c r="WQ36" s="55">
        <v>-4.0899999999999999E-2</v>
      </c>
      <c r="WR36" s="55">
        <v>-1.3599999999999999E-2</v>
      </c>
      <c r="WS36" s="55">
        <v>0.12889999999999999</v>
      </c>
      <c r="WT36" s="55">
        <v>-0.29149999999999998</v>
      </c>
      <c r="WU36" s="55">
        <v>-0.38969999999999999</v>
      </c>
      <c r="WV36" s="55">
        <v>-0.2515</v>
      </c>
      <c r="WW36" s="55">
        <v>0.16919999999999999</v>
      </c>
      <c r="WX36" s="55">
        <v>-0.1573</v>
      </c>
      <c r="WY36" s="55">
        <v>-0.29520000000000002</v>
      </c>
      <c r="WZ36" s="55">
        <v>-0.30109999999999998</v>
      </c>
      <c r="XA36" s="55">
        <v>-0.25530000000000003</v>
      </c>
      <c r="XB36" s="55">
        <v>-0.2286</v>
      </c>
      <c r="XC36" s="55">
        <v>-0.22720000000000001</v>
      </c>
      <c r="XD36" s="55">
        <v>-0.13070000000000001</v>
      </c>
      <c r="XE36" s="55">
        <v>-0.1328</v>
      </c>
      <c r="XF36" s="55">
        <v>-0.1113</v>
      </c>
      <c r="XG36" s="55">
        <v>-0.2482</v>
      </c>
      <c r="XH36" s="55">
        <v>-0.47799999999999998</v>
      </c>
      <c r="XI36" s="55">
        <v>-0.1183</v>
      </c>
      <c r="XJ36" s="55">
        <v>-6.5699999999999995E-2</v>
      </c>
      <c r="XK36" s="55">
        <v>7.3800000000000004E-2</v>
      </c>
      <c r="XL36" s="55">
        <v>-0.21410000000000001</v>
      </c>
      <c r="XM36" s="55">
        <v>-7.6100000000000001E-2</v>
      </c>
      <c r="XN36" s="55">
        <v>-3.3300000000000003E-2</v>
      </c>
      <c r="XO36" s="55">
        <v>-0.27889999999999998</v>
      </c>
      <c r="XP36" s="55">
        <v>-0.23930000000000001</v>
      </c>
      <c r="XQ36" s="55">
        <v>-0.18110000000000001</v>
      </c>
      <c r="XR36" s="55">
        <v>-0.13900000000000001</v>
      </c>
      <c r="XS36" s="55">
        <v>-0.1089</v>
      </c>
      <c r="XT36" s="55">
        <v>-0.1191</v>
      </c>
      <c r="XU36" s="55">
        <v>0.1598</v>
      </c>
      <c r="XV36" s="55">
        <v>-0.2838</v>
      </c>
      <c r="XW36" s="55">
        <v>-0.2324</v>
      </c>
      <c r="XX36" s="55">
        <v>-0.15429999999999999</v>
      </c>
      <c r="XY36" s="55">
        <v>-0.24879999999999999</v>
      </c>
      <c r="XZ36" s="55">
        <v>-0.22589999999999999</v>
      </c>
      <c r="YA36" s="55">
        <v>-8.8200000000000001E-2</v>
      </c>
      <c r="YB36" s="55">
        <v>0.1106</v>
      </c>
      <c r="YC36" s="55">
        <v>-6.0100000000000001E-2</v>
      </c>
      <c r="YD36" s="55">
        <v>-0.1239</v>
      </c>
      <c r="YE36" s="55">
        <v>-0.28749999999999998</v>
      </c>
      <c r="YF36" s="55">
        <v>-0.31769999999999998</v>
      </c>
      <c r="YG36" s="55">
        <v>-0.16850000000000001</v>
      </c>
      <c r="YH36" s="55">
        <v>-0.15129999999999999</v>
      </c>
      <c r="YI36" s="55">
        <v>-0.15110000000000001</v>
      </c>
      <c r="YJ36" s="55">
        <v>-0.3705</v>
      </c>
      <c r="YK36" s="55">
        <v>-0.33329999999999999</v>
      </c>
    </row>
    <row r="37" spans="1:661" x14ac:dyDescent="0.35">
      <c r="A37" s="66" t="s">
        <v>26</v>
      </c>
      <c r="B37" s="66" t="s">
        <v>7</v>
      </c>
      <c r="C37" s="54">
        <v>-0.08</v>
      </c>
      <c r="D37" s="54">
        <v>-0.09</v>
      </c>
      <c r="E37" s="54">
        <v>-0.01</v>
      </c>
      <c r="F37" s="54">
        <v>-0.02</v>
      </c>
      <c r="G37" s="54">
        <v>0</v>
      </c>
      <c r="H37" s="54">
        <v>0.02</v>
      </c>
      <c r="I37" s="54">
        <v>0</v>
      </c>
      <c r="J37" s="54">
        <v>-0.02</v>
      </c>
      <c r="K37" s="54">
        <v>-0.1</v>
      </c>
      <c r="L37" s="54">
        <v>-0.08</v>
      </c>
      <c r="M37" s="54">
        <v>-0.08</v>
      </c>
      <c r="N37" s="54">
        <v>-0.09</v>
      </c>
      <c r="O37" s="54">
        <v>-0.09</v>
      </c>
      <c r="P37" s="54">
        <v>-0.09</v>
      </c>
      <c r="Q37" s="54">
        <v>-0.09</v>
      </c>
      <c r="R37" s="54">
        <v>-0.04</v>
      </c>
      <c r="S37" s="54">
        <v>-0.09</v>
      </c>
      <c r="T37" s="54">
        <v>-0.08</v>
      </c>
      <c r="U37" s="54">
        <v>-0.01</v>
      </c>
      <c r="V37" s="54">
        <v>-0.1</v>
      </c>
      <c r="W37" s="54">
        <v>-0.28999999999999998</v>
      </c>
      <c r="X37" s="54">
        <v>-0.17</v>
      </c>
      <c r="Y37" s="54">
        <v>-0.18</v>
      </c>
      <c r="Z37" s="54">
        <v>-0.16</v>
      </c>
      <c r="AA37" s="54">
        <v>-0.16</v>
      </c>
      <c r="AB37" s="54">
        <v>-0.2</v>
      </c>
      <c r="AC37" s="54">
        <v>-0.36</v>
      </c>
      <c r="AD37" s="54">
        <v>-0.46</v>
      </c>
      <c r="AE37" s="54">
        <v>-0.48</v>
      </c>
      <c r="AF37" s="54">
        <v>-0.67</v>
      </c>
      <c r="AG37" s="55">
        <v>-0.85540000000000005</v>
      </c>
      <c r="AH37" s="55">
        <v>-0.88690000000000002</v>
      </c>
      <c r="AI37" s="55">
        <v>-0.93500000000000005</v>
      </c>
      <c r="AJ37" s="55">
        <v>-0.96550000000000002</v>
      </c>
      <c r="AK37" s="55">
        <v>-0.96030000000000004</v>
      </c>
      <c r="AL37" s="55">
        <v>-0.95589999999999997</v>
      </c>
      <c r="AM37" s="55">
        <v>-0.96330000000000005</v>
      </c>
      <c r="AN37" s="55">
        <v>-0.97119999999999995</v>
      </c>
      <c r="AO37" s="55">
        <v>-0.96789999999999998</v>
      </c>
      <c r="AP37" s="55">
        <v>-0.9708</v>
      </c>
      <c r="AQ37" s="55">
        <v>-0.98280000000000001</v>
      </c>
      <c r="AR37" s="55">
        <v>-0.97150000000000003</v>
      </c>
      <c r="AS37" s="55">
        <v>-0.98850000000000005</v>
      </c>
      <c r="AT37" s="55">
        <v>-0.99639999999999995</v>
      </c>
      <c r="AU37" s="54">
        <v>-1</v>
      </c>
      <c r="AV37" s="55">
        <v>-0.99990000000000001</v>
      </c>
      <c r="AW37" s="54">
        <v>-1</v>
      </c>
      <c r="AX37" s="54">
        <v>-1</v>
      </c>
      <c r="AY37" s="54">
        <v>-1</v>
      </c>
      <c r="AZ37" s="54">
        <v>-1</v>
      </c>
      <c r="BA37" s="54">
        <v>-1</v>
      </c>
      <c r="BB37" s="54">
        <v>-1</v>
      </c>
      <c r="BC37" s="54">
        <v>-1</v>
      </c>
      <c r="BD37" s="54">
        <v>-1</v>
      </c>
      <c r="BE37" s="54">
        <v>-1</v>
      </c>
      <c r="BF37" s="54">
        <v>-1</v>
      </c>
      <c r="BG37" s="54">
        <v>-1</v>
      </c>
      <c r="BH37" s="54">
        <v>-1</v>
      </c>
      <c r="BI37" s="54">
        <v>-1</v>
      </c>
      <c r="BJ37" s="54">
        <v>-1</v>
      </c>
      <c r="BK37" s="54">
        <v>-1</v>
      </c>
      <c r="BL37" s="54">
        <v>-1</v>
      </c>
      <c r="BM37" s="55">
        <v>-0.99880000000000002</v>
      </c>
      <c r="BN37" s="54">
        <v>-1</v>
      </c>
      <c r="BO37" s="54">
        <v>-1</v>
      </c>
      <c r="BP37" s="54">
        <v>-1</v>
      </c>
      <c r="BQ37" s="54">
        <v>-1</v>
      </c>
      <c r="BR37" s="54">
        <v>-1</v>
      </c>
      <c r="BS37" s="54">
        <v>-1</v>
      </c>
      <c r="BT37" s="54">
        <v>-1</v>
      </c>
      <c r="BU37" s="54">
        <v>-1</v>
      </c>
      <c r="BV37" s="54">
        <v>-1</v>
      </c>
      <c r="BW37" s="54">
        <v>-1</v>
      </c>
      <c r="BX37" s="54">
        <v>-1</v>
      </c>
      <c r="BY37" s="54">
        <v>-1</v>
      </c>
      <c r="BZ37" s="54">
        <v>-1</v>
      </c>
      <c r="CA37" s="54">
        <v>-1</v>
      </c>
      <c r="CB37" s="54">
        <v>-1</v>
      </c>
      <c r="CC37" s="54">
        <v>-1</v>
      </c>
      <c r="CD37" s="54">
        <v>-1</v>
      </c>
      <c r="CE37" s="54">
        <v>-1</v>
      </c>
      <c r="CF37" s="54">
        <v>-1</v>
      </c>
      <c r="CG37" s="54">
        <v>-1</v>
      </c>
      <c r="CH37" s="55">
        <v>-0.99880000000000002</v>
      </c>
      <c r="CI37" s="55">
        <v>-0.99719999999999998</v>
      </c>
      <c r="CJ37" s="55">
        <v>-0.99929999999999997</v>
      </c>
      <c r="CK37" s="55">
        <v>-0.997</v>
      </c>
      <c r="CL37" s="55">
        <v>-0.99970000000000003</v>
      </c>
      <c r="CM37" s="55">
        <v>-0.99680000000000002</v>
      </c>
      <c r="CN37" s="55">
        <v>-0.99970000000000003</v>
      </c>
      <c r="CO37" s="55">
        <v>-0.99880000000000002</v>
      </c>
      <c r="CP37" s="54">
        <v>-1</v>
      </c>
      <c r="CQ37" s="55">
        <v>-0.99839999999999995</v>
      </c>
      <c r="CR37" s="55">
        <v>-0.99709999999999999</v>
      </c>
      <c r="CS37" s="55">
        <v>-0.99939999999999996</v>
      </c>
      <c r="CT37" s="55">
        <v>-0.99909999999999999</v>
      </c>
      <c r="CU37" s="55">
        <v>-0.99909999999999999</v>
      </c>
      <c r="CV37" s="55">
        <v>-0.99890000000000001</v>
      </c>
      <c r="CW37" s="54">
        <v>-1</v>
      </c>
      <c r="CX37" s="54">
        <v>-1</v>
      </c>
      <c r="CY37" s="55">
        <v>-0.99409999999999998</v>
      </c>
      <c r="CZ37" s="55">
        <v>-0.99850000000000005</v>
      </c>
      <c r="DA37" s="55">
        <v>-0.99709999999999999</v>
      </c>
      <c r="DB37" s="54">
        <v>-1</v>
      </c>
      <c r="DC37" s="55">
        <v>-0.997</v>
      </c>
      <c r="DD37" s="54">
        <v>-1</v>
      </c>
      <c r="DE37" s="55">
        <v>-0.99819999999999998</v>
      </c>
      <c r="DF37" s="55">
        <v>-0.99919999999999998</v>
      </c>
      <c r="DG37" s="54">
        <v>-1</v>
      </c>
      <c r="DH37" s="55">
        <v>-0.99960000000000004</v>
      </c>
      <c r="DI37" s="54">
        <v>-1</v>
      </c>
      <c r="DJ37" s="55">
        <v>-0.99950000000000006</v>
      </c>
      <c r="DK37" s="55">
        <v>-0.99960000000000004</v>
      </c>
      <c r="DL37" s="55">
        <v>-0.99960000000000004</v>
      </c>
      <c r="DM37" s="55">
        <v>-0.99950000000000006</v>
      </c>
      <c r="DN37" s="55">
        <v>-0.99939999999999996</v>
      </c>
      <c r="DO37" s="55">
        <v>-0.99950000000000006</v>
      </c>
      <c r="DP37" s="54">
        <v>-1</v>
      </c>
      <c r="DQ37" s="55">
        <v>-0.99829999999999997</v>
      </c>
      <c r="DR37" s="55">
        <v>-0.99880000000000002</v>
      </c>
      <c r="DS37" s="55">
        <v>-0.99860000000000004</v>
      </c>
      <c r="DT37" s="55">
        <v>-0.99829999999999997</v>
      </c>
      <c r="DU37" s="55">
        <v>-0.99690000000000001</v>
      </c>
      <c r="DV37" s="55">
        <v>-0.99909999999999999</v>
      </c>
      <c r="DW37" s="55">
        <v>-0.99839999999999995</v>
      </c>
      <c r="DX37" s="54">
        <v>-1</v>
      </c>
      <c r="DY37" s="55">
        <v>-0.99950000000000006</v>
      </c>
      <c r="DZ37" s="55">
        <v>-0.99870000000000003</v>
      </c>
      <c r="EA37" s="55">
        <v>-0.999</v>
      </c>
      <c r="EB37" s="55">
        <v>-0.99990000000000001</v>
      </c>
      <c r="EC37" s="55">
        <v>-0.99880000000000002</v>
      </c>
      <c r="ED37" s="55">
        <v>-0.99950000000000006</v>
      </c>
      <c r="EE37" s="55">
        <v>-0.99939999999999996</v>
      </c>
      <c r="EF37" s="55">
        <v>-0.99780000000000002</v>
      </c>
      <c r="EG37" s="55">
        <v>-0.90259999999999996</v>
      </c>
      <c r="EH37" s="55">
        <v>-0.91120000000000001</v>
      </c>
      <c r="EI37" s="55">
        <v>-0.89029999999999998</v>
      </c>
      <c r="EJ37" s="55">
        <v>-0.8609</v>
      </c>
      <c r="EK37" s="55">
        <v>-0.84079999999999999</v>
      </c>
      <c r="EL37" s="55">
        <v>-0.88009999999999999</v>
      </c>
      <c r="EM37" s="55">
        <v>-0.87990000000000002</v>
      </c>
      <c r="EN37" s="55">
        <v>-0.87780000000000002</v>
      </c>
      <c r="EO37" s="55">
        <v>-0.86380000000000001</v>
      </c>
      <c r="EP37" s="55">
        <v>-0.83860000000000001</v>
      </c>
      <c r="EQ37" s="55">
        <v>-0.81830000000000003</v>
      </c>
      <c r="ER37" s="55">
        <v>-0.80479999999999996</v>
      </c>
      <c r="ES37" s="55">
        <v>-0.83750000000000002</v>
      </c>
      <c r="ET37" s="55">
        <v>-0.83079999999999998</v>
      </c>
      <c r="EU37" s="55">
        <v>-0.82179999999999997</v>
      </c>
      <c r="EV37" s="55">
        <v>-0.83430000000000004</v>
      </c>
      <c r="EW37" s="55">
        <v>-0.80149999999999999</v>
      </c>
      <c r="EX37" s="55">
        <v>-0.77480000000000004</v>
      </c>
      <c r="EY37" s="55">
        <v>-0.78549999999999998</v>
      </c>
      <c r="EZ37" s="55">
        <v>-0.82089999999999996</v>
      </c>
      <c r="FA37" s="55">
        <v>-0.81020000000000003</v>
      </c>
      <c r="FB37" s="55">
        <v>-0.8085</v>
      </c>
      <c r="FC37" s="55">
        <v>-0.78200000000000003</v>
      </c>
      <c r="FD37" s="55">
        <v>-0.76849999999999996</v>
      </c>
      <c r="FE37" s="55">
        <v>-0.75039999999999996</v>
      </c>
      <c r="FF37" s="55">
        <v>-0.76349999999999996</v>
      </c>
      <c r="FG37" s="55">
        <v>-0.7853</v>
      </c>
      <c r="FH37" s="55">
        <v>-0.78910000000000002</v>
      </c>
      <c r="FI37" s="55">
        <v>-0.79200000000000004</v>
      </c>
      <c r="FJ37" s="55">
        <v>-0.77759999999999996</v>
      </c>
      <c r="FK37" s="55">
        <v>-0.77310000000000001</v>
      </c>
      <c r="FL37" s="55">
        <v>-0.7238</v>
      </c>
      <c r="FM37" s="55">
        <v>-0.72040000000000004</v>
      </c>
      <c r="FN37" s="55">
        <v>-0.75549999999999995</v>
      </c>
      <c r="FO37" s="55">
        <v>-0.77549999999999997</v>
      </c>
      <c r="FP37" s="55">
        <v>-0.74890000000000001</v>
      </c>
      <c r="FQ37" s="55">
        <v>-0.7742</v>
      </c>
      <c r="FR37" s="55">
        <v>-0.74239999999999995</v>
      </c>
      <c r="FS37" s="55">
        <v>-0.70579999999999998</v>
      </c>
      <c r="FT37" s="55">
        <v>-0.67889999999999995</v>
      </c>
      <c r="FU37" s="55">
        <v>-0.77490000000000003</v>
      </c>
      <c r="FV37" s="55">
        <v>-0.74439999999999995</v>
      </c>
      <c r="FW37" s="55">
        <v>-0.753</v>
      </c>
      <c r="FX37" s="55">
        <v>-0.77029999999999998</v>
      </c>
      <c r="FY37" s="55">
        <v>-0.72770000000000001</v>
      </c>
      <c r="FZ37" s="55">
        <v>-0.6734</v>
      </c>
      <c r="GA37" s="55">
        <v>-0.66010000000000002</v>
      </c>
      <c r="GB37" s="55">
        <v>-0.73040000000000005</v>
      </c>
      <c r="GC37" s="55">
        <v>-0.71289999999999998</v>
      </c>
      <c r="GD37" s="55">
        <v>-0.73129999999999995</v>
      </c>
      <c r="GE37" s="55">
        <v>-0.7419</v>
      </c>
      <c r="GF37" s="55">
        <v>-0.68020000000000003</v>
      </c>
      <c r="GG37" s="55">
        <v>-0.62790000000000001</v>
      </c>
      <c r="GH37" s="55">
        <v>-0.65349999999999997</v>
      </c>
      <c r="GI37" s="55">
        <v>-0.73829999999999996</v>
      </c>
      <c r="GJ37" s="55">
        <v>-0.69910000000000005</v>
      </c>
      <c r="GK37" s="55">
        <v>-0.70830000000000004</v>
      </c>
      <c r="GL37" s="55">
        <v>-0.6875</v>
      </c>
      <c r="GM37" s="55">
        <v>-0.6633</v>
      </c>
      <c r="GN37" s="55">
        <v>-0.60289999999999999</v>
      </c>
      <c r="GO37" s="55">
        <v>-0.60129999999999995</v>
      </c>
      <c r="GP37" s="55">
        <v>-0.69120000000000004</v>
      </c>
      <c r="GQ37" s="55">
        <v>-0.66220000000000001</v>
      </c>
      <c r="GR37" s="55">
        <v>-0.65959999999999996</v>
      </c>
      <c r="GS37" s="55">
        <v>-0.6391</v>
      </c>
      <c r="GT37" s="55">
        <v>-0.62529999999999997</v>
      </c>
      <c r="GU37" s="55">
        <v>-0.56759999999999999</v>
      </c>
      <c r="GV37" s="55">
        <v>-0.54769999999999996</v>
      </c>
      <c r="GW37" s="55">
        <v>-0.58499999999999996</v>
      </c>
      <c r="GX37" s="55">
        <v>-0.63300000000000001</v>
      </c>
      <c r="GY37" s="55">
        <v>-0.62019999999999997</v>
      </c>
      <c r="GZ37" s="55">
        <v>-0.61180000000000001</v>
      </c>
      <c r="HA37" s="55">
        <v>-0.48980000000000001</v>
      </c>
      <c r="HB37" s="55">
        <v>-0.41510000000000002</v>
      </c>
      <c r="HC37" s="55">
        <v>-0.45710000000000001</v>
      </c>
      <c r="HD37" s="55">
        <v>-0.67830000000000001</v>
      </c>
      <c r="HE37" s="55">
        <v>-0.32750000000000001</v>
      </c>
      <c r="HF37" s="55">
        <v>-0.58650000000000002</v>
      </c>
      <c r="HG37" s="55">
        <v>-0.66180000000000005</v>
      </c>
      <c r="HH37" s="55">
        <v>-0.61990000000000001</v>
      </c>
      <c r="HI37" s="55">
        <v>-0.55169999999999997</v>
      </c>
      <c r="HJ37" s="55">
        <v>-0.58960000000000001</v>
      </c>
      <c r="HK37" s="55">
        <v>-0.61050000000000004</v>
      </c>
      <c r="HL37" s="55">
        <v>-0.58420000000000005</v>
      </c>
      <c r="HM37" s="55">
        <v>-0.59079999999999999</v>
      </c>
      <c r="HN37" s="55">
        <v>-0.58979999999999999</v>
      </c>
      <c r="HO37" s="55">
        <v>-0.54620000000000002</v>
      </c>
      <c r="HP37" s="55">
        <v>-0.49659999999999999</v>
      </c>
      <c r="HQ37" s="55">
        <v>-0.50219999999999998</v>
      </c>
      <c r="HR37" s="55">
        <v>-0.56520000000000004</v>
      </c>
      <c r="HS37" s="55">
        <v>-0.56430000000000002</v>
      </c>
      <c r="HT37" s="55">
        <v>-0.54510000000000003</v>
      </c>
      <c r="HU37" s="55">
        <v>-0.56330000000000002</v>
      </c>
      <c r="HV37" s="55">
        <v>-0.5212</v>
      </c>
      <c r="HW37" s="55">
        <v>-0.46389999999999998</v>
      </c>
      <c r="HX37" s="55">
        <v>-0.48070000000000002</v>
      </c>
      <c r="HY37" s="55">
        <v>-0.45379999999999998</v>
      </c>
      <c r="HZ37" s="55">
        <v>-0.53169999999999995</v>
      </c>
      <c r="IA37" s="55">
        <v>-0.55410000000000004</v>
      </c>
      <c r="IB37" s="55">
        <v>-0.55400000000000005</v>
      </c>
      <c r="IC37" s="55">
        <v>-0.46650000000000003</v>
      </c>
      <c r="ID37" s="55">
        <v>-0.41460000000000002</v>
      </c>
      <c r="IE37" s="55">
        <v>-0.46910000000000002</v>
      </c>
      <c r="IF37" s="55">
        <v>-0.56610000000000005</v>
      </c>
      <c r="IG37" s="55">
        <v>-0.52029999999999998</v>
      </c>
      <c r="IH37" s="55">
        <v>-0.5131</v>
      </c>
      <c r="II37" s="55">
        <v>-0.4899</v>
      </c>
      <c r="IJ37" s="55">
        <v>-0.48199999999999998</v>
      </c>
      <c r="IK37" s="55">
        <v>-0.4234</v>
      </c>
      <c r="IL37" s="55">
        <v>-0.43580000000000002</v>
      </c>
      <c r="IM37" s="55">
        <v>-0.53690000000000004</v>
      </c>
      <c r="IN37" s="55">
        <v>-0.49959999999999999</v>
      </c>
      <c r="IO37" s="55">
        <v>-0.5292</v>
      </c>
      <c r="IP37" s="55">
        <v>-0.52559999999999996</v>
      </c>
      <c r="IQ37" s="55">
        <v>-0.50070000000000003</v>
      </c>
      <c r="IR37" s="55">
        <v>-0.49980000000000002</v>
      </c>
      <c r="IS37" s="55">
        <v>-0.5262</v>
      </c>
      <c r="IT37" s="55">
        <v>-0.58830000000000005</v>
      </c>
      <c r="IU37" s="55">
        <v>-0.5222</v>
      </c>
      <c r="IV37" s="55">
        <v>-0.52010000000000001</v>
      </c>
      <c r="IW37" s="55">
        <v>-0.53490000000000004</v>
      </c>
      <c r="IX37" s="55">
        <v>-0.48880000000000001</v>
      </c>
      <c r="IY37" s="55">
        <v>-0.47610000000000002</v>
      </c>
      <c r="IZ37" s="55">
        <v>-0.501</v>
      </c>
      <c r="JA37" s="55">
        <v>-0.37769999999999998</v>
      </c>
      <c r="JB37" s="55">
        <v>-0.59619999999999995</v>
      </c>
      <c r="JC37" s="55">
        <v>-0.5746</v>
      </c>
      <c r="JD37" s="55">
        <v>-0.57340000000000002</v>
      </c>
      <c r="JE37" s="55">
        <v>-0.51600000000000001</v>
      </c>
      <c r="JF37" s="55">
        <v>-0.44919999999999999</v>
      </c>
      <c r="JG37" s="55">
        <v>-0.46679999999999999</v>
      </c>
      <c r="JH37" s="55">
        <v>-0.57789999999999997</v>
      </c>
      <c r="JI37" s="55">
        <v>-0.54500000000000004</v>
      </c>
      <c r="JJ37" s="55">
        <v>-0.50719999999999998</v>
      </c>
      <c r="JK37" s="55">
        <v>-0.53520000000000001</v>
      </c>
      <c r="JL37" s="55">
        <v>-0.47149999999999997</v>
      </c>
      <c r="JM37" s="55">
        <v>-0.41889999999999999</v>
      </c>
      <c r="JN37" s="55">
        <v>-0.45290000000000002</v>
      </c>
      <c r="JO37" s="55">
        <v>-0.49270000000000003</v>
      </c>
      <c r="JP37" s="55">
        <v>-0.55389999999999995</v>
      </c>
      <c r="JQ37" s="55">
        <v>-0.56440000000000001</v>
      </c>
      <c r="JR37" s="55">
        <v>-0.56159999999999999</v>
      </c>
      <c r="JS37" s="55">
        <v>-0.54659999999999997</v>
      </c>
      <c r="JT37" s="55">
        <v>-0.52669999999999995</v>
      </c>
      <c r="JU37" s="55">
        <v>-0.48459999999999998</v>
      </c>
      <c r="JV37" s="55">
        <v>-0.60599999999999998</v>
      </c>
      <c r="JW37" s="55">
        <v>-0.57130000000000003</v>
      </c>
      <c r="JX37" s="55">
        <v>-0.58389999999999997</v>
      </c>
      <c r="JY37" s="55">
        <v>-0.62229999999999996</v>
      </c>
      <c r="JZ37" s="55">
        <v>-0.59099999999999997</v>
      </c>
      <c r="KA37" s="54">
        <v>-0.5</v>
      </c>
      <c r="KB37" s="55">
        <v>-0.50509999999999999</v>
      </c>
      <c r="KC37" s="55">
        <v>-0.58709999999999996</v>
      </c>
      <c r="KD37" s="55">
        <v>-0.60509999999999997</v>
      </c>
      <c r="KE37" s="55">
        <v>-0.61140000000000005</v>
      </c>
      <c r="KF37" s="55">
        <v>-0.64270000000000005</v>
      </c>
      <c r="KG37" s="55">
        <v>-0.60299999999999998</v>
      </c>
      <c r="KH37" s="55">
        <v>-0.46789999999999998</v>
      </c>
      <c r="KI37" s="55">
        <v>-0.48880000000000001</v>
      </c>
      <c r="KJ37" s="55">
        <v>-0.67210000000000003</v>
      </c>
      <c r="KK37" s="55">
        <v>-0.67749999999999999</v>
      </c>
      <c r="KL37" s="55">
        <v>-0.67989999999999995</v>
      </c>
      <c r="KM37" s="55">
        <v>-0.67620000000000002</v>
      </c>
      <c r="KN37" s="55">
        <v>-0.65680000000000005</v>
      </c>
      <c r="KO37" s="55">
        <v>-0.55959999999999999</v>
      </c>
      <c r="KP37" s="55">
        <v>-0.52200000000000002</v>
      </c>
      <c r="KQ37" s="55">
        <v>-0.7319</v>
      </c>
      <c r="KR37" s="55">
        <v>-0.73809999999999998</v>
      </c>
      <c r="KS37" s="55">
        <v>-0.73570000000000002</v>
      </c>
      <c r="KT37" s="55">
        <v>-0.73309999999999997</v>
      </c>
      <c r="KU37" s="55">
        <v>-0.68179999999999996</v>
      </c>
      <c r="KV37" s="55">
        <v>-0.96209999999999996</v>
      </c>
      <c r="KW37" s="55">
        <v>-0.98240000000000005</v>
      </c>
      <c r="KX37" s="55">
        <v>-0.98270000000000002</v>
      </c>
      <c r="KY37" s="55">
        <v>-0.96030000000000004</v>
      </c>
      <c r="KZ37" s="55">
        <v>-0.93630000000000002</v>
      </c>
      <c r="LA37" s="55">
        <v>-0.9899</v>
      </c>
      <c r="LB37" s="55">
        <v>-0.99929999999999997</v>
      </c>
      <c r="LC37" s="55">
        <v>-0.98909999999999998</v>
      </c>
      <c r="LD37" s="55">
        <v>-0.99580000000000002</v>
      </c>
      <c r="LE37" s="55">
        <v>-0.99329999999999996</v>
      </c>
      <c r="LF37" s="55">
        <v>-0.99409999999999998</v>
      </c>
      <c r="LG37" s="55">
        <v>-0.97829999999999995</v>
      </c>
      <c r="LH37" s="55">
        <v>-0.98939999999999995</v>
      </c>
      <c r="LI37" s="55">
        <v>-0.99980000000000002</v>
      </c>
      <c r="LJ37" s="55">
        <v>-0.99670000000000003</v>
      </c>
      <c r="LK37" s="55">
        <v>-0.99890000000000001</v>
      </c>
      <c r="LL37" s="54">
        <v>-1</v>
      </c>
      <c r="LM37" s="55">
        <v>-0.99629999999999996</v>
      </c>
      <c r="LN37" s="55">
        <v>-0.99819999999999998</v>
      </c>
      <c r="LO37" s="55">
        <v>-0.99780000000000002</v>
      </c>
      <c r="LP37" s="55">
        <v>-0.99790000000000001</v>
      </c>
      <c r="LQ37" s="55">
        <v>-0.99780000000000002</v>
      </c>
      <c r="LR37" s="54">
        <v>-1</v>
      </c>
      <c r="LS37" s="55">
        <v>-0.9869</v>
      </c>
      <c r="LT37" s="55">
        <v>-0.99070000000000003</v>
      </c>
      <c r="LU37" s="55">
        <v>-0.998</v>
      </c>
      <c r="LV37" s="55">
        <v>-0.996</v>
      </c>
      <c r="LW37" s="55">
        <v>-0.99580000000000002</v>
      </c>
      <c r="LX37" s="55">
        <v>-0.99780000000000002</v>
      </c>
      <c r="LY37" s="55">
        <v>-0.99950000000000006</v>
      </c>
      <c r="LZ37" s="55">
        <v>-0.84350000000000003</v>
      </c>
      <c r="MA37" s="55">
        <v>-0.85580000000000001</v>
      </c>
      <c r="MB37" s="55">
        <v>-0.86080000000000001</v>
      </c>
      <c r="MC37" s="55">
        <v>-0.86029999999999995</v>
      </c>
      <c r="MD37" s="55">
        <v>-0.8387</v>
      </c>
      <c r="ME37" s="55">
        <v>-0.78649999999999998</v>
      </c>
      <c r="MF37" s="55">
        <v>-0.75729999999999997</v>
      </c>
      <c r="MG37" s="55">
        <v>-0.81789999999999996</v>
      </c>
      <c r="MH37" s="55">
        <v>-0.8175</v>
      </c>
      <c r="MI37" s="55">
        <v>-0.82140000000000002</v>
      </c>
      <c r="MJ37" s="55">
        <v>-0.8347</v>
      </c>
      <c r="MK37" s="55">
        <v>-0.80010000000000003</v>
      </c>
      <c r="ML37" s="55">
        <v>-0.72470000000000001</v>
      </c>
      <c r="MM37" s="55">
        <v>-0.57350000000000001</v>
      </c>
      <c r="MN37" s="55">
        <v>-0.71160000000000001</v>
      </c>
      <c r="MO37" s="55">
        <v>-0.77880000000000005</v>
      </c>
      <c r="MP37" s="55">
        <v>-0.80900000000000005</v>
      </c>
      <c r="MQ37" s="55">
        <v>-0.82199999999999995</v>
      </c>
      <c r="MR37" s="55">
        <v>-0.80279999999999996</v>
      </c>
      <c r="MS37" s="55">
        <v>-0.73419999999999996</v>
      </c>
      <c r="MT37" s="55">
        <v>-0.76349999999999996</v>
      </c>
      <c r="MU37" s="55">
        <v>-0.75149999999999995</v>
      </c>
      <c r="MV37" s="55">
        <v>-0.72489999999999999</v>
      </c>
      <c r="MW37" s="55">
        <v>-0.72940000000000005</v>
      </c>
      <c r="MX37" s="55">
        <v>-0.75360000000000005</v>
      </c>
      <c r="MY37" s="55">
        <v>-0.76160000000000005</v>
      </c>
      <c r="MZ37" s="55">
        <v>-0.6119</v>
      </c>
      <c r="NA37" s="55">
        <v>-0.43919999999999998</v>
      </c>
      <c r="NB37" s="55">
        <v>-0.63949999999999996</v>
      </c>
      <c r="NC37" s="55">
        <v>-0.65869999999999995</v>
      </c>
      <c r="ND37" s="55">
        <v>-0.6794</v>
      </c>
      <c r="NE37" s="55">
        <v>-0.68410000000000004</v>
      </c>
      <c r="NF37" s="55">
        <v>-0.63039999999999996</v>
      </c>
      <c r="NG37" s="55">
        <v>-0.55410000000000004</v>
      </c>
      <c r="NH37" s="55">
        <v>-0.50419999999999998</v>
      </c>
      <c r="NI37" s="55">
        <v>-0.65459999999999996</v>
      </c>
      <c r="NJ37" s="55">
        <v>-0.61870000000000003</v>
      </c>
      <c r="NK37" s="55">
        <v>-0.60099999999999998</v>
      </c>
      <c r="NL37" s="55">
        <v>-0.61950000000000005</v>
      </c>
      <c r="NM37" s="55">
        <v>-0.56010000000000004</v>
      </c>
      <c r="NN37" s="55">
        <v>-0.44319999999999998</v>
      </c>
      <c r="NO37" s="55">
        <v>-0.42959999999999998</v>
      </c>
      <c r="NP37" s="55">
        <v>-0.59540000000000004</v>
      </c>
      <c r="NQ37" s="55">
        <v>-0.59389999999999998</v>
      </c>
      <c r="NR37" s="55">
        <v>-0.57420000000000004</v>
      </c>
      <c r="NS37" s="55">
        <v>-0.59450000000000003</v>
      </c>
      <c r="NT37" s="55">
        <v>-0.51819999999999999</v>
      </c>
      <c r="NU37" s="55">
        <v>-0.44019999999999998</v>
      </c>
      <c r="NV37" s="55">
        <v>-0.41160000000000002</v>
      </c>
      <c r="NW37" s="55">
        <v>-0.54149999999999998</v>
      </c>
      <c r="NX37" s="55">
        <v>-0.5645</v>
      </c>
      <c r="NY37" s="55">
        <v>-0.55279999999999996</v>
      </c>
      <c r="NZ37" s="55">
        <v>-0.54020000000000001</v>
      </c>
      <c r="OA37" s="55">
        <v>-0.44850000000000001</v>
      </c>
      <c r="OB37" s="55">
        <v>-0.31490000000000001</v>
      </c>
      <c r="OC37" s="55">
        <v>-0.29649999999999999</v>
      </c>
      <c r="OD37" s="55">
        <v>-0.40989999999999999</v>
      </c>
      <c r="OE37" s="55">
        <v>-0.49349999999999999</v>
      </c>
      <c r="OF37" s="55">
        <v>-0.49680000000000002</v>
      </c>
      <c r="OG37" s="55">
        <v>-0.49640000000000001</v>
      </c>
      <c r="OH37" s="55">
        <v>-0.44359999999999999</v>
      </c>
      <c r="OI37" s="55">
        <v>-0.34010000000000001</v>
      </c>
      <c r="OJ37" s="55">
        <v>-0.34720000000000001</v>
      </c>
      <c r="OK37" s="55">
        <v>-0.50139999999999996</v>
      </c>
      <c r="OL37" s="55">
        <v>-0.46810000000000002</v>
      </c>
      <c r="OM37" s="55">
        <v>-0.46949999999999997</v>
      </c>
      <c r="ON37" s="55">
        <v>-0.49309999999999998</v>
      </c>
      <c r="OO37" s="55">
        <v>-0.43159999999999998</v>
      </c>
      <c r="OP37" s="55">
        <v>-0.37209999999999999</v>
      </c>
      <c r="OQ37" s="55">
        <v>-0.40039999999999998</v>
      </c>
      <c r="OR37" s="55">
        <v>-0.45469999999999999</v>
      </c>
      <c r="OS37" s="55">
        <v>-0.46860000000000002</v>
      </c>
      <c r="OT37" s="55">
        <v>-0.50409999999999999</v>
      </c>
      <c r="OU37" s="55">
        <v>-0.49440000000000001</v>
      </c>
      <c r="OV37" s="55">
        <v>-0.50790000000000002</v>
      </c>
      <c r="OW37" s="55">
        <v>-0.49880000000000002</v>
      </c>
      <c r="OX37" s="55">
        <v>-0.51559999999999995</v>
      </c>
      <c r="OY37" s="55">
        <v>-0.56140000000000001</v>
      </c>
      <c r="OZ37" s="55">
        <v>-0.55600000000000005</v>
      </c>
      <c r="PA37" s="55">
        <v>-0.54049999999999998</v>
      </c>
      <c r="PB37" s="55">
        <v>-0.50549999999999995</v>
      </c>
      <c r="PC37" s="55">
        <v>-0.41860000000000003</v>
      </c>
      <c r="PD37" s="55">
        <v>-0.30180000000000001</v>
      </c>
      <c r="PE37" s="55">
        <v>-0.1958</v>
      </c>
      <c r="PF37" s="55">
        <v>-0.41760000000000003</v>
      </c>
      <c r="PG37" s="55">
        <v>-0.41039999999999999</v>
      </c>
      <c r="PH37" s="55">
        <v>-0.34789999999999999</v>
      </c>
      <c r="PI37" s="55">
        <v>-0.32129999999999997</v>
      </c>
      <c r="PJ37" s="55">
        <v>-9.8699999999999996E-2</v>
      </c>
      <c r="PK37" s="55">
        <v>-0.68359999999999999</v>
      </c>
      <c r="PL37" s="55">
        <v>2.64E-2</v>
      </c>
      <c r="PM37" s="55">
        <v>-0.20499999999999999</v>
      </c>
      <c r="PN37" s="55">
        <v>-0.25940000000000002</v>
      </c>
      <c r="PO37" s="55">
        <v>-0.30320000000000003</v>
      </c>
      <c r="PP37" s="55">
        <v>-0.33829999999999999</v>
      </c>
      <c r="PQ37" s="55">
        <v>-0.27529999999999999</v>
      </c>
      <c r="PR37" s="55">
        <v>-0.20469999999999999</v>
      </c>
      <c r="PS37" s="55">
        <v>-0.1837</v>
      </c>
      <c r="PT37" s="55">
        <v>-0.36580000000000001</v>
      </c>
      <c r="PU37" s="55">
        <v>-0.4602</v>
      </c>
      <c r="PV37" s="55">
        <v>-0.4854</v>
      </c>
      <c r="PW37" s="55">
        <v>-0.25390000000000001</v>
      </c>
      <c r="PX37" s="55">
        <v>-0.2361</v>
      </c>
      <c r="PY37" s="55">
        <v>-0.15459999999999999</v>
      </c>
      <c r="PZ37" s="55">
        <v>-0.17050000000000001</v>
      </c>
      <c r="QA37" s="55">
        <v>-0.3921</v>
      </c>
      <c r="QB37" s="55">
        <v>-0.4209</v>
      </c>
      <c r="QC37" s="55">
        <v>-0.41360000000000002</v>
      </c>
      <c r="QD37" s="55">
        <v>-0.4027</v>
      </c>
      <c r="QE37" s="55">
        <v>-0.52339999999999998</v>
      </c>
      <c r="QF37" s="55">
        <v>-0.22650000000000001</v>
      </c>
      <c r="QG37" s="55">
        <v>-8.0600000000000005E-2</v>
      </c>
      <c r="QH37" s="55">
        <v>1.2198</v>
      </c>
      <c r="QI37" s="55">
        <v>-0.41339999999999999</v>
      </c>
      <c r="QJ37" s="55">
        <v>-0.41510000000000002</v>
      </c>
      <c r="QK37" s="55">
        <v>-0.3674</v>
      </c>
      <c r="QL37" s="55">
        <v>-0.29060000000000002</v>
      </c>
      <c r="QM37" s="55">
        <v>-0.13289999999999999</v>
      </c>
      <c r="QN37" s="55">
        <v>-0.15160000000000001</v>
      </c>
      <c r="QO37" s="55">
        <v>-0.33750000000000002</v>
      </c>
      <c r="QP37" s="55">
        <v>-0.35449999999999998</v>
      </c>
      <c r="QQ37" s="55">
        <v>-0.33560000000000001</v>
      </c>
      <c r="QR37" s="55">
        <v>-0.34799999999999998</v>
      </c>
      <c r="QS37" s="55">
        <v>-0.2626</v>
      </c>
      <c r="QT37" s="55">
        <v>-0.1847</v>
      </c>
      <c r="QU37" s="55">
        <v>-0.16239999999999999</v>
      </c>
      <c r="QV37" s="55">
        <v>-0.40400000000000003</v>
      </c>
      <c r="QW37" s="55">
        <v>-0.31290000000000001</v>
      </c>
      <c r="QX37" s="55">
        <v>-0.28270000000000001</v>
      </c>
      <c r="QY37" s="55">
        <v>-0.2757</v>
      </c>
      <c r="QZ37" s="55">
        <v>-0.1694</v>
      </c>
      <c r="RA37" s="55">
        <v>-8.5599999999999996E-2</v>
      </c>
      <c r="RB37" s="55">
        <v>-7.0099999999999996E-2</v>
      </c>
      <c r="RC37" s="55">
        <v>-0.17599999999999999</v>
      </c>
      <c r="RD37" s="55">
        <v>-0.23280000000000001</v>
      </c>
      <c r="RE37" s="55">
        <v>-0.25240000000000001</v>
      </c>
      <c r="RF37" s="55">
        <v>-0.27389999999999998</v>
      </c>
      <c r="RG37" s="55">
        <v>-0.18390000000000001</v>
      </c>
      <c r="RH37" s="55">
        <v>-0.12130000000000001</v>
      </c>
      <c r="RI37" s="55">
        <v>-0.10340000000000001</v>
      </c>
      <c r="RJ37" s="55">
        <v>-0.2467</v>
      </c>
      <c r="RK37" s="55">
        <v>-0.26229999999999998</v>
      </c>
      <c r="RL37" s="55">
        <v>-0.26050000000000001</v>
      </c>
      <c r="RM37" s="55">
        <v>-0.25209999999999999</v>
      </c>
      <c r="RN37" s="55">
        <v>-0.189</v>
      </c>
      <c r="RO37" s="55">
        <v>-0.1583</v>
      </c>
      <c r="RP37" s="55">
        <v>-0.41549999999999998</v>
      </c>
      <c r="RQ37" s="55">
        <v>-0.22950000000000001</v>
      </c>
      <c r="RR37" s="55">
        <v>-0.3352</v>
      </c>
      <c r="RS37" s="55">
        <v>-0.22520000000000001</v>
      </c>
      <c r="RT37" s="55">
        <v>-0.2283</v>
      </c>
      <c r="RU37" s="55">
        <v>-0.15559999999999999</v>
      </c>
      <c r="RV37" s="55">
        <v>1.2699999999999999E-2</v>
      </c>
      <c r="RW37" s="55">
        <v>0.29580000000000001</v>
      </c>
      <c r="RX37" s="55">
        <v>-0.1583</v>
      </c>
      <c r="RY37" s="55">
        <v>-0.20330000000000001</v>
      </c>
      <c r="RZ37" s="55">
        <v>-0.2167</v>
      </c>
      <c r="SA37" s="55">
        <v>-0.2389</v>
      </c>
      <c r="SB37" s="55">
        <v>-0.1832</v>
      </c>
      <c r="SC37" s="55">
        <v>-6.3200000000000006E-2</v>
      </c>
      <c r="SD37" s="55">
        <v>-0.1772</v>
      </c>
      <c r="SE37" s="55">
        <v>-0.1207</v>
      </c>
      <c r="SF37" s="55">
        <v>-0.68730000000000002</v>
      </c>
      <c r="SG37" s="55">
        <v>-0.1643</v>
      </c>
      <c r="SH37" s="55">
        <v>-0.20380000000000001</v>
      </c>
      <c r="SI37" s="55">
        <v>-0.1678</v>
      </c>
      <c r="SJ37" s="55">
        <v>-2.2800000000000001E-2</v>
      </c>
      <c r="SK37" s="55">
        <v>5.2999999999999999E-2</v>
      </c>
      <c r="SL37" s="55">
        <v>-0.1263</v>
      </c>
      <c r="SM37" s="55">
        <v>-0.17280000000000001</v>
      </c>
      <c r="SN37" s="55">
        <v>-0.20119999999999999</v>
      </c>
      <c r="SO37" s="55">
        <v>-0.20860000000000001</v>
      </c>
      <c r="SP37" s="55">
        <v>-0.12089999999999999</v>
      </c>
      <c r="SQ37" s="55">
        <v>-2.4799999999999999E-2</v>
      </c>
      <c r="SR37" s="55">
        <v>-9.0899999999999995E-2</v>
      </c>
      <c r="SS37" s="55">
        <v>-0.17399999999999999</v>
      </c>
      <c r="ST37" s="55">
        <v>-0.2041</v>
      </c>
      <c r="SU37" s="55">
        <v>-0.15709999999999999</v>
      </c>
      <c r="SV37" s="55">
        <v>-0.19900000000000001</v>
      </c>
      <c r="SW37" s="55">
        <v>-6.6500000000000004E-2</v>
      </c>
      <c r="SX37" s="55">
        <v>-2.69E-2</v>
      </c>
      <c r="SY37" s="55">
        <v>-8.8700000000000001E-2</v>
      </c>
      <c r="SZ37" s="55">
        <v>-0.1875</v>
      </c>
      <c r="TA37" s="55">
        <v>-0.23300000000000001</v>
      </c>
      <c r="TB37" s="55">
        <v>-0.20949999999999999</v>
      </c>
      <c r="TC37" s="55">
        <v>-0.16470000000000001</v>
      </c>
      <c r="TD37" s="55">
        <v>-0.1197</v>
      </c>
      <c r="TE37" s="55">
        <v>-9.4500000000000001E-2</v>
      </c>
      <c r="TF37" s="55">
        <v>-0.1479</v>
      </c>
      <c r="TG37" s="55">
        <v>-0.19470000000000001</v>
      </c>
      <c r="TH37" s="55">
        <v>-0.2331</v>
      </c>
      <c r="TI37" s="55">
        <v>-0.22950000000000001</v>
      </c>
      <c r="TJ37" s="55">
        <v>-0.23980000000000001</v>
      </c>
      <c r="TK37" s="55">
        <v>-0.189</v>
      </c>
      <c r="TL37" s="55">
        <v>-0.1263</v>
      </c>
      <c r="TM37" s="55">
        <v>-0.1241</v>
      </c>
      <c r="TN37" s="55">
        <v>-0.12720000000000001</v>
      </c>
      <c r="TO37" s="55">
        <v>-0.26150000000000001</v>
      </c>
      <c r="TP37" s="55">
        <v>-0.2412</v>
      </c>
      <c r="TQ37" s="55">
        <v>-0.30020000000000002</v>
      </c>
      <c r="TR37" s="54">
        <v>-0.2</v>
      </c>
      <c r="TS37" s="55">
        <v>-0.13830000000000001</v>
      </c>
      <c r="TT37" s="55">
        <v>-0.23230000000000001</v>
      </c>
      <c r="TU37" s="55">
        <v>-0.25180000000000002</v>
      </c>
      <c r="TV37" s="55">
        <v>-0.29459999999999997</v>
      </c>
      <c r="TW37" s="55">
        <v>-0.30890000000000001</v>
      </c>
      <c r="TX37" s="55">
        <v>-0.33239999999999997</v>
      </c>
      <c r="TY37" s="55">
        <v>-0.24460000000000001</v>
      </c>
      <c r="TZ37" s="55">
        <v>-0.1414</v>
      </c>
      <c r="UA37" s="55">
        <v>-0.15870000000000001</v>
      </c>
      <c r="UB37" s="55">
        <v>-0.20169999999999999</v>
      </c>
      <c r="UC37" s="55">
        <v>-0.29170000000000001</v>
      </c>
      <c r="UD37" s="55">
        <v>-0.27789999999999998</v>
      </c>
      <c r="UE37" s="55">
        <v>-0.30049999999999999</v>
      </c>
      <c r="UF37" s="55">
        <v>-0.2046</v>
      </c>
      <c r="UG37" s="55">
        <v>-0.20200000000000001</v>
      </c>
      <c r="UH37" s="55">
        <v>-0.14069999999999999</v>
      </c>
      <c r="UI37" s="55">
        <v>-0.18720000000000001</v>
      </c>
      <c r="UJ37" s="55">
        <v>-0.27400000000000002</v>
      </c>
      <c r="UK37" s="55">
        <v>-0.246</v>
      </c>
      <c r="UL37" s="55">
        <v>-0.2155</v>
      </c>
      <c r="UM37" s="55">
        <v>-0.20399999999999999</v>
      </c>
      <c r="UN37" s="55">
        <v>-0.13139999999999999</v>
      </c>
      <c r="UO37" s="55">
        <v>-0.1772</v>
      </c>
      <c r="UP37" s="55">
        <v>-0.25280000000000002</v>
      </c>
      <c r="UQ37" s="55">
        <v>-0.2369</v>
      </c>
      <c r="UR37" s="55">
        <v>-0.27089999999999997</v>
      </c>
      <c r="US37" s="55">
        <v>-0.2205</v>
      </c>
      <c r="UT37" s="55">
        <v>-0.1211</v>
      </c>
      <c r="UU37" s="55">
        <v>-9.1000000000000004E-3</v>
      </c>
      <c r="UV37" s="55">
        <v>-6.7699999999999996E-2</v>
      </c>
      <c r="UW37" s="55">
        <v>-0.1651</v>
      </c>
      <c r="UX37" s="55">
        <v>-0.29110000000000003</v>
      </c>
      <c r="UY37" s="55">
        <v>-0.23430000000000001</v>
      </c>
      <c r="UZ37" s="55">
        <v>-0.184</v>
      </c>
      <c r="VA37" s="55">
        <v>7.2300000000000003E-2</v>
      </c>
      <c r="VB37" s="55">
        <v>0.20960000000000001</v>
      </c>
      <c r="VC37" s="55">
        <v>7.3200000000000001E-2</v>
      </c>
      <c r="VD37" s="55">
        <v>-0.30649999999999999</v>
      </c>
      <c r="VE37" s="55">
        <v>0.2135</v>
      </c>
      <c r="VF37" s="55">
        <v>-0.1593</v>
      </c>
      <c r="VG37" s="55">
        <v>-0.31559999999999999</v>
      </c>
      <c r="VH37" s="55">
        <v>-0.30880000000000002</v>
      </c>
      <c r="VI37" s="55">
        <v>-0.1724</v>
      </c>
      <c r="VJ37" s="55">
        <v>-0.18179999999999999</v>
      </c>
      <c r="VK37" s="55">
        <v>-0.20979999999999999</v>
      </c>
      <c r="VL37" s="55">
        <v>-0.2021</v>
      </c>
      <c r="VM37" s="55">
        <v>-0.22389999999999999</v>
      </c>
      <c r="VN37" s="55">
        <v>-0.223</v>
      </c>
      <c r="VO37" s="55">
        <v>-0.14299999999999999</v>
      </c>
      <c r="VP37" s="55">
        <v>-8.5800000000000001E-2</v>
      </c>
      <c r="VQ37" s="55">
        <v>-1.9900000000000001E-2</v>
      </c>
      <c r="VR37" s="55">
        <v>-0.1158</v>
      </c>
      <c r="VS37" s="55">
        <v>-0.1623</v>
      </c>
      <c r="VT37" s="55">
        <v>-0.1467</v>
      </c>
      <c r="VU37" s="55">
        <v>-0.2324</v>
      </c>
      <c r="VV37" s="54">
        <v>-0.14000000000000001</v>
      </c>
      <c r="VW37" s="55">
        <v>-2.4500000000000001E-2</v>
      </c>
      <c r="VX37" s="55">
        <v>-9.2799999999999994E-2</v>
      </c>
      <c r="VY37" s="55">
        <v>-2.5999999999999999E-3</v>
      </c>
      <c r="VZ37" s="55">
        <v>-0.18579999999999999</v>
      </c>
      <c r="WA37" s="55">
        <v>-0.1729</v>
      </c>
      <c r="WB37" s="55">
        <v>-0.22270000000000001</v>
      </c>
      <c r="WC37" s="55">
        <v>-8.0500000000000002E-2</v>
      </c>
      <c r="WD37" s="55">
        <v>1.3299999999999999E-2</v>
      </c>
      <c r="WE37" s="55">
        <v>-2.4899999999999999E-2</v>
      </c>
      <c r="WF37" s="55">
        <v>-0.14299999999999999</v>
      </c>
      <c r="WG37" s="55">
        <v>-0.13059999999999999</v>
      </c>
      <c r="WH37" s="55">
        <v>-0.1671</v>
      </c>
      <c r="WI37" s="55">
        <v>-0.10639999999999999</v>
      </c>
      <c r="WJ37" s="55">
        <v>-5.1900000000000002E-2</v>
      </c>
      <c r="WK37" s="55">
        <v>-2.76E-2</v>
      </c>
      <c r="WL37" s="55">
        <v>-6.5799999999999997E-2</v>
      </c>
      <c r="WM37" s="55">
        <v>-0.13009999999999999</v>
      </c>
      <c r="WN37" s="55">
        <v>-0.124</v>
      </c>
      <c r="WO37" s="55">
        <v>-0.1963</v>
      </c>
      <c r="WP37" s="55">
        <v>-0.1825</v>
      </c>
      <c r="WQ37" s="55">
        <v>-0.1822</v>
      </c>
      <c r="WR37" s="55">
        <v>-0.1474</v>
      </c>
      <c r="WS37" s="55">
        <v>-0.21179999999999999</v>
      </c>
      <c r="WT37" s="55">
        <v>-0.17069999999999999</v>
      </c>
      <c r="WU37" s="55">
        <v>-9.9599999999999994E-2</v>
      </c>
      <c r="WV37" s="55">
        <v>-0.14230000000000001</v>
      </c>
      <c r="WW37" s="55">
        <v>-0.15290000000000001</v>
      </c>
      <c r="WX37" s="55">
        <v>-0.1249</v>
      </c>
      <c r="WY37" s="55">
        <v>-5.3100000000000001E-2</v>
      </c>
      <c r="WZ37" s="55">
        <v>-5.6099999999999997E-2</v>
      </c>
      <c r="XA37" s="55">
        <v>0.15759999999999999</v>
      </c>
      <c r="XB37" s="55">
        <v>0.12139999999999999</v>
      </c>
      <c r="XC37" s="55">
        <v>-0.22939999999999999</v>
      </c>
      <c r="XD37" s="55">
        <v>-6.9199999999999998E-2</v>
      </c>
      <c r="XE37" s="55">
        <v>6.4500000000000002E-2</v>
      </c>
      <c r="XF37" s="55">
        <v>0.13250000000000001</v>
      </c>
      <c r="XG37" s="55">
        <v>8.9599999999999999E-2</v>
      </c>
      <c r="XH37" s="54">
        <v>0.03</v>
      </c>
      <c r="XI37" s="55">
        <v>-9.9299999999999999E-2</v>
      </c>
      <c r="XJ37" s="55">
        <v>-0.12659999999999999</v>
      </c>
      <c r="XK37" s="54">
        <v>-0.12</v>
      </c>
      <c r="XL37" s="55">
        <v>2.8E-3</v>
      </c>
      <c r="XM37" s="55">
        <v>4.7800000000000002E-2</v>
      </c>
      <c r="XN37" s="55">
        <v>-2.53E-2</v>
      </c>
      <c r="XO37" s="55">
        <v>-4.5999999999999999E-3</v>
      </c>
      <c r="XP37" s="55">
        <v>-0.1255</v>
      </c>
      <c r="XQ37" s="55">
        <v>-0.13120000000000001</v>
      </c>
      <c r="XR37" s="55">
        <v>-8.1600000000000006E-2</v>
      </c>
      <c r="XS37" s="55">
        <v>-6.3500000000000001E-2</v>
      </c>
      <c r="XT37" s="55">
        <v>3.0999999999999999E-3</v>
      </c>
      <c r="XU37" s="55">
        <v>-1.6000000000000001E-3</v>
      </c>
      <c r="XV37" s="55">
        <v>-0.1182</v>
      </c>
      <c r="XW37" s="55">
        <v>-0.1162</v>
      </c>
      <c r="XX37" s="55">
        <v>-9.2299999999999993E-2</v>
      </c>
      <c r="XY37" s="55">
        <v>-9.4E-2</v>
      </c>
      <c r="XZ37" s="55">
        <v>-6.7699999999999996E-2</v>
      </c>
      <c r="YA37" s="55">
        <v>-3.5799999999999998E-2</v>
      </c>
      <c r="YB37" s="55">
        <v>-5.0599999999999999E-2</v>
      </c>
      <c r="YC37" s="55">
        <v>-9.9000000000000005E-2</v>
      </c>
      <c r="YD37" s="55">
        <v>-0.13880000000000001</v>
      </c>
      <c r="YE37" s="55">
        <v>-0.15279999999999999</v>
      </c>
      <c r="YF37" s="55">
        <v>-0.17860000000000001</v>
      </c>
      <c r="YG37" s="55">
        <v>-0.1042</v>
      </c>
      <c r="YH37" s="55">
        <v>5.91E-2</v>
      </c>
      <c r="YI37" s="55">
        <v>2.07E-2</v>
      </c>
      <c r="YJ37" s="55">
        <v>-0.2152</v>
      </c>
      <c r="YK37" s="55">
        <v>-0.20780000000000001</v>
      </c>
    </row>
    <row r="38" spans="1:661" x14ac:dyDescent="0.35">
      <c r="A38" s="66" t="s">
        <v>26</v>
      </c>
      <c r="B38" s="66" t="s">
        <v>47</v>
      </c>
      <c r="C38" s="54">
        <v>-0.12</v>
      </c>
      <c r="D38" s="54">
        <v>0</v>
      </c>
      <c r="E38" s="54">
        <v>-0.09</v>
      </c>
      <c r="F38" s="54">
        <v>-0.12</v>
      </c>
      <c r="G38" s="54">
        <v>0</v>
      </c>
      <c r="H38" s="54">
        <v>0.18</v>
      </c>
      <c r="I38" s="54">
        <v>0.01</v>
      </c>
      <c r="J38" s="54">
        <v>-0.08</v>
      </c>
      <c r="K38" s="54">
        <v>-0.27</v>
      </c>
      <c r="L38" s="54">
        <v>-0.19</v>
      </c>
      <c r="M38" s="54">
        <v>-0.12</v>
      </c>
      <c r="N38" s="54">
        <v>-0.06</v>
      </c>
      <c r="O38" s="54">
        <v>-0.04</v>
      </c>
      <c r="P38" s="54">
        <v>0.04</v>
      </c>
      <c r="Q38" s="54">
        <v>-0.13</v>
      </c>
      <c r="R38" s="54">
        <v>-0.01</v>
      </c>
      <c r="S38" s="54">
        <v>-0.04</v>
      </c>
      <c r="T38" s="54">
        <v>-0.09</v>
      </c>
      <c r="U38" s="54">
        <v>0.06</v>
      </c>
      <c r="V38" s="54">
        <v>0.01</v>
      </c>
      <c r="W38" s="54">
        <v>-0.14000000000000001</v>
      </c>
      <c r="X38" s="54">
        <v>-0.1</v>
      </c>
      <c r="Y38" s="54">
        <v>-0.18</v>
      </c>
      <c r="Z38" s="54">
        <v>-0.21</v>
      </c>
      <c r="AA38" s="54">
        <v>-0.43</v>
      </c>
      <c r="AB38" s="54">
        <v>-0.49</v>
      </c>
      <c r="AC38" s="54">
        <v>-0.54</v>
      </c>
      <c r="AD38" s="54">
        <v>-0.78</v>
      </c>
      <c r="AE38" s="54">
        <v>-1</v>
      </c>
      <c r="AF38" s="54">
        <v>-1</v>
      </c>
      <c r="AG38" s="54">
        <v>-1</v>
      </c>
      <c r="AH38" s="54">
        <v>-1</v>
      </c>
      <c r="AI38" s="54">
        <v>-1</v>
      </c>
      <c r="AJ38" s="54">
        <v>-1</v>
      </c>
      <c r="AK38" s="54">
        <v>-1</v>
      </c>
      <c r="AL38" s="54">
        <v>-1</v>
      </c>
      <c r="AM38" s="54">
        <v>-1</v>
      </c>
      <c r="AN38" s="54">
        <v>-1</v>
      </c>
      <c r="AO38" s="54">
        <v>-1</v>
      </c>
      <c r="AP38" s="54">
        <v>-1</v>
      </c>
      <c r="AQ38" s="54">
        <v>-1</v>
      </c>
      <c r="AR38" s="54">
        <v>-1</v>
      </c>
      <c r="AS38" s="54">
        <v>-1</v>
      </c>
      <c r="AT38" s="54">
        <v>-1</v>
      </c>
      <c r="AU38" s="54">
        <v>-1</v>
      </c>
      <c r="AV38" s="54">
        <v>-1</v>
      </c>
      <c r="AW38" s="54">
        <v>-1</v>
      </c>
      <c r="AX38" s="54">
        <v>-1</v>
      </c>
      <c r="AY38" s="54">
        <v>-1</v>
      </c>
      <c r="AZ38" s="54">
        <v>-1</v>
      </c>
      <c r="BA38" s="54">
        <v>-1</v>
      </c>
      <c r="BB38" s="54">
        <v>-1</v>
      </c>
      <c r="BC38" s="54">
        <v>-1</v>
      </c>
      <c r="BD38" s="54">
        <v>-1</v>
      </c>
      <c r="BE38" s="54">
        <v>-1</v>
      </c>
      <c r="BF38" s="54">
        <v>-1</v>
      </c>
      <c r="BG38" s="54">
        <v>-1</v>
      </c>
      <c r="BH38" s="54">
        <v>-1</v>
      </c>
      <c r="BI38" s="54">
        <v>-1</v>
      </c>
      <c r="BJ38" s="54">
        <v>-1</v>
      </c>
      <c r="BK38" s="54">
        <v>-1</v>
      </c>
      <c r="BL38" s="54">
        <v>-1</v>
      </c>
      <c r="BM38" s="54">
        <v>-1</v>
      </c>
      <c r="BN38" s="54">
        <v>-1</v>
      </c>
      <c r="BO38" s="54">
        <v>-1</v>
      </c>
      <c r="BP38" s="54">
        <v>-1</v>
      </c>
      <c r="BQ38" s="54">
        <v>-1</v>
      </c>
      <c r="BR38" s="54">
        <v>-1</v>
      </c>
      <c r="BS38" s="54">
        <v>-1</v>
      </c>
      <c r="BT38" s="54">
        <v>-1</v>
      </c>
      <c r="BU38" s="54">
        <v>-1</v>
      </c>
      <c r="BV38" s="54">
        <v>-1</v>
      </c>
      <c r="BW38" s="54">
        <v>-1</v>
      </c>
      <c r="BX38" s="54">
        <v>-1</v>
      </c>
      <c r="BY38" s="54">
        <v>-1</v>
      </c>
      <c r="BZ38" s="54">
        <v>-1</v>
      </c>
      <c r="CA38" s="54">
        <v>-1</v>
      </c>
      <c r="CB38" s="54">
        <v>-1</v>
      </c>
      <c r="CC38" s="54">
        <v>-1</v>
      </c>
      <c r="CD38" s="54">
        <v>-1</v>
      </c>
      <c r="CE38" s="54">
        <v>-1</v>
      </c>
      <c r="CF38" s="54">
        <v>-1</v>
      </c>
      <c r="CG38" s="54">
        <v>-1</v>
      </c>
      <c r="CH38" s="54">
        <v>-1</v>
      </c>
      <c r="CI38" s="55">
        <v>-0.997</v>
      </c>
      <c r="CJ38" s="54">
        <v>-1</v>
      </c>
      <c r="CK38" s="55">
        <v>-0.99939999999999996</v>
      </c>
      <c r="CL38" s="55">
        <v>-0.99990000000000001</v>
      </c>
      <c r="CM38" s="55">
        <v>-0.99909999999999999</v>
      </c>
      <c r="CN38" s="55">
        <v>-0.99939999999999996</v>
      </c>
      <c r="CO38" s="54">
        <v>-1</v>
      </c>
      <c r="CP38" s="54">
        <v>-1</v>
      </c>
      <c r="CQ38" s="54">
        <v>-1</v>
      </c>
      <c r="CR38" s="54">
        <v>-1</v>
      </c>
      <c r="CS38" s="55">
        <v>-0.98509999999999998</v>
      </c>
      <c r="CT38" s="55">
        <v>-0.98440000000000005</v>
      </c>
      <c r="CU38" s="55">
        <v>-0.97809999999999997</v>
      </c>
      <c r="CV38" s="55">
        <v>-0.98319999999999996</v>
      </c>
      <c r="CW38" s="55">
        <v>-0.98819999999999997</v>
      </c>
      <c r="CX38" s="55">
        <v>-0.98499999999999999</v>
      </c>
      <c r="CY38" s="55">
        <v>-0.98680000000000001</v>
      </c>
      <c r="CZ38" s="55">
        <v>-0.98260000000000003</v>
      </c>
      <c r="DA38" s="55">
        <v>-0.98109999999999997</v>
      </c>
      <c r="DB38" s="55">
        <v>-0.96309999999999996</v>
      </c>
      <c r="DC38" s="55">
        <v>-0.96560000000000001</v>
      </c>
      <c r="DD38" s="55">
        <v>-0.95620000000000005</v>
      </c>
      <c r="DE38" s="55">
        <v>-0.96660000000000001</v>
      </c>
      <c r="DF38" s="55">
        <v>-0.95420000000000005</v>
      </c>
      <c r="DG38" s="55">
        <v>-0.94020000000000004</v>
      </c>
      <c r="DH38" s="55">
        <v>-0.92430000000000001</v>
      </c>
      <c r="DI38" s="55">
        <v>-0.92069999999999996</v>
      </c>
      <c r="DJ38" s="55">
        <v>-0.59260000000000002</v>
      </c>
      <c r="DK38" s="55">
        <v>-0.67369999999999997</v>
      </c>
      <c r="DL38" s="55">
        <v>-0.68730000000000002</v>
      </c>
      <c r="DM38" s="55">
        <v>-0.60929999999999995</v>
      </c>
      <c r="DN38" s="55">
        <v>-0.58199999999999996</v>
      </c>
      <c r="DO38" s="55">
        <v>-0.56299999999999994</v>
      </c>
      <c r="DP38" s="55">
        <v>-0.76449999999999996</v>
      </c>
      <c r="DQ38" s="55">
        <v>-0.57020000000000004</v>
      </c>
      <c r="DR38" s="55">
        <v>-0.57050000000000001</v>
      </c>
      <c r="DS38" s="55">
        <v>-0.53169999999999995</v>
      </c>
      <c r="DT38" s="55">
        <v>-0.51790000000000003</v>
      </c>
      <c r="DU38" s="55">
        <v>-0.47210000000000002</v>
      </c>
      <c r="DV38" s="55">
        <v>-0.42220000000000002</v>
      </c>
      <c r="DW38" s="55">
        <v>-0.14779999999999999</v>
      </c>
      <c r="DX38" s="55">
        <v>-0.49940000000000001</v>
      </c>
      <c r="DY38" s="55">
        <v>-0.50700000000000001</v>
      </c>
      <c r="DZ38" s="55">
        <v>-0.4698</v>
      </c>
      <c r="EA38" s="55">
        <v>-0.4647</v>
      </c>
      <c r="EB38" s="55">
        <v>-0.44790000000000002</v>
      </c>
      <c r="EC38" s="55">
        <v>-0.38129999999999997</v>
      </c>
      <c r="ED38" s="55">
        <v>-0.41739999999999999</v>
      </c>
      <c r="EE38" s="55">
        <v>-0.46660000000000001</v>
      </c>
      <c r="EF38" s="55">
        <v>-0.45150000000000001</v>
      </c>
      <c r="EG38" s="55">
        <v>-0.4874</v>
      </c>
      <c r="EH38" s="55">
        <v>-7.17E-2</v>
      </c>
      <c r="EI38" s="55">
        <v>-0.40560000000000002</v>
      </c>
      <c r="EJ38" s="55">
        <v>-0.67710000000000004</v>
      </c>
      <c r="EK38" s="55">
        <v>-0.4703</v>
      </c>
      <c r="EL38" s="55">
        <v>-0.41139999999999999</v>
      </c>
      <c r="EM38" s="55">
        <v>-0.4904</v>
      </c>
      <c r="EN38" s="55">
        <v>-0.44750000000000001</v>
      </c>
      <c r="EO38" s="55">
        <v>-0.48709999999999998</v>
      </c>
      <c r="EP38" s="55">
        <v>-0.49709999999999999</v>
      </c>
      <c r="EQ38" s="55">
        <v>-0.42909999999999998</v>
      </c>
      <c r="ER38" s="55">
        <v>-0.40450000000000003</v>
      </c>
      <c r="ES38" s="55">
        <v>-0.45860000000000001</v>
      </c>
      <c r="ET38" s="55">
        <v>-0.45929999999999999</v>
      </c>
      <c r="EU38" s="55">
        <v>-0.4698</v>
      </c>
      <c r="EV38" s="55">
        <v>-0.49230000000000002</v>
      </c>
      <c r="EW38" s="55">
        <v>-0.4143</v>
      </c>
      <c r="EX38" s="54">
        <v>-0.42</v>
      </c>
      <c r="EY38" s="55">
        <v>-0.47839999999999999</v>
      </c>
      <c r="EZ38" s="55">
        <v>-0.44240000000000002</v>
      </c>
      <c r="FA38" s="55">
        <v>-0.4506</v>
      </c>
      <c r="FB38" s="55">
        <v>-0.45050000000000001</v>
      </c>
      <c r="FC38" s="55">
        <v>-0.42359999999999998</v>
      </c>
      <c r="FD38" s="55">
        <v>-0.37480000000000002</v>
      </c>
      <c r="FE38" s="55">
        <v>-0.38500000000000001</v>
      </c>
      <c r="FF38" s="55">
        <v>-0.42649999999999999</v>
      </c>
      <c r="FG38" s="55">
        <v>-0.43840000000000001</v>
      </c>
      <c r="FH38" s="55">
        <v>-0.41620000000000001</v>
      </c>
      <c r="FI38" s="55">
        <v>-0.40229999999999999</v>
      </c>
      <c r="FJ38" s="55">
        <v>-0.35920000000000002</v>
      </c>
      <c r="FK38" s="55">
        <v>-0.36680000000000001</v>
      </c>
      <c r="FL38" s="55">
        <v>-0.36059999999999998</v>
      </c>
      <c r="FM38" s="55">
        <v>-0.43630000000000002</v>
      </c>
      <c r="FN38" s="55">
        <v>-0.44490000000000002</v>
      </c>
      <c r="FO38" s="55">
        <v>-0.42559999999999998</v>
      </c>
      <c r="FP38" s="55">
        <v>-0.36880000000000002</v>
      </c>
      <c r="FQ38" s="55">
        <v>-0.35289999999999999</v>
      </c>
      <c r="FR38" s="54">
        <v>-0.33</v>
      </c>
      <c r="FS38" s="55">
        <v>-0.34470000000000001</v>
      </c>
      <c r="FT38" s="55">
        <v>-0.35189999999999999</v>
      </c>
      <c r="FU38" s="55">
        <v>-0.42930000000000001</v>
      </c>
      <c r="FV38" s="55">
        <v>-0.32829999999999998</v>
      </c>
      <c r="FW38" s="55">
        <v>-0.30690000000000001</v>
      </c>
      <c r="FX38" s="55">
        <v>-0.33510000000000001</v>
      </c>
      <c r="FY38" s="55">
        <v>-0.31709999999999999</v>
      </c>
      <c r="FZ38" s="55">
        <v>-0.31280000000000002</v>
      </c>
      <c r="GA38" s="55">
        <v>-0.26069999999999999</v>
      </c>
      <c r="GB38" s="55">
        <v>-0.30470000000000003</v>
      </c>
      <c r="GC38" s="55">
        <v>-0.28660000000000002</v>
      </c>
      <c r="GD38" s="55">
        <v>-0.2873</v>
      </c>
      <c r="GE38" s="55">
        <v>-0.3135</v>
      </c>
      <c r="GF38" s="55">
        <v>-0.31030000000000002</v>
      </c>
      <c r="GG38" s="54">
        <v>-0.28999999999999998</v>
      </c>
      <c r="GH38" s="55">
        <v>-0.27289999999999998</v>
      </c>
      <c r="GI38" s="55">
        <v>-0.1966</v>
      </c>
      <c r="GJ38" s="55">
        <v>-0.26569999999999999</v>
      </c>
      <c r="GK38" s="55">
        <v>-0.26600000000000001</v>
      </c>
      <c r="GL38" s="55">
        <v>-0.25840000000000002</v>
      </c>
      <c r="GM38" s="55">
        <v>-0.24049999999999999</v>
      </c>
      <c r="GN38" s="55">
        <v>-0.1588</v>
      </c>
      <c r="GO38" s="55">
        <v>-0.40079999999999999</v>
      </c>
      <c r="GP38" s="55">
        <v>-0.222</v>
      </c>
      <c r="GQ38" s="55">
        <v>2.5999999999999999E-3</v>
      </c>
      <c r="GR38" s="55">
        <v>-0.13250000000000001</v>
      </c>
      <c r="GS38" s="55">
        <v>-0.1469</v>
      </c>
      <c r="GT38" s="55">
        <v>-0.2397</v>
      </c>
      <c r="GU38" s="55">
        <v>-0.28139999999999998</v>
      </c>
      <c r="GV38" s="55">
        <v>-3.1699999999999999E-2</v>
      </c>
      <c r="GW38" s="55">
        <v>-9.0200000000000002E-2</v>
      </c>
      <c r="GX38" s="55">
        <v>-0.50719999999999998</v>
      </c>
      <c r="GY38" s="55">
        <v>-0.35210000000000002</v>
      </c>
      <c r="GZ38" s="55">
        <v>-0.3548</v>
      </c>
      <c r="HA38" s="55">
        <v>-0.28449999999999998</v>
      </c>
      <c r="HB38" s="55">
        <v>-0.2467</v>
      </c>
      <c r="HC38" s="55">
        <v>-0.25130000000000002</v>
      </c>
      <c r="HD38" s="55">
        <v>-0.30719999999999997</v>
      </c>
      <c r="HE38" s="55">
        <v>-0.28360000000000002</v>
      </c>
      <c r="HF38" s="55">
        <v>-0.24349999999999999</v>
      </c>
      <c r="HG38" s="55">
        <v>-0.30080000000000001</v>
      </c>
      <c r="HH38" s="55">
        <v>-0.28120000000000001</v>
      </c>
      <c r="HI38" s="55">
        <v>-0.20960000000000001</v>
      </c>
      <c r="HJ38" s="55">
        <v>-0.19689999999999999</v>
      </c>
      <c r="HK38" s="55">
        <v>-0.29310000000000003</v>
      </c>
      <c r="HL38" s="55">
        <v>-0.23089999999999999</v>
      </c>
      <c r="HM38" s="55">
        <v>-0.21160000000000001</v>
      </c>
      <c r="HN38" s="55">
        <v>-0.2606</v>
      </c>
      <c r="HO38" s="55">
        <v>-0.2243</v>
      </c>
      <c r="HP38" s="55">
        <v>-0.24660000000000001</v>
      </c>
      <c r="HQ38" s="55">
        <v>-0.1905</v>
      </c>
      <c r="HR38" s="55">
        <v>-0.34920000000000001</v>
      </c>
      <c r="HS38" s="55">
        <v>-0.27879999999999999</v>
      </c>
      <c r="HT38" s="55">
        <v>-0.26529999999999998</v>
      </c>
      <c r="HU38" s="55">
        <v>-0.31440000000000001</v>
      </c>
      <c r="HV38" s="54">
        <v>-0.36</v>
      </c>
      <c r="HW38" s="55">
        <v>-0.31409999999999999</v>
      </c>
      <c r="HX38" s="55">
        <v>-0.33610000000000001</v>
      </c>
      <c r="HY38" s="55">
        <v>7.6E-3</v>
      </c>
      <c r="HZ38" s="55">
        <v>-0.3301</v>
      </c>
      <c r="IA38" s="55">
        <v>-0.22359999999999999</v>
      </c>
      <c r="IB38" s="55">
        <v>-0.24149999999999999</v>
      </c>
      <c r="IC38" s="55">
        <v>-0.2029</v>
      </c>
      <c r="ID38" s="55">
        <v>-0.2077</v>
      </c>
      <c r="IE38" s="55">
        <v>-0.21310000000000001</v>
      </c>
      <c r="IF38" s="55">
        <v>-0.30599999999999999</v>
      </c>
      <c r="IG38" s="55">
        <v>-0.2636</v>
      </c>
      <c r="IH38" s="55">
        <v>-0.28270000000000001</v>
      </c>
      <c r="II38" s="55">
        <v>-0.26929999999999998</v>
      </c>
      <c r="IJ38" s="55">
        <v>-0.29670000000000002</v>
      </c>
      <c r="IK38" s="55">
        <v>-0.25190000000000001</v>
      </c>
      <c r="IL38" s="55">
        <v>-0.27739999999999998</v>
      </c>
      <c r="IM38" s="55">
        <v>-0.36430000000000001</v>
      </c>
      <c r="IN38" s="55">
        <v>-0.36349999999999999</v>
      </c>
      <c r="IO38" s="55">
        <v>-0.35360000000000003</v>
      </c>
      <c r="IP38" s="55">
        <v>-0.36130000000000001</v>
      </c>
      <c r="IQ38" s="55">
        <v>-0.3543</v>
      </c>
      <c r="IR38" s="55">
        <v>-0.23219999999999999</v>
      </c>
      <c r="IS38" s="55">
        <v>-0.32400000000000001</v>
      </c>
      <c r="IT38" s="55">
        <v>-0.46929999999999999</v>
      </c>
      <c r="IU38" s="55">
        <v>-0.40739999999999998</v>
      </c>
      <c r="IV38" s="55">
        <v>-0.35199999999999998</v>
      </c>
      <c r="IW38" s="55">
        <v>0.1598</v>
      </c>
      <c r="IX38" s="55">
        <v>-0.38290000000000002</v>
      </c>
      <c r="IY38" s="55">
        <v>-0.60199999999999998</v>
      </c>
      <c r="IZ38" s="55">
        <v>-0.35539999999999999</v>
      </c>
      <c r="JA38" s="55">
        <v>-0.439</v>
      </c>
      <c r="JB38" s="55">
        <v>-0.44600000000000001</v>
      </c>
      <c r="JC38" s="55">
        <v>-0.44340000000000002</v>
      </c>
      <c r="JD38" s="55">
        <v>-0.44669999999999999</v>
      </c>
      <c r="JE38" s="55">
        <v>-0.3498</v>
      </c>
      <c r="JF38" s="55">
        <v>-0.30880000000000002</v>
      </c>
      <c r="JG38" s="55">
        <v>-0.28789999999999999</v>
      </c>
      <c r="JH38" s="55">
        <v>-4.3099999999999999E-2</v>
      </c>
      <c r="JI38" s="55">
        <v>-0.33479999999999999</v>
      </c>
      <c r="JJ38" s="54">
        <v>-0.24</v>
      </c>
      <c r="JK38" s="55">
        <v>-0.42099999999999999</v>
      </c>
      <c r="JL38" s="55">
        <v>-0.4844</v>
      </c>
      <c r="JM38" s="55">
        <v>-0.4103</v>
      </c>
      <c r="JN38" s="55">
        <v>-0.51929999999999998</v>
      </c>
      <c r="JO38" s="55">
        <v>-0.43130000000000002</v>
      </c>
      <c r="JP38" s="55">
        <v>-0.21099999999999999</v>
      </c>
      <c r="JQ38" s="55">
        <v>-0.97750000000000004</v>
      </c>
      <c r="JR38" s="55">
        <v>-0.94899999999999995</v>
      </c>
      <c r="JS38" s="55">
        <v>-0.94110000000000005</v>
      </c>
      <c r="JT38" s="55">
        <v>-0.93479999999999996</v>
      </c>
      <c r="JU38" s="55">
        <v>-0.95820000000000005</v>
      </c>
      <c r="JV38" s="55">
        <v>-0.95799999999999996</v>
      </c>
      <c r="JW38" s="55">
        <v>-0.96860000000000002</v>
      </c>
      <c r="JX38" s="55">
        <v>-0.95599999999999996</v>
      </c>
      <c r="JY38" s="55">
        <v>-0.93910000000000005</v>
      </c>
      <c r="JZ38" s="55">
        <v>-0.95240000000000002</v>
      </c>
      <c r="KA38" s="55">
        <v>-0.93459999999999999</v>
      </c>
      <c r="KB38" s="55">
        <v>-0.9365</v>
      </c>
      <c r="KC38" s="55">
        <v>-0.97209999999999996</v>
      </c>
      <c r="KD38" s="55">
        <v>-0.96970000000000001</v>
      </c>
      <c r="KE38" s="55">
        <v>-0.95730000000000004</v>
      </c>
      <c r="KF38" s="55">
        <v>-0.95940000000000003</v>
      </c>
      <c r="KG38" s="55">
        <v>-0.95099999999999996</v>
      </c>
      <c r="KH38" s="55">
        <v>-0.93520000000000003</v>
      </c>
      <c r="KI38" s="55">
        <v>-0.94540000000000002</v>
      </c>
      <c r="KJ38" s="55">
        <v>-0.96940000000000004</v>
      </c>
      <c r="KK38" s="55">
        <v>-0.96860000000000002</v>
      </c>
      <c r="KL38" s="55">
        <v>-0.95789999999999997</v>
      </c>
      <c r="KM38" s="55">
        <v>-0.93389999999999995</v>
      </c>
      <c r="KN38" s="55">
        <v>-0.93130000000000002</v>
      </c>
      <c r="KO38" s="55">
        <v>-0.92069999999999996</v>
      </c>
      <c r="KP38" s="55">
        <v>-0.95040000000000002</v>
      </c>
      <c r="KQ38" s="55">
        <v>-0.96489999999999998</v>
      </c>
      <c r="KR38" s="55">
        <v>-0.96099999999999997</v>
      </c>
      <c r="KS38" s="55">
        <v>-0.96040000000000003</v>
      </c>
      <c r="KT38" s="55">
        <v>-0.95569999999999999</v>
      </c>
      <c r="KU38" s="55">
        <v>-0.93279999999999996</v>
      </c>
      <c r="KV38" s="55">
        <v>-0.92149999999999999</v>
      </c>
      <c r="KW38" s="55">
        <v>-0.94910000000000005</v>
      </c>
      <c r="KX38" s="55">
        <v>-0.96409999999999996</v>
      </c>
      <c r="KY38" s="55">
        <v>-0.93189999999999995</v>
      </c>
      <c r="KZ38" s="55">
        <v>-0.68740000000000001</v>
      </c>
      <c r="LA38" s="55">
        <v>-0.9516</v>
      </c>
      <c r="LB38" s="55">
        <v>-0.98950000000000005</v>
      </c>
      <c r="LC38" s="55">
        <v>-0.93679999999999997</v>
      </c>
      <c r="LD38" s="55">
        <v>-0.93669999999999998</v>
      </c>
      <c r="LE38" s="55">
        <v>-0.94450000000000001</v>
      </c>
      <c r="LF38" s="55">
        <v>-0.9657</v>
      </c>
      <c r="LG38" s="55">
        <v>-0.87109999999999999</v>
      </c>
      <c r="LH38" s="55">
        <v>-0.80900000000000005</v>
      </c>
      <c r="LI38" s="55">
        <v>-0.97399999999999998</v>
      </c>
      <c r="LJ38" s="55">
        <v>-0.92720000000000002</v>
      </c>
      <c r="LK38" s="55">
        <v>-0.93459999999999999</v>
      </c>
      <c r="LL38" s="55">
        <v>-0.94969999999999999</v>
      </c>
      <c r="LM38" s="55">
        <v>-0.9304</v>
      </c>
      <c r="LN38" s="55">
        <v>-0.92669999999999997</v>
      </c>
      <c r="LO38" s="55">
        <v>-0.92710000000000004</v>
      </c>
      <c r="LP38" s="55">
        <v>-0.93420000000000003</v>
      </c>
      <c r="LQ38" s="55">
        <v>-0.87470000000000003</v>
      </c>
      <c r="LR38" s="55">
        <v>-0.91900000000000004</v>
      </c>
      <c r="LS38" s="55">
        <v>-0.96189999999999998</v>
      </c>
      <c r="LT38" s="55">
        <v>-0.95230000000000004</v>
      </c>
      <c r="LU38" s="55">
        <v>-0.9335</v>
      </c>
      <c r="LV38" s="55">
        <v>-0.92520000000000002</v>
      </c>
      <c r="LW38" s="55">
        <v>-0.90500000000000003</v>
      </c>
      <c r="LX38" s="55">
        <v>-0.83130000000000004</v>
      </c>
      <c r="LY38" s="55">
        <v>-0.86760000000000004</v>
      </c>
      <c r="LZ38" s="55">
        <v>-0.87639999999999996</v>
      </c>
      <c r="MA38" s="55">
        <v>-0.91790000000000005</v>
      </c>
      <c r="MB38" s="55">
        <v>-0.92810000000000004</v>
      </c>
      <c r="MC38" s="55">
        <v>-0.88380000000000003</v>
      </c>
      <c r="MD38" s="55">
        <v>-0.90710000000000002</v>
      </c>
      <c r="ME38" s="55">
        <v>-0.90349999999999997</v>
      </c>
      <c r="MF38" s="55">
        <v>-0.92279999999999995</v>
      </c>
      <c r="MG38" s="55">
        <v>-0.93379999999999996</v>
      </c>
      <c r="MH38" s="55">
        <v>-0.9516</v>
      </c>
      <c r="MI38" s="55">
        <v>-0.93020000000000003</v>
      </c>
      <c r="MJ38" s="55">
        <v>-0.91039999999999999</v>
      </c>
      <c r="MK38" s="55">
        <v>-0.91269999999999996</v>
      </c>
      <c r="ML38" s="55">
        <v>-0.90649999999999997</v>
      </c>
      <c r="MM38" s="55">
        <v>-0.88080000000000003</v>
      </c>
      <c r="MN38" s="55">
        <v>-0.21249999999999999</v>
      </c>
      <c r="MO38" s="55">
        <v>-0.35870000000000002</v>
      </c>
      <c r="MP38" s="55">
        <v>-0.33579999999999999</v>
      </c>
      <c r="MQ38" s="55">
        <v>-0.3669</v>
      </c>
      <c r="MR38" s="55">
        <v>-0.50390000000000001</v>
      </c>
      <c r="MS38" s="55">
        <v>-0.4662</v>
      </c>
      <c r="MT38" s="55">
        <v>-0.56579999999999997</v>
      </c>
      <c r="MU38" s="55">
        <v>-0.45810000000000001</v>
      </c>
      <c r="MV38" s="55">
        <v>-0.48599999999999999</v>
      </c>
      <c r="MW38" s="55">
        <v>-0.48359999999999997</v>
      </c>
      <c r="MX38" s="55">
        <v>-0.40939999999999999</v>
      </c>
      <c r="MY38" s="55">
        <v>-0.65049999999999997</v>
      </c>
      <c r="MZ38" s="55">
        <v>-0.4556</v>
      </c>
      <c r="NA38" s="55">
        <v>-8.5800000000000001E-2</v>
      </c>
      <c r="NB38" s="55">
        <v>-0.44900000000000001</v>
      </c>
      <c r="NC38" s="55">
        <v>-0.54330000000000001</v>
      </c>
      <c r="ND38" s="55">
        <v>-0.4506</v>
      </c>
      <c r="NE38" s="55">
        <v>-0.4476</v>
      </c>
      <c r="NF38" s="55">
        <v>-0.42180000000000001</v>
      </c>
      <c r="NG38" s="55">
        <v>-0.43680000000000002</v>
      </c>
      <c r="NH38" s="55">
        <v>-0.36249999999999999</v>
      </c>
      <c r="NI38" s="55">
        <v>-0.43330000000000002</v>
      </c>
      <c r="NJ38" s="55">
        <v>-0.311</v>
      </c>
      <c r="NK38" s="55">
        <v>-0.12529999999999999</v>
      </c>
      <c r="NL38" s="55">
        <v>-0.27729999999999999</v>
      </c>
      <c r="NM38" s="55">
        <v>-0.34789999999999999</v>
      </c>
      <c r="NN38" s="55">
        <v>-0.38100000000000001</v>
      </c>
      <c r="NO38" s="55">
        <v>-0.31740000000000002</v>
      </c>
      <c r="NP38" s="55">
        <v>-0.31509999999999999</v>
      </c>
      <c r="NQ38" s="55">
        <v>-0.3019</v>
      </c>
      <c r="NR38" s="55">
        <v>-0.31059999999999999</v>
      </c>
      <c r="NS38" s="55">
        <v>-0.36320000000000002</v>
      </c>
      <c r="NT38" s="55">
        <v>-0.3412</v>
      </c>
      <c r="NU38" s="55">
        <v>-0.28110000000000002</v>
      </c>
      <c r="NV38" s="55">
        <v>-0.30680000000000002</v>
      </c>
      <c r="NW38" s="55">
        <v>-0.33050000000000002</v>
      </c>
      <c r="NX38" s="55">
        <v>-0.38979999999999998</v>
      </c>
      <c r="NY38" s="55">
        <v>-0.44069999999999998</v>
      </c>
      <c r="NZ38" s="55">
        <v>-0.33929999999999999</v>
      </c>
      <c r="OA38" s="55">
        <v>-0.3362</v>
      </c>
      <c r="OB38" s="55">
        <v>-0.2893</v>
      </c>
      <c r="OC38" s="55">
        <v>-0.2056</v>
      </c>
      <c r="OD38" s="55">
        <v>-0.3256</v>
      </c>
      <c r="OE38" s="55">
        <v>-0.38090000000000002</v>
      </c>
      <c r="OF38" s="55">
        <v>-0.22559999999999999</v>
      </c>
      <c r="OG38" s="55">
        <v>-0.3382</v>
      </c>
      <c r="OH38" s="55">
        <v>-0.29220000000000002</v>
      </c>
      <c r="OI38" s="55">
        <v>-0.2767</v>
      </c>
      <c r="OJ38" s="55">
        <v>-0.30859999999999999</v>
      </c>
      <c r="OK38" s="55">
        <v>-0.34039999999999998</v>
      </c>
      <c r="OL38" s="55">
        <v>-0.35120000000000001</v>
      </c>
      <c r="OM38" s="55">
        <v>-0.36980000000000002</v>
      </c>
      <c r="ON38" s="55">
        <v>-0.35709999999999997</v>
      </c>
      <c r="OO38" s="55">
        <v>-0.32379999999999998</v>
      </c>
      <c r="OP38" s="55">
        <v>-0.25519999999999998</v>
      </c>
      <c r="OQ38" s="55">
        <v>-0.23300000000000001</v>
      </c>
      <c r="OR38" s="55">
        <v>-0.16539999999999999</v>
      </c>
      <c r="OS38" s="55">
        <v>-0.2525</v>
      </c>
      <c r="OT38" s="55">
        <v>-0.2757</v>
      </c>
      <c r="OU38" s="55">
        <v>-0.32040000000000002</v>
      </c>
      <c r="OV38" s="55">
        <v>-0.31530000000000002</v>
      </c>
      <c r="OW38" s="55">
        <v>-0.34060000000000001</v>
      </c>
      <c r="OX38" s="55">
        <v>-4.4999999999999998E-2</v>
      </c>
      <c r="OY38" s="55">
        <v>-0.22850000000000001</v>
      </c>
      <c r="OZ38" s="55">
        <v>-0.23849999999999999</v>
      </c>
      <c r="PA38" s="55">
        <v>-0.25019999999999998</v>
      </c>
      <c r="PB38" s="55">
        <v>-0.31040000000000001</v>
      </c>
      <c r="PC38" s="55">
        <v>-0.31709999999999999</v>
      </c>
      <c r="PD38" s="55">
        <v>-0.3533</v>
      </c>
      <c r="PE38" s="55">
        <v>-0.2903</v>
      </c>
      <c r="PF38" s="55">
        <v>-0.41510000000000002</v>
      </c>
      <c r="PG38" s="55">
        <v>-0.37730000000000002</v>
      </c>
      <c r="PH38" s="55">
        <v>-0.40160000000000001</v>
      </c>
      <c r="PI38" s="55">
        <v>-0.40279999999999999</v>
      </c>
      <c r="PJ38" s="55">
        <v>-0.37090000000000001</v>
      </c>
      <c r="PK38" s="55">
        <v>-0.67320000000000002</v>
      </c>
      <c r="PL38" s="55">
        <v>-0.60609999999999997</v>
      </c>
      <c r="PM38" s="55">
        <v>-0.40600000000000003</v>
      </c>
      <c r="PN38" s="55">
        <v>-0.34510000000000002</v>
      </c>
      <c r="PO38" s="55">
        <v>-0.376</v>
      </c>
      <c r="PP38" s="55">
        <v>-0.37159999999999999</v>
      </c>
      <c r="PQ38" s="55">
        <v>-0.34520000000000001</v>
      </c>
      <c r="PR38" s="55">
        <v>-0.34660000000000002</v>
      </c>
      <c r="PS38" s="55">
        <v>-0.34250000000000003</v>
      </c>
      <c r="PT38" s="55">
        <v>-0.35880000000000001</v>
      </c>
      <c r="PU38" s="55">
        <v>-0.2581</v>
      </c>
      <c r="PV38" s="55">
        <v>-0.30840000000000001</v>
      </c>
      <c r="PW38" s="55">
        <v>-0.34370000000000001</v>
      </c>
      <c r="PX38" s="55">
        <v>-0.32200000000000001</v>
      </c>
      <c r="PY38" s="55">
        <v>-0.34110000000000001</v>
      </c>
      <c r="PZ38" s="55">
        <v>-0.25790000000000002</v>
      </c>
      <c r="QA38" s="55">
        <v>-0.34310000000000002</v>
      </c>
      <c r="QB38" s="55">
        <v>-0.28549999999999998</v>
      </c>
      <c r="QC38" s="55">
        <v>-0.25590000000000002</v>
      </c>
      <c r="QD38" s="55">
        <v>-0.29339999999999999</v>
      </c>
      <c r="QE38" s="55">
        <v>-0.28050000000000003</v>
      </c>
      <c r="QF38" s="55">
        <v>-0.2858</v>
      </c>
      <c r="QG38" s="55">
        <v>-0.4526</v>
      </c>
      <c r="QH38" s="55">
        <v>-0.20730000000000001</v>
      </c>
      <c r="QI38" s="55">
        <v>-0.22819999999999999</v>
      </c>
      <c r="QJ38" s="54">
        <v>-0.2</v>
      </c>
      <c r="QK38" s="55">
        <v>-8.1500000000000003E-2</v>
      </c>
      <c r="QL38" s="55">
        <v>-0.1222</v>
      </c>
      <c r="QM38" s="55">
        <v>-0.20710000000000001</v>
      </c>
      <c r="QN38" s="55">
        <v>-0.17530000000000001</v>
      </c>
      <c r="QO38" s="55">
        <v>-0.24129999999999999</v>
      </c>
      <c r="QP38" s="55">
        <v>-0.2195</v>
      </c>
      <c r="QQ38" s="55">
        <v>-0.20069999999999999</v>
      </c>
      <c r="QR38" s="55">
        <v>-0.1439</v>
      </c>
      <c r="QS38" s="55">
        <v>-0.1074</v>
      </c>
      <c r="QT38" s="55">
        <v>-8.9800000000000005E-2</v>
      </c>
      <c r="QU38" s="55">
        <v>-0.23799999999999999</v>
      </c>
      <c r="QV38" s="55">
        <v>9.35E-2</v>
      </c>
      <c r="QW38" s="55">
        <v>8.0199999999999994E-2</v>
      </c>
      <c r="QX38" s="55">
        <v>-4.5499999999999999E-2</v>
      </c>
      <c r="QY38" s="55">
        <v>-1.6500000000000001E-2</v>
      </c>
      <c r="QZ38" s="55">
        <v>-0.1847</v>
      </c>
      <c r="RA38" s="55">
        <v>-9.3299999999999994E-2</v>
      </c>
      <c r="RB38" s="55">
        <v>-0.14299999999999999</v>
      </c>
      <c r="RC38" s="55">
        <v>-0.1477</v>
      </c>
      <c r="RD38" s="55">
        <v>-0.2772</v>
      </c>
      <c r="RE38" s="55">
        <v>-0.22839999999999999</v>
      </c>
      <c r="RF38" s="55">
        <v>-0.1116</v>
      </c>
      <c r="RG38" s="55">
        <v>-0.1215</v>
      </c>
      <c r="RH38" s="55">
        <v>-7.5800000000000006E-2</v>
      </c>
      <c r="RI38" s="55">
        <v>-5.3400000000000003E-2</v>
      </c>
      <c r="RJ38" s="55">
        <v>-0.13969999999999999</v>
      </c>
      <c r="RK38" s="55">
        <v>-0.1961</v>
      </c>
      <c r="RL38" s="55">
        <v>-7.2800000000000004E-2</v>
      </c>
      <c r="RM38" s="55">
        <v>-9.06E-2</v>
      </c>
      <c r="RN38" s="55">
        <v>-0.1023</v>
      </c>
      <c r="RO38" s="55">
        <v>-0.11990000000000001</v>
      </c>
      <c r="RP38" s="55">
        <v>-0.47720000000000001</v>
      </c>
      <c r="RQ38" s="55">
        <v>-1.6500000000000001E-2</v>
      </c>
      <c r="RR38" s="55">
        <v>-1.09E-2</v>
      </c>
      <c r="RS38" s="55">
        <v>3.8800000000000001E-2</v>
      </c>
      <c r="RT38" s="55">
        <v>2.46E-2</v>
      </c>
      <c r="RU38" s="55">
        <v>-3.32E-2</v>
      </c>
      <c r="RV38" s="55">
        <v>1.8700000000000001E-2</v>
      </c>
      <c r="RW38" s="55">
        <v>0.42020000000000002</v>
      </c>
      <c r="RX38" s="55">
        <v>-8.2699999999999996E-2</v>
      </c>
      <c r="RY38" s="55">
        <v>-6.2300000000000001E-2</v>
      </c>
      <c r="RZ38" s="55">
        <v>4.0599999999999997E-2</v>
      </c>
      <c r="SA38" s="55">
        <v>-4.1300000000000003E-2</v>
      </c>
      <c r="SB38" s="55">
        <v>-3.5299999999999998E-2</v>
      </c>
      <c r="SC38" s="55">
        <v>-4.8399999999999999E-2</v>
      </c>
      <c r="SD38" s="55">
        <v>7.2300000000000003E-2</v>
      </c>
      <c r="SE38" s="55">
        <v>7.8E-2</v>
      </c>
      <c r="SF38" s="55">
        <v>-0.62419999999999998</v>
      </c>
      <c r="SG38" s="55">
        <v>3.5999999999999999E-3</v>
      </c>
      <c r="SH38" s="55">
        <v>0.7389</v>
      </c>
      <c r="SI38" s="55">
        <v>2.1100000000000001E-2</v>
      </c>
      <c r="SJ38" s="55">
        <v>-3.3000000000000002E-2</v>
      </c>
      <c r="SK38" s="55">
        <v>-0.3513</v>
      </c>
      <c r="SL38" s="55">
        <v>8.8599999999999998E-2</v>
      </c>
      <c r="SM38" s="55">
        <v>-7.17E-2</v>
      </c>
      <c r="SN38" s="55">
        <v>-9.1000000000000004E-3</v>
      </c>
      <c r="SO38" s="55">
        <v>4.2099999999999999E-2</v>
      </c>
      <c r="SP38" s="55">
        <v>-3.7499999999999999E-2</v>
      </c>
      <c r="SQ38" s="55">
        <v>-5.5599999999999997E-2</v>
      </c>
      <c r="SR38" s="55">
        <v>3.8699999999999998E-2</v>
      </c>
      <c r="SS38" s="55">
        <v>-4.9500000000000002E-2</v>
      </c>
      <c r="ST38" s="55">
        <v>-4.2500000000000003E-2</v>
      </c>
      <c r="SU38" s="55">
        <v>2.5899999999999999E-2</v>
      </c>
      <c r="SV38" s="55">
        <v>9.7999999999999997E-3</v>
      </c>
      <c r="SW38" s="55">
        <v>-8.3999999999999995E-3</v>
      </c>
      <c r="SX38" s="55">
        <v>-8.0999999999999996E-3</v>
      </c>
      <c r="SY38" s="55">
        <v>-5.5599999999999997E-2</v>
      </c>
      <c r="SZ38" s="55">
        <v>-9.4299999999999995E-2</v>
      </c>
      <c r="TA38" s="55">
        <v>-1.9E-2</v>
      </c>
      <c r="TB38" s="55">
        <v>5.7000000000000002E-2</v>
      </c>
      <c r="TC38" s="55">
        <v>8.9999999999999993E-3</v>
      </c>
      <c r="TD38" s="55">
        <v>-3.9899999999999998E-2</v>
      </c>
      <c r="TE38" s="55">
        <v>-6.4899999999999999E-2</v>
      </c>
      <c r="TF38" s="55">
        <v>-5.91E-2</v>
      </c>
      <c r="TG38" s="55">
        <v>-6.3299999999999995E-2</v>
      </c>
      <c r="TH38" s="55">
        <v>-3.49E-2</v>
      </c>
      <c r="TI38" s="55">
        <v>1.49E-2</v>
      </c>
      <c r="TJ38" s="55">
        <v>5.4600000000000003E-2</v>
      </c>
      <c r="TK38" s="55">
        <v>7.7999999999999996E-3</v>
      </c>
      <c r="TL38" s="55">
        <v>-3.2199999999999999E-2</v>
      </c>
      <c r="TM38" s="55">
        <v>-4.0599999999999997E-2</v>
      </c>
      <c r="TN38" s="55">
        <v>-5.1799999999999999E-2</v>
      </c>
      <c r="TO38" s="55">
        <v>-8.48E-2</v>
      </c>
      <c r="TP38" s="55">
        <v>-4.4000000000000003E-3</v>
      </c>
      <c r="TQ38" s="55">
        <v>-7.7200000000000005E-2</v>
      </c>
      <c r="TR38" s="55">
        <v>0.43490000000000001</v>
      </c>
      <c r="TS38" s="55">
        <v>-7.0999999999999994E-2</v>
      </c>
      <c r="TT38" s="55">
        <v>-7.6200000000000004E-2</v>
      </c>
      <c r="TU38" s="55">
        <v>-0.1658</v>
      </c>
      <c r="TV38" s="55">
        <v>-4.0800000000000003E-2</v>
      </c>
      <c r="TW38" s="55">
        <v>-7.7600000000000002E-2</v>
      </c>
      <c r="TX38" s="55">
        <v>2.6200000000000001E-2</v>
      </c>
      <c r="TY38" s="55">
        <v>-6.1400000000000003E-2</v>
      </c>
      <c r="TZ38" s="55">
        <v>-2.1100000000000001E-2</v>
      </c>
      <c r="UA38" s="55">
        <v>3.5999999999999999E-3</v>
      </c>
      <c r="UB38" s="55">
        <v>-8.09E-2</v>
      </c>
      <c r="UC38" s="55">
        <v>-7.0099999999999996E-2</v>
      </c>
      <c r="UD38" s="55">
        <v>2.5700000000000001E-2</v>
      </c>
      <c r="UE38" s="55">
        <v>-3.09E-2</v>
      </c>
      <c r="UF38" s="55">
        <v>-1.6E-2</v>
      </c>
      <c r="UG38" s="55">
        <v>-3.95E-2</v>
      </c>
      <c r="UH38" s="55">
        <v>-1.24E-2</v>
      </c>
      <c r="UI38" s="55">
        <v>-1.26E-2</v>
      </c>
      <c r="UJ38" s="55">
        <v>-3.0499999999999999E-2</v>
      </c>
      <c r="UK38" s="55">
        <v>0.14349999999999999</v>
      </c>
      <c r="UL38" s="55">
        <v>6.1800000000000001E-2</v>
      </c>
      <c r="UM38" s="55">
        <v>4.65E-2</v>
      </c>
      <c r="UN38" s="55">
        <v>4.0899999999999999E-2</v>
      </c>
      <c r="UO38" s="55">
        <v>-0.2147</v>
      </c>
      <c r="UP38" s="55">
        <v>0.1134</v>
      </c>
      <c r="UQ38" s="55">
        <v>0.43099999999999999</v>
      </c>
      <c r="UR38" s="55">
        <v>0.16689999999999999</v>
      </c>
      <c r="US38" s="55">
        <v>0.16819999999999999</v>
      </c>
      <c r="UT38" s="55">
        <v>-5.28E-2</v>
      </c>
      <c r="UU38" s="55">
        <v>-7.17E-2</v>
      </c>
      <c r="UV38" s="55">
        <v>0.2112</v>
      </c>
      <c r="UW38" s="55">
        <v>-2.86E-2</v>
      </c>
      <c r="UX38" s="55">
        <v>-0.3155</v>
      </c>
      <c r="UY38" s="55">
        <v>-7.7899999999999997E-2</v>
      </c>
      <c r="UZ38" s="55">
        <v>-4.36E-2</v>
      </c>
      <c r="VA38" s="55">
        <v>-5.1400000000000001E-2</v>
      </c>
      <c r="VB38" s="55">
        <v>-7.7100000000000002E-2</v>
      </c>
      <c r="VC38" s="55">
        <v>-7.4999999999999997E-3</v>
      </c>
      <c r="VD38" s="55">
        <v>-7.4200000000000002E-2</v>
      </c>
      <c r="VE38" s="55">
        <v>-8.1100000000000005E-2</v>
      </c>
      <c r="VF38" s="55">
        <v>-1.7299999999999999E-2</v>
      </c>
      <c r="VG38" s="55">
        <v>-2.9700000000000001E-2</v>
      </c>
      <c r="VH38" s="55">
        <v>-8.0000000000000004E-4</v>
      </c>
      <c r="VI38" s="55">
        <v>2E-3</v>
      </c>
      <c r="VJ38" s="55">
        <v>4.3400000000000001E-2</v>
      </c>
      <c r="VK38" s="55">
        <v>-0.15609999999999999</v>
      </c>
      <c r="VL38" s="55">
        <v>-8.7599999999999997E-2</v>
      </c>
      <c r="VM38" s="55">
        <v>-0.1128</v>
      </c>
      <c r="VN38" s="55">
        <v>-0.108</v>
      </c>
      <c r="VO38" s="55">
        <v>1.5E-3</v>
      </c>
      <c r="VP38" s="55">
        <v>-9.0800000000000006E-2</v>
      </c>
      <c r="VQ38" s="55">
        <v>6.1999999999999998E-3</v>
      </c>
      <c r="VR38" s="54">
        <v>0</v>
      </c>
      <c r="VS38" s="55">
        <v>7.9000000000000001E-2</v>
      </c>
      <c r="VT38" s="55">
        <v>0.1699</v>
      </c>
      <c r="VU38" s="55">
        <v>6.5500000000000003E-2</v>
      </c>
      <c r="VV38" s="55">
        <v>-8.5400000000000004E-2</v>
      </c>
      <c r="VW38" s="55">
        <v>-0.12509999999999999</v>
      </c>
      <c r="VX38" s="55">
        <v>-9.2499999999999999E-2</v>
      </c>
      <c r="VY38" s="55">
        <v>0.30819999999999997</v>
      </c>
      <c r="VZ38" s="55">
        <v>-0.14510000000000001</v>
      </c>
      <c r="WA38" s="55">
        <v>-3.2500000000000001E-2</v>
      </c>
      <c r="WB38" s="55">
        <v>-7.4300000000000005E-2</v>
      </c>
      <c r="WC38" s="55">
        <v>-6.7699999999999996E-2</v>
      </c>
      <c r="WD38" s="55">
        <v>-7.5999999999999998E-2</v>
      </c>
      <c r="WE38" s="55">
        <v>-4.7600000000000003E-2</v>
      </c>
      <c r="WF38" s="55">
        <v>-1.3100000000000001E-2</v>
      </c>
      <c r="WG38" s="55">
        <v>-0.15679999999999999</v>
      </c>
      <c r="WH38" s="55">
        <v>-6.25E-2</v>
      </c>
      <c r="WI38" s="55">
        <v>-4.8399999999999999E-2</v>
      </c>
      <c r="WJ38" s="55">
        <v>-7.5600000000000001E-2</v>
      </c>
      <c r="WK38" s="55">
        <v>-0.15049999999999999</v>
      </c>
      <c r="WL38" s="55">
        <v>-7.1800000000000003E-2</v>
      </c>
      <c r="WM38" s="55">
        <v>-5.74E-2</v>
      </c>
      <c r="WN38" s="55">
        <v>-6.6799999999999998E-2</v>
      </c>
      <c r="WO38" s="55">
        <v>-0.1179</v>
      </c>
      <c r="WP38" s="55">
        <v>-0.1007</v>
      </c>
      <c r="WQ38" s="55">
        <v>-0.15840000000000001</v>
      </c>
      <c r="WR38" s="55">
        <v>-1.67E-2</v>
      </c>
      <c r="WS38" s="55">
        <v>-0.14369999999999999</v>
      </c>
      <c r="WT38" s="55">
        <v>-0.17899999999999999</v>
      </c>
      <c r="WU38" s="55">
        <v>-8.43E-2</v>
      </c>
      <c r="WV38" s="55">
        <v>-3.3999999999999998E-3</v>
      </c>
      <c r="WW38" s="55">
        <v>0.69099999999999995</v>
      </c>
      <c r="WX38" s="55">
        <v>-0.1608</v>
      </c>
      <c r="WY38" s="55">
        <v>-0.33589999999999998</v>
      </c>
      <c r="WZ38" s="55">
        <v>-0.3024</v>
      </c>
      <c r="XA38" s="55">
        <v>-0.13320000000000001</v>
      </c>
      <c r="XB38" s="55">
        <v>-0.10009999999999999</v>
      </c>
      <c r="XC38" s="55">
        <v>-9.0200000000000002E-2</v>
      </c>
      <c r="XD38" s="55">
        <v>-3.5499999999999997E-2</v>
      </c>
      <c r="XE38" s="55">
        <v>-6.9000000000000006E-2</v>
      </c>
      <c r="XF38" s="55">
        <v>-0.14449999999999999</v>
      </c>
      <c r="XG38" s="55">
        <v>-6.7000000000000002E-3</v>
      </c>
      <c r="XH38" s="55">
        <v>0.26500000000000001</v>
      </c>
      <c r="XI38" s="55">
        <v>-7.8299999999999995E-2</v>
      </c>
      <c r="XJ38" s="55">
        <v>4.7699999999999999E-2</v>
      </c>
      <c r="XK38" s="55">
        <v>0.2132</v>
      </c>
      <c r="XL38" s="55">
        <v>-0.10730000000000001</v>
      </c>
      <c r="XM38" s="55">
        <v>-0.1012</v>
      </c>
      <c r="XN38" s="55">
        <v>-0.1542</v>
      </c>
      <c r="XO38" s="55">
        <v>-0.13150000000000001</v>
      </c>
      <c r="XP38" s="55">
        <v>-0.12709999999999999</v>
      </c>
      <c r="XQ38" s="55">
        <v>-9.2200000000000004E-2</v>
      </c>
      <c r="XR38" s="55">
        <v>-0.109</v>
      </c>
      <c r="XS38" s="55">
        <v>-0.1348</v>
      </c>
      <c r="XT38" s="55">
        <v>-0.14599999999999999</v>
      </c>
      <c r="XU38" s="55">
        <v>-0.1176</v>
      </c>
      <c r="XV38" s="55">
        <v>-9.8199999999999996E-2</v>
      </c>
      <c r="XW38" s="55">
        <v>-5.8400000000000001E-2</v>
      </c>
      <c r="XX38" s="55">
        <v>-0.1454</v>
      </c>
      <c r="XY38" s="55">
        <v>-0.2089</v>
      </c>
      <c r="XZ38" s="55">
        <v>-0.19400000000000001</v>
      </c>
      <c r="YA38" s="55">
        <v>-0.25669999999999998</v>
      </c>
      <c r="YB38" s="55">
        <v>-0.1537</v>
      </c>
      <c r="YC38" s="55">
        <v>-0.16300000000000001</v>
      </c>
      <c r="YD38" s="55">
        <v>-0.19719999999999999</v>
      </c>
      <c r="YE38" s="55">
        <v>-0.2339</v>
      </c>
      <c r="YF38" s="55">
        <v>-0.23719999999999999</v>
      </c>
      <c r="YG38" s="55">
        <v>-0.2072</v>
      </c>
      <c r="YH38" s="55">
        <v>-0.2235</v>
      </c>
      <c r="YI38" s="55">
        <v>-0.17749999999999999</v>
      </c>
      <c r="YJ38" s="55">
        <v>-0.32619999999999999</v>
      </c>
      <c r="YK38" s="55">
        <v>-0.29360000000000003</v>
      </c>
    </row>
    <row r="39" spans="1:661" x14ac:dyDescent="0.35">
      <c r="A39" s="66" t="s">
        <v>26</v>
      </c>
      <c r="B39" s="66" t="s">
        <v>48</v>
      </c>
      <c r="C39" s="54">
        <v>-0.11</v>
      </c>
      <c r="D39" s="54">
        <v>0.51</v>
      </c>
      <c r="E39" s="54">
        <v>-0.15</v>
      </c>
      <c r="F39" s="54">
        <v>-0.09</v>
      </c>
      <c r="G39" s="54">
        <v>0.17</v>
      </c>
      <c r="H39" s="54">
        <v>0.22</v>
      </c>
      <c r="I39" s="54">
        <v>0.02</v>
      </c>
      <c r="J39" s="54">
        <v>0.19</v>
      </c>
      <c r="K39" s="54">
        <v>-0.01</v>
      </c>
      <c r="L39" s="54">
        <v>7.0000000000000007E-2</v>
      </c>
      <c r="M39" s="54">
        <v>0.33</v>
      </c>
      <c r="N39" s="54">
        <v>0.01</v>
      </c>
      <c r="O39" s="54">
        <v>-0.01</v>
      </c>
      <c r="P39" s="54">
        <v>-0.09</v>
      </c>
      <c r="Q39" s="54">
        <v>-0.02</v>
      </c>
      <c r="R39" s="54">
        <v>-0.03</v>
      </c>
      <c r="S39" s="54">
        <v>-0.17</v>
      </c>
      <c r="T39" s="54">
        <v>-0.12</v>
      </c>
      <c r="U39" s="54">
        <v>0.59</v>
      </c>
      <c r="V39" s="54">
        <v>0.13</v>
      </c>
      <c r="W39" s="54">
        <v>-0.17</v>
      </c>
      <c r="X39" s="54">
        <v>-0.12</v>
      </c>
      <c r="Y39" s="54">
        <v>-0.18</v>
      </c>
      <c r="Z39" s="54">
        <v>-0.24</v>
      </c>
      <c r="AA39" s="54">
        <v>-0.3</v>
      </c>
      <c r="AB39" s="54">
        <v>-0.43</v>
      </c>
      <c r="AC39" s="54">
        <v>-0.51</v>
      </c>
      <c r="AD39" s="54">
        <v>-0.72</v>
      </c>
      <c r="AE39" s="54">
        <v>-0.98</v>
      </c>
      <c r="AF39" s="54">
        <v>-1</v>
      </c>
      <c r="AG39" s="54">
        <v>-1</v>
      </c>
      <c r="AH39" s="54">
        <v>-1</v>
      </c>
      <c r="AI39" s="54">
        <v>-1</v>
      </c>
      <c r="AJ39" s="54">
        <v>-1</v>
      </c>
      <c r="AK39" s="54">
        <v>-1</v>
      </c>
      <c r="AL39" s="54">
        <v>-1</v>
      </c>
      <c r="AM39" s="54">
        <v>-1</v>
      </c>
      <c r="AN39" s="54">
        <v>-1</v>
      </c>
      <c r="AO39" s="54">
        <v>-1</v>
      </c>
      <c r="AP39" s="54">
        <v>-1</v>
      </c>
      <c r="AQ39" s="54">
        <v>-1</v>
      </c>
      <c r="AR39" s="54">
        <v>-1</v>
      </c>
      <c r="AS39" s="54">
        <v>-1</v>
      </c>
      <c r="AT39" s="54">
        <v>-1</v>
      </c>
      <c r="AU39" s="54">
        <v>-1</v>
      </c>
      <c r="AV39" s="54">
        <v>-1</v>
      </c>
      <c r="AW39" s="54">
        <v>-1</v>
      </c>
      <c r="AX39" s="54">
        <v>-1</v>
      </c>
      <c r="AY39" s="54">
        <v>-1</v>
      </c>
      <c r="AZ39" s="54">
        <v>-1</v>
      </c>
      <c r="BA39" s="54">
        <v>-1</v>
      </c>
      <c r="BB39" s="54">
        <v>-1</v>
      </c>
      <c r="BC39" s="54">
        <v>-1</v>
      </c>
      <c r="BD39" s="54">
        <v>-1</v>
      </c>
      <c r="BE39" s="54">
        <v>-1</v>
      </c>
      <c r="BF39" s="54">
        <v>-1</v>
      </c>
      <c r="BG39" s="54">
        <v>-1</v>
      </c>
      <c r="BH39" s="54">
        <v>-1</v>
      </c>
      <c r="BI39" s="54">
        <v>-1</v>
      </c>
      <c r="BJ39" s="54">
        <v>-1</v>
      </c>
      <c r="BK39" s="54">
        <v>-1</v>
      </c>
      <c r="BL39" s="54">
        <v>-1</v>
      </c>
      <c r="BM39" s="54">
        <v>-1</v>
      </c>
      <c r="BN39" s="54">
        <v>-1</v>
      </c>
      <c r="BO39" s="54">
        <v>-1</v>
      </c>
      <c r="BP39" s="54">
        <v>-1</v>
      </c>
      <c r="BQ39" s="54">
        <v>-1</v>
      </c>
      <c r="BR39" s="54">
        <v>-1</v>
      </c>
      <c r="BS39" s="54">
        <v>-1</v>
      </c>
      <c r="BT39" s="54">
        <v>-1</v>
      </c>
      <c r="BU39" s="54">
        <v>-1</v>
      </c>
      <c r="BV39" s="54">
        <v>-1</v>
      </c>
      <c r="BW39" s="54">
        <v>-1</v>
      </c>
      <c r="BX39" s="54">
        <v>-1</v>
      </c>
      <c r="BY39" s="54">
        <v>-1</v>
      </c>
      <c r="BZ39" s="54">
        <v>-1</v>
      </c>
      <c r="CA39" s="54">
        <v>-1</v>
      </c>
      <c r="CB39" s="54">
        <v>-1</v>
      </c>
      <c r="CC39" s="54">
        <v>-1</v>
      </c>
      <c r="CD39" s="54">
        <v>-1</v>
      </c>
      <c r="CE39" s="54">
        <v>-1</v>
      </c>
      <c r="CF39" s="54">
        <v>-1</v>
      </c>
      <c r="CG39" s="54">
        <v>-1</v>
      </c>
      <c r="CH39" s="55">
        <v>-0.99560000000000004</v>
      </c>
      <c r="CI39" s="55">
        <v>-0.99629999999999996</v>
      </c>
      <c r="CJ39" s="54">
        <v>-1</v>
      </c>
      <c r="CK39" s="55">
        <v>-0.99890000000000001</v>
      </c>
      <c r="CL39" s="54">
        <v>-1</v>
      </c>
      <c r="CM39" s="55">
        <v>-0.99380000000000002</v>
      </c>
      <c r="CN39" s="55">
        <v>-0.99399999999999999</v>
      </c>
      <c r="CO39" s="55">
        <v>-0.99490000000000001</v>
      </c>
      <c r="CP39" s="55">
        <v>-0.99580000000000002</v>
      </c>
      <c r="CQ39" s="55">
        <v>-0.99460000000000004</v>
      </c>
      <c r="CR39" s="55">
        <v>-0.99680000000000002</v>
      </c>
      <c r="CS39" s="55">
        <v>-0.99719999999999998</v>
      </c>
      <c r="CT39" s="55">
        <v>-0.99750000000000005</v>
      </c>
      <c r="CU39" s="55">
        <v>-0.99750000000000005</v>
      </c>
      <c r="CV39" s="54">
        <v>-1</v>
      </c>
      <c r="CW39" s="55">
        <v>-0.98519999999999996</v>
      </c>
      <c r="CX39" s="55">
        <v>-0.98670000000000002</v>
      </c>
      <c r="CY39" s="55">
        <v>-0.98829999999999996</v>
      </c>
      <c r="CZ39" s="55">
        <v>-0.99160000000000004</v>
      </c>
      <c r="DA39" s="55">
        <v>-0.99139999999999995</v>
      </c>
      <c r="DB39" s="55">
        <v>-0.99209999999999998</v>
      </c>
      <c r="DC39" s="55">
        <v>-0.75060000000000004</v>
      </c>
      <c r="DD39" s="55">
        <v>-0.84909999999999997</v>
      </c>
      <c r="DE39" s="55">
        <v>-0.76039999999999996</v>
      </c>
      <c r="DF39" s="55">
        <v>-0.75619999999999998</v>
      </c>
      <c r="DG39" s="55">
        <v>-0.75080000000000002</v>
      </c>
      <c r="DH39" s="55">
        <v>-0.7661</v>
      </c>
      <c r="DI39" s="55">
        <v>-0.70589999999999997</v>
      </c>
      <c r="DJ39" s="55">
        <v>-0.73080000000000001</v>
      </c>
      <c r="DK39" s="55">
        <v>-0.87060000000000004</v>
      </c>
      <c r="DL39" s="55">
        <v>-0.59360000000000002</v>
      </c>
      <c r="DM39" s="55">
        <v>-0.52370000000000005</v>
      </c>
      <c r="DN39" s="55">
        <v>-0.51239999999999997</v>
      </c>
      <c r="DO39" s="55">
        <v>-0.51249999999999996</v>
      </c>
      <c r="DP39" s="55">
        <v>-0.68330000000000002</v>
      </c>
      <c r="DQ39" s="55">
        <v>-0.50319999999999998</v>
      </c>
      <c r="DR39" s="55">
        <v>-0.49519999999999997</v>
      </c>
      <c r="DS39" s="55">
        <v>-0.47220000000000001</v>
      </c>
      <c r="DT39" s="55">
        <v>-0.5847</v>
      </c>
      <c r="DU39" s="55">
        <v>-0.44019999999999998</v>
      </c>
      <c r="DV39" s="55">
        <v>-0.43280000000000002</v>
      </c>
      <c r="DW39" s="55">
        <v>-0.24959999999999999</v>
      </c>
      <c r="DX39" s="55">
        <v>-0.49840000000000001</v>
      </c>
      <c r="DY39" s="55">
        <v>-0.45900000000000002</v>
      </c>
      <c r="DZ39" s="55">
        <v>-0.41160000000000002</v>
      </c>
      <c r="EA39" s="55">
        <v>-0.42199999999999999</v>
      </c>
      <c r="EB39" s="55">
        <v>-0.44059999999999999</v>
      </c>
      <c r="EC39" s="55">
        <v>-0.40539999999999998</v>
      </c>
      <c r="ED39" s="55">
        <v>-0.47870000000000001</v>
      </c>
      <c r="EE39" s="55">
        <v>-0.45590000000000003</v>
      </c>
      <c r="EF39" s="55">
        <v>-0.37380000000000002</v>
      </c>
      <c r="EG39" s="55">
        <v>-0.29580000000000001</v>
      </c>
      <c r="EH39" s="55">
        <v>-0.22720000000000001</v>
      </c>
      <c r="EI39" s="55">
        <v>-0.38150000000000001</v>
      </c>
      <c r="EJ39" s="55">
        <v>-0.63360000000000005</v>
      </c>
      <c r="EK39" s="55">
        <v>-0.45390000000000003</v>
      </c>
      <c r="EL39" s="55">
        <v>-0.42370000000000002</v>
      </c>
      <c r="EM39" s="55">
        <v>-0.42549999999999999</v>
      </c>
      <c r="EN39" s="55">
        <v>-0.50219999999999998</v>
      </c>
      <c r="EO39" s="55">
        <v>-0.49459999999999998</v>
      </c>
      <c r="EP39" s="55">
        <v>-0.38979999999999998</v>
      </c>
      <c r="EQ39" s="55">
        <v>-0.41670000000000001</v>
      </c>
      <c r="ER39" s="55">
        <v>-0.39360000000000001</v>
      </c>
      <c r="ES39" s="55">
        <v>-0.48559999999999998</v>
      </c>
      <c r="ET39" s="55">
        <v>-0.55730000000000002</v>
      </c>
      <c r="EU39" s="55">
        <v>-0.47720000000000001</v>
      </c>
      <c r="EV39" s="55">
        <v>-0.45900000000000002</v>
      </c>
      <c r="EW39" s="55">
        <v>-0.46339999999999998</v>
      </c>
      <c r="EX39" s="55">
        <v>-0.49830000000000002</v>
      </c>
      <c r="EY39" s="55">
        <v>-0.39179999999999998</v>
      </c>
      <c r="EZ39" s="55">
        <v>-0.43140000000000001</v>
      </c>
      <c r="FA39" s="55">
        <v>-0.49199999999999999</v>
      </c>
      <c r="FB39" s="55">
        <v>-0.43480000000000002</v>
      </c>
      <c r="FC39" s="55">
        <v>-0.38819999999999999</v>
      </c>
      <c r="FD39" s="55">
        <v>-0.43240000000000001</v>
      </c>
      <c r="FE39" s="55">
        <v>-0.46079999999999999</v>
      </c>
      <c r="FF39" s="55">
        <v>-0.4551</v>
      </c>
      <c r="FG39" s="55">
        <v>-0.40849999999999997</v>
      </c>
      <c r="FH39" s="55">
        <v>-0.44950000000000001</v>
      </c>
      <c r="FI39" s="55">
        <v>-0.44700000000000001</v>
      </c>
      <c r="FJ39" s="55">
        <v>-0.4526</v>
      </c>
      <c r="FK39" s="55">
        <v>-0.44700000000000001</v>
      </c>
      <c r="FL39" s="55">
        <v>-0.48909999999999998</v>
      </c>
      <c r="FM39" s="55">
        <v>-0.45319999999999999</v>
      </c>
      <c r="FN39" s="55">
        <v>-0.48930000000000001</v>
      </c>
      <c r="FO39" s="55">
        <v>-0.46589999999999998</v>
      </c>
      <c r="FP39" s="55">
        <v>-0.4985</v>
      </c>
      <c r="FQ39" s="55">
        <v>-0.4703</v>
      </c>
      <c r="FR39" s="55">
        <v>-0.3931</v>
      </c>
      <c r="FS39" s="55">
        <v>-0.45140000000000002</v>
      </c>
      <c r="FT39" s="55">
        <v>-0.42920000000000003</v>
      </c>
      <c r="FU39" s="55">
        <v>-0.40889999999999999</v>
      </c>
      <c r="FV39" s="55">
        <v>-0.41589999999999999</v>
      </c>
      <c r="FW39" s="55">
        <v>-0.4743</v>
      </c>
      <c r="FX39" s="55">
        <v>-0.38969999999999999</v>
      </c>
      <c r="FY39" s="55">
        <v>-0.46760000000000002</v>
      </c>
      <c r="FZ39" s="55">
        <v>-0.3054</v>
      </c>
      <c r="GA39" s="55">
        <v>-0.36430000000000001</v>
      </c>
      <c r="GB39" s="55">
        <v>-0.39539999999999997</v>
      </c>
      <c r="GC39" s="55">
        <v>-0.37369999999999998</v>
      </c>
      <c r="GD39" s="55">
        <v>-0.37230000000000002</v>
      </c>
      <c r="GE39" s="55">
        <v>-0.313</v>
      </c>
      <c r="GF39" s="55">
        <v>-0.30719999999999997</v>
      </c>
      <c r="GG39" s="55">
        <v>-0.31519999999999998</v>
      </c>
      <c r="GH39" s="55">
        <v>-0.29949999999999999</v>
      </c>
      <c r="GI39" s="55">
        <v>-0.38429999999999997</v>
      </c>
      <c r="GJ39" s="55">
        <v>-0.34610000000000002</v>
      </c>
      <c r="GK39" s="55">
        <v>-0.29020000000000001</v>
      </c>
      <c r="GL39" s="55">
        <v>-0.23880000000000001</v>
      </c>
      <c r="GM39" s="55">
        <v>-0.24149999999999999</v>
      </c>
      <c r="GN39" s="55">
        <v>-0.2424</v>
      </c>
      <c r="GO39" s="55">
        <v>-0.36720000000000003</v>
      </c>
      <c r="GP39" s="55">
        <v>-0.29099999999999998</v>
      </c>
      <c r="GQ39" s="55">
        <v>-0.1124</v>
      </c>
      <c r="GR39" s="55">
        <v>-0.1298</v>
      </c>
      <c r="GS39" s="55">
        <v>-0.19289999999999999</v>
      </c>
      <c r="GT39" s="55">
        <v>-0.2195</v>
      </c>
      <c r="GU39" s="55">
        <v>-0.25540000000000002</v>
      </c>
      <c r="GV39" s="55">
        <v>-1.84E-2</v>
      </c>
      <c r="GW39" s="55">
        <v>-0.13589999999999999</v>
      </c>
      <c r="GX39" s="55">
        <v>-0.53510000000000002</v>
      </c>
      <c r="GY39" s="55">
        <v>-0.47810000000000002</v>
      </c>
      <c r="GZ39" s="55">
        <v>-0.34770000000000001</v>
      </c>
      <c r="HA39" s="55">
        <v>-0.38429999999999997</v>
      </c>
      <c r="HB39" s="55">
        <v>-0.29599999999999999</v>
      </c>
      <c r="HC39" s="55">
        <v>-0.215</v>
      </c>
      <c r="HD39" s="55">
        <v>-0.28949999999999998</v>
      </c>
      <c r="HE39" s="55">
        <v>-0.2329</v>
      </c>
      <c r="HF39" s="55">
        <v>-0.27879999999999999</v>
      </c>
      <c r="HG39" s="55">
        <v>-0.36159999999999998</v>
      </c>
      <c r="HH39" s="55">
        <v>-0.3105</v>
      </c>
      <c r="HI39" s="55">
        <v>-0.33250000000000002</v>
      </c>
      <c r="HJ39" s="55">
        <v>-0.32029999999999997</v>
      </c>
      <c r="HK39" s="55">
        <v>-0.37419999999999998</v>
      </c>
      <c r="HL39" s="55">
        <v>-0.25659999999999999</v>
      </c>
      <c r="HM39" s="55">
        <v>-0.22259999999999999</v>
      </c>
      <c r="HN39" s="55">
        <v>-0.26729999999999998</v>
      </c>
      <c r="HO39" s="55">
        <v>-0.25650000000000001</v>
      </c>
      <c r="HP39" s="55">
        <v>-0.3372</v>
      </c>
      <c r="HQ39" s="55">
        <v>-0.2606</v>
      </c>
      <c r="HR39" s="55">
        <v>-0.32569999999999999</v>
      </c>
      <c r="HS39" s="55">
        <v>-0.3921</v>
      </c>
      <c r="HT39" s="55">
        <v>-0.3417</v>
      </c>
      <c r="HU39" s="55">
        <v>-0.35460000000000003</v>
      </c>
      <c r="HV39" s="55">
        <v>-0.3392</v>
      </c>
      <c r="HW39" s="55">
        <v>-0.3664</v>
      </c>
      <c r="HX39" s="55">
        <v>-0.36170000000000002</v>
      </c>
      <c r="HY39" s="55">
        <v>-0.27129999999999999</v>
      </c>
      <c r="HZ39" s="55">
        <v>-0.26979999999999998</v>
      </c>
      <c r="IA39" s="55">
        <v>-0.31990000000000002</v>
      </c>
      <c r="IB39" s="55">
        <v>-0.29120000000000001</v>
      </c>
      <c r="IC39" s="55">
        <v>-0.3014</v>
      </c>
      <c r="ID39" s="55">
        <v>-0.33679999999999999</v>
      </c>
      <c r="IE39" s="55">
        <v>-0.42009999999999997</v>
      </c>
      <c r="IF39" s="55">
        <v>-0.4017</v>
      </c>
      <c r="IG39" s="55">
        <v>-0.43469999999999998</v>
      </c>
      <c r="IH39" s="55">
        <v>-0.41930000000000001</v>
      </c>
      <c r="II39" s="55">
        <v>-0.39700000000000002</v>
      </c>
      <c r="IJ39" s="55">
        <v>-0.38490000000000002</v>
      </c>
      <c r="IK39" s="55">
        <v>-0.33400000000000002</v>
      </c>
      <c r="IL39" s="55">
        <v>-0.3301</v>
      </c>
      <c r="IM39" s="55">
        <v>-0.46939999999999998</v>
      </c>
      <c r="IN39" s="55">
        <v>-0.69620000000000004</v>
      </c>
      <c r="IO39" s="55">
        <v>-0.52210000000000001</v>
      </c>
      <c r="IP39" s="55">
        <v>-0.54179999999999995</v>
      </c>
      <c r="IQ39" s="55">
        <v>-0.38269999999999998</v>
      </c>
      <c r="IR39" s="55">
        <v>-0.31240000000000001</v>
      </c>
      <c r="IS39" s="55">
        <v>-0.41760000000000003</v>
      </c>
      <c r="IT39" s="55">
        <v>-0.48499999999999999</v>
      </c>
      <c r="IU39" s="55">
        <v>-0.47970000000000002</v>
      </c>
      <c r="IV39" s="55">
        <v>-0.41249999999999998</v>
      </c>
      <c r="IW39" s="55">
        <v>-0.10920000000000001</v>
      </c>
      <c r="IX39" s="55">
        <v>-0.4249</v>
      </c>
      <c r="IY39" s="55">
        <v>-0.6129</v>
      </c>
      <c r="IZ39" s="55">
        <v>-0.45500000000000002</v>
      </c>
      <c r="JA39" s="55">
        <v>-0.49590000000000001</v>
      </c>
      <c r="JB39" s="55">
        <v>-0.52880000000000005</v>
      </c>
      <c r="JC39" s="55">
        <v>-0.44290000000000002</v>
      </c>
      <c r="JD39" s="55">
        <v>-0.44540000000000002</v>
      </c>
      <c r="JE39" s="55">
        <v>-0.38400000000000001</v>
      </c>
      <c r="JF39" s="55">
        <v>-0.41160000000000002</v>
      </c>
      <c r="JG39" s="55">
        <v>-0.45469999999999999</v>
      </c>
      <c r="JH39" s="55">
        <v>-0.62429999999999997</v>
      </c>
      <c r="JI39" s="55">
        <v>-0.70830000000000004</v>
      </c>
      <c r="JJ39" s="55">
        <v>-0.52410000000000001</v>
      </c>
      <c r="JK39" s="55">
        <v>-0.64370000000000005</v>
      </c>
      <c r="JL39" s="55">
        <v>-0.58660000000000001</v>
      </c>
      <c r="JM39" s="55">
        <v>-0.55930000000000002</v>
      </c>
      <c r="JN39" s="55">
        <v>-0.60609999999999997</v>
      </c>
      <c r="JO39" s="55">
        <v>-0.63449999999999995</v>
      </c>
      <c r="JP39" s="55">
        <v>-0.65920000000000001</v>
      </c>
      <c r="JQ39" s="55">
        <v>-0.55640000000000001</v>
      </c>
      <c r="JR39" s="55">
        <v>-0.44330000000000003</v>
      </c>
      <c r="JS39" s="55">
        <v>-0.44629999999999997</v>
      </c>
      <c r="JT39" s="55">
        <v>-0.98160000000000003</v>
      </c>
      <c r="JU39" s="55">
        <v>-0.98880000000000001</v>
      </c>
      <c r="JV39" s="55">
        <v>-0.99529999999999996</v>
      </c>
      <c r="JW39" s="55">
        <v>-0.99739999999999995</v>
      </c>
      <c r="JX39" s="55">
        <v>-0.98580000000000001</v>
      </c>
      <c r="JY39" s="55">
        <v>-0.96130000000000004</v>
      </c>
      <c r="JZ39" s="55">
        <v>-0.98760000000000003</v>
      </c>
      <c r="KA39" s="55">
        <v>-0.98219999999999996</v>
      </c>
      <c r="KB39" s="55">
        <v>-0.99139999999999995</v>
      </c>
      <c r="KC39" s="55">
        <v>-0.99690000000000001</v>
      </c>
      <c r="KD39" s="55">
        <v>-0.99770000000000003</v>
      </c>
      <c r="KE39" s="55">
        <v>-0.98550000000000004</v>
      </c>
      <c r="KF39" s="55">
        <v>-0.9879</v>
      </c>
      <c r="KG39" s="55">
        <v>-0.99129999999999996</v>
      </c>
      <c r="KH39" s="55">
        <v>-0.98899999999999999</v>
      </c>
      <c r="KI39" s="55">
        <v>-0.99590000000000001</v>
      </c>
      <c r="KJ39" s="55">
        <v>-0.99329999999999996</v>
      </c>
      <c r="KK39" s="55">
        <v>-0.99970000000000003</v>
      </c>
      <c r="KL39" s="55">
        <v>-0.99609999999999999</v>
      </c>
      <c r="KM39" s="55">
        <v>-0.99299999999999999</v>
      </c>
      <c r="KN39" s="55">
        <v>-0.99180000000000001</v>
      </c>
      <c r="KO39" s="55">
        <v>-0.98460000000000003</v>
      </c>
      <c r="KP39" s="55">
        <v>-0.99650000000000005</v>
      </c>
      <c r="KQ39" s="55">
        <v>-0.99970000000000003</v>
      </c>
      <c r="KR39" s="55">
        <v>-0.998</v>
      </c>
      <c r="KS39" s="55">
        <v>-0.99470000000000003</v>
      </c>
      <c r="KT39" s="55">
        <v>-0.995</v>
      </c>
      <c r="KU39" s="55">
        <v>-0.99060000000000004</v>
      </c>
      <c r="KV39" s="55">
        <v>-0.96640000000000004</v>
      </c>
      <c r="KW39" s="55">
        <v>-0.97640000000000005</v>
      </c>
      <c r="KX39" s="55">
        <v>-0.98550000000000004</v>
      </c>
      <c r="KY39" s="55">
        <v>-0.95830000000000004</v>
      </c>
      <c r="KZ39" s="55">
        <v>-0.98309999999999997</v>
      </c>
      <c r="LA39" s="55">
        <v>-0.98650000000000004</v>
      </c>
      <c r="LB39" s="55">
        <v>-0.99560000000000004</v>
      </c>
      <c r="LC39" s="55">
        <v>-0.9778</v>
      </c>
      <c r="LD39" s="55">
        <v>-0.98980000000000001</v>
      </c>
      <c r="LE39" s="55">
        <v>-0.9839</v>
      </c>
      <c r="LF39" s="55">
        <v>-0.99719999999999998</v>
      </c>
      <c r="LG39" s="55">
        <v>-0.97970000000000002</v>
      </c>
      <c r="LH39" s="55">
        <v>-0.9163</v>
      </c>
      <c r="LI39" s="55">
        <v>-0.98660000000000003</v>
      </c>
      <c r="LJ39" s="55">
        <v>-0.98150000000000004</v>
      </c>
      <c r="LK39" s="55">
        <v>-0.98019999999999996</v>
      </c>
      <c r="LL39" s="55">
        <v>-0.97760000000000002</v>
      </c>
      <c r="LM39" s="55">
        <v>-0.97929999999999995</v>
      </c>
      <c r="LN39" s="55">
        <v>-0.98340000000000005</v>
      </c>
      <c r="LO39" s="55">
        <v>-0.97699999999999998</v>
      </c>
      <c r="LP39" s="55">
        <v>-0.98019999999999996</v>
      </c>
      <c r="LQ39" s="55">
        <v>-0.97319999999999995</v>
      </c>
      <c r="LR39" s="55">
        <v>-0.99150000000000005</v>
      </c>
      <c r="LS39" s="55">
        <v>-0.32119999999999999</v>
      </c>
      <c r="LT39" s="55">
        <v>-0.48699999999999999</v>
      </c>
      <c r="LU39" s="55">
        <v>-0.4753</v>
      </c>
      <c r="LV39" s="55">
        <v>-0.65029999999999999</v>
      </c>
      <c r="LW39" s="55">
        <v>5.4000000000000003E-3</v>
      </c>
      <c r="LX39" s="55">
        <v>-0.32850000000000001</v>
      </c>
      <c r="LY39" s="55">
        <v>-0.4355</v>
      </c>
      <c r="LZ39" s="55">
        <v>-0.4531</v>
      </c>
      <c r="MA39" s="55">
        <v>-0.57540000000000002</v>
      </c>
      <c r="MB39" s="55">
        <v>-0.52400000000000002</v>
      </c>
      <c r="MC39" s="55">
        <v>-0.5242</v>
      </c>
      <c r="MD39" s="55">
        <v>-0.47649999999999998</v>
      </c>
      <c r="ME39" s="55">
        <v>-0.54810000000000003</v>
      </c>
      <c r="MF39" s="55">
        <v>-0.57279999999999998</v>
      </c>
      <c r="MG39" s="55">
        <v>-0.53210000000000002</v>
      </c>
      <c r="MH39" s="55">
        <v>-0.54220000000000002</v>
      </c>
      <c r="MI39" s="55">
        <v>-0.51829999999999998</v>
      </c>
      <c r="MJ39" s="55">
        <v>-0.49309999999999998</v>
      </c>
      <c r="MK39" s="55">
        <v>-0.46899999999999997</v>
      </c>
      <c r="ML39" s="55">
        <v>-0.46760000000000002</v>
      </c>
      <c r="MM39" s="55">
        <v>-0.20280000000000001</v>
      </c>
      <c r="MN39" s="55">
        <v>-0.46710000000000002</v>
      </c>
      <c r="MO39" s="55">
        <v>-0.54310000000000003</v>
      </c>
      <c r="MP39" s="55">
        <v>-0.49580000000000002</v>
      </c>
      <c r="MQ39" s="55">
        <v>-0.57699999999999996</v>
      </c>
      <c r="MR39" s="55">
        <v>-0.49359999999999998</v>
      </c>
      <c r="MS39" s="55">
        <v>-0.51249999999999996</v>
      </c>
      <c r="MT39" s="55">
        <v>-0.59230000000000005</v>
      </c>
      <c r="MU39" s="55">
        <v>-0.53469999999999995</v>
      </c>
      <c r="MV39" s="55">
        <v>-0.57879999999999998</v>
      </c>
      <c r="MW39" s="55">
        <v>-0.49759999999999999</v>
      </c>
      <c r="MX39" s="55">
        <v>-0.53139999999999998</v>
      </c>
      <c r="MY39" s="55">
        <v>-0.626</v>
      </c>
      <c r="MZ39" s="55">
        <v>-0.4214</v>
      </c>
      <c r="NA39" s="55">
        <v>-0.11749999999999999</v>
      </c>
      <c r="NB39" s="55">
        <v>-0.33850000000000002</v>
      </c>
      <c r="NC39" s="55">
        <v>-0.48130000000000001</v>
      </c>
      <c r="ND39" s="55">
        <v>-0.49259999999999998</v>
      </c>
      <c r="NE39" s="55">
        <v>-0.42930000000000001</v>
      </c>
      <c r="NF39" s="55">
        <v>-0.41249999999999998</v>
      </c>
      <c r="NG39" s="55">
        <v>-0.371</v>
      </c>
      <c r="NH39" s="55">
        <v>-0.48110000000000003</v>
      </c>
      <c r="NI39" s="55">
        <v>-0.41599999999999998</v>
      </c>
      <c r="NJ39" s="55">
        <v>-0.46850000000000003</v>
      </c>
      <c r="NK39" s="55">
        <v>-0.36120000000000002</v>
      </c>
      <c r="NL39" s="55">
        <v>-0.41239999999999999</v>
      </c>
      <c r="NM39" s="55">
        <v>-0.35849999999999999</v>
      </c>
      <c r="NN39" s="55">
        <v>-0.32669999999999999</v>
      </c>
      <c r="NO39" s="55">
        <v>-0.35289999999999999</v>
      </c>
      <c r="NP39" s="55">
        <v>-0.36009999999999998</v>
      </c>
      <c r="NQ39" s="55">
        <v>-0.4027</v>
      </c>
      <c r="NR39" s="54">
        <v>-0.35</v>
      </c>
      <c r="NS39" s="55">
        <v>-0.44650000000000001</v>
      </c>
      <c r="NT39" s="55">
        <v>-0.47070000000000001</v>
      </c>
      <c r="NU39" s="55">
        <v>6.3399999999999998E-2</v>
      </c>
      <c r="NV39" s="55">
        <v>-0.2329</v>
      </c>
      <c r="NW39" s="55">
        <v>-0.42670000000000002</v>
      </c>
      <c r="NX39" s="55">
        <v>-0.40500000000000003</v>
      </c>
      <c r="NY39" s="55">
        <v>-0.52529999999999999</v>
      </c>
      <c r="NZ39" s="55">
        <v>-0.41670000000000001</v>
      </c>
      <c r="OA39" s="55">
        <v>-0.3931</v>
      </c>
      <c r="OB39" s="55">
        <v>-0.3775</v>
      </c>
      <c r="OC39" s="55">
        <v>-0.4294</v>
      </c>
      <c r="OD39" s="55">
        <v>-0.61209999999999998</v>
      </c>
      <c r="OE39" s="55">
        <v>-0.50849999999999995</v>
      </c>
      <c r="OF39" s="55">
        <v>-0.29370000000000002</v>
      </c>
      <c r="OG39" s="55">
        <v>-0.39100000000000001</v>
      </c>
      <c r="OH39" s="55">
        <v>-0.33710000000000001</v>
      </c>
      <c r="OI39" s="55">
        <v>-0.29409999999999997</v>
      </c>
      <c r="OJ39" s="55">
        <v>-0.37259999999999999</v>
      </c>
      <c r="OK39" s="55">
        <v>-0.46200000000000002</v>
      </c>
      <c r="OL39" s="55">
        <v>-0.49559999999999998</v>
      </c>
      <c r="OM39" s="55">
        <v>-0.49170000000000003</v>
      </c>
      <c r="ON39" s="55">
        <v>-0.45600000000000002</v>
      </c>
      <c r="OO39" s="55">
        <v>-0.42909999999999998</v>
      </c>
      <c r="OP39" s="55">
        <v>-0.37319999999999998</v>
      </c>
      <c r="OQ39" s="55">
        <v>-0.3518</v>
      </c>
      <c r="OR39" s="55">
        <v>-0.2026</v>
      </c>
      <c r="OS39" s="55">
        <v>-0.36659999999999998</v>
      </c>
      <c r="OT39" s="55">
        <v>-0.3599</v>
      </c>
      <c r="OU39" s="55">
        <v>-0.40720000000000001</v>
      </c>
      <c r="OV39" s="55">
        <v>-0.43159999999999998</v>
      </c>
      <c r="OW39" s="55">
        <v>-0.42949999999999999</v>
      </c>
      <c r="OX39" s="55">
        <v>-0.4138</v>
      </c>
      <c r="OY39" s="55">
        <v>-0.47210000000000002</v>
      </c>
      <c r="OZ39" s="55">
        <v>-0.46139999999999998</v>
      </c>
      <c r="PA39" s="55">
        <v>-0.1212</v>
      </c>
      <c r="PB39" s="55">
        <v>0.2422</v>
      </c>
      <c r="PC39" s="55">
        <v>-0.32019999999999998</v>
      </c>
      <c r="PD39" s="55">
        <v>-0.3866</v>
      </c>
      <c r="PE39" s="55">
        <v>-0.36890000000000001</v>
      </c>
      <c r="PF39" s="55">
        <v>-0.60960000000000003</v>
      </c>
      <c r="PG39" s="55">
        <v>-0.50949999999999995</v>
      </c>
      <c r="PH39" s="55">
        <v>-0.42180000000000001</v>
      </c>
      <c r="PI39" s="55">
        <v>-0.42509999999999998</v>
      </c>
      <c r="PJ39" s="55">
        <v>-0.37130000000000002</v>
      </c>
      <c r="PK39" s="55">
        <v>-0.77949999999999997</v>
      </c>
      <c r="PL39" s="55">
        <v>-0.5504</v>
      </c>
      <c r="PM39" s="55">
        <v>-0.39090000000000003</v>
      </c>
      <c r="PN39" s="55">
        <v>-0.43569999999999998</v>
      </c>
      <c r="PO39" s="55">
        <v>-0.43230000000000002</v>
      </c>
      <c r="PP39" s="55">
        <v>-0.3982</v>
      </c>
      <c r="PQ39" s="55">
        <v>-0.35759999999999997</v>
      </c>
      <c r="PR39" s="55">
        <v>-0.34200000000000003</v>
      </c>
      <c r="PS39" s="55">
        <v>-0.29959999999999998</v>
      </c>
      <c r="PT39" s="55">
        <v>-0.35060000000000002</v>
      </c>
      <c r="PU39" s="55">
        <v>-0.38190000000000002</v>
      </c>
      <c r="PV39" s="55">
        <v>-0.31709999999999999</v>
      </c>
      <c r="PW39" s="55">
        <v>-0.30520000000000003</v>
      </c>
      <c r="PX39" s="55">
        <v>-0.36840000000000001</v>
      </c>
      <c r="PY39" s="55">
        <v>-0.31090000000000001</v>
      </c>
      <c r="PZ39" s="55">
        <v>-0.31730000000000003</v>
      </c>
      <c r="QA39" s="55">
        <v>-0.30170000000000002</v>
      </c>
      <c r="QB39" s="55">
        <v>-0.31740000000000002</v>
      </c>
      <c r="QC39" s="55">
        <v>-0.28649999999999998</v>
      </c>
      <c r="QD39" s="55">
        <v>-0.30809999999999998</v>
      </c>
      <c r="QE39" s="55">
        <v>-0.28299999999999997</v>
      </c>
      <c r="QF39" s="55">
        <v>-0.29409999999999997</v>
      </c>
      <c r="QG39" s="55">
        <v>-0.3357</v>
      </c>
      <c r="QH39" s="55">
        <v>-0.25469999999999998</v>
      </c>
      <c r="QI39" s="55">
        <v>-0.27100000000000002</v>
      </c>
      <c r="QJ39" s="55">
        <v>-0.29039999999999999</v>
      </c>
      <c r="QK39" s="55">
        <v>-0.21260000000000001</v>
      </c>
      <c r="QL39" s="55">
        <v>-0.23680000000000001</v>
      </c>
      <c r="QM39" s="55">
        <v>-0.26269999999999999</v>
      </c>
      <c r="QN39" s="55">
        <v>-0.26910000000000001</v>
      </c>
      <c r="QO39" s="55">
        <v>-0.24610000000000001</v>
      </c>
      <c r="QP39" s="55">
        <v>-0.30330000000000001</v>
      </c>
      <c r="QQ39" s="55">
        <v>-0.29349999999999998</v>
      </c>
      <c r="QR39" s="55">
        <v>-0.17169999999999999</v>
      </c>
      <c r="QS39" s="55">
        <v>-7.5700000000000003E-2</v>
      </c>
      <c r="QT39" s="55">
        <v>-5.8000000000000003E-2</v>
      </c>
      <c r="QU39" s="55">
        <v>-0.21240000000000001</v>
      </c>
      <c r="QV39" s="55">
        <v>-0.2651</v>
      </c>
      <c r="QW39" s="55">
        <v>3.2000000000000001E-2</v>
      </c>
      <c r="QX39" s="55">
        <v>-0.10920000000000001</v>
      </c>
      <c r="QY39" s="55">
        <v>-0.19009999999999999</v>
      </c>
      <c r="QZ39" s="55">
        <v>-0.2177</v>
      </c>
      <c r="RA39" s="55">
        <v>-0.2233</v>
      </c>
      <c r="RB39" s="55">
        <v>-6.7699999999999996E-2</v>
      </c>
      <c r="RC39" s="55">
        <v>-1.8700000000000001E-2</v>
      </c>
      <c r="RD39" s="55">
        <v>-0.3246</v>
      </c>
      <c r="RE39" s="55">
        <v>-0.26350000000000001</v>
      </c>
      <c r="RF39" s="55">
        <v>-0.2767</v>
      </c>
      <c r="RG39" s="55">
        <v>-0.2077</v>
      </c>
      <c r="RH39" s="55">
        <v>-0.14530000000000001</v>
      </c>
      <c r="RI39" s="55">
        <v>-0.1176</v>
      </c>
      <c r="RJ39" s="55">
        <v>-0.2167</v>
      </c>
      <c r="RK39" s="55">
        <v>-0.2097</v>
      </c>
      <c r="RL39" s="55">
        <v>-0.16189999999999999</v>
      </c>
      <c r="RM39" s="55">
        <v>-0.1227</v>
      </c>
      <c r="RN39" s="55">
        <v>-0.1303</v>
      </c>
      <c r="RO39" s="55">
        <v>-0.17230000000000001</v>
      </c>
      <c r="RP39" s="55">
        <v>-0.4521</v>
      </c>
      <c r="RQ39" s="55">
        <v>-0.16830000000000001</v>
      </c>
      <c r="RR39" s="55">
        <v>-0.21909999999999999</v>
      </c>
      <c r="RS39" s="55">
        <v>-0.19739999999999999</v>
      </c>
      <c r="RT39" s="55">
        <v>-0.1948</v>
      </c>
      <c r="RU39" s="55">
        <v>-0.14860000000000001</v>
      </c>
      <c r="RV39" s="55">
        <v>-0.11849999999999999</v>
      </c>
      <c r="RW39" s="55">
        <v>0.2447</v>
      </c>
      <c r="RX39" s="55">
        <v>-0.1867</v>
      </c>
      <c r="RY39" s="55">
        <v>-0.21340000000000001</v>
      </c>
      <c r="RZ39" s="55">
        <v>-0.1341</v>
      </c>
      <c r="SA39" s="55">
        <v>-0.20019999999999999</v>
      </c>
      <c r="SB39" s="55">
        <v>-0.1726</v>
      </c>
      <c r="SC39" s="55">
        <v>-9.7000000000000003E-2</v>
      </c>
      <c r="SD39" s="55">
        <v>-9.9900000000000003E-2</v>
      </c>
      <c r="SE39" s="55">
        <v>-0.10639999999999999</v>
      </c>
      <c r="SF39" s="55">
        <v>-0.6925</v>
      </c>
      <c r="SG39" s="55">
        <v>4.1099999999999998E-2</v>
      </c>
      <c r="SH39" s="55">
        <v>0.13980000000000001</v>
      </c>
      <c r="SI39" s="55">
        <v>-6.5600000000000006E-2</v>
      </c>
      <c r="SJ39" s="55">
        <v>-0.1918</v>
      </c>
      <c r="SK39" s="55">
        <v>-0.32900000000000001</v>
      </c>
      <c r="SL39" s="55">
        <v>2.5999999999999999E-2</v>
      </c>
      <c r="SM39" s="55">
        <v>-0.25629999999999997</v>
      </c>
      <c r="SN39" s="55">
        <v>-0.24010000000000001</v>
      </c>
      <c r="SO39" s="55">
        <v>-0.1762</v>
      </c>
      <c r="SP39" s="55">
        <v>-0.1593</v>
      </c>
      <c r="SQ39" s="55">
        <v>-0.12089999999999999</v>
      </c>
      <c r="SR39" s="55">
        <v>-0.1172</v>
      </c>
      <c r="SS39" s="55">
        <v>-0.1807</v>
      </c>
      <c r="ST39" s="55">
        <v>-0.21809999999999999</v>
      </c>
      <c r="SU39" s="55">
        <v>-0.2291</v>
      </c>
      <c r="SV39" s="55">
        <v>-0.1706</v>
      </c>
      <c r="SW39" s="55">
        <v>-0.17979999999999999</v>
      </c>
      <c r="SX39" s="55">
        <v>-0.1598</v>
      </c>
      <c r="SY39" s="55">
        <v>-5.8200000000000002E-2</v>
      </c>
      <c r="SZ39" s="55">
        <v>-0.16200000000000001</v>
      </c>
      <c r="TA39" s="55">
        <v>-0.15809999999999999</v>
      </c>
      <c r="TB39" s="55">
        <v>-0.1366</v>
      </c>
      <c r="TC39" s="55">
        <v>-0.13159999999999999</v>
      </c>
      <c r="TD39" s="55">
        <v>-0.13159999999999999</v>
      </c>
      <c r="TE39" s="55">
        <v>-8.6999999999999994E-2</v>
      </c>
      <c r="TF39" s="55">
        <v>-0.114</v>
      </c>
      <c r="TG39" s="55">
        <v>-0.1186</v>
      </c>
      <c r="TH39" s="55">
        <v>-0.18310000000000001</v>
      </c>
      <c r="TI39" s="55">
        <v>-0.1578</v>
      </c>
      <c r="TJ39" s="55">
        <v>-0.1346</v>
      </c>
      <c r="TK39" s="55">
        <v>-0.1343</v>
      </c>
      <c r="TL39" s="55">
        <v>-0.16300000000000001</v>
      </c>
      <c r="TM39" s="55">
        <v>-0.1074</v>
      </c>
      <c r="TN39" s="55">
        <v>-0.17219999999999999</v>
      </c>
      <c r="TO39" s="55">
        <v>-0.19400000000000001</v>
      </c>
      <c r="TP39" s="55">
        <v>-0.2036</v>
      </c>
      <c r="TQ39" s="55">
        <v>-0.1754</v>
      </c>
      <c r="TR39" s="55">
        <v>-0.13769999999999999</v>
      </c>
      <c r="TS39" s="55">
        <v>-0.22889999999999999</v>
      </c>
      <c r="TT39" s="55">
        <v>-0.13020000000000001</v>
      </c>
      <c r="TU39" s="54">
        <v>-0.2</v>
      </c>
      <c r="TV39" s="55">
        <v>-0.20380000000000001</v>
      </c>
      <c r="TW39" s="55">
        <v>-0.14360000000000001</v>
      </c>
      <c r="TX39" s="55">
        <v>-0.2883</v>
      </c>
      <c r="TY39" s="55">
        <v>-0.15570000000000001</v>
      </c>
      <c r="TZ39" s="55">
        <v>-0.13400000000000001</v>
      </c>
      <c r="UA39" s="55">
        <v>-0.11840000000000001</v>
      </c>
      <c r="UB39" s="55">
        <v>-0.19819999999999999</v>
      </c>
      <c r="UC39" s="55">
        <v>-0.1855</v>
      </c>
      <c r="UD39" s="55">
        <v>-0.1658</v>
      </c>
      <c r="UE39" s="55">
        <v>-0.1074</v>
      </c>
      <c r="UF39" s="55">
        <v>-0.1227</v>
      </c>
      <c r="UG39" s="55">
        <v>-0.1046</v>
      </c>
      <c r="UH39" s="55">
        <v>-5.4199999999999998E-2</v>
      </c>
      <c r="UI39" s="55">
        <v>-0.14410000000000001</v>
      </c>
      <c r="UJ39" s="55">
        <v>-0.15040000000000001</v>
      </c>
      <c r="UK39" s="55">
        <v>-1.44E-2</v>
      </c>
      <c r="UL39" s="55">
        <v>-8.7599999999999997E-2</v>
      </c>
      <c r="UM39" s="55">
        <v>-5.5399999999999998E-2</v>
      </c>
      <c r="UN39" s="55">
        <v>-9.3899999999999997E-2</v>
      </c>
      <c r="UO39" s="55">
        <v>-0.17280000000000001</v>
      </c>
      <c r="UP39" s="55">
        <v>-9.2100000000000001E-2</v>
      </c>
      <c r="UQ39" s="55">
        <v>0.14180000000000001</v>
      </c>
      <c r="UR39" s="55">
        <v>3.0300000000000001E-2</v>
      </c>
      <c r="US39" s="55">
        <v>-6.2899999999999998E-2</v>
      </c>
      <c r="UT39" s="54">
        <v>-0.11</v>
      </c>
      <c r="UU39" s="55">
        <v>-0.1182</v>
      </c>
      <c r="UV39" s="55">
        <v>9.9599999999999994E-2</v>
      </c>
      <c r="UW39" s="55">
        <v>0.12909999999999999</v>
      </c>
      <c r="UX39" s="55">
        <v>-0.24160000000000001</v>
      </c>
      <c r="UY39" s="55">
        <v>-0.24629999999999999</v>
      </c>
      <c r="UZ39" s="55">
        <v>-0.15939999999999999</v>
      </c>
      <c r="VA39" s="55">
        <v>-0.17829999999999999</v>
      </c>
      <c r="VB39" s="55">
        <v>-0.11890000000000001</v>
      </c>
      <c r="VC39" s="55">
        <v>-5.0200000000000002E-2</v>
      </c>
      <c r="VD39" s="55">
        <v>-0.25619999999999998</v>
      </c>
      <c r="VE39" s="55">
        <v>-0.20399999999999999</v>
      </c>
      <c r="VF39" s="55">
        <v>-0.14810000000000001</v>
      </c>
      <c r="VG39" s="55">
        <v>-0.1295</v>
      </c>
      <c r="VH39" s="55">
        <v>-0.17130000000000001</v>
      </c>
      <c r="VI39" s="55">
        <v>-0.19969999999999999</v>
      </c>
      <c r="VJ39" s="55">
        <v>-9.6500000000000002E-2</v>
      </c>
      <c r="VK39" s="55">
        <v>-0.32990000000000003</v>
      </c>
      <c r="VL39" s="54">
        <v>-0.24</v>
      </c>
      <c r="VM39" s="55">
        <v>-0.14560000000000001</v>
      </c>
      <c r="VN39" s="55">
        <v>-0.1089</v>
      </c>
      <c r="VO39" s="54">
        <v>-0.16</v>
      </c>
      <c r="VP39" s="55">
        <v>-0.1656</v>
      </c>
      <c r="VQ39" s="55">
        <v>-3.1399999999999997E-2</v>
      </c>
      <c r="VR39" s="55">
        <v>-0.1079</v>
      </c>
      <c r="VS39" s="55">
        <v>-0.1459</v>
      </c>
      <c r="VT39" s="55">
        <v>-0.1067</v>
      </c>
      <c r="VU39" s="55">
        <v>-0.13900000000000001</v>
      </c>
      <c r="VV39" s="55">
        <v>-0.1326</v>
      </c>
      <c r="VW39" s="55">
        <v>-0.17549999999999999</v>
      </c>
      <c r="VX39" s="55">
        <v>-0.1137</v>
      </c>
      <c r="VY39" s="55">
        <v>-9.4999999999999998E-3</v>
      </c>
      <c r="VZ39" s="55">
        <v>-0.20130000000000001</v>
      </c>
      <c r="WA39" s="55">
        <v>-0.17330000000000001</v>
      </c>
      <c r="WB39" s="55">
        <v>-0.15659999999999999</v>
      </c>
      <c r="WC39" s="55">
        <v>-0.24590000000000001</v>
      </c>
      <c r="WD39" s="55">
        <v>-0.17829999999999999</v>
      </c>
      <c r="WE39" s="55">
        <v>-0.2472</v>
      </c>
      <c r="WF39" s="55">
        <v>-0.19900000000000001</v>
      </c>
      <c r="WG39" s="55">
        <v>-0.2135</v>
      </c>
      <c r="WH39" s="55">
        <v>-0.23630000000000001</v>
      </c>
      <c r="WI39" s="55">
        <v>-0.26850000000000002</v>
      </c>
      <c r="WJ39" s="55">
        <v>-0.24590000000000001</v>
      </c>
      <c r="WK39" s="55">
        <v>-0.1268</v>
      </c>
      <c r="WL39" s="55">
        <v>-3.8899999999999997E-2</v>
      </c>
      <c r="WM39" s="55">
        <v>-0.14949999999999999</v>
      </c>
      <c r="WN39" s="55">
        <v>-0.219</v>
      </c>
      <c r="WO39" s="55">
        <v>-0.24929999999999999</v>
      </c>
      <c r="WP39" s="55">
        <v>-0.1087</v>
      </c>
      <c r="WQ39" s="55">
        <v>-0.13930000000000001</v>
      </c>
      <c r="WR39" s="55">
        <v>-0.1409</v>
      </c>
      <c r="WS39" s="55">
        <v>-0.15579999999999999</v>
      </c>
      <c r="WT39" s="55">
        <v>-0.19600000000000001</v>
      </c>
      <c r="WU39" s="55">
        <v>-0.23880000000000001</v>
      </c>
      <c r="WV39" s="55">
        <v>-0.12509999999999999</v>
      </c>
      <c r="WW39" s="55">
        <v>0.27910000000000001</v>
      </c>
      <c r="WX39" s="55">
        <v>-0.17760000000000001</v>
      </c>
      <c r="WY39" s="55">
        <v>-0.27400000000000002</v>
      </c>
      <c r="WZ39" s="55">
        <v>-0.27639999999999998</v>
      </c>
      <c r="XA39" s="55">
        <v>-0.21079999999999999</v>
      </c>
      <c r="XB39" s="55">
        <v>-0.26750000000000002</v>
      </c>
      <c r="XC39" s="55">
        <v>-0.14449999999999999</v>
      </c>
      <c r="XD39" s="55">
        <v>-0.2031</v>
      </c>
      <c r="XE39" s="55">
        <v>-0.22320000000000001</v>
      </c>
      <c r="XF39" s="55">
        <v>-0.17899999999999999</v>
      </c>
      <c r="XG39" s="55">
        <v>-0.1656</v>
      </c>
      <c r="XH39" s="55">
        <v>-0.31969999999999998</v>
      </c>
      <c r="XI39" s="55">
        <v>-0.2374</v>
      </c>
      <c r="XJ39" s="55">
        <v>-0.2044</v>
      </c>
      <c r="XK39" s="55">
        <v>-6.5100000000000005E-2</v>
      </c>
      <c r="XL39" s="55">
        <v>-0.19700000000000001</v>
      </c>
      <c r="XM39" s="55">
        <v>-0.2535</v>
      </c>
      <c r="XN39" s="55">
        <v>-0.21410000000000001</v>
      </c>
      <c r="XO39" s="55">
        <v>-0.2049</v>
      </c>
      <c r="XP39" s="55">
        <v>-0.25140000000000001</v>
      </c>
      <c r="XQ39" s="55">
        <v>-0.21560000000000001</v>
      </c>
      <c r="XR39" s="55">
        <v>-0.2019</v>
      </c>
      <c r="XS39" s="55">
        <v>-0.20039999999999999</v>
      </c>
      <c r="XT39" s="55">
        <v>-0.13059999999999999</v>
      </c>
      <c r="XU39" s="55">
        <v>-0.21729999999999999</v>
      </c>
      <c r="XV39" s="55">
        <v>-0.14269999999999999</v>
      </c>
      <c r="XW39" s="55">
        <v>-0.11700000000000001</v>
      </c>
      <c r="XX39" s="55">
        <v>-4.8999999999999998E-3</v>
      </c>
      <c r="XY39" s="55">
        <v>-0.45600000000000002</v>
      </c>
      <c r="XZ39" s="55">
        <v>-0.20669999999999999</v>
      </c>
      <c r="YA39" s="55">
        <v>0.1202</v>
      </c>
      <c r="YB39" s="55">
        <v>-0.1159</v>
      </c>
      <c r="YC39" s="55">
        <v>-0.14369999999999999</v>
      </c>
      <c r="YD39" s="55">
        <v>-0.29399999999999998</v>
      </c>
      <c r="YE39" s="55">
        <v>-0.27989999999999998</v>
      </c>
      <c r="YF39" s="55">
        <v>-0.30309999999999998</v>
      </c>
      <c r="YG39" s="55">
        <v>-0.27739999999999998</v>
      </c>
      <c r="YH39" s="55">
        <v>-0.2863</v>
      </c>
      <c r="YI39" s="55">
        <v>-0.36330000000000001</v>
      </c>
      <c r="YJ39" s="55">
        <v>-0.16159999999999999</v>
      </c>
      <c r="YK39" s="55">
        <v>-0.3604</v>
      </c>
    </row>
    <row r="40" spans="1:661" x14ac:dyDescent="0.35">
      <c r="A40" s="66" t="s">
        <v>26</v>
      </c>
      <c r="B40" s="66" t="s">
        <v>49</v>
      </c>
      <c r="C40" s="54">
        <v>0.32</v>
      </c>
      <c r="D40" s="54">
        <v>0.17</v>
      </c>
      <c r="E40" s="54">
        <v>-0.01</v>
      </c>
      <c r="F40" s="54">
        <v>0.03</v>
      </c>
      <c r="G40" s="54">
        <v>0.01</v>
      </c>
      <c r="H40" s="54">
        <v>-0.03</v>
      </c>
      <c r="I40" s="54">
        <v>-7.0000000000000007E-2</v>
      </c>
      <c r="J40" s="54">
        <v>-0.02</v>
      </c>
      <c r="K40" s="54">
        <v>-0.11</v>
      </c>
      <c r="L40" s="54">
        <v>-0.08</v>
      </c>
      <c r="M40" s="54">
        <v>-0.13</v>
      </c>
      <c r="N40" s="54">
        <v>0.02</v>
      </c>
      <c r="O40" s="54">
        <v>0.72</v>
      </c>
      <c r="P40" s="54">
        <v>0.08</v>
      </c>
      <c r="Q40" s="54">
        <v>0</v>
      </c>
      <c r="R40" s="54">
        <v>-0.03</v>
      </c>
      <c r="S40" s="54">
        <v>0.04</v>
      </c>
      <c r="T40" s="54">
        <v>0</v>
      </c>
      <c r="U40" s="54">
        <v>-0.05</v>
      </c>
      <c r="V40" s="54">
        <v>-0.1</v>
      </c>
      <c r="W40" s="54">
        <v>-0.13</v>
      </c>
      <c r="X40" s="54">
        <v>-0.1</v>
      </c>
      <c r="Y40" s="54">
        <v>-0.12</v>
      </c>
      <c r="Z40" s="54">
        <v>-0.25</v>
      </c>
      <c r="AA40" s="54">
        <v>-0.28999999999999998</v>
      </c>
      <c r="AB40" s="54">
        <v>-0.42</v>
      </c>
      <c r="AC40" s="54">
        <v>-0.45</v>
      </c>
      <c r="AD40" s="54">
        <v>-0.65</v>
      </c>
      <c r="AE40" s="54">
        <v>-0.88</v>
      </c>
      <c r="AF40" s="54">
        <v>-0.9</v>
      </c>
      <c r="AG40" s="55">
        <v>-0.97250000000000003</v>
      </c>
      <c r="AH40" s="55">
        <v>-0.99790000000000001</v>
      </c>
      <c r="AI40" s="55">
        <v>-0.99980000000000002</v>
      </c>
      <c r="AJ40" s="54">
        <v>-1</v>
      </c>
      <c r="AK40" s="54">
        <v>-1</v>
      </c>
      <c r="AL40" s="54">
        <v>-1</v>
      </c>
      <c r="AM40" s="54">
        <v>-1</v>
      </c>
      <c r="AN40" s="54">
        <v>-1</v>
      </c>
      <c r="AO40" s="54">
        <v>-1</v>
      </c>
      <c r="AP40" s="54">
        <v>-1</v>
      </c>
      <c r="AQ40" s="54">
        <v>-1</v>
      </c>
      <c r="AR40" s="54">
        <v>-1</v>
      </c>
      <c r="AS40" s="54">
        <v>-1</v>
      </c>
      <c r="AT40" s="54">
        <v>-1</v>
      </c>
      <c r="AU40" s="54">
        <v>-1</v>
      </c>
      <c r="AV40" s="54">
        <v>-1</v>
      </c>
      <c r="AW40" s="54">
        <v>-1</v>
      </c>
      <c r="AX40" s="54">
        <v>-1</v>
      </c>
      <c r="AY40" s="54">
        <v>-1</v>
      </c>
      <c r="AZ40" s="54">
        <v>-1</v>
      </c>
      <c r="BA40" s="54">
        <v>-1</v>
      </c>
      <c r="BB40" s="54">
        <v>-1</v>
      </c>
      <c r="BC40" s="54">
        <v>-1</v>
      </c>
      <c r="BD40" s="54">
        <v>-1</v>
      </c>
      <c r="BE40" s="54">
        <v>-1</v>
      </c>
      <c r="BF40" s="54">
        <v>-1</v>
      </c>
      <c r="BG40" s="54">
        <v>-1</v>
      </c>
      <c r="BH40" s="54">
        <v>-1</v>
      </c>
      <c r="BI40" s="54">
        <v>-1</v>
      </c>
      <c r="BJ40" s="54">
        <v>-1</v>
      </c>
      <c r="BK40" s="54">
        <v>-1</v>
      </c>
      <c r="BL40" s="54">
        <v>-1</v>
      </c>
      <c r="BM40" s="54">
        <v>-1</v>
      </c>
      <c r="BN40" s="54">
        <v>-1</v>
      </c>
      <c r="BO40" s="54">
        <v>-1</v>
      </c>
      <c r="BP40" s="54">
        <v>-1</v>
      </c>
      <c r="BQ40" s="54">
        <v>-1</v>
      </c>
      <c r="BR40" s="54">
        <v>-1</v>
      </c>
      <c r="BS40" s="54">
        <v>-1</v>
      </c>
      <c r="BT40" s="54">
        <v>-1</v>
      </c>
      <c r="BU40" s="54">
        <v>-1</v>
      </c>
      <c r="BV40" s="54">
        <v>-1</v>
      </c>
      <c r="BW40" s="54">
        <v>-1</v>
      </c>
      <c r="BX40" s="54">
        <v>-1</v>
      </c>
      <c r="BY40" s="55">
        <v>-0.99809999999999999</v>
      </c>
      <c r="BZ40" s="54">
        <v>-1</v>
      </c>
      <c r="CA40" s="55">
        <v>-0.99050000000000005</v>
      </c>
      <c r="CB40" s="55">
        <v>-0.99080000000000001</v>
      </c>
      <c r="CC40" s="55">
        <v>-0.98660000000000003</v>
      </c>
      <c r="CD40" s="55">
        <v>-0.98250000000000004</v>
      </c>
      <c r="CE40" s="55">
        <v>-0.97360000000000002</v>
      </c>
      <c r="CF40" s="55">
        <v>-0.97540000000000004</v>
      </c>
      <c r="CG40" s="55">
        <v>-0.97829999999999995</v>
      </c>
      <c r="CH40" s="55">
        <v>-0.97719999999999996</v>
      </c>
      <c r="CI40" s="55">
        <v>-0.97589999999999999</v>
      </c>
      <c r="CJ40" s="55">
        <v>-0.97060000000000002</v>
      </c>
      <c r="CK40" s="55">
        <v>-0.97189999999999999</v>
      </c>
      <c r="CL40" s="55">
        <v>-0.91679999999999995</v>
      </c>
      <c r="CM40" s="55">
        <v>-0.8911</v>
      </c>
      <c r="CN40" s="55">
        <v>-0.91210000000000002</v>
      </c>
      <c r="CO40" s="55">
        <v>-0.86319999999999997</v>
      </c>
      <c r="CP40" s="55">
        <v>-0.85470000000000002</v>
      </c>
      <c r="CQ40" s="55">
        <v>-0.84499999999999997</v>
      </c>
      <c r="CR40" s="55">
        <v>-0.8175</v>
      </c>
      <c r="CS40" s="55">
        <v>-0.75590000000000002</v>
      </c>
      <c r="CT40" s="55">
        <v>-0.77769999999999995</v>
      </c>
      <c r="CU40" s="55">
        <v>-0.79549999999999998</v>
      </c>
      <c r="CV40" s="55">
        <v>-0.751</v>
      </c>
      <c r="CW40" s="55">
        <v>-0.76039999999999996</v>
      </c>
      <c r="CX40" s="55">
        <v>-0.76590000000000003</v>
      </c>
      <c r="CY40" s="55">
        <v>-0.75770000000000004</v>
      </c>
      <c r="CZ40" s="55">
        <v>-0.6996</v>
      </c>
      <c r="DA40" s="55">
        <v>-0.73470000000000002</v>
      </c>
      <c r="DB40" s="55">
        <v>-0.80840000000000001</v>
      </c>
      <c r="DC40" s="55">
        <v>-0.77259999999999995</v>
      </c>
      <c r="DD40" s="55">
        <v>-0.78439999999999999</v>
      </c>
      <c r="DE40" s="55">
        <v>-0.78500000000000003</v>
      </c>
      <c r="DF40" s="55">
        <v>-0.73929999999999996</v>
      </c>
      <c r="DG40" s="55">
        <v>-0.68420000000000003</v>
      </c>
      <c r="DH40" s="55">
        <v>-0.68830000000000002</v>
      </c>
      <c r="DI40" s="55">
        <v>-0.67910000000000004</v>
      </c>
      <c r="DJ40" s="55">
        <v>-0.70089999999999997</v>
      </c>
      <c r="DK40" s="55">
        <v>-0.69169999999999998</v>
      </c>
      <c r="DL40" s="55">
        <v>-0.61660000000000004</v>
      </c>
      <c r="DM40" s="55">
        <v>-0.63380000000000003</v>
      </c>
      <c r="DN40" s="55">
        <v>-0.58520000000000005</v>
      </c>
      <c r="DO40" s="55">
        <v>-0.57740000000000002</v>
      </c>
      <c r="DP40" s="55">
        <v>-0.7762</v>
      </c>
      <c r="DQ40" s="55">
        <v>-0.61519999999999997</v>
      </c>
      <c r="DR40" s="55">
        <v>-0.63219999999999998</v>
      </c>
      <c r="DS40" s="55">
        <v>-0.60450000000000004</v>
      </c>
      <c r="DT40" s="55">
        <v>-0.61599999999999999</v>
      </c>
      <c r="DU40" s="55">
        <v>-0.53739999999999999</v>
      </c>
      <c r="DV40" s="55">
        <v>-0.56810000000000005</v>
      </c>
      <c r="DW40" s="55">
        <v>-0.34549999999999997</v>
      </c>
      <c r="DX40" s="55">
        <v>-0.66420000000000001</v>
      </c>
      <c r="DY40" s="55">
        <v>-0.59440000000000004</v>
      </c>
      <c r="DZ40" s="55">
        <v>-0.5554</v>
      </c>
      <c r="EA40" s="55">
        <v>-0.56330000000000002</v>
      </c>
      <c r="EB40" s="55">
        <v>-0.53779999999999994</v>
      </c>
      <c r="EC40" s="55">
        <v>-0.54900000000000004</v>
      </c>
      <c r="ED40" s="55">
        <v>-0.61619999999999997</v>
      </c>
      <c r="EE40" s="55">
        <v>-0.6079</v>
      </c>
      <c r="EF40" s="55">
        <v>-0.63360000000000005</v>
      </c>
      <c r="EG40" s="55">
        <v>-0.5706</v>
      </c>
      <c r="EH40" s="55">
        <v>-0.2429</v>
      </c>
      <c r="EI40" s="55">
        <v>-0.55610000000000004</v>
      </c>
      <c r="EJ40" s="55">
        <v>-0.75590000000000002</v>
      </c>
      <c r="EK40" s="55">
        <v>-0.56979999999999997</v>
      </c>
      <c r="EL40" s="54">
        <v>-0.62</v>
      </c>
      <c r="EM40" s="55">
        <v>-0.61209999999999998</v>
      </c>
      <c r="EN40" s="55">
        <v>-0.628</v>
      </c>
      <c r="EO40" s="55">
        <v>-0.59340000000000004</v>
      </c>
      <c r="EP40" s="55">
        <v>-0.54990000000000006</v>
      </c>
      <c r="EQ40" s="55">
        <v>-0.54120000000000001</v>
      </c>
      <c r="ER40" s="55">
        <v>-0.59030000000000005</v>
      </c>
      <c r="ES40" s="55">
        <v>-0.6583</v>
      </c>
      <c r="ET40" s="55">
        <v>-0.65239999999999998</v>
      </c>
      <c r="EU40" s="55">
        <v>-0.64410000000000001</v>
      </c>
      <c r="EV40" s="55">
        <v>-0.60419999999999996</v>
      </c>
      <c r="EW40" s="55">
        <v>-0.59770000000000001</v>
      </c>
      <c r="EX40" s="55">
        <v>-0.53129999999999999</v>
      </c>
      <c r="EY40" s="55">
        <v>-0.59109999999999996</v>
      </c>
      <c r="EZ40" s="55">
        <v>-0.65080000000000005</v>
      </c>
      <c r="FA40" s="55">
        <v>-0.65669999999999995</v>
      </c>
      <c r="FB40" s="55">
        <v>-0.61680000000000001</v>
      </c>
      <c r="FC40" s="55">
        <v>-0.59940000000000004</v>
      </c>
      <c r="FD40" s="55">
        <v>-0.5595</v>
      </c>
      <c r="FE40" s="55">
        <v>-0.51670000000000005</v>
      </c>
      <c r="FF40" s="55">
        <v>-0.55489999999999995</v>
      </c>
      <c r="FG40" s="55">
        <v>-0.60170000000000001</v>
      </c>
      <c r="FH40" s="55">
        <v>-0.59599999999999997</v>
      </c>
      <c r="FI40" s="55">
        <v>-0.64749999999999996</v>
      </c>
      <c r="FJ40" s="55">
        <v>-0.54049999999999998</v>
      </c>
      <c r="FK40" s="55">
        <v>-0.49080000000000001</v>
      </c>
      <c r="FL40" s="55">
        <v>-0.50629999999999997</v>
      </c>
      <c r="FM40" s="55">
        <v>-0.49320000000000003</v>
      </c>
      <c r="FN40" s="55">
        <v>-0.52500000000000002</v>
      </c>
      <c r="FO40" s="55">
        <v>-0.52400000000000002</v>
      </c>
      <c r="FP40" s="55">
        <v>-0.50529999999999997</v>
      </c>
      <c r="FQ40" s="55">
        <v>-0.52210000000000001</v>
      </c>
      <c r="FR40" s="55">
        <v>-0.4556</v>
      </c>
      <c r="FS40" s="55">
        <v>-0.44869999999999999</v>
      </c>
      <c r="FT40" s="55">
        <v>-0.53349999999999997</v>
      </c>
      <c r="FU40" s="55">
        <v>-0.56489999999999996</v>
      </c>
      <c r="FV40" s="55">
        <v>-0.55900000000000005</v>
      </c>
      <c r="FW40" s="55">
        <v>-0.52139999999999997</v>
      </c>
      <c r="FX40" s="55">
        <v>-0.4819</v>
      </c>
      <c r="FY40" s="55">
        <v>-0.48630000000000001</v>
      </c>
      <c r="FZ40" s="55">
        <v>-0.4355</v>
      </c>
      <c r="GA40" s="55">
        <v>-0.39460000000000001</v>
      </c>
      <c r="GB40" s="55">
        <v>-0.47389999999999999</v>
      </c>
      <c r="GC40" s="55">
        <v>-0.48130000000000001</v>
      </c>
      <c r="GD40" s="55">
        <v>-0.50129999999999997</v>
      </c>
      <c r="GE40" s="55">
        <v>-0.45760000000000001</v>
      </c>
      <c r="GF40" s="55">
        <v>-0.41839999999999999</v>
      </c>
      <c r="GG40" s="55">
        <v>-0.40010000000000001</v>
      </c>
      <c r="GH40" s="55">
        <v>-0.4304</v>
      </c>
      <c r="GI40" s="55">
        <v>-0.4793</v>
      </c>
      <c r="GJ40" s="55">
        <v>-0.56969999999999998</v>
      </c>
      <c r="GK40" s="55">
        <v>-0.52490000000000003</v>
      </c>
      <c r="GL40" s="55">
        <v>-0.42320000000000002</v>
      </c>
      <c r="GM40" s="55">
        <v>-0.33050000000000002</v>
      </c>
      <c r="GN40" s="55">
        <v>-0.42720000000000002</v>
      </c>
      <c r="GO40" s="55">
        <v>-0.59340000000000004</v>
      </c>
      <c r="GP40" s="55">
        <v>-0.61470000000000002</v>
      </c>
      <c r="GQ40" s="55">
        <v>-0.32819999999999999</v>
      </c>
      <c r="GR40" s="55">
        <v>-0.38929999999999998</v>
      </c>
      <c r="GS40" s="55">
        <v>-0.36430000000000001</v>
      </c>
      <c r="GT40" s="55">
        <v>-0.3266</v>
      </c>
      <c r="GU40" s="55">
        <v>-0.32079999999999997</v>
      </c>
      <c r="GV40" s="55">
        <v>7.0699999999999999E-2</v>
      </c>
      <c r="GW40" s="55">
        <v>-0.27150000000000002</v>
      </c>
      <c r="GX40" s="55">
        <v>-0.61080000000000001</v>
      </c>
      <c r="GY40" s="55">
        <v>-0.51280000000000003</v>
      </c>
      <c r="GZ40" s="55">
        <v>-0.55840000000000001</v>
      </c>
      <c r="HA40" s="55">
        <v>-0.39779999999999999</v>
      </c>
      <c r="HB40" s="55">
        <v>-0.31080000000000002</v>
      </c>
      <c r="HC40" s="55">
        <v>-0.36230000000000001</v>
      </c>
      <c r="HD40" s="55">
        <v>-0.50339999999999996</v>
      </c>
      <c r="HE40" s="55">
        <v>-0.53890000000000005</v>
      </c>
      <c r="HF40" s="55">
        <v>-0.49009999999999998</v>
      </c>
      <c r="HG40" s="55">
        <v>-0.46579999999999999</v>
      </c>
      <c r="HH40" s="55">
        <v>-0.3795</v>
      </c>
      <c r="HI40" s="55">
        <v>-0.36659999999999998</v>
      </c>
      <c r="HJ40" s="55">
        <v>-0.4239</v>
      </c>
      <c r="HK40" s="55">
        <v>-0.49830000000000002</v>
      </c>
      <c r="HL40" s="55">
        <v>-0.51829999999999998</v>
      </c>
      <c r="HM40" s="55">
        <v>-0.4945</v>
      </c>
      <c r="HN40" s="55">
        <v>-0.4602</v>
      </c>
      <c r="HO40" s="55">
        <v>-0.3821</v>
      </c>
      <c r="HP40" s="55">
        <v>-0.35139999999999999</v>
      </c>
      <c r="HQ40" s="55">
        <v>-0.41930000000000001</v>
      </c>
      <c r="HR40" s="55">
        <v>-0.52800000000000002</v>
      </c>
      <c r="HS40" s="55">
        <v>-0.49220000000000003</v>
      </c>
      <c r="HT40" s="55">
        <v>-0.40179999999999999</v>
      </c>
      <c r="HU40" s="55">
        <v>-0.45069999999999999</v>
      </c>
      <c r="HV40" s="55">
        <v>-0.35580000000000001</v>
      </c>
      <c r="HW40" s="55">
        <v>-0.35799999999999998</v>
      </c>
      <c r="HX40" s="55">
        <v>-0.3342</v>
      </c>
      <c r="HY40" s="55">
        <v>-0.52039999999999997</v>
      </c>
      <c r="HZ40" s="55">
        <v>-0.51060000000000005</v>
      </c>
      <c r="IA40" s="55">
        <v>-0.41189999999999999</v>
      </c>
      <c r="IB40" s="55">
        <v>-0.3589</v>
      </c>
      <c r="IC40" s="55">
        <v>-0.27739999999999998</v>
      </c>
      <c r="ID40" s="55">
        <v>-0.29349999999999998</v>
      </c>
      <c r="IE40" s="55">
        <v>-0.41499999999999998</v>
      </c>
      <c r="IF40" s="55">
        <v>-0.46100000000000002</v>
      </c>
      <c r="IG40" s="55">
        <v>-0.43840000000000001</v>
      </c>
      <c r="IH40" s="55">
        <v>-0.41710000000000003</v>
      </c>
      <c r="II40" s="55">
        <v>-0.42209999999999998</v>
      </c>
      <c r="IJ40" s="55">
        <v>-0.3644</v>
      </c>
      <c r="IK40" s="55">
        <v>-0.31490000000000001</v>
      </c>
      <c r="IL40" s="55">
        <v>-0.47439999999999999</v>
      </c>
      <c r="IM40" s="55">
        <v>-0.60560000000000003</v>
      </c>
      <c r="IN40" s="55">
        <v>-0.54049999999999998</v>
      </c>
      <c r="IO40" s="55">
        <v>-0.50170000000000003</v>
      </c>
      <c r="IP40" s="55">
        <v>-0.31659999999999999</v>
      </c>
      <c r="IQ40" s="55">
        <v>-0.40870000000000001</v>
      </c>
      <c r="IR40" s="55">
        <v>-0.3871</v>
      </c>
      <c r="IS40" s="55">
        <v>-0.49020000000000002</v>
      </c>
      <c r="IT40" s="55">
        <v>-0.65920000000000001</v>
      </c>
      <c r="IU40" s="55">
        <v>-0.5575</v>
      </c>
      <c r="IV40" s="55">
        <v>-0.42149999999999999</v>
      </c>
      <c r="IW40" s="55">
        <v>-0.17549999999999999</v>
      </c>
      <c r="IX40" s="55">
        <v>-0.42720000000000002</v>
      </c>
      <c r="IY40" s="55">
        <v>-0.65559999999999996</v>
      </c>
      <c r="IZ40" s="55">
        <v>-0.50719999999999998</v>
      </c>
      <c r="JA40" s="54">
        <v>-0.49</v>
      </c>
      <c r="JB40" s="55">
        <v>-0.57320000000000004</v>
      </c>
      <c r="JC40" s="55">
        <v>-0.53869999999999996</v>
      </c>
      <c r="JD40" s="55">
        <v>-0.48799999999999999</v>
      </c>
      <c r="JE40" s="55">
        <v>-0.35539999999999999</v>
      </c>
      <c r="JF40" s="55">
        <v>-0.38069999999999998</v>
      </c>
      <c r="JG40" s="55">
        <v>-0.4879</v>
      </c>
      <c r="JH40" s="55">
        <v>-0.35010000000000002</v>
      </c>
      <c r="JI40" s="55">
        <v>-0.50829999999999997</v>
      </c>
      <c r="JJ40" s="55">
        <v>-0.43419999999999997</v>
      </c>
      <c r="JK40" s="55">
        <v>-0.53129999999999999</v>
      </c>
      <c r="JL40" s="55">
        <v>-0.4657</v>
      </c>
      <c r="JM40" s="55">
        <v>-0.45879999999999999</v>
      </c>
      <c r="JN40" s="55">
        <v>-0.50700000000000001</v>
      </c>
      <c r="JO40" s="55">
        <v>-0.5181</v>
      </c>
      <c r="JP40" s="55">
        <v>-0.75949999999999995</v>
      </c>
      <c r="JQ40" s="55">
        <v>-0.69910000000000005</v>
      </c>
      <c r="JR40" s="55">
        <v>-0.59130000000000005</v>
      </c>
      <c r="JS40" s="55">
        <v>-0.60109999999999997</v>
      </c>
      <c r="JT40" s="55">
        <v>-0.59689999999999999</v>
      </c>
      <c r="JU40" s="55">
        <v>-0.65290000000000004</v>
      </c>
      <c r="JV40" s="55">
        <v>-0.68100000000000005</v>
      </c>
      <c r="JW40" s="55">
        <v>-0.68030000000000002</v>
      </c>
      <c r="JX40" s="55">
        <v>-0.68120000000000003</v>
      </c>
      <c r="JY40" s="55">
        <v>-0.63970000000000005</v>
      </c>
      <c r="JZ40" s="55">
        <v>-0.60199999999999998</v>
      </c>
      <c r="KA40" s="55">
        <v>-0.58679999999999999</v>
      </c>
      <c r="KB40" s="55">
        <v>-0.63600000000000001</v>
      </c>
      <c r="KC40" s="55">
        <v>-0.66990000000000005</v>
      </c>
      <c r="KD40" s="55">
        <v>-0.76029999999999998</v>
      </c>
      <c r="KE40" s="55">
        <v>-0.73519999999999996</v>
      </c>
      <c r="KF40" s="55">
        <v>-0.71579999999999999</v>
      </c>
      <c r="KG40" s="55">
        <v>-0.61209999999999998</v>
      </c>
      <c r="KH40" s="55">
        <v>-0.56810000000000005</v>
      </c>
      <c r="KI40" s="55">
        <v>-0.59040000000000004</v>
      </c>
      <c r="KJ40" s="55">
        <v>-0.70689999999999997</v>
      </c>
      <c r="KK40" s="55">
        <v>-0.74270000000000003</v>
      </c>
      <c r="KL40" s="55">
        <v>-0.66590000000000005</v>
      </c>
      <c r="KM40" s="55">
        <v>-0.65580000000000005</v>
      </c>
      <c r="KN40" s="55">
        <v>-0.64239999999999997</v>
      </c>
      <c r="KO40" s="55">
        <v>-0.58609999999999995</v>
      </c>
      <c r="KP40" s="55">
        <v>-0.16270000000000001</v>
      </c>
      <c r="KQ40" s="55">
        <v>-0.39069999999999999</v>
      </c>
      <c r="KR40" s="55">
        <v>-0.72289999999999999</v>
      </c>
      <c r="KS40" s="55">
        <v>-0.71819999999999995</v>
      </c>
      <c r="KT40" s="55">
        <v>-0.67510000000000003</v>
      </c>
      <c r="KU40" s="55">
        <v>-0.56940000000000002</v>
      </c>
      <c r="KV40" s="55">
        <v>-0.48770000000000002</v>
      </c>
      <c r="KW40" s="55">
        <v>-0.64319999999999999</v>
      </c>
      <c r="KX40" s="55">
        <v>-0.67030000000000001</v>
      </c>
      <c r="KY40" s="55">
        <v>-0.61299999999999999</v>
      </c>
      <c r="KZ40" s="55">
        <v>0.31240000000000001</v>
      </c>
      <c r="LA40" s="55">
        <v>-0.53469999999999995</v>
      </c>
      <c r="LB40" s="55">
        <v>-0.88360000000000005</v>
      </c>
      <c r="LC40" s="55">
        <v>-0.51080000000000003</v>
      </c>
      <c r="LD40" s="55">
        <v>-0.52049999999999996</v>
      </c>
      <c r="LE40" s="55">
        <v>-0.56100000000000005</v>
      </c>
      <c r="LF40" s="55">
        <v>-0.80779999999999996</v>
      </c>
      <c r="LG40" s="55">
        <v>-0.3659</v>
      </c>
      <c r="LH40" s="55">
        <v>0.21249999999999999</v>
      </c>
      <c r="LI40" s="55">
        <v>-0.75249999999999995</v>
      </c>
      <c r="LJ40" s="55">
        <v>-0.48480000000000001</v>
      </c>
      <c r="LK40" s="55">
        <v>-0.50360000000000005</v>
      </c>
      <c r="LL40" s="55">
        <v>-0.44140000000000001</v>
      </c>
      <c r="LM40" s="55">
        <v>-0.51790000000000003</v>
      </c>
      <c r="LN40" s="55">
        <v>-0.58699999999999997</v>
      </c>
      <c r="LO40" s="55">
        <v>-0.54049999999999998</v>
      </c>
      <c r="LP40" s="55">
        <v>-0.35880000000000001</v>
      </c>
      <c r="LQ40" s="55">
        <v>-4.8399999999999999E-2</v>
      </c>
      <c r="LR40" s="55">
        <v>-0.29010000000000002</v>
      </c>
      <c r="LS40" s="55">
        <v>-0.56479999999999997</v>
      </c>
      <c r="LT40" s="55">
        <v>-0.56430000000000002</v>
      </c>
      <c r="LU40" s="55">
        <v>-0.53110000000000002</v>
      </c>
      <c r="LV40" s="55">
        <v>-0.56840000000000002</v>
      </c>
      <c r="LW40" s="55">
        <v>-0.2208</v>
      </c>
      <c r="LX40" s="55">
        <v>-0.45140000000000002</v>
      </c>
      <c r="LY40" s="55">
        <v>-0.39889999999999998</v>
      </c>
      <c r="LZ40" s="55">
        <v>-0.39200000000000002</v>
      </c>
      <c r="MA40" s="54">
        <v>-0.56999999999999995</v>
      </c>
      <c r="MB40" s="55">
        <v>-0.48089999999999999</v>
      </c>
      <c r="MC40" s="55">
        <v>-0.3498</v>
      </c>
      <c r="MD40" s="55">
        <v>-0.34010000000000001</v>
      </c>
      <c r="ME40" s="55">
        <v>-0.39460000000000001</v>
      </c>
      <c r="MF40" s="55">
        <v>-0.63370000000000004</v>
      </c>
      <c r="MG40" s="55">
        <v>-0.58160000000000001</v>
      </c>
      <c r="MH40" s="55">
        <v>-0.55389999999999995</v>
      </c>
      <c r="MI40" s="55">
        <v>-0.59260000000000002</v>
      </c>
      <c r="MJ40" s="55">
        <v>-0.46150000000000002</v>
      </c>
      <c r="MK40" s="55">
        <v>-0.39539999999999997</v>
      </c>
      <c r="ML40" s="55">
        <v>-0.40600000000000003</v>
      </c>
      <c r="MM40" s="55">
        <v>2.2800000000000001E-2</v>
      </c>
      <c r="MN40" s="55">
        <v>-0.55369999999999997</v>
      </c>
      <c r="MO40" s="55">
        <v>-0.52829999999999999</v>
      </c>
      <c r="MP40" s="55">
        <v>-0.41220000000000001</v>
      </c>
      <c r="MQ40" s="55">
        <v>-0.47299999999999998</v>
      </c>
      <c r="MR40" s="55">
        <v>-0.36420000000000002</v>
      </c>
      <c r="MS40" s="55">
        <v>-0.499</v>
      </c>
      <c r="MT40" s="55">
        <v>-0.76480000000000004</v>
      </c>
      <c r="MU40" s="55">
        <v>-0.70830000000000004</v>
      </c>
      <c r="MV40" s="55">
        <v>-0.67510000000000003</v>
      </c>
      <c r="MW40" s="55">
        <v>-0.59770000000000001</v>
      </c>
      <c r="MX40" s="55">
        <v>-0.57940000000000003</v>
      </c>
      <c r="MY40" s="55">
        <v>-0.62739999999999996</v>
      </c>
      <c r="MZ40" s="55">
        <v>-0.4425</v>
      </c>
      <c r="NA40" s="55">
        <v>-0.2477</v>
      </c>
      <c r="NB40" s="55">
        <v>-0.80989999999999995</v>
      </c>
      <c r="NC40" s="55">
        <v>-0.69720000000000004</v>
      </c>
      <c r="ND40" s="55">
        <v>-0.70389999999999997</v>
      </c>
      <c r="NE40" s="55">
        <v>-0.53369999999999995</v>
      </c>
      <c r="NF40" s="55">
        <v>-0.42549999999999999</v>
      </c>
      <c r="NG40" s="55">
        <v>-0.3019</v>
      </c>
      <c r="NH40" s="55">
        <v>-0.34310000000000002</v>
      </c>
      <c r="NI40" s="55">
        <v>-0.4199</v>
      </c>
      <c r="NJ40" s="55">
        <v>-0.33350000000000002</v>
      </c>
      <c r="NK40" s="55">
        <v>-0.38179999999999997</v>
      </c>
      <c r="NL40" s="55">
        <v>-0.39729999999999999</v>
      </c>
      <c r="NM40" s="55">
        <v>-0.33169999999999999</v>
      </c>
      <c r="NN40" s="55">
        <v>-0.23119999999999999</v>
      </c>
      <c r="NO40" s="55">
        <v>-0.30280000000000001</v>
      </c>
      <c r="NP40" s="55">
        <v>-0.42549999999999999</v>
      </c>
      <c r="NQ40" s="55">
        <v>-0.36549999999999999</v>
      </c>
      <c r="NR40" s="55">
        <v>-0.34339999999999998</v>
      </c>
      <c r="NS40" s="55">
        <v>-0.41049999999999998</v>
      </c>
      <c r="NT40" s="55">
        <v>-0.38400000000000001</v>
      </c>
      <c r="NU40" s="55">
        <v>-0.31240000000000001</v>
      </c>
      <c r="NV40" s="55">
        <v>-0.35970000000000002</v>
      </c>
      <c r="NW40" s="55">
        <v>-0.48699999999999999</v>
      </c>
      <c r="NX40" s="55">
        <v>-0.45400000000000001</v>
      </c>
      <c r="NY40" s="55">
        <v>-0.49209999999999998</v>
      </c>
      <c r="NZ40" s="55">
        <v>-0.50760000000000005</v>
      </c>
      <c r="OA40" s="55">
        <v>-0.41889999999999999</v>
      </c>
      <c r="OB40" s="55">
        <v>-0.33900000000000002</v>
      </c>
      <c r="OC40" s="55">
        <v>-0.37819999999999998</v>
      </c>
      <c r="OD40" s="55">
        <v>-0.39700000000000002</v>
      </c>
      <c r="OE40" s="55">
        <v>-0.38940000000000002</v>
      </c>
      <c r="OF40" s="55">
        <v>-0.43990000000000001</v>
      </c>
      <c r="OG40" s="55">
        <v>-0.44800000000000001</v>
      </c>
      <c r="OH40" s="55">
        <v>-0.27439999999999998</v>
      </c>
      <c r="OI40" s="55">
        <v>-0.25840000000000002</v>
      </c>
      <c r="OJ40" s="55">
        <v>-0.182</v>
      </c>
      <c r="OK40" s="55">
        <v>-0.38629999999999998</v>
      </c>
      <c r="OL40" s="55">
        <v>-0.4637</v>
      </c>
      <c r="OM40" s="55">
        <v>-0.40189999999999998</v>
      </c>
      <c r="ON40" s="55">
        <v>-0.3947</v>
      </c>
      <c r="OO40" s="55">
        <v>-0.28789999999999999</v>
      </c>
      <c r="OP40" s="55">
        <v>-0.29189999999999999</v>
      </c>
      <c r="OQ40" s="55">
        <v>-0.25159999999999999</v>
      </c>
      <c r="OR40" s="55">
        <v>-0.30009999999999998</v>
      </c>
      <c r="OS40" s="55">
        <v>-0.32379999999999998</v>
      </c>
      <c r="OT40" s="55">
        <v>-0.3246</v>
      </c>
      <c r="OU40" s="55">
        <v>-0.28149999999999997</v>
      </c>
      <c r="OV40" s="55">
        <v>-0.30170000000000002</v>
      </c>
      <c r="OW40" s="55">
        <v>-0.35349999999999998</v>
      </c>
      <c r="OX40" s="55">
        <v>-0.17050000000000001</v>
      </c>
      <c r="OY40" s="55">
        <v>-0.32090000000000002</v>
      </c>
      <c r="OZ40" s="55">
        <v>-0.37309999999999999</v>
      </c>
      <c r="PA40" s="55">
        <v>-0.44740000000000002</v>
      </c>
      <c r="PB40" s="55">
        <v>-0.38290000000000002</v>
      </c>
      <c r="PC40" s="55">
        <v>-0.24060000000000001</v>
      </c>
      <c r="PD40" s="55">
        <v>-0.27579999999999999</v>
      </c>
      <c r="PE40" s="55">
        <v>-0.1686</v>
      </c>
      <c r="PF40" s="55">
        <v>-0.39729999999999999</v>
      </c>
      <c r="PG40" s="55">
        <v>-0.3679</v>
      </c>
      <c r="PH40" s="55">
        <v>-0.3392</v>
      </c>
      <c r="PI40" s="55">
        <v>-0.32850000000000001</v>
      </c>
      <c r="PJ40" s="55">
        <v>-0.29759999999999998</v>
      </c>
      <c r="PK40" s="55">
        <v>-0.67720000000000002</v>
      </c>
      <c r="PL40" s="55">
        <v>-0.48299999999999998</v>
      </c>
      <c r="PM40" s="55">
        <v>-0.3145</v>
      </c>
      <c r="PN40" s="55">
        <v>-0.49199999999999999</v>
      </c>
      <c r="PO40" s="55">
        <v>-0.38340000000000002</v>
      </c>
      <c r="PP40" s="55">
        <v>-0.3352</v>
      </c>
      <c r="PQ40" s="55">
        <v>-0.27129999999999999</v>
      </c>
      <c r="PR40" s="55">
        <v>-0.20699999999999999</v>
      </c>
      <c r="PS40" s="55">
        <v>-0.20930000000000001</v>
      </c>
      <c r="PT40" s="55">
        <v>-0.34370000000000001</v>
      </c>
      <c r="PU40" s="55">
        <v>-0.29870000000000002</v>
      </c>
      <c r="PV40" s="55">
        <v>-0.37290000000000001</v>
      </c>
      <c r="PW40" s="55">
        <v>-0.25069999999999998</v>
      </c>
      <c r="PX40" s="55">
        <v>-0.20599999999999999</v>
      </c>
      <c r="PY40" s="55">
        <v>-0.20419999999999999</v>
      </c>
      <c r="PZ40" s="55">
        <v>-0.25519999999999998</v>
      </c>
      <c r="QA40" s="55">
        <v>-0.28320000000000001</v>
      </c>
      <c r="QB40" s="55">
        <v>-0.39079999999999998</v>
      </c>
      <c r="QC40" s="55">
        <v>-0.33989999999999998</v>
      </c>
      <c r="QD40" s="55">
        <v>-0.28129999999999999</v>
      </c>
      <c r="QE40" s="55">
        <v>-0.22639999999999999</v>
      </c>
      <c r="QF40" s="55">
        <v>-0.22509999999999999</v>
      </c>
      <c r="QG40" s="55">
        <v>-0.39810000000000001</v>
      </c>
      <c r="QH40" s="55">
        <v>-0.30690000000000001</v>
      </c>
      <c r="QI40" s="55">
        <v>-0.36530000000000001</v>
      </c>
      <c r="QJ40" s="55">
        <v>-0.3251</v>
      </c>
      <c r="QK40" s="55">
        <v>-0.38629999999999998</v>
      </c>
      <c r="QL40" s="55">
        <v>-0.28760000000000002</v>
      </c>
      <c r="QM40" s="55">
        <v>-0.22070000000000001</v>
      </c>
      <c r="QN40" s="55">
        <v>-0.31950000000000001</v>
      </c>
      <c r="QO40" s="55">
        <v>-0.29959999999999998</v>
      </c>
      <c r="QP40" s="55">
        <v>-0.2172</v>
      </c>
      <c r="QQ40" s="55">
        <v>-0.27839999999999998</v>
      </c>
      <c r="QR40" s="55">
        <v>-0.1951</v>
      </c>
      <c r="QS40" s="55">
        <v>-0.1646</v>
      </c>
      <c r="QT40" s="55">
        <v>-0.17150000000000001</v>
      </c>
      <c r="QU40" s="55">
        <v>-0.35749999999999998</v>
      </c>
      <c r="QV40" s="55">
        <v>-0.14360000000000001</v>
      </c>
      <c r="QW40" s="55">
        <v>0.1147</v>
      </c>
      <c r="QX40" s="55">
        <v>-6.0999999999999999E-2</v>
      </c>
      <c r="QY40" s="55">
        <v>-0.1991</v>
      </c>
      <c r="QZ40" s="55">
        <v>-0.19220000000000001</v>
      </c>
      <c r="RA40" s="55">
        <v>-4.7E-2</v>
      </c>
      <c r="RB40" s="55">
        <v>-4.65E-2</v>
      </c>
      <c r="RC40" s="55">
        <v>-0.1958</v>
      </c>
      <c r="RD40" s="55">
        <v>-0.2944</v>
      </c>
      <c r="RE40" s="55">
        <v>-0.2495</v>
      </c>
      <c r="RF40" s="55">
        <v>-0.13539999999999999</v>
      </c>
      <c r="RG40" s="55">
        <v>-0.1618</v>
      </c>
      <c r="RH40" s="55">
        <v>-0.13650000000000001</v>
      </c>
      <c r="RI40" s="55">
        <v>-8.3299999999999999E-2</v>
      </c>
      <c r="RJ40" s="55">
        <v>-0.26629999999999998</v>
      </c>
      <c r="RK40" s="55">
        <v>-0.1993</v>
      </c>
      <c r="RL40" s="55">
        <v>-0.17480000000000001</v>
      </c>
      <c r="RM40" s="55">
        <v>-0.2208</v>
      </c>
      <c r="RN40" s="55">
        <v>-0.22889999999999999</v>
      </c>
      <c r="RO40" s="55">
        <v>-0.2412</v>
      </c>
      <c r="RP40" s="55">
        <v>-0.53249999999999997</v>
      </c>
      <c r="RQ40" s="55">
        <v>-0.2576</v>
      </c>
      <c r="RR40" s="55">
        <v>-0.25259999999999999</v>
      </c>
      <c r="RS40" s="55">
        <v>-0.191</v>
      </c>
      <c r="RT40" s="54">
        <v>-0.17</v>
      </c>
      <c r="RU40" s="55">
        <v>-0.16170000000000001</v>
      </c>
      <c r="RV40" s="55">
        <v>-0.20269999999999999</v>
      </c>
      <c r="RW40" s="55">
        <v>0.26500000000000001</v>
      </c>
      <c r="RX40" s="55">
        <v>-0.2235</v>
      </c>
      <c r="RY40" s="55">
        <v>-0.1794</v>
      </c>
      <c r="RZ40" s="55">
        <v>-0.1613</v>
      </c>
      <c r="SA40" s="55">
        <v>-0.1996</v>
      </c>
      <c r="SB40" s="55">
        <v>-0.22600000000000001</v>
      </c>
      <c r="SC40" s="55">
        <v>-0.1143</v>
      </c>
      <c r="SD40" s="55">
        <v>-0.1046</v>
      </c>
      <c r="SE40" s="55">
        <v>-5.7000000000000002E-2</v>
      </c>
      <c r="SF40" s="55">
        <v>-0.72250000000000003</v>
      </c>
      <c r="SG40" s="55">
        <v>-0.1411</v>
      </c>
      <c r="SH40" s="55">
        <v>0.37340000000000001</v>
      </c>
      <c r="SI40" s="55">
        <v>-0.12989999999999999</v>
      </c>
      <c r="SJ40" s="55">
        <v>-0.2006</v>
      </c>
      <c r="SK40" s="55">
        <v>-0.36299999999999999</v>
      </c>
      <c r="SL40" s="55">
        <v>6.1100000000000002E-2</v>
      </c>
      <c r="SM40" s="55">
        <v>-0.19470000000000001</v>
      </c>
      <c r="SN40" s="55">
        <v>-0.20119999999999999</v>
      </c>
      <c r="SO40" s="55">
        <v>-0.16569999999999999</v>
      </c>
      <c r="SP40" s="55">
        <v>-0.20499999999999999</v>
      </c>
      <c r="SQ40" s="55">
        <v>-0.153</v>
      </c>
      <c r="SR40" s="55">
        <v>-0.2044</v>
      </c>
      <c r="SS40" s="55">
        <v>-0.24030000000000001</v>
      </c>
      <c r="ST40" s="55">
        <v>-0.20880000000000001</v>
      </c>
      <c r="SU40" s="55">
        <v>-0.18870000000000001</v>
      </c>
      <c r="SV40" s="55">
        <v>-0.19700000000000001</v>
      </c>
      <c r="SW40" s="55">
        <v>-0.1668</v>
      </c>
      <c r="SX40" s="55">
        <v>-0.15790000000000001</v>
      </c>
      <c r="SY40" s="55">
        <v>-0.1389</v>
      </c>
      <c r="SZ40" s="55">
        <v>-0.1467</v>
      </c>
      <c r="TA40" s="55">
        <v>-0.23319999999999999</v>
      </c>
      <c r="TB40" s="55">
        <v>-0.1716</v>
      </c>
      <c r="TC40" s="55">
        <v>-0.18540000000000001</v>
      </c>
      <c r="TD40" s="55">
        <v>-0.17799999999999999</v>
      </c>
      <c r="TE40" s="55">
        <v>-0.19520000000000001</v>
      </c>
      <c r="TF40" s="55">
        <v>-0.16289999999999999</v>
      </c>
      <c r="TG40" s="55">
        <v>-0.2054</v>
      </c>
      <c r="TH40" s="55">
        <v>-0.19980000000000001</v>
      </c>
      <c r="TI40" s="55">
        <v>-0.23449999999999999</v>
      </c>
      <c r="TJ40" s="55">
        <v>-0.20799999999999999</v>
      </c>
      <c r="TK40" s="55">
        <v>-0.17480000000000001</v>
      </c>
      <c r="TL40" s="55">
        <v>-0.17069999999999999</v>
      </c>
      <c r="TM40" s="55">
        <v>-0.114</v>
      </c>
      <c r="TN40" s="55">
        <v>-0.25009999999999999</v>
      </c>
      <c r="TO40" s="55">
        <v>-0.13689999999999999</v>
      </c>
      <c r="TP40" s="55">
        <v>-0.1893</v>
      </c>
      <c r="TQ40" s="55">
        <v>-0.14960000000000001</v>
      </c>
      <c r="TR40" s="54">
        <v>-0.17</v>
      </c>
      <c r="TS40" s="55">
        <v>-0.1227</v>
      </c>
      <c r="TT40" s="55">
        <v>-0.2109</v>
      </c>
      <c r="TU40" s="55">
        <v>-0.2097</v>
      </c>
      <c r="TV40" s="55">
        <v>-0.26919999999999999</v>
      </c>
      <c r="TW40" s="55">
        <v>-0.19670000000000001</v>
      </c>
      <c r="TX40" s="55">
        <v>-0.21659999999999999</v>
      </c>
      <c r="TY40" s="55">
        <v>-0.15959999999999999</v>
      </c>
      <c r="TZ40" s="55">
        <v>-0.16209999999999999</v>
      </c>
      <c r="UA40" s="55">
        <v>-5.9400000000000001E-2</v>
      </c>
      <c r="UB40" s="55">
        <v>-0.14660000000000001</v>
      </c>
      <c r="UC40" s="55">
        <v>-0.1593</v>
      </c>
      <c r="UD40" s="55">
        <v>-0.18690000000000001</v>
      </c>
      <c r="UE40" s="55">
        <v>-0.1522</v>
      </c>
      <c r="UF40" s="55">
        <v>-0.14130000000000001</v>
      </c>
      <c r="UG40" s="55">
        <v>-0.13569999999999999</v>
      </c>
      <c r="UH40" s="55">
        <v>-6.5699999999999995E-2</v>
      </c>
      <c r="UI40" s="55">
        <v>-0.2024</v>
      </c>
      <c r="UJ40" s="55">
        <v>-0.26879999999999998</v>
      </c>
      <c r="UK40" s="55">
        <v>-0.22570000000000001</v>
      </c>
      <c r="UL40" s="55">
        <v>-0.153</v>
      </c>
      <c r="UM40" s="55">
        <v>-0.1091</v>
      </c>
      <c r="UN40" s="55">
        <v>-0.20369999999999999</v>
      </c>
      <c r="UO40" s="55">
        <v>-0.3755</v>
      </c>
      <c r="UP40" s="55">
        <v>-0.38829999999999998</v>
      </c>
      <c r="UQ40" s="55">
        <v>0.13980000000000001</v>
      </c>
      <c r="UR40" s="55">
        <v>-0.1148</v>
      </c>
      <c r="US40" s="55">
        <v>-0.1386</v>
      </c>
      <c r="UT40" s="55">
        <v>-0.1227</v>
      </c>
      <c r="UU40" s="55">
        <v>-9.4500000000000001E-2</v>
      </c>
      <c r="UV40" s="55">
        <v>0.45369999999999999</v>
      </c>
      <c r="UW40" s="55">
        <v>-3.1399999999999997E-2</v>
      </c>
      <c r="UX40" s="55">
        <v>-0.36820000000000003</v>
      </c>
      <c r="UY40" s="55">
        <v>-0.2492</v>
      </c>
      <c r="UZ40" s="55">
        <v>-0.2712</v>
      </c>
      <c r="VA40" s="55">
        <v>-0.1552</v>
      </c>
      <c r="VB40" s="55">
        <v>-8.0199999999999994E-2</v>
      </c>
      <c r="VC40" s="55">
        <v>-0.1303</v>
      </c>
      <c r="VD40" s="55">
        <v>-0.18590000000000001</v>
      </c>
      <c r="VE40" s="55">
        <v>-0.2455</v>
      </c>
      <c r="VF40" s="55">
        <v>-0.1741</v>
      </c>
      <c r="VG40" s="55">
        <v>-0.15559999999999999</v>
      </c>
      <c r="VH40" s="55">
        <v>-0.14979999999999999</v>
      </c>
      <c r="VI40" s="55">
        <v>-0.12809999999999999</v>
      </c>
      <c r="VJ40" s="55">
        <v>-0.1789</v>
      </c>
      <c r="VK40" s="55">
        <v>-0.26650000000000001</v>
      </c>
      <c r="VL40" s="55">
        <v>-0.24279999999999999</v>
      </c>
      <c r="VM40" s="55">
        <v>-0.16619999999999999</v>
      </c>
      <c r="VN40" s="55">
        <v>-0.1384</v>
      </c>
      <c r="VO40" s="55">
        <v>-0.13270000000000001</v>
      </c>
      <c r="VP40" s="55">
        <v>-9.35E-2</v>
      </c>
      <c r="VQ40" s="55">
        <v>-0.1288</v>
      </c>
      <c r="VR40" s="55">
        <v>-0.17649999999999999</v>
      </c>
      <c r="VS40" s="55">
        <v>-0.14660000000000001</v>
      </c>
      <c r="VT40" s="55">
        <v>-0.17030000000000001</v>
      </c>
      <c r="VU40" s="55">
        <v>-0.1144</v>
      </c>
      <c r="VV40" s="55">
        <v>-8.9499999999999996E-2</v>
      </c>
      <c r="VW40" s="55">
        <v>-9.1300000000000006E-2</v>
      </c>
      <c r="VX40" s="55">
        <v>-0.104</v>
      </c>
      <c r="VY40" s="55">
        <v>-0.2084</v>
      </c>
      <c r="VZ40" s="55">
        <v>-0.24990000000000001</v>
      </c>
      <c r="WA40" s="55">
        <v>-0.1363</v>
      </c>
      <c r="WB40" s="55">
        <v>-8.3400000000000002E-2</v>
      </c>
      <c r="WC40" s="55">
        <v>-9.5999999999999992E-3</v>
      </c>
      <c r="WD40" s="55">
        <v>-5.7700000000000001E-2</v>
      </c>
      <c r="WE40" s="55">
        <v>-0.13930000000000001</v>
      </c>
      <c r="WF40" s="55">
        <v>-0.2515</v>
      </c>
      <c r="WG40" s="55">
        <v>-0.17430000000000001</v>
      </c>
      <c r="WH40" s="55">
        <v>-0.217</v>
      </c>
      <c r="WI40" s="55">
        <v>-0.12239999999999999</v>
      </c>
      <c r="WJ40" s="55">
        <v>-0.13320000000000001</v>
      </c>
      <c r="WK40" s="55">
        <v>-5.9499999999999997E-2</v>
      </c>
      <c r="WL40" s="55">
        <v>-0.15570000000000001</v>
      </c>
      <c r="WM40" s="55">
        <v>-0.1353</v>
      </c>
      <c r="WN40" s="55">
        <v>-0.1641</v>
      </c>
      <c r="WO40" s="55">
        <v>-0.1421</v>
      </c>
      <c r="WP40" s="55">
        <v>-0.107</v>
      </c>
      <c r="WQ40" s="55">
        <v>-9.74E-2</v>
      </c>
      <c r="WR40" s="55">
        <v>-9.6600000000000005E-2</v>
      </c>
      <c r="WS40" s="55">
        <v>-0.18529999999999999</v>
      </c>
      <c r="WT40" s="55">
        <v>-0.29620000000000002</v>
      </c>
      <c r="WU40" s="55">
        <v>-0.17710000000000001</v>
      </c>
      <c r="WV40" s="55">
        <v>9.4000000000000004E-3</v>
      </c>
      <c r="WW40" s="55">
        <v>0.39939999999999998</v>
      </c>
      <c r="WX40" s="55">
        <v>-0.19539999999999999</v>
      </c>
      <c r="WY40" s="55">
        <v>-0.27860000000000001</v>
      </c>
      <c r="WZ40" s="55">
        <v>-0.37269999999999998</v>
      </c>
      <c r="XA40" s="55">
        <v>-0.19170000000000001</v>
      </c>
      <c r="XB40" s="55">
        <v>-0.1885</v>
      </c>
      <c r="XC40" s="55">
        <v>-0.21329999999999999</v>
      </c>
      <c r="XD40" s="55">
        <v>-0.19620000000000001</v>
      </c>
      <c r="XE40" s="55">
        <v>-0.1082</v>
      </c>
      <c r="XF40" s="55">
        <v>-8.0100000000000005E-2</v>
      </c>
      <c r="XG40" s="55">
        <v>-0.14249999999999999</v>
      </c>
      <c r="XH40" s="55">
        <v>0.1143</v>
      </c>
      <c r="XI40" s="55">
        <v>-9.4100000000000003E-2</v>
      </c>
      <c r="XJ40" s="55">
        <v>-7.8600000000000003E-2</v>
      </c>
      <c r="XK40" s="55">
        <v>-9.1000000000000004E-3</v>
      </c>
      <c r="XL40" s="55">
        <v>-0.1353</v>
      </c>
      <c r="XM40" s="55">
        <v>-9.1700000000000004E-2</v>
      </c>
      <c r="XN40" s="55">
        <v>-8.2199999999999995E-2</v>
      </c>
      <c r="XO40" s="55">
        <v>-0.1928</v>
      </c>
      <c r="XP40" s="55">
        <v>-0.18410000000000001</v>
      </c>
      <c r="XQ40" s="55">
        <v>-0.1457</v>
      </c>
      <c r="XR40" s="55">
        <v>-5.5800000000000002E-2</v>
      </c>
      <c r="XS40" s="55">
        <v>-7.6899999999999996E-2</v>
      </c>
      <c r="XT40" s="55">
        <v>5.0599999999999999E-2</v>
      </c>
      <c r="XU40" s="55">
        <v>-2.5999999999999999E-2</v>
      </c>
      <c r="XV40" s="55">
        <v>-8.0199999999999994E-2</v>
      </c>
      <c r="XW40" s="55">
        <v>2.98E-2</v>
      </c>
      <c r="XX40" s="55">
        <v>-0.10290000000000001</v>
      </c>
      <c r="XY40" s="55">
        <v>-0.30640000000000001</v>
      </c>
      <c r="XZ40" s="55">
        <v>-6.59E-2</v>
      </c>
      <c r="YA40" s="55">
        <v>-0.11409999999999999</v>
      </c>
      <c r="YB40" s="55">
        <v>-6.4600000000000005E-2</v>
      </c>
      <c r="YC40" s="55">
        <v>-0.29849999999999999</v>
      </c>
      <c r="YD40" s="55">
        <v>-0.25469999999999998</v>
      </c>
      <c r="YE40" s="55">
        <v>-0.1522</v>
      </c>
      <c r="YF40" s="55">
        <v>-0.14299999999999999</v>
      </c>
      <c r="YG40" s="55">
        <v>-0.1191</v>
      </c>
      <c r="YH40" s="55">
        <v>-0.1158</v>
      </c>
      <c r="YI40" s="55">
        <v>-6.9900000000000004E-2</v>
      </c>
      <c r="YJ40" s="55">
        <v>-0.25779999999999997</v>
      </c>
      <c r="YK40" s="55">
        <v>-0.17199999999999999</v>
      </c>
    </row>
    <row r="41" spans="1:661" x14ac:dyDescent="0.35">
      <c r="A41" s="66" t="s">
        <v>26</v>
      </c>
      <c r="B41" s="66" t="s">
        <v>50</v>
      </c>
      <c r="C41" s="54">
        <v>0.3</v>
      </c>
      <c r="D41" s="54">
        <v>0.08</v>
      </c>
      <c r="E41" s="54">
        <v>0.06</v>
      </c>
      <c r="F41" s="54">
        <v>-0.01</v>
      </c>
      <c r="G41" s="54">
        <v>1.63</v>
      </c>
      <c r="H41" s="54">
        <v>0.6</v>
      </c>
      <c r="I41" s="54">
        <v>0.04</v>
      </c>
      <c r="J41" s="54">
        <v>0.03</v>
      </c>
      <c r="K41" s="54">
        <v>-0.16</v>
      </c>
      <c r="L41" s="54">
        <v>-0.06</v>
      </c>
      <c r="M41" s="54">
        <v>-0.15</v>
      </c>
      <c r="N41" s="54">
        <v>0.05</v>
      </c>
      <c r="O41" s="54">
        <v>-0.02</v>
      </c>
      <c r="P41" s="54">
        <v>0.16</v>
      </c>
      <c r="Q41" s="54">
        <v>-0.14000000000000001</v>
      </c>
      <c r="R41" s="54">
        <v>0.01</v>
      </c>
      <c r="S41" s="54">
        <v>-0.01</v>
      </c>
      <c r="T41" s="54">
        <v>-0.18</v>
      </c>
      <c r="U41" s="54">
        <v>-0.1</v>
      </c>
      <c r="V41" s="54">
        <v>-0.04</v>
      </c>
      <c r="W41" s="54">
        <v>-0.34</v>
      </c>
      <c r="X41" s="54">
        <v>-0.11</v>
      </c>
      <c r="Y41" s="54">
        <v>-0.16</v>
      </c>
      <c r="Z41" s="54">
        <v>-0.02</v>
      </c>
      <c r="AA41" s="54">
        <v>-0.31</v>
      </c>
      <c r="AB41" s="54">
        <v>-0.32</v>
      </c>
      <c r="AC41" s="54">
        <v>-0.44</v>
      </c>
      <c r="AD41" s="54">
        <v>-0.59</v>
      </c>
      <c r="AE41" s="54">
        <v>-0.95</v>
      </c>
      <c r="AF41" s="54">
        <v>-1</v>
      </c>
      <c r="AG41" s="55">
        <v>-0.99470000000000003</v>
      </c>
      <c r="AH41" s="55">
        <v>-0.99880000000000002</v>
      </c>
      <c r="AI41" s="55">
        <v>-0.99890000000000001</v>
      </c>
      <c r="AJ41" s="55">
        <v>-0.99750000000000005</v>
      </c>
      <c r="AK41" s="55">
        <v>-0.99790000000000001</v>
      </c>
      <c r="AL41" s="55">
        <v>-0.99880000000000002</v>
      </c>
      <c r="AM41" s="54">
        <v>-1</v>
      </c>
      <c r="AN41" s="54">
        <v>-1</v>
      </c>
      <c r="AO41" s="54">
        <v>-1</v>
      </c>
      <c r="AP41" s="54">
        <v>-1</v>
      </c>
      <c r="AQ41" s="54">
        <v>-1</v>
      </c>
      <c r="AR41" s="54">
        <v>-1</v>
      </c>
      <c r="AS41" s="54">
        <v>-1</v>
      </c>
      <c r="AT41" s="54">
        <v>-1</v>
      </c>
      <c r="AU41" s="54">
        <v>-1</v>
      </c>
      <c r="AV41" s="54">
        <v>-1</v>
      </c>
      <c r="AW41" s="54">
        <v>-1</v>
      </c>
      <c r="AX41" s="54">
        <v>-1</v>
      </c>
      <c r="AY41" s="54">
        <v>-1</v>
      </c>
      <c r="AZ41" s="54">
        <v>-1</v>
      </c>
      <c r="BA41" s="54">
        <v>-1</v>
      </c>
      <c r="BB41" s="54">
        <v>-1</v>
      </c>
      <c r="BC41" s="54">
        <v>-1</v>
      </c>
      <c r="BD41" s="54">
        <v>-1</v>
      </c>
      <c r="BE41" s="54">
        <v>-1</v>
      </c>
      <c r="BF41" s="54">
        <v>-1</v>
      </c>
      <c r="BG41" s="54">
        <v>-1</v>
      </c>
      <c r="BH41" s="54">
        <v>-1</v>
      </c>
      <c r="BI41" s="54">
        <v>-1</v>
      </c>
      <c r="BJ41" s="54">
        <v>-1</v>
      </c>
      <c r="BK41" s="54">
        <v>-1</v>
      </c>
      <c r="BL41" s="54">
        <v>-1</v>
      </c>
      <c r="BM41" s="54">
        <v>-1</v>
      </c>
      <c r="BN41" s="54">
        <v>-1</v>
      </c>
      <c r="BO41" s="54">
        <v>-1</v>
      </c>
      <c r="BP41" s="54">
        <v>-1</v>
      </c>
      <c r="BQ41" s="54">
        <v>-1</v>
      </c>
      <c r="BR41" s="54">
        <v>-1</v>
      </c>
      <c r="BS41" s="54">
        <v>-1</v>
      </c>
      <c r="BT41" s="54">
        <v>-1</v>
      </c>
      <c r="BU41" s="54">
        <v>-1</v>
      </c>
      <c r="BV41" s="54">
        <v>-1</v>
      </c>
      <c r="BW41" s="54">
        <v>-1</v>
      </c>
      <c r="BX41" s="54">
        <v>-1</v>
      </c>
      <c r="BY41" s="54">
        <v>-1</v>
      </c>
      <c r="BZ41" s="54">
        <v>-1</v>
      </c>
      <c r="CA41" s="55">
        <v>-0.8569</v>
      </c>
      <c r="CB41" s="55">
        <v>-0.93489999999999995</v>
      </c>
      <c r="CC41" s="55">
        <v>-0.92930000000000001</v>
      </c>
      <c r="CD41" s="55">
        <v>-0.91090000000000004</v>
      </c>
      <c r="CE41" s="55">
        <v>-0.88929999999999998</v>
      </c>
      <c r="CF41" s="55">
        <v>-0.88939999999999997</v>
      </c>
      <c r="CG41" s="55">
        <v>-0.90349999999999997</v>
      </c>
      <c r="CH41" s="55">
        <v>-0.92349999999999999</v>
      </c>
      <c r="CI41" s="55">
        <v>-0.88560000000000005</v>
      </c>
      <c r="CJ41" s="55">
        <v>-0.89659999999999995</v>
      </c>
      <c r="CK41" s="55">
        <v>-0.8659</v>
      </c>
      <c r="CL41" s="55">
        <v>-0.8427</v>
      </c>
      <c r="CM41" s="55">
        <v>-0.8266</v>
      </c>
      <c r="CN41" s="55">
        <v>-0.8569</v>
      </c>
      <c r="CO41" s="55">
        <v>-0.86240000000000006</v>
      </c>
      <c r="CP41" s="55">
        <v>-0.85109999999999997</v>
      </c>
      <c r="CQ41" s="55">
        <v>-0.85960000000000003</v>
      </c>
      <c r="CR41" s="55">
        <v>-0.79649999999999999</v>
      </c>
      <c r="CS41" s="55">
        <v>-0.76100000000000001</v>
      </c>
      <c r="CT41" s="55">
        <v>-0.75749999999999995</v>
      </c>
      <c r="CU41" s="55">
        <v>-0.80459999999999998</v>
      </c>
      <c r="CV41" s="55">
        <v>-0.73109999999999997</v>
      </c>
      <c r="CW41" s="55">
        <v>-0.70320000000000005</v>
      </c>
      <c r="CX41" s="55">
        <v>-0.74770000000000003</v>
      </c>
      <c r="CY41" s="55">
        <v>-0.73740000000000006</v>
      </c>
      <c r="CZ41" s="55">
        <v>-0.6885</v>
      </c>
      <c r="DA41" s="55">
        <v>-0.6633</v>
      </c>
      <c r="DB41" s="55">
        <v>-0.81359999999999999</v>
      </c>
      <c r="DC41" s="55">
        <v>-0.80830000000000002</v>
      </c>
      <c r="DD41" s="55">
        <v>-0.79159999999999997</v>
      </c>
      <c r="DE41" s="55">
        <v>-0.68869999999999998</v>
      </c>
      <c r="DF41" s="55">
        <v>-0.69340000000000002</v>
      </c>
      <c r="DG41" s="55">
        <v>-0.61099999999999999</v>
      </c>
      <c r="DH41" s="55">
        <v>-0.65439999999999998</v>
      </c>
      <c r="DI41" s="55">
        <v>-0.66310000000000002</v>
      </c>
      <c r="DJ41" s="55">
        <v>-0.5454</v>
      </c>
      <c r="DK41" s="55">
        <v>-0.70469999999999999</v>
      </c>
      <c r="DL41" s="55">
        <v>-0.60950000000000004</v>
      </c>
      <c r="DM41" s="55">
        <v>-0.59050000000000002</v>
      </c>
      <c r="DN41" s="55">
        <v>-0.58720000000000006</v>
      </c>
      <c r="DO41" s="55">
        <v>-0.57730000000000004</v>
      </c>
      <c r="DP41" s="55">
        <v>-0.7591</v>
      </c>
      <c r="DQ41" s="55">
        <v>-0.64739999999999998</v>
      </c>
      <c r="DR41" s="55">
        <v>-0.66469999999999996</v>
      </c>
      <c r="DS41" s="55">
        <v>-0.59430000000000005</v>
      </c>
      <c r="DT41" s="55">
        <v>-0.58620000000000005</v>
      </c>
      <c r="DU41" s="55">
        <v>-0.50700000000000001</v>
      </c>
      <c r="DV41" s="55">
        <v>-0.40479999999999999</v>
      </c>
      <c r="DW41" s="55">
        <v>-0.4471</v>
      </c>
      <c r="DX41" s="55">
        <v>-0.54800000000000004</v>
      </c>
      <c r="DY41" s="55">
        <v>-0.55940000000000001</v>
      </c>
      <c r="DZ41" s="55">
        <v>-0.50280000000000002</v>
      </c>
      <c r="EA41" s="55">
        <v>-0.53620000000000001</v>
      </c>
      <c r="EB41" s="55">
        <v>-0.40760000000000002</v>
      </c>
      <c r="EC41" s="55">
        <v>-0.4098</v>
      </c>
      <c r="ED41" s="55">
        <v>-0.45479999999999998</v>
      </c>
      <c r="EE41" s="55">
        <v>-0.55869999999999997</v>
      </c>
      <c r="EF41" s="55">
        <v>-0.44990000000000002</v>
      </c>
      <c r="EG41" s="55">
        <v>-0.45669999999999999</v>
      </c>
      <c r="EH41" s="55">
        <v>0.31009999999999999</v>
      </c>
      <c r="EI41" s="55">
        <v>-0.50219999999999998</v>
      </c>
      <c r="EJ41" s="55">
        <v>-0.79959999999999998</v>
      </c>
      <c r="EK41" s="55">
        <v>-0.4219</v>
      </c>
      <c r="EL41" s="55">
        <v>-0.45950000000000002</v>
      </c>
      <c r="EM41" s="55">
        <v>-0.54879999999999995</v>
      </c>
      <c r="EN41" s="55">
        <v>-0.47389999999999999</v>
      </c>
      <c r="EO41" s="55">
        <v>-0.46870000000000001</v>
      </c>
      <c r="EP41" s="55">
        <v>-0.36720000000000003</v>
      </c>
      <c r="EQ41" s="55">
        <v>-0.33229999999999998</v>
      </c>
      <c r="ER41" s="55">
        <v>-0.43419999999999997</v>
      </c>
      <c r="ES41" s="55">
        <v>-0.47199999999999998</v>
      </c>
      <c r="ET41" s="55">
        <v>-0.55630000000000002</v>
      </c>
      <c r="EU41" s="55">
        <v>-0.50770000000000004</v>
      </c>
      <c r="EV41" s="55">
        <v>-0.47639999999999999</v>
      </c>
      <c r="EW41" s="55">
        <v>-0.45689999999999997</v>
      </c>
      <c r="EX41" s="55">
        <v>-0.42049999999999998</v>
      </c>
      <c r="EY41" s="55">
        <v>-0.4294</v>
      </c>
      <c r="EZ41" s="55">
        <v>-0.49659999999999999</v>
      </c>
      <c r="FA41" s="55">
        <v>-0.48659999999999998</v>
      </c>
      <c r="FB41" s="55">
        <v>-0.54510000000000003</v>
      </c>
      <c r="FC41" s="55">
        <v>-0.46700000000000003</v>
      </c>
      <c r="FD41" s="55">
        <v>-0.4627</v>
      </c>
      <c r="FE41" s="55">
        <v>-0.32340000000000002</v>
      </c>
      <c r="FF41" s="55">
        <v>-0.49370000000000003</v>
      </c>
      <c r="FG41" s="55">
        <v>-0.5101</v>
      </c>
      <c r="FH41" s="55">
        <v>-0.49569999999999997</v>
      </c>
      <c r="FI41" s="55">
        <v>-0.50629999999999997</v>
      </c>
      <c r="FJ41" s="55">
        <v>-0.49819999999999998</v>
      </c>
      <c r="FK41" s="55">
        <v>-0.39679999999999999</v>
      </c>
      <c r="FL41" s="55">
        <v>-0.33079999999999998</v>
      </c>
      <c r="FM41" s="55">
        <v>-0.37259999999999999</v>
      </c>
      <c r="FN41" s="55">
        <v>-0.33950000000000002</v>
      </c>
      <c r="FO41" s="55">
        <v>-0.47960000000000003</v>
      </c>
      <c r="FP41" s="55">
        <v>-0.40360000000000001</v>
      </c>
      <c r="FQ41" s="54">
        <v>-0.36</v>
      </c>
      <c r="FR41" s="55">
        <v>-0.38340000000000002</v>
      </c>
      <c r="FS41" s="55">
        <v>-0.33029999999999998</v>
      </c>
      <c r="FT41" s="55">
        <v>-0.44119999999999998</v>
      </c>
      <c r="FU41" s="55">
        <v>-0.3574</v>
      </c>
      <c r="FV41" s="55">
        <v>-0.40239999999999998</v>
      </c>
      <c r="FW41" s="55">
        <v>-0.43020000000000003</v>
      </c>
      <c r="FX41" s="55">
        <v>-0.43109999999999998</v>
      </c>
      <c r="FY41" s="55">
        <v>-0.39040000000000002</v>
      </c>
      <c r="FZ41" s="55">
        <v>-0.29289999999999999</v>
      </c>
      <c r="GA41" s="55">
        <v>-0.44280000000000003</v>
      </c>
      <c r="GB41" s="54">
        <v>-0.37</v>
      </c>
      <c r="GC41" s="55">
        <v>-0.4425</v>
      </c>
      <c r="GD41" s="55">
        <v>-0.52910000000000001</v>
      </c>
      <c r="GE41" s="55">
        <v>-0.44080000000000003</v>
      </c>
      <c r="GF41" s="55">
        <v>-0.34989999999999999</v>
      </c>
      <c r="GG41" s="55">
        <v>-0.3085</v>
      </c>
      <c r="GH41" s="55">
        <v>-0.38190000000000002</v>
      </c>
      <c r="GI41" s="55">
        <v>-0.3589</v>
      </c>
      <c r="GJ41" s="55">
        <v>-0.50280000000000002</v>
      </c>
      <c r="GK41" s="55">
        <v>-0.47449999999999998</v>
      </c>
      <c r="GL41" s="55">
        <v>-0.51100000000000001</v>
      </c>
      <c r="GM41" s="55">
        <v>-0.23760000000000001</v>
      </c>
      <c r="GN41" s="55">
        <v>-0.1202</v>
      </c>
      <c r="GO41" s="55">
        <v>-0.48230000000000001</v>
      </c>
      <c r="GP41" s="55">
        <v>-0.57809999999999995</v>
      </c>
      <c r="GQ41" s="55">
        <v>-0.2286</v>
      </c>
      <c r="GR41" s="55">
        <v>-0.26229999999999998</v>
      </c>
      <c r="GS41" s="55">
        <v>-0.2303</v>
      </c>
      <c r="GT41" s="55">
        <v>-0.19040000000000001</v>
      </c>
      <c r="GU41" s="55">
        <v>2.1100000000000001E-2</v>
      </c>
      <c r="GV41" s="55">
        <v>-0.23980000000000001</v>
      </c>
      <c r="GW41" s="55">
        <v>-4.2000000000000003E-2</v>
      </c>
      <c r="GX41" s="55">
        <v>-0.69899999999999995</v>
      </c>
      <c r="GY41" s="55">
        <v>-0.60529999999999995</v>
      </c>
      <c r="GZ41" s="55">
        <v>-0.53959999999999997</v>
      </c>
      <c r="HA41" s="55">
        <v>-0.4007</v>
      </c>
      <c r="HB41" s="55">
        <v>-6.9199999999999998E-2</v>
      </c>
      <c r="HC41" s="55">
        <v>-0.45860000000000001</v>
      </c>
      <c r="HD41" s="55">
        <v>-0.47260000000000002</v>
      </c>
      <c r="HE41" s="55">
        <v>-0.436</v>
      </c>
      <c r="HF41" s="55">
        <v>-0.43919999999999998</v>
      </c>
      <c r="HG41" s="55">
        <v>-0.42920000000000003</v>
      </c>
      <c r="HH41" s="55">
        <v>-0.34649999999999997</v>
      </c>
      <c r="HI41" s="55">
        <v>-0.1719</v>
      </c>
      <c r="HJ41" s="55">
        <v>-0.35970000000000002</v>
      </c>
      <c r="HK41" s="55">
        <v>-0.4158</v>
      </c>
      <c r="HL41" s="55">
        <v>-0.48520000000000002</v>
      </c>
      <c r="HM41" s="55">
        <v>-0.48420000000000002</v>
      </c>
      <c r="HN41" s="55">
        <v>-0.45429999999999998</v>
      </c>
      <c r="HO41" s="55">
        <v>-0.36730000000000002</v>
      </c>
      <c r="HP41" s="55">
        <v>3.8E-3</v>
      </c>
      <c r="HQ41" s="55">
        <v>-0.52290000000000003</v>
      </c>
      <c r="HR41" s="55">
        <v>-0.54259999999999997</v>
      </c>
      <c r="HS41" s="55">
        <v>-0.41789999999999999</v>
      </c>
      <c r="HT41" s="55">
        <v>-0.4294</v>
      </c>
      <c r="HU41" s="55">
        <v>-0.41570000000000001</v>
      </c>
      <c r="HV41" s="55">
        <v>-0.40279999999999999</v>
      </c>
      <c r="HW41" s="55">
        <v>-0.18759999999999999</v>
      </c>
      <c r="HX41" s="55">
        <v>-0.32929999999999998</v>
      </c>
      <c r="HY41" s="55">
        <v>-0.35110000000000002</v>
      </c>
      <c r="HZ41" s="55">
        <v>-0.47220000000000001</v>
      </c>
      <c r="IA41" s="55">
        <v>-0.51459999999999995</v>
      </c>
      <c r="IB41" s="55">
        <v>-0.36009999999999998</v>
      </c>
      <c r="IC41" s="55">
        <v>-0.36730000000000002</v>
      </c>
      <c r="ID41" s="55">
        <v>-3.2599999999999997E-2</v>
      </c>
      <c r="IE41" s="55">
        <v>-0.35389999999999999</v>
      </c>
      <c r="IF41" s="55">
        <v>-0.39269999999999999</v>
      </c>
      <c r="IG41" s="55">
        <v>-0.45650000000000002</v>
      </c>
      <c r="IH41" s="55">
        <v>-0.42149999999999999</v>
      </c>
      <c r="II41" s="55">
        <v>-0.42259999999999998</v>
      </c>
      <c r="IJ41" s="55">
        <v>-0.30199999999999999</v>
      </c>
      <c r="IK41" s="55">
        <v>-0.2422</v>
      </c>
      <c r="IL41" s="55">
        <v>-0.43669999999999998</v>
      </c>
      <c r="IM41" s="55">
        <v>-0.58199999999999996</v>
      </c>
      <c r="IN41" s="55">
        <v>-0.60909999999999997</v>
      </c>
      <c r="IO41" s="55">
        <v>-0.52890000000000004</v>
      </c>
      <c r="IP41" s="55">
        <v>-0.52910000000000001</v>
      </c>
      <c r="IQ41" s="55">
        <v>-0.42599999999999999</v>
      </c>
      <c r="IR41" s="55">
        <v>-0.33289999999999997</v>
      </c>
      <c r="IS41" s="55">
        <v>-0.62629999999999997</v>
      </c>
      <c r="IT41" s="55">
        <v>-0.6048</v>
      </c>
      <c r="IU41" s="55">
        <v>-0.56469999999999998</v>
      </c>
      <c r="IV41" s="55">
        <v>-0.45829999999999999</v>
      </c>
      <c r="IW41" s="55">
        <v>-0.23430000000000001</v>
      </c>
      <c r="IX41" s="55">
        <v>-0.40629999999999999</v>
      </c>
      <c r="IY41" s="55">
        <v>-0.61480000000000001</v>
      </c>
      <c r="IZ41" s="55">
        <v>-0.51090000000000002</v>
      </c>
      <c r="JA41" s="55">
        <v>-0.52100000000000002</v>
      </c>
      <c r="JB41" s="55">
        <v>-0.59299999999999997</v>
      </c>
      <c r="JC41" s="55">
        <v>-0.59089999999999998</v>
      </c>
      <c r="JD41" s="55">
        <v>-0.52370000000000005</v>
      </c>
      <c r="JE41" s="55">
        <v>-0.40100000000000002</v>
      </c>
      <c r="JF41" s="55">
        <v>-0.44409999999999999</v>
      </c>
      <c r="JG41" s="55">
        <v>-0.50119999999999998</v>
      </c>
      <c r="JH41" s="55">
        <v>-0.66279999999999994</v>
      </c>
      <c r="JI41" s="55">
        <v>-0.69650000000000001</v>
      </c>
      <c r="JJ41" s="55">
        <v>-0.50390000000000001</v>
      </c>
      <c r="JK41" s="55">
        <v>-0.61380000000000001</v>
      </c>
      <c r="JL41" s="55">
        <v>-0.55679999999999996</v>
      </c>
      <c r="JM41" s="55">
        <v>-0.53210000000000002</v>
      </c>
      <c r="JN41" s="55">
        <v>-0.58030000000000004</v>
      </c>
      <c r="JO41" s="55">
        <v>-0.71709999999999996</v>
      </c>
      <c r="JP41" s="55">
        <v>-0.69379999999999997</v>
      </c>
      <c r="JQ41" s="55">
        <v>-0.72119999999999995</v>
      </c>
      <c r="JR41" s="55">
        <v>-0.59450000000000003</v>
      </c>
      <c r="JS41" s="55">
        <v>-0.56510000000000005</v>
      </c>
      <c r="JT41" s="55">
        <v>-0.57269999999999999</v>
      </c>
      <c r="JU41" s="55">
        <v>-0.59689999999999999</v>
      </c>
      <c r="JV41" s="55">
        <v>-0.6794</v>
      </c>
      <c r="JW41" s="55">
        <v>-0.5232</v>
      </c>
      <c r="JX41" s="55">
        <v>-0.64370000000000005</v>
      </c>
      <c r="JY41" s="55">
        <v>-0.77180000000000004</v>
      </c>
      <c r="JZ41" s="55">
        <v>-0.65139999999999998</v>
      </c>
      <c r="KA41" s="55">
        <v>-0.53959999999999997</v>
      </c>
      <c r="KB41" s="55">
        <v>-0.5534</v>
      </c>
      <c r="KC41" s="55">
        <v>-0.70220000000000005</v>
      </c>
      <c r="KD41" s="55">
        <v>-0.71930000000000005</v>
      </c>
      <c r="KE41" s="55">
        <v>-0.73450000000000004</v>
      </c>
      <c r="KF41" s="55">
        <v>-0.70709999999999995</v>
      </c>
      <c r="KG41" s="55">
        <v>-0.53380000000000005</v>
      </c>
      <c r="KH41" s="55">
        <v>-0.5373</v>
      </c>
      <c r="KI41" s="55">
        <v>-0.63319999999999999</v>
      </c>
      <c r="KJ41" s="55">
        <v>-0.62980000000000003</v>
      </c>
      <c r="KK41" s="55">
        <v>-0.72160000000000002</v>
      </c>
      <c r="KL41" s="55">
        <v>-0.67749999999999999</v>
      </c>
      <c r="KM41" s="55">
        <v>-0.69469999999999998</v>
      </c>
      <c r="KN41" s="55">
        <v>-0.65800000000000003</v>
      </c>
      <c r="KO41" s="55">
        <v>-0.56130000000000002</v>
      </c>
      <c r="KP41" s="55">
        <v>-0.56169999999999998</v>
      </c>
      <c r="KQ41" s="55">
        <v>-0.69579999999999997</v>
      </c>
      <c r="KR41" s="55">
        <v>-0.67349999999999999</v>
      </c>
      <c r="KS41" s="55">
        <v>-0.67959999999999998</v>
      </c>
      <c r="KT41" s="55">
        <v>-0.67120000000000002</v>
      </c>
      <c r="KU41" s="55">
        <v>-0.63270000000000004</v>
      </c>
      <c r="KV41" s="55">
        <v>-0.46939999999999998</v>
      </c>
      <c r="KW41" s="55">
        <v>-0.60299999999999998</v>
      </c>
      <c r="KX41" s="55">
        <v>-0.69340000000000002</v>
      </c>
      <c r="KY41" s="55">
        <v>-0.58850000000000002</v>
      </c>
      <c r="KZ41" s="55">
        <v>0.70679999999999998</v>
      </c>
      <c r="LA41" s="55">
        <v>-0.48139999999999999</v>
      </c>
      <c r="LB41" s="55">
        <v>-0.95040000000000002</v>
      </c>
      <c r="LC41" s="55">
        <v>-0.40310000000000001</v>
      </c>
      <c r="LD41" s="55">
        <v>-0.50180000000000002</v>
      </c>
      <c r="LE41" s="55">
        <v>-0.44540000000000002</v>
      </c>
      <c r="LF41" s="55">
        <v>-0.94569999999999999</v>
      </c>
      <c r="LG41" s="55">
        <v>-0.34849999999999998</v>
      </c>
      <c r="LH41" s="55">
        <v>0.62939999999999996</v>
      </c>
      <c r="LI41" s="55">
        <v>-0.70120000000000005</v>
      </c>
      <c r="LJ41" s="55">
        <v>-0.39019999999999999</v>
      </c>
      <c r="LK41" s="55">
        <v>-0.43490000000000001</v>
      </c>
      <c r="LL41" s="55">
        <v>-0.4093</v>
      </c>
      <c r="LM41" s="55">
        <v>-0.59809999999999997</v>
      </c>
      <c r="LN41" s="55">
        <v>-0.64680000000000004</v>
      </c>
      <c r="LO41" s="55">
        <v>-0.5171</v>
      </c>
      <c r="LP41" s="55">
        <v>-0.1711</v>
      </c>
      <c r="LQ41" s="55">
        <v>-0.34189999999999998</v>
      </c>
      <c r="LR41" s="55">
        <v>-0.35120000000000001</v>
      </c>
      <c r="LS41" s="55">
        <v>-0.53280000000000005</v>
      </c>
      <c r="LT41" s="55">
        <v>-0.52480000000000004</v>
      </c>
      <c r="LU41" s="55">
        <v>-0.5786</v>
      </c>
      <c r="LV41" s="55">
        <v>-0.55800000000000005</v>
      </c>
      <c r="LW41" s="55">
        <v>-0.28360000000000002</v>
      </c>
      <c r="LX41" s="55">
        <v>-0.32250000000000001</v>
      </c>
      <c r="LY41" s="55">
        <v>-0.26550000000000001</v>
      </c>
      <c r="LZ41" s="55">
        <v>-0.35630000000000001</v>
      </c>
      <c r="MA41" s="55">
        <v>-0.40789999999999998</v>
      </c>
      <c r="MB41" s="55">
        <v>-0.29630000000000001</v>
      </c>
      <c r="MC41" s="55">
        <v>-0.31830000000000003</v>
      </c>
      <c r="MD41" s="55">
        <v>-0.30640000000000001</v>
      </c>
      <c r="ME41" s="55">
        <v>-0.43020000000000003</v>
      </c>
      <c r="MF41" s="55">
        <v>-0.57040000000000002</v>
      </c>
      <c r="MG41" s="55">
        <v>-0.94089999999999996</v>
      </c>
      <c r="MH41" s="55">
        <v>-0.68059999999999998</v>
      </c>
      <c r="MI41" s="55">
        <v>-0.61119999999999997</v>
      </c>
      <c r="MJ41" s="55">
        <v>-0.48110000000000003</v>
      </c>
      <c r="MK41" s="55">
        <v>-0.29420000000000002</v>
      </c>
      <c r="ML41" s="55">
        <v>-0.2979</v>
      </c>
      <c r="MM41" s="55">
        <v>0.1585</v>
      </c>
      <c r="MN41" s="55">
        <v>-0.33810000000000001</v>
      </c>
      <c r="MO41" s="55">
        <v>-0.5413</v>
      </c>
      <c r="MP41" s="55">
        <v>-0.47160000000000002</v>
      </c>
      <c r="MQ41" s="55">
        <v>-0.53949999999999998</v>
      </c>
      <c r="MR41" s="55">
        <v>-0.36299999999999999</v>
      </c>
      <c r="MS41" s="55">
        <v>-0.52059999999999995</v>
      </c>
      <c r="MT41" s="55">
        <v>-0.78510000000000002</v>
      </c>
      <c r="MU41" s="55">
        <v>-0.56320000000000003</v>
      </c>
      <c r="MV41" s="55">
        <v>-0.62729999999999997</v>
      </c>
      <c r="MW41" s="55">
        <v>-0.48180000000000001</v>
      </c>
      <c r="MX41" s="55">
        <v>-0.58109999999999995</v>
      </c>
      <c r="MY41" s="55">
        <v>-0.61009999999999998</v>
      </c>
      <c r="MZ41" s="55">
        <v>-0.31740000000000002</v>
      </c>
      <c r="NA41" s="55">
        <v>-1.12E-2</v>
      </c>
      <c r="NB41" s="55">
        <v>-0.49030000000000001</v>
      </c>
      <c r="NC41" s="55">
        <v>-0.58279999999999998</v>
      </c>
      <c r="ND41" s="55">
        <v>-0.58350000000000002</v>
      </c>
      <c r="NE41" s="55">
        <v>-0.52390000000000003</v>
      </c>
      <c r="NF41" s="55">
        <v>-0.33560000000000001</v>
      </c>
      <c r="NG41" s="55">
        <v>-0.20280000000000001</v>
      </c>
      <c r="NH41" s="55">
        <v>-0.58179999999999998</v>
      </c>
      <c r="NI41" s="55">
        <v>-0.49430000000000002</v>
      </c>
      <c r="NJ41" s="55">
        <v>-0.50329999999999997</v>
      </c>
      <c r="NK41" s="55">
        <v>-0.4229</v>
      </c>
      <c r="NL41" s="55">
        <v>-0.40160000000000001</v>
      </c>
      <c r="NM41" s="55">
        <v>-0.29670000000000002</v>
      </c>
      <c r="NN41" s="55">
        <v>-0.24679999999999999</v>
      </c>
      <c r="NO41" s="55">
        <v>-0.34739999999999999</v>
      </c>
      <c r="NP41" s="55">
        <v>-0.5665</v>
      </c>
      <c r="NQ41" s="55">
        <v>-0.50180000000000002</v>
      </c>
      <c r="NR41" s="55">
        <v>-0.40579999999999999</v>
      </c>
      <c r="NS41" s="55">
        <v>-0.28289999999999998</v>
      </c>
      <c r="NT41" s="55">
        <v>-0.29160000000000003</v>
      </c>
      <c r="NU41" s="55">
        <v>-0.15640000000000001</v>
      </c>
      <c r="NV41" s="55">
        <v>-0.27139999999999997</v>
      </c>
      <c r="NW41" s="55">
        <v>-0.38690000000000002</v>
      </c>
      <c r="NX41" s="55">
        <v>-0.29149999999999998</v>
      </c>
      <c r="NY41" s="55">
        <v>-0.31569999999999998</v>
      </c>
      <c r="NZ41" s="55">
        <v>-0.33610000000000001</v>
      </c>
      <c r="OA41" s="55">
        <v>-0.23530000000000001</v>
      </c>
      <c r="OB41" s="55">
        <v>-0.10009999999999999</v>
      </c>
      <c r="OC41" s="55">
        <v>-0.28460000000000002</v>
      </c>
      <c r="OD41" s="55">
        <v>-0.37930000000000003</v>
      </c>
      <c r="OE41" s="55">
        <v>-0.32619999999999999</v>
      </c>
      <c r="OF41" s="55">
        <v>-0.34849999999999998</v>
      </c>
      <c r="OG41" s="55">
        <v>-0.2137</v>
      </c>
      <c r="OH41" s="55">
        <v>-0.1595</v>
      </c>
      <c r="OI41" s="55">
        <v>-0.2056</v>
      </c>
      <c r="OJ41" s="55">
        <v>-0.15060000000000001</v>
      </c>
      <c r="OK41" s="55">
        <v>-0.38850000000000001</v>
      </c>
      <c r="OL41" s="55">
        <v>-0.38229999999999997</v>
      </c>
      <c r="OM41" s="55">
        <v>-0.39850000000000002</v>
      </c>
      <c r="ON41" s="55">
        <v>-0.33069999999999999</v>
      </c>
      <c r="OO41" s="55">
        <v>-0.1535</v>
      </c>
      <c r="OP41" s="55">
        <v>-0.22170000000000001</v>
      </c>
      <c r="OQ41" s="54">
        <v>-0.26</v>
      </c>
      <c r="OR41" s="55">
        <v>-0.26100000000000001</v>
      </c>
      <c r="OS41" s="55">
        <v>-0.33510000000000001</v>
      </c>
      <c r="OT41" s="55">
        <v>-0.26900000000000002</v>
      </c>
      <c r="OU41" s="55">
        <v>-0.223</v>
      </c>
      <c r="OV41" s="55">
        <v>-6.4699999999999994E-2</v>
      </c>
      <c r="OW41" s="55">
        <v>-0.29659999999999997</v>
      </c>
      <c r="OX41" s="55">
        <v>8.0699999999999994E-2</v>
      </c>
      <c r="OY41" s="55">
        <v>-0.2167</v>
      </c>
      <c r="OZ41" s="55">
        <v>-0.28760000000000002</v>
      </c>
      <c r="PA41" s="55">
        <v>-0.34610000000000002</v>
      </c>
      <c r="PB41" s="55">
        <v>-0.27389999999999998</v>
      </c>
      <c r="PC41" s="55">
        <v>-0.1182</v>
      </c>
      <c r="PD41" s="55">
        <v>-5.8299999999999998E-2</v>
      </c>
      <c r="PE41" s="55">
        <v>-7.6600000000000001E-2</v>
      </c>
      <c r="PF41" s="55">
        <v>-0.30180000000000001</v>
      </c>
      <c r="PG41" s="55">
        <v>-0.31059999999999999</v>
      </c>
      <c r="PH41" s="55">
        <v>-0.2636</v>
      </c>
      <c r="PI41" s="55">
        <v>-0.14610000000000001</v>
      </c>
      <c r="PJ41" s="55">
        <v>-3.6299999999999999E-2</v>
      </c>
      <c r="PK41" s="55">
        <v>-0.67479999999999996</v>
      </c>
      <c r="PL41" s="55">
        <v>-0.26019999999999999</v>
      </c>
      <c r="PM41" s="55">
        <v>-0.2094</v>
      </c>
      <c r="PN41" s="55">
        <v>-0.32540000000000002</v>
      </c>
      <c r="PO41" s="55">
        <v>-0.27989999999999998</v>
      </c>
      <c r="PP41" s="55">
        <v>-0.2031</v>
      </c>
      <c r="PQ41" s="55">
        <v>4.5600000000000002E-2</v>
      </c>
      <c r="PR41" s="55">
        <v>2.3E-3</v>
      </c>
      <c r="PS41" s="55">
        <v>1.01E-2</v>
      </c>
      <c r="PT41" s="55">
        <v>-8.3900000000000002E-2</v>
      </c>
      <c r="PU41" s="55">
        <v>-0.27889999999999998</v>
      </c>
      <c r="PV41" s="55">
        <v>-0.25530000000000003</v>
      </c>
      <c r="PW41" s="55">
        <v>-0.25659999999999999</v>
      </c>
      <c r="PX41" s="55">
        <v>-0.25979999999999998</v>
      </c>
      <c r="PY41" s="55">
        <v>-0.189</v>
      </c>
      <c r="PZ41" s="55">
        <v>1.4800000000000001E-2</v>
      </c>
      <c r="QA41" s="55">
        <v>-0.26629999999999998</v>
      </c>
      <c r="QB41" s="55">
        <v>-0.33929999999999999</v>
      </c>
      <c r="QC41" s="55">
        <v>-0.14810000000000001</v>
      </c>
      <c r="QD41" s="55">
        <v>-3.95E-2</v>
      </c>
      <c r="QE41" s="55">
        <v>0.16930000000000001</v>
      </c>
      <c r="QF41" s="55">
        <v>0.17199999999999999</v>
      </c>
      <c r="QG41" s="55">
        <v>-0.16930000000000001</v>
      </c>
      <c r="QH41" s="55">
        <v>4.4499999999999998E-2</v>
      </c>
      <c r="QI41" s="55">
        <v>-0.26229999999999998</v>
      </c>
      <c r="QJ41" s="55">
        <v>-0.12920000000000001</v>
      </c>
      <c r="QK41" s="55">
        <v>1.23E-2</v>
      </c>
      <c r="QL41" s="55">
        <v>2.3E-3</v>
      </c>
      <c r="QM41" s="55">
        <v>4.3299999999999998E-2</v>
      </c>
      <c r="QN41" s="55">
        <v>-7.2700000000000001E-2</v>
      </c>
      <c r="QO41" s="55">
        <v>-9.0300000000000005E-2</v>
      </c>
      <c r="QP41" s="55">
        <v>-5.5300000000000002E-2</v>
      </c>
      <c r="QQ41" s="55">
        <v>-0.12659999999999999</v>
      </c>
      <c r="QR41" s="55">
        <v>2.9100000000000001E-2</v>
      </c>
      <c r="QS41" s="55">
        <v>0.12039999999999999</v>
      </c>
      <c r="QT41" s="55">
        <v>0.25019999999999998</v>
      </c>
      <c r="QU41" s="55">
        <v>7.8799999999999995E-2</v>
      </c>
      <c r="QV41" s="55">
        <v>0.16120000000000001</v>
      </c>
      <c r="QW41" s="55">
        <v>0.30649999999999999</v>
      </c>
      <c r="QX41" s="55">
        <v>0.16919999999999999</v>
      </c>
      <c r="QY41" s="55">
        <v>0.2404</v>
      </c>
      <c r="QZ41" s="55">
        <v>0.20250000000000001</v>
      </c>
      <c r="RA41" s="55">
        <v>0.4173</v>
      </c>
      <c r="RB41" s="55">
        <v>0.2697</v>
      </c>
      <c r="RC41" s="55">
        <v>0.1981</v>
      </c>
      <c r="RD41" s="55">
        <v>-0.2109</v>
      </c>
      <c r="RE41" s="55">
        <v>1.26E-2</v>
      </c>
      <c r="RF41" s="55">
        <v>1.4200000000000001E-2</v>
      </c>
      <c r="RG41" s="55">
        <v>0.1618</v>
      </c>
      <c r="RH41" s="55">
        <v>0.19339999999999999</v>
      </c>
      <c r="RI41" s="55">
        <v>4.5900000000000003E-2</v>
      </c>
      <c r="RJ41" s="55">
        <v>0.1575</v>
      </c>
      <c r="RK41" s="55">
        <v>8.0500000000000002E-2</v>
      </c>
      <c r="RL41" s="55">
        <v>-5.4000000000000003E-3</v>
      </c>
      <c r="RM41" s="55">
        <v>3.15E-2</v>
      </c>
      <c r="RN41" s="55">
        <v>2.7400000000000001E-2</v>
      </c>
      <c r="RO41" s="55">
        <v>9.2399999999999996E-2</v>
      </c>
      <c r="RP41" s="55">
        <v>-0.34870000000000001</v>
      </c>
      <c r="RQ41" s="55">
        <v>-6.6500000000000004E-2</v>
      </c>
      <c r="RR41" s="55">
        <v>-9.6299999999999997E-2</v>
      </c>
      <c r="RS41" s="55">
        <v>0.23710000000000001</v>
      </c>
      <c r="RT41" s="55">
        <v>0.16950000000000001</v>
      </c>
      <c r="RU41" s="55">
        <v>0.19950000000000001</v>
      </c>
      <c r="RV41" s="55">
        <v>0.2147</v>
      </c>
      <c r="RW41" s="55">
        <v>0.55740000000000001</v>
      </c>
      <c r="RX41" s="55">
        <v>0.5151</v>
      </c>
      <c r="RY41" s="55">
        <v>0.18690000000000001</v>
      </c>
      <c r="RZ41" s="55">
        <v>0.307</v>
      </c>
      <c r="SA41" s="55">
        <v>9.2299999999999993E-2</v>
      </c>
      <c r="SB41" s="55">
        <v>0.161</v>
      </c>
      <c r="SC41" s="55">
        <v>0.30449999999999999</v>
      </c>
      <c r="SD41" s="55">
        <v>0.38150000000000001</v>
      </c>
      <c r="SE41" s="55">
        <v>0.24129999999999999</v>
      </c>
      <c r="SF41" s="55">
        <v>-0.1482</v>
      </c>
      <c r="SG41" s="55">
        <v>0.433</v>
      </c>
      <c r="SH41" s="55">
        <v>1.4101999999999999</v>
      </c>
      <c r="SI41" s="55">
        <v>0.26440000000000002</v>
      </c>
      <c r="SJ41" s="55">
        <v>0.1021</v>
      </c>
      <c r="SK41" s="55">
        <v>-0.46260000000000001</v>
      </c>
      <c r="SL41" s="55">
        <v>0.34389999999999998</v>
      </c>
      <c r="SM41" s="55">
        <v>5.04E-2</v>
      </c>
      <c r="SN41" s="55">
        <v>0.222</v>
      </c>
      <c r="SO41" s="55">
        <v>0.1865</v>
      </c>
      <c r="SP41" s="55">
        <v>0.24410000000000001</v>
      </c>
      <c r="SQ41" s="55">
        <v>0.26300000000000001</v>
      </c>
      <c r="SR41" s="55">
        <v>0.1973</v>
      </c>
      <c r="SS41" s="55">
        <v>0.17599999999999999</v>
      </c>
      <c r="ST41" s="55">
        <v>0.17680000000000001</v>
      </c>
      <c r="SU41" s="55">
        <v>7.0300000000000001E-2</v>
      </c>
      <c r="SV41" s="55">
        <v>0.2374</v>
      </c>
      <c r="SW41" s="55">
        <v>0.18740000000000001</v>
      </c>
      <c r="SX41" s="55">
        <v>0.25819999999999999</v>
      </c>
      <c r="SY41" s="55">
        <v>0.28889999999999999</v>
      </c>
      <c r="SZ41" s="55">
        <v>0.31709999999999999</v>
      </c>
      <c r="TA41" s="55">
        <v>0.1166</v>
      </c>
      <c r="TB41" s="55">
        <v>0.1125</v>
      </c>
      <c r="TC41" s="55">
        <v>0.25280000000000002</v>
      </c>
      <c r="TD41" s="55">
        <v>0.19620000000000001</v>
      </c>
      <c r="TE41" s="55">
        <v>0.30590000000000001</v>
      </c>
      <c r="TF41" s="55">
        <v>0.1719</v>
      </c>
      <c r="TG41" s="55">
        <v>0.35620000000000002</v>
      </c>
      <c r="TH41" s="55">
        <v>3.04E-2</v>
      </c>
      <c r="TI41" s="55">
        <v>0.13600000000000001</v>
      </c>
      <c r="TJ41" s="55">
        <v>1.7000000000000001E-2</v>
      </c>
      <c r="TK41" s="55">
        <v>0.13059999999999999</v>
      </c>
      <c r="TL41" s="55">
        <v>0.32029999999999997</v>
      </c>
      <c r="TM41" s="55">
        <v>0.3947</v>
      </c>
      <c r="TN41" s="55">
        <v>0.19950000000000001</v>
      </c>
      <c r="TO41" s="55">
        <v>9.11E-2</v>
      </c>
      <c r="TP41" s="55">
        <v>0.1047</v>
      </c>
      <c r="TQ41" s="55">
        <v>0.12920000000000001</v>
      </c>
      <c r="TR41" s="55">
        <v>0.14649999999999999</v>
      </c>
      <c r="TS41" s="55">
        <v>0.1211</v>
      </c>
      <c r="TT41" s="55">
        <v>0.23269999999999999</v>
      </c>
      <c r="TU41" s="55">
        <v>9.9299999999999999E-2</v>
      </c>
      <c r="TV41" s="55">
        <v>0.1236</v>
      </c>
      <c r="TW41" s="55">
        <v>0.1416</v>
      </c>
      <c r="TX41" s="55">
        <v>0.112</v>
      </c>
      <c r="TY41" s="55">
        <v>0.14460000000000001</v>
      </c>
      <c r="TZ41" s="55">
        <v>0.27410000000000001</v>
      </c>
      <c r="UA41" s="55">
        <v>0.25069999999999998</v>
      </c>
      <c r="UB41" s="55">
        <v>0.35780000000000001</v>
      </c>
      <c r="UC41" s="55">
        <v>6.1400000000000003E-2</v>
      </c>
      <c r="UD41" s="55">
        <v>0.12609999999999999</v>
      </c>
      <c r="UE41" s="55">
        <v>3.9699999999999999E-2</v>
      </c>
      <c r="UF41" s="55">
        <v>-3.3999999999999998E-3</v>
      </c>
      <c r="UG41" s="55">
        <v>0.2009</v>
      </c>
      <c r="UH41" s="55">
        <v>0.1062</v>
      </c>
      <c r="UI41" s="55">
        <v>0.26910000000000001</v>
      </c>
      <c r="UJ41" s="55">
        <v>4.48E-2</v>
      </c>
      <c r="UK41" s="55">
        <v>2.5999999999999999E-2</v>
      </c>
      <c r="UL41" s="55">
        <v>3.6600000000000001E-2</v>
      </c>
      <c r="UM41" s="55">
        <v>8.6699999999999999E-2</v>
      </c>
      <c r="UN41" s="55">
        <v>7.9200000000000007E-2</v>
      </c>
      <c r="UO41" s="55">
        <v>-6.9699999999999998E-2</v>
      </c>
      <c r="UP41" s="55">
        <v>-9.8000000000000004E-2</v>
      </c>
      <c r="UQ41" s="54">
        <v>0.61</v>
      </c>
      <c r="UR41" s="55">
        <v>0.20569999999999999</v>
      </c>
      <c r="US41" s="55">
        <v>0.2374</v>
      </c>
      <c r="UT41" s="55">
        <v>0.26119999999999999</v>
      </c>
      <c r="UU41" s="55">
        <v>0.52669999999999995</v>
      </c>
      <c r="UV41" s="55">
        <v>0.51380000000000003</v>
      </c>
      <c r="UW41" s="55">
        <v>0.3926</v>
      </c>
      <c r="UX41" s="55">
        <v>-0.28089999999999998</v>
      </c>
      <c r="UY41" s="55">
        <v>-5.6500000000000002E-2</v>
      </c>
      <c r="UZ41" s="55">
        <v>-9.7900000000000001E-2</v>
      </c>
      <c r="VA41" s="55">
        <v>-9.64E-2</v>
      </c>
      <c r="VB41" s="55">
        <v>0.1575</v>
      </c>
      <c r="VC41" s="55">
        <v>-3.0200000000000001E-2</v>
      </c>
      <c r="VD41" s="55">
        <v>-6.9000000000000006E-2</v>
      </c>
      <c r="VE41" s="55">
        <v>-4.07E-2</v>
      </c>
      <c r="VF41" s="55">
        <v>-1.5699999999999999E-2</v>
      </c>
      <c r="VG41" s="55">
        <v>-1.4200000000000001E-2</v>
      </c>
      <c r="VH41" s="55">
        <v>-1.9E-3</v>
      </c>
      <c r="VI41" s="55">
        <v>0.15840000000000001</v>
      </c>
      <c r="VJ41" s="55">
        <v>7.6999999999999999E-2</v>
      </c>
      <c r="VK41" s="55">
        <v>-6.4699999999999994E-2</v>
      </c>
      <c r="VL41" s="55">
        <v>-5.2600000000000001E-2</v>
      </c>
      <c r="VM41" s="55">
        <v>-0.1701</v>
      </c>
      <c r="VN41" s="55">
        <v>-0.16370000000000001</v>
      </c>
      <c r="VO41" s="55">
        <v>-7.3999999999999996E-2</v>
      </c>
      <c r="VP41" s="55">
        <v>0.29110000000000003</v>
      </c>
      <c r="VQ41" s="55">
        <v>-0.1129</v>
      </c>
      <c r="VR41" s="55">
        <v>-0.1048</v>
      </c>
      <c r="VS41" s="55">
        <v>3.5200000000000002E-2</v>
      </c>
      <c r="VT41" s="55">
        <v>-4.2900000000000001E-2</v>
      </c>
      <c r="VU41" s="55">
        <v>-0.10299999999999999</v>
      </c>
      <c r="VV41" s="55">
        <v>-1.6500000000000001E-2</v>
      </c>
      <c r="VW41" s="55">
        <v>8.14E-2</v>
      </c>
      <c r="VX41" s="55">
        <v>0.15540000000000001</v>
      </c>
      <c r="VY41" s="55">
        <v>0.41610000000000003</v>
      </c>
      <c r="VZ41" s="55">
        <v>7.1599999999999997E-2</v>
      </c>
      <c r="WA41" s="55">
        <v>6.3600000000000004E-2</v>
      </c>
      <c r="WB41" s="55">
        <v>0.15720000000000001</v>
      </c>
      <c r="WC41" s="55">
        <v>3.7999999999999999E-2</v>
      </c>
      <c r="WD41" s="55">
        <v>0.1293</v>
      </c>
      <c r="WE41" s="55">
        <v>4.58E-2</v>
      </c>
      <c r="WF41" s="55">
        <v>0.12130000000000001</v>
      </c>
      <c r="WG41" s="55">
        <v>-0.1167</v>
      </c>
      <c r="WH41" s="55">
        <v>1.5800000000000002E-2</v>
      </c>
      <c r="WI41" s="55">
        <v>-6.6900000000000001E-2</v>
      </c>
      <c r="WJ41" s="55">
        <v>4.0000000000000002E-4</v>
      </c>
      <c r="WK41" s="55">
        <v>6.6799999999999998E-2</v>
      </c>
      <c r="WL41" s="55">
        <v>0.1016</v>
      </c>
      <c r="WM41" s="55">
        <v>3.3599999999999998E-2</v>
      </c>
      <c r="WN41" s="55">
        <v>-0.1216</v>
      </c>
      <c r="WO41" s="55">
        <v>-8.3699999999999997E-2</v>
      </c>
      <c r="WP41" s="55">
        <v>-3.1E-2</v>
      </c>
      <c r="WQ41" s="55">
        <v>1.52E-2</v>
      </c>
      <c r="WR41" s="55">
        <v>0.34060000000000001</v>
      </c>
      <c r="WS41" s="55">
        <v>-0.14829999999999999</v>
      </c>
      <c r="WT41" s="55">
        <v>-1.61E-2</v>
      </c>
      <c r="WU41" s="55">
        <v>3.5000000000000001E-3</v>
      </c>
      <c r="WV41" s="55">
        <v>0.1232</v>
      </c>
      <c r="WW41" s="55">
        <v>0.48520000000000002</v>
      </c>
      <c r="WX41" s="55">
        <v>0.1237</v>
      </c>
      <c r="WY41" s="55">
        <v>-8.6800000000000002E-2</v>
      </c>
      <c r="WZ41" s="55">
        <v>-0.25469999999999998</v>
      </c>
      <c r="XA41" s="55">
        <v>-0.14080000000000001</v>
      </c>
      <c r="XB41" s="55">
        <v>-8.8800000000000004E-2</v>
      </c>
      <c r="XC41" s="55">
        <v>-0.1454</v>
      </c>
      <c r="XD41" s="55">
        <v>-0.1045</v>
      </c>
      <c r="XE41" s="55">
        <v>6.1199999999999997E-2</v>
      </c>
      <c r="XF41" s="54">
        <v>0.06</v>
      </c>
      <c r="XG41" s="55">
        <v>0.13059999999999999</v>
      </c>
      <c r="XH41" s="55">
        <v>-0.2059</v>
      </c>
      <c r="XI41" s="55">
        <v>-0.1055</v>
      </c>
      <c r="XJ41" s="55">
        <v>-4.2799999999999998E-2</v>
      </c>
      <c r="XK41" s="55">
        <v>0.13109999999999999</v>
      </c>
      <c r="XL41" s="55">
        <v>-0.1013</v>
      </c>
      <c r="XM41" s="55">
        <v>0.1729</v>
      </c>
      <c r="XN41" s="55">
        <v>2.5100000000000001E-2</v>
      </c>
      <c r="XO41" s="55">
        <v>-5.7299999999999997E-2</v>
      </c>
      <c r="XP41" s="55">
        <v>-3.4500000000000003E-2</v>
      </c>
      <c r="XQ41" s="55">
        <v>-7.3099999999999998E-2</v>
      </c>
      <c r="XR41" s="55">
        <v>-6.1499999999999999E-2</v>
      </c>
      <c r="XS41" s="55">
        <v>8.8999999999999999E-3</v>
      </c>
      <c r="XT41" s="55">
        <v>7.9399999999999998E-2</v>
      </c>
      <c r="XU41" s="55">
        <v>-1E-4</v>
      </c>
      <c r="XV41" s="55">
        <v>1.0500000000000001E-2</v>
      </c>
      <c r="XW41" s="55">
        <v>0.43869999999999998</v>
      </c>
      <c r="XX41" s="55">
        <v>5.0999999999999997E-2</v>
      </c>
      <c r="XY41" s="55">
        <v>-0.36230000000000001</v>
      </c>
      <c r="XZ41" s="55">
        <v>0.16739999999999999</v>
      </c>
      <c r="YA41" s="55">
        <v>0.13950000000000001</v>
      </c>
      <c r="YB41" s="55">
        <v>0.15770000000000001</v>
      </c>
      <c r="YC41" s="55">
        <v>-0.121</v>
      </c>
      <c r="YD41" s="55">
        <v>-0.25929999999999997</v>
      </c>
      <c r="YE41" s="55">
        <v>-0.17829999999999999</v>
      </c>
      <c r="YF41" s="55">
        <v>-0.21279999999999999</v>
      </c>
      <c r="YG41" s="55">
        <v>-2.5000000000000001E-2</v>
      </c>
      <c r="YH41" s="55">
        <v>-3.6299999999999999E-2</v>
      </c>
      <c r="YI41" s="55">
        <v>-0.1017</v>
      </c>
      <c r="YJ41" s="55">
        <v>-6.6500000000000004E-2</v>
      </c>
      <c r="YK41" s="55">
        <v>-9.3399999999999997E-2</v>
      </c>
    </row>
    <row r="42" spans="1:661" x14ac:dyDescent="0.35">
      <c r="A42" s="66" t="s">
        <v>26</v>
      </c>
      <c r="B42" s="66" t="s">
        <v>51</v>
      </c>
      <c r="C42" s="54">
        <v>-0.19</v>
      </c>
      <c r="D42" s="54">
        <v>-0.18</v>
      </c>
      <c r="E42" s="54">
        <v>-0.01</v>
      </c>
      <c r="F42" s="54">
        <v>0.01</v>
      </c>
      <c r="G42" s="54">
        <v>-0.04</v>
      </c>
      <c r="H42" s="54">
        <v>0.08</v>
      </c>
      <c r="I42" s="54">
        <v>0.01</v>
      </c>
      <c r="J42" s="54">
        <v>-0.01</v>
      </c>
      <c r="K42" s="54">
        <v>-0.14000000000000001</v>
      </c>
      <c r="L42" s="54">
        <v>-7.0000000000000007E-2</v>
      </c>
      <c r="M42" s="54">
        <v>-0.06</v>
      </c>
      <c r="N42" s="54">
        <v>-0.04</v>
      </c>
      <c r="O42" s="54">
        <v>-0.15</v>
      </c>
      <c r="P42" s="54">
        <v>-0.28000000000000003</v>
      </c>
      <c r="Q42" s="54">
        <v>-0.27</v>
      </c>
      <c r="R42" s="54">
        <v>-0.11</v>
      </c>
      <c r="S42" s="54">
        <v>-0.1</v>
      </c>
      <c r="T42" s="54">
        <v>-0.06</v>
      </c>
      <c r="U42" s="54">
        <v>-0.06</v>
      </c>
      <c r="V42" s="54">
        <v>-7.0000000000000007E-2</v>
      </c>
      <c r="W42" s="54">
        <v>-0.11</v>
      </c>
      <c r="X42" s="54">
        <v>-0.18</v>
      </c>
      <c r="Y42" s="54">
        <v>-0.12</v>
      </c>
      <c r="Z42" s="54">
        <v>-0.21</v>
      </c>
      <c r="AA42" s="54">
        <v>-0.31</v>
      </c>
      <c r="AB42" s="54">
        <v>-0.4</v>
      </c>
      <c r="AC42" s="54">
        <v>-0.37</v>
      </c>
      <c r="AD42" s="54">
        <v>-0.69</v>
      </c>
      <c r="AE42" s="54">
        <v>-0.94</v>
      </c>
      <c r="AF42" s="54">
        <v>-0.99</v>
      </c>
      <c r="AG42" s="54">
        <v>-1</v>
      </c>
      <c r="AH42" s="54">
        <v>-1</v>
      </c>
      <c r="AI42" s="54">
        <v>-1</v>
      </c>
      <c r="AJ42" s="54">
        <v>-1</v>
      </c>
      <c r="AK42" s="54">
        <v>-1</v>
      </c>
      <c r="AL42" s="54">
        <v>-1</v>
      </c>
      <c r="AM42" s="54">
        <v>-1</v>
      </c>
      <c r="AN42" s="54">
        <v>-1</v>
      </c>
      <c r="AO42" s="54">
        <v>-1</v>
      </c>
      <c r="AP42" s="54">
        <v>-1</v>
      </c>
      <c r="AQ42" s="54">
        <v>-1</v>
      </c>
      <c r="AR42" s="54">
        <v>-1</v>
      </c>
      <c r="AS42" s="54">
        <v>-1</v>
      </c>
      <c r="AT42" s="54">
        <v>-1</v>
      </c>
      <c r="AU42" s="54">
        <v>-1</v>
      </c>
      <c r="AV42" s="54">
        <v>-1</v>
      </c>
      <c r="AW42" s="54">
        <v>-1</v>
      </c>
      <c r="AX42" s="54">
        <v>-1</v>
      </c>
      <c r="AY42" s="54">
        <v>-1</v>
      </c>
      <c r="AZ42" s="54">
        <v>-1</v>
      </c>
      <c r="BA42" s="54">
        <v>-1</v>
      </c>
      <c r="BB42" s="54">
        <v>-1</v>
      </c>
      <c r="BC42" s="54">
        <v>-1</v>
      </c>
      <c r="BD42" s="54">
        <v>-1</v>
      </c>
      <c r="BE42" s="54">
        <v>-1</v>
      </c>
      <c r="BF42" s="54">
        <v>-1</v>
      </c>
      <c r="BG42" s="54">
        <v>-1</v>
      </c>
      <c r="BH42" s="54">
        <v>-1</v>
      </c>
      <c r="BI42" s="54">
        <v>-1</v>
      </c>
      <c r="BJ42" s="54">
        <v>-1</v>
      </c>
      <c r="BK42" s="54">
        <v>-1</v>
      </c>
      <c r="BL42" s="54">
        <v>-1</v>
      </c>
      <c r="BM42" s="54">
        <v>-1</v>
      </c>
      <c r="BN42" s="54">
        <v>-1</v>
      </c>
      <c r="BO42" s="54">
        <v>-1</v>
      </c>
      <c r="BP42" s="54">
        <v>-1</v>
      </c>
      <c r="BQ42" s="54">
        <v>-1</v>
      </c>
      <c r="BR42" s="54">
        <v>-1</v>
      </c>
      <c r="BS42" s="54">
        <v>-1</v>
      </c>
      <c r="BT42" s="54">
        <v>-1</v>
      </c>
      <c r="BU42" s="54">
        <v>-1</v>
      </c>
      <c r="BV42" s="54">
        <v>-1</v>
      </c>
      <c r="BW42" s="54">
        <v>-1</v>
      </c>
      <c r="BX42" s="54">
        <v>-1</v>
      </c>
      <c r="BY42" s="54">
        <v>-1</v>
      </c>
      <c r="BZ42" s="54">
        <v>-1</v>
      </c>
      <c r="CA42" s="54">
        <v>-1</v>
      </c>
      <c r="CB42" s="54">
        <v>-1</v>
      </c>
      <c r="CC42" s="54">
        <v>-1</v>
      </c>
      <c r="CD42" s="54">
        <v>-1</v>
      </c>
      <c r="CE42" s="54">
        <v>-1</v>
      </c>
      <c r="CF42" s="55">
        <v>-0.9829</v>
      </c>
      <c r="CG42" s="55">
        <v>-0.97499999999999998</v>
      </c>
      <c r="CH42" s="55">
        <v>-0.97089999999999999</v>
      </c>
      <c r="CI42" s="55">
        <v>-0.96660000000000001</v>
      </c>
      <c r="CJ42" s="55">
        <v>-0.95889999999999997</v>
      </c>
      <c r="CK42" s="55">
        <v>-0.95030000000000003</v>
      </c>
      <c r="CL42" s="55">
        <v>-0.92120000000000002</v>
      </c>
      <c r="CM42" s="55">
        <v>-0.90129999999999999</v>
      </c>
      <c r="CN42" s="55">
        <v>-0.91020000000000001</v>
      </c>
      <c r="CO42" s="55">
        <v>-0.93140000000000001</v>
      </c>
      <c r="CP42" s="55">
        <v>-0.92659999999999998</v>
      </c>
      <c r="CQ42" s="55">
        <v>-0.88739999999999997</v>
      </c>
      <c r="CR42" s="55">
        <v>-0.8841</v>
      </c>
      <c r="CS42" s="55">
        <v>-0.88280000000000003</v>
      </c>
      <c r="CT42" s="55">
        <v>-0.87939999999999996</v>
      </c>
      <c r="CU42" s="55">
        <v>-0.89470000000000005</v>
      </c>
      <c r="CV42" s="55">
        <v>-0.89890000000000003</v>
      </c>
      <c r="CW42" s="55">
        <v>-0.88229999999999997</v>
      </c>
      <c r="CX42" s="55">
        <v>-0.8629</v>
      </c>
      <c r="CY42" s="55">
        <v>-0.87329999999999997</v>
      </c>
      <c r="CZ42" s="55">
        <v>-0.85160000000000002</v>
      </c>
      <c r="DA42" s="55">
        <v>-0.84840000000000004</v>
      </c>
      <c r="DB42" s="55">
        <v>-0.87229999999999996</v>
      </c>
      <c r="DC42" s="55">
        <v>-0.88800000000000001</v>
      </c>
      <c r="DD42" s="55">
        <v>-0.87939999999999996</v>
      </c>
      <c r="DE42" s="54">
        <v>-0.85</v>
      </c>
      <c r="DF42" s="55">
        <v>-0.73780000000000001</v>
      </c>
      <c r="DG42" s="55">
        <v>-0.63690000000000002</v>
      </c>
      <c r="DH42" s="55">
        <v>-0.60370000000000001</v>
      </c>
      <c r="DI42" s="55">
        <v>-0.60450000000000004</v>
      </c>
      <c r="DJ42" s="55">
        <v>-0.69469999999999998</v>
      </c>
      <c r="DK42" s="55">
        <v>-0.65459999999999996</v>
      </c>
      <c r="DL42" s="55">
        <v>-0.63160000000000005</v>
      </c>
      <c r="DM42" s="55">
        <v>-0.56189999999999996</v>
      </c>
      <c r="DN42" s="55">
        <v>-0.51570000000000005</v>
      </c>
      <c r="DO42" s="55">
        <v>-0.4677</v>
      </c>
      <c r="DP42" s="55">
        <v>-0.62190000000000001</v>
      </c>
      <c r="DQ42" s="55">
        <v>-0.6139</v>
      </c>
      <c r="DR42" s="55">
        <v>-0.62970000000000004</v>
      </c>
      <c r="DS42" s="55">
        <v>-0.59030000000000005</v>
      </c>
      <c r="DT42" s="55">
        <v>-0.52190000000000003</v>
      </c>
      <c r="DU42" s="55">
        <v>-0.49209999999999998</v>
      </c>
      <c r="DV42" s="55">
        <v>-0.42970000000000003</v>
      </c>
      <c r="DW42" s="55">
        <v>-0.35849999999999999</v>
      </c>
      <c r="DX42" s="55">
        <v>-0.60299999999999998</v>
      </c>
      <c r="DY42" s="55">
        <v>-0.58960000000000001</v>
      </c>
      <c r="DZ42" s="55">
        <v>-0.59260000000000002</v>
      </c>
      <c r="EA42" s="55">
        <v>-0.55640000000000001</v>
      </c>
      <c r="EB42" s="55">
        <v>-0.49819999999999998</v>
      </c>
      <c r="EC42" s="55">
        <v>-0.45910000000000001</v>
      </c>
      <c r="ED42" s="55">
        <v>-0.49120000000000003</v>
      </c>
      <c r="EE42" s="55">
        <v>-0.58209999999999995</v>
      </c>
      <c r="EF42" s="55">
        <v>-0.57640000000000002</v>
      </c>
      <c r="EG42" s="55">
        <v>-0.60719999999999996</v>
      </c>
      <c r="EH42" s="55">
        <v>-0.55149999999999999</v>
      </c>
      <c r="EI42" s="55">
        <v>-0.42159999999999997</v>
      </c>
      <c r="EJ42" s="55">
        <v>-0.443</v>
      </c>
      <c r="EK42" s="55">
        <v>-0.3856</v>
      </c>
      <c r="EL42" s="55">
        <v>-0.50090000000000001</v>
      </c>
      <c r="EM42" s="55">
        <v>-0.53969999999999996</v>
      </c>
      <c r="EN42" s="55">
        <v>-0.5383</v>
      </c>
      <c r="EO42" s="55">
        <v>-0.54720000000000002</v>
      </c>
      <c r="EP42" s="55">
        <v>-0.4698</v>
      </c>
      <c r="EQ42" s="55">
        <v>-0.43090000000000001</v>
      </c>
      <c r="ER42" s="55">
        <v>-0.3821</v>
      </c>
      <c r="ES42" s="55">
        <v>-0.50070000000000003</v>
      </c>
      <c r="ET42" s="54">
        <v>-0.54</v>
      </c>
      <c r="EU42" s="55">
        <v>-0.51319999999999999</v>
      </c>
      <c r="EV42" s="55">
        <v>-0.51759999999999995</v>
      </c>
      <c r="EW42" s="55">
        <v>-0.4763</v>
      </c>
      <c r="EX42" s="55">
        <v>-0.41110000000000002</v>
      </c>
      <c r="EY42" s="55">
        <v>-0.45340000000000003</v>
      </c>
      <c r="EZ42" s="55">
        <v>-0.54300000000000004</v>
      </c>
      <c r="FA42" s="55">
        <v>-0.58440000000000003</v>
      </c>
      <c r="FB42" s="55">
        <v>-0.51739999999999997</v>
      </c>
      <c r="FC42" s="55">
        <v>-0.51039999999999996</v>
      </c>
      <c r="FD42" s="55">
        <v>-0.44209999999999999</v>
      </c>
      <c r="FE42" s="55">
        <v>-0.38269999999999998</v>
      </c>
      <c r="FF42" s="55">
        <v>-0.4859</v>
      </c>
      <c r="FG42" s="55">
        <v>-0.59179999999999999</v>
      </c>
      <c r="FH42" s="55">
        <v>-0.54530000000000001</v>
      </c>
      <c r="FI42" s="55">
        <v>-0.48559999999999998</v>
      </c>
      <c r="FJ42" s="55">
        <v>-0.48780000000000001</v>
      </c>
      <c r="FK42" s="55">
        <v>-0.4163</v>
      </c>
      <c r="FL42" s="55">
        <v>-0.3639</v>
      </c>
      <c r="FM42" s="55">
        <v>-0.37819999999999998</v>
      </c>
      <c r="FN42" s="55">
        <v>-0.46450000000000002</v>
      </c>
      <c r="FO42" s="55">
        <v>-0.52410000000000001</v>
      </c>
      <c r="FP42" s="55">
        <v>-0.49609999999999999</v>
      </c>
      <c r="FQ42" s="55">
        <v>-0.50239999999999996</v>
      </c>
      <c r="FR42" s="55">
        <v>-0.4158</v>
      </c>
      <c r="FS42" s="55">
        <v>-0.35470000000000002</v>
      </c>
      <c r="FT42" s="55">
        <v>-0.3664</v>
      </c>
      <c r="FU42" s="55">
        <v>-0.52459999999999996</v>
      </c>
      <c r="FV42" s="55">
        <v>-0.52080000000000004</v>
      </c>
      <c r="FW42" s="55">
        <v>-0.49719999999999998</v>
      </c>
      <c r="FX42" s="55">
        <v>-0.43709999999999999</v>
      </c>
      <c r="FY42" s="55">
        <v>-0.37840000000000001</v>
      </c>
      <c r="FZ42" s="55">
        <v>-0.32650000000000001</v>
      </c>
      <c r="GA42" s="55">
        <v>-0.31519999999999998</v>
      </c>
      <c r="GB42" s="55">
        <v>-0.48199999999999998</v>
      </c>
      <c r="GC42" s="55">
        <v>-0.49880000000000002</v>
      </c>
      <c r="GD42" s="55">
        <v>-0.4859</v>
      </c>
      <c r="GE42" s="55">
        <v>-0.45490000000000003</v>
      </c>
      <c r="GF42" s="55">
        <v>-0.3473</v>
      </c>
      <c r="GG42" s="55">
        <v>-0.34310000000000002</v>
      </c>
      <c r="GH42" s="55">
        <v>-0.29199999999999998</v>
      </c>
      <c r="GI42" s="55">
        <v>-0.4718</v>
      </c>
      <c r="GJ42" s="55">
        <v>-0.44929999999999998</v>
      </c>
      <c r="GK42" s="55">
        <v>-0.38929999999999998</v>
      </c>
      <c r="GL42" s="55">
        <v>-0.34079999999999999</v>
      </c>
      <c r="GM42" s="55">
        <v>-0.30070000000000002</v>
      </c>
      <c r="GN42" s="55">
        <v>-0.3362</v>
      </c>
      <c r="GO42" s="55">
        <v>-0.44340000000000002</v>
      </c>
      <c r="GP42" s="55">
        <v>-0.53110000000000002</v>
      </c>
      <c r="GQ42" s="55">
        <v>-0.37730000000000002</v>
      </c>
      <c r="GR42" s="55">
        <v>-0.38800000000000001</v>
      </c>
      <c r="GS42" s="55">
        <v>-0.36599999999999999</v>
      </c>
      <c r="GT42" s="55">
        <v>-0.27750000000000002</v>
      </c>
      <c r="GU42" s="55">
        <v>-0.16689999999999999</v>
      </c>
      <c r="GV42" s="55">
        <v>2.53E-2</v>
      </c>
      <c r="GW42" s="55">
        <v>-0.2407</v>
      </c>
      <c r="GX42" s="55">
        <v>-0.497</v>
      </c>
      <c r="GY42" s="55">
        <v>-0.47089999999999999</v>
      </c>
      <c r="GZ42" s="55">
        <v>-0.41649999999999998</v>
      </c>
      <c r="HA42" s="55">
        <v>-0.32990000000000003</v>
      </c>
      <c r="HB42" s="55">
        <v>-0.2727</v>
      </c>
      <c r="HC42" s="55">
        <v>-0.30969999999999998</v>
      </c>
      <c r="HD42" s="55">
        <v>-0.46660000000000001</v>
      </c>
      <c r="HE42" s="55">
        <v>-0.45789999999999997</v>
      </c>
      <c r="HF42" s="55">
        <v>-0.43469999999999998</v>
      </c>
      <c r="HG42" s="55">
        <v>-0.4098</v>
      </c>
      <c r="HH42" s="55">
        <v>-0.2949</v>
      </c>
      <c r="HI42" s="55">
        <v>-0.19489999999999999</v>
      </c>
      <c r="HJ42" s="55">
        <v>-0.21329999999999999</v>
      </c>
      <c r="HK42" s="55">
        <v>-0.4516</v>
      </c>
      <c r="HL42" s="55">
        <v>-0.53200000000000003</v>
      </c>
      <c r="HM42" s="55">
        <v>-0.4627</v>
      </c>
      <c r="HN42" s="55">
        <v>-0.35799999999999998</v>
      </c>
      <c r="HO42" s="55">
        <v>-0.27229999999999999</v>
      </c>
      <c r="HP42" s="55">
        <v>-0.2208</v>
      </c>
      <c r="HQ42" s="55">
        <v>-0.20899999999999999</v>
      </c>
      <c r="HR42" s="55">
        <v>-0.36680000000000001</v>
      </c>
      <c r="HS42" s="55">
        <v>-0.50649999999999995</v>
      </c>
      <c r="HT42" s="55">
        <v>-0.499</v>
      </c>
      <c r="HU42" s="55">
        <v>-0.44059999999999999</v>
      </c>
      <c r="HV42" s="55">
        <v>-0.3337</v>
      </c>
      <c r="HW42" s="55">
        <v>-0.21929999999999999</v>
      </c>
      <c r="HX42" s="55">
        <v>-0.2324</v>
      </c>
      <c r="HY42" s="55">
        <v>-0.29849999999999999</v>
      </c>
      <c r="HZ42" s="55">
        <v>-0.4289</v>
      </c>
      <c r="IA42" s="55">
        <v>-0.43690000000000001</v>
      </c>
      <c r="IB42" s="55">
        <v>-0.36820000000000003</v>
      </c>
      <c r="IC42" s="55">
        <v>-0.19409999999999999</v>
      </c>
      <c r="ID42" s="55">
        <v>-0.11940000000000001</v>
      </c>
      <c r="IE42" s="55">
        <v>-0.1434</v>
      </c>
      <c r="IF42" s="55">
        <v>-0.35780000000000001</v>
      </c>
      <c r="IG42" s="55">
        <v>-0.46479999999999999</v>
      </c>
      <c r="IH42" s="55">
        <v>-0.4985</v>
      </c>
      <c r="II42" s="55">
        <v>-0.38290000000000002</v>
      </c>
      <c r="IJ42" s="55">
        <v>-0.24959999999999999</v>
      </c>
      <c r="IK42" s="55">
        <v>-0.15340000000000001</v>
      </c>
      <c r="IL42" s="55">
        <v>-0.18859999999999999</v>
      </c>
      <c r="IM42" s="55">
        <v>-0.41710000000000003</v>
      </c>
      <c r="IN42" s="55">
        <v>-0.46889999999999998</v>
      </c>
      <c r="IO42" s="55">
        <v>-0.4572</v>
      </c>
      <c r="IP42" s="55">
        <v>-0.372</v>
      </c>
      <c r="IQ42" s="55">
        <v>-0.1784</v>
      </c>
      <c r="IR42" s="55">
        <v>-9.3299999999999994E-2</v>
      </c>
      <c r="IS42" s="55">
        <v>-0.15379999999999999</v>
      </c>
      <c r="IT42" s="55">
        <v>-0.41010000000000002</v>
      </c>
      <c r="IU42" s="55">
        <v>-0.45190000000000002</v>
      </c>
      <c r="IV42" s="55">
        <v>-0.21909999999999999</v>
      </c>
      <c r="IW42" s="55">
        <v>-0.105</v>
      </c>
      <c r="IX42" s="55">
        <v>-0.18890000000000001</v>
      </c>
      <c r="IY42" s="55">
        <v>-0.30680000000000002</v>
      </c>
      <c r="IZ42" s="55">
        <v>-0.2412</v>
      </c>
      <c r="JA42" s="55">
        <v>-0.51590000000000003</v>
      </c>
      <c r="JB42" s="55">
        <v>-0.67420000000000002</v>
      </c>
      <c r="JC42" s="55">
        <v>-0.64390000000000003</v>
      </c>
      <c r="JD42" s="55">
        <v>-0.52949999999999997</v>
      </c>
      <c r="JE42" s="55">
        <v>-0.30249999999999999</v>
      </c>
      <c r="JF42" s="55">
        <v>-0.21179999999999999</v>
      </c>
      <c r="JG42" s="55">
        <v>-0.31290000000000001</v>
      </c>
      <c r="JH42" s="55">
        <v>-0.48409999999999997</v>
      </c>
      <c r="JI42" s="55">
        <v>-0.43130000000000002</v>
      </c>
      <c r="JJ42" s="55">
        <v>-0.32719999999999999</v>
      </c>
      <c r="JK42" s="55">
        <v>-0.36459999999999998</v>
      </c>
      <c r="JL42" s="55">
        <v>-0.26619999999999999</v>
      </c>
      <c r="JM42" s="55">
        <v>-0.20319999999999999</v>
      </c>
      <c r="JN42" s="55">
        <v>-0.254</v>
      </c>
      <c r="JO42" s="55">
        <v>-0.51729999999999998</v>
      </c>
      <c r="JP42" s="55">
        <v>-0.50949999999999995</v>
      </c>
      <c r="JQ42" s="55">
        <v>-0.48930000000000001</v>
      </c>
      <c r="JR42" s="55">
        <v>-0.38200000000000001</v>
      </c>
      <c r="JS42" s="55">
        <v>-0.28160000000000002</v>
      </c>
      <c r="JT42" s="55">
        <v>-0.1913</v>
      </c>
      <c r="JU42" s="55">
        <v>-0.2419</v>
      </c>
      <c r="JV42" s="55">
        <v>-0.33700000000000002</v>
      </c>
      <c r="JW42" s="55">
        <v>-0.30449999999999999</v>
      </c>
      <c r="JX42" s="55">
        <v>-0.32179999999999997</v>
      </c>
      <c r="JY42" s="55">
        <v>-0.37340000000000001</v>
      </c>
      <c r="JZ42" s="55">
        <v>-0.2404</v>
      </c>
      <c r="KA42" s="55">
        <v>-0.16489999999999999</v>
      </c>
      <c r="KB42" s="55">
        <v>-7.1400000000000005E-2</v>
      </c>
      <c r="KC42" s="55">
        <v>-0.47110000000000002</v>
      </c>
      <c r="KD42" s="55">
        <v>-0.61890000000000001</v>
      </c>
      <c r="KE42" s="55">
        <v>-0.56720000000000004</v>
      </c>
      <c r="KF42" s="55">
        <v>-0.50670000000000004</v>
      </c>
      <c r="KG42" s="55">
        <v>-0.37930000000000003</v>
      </c>
      <c r="KH42" s="55">
        <v>-0.33529999999999999</v>
      </c>
      <c r="KI42" s="55">
        <v>-0.41810000000000003</v>
      </c>
      <c r="KJ42" s="55">
        <v>-0.5696</v>
      </c>
      <c r="KK42" s="55">
        <v>-0.59909999999999997</v>
      </c>
      <c r="KL42" s="55">
        <v>-0.57940000000000003</v>
      </c>
      <c r="KM42" s="55">
        <v>-0.54179999999999995</v>
      </c>
      <c r="KN42" s="55">
        <v>-0.42130000000000001</v>
      </c>
      <c r="KO42" s="55">
        <v>-0.3125</v>
      </c>
      <c r="KP42" s="55">
        <v>-0.2984</v>
      </c>
      <c r="KQ42" s="55">
        <v>-0.38879999999999998</v>
      </c>
      <c r="KR42" s="55">
        <v>-0.37909999999999999</v>
      </c>
      <c r="KS42" s="55">
        <v>-0.30049999999999999</v>
      </c>
      <c r="KT42" s="55">
        <v>-0.30869999999999997</v>
      </c>
      <c r="KU42" s="55">
        <v>-0.2228</v>
      </c>
      <c r="KV42" s="55">
        <v>-0.16189999999999999</v>
      </c>
      <c r="KW42" s="55">
        <v>-0.2334</v>
      </c>
      <c r="KX42" s="55">
        <v>-0.38879999999999998</v>
      </c>
      <c r="KY42" s="55">
        <v>-0.59799999999999998</v>
      </c>
      <c r="KZ42" s="55">
        <v>-0.54479999999999995</v>
      </c>
      <c r="LA42" s="55">
        <v>-0.29630000000000001</v>
      </c>
      <c r="LB42" s="55">
        <v>-0.3644</v>
      </c>
      <c r="LC42" s="55">
        <v>-0.27400000000000002</v>
      </c>
      <c r="LD42" s="55">
        <v>-0.22339999999999999</v>
      </c>
      <c r="LE42" s="55">
        <v>-0.40350000000000003</v>
      </c>
      <c r="LF42" s="55">
        <v>-0.55230000000000001</v>
      </c>
      <c r="LG42" s="55">
        <v>-0.2044</v>
      </c>
      <c r="LH42" s="55">
        <v>0.26229999999999998</v>
      </c>
      <c r="LI42" s="55">
        <v>5.0599999999999999E-2</v>
      </c>
      <c r="LJ42" s="55">
        <v>5.8400000000000001E-2</v>
      </c>
      <c r="LK42" s="55">
        <v>4.6800000000000001E-2</v>
      </c>
      <c r="LL42" s="55">
        <v>-0.41539999999999999</v>
      </c>
      <c r="LM42" s="55">
        <v>-0.59589999999999999</v>
      </c>
      <c r="LN42" s="55">
        <v>-0.59840000000000004</v>
      </c>
      <c r="LO42" s="55">
        <v>-0.48010000000000003</v>
      </c>
      <c r="LP42" s="55">
        <v>-0.2354</v>
      </c>
      <c r="LQ42" s="55">
        <v>-8.8700000000000001E-2</v>
      </c>
      <c r="LR42" s="55">
        <v>-6.7400000000000002E-2</v>
      </c>
      <c r="LS42" s="55">
        <v>-0.31769999999999998</v>
      </c>
      <c r="LT42" s="55">
        <v>-0.43380000000000002</v>
      </c>
      <c r="LU42" s="55">
        <v>-0.38219999999999998</v>
      </c>
      <c r="LV42" s="55">
        <v>-0.30230000000000001</v>
      </c>
      <c r="LW42" s="55">
        <v>-0.16619999999999999</v>
      </c>
      <c r="LX42" s="55">
        <v>-0.1331</v>
      </c>
      <c r="LY42" s="55">
        <v>-0.11360000000000001</v>
      </c>
      <c r="LZ42" s="55">
        <v>-0.41639999999999999</v>
      </c>
      <c r="MA42" s="55">
        <v>-0.60709999999999997</v>
      </c>
      <c r="MB42" s="55">
        <v>-0.6008</v>
      </c>
      <c r="MC42" s="55">
        <v>-0.43959999999999999</v>
      </c>
      <c r="MD42" s="55">
        <v>-0.22370000000000001</v>
      </c>
      <c r="ME42" s="55">
        <v>-0.17230000000000001</v>
      </c>
      <c r="MF42" s="55">
        <v>-0.2132</v>
      </c>
      <c r="MG42" s="55">
        <v>-0.4637</v>
      </c>
      <c r="MH42" s="55">
        <v>-0.51580000000000004</v>
      </c>
      <c r="MI42" s="55">
        <v>-0.43140000000000001</v>
      </c>
      <c r="MJ42" s="55">
        <v>-0.29189999999999999</v>
      </c>
      <c r="MK42" s="55">
        <v>-0.20330000000000001</v>
      </c>
      <c r="ML42" s="55">
        <v>-0.1678</v>
      </c>
      <c r="MM42" s="55">
        <v>0.217</v>
      </c>
      <c r="MN42" s="55">
        <v>-0.43280000000000002</v>
      </c>
      <c r="MO42" s="55">
        <v>-0.44819999999999999</v>
      </c>
      <c r="MP42" s="55">
        <v>-0.48709999999999998</v>
      </c>
      <c r="MQ42" s="55">
        <v>-0.37019999999999997</v>
      </c>
      <c r="MR42" s="55">
        <v>-0.1411</v>
      </c>
      <c r="MS42" s="55">
        <v>-2.5399999999999999E-2</v>
      </c>
      <c r="MT42" s="55">
        <v>-0.13830000000000001</v>
      </c>
      <c r="MU42" s="55">
        <v>4.0000000000000001E-3</v>
      </c>
      <c r="MV42" s="55">
        <v>-0.24440000000000001</v>
      </c>
      <c r="MW42" s="55">
        <v>-0.15029999999999999</v>
      </c>
      <c r="MX42" s="55">
        <v>-0.2215</v>
      </c>
      <c r="MY42" s="55">
        <v>-0.307</v>
      </c>
      <c r="MZ42" s="55">
        <v>-0.1179</v>
      </c>
      <c r="NA42" s="55">
        <v>9.9599999999999994E-2</v>
      </c>
      <c r="NB42" s="55">
        <v>-7.6300000000000007E-2</v>
      </c>
      <c r="NC42" s="55">
        <v>-0.28520000000000001</v>
      </c>
      <c r="ND42" s="55">
        <v>-0.2893</v>
      </c>
      <c r="NE42" s="55">
        <v>-0.26279999999999998</v>
      </c>
      <c r="NF42" s="55">
        <v>-0.13919999999999999</v>
      </c>
      <c r="NG42" s="55">
        <v>-6.2199999999999998E-2</v>
      </c>
      <c r="NH42" s="55">
        <v>-0.1613</v>
      </c>
      <c r="NI42" s="55">
        <v>-0.29320000000000002</v>
      </c>
      <c r="NJ42" s="55">
        <v>-0.3216</v>
      </c>
      <c r="NK42" s="55">
        <v>-0.25119999999999998</v>
      </c>
      <c r="NL42" s="55">
        <v>-0.17519999999999999</v>
      </c>
      <c r="NM42" s="55">
        <v>-1.8599999999999998E-2</v>
      </c>
      <c r="NN42" s="55">
        <v>-2.8299999999999999E-2</v>
      </c>
      <c r="NO42" s="55">
        <v>3.95E-2</v>
      </c>
      <c r="NP42" s="55">
        <v>-0.1973</v>
      </c>
      <c r="NQ42" s="55">
        <v>-0.20080000000000001</v>
      </c>
      <c r="NR42" s="55">
        <v>-0.2215</v>
      </c>
      <c r="NS42" s="55">
        <v>-9.64E-2</v>
      </c>
      <c r="NT42" s="55">
        <v>0.13800000000000001</v>
      </c>
      <c r="NU42" s="55">
        <v>0.13950000000000001</v>
      </c>
      <c r="NV42" s="55">
        <v>0.1875</v>
      </c>
      <c r="NW42" s="55">
        <v>-0.15640000000000001</v>
      </c>
      <c r="NX42" s="55">
        <v>-0.34920000000000001</v>
      </c>
      <c r="NY42" s="55">
        <v>-0.3115</v>
      </c>
      <c r="NZ42" s="55">
        <v>-0.23710000000000001</v>
      </c>
      <c r="OA42" s="55">
        <v>5.7999999999999996E-3</v>
      </c>
      <c r="OB42" s="55">
        <v>0.14399999999999999</v>
      </c>
      <c r="OC42" s="55">
        <v>0.15909999999999999</v>
      </c>
      <c r="OD42" s="55">
        <v>-1.5699999999999999E-2</v>
      </c>
      <c r="OE42" s="55">
        <v>-7.5700000000000003E-2</v>
      </c>
      <c r="OF42" s="55">
        <v>0.12520000000000001</v>
      </c>
      <c r="OG42" s="55">
        <v>0.13250000000000001</v>
      </c>
      <c r="OH42" s="55">
        <v>0.21279999999999999</v>
      </c>
      <c r="OI42" s="55">
        <v>0.28210000000000002</v>
      </c>
      <c r="OJ42" s="55">
        <v>0.3387</v>
      </c>
      <c r="OK42" s="55">
        <v>2.3599999999999999E-2</v>
      </c>
      <c r="OL42" s="55">
        <v>-0.1565</v>
      </c>
      <c r="OM42" s="55">
        <v>-1.7399999999999999E-2</v>
      </c>
      <c r="ON42" s="55">
        <v>7.3099999999999998E-2</v>
      </c>
      <c r="OO42" s="55">
        <v>0.2883</v>
      </c>
      <c r="OP42" s="55">
        <v>0.27500000000000002</v>
      </c>
      <c r="OQ42" s="55">
        <v>0.42680000000000001</v>
      </c>
      <c r="OR42" s="55">
        <v>0.26590000000000003</v>
      </c>
      <c r="OS42" s="55">
        <v>0.1341</v>
      </c>
      <c r="OT42" s="55">
        <v>0.22509999999999999</v>
      </c>
      <c r="OU42" s="55">
        <v>0.30549999999999999</v>
      </c>
      <c r="OV42" s="55">
        <v>0.30549999999999999</v>
      </c>
      <c r="OW42" s="55">
        <v>0.26469999999999999</v>
      </c>
      <c r="OX42" s="55">
        <v>0.3931</v>
      </c>
      <c r="OY42" s="55">
        <v>0.13159999999999999</v>
      </c>
      <c r="OZ42" s="55">
        <v>6.5799999999999997E-2</v>
      </c>
      <c r="PA42" s="55">
        <v>5.4699999999999999E-2</v>
      </c>
      <c r="PB42" s="55">
        <v>0.2228</v>
      </c>
      <c r="PC42" s="55">
        <v>0.33900000000000002</v>
      </c>
      <c r="PD42" s="55">
        <v>0.39090000000000003</v>
      </c>
      <c r="PE42" s="55">
        <v>0.38900000000000001</v>
      </c>
      <c r="PF42" s="55">
        <v>0.1542</v>
      </c>
      <c r="PG42" s="55">
        <v>9.2799999999999994E-2</v>
      </c>
      <c r="PH42" s="55">
        <v>0.10680000000000001</v>
      </c>
      <c r="PI42" s="55">
        <v>0.17180000000000001</v>
      </c>
      <c r="PJ42" s="55">
        <v>0.316</v>
      </c>
      <c r="PK42" s="55">
        <v>-0.27810000000000001</v>
      </c>
      <c r="PL42" s="55">
        <v>0.26879999999999998</v>
      </c>
      <c r="PM42" s="55">
        <v>0.25190000000000001</v>
      </c>
      <c r="PN42" s="55">
        <v>0.112</v>
      </c>
      <c r="PO42" s="55">
        <v>6.2E-2</v>
      </c>
      <c r="PP42" s="55">
        <v>0.12970000000000001</v>
      </c>
      <c r="PQ42" s="55">
        <v>0.2387</v>
      </c>
      <c r="PR42" s="55">
        <v>0.29730000000000001</v>
      </c>
      <c r="PS42" s="55">
        <v>0.39560000000000001</v>
      </c>
      <c r="PT42" s="55">
        <v>0.1532</v>
      </c>
      <c r="PU42" s="55">
        <v>-1.9800000000000002E-2</v>
      </c>
      <c r="PV42" s="55">
        <v>9.5699999999999993E-2</v>
      </c>
      <c r="PW42" s="55">
        <v>0.27579999999999999</v>
      </c>
      <c r="PX42" s="55">
        <v>0.3463</v>
      </c>
      <c r="PY42" s="55">
        <v>0.42609999999999998</v>
      </c>
      <c r="PZ42" s="55">
        <v>0.45219999999999999</v>
      </c>
      <c r="QA42" s="55">
        <v>7.4200000000000002E-2</v>
      </c>
      <c r="QB42" s="55">
        <v>1.17E-2</v>
      </c>
      <c r="QC42" s="55">
        <v>8.4199999999999997E-2</v>
      </c>
      <c r="QD42" s="55">
        <v>0.32340000000000002</v>
      </c>
      <c r="QE42" s="55">
        <v>0.29039999999999999</v>
      </c>
      <c r="QF42" s="55">
        <v>0.36420000000000002</v>
      </c>
      <c r="QG42" s="55">
        <v>0.20369999999999999</v>
      </c>
      <c r="QH42" s="55">
        <v>0.42720000000000002</v>
      </c>
      <c r="QI42" s="55">
        <v>0.1963</v>
      </c>
      <c r="QJ42" s="55">
        <v>0.1759</v>
      </c>
      <c r="QK42" s="55">
        <v>0.27529999999999999</v>
      </c>
      <c r="QL42" s="55">
        <v>0.50780000000000003</v>
      </c>
      <c r="QM42" s="55">
        <v>0.66510000000000002</v>
      </c>
      <c r="QN42" s="55">
        <v>0.59419999999999995</v>
      </c>
      <c r="QO42" s="55">
        <v>0.2336</v>
      </c>
      <c r="QP42" s="55">
        <v>0.28710000000000002</v>
      </c>
      <c r="QQ42" s="55">
        <v>0.55549999999999999</v>
      </c>
      <c r="QR42" s="55">
        <v>0.51829999999999998</v>
      </c>
      <c r="QS42" s="55">
        <v>0.4652</v>
      </c>
      <c r="QT42" s="55">
        <v>0.37990000000000002</v>
      </c>
      <c r="QU42" s="55">
        <v>0.19339999999999999</v>
      </c>
      <c r="QV42" s="55">
        <v>0.34379999999999999</v>
      </c>
      <c r="QW42" s="55">
        <v>0.37409999999999999</v>
      </c>
      <c r="QX42" s="55">
        <v>0.37490000000000001</v>
      </c>
      <c r="QY42" s="55">
        <v>0.53300000000000003</v>
      </c>
      <c r="QZ42" s="55">
        <v>0.45569999999999999</v>
      </c>
      <c r="RA42" s="55">
        <v>0.54420000000000002</v>
      </c>
      <c r="RB42" s="55">
        <v>0.82250000000000001</v>
      </c>
      <c r="RC42" s="55">
        <v>0.55220000000000002</v>
      </c>
      <c r="RD42" s="55">
        <v>0.311</v>
      </c>
      <c r="RE42" s="55">
        <v>0.311</v>
      </c>
      <c r="RF42" s="55">
        <v>0.48320000000000002</v>
      </c>
      <c r="RG42" s="55">
        <v>0.51449999999999996</v>
      </c>
      <c r="RH42" s="55">
        <v>0.50439999999999996</v>
      </c>
      <c r="RI42" s="55">
        <v>0.57709999999999995</v>
      </c>
      <c r="RJ42" s="55">
        <v>0.54059999999999997</v>
      </c>
      <c r="RK42" s="55">
        <v>0.47670000000000001</v>
      </c>
      <c r="RL42" s="55">
        <v>0.58360000000000001</v>
      </c>
      <c r="RM42" s="55">
        <v>0.74470000000000003</v>
      </c>
      <c r="RN42" s="55">
        <v>0.61319999999999997</v>
      </c>
      <c r="RO42" s="55">
        <v>0.57199999999999995</v>
      </c>
      <c r="RP42" s="55">
        <v>0.2581</v>
      </c>
      <c r="RQ42" s="55">
        <v>0.53110000000000002</v>
      </c>
      <c r="RR42" s="55">
        <v>-4.1999999999999997E-3</v>
      </c>
      <c r="RS42" s="55">
        <v>0.41649999999999998</v>
      </c>
      <c r="RT42" s="55">
        <v>0.55459999999999998</v>
      </c>
      <c r="RU42" s="55">
        <v>0.42409999999999998</v>
      </c>
      <c r="RV42" s="55">
        <v>0.4657</v>
      </c>
      <c r="RW42" s="55">
        <v>0.73819999999999997</v>
      </c>
      <c r="RX42" s="55">
        <v>0.39119999999999999</v>
      </c>
      <c r="RY42" s="55">
        <v>0.34870000000000001</v>
      </c>
      <c r="RZ42" s="54">
        <v>0.42</v>
      </c>
      <c r="SA42" s="55">
        <v>0.44650000000000001</v>
      </c>
      <c r="SB42" s="55">
        <v>0.43580000000000002</v>
      </c>
      <c r="SC42" s="55">
        <v>0.45469999999999999</v>
      </c>
      <c r="SD42" s="55">
        <v>0.61819999999999997</v>
      </c>
      <c r="SE42" s="55">
        <v>0.53920000000000001</v>
      </c>
      <c r="SF42" s="55">
        <v>-0.18440000000000001</v>
      </c>
      <c r="SG42" s="55">
        <v>0.3826</v>
      </c>
      <c r="SH42" s="55">
        <v>0.26329999999999998</v>
      </c>
      <c r="SI42" s="55">
        <v>0.26369999999999999</v>
      </c>
      <c r="SJ42" s="55">
        <v>0.47160000000000002</v>
      </c>
      <c r="SK42" s="55">
        <v>0.63439999999999996</v>
      </c>
      <c r="SL42" s="55">
        <v>0.68389999999999995</v>
      </c>
      <c r="SM42" s="55">
        <v>0.43359999999999999</v>
      </c>
      <c r="SN42" s="55">
        <v>0.56479999999999997</v>
      </c>
      <c r="SO42" s="55">
        <v>0.49330000000000002</v>
      </c>
      <c r="SP42" s="55">
        <v>0.60140000000000005</v>
      </c>
      <c r="SQ42" s="55">
        <v>0.40329999999999999</v>
      </c>
      <c r="SR42" s="55">
        <v>0.70789999999999997</v>
      </c>
      <c r="SS42" s="55">
        <v>0.56020000000000003</v>
      </c>
      <c r="ST42" s="55">
        <v>0.42280000000000001</v>
      </c>
      <c r="SU42" s="55">
        <v>0.50409999999999999</v>
      </c>
      <c r="SV42" s="55">
        <v>0.44719999999999999</v>
      </c>
      <c r="SW42" s="55">
        <v>0.50580000000000003</v>
      </c>
      <c r="SX42" s="55">
        <v>0.46429999999999999</v>
      </c>
      <c r="SY42" s="55">
        <v>0.51090000000000002</v>
      </c>
      <c r="SZ42" s="55">
        <v>0.52580000000000005</v>
      </c>
      <c r="TA42" s="55">
        <v>0.39319999999999999</v>
      </c>
      <c r="TB42" s="55">
        <v>0.54430000000000001</v>
      </c>
      <c r="TC42" s="55">
        <v>0.47649999999999998</v>
      </c>
      <c r="TD42" s="55">
        <v>0.39839999999999998</v>
      </c>
      <c r="TE42" s="55">
        <v>0.39360000000000001</v>
      </c>
      <c r="TF42" s="55">
        <v>0.39960000000000001</v>
      </c>
      <c r="TG42" s="55">
        <v>0.315</v>
      </c>
      <c r="TH42" s="55">
        <v>0.3931</v>
      </c>
      <c r="TI42" s="55">
        <v>0.5444</v>
      </c>
      <c r="TJ42" s="55">
        <v>0.53200000000000003</v>
      </c>
      <c r="TK42" s="55">
        <v>0.34539999999999998</v>
      </c>
      <c r="TL42" s="55">
        <v>0.39019999999999999</v>
      </c>
      <c r="TM42" s="55">
        <v>0.443</v>
      </c>
      <c r="TN42" s="55">
        <v>0.38529999999999998</v>
      </c>
      <c r="TO42" s="55">
        <v>0.30969999999999998</v>
      </c>
      <c r="TP42" s="55">
        <v>0.3372</v>
      </c>
      <c r="TQ42" s="55">
        <v>0.3236</v>
      </c>
      <c r="TR42" s="55">
        <v>0.2873</v>
      </c>
      <c r="TS42" s="55">
        <v>0.30359999999999998</v>
      </c>
      <c r="TT42" s="55">
        <v>0.39539999999999997</v>
      </c>
      <c r="TU42" s="55">
        <v>0.31080000000000002</v>
      </c>
      <c r="TV42" s="55">
        <v>0.28270000000000001</v>
      </c>
      <c r="TW42" s="55">
        <v>0.4325</v>
      </c>
      <c r="TX42" s="54">
        <v>0.41</v>
      </c>
      <c r="TY42" s="55">
        <v>0.30840000000000001</v>
      </c>
      <c r="TZ42" s="55">
        <v>0.33189999999999997</v>
      </c>
      <c r="UA42" s="55">
        <v>0.4491</v>
      </c>
      <c r="UB42" s="55">
        <v>0.33329999999999999</v>
      </c>
      <c r="UC42" s="55">
        <v>0.34460000000000002</v>
      </c>
      <c r="UD42" s="55">
        <v>0.31130000000000002</v>
      </c>
      <c r="UE42" s="55">
        <v>0.37209999999999999</v>
      </c>
      <c r="UF42" s="55">
        <v>0.29189999999999999</v>
      </c>
      <c r="UG42" s="55">
        <v>0.25390000000000001</v>
      </c>
      <c r="UH42" s="55">
        <v>0.50980000000000003</v>
      </c>
      <c r="UI42" s="55">
        <v>0.42959999999999998</v>
      </c>
      <c r="UJ42" s="55">
        <v>0.44409999999999999</v>
      </c>
      <c r="UK42" s="55">
        <v>0.36840000000000001</v>
      </c>
      <c r="UL42" s="54">
        <v>0.39</v>
      </c>
      <c r="UM42" s="55">
        <v>0.34620000000000001</v>
      </c>
      <c r="UN42" s="55">
        <v>0.2281</v>
      </c>
      <c r="UO42" s="55">
        <v>8.7400000000000005E-2</v>
      </c>
      <c r="UP42" s="55">
        <v>-3.3999999999999998E-3</v>
      </c>
      <c r="UQ42" s="55">
        <v>0.32540000000000002</v>
      </c>
      <c r="UR42" s="55">
        <v>0.17269999999999999</v>
      </c>
      <c r="US42" s="55">
        <v>0.25130000000000002</v>
      </c>
      <c r="UT42" s="55">
        <v>0.32100000000000001</v>
      </c>
      <c r="UU42" s="55">
        <v>0.35449999999999998</v>
      </c>
      <c r="UV42" s="55">
        <v>0.58599999999999997</v>
      </c>
      <c r="UW42" s="55">
        <v>0.40300000000000002</v>
      </c>
      <c r="UX42" s="55">
        <v>2.24E-2</v>
      </c>
      <c r="UY42" s="55">
        <v>0.114</v>
      </c>
      <c r="UZ42" s="55">
        <v>9.2600000000000002E-2</v>
      </c>
      <c r="VA42" s="55">
        <v>0.1706</v>
      </c>
      <c r="VB42" s="55">
        <v>0.1847</v>
      </c>
      <c r="VC42" s="55">
        <v>0.27960000000000002</v>
      </c>
      <c r="VD42" s="55">
        <v>0.11849999999999999</v>
      </c>
      <c r="VE42" s="55">
        <v>0.18140000000000001</v>
      </c>
      <c r="VF42" s="54">
        <v>0.18</v>
      </c>
      <c r="VG42" s="55">
        <v>0.21629999999999999</v>
      </c>
      <c r="VH42" s="55">
        <v>0.2495</v>
      </c>
      <c r="VI42" s="55">
        <v>0.31780000000000003</v>
      </c>
      <c r="VJ42" s="55">
        <v>0.29310000000000003</v>
      </c>
      <c r="VK42" s="55">
        <v>-1.6000000000000001E-3</v>
      </c>
      <c r="VL42" s="55">
        <v>8.0399999999999999E-2</v>
      </c>
      <c r="VM42" s="55">
        <v>0.2238</v>
      </c>
      <c r="VN42" s="55">
        <v>0.32800000000000001</v>
      </c>
      <c r="VO42" s="55">
        <v>0.30719999999999997</v>
      </c>
      <c r="VP42" s="55">
        <v>0.28189999999999998</v>
      </c>
      <c r="VQ42" s="55">
        <v>0.39860000000000001</v>
      </c>
      <c r="VR42" s="55">
        <v>0.46339999999999998</v>
      </c>
      <c r="VS42" s="55">
        <v>0.40539999999999998</v>
      </c>
      <c r="VT42" s="55">
        <v>0.21510000000000001</v>
      </c>
      <c r="VU42" s="55">
        <v>0.14960000000000001</v>
      </c>
      <c r="VV42" s="55">
        <v>0.16880000000000001</v>
      </c>
      <c r="VW42" s="55">
        <v>0.33379999999999999</v>
      </c>
      <c r="VX42" s="55">
        <v>0.39660000000000001</v>
      </c>
      <c r="VY42" s="55">
        <v>0.54669999999999996</v>
      </c>
      <c r="VZ42" s="55">
        <v>0.42909999999999998</v>
      </c>
      <c r="WA42" s="55">
        <v>0.36609999999999998</v>
      </c>
      <c r="WB42" s="55">
        <v>0.23250000000000001</v>
      </c>
      <c r="WC42" s="55">
        <v>0.34179999999999999</v>
      </c>
      <c r="WD42" s="55">
        <v>0.2452</v>
      </c>
      <c r="WE42" s="55">
        <v>0.41399999999999998</v>
      </c>
      <c r="WF42" s="55">
        <v>0.3014</v>
      </c>
      <c r="WG42" s="55">
        <v>0.1114</v>
      </c>
      <c r="WH42" s="55">
        <v>0.1089</v>
      </c>
      <c r="WI42" s="55">
        <v>0.15090000000000001</v>
      </c>
      <c r="WJ42" s="55">
        <v>0.25590000000000002</v>
      </c>
      <c r="WK42" s="55">
        <v>0.29530000000000001</v>
      </c>
      <c r="WL42" s="55">
        <v>0.35149999999999998</v>
      </c>
      <c r="WM42" s="55">
        <v>0.29339999999999999</v>
      </c>
      <c r="WN42" s="55">
        <v>0.26979999999999998</v>
      </c>
      <c r="WO42" s="55">
        <v>0.3145</v>
      </c>
      <c r="WP42" s="55">
        <v>0.36759999999999998</v>
      </c>
      <c r="WQ42" s="55">
        <v>0.28170000000000001</v>
      </c>
      <c r="WR42" s="55">
        <v>0.34810000000000002</v>
      </c>
      <c r="WS42" s="55">
        <v>0.35880000000000001</v>
      </c>
      <c r="WT42" s="55">
        <v>0.3735</v>
      </c>
      <c r="WU42" s="55">
        <v>0.29570000000000002</v>
      </c>
      <c r="WV42" s="55">
        <v>0.84119999999999995</v>
      </c>
      <c r="WW42" s="55">
        <v>0.88129999999999997</v>
      </c>
      <c r="WX42" s="55">
        <v>0.43559999999999999</v>
      </c>
      <c r="WY42" s="55">
        <v>0.28339999999999999</v>
      </c>
      <c r="WZ42" s="55">
        <v>0.27560000000000001</v>
      </c>
      <c r="XA42" s="55">
        <v>0.16320000000000001</v>
      </c>
      <c r="XB42" s="55">
        <v>0.1018</v>
      </c>
      <c r="XC42" s="55">
        <v>9.4399999999999998E-2</v>
      </c>
      <c r="XD42" s="55">
        <v>0.18129999999999999</v>
      </c>
      <c r="XE42" s="55">
        <v>0.3533</v>
      </c>
      <c r="XF42" s="55">
        <v>0.32150000000000001</v>
      </c>
      <c r="XG42" s="55">
        <v>0.30759999999999998</v>
      </c>
      <c r="XH42" s="55">
        <v>0.22819999999999999</v>
      </c>
      <c r="XI42" s="55">
        <v>0.43309999999999998</v>
      </c>
      <c r="XJ42" s="55">
        <v>0.50370000000000004</v>
      </c>
      <c r="XK42" s="55">
        <v>0.66059999999999997</v>
      </c>
      <c r="XL42" s="55">
        <v>0.44259999999999999</v>
      </c>
      <c r="XM42" s="55">
        <v>0.34870000000000001</v>
      </c>
      <c r="XN42" s="55">
        <v>0.41120000000000001</v>
      </c>
      <c r="XO42" s="55">
        <v>0.43759999999999999</v>
      </c>
      <c r="XP42" s="55">
        <v>0.39179999999999998</v>
      </c>
      <c r="XQ42" s="55">
        <v>0.35520000000000002</v>
      </c>
      <c r="XR42" s="55">
        <v>0.54159999999999997</v>
      </c>
      <c r="XS42" s="55">
        <v>0.50470000000000004</v>
      </c>
      <c r="XT42" s="55">
        <v>0.54359999999999997</v>
      </c>
      <c r="XU42" s="55">
        <v>0.6744</v>
      </c>
      <c r="XV42" s="55">
        <v>0.75090000000000001</v>
      </c>
      <c r="XW42" s="55">
        <v>0.66890000000000005</v>
      </c>
      <c r="XX42" s="55">
        <v>0.61680000000000001</v>
      </c>
      <c r="XY42" s="55">
        <v>0.23050000000000001</v>
      </c>
      <c r="XZ42" s="55">
        <v>0.47920000000000001</v>
      </c>
      <c r="YA42" s="55">
        <v>0.4879</v>
      </c>
      <c r="YB42" s="55">
        <v>0.54990000000000006</v>
      </c>
      <c r="YC42" s="55">
        <v>0.2205</v>
      </c>
      <c r="YD42" s="55">
        <v>1.32E-2</v>
      </c>
      <c r="YE42" s="54">
        <v>0.09</v>
      </c>
      <c r="YF42" s="55">
        <v>0.17879999999999999</v>
      </c>
      <c r="YG42" s="55">
        <v>0.36720000000000003</v>
      </c>
      <c r="YH42" s="55">
        <v>0.34320000000000001</v>
      </c>
      <c r="YI42" s="55">
        <v>0.2959</v>
      </c>
      <c r="YJ42" s="55">
        <v>0.1832</v>
      </c>
      <c r="YK42" s="55">
        <v>0.15140000000000001</v>
      </c>
    </row>
    <row r="43" spans="1:661" x14ac:dyDescent="0.35">
      <c r="A43" s="66" t="s">
        <v>26</v>
      </c>
      <c r="B43" s="66" t="s">
        <v>121</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B43" s="66"/>
      <c r="JC43" s="66"/>
      <c r="JD43" s="66"/>
      <c r="JE43" s="66"/>
      <c r="JF43" s="66"/>
      <c r="JG43" s="66"/>
      <c r="JH43" s="55">
        <v>-0.68589999999999995</v>
      </c>
      <c r="JI43" s="55">
        <v>-0.24790000000000001</v>
      </c>
      <c r="JJ43" s="55">
        <v>-0.2422</v>
      </c>
      <c r="JK43" s="55">
        <v>-0.54320000000000002</v>
      </c>
      <c r="JL43" s="55">
        <v>-0.45610000000000001</v>
      </c>
      <c r="JM43" s="55">
        <v>-0.2898</v>
      </c>
      <c r="JN43" s="55">
        <v>-0.3347</v>
      </c>
      <c r="JO43" s="55">
        <v>-0.6532</v>
      </c>
      <c r="JP43" s="55">
        <v>-0.68630000000000002</v>
      </c>
      <c r="JQ43" s="55">
        <v>-0.57750000000000001</v>
      </c>
      <c r="JR43" s="55">
        <v>-0.5927</v>
      </c>
      <c r="JS43" s="55">
        <v>-0.4083</v>
      </c>
      <c r="JT43" s="55">
        <v>-0.41310000000000002</v>
      </c>
      <c r="JU43" s="55">
        <v>-0.38990000000000002</v>
      </c>
      <c r="JV43" s="55">
        <v>-0.77149999999999996</v>
      </c>
      <c r="JW43" s="55">
        <v>-0.62670000000000003</v>
      </c>
      <c r="JX43" s="55">
        <v>-0.62660000000000005</v>
      </c>
      <c r="JY43" s="55">
        <v>-0.64649999999999996</v>
      </c>
      <c r="JZ43" s="55">
        <v>-0.55920000000000003</v>
      </c>
      <c r="KA43" s="55">
        <v>-0.51359999999999995</v>
      </c>
      <c r="KB43" s="55">
        <v>-0.4254</v>
      </c>
      <c r="KC43" s="55">
        <v>-0.41260000000000002</v>
      </c>
      <c r="KD43" s="55">
        <v>-0.57609999999999995</v>
      </c>
      <c r="KE43" s="55">
        <v>-0.68069999999999997</v>
      </c>
      <c r="KF43" s="55">
        <v>-0.63990000000000002</v>
      </c>
      <c r="KG43" s="55">
        <v>-0.51719999999999999</v>
      </c>
      <c r="KH43" s="55">
        <v>-0.7964</v>
      </c>
      <c r="KI43" s="55">
        <v>-0.63629999999999998</v>
      </c>
      <c r="KJ43" s="55">
        <v>-0.74590000000000001</v>
      </c>
      <c r="KK43" s="55">
        <v>-0.7379</v>
      </c>
      <c r="KL43" s="55">
        <v>-0.71989999999999998</v>
      </c>
      <c r="KM43" s="55">
        <v>-0.71279999999999999</v>
      </c>
      <c r="KN43" s="55">
        <v>-0.54749999999999999</v>
      </c>
      <c r="KO43" s="55">
        <v>-0.49419999999999997</v>
      </c>
      <c r="KP43" s="55">
        <v>-0.59289999999999998</v>
      </c>
      <c r="KQ43" s="55">
        <v>-0.7802</v>
      </c>
      <c r="KR43" s="55">
        <v>-0.59760000000000002</v>
      </c>
      <c r="KS43" s="55">
        <v>-0.77339999999999998</v>
      </c>
      <c r="KT43" s="55">
        <v>-0.83579999999999999</v>
      </c>
      <c r="KU43" s="55">
        <v>-0.60229999999999995</v>
      </c>
      <c r="KV43" s="55">
        <v>-0.42809999999999998</v>
      </c>
      <c r="KW43" s="55">
        <v>-0.71650000000000003</v>
      </c>
      <c r="KX43" s="55">
        <v>-0.82689999999999997</v>
      </c>
      <c r="KY43" s="55">
        <v>-0.73099999999999998</v>
      </c>
      <c r="KZ43" s="55">
        <v>0.1736</v>
      </c>
      <c r="LA43" s="55">
        <v>-0.61539999999999995</v>
      </c>
      <c r="LB43" s="55">
        <v>-0.9032</v>
      </c>
      <c r="LC43" s="55">
        <v>-0.622</v>
      </c>
      <c r="LD43" s="55">
        <v>-0.49259999999999998</v>
      </c>
      <c r="LE43" s="55">
        <v>-0.37390000000000001</v>
      </c>
      <c r="LF43" s="55">
        <v>-0.77010000000000001</v>
      </c>
      <c r="LG43" s="55">
        <v>-0.32990000000000003</v>
      </c>
      <c r="LH43" s="55">
        <v>0.4612</v>
      </c>
      <c r="LI43" s="55">
        <v>-0.50649999999999995</v>
      </c>
      <c r="LJ43" s="55">
        <v>-0.40360000000000001</v>
      </c>
      <c r="LK43" s="55">
        <v>-0.58420000000000005</v>
      </c>
      <c r="LL43" s="55">
        <v>-0.68279999999999996</v>
      </c>
      <c r="LM43" s="55">
        <v>-0.71450000000000002</v>
      </c>
      <c r="LN43" s="55">
        <v>-0.59989999999999999</v>
      </c>
      <c r="LO43" s="55">
        <v>-0.57169999999999999</v>
      </c>
      <c r="LP43" s="55">
        <v>-0.48949999999999999</v>
      </c>
      <c r="LQ43" s="55">
        <v>-0.41949999999999998</v>
      </c>
      <c r="LR43" s="55">
        <v>-0.51790000000000003</v>
      </c>
      <c r="LS43" s="55">
        <v>-0.69030000000000002</v>
      </c>
      <c r="LT43" s="55">
        <v>-0.66500000000000004</v>
      </c>
      <c r="LU43" s="55">
        <v>-0.61019999999999996</v>
      </c>
      <c r="LV43" s="55">
        <v>-0.50729999999999997</v>
      </c>
      <c r="LW43" s="55">
        <v>-0.44400000000000001</v>
      </c>
      <c r="LX43" s="55">
        <v>-0.27429999999999999</v>
      </c>
      <c r="LY43" s="55">
        <v>-0.36199999999999999</v>
      </c>
      <c r="LZ43" s="55">
        <v>-0.46110000000000001</v>
      </c>
      <c r="MA43" s="55">
        <v>-0.65739999999999998</v>
      </c>
      <c r="MB43" s="55">
        <v>-0.54169999999999996</v>
      </c>
      <c r="MC43" s="55">
        <v>-0.52649999999999997</v>
      </c>
      <c r="MD43" s="55">
        <v>-0.435</v>
      </c>
      <c r="ME43" s="55">
        <v>-0.31180000000000002</v>
      </c>
      <c r="MF43" s="55">
        <v>-0.55159999999999998</v>
      </c>
      <c r="MG43" s="55">
        <v>-0.53149999999999997</v>
      </c>
      <c r="MH43" s="55">
        <v>-0.54279999999999995</v>
      </c>
      <c r="MI43" s="55">
        <v>-0.58330000000000004</v>
      </c>
      <c r="MJ43" s="55">
        <v>-0.53190000000000004</v>
      </c>
      <c r="MK43" s="55">
        <v>-0.35830000000000001</v>
      </c>
      <c r="ML43" s="55">
        <v>-0.34200000000000003</v>
      </c>
      <c r="MM43" s="55">
        <v>-0.1094</v>
      </c>
      <c r="MN43" s="55">
        <v>-0.73450000000000004</v>
      </c>
      <c r="MO43" s="55">
        <v>-0.78680000000000005</v>
      </c>
      <c r="MP43" s="55">
        <v>-0.56369999999999998</v>
      </c>
      <c r="MQ43" s="55">
        <v>-0.33479999999999999</v>
      </c>
      <c r="MR43" s="55">
        <v>-0.2172</v>
      </c>
      <c r="MS43" s="55">
        <v>-0.29480000000000001</v>
      </c>
      <c r="MT43" s="55">
        <v>-0.6552</v>
      </c>
      <c r="MU43" s="55">
        <v>-0.66769999999999996</v>
      </c>
      <c r="MV43" s="55">
        <v>-0.71389999999999998</v>
      </c>
      <c r="MW43" s="55">
        <v>-0.5252</v>
      </c>
      <c r="MX43" s="55">
        <v>-0.45090000000000002</v>
      </c>
      <c r="MY43" s="55">
        <v>-0.58660000000000001</v>
      </c>
      <c r="MZ43" s="55">
        <v>-0.34589999999999999</v>
      </c>
      <c r="NA43" s="55">
        <v>-9.4399999999999998E-2</v>
      </c>
      <c r="NB43" s="55">
        <v>-0.4577</v>
      </c>
      <c r="NC43" s="55">
        <v>-0.23880000000000001</v>
      </c>
      <c r="ND43" s="55">
        <v>-0.26519999999999999</v>
      </c>
      <c r="NE43" s="55">
        <v>-0.37880000000000003</v>
      </c>
      <c r="NF43" s="55">
        <v>-0.45379999999999998</v>
      </c>
      <c r="NG43" s="55">
        <v>-0.3019</v>
      </c>
      <c r="NH43" s="55">
        <v>-0.31359999999999999</v>
      </c>
      <c r="NI43" s="55">
        <v>-0.29249999999999998</v>
      </c>
      <c r="NJ43" s="55">
        <v>-0.33200000000000002</v>
      </c>
      <c r="NK43" s="55">
        <v>-0.1363</v>
      </c>
      <c r="NL43" s="55">
        <v>-0.17710000000000001</v>
      </c>
      <c r="NM43" s="55">
        <v>-0.21440000000000001</v>
      </c>
      <c r="NN43" s="55">
        <v>-0.26960000000000001</v>
      </c>
      <c r="NO43" s="55">
        <v>-0.33160000000000001</v>
      </c>
      <c r="NP43" s="55">
        <v>-0.35709999999999997</v>
      </c>
      <c r="NQ43" s="54">
        <v>-0.4</v>
      </c>
      <c r="NR43" s="55">
        <v>-0.43519999999999998</v>
      </c>
      <c r="NS43" s="55">
        <v>-0.39029999999999998</v>
      </c>
      <c r="NT43" s="55">
        <v>-0.25430000000000003</v>
      </c>
      <c r="NU43" s="55">
        <v>-0.20399999999999999</v>
      </c>
      <c r="NV43" s="55">
        <v>8.9499999999999996E-2</v>
      </c>
      <c r="NW43" s="55">
        <v>-0.54249999999999998</v>
      </c>
      <c r="NX43" s="55">
        <v>-0.45419999999999999</v>
      </c>
      <c r="NY43" s="55">
        <v>-0.24160000000000001</v>
      </c>
      <c r="NZ43" s="55">
        <v>-0.31940000000000002</v>
      </c>
      <c r="OA43" s="55">
        <v>-0.18720000000000001</v>
      </c>
      <c r="OB43" s="55">
        <v>-0.16420000000000001</v>
      </c>
      <c r="OC43" s="55">
        <v>-0.36940000000000001</v>
      </c>
      <c r="OD43" s="55">
        <v>-0.40160000000000001</v>
      </c>
      <c r="OE43" s="55">
        <v>-0.53520000000000001</v>
      </c>
      <c r="OF43" s="55">
        <v>-0.12690000000000001</v>
      </c>
      <c r="OG43" s="55">
        <v>-0.3977</v>
      </c>
      <c r="OH43" s="55">
        <v>-0.12620000000000001</v>
      </c>
      <c r="OI43" s="55">
        <v>-0.12039999999999999</v>
      </c>
      <c r="OJ43" s="55">
        <v>-0.31740000000000002</v>
      </c>
      <c r="OK43" s="55">
        <v>-0.3009</v>
      </c>
      <c r="OL43" s="55">
        <v>-0.33350000000000002</v>
      </c>
      <c r="OM43" s="55">
        <v>-0.2407</v>
      </c>
      <c r="ON43" s="55">
        <v>-0.31059999999999999</v>
      </c>
      <c r="OO43" s="55">
        <v>-0.25919999999999999</v>
      </c>
      <c r="OP43" s="55">
        <v>-0.1976</v>
      </c>
      <c r="OQ43" s="55">
        <v>-0.45579999999999998</v>
      </c>
      <c r="OR43" s="55">
        <v>-0.45369999999999999</v>
      </c>
      <c r="OS43" s="55">
        <v>-0.37430000000000002</v>
      </c>
      <c r="OT43" s="55">
        <v>-0.31040000000000001</v>
      </c>
      <c r="OU43" s="54">
        <v>-0.36</v>
      </c>
      <c r="OV43" s="55">
        <v>-0.22009999999999999</v>
      </c>
      <c r="OW43" s="55">
        <v>-0.36849999999999999</v>
      </c>
      <c r="OX43" s="55">
        <v>9.9699999999999997E-2</v>
      </c>
      <c r="OY43" s="55">
        <v>-0.53410000000000002</v>
      </c>
      <c r="OZ43" s="55">
        <v>-0.3987</v>
      </c>
      <c r="PA43" s="55">
        <v>-0.32390000000000002</v>
      </c>
      <c r="PB43" s="55">
        <v>-0.30059999999999998</v>
      </c>
      <c r="PC43" s="55">
        <v>-0.21149999999999999</v>
      </c>
      <c r="PD43" s="55">
        <v>-0.1447</v>
      </c>
      <c r="PE43" s="55">
        <v>-0.40100000000000002</v>
      </c>
      <c r="PF43" s="55">
        <v>-0.60270000000000001</v>
      </c>
      <c r="PG43" s="55">
        <v>-0.53139999999999998</v>
      </c>
      <c r="PH43" s="55">
        <v>-0.37319999999999998</v>
      </c>
      <c r="PI43" s="55">
        <v>-0.45639999999999997</v>
      </c>
      <c r="PJ43" s="55">
        <v>-0.38900000000000001</v>
      </c>
      <c r="PK43" s="55">
        <v>-0.78459999999999996</v>
      </c>
      <c r="PL43" s="55">
        <v>-0.64029999999999998</v>
      </c>
      <c r="PM43" s="55">
        <v>-4.9099999999999998E-2</v>
      </c>
      <c r="PN43" s="55">
        <v>-0.14949999999999999</v>
      </c>
      <c r="PO43" s="55">
        <v>-0.18429999999999999</v>
      </c>
      <c r="PP43" s="55">
        <v>-0.29039999999999999</v>
      </c>
      <c r="PQ43" s="55">
        <v>-7.22E-2</v>
      </c>
      <c r="PR43" s="55">
        <v>1.8200000000000001E-2</v>
      </c>
      <c r="PS43" s="55">
        <v>-0.34770000000000001</v>
      </c>
      <c r="PT43" s="55">
        <v>-0.26979999999999998</v>
      </c>
      <c r="PU43" s="55">
        <v>-0.24160000000000001</v>
      </c>
      <c r="PV43" s="55">
        <v>-8.7400000000000005E-2</v>
      </c>
      <c r="PW43" s="55">
        <v>-0.23649999999999999</v>
      </c>
      <c r="PX43" s="55">
        <v>-7.9799999999999996E-2</v>
      </c>
      <c r="PY43" s="55">
        <v>-0.20630000000000001</v>
      </c>
      <c r="PZ43" s="55">
        <v>-0.18909999999999999</v>
      </c>
      <c r="QA43" s="55">
        <v>-0.39300000000000002</v>
      </c>
      <c r="QB43" s="55">
        <v>-0.31219999999999998</v>
      </c>
      <c r="QC43" s="55">
        <v>-0.32450000000000001</v>
      </c>
      <c r="QD43" s="55">
        <v>-0.2099</v>
      </c>
      <c r="QE43" s="55">
        <v>-0.14430000000000001</v>
      </c>
      <c r="QF43" s="55">
        <v>-0.25840000000000002</v>
      </c>
      <c r="QG43" s="55">
        <v>-0.34949999999999998</v>
      </c>
      <c r="QH43" s="55">
        <v>-0.4335</v>
      </c>
      <c r="QI43" s="55">
        <v>-0.24510000000000001</v>
      </c>
      <c r="QJ43" s="55">
        <v>-0.1358</v>
      </c>
      <c r="QK43" s="55">
        <v>-0.21629999999999999</v>
      </c>
      <c r="QL43" s="55">
        <v>-0.20219999999999999</v>
      </c>
      <c r="QM43" s="55">
        <v>-0.1968</v>
      </c>
      <c r="QN43" s="55">
        <v>-0.12470000000000001</v>
      </c>
      <c r="QO43" s="55">
        <v>-0.3276</v>
      </c>
      <c r="QP43" s="55">
        <v>-0.2064</v>
      </c>
      <c r="QQ43" s="55">
        <v>-0.15210000000000001</v>
      </c>
      <c r="QR43" s="55">
        <v>-0.1018</v>
      </c>
      <c r="QS43" s="55">
        <v>0.16969999999999999</v>
      </c>
      <c r="QT43" s="55">
        <v>0.18310000000000001</v>
      </c>
      <c r="QU43" s="55">
        <v>-0.29709999999999998</v>
      </c>
      <c r="QV43" s="55">
        <v>-0.36499999999999999</v>
      </c>
      <c r="QW43" s="55">
        <v>0.24560000000000001</v>
      </c>
      <c r="QX43" s="55">
        <v>0.221</v>
      </c>
      <c r="QY43" s="55">
        <v>0.21840000000000001</v>
      </c>
      <c r="QZ43" s="55">
        <v>1.5800000000000002E-2</v>
      </c>
      <c r="RA43" s="55">
        <v>4.9399999999999999E-2</v>
      </c>
      <c r="RB43" s="55">
        <v>0.35570000000000002</v>
      </c>
      <c r="RC43" s="55">
        <v>0.14829999999999999</v>
      </c>
      <c r="RD43" s="55">
        <v>-0.19120000000000001</v>
      </c>
      <c r="RE43" s="55">
        <v>9.74E-2</v>
      </c>
      <c r="RF43" s="55">
        <v>-5.2900000000000003E-2</v>
      </c>
      <c r="RG43" s="55">
        <v>-3.9600000000000003E-2</v>
      </c>
      <c r="RH43" s="55">
        <v>-3.8600000000000002E-2</v>
      </c>
      <c r="RI43" s="55">
        <v>-0.1794</v>
      </c>
      <c r="RJ43" s="55">
        <v>-0.32379999999999998</v>
      </c>
      <c r="RK43" s="55">
        <v>-7.0300000000000001E-2</v>
      </c>
      <c r="RL43" s="55">
        <v>-5.4399999999999997E-2</v>
      </c>
      <c r="RM43" s="55">
        <v>9.3899999999999997E-2</v>
      </c>
      <c r="RN43" s="55">
        <v>3.1600000000000003E-2</v>
      </c>
      <c r="RO43" s="55">
        <v>6.2899999999999998E-2</v>
      </c>
      <c r="RP43" s="55">
        <v>-0.39939999999999998</v>
      </c>
      <c r="RQ43" s="55">
        <v>-0.3357</v>
      </c>
      <c r="RR43" s="55">
        <v>-0.1042</v>
      </c>
      <c r="RS43" s="55">
        <v>6.7000000000000002E-3</v>
      </c>
      <c r="RT43" s="55">
        <v>0.17019999999999999</v>
      </c>
      <c r="RU43" s="55">
        <v>-1.03E-2</v>
      </c>
      <c r="RV43" s="55">
        <v>5.21E-2</v>
      </c>
      <c r="RW43" s="55">
        <v>0.43890000000000001</v>
      </c>
      <c r="RX43" s="55">
        <v>-0.11020000000000001</v>
      </c>
      <c r="RY43" s="55">
        <v>-4.4999999999999998E-2</v>
      </c>
      <c r="RZ43" s="55">
        <v>7.6499999999999999E-2</v>
      </c>
      <c r="SA43" s="55">
        <v>0.16370000000000001</v>
      </c>
      <c r="SB43" s="55">
        <v>-7.17E-2</v>
      </c>
      <c r="SC43" s="55">
        <v>0.1109</v>
      </c>
      <c r="SD43" s="55">
        <v>-0.1232</v>
      </c>
      <c r="SE43" s="55">
        <v>-0.36099999999999999</v>
      </c>
      <c r="SF43" s="55">
        <v>-0.60929999999999995</v>
      </c>
      <c r="SG43" s="55">
        <v>-0.18329999999999999</v>
      </c>
      <c r="SH43" s="55">
        <v>0.17280000000000001</v>
      </c>
      <c r="SI43" s="55">
        <v>-2.5100000000000001E-2</v>
      </c>
      <c r="SJ43" s="55">
        <v>5.6899999999999999E-2</v>
      </c>
      <c r="SK43" s="55">
        <v>-0.24660000000000001</v>
      </c>
      <c r="SL43" s="55">
        <v>0.27510000000000001</v>
      </c>
      <c r="SM43" s="55">
        <v>-9.4399999999999998E-2</v>
      </c>
      <c r="SN43" s="55">
        <v>8.7099999999999997E-2</v>
      </c>
      <c r="SO43" s="55">
        <v>0.11119999999999999</v>
      </c>
      <c r="SP43" s="55">
        <v>-2.3900000000000001E-2</v>
      </c>
      <c r="SQ43" s="55">
        <v>0.20979999999999999</v>
      </c>
      <c r="SR43" s="55">
        <v>-7.5200000000000003E-2</v>
      </c>
      <c r="SS43" s="55">
        <v>-0.22009999999999999</v>
      </c>
      <c r="ST43" s="55">
        <v>-6.6199999999999995E-2</v>
      </c>
      <c r="SU43" s="55">
        <v>2.4299999999999999E-2</v>
      </c>
      <c r="SV43" s="55">
        <v>0.1215</v>
      </c>
      <c r="SW43" s="55">
        <v>0.115</v>
      </c>
      <c r="SX43" s="55">
        <v>0.1166</v>
      </c>
      <c r="SY43" s="55">
        <v>-2.8000000000000001E-2</v>
      </c>
      <c r="SZ43" s="55">
        <v>-0.1754</v>
      </c>
      <c r="TA43" s="55">
        <v>-3.5700000000000003E-2</v>
      </c>
      <c r="TB43" s="55">
        <v>8.2299999999999998E-2</v>
      </c>
      <c r="TC43" s="55">
        <v>0.19520000000000001</v>
      </c>
      <c r="TD43" s="55">
        <v>1.2200000000000001E-2</v>
      </c>
      <c r="TE43" s="55">
        <v>0.13669999999999999</v>
      </c>
      <c r="TF43" s="55">
        <v>0.1328</v>
      </c>
      <c r="TG43" s="55">
        <v>-0.19020000000000001</v>
      </c>
      <c r="TH43" s="55">
        <v>3.0099999999999998E-2</v>
      </c>
      <c r="TI43" s="55">
        <v>0.18279999999999999</v>
      </c>
      <c r="TJ43" s="55">
        <v>1.1900000000000001E-2</v>
      </c>
      <c r="TK43" s="55">
        <v>4.1300000000000003E-2</v>
      </c>
      <c r="TL43" s="55">
        <v>8.1500000000000003E-2</v>
      </c>
      <c r="TM43" s="55">
        <v>-0.13789999999999999</v>
      </c>
      <c r="TN43" s="55">
        <v>-0.19989999999999999</v>
      </c>
      <c r="TO43" s="55">
        <v>-9.3299999999999994E-2</v>
      </c>
      <c r="TP43" s="55">
        <v>-2.1700000000000001E-2</v>
      </c>
      <c r="TQ43" s="55">
        <v>-6.9199999999999998E-2</v>
      </c>
      <c r="TR43" s="55">
        <v>6.6600000000000006E-2</v>
      </c>
      <c r="TS43" s="55">
        <v>8.7499999999999994E-2</v>
      </c>
      <c r="TT43" s="55">
        <v>-0.1794</v>
      </c>
      <c r="TU43" s="55">
        <v>-0.2949</v>
      </c>
      <c r="TV43" s="55">
        <v>-0.1182</v>
      </c>
      <c r="TW43" s="55">
        <v>8.2600000000000007E-2</v>
      </c>
      <c r="TX43" s="55">
        <v>3.9100000000000003E-2</v>
      </c>
      <c r="TY43" s="55">
        <v>-5.5100000000000003E-2</v>
      </c>
      <c r="TZ43" s="55">
        <v>5.0099999999999999E-2</v>
      </c>
      <c r="UA43" s="55">
        <v>-1.3299999999999999E-2</v>
      </c>
      <c r="UB43" s="55">
        <v>-5.8900000000000001E-2</v>
      </c>
      <c r="UC43" s="55">
        <v>1.67E-2</v>
      </c>
      <c r="UD43" s="55">
        <v>0.14580000000000001</v>
      </c>
      <c r="UE43" s="55">
        <v>-0.1103</v>
      </c>
      <c r="UF43" s="55">
        <v>-2.1000000000000001E-2</v>
      </c>
      <c r="UG43" s="55">
        <v>-0.1356</v>
      </c>
      <c r="UH43" s="55">
        <v>-0.2414</v>
      </c>
      <c r="UI43" s="55">
        <v>-0.1983</v>
      </c>
      <c r="UJ43" s="55">
        <v>3.8899999999999997E-2</v>
      </c>
      <c r="UK43" s="55">
        <v>0.1072</v>
      </c>
      <c r="UL43" s="55">
        <v>0.1449</v>
      </c>
      <c r="UM43" s="55">
        <v>7.3000000000000001E-3</v>
      </c>
      <c r="UN43" s="55">
        <v>-6.7999999999999996E-3</v>
      </c>
      <c r="UO43" s="55">
        <v>-0.31590000000000001</v>
      </c>
      <c r="UP43" s="55">
        <v>-0.3548</v>
      </c>
      <c r="UQ43" s="55">
        <v>-5.7299999999999997E-2</v>
      </c>
      <c r="UR43" s="55">
        <v>3.7499999999999999E-2</v>
      </c>
      <c r="US43" s="55">
        <v>0.28549999999999998</v>
      </c>
      <c r="UT43" s="55">
        <v>7.51E-2</v>
      </c>
      <c r="UU43" s="54">
        <v>0.13</v>
      </c>
      <c r="UV43" s="55">
        <v>0.41959999999999997</v>
      </c>
      <c r="UW43" s="55">
        <v>0.18210000000000001</v>
      </c>
      <c r="UX43" s="55">
        <v>-0.30259999999999998</v>
      </c>
      <c r="UY43" s="55">
        <v>-7.5499999999999998E-2</v>
      </c>
      <c r="UZ43" s="55">
        <v>-0.10680000000000001</v>
      </c>
      <c r="VA43" s="55">
        <v>7.6200000000000004E-2</v>
      </c>
      <c r="VB43" s="55">
        <v>0.1152</v>
      </c>
      <c r="VC43" s="55">
        <v>1.7299999999999999E-2</v>
      </c>
      <c r="VD43" s="55">
        <v>-0.3538</v>
      </c>
      <c r="VE43" s="55">
        <v>5.3999999999999999E-2</v>
      </c>
      <c r="VF43" s="55">
        <v>8.9499999999999996E-2</v>
      </c>
      <c r="VG43" s="55">
        <v>-2.29E-2</v>
      </c>
      <c r="VH43" s="55">
        <v>-7.1400000000000005E-2</v>
      </c>
      <c r="VI43" s="55">
        <v>9.4999999999999998E-3</v>
      </c>
      <c r="VJ43" s="55">
        <v>5.04E-2</v>
      </c>
      <c r="VK43" s="55">
        <v>-0.40089999999999998</v>
      </c>
      <c r="VL43" s="55">
        <v>-0.1104</v>
      </c>
      <c r="VM43" s="55">
        <v>-0.1105</v>
      </c>
      <c r="VN43" s="55">
        <v>8.1900000000000001E-2</v>
      </c>
      <c r="VO43" s="55">
        <v>-0.1229</v>
      </c>
      <c r="VP43" s="55">
        <v>-0.1137</v>
      </c>
      <c r="VQ43" s="55">
        <v>-0.11749999999999999</v>
      </c>
      <c r="VR43" s="55">
        <v>-0.28289999999999998</v>
      </c>
      <c r="VS43" s="55">
        <v>3.73E-2</v>
      </c>
      <c r="VT43" s="55">
        <v>0.1038</v>
      </c>
      <c r="VU43" s="55">
        <v>-1.6000000000000001E-3</v>
      </c>
      <c r="VV43" s="55">
        <v>-0.12640000000000001</v>
      </c>
      <c r="VW43" s="55">
        <v>-0.1439</v>
      </c>
      <c r="VX43" s="55">
        <v>-0.18790000000000001</v>
      </c>
      <c r="VY43" s="55">
        <v>-0.21099999999999999</v>
      </c>
      <c r="VZ43" s="55">
        <v>-0.185</v>
      </c>
      <c r="WA43" s="55">
        <v>-4.8500000000000001E-2</v>
      </c>
      <c r="WB43" s="55">
        <v>-4.87E-2</v>
      </c>
      <c r="WC43" s="55">
        <v>-5.9799999999999999E-2</v>
      </c>
      <c r="WD43" s="55">
        <v>-0.17430000000000001</v>
      </c>
      <c r="WE43" s="55">
        <v>-0.36780000000000002</v>
      </c>
      <c r="WF43" s="55">
        <v>-0.25559999999999999</v>
      </c>
      <c r="WG43" s="55">
        <v>-4.2599999999999999E-2</v>
      </c>
      <c r="WH43" s="55">
        <v>0.31080000000000002</v>
      </c>
      <c r="WI43" s="55">
        <v>5.8000000000000003E-2</v>
      </c>
      <c r="WJ43" s="55">
        <v>8.5099999999999995E-2</v>
      </c>
      <c r="WK43" s="55">
        <v>-6.6400000000000001E-2</v>
      </c>
      <c r="WL43" s="55">
        <v>-0.1991</v>
      </c>
      <c r="WM43" s="55">
        <v>-0.2485</v>
      </c>
      <c r="WN43" s="55">
        <v>-0.1212</v>
      </c>
      <c r="WO43" s="55">
        <v>0.1704</v>
      </c>
      <c r="WP43" s="55">
        <v>2.5700000000000001E-2</v>
      </c>
      <c r="WQ43" s="55">
        <v>0.12520000000000001</v>
      </c>
      <c r="WR43" s="55">
        <v>-3.1099999999999999E-2</v>
      </c>
      <c r="WS43" s="55">
        <v>0.27860000000000001</v>
      </c>
      <c r="WT43" s="55">
        <v>-0.25829999999999997</v>
      </c>
      <c r="WU43" s="55">
        <v>6.83E-2</v>
      </c>
      <c r="WV43" s="55">
        <v>0.1176</v>
      </c>
      <c r="WW43" s="55">
        <v>0.45469999999999999</v>
      </c>
      <c r="WX43" s="55">
        <v>1.5100000000000001E-2</v>
      </c>
      <c r="WY43" s="55">
        <v>-0.29089999999999999</v>
      </c>
      <c r="WZ43" s="55">
        <v>-0.18690000000000001</v>
      </c>
      <c r="XA43" s="55">
        <v>-0.39750000000000002</v>
      </c>
      <c r="XB43" s="55">
        <v>-0.15049999999999999</v>
      </c>
      <c r="XC43" s="55">
        <v>-0.1069</v>
      </c>
      <c r="XD43" s="55">
        <v>9.5100000000000004E-2</v>
      </c>
      <c r="XE43" s="55">
        <v>4.07E-2</v>
      </c>
      <c r="XF43" s="55">
        <v>-4.9099999999999998E-2</v>
      </c>
      <c r="XG43" s="55">
        <v>-0.2248</v>
      </c>
      <c r="XH43" s="55">
        <v>-0.6421</v>
      </c>
      <c r="XI43" s="55">
        <v>-2.64E-2</v>
      </c>
      <c r="XJ43" s="55">
        <v>0.105</v>
      </c>
      <c r="XK43" s="55">
        <v>0.25900000000000001</v>
      </c>
      <c r="XL43" s="55">
        <v>-0.1321</v>
      </c>
      <c r="XM43" s="55">
        <v>6.1400000000000003E-2</v>
      </c>
      <c r="XN43" s="55">
        <v>0.33779999999999999</v>
      </c>
      <c r="XO43" s="55">
        <v>-0.44059999999999999</v>
      </c>
      <c r="XP43" s="55">
        <v>-8.1600000000000006E-2</v>
      </c>
      <c r="XQ43" s="55">
        <v>3.7100000000000001E-2</v>
      </c>
      <c r="XR43" s="55">
        <v>-4.3E-3</v>
      </c>
      <c r="XS43" s="55">
        <v>1.6199999999999999E-2</v>
      </c>
      <c r="XT43" s="55">
        <v>4.2799999999999998E-2</v>
      </c>
      <c r="XU43" s="55">
        <v>0.48370000000000002</v>
      </c>
      <c r="XV43" s="55">
        <v>-0.37080000000000002</v>
      </c>
      <c r="XW43" s="55">
        <v>-5.2400000000000002E-2</v>
      </c>
      <c r="XX43" s="55">
        <v>-9.2999999999999992E-3</v>
      </c>
      <c r="XY43" s="55">
        <v>-0.29830000000000001</v>
      </c>
      <c r="XZ43" s="55">
        <v>-7.5700000000000003E-2</v>
      </c>
      <c r="YA43" s="55">
        <v>-0.10050000000000001</v>
      </c>
      <c r="YB43" s="55">
        <v>0.53269999999999995</v>
      </c>
      <c r="YC43" s="55">
        <v>1.3552</v>
      </c>
      <c r="YD43" s="55">
        <v>0.1133</v>
      </c>
      <c r="YE43" s="55">
        <v>-6.8400000000000002E-2</v>
      </c>
      <c r="YF43" s="55">
        <v>-0.10050000000000001</v>
      </c>
      <c r="YG43" s="55">
        <v>8.6499999999999994E-2</v>
      </c>
      <c r="YH43" s="55">
        <v>1.8E-3</v>
      </c>
      <c r="YI43" s="55">
        <v>0.1598</v>
      </c>
      <c r="YJ43" s="55">
        <v>-0.2437</v>
      </c>
      <c r="YK43" s="55">
        <v>-0.15379999999999999</v>
      </c>
    </row>
    <row r="44" spans="1:661" x14ac:dyDescent="0.35">
      <c r="A44" s="66" t="s">
        <v>26</v>
      </c>
      <c r="B44" s="66" t="s">
        <v>52</v>
      </c>
      <c r="C44" s="54">
        <v>0.03</v>
      </c>
      <c r="D44" s="54">
        <v>0.7</v>
      </c>
      <c r="E44" s="54">
        <v>-0.04</v>
      </c>
      <c r="F44" s="54">
        <v>-0.02</v>
      </c>
      <c r="G44" s="54">
        <v>0.03</v>
      </c>
      <c r="H44" s="54">
        <v>0.12</v>
      </c>
      <c r="I44" s="54">
        <v>0.06</v>
      </c>
      <c r="J44" s="54">
        <v>-7.0000000000000007E-2</v>
      </c>
      <c r="K44" s="54">
        <v>-0.09</v>
      </c>
      <c r="L44" s="54">
        <v>-0.08</v>
      </c>
      <c r="M44" s="54">
        <v>0.01</v>
      </c>
      <c r="N44" s="54">
        <v>0.03</v>
      </c>
      <c r="O44" s="54">
        <v>0.1</v>
      </c>
      <c r="P44" s="54">
        <v>-0.05</v>
      </c>
      <c r="Q44" s="54">
        <v>-0.12</v>
      </c>
      <c r="R44" s="54">
        <v>-0.02</v>
      </c>
      <c r="S44" s="54">
        <v>-0.04</v>
      </c>
      <c r="T44" s="54">
        <v>-0.16</v>
      </c>
      <c r="U44" s="54">
        <v>-0.06</v>
      </c>
      <c r="V44" s="54">
        <v>0.1</v>
      </c>
      <c r="W44" s="54">
        <v>0.12</v>
      </c>
      <c r="X44" s="54">
        <v>-0.04</v>
      </c>
      <c r="Y44" s="54">
        <v>-0.14000000000000001</v>
      </c>
      <c r="Z44" s="54">
        <v>-0.26</v>
      </c>
      <c r="AA44" s="54">
        <v>-0.4</v>
      </c>
      <c r="AB44" s="54">
        <v>-0.44</v>
      </c>
      <c r="AC44" s="54">
        <v>-0.56000000000000005</v>
      </c>
      <c r="AD44" s="54">
        <v>-0.72</v>
      </c>
      <c r="AE44" s="54">
        <v>-1</v>
      </c>
      <c r="AF44" s="54">
        <v>-1</v>
      </c>
      <c r="AG44" s="54">
        <v>-1</v>
      </c>
      <c r="AH44" s="54">
        <v>-1</v>
      </c>
      <c r="AI44" s="54">
        <v>-1</v>
      </c>
      <c r="AJ44" s="54">
        <v>-1</v>
      </c>
      <c r="AK44" s="54">
        <v>-1</v>
      </c>
      <c r="AL44" s="54">
        <v>-1</v>
      </c>
      <c r="AM44" s="54">
        <v>-1</v>
      </c>
      <c r="AN44" s="54">
        <v>-1</v>
      </c>
      <c r="AO44" s="54">
        <v>-1</v>
      </c>
      <c r="AP44" s="54">
        <v>-1</v>
      </c>
      <c r="AQ44" s="54">
        <v>-1</v>
      </c>
      <c r="AR44" s="54">
        <v>-1</v>
      </c>
      <c r="AS44" s="54">
        <v>-1</v>
      </c>
      <c r="AT44" s="54">
        <v>-1</v>
      </c>
      <c r="AU44" s="54">
        <v>-1</v>
      </c>
      <c r="AV44" s="54">
        <v>-1</v>
      </c>
      <c r="AW44" s="54">
        <v>-1</v>
      </c>
      <c r="AX44" s="54">
        <v>-1</v>
      </c>
      <c r="AY44" s="54">
        <v>-1</v>
      </c>
      <c r="AZ44" s="54">
        <v>-1</v>
      </c>
      <c r="BA44" s="54">
        <v>-1</v>
      </c>
      <c r="BB44" s="54">
        <v>-1</v>
      </c>
      <c r="BC44" s="54">
        <v>-1</v>
      </c>
      <c r="BD44" s="54">
        <v>-1</v>
      </c>
      <c r="BE44" s="54">
        <v>-1</v>
      </c>
      <c r="BF44" s="54">
        <v>-1</v>
      </c>
      <c r="BG44" s="54">
        <v>-1</v>
      </c>
      <c r="BH44" s="54">
        <v>-1</v>
      </c>
      <c r="BI44" s="54">
        <v>-1</v>
      </c>
      <c r="BJ44" s="54">
        <v>-1</v>
      </c>
      <c r="BK44" s="54">
        <v>-1</v>
      </c>
      <c r="BL44" s="54">
        <v>-1</v>
      </c>
      <c r="BM44" s="54">
        <v>-1</v>
      </c>
      <c r="BN44" s="54">
        <v>-1</v>
      </c>
      <c r="BO44" s="54">
        <v>-1</v>
      </c>
      <c r="BP44" s="54">
        <v>-1</v>
      </c>
      <c r="BQ44" s="54">
        <v>-1</v>
      </c>
      <c r="BR44" s="54">
        <v>-1</v>
      </c>
      <c r="BS44" s="54">
        <v>-1</v>
      </c>
      <c r="BT44" s="54">
        <v>-1</v>
      </c>
      <c r="BU44" s="54">
        <v>-1</v>
      </c>
      <c r="BV44" s="54">
        <v>-1</v>
      </c>
      <c r="BW44" s="54">
        <v>-1</v>
      </c>
      <c r="BX44" s="54">
        <v>-1</v>
      </c>
      <c r="BY44" s="54">
        <v>-1</v>
      </c>
      <c r="BZ44" s="54">
        <v>-1</v>
      </c>
      <c r="CA44" s="54">
        <v>-1</v>
      </c>
      <c r="CB44" s="54">
        <v>-1</v>
      </c>
      <c r="CC44" s="54">
        <v>-1</v>
      </c>
      <c r="CD44" s="54">
        <v>-1</v>
      </c>
      <c r="CE44" s="54">
        <v>-1</v>
      </c>
      <c r="CF44" s="54">
        <v>-1</v>
      </c>
      <c r="CG44" s="54">
        <v>-1</v>
      </c>
      <c r="CH44" s="55">
        <v>-0.99929999999999997</v>
      </c>
      <c r="CI44" s="55">
        <v>-0.99819999999999998</v>
      </c>
      <c r="CJ44" s="55">
        <v>-0.99870000000000003</v>
      </c>
      <c r="CK44" s="55">
        <v>-0.99880000000000002</v>
      </c>
      <c r="CL44" s="55">
        <v>-0.99850000000000005</v>
      </c>
      <c r="CM44" s="55">
        <v>-0.99770000000000003</v>
      </c>
      <c r="CN44" s="55">
        <v>-0.99860000000000004</v>
      </c>
      <c r="CO44" s="55">
        <v>-0.99150000000000005</v>
      </c>
      <c r="CP44" s="55">
        <v>-0.99039999999999995</v>
      </c>
      <c r="CQ44" s="55">
        <v>-0.9889</v>
      </c>
      <c r="CR44" s="55">
        <v>-0.98719999999999997</v>
      </c>
      <c r="CS44" s="55">
        <v>-0.99109999999999998</v>
      </c>
      <c r="CT44" s="55">
        <v>-0.98370000000000002</v>
      </c>
      <c r="CU44" s="55">
        <v>-0.98729999999999996</v>
      </c>
      <c r="CV44" s="55">
        <v>-0.99960000000000004</v>
      </c>
      <c r="CW44" s="55">
        <v>-0.99180000000000001</v>
      </c>
      <c r="CX44" s="55">
        <v>-0.99299999999999999</v>
      </c>
      <c r="CY44" s="55">
        <v>-0.98419999999999996</v>
      </c>
      <c r="CZ44" s="55">
        <v>-0.98970000000000002</v>
      </c>
      <c r="DA44" s="55">
        <v>-0.97660000000000002</v>
      </c>
      <c r="DB44" s="55">
        <v>-0.97870000000000001</v>
      </c>
      <c r="DC44" s="55">
        <v>-0.99150000000000005</v>
      </c>
      <c r="DD44" s="55">
        <v>-0.99280000000000002</v>
      </c>
      <c r="DE44" s="55">
        <v>-0.99050000000000005</v>
      </c>
      <c r="DF44" s="55">
        <v>-0.99319999999999997</v>
      </c>
      <c r="DG44" s="55">
        <v>-0.99139999999999995</v>
      </c>
      <c r="DH44" s="55">
        <v>-0.9879</v>
      </c>
      <c r="DI44" s="55">
        <v>-0.9798</v>
      </c>
      <c r="DJ44" s="55">
        <v>-0.99680000000000002</v>
      </c>
      <c r="DK44" s="55">
        <v>-0.99509999999999998</v>
      </c>
      <c r="DL44" s="55">
        <v>-0.9929</v>
      </c>
      <c r="DM44" s="55">
        <v>-0.99470000000000003</v>
      </c>
      <c r="DN44" s="55">
        <v>-0.99639999999999995</v>
      </c>
      <c r="DO44" s="55">
        <v>-0.98609999999999998</v>
      </c>
      <c r="DP44" s="55">
        <v>-0.99170000000000003</v>
      </c>
      <c r="DQ44" s="55">
        <v>-0.4577</v>
      </c>
      <c r="DR44" s="55">
        <v>-0.55549999999999999</v>
      </c>
      <c r="DS44" s="55">
        <v>-0.61880000000000002</v>
      </c>
      <c r="DT44" s="55">
        <v>-0.62080000000000002</v>
      </c>
      <c r="DU44" s="55">
        <v>-0.60940000000000005</v>
      </c>
      <c r="DV44" s="55">
        <v>-0.64559999999999995</v>
      </c>
      <c r="DW44" s="55">
        <v>-0.43530000000000002</v>
      </c>
      <c r="DX44" s="55">
        <v>-0.57799999999999996</v>
      </c>
      <c r="DY44" s="55">
        <v>-0.56979999999999997</v>
      </c>
      <c r="DZ44" s="55">
        <v>-0.5363</v>
      </c>
      <c r="EA44" s="55">
        <v>-0.5071</v>
      </c>
      <c r="EB44" s="55">
        <v>-0.48570000000000002</v>
      </c>
      <c r="EC44" s="55">
        <v>-0.61550000000000005</v>
      </c>
      <c r="ED44" s="55">
        <v>-0.57769999999999999</v>
      </c>
      <c r="EE44" s="55">
        <v>-0.46899999999999997</v>
      </c>
      <c r="EF44" s="55">
        <v>-0.5534</v>
      </c>
      <c r="EG44" s="55">
        <v>-0.64610000000000001</v>
      </c>
      <c r="EH44" s="54">
        <v>-0.28000000000000003</v>
      </c>
      <c r="EI44" s="55">
        <v>-0.53610000000000002</v>
      </c>
      <c r="EJ44" s="55">
        <v>-0.68359999999999999</v>
      </c>
      <c r="EK44" s="55">
        <v>-0.54710000000000003</v>
      </c>
      <c r="EL44" s="55">
        <v>-0.66979999999999995</v>
      </c>
      <c r="EM44" s="55">
        <v>-0.43959999999999999</v>
      </c>
      <c r="EN44" s="55">
        <v>-0.4708</v>
      </c>
      <c r="EO44" s="55">
        <v>-0.2944</v>
      </c>
      <c r="EP44" s="55">
        <v>-0.89029999999999998</v>
      </c>
      <c r="EQ44" s="55">
        <v>-0.55759999999999998</v>
      </c>
      <c r="ER44" s="55">
        <v>-0.48299999999999998</v>
      </c>
      <c r="ES44" s="55">
        <v>-0.45479999999999998</v>
      </c>
      <c r="ET44" s="55">
        <v>-0.37490000000000001</v>
      </c>
      <c r="EU44" s="55">
        <v>-0.35560000000000003</v>
      </c>
      <c r="EV44" s="55">
        <v>-0.28120000000000001</v>
      </c>
      <c r="EW44" s="55">
        <v>-0.45500000000000002</v>
      </c>
      <c r="EX44" s="55">
        <v>-0.49099999999999999</v>
      </c>
      <c r="EY44" s="55">
        <v>-0.56059999999999999</v>
      </c>
      <c r="EZ44" s="55">
        <v>-0.51119999999999999</v>
      </c>
      <c r="FA44" s="55">
        <v>-0.42520000000000002</v>
      </c>
      <c r="FB44" s="55">
        <v>-0.59909999999999997</v>
      </c>
      <c r="FC44" s="55">
        <v>-0.50339999999999996</v>
      </c>
      <c r="FD44" s="55">
        <v>-0.52700000000000002</v>
      </c>
      <c r="FE44" s="55">
        <v>-0.46160000000000001</v>
      </c>
      <c r="FF44" s="55">
        <v>-0.47449999999999998</v>
      </c>
      <c r="FG44" s="55">
        <v>-0.41110000000000002</v>
      </c>
      <c r="FH44" s="55">
        <v>-0.499</v>
      </c>
      <c r="FI44" s="55">
        <v>-0.34150000000000003</v>
      </c>
      <c r="FJ44" s="55">
        <v>-0.37290000000000001</v>
      </c>
      <c r="FK44" s="55">
        <v>-0.47239999999999999</v>
      </c>
      <c r="FL44" s="55">
        <v>-0.4481</v>
      </c>
      <c r="FM44" s="55">
        <v>-0.4839</v>
      </c>
      <c r="FN44" s="55">
        <v>-0.3926</v>
      </c>
      <c r="FO44" s="55">
        <v>-0.81540000000000001</v>
      </c>
      <c r="FP44" s="55">
        <v>-0.29330000000000001</v>
      </c>
      <c r="FQ44" s="55">
        <v>-0.40100000000000002</v>
      </c>
      <c r="FR44" s="55">
        <v>-0.5595</v>
      </c>
      <c r="FS44" s="55">
        <v>-0.4123</v>
      </c>
      <c r="FT44" s="55">
        <v>-0.374</v>
      </c>
      <c r="FU44" s="55">
        <v>-0.40310000000000001</v>
      </c>
      <c r="FV44" s="55">
        <v>-0.31140000000000001</v>
      </c>
      <c r="FW44" s="55">
        <v>-0.47349999999999998</v>
      </c>
      <c r="FX44" s="55">
        <v>-0.46500000000000002</v>
      </c>
      <c r="FY44" s="55">
        <v>-0.33510000000000001</v>
      </c>
      <c r="FZ44" s="55">
        <v>-0.37969999999999998</v>
      </c>
      <c r="GA44" s="55">
        <v>-0.67010000000000003</v>
      </c>
      <c r="GB44" s="55">
        <v>-0.35239999999999999</v>
      </c>
      <c r="GC44" s="55">
        <v>-0.28299999999999997</v>
      </c>
      <c r="GD44" s="55">
        <v>-0.38290000000000002</v>
      </c>
      <c r="GE44" s="55">
        <v>-0.17630000000000001</v>
      </c>
      <c r="GF44" s="55">
        <v>-0.26750000000000002</v>
      </c>
      <c r="GG44" s="55">
        <v>-0.34510000000000002</v>
      </c>
      <c r="GH44" s="55">
        <v>-0.3926</v>
      </c>
      <c r="GI44" s="55">
        <v>-0.26900000000000002</v>
      </c>
      <c r="GJ44" s="55">
        <v>-0.34970000000000001</v>
      </c>
      <c r="GK44" s="55">
        <v>-0.10970000000000001</v>
      </c>
      <c r="GL44" s="55">
        <v>-0.32800000000000001</v>
      </c>
      <c r="GM44" s="55">
        <v>-0.46679999999999999</v>
      </c>
      <c r="GN44" s="55">
        <v>-0.47960000000000003</v>
      </c>
      <c r="GO44" s="55">
        <v>-0.33069999999999999</v>
      </c>
      <c r="GP44" s="55">
        <v>-0.41049999999999998</v>
      </c>
      <c r="GQ44" s="55">
        <v>9.1600000000000001E-2</v>
      </c>
      <c r="GR44" s="55">
        <v>-5.1700000000000003E-2</v>
      </c>
      <c r="GS44" s="55">
        <v>-0.1003</v>
      </c>
      <c r="GT44" s="55">
        <v>0.12429999999999999</v>
      </c>
      <c r="GU44" s="55">
        <v>-0.21709999999999999</v>
      </c>
      <c r="GV44" s="55">
        <v>0.27139999999999997</v>
      </c>
      <c r="GW44" s="55">
        <v>0.90539999999999998</v>
      </c>
      <c r="GX44" s="55">
        <v>-0.1535</v>
      </c>
      <c r="GY44" s="55">
        <v>-0.2392</v>
      </c>
      <c r="GZ44" s="55">
        <v>-0.25940000000000002</v>
      </c>
      <c r="HA44" s="55">
        <v>-0.16209999999999999</v>
      </c>
      <c r="HB44" s="55">
        <v>-0.14069999999999999</v>
      </c>
      <c r="HC44" s="55">
        <v>-0.1641</v>
      </c>
      <c r="HD44" s="55">
        <v>-3.1699999999999999E-2</v>
      </c>
      <c r="HE44" s="55">
        <v>-0.16350000000000001</v>
      </c>
      <c r="HF44" s="55">
        <v>-0.1144</v>
      </c>
      <c r="HG44" s="55">
        <v>-5.5300000000000002E-2</v>
      </c>
      <c r="HH44" s="55">
        <v>-0.17680000000000001</v>
      </c>
      <c r="HI44" s="55">
        <v>-0.20660000000000001</v>
      </c>
      <c r="HJ44" s="55">
        <v>-0.1762</v>
      </c>
      <c r="HK44" s="55">
        <v>-0.1719</v>
      </c>
      <c r="HL44" s="55">
        <v>-0.19400000000000001</v>
      </c>
      <c r="HM44" s="55">
        <v>-3.6700000000000003E-2</v>
      </c>
      <c r="HN44" s="55">
        <v>-4.9000000000000002E-2</v>
      </c>
      <c r="HO44" s="55">
        <v>-5.9900000000000002E-2</v>
      </c>
      <c r="HP44" s="55">
        <v>-0.14369999999999999</v>
      </c>
      <c r="HQ44" s="55">
        <v>-0.10059999999999999</v>
      </c>
      <c r="HR44" s="55">
        <v>-4.3499999999999997E-2</v>
      </c>
      <c r="HS44" s="55">
        <v>-0.38819999999999999</v>
      </c>
      <c r="HT44" s="55">
        <v>-0.14829999999999999</v>
      </c>
      <c r="HU44" s="55">
        <v>0.1681</v>
      </c>
      <c r="HV44" s="55">
        <v>-0.1343</v>
      </c>
      <c r="HW44" s="55">
        <v>-0.11890000000000001</v>
      </c>
      <c r="HX44" s="55">
        <v>-7.2700000000000001E-2</v>
      </c>
      <c r="HY44" s="55">
        <v>5.67E-2</v>
      </c>
      <c r="HZ44" s="55">
        <v>-0.12809999999999999</v>
      </c>
      <c r="IA44" s="55">
        <v>-1.6400000000000001E-2</v>
      </c>
      <c r="IB44" s="55">
        <v>-2.29E-2</v>
      </c>
      <c r="IC44" s="55">
        <v>-0.10100000000000001</v>
      </c>
      <c r="ID44" s="55">
        <v>-0.10059999999999999</v>
      </c>
      <c r="IE44" s="55">
        <v>-0.26469999999999999</v>
      </c>
      <c r="IF44" s="55">
        <v>-0.49869999999999998</v>
      </c>
      <c r="IG44" s="55">
        <v>-0.4274</v>
      </c>
      <c r="IH44" s="55">
        <v>6.2600000000000003E-2</v>
      </c>
      <c r="II44" s="55">
        <v>6.88E-2</v>
      </c>
      <c r="IJ44" s="55">
        <v>-0.39760000000000001</v>
      </c>
      <c r="IK44" s="55">
        <v>-0.13420000000000001</v>
      </c>
      <c r="IL44" s="55">
        <v>-5.3499999999999999E-2</v>
      </c>
      <c r="IM44" s="55">
        <v>-0.25530000000000003</v>
      </c>
      <c r="IN44" s="55">
        <v>-0.27560000000000001</v>
      </c>
      <c r="IO44" s="55">
        <v>-0.2155</v>
      </c>
      <c r="IP44" s="55">
        <v>-0.16919999999999999</v>
      </c>
      <c r="IQ44" s="55">
        <v>-8.1100000000000005E-2</v>
      </c>
      <c r="IR44" s="55">
        <v>-8.5900000000000004E-2</v>
      </c>
      <c r="IS44" s="55">
        <v>-0.13450000000000001</v>
      </c>
      <c r="IT44" s="55">
        <v>-0.36759999999999998</v>
      </c>
      <c r="IU44" s="55">
        <v>-0.28389999999999999</v>
      </c>
      <c r="IV44" s="55">
        <v>-0.22950000000000001</v>
      </c>
      <c r="IW44" s="55">
        <v>-0.21590000000000001</v>
      </c>
      <c r="IX44" s="55">
        <v>-0.38279999999999997</v>
      </c>
      <c r="IY44" s="55">
        <v>-0.51249999999999996</v>
      </c>
      <c r="IZ44" s="55">
        <v>-0.40479999999999999</v>
      </c>
      <c r="JA44" s="55">
        <v>-0.34760000000000002</v>
      </c>
      <c r="JB44" s="55">
        <v>-0.41349999999999998</v>
      </c>
      <c r="JC44" s="55">
        <v>-0.32300000000000001</v>
      </c>
      <c r="JD44" s="55">
        <v>-8.9599999999999999E-2</v>
      </c>
      <c r="JE44" s="55">
        <v>-6.6699999999999995E-2</v>
      </c>
      <c r="JF44" s="55">
        <v>-8.2500000000000004E-2</v>
      </c>
      <c r="JG44" s="55">
        <v>-2.2800000000000001E-2</v>
      </c>
      <c r="JH44" s="55">
        <v>-0.27939999999999998</v>
      </c>
      <c r="JI44" s="55">
        <v>-9.7999999999999997E-3</v>
      </c>
      <c r="JJ44" s="55">
        <v>-0.31869999999999998</v>
      </c>
      <c r="JK44" s="55">
        <v>-0.44819999999999999</v>
      </c>
      <c r="JL44" s="55">
        <v>-0.40289999999999998</v>
      </c>
      <c r="JM44" s="55">
        <v>-0.32290000000000002</v>
      </c>
      <c r="JN44" s="55">
        <v>-0.3982</v>
      </c>
      <c r="JO44" s="55">
        <v>-0.46479999999999999</v>
      </c>
      <c r="JP44" s="55">
        <v>-0.58189999999999997</v>
      </c>
      <c r="JQ44" s="55">
        <v>-0.56040000000000001</v>
      </c>
      <c r="JR44" s="55">
        <v>-0.48220000000000002</v>
      </c>
      <c r="JS44" s="55">
        <v>-0.37340000000000001</v>
      </c>
      <c r="JT44" s="55">
        <v>-0.3508</v>
      </c>
      <c r="JU44" s="55">
        <v>-0.41770000000000002</v>
      </c>
      <c r="JV44" s="55">
        <v>-0.54700000000000004</v>
      </c>
      <c r="JW44" s="55">
        <v>-0.49669999999999997</v>
      </c>
      <c r="JX44" s="55">
        <v>-0.51270000000000004</v>
      </c>
      <c r="JY44" s="55">
        <v>-0.66259999999999997</v>
      </c>
      <c r="JZ44" s="55">
        <v>-0.51900000000000002</v>
      </c>
      <c r="KA44" s="55">
        <v>-0.41949999999999998</v>
      </c>
      <c r="KB44" s="55">
        <v>-4.3200000000000002E-2</v>
      </c>
      <c r="KC44" s="55">
        <v>-0.31950000000000001</v>
      </c>
      <c r="KD44" s="55">
        <v>-0.56850000000000001</v>
      </c>
      <c r="KE44" s="55">
        <v>-0.58930000000000005</v>
      </c>
      <c r="KF44" s="55">
        <v>-0.53269999999999995</v>
      </c>
      <c r="KG44" s="55">
        <v>-0.55200000000000005</v>
      </c>
      <c r="KH44" s="55">
        <v>-0.52090000000000003</v>
      </c>
      <c r="KI44" s="55">
        <v>-0.52539999999999998</v>
      </c>
      <c r="KJ44" s="55">
        <v>-0.65549999999999997</v>
      </c>
      <c r="KK44" s="55">
        <v>-0.69140000000000001</v>
      </c>
      <c r="KL44" s="55">
        <v>-0.67700000000000005</v>
      </c>
      <c r="KM44" s="55">
        <v>-0.63780000000000003</v>
      </c>
      <c r="KN44" s="55">
        <v>-0.50039999999999996</v>
      </c>
      <c r="KO44" s="55">
        <v>-0.42370000000000002</v>
      </c>
      <c r="KP44" s="55">
        <v>-0.41160000000000002</v>
      </c>
      <c r="KQ44" s="55">
        <v>-0.7198</v>
      </c>
      <c r="KR44" s="55">
        <v>-0.60289999999999999</v>
      </c>
      <c r="KS44" s="55">
        <v>-0.89349999999999996</v>
      </c>
      <c r="KT44" s="55">
        <v>-0.77659999999999996</v>
      </c>
      <c r="KU44" s="55">
        <v>-0.56710000000000005</v>
      </c>
      <c r="KV44" s="55">
        <v>-0.42809999999999998</v>
      </c>
      <c r="KW44" s="55">
        <v>-0.51719999999999999</v>
      </c>
      <c r="KX44" s="55">
        <v>-0.6875</v>
      </c>
      <c r="KY44" s="55">
        <v>-0.7077</v>
      </c>
      <c r="KZ44" s="55">
        <v>6.0999999999999999E-2</v>
      </c>
      <c r="LA44" s="55">
        <v>-0.35199999999999998</v>
      </c>
      <c r="LB44" s="54">
        <v>-0.88</v>
      </c>
      <c r="LC44" s="55">
        <v>-0.55049999999999999</v>
      </c>
      <c r="LD44" s="55">
        <v>-0.39129999999999998</v>
      </c>
      <c r="LE44" s="55">
        <v>-0.46879999999999999</v>
      </c>
      <c r="LF44" s="55">
        <v>-0.7399</v>
      </c>
      <c r="LG44" s="55">
        <v>-1.21E-2</v>
      </c>
      <c r="LH44" s="55">
        <v>1.1091</v>
      </c>
      <c r="LI44" s="55">
        <v>-0.49640000000000001</v>
      </c>
      <c r="LJ44" s="55">
        <v>-0.31080000000000002</v>
      </c>
      <c r="LK44" s="55">
        <v>-0.4027</v>
      </c>
      <c r="LL44" s="55">
        <v>-0.36820000000000003</v>
      </c>
      <c r="LM44" s="55">
        <v>-0.42820000000000003</v>
      </c>
      <c r="LN44" s="55">
        <v>-0.41849999999999998</v>
      </c>
      <c r="LO44" s="54">
        <v>-0.37</v>
      </c>
      <c r="LP44" s="55">
        <v>-0.43659999999999999</v>
      </c>
      <c r="LQ44" s="55">
        <v>-0.42570000000000002</v>
      </c>
      <c r="LR44" s="55">
        <v>-0.36170000000000002</v>
      </c>
      <c r="LS44" s="55">
        <v>-0.43340000000000001</v>
      </c>
      <c r="LT44" s="55">
        <v>-0.44280000000000003</v>
      </c>
      <c r="LU44" s="55">
        <v>-0.4602</v>
      </c>
      <c r="LV44" s="55">
        <v>-0.36230000000000001</v>
      </c>
      <c r="LW44" s="55">
        <v>-0.37930000000000003</v>
      </c>
      <c r="LX44" s="55">
        <v>-5.2299999999999999E-2</v>
      </c>
      <c r="LY44" s="55">
        <v>-0.29189999999999999</v>
      </c>
      <c r="LZ44" s="55">
        <v>-0.29210000000000003</v>
      </c>
      <c r="MA44" s="55">
        <v>-0.41510000000000002</v>
      </c>
      <c r="MB44" s="55">
        <v>-0.4128</v>
      </c>
      <c r="MC44" s="55">
        <v>-0.3619</v>
      </c>
      <c r="MD44" s="55">
        <v>-0.37019999999999997</v>
      </c>
      <c r="ME44" s="55">
        <v>-0.33079999999999998</v>
      </c>
      <c r="MF44" s="55">
        <v>-0.44169999999999998</v>
      </c>
      <c r="MG44" s="55">
        <v>-0.46460000000000001</v>
      </c>
      <c r="MH44" s="55">
        <v>-0.61199999999999999</v>
      </c>
      <c r="MI44" s="55">
        <v>-0.46629999999999999</v>
      </c>
      <c r="MJ44" s="55">
        <v>-0.40870000000000001</v>
      </c>
      <c r="MK44" s="55">
        <v>-0.41039999999999999</v>
      </c>
      <c r="ML44" s="55">
        <v>-0.3453</v>
      </c>
      <c r="MM44" s="55">
        <v>-0.17019999999999999</v>
      </c>
      <c r="MN44" s="55">
        <v>-0.90749999999999997</v>
      </c>
      <c r="MO44" s="55">
        <v>-0.79349999999999998</v>
      </c>
      <c r="MP44" s="55">
        <v>-0.50900000000000001</v>
      </c>
      <c r="MQ44" s="55">
        <v>-0.36230000000000001</v>
      </c>
      <c r="MR44" s="55">
        <v>-0.32140000000000002</v>
      </c>
      <c r="MS44" s="55">
        <v>-0.35060000000000002</v>
      </c>
      <c r="MT44" s="55">
        <v>-0.80910000000000004</v>
      </c>
      <c r="MU44" s="55">
        <v>-0.39639999999999997</v>
      </c>
      <c r="MV44" s="55">
        <v>-0.47689999999999999</v>
      </c>
      <c r="MW44" s="55">
        <v>-0.43290000000000001</v>
      </c>
      <c r="MX44" s="55">
        <v>-0.47789999999999999</v>
      </c>
      <c r="MY44" s="55">
        <v>-0.57020000000000004</v>
      </c>
      <c r="MZ44" s="55">
        <v>-0.34089999999999998</v>
      </c>
      <c r="NA44" s="55">
        <v>0.105</v>
      </c>
      <c r="NB44" s="55">
        <v>-0.30470000000000003</v>
      </c>
      <c r="NC44" s="55">
        <v>-0.30640000000000001</v>
      </c>
      <c r="ND44" s="55">
        <v>-0.28939999999999999</v>
      </c>
      <c r="NE44" s="55">
        <v>-0.76149999999999995</v>
      </c>
      <c r="NF44" s="55">
        <v>-0.48220000000000002</v>
      </c>
      <c r="NG44" s="55">
        <v>-0.317</v>
      </c>
      <c r="NH44" s="55">
        <v>-0.33600000000000002</v>
      </c>
      <c r="NI44" s="55">
        <v>-0.4703</v>
      </c>
      <c r="NJ44" s="55">
        <v>-0.38279999999999997</v>
      </c>
      <c r="NK44" s="55">
        <v>-0.15440000000000001</v>
      </c>
      <c r="NL44" s="55">
        <v>-0.23519999999999999</v>
      </c>
      <c r="NM44" s="55">
        <v>-0.2329</v>
      </c>
      <c r="NN44" s="55">
        <v>-0.2359</v>
      </c>
      <c r="NO44" s="55">
        <v>-0.34860000000000002</v>
      </c>
      <c r="NP44" s="55">
        <v>-0.3301</v>
      </c>
      <c r="NQ44" s="55">
        <v>-0.35630000000000001</v>
      </c>
      <c r="NR44" s="55">
        <v>-0.31480000000000002</v>
      </c>
      <c r="NS44" s="55">
        <v>-0.37840000000000001</v>
      </c>
      <c r="NT44" s="55">
        <v>-0.3125</v>
      </c>
      <c r="NU44" s="54">
        <v>-0.28000000000000003</v>
      </c>
      <c r="NV44" s="55">
        <v>-0.22389999999999999</v>
      </c>
      <c r="NW44" s="55">
        <v>-0.39140000000000003</v>
      </c>
      <c r="NX44" s="55">
        <v>-0.3226</v>
      </c>
      <c r="NY44" s="55">
        <v>-0.26369999999999999</v>
      </c>
      <c r="NZ44" s="55">
        <v>3.0000000000000001E-3</v>
      </c>
      <c r="OA44" s="55">
        <v>-0.16789999999999999</v>
      </c>
      <c r="OB44" s="55">
        <v>-0.1862</v>
      </c>
      <c r="OC44" s="55">
        <v>-0.18459999999999999</v>
      </c>
      <c r="OD44" s="55">
        <v>-0.29099999999999998</v>
      </c>
      <c r="OE44" s="55">
        <v>-0.41799999999999998</v>
      </c>
      <c r="OF44" s="55">
        <v>-0.2104</v>
      </c>
      <c r="OG44" s="55">
        <v>-0.31290000000000001</v>
      </c>
      <c r="OH44" s="55">
        <v>-0.18440000000000001</v>
      </c>
      <c r="OI44" s="55">
        <v>-0.17660000000000001</v>
      </c>
      <c r="OJ44" s="55">
        <v>-0.121</v>
      </c>
      <c r="OK44" s="55">
        <v>-0.1217</v>
      </c>
      <c r="OL44" s="55">
        <v>-0.24909999999999999</v>
      </c>
      <c r="OM44" s="55">
        <v>-0.37730000000000002</v>
      </c>
      <c r="ON44" s="55">
        <v>-0.14319999999999999</v>
      </c>
      <c r="OO44" s="55">
        <v>-8.2600000000000007E-2</v>
      </c>
      <c r="OP44" s="55">
        <v>-0.1893</v>
      </c>
      <c r="OQ44" s="55">
        <v>-0.28820000000000001</v>
      </c>
      <c r="OR44" s="55">
        <v>-4.6399999999999997E-2</v>
      </c>
      <c r="OS44" s="55">
        <v>3.7900000000000003E-2</v>
      </c>
      <c r="OT44" s="55">
        <v>-0.20300000000000001</v>
      </c>
      <c r="OU44" s="55">
        <v>-6.6600000000000006E-2</v>
      </c>
      <c r="OV44" s="55">
        <v>-0.11210000000000001</v>
      </c>
      <c r="OW44" s="55">
        <v>-0.2898</v>
      </c>
      <c r="OX44" s="55">
        <v>0.10150000000000001</v>
      </c>
      <c r="OY44" s="55">
        <v>3.5400000000000001E-2</v>
      </c>
      <c r="OZ44" s="55">
        <v>0.1321</v>
      </c>
      <c r="PA44" s="55">
        <v>-1.15E-2</v>
      </c>
      <c r="PB44" s="55">
        <v>0.2147</v>
      </c>
      <c r="PC44" s="55">
        <v>-7.0800000000000002E-2</v>
      </c>
      <c r="PD44" s="55">
        <v>-0.12959999999999999</v>
      </c>
      <c r="PE44" s="55">
        <v>-0.28050000000000003</v>
      </c>
      <c r="PF44" s="55">
        <v>-0.28100000000000003</v>
      </c>
      <c r="PG44" s="55">
        <v>-0.21940000000000001</v>
      </c>
      <c r="PH44" s="55">
        <v>-0.19570000000000001</v>
      </c>
      <c r="PI44" s="54">
        <v>-0.37</v>
      </c>
      <c r="PJ44" s="55">
        <v>-7.3899999999999993E-2</v>
      </c>
      <c r="PK44" s="55">
        <v>-0.40560000000000002</v>
      </c>
      <c r="PL44" s="55">
        <v>-0.42580000000000001</v>
      </c>
      <c r="PM44" s="55">
        <v>-0.1661</v>
      </c>
      <c r="PN44" s="54">
        <v>-0.05</v>
      </c>
      <c r="PO44" s="55">
        <v>-0.33989999999999998</v>
      </c>
      <c r="PP44" s="55">
        <v>-0.1888</v>
      </c>
      <c r="PQ44" s="55">
        <v>0.1071</v>
      </c>
      <c r="PR44" s="55">
        <v>8.6E-3</v>
      </c>
      <c r="PS44" s="55">
        <v>-0.1444</v>
      </c>
      <c r="PT44" s="55">
        <v>-1.3100000000000001E-2</v>
      </c>
      <c r="PU44" s="55">
        <v>-4.4400000000000002E-2</v>
      </c>
      <c r="PV44" s="55">
        <v>0.32119999999999999</v>
      </c>
      <c r="PW44" s="55">
        <v>-7.3300000000000004E-2</v>
      </c>
      <c r="PX44" s="55">
        <v>-2.1399999999999999E-2</v>
      </c>
      <c r="PY44" s="55">
        <v>-4.1599999999999998E-2</v>
      </c>
      <c r="PZ44" s="55">
        <v>6.9699999999999998E-2</v>
      </c>
      <c r="QA44" s="55">
        <v>-0.17710000000000001</v>
      </c>
      <c r="QB44" s="55">
        <v>-0.1263</v>
      </c>
      <c r="QC44" s="55">
        <v>-0.13120000000000001</v>
      </c>
      <c r="QD44" s="55">
        <v>8.09E-2</v>
      </c>
      <c r="QE44" s="55">
        <v>-6.4899999999999999E-2</v>
      </c>
      <c r="QF44" s="55">
        <v>-0.21110000000000001</v>
      </c>
      <c r="QG44" s="55">
        <v>-0.21779999999999999</v>
      </c>
      <c r="QH44" s="55">
        <v>3.0000000000000001E-3</v>
      </c>
      <c r="QI44" s="55">
        <v>-9.3299999999999994E-2</v>
      </c>
      <c r="QJ44" s="55">
        <v>-8.1299999999999997E-2</v>
      </c>
      <c r="QK44" s="55">
        <v>-8.3000000000000001E-3</v>
      </c>
      <c r="QL44" s="55">
        <v>1.7500000000000002E-2</v>
      </c>
      <c r="QM44" s="55">
        <v>-4.0099999999999997E-2</v>
      </c>
      <c r="QN44" s="55">
        <v>-7.3300000000000004E-2</v>
      </c>
      <c r="QO44" s="55">
        <v>-0.11459999999999999</v>
      </c>
      <c r="QP44" s="55">
        <v>4.3499999999999997E-2</v>
      </c>
      <c r="QQ44" s="55">
        <v>7.1099999999999997E-2</v>
      </c>
      <c r="QR44" s="55">
        <v>5.7000000000000002E-2</v>
      </c>
      <c r="QS44" s="55">
        <v>2.46E-2</v>
      </c>
      <c r="QT44" s="55">
        <v>8.2199999999999995E-2</v>
      </c>
      <c r="QU44" s="55">
        <v>-9.3600000000000003E-2</v>
      </c>
      <c r="QV44" s="55">
        <v>-0.3508</v>
      </c>
      <c r="QW44" s="55">
        <v>0.77029999999999998</v>
      </c>
      <c r="QX44" s="55">
        <v>0.3831</v>
      </c>
      <c r="QY44" s="55">
        <v>0.54649999999999999</v>
      </c>
      <c r="QZ44" s="55">
        <v>-5.4800000000000001E-2</v>
      </c>
      <c r="RA44" s="55">
        <v>-0.14560000000000001</v>
      </c>
      <c r="RB44" s="55">
        <v>7.0300000000000001E-2</v>
      </c>
      <c r="RC44" s="55">
        <v>0.29099999999999998</v>
      </c>
      <c r="RD44" s="55">
        <v>-0.23880000000000001</v>
      </c>
      <c r="RE44" s="55">
        <v>-6.9599999999999995E-2</v>
      </c>
      <c r="RF44" s="55">
        <v>-0.12570000000000001</v>
      </c>
      <c r="RG44" s="55">
        <v>-9.9299999999999999E-2</v>
      </c>
      <c r="RH44" s="55">
        <v>-8.0999999999999996E-3</v>
      </c>
      <c r="RI44" s="55">
        <v>9.7999999999999997E-3</v>
      </c>
      <c r="RJ44" s="55">
        <v>0.1366</v>
      </c>
      <c r="RK44" s="55">
        <v>-8.5199999999999998E-2</v>
      </c>
      <c r="RL44" s="55">
        <v>-2.6800000000000001E-2</v>
      </c>
      <c r="RM44" s="55">
        <v>0.14080000000000001</v>
      </c>
      <c r="RN44" s="55">
        <v>-4.2799999999999998E-2</v>
      </c>
      <c r="RO44" s="55">
        <v>-4.6199999999999998E-2</v>
      </c>
      <c r="RP44" s="55">
        <v>-0.37709999999999999</v>
      </c>
      <c r="RQ44" s="55">
        <v>-6.7900000000000002E-2</v>
      </c>
      <c r="RR44" s="55">
        <v>4.7600000000000003E-2</v>
      </c>
      <c r="RS44" s="55">
        <v>0.12479999999999999</v>
      </c>
      <c r="RT44" s="55">
        <v>0.10349999999999999</v>
      </c>
      <c r="RU44" s="55">
        <v>9.0899999999999995E-2</v>
      </c>
      <c r="RV44" s="55">
        <v>4.2700000000000002E-2</v>
      </c>
      <c r="RW44" s="55">
        <v>0.57969999999999999</v>
      </c>
      <c r="RX44" s="55">
        <v>4.3999999999999997E-2</v>
      </c>
      <c r="RY44" s="55">
        <v>-8.3000000000000004E-2</v>
      </c>
      <c r="RZ44" s="55">
        <v>0.19700000000000001</v>
      </c>
      <c r="SA44" s="55">
        <v>0.2114</v>
      </c>
      <c r="SB44" s="55">
        <v>0.123</v>
      </c>
      <c r="SC44" s="55">
        <v>5.9700000000000003E-2</v>
      </c>
      <c r="SD44" s="55">
        <v>7.7700000000000005E-2</v>
      </c>
      <c r="SE44" s="55">
        <v>4.1700000000000001E-2</v>
      </c>
      <c r="SF44" s="55">
        <v>-0.58130000000000004</v>
      </c>
      <c r="SG44" s="55">
        <v>-4.6199999999999998E-2</v>
      </c>
      <c r="SH44" s="55">
        <v>0.1983</v>
      </c>
      <c r="SI44" s="55">
        <v>1.06E-2</v>
      </c>
      <c r="SJ44" s="55">
        <v>-6.8999999999999999E-3</v>
      </c>
      <c r="SK44" s="55">
        <v>-0.14480000000000001</v>
      </c>
      <c r="SL44" s="55">
        <v>0.55530000000000002</v>
      </c>
      <c r="SM44" s="55">
        <v>0.12189999999999999</v>
      </c>
      <c r="SN44" s="55">
        <v>0.1187</v>
      </c>
      <c r="SO44" s="55">
        <v>9.8199999999999996E-2</v>
      </c>
      <c r="SP44" s="55">
        <v>4.8099999999999997E-2</v>
      </c>
      <c r="SQ44" s="55">
        <v>2.5700000000000001E-2</v>
      </c>
      <c r="SR44" s="55">
        <v>4.2200000000000001E-2</v>
      </c>
      <c r="SS44" s="55">
        <v>3.8E-3</v>
      </c>
      <c r="ST44" s="55">
        <v>1.4200000000000001E-2</v>
      </c>
      <c r="SU44" s="55">
        <v>0.1067</v>
      </c>
      <c r="SV44" s="55">
        <v>0.25790000000000002</v>
      </c>
      <c r="SW44" s="55">
        <v>8.4400000000000003E-2</v>
      </c>
      <c r="SX44" s="55">
        <v>-1.03E-2</v>
      </c>
      <c r="SY44" s="55">
        <v>6.4799999999999996E-2</v>
      </c>
      <c r="SZ44" s="55">
        <v>0.2001</v>
      </c>
      <c r="TA44" s="55">
        <v>9.6100000000000005E-2</v>
      </c>
      <c r="TB44" s="55">
        <v>-2.8999999999999998E-3</v>
      </c>
      <c r="TC44" s="55">
        <v>0.12429999999999999</v>
      </c>
      <c r="TD44" s="55">
        <v>7.0300000000000001E-2</v>
      </c>
      <c r="TE44" s="55">
        <v>1.23E-2</v>
      </c>
      <c r="TF44" s="55">
        <v>6.7000000000000004E-2</v>
      </c>
      <c r="TG44" s="55">
        <v>5.4300000000000001E-2</v>
      </c>
      <c r="TH44" s="55">
        <v>6.2899999999999998E-2</v>
      </c>
      <c r="TI44" s="55">
        <v>0.2235</v>
      </c>
      <c r="TJ44" s="55">
        <v>-5.1299999999999998E-2</v>
      </c>
      <c r="TK44" s="55">
        <v>0.1021</v>
      </c>
      <c r="TL44" s="55">
        <v>4.3099999999999999E-2</v>
      </c>
      <c r="TM44" s="55">
        <v>4.41E-2</v>
      </c>
      <c r="TN44" s="55">
        <v>8.8900000000000007E-2</v>
      </c>
      <c r="TO44" s="55">
        <v>4.9599999999999998E-2</v>
      </c>
      <c r="TP44" s="55">
        <v>0.15210000000000001</v>
      </c>
      <c r="TQ44" s="55">
        <v>8.09E-2</v>
      </c>
      <c r="TR44" s="55">
        <v>3.7600000000000001E-2</v>
      </c>
      <c r="TS44" s="55">
        <v>-1.84E-2</v>
      </c>
      <c r="TT44" s="55">
        <v>3.2599999999999997E-2</v>
      </c>
      <c r="TU44" s="55">
        <v>-5.8000000000000003E-2</v>
      </c>
      <c r="TV44" s="55">
        <v>4.1599999999999998E-2</v>
      </c>
      <c r="TW44" s="55">
        <v>2.1899999999999999E-2</v>
      </c>
      <c r="TX44" s="55">
        <v>9.7999999999999997E-3</v>
      </c>
      <c r="TY44" s="55">
        <v>-7.6E-3</v>
      </c>
      <c r="TZ44" s="55">
        <v>-7.1999999999999998E-3</v>
      </c>
      <c r="UA44" s="55">
        <v>0.1017</v>
      </c>
      <c r="UB44" s="55">
        <v>5.1999999999999998E-3</v>
      </c>
      <c r="UC44" s="55">
        <v>-1.6000000000000001E-3</v>
      </c>
      <c r="UD44" s="55">
        <v>4.2700000000000002E-2</v>
      </c>
      <c r="UE44" s="55">
        <v>9.5799999999999996E-2</v>
      </c>
      <c r="UF44" s="55">
        <v>4.1599999999999998E-2</v>
      </c>
      <c r="UG44" s="55">
        <v>-3.8300000000000001E-2</v>
      </c>
      <c r="UH44" s="55">
        <v>-0.22320000000000001</v>
      </c>
      <c r="UI44" s="55">
        <v>2.5000000000000001E-3</v>
      </c>
      <c r="UJ44" s="55">
        <v>0.10349999999999999</v>
      </c>
      <c r="UK44" s="55">
        <v>0.16919999999999999</v>
      </c>
      <c r="UL44" s="55">
        <v>9.01E-2</v>
      </c>
      <c r="UM44" s="55">
        <v>-1.9099999999999999E-2</v>
      </c>
      <c r="UN44" s="55">
        <v>1.67E-2</v>
      </c>
      <c r="UO44" s="55">
        <v>-0.13880000000000001</v>
      </c>
      <c r="UP44" s="55">
        <v>-0.1031</v>
      </c>
      <c r="UQ44" s="55">
        <v>0.46289999999999998</v>
      </c>
      <c r="UR44" s="55">
        <v>-8.9099999999999999E-2</v>
      </c>
      <c r="US44" s="55">
        <v>0.34639999999999999</v>
      </c>
      <c r="UT44" s="55">
        <v>0.29530000000000001</v>
      </c>
      <c r="UU44" s="55">
        <v>-2.47E-2</v>
      </c>
      <c r="UV44" s="55">
        <v>0.4032</v>
      </c>
      <c r="UW44" s="55">
        <v>0.82389999999999997</v>
      </c>
      <c r="UX44" s="55">
        <v>-1.2999999999999999E-3</v>
      </c>
      <c r="UY44" s="55">
        <v>-8.1299999999999997E-2</v>
      </c>
      <c r="UZ44" s="55">
        <v>-6.54E-2</v>
      </c>
      <c r="VA44" s="55">
        <v>2.81E-2</v>
      </c>
      <c r="VB44" s="55">
        <v>4.0899999999999999E-2</v>
      </c>
      <c r="VC44" s="55">
        <v>6.4600000000000005E-2</v>
      </c>
      <c r="VD44" s="55">
        <v>0.1168</v>
      </c>
      <c r="VE44" s="55">
        <v>0.10249999999999999</v>
      </c>
      <c r="VF44" s="55">
        <v>6.5100000000000005E-2</v>
      </c>
      <c r="VG44" s="55">
        <v>0.1061</v>
      </c>
      <c r="VH44" s="55">
        <v>-2.2100000000000002E-2</v>
      </c>
      <c r="VI44" s="55">
        <v>1.5900000000000001E-2</v>
      </c>
      <c r="VJ44" s="55">
        <v>0.15010000000000001</v>
      </c>
      <c r="VK44" s="55">
        <v>7.2300000000000003E-2</v>
      </c>
      <c r="VL44" s="55">
        <v>4.0000000000000001E-3</v>
      </c>
      <c r="VM44" s="55">
        <v>-4.7899999999999998E-2</v>
      </c>
      <c r="VN44" s="55">
        <v>-0.1608</v>
      </c>
      <c r="VO44" s="55">
        <v>6.0100000000000001E-2</v>
      </c>
      <c r="VP44" s="55">
        <v>4.2500000000000003E-2</v>
      </c>
      <c r="VQ44" s="55">
        <v>0.15359999999999999</v>
      </c>
      <c r="VR44" s="55">
        <v>6.4999999999999997E-3</v>
      </c>
      <c r="VS44" s="55">
        <v>-1.7399999999999999E-2</v>
      </c>
      <c r="VT44" s="55">
        <v>0.1245</v>
      </c>
      <c r="VU44" s="55">
        <v>0.24440000000000001</v>
      </c>
      <c r="VV44" s="55">
        <v>0.11459999999999999</v>
      </c>
      <c r="VW44" s="55">
        <v>7.9600000000000004E-2</v>
      </c>
      <c r="VX44" s="55">
        <v>0.29749999999999999</v>
      </c>
      <c r="VY44" s="55">
        <v>0.25219999999999998</v>
      </c>
      <c r="VZ44" s="55">
        <v>-2.12E-2</v>
      </c>
      <c r="WA44" s="55">
        <v>0.14360000000000001</v>
      </c>
      <c r="WB44" s="55">
        <v>0.15029999999999999</v>
      </c>
      <c r="WC44" s="55">
        <v>0.112</v>
      </c>
      <c r="WD44" s="55">
        <v>-2.18E-2</v>
      </c>
      <c r="WE44" s="55">
        <v>-6.0699999999999997E-2</v>
      </c>
      <c r="WF44" s="55">
        <v>-3.8199999999999998E-2</v>
      </c>
      <c r="WG44" s="55">
        <v>-5.8500000000000003E-2</v>
      </c>
      <c r="WH44" s="55">
        <v>0.2072</v>
      </c>
      <c r="WI44" s="55">
        <v>0.16250000000000001</v>
      </c>
      <c r="WJ44" s="54">
        <v>0.16</v>
      </c>
      <c r="WK44" s="55">
        <v>3.3099999999999997E-2</v>
      </c>
      <c r="WL44" s="55">
        <v>0.28089999999999998</v>
      </c>
      <c r="WM44" s="55">
        <v>-6.2399999999999997E-2</v>
      </c>
      <c r="WN44" s="55">
        <v>-2.4899999999999999E-2</v>
      </c>
      <c r="WO44" s="55">
        <v>4.9000000000000002E-2</v>
      </c>
      <c r="WP44" s="55">
        <v>9.1999999999999998E-2</v>
      </c>
      <c r="WQ44" s="55">
        <v>0.13919999999999999</v>
      </c>
      <c r="WR44" s="55">
        <v>4.7600000000000003E-2</v>
      </c>
      <c r="WS44" s="55">
        <v>0.29830000000000001</v>
      </c>
      <c r="WT44" s="55">
        <v>-3.39E-2</v>
      </c>
      <c r="WU44" s="55">
        <v>-0.25840000000000002</v>
      </c>
      <c r="WV44" s="55">
        <v>0.1368</v>
      </c>
      <c r="WW44" s="55">
        <v>0.69159999999999999</v>
      </c>
      <c r="WX44" s="55">
        <v>-9.7699999999999995E-2</v>
      </c>
      <c r="WY44" s="55">
        <v>-0.13100000000000001</v>
      </c>
      <c r="WZ44" s="55">
        <v>-0.25659999999999999</v>
      </c>
      <c r="XA44" s="54">
        <v>0.04</v>
      </c>
      <c r="XB44" s="55">
        <v>-3.1699999999999999E-2</v>
      </c>
      <c r="XC44" s="55">
        <v>-3.1199999999999999E-2</v>
      </c>
      <c r="XD44" s="55">
        <v>3.7400000000000003E-2</v>
      </c>
      <c r="XE44" s="55">
        <v>4.0500000000000001E-2</v>
      </c>
      <c r="XF44" s="55">
        <v>6.0000000000000001E-3</v>
      </c>
      <c r="XG44" s="55">
        <v>-3.0999999999999999E-3</v>
      </c>
      <c r="XH44" s="55">
        <v>-0.22919999999999999</v>
      </c>
      <c r="XI44" s="55">
        <v>0.1744</v>
      </c>
      <c r="XJ44" s="55">
        <v>0.14860000000000001</v>
      </c>
      <c r="XK44" s="55">
        <v>0.28270000000000001</v>
      </c>
      <c r="XL44" s="55">
        <v>-7.4999999999999997E-3</v>
      </c>
      <c r="XM44" s="55">
        <v>-1E-4</v>
      </c>
      <c r="XN44" s="55">
        <v>0.18279999999999999</v>
      </c>
      <c r="XO44" s="55">
        <v>-3.1399999999999997E-2</v>
      </c>
      <c r="XP44" s="55">
        <v>-4.3999999999999997E-2</v>
      </c>
      <c r="XQ44" s="55">
        <v>1.2200000000000001E-2</v>
      </c>
      <c r="XR44" s="55">
        <v>0.1303</v>
      </c>
      <c r="XS44" s="55">
        <v>2.0799999999999999E-2</v>
      </c>
      <c r="XT44" s="55">
        <v>-6.9999999999999999E-4</v>
      </c>
      <c r="XU44" s="55">
        <v>0.17660000000000001</v>
      </c>
      <c r="XV44" s="55">
        <v>-6.5299999999999997E-2</v>
      </c>
      <c r="XW44" s="55">
        <v>3.3500000000000002E-2</v>
      </c>
      <c r="XX44" s="55">
        <v>-2.4500000000000001E-2</v>
      </c>
      <c r="XY44" s="55">
        <v>-0.2205</v>
      </c>
      <c r="XZ44" s="55">
        <v>-0.1014</v>
      </c>
      <c r="YA44" s="55">
        <v>-2.2100000000000002E-2</v>
      </c>
      <c r="YB44" s="55">
        <v>0.45669999999999999</v>
      </c>
      <c r="YC44" s="55">
        <v>0.54700000000000004</v>
      </c>
      <c r="YD44" s="55">
        <v>-0.14219999999999999</v>
      </c>
      <c r="YE44" s="55">
        <v>-0.1336</v>
      </c>
      <c r="YF44" s="55">
        <v>-0.1069</v>
      </c>
      <c r="YG44" s="55">
        <v>-5.8299999999999998E-2</v>
      </c>
      <c r="YH44" s="55">
        <v>-3.9600000000000003E-2</v>
      </c>
      <c r="YI44" s="55">
        <v>-5.0500000000000003E-2</v>
      </c>
      <c r="YJ44" s="55">
        <v>-0.18410000000000001</v>
      </c>
      <c r="YK44" s="55">
        <v>-0.17749999999999999</v>
      </c>
    </row>
    <row r="45" spans="1:661" x14ac:dyDescent="0.35">
      <c r="A45" s="66" t="s">
        <v>26</v>
      </c>
      <c r="B45" s="66" t="s">
        <v>53</v>
      </c>
      <c r="C45" s="54">
        <v>0.18</v>
      </c>
      <c r="D45" s="54">
        <v>-0.03</v>
      </c>
      <c r="E45" s="54">
        <v>0.05</v>
      </c>
      <c r="F45" s="54">
        <v>0.08</v>
      </c>
      <c r="G45" s="54">
        <v>-0.04</v>
      </c>
      <c r="H45" s="54">
        <v>0.03</v>
      </c>
      <c r="I45" s="54">
        <v>-0.03</v>
      </c>
      <c r="J45" s="54">
        <v>-0.04</v>
      </c>
      <c r="K45" s="54">
        <v>0.17</v>
      </c>
      <c r="L45" s="54">
        <v>0.03</v>
      </c>
      <c r="M45" s="54">
        <v>0.04</v>
      </c>
      <c r="N45" s="54">
        <v>0.04</v>
      </c>
      <c r="O45" s="54">
        <v>-0.02</v>
      </c>
      <c r="P45" s="54">
        <v>-0.04</v>
      </c>
      <c r="Q45" s="54">
        <v>-7.0000000000000007E-2</v>
      </c>
      <c r="R45" s="54">
        <v>-0.12</v>
      </c>
      <c r="S45" s="54">
        <v>-0.19</v>
      </c>
      <c r="T45" s="54">
        <v>-0.02</v>
      </c>
      <c r="U45" s="54">
        <v>-0.1</v>
      </c>
      <c r="V45" s="54">
        <v>-0.21</v>
      </c>
      <c r="W45" s="54">
        <v>0</v>
      </c>
      <c r="X45" s="54">
        <v>7.0000000000000007E-2</v>
      </c>
      <c r="Y45" s="54">
        <v>0.02</v>
      </c>
      <c r="Z45" s="54">
        <v>-0.1</v>
      </c>
      <c r="AA45" s="54">
        <v>-0.35</v>
      </c>
      <c r="AB45" s="54">
        <v>-0.4</v>
      </c>
      <c r="AC45" s="54">
        <v>-0.44</v>
      </c>
      <c r="AD45" s="54">
        <v>-0.47</v>
      </c>
      <c r="AE45" s="54">
        <v>-0.79</v>
      </c>
      <c r="AF45" s="54">
        <v>-0.89</v>
      </c>
      <c r="AG45" s="55">
        <v>-0.98399999999999999</v>
      </c>
      <c r="AH45" s="54">
        <v>-1</v>
      </c>
      <c r="AI45" s="54">
        <v>-1</v>
      </c>
      <c r="AJ45" s="54">
        <v>-1</v>
      </c>
      <c r="AK45" s="54">
        <v>-1</v>
      </c>
      <c r="AL45" s="54">
        <v>-1</v>
      </c>
      <c r="AM45" s="54">
        <v>-1</v>
      </c>
      <c r="AN45" s="54">
        <v>-1</v>
      </c>
      <c r="AO45" s="54">
        <v>-1</v>
      </c>
      <c r="AP45" s="54">
        <v>-1</v>
      </c>
      <c r="AQ45" s="54">
        <v>-1</v>
      </c>
      <c r="AR45" s="54">
        <v>-1</v>
      </c>
      <c r="AS45" s="54">
        <v>-1</v>
      </c>
      <c r="AT45" s="54">
        <v>-1</v>
      </c>
      <c r="AU45" s="54">
        <v>-1</v>
      </c>
      <c r="AV45" s="54">
        <v>-1</v>
      </c>
      <c r="AW45" s="54">
        <v>-1</v>
      </c>
      <c r="AX45" s="54">
        <v>-1</v>
      </c>
      <c r="AY45" s="54">
        <v>-1</v>
      </c>
      <c r="AZ45" s="54">
        <v>-1</v>
      </c>
      <c r="BA45" s="54">
        <v>-1</v>
      </c>
      <c r="BB45" s="54">
        <v>-1</v>
      </c>
      <c r="BC45" s="54">
        <v>-1</v>
      </c>
      <c r="BD45" s="54">
        <v>-1</v>
      </c>
      <c r="BE45" s="54">
        <v>-1</v>
      </c>
      <c r="BF45" s="54">
        <v>-1</v>
      </c>
      <c r="BG45" s="54">
        <v>-1</v>
      </c>
      <c r="BH45" s="54">
        <v>-1</v>
      </c>
      <c r="BI45" s="54">
        <v>-1</v>
      </c>
      <c r="BJ45" s="54">
        <v>-1</v>
      </c>
      <c r="BK45" s="54">
        <v>-1</v>
      </c>
      <c r="BL45" s="54">
        <v>-1</v>
      </c>
      <c r="BM45" s="54">
        <v>-1</v>
      </c>
      <c r="BN45" s="54">
        <v>-1</v>
      </c>
      <c r="BO45" s="54">
        <v>-1</v>
      </c>
      <c r="BP45" s="54">
        <v>-1</v>
      </c>
      <c r="BQ45" s="54">
        <v>-1</v>
      </c>
      <c r="BR45" s="54">
        <v>-1</v>
      </c>
      <c r="BS45" s="54">
        <v>-1</v>
      </c>
      <c r="BT45" s="54">
        <v>-1</v>
      </c>
      <c r="BU45" s="54">
        <v>-1</v>
      </c>
      <c r="BV45" s="54">
        <v>-1</v>
      </c>
      <c r="BW45" s="54">
        <v>-1</v>
      </c>
      <c r="BX45" s="54">
        <v>-1</v>
      </c>
      <c r="BY45" s="54">
        <v>-1</v>
      </c>
      <c r="BZ45" s="54">
        <v>-1</v>
      </c>
      <c r="CA45" s="54">
        <v>-1</v>
      </c>
      <c r="CB45" s="54">
        <v>-1</v>
      </c>
      <c r="CC45" s="54">
        <v>-1</v>
      </c>
      <c r="CD45" s="54">
        <v>-1</v>
      </c>
      <c r="CE45" s="54">
        <v>-1</v>
      </c>
      <c r="CF45" s="54">
        <v>-1</v>
      </c>
      <c r="CG45" s="54">
        <v>-1</v>
      </c>
      <c r="CH45" s="55">
        <v>-0.99309999999999998</v>
      </c>
      <c r="CI45" s="54">
        <v>-1</v>
      </c>
      <c r="CJ45" s="54">
        <v>-1</v>
      </c>
      <c r="CK45" s="54">
        <v>-1</v>
      </c>
      <c r="CL45" s="54">
        <v>-1</v>
      </c>
      <c r="CM45" s="55">
        <v>-0.97340000000000004</v>
      </c>
      <c r="CN45" s="55">
        <v>-0.99360000000000004</v>
      </c>
      <c r="CO45" s="55">
        <v>-0.97660000000000002</v>
      </c>
      <c r="CP45" s="55">
        <v>-0.99390000000000001</v>
      </c>
      <c r="CQ45" s="55">
        <v>-0.99970000000000003</v>
      </c>
      <c r="CR45" s="55">
        <v>-0.98839999999999995</v>
      </c>
      <c r="CS45" s="55">
        <v>-0.97189999999999999</v>
      </c>
      <c r="CT45" s="55">
        <v>-0.99260000000000004</v>
      </c>
      <c r="CU45" s="55">
        <v>-0.99219999999999997</v>
      </c>
      <c r="CV45" s="54">
        <v>-1</v>
      </c>
      <c r="CW45" s="54">
        <v>-1</v>
      </c>
      <c r="CX45" s="55">
        <v>-0.99450000000000005</v>
      </c>
      <c r="CY45" s="55">
        <v>-0.97240000000000004</v>
      </c>
      <c r="CZ45" s="55">
        <v>-0.96499999999999997</v>
      </c>
      <c r="DA45" s="55">
        <v>-0.82440000000000002</v>
      </c>
      <c r="DB45" s="55">
        <v>-0.81310000000000004</v>
      </c>
      <c r="DC45" s="55">
        <v>-0.78759999999999997</v>
      </c>
      <c r="DD45" s="55">
        <v>-0.80579999999999996</v>
      </c>
      <c r="DE45" s="55">
        <v>-0.75349999999999995</v>
      </c>
      <c r="DF45" s="55">
        <v>-0.73880000000000001</v>
      </c>
      <c r="DG45" s="54">
        <v>-0.72</v>
      </c>
      <c r="DH45" s="55">
        <v>-0.68510000000000004</v>
      </c>
      <c r="DI45" s="55">
        <v>-0.69699999999999995</v>
      </c>
      <c r="DJ45" s="55">
        <v>-0.66900000000000004</v>
      </c>
      <c r="DK45" s="55">
        <v>-0.67430000000000001</v>
      </c>
      <c r="DL45" s="55">
        <v>-0.69140000000000001</v>
      </c>
      <c r="DM45" s="55">
        <v>-0.65890000000000004</v>
      </c>
      <c r="DN45" s="55">
        <v>-0.62490000000000001</v>
      </c>
      <c r="DO45" s="55">
        <v>-0.63139999999999996</v>
      </c>
      <c r="DP45" s="55">
        <v>-0.79320000000000002</v>
      </c>
      <c r="DQ45" s="55">
        <v>-0.62039999999999995</v>
      </c>
      <c r="DR45" s="55">
        <v>-0.62719999999999998</v>
      </c>
      <c r="DS45" s="55">
        <v>-0.60360000000000003</v>
      </c>
      <c r="DT45" s="55">
        <v>-0.60560000000000003</v>
      </c>
      <c r="DU45" s="55">
        <v>-0.60209999999999997</v>
      </c>
      <c r="DV45" s="55">
        <v>-0.56530000000000002</v>
      </c>
      <c r="DW45" s="54">
        <v>-0.4</v>
      </c>
      <c r="DX45" s="55">
        <v>-0.57240000000000002</v>
      </c>
      <c r="DY45" s="55">
        <v>-0.59409999999999996</v>
      </c>
      <c r="DZ45" s="55">
        <v>-0.54659999999999997</v>
      </c>
      <c r="EA45" s="55">
        <v>-0.55830000000000002</v>
      </c>
      <c r="EB45" s="55">
        <v>-0.59030000000000005</v>
      </c>
      <c r="EC45" s="55">
        <v>-0.62319999999999998</v>
      </c>
      <c r="ED45" s="55">
        <v>-0.59589999999999999</v>
      </c>
      <c r="EE45" s="55">
        <v>-0.58540000000000003</v>
      </c>
      <c r="EF45" s="55">
        <v>-0.55320000000000003</v>
      </c>
      <c r="EG45" s="55">
        <v>-0.63539999999999996</v>
      </c>
      <c r="EH45" s="55">
        <v>-0.48899999999999999</v>
      </c>
      <c r="EI45" s="55">
        <v>-0.6099</v>
      </c>
      <c r="EJ45" s="55">
        <v>-0.73050000000000004</v>
      </c>
      <c r="EK45" s="55">
        <v>-0.64429999999999998</v>
      </c>
      <c r="EL45" s="55">
        <v>-0.65459999999999996</v>
      </c>
      <c r="EM45" s="55">
        <v>-0.6714</v>
      </c>
      <c r="EN45" s="55">
        <v>-0.65629999999999999</v>
      </c>
      <c r="EO45" s="55">
        <v>-0.6956</v>
      </c>
      <c r="EP45" s="55">
        <v>-0.621</v>
      </c>
      <c r="EQ45" s="55">
        <v>-0.61529999999999996</v>
      </c>
      <c r="ER45" s="55">
        <v>-0.58260000000000001</v>
      </c>
      <c r="ES45" s="55">
        <v>-0.81410000000000005</v>
      </c>
      <c r="ET45" s="55">
        <v>-0.78869999999999996</v>
      </c>
      <c r="EU45" s="55">
        <v>-0.76470000000000005</v>
      </c>
      <c r="EV45" s="55">
        <v>-0.75409999999999999</v>
      </c>
      <c r="EW45" s="55">
        <v>-0.75229999999999997</v>
      </c>
      <c r="EX45" s="55">
        <v>-0.74009999999999998</v>
      </c>
      <c r="EY45" s="55">
        <v>-0.75580000000000003</v>
      </c>
      <c r="EZ45" s="55">
        <v>-0.7097</v>
      </c>
      <c r="FA45" s="55">
        <v>-0.74119999999999997</v>
      </c>
      <c r="FB45" s="55">
        <v>-0.73419999999999996</v>
      </c>
      <c r="FC45" s="55">
        <v>-0.77280000000000004</v>
      </c>
      <c r="FD45" s="55">
        <v>-0.75090000000000001</v>
      </c>
      <c r="FE45" s="55">
        <v>-0.76400000000000001</v>
      </c>
      <c r="FF45" s="55">
        <v>-0.76639999999999997</v>
      </c>
      <c r="FG45" s="55">
        <v>-0.76819999999999999</v>
      </c>
      <c r="FH45" s="55">
        <v>-0.69359999999999999</v>
      </c>
      <c r="FI45" s="55">
        <v>-0.69040000000000001</v>
      </c>
      <c r="FJ45" s="55">
        <v>-0.67689999999999995</v>
      </c>
      <c r="FK45" s="55">
        <v>-0.69450000000000001</v>
      </c>
      <c r="FL45" s="55">
        <v>-0.69969999999999999</v>
      </c>
      <c r="FM45" s="55">
        <v>-0.7238</v>
      </c>
      <c r="FN45" s="55">
        <v>-0.70650000000000002</v>
      </c>
      <c r="FO45" s="55">
        <v>-0.67800000000000005</v>
      </c>
      <c r="FP45" s="55">
        <v>-0.72360000000000002</v>
      </c>
      <c r="FQ45" s="55">
        <v>-0.68500000000000005</v>
      </c>
      <c r="FR45" s="55">
        <v>-0.62490000000000001</v>
      </c>
      <c r="FS45" s="55">
        <v>-0.59470000000000001</v>
      </c>
      <c r="FT45" s="55">
        <v>-0.61719999999999997</v>
      </c>
      <c r="FU45" s="55">
        <v>-0.6714</v>
      </c>
      <c r="FV45" s="55">
        <v>-0.6603</v>
      </c>
      <c r="FW45" s="55">
        <v>-0.65059999999999996</v>
      </c>
      <c r="FX45" s="55">
        <v>-0.68799999999999994</v>
      </c>
      <c r="FY45" s="55">
        <v>-0.64339999999999997</v>
      </c>
      <c r="FZ45" s="55">
        <v>-0.66879999999999995</v>
      </c>
      <c r="GA45" s="55">
        <v>-0.65559999999999996</v>
      </c>
      <c r="GB45" s="55">
        <v>-0.67849999999999999</v>
      </c>
      <c r="GC45" s="55">
        <v>-0.63190000000000002</v>
      </c>
      <c r="GD45" s="55">
        <v>-0.60760000000000003</v>
      </c>
      <c r="GE45" s="55">
        <v>-0.60860000000000003</v>
      </c>
      <c r="GF45" s="55">
        <v>-0.58299999999999996</v>
      </c>
      <c r="GG45" s="55">
        <v>-0.59989999999999999</v>
      </c>
      <c r="GH45" s="55">
        <v>-0.59819999999999995</v>
      </c>
      <c r="GI45" s="55">
        <v>-0.60419999999999996</v>
      </c>
      <c r="GJ45" s="55">
        <v>-0.59240000000000004</v>
      </c>
      <c r="GK45" s="55">
        <v>-0.58940000000000003</v>
      </c>
      <c r="GL45" s="55">
        <v>-0.57930000000000004</v>
      </c>
      <c r="GM45" s="55">
        <v>-0.56799999999999995</v>
      </c>
      <c r="GN45" s="55">
        <v>-0.53690000000000004</v>
      </c>
      <c r="GO45" s="55">
        <v>-0.65049999999999997</v>
      </c>
      <c r="GP45" s="55">
        <v>-0.71199999999999997</v>
      </c>
      <c r="GQ45" s="55">
        <v>-0.4405</v>
      </c>
      <c r="GR45" s="55">
        <v>-0.38369999999999999</v>
      </c>
      <c r="GS45" s="55">
        <v>-0.46329999999999999</v>
      </c>
      <c r="GT45" s="55">
        <v>-0.36270000000000002</v>
      </c>
      <c r="GU45" s="55">
        <v>-0.31469999999999998</v>
      </c>
      <c r="GV45" s="55">
        <v>-0.1082</v>
      </c>
      <c r="GW45" s="55">
        <v>-0.23760000000000001</v>
      </c>
      <c r="GX45" s="55">
        <v>-0.61499999999999999</v>
      </c>
      <c r="GY45" s="55">
        <v>-0.66259999999999997</v>
      </c>
      <c r="GZ45" s="55">
        <v>-0.64380000000000004</v>
      </c>
      <c r="HA45" s="55">
        <v>-0.48320000000000002</v>
      </c>
      <c r="HB45" s="55">
        <v>-0.47149999999999997</v>
      </c>
      <c r="HC45" s="55">
        <v>-0.50049999999999994</v>
      </c>
      <c r="HD45" s="55">
        <v>-0.57279999999999998</v>
      </c>
      <c r="HE45" s="55">
        <v>-0.57830000000000004</v>
      </c>
      <c r="HF45" s="55">
        <v>-0.45610000000000001</v>
      </c>
      <c r="HG45" s="55">
        <v>-0.46700000000000003</v>
      </c>
      <c r="HH45" s="55">
        <v>-0.43109999999999998</v>
      </c>
      <c r="HI45" s="55">
        <v>-0.36199999999999999</v>
      </c>
      <c r="HJ45" s="55">
        <v>-0.42909999999999998</v>
      </c>
      <c r="HK45" s="55">
        <v>-0.5121</v>
      </c>
      <c r="HL45" s="55">
        <v>-0.52510000000000001</v>
      </c>
      <c r="HM45" s="55">
        <v>-0.47760000000000002</v>
      </c>
      <c r="HN45" s="55">
        <v>-0.50890000000000002</v>
      </c>
      <c r="HO45" s="55">
        <v>-0.4209</v>
      </c>
      <c r="HP45" s="55">
        <v>-0.3886</v>
      </c>
      <c r="HQ45" s="55">
        <v>-0.43380000000000002</v>
      </c>
      <c r="HR45" s="55">
        <v>-0.67169999999999996</v>
      </c>
      <c r="HS45" s="55">
        <v>-0.57969999999999999</v>
      </c>
      <c r="HT45" s="55">
        <v>-0.49120000000000003</v>
      </c>
      <c r="HU45" s="55">
        <v>-0.5786</v>
      </c>
      <c r="HV45" s="55">
        <v>-0.56569999999999998</v>
      </c>
      <c r="HW45" s="55">
        <v>-0.46579999999999999</v>
      </c>
      <c r="HX45" s="55">
        <v>-0.6411</v>
      </c>
      <c r="HY45" s="55">
        <v>-0.68089999999999995</v>
      </c>
      <c r="HZ45" s="55">
        <v>-0.66839999999999999</v>
      </c>
      <c r="IA45" s="55">
        <v>-0.63970000000000005</v>
      </c>
      <c r="IB45" s="55">
        <v>-0.60429999999999995</v>
      </c>
      <c r="IC45" s="55">
        <v>-0.52290000000000003</v>
      </c>
      <c r="ID45" s="55">
        <v>-0.4637</v>
      </c>
      <c r="IE45" s="55">
        <v>-0.53739999999999999</v>
      </c>
      <c r="IF45" s="55">
        <v>-0.56120000000000003</v>
      </c>
      <c r="IG45" s="55">
        <v>-0.4284</v>
      </c>
      <c r="IH45" s="55">
        <v>-0.47660000000000002</v>
      </c>
      <c r="II45" s="55">
        <v>-0.4914</v>
      </c>
      <c r="IJ45" s="55">
        <v>-0.42830000000000001</v>
      </c>
      <c r="IK45" s="55">
        <v>-0.4622</v>
      </c>
      <c r="IL45" s="55">
        <v>-0.51759999999999995</v>
      </c>
      <c r="IM45" s="55">
        <v>-0.61899999999999999</v>
      </c>
      <c r="IN45" s="55">
        <v>-0.46239999999999998</v>
      </c>
      <c r="IO45" s="55">
        <v>-0.49690000000000001</v>
      </c>
      <c r="IP45" s="55">
        <v>-0.54579999999999995</v>
      </c>
      <c r="IQ45" s="55">
        <v>-0.5091</v>
      </c>
      <c r="IR45" s="55">
        <v>-0.54879999999999995</v>
      </c>
      <c r="IS45" s="55">
        <v>-0.63870000000000005</v>
      </c>
      <c r="IT45" s="55">
        <v>-0.80869999999999997</v>
      </c>
      <c r="IU45" s="55">
        <v>-0.76329999999999998</v>
      </c>
      <c r="IV45" s="55">
        <v>-0.64690000000000003</v>
      </c>
      <c r="IW45" s="55">
        <v>-0.53220000000000001</v>
      </c>
      <c r="IX45" s="55">
        <v>-0.57950000000000002</v>
      </c>
      <c r="IY45" s="55">
        <v>-0.64859999999999995</v>
      </c>
      <c r="IZ45" s="55">
        <v>-0.66910000000000003</v>
      </c>
      <c r="JA45" s="55">
        <v>-0.61880000000000002</v>
      </c>
      <c r="JB45" s="55">
        <v>-0.69110000000000005</v>
      </c>
      <c r="JC45" s="55">
        <v>-0.62829999999999997</v>
      </c>
      <c r="JD45" s="55">
        <v>-0.60929999999999995</v>
      </c>
      <c r="JE45" s="55">
        <v>-0.59699999999999998</v>
      </c>
      <c r="JF45" s="55">
        <v>-0.64459999999999995</v>
      </c>
      <c r="JG45" s="55">
        <v>-0.70979999999999999</v>
      </c>
      <c r="JH45" s="55">
        <v>-0.7591</v>
      </c>
      <c r="JI45" s="55">
        <v>-0.65339999999999998</v>
      </c>
      <c r="JJ45" s="55">
        <v>-0.53049999999999997</v>
      </c>
      <c r="JK45" s="55">
        <v>-0.61570000000000003</v>
      </c>
      <c r="JL45" s="55">
        <v>-0.61240000000000006</v>
      </c>
      <c r="JM45" s="55">
        <v>-0.64419999999999999</v>
      </c>
      <c r="JN45" s="55">
        <v>-0.5524</v>
      </c>
      <c r="JO45" s="55">
        <v>-0.99299999999999999</v>
      </c>
      <c r="JP45" s="54">
        <v>-1</v>
      </c>
      <c r="JQ45" s="55">
        <v>-0.99880000000000002</v>
      </c>
      <c r="JR45" s="55">
        <v>-0.98250000000000004</v>
      </c>
      <c r="JS45" s="55">
        <v>-0.99470000000000003</v>
      </c>
      <c r="JT45" s="55">
        <v>-0.99539999999999995</v>
      </c>
      <c r="JU45" s="55">
        <v>-0.99629999999999996</v>
      </c>
      <c r="JV45" s="55">
        <v>-0.99709999999999999</v>
      </c>
      <c r="JW45" s="55">
        <v>-0.99480000000000002</v>
      </c>
      <c r="JX45" s="55">
        <v>-0.99419999999999997</v>
      </c>
      <c r="JY45" s="55">
        <v>-0.98770000000000002</v>
      </c>
      <c r="JZ45" s="55">
        <v>-0.99129999999999996</v>
      </c>
      <c r="KA45" s="55">
        <v>-0.98929999999999996</v>
      </c>
      <c r="KB45" s="55">
        <v>-0.99729999999999996</v>
      </c>
      <c r="KC45" s="55">
        <v>-0.99239999999999995</v>
      </c>
      <c r="KD45" s="55">
        <v>-0.99719999999999998</v>
      </c>
      <c r="KE45" s="55">
        <v>-0.97950000000000004</v>
      </c>
      <c r="KF45" s="55">
        <v>-0.96699999999999997</v>
      </c>
      <c r="KG45" s="55">
        <v>-0.9395</v>
      </c>
      <c r="KH45" s="55">
        <v>-0.9244</v>
      </c>
      <c r="KI45" s="55">
        <v>-0.90359999999999996</v>
      </c>
      <c r="KJ45" s="55">
        <v>-0.91720000000000002</v>
      </c>
      <c r="KK45" s="55">
        <v>-0.92679999999999996</v>
      </c>
      <c r="KL45" s="55">
        <v>-0.92630000000000001</v>
      </c>
      <c r="KM45" s="55">
        <v>-0.95650000000000002</v>
      </c>
      <c r="KN45" s="55">
        <v>-0.93010000000000004</v>
      </c>
      <c r="KO45" s="55">
        <v>-0.91359999999999997</v>
      </c>
      <c r="KP45" s="55">
        <v>-0.93089999999999995</v>
      </c>
      <c r="KQ45" s="55">
        <v>-0.99019999999999997</v>
      </c>
      <c r="KR45" s="55">
        <v>-0.94179999999999997</v>
      </c>
      <c r="KS45" s="55">
        <v>-0.94689999999999996</v>
      </c>
      <c r="KT45" s="55">
        <v>-0.93489999999999995</v>
      </c>
      <c r="KU45" s="55">
        <v>-0.90180000000000005</v>
      </c>
      <c r="KV45" s="55">
        <v>-0.89059999999999995</v>
      </c>
      <c r="KW45" s="55">
        <v>-0.878</v>
      </c>
      <c r="KX45" s="55">
        <v>-0.92390000000000005</v>
      </c>
      <c r="KY45" s="55">
        <v>-0.92730000000000001</v>
      </c>
      <c r="KZ45" s="55">
        <v>-0.88890000000000002</v>
      </c>
      <c r="LA45" s="55">
        <v>-0.88129999999999997</v>
      </c>
      <c r="LB45" s="55">
        <v>-0.96350000000000002</v>
      </c>
      <c r="LC45" s="55">
        <v>-0.86360000000000003</v>
      </c>
      <c r="LD45" s="55">
        <v>-0.83899999999999997</v>
      </c>
      <c r="LE45" s="55">
        <v>-0.88270000000000004</v>
      </c>
      <c r="LF45" s="55">
        <v>-0.92100000000000004</v>
      </c>
      <c r="LG45" s="55">
        <v>-0.79249999999999998</v>
      </c>
      <c r="LH45" s="55">
        <v>-0.72460000000000002</v>
      </c>
      <c r="LI45" s="55">
        <v>-0.92179999999999995</v>
      </c>
      <c r="LJ45" s="55">
        <v>-0.83599999999999997</v>
      </c>
      <c r="LK45" s="55">
        <v>-0.81110000000000004</v>
      </c>
      <c r="LL45" s="55">
        <v>-0.85440000000000005</v>
      </c>
      <c r="LM45" s="55">
        <v>-0.80369999999999997</v>
      </c>
      <c r="LN45" s="55">
        <v>-0.8417</v>
      </c>
      <c r="LO45" s="55">
        <v>-0.8296</v>
      </c>
      <c r="LP45" s="55">
        <v>-0.9254</v>
      </c>
      <c r="LQ45" s="55">
        <v>-0.93640000000000001</v>
      </c>
      <c r="LR45" s="55">
        <v>-0.92789999999999995</v>
      </c>
      <c r="LS45" s="55">
        <v>-0.96240000000000003</v>
      </c>
      <c r="LT45" s="55">
        <v>-0.95620000000000005</v>
      </c>
      <c r="LU45" s="55">
        <v>-0.93149999999999999</v>
      </c>
      <c r="LV45" s="55">
        <v>-0.80859999999999999</v>
      </c>
      <c r="LW45" s="55">
        <v>-0.84030000000000005</v>
      </c>
      <c r="LX45" s="55">
        <v>-0.85309999999999997</v>
      </c>
      <c r="LY45" s="55">
        <v>-0.81730000000000003</v>
      </c>
      <c r="LZ45" s="55">
        <v>-0.82769999999999999</v>
      </c>
      <c r="MA45" s="55">
        <v>-0.91549999999999998</v>
      </c>
      <c r="MB45" s="55">
        <v>-0.85880000000000001</v>
      </c>
      <c r="MC45" s="55">
        <v>-0.83499999999999996</v>
      </c>
      <c r="MD45" s="55">
        <v>-0.83709999999999996</v>
      </c>
      <c r="ME45" s="55">
        <v>-0.86309999999999998</v>
      </c>
      <c r="MF45" s="55">
        <v>-0.85740000000000005</v>
      </c>
      <c r="MG45" s="55">
        <v>-0.873</v>
      </c>
      <c r="MH45" s="55">
        <v>-0.90659999999999996</v>
      </c>
      <c r="MI45" s="55">
        <v>-0.8871</v>
      </c>
      <c r="MJ45" s="55">
        <v>-0.84430000000000005</v>
      </c>
      <c r="MK45" s="55">
        <v>-0.8448</v>
      </c>
      <c r="ML45" s="55">
        <v>-0.84079999999999999</v>
      </c>
      <c r="MM45" s="55">
        <v>-0.60619999999999996</v>
      </c>
      <c r="MN45" s="55">
        <v>-0.83809999999999996</v>
      </c>
      <c r="MO45" s="55">
        <v>-0.73270000000000002</v>
      </c>
      <c r="MP45" s="55">
        <v>-0.84099999999999997</v>
      </c>
      <c r="MQ45" s="55">
        <v>-0.78610000000000002</v>
      </c>
      <c r="MR45" s="55">
        <v>-0.8458</v>
      </c>
      <c r="MS45" s="55">
        <v>-0.82769999999999999</v>
      </c>
      <c r="MT45" s="55">
        <v>-0.87839999999999996</v>
      </c>
      <c r="MU45" s="55">
        <v>-0.77939999999999998</v>
      </c>
      <c r="MV45" s="55">
        <v>-0.77470000000000006</v>
      </c>
      <c r="MW45" s="55">
        <v>-0.83350000000000002</v>
      </c>
      <c r="MX45" s="55">
        <v>-0.7903</v>
      </c>
      <c r="MY45" s="55">
        <v>-0.83320000000000005</v>
      </c>
      <c r="MZ45" s="55">
        <v>-0.71350000000000002</v>
      </c>
      <c r="NA45" s="55">
        <v>-0.64080000000000004</v>
      </c>
      <c r="NB45" s="55">
        <v>-0.69979999999999998</v>
      </c>
      <c r="NC45" s="55">
        <v>-0.74550000000000005</v>
      </c>
      <c r="ND45" s="55">
        <v>-0.71379999999999999</v>
      </c>
      <c r="NE45" s="55">
        <v>-0.66449999999999998</v>
      </c>
      <c r="NF45" s="55">
        <v>-0.63900000000000001</v>
      </c>
      <c r="NG45" s="55">
        <v>-0.59899999999999998</v>
      </c>
      <c r="NH45" s="55">
        <v>-0.59540000000000004</v>
      </c>
      <c r="NI45" s="55">
        <v>-0.6976</v>
      </c>
      <c r="NJ45" s="55">
        <v>-0.72130000000000005</v>
      </c>
      <c r="NK45" s="55">
        <v>-0.6744</v>
      </c>
      <c r="NL45" s="55">
        <v>-0.65690000000000004</v>
      </c>
      <c r="NM45" s="55">
        <v>-0.62909999999999999</v>
      </c>
      <c r="NN45" s="55">
        <v>-0.57289999999999996</v>
      </c>
      <c r="NO45" s="55">
        <v>-0.59350000000000003</v>
      </c>
      <c r="NP45" s="54">
        <v>-0.6</v>
      </c>
      <c r="NQ45" s="55">
        <v>-0.495</v>
      </c>
      <c r="NR45" s="55">
        <v>-0.46260000000000001</v>
      </c>
      <c r="NS45" s="55">
        <v>-0.64229999999999998</v>
      </c>
      <c r="NT45" s="55">
        <v>-0.50509999999999999</v>
      </c>
      <c r="NU45" s="55">
        <v>-0.53039999999999998</v>
      </c>
      <c r="NV45" s="55">
        <v>-0.53420000000000001</v>
      </c>
      <c r="NW45" s="55">
        <v>-0.6361</v>
      </c>
      <c r="NX45" s="55">
        <v>-0.59109999999999996</v>
      </c>
      <c r="NY45" s="55">
        <v>-0.58679999999999999</v>
      </c>
      <c r="NZ45" s="55">
        <v>-0.54400000000000004</v>
      </c>
      <c r="OA45" s="55">
        <v>-0.48680000000000001</v>
      </c>
      <c r="OB45" s="55">
        <v>-0.50609999999999999</v>
      </c>
      <c r="OC45" s="55">
        <v>-0.48020000000000002</v>
      </c>
      <c r="OD45" s="55">
        <v>-0.37380000000000002</v>
      </c>
      <c r="OE45" s="55">
        <v>-0.45800000000000002</v>
      </c>
      <c r="OF45" s="55">
        <v>-0.33389999999999997</v>
      </c>
      <c r="OG45" s="55">
        <v>-0.28860000000000002</v>
      </c>
      <c r="OH45" s="55">
        <v>-0.35289999999999999</v>
      </c>
      <c r="OI45" s="55">
        <v>-0.40910000000000002</v>
      </c>
      <c r="OJ45" s="55">
        <v>-0.3599</v>
      </c>
      <c r="OK45" s="55">
        <v>-0.60619999999999996</v>
      </c>
      <c r="OL45" s="55">
        <v>-0.56269999999999998</v>
      </c>
      <c r="OM45" s="55">
        <v>-0.54810000000000003</v>
      </c>
      <c r="ON45" s="55">
        <v>-0.50060000000000004</v>
      </c>
      <c r="OO45" s="55">
        <v>-0.41610000000000003</v>
      </c>
      <c r="OP45" s="55">
        <v>-0.37959999999999999</v>
      </c>
      <c r="OQ45" s="55">
        <v>-0.33989999999999998</v>
      </c>
      <c r="OR45" s="55">
        <v>-0.28949999999999998</v>
      </c>
      <c r="OS45" s="55">
        <v>-0.3473</v>
      </c>
      <c r="OT45" s="55">
        <v>-0.36009999999999998</v>
      </c>
      <c r="OU45" s="54">
        <v>-0.26</v>
      </c>
      <c r="OV45" s="55">
        <v>-0.33629999999999999</v>
      </c>
      <c r="OW45" s="55">
        <v>-0.44330000000000003</v>
      </c>
      <c r="OX45" s="55">
        <v>-9.4799999999999995E-2</v>
      </c>
      <c r="OY45" s="55">
        <v>-0.38250000000000001</v>
      </c>
      <c r="OZ45" s="55">
        <v>-0.36959999999999998</v>
      </c>
      <c r="PA45" s="55">
        <v>-0.39479999999999998</v>
      </c>
      <c r="PB45" s="55">
        <v>-0.47039999999999998</v>
      </c>
      <c r="PC45" s="55">
        <v>-0.38569999999999999</v>
      </c>
      <c r="PD45" s="55">
        <v>-0.40679999999999999</v>
      </c>
      <c r="PE45" s="55">
        <v>-0.37419999999999998</v>
      </c>
      <c r="PF45" s="55">
        <v>-0.39979999999999999</v>
      </c>
      <c r="PG45" s="55">
        <v>-0.35310000000000002</v>
      </c>
      <c r="PH45" s="55">
        <v>-0.39729999999999999</v>
      </c>
      <c r="PI45" s="55">
        <v>-0.36020000000000002</v>
      </c>
      <c r="PJ45" s="55">
        <v>-0.31690000000000002</v>
      </c>
      <c r="PK45" s="55">
        <v>-0.73270000000000002</v>
      </c>
      <c r="PL45" s="55">
        <v>-0.58340000000000003</v>
      </c>
      <c r="PM45" s="55">
        <v>-0.25209999999999999</v>
      </c>
      <c r="PN45" s="55">
        <v>-0.32879999999999998</v>
      </c>
      <c r="PO45" s="55">
        <v>-0.36609999999999998</v>
      </c>
      <c r="PP45" s="55">
        <v>-0.3987</v>
      </c>
      <c r="PQ45" s="55">
        <v>-0.34339999999999998</v>
      </c>
      <c r="PR45" s="55">
        <v>-0.34499999999999997</v>
      </c>
      <c r="PS45" s="55">
        <v>-0.28460000000000002</v>
      </c>
      <c r="PT45" s="55">
        <v>-0.29170000000000001</v>
      </c>
      <c r="PU45" s="55">
        <v>-0.36830000000000002</v>
      </c>
      <c r="PV45" s="55">
        <v>-0.39300000000000002</v>
      </c>
      <c r="PW45" s="55">
        <v>-0.1925</v>
      </c>
      <c r="PX45" s="55">
        <v>-0.28110000000000002</v>
      </c>
      <c r="PY45" s="55">
        <v>-0.22109999999999999</v>
      </c>
      <c r="PZ45" s="55">
        <v>-0.28100000000000003</v>
      </c>
      <c r="QA45" s="55">
        <v>-0.31030000000000002</v>
      </c>
      <c r="QB45" s="55">
        <v>-0.2611</v>
      </c>
      <c r="QC45" s="55">
        <v>-5.5399999999999998E-2</v>
      </c>
      <c r="QD45" s="55">
        <v>-0.18099999999999999</v>
      </c>
      <c r="QE45" s="55">
        <v>-0.28510000000000002</v>
      </c>
      <c r="QF45" s="55">
        <v>-0.31030000000000002</v>
      </c>
      <c r="QG45" s="55">
        <v>-0.35720000000000002</v>
      </c>
      <c r="QH45" s="55">
        <v>-0.2591</v>
      </c>
      <c r="QI45" s="55">
        <v>-0.31459999999999999</v>
      </c>
      <c r="QJ45" s="55">
        <v>-0.2908</v>
      </c>
      <c r="QK45" s="55">
        <v>-0.26740000000000003</v>
      </c>
      <c r="QL45" s="55">
        <v>-0.21790000000000001</v>
      </c>
      <c r="QM45" s="55">
        <v>-0.17180000000000001</v>
      </c>
      <c r="QN45" s="55">
        <v>-0.1024</v>
      </c>
      <c r="QO45" s="55">
        <v>-0.2457</v>
      </c>
      <c r="QP45" s="55">
        <v>-0.3352</v>
      </c>
      <c r="QQ45" s="55">
        <v>-0.22559999999999999</v>
      </c>
      <c r="QR45" s="55">
        <v>-9.01E-2</v>
      </c>
      <c r="QS45" s="55">
        <v>-0.23719999999999999</v>
      </c>
      <c r="QT45" s="55">
        <v>-0.27689999999999998</v>
      </c>
      <c r="QU45" s="55">
        <v>-0.33210000000000001</v>
      </c>
      <c r="QV45" s="55">
        <v>-0.24679999999999999</v>
      </c>
      <c r="QW45" s="55">
        <v>-0.20169999999999999</v>
      </c>
      <c r="QX45" s="55">
        <v>-0.1119</v>
      </c>
      <c r="QY45" s="55">
        <v>-6.2700000000000006E-2</v>
      </c>
      <c r="QZ45" s="55">
        <v>-3.6900000000000002E-2</v>
      </c>
      <c r="RA45" s="55">
        <v>2.6800000000000001E-2</v>
      </c>
      <c r="RB45" s="55">
        <v>3.6700000000000003E-2</v>
      </c>
      <c r="RC45" s="55">
        <v>-3.7699999999999997E-2</v>
      </c>
      <c r="RD45" s="55">
        <v>-0.35310000000000002</v>
      </c>
      <c r="RE45" s="55">
        <v>-0.2198</v>
      </c>
      <c r="RF45" s="55">
        <v>-0.1603</v>
      </c>
      <c r="RG45" s="55">
        <v>-0.1696</v>
      </c>
      <c r="RH45" s="55">
        <v>-9.2999999999999999E-2</v>
      </c>
      <c r="RI45" s="55">
        <v>-0.12189999999999999</v>
      </c>
      <c r="RJ45" s="55">
        <v>-0.1376</v>
      </c>
      <c r="RK45" s="55">
        <v>-0.37240000000000001</v>
      </c>
      <c r="RL45" s="55">
        <v>-0.15260000000000001</v>
      </c>
      <c r="RM45" s="55">
        <v>-6.1100000000000002E-2</v>
      </c>
      <c r="RN45" s="55">
        <v>-0.1832</v>
      </c>
      <c r="RO45" s="55">
        <v>-0.17399999999999999</v>
      </c>
      <c r="RP45" s="55">
        <v>-0.42459999999999998</v>
      </c>
      <c r="RQ45" s="55">
        <v>-0.22600000000000001</v>
      </c>
      <c r="RR45" s="55">
        <v>-0.37859999999999999</v>
      </c>
      <c r="RS45" s="55">
        <v>-0.22570000000000001</v>
      </c>
      <c r="RT45" s="55">
        <v>-3.5700000000000003E-2</v>
      </c>
      <c r="RU45" s="55">
        <v>-0.16439999999999999</v>
      </c>
      <c r="RV45" s="55">
        <v>-8.7499999999999994E-2</v>
      </c>
      <c r="RW45" s="55">
        <v>0.31809999999999999</v>
      </c>
      <c r="RX45" s="55">
        <v>-0.1195</v>
      </c>
      <c r="RY45" s="55">
        <v>-0.25609999999999999</v>
      </c>
      <c r="RZ45" s="55">
        <v>-0.1396</v>
      </c>
      <c r="SA45" s="55">
        <v>-7.6200000000000004E-2</v>
      </c>
      <c r="SB45" s="55">
        <v>-7.17E-2</v>
      </c>
      <c r="SC45" s="55">
        <v>-0.1152</v>
      </c>
      <c r="SD45" s="55">
        <v>-0.13250000000000001</v>
      </c>
      <c r="SE45" s="55">
        <v>-0.20180000000000001</v>
      </c>
      <c r="SF45" s="55">
        <v>-0.66969999999999996</v>
      </c>
      <c r="SG45" s="55">
        <v>-0.34379999999999999</v>
      </c>
      <c r="SH45" s="55">
        <v>-7.9100000000000004E-2</v>
      </c>
      <c r="SI45" s="55">
        <v>-0.23269999999999999</v>
      </c>
      <c r="SJ45" s="55">
        <v>-6.3899999999999998E-2</v>
      </c>
      <c r="SK45" s="55">
        <v>-0.25840000000000002</v>
      </c>
      <c r="SL45" s="55">
        <v>2E-3</v>
      </c>
      <c r="SM45" s="55">
        <v>-0.35699999999999998</v>
      </c>
      <c r="SN45" s="55">
        <v>-0.22539999999999999</v>
      </c>
      <c r="SO45" s="55">
        <v>-0.17299999999999999</v>
      </c>
      <c r="SP45" s="55">
        <v>-0.19819999999999999</v>
      </c>
      <c r="SQ45" s="55">
        <v>-0.2195</v>
      </c>
      <c r="SR45" s="55">
        <v>-0.2258</v>
      </c>
      <c r="SS45" s="55">
        <v>-0.26779999999999998</v>
      </c>
      <c r="ST45" s="55">
        <v>-0.33090000000000003</v>
      </c>
      <c r="SU45" s="55">
        <v>-0.22639999999999999</v>
      </c>
      <c r="SV45" s="55">
        <v>-0.13120000000000001</v>
      </c>
      <c r="SW45" s="55">
        <v>-0.22500000000000001</v>
      </c>
      <c r="SX45" s="55">
        <v>-0.19539999999999999</v>
      </c>
      <c r="SY45" s="55">
        <v>-0.2099</v>
      </c>
      <c r="SZ45" s="55">
        <v>-0.2959</v>
      </c>
      <c r="TA45" s="55">
        <v>-0.3957</v>
      </c>
      <c r="TB45" s="55">
        <v>-0.22209999999999999</v>
      </c>
      <c r="TC45" s="55">
        <v>-0.18740000000000001</v>
      </c>
      <c r="TD45" s="55">
        <v>-0.25430000000000003</v>
      </c>
      <c r="TE45" s="55">
        <v>-0.24460000000000001</v>
      </c>
      <c r="TF45" s="55">
        <v>-0.30059999999999998</v>
      </c>
      <c r="TG45" s="55">
        <v>-0.25469999999999998</v>
      </c>
      <c r="TH45" s="55">
        <v>-0.35560000000000003</v>
      </c>
      <c r="TI45" s="55">
        <v>-0.14449999999999999</v>
      </c>
      <c r="TJ45" s="55">
        <v>-0.17960000000000001</v>
      </c>
      <c r="TK45" s="55">
        <v>-0.2092</v>
      </c>
      <c r="TL45" s="55">
        <v>-0.2462</v>
      </c>
      <c r="TM45" s="55">
        <v>-0.2319</v>
      </c>
      <c r="TN45" s="55">
        <v>-0.28189999999999998</v>
      </c>
      <c r="TO45" s="55">
        <v>-0.37369999999999998</v>
      </c>
      <c r="TP45" s="55">
        <v>-0.28810000000000002</v>
      </c>
      <c r="TQ45" s="55">
        <v>-0.18840000000000001</v>
      </c>
      <c r="TR45" s="55">
        <v>-0.19989999999999999</v>
      </c>
      <c r="TS45" s="55">
        <v>-0.2077</v>
      </c>
      <c r="TT45" s="55">
        <v>-0.15690000000000001</v>
      </c>
      <c r="TU45" s="55">
        <v>-0.2361</v>
      </c>
      <c r="TV45" s="55">
        <v>-0.34520000000000001</v>
      </c>
      <c r="TW45" s="55">
        <v>-0.23799999999999999</v>
      </c>
      <c r="TX45" s="55">
        <v>-0.3145</v>
      </c>
      <c r="TY45" s="55">
        <v>-0.28260000000000002</v>
      </c>
      <c r="TZ45" s="55">
        <v>-0.3034</v>
      </c>
      <c r="UA45" s="55">
        <v>-0.2601</v>
      </c>
      <c r="UB45" s="55">
        <v>-0.31380000000000002</v>
      </c>
      <c r="UC45" s="55">
        <v>-0.31459999999999999</v>
      </c>
      <c r="UD45" s="55">
        <v>-0.1305</v>
      </c>
      <c r="UE45" s="55">
        <v>-6.6000000000000003E-2</v>
      </c>
      <c r="UF45" s="55">
        <v>-5.7500000000000002E-2</v>
      </c>
      <c r="UG45" s="55">
        <v>-3.61E-2</v>
      </c>
      <c r="UH45" s="55">
        <v>-4.9799999999999997E-2</v>
      </c>
      <c r="UI45" s="55">
        <v>-0.186</v>
      </c>
      <c r="UJ45" s="55">
        <v>-0.1951</v>
      </c>
      <c r="UK45" s="55">
        <v>-0.13969999999999999</v>
      </c>
      <c r="UL45" s="55">
        <v>-0.1348</v>
      </c>
      <c r="UM45" s="55">
        <v>-0.14580000000000001</v>
      </c>
      <c r="UN45" s="55">
        <v>-0.2447</v>
      </c>
      <c r="UO45" s="55">
        <v>-0.40489999999999998</v>
      </c>
      <c r="UP45" s="55">
        <v>-0.4415</v>
      </c>
      <c r="UQ45" s="55">
        <v>-0.26879999999999998</v>
      </c>
      <c r="UR45" s="55">
        <v>-0.2954</v>
      </c>
      <c r="US45" s="55">
        <v>-9.5200000000000007E-2</v>
      </c>
      <c r="UT45" s="55">
        <v>-0.15049999999999999</v>
      </c>
      <c r="UU45" s="55">
        <v>1.9199999999999998E-2</v>
      </c>
      <c r="UV45" s="55">
        <v>0.20699999999999999</v>
      </c>
      <c r="UW45" s="55">
        <v>0.1014</v>
      </c>
      <c r="UX45" s="55">
        <v>-0.33389999999999997</v>
      </c>
      <c r="UY45" s="55">
        <v>-0.2407</v>
      </c>
      <c r="UZ45" s="55">
        <v>-0.23380000000000001</v>
      </c>
      <c r="VA45" s="55">
        <v>-0.20530000000000001</v>
      </c>
      <c r="VB45" s="55">
        <v>-0.1229</v>
      </c>
      <c r="VC45" s="55">
        <v>-9.9699999999999997E-2</v>
      </c>
      <c r="VD45" s="55">
        <v>-0.20180000000000001</v>
      </c>
      <c r="VE45" s="55">
        <v>-0.33629999999999999</v>
      </c>
      <c r="VF45" s="55">
        <v>-0.1948</v>
      </c>
      <c r="VG45" s="55">
        <v>-0.12939999999999999</v>
      </c>
      <c r="VH45" s="55">
        <v>-0.18379999999999999</v>
      </c>
      <c r="VI45" s="55">
        <v>-6.6000000000000003E-2</v>
      </c>
      <c r="VJ45" s="55">
        <v>-0.1241</v>
      </c>
      <c r="VK45" s="55">
        <v>-0.25380000000000003</v>
      </c>
      <c r="VL45" s="55">
        <v>-0.27760000000000001</v>
      </c>
      <c r="VM45" s="55">
        <v>-0.1966</v>
      </c>
      <c r="VN45" s="55">
        <v>-0.19389999999999999</v>
      </c>
      <c r="VO45" s="55">
        <v>-0.13250000000000001</v>
      </c>
      <c r="VP45" s="55">
        <v>-8.6999999999999994E-2</v>
      </c>
      <c r="VQ45" s="55">
        <v>-0.1323</v>
      </c>
      <c r="VR45" s="55">
        <v>-0.17349999999999999</v>
      </c>
      <c r="VS45" s="55">
        <v>-0.26700000000000002</v>
      </c>
      <c r="VT45" s="55">
        <v>-0.1825</v>
      </c>
      <c r="VU45" s="55">
        <v>-0.25009999999999999</v>
      </c>
      <c r="VV45" s="55">
        <v>-0.27510000000000001</v>
      </c>
      <c r="VW45" s="55">
        <v>-0.1502</v>
      </c>
      <c r="VX45" s="55">
        <v>-0.23710000000000001</v>
      </c>
      <c r="VY45" s="55">
        <v>-0.2515</v>
      </c>
      <c r="VZ45" s="55">
        <v>-0.32329999999999998</v>
      </c>
      <c r="WA45" s="55">
        <v>-0.23139999999999999</v>
      </c>
      <c r="WB45" s="55">
        <v>-0.21929999999999999</v>
      </c>
      <c r="WC45" s="55">
        <v>-0.1507</v>
      </c>
      <c r="WD45" s="55">
        <v>-0.2082</v>
      </c>
      <c r="WE45" s="55">
        <v>-0.16839999999999999</v>
      </c>
      <c r="WF45" s="55">
        <v>-0.2485</v>
      </c>
      <c r="WG45" s="55">
        <v>-0.28910000000000002</v>
      </c>
      <c r="WH45" s="55">
        <v>-0.1595</v>
      </c>
      <c r="WI45" s="55">
        <v>-0.1241</v>
      </c>
      <c r="WJ45" s="55">
        <v>-9.1999999999999998E-2</v>
      </c>
      <c r="WK45" s="55">
        <v>-9.9400000000000002E-2</v>
      </c>
      <c r="WL45" s="55">
        <v>-0.1101</v>
      </c>
      <c r="WM45" s="54">
        <v>-0.22</v>
      </c>
      <c r="WN45" s="55">
        <v>-0.20710000000000001</v>
      </c>
      <c r="WO45" s="55">
        <v>-0.13039999999999999</v>
      </c>
      <c r="WP45" s="55">
        <v>-0.10489999999999999</v>
      </c>
      <c r="WQ45" s="55">
        <v>-7.1199999999999999E-2</v>
      </c>
      <c r="WR45" s="55">
        <v>-7.1199999999999999E-2</v>
      </c>
      <c r="WS45" s="55">
        <v>-7.46E-2</v>
      </c>
      <c r="WT45" s="55">
        <v>-0.11260000000000001</v>
      </c>
      <c r="WU45" s="55">
        <v>-0.18010000000000001</v>
      </c>
      <c r="WV45" s="55">
        <v>3.5099999999999999E-2</v>
      </c>
      <c r="WW45" s="55">
        <v>0.26229999999999998</v>
      </c>
      <c r="WX45" s="55">
        <v>-4.3700000000000003E-2</v>
      </c>
      <c r="WY45" s="55">
        <v>-9.3100000000000002E-2</v>
      </c>
      <c r="WZ45" s="55">
        <v>-0.31169999999999998</v>
      </c>
      <c r="XA45" s="55">
        <v>-0.1099</v>
      </c>
      <c r="XB45" s="55">
        <v>-0.26640000000000003</v>
      </c>
      <c r="XC45" s="55">
        <v>-0.1542</v>
      </c>
      <c r="XD45" s="55">
        <v>-9.7600000000000006E-2</v>
      </c>
      <c r="XE45" s="55">
        <v>-0.15759999999999999</v>
      </c>
      <c r="XF45" s="55">
        <v>-0.19359999999999999</v>
      </c>
      <c r="XG45" s="55">
        <v>-0.22209999999999999</v>
      </c>
      <c r="XH45" s="55">
        <v>-0.28039999999999998</v>
      </c>
      <c r="XI45" s="55">
        <v>-0.18959999999999999</v>
      </c>
      <c r="XJ45" s="55">
        <v>-9.1399999999999995E-2</v>
      </c>
      <c r="XK45" s="55">
        <v>1.2500000000000001E-2</v>
      </c>
      <c r="XL45" s="55">
        <v>-0.1164</v>
      </c>
      <c r="XM45" s="55">
        <v>-0.14369999999999999</v>
      </c>
      <c r="XN45" s="55">
        <v>-9.8799999999999999E-2</v>
      </c>
      <c r="XO45" s="55">
        <v>-0.15409999999999999</v>
      </c>
      <c r="XP45" s="55">
        <v>-0.25169999999999998</v>
      </c>
      <c r="XQ45" s="55">
        <v>-8.0999999999999996E-3</v>
      </c>
      <c r="XR45" s="55">
        <v>5.62E-2</v>
      </c>
      <c r="XS45" s="55">
        <v>-0.10929999999999999</v>
      </c>
      <c r="XT45" s="55">
        <v>-0.14560000000000001</v>
      </c>
      <c r="XU45" s="55">
        <v>-0.13350000000000001</v>
      </c>
      <c r="XV45" s="55">
        <v>-0.1918</v>
      </c>
      <c r="XW45" s="55">
        <v>-0.21429999999999999</v>
      </c>
      <c r="XX45" s="55">
        <v>-8.2000000000000003E-2</v>
      </c>
      <c r="XY45" s="55">
        <v>-0.22109999999999999</v>
      </c>
      <c r="XZ45" s="55">
        <v>-8.2299999999999998E-2</v>
      </c>
      <c r="YA45" s="55">
        <v>-0.15060000000000001</v>
      </c>
      <c r="YB45" s="55">
        <v>-9.8000000000000004E-2</v>
      </c>
      <c r="YC45" s="55">
        <v>-0.26869999999999999</v>
      </c>
      <c r="YD45" s="55">
        <v>-0.22739999999999999</v>
      </c>
      <c r="YE45" s="55">
        <v>-0.1792</v>
      </c>
      <c r="YF45" s="55">
        <v>-0.121</v>
      </c>
      <c r="YG45" s="55">
        <v>-0.1661</v>
      </c>
      <c r="YH45" s="55">
        <v>-0.1207</v>
      </c>
      <c r="YI45" s="55">
        <v>-0.1517</v>
      </c>
      <c r="YJ45" s="55">
        <v>-0.26779999999999998</v>
      </c>
      <c r="YK45" s="55">
        <v>-0.3014</v>
      </c>
    </row>
    <row r="46" spans="1:661" x14ac:dyDescent="0.35">
      <c r="A46" s="66" t="s">
        <v>26</v>
      </c>
      <c r="B46" s="66" t="s">
        <v>54</v>
      </c>
      <c r="C46" s="54">
        <v>0.04</v>
      </c>
      <c r="D46" s="54">
        <v>-7.0000000000000007E-2</v>
      </c>
      <c r="E46" s="54">
        <v>-0.01</v>
      </c>
      <c r="F46" s="54">
        <v>0.05</v>
      </c>
      <c r="G46" s="54">
        <v>0.08</v>
      </c>
      <c r="H46" s="54">
        <v>-0.05</v>
      </c>
      <c r="I46" s="54">
        <v>0.04</v>
      </c>
      <c r="J46" s="54">
        <v>0.03</v>
      </c>
      <c r="K46" s="54">
        <v>-0.01</v>
      </c>
      <c r="L46" s="54">
        <v>-0.11</v>
      </c>
      <c r="M46" s="54">
        <v>0.04</v>
      </c>
      <c r="N46" s="54">
        <v>0.08</v>
      </c>
      <c r="O46" s="54">
        <v>0.05</v>
      </c>
      <c r="P46" s="54">
        <v>-0.31</v>
      </c>
      <c r="Q46" s="54">
        <v>-0.11</v>
      </c>
      <c r="R46" s="54">
        <v>-0.16</v>
      </c>
      <c r="S46" s="54">
        <v>-0.09</v>
      </c>
      <c r="T46" s="54">
        <v>-0.02</v>
      </c>
      <c r="U46" s="54">
        <v>0.05</v>
      </c>
      <c r="V46" s="54">
        <v>0</v>
      </c>
      <c r="W46" s="54">
        <v>-0.16</v>
      </c>
      <c r="X46" s="54">
        <v>0.03</v>
      </c>
      <c r="Y46" s="54">
        <v>-0.09</v>
      </c>
      <c r="Z46" s="54">
        <v>-0.12</v>
      </c>
      <c r="AA46" s="54">
        <v>-0.06</v>
      </c>
      <c r="AB46" s="54">
        <v>-0.09</v>
      </c>
      <c r="AC46" s="54">
        <v>0</v>
      </c>
      <c r="AD46" s="54">
        <v>-0.32</v>
      </c>
      <c r="AE46" s="54">
        <v>-0.56999999999999995</v>
      </c>
      <c r="AF46" s="54">
        <v>-0.62</v>
      </c>
      <c r="AG46" s="55">
        <v>-0.52180000000000004</v>
      </c>
      <c r="AH46" s="55">
        <v>-0.59409999999999996</v>
      </c>
      <c r="AI46" s="55">
        <v>-0.52600000000000002</v>
      </c>
      <c r="AJ46" s="55">
        <v>-0.63280000000000003</v>
      </c>
      <c r="AK46" s="54">
        <v>-1</v>
      </c>
      <c r="AL46" s="54">
        <v>-1</v>
      </c>
      <c r="AM46" s="54">
        <v>-1</v>
      </c>
      <c r="AN46" s="54">
        <v>-1</v>
      </c>
      <c r="AO46" s="54">
        <v>-1</v>
      </c>
      <c r="AP46" s="54">
        <v>-1</v>
      </c>
      <c r="AQ46" s="54">
        <v>-1</v>
      </c>
      <c r="AR46" s="54">
        <v>-1</v>
      </c>
      <c r="AS46" s="54">
        <v>-1</v>
      </c>
      <c r="AT46" s="54">
        <v>-1</v>
      </c>
      <c r="AU46" s="54">
        <v>-1</v>
      </c>
      <c r="AV46" s="54">
        <v>-1</v>
      </c>
      <c r="AW46" s="54">
        <v>-1</v>
      </c>
      <c r="AX46" s="54">
        <v>-1</v>
      </c>
      <c r="AY46" s="54">
        <v>-1</v>
      </c>
      <c r="AZ46" s="54">
        <v>-1</v>
      </c>
      <c r="BA46" s="54">
        <v>-1</v>
      </c>
      <c r="BB46" s="54">
        <v>-1</v>
      </c>
      <c r="BC46" s="54">
        <v>-1</v>
      </c>
      <c r="BD46" s="54">
        <v>-1</v>
      </c>
      <c r="BE46" s="54">
        <v>-1</v>
      </c>
      <c r="BF46" s="54">
        <v>-1</v>
      </c>
      <c r="BG46" s="54">
        <v>-1</v>
      </c>
      <c r="BH46" s="54">
        <v>-1</v>
      </c>
      <c r="BI46" s="54">
        <v>-1</v>
      </c>
      <c r="BJ46" s="54">
        <v>-1</v>
      </c>
      <c r="BK46" s="54">
        <v>-1</v>
      </c>
      <c r="BL46" s="54">
        <v>-1</v>
      </c>
      <c r="BM46" s="54">
        <v>-1</v>
      </c>
      <c r="BN46" s="54">
        <v>-1</v>
      </c>
      <c r="BO46" s="54">
        <v>-1</v>
      </c>
      <c r="BP46" s="54">
        <v>-1</v>
      </c>
      <c r="BQ46" s="54">
        <v>-1</v>
      </c>
      <c r="BR46" s="54">
        <v>-1</v>
      </c>
      <c r="BS46" s="54">
        <v>-1</v>
      </c>
      <c r="BT46" s="54">
        <v>-1</v>
      </c>
      <c r="BU46" s="54">
        <v>-1</v>
      </c>
      <c r="BV46" s="54">
        <v>-1</v>
      </c>
      <c r="BW46" s="54">
        <v>-1</v>
      </c>
      <c r="BX46" s="54">
        <v>-1</v>
      </c>
      <c r="BY46" s="54">
        <v>-1</v>
      </c>
      <c r="BZ46" s="54">
        <v>-1</v>
      </c>
      <c r="CA46" s="54">
        <v>-1</v>
      </c>
      <c r="CB46" s="54">
        <v>-1</v>
      </c>
      <c r="CC46" s="54">
        <v>-1</v>
      </c>
      <c r="CD46" s="54">
        <v>-1</v>
      </c>
      <c r="CE46" s="54">
        <v>-1</v>
      </c>
      <c r="CF46" s="54">
        <v>-1</v>
      </c>
      <c r="CG46" s="54">
        <v>-1</v>
      </c>
      <c r="CH46" s="55">
        <v>-0.98170000000000002</v>
      </c>
      <c r="CI46" s="55">
        <v>-0.97550000000000003</v>
      </c>
      <c r="CJ46" s="55">
        <v>-0.97989999999999999</v>
      </c>
      <c r="CK46" s="55">
        <v>-0.99960000000000004</v>
      </c>
      <c r="CL46" s="55">
        <v>-0.94969999999999999</v>
      </c>
      <c r="CM46" s="55">
        <v>-0.94350000000000001</v>
      </c>
      <c r="CN46" s="55">
        <v>-0.93300000000000005</v>
      </c>
      <c r="CO46" s="55">
        <v>-0.91279999999999994</v>
      </c>
      <c r="CP46" s="55">
        <v>-0.9173</v>
      </c>
      <c r="CQ46" s="55">
        <v>-0.89729999999999999</v>
      </c>
      <c r="CR46" s="55">
        <v>-0.88339999999999996</v>
      </c>
      <c r="CS46" s="55">
        <v>-0.86799999999999999</v>
      </c>
      <c r="CT46" s="55">
        <v>-0.874</v>
      </c>
      <c r="CU46" s="55">
        <v>-0.85140000000000005</v>
      </c>
      <c r="CV46" s="55">
        <v>-0.93500000000000005</v>
      </c>
      <c r="CW46" s="55">
        <v>-0.87519999999999998</v>
      </c>
      <c r="CX46" s="55">
        <v>-0.58140000000000003</v>
      </c>
      <c r="CY46" s="55">
        <v>-0.80110000000000003</v>
      </c>
      <c r="CZ46" s="55">
        <v>-0.84860000000000002</v>
      </c>
      <c r="DA46" s="55">
        <v>-0.84360000000000002</v>
      </c>
      <c r="DB46" s="55">
        <v>-0.81510000000000005</v>
      </c>
      <c r="DC46" s="55">
        <v>-0.2863</v>
      </c>
      <c r="DD46" s="55">
        <v>-0.21679999999999999</v>
      </c>
      <c r="DE46" s="55">
        <v>-0.21709999999999999</v>
      </c>
      <c r="DF46" s="55">
        <v>-0.22570000000000001</v>
      </c>
      <c r="DG46" s="55">
        <v>-0.1026</v>
      </c>
      <c r="DH46" s="55">
        <v>-0.14330000000000001</v>
      </c>
      <c r="DI46" s="55">
        <v>-0.1729</v>
      </c>
      <c r="DJ46" s="55">
        <v>-6.3799999999999996E-2</v>
      </c>
      <c r="DK46" s="55">
        <v>-0.31169999999999998</v>
      </c>
      <c r="DL46" s="55">
        <v>-0.27200000000000002</v>
      </c>
      <c r="DM46" s="55">
        <v>-9.6799999999999997E-2</v>
      </c>
      <c r="DN46" s="55">
        <v>-3.61E-2</v>
      </c>
      <c r="DO46" s="55">
        <v>3.7100000000000001E-2</v>
      </c>
      <c r="DP46" s="55">
        <v>0.20250000000000001</v>
      </c>
      <c r="DQ46" s="55">
        <v>-0.2084</v>
      </c>
      <c r="DR46" s="55">
        <v>-0.11990000000000001</v>
      </c>
      <c r="DS46" s="55">
        <v>-3.2899999999999999E-2</v>
      </c>
      <c r="DT46" s="55">
        <v>-6.7000000000000002E-3</v>
      </c>
      <c r="DU46" s="55">
        <v>0.18210000000000001</v>
      </c>
      <c r="DV46" s="55">
        <v>0.24610000000000001</v>
      </c>
      <c r="DW46" s="55">
        <v>0.2228</v>
      </c>
      <c r="DX46" s="55">
        <v>-0.11509999999999999</v>
      </c>
      <c r="DY46" s="55">
        <v>-0.12939999999999999</v>
      </c>
      <c r="DZ46" s="55">
        <v>4.6899999999999997E-2</v>
      </c>
      <c r="EA46" s="55">
        <v>8.8800000000000004E-2</v>
      </c>
      <c r="EB46" s="55">
        <v>0.97719999999999996</v>
      </c>
      <c r="EC46" s="55">
        <v>0.25330000000000003</v>
      </c>
      <c r="ED46" s="55">
        <v>0.23899999999999999</v>
      </c>
      <c r="EE46" s="55">
        <v>1.37E-2</v>
      </c>
      <c r="EF46" s="55">
        <v>-0.76080000000000003</v>
      </c>
      <c r="EG46" s="55">
        <v>0.21909999999999999</v>
      </c>
      <c r="EH46" s="55">
        <v>-0.69769999999999999</v>
      </c>
      <c r="EI46" s="55">
        <v>-0.72499999999999998</v>
      </c>
      <c r="EJ46" s="55">
        <v>-0.72470000000000001</v>
      </c>
      <c r="EK46" s="55">
        <v>-1.1000000000000001E-3</v>
      </c>
      <c r="EL46" s="55">
        <v>-9.6500000000000002E-2</v>
      </c>
      <c r="EM46" s="55">
        <v>1.1616</v>
      </c>
      <c r="EN46" s="55">
        <v>0.1399</v>
      </c>
      <c r="EO46" s="55">
        <v>0.27900000000000003</v>
      </c>
      <c r="EP46" s="55">
        <v>0.32829999999999998</v>
      </c>
      <c r="EQ46" s="55">
        <v>0.41889999999999999</v>
      </c>
      <c r="ER46" s="55">
        <v>0.47960000000000003</v>
      </c>
      <c r="ES46" s="55">
        <v>0.19209999999999999</v>
      </c>
      <c r="ET46" s="55">
        <v>-1.4500000000000001E-2</v>
      </c>
      <c r="EU46" s="55">
        <v>0.12909999999999999</v>
      </c>
      <c r="EV46" s="55">
        <v>0.2132</v>
      </c>
      <c r="EW46" s="55">
        <v>0.23069999999999999</v>
      </c>
      <c r="EX46" s="55">
        <v>0.31180000000000002</v>
      </c>
      <c r="EY46" s="55">
        <v>0.3795</v>
      </c>
      <c r="EZ46" s="55">
        <v>-2.5899999999999999E-2</v>
      </c>
      <c r="FA46" s="54">
        <v>-0.17</v>
      </c>
      <c r="FB46" s="55">
        <v>-4.1300000000000003E-2</v>
      </c>
      <c r="FC46" s="55">
        <v>4.3299999999999998E-2</v>
      </c>
      <c r="FD46" s="55">
        <v>0.1545</v>
      </c>
      <c r="FE46" s="55">
        <v>0.22989999999999999</v>
      </c>
      <c r="FF46" s="55">
        <v>3.5099999999999999E-2</v>
      </c>
      <c r="FG46" s="55">
        <v>-0.27100000000000002</v>
      </c>
      <c r="FH46" s="55">
        <v>-0.2646</v>
      </c>
      <c r="FI46" s="55">
        <v>-0.1346</v>
      </c>
      <c r="FJ46" s="55">
        <v>-5.0299999999999997E-2</v>
      </c>
      <c r="FK46" s="55">
        <v>8.8700000000000001E-2</v>
      </c>
      <c r="FL46" s="55">
        <v>0.14399999999999999</v>
      </c>
      <c r="FM46" s="55">
        <v>0.1527</v>
      </c>
      <c r="FN46" s="55">
        <v>-0.1656</v>
      </c>
      <c r="FO46" s="55">
        <v>-0.31080000000000002</v>
      </c>
      <c r="FP46" s="55">
        <v>-0.19889999999999999</v>
      </c>
      <c r="FQ46" s="55">
        <v>-7.7600000000000002E-2</v>
      </c>
      <c r="FR46" s="55">
        <v>-0.1125</v>
      </c>
      <c r="FS46" s="55">
        <v>9.4700000000000006E-2</v>
      </c>
      <c r="FT46" s="55">
        <v>-4.0000000000000002E-4</v>
      </c>
      <c r="FU46" s="54">
        <v>-0.38</v>
      </c>
      <c r="FV46" s="55">
        <v>-0.27229999999999999</v>
      </c>
      <c r="FW46" s="55">
        <v>-0.2253</v>
      </c>
      <c r="FX46" s="55">
        <v>-0.1409</v>
      </c>
      <c r="FY46" s="55">
        <v>-2.5700000000000001E-2</v>
      </c>
      <c r="FZ46" s="55">
        <v>0.19650000000000001</v>
      </c>
      <c r="GA46" s="55">
        <v>0.2467</v>
      </c>
      <c r="GB46" s="55">
        <v>-0.21709999999999999</v>
      </c>
      <c r="GC46" s="55">
        <v>-0.30659999999999998</v>
      </c>
      <c r="GD46" s="55">
        <v>-0.14449999999999999</v>
      </c>
      <c r="GE46" s="55">
        <v>-3.3599999999999998E-2</v>
      </c>
      <c r="GF46" s="55">
        <v>0.18099999999999999</v>
      </c>
      <c r="GG46" s="55">
        <v>0.22639999999999999</v>
      </c>
      <c r="GH46" s="55">
        <v>0.21920000000000001</v>
      </c>
      <c r="GI46" s="55">
        <v>-0.1075</v>
      </c>
      <c r="GJ46" s="55">
        <v>-5.3699999999999998E-2</v>
      </c>
      <c r="GK46" s="55">
        <v>-5.9900000000000002E-2</v>
      </c>
      <c r="GL46" s="55">
        <v>4.9200000000000001E-2</v>
      </c>
      <c r="GM46" s="55">
        <v>0.27910000000000001</v>
      </c>
      <c r="GN46" s="55">
        <v>0.23180000000000001</v>
      </c>
      <c r="GO46" s="55">
        <v>-0.25230000000000002</v>
      </c>
      <c r="GP46" s="55">
        <v>2.6200000000000001E-2</v>
      </c>
      <c r="GQ46" s="55">
        <v>-0.1628</v>
      </c>
      <c r="GR46" s="55">
        <v>-2.0000000000000001E-4</v>
      </c>
      <c r="GS46" s="55">
        <v>0.16789999999999999</v>
      </c>
      <c r="GT46" s="55">
        <v>0.2248</v>
      </c>
      <c r="GU46" s="55">
        <v>0.42520000000000002</v>
      </c>
      <c r="GV46" s="55">
        <v>1.2695000000000001</v>
      </c>
      <c r="GW46" s="55">
        <v>-0.84009999999999996</v>
      </c>
      <c r="GX46" s="55">
        <v>-0.1101</v>
      </c>
      <c r="GY46" s="55">
        <v>-7.9399999999999998E-2</v>
      </c>
      <c r="GZ46" s="55">
        <v>0.23619999999999999</v>
      </c>
      <c r="HA46" s="55">
        <v>0.31180000000000002</v>
      </c>
      <c r="HB46" s="55">
        <v>0.48270000000000002</v>
      </c>
      <c r="HC46" s="55">
        <v>0.3518</v>
      </c>
      <c r="HD46" s="55">
        <v>-2.8899999999999999E-2</v>
      </c>
      <c r="HE46" s="55">
        <v>0.1148</v>
      </c>
      <c r="HF46" s="55">
        <v>0.30819999999999997</v>
      </c>
      <c r="HG46" s="55">
        <v>0.32819999999999999</v>
      </c>
      <c r="HH46" s="55">
        <v>0.34160000000000001</v>
      </c>
      <c r="HI46" s="55">
        <v>0.41489999999999999</v>
      </c>
      <c r="HJ46" s="55">
        <v>0.37040000000000001</v>
      </c>
      <c r="HK46" s="55">
        <v>-2.5999999999999999E-2</v>
      </c>
      <c r="HL46" s="55">
        <v>8.3599999999999994E-2</v>
      </c>
      <c r="HM46" s="55">
        <v>0.24970000000000001</v>
      </c>
      <c r="HN46" s="55">
        <v>0.3039</v>
      </c>
      <c r="HO46" s="55">
        <v>0.27350000000000002</v>
      </c>
      <c r="HP46" s="55">
        <v>0.5292</v>
      </c>
      <c r="HQ46" s="55">
        <v>0.56040000000000001</v>
      </c>
      <c r="HR46" s="55">
        <v>0.1239</v>
      </c>
      <c r="HS46" s="55">
        <v>0.13089999999999999</v>
      </c>
      <c r="HT46" s="55">
        <v>0.30109999999999998</v>
      </c>
      <c r="HU46" s="55">
        <v>0.43569999999999998</v>
      </c>
      <c r="HV46" s="55">
        <v>0.48299999999999998</v>
      </c>
      <c r="HW46" s="55">
        <v>0.56689999999999996</v>
      </c>
      <c r="HX46" s="55">
        <v>0.7228</v>
      </c>
      <c r="HY46" s="55">
        <v>0.58679999999999999</v>
      </c>
      <c r="HZ46" s="55">
        <v>0.76910000000000001</v>
      </c>
      <c r="IA46" s="55">
        <v>0.47049999999999997</v>
      </c>
      <c r="IB46" s="55">
        <v>0.44750000000000001</v>
      </c>
      <c r="IC46" s="55">
        <v>0.46529999999999999</v>
      </c>
      <c r="ID46" s="55">
        <v>0.52600000000000002</v>
      </c>
      <c r="IE46" s="55">
        <v>0.54910000000000003</v>
      </c>
      <c r="IF46" s="55">
        <v>0.1179</v>
      </c>
      <c r="IG46" s="55">
        <v>8.0399999999999999E-2</v>
      </c>
      <c r="IH46" s="55">
        <v>0.35139999999999999</v>
      </c>
      <c r="II46" s="55">
        <v>0.34489999999999998</v>
      </c>
      <c r="IJ46" s="55">
        <v>0.41760000000000003</v>
      </c>
      <c r="IK46" s="55">
        <v>0.59809999999999997</v>
      </c>
      <c r="IL46" s="55">
        <v>0.5948</v>
      </c>
      <c r="IM46" s="55">
        <v>3.2500000000000001E-2</v>
      </c>
      <c r="IN46" s="55">
        <v>0.16569999999999999</v>
      </c>
      <c r="IO46" s="55">
        <v>0.11990000000000001</v>
      </c>
      <c r="IP46" s="55">
        <v>0.3498</v>
      </c>
      <c r="IQ46" s="55">
        <v>0.52470000000000006</v>
      </c>
      <c r="IR46" s="55">
        <v>0.47410000000000002</v>
      </c>
      <c r="IS46" s="55">
        <v>0.47660000000000002</v>
      </c>
      <c r="IT46" s="55">
        <v>-8.1100000000000005E-2</v>
      </c>
      <c r="IU46" s="55">
        <v>-7.9200000000000007E-2</v>
      </c>
      <c r="IV46" s="55">
        <v>0.1477</v>
      </c>
      <c r="IW46" s="55">
        <v>0.30449999999999999</v>
      </c>
      <c r="IX46" s="55">
        <v>0.438</v>
      </c>
      <c r="IY46" s="55">
        <v>0.46360000000000001</v>
      </c>
      <c r="IZ46" s="55">
        <v>0.48620000000000002</v>
      </c>
      <c r="JA46" s="55">
        <v>-6.3899999999999998E-2</v>
      </c>
      <c r="JB46" s="55">
        <v>0.30109999999999998</v>
      </c>
      <c r="JC46" s="55">
        <v>0.25750000000000001</v>
      </c>
      <c r="JD46" s="55">
        <v>0.15679999999999999</v>
      </c>
      <c r="JE46" s="55">
        <v>0.37390000000000001</v>
      </c>
      <c r="JF46" s="55">
        <v>0.61040000000000005</v>
      </c>
      <c r="JG46" s="55">
        <v>0.45810000000000001</v>
      </c>
      <c r="JH46" s="55">
        <v>2.6200000000000001E-2</v>
      </c>
      <c r="JI46" s="55">
        <v>8.7999999999999995E-2</v>
      </c>
      <c r="JJ46" s="55">
        <v>0.15640000000000001</v>
      </c>
      <c r="JK46" s="55">
        <v>0.18759999999999999</v>
      </c>
      <c r="JL46" s="55">
        <v>0.3407</v>
      </c>
      <c r="JM46" s="55">
        <v>0.55149999999999999</v>
      </c>
      <c r="JN46" s="55">
        <v>0.49830000000000002</v>
      </c>
      <c r="JO46" s="55">
        <v>2.81E-2</v>
      </c>
      <c r="JP46" s="55">
        <v>-0.1389</v>
      </c>
      <c r="JQ46" s="55">
        <v>0.17730000000000001</v>
      </c>
      <c r="JR46" s="55">
        <v>0.21759999999999999</v>
      </c>
      <c r="JS46" s="55">
        <v>0.32240000000000002</v>
      </c>
      <c r="JT46" s="55">
        <v>0.50570000000000004</v>
      </c>
      <c r="JU46" s="55">
        <v>0.46600000000000003</v>
      </c>
      <c r="JV46" s="55">
        <v>-5.2299999999999999E-2</v>
      </c>
      <c r="JW46" s="55">
        <v>-4.6300000000000001E-2</v>
      </c>
      <c r="JX46" s="55">
        <v>0.17680000000000001</v>
      </c>
      <c r="JY46" s="55">
        <v>-0.3664</v>
      </c>
      <c r="JZ46" s="54">
        <v>0.36</v>
      </c>
      <c r="KA46" s="55">
        <v>0.48060000000000003</v>
      </c>
      <c r="KB46" s="55">
        <v>0.40529999999999999</v>
      </c>
      <c r="KC46" s="55">
        <v>0.16950000000000001</v>
      </c>
      <c r="KD46" s="55">
        <v>-3.3000000000000002E-2</v>
      </c>
      <c r="KE46" s="55">
        <v>0.19170000000000001</v>
      </c>
      <c r="KF46" s="55">
        <v>0.27910000000000001</v>
      </c>
      <c r="KG46" s="55">
        <v>0.42359999999999998</v>
      </c>
      <c r="KH46" s="55">
        <v>0.57179999999999997</v>
      </c>
      <c r="KI46" s="55">
        <v>0.51190000000000002</v>
      </c>
      <c r="KJ46" s="55">
        <v>0.1928</v>
      </c>
      <c r="KK46" s="55">
        <v>7.2700000000000001E-2</v>
      </c>
      <c r="KL46" s="55">
        <v>0.21210000000000001</v>
      </c>
      <c r="KM46" s="55">
        <v>0.36470000000000002</v>
      </c>
      <c r="KN46" s="55">
        <v>0.36630000000000001</v>
      </c>
      <c r="KO46" s="55">
        <v>0.58860000000000001</v>
      </c>
      <c r="KP46" s="55">
        <v>0.54549999999999998</v>
      </c>
      <c r="KQ46" s="55">
        <v>0.1007</v>
      </c>
      <c r="KR46" s="55">
        <v>6.5299999999999997E-2</v>
      </c>
      <c r="KS46" s="55">
        <v>0.2271</v>
      </c>
      <c r="KT46" s="55">
        <v>0.42699999999999999</v>
      </c>
      <c r="KU46" s="55">
        <v>0.35239999999999999</v>
      </c>
      <c r="KV46" s="55">
        <v>0.49990000000000001</v>
      </c>
      <c r="KW46" s="55">
        <v>0.15640000000000001</v>
      </c>
      <c r="KX46" s="55">
        <v>-0.29759999999999998</v>
      </c>
      <c r="KY46" s="55">
        <v>0.22839999999999999</v>
      </c>
      <c r="KZ46" s="55">
        <v>9.0472999999999999</v>
      </c>
      <c r="LA46" s="55">
        <v>1.3605</v>
      </c>
      <c r="LB46" s="55">
        <v>-0.87190000000000001</v>
      </c>
      <c r="LC46" s="55">
        <v>-0.48180000000000001</v>
      </c>
      <c r="LD46" s="55">
        <v>0.19400000000000001</v>
      </c>
      <c r="LE46" s="55">
        <v>9.8400000000000001E-2</v>
      </c>
      <c r="LF46" s="55">
        <v>0.31080000000000002</v>
      </c>
      <c r="LG46" s="55">
        <v>1.4750000000000001</v>
      </c>
      <c r="LH46" s="55">
        <v>0.40870000000000001</v>
      </c>
      <c r="LI46" s="55">
        <v>-0.40529999999999999</v>
      </c>
      <c r="LJ46" s="55">
        <v>0.2409</v>
      </c>
      <c r="LK46" s="55">
        <v>0.2162</v>
      </c>
      <c r="LL46" s="55">
        <v>0.16650000000000001</v>
      </c>
      <c r="LM46" s="55">
        <v>0.28639999999999999</v>
      </c>
      <c r="LN46" s="55">
        <v>0.41460000000000002</v>
      </c>
      <c r="LO46" s="55">
        <v>0.4723</v>
      </c>
      <c r="LP46" s="55">
        <v>0.41060000000000002</v>
      </c>
      <c r="LQ46" s="55">
        <v>0.44169999999999998</v>
      </c>
      <c r="LR46" s="55">
        <v>0.47810000000000002</v>
      </c>
      <c r="LS46" s="55">
        <v>3.73E-2</v>
      </c>
      <c r="LT46" s="55">
        <v>0.1089</v>
      </c>
      <c r="LU46" s="55">
        <v>0.28699999999999998</v>
      </c>
      <c r="LV46" s="55">
        <v>0.3024</v>
      </c>
      <c r="LW46" s="55">
        <v>0.43969999999999998</v>
      </c>
      <c r="LX46" s="55">
        <v>0.51649999999999996</v>
      </c>
      <c r="LY46" s="55">
        <v>0.41239999999999999</v>
      </c>
      <c r="LZ46" s="55">
        <v>0.2112</v>
      </c>
      <c r="MA46" s="55">
        <v>0.1014</v>
      </c>
      <c r="MB46" s="55">
        <v>0.33839999999999998</v>
      </c>
      <c r="MC46" s="55">
        <v>0.47770000000000001</v>
      </c>
      <c r="MD46" s="55">
        <v>0.3735</v>
      </c>
      <c r="ME46" s="55">
        <v>0.54979999999999996</v>
      </c>
      <c r="MF46" s="55">
        <v>0.59640000000000004</v>
      </c>
      <c r="MG46" s="55">
        <v>0.56989999999999996</v>
      </c>
      <c r="MH46" s="55">
        <v>1.1508</v>
      </c>
      <c r="MI46" s="55">
        <v>0.21990000000000001</v>
      </c>
      <c r="MJ46" s="55">
        <v>0.29809999999999998</v>
      </c>
      <c r="MK46" s="55">
        <v>0.35439999999999999</v>
      </c>
      <c r="ML46" s="55">
        <v>0.68459999999999999</v>
      </c>
      <c r="MM46" s="55">
        <v>0.56869999999999998</v>
      </c>
      <c r="MN46" s="55">
        <v>0.2104</v>
      </c>
      <c r="MO46" s="55">
        <v>0.22620000000000001</v>
      </c>
      <c r="MP46" s="55">
        <v>0.32650000000000001</v>
      </c>
      <c r="MQ46" s="55">
        <v>0.4244</v>
      </c>
      <c r="MR46" s="55">
        <v>0.56269999999999998</v>
      </c>
      <c r="MS46" s="55">
        <v>0.75719999999999998</v>
      </c>
      <c r="MT46" s="55">
        <v>1.2060999999999999</v>
      </c>
      <c r="MU46" s="55">
        <v>0.34839999999999999</v>
      </c>
      <c r="MV46" s="55">
        <v>0.1835</v>
      </c>
      <c r="MW46" s="55">
        <v>0.32900000000000001</v>
      </c>
      <c r="MX46" s="55">
        <v>0.43409999999999999</v>
      </c>
      <c r="MY46" s="55">
        <v>0.1741</v>
      </c>
      <c r="MZ46" s="55">
        <v>0.59399999999999997</v>
      </c>
      <c r="NA46" s="55">
        <v>1.1395999999999999</v>
      </c>
      <c r="NB46" s="55">
        <v>0.22320000000000001</v>
      </c>
      <c r="NC46" s="55">
        <v>0.1171</v>
      </c>
      <c r="ND46" s="55">
        <v>0.27529999999999999</v>
      </c>
      <c r="NE46" s="55">
        <v>0.34789999999999999</v>
      </c>
      <c r="NF46" s="55">
        <v>0.46650000000000003</v>
      </c>
      <c r="NG46" s="55">
        <v>0.6603</v>
      </c>
      <c r="NH46" s="55">
        <v>0.49249999999999999</v>
      </c>
      <c r="NI46" s="55">
        <v>0.2631</v>
      </c>
      <c r="NJ46" s="55">
        <v>0.1129</v>
      </c>
      <c r="NK46" s="55">
        <v>0.3548</v>
      </c>
      <c r="NL46" s="55">
        <v>0.42620000000000002</v>
      </c>
      <c r="NM46" s="55">
        <v>0.55830000000000002</v>
      </c>
      <c r="NN46" s="55">
        <v>0.80030000000000001</v>
      </c>
      <c r="NO46" s="55">
        <v>0.62639999999999996</v>
      </c>
      <c r="NP46" s="55">
        <v>0.29349999999999998</v>
      </c>
      <c r="NQ46" s="55">
        <v>0.1953</v>
      </c>
      <c r="NR46" s="55">
        <v>0.67369999999999997</v>
      </c>
      <c r="NS46" s="55">
        <v>0.76319999999999999</v>
      </c>
      <c r="NT46" s="55">
        <v>0.85960000000000003</v>
      </c>
      <c r="NU46" s="55">
        <v>1.1338999999999999</v>
      </c>
      <c r="NV46" s="55">
        <v>1.304</v>
      </c>
      <c r="NW46" s="55">
        <v>0.61470000000000002</v>
      </c>
      <c r="NX46" s="55">
        <v>0.45650000000000002</v>
      </c>
      <c r="NY46" s="55">
        <v>0.65129999999999999</v>
      </c>
      <c r="NZ46" s="55">
        <v>0.81599999999999995</v>
      </c>
      <c r="OA46" s="55">
        <v>0.94730000000000003</v>
      </c>
      <c r="OB46" s="55">
        <v>1.1585000000000001</v>
      </c>
      <c r="OC46" s="55">
        <v>1.2391000000000001</v>
      </c>
      <c r="OD46" s="55">
        <v>0.56410000000000005</v>
      </c>
      <c r="OE46" s="55">
        <v>0.38179999999999997</v>
      </c>
      <c r="OF46" s="55">
        <v>0.59689999999999999</v>
      </c>
      <c r="OG46" s="55">
        <v>0.74399999999999999</v>
      </c>
      <c r="OH46" s="55">
        <v>0.85619999999999996</v>
      </c>
      <c r="OI46" s="55">
        <v>0.77690000000000003</v>
      </c>
      <c r="OJ46" s="55">
        <v>0.71809999999999996</v>
      </c>
      <c r="OK46" s="55">
        <v>0.157</v>
      </c>
      <c r="OL46" s="55">
        <v>0.17530000000000001</v>
      </c>
      <c r="OM46" s="55">
        <v>0.61570000000000003</v>
      </c>
      <c r="ON46" s="55">
        <v>0.83640000000000003</v>
      </c>
      <c r="OO46" s="55">
        <v>0.94259999999999999</v>
      </c>
      <c r="OP46" s="55">
        <v>1.1541999999999999</v>
      </c>
      <c r="OQ46" s="55">
        <v>1.1975</v>
      </c>
      <c r="OR46" s="55">
        <v>0.70199999999999996</v>
      </c>
      <c r="OS46" s="55">
        <v>0.75639999999999996</v>
      </c>
      <c r="OT46" s="55">
        <v>1.1201000000000001</v>
      </c>
      <c r="OU46" s="55">
        <v>1.4235</v>
      </c>
      <c r="OV46" s="55">
        <v>0.63919999999999999</v>
      </c>
      <c r="OW46" s="55">
        <v>1.1335999999999999</v>
      </c>
      <c r="OX46" s="55">
        <v>1.7181999999999999</v>
      </c>
      <c r="OY46" s="55">
        <v>2.5550999999999999</v>
      </c>
      <c r="OZ46" s="55">
        <v>0.9052</v>
      </c>
      <c r="PA46" s="55">
        <v>1.1677999999999999</v>
      </c>
      <c r="PB46" s="55">
        <v>1.1960999999999999</v>
      </c>
      <c r="PC46" s="55">
        <v>1.0992999999999999</v>
      </c>
      <c r="PD46" s="55">
        <v>1.1556999999999999</v>
      </c>
      <c r="PE46" s="55">
        <v>1.1659999999999999</v>
      </c>
      <c r="PF46" s="55">
        <v>0.73270000000000002</v>
      </c>
      <c r="PG46" s="55">
        <v>0.67220000000000002</v>
      </c>
      <c r="PH46" s="55">
        <v>0.89539999999999997</v>
      </c>
      <c r="PI46" s="55">
        <v>0.79959999999999998</v>
      </c>
      <c r="PJ46" s="55">
        <v>2.2559</v>
      </c>
      <c r="PK46" s="55">
        <v>1.4351</v>
      </c>
      <c r="PL46" s="55">
        <v>6.1000000000000004E-3</v>
      </c>
      <c r="PM46" s="55">
        <v>0.22550000000000001</v>
      </c>
      <c r="PN46" s="55">
        <v>0.4657</v>
      </c>
      <c r="PO46" s="55">
        <v>0.38440000000000002</v>
      </c>
      <c r="PP46" s="55">
        <v>0.91539999999999999</v>
      </c>
      <c r="PQ46" s="55">
        <v>1.1258999999999999</v>
      </c>
      <c r="PR46" s="55">
        <v>1.5197000000000001</v>
      </c>
      <c r="PS46" s="55">
        <v>1.1600999999999999</v>
      </c>
      <c r="PT46" s="55">
        <v>0.67920000000000003</v>
      </c>
      <c r="PU46" s="55">
        <v>0.77370000000000005</v>
      </c>
      <c r="PV46" s="55">
        <v>1.1077999999999999</v>
      </c>
      <c r="PW46" s="55">
        <v>1.1635</v>
      </c>
      <c r="PX46" s="55">
        <v>0.97799999999999998</v>
      </c>
      <c r="PY46" s="55">
        <v>1.1423000000000001</v>
      </c>
      <c r="PZ46" s="55">
        <v>1.2213000000000001</v>
      </c>
      <c r="QA46" s="55">
        <v>0.83199999999999996</v>
      </c>
      <c r="QB46" s="55">
        <v>0.53400000000000003</v>
      </c>
      <c r="QC46" s="55">
        <v>0.76319999999999999</v>
      </c>
      <c r="QD46" s="55">
        <v>0.62760000000000005</v>
      </c>
      <c r="QE46" s="55">
        <v>0.8286</v>
      </c>
      <c r="QF46" s="55">
        <v>1.0938000000000001</v>
      </c>
      <c r="QG46" s="55">
        <v>1.0459000000000001</v>
      </c>
      <c r="QH46" s="55">
        <v>0.62139999999999995</v>
      </c>
      <c r="QI46" s="55">
        <v>0.44779999999999998</v>
      </c>
      <c r="QJ46" s="55">
        <v>0.70479999999999998</v>
      </c>
      <c r="QK46" s="55">
        <v>0.84570000000000001</v>
      </c>
      <c r="QL46" s="55">
        <v>0.97270000000000001</v>
      </c>
      <c r="QM46" s="55">
        <v>1.2018</v>
      </c>
      <c r="QN46" s="55">
        <v>1.3438000000000001</v>
      </c>
      <c r="QO46" s="55">
        <v>0.67500000000000004</v>
      </c>
      <c r="QP46" s="55">
        <v>0.50780000000000003</v>
      </c>
      <c r="QQ46" s="55">
        <v>0.80520000000000003</v>
      </c>
      <c r="QR46" s="55">
        <v>0.92669999999999997</v>
      </c>
      <c r="QS46" s="55">
        <v>0.96440000000000003</v>
      </c>
      <c r="QT46" s="55">
        <v>1.1383000000000001</v>
      </c>
      <c r="QU46" s="55">
        <v>1.1800999999999999</v>
      </c>
      <c r="QV46" s="55">
        <v>0.53220000000000001</v>
      </c>
      <c r="QW46" s="55">
        <v>0.63419999999999999</v>
      </c>
      <c r="QX46" s="55">
        <v>1.7964</v>
      </c>
      <c r="QY46" s="55">
        <v>0.93169999999999997</v>
      </c>
      <c r="QZ46" s="55">
        <v>0.89139999999999997</v>
      </c>
      <c r="RA46" s="55">
        <v>1.0609999999999999</v>
      </c>
      <c r="RB46" s="55">
        <v>1.1857</v>
      </c>
      <c r="RC46" s="55">
        <v>0.48309999999999997</v>
      </c>
      <c r="RD46" s="55">
        <v>0.85409999999999997</v>
      </c>
      <c r="RE46" s="55">
        <v>0.81779999999999997</v>
      </c>
      <c r="RF46" s="55">
        <v>0.63949999999999996</v>
      </c>
      <c r="RG46" s="55">
        <v>1.0101</v>
      </c>
      <c r="RH46" s="55">
        <v>1.117</v>
      </c>
      <c r="RI46" s="55">
        <v>0.58209999999999995</v>
      </c>
      <c r="RJ46" s="55">
        <v>-2.0299999999999999E-2</v>
      </c>
      <c r="RK46" s="55">
        <v>0.80769999999999997</v>
      </c>
      <c r="RL46" s="55">
        <v>1.0004</v>
      </c>
      <c r="RM46" s="55">
        <v>0.94430000000000003</v>
      </c>
      <c r="RN46" s="55">
        <v>0.91439999999999999</v>
      </c>
      <c r="RO46" s="55">
        <v>1.288</v>
      </c>
      <c r="RP46" s="55">
        <v>2.6368999999999998</v>
      </c>
      <c r="RQ46" s="55">
        <v>2.9914000000000001</v>
      </c>
      <c r="RR46" s="55">
        <v>0.4793</v>
      </c>
      <c r="RS46" s="55">
        <v>1.0001</v>
      </c>
      <c r="RT46" s="55">
        <v>0.80840000000000001</v>
      </c>
      <c r="RU46" s="55">
        <v>0.85260000000000002</v>
      </c>
      <c r="RV46" s="55">
        <v>0.99380000000000002</v>
      </c>
      <c r="RW46" s="55">
        <v>1.1080000000000001</v>
      </c>
      <c r="RX46" s="55">
        <v>0.67610000000000003</v>
      </c>
      <c r="RY46" s="55">
        <v>0.47710000000000002</v>
      </c>
      <c r="RZ46" s="55">
        <v>0.49790000000000001</v>
      </c>
      <c r="SA46" s="55">
        <v>0.27289999999999998</v>
      </c>
      <c r="SB46" s="55">
        <v>0.42130000000000001</v>
      </c>
      <c r="SC46" s="55">
        <v>-0.3543</v>
      </c>
      <c r="SD46" s="55">
        <v>-0.54990000000000006</v>
      </c>
      <c r="SE46" s="55">
        <v>-0.63670000000000004</v>
      </c>
      <c r="SF46" s="55">
        <v>-0.66490000000000005</v>
      </c>
      <c r="SG46" s="55">
        <v>-0.6462</v>
      </c>
      <c r="SH46" s="55">
        <v>-0.70420000000000005</v>
      </c>
      <c r="SI46" s="55">
        <v>-0.7278</v>
      </c>
      <c r="SJ46" s="55">
        <v>-0.68289999999999995</v>
      </c>
      <c r="SK46" s="55">
        <v>-0.66490000000000005</v>
      </c>
      <c r="SL46" s="55">
        <v>-0.73109999999999997</v>
      </c>
      <c r="SM46" s="55">
        <v>-0.7026</v>
      </c>
      <c r="SN46" s="55">
        <v>-0.66839999999999999</v>
      </c>
      <c r="SO46" s="55">
        <v>-0.70679999999999998</v>
      </c>
      <c r="SP46" s="55">
        <v>-0.6925</v>
      </c>
      <c r="SQ46" s="55">
        <v>-0.67120000000000002</v>
      </c>
      <c r="SR46" s="55">
        <v>-0.69320000000000004</v>
      </c>
      <c r="SS46" s="55">
        <v>-0.83020000000000005</v>
      </c>
      <c r="ST46" s="55">
        <v>-0.84370000000000001</v>
      </c>
      <c r="SU46" s="55">
        <v>-0.81020000000000003</v>
      </c>
      <c r="SV46" s="55">
        <v>-0.80259999999999998</v>
      </c>
      <c r="SW46" s="55">
        <v>-0.83440000000000003</v>
      </c>
      <c r="SX46" s="55">
        <v>-0.72619999999999996</v>
      </c>
      <c r="SY46" s="55">
        <v>-0.72850000000000004</v>
      </c>
      <c r="SZ46" s="55">
        <v>-0.82950000000000002</v>
      </c>
      <c r="TA46" s="55">
        <v>-0.83899999999999997</v>
      </c>
      <c r="TB46" s="55">
        <v>-0.79510000000000003</v>
      </c>
      <c r="TC46" s="55">
        <v>-0.79820000000000002</v>
      </c>
      <c r="TD46" s="55">
        <v>-0.78369999999999995</v>
      </c>
      <c r="TE46" s="55">
        <v>-0.72919999999999996</v>
      </c>
      <c r="TF46" s="55">
        <v>-0.76910000000000001</v>
      </c>
      <c r="TG46" s="55">
        <v>-0.86539999999999995</v>
      </c>
      <c r="TH46" s="55">
        <v>-0.83609999999999995</v>
      </c>
      <c r="TI46" s="55">
        <v>-0.76070000000000004</v>
      </c>
      <c r="TJ46" s="55">
        <v>-0.74070000000000003</v>
      </c>
      <c r="TK46" s="55">
        <v>-0.76500000000000001</v>
      </c>
      <c r="TL46" s="55">
        <v>-0.6714</v>
      </c>
      <c r="TM46" s="55">
        <v>-0.74099999999999999</v>
      </c>
      <c r="TN46" s="55">
        <v>-0.8337</v>
      </c>
      <c r="TO46" s="55">
        <v>-0.77949999999999997</v>
      </c>
      <c r="TP46" s="55">
        <v>-0.81620000000000004</v>
      </c>
      <c r="TQ46" s="55">
        <v>-0.79190000000000005</v>
      </c>
      <c r="TR46" s="55">
        <v>-0.80449999999999999</v>
      </c>
      <c r="TS46" s="55">
        <v>-0.74660000000000004</v>
      </c>
      <c r="TT46" s="55">
        <v>-0.76139999999999997</v>
      </c>
      <c r="TU46" s="55">
        <v>-0.9093</v>
      </c>
      <c r="TV46" s="55">
        <v>-0.91700000000000004</v>
      </c>
      <c r="TW46" s="55">
        <v>-0.89749999999999996</v>
      </c>
      <c r="TX46" s="55">
        <v>-0.88319999999999999</v>
      </c>
      <c r="TY46" s="55">
        <v>-0.88319999999999999</v>
      </c>
      <c r="TZ46" s="55">
        <v>-0.90749999999999997</v>
      </c>
      <c r="UA46" s="55">
        <v>-0.93269999999999997</v>
      </c>
      <c r="UB46" s="55">
        <v>-0.98839999999999995</v>
      </c>
      <c r="UC46" s="55">
        <v>-0.99590000000000001</v>
      </c>
      <c r="UD46" s="55">
        <v>-0.98519999999999996</v>
      </c>
      <c r="UE46" s="55">
        <v>-0.98750000000000004</v>
      </c>
      <c r="UF46" s="55">
        <v>-0.98329999999999995</v>
      </c>
      <c r="UG46" s="55">
        <v>-0.95750000000000002</v>
      </c>
      <c r="UH46" s="55">
        <v>-0.97470000000000001</v>
      </c>
      <c r="UI46" s="55">
        <v>-0.99450000000000005</v>
      </c>
      <c r="UJ46" s="55">
        <v>-0.99380000000000002</v>
      </c>
      <c r="UK46" s="55">
        <v>-0.98909999999999998</v>
      </c>
      <c r="UL46" s="55">
        <v>-0.99509999999999998</v>
      </c>
      <c r="UM46" s="55">
        <v>-0.98870000000000002</v>
      </c>
      <c r="UN46" s="55">
        <v>-0.95450000000000002</v>
      </c>
      <c r="UO46" s="55">
        <v>-0.97870000000000001</v>
      </c>
      <c r="UP46" s="55">
        <v>-0.98419999999999996</v>
      </c>
      <c r="UQ46" s="55">
        <v>-0.99860000000000004</v>
      </c>
      <c r="UR46" s="55">
        <v>-0.98619999999999997</v>
      </c>
      <c r="US46" s="55">
        <v>-0.99650000000000005</v>
      </c>
      <c r="UT46" s="55">
        <v>-0.99039999999999995</v>
      </c>
      <c r="UU46" s="55">
        <v>-0.97870000000000001</v>
      </c>
      <c r="UV46" s="55">
        <v>-0.99409999999999998</v>
      </c>
      <c r="UW46" s="55">
        <v>-0.99570000000000003</v>
      </c>
      <c r="UX46" s="55">
        <v>-0.99850000000000005</v>
      </c>
      <c r="UY46" s="55">
        <v>-0.99590000000000001</v>
      </c>
      <c r="UZ46" s="55">
        <v>-0.99629999999999996</v>
      </c>
      <c r="VA46" s="55">
        <v>-0.99829999999999997</v>
      </c>
      <c r="VB46" s="55">
        <v>-0.88300000000000001</v>
      </c>
      <c r="VC46" s="55">
        <v>-0.82689999999999997</v>
      </c>
      <c r="VD46" s="55">
        <v>-0.89939999999999998</v>
      </c>
      <c r="VE46" s="55">
        <v>-0.90669999999999995</v>
      </c>
      <c r="VF46" s="55">
        <v>-0.87880000000000003</v>
      </c>
      <c r="VG46" s="55">
        <v>-0.872</v>
      </c>
      <c r="VH46" s="55">
        <v>-0.874</v>
      </c>
      <c r="VI46" s="55">
        <v>-0.8589</v>
      </c>
      <c r="VJ46" s="55">
        <v>-0.85019999999999996</v>
      </c>
      <c r="VK46" s="55">
        <v>-0.77990000000000004</v>
      </c>
      <c r="VL46" s="55">
        <v>-0.86029999999999995</v>
      </c>
      <c r="VM46" s="55">
        <v>-0.84319999999999995</v>
      </c>
      <c r="VN46" s="55">
        <v>-0.82379999999999998</v>
      </c>
      <c r="VO46" s="55">
        <v>-0.83150000000000002</v>
      </c>
      <c r="VP46" s="55">
        <v>-0.8236</v>
      </c>
      <c r="VQ46" s="55">
        <v>-0.80759999999999998</v>
      </c>
      <c r="VR46" s="55">
        <v>-0.82720000000000005</v>
      </c>
      <c r="VS46" s="55">
        <v>-0.8054</v>
      </c>
      <c r="VT46" s="55">
        <v>-0.84409999999999996</v>
      </c>
      <c r="VU46" s="55">
        <v>-0.81440000000000001</v>
      </c>
      <c r="VV46" s="55">
        <v>-0.81759999999999999</v>
      </c>
      <c r="VW46" s="55">
        <v>-0.77700000000000002</v>
      </c>
      <c r="VX46" s="55">
        <v>-0.81020000000000003</v>
      </c>
      <c r="VY46" s="55">
        <v>-0.81200000000000006</v>
      </c>
      <c r="VZ46" s="55">
        <v>-0.87570000000000003</v>
      </c>
      <c r="WA46" s="55">
        <v>-0.86760000000000004</v>
      </c>
      <c r="WB46" s="55">
        <v>-0.87319999999999998</v>
      </c>
      <c r="WC46" s="55">
        <v>-0.84060000000000001</v>
      </c>
      <c r="WD46" s="55">
        <v>-0.79779999999999995</v>
      </c>
      <c r="WE46" s="55">
        <v>-0.7772</v>
      </c>
      <c r="WF46" s="55">
        <v>1.0707</v>
      </c>
      <c r="WG46" s="55">
        <v>0.16270000000000001</v>
      </c>
      <c r="WH46" s="55">
        <v>0.1804</v>
      </c>
      <c r="WI46" s="55">
        <v>0.19500000000000001</v>
      </c>
      <c r="WJ46" s="55">
        <v>0.56520000000000004</v>
      </c>
      <c r="WK46" s="55">
        <v>0.61140000000000005</v>
      </c>
      <c r="WL46" s="55">
        <v>0.56120000000000003</v>
      </c>
      <c r="WM46" s="55">
        <v>0.36159999999999998</v>
      </c>
      <c r="WN46" s="55">
        <v>0.21879999999999999</v>
      </c>
      <c r="WO46" s="55">
        <v>0.43740000000000001</v>
      </c>
      <c r="WP46" s="55">
        <v>0.66500000000000004</v>
      </c>
      <c r="WQ46" s="55">
        <v>0.96230000000000004</v>
      </c>
      <c r="WR46" s="55">
        <v>0.95760000000000001</v>
      </c>
      <c r="WS46" s="55">
        <v>0.89770000000000005</v>
      </c>
      <c r="WT46" s="55">
        <v>0.33889999999999998</v>
      </c>
      <c r="WU46" s="55">
        <v>0.12280000000000001</v>
      </c>
      <c r="WV46" s="55">
        <v>0.3846</v>
      </c>
      <c r="WW46" s="55">
        <v>0.67559999999999998</v>
      </c>
      <c r="WX46" s="55">
        <v>0.85950000000000004</v>
      </c>
      <c r="WY46" s="55">
        <v>0.97189999999999999</v>
      </c>
      <c r="WZ46" s="55">
        <v>0.83009999999999995</v>
      </c>
      <c r="XA46" s="55">
        <v>0.33279999999999998</v>
      </c>
      <c r="XB46" s="55">
        <v>0.6673</v>
      </c>
      <c r="XC46" s="55">
        <v>0.84230000000000005</v>
      </c>
      <c r="XD46" s="55">
        <v>0.5726</v>
      </c>
      <c r="XE46" s="55">
        <v>0.82689999999999997</v>
      </c>
      <c r="XF46" s="55">
        <v>1.1222000000000001</v>
      </c>
      <c r="XG46" s="55">
        <v>0.9173</v>
      </c>
      <c r="XH46" s="55">
        <v>0.30709999999999998</v>
      </c>
      <c r="XI46" s="55">
        <v>0.4088</v>
      </c>
      <c r="XJ46" s="55">
        <v>0.49170000000000003</v>
      </c>
      <c r="XK46" s="55">
        <v>0.50180000000000002</v>
      </c>
      <c r="XL46" s="55">
        <v>0.79139999999999999</v>
      </c>
      <c r="XM46" s="55">
        <v>1.2135</v>
      </c>
      <c r="XN46" s="55">
        <v>1.0456000000000001</v>
      </c>
      <c r="XO46" s="55">
        <v>0.35420000000000001</v>
      </c>
      <c r="XP46" s="55">
        <v>0.17549999999999999</v>
      </c>
      <c r="XQ46" s="55">
        <v>0.72909999999999997</v>
      </c>
      <c r="XR46" s="55">
        <v>0.58130000000000004</v>
      </c>
      <c r="XS46" s="55">
        <v>0.74529999999999996</v>
      </c>
      <c r="XT46" s="55">
        <v>0.97150000000000003</v>
      </c>
      <c r="XU46" s="55">
        <v>0.77890000000000004</v>
      </c>
      <c r="XV46" s="55">
        <v>0.25509999999999999</v>
      </c>
      <c r="XW46" s="55">
        <v>0.1047</v>
      </c>
      <c r="XX46" s="55">
        <v>0.49370000000000003</v>
      </c>
      <c r="XY46" s="55">
        <v>0.53879999999999995</v>
      </c>
      <c r="XZ46" s="55">
        <v>0.61770000000000003</v>
      </c>
      <c r="YA46" s="55">
        <v>0.99309999999999998</v>
      </c>
      <c r="YB46" s="55">
        <v>0.94630000000000003</v>
      </c>
      <c r="YC46" s="55">
        <v>0.35720000000000002</v>
      </c>
      <c r="YD46" s="55">
        <v>0.2097</v>
      </c>
      <c r="YE46" s="55">
        <v>0.48530000000000001</v>
      </c>
      <c r="YF46" s="55">
        <v>0.70440000000000003</v>
      </c>
      <c r="YG46" s="55">
        <v>0.6966</v>
      </c>
      <c r="YH46" s="55">
        <v>0.9486</v>
      </c>
      <c r="YI46" s="55">
        <v>0.87990000000000002</v>
      </c>
      <c r="YJ46" s="55">
        <v>0.49199999999999999</v>
      </c>
      <c r="YK46" s="55">
        <v>0.41260000000000002</v>
      </c>
    </row>
    <row r="47" spans="1:661" x14ac:dyDescent="0.35">
      <c r="A47" s="66" t="s">
        <v>26</v>
      </c>
      <c r="B47" s="66" t="s">
        <v>55</v>
      </c>
      <c r="C47" s="54">
        <v>-0.01</v>
      </c>
      <c r="D47" s="54">
        <v>0.11</v>
      </c>
      <c r="E47" s="54">
        <v>0.01</v>
      </c>
      <c r="F47" s="54">
        <v>-0.04</v>
      </c>
      <c r="G47" s="54">
        <v>0.01</v>
      </c>
      <c r="H47" s="54">
        <v>0.13</v>
      </c>
      <c r="I47" s="54">
        <v>0.06</v>
      </c>
      <c r="J47" s="54">
        <v>0.01</v>
      </c>
      <c r="K47" s="54">
        <v>-0.01</v>
      </c>
      <c r="L47" s="54">
        <v>-0.05</v>
      </c>
      <c r="M47" s="54">
        <v>-0.02</v>
      </c>
      <c r="N47" s="54">
        <v>-0.01</v>
      </c>
      <c r="O47" s="54">
        <v>0</v>
      </c>
      <c r="P47" s="54">
        <v>-7.0000000000000007E-2</v>
      </c>
      <c r="Q47" s="54">
        <v>-0.11</v>
      </c>
      <c r="R47" s="54">
        <v>-0.09</v>
      </c>
      <c r="S47" s="54">
        <v>-0.08</v>
      </c>
      <c r="T47" s="54">
        <v>-0.14000000000000001</v>
      </c>
      <c r="U47" s="54">
        <v>-0.1</v>
      </c>
      <c r="V47" s="54">
        <v>-0.02</v>
      </c>
      <c r="W47" s="54">
        <v>-0.15</v>
      </c>
      <c r="X47" s="54">
        <v>-0.27</v>
      </c>
      <c r="Y47" s="54">
        <v>-0.32</v>
      </c>
      <c r="Z47" s="54">
        <v>-0.49</v>
      </c>
      <c r="AA47" s="54">
        <v>-0.54</v>
      </c>
      <c r="AB47" s="54">
        <v>-0.36</v>
      </c>
      <c r="AC47" s="54">
        <v>-0.47</v>
      </c>
      <c r="AD47" s="54">
        <v>-0.57999999999999996</v>
      </c>
      <c r="AE47" s="54">
        <v>-0.88</v>
      </c>
      <c r="AF47" s="54">
        <v>-1</v>
      </c>
      <c r="AG47" s="55">
        <v>-0.99980000000000002</v>
      </c>
      <c r="AH47" s="55">
        <v>-0.99960000000000004</v>
      </c>
      <c r="AI47" s="54">
        <v>-1</v>
      </c>
      <c r="AJ47" s="54">
        <v>-1</v>
      </c>
      <c r="AK47" s="54">
        <v>-1</v>
      </c>
      <c r="AL47" s="54">
        <v>-1</v>
      </c>
      <c r="AM47" s="54">
        <v>-1</v>
      </c>
      <c r="AN47" s="54">
        <v>-1</v>
      </c>
      <c r="AO47" s="54">
        <v>-1</v>
      </c>
      <c r="AP47" s="54">
        <v>-1</v>
      </c>
      <c r="AQ47" s="54">
        <v>-1</v>
      </c>
      <c r="AR47" s="54">
        <v>-1</v>
      </c>
      <c r="AS47" s="54">
        <v>-1</v>
      </c>
      <c r="AT47" s="54">
        <v>-1</v>
      </c>
      <c r="AU47" s="54">
        <v>-1</v>
      </c>
      <c r="AV47" s="54">
        <v>-1</v>
      </c>
      <c r="AW47" s="54">
        <v>-1</v>
      </c>
      <c r="AX47" s="54">
        <v>-1</v>
      </c>
      <c r="AY47" s="54">
        <v>-1</v>
      </c>
      <c r="AZ47" s="54">
        <v>-1</v>
      </c>
      <c r="BA47" s="54">
        <v>-1</v>
      </c>
      <c r="BB47" s="54">
        <v>-1</v>
      </c>
      <c r="BC47" s="54">
        <v>-1</v>
      </c>
      <c r="BD47" s="54">
        <v>-1</v>
      </c>
      <c r="BE47" s="54">
        <v>-1</v>
      </c>
      <c r="BF47" s="54">
        <v>-1</v>
      </c>
      <c r="BG47" s="54">
        <v>-1</v>
      </c>
      <c r="BH47" s="54">
        <v>-1</v>
      </c>
      <c r="BI47" s="54">
        <v>-1</v>
      </c>
      <c r="BJ47" s="54">
        <v>-1</v>
      </c>
      <c r="BK47" s="54">
        <v>-1</v>
      </c>
      <c r="BL47" s="54">
        <v>-1</v>
      </c>
      <c r="BM47" s="54">
        <v>-1</v>
      </c>
      <c r="BN47" s="54">
        <v>-1</v>
      </c>
      <c r="BO47" s="54">
        <v>-1</v>
      </c>
      <c r="BP47" s="54">
        <v>-1</v>
      </c>
      <c r="BQ47" s="54">
        <v>-1</v>
      </c>
      <c r="BR47" s="54">
        <v>-1</v>
      </c>
      <c r="BS47" s="54">
        <v>-1</v>
      </c>
      <c r="BT47" s="54">
        <v>-1</v>
      </c>
      <c r="BU47" s="54">
        <v>-1</v>
      </c>
      <c r="BV47" s="54">
        <v>-1</v>
      </c>
      <c r="BW47" s="54">
        <v>-1</v>
      </c>
      <c r="BX47" s="54">
        <v>-1</v>
      </c>
      <c r="BY47" s="54">
        <v>-1</v>
      </c>
      <c r="BZ47" s="54">
        <v>-1</v>
      </c>
      <c r="CA47" s="54">
        <v>-1</v>
      </c>
      <c r="CB47" s="54">
        <v>-1</v>
      </c>
      <c r="CC47" s="54">
        <v>-1</v>
      </c>
      <c r="CD47" s="54">
        <v>-1</v>
      </c>
      <c r="CE47" s="54">
        <v>-1</v>
      </c>
      <c r="CF47" s="54">
        <v>-1</v>
      </c>
      <c r="CG47" s="54">
        <v>-1</v>
      </c>
      <c r="CH47" s="55">
        <v>-0.99980000000000002</v>
      </c>
      <c r="CI47" s="54">
        <v>-1</v>
      </c>
      <c r="CJ47" s="54">
        <v>-1</v>
      </c>
      <c r="CK47" s="55">
        <v>-0.99980000000000002</v>
      </c>
      <c r="CL47" s="55">
        <v>-0.99970000000000003</v>
      </c>
      <c r="CM47" s="55">
        <v>-0.99939999999999996</v>
      </c>
      <c r="CN47" s="55">
        <v>-0.99950000000000006</v>
      </c>
      <c r="CO47" s="55">
        <v>-0.99229999999999996</v>
      </c>
      <c r="CP47" s="55">
        <v>-0.99360000000000004</v>
      </c>
      <c r="CQ47" s="55">
        <v>-0.98750000000000004</v>
      </c>
      <c r="CR47" s="55">
        <v>-0.99109999999999998</v>
      </c>
      <c r="CS47" s="55">
        <v>-0.99180000000000001</v>
      </c>
      <c r="CT47" s="55">
        <v>-0.98640000000000005</v>
      </c>
      <c r="CU47" s="55">
        <v>-0.99350000000000005</v>
      </c>
      <c r="CV47" s="55">
        <v>-0.99660000000000004</v>
      </c>
      <c r="CW47" s="55">
        <v>-0.99319999999999997</v>
      </c>
      <c r="CX47" s="55">
        <v>-0.9879</v>
      </c>
      <c r="CY47" s="55">
        <v>-0.98860000000000003</v>
      </c>
      <c r="CZ47" s="55">
        <v>-0.99239999999999995</v>
      </c>
      <c r="DA47" s="55">
        <v>-0.98899999999999999</v>
      </c>
      <c r="DB47" s="55">
        <v>-0.98880000000000001</v>
      </c>
      <c r="DC47" s="55">
        <v>-0.99319999999999997</v>
      </c>
      <c r="DD47" s="55">
        <v>-0.99329999999999996</v>
      </c>
      <c r="DE47" s="55">
        <v>-0.99319999999999997</v>
      </c>
      <c r="DF47" s="55">
        <v>-0.98939999999999995</v>
      </c>
      <c r="DG47" s="55">
        <v>-0.98899999999999999</v>
      </c>
      <c r="DH47" s="55">
        <v>-0.98409999999999997</v>
      </c>
      <c r="DI47" s="55">
        <v>-0.98460000000000003</v>
      </c>
      <c r="DJ47" s="55">
        <v>-0.99139999999999995</v>
      </c>
      <c r="DK47" s="55">
        <v>-0.97899999999999998</v>
      </c>
      <c r="DL47" s="55">
        <v>-0.95579999999999998</v>
      </c>
      <c r="DM47" s="55">
        <v>-0.96619999999999995</v>
      </c>
      <c r="DN47" s="55">
        <v>-0.92769999999999997</v>
      </c>
      <c r="DO47" s="55">
        <v>-0.92190000000000005</v>
      </c>
      <c r="DP47" s="55">
        <v>-0.94189999999999996</v>
      </c>
      <c r="DQ47" s="55">
        <v>-0.94010000000000005</v>
      </c>
      <c r="DR47" s="55">
        <v>-0.92500000000000004</v>
      </c>
      <c r="DS47" s="55">
        <v>-0.91310000000000002</v>
      </c>
      <c r="DT47" s="55">
        <v>-0.89980000000000004</v>
      </c>
      <c r="DU47" s="55">
        <v>-0.88570000000000004</v>
      </c>
      <c r="DV47" s="55">
        <v>-0.88339999999999996</v>
      </c>
      <c r="DW47" s="55">
        <v>-0.84630000000000005</v>
      </c>
      <c r="DX47" s="55">
        <v>-0.91010000000000002</v>
      </c>
      <c r="DY47" s="55">
        <v>-0.88690000000000002</v>
      </c>
      <c r="DZ47" s="55">
        <v>-0.86629999999999996</v>
      </c>
      <c r="EA47" s="55">
        <v>-0.84019999999999995</v>
      </c>
      <c r="EB47" s="55">
        <v>-0.79530000000000001</v>
      </c>
      <c r="EC47" s="55">
        <v>-0.82130000000000003</v>
      </c>
      <c r="ED47" s="55">
        <v>-0.82950000000000002</v>
      </c>
      <c r="EE47" s="55">
        <v>-0.85489999999999999</v>
      </c>
      <c r="EF47" s="55">
        <v>-0.83409999999999995</v>
      </c>
      <c r="EG47" s="55">
        <v>-0.8216</v>
      </c>
      <c r="EH47" s="55">
        <v>-0.68579999999999997</v>
      </c>
      <c r="EI47" s="55">
        <v>-0.7742</v>
      </c>
      <c r="EJ47" s="55">
        <v>-0.8508</v>
      </c>
      <c r="EK47" s="55">
        <v>-0.78359999999999996</v>
      </c>
      <c r="EL47" s="55">
        <v>-0.84509999999999996</v>
      </c>
      <c r="EM47" s="55">
        <v>-0.83350000000000002</v>
      </c>
      <c r="EN47" s="55">
        <v>-0.83030000000000004</v>
      </c>
      <c r="EO47" s="55">
        <v>-0.77449999999999997</v>
      </c>
      <c r="EP47" s="55">
        <v>-0.87070000000000003</v>
      </c>
      <c r="EQ47" s="55">
        <v>-0.75639999999999996</v>
      </c>
      <c r="ER47" s="55">
        <v>-0.73750000000000004</v>
      </c>
      <c r="ES47" s="55">
        <v>-0.82320000000000004</v>
      </c>
      <c r="ET47" s="55">
        <v>-0.8024</v>
      </c>
      <c r="EU47" s="55">
        <v>-0.77929999999999999</v>
      </c>
      <c r="EV47" s="55">
        <v>-0.75929999999999997</v>
      </c>
      <c r="EW47" s="55">
        <v>-0.74360000000000004</v>
      </c>
      <c r="EX47" s="55">
        <v>-0.70469999999999999</v>
      </c>
      <c r="EY47" s="55">
        <v>-0.74080000000000001</v>
      </c>
      <c r="EZ47" s="55">
        <v>-0.81289999999999996</v>
      </c>
      <c r="FA47" s="55">
        <v>-0.79239999999999999</v>
      </c>
      <c r="FB47" s="55">
        <v>-0.83120000000000005</v>
      </c>
      <c r="FC47" s="55">
        <v>-0.80100000000000005</v>
      </c>
      <c r="FD47" s="55">
        <v>-0.74160000000000004</v>
      </c>
      <c r="FE47" s="55">
        <v>-0.69020000000000004</v>
      </c>
      <c r="FF47" s="55">
        <v>-0.73380000000000001</v>
      </c>
      <c r="FG47" s="55">
        <v>-0.81369999999999998</v>
      </c>
      <c r="FH47" s="55">
        <v>-0.79690000000000005</v>
      </c>
      <c r="FI47" s="55">
        <v>-0.751</v>
      </c>
      <c r="FJ47" s="55">
        <v>-0.75570000000000004</v>
      </c>
      <c r="FK47" s="55">
        <v>-0.71160000000000001</v>
      </c>
      <c r="FL47" s="55">
        <v>-0.67110000000000003</v>
      </c>
      <c r="FM47" s="55">
        <v>-0.72209999999999996</v>
      </c>
      <c r="FN47" s="55">
        <v>-0.79459999999999997</v>
      </c>
      <c r="FO47" s="55">
        <v>-0.89880000000000004</v>
      </c>
      <c r="FP47" s="55">
        <v>-0.73819999999999997</v>
      </c>
      <c r="FQ47" s="55">
        <v>-0.73529999999999995</v>
      </c>
      <c r="FR47" s="55">
        <v>-0.71509999999999996</v>
      </c>
      <c r="FS47" s="55">
        <v>-0.62890000000000001</v>
      </c>
      <c r="FT47" s="55">
        <v>-0.65720000000000001</v>
      </c>
      <c r="FU47" s="55">
        <v>-0.75549999999999995</v>
      </c>
      <c r="FV47" s="55">
        <v>-0.73399999999999999</v>
      </c>
      <c r="FW47" s="55">
        <v>-0.746</v>
      </c>
      <c r="FX47" s="55">
        <v>-0.74139999999999995</v>
      </c>
      <c r="FY47" s="55">
        <v>-0.64100000000000001</v>
      </c>
      <c r="FZ47" s="55">
        <v>-0.60360000000000003</v>
      </c>
      <c r="GA47" s="55">
        <v>-0.7177</v>
      </c>
      <c r="GB47" s="55">
        <v>-0.70709999999999995</v>
      </c>
      <c r="GC47" s="55">
        <v>-0.68330000000000002</v>
      </c>
      <c r="GD47" s="55">
        <v>-0.68689999999999996</v>
      </c>
      <c r="GE47" s="55">
        <v>-0.63080000000000003</v>
      </c>
      <c r="GF47" s="55">
        <v>-0.57530000000000003</v>
      </c>
      <c r="GG47" s="55">
        <v>-0.56769999999999998</v>
      </c>
      <c r="GH47" s="55">
        <v>-0.6008</v>
      </c>
      <c r="GI47" s="55">
        <v>-0.69640000000000002</v>
      </c>
      <c r="GJ47" s="55">
        <v>-0.69159999999999999</v>
      </c>
      <c r="GK47" s="55">
        <v>-0.60199999999999998</v>
      </c>
      <c r="GL47" s="55">
        <v>-0.71309999999999996</v>
      </c>
      <c r="GM47" s="55">
        <v>-0.58160000000000001</v>
      </c>
      <c r="GN47" s="55">
        <v>-0.61819999999999997</v>
      </c>
      <c r="GO47" s="55">
        <v>-0.62019999999999997</v>
      </c>
      <c r="GP47" s="55">
        <v>-0.70840000000000003</v>
      </c>
      <c r="GQ47" s="55">
        <v>-0.59119999999999995</v>
      </c>
      <c r="GR47" s="55">
        <v>-0.64019999999999999</v>
      </c>
      <c r="GS47" s="55">
        <v>-0.62309999999999999</v>
      </c>
      <c r="GT47" s="55">
        <v>-0.5393</v>
      </c>
      <c r="GU47" s="55">
        <v>-0.60370000000000001</v>
      </c>
      <c r="GV47" s="55">
        <v>-0.46429999999999999</v>
      </c>
      <c r="GW47" s="55">
        <v>-0.52910000000000001</v>
      </c>
      <c r="GX47" s="55">
        <v>-0.74429999999999996</v>
      </c>
      <c r="GY47" s="55">
        <v>-0.7046</v>
      </c>
      <c r="GZ47" s="55">
        <v>-0.75670000000000004</v>
      </c>
      <c r="HA47" s="55">
        <v>-0.5968</v>
      </c>
      <c r="HB47" s="55">
        <v>-0.55010000000000003</v>
      </c>
      <c r="HC47" s="55">
        <v>-0.61870000000000003</v>
      </c>
      <c r="HD47" s="54">
        <v>-0.73</v>
      </c>
      <c r="HE47" s="55">
        <v>-0.72170000000000001</v>
      </c>
      <c r="HF47" s="55">
        <v>-0.66559999999999997</v>
      </c>
      <c r="HG47" s="55">
        <v>-0.65380000000000005</v>
      </c>
      <c r="HH47" s="55">
        <v>-0.61739999999999995</v>
      </c>
      <c r="HI47" s="55">
        <v>-0.58640000000000003</v>
      </c>
      <c r="HJ47" s="55">
        <v>-0.60360000000000003</v>
      </c>
      <c r="HK47" s="55">
        <v>-0.74229999999999996</v>
      </c>
      <c r="HL47" s="55">
        <v>-0.71030000000000004</v>
      </c>
      <c r="HM47" s="55">
        <v>-0.63180000000000003</v>
      </c>
      <c r="HN47" s="55">
        <v>-0.63170000000000004</v>
      </c>
      <c r="HO47" s="55">
        <v>-0.55940000000000001</v>
      </c>
      <c r="HP47" s="55">
        <v>-0.53259999999999996</v>
      </c>
      <c r="HQ47" s="55">
        <v>-0.54290000000000005</v>
      </c>
      <c r="HR47" s="55">
        <v>-0.68610000000000004</v>
      </c>
      <c r="HS47" s="55">
        <v>-0.78129999999999999</v>
      </c>
      <c r="HT47" s="55">
        <v>-0.63780000000000003</v>
      </c>
      <c r="HU47" s="55">
        <v>-0.57820000000000005</v>
      </c>
      <c r="HV47" s="55">
        <v>-0.56840000000000002</v>
      </c>
      <c r="HW47" s="55">
        <v>-0.50449999999999995</v>
      </c>
      <c r="HX47" s="55">
        <v>-0.53259999999999996</v>
      </c>
      <c r="HY47" s="55">
        <v>-0.68740000000000001</v>
      </c>
      <c r="HZ47" s="55">
        <v>-0.65069999999999995</v>
      </c>
      <c r="IA47" s="55">
        <v>-0.62209999999999999</v>
      </c>
      <c r="IB47" s="55">
        <v>-0.63770000000000004</v>
      </c>
      <c r="IC47" s="55">
        <v>-0.55859999999999999</v>
      </c>
      <c r="ID47" s="55">
        <v>-0.50260000000000005</v>
      </c>
      <c r="IE47" s="55">
        <v>-0.59630000000000005</v>
      </c>
      <c r="IF47" s="55">
        <v>-0.78839999999999999</v>
      </c>
      <c r="IG47" s="55">
        <v>-0.75370000000000004</v>
      </c>
      <c r="IH47" s="55">
        <v>-0.57779999999999998</v>
      </c>
      <c r="II47" s="55">
        <v>-0.57820000000000005</v>
      </c>
      <c r="IJ47" s="55">
        <v>-0.68620000000000003</v>
      </c>
      <c r="IK47" s="55">
        <v>-0.50339999999999996</v>
      </c>
      <c r="IL47" s="55">
        <v>-0.50429999999999997</v>
      </c>
      <c r="IM47" s="55">
        <v>-0.7157</v>
      </c>
      <c r="IN47" s="55">
        <v>-0.67649999999999999</v>
      </c>
      <c r="IO47" s="55">
        <v>-0.65720000000000001</v>
      </c>
      <c r="IP47" s="55">
        <v>-0.64090000000000003</v>
      </c>
      <c r="IQ47" s="55">
        <v>-0.54090000000000005</v>
      </c>
      <c r="IR47" s="55">
        <v>-0.4924</v>
      </c>
      <c r="IS47" s="55">
        <v>-0.52370000000000005</v>
      </c>
      <c r="IT47" s="55">
        <v>-0.76770000000000005</v>
      </c>
      <c r="IU47" s="55">
        <v>-0.7107</v>
      </c>
      <c r="IV47" s="55">
        <v>-0.68030000000000002</v>
      </c>
      <c r="IW47" s="55">
        <v>-0.68320000000000003</v>
      </c>
      <c r="IX47" s="55">
        <v>-0.66879999999999995</v>
      </c>
      <c r="IY47" s="55">
        <v>-0.68269999999999997</v>
      </c>
      <c r="IZ47" s="55">
        <v>-0.70289999999999997</v>
      </c>
      <c r="JA47" s="55">
        <v>-0.79120000000000001</v>
      </c>
      <c r="JB47" s="55">
        <v>-0.80710000000000004</v>
      </c>
      <c r="JC47" s="55">
        <v>-0.74139999999999995</v>
      </c>
      <c r="JD47" s="55">
        <v>-0.65400000000000003</v>
      </c>
      <c r="JE47" s="55">
        <v>-0.56559999999999999</v>
      </c>
      <c r="JF47" s="55">
        <v>-0.495</v>
      </c>
      <c r="JG47" s="55">
        <v>-0.55869999999999997</v>
      </c>
      <c r="JH47" s="55">
        <v>-0.70699999999999996</v>
      </c>
      <c r="JI47" s="55">
        <v>-0.55779999999999996</v>
      </c>
      <c r="JJ47" s="55">
        <v>-0.69199999999999995</v>
      </c>
      <c r="JK47" s="55">
        <v>-0.74150000000000005</v>
      </c>
      <c r="JL47" s="55">
        <v>-0.68759999999999999</v>
      </c>
      <c r="JM47" s="55">
        <v>-0.59399999999999997</v>
      </c>
      <c r="JN47" s="55">
        <v>-0.68479999999999996</v>
      </c>
      <c r="JO47" s="55">
        <v>-0.75749999999999995</v>
      </c>
      <c r="JP47" s="55">
        <v>-0.77590000000000003</v>
      </c>
      <c r="JQ47" s="55">
        <v>-0.76880000000000004</v>
      </c>
      <c r="JR47" s="55">
        <v>-0.74590000000000001</v>
      </c>
      <c r="JS47" s="55">
        <v>-0.65920000000000001</v>
      </c>
      <c r="JT47" s="55">
        <v>-0.61770000000000003</v>
      </c>
      <c r="JU47" s="55">
        <v>-0.69279999999999997</v>
      </c>
      <c r="JV47" s="55">
        <v>-0.82199999999999995</v>
      </c>
      <c r="JW47" s="55">
        <v>-0.79569999999999996</v>
      </c>
      <c r="JX47" s="55">
        <v>-0.76549999999999996</v>
      </c>
      <c r="JY47" s="55">
        <v>-0.79149999999999998</v>
      </c>
      <c r="JZ47" s="55">
        <v>-0.75390000000000001</v>
      </c>
      <c r="KA47" s="55">
        <v>-0.68979999999999997</v>
      </c>
      <c r="KB47" s="55">
        <v>-0.58460000000000001</v>
      </c>
      <c r="KC47" s="55">
        <v>-0.85950000000000004</v>
      </c>
      <c r="KD47" s="55">
        <v>-0.82969999999999999</v>
      </c>
      <c r="KE47" s="55">
        <v>-0.83989999999999998</v>
      </c>
      <c r="KF47" s="55">
        <v>-0.81120000000000003</v>
      </c>
      <c r="KG47" s="55">
        <v>-0.78839999999999999</v>
      </c>
      <c r="KH47" s="55">
        <v>-0.7621</v>
      </c>
      <c r="KI47" s="55">
        <v>-0.75429999999999997</v>
      </c>
      <c r="KJ47" s="55">
        <v>-0.85850000000000004</v>
      </c>
      <c r="KK47" s="55">
        <v>-0.85929999999999995</v>
      </c>
      <c r="KL47" s="55">
        <v>-0.84560000000000002</v>
      </c>
      <c r="KM47" s="55">
        <v>-0.82179999999999997</v>
      </c>
      <c r="KN47" s="55">
        <v>-0.73660000000000003</v>
      </c>
      <c r="KO47" s="55">
        <v>-0.70599999999999996</v>
      </c>
      <c r="KP47" s="55">
        <v>-0.68810000000000004</v>
      </c>
      <c r="KQ47" s="55">
        <v>-0.92120000000000002</v>
      </c>
      <c r="KR47" s="55">
        <v>-0.87170000000000003</v>
      </c>
      <c r="KS47" s="55">
        <v>-0.96089999999999998</v>
      </c>
      <c r="KT47" s="55">
        <v>-0.94969999999999999</v>
      </c>
      <c r="KU47" s="55">
        <v>-0.84409999999999996</v>
      </c>
      <c r="KV47" s="55">
        <v>-0.78139999999999998</v>
      </c>
      <c r="KW47" s="55">
        <v>-0.83850000000000002</v>
      </c>
      <c r="KX47" s="55">
        <v>-0.89349999999999996</v>
      </c>
      <c r="KY47" s="55">
        <v>-0.85489999999999999</v>
      </c>
      <c r="KZ47" s="55">
        <v>-0.68969999999999998</v>
      </c>
      <c r="LA47" s="55">
        <v>-0.75219999999999998</v>
      </c>
      <c r="LB47" s="55">
        <v>-0.93879999999999997</v>
      </c>
      <c r="LC47" s="55">
        <v>-0.8286</v>
      </c>
      <c r="LD47" s="55">
        <v>-0.77800000000000002</v>
      </c>
      <c r="LE47" s="55">
        <v>-0.81140000000000001</v>
      </c>
      <c r="LF47" s="55">
        <v>-0.87009999999999998</v>
      </c>
      <c r="LG47" s="55">
        <v>-0.68440000000000001</v>
      </c>
      <c r="LH47" s="55">
        <v>-0.45219999999999999</v>
      </c>
      <c r="LI47" s="55">
        <v>-0.8095</v>
      </c>
      <c r="LJ47" s="55">
        <v>-0.69420000000000004</v>
      </c>
      <c r="LK47" s="55">
        <v>-0.81420000000000003</v>
      </c>
      <c r="LL47" s="55">
        <v>-0.83240000000000003</v>
      </c>
      <c r="LM47" s="55">
        <v>-0.84250000000000003</v>
      </c>
      <c r="LN47" s="55">
        <v>-0.83389999999999997</v>
      </c>
      <c r="LO47" s="55">
        <v>-0.82689999999999997</v>
      </c>
      <c r="LP47" s="55">
        <v>-0.78490000000000004</v>
      </c>
      <c r="LQ47" s="55">
        <v>-0.74729999999999996</v>
      </c>
      <c r="LR47" s="55">
        <v>-0.74950000000000006</v>
      </c>
      <c r="LS47" s="55">
        <v>-0.86460000000000004</v>
      </c>
      <c r="LT47" s="55">
        <v>-0.84919999999999995</v>
      </c>
      <c r="LU47" s="55">
        <v>-0.83809999999999996</v>
      </c>
      <c r="LV47" s="55">
        <v>-0.79700000000000004</v>
      </c>
      <c r="LW47" s="55">
        <v>-0.74319999999999997</v>
      </c>
      <c r="LX47" s="55">
        <v>-0.63900000000000001</v>
      </c>
      <c r="LY47" s="55">
        <v>-0.69799999999999995</v>
      </c>
      <c r="LZ47" s="55">
        <v>-0.7218</v>
      </c>
      <c r="MA47" s="55">
        <v>-0.8276</v>
      </c>
      <c r="MB47" s="55">
        <v>-0.83919999999999995</v>
      </c>
      <c r="MC47" s="55">
        <v>-0.81059999999999999</v>
      </c>
      <c r="MD47" s="55">
        <v>-0.73419999999999996</v>
      </c>
      <c r="ME47" s="55">
        <v>-0.67769999999999997</v>
      </c>
      <c r="MF47" s="55">
        <v>-0.75109999999999999</v>
      </c>
      <c r="MG47" s="55">
        <v>-0.83779999999999999</v>
      </c>
      <c r="MH47" s="55">
        <v>-0.88070000000000004</v>
      </c>
      <c r="MI47" s="55">
        <v>-0.81299999999999994</v>
      </c>
      <c r="MJ47" s="55">
        <v>-0.81340000000000001</v>
      </c>
      <c r="MK47" s="55">
        <v>-0.78749999999999998</v>
      </c>
      <c r="ML47" s="55">
        <v>-0.70730000000000004</v>
      </c>
      <c r="MM47" s="55">
        <v>-0.66090000000000004</v>
      </c>
      <c r="MN47" s="55">
        <v>-0.97919999999999996</v>
      </c>
      <c r="MO47" s="55">
        <v>-0.93059999999999998</v>
      </c>
      <c r="MP47" s="55">
        <v>-0.86670000000000003</v>
      </c>
      <c r="MQ47" s="55">
        <v>-0.80020000000000002</v>
      </c>
      <c r="MR47" s="55">
        <v>-0.72899999999999998</v>
      </c>
      <c r="MS47" s="55">
        <v>-0.67120000000000002</v>
      </c>
      <c r="MT47" s="55">
        <v>-0.91769999999999996</v>
      </c>
      <c r="MU47" s="55">
        <v>-0.85909999999999997</v>
      </c>
      <c r="MV47" s="55">
        <v>-0.86050000000000004</v>
      </c>
      <c r="MW47" s="55">
        <v>-0.81079999999999997</v>
      </c>
      <c r="MX47" s="55">
        <v>-0.80059999999999998</v>
      </c>
      <c r="MY47" s="55">
        <v>-0.76939999999999997</v>
      </c>
      <c r="MZ47" s="55">
        <v>-0.60409999999999997</v>
      </c>
      <c r="NA47" s="55">
        <v>-0.33150000000000002</v>
      </c>
      <c r="NB47" s="55">
        <v>-0.64429999999999998</v>
      </c>
      <c r="NC47" s="55">
        <v>-0.69069999999999998</v>
      </c>
      <c r="ND47" s="55">
        <v>-0.69540000000000002</v>
      </c>
      <c r="NE47" s="55">
        <v>-0.86780000000000002</v>
      </c>
      <c r="NF47" s="55">
        <v>-0.70950000000000002</v>
      </c>
      <c r="NG47" s="55">
        <v>-0.57130000000000003</v>
      </c>
      <c r="NH47" s="54">
        <v>-0.59</v>
      </c>
      <c r="NI47" s="55">
        <v>-0.81079999999999997</v>
      </c>
      <c r="NJ47" s="55">
        <v>-0.75139999999999996</v>
      </c>
      <c r="NK47" s="55">
        <v>-0.64610000000000001</v>
      </c>
      <c r="NL47" s="55">
        <v>-0.66090000000000004</v>
      </c>
      <c r="NM47" s="55">
        <v>-0.56479999999999997</v>
      </c>
      <c r="NN47" s="55">
        <v>-0.52029999999999998</v>
      </c>
      <c r="NO47" s="55">
        <v>-0.58340000000000003</v>
      </c>
      <c r="NP47" s="55">
        <v>-0.7369</v>
      </c>
      <c r="NQ47" s="55">
        <v>-0.71189999999999998</v>
      </c>
      <c r="NR47" s="55">
        <v>-0.62949999999999995</v>
      </c>
      <c r="NS47" s="55">
        <v>-0.70909999999999995</v>
      </c>
      <c r="NT47" s="55">
        <v>-0.63739999999999997</v>
      </c>
      <c r="NU47" s="55">
        <v>-0.58020000000000005</v>
      </c>
      <c r="NV47" s="55">
        <v>-0.56379999999999997</v>
      </c>
      <c r="NW47" s="55">
        <v>-0.77380000000000004</v>
      </c>
      <c r="NX47" s="55">
        <v>-0.6946</v>
      </c>
      <c r="NY47" s="55">
        <v>-0.69259999999999999</v>
      </c>
      <c r="NZ47" s="55">
        <v>-0.61460000000000004</v>
      </c>
      <c r="OA47" s="55">
        <v>-0.55369999999999997</v>
      </c>
      <c r="OB47" s="55">
        <v>-0.51749999999999996</v>
      </c>
      <c r="OC47" s="55">
        <v>-0.5625</v>
      </c>
      <c r="OD47" s="55">
        <v>-0.7742</v>
      </c>
      <c r="OE47" s="55">
        <v>-0.75929999999999997</v>
      </c>
      <c r="OF47" s="55">
        <v>-0.71079999999999999</v>
      </c>
      <c r="OG47" s="55">
        <v>-0.72819999999999996</v>
      </c>
      <c r="OH47" s="55">
        <v>-0.5887</v>
      </c>
      <c r="OI47" s="55">
        <v>-0.4803</v>
      </c>
      <c r="OJ47" s="55">
        <v>-0.48949999999999999</v>
      </c>
      <c r="OK47" s="55">
        <v>-0.6875</v>
      </c>
      <c r="OL47" s="55">
        <v>-0.66700000000000004</v>
      </c>
      <c r="OM47" s="55">
        <v>-0.74539999999999995</v>
      </c>
      <c r="ON47" s="55">
        <v>-0.622</v>
      </c>
      <c r="OO47" s="55">
        <v>-0.54530000000000001</v>
      </c>
      <c r="OP47" s="55">
        <v>-0.52429999999999999</v>
      </c>
      <c r="OQ47" s="55">
        <v>-0.62860000000000005</v>
      </c>
      <c r="OR47" s="55">
        <v>-0.64570000000000005</v>
      </c>
      <c r="OS47" s="55">
        <v>-0.61770000000000003</v>
      </c>
      <c r="OT47" s="55">
        <v>-0.67979999999999996</v>
      </c>
      <c r="OU47" s="55">
        <v>-0.62929999999999997</v>
      </c>
      <c r="OV47" s="55">
        <v>-0.54630000000000001</v>
      </c>
      <c r="OW47" s="55">
        <v>-0.55689999999999995</v>
      </c>
      <c r="OX47" s="55">
        <v>-0.38990000000000002</v>
      </c>
      <c r="OY47" s="55">
        <v>-0.65100000000000002</v>
      </c>
      <c r="OZ47" s="55">
        <v>-0.62760000000000005</v>
      </c>
      <c r="PA47" s="55">
        <v>-0.6089</v>
      </c>
      <c r="PB47" s="55">
        <v>-0.54790000000000005</v>
      </c>
      <c r="PC47" s="55">
        <v>-0.52280000000000004</v>
      </c>
      <c r="PD47" s="55">
        <v>-0.46189999999999998</v>
      </c>
      <c r="PE47" s="55">
        <v>-0.60489999999999999</v>
      </c>
      <c r="PF47" s="55">
        <v>-0.7661</v>
      </c>
      <c r="PG47" s="55">
        <v>-0.68520000000000003</v>
      </c>
      <c r="PH47" s="55">
        <v>-0.65529999999999999</v>
      </c>
      <c r="PI47" s="54">
        <v>-0.72</v>
      </c>
      <c r="PJ47" s="55">
        <v>-0.50939999999999996</v>
      </c>
      <c r="PK47" s="55">
        <v>-0.69340000000000002</v>
      </c>
      <c r="PL47" s="55">
        <v>-0.5454</v>
      </c>
      <c r="PM47" s="55">
        <v>-0.64329999999999998</v>
      </c>
      <c r="PN47" s="55">
        <v>-0.58150000000000002</v>
      </c>
      <c r="PO47" s="55">
        <v>-0.69379999999999997</v>
      </c>
      <c r="PP47" s="55">
        <v>-0.62090000000000001</v>
      </c>
      <c r="PQ47" s="55">
        <v>-0.4204</v>
      </c>
      <c r="PR47" s="55">
        <v>-0.36170000000000002</v>
      </c>
      <c r="PS47" s="55">
        <v>-0.47520000000000001</v>
      </c>
      <c r="PT47" s="55">
        <v>-0.63580000000000003</v>
      </c>
      <c r="PU47" s="55">
        <v>-0.58889999999999998</v>
      </c>
      <c r="PV47" s="55">
        <v>-0.49619999999999997</v>
      </c>
      <c r="PW47" s="55">
        <v>-0.61799999999999999</v>
      </c>
      <c r="PX47" s="55">
        <v>-0.45629999999999998</v>
      </c>
      <c r="PY47" s="55">
        <v>-0.38369999999999999</v>
      </c>
      <c r="PZ47" s="55">
        <v>-0.37230000000000002</v>
      </c>
      <c r="QA47" s="55">
        <v>-0.66600000000000004</v>
      </c>
      <c r="QB47" s="55">
        <v>-0.58840000000000003</v>
      </c>
      <c r="QC47" s="55">
        <v>-0.5776</v>
      </c>
      <c r="QD47" s="55">
        <v>-0.4904</v>
      </c>
      <c r="QE47" s="55">
        <v>-0.42080000000000001</v>
      </c>
      <c r="QF47" s="55">
        <v>-0.42509999999999998</v>
      </c>
      <c r="QG47" s="55">
        <v>-0.35510000000000003</v>
      </c>
      <c r="QH47" s="55">
        <v>-0.5847</v>
      </c>
      <c r="QI47" s="55">
        <v>-0.57040000000000002</v>
      </c>
      <c r="QJ47" s="55">
        <v>-0.55149999999999999</v>
      </c>
      <c r="QK47" s="55">
        <v>-0.48480000000000001</v>
      </c>
      <c r="QL47" s="55">
        <v>-0.3881</v>
      </c>
      <c r="QM47" s="55">
        <v>-0.36809999999999998</v>
      </c>
      <c r="QN47" s="55">
        <v>-0.41980000000000001</v>
      </c>
      <c r="QO47" s="55">
        <v>-0.61980000000000002</v>
      </c>
      <c r="QP47" s="55">
        <v>-0.57499999999999996</v>
      </c>
      <c r="QQ47" s="55">
        <v>-0.49280000000000002</v>
      </c>
      <c r="QR47" s="55">
        <v>-0.4204</v>
      </c>
      <c r="QS47" s="55">
        <v>-0.30599999999999999</v>
      </c>
      <c r="QT47" s="55">
        <v>-0.21129999999999999</v>
      </c>
      <c r="QU47" s="55">
        <v>-0.3624</v>
      </c>
      <c r="QV47" s="55">
        <v>-0.54320000000000002</v>
      </c>
      <c r="QW47" s="55">
        <v>-0.34489999999999998</v>
      </c>
      <c r="QX47" s="55">
        <v>-0.43169999999999997</v>
      </c>
      <c r="QY47" s="55">
        <v>-0.3352</v>
      </c>
      <c r="QZ47" s="55">
        <v>-0.45800000000000002</v>
      </c>
      <c r="RA47" s="55">
        <v>-0.4148</v>
      </c>
      <c r="RB47" s="55">
        <v>-0.33539999999999998</v>
      </c>
      <c r="RC47" s="55">
        <v>-0.33979999999999999</v>
      </c>
      <c r="RD47" s="55">
        <v>-0.59919999999999995</v>
      </c>
      <c r="RE47" s="55">
        <v>-0.50170000000000003</v>
      </c>
      <c r="RF47" s="55">
        <v>-0.52159999999999995</v>
      </c>
      <c r="RG47" s="55">
        <v>-0.40029999999999999</v>
      </c>
      <c r="RH47" s="55">
        <v>-0.28620000000000001</v>
      </c>
      <c r="RI47" s="55">
        <v>-0.31130000000000002</v>
      </c>
      <c r="RJ47" s="55">
        <v>-0.46050000000000002</v>
      </c>
      <c r="RK47" s="55">
        <v>-0.53210000000000002</v>
      </c>
      <c r="RL47" s="55">
        <v>-0.45490000000000003</v>
      </c>
      <c r="RM47" s="55">
        <v>-0.33169999999999999</v>
      </c>
      <c r="RN47" s="55">
        <v>-0.34289999999999998</v>
      </c>
      <c r="RO47" s="55">
        <v>-0.26100000000000001</v>
      </c>
      <c r="RP47" s="55">
        <v>-0.49030000000000001</v>
      </c>
      <c r="RQ47" s="55">
        <v>-0.47689999999999999</v>
      </c>
      <c r="RR47" s="55">
        <v>-0.40039999999999998</v>
      </c>
      <c r="RS47" s="55">
        <v>-0.3669</v>
      </c>
      <c r="RT47" s="55">
        <v>-0.31469999999999998</v>
      </c>
      <c r="RU47" s="55">
        <v>-0.28810000000000002</v>
      </c>
      <c r="RV47" s="55">
        <v>-0.27029999999999998</v>
      </c>
      <c r="RW47" s="55">
        <v>-2.7799999999999998E-2</v>
      </c>
      <c r="RX47" s="55">
        <v>-0.46110000000000001</v>
      </c>
      <c r="RY47" s="55">
        <v>-0.4798</v>
      </c>
      <c r="RZ47" s="55">
        <v>-0.39360000000000001</v>
      </c>
      <c r="SA47" s="55">
        <v>-0.32650000000000001</v>
      </c>
      <c r="SB47" s="55">
        <v>-0.25319999999999998</v>
      </c>
      <c r="SC47" s="55">
        <v>-0.2422</v>
      </c>
      <c r="SD47" s="55">
        <v>-0.28499999999999998</v>
      </c>
      <c r="SE47" s="55">
        <v>-0.4204</v>
      </c>
      <c r="SF47" s="55">
        <v>-0.77059999999999995</v>
      </c>
      <c r="SG47" s="55">
        <v>-0.34029999999999999</v>
      </c>
      <c r="SH47" s="55">
        <v>-0.10929999999999999</v>
      </c>
      <c r="SI47" s="55">
        <v>-0.2576</v>
      </c>
      <c r="SJ47" s="55">
        <v>-0.25369999999999998</v>
      </c>
      <c r="SK47" s="55">
        <v>-0.38579999999999998</v>
      </c>
      <c r="SL47" s="55">
        <v>-0.21859999999999999</v>
      </c>
      <c r="SM47" s="55">
        <v>-0.50580000000000003</v>
      </c>
      <c r="SN47" s="55">
        <v>-0.42280000000000001</v>
      </c>
      <c r="SO47" s="55">
        <v>-0.43090000000000001</v>
      </c>
      <c r="SP47" s="55">
        <v>-0.32229999999999998</v>
      </c>
      <c r="SQ47" s="55">
        <v>-0.25309999999999999</v>
      </c>
      <c r="SR47" s="55">
        <v>-0.27860000000000001</v>
      </c>
      <c r="SS47" s="55">
        <v>-0.4768</v>
      </c>
      <c r="ST47" s="55">
        <v>-0.4118</v>
      </c>
      <c r="SU47" s="55">
        <v>-0.3574</v>
      </c>
      <c r="SV47" s="55">
        <v>-0.30590000000000001</v>
      </c>
      <c r="SW47" s="55">
        <v>-0.27660000000000001</v>
      </c>
      <c r="SX47" s="55">
        <v>-0.23219999999999999</v>
      </c>
      <c r="SY47" s="55">
        <v>-0.16059999999999999</v>
      </c>
      <c r="SZ47" s="55">
        <v>-0.3004</v>
      </c>
      <c r="TA47" s="55">
        <v>-0.34749999999999998</v>
      </c>
      <c r="TB47" s="55">
        <v>-0.40010000000000001</v>
      </c>
      <c r="TC47" s="55">
        <v>-0.34920000000000001</v>
      </c>
      <c r="TD47" s="55">
        <v>-0.2974</v>
      </c>
      <c r="TE47" s="55">
        <v>-0.2351</v>
      </c>
      <c r="TF47" s="55">
        <v>-0.27300000000000002</v>
      </c>
      <c r="TG47" s="55">
        <v>-0.41670000000000001</v>
      </c>
      <c r="TH47" s="55">
        <v>-0.37469999999999998</v>
      </c>
      <c r="TI47" s="55">
        <v>-0.30919999999999997</v>
      </c>
      <c r="TJ47" s="55">
        <v>-0.4178</v>
      </c>
      <c r="TK47" s="55">
        <v>-0.28320000000000001</v>
      </c>
      <c r="TL47" s="55">
        <v>-0.25929999999999997</v>
      </c>
      <c r="TM47" s="55">
        <v>-0.29899999999999999</v>
      </c>
      <c r="TN47" s="55">
        <v>-0.44019999999999998</v>
      </c>
      <c r="TO47" s="55">
        <v>-0.40439999999999998</v>
      </c>
      <c r="TP47" s="55">
        <v>-0.37869999999999998</v>
      </c>
      <c r="TQ47" s="55">
        <v>-0.36880000000000002</v>
      </c>
      <c r="TR47" s="55">
        <v>-0.29609999999999997</v>
      </c>
      <c r="TS47" s="55">
        <v>-0.24890000000000001</v>
      </c>
      <c r="TT47" s="55">
        <v>-0.31309999999999999</v>
      </c>
      <c r="TU47" s="55">
        <v>-0.44500000000000001</v>
      </c>
      <c r="TV47" s="55">
        <v>-0.38929999999999998</v>
      </c>
      <c r="TW47" s="55">
        <v>-0.40649999999999997</v>
      </c>
      <c r="TX47" s="55">
        <v>-0.37780000000000002</v>
      </c>
      <c r="TY47" s="55">
        <v>-0.31840000000000002</v>
      </c>
      <c r="TZ47" s="55">
        <v>-0.20810000000000001</v>
      </c>
      <c r="UA47" s="55">
        <v>-0.18840000000000001</v>
      </c>
      <c r="UB47" s="55">
        <v>-0.39369999999999999</v>
      </c>
      <c r="UC47" s="55">
        <v>-0.3765</v>
      </c>
      <c r="UD47" s="55">
        <v>-0.35049999999999998</v>
      </c>
      <c r="UE47" s="55">
        <v>-0.3276</v>
      </c>
      <c r="UF47" s="55">
        <v>-0.24829999999999999</v>
      </c>
      <c r="UG47" s="55">
        <v>-0.31719999999999998</v>
      </c>
      <c r="UH47" s="55">
        <v>-0.67259999999999998</v>
      </c>
      <c r="UI47" s="55">
        <v>-0.47939999999999999</v>
      </c>
      <c r="UJ47" s="55">
        <v>-0.33389999999999997</v>
      </c>
      <c r="UK47" s="55">
        <v>-0.318</v>
      </c>
      <c r="UL47" s="55">
        <v>-0.30130000000000001</v>
      </c>
      <c r="UM47" s="55">
        <v>-0.29759999999999998</v>
      </c>
      <c r="UN47" s="55">
        <v>-0.2359</v>
      </c>
      <c r="UO47" s="55">
        <v>-0.41149999999999998</v>
      </c>
      <c r="UP47" s="55">
        <v>-0.44269999999999998</v>
      </c>
      <c r="UQ47" s="55">
        <v>-0.2407</v>
      </c>
      <c r="UR47" s="55">
        <v>-0.48709999999999998</v>
      </c>
      <c r="US47" s="55">
        <v>-0.39029999999999998</v>
      </c>
      <c r="UT47" s="55">
        <v>-0.2445</v>
      </c>
      <c r="UU47" s="55">
        <v>-0.31290000000000001</v>
      </c>
      <c r="UV47" s="55">
        <v>-0.14710000000000001</v>
      </c>
      <c r="UW47" s="55">
        <v>-0.25729999999999997</v>
      </c>
      <c r="UX47" s="55">
        <v>-0.51400000000000001</v>
      </c>
      <c r="UY47" s="55">
        <v>-0.46389999999999998</v>
      </c>
      <c r="UZ47" s="55">
        <v>-0.44600000000000001</v>
      </c>
      <c r="VA47" s="55">
        <v>-0.30830000000000002</v>
      </c>
      <c r="VB47" s="55">
        <v>-0.26129999999999998</v>
      </c>
      <c r="VC47" s="55">
        <v>-0.3216</v>
      </c>
      <c r="VD47" s="55">
        <v>-0.4627</v>
      </c>
      <c r="VE47" s="55">
        <v>-0.42549999999999999</v>
      </c>
      <c r="VF47" s="55">
        <v>-0.41560000000000002</v>
      </c>
      <c r="VG47" s="55">
        <v>-0.4284</v>
      </c>
      <c r="VH47" s="55">
        <v>-0.33050000000000002</v>
      </c>
      <c r="VI47" s="55">
        <v>-0.2606</v>
      </c>
      <c r="VJ47" s="55">
        <v>-0.25719999999999998</v>
      </c>
      <c r="VK47" s="55">
        <v>-0.4476</v>
      </c>
      <c r="VL47" s="55">
        <v>-0.41649999999999998</v>
      </c>
      <c r="VM47" s="55">
        <v>-0.39900000000000002</v>
      </c>
      <c r="VN47" s="55">
        <v>-0.44869999999999999</v>
      </c>
      <c r="VO47" s="55">
        <v>-0.29880000000000001</v>
      </c>
      <c r="VP47" s="55">
        <v>-0.23430000000000001</v>
      </c>
      <c r="VQ47" s="55">
        <v>-0.2462</v>
      </c>
      <c r="VR47" s="55">
        <v>-0.41670000000000001</v>
      </c>
      <c r="VS47" s="55">
        <v>-0.41260000000000002</v>
      </c>
      <c r="VT47" s="55">
        <v>-0.33119999999999999</v>
      </c>
      <c r="VU47" s="55">
        <v>-0.33200000000000002</v>
      </c>
      <c r="VV47" s="55">
        <v>-0.29360000000000003</v>
      </c>
      <c r="VW47" s="55">
        <v>-0.2099</v>
      </c>
      <c r="VX47" s="55">
        <v>-0.2424</v>
      </c>
      <c r="VY47" s="55">
        <v>-0.44440000000000002</v>
      </c>
      <c r="VZ47" s="55">
        <v>-0.41120000000000001</v>
      </c>
      <c r="WA47" s="55">
        <v>-0.29270000000000002</v>
      </c>
      <c r="WB47" s="55">
        <v>-0.34339999999999998</v>
      </c>
      <c r="WC47" s="55">
        <v>-0.26879999999999998</v>
      </c>
      <c r="WD47" s="55">
        <v>-0.25109999999999999</v>
      </c>
      <c r="WE47" s="55">
        <v>-0.35299999999999998</v>
      </c>
      <c r="WF47" s="55">
        <v>-0.4304</v>
      </c>
      <c r="WG47" s="55">
        <v>-0.4088</v>
      </c>
      <c r="WH47" s="55">
        <v>-0.31530000000000002</v>
      </c>
      <c r="WI47" s="55">
        <v>-0.31580000000000003</v>
      </c>
      <c r="WJ47" s="55">
        <v>-0.23949999999999999</v>
      </c>
      <c r="WK47" s="55">
        <v>-0.25779999999999997</v>
      </c>
      <c r="WL47" s="55">
        <v>-0.2056</v>
      </c>
      <c r="WM47" s="55">
        <v>-0.46829999999999999</v>
      </c>
      <c r="WN47" s="55">
        <v>-0.35599999999999998</v>
      </c>
      <c r="WO47" s="55">
        <v>-0.36670000000000003</v>
      </c>
      <c r="WP47" s="55">
        <v>-0.33539999999999998</v>
      </c>
      <c r="WQ47" s="55">
        <v>-0.26819999999999999</v>
      </c>
      <c r="WR47" s="55">
        <v>-0.24709999999999999</v>
      </c>
      <c r="WS47" s="55">
        <v>-0.1711</v>
      </c>
      <c r="WT47" s="55">
        <v>-0.48920000000000002</v>
      </c>
      <c r="WU47" s="55">
        <v>-0.54479999999999995</v>
      </c>
      <c r="WV47" s="55">
        <v>-0.34510000000000002</v>
      </c>
      <c r="WW47" s="55">
        <v>-0.1053</v>
      </c>
      <c r="WX47" s="55">
        <v>-0.3629</v>
      </c>
      <c r="WY47" s="55">
        <v>-0.38450000000000001</v>
      </c>
      <c r="WZ47" s="55">
        <v>-0.45300000000000001</v>
      </c>
      <c r="XA47" s="55">
        <v>-0.51390000000000002</v>
      </c>
      <c r="XB47" s="55">
        <v>-0.43709999999999999</v>
      </c>
      <c r="XC47" s="55">
        <v>-0.40660000000000002</v>
      </c>
      <c r="XD47" s="55">
        <v>-0.34129999999999999</v>
      </c>
      <c r="XE47" s="55">
        <v>-0.28489999999999999</v>
      </c>
      <c r="XF47" s="55">
        <v>-0.23699999999999999</v>
      </c>
      <c r="XG47" s="55">
        <v>-0.33810000000000001</v>
      </c>
      <c r="XH47" s="55">
        <v>-0.47760000000000002</v>
      </c>
      <c r="XI47" s="55">
        <v>-0.22919999999999999</v>
      </c>
      <c r="XJ47" s="55">
        <v>-0.1963</v>
      </c>
      <c r="XK47" s="55">
        <v>-0.16539999999999999</v>
      </c>
      <c r="XL47" s="55">
        <v>-0.2707</v>
      </c>
      <c r="XM47" s="55">
        <v>-0.222</v>
      </c>
      <c r="XN47" s="55">
        <v>-0.21579999999999999</v>
      </c>
      <c r="XO47" s="55">
        <v>-0.34439999999999998</v>
      </c>
      <c r="XP47" s="55">
        <v>-0.31169999999999998</v>
      </c>
      <c r="XQ47" s="55">
        <v>-0.29949999999999999</v>
      </c>
      <c r="XR47" s="55">
        <v>-0.27260000000000001</v>
      </c>
      <c r="XS47" s="55">
        <v>-0.25240000000000001</v>
      </c>
      <c r="XT47" s="55">
        <v>-0.1996</v>
      </c>
      <c r="XU47" s="55">
        <v>-0.1595</v>
      </c>
      <c r="XV47" s="55">
        <v>-0.36259999999999998</v>
      </c>
      <c r="XW47" s="55">
        <v>-0.34560000000000002</v>
      </c>
      <c r="XX47" s="55">
        <v>-0.27539999999999998</v>
      </c>
      <c r="XY47" s="55">
        <v>-0.30969999999999998</v>
      </c>
      <c r="XZ47" s="55">
        <v>-0.29039999999999999</v>
      </c>
      <c r="YA47" s="55">
        <v>-0.24149999999999999</v>
      </c>
      <c r="YB47" s="55">
        <v>-0.12790000000000001</v>
      </c>
      <c r="YC47" s="55">
        <v>-0.35289999999999999</v>
      </c>
      <c r="YD47" s="55">
        <v>-0.434</v>
      </c>
      <c r="YE47" s="55">
        <v>-0.41760000000000003</v>
      </c>
      <c r="YF47" s="55">
        <v>-0.37559999999999999</v>
      </c>
      <c r="YG47" s="55">
        <v>-0.31059999999999999</v>
      </c>
      <c r="YH47" s="55">
        <v>-0.26169999999999999</v>
      </c>
      <c r="YI47" s="55">
        <v>-0.29149999999999998</v>
      </c>
      <c r="YJ47" s="55">
        <v>-0.39579999999999999</v>
      </c>
      <c r="YK47" s="55">
        <v>-0.35489999999999999</v>
      </c>
    </row>
    <row r="48" spans="1:661" x14ac:dyDescent="0.35">
      <c r="A48" s="66" t="s">
        <v>26</v>
      </c>
      <c r="B48" s="66" t="s">
        <v>56</v>
      </c>
      <c r="C48" s="54">
        <v>0.04</v>
      </c>
      <c r="D48" s="54">
        <v>0.01</v>
      </c>
      <c r="E48" s="54">
        <v>-0.3</v>
      </c>
      <c r="F48" s="54">
        <v>-0.01</v>
      </c>
      <c r="G48" s="54">
        <v>0.04</v>
      </c>
      <c r="H48" s="54">
        <v>0.02</v>
      </c>
      <c r="I48" s="54">
        <v>-0.09</v>
      </c>
      <c r="J48" s="54">
        <v>0.01</v>
      </c>
      <c r="K48" s="54">
        <v>0.05</v>
      </c>
      <c r="L48" s="54">
        <v>-0.01</v>
      </c>
      <c r="M48" s="54">
        <v>0.03</v>
      </c>
      <c r="N48" s="54">
        <v>-0.03</v>
      </c>
      <c r="O48" s="54">
        <v>0.02</v>
      </c>
      <c r="P48" s="54">
        <v>-7.0000000000000007E-2</v>
      </c>
      <c r="Q48" s="54">
        <v>-0.09</v>
      </c>
      <c r="R48" s="54">
        <v>-0.04</v>
      </c>
      <c r="S48" s="54">
        <v>-7.0000000000000007E-2</v>
      </c>
      <c r="T48" s="54">
        <v>-0.01</v>
      </c>
      <c r="U48" s="54">
        <v>-0.02</v>
      </c>
      <c r="V48" s="54">
        <v>-7.0000000000000007E-2</v>
      </c>
      <c r="W48" s="54">
        <v>-0.04</v>
      </c>
      <c r="X48" s="54">
        <v>-0.09</v>
      </c>
      <c r="Y48" s="54">
        <v>-0.14000000000000001</v>
      </c>
      <c r="Z48" s="54">
        <v>-0.22</v>
      </c>
      <c r="AA48" s="54">
        <v>-0.28000000000000003</v>
      </c>
      <c r="AB48" s="54">
        <v>-0.56000000000000005</v>
      </c>
      <c r="AC48" s="54">
        <v>-0.63</v>
      </c>
      <c r="AD48" s="54">
        <v>-0.75</v>
      </c>
      <c r="AE48" s="54">
        <v>-0.93</v>
      </c>
      <c r="AF48" s="54">
        <v>-0.92</v>
      </c>
      <c r="AG48" s="54">
        <v>-1</v>
      </c>
      <c r="AH48" s="54">
        <v>-1</v>
      </c>
      <c r="AI48" s="54">
        <v>-1</v>
      </c>
      <c r="AJ48" s="54">
        <v>-1</v>
      </c>
      <c r="AK48" s="54">
        <v>-1</v>
      </c>
      <c r="AL48" s="54">
        <v>-1</v>
      </c>
      <c r="AM48" s="54">
        <v>-1</v>
      </c>
      <c r="AN48" s="54">
        <v>-1</v>
      </c>
      <c r="AO48" s="54">
        <v>-1</v>
      </c>
      <c r="AP48" s="54">
        <v>-1</v>
      </c>
      <c r="AQ48" s="54">
        <v>-1</v>
      </c>
      <c r="AR48" s="54">
        <v>-1</v>
      </c>
      <c r="AS48" s="54">
        <v>-1</v>
      </c>
      <c r="AT48" s="54">
        <v>-1</v>
      </c>
      <c r="AU48" s="54">
        <v>-1</v>
      </c>
      <c r="AV48" s="54">
        <v>-1</v>
      </c>
      <c r="AW48" s="54">
        <v>-1</v>
      </c>
      <c r="AX48" s="54">
        <v>-1</v>
      </c>
      <c r="AY48" s="54">
        <v>-1</v>
      </c>
      <c r="AZ48" s="54">
        <v>-1</v>
      </c>
      <c r="BA48" s="54">
        <v>-1</v>
      </c>
      <c r="BB48" s="54">
        <v>-1</v>
      </c>
      <c r="BC48" s="54">
        <v>-1</v>
      </c>
      <c r="BD48" s="54">
        <v>-1</v>
      </c>
      <c r="BE48" s="54">
        <v>-1</v>
      </c>
      <c r="BF48" s="54">
        <v>-1</v>
      </c>
      <c r="BG48" s="54">
        <v>-1</v>
      </c>
      <c r="BH48" s="54">
        <v>-1</v>
      </c>
      <c r="BI48" s="54">
        <v>-1</v>
      </c>
      <c r="BJ48" s="54">
        <v>-1</v>
      </c>
      <c r="BK48" s="54">
        <v>-1</v>
      </c>
      <c r="BL48" s="54">
        <v>-1</v>
      </c>
      <c r="BM48" s="54">
        <v>-1</v>
      </c>
      <c r="BN48" s="54">
        <v>-1</v>
      </c>
      <c r="BO48" s="54">
        <v>-1</v>
      </c>
      <c r="BP48" s="54">
        <v>-1</v>
      </c>
      <c r="BQ48" s="54">
        <v>-1</v>
      </c>
      <c r="BR48" s="54">
        <v>-1</v>
      </c>
      <c r="BS48" s="54">
        <v>-1</v>
      </c>
      <c r="BT48" s="54">
        <v>-1</v>
      </c>
      <c r="BU48" s="54">
        <v>-1</v>
      </c>
      <c r="BV48" s="54">
        <v>-1</v>
      </c>
      <c r="BW48" s="54">
        <v>-1</v>
      </c>
      <c r="BX48" s="54">
        <v>-1</v>
      </c>
      <c r="BY48" s="54">
        <v>-1</v>
      </c>
      <c r="BZ48" s="54">
        <v>-1</v>
      </c>
      <c r="CA48" s="54">
        <v>-1</v>
      </c>
      <c r="CB48" s="54">
        <v>-1</v>
      </c>
      <c r="CC48" s="54">
        <v>-1</v>
      </c>
      <c r="CD48" s="54">
        <v>-1</v>
      </c>
      <c r="CE48" s="54">
        <v>-1</v>
      </c>
      <c r="CF48" s="54">
        <v>-1</v>
      </c>
      <c r="CG48" s="54">
        <v>-1</v>
      </c>
      <c r="CH48" s="55">
        <v>-0.99909999999999999</v>
      </c>
      <c r="CI48" s="55">
        <v>-0.99919999999999998</v>
      </c>
      <c r="CJ48" s="55">
        <v>-0.99980000000000002</v>
      </c>
      <c r="CK48" s="55">
        <v>-0.99960000000000004</v>
      </c>
      <c r="CL48" s="55">
        <v>-0.99970000000000003</v>
      </c>
      <c r="CM48" s="55">
        <v>-0.997</v>
      </c>
      <c r="CN48" s="55">
        <v>-0.99880000000000002</v>
      </c>
      <c r="CO48" s="54">
        <v>-1</v>
      </c>
      <c r="CP48" s="54">
        <v>-1</v>
      </c>
      <c r="CQ48" s="55">
        <v>-0.99880000000000002</v>
      </c>
      <c r="CR48" s="55">
        <v>-0.99870000000000003</v>
      </c>
      <c r="CS48" s="55">
        <v>-0.9052</v>
      </c>
      <c r="CT48" s="55">
        <v>-0.84160000000000001</v>
      </c>
      <c r="CU48" s="55">
        <v>-0.84450000000000003</v>
      </c>
      <c r="CV48" s="55">
        <v>-0.7974</v>
      </c>
      <c r="CW48" s="55">
        <v>-0.84370000000000001</v>
      </c>
      <c r="CX48" s="55">
        <v>-0.83440000000000003</v>
      </c>
      <c r="CY48" s="55">
        <v>-0.80869999999999997</v>
      </c>
      <c r="CZ48" s="55">
        <v>-0.77790000000000004</v>
      </c>
      <c r="DA48" s="55">
        <v>-0.74250000000000005</v>
      </c>
      <c r="DB48" s="55">
        <v>-0.78059999999999996</v>
      </c>
      <c r="DC48" s="55">
        <v>-0.82279999999999998</v>
      </c>
      <c r="DD48" s="55">
        <v>-0.82069999999999999</v>
      </c>
      <c r="DE48" s="55">
        <v>-0.79669999999999996</v>
      </c>
      <c r="DF48" s="55">
        <v>-0.78129999999999999</v>
      </c>
      <c r="DG48" s="55">
        <v>-0.74150000000000005</v>
      </c>
      <c r="DH48" s="55">
        <v>-0.71730000000000005</v>
      </c>
      <c r="DI48" s="55">
        <v>-0.70930000000000004</v>
      </c>
      <c r="DJ48" s="55">
        <v>-0.75880000000000003</v>
      </c>
      <c r="DK48" s="55">
        <v>-0.73150000000000004</v>
      </c>
      <c r="DL48" s="55">
        <v>-0.7087</v>
      </c>
      <c r="DM48" s="55">
        <v>-0.68489999999999995</v>
      </c>
      <c r="DN48" s="55">
        <v>-0.63670000000000004</v>
      </c>
      <c r="DO48" s="55">
        <v>-0.63200000000000001</v>
      </c>
      <c r="DP48" s="55">
        <v>-0.78390000000000004</v>
      </c>
      <c r="DQ48" s="55">
        <v>-0.71209999999999996</v>
      </c>
      <c r="DR48" s="55">
        <v>-0.70889999999999997</v>
      </c>
      <c r="DS48" s="55">
        <v>-0.68079999999999996</v>
      </c>
      <c r="DT48" s="55">
        <v>-0.64400000000000002</v>
      </c>
      <c r="DU48" s="55">
        <v>-0.6089</v>
      </c>
      <c r="DV48" s="55">
        <v>-0.56110000000000004</v>
      </c>
      <c r="DW48" s="55">
        <v>-0.41310000000000002</v>
      </c>
      <c r="DX48" s="55">
        <v>-0.65690000000000004</v>
      </c>
      <c r="DY48" s="55">
        <v>-0.65769999999999995</v>
      </c>
      <c r="DZ48" s="55">
        <v>-0.64100000000000001</v>
      </c>
      <c r="EA48" s="55">
        <v>-0.62629999999999997</v>
      </c>
      <c r="EB48" s="55">
        <v>-0.61529999999999996</v>
      </c>
      <c r="EC48" s="55">
        <v>-0.58630000000000004</v>
      </c>
      <c r="ED48" s="55">
        <v>-0.61419999999999997</v>
      </c>
      <c r="EE48" s="55">
        <v>-0.64610000000000001</v>
      </c>
      <c r="EF48" s="55">
        <v>-0.59950000000000003</v>
      </c>
      <c r="EG48" s="55">
        <v>-0.62019999999999997</v>
      </c>
      <c r="EH48" s="55">
        <v>-0.34229999999999999</v>
      </c>
      <c r="EI48" s="55">
        <v>-0.57489999999999997</v>
      </c>
      <c r="EJ48" s="55">
        <v>-0.72030000000000005</v>
      </c>
      <c r="EK48" s="55">
        <v>-0.60170000000000001</v>
      </c>
      <c r="EL48" s="55">
        <v>-0.58760000000000001</v>
      </c>
      <c r="EM48" s="55">
        <v>-0.64149999999999996</v>
      </c>
      <c r="EN48" s="55">
        <v>-0.63349999999999995</v>
      </c>
      <c r="EO48" s="55">
        <v>-0.63080000000000003</v>
      </c>
      <c r="EP48" s="55">
        <v>-0.59809999999999997</v>
      </c>
      <c r="EQ48" s="55">
        <v>-0.56659999999999999</v>
      </c>
      <c r="ER48" s="55">
        <v>-0.58140000000000003</v>
      </c>
      <c r="ES48" s="55">
        <v>-0.58550000000000002</v>
      </c>
      <c r="ET48" s="55">
        <v>-0.61850000000000005</v>
      </c>
      <c r="EU48" s="55">
        <v>-0.63009999999999999</v>
      </c>
      <c r="EV48" s="55">
        <v>-0.59719999999999995</v>
      </c>
      <c r="EW48" s="55">
        <v>-0.60909999999999997</v>
      </c>
      <c r="EX48" s="55">
        <v>-0.58809999999999996</v>
      </c>
      <c r="EY48" s="55">
        <v>-0.60970000000000002</v>
      </c>
      <c r="EZ48" s="55">
        <v>-0.61060000000000003</v>
      </c>
      <c r="FA48" s="55">
        <v>-0.60060000000000002</v>
      </c>
      <c r="FB48" s="55">
        <v>-0.62709999999999999</v>
      </c>
      <c r="FC48" s="55">
        <v>-0.63070000000000004</v>
      </c>
      <c r="FD48" s="55">
        <v>-0.57350000000000001</v>
      </c>
      <c r="FE48" s="55">
        <v>-0.53359999999999996</v>
      </c>
      <c r="FF48" s="55">
        <v>-0.5605</v>
      </c>
      <c r="FG48" s="55">
        <v>-0.53620000000000001</v>
      </c>
      <c r="FH48" s="55">
        <v>-0.56369999999999998</v>
      </c>
      <c r="FI48" s="55">
        <v>-0.55889999999999995</v>
      </c>
      <c r="FJ48" s="55">
        <v>-0.52329999999999999</v>
      </c>
      <c r="FK48" s="55">
        <v>-0.48449999999999999</v>
      </c>
      <c r="FL48" s="55">
        <v>-0.49270000000000003</v>
      </c>
      <c r="FM48" s="54">
        <v>-0.5</v>
      </c>
      <c r="FN48" s="55">
        <v>-0.59789999999999999</v>
      </c>
      <c r="FO48" s="55">
        <v>-0.58930000000000005</v>
      </c>
      <c r="FP48" s="55">
        <v>-0.54959999999999998</v>
      </c>
      <c r="FQ48" s="55">
        <v>-0.49059999999999998</v>
      </c>
      <c r="FR48" s="55">
        <v>-0.47989999999999999</v>
      </c>
      <c r="FS48" s="55">
        <v>-0.43980000000000002</v>
      </c>
      <c r="FT48" s="55">
        <v>-0.48130000000000001</v>
      </c>
      <c r="FU48" s="55">
        <v>-0.50229999999999997</v>
      </c>
      <c r="FV48" s="55">
        <v>-0.52300000000000002</v>
      </c>
      <c r="FW48" s="55">
        <v>-0.50680000000000003</v>
      </c>
      <c r="FX48" s="55">
        <v>-0.52569999999999995</v>
      </c>
      <c r="FY48" s="55">
        <v>-0.47920000000000001</v>
      </c>
      <c r="FZ48" s="55">
        <v>-0.4834</v>
      </c>
      <c r="GA48" s="55">
        <v>-0.47110000000000002</v>
      </c>
      <c r="GB48" s="55">
        <v>-0.52470000000000006</v>
      </c>
      <c r="GC48" s="55">
        <v>-0.52090000000000003</v>
      </c>
      <c r="GD48" s="55">
        <v>-0.50639999999999996</v>
      </c>
      <c r="GE48" s="55">
        <v>-0.44900000000000001</v>
      </c>
      <c r="GF48" s="55">
        <v>-0.47820000000000001</v>
      </c>
      <c r="GG48" s="55">
        <v>-0.37580000000000002</v>
      </c>
      <c r="GH48" s="55">
        <v>-0.40529999999999999</v>
      </c>
      <c r="GI48" s="55">
        <v>-0.49109999999999998</v>
      </c>
      <c r="GJ48" s="55">
        <v>-0.48570000000000002</v>
      </c>
      <c r="GK48" s="55">
        <v>-0.47460000000000002</v>
      </c>
      <c r="GL48" s="55">
        <v>-0.40760000000000002</v>
      </c>
      <c r="GM48" s="55">
        <v>-0.40749999999999997</v>
      </c>
      <c r="GN48" s="55">
        <v>-0.38429999999999997</v>
      </c>
      <c r="GO48" s="55">
        <v>-0.54630000000000001</v>
      </c>
      <c r="GP48" s="55">
        <v>-0.53259999999999996</v>
      </c>
      <c r="GQ48" s="55">
        <v>-0.34860000000000002</v>
      </c>
      <c r="GR48" s="55">
        <v>-0.4173</v>
      </c>
      <c r="GS48" s="55">
        <v>-0.34720000000000001</v>
      </c>
      <c r="GT48" s="55">
        <v>-0.3911</v>
      </c>
      <c r="GU48" s="55">
        <v>-0.28970000000000001</v>
      </c>
      <c r="GV48" s="55">
        <v>-0.114</v>
      </c>
      <c r="GW48" s="55">
        <v>-0.26179999999999998</v>
      </c>
      <c r="GX48" s="55">
        <v>-0.5585</v>
      </c>
      <c r="GY48" s="55">
        <v>-0.51700000000000002</v>
      </c>
      <c r="GZ48" s="55">
        <v>-0.47460000000000002</v>
      </c>
      <c r="HA48" s="55">
        <v>-0.40139999999999998</v>
      </c>
      <c r="HB48" s="55">
        <v>-0.38779999999999998</v>
      </c>
      <c r="HC48" s="55">
        <v>-0.38829999999999998</v>
      </c>
      <c r="HD48" s="55">
        <v>-0.47949999999999998</v>
      </c>
      <c r="HE48" s="55">
        <v>-0.4577</v>
      </c>
      <c r="HF48" s="55">
        <v>-0.44700000000000001</v>
      </c>
      <c r="HG48" s="55">
        <v>-0.54490000000000005</v>
      </c>
      <c r="HH48" s="55">
        <v>-0.41160000000000002</v>
      </c>
      <c r="HI48" s="55">
        <v>-0.3206</v>
      </c>
      <c r="HJ48" s="55">
        <v>-0.32190000000000002</v>
      </c>
      <c r="HK48" s="55">
        <v>-0.43330000000000002</v>
      </c>
      <c r="HL48" s="55">
        <v>-0.43290000000000001</v>
      </c>
      <c r="HM48" s="55">
        <v>-0.4718</v>
      </c>
      <c r="HN48" s="55">
        <v>-0.43130000000000002</v>
      </c>
      <c r="HO48" s="55">
        <v>-0.4219</v>
      </c>
      <c r="HP48" s="55">
        <v>-0.31590000000000001</v>
      </c>
      <c r="HQ48" s="55">
        <v>-0.35210000000000002</v>
      </c>
      <c r="HR48" s="55">
        <v>-0.40050000000000002</v>
      </c>
      <c r="HS48" s="55">
        <v>-0.50339999999999996</v>
      </c>
      <c r="HT48" s="55">
        <v>-0.34389999999999998</v>
      </c>
      <c r="HU48" s="55">
        <v>-0.37009999999999998</v>
      </c>
      <c r="HV48" s="55">
        <v>-0.3639</v>
      </c>
      <c r="HW48" s="55">
        <v>-0.26450000000000001</v>
      </c>
      <c r="HX48" s="55">
        <v>-0.30740000000000001</v>
      </c>
      <c r="HY48" s="55">
        <v>-0.28339999999999999</v>
      </c>
      <c r="HZ48" s="55">
        <v>-0.4002</v>
      </c>
      <c r="IA48" s="55">
        <v>-0.3674</v>
      </c>
      <c r="IB48" s="55">
        <v>-0.37140000000000001</v>
      </c>
      <c r="IC48" s="55">
        <v>-0.33200000000000002</v>
      </c>
      <c r="ID48" s="55">
        <v>-0.32600000000000001</v>
      </c>
      <c r="IE48" s="55">
        <v>-0.33360000000000001</v>
      </c>
      <c r="IF48" s="55">
        <v>-0.39779999999999999</v>
      </c>
      <c r="IG48" s="55">
        <v>-0.38140000000000002</v>
      </c>
      <c r="IH48" s="55">
        <v>-0.35870000000000002</v>
      </c>
      <c r="II48" s="55">
        <v>-0.3382</v>
      </c>
      <c r="IJ48" s="55">
        <v>-0.34229999999999999</v>
      </c>
      <c r="IK48" s="55">
        <v>-0.25440000000000002</v>
      </c>
      <c r="IL48" s="55">
        <v>-0.29509999999999997</v>
      </c>
      <c r="IM48" s="55">
        <v>-0.41949999999999998</v>
      </c>
      <c r="IN48" s="55">
        <v>-0.41499999999999998</v>
      </c>
      <c r="IO48" s="55">
        <v>-0.35560000000000003</v>
      </c>
      <c r="IP48" s="55">
        <v>-0.37119999999999997</v>
      </c>
      <c r="IQ48" s="55">
        <v>-0.31219999999999998</v>
      </c>
      <c r="IR48" s="55">
        <v>-0.2432</v>
      </c>
      <c r="IS48" s="55">
        <v>-0.35589999999999999</v>
      </c>
      <c r="IT48" s="55">
        <v>-0.46229999999999999</v>
      </c>
      <c r="IU48" s="55">
        <v>-0.40460000000000002</v>
      </c>
      <c r="IV48" s="55">
        <v>-0.35859999999999997</v>
      </c>
      <c r="IW48" s="55">
        <v>-0.16089999999999999</v>
      </c>
      <c r="IX48" s="55">
        <v>-0.38879999999999998</v>
      </c>
      <c r="IY48" s="55">
        <v>-0.51700000000000002</v>
      </c>
      <c r="IZ48" s="55">
        <v>-0.41860000000000003</v>
      </c>
      <c r="JA48" s="55">
        <v>-0.49540000000000001</v>
      </c>
      <c r="JB48" s="55">
        <v>-0.50370000000000004</v>
      </c>
      <c r="JC48" s="55">
        <v>-0.53839999999999999</v>
      </c>
      <c r="JD48" s="55">
        <v>-0.43730000000000002</v>
      </c>
      <c r="JE48" s="55">
        <v>-0.38080000000000003</v>
      </c>
      <c r="JF48" s="55">
        <v>-0.29970000000000002</v>
      </c>
      <c r="JG48" s="55">
        <v>-0.3926</v>
      </c>
      <c r="JH48" s="55">
        <v>-0.55569999999999997</v>
      </c>
      <c r="JI48" s="55">
        <v>-0.3669</v>
      </c>
      <c r="JJ48" s="55">
        <v>-0.3831</v>
      </c>
      <c r="JK48" s="55">
        <v>-0.51880000000000004</v>
      </c>
      <c r="JL48" s="55">
        <v>-0.34639999999999999</v>
      </c>
      <c r="JM48" s="55">
        <v>-0.31819999999999998</v>
      </c>
      <c r="JN48" s="55">
        <v>-0.37090000000000001</v>
      </c>
      <c r="JO48" s="55">
        <v>-0.50529999999999997</v>
      </c>
      <c r="JP48" s="55">
        <v>-0.53620000000000001</v>
      </c>
      <c r="JQ48" s="55">
        <v>-0.53449999999999998</v>
      </c>
      <c r="JR48" s="55">
        <v>-0.50160000000000005</v>
      </c>
      <c r="JS48" s="55">
        <v>-0.436</v>
      </c>
      <c r="JT48" s="55">
        <v>-0.34229999999999999</v>
      </c>
      <c r="JU48" s="55">
        <v>-0.39090000000000003</v>
      </c>
      <c r="JV48" s="55">
        <v>-0.4476</v>
      </c>
      <c r="JW48" s="55">
        <v>-0.51029999999999998</v>
      </c>
      <c r="JX48" s="55">
        <v>-0.51190000000000002</v>
      </c>
      <c r="JY48" s="55">
        <v>-0.56100000000000005</v>
      </c>
      <c r="JZ48" s="55">
        <v>-0.47899999999999998</v>
      </c>
      <c r="KA48" s="55">
        <v>-0.41010000000000002</v>
      </c>
      <c r="KB48" s="55">
        <v>-0.46029999999999999</v>
      </c>
      <c r="KC48" s="55">
        <v>-0.60709999999999997</v>
      </c>
      <c r="KD48" s="55">
        <v>-0.62119999999999997</v>
      </c>
      <c r="KE48" s="55">
        <v>-0.62209999999999999</v>
      </c>
      <c r="KF48" s="55">
        <v>-0.60409999999999997</v>
      </c>
      <c r="KG48" s="55">
        <v>-0.52500000000000002</v>
      </c>
      <c r="KH48" s="55">
        <v>-0.42420000000000002</v>
      </c>
      <c r="KI48" s="55">
        <v>-0.4793</v>
      </c>
      <c r="KJ48" s="55">
        <v>-0.66710000000000003</v>
      </c>
      <c r="KK48" s="55">
        <v>-0.65810000000000002</v>
      </c>
      <c r="KL48" s="55">
        <v>-0.63300000000000001</v>
      </c>
      <c r="KM48" s="55">
        <v>-0.61870000000000003</v>
      </c>
      <c r="KN48" s="55">
        <v>-0.53659999999999997</v>
      </c>
      <c r="KO48" s="55">
        <v>-0.49590000000000001</v>
      </c>
      <c r="KP48" s="55">
        <v>-0.52559999999999996</v>
      </c>
      <c r="KQ48" s="55">
        <v>-0.67900000000000005</v>
      </c>
      <c r="KR48" s="55">
        <v>-0.66359999999999997</v>
      </c>
      <c r="KS48" s="55">
        <v>-0.70169999999999999</v>
      </c>
      <c r="KT48" s="55">
        <v>-0.64270000000000005</v>
      </c>
      <c r="KU48" s="55">
        <v>-0.54720000000000002</v>
      </c>
      <c r="KV48" s="55">
        <v>-0.44009999999999999</v>
      </c>
      <c r="KW48" s="55">
        <v>-0.54749999999999999</v>
      </c>
      <c r="KX48" s="55">
        <v>-0.624</v>
      </c>
      <c r="KY48" s="55">
        <v>-0.58699999999999997</v>
      </c>
      <c r="KZ48" s="55">
        <v>0.193</v>
      </c>
      <c r="LA48" s="55">
        <v>-0.51500000000000001</v>
      </c>
      <c r="LB48" s="55">
        <v>-0.84589999999999999</v>
      </c>
      <c r="LC48" s="55">
        <v>-0.56210000000000004</v>
      </c>
      <c r="LD48" s="55">
        <v>-0.46739999999999998</v>
      </c>
      <c r="LE48" s="55">
        <v>-0.53290000000000004</v>
      </c>
      <c r="LF48" s="55">
        <v>-0.68059999999999998</v>
      </c>
      <c r="LG48" s="55">
        <v>-0.10249999999999999</v>
      </c>
      <c r="LH48" s="55">
        <v>0.2077</v>
      </c>
      <c r="LI48" s="55">
        <v>-0.52600000000000002</v>
      </c>
      <c r="LJ48" s="55">
        <v>-0.38059999999999999</v>
      </c>
      <c r="LK48" s="55">
        <v>-0.40229999999999999</v>
      </c>
      <c r="LL48" s="55">
        <v>-0.44090000000000001</v>
      </c>
      <c r="LM48" s="55">
        <v>-0.53310000000000002</v>
      </c>
      <c r="LN48" s="55">
        <v>-0.54359999999999997</v>
      </c>
      <c r="LO48" s="55">
        <v>-0.5363</v>
      </c>
      <c r="LP48" s="55">
        <v>-0.57789999999999997</v>
      </c>
      <c r="LQ48" s="55">
        <v>-0.41270000000000001</v>
      </c>
      <c r="LR48" s="55">
        <v>-0.4299</v>
      </c>
      <c r="LS48" s="55">
        <v>-0.57540000000000002</v>
      </c>
      <c r="LT48" s="55">
        <v>-0.59499999999999997</v>
      </c>
      <c r="LU48" s="55">
        <v>-0.54659999999999997</v>
      </c>
      <c r="LV48" s="55">
        <v>-0.53549999999999998</v>
      </c>
      <c r="LW48" s="55">
        <v>-0.54200000000000004</v>
      </c>
      <c r="LX48" s="54">
        <v>-0.46</v>
      </c>
      <c r="LY48" s="55">
        <v>-0.45800000000000002</v>
      </c>
      <c r="LZ48" s="55">
        <v>-0.57220000000000004</v>
      </c>
      <c r="MA48" s="55">
        <v>-0.65380000000000005</v>
      </c>
      <c r="MB48" s="55">
        <v>-0.65149999999999997</v>
      </c>
      <c r="MC48" s="55">
        <v>-0.62450000000000006</v>
      </c>
      <c r="MD48" s="55">
        <v>-0.50749999999999995</v>
      </c>
      <c r="ME48" s="55">
        <v>-0.45379999999999998</v>
      </c>
      <c r="MF48" s="55">
        <v>-0.51970000000000005</v>
      </c>
      <c r="MG48" s="54">
        <v>-0.57999999999999996</v>
      </c>
      <c r="MH48" s="55">
        <v>-0.58209999999999995</v>
      </c>
      <c r="MI48" s="55">
        <v>-0.54969999999999997</v>
      </c>
      <c r="MJ48" s="55">
        <v>-0.51019999999999999</v>
      </c>
      <c r="MK48" s="55">
        <v>-0.39240000000000003</v>
      </c>
      <c r="ML48" s="55">
        <v>-0.39200000000000002</v>
      </c>
      <c r="MM48" s="55">
        <v>-0.18440000000000001</v>
      </c>
      <c r="MN48" s="55">
        <v>-0.53290000000000004</v>
      </c>
      <c r="MO48" s="55">
        <v>-0.55620000000000003</v>
      </c>
      <c r="MP48" s="55">
        <v>-0.53439999999999999</v>
      </c>
      <c r="MQ48" s="55">
        <v>-0.3972</v>
      </c>
      <c r="MR48" s="55">
        <v>-0.46360000000000001</v>
      </c>
      <c r="MS48" s="55">
        <v>-0.36780000000000002</v>
      </c>
      <c r="MT48" s="55">
        <v>-0.62070000000000003</v>
      </c>
      <c r="MU48" s="55">
        <v>-0.57730000000000004</v>
      </c>
      <c r="MV48" s="55">
        <v>-0.59260000000000002</v>
      </c>
      <c r="MW48" s="55">
        <v>-0.53810000000000002</v>
      </c>
      <c r="MX48" s="55">
        <v>-0.5635</v>
      </c>
      <c r="MY48" s="55">
        <v>-0.59670000000000001</v>
      </c>
      <c r="MZ48" s="55">
        <v>-0.41370000000000001</v>
      </c>
      <c r="NA48" s="55">
        <v>-0.10440000000000001</v>
      </c>
      <c r="NB48" s="55">
        <v>-0.34549999999999997</v>
      </c>
      <c r="NC48" s="55">
        <v>-0.45440000000000003</v>
      </c>
      <c r="ND48" s="55">
        <v>-0.51900000000000002</v>
      </c>
      <c r="NE48" s="55">
        <v>-0.41920000000000002</v>
      </c>
      <c r="NF48" s="55">
        <v>-0.39979999999999999</v>
      </c>
      <c r="NG48" s="55">
        <v>-0.33879999999999999</v>
      </c>
      <c r="NH48" s="54">
        <v>-0.31</v>
      </c>
      <c r="NI48" s="55">
        <v>-0.5282</v>
      </c>
      <c r="NJ48" s="55">
        <v>-0.4904</v>
      </c>
      <c r="NK48" s="55">
        <v>-0.35920000000000002</v>
      </c>
      <c r="NL48" s="55">
        <v>-0.40770000000000001</v>
      </c>
      <c r="NM48" s="55">
        <v>-0.39410000000000001</v>
      </c>
      <c r="NN48" s="55">
        <v>-0.25090000000000001</v>
      </c>
      <c r="NO48" s="55">
        <v>-0.26629999999999998</v>
      </c>
      <c r="NP48" s="55">
        <v>-0.4884</v>
      </c>
      <c r="NQ48" s="55">
        <v>-0.45250000000000001</v>
      </c>
      <c r="NR48" s="55">
        <v>-0.40810000000000002</v>
      </c>
      <c r="NS48" s="55">
        <v>-0.43259999999999998</v>
      </c>
      <c r="NT48" s="55">
        <v>-0.33260000000000001</v>
      </c>
      <c r="NU48" s="55">
        <v>-0.23499999999999999</v>
      </c>
      <c r="NV48" s="55">
        <v>-0.28799999999999998</v>
      </c>
      <c r="NW48" s="55">
        <v>-0.50180000000000002</v>
      </c>
      <c r="NX48" s="55">
        <v>-0.48530000000000001</v>
      </c>
      <c r="NY48" s="55">
        <v>-0.42399999999999999</v>
      </c>
      <c r="NZ48" s="55">
        <v>-0.34970000000000001</v>
      </c>
      <c r="OA48" s="55">
        <v>-0.25740000000000002</v>
      </c>
      <c r="OB48" s="55">
        <v>-0.22140000000000001</v>
      </c>
      <c r="OC48" s="55">
        <v>-0.27729999999999999</v>
      </c>
      <c r="OD48" s="55">
        <v>-0.41049999999999998</v>
      </c>
      <c r="OE48" s="55">
        <v>-0.46800000000000003</v>
      </c>
      <c r="OF48" s="55">
        <v>-0.31690000000000002</v>
      </c>
      <c r="OG48" s="55">
        <v>-0.43290000000000001</v>
      </c>
      <c r="OH48" s="55">
        <v>-0.3024</v>
      </c>
      <c r="OI48" s="55">
        <v>-0.24210000000000001</v>
      </c>
      <c r="OJ48" s="55">
        <v>-0.16650000000000001</v>
      </c>
      <c r="OK48" s="55">
        <v>-0.3211</v>
      </c>
      <c r="OL48" s="55">
        <v>-0.39279999999999998</v>
      </c>
      <c r="OM48" s="55">
        <v>-0.34720000000000001</v>
      </c>
      <c r="ON48" s="55">
        <v>-0.32790000000000002</v>
      </c>
      <c r="OO48" s="55">
        <v>-0.20119999999999999</v>
      </c>
      <c r="OP48" s="55">
        <v>-0.22309999999999999</v>
      </c>
      <c r="OQ48" s="55">
        <v>-0.1298</v>
      </c>
      <c r="OR48" s="55">
        <v>-0.21199999999999999</v>
      </c>
      <c r="OS48" s="55">
        <v>-0.20230000000000001</v>
      </c>
      <c r="OT48" s="55">
        <v>-0.33289999999999997</v>
      </c>
      <c r="OU48" s="55">
        <v>-0.22850000000000001</v>
      </c>
      <c r="OV48" s="55">
        <v>-0.21110000000000001</v>
      </c>
      <c r="OW48" s="55">
        <v>-0.22420000000000001</v>
      </c>
      <c r="OX48" s="55">
        <v>4.5100000000000001E-2</v>
      </c>
      <c r="OY48" s="55">
        <v>-0.16830000000000001</v>
      </c>
      <c r="OZ48" s="55">
        <v>-0.2175</v>
      </c>
      <c r="PA48" s="55">
        <v>-0.20780000000000001</v>
      </c>
      <c r="PB48" s="55">
        <v>-0.1671</v>
      </c>
      <c r="PC48" s="55">
        <v>-0.13239999999999999</v>
      </c>
      <c r="PD48" s="55">
        <v>-0.1762</v>
      </c>
      <c r="PE48" s="55">
        <v>-0.12540000000000001</v>
      </c>
      <c r="PF48" s="55">
        <v>-0.38019999999999998</v>
      </c>
      <c r="PG48" s="55">
        <v>-0.35170000000000001</v>
      </c>
      <c r="PH48" s="55">
        <v>-0.33300000000000002</v>
      </c>
      <c r="PI48" s="55">
        <v>-0.2712</v>
      </c>
      <c r="PJ48" s="55">
        <v>-2.23E-2</v>
      </c>
      <c r="PK48" s="55">
        <v>-0.58440000000000003</v>
      </c>
      <c r="PL48" s="55">
        <v>-0.43130000000000002</v>
      </c>
      <c r="PM48" s="55">
        <v>-0.25069999999999998</v>
      </c>
      <c r="PN48" s="55">
        <v>-0.25969999999999999</v>
      </c>
      <c r="PO48" s="55">
        <v>-0.25280000000000002</v>
      </c>
      <c r="PP48" s="55">
        <v>-0.25940000000000002</v>
      </c>
      <c r="PQ48" s="55">
        <v>-0.15939999999999999</v>
      </c>
      <c r="PR48" s="55">
        <v>-0.1888</v>
      </c>
      <c r="PS48" s="55">
        <v>-5.7700000000000001E-2</v>
      </c>
      <c r="PT48" s="55">
        <v>-0.28079999999999999</v>
      </c>
      <c r="PU48" s="55">
        <v>-0.2485</v>
      </c>
      <c r="PV48" s="55">
        <v>-0.23019999999999999</v>
      </c>
      <c r="PW48" s="55">
        <v>-0.17660000000000001</v>
      </c>
      <c r="PX48" s="55">
        <v>-0.13739999999999999</v>
      </c>
      <c r="PY48" s="55">
        <v>-0.1168</v>
      </c>
      <c r="PZ48" s="55">
        <v>-0.1062</v>
      </c>
      <c r="QA48" s="55">
        <v>-0.29470000000000002</v>
      </c>
      <c r="QB48" s="55">
        <v>-0.29249999999999998</v>
      </c>
      <c r="QC48" s="55">
        <v>-0.24399999999999999</v>
      </c>
      <c r="QD48" s="55">
        <v>-0.23150000000000001</v>
      </c>
      <c r="QE48" s="55">
        <v>-0.24199999999999999</v>
      </c>
      <c r="QF48" s="55">
        <v>-0.25769999999999998</v>
      </c>
      <c r="QG48" s="55">
        <v>-0.34620000000000001</v>
      </c>
      <c r="QH48" s="55">
        <v>-0.255</v>
      </c>
      <c r="QI48" s="55">
        <v>-0.22839999999999999</v>
      </c>
      <c r="QJ48" s="55">
        <v>-0.32140000000000002</v>
      </c>
      <c r="QK48" s="55">
        <v>-0.16220000000000001</v>
      </c>
      <c r="QL48" s="55">
        <v>-3.9199999999999999E-2</v>
      </c>
      <c r="QM48" s="55">
        <v>-5.0099999999999999E-2</v>
      </c>
      <c r="QN48" s="55">
        <v>-5.4800000000000001E-2</v>
      </c>
      <c r="QO48" s="55">
        <v>-0.28560000000000002</v>
      </c>
      <c r="QP48" s="55">
        <v>-0.24010000000000001</v>
      </c>
      <c r="QQ48" s="55">
        <v>-0.16089999999999999</v>
      </c>
      <c r="QR48" s="55">
        <v>-8.1000000000000003E-2</v>
      </c>
      <c r="QS48" s="55">
        <v>-3.8100000000000002E-2</v>
      </c>
      <c r="QT48" s="55">
        <v>-1E-4</v>
      </c>
      <c r="QU48" s="55">
        <v>-0.2089</v>
      </c>
      <c r="QV48" s="55">
        <v>-0.14180000000000001</v>
      </c>
      <c r="QW48" s="55">
        <v>4.1099999999999998E-2</v>
      </c>
      <c r="QX48" s="55">
        <v>-5.6899999999999999E-2</v>
      </c>
      <c r="QY48" s="55">
        <v>-2.12E-2</v>
      </c>
      <c r="QZ48" s="55">
        <v>-9.0300000000000005E-2</v>
      </c>
      <c r="RA48" s="55">
        <v>-3.1699999999999999E-2</v>
      </c>
      <c r="RB48" s="55">
        <v>0.13880000000000001</v>
      </c>
      <c r="RC48" s="55">
        <v>-0.1696</v>
      </c>
      <c r="RD48" s="55">
        <v>-0.28339999999999999</v>
      </c>
      <c r="RE48" s="55">
        <v>-0.20230000000000001</v>
      </c>
      <c r="RF48" s="55">
        <v>-0.17799999999999999</v>
      </c>
      <c r="RG48" s="55">
        <v>-0.13819999999999999</v>
      </c>
      <c r="RH48" s="55">
        <v>-8.7400000000000005E-2</v>
      </c>
      <c r="RI48" s="55">
        <v>-8.5199999999999998E-2</v>
      </c>
      <c r="RJ48" s="55">
        <v>-0.18809999999999999</v>
      </c>
      <c r="RK48" s="55">
        <v>-0.18970000000000001</v>
      </c>
      <c r="RL48" s="55">
        <v>-0.16209999999999999</v>
      </c>
      <c r="RM48" s="55">
        <v>-0.12089999999999999</v>
      </c>
      <c r="RN48" s="55">
        <v>-9.7500000000000003E-2</v>
      </c>
      <c r="RO48" s="55">
        <v>-9.1300000000000006E-2</v>
      </c>
      <c r="RP48" s="55">
        <v>-0.42149999999999999</v>
      </c>
      <c r="RQ48" s="55">
        <v>-0.12379999999999999</v>
      </c>
      <c r="RR48" s="55">
        <v>-0.13220000000000001</v>
      </c>
      <c r="RS48" s="54">
        <v>-0.11</v>
      </c>
      <c r="RT48" s="55">
        <v>-5.1999999999999998E-3</v>
      </c>
      <c r="RU48" s="55">
        <v>-5.3900000000000003E-2</v>
      </c>
      <c r="RV48" s="55">
        <v>3.2199999999999999E-2</v>
      </c>
      <c r="RW48" s="55">
        <v>0.29399999999999998</v>
      </c>
      <c r="RX48" s="55">
        <v>-9.4700000000000006E-2</v>
      </c>
      <c r="RY48" s="55">
        <v>-0.112</v>
      </c>
      <c r="RZ48" s="55">
        <v>-0.1048</v>
      </c>
      <c r="SA48" s="55">
        <v>-1.41E-2</v>
      </c>
      <c r="SB48" s="55">
        <v>-4.6199999999999998E-2</v>
      </c>
      <c r="SC48" s="55">
        <v>2.9600000000000001E-2</v>
      </c>
      <c r="SD48" s="55">
        <v>-4.7E-2</v>
      </c>
      <c r="SE48" s="55">
        <v>-6.9199999999999998E-2</v>
      </c>
      <c r="SF48" s="55">
        <v>-0.5081</v>
      </c>
      <c r="SG48" s="55">
        <v>-5.5599999999999997E-2</v>
      </c>
      <c r="SH48" s="55">
        <v>0.5363</v>
      </c>
      <c r="SI48" s="55">
        <v>-6.1199999999999997E-2</v>
      </c>
      <c r="SJ48" s="55">
        <v>-5.6399999999999999E-2</v>
      </c>
      <c r="SK48" s="55">
        <v>-0.25319999999999998</v>
      </c>
      <c r="SL48" s="55">
        <v>5.4600000000000003E-2</v>
      </c>
      <c r="SM48" s="55">
        <v>-0.17219999999999999</v>
      </c>
      <c r="SN48" s="55">
        <v>-0.14069999999999999</v>
      </c>
      <c r="SO48" s="55">
        <v>-0.1769</v>
      </c>
      <c r="SP48" s="55">
        <v>-5.8799999999999998E-2</v>
      </c>
      <c r="SQ48" s="55">
        <v>-9.4000000000000004E-3</v>
      </c>
      <c r="SR48" s="55">
        <v>-6.7299999999999999E-2</v>
      </c>
      <c r="SS48" s="55">
        <v>-0.1648</v>
      </c>
      <c r="ST48" s="55">
        <v>-0.1135</v>
      </c>
      <c r="SU48" s="55">
        <v>-0.1022</v>
      </c>
      <c r="SV48" s="55">
        <v>-3.8100000000000002E-2</v>
      </c>
      <c r="SW48" s="55">
        <v>-6.6100000000000006E-2</v>
      </c>
      <c r="SX48" s="55">
        <v>-6.6900000000000001E-2</v>
      </c>
      <c r="SY48" s="55">
        <v>-7.9699999999999993E-2</v>
      </c>
      <c r="SZ48" s="55">
        <v>-0.14860000000000001</v>
      </c>
      <c r="TA48" s="55">
        <v>-5.2200000000000003E-2</v>
      </c>
      <c r="TB48" s="55">
        <v>-8.8900000000000007E-2</v>
      </c>
      <c r="TC48" s="55">
        <v>-0.1069</v>
      </c>
      <c r="TD48" s="55">
        <v>-8.9800000000000005E-2</v>
      </c>
      <c r="TE48" s="55">
        <v>-7.9200000000000007E-2</v>
      </c>
      <c r="TF48" s="55">
        <v>-6.5600000000000006E-2</v>
      </c>
      <c r="TG48" s="55">
        <v>-0.1986</v>
      </c>
      <c r="TH48" s="55">
        <v>-9.7500000000000003E-2</v>
      </c>
      <c r="TI48" s="55">
        <v>-3.39E-2</v>
      </c>
      <c r="TJ48" s="55">
        <v>1.89E-2</v>
      </c>
      <c r="TK48" s="55">
        <v>-4.58E-2</v>
      </c>
      <c r="TL48" s="55">
        <v>-4.0099999999999997E-2</v>
      </c>
      <c r="TM48" s="55">
        <v>-3.0200000000000001E-2</v>
      </c>
      <c r="TN48" s="55">
        <v>-0.1573</v>
      </c>
      <c r="TO48" s="55">
        <v>-0.18410000000000001</v>
      </c>
      <c r="TP48" s="55">
        <v>-0.13200000000000001</v>
      </c>
      <c r="TQ48" s="55">
        <v>-6.2199999999999998E-2</v>
      </c>
      <c r="TR48" s="55">
        <v>-8.14E-2</v>
      </c>
      <c r="TS48" s="55">
        <v>-6.3399999999999998E-2</v>
      </c>
      <c r="TT48" s="55">
        <v>-4.7399999999999998E-2</v>
      </c>
      <c r="TU48" s="55">
        <v>-0.22439999999999999</v>
      </c>
      <c r="TV48" s="55">
        <v>-0.14119999999999999</v>
      </c>
      <c r="TW48" s="55">
        <v>-0.15670000000000001</v>
      </c>
      <c r="TX48" s="55">
        <v>-0.12590000000000001</v>
      </c>
      <c r="TY48" s="55">
        <v>-0.1045</v>
      </c>
      <c r="TZ48" s="55">
        <v>-0.1197</v>
      </c>
      <c r="UA48" s="55">
        <v>-0.13300000000000001</v>
      </c>
      <c r="UB48" s="55">
        <v>-0.2339</v>
      </c>
      <c r="UC48" s="55">
        <v>-0.18629999999999999</v>
      </c>
      <c r="UD48" s="55">
        <v>-6.7400000000000002E-2</v>
      </c>
      <c r="UE48" s="55">
        <v>-4.0399999999999998E-2</v>
      </c>
      <c r="UF48" s="55">
        <v>-9.35E-2</v>
      </c>
      <c r="UG48" s="55">
        <v>-7.1000000000000004E-3</v>
      </c>
      <c r="UH48" s="55">
        <v>-4.5600000000000002E-2</v>
      </c>
      <c r="UI48" s="55">
        <v>-0.20949999999999999</v>
      </c>
      <c r="UJ48" s="55">
        <v>-8.6400000000000005E-2</v>
      </c>
      <c r="UK48" s="55">
        <v>-0.1386</v>
      </c>
      <c r="UL48" s="54">
        <v>-0.06</v>
      </c>
      <c r="UM48" s="55">
        <v>-6.93E-2</v>
      </c>
      <c r="UN48" s="55">
        <v>-4.9000000000000002E-2</v>
      </c>
      <c r="UO48" s="55">
        <v>-0.31619999999999998</v>
      </c>
      <c r="UP48" s="55">
        <v>-0.29880000000000001</v>
      </c>
      <c r="UQ48" s="55">
        <v>-2.7799999999999998E-2</v>
      </c>
      <c r="UR48" s="55">
        <v>-0.17530000000000001</v>
      </c>
      <c r="US48" s="55">
        <v>4.7899999999999998E-2</v>
      </c>
      <c r="UT48" s="55">
        <v>-3.3300000000000003E-2</v>
      </c>
      <c r="UU48" s="55">
        <v>7.0900000000000005E-2</v>
      </c>
      <c r="UV48" s="55">
        <v>0.32479999999999998</v>
      </c>
      <c r="UW48" s="55">
        <v>-0.14369999999999999</v>
      </c>
      <c r="UX48" s="55">
        <v>-0.31130000000000002</v>
      </c>
      <c r="UY48" s="55">
        <v>-0.23300000000000001</v>
      </c>
      <c r="UZ48" s="55">
        <v>-0.21149999999999999</v>
      </c>
      <c r="VA48" s="55">
        <v>-6.3299999999999995E-2</v>
      </c>
      <c r="VB48" s="55">
        <v>-1.6400000000000001E-2</v>
      </c>
      <c r="VC48" s="55">
        <v>-5.5399999999999998E-2</v>
      </c>
      <c r="VD48" s="55">
        <v>-0.29289999999999999</v>
      </c>
      <c r="VE48" s="55">
        <v>-0.219</v>
      </c>
      <c r="VF48" s="55">
        <v>-0.1759</v>
      </c>
      <c r="VG48" s="55">
        <v>-0.1221</v>
      </c>
      <c r="VH48" s="55">
        <v>-9.6100000000000005E-2</v>
      </c>
      <c r="VI48" s="55">
        <v>-5.5199999999999999E-2</v>
      </c>
      <c r="VJ48" s="55">
        <v>1.47E-2</v>
      </c>
      <c r="VK48" s="55">
        <v>-0.25230000000000002</v>
      </c>
      <c r="VL48" s="55">
        <v>-0.21560000000000001</v>
      </c>
      <c r="VM48" s="55">
        <v>-0.18809999999999999</v>
      </c>
      <c r="VN48" s="55">
        <v>-6.3299999999999995E-2</v>
      </c>
      <c r="VO48" s="55">
        <v>-4.6300000000000001E-2</v>
      </c>
      <c r="VP48" s="55">
        <v>-2.0400000000000001E-2</v>
      </c>
      <c r="VQ48" s="55">
        <v>2.5000000000000001E-3</v>
      </c>
      <c r="VR48" s="55">
        <v>-0.2432</v>
      </c>
      <c r="VS48" s="55">
        <v>-0.10050000000000001</v>
      </c>
      <c r="VT48" s="55">
        <v>-4.2599999999999999E-2</v>
      </c>
      <c r="VU48" s="55">
        <v>3.4000000000000002E-2</v>
      </c>
      <c r="VV48" s="55">
        <v>-3.2099999999999997E-2</v>
      </c>
      <c r="VW48" s="55">
        <v>3.7999999999999999E-2</v>
      </c>
      <c r="VX48" s="55">
        <v>2.0999999999999999E-3</v>
      </c>
      <c r="VY48" s="55">
        <v>-6.3799999999999996E-2</v>
      </c>
      <c r="VZ48" s="55">
        <v>-0.1734</v>
      </c>
      <c r="WA48" s="55">
        <v>-0.1426</v>
      </c>
      <c r="WB48" s="55">
        <v>-6.5100000000000005E-2</v>
      </c>
      <c r="WC48" s="55">
        <v>-6.4899999999999999E-2</v>
      </c>
      <c r="WD48" s="55">
        <v>3.0300000000000001E-2</v>
      </c>
      <c r="WE48" s="55">
        <v>0.1188</v>
      </c>
      <c r="WF48" s="55">
        <v>-0.1699</v>
      </c>
      <c r="WG48" s="55">
        <v>-6.08E-2</v>
      </c>
      <c r="WH48" s="55">
        <v>-7.0900000000000005E-2</v>
      </c>
      <c r="WI48" s="55">
        <v>-3.6600000000000001E-2</v>
      </c>
      <c r="WJ48" s="55">
        <v>9.4999999999999998E-3</v>
      </c>
      <c r="WK48" s="55">
        <v>9.8900000000000002E-2</v>
      </c>
      <c r="WL48" s="55">
        <v>8.5699999999999998E-2</v>
      </c>
      <c r="WM48" s="55">
        <v>-0.11749999999999999</v>
      </c>
      <c r="WN48" s="55">
        <v>-5.9200000000000003E-2</v>
      </c>
      <c r="WO48" s="55">
        <v>-1.9599999999999999E-2</v>
      </c>
      <c r="WP48" s="55">
        <v>-5.8500000000000003E-2</v>
      </c>
      <c r="WQ48" s="55">
        <v>8.2000000000000007E-3</v>
      </c>
      <c r="WR48" s="55">
        <v>9.5000000000000001E-2</v>
      </c>
      <c r="WS48" s="55">
        <v>9.7100000000000006E-2</v>
      </c>
      <c r="WT48" s="55">
        <v>-0.18210000000000001</v>
      </c>
      <c r="WU48" s="55">
        <v>-4.3400000000000001E-2</v>
      </c>
      <c r="WV48" s="55">
        <v>0.1016</v>
      </c>
      <c r="WW48" s="55">
        <v>0.38090000000000002</v>
      </c>
      <c r="WX48" s="55">
        <v>-7.7100000000000002E-2</v>
      </c>
      <c r="WY48" s="55">
        <v>-0.13880000000000001</v>
      </c>
      <c r="WZ48" s="55">
        <v>-0.19209999999999999</v>
      </c>
      <c r="XA48" s="55">
        <v>-0.1976</v>
      </c>
      <c r="XB48" s="54">
        <v>-0.11</v>
      </c>
      <c r="XC48" s="55">
        <v>-0.17730000000000001</v>
      </c>
      <c r="XD48" s="55">
        <v>-0.12280000000000001</v>
      </c>
      <c r="XE48" s="55">
        <v>-6.0900000000000003E-2</v>
      </c>
      <c r="XF48" s="55">
        <v>-6.1000000000000004E-3</v>
      </c>
      <c r="XG48" s="55">
        <v>-4.9099999999999998E-2</v>
      </c>
      <c r="XH48" s="55">
        <v>-0.26440000000000002</v>
      </c>
      <c r="XI48" s="55">
        <v>6.4500000000000002E-2</v>
      </c>
      <c r="XJ48" s="55">
        <v>4.4600000000000001E-2</v>
      </c>
      <c r="XK48" s="55">
        <v>0.184</v>
      </c>
      <c r="XL48" s="55">
        <v>8.5699999999999998E-2</v>
      </c>
      <c r="XM48" s="55">
        <v>5.6599999999999998E-2</v>
      </c>
      <c r="XN48" s="55">
        <v>7.9100000000000004E-2</v>
      </c>
      <c r="XO48" s="55">
        <v>-0.13059999999999999</v>
      </c>
      <c r="XP48" s="55">
        <v>-7.7100000000000002E-2</v>
      </c>
      <c r="XQ48" s="55">
        <v>-4.8000000000000001E-2</v>
      </c>
      <c r="XR48" s="55">
        <v>1.49E-2</v>
      </c>
      <c r="XS48" s="55">
        <v>2.0199999999999999E-2</v>
      </c>
      <c r="XT48" s="55">
        <v>0.1414</v>
      </c>
      <c r="XU48" s="55">
        <v>0.1232</v>
      </c>
      <c r="XV48" s="55">
        <v>-8.3900000000000002E-2</v>
      </c>
      <c r="XW48" s="55">
        <v>-4.7000000000000002E-3</v>
      </c>
      <c r="XX48" s="55">
        <v>-2.9700000000000001E-2</v>
      </c>
      <c r="XY48" s="55">
        <v>-0.25140000000000001</v>
      </c>
      <c r="XZ48" s="55">
        <v>-4.9500000000000002E-2</v>
      </c>
      <c r="YA48" s="55">
        <v>4.4400000000000002E-2</v>
      </c>
      <c r="YB48" s="55">
        <v>-4.36E-2</v>
      </c>
      <c r="YC48" s="55">
        <v>-0.1996</v>
      </c>
      <c r="YD48" s="55">
        <v>-0.158</v>
      </c>
      <c r="YE48" s="55">
        <v>-0.14180000000000001</v>
      </c>
      <c r="YF48" s="55">
        <v>-0.1376</v>
      </c>
      <c r="YG48" s="55">
        <v>-2.0500000000000001E-2</v>
      </c>
      <c r="YH48" s="55">
        <v>4.0399999999999998E-2</v>
      </c>
      <c r="YI48" s="55">
        <v>-3.1600000000000003E-2</v>
      </c>
      <c r="YJ48" s="55">
        <v>-0.15759999999999999</v>
      </c>
      <c r="YK48" s="55">
        <v>-0.1285</v>
      </c>
    </row>
    <row r="49" spans="1:661" x14ac:dyDescent="0.35">
      <c r="A49" s="66" t="s">
        <v>26</v>
      </c>
      <c r="B49" s="66" t="s">
        <v>115</v>
      </c>
      <c r="C49" s="66"/>
      <c r="D49" s="66"/>
      <c r="E49" s="66"/>
      <c r="F49" s="66"/>
      <c r="G49" s="66"/>
      <c r="H49" s="66"/>
      <c r="I49" s="66"/>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B49" s="66"/>
      <c r="JC49" s="66"/>
      <c r="JD49" s="66"/>
      <c r="JE49" s="66"/>
      <c r="JF49" s="66"/>
      <c r="JG49" s="66"/>
      <c r="JH49" s="55">
        <v>-0.95630000000000004</v>
      </c>
      <c r="JI49" s="55">
        <v>-0.96740000000000004</v>
      </c>
      <c r="JJ49" s="55">
        <v>-0.96220000000000006</v>
      </c>
      <c r="JK49" s="55">
        <v>-0.96650000000000003</v>
      </c>
      <c r="JL49" s="55">
        <v>-0.92930000000000001</v>
      </c>
      <c r="JM49" s="55">
        <v>-0.90669999999999995</v>
      </c>
      <c r="JN49" s="55">
        <v>-0.94610000000000005</v>
      </c>
      <c r="JO49" s="55">
        <v>-0.98209999999999997</v>
      </c>
      <c r="JP49" s="55">
        <v>-0.99070000000000003</v>
      </c>
      <c r="JQ49" s="55">
        <v>-0.97670000000000001</v>
      </c>
      <c r="JR49" s="55">
        <v>-0.96889999999999998</v>
      </c>
      <c r="JS49" s="55">
        <v>-0.9476</v>
      </c>
      <c r="JT49" s="55">
        <v>-0.93659999999999999</v>
      </c>
      <c r="JU49" s="55">
        <v>-0.96220000000000006</v>
      </c>
      <c r="JV49" s="55">
        <v>-0.99390000000000001</v>
      </c>
      <c r="JW49" s="55">
        <v>-0.98560000000000003</v>
      </c>
      <c r="JX49" s="55">
        <v>-0.97929999999999995</v>
      </c>
      <c r="JY49" s="55">
        <v>-0.96460000000000001</v>
      </c>
      <c r="JZ49" s="55">
        <v>-0.91910000000000003</v>
      </c>
      <c r="KA49" s="55">
        <v>-0.93210000000000004</v>
      </c>
      <c r="KB49" s="55">
        <v>-0.94210000000000005</v>
      </c>
      <c r="KC49" s="55">
        <v>-0.98540000000000005</v>
      </c>
      <c r="KD49" s="55">
        <v>-0.9788</v>
      </c>
      <c r="KE49" s="55">
        <v>-0.96440000000000003</v>
      </c>
      <c r="KF49" s="55">
        <v>-0.94069999999999998</v>
      </c>
      <c r="KG49" s="55">
        <v>-0.89290000000000003</v>
      </c>
      <c r="KH49" s="55">
        <v>-0.86439999999999995</v>
      </c>
      <c r="KI49" s="55">
        <v>-0.92820000000000003</v>
      </c>
      <c r="KJ49" s="55">
        <v>-0.97560000000000002</v>
      </c>
      <c r="KK49" s="55">
        <v>-0.97140000000000004</v>
      </c>
      <c r="KL49" s="55">
        <v>-0.97340000000000004</v>
      </c>
      <c r="KM49" s="55">
        <v>-0.96540000000000004</v>
      </c>
      <c r="KN49" s="55">
        <v>-0.89390000000000003</v>
      </c>
      <c r="KO49" s="55">
        <v>-0.91690000000000005</v>
      </c>
      <c r="KP49" s="55">
        <v>-0.9607</v>
      </c>
      <c r="KQ49" s="55">
        <v>-0.97760000000000002</v>
      </c>
      <c r="KR49" s="55">
        <v>-0.98119999999999996</v>
      </c>
      <c r="KS49" s="55">
        <v>-0.96779999999999999</v>
      </c>
      <c r="KT49" s="55">
        <v>-0.96160000000000001</v>
      </c>
      <c r="KU49" s="55">
        <v>-0.91879999999999995</v>
      </c>
      <c r="KV49" s="55">
        <v>-0.92230000000000001</v>
      </c>
      <c r="KW49" s="55">
        <v>-0.95669999999999999</v>
      </c>
      <c r="KX49" s="54">
        <v>-0.98</v>
      </c>
      <c r="KY49" s="55">
        <v>-0.96050000000000002</v>
      </c>
      <c r="KZ49" s="55">
        <v>-0.94269999999999998</v>
      </c>
      <c r="LA49" s="55">
        <v>-0.97640000000000005</v>
      </c>
      <c r="LB49" s="55">
        <v>-0.82189999999999996</v>
      </c>
      <c r="LC49" s="55">
        <v>-0.85860000000000003</v>
      </c>
      <c r="LD49" s="55">
        <v>-0.98080000000000001</v>
      </c>
      <c r="LE49" s="55">
        <v>-0.99180000000000001</v>
      </c>
      <c r="LF49" s="55">
        <v>-0.99250000000000005</v>
      </c>
      <c r="LG49" s="55">
        <v>-0.99339999999999995</v>
      </c>
      <c r="LH49" s="55">
        <v>-0.8054</v>
      </c>
      <c r="LI49" s="55">
        <v>-0.99819999999999998</v>
      </c>
      <c r="LJ49" s="55">
        <v>-0.99670000000000003</v>
      </c>
      <c r="LK49" s="55">
        <v>-0.99609999999999999</v>
      </c>
      <c r="LL49" s="55">
        <v>-0.99890000000000001</v>
      </c>
      <c r="LM49" s="55">
        <v>-0.99660000000000004</v>
      </c>
      <c r="LN49" s="55">
        <v>-0.99480000000000002</v>
      </c>
      <c r="LO49" s="55">
        <v>-0.99590000000000001</v>
      </c>
      <c r="LP49" s="55">
        <v>-0.98499999999999999</v>
      </c>
      <c r="LQ49" s="55">
        <v>-0.97650000000000003</v>
      </c>
      <c r="LR49" s="55">
        <v>-0.9718</v>
      </c>
      <c r="LS49" s="55">
        <v>-0.996</v>
      </c>
      <c r="LT49" s="55">
        <v>-0.99460000000000004</v>
      </c>
      <c r="LU49" s="55">
        <v>-0.99690000000000001</v>
      </c>
      <c r="LV49" s="55">
        <v>-0.99690000000000001</v>
      </c>
      <c r="LW49" s="55">
        <v>-0.99409999999999998</v>
      </c>
      <c r="LX49" s="55">
        <v>-0.99019999999999997</v>
      </c>
      <c r="LY49" s="55">
        <v>-0.99439999999999995</v>
      </c>
      <c r="LZ49" s="55">
        <v>-0.99339999999999995</v>
      </c>
      <c r="MA49" s="55">
        <v>-0.99780000000000002</v>
      </c>
      <c r="MB49" s="55">
        <v>-0.99660000000000004</v>
      </c>
      <c r="MC49" s="55">
        <v>-0.997</v>
      </c>
      <c r="MD49" s="55">
        <v>-0.99409999999999998</v>
      </c>
      <c r="ME49" s="55">
        <v>-0.98970000000000002</v>
      </c>
      <c r="MF49" s="55">
        <v>-0.99309999999999998</v>
      </c>
      <c r="MG49" s="55">
        <v>-0.99890000000000001</v>
      </c>
      <c r="MH49" s="55">
        <v>-0.99709999999999999</v>
      </c>
      <c r="MI49" s="55">
        <v>-0.99629999999999996</v>
      </c>
      <c r="MJ49" s="55">
        <v>-0.99609999999999999</v>
      </c>
      <c r="MK49" s="55">
        <v>-0.99370000000000003</v>
      </c>
      <c r="ML49" s="55">
        <v>-0.99229999999999996</v>
      </c>
      <c r="MM49" s="55">
        <v>-0.99390000000000001</v>
      </c>
      <c r="MN49" s="55">
        <v>-0.99819999999999998</v>
      </c>
      <c r="MO49" s="55">
        <v>-0.99809999999999999</v>
      </c>
      <c r="MP49" s="55">
        <v>-0.99490000000000001</v>
      </c>
      <c r="MQ49" s="55">
        <v>-0.99560000000000004</v>
      </c>
      <c r="MR49" s="55">
        <v>-0.99270000000000003</v>
      </c>
      <c r="MS49" s="55">
        <v>-0.98650000000000004</v>
      </c>
      <c r="MT49" s="55">
        <v>-0.98870000000000002</v>
      </c>
      <c r="MU49" s="55">
        <v>-0.99919999999999998</v>
      </c>
      <c r="MV49" s="55">
        <v>-0.99399999999999999</v>
      </c>
      <c r="MW49" s="55">
        <v>-0.99639999999999995</v>
      </c>
      <c r="MX49" s="55">
        <v>-0.99729999999999996</v>
      </c>
      <c r="MY49" s="55">
        <v>-0.99529999999999996</v>
      </c>
      <c r="MZ49" s="55">
        <v>-0.9869</v>
      </c>
      <c r="NA49" s="55">
        <v>-0.97819999999999996</v>
      </c>
      <c r="NB49" s="55">
        <v>-0.99050000000000005</v>
      </c>
      <c r="NC49" s="55">
        <v>-0.99860000000000004</v>
      </c>
      <c r="ND49" s="55">
        <v>-0.99590000000000001</v>
      </c>
      <c r="NE49" s="55">
        <v>-0.99729999999999996</v>
      </c>
      <c r="NF49" s="55">
        <v>-0.99450000000000005</v>
      </c>
      <c r="NG49" s="55">
        <v>-0.98819999999999997</v>
      </c>
      <c r="NH49" s="55">
        <v>-0.99550000000000005</v>
      </c>
      <c r="NI49" s="55">
        <v>-0.999</v>
      </c>
      <c r="NJ49" s="55">
        <v>-0.99560000000000004</v>
      </c>
      <c r="NK49" s="55">
        <v>-0.99419999999999997</v>
      </c>
      <c r="NL49" s="55">
        <v>-0.97540000000000004</v>
      </c>
      <c r="NM49" s="55">
        <v>-0.996</v>
      </c>
      <c r="NN49" s="55">
        <v>-0.99139999999999995</v>
      </c>
      <c r="NO49" s="55">
        <v>-0.99429999999999996</v>
      </c>
      <c r="NP49" s="55">
        <v>-0.99829999999999997</v>
      </c>
      <c r="NQ49" s="55">
        <v>-0.999</v>
      </c>
      <c r="NR49" s="55">
        <v>-0.99399999999999999</v>
      </c>
      <c r="NS49" s="55">
        <v>-0.99050000000000005</v>
      </c>
      <c r="NT49" s="55">
        <v>-0.98780000000000001</v>
      </c>
      <c r="NU49" s="55">
        <v>-0.98740000000000006</v>
      </c>
      <c r="NV49" s="55">
        <v>-0.99509999999999998</v>
      </c>
      <c r="NW49" s="55">
        <v>-0.995</v>
      </c>
      <c r="NX49" s="55">
        <v>-0.98609999999999998</v>
      </c>
      <c r="NY49" s="55">
        <v>-0.99370000000000003</v>
      </c>
      <c r="NZ49" s="55">
        <v>-0.99229999999999996</v>
      </c>
      <c r="OA49" s="55">
        <v>-0.99170000000000003</v>
      </c>
      <c r="OB49" s="55">
        <v>-0.98140000000000005</v>
      </c>
      <c r="OC49" s="55">
        <v>-0.99199999999999999</v>
      </c>
      <c r="OD49" s="55">
        <v>-0.99350000000000005</v>
      </c>
      <c r="OE49" s="55">
        <v>-0.96970000000000001</v>
      </c>
      <c r="OF49" s="54">
        <v>-0.99</v>
      </c>
      <c r="OG49" s="55">
        <v>-0.99509999999999998</v>
      </c>
      <c r="OH49" s="55">
        <v>-0.9819</v>
      </c>
      <c r="OI49" s="55">
        <v>-0.98860000000000003</v>
      </c>
      <c r="OJ49" s="55">
        <v>-0.99029999999999996</v>
      </c>
      <c r="OK49" s="55">
        <v>-0.99209999999999998</v>
      </c>
      <c r="OL49" s="55">
        <v>-0.9929</v>
      </c>
      <c r="OM49" s="55">
        <v>-0.99670000000000003</v>
      </c>
      <c r="ON49" s="55">
        <v>-0.99050000000000005</v>
      </c>
      <c r="OO49" s="55">
        <v>-0.99650000000000005</v>
      </c>
      <c r="OP49" s="55">
        <v>-0.9929</v>
      </c>
      <c r="OQ49" s="55">
        <v>-0.99509999999999998</v>
      </c>
      <c r="OR49" s="55">
        <v>-0.99709999999999999</v>
      </c>
      <c r="OS49" s="55">
        <v>-0.998</v>
      </c>
      <c r="OT49" s="55">
        <v>-0.995</v>
      </c>
      <c r="OU49" s="55">
        <v>-0.98909999999999998</v>
      </c>
      <c r="OV49" s="55">
        <v>-0.99409999999999998</v>
      </c>
      <c r="OW49" s="55">
        <v>-0.98609999999999998</v>
      </c>
      <c r="OX49" s="55">
        <v>-0.95389999999999997</v>
      </c>
      <c r="OY49" s="55">
        <v>-0.95820000000000005</v>
      </c>
      <c r="OZ49" s="55">
        <v>-0.99770000000000003</v>
      </c>
      <c r="PA49" s="55">
        <v>-0.99639999999999995</v>
      </c>
      <c r="PB49" s="55">
        <v>-0.99680000000000002</v>
      </c>
      <c r="PC49" s="55">
        <v>-0.99390000000000001</v>
      </c>
      <c r="PD49" s="55">
        <v>-0.9798</v>
      </c>
      <c r="PE49" s="55">
        <v>-0.9839</v>
      </c>
      <c r="PF49" s="55">
        <v>-0.99709999999999999</v>
      </c>
      <c r="PG49" s="55">
        <v>-0.98929999999999996</v>
      </c>
      <c r="PH49" s="55">
        <v>-0.98780000000000001</v>
      </c>
      <c r="PI49" s="55">
        <v>-0.99029999999999996</v>
      </c>
      <c r="PJ49" s="55">
        <v>-0.98440000000000005</v>
      </c>
      <c r="PK49" s="55">
        <v>-0.9365</v>
      </c>
      <c r="PL49" s="55">
        <v>-0.98570000000000002</v>
      </c>
      <c r="PM49" s="55">
        <v>-0.99860000000000004</v>
      </c>
      <c r="PN49" s="55">
        <v>-0.99439999999999995</v>
      </c>
      <c r="PO49" s="55">
        <v>-0.98750000000000004</v>
      </c>
      <c r="PP49" s="55">
        <v>-0.99250000000000005</v>
      </c>
      <c r="PQ49" s="55">
        <v>-0.98939999999999995</v>
      </c>
      <c r="PR49" s="55">
        <v>-0.97740000000000005</v>
      </c>
      <c r="PS49" s="55">
        <v>-0.97829999999999995</v>
      </c>
      <c r="PT49" s="55">
        <v>-0.996</v>
      </c>
      <c r="PU49" s="55">
        <v>-0.99519999999999997</v>
      </c>
      <c r="PV49" s="55">
        <v>-0.99260000000000004</v>
      </c>
      <c r="PW49" s="55">
        <v>-0.99299999999999999</v>
      </c>
      <c r="PX49" s="55">
        <v>-0.98570000000000002</v>
      </c>
      <c r="PY49" s="55">
        <v>-0.98470000000000002</v>
      </c>
      <c r="PZ49" s="55">
        <v>-0.97719999999999996</v>
      </c>
      <c r="QA49" s="55">
        <v>-0.99429999999999996</v>
      </c>
      <c r="QB49" s="55">
        <v>-0.98880000000000001</v>
      </c>
      <c r="QC49" s="55">
        <v>-0.99490000000000001</v>
      </c>
      <c r="QD49" s="55">
        <v>-0.98719999999999997</v>
      </c>
      <c r="QE49" s="55">
        <v>-0.9869</v>
      </c>
      <c r="QF49" s="55">
        <v>-0.96079999999999999</v>
      </c>
      <c r="QG49" s="55">
        <v>-0.9849</v>
      </c>
      <c r="QH49" s="55">
        <v>-0.9929</v>
      </c>
      <c r="QI49" s="55">
        <v>-0.98939999999999995</v>
      </c>
      <c r="QJ49" s="55">
        <v>-0.98640000000000005</v>
      </c>
      <c r="QK49" s="55">
        <v>-0.97629999999999995</v>
      </c>
      <c r="QL49" s="55">
        <v>-0.98209999999999997</v>
      </c>
      <c r="QM49" s="55">
        <v>-0.93869999999999998</v>
      </c>
      <c r="QN49" s="55">
        <v>-0.95269999999999999</v>
      </c>
      <c r="QO49" s="55">
        <v>-0.94440000000000002</v>
      </c>
      <c r="QP49" s="55">
        <v>-0.93830000000000002</v>
      </c>
      <c r="QQ49" s="55">
        <v>-0.95109999999999995</v>
      </c>
      <c r="QR49" s="55">
        <v>-0.91849999999999998</v>
      </c>
      <c r="QS49" s="55">
        <v>-0.82240000000000002</v>
      </c>
      <c r="QT49" s="55">
        <v>-0.82010000000000005</v>
      </c>
      <c r="QU49" s="54">
        <v>-0.67</v>
      </c>
      <c r="QV49" s="55">
        <v>-0.58930000000000005</v>
      </c>
      <c r="QW49" s="55">
        <v>-0.86499999999999999</v>
      </c>
      <c r="QX49" s="55">
        <v>-0.8327</v>
      </c>
      <c r="QY49" s="55">
        <v>-0.90790000000000004</v>
      </c>
      <c r="QZ49" s="55">
        <v>-0.48959999999999998</v>
      </c>
      <c r="RA49" s="55">
        <v>-0.38300000000000001</v>
      </c>
      <c r="RB49" s="55">
        <v>-0.1037</v>
      </c>
      <c r="RC49" s="55">
        <v>-0.2427</v>
      </c>
      <c r="RD49" s="55">
        <v>-0.16120000000000001</v>
      </c>
      <c r="RE49" s="55">
        <v>0.40250000000000002</v>
      </c>
      <c r="RF49" s="55">
        <v>6.0999999999999999E-2</v>
      </c>
      <c r="RG49" s="55">
        <v>-0.14280000000000001</v>
      </c>
      <c r="RH49" s="55">
        <v>-0.22770000000000001</v>
      </c>
      <c r="RI49" s="55">
        <v>-0.36099999999999999</v>
      </c>
      <c r="RJ49" s="55">
        <v>-0.6008</v>
      </c>
      <c r="RK49" s="55">
        <v>2.81E-2</v>
      </c>
      <c r="RL49" s="55">
        <v>3.8800000000000001E-2</v>
      </c>
      <c r="RM49" s="55">
        <v>3.5099999999999999E-2</v>
      </c>
      <c r="RN49" s="55">
        <v>0.31540000000000001</v>
      </c>
      <c r="RO49" s="55">
        <v>0.35909999999999997</v>
      </c>
      <c r="RP49" s="55">
        <v>0.45300000000000001</v>
      </c>
      <c r="RQ49" s="55">
        <v>0.16669999999999999</v>
      </c>
      <c r="RR49" s="55">
        <v>0.1421</v>
      </c>
      <c r="RS49" s="55">
        <v>1.21E-2</v>
      </c>
      <c r="RT49" s="55">
        <v>-0.12670000000000001</v>
      </c>
      <c r="RU49" s="55">
        <v>0.34279999999999999</v>
      </c>
      <c r="RV49" s="55">
        <v>0.2853</v>
      </c>
      <c r="RW49" s="55">
        <v>0.63190000000000002</v>
      </c>
      <c r="RX49" s="55">
        <v>1.0500000000000001E-2</v>
      </c>
      <c r="RY49" s="55">
        <v>8.3900000000000002E-2</v>
      </c>
      <c r="RZ49" s="55">
        <v>0.18629999999999999</v>
      </c>
      <c r="SA49" s="55">
        <v>0.19170000000000001</v>
      </c>
      <c r="SB49" s="55">
        <v>0.48060000000000003</v>
      </c>
      <c r="SC49" s="55">
        <v>0.54330000000000001</v>
      </c>
      <c r="SD49" s="55">
        <v>0.53710000000000002</v>
      </c>
      <c r="SE49" s="55">
        <v>9.6799999999999997E-2</v>
      </c>
      <c r="SF49" s="55">
        <v>6.0900000000000003E-2</v>
      </c>
      <c r="SG49" s="55">
        <v>0.36559999999999998</v>
      </c>
      <c r="SH49" s="55">
        <v>0.32740000000000002</v>
      </c>
      <c r="SI49" s="55">
        <v>0.55610000000000004</v>
      </c>
      <c r="SJ49" s="55">
        <v>0.51759999999999995</v>
      </c>
      <c r="SK49" s="55">
        <v>0.28889999999999999</v>
      </c>
      <c r="SL49" s="55">
        <v>2.98E-2</v>
      </c>
      <c r="SM49" s="55">
        <v>0.1017</v>
      </c>
      <c r="SN49" s="55">
        <v>0.2616</v>
      </c>
      <c r="SO49" s="55">
        <v>8.43E-2</v>
      </c>
      <c r="SP49" s="55">
        <v>0.18590000000000001</v>
      </c>
      <c r="SQ49" s="55">
        <v>0.45810000000000001</v>
      </c>
      <c r="SR49" s="55">
        <v>0.2969</v>
      </c>
      <c r="SS49" s="55">
        <v>6.6299999999999998E-2</v>
      </c>
      <c r="ST49" s="55">
        <v>0.17510000000000001</v>
      </c>
      <c r="SU49" s="54">
        <v>0.15</v>
      </c>
      <c r="SV49" s="55">
        <v>0.1376</v>
      </c>
      <c r="SW49" s="55">
        <v>0.5131</v>
      </c>
      <c r="SX49" s="55">
        <v>0.5554</v>
      </c>
      <c r="SY49" s="55">
        <v>0.49930000000000002</v>
      </c>
      <c r="SZ49" s="55">
        <v>0.2823</v>
      </c>
      <c r="TA49" s="55">
        <v>0.69840000000000002</v>
      </c>
      <c r="TB49" s="55">
        <v>0.92820000000000003</v>
      </c>
      <c r="TC49" s="55">
        <v>0.88929999999999998</v>
      </c>
      <c r="TD49" s="55">
        <v>0.91080000000000005</v>
      </c>
      <c r="TE49" s="55">
        <v>0.60060000000000002</v>
      </c>
      <c r="TF49" s="55">
        <v>0.3458</v>
      </c>
      <c r="TG49" s="55">
        <v>0.54139999999999999</v>
      </c>
      <c r="TH49" s="55">
        <v>0.4703</v>
      </c>
      <c r="TI49" s="55">
        <v>0.37680000000000002</v>
      </c>
      <c r="TJ49" s="55">
        <v>0.65429999999999999</v>
      </c>
      <c r="TK49" s="55">
        <v>0.61050000000000004</v>
      </c>
      <c r="TL49" s="55">
        <v>0.70189999999999997</v>
      </c>
      <c r="TM49" s="55">
        <v>0.69340000000000002</v>
      </c>
      <c r="TN49" s="55">
        <v>0.65649999999999997</v>
      </c>
      <c r="TO49" s="55">
        <v>0.4733</v>
      </c>
      <c r="TP49" s="55">
        <v>0.81630000000000003</v>
      </c>
      <c r="TQ49" s="55">
        <v>0.59279999999999999</v>
      </c>
      <c r="TR49" s="55">
        <v>0.75060000000000004</v>
      </c>
      <c r="TS49" s="55">
        <v>0.7802</v>
      </c>
      <c r="TT49" s="55">
        <v>0.63249999999999995</v>
      </c>
      <c r="TU49" s="55">
        <v>0.61399999999999999</v>
      </c>
      <c r="TV49" s="55">
        <v>0.53259999999999996</v>
      </c>
      <c r="TW49" s="55">
        <v>0.85880000000000001</v>
      </c>
      <c r="TX49" s="55">
        <v>0.65039999999999998</v>
      </c>
      <c r="TY49" s="55">
        <v>0.70730000000000004</v>
      </c>
      <c r="TZ49" s="55">
        <v>0.58979999999999999</v>
      </c>
      <c r="UA49" s="55">
        <v>0.48220000000000002</v>
      </c>
      <c r="UB49" s="55">
        <v>0.58050000000000002</v>
      </c>
      <c r="UC49" s="55">
        <v>0.39789999999999998</v>
      </c>
      <c r="UD49" s="55">
        <v>0.55220000000000002</v>
      </c>
      <c r="UE49" s="55">
        <v>0.78090000000000004</v>
      </c>
      <c r="UF49" s="55">
        <v>0.67959999999999998</v>
      </c>
      <c r="UG49" s="55">
        <v>0.85840000000000005</v>
      </c>
      <c r="UH49" s="55">
        <v>0.40939999999999999</v>
      </c>
      <c r="UI49" s="55">
        <v>0.33539999999999998</v>
      </c>
      <c r="UJ49" s="55">
        <v>0.55010000000000003</v>
      </c>
      <c r="UK49" s="55">
        <v>0.51300000000000001</v>
      </c>
      <c r="UL49" s="54">
        <v>0.02</v>
      </c>
      <c r="UM49" s="55">
        <v>0.56320000000000003</v>
      </c>
      <c r="UN49" s="55">
        <v>0.62570000000000003</v>
      </c>
      <c r="UO49" s="55">
        <v>0.3175</v>
      </c>
      <c r="UP49" s="55">
        <v>0.27750000000000002</v>
      </c>
      <c r="UQ49" s="55">
        <v>0.44009999999999999</v>
      </c>
      <c r="UR49" s="55">
        <v>0.40310000000000001</v>
      </c>
      <c r="US49" s="55">
        <v>0.33939999999999998</v>
      </c>
      <c r="UT49" s="55">
        <v>0.53669999999999995</v>
      </c>
      <c r="UU49" s="55">
        <v>0.42730000000000001</v>
      </c>
      <c r="UV49" s="55">
        <v>0.50770000000000004</v>
      </c>
      <c r="UW49" s="55">
        <v>0.2462</v>
      </c>
      <c r="UX49" s="55">
        <v>0.27889999999999998</v>
      </c>
      <c r="UY49" s="55">
        <v>0.3584</v>
      </c>
      <c r="UZ49" s="55">
        <v>0.35909999999999997</v>
      </c>
      <c r="VA49" s="55">
        <v>0.44269999999999998</v>
      </c>
      <c r="VB49" s="55">
        <v>0.5696</v>
      </c>
      <c r="VC49" s="55">
        <v>0.49309999999999998</v>
      </c>
      <c r="VD49" s="55">
        <v>0.15290000000000001</v>
      </c>
      <c r="VE49" s="55">
        <v>0.35780000000000001</v>
      </c>
      <c r="VF49" s="55">
        <v>0.13250000000000001</v>
      </c>
      <c r="VG49" s="55">
        <v>0.22439999999999999</v>
      </c>
      <c r="VH49" s="55">
        <v>0.4052</v>
      </c>
      <c r="VI49" s="55">
        <v>0.54410000000000003</v>
      </c>
      <c r="VJ49" s="55">
        <v>0.439</v>
      </c>
      <c r="VK49" s="55">
        <v>0.30759999999999998</v>
      </c>
      <c r="VL49" s="55">
        <v>0.31069999999999998</v>
      </c>
      <c r="VM49" s="55">
        <v>0.3397</v>
      </c>
      <c r="VN49" s="55">
        <v>0.22059999999999999</v>
      </c>
      <c r="VO49" s="55">
        <v>0.38579999999999998</v>
      </c>
      <c r="VP49" s="55">
        <v>0.35210000000000002</v>
      </c>
      <c r="VQ49" s="55">
        <v>4.8099999999999997E-2</v>
      </c>
      <c r="VR49" s="55">
        <v>0.191</v>
      </c>
      <c r="VS49" s="55">
        <v>0.25230000000000002</v>
      </c>
      <c r="VT49" s="55">
        <v>9.0200000000000002E-2</v>
      </c>
      <c r="VU49" s="55">
        <v>-0.1346</v>
      </c>
      <c r="VV49" s="55">
        <v>0.59319999999999995</v>
      </c>
      <c r="VW49" s="55">
        <v>0.39600000000000002</v>
      </c>
      <c r="VX49" s="55">
        <v>0.30149999999999999</v>
      </c>
      <c r="VY49" s="55">
        <v>-7.7700000000000005E-2</v>
      </c>
      <c r="VZ49" s="55">
        <v>0.15379999999999999</v>
      </c>
      <c r="WA49" s="55">
        <v>0.22239999999999999</v>
      </c>
      <c r="WB49" s="55">
        <v>0.2306</v>
      </c>
      <c r="WC49" s="55">
        <v>0.42220000000000002</v>
      </c>
      <c r="WD49" s="55">
        <v>0.44359999999999999</v>
      </c>
      <c r="WE49" s="54">
        <v>0.61</v>
      </c>
      <c r="WF49" s="55">
        <v>0.64780000000000004</v>
      </c>
      <c r="WG49" s="55">
        <v>0.52880000000000005</v>
      </c>
      <c r="WH49" s="55">
        <v>0.21840000000000001</v>
      </c>
      <c r="WI49" s="55">
        <v>0.18640000000000001</v>
      </c>
      <c r="WJ49" s="55">
        <v>0.30580000000000002</v>
      </c>
      <c r="WK49" s="55">
        <v>0.35899999999999999</v>
      </c>
      <c r="WL49" s="55">
        <v>0.15809999999999999</v>
      </c>
      <c r="WM49" s="55">
        <v>0.1467</v>
      </c>
      <c r="WN49" s="55">
        <v>0.26129999999999998</v>
      </c>
      <c r="WO49" s="55">
        <v>0.35730000000000001</v>
      </c>
      <c r="WP49" s="55">
        <v>0.28349999999999997</v>
      </c>
      <c r="WQ49" s="55">
        <v>0.44950000000000001</v>
      </c>
      <c r="WR49" s="55">
        <v>0.38690000000000002</v>
      </c>
      <c r="WS49" s="55">
        <v>0.27210000000000001</v>
      </c>
      <c r="WT49" s="54">
        <v>0.2</v>
      </c>
      <c r="WU49" s="55">
        <v>0.23860000000000001</v>
      </c>
      <c r="WV49" s="55">
        <v>0.3518</v>
      </c>
      <c r="WW49" s="55">
        <v>0.1002</v>
      </c>
      <c r="WX49" s="55">
        <v>0.23150000000000001</v>
      </c>
      <c r="WY49" s="55">
        <v>0.4012</v>
      </c>
      <c r="WZ49" s="55">
        <v>0.7853</v>
      </c>
      <c r="XA49" s="55">
        <v>1.4375</v>
      </c>
      <c r="XB49" s="55">
        <v>0.1159</v>
      </c>
      <c r="XC49" s="55">
        <v>0.13009999999999999</v>
      </c>
      <c r="XD49" s="55">
        <v>0.1618</v>
      </c>
      <c r="XE49" s="55">
        <v>0.29049999999999998</v>
      </c>
      <c r="XF49" s="55">
        <v>0.36170000000000002</v>
      </c>
      <c r="XG49" s="55">
        <v>0.12959999999999999</v>
      </c>
      <c r="XH49" s="55">
        <v>0.32700000000000001</v>
      </c>
      <c r="XI49" s="55">
        <v>0.23530000000000001</v>
      </c>
      <c r="XJ49" s="55">
        <v>0.14810000000000001</v>
      </c>
      <c r="XK49" s="55">
        <v>-5.3400000000000003E-2</v>
      </c>
      <c r="XL49" s="55">
        <v>0.24160000000000001</v>
      </c>
      <c r="XM49" s="55">
        <v>0.25609999999999999</v>
      </c>
      <c r="XN49" s="55">
        <v>0.12770000000000001</v>
      </c>
      <c r="XO49" s="55">
        <v>6.7599999999999993E-2</v>
      </c>
      <c r="XP49" s="55">
        <v>0.14219999999999999</v>
      </c>
      <c r="XQ49" s="55">
        <v>0.1072</v>
      </c>
      <c r="XR49" s="55">
        <v>5.11E-2</v>
      </c>
      <c r="XS49" s="55">
        <v>0.15359999999999999</v>
      </c>
      <c r="XT49" s="55">
        <v>0.1646</v>
      </c>
      <c r="XU49" s="55">
        <v>2.93E-2</v>
      </c>
      <c r="XV49" s="55">
        <v>-0.2253</v>
      </c>
      <c r="XW49" s="55">
        <v>-0.1749</v>
      </c>
      <c r="XX49" s="55">
        <v>-0.12690000000000001</v>
      </c>
      <c r="XY49" s="55">
        <v>-0.1419</v>
      </c>
      <c r="XZ49" s="55">
        <v>-0.10730000000000001</v>
      </c>
      <c r="YA49" s="55">
        <v>4.5699999999999998E-2</v>
      </c>
      <c r="YB49" s="55">
        <v>-0.14410000000000001</v>
      </c>
      <c r="YC49" s="55">
        <v>-0.32590000000000002</v>
      </c>
      <c r="YD49" s="55">
        <v>-0.36249999999999999</v>
      </c>
      <c r="YE49" s="55">
        <v>-0.29699999999999999</v>
      </c>
      <c r="YF49" s="55">
        <v>-0.28439999999999999</v>
      </c>
      <c r="YG49" s="55">
        <v>-7.1199999999999999E-2</v>
      </c>
      <c r="YH49" s="55">
        <v>5.4399999999999997E-2</v>
      </c>
      <c r="YI49" s="55">
        <v>-0.13550000000000001</v>
      </c>
      <c r="YJ49" s="55">
        <v>-0.31240000000000001</v>
      </c>
      <c r="YK49" s="55">
        <v>-0.3553</v>
      </c>
    </row>
    <row r="50" spans="1:661" x14ac:dyDescent="0.35">
      <c r="A50" s="66" t="s">
        <v>26</v>
      </c>
      <c r="B50" s="66" t="s">
        <v>57</v>
      </c>
      <c r="C50" s="54">
        <v>-0.12</v>
      </c>
      <c r="D50" s="54">
        <v>-0.12</v>
      </c>
      <c r="E50" s="54">
        <v>-0.1</v>
      </c>
      <c r="F50" s="54">
        <v>0.04</v>
      </c>
      <c r="G50" s="54">
        <v>0.09</v>
      </c>
      <c r="H50" s="54">
        <v>0.1</v>
      </c>
      <c r="I50" s="54">
        <v>0</v>
      </c>
      <c r="J50" s="54">
        <v>-0.12</v>
      </c>
      <c r="K50" s="54">
        <v>-0.1</v>
      </c>
      <c r="L50" s="54">
        <v>0.01</v>
      </c>
      <c r="M50" s="54">
        <v>-0.03</v>
      </c>
      <c r="N50" s="54">
        <v>0.15</v>
      </c>
      <c r="O50" s="54">
        <v>7.0000000000000007E-2</v>
      </c>
      <c r="P50" s="54">
        <v>0.14000000000000001</v>
      </c>
      <c r="Q50" s="54">
        <v>0.08</v>
      </c>
      <c r="R50" s="54">
        <v>0.03</v>
      </c>
      <c r="S50" s="54">
        <v>0</v>
      </c>
      <c r="T50" s="54">
        <v>-0.02</v>
      </c>
      <c r="U50" s="54">
        <v>0.14000000000000001</v>
      </c>
      <c r="V50" s="54">
        <v>-0.04</v>
      </c>
      <c r="W50" s="54">
        <v>-0.16</v>
      </c>
      <c r="X50" s="54">
        <v>-0.04</v>
      </c>
      <c r="Y50" s="54">
        <v>-0.15</v>
      </c>
      <c r="Z50" s="54">
        <v>-0.2</v>
      </c>
      <c r="AA50" s="54">
        <v>-0.26</v>
      </c>
      <c r="AB50" s="54">
        <v>-0.34</v>
      </c>
      <c r="AC50" s="54">
        <v>-0.56999999999999995</v>
      </c>
      <c r="AD50" s="54">
        <v>-0.64</v>
      </c>
      <c r="AE50" s="54">
        <v>-0.86</v>
      </c>
      <c r="AF50" s="54">
        <v>-0.94</v>
      </c>
      <c r="AG50" s="55">
        <v>-0.96819999999999995</v>
      </c>
      <c r="AH50" s="55">
        <v>-0.9788</v>
      </c>
      <c r="AI50" s="55">
        <v>-0.98680000000000001</v>
      </c>
      <c r="AJ50" s="55">
        <v>-0.99280000000000002</v>
      </c>
      <c r="AK50" s="55">
        <v>-0.98160000000000003</v>
      </c>
      <c r="AL50" s="55">
        <v>-0.99080000000000001</v>
      </c>
      <c r="AM50" s="55">
        <v>-0.98980000000000001</v>
      </c>
      <c r="AN50" s="55">
        <v>-0.98799999999999999</v>
      </c>
      <c r="AO50" s="55">
        <v>-0.99609999999999999</v>
      </c>
      <c r="AP50" s="55">
        <v>-0.99229999999999996</v>
      </c>
      <c r="AQ50" s="54">
        <v>-1</v>
      </c>
      <c r="AR50" s="54">
        <v>-1</v>
      </c>
      <c r="AS50" s="55">
        <v>-0.98980000000000001</v>
      </c>
      <c r="AT50" s="54">
        <v>-1</v>
      </c>
      <c r="AU50" s="55">
        <v>-0.99490000000000001</v>
      </c>
      <c r="AV50" s="55">
        <v>-0.99639999999999995</v>
      </c>
      <c r="AW50" s="55">
        <v>-0.99590000000000001</v>
      </c>
      <c r="AX50" s="54">
        <v>-1</v>
      </c>
      <c r="AY50" s="55">
        <v>-0.9919</v>
      </c>
      <c r="AZ50" s="55">
        <v>-0.99529999999999996</v>
      </c>
      <c r="BA50" s="55">
        <v>-0.99680000000000002</v>
      </c>
      <c r="BB50" s="54">
        <v>-1</v>
      </c>
      <c r="BC50" s="55">
        <v>-0.99670000000000003</v>
      </c>
      <c r="BD50" s="55">
        <v>-0.99709999999999999</v>
      </c>
      <c r="BE50" s="54">
        <v>-1</v>
      </c>
      <c r="BF50" s="55">
        <v>-0.99170000000000003</v>
      </c>
      <c r="BG50" s="54">
        <v>-1</v>
      </c>
      <c r="BH50" s="55">
        <v>-0.99570000000000003</v>
      </c>
      <c r="BI50" s="55">
        <v>-0.99519999999999997</v>
      </c>
      <c r="BJ50" s="55">
        <v>-0.9919</v>
      </c>
      <c r="BK50" s="55">
        <v>-0.99509999999999998</v>
      </c>
      <c r="BL50" s="54">
        <v>-1</v>
      </c>
      <c r="BM50" s="54">
        <v>-1</v>
      </c>
      <c r="BN50" s="55">
        <v>-0.99380000000000002</v>
      </c>
      <c r="BO50" s="54">
        <v>-1</v>
      </c>
      <c r="BP50" s="55">
        <v>-0.99680000000000002</v>
      </c>
      <c r="BQ50" s="55">
        <v>-0.99639999999999995</v>
      </c>
      <c r="BR50" s="55">
        <v>-0.99680000000000002</v>
      </c>
      <c r="BS50" s="54">
        <v>-1</v>
      </c>
      <c r="BT50" s="54">
        <v>-1</v>
      </c>
      <c r="BU50" s="54">
        <v>-1</v>
      </c>
      <c r="BV50" s="54">
        <v>-1</v>
      </c>
      <c r="BW50" s="54">
        <v>-1</v>
      </c>
      <c r="BX50" s="54">
        <v>-1</v>
      </c>
      <c r="BY50" s="54">
        <v>-1</v>
      </c>
      <c r="BZ50" s="54">
        <v>-1</v>
      </c>
      <c r="CA50" s="54">
        <v>-1</v>
      </c>
      <c r="CB50" s="54">
        <v>-1</v>
      </c>
      <c r="CC50" s="54">
        <v>-1</v>
      </c>
      <c r="CD50" s="54">
        <v>-1</v>
      </c>
      <c r="CE50" s="54">
        <v>-1</v>
      </c>
      <c r="CF50" s="55">
        <v>-0.99909999999999999</v>
      </c>
      <c r="CG50" s="55">
        <v>-0.99429999999999996</v>
      </c>
      <c r="CH50" s="54">
        <v>-1</v>
      </c>
      <c r="CI50" s="54">
        <v>-1</v>
      </c>
      <c r="CJ50" s="55">
        <v>-0.99750000000000005</v>
      </c>
      <c r="CK50" s="55">
        <v>-0.99360000000000004</v>
      </c>
      <c r="CL50" s="55">
        <v>-0.99939999999999996</v>
      </c>
      <c r="CM50" s="55">
        <v>-0.98970000000000002</v>
      </c>
      <c r="CN50" s="55">
        <v>-0.99980000000000002</v>
      </c>
      <c r="CO50" s="54">
        <v>-1</v>
      </c>
      <c r="CP50" s="55">
        <v>-0.99860000000000004</v>
      </c>
      <c r="CQ50" s="54">
        <v>-1</v>
      </c>
      <c r="CR50" s="55">
        <v>-0.99539999999999995</v>
      </c>
      <c r="CS50" s="55">
        <v>-0.99680000000000002</v>
      </c>
      <c r="CT50" s="55">
        <v>-0.99509999999999998</v>
      </c>
      <c r="CU50" s="55">
        <v>-0.99960000000000004</v>
      </c>
      <c r="CV50" s="55">
        <v>-0.96260000000000001</v>
      </c>
      <c r="CW50" s="55">
        <v>-0.94850000000000001</v>
      </c>
      <c r="CX50" s="55">
        <v>-0.90429999999999999</v>
      </c>
      <c r="CY50" s="55">
        <v>-0.91959999999999997</v>
      </c>
      <c r="CZ50" s="55">
        <v>-0.88100000000000001</v>
      </c>
      <c r="DA50" s="55">
        <v>-0.87060000000000004</v>
      </c>
      <c r="DB50" s="55">
        <v>-0.88690000000000002</v>
      </c>
      <c r="DC50" s="55">
        <v>-0.89270000000000005</v>
      </c>
      <c r="DD50" s="55">
        <v>-0.89500000000000002</v>
      </c>
      <c r="DE50" s="55">
        <v>-0.86909999999999998</v>
      </c>
      <c r="DF50" s="55">
        <v>-0.85640000000000005</v>
      </c>
      <c r="DG50" s="55">
        <v>-0.80300000000000005</v>
      </c>
      <c r="DH50" s="55">
        <v>-0.78410000000000002</v>
      </c>
      <c r="DI50" s="55">
        <v>-0.84240000000000004</v>
      </c>
      <c r="DJ50" s="55">
        <v>-0.87590000000000001</v>
      </c>
      <c r="DK50" s="55">
        <v>-0.81820000000000004</v>
      </c>
      <c r="DL50" s="54">
        <v>-0.82</v>
      </c>
      <c r="DM50" s="55">
        <v>-0.76880000000000004</v>
      </c>
      <c r="DN50" s="55">
        <v>-0.73470000000000002</v>
      </c>
      <c r="DO50" s="55">
        <v>-0.74609999999999999</v>
      </c>
      <c r="DP50" s="55">
        <v>-0.8629</v>
      </c>
      <c r="DQ50" s="55">
        <v>-0.84060000000000001</v>
      </c>
      <c r="DR50" s="55">
        <v>-0.77790000000000004</v>
      </c>
      <c r="DS50" s="55">
        <v>-0.77070000000000005</v>
      </c>
      <c r="DT50" s="55">
        <v>-0.72709999999999997</v>
      </c>
      <c r="DU50" s="55">
        <v>-0.70609999999999995</v>
      </c>
      <c r="DV50" s="55">
        <v>-0.66139999999999999</v>
      </c>
      <c r="DW50" s="55">
        <v>-0.62239999999999995</v>
      </c>
      <c r="DX50" s="55">
        <v>-0.76290000000000002</v>
      </c>
      <c r="DY50" s="55">
        <v>-0.68689999999999996</v>
      </c>
      <c r="DZ50" s="55">
        <v>-0.76439999999999997</v>
      </c>
      <c r="EA50" s="55">
        <v>-0.73580000000000001</v>
      </c>
      <c r="EB50" s="55">
        <v>-0.67300000000000004</v>
      </c>
      <c r="EC50" s="55">
        <v>-0.65969999999999995</v>
      </c>
      <c r="ED50" s="55">
        <v>-0.75039999999999996</v>
      </c>
      <c r="EE50" s="55">
        <v>-0.76029999999999998</v>
      </c>
      <c r="EF50" s="55">
        <v>-0.76800000000000002</v>
      </c>
      <c r="EG50" s="55">
        <v>-0.76439999999999997</v>
      </c>
      <c r="EH50" s="55">
        <v>-0.81310000000000004</v>
      </c>
      <c r="EI50" s="55">
        <v>-0.81489999999999996</v>
      </c>
      <c r="EJ50" s="55">
        <v>-0.99350000000000005</v>
      </c>
      <c r="EK50" s="55">
        <v>-0.99960000000000004</v>
      </c>
      <c r="EL50" s="55">
        <v>-0.83550000000000002</v>
      </c>
      <c r="EM50" s="55">
        <v>-0.84150000000000003</v>
      </c>
      <c r="EN50" s="55">
        <v>-0.83069999999999999</v>
      </c>
      <c r="EO50" s="55">
        <v>-0.80810000000000004</v>
      </c>
      <c r="EP50" s="55">
        <v>-0.78449999999999998</v>
      </c>
      <c r="EQ50" s="55">
        <v>-0.99770000000000003</v>
      </c>
      <c r="ER50" s="55">
        <v>-0.99939999999999996</v>
      </c>
      <c r="ES50" s="55">
        <v>-0.81899999999999995</v>
      </c>
      <c r="ET50" s="55">
        <v>-0.81020000000000003</v>
      </c>
      <c r="EU50" s="55">
        <v>-0.82169999999999999</v>
      </c>
      <c r="EV50" s="55">
        <v>-0.81579999999999997</v>
      </c>
      <c r="EW50" s="55">
        <v>-0.75380000000000003</v>
      </c>
      <c r="EX50" s="55">
        <v>-0.99870000000000003</v>
      </c>
      <c r="EY50" s="54">
        <v>-1</v>
      </c>
      <c r="EZ50" s="55">
        <v>-0.76670000000000005</v>
      </c>
      <c r="FA50" s="55">
        <v>-0.79430000000000001</v>
      </c>
      <c r="FB50" s="55">
        <v>-0.81820000000000004</v>
      </c>
      <c r="FC50" s="55">
        <v>-0.77729999999999999</v>
      </c>
      <c r="FD50" s="55">
        <v>-0.72740000000000005</v>
      </c>
      <c r="FE50" s="55">
        <v>-0.99939999999999996</v>
      </c>
      <c r="FF50" s="55">
        <v>-0.99939999999999996</v>
      </c>
      <c r="FG50" s="55">
        <v>-0.95409999999999995</v>
      </c>
      <c r="FH50" s="55">
        <v>-0.86599999999999999</v>
      </c>
      <c r="FI50" s="55">
        <v>-0.82340000000000002</v>
      </c>
      <c r="FJ50" s="55">
        <v>-0.80589999999999995</v>
      </c>
      <c r="FK50" s="55">
        <v>-0.71409999999999996</v>
      </c>
      <c r="FL50" s="55">
        <v>-0.99719999999999998</v>
      </c>
      <c r="FM50" s="54">
        <v>-1</v>
      </c>
      <c r="FN50" s="55">
        <v>-0.79910000000000003</v>
      </c>
      <c r="FO50" s="54">
        <v>-0.78</v>
      </c>
      <c r="FP50" s="55">
        <v>-0.77490000000000003</v>
      </c>
      <c r="FQ50" s="55">
        <v>-0.77829999999999999</v>
      </c>
      <c r="FR50" s="55">
        <v>-0.68910000000000005</v>
      </c>
      <c r="FS50" s="54">
        <v>-1</v>
      </c>
      <c r="FT50" s="55">
        <v>-0.999</v>
      </c>
      <c r="FU50" s="55">
        <v>-0.69610000000000005</v>
      </c>
      <c r="FV50" s="55">
        <v>-0.76880000000000004</v>
      </c>
      <c r="FW50" s="55">
        <v>-0.75309999999999999</v>
      </c>
      <c r="FX50" s="55">
        <v>-0.74129999999999996</v>
      </c>
      <c r="FY50" s="55">
        <v>-0.67300000000000004</v>
      </c>
      <c r="FZ50" s="55">
        <v>-0.78710000000000002</v>
      </c>
      <c r="GA50" s="55">
        <v>-0.81899999999999995</v>
      </c>
      <c r="GB50" s="55">
        <v>-0.77739999999999998</v>
      </c>
      <c r="GC50" s="55">
        <v>-0.73839999999999995</v>
      </c>
      <c r="GD50" s="55">
        <v>-0.75239999999999996</v>
      </c>
      <c r="GE50" s="55">
        <v>-0.70950000000000002</v>
      </c>
      <c r="GF50" s="55">
        <v>-0.68979999999999997</v>
      </c>
      <c r="GG50" s="55">
        <v>-0.65239999999999998</v>
      </c>
      <c r="GH50" s="55">
        <v>-0.76190000000000002</v>
      </c>
      <c r="GI50" s="55">
        <v>-0.66810000000000003</v>
      </c>
      <c r="GJ50" s="55">
        <v>-0.68610000000000004</v>
      </c>
      <c r="GK50" s="55">
        <v>-0.67879999999999996</v>
      </c>
      <c r="GL50" s="55">
        <v>-0.58350000000000002</v>
      </c>
      <c r="GM50" s="55">
        <v>-0.622</v>
      </c>
      <c r="GN50" s="55">
        <v>-0.65090000000000003</v>
      </c>
      <c r="GO50" s="55">
        <v>-0.62649999999999995</v>
      </c>
      <c r="GP50" s="55">
        <v>-0.65820000000000001</v>
      </c>
      <c r="GQ50" s="55">
        <v>-0.57099999999999995</v>
      </c>
      <c r="GR50" s="55">
        <v>6.1400000000000003E-2</v>
      </c>
      <c r="GS50" s="55">
        <v>-0.56140000000000001</v>
      </c>
      <c r="GT50" s="55">
        <v>-0.53400000000000003</v>
      </c>
      <c r="GU50" s="55">
        <v>-0.52780000000000005</v>
      </c>
      <c r="GV50" s="55">
        <v>-0.61040000000000005</v>
      </c>
      <c r="GW50" s="55">
        <v>-0.63260000000000005</v>
      </c>
      <c r="GX50" s="54">
        <v>-0.59</v>
      </c>
      <c r="GY50" s="55">
        <v>-0.59809999999999997</v>
      </c>
      <c r="GZ50" s="55">
        <v>-0.55700000000000005</v>
      </c>
      <c r="HA50" s="55">
        <v>-0.47349999999999998</v>
      </c>
      <c r="HB50" s="55">
        <v>-0.4299</v>
      </c>
      <c r="HC50" s="55">
        <v>-0.61580000000000001</v>
      </c>
      <c r="HD50" s="55">
        <v>-0.69640000000000002</v>
      </c>
      <c r="HE50" s="55">
        <v>-3.1300000000000001E-2</v>
      </c>
      <c r="HF50" s="55">
        <v>-0.28089999999999998</v>
      </c>
      <c r="HG50" s="55">
        <v>-0.58299999999999996</v>
      </c>
      <c r="HH50" s="55">
        <v>-0.4551</v>
      </c>
      <c r="HI50" s="55">
        <v>-0.38769999999999999</v>
      </c>
      <c r="HJ50" s="55">
        <v>-0.5756</v>
      </c>
      <c r="HK50" s="55">
        <v>-0.50319999999999998</v>
      </c>
      <c r="HL50" s="55">
        <v>-0.58140000000000003</v>
      </c>
      <c r="HM50" s="55">
        <v>-0.59030000000000005</v>
      </c>
      <c r="HN50" s="55">
        <v>-0.47420000000000001</v>
      </c>
      <c r="HO50" s="55">
        <v>-0.51449999999999996</v>
      </c>
      <c r="HP50" s="55">
        <v>-0.44259999999999999</v>
      </c>
      <c r="HQ50" s="55">
        <v>-0.56100000000000005</v>
      </c>
      <c r="HR50" s="55">
        <v>-0.5645</v>
      </c>
      <c r="HS50" s="55">
        <v>-0.55430000000000001</v>
      </c>
      <c r="HT50" s="55">
        <v>-0.50260000000000005</v>
      </c>
      <c r="HU50" s="55">
        <v>-0.44409999999999999</v>
      </c>
      <c r="HV50" s="55">
        <v>-0.34989999999999999</v>
      </c>
      <c r="HW50" s="55">
        <v>-0.40060000000000001</v>
      </c>
      <c r="HX50" s="55">
        <v>-0.4798</v>
      </c>
      <c r="HY50" s="55">
        <v>-0.36320000000000002</v>
      </c>
      <c r="HZ50" s="55">
        <v>-0.45169999999999999</v>
      </c>
      <c r="IA50" s="55">
        <v>-0.44159999999999999</v>
      </c>
      <c r="IB50" s="55">
        <v>-0.43359999999999999</v>
      </c>
      <c r="IC50" s="55">
        <v>-0.37930000000000003</v>
      </c>
      <c r="ID50" s="55">
        <v>-0.39389999999999997</v>
      </c>
      <c r="IE50" s="55">
        <v>-0.51890000000000003</v>
      </c>
      <c r="IF50" s="55">
        <v>-0.48130000000000001</v>
      </c>
      <c r="IG50" s="55">
        <v>-0.48659999999999998</v>
      </c>
      <c r="IH50" s="55">
        <v>-0.40870000000000001</v>
      </c>
      <c r="II50" s="55">
        <v>-0.28760000000000002</v>
      </c>
      <c r="IJ50" s="55">
        <v>-0.32869999999999999</v>
      </c>
      <c r="IK50" s="55">
        <v>-0.33229999999999998</v>
      </c>
      <c r="IL50" s="55">
        <v>-0.40610000000000002</v>
      </c>
      <c r="IM50" s="55">
        <v>-0.41110000000000002</v>
      </c>
      <c r="IN50" s="55">
        <v>-0.51300000000000001</v>
      </c>
      <c r="IO50" s="55">
        <v>-0.4985</v>
      </c>
      <c r="IP50" s="55">
        <v>-0.48299999999999998</v>
      </c>
      <c r="IQ50" s="55">
        <v>-0.37859999999999999</v>
      </c>
      <c r="IR50" s="55">
        <v>-0.39150000000000001</v>
      </c>
      <c r="IS50" s="55">
        <v>-0.50029999999999997</v>
      </c>
      <c r="IT50" s="55">
        <v>-0.50070000000000003</v>
      </c>
      <c r="IU50" s="55">
        <v>-0.55400000000000005</v>
      </c>
      <c r="IV50" s="55">
        <v>-0.49659999999999999</v>
      </c>
      <c r="IW50" s="55">
        <v>-0.44330000000000003</v>
      </c>
      <c r="IX50" s="55">
        <v>-0.50939999999999996</v>
      </c>
      <c r="IY50" s="55">
        <v>-0.56020000000000003</v>
      </c>
      <c r="IZ50" s="55">
        <v>-0.61050000000000004</v>
      </c>
      <c r="JA50" s="55">
        <v>-0.56299999999999994</v>
      </c>
      <c r="JB50" s="55">
        <v>-0.64329999999999998</v>
      </c>
      <c r="JC50" s="55">
        <v>-0.68600000000000005</v>
      </c>
      <c r="JD50" s="55">
        <v>-0.55679999999999996</v>
      </c>
      <c r="JE50" s="55">
        <v>-0.54169999999999996</v>
      </c>
      <c r="JF50" s="55">
        <v>-0.51980000000000004</v>
      </c>
      <c r="JG50" s="55">
        <v>-0.6149</v>
      </c>
      <c r="JH50" s="55">
        <v>-0.55810000000000004</v>
      </c>
      <c r="JI50" s="55">
        <v>-0.45960000000000001</v>
      </c>
      <c r="JJ50" s="55">
        <v>-0.49480000000000002</v>
      </c>
      <c r="JK50" s="55">
        <v>-0.52290000000000003</v>
      </c>
      <c r="JL50" s="55">
        <v>-0.46189999999999998</v>
      </c>
      <c r="JM50" s="55">
        <v>-0.47589999999999999</v>
      </c>
      <c r="JN50" s="55">
        <v>-0.54190000000000005</v>
      </c>
      <c r="JO50" s="55">
        <v>-0.4587</v>
      </c>
      <c r="JP50" s="55">
        <v>-0.56030000000000002</v>
      </c>
      <c r="JQ50" s="55">
        <v>-0.55820000000000003</v>
      </c>
      <c r="JR50" s="55">
        <v>-0.53680000000000005</v>
      </c>
      <c r="JS50" s="55">
        <v>-0.50339999999999996</v>
      </c>
      <c r="JT50" s="55">
        <v>-0.4849</v>
      </c>
      <c r="JU50" s="55">
        <v>-0.57199999999999995</v>
      </c>
      <c r="JV50" s="55">
        <v>-0.63329999999999997</v>
      </c>
      <c r="JW50" s="55">
        <v>-0.52500000000000002</v>
      </c>
      <c r="JX50" s="55">
        <v>-0.50839999999999996</v>
      </c>
      <c r="JY50" s="55">
        <v>-0.53539999999999999</v>
      </c>
      <c r="JZ50" s="55">
        <v>-0.48480000000000001</v>
      </c>
      <c r="KA50" s="55">
        <v>-0.54339999999999999</v>
      </c>
      <c r="KB50" s="55">
        <v>-0.54949999999999999</v>
      </c>
      <c r="KC50" s="55">
        <v>-0.56620000000000004</v>
      </c>
      <c r="KD50" s="55">
        <v>-0.58819999999999995</v>
      </c>
      <c r="KE50" s="55">
        <v>-0.49830000000000002</v>
      </c>
      <c r="KF50" s="55">
        <v>-0.50629999999999997</v>
      </c>
      <c r="KG50" s="55">
        <v>-0.51770000000000005</v>
      </c>
      <c r="KH50" s="55">
        <v>-0.9728</v>
      </c>
      <c r="KI50" s="55">
        <v>-0.99939999999999996</v>
      </c>
      <c r="KJ50" s="55">
        <v>-0.56079999999999997</v>
      </c>
      <c r="KK50" s="55">
        <v>-0.57169999999999999</v>
      </c>
      <c r="KL50" s="55">
        <v>-0.57340000000000002</v>
      </c>
      <c r="KM50" s="55">
        <v>-0.51119999999999999</v>
      </c>
      <c r="KN50" s="55">
        <v>-0.47610000000000002</v>
      </c>
      <c r="KO50" s="54">
        <v>-0.99</v>
      </c>
      <c r="KP50" s="55">
        <v>-0.99939999999999996</v>
      </c>
      <c r="KQ50" s="55">
        <v>-0.6321</v>
      </c>
      <c r="KR50" s="55">
        <v>-0.621</v>
      </c>
      <c r="KS50" s="55">
        <v>-0.58699999999999997</v>
      </c>
      <c r="KT50" s="55">
        <v>-0.62270000000000003</v>
      </c>
      <c r="KU50" s="55">
        <v>-0.52569999999999995</v>
      </c>
      <c r="KV50" s="55">
        <v>-0.68089999999999995</v>
      </c>
      <c r="KW50" s="55">
        <v>-0.7298</v>
      </c>
      <c r="KX50" s="55">
        <v>-0.62680000000000002</v>
      </c>
      <c r="KY50" s="55">
        <v>5.7599999999999998E-2</v>
      </c>
      <c r="KZ50" s="55">
        <v>0.67879999999999996</v>
      </c>
      <c r="LA50" s="55">
        <v>-0.8115</v>
      </c>
      <c r="LB50" s="55">
        <v>-0.9204</v>
      </c>
      <c r="LC50" s="55">
        <v>-0.51500000000000001</v>
      </c>
      <c r="LD50" s="55">
        <v>-0.59940000000000004</v>
      </c>
      <c r="LE50" s="55">
        <v>-0.46779999999999999</v>
      </c>
      <c r="LF50" s="55">
        <v>-0.55100000000000005</v>
      </c>
      <c r="LG50" s="55">
        <v>0.76200000000000001</v>
      </c>
      <c r="LH50" s="55">
        <v>-0.54330000000000001</v>
      </c>
      <c r="LI50" s="55">
        <v>-0.90700000000000003</v>
      </c>
      <c r="LJ50" s="55">
        <v>-0.7137</v>
      </c>
      <c r="LK50" s="55">
        <v>-0.99950000000000006</v>
      </c>
      <c r="LL50" s="55">
        <v>-0.64539999999999997</v>
      </c>
      <c r="LM50" s="55">
        <v>-0.65769999999999995</v>
      </c>
      <c r="LN50" s="55">
        <v>-0.72140000000000004</v>
      </c>
      <c r="LO50" s="55">
        <v>-0.6643</v>
      </c>
      <c r="LP50" s="55">
        <v>-0.68869999999999998</v>
      </c>
      <c r="LQ50" s="55">
        <v>-0.72689999999999999</v>
      </c>
      <c r="LR50" s="54">
        <v>-1</v>
      </c>
      <c r="LS50" s="55">
        <v>-0.69489999999999996</v>
      </c>
      <c r="LT50" s="55">
        <v>-0.73260000000000003</v>
      </c>
      <c r="LU50" s="55">
        <v>-0.72299999999999998</v>
      </c>
      <c r="LV50" s="55">
        <v>-0.70679999999999998</v>
      </c>
      <c r="LW50" s="55">
        <v>-0.67310000000000003</v>
      </c>
      <c r="LX50" s="55">
        <v>-0.6764</v>
      </c>
      <c r="LY50" s="55">
        <v>-0.99960000000000004</v>
      </c>
      <c r="LZ50" s="55">
        <v>-0.73280000000000001</v>
      </c>
      <c r="MA50" s="55">
        <v>-0.74570000000000003</v>
      </c>
      <c r="MB50" s="55">
        <v>-0.76600000000000001</v>
      </c>
      <c r="MC50" s="55">
        <v>-0.76800000000000002</v>
      </c>
      <c r="MD50" s="55">
        <v>-0.73309999999999997</v>
      </c>
      <c r="ME50" s="55">
        <v>-0.68669999999999998</v>
      </c>
      <c r="MF50" s="55">
        <v>-0.99939999999999996</v>
      </c>
      <c r="MG50" s="55">
        <v>-0.7097</v>
      </c>
      <c r="MH50" s="55">
        <v>-0.69389999999999996</v>
      </c>
      <c r="MI50" s="55">
        <v>-0.62480000000000002</v>
      </c>
      <c r="MJ50" s="55">
        <v>-0.65529999999999999</v>
      </c>
      <c r="MK50" s="55">
        <v>-0.62460000000000004</v>
      </c>
      <c r="ML50" s="55">
        <v>-0.53979999999999995</v>
      </c>
      <c r="MM50" s="55">
        <v>-0.99950000000000006</v>
      </c>
      <c r="MN50" s="55">
        <v>-0.52490000000000003</v>
      </c>
      <c r="MO50" s="55">
        <v>-0.67159999999999997</v>
      </c>
      <c r="MP50" s="55">
        <v>-0.64429999999999998</v>
      </c>
      <c r="MQ50" s="55">
        <v>-0.65210000000000001</v>
      </c>
      <c r="MR50" s="55">
        <v>-0.48870000000000002</v>
      </c>
      <c r="MS50" s="55">
        <v>-0.47820000000000001</v>
      </c>
      <c r="MT50" s="55">
        <v>-0.99890000000000001</v>
      </c>
      <c r="MU50" s="55">
        <v>-0.56289999999999996</v>
      </c>
      <c r="MV50" s="55">
        <v>-0.58609999999999995</v>
      </c>
      <c r="MW50" s="55">
        <v>-0.57699999999999996</v>
      </c>
      <c r="MX50" s="55">
        <v>-0.54649999999999999</v>
      </c>
      <c r="MY50" s="55">
        <v>-0.58660000000000001</v>
      </c>
      <c r="MZ50" s="55">
        <v>-0.47689999999999999</v>
      </c>
      <c r="NA50" s="54">
        <v>-1</v>
      </c>
      <c r="NB50" s="55">
        <v>-0.64570000000000005</v>
      </c>
      <c r="NC50" s="54">
        <v>-0.59</v>
      </c>
      <c r="ND50" s="55">
        <v>-0.47670000000000001</v>
      </c>
      <c r="NE50" s="55">
        <v>-0.45900000000000002</v>
      </c>
      <c r="NF50" s="55">
        <v>-0.33069999999999999</v>
      </c>
      <c r="NG50" s="55">
        <v>-0.3301</v>
      </c>
      <c r="NH50" s="54">
        <v>-1</v>
      </c>
      <c r="NI50" s="55">
        <v>-0.4259</v>
      </c>
      <c r="NJ50" s="55">
        <v>-0.46039999999999998</v>
      </c>
      <c r="NK50" s="55">
        <v>-0.377</v>
      </c>
      <c r="NL50" s="55">
        <v>-0.37280000000000002</v>
      </c>
      <c r="NM50" s="55">
        <v>-0.2984</v>
      </c>
      <c r="NN50" s="55">
        <v>-0.34379999999999999</v>
      </c>
      <c r="NO50" s="55">
        <v>-0.78500000000000003</v>
      </c>
      <c r="NP50" s="55">
        <v>-0.36220000000000002</v>
      </c>
      <c r="NQ50" s="55">
        <v>-0.3921</v>
      </c>
      <c r="NR50" s="55">
        <v>-0.37219999999999998</v>
      </c>
      <c r="NS50" s="55">
        <v>-0.33700000000000002</v>
      </c>
      <c r="NT50" s="55">
        <v>-0.31209999999999999</v>
      </c>
      <c r="NU50" s="54">
        <v>-0.26</v>
      </c>
      <c r="NV50" s="55">
        <v>-0.72399999999999998</v>
      </c>
      <c r="NW50" s="55">
        <v>-0.31459999999999999</v>
      </c>
      <c r="NX50" s="55">
        <v>-0.42609999999999998</v>
      </c>
      <c r="NY50" s="55">
        <v>-0.39410000000000001</v>
      </c>
      <c r="NZ50" s="55">
        <v>-0.35289999999999999</v>
      </c>
      <c r="OA50" s="55">
        <v>-0.20749999999999999</v>
      </c>
      <c r="OB50" s="55">
        <v>-0.15279999999999999</v>
      </c>
      <c r="OC50" s="55">
        <v>-0.45739999999999997</v>
      </c>
      <c r="OD50" s="55">
        <v>-0.15440000000000001</v>
      </c>
      <c r="OE50" s="55">
        <v>-0.28639999999999999</v>
      </c>
      <c r="OF50" s="55">
        <v>-0.28720000000000001</v>
      </c>
      <c r="OG50" s="55">
        <v>-0.29470000000000002</v>
      </c>
      <c r="OH50" s="55">
        <v>-0.15290000000000001</v>
      </c>
      <c r="OI50" s="55">
        <v>-0.20200000000000001</v>
      </c>
      <c r="OJ50" s="55">
        <v>-0.45040000000000002</v>
      </c>
      <c r="OK50" s="55">
        <v>-0.28620000000000001</v>
      </c>
      <c r="OL50" s="55">
        <v>-0.21099999999999999</v>
      </c>
      <c r="OM50" s="55">
        <v>-0.2913</v>
      </c>
      <c r="ON50" s="55">
        <v>-0.25580000000000003</v>
      </c>
      <c r="OO50" s="55">
        <v>-0.2772</v>
      </c>
      <c r="OP50" s="55">
        <v>-0.26750000000000002</v>
      </c>
      <c r="OQ50" s="55">
        <v>-0.43580000000000002</v>
      </c>
      <c r="OR50" s="55">
        <v>-0.20519999999999999</v>
      </c>
      <c r="OS50" s="55">
        <v>-0.14549999999999999</v>
      </c>
      <c r="OT50" s="55">
        <v>-0.2487</v>
      </c>
      <c r="OU50" s="55">
        <v>-0.17449999999999999</v>
      </c>
      <c r="OV50" s="55">
        <v>-0.38159999999999999</v>
      </c>
      <c r="OW50" s="55">
        <v>-0.37859999999999999</v>
      </c>
      <c r="OX50" s="55">
        <v>-0.55430000000000001</v>
      </c>
      <c r="OY50" s="55">
        <v>-0.32679999999999998</v>
      </c>
      <c r="OZ50" s="55">
        <v>-0.40360000000000001</v>
      </c>
      <c r="PA50" s="55">
        <v>-0.36120000000000002</v>
      </c>
      <c r="PB50" s="55">
        <v>-0.29039999999999999</v>
      </c>
      <c r="PC50" s="55">
        <v>-0.14799999999999999</v>
      </c>
      <c r="PD50" s="55">
        <v>7.9600000000000004E-2</v>
      </c>
      <c r="PE50" s="55">
        <v>-6.8900000000000003E-2</v>
      </c>
      <c r="PF50" s="55">
        <v>-0.11459999999999999</v>
      </c>
      <c r="PG50" s="55">
        <v>-0.1416</v>
      </c>
      <c r="PH50" s="55">
        <v>4.41E-2</v>
      </c>
      <c r="PI50" s="55">
        <v>0.13619999999999999</v>
      </c>
      <c r="PJ50" s="55">
        <v>0.56320000000000003</v>
      </c>
      <c r="PK50" s="55">
        <v>-0.53610000000000002</v>
      </c>
      <c r="PL50" s="55">
        <v>0.16930000000000001</v>
      </c>
      <c r="PM50" s="55">
        <v>-2.1700000000000001E-2</v>
      </c>
      <c r="PN50" s="55">
        <v>-3.9199999999999999E-2</v>
      </c>
      <c r="PO50" s="55">
        <v>-9.2100000000000001E-2</v>
      </c>
      <c r="PP50" s="55">
        <v>-3.7999999999999999E-2</v>
      </c>
      <c r="PQ50" s="55">
        <v>5.7500000000000002E-2</v>
      </c>
      <c r="PR50" s="55">
        <v>9.2899999999999996E-2</v>
      </c>
      <c r="PS50" s="55">
        <v>-8.7499999999999994E-2</v>
      </c>
      <c r="PT50" s="55">
        <v>-0.14810000000000001</v>
      </c>
      <c r="PU50" s="55">
        <v>-0.28820000000000001</v>
      </c>
      <c r="PV50" s="55">
        <v>-0.26150000000000001</v>
      </c>
      <c r="PW50" s="55">
        <v>4.6699999999999998E-2</v>
      </c>
      <c r="PX50" s="55">
        <v>-6.8000000000000005E-2</v>
      </c>
      <c r="PY50" s="55">
        <v>-1.55E-2</v>
      </c>
      <c r="PZ50" s="55">
        <v>-0.1431</v>
      </c>
      <c r="QA50" s="55">
        <v>-3.8800000000000001E-2</v>
      </c>
      <c r="QB50" s="55">
        <v>-0.2361</v>
      </c>
      <c r="QC50" s="55">
        <v>-0.1933</v>
      </c>
      <c r="QD50" s="55">
        <v>-0.27589999999999998</v>
      </c>
      <c r="QE50" s="55">
        <v>-0.44869999999999999</v>
      </c>
      <c r="QF50" s="55">
        <v>-0.1079</v>
      </c>
      <c r="QG50" s="55">
        <v>7.0800000000000002E-2</v>
      </c>
      <c r="QH50" s="55">
        <v>2.4045000000000001</v>
      </c>
      <c r="QI50" s="55">
        <v>-0.20200000000000001</v>
      </c>
      <c r="QJ50" s="55">
        <v>-0.20230000000000001</v>
      </c>
      <c r="QK50" s="55">
        <v>-0.12989999999999999</v>
      </c>
      <c r="QL50" s="55">
        <v>-3.3000000000000002E-2</v>
      </c>
      <c r="QM50" s="55">
        <v>0.185</v>
      </c>
      <c r="QN50" s="55">
        <v>4.8800000000000003E-2</v>
      </c>
      <c r="QO50" s="55">
        <v>-0.1298</v>
      </c>
      <c r="QP50" s="55">
        <v>-0.12609999999999999</v>
      </c>
      <c r="QQ50" s="55">
        <v>-0.15240000000000001</v>
      </c>
      <c r="QR50" s="55">
        <v>-3.9300000000000002E-2</v>
      </c>
      <c r="QS50" s="55">
        <v>6.1000000000000004E-3</v>
      </c>
      <c r="QT50" s="55">
        <v>8.7099999999999997E-2</v>
      </c>
      <c r="QU50" s="55">
        <v>1.84E-2</v>
      </c>
      <c r="QV50" s="55">
        <v>-0.18210000000000001</v>
      </c>
      <c r="QW50" s="55">
        <v>-6.59E-2</v>
      </c>
      <c r="QX50" s="54">
        <v>-0.06</v>
      </c>
      <c r="QY50" s="55">
        <v>-0.1547</v>
      </c>
      <c r="QZ50" s="55">
        <v>5.0000000000000001E-4</v>
      </c>
      <c r="RA50" s="55">
        <v>7.9500000000000001E-2</v>
      </c>
      <c r="RB50" s="55">
        <v>8.0100000000000005E-2</v>
      </c>
      <c r="RC50" s="55">
        <v>-8.9300000000000004E-2</v>
      </c>
      <c r="RD50" s="55">
        <v>-0.2132</v>
      </c>
      <c r="RE50" s="55">
        <v>-0.13339999999999999</v>
      </c>
      <c r="RF50" s="55">
        <v>-4.1200000000000001E-2</v>
      </c>
      <c r="RG50" s="55">
        <v>5.8099999999999999E-2</v>
      </c>
      <c r="RH50" s="55">
        <v>-6.3399999999999998E-2</v>
      </c>
      <c r="RI50" s="55">
        <v>-6.5600000000000006E-2</v>
      </c>
      <c r="RJ50" s="55">
        <v>-1.8100000000000002E-2</v>
      </c>
      <c r="RK50" s="55">
        <v>6.1999999999999998E-3</v>
      </c>
      <c r="RL50" s="55">
        <v>-4.1799999999999997E-2</v>
      </c>
      <c r="RM50" s="55">
        <v>-1.9E-3</v>
      </c>
      <c r="RN50" s="55">
        <v>8.0600000000000005E-2</v>
      </c>
      <c r="RO50" s="55">
        <v>2.1299999999999999E-2</v>
      </c>
      <c r="RP50" s="55">
        <v>-0.37040000000000001</v>
      </c>
      <c r="RQ50" s="55">
        <v>-7.3800000000000004E-2</v>
      </c>
      <c r="RR50" s="55">
        <v>-0.22220000000000001</v>
      </c>
      <c r="RS50" s="55">
        <v>4.7100000000000003E-2</v>
      </c>
      <c r="RT50" s="55">
        <v>0.1032</v>
      </c>
      <c r="RU50" s="55">
        <v>9.3100000000000002E-2</v>
      </c>
      <c r="RV50" s="55">
        <v>0.3836</v>
      </c>
      <c r="RW50" s="55">
        <v>0.58009999999999995</v>
      </c>
      <c r="RX50" s="55">
        <v>9.5000000000000001E-2</v>
      </c>
      <c r="RY50" s="55">
        <v>-5.3900000000000003E-2</v>
      </c>
      <c r="RZ50" s="55">
        <v>8.0299999999999996E-2</v>
      </c>
      <c r="SA50" s="55">
        <v>9.0999999999999998E-2</v>
      </c>
      <c r="SB50" s="55">
        <v>0.1547</v>
      </c>
      <c r="SC50" s="55">
        <v>0.28060000000000002</v>
      </c>
      <c r="SD50" s="55">
        <v>0.11700000000000001</v>
      </c>
      <c r="SE50" s="55">
        <v>5.6500000000000002E-2</v>
      </c>
      <c r="SF50" s="55">
        <v>-0.56679999999999997</v>
      </c>
      <c r="SG50" s="55">
        <v>0.15260000000000001</v>
      </c>
      <c r="SH50" s="55">
        <v>0.1343</v>
      </c>
      <c r="SI50" s="55">
        <v>0.19359999999999999</v>
      </c>
      <c r="SJ50" s="55">
        <v>0.37719999999999998</v>
      </c>
      <c r="SK50" s="55">
        <v>0.2475</v>
      </c>
      <c r="SL50" s="55">
        <v>8.9099999999999999E-2</v>
      </c>
      <c r="SM50" s="55">
        <v>-5.7799999999999997E-2</v>
      </c>
      <c r="SN50" s="55">
        <v>6.9599999999999995E-2</v>
      </c>
      <c r="SO50" s="55">
        <v>0.13669999999999999</v>
      </c>
      <c r="SP50" s="55">
        <v>0.14979999999999999</v>
      </c>
      <c r="SQ50" s="55">
        <v>8.2100000000000006E-2</v>
      </c>
      <c r="SR50" s="55">
        <v>9.1899999999999996E-2</v>
      </c>
      <c r="SS50" s="55">
        <v>-1.8E-3</v>
      </c>
      <c r="ST50" s="55">
        <v>-8.6999999999999994E-2</v>
      </c>
      <c r="SU50" s="55">
        <v>5.7299999999999997E-2</v>
      </c>
      <c r="SV50" s="55">
        <v>5.0099999999999999E-2</v>
      </c>
      <c r="SW50" s="55">
        <v>6.4399999999999999E-2</v>
      </c>
      <c r="SX50" s="55">
        <v>0.24990000000000001</v>
      </c>
      <c r="SY50" s="55">
        <v>6.0699999999999997E-2</v>
      </c>
      <c r="SZ50" s="55">
        <v>-6.7000000000000002E-3</v>
      </c>
      <c r="TA50" s="55">
        <v>-6.2899999999999998E-2</v>
      </c>
      <c r="TB50" s="55">
        <v>-3.7100000000000001E-2</v>
      </c>
      <c r="TC50" s="55">
        <v>-1.3100000000000001E-2</v>
      </c>
      <c r="TD50" s="55">
        <v>-1.8499999999999999E-2</v>
      </c>
      <c r="TE50" s="55">
        <v>4.07E-2</v>
      </c>
      <c r="TF50" s="55">
        <v>2.3999999999999998E-3</v>
      </c>
      <c r="TG50" s="55">
        <v>-2.0299999999999999E-2</v>
      </c>
      <c r="TH50" s="55">
        <v>-0.12540000000000001</v>
      </c>
      <c r="TI50" s="55">
        <v>-0.1031</v>
      </c>
      <c r="TJ50" s="55">
        <v>-0.19950000000000001</v>
      </c>
      <c r="TK50" s="55">
        <v>-0.11260000000000001</v>
      </c>
      <c r="TL50" s="55">
        <v>-0.21190000000000001</v>
      </c>
      <c r="TM50" s="55">
        <v>-0.2555</v>
      </c>
      <c r="TN50" s="55">
        <v>-0.1658</v>
      </c>
      <c r="TO50" s="55">
        <v>-0.27389999999999998</v>
      </c>
      <c r="TP50" s="55">
        <v>-0.1195</v>
      </c>
      <c r="TQ50" s="55">
        <v>-0.21460000000000001</v>
      </c>
      <c r="TR50" s="55">
        <v>-0.19839999999999999</v>
      </c>
      <c r="TS50" s="55">
        <v>-0.1724</v>
      </c>
      <c r="TT50" s="55">
        <v>-0.2525</v>
      </c>
      <c r="TU50" s="55">
        <v>-0.26950000000000002</v>
      </c>
      <c r="TV50" s="55">
        <v>-0.24790000000000001</v>
      </c>
      <c r="TW50" s="55">
        <v>-0.2742</v>
      </c>
      <c r="TX50" s="55">
        <v>-0.25509999999999999</v>
      </c>
      <c r="TY50" s="55">
        <v>-0.29320000000000002</v>
      </c>
      <c r="TZ50" s="55">
        <v>-0.1807</v>
      </c>
      <c r="UA50" s="55">
        <v>-0.29289999999999999</v>
      </c>
      <c r="UB50" s="55">
        <v>-0.2767</v>
      </c>
      <c r="UC50" s="55">
        <v>-0.33019999999999999</v>
      </c>
      <c r="UD50" s="55">
        <v>-0.40079999999999999</v>
      </c>
      <c r="UE50" s="55">
        <v>-0.30499999999999999</v>
      </c>
      <c r="UF50" s="55">
        <v>-0.27960000000000002</v>
      </c>
      <c r="UG50" s="55">
        <v>-9.1700000000000004E-2</v>
      </c>
      <c r="UH50" s="55">
        <v>-0.2898</v>
      </c>
      <c r="UI50" s="55">
        <v>-8.5500000000000007E-2</v>
      </c>
      <c r="UJ50" s="55">
        <v>-6.7400000000000002E-2</v>
      </c>
      <c r="UK50" s="55">
        <v>-0.14269999999999999</v>
      </c>
      <c r="UL50" s="55">
        <v>1.0999999999999999E-2</v>
      </c>
      <c r="UM50" s="55">
        <v>-0.17680000000000001</v>
      </c>
      <c r="UN50" s="55">
        <v>-0.1089</v>
      </c>
      <c r="UO50" s="55">
        <v>-0.1618</v>
      </c>
      <c r="UP50" s="55">
        <v>-0.12039999999999999</v>
      </c>
      <c r="UQ50" s="55">
        <v>-0.1118</v>
      </c>
      <c r="UR50" s="55">
        <v>1.3214999999999999</v>
      </c>
      <c r="US50" s="55">
        <v>-7.8899999999999998E-2</v>
      </c>
      <c r="UT50" s="55">
        <v>-0.1208</v>
      </c>
      <c r="UU50" s="55">
        <v>-7.4700000000000003E-2</v>
      </c>
      <c r="UV50" s="55">
        <v>-0.12089999999999999</v>
      </c>
      <c r="UW50" s="55">
        <v>-6.1400000000000003E-2</v>
      </c>
      <c r="UX50" s="55">
        <v>-0.17199999999999999</v>
      </c>
      <c r="UY50" s="55">
        <v>-0.19500000000000001</v>
      </c>
      <c r="UZ50" s="55">
        <v>-8.2100000000000006E-2</v>
      </c>
      <c r="VA50" s="55">
        <v>-4.2200000000000001E-2</v>
      </c>
      <c r="VB50" s="55">
        <v>5.0700000000000002E-2</v>
      </c>
      <c r="VC50" s="55">
        <v>-0.14119999999999999</v>
      </c>
      <c r="VD50" s="55">
        <v>-0.38300000000000001</v>
      </c>
      <c r="VE50" s="55">
        <v>0.27310000000000001</v>
      </c>
      <c r="VF50" s="55">
        <v>0.25850000000000001</v>
      </c>
      <c r="VG50" s="55">
        <v>5.1499999999999997E-2</v>
      </c>
      <c r="VH50" s="55">
        <v>-0.15160000000000001</v>
      </c>
      <c r="VI50" s="55">
        <v>-2.2100000000000002E-2</v>
      </c>
      <c r="VJ50" s="55">
        <v>-0.19409999999999999</v>
      </c>
      <c r="VK50" s="55">
        <v>6.3899999999999998E-2</v>
      </c>
      <c r="VL50" s="55">
        <v>3.0000000000000001E-3</v>
      </c>
      <c r="VM50" s="55">
        <v>-9.7900000000000001E-2</v>
      </c>
      <c r="VN50" s="55">
        <v>-5.6300000000000003E-2</v>
      </c>
      <c r="VO50" s="55">
        <v>-0.13020000000000001</v>
      </c>
      <c r="VP50" s="55">
        <v>2.3E-3</v>
      </c>
      <c r="VQ50" s="55">
        <v>-0.1192</v>
      </c>
      <c r="VR50" s="55">
        <v>-8.1600000000000006E-2</v>
      </c>
      <c r="VS50" s="55">
        <v>-4.2099999999999999E-2</v>
      </c>
      <c r="VT50" s="55">
        <v>-9.6600000000000005E-2</v>
      </c>
      <c r="VU50" s="55">
        <v>-4.9299999999999997E-2</v>
      </c>
      <c r="VV50" s="55">
        <v>1.6000000000000001E-3</v>
      </c>
      <c r="VW50" s="55">
        <v>0.10340000000000001</v>
      </c>
      <c r="VX50" s="55">
        <v>1.9400000000000001E-2</v>
      </c>
      <c r="VY50" s="55">
        <v>8.1699999999999995E-2</v>
      </c>
      <c r="VZ50" s="55">
        <v>-2.3800000000000002E-2</v>
      </c>
      <c r="WA50" s="55">
        <v>-3.8300000000000001E-2</v>
      </c>
      <c r="WB50" s="55">
        <v>-5.8400000000000001E-2</v>
      </c>
      <c r="WC50" s="55">
        <v>-7.9699999999999993E-2</v>
      </c>
      <c r="WD50" s="55">
        <v>2.6200000000000001E-2</v>
      </c>
      <c r="WE50" s="55">
        <v>-6.8000000000000005E-2</v>
      </c>
      <c r="WF50" s="55">
        <v>-3.8399999999999997E-2</v>
      </c>
      <c r="WG50" s="55">
        <v>-6.2799999999999995E-2</v>
      </c>
      <c r="WH50" s="55">
        <v>6.1999999999999998E-3</v>
      </c>
      <c r="WI50" s="55">
        <v>7.3999999999999996E-2</v>
      </c>
      <c r="WJ50" s="55">
        <v>3.9600000000000003E-2</v>
      </c>
      <c r="WK50" s="55">
        <v>7.5800000000000006E-2</v>
      </c>
      <c r="WL50" s="55">
        <v>0.10440000000000001</v>
      </c>
      <c r="WM50" s="54">
        <v>0</v>
      </c>
      <c r="WN50" s="55">
        <v>-6.1600000000000002E-2</v>
      </c>
      <c r="WO50" s="55">
        <v>-0.1009</v>
      </c>
      <c r="WP50" s="55">
        <v>-4.2999999999999997E-2</v>
      </c>
      <c r="WQ50" s="55">
        <v>2.6499999999999999E-2</v>
      </c>
      <c r="WR50" s="55">
        <v>0.1464</v>
      </c>
      <c r="WS50" s="55">
        <v>-2.3099999999999999E-2</v>
      </c>
      <c r="WT50" s="55">
        <v>0.1221</v>
      </c>
      <c r="WU50" s="55">
        <v>-2.69E-2</v>
      </c>
      <c r="WV50" s="55">
        <v>3.6900000000000002E-2</v>
      </c>
      <c r="WW50" s="55">
        <v>0.20530000000000001</v>
      </c>
      <c r="WX50" s="55">
        <v>-3.0999999999999999E-3</v>
      </c>
      <c r="WY50" s="55">
        <v>5.3999999999999999E-2</v>
      </c>
      <c r="WZ50" s="55">
        <v>-8.9999999999999998E-4</v>
      </c>
      <c r="XA50" s="55">
        <v>0.14699999999999999</v>
      </c>
      <c r="XB50" s="55">
        <v>-9.0499999999999997E-2</v>
      </c>
      <c r="XC50" s="55">
        <v>-0.31390000000000001</v>
      </c>
      <c r="XD50" s="55">
        <v>-9.1899999999999996E-2</v>
      </c>
      <c r="XE50" s="55">
        <v>-0.11799999999999999</v>
      </c>
      <c r="XF50" s="55">
        <v>-1.5900000000000001E-2</v>
      </c>
      <c r="XG50" s="55">
        <v>-7.2800000000000004E-2</v>
      </c>
      <c r="XH50" s="55">
        <v>-7.9799999999999996E-2</v>
      </c>
      <c r="XI50" s="55">
        <v>8.4199999999999997E-2</v>
      </c>
      <c r="XJ50" s="55">
        <v>0.16020000000000001</v>
      </c>
      <c r="XK50" s="55">
        <v>0.21379999999999999</v>
      </c>
      <c r="XL50" s="55">
        <v>1.9099999999999999E-2</v>
      </c>
      <c r="XM50" s="55">
        <v>-1.6799999999999999E-2</v>
      </c>
      <c r="XN50" s="55">
        <v>0.24929999999999999</v>
      </c>
      <c r="XO50" s="55">
        <v>0.2155</v>
      </c>
      <c r="XP50" s="55">
        <v>5.9900000000000002E-2</v>
      </c>
      <c r="XQ50" s="55">
        <v>9.0200000000000002E-2</v>
      </c>
      <c r="XR50" s="55">
        <v>5.5999999999999999E-3</v>
      </c>
      <c r="XS50" s="55">
        <v>-7.6399999999999996E-2</v>
      </c>
      <c r="XT50" s="55">
        <v>0.10580000000000001</v>
      </c>
      <c r="XU50" s="55">
        <v>-9.5399999999999999E-2</v>
      </c>
      <c r="XV50" s="55">
        <v>-8.9999999999999998E-4</v>
      </c>
      <c r="XW50" s="55">
        <v>1.2800000000000001E-2</v>
      </c>
      <c r="XX50" s="55">
        <v>2.53E-2</v>
      </c>
      <c r="XY50" s="55">
        <v>1.7899999999999999E-2</v>
      </c>
      <c r="XZ50" s="55">
        <v>-3.7499999999999999E-2</v>
      </c>
      <c r="YA50" s="55">
        <v>8.3000000000000001E-3</v>
      </c>
      <c r="YB50" s="55">
        <v>-0.1011</v>
      </c>
      <c r="YC50" s="55">
        <v>-4.7399999999999998E-2</v>
      </c>
      <c r="YD50" s="55">
        <v>6.9999999999999999E-4</v>
      </c>
      <c r="YE50" s="55">
        <v>-5.9200000000000003E-2</v>
      </c>
      <c r="YF50" s="55">
        <v>-1.09E-2</v>
      </c>
      <c r="YG50" s="55">
        <v>-1.3599999999999999E-2</v>
      </c>
      <c r="YH50" s="55">
        <v>4.7300000000000002E-2</v>
      </c>
      <c r="YI50" s="55">
        <v>-3.2099999999999997E-2</v>
      </c>
      <c r="YJ50" s="55">
        <v>-0.1021</v>
      </c>
      <c r="YK50" s="55">
        <v>1.9400000000000001E-2</v>
      </c>
    </row>
    <row r="51" spans="1:661" x14ac:dyDescent="0.35">
      <c r="A51" s="66" t="s">
        <v>26</v>
      </c>
      <c r="B51" s="66" t="s">
        <v>58</v>
      </c>
      <c r="C51" s="54">
        <v>-0.08</v>
      </c>
      <c r="D51" s="54">
        <v>0.01</v>
      </c>
      <c r="E51" s="54">
        <v>-0.05</v>
      </c>
      <c r="F51" s="54">
        <v>-7.0000000000000007E-2</v>
      </c>
      <c r="G51" s="54">
        <v>-7.0000000000000007E-2</v>
      </c>
      <c r="H51" s="54">
        <v>0</v>
      </c>
      <c r="I51" s="54">
        <v>-0.08</v>
      </c>
      <c r="J51" s="54">
        <v>-0.06</v>
      </c>
      <c r="K51" s="54">
        <v>-0.22</v>
      </c>
      <c r="L51" s="54">
        <v>-0.13</v>
      </c>
      <c r="M51" s="54">
        <v>-0.15</v>
      </c>
      <c r="N51" s="54">
        <v>-0.12</v>
      </c>
      <c r="O51" s="54">
        <v>0.06</v>
      </c>
      <c r="P51" s="54">
        <v>-7.0000000000000007E-2</v>
      </c>
      <c r="Q51" s="54">
        <v>-0.1</v>
      </c>
      <c r="R51" s="54">
        <v>-0.06</v>
      </c>
      <c r="S51" s="54">
        <v>-0.08</v>
      </c>
      <c r="T51" s="54">
        <v>-0.13</v>
      </c>
      <c r="U51" s="54">
        <v>-0.06</v>
      </c>
      <c r="V51" s="54">
        <v>-0.06</v>
      </c>
      <c r="W51" s="54">
        <v>-0.19</v>
      </c>
      <c r="X51" s="54">
        <v>-0.19</v>
      </c>
      <c r="Y51" s="54">
        <v>-0.19</v>
      </c>
      <c r="Z51" s="54">
        <v>-0.28999999999999998</v>
      </c>
      <c r="AA51" s="54">
        <v>-0.37</v>
      </c>
      <c r="AB51" s="54">
        <v>-0.51</v>
      </c>
      <c r="AC51" s="54">
        <v>-0.51</v>
      </c>
      <c r="AD51" s="54">
        <v>-1</v>
      </c>
      <c r="AE51" s="54">
        <v>-1</v>
      </c>
      <c r="AF51" s="54">
        <v>-1</v>
      </c>
      <c r="AG51" s="55">
        <v>-0.99970000000000003</v>
      </c>
      <c r="AH51" s="54">
        <v>-1</v>
      </c>
      <c r="AI51" s="54">
        <v>-1</v>
      </c>
      <c r="AJ51" s="54">
        <v>-1</v>
      </c>
      <c r="AK51" s="54">
        <v>-1</v>
      </c>
      <c r="AL51" s="54">
        <v>-1</v>
      </c>
      <c r="AM51" s="54">
        <v>-1</v>
      </c>
      <c r="AN51" s="54">
        <v>-1</v>
      </c>
      <c r="AO51" s="54">
        <v>-1</v>
      </c>
      <c r="AP51" s="54">
        <v>-1</v>
      </c>
      <c r="AQ51" s="54">
        <v>-1</v>
      </c>
      <c r="AR51" s="54">
        <v>-1</v>
      </c>
      <c r="AS51" s="54">
        <v>-1</v>
      </c>
      <c r="AT51" s="54">
        <v>-1</v>
      </c>
      <c r="AU51" s="54">
        <v>-1</v>
      </c>
      <c r="AV51" s="54">
        <v>-1</v>
      </c>
      <c r="AW51" s="54">
        <v>-1</v>
      </c>
      <c r="AX51" s="54">
        <v>-1</v>
      </c>
      <c r="AY51" s="54">
        <v>-1</v>
      </c>
      <c r="AZ51" s="54">
        <v>-1</v>
      </c>
      <c r="BA51" s="54">
        <v>-1</v>
      </c>
      <c r="BB51" s="54">
        <v>-1</v>
      </c>
      <c r="BC51" s="54">
        <v>-1</v>
      </c>
      <c r="BD51" s="54">
        <v>-1</v>
      </c>
      <c r="BE51" s="54">
        <v>-1</v>
      </c>
      <c r="BF51" s="54">
        <v>-1</v>
      </c>
      <c r="BG51" s="54">
        <v>-1</v>
      </c>
      <c r="BH51" s="54">
        <v>-1</v>
      </c>
      <c r="BI51" s="54">
        <v>-1</v>
      </c>
      <c r="BJ51" s="54">
        <v>-1</v>
      </c>
      <c r="BK51" s="54">
        <v>-1</v>
      </c>
      <c r="BL51" s="54">
        <v>-1</v>
      </c>
      <c r="BM51" s="54">
        <v>-1</v>
      </c>
      <c r="BN51" s="54">
        <v>-1</v>
      </c>
      <c r="BO51" s="54">
        <v>-1</v>
      </c>
      <c r="BP51" s="55">
        <v>-0.99990000000000001</v>
      </c>
      <c r="BQ51" s="54">
        <v>-1</v>
      </c>
      <c r="BR51" s="54">
        <v>-1</v>
      </c>
      <c r="BS51" s="54">
        <v>-1</v>
      </c>
      <c r="BT51" s="54">
        <v>-1</v>
      </c>
      <c r="BU51" s="54">
        <v>-1</v>
      </c>
      <c r="BV51" s="54">
        <v>-1</v>
      </c>
      <c r="BW51" s="54">
        <v>-1</v>
      </c>
      <c r="BX51" s="54">
        <v>-1</v>
      </c>
      <c r="BY51" s="54">
        <v>-1</v>
      </c>
      <c r="BZ51" s="54">
        <v>-1</v>
      </c>
      <c r="CA51" s="54">
        <v>-1</v>
      </c>
      <c r="CB51" s="54">
        <v>-1</v>
      </c>
      <c r="CC51" s="54">
        <v>-1</v>
      </c>
      <c r="CD51" s="54">
        <v>-1</v>
      </c>
      <c r="CE51" s="54">
        <v>-1</v>
      </c>
      <c r="CF51" s="54">
        <v>-1</v>
      </c>
      <c r="CG51" s="54">
        <v>-1</v>
      </c>
      <c r="CH51" s="55">
        <v>-0.99839999999999995</v>
      </c>
      <c r="CI51" s="55">
        <v>-0.99939999999999996</v>
      </c>
      <c r="CJ51" s="55">
        <v>-0.99960000000000004</v>
      </c>
      <c r="CK51" s="55">
        <v>-0.99850000000000005</v>
      </c>
      <c r="CL51" s="55">
        <v>-0.97170000000000001</v>
      </c>
      <c r="CM51" s="55">
        <v>-0.94940000000000002</v>
      </c>
      <c r="CN51" s="55">
        <v>-0.96960000000000002</v>
      </c>
      <c r="CO51" s="55">
        <v>-0.98729999999999996</v>
      </c>
      <c r="CP51" s="55">
        <v>-0.97670000000000001</v>
      </c>
      <c r="CQ51" s="55">
        <v>-0.96989999999999998</v>
      </c>
      <c r="CR51" s="55">
        <v>-0.77280000000000004</v>
      </c>
      <c r="CS51" s="55">
        <v>-0.7167</v>
      </c>
      <c r="CT51" s="55">
        <v>-0.69679999999999997</v>
      </c>
      <c r="CU51" s="55">
        <v>-0.74129999999999996</v>
      </c>
      <c r="CV51" s="55">
        <v>-0.73480000000000001</v>
      </c>
      <c r="CW51" s="55">
        <v>-0.7046</v>
      </c>
      <c r="CX51" s="55">
        <v>-0.64449999999999996</v>
      </c>
      <c r="CY51" s="55">
        <v>-0.6895</v>
      </c>
      <c r="CZ51" s="55">
        <v>-0.64410000000000001</v>
      </c>
      <c r="DA51" s="54">
        <v>-0.65</v>
      </c>
      <c r="DB51" s="55">
        <v>-0.73029999999999995</v>
      </c>
      <c r="DC51" s="55">
        <v>-0.77669999999999995</v>
      </c>
      <c r="DD51" s="55">
        <v>-0.70650000000000002</v>
      </c>
      <c r="DE51" s="55">
        <v>-0.69069999999999998</v>
      </c>
      <c r="DF51" s="55">
        <v>-0.65569999999999995</v>
      </c>
      <c r="DG51" s="55">
        <v>-0.5746</v>
      </c>
      <c r="DH51" s="55">
        <v>-0.54969999999999997</v>
      </c>
      <c r="DI51" s="55">
        <v>-0.61680000000000001</v>
      </c>
      <c r="DJ51" s="55">
        <v>-0.66600000000000004</v>
      </c>
      <c r="DK51" s="55">
        <v>-0.61270000000000002</v>
      </c>
      <c r="DL51" s="55">
        <v>-0.63170000000000004</v>
      </c>
      <c r="DM51" s="55">
        <v>-0.53100000000000003</v>
      </c>
      <c r="DN51" s="55">
        <v>-0.46920000000000001</v>
      </c>
      <c r="DO51" s="55">
        <v>-0.46160000000000001</v>
      </c>
      <c r="DP51" s="55">
        <v>-0.75490000000000002</v>
      </c>
      <c r="DQ51" s="55">
        <v>-0.61570000000000003</v>
      </c>
      <c r="DR51" s="55">
        <v>-0.53649999999999998</v>
      </c>
      <c r="DS51" s="55">
        <v>-0.51629999999999998</v>
      </c>
      <c r="DT51" s="55">
        <v>-0.48209999999999997</v>
      </c>
      <c r="DU51" s="55">
        <v>-0.41399999999999998</v>
      </c>
      <c r="DV51" s="55">
        <v>-0.42670000000000002</v>
      </c>
      <c r="DW51" s="55">
        <v>-0.18559999999999999</v>
      </c>
      <c r="DX51" s="55">
        <v>-0.57150000000000001</v>
      </c>
      <c r="DY51" s="55">
        <v>-0.51680000000000004</v>
      </c>
      <c r="DZ51" s="55">
        <v>-0.50239999999999996</v>
      </c>
      <c r="EA51" s="55">
        <v>-0.45269999999999999</v>
      </c>
      <c r="EB51" s="55">
        <v>-0.41070000000000001</v>
      </c>
      <c r="EC51" s="55">
        <v>-0.39050000000000001</v>
      </c>
      <c r="ED51" s="55">
        <v>-0.47660000000000002</v>
      </c>
      <c r="EE51" s="55">
        <v>-0.55640000000000001</v>
      </c>
      <c r="EF51" s="55">
        <v>-0.46010000000000001</v>
      </c>
      <c r="EG51" s="55">
        <v>-0.48320000000000002</v>
      </c>
      <c r="EH51" s="55">
        <v>6.1699999999999998E-2</v>
      </c>
      <c r="EI51" s="55">
        <v>-0.45440000000000003</v>
      </c>
      <c r="EJ51" s="55">
        <v>-0.79649999999999999</v>
      </c>
      <c r="EK51" s="55">
        <v>-0.55259999999999998</v>
      </c>
      <c r="EL51" s="55">
        <v>-0.61990000000000001</v>
      </c>
      <c r="EM51" s="55">
        <v>-0.6008</v>
      </c>
      <c r="EN51" s="55">
        <v>-0.5786</v>
      </c>
      <c r="EO51" s="55">
        <v>-0.57689999999999997</v>
      </c>
      <c r="EP51" s="55">
        <v>-0.51280000000000003</v>
      </c>
      <c r="EQ51" s="55">
        <v>-0.4662</v>
      </c>
      <c r="ER51" s="55">
        <v>-0.54930000000000001</v>
      </c>
      <c r="ES51" s="55">
        <v>-0.65469999999999995</v>
      </c>
      <c r="ET51" s="55">
        <v>-0.59019999999999995</v>
      </c>
      <c r="EU51" s="55">
        <v>-0.59760000000000002</v>
      </c>
      <c r="EV51" s="55">
        <v>-0.57350000000000001</v>
      </c>
      <c r="EW51" s="55">
        <v>-0.51119999999999999</v>
      </c>
      <c r="EX51" s="55">
        <v>-0.48959999999999998</v>
      </c>
      <c r="EY51" s="55">
        <v>-0.57040000000000002</v>
      </c>
      <c r="EZ51" s="55">
        <v>-0.56940000000000002</v>
      </c>
      <c r="FA51" s="55">
        <v>-0.5716</v>
      </c>
      <c r="FB51" s="55">
        <v>-0.58720000000000006</v>
      </c>
      <c r="FC51" s="55">
        <v>-0.54210000000000003</v>
      </c>
      <c r="FD51" s="55">
        <v>-0.44619999999999999</v>
      </c>
      <c r="FE51" s="55">
        <v>-0.41099999999999998</v>
      </c>
      <c r="FF51" s="55">
        <v>-0.52529999999999999</v>
      </c>
      <c r="FG51" s="55">
        <v>-0.64359999999999995</v>
      </c>
      <c r="FH51" s="55">
        <v>-0.54949999999999999</v>
      </c>
      <c r="FI51" s="55">
        <v>-0.51919999999999999</v>
      </c>
      <c r="FJ51" s="55">
        <v>-0.4985</v>
      </c>
      <c r="FK51" s="55">
        <v>-0.40789999999999998</v>
      </c>
      <c r="FL51" s="55">
        <v>-0.41370000000000001</v>
      </c>
      <c r="FM51" s="55">
        <v>-0.497</v>
      </c>
      <c r="FN51" s="55">
        <v>-0.57289999999999996</v>
      </c>
      <c r="FO51" s="55">
        <v>-0.53610000000000002</v>
      </c>
      <c r="FP51" s="55">
        <v>-0.49270000000000003</v>
      </c>
      <c r="FQ51" s="55">
        <v>-0.47299999999999998</v>
      </c>
      <c r="FR51" s="55">
        <v>-0.42630000000000001</v>
      </c>
      <c r="FS51" s="55">
        <v>-0.37859999999999999</v>
      </c>
      <c r="FT51" s="55">
        <v>-0.45939999999999998</v>
      </c>
      <c r="FU51" s="55">
        <v>-0.56010000000000004</v>
      </c>
      <c r="FV51" s="55">
        <v>-0.52370000000000005</v>
      </c>
      <c r="FW51" s="55">
        <v>-0.48780000000000001</v>
      </c>
      <c r="FX51" s="55">
        <v>-0.43440000000000001</v>
      </c>
      <c r="FY51" s="55">
        <v>-0.3972</v>
      </c>
      <c r="FZ51" s="55">
        <v>-0.30409999999999998</v>
      </c>
      <c r="GA51" s="55">
        <v>-0.40450000000000003</v>
      </c>
      <c r="GB51" s="55">
        <v>-0.4743</v>
      </c>
      <c r="GC51" s="55">
        <v>-0.40279999999999999</v>
      </c>
      <c r="GD51" s="55">
        <v>-0.35099999999999998</v>
      </c>
      <c r="GE51" s="55">
        <v>-0.31059999999999999</v>
      </c>
      <c r="GF51" s="55">
        <v>-0.29459999999999997</v>
      </c>
      <c r="GG51" s="55">
        <v>-0.28029999999999999</v>
      </c>
      <c r="GH51" s="55">
        <v>-0.33150000000000002</v>
      </c>
      <c r="GI51" s="55">
        <v>-0.4541</v>
      </c>
      <c r="GJ51" s="55">
        <v>-0.42220000000000002</v>
      </c>
      <c r="GK51" s="55">
        <v>-0.42259999999999998</v>
      </c>
      <c r="GL51" s="55">
        <v>-0.36849999999999999</v>
      </c>
      <c r="GM51" s="55">
        <v>-0.33410000000000001</v>
      </c>
      <c r="GN51" s="55">
        <v>-0.18329999999999999</v>
      </c>
      <c r="GO51" s="55">
        <v>-0.42270000000000002</v>
      </c>
      <c r="GP51" s="55">
        <v>-0.34589999999999999</v>
      </c>
      <c r="GQ51" s="55">
        <v>-0.2079</v>
      </c>
      <c r="GR51" s="55">
        <v>-0.34599999999999997</v>
      </c>
      <c r="GS51" s="55">
        <v>-0.32100000000000001</v>
      </c>
      <c r="GT51" s="55">
        <v>-0.2601</v>
      </c>
      <c r="GU51" s="55">
        <v>-0.23130000000000001</v>
      </c>
      <c r="GV51" s="55">
        <v>-4.07E-2</v>
      </c>
      <c r="GW51" s="55">
        <v>-0.4824</v>
      </c>
      <c r="GX51" s="55">
        <v>-0.49440000000000001</v>
      </c>
      <c r="GY51" s="55">
        <v>-0.44819999999999999</v>
      </c>
      <c r="GZ51" s="55">
        <v>-0.42299999999999999</v>
      </c>
      <c r="HA51" s="55">
        <v>-0.31540000000000001</v>
      </c>
      <c r="HB51" s="54">
        <v>-0.24</v>
      </c>
      <c r="HC51" s="55">
        <v>-0.37619999999999998</v>
      </c>
      <c r="HD51" s="55">
        <v>-0.45590000000000003</v>
      </c>
      <c r="HE51" s="55">
        <v>-0.38619999999999999</v>
      </c>
      <c r="HF51" s="55">
        <v>-0.37130000000000002</v>
      </c>
      <c r="HG51" s="55">
        <v>-0.37809999999999999</v>
      </c>
      <c r="HH51" s="55">
        <v>-0.29909999999999998</v>
      </c>
      <c r="HI51" s="55">
        <v>-0.23180000000000001</v>
      </c>
      <c r="HJ51" s="55">
        <v>-0.35070000000000001</v>
      </c>
      <c r="HK51" s="55">
        <v>-0.43330000000000002</v>
      </c>
      <c r="HL51" s="55">
        <v>-0.437</v>
      </c>
      <c r="HM51" s="55">
        <v>-0.40789999999999998</v>
      </c>
      <c r="HN51" s="55">
        <v>-0.35399999999999998</v>
      </c>
      <c r="HO51" s="55">
        <v>-0.26050000000000001</v>
      </c>
      <c r="HP51" s="55">
        <v>-0.2054</v>
      </c>
      <c r="HQ51" s="55">
        <v>-0.28179999999999999</v>
      </c>
      <c r="HR51" s="55">
        <v>-0.38500000000000001</v>
      </c>
      <c r="HS51" s="55">
        <v>-0.39700000000000002</v>
      </c>
      <c r="HT51" s="55">
        <v>-0.34910000000000002</v>
      </c>
      <c r="HU51" s="55">
        <v>-0.36890000000000001</v>
      </c>
      <c r="HV51" s="55">
        <v>-0.32500000000000001</v>
      </c>
      <c r="HW51" s="55">
        <v>-0.18479999999999999</v>
      </c>
      <c r="HX51" s="55">
        <v>-0.3836</v>
      </c>
      <c r="HY51" s="55">
        <v>-0.3377</v>
      </c>
      <c r="HZ51" s="55">
        <v>-0.43509999999999999</v>
      </c>
      <c r="IA51" s="55">
        <v>-0.36749999999999999</v>
      </c>
      <c r="IB51" s="55">
        <v>-0.40279999999999999</v>
      </c>
      <c r="IC51" s="55">
        <v>-0.24329999999999999</v>
      </c>
      <c r="ID51" s="55">
        <v>-0.25600000000000001</v>
      </c>
      <c r="IE51" s="55">
        <v>-0.35399999999999998</v>
      </c>
      <c r="IF51" s="55">
        <v>-0.42720000000000002</v>
      </c>
      <c r="IG51" s="55">
        <v>-0.41880000000000001</v>
      </c>
      <c r="IH51" s="55">
        <v>-0.35880000000000001</v>
      </c>
      <c r="II51" s="55">
        <v>-0.42199999999999999</v>
      </c>
      <c r="IJ51" s="55">
        <v>-0.24909999999999999</v>
      </c>
      <c r="IK51" s="55">
        <v>-0.26779999999999998</v>
      </c>
      <c r="IL51" s="55">
        <v>-0.49730000000000002</v>
      </c>
      <c r="IM51" s="55">
        <v>-0.53869999999999996</v>
      </c>
      <c r="IN51" s="55">
        <v>-0.49919999999999998</v>
      </c>
      <c r="IO51" s="55">
        <v>-0.43840000000000001</v>
      </c>
      <c r="IP51" s="55">
        <v>-0.3226</v>
      </c>
      <c r="IQ51" s="55">
        <v>-0.3125</v>
      </c>
      <c r="IR51" s="55">
        <v>-0.27510000000000001</v>
      </c>
      <c r="IS51" s="55">
        <v>-0.3669</v>
      </c>
      <c r="IT51" s="55">
        <v>-0.51549999999999996</v>
      </c>
      <c r="IU51" s="55">
        <v>-0.48209999999999997</v>
      </c>
      <c r="IV51" s="55">
        <v>-0.37419999999999998</v>
      </c>
      <c r="IW51" s="55">
        <v>-0.10929999999999999</v>
      </c>
      <c r="IX51" s="55">
        <v>-0.34720000000000001</v>
      </c>
      <c r="IY51" s="55">
        <v>-0.5927</v>
      </c>
      <c r="IZ51" s="55">
        <v>-0.438</v>
      </c>
      <c r="JA51" s="55">
        <v>-0.52080000000000004</v>
      </c>
      <c r="JB51" s="55">
        <v>-0.56940000000000002</v>
      </c>
      <c r="JC51" s="55">
        <v>-0.50160000000000005</v>
      </c>
      <c r="JD51" s="55">
        <v>-0.43809999999999999</v>
      </c>
      <c r="JE51" s="55">
        <v>-0.34499999999999997</v>
      </c>
      <c r="JF51" s="55">
        <v>-0.29399999999999998</v>
      </c>
      <c r="JG51" s="55">
        <v>-0.3926</v>
      </c>
      <c r="JH51" s="55">
        <v>-0.50409999999999999</v>
      </c>
      <c r="JI51" s="55">
        <v>-0.35489999999999999</v>
      </c>
      <c r="JJ51" s="55">
        <v>-0.39760000000000001</v>
      </c>
      <c r="JK51" s="55">
        <v>-0.53210000000000002</v>
      </c>
      <c r="JL51" s="55">
        <v>-0.43109999999999998</v>
      </c>
      <c r="JM51" s="55">
        <v>-0.39150000000000001</v>
      </c>
      <c r="JN51" s="55">
        <v>-0.53710000000000002</v>
      </c>
      <c r="JO51" s="55">
        <v>-0.61450000000000005</v>
      </c>
      <c r="JP51" s="55">
        <v>-0.6119</v>
      </c>
      <c r="JQ51" s="55">
        <v>-0.61939999999999995</v>
      </c>
      <c r="JR51" s="55">
        <v>-0.60319999999999996</v>
      </c>
      <c r="JS51" s="55">
        <v>-0.58989999999999998</v>
      </c>
      <c r="JT51" s="55">
        <v>-0.55249999999999999</v>
      </c>
      <c r="JU51" s="55">
        <v>-0.64410000000000001</v>
      </c>
      <c r="JV51" s="55">
        <v>-0.65369999999999995</v>
      </c>
      <c r="JW51" s="55">
        <v>-0.62970000000000004</v>
      </c>
      <c r="JX51" s="55">
        <v>-0.62970000000000004</v>
      </c>
      <c r="JY51" s="55">
        <v>-0.68120000000000003</v>
      </c>
      <c r="JZ51" s="55">
        <v>-0.63570000000000004</v>
      </c>
      <c r="KA51" s="55">
        <v>-0.42670000000000002</v>
      </c>
      <c r="KB51" s="55">
        <v>-0.56130000000000002</v>
      </c>
      <c r="KC51" s="55">
        <v>-0.72030000000000005</v>
      </c>
      <c r="KD51" s="55">
        <v>-0.76580000000000004</v>
      </c>
      <c r="KE51" s="55">
        <v>-0.69020000000000004</v>
      </c>
      <c r="KF51" s="55">
        <v>-0.6663</v>
      </c>
      <c r="KG51" s="55">
        <v>-0.56189999999999996</v>
      </c>
      <c r="KH51" s="55">
        <v>-0.4627</v>
      </c>
      <c r="KI51" s="55">
        <v>-0.6038</v>
      </c>
      <c r="KJ51" s="55">
        <v>-0.72219999999999995</v>
      </c>
      <c r="KK51" s="55">
        <v>-0.73060000000000003</v>
      </c>
      <c r="KL51" s="55">
        <v>-0.68959999999999999</v>
      </c>
      <c r="KM51" s="55">
        <v>-0.67259999999999998</v>
      </c>
      <c r="KN51" s="55">
        <v>-0.54690000000000005</v>
      </c>
      <c r="KO51" s="55">
        <v>-0.51790000000000003</v>
      </c>
      <c r="KP51" s="55">
        <v>-0.60399999999999998</v>
      </c>
      <c r="KQ51" s="55">
        <v>-0.70569999999999999</v>
      </c>
      <c r="KR51" s="55">
        <v>-0.69120000000000004</v>
      </c>
      <c r="KS51" s="55">
        <v>-0.71489999999999998</v>
      </c>
      <c r="KT51" s="55">
        <v>-0.6633</v>
      </c>
      <c r="KU51" s="55">
        <v>-0.54579999999999995</v>
      </c>
      <c r="KV51" s="55">
        <v>-0.50209999999999999</v>
      </c>
      <c r="KW51" s="55">
        <v>-0.60040000000000004</v>
      </c>
      <c r="KX51" s="55">
        <v>-0.69930000000000003</v>
      </c>
      <c r="KY51" s="54">
        <v>-0.56999999999999995</v>
      </c>
      <c r="KZ51" s="55">
        <v>1.0119</v>
      </c>
      <c r="LA51" s="55">
        <v>-0.50660000000000005</v>
      </c>
      <c r="LB51" s="55">
        <v>-0.92359999999999998</v>
      </c>
      <c r="LC51" s="55">
        <v>-0.46410000000000001</v>
      </c>
      <c r="LD51" s="55">
        <v>-0.52100000000000002</v>
      </c>
      <c r="LE51" s="55">
        <v>-0.56110000000000004</v>
      </c>
      <c r="LF51" s="55">
        <v>-0.745</v>
      </c>
      <c r="LG51" s="55">
        <v>0.42170000000000002</v>
      </c>
      <c r="LH51" s="55">
        <v>0.72670000000000001</v>
      </c>
      <c r="LI51" s="55">
        <v>-0.75719999999999998</v>
      </c>
      <c r="LJ51" s="55">
        <v>-0.3765</v>
      </c>
      <c r="LK51" s="55">
        <v>-0.4698</v>
      </c>
      <c r="LL51" s="55">
        <v>-0.5181</v>
      </c>
      <c r="LM51" s="55">
        <v>-0.52180000000000004</v>
      </c>
      <c r="LN51" s="55">
        <v>-0.55579999999999996</v>
      </c>
      <c r="LO51" s="55">
        <v>-0.503</v>
      </c>
      <c r="LP51" s="55">
        <v>-0.42270000000000002</v>
      </c>
      <c r="LQ51" s="55">
        <v>-0.35239999999999999</v>
      </c>
      <c r="LR51" s="55">
        <v>-0.41610000000000003</v>
      </c>
      <c r="LS51" s="55">
        <v>-0.59089999999999998</v>
      </c>
      <c r="LT51" s="55">
        <v>-0.57609999999999995</v>
      </c>
      <c r="LU51" s="55">
        <v>-0.52990000000000004</v>
      </c>
      <c r="LV51" s="55">
        <v>-0.47220000000000001</v>
      </c>
      <c r="LW51" s="55">
        <v>-0.40570000000000001</v>
      </c>
      <c r="LX51" s="55">
        <v>-0.3286</v>
      </c>
      <c r="LY51" s="55">
        <v>-0.42180000000000001</v>
      </c>
      <c r="LZ51" s="55">
        <v>-0.47110000000000002</v>
      </c>
      <c r="MA51" s="55">
        <v>-0.55600000000000005</v>
      </c>
      <c r="MB51" s="55">
        <v>-0.58069999999999999</v>
      </c>
      <c r="MC51" s="55">
        <v>-0.51480000000000004</v>
      </c>
      <c r="MD51" s="55">
        <v>-0.39789999999999998</v>
      </c>
      <c r="ME51" s="55">
        <v>-0.33589999999999998</v>
      </c>
      <c r="MF51" s="55">
        <v>-0.4753</v>
      </c>
      <c r="MG51" s="55">
        <v>-0.5121</v>
      </c>
      <c r="MH51" s="55">
        <v>-0.48670000000000002</v>
      </c>
      <c r="MI51" s="55">
        <v>-0.4506</v>
      </c>
      <c r="MJ51" s="55">
        <v>-0.43640000000000001</v>
      </c>
      <c r="MK51" s="55">
        <v>-0.32179999999999997</v>
      </c>
      <c r="ML51" s="55">
        <v>-0.2959</v>
      </c>
      <c r="MM51" s="55">
        <v>-0.21460000000000001</v>
      </c>
      <c r="MN51" s="55">
        <v>-0.58440000000000003</v>
      </c>
      <c r="MO51" s="55">
        <v>-0.51090000000000002</v>
      </c>
      <c r="MP51" s="55">
        <v>-0.48680000000000001</v>
      </c>
      <c r="MQ51" s="55">
        <v>-0.46379999999999999</v>
      </c>
      <c r="MR51" s="55">
        <v>-0.33050000000000002</v>
      </c>
      <c r="MS51" s="55">
        <v>-0.29949999999999999</v>
      </c>
      <c r="MT51" s="55">
        <v>-0.61619999999999997</v>
      </c>
      <c r="MU51" s="55">
        <v>-0.57640000000000002</v>
      </c>
      <c r="MV51" s="55">
        <v>-0.6129</v>
      </c>
      <c r="MW51" s="55">
        <v>-0.60819999999999996</v>
      </c>
      <c r="MX51" s="55">
        <v>-0.46889999999999998</v>
      </c>
      <c r="MY51" s="55">
        <v>-0.54720000000000002</v>
      </c>
      <c r="MZ51" s="55">
        <v>-0.28129999999999999</v>
      </c>
      <c r="NA51" s="55">
        <v>0.11650000000000001</v>
      </c>
      <c r="NB51" s="55">
        <v>-0.67859999999999998</v>
      </c>
      <c r="NC51" s="55">
        <v>-0.62080000000000002</v>
      </c>
      <c r="ND51" s="55">
        <v>-0.53420000000000001</v>
      </c>
      <c r="NE51" s="55">
        <v>-0.57620000000000005</v>
      </c>
      <c r="NF51" s="55">
        <v>-0.36620000000000003</v>
      </c>
      <c r="NG51" s="55">
        <v>-0.2949</v>
      </c>
      <c r="NH51" s="55">
        <v>-0.36020000000000002</v>
      </c>
      <c r="NI51" s="55">
        <v>-0.47620000000000001</v>
      </c>
      <c r="NJ51" s="55">
        <v>-0.43120000000000003</v>
      </c>
      <c r="NK51" s="55">
        <v>-0.36459999999999998</v>
      </c>
      <c r="NL51" s="55">
        <v>-0.34089999999999998</v>
      </c>
      <c r="NM51" s="55">
        <v>-0.25030000000000002</v>
      </c>
      <c r="NN51" s="55">
        <v>-0.18870000000000001</v>
      </c>
      <c r="NO51" s="55">
        <v>-0.30230000000000001</v>
      </c>
      <c r="NP51" s="55">
        <v>-0.4304</v>
      </c>
      <c r="NQ51" s="55">
        <v>-0.4113</v>
      </c>
      <c r="NR51" s="55">
        <v>-0.33989999999999998</v>
      </c>
      <c r="NS51" s="55">
        <v>-0.37919999999999998</v>
      </c>
      <c r="NT51" s="55">
        <v>-0.253</v>
      </c>
      <c r="NU51" s="55">
        <v>-0.20269999999999999</v>
      </c>
      <c r="NV51" s="55">
        <v>-0.21790000000000001</v>
      </c>
      <c r="NW51" s="55">
        <v>-0.46160000000000001</v>
      </c>
      <c r="NX51" s="55">
        <v>-0.40899999999999997</v>
      </c>
      <c r="NY51" s="55">
        <v>-0.33800000000000002</v>
      </c>
      <c r="NZ51" s="55">
        <v>-0.35239999999999999</v>
      </c>
      <c r="OA51" s="55">
        <v>-0.1973</v>
      </c>
      <c r="OB51" s="55">
        <v>-0.15529999999999999</v>
      </c>
      <c r="OC51" s="55">
        <v>-0.18160000000000001</v>
      </c>
      <c r="OD51" s="55">
        <v>-0.45040000000000002</v>
      </c>
      <c r="OE51" s="55">
        <v>-0.40039999999999998</v>
      </c>
      <c r="OF51" s="55">
        <v>-0.2026</v>
      </c>
      <c r="OG51" s="55">
        <v>-0.31190000000000001</v>
      </c>
      <c r="OH51" s="55">
        <v>-0.14099999999999999</v>
      </c>
      <c r="OI51" s="55">
        <v>-0.10050000000000001</v>
      </c>
      <c r="OJ51" s="55">
        <v>-0.10630000000000001</v>
      </c>
      <c r="OK51" s="55">
        <v>-0.2964</v>
      </c>
      <c r="OL51" s="55">
        <v>-0.33879999999999999</v>
      </c>
      <c r="OM51" s="55">
        <v>-0.317</v>
      </c>
      <c r="ON51" s="55">
        <v>-0.41170000000000001</v>
      </c>
      <c r="OO51" s="55">
        <v>-0.20610000000000001</v>
      </c>
      <c r="OP51" s="55">
        <v>-3.8800000000000001E-2</v>
      </c>
      <c r="OQ51" s="55">
        <v>-0.18479999999999999</v>
      </c>
      <c r="OR51" s="55">
        <v>-0.26989999999999997</v>
      </c>
      <c r="OS51" s="55">
        <v>-0.17150000000000001</v>
      </c>
      <c r="OT51" s="55">
        <v>-0.27289999999999998</v>
      </c>
      <c r="OU51" s="55">
        <v>-0.1782</v>
      </c>
      <c r="OV51" s="55">
        <v>-0.1246</v>
      </c>
      <c r="OW51" s="54">
        <v>-0.24</v>
      </c>
      <c r="OX51" s="55">
        <v>8.43E-2</v>
      </c>
      <c r="OY51" s="55">
        <v>-0.31900000000000001</v>
      </c>
      <c r="OZ51" s="55">
        <v>-0.30719999999999997</v>
      </c>
      <c r="PA51" s="55">
        <v>-0.2417</v>
      </c>
      <c r="PB51" s="55">
        <v>-0.34339999999999998</v>
      </c>
      <c r="PC51" s="55">
        <v>-0.16389999999999999</v>
      </c>
      <c r="PD51" s="55">
        <v>-0.17949999999999999</v>
      </c>
      <c r="PE51" s="55">
        <v>-0.17130000000000001</v>
      </c>
      <c r="PF51" s="55">
        <v>-0.3916</v>
      </c>
      <c r="PG51" s="55">
        <v>-0.33379999999999999</v>
      </c>
      <c r="PH51" s="55">
        <v>-0.27750000000000002</v>
      </c>
      <c r="PI51" s="55">
        <v>-0.29039999999999999</v>
      </c>
      <c r="PJ51" s="55">
        <v>-0.1285</v>
      </c>
      <c r="PK51" s="55">
        <v>-0.56200000000000006</v>
      </c>
      <c r="PL51" s="55">
        <v>-0.44850000000000001</v>
      </c>
      <c r="PM51" s="55">
        <v>-0.25019999999999998</v>
      </c>
      <c r="PN51" s="55">
        <v>-0.29089999999999999</v>
      </c>
      <c r="PO51" s="55">
        <v>-0.29349999999999998</v>
      </c>
      <c r="PP51" s="55">
        <v>-0.20760000000000001</v>
      </c>
      <c r="PQ51" s="55">
        <v>-0.104</v>
      </c>
      <c r="PR51" s="55">
        <v>-7.7799999999999994E-2</v>
      </c>
      <c r="PS51" s="54">
        <v>-0.1</v>
      </c>
      <c r="PT51" s="55">
        <v>-0.2848</v>
      </c>
      <c r="PU51" s="55">
        <v>-0.17069999999999999</v>
      </c>
      <c r="PV51" s="55">
        <v>-0.2656</v>
      </c>
      <c r="PW51" s="55">
        <v>-0.219</v>
      </c>
      <c r="PX51" s="55">
        <v>-0.1333</v>
      </c>
      <c r="PY51" s="55">
        <v>-0.1145</v>
      </c>
      <c r="PZ51" s="55">
        <v>-0.2535</v>
      </c>
      <c r="QA51" s="55">
        <v>-0.3427</v>
      </c>
      <c r="QB51" s="54">
        <v>-0.31</v>
      </c>
      <c r="QC51" s="55">
        <v>-0.2606</v>
      </c>
      <c r="QD51" s="55">
        <v>-0.18049999999999999</v>
      </c>
      <c r="QE51" s="55">
        <v>-0.10150000000000001</v>
      </c>
      <c r="QF51" s="55">
        <v>-8.6699999999999999E-2</v>
      </c>
      <c r="QG51" s="55">
        <v>-0.35160000000000002</v>
      </c>
      <c r="QH51" s="55">
        <v>-0.20960000000000001</v>
      </c>
      <c r="QI51" s="55">
        <v>-0.2034</v>
      </c>
      <c r="QJ51" s="55">
        <v>-0.1953</v>
      </c>
      <c r="QK51" s="55">
        <v>-6.59E-2</v>
      </c>
      <c r="QL51" s="55">
        <v>-3.1300000000000001E-2</v>
      </c>
      <c r="QM51" s="55">
        <v>-3.73E-2</v>
      </c>
      <c r="QN51" s="55">
        <v>-0.1711</v>
      </c>
      <c r="QO51" s="55">
        <v>-0.29389999999999999</v>
      </c>
      <c r="QP51" s="55">
        <v>-0.19650000000000001</v>
      </c>
      <c r="QQ51" s="54">
        <v>-0.17</v>
      </c>
      <c r="QR51" s="55">
        <v>-6.4000000000000001E-2</v>
      </c>
      <c r="QS51" s="55">
        <v>-3.7400000000000003E-2</v>
      </c>
      <c r="QT51" s="55">
        <v>5.1299999999999998E-2</v>
      </c>
      <c r="QU51" s="55">
        <v>-0.20430000000000001</v>
      </c>
      <c r="QV51" s="55">
        <v>0.2175</v>
      </c>
      <c r="QW51" s="55">
        <v>3.5799999999999998E-2</v>
      </c>
      <c r="QX51" s="55">
        <v>-5.7500000000000002E-2</v>
      </c>
      <c r="QY51" s="55">
        <v>-3.7400000000000003E-2</v>
      </c>
      <c r="QZ51" s="55">
        <v>-3.3799999999999997E-2</v>
      </c>
      <c r="RA51" s="55">
        <v>2.64E-2</v>
      </c>
      <c r="RB51" s="55">
        <v>8.3099999999999993E-2</v>
      </c>
      <c r="RC51" s="55">
        <v>-0.42009999999999997</v>
      </c>
      <c r="RD51" s="55">
        <v>-0.2329</v>
      </c>
      <c r="RE51" s="55">
        <v>-0.19309999999999999</v>
      </c>
      <c r="RF51" s="55">
        <v>-6.0600000000000001E-2</v>
      </c>
      <c r="RG51" s="55">
        <v>6.8999999999999999E-3</v>
      </c>
      <c r="RH51" s="55">
        <v>4.6800000000000001E-2</v>
      </c>
      <c r="RI51" s="55">
        <v>-2.07E-2</v>
      </c>
      <c r="RJ51" s="55">
        <v>-0.1893</v>
      </c>
      <c r="RK51" s="55">
        <v>-0.15079999999999999</v>
      </c>
      <c r="RL51" s="55">
        <v>-0.13020000000000001</v>
      </c>
      <c r="RM51" s="55">
        <v>-0.12429999999999999</v>
      </c>
      <c r="RN51" s="55">
        <v>-8.6199999999999999E-2</v>
      </c>
      <c r="RO51" s="55">
        <v>-3.8600000000000002E-2</v>
      </c>
      <c r="RP51" s="55">
        <v>-0.49330000000000002</v>
      </c>
      <c r="RQ51" s="55">
        <v>-0.15820000000000001</v>
      </c>
      <c r="RR51" s="55">
        <v>-0.1009</v>
      </c>
      <c r="RS51" s="55">
        <v>-6.2700000000000006E-2</v>
      </c>
      <c r="RT51" s="55">
        <v>1.8200000000000001E-2</v>
      </c>
      <c r="RU51" s="54">
        <v>-0.06</v>
      </c>
      <c r="RV51" s="55">
        <v>1.95E-2</v>
      </c>
      <c r="RW51" s="55">
        <v>0.49270000000000003</v>
      </c>
      <c r="RX51" s="55">
        <v>-0.16980000000000001</v>
      </c>
      <c r="RY51" s="55">
        <v>-9.9199999999999997E-2</v>
      </c>
      <c r="RZ51" s="55">
        <v>-0.1045</v>
      </c>
      <c r="SA51" s="55">
        <v>-5.3400000000000003E-2</v>
      </c>
      <c r="SB51" s="55">
        <v>-2.1000000000000001E-2</v>
      </c>
      <c r="SC51" s="55">
        <v>4.9700000000000001E-2</v>
      </c>
      <c r="SD51" s="55">
        <v>-5.8900000000000001E-2</v>
      </c>
      <c r="SE51" s="55">
        <v>-0.1222</v>
      </c>
      <c r="SF51" s="55">
        <v>-0.61050000000000004</v>
      </c>
      <c r="SG51" s="55">
        <v>-2.8899999999999999E-2</v>
      </c>
      <c r="SH51" s="55">
        <v>0.92869999999999997</v>
      </c>
      <c r="SI51" s="55">
        <v>1.5900000000000001E-2</v>
      </c>
      <c r="SJ51" s="55">
        <v>-5.8400000000000001E-2</v>
      </c>
      <c r="SK51" s="55">
        <v>-0.53800000000000003</v>
      </c>
      <c r="SL51" s="55">
        <v>-0.1384</v>
      </c>
      <c r="SM51" s="55">
        <v>-0.21579999999999999</v>
      </c>
      <c r="SN51" s="55">
        <v>-9.8699999999999996E-2</v>
      </c>
      <c r="SO51" s="55">
        <v>-6.4500000000000002E-2</v>
      </c>
      <c r="SP51" s="55">
        <v>-1.14E-2</v>
      </c>
      <c r="SQ51" s="55">
        <v>4.0500000000000001E-2</v>
      </c>
      <c r="SR51" s="55">
        <v>-6.7299999999999999E-2</v>
      </c>
      <c r="SS51" s="55">
        <v>-0.20200000000000001</v>
      </c>
      <c r="ST51" s="55">
        <v>-0.1086</v>
      </c>
      <c r="SU51" s="55">
        <v>-0.1002</v>
      </c>
      <c r="SV51" s="55">
        <v>-1.89E-2</v>
      </c>
      <c r="SW51" s="55">
        <v>-4.53E-2</v>
      </c>
      <c r="SX51" s="55">
        <v>4.2700000000000002E-2</v>
      </c>
      <c r="SY51" s="55">
        <v>-6.7000000000000002E-3</v>
      </c>
      <c r="SZ51" s="55">
        <v>-2.7E-2</v>
      </c>
      <c r="TA51" s="55">
        <v>-2.5700000000000001E-2</v>
      </c>
      <c r="TB51" s="55">
        <v>-1.3100000000000001E-2</v>
      </c>
      <c r="TC51" s="55">
        <v>8.8000000000000005E-3</v>
      </c>
      <c r="TD51" s="55">
        <v>4.0399999999999998E-2</v>
      </c>
      <c r="TE51" s="55">
        <v>9.9699999999999997E-2</v>
      </c>
      <c r="TF51" s="55">
        <v>1.5100000000000001E-2</v>
      </c>
      <c r="TG51" s="55">
        <v>-0.11219999999999999</v>
      </c>
      <c r="TH51" s="55">
        <v>-4.6399999999999997E-2</v>
      </c>
      <c r="TI51" s="55">
        <v>3.0599999999999999E-2</v>
      </c>
      <c r="TJ51" s="55">
        <v>8.6499999999999994E-2</v>
      </c>
      <c r="TK51" s="55">
        <v>3.49E-2</v>
      </c>
      <c r="TL51" s="55">
        <v>7.0499999999999993E-2</v>
      </c>
      <c r="TM51" s="55">
        <v>-4.87E-2</v>
      </c>
      <c r="TN51" s="55">
        <v>-0.1578</v>
      </c>
      <c r="TO51" s="55">
        <v>-6.1499999999999999E-2</v>
      </c>
      <c r="TP51" s="55">
        <v>-7.9699999999999993E-2</v>
      </c>
      <c r="TQ51" s="55">
        <v>-3.5200000000000002E-2</v>
      </c>
      <c r="TR51" s="55">
        <v>-1.6899999999999998E-2</v>
      </c>
      <c r="TS51" s="55">
        <v>7.9000000000000008E-3</v>
      </c>
      <c r="TT51" s="55">
        <v>-2.5100000000000001E-2</v>
      </c>
      <c r="TU51" s="55">
        <v>-0.22090000000000001</v>
      </c>
      <c r="TV51" s="55">
        <v>-0.15329999999999999</v>
      </c>
      <c r="TW51" s="55">
        <v>-0.1242</v>
      </c>
      <c r="TX51" s="55">
        <v>-7.8799999999999995E-2</v>
      </c>
      <c r="TY51" s="55">
        <v>-3.6600000000000001E-2</v>
      </c>
      <c r="TZ51" s="55">
        <v>2.64E-2</v>
      </c>
      <c r="UA51" s="55">
        <v>-3.8800000000000001E-2</v>
      </c>
      <c r="UB51" s="55">
        <v>-0.1308</v>
      </c>
      <c r="UC51" s="55">
        <v>-3.39E-2</v>
      </c>
      <c r="UD51" s="55">
        <v>-1.9099999999999999E-2</v>
      </c>
      <c r="UE51" s="55">
        <v>3.0599999999999999E-2</v>
      </c>
      <c r="UF51" s="55">
        <v>-1.6899999999999998E-2</v>
      </c>
      <c r="UG51" s="55">
        <v>2.9600000000000001E-2</v>
      </c>
      <c r="UH51" s="55">
        <v>-3.56E-2</v>
      </c>
      <c r="UI51" s="55">
        <v>-5.5100000000000003E-2</v>
      </c>
      <c r="UJ51" s="55">
        <v>-4.2599999999999999E-2</v>
      </c>
      <c r="UK51" s="55">
        <v>-0.1067</v>
      </c>
      <c r="UL51" s="55">
        <v>-3.73E-2</v>
      </c>
      <c r="UM51" s="55">
        <v>6.9999999999999999E-4</v>
      </c>
      <c r="UN51" s="55">
        <v>8.1900000000000001E-2</v>
      </c>
      <c r="UO51" s="55">
        <v>-0.2359</v>
      </c>
      <c r="UP51" s="55">
        <v>2.1899999999999999E-2</v>
      </c>
      <c r="UQ51" s="55">
        <v>0.18729999999999999</v>
      </c>
      <c r="UR51" s="55">
        <v>1.9800000000000002E-2</v>
      </c>
      <c r="US51" s="55">
        <v>-0.1027</v>
      </c>
      <c r="UT51" s="55">
        <v>-3.3000000000000002E-2</v>
      </c>
      <c r="UU51" s="55">
        <v>4.5999999999999999E-3</v>
      </c>
      <c r="UV51" s="55">
        <v>0.22969999999999999</v>
      </c>
      <c r="UW51" s="55">
        <v>-0.373</v>
      </c>
      <c r="UX51" s="55">
        <v>-0.30530000000000002</v>
      </c>
      <c r="UY51" s="55">
        <v>-0.22839999999999999</v>
      </c>
      <c r="UZ51" s="55">
        <v>-0.12609999999999999</v>
      </c>
      <c r="VA51" s="55">
        <v>-3.2199999999999999E-2</v>
      </c>
      <c r="VB51" s="55">
        <v>-6.6100000000000006E-2</v>
      </c>
      <c r="VC51" s="55">
        <v>-0.15160000000000001</v>
      </c>
      <c r="VD51" s="55">
        <v>-0.24929999999999999</v>
      </c>
      <c r="VE51" s="55">
        <v>-0.1628</v>
      </c>
      <c r="VF51" s="55">
        <v>-0.1837</v>
      </c>
      <c r="VG51" s="55">
        <v>-7.1300000000000002E-2</v>
      </c>
      <c r="VH51" s="55">
        <v>-7.0999999999999994E-2</v>
      </c>
      <c r="VI51" s="55">
        <v>-4.8999999999999998E-3</v>
      </c>
      <c r="VJ51" s="55">
        <v>-0.1249</v>
      </c>
      <c r="VK51" s="55">
        <v>-0.25009999999999999</v>
      </c>
      <c r="VL51" s="55">
        <v>-0.1726</v>
      </c>
      <c r="VM51" s="55">
        <v>-0.217</v>
      </c>
      <c r="VN51" s="55">
        <v>-0.1575</v>
      </c>
      <c r="VO51" s="55">
        <v>-1.38E-2</v>
      </c>
      <c r="VP51" s="55">
        <v>6.1000000000000004E-3</v>
      </c>
      <c r="VQ51" s="55">
        <v>-8.3199999999999996E-2</v>
      </c>
      <c r="VR51" s="55">
        <v>-0.1216</v>
      </c>
      <c r="VS51" s="55">
        <v>-2.3699999999999999E-2</v>
      </c>
      <c r="VT51" s="55">
        <v>-1.8200000000000001E-2</v>
      </c>
      <c r="VU51" s="55">
        <v>-7.0800000000000002E-2</v>
      </c>
      <c r="VV51" s="55">
        <v>-7.1300000000000002E-2</v>
      </c>
      <c r="VW51" s="55">
        <v>3.3999999999999998E-3</v>
      </c>
      <c r="VX51" s="55">
        <v>-0.18210000000000001</v>
      </c>
      <c r="VY51" s="55">
        <v>9.7999999999999997E-3</v>
      </c>
      <c r="VZ51" s="55">
        <v>-0.14349999999999999</v>
      </c>
      <c r="WA51" s="55">
        <v>-0.126</v>
      </c>
      <c r="WB51" s="55">
        <v>-0.1241</v>
      </c>
      <c r="WC51" s="55">
        <v>-5.0000000000000001E-3</v>
      </c>
      <c r="WD51" s="55">
        <v>-2.69E-2</v>
      </c>
      <c r="WE51" s="55">
        <v>-9.1600000000000001E-2</v>
      </c>
      <c r="WF51" s="55">
        <v>-0.109</v>
      </c>
      <c r="WG51" s="55">
        <v>-0.10639999999999999</v>
      </c>
      <c r="WH51" s="55">
        <v>-7.46E-2</v>
      </c>
      <c r="WI51" s="55">
        <v>-5.1000000000000004E-3</v>
      </c>
      <c r="WJ51" s="55">
        <v>-2.52E-2</v>
      </c>
      <c r="WK51" s="55">
        <v>-1.9599999999999999E-2</v>
      </c>
      <c r="WL51" s="55">
        <v>-0.16139999999999999</v>
      </c>
      <c r="WM51" s="55">
        <v>-0.12970000000000001</v>
      </c>
      <c r="WN51" s="55">
        <v>-0.1047</v>
      </c>
      <c r="WO51" s="55">
        <v>-9.8799999999999999E-2</v>
      </c>
      <c r="WP51" s="55">
        <v>-0.10879999999999999</v>
      </c>
      <c r="WQ51" s="55">
        <v>-8.0100000000000005E-2</v>
      </c>
      <c r="WR51" s="55">
        <v>0.10639999999999999</v>
      </c>
      <c r="WS51" s="55">
        <v>-6.2100000000000002E-2</v>
      </c>
      <c r="WT51" s="55">
        <v>-0.18509999999999999</v>
      </c>
      <c r="WU51" s="55">
        <v>-9.9299999999999999E-2</v>
      </c>
      <c r="WV51" s="55">
        <v>7.6600000000000001E-2</v>
      </c>
      <c r="WW51" s="55">
        <v>0.64029999999999998</v>
      </c>
      <c r="WX51" s="55">
        <v>1.95E-2</v>
      </c>
      <c r="WY51" s="55">
        <v>-0.17519999999999999</v>
      </c>
      <c r="WZ51" s="55">
        <v>-0.2412</v>
      </c>
      <c r="XA51" s="55">
        <v>-0.18790000000000001</v>
      </c>
      <c r="XB51" s="55">
        <v>-0.1268</v>
      </c>
      <c r="XC51" s="55">
        <v>-0.1125</v>
      </c>
      <c r="XD51" s="55">
        <v>-8.6699999999999999E-2</v>
      </c>
      <c r="XE51" s="55">
        <v>-8.2400000000000001E-2</v>
      </c>
      <c r="XF51" s="55">
        <v>-2.0500000000000001E-2</v>
      </c>
      <c r="XG51" s="55">
        <v>-0.1103</v>
      </c>
      <c r="XH51" s="55">
        <v>-0.2407</v>
      </c>
      <c r="XI51" s="55">
        <v>1.04E-2</v>
      </c>
      <c r="XJ51" s="55">
        <v>-1.18E-2</v>
      </c>
      <c r="XK51" s="55">
        <v>0.1019</v>
      </c>
      <c r="XL51" s="55">
        <v>2.1299999999999999E-2</v>
      </c>
      <c r="XM51" s="55">
        <v>-3.9899999999999998E-2</v>
      </c>
      <c r="XN51" s="55">
        <v>-0.1128</v>
      </c>
      <c r="XO51" s="55">
        <v>-0.1867</v>
      </c>
      <c r="XP51" s="55">
        <v>-0.1216</v>
      </c>
      <c r="XQ51" s="55">
        <v>-8.2500000000000004E-2</v>
      </c>
      <c r="XR51" s="55">
        <v>-1.4200000000000001E-2</v>
      </c>
      <c r="XS51" s="55">
        <v>-4.65E-2</v>
      </c>
      <c r="XT51" s="55">
        <v>3.4599999999999999E-2</v>
      </c>
      <c r="XU51" s="55">
        <v>-6.0100000000000001E-2</v>
      </c>
      <c r="XV51" s="55">
        <v>-5.6300000000000003E-2</v>
      </c>
      <c r="XW51" s="55">
        <v>-1.7399999999999999E-2</v>
      </c>
      <c r="XX51" s="55">
        <v>8.5000000000000006E-3</v>
      </c>
      <c r="XY51" s="55">
        <v>-0.47149999999999997</v>
      </c>
      <c r="XZ51" s="55">
        <v>-8.0100000000000005E-2</v>
      </c>
      <c r="YA51" s="55">
        <v>1.8599999999999998E-2</v>
      </c>
      <c r="YB51" s="55">
        <v>-5.6300000000000003E-2</v>
      </c>
      <c r="YC51" s="55">
        <v>-0.21929999999999999</v>
      </c>
      <c r="YD51" s="55">
        <v>-0.1135</v>
      </c>
      <c r="YE51" s="55">
        <v>-0.16389999999999999</v>
      </c>
      <c r="YF51" s="55">
        <v>-0.1328</v>
      </c>
      <c r="YG51" s="55">
        <v>-9.06E-2</v>
      </c>
      <c r="YH51" s="55">
        <v>5.8299999999999998E-2</v>
      </c>
      <c r="YI51" s="55">
        <v>-8.6599999999999996E-2</v>
      </c>
      <c r="YJ51" s="55">
        <v>-0.25019999999999998</v>
      </c>
      <c r="YK51" s="55">
        <v>-0.2291</v>
      </c>
    </row>
    <row r="52" spans="1:661" x14ac:dyDescent="0.35">
      <c r="A52" s="66" t="s">
        <v>26</v>
      </c>
      <c r="B52" s="66" t="s">
        <v>59</v>
      </c>
      <c r="C52" s="54">
        <v>0.51</v>
      </c>
      <c r="D52" s="54">
        <v>0.13</v>
      </c>
      <c r="E52" s="54">
        <v>-0.04</v>
      </c>
      <c r="F52" s="54">
        <v>0.04</v>
      </c>
      <c r="G52" s="54">
        <v>-0.02</v>
      </c>
      <c r="H52" s="54">
        <v>-0.08</v>
      </c>
      <c r="I52" s="54">
        <v>-0.05</v>
      </c>
      <c r="J52" s="54">
        <v>0.03</v>
      </c>
      <c r="K52" s="54">
        <v>0.4</v>
      </c>
      <c r="L52" s="54">
        <v>0.01</v>
      </c>
      <c r="M52" s="54">
        <v>0.02</v>
      </c>
      <c r="N52" s="54">
        <v>0.08</v>
      </c>
      <c r="O52" s="54">
        <v>0.4</v>
      </c>
      <c r="P52" s="54">
        <v>-0.12</v>
      </c>
      <c r="Q52" s="54">
        <v>0.05</v>
      </c>
      <c r="R52" s="54">
        <v>0</v>
      </c>
      <c r="S52" s="54">
        <v>0.03</v>
      </c>
      <c r="T52" s="54">
        <v>0.02</v>
      </c>
      <c r="U52" s="54">
        <v>0</v>
      </c>
      <c r="V52" s="54">
        <v>-0.1</v>
      </c>
      <c r="W52" s="54">
        <v>0</v>
      </c>
      <c r="X52" s="54">
        <v>-0.04</v>
      </c>
      <c r="Y52" s="54">
        <v>-7.0000000000000007E-2</v>
      </c>
      <c r="Z52" s="54">
        <v>0.01</v>
      </c>
      <c r="AA52" s="54">
        <v>-0.2</v>
      </c>
      <c r="AB52" s="54">
        <v>-0.28999999999999998</v>
      </c>
      <c r="AC52" s="54">
        <v>-0.31</v>
      </c>
      <c r="AD52" s="54">
        <v>-0.53</v>
      </c>
      <c r="AE52" s="54">
        <v>-0.83</v>
      </c>
      <c r="AF52" s="54">
        <v>-0.7</v>
      </c>
      <c r="AG52" s="55">
        <v>-0.99280000000000002</v>
      </c>
      <c r="AH52" s="55">
        <v>-0.9929</v>
      </c>
      <c r="AI52" s="55">
        <v>-0.99309999999999998</v>
      </c>
      <c r="AJ52" s="54">
        <v>-1</v>
      </c>
      <c r="AK52" s="54">
        <v>-1</v>
      </c>
      <c r="AL52" s="55">
        <v>-0.999</v>
      </c>
      <c r="AM52" s="54">
        <v>-1</v>
      </c>
      <c r="AN52" s="54">
        <v>-1</v>
      </c>
      <c r="AO52" s="54">
        <v>-1</v>
      </c>
      <c r="AP52" s="54">
        <v>-1</v>
      </c>
      <c r="AQ52" s="54">
        <v>-1</v>
      </c>
      <c r="AR52" s="54">
        <v>-1</v>
      </c>
      <c r="AS52" s="54">
        <v>-1</v>
      </c>
      <c r="AT52" s="54">
        <v>-1</v>
      </c>
      <c r="AU52" s="54">
        <v>-1</v>
      </c>
      <c r="AV52" s="54">
        <v>-1</v>
      </c>
      <c r="AW52" s="54">
        <v>-1</v>
      </c>
      <c r="AX52" s="54">
        <v>-1</v>
      </c>
      <c r="AY52" s="54">
        <v>-1</v>
      </c>
      <c r="AZ52" s="54">
        <v>-1</v>
      </c>
      <c r="BA52" s="54">
        <v>-1</v>
      </c>
      <c r="BB52" s="54">
        <v>-1</v>
      </c>
      <c r="BC52" s="54">
        <v>-1</v>
      </c>
      <c r="BD52" s="54">
        <v>-1</v>
      </c>
      <c r="BE52" s="54">
        <v>-1</v>
      </c>
      <c r="BF52" s="54">
        <v>-1</v>
      </c>
      <c r="BG52" s="54">
        <v>-1</v>
      </c>
      <c r="BH52" s="54">
        <v>-1</v>
      </c>
      <c r="BI52" s="54">
        <v>-1</v>
      </c>
      <c r="BJ52" s="54">
        <v>-1</v>
      </c>
      <c r="BK52" s="54">
        <v>-1</v>
      </c>
      <c r="BL52" s="54">
        <v>-1</v>
      </c>
      <c r="BM52" s="54">
        <v>-1</v>
      </c>
      <c r="BN52" s="54">
        <v>-1</v>
      </c>
      <c r="BO52" s="54">
        <v>-1</v>
      </c>
      <c r="BP52" s="54">
        <v>-1</v>
      </c>
      <c r="BQ52" s="54">
        <v>-1</v>
      </c>
      <c r="BR52" s="54">
        <v>-1</v>
      </c>
      <c r="BS52" s="54">
        <v>-1</v>
      </c>
      <c r="BT52" s="54">
        <v>-1</v>
      </c>
      <c r="BU52" s="54">
        <v>-1</v>
      </c>
      <c r="BV52" s="54">
        <v>-1</v>
      </c>
      <c r="BW52" s="54">
        <v>-1</v>
      </c>
      <c r="BX52" s="55">
        <v>-0.90790000000000004</v>
      </c>
      <c r="BY52" s="55">
        <v>-0.91220000000000001</v>
      </c>
      <c r="BZ52" s="55">
        <v>-0.91090000000000004</v>
      </c>
      <c r="CA52" s="55">
        <v>-0.92849999999999999</v>
      </c>
      <c r="CB52" s="55">
        <v>-0.92769999999999997</v>
      </c>
      <c r="CC52" s="55">
        <v>-0.88319999999999999</v>
      </c>
      <c r="CD52" s="55">
        <v>-0.8679</v>
      </c>
      <c r="CE52" s="55">
        <v>-0.8286</v>
      </c>
      <c r="CF52" s="55">
        <v>-0.82540000000000002</v>
      </c>
      <c r="CG52" s="55">
        <v>-0.81859999999999999</v>
      </c>
      <c r="CH52" s="55">
        <v>-0.85040000000000004</v>
      </c>
      <c r="CI52" s="55">
        <v>-0.85289999999999999</v>
      </c>
      <c r="CJ52" s="55">
        <v>-0.79149999999999998</v>
      </c>
      <c r="CK52" s="55">
        <v>-0.76419999999999999</v>
      </c>
      <c r="CL52" s="55">
        <v>-0.72860000000000003</v>
      </c>
      <c r="CM52" s="55">
        <v>-0.64990000000000003</v>
      </c>
      <c r="CN52" s="55">
        <v>-0.73399999999999999</v>
      </c>
      <c r="CO52" s="55">
        <v>-0.2918</v>
      </c>
      <c r="CP52" s="55">
        <v>-0.75649999999999995</v>
      </c>
      <c r="CQ52" s="55">
        <v>-0.60619999999999996</v>
      </c>
      <c r="CR52" s="55">
        <v>-0.70079999999999998</v>
      </c>
      <c r="CS52" s="55">
        <v>-0.58819999999999995</v>
      </c>
      <c r="CT52" s="55">
        <v>-0.65180000000000005</v>
      </c>
      <c r="CU52" s="55">
        <v>-0.60160000000000002</v>
      </c>
      <c r="CV52" s="55">
        <v>-0.69010000000000005</v>
      </c>
      <c r="CW52" s="55">
        <v>-0.57210000000000005</v>
      </c>
      <c r="CX52" s="55">
        <v>-0.5827</v>
      </c>
      <c r="CY52" s="55">
        <v>-0.59730000000000005</v>
      </c>
      <c r="CZ52" s="55">
        <v>-0.48130000000000001</v>
      </c>
      <c r="DA52" s="55">
        <v>-0.54990000000000006</v>
      </c>
      <c r="DB52" s="55">
        <v>-0.52739999999999998</v>
      </c>
      <c r="DC52" s="55">
        <v>-0.54590000000000005</v>
      </c>
      <c r="DD52" s="55">
        <v>-0.54159999999999997</v>
      </c>
      <c r="DE52" s="55">
        <v>-0.40450000000000003</v>
      </c>
      <c r="DF52" s="55">
        <v>-0.40429999999999999</v>
      </c>
      <c r="DG52" s="55">
        <v>-0.34520000000000001</v>
      </c>
      <c r="DH52" s="55">
        <v>-0.31530000000000002</v>
      </c>
      <c r="DI52" s="55">
        <v>-0.30580000000000002</v>
      </c>
      <c r="DJ52" s="55">
        <v>-0.39529999999999998</v>
      </c>
      <c r="DK52" s="55">
        <v>-0.33100000000000002</v>
      </c>
      <c r="DL52" s="55">
        <v>-0.19139999999999999</v>
      </c>
      <c r="DM52" s="55">
        <v>-0.1903</v>
      </c>
      <c r="DN52" s="55">
        <v>-0.2344</v>
      </c>
      <c r="DO52" s="55">
        <v>-0.23549999999999999</v>
      </c>
      <c r="DP52" s="55">
        <v>-0.61909999999999998</v>
      </c>
      <c r="DQ52" s="55">
        <v>-0.45710000000000001</v>
      </c>
      <c r="DR52" s="55">
        <v>-0.34570000000000001</v>
      </c>
      <c r="DS52" s="55">
        <v>-0.29370000000000002</v>
      </c>
      <c r="DT52" s="55">
        <v>-0.35670000000000002</v>
      </c>
      <c r="DU52" s="55">
        <v>-0.26269999999999999</v>
      </c>
      <c r="DV52" s="55">
        <v>-0.27160000000000001</v>
      </c>
      <c r="DW52" s="55">
        <v>6.0299999999999999E-2</v>
      </c>
      <c r="DX52" s="55">
        <v>-0.3523</v>
      </c>
      <c r="DY52" s="55">
        <v>-0.37440000000000001</v>
      </c>
      <c r="DZ52" s="55">
        <v>-0.34189999999999998</v>
      </c>
      <c r="EA52" s="55">
        <v>-0.3155</v>
      </c>
      <c r="EB52" s="55">
        <v>-0.29749999999999999</v>
      </c>
      <c r="EC52" s="55">
        <v>-0.3327</v>
      </c>
      <c r="ED52" s="55">
        <v>-0.3377</v>
      </c>
      <c r="EE52" s="55">
        <v>-0.49919999999999998</v>
      </c>
      <c r="EF52" s="55">
        <v>-0.3513</v>
      </c>
      <c r="EG52" s="55">
        <v>-0.33989999999999998</v>
      </c>
      <c r="EH52" s="55">
        <v>0.4199</v>
      </c>
      <c r="EI52" s="55">
        <v>-0.30659999999999998</v>
      </c>
      <c r="EJ52" s="55">
        <v>-0.80189999999999995</v>
      </c>
      <c r="EK52" s="55">
        <v>-0.46410000000000001</v>
      </c>
      <c r="EL52" s="55">
        <v>-0.4904</v>
      </c>
      <c r="EM52" s="55">
        <v>-0.42720000000000002</v>
      </c>
      <c r="EN52" s="55">
        <v>-0.39090000000000003</v>
      </c>
      <c r="EO52" s="55">
        <v>-0.4708</v>
      </c>
      <c r="EP52" s="55">
        <v>-0.41470000000000001</v>
      </c>
      <c r="EQ52" s="55">
        <v>-0.41639999999999999</v>
      </c>
      <c r="ER52" s="55">
        <v>-0.42930000000000001</v>
      </c>
      <c r="ES52" s="55">
        <v>-0.63739999999999997</v>
      </c>
      <c r="ET52" s="55">
        <v>-0.50090000000000001</v>
      </c>
      <c r="EU52" s="55">
        <v>-0.44650000000000001</v>
      </c>
      <c r="EV52" s="55">
        <v>-0.45889999999999997</v>
      </c>
      <c r="EW52" s="55">
        <v>-0.3589</v>
      </c>
      <c r="EX52" s="55">
        <v>-0.40400000000000003</v>
      </c>
      <c r="EY52" s="55">
        <v>-0.44529999999999997</v>
      </c>
      <c r="EZ52" s="55">
        <v>-0.50980000000000003</v>
      </c>
      <c r="FA52" s="55">
        <v>-0.4657</v>
      </c>
      <c r="FB52" s="55">
        <v>-0.37940000000000002</v>
      </c>
      <c r="FC52" s="55">
        <v>-0.3992</v>
      </c>
      <c r="FD52" s="55">
        <v>-0.31709999999999999</v>
      </c>
      <c r="FE52" s="55">
        <v>-0.37280000000000002</v>
      </c>
      <c r="FF52" s="55">
        <v>-0.44219999999999998</v>
      </c>
      <c r="FG52" s="55">
        <v>-0.59289999999999998</v>
      </c>
      <c r="FH52" s="55">
        <v>-0.45319999999999999</v>
      </c>
      <c r="FI52" s="55">
        <v>-0.4078</v>
      </c>
      <c r="FJ52" s="55">
        <v>-0.39760000000000001</v>
      </c>
      <c r="FK52" s="55">
        <v>-0.24460000000000001</v>
      </c>
      <c r="FL52" s="55">
        <v>-0.27179999999999999</v>
      </c>
      <c r="FM52" s="55">
        <v>-0.3332</v>
      </c>
      <c r="FN52" s="55">
        <v>-0.50790000000000002</v>
      </c>
      <c r="FO52" s="55">
        <v>-0.40639999999999998</v>
      </c>
      <c r="FP52" s="55">
        <v>-0.3957</v>
      </c>
      <c r="FQ52" s="55">
        <v>-0.29659999999999997</v>
      </c>
      <c r="FR52" s="55">
        <v>-0.2681</v>
      </c>
      <c r="FS52" s="55">
        <v>-0.29470000000000002</v>
      </c>
      <c r="FT52" s="55">
        <v>-0.3826</v>
      </c>
      <c r="FU52" s="55">
        <v>-0.47570000000000001</v>
      </c>
      <c r="FV52" s="55">
        <v>-0.3674</v>
      </c>
      <c r="FW52" s="55">
        <v>-0.36509999999999998</v>
      </c>
      <c r="FX52" s="55">
        <v>-0.26590000000000003</v>
      </c>
      <c r="FY52" s="55">
        <v>-0.23369999999999999</v>
      </c>
      <c r="FZ52" s="55">
        <v>-0.25119999999999998</v>
      </c>
      <c r="GA52" s="55">
        <v>-0.33610000000000001</v>
      </c>
      <c r="GB52" s="55">
        <v>-0.40089999999999998</v>
      </c>
      <c r="GC52" s="55">
        <v>-0.3599</v>
      </c>
      <c r="GD52" s="55">
        <v>-0.37019999999999997</v>
      </c>
      <c r="GE52" s="55">
        <v>-0.28699999999999998</v>
      </c>
      <c r="GF52" s="55">
        <v>-0.25590000000000002</v>
      </c>
      <c r="GG52" s="55">
        <v>-0.28110000000000002</v>
      </c>
      <c r="GH52" s="55">
        <v>-0.36180000000000001</v>
      </c>
      <c r="GI52" s="55">
        <v>-0.4541</v>
      </c>
      <c r="GJ52" s="55">
        <v>-0.41589999999999999</v>
      </c>
      <c r="GK52" s="55">
        <v>-0.36420000000000002</v>
      </c>
      <c r="GL52" s="55">
        <v>-0.25369999999999998</v>
      </c>
      <c r="GM52" s="55">
        <v>-0.16439999999999999</v>
      </c>
      <c r="GN52" s="55">
        <v>-0.29049999999999998</v>
      </c>
      <c r="GO52" s="55">
        <v>-0.40679999999999999</v>
      </c>
      <c r="GP52" s="55">
        <v>-0.53979999999999995</v>
      </c>
      <c r="GQ52" s="55">
        <v>-0.15709999999999999</v>
      </c>
      <c r="GR52" s="55">
        <v>-0.22470000000000001</v>
      </c>
      <c r="GS52" s="55">
        <v>-0.24929999999999999</v>
      </c>
      <c r="GT52" s="55">
        <v>-0.2319</v>
      </c>
      <c r="GU52" s="55">
        <v>-1.5900000000000001E-2</v>
      </c>
      <c r="GV52" s="55">
        <v>-3.3700000000000001E-2</v>
      </c>
      <c r="GW52" s="55">
        <v>-0.52569999999999995</v>
      </c>
      <c r="GX52" s="55">
        <v>-0.4496</v>
      </c>
      <c r="GY52" s="55">
        <v>-0.4501</v>
      </c>
      <c r="GZ52" s="55">
        <v>-0.3105</v>
      </c>
      <c r="HA52" s="55">
        <v>-0.17680000000000001</v>
      </c>
      <c r="HB52" s="55">
        <v>-9.7699999999999995E-2</v>
      </c>
      <c r="HC52" s="55">
        <v>-0.30480000000000002</v>
      </c>
      <c r="HD52" s="55">
        <v>-0.4194</v>
      </c>
      <c r="HE52" s="55">
        <v>-0.30599999999999999</v>
      </c>
      <c r="HF52" s="55">
        <v>-0.32619999999999999</v>
      </c>
      <c r="HG52" s="55">
        <v>-0.2712</v>
      </c>
      <c r="HH52" s="55">
        <v>-0.1017</v>
      </c>
      <c r="HI52" s="55">
        <v>-2.93E-2</v>
      </c>
      <c r="HJ52" s="55">
        <v>-0.2364</v>
      </c>
      <c r="HK52" s="55">
        <v>-0.39960000000000001</v>
      </c>
      <c r="HL52" s="55">
        <v>-0.4551</v>
      </c>
      <c r="HM52" s="55">
        <v>-0.41739999999999999</v>
      </c>
      <c r="HN52" s="55">
        <v>-0.25879999999999997</v>
      </c>
      <c r="HO52" s="55">
        <v>-0.22550000000000001</v>
      </c>
      <c r="HP52" s="55">
        <v>-0.14680000000000001</v>
      </c>
      <c r="HQ52" s="55">
        <v>-0.42380000000000001</v>
      </c>
      <c r="HR52" s="55">
        <v>-0.32619999999999999</v>
      </c>
      <c r="HS52" s="55">
        <v>-0.2535</v>
      </c>
      <c r="HT52" s="55">
        <v>-0.23039999999999999</v>
      </c>
      <c r="HU52" s="55">
        <v>-0.1699</v>
      </c>
      <c r="HV52" s="55">
        <v>-0.1226</v>
      </c>
      <c r="HW52" s="55">
        <v>-9.5899999999999999E-2</v>
      </c>
      <c r="HX52" s="55">
        <v>-6.6100000000000006E-2</v>
      </c>
      <c r="HY52" s="55">
        <v>-0.2661</v>
      </c>
      <c r="HZ52" s="55">
        <v>-0.2175</v>
      </c>
      <c r="IA52" s="55">
        <v>-0.217</v>
      </c>
      <c r="IB52" s="55">
        <v>-0.19989999999999999</v>
      </c>
      <c r="IC52" s="55">
        <v>-8.8599999999999998E-2</v>
      </c>
      <c r="ID52" s="55">
        <v>1.0200000000000001E-2</v>
      </c>
      <c r="IE52" s="55">
        <v>-0.18529999999999999</v>
      </c>
      <c r="IF52" s="55">
        <v>-0.33460000000000001</v>
      </c>
      <c r="IG52" s="55">
        <v>-0.2215</v>
      </c>
      <c r="IH52" s="55">
        <v>-0.20430000000000001</v>
      </c>
      <c r="II52" s="55">
        <v>-0.2213</v>
      </c>
      <c r="IJ52" s="55">
        <v>-0.18140000000000001</v>
      </c>
      <c r="IK52" s="55">
        <v>-5.3E-3</v>
      </c>
      <c r="IL52" s="55">
        <v>-0.32340000000000002</v>
      </c>
      <c r="IM52" s="55">
        <v>-0.38229999999999997</v>
      </c>
      <c r="IN52" s="55">
        <v>-0.31040000000000001</v>
      </c>
      <c r="IO52" s="55">
        <v>-0.28539999999999999</v>
      </c>
      <c r="IP52" s="55">
        <v>-0.20480000000000001</v>
      </c>
      <c r="IQ52" s="55">
        <v>-0.1051</v>
      </c>
      <c r="IR52" s="55">
        <v>-0.1145</v>
      </c>
      <c r="IS52" s="55">
        <v>-0.31069999999999998</v>
      </c>
      <c r="IT52" s="55">
        <v>-0.72199999999999998</v>
      </c>
      <c r="IU52" s="55">
        <v>-0.67049999999999998</v>
      </c>
      <c r="IV52" s="55">
        <v>-0.36549999999999999</v>
      </c>
      <c r="IW52" s="55">
        <v>-1.1900000000000001E-2</v>
      </c>
      <c r="IX52" s="55">
        <v>-0.1431</v>
      </c>
      <c r="IY52" s="55">
        <v>-0.46400000000000002</v>
      </c>
      <c r="IZ52" s="55">
        <v>-0.28739999999999999</v>
      </c>
      <c r="JA52" s="55">
        <v>-0.40939999999999999</v>
      </c>
      <c r="JB52" s="55">
        <v>-0.4078</v>
      </c>
      <c r="JC52" s="55">
        <v>-0.2475</v>
      </c>
      <c r="JD52" s="55">
        <v>-0.24859999999999999</v>
      </c>
      <c r="JE52" s="55">
        <v>-0.22819999999999999</v>
      </c>
      <c r="JF52" s="55">
        <v>-0.12620000000000001</v>
      </c>
      <c r="JG52" s="55">
        <v>-0.41899999999999998</v>
      </c>
      <c r="JH52" s="55">
        <v>-0.32879999999999998</v>
      </c>
      <c r="JI52" s="55">
        <v>-0.32650000000000001</v>
      </c>
      <c r="JJ52" s="55">
        <v>-0.22550000000000001</v>
      </c>
      <c r="JK52" s="55">
        <v>-0.36109999999999998</v>
      </c>
      <c r="JL52" s="55">
        <v>-0.24349999999999999</v>
      </c>
      <c r="JM52" s="55">
        <v>-0.16889999999999999</v>
      </c>
      <c r="JN52" s="55">
        <v>-0.38379999999999997</v>
      </c>
      <c r="JO52" s="55">
        <v>-0.48559999999999998</v>
      </c>
      <c r="JP52" s="55">
        <v>-0.41360000000000002</v>
      </c>
      <c r="JQ52" s="55">
        <v>-0.35420000000000001</v>
      </c>
      <c r="JR52" s="55">
        <v>-0.37280000000000002</v>
      </c>
      <c r="JS52" s="55">
        <v>-0.32200000000000001</v>
      </c>
      <c r="JT52" s="55">
        <v>-0.38690000000000002</v>
      </c>
      <c r="JU52" s="55">
        <v>-0.45750000000000002</v>
      </c>
      <c r="JV52" s="55">
        <v>-0.55220000000000002</v>
      </c>
      <c r="JW52" s="55">
        <v>-0.45350000000000001</v>
      </c>
      <c r="JX52" s="55">
        <v>-0.43219999999999997</v>
      </c>
      <c r="JY52" s="55">
        <v>-0.65780000000000005</v>
      </c>
      <c r="JZ52" s="55">
        <v>-0.38640000000000002</v>
      </c>
      <c r="KA52" s="55">
        <v>-0.18099999999999999</v>
      </c>
      <c r="KB52" s="55">
        <v>-0.48980000000000001</v>
      </c>
      <c r="KC52" s="55">
        <v>-0.58709999999999996</v>
      </c>
      <c r="KD52" s="55">
        <v>-0.54530000000000001</v>
      </c>
      <c r="KE52" s="55">
        <v>-0.56179999999999997</v>
      </c>
      <c r="KF52" s="55">
        <v>-0.50670000000000004</v>
      </c>
      <c r="KG52" s="55">
        <v>-0.3216</v>
      </c>
      <c r="KH52" s="55">
        <v>-0.34229999999999999</v>
      </c>
      <c r="KI52" s="55">
        <v>-0.45710000000000001</v>
      </c>
      <c r="KJ52" s="55">
        <v>-0.53269999999999995</v>
      </c>
      <c r="KK52" s="55">
        <v>-0.51459999999999995</v>
      </c>
      <c r="KL52" s="55">
        <v>-0.48709999999999998</v>
      </c>
      <c r="KM52" s="55">
        <v>-0.50549999999999995</v>
      </c>
      <c r="KN52" s="54">
        <v>-0.43</v>
      </c>
      <c r="KO52" s="55">
        <v>-0.33529999999999999</v>
      </c>
      <c r="KP52" s="54">
        <v>-0.7</v>
      </c>
      <c r="KQ52" s="55">
        <v>-0.64129999999999998</v>
      </c>
      <c r="KR52" s="55">
        <v>-0.67290000000000005</v>
      </c>
      <c r="KS52" s="55">
        <v>-0.49280000000000002</v>
      </c>
      <c r="KT52" s="55">
        <v>-0.4335</v>
      </c>
      <c r="KU52" s="55">
        <v>-0.33600000000000002</v>
      </c>
      <c r="KV52" s="55">
        <v>-0.29780000000000001</v>
      </c>
      <c r="KW52" s="55">
        <v>-0.4405</v>
      </c>
      <c r="KX52" s="55">
        <v>-0.50019999999999998</v>
      </c>
      <c r="KY52" s="55">
        <v>-0.35780000000000001</v>
      </c>
      <c r="KZ52" s="55">
        <v>2.0221</v>
      </c>
      <c r="LA52" s="55">
        <v>-0.25740000000000002</v>
      </c>
      <c r="LB52" s="55">
        <v>-0.88100000000000001</v>
      </c>
      <c r="LC52" s="55">
        <v>-4.82E-2</v>
      </c>
      <c r="LD52" s="55">
        <v>-0.39660000000000001</v>
      </c>
      <c r="LE52" s="55">
        <v>-0.42320000000000002</v>
      </c>
      <c r="LF52" s="55">
        <v>-0.71530000000000005</v>
      </c>
      <c r="LG52" s="55">
        <v>0.2248</v>
      </c>
      <c r="LH52" s="55">
        <v>0.78549999999999998</v>
      </c>
      <c r="LI52" s="55">
        <v>-0.69359999999999999</v>
      </c>
      <c r="LJ52" s="55">
        <v>-0.25719999999999998</v>
      </c>
      <c r="LK52" s="55">
        <v>-0.28810000000000002</v>
      </c>
      <c r="LL52" s="55">
        <v>-0.31919999999999998</v>
      </c>
      <c r="LM52" s="55">
        <v>-0.34770000000000001</v>
      </c>
      <c r="LN52" s="55">
        <v>-0.38500000000000001</v>
      </c>
      <c r="LO52" s="55">
        <v>-0.41460000000000002</v>
      </c>
      <c r="LP52" s="55">
        <v>-0.1827</v>
      </c>
      <c r="LQ52" s="55">
        <v>-8.9200000000000002E-2</v>
      </c>
      <c r="LR52" s="55">
        <v>-0.38219999999999998</v>
      </c>
      <c r="LS52" s="55">
        <v>-0.35049999999999998</v>
      </c>
      <c r="LT52" s="55">
        <v>-0.41149999999999998</v>
      </c>
      <c r="LU52" s="55">
        <v>-0.35110000000000002</v>
      </c>
      <c r="LV52" s="55">
        <v>-0.30640000000000001</v>
      </c>
      <c r="LW52" s="55">
        <v>-0.26350000000000001</v>
      </c>
      <c r="LX52" s="55">
        <v>-0.25979999999999998</v>
      </c>
      <c r="LY52" s="55">
        <v>-0.29859999999999998</v>
      </c>
      <c r="LZ52" s="55">
        <v>-0.432</v>
      </c>
      <c r="MA52" s="55">
        <v>-0.40250000000000002</v>
      </c>
      <c r="MB52" s="55">
        <v>-0.35539999999999999</v>
      </c>
      <c r="MC52" s="55">
        <v>-0.34639999999999999</v>
      </c>
      <c r="MD52" s="55">
        <v>-0.2321</v>
      </c>
      <c r="ME52" s="55">
        <v>-0.20649999999999999</v>
      </c>
      <c r="MF52" s="55">
        <v>-0.40300000000000002</v>
      </c>
      <c r="MG52" s="54">
        <v>-0.5</v>
      </c>
      <c r="MH52" s="55">
        <v>-0.28499999999999998</v>
      </c>
      <c r="MI52" s="55">
        <v>-0.42530000000000001</v>
      </c>
      <c r="MJ52" s="55">
        <v>-0.31390000000000001</v>
      </c>
      <c r="MK52" s="55">
        <v>-0.20949999999999999</v>
      </c>
      <c r="ML52" s="55">
        <v>-0.1522</v>
      </c>
      <c r="MM52" s="55">
        <v>0.1731</v>
      </c>
      <c r="MN52" s="55">
        <v>-0.36159999999999998</v>
      </c>
      <c r="MO52" s="55">
        <v>-0.18590000000000001</v>
      </c>
      <c r="MP52" s="55">
        <v>0.2145</v>
      </c>
      <c r="MQ52" s="55">
        <v>-0.29110000000000003</v>
      </c>
      <c r="MR52" s="55">
        <v>-0.24679999999999999</v>
      </c>
      <c r="MS52" s="55">
        <v>-0.25059999999999999</v>
      </c>
      <c r="MT52" s="55">
        <v>-0.63339999999999996</v>
      </c>
      <c r="MU52" s="55">
        <v>-0.72609999999999997</v>
      </c>
      <c r="MV52" s="55">
        <v>-0.57410000000000005</v>
      </c>
      <c r="MW52" s="55">
        <v>-0.73060000000000003</v>
      </c>
      <c r="MX52" s="55">
        <v>-0.63229999999999997</v>
      </c>
      <c r="MY52" s="55">
        <v>-0.58979999999999999</v>
      </c>
      <c r="MZ52" s="55">
        <v>-0.36820000000000003</v>
      </c>
      <c r="NA52" s="55">
        <v>-0.72919999999999996</v>
      </c>
      <c r="NB52" s="55">
        <v>-0.88039999999999996</v>
      </c>
      <c r="NC52" s="55">
        <v>-0.90490000000000004</v>
      </c>
      <c r="ND52" s="55">
        <v>-0.83340000000000003</v>
      </c>
      <c r="NE52" s="55">
        <v>-0.58460000000000001</v>
      </c>
      <c r="NF52" s="55">
        <v>-0.31059999999999999</v>
      </c>
      <c r="NG52" s="55">
        <v>-0.12659999999999999</v>
      </c>
      <c r="NH52" s="55">
        <v>-0.18210000000000001</v>
      </c>
      <c r="NI52" s="55">
        <v>-0.29959999999999998</v>
      </c>
      <c r="NJ52" s="55">
        <v>-0.16089999999999999</v>
      </c>
      <c r="NK52" s="54">
        <v>-0.28000000000000003</v>
      </c>
      <c r="NL52" s="55">
        <v>-0.17519999999999999</v>
      </c>
      <c r="NM52" s="54">
        <v>-0.12</v>
      </c>
      <c r="NN52" s="55">
        <v>-7.1300000000000002E-2</v>
      </c>
      <c r="NO52" s="55">
        <v>-0.2097</v>
      </c>
      <c r="NP52" s="55">
        <v>-0.22270000000000001</v>
      </c>
      <c r="NQ52" s="55">
        <v>-0.20619999999999999</v>
      </c>
      <c r="NR52" s="55">
        <v>-5.2999999999999999E-2</v>
      </c>
      <c r="NS52" s="55">
        <v>-7.7200000000000005E-2</v>
      </c>
      <c r="NT52" s="55">
        <v>3.5200000000000002E-2</v>
      </c>
      <c r="NU52" s="55">
        <v>0.11260000000000001</v>
      </c>
      <c r="NV52" s="55">
        <v>4.9599999999999998E-2</v>
      </c>
      <c r="NW52" s="55">
        <v>-0.17979999999999999</v>
      </c>
      <c r="NX52" s="55">
        <v>5.33E-2</v>
      </c>
      <c r="NY52" s="55">
        <v>-8.0999999999999996E-3</v>
      </c>
      <c r="NZ52" s="55">
        <v>2.5100000000000001E-2</v>
      </c>
      <c r="OA52" s="55">
        <v>4.6699999999999998E-2</v>
      </c>
      <c r="OB52" s="55">
        <v>0.23089999999999999</v>
      </c>
      <c r="OC52" s="55">
        <v>0.12959999999999999</v>
      </c>
      <c r="OD52" s="55">
        <v>-3.1399999999999997E-2</v>
      </c>
      <c r="OE52" s="55">
        <v>0.22500000000000001</v>
      </c>
      <c r="OF52" s="55">
        <v>0.182</v>
      </c>
      <c r="OG52" s="55">
        <v>0.23810000000000001</v>
      </c>
      <c r="OH52" s="55">
        <v>0.35260000000000002</v>
      </c>
      <c r="OI52" s="55">
        <v>0.308</v>
      </c>
      <c r="OJ52" s="55">
        <v>9.1499999999999998E-2</v>
      </c>
      <c r="OK52" s="55">
        <v>0.1113</v>
      </c>
      <c r="OL52" s="55">
        <v>4.87E-2</v>
      </c>
      <c r="OM52" s="55">
        <v>-4.2999999999999997E-2</v>
      </c>
      <c r="ON52" s="54">
        <v>0.2</v>
      </c>
      <c r="OO52" s="55">
        <v>0.2394</v>
      </c>
      <c r="OP52" s="55">
        <v>0.22309999999999999</v>
      </c>
      <c r="OQ52" s="55">
        <v>0.10680000000000001</v>
      </c>
      <c r="OR52" s="55">
        <v>-9.9000000000000008E-3</v>
      </c>
      <c r="OS52" s="55">
        <v>9.1399999999999995E-2</v>
      </c>
      <c r="OT52" s="55">
        <v>0.1159</v>
      </c>
      <c r="OU52" s="54">
        <v>7.0000000000000007E-2</v>
      </c>
      <c r="OV52" s="55">
        <v>0.1318</v>
      </c>
      <c r="OW52" s="55">
        <v>0.16400000000000001</v>
      </c>
      <c r="OX52" s="55">
        <v>0.21890000000000001</v>
      </c>
      <c r="OY52" s="55">
        <v>-4.3200000000000002E-2</v>
      </c>
      <c r="OZ52" s="55">
        <v>6.1999999999999998E-3</v>
      </c>
      <c r="PA52" s="55">
        <v>0.1883</v>
      </c>
      <c r="PB52" s="55">
        <v>0.10780000000000001</v>
      </c>
      <c r="PC52" s="55">
        <v>0.16700000000000001</v>
      </c>
      <c r="PD52" s="55">
        <v>0.3836</v>
      </c>
      <c r="PE52" s="55">
        <v>0.16969999999999999</v>
      </c>
      <c r="PF52" s="55">
        <v>6.7999999999999996E-3</v>
      </c>
      <c r="PG52" s="55">
        <v>0.1147</v>
      </c>
      <c r="PH52" s="55">
        <v>0.11210000000000001</v>
      </c>
      <c r="PI52" s="55">
        <v>3.27E-2</v>
      </c>
      <c r="PJ52" s="55">
        <v>0.11799999999999999</v>
      </c>
      <c r="PK52" s="55">
        <v>-0.31969999999999998</v>
      </c>
      <c r="PL52" s="55">
        <v>-5.5500000000000001E-2</v>
      </c>
      <c r="PM52" s="55">
        <v>0.2306</v>
      </c>
      <c r="PN52" s="55">
        <v>0.1061</v>
      </c>
      <c r="PO52" s="55">
        <v>7.9799999999999996E-2</v>
      </c>
      <c r="PP52" s="55">
        <v>9.7299999999999998E-2</v>
      </c>
      <c r="PQ52" s="55">
        <v>6.4500000000000002E-2</v>
      </c>
      <c r="PR52" s="55">
        <v>0.31769999999999998</v>
      </c>
      <c r="PS52" s="55">
        <v>0.1069</v>
      </c>
      <c r="PT52" s="55">
        <v>5.4999999999999997E-3</v>
      </c>
      <c r="PU52" s="55">
        <v>0.19439999999999999</v>
      </c>
      <c r="PV52" s="55">
        <v>0.1046</v>
      </c>
      <c r="PW52" s="55">
        <v>0.14419999999999999</v>
      </c>
      <c r="PX52" s="55">
        <v>0.29199999999999998</v>
      </c>
      <c r="PY52" s="55">
        <v>8.9599999999999999E-2</v>
      </c>
      <c r="PZ52" s="55">
        <v>0.19159999999999999</v>
      </c>
      <c r="QA52" s="55">
        <v>7.2499999999999995E-2</v>
      </c>
      <c r="QB52" s="55">
        <v>8.0000000000000002E-3</v>
      </c>
      <c r="QC52" s="55">
        <v>0.1268</v>
      </c>
      <c r="QD52" s="55">
        <v>0.18029999999999999</v>
      </c>
      <c r="QE52" s="55">
        <v>0.13969999999999999</v>
      </c>
      <c r="QF52" s="55">
        <v>7.17E-2</v>
      </c>
      <c r="QG52" s="55">
        <v>-0.17050000000000001</v>
      </c>
      <c r="QH52" s="55">
        <v>-3.7000000000000002E-3</v>
      </c>
      <c r="QI52" s="55">
        <v>-0.1021</v>
      </c>
      <c r="QJ52" s="55">
        <v>0.19839999999999999</v>
      </c>
      <c r="QK52" s="55">
        <v>0.29780000000000001</v>
      </c>
      <c r="QL52" s="55">
        <v>0.40720000000000001</v>
      </c>
      <c r="QM52" s="55">
        <v>0.443</v>
      </c>
      <c r="QN52" s="55">
        <v>0.219</v>
      </c>
      <c r="QO52" s="55">
        <v>2.1234999999999999</v>
      </c>
      <c r="QP52" s="55">
        <v>0.13159999999999999</v>
      </c>
      <c r="QQ52" s="55">
        <v>0.34670000000000001</v>
      </c>
      <c r="QR52" s="55">
        <v>7.0199999999999999E-2</v>
      </c>
      <c r="QS52" s="55">
        <v>0.4612</v>
      </c>
      <c r="QT52" s="55">
        <v>0.48249999999999998</v>
      </c>
      <c r="QU52" s="55">
        <v>8.2600000000000007E-2</v>
      </c>
      <c r="QV52" s="55">
        <v>0.57140000000000002</v>
      </c>
      <c r="QW52" s="55">
        <v>0.82220000000000004</v>
      </c>
      <c r="QX52" s="55">
        <v>0.31840000000000002</v>
      </c>
      <c r="QY52" s="55">
        <v>-4.5900000000000003E-2</v>
      </c>
      <c r="QZ52" s="55">
        <v>0.43869999999999998</v>
      </c>
      <c r="RA52" s="55">
        <v>0.26910000000000001</v>
      </c>
      <c r="RB52" s="55">
        <v>0.39219999999999999</v>
      </c>
      <c r="RC52" s="55">
        <v>-0.25330000000000003</v>
      </c>
      <c r="RD52" s="55">
        <v>-4.8800000000000003E-2</v>
      </c>
      <c r="RE52" s="55">
        <v>0.1401</v>
      </c>
      <c r="RF52" s="55">
        <v>0.28570000000000001</v>
      </c>
      <c r="RG52" s="55">
        <v>0.19639999999999999</v>
      </c>
      <c r="RH52" s="55">
        <v>0.30509999999999998</v>
      </c>
      <c r="RI52" s="55">
        <v>0.26619999999999999</v>
      </c>
      <c r="RJ52" s="55">
        <v>0.25430000000000003</v>
      </c>
      <c r="RK52" s="55">
        <v>0.2707</v>
      </c>
      <c r="RL52" s="55">
        <v>0.29649999999999999</v>
      </c>
      <c r="RM52" s="55">
        <v>0.2969</v>
      </c>
      <c r="RN52" s="55">
        <v>0.17780000000000001</v>
      </c>
      <c r="RO52" s="55">
        <v>0.29399999999999998</v>
      </c>
      <c r="RP52" s="55">
        <v>-0.32429999999999998</v>
      </c>
      <c r="RQ52" s="55">
        <v>-1.3899999999999999E-2</v>
      </c>
      <c r="RR52" s="55">
        <v>0.19670000000000001</v>
      </c>
      <c r="RS52" s="55">
        <v>0.18329999999999999</v>
      </c>
      <c r="RT52" s="55">
        <v>0.26319999999999999</v>
      </c>
      <c r="RU52" s="55">
        <v>0.2545</v>
      </c>
      <c r="RV52" s="55">
        <v>0.35849999999999999</v>
      </c>
      <c r="RW52" s="55">
        <v>0.83919999999999995</v>
      </c>
      <c r="RX52" s="55">
        <v>0.221</v>
      </c>
      <c r="RY52" s="55">
        <v>0.1696</v>
      </c>
      <c r="RZ52" s="55">
        <v>0.24079999999999999</v>
      </c>
      <c r="SA52" s="55">
        <v>0.1991</v>
      </c>
      <c r="SB52" s="55">
        <v>0.23669999999999999</v>
      </c>
      <c r="SC52" s="55">
        <v>0.34260000000000002</v>
      </c>
      <c r="SD52" s="55">
        <v>0.34320000000000001</v>
      </c>
      <c r="SE52" s="55">
        <v>0.15670000000000001</v>
      </c>
      <c r="SF52" s="55">
        <v>-0.55989999999999995</v>
      </c>
      <c r="SG52" s="55">
        <v>0.36899999999999999</v>
      </c>
      <c r="SH52" s="55">
        <v>2.5525000000000002</v>
      </c>
      <c r="SI52" s="55">
        <v>0.47270000000000001</v>
      </c>
      <c r="SJ52" s="55">
        <v>0.29720000000000002</v>
      </c>
      <c r="SK52" s="55">
        <v>-0.45800000000000002</v>
      </c>
      <c r="SL52" s="55">
        <v>6.5299999999999997E-2</v>
      </c>
      <c r="SM52" s="55">
        <v>-7.9200000000000007E-2</v>
      </c>
      <c r="SN52" s="55">
        <v>0.1565</v>
      </c>
      <c r="SO52" s="55">
        <v>0.14430000000000001</v>
      </c>
      <c r="SP52" s="55">
        <v>0.1171</v>
      </c>
      <c r="SQ52" s="55">
        <v>0.15579999999999999</v>
      </c>
      <c r="SR52" s="55">
        <v>0.13059999999999999</v>
      </c>
      <c r="SS52" s="55">
        <v>-0.13270000000000001</v>
      </c>
      <c r="ST52" s="55">
        <v>0.249</v>
      </c>
      <c r="SU52" s="55">
        <v>0.158</v>
      </c>
      <c r="SV52" s="55">
        <v>0.27579999999999999</v>
      </c>
      <c r="SW52" s="55">
        <v>0.2223</v>
      </c>
      <c r="SX52" s="55">
        <v>0.2555</v>
      </c>
      <c r="SY52" s="55">
        <v>0.1421</v>
      </c>
      <c r="SZ52" s="55">
        <v>5.5999999999999999E-3</v>
      </c>
      <c r="TA52" s="55">
        <v>0.13719999999999999</v>
      </c>
      <c r="TB52" s="55">
        <v>0.17100000000000001</v>
      </c>
      <c r="TC52" s="55">
        <v>0.17519999999999999</v>
      </c>
      <c r="TD52" s="55">
        <v>0.1658</v>
      </c>
      <c r="TE52" s="55">
        <v>0.20219999999999999</v>
      </c>
      <c r="TF52" s="55">
        <v>0.13489999999999999</v>
      </c>
      <c r="TG52" s="55">
        <v>-1.35E-2</v>
      </c>
      <c r="TH52" s="55">
        <v>0.1532</v>
      </c>
      <c r="TI52" s="55">
        <v>0.1903</v>
      </c>
      <c r="TJ52" s="55">
        <v>0.18740000000000001</v>
      </c>
      <c r="TK52" s="55">
        <v>0.12570000000000001</v>
      </c>
      <c r="TL52" s="55">
        <v>0.1651</v>
      </c>
      <c r="TM52" s="55">
        <v>8.9700000000000002E-2</v>
      </c>
      <c r="TN52" s="55">
        <v>6.8999999999999999E-3</v>
      </c>
      <c r="TO52" s="55">
        <v>-1.7899999999999999E-2</v>
      </c>
      <c r="TP52" s="55">
        <v>4.3799999999999999E-2</v>
      </c>
      <c r="TQ52" s="55">
        <v>0.17269999999999999</v>
      </c>
      <c r="TR52" s="55">
        <v>0.2203</v>
      </c>
      <c r="TS52" s="55">
        <v>0.1487</v>
      </c>
      <c r="TT52" s="55">
        <v>1.7899999999999999E-2</v>
      </c>
      <c r="TU52" s="55">
        <v>-5.5399999999999998E-2</v>
      </c>
      <c r="TV52" s="55">
        <v>0.17119999999999999</v>
      </c>
      <c r="TW52" s="55">
        <v>5.4899999999999997E-2</v>
      </c>
      <c r="TX52" s="55">
        <v>0.1056</v>
      </c>
      <c r="TY52" s="55">
        <v>5.7099999999999998E-2</v>
      </c>
      <c r="TZ52" s="55">
        <v>0.12509999999999999</v>
      </c>
      <c r="UA52" s="55">
        <v>3.4000000000000002E-2</v>
      </c>
      <c r="UB52" s="55">
        <v>0.15579999999999999</v>
      </c>
      <c r="UC52" s="55">
        <v>6.93E-2</v>
      </c>
      <c r="UD52" s="55">
        <v>9.7999999999999997E-3</v>
      </c>
      <c r="UE52" s="55">
        <v>5.6800000000000003E-2</v>
      </c>
      <c r="UF52" s="55">
        <v>8.6599999999999996E-2</v>
      </c>
      <c r="UG52" s="55">
        <v>0.106</v>
      </c>
      <c r="UH52" s="55">
        <v>-5.16E-2</v>
      </c>
      <c r="UI52" s="55">
        <v>-4.8300000000000003E-2</v>
      </c>
      <c r="UJ52" s="55">
        <v>-1.8E-3</v>
      </c>
      <c r="UK52" s="55">
        <v>4.3E-3</v>
      </c>
      <c r="UL52" s="55">
        <v>7.5899999999999995E-2</v>
      </c>
      <c r="UM52" s="55">
        <v>0.18659999999999999</v>
      </c>
      <c r="UN52" s="55">
        <v>0.12670000000000001</v>
      </c>
      <c r="UO52" s="55">
        <v>-9.7900000000000001E-2</v>
      </c>
      <c r="UP52" s="55">
        <v>-7.4700000000000003E-2</v>
      </c>
      <c r="UQ52" s="55">
        <v>0.3548</v>
      </c>
      <c r="UR52" s="55">
        <v>0.1067</v>
      </c>
      <c r="US52" s="54">
        <v>0.05</v>
      </c>
      <c r="UT52" s="55">
        <v>7.6499999999999999E-2</v>
      </c>
      <c r="UU52" s="55">
        <v>0.23910000000000001</v>
      </c>
      <c r="UV52" s="55">
        <v>0.44319999999999998</v>
      </c>
      <c r="UW52" s="55">
        <v>-0.5091</v>
      </c>
      <c r="UX52" s="55">
        <v>-0.15989999999999999</v>
      </c>
      <c r="UY52" s="55">
        <v>2.1399999999999999E-2</v>
      </c>
      <c r="UZ52" s="55">
        <v>3.0099999999999998E-2</v>
      </c>
      <c r="VA52" s="55">
        <v>6.0999999999999999E-2</v>
      </c>
      <c r="VB52" s="55">
        <v>0.1701</v>
      </c>
      <c r="VC52" s="55">
        <v>6.9400000000000003E-2</v>
      </c>
      <c r="VD52" s="55">
        <v>-0.1069</v>
      </c>
      <c r="VE52" s="55">
        <v>1.46E-2</v>
      </c>
      <c r="VF52" s="55">
        <v>6.6699999999999995E-2</v>
      </c>
      <c r="VG52" s="55">
        <v>9.01E-2</v>
      </c>
      <c r="VH52" s="55">
        <v>0.25890000000000002</v>
      </c>
      <c r="VI52" s="55">
        <v>0.27329999999999999</v>
      </c>
      <c r="VJ52" s="55">
        <v>0.27850000000000003</v>
      </c>
      <c r="VK52" s="55">
        <v>-7.8600000000000003E-2</v>
      </c>
      <c r="VL52" s="55">
        <v>2.4199999999999999E-2</v>
      </c>
      <c r="VM52" s="55">
        <v>1.7999999999999999E-2</v>
      </c>
      <c r="VN52" s="55">
        <v>4.2299999999999997E-2</v>
      </c>
      <c r="VO52" s="55">
        <v>5.8000000000000003E-2</v>
      </c>
      <c r="VP52" s="55">
        <v>4.8800000000000003E-2</v>
      </c>
      <c r="VQ52" s="55">
        <v>1.84E-2</v>
      </c>
      <c r="VR52" s="55">
        <v>-8.5599999999999996E-2</v>
      </c>
      <c r="VS52" s="55">
        <v>0.20219999999999999</v>
      </c>
      <c r="VT52" s="55">
        <v>0.1552</v>
      </c>
      <c r="VU52" s="55">
        <v>0.125</v>
      </c>
      <c r="VV52" s="55">
        <v>0.185</v>
      </c>
      <c r="VW52" s="55">
        <v>0.30909999999999999</v>
      </c>
      <c r="VX52" s="55">
        <v>0.34849999999999998</v>
      </c>
      <c r="VY52" s="55">
        <v>0.30940000000000001</v>
      </c>
      <c r="VZ52" s="55">
        <v>0.1474</v>
      </c>
      <c r="WA52" s="55">
        <v>0.23769999999999999</v>
      </c>
      <c r="WB52" s="55">
        <v>0.13650000000000001</v>
      </c>
      <c r="WC52" s="55">
        <v>0.13569999999999999</v>
      </c>
      <c r="WD52" s="55">
        <v>0.28489999999999999</v>
      </c>
      <c r="WE52" s="55">
        <v>-8.7599999999999997E-2</v>
      </c>
      <c r="WF52" s="55">
        <v>0.10100000000000001</v>
      </c>
      <c r="WG52" s="55">
        <v>-3.61E-2</v>
      </c>
      <c r="WH52" s="55">
        <v>0.1226</v>
      </c>
      <c r="WI52" s="55">
        <v>0.1794</v>
      </c>
      <c r="WJ52" s="55">
        <v>0.21940000000000001</v>
      </c>
      <c r="WK52" s="55">
        <v>0.1835</v>
      </c>
      <c r="WL52" s="55">
        <v>9.4200000000000006E-2</v>
      </c>
      <c r="WM52" s="55">
        <v>-6.2399999999999997E-2</v>
      </c>
      <c r="WN52" s="55">
        <v>9.7500000000000003E-2</v>
      </c>
      <c r="WO52" s="55">
        <v>0.17280000000000001</v>
      </c>
      <c r="WP52" s="55">
        <v>0.20499999999999999</v>
      </c>
      <c r="WQ52" s="55">
        <v>0.27900000000000003</v>
      </c>
      <c r="WR52" s="55">
        <v>0.30130000000000001</v>
      </c>
      <c r="WS52" s="55">
        <v>0.2069</v>
      </c>
      <c r="WT52" s="55">
        <v>0.1004</v>
      </c>
      <c r="WU52" s="55">
        <v>-1.7999999999999999E-2</v>
      </c>
      <c r="WV52" s="55">
        <v>0.35880000000000001</v>
      </c>
      <c r="WW52" s="55">
        <v>0.69810000000000005</v>
      </c>
      <c r="WX52" s="55">
        <v>0.18709999999999999</v>
      </c>
      <c r="WY52" s="55">
        <v>-8.0000000000000002E-3</v>
      </c>
      <c r="WZ52" s="55">
        <v>4.2099999999999999E-2</v>
      </c>
      <c r="XA52" s="55">
        <v>-0.1658</v>
      </c>
      <c r="XB52" s="55">
        <v>-2.0299999999999999E-2</v>
      </c>
      <c r="XC52" s="55">
        <v>0.16500000000000001</v>
      </c>
      <c r="XD52" s="55">
        <v>0.2392</v>
      </c>
      <c r="XE52" s="55">
        <v>7.0800000000000002E-2</v>
      </c>
      <c r="XF52" s="55">
        <v>0.26440000000000002</v>
      </c>
      <c r="XG52" s="55">
        <v>5.57E-2</v>
      </c>
      <c r="XH52" s="55">
        <v>5.2400000000000002E-2</v>
      </c>
      <c r="XI52" s="55">
        <v>7.51E-2</v>
      </c>
      <c r="XJ52" s="55">
        <v>2.3099999999999999E-2</v>
      </c>
      <c r="XK52" s="55">
        <v>0.2427</v>
      </c>
      <c r="XL52" s="55">
        <v>0.13539999999999999</v>
      </c>
      <c r="XM52" s="55">
        <v>0.24060000000000001</v>
      </c>
      <c r="XN52" s="55">
        <v>0.12520000000000001</v>
      </c>
      <c r="XO52" s="55">
        <v>8.9800000000000005E-2</v>
      </c>
      <c r="XP52" s="55">
        <v>1.7299999999999999E-2</v>
      </c>
      <c r="XQ52" s="55">
        <v>0.15110000000000001</v>
      </c>
      <c r="XR52" s="55">
        <v>0.21079999999999999</v>
      </c>
      <c r="XS52" s="55">
        <v>0.15340000000000001</v>
      </c>
      <c r="XT52" s="55">
        <v>0.34100000000000003</v>
      </c>
      <c r="XU52" s="55">
        <v>3.95E-2</v>
      </c>
      <c r="XV52" s="55">
        <v>6.6699999999999995E-2</v>
      </c>
      <c r="XW52" s="55">
        <v>0.17180000000000001</v>
      </c>
      <c r="XX52" s="55">
        <v>0.1132</v>
      </c>
      <c r="XY52" s="55">
        <v>-0.48449999999999999</v>
      </c>
      <c r="XZ52" s="55">
        <v>0.19589999999999999</v>
      </c>
      <c r="YA52" s="55">
        <v>0.14199999999999999</v>
      </c>
      <c r="YB52" s="55">
        <v>3.7499999999999999E-2</v>
      </c>
      <c r="YC52" s="55">
        <v>-0.1663</v>
      </c>
      <c r="YD52" s="55">
        <v>8.3000000000000001E-3</v>
      </c>
      <c r="YE52" s="55">
        <v>2.9000000000000001E-2</v>
      </c>
      <c r="YF52" s="55">
        <v>4.8800000000000003E-2</v>
      </c>
      <c r="YG52" s="55">
        <v>0.1077</v>
      </c>
      <c r="YH52" s="55">
        <v>8.7499999999999994E-2</v>
      </c>
      <c r="YI52" s="55">
        <v>-8.1199999999999994E-2</v>
      </c>
      <c r="YJ52" s="55">
        <v>-2.8299999999999999E-2</v>
      </c>
      <c r="YK52" s="55">
        <v>-5.5199999999999999E-2</v>
      </c>
    </row>
    <row r="53" spans="1:661" x14ac:dyDescent="0.35">
      <c r="A53" s="66" t="s">
        <v>26</v>
      </c>
      <c r="B53" s="66" t="s">
        <v>60</v>
      </c>
      <c r="C53" s="54">
        <v>-0.16</v>
      </c>
      <c r="D53" s="54">
        <v>-0.04</v>
      </c>
      <c r="E53" s="54">
        <v>-0.06</v>
      </c>
      <c r="F53" s="54">
        <v>-7.0000000000000007E-2</v>
      </c>
      <c r="G53" s="54">
        <v>-0.05</v>
      </c>
      <c r="H53" s="54">
        <v>0.14000000000000001</v>
      </c>
      <c r="I53" s="54">
        <v>-0.02</v>
      </c>
      <c r="J53" s="54">
        <v>-0.06</v>
      </c>
      <c r="K53" s="54">
        <v>0.05</v>
      </c>
      <c r="L53" s="54">
        <v>-0.21</v>
      </c>
      <c r="M53" s="54">
        <v>-0.15</v>
      </c>
      <c r="N53" s="54">
        <v>-0.08</v>
      </c>
      <c r="O53" s="54">
        <v>-0.09</v>
      </c>
      <c r="P53" s="54">
        <v>-0.09</v>
      </c>
      <c r="Q53" s="54">
        <v>-0.06</v>
      </c>
      <c r="R53" s="54">
        <v>-0.01</v>
      </c>
      <c r="S53" s="54">
        <v>-0.02</v>
      </c>
      <c r="T53" s="54">
        <v>-0.14000000000000001</v>
      </c>
      <c r="U53" s="54">
        <v>-7.0000000000000007E-2</v>
      </c>
      <c r="V53" s="54">
        <v>0</v>
      </c>
      <c r="W53" s="54">
        <v>-0.2</v>
      </c>
      <c r="X53" s="54">
        <v>-0.23</v>
      </c>
      <c r="Y53" s="54">
        <v>-0.25</v>
      </c>
      <c r="Z53" s="54">
        <v>-0.35</v>
      </c>
      <c r="AA53" s="54">
        <v>-0.45</v>
      </c>
      <c r="AB53" s="54">
        <v>-0.48</v>
      </c>
      <c r="AC53" s="54">
        <v>-0.53</v>
      </c>
      <c r="AD53" s="54">
        <v>-0.66</v>
      </c>
      <c r="AE53" s="54">
        <v>-1</v>
      </c>
      <c r="AF53" s="54">
        <v>-1</v>
      </c>
      <c r="AG53" s="54">
        <v>-1</v>
      </c>
      <c r="AH53" s="54">
        <v>-1</v>
      </c>
      <c r="AI53" s="54">
        <v>-1</v>
      </c>
      <c r="AJ53" s="54">
        <v>-1</v>
      </c>
      <c r="AK53" s="54">
        <v>-1</v>
      </c>
      <c r="AL53" s="54">
        <v>-1</v>
      </c>
      <c r="AM53" s="54">
        <v>-1</v>
      </c>
      <c r="AN53" s="54">
        <v>-1</v>
      </c>
      <c r="AO53" s="54">
        <v>-1</v>
      </c>
      <c r="AP53" s="54">
        <v>-1</v>
      </c>
      <c r="AQ53" s="54">
        <v>-1</v>
      </c>
      <c r="AR53" s="54">
        <v>-1</v>
      </c>
      <c r="AS53" s="54">
        <v>-1</v>
      </c>
      <c r="AT53" s="54">
        <v>-1</v>
      </c>
      <c r="AU53" s="54">
        <v>-1</v>
      </c>
      <c r="AV53" s="54">
        <v>-1</v>
      </c>
      <c r="AW53" s="54">
        <v>-1</v>
      </c>
      <c r="AX53" s="54">
        <v>-1</v>
      </c>
      <c r="AY53" s="54">
        <v>-1</v>
      </c>
      <c r="AZ53" s="54">
        <v>-1</v>
      </c>
      <c r="BA53" s="54">
        <v>-1</v>
      </c>
      <c r="BB53" s="54">
        <v>-1</v>
      </c>
      <c r="BC53" s="54">
        <v>-1</v>
      </c>
      <c r="BD53" s="54">
        <v>-1</v>
      </c>
      <c r="BE53" s="54">
        <v>-1</v>
      </c>
      <c r="BF53" s="54">
        <v>-1</v>
      </c>
      <c r="BG53" s="54">
        <v>-1</v>
      </c>
      <c r="BH53" s="54">
        <v>-1</v>
      </c>
      <c r="BI53" s="54">
        <v>-1</v>
      </c>
      <c r="BJ53" s="54">
        <v>-1</v>
      </c>
      <c r="BK53" s="54">
        <v>-1</v>
      </c>
      <c r="BL53" s="54">
        <v>-1</v>
      </c>
      <c r="BM53" s="54">
        <v>-1</v>
      </c>
      <c r="BN53" s="54">
        <v>-1</v>
      </c>
      <c r="BO53" s="54">
        <v>-1</v>
      </c>
      <c r="BP53" s="54">
        <v>-1</v>
      </c>
      <c r="BQ53" s="54">
        <v>-1</v>
      </c>
      <c r="BR53" s="54">
        <v>-1</v>
      </c>
      <c r="BS53" s="54">
        <v>-1</v>
      </c>
      <c r="BT53" s="54">
        <v>-1</v>
      </c>
      <c r="BU53" s="54">
        <v>-1</v>
      </c>
      <c r="BV53" s="54">
        <v>-1</v>
      </c>
      <c r="BW53" s="54">
        <v>-1</v>
      </c>
      <c r="BX53" s="54">
        <v>-1</v>
      </c>
      <c r="BY53" s="54">
        <v>-1</v>
      </c>
      <c r="BZ53" s="54">
        <v>-1</v>
      </c>
      <c r="CA53" s="54">
        <v>-1</v>
      </c>
      <c r="CB53" s="54">
        <v>-1</v>
      </c>
      <c r="CC53" s="54">
        <v>-1</v>
      </c>
      <c r="CD53" s="54">
        <v>-1</v>
      </c>
      <c r="CE53" s="54">
        <v>-1</v>
      </c>
      <c r="CF53" s="54">
        <v>-1</v>
      </c>
      <c r="CG53" s="54">
        <v>-1</v>
      </c>
      <c r="CH53" s="55">
        <v>-0.99990000000000001</v>
      </c>
      <c r="CI53" s="54">
        <v>-1</v>
      </c>
      <c r="CJ53" s="55">
        <v>-0.99980000000000002</v>
      </c>
      <c r="CK53" s="55">
        <v>-0.99880000000000002</v>
      </c>
      <c r="CL53" s="55">
        <v>-0.99939999999999996</v>
      </c>
      <c r="CM53" s="55">
        <v>-0.9929</v>
      </c>
      <c r="CN53" s="55">
        <v>-0.99299999999999999</v>
      </c>
      <c r="CO53" s="55">
        <v>-0.99580000000000002</v>
      </c>
      <c r="CP53" s="55">
        <v>-0.98819999999999997</v>
      </c>
      <c r="CQ53" s="55">
        <v>-0.98409999999999997</v>
      </c>
      <c r="CR53" s="55">
        <v>-0.9919</v>
      </c>
      <c r="CS53" s="55">
        <v>-0.99490000000000001</v>
      </c>
      <c r="CT53" s="55">
        <v>-0.99270000000000003</v>
      </c>
      <c r="CU53" s="55">
        <v>-0.98319999999999996</v>
      </c>
      <c r="CV53" s="55">
        <v>-0.99990000000000001</v>
      </c>
      <c r="CW53" s="55">
        <v>-0.98950000000000005</v>
      </c>
      <c r="CX53" s="55">
        <v>-0.98350000000000004</v>
      </c>
      <c r="CY53" s="55">
        <v>-0.99050000000000005</v>
      </c>
      <c r="CZ53" s="55">
        <v>-0.99519999999999997</v>
      </c>
      <c r="DA53" s="55">
        <v>-0.99109999999999998</v>
      </c>
      <c r="DB53" s="55">
        <v>-0.98850000000000005</v>
      </c>
      <c r="DC53" s="55">
        <v>-0.99219999999999997</v>
      </c>
      <c r="DD53" s="55">
        <v>-0.98740000000000006</v>
      </c>
      <c r="DE53" s="55">
        <v>-0.9909</v>
      </c>
      <c r="DF53" s="55">
        <v>-0.98729999999999996</v>
      </c>
      <c r="DG53" s="55">
        <v>-0.99399999999999999</v>
      </c>
      <c r="DH53" s="55">
        <v>-0.99299999999999999</v>
      </c>
      <c r="DI53" s="55">
        <v>-0.98939999999999995</v>
      </c>
      <c r="DJ53" s="55">
        <v>-0.99550000000000005</v>
      </c>
      <c r="DK53" s="55">
        <v>-0.99150000000000005</v>
      </c>
      <c r="DL53" s="55">
        <v>-0.99450000000000005</v>
      </c>
      <c r="DM53" s="55">
        <v>-0.98670000000000002</v>
      </c>
      <c r="DN53" s="55">
        <v>-0.96230000000000004</v>
      </c>
      <c r="DO53" s="55">
        <v>-0.95650000000000002</v>
      </c>
      <c r="DP53" s="55">
        <v>-0.9617</v>
      </c>
      <c r="DQ53" s="55">
        <v>-0.94850000000000001</v>
      </c>
      <c r="DR53" s="55">
        <v>-0.93240000000000001</v>
      </c>
      <c r="DS53" s="55">
        <v>-0.93159999999999998</v>
      </c>
      <c r="DT53" s="55">
        <v>-0.92969999999999997</v>
      </c>
      <c r="DU53" s="55">
        <v>-0.8881</v>
      </c>
      <c r="DV53" s="55">
        <v>-0.87570000000000003</v>
      </c>
      <c r="DW53" s="55">
        <v>-0.84199999999999997</v>
      </c>
      <c r="DX53" s="55">
        <v>-0.87580000000000002</v>
      </c>
      <c r="DY53" s="55">
        <v>-0.92469999999999997</v>
      </c>
      <c r="DZ53" s="55">
        <v>-0.85219999999999996</v>
      </c>
      <c r="EA53" s="55">
        <v>-0.82530000000000003</v>
      </c>
      <c r="EB53" s="55">
        <v>-0.72719999999999996</v>
      </c>
      <c r="EC53" s="55">
        <v>-0.72270000000000001</v>
      </c>
      <c r="ED53" s="55">
        <v>-0.71419999999999995</v>
      </c>
      <c r="EE53" s="55">
        <v>-0.74029999999999996</v>
      </c>
      <c r="EF53" s="55">
        <v>-0.53779999999999994</v>
      </c>
      <c r="EG53" s="55">
        <v>-0.5776</v>
      </c>
      <c r="EH53" s="55">
        <v>-0.73499999999999999</v>
      </c>
      <c r="EI53" s="55">
        <v>-0.70740000000000003</v>
      </c>
      <c r="EJ53" s="55">
        <v>-0.89029999999999998</v>
      </c>
      <c r="EK53" s="55">
        <v>-0.65659999999999996</v>
      </c>
      <c r="EL53" s="55">
        <v>-0.6956</v>
      </c>
      <c r="EM53" s="55">
        <v>-0.68899999999999995</v>
      </c>
      <c r="EN53" s="55">
        <v>-0.71889999999999998</v>
      </c>
      <c r="EO53" s="55">
        <v>-0.68569999999999998</v>
      </c>
      <c r="EP53" s="55">
        <v>-0.69140000000000001</v>
      </c>
      <c r="EQ53" s="55">
        <v>-0.76190000000000002</v>
      </c>
      <c r="ER53" s="55">
        <v>-0.58950000000000002</v>
      </c>
      <c r="ES53" s="55">
        <v>-0.64659999999999995</v>
      </c>
      <c r="ET53" s="55">
        <v>-0.63090000000000002</v>
      </c>
      <c r="EU53" s="55">
        <v>-0.61609999999999998</v>
      </c>
      <c r="EV53" s="55">
        <v>-0.79690000000000005</v>
      </c>
      <c r="EW53" s="55">
        <v>-0.59140000000000004</v>
      </c>
      <c r="EX53" s="55">
        <v>-0.55559999999999998</v>
      </c>
      <c r="EY53" s="55">
        <v>-0.70940000000000003</v>
      </c>
      <c r="EZ53" s="55">
        <v>-0.54010000000000002</v>
      </c>
      <c r="FA53" s="55">
        <v>-0.54690000000000005</v>
      </c>
      <c r="FB53" s="55">
        <v>-0.69920000000000004</v>
      </c>
      <c r="FC53" s="55">
        <v>-0.55420000000000003</v>
      </c>
      <c r="FD53" s="55">
        <v>-0.49149999999999999</v>
      </c>
      <c r="FE53" s="55">
        <v>-0.46579999999999999</v>
      </c>
      <c r="FF53" s="55">
        <v>-0.48699999999999999</v>
      </c>
      <c r="FG53" s="55">
        <v>-0.58560000000000001</v>
      </c>
      <c r="FH53" s="55">
        <v>-0.50249999999999995</v>
      </c>
      <c r="FI53" s="55">
        <v>-0.50849999999999995</v>
      </c>
      <c r="FJ53" s="55">
        <v>-0.46089999999999998</v>
      </c>
      <c r="FK53" s="55">
        <v>-0.38109999999999999</v>
      </c>
      <c r="FL53" s="55">
        <v>-0.33439999999999998</v>
      </c>
      <c r="FM53" s="55">
        <v>-0.51339999999999997</v>
      </c>
      <c r="FN53" s="55">
        <v>-0.44090000000000001</v>
      </c>
      <c r="FO53" s="55">
        <v>-0.56159999999999999</v>
      </c>
      <c r="FP53" s="55">
        <v>-0.40749999999999997</v>
      </c>
      <c r="FQ53" s="55">
        <v>-0.36770000000000003</v>
      </c>
      <c r="FR53" s="55">
        <v>-0.36109999999999998</v>
      </c>
      <c r="FS53" s="55">
        <v>-0.31119999999999998</v>
      </c>
      <c r="FT53" s="55">
        <v>-0.34310000000000002</v>
      </c>
      <c r="FU53" s="55">
        <v>-0.41830000000000001</v>
      </c>
      <c r="FV53" s="55">
        <v>-0.4753</v>
      </c>
      <c r="FW53" s="55">
        <v>-0.41320000000000001</v>
      </c>
      <c r="FX53" s="55">
        <v>-0.3745</v>
      </c>
      <c r="FY53" s="55">
        <v>-0.30880000000000002</v>
      </c>
      <c r="FZ53" s="55">
        <v>-0.25409999999999999</v>
      </c>
      <c r="GA53" s="55">
        <v>-0.40810000000000002</v>
      </c>
      <c r="GB53" s="55">
        <v>-0.44829999999999998</v>
      </c>
      <c r="GC53" s="55">
        <v>-0.4073</v>
      </c>
      <c r="GD53" s="55">
        <v>-0.3896</v>
      </c>
      <c r="GE53" s="55">
        <v>-0.36180000000000001</v>
      </c>
      <c r="GF53" s="55">
        <v>-0.308</v>
      </c>
      <c r="GG53" s="55">
        <v>-0.21890000000000001</v>
      </c>
      <c r="GH53" s="55">
        <v>-0.25990000000000002</v>
      </c>
      <c r="GI53" s="55">
        <v>-0.30969999999999998</v>
      </c>
      <c r="GJ53" s="55">
        <v>-0.28449999999999998</v>
      </c>
      <c r="GK53" s="55">
        <v>-0.38950000000000001</v>
      </c>
      <c r="GL53" s="55">
        <v>-0.36620000000000003</v>
      </c>
      <c r="GM53" s="55">
        <v>-0.24210000000000001</v>
      </c>
      <c r="GN53" s="55">
        <v>-0.24349999999999999</v>
      </c>
      <c r="GO53" s="55">
        <v>-0.31369999999999998</v>
      </c>
      <c r="GP53" s="55">
        <v>-0.30530000000000002</v>
      </c>
      <c r="GQ53" s="55">
        <v>3.9699999999999999E-2</v>
      </c>
      <c r="GR53" s="55">
        <v>-0.16619999999999999</v>
      </c>
      <c r="GS53" s="55">
        <v>-0.1346</v>
      </c>
      <c r="GT53" s="55">
        <v>-0.20899999999999999</v>
      </c>
      <c r="GU53" s="55">
        <v>-0.2515</v>
      </c>
      <c r="GV53" s="55">
        <v>8.9700000000000002E-2</v>
      </c>
      <c r="GW53" s="55">
        <v>-0.21079999999999999</v>
      </c>
      <c r="GX53" s="55">
        <v>-0.50819999999999999</v>
      </c>
      <c r="GY53" s="55">
        <v>-0.42799999999999999</v>
      </c>
      <c r="GZ53" s="55">
        <v>-0.39290000000000003</v>
      </c>
      <c r="HA53" s="55">
        <v>-0.30180000000000001</v>
      </c>
      <c r="HB53" s="55">
        <v>-0.27679999999999999</v>
      </c>
      <c r="HC53" s="55">
        <v>-0.30480000000000002</v>
      </c>
      <c r="HD53" s="55">
        <v>-0.38390000000000002</v>
      </c>
      <c r="HE53" s="55">
        <v>-0.44019999999999998</v>
      </c>
      <c r="HF53" s="55">
        <v>-0.34300000000000003</v>
      </c>
      <c r="HG53" s="55">
        <v>-0.40179999999999999</v>
      </c>
      <c r="HH53" s="55">
        <v>-0.38319999999999999</v>
      </c>
      <c r="HI53" s="55">
        <v>-0.34200000000000003</v>
      </c>
      <c r="HJ53" s="55">
        <v>-0.36570000000000003</v>
      </c>
      <c r="HK53" s="55">
        <v>-0.47339999999999999</v>
      </c>
      <c r="HL53" s="55">
        <v>-0.49609999999999999</v>
      </c>
      <c r="HM53" s="54">
        <v>-0.39</v>
      </c>
      <c r="HN53" s="55">
        <v>-0.43980000000000002</v>
      </c>
      <c r="HO53" s="55">
        <v>-0.34250000000000003</v>
      </c>
      <c r="HP53" s="55">
        <v>-0.29830000000000001</v>
      </c>
      <c r="HQ53" s="55">
        <v>-0.31409999999999999</v>
      </c>
      <c r="HR53" s="55">
        <v>-0.45290000000000002</v>
      </c>
      <c r="HS53" s="55">
        <v>-0.55289999999999995</v>
      </c>
      <c r="HT53" s="55">
        <v>-0.57340000000000002</v>
      </c>
      <c r="HU53" s="55">
        <v>-0.50339999999999996</v>
      </c>
      <c r="HV53" s="55">
        <v>-0.51090000000000002</v>
      </c>
      <c r="HW53" s="55">
        <v>-0.45779999999999998</v>
      </c>
      <c r="HX53" s="55">
        <v>-0.5534</v>
      </c>
      <c r="HY53" s="55">
        <v>-0.43869999999999998</v>
      </c>
      <c r="HZ53" s="55">
        <v>-0.56820000000000004</v>
      </c>
      <c r="IA53" s="55">
        <v>-0.60929999999999995</v>
      </c>
      <c r="IB53" s="55">
        <v>-0.57079999999999997</v>
      </c>
      <c r="IC53" s="55">
        <v>-0.43209999999999998</v>
      </c>
      <c r="ID53" s="55">
        <v>-0.48749999999999999</v>
      </c>
      <c r="IE53" s="55">
        <v>-0.60940000000000005</v>
      </c>
      <c r="IF53" s="55">
        <v>-0.62949999999999995</v>
      </c>
      <c r="IG53" s="55">
        <v>-0.6401</v>
      </c>
      <c r="IH53" s="55">
        <v>-0.61219999999999997</v>
      </c>
      <c r="II53" s="55">
        <v>-0.65329999999999999</v>
      </c>
      <c r="IJ53" s="55">
        <v>-0.56530000000000002</v>
      </c>
      <c r="IK53" s="55">
        <v>-0.50800000000000001</v>
      </c>
      <c r="IL53" s="55">
        <v>-0.60119999999999996</v>
      </c>
      <c r="IM53" s="55">
        <v>-0.71389999999999998</v>
      </c>
      <c r="IN53" s="55">
        <v>-0.68520000000000003</v>
      </c>
      <c r="IO53" s="55">
        <v>-0.7006</v>
      </c>
      <c r="IP53" s="55">
        <v>-0.66849999999999998</v>
      </c>
      <c r="IQ53" s="55">
        <v>-0.49530000000000002</v>
      </c>
      <c r="IR53" s="55">
        <v>-0.53380000000000005</v>
      </c>
      <c r="IS53" s="55">
        <v>-0.56010000000000004</v>
      </c>
      <c r="IT53" s="55">
        <v>-0.71419999999999995</v>
      </c>
      <c r="IU53" s="55">
        <v>-0.71430000000000005</v>
      </c>
      <c r="IV53" s="55">
        <v>-0.60509999999999997</v>
      </c>
      <c r="IW53" s="55">
        <v>-0.4219</v>
      </c>
      <c r="IX53" s="55">
        <v>-0.57569999999999999</v>
      </c>
      <c r="IY53" s="55">
        <v>-0.64959999999999996</v>
      </c>
      <c r="IZ53" s="55">
        <v>-0.65769999999999995</v>
      </c>
      <c r="JA53" s="55">
        <v>-0.71150000000000002</v>
      </c>
      <c r="JB53" s="55">
        <v>-0.72340000000000004</v>
      </c>
      <c r="JC53" s="55">
        <v>-0.58760000000000001</v>
      </c>
      <c r="JD53" s="55">
        <v>-0.5544</v>
      </c>
      <c r="JE53" s="55">
        <v>-0.47010000000000002</v>
      </c>
      <c r="JF53" s="55">
        <v>-0.39639999999999997</v>
      </c>
      <c r="JG53" s="55">
        <v>-0.36609999999999998</v>
      </c>
      <c r="JH53" s="55">
        <v>-0.24929999999999999</v>
      </c>
      <c r="JI53" s="55">
        <v>-0.33029999999999998</v>
      </c>
      <c r="JJ53" s="55">
        <v>-0.47539999999999999</v>
      </c>
      <c r="JK53" s="55">
        <v>-0.57110000000000005</v>
      </c>
      <c r="JL53" s="55">
        <v>-0.56899999999999995</v>
      </c>
      <c r="JM53" s="55">
        <v>-0.55220000000000002</v>
      </c>
      <c r="JN53" s="55">
        <v>-0.66900000000000004</v>
      </c>
      <c r="JO53" s="55">
        <v>-0.73299999999999998</v>
      </c>
      <c r="JP53" s="55">
        <v>-0.77349999999999997</v>
      </c>
      <c r="JQ53" s="55">
        <v>-0.75049999999999994</v>
      </c>
      <c r="JR53" s="55">
        <v>-0.68530000000000002</v>
      </c>
      <c r="JS53" s="55">
        <v>-0.62590000000000001</v>
      </c>
      <c r="JT53" s="55">
        <v>-0.67430000000000001</v>
      </c>
      <c r="JU53" s="55">
        <v>-0.77410000000000001</v>
      </c>
      <c r="JV53" s="55">
        <v>-0.81230000000000002</v>
      </c>
      <c r="JW53" s="55">
        <v>-0.82609999999999995</v>
      </c>
      <c r="JX53" s="55">
        <v>-0.82010000000000005</v>
      </c>
      <c r="JY53" s="55">
        <v>-0.91300000000000003</v>
      </c>
      <c r="JZ53" s="55">
        <v>-0.76319999999999999</v>
      </c>
      <c r="KA53" s="55">
        <v>-0.72960000000000003</v>
      </c>
      <c r="KB53" s="55">
        <v>-0.60629999999999995</v>
      </c>
      <c r="KC53" s="55">
        <v>-0.82099999999999995</v>
      </c>
      <c r="KD53" s="55">
        <v>-0.88219999999999998</v>
      </c>
      <c r="KE53" s="55">
        <v>-0.85750000000000004</v>
      </c>
      <c r="KF53" s="55">
        <v>-0.84370000000000001</v>
      </c>
      <c r="KG53" s="55">
        <v>-0.79290000000000005</v>
      </c>
      <c r="KH53" s="55">
        <v>-0.75700000000000001</v>
      </c>
      <c r="KI53" s="55">
        <v>-0.79179999999999995</v>
      </c>
      <c r="KJ53" s="55">
        <v>-0.85840000000000005</v>
      </c>
      <c r="KK53" s="55">
        <v>-0.87880000000000003</v>
      </c>
      <c r="KL53" s="55">
        <v>-0.87609999999999999</v>
      </c>
      <c r="KM53" s="55">
        <v>-0.85599999999999998</v>
      </c>
      <c r="KN53" s="55">
        <v>-0.82709999999999995</v>
      </c>
      <c r="KO53" s="55">
        <v>-0.77980000000000005</v>
      </c>
      <c r="KP53" s="55">
        <v>-0.80689999999999995</v>
      </c>
      <c r="KQ53" s="55">
        <v>-0.91169999999999995</v>
      </c>
      <c r="KR53" s="55">
        <v>-0.91639999999999999</v>
      </c>
      <c r="KS53" s="55">
        <v>-0.89870000000000005</v>
      </c>
      <c r="KT53" s="55">
        <v>-0.88639999999999997</v>
      </c>
      <c r="KU53" s="55">
        <v>-0.85770000000000002</v>
      </c>
      <c r="KV53" s="55">
        <v>-0.80720000000000003</v>
      </c>
      <c r="KW53" s="55">
        <v>-0.85019999999999996</v>
      </c>
      <c r="KX53" s="55">
        <v>-0.875</v>
      </c>
      <c r="KY53" s="55">
        <v>-0.74829999999999997</v>
      </c>
      <c r="KZ53" s="55">
        <v>-0.50329999999999997</v>
      </c>
      <c r="LA53" s="55">
        <v>-0.89039999999999997</v>
      </c>
      <c r="LB53" s="55">
        <v>-0.97809999999999997</v>
      </c>
      <c r="LC53" s="55">
        <v>-0.99829999999999997</v>
      </c>
      <c r="LD53" s="55">
        <v>-0.99609999999999999</v>
      </c>
      <c r="LE53" s="55">
        <v>-0.99729999999999996</v>
      </c>
      <c r="LF53" s="55">
        <v>-0.99780000000000002</v>
      </c>
      <c r="LG53" s="55">
        <v>-0.99250000000000005</v>
      </c>
      <c r="LH53" s="55">
        <v>-0.97009999999999996</v>
      </c>
      <c r="LI53" s="55">
        <v>-0.99770000000000003</v>
      </c>
      <c r="LJ53" s="55">
        <v>-0.998</v>
      </c>
      <c r="LK53" s="55">
        <v>-0.99839999999999995</v>
      </c>
      <c r="LL53" s="55">
        <v>-0.99890000000000001</v>
      </c>
      <c r="LM53" s="55">
        <v>-0.99929999999999997</v>
      </c>
      <c r="LN53" s="55">
        <v>-0.99890000000000001</v>
      </c>
      <c r="LO53" s="55">
        <v>-0.99870000000000003</v>
      </c>
      <c r="LP53" s="55">
        <v>-0.99880000000000002</v>
      </c>
      <c r="LQ53" s="55">
        <v>-0.99809999999999999</v>
      </c>
      <c r="LR53" s="55">
        <v>-0.99880000000000002</v>
      </c>
      <c r="LS53" s="55">
        <v>-0.99980000000000002</v>
      </c>
      <c r="LT53" s="55">
        <v>-0.99950000000000006</v>
      </c>
      <c r="LU53" s="55">
        <v>-0.99919999999999998</v>
      </c>
      <c r="LV53" s="55">
        <v>-0.99929999999999997</v>
      </c>
      <c r="LW53" s="55">
        <v>-0.99929999999999997</v>
      </c>
      <c r="LX53" s="55">
        <v>-0.99780000000000002</v>
      </c>
      <c r="LY53" s="55">
        <v>-0.99970000000000003</v>
      </c>
      <c r="LZ53" s="55">
        <v>-0.99990000000000001</v>
      </c>
      <c r="MA53" s="55">
        <v>-0.99919999999999998</v>
      </c>
      <c r="MB53" s="55">
        <v>-0.99950000000000006</v>
      </c>
      <c r="MC53" s="55">
        <v>-0.99829999999999997</v>
      </c>
      <c r="MD53" s="55">
        <v>-0.999</v>
      </c>
      <c r="ME53" s="55">
        <v>-0.99890000000000001</v>
      </c>
      <c r="MF53" s="55">
        <v>-0.99919999999999998</v>
      </c>
      <c r="MG53" s="55">
        <v>-0.99970000000000003</v>
      </c>
      <c r="MH53" s="55">
        <v>-0.99950000000000006</v>
      </c>
      <c r="MI53" s="55">
        <v>-0.99760000000000004</v>
      </c>
      <c r="MJ53" s="55">
        <v>-0.99919999999999998</v>
      </c>
      <c r="MK53" s="55">
        <v>-0.99909999999999999</v>
      </c>
      <c r="ML53" s="55">
        <v>-0.99890000000000001</v>
      </c>
      <c r="MM53" s="55">
        <v>-0.99909999999999999</v>
      </c>
      <c r="MN53" s="55">
        <v>-0.99970000000000003</v>
      </c>
      <c r="MO53" s="55">
        <v>-0.99970000000000003</v>
      </c>
      <c r="MP53" s="55">
        <v>-0.99919999999999998</v>
      </c>
      <c r="MQ53" s="55">
        <v>-0.99919999999999998</v>
      </c>
      <c r="MR53" s="55">
        <v>-0.99929999999999997</v>
      </c>
      <c r="MS53" s="55">
        <v>-0.99890000000000001</v>
      </c>
      <c r="MT53" s="55">
        <v>-0.99939999999999996</v>
      </c>
      <c r="MU53" s="55">
        <v>-0.99990000000000001</v>
      </c>
      <c r="MV53" s="55">
        <v>-0.99939999999999996</v>
      </c>
      <c r="MW53" s="55">
        <v>-0.99180000000000001</v>
      </c>
      <c r="MX53" s="55">
        <v>-0.98980000000000001</v>
      </c>
      <c r="MY53" s="55">
        <v>-0.99019999999999997</v>
      </c>
      <c r="MZ53" s="55">
        <v>-0.9859</v>
      </c>
      <c r="NA53" s="55">
        <v>-0.98540000000000005</v>
      </c>
      <c r="NB53" s="55">
        <v>-0.9899</v>
      </c>
      <c r="NC53" s="55">
        <v>-0.92030000000000001</v>
      </c>
      <c r="ND53" s="55">
        <v>-0.90110000000000001</v>
      </c>
      <c r="NE53" s="55">
        <v>-0.89890000000000003</v>
      </c>
      <c r="NF53" s="55">
        <v>-0.88839999999999997</v>
      </c>
      <c r="NG53" s="55">
        <v>-0.87190000000000001</v>
      </c>
      <c r="NH53" s="55">
        <v>-0.86760000000000004</v>
      </c>
      <c r="NI53" s="55">
        <v>-0.87829999999999997</v>
      </c>
      <c r="NJ53" s="55">
        <v>-0.87619999999999998</v>
      </c>
      <c r="NK53" s="55">
        <v>-0.83740000000000003</v>
      </c>
      <c r="NL53" s="55">
        <v>-0.82569999999999999</v>
      </c>
      <c r="NM53" s="55">
        <v>-0.82499999999999996</v>
      </c>
      <c r="NN53" s="55">
        <v>-0.84350000000000003</v>
      </c>
      <c r="NO53" s="55">
        <v>-0.82840000000000003</v>
      </c>
      <c r="NP53" s="55">
        <v>-0.86209999999999998</v>
      </c>
      <c r="NQ53" s="54">
        <v>-0.85</v>
      </c>
      <c r="NR53" s="55">
        <v>-0.82909999999999995</v>
      </c>
      <c r="NS53" s="55">
        <v>-0.81289999999999996</v>
      </c>
      <c r="NT53" s="55">
        <v>-0.83069999999999999</v>
      </c>
      <c r="NU53" s="55">
        <v>-0.83189999999999997</v>
      </c>
      <c r="NV53" s="55">
        <v>-0.78610000000000002</v>
      </c>
      <c r="NW53" s="55">
        <v>-0.81310000000000004</v>
      </c>
      <c r="NX53" s="55">
        <v>-0.82799999999999996</v>
      </c>
      <c r="NY53" s="55">
        <v>-0.8135</v>
      </c>
      <c r="NZ53" s="55">
        <v>-0.82320000000000004</v>
      </c>
      <c r="OA53" s="55">
        <v>-0.81879999999999997</v>
      </c>
      <c r="OB53" s="55">
        <v>-0.80920000000000003</v>
      </c>
      <c r="OC53" s="55">
        <v>-0.79579999999999995</v>
      </c>
      <c r="OD53" s="55">
        <v>-0.77370000000000005</v>
      </c>
      <c r="OE53" s="55">
        <v>-0.81589999999999996</v>
      </c>
      <c r="OF53" s="55">
        <v>-0.76770000000000005</v>
      </c>
      <c r="OG53" s="55">
        <v>-0.79720000000000002</v>
      </c>
      <c r="OH53" s="55">
        <v>-0.83789999999999998</v>
      </c>
      <c r="OI53" s="55">
        <v>-0.72150000000000003</v>
      </c>
      <c r="OJ53" s="55">
        <v>-0.63229999999999997</v>
      </c>
      <c r="OK53" s="55">
        <v>-0.62749999999999995</v>
      </c>
      <c r="OL53" s="55">
        <v>-0.69789999999999996</v>
      </c>
      <c r="OM53" s="55">
        <v>-0.73629999999999995</v>
      </c>
      <c r="ON53" s="55">
        <v>-0.65259999999999996</v>
      </c>
      <c r="OO53" s="55">
        <v>-0.74099999999999999</v>
      </c>
      <c r="OP53" s="55">
        <v>-0.66659999999999997</v>
      </c>
      <c r="OQ53" s="55">
        <v>-0.69799999999999995</v>
      </c>
      <c r="OR53" s="55">
        <v>-0.70699999999999996</v>
      </c>
      <c r="OS53" s="55">
        <v>-0.62339999999999995</v>
      </c>
      <c r="OT53" s="55">
        <v>-0.74409999999999998</v>
      </c>
      <c r="OU53" s="55">
        <v>-0.62480000000000002</v>
      </c>
      <c r="OV53" s="54">
        <v>-0.68</v>
      </c>
      <c r="OW53" s="55">
        <v>-0.99080000000000001</v>
      </c>
      <c r="OX53" s="55">
        <v>-0.98929999999999996</v>
      </c>
      <c r="OY53" s="55">
        <v>-0.9929</v>
      </c>
      <c r="OZ53" s="55">
        <v>-0.99490000000000001</v>
      </c>
      <c r="PA53" s="55">
        <v>-0.99550000000000005</v>
      </c>
      <c r="PB53" s="55">
        <v>-0.996</v>
      </c>
      <c r="PC53" s="55">
        <v>-0.99619999999999997</v>
      </c>
      <c r="PD53" s="55">
        <v>-0.99339999999999995</v>
      </c>
      <c r="PE53" s="55">
        <v>-0.99539999999999995</v>
      </c>
      <c r="PF53" s="55">
        <v>-0.99790000000000001</v>
      </c>
      <c r="PG53" s="55">
        <v>-0.99739999999999995</v>
      </c>
      <c r="PH53" s="55">
        <v>-0.99809999999999999</v>
      </c>
      <c r="PI53" s="55">
        <v>-0.99819999999999998</v>
      </c>
      <c r="PJ53" s="55">
        <v>-0.99690000000000001</v>
      </c>
      <c r="PK53" s="55">
        <v>-0.99480000000000002</v>
      </c>
      <c r="PL53" s="55">
        <v>-0.99850000000000005</v>
      </c>
      <c r="PM53" s="55">
        <v>-0.99980000000000002</v>
      </c>
      <c r="PN53" s="55">
        <v>-0.999</v>
      </c>
      <c r="PO53" s="55">
        <v>-0.99929999999999997</v>
      </c>
      <c r="PP53" s="55">
        <v>-0.99839999999999995</v>
      </c>
      <c r="PQ53" s="55">
        <v>-0.99819999999999998</v>
      </c>
      <c r="PR53" s="55">
        <v>-0.99750000000000005</v>
      </c>
      <c r="PS53" s="55">
        <v>-0.99839999999999995</v>
      </c>
      <c r="PT53" s="55">
        <v>-0.99839999999999995</v>
      </c>
      <c r="PU53" s="55">
        <v>-0.99909999999999999</v>
      </c>
      <c r="PV53" s="55">
        <v>-0.99929999999999997</v>
      </c>
      <c r="PW53" s="55">
        <v>-0.99890000000000001</v>
      </c>
      <c r="PX53" s="55">
        <v>-0.99839999999999995</v>
      </c>
      <c r="PY53" s="55">
        <v>-0.99719999999999998</v>
      </c>
      <c r="PZ53" s="55">
        <v>-0.99739999999999995</v>
      </c>
      <c r="QA53" s="55">
        <v>-0.99980000000000002</v>
      </c>
      <c r="QB53" s="55">
        <v>-0.99870000000000003</v>
      </c>
      <c r="QC53" s="55">
        <v>-0.99919999999999998</v>
      </c>
      <c r="QD53" s="55">
        <v>-0.99870000000000003</v>
      </c>
      <c r="QE53" s="55">
        <v>-0.998</v>
      </c>
      <c r="QF53" s="55">
        <v>-0.997</v>
      </c>
      <c r="QG53" s="55">
        <v>-0.99760000000000004</v>
      </c>
      <c r="QH53" s="55">
        <v>-0.99809999999999999</v>
      </c>
      <c r="QI53" s="55">
        <v>-0.99809999999999999</v>
      </c>
      <c r="QJ53" s="55">
        <v>-0.99870000000000003</v>
      </c>
      <c r="QK53" s="55">
        <v>-0.99570000000000003</v>
      </c>
      <c r="QL53" s="55">
        <v>-0.99750000000000005</v>
      </c>
      <c r="QM53" s="55">
        <v>-0.99680000000000002</v>
      </c>
      <c r="QN53" s="55">
        <v>-0.99860000000000004</v>
      </c>
      <c r="QO53" s="55">
        <v>-0.99950000000000006</v>
      </c>
      <c r="QP53" s="55">
        <v>-0.99929999999999997</v>
      </c>
      <c r="QQ53" s="55">
        <v>-0.99860000000000004</v>
      </c>
      <c r="QR53" s="55">
        <v>-0.99829999999999997</v>
      </c>
      <c r="QS53" s="55">
        <v>-0.99670000000000003</v>
      </c>
      <c r="QT53" s="55">
        <v>-0.99719999999999998</v>
      </c>
      <c r="QU53" s="55">
        <v>-0.99680000000000002</v>
      </c>
      <c r="QV53" s="55">
        <v>-0.99719999999999998</v>
      </c>
      <c r="QW53" s="55">
        <v>-0.99780000000000002</v>
      </c>
      <c r="QX53" s="55">
        <v>-0.99819999999999998</v>
      </c>
      <c r="QY53" s="55">
        <v>-0.99880000000000002</v>
      </c>
      <c r="QZ53" s="55">
        <v>-0.99839999999999995</v>
      </c>
      <c r="RA53" s="55">
        <v>-0.99760000000000004</v>
      </c>
      <c r="RB53" s="55">
        <v>-0.998</v>
      </c>
      <c r="RC53" s="55">
        <v>-0.99619999999999997</v>
      </c>
      <c r="RD53" s="55">
        <v>-0.99909999999999999</v>
      </c>
      <c r="RE53" s="55">
        <v>-0.99860000000000004</v>
      </c>
      <c r="RF53" s="55">
        <v>-0.99490000000000001</v>
      </c>
      <c r="RG53" s="55">
        <v>-0.99670000000000003</v>
      </c>
      <c r="RH53" s="55">
        <v>-0.99690000000000001</v>
      </c>
      <c r="RI53" s="55">
        <v>-0.99590000000000001</v>
      </c>
      <c r="RJ53" s="55">
        <v>-0.99670000000000003</v>
      </c>
      <c r="RK53" s="55">
        <v>-0.99490000000000001</v>
      </c>
      <c r="RL53" s="55">
        <v>-0.99760000000000004</v>
      </c>
      <c r="RM53" s="55">
        <v>-0.99690000000000001</v>
      </c>
      <c r="RN53" s="55">
        <v>-0.5474</v>
      </c>
      <c r="RO53" s="55">
        <v>-0.52459999999999996</v>
      </c>
      <c r="RP53" s="55">
        <v>-0.64949999999999997</v>
      </c>
      <c r="RQ53" s="55">
        <v>-0.66759999999999997</v>
      </c>
      <c r="RR53" s="55">
        <v>-0.50970000000000004</v>
      </c>
      <c r="RS53" s="55">
        <v>-0.50219999999999998</v>
      </c>
      <c r="RT53" s="55">
        <v>-0.43630000000000002</v>
      </c>
      <c r="RU53" s="55">
        <v>-0.59540000000000004</v>
      </c>
      <c r="RV53" s="55">
        <v>-0.39789999999999998</v>
      </c>
      <c r="RW53" s="55">
        <v>-0.20469999999999999</v>
      </c>
      <c r="RX53" s="55">
        <v>-0.52449999999999997</v>
      </c>
      <c r="RY53" s="55">
        <v>-0.52510000000000001</v>
      </c>
      <c r="RZ53" s="55">
        <v>-0.45569999999999999</v>
      </c>
      <c r="SA53" s="55">
        <v>-0.46310000000000001</v>
      </c>
      <c r="SB53" s="55">
        <v>-0.61140000000000005</v>
      </c>
      <c r="SC53" s="55">
        <v>-0.40860000000000002</v>
      </c>
      <c r="SD53" s="55">
        <v>-0.36630000000000001</v>
      </c>
      <c r="SE53" s="55">
        <v>-0.35360000000000003</v>
      </c>
      <c r="SF53" s="55">
        <v>-0.61419999999999997</v>
      </c>
      <c r="SG53" s="55">
        <v>-0.23549999999999999</v>
      </c>
      <c r="SH53" s="55">
        <v>-0.2374</v>
      </c>
      <c r="SI53" s="55">
        <v>-0.51080000000000003</v>
      </c>
      <c r="SJ53" s="55">
        <v>-0.30520000000000003</v>
      </c>
      <c r="SK53" s="55">
        <v>-0.2072</v>
      </c>
      <c r="SL53" s="55">
        <v>-0.34449999999999997</v>
      </c>
      <c r="SM53" s="55">
        <v>-0.33800000000000002</v>
      </c>
      <c r="SN53" s="55">
        <v>-0.53510000000000002</v>
      </c>
      <c r="SO53" s="55">
        <v>-0.67849999999999999</v>
      </c>
      <c r="SP53" s="55">
        <v>-0.39660000000000001</v>
      </c>
      <c r="SQ53" s="55">
        <v>-0.22239999999999999</v>
      </c>
      <c r="SR53" s="55">
        <v>-0.40110000000000001</v>
      </c>
      <c r="SS53" s="55">
        <v>-0.35370000000000001</v>
      </c>
      <c r="ST53" s="54">
        <v>-0.53</v>
      </c>
      <c r="SU53" s="55">
        <v>-0.34720000000000001</v>
      </c>
      <c r="SV53" s="55">
        <v>-0.48430000000000001</v>
      </c>
      <c r="SW53" s="55">
        <v>-0.1575</v>
      </c>
      <c r="SX53" s="55">
        <v>-9.2200000000000004E-2</v>
      </c>
      <c r="SY53" s="55">
        <v>3.5799999999999998E-2</v>
      </c>
      <c r="SZ53" s="55">
        <v>-6.9500000000000006E-2</v>
      </c>
      <c r="TA53" s="55">
        <v>-0.17080000000000001</v>
      </c>
      <c r="TB53" s="55">
        <v>-6.54E-2</v>
      </c>
      <c r="TC53" s="55">
        <v>-7.0699999999999999E-2</v>
      </c>
      <c r="TD53" s="55">
        <v>3.0599999999999999E-2</v>
      </c>
      <c r="TE53" s="55">
        <v>-8.7900000000000006E-2</v>
      </c>
      <c r="TF53" s="55">
        <v>5.91E-2</v>
      </c>
      <c r="TG53" s="55">
        <v>-5.0500000000000003E-2</v>
      </c>
      <c r="TH53" s="55">
        <v>-0.1668</v>
      </c>
      <c r="TI53" s="55">
        <v>-7.7999999999999996E-3</v>
      </c>
      <c r="TJ53" s="55">
        <v>-7.4899999999999994E-2</v>
      </c>
      <c r="TK53" s="55">
        <v>0.1061</v>
      </c>
      <c r="TL53" s="55">
        <v>0.1273</v>
      </c>
      <c r="TM53" s="55">
        <v>6.8699999999999997E-2</v>
      </c>
      <c r="TN53" s="55">
        <v>0.152</v>
      </c>
      <c r="TO53" s="55">
        <v>-3.4799999999999998E-2</v>
      </c>
      <c r="TP53" s="55">
        <v>-1.3599999999999999E-2</v>
      </c>
      <c r="TQ53" s="55">
        <v>3.4500000000000003E-2</v>
      </c>
      <c r="TR53" s="55">
        <v>3.2599999999999997E-2</v>
      </c>
      <c r="TS53" s="55">
        <v>6.0999999999999999E-2</v>
      </c>
      <c r="TT53" s="55">
        <v>8.5199999999999998E-2</v>
      </c>
      <c r="TU53" s="55">
        <v>-6.0999999999999999E-2</v>
      </c>
      <c r="TV53" s="55">
        <v>-0.17829999999999999</v>
      </c>
      <c r="TW53" s="55">
        <v>-9.1200000000000003E-2</v>
      </c>
      <c r="TX53" s="55">
        <v>-4.4499999999999998E-2</v>
      </c>
      <c r="TY53" s="55">
        <v>4.1999999999999997E-3</v>
      </c>
      <c r="TZ53" s="55">
        <v>0.16869999999999999</v>
      </c>
      <c r="UA53" s="55">
        <v>0.1724</v>
      </c>
      <c r="UB53" s="55">
        <v>-2.5000000000000001E-2</v>
      </c>
      <c r="UC53" s="55">
        <v>-6.2899999999999998E-2</v>
      </c>
      <c r="UD53" s="55">
        <v>-5.0299999999999997E-2</v>
      </c>
      <c r="UE53" s="55">
        <v>-1.6500000000000001E-2</v>
      </c>
      <c r="UF53" s="55">
        <v>5.8799999999999998E-2</v>
      </c>
      <c r="UG53" s="55">
        <v>0.1351</v>
      </c>
      <c r="UH53" s="55">
        <v>0.18479999999999999</v>
      </c>
      <c r="UI53" s="55">
        <v>8.1299999999999997E-2</v>
      </c>
      <c r="UJ53" s="55">
        <v>2.9700000000000001E-2</v>
      </c>
      <c r="UK53" s="55">
        <v>3.5000000000000001E-3</v>
      </c>
      <c r="UL53" s="55">
        <v>-1.41E-2</v>
      </c>
      <c r="UM53" s="55">
        <v>0.1285</v>
      </c>
      <c r="UN53" s="55">
        <v>0.12859999999999999</v>
      </c>
      <c r="UO53" s="55">
        <v>-4.0500000000000001E-2</v>
      </c>
      <c r="UP53" s="55">
        <v>5.6300000000000003E-2</v>
      </c>
      <c r="UQ53" s="55">
        <v>0.53469999999999995</v>
      </c>
      <c r="UR53" s="55">
        <v>0.35439999999999999</v>
      </c>
      <c r="US53" s="55">
        <v>0.22839999999999999</v>
      </c>
      <c r="UT53" s="55">
        <v>0.1376</v>
      </c>
      <c r="UU53" s="55">
        <v>0.11700000000000001</v>
      </c>
      <c r="UV53" s="55">
        <v>0.4667</v>
      </c>
      <c r="UW53" s="55">
        <v>0.27310000000000001</v>
      </c>
      <c r="UX53" s="55">
        <v>-0.21809999999999999</v>
      </c>
      <c r="UY53" s="55">
        <v>-0.16239999999999999</v>
      </c>
      <c r="UZ53" s="55">
        <v>-0.12559999999999999</v>
      </c>
      <c r="VA53" s="55">
        <v>-4.3700000000000003E-2</v>
      </c>
      <c r="VB53" s="55">
        <v>1.0999999999999999E-2</v>
      </c>
      <c r="VC53" s="55">
        <v>4.1399999999999999E-2</v>
      </c>
      <c r="VD53" s="55">
        <v>-6.1899999999999997E-2</v>
      </c>
      <c r="VE53" s="55">
        <v>-0.15490000000000001</v>
      </c>
      <c r="VF53" s="55">
        <v>-8.2799999999999999E-2</v>
      </c>
      <c r="VG53" s="55">
        <v>1E-3</v>
      </c>
      <c r="VH53" s="55">
        <v>1.17E-2</v>
      </c>
      <c r="VI53" s="55">
        <v>0.1017</v>
      </c>
      <c r="VJ53" s="55">
        <v>0.1585</v>
      </c>
      <c r="VK53" s="55">
        <v>-6.5799999999999997E-2</v>
      </c>
      <c r="VL53" s="55">
        <v>-9.5600000000000004E-2</v>
      </c>
      <c r="VM53" s="55">
        <v>-0.37980000000000003</v>
      </c>
      <c r="VN53" s="55">
        <v>-0.24279999999999999</v>
      </c>
      <c r="VO53" s="55">
        <v>-0.1565</v>
      </c>
      <c r="VP53" s="55">
        <v>-0.14660000000000001</v>
      </c>
      <c r="VQ53" s="55">
        <v>-5.6599999999999998E-2</v>
      </c>
      <c r="VR53" s="55">
        <v>-0.14630000000000001</v>
      </c>
      <c r="VS53" s="55">
        <v>-0.1123</v>
      </c>
      <c r="VT53" s="55">
        <v>-6.8199999999999997E-2</v>
      </c>
      <c r="VU53" s="55">
        <v>-4.7000000000000002E-3</v>
      </c>
      <c r="VV53" s="55">
        <v>-7.4899999999999994E-2</v>
      </c>
      <c r="VW53" s="55">
        <v>-2.0500000000000001E-2</v>
      </c>
      <c r="VX53" s="55">
        <v>-0.18509999999999999</v>
      </c>
      <c r="VY53" s="55">
        <v>-0.1208</v>
      </c>
      <c r="VZ53" s="55">
        <v>-0.22620000000000001</v>
      </c>
      <c r="WA53" s="55">
        <v>-0.17499999999999999</v>
      </c>
      <c r="WB53" s="55">
        <v>-0.1196</v>
      </c>
      <c r="WC53" s="55">
        <v>-8.1900000000000001E-2</v>
      </c>
      <c r="WD53" s="55">
        <v>-5.8900000000000001E-2</v>
      </c>
      <c r="WE53" s="55">
        <v>-3.95E-2</v>
      </c>
      <c r="WF53" s="55">
        <v>-3.7999999999999999E-2</v>
      </c>
      <c r="WG53" s="55">
        <v>-0.1308</v>
      </c>
      <c r="WH53" s="55">
        <v>-6.4000000000000001E-2</v>
      </c>
      <c r="WI53" s="55">
        <v>1.06E-2</v>
      </c>
      <c r="WJ53" s="55">
        <v>-0.11840000000000001</v>
      </c>
      <c r="WK53" s="55">
        <v>-6.8099999999999994E-2</v>
      </c>
      <c r="WL53" s="55">
        <v>-7.4200000000000002E-2</v>
      </c>
      <c r="WM53" s="55">
        <v>-0.14779999999999999</v>
      </c>
      <c r="WN53" s="55">
        <v>-6.9599999999999995E-2</v>
      </c>
      <c r="WO53" s="55">
        <v>-0.10299999999999999</v>
      </c>
      <c r="WP53" s="55">
        <v>-0.1618</v>
      </c>
      <c r="WQ53" s="55">
        <v>-4.7E-2</v>
      </c>
      <c r="WR53" s="55">
        <v>2.7199999999999998E-2</v>
      </c>
      <c r="WS53" s="55">
        <v>7.4700000000000003E-2</v>
      </c>
      <c r="WT53" s="55">
        <v>-0.1996</v>
      </c>
      <c r="WU53" s="55">
        <v>-0.1933</v>
      </c>
      <c r="WV53" s="55">
        <v>6.1499999999999999E-2</v>
      </c>
      <c r="WW53" s="55">
        <v>0.60329999999999995</v>
      </c>
      <c r="WX53" s="55">
        <v>-4.7300000000000002E-2</v>
      </c>
      <c r="WY53" s="55">
        <v>-0.1104</v>
      </c>
      <c r="WZ53" s="55">
        <v>-0.22789999999999999</v>
      </c>
      <c r="XA53" s="55">
        <v>-0.187</v>
      </c>
      <c r="XB53" s="55">
        <v>-0.16930000000000001</v>
      </c>
      <c r="XC53" s="55">
        <v>-0.14749999999999999</v>
      </c>
      <c r="XD53" s="55">
        <v>-5.6500000000000002E-2</v>
      </c>
      <c r="XE53" s="55">
        <v>1.4800000000000001E-2</v>
      </c>
      <c r="XF53" s="55">
        <v>6.4100000000000004E-2</v>
      </c>
      <c r="XG53" s="55">
        <v>4.4999999999999998E-2</v>
      </c>
      <c r="XH53" s="55">
        <v>0.2477</v>
      </c>
      <c r="XI53" s="55">
        <v>3.6600000000000001E-2</v>
      </c>
      <c r="XJ53" s="55">
        <v>4.5499999999999999E-2</v>
      </c>
      <c r="XK53" s="55">
        <v>0.1288</v>
      </c>
      <c r="XL53" s="55">
        <v>4.7E-2</v>
      </c>
      <c r="XM53" s="55">
        <v>5.9799999999999999E-2</v>
      </c>
      <c r="XN53" s="55">
        <v>-7.6200000000000004E-2</v>
      </c>
      <c r="XO53" s="55">
        <v>-0.11700000000000001</v>
      </c>
      <c r="XP53" s="55">
        <v>-0.13339999999999999</v>
      </c>
      <c r="XQ53" s="55">
        <v>-0.13300000000000001</v>
      </c>
      <c r="XR53" s="55">
        <v>-7.7000000000000002E-3</v>
      </c>
      <c r="XS53" s="55">
        <v>2.1499999999999998E-2</v>
      </c>
      <c r="XT53" s="55">
        <v>3.1800000000000002E-2</v>
      </c>
      <c r="XU53" s="55">
        <v>-4.1300000000000003E-2</v>
      </c>
      <c r="XV53" s="55">
        <v>-0.2142</v>
      </c>
      <c r="XW53" s="55">
        <v>-0.1714</v>
      </c>
      <c r="XX53" s="55">
        <v>-9.4399999999999998E-2</v>
      </c>
      <c r="XY53" s="55">
        <v>-8.3000000000000004E-2</v>
      </c>
      <c r="XZ53" s="55">
        <v>-2.9899999999999999E-2</v>
      </c>
      <c r="YA53" s="55">
        <v>3.4799999999999998E-2</v>
      </c>
      <c r="YB53" s="55">
        <v>0.39429999999999998</v>
      </c>
      <c r="YC53" s="55">
        <v>-0.15060000000000001</v>
      </c>
      <c r="YD53" s="55">
        <v>-0.255</v>
      </c>
      <c r="YE53" s="55">
        <v>-0.19220000000000001</v>
      </c>
      <c r="YF53" s="55">
        <v>-0.16739999999999999</v>
      </c>
      <c r="YG53" s="55">
        <v>-3.6999999999999998E-2</v>
      </c>
      <c r="YH53" s="55">
        <v>4.3299999999999998E-2</v>
      </c>
      <c r="YI53" s="55">
        <v>-0.13850000000000001</v>
      </c>
      <c r="YJ53" s="55">
        <v>-0.32679999999999998</v>
      </c>
      <c r="YK53" s="55">
        <v>-0.29870000000000002</v>
      </c>
    </row>
    <row r="54" spans="1:661" x14ac:dyDescent="0.35">
      <c r="A54" s="66" t="s">
        <v>26</v>
      </c>
      <c r="B54" s="66" t="s">
        <v>61</v>
      </c>
      <c r="C54" s="54">
        <v>0.04</v>
      </c>
      <c r="D54" s="54">
        <v>-0.01</v>
      </c>
      <c r="E54" s="54">
        <v>0.04</v>
      </c>
      <c r="F54" s="54">
        <v>0.09</v>
      </c>
      <c r="G54" s="54">
        <v>7.0000000000000007E-2</v>
      </c>
      <c r="H54" s="54">
        <v>0.2</v>
      </c>
      <c r="I54" s="54">
        <v>0.12</v>
      </c>
      <c r="J54" s="54">
        <v>-0.01</v>
      </c>
      <c r="K54" s="54">
        <v>0.15</v>
      </c>
      <c r="L54" s="54">
        <v>0.03</v>
      </c>
      <c r="M54" s="54">
        <v>-0.03</v>
      </c>
      <c r="N54" s="54">
        <v>0.03</v>
      </c>
      <c r="O54" s="54">
        <v>0.06</v>
      </c>
      <c r="P54" s="54">
        <v>0.08</v>
      </c>
      <c r="Q54" s="54">
        <v>-0.08</v>
      </c>
      <c r="R54" s="54">
        <v>-0.03</v>
      </c>
      <c r="S54" s="54">
        <v>-0.03</v>
      </c>
      <c r="T54" s="54">
        <v>-0.04</v>
      </c>
      <c r="U54" s="54">
        <v>-7.0000000000000007E-2</v>
      </c>
      <c r="V54" s="54">
        <v>0</v>
      </c>
      <c r="W54" s="54">
        <v>-0.15</v>
      </c>
      <c r="X54" s="54">
        <v>-0.13</v>
      </c>
      <c r="Y54" s="54">
        <v>-0.22</v>
      </c>
      <c r="Z54" s="54">
        <v>-0.33</v>
      </c>
      <c r="AA54" s="54">
        <v>-0.4</v>
      </c>
      <c r="AB54" s="54">
        <v>-0.47</v>
      </c>
      <c r="AC54" s="54">
        <v>-0.55000000000000004</v>
      </c>
      <c r="AD54" s="54">
        <v>-0.61</v>
      </c>
      <c r="AE54" s="54">
        <v>-0.99</v>
      </c>
      <c r="AF54" s="54">
        <v>-1</v>
      </c>
      <c r="AG54" s="54">
        <v>-1</v>
      </c>
      <c r="AH54" s="54">
        <v>-1</v>
      </c>
      <c r="AI54" s="54">
        <v>-1</v>
      </c>
      <c r="AJ54" s="54">
        <v>-1</v>
      </c>
      <c r="AK54" s="54">
        <v>-1</v>
      </c>
      <c r="AL54" s="54">
        <v>-1</v>
      </c>
      <c r="AM54" s="54">
        <v>-1</v>
      </c>
      <c r="AN54" s="54">
        <v>-1</v>
      </c>
      <c r="AO54" s="54">
        <v>-1</v>
      </c>
      <c r="AP54" s="54">
        <v>-1</v>
      </c>
      <c r="AQ54" s="54">
        <v>-1</v>
      </c>
      <c r="AR54" s="54">
        <v>-1</v>
      </c>
      <c r="AS54" s="54">
        <v>-1</v>
      </c>
      <c r="AT54" s="54">
        <v>-1</v>
      </c>
      <c r="AU54" s="54">
        <v>-1</v>
      </c>
      <c r="AV54" s="54">
        <v>-1</v>
      </c>
      <c r="AW54" s="54">
        <v>-1</v>
      </c>
      <c r="AX54" s="54">
        <v>-1</v>
      </c>
      <c r="AY54" s="54">
        <v>-1</v>
      </c>
      <c r="AZ54" s="54">
        <v>-1</v>
      </c>
      <c r="BA54" s="54">
        <v>-1</v>
      </c>
      <c r="BB54" s="54">
        <v>-1</v>
      </c>
      <c r="BC54" s="54">
        <v>-1</v>
      </c>
      <c r="BD54" s="54">
        <v>-1</v>
      </c>
      <c r="BE54" s="54">
        <v>-1</v>
      </c>
      <c r="BF54" s="54">
        <v>-1</v>
      </c>
      <c r="BG54" s="54">
        <v>-1</v>
      </c>
      <c r="BH54" s="54">
        <v>-1</v>
      </c>
      <c r="BI54" s="54">
        <v>-1</v>
      </c>
      <c r="BJ54" s="54">
        <v>-1</v>
      </c>
      <c r="BK54" s="54">
        <v>-1</v>
      </c>
      <c r="BL54" s="54">
        <v>-1</v>
      </c>
      <c r="BM54" s="54">
        <v>-1</v>
      </c>
      <c r="BN54" s="54">
        <v>-1</v>
      </c>
      <c r="BO54" s="54">
        <v>-1</v>
      </c>
      <c r="BP54" s="54">
        <v>-1</v>
      </c>
      <c r="BQ54" s="54">
        <v>-1</v>
      </c>
      <c r="BR54" s="54">
        <v>-1</v>
      </c>
      <c r="BS54" s="54">
        <v>-1</v>
      </c>
      <c r="BT54" s="54">
        <v>-1</v>
      </c>
      <c r="BU54" s="54">
        <v>-1</v>
      </c>
      <c r="BV54" s="54">
        <v>-1</v>
      </c>
      <c r="BW54" s="54">
        <v>-1</v>
      </c>
      <c r="BX54" s="54">
        <v>-1</v>
      </c>
      <c r="BY54" s="54">
        <v>-1</v>
      </c>
      <c r="BZ54" s="54">
        <v>-1</v>
      </c>
      <c r="CA54" s="54">
        <v>-1</v>
      </c>
      <c r="CB54" s="54">
        <v>-1</v>
      </c>
      <c r="CC54" s="54">
        <v>-1</v>
      </c>
      <c r="CD54" s="54">
        <v>-1</v>
      </c>
      <c r="CE54" s="54">
        <v>-1</v>
      </c>
      <c r="CF54" s="54">
        <v>-1</v>
      </c>
      <c r="CG54" s="54">
        <v>-1</v>
      </c>
      <c r="CH54" s="55">
        <v>-0.99929999999999997</v>
      </c>
      <c r="CI54" s="54">
        <v>-1</v>
      </c>
      <c r="CJ54" s="55">
        <v>-0.99690000000000001</v>
      </c>
      <c r="CK54" s="54">
        <v>-1</v>
      </c>
      <c r="CL54" s="55">
        <v>-0.98619999999999997</v>
      </c>
      <c r="CM54" s="55">
        <v>-0.98109999999999997</v>
      </c>
      <c r="CN54" s="55">
        <v>-0.97709999999999997</v>
      </c>
      <c r="CO54" s="55">
        <v>-0.98470000000000002</v>
      </c>
      <c r="CP54" s="55">
        <v>-0.97899999999999998</v>
      </c>
      <c r="CQ54" s="55">
        <v>-0.96719999999999995</v>
      </c>
      <c r="CR54" s="55">
        <v>-0.95899999999999996</v>
      </c>
      <c r="CS54" s="55">
        <v>-0.92159999999999997</v>
      </c>
      <c r="CT54" s="55">
        <v>-0.92430000000000001</v>
      </c>
      <c r="CU54" s="55">
        <v>-0.92420000000000002</v>
      </c>
      <c r="CV54" s="55">
        <v>-0.89759999999999995</v>
      </c>
      <c r="CW54" s="55">
        <v>-0.86650000000000005</v>
      </c>
      <c r="CX54" s="55">
        <v>-0.86460000000000004</v>
      </c>
      <c r="CY54" s="55">
        <v>-0.85470000000000002</v>
      </c>
      <c r="CZ54" s="55">
        <v>-0.83630000000000004</v>
      </c>
      <c r="DA54" s="55">
        <v>-0.85429999999999995</v>
      </c>
      <c r="DB54" s="55">
        <v>-0.84460000000000002</v>
      </c>
      <c r="DC54" s="55">
        <v>-0.77649999999999997</v>
      </c>
      <c r="DD54" s="55">
        <v>-0.80169999999999997</v>
      </c>
      <c r="DE54" s="55">
        <v>-0.75609999999999999</v>
      </c>
      <c r="DF54" s="55">
        <v>-0.74160000000000004</v>
      </c>
      <c r="DG54" s="55">
        <v>-0.73740000000000006</v>
      </c>
      <c r="DH54" s="55">
        <v>-0.74990000000000001</v>
      </c>
      <c r="DI54" s="55">
        <v>-0.73540000000000005</v>
      </c>
      <c r="DJ54" s="55">
        <v>-0.73560000000000003</v>
      </c>
      <c r="DK54" s="55">
        <v>-0.76270000000000004</v>
      </c>
      <c r="DL54" s="55">
        <v>-0.74609999999999999</v>
      </c>
      <c r="DM54" s="55">
        <v>-0.71160000000000001</v>
      </c>
      <c r="DN54" s="55">
        <v>-0.74270000000000003</v>
      </c>
      <c r="DO54" s="55">
        <v>-0.70979999999999999</v>
      </c>
      <c r="DP54" s="55">
        <v>-0.8196</v>
      </c>
      <c r="DQ54" s="55">
        <v>-0.75370000000000004</v>
      </c>
      <c r="DR54" s="55">
        <v>-0.74519999999999997</v>
      </c>
      <c r="DS54" s="55">
        <v>-0.70450000000000002</v>
      </c>
      <c r="DT54" s="55">
        <v>-0.67720000000000002</v>
      </c>
      <c r="DU54" s="55">
        <v>-0.64219999999999999</v>
      </c>
      <c r="DV54" s="55">
        <v>-0.62839999999999996</v>
      </c>
      <c r="DW54" s="55">
        <v>-0.41560000000000002</v>
      </c>
      <c r="DX54" s="55">
        <v>-0.68179999999999996</v>
      </c>
      <c r="DY54" s="55">
        <v>-0.69710000000000005</v>
      </c>
      <c r="DZ54" s="55">
        <v>-0.65669999999999995</v>
      </c>
      <c r="EA54" s="55">
        <v>-0.60770000000000002</v>
      </c>
      <c r="EB54" s="55">
        <v>-0.60419999999999996</v>
      </c>
      <c r="EC54" s="55">
        <v>-0.5847</v>
      </c>
      <c r="ED54" s="55">
        <v>-0.61680000000000001</v>
      </c>
      <c r="EE54" s="55">
        <v>-0.6452</v>
      </c>
      <c r="EF54" s="55">
        <v>-0.62070000000000003</v>
      </c>
      <c r="EG54" s="55">
        <v>-0.65780000000000005</v>
      </c>
      <c r="EH54" s="55">
        <v>-0.45200000000000001</v>
      </c>
      <c r="EI54" s="55">
        <v>-0.59079999999999999</v>
      </c>
      <c r="EJ54" s="55">
        <v>-0.76910000000000001</v>
      </c>
      <c r="EK54" s="55">
        <v>-0.5847</v>
      </c>
      <c r="EL54" s="55">
        <v>-0.65849999999999997</v>
      </c>
      <c r="EM54" s="55">
        <v>-0.65739999999999998</v>
      </c>
      <c r="EN54" s="55">
        <v>-0.62980000000000003</v>
      </c>
      <c r="EO54" s="55">
        <v>-0.64900000000000002</v>
      </c>
      <c r="EP54" s="55">
        <v>-0.62319999999999998</v>
      </c>
      <c r="EQ54" s="55">
        <v>-0.57469999999999999</v>
      </c>
      <c r="ER54" s="55">
        <v>-0.62590000000000001</v>
      </c>
      <c r="ES54" s="55">
        <v>-0.67159999999999997</v>
      </c>
      <c r="ET54" s="55">
        <v>-0.63749999999999996</v>
      </c>
      <c r="EU54" s="54">
        <v>-0.63</v>
      </c>
      <c r="EV54" s="55">
        <v>-0.63700000000000001</v>
      </c>
      <c r="EW54" s="55">
        <v>-0.59230000000000005</v>
      </c>
      <c r="EX54" s="55">
        <v>-0.56369999999999998</v>
      </c>
      <c r="EY54" s="55">
        <v>-0.60840000000000005</v>
      </c>
      <c r="EZ54" s="55">
        <v>-0.66690000000000005</v>
      </c>
      <c r="FA54" s="55">
        <v>-0.67810000000000004</v>
      </c>
      <c r="FB54" s="55">
        <v>-0.65329999999999999</v>
      </c>
      <c r="FC54" s="55">
        <v>-0.63270000000000004</v>
      </c>
      <c r="FD54" s="55">
        <v>-0.61660000000000004</v>
      </c>
      <c r="FE54" s="55">
        <v>-0.58069999999999999</v>
      </c>
      <c r="FF54" s="55">
        <v>-0.62129999999999996</v>
      </c>
      <c r="FG54" s="55">
        <v>-0.68899999999999995</v>
      </c>
      <c r="FH54" s="55">
        <v>-0.64849999999999997</v>
      </c>
      <c r="FI54" s="55">
        <v>-0.61850000000000005</v>
      </c>
      <c r="FJ54" s="55">
        <v>-0.6109</v>
      </c>
      <c r="FK54" s="55">
        <v>-0.55869999999999997</v>
      </c>
      <c r="FL54" s="55">
        <v>-0.55659999999999998</v>
      </c>
      <c r="FM54" s="55">
        <v>-0.5554</v>
      </c>
      <c r="FN54" s="55">
        <v>-0.63180000000000003</v>
      </c>
      <c r="FO54" s="55">
        <v>-0.61080000000000001</v>
      </c>
      <c r="FP54" s="55">
        <v>-0.57450000000000001</v>
      </c>
      <c r="FQ54" s="55">
        <v>-0.56769999999999998</v>
      </c>
      <c r="FR54" s="55">
        <v>-0.54700000000000004</v>
      </c>
      <c r="FS54" s="55">
        <v>-0.51749999999999996</v>
      </c>
      <c r="FT54" s="55">
        <v>-0.52259999999999995</v>
      </c>
      <c r="FU54" s="55">
        <v>-0.5585</v>
      </c>
      <c r="FV54" s="55">
        <v>-0.55930000000000002</v>
      </c>
      <c r="FW54" s="55">
        <v>-0.56859999999999999</v>
      </c>
      <c r="FX54" s="55">
        <v>-0.53569999999999995</v>
      </c>
      <c r="FY54" s="55">
        <v>-0.48299999999999998</v>
      </c>
      <c r="FZ54" s="55">
        <v>-0.51859999999999995</v>
      </c>
      <c r="GA54" s="55">
        <v>-0.54349999999999998</v>
      </c>
      <c r="GB54" s="55">
        <v>-0.55840000000000001</v>
      </c>
      <c r="GC54" s="55">
        <v>-0.55759999999999998</v>
      </c>
      <c r="GD54" s="55">
        <v>-0.53690000000000004</v>
      </c>
      <c r="GE54" s="55">
        <v>-0.54710000000000003</v>
      </c>
      <c r="GF54" s="55">
        <v>-0.52329999999999999</v>
      </c>
      <c r="GG54" s="55">
        <v>-0.47339999999999999</v>
      </c>
      <c r="GH54" s="55">
        <v>-0.45100000000000001</v>
      </c>
      <c r="GI54" s="55">
        <v>-0.54120000000000001</v>
      </c>
      <c r="GJ54" s="55">
        <v>-0.48280000000000001</v>
      </c>
      <c r="GK54" s="55">
        <v>-0.45679999999999998</v>
      </c>
      <c r="GL54" s="55">
        <v>-0.44569999999999999</v>
      </c>
      <c r="GM54" s="55">
        <v>-0.44340000000000002</v>
      </c>
      <c r="GN54" s="55">
        <v>-0.37909999999999999</v>
      </c>
      <c r="GO54" s="55">
        <v>-0.50570000000000004</v>
      </c>
      <c r="GP54" s="55">
        <v>-0.50880000000000003</v>
      </c>
      <c r="GQ54" s="55">
        <v>-0.37009999999999998</v>
      </c>
      <c r="GR54" s="55">
        <v>-0.40589999999999998</v>
      </c>
      <c r="GS54" s="55">
        <v>-0.41439999999999999</v>
      </c>
      <c r="GT54" s="55">
        <v>-0.40089999999999998</v>
      </c>
      <c r="GU54" s="55">
        <v>-0.31309999999999999</v>
      </c>
      <c r="GV54" s="55">
        <v>-0.20080000000000001</v>
      </c>
      <c r="GW54" s="55">
        <v>-0.42930000000000001</v>
      </c>
      <c r="GX54" s="55">
        <v>-0.60940000000000005</v>
      </c>
      <c r="GY54" s="55">
        <v>-0.58750000000000002</v>
      </c>
      <c r="GZ54" s="55">
        <v>-0.59950000000000003</v>
      </c>
      <c r="HA54" s="55">
        <v>-0.72689999999999999</v>
      </c>
      <c r="HB54" s="55">
        <v>-0.6653</v>
      </c>
      <c r="HC54" s="55">
        <v>-0.68959999999999999</v>
      </c>
      <c r="HD54" s="55">
        <v>-0.7107</v>
      </c>
      <c r="HE54" s="55">
        <v>-0.69489999999999996</v>
      </c>
      <c r="HF54" s="55">
        <v>-0.61919999999999997</v>
      </c>
      <c r="HG54" s="55">
        <v>-0.64059999999999995</v>
      </c>
      <c r="HH54" s="55">
        <v>-0.53749999999999998</v>
      </c>
      <c r="HI54" s="55">
        <v>-0.45540000000000003</v>
      </c>
      <c r="HJ54" s="55">
        <v>-0.39410000000000001</v>
      </c>
      <c r="HK54" s="55">
        <v>-0.51590000000000003</v>
      </c>
      <c r="HL54" s="55">
        <v>-0.51429999999999998</v>
      </c>
      <c r="HM54" s="55">
        <v>-0.58299999999999996</v>
      </c>
      <c r="HN54" s="55">
        <v>-0.4652</v>
      </c>
      <c r="HO54" s="55">
        <v>-0.48420000000000002</v>
      </c>
      <c r="HP54" s="55">
        <v>-0.40949999999999998</v>
      </c>
      <c r="HQ54" s="55">
        <v>-0.35210000000000002</v>
      </c>
      <c r="HR54" s="55">
        <v>-0.40760000000000002</v>
      </c>
      <c r="HS54" s="55">
        <v>-0.50449999999999995</v>
      </c>
      <c r="HT54" s="55">
        <v>-0.3634</v>
      </c>
      <c r="HU54" s="55">
        <v>-0.39560000000000001</v>
      </c>
      <c r="HV54" s="55">
        <v>-0.39069999999999999</v>
      </c>
      <c r="HW54" s="55">
        <v>-0.36099999999999999</v>
      </c>
      <c r="HX54" s="55">
        <v>-0.3745</v>
      </c>
      <c r="HY54" s="55">
        <v>-0.3846</v>
      </c>
      <c r="HZ54" s="55">
        <v>-0.44090000000000001</v>
      </c>
      <c r="IA54" s="55">
        <v>-0.4718</v>
      </c>
      <c r="IB54" s="55">
        <v>-0.46860000000000002</v>
      </c>
      <c r="IC54" s="55">
        <v>-0.37209999999999999</v>
      </c>
      <c r="ID54" s="55">
        <v>-0.4259</v>
      </c>
      <c r="IE54" s="55">
        <v>-0.436</v>
      </c>
      <c r="IF54" s="55">
        <v>-0.44540000000000002</v>
      </c>
      <c r="IG54" s="55">
        <v>-0.53359999999999996</v>
      </c>
      <c r="IH54" s="55">
        <v>-0.48480000000000001</v>
      </c>
      <c r="II54" s="55">
        <v>-0.44419999999999998</v>
      </c>
      <c r="IJ54" s="55">
        <v>-0.39190000000000003</v>
      </c>
      <c r="IK54" s="55">
        <v>-0.34889999999999999</v>
      </c>
      <c r="IL54" s="55">
        <v>-0.38840000000000002</v>
      </c>
      <c r="IM54" s="55">
        <v>-0.51480000000000004</v>
      </c>
      <c r="IN54" s="55">
        <v>-0.52629999999999999</v>
      </c>
      <c r="IO54" s="55">
        <v>-0.50349999999999995</v>
      </c>
      <c r="IP54" s="55">
        <v>-0.51370000000000005</v>
      </c>
      <c r="IQ54" s="55">
        <v>-0.46250000000000002</v>
      </c>
      <c r="IR54" s="55">
        <v>-0.36120000000000002</v>
      </c>
      <c r="IS54" s="55">
        <v>-0.40460000000000002</v>
      </c>
      <c r="IT54" s="55">
        <v>-0.502</v>
      </c>
      <c r="IU54" s="55">
        <v>-0.52849999999999997</v>
      </c>
      <c r="IV54" s="55">
        <v>-0.40770000000000001</v>
      </c>
      <c r="IW54" s="55">
        <v>-0.1462</v>
      </c>
      <c r="IX54" s="55">
        <v>-0.39040000000000002</v>
      </c>
      <c r="IY54" s="55">
        <v>-0.53010000000000002</v>
      </c>
      <c r="IZ54" s="55">
        <v>-0.35799999999999998</v>
      </c>
      <c r="JA54" s="55">
        <v>-0.49790000000000001</v>
      </c>
      <c r="JB54" s="55">
        <v>-0.66700000000000004</v>
      </c>
      <c r="JC54" s="55">
        <v>-0.52569999999999995</v>
      </c>
      <c r="JD54" s="55">
        <v>-0.5101</v>
      </c>
      <c r="JE54" s="55">
        <v>-0.44429999999999997</v>
      </c>
      <c r="JF54" s="55">
        <v>-0.45619999999999999</v>
      </c>
      <c r="JG54" s="55">
        <v>-0.52880000000000005</v>
      </c>
      <c r="JH54" s="55">
        <v>-0.61960000000000004</v>
      </c>
      <c r="JI54" s="55">
        <v>-0.49080000000000001</v>
      </c>
      <c r="JJ54" s="55">
        <v>-0.44330000000000003</v>
      </c>
      <c r="JK54" s="55">
        <v>-0.56010000000000004</v>
      </c>
      <c r="JL54" s="55">
        <v>-0.57220000000000004</v>
      </c>
      <c r="JM54" s="55">
        <v>-0.51200000000000001</v>
      </c>
      <c r="JN54" s="55">
        <v>-0.49559999999999998</v>
      </c>
      <c r="JO54" s="55">
        <v>-0.53500000000000003</v>
      </c>
      <c r="JP54" s="55">
        <v>-0.46750000000000003</v>
      </c>
      <c r="JQ54" s="55">
        <v>-0.99560000000000004</v>
      </c>
      <c r="JR54" s="55">
        <v>-0.99509999999999998</v>
      </c>
      <c r="JS54" s="55">
        <v>-0.99790000000000001</v>
      </c>
      <c r="JT54" s="55">
        <v>-0.99299999999999999</v>
      </c>
      <c r="JU54" s="55">
        <v>-0.99770000000000003</v>
      </c>
      <c r="JV54" s="55">
        <v>-0.99950000000000006</v>
      </c>
      <c r="JW54" s="55">
        <v>-0.99809999999999999</v>
      </c>
      <c r="JX54" s="55">
        <v>-0.99319999999999997</v>
      </c>
      <c r="JY54" s="55">
        <v>-0.93779999999999997</v>
      </c>
      <c r="JZ54" s="55">
        <v>-0.995</v>
      </c>
      <c r="KA54" s="55">
        <v>-0.99460000000000004</v>
      </c>
      <c r="KB54" s="55">
        <v>-0.998</v>
      </c>
      <c r="KC54" s="55">
        <v>-0.99960000000000004</v>
      </c>
      <c r="KD54" s="55">
        <v>-0.99850000000000005</v>
      </c>
      <c r="KE54" s="55">
        <v>-0.99399999999999999</v>
      </c>
      <c r="KF54" s="55">
        <v>-0.94210000000000005</v>
      </c>
      <c r="KG54" s="55">
        <v>-0.92269999999999996</v>
      </c>
      <c r="KH54" s="55">
        <v>-0.90980000000000005</v>
      </c>
      <c r="KI54" s="55">
        <v>-0.93240000000000001</v>
      </c>
      <c r="KJ54" s="55">
        <v>-0.95430000000000004</v>
      </c>
      <c r="KK54" s="55">
        <v>-0.95250000000000001</v>
      </c>
      <c r="KL54" s="55">
        <v>-0.94540000000000002</v>
      </c>
      <c r="KM54" s="55">
        <v>-0.94299999999999995</v>
      </c>
      <c r="KN54" s="55">
        <v>-0.93169999999999997</v>
      </c>
      <c r="KO54" s="55">
        <v>-0.90769999999999995</v>
      </c>
      <c r="KP54" s="55">
        <v>-0.93920000000000003</v>
      </c>
      <c r="KQ54" s="55">
        <v>-0.94269999999999998</v>
      </c>
      <c r="KR54" s="55">
        <v>-0.95199999999999996</v>
      </c>
      <c r="KS54" s="55">
        <v>-0.94579999999999997</v>
      </c>
      <c r="KT54" s="55">
        <v>-0.92149999999999999</v>
      </c>
      <c r="KU54" s="55">
        <v>-0.90859999999999996</v>
      </c>
      <c r="KV54" s="55">
        <v>-0.89580000000000004</v>
      </c>
      <c r="KW54" s="55">
        <v>-0.91890000000000005</v>
      </c>
      <c r="KX54" s="55">
        <v>-0.93920000000000003</v>
      </c>
      <c r="KY54" s="55">
        <v>-0.92479999999999996</v>
      </c>
      <c r="KZ54" s="55">
        <v>-0.8226</v>
      </c>
      <c r="LA54" s="55">
        <v>-0.9375</v>
      </c>
      <c r="LB54" s="55">
        <v>-0.98089999999999999</v>
      </c>
      <c r="LC54" s="55">
        <v>-0.91010000000000002</v>
      </c>
      <c r="LD54" s="55">
        <v>-0.91220000000000001</v>
      </c>
      <c r="LE54" s="55">
        <v>-0.91379999999999995</v>
      </c>
      <c r="LF54" s="55">
        <v>-0.94589999999999996</v>
      </c>
      <c r="LG54" s="55">
        <v>-0.88729999999999998</v>
      </c>
      <c r="LH54" s="55">
        <v>-0.77200000000000002</v>
      </c>
      <c r="LI54" s="55">
        <v>-0.93540000000000001</v>
      </c>
      <c r="LJ54" s="55">
        <v>-0.90269999999999995</v>
      </c>
      <c r="LK54" s="55">
        <v>-0.88019999999999998</v>
      </c>
      <c r="LL54" s="55">
        <v>-0.91349999999999998</v>
      </c>
      <c r="LM54" s="55">
        <v>-0.89080000000000004</v>
      </c>
      <c r="LN54" s="55">
        <v>-0.92949999999999999</v>
      </c>
      <c r="LO54" s="55">
        <v>-0.89859999999999995</v>
      </c>
      <c r="LP54" s="55">
        <v>-0.88280000000000003</v>
      </c>
      <c r="LQ54" s="55">
        <v>-0.87639999999999996</v>
      </c>
      <c r="LR54" s="55">
        <v>-0.85440000000000005</v>
      </c>
      <c r="LS54" s="55">
        <v>-0.91720000000000002</v>
      </c>
      <c r="LT54" s="55">
        <v>-0.89910000000000001</v>
      </c>
      <c r="LU54" s="55">
        <v>-0.86299999999999999</v>
      </c>
      <c r="LV54" s="55">
        <v>-0.82779999999999998</v>
      </c>
      <c r="LW54" s="55">
        <v>-0.8659</v>
      </c>
      <c r="LX54" s="55">
        <v>-0.85570000000000002</v>
      </c>
      <c r="LY54" s="55">
        <v>-0.84630000000000005</v>
      </c>
      <c r="LZ54" s="55">
        <v>-0.85750000000000004</v>
      </c>
      <c r="MA54" s="55">
        <v>-0.87890000000000001</v>
      </c>
      <c r="MB54" s="55">
        <v>-0.89419999999999999</v>
      </c>
      <c r="MC54" s="55">
        <v>-0.86319999999999997</v>
      </c>
      <c r="MD54" s="55">
        <v>-0.86939999999999995</v>
      </c>
      <c r="ME54" s="55">
        <v>-0.85309999999999997</v>
      </c>
      <c r="MF54" s="55">
        <v>-0.88749999999999996</v>
      </c>
      <c r="MG54" s="55">
        <v>-0.87439999999999996</v>
      </c>
      <c r="MH54" s="55">
        <v>-0.92400000000000004</v>
      </c>
      <c r="MI54" s="55">
        <v>-0.89190000000000003</v>
      </c>
      <c r="MJ54" s="55">
        <v>-0.86819999999999997</v>
      </c>
      <c r="MK54" s="55">
        <v>-0.85389999999999999</v>
      </c>
      <c r="ML54" s="55">
        <v>-0.83209999999999995</v>
      </c>
      <c r="MM54" s="55">
        <v>-0.72189999999999999</v>
      </c>
      <c r="MN54" s="55">
        <v>-0.86519999999999997</v>
      </c>
      <c r="MO54" s="55">
        <v>-0.88490000000000002</v>
      </c>
      <c r="MP54" s="55">
        <v>-0.85709999999999997</v>
      </c>
      <c r="MQ54" s="55">
        <v>-0.8518</v>
      </c>
      <c r="MR54" s="55">
        <v>-0.83919999999999995</v>
      </c>
      <c r="MS54" s="55">
        <v>-0.83089999999999997</v>
      </c>
      <c r="MT54" s="55">
        <v>-0.87080000000000002</v>
      </c>
      <c r="MU54" s="55">
        <v>-0.85460000000000003</v>
      </c>
      <c r="MV54" s="55">
        <v>-0.86890000000000001</v>
      </c>
      <c r="MW54" s="55">
        <v>-0.873</v>
      </c>
      <c r="MX54" s="55">
        <v>-0.91269999999999996</v>
      </c>
      <c r="MY54" s="55">
        <v>-0.91090000000000004</v>
      </c>
      <c r="MZ54" s="55">
        <v>-0.85770000000000002</v>
      </c>
      <c r="NA54" s="55">
        <v>-0.69669999999999999</v>
      </c>
      <c r="NB54" s="55">
        <v>-0.6633</v>
      </c>
      <c r="NC54" s="55">
        <v>-0.67549999999999999</v>
      </c>
      <c r="ND54" s="55">
        <v>-0.65380000000000005</v>
      </c>
      <c r="NE54" s="55">
        <v>-0.64610000000000001</v>
      </c>
      <c r="NF54" s="55">
        <v>-0.60909999999999997</v>
      </c>
      <c r="NG54" s="55">
        <v>-0.56169999999999998</v>
      </c>
      <c r="NH54" s="55">
        <v>-0.52629999999999999</v>
      </c>
      <c r="NI54" s="55">
        <v>-0.60360000000000003</v>
      </c>
      <c r="NJ54" s="55">
        <v>-0.62519999999999998</v>
      </c>
      <c r="NK54" s="55">
        <v>-0.57120000000000004</v>
      </c>
      <c r="NL54" s="55">
        <v>-0.57299999999999995</v>
      </c>
      <c r="NM54" s="55">
        <v>-0.49249999999999999</v>
      </c>
      <c r="NN54" s="55">
        <v>-0.45860000000000001</v>
      </c>
      <c r="NO54" s="55">
        <v>-0.42470000000000002</v>
      </c>
      <c r="NP54" s="55">
        <v>-0.5302</v>
      </c>
      <c r="NQ54" s="55">
        <v>-0.56989999999999996</v>
      </c>
      <c r="NR54" s="55">
        <v>-0.49530000000000002</v>
      </c>
      <c r="NS54" s="55">
        <v>-0.51859999999999995</v>
      </c>
      <c r="NT54" s="55">
        <v>-0.49690000000000001</v>
      </c>
      <c r="NU54" s="55">
        <v>-0.49919999999999998</v>
      </c>
      <c r="NV54" s="55">
        <v>-0.46129999999999999</v>
      </c>
      <c r="NW54" s="55">
        <v>-0.52890000000000004</v>
      </c>
      <c r="NX54" s="55">
        <v>-0.55889999999999995</v>
      </c>
      <c r="NY54" s="55">
        <v>-0.55110000000000003</v>
      </c>
      <c r="NZ54" s="55">
        <v>-0.49740000000000001</v>
      </c>
      <c r="OA54" s="55">
        <v>-0.44929999999999998</v>
      </c>
      <c r="OB54" s="55">
        <v>-0.40389999999999998</v>
      </c>
      <c r="OC54" s="55">
        <v>-0.46800000000000003</v>
      </c>
      <c r="OD54" s="55">
        <v>-0.51939999999999997</v>
      </c>
      <c r="OE54" s="55">
        <v>-0.54110000000000003</v>
      </c>
      <c r="OF54" s="55">
        <v>-0.40720000000000001</v>
      </c>
      <c r="OG54" s="55">
        <v>-0.4728</v>
      </c>
      <c r="OH54" s="55">
        <v>-0.40260000000000001</v>
      </c>
      <c r="OI54" s="55">
        <v>-0.3821</v>
      </c>
      <c r="OJ54" s="55">
        <v>-0.30790000000000001</v>
      </c>
      <c r="OK54" s="55">
        <v>-0.37090000000000001</v>
      </c>
      <c r="OL54" s="54">
        <v>-0.43</v>
      </c>
      <c r="OM54" s="55">
        <v>-0.4325</v>
      </c>
      <c r="ON54" s="55">
        <v>-0.41839999999999999</v>
      </c>
      <c r="OO54" s="55">
        <v>-0.36909999999999998</v>
      </c>
      <c r="OP54" s="55">
        <v>-0.34770000000000001</v>
      </c>
      <c r="OQ54" s="55">
        <v>-0.32040000000000002</v>
      </c>
      <c r="OR54" s="55">
        <v>-0.36399999999999999</v>
      </c>
      <c r="OS54" s="55">
        <v>-0.42280000000000001</v>
      </c>
      <c r="OT54" s="55">
        <v>-0.26290000000000002</v>
      </c>
      <c r="OU54" s="55">
        <v>-0.40329999999999999</v>
      </c>
      <c r="OV54" s="55">
        <v>-0.33939999999999998</v>
      </c>
      <c r="OW54" s="55">
        <v>-0.35320000000000001</v>
      </c>
      <c r="OX54" s="55">
        <v>-0.17979999999999999</v>
      </c>
      <c r="OY54" s="55">
        <v>-0.39340000000000003</v>
      </c>
      <c r="OZ54" s="55">
        <v>-0.33850000000000002</v>
      </c>
      <c r="PA54" s="55">
        <v>-0.33700000000000002</v>
      </c>
      <c r="PB54" s="55">
        <v>-0.27350000000000002</v>
      </c>
      <c r="PC54" s="55">
        <v>-0.33460000000000001</v>
      </c>
      <c r="PD54" s="55">
        <v>-0.36520000000000002</v>
      </c>
      <c r="PE54" s="55">
        <v>-0.31480000000000002</v>
      </c>
      <c r="PF54" s="55">
        <v>-0.48649999999999999</v>
      </c>
      <c r="PG54" s="55">
        <v>-0.45469999999999999</v>
      </c>
      <c r="PH54" s="55">
        <v>-0.40760000000000002</v>
      </c>
      <c r="PI54" s="55">
        <v>-0.35010000000000002</v>
      </c>
      <c r="PJ54" s="55">
        <v>-0.28139999999999998</v>
      </c>
      <c r="PK54" s="55">
        <v>-0.71409999999999996</v>
      </c>
      <c r="PL54" s="55">
        <v>-0.55510000000000004</v>
      </c>
      <c r="PM54" s="55">
        <v>-0.36549999999999999</v>
      </c>
      <c r="PN54" s="55">
        <v>-0.43619999999999998</v>
      </c>
      <c r="PO54" s="55">
        <v>-0.39350000000000002</v>
      </c>
      <c r="PP54" s="55">
        <v>-0.3473</v>
      </c>
      <c r="PQ54" s="55">
        <v>-0.36420000000000002</v>
      </c>
      <c r="PR54" s="55">
        <v>-0.40250000000000002</v>
      </c>
      <c r="PS54" s="55">
        <v>-0.31219999999999998</v>
      </c>
      <c r="PT54" s="55">
        <v>-0.3538</v>
      </c>
      <c r="PU54" s="55">
        <v>-0.36849999999999999</v>
      </c>
      <c r="PV54" s="55">
        <v>-0.26319999999999999</v>
      </c>
      <c r="PW54" s="55">
        <v>-0.2261</v>
      </c>
      <c r="PX54" s="55">
        <v>-0.50280000000000002</v>
      </c>
      <c r="PY54" s="55">
        <v>-0.56179999999999997</v>
      </c>
      <c r="PZ54" s="55">
        <v>-0.4904</v>
      </c>
      <c r="QA54" s="55">
        <v>-0.58850000000000002</v>
      </c>
      <c r="QB54" s="55">
        <v>-0.57530000000000003</v>
      </c>
      <c r="QC54" s="55">
        <v>-0.51629999999999998</v>
      </c>
      <c r="QD54" s="55">
        <v>-0.4859</v>
      </c>
      <c r="QE54" s="55">
        <v>-0.38009999999999999</v>
      </c>
      <c r="QF54" s="55">
        <v>-0.4511</v>
      </c>
      <c r="QG54" s="55">
        <v>-0.54300000000000004</v>
      </c>
      <c r="QH54" s="55">
        <v>-0.34320000000000001</v>
      </c>
      <c r="QI54" s="55">
        <v>-0.35580000000000001</v>
      </c>
      <c r="QJ54" s="55">
        <v>-0.37290000000000001</v>
      </c>
      <c r="QK54" s="55">
        <v>-0.30530000000000002</v>
      </c>
      <c r="QL54" s="55">
        <v>-0.33500000000000002</v>
      </c>
      <c r="QM54" s="54">
        <v>-0.3</v>
      </c>
      <c r="QN54" s="55">
        <v>-0.32679999999999998</v>
      </c>
      <c r="QO54" s="55">
        <v>-0.4143</v>
      </c>
      <c r="QP54" s="55">
        <v>-0.38269999999999998</v>
      </c>
      <c r="QQ54" s="55">
        <v>-0.37309999999999999</v>
      </c>
      <c r="QR54" s="55">
        <v>-0.31319999999999998</v>
      </c>
      <c r="QS54" s="55">
        <v>-0.27160000000000001</v>
      </c>
      <c r="QT54" s="55">
        <v>-0.3075</v>
      </c>
      <c r="QU54" s="55">
        <v>-0.42449999999999999</v>
      </c>
      <c r="QV54" s="55">
        <v>-0.4582</v>
      </c>
      <c r="QW54" s="55">
        <v>-0.19989999999999999</v>
      </c>
      <c r="QX54" s="55">
        <v>-0.2029</v>
      </c>
      <c r="QY54" s="55">
        <v>-0.22869999999999999</v>
      </c>
      <c r="QZ54" s="55">
        <v>-0.2233</v>
      </c>
      <c r="RA54" s="55">
        <v>-0.20760000000000001</v>
      </c>
      <c r="RB54" s="55">
        <v>-9.7000000000000003E-2</v>
      </c>
      <c r="RC54" s="55">
        <v>-0.20860000000000001</v>
      </c>
      <c r="RD54" s="55">
        <v>-0.3649</v>
      </c>
      <c r="RE54" s="55">
        <v>-0.27579999999999999</v>
      </c>
      <c r="RF54" s="55">
        <v>-0.3226</v>
      </c>
      <c r="RG54" s="55">
        <v>-0.2389</v>
      </c>
      <c r="RH54" s="55">
        <v>-0.26179999999999998</v>
      </c>
      <c r="RI54" s="55">
        <v>-0.26240000000000002</v>
      </c>
      <c r="RJ54" s="55">
        <v>-0.3402</v>
      </c>
      <c r="RK54" s="55">
        <v>-0.34620000000000001</v>
      </c>
      <c r="RL54" s="55">
        <v>-0.24429999999999999</v>
      </c>
      <c r="RM54" s="55">
        <v>-0.21229999999999999</v>
      </c>
      <c r="RN54" s="55">
        <v>-0.27529999999999999</v>
      </c>
      <c r="RO54" s="55">
        <v>-0.28770000000000001</v>
      </c>
      <c r="RP54" s="55">
        <v>-0.53769999999999996</v>
      </c>
      <c r="RQ54" s="55">
        <v>-0.37959999999999999</v>
      </c>
      <c r="RR54" s="55">
        <v>-0.51019999999999999</v>
      </c>
      <c r="RS54" s="55">
        <v>-0.21440000000000001</v>
      </c>
      <c r="RT54" s="55">
        <v>-0.19969999999999999</v>
      </c>
      <c r="RU54" s="55">
        <v>-0.17549999999999999</v>
      </c>
      <c r="RV54" s="55">
        <v>-0.1583</v>
      </c>
      <c r="RW54" s="55">
        <v>8.72E-2</v>
      </c>
      <c r="RX54" s="55">
        <v>-0.308</v>
      </c>
      <c r="RY54" s="55">
        <v>-0.28989999999999999</v>
      </c>
      <c r="RZ54" s="55">
        <v>-0.21809999999999999</v>
      </c>
      <c r="SA54" s="55">
        <v>-0.2026</v>
      </c>
      <c r="SB54" s="55">
        <v>-0.27410000000000001</v>
      </c>
      <c r="SC54" s="55">
        <v>-0.2802</v>
      </c>
      <c r="SD54" s="55">
        <v>-0.35970000000000002</v>
      </c>
      <c r="SE54" s="55">
        <v>-0.42420000000000002</v>
      </c>
      <c r="SF54" s="55">
        <v>-0.78749999999999998</v>
      </c>
      <c r="SG54" s="55">
        <v>-0.2258</v>
      </c>
      <c r="SH54" s="55">
        <v>-7.4999999999999997E-3</v>
      </c>
      <c r="SI54" s="55">
        <v>-0.16739999999999999</v>
      </c>
      <c r="SJ54" s="55">
        <v>-0.1928</v>
      </c>
      <c r="SK54" s="55">
        <v>-0.43140000000000001</v>
      </c>
      <c r="SL54" s="55">
        <v>-0.15820000000000001</v>
      </c>
      <c r="SM54" s="55">
        <v>-0.26240000000000002</v>
      </c>
      <c r="SN54" s="55">
        <v>-0.1512</v>
      </c>
      <c r="SO54" s="55">
        <v>-0.14760000000000001</v>
      </c>
      <c r="SP54" s="55">
        <v>-0.1235</v>
      </c>
      <c r="SQ54" s="55">
        <v>-0.15770000000000001</v>
      </c>
      <c r="SR54" s="55">
        <v>-0.2437</v>
      </c>
      <c r="SS54" s="55">
        <v>-0.25669999999999998</v>
      </c>
      <c r="ST54" s="55">
        <v>-0.25819999999999999</v>
      </c>
      <c r="SU54" s="55">
        <v>-0.18770000000000001</v>
      </c>
      <c r="SV54" s="55">
        <v>-0.1757</v>
      </c>
      <c r="SW54" s="55">
        <v>-0.1779</v>
      </c>
      <c r="SX54" s="55">
        <v>-0.15890000000000001</v>
      </c>
      <c r="SY54" s="55">
        <v>-0.161</v>
      </c>
      <c r="SZ54" s="55">
        <v>-0.29709999999999998</v>
      </c>
      <c r="TA54" s="55">
        <v>-0.28039999999999998</v>
      </c>
      <c r="TB54" s="55">
        <v>-0.18679999999999999</v>
      </c>
      <c r="TC54" s="55">
        <v>-0.16650000000000001</v>
      </c>
      <c r="TD54" s="55">
        <v>-0.1953</v>
      </c>
      <c r="TE54" s="55">
        <v>-0.18870000000000001</v>
      </c>
      <c r="TF54" s="55">
        <v>-0.15620000000000001</v>
      </c>
      <c r="TG54" s="55">
        <v>-0.29620000000000002</v>
      </c>
      <c r="TH54" s="55">
        <v>-0.28899999999999998</v>
      </c>
      <c r="TI54" s="55">
        <v>-0.17019999999999999</v>
      </c>
      <c r="TJ54" s="55">
        <v>-0.1943</v>
      </c>
      <c r="TK54" s="55">
        <v>-0.22140000000000001</v>
      </c>
      <c r="TL54" s="55">
        <v>-0.17749999999999999</v>
      </c>
      <c r="TM54" s="55">
        <v>-0.1653</v>
      </c>
      <c r="TN54" s="55">
        <v>-0.32790000000000002</v>
      </c>
      <c r="TO54" s="55">
        <v>-0.30449999999999999</v>
      </c>
      <c r="TP54" s="55">
        <v>-0.1678</v>
      </c>
      <c r="TQ54" s="55">
        <v>-0.1666</v>
      </c>
      <c r="TR54" s="55">
        <v>-0.1729</v>
      </c>
      <c r="TS54" s="55">
        <v>-0.18060000000000001</v>
      </c>
      <c r="TT54" s="55">
        <v>-0.17280000000000001</v>
      </c>
      <c r="TU54" s="55">
        <v>-0.30759999999999998</v>
      </c>
      <c r="TV54" s="55">
        <v>-0.33510000000000001</v>
      </c>
      <c r="TW54" s="55">
        <v>-0.23569999999999999</v>
      </c>
      <c r="TX54" s="55">
        <v>-0.28739999999999999</v>
      </c>
      <c r="TY54" s="55">
        <v>-0.22839999999999999</v>
      </c>
      <c r="TZ54" s="55">
        <v>-0.20250000000000001</v>
      </c>
      <c r="UA54" s="55">
        <v>-0.2195</v>
      </c>
      <c r="UB54" s="55">
        <v>-0.26600000000000001</v>
      </c>
      <c r="UC54" s="55">
        <v>-0.32569999999999999</v>
      </c>
      <c r="UD54" s="55">
        <v>-0.2024</v>
      </c>
      <c r="UE54" s="55">
        <v>-0.2263</v>
      </c>
      <c r="UF54" s="55">
        <v>-0.23530000000000001</v>
      </c>
      <c r="UG54" s="55">
        <v>-0.20069999999999999</v>
      </c>
      <c r="UH54" s="55">
        <v>-0.2286</v>
      </c>
      <c r="UI54" s="55">
        <v>-0.29010000000000002</v>
      </c>
      <c r="UJ54" s="55">
        <v>-0.28689999999999999</v>
      </c>
      <c r="UK54" s="55">
        <v>-0.16819999999999999</v>
      </c>
      <c r="UL54" s="55">
        <v>-0.18940000000000001</v>
      </c>
      <c r="UM54" s="55">
        <v>-0.15279999999999999</v>
      </c>
      <c r="UN54" s="55">
        <v>-0.1792</v>
      </c>
      <c r="UO54" s="55">
        <v>-0.34139999999999998</v>
      </c>
      <c r="UP54" s="55">
        <v>-0.36009999999999998</v>
      </c>
      <c r="UQ54" s="55">
        <v>-0.1953</v>
      </c>
      <c r="UR54" s="55">
        <v>-0.17069999999999999</v>
      </c>
      <c r="US54" s="55">
        <v>-0.1721</v>
      </c>
      <c r="UT54" s="55">
        <v>-0.2039</v>
      </c>
      <c r="UU54" s="55">
        <v>-0.1071</v>
      </c>
      <c r="UV54" s="55">
        <v>1.67E-2</v>
      </c>
      <c r="UW54" s="55">
        <v>-0.24979999999999999</v>
      </c>
      <c r="UX54" s="55">
        <v>-0.45500000000000002</v>
      </c>
      <c r="UY54" s="55">
        <v>-0.38479999999999998</v>
      </c>
      <c r="UZ54" s="55">
        <v>-0.26700000000000002</v>
      </c>
      <c r="VA54" s="55">
        <v>-0.27339999999999998</v>
      </c>
      <c r="VB54" s="55">
        <v>-0.17199999999999999</v>
      </c>
      <c r="VC54" s="55">
        <v>-0.21629999999999999</v>
      </c>
      <c r="VD54" s="55">
        <v>-0.34670000000000001</v>
      </c>
      <c r="VE54" s="55">
        <v>-0.3589</v>
      </c>
      <c r="VF54" s="55">
        <v>-0.26240000000000002</v>
      </c>
      <c r="VG54" s="54">
        <v>-0.23</v>
      </c>
      <c r="VH54" s="55">
        <v>-0.18770000000000001</v>
      </c>
      <c r="VI54" s="55">
        <v>-0.19270000000000001</v>
      </c>
      <c r="VJ54" s="55">
        <v>-0.2145</v>
      </c>
      <c r="VK54" s="55">
        <v>-0.34920000000000001</v>
      </c>
      <c r="VL54" s="55">
        <v>-0.32769999999999999</v>
      </c>
      <c r="VM54" s="55">
        <v>-0.24399999999999999</v>
      </c>
      <c r="VN54" s="55">
        <v>-0.18049999999999999</v>
      </c>
      <c r="VO54" s="55">
        <v>-0.16320000000000001</v>
      </c>
      <c r="VP54" s="55">
        <v>-0.17419999999999999</v>
      </c>
      <c r="VQ54" s="55">
        <v>-0.17710000000000001</v>
      </c>
      <c r="VR54" s="55">
        <v>-0.41239999999999999</v>
      </c>
      <c r="VS54" s="55">
        <v>-0.30809999999999998</v>
      </c>
      <c r="VT54" s="55">
        <v>-0.22090000000000001</v>
      </c>
      <c r="VU54" s="55">
        <v>-0.2092</v>
      </c>
      <c r="VV54" s="55">
        <v>-0.1704</v>
      </c>
      <c r="VW54" s="55">
        <v>-0.1132</v>
      </c>
      <c r="VX54" s="55">
        <v>-0.10539999999999999</v>
      </c>
      <c r="VY54" s="55">
        <v>-0.20860000000000001</v>
      </c>
      <c r="VZ54" s="55">
        <v>-0.30919999999999997</v>
      </c>
      <c r="WA54" s="55">
        <v>-0.29430000000000001</v>
      </c>
      <c r="WB54" s="55">
        <v>-0.21390000000000001</v>
      </c>
      <c r="WC54" s="55">
        <v>-0.15890000000000001</v>
      </c>
      <c r="WD54" s="55">
        <v>-0.14660000000000001</v>
      </c>
      <c r="WE54" s="55">
        <v>-0.159</v>
      </c>
      <c r="WF54" s="55">
        <v>-0.28320000000000001</v>
      </c>
      <c r="WG54" s="55">
        <v>-0.34549999999999997</v>
      </c>
      <c r="WH54" s="55">
        <v>-0.27379999999999999</v>
      </c>
      <c r="WI54" s="55">
        <v>-0.23200000000000001</v>
      </c>
      <c r="WJ54" s="55">
        <v>-0.1898</v>
      </c>
      <c r="WK54" s="55">
        <v>-8.9200000000000002E-2</v>
      </c>
      <c r="WL54" s="55">
        <v>-0.11700000000000001</v>
      </c>
      <c r="WM54" s="55">
        <v>-0.30859999999999999</v>
      </c>
      <c r="WN54" s="55">
        <v>-0.36649999999999999</v>
      </c>
      <c r="WO54" s="55">
        <v>-0.28389999999999999</v>
      </c>
      <c r="WP54" s="55">
        <v>-0.27110000000000001</v>
      </c>
      <c r="WQ54" s="55">
        <v>-0.18029999999999999</v>
      </c>
      <c r="WR54" s="55">
        <v>-7.4499999999999997E-2</v>
      </c>
      <c r="WS54" s="55">
        <v>-0.17530000000000001</v>
      </c>
      <c r="WT54" s="55">
        <v>-0.28449999999999998</v>
      </c>
      <c r="WU54" s="54">
        <v>-0.28999999999999998</v>
      </c>
      <c r="WV54" s="55">
        <v>-0.12189999999999999</v>
      </c>
      <c r="WW54" s="55">
        <v>0.33529999999999999</v>
      </c>
      <c r="WX54" s="55">
        <v>-0.1021</v>
      </c>
      <c r="WY54" s="55">
        <v>-0.17330000000000001</v>
      </c>
      <c r="WZ54" s="55">
        <v>-0.29870000000000002</v>
      </c>
      <c r="XA54" s="55">
        <v>-0.29720000000000002</v>
      </c>
      <c r="XB54" s="55">
        <v>-0.33339999999999997</v>
      </c>
      <c r="XC54" s="55">
        <v>-0.25119999999999998</v>
      </c>
      <c r="XD54" s="55">
        <v>-0.19889999999999999</v>
      </c>
      <c r="XE54" s="55">
        <v>-0.1431</v>
      </c>
      <c r="XF54" s="55">
        <v>-0.19400000000000001</v>
      </c>
      <c r="XG54" s="55">
        <v>-0.25490000000000002</v>
      </c>
      <c r="XH54" s="55">
        <v>-0.44800000000000001</v>
      </c>
      <c r="XI54" s="55">
        <v>-0.25580000000000003</v>
      </c>
      <c r="XJ54" s="55">
        <v>-0.13830000000000001</v>
      </c>
      <c r="XK54" s="55">
        <v>6.3700000000000007E-2</v>
      </c>
      <c r="XL54" s="55">
        <v>-0.11600000000000001</v>
      </c>
      <c r="XM54" s="55">
        <v>-4.6199999999999998E-2</v>
      </c>
      <c r="XN54" s="55">
        <v>-9.9500000000000005E-2</v>
      </c>
      <c r="XO54" s="55">
        <v>-0.29139999999999999</v>
      </c>
      <c r="XP54" s="55">
        <v>-0.27050000000000002</v>
      </c>
      <c r="XQ54" s="55">
        <v>-0.17660000000000001</v>
      </c>
      <c r="XR54" s="55">
        <v>-0.1439</v>
      </c>
      <c r="XS54" s="55">
        <v>-8.1000000000000003E-2</v>
      </c>
      <c r="XT54" s="55">
        <v>-7.4300000000000005E-2</v>
      </c>
      <c r="XU54" s="55">
        <v>-4.5600000000000002E-2</v>
      </c>
      <c r="XV54" s="55">
        <v>-0.1026</v>
      </c>
      <c r="XW54" s="55">
        <v>-0.1173</v>
      </c>
      <c r="XX54" s="55">
        <v>-6.7799999999999999E-2</v>
      </c>
      <c r="XY54" s="55">
        <v>-0.52039999999999997</v>
      </c>
      <c r="XZ54" s="55">
        <v>-0.15790000000000001</v>
      </c>
      <c r="YA54" s="55">
        <v>-0.13120000000000001</v>
      </c>
      <c r="YB54" s="55">
        <v>-2.9399999999999999E-2</v>
      </c>
      <c r="YC54" s="55">
        <v>-0.27560000000000001</v>
      </c>
      <c r="YD54" s="55">
        <v>-0.24229999999999999</v>
      </c>
      <c r="YE54" s="55">
        <v>-0.25629999999999997</v>
      </c>
      <c r="YF54" s="55">
        <v>-0.2601</v>
      </c>
      <c r="YG54" s="55">
        <v>-0.19700000000000001</v>
      </c>
      <c r="YH54" s="55">
        <v>-0.12520000000000001</v>
      </c>
      <c r="YI54" s="55">
        <v>-0.1958</v>
      </c>
      <c r="YJ54" s="55">
        <v>-0.35880000000000001</v>
      </c>
      <c r="YK54" s="55">
        <v>-0.34710000000000002</v>
      </c>
    </row>
    <row r="55" spans="1:661" x14ac:dyDescent="0.35">
      <c r="A55" s="66" t="s">
        <v>26</v>
      </c>
      <c r="B55" s="66" t="s">
        <v>62</v>
      </c>
      <c r="C55" s="54">
        <v>0.03</v>
      </c>
      <c r="D55" s="54">
        <v>0.63</v>
      </c>
      <c r="E55" s="54">
        <v>0</v>
      </c>
      <c r="F55" s="54">
        <v>-0.03</v>
      </c>
      <c r="G55" s="54">
        <v>0.01</v>
      </c>
      <c r="H55" s="54">
        <v>0.03</v>
      </c>
      <c r="I55" s="54">
        <v>0</v>
      </c>
      <c r="J55" s="54">
        <v>-0.05</v>
      </c>
      <c r="K55" s="54">
        <v>-0.03</v>
      </c>
      <c r="L55" s="54">
        <v>-0.03</v>
      </c>
      <c r="M55" s="54">
        <v>0.01</v>
      </c>
      <c r="N55" s="54">
        <v>0.01</v>
      </c>
      <c r="O55" s="54">
        <v>0.3</v>
      </c>
      <c r="P55" s="54">
        <v>0.03</v>
      </c>
      <c r="Q55" s="54">
        <v>-0.06</v>
      </c>
      <c r="R55" s="54">
        <v>0</v>
      </c>
      <c r="S55" s="54">
        <v>0.02</v>
      </c>
      <c r="T55" s="54">
        <v>-0.09</v>
      </c>
      <c r="U55" s="54">
        <v>-0.03</v>
      </c>
      <c r="V55" s="54">
        <v>0.02</v>
      </c>
      <c r="W55" s="54">
        <v>-7.0000000000000007E-2</v>
      </c>
      <c r="X55" s="54">
        <v>-0.18</v>
      </c>
      <c r="Y55" s="54">
        <v>-0.17</v>
      </c>
      <c r="Z55" s="54">
        <v>-0.35</v>
      </c>
      <c r="AA55" s="54">
        <v>-0.44</v>
      </c>
      <c r="AB55" s="54">
        <v>-0.51</v>
      </c>
      <c r="AC55" s="54">
        <v>-0.56000000000000005</v>
      </c>
      <c r="AD55" s="54">
        <v>-0.68</v>
      </c>
      <c r="AE55" s="54">
        <v>-1</v>
      </c>
      <c r="AF55" s="54">
        <v>-1</v>
      </c>
      <c r="AG55" s="54">
        <v>-1</v>
      </c>
      <c r="AH55" s="54">
        <v>-1</v>
      </c>
      <c r="AI55" s="54">
        <v>-1</v>
      </c>
      <c r="AJ55" s="54">
        <v>-1</v>
      </c>
      <c r="AK55" s="54">
        <v>-1</v>
      </c>
      <c r="AL55" s="54">
        <v>-1</v>
      </c>
      <c r="AM55" s="54">
        <v>-1</v>
      </c>
      <c r="AN55" s="54">
        <v>-1</v>
      </c>
      <c r="AO55" s="54">
        <v>-1</v>
      </c>
      <c r="AP55" s="54">
        <v>-1</v>
      </c>
      <c r="AQ55" s="54">
        <v>-1</v>
      </c>
      <c r="AR55" s="54">
        <v>-1</v>
      </c>
      <c r="AS55" s="54">
        <v>-1</v>
      </c>
      <c r="AT55" s="54">
        <v>-1</v>
      </c>
      <c r="AU55" s="54">
        <v>-1</v>
      </c>
      <c r="AV55" s="54">
        <v>-1</v>
      </c>
      <c r="AW55" s="54">
        <v>-1</v>
      </c>
      <c r="AX55" s="54">
        <v>-1</v>
      </c>
      <c r="AY55" s="54">
        <v>-1</v>
      </c>
      <c r="AZ55" s="54">
        <v>-1</v>
      </c>
      <c r="BA55" s="54">
        <v>-1</v>
      </c>
      <c r="BB55" s="54">
        <v>-1</v>
      </c>
      <c r="BC55" s="54">
        <v>-1</v>
      </c>
      <c r="BD55" s="54">
        <v>-1</v>
      </c>
      <c r="BE55" s="54">
        <v>-1</v>
      </c>
      <c r="BF55" s="54">
        <v>-1</v>
      </c>
      <c r="BG55" s="54">
        <v>-1</v>
      </c>
      <c r="BH55" s="54">
        <v>-1</v>
      </c>
      <c r="BI55" s="54">
        <v>-1</v>
      </c>
      <c r="BJ55" s="54">
        <v>-1</v>
      </c>
      <c r="BK55" s="54">
        <v>-1</v>
      </c>
      <c r="BL55" s="54">
        <v>-1</v>
      </c>
      <c r="BM55" s="54">
        <v>-1</v>
      </c>
      <c r="BN55" s="54">
        <v>-1</v>
      </c>
      <c r="BO55" s="54">
        <v>-1</v>
      </c>
      <c r="BP55" s="54">
        <v>-1</v>
      </c>
      <c r="BQ55" s="54">
        <v>-1</v>
      </c>
      <c r="BR55" s="54">
        <v>-1</v>
      </c>
      <c r="BS55" s="54">
        <v>-1</v>
      </c>
      <c r="BT55" s="54">
        <v>-1</v>
      </c>
      <c r="BU55" s="54">
        <v>-1</v>
      </c>
      <c r="BV55" s="54">
        <v>-1</v>
      </c>
      <c r="BW55" s="54">
        <v>-1</v>
      </c>
      <c r="BX55" s="54">
        <v>-1</v>
      </c>
      <c r="BY55" s="54">
        <v>-1</v>
      </c>
      <c r="BZ55" s="54">
        <v>-1</v>
      </c>
      <c r="CA55" s="54">
        <v>-1</v>
      </c>
      <c r="CB55" s="54">
        <v>-1</v>
      </c>
      <c r="CC55" s="54">
        <v>-1</v>
      </c>
      <c r="CD55" s="54">
        <v>-1</v>
      </c>
      <c r="CE55" s="54">
        <v>-1</v>
      </c>
      <c r="CF55" s="54">
        <v>-1</v>
      </c>
      <c r="CG55" s="54">
        <v>-1</v>
      </c>
      <c r="CH55" s="55">
        <v>-0.99990000000000001</v>
      </c>
      <c r="CI55" s="54">
        <v>-1</v>
      </c>
      <c r="CJ55" s="54">
        <v>-1</v>
      </c>
      <c r="CK55" s="55">
        <v>-0.999</v>
      </c>
      <c r="CL55" s="55">
        <v>-0.99719999999999998</v>
      </c>
      <c r="CM55" s="55">
        <v>-0.99590000000000001</v>
      </c>
      <c r="CN55" s="55">
        <v>-0.99839999999999995</v>
      </c>
      <c r="CO55" s="55">
        <v>-0.99860000000000004</v>
      </c>
      <c r="CP55" s="55">
        <v>-0.99990000000000001</v>
      </c>
      <c r="CQ55" s="55">
        <v>-0.99980000000000002</v>
      </c>
      <c r="CR55" s="55">
        <v>-0.99950000000000006</v>
      </c>
      <c r="CS55" s="55">
        <v>-0.99790000000000001</v>
      </c>
      <c r="CT55" s="55">
        <v>-0.99729999999999996</v>
      </c>
      <c r="CU55" s="55">
        <v>-0.99990000000000001</v>
      </c>
      <c r="CV55" s="54">
        <v>-1</v>
      </c>
      <c r="CW55" s="54">
        <v>-1</v>
      </c>
      <c r="CX55" s="54">
        <v>-1</v>
      </c>
      <c r="CY55" s="55">
        <v>-0.99909999999999999</v>
      </c>
      <c r="CZ55" s="55">
        <v>-0.99619999999999997</v>
      </c>
      <c r="DA55" s="55">
        <v>-0.99480000000000002</v>
      </c>
      <c r="DB55" s="55">
        <v>-0.98680000000000001</v>
      </c>
      <c r="DC55" s="55">
        <v>-0.99519999999999997</v>
      </c>
      <c r="DD55" s="55">
        <v>-0.98860000000000003</v>
      </c>
      <c r="DE55" s="55">
        <v>-0.99239999999999995</v>
      </c>
      <c r="DF55" s="54">
        <v>-0.99</v>
      </c>
      <c r="DG55" s="55">
        <v>-0.90380000000000005</v>
      </c>
      <c r="DH55" s="55">
        <v>-0.86250000000000004</v>
      </c>
      <c r="DI55" s="55">
        <v>-0.85709999999999997</v>
      </c>
      <c r="DJ55" s="55">
        <v>-0.85229999999999995</v>
      </c>
      <c r="DK55" s="55">
        <v>-0.84809999999999997</v>
      </c>
      <c r="DL55" s="55">
        <v>-0.85450000000000004</v>
      </c>
      <c r="DM55" s="55">
        <v>-0.84919999999999995</v>
      </c>
      <c r="DN55" s="55">
        <v>-0.76590000000000003</v>
      </c>
      <c r="DO55" s="55">
        <v>-0.72919999999999996</v>
      </c>
      <c r="DP55" s="55">
        <v>-0.82199999999999995</v>
      </c>
      <c r="DQ55" s="55">
        <v>-0.7369</v>
      </c>
      <c r="DR55" s="55">
        <v>-0.69099999999999995</v>
      </c>
      <c r="DS55" s="55">
        <v>-0.70069999999999999</v>
      </c>
      <c r="DT55" s="55">
        <v>-0.71220000000000006</v>
      </c>
      <c r="DU55" s="55">
        <v>-0.69240000000000002</v>
      </c>
      <c r="DV55" s="55">
        <v>-0.70730000000000004</v>
      </c>
      <c r="DW55" s="55">
        <v>-0.56469999999999998</v>
      </c>
      <c r="DX55" s="55">
        <v>-0.72099999999999997</v>
      </c>
      <c r="DY55" s="55">
        <v>-0.71199999999999997</v>
      </c>
      <c r="DZ55" s="55">
        <v>-0.66600000000000004</v>
      </c>
      <c r="EA55" s="55">
        <v>-0.65469999999999995</v>
      </c>
      <c r="EB55" s="55">
        <v>-0.57740000000000002</v>
      </c>
      <c r="EC55" s="55">
        <v>-0.57289999999999996</v>
      </c>
      <c r="ED55" s="55">
        <v>-0.59650000000000003</v>
      </c>
      <c r="EE55" s="55">
        <v>-0.61439999999999995</v>
      </c>
      <c r="EF55" s="55">
        <v>-0.58679999999999999</v>
      </c>
      <c r="EG55" s="55">
        <v>-0.64039999999999997</v>
      </c>
      <c r="EH55" s="55">
        <v>-0.46329999999999999</v>
      </c>
      <c r="EI55" s="55">
        <v>-0.63439999999999996</v>
      </c>
      <c r="EJ55" s="54">
        <v>-0.76</v>
      </c>
      <c r="EK55" s="55">
        <v>-0.65910000000000002</v>
      </c>
      <c r="EL55" s="55">
        <v>-0.75990000000000002</v>
      </c>
      <c r="EM55" s="55">
        <v>-0.68479999999999996</v>
      </c>
      <c r="EN55" s="55">
        <v>-0.70530000000000004</v>
      </c>
      <c r="EO55" s="55">
        <v>-0.61419999999999997</v>
      </c>
      <c r="EP55" s="55">
        <v>-0.78900000000000003</v>
      </c>
      <c r="EQ55" s="55">
        <v>-0.59699999999999998</v>
      </c>
      <c r="ER55" s="55">
        <v>-0.6149</v>
      </c>
      <c r="ES55" s="55">
        <v>-0.64900000000000002</v>
      </c>
      <c r="ET55" s="55">
        <v>-0.62680000000000002</v>
      </c>
      <c r="EU55" s="55">
        <v>-0.62119999999999997</v>
      </c>
      <c r="EV55" s="55">
        <v>-0.62370000000000003</v>
      </c>
      <c r="EW55" s="55">
        <v>-0.62709999999999999</v>
      </c>
      <c r="EX55" s="55">
        <v>-0.6038</v>
      </c>
      <c r="EY55" s="55">
        <v>-0.65010000000000001</v>
      </c>
      <c r="EZ55" s="55">
        <v>-0.66759999999999997</v>
      </c>
      <c r="FA55" s="55">
        <v>-0.66320000000000001</v>
      </c>
      <c r="FB55" s="55">
        <v>-0.71240000000000003</v>
      </c>
      <c r="FC55" s="55">
        <v>-0.65849999999999997</v>
      </c>
      <c r="FD55" s="55">
        <v>-0.61560000000000004</v>
      </c>
      <c r="FE55" s="55">
        <v>-0.58069999999999999</v>
      </c>
      <c r="FF55" s="55">
        <v>-0.59619999999999995</v>
      </c>
      <c r="FG55" s="55">
        <v>-0.65610000000000002</v>
      </c>
      <c r="FH55" s="55">
        <v>-0.64349999999999996</v>
      </c>
      <c r="FI55" s="55">
        <v>-0.58979999999999999</v>
      </c>
      <c r="FJ55" s="55">
        <v>-0.59930000000000005</v>
      </c>
      <c r="FK55" s="55">
        <v>-0.57530000000000003</v>
      </c>
      <c r="FL55" s="55">
        <v>-0.56469999999999998</v>
      </c>
      <c r="FM55" s="55">
        <v>-0.59260000000000002</v>
      </c>
      <c r="FN55" s="55">
        <v>-0.62539999999999996</v>
      </c>
      <c r="FO55" s="55">
        <v>-0.71309999999999996</v>
      </c>
      <c r="FP55" s="55">
        <v>-0.50260000000000005</v>
      </c>
      <c r="FQ55" s="55">
        <v>-0.5998</v>
      </c>
      <c r="FR55" s="55">
        <v>-0.6542</v>
      </c>
      <c r="FS55" s="55">
        <v>-0.49769999999999998</v>
      </c>
      <c r="FT55" s="55">
        <v>-0.52070000000000005</v>
      </c>
      <c r="FU55" s="55">
        <v>-0.56579999999999997</v>
      </c>
      <c r="FV55" s="55">
        <v>-0.54730000000000001</v>
      </c>
      <c r="FW55" s="55">
        <v>-0.61339999999999995</v>
      </c>
      <c r="FX55" s="55">
        <v>-0.6038</v>
      </c>
      <c r="FY55" s="55">
        <v>-0.49309999999999998</v>
      </c>
      <c r="FZ55" s="55">
        <v>-0.4728</v>
      </c>
      <c r="GA55" s="55">
        <v>-0.54790000000000005</v>
      </c>
      <c r="GB55" s="55">
        <v>-0.56269999999999998</v>
      </c>
      <c r="GC55" s="55">
        <v>-0.51270000000000004</v>
      </c>
      <c r="GD55" s="55">
        <v>-0.53720000000000001</v>
      </c>
      <c r="GE55" s="55">
        <v>-0.48110000000000003</v>
      </c>
      <c r="GF55" s="55">
        <v>-0.45529999999999998</v>
      </c>
      <c r="GG55" s="55">
        <v>-0.47020000000000001</v>
      </c>
      <c r="GH55" s="55">
        <v>-0.52349999999999997</v>
      </c>
      <c r="GI55" s="55">
        <v>-0.51219999999999999</v>
      </c>
      <c r="GJ55" s="55">
        <v>-0.54779999999999995</v>
      </c>
      <c r="GK55" s="55">
        <v>-0.42559999999999998</v>
      </c>
      <c r="GL55" s="55">
        <v>-0.47770000000000001</v>
      </c>
      <c r="GM55" s="55">
        <v>-0.5252</v>
      </c>
      <c r="GN55" s="55">
        <v>-0.44619999999999999</v>
      </c>
      <c r="GO55" s="55">
        <v>-0.46300000000000002</v>
      </c>
      <c r="GP55" s="55">
        <v>-0.61229999999999996</v>
      </c>
      <c r="GQ55" s="55">
        <v>-0.25409999999999999</v>
      </c>
      <c r="GR55" s="55">
        <v>-0.3775</v>
      </c>
      <c r="GS55" s="55">
        <v>-0.47049999999999997</v>
      </c>
      <c r="GT55" s="55">
        <v>-0.37830000000000003</v>
      </c>
      <c r="GU55" s="55">
        <v>-0.43990000000000001</v>
      </c>
      <c r="GV55" s="55">
        <v>-0.18590000000000001</v>
      </c>
      <c r="GW55" s="55">
        <v>-0.2455</v>
      </c>
      <c r="GX55" s="55">
        <v>-0.56330000000000002</v>
      </c>
      <c r="GY55" s="55">
        <v>-0.5252</v>
      </c>
      <c r="GZ55" s="55">
        <v>-0.55979999999999996</v>
      </c>
      <c r="HA55" s="55">
        <v>-0.4254</v>
      </c>
      <c r="HB55" s="55">
        <v>-0.39350000000000002</v>
      </c>
      <c r="HC55" s="55">
        <v>-0.50339999999999996</v>
      </c>
      <c r="HD55" s="55">
        <v>-0.53249999999999997</v>
      </c>
      <c r="HE55" s="55">
        <v>-0.51859999999999995</v>
      </c>
      <c r="HF55" s="55">
        <v>-0.49270000000000003</v>
      </c>
      <c r="HG55" s="55">
        <v>-0.49630000000000002</v>
      </c>
      <c r="HH55" s="55">
        <v>-0.44119999999999998</v>
      </c>
      <c r="HI55" s="55">
        <v>-0.3997</v>
      </c>
      <c r="HJ55" s="55">
        <v>-0.39560000000000001</v>
      </c>
      <c r="HK55" s="55">
        <v>-0.53710000000000002</v>
      </c>
      <c r="HL55" s="55">
        <v>-0.51229999999999998</v>
      </c>
      <c r="HM55" s="55">
        <v>-0.47020000000000001</v>
      </c>
      <c r="HN55" s="55">
        <v>-0.44950000000000001</v>
      </c>
      <c r="HO55" s="55">
        <v>-0.40089999999999998</v>
      </c>
      <c r="HP55" s="55">
        <v>-0.40710000000000002</v>
      </c>
      <c r="HQ55" s="55">
        <v>-0.44269999999999998</v>
      </c>
      <c r="HR55" s="55">
        <v>-0.43070000000000003</v>
      </c>
      <c r="HS55" s="55">
        <v>-0.58050000000000002</v>
      </c>
      <c r="HT55" s="55">
        <v>-0.44469999999999998</v>
      </c>
      <c r="HU55" s="55">
        <v>-0.37059999999999998</v>
      </c>
      <c r="HV55" s="55">
        <v>-0.39829999999999999</v>
      </c>
      <c r="HW55" s="55">
        <v>-0.34110000000000001</v>
      </c>
      <c r="HX55" s="55">
        <v>-0.31080000000000002</v>
      </c>
      <c r="HY55" s="55">
        <v>-0.40300000000000002</v>
      </c>
      <c r="HZ55" s="55">
        <v>-0.46689999999999998</v>
      </c>
      <c r="IA55" s="55">
        <v>-0.38719999999999999</v>
      </c>
      <c r="IB55" s="55">
        <v>-0.44679999999999997</v>
      </c>
      <c r="IC55" s="55">
        <v>-0.35720000000000002</v>
      </c>
      <c r="ID55" s="55">
        <v>-0.31730000000000003</v>
      </c>
      <c r="IE55" s="55">
        <v>-0.4446</v>
      </c>
      <c r="IF55" s="55">
        <v>-0.63029999999999997</v>
      </c>
      <c r="IG55" s="55">
        <v>-0.58140000000000003</v>
      </c>
      <c r="IH55" s="55">
        <v>-0.39190000000000003</v>
      </c>
      <c r="II55" s="55">
        <v>-0.39529999999999998</v>
      </c>
      <c r="IJ55" s="55">
        <v>-0.497</v>
      </c>
      <c r="IK55" s="55">
        <v>-0.30259999999999998</v>
      </c>
      <c r="IL55" s="55">
        <v>-0.38159999999999999</v>
      </c>
      <c r="IM55" s="55">
        <v>-0.54979999999999996</v>
      </c>
      <c r="IN55" s="55">
        <v>-0.48089999999999999</v>
      </c>
      <c r="IO55" s="55">
        <v>-0.45639999999999997</v>
      </c>
      <c r="IP55" s="55">
        <v>-0.42809999999999998</v>
      </c>
      <c r="IQ55" s="55">
        <v>-0.34399999999999997</v>
      </c>
      <c r="IR55" s="55">
        <v>-0.3196</v>
      </c>
      <c r="IS55" s="55">
        <v>-0.4415</v>
      </c>
      <c r="IT55" s="55">
        <v>-0.64410000000000001</v>
      </c>
      <c r="IU55" s="55">
        <v>-0.56720000000000004</v>
      </c>
      <c r="IV55" s="55">
        <v>-0.52070000000000005</v>
      </c>
      <c r="IW55" s="55">
        <v>-0.39589999999999997</v>
      </c>
      <c r="IX55" s="55">
        <v>-0.54479999999999995</v>
      </c>
      <c r="IY55" s="55">
        <v>-0.62949999999999995</v>
      </c>
      <c r="IZ55" s="55">
        <v>-0.58540000000000003</v>
      </c>
      <c r="JA55" s="55">
        <v>-0.60050000000000003</v>
      </c>
      <c r="JB55" s="55">
        <v>-0.63539999999999996</v>
      </c>
      <c r="JC55" s="55">
        <v>-0.57969999999999999</v>
      </c>
      <c r="JD55" s="55">
        <v>-0.48359999999999997</v>
      </c>
      <c r="JE55" s="55">
        <v>-0.39629999999999999</v>
      </c>
      <c r="JF55" s="55">
        <v>-0.35809999999999997</v>
      </c>
      <c r="JG55" s="55">
        <v>-0.4143</v>
      </c>
      <c r="JH55" s="55">
        <v>-0.54569999999999996</v>
      </c>
      <c r="JI55" s="55">
        <v>-0.33639999999999998</v>
      </c>
      <c r="JJ55" s="55">
        <v>-0.56869999999999998</v>
      </c>
      <c r="JK55" s="55">
        <v>-0.61550000000000005</v>
      </c>
      <c r="JL55" s="55">
        <v>-0.51749999999999996</v>
      </c>
      <c r="JM55" s="55">
        <v>-0.44550000000000001</v>
      </c>
      <c r="JN55" s="55">
        <v>-0.58560000000000001</v>
      </c>
      <c r="JO55" s="55">
        <v>-0.67020000000000002</v>
      </c>
      <c r="JP55" s="55">
        <v>-0.67989999999999995</v>
      </c>
      <c r="JQ55" s="55">
        <v>-0.66900000000000004</v>
      </c>
      <c r="JR55" s="55">
        <v>-0.62819999999999998</v>
      </c>
      <c r="JS55" s="55">
        <v>-0.58960000000000001</v>
      </c>
      <c r="JT55" s="55">
        <v>-0.5675</v>
      </c>
      <c r="JU55" s="55">
        <v>-0.65900000000000003</v>
      </c>
      <c r="JV55" s="55">
        <v>-0.73180000000000001</v>
      </c>
      <c r="JW55" s="55">
        <v>-0.70750000000000002</v>
      </c>
      <c r="JX55" s="55">
        <v>-0.76139999999999997</v>
      </c>
      <c r="JY55" s="55">
        <v>-0.73970000000000002</v>
      </c>
      <c r="JZ55" s="55">
        <v>-0.70099999999999996</v>
      </c>
      <c r="KA55" s="55">
        <v>-0.62009999999999998</v>
      </c>
      <c r="KB55" s="55">
        <v>-0.4874</v>
      </c>
      <c r="KC55" s="55">
        <v>-0.77210000000000001</v>
      </c>
      <c r="KD55" s="55">
        <v>-0.78569999999999995</v>
      </c>
      <c r="KE55" s="55">
        <v>-0.77329999999999999</v>
      </c>
      <c r="KF55" s="55">
        <v>-0.73850000000000005</v>
      </c>
      <c r="KG55" s="55">
        <v>-0.69910000000000005</v>
      </c>
      <c r="KH55" s="55">
        <v>-0.62549999999999994</v>
      </c>
      <c r="KI55" s="55">
        <v>-0.69410000000000005</v>
      </c>
      <c r="KJ55" s="55">
        <v>-0.77839999999999998</v>
      </c>
      <c r="KK55" s="55">
        <v>-0.79110000000000003</v>
      </c>
      <c r="KL55" s="55">
        <v>-0.78949999999999998</v>
      </c>
      <c r="KM55" s="55">
        <v>-0.7359</v>
      </c>
      <c r="KN55" s="55">
        <v>-0.53200000000000003</v>
      </c>
      <c r="KO55" s="55">
        <v>-0.81399999999999995</v>
      </c>
      <c r="KP55" s="55">
        <v>-0.82099999999999995</v>
      </c>
      <c r="KQ55" s="55">
        <v>-0.94589999999999996</v>
      </c>
      <c r="KR55" s="55">
        <v>-0.9284</v>
      </c>
      <c r="KS55" s="55">
        <v>-0.98550000000000004</v>
      </c>
      <c r="KT55" s="55">
        <v>-0.95730000000000004</v>
      </c>
      <c r="KU55" s="55">
        <v>-0.91469999999999996</v>
      </c>
      <c r="KV55" s="55">
        <v>-0.87109999999999999</v>
      </c>
      <c r="KW55" s="55">
        <v>-0.89810000000000001</v>
      </c>
      <c r="KX55" s="55">
        <v>-0.94540000000000002</v>
      </c>
      <c r="KY55" s="55">
        <v>-0.90429999999999999</v>
      </c>
      <c r="KZ55" s="55">
        <v>-0.53910000000000002</v>
      </c>
      <c r="LA55" s="55">
        <v>-0.90849999999999997</v>
      </c>
      <c r="LB55" s="55">
        <v>-0.98950000000000005</v>
      </c>
      <c r="LC55" s="55">
        <v>-0.91239999999999999</v>
      </c>
      <c r="LD55" s="55">
        <v>-0.86980000000000002</v>
      </c>
      <c r="LE55" s="55">
        <v>-0.87150000000000005</v>
      </c>
      <c r="LF55" s="55">
        <v>-0.93700000000000006</v>
      </c>
      <c r="LG55" s="55">
        <v>-0.754</v>
      </c>
      <c r="LH55" s="55">
        <v>-0.55930000000000002</v>
      </c>
      <c r="LI55" s="55">
        <v>-0.92730000000000001</v>
      </c>
      <c r="LJ55" s="55">
        <v>-0.81369999999999998</v>
      </c>
      <c r="LK55" s="55">
        <v>-0.89729999999999999</v>
      </c>
      <c r="LL55" s="55">
        <v>-0.67710000000000004</v>
      </c>
      <c r="LM55" s="55">
        <v>-0.67700000000000005</v>
      </c>
      <c r="LN55" s="55">
        <v>-0.70640000000000003</v>
      </c>
      <c r="LO55" s="55">
        <v>-0.68720000000000003</v>
      </c>
      <c r="LP55" s="55">
        <v>-0.64229999999999998</v>
      </c>
      <c r="LQ55" s="55">
        <v>-0.58050000000000002</v>
      </c>
      <c r="LR55" s="55">
        <v>-0.66279999999999994</v>
      </c>
      <c r="LS55" s="55">
        <v>-0.73970000000000002</v>
      </c>
      <c r="LT55" s="55">
        <v>-0.74739999999999995</v>
      </c>
      <c r="LU55" s="55">
        <v>-0.73699999999999999</v>
      </c>
      <c r="LV55" s="55">
        <v>-0.68859999999999999</v>
      </c>
      <c r="LW55" s="55">
        <v>-0.62439999999999996</v>
      </c>
      <c r="LX55" s="55">
        <v>-0.37419999999999998</v>
      </c>
      <c r="LY55" s="55">
        <v>-0.61360000000000003</v>
      </c>
      <c r="LZ55" s="55">
        <v>-0.66010000000000002</v>
      </c>
      <c r="MA55" s="55">
        <v>-0.69899999999999995</v>
      </c>
      <c r="MB55" s="55">
        <v>-0.73480000000000001</v>
      </c>
      <c r="MC55" s="55">
        <v>-0.67430000000000001</v>
      </c>
      <c r="MD55" s="55">
        <v>-0.5746</v>
      </c>
      <c r="ME55" s="55">
        <v>-0.49690000000000001</v>
      </c>
      <c r="MF55" s="55">
        <v>-0.63239999999999996</v>
      </c>
      <c r="MG55" s="55">
        <v>-0.68940000000000001</v>
      </c>
      <c r="MH55" s="55">
        <v>-0.72019999999999995</v>
      </c>
      <c r="MI55" s="55">
        <v>-0.63900000000000001</v>
      </c>
      <c r="MJ55" s="55">
        <v>-0.63519999999999999</v>
      </c>
      <c r="MK55" s="55">
        <v>-0.56330000000000002</v>
      </c>
      <c r="ML55" s="55">
        <v>-0.51139999999999997</v>
      </c>
      <c r="MM55" s="55">
        <v>-0.61580000000000001</v>
      </c>
      <c r="MN55" s="55">
        <v>-0.87309999999999999</v>
      </c>
      <c r="MO55" s="55">
        <v>-0.8105</v>
      </c>
      <c r="MP55" s="55">
        <v>-0.69289999999999996</v>
      </c>
      <c r="MQ55" s="55">
        <v>-0.59160000000000001</v>
      </c>
      <c r="MR55" s="55">
        <v>-0.47989999999999999</v>
      </c>
      <c r="MS55" s="55">
        <v>-0.49780000000000002</v>
      </c>
      <c r="MT55" s="55">
        <v>-0.83550000000000002</v>
      </c>
      <c r="MU55" s="55">
        <v>-0.625</v>
      </c>
      <c r="MV55" s="55">
        <v>-0.67859999999999998</v>
      </c>
      <c r="MW55" s="55">
        <v>-0.64280000000000004</v>
      </c>
      <c r="MX55" s="55">
        <v>-0.65369999999999995</v>
      </c>
      <c r="MY55" s="55">
        <v>-0.63400000000000001</v>
      </c>
      <c r="MZ55" s="55">
        <v>-0.4965</v>
      </c>
      <c r="NA55" s="55">
        <v>-0.22789999999999999</v>
      </c>
      <c r="NB55" s="55">
        <v>-0.59619999999999995</v>
      </c>
      <c r="NC55" s="55">
        <v>-0.59450000000000003</v>
      </c>
      <c r="ND55" s="55">
        <v>-0.55879999999999996</v>
      </c>
      <c r="NE55" s="55">
        <v>-0.80049999999999999</v>
      </c>
      <c r="NF55" s="55">
        <v>-0.59179999999999999</v>
      </c>
      <c r="NG55" s="55">
        <v>-0.44230000000000003</v>
      </c>
      <c r="NH55" s="55">
        <v>-0.4803</v>
      </c>
      <c r="NI55" s="55">
        <v>-0.69769999999999999</v>
      </c>
      <c r="NJ55" s="55">
        <v>-0.58860000000000001</v>
      </c>
      <c r="NK55" s="55">
        <v>-0.48870000000000002</v>
      </c>
      <c r="NL55" s="55">
        <v>-0.51800000000000002</v>
      </c>
      <c r="NM55" s="55">
        <v>-0.40860000000000002</v>
      </c>
      <c r="NN55" s="55">
        <v>-0.3866</v>
      </c>
      <c r="NO55" s="55">
        <v>-0.51029999999999998</v>
      </c>
      <c r="NP55" s="55">
        <v>-0.58940000000000003</v>
      </c>
      <c r="NQ55" s="55">
        <v>-0.55149999999999999</v>
      </c>
      <c r="NR55" s="55">
        <v>-0.46750000000000003</v>
      </c>
      <c r="NS55" s="55">
        <v>-0.52769999999999995</v>
      </c>
      <c r="NT55" s="55">
        <v>-0.42630000000000001</v>
      </c>
      <c r="NU55" s="55">
        <v>-0.39989999999999998</v>
      </c>
      <c r="NV55" s="55">
        <v>-0.39750000000000002</v>
      </c>
      <c r="NW55" s="55">
        <v>-0.58909999999999996</v>
      </c>
      <c r="NX55" s="55">
        <v>-0.52029999999999998</v>
      </c>
      <c r="NY55" s="55">
        <v>-0.41849999999999998</v>
      </c>
      <c r="NZ55" s="55">
        <v>-0.39550000000000002</v>
      </c>
      <c r="OA55" s="55">
        <v>-0.38269999999999998</v>
      </c>
      <c r="OB55" s="55">
        <v>-0.33160000000000001</v>
      </c>
      <c r="OC55" s="55">
        <v>-0.38819999999999999</v>
      </c>
      <c r="OD55" s="55">
        <v>-0.56499999999999995</v>
      </c>
      <c r="OE55" s="55">
        <v>-0.57879999999999998</v>
      </c>
      <c r="OF55" s="55">
        <v>-0.435</v>
      </c>
      <c r="OG55" s="55">
        <v>-0.52110000000000001</v>
      </c>
      <c r="OH55" s="55">
        <v>-0.38400000000000001</v>
      </c>
      <c r="OI55" s="55">
        <v>-0.318</v>
      </c>
      <c r="OJ55" s="55">
        <v>-0.29799999999999999</v>
      </c>
      <c r="OK55" s="55">
        <v>-0.42420000000000002</v>
      </c>
      <c r="OL55" s="55">
        <v>-0.46729999999999999</v>
      </c>
      <c r="OM55" s="55">
        <v>-0.53890000000000005</v>
      </c>
      <c r="ON55" s="55">
        <v>-0.45860000000000001</v>
      </c>
      <c r="OO55" s="55">
        <v>-0.34420000000000001</v>
      </c>
      <c r="OP55" s="55">
        <v>-0.34489999999999998</v>
      </c>
      <c r="OQ55" s="55">
        <v>-0.42309999999999998</v>
      </c>
      <c r="OR55" s="55">
        <v>-0.3599</v>
      </c>
      <c r="OS55" s="55">
        <v>-0.31950000000000001</v>
      </c>
      <c r="OT55" s="55">
        <v>-0.4395</v>
      </c>
      <c r="OU55" s="55">
        <v>-0.36020000000000002</v>
      </c>
      <c r="OV55" s="55">
        <v>-0.30590000000000001</v>
      </c>
      <c r="OW55" s="55">
        <v>-0.41089999999999999</v>
      </c>
      <c r="OX55" s="55">
        <v>-0.19939999999999999</v>
      </c>
      <c r="OY55" s="55">
        <v>-0.39340000000000003</v>
      </c>
      <c r="OZ55" s="55">
        <v>-0.41760000000000003</v>
      </c>
      <c r="PA55" s="55">
        <v>-0.37569999999999998</v>
      </c>
      <c r="PB55" s="55">
        <v>-0.31219999999999998</v>
      </c>
      <c r="PC55" s="55">
        <v>-0.31390000000000001</v>
      </c>
      <c r="PD55" s="55">
        <v>-0.2656</v>
      </c>
      <c r="PE55" s="55">
        <v>-0.38769999999999999</v>
      </c>
      <c r="PF55" s="55">
        <v>-0.54020000000000001</v>
      </c>
      <c r="PG55" s="55">
        <v>-0.46600000000000003</v>
      </c>
      <c r="PH55" s="55">
        <v>-0.4733</v>
      </c>
      <c r="PI55" s="55">
        <v>-0.51590000000000003</v>
      </c>
      <c r="PJ55" s="55">
        <v>-0.3125</v>
      </c>
      <c r="PK55" s="55">
        <v>-0.63929999999999998</v>
      </c>
      <c r="PL55" s="55">
        <v>-0.48909999999999998</v>
      </c>
      <c r="PM55" s="55">
        <v>-0.4365</v>
      </c>
      <c r="PN55" s="55">
        <v>-0.36530000000000001</v>
      </c>
      <c r="PO55" s="55">
        <v>-0.50749999999999995</v>
      </c>
      <c r="PP55" s="55">
        <v>-0.4284</v>
      </c>
      <c r="PQ55" s="55">
        <v>-0.2576</v>
      </c>
      <c r="PR55" s="55">
        <v>-0.23910000000000001</v>
      </c>
      <c r="PS55" s="55">
        <v>-0.28660000000000002</v>
      </c>
      <c r="PT55" s="55">
        <v>-0.43519999999999998</v>
      </c>
      <c r="PU55" s="55">
        <v>-0.33679999999999999</v>
      </c>
      <c r="PV55" s="55">
        <v>-0.2576</v>
      </c>
      <c r="PW55" s="55">
        <v>-0.38729999999999998</v>
      </c>
      <c r="PX55" s="55">
        <v>-0.31759999999999999</v>
      </c>
      <c r="PY55" s="55">
        <v>-0.23549999999999999</v>
      </c>
      <c r="PZ55" s="55">
        <v>-0.22409999999999999</v>
      </c>
      <c r="QA55" s="55">
        <v>-0.54200000000000004</v>
      </c>
      <c r="QB55" s="55">
        <v>-0.4027</v>
      </c>
      <c r="QC55" s="55">
        <v>-0.37059999999999998</v>
      </c>
      <c r="QD55" s="55">
        <v>-0.30730000000000002</v>
      </c>
      <c r="QE55" s="55">
        <v>-0.31169999999999998</v>
      </c>
      <c r="QF55" s="55">
        <v>-0.28320000000000001</v>
      </c>
      <c r="QG55" s="55">
        <v>-0.37069999999999997</v>
      </c>
      <c r="QH55" s="55">
        <v>-0.36909999999999998</v>
      </c>
      <c r="QI55" s="55">
        <v>-0.36559999999999998</v>
      </c>
      <c r="QJ55" s="55">
        <v>-0.33979999999999999</v>
      </c>
      <c r="QK55" s="55">
        <v>-0.2944</v>
      </c>
      <c r="QL55" s="55">
        <v>-0.24390000000000001</v>
      </c>
      <c r="QM55" s="55">
        <v>-0.2402</v>
      </c>
      <c r="QN55" s="55">
        <v>-0.27410000000000001</v>
      </c>
      <c r="QO55" s="55">
        <v>-0.4587</v>
      </c>
      <c r="QP55" s="55">
        <v>-0.33679999999999999</v>
      </c>
      <c r="QQ55" s="55">
        <v>-0.28050000000000003</v>
      </c>
      <c r="QR55" s="55">
        <v>-0.1575</v>
      </c>
      <c r="QS55" s="55">
        <v>-0.15129999999999999</v>
      </c>
      <c r="QT55" s="55">
        <v>-7.5999999999999998E-2</v>
      </c>
      <c r="QU55" s="55">
        <v>-0.23699999999999999</v>
      </c>
      <c r="QV55" s="55">
        <v>-0.32400000000000001</v>
      </c>
      <c r="QW55" s="55">
        <v>5.2699999999999997E-2</v>
      </c>
      <c r="QX55" s="55">
        <v>-0.13039999999999999</v>
      </c>
      <c r="QY55" s="55">
        <v>-6.4199999999999993E-2</v>
      </c>
      <c r="QZ55" s="55">
        <v>-0.27610000000000001</v>
      </c>
      <c r="RA55" s="55">
        <v>-0.2409</v>
      </c>
      <c r="RB55" s="55">
        <v>-0.1656</v>
      </c>
      <c r="RC55" s="55">
        <v>-0.33610000000000001</v>
      </c>
      <c r="RD55" s="55">
        <v>-0.51749999999999996</v>
      </c>
      <c r="RE55" s="55">
        <v>-0.38340000000000002</v>
      </c>
      <c r="RF55" s="55">
        <v>-0.3992</v>
      </c>
      <c r="RG55" s="55">
        <v>-0.23250000000000001</v>
      </c>
      <c r="RH55" s="55">
        <v>-0.15310000000000001</v>
      </c>
      <c r="RI55" s="55">
        <v>-0.2316</v>
      </c>
      <c r="RJ55" s="55">
        <v>-0.28029999999999999</v>
      </c>
      <c r="RK55" s="55">
        <v>-0.36580000000000001</v>
      </c>
      <c r="RL55" s="55">
        <v>-0.27950000000000003</v>
      </c>
      <c r="RM55" s="55">
        <v>-0.21210000000000001</v>
      </c>
      <c r="RN55" s="55">
        <v>-0.2336</v>
      </c>
      <c r="RO55" s="55">
        <v>-0.1187</v>
      </c>
      <c r="RP55" s="55">
        <v>-0.47320000000000001</v>
      </c>
      <c r="RQ55" s="55">
        <v>-0.27729999999999999</v>
      </c>
      <c r="RR55" s="55">
        <v>-0.19420000000000001</v>
      </c>
      <c r="RS55" s="55">
        <v>-0.1628</v>
      </c>
      <c r="RT55" s="55">
        <v>-9.8100000000000007E-2</v>
      </c>
      <c r="RU55" s="55">
        <v>-0.13450000000000001</v>
      </c>
      <c r="RV55" s="55">
        <v>-0.1346</v>
      </c>
      <c r="RW55" s="55">
        <v>0.20019999999999999</v>
      </c>
      <c r="RX55" s="55">
        <v>-0.3478</v>
      </c>
      <c r="RY55" s="55">
        <v>-0.33810000000000001</v>
      </c>
      <c r="RZ55" s="55">
        <v>-0.1699</v>
      </c>
      <c r="SA55" s="55">
        <v>-0.17230000000000001</v>
      </c>
      <c r="SB55" s="55">
        <v>-0.1094</v>
      </c>
      <c r="SC55" s="55">
        <v>-6.7699999999999996E-2</v>
      </c>
      <c r="SD55" s="55">
        <v>-0.12959999999999999</v>
      </c>
      <c r="SE55" s="55">
        <v>-0.25419999999999998</v>
      </c>
      <c r="SF55" s="55">
        <v>-0.66759999999999997</v>
      </c>
      <c r="SG55" s="55">
        <v>-0.20830000000000001</v>
      </c>
      <c r="SH55" s="55">
        <v>6.4600000000000005E-2</v>
      </c>
      <c r="SI55" s="55">
        <v>-0.10879999999999999</v>
      </c>
      <c r="SJ55" s="55">
        <v>-7.8799999999999995E-2</v>
      </c>
      <c r="SK55" s="55">
        <v>-0.33050000000000002</v>
      </c>
      <c r="SL55" s="55">
        <v>-5.2299999999999999E-2</v>
      </c>
      <c r="SM55" s="55">
        <v>-0.32279999999999998</v>
      </c>
      <c r="SN55" s="55">
        <v>-0.26150000000000001</v>
      </c>
      <c r="SO55" s="55">
        <v>-0.15040000000000001</v>
      </c>
      <c r="SP55" s="55">
        <v>-0.1603</v>
      </c>
      <c r="SQ55" s="55">
        <v>-0.112</v>
      </c>
      <c r="SR55" s="55">
        <v>-0.1394</v>
      </c>
      <c r="SS55" s="55">
        <v>-0.31569999999999998</v>
      </c>
      <c r="ST55" s="55">
        <v>-0.24809999999999999</v>
      </c>
      <c r="SU55" s="55">
        <v>-0.15509999999999999</v>
      </c>
      <c r="SV55" s="55">
        <v>-0.15329999999999999</v>
      </c>
      <c r="SW55" s="55">
        <v>-0.15359999999999999</v>
      </c>
      <c r="SX55" s="55">
        <v>-0.1406</v>
      </c>
      <c r="SY55" s="55">
        <v>-6.8000000000000005E-2</v>
      </c>
      <c r="SZ55" s="55">
        <v>-0.18090000000000001</v>
      </c>
      <c r="TA55" s="55">
        <v>-0.22359999999999999</v>
      </c>
      <c r="TB55" s="55">
        <v>-0.1986</v>
      </c>
      <c r="TC55" s="55">
        <v>-0.1507</v>
      </c>
      <c r="TD55" s="55">
        <v>-0.13719999999999999</v>
      </c>
      <c r="TE55" s="55">
        <v>-0.1163</v>
      </c>
      <c r="TF55" s="55">
        <v>-0.13250000000000001</v>
      </c>
      <c r="TG55" s="55">
        <v>-0.25219999999999998</v>
      </c>
      <c r="TH55" s="55">
        <v>-0.2077</v>
      </c>
      <c r="TI55" s="55">
        <v>-0.17829999999999999</v>
      </c>
      <c r="TJ55" s="55">
        <v>-0.25609999999999999</v>
      </c>
      <c r="TK55" s="55">
        <v>-0.1145</v>
      </c>
      <c r="TL55" s="55">
        <v>-0.10390000000000001</v>
      </c>
      <c r="TM55" s="55">
        <v>-0.17899999999999999</v>
      </c>
      <c r="TN55" s="55">
        <v>-0.27429999999999999</v>
      </c>
      <c r="TO55" s="55">
        <v>-0.21190000000000001</v>
      </c>
      <c r="TP55" s="55">
        <v>-0.13700000000000001</v>
      </c>
      <c r="TQ55" s="55">
        <v>-0.1731</v>
      </c>
      <c r="TR55" s="55">
        <v>-0.1658</v>
      </c>
      <c r="TS55" s="55">
        <v>-0.1426</v>
      </c>
      <c r="TT55" s="55">
        <v>-0.13139999999999999</v>
      </c>
      <c r="TU55" s="55">
        <v>-0.28870000000000001</v>
      </c>
      <c r="TV55" s="55">
        <v>-0.24079999999999999</v>
      </c>
      <c r="TW55" s="55">
        <v>-0.26190000000000002</v>
      </c>
      <c r="TX55" s="55">
        <v>-0.24179999999999999</v>
      </c>
      <c r="TY55" s="55">
        <v>-0.22359999999999999</v>
      </c>
      <c r="TZ55" s="55">
        <v>-0.13120000000000001</v>
      </c>
      <c r="UA55" s="55">
        <v>-0.1212</v>
      </c>
      <c r="UB55" s="55">
        <v>-0.2472</v>
      </c>
      <c r="UC55" s="55">
        <v>-0.26179999999999998</v>
      </c>
      <c r="UD55" s="55">
        <v>-0.23319999999999999</v>
      </c>
      <c r="UE55" s="55">
        <v>-0.1648</v>
      </c>
      <c r="UF55" s="55">
        <v>-0.1242</v>
      </c>
      <c r="UG55" s="55">
        <v>-0.16900000000000001</v>
      </c>
      <c r="UH55" s="55">
        <v>-0.20649999999999999</v>
      </c>
      <c r="UI55" s="55">
        <v>-0.23649999999999999</v>
      </c>
      <c r="UJ55" s="55">
        <v>-0.21629999999999999</v>
      </c>
      <c r="UK55" s="55">
        <v>-0.18260000000000001</v>
      </c>
      <c r="UL55" s="55">
        <v>-0.1525</v>
      </c>
      <c r="UM55" s="55">
        <v>-0.1757</v>
      </c>
      <c r="UN55" s="55">
        <v>-0.1179</v>
      </c>
      <c r="UO55" s="55">
        <v>-0.26960000000000001</v>
      </c>
      <c r="UP55" s="55">
        <v>-0.33750000000000002</v>
      </c>
      <c r="UQ55" s="55">
        <v>7.2099999999999997E-2</v>
      </c>
      <c r="UR55" s="55">
        <v>-0.49220000000000003</v>
      </c>
      <c r="US55" s="55">
        <v>-0.1135</v>
      </c>
      <c r="UT55" s="55">
        <v>-0.1198</v>
      </c>
      <c r="UU55" s="55">
        <v>-0.22070000000000001</v>
      </c>
      <c r="UV55" s="55">
        <v>3.73E-2</v>
      </c>
      <c r="UW55" s="55">
        <v>-6.9199999999999998E-2</v>
      </c>
      <c r="UX55" s="55">
        <v>-0.41010000000000002</v>
      </c>
      <c r="UY55" s="55">
        <v>-0.40260000000000001</v>
      </c>
      <c r="UZ55" s="55">
        <v>-0.2792</v>
      </c>
      <c r="VA55" s="55">
        <v>-0.22259999999999999</v>
      </c>
      <c r="VB55" s="55">
        <v>-0.1918</v>
      </c>
      <c r="VC55" s="55">
        <v>-0.30080000000000001</v>
      </c>
      <c r="VD55" s="55">
        <v>-0.41020000000000001</v>
      </c>
      <c r="VE55" s="55">
        <v>-0.35370000000000001</v>
      </c>
      <c r="VF55" s="55">
        <v>-0.34939999999999999</v>
      </c>
      <c r="VG55" s="55">
        <v>-0.29909999999999998</v>
      </c>
      <c r="VH55" s="55">
        <v>-0.2271</v>
      </c>
      <c r="VI55" s="55">
        <v>-0.16239999999999999</v>
      </c>
      <c r="VJ55" s="55">
        <v>-0.12470000000000001</v>
      </c>
      <c r="VK55" s="55">
        <v>-0.35520000000000002</v>
      </c>
      <c r="VL55" s="55">
        <v>-0.32519999999999999</v>
      </c>
      <c r="VM55" s="55">
        <v>-0.3553</v>
      </c>
      <c r="VN55" s="55">
        <v>-0.35799999999999998</v>
      </c>
      <c r="VO55" s="55">
        <v>-0.21970000000000001</v>
      </c>
      <c r="VP55" s="55">
        <v>-0.1807</v>
      </c>
      <c r="VQ55" s="55">
        <v>-0.1981</v>
      </c>
      <c r="VR55" s="55">
        <v>-0.3543</v>
      </c>
      <c r="VS55" s="55">
        <v>-0.29899999999999999</v>
      </c>
      <c r="VT55" s="55">
        <v>-0.1963</v>
      </c>
      <c r="VU55" s="55">
        <v>-0.14380000000000001</v>
      </c>
      <c r="VV55" s="55">
        <v>-0.1724</v>
      </c>
      <c r="VW55" s="55">
        <v>-0.17349999999999999</v>
      </c>
      <c r="VX55" s="55">
        <v>-0.1182</v>
      </c>
      <c r="VY55" s="55">
        <v>-3.9399999999999998E-2</v>
      </c>
      <c r="VZ55" s="55">
        <v>-0.29930000000000001</v>
      </c>
      <c r="WA55" s="55">
        <v>-0.21659999999999999</v>
      </c>
      <c r="WB55" s="55">
        <v>-0.22339999999999999</v>
      </c>
      <c r="WC55" s="55">
        <v>-0.1464</v>
      </c>
      <c r="WD55" s="55">
        <v>-0.16839999999999999</v>
      </c>
      <c r="WE55" s="55">
        <v>-0.2039</v>
      </c>
      <c r="WF55" s="55">
        <v>-0.33119999999999999</v>
      </c>
      <c r="WG55" s="55">
        <v>-0.30859999999999999</v>
      </c>
      <c r="WH55" s="55">
        <v>-0.18959999999999999</v>
      </c>
      <c r="WI55" s="55">
        <v>-0.21340000000000001</v>
      </c>
      <c r="WJ55" s="55">
        <v>-0.13569999999999999</v>
      </c>
      <c r="WK55" s="55">
        <v>-0.1648</v>
      </c>
      <c r="WL55" s="55">
        <v>-9.6500000000000002E-2</v>
      </c>
      <c r="WM55" s="55">
        <v>-0.30830000000000002</v>
      </c>
      <c r="WN55" s="55">
        <v>-0.2218</v>
      </c>
      <c r="WO55" s="55">
        <v>-0.21010000000000001</v>
      </c>
      <c r="WP55" s="55">
        <v>-0.18379999999999999</v>
      </c>
      <c r="WQ55" s="55">
        <v>-0.14319999999999999</v>
      </c>
      <c r="WR55" s="55">
        <v>-0.14460000000000001</v>
      </c>
      <c r="WS55" s="55">
        <v>-0.13400000000000001</v>
      </c>
      <c r="WT55" s="55">
        <v>-0.35160000000000002</v>
      </c>
      <c r="WU55" s="55">
        <v>-0.33410000000000001</v>
      </c>
      <c r="WV55" s="55">
        <v>-0.13189999999999999</v>
      </c>
      <c r="WW55" s="55">
        <v>0.33179999999999998</v>
      </c>
      <c r="WX55" s="55">
        <v>-0.29399999999999998</v>
      </c>
      <c r="WY55" s="55">
        <v>-0.27729999999999999</v>
      </c>
      <c r="WZ55" s="55">
        <v>-0.40870000000000001</v>
      </c>
      <c r="XA55" s="55">
        <v>-0.28439999999999999</v>
      </c>
      <c r="XB55" s="55">
        <v>-0.33189999999999997</v>
      </c>
      <c r="XC55" s="55">
        <v>-0.24340000000000001</v>
      </c>
      <c r="XD55" s="54">
        <v>-0.21</v>
      </c>
      <c r="XE55" s="55">
        <v>-0.1852</v>
      </c>
      <c r="XF55" s="55">
        <v>-0.1719</v>
      </c>
      <c r="XG55" s="55">
        <v>-0.25929999999999997</v>
      </c>
      <c r="XH55" s="55">
        <v>-0.3664</v>
      </c>
      <c r="XI55" s="55">
        <v>-0.14380000000000001</v>
      </c>
      <c r="XJ55" s="55">
        <v>-0.19850000000000001</v>
      </c>
      <c r="XK55" s="55">
        <v>-4.5600000000000002E-2</v>
      </c>
      <c r="XL55" s="55">
        <v>-0.1794</v>
      </c>
      <c r="XM55" s="55">
        <v>-0.18629999999999999</v>
      </c>
      <c r="XN55" s="55">
        <v>-0.16539999999999999</v>
      </c>
      <c r="XO55" s="55">
        <v>-0.34350000000000003</v>
      </c>
      <c r="XP55" s="55">
        <v>-0.252</v>
      </c>
      <c r="XQ55" s="55">
        <v>-0.2319</v>
      </c>
      <c r="XR55" s="55">
        <v>-0.18509999999999999</v>
      </c>
      <c r="XS55" s="55">
        <v>-0.1852</v>
      </c>
      <c r="XT55" s="55">
        <v>-0.14119999999999999</v>
      </c>
      <c r="XU55" s="55">
        <v>-8.1799999999999998E-2</v>
      </c>
      <c r="XV55" s="55">
        <v>-0.26989999999999997</v>
      </c>
      <c r="XW55" s="55">
        <v>-0.25990000000000002</v>
      </c>
      <c r="XX55" s="55">
        <v>-0.20150000000000001</v>
      </c>
      <c r="XY55" s="55">
        <v>-0.3775</v>
      </c>
      <c r="XZ55" s="55">
        <v>-0.2621</v>
      </c>
      <c r="YA55" s="55">
        <v>-0.20960000000000001</v>
      </c>
      <c r="YB55" s="55">
        <v>-2.58E-2</v>
      </c>
      <c r="YC55" s="55">
        <v>-0.2107</v>
      </c>
      <c r="YD55" s="55">
        <v>-0.36559999999999998</v>
      </c>
      <c r="YE55" s="55">
        <v>-0.30270000000000002</v>
      </c>
      <c r="YF55" s="55">
        <v>-0.27310000000000001</v>
      </c>
      <c r="YG55" s="55">
        <v>-0.2109</v>
      </c>
      <c r="YH55" s="55">
        <v>-0.17319999999999999</v>
      </c>
      <c r="YI55" s="55">
        <v>-0.251</v>
      </c>
      <c r="YJ55" s="55">
        <v>-0.3266</v>
      </c>
      <c r="YK55" s="55">
        <v>-0.3397</v>
      </c>
    </row>
    <row r="56" spans="1:661" x14ac:dyDescent="0.35">
      <c r="A56" s="66" t="s">
        <v>26</v>
      </c>
      <c r="B56" s="66" t="s">
        <v>63</v>
      </c>
      <c r="C56" s="54">
        <v>0.06</v>
      </c>
      <c r="D56" s="54">
        <v>0.09</v>
      </c>
      <c r="E56" s="54">
        <v>-0.04</v>
      </c>
      <c r="F56" s="54">
        <v>-0.05</v>
      </c>
      <c r="G56" s="54">
        <v>0.05</v>
      </c>
      <c r="H56" s="54">
        <v>0.28999999999999998</v>
      </c>
      <c r="I56" s="54">
        <v>0.14000000000000001</v>
      </c>
      <c r="J56" s="54">
        <v>0.2</v>
      </c>
      <c r="K56" s="54">
        <v>-0.01</v>
      </c>
      <c r="L56" s="54">
        <v>-0.11</v>
      </c>
      <c r="M56" s="54">
        <v>-0.1</v>
      </c>
      <c r="N56" s="54">
        <v>0.01</v>
      </c>
      <c r="O56" s="54">
        <v>0.01</v>
      </c>
      <c r="P56" s="54">
        <v>-0.26</v>
      </c>
      <c r="Q56" s="54">
        <v>-0.16</v>
      </c>
      <c r="R56" s="54">
        <v>0.05</v>
      </c>
      <c r="S56" s="54">
        <v>-0.03</v>
      </c>
      <c r="T56" s="54">
        <v>-0.08</v>
      </c>
      <c r="U56" s="54">
        <v>0.06</v>
      </c>
      <c r="V56" s="54">
        <v>0.34</v>
      </c>
      <c r="W56" s="54">
        <v>-0.04</v>
      </c>
      <c r="X56" s="54">
        <v>-0.12</v>
      </c>
      <c r="Y56" s="54">
        <v>-0.2</v>
      </c>
      <c r="Z56" s="54">
        <v>-0.26</v>
      </c>
      <c r="AA56" s="54">
        <v>-0.48</v>
      </c>
      <c r="AB56" s="54">
        <v>-0.44</v>
      </c>
      <c r="AC56" s="54">
        <v>-0.46</v>
      </c>
      <c r="AD56" s="54">
        <v>-0.67</v>
      </c>
      <c r="AE56" s="54">
        <v>-0.94</v>
      </c>
      <c r="AF56" s="54">
        <v>-0.97</v>
      </c>
      <c r="AG56" s="55">
        <v>-0.98899999999999999</v>
      </c>
      <c r="AH56" s="55">
        <v>-0.99429999999999996</v>
      </c>
      <c r="AI56" s="55">
        <v>-0.99639999999999995</v>
      </c>
      <c r="AJ56" s="55">
        <v>-0.99639999999999995</v>
      </c>
      <c r="AK56" s="54">
        <v>-1</v>
      </c>
      <c r="AL56" s="54">
        <v>-1</v>
      </c>
      <c r="AM56" s="54">
        <v>-1</v>
      </c>
      <c r="AN56" s="54">
        <v>-1</v>
      </c>
      <c r="AO56" s="54">
        <v>-1</v>
      </c>
      <c r="AP56" s="54">
        <v>-1</v>
      </c>
      <c r="AQ56" s="54">
        <v>-1</v>
      </c>
      <c r="AR56" s="54">
        <v>-1</v>
      </c>
      <c r="AS56" s="54">
        <v>-1</v>
      </c>
      <c r="AT56" s="54">
        <v>-1</v>
      </c>
      <c r="AU56" s="54">
        <v>-1</v>
      </c>
      <c r="AV56" s="54">
        <v>-1</v>
      </c>
      <c r="AW56" s="54">
        <v>-1</v>
      </c>
      <c r="AX56" s="54">
        <v>-1</v>
      </c>
      <c r="AY56" s="54">
        <v>-1</v>
      </c>
      <c r="AZ56" s="54">
        <v>-1</v>
      </c>
      <c r="BA56" s="54">
        <v>-1</v>
      </c>
      <c r="BB56" s="54">
        <v>-1</v>
      </c>
      <c r="BC56" s="54">
        <v>-1</v>
      </c>
      <c r="BD56" s="54">
        <v>-1</v>
      </c>
      <c r="BE56" s="54">
        <v>-1</v>
      </c>
      <c r="BF56" s="54">
        <v>-1</v>
      </c>
      <c r="BG56" s="54">
        <v>-1</v>
      </c>
      <c r="BH56" s="54">
        <v>-1</v>
      </c>
      <c r="BI56" s="54">
        <v>-1</v>
      </c>
      <c r="BJ56" s="54">
        <v>-1</v>
      </c>
      <c r="BK56" s="54">
        <v>-1</v>
      </c>
      <c r="BL56" s="54">
        <v>-1</v>
      </c>
      <c r="BM56" s="54">
        <v>-1</v>
      </c>
      <c r="BN56" s="54">
        <v>-1</v>
      </c>
      <c r="BO56" s="54">
        <v>-1</v>
      </c>
      <c r="BP56" s="54">
        <v>-1</v>
      </c>
      <c r="BQ56" s="54">
        <v>-1</v>
      </c>
      <c r="BR56" s="54">
        <v>-1</v>
      </c>
      <c r="BS56" s="54">
        <v>-1</v>
      </c>
      <c r="BT56" s="54">
        <v>-1</v>
      </c>
      <c r="BU56" s="54">
        <v>-1</v>
      </c>
      <c r="BV56" s="54">
        <v>-1</v>
      </c>
      <c r="BW56" s="54">
        <v>-1</v>
      </c>
      <c r="BX56" s="54">
        <v>-1</v>
      </c>
      <c r="BY56" s="54">
        <v>-1</v>
      </c>
      <c r="BZ56" s="54">
        <v>-1</v>
      </c>
      <c r="CA56" s="54">
        <v>-1</v>
      </c>
      <c r="CB56" s="54">
        <v>-1</v>
      </c>
      <c r="CC56" s="54">
        <v>-1</v>
      </c>
      <c r="CD56" s="54">
        <v>-1</v>
      </c>
      <c r="CE56" s="54">
        <v>-1</v>
      </c>
      <c r="CF56" s="54">
        <v>-1</v>
      </c>
      <c r="CG56" s="54">
        <v>-1</v>
      </c>
      <c r="CH56" s="54">
        <v>-1</v>
      </c>
      <c r="CI56" s="54">
        <v>-1</v>
      </c>
      <c r="CJ56" s="54">
        <v>-1</v>
      </c>
      <c r="CK56" s="55">
        <v>-0.99890000000000001</v>
      </c>
      <c r="CL56" s="54">
        <v>-1</v>
      </c>
      <c r="CM56" s="54">
        <v>-1</v>
      </c>
      <c r="CN56" s="54">
        <v>-1</v>
      </c>
      <c r="CO56" s="54">
        <v>-1</v>
      </c>
      <c r="CP56" s="54">
        <v>-1</v>
      </c>
      <c r="CQ56" s="54">
        <v>-1</v>
      </c>
      <c r="CR56" s="54">
        <v>-1</v>
      </c>
      <c r="CS56" s="54">
        <v>-1</v>
      </c>
      <c r="CT56" s="54">
        <v>-1</v>
      </c>
      <c r="CU56" s="54">
        <v>-1</v>
      </c>
      <c r="CV56" s="54">
        <v>-1</v>
      </c>
      <c r="CW56" s="54">
        <v>-1</v>
      </c>
      <c r="CX56" s="54">
        <v>-1</v>
      </c>
      <c r="CY56" s="54">
        <v>-1</v>
      </c>
      <c r="CZ56" s="54">
        <v>-1</v>
      </c>
      <c r="DA56" s="54">
        <v>-1</v>
      </c>
      <c r="DB56" s="55">
        <v>-0.96970000000000001</v>
      </c>
      <c r="DC56" s="55">
        <v>-0.98939999999999995</v>
      </c>
      <c r="DD56" s="55">
        <v>-0.99370000000000003</v>
      </c>
      <c r="DE56" s="55">
        <v>-0.98929999999999996</v>
      </c>
      <c r="DF56" s="55">
        <v>-0.99690000000000001</v>
      </c>
      <c r="DG56" s="55">
        <v>-0.99160000000000004</v>
      </c>
      <c r="DH56" s="55">
        <v>-0.99129999999999996</v>
      </c>
      <c r="DI56" s="55">
        <v>-0.98509999999999998</v>
      </c>
      <c r="DJ56" s="55">
        <v>-0.99339999999999995</v>
      </c>
      <c r="DK56" s="55">
        <v>-0.99429999999999996</v>
      </c>
      <c r="DL56" s="55">
        <v>-0.99229999999999996</v>
      </c>
      <c r="DM56" s="55">
        <v>-0.98780000000000001</v>
      </c>
      <c r="DN56" s="55">
        <v>-0.99360000000000004</v>
      </c>
      <c r="DO56" s="55">
        <v>-0.99609999999999999</v>
      </c>
      <c r="DP56" s="55">
        <v>-0.9929</v>
      </c>
      <c r="DQ56" s="55">
        <v>-0.94210000000000005</v>
      </c>
      <c r="DR56" s="55">
        <v>-0.98070000000000002</v>
      </c>
      <c r="DS56" s="55">
        <v>-0.95689999999999997</v>
      </c>
      <c r="DT56" s="55">
        <v>-0.96660000000000001</v>
      </c>
      <c r="DU56" s="55">
        <v>-0.97299999999999998</v>
      </c>
      <c r="DV56" s="55">
        <v>-0.97019999999999995</v>
      </c>
      <c r="DW56" s="55">
        <v>-0.97219999999999995</v>
      </c>
      <c r="DX56" s="55">
        <v>-0.75980000000000003</v>
      </c>
      <c r="DY56" s="55">
        <v>-0.76170000000000004</v>
      </c>
      <c r="DZ56" s="55">
        <v>-0.78749999999999998</v>
      </c>
      <c r="EA56" s="55">
        <v>-0.80940000000000001</v>
      </c>
      <c r="EB56" s="55">
        <v>-0.74980000000000002</v>
      </c>
      <c r="EC56" s="55">
        <v>-0.73809999999999998</v>
      </c>
      <c r="ED56" s="55">
        <v>-0.82110000000000005</v>
      </c>
      <c r="EE56" s="55">
        <v>-0.82450000000000001</v>
      </c>
      <c r="EF56" s="55">
        <v>-0.73819999999999997</v>
      </c>
      <c r="EG56" s="55">
        <v>-0.65329999999999999</v>
      </c>
      <c r="EH56" s="55">
        <v>-0.75939999999999996</v>
      </c>
      <c r="EI56" s="55">
        <v>-0.68640000000000001</v>
      </c>
      <c r="EJ56" s="55">
        <v>-0.90800000000000003</v>
      </c>
      <c r="EK56" s="55">
        <v>-0.66839999999999999</v>
      </c>
      <c r="EL56" s="55">
        <v>-0.71199999999999997</v>
      </c>
      <c r="EM56" s="55">
        <v>-0.73360000000000003</v>
      </c>
      <c r="EN56" s="55">
        <v>-0.73409999999999997</v>
      </c>
      <c r="EO56" s="55">
        <v>-0.67559999999999998</v>
      </c>
      <c r="EP56" s="55">
        <v>-0.68969999999999998</v>
      </c>
      <c r="EQ56" s="55">
        <v>-0.6804</v>
      </c>
      <c r="ER56" s="55">
        <v>-0.72629999999999995</v>
      </c>
      <c r="ES56" s="55">
        <v>-0.78200000000000003</v>
      </c>
      <c r="ET56" s="55">
        <v>-0.748</v>
      </c>
      <c r="EU56" s="55">
        <v>-0.7339</v>
      </c>
      <c r="EV56" s="55">
        <v>-0.7278</v>
      </c>
      <c r="EW56" s="55">
        <v>-0.69550000000000001</v>
      </c>
      <c r="EX56" s="54">
        <v>-0.67</v>
      </c>
      <c r="EY56" s="55">
        <v>-0.68559999999999999</v>
      </c>
      <c r="EZ56" s="55">
        <v>-0.71209999999999996</v>
      </c>
      <c r="FA56" s="55">
        <v>-0.70720000000000005</v>
      </c>
      <c r="FB56" s="55">
        <v>-0.7077</v>
      </c>
      <c r="FC56" s="55">
        <v>-0.70799999999999996</v>
      </c>
      <c r="FD56" s="55">
        <v>-0.6643</v>
      </c>
      <c r="FE56" s="55">
        <v>-0.60899999999999999</v>
      </c>
      <c r="FF56" s="55">
        <v>-0.63370000000000004</v>
      </c>
      <c r="FG56" s="55">
        <v>-0.71330000000000005</v>
      </c>
      <c r="FH56" s="55">
        <v>-0.6522</v>
      </c>
      <c r="FI56" s="55">
        <v>-0.65939999999999999</v>
      </c>
      <c r="FJ56" s="55">
        <v>-0.66949999999999998</v>
      </c>
      <c r="FK56" s="55">
        <v>-0.64539999999999997</v>
      </c>
      <c r="FL56" s="55">
        <v>-0.59750000000000003</v>
      </c>
      <c r="FM56" s="55">
        <v>-0.69810000000000005</v>
      </c>
      <c r="FN56" s="55">
        <v>-0.67569999999999997</v>
      </c>
      <c r="FO56" s="55">
        <v>-0.77549999999999997</v>
      </c>
      <c r="FP56" s="55">
        <v>-0.64419999999999999</v>
      </c>
      <c r="FQ56" s="55">
        <v>-0.64439999999999997</v>
      </c>
      <c r="FR56" s="55">
        <v>-0.58850000000000002</v>
      </c>
      <c r="FS56" s="55">
        <v>-0.56710000000000005</v>
      </c>
      <c r="FT56" s="55">
        <v>-0.64749999999999996</v>
      </c>
      <c r="FU56" s="55">
        <v>-0.63400000000000001</v>
      </c>
      <c r="FV56" s="55">
        <v>-0.68840000000000001</v>
      </c>
      <c r="FW56" s="55">
        <v>-0.57540000000000002</v>
      </c>
      <c r="FX56" s="55">
        <v>-0.59009999999999996</v>
      </c>
      <c r="FY56" s="55">
        <v>-0.57340000000000002</v>
      </c>
      <c r="FZ56" s="55">
        <v>-0.47649999999999998</v>
      </c>
      <c r="GA56" s="55">
        <v>-0.49719999999999998</v>
      </c>
      <c r="GB56" s="55">
        <v>-0.66890000000000005</v>
      </c>
      <c r="GC56" s="55">
        <v>-0.64770000000000005</v>
      </c>
      <c r="GD56" s="55">
        <v>-0.55349999999999999</v>
      </c>
      <c r="GE56" s="55">
        <v>-0.57310000000000005</v>
      </c>
      <c r="GF56" s="55">
        <v>-0.55149999999999999</v>
      </c>
      <c r="GG56" s="55">
        <v>-0.43809999999999999</v>
      </c>
      <c r="GH56" s="55">
        <v>-0.52490000000000003</v>
      </c>
      <c r="GI56" s="55">
        <v>-0.6391</v>
      </c>
      <c r="GJ56" s="55">
        <v>-0.58650000000000002</v>
      </c>
      <c r="GK56" s="55">
        <v>-0.50139999999999996</v>
      </c>
      <c r="GL56" s="55">
        <v>-0.57189999999999996</v>
      </c>
      <c r="GM56" s="55">
        <v>-0.50570000000000004</v>
      </c>
      <c r="GN56" s="55">
        <v>-0.54410000000000003</v>
      </c>
      <c r="GO56" s="55">
        <v>-0.58630000000000004</v>
      </c>
      <c r="GP56" s="55">
        <v>-0.60919999999999996</v>
      </c>
      <c r="GQ56" s="55">
        <v>-0.48020000000000002</v>
      </c>
      <c r="GR56" s="55">
        <v>-0.53859999999999997</v>
      </c>
      <c r="GS56" s="55">
        <v>-0.47949999999999998</v>
      </c>
      <c r="GT56" s="55">
        <v>-0.44090000000000001</v>
      </c>
      <c r="GU56" s="55">
        <v>-0.32690000000000002</v>
      </c>
      <c r="GV56" s="55">
        <v>-7.5200000000000003E-2</v>
      </c>
      <c r="GW56" s="55">
        <v>-0.4859</v>
      </c>
      <c r="GX56" s="55">
        <v>-0.70279999999999998</v>
      </c>
      <c r="GY56" s="55">
        <v>-0.66100000000000003</v>
      </c>
      <c r="GZ56" s="55">
        <v>-0.6321</v>
      </c>
      <c r="HA56" s="55">
        <v>-0.50490000000000002</v>
      </c>
      <c r="HB56" s="55">
        <v>-0.4491</v>
      </c>
      <c r="HC56" s="55">
        <v>-0.55820000000000003</v>
      </c>
      <c r="HD56" s="55">
        <v>-0.69569999999999999</v>
      </c>
      <c r="HE56" s="55">
        <v>-0.67789999999999995</v>
      </c>
      <c r="HF56" s="55">
        <v>-0.58950000000000002</v>
      </c>
      <c r="HG56" s="55">
        <v>-0.64480000000000004</v>
      </c>
      <c r="HH56" s="55">
        <v>-0.54320000000000002</v>
      </c>
      <c r="HI56" s="55">
        <v>-0.49559999999999998</v>
      </c>
      <c r="HJ56" s="55">
        <v>-0.53890000000000005</v>
      </c>
      <c r="HK56" s="54">
        <v>-0.73</v>
      </c>
      <c r="HL56" s="55">
        <v>-0.7157</v>
      </c>
      <c r="HM56" s="55">
        <v>-0.67820000000000003</v>
      </c>
      <c r="HN56" s="55">
        <v>-0.65600000000000003</v>
      </c>
      <c r="HO56" s="55">
        <v>-0.59909999999999997</v>
      </c>
      <c r="HP56" s="55">
        <v>-0.50890000000000002</v>
      </c>
      <c r="HQ56" s="55">
        <v>-0.55189999999999995</v>
      </c>
      <c r="HR56" s="55">
        <v>-0.71360000000000001</v>
      </c>
      <c r="HS56" s="55">
        <v>-0.61070000000000002</v>
      </c>
      <c r="HT56" s="55">
        <v>-0.43240000000000001</v>
      </c>
      <c r="HU56" s="55">
        <v>-0.94720000000000004</v>
      </c>
      <c r="HV56" s="55">
        <v>-0.94330000000000003</v>
      </c>
      <c r="HW56" s="55">
        <v>-0.93500000000000005</v>
      </c>
      <c r="HX56" s="55">
        <v>-0.96279999999999999</v>
      </c>
      <c r="HY56" s="55">
        <v>-0.95569999999999999</v>
      </c>
      <c r="HZ56" s="55">
        <v>-0.96389999999999998</v>
      </c>
      <c r="IA56" s="55">
        <v>-0.96919999999999995</v>
      </c>
      <c r="IB56" s="55">
        <v>-0.96340000000000003</v>
      </c>
      <c r="IC56" s="55">
        <v>-0.9466</v>
      </c>
      <c r="ID56" s="55">
        <v>-0.91449999999999998</v>
      </c>
      <c r="IE56" s="55">
        <v>-0.95030000000000003</v>
      </c>
      <c r="IF56" s="55">
        <v>-0.96440000000000003</v>
      </c>
      <c r="IG56" s="55">
        <v>-0.98650000000000004</v>
      </c>
      <c r="IH56" s="55">
        <v>-0.97199999999999998</v>
      </c>
      <c r="II56" s="55">
        <v>-0.9607</v>
      </c>
      <c r="IJ56" s="55">
        <v>-0.96930000000000005</v>
      </c>
      <c r="IK56" s="55">
        <v>-0.9597</v>
      </c>
      <c r="IL56" s="55">
        <v>-0.97899999999999998</v>
      </c>
      <c r="IM56" s="55">
        <v>-0.98970000000000002</v>
      </c>
      <c r="IN56" s="55">
        <v>-0.98560000000000003</v>
      </c>
      <c r="IO56" s="55">
        <v>-0.98409999999999997</v>
      </c>
      <c r="IP56" s="55">
        <v>-0.97819999999999996</v>
      </c>
      <c r="IQ56" s="55">
        <v>-0.96589999999999998</v>
      </c>
      <c r="IR56" s="55">
        <v>-0.96730000000000005</v>
      </c>
      <c r="IS56" s="55">
        <v>-0.98280000000000001</v>
      </c>
      <c r="IT56" s="55">
        <v>-0.98680000000000001</v>
      </c>
      <c r="IU56" s="55">
        <v>-0.98799999999999999</v>
      </c>
      <c r="IV56" s="55">
        <v>-0.97929999999999995</v>
      </c>
      <c r="IW56" s="55">
        <v>-0.95209999999999995</v>
      </c>
      <c r="IX56" s="55">
        <v>-0.96120000000000005</v>
      </c>
      <c r="IY56" s="55">
        <v>-0.96550000000000002</v>
      </c>
      <c r="IZ56" s="55">
        <v>-0.98380000000000001</v>
      </c>
      <c r="JA56" s="55">
        <v>-0.99299999999999999</v>
      </c>
      <c r="JB56" s="55">
        <v>-0.98829999999999996</v>
      </c>
      <c r="JC56" s="55">
        <v>-0.98550000000000004</v>
      </c>
      <c r="JD56" s="55">
        <v>-0.95330000000000004</v>
      </c>
      <c r="JE56" s="55">
        <v>-0.9677</v>
      </c>
      <c r="JF56" s="55">
        <v>-0.96079999999999999</v>
      </c>
      <c r="JG56" s="55">
        <v>-0.98299999999999998</v>
      </c>
      <c r="JH56" s="55">
        <v>-0.98170000000000002</v>
      </c>
      <c r="JI56" s="55">
        <v>-0.96389999999999998</v>
      </c>
      <c r="JJ56" s="55">
        <v>-0.94430000000000003</v>
      </c>
      <c r="JK56" s="55">
        <v>-0.98880000000000001</v>
      </c>
      <c r="JL56" s="55">
        <v>-0.98729999999999996</v>
      </c>
      <c r="JM56" s="55">
        <v>-0.98199999999999998</v>
      </c>
      <c r="JN56" s="55">
        <v>-0.99250000000000005</v>
      </c>
      <c r="JO56" s="55">
        <v>-0.99039999999999995</v>
      </c>
      <c r="JP56" s="55">
        <v>-0.99390000000000001</v>
      </c>
      <c r="JQ56" s="55">
        <v>-0.995</v>
      </c>
      <c r="JR56" s="55">
        <v>-0.98839999999999995</v>
      </c>
      <c r="JS56" s="55">
        <v>-0.98140000000000005</v>
      </c>
      <c r="JT56" s="55">
        <v>-0.98519999999999996</v>
      </c>
      <c r="JU56" s="55">
        <v>-0.99129999999999996</v>
      </c>
      <c r="JV56" s="55">
        <v>-0.99209999999999998</v>
      </c>
      <c r="JW56" s="55">
        <v>-0.99270000000000003</v>
      </c>
      <c r="JX56" s="55">
        <v>-0.996</v>
      </c>
      <c r="JY56" s="54">
        <v>-1</v>
      </c>
      <c r="JZ56" s="55">
        <v>-0.98209999999999997</v>
      </c>
      <c r="KA56" s="55">
        <v>-0.9798</v>
      </c>
      <c r="KB56" s="55">
        <v>-0.99219999999999997</v>
      </c>
      <c r="KC56" s="55">
        <v>-0.99829999999999997</v>
      </c>
      <c r="KD56" s="55">
        <v>-0.99590000000000001</v>
      </c>
      <c r="KE56" s="55">
        <v>-0.98929999999999996</v>
      </c>
      <c r="KF56" s="55">
        <v>-0.99319999999999997</v>
      </c>
      <c r="KG56" s="55">
        <v>-0.98240000000000005</v>
      </c>
      <c r="KH56" s="55">
        <v>-0.96630000000000005</v>
      </c>
      <c r="KI56" s="55">
        <v>-0.99270000000000003</v>
      </c>
      <c r="KJ56" s="55">
        <v>-0.99480000000000002</v>
      </c>
      <c r="KK56" s="55">
        <v>-0.996</v>
      </c>
      <c r="KL56" s="55">
        <v>-0.99580000000000002</v>
      </c>
      <c r="KM56" s="55">
        <v>-0.99299999999999999</v>
      </c>
      <c r="KN56" s="55">
        <v>-0.95120000000000005</v>
      </c>
      <c r="KO56" s="55">
        <v>-0.97370000000000001</v>
      </c>
      <c r="KP56" s="55">
        <v>-0.99209999999999998</v>
      </c>
      <c r="KQ56" s="55">
        <v>-0.99429999999999996</v>
      </c>
      <c r="KR56" s="55">
        <v>-0.995</v>
      </c>
      <c r="KS56" s="55">
        <v>-0.9919</v>
      </c>
      <c r="KT56" s="55">
        <v>-0.97970000000000002</v>
      </c>
      <c r="KU56" s="55">
        <v>-0.99299999999999999</v>
      </c>
      <c r="KV56" s="55">
        <v>-0.99409999999999998</v>
      </c>
      <c r="KW56" s="55">
        <v>-0.99009999999999998</v>
      </c>
      <c r="KX56" s="55">
        <v>-0.98980000000000001</v>
      </c>
      <c r="KY56" s="55">
        <v>-0.98599999999999999</v>
      </c>
      <c r="KZ56" s="55">
        <v>-0.98099999999999998</v>
      </c>
      <c r="LA56" s="55">
        <v>-0.98409999999999997</v>
      </c>
      <c r="LB56" s="55">
        <v>-0.98870000000000002</v>
      </c>
      <c r="LC56" s="55">
        <v>-0.99490000000000001</v>
      </c>
      <c r="LD56" s="55">
        <v>-0.99129999999999996</v>
      </c>
      <c r="LE56" s="55">
        <v>-0.98019999999999996</v>
      </c>
      <c r="LF56" s="55">
        <v>-0.98560000000000003</v>
      </c>
      <c r="LG56" s="55">
        <v>-0.97419999999999995</v>
      </c>
      <c r="LH56" s="55">
        <v>-0.95840000000000003</v>
      </c>
      <c r="LI56" s="55">
        <v>-0.98550000000000004</v>
      </c>
      <c r="LJ56" s="55">
        <v>-0.98170000000000002</v>
      </c>
      <c r="LK56" s="55">
        <v>-0.97689999999999999</v>
      </c>
      <c r="LL56" s="55">
        <v>-0.97040000000000004</v>
      </c>
      <c r="LM56" s="55">
        <v>-0.97750000000000004</v>
      </c>
      <c r="LN56" s="55">
        <v>-0.9778</v>
      </c>
      <c r="LO56" s="55">
        <v>-0.99060000000000004</v>
      </c>
      <c r="LP56" s="55">
        <v>-0.99009999999999998</v>
      </c>
      <c r="LQ56" s="55">
        <v>-0.98440000000000005</v>
      </c>
      <c r="LR56" s="55">
        <v>-0.98040000000000005</v>
      </c>
      <c r="LS56" s="55">
        <v>-0.99650000000000005</v>
      </c>
      <c r="LT56" s="55">
        <v>-0.995</v>
      </c>
      <c r="LU56" s="55">
        <v>-0.99619999999999997</v>
      </c>
      <c r="LV56" s="55">
        <v>-0.99829999999999997</v>
      </c>
      <c r="LW56" s="55">
        <v>-0.9929</v>
      </c>
      <c r="LX56" s="55">
        <v>-0.99419999999999997</v>
      </c>
      <c r="LY56" s="55">
        <v>-0.97660000000000002</v>
      </c>
      <c r="LZ56" s="55">
        <v>-0.97950000000000004</v>
      </c>
      <c r="MA56" s="55">
        <v>-0.99419999999999997</v>
      </c>
      <c r="MB56" s="55">
        <v>-0.99690000000000001</v>
      </c>
      <c r="MC56" s="55">
        <v>-0.99770000000000003</v>
      </c>
      <c r="MD56" s="55">
        <v>-0.99690000000000001</v>
      </c>
      <c r="ME56" s="55">
        <v>-0.98450000000000004</v>
      </c>
      <c r="MF56" s="55">
        <v>-0.9889</v>
      </c>
      <c r="MG56" s="55">
        <v>-0.995</v>
      </c>
      <c r="MH56" s="55">
        <v>-0.99460000000000004</v>
      </c>
      <c r="MI56" s="55">
        <v>-0.99509999999999998</v>
      </c>
      <c r="MJ56" s="55">
        <v>-0.99380000000000002</v>
      </c>
      <c r="MK56" s="55">
        <v>-0.99619999999999997</v>
      </c>
      <c r="ML56" s="55">
        <v>-0.98850000000000005</v>
      </c>
      <c r="MM56" s="55">
        <v>-0.98280000000000001</v>
      </c>
      <c r="MN56" s="55">
        <v>-0.98850000000000005</v>
      </c>
      <c r="MO56" s="55">
        <v>-0.99860000000000004</v>
      </c>
      <c r="MP56" s="55">
        <v>-0.99239999999999995</v>
      </c>
      <c r="MQ56" s="55">
        <v>-0.99480000000000002</v>
      </c>
      <c r="MR56" s="55">
        <v>-0.99099999999999999</v>
      </c>
      <c r="MS56" s="55">
        <v>-0.98199999999999998</v>
      </c>
      <c r="MT56" s="55">
        <v>-0.98080000000000001</v>
      </c>
      <c r="MU56" s="55">
        <v>-0.98919999999999997</v>
      </c>
      <c r="MV56" s="55">
        <v>-0.98529999999999995</v>
      </c>
      <c r="MW56" s="55">
        <v>-0.98660000000000003</v>
      </c>
      <c r="MX56" s="55">
        <v>-0.98970000000000002</v>
      </c>
      <c r="MY56" s="55">
        <v>-0.98780000000000001</v>
      </c>
      <c r="MZ56" s="55">
        <v>-0.9819</v>
      </c>
      <c r="NA56" s="55">
        <v>-0.97330000000000005</v>
      </c>
      <c r="NB56" s="55">
        <v>-0.98440000000000005</v>
      </c>
      <c r="NC56" s="55">
        <v>-0.98719999999999997</v>
      </c>
      <c r="ND56" s="55">
        <v>-0.98509999999999998</v>
      </c>
      <c r="NE56" s="55">
        <v>-0.98299999999999998</v>
      </c>
      <c r="NF56" s="55">
        <v>-0.9829</v>
      </c>
      <c r="NG56" s="55">
        <v>-0.97189999999999999</v>
      </c>
      <c r="NH56" s="55">
        <v>-0.96099999999999997</v>
      </c>
      <c r="NI56" s="55">
        <v>-0.97340000000000004</v>
      </c>
      <c r="NJ56" s="55">
        <v>-0.98480000000000001</v>
      </c>
      <c r="NK56" s="55">
        <v>-0.97540000000000004</v>
      </c>
      <c r="NL56" s="55">
        <v>-0.96819999999999995</v>
      </c>
      <c r="NM56" s="55">
        <v>-0.96989999999999998</v>
      </c>
      <c r="NN56" s="55">
        <v>-0.96589999999999998</v>
      </c>
      <c r="NO56" s="55">
        <v>-0.94669999999999999</v>
      </c>
      <c r="NP56" s="55">
        <v>-0.90590000000000004</v>
      </c>
      <c r="NQ56" s="55">
        <v>-0.94699999999999995</v>
      </c>
      <c r="NR56" s="55">
        <v>-0.92569999999999997</v>
      </c>
      <c r="NS56" s="55">
        <v>-0.92989999999999995</v>
      </c>
      <c r="NT56" s="55">
        <v>-0.95709999999999995</v>
      </c>
      <c r="NU56" s="55">
        <v>-0.95599999999999996</v>
      </c>
      <c r="NV56" s="55">
        <v>-0.92330000000000001</v>
      </c>
      <c r="NW56" s="55">
        <v>-0.93069999999999997</v>
      </c>
      <c r="NX56" s="55">
        <v>-0.96519999999999995</v>
      </c>
      <c r="NY56" s="55">
        <v>-0.95979999999999999</v>
      </c>
      <c r="NZ56" s="55">
        <v>-0.96020000000000005</v>
      </c>
      <c r="OA56" s="55">
        <v>-0.96020000000000005</v>
      </c>
      <c r="OB56" s="55">
        <v>-0.95269999999999999</v>
      </c>
      <c r="OC56" s="55">
        <v>-0.94079999999999997</v>
      </c>
      <c r="OD56" s="55">
        <v>-0.95630000000000004</v>
      </c>
      <c r="OE56" s="55">
        <v>-0.96340000000000003</v>
      </c>
      <c r="OF56" s="55">
        <v>-0.95830000000000004</v>
      </c>
      <c r="OG56" s="55">
        <v>-0.96199999999999997</v>
      </c>
      <c r="OH56" s="55">
        <v>-0.95409999999999995</v>
      </c>
      <c r="OI56" s="55">
        <v>-0.94830000000000003</v>
      </c>
      <c r="OJ56" s="55">
        <v>-0.94069999999999998</v>
      </c>
      <c r="OK56" s="55">
        <v>-0.95709999999999995</v>
      </c>
      <c r="OL56" s="55">
        <v>-0.96960000000000002</v>
      </c>
      <c r="OM56" s="55">
        <v>-0.96799999999999997</v>
      </c>
      <c r="ON56" s="55">
        <v>-0.96440000000000003</v>
      </c>
      <c r="OO56" s="55">
        <v>-0.96640000000000004</v>
      </c>
      <c r="OP56" s="55">
        <v>-0.95489999999999997</v>
      </c>
      <c r="OQ56" s="55">
        <v>-0.94230000000000003</v>
      </c>
      <c r="OR56" s="55">
        <v>-0.97230000000000005</v>
      </c>
      <c r="OS56" s="55">
        <v>-0.97060000000000002</v>
      </c>
      <c r="OT56" s="55">
        <v>-0.96830000000000005</v>
      </c>
      <c r="OU56" s="55">
        <v>-0.96589999999999998</v>
      </c>
      <c r="OV56" s="55">
        <v>-0.98109999999999997</v>
      </c>
      <c r="OW56" s="55">
        <v>-0.98209999999999997</v>
      </c>
      <c r="OX56" s="55">
        <v>-0.98019999999999996</v>
      </c>
      <c r="OY56" s="55">
        <v>-0.9889</v>
      </c>
      <c r="OZ56" s="55">
        <v>-0.98399999999999999</v>
      </c>
      <c r="PA56" s="55">
        <v>-0.98809999999999998</v>
      </c>
      <c r="PB56" s="55">
        <v>-0.98740000000000006</v>
      </c>
      <c r="PC56" s="55">
        <v>-0.98129999999999995</v>
      </c>
      <c r="PD56" s="55">
        <v>-0.98440000000000005</v>
      </c>
      <c r="PE56" s="55">
        <v>-0.99109999999999998</v>
      </c>
      <c r="PF56" s="55">
        <v>-0.99399999999999999</v>
      </c>
      <c r="PG56" s="55">
        <v>-0.99170000000000003</v>
      </c>
      <c r="PH56" s="55">
        <v>-0.99239999999999995</v>
      </c>
      <c r="PI56" s="55">
        <v>-0.9899</v>
      </c>
      <c r="PJ56" s="55">
        <v>-0.98370000000000002</v>
      </c>
      <c r="PK56" s="55">
        <v>-0.99060000000000004</v>
      </c>
      <c r="PL56" s="55">
        <v>-0.99199999999999999</v>
      </c>
      <c r="PM56" s="55">
        <v>-0.99629999999999996</v>
      </c>
      <c r="PN56" s="55">
        <v>-0.99150000000000005</v>
      </c>
      <c r="PO56" s="55">
        <v>-0.98880000000000001</v>
      </c>
      <c r="PP56" s="55">
        <v>-0.98509999999999998</v>
      </c>
      <c r="PQ56" s="55">
        <v>-0.98540000000000005</v>
      </c>
      <c r="PR56" s="55">
        <v>-0.98509999999999998</v>
      </c>
      <c r="PS56" s="55">
        <v>-0.98970000000000002</v>
      </c>
      <c r="PT56" s="55">
        <v>-0.99580000000000002</v>
      </c>
      <c r="PU56" s="55">
        <v>-0.99050000000000005</v>
      </c>
      <c r="PV56" s="55">
        <v>-0.99319999999999997</v>
      </c>
      <c r="PW56" s="55">
        <v>-0.98719999999999997</v>
      </c>
      <c r="PX56" s="55">
        <v>-0.98660000000000003</v>
      </c>
      <c r="PY56" s="55">
        <v>-0.98170000000000002</v>
      </c>
      <c r="PZ56" s="55">
        <v>-0.97689999999999999</v>
      </c>
      <c r="QA56" s="55">
        <v>-0.98580000000000001</v>
      </c>
      <c r="QB56" s="55">
        <v>-0.98670000000000002</v>
      </c>
      <c r="QC56" s="55">
        <v>-0.98470000000000002</v>
      </c>
      <c r="QD56" s="54">
        <v>-0.98</v>
      </c>
      <c r="QE56" s="55">
        <v>-0.97619999999999996</v>
      </c>
      <c r="QF56" s="55">
        <v>-0.9667</v>
      </c>
      <c r="QG56" s="55">
        <v>-0.98129999999999995</v>
      </c>
      <c r="QH56" s="55">
        <v>-0.98709999999999998</v>
      </c>
      <c r="QI56" s="55">
        <v>-0.98950000000000005</v>
      </c>
      <c r="QJ56" s="55">
        <v>-0.9869</v>
      </c>
      <c r="QK56" s="55">
        <v>-0.98529999999999995</v>
      </c>
      <c r="QL56" s="55">
        <v>-0.98609999999999998</v>
      </c>
      <c r="QM56" s="55">
        <v>-0.98360000000000003</v>
      </c>
      <c r="QN56" s="55">
        <v>-0.98899999999999999</v>
      </c>
      <c r="QO56" s="55">
        <v>-0.98809999999999998</v>
      </c>
      <c r="QP56" s="55">
        <v>-0.98219999999999996</v>
      </c>
      <c r="QQ56" s="55">
        <v>-0.98540000000000005</v>
      </c>
      <c r="QR56" s="55">
        <v>-0.98480000000000001</v>
      </c>
      <c r="QS56" s="55">
        <v>-0.98740000000000006</v>
      </c>
      <c r="QT56" s="55">
        <v>-0.98670000000000002</v>
      </c>
      <c r="QU56" s="55">
        <v>-0.97689999999999999</v>
      </c>
      <c r="QV56" s="55">
        <v>-0.98599999999999999</v>
      </c>
      <c r="QW56" s="55">
        <v>-0.98870000000000002</v>
      </c>
      <c r="QX56" s="55">
        <v>-0.9879</v>
      </c>
      <c r="QY56" s="55">
        <v>-0.98850000000000005</v>
      </c>
      <c r="QZ56" s="55">
        <v>-0.81420000000000003</v>
      </c>
      <c r="RA56" s="55">
        <v>-0.76629999999999998</v>
      </c>
      <c r="RB56" s="55">
        <v>-0.77549999999999997</v>
      </c>
      <c r="RC56" s="55">
        <v>-0.74070000000000003</v>
      </c>
      <c r="RD56" s="55">
        <v>-0.72460000000000002</v>
      </c>
      <c r="RE56" s="55">
        <v>-0.65529999999999999</v>
      </c>
      <c r="RF56" s="55">
        <v>-0.80459999999999998</v>
      </c>
      <c r="RG56" s="55">
        <v>-0.72660000000000002</v>
      </c>
      <c r="RH56" s="55">
        <v>-0.78439999999999999</v>
      </c>
      <c r="RI56" s="55">
        <v>-0.61329999999999996</v>
      </c>
      <c r="RJ56" s="55">
        <v>-0.60070000000000001</v>
      </c>
      <c r="RK56" s="55">
        <v>-0.62180000000000002</v>
      </c>
      <c r="RL56" s="55">
        <v>-0.56840000000000002</v>
      </c>
      <c r="RM56" s="55">
        <v>-0.625</v>
      </c>
      <c r="RN56" s="55">
        <v>-0.51160000000000005</v>
      </c>
      <c r="RO56" s="55">
        <v>-0.48749999999999999</v>
      </c>
      <c r="RP56" s="55">
        <v>-0.58809999999999996</v>
      </c>
      <c r="RQ56" s="55">
        <v>-0.7056</v>
      </c>
      <c r="RR56" s="55">
        <v>-0.65890000000000004</v>
      </c>
      <c r="RS56" s="55">
        <v>-0.57499999999999996</v>
      </c>
      <c r="RT56" s="55">
        <v>-0.55010000000000003</v>
      </c>
      <c r="RU56" s="55">
        <v>-0.4713</v>
      </c>
      <c r="RV56" s="55">
        <v>-0.33850000000000002</v>
      </c>
      <c r="RW56" s="55">
        <v>-0.24279999999999999</v>
      </c>
      <c r="RX56" s="55">
        <v>-0.53249999999999997</v>
      </c>
      <c r="RY56" s="55">
        <v>-0.43540000000000001</v>
      </c>
      <c r="RZ56" s="55">
        <v>-0.30830000000000002</v>
      </c>
      <c r="SA56" s="55">
        <v>-0.43619999999999998</v>
      </c>
      <c r="SB56" s="55">
        <v>-0.41410000000000002</v>
      </c>
      <c r="SC56" s="55">
        <v>-0.4078</v>
      </c>
      <c r="SD56" s="55">
        <v>-0.45329999999999998</v>
      </c>
      <c r="SE56" s="55">
        <v>-0.49390000000000001</v>
      </c>
      <c r="SF56" s="55">
        <v>-0.70440000000000003</v>
      </c>
      <c r="SG56" s="55">
        <v>-0.27810000000000001</v>
      </c>
      <c r="SH56" s="55">
        <v>-0.313</v>
      </c>
      <c r="SI56" s="55">
        <v>-0.33139999999999997</v>
      </c>
      <c r="SJ56" s="55">
        <v>-0.27100000000000002</v>
      </c>
      <c r="SK56" s="55">
        <v>-0.30640000000000001</v>
      </c>
      <c r="SL56" s="55">
        <v>-0.32650000000000001</v>
      </c>
      <c r="SM56" s="55">
        <v>-0.4617</v>
      </c>
      <c r="SN56" s="55">
        <v>-0.43309999999999998</v>
      </c>
      <c r="SO56" s="55">
        <v>-0.43530000000000002</v>
      </c>
      <c r="SP56" s="55">
        <v>-0.30549999999999999</v>
      </c>
      <c r="SQ56" s="55">
        <v>-0.25040000000000001</v>
      </c>
      <c r="SR56" s="55">
        <v>-0.26590000000000003</v>
      </c>
      <c r="SS56" s="55">
        <v>-0.51439999999999997</v>
      </c>
      <c r="ST56" s="55">
        <v>-0.47649999999999998</v>
      </c>
      <c r="SU56" s="55">
        <v>-0.38690000000000002</v>
      </c>
      <c r="SV56" s="55">
        <v>-0.35589999999999999</v>
      </c>
      <c r="SW56" s="55">
        <v>-0.29139999999999999</v>
      </c>
      <c r="SX56" s="55">
        <v>-0.23930000000000001</v>
      </c>
      <c r="SY56" s="55">
        <v>-0.3019</v>
      </c>
      <c r="SZ56" s="55">
        <v>-0.31900000000000001</v>
      </c>
      <c r="TA56" s="55">
        <v>-0.35099999999999998</v>
      </c>
      <c r="TB56" s="55">
        <v>-0.29549999999999998</v>
      </c>
      <c r="TC56" s="55">
        <v>-0.28820000000000001</v>
      </c>
      <c r="TD56" s="55">
        <v>-0.27310000000000001</v>
      </c>
      <c r="TE56" s="55">
        <v>-0.1943</v>
      </c>
      <c r="TF56" s="55">
        <v>-0.22500000000000001</v>
      </c>
      <c r="TG56" s="55">
        <v>-0.35549999999999998</v>
      </c>
      <c r="TH56" s="55">
        <v>-0.33650000000000002</v>
      </c>
      <c r="TI56" s="55">
        <v>-0.1812</v>
      </c>
      <c r="TJ56" s="55">
        <v>-0.4052</v>
      </c>
      <c r="TK56" s="55">
        <v>-0.26860000000000001</v>
      </c>
      <c r="TL56" s="55">
        <v>-0.18290000000000001</v>
      </c>
      <c r="TM56" s="55">
        <v>-0.31040000000000001</v>
      </c>
      <c r="TN56" s="55">
        <v>-0.39689999999999998</v>
      </c>
      <c r="TO56" s="55">
        <v>-0.32629999999999998</v>
      </c>
      <c r="TP56" s="55">
        <v>-0.24909999999999999</v>
      </c>
      <c r="TQ56" s="55">
        <v>-0.33879999999999999</v>
      </c>
      <c r="TR56" s="55">
        <v>-0.23980000000000001</v>
      </c>
      <c r="TS56" s="55">
        <v>-0.19239999999999999</v>
      </c>
      <c r="TT56" s="55">
        <v>-0.30580000000000002</v>
      </c>
      <c r="TU56" s="55">
        <v>-0.34139999999999998</v>
      </c>
      <c r="TV56" s="55">
        <v>-0.2777</v>
      </c>
      <c r="TW56" s="55">
        <v>-0.25530000000000003</v>
      </c>
      <c r="TX56" s="55">
        <v>-0.28649999999999998</v>
      </c>
      <c r="TY56" s="55">
        <v>-0.24690000000000001</v>
      </c>
      <c r="TZ56" s="55">
        <v>-0.1081</v>
      </c>
      <c r="UA56" s="55">
        <v>-0.18149999999999999</v>
      </c>
      <c r="UB56" s="55">
        <v>-0.35899999999999999</v>
      </c>
      <c r="UC56" s="55">
        <v>-0.35149999999999998</v>
      </c>
      <c r="UD56" s="55">
        <v>-0.2293</v>
      </c>
      <c r="UE56" s="55">
        <v>-0.27160000000000001</v>
      </c>
      <c r="UF56" s="55">
        <v>-0.18809999999999999</v>
      </c>
      <c r="UG56" s="55">
        <v>-0.1641</v>
      </c>
      <c r="UH56" s="55">
        <v>-0.15579999999999999</v>
      </c>
      <c r="UI56" s="55">
        <v>-0.36880000000000002</v>
      </c>
      <c r="UJ56" s="55">
        <v>-0.23430000000000001</v>
      </c>
      <c r="UK56" s="55">
        <v>-0.13589999999999999</v>
      </c>
      <c r="UL56" s="55">
        <v>-0.2036</v>
      </c>
      <c r="UM56" s="55">
        <v>-0.17710000000000001</v>
      </c>
      <c r="UN56" s="55">
        <v>-0.17860000000000001</v>
      </c>
      <c r="UO56" s="55">
        <v>-0.41070000000000001</v>
      </c>
      <c r="UP56" s="55">
        <v>-0.31359999999999999</v>
      </c>
      <c r="UQ56" s="55">
        <v>0.14249999999999999</v>
      </c>
      <c r="UR56" s="55">
        <v>-0.2099</v>
      </c>
      <c r="US56" s="55">
        <v>-0.31040000000000001</v>
      </c>
      <c r="UT56" s="55">
        <v>-0.30209999999999998</v>
      </c>
      <c r="UU56" s="55">
        <v>-0.1424</v>
      </c>
      <c r="UV56" s="55">
        <v>-6.0199999999999997E-2</v>
      </c>
      <c r="UW56" s="55">
        <v>-0.51300000000000001</v>
      </c>
      <c r="UX56" s="55">
        <v>-0.56120000000000003</v>
      </c>
      <c r="UY56" s="55">
        <v>-0.53300000000000003</v>
      </c>
      <c r="UZ56" s="55">
        <v>-0.48820000000000002</v>
      </c>
      <c r="VA56" s="55">
        <v>-0.35160000000000002</v>
      </c>
      <c r="VB56" s="55">
        <v>-0.31730000000000003</v>
      </c>
      <c r="VC56" s="55">
        <v>-0.41670000000000001</v>
      </c>
      <c r="VD56" s="55">
        <v>-0.62380000000000002</v>
      </c>
      <c r="VE56" s="55">
        <v>-0.49890000000000001</v>
      </c>
      <c r="VF56" s="55">
        <v>-0.47060000000000002</v>
      </c>
      <c r="VG56" s="55">
        <v>-0.46589999999999998</v>
      </c>
      <c r="VH56" s="55">
        <v>-0.35580000000000001</v>
      </c>
      <c r="VI56" s="55">
        <v>-0.30780000000000002</v>
      </c>
      <c r="VJ56" s="55">
        <v>-0.41399999999999998</v>
      </c>
      <c r="VK56" s="55">
        <v>-0.56889999999999996</v>
      </c>
      <c r="VL56" s="55">
        <v>-0.45760000000000001</v>
      </c>
      <c r="VM56" s="55">
        <v>-0.4516</v>
      </c>
      <c r="VN56" s="55">
        <v>-0.43490000000000001</v>
      </c>
      <c r="VO56" s="55">
        <v>-0.33129999999999998</v>
      </c>
      <c r="VP56" s="55">
        <v>-0.27789999999999998</v>
      </c>
      <c r="VQ56" s="55">
        <v>-0.37669999999999998</v>
      </c>
      <c r="VR56" s="55">
        <v>-0.5444</v>
      </c>
      <c r="VS56" s="55">
        <v>-0.439</v>
      </c>
      <c r="VT56" s="55">
        <v>-0.44309999999999999</v>
      </c>
      <c r="VU56" s="55">
        <v>-0.38129999999999997</v>
      </c>
      <c r="VV56" s="55">
        <v>-0.34789999999999999</v>
      </c>
      <c r="VW56" s="55">
        <v>-0.33810000000000001</v>
      </c>
      <c r="VX56" s="55">
        <v>-0.40820000000000001</v>
      </c>
      <c r="VY56" s="55">
        <v>-0.44529999999999997</v>
      </c>
      <c r="VZ56" s="55">
        <v>-0.49980000000000002</v>
      </c>
      <c r="WA56" s="55">
        <v>-0.3543</v>
      </c>
      <c r="WB56" s="55">
        <v>-0.39660000000000001</v>
      </c>
      <c r="WC56" s="55">
        <v>-0.28170000000000001</v>
      </c>
      <c r="WD56" s="55">
        <v>-0.29530000000000001</v>
      </c>
      <c r="WE56" s="55">
        <v>-0.38279999999999997</v>
      </c>
      <c r="WF56" s="55">
        <v>-0.40010000000000001</v>
      </c>
      <c r="WG56" s="55">
        <v>-0.48270000000000002</v>
      </c>
      <c r="WH56" s="55">
        <v>-0.38640000000000002</v>
      </c>
      <c r="WI56" s="55">
        <v>-0.33539999999999998</v>
      </c>
      <c r="WJ56" s="55">
        <v>-0.29189999999999999</v>
      </c>
      <c r="WK56" s="55">
        <v>-0.29870000000000002</v>
      </c>
      <c r="WL56" s="55">
        <v>-0.30840000000000001</v>
      </c>
      <c r="WM56" s="55">
        <v>-0.43240000000000001</v>
      </c>
      <c r="WN56" s="55">
        <v>-0.39550000000000002</v>
      </c>
      <c r="WO56" s="55">
        <v>-0.379</v>
      </c>
      <c r="WP56" s="55">
        <v>-0.40629999999999999</v>
      </c>
      <c r="WQ56" s="55">
        <v>-0.32529999999999998</v>
      </c>
      <c r="WR56" s="55">
        <v>-0.27600000000000002</v>
      </c>
      <c r="WS56" s="55">
        <v>-0.27929999999999999</v>
      </c>
      <c r="WT56" s="55">
        <v>-0.43859999999999999</v>
      </c>
      <c r="WU56" s="55">
        <v>-0.40899999999999997</v>
      </c>
      <c r="WV56" s="55">
        <v>-0.30909999999999999</v>
      </c>
      <c r="WW56" s="55">
        <v>2.07E-2</v>
      </c>
      <c r="WX56" s="54">
        <v>-0.28000000000000003</v>
      </c>
      <c r="WY56" s="55">
        <v>-0.3972</v>
      </c>
      <c r="WZ56" s="55">
        <v>-0.54090000000000005</v>
      </c>
      <c r="XA56" s="55">
        <v>-0.53069999999999995</v>
      </c>
      <c r="XB56" s="55">
        <v>-0.38619999999999999</v>
      </c>
      <c r="XC56" s="55">
        <v>-0.37180000000000002</v>
      </c>
      <c r="XD56" s="55">
        <v>-0.32519999999999999</v>
      </c>
      <c r="XE56" s="55">
        <v>-0.31169999999999998</v>
      </c>
      <c r="XF56" s="55">
        <v>-0.28710000000000002</v>
      </c>
      <c r="XG56" s="55">
        <v>-0.38969999999999999</v>
      </c>
      <c r="XH56" s="55">
        <v>-0.48930000000000001</v>
      </c>
      <c r="XI56" s="55">
        <v>-0.30099999999999999</v>
      </c>
      <c r="XJ56" s="55">
        <v>-0.23930000000000001</v>
      </c>
      <c r="XK56" s="55">
        <v>-0.16719999999999999</v>
      </c>
      <c r="XL56" s="55">
        <v>-0.22539999999999999</v>
      </c>
      <c r="XM56" s="55">
        <v>-0.18490000000000001</v>
      </c>
      <c r="XN56" s="55">
        <v>-0.221</v>
      </c>
      <c r="XO56" s="55">
        <v>-0.50129999999999997</v>
      </c>
      <c r="XP56" s="55">
        <v>-0.38179999999999997</v>
      </c>
      <c r="XQ56" s="55">
        <v>-0.38040000000000002</v>
      </c>
      <c r="XR56" s="55">
        <v>-0.30220000000000002</v>
      </c>
      <c r="XS56" s="55">
        <v>-0.27650000000000002</v>
      </c>
      <c r="XT56" s="55">
        <v>-0.2006</v>
      </c>
      <c r="XU56" s="55">
        <v>-0.2457</v>
      </c>
      <c r="XV56" s="55">
        <v>-0.2676</v>
      </c>
      <c r="XW56" s="55">
        <v>-0.36820000000000003</v>
      </c>
      <c r="XX56" s="55">
        <v>-0.31130000000000002</v>
      </c>
      <c r="XY56" s="55">
        <v>-0.35170000000000001</v>
      </c>
      <c r="XZ56" s="55">
        <v>-0.27389999999999998</v>
      </c>
      <c r="YA56" s="55">
        <v>-0.22090000000000001</v>
      </c>
      <c r="YB56" s="55">
        <v>-0.25829999999999997</v>
      </c>
      <c r="YC56" s="55">
        <v>-0.27589999999999998</v>
      </c>
      <c r="YD56" s="55">
        <v>-0.47160000000000002</v>
      </c>
      <c r="YE56" s="55">
        <v>-0.35620000000000002</v>
      </c>
      <c r="YF56" s="55">
        <v>-0.3982</v>
      </c>
      <c r="YG56" s="55">
        <v>-0.29120000000000001</v>
      </c>
      <c r="YH56" s="55">
        <v>-0.22270000000000001</v>
      </c>
      <c r="YI56" s="55">
        <v>-0.28810000000000002</v>
      </c>
      <c r="YJ56" s="55">
        <v>-0.47699999999999998</v>
      </c>
      <c r="YK56" s="55">
        <v>-0.36330000000000001</v>
      </c>
    </row>
    <row r="57" spans="1:661" x14ac:dyDescent="0.35">
      <c r="A57" s="66" t="s">
        <v>26</v>
      </c>
      <c r="B57" s="66" t="s">
        <v>64</v>
      </c>
      <c r="C57" s="54">
        <v>0.05</v>
      </c>
      <c r="D57" s="54">
        <v>0.02</v>
      </c>
      <c r="E57" s="54">
        <v>0</v>
      </c>
      <c r="F57" s="54">
        <v>0.04</v>
      </c>
      <c r="G57" s="54">
        <v>0.02</v>
      </c>
      <c r="H57" s="54">
        <v>0.04</v>
      </c>
      <c r="I57" s="54">
        <v>0.09</v>
      </c>
      <c r="J57" s="54">
        <v>7.0000000000000007E-2</v>
      </c>
      <c r="K57" s="54">
        <v>0.03</v>
      </c>
      <c r="L57" s="54">
        <v>7.0000000000000007E-2</v>
      </c>
      <c r="M57" s="54">
        <v>0.06</v>
      </c>
      <c r="N57" s="54">
        <v>-0.08</v>
      </c>
      <c r="O57" s="54">
        <v>0.1</v>
      </c>
      <c r="P57" s="54">
        <v>-0.01</v>
      </c>
      <c r="Q57" s="54">
        <v>-0.01</v>
      </c>
      <c r="R57" s="54">
        <v>-0.02</v>
      </c>
      <c r="S57" s="54">
        <v>-0.05</v>
      </c>
      <c r="T57" s="54">
        <v>-0.03</v>
      </c>
      <c r="U57" s="54">
        <v>-7.0000000000000007E-2</v>
      </c>
      <c r="V57" s="54">
        <v>-0.03</v>
      </c>
      <c r="W57" s="54">
        <v>-0.06</v>
      </c>
      <c r="X57" s="54">
        <v>0</v>
      </c>
      <c r="Y57" s="54">
        <v>-0.03</v>
      </c>
      <c r="Z57" s="54">
        <v>-0.18</v>
      </c>
      <c r="AA57" s="54">
        <v>0.09</v>
      </c>
      <c r="AB57" s="54">
        <v>-0.04</v>
      </c>
      <c r="AC57" s="54">
        <v>0.04</v>
      </c>
      <c r="AD57" s="54">
        <v>-0.18</v>
      </c>
      <c r="AE57" s="54">
        <v>-0.22</v>
      </c>
      <c r="AF57" s="54">
        <v>-0.32</v>
      </c>
      <c r="AG57" s="55">
        <v>-0.38700000000000001</v>
      </c>
      <c r="AH57" s="55">
        <v>-0.36370000000000002</v>
      </c>
      <c r="AI57" s="55">
        <v>-0.43830000000000002</v>
      </c>
      <c r="AJ57" s="55">
        <v>-0.5544</v>
      </c>
      <c r="AK57" s="54">
        <v>-1</v>
      </c>
      <c r="AL57" s="54">
        <v>-1</v>
      </c>
      <c r="AM57" s="54">
        <v>-1</v>
      </c>
      <c r="AN57" s="54">
        <v>-1</v>
      </c>
      <c r="AO57" s="54">
        <v>-1</v>
      </c>
      <c r="AP57" s="54">
        <v>-1</v>
      </c>
      <c r="AQ57" s="54">
        <v>-1</v>
      </c>
      <c r="AR57" s="54">
        <v>-1</v>
      </c>
      <c r="AS57" s="54">
        <v>-1</v>
      </c>
      <c r="AT57" s="54">
        <v>-1</v>
      </c>
      <c r="AU57" s="54">
        <v>-1</v>
      </c>
      <c r="AV57" s="54">
        <v>-1</v>
      </c>
      <c r="AW57" s="54">
        <v>-1</v>
      </c>
      <c r="AX57" s="54">
        <v>-1</v>
      </c>
      <c r="AY57" s="54">
        <v>-1</v>
      </c>
      <c r="AZ57" s="54">
        <v>-1</v>
      </c>
      <c r="BA57" s="54">
        <v>-1</v>
      </c>
      <c r="BB57" s="54">
        <v>-1</v>
      </c>
      <c r="BC57" s="54">
        <v>-1</v>
      </c>
      <c r="BD57" s="54">
        <v>-1</v>
      </c>
      <c r="BE57" s="54">
        <v>-1</v>
      </c>
      <c r="BF57" s="54">
        <v>-1</v>
      </c>
      <c r="BG57" s="54">
        <v>-1</v>
      </c>
      <c r="BH57" s="54">
        <v>-1</v>
      </c>
      <c r="BI57" s="54">
        <v>-1</v>
      </c>
      <c r="BJ57" s="54">
        <v>-1</v>
      </c>
      <c r="BK57" s="54">
        <v>-1</v>
      </c>
      <c r="BL57" s="54">
        <v>-1</v>
      </c>
      <c r="BM57" s="54">
        <v>-1</v>
      </c>
      <c r="BN57" s="54">
        <v>-1</v>
      </c>
      <c r="BO57" s="54">
        <v>-1</v>
      </c>
      <c r="BP57" s="54">
        <v>-1</v>
      </c>
      <c r="BQ57" s="54">
        <v>-1</v>
      </c>
      <c r="BR57" s="54">
        <v>-1</v>
      </c>
      <c r="BS57" s="54">
        <v>-1</v>
      </c>
      <c r="BT57" s="54">
        <v>-1</v>
      </c>
      <c r="BU57" s="54">
        <v>-1</v>
      </c>
      <c r="BV57" s="54">
        <v>-1</v>
      </c>
      <c r="BW57" s="54">
        <v>-1</v>
      </c>
      <c r="BX57" s="54">
        <v>-1</v>
      </c>
      <c r="BY57" s="54">
        <v>-1</v>
      </c>
      <c r="BZ57" s="54">
        <v>-1</v>
      </c>
      <c r="CA57" s="54">
        <v>-1</v>
      </c>
      <c r="CB57" s="54">
        <v>-1</v>
      </c>
      <c r="CC57" s="54">
        <v>-1</v>
      </c>
      <c r="CD57" s="54">
        <v>-1</v>
      </c>
      <c r="CE57" s="54">
        <v>-1</v>
      </c>
      <c r="CF57" s="54">
        <v>-1</v>
      </c>
      <c r="CG57" s="54">
        <v>-1</v>
      </c>
      <c r="CH57" s="55">
        <v>-0.96989999999999998</v>
      </c>
      <c r="CI57" s="55">
        <v>-0.99239999999999995</v>
      </c>
      <c r="CJ57" s="55">
        <v>-0.97330000000000005</v>
      </c>
      <c r="CK57" s="55">
        <v>-0.97660000000000002</v>
      </c>
      <c r="CL57" s="55">
        <v>-0.98619999999999997</v>
      </c>
      <c r="CM57" s="55">
        <v>-0.89259999999999995</v>
      </c>
      <c r="CN57" s="55">
        <v>-0.87809999999999999</v>
      </c>
      <c r="CO57" s="55">
        <v>-0.91439999999999999</v>
      </c>
      <c r="CP57" s="55">
        <v>-0.88190000000000002</v>
      </c>
      <c r="CQ57" s="55">
        <v>-0.85770000000000002</v>
      </c>
      <c r="CR57" s="55">
        <v>-0.85409999999999997</v>
      </c>
      <c r="CS57" s="55">
        <v>-0.85189999999999999</v>
      </c>
      <c r="CT57" s="55">
        <v>-0.86250000000000004</v>
      </c>
      <c r="CU57" s="55">
        <v>-0.83179999999999998</v>
      </c>
      <c r="CV57" s="55">
        <v>-0.93889999999999996</v>
      </c>
      <c r="CW57" s="55">
        <v>-0.79779999999999995</v>
      </c>
      <c r="CX57" s="55">
        <v>-0.67120000000000002</v>
      </c>
      <c r="CY57" s="55">
        <v>-0.75790000000000002</v>
      </c>
      <c r="CZ57" s="55">
        <v>-0.81130000000000002</v>
      </c>
      <c r="DA57" s="55">
        <v>-0.82289999999999996</v>
      </c>
      <c r="DB57" s="55">
        <v>-0.78290000000000004</v>
      </c>
      <c r="DC57" s="55">
        <v>-0.77959999999999996</v>
      </c>
      <c r="DD57" s="55">
        <v>-0.67879999999999996</v>
      </c>
      <c r="DE57" s="55">
        <v>-0.53969999999999996</v>
      </c>
      <c r="DF57" s="55">
        <v>-0.54530000000000001</v>
      </c>
      <c r="DG57" s="55">
        <v>-0.40289999999999998</v>
      </c>
      <c r="DH57" s="55">
        <v>-0.437</v>
      </c>
      <c r="DI57" s="55">
        <v>-0.42130000000000001</v>
      </c>
      <c r="DJ57" s="55">
        <v>-0.57320000000000004</v>
      </c>
      <c r="DK57" s="55">
        <v>-0.45429999999999998</v>
      </c>
      <c r="DL57" s="55">
        <v>-0.34939999999999999</v>
      </c>
      <c r="DM57" s="55">
        <v>-0.26269999999999999</v>
      </c>
      <c r="DN57" s="55">
        <v>-9.06E-2</v>
      </c>
      <c r="DO57" s="55">
        <v>-0.15479999999999999</v>
      </c>
      <c r="DP57" s="55">
        <v>-0.14899999999999999</v>
      </c>
      <c r="DQ57" s="55">
        <v>-0.17960000000000001</v>
      </c>
      <c r="DR57" s="55">
        <v>-9.9699999999999997E-2</v>
      </c>
      <c r="DS57" s="55">
        <v>-2.41E-2</v>
      </c>
      <c r="DT57" s="55">
        <v>6.4999999999999997E-3</v>
      </c>
      <c r="DU57" s="55">
        <v>1.5900000000000001E-2</v>
      </c>
      <c r="DV57" s="55">
        <v>2.0500000000000001E-2</v>
      </c>
      <c r="DW57" s="55">
        <v>0.1686</v>
      </c>
      <c r="DX57" s="55">
        <v>-0.16139999999999999</v>
      </c>
      <c r="DY57" s="55">
        <v>-2.8999999999999998E-3</v>
      </c>
      <c r="DZ57" s="55">
        <v>1.35E-2</v>
      </c>
      <c r="EA57" s="54">
        <v>0.08</v>
      </c>
      <c r="EB57" s="55">
        <v>0.57420000000000004</v>
      </c>
      <c r="EC57" s="55">
        <v>8.2500000000000004E-2</v>
      </c>
      <c r="ED57" s="55">
        <v>6.0900000000000003E-2</v>
      </c>
      <c r="EE57" s="55">
        <v>-0.11799999999999999</v>
      </c>
      <c r="EF57" s="55">
        <v>-0.7097</v>
      </c>
      <c r="EG57" s="55">
        <v>0.27300000000000002</v>
      </c>
      <c r="EH57" s="55">
        <v>-0.74119999999999997</v>
      </c>
      <c r="EI57" s="55">
        <v>-0.55510000000000004</v>
      </c>
      <c r="EJ57" s="55">
        <v>-0.75970000000000004</v>
      </c>
      <c r="EK57" s="55">
        <v>-7.8899999999999998E-2</v>
      </c>
      <c r="EL57" s="55">
        <v>-0.32229999999999998</v>
      </c>
      <c r="EM57" s="55">
        <v>0.53510000000000002</v>
      </c>
      <c r="EN57" s="55">
        <v>0.15970000000000001</v>
      </c>
      <c r="EO57" s="55">
        <v>5.8599999999999999E-2</v>
      </c>
      <c r="EP57" s="55">
        <v>0.38030000000000003</v>
      </c>
      <c r="EQ57" s="55">
        <v>0.31969999999999998</v>
      </c>
      <c r="ER57" s="55">
        <v>0.26779999999999998</v>
      </c>
      <c r="ES57" s="55">
        <v>-0.1772</v>
      </c>
      <c r="ET57" s="55">
        <v>-9.9000000000000008E-3</v>
      </c>
      <c r="EU57" s="55">
        <v>8.1100000000000005E-2</v>
      </c>
      <c r="EV57" s="55">
        <v>0.128</v>
      </c>
      <c r="EW57" s="54">
        <v>0.48</v>
      </c>
      <c r="EX57" s="55">
        <v>0.47870000000000001</v>
      </c>
      <c r="EY57" s="55">
        <v>0.41189999999999999</v>
      </c>
      <c r="EZ57" s="55">
        <v>1.9300000000000001E-2</v>
      </c>
      <c r="FA57" s="55">
        <v>-7.3300000000000004E-2</v>
      </c>
      <c r="FB57" s="55">
        <v>1.32E-2</v>
      </c>
      <c r="FC57" s="55">
        <v>0.17230000000000001</v>
      </c>
      <c r="FD57" s="55">
        <v>0.46039999999999998</v>
      </c>
      <c r="FE57" s="55">
        <v>0.33729999999999999</v>
      </c>
      <c r="FF57" s="55">
        <v>0.41439999999999999</v>
      </c>
      <c r="FG57" s="55">
        <v>-0.20019999999999999</v>
      </c>
      <c r="FH57" s="55">
        <v>-1.46E-2</v>
      </c>
      <c r="FI57" s="55">
        <v>0.18479999999999999</v>
      </c>
      <c r="FJ57" s="55">
        <v>0.31369999999999998</v>
      </c>
      <c r="FK57" s="55">
        <v>0.56689999999999996</v>
      </c>
      <c r="FL57" s="55">
        <v>0.4325</v>
      </c>
      <c r="FM57" s="55">
        <v>0.51629999999999998</v>
      </c>
      <c r="FN57" s="55">
        <v>-0.156</v>
      </c>
      <c r="FO57" s="54">
        <v>-0.06</v>
      </c>
      <c r="FP57" s="55">
        <v>0.17119999999999999</v>
      </c>
      <c r="FQ57" s="55">
        <v>0.1258</v>
      </c>
      <c r="FR57" s="55">
        <v>0.33550000000000002</v>
      </c>
      <c r="FS57" s="55">
        <v>0.50629999999999997</v>
      </c>
      <c r="FT57" s="55">
        <v>0.4849</v>
      </c>
      <c r="FU57" s="55">
        <v>-8.9700000000000002E-2</v>
      </c>
      <c r="FV57" s="55">
        <v>-0.1517</v>
      </c>
      <c r="FW57" s="55">
        <v>1.06E-2</v>
      </c>
      <c r="FX57" s="55">
        <v>0.5998</v>
      </c>
      <c r="FY57" s="55">
        <v>0.76259999999999994</v>
      </c>
      <c r="FZ57" s="54">
        <v>0.59</v>
      </c>
      <c r="GA57" s="55">
        <v>0.56489999999999996</v>
      </c>
      <c r="GB57" s="55">
        <v>-0.1007</v>
      </c>
      <c r="GC57" s="55">
        <v>-9.9099999999999994E-2</v>
      </c>
      <c r="GD57" s="55">
        <v>0.1095</v>
      </c>
      <c r="GE57" s="55">
        <v>0.17349999999999999</v>
      </c>
      <c r="GF57" s="55">
        <v>0.4229</v>
      </c>
      <c r="GG57" s="55">
        <v>0.50039999999999996</v>
      </c>
      <c r="GH57" s="55">
        <v>0.32969999999999999</v>
      </c>
      <c r="GI57" s="55">
        <v>-8.8400000000000006E-2</v>
      </c>
      <c r="GJ57" s="55">
        <v>-3.9600000000000003E-2</v>
      </c>
      <c r="GK57" s="55">
        <v>0.1406</v>
      </c>
      <c r="GL57" s="55">
        <v>0.18909999999999999</v>
      </c>
      <c r="GM57" s="55">
        <v>0.64670000000000005</v>
      </c>
      <c r="GN57" s="55">
        <v>0.52390000000000003</v>
      </c>
      <c r="GO57" s="55">
        <v>-0.10680000000000001</v>
      </c>
      <c r="GP57" s="55">
        <v>0.12759999999999999</v>
      </c>
      <c r="GQ57" s="55">
        <v>-1.52E-2</v>
      </c>
      <c r="GR57" s="55">
        <v>0.1356</v>
      </c>
      <c r="GS57" s="55">
        <v>0.34899999999999998</v>
      </c>
      <c r="GT57" s="55">
        <v>0.68920000000000003</v>
      </c>
      <c r="GU57" s="55">
        <v>0.75229999999999997</v>
      </c>
      <c r="GV57" s="55">
        <v>1.4598</v>
      </c>
      <c r="GW57" s="55">
        <v>-0.91779999999999995</v>
      </c>
      <c r="GX57" s="55">
        <v>4.1599999999999998E-2</v>
      </c>
      <c r="GY57" s="55">
        <v>0.2487</v>
      </c>
      <c r="GZ57" s="55">
        <v>0.19389999999999999</v>
      </c>
      <c r="HA57" s="55">
        <v>0.50949999999999995</v>
      </c>
      <c r="HB57" s="55">
        <v>0.61529999999999996</v>
      </c>
      <c r="HC57" s="55">
        <v>0.61629999999999996</v>
      </c>
      <c r="HD57" s="55">
        <v>-0.1779</v>
      </c>
      <c r="HE57" s="55">
        <v>6.4500000000000002E-2</v>
      </c>
      <c r="HF57" s="55">
        <v>0.26279999999999998</v>
      </c>
      <c r="HG57" s="55">
        <v>0.12690000000000001</v>
      </c>
      <c r="HH57" s="55">
        <v>0.56610000000000005</v>
      </c>
      <c r="HI57" s="55">
        <v>0.68710000000000004</v>
      </c>
      <c r="HJ57" s="55">
        <v>0.60199999999999998</v>
      </c>
      <c r="HK57" s="55">
        <v>0.2296</v>
      </c>
      <c r="HL57" s="55">
        <v>0.34660000000000002</v>
      </c>
      <c r="HM57" s="55">
        <v>0.37140000000000001</v>
      </c>
      <c r="HN57" s="55">
        <v>0.44700000000000001</v>
      </c>
      <c r="HO57" s="55">
        <v>0.68069999999999997</v>
      </c>
      <c r="HP57" s="55">
        <v>0.89190000000000003</v>
      </c>
      <c r="HQ57" s="55">
        <v>0.6149</v>
      </c>
      <c r="HR57" s="55">
        <v>7.2599999999999998E-2</v>
      </c>
      <c r="HS57" s="55">
        <v>0.223</v>
      </c>
      <c r="HT57" s="55">
        <v>0.31519999999999998</v>
      </c>
      <c r="HU57" s="55">
        <v>0.38869999999999999</v>
      </c>
      <c r="HV57" s="55">
        <v>0.52180000000000004</v>
      </c>
      <c r="HW57" s="55">
        <v>0.60560000000000003</v>
      </c>
      <c r="HX57" s="55">
        <v>0.82609999999999995</v>
      </c>
      <c r="HY57" s="55">
        <v>0.17299999999999999</v>
      </c>
      <c r="HZ57" s="55">
        <v>6.3200000000000006E-2</v>
      </c>
      <c r="IA57" s="55">
        <v>0.19320000000000001</v>
      </c>
      <c r="IB57" s="55">
        <v>0.24260000000000001</v>
      </c>
      <c r="IC57" s="55">
        <v>0.5232</v>
      </c>
      <c r="ID57" s="55">
        <v>0.62609999999999999</v>
      </c>
      <c r="IE57" s="55">
        <v>0.62129999999999996</v>
      </c>
      <c r="IF57" s="55">
        <v>-6.2100000000000002E-2</v>
      </c>
      <c r="IG57" s="55">
        <v>4.0599999999999997E-2</v>
      </c>
      <c r="IH57" s="55">
        <v>0.23250000000000001</v>
      </c>
      <c r="II57" s="55">
        <v>0.35709999999999997</v>
      </c>
      <c r="IJ57" s="55">
        <v>0.50839999999999996</v>
      </c>
      <c r="IK57" s="55">
        <v>0.72409999999999997</v>
      </c>
      <c r="IL57" s="55">
        <v>0.50680000000000003</v>
      </c>
      <c r="IM57" s="55">
        <v>-4.2000000000000003E-2</v>
      </c>
      <c r="IN57" s="55">
        <v>8.48E-2</v>
      </c>
      <c r="IO57" s="55">
        <v>0.17280000000000001</v>
      </c>
      <c r="IP57" s="55">
        <v>0.36070000000000002</v>
      </c>
      <c r="IQ57" s="55">
        <v>0.57769999999999999</v>
      </c>
      <c r="IR57" s="55">
        <v>0.58399999999999996</v>
      </c>
      <c r="IS57" s="55">
        <v>0.57050000000000001</v>
      </c>
      <c r="IT57" s="55">
        <v>-4.1999999999999997E-3</v>
      </c>
      <c r="IU57" s="55">
        <v>-6.0999999999999999E-2</v>
      </c>
      <c r="IV57" s="55">
        <v>0.14810000000000001</v>
      </c>
      <c r="IW57" s="55">
        <v>0.3805</v>
      </c>
      <c r="IX57" s="55">
        <v>0.65800000000000003</v>
      </c>
      <c r="IY57" s="55">
        <v>0.40889999999999999</v>
      </c>
      <c r="IZ57" s="55">
        <v>0.58540000000000003</v>
      </c>
      <c r="JA57" s="55">
        <v>6.5000000000000002E-2</v>
      </c>
      <c r="JB57" s="55">
        <v>0.19270000000000001</v>
      </c>
      <c r="JC57" s="55">
        <v>0.1081</v>
      </c>
      <c r="JD57" s="55">
        <v>0.36599999999999999</v>
      </c>
      <c r="JE57" s="55">
        <v>0.61770000000000003</v>
      </c>
      <c r="JF57" s="55">
        <v>0.67610000000000003</v>
      </c>
      <c r="JG57" s="55">
        <v>0.6996</v>
      </c>
      <c r="JH57" s="55">
        <v>-5.1200000000000002E-2</v>
      </c>
      <c r="JI57" s="55">
        <v>0.214</v>
      </c>
      <c r="JJ57" s="55">
        <v>0.13689999999999999</v>
      </c>
      <c r="JK57" s="55">
        <v>0.38169999999999998</v>
      </c>
      <c r="JL57" s="55">
        <v>0.54890000000000005</v>
      </c>
      <c r="JM57" s="55">
        <v>0.78969999999999996</v>
      </c>
      <c r="JN57" s="55">
        <v>0.83150000000000002</v>
      </c>
      <c r="JO57" s="55">
        <v>3.5200000000000002E-2</v>
      </c>
      <c r="JP57" s="55">
        <v>0.15759999999999999</v>
      </c>
      <c r="JQ57" s="55">
        <v>0.27050000000000002</v>
      </c>
      <c r="JR57" s="55">
        <v>0.56140000000000001</v>
      </c>
      <c r="JS57" s="55">
        <v>0.70530000000000004</v>
      </c>
      <c r="JT57" s="55">
        <v>0.56510000000000005</v>
      </c>
      <c r="JU57" s="55">
        <v>0.79830000000000001</v>
      </c>
      <c r="JV57" s="55">
        <v>0.12790000000000001</v>
      </c>
      <c r="JW57" s="55">
        <v>0.1452</v>
      </c>
      <c r="JX57" s="55">
        <v>0.47970000000000002</v>
      </c>
      <c r="JY57" s="55">
        <v>-0.37169999999999997</v>
      </c>
      <c r="JZ57" s="55">
        <v>0.69010000000000005</v>
      </c>
      <c r="KA57" s="55">
        <v>0.71179999999999999</v>
      </c>
      <c r="KB57" s="55">
        <v>0.84499999999999997</v>
      </c>
      <c r="KC57" s="55">
        <v>0.23910000000000001</v>
      </c>
      <c r="KD57" s="55">
        <v>0.3382</v>
      </c>
      <c r="KE57" s="55">
        <v>0.37730000000000002</v>
      </c>
      <c r="KF57" s="55">
        <v>0.63290000000000002</v>
      </c>
      <c r="KG57" s="55">
        <v>0.71679999999999999</v>
      </c>
      <c r="KH57" s="55">
        <v>0.75600000000000001</v>
      </c>
      <c r="KI57" s="55">
        <v>0.92469999999999997</v>
      </c>
      <c r="KJ57" s="55">
        <v>0.38819999999999999</v>
      </c>
      <c r="KK57" s="55">
        <v>0.6643</v>
      </c>
      <c r="KL57" s="55">
        <v>0.68979999999999997</v>
      </c>
      <c r="KM57" s="55">
        <v>0.76719999999999999</v>
      </c>
      <c r="KN57" s="55">
        <v>0.70189999999999997</v>
      </c>
      <c r="KO57" s="55">
        <v>0.71509999999999996</v>
      </c>
      <c r="KP57" s="55">
        <v>0.69989999999999997</v>
      </c>
      <c r="KQ57" s="55">
        <v>0.46989999999999998</v>
      </c>
      <c r="KR57" s="55">
        <v>0.68230000000000002</v>
      </c>
      <c r="KS57" s="55">
        <v>0.75360000000000005</v>
      </c>
      <c r="KT57" s="55">
        <v>0.80230000000000001</v>
      </c>
      <c r="KU57" s="55">
        <v>0.83660000000000001</v>
      </c>
      <c r="KV57" s="55">
        <v>1.1271</v>
      </c>
      <c r="KW57" s="55">
        <v>0.9486</v>
      </c>
      <c r="KX57" s="55">
        <v>0.55679999999999996</v>
      </c>
      <c r="KY57" s="55">
        <v>0.7137</v>
      </c>
      <c r="KZ57" s="55">
        <v>3.875</v>
      </c>
      <c r="LA57" s="55">
        <v>1.4533</v>
      </c>
      <c r="LB57" s="55">
        <v>-0.70640000000000003</v>
      </c>
      <c r="LC57" s="55">
        <v>-4.2599999999999999E-2</v>
      </c>
      <c r="LD57" s="55">
        <v>0.72170000000000001</v>
      </c>
      <c r="LE57" s="55">
        <v>0.6048</v>
      </c>
      <c r="LF57" s="55">
        <v>0.4158</v>
      </c>
      <c r="LG57" s="55">
        <v>1.7957000000000001</v>
      </c>
      <c r="LH57" s="55">
        <v>1.1910000000000001</v>
      </c>
      <c r="LI57" s="55">
        <v>0.1578</v>
      </c>
      <c r="LJ57" s="55">
        <v>0.84260000000000002</v>
      </c>
      <c r="LK57" s="55">
        <v>1.1534</v>
      </c>
      <c r="LL57" s="55">
        <v>0.80559999999999998</v>
      </c>
      <c r="LM57" s="55">
        <v>0.84219999999999995</v>
      </c>
      <c r="LN57" s="55">
        <v>0.95930000000000004</v>
      </c>
      <c r="LO57" s="55">
        <v>1.0166999999999999</v>
      </c>
      <c r="LP57" s="55">
        <v>0.1973</v>
      </c>
      <c r="LQ57" s="55">
        <v>0.18210000000000001</v>
      </c>
      <c r="LR57" s="55">
        <v>0.22159999999999999</v>
      </c>
      <c r="LS57" s="55">
        <v>0.156</v>
      </c>
      <c r="LT57" s="55">
        <v>0.47610000000000002</v>
      </c>
      <c r="LU57" s="55">
        <v>0.52790000000000004</v>
      </c>
      <c r="LV57" s="55">
        <v>0.90700000000000003</v>
      </c>
      <c r="LW57" s="55">
        <v>0.81699999999999995</v>
      </c>
      <c r="LX57" s="55">
        <v>0.72989999999999999</v>
      </c>
      <c r="LY57" s="55">
        <v>0.9325</v>
      </c>
      <c r="LZ57" s="55">
        <v>0.42730000000000001</v>
      </c>
      <c r="MA57" s="55">
        <v>0.4738</v>
      </c>
      <c r="MB57" s="55">
        <v>0.57289999999999996</v>
      </c>
      <c r="MC57" s="55">
        <v>0.67779999999999996</v>
      </c>
      <c r="MD57" s="55">
        <v>0.79690000000000005</v>
      </c>
      <c r="ME57" s="55">
        <v>1.0125999999999999</v>
      </c>
      <c r="MF57" s="55">
        <v>1.1519999999999999</v>
      </c>
      <c r="MG57" s="55">
        <v>1.6407</v>
      </c>
      <c r="MH57" s="55">
        <v>1.1208</v>
      </c>
      <c r="MI57" s="55">
        <v>0.61360000000000003</v>
      </c>
      <c r="MJ57" s="55">
        <v>0.94699999999999995</v>
      </c>
      <c r="MK57" s="55">
        <v>0.89370000000000005</v>
      </c>
      <c r="ML57" s="55">
        <v>0.94410000000000005</v>
      </c>
      <c r="MM57" s="55">
        <v>1.2786999999999999</v>
      </c>
      <c r="MN57" s="55">
        <v>0.50670000000000004</v>
      </c>
      <c r="MO57" s="55">
        <v>0.71489999999999998</v>
      </c>
      <c r="MP57" s="55">
        <v>0.86070000000000002</v>
      </c>
      <c r="MQ57" s="55">
        <v>1.1234999999999999</v>
      </c>
      <c r="MR57" s="55">
        <v>1.0570999999999999</v>
      </c>
      <c r="MS57" s="55">
        <v>0.997</v>
      </c>
      <c r="MT57" s="55">
        <v>1.2917000000000001</v>
      </c>
      <c r="MU57" s="55">
        <v>1.1695</v>
      </c>
      <c r="MV57" s="55">
        <v>0.82769999999999999</v>
      </c>
      <c r="MW57" s="55">
        <v>1.1095999999999999</v>
      </c>
      <c r="MX57" s="55">
        <v>0.9879</v>
      </c>
      <c r="MY57" s="55">
        <v>0.50329999999999997</v>
      </c>
      <c r="MZ57" s="55">
        <v>1.0450999999999999</v>
      </c>
      <c r="NA57" s="55">
        <v>2.1819000000000002</v>
      </c>
      <c r="NB57" s="55">
        <v>0.93310000000000004</v>
      </c>
      <c r="NC57" s="55">
        <v>0.82050000000000001</v>
      </c>
      <c r="ND57" s="55">
        <v>0.86750000000000005</v>
      </c>
      <c r="NE57" s="55">
        <v>0.88419999999999999</v>
      </c>
      <c r="NF57" s="55">
        <v>0.96540000000000004</v>
      </c>
      <c r="NG57" s="55">
        <v>1.1615</v>
      </c>
      <c r="NH57" s="55">
        <v>1.3333999999999999</v>
      </c>
      <c r="NI57" s="55">
        <v>0.81610000000000005</v>
      </c>
      <c r="NJ57" s="55">
        <v>0.73360000000000003</v>
      </c>
      <c r="NK57" s="55">
        <v>0.72599999999999998</v>
      </c>
      <c r="NL57" s="55">
        <v>0.87170000000000003</v>
      </c>
      <c r="NM57" s="55">
        <v>0.96760000000000002</v>
      </c>
      <c r="NN57" s="55">
        <v>1.1375999999999999</v>
      </c>
      <c r="NO57" s="55">
        <v>1.2060999999999999</v>
      </c>
      <c r="NP57" s="55">
        <v>0.58499999999999996</v>
      </c>
      <c r="NQ57" s="55">
        <v>0.84970000000000001</v>
      </c>
      <c r="NR57" s="55">
        <v>0.98099999999999998</v>
      </c>
      <c r="NS57" s="55">
        <v>1.2107000000000001</v>
      </c>
      <c r="NT57" s="55">
        <v>1.4303999999999999</v>
      </c>
      <c r="NU57" s="55">
        <v>1.1769000000000001</v>
      </c>
      <c r="NV57" s="55">
        <v>1.5894999999999999</v>
      </c>
      <c r="NW57" s="55">
        <v>1.3238000000000001</v>
      </c>
      <c r="NX57" s="55">
        <v>1.163</v>
      </c>
      <c r="NY57" s="55">
        <v>1.2234</v>
      </c>
      <c r="NZ57" s="55">
        <v>1.2194</v>
      </c>
      <c r="OA57" s="55">
        <v>1.696</v>
      </c>
      <c r="OB57" s="55">
        <v>1.3552999999999999</v>
      </c>
      <c r="OC57" s="55">
        <v>1.7078</v>
      </c>
      <c r="OD57" s="55">
        <v>0.93410000000000004</v>
      </c>
      <c r="OE57" s="55">
        <v>0.90459999999999996</v>
      </c>
      <c r="OF57" s="55">
        <v>1.2217</v>
      </c>
      <c r="OG57" s="55">
        <v>1.1859</v>
      </c>
      <c r="OH57" s="55">
        <v>1.2168000000000001</v>
      </c>
      <c r="OI57" s="55">
        <v>1.147</v>
      </c>
      <c r="OJ57" s="55">
        <v>1.1301000000000001</v>
      </c>
      <c r="OK57" s="55">
        <v>0.62839999999999996</v>
      </c>
      <c r="OL57" s="55">
        <v>0.87339999999999995</v>
      </c>
      <c r="OM57" s="55">
        <v>1.2599</v>
      </c>
      <c r="ON57" s="55">
        <v>1.0963000000000001</v>
      </c>
      <c r="OO57" s="55">
        <v>1.1545000000000001</v>
      </c>
      <c r="OP57" s="55">
        <v>1.1672</v>
      </c>
      <c r="OQ57" s="55">
        <v>1.2907999999999999</v>
      </c>
      <c r="OR57" s="55">
        <v>0.56859999999999999</v>
      </c>
      <c r="OS57" s="55">
        <v>3.0000000000000001E-3</v>
      </c>
      <c r="OT57" s="55">
        <v>2.7E-2</v>
      </c>
      <c r="OU57" s="55">
        <v>0.82669999999999999</v>
      </c>
      <c r="OV57" s="55">
        <v>0.1867</v>
      </c>
      <c r="OW57" s="55">
        <v>0.84570000000000001</v>
      </c>
      <c r="OX57" s="55">
        <v>1.1297999999999999</v>
      </c>
      <c r="OY57" s="55">
        <v>1.8447</v>
      </c>
      <c r="OZ57" s="55">
        <v>0.96499999999999997</v>
      </c>
      <c r="PA57" s="55">
        <v>1.0974999999999999</v>
      </c>
      <c r="PB57" s="55">
        <v>1.1405000000000001</v>
      </c>
      <c r="PC57" s="55">
        <v>1.1653</v>
      </c>
      <c r="PD57" s="55">
        <v>1.206</v>
      </c>
      <c r="PE57" s="55">
        <v>1.1796</v>
      </c>
      <c r="PF57" s="55">
        <v>1.1776</v>
      </c>
      <c r="PG57" s="55">
        <v>0.88429999999999997</v>
      </c>
      <c r="PH57" s="55">
        <v>0.94030000000000002</v>
      </c>
      <c r="PI57" s="55">
        <v>0.78979999999999995</v>
      </c>
      <c r="PJ57" s="55">
        <v>2.4767000000000001</v>
      </c>
      <c r="PK57" s="55">
        <v>1.2035</v>
      </c>
      <c r="PL57" s="55">
        <v>-0.3276</v>
      </c>
      <c r="PM57" s="55">
        <v>0.1008</v>
      </c>
      <c r="PN57" s="55">
        <v>0.45779999999999998</v>
      </c>
      <c r="PO57" s="55">
        <v>0.40310000000000001</v>
      </c>
      <c r="PP57" s="55">
        <v>0.4138</v>
      </c>
      <c r="PQ57" s="55">
        <v>1.0076000000000001</v>
      </c>
      <c r="PR57" s="55">
        <v>1.0602</v>
      </c>
      <c r="PS57" s="55">
        <v>1.8563000000000001</v>
      </c>
      <c r="PT57" s="55">
        <v>2.0585</v>
      </c>
      <c r="PU57" s="55">
        <v>0.95140000000000002</v>
      </c>
      <c r="PV57" s="55">
        <v>1.1769000000000001</v>
      </c>
      <c r="PW57" s="55">
        <v>1.2454000000000001</v>
      </c>
      <c r="PX57" s="55">
        <v>1.2650999999999999</v>
      </c>
      <c r="PY57" s="55">
        <v>1.2897000000000001</v>
      </c>
      <c r="PZ57" s="55">
        <v>1.3234999999999999</v>
      </c>
      <c r="QA57" s="55">
        <v>1.8932</v>
      </c>
      <c r="QB57" s="55">
        <v>1.3031999999999999</v>
      </c>
      <c r="QC57" s="55">
        <v>1.2844</v>
      </c>
      <c r="QD57" s="55">
        <v>1.1316999999999999</v>
      </c>
      <c r="QE57" s="55">
        <v>1.4372</v>
      </c>
      <c r="QF57" s="55">
        <v>1.2438</v>
      </c>
      <c r="QG57" s="55">
        <v>0.88419999999999999</v>
      </c>
      <c r="QH57" s="55">
        <v>1.3346</v>
      </c>
      <c r="QI57" s="55">
        <v>1.3711</v>
      </c>
      <c r="QJ57" s="55">
        <v>1.2408999999999999</v>
      </c>
      <c r="QK57" s="55">
        <v>1.4991000000000001</v>
      </c>
      <c r="QL57" s="55">
        <v>1.5290999999999999</v>
      </c>
      <c r="QM57" s="55">
        <v>1.2666999999999999</v>
      </c>
      <c r="QN57" s="55">
        <v>1.5619000000000001</v>
      </c>
      <c r="QO57" s="55">
        <v>1.4726999999999999</v>
      </c>
      <c r="QP57" s="55">
        <v>1.3332999999999999</v>
      </c>
      <c r="QQ57" s="54">
        <v>1.47</v>
      </c>
      <c r="QR57" s="55">
        <v>1.5023</v>
      </c>
      <c r="QS57" s="55">
        <v>1.5152000000000001</v>
      </c>
      <c r="QT57" s="55">
        <v>1.2417</v>
      </c>
      <c r="QU57" s="55">
        <v>1.5831</v>
      </c>
      <c r="QV57" s="55">
        <v>1.4198</v>
      </c>
      <c r="QW57" s="55">
        <v>1.3728</v>
      </c>
      <c r="QX57" s="55">
        <v>2.1328999999999998</v>
      </c>
      <c r="QY57" s="55">
        <v>1.4544999999999999</v>
      </c>
      <c r="QZ57" s="55">
        <v>1.4340999999999999</v>
      </c>
      <c r="RA57" s="55">
        <v>1.3369</v>
      </c>
      <c r="RB57" s="55">
        <v>1.6220000000000001</v>
      </c>
      <c r="RC57" s="55">
        <v>0.97740000000000005</v>
      </c>
      <c r="RD57" s="55">
        <v>1.214</v>
      </c>
      <c r="RE57" s="55">
        <v>1.4537</v>
      </c>
      <c r="RF57" s="55">
        <v>1.2242</v>
      </c>
      <c r="RG57" s="55">
        <v>1.3007</v>
      </c>
      <c r="RH57" s="55">
        <v>1.2121</v>
      </c>
      <c r="RI57" s="55">
        <v>1.0401</v>
      </c>
      <c r="RJ57" s="55">
        <v>0.90410000000000001</v>
      </c>
      <c r="RK57" s="55">
        <v>1.2397</v>
      </c>
      <c r="RL57" s="55">
        <v>1.0495000000000001</v>
      </c>
      <c r="RM57" s="55">
        <v>1.1612</v>
      </c>
      <c r="RN57" s="55">
        <v>1.1914</v>
      </c>
      <c r="RO57" s="55">
        <v>1.2501</v>
      </c>
      <c r="RP57" s="55">
        <v>1.5321</v>
      </c>
      <c r="RQ57" s="55">
        <v>1.5011000000000001</v>
      </c>
      <c r="RR57" s="55">
        <v>1.3733</v>
      </c>
      <c r="RS57" s="55">
        <v>1.341</v>
      </c>
      <c r="RT57" s="55">
        <v>1.4797</v>
      </c>
      <c r="RU57" s="55">
        <v>1.2343</v>
      </c>
      <c r="RV57" s="55">
        <v>1.3555999999999999</v>
      </c>
      <c r="RW57" s="55">
        <v>1.6434</v>
      </c>
      <c r="RX57" s="55">
        <v>1.2062999999999999</v>
      </c>
      <c r="RY57" s="55">
        <v>1.4637</v>
      </c>
      <c r="RZ57" s="55">
        <v>1.3522000000000001</v>
      </c>
      <c r="SA57" s="55">
        <v>1.3389</v>
      </c>
      <c r="SB57" s="55">
        <v>1.3680000000000001</v>
      </c>
      <c r="SC57" s="55">
        <v>1.1936</v>
      </c>
      <c r="SD57" s="55">
        <v>1.3503000000000001</v>
      </c>
      <c r="SE57" s="55">
        <v>1.1919999999999999</v>
      </c>
      <c r="SF57" s="55">
        <v>-0.1704</v>
      </c>
      <c r="SG57" s="55">
        <v>-0.59330000000000005</v>
      </c>
      <c r="SH57" s="55">
        <v>-0.70979999999999999</v>
      </c>
      <c r="SI57" s="55">
        <v>-0.23760000000000001</v>
      </c>
      <c r="SJ57" s="55">
        <v>0.30320000000000003</v>
      </c>
      <c r="SK57" s="55">
        <v>0.73760000000000003</v>
      </c>
      <c r="SL57" s="55">
        <v>0.49170000000000003</v>
      </c>
      <c r="SM57" s="55">
        <v>0.97360000000000002</v>
      </c>
      <c r="SN57" s="55">
        <v>1.0450999999999999</v>
      </c>
      <c r="SO57" s="55">
        <v>0.75449999999999995</v>
      </c>
      <c r="SP57" s="55">
        <v>1.1140000000000001</v>
      </c>
      <c r="SQ57" s="55">
        <v>0.90339999999999998</v>
      </c>
      <c r="SR57" s="55">
        <v>0.91139999999999999</v>
      </c>
      <c r="SS57" s="55">
        <v>0.4783</v>
      </c>
      <c r="ST57" s="55">
        <v>0.64800000000000002</v>
      </c>
      <c r="SU57" s="55">
        <v>0.66400000000000003</v>
      </c>
      <c r="SV57" s="55">
        <v>0.75770000000000004</v>
      </c>
      <c r="SW57" s="55">
        <v>0.97670000000000001</v>
      </c>
      <c r="SX57" s="55">
        <v>1.1886000000000001</v>
      </c>
      <c r="SY57" s="55">
        <v>1.1819999999999999</v>
      </c>
      <c r="SZ57" s="55">
        <v>1.0565</v>
      </c>
      <c r="TA57" s="55">
        <v>0.68859999999999999</v>
      </c>
      <c r="TB57" s="55">
        <v>0.61780000000000002</v>
      </c>
      <c r="TC57" s="55">
        <v>0.70369999999999999</v>
      </c>
      <c r="TD57" s="55">
        <v>0.89659999999999995</v>
      </c>
      <c r="TE57" s="55">
        <v>0.98660000000000003</v>
      </c>
      <c r="TF57" s="55">
        <v>0.90410000000000001</v>
      </c>
      <c r="TG57" s="55">
        <v>0.32369999999999999</v>
      </c>
      <c r="TH57" s="55">
        <v>0.46010000000000001</v>
      </c>
      <c r="TI57" s="55">
        <v>0.77390000000000003</v>
      </c>
      <c r="TJ57" s="55">
        <v>0.68489999999999995</v>
      </c>
      <c r="TK57" s="55">
        <v>1.0995999999999999</v>
      </c>
      <c r="TL57" s="55">
        <v>-0.12280000000000001</v>
      </c>
      <c r="TM57" s="55">
        <v>-0.51249999999999996</v>
      </c>
      <c r="TN57" s="55">
        <v>-0.74119999999999997</v>
      </c>
      <c r="TO57" s="55">
        <v>-0.76139999999999997</v>
      </c>
      <c r="TP57" s="55">
        <v>-0.69330000000000003</v>
      </c>
      <c r="TQ57" s="55">
        <v>-0.75260000000000005</v>
      </c>
      <c r="TR57" s="55">
        <v>-0.72550000000000003</v>
      </c>
      <c r="TS57" s="55">
        <v>-0.67120000000000002</v>
      </c>
      <c r="TT57" s="55">
        <v>-9.0999999999999998E-2</v>
      </c>
      <c r="TU57" s="55">
        <v>-8.4199999999999997E-2</v>
      </c>
      <c r="TV57" s="55">
        <v>6.6299999999999998E-2</v>
      </c>
      <c r="TW57" s="55">
        <v>0.25740000000000002</v>
      </c>
      <c r="TX57" s="55">
        <v>0.43269999999999997</v>
      </c>
      <c r="TY57" s="55">
        <v>1.0297000000000001</v>
      </c>
      <c r="TZ57" s="55">
        <v>1.2402</v>
      </c>
      <c r="UA57" s="55">
        <v>0.97809999999999997</v>
      </c>
      <c r="UB57" s="55">
        <v>0.29349999999999998</v>
      </c>
      <c r="UC57" s="55">
        <v>0.38950000000000001</v>
      </c>
      <c r="UD57" s="55">
        <v>0.55110000000000003</v>
      </c>
      <c r="UE57" s="55">
        <v>0.61799999999999999</v>
      </c>
      <c r="UF57" s="55">
        <v>1.0204</v>
      </c>
      <c r="UG57" s="55">
        <v>1.1940999999999999</v>
      </c>
      <c r="UH57" s="55">
        <v>1.0661</v>
      </c>
      <c r="UI57" s="55">
        <v>0.48249999999999998</v>
      </c>
      <c r="UJ57" s="55">
        <v>0.43559999999999999</v>
      </c>
      <c r="UK57" s="55">
        <v>0.64700000000000002</v>
      </c>
      <c r="UL57" s="55">
        <v>0.70660000000000001</v>
      </c>
      <c r="UM57" s="55">
        <v>1.0967</v>
      </c>
      <c r="UN57" s="55">
        <v>1.016</v>
      </c>
      <c r="UO57" s="55">
        <v>0.1482</v>
      </c>
      <c r="UP57" s="55">
        <v>0.59540000000000004</v>
      </c>
      <c r="UQ57" s="55">
        <v>0.42630000000000001</v>
      </c>
      <c r="UR57" s="55">
        <v>0.70579999999999998</v>
      </c>
      <c r="US57" s="55">
        <v>0.71630000000000005</v>
      </c>
      <c r="UT57" s="55">
        <v>1.2042999999999999</v>
      </c>
      <c r="UU57" s="55">
        <v>1.2968</v>
      </c>
      <c r="UV57" s="55">
        <v>2.5716000000000001</v>
      </c>
      <c r="UW57" s="55">
        <v>0.32619999999999999</v>
      </c>
      <c r="UX57" s="55">
        <v>0.4738</v>
      </c>
      <c r="UY57" s="55">
        <v>0.79800000000000004</v>
      </c>
      <c r="UZ57" s="55">
        <v>0.58179999999999998</v>
      </c>
      <c r="VA57" s="55">
        <v>1.0608</v>
      </c>
      <c r="VB57" s="55">
        <v>1.0349999999999999</v>
      </c>
      <c r="VC57" s="55">
        <v>0.98160000000000003</v>
      </c>
      <c r="VD57" s="55">
        <v>0.29480000000000001</v>
      </c>
      <c r="VE57" s="55">
        <v>0.4577</v>
      </c>
      <c r="VF57" s="55">
        <v>0.70450000000000002</v>
      </c>
      <c r="VG57" s="55">
        <v>0.54079999999999995</v>
      </c>
      <c r="VH57" s="55">
        <v>0.92259999999999998</v>
      </c>
      <c r="VI57" s="55">
        <v>1.1654</v>
      </c>
      <c r="VJ57" s="55">
        <v>1.0906</v>
      </c>
      <c r="VK57" s="55">
        <v>0.6996</v>
      </c>
      <c r="VL57" s="55">
        <v>0.69850000000000001</v>
      </c>
      <c r="VM57" s="55">
        <v>0.82730000000000004</v>
      </c>
      <c r="VN57" s="55">
        <v>0.80620000000000003</v>
      </c>
      <c r="VO57" s="55">
        <v>0.96950000000000003</v>
      </c>
      <c r="VP57" s="55">
        <v>1.1968000000000001</v>
      </c>
      <c r="VQ57" s="55">
        <v>0.83489999999999998</v>
      </c>
      <c r="VR57" s="55">
        <v>0.32319999999999999</v>
      </c>
      <c r="VS57" s="55">
        <v>0.50729999999999997</v>
      </c>
      <c r="VT57" s="55">
        <v>0.68859999999999999</v>
      </c>
      <c r="VU57" s="55">
        <v>0.61760000000000004</v>
      </c>
      <c r="VV57" s="55">
        <v>0.78190000000000004</v>
      </c>
      <c r="VW57" s="55">
        <v>0.94010000000000005</v>
      </c>
      <c r="VX57" s="55">
        <v>1.1513</v>
      </c>
      <c r="VY57" s="55">
        <v>0.55779999999999996</v>
      </c>
      <c r="VZ57" s="55">
        <v>0.16170000000000001</v>
      </c>
      <c r="WA57" s="55">
        <v>0.38229999999999997</v>
      </c>
      <c r="WB57" s="55">
        <v>0.39850000000000002</v>
      </c>
      <c r="WC57" s="55">
        <v>0.84809999999999997</v>
      </c>
      <c r="WD57" s="55">
        <v>1.0494000000000001</v>
      </c>
      <c r="WE57" s="55">
        <v>1.0624</v>
      </c>
      <c r="WF57" s="55">
        <v>0.1986</v>
      </c>
      <c r="WG57" s="55">
        <v>0.4098</v>
      </c>
      <c r="WH57" s="55">
        <v>0.61050000000000004</v>
      </c>
      <c r="WI57" s="55">
        <v>0.64780000000000004</v>
      </c>
      <c r="WJ57" s="55">
        <v>1.0063</v>
      </c>
      <c r="WK57" s="55">
        <v>1.4058999999999999</v>
      </c>
      <c r="WL57" s="55">
        <v>0.93359999999999999</v>
      </c>
      <c r="WM57" s="55">
        <v>0.14080000000000001</v>
      </c>
      <c r="WN57" s="55">
        <v>0.56940000000000002</v>
      </c>
      <c r="WO57" s="55">
        <v>0.73319999999999996</v>
      </c>
      <c r="WP57" s="55">
        <v>0.66859999999999997</v>
      </c>
      <c r="WQ57" s="55">
        <v>0.89670000000000005</v>
      </c>
      <c r="WR57" s="55">
        <v>1.2607999999999999</v>
      </c>
      <c r="WS57" s="55">
        <v>1.2922</v>
      </c>
      <c r="WT57" s="55">
        <v>0.6351</v>
      </c>
      <c r="WU57" s="55">
        <v>0.46089999999999998</v>
      </c>
      <c r="WV57" s="55">
        <v>0.85160000000000002</v>
      </c>
      <c r="WW57" s="55">
        <v>1.1456</v>
      </c>
      <c r="WX57" s="55">
        <v>1.2862</v>
      </c>
      <c r="WY57" s="55">
        <v>1.2135</v>
      </c>
      <c r="WZ57" s="55">
        <v>1.0209999999999999</v>
      </c>
      <c r="XA57" s="54">
        <v>0.37</v>
      </c>
      <c r="XB57" s="55">
        <v>0.59740000000000004</v>
      </c>
      <c r="XC57" s="55">
        <v>0.60719999999999996</v>
      </c>
      <c r="XD57" s="55">
        <v>0.82799999999999996</v>
      </c>
      <c r="XE57" s="55">
        <v>0.9335</v>
      </c>
      <c r="XF57" s="55">
        <v>1.1088</v>
      </c>
      <c r="XG57" s="55">
        <v>1.2847</v>
      </c>
      <c r="XH57" s="55">
        <v>0.17749999999999999</v>
      </c>
      <c r="XI57" s="55">
        <v>0.62170000000000003</v>
      </c>
      <c r="XJ57" s="55">
        <v>0.63629999999999998</v>
      </c>
      <c r="XK57" s="55">
        <v>0.5766</v>
      </c>
      <c r="XL57" s="55">
        <v>0.86909999999999998</v>
      </c>
      <c r="XM57" s="55">
        <v>1.3012999999999999</v>
      </c>
      <c r="XN57" s="55">
        <v>1.3528</v>
      </c>
      <c r="XO57" s="55">
        <v>0.25430000000000003</v>
      </c>
      <c r="XP57" s="55">
        <v>0.58779999999999999</v>
      </c>
      <c r="XQ57" s="55">
        <v>0.71060000000000001</v>
      </c>
      <c r="XR57" s="55">
        <v>0.90239999999999998</v>
      </c>
      <c r="XS57" s="55">
        <v>1.0809</v>
      </c>
      <c r="XT57" s="55">
        <v>1.0578000000000001</v>
      </c>
      <c r="XU57" s="55">
        <v>1.3372999999999999</v>
      </c>
      <c r="XV57" s="55">
        <v>0.45069999999999999</v>
      </c>
      <c r="XW57" s="55">
        <v>0.45579999999999998</v>
      </c>
      <c r="XX57" s="55">
        <v>0.71499999999999997</v>
      </c>
      <c r="XY57" s="55">
        <v>0.87109999999999999</v>
      </c>
      <c r="XZ57" s="55">
        <v>1.0488999999999999</v>
      </c>
      <c r="YA57" s="55">
        <v>1.1346000000000001</v>
      </c>
      <c r="YB57" s="55">
        <v>1.3284</v>
      </c>
      <c r="YC57" s="55">
        <v>0.46460000000000001</v>
      </c>
      <c r="YD57" s="55">
        <v>0.48420000000000002</v>
      </c>
      <c r="YE57" s="55">
        <v>0.59370000000000001</v>
      </c>
      <c r="YF57" s="55">
        <v>0.89290000000000003</v>
      </c>
      <c r="YG57" s="55">
        <v>0.90700000000000003</v>
      </c>
      <c r="YH57" s="55">
        <v>1.1536999999999999</v>
      </c>
      <c r="YI57" s="55">
        <v>1.2117</v>
      </c>
      <c r="YJ57" s="55">
        <v>0.58030000000000004</v>
      </c>
      <c r="YK57" s="55">
        <v>0.68310000000000004</v>
      </c>
    </row>
    <row r="58" spans="1:661" x14ac:dyDescent="0.35">
      <c r="A58" s="66" t="s">
        <v>26</v>
      </c>
      <c r="B58" s="66" t="s">
        <v>65</v>
      </c>
      <c r="C58" s="54">
        <v>0.02</v>
      </c>
      <c r="D58" s="54">
        <v>0</v>
      </c>
      <c r="E58" s="54">
        <v>-0.06</v>
      </c>
      <c r="F58" s="54">
        <v>-7.0000000000000007E-2</v>
      </c>
      <c r="G58" s="54">
        <v>0.02</v>
      </c>
      <c r="H58" s="54">
        <v>-0.01</v>
      </c>
      <c r="I58" s="54">
        <v>-0.02</v>
      </c>
      <c r="J58" s="54">
        <v>0.02</v>
      </c>
      <c r="K58" s="54">
        <v>-0.05</v>
      </c>
      <c r="L58" s="54">
        <v>0.03</v>
      </c>
      <c r="M58" s="54">
        <v>-0.03</v>
      </c>
      <c r="N58" s="54">
        <v>0.06</v>
      </c>
      <c r="O58" s="54">
        <v>-0.08</v>
      </c>
      <c r="P58" s="54">
        <v>-0.14000000000000001</v>
      </c>
      <c r="Q58" s="54">
        <v>-0.16</v>
      </c>
      <c r="R58" s="54">
        <v>-0.17</v>
      </c>
      <c r="S58" s="54">
        <v>0.02</v>
      </c>
      <c r="T58" s="54">
        <v>-0.04</v>
      </c>
      <c r="U58" s="54">
        <v>-0.08</v>
      </c>
      <c r="V58" s="54">
        <v>-0.05</v>
      </c>
      <c r="W58" s="54">
        <v>-0.11</v>
      </c>
      <c r="X58" s="54">
        <v>-0.25</v>
      </c>
      <c r="Y58" s="54">
        <v>-0.17</v>
      </c>
      <c r="Z58" s="54">
        <v>-0.16</v>
      </c>
      <c r="AA58" s="54">
        <v>-0.14000000000000001</v>
      </c>
      <c r="AB58" s="54">
        <v>-0.19</v>
      </c>
      <c r="AC58" s="54">
        <v>-0.22</v>
      </c>
      <c r="AD58" s="54">
        <v>-0.31</v>
      </c>
      <c r="AE58" s="54">
        <v>-0.45</v>
      </c>
      <c r="AF58" s="54">
        <v>-0.59</v>
      </c>
      <c r="AG58" s="54">
        <v>-0.56999999999999995</v>
      </c>
      <c r="AH58" s="55">
        <v>-0.71189999999999998</v>
      </c>
      <c r="AI58" s="55">
        <v>-0.80179999999999996</v>
      </c>
      <c r="AJ58" s="55">
        <v>-0.90710000000000002</v>
      </c>
      <c r="AK58" s="55">
        <v>-0.89890000000000003</v>
      </c>
      <c r="AL58" s="55">
        <v>-0.93510000000000004</v>
      </c>
      <c r="AM58" s="55">
        <v>-0.95850000000000002</v>
      </c>
      <c r="AN58" s="55">
        <v>-0.97740000000000005</v>
      </c>
      <c r="AO58" s="55">
        <v>-0.97230000000000005</v>
      </c>
      <c r="AP58" s="55">
        <v>-0.97240000000000004</v>
      </c>
      <c r="AQ58" s="55">
        <v>-0.9849</v>
      </c>
      <c r="AR58" s="55">
        <v>-0.99370000000000003</v>
      </c>
      <c r="AS58" s="55">
        <v>-0.99480000000000002</v>
      </c>
      <c r="AT58" s="55">
        <v>-0.98740000000000006</v>
      </c>
      <c r="AU58" s="55">
        <v>-0.99170000000000003</v>
      </c>
      <c r="AV58" s="55">
        <v>-0.99099999999999999</v>
      </c>
      <c r="AW58" s="55">
        <v>-0.99350000000000005</v>
      </c>
      <c r="AX58" s="55">
        <v>-0.99739999999999995</v>
      </c>
      <c r="AY58" s="55">
        <v>-0.98240000000000005</v>
      </c>
      <c r="AZ58" s="55">
        <v>-0.98809999999999998</v>
      </c>
      <c r="BA58" s="55">
        <v>-0.99390000000000001</v>
      </c>
      <c r="BB58" s="54">
        <v>-1</v>
      </c>
      <c r="BC58" s="55">
        <v>-0.99429999999999996</v>
      </c>
      <c r="BD58" s="55">
        <v>-0.99309999999999998</v>
      </c>
      <c r="BE58" s="55">
        <v>-0.9919</v>
      </c>
      <c r="BF58" s="55">
        <v>-0.99719999999999998</v>
      </c>
      <c r="BG58" s="55">
        <v>-0.99729999999999996</v>
      </c>
      <c r="BH58" s="55">
        <v>-0.99880000000000002</v>
      </c>
      <c r="BI58" s="55">
        <v>-0.99970000000000003</v>
      </c>
      <c r="BJ58" s="55">
        <v>-0.99850000000000005</v>
      </c>
      <c r="BK58" s="55">
        <v>-0.99829999999999997</v>
      </c>
      <c r="BL58" s="55">
        <v>-0.99950000000000006</v>
      </c>
      <c r="BM58" s="55">
        <v>-0.99890000000000001</v>
      </c>
      <c r="BN58" s="54">
        <v>-1</v>
      </c>
      <c r="BO58" s="54">
        <v>-1</v>
      </c>
      <c r="BP58" s="55">
        <v>-0.99880000000000002</v>
      </c>
      <c r="BQ58" s="54">
        <v>-1</v>
      </c>
      <c r="BR58" s="54">
        <v>-1</v>
      </c>
      <c r="BS58" s="54">
        <v>-1</v>
      </c>
      <c r="BT58" s="54">
        <v>-1</v>
      </c>
      <c r="BU58" s="54">
        <v>-1</v>
      </c>
      <c r="BV58" s="54">
        <v>-1</v>
      </c>
      <c r="BW58" s="54">
        <v>-1</v>
      </c>
      <c r="BX58" s="54">
        <v>-1</v>
      </c>
      <c r="BY58" s="54">
        <v>-1</v>
      </c>
      <c r="BZ58" s="54">
        <v>-1</v>
      </c>
      <c r="CA58" s="54">
        <v>-1</v>
      </c>
      <c r="CB58" s="54">
        <v>-1</v>
      </c>
      <c r="CC58" s="54">
        <v>-1</v>
      </c>
      <c r="CD58" s="54">
        <v>-1</v>
      </c>
      <c r="CE58" s="54">
        <v>-1</v>
      </c>
      <c r="CF58" s="54">
        <v>-1</v>
      </c>
      <c r="CG58" s="54">
        <v>-1</v>
      </c>
      <c r="CH58" s="54">
        <v>-1</v>
      </c>
      <c r="CI58" s="55">
        <v>-0.99950000000000006</v>
      </c>
      <c r="CJ58" s="54">
        <v>-1</v>
      </c>
      <c r="CK58" s="54">
        <v>-1</v>
      </c>
      <c r="CL58" s="54">
        <v>-1</v>
      </c>
      <c r="CM58" s="55">
        <v>-0.99609999999999999</v>
      </c>
      <c r="CN58" s="54">
        <v>-1</v>
      </c>
      <c r="CO58" s="55">
        <v>-0.99970000000000003</v>
      </c>
      <c r="CP58" s="55">
        <v>-0.99939999999999996</v>
      </c>
      <c r="CQ58" s="55">
        <v>-0.99860000000000004</v>
      </c>
      <c r="CR58" s="55">
        <v>-0.999</v>
      </c>
      <c r="CS58" s="54">
        <v>-1</v>
      </c>
      <c r="CT58" s="54">
        <v>-1</v>
      </c>
      <c r="CU58" s="54">
        <v>-1</v>
      </c>
      <c r="CV58" s="54">
        <v>-1</v>
      </c>
      <c r="CW58" s="55">
        <v>-0.99970000000000003</v>
      </c>
      <c r="CX58" s="54">
        <v>-1</v>
      </c>
      <c r="CY58" s="54">
        <v>-1</v>
      </c>
      <c r="CZ58" s="55">
        <v>-0.99399999999999999</v>
      </c>
      <c r="DA58" s="54">
        <v>-1</v>
      </c>
      <c r="DB58" s="55">
        <v>-0.99970000000000003</v>
      </c>
      <c r="DC58" s="55">
        <v>-0.99660000000000004</v>
      </c>
      <c r="DD58" s="54">
        <v>-1</v>
      </c>
      <c r="DE58" s="54">
        <v>-1</v>
      </c>
      <c r="DF58" s="55">
        <v>-0.99650000000000005</v>
      </c>
      <c r="DG58" s="55">
        <v>-0.99399999999999999</v>
      </c>
      <c r="DH58" s="55">
        <v>-0.99980000000000002</v>
      </c>
      <c r="DI58" s="55">
        <v>-0.99970000000000003</v>
      </c>
      <c r="DJ58" s="55">
        <v>-0.92469999999999997</v>
      </c>
      <c r="DK58" s="55">
        <v>-0.94310000000000005</v>
      </c>
      <c r="DL58" s="55">
        <v>-0.92559999999999998</v>
      </c>
      <c r="DM58" s="55">
        <v>-0.91090000000000004</v>
      </c>
      <c r="DN58" s="55">
        <v>-0.86739999999999995</v>
      </c>
      <c r="DO58" s="55">
        <v>-0.83879999999999999</v>
      </c>
      <c r="DP58" s="55">
        <v>-0.89770000000000005</v>
      </c>
      <c r="DQ58" s="55">
        <v>-0.8831</v>
      </c>
      <c r="DR58" s="55">
        <v>-0.86560000000000004</v>
      </c>
      <c r="DS58" s="55">
        <v>-0.86029999999999995</v>
      </c>
      <c r="DT58" s="55">
        <v>-0.85460000000000003</v>
      </c>
      <c r="DU58" s="55">
        <v>-0.80269999999999997</v>
      </c>
      <c r="DV58" s="55">
        <v>-0.76949999999999996</v>
      </c>
      <c r="DW58" s="55">
        <v>-0.73950000000000005</v>
      </c>
      <c r="DX58" s="55">
        <v>-0.8377</v>
      </c>
      <c r="DY58" s="55">
        <v>-0.83830000000000005</v>
      </c>
      <c r="DZ58" s="55">
        <v>-0.80589999999999995</v>
      </c>
      <c r="EA58" s="55">
        <v>-0.75090000000000001</v>
      </c>
      <c r="EB58" s="55">
        <v>-0.77739999999999998</v>
      </c>
      <c r="EC58" s="55">
        <v>-0.69020000000000004</v>
      </c>
      <c r="ED58" s="55">
        <v>-0.8024</v>
      </c>
      <c r="EE58" s="55">
        <v>-0.80859999999999999</v>
      </c>
      <c r="EF58" s="55">
        <v>-0.78690000000000004</v>
      </c>
      <c r="EG58" s="55">
        <v>-0.81089999999999995</v>
      </c>
      <c r="EH58" s="55">
        <v>-0.77629999999999999</v>
      </c>
      <c r="EI58" s="55">
        <v>-0.71299999999999997</v>
      </c>
      <c r="EJ58" s="55">
        <v>-0.68089999999999995</v>
      </c>
      <c r="EK58" s="55">
        <v>-0.68500000000000005</v>
      </c>
      <c r="EL58" s="55">
        <v>-0.62409999999999999</v>
      </c>
      <c r="EM58" s="55">
        <v>-0.72199999999999998</v>
      </c>
      <c r="EN58" s="55">
        <v>-0.61250000000000004</v>
      </c>
      <c r="EO58" s="55">
        <v>-0.65069999999999995</v>
      </c>
      <c r="EP58" s="55">
        <v>-0.63119999999999998</v>
      </c>
      <c r="EQ58" s="55">
        <v>-0.62070000000000003</v>
      </c>
      <c r="ER58" s="55">
        <v>-0.58909999999999996</v>
      </c>
      <c r="ES58" s="55">
        <v>-0.66149999999999998</v>
      </c>
      <c r="ET58" s="55">
        <v>-0.67059999999999997</v>
      </c>
      <c r="EU58" s="55">
        <v>-0.63109999999999999</v>
      </c>
      <c r="EV58" s="55">
        <v>-0.58689999999999998</v>
      </c>
      <c r="EW58" s="55">
        <v>-0.6411</v>
      </c>
      <c r="EX58" s="55">
        <v>-0.54059999999999997</v>
      </c>
      <c r="EY58" s="55">
        <v>-0.61560000000000004</v>
      </c>
      <c r="EZ58" s="55">
        <v>-0.67020000000000002</v>
      </c>
      <c r="FA58" s="55">
        <v>-0.60960000000000003</v>
      </c>
      <c r="FB58" s="55">
        <v>-0.57140000000000002</v>
      </c>
      <c r="FC58" s="55">
        <v>-0.54159999999999997</v>
      </c>
      <c r="FD58" s="55">
        <v>-0.55989999999999995</v>
      </c>
      <c r="FE58" s="55">
        <v>-0.51870000000000005</v>
      </c>
      <c r="FF58" s="55">
        <v>-0.51519999999999999</v>
      </c>
      <c r="FG58" s="55">
        <v>-0.6048</v>
      </c>
      <c r="FH58" s="55">
        <v>-0.56530000000000002</v>
      </c>
      <c r="FI58" s="55">
        <v>-0.55679999999999996</v>
      </c>
      <c r="FJ58" s="55">
        <v>-0.52559999999999996</v>
      </c>
      <c r="FK58" s="55">
        <v>-0.50319999999999998</v>
      </c>
      <c r="FL58" s="55">
        <v>-0.435</v>
      </c>
      <c r="FM58" s="55">
        <v>-0.37209999999999999</v>
      </c>
      <c r="FN58" s="55">
        <v>-0.43880000000000002</v>
      </c>
      <c r="FO58" s="55">
        <v>-0.44490000000000002</v>
      </c>
      <c r="FP58" s="55">
        <v>-0.4829</v>
      </c>
      <c r="FQ58" s="55">
        <v>-0.35780000000000001</v>
      </c>
      <c r="FR58" s="55">
        <v>-0.46629999999999999</v>
      </c>
      <c r="FS58" s="55">
        <v>-0.36459999999999998</v>
      </c>
      <c r="FT58" s="55">
        <v>-0.29160000000000003</v>
      </c>
      <c r="FU58" s="55">
        <v>-0.34060000000000001</v>
      </c>
      <c r="FV58" s="55">
        <v>-0.3468</v>
      </c>
      <c r="FW58" s="55">
        <v>-0.40949999999999998</v>
      </c>
      <c r="FX58" s="55">
        <v>-0.3947</v>
      </c>
      <c r="FY58" s="55">
        <v>-0.371</v>
      </c>
      <c r="FZ58" s="55">
        <v>-0.2898</v>
      </c>
      <c r="GA58" s="54">
        <v>-0.28999999999999998</v>
      </c>
      <c r="GB58" s="55">
        <v>-0.2666</v>
      </c>
      <c r="GC58" s="55">
        <v>-0.20300000000000001</v>
      </c>
      <c r="GD58" s="55">
        <v>-0.30249999999999999</v>
      </c>
      <c r="GE58" s="55">
        <v>-0.188</v>
      </c>
      <c r="GF58" s="55">
        <v>-0.18129999999999999</v>
      </c>
      <c r="GG58" s="55">
        <v>-0.1108</v>
      </c>
      <c r="GH58" s="55">
        <v>1E-3</v>
      </c>
      <c r="GI58" s="55">
        <v>6.3899999999999998E-2</v>
      </c>
      <c r="GJ58" s="55">
        <v>-0.12859999999999999</v>
      </c>
      <c r="GK58" s="55">
        <v>-0.11409999999999999</v>
      </c>
      <c r="GL58" s="55">
        <v>-0.10050000000000001</v>
      </c>
      <c r="GM58" s="55">
        <v>-0.25140000000000001</v>
      </c>
      <c r="GN58" s="55">
        <v>-0.20799999999999999</v>
      </c>
      <c r="GO58" s="55">
        <v>-0.1762</v>
      </c>
      <c r="GP58" s="55">
        <v>-0.2177</v>
      </c>
      <c r="GQ58" s="55">
        <v>-0.20369999999999999</v>
      </c>
      <c r="GR58" s="55">
        <v>-0.16189999999999999</v>
      </c>
      <c r="GS58" s="55">
        <v>-8.1600000000000006E-2</v>
      </c>
      <c r="GT58" s="55">
        <v>-4.0300000000000002E-2</v>
      </c>
      <c r="GU58" s="55">
        <v>1.34E-2</v>
      </c>
      <c r="GV58" s="55">
        <v>0.47239999999999999</v>
      </c>
      <c r="GW58" s="55">
        <v>0.23519999999999999</v>
      </c>
      <c r="GX58" s="55">
        <v>6.7000000000000004E-2</v>
      </c>
      <c r="GY58" s="55">
        <v>7.8799999999999995E-2</v>
      </c>
      <c r="GZ58" s="55">
        <v>4.0000000000000002E-4</v>
      </c>
      <c r="HA58" s="55">
        <v>-8.8599999999999998E-2</v>
      </c>
      <c r="HB58" s="55">
        <v>-0.18240000000000001</v>
      </c>
      <c r="HC58" s="55">
        <v>-0.32169999999999999</v>
      </c>
      <c r="HD58" s="55">
        <v>-0.1457</v>
      </c>
      <c r="HE58" s="55">
        <v>0.52349999999999997</v>
      </c>
      <c r="HF58" s="55">
        <v>0.24610000000000001</v>
      </c>
      <c r="HG58" s="55">
        <v>0.14660000000000001</v>
      </c>
      <c r="HH58" s="55">
        <v>0.1739</v>
      </c>
      <c r="HI58" s="55">
        <v>3.44E-2</v>
      </c>
      <c r="HJ58" s="55">
        <v>5.11E-2</v>
      </c>
      <c r="HK58" s="55">
        <v>4.8800000000000003E-2</v>
      </c>
      <c r="HL58" s="55">
        <v>-6.4100000000000004E-2</v>
      </c>
      <c r="HM58" s="55">
        <v>-4.3999999999999997E-2</v>
      </c>
      <c r="HN58" s="55">
        <v>-0.11020000000000001</v>
      </c>
      <c r="HO58" s="55">
        <v>1.4E-3</v>
      </c>
      <c r="HP58" s="55">
        <v>2.0500000000000001E-2</v>
      </c>
      <c r="HQ58" s="55">
        <v>0.19969999999999999</v>
      </c>
      <c r="HR58" s="55">
        <v>9.9099999999999994E-2</v>
      </c>
      <c r="HS58" s="55">
        <v>7.0999999999999994E-2</v>
      </c>
      <c r="HT58" s="55">
        <v>-1.0200000000000001E-2</v>
      </c>
      <c r="HU58" s="55">
        <v>-1.95E-2</v>
      </c>
      <c r="HV58" s="55">
        <v>-0.1096</v>
      </c>
      <c r="HW58" s="55">
        <v>-0.21160000000000001</v>
      </c>
      <c r="HX58" s="55">
        <v>0.37369999999999998</v>
      </c>
      <c r="HY58" s="55">
        <v>-4.3400000000000001E-2</v>
      </c>
      <c r="HZ58" s="55">
        <v>-0.84850000000000003</v>
      </c>
      <c r="IA58" s="55">
        <v>-0.75880000000000003</v>
      </c>
      <c r="IB58" s="55">
        <v>-0.3241</v>
      </c>
      <c r="IC58" s="55">
        <v>-0.2457</v>
      </c>
      <c r="ID58" s="55">
        <v>-0.1137</v>
      </c>
      <c r="IE58" s="55">
        <v>-0.13250000000000001</v>
      </c>
      <c r="IF58" s="55">
        <v>-6.4899999999999999E-2</v>
      </c>
      <c r="IG58" s="55">
        <v>-4.7500000000000001E-2</v>
      </c>
      <c r="IH58" s="55">
        <v>5.8299999999999998E-2</v>
      </c>
      <c r="II58" s="55">
        <v>3.73E-2</v>
      </c>
      <c r="IJ58" s="55">
        <v>8.6499999999999994E-2</v>
      </c>
      <c r="IK58" s="55">
        <v>0.121</v>
      </c>
      <c r="IL58" s="55">
        <v>0.20749999999999999</v>
      </c>
      <c r="IM58" s="55">
        <v>-9.6299999999999997E-2</v>
      </c>
      <c r="IN58" s="55">
        <v>-5.4899999999999997E-2</v>
      </c>
      <c r="IO58" s="55">
        <v>-5.9900000000000002E-2</v>
      </c>
      <c r="IP58" s="55">
        <v>-2.3E-3</v>
      </c>
      <c r="IQ58" s="55">
        <v>-9.7999999999999997E-3</v>
      </c>
      <c r="IR58" s="55">
        <v>6.9500000000000006E-2</v>
      </c>
      <c r="IS58" s="55">
        <v>2.0500000000000001E-2</v>
      </c>
      <c r="IT58" s="55">
        <v>-0.73960000000000004</v>
      </c>
      <c r="IU58" s="55">
        <v>-0.1668</v>
      </c>
      <c r="IV58" s="55">
        <v>-6.2100000000000002E-2</v>
      </c>
      <c r="IW58" s="55">
        <v>9.1800000000000007E-2</v>
      </c>
      <c r="IX58" s="55">
        <v>-8.3999999999999995E-3</v>
      </c>
      <c r="IY58" s="55">
        <v>-0.1076</v>
      </c>
      <c r="IZ58" s="55">
        <v>-1.78E-2</v>
      </c>
      <c r="JA58" s="55">
        <v>-9.11E-2</v>
      </c>
      <c r="JB58" s="55">
        <v>-0.158</v>
      </c>
      <c r="JC58" s="55">
        <v>-0.247</v>
      </c>
      <c r="JD58" s="55">
        <v>-0.21340000000000001</v>
      </c>
      <c r="JE58" s="55">
        <v>-0.23150000000000001</v>
      </c>
      <c r="JF58" s="55">
        <v>-0.1331</v>
      </c>
      <c r="JG58" s="55">
        <v>-0.14149999999999999</v>
      </c>
      <c r="JH58" s="55">
        <v>-0.20699999999999999</v>
      </c>
      <c r="JI58" s="55">
        <v>-0.18149999999999999</v>
      </c>
      <c r="JJ58" s="55">
        <v>-0.1817</v>
      </c>
      <c r="JK58" s="55">
        <v>-0.11210000000000001</v>
      </c>
      <c r="JL58" s="55">
        <v>-9.5699999999999993E-2</v>
      </c>
      <c r="JM58" s="55">
        <v>-8.5800000000000001E-2</v>
      </c>
      <c r="JN58" s="55">
        <v>-0.16869999999999999</v>
      </c>
      <c r="JO58" s="55">
        <v>-7.8700000000000006E-2</v>
      </c>
      <c r="JP58" s="55">
        <v>-0.13519999999999999</v>
      </c>
      <c r="JQ58" s="55">
        <v>-0.12889999999999999</v>
      </c>
      <c r="JR58" s="55">
        <v>-3.0300000000000001E-2</v>
      </c>
      <c r="JS58" s="55">
        <v>-5.5100000000000003E-2</v>
      </c>
      <c r="JT58" s="55">
        <v>2.41E-2</v>
      </c>
      <c r="JU58" s="55">
        <v>-0.105</v>
      </c>
      <c r="JV58" s="55">
        <v>-5.96E-2</v>
      </c>
      <c r="JW58" s="55">
        <v>-0.154</v>
      </c>
      <c r="JX58" s="55">
        <v>-0.255</v>
      </c>
      <c r="JY58" s="55">
        <v>-0.1105</v>
      </c>
      <c r="JZ58" s="55">
        <v>-2.4400000000000002E-2</v>
      </c>
      <c r="KA58" s="55">
        <v>-7.5800000000000006E-2</v>
      </c>
      <c r="KB58" s="55">
        <v>-4.7699999999999999E-2</v>
      </c>
      <c r="KC58" s="55">
        <v>-0.1774</v>
      </c>
      <c r="KD58" s="55">
        <v>-0.1399</v>
      </c>
      <c r="KE58" s="55">
        <v>-0.17580000000000001</v>
      </c>
      <c r="KF58" s="55">
        <v>-7.2900000000000006E-2</v>
      </c>
      <c r="KG58" s="55">
        <v>2.1499999999999998E-2</v>
      </c>
      <c r="KH58" s="55">
        <v>0.20319999999999999</v>
      </c>
      <c r="KI58" s="55">
        <v>3.7199999999999997E-2</v>
      </c>
      <c r="KJ58" s="55">
        <v>-0.26950000000000002</v>
      </c>
      <c r="KK58" s="55">
        <v>-0.1206</v>
      </c>
      <c r="KL58" s="55">
        <v>-0.1749</v>
      </c>
      <c r="KM58" s="55">
        <v>-7.1000000000000004E-3</v>
      </c>
      <c r="KN58" s="55">
        <v>2E-3</v>
      </c>
      <c r="KO58" s="55">
        <v>9.9000000000000008E-3</v>
      </c>
      <c r="KP58" s="55">
        <v>-3.39E-2</v>
      </c>
      <c r="KQ58" s="55">
        <v>-0.29170000000000001</v>
      </c>
      <c r="KR58" s="55">
        <v>-0.182</v>
      </c>
      <c r="KS58" s="55">
        <v>-0.22770000000000001</v>
      </c>
      <c r="KT58" s="55">
        <v>-0.2833</v>
      </c>
      <c r="KU58" s="55">
        <v>-0.11840000000000001</v>
      </c>
      <c r="KV58" s="55">
        <v>-3.8E-3</v>
      </c>
      <c r="KW58" s="55">
        <v>-0.20380000000000001</v>
      </c>
      <c r="KX58" s="55">
        <v>-0.36870000000000003</v>
      </c>
      <c r="KY58" s="55">
        <v>-0.53600000000000003</v>
      </c>
      <c r="KZ58" s="55">
        <v>-0.40050000000000002</v>
      </c>
      <c r="LA58" s="55">
        <v>-0.25369999999999998</v>
      </c>
      <c r="LB58" s="55">
        <v>-0.35639999999999999</v>
      </c>
      <c r="LC58" s="55">
        <v>-0.34989999999999999</v>
      </c>
      <c r="LD58" s="55">
        <v>-0.29580000000000001</v>
      </c>
      <c r="LE58" s="55">
        <v>-0.28489999999999999</v>
      </c>
      <c r="LF58" s="55">
        <v>-5.3100000000000001E-2</v>
      </c>
      <c r="LG58" s="55">
        <v>-2.64E-2</v>
      </c>
      <c r="LH58" s="55">
        <v>-7.6399999999999996E-2</v>
      </c>
      <c r="LI58" s="55">
        <v>-7.5499999999999998E-2</v>
      </c>
      <c r="LJ58" s="55">
        <v>0.11459999999999999</v>
      </c>
      <c r="LK58" s="55">
        <v>0.1212</v>
      </c>
      <c r="LL58" s="55">
        <v>0.13389999999999999</v>
      </c>
      <c r="LM58" s="55">
        <v>6.9699999999999998E-2</v>
      </c>
      <c r="LN58" s="55">
        <v>4.9000000000000002E-2</v>
      </c>
      <c r="LO58" s="55">
        <v>-5.1000000000000004E-3</v>
      </c>
      <c r="LP58" s="55">
        <v>4.0800000000000003E-2</v>
      </c>
      <c r="LQ58" s="55">
        <v>3.09E-2</v>
      </c>
      <c r="LR58" s="55">
        <v>-0.1186</v>
      </c>
      <c r="LS58" s="55">
        <v>-6.5100000000000005E-2</v>
      </c>
      <c r="LT58" s="55">
        <v>-6.2100000000000002E-2</v>
      </c>
      <c r="LU58" s="55">
        <v>-0.1676</v>
      </c>
      <c r="LV58" s="55">
        <v>-3.61E-2</v>
      </c>
      <c r="LW58" s="55">
        <v>-2.2000000000000001E-3</v>
      </c>
      <c r="LX58" s="55">
        <v>8.43E-2</v>
      </c>
      <c r="LY58" s="55">
        <v>-0.1056</v>
      </c>
      <c r="LZ58" s="55">
        <v>9.4000000000000004E-3</v>
      </c>
      <c r="MA58" s="55">
        <v>-0.17349999999999999</v>
      </c>
      <c r="MB58" s="55">
        <v>-6.1800000000000001E-2</v>
      </c>
      <c r="MC58" s="55">
        <v>-1.8200000000000001E-2</v>
      </c>
      <c r="MD58" s="55">
        <v>3.3599999999999998E-2</v>
      </c>
      <c r="ME58" s="55">
        <v>-1.17E-2</v>
      </c>
      <c r="MF58" s="55">
        <v>-0.20930000000000001</v>
      </c>
      <c r="MG58" s="55">
        <v>-0.41039999999999999</v>
      </c>
      <c r="MH58" s="55">
        <v>-0.32969999999999999</v>
      </c>
      <c r="MI58" s="55">
        <v>-0.27239999999999998</v>
      </c>
      <c r="MJ58" s="55">
        <v>-0.29899999999999999</v>
      </c>
      <c r="MK58" s="55">
        <v>-0.18360000000000001</v>
      </c>
      <c r="ML58" s="55">
        <v>-0.17760000000000001</v>
      </c>
      <c r="MM58" s="55">
        <v>-8.6199999999999999E-2</v>
      </c>
      <c r="MN58" s="55">
        <v>-0.38240000000000002</v>
      </c>
      <c r="MO58" s="55">
        <v>-0.33750000000000002</v>
      </c>
      <c r="MP58" s="55">
        <v>-0.48630000000000001</v>
      </c>
      <c r="MQ58" s="55">
        <v>-0.36840000000000001</v>
      </c>
      <c r="MR58" s="55">
        <v>-0.20080000000000001</v>
      </c>
      <c r="MS58" s="55">
        <v>-9.2799999999999994E-2</v>
      </c>
      <c r="MT58" s="55">
        <v>-0.29899999999999999</v>
      </c>
      <c r="MU58" s="55">
        <v>-0.50639999999999996</v>
      </c>
      <c r="MV58" s="55">
        <v>-0.52280000000000004</v>
      </c>
      <c r="MW58" s="55">
        <v>-0.46050000000000002</v>
      </c>
      <c r="MX58" s="55">
        <v>-0.219</v>
      </c>
      <c r="MY58" s="55">
        <v>-0.35620000000000002</v>
      </c>
      <c r="MZ58" s="55">
        <v>1.6000000000000001E-3</v>
      </c>
      <c r="NA58" s="55">
        <v>0.31990000000000002</v>
      </c>
      <c r="NB58" s="55">
        <v>-0.1159</v>
      </c>
      <c r="NC58" s="55">
        <v>-0.23119999999999999</v>
      </c>
      <c r="ND58" s="55">
        <v>-0.2727</v>
      </c>
      <c r="NE58" s="55">
        <v>-0.1303</v>
      </c>
      <c r="NF58" s="54">
        <v>-0.06</v>
      </c>
      <c r="NG58" s="55">
        <v>-4.2900000000000001E-2</v>
      </c>
      <c r="NH58" s="55">
        <v>-0.20430000000000001</v>
      </c>
      <c r="NI58" s="55">
        <v>-0.3024</v>
      </c>
      <c r="NJ58" s="55">
        <v>-0.36870000000000003</v>
      </c>
      <c r="NK58" s="55">
        <v>-0.27739999999999998</v>
      </c>
      <c r="NL58" s="55">
        <v>-0.21890000000000001</v>
      </c>
      <c r="NM58" s="55">
        <v>-7.6E-3</v>
      </c>
      <c r="NN58" s="55">
        <v>6.2300000000000001E-2</v>
      </c>
      <c r="NO58" s="55">
        <v>-0.1492</v>
      </c>
      <c r="NP58" s="55">
        <v>-0.2339</v>
      </c>
      <c r="NQ58" s="55">
        <v>-0.24529999999999999</v>
      </c>
      <c r="NR58" s="55">
        <v>-0.27100000000000002</v>
      </c>
      <c r="NS58" s="55">
        <v>-6.9900000000000004E-2</v>
      </c>
      <c r="NT58" s="55">
        <v>0.10249999999999999</v>
      </c>
      <c r="NU58" s="55">
        <v>4.7300000000000002E-2</v>
      </c>
      <c r="NV58" s="55">
        <v>3.3700000000000001E-2</v>
      </c>
      <c r="NW58" s="55">
        <v>-0.13769999999999999</v>
      </c>
      <c r="NX58" s="55">
        <v>-0.1968</v>
      </c>
      <c r="NY58" s="55">
        <v>-0.13059999999999999</v>
      </c>
      <c r="NZ58" s="55">
        <v>-2.5000000000000001E-2</v>
      </c>
      <c r="OA58" s="55">
        <v>8.9800000000000005E-2</v>
      </c>
      <c r="OB58" s="55">
        <v>0.19059999999999999</v>
      </c>
      <c r="OC58" s="55">
        <v>0.1328</v>
      </c>
      <c r="OD58" s="55">
        <v>0.1113</v>
      </c>
      <c r="OE58" s="55">
        <v>9.3600000000000003E-2</v>
      </c>
      <c r="OF58" s="55">
        <v>0.1774</v>
      </c>
      <c r="OG58" s="55">
        <v>0.22919999999999999</v>
      </c>
      <c r="OH58" s="55">
        <v>0.23530000000000001</v>
      </c>
      <c r="OI58" s="55">
        <v>0.252</v>
      </c>
      <c r="OJ58" s="55">
        <v>0.28249999999999997</v>
      </c>
      <c r="OK58" s="55">
        <v>0.1492</v>
      </c>
      <c r="OL58" s="55">
        <v>7.17E-2</v>
      </c>
      <c r="OM58" s="55">
        <v>5.5300000000000002E-2</v>
      </c>
      <c r="ON58" s="55">
        <v>0.25700000000000001</v>
      </c>
      <c r="OO58" s="55">
        <v>0.33860000000000001</v>
      </c>
      <c r="OP58" s="55">
        <v>0.34420000000000001</v>
      </c>
      <c r="OQ58" s="55">
        <v>0.57779999999999998</v>
      </c>
      <c r="OR58" s="55">
        <v>0.96560000000000001</v>
      </c>
      <c r="OS58" s="55">
        <v>0.97030000000000005</v>
      </c>
      <c r="OT58" s="55">
        <v>0.93440000000000001</v>
      </c>
      <c r="OU58" s="55">
        <v>1.0588</v>
      </c>
      <c r="OV58" s="55">
        <v>0.87919999999999998</v>
      </c>
      <c r="OW58" s="55">
        <v>0.83069999999999999</v>
      </c>
      <c r="OX58" s="55">
        <v>0.88429999999999997</v>
      </c>
      <c r="OY58" s="55">
        <v>0.78310000000000002</v>
      </c>
      <c r="OZ58" s="55">
        <v>0.87260000000000004</v>
      </c>
      <c r="PA58" s="55">
        <v>0.74250000000000005</v>
      </c>
      <c r="PB58" s="55">
        <v>0.52780000000000005</v>
      </c>
      <c r="PC58" s="55">
        <v>0.52900000000000003</v>
      </c>
      <c r="PD58" s="55">
        <v>0.41010000000000002</v>
      </c>
      <c r="PE58" s="55">
        <v>0.29530000000000001</v>
      </c>
      <c r="PF58" s="55">
        <v>-2.8000000000000001E-2</v>
      </c>
      <c r="PG58" s="55">
        <v>-0.26500000000000001</v>
      </c>
      <c r="PH58" s="55">
        <v>-0.2203</v>
      </c>
      <c r="PI58" s="55">
        <v>-0.18010000000000001</v>
      </c>
      <c r="PJ58" s="55">
        <v>-0.1177</v>
      </c>
      <c r="PK58" s="55">
        <v>-0.41199999999999998</v>
      </c>
      <c r="PL58" s="55">
        <v>0.1188</v>
      </c>
      <c r="PM58" s="55">
        <v>-4.0000000000000001E-3</v>
      </c>
      <c r="PN58" s="55">
        <v>-1.03E-2</v>
      </c>
      <c r="PO58" s="55">
        <v>9.5299999999999996E-2</v>
      </c>
      <c r="PP58" s="55">
        <v>0.22270000000000001</v>
      </c>
      <c r="PQ58" s="55">
        <v>0.28220000000000001</v>
      </c>
      <c r="PR58" s="55">
        <v>0.43419999999999997</v>
      </c>
      <c r="PS58" s="55">
        <v>0.34720000000000001</v>
      </c>
      <c r="PT58" s="55">
        <v>0.43330000000000002</v>
      </c>
      <c r="PU58" s="55">
        <v>0.38219999999999998</v>
      </c>
      <c r="PV58" s="55">
        <v>0.1351</v>
      </c>
      <c r="PW58" s="55">
        <v>0.62150000000000005</v>
      </c>
      <c r="PX58" s="55">
        <v>0.47670000000000001</v>
      </c>
      <c r="PY58" s="55">
        <v>0.49159999999999998</v>
      </c>
      <c r="PZ58" s="55">
        <v>0.74070000000000003</v>
      </c>
      <c r="QA58" s="55">
        <v>0.98309999999999997</v>
      </c>
      <c r="QB58" s="55">
        <v>0.7974</v>
      </c>
      <c r="QC58" s="55">
        <v>0.91610000000000003</v>
      </c>
      <c r="QD58" s="55">
        <v>0.56899999999999995</v>
      </c>
      <c r="QE58" s="55">
        <v>0.10589999999999999</v>
      </c>
      <c r="QF58" s="55">
        <v>0.90959999999999996</v>
      </c>
      <c r="QG58" s="55">
        <v>0.64739999999999998</v>
      </c>
      <c r="QH58" s="55">
        <v>1.5212000000000001</v>
      </c>
      <c r="QI58" s="55">
        <v>0.60029999999999994</v>
      </c>
      <c r="QJ58" s="55">
        <v>0.2102</v>
      </c>
      <c r="QK58" s="55">
        <v>0.60519999999999996</v>
      </c>
      <c r="QL58" s="55">
        <v>0.83540000000000003</v>
      </c>
      <c r="QM58" s="55">
        <v>0.69789999999999996</v>
      </c>
      <c r="QN58" s="55">
        <v>0.83169999999999999</v>
      </c>
      <c r="QO58" s="55">
        <v>0.55279999999999996</v>
      </c>
      <c r="QP58" s="55">
        <v>0.79700000000000004</v>
      </c>
      <c r="QQ58" s="55">
        <v>0.70230000000000004</v>
      </c>
      <c r="QR58" s="55">
        <v>0.46150000000000002</v>
      </c>
      <c r="QS58" s="55">
        <v>0.56440000000000001</v>
      </c>
      <c r="QT58" s="55">
        <v>0.30690000000000001</v>
      </c>
      <c r="QU58" s="55">
        <v>0.31969999999999998</v>
      </c>
      <c r="QV58" s="55">
        <v>0.37569999999999998</v>
      </c>
      <c r="QW58" s="55">
        <v>0.44440000000000002</v>
      </c>
      <c r="QX58" s="55">
        <v>0.58440000000000003</v>
      </c>
      <c r="QY58" s="55">
        <v>0.69679999999999997</v>
      </c>
      <c r="QZ58" s="55">
        <v>0.84189999999999998</v>
      </c>
      <c r="RA58" s="55">
        <v>0.60729999999999995</v>
      </c>
      <c r="RB58" s="55">
        <v>0.90780000000000005</v>
      </c>
      <c r="RC58" s="55">
        <v>1.1228</v>
      </c>
      <c r="RD58" s="55">
        <v>0.76980000000000004</v>
      </c>
      <c r="RE58" s="55">
        <v>0.60940000000000005</v>
      </c>
      <c r="RF58" s="55">
        <v>0.57650000000000001</v>
      </c>
      <c r="RG58" s="55">
        <v>0.6925</v>
      </c>
      <c r="RH58" s="55">
        <v>0.50329999999999997</v>
      </c>
      <c r="RI58" s="55">
        <v>0.62970000000000004</v>
      </c>
      <c r="RJ58" s="55">
        <v>0.62880000000000003</v>
      </c>
      <c r="RK58" s="55">
        <v>0.45029999999999998</v>
      </c>
      <c r="RL58" s="55">
        <v>0.33889999999999998</v>
      </c>
      <c r="RM58" s="55">
        <v>0.38979999999999998</v>
      </c>
      <c r="RN58" s="55">
        <v>0.40600000000000003</v>
      </c>
      <c r="RO58" s="55">
        <v>0.50560000000000005</v>
      </c>
      <c r="RP58" s="55">
        <v>0.1943</v>
      </c>
      <c r="RQ58" s="55">
        <v>0.69259999999999999</v>
      </c>
      <c r="RR58" s="55">
        <v>0.43059999999999998</v>
      </c>
      <c r="RS58" s="55">
        <v>0.45319999999999999</v>
      </c>
      <c r="RT58" s="55">
        <v>0.47389999999999999</v>
      </c>
      <c r="RU58" s="55">
        <v>0.57589999999999997</v>
      </c>
      <c r="RV58" s="55">
        <v>0.74470000000000003</v>
      </c>
      <c r="RW58" s="55">
        <v>0.92510000000000003</v>
      </c>
      <c r="RX58" s="55">
        <v>0.42980000000000002</v>
      </c>
      <c r="RY58" s="55">
        <v>0.61160000000000003</v>
      </c>
      <c r="RZ58" s="55">
        <v>0.47439999999999999</v>
      </c>
      <c r="SA58" s="55">
        <v>0.5736</v>
      </c>
      <c r="SB58" s="55">
        <v>0.4929</v>
      </c>
      <c r="SC58" s="55">
        <v>0.64480000000000004</v>
      </c>
      <c r="SD58" s="55">
        <v>0.59889999999999999</v>
      </c>
      <c r="SE58" s="55">
        <v>0.66690000000000005</v>
      </c>
      <c r="SF58" s="55">
        <v>-0.34239999999999998</v>
      </c>
      <c r="SG58" s="55">
        <v>0.27450000000000002</v>
      </c>
      <c r="SH58" s="55">
        <v>0.19070000000000001</v>
      </c>
      <c r="SI58" s="55">
        <v>0.49399999999999999</v>
      </c>
      <c r="SJ58" s="55">
        <v>0.3639</v>
      </c>
      <c r="SK58" s="55">
        <v>0.72470000000000001</v>
      </c>
      <c r="SL58" s="55">
        <v>0.80579999999999996</v>
      </c>
      <c r="SM58" s="55">
        <v>0.51080000000000003</v>
      </c>
      <c r="SN58" s="55">
        <v>0.70320000000000005</v>
      </c>
      <c r="SO58" s="55">
        <v>0.36649999999999999</v>
      </c>
      <c r="SP58" s="55">
        <v>0.3528</v>
      </c>
      <c r="SQ58" s="55">
        <v>0.41880000000000001</v>
      </c>
      <c r="SR58" s="55">
        <v>0.63100000000000001</v>
      </c>
      <c r="SS58" s="55">
        <v>0.4556</v>
      </c>
      <c r="ST58" s="55">
        <v>0.29089999999999999</v>
      </c>
      <c r="SU58" s="55">
        <v>0.4078</v>
      </c>
      <c r="SV58" s="55">
        <v>0.32329999999999998</v>
      </c>
      <c r="SW58" s="55">
        <v>0.49390000000000001</v>
      </c>
      <c r="SX58" s="55">
        <v>0.4425</v>
      </c>
      <c r="SY58" s="55">
        <v>0.51129999999999998</v>
      </c>
      <c r="SZ58" s="55">
        <v>0.46589999999999998</v>
      </c>
      <c r="TA58" s="55">
        <v>0.57840000000000003</v>
      </c>
      <c r="TB58" s="55">
        <v>0.46329999999999999</v>
      </c>
      <c r="TC58" s="55">
        <v>0.31769999999999998</v>
      </c>
      <c r="TD58" s="55">
        <v>0.53259999999999996</v>
      </c>
      <c r="TE58" s="55">
        <v>0.32640000000000002</v>
      </c>
      <c r="TF58" s="55">
        <v>0.58850000000000002</v>
      </c>
      <c r="TG58" s="55">
        <v>0.3619</v>
      </c>
      <c r="TH58" s="55">
        <v>0.35970000000000002</v>
      </c>
      <c r="TI58" s="55">
        <v>0.29360000000000003</v>
      </c>
      <c r="TJ58" s="55">
        <v>0.41260000000000002</v>
      </c>
      <c r="TK58" s="55">
        <v>0.30549999999999999</v>
      </c>
      <c r="TL58" s="55">
        <v>0.57350000000000001</v>
      </c>
      <c r="TM58" s="55">
        <v>0.50009999999999999</v>
      </c>
      <c r="TN58" s="55">
        <v>0.49519999999999997</v>
      </c>
      <c r="TO58" s="55">
        <v>0.4526</v>
      </c>
      <c r="TP58" s="55">
        <v>0.38090000000000002</v>
      </c>
      <c r="TQ58" s="55">
        <v>0.63329999999999997</v>
      </c>
      <c r="TR58" s="55">
        <v>0.34260000000000002</v>
      </c>
      <c r="TS58" s="55">
        <v>0.40989999999999999</v>
      </c>
      <c r="TT58" s="55">
        <v>0.4869</v>
      </c>
      <c r="TU58" s="55">
        <v>0.50570000000000004</v>
      </c>
      <c r="TV58" s="55">
        <v>0.60389999999999999</v>
      </c>
      <c r="TW58" s="55">
        <v>0.38929999999999998</v>
      </c>
      <c r="TX58" s="55">
        <v>0.3458</v>
      </c>
      <c r="TY58" s="55">
        <v>0.47489999999999999</v>
      </c>
      <c r="TZ58" s="55">
        <v>0.39610000000000001</v>
      </c>
      <c r="UA58" s="55">
        <v>0.56410000000000005</v>
      </c>
      <c r="UB58" s="55">
        <v>0.87860000000000005</v>
      </c>
      <c r="UC58" s="55">
        <v>0.71309999999999996</v>
      </c>
      <c r="UD58" s="55">
        <v>-0.17929999999999999</v>
      </c>
      <c r="UE58" s="55">
        <v>0.1406</v>
      </c>
      <c r="UF58" s="55">
        <v>0.55089999999999995</v>
      </c>
      <c r="UG58" s="55">
        <v>0.35239999999999999</v>
      </c>
      <c r="UH58" s="55">
        <v>0.63370000000000004</v>
      </c>
      <c r="UI58" s="55">
        <v>0.73770000000000002</v>
      </c>
      <c r="UJ58" s="55">
        <v>0.80069999999999997</v>
      </c>
      <c r="UK58" s="55">
        <v>0.63619999999999999</v>
      </c>
      <c r="UL58" s="55">
        <v>0.37040000000000001</v>
      </c>
      <c r="UM58" s="55">
        <v>0.30120000000000002</v>
      </c>
      <c r="UN58" s="55">
        <v>0.42420000000000002</v>
      </c>
      <c r="UO58" s="55">
        <v>0.45190000000000002</v>
      </c>
      <c r="UP58" s="55">
        <v>0.43519999999999998</v>
      </c>
      <c r="UQ58" s="55">
        <v>0.34699999999999998</v>
      </c>
      <c r="UR58" s="55">
        <v>0.47270000000000001</v>
      </c>
      <c r="US58" s="55">
        <v>0.44850000000000001</v>
      </c>
      <c r="UT58" s="55">
        <v>0.50739999999999996</v>
      </c>
      <c r="UU58" s="55">
        <v>0.90259999999999996</v>
      </c>
      <c r="UV58" s="55">
        <v>1.0438000000000001</v>
      </c>
      <c r="UW58" s="55">
        <v>1.0044</v>
      </c>
      <c r="UX58" s="55">
        <v>0.48270000000000002</v>
      </c>
      <c r="UY58" s="55">
        <v>0.58830000000000005</v>
      </c>
      <c r="UZ58" s="55">
        <v>0.35399999999999998</v>
      </c>
      <c r="VA58" s="55">
        <v>0.40939999999999999</v>
      </c>
      <c r="VB58" s="55">
        <v>0.20610000000000001</v>
      </c>
      <c r="VC58" s="55">
        <v>-0.13669999999999999</v>
      </c>
      <c r="VD58" s="55">
        <v>5.0700000000000002E-2</v>
      </c>
      <c r="VE58" s="55">
        <v>0.4859</v>
      </c>
      <c r="VF58" s="55">
        <v>1.2396</v>
      </c>
      <c r="VG58" s="55">
        <v>0.78310000000000002</v>
      </c>
      <c r="VH58" s="55">
        <v>0.79700000000000004</v>
      </c>
      <c r="VI58" s="55">
        <v>0.70150000000000001</v>
      </c>
      <c r="VJ58" s="55">
        <v>0.48280000000000001</v>
      </c>
      <c r="VK58" s="55">
        <v>0.71719999999999995</v>
      </c>
      <c r="VL58" s="55">
        <v>0.22259999999999999</v>
      </c>
      <c r="VM58" s="55">
        <v>0.29310000000000003</v>
      </c>
      <c r="VN58" s="55">
        <v>0.39069999999999999</v>
      </c>
      <c r="VO58" s="55">
        <v>0.48709999999999998</v>
      </c>
      <c r="VP58" s="55">
        <v>0.503</v>
      </c>
      <c r="VQ58" s="55">
        <v>0.76400000000000001</v>
      </c>
      <c r="VR58" s="55">
        <v>0.54310000000000003</v>
      </c>
      <c r="VS58" s="55">
        <v>0.27360000000000001</v>
      </c>
      <c r="VT58" s="55">
        <v>0.3417</v>
      </c>
      <c r="VU58" s="55">
        <v>0.47270000000000001</v>
      </c>
      <c r="VV58" s="55">
        <v>0.32550000000000001</v>
      </c>
      <c r="VW58" s="55">
        <v>0.39460000000000001</v>
      </c>
      <c r="VX58" s="55">
        <v>0.57110000000000005</v>
      </c>
      <c r="VY58" s="55">
        <v>0.21990000000000001</v>
      </c>
      <c r="VZ58" s="55">
        <v>0.33689999999999998</v>
      </c>
      <c r="WA58" s="55">
        <v>0.26050000000000001</v>
      </c>
      <c r="WB58" s="55">
        <v>0.28070000000000001</v>
      </c>
      <c r="WC58" s="55">
        <v>0.47010000000000002</v>
      </c>
      <c r="WD58" s="55">
        <v>0.40820000000000001</v>
      </c>
      <c r="WE58" s="55">
        <v>0.60519999999999996</v>
      </c>
      <c r="WF58" s="55">
        <v>0.30359999999999998</v>
      </c>
      <c r="WG58" s="55">
        <v>0.32040000000000002</v>
      </c>
      <c r="WH58" s="55">
        <v>0.51419999999999999</v>
      </c>
      <c r="WI58" s="55">
        <v>0.54069999999999996</v>
      </c>
      <c r="WJ58" s="55">
        <v>0.495</v>
      </c>
      <c r="WK58" s="55">
        <v>0.57499999999999996</v>
      </c>
      <c r="WL58" s="55">
        <v>0.63390000000000002</v>
      </c>
      <c r="WM58" s="55">
        <v>0.30209999999999998</v>
      </c>
      <c r="WN58" s="55">
        <v>5.8900000000000001E-2</v>
      </c>
      <c r="WO58" s="55">
        <v>0.59819999999999995</v>
      </c>
      <c r="WP58" s="55">
        <v>0.31330000000000002</v>
      </c>
      <c r="WQ58" s="55">
        <v>0.60670000000000002</v>
      </c>
      <c r="WR58" s="55">
        <v>0.6018</v>
      </c>
      <c r="WS58" s="55">
        <v>0.45140000000000002</v>
      </c>
      <c r="WT58" s="55">
        <v>0.27410000000000001</v>
      </c>
      <c r="WU58" s="55">
        <v>0.22869999999999999</v>
      </c>
      <c r="WV58" s="55">
        <v>0.33289999999999997</v>
      </c>
      <c r="WW58" s="55">
        <v>0.6119</v>
      </c>
      <c r="WX58" s="55">
        <v>0.57720000000000005</v>
      </c>
      <c r="WY58" s="55">
        <v>0.4919</v>
      </c>
      <c r="WZ58" s="55">
        <v>0.4103</v>
      </c>
      <c r="XA58" s="54">
        <v>0.45</v>
      </c>
      <c r="XB58" s="55">
        <v>0.44379999999999997</v>
      </c>
      <c r="XC58" s="55">
        <v>0.30299999999999999</v>
      </c>
      <c r="XD58" s="55">
        <v>0.2382</v>
      </c>
      <c r="XE58" s="55">
        <v>0.1739</v>
      </c>
      <c r="XF58" s="55">
        <v>0.16300000000000001</v>
      </c>
      <c r="XG58" s="55">
        <v>0.11020000000000001</v>
      </c>
      <c r="XH58" s="55">
        <v>0.28039999999999998</v>
      </c>
      <c r="XI58" s="55">
        <v>0.35420000000000001</v>
      </c>
      <c r="XJ58" s="55">
        <v>0.18909999999999999</v>
      </c>
      <c r="XK58" s="55">
        <v>0.24149999999999999</v>
      </c>
      <c r="XL58" s="55">
        <v>0.33829999999999999</v>
      </c>
      <c r="XM58" s="55">
        <v>0.27489999999999998</v>
      </c>
      <c r="XN58" s="55">
        <v>0.12889999999999999</v>
      </c>
      <c r="XO58" s="55">
        <v>0.35139999999999999</v>
      </c>
      <c r="XP58" s="55">
        <v>0.28439999999999999</v>
      </c>
      <c r="XQ58" s="55">
        <v>0.43569999999999998</v>
      </c>
      <c r="XR58" s="55">
        <v>0.33610000000000001</v>
      </c>
      <c r="XS58" s="55">
        <v>0.37269999999999998</v>
      </c>
      <c r="XT58" s="55">
        <v>0.53410000000000002</v>
      </c>
      <c r="XU58" s="55">
        <v>0.3488</v>
      </c>
      <c r="XV58" s="55">
        <v>0.46629999999999999</v>
      </c>
      <c r="XW58" s="55">
        <v>0.42370000000000002</v>
      </c>
      <c r="XX58" s="55">
        <v>0.39560000000000001</v>
      </c>
      <c r="XY58" s="55">
        <v>0.39150000000000001</v>
      </c>
      <c r="XZ58" s="55">
        <v>0.41649999999999998</v>
      </c>
      <c r="YA58" s="55">
        <v>0.41499999999999998</v>
      </c>
      <c r="YB58" s="55">
        <v>0.34089999999999998</v>
      </c>
      <c r="YC58" s="55">
        <v>0.37190000000000001</v>
      </c>
      <c r="YD58" s="55">
        <v>0.46439999999999998</v>
      </c>
      <c r="YE58" s="55">
        <v>0.47599999999999998</v>
      </c>
      <c r="YF58" s="55">
        <v>0.65180000000000005</v>
      </c>
      <c r="YG58" s="55">
        <v>0.55089999999999995</v>
      </c>
      <c r="YH58" s="55">
        <v>0.69510000000000005</v>
      </c>
      <c r="YI58" s="55">
        <v>0.45679999999999998</v>
      </c>
      <c r="YJ58" s="55">
        <v>0.18720000000000001</v>
      </c>
      <c r="YK58" s="55">
        <v>0.34470000000000001</v>
      </c>
    </row>
    <row r="59" spans="1:661" x14ac:dyDescent="0.35">
      <c r="A59" s="66" t="s">
        <v>26</v>
      </c>
      <c r="B59" s="66" t="s">
        <v>116</v>
      </c>
      <c r="C59" s="66"/>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B59" s="66"/>
      <c r="JC59" s="66"/>
      <c r="JD59" s="66"/>
      <c r="JE59" s="66"/>
      <c r="JF59" s="66"/>
      <c r="JG59" s="66"/>
      <c r="JH59" s="55">
        <v>-0.98260000000000003</v>
      </c>
      <c r="JI59" s="55">
        <v>-0.96299999999999997</v>
      </c>
      <c r="JJ59" s="55">
        <v>-0.98309999999999997</v>
      </c>
      <c r="JK59" s="55">
        <v>-0.98699999999999999</v>
      </c>
      <c r="JL59" s="55">
        <v>-0.9526</v>
      </c>
      <c r="JM59" s="55">
        <v>-0.95799999999999996</v>
      </c>
      <c r="JN59" s="55">
        <v>-0.9859</v>
      </c>
      <c r="JO59" s="55">
        <v>-0.98670000000000002</v>
      </c>
      <c r="JP59" s="55">
        <v>-0.99390000000000001</v>
      </c>
      <c r="JQ59" s="55">
        <v>-0.99309999999999998</v>
      </c>
      <c r="JR59" s="55">
        <v>-0.98140000000000005</v>
      </c>
      <c r="JS59" s="55">
        <v>-0.96750000000000003</v>
      </c>
      <c r="JT59" s="55">
        <v>-0.95830000000000004</v>
      </c>
      <c r="JU59" s="55">
        <v>-0.99609999999999999</v>
      </c>
      <c r="JV59" s="55">
        <v>-0.9819</v>
      </c>
      <c r="JW59" s="55">
        <v>-0.99390000000000001</v>
      </c>
      <c r="JX59" s="54">
        <v>-1</v>
      </c>
      <c r="JY59" s="55">
        <v>-0.97660000000000002</v>
      </c>
      <c r="JZ59" s="55">
        <v>-0.9698</v>
      </c>
      <c r="KA59" s="55">
        <v>-0.94479999999999997</v>
      </c>
      <c r="KB59" s="55">
        <v>-0.98099999999999998</v>
      </c>
      <c r="KC59" s="55">
        <v>-0.99680000000000002</v>
      </c>
      <c r="KD59" s="55">
        <v>-0.97770000000000001</v>
      </c>
      <c r="KE59" s="55">
        <v>-0.97640000000000005</v>
      </c>
      <c r="KF59" s="55">
        <v>-0.98340000000000005</v>
      </c>
      <c r="KG59" s="55">
        <v>-0.91820000000000002</v>
      </c>
      <c r="KH59" s="55">
        <v>-0.94779999999999998</v>
      </c>
      <c r="KI59" s="55">
        <v>-0.97489999999999999</v>
      </c>
      <c r="KJ59" s="55">
        <v>-0.99209999999999998</v>
      </c>
      <c r="KK59" s="55">
        <v>-0.99450000000000005</v>
      </c>
      <c r="KL59" s="55">
        <v>-0.99180000000000001</v>
      </c>
      <c r="KM59" s="55">
        <v>-0.97899999999999998</v>
      </c>
      <c r="KN59" s="55">
        <v>-0.92759999999999998</v>
      </c>
      <c r="KO59" s="55">
        <v>-0.96120000000000005</v>
      </c>
      <c r="KP59" s="55">
        <v>-0.9627</v>
      </c>
      <c r="KQ59" s="55">
        <v>-0.99919999999999998</v>
      </c>
      <c r="KR59" s="55">
        <v>-0.98460000000000003</v>
      </c>
      <c r="KS59" s="55">
        <v>-0.99470000000000003</v>
      </c>
      <c r="KT59" s="55">
        <v>-0.98240000000000005</v>
      </c>
      <c r="KU59" s="55">
        <v>-0.94950000000000001</v>
      </c>
      <c r="KV59" s="55">
        <v>-0.96689999999999998</v>
      </c>
      <c r="KW59" s="55">
        <v>-0.99680000000000002</v>
      </c>
      <c r="KX59" s="55">
        <v>-0.99229999999999996</v>
      </c>
      <c r="KY59" s="55">
        <v>-0.96199999999999997</v>
      </c>
      <c r="KZ59" s="55">
        <v>-0.99360000000000004</v>
      </c>
      <c r="LA59" s="55">
        <v>-0.98299999999999998</v>
      </c>
      <c r="LB59" s="55">
        <v>-0.87709999999999999</v>
      </c>
      <c r="LC59" s="55">
        <v>-0.87250000000000005</v>
      </c>
      <c r="LD59" s="55">
        <v>-0.98170000000000002</v>
      </c>
      <c r="LE59" s="55">
        <v>-0.99560000000000004</v>
      </c>
      <c r="LF59" s="55">
        <v>-0.99890000000000001</v>
      </c>
      <c r="LG59" s="55">
        <v>-0.97240000000000004</v>
      </c>
      <c r="LH59" s="55">
        <v>-0.85589999999999999</v>
      </c>
      <c r="LI59" s="55">
        <v>-0.99590000000000001</v>
      </c>
      <c r="LJ59" s="55">
        <v>-0.99680000000000002</v>
      </c>
      <c r="LK59" s="55">
        <v>-0.99929999999999997</v>
      </c>
      <c r="LL59" s="55">
        <v>-0.99239999999999995</v>
      </c>
      <c r="LM59" s="55">
        <v>-0.99260000000000004</v>
      </c>
      <c r="LN59" s="55">
        <v>-0.99680000000000002</v>
      </c>
      <c r="LO59" s="55">
        <v>-0.99419999999999997</v>
      </c>
      <c r="LP59" s="55">
        <v>-0.99250000000000005</v>
      </c>
      <c r="LQ59" s="55">
        <v>-0.99390000000000001</v>
      </c>
      <c r="LR59" s="55">
        <v>-0.98580000000000001</v>
      </c>
      <c r="LS59" s="55">
        <v>-0.9919</v>
      </c>
      <c r="LT59" s="55">
        <v>-0.98980000000000001</v>
      </c>
      <c r="LU59" s="55">
        <v>-0.99909999999999999</v>
      </c>
      <c r="LV59" s="55">
        <v>-0.99150000000000005</v>
      </c>
      <c r="LW59" s="55">
        <v>-0.99619999999999997</v>
      </c>
      <c r="LX59" s="55">
        <v>-0.99809999999999999</v>
      </c>
      <c r="LY59" s="55">
        <v>-0.98750000000000004</v>
      </c>
      <c r="LZ59" s="55">
        <v>-0.99139999999999995</v>
      </c>
      <c r="MA59" s="55">
        <v>-0.99260000000000004</v>
      </c>
      <c r="MB59" s="55">
        <v>-0.98640000000000005</v>
      </c>
      <c r="MC59" s="55">
        <v>-0.98760000000000003</v>
      </c>
      <c r="MD59" s="55">
        <v>-0.99560000000000004</v>
      </c>
      <c r="ME59" s="55">
        <v>-0.99629999999999996</v>
      </c>
      <c r="MF59" s="55">
        <v>-0.98799999999999999</v>
      </c>
      <c r="MG59" s="55">
        <v>-0.99870000000000003</v>
      </c>
      <c r="MH59" s="55">
        <v>-0.98160000000000003</v>
      </c>
      <c r="MI59" s="55">
        <v>-0.99929999999999997</v>
      </c>
      <c r="MJ59" s="55">
        <v>-0.99399999999999999</v>
      </c>
      <c r="MK59" s="55">
        <v>-0.99629999999999996</v>
      </c>
      <c r="ML59" s="54">
        <v>-1</v>
      </c>
      <c r="MM59" s="55">
        <v>-0.9889</v>
      </c>
      <c r="MN59" s="54">
        <v>-1</v>
      </c>
      <c r="MO59" s="55">
        <v>-0.99490000000000001</v>
      </c>
      <c r="MP59" s="54">
        <v>-1</v>
      </c>
      <c r="MQ59" s="55">
        <v>-0.99380000000000002</v>
      </c>
      <c r="MR59" s="55">
        <v>-0.97540000000000004</v>
      </c>
      <c r="MS59" s="55">
        <v>-0.99790000000000001</v>
      </c>
      <c r="MT59" s="54">
        <v>-1</v>
      </c>
      <c r="MU59" s="54">
        <v>-1</v>
      </c>
      <c r="MV59" s="55">
        <v>-0.98240000000000005</v>
      </c>
      <c r="MW59" s="54">
        <v>-1</v>
      </c>
      <c r="MX59" s="55">
        <v>-0.996</v>
      </c>
      <c r="MY59" s="55">
        <v>-0.99150000000000005</v>
      </c>
      <c r="MZ59" s="55">
        <v>-0.99719999999999998</v>
      </c>
      <c r="NA59" s="54">
        <v>-1</v>
      </c>
      <c r="NB59" s="54">
        <v>-1</v>
      </c>
      <c r="NC59" s="55">
        <v>-0.99490000000000001</v>
      </c>
      <c r="ND59" s="54">
        <v>-1</v>
      </c>
      <c r="NE59" s="55">
        <v>-0.99519999999999997</v>
      </c>
      <c r="NF59" s="55">
        <v>-0.98809999999999998</v>
      </c>
      <c r="NG59" s="55">
        <v>-0.99750000000000005</v>
      </c>
      <c r="NH59" s="55">
        <v>-0.99770000000000003</v>
      </c>
      <c r="NI59" s="54">
        <v>-1</v>
      </c>
      <c r="NJ59" s="55">
        <v>-0.99460000000000004</v>
      </c>
      <c r="NK59" s="55">
        <v>-0.99680000000000002</v>
      </c>
      <c r="NL59" s="55">
        <v>-0.99399999999999999</v>
      </c>
      <c r="NM59" s="55">
        <v>-0.99690000000000001</v>
      </c>
      <c r="NN59" s="54">
        <v>-1</v>
      </c>
      <c r="NO59" s="55">
        <v>-0.99890000000000001</v>
      </c>
      <c r="NP59" s="54">
        <v>-1</v>
      </c>
      <c r="NQ59" s="55">
        <v>-0.99109999999999998</v>
      </c>
      <c r="NR59" s="54">
        <v>-1</v>
      </c>
      <c r="NS59" s="55">
        <v>-0.99139999999999995</v>
      </c>
      <c r="NT59" s="55">
        <v>-0.99350000000000005</v>
      </c>
      <c r="NU59" s="55">
        <v>-0.996</v>
      </c>
      <c r="NV59" s="55">
        <v>-0.99009999999999998</v>
      </c>
      <c r="NW59" s="55">
        <v>-0.97189999999999999</v>
      </c>
      <c r="NX59" s="55">
        <v>-0.97319999999999995</v>
      </c>
      <c r="NY59" s="55">
        <v>-0.97829999999999995</v>
      </c>
      <c r="NZ59" s="55">
        <v>-0.96609999999999996</v>
      </c>
      <c r="OA59" s="55">
        <v>-0.98529999999999995</v>
      </c>
      <c r="OB59" s="55">
        <v>-0.97940000000000005</v>
      </c>
      <c r="OC59" s="55">
        <v>-0.98619999999999997</v>
      </c>
      <c r="OD59" s="55">
        <v>-0.96819999999999995</v>
      </c>
      <c r="OE59" s="55">
        <v>-0.97540000000000004</v>
      </c>
      <c r="OF59" s="54">
        <v>-0.99</v>
      </c>
      <c r="OG59" s="55">
        <v>-0.99480000000000002</v>
      </c>
      <c r="OH59" s="55">
        <v>-0.99629999999999996</v>
      </c>
      <c r="OI59" s="55">
        <v>-0.9899</v>
      </c>
      <c r="OJ59" s="55">
        <v>-0.99170000000000003</v>
      </c>
      <c r="OK59" s="55">
        <v>-0.94940000000000002</v>
      </c>
      <c r="OL59" s="55">
        <v>-0.97940000000000005</v>
      </c>
      <c r="OM59" s="55">
        <v>-0.93049999999999999</v>
      </c>
      <c r="ON59" s="55">
        <v>-0.94069999999999998</v>
      </c>
      <c r="OO59" s="55">
        <v>-0.95369999999999999</v>
      </c>
      <c r="OP59" s="55">
        <v>-0.96789999999999998</v>
      </c>
      <c r="OQ59" s="55">
        <v>-0.91400000000000003</v>
      </c>
      <c r="OR59" s="55">
        <v>-0.85329999999999995</v>
      </c>
      <c r="OS59" s="55">
        <v>-0.71579999999999999</v>
      </c>
      <c r="OT59" s="55">
        <v>-0.70279999999999998</v>
      </c>
      <c r="OU59" s="55">
        <v>-0.83689999999999998</v>
      </c>
      <c r="OV59" s="55">
        <v>-0.94899999999999995</v>
      </c>
      <c r="OW59" s="55">
        <v>-0.94589999999999996</v>
      </c>
      <c r="OX59" s="55">
        <v>-0.89580000000000004</v>
      </c>
      <c r="OY59" s="55">
        <v>-0.94710000000000005</v>
      </c>
      <c r="OZ59" s="55">
        <v>-0.98029999999999995</v>
      </c>
      <c r="PA59" s="55">
        <v>-0.97350000000000003</v>
      </c>
      <c r="PB59" s="55">
        <v>-0.97019999999999995</v>
      </c>
      <c r="PC59" s="55">
        <v>-0.94569999999999999</v>
      </c>
      <c r="PD59" s="55">
        <v>-0.96350000000000002</v>
      </c>
      <c r="PE59" s="55">
        <v>-0.95879999999999999</v>
      </c>
      <c r="PF59" s="55">
        <v>-0.97889999999999999</v>
      </c>
      <c r="PG59" s="55">
        <v>-0.95140000000000002</v>
      </c>
      <c r="PH59" s="55">
        <v>-0.95069999999999999</v>
      </c>
      <c r="PI59" s="55">
        <v>-0.95889999999999997</v>
      </c>
      <c r="PJ59" s="55">
        <v>-0.93930000000000002</v>
      </c>
      <c r="PK59" s="55">
        <v>-0.93810000000000004</v>
      </c>
      <c r="PL59" s="55">
        <v>-0.96340000000000003</v>
      </c>
      <c r="PM59" s="55">
        <v>-0.98719999999999997</v>
      </c>
      <c r="PN59" s="55">
        <v>-0.89190000000000003</v>
      </c>
      <c r="PO59" s="55">
        <v>-0.94669999999999999</v>
      </c>
      <c r="PP59" s="55">
        <v>-0.94940000000000002</v>
      </c>
      <c r="PQ59" s="55">
        <v>-0.93659999999999999</v>
      </c>
      <c r="PR59" s="55">
        <v>-0.92879999999999996</v>
      </c>
      <c r="PS59" s="55">
        <v>-0.91700000000000004</v>
      </c>
      <c r="PT59" s="55">
        <v>-0.96599999999999997</v>
      </c>
      <c r="PU59" s="55">
        <v>-0.94669999999999999</v>
      </c>
      <c r="PV59" s="55">
        <v>-0.9466</v>
      </c>
      <c r="PW59" s="55">
        <v>-0.94799999999999995</v>
      </c>
      <c r="PX59" s="55">
        <v>-0.93899999999999995</v>
      </c>
      <c r="PY59" s="55">
        <v>-0.94689999999999996</v>
      </c>
      <c r="PZ59" s="55">
        <v>-0.93440000000000001</v>
      </c>
      <c r="QA59" s="55">
        <v>-0.95660000000000001</v>
      </c>
      <c r="QB59" s="55">
        <v>-0.95269999999999999</v>
      </c>
      <c r="QC59" s="55">
        <v>-0.9395</v>
      </c>
      <c r="QD59" s="54">
        <v>-0.95</v>
      </c>
      <c r="QE59" s="55">
        <v>-0.94830000000000003</v>
      </c>
      <c r="QF59" s="55">
        <v>-0.8669</v>
      </c>
      <c r="QG59" s="55">
        <v>-0.84830000000000005</v>
      </c>
      <c r="QH59" s="55">
        <v>-0.96860000000000002</v>
      </c>
      <c r="QI59" s="55">
        <v>-0.94479999999999997</v>
      </c>
      <c r="QJ59" s="55">
        <v>-0.91659999999999997</v>
      </c>
      <c r="QK59" s="55">
        <v>-0.68459999999999999</v>
      </c>
      <c r="QL59" s="55">
        <v>-0.83630000000000004</v>
      </c>
      <c r="QM59" s="55">
        <v>-0.89290000000000003</v>
      </c>
      <c r="QN59" s="55">
        <v>-0.84630000000000005</v>
      </c>
      <c r="QO59" s="55">
        <v>-0.8861</v>
      </c>
      <c r="QP59" s="55">
        <v>-0.90380000000000005</v>
      </c>
      <c r="QQ59" s="55">
        <v>-0.89700000000000002</v>
      </c>
      <c r="QR59" s="55">
        <v>-0.86980000000000002</v>
      </c>
      <c r="QS59" s="55">
        <v>-0.78700000000000003</v>
      </c>
      <c r="QT59" s="55">
        <v>-0.77280000000000004</v>
      </c>
      <c r="QU59" s="55">
        <v>-0.55969999999999998</v>
      </c>
      <c r="QV59" s="55">
        <v>-0.33069999999999999</v>
      </c>
      <c r="QW59" s="55">
        <v>-0.83740000000000003</v>
      </c>
      <c r="QX59" s="55">
        <v>-0.8095</v>
      </c>
      <c r="QY59" s="55">
        <v>-0.82979999999999998</v>
      </c>
      <c r="QZ59" s="55">
        <v>-0.44090000000000001</v>
      </c>
      <c r="RA59" s="55">
        <v>-0.27400000000000002</v>
      </c>
      <c r="RB59" s="55">
        <v>2.8999999999999998E-3</v>
      </c>
      <c r="RC59" s="55">
        <v>-0.29680000000000001</v>
      </c>
      <c r="RD59" s="55">
        <v>-0.20710000000000001</v>
      </c>
      <c r="RE59" s="55">
        <v>0.83699999999999997</v>
      </c>
      <c r="RF59" s="55">
        <v>1.0148999999999999</v>
      </c>
      <c r="RG59" s="55">
        <v>0.3417</v>
      </c>
      <c r="RH59" s="55">
        <v>0.43120000000000003</v>
      </c>
      <c r="RI59" s="55">
        <v>-0.1666</v>
      </c>
      <c r="RJ59" s="55">
        <v>-0.67469999999999997</v>
      </c>
      <c r="RK59" s="55">
        <v>-0.10580000000000001</v>
      </c>
      <c r="RL59" s="55">
        <v>-6.7900000000000002E-2</v>
      </c>
      <c r="RM59" s="55">
        <v>-1.44E-2</v>
      </c>
      <c r="RN59" s="55">
        <v>0.23910000000000001</v>
      </c>
      <c r="RO59" s="55">
        <v>0.30599999999999999</v>
      </c>
      <c r="RP59" s="55">
        <v>0.31950000000000001</v>
      </c>
      <c r="RQ59" s="55">
        <v>-0.1343</v>
      </c>
      <c r="RR59" s="55">
        <v>8.2000000000000003E-2</v>
      </c>
      <c r="RS59" s="55">
        <v>-0.1168</v>
      </c>
      <c r="RT59" s="55">
        <v>-0.26679999999999998</v>
      </c>
      <c r="RU59" s="55">
        <v>0.23169999999999999</v>
      </c>
      <c r="RV59" s="55">
        <v>0.1042</v>
      </c>
      <c r="RW59" s="55">
        <v>0.39510000000000001</v>
      </c>
      <c r="RX59" s="55">
        <v>9.8900000000000002E-2</v>
      </c>
      <c r="RY59" s="55">
        <v>-0.1472</v>
      </c>
      <c r="RZ59" s="55">
        <v>0.36199999999999999</v>
      </c>
      <c r="SA59" s="55">
        <v>1.83E-2</v>
      </c>
      <c r="SB59" s="55">
        <v>0.3861</v>
      </c>
      <c r="SC59" s="55">
        <v>0.74850000000000005</v>
      </c>
      <c r="SD59" s="55">
        <v>0.76029999999999998</v>
      </c>
      <c r="SE59" s="55">
        <v>-5.4800000000000001E-2</v>
      </c>
      <c r="SF59" s="55">
        <v>-2.8500000000000001E-2</v>
      </c>
      <c r="SG59" s="55">
        <v>0.39300000000000002</v>
      </c>
      <c r="SH59" s="55">
        <v>0.1336</v>
      </c>
      <c r="SI59" s="55">
        <v>0.80549999999999999</v>
      </c>
      <c r="SJ59" s="55">
        <v>0.6381</v>
      </c>
      <c r="SK59" s="55">
        <v>0.29630000000000001</v>
      </c>
      <c r="SL59" s="55">
        <v>-7.4800000000000005E-2</v>
      </c>
      <c r="SM59" s="55">
        <v>1.1299999999999999E-2</v>
      </c>
      <c r="SN59" s="55">
        <v>0.64700000000000002</v>
      </c>
      <c r="SO59" s="55">
        <v>0.33019999999999999</v>
      </c>
      <c r="SP59" s="55">
        <v>0.72370000000000001</v>
      </c>
      <c r="SQ59" s="55">
        <v>0.65339999999999998</v>
      </c>
      <c r="SR59" s="55">
        <v>0.47599999999999998</v>
      </c>
      <c r="SS59" s="55">
        <v>0.2581</v>
      </c>
      <c r="ST59" s="55">
        <v>0.34610000000000002</v>
      </c>
      <c r="SU59" s="55">
        <v>0.36270000000000002</v>
      </c>
      <c r="SV59" s="55">
        <v>0.45450000000000002</v>
      </c>
      <c r="SW59" s="55">
        <v>0.88449999999999995</v>
      </c>
      <c r="SX59" s="55">
        <v>0.78359999999999996</v>
      </c>
      <c r="SY59" s="55">
        <v>0.75129999999999997</v>
      </c>
      <c r="SZ59" s="55">
        <v>0.502</v>
      </c>
      <c r="TA59" s="55">
        <v>0.59709999999999996</v>
      </c>
      <c r="TB59" s="55">
        <v>1.1191</v>
      </c>
      <c r="TC59" s="55">
        <v>0.88839999999999997</v>
      </c>
      <c r="TD59" s="55">
        <v>0.89790000000000003</v>
      </c>
      <c r="TE59" s="55">
        <v>0.41170000000000001</v>
      </c>
      <c r="TF59" s="55">
        <v>0.29370000000000002</v>
      </c>
      <c r="TG59" s="55">
        <v>0.19819999999999999</v>
      </c>
      <c r="TH59" s="55">
        <v>0.27729999999999999</v>
      </c>
      <c r="TI59" s="55">
        <v>0.5222</v>
      </c>
      <c r="TJ59" s="55">
        <v>0.3664</v>
      </c>
      <c r="TK59" s="55">
        <v>0.72889999999999999</v>
      </c>
      <c r="TL59" s="55">
        <v>0.81420000000000003</v>
      </c>
      <c r="TM59" s="55">
        <v>0.5363</v>
      </c>
      <c r="TN59" s="55">
        <v>0.80320000000000003</v>
      </c>
      <c r="TO59" s="55">
        <v>0.19919999999999999</v>
      </c>
      <c r="TP59" s="55">
        <v>0.39200000000000002</v>
      </c>
      <c r="TQ59" s="55">
        <v>0.4486</v>
      </c>
      <c r="TR59" s="55">
        <v>0.63049999999999995</v>
      </c>
      <c r="TS59" s="55">
        <v>0.46779999999999999</v>
      </c>
      <c r="TT59" s="55">
        <v>0.30740000000000001</v>
      </c>
      <c r="TU59" s="55">
        <v>0.31419999999999998</v>
      </c>
      <c r="TV59" s="55">
        <v>0.17610000000000001</v>
      </c>
      <c r="TW59" s="55">
        <v>0.58169999999999999</v>
      </c>
      <c r="TX59" s="55">
        <v>0.34039999999999998</v>
      </c>
      <c r="TY59" s="55">
        <v>0.51559999999999995</v>
      </c>
      <c r="TZ59" s="55">
        <v>0.34179999999999999</v>
      </c>
      <c r="UA59" s="55">
        <v>0.56489999999999996</v>
      </c>
      <c r="UB59" s="55">
        <v>0.65500000000000003</v>
      </c>
      <c r="UC59" s="55">
        <v>0.55479999999999996</v>
      </c>
      <c r="UD59" s="55">
        <v>0.61599999999999999</v>
      </c>
      <c r="UE59" s="55">
        <v>0.48089999999999999</v>
      </c>
      <c r="UF59" s="55">
        <v>0.4854</v>
      </c>
      <c r="UG59" s="55">
        <v>0.65500000000000003</v>
      </c>
      <c r="UH59" s="55">
        <v>0.36670000000000003</v>
      </c>
      <c r="UI59" s="55">
        <v>0.48449999999999999</v>
      </c>
      <c r="UJ59" s="55">
        <v>0.59130000000000005</v>
      </c>
      <c r="UK59" s="55">
        <v>1.0162</v>
      </c>
      <c r="UL59" s="55">
        <v>0.59599999999999997</v>
      </c>
      <c r="UM59" s="55">
        <v>0.44969999999999999</v>
      </c>
      <c r="UN59" s="55">
        <v>0.50560000000000005</v>
      </c>
      <c r="UO59" s="55">
        <v>0.25109999999999999</v>
      </c>
      <c r="UP59" s="55">
        <v>0.63949999999999996</v>
      </c>
      <c r="UQ59" s="55">
        <v>0.46250000000000002</v>
      </c>
      <c r="UR59" s="55">
        <v>0.45269999999999999</v>
      </c>
      <c r="US59" s="55">
        <v>0.51049999999999995</v>
      </c>
      <c r="UT59" s="55">
        <v>0.56499999999999995</v>
      </c>
      <c r="UU59" s="55">
        <v>0.4093</v>
      </c>
      <c r="UV59" s="55">
        <v>0.47789999999999999</v>
      </c>
      <c r="UW59" s="55">
        <v>0.36230000000000001</v>
      </c>
      <c r="UX59" s="55">
        <v>0.32769999999999999</v>
      </c>
      <c r="UY59" s="55">
        <v>0.60119999999999996</v>
      </c>
      <c r="UZ59" s="55">
        <v>0.41499999999999998</v>
      </c>
      <c r="VA59" s="55">
        <v>0.6119</v>
      </c>
      <c r="VB59" s="55">
        <v>0.47160000000000002</v>
      </c>
      <c r="VC59" s="55">
        <v>0.4375</v>
      </c>
      <c r="VD59" s="55">
        <v>0.34649999999999997</v>
      </c>
      <c r="VE59" s="55">
        <v>0.2944</v>
      </c>
      <c r="VF59" s="55">
        <v>0.2427</v>
      </c>
      <c r="VG59" s="55">
        <v>0.2359</v>
      </c>
      <c r="VH59" s="55">
        <v>0.4985</v>
      </c>
      <c r="VI59" s="55">
        <v>0.44550000000000001</v>
      </c>
      <c r="VJ59" s="55">
        <v>0.4365</v>
      </c>
      <c r="VK59" s="55">
        <v>0.1027</v>
      </c>
      <c r="VL59" s="55">
        <v>7.5899999999999995E-2</v>
      </c>
      <c r="VM59" s="55">
        <v>0.2828</v>
      </c>
      <c r="VN59" s="55">
        <v>0.41049999999999998</v>
      </c>
      <c r="VO59" s="55">
        <v>0.41649999999999998</v>
      </c>
      <c r="VP59" s="55">
        <v>0.47699999999999998</v>
      </c>
      <c r="VQ59" s="55">
        <v>0.18329999999999999</v>
      </c>
      <c r="VR59" s="55">
        <v>8.6400000000000005E-2</v>
      </c>
      <c r="VS59" s="55">
        <v>0.19919999999999999</v>
      </c>
      <c r="VT59" s="55">
        <v>0.1406</v>
      </c>
      <c r="VU59" s="55">
        <v>-0.1071</v>
      </c>
      <c r="VV59" s="55">
        <v>0.55600000000000005</v>
      </c>
      <c r="VW59" s="55">
        <v>0.4612</v>
      </c>
      <c r="VX59" s="55">
        <v>0.2263</v>
      </c>
      <c r="VY59" s="55">
        <v>2.1499999999999998E-2</v>
      </c>
      <c r="VZ59" s="55">
        <v>3.1399999999999997E-2</v>
      </c>
      <c r="WA59" s="55">
        <v>0.21779999999999999</v>
      </c>
      <c r="WB59" s="55">
        <v>0.1527</v>
      </c>
      <c r="WC59" s="55">
        <v>0.42320000000000002</v>
      </c>
      <c r="WD59" s="55">
        <v>0.35339999999999999</v>
      </c>
      <c r="WE59" s="55">
        <v>0.23019999999999999</v>
      </c>
      <c r="WF59" s="55">
        <v>0.26269999999999999</v>
      </c>
      <c r="WG59" s="55">
        <v>0.38250000000000001</v>
      </c>
      <c r="WH59" s="55">
        <v>0.39579999999999999</v>
      </c>
      <c r="WI59" s="55">
        <v>0.53080000000000005</v>
      </c>
      <c r="WJ59" s="55">
        <v>0.4118</v>
      </c>
      <c r="WK59" s="55">
        <v>0.2437</v>
      </c>
      <c r="WL59" s="55">
        <v>0.254</v>
      </c>
      <c r="WM59" s="55">
        <v>0.45529999999999998</v>
      </c>
      <c r="WN59" s="55">
        <v>0.2702</v>
      </c>
      <c r="WO59" s="55">
        <v>0.41810000000000003</v>
      </c>
      <c r="WP59" s="55">
        <v>0.41710000000000003</v>
      </c>
      <c r="WQ59" s="55">
        <v>0.56799999999999995</v>
      </c>
      <c r="WR59" s="55">
        <v>0.38669999999999999</v>
      </c>
      <c r="WS59" s="55">
        <v>1.95E-2</v>
      </c>
      <c r="WT59" s="55">
        <v>0.3261</v>
      </c>
      <c r="WU59" s="55">
        <v>7.7600000000000002E-2</v>
      </c>
      <c r="WV59" s="55">
        <v>0.44979999999999998</v>
      </c>
      <c r="WW59" s="55">
        <v>0.1908</v>
      </c>
      <c r="WX59" s="55">
        <v>0.1802</v>
      </c>
      <c r="WY59" s="55">
        <v>0.36370000000000002</v>
      </c>
      <c r="WZ59" s="55">
        <v>0.59250000000000003</v>
      </c>
      <c r="XA59" s="55">
        <v>1.4049</v>
      </c>
      <c r="XB59" s="55">
        <v>0.29220000000000002</v>
      </c>
      <c r="XC59" s="55">
        <v>0.38400000000000001</v>
      </c>
      <c r="XD59" s="55">
        <v>0.63119999999999998</v>
      </c>
      <c r="XE59" s="55">
        <v>0.35599999999999998</v>
      </c>
      <c r="XF59" s="55">
        <v>0.49270000000000003</v>
      </c>
      <c r="XG59" s="55">
        <v>0.13270000000000001</v>
      </c>
      <c r="XH59" s="55">
        <v>0.1077</v>
      </c>
      <c r="XI59" s="55">
        <v>0.38950000000000001</v>
      </c>
      <c r="XJ59" s="55">
        <v>0.16839999999999999</v>
      </c>
      <c r="XK59" s="55">
        <v>0.13700000000000001</v>
      </c>
      <c r="XL59" s="55">
        <v>0.37719999999999998</v>
      </c>
      <c r="XM59" s="55">
        <v>0.28210000000000002</v>
      </c>
      <c r="XN59" s="55">
        <v>8.7599999999999997E-2</v>
      </c>
      <c r="XO59" s="55">
        <v>0.30640000000000001</v>
      </c>
      <c r="XP59" s="55">
        <v>3.3399999999999999E-2</v>
      </c>
      <c r="XQ59" s="55">
        <v>0.13819999999999999</v>
      </c>
      <c r="XR59" s="55">
        <v>0.16270000000000001</v>
      </c>
      <c r="XS59" s="55">
        <v>0.17530000000000001</v>
      </c>
      <c r="XT59" s="55">
        <v>0.2132</v>
      </c>
      <c r="XU59" s="55">
        <v>4.4299999999999999E-2</v>
      </c>
      <c r="XV59" s="55">
        <v>0.31850000000000001</v>
      </c>
      <c r="XW59" s="55">
        <v>-1.1999999999999999E-3</v>
      </c>
      <c r="XX59" s="55">
        <v>-8.5900000000000004E-2</v>
      </c>
      <c r="XY59" s="55">
        <v>-0.1353</v>
      </c>
      <c r="XZ59" s="55">
        <v>4.3700000000000003E-2</v>
      </c>
      <c r="YA59" s="55">
        <v>0.1016</v>
      </c>
      <c r="YB59" s="55">
        <v>-7.17E-2</v>
      </c>
      <c r="YC59" s="55">
        <v>-0.35699999999999998</v>
      </c>
      <c r="YD59" s="55">
        <v>-0.34670000000000001</v>
      </c>
      <c r="YE59" s="55">
        <v>-0.29670000000000002</v>
      </c>
      <c r="YF59" s="55">
        <v>-0.1177</v>
      </c>
      <c r="YG59" s="55">
        <v>8.5400000000000004E-2</v>
      </c>
      <c r="YH59" s="55">
        <v>-0.26769999999999999</v>
      </c>
      <c r="YI59" s="55">
        <v>-0.33239999999999997</v>
      </c>
      <c r="YJ59" s="55">
        <v>-0.38640000000000002</v>
      </c>
      <c r="YK59" s="55">
        <v>-0.4803</v>
      </c>
    </row>
    <row r="60" spans="1:661" x14ac:dyDescent="0.35">
      <c r="A60" s="66" t="s">
        <v>26</v>
      </c>
      <c r="B60" s="66" t="s">
        <v>66</v>
      </c>
      <c r="C60" s="54">
        <v>0.08</v>
      </c>
      <c r="D60" s="54">
        <v>0</v>
      </c>
      <c r="E60" s="54">
        <v>7.0000000000000007E-2</v>
      </c>
      <c r="F60" s="54">
        <v>-0.15</v>
      </c>
      <c r="G60" s="54">
        <v>-0.06</v>
      </c>
      <c r="H60" s="54">
        <v>0.24</v>
      </c>
      <c r="I60" s="54">
        <v>0.14000000000000001</v>
      </c>
      <c r="J60" s="54">
        <v>-0.13</v>
      </c>
      <c r="K60" s="54">
        <v>-0.13</v>
      </c>
      <c r="L60" s="54">
        <v>-0.09</v>
      </c>
      <c r="M60" s="54">
        <v>-0.02</v>
      </c>
      <c r="N60" s="54">
        <v>0.21</v>
      </c>
      <c r="O60" s="54">
        <v>-0.11</v>
      </c>
      <c r="P60" s="54">
        <v>0.18</v>
      </c>
      <c r="Q60" s="54">
        <v>-0.01</v>
      </c>
      <c r="R60" s="54">
        <v>7.0000000000000007E-2</v>
      </c>
      <c r="S60" s="54">
        <v>-0.12</v>
      </c>
      <c r="T60" s="54">
        <v>-0.02</v>
      </c>
      <c r="U60" s="54">
        <v>-7.0000000000000007E-2</v>
      </c>
      <c r="V60" s="54">
        <v>0.26</v>
      </c>
      <c r="W60" s="54">
        <v>0.17</v>
      </c>
      <c r="X60" s="54">
        <v>-0.16</v>
      </c>
      <c r="Y60" s="54">
        <v>-0.15</v>
      </c>
      <c r="Z60" s="54">
        <v>-0.31</v>
      </c>
      <c r="AA60" s="54">
        <v>-0.41</v>
      </c>
      <c r="AB60" s="54">
        <v>-0.48</v>
      </c>
      <c r="AC60" s="54">
        <v>-0.5</v>
      </c>
      <c r="AD60" s="54">
        <v>-0.53</v>
      </c>
      <c r="AE60" s="54">
        <v>-1</v>
      </c>
      <c r="AF60" s="54">
        <v>-1</v>
      </c>
      <c r="AG60" s="54">
        <v>-1</v>
      </c>
      <c r="AH60" s="54">
        <v>-1</v>
      </c>
      <c r="AI60" s="54">
        <v>-1</v>
      </c>
      <c r="AJ60" s="54">
        <v>-1</v>
      </c>
      <c r="AK60" s="54">
        <v>-1</v>
      </c>
      <c r="AL60" s="54">
        <v>-1</v>
      </c>
      <c r="AM60" s="54">
        <v>-1</v>
      </c>
      <c r="AN60" s="54">
        <v>-1</v>
      </c>
      <c r="AO60" s="54">
        <v>-1</v>
      </c>
      <c r="AP60" s="54">
        <v>-1</v>
      </c>
      <c r="AQ60" s="54">
        <v>-1</v>
      </c>
      <c r="AR60" s="54">
        <v>-1</v>
      </c>
      <c r="AS60" s="54">
        <v>-1</v>
      </c>
      <c r="AT60" s="54">
        <v>-1</v>
      </c>
      <c r="AU60" s="54">
        <v>-1</v>
      </c>
      <c r="AV60" s="54">
        <v>-1</v>
      </c>
      <c r="AW60" s="54">
        <v>-1</v>
      </c>
      <c r="AX60" s="54">
        <v>-1</v>
      </c>
      <c r="AY60" s="54">
        <v>-1</v>
      </c>
      <c r="AZ60" s="54">
        <v>-1</v>
      </c>
      <c r="BA60" s="54">
        <v>-1</v>
      </c>
      <c r="BB60" s="54">
        <v>-1</v>
      </c>
      <c r="BC60" s="54">
        <v>-1</v>
      </c>
      <c r="BD60" s="54">
        <v>-1</v>
      </c>
      <c r="BE60" s="54">
        <v>-1</v>
      </c>
      <c r="BF60" s="54">
        <v>-1</v>
      </c>
      <c r="BG60" s="54">
        <v>-1</v>
      </c>
      <c r="BH60" s="54">
        <v>-1</v>
      </c>
      <c r="BI60" s="54">
        <v>-1</v>
      </c>
      <c r="BJ60" s="54">
        <v>-1</v>
      </c>
      <c r="BK60" s="54">
        <v>-1</v>
      </c>
      <c r="BL60" s="54">
        <v>-1</v>
      </c>
      <c r="BM60" s="54">
        <v>-1</v>
      </c>
      <c r="BN60" s="54">
        <v>-1</v>
      </c>
      <c r="BO60" s="54">
        <v>-1</v>
      </c>
      <c r="BP60" s="54">
        <v>-1</v>
      </c>
      <c r="BQ60" s="54">
        <v>-1</v>
      </c>
      <c r="BR60" s="54">
        <v>-1</v>
      </c>
      <c r="BS60" s="54">
        <v>-1</v>
      </c>
      <c r="BT60" s="54">
        <v>-1</v>
      </c>
      <c r="BU60" s="54">
        <v>-1</v>
      </c>
      <c r="BV60" s="54">
        <v>-1</v>
      </c>
      <c r="BW60" s="54">
        <v>-1</v>
      </c>
      <c r="BX60" s="54">
        <v>-1</v>
      </c>
      <c r="BY60" s="54">
        <v>-1</v>
      </c>
      <c r="BZ60" s="54">
        <v>-1</v>
      </c>
      <c r="CA60" s="54">
        <v>-1</v>
      </c>
      <c r="CB60" s="54">
        <v>-1</v>
      </c>
      <c r="CC60" s="54">
        <v>-1</v>
      </c>
      <c r="CD60" s="54">
        <v>-1</v>
      </c>
      <c r="CE60" s="54">
        <v>-1</v>
      </c>
      <c r="CF60" s="54">
        <v>-1</v>
      </c>
      <c r="CG60" s="54">
        <v>-1</v>
      </c>
      <c r="CH60" s="54">
        <v>-1</v>
      </c>
      <c r="CI60" s="54">
        <v>-1</v>
      </c>
      <c r="CJ60" s="54">
        <v>-1</v>
      </c>
      <c r="CK60" s="54">
        <v>-1</v>
      </c>
      <c r="CL60" s="54">
        <v>-1</v>
      </c>
      <c r="CM60" s="55">
        <v>-0.97850000000000004</v>
      </c>
      <c r="CN60" s="55">
        <v>-0.95150000000000001</v>
      </c>
      <c r="CO60" s="55">
        <v>-0.85299999999999998</v>
      </c>
      <c r="CP60" s="55">
        <v>-0.85550000000000004</v>
      </c>
      <c r="CQ60" s="55">
        <v>-0.73780000000000001</v>
      </c>
      <c r="CR60" s="55">
        <v>-0.59179999999999999</v>
      </c>
      <c r="CS60" s="55">
        <v>-0.63039999999999996</v>
      </c>
      <c r="CT60" s="55">
        <v>-0.88239999999999996</v>
      </c>
      <c r="CU60" s="55">
        <v>-0.69550000000000001</v>
      </c>
      <c r="CV60" s="55">
        <v>-0.58020000000000005</v>
      </c>
      <c r="CW60" s="55">
        <v>-0.33229999999999998</v>
      </c>
      <c r="CX60" s="55">
        <v>-0.3357</v>
      </c>
      <c r="CY60" s="55">
        <v>-0.50260000000000005</v>
      </c>
      <c r="CZ60" s="55">
        <v>-0.69940000000000002</v>
      </c>
      <c r="DA60" s="55">
        <v>-0.61160000000000003</v>
      </c>
      <c r="DB60" s="55">
        <v>-0.41930000000000001</v>
      </c>
      <c r="DC60" s="55">
        <v>-0.11459999999999999</v>
      </c>
      <c r="DD60" s="55">
        <v>-0.42599999999999999</v>
      </c>
      <c r="DE60" s="55">
        <v>-0.26719999999999999</v>
      </c>
      <c r="DF60" s="55">
        <v>-1.8700000000000001E-2</v>
      </c>
      <c r="DG60" s="55">
        <v>-0.40639999999999998</v>
      </c>
      <c r="DH60" s="55">
        <v>-0.29020000000000001</v>
      </c>
      <c r="DI60" s="55">
        <v>-5.91E-2</v>
      </c>
      <c r="DJ60" s="55">
        <v>0.1043</v>
      </c>
      <c r="DK60" s="55">
        <v>9.1800000000000007E-2</v>
      </c>
      <c r="DL60" s="55">
        <v>7.1599999999999997E-2</v>
      </c>
      <c r="DM60" s="55">
        <v>-0.29289999999999999</v>
      </c>
      <c r="DN60" s="55">
        <v>-9.7799999999999998E-2</v>
      </c>
      <c r="DO60" s="55">
        <v>-0.1217</v>
      </c>
      <c r="DP60" s="55">
        <v>-0.30759999999999998</v>
      </c>
      <c r="DQ60" s="55">
        <v>1.4999999999999999E-2</v>
      </c>
      <c r="DR60" s="55">
        <v>0.1227</v>
      </c>
      <c r="DS60" s="55">
        <v>0.16800000000000001</v>
      </c>
      <c r="DT60" s="55">
        <v>9.5699999999999993E-2</v>
      </c>
      <c r="DU60" s="55">
        <v>0.1303</v>
      </c>
      <c r="DV60" s="55">
        <v>-0.1013</v>
      </c>
      <c r="DW60" s="55">
        <v>0.1108</v>
      </c>
      <c r="DX60" s="54">
        <v>0.01</v>
      </c>
      <c r="DY60" s="55">
        <v>8.1500000000000003E-2</v>
      </c>
      <c r="DZ60" s="55">
        <v>-5.3999999999999999E-2</v>
      </c>
      <c r="EA60" s="55">
        <v>4.2200000000000001E-2</v>
      </c>
      <c r="EB60" s="55">
        <v>-2.23E-2</v>
      </c>
      <c r="EC60" s="55">
        <v>-0.1646</v>
      </c>
      <c r="ED60" s="55">
        <v>4.0399999999999998E-2</v>
      </c>
      <c r="EE60" s="55">
        <v>-0.1545</v>
      </c>
      <c r="EF60" s="55">
        <v>-0.19980000000000001</v>
      </c>
      <c r="EG60" s="55">
        <v>-0.309</v>
      </c>
      <c r="EH60" s="55">
        <v>0.20100000000000001</v>
      </c>
      <c r="EI60" s="55">
        <v>-0.1188</v>
      </c>
      <c r="EJ60" s="55">
        <v>-0.29770000000000002</v>
      </c>
      <c r="EK60" s="55">
        <v>7.9799999999999996E-2</v>
      </c>
      <c r="EL60" s="55">
        <v>0.35720000000000002</v>
      </c>
      <c r="EM60" s="54">
        <v>0.15</v>
      </c>
      <c r="EN60" s="55">
        <v>-7.9299999999999995E-2</v>
      </c>
      <c r="EO60" s="55">
        <v>-1.9599999999999999E-2</v>
      </c>
      <c r="EP60" s="55">
        <v>-0.13669999999999999</v>
      </c>
      <c r="EQ60" s="55">
        <v>-7.6399999999999996E-2</v>
      </c>
      <c r="ER60" s="55">
        <v>4.87E-2</v>
      </c>
      <c r="ES60" s="55">
        <v>1.6899999999999998E-2</v>
      </c>
      <c r="ET60" s="55">
        <v>3.7900000000000003E-2</v>
      </c>
      <c r="EU60" s="55">
        <v>0.126</v>
      </c>
      <c r="EV60" s="55">
        <v>0.1515</v>
      </c>
      <c r="EW60" s="55">
        <v>-5.57E-2</v>
      </c>
      <c r="EX60" s="55">
        <v>-6.9199999999999998E-2</v>
      </c>
      <c r="EY60" s="55">
        <v>0.16750000000000001</v>
      </c>
      <c r="EZ60" s="55">
        <v>0.22739999999999999</v>
      </c>
      <c r="FA60" s="55">
        <v>8.3099999999999993E-2</v>
      </c>
      <c r="FB60" s="55">
        <v>2.4400000000000002E-2</v>
      </c>
      <c r="FC60" s="55">
        <v>-3.5799999999999998E-2</v>
      </c>
      <c r="FD60" s="55">
        <v>0.1157</v>
      </c>
      <c r="FE60" s="55">
        <v>1.7000000000000001E-2</v>
      </c>
      <c r="FF60" s="55">
        <v>5.1400000000000001E-2</v>
      </c>
      <c r="FG60" s="55">
        <v>0.15049999999999999</v>
      </c>
      <c r="FH60" s="55">
        <v>0.18579999999999999</v>
      </c>
      <c r="FI60" s="55">
        <v>0.21249999999999999</v>
      </c>
      <c r="FJ60" s="55">
        <v>4.3700000000000003E-2</v>
      </c>
      <c r="FK60" s="55">
        <v>6.6799999999999998E-2</v>
      </c>
      <c r="FL60" s="55">
        <v>6.6E-3</v>
      </c>
      <c r="FM60" s="55">
        <v>5.5199999999999999E-2</v>
      </c>
      <c r="FN60" s="55">
        <v>0.13389999999999999</v>
      </c>
      <c r="FO60" s="55">
        <v>-0.32419999999999999</v>
      </c>
      <c r="FP60" s="55">
        <v>8.0799999999999997E-2</v>
      </c>
      <c r="FQ60" s="55">
        <v>3.95E-2</v>
      </c>
      <c r="FR60" s="55">
        <v>1.55E-2</v>
      </c>
      <c r="FS60" s="55">
        <v>-0.1004</v>
      </c>
      <c r="FT60" s="55">
        <v>-6.4199999999999993E-2</v>
      </c>
      <c r="FU60" s="55">
        <v>9.9400000000000002E-2</v>
      </c>
      <c r="FV60" s="55">
        <v>0.1966</v>
      </c>
      <c r="FW60" s="55">
        <v>2.5899999999999999E-2</v>
      </c>
      <c r="FX60" s="55">
        <v>-4.1200000000000001E-2</v>
      </c>
      <c r="FY60" s="55">
        <v>0.16289999999999999</v>
      </c>
      <c r="FZ60" s="55">
        <v>-6.4299999999999996E-2</v>
      </c>
      <c r="GA60" s="55">
        <v>-0.2127</v>
      </c>
      <c r="GB60" s="55">
        <v>0.27760000000000001</v>
      </c>
      <c r="GC60" s="55">
        <v>0.21129999999999999</v>
      </c>
      <c r="GD60" s="55">
        <v>0.21729999999999999</v>
      </c>
      <c r="GE60" s="55">
        <v>0.2359</v>
      </c>
      <c r="GF60" s="55">
        <v>0.19819999999999999</v>
      </c>
      <c r="GG60" s="55">
        <v>9.0499999999999997E-2</v>
      </c>
      <c r="GH60" s="55">
        <v>0.23150000000000001</v>
      </c>
      <c r="GI60" s="55">
        <v>0.40300000000000002</v>
      </c>
      <c r="GJ60" s="55">
        <v>0.30380000000000001</v>
      </c>
      <c r="GK60" s="55">
        <v>0.77890000000000004</v>
      </c>
      <c r="GL60" s="55">
        <v>2.92E-2</v>
      </c>
      <c r="GM60" s="55">
        <v>0.20349999999999999</v>
      </c>
      <c r="GN60" s="55">
        <v>-0.11849999999999999</v>
      </c>
      <c r="GO60" s="55">
        <v>-7.0699999999999999E-2</v>
      </c>
      <c r="GP60" s="55">
        <v>-5.4899999999999997E-2</v>
      </c>
      <c r="GQ60" s="55">
        <v>0.80649999999999999</v>
      </c>
      <c r="GR60" s="55">
        <v>0.42130000000000001</v>
      </c>
      <c r="GS60" s="55">
        <v>0.69340000000000002</v>
      </c>
      <c r="GT60" s="55">
        <v>0.70130000000000003</v>
      </c>
      <c r="GU60" s="55">
        <v>0.41349999999999998</v>
      </c>
      <c r="GV60" s="55">
        <v>1.1465000000000001</v>
      </c>
      <c r="GW60" s="55">
        <v>1.9745999999999999</v>
      </c>
      <c r="GX60" s="55">
        <v>0.54320000000000002</v>
      </c>
      <c r="GY60" s="55">
        <v>0.42609999999999998</v>
      </c>
      <c r="GZ60" s="55">
        <v>8.4599999999999995E-2</v>
      </c>
      <c r="HA60" s="55">
        <v>0.1736</v>
      </c>
      <c r="HB60" s="55">
        <v>0.13300000000000001</v>
      </c>
      <c r="HC60" s="55">
        <v>0.1973</v>
      </c>
      <c r="HD60" s="55">
        <v>0.20880000000000001</v>
      </c>
      <c r="HE60" s="55">
        <v>0.12790000000000001</v>
      </c>
      <c r="HF60" s="55">
        <v>0.2707</v>
      </c>
      <c r="HG60" s="55">
        <v>0.2908</v>
      </c>
      <c r="HH60" s="55">
        <v>0.1106</v>
      </c>
      <c r="HI60" s="54">
        <v>0.09</v>
      </c>
      <c r="HJ60" s="55">
        <v>0.20749999999999999</v>
      </c>
      <c r="HK60" s="55">
        <v>0.28289999999999998</v>
      </c>
      <c r="HL60" s="55">
        <v>3.56E-2</v>
      </c>
      <c r="HM60" s="55">
        <v>0.30420000000000003</v>
      </c>
      <c r="HN60" s="55">
        <v>0.28620000000000001</v>
      </c>
      <c r="HO60" s="55">
        <v>0.2681</v>
      </c>
      <c r="HP60" s="55">
        <v>7.2999999999999995E-2</v>
      </c>
      <c r="HQ60" s="55">
        <v>9.0999999999999998E-2</v>
      </c>
      <c r="HR60" s="55">
        <v>7.6499999999999999E-2</v>
      </c>
      <c r="HS60" s="55">
        <v>2.8E-3</v>
      </c>
      <c r="HT60" s="55">
        <v>-1.09E-2</v>
      </c>
      <c r="HU60" s="55">
        <v>0.32569999999999999</v>
      </c>
      <c r="HV60" s="55">
        <v>-1.83E-2</v>
      </c>
      <c r="HW60" s="55">
        <v>2E-3</v>
      </c>
      <c r="HX60" s="55">
        <v>0.26889999999999997</v>
      </c>
      <c r="HY60" s="55">
        <v>0.32779999999999998</v>
      </c>
      <c r="HZ60" s="55">
        <v>7.6300000000000007E-2</v>
      </c>
      <c r="IA60" s="55">
        <v>5.4399999999999997E-2</v>
      </c>
      <c r="IB60" s="55">
        <v>0.24729999999999999</v>
      </c>
      <c r="IC60" s="55">
        <v>0.11890000000000001</v>
      </c>
      <c r="ID60" s="55">
        <v>0.16309999999999999</v>
      </c>
      <c r="IE60" s="55">
        <v>1.41E-2</v>
      </c>
      <c r="IF60" s="55">
        <v>-0.22170000000000001</v>
      </c>
      <c r="IG60" s="55">
        <v>-0.31859999999999999</v>
      </c>
      <c r="IH60" s="55">
        <v>0.1159</v>
      </c>
      <c r="II60" s="55">
        <v>0.221</v>
      </c>
      <c r="IJ60" s="55">
        <v>-0.1971</v>
      </c>
      <c r="IK60" s="55">
        <v>-8.5000000000000006E-2</v>
      </c>
      <c r="IL60" s="55">
        <v>-1.2800000000000001E-2</v>
      </c>
      <c r="IM60" s="55">
        <v>-0.14979999999999999</v>
      </c>
      <c r="IN60" s="55">
        <v>-0.1802</v>
      </c>
      <c r="IO60" s="55">
        <v>-7.3800000000000004E-2</v>
      </c>
      <c r="IP60" s="55">
        <v>0.151</v>
      </c>
      <c r="IQ60" s="55">
        <v>8.1100000000000005E-2</v>
      </c>
      <c r="IR60" s="55">
        <v>4.4299999999999999E-2</v>
      </c>
      <c r="IS60" s="55">
        <v>0.2792</v>
      </c>
      <c r="IT60" s="55">
        <v>-0.29809999999999998</v>
      </c>
      <c r="IU60" s="55">
        <v>-0.1535</v>
      </c>
      <c r="IV60" s="55">
        <v>-8.5800000000000001E-2</v>
      </c>
      <c r="IW60" s="55">
        <v>0.28660000000000002</v>
      </c>
      <c r="IX60" s="55">
        <v>-0.40250000000000002</v>
      </c>
      <c r="IY60" s="55">
        <v>-0.48909999999999998</v>
      </c>
      <c r="IZ60" s="55">
        <v>-0.31929999999999997</v>
      </c>
      <c r="JA60" s="55">
        <v>-0.49109999999999998</v>
      </c>
      <c r="JB60" s="55">
        <v>-0.3629</v>
      </c>
      <c r="JC60" s="55">
        <v>-0.32840000000000003</v>
      </c>
      <c r="JD60" s="55">
        <v>-0.2127</v>
      </c>
      <c r="JE60" s="55">
        <v>-1.61E-2</v>
      </c>
      <c r="JF60" s="55">
        <v>6.83E-2</v>
      </c>
      <c r="JG60" s="55">
        <v>-0.152</v>
      </c>
      <c r="JH60" s="55">
        <v>-0.24199999999999999</v>
      </c>
      <c r="JI60" s="55">
        <v>0.51480000000000004</v>
      </c>
      <c r="JJ60" s="55">
        <v>0.36199999999999999</v>
      </c>
      <c r="JK60" s="55">
        <v>-0.27560000000000001</v>
      </c>
      <c r="JL60" s="55">
        <v>-0.26910000000000001</v>
      </c>
      <c r="JM60" s="55">
        <v>-0.17760000000000001</v>
      </c>
      <c r="JN60" s="55">
        <v>-0.1487</v>
      </c>
      <c r="JO60" s="55">
        <v>-0.2392</v>
      </c>
      <c r="JP60" s="55">
        <v>-0.45240000000000002</v>
      </c>
      <c r="JQ60" s="55">
        <v>-0.48670000000000002</v>
      </c>
      <c r="JR60" s="55">
        <v>-0.40899999999999997</v>
      </c>
      <c r="JS60" s="55">
        <v>-0.29770000000000002</v>
      </c>
      <c r="JT60" s="55">
        <v>-0.25309999999999999</v>
      </c>
      <c r="JU60" s="55">
        <v>-0.2177</v>
      </c>
      <c r="JV60" s="54">
        <v>-0.51</v>
      </c>
      <c r="JW60" s="55">
        <v>-0.36549999999999999</v>
      </c>
      <c r="JX60" s="55">
        <v>-0.40139999999999998</v>
      </c>
      <c r="JY60" s="55">
        <v>-0.62019999999999997</v>
      </c>
      <c r="JZ60" s="55">
        <v>-0.50390000000000001</v>
      </c>
      <c r="KA60" s="55">
        <v>-0.36480000000000001</v>
      </c>
      <c r="KB60" s="55">
        <v>0.20949999999999999</v>
      </c>
      <c r="KC60" s="55">
        <v>-0.56020000000000003</v>
      </c>
      <c r="KD60" s="55">
        <v>-0.51980000000000004</v>
      </c>
      <c r="KE60" s="55">
        <v>-0.63790000000000002</v>
      </c>
      <c r="KF60" s="55">
        <v>-0.626</v>
      </c>
      <c r="KG60" s="55">
        <v>-0.55230000000000001</v>
      </c>
      <c r="KH60" s="55">
        <v>-0.74819999999999998</v>
      </c>
      <c r="KI60" s="55">
        <v>-0.48089999999999999</v>
      </c>
      <c r="KJ60" s="55">
        <v>-0.61709999999999998</v>
      </c>
      <c r="KK60" s="55">
        <v>-0.68179999999999996</v>
      </c>
      <c r="KL60" s="55">
        <v>-0.64910000000000001</v>
      </c>
      <c r="KM60" s="55">
        <v>-0.68530000000000002</v>
      </c>
      <c r="KN60" s="55">
        <v>-0.54330000000000001</v>
      </c>
      <c r="KO60" s="55">
        <v>-0.54369999999999996</v>
      </c>
      <c r="KP60" s="55">
        <v>-0.42420000000000002</v>
      </c>
      <c r="KQ60" s="55">
        <v>-0.70650000000000002</v>
      </c>
      <c r="KR60" s="55">
        <v>-0.54430000000000001</v>
      </c>
      <c r="KS60" s="55">
        <v>-0.77280000000000004</v>
      </c>
      <c r="KT60" s="54">
        <v>-0.93</v>
      </c>
      <c r="KU60" s="55">
        <v>-0.62890000000000001</v>
      </c>
      <c r="KV60" s="55">
        <v>-0.37730000000000002</v>
      </c>
      <c r="KW60" s="55">
        <v>-0.59019999999999995</v>
      </c>
      <c r="KX60" s="55">
        <v>-0.68359999999999999</v>
      </c>
      <c r="KY60" s="55">
        <v>-0.62760000000000005</v>
      </c>
      <c r="KZ60" s="55">
        <v>0.92600000000000005</v>
      </c>
      <c r="LA60" s="55">
        <v>-0.46579999999999999</v>
      </c>
      <c r="LB60" s="55">
        <v>-0.92989999999999995</v>
      </c>
      <c r="LC60" s="55">
        <v>-0.52949999999999997</v>
      </c>
      <c r="LD60" s="55">
        <v>-0.31390000000000001</v>
      </c>
      <c r="LE60" s="55">
        <v>-0.42120000000000002</v>
      </c>
      <c r="LF60" s="55">
        <v>-0.72019999999999995</v>
      </c>
      <c r="LG60" s="55">
        <v>-0.1193</v>
      </c>
      <c r="LH60" s="55">
        <v>1.3218000000000001</v>
      </c>
      <c r="LI60" s="55">
        <v>-0.25929999999999997</v>
      </c>
      <c r="LJ60" s="55">
        <v>-4.53E-2</v>
      </c>
      <c r="LK60" s="55">
        <v>-0.378</v>
      </c>
      <c r="LL60" s="55">
        <v>-0.42649999999999999</v>
      </c>
      <c r="LM60" s="55">
        <v>-0.26979999999999998</v>
      </c>
      <c r="LN60" s="55">
        <v>-0.27079999999999999</v>
      </c>
      <c r="LO60" s="55">
        <v>-0.33260000000000001</v>
      </c>
      <c r="LP60" s="55">
        <v>-0.26519999999999999</v>
      </c>
      <c r="LQ60" s="55">
        <v>-0.29449999999999998</v>
      </c>
      <c r="LR60" s="55">
        <v>-0.33729999999999999</v>
      </c>
      <c r="LS60" s="55">
        <v>-0.4829</v>
      </c>
      <c r="LT60" s="55">
        <v>-0.39900000000000002</v>
      </c>
      <c r="LU60" s="55">
        <v>-0.49030000000000001</v>
      </c>
      <c r="LV60" s="55">
        <v>-0.3629</v>
      </c>
      <c r="LW60" s="55">
        <v>-0.31269999999999998</v>
      </c>
      <c r="LX60" s="55">
        <v>-0.1022</v>
      </c>
      <c r="LY60" s="55">
        <v>-0.31640000000000001</v>
      </c>
      <c r="LZ60" s="55">
        <v>-0.2949</v>
      </c>
      <c r="MA60" s="55">
        <v>-0.40079999999999999</v>
      </c>
      <c r="MB60" s="55">
        <v>-0.44190000000000002</v>
      </c>
      <c r="MC60" s="55">
        <v>-0.43690000000000001</v>
      </c>
      <c r="MD60" s="55">
        <v>-0.28389999999999999</v>
      </c>
      <c r="ME60" s="55">
        <v>-0.30640000000000001</v>
      </c>
      <c r="MF60" s="55">
        <v>-0.36180000000000001</v>
      </c>
      <c r="MG60" s="55">
        <v>-0.3271</v>
      </c>
      <c r="MH60" s="55">
        <v>-0.50660000000000005</v>
      </c>
      <c r="MI60" s="55">
        <v>-0.39269999999999999</v>
      </c>
      <c r="MJ60" s="55">
        <v>-0.31419999999999998</v>
      </c>
      <c r="MK60" s="55">
        <v>-0.26719999999999999</v>
      </c>
      <c r="ML60" s="55">
        <v>-0.22220000000000001</v>
      </c>
      <c r="MM60" s="55">
        <v>0.38679999999999998</v>
      </c>
      <c r="MN60" s="55">
        <v>-0.90569999999999995</v>
      </c>
      <c r="MO60" s="55">
        <v>-0.47249999999999998</v>
      </c>
      <c r="MP60" s="55">
        <v>-0.34989999999999999</v>
      </c>
      <c r="MQ60" s="55">
        <v>-0.1479</v>
      </c>
      <c r="MR60" s="55">
        <v>-0.1106</v>
      </c>
      <c r="MS60" s="55">
        <v>-0.22420000000000001</v>
      </c>
      <c r="MT60" s="55">
        <v>-0.80900000000000005</v>
      </c>
      <c r="MU60" s="55">
        <v>-0.29699999999999999</v>
      </c>
      <c r="MV60" s="55">
        <v>-0.59140000000000004</v>
      </c>
      <c r="MW60" s="55">
        <v>-0.28360000000000002</v>
      </c>
      <c r="MX60" s="55">
        <v>-0.31109999999999999</v>
      </c>
      <c r="MY60" s="55">
        <v>-0.46150000000000002</v>
      </c>
      <c r="MZ60" s="55">
        <v>-0.18709999999999999</v>
      </c>
      <c r="NA60" s="55">
        <v>0.22620000000000001</v>
      </c>
      <c r="NB60" s="55">
        <v>-0.33660000000000001</v>
      </c>
      <c r="NC60" s="55">
        <v>-0.29930000000000001</v>
      </c>
      <c r="ND60" s="55">
        <v>-0.13750000000000001</v>
      </c>
      <c r="NE60" s="55">
        <v>-0.49959999999999999</v>
      </c>
      <c r="NF60" s="55">
        <v>-0.3377</v>
      </c>
      <c r="NG60" s="55">
        <v>-0.18890000000000001</v>
      </c>
      <c r="NH60" s="55">
        <v>-0.11899999999999999</v>
      </c>
      <c r="NI60" s="55">
        <v>-0.37940000000000002</v>
      </c>
      <c r="NJ60" s="55">
        <v>-0.2404</v>
      </c>
      <c r="NK60" s="55">
        <v>-8.4900000000000003E-2</v>
      </c>
      <c r="NL60" s="55">
        <v>-0.1119</v>
      </c>
      <c r="NM60" s="55">
        <v>-3.3000000000000002E-2</v>
      </c>
      <c r="NN60" s="55">
        <v>-0.11020000000000001</v>
      </c>
      <c r="NO60" s="55">
        <v>-1.6500000000000001E-2</v>
      </c>
      <c r="NP60" s="55">
        <v>-0.1076</v>
      </c>
      <c r="NQ60" s="55">
        <v>-0.30049999999999999</v>
      </c>
      <c r="NR60" s="55">
        <v>-0.27839999999999998</v>
      </c>
      <c r="NS60" s="55">
        <v>-0.1028</v>
      </c>
      <c r="NT60" s="54">
        <v>0.17</v>
      </c>
      <c r="NU60" s="55">
        <v>3.0800000000000001E-2</v>
      </c>
      <c r="NV60" s="55">
        <v>0.49120000000000003</v>
      </c>
      <c r="NW60" s="55">
        <v>-0.20930000000000001</v>
      </c>
      <c r="NX60" s="55">
        <v>-0.14580000000000001</v>
      </c>
      <c r="NY60" s="55">
        <v>-3.73E-2</v>
      </c>
      <c r="NZ60" s="55">
        <v>9.5200000000000007E-2</v>
      </c>
      <c r="OA60" s="55">
        <v>0.31309999999999999</v>
      </c>
      <c r="OB60" s="55">
        <v>0.192</v>
      </c>
      <c r="OC60" s="55">
        <v>0.21579999999999999</v>
      </c>
      <c r="OD60" s="55">
        <v>-0.1338</v>
      </c>
      <c r="OE60" s="55">
        <v>-7.0300000000000001E-2</v>
      </c>
      <c r="OF60" s="55">
        <v>0.1008</v>
      </c>
      <c r="OG60" s="55">
        <v>-0.14910000000000001</v>
      </c>
      <c r="OH60" s="55">
        <v>0.1472</v>
      </c>
      <c r="OI60" s="55">
        <v>9.5699999999999993E-2</v>
      </c>
      <c r="OJ60" s="55">
        <v>0.3115</v>
      </c>
      <c r="OK60" s="55">
        <v>7.0999999999999994E-2</v>
      </c>
      <c r="OL60" s="55">
        <v>3.5000000000000003E-2</v>
      </c>
      <c r="OM60" s="55">
        <v>1.41E-2</v>
      </c>
      <c r="ON60" s="55">
        <v>-2.1100000000000001E-2</v>
      </c>
      <c r="OO60" s="55">
        <v>1.52E-2</v>
      </c>
      <c r="OP60" s="55">
        <v>7.5700000000000003E-2</v>
      </c>
      <c r="OQ60" s="55">
        <v>3.3000000000000002E-2</v>
      </c>
      <c r="OR60" s="55">
        <v>0.2021</v>
      </c>
      <c r="OS60" s="55">
        <v>0.30159999999999998</v>
      </c>
      <c r="OT60" s="55">
        <v>8.8200000000000001E-2</v>
      </c>
      <c r="OU60" s="55">
        <v>0.1704</v>
      </c>
      <c r="OV60" s="55">
        <v>0.25950000000000001</v>
      </c>
      <c r="OW60" s="55">
        <v>-1.37E-2</v>
      </c>
      <c r="OX60" s="55">
        <v>0.47389999999999999</v>
      </c>
      <c r="OY60" s="55">
        <v>0.1593</v>
      </c>
      <c r="OZ60" s="55">
        <v>0.1174</v>
      </c>
      <c r="PA60" s="55">
        <v>6.7699999999999996E-2</v>
      </c>
      <c r="PB60" s="55">
        <v>0.21640000000000001</v>
      </c>
      <c r="PC60" s="55">
        <v>0.29549999999999998</v>
      </c>
      <c r="PD60" s="55">
        <v>0.26240000000000002</v>
      </c>
      <c r="PE60" s="55">
        <v>-1.6199999999999999E-2</v>
      </c>
      <c r="PF60" s="55">
        <v>-0.25840000000000002</v>
      </c>
      <c r="PG60" s="55">
        <v>-0.1101</v>
      </c>
      <c r="PH60" s="55">
        <v>-1.09E-2</v>
      </c>
      <c r="PI60" s="55">
        <v>0.1072</v>
      </c>
      <c r="PJ60" s="55">
        <v>5.5999999999999999E-3</v>
      </c>
      <c r="PK60" s="55">
        <v>-0.29709999999999998</v>
      </c>
      <c r="PL60" s="55">
        <v>-0.1366</v>
      </c>
      <c r="PM60" s="55">
        <v>0.87819999999999998</v>
      </c>
      <c r="PN60" s="55">
        <v>0.7792</v>
      </c>
      <c r="PO60" s="55">
        <v>0.1489</v>
      </c>
      <c r="PP60" s="55">
        <v>0.27360000000000001</v>
      </c>
      <c r="PQ60" s="55">
        <v>0.49530000000000002</v>
      </c>
      <c r="PR60" s="55">
        <v>0.38669999999999999</v>
      </c>
      <c r="PS60" s="55">
        <v>0.12509999999999999</v>
      </c>
      <c r="PT60" s="55">
        <v>0.152</v>
      </c>
      <c r="PU60" s="55">
        <v>0.16650000000000001</v>
      </c>
      <c r="PV60" s="55">
        <v>0.38390000000000002</v>
      </c>
      <c r="PW60" s="55">
        <v>0.33279999999999998</v>
      </c>
      <c r="PX60" s="55">
        <v>0.39979999999999999</v>
      </c>
      <c r="PY60" s="55">
        <v>0.432</v>
      </c>
      <c r="PZ60" s="55">
        <v>0.62139999999999995</v>
      </c>
      <c r="QA60" s="55">
        <v>0.23130000000000001</v>
      </c>
      <c r="QB60" s="55">
        <v>1.6999999999999999E-3</v>
      </c>
      <c r="QC60" s="55">
        <v>0.19059999999999999</v>
      </c>
      <c r="QD60" s="55">
        <v>0.50529999999999997</v>
      </c>
      <c r="QE60" s="55">
        <v>0.42030000000000001</v>
      </c>
      <c r="QF60" s="55">
        <v>0.1158</v>
      </c>
      <c r="QG60" s="55">
        <v>0.18720000000000001</v>
      </c>
      <c r="QH60" s="55">
        <v>0.1258</v>
      </c>
      <c r="QI60" s="55">
        <v>0.28100000000000003</v>
      </c>
      <c r="QJ60" s="55">
        <v>0.52380000000000004</v>
      </c>
      <c r="QK60" s="55">
        <v>0.3871</v>
      </c>
      <c r="QL60" s="55">
        <v>0.3805</v>
      </c>
      <c r="QM60" s="55">
        <v>0.1646</v>
      </c>
      <c r="QN60" s="55">
        <v>0.187</v>
      </c>
      <c r="QO60" s="55">
        <v>0.32029999999999997</v>
      </c>
      <c r="QP60" s="55">
        <v>0.26219999999999999</v>
      </c>
      <c r="QQ60" s="55">
        <v>0.83850000000000002</v>
      </c>
      <c r="QR60" s="55">
        <v>0.91590000000000005</v>
      </c>
      <c r="QS60" s="55">
        <v>0.4345</v>
      </c>
      <c r="QT60" s="55">
        <v>0.30170000000000002</v>
      </c>
      <c r="QU60" s="55">
        <v>-2.7799999999999998E-2</v>
      </c>
      <c r="QV60" s="55">
        <v>-0.1416</v>
      </c>
      <c r="QW60" s="55">
        <v>0.92720000000000002</v>
      </c>
      <c r="QX60" s="55">
        <v>0.88600000000000001</v>
      </c>
      <c r="QY60" s="55">
        <v>0.72409999999999997</v>
      </c>
      <c r="QZ60" s="55">
        <v>0.3826</v>
      </c>
      <c r="RA60" s="55">
        <v>0.184</v>
      </c>
      <c r="RB60" s="55">
        <v>0.622</v>
      </c>
      <c r="RC60" s="55">
        <v>1.1777</v>
      </c>
      <c r="RD60" s="55">
        <v>0.28570000000000001</v>
      </c>
      <c r="RE60" s="55">
        <v>0.46110000000000001</v>
      </c>
      <c r="RF60" s="55">
        <v>0.30730000000000002</v>
      </c>
      <c r="RG60" s="55">
        <v>0.2782</v>
      </c>
      <c r="RH60" s="55">
        <v>0.48499999999999999</v>
      </c>
      <c r="RI60" s="55">
        <v>0.54330000000000001</v>
      </c>
      <c r="RJ60" s="55">
        <v>0.64239999999999997</v>
      </c>
      <c r="RK60" s="55">
        <v>0.55759999999999998</v>
      </c>
      <c r="RL60" s="55">
        <v>0.38790000000000002</v>
      </c>
      <c r="RM60" s="55">
        <v>0.77039999999999997</v>
      </c>
      <c r="RN60" s="55">
        <v>0.46960000000000002</v>
      </c>
      <c r="RO60" s="55">
        <v>0.3856</v>
      </c>
      <c r="RP60" s="55">
        <v>4.4900000000000002E-2</v>
      </c>
      <c r="RQ60" s="55">
        <v>0.16980000000000001</v>
      </c>
      <c r="RR60" s="55">
        <v>0.43709999999999999</v>
      </c>
      <c r="RS60" s="55">
        <v>0.69879999999999998</v>
      </c>
      <c r="RT60" s="55">
        <v>0.65429999999999999</v>
      </c>
      <c r="RU60" s="55">
        <v>0.63039999999999996</v>
      </c>
      <c r="RV60" s="55">
        <v>0.3296</v>
      </c>
      <c r="RW60" s="55">
        <v>0.76129999999999998</v>
      </c>
      <c r="RX60" s="55">
        <v>0.29649999999999999</v>
      </c>
      <c r="RY60" s="55">
        <v>0.3276</v>
      </c>
      <c r="RZ60" s="55">
        <v>0.39379999999999998</v>
      </c>
      <c r="SA60" s="55">
        <v>0.36430000000000001</v>
      </c>
      <c r="SB60" s="55">
        <v>0.41520000000000001</v>
      </c>
      <c r="SC60" s="55">
        <v>0.42370000000000002</v>
      </c>
      <c r="SD60" s="55">
        <v>0.49270000000000003</v>
      </c>
      <c r="SE60" s="55">
        <v>0.2782</v>
      </c>
      <c r="SF60" s="55">
        <v>-0.40939999999999999</v>
      </c>
      <c r="SG60" s="55">
        <v>0.1061</v>
      </c>
      <c r="SH60" s="55">
        <v>0.27960000000000002</v>
      </c>
      <c r="SI60" s="55">
        <v>7.3899999999999993E-2</v>
      </c>
      <c r="SJ60" s="55">
        <v>6.8400000000000002E-2</v>
      </c>
      <c r="SK60" s="55">
        <v>0.1835</v>
      </c>
      <c r="SL60" s="55">
        <v>0.56269999999999998</v>
      </c>
      <c r="SM60" s="55">
        <v>0.27810000000000001</v>
      </c>
      <c r="SN60" s="55">
        <v>0.20080000000000001</v>
      </c>
      <c r="SO60" s="55">
        <v>0.16259999999999999</v>
      </c>
      <c r="SP60" s="55">
        <v>0.13389999999999999</v>
      </c>
      <c r="SQ60" s="55">
        <v>0.23860000000000001</v>
      </c>
      <c r="SR60" s="55">
        <v>0.35539999999999999</v>
      </c>
      <c r="SS60" s="55">
        <v>0.14499999999999999</v>
      </c>
      <c r="ST60" s="55">
        <v>0.33829999999999999</v>
      </c>
      <c r="SU60" s="55">
        <v>0.3755</v>
      </c>
      <c r="SV60" s="55">
        <v>0.45989999999999998</v>
      </c>
      <c r="SW60" s="55">
        <v>0.3246</v>
      </c>
      <c r="SX60" s="55">
        <v>0.16880000000000001</v>
      </c>
      <c r="SY60" s="55">
        <v>0.4405</v>
      </c>
      <c r="SZ60" s="55">
        <v>0.39600000000000002</v>
      </c>
      <c r="TA60" s="55">
        <v>0.34660000000000002</v>
      </c>
      <c r="TB60" s="55">
        <v>0.2616</v>
      </c>
      <c r="TC60" s="55">
        <v>0.37259999999999999</v>
      </c>
      <c r="TD60" s="55">
        <v>0.34399999999999997</v>
      </c>
      <c r="TE60" s="55">
        <v>0.31319999999999998</v>
      </c>
      <c r="TF60" s="55">
        <v>0.19539999999999999</v>
      </c>
      <c r="TG60" s="55">
        <v>0.26860000000000001</v>
      </c>
      <c r="TH60" s="55">
        <v>0.29409999999999997</v>
      </c>
      <c r="TI60" s="55">
        <v>0.44090000000000001</v>
      </c>
      <c r="TJ60" s="55">
        <v>0.2167</v>
      </c>
      <c r="TK60" s="55">
        <v>0.34760000000000002</v>
      </c>
      <c r="TL60" s="55">
        <v>0.22689999999999999</v>
      </c>
      <c r="TM60" s="55">
        <v>0.29399999999999998</v>
      </c>
      <c r="TN60" s="55">
        <v>0.2828</v>
      </c>
      <c r="TO60" s="55">
        <v>0.2414</v>
      </c>
      <c r="TP60" s="55">
        <v>0.15809999999999999</v>
      </c>
      <c r="TQ60" s="55">
        <v>0.1326</v>
      </c>
      <c r="TR60" s="55">
        <v>0.36509999999999998</v>
      </c>
      <c r="TS60" s="55">
        <v>0.19270000000000001</v>
      </c>
      <c r="TT60" s="55">
        <v>0.2326</v>
      </c>
      <c r="TU60" s="55">
        <v>0.22900000000000001</v>
      </c>
      <c r="TV60" s="55">
        <v>0.52939999999999998</v>
      </c>
      <c r="TW60" s="55">
        <v>0.36499999999999999</v>
      </c>
      <c r="TX60" s="55">
        <v>0.31519999999999998</v>
      </c>
      <c r="TY60" s="55">
        <v>0.33289999999999997</v>
      </c>
      <c r="TZ60" s="55">
        <v>0.15770000000000001</v>
      </c>
      <c r="UA60" s="55">
        <v>0.35249999999999998</v>
      </c>
      <c r="UB60" s="55">
        <v>0.44280000000000003</v>
      </c>
      <c r="UC60" s="55">
        <v>0.29749999999999999</v>
      </c>
      <c r="UD60" s="55">
        <v>0.38350000000000001</v>
      </c>
      <c r="UE60" s="55">
        <v>0.23169999999999999</v>
      </c>
      <c r="UF60" s="55">
        <v>0.30930000000000002</v>
      </c>
      <c r="UG60" s="55">
        <v>0.13059999999999999</v>
      </c>
      <c r="UH60" s="55">
        <v>-0.68540000000000001</v>
      </c>
      <c r="UI60" s="55">
        <v>9.1899999999999996E-2</v>
      </c>
      <c r="UJ60" s="55">
        <v>0.42249999999999999</v>
      </c>
      <c r="UK60" s="55">
        <v>0.96009999999999995</v>
      </c>
      <c r="UL60" s="55">
        <v>0.39750000000000002</v>
      </c>
      <c r="UM60" s="55">
        <v>0.29959999999999998</v>
      </c>
      <c r="UN60" s="55">
        <v>0.24279999999999999</v>
      </c>
      <c r="UO60" s="55">
        <v>-1.03E-2</v>
      </c>
      <c r="UP60" s="55">
        <v>-1.2500000000000001E-2</v>
      </c>
      <c r="UQ60" s="55">
        <v>0.747</v>
      </c>
      <c r="UR60" s="55">
        <v>0.59640000000000004</v>
      </c>
      <c r="US60" s="55">
        <v>0.57399999999999995</v>
      </c>
      <c r="UT60" s="55">
        <v>0.86739999999999995</v>
      </c>
      <c r="UU60" s="55">
        <v>0.57709999999999995</v>
      </c>
      <c r="UV60" s="55">
        <v>1.0710999999999999</v>
      </c>
      <c r="UW60" s="55">
        <v>1.7518</v>
      </c>
      <c r="UX60" s="55">
        <v>0.42699999999999999</v>
      </c>
      <c r="UY60" s="55">
        <v>0.49409999999999998</v>
      </c>
      <c r="UZ60" s="55">
        <v>0.21890000000000001</v>
      </c>
      <c r="VA60" s="55">
        <v>0.30259999999999998</v>
      </c>
      <c r="VB60" s="55">
        <v>0.30049999999999999</v>
      </c>
      <c r="VC60" s="55">
        <v>0.29270000000000002</v>
      </c>
      <c r="VD60" s="55">
        <v>0.26490000000000002</v>
      </c>
      <c r="VE60" s="55">
        <v>0.22950000000000001</v>
      </c>
      <c r="VF60" s="55">
        <v>0.40460000000000002</v>
      </c>
      <c r="VG60" s="55">
        <v>0.34470000000000001</v>
      </c>
      <c r="VH60" s="55">
        <v>0.3513</v>
      </c>
      <c r="VI60" s="55">
        <v>0.28129999999999999</v>
      </c>
      <c r="VJ60" s="55">
        <v>0.53649999999999998</v>
      </c>
      <c r="VK60" s="55">
        <v>0.52110000000000001</v>
      </c>
      <c r="VL60" s="55">
        <v>0.25950000000000001</v>
      </c>
      <c r="VM60" s="55">
        <v>0.28499999999999998</v>
      </c>
      <c r="VN60" s="55">
        <v>0.40799999999999997</v>
      </c>
      <c r="VO60" s="55">
        <v>0.31280000000000002</v>
      </c>
      <c r="VP60" s="55">
        <v>0.20449999999999999</v>
      </c>
      <c r="VQ60" s="55">
        <v>0.4088</v>
      </c>
      <c r="VR60" s="55">
        <v>0.41970000000000002</v>
      </c>
      <c r="VS60" s="55">
        <v>0.1401</v>
      </c>
      <c r="VT60" s="55">
        <v>0.46949999999999997</v>
      </c>
      <c r="VU60" s="55">
        <v>0.46610000000000001</v>
      </c>
      <c r="VV60" s="55">
        <v>0.4214</v>
      </c>
      <c r="VW60" s="55">
        <v>0.29270000000000002</v>
      </c>
      <c r="VX60" s="55">
        <v>0.4098</v>
      </c>
      <c r="VY60" s="55">
        <v>0.59499999999999997</v>
      </c>
      <c r="VZ60" s="55">
        <v>6.8199999999999997E-2</v>
      </c>
      <c r="WA60" s="55">
        <v>0.49070000000000003</v>
      </c>
      <c r="WB60" s="55">
        <v>0.61350000000000005</v>
      </c>
      <c r="WC60" s="54">
        <v>0.4</v>
      </c>
      <c r="WD60" s="55">
        <v>0.26140000000000002</v>
      </c>
      <c r="WE60" s="55">
        <v>7.3999999999999996E-2</v>
      </c>
      <c r="WF60" s="55">
        <v>0.31969999999999998</v>
      </c>
      <c r="WG60" s="55">
        <v>0.1482</v>
      </c>
      <c r="WH60" s="55">
        <v>0.4446</v>
      </c>
      <c r="WI60" s="55">
        <v>0.55600000000000005</v>
      </c>
      <c r="WJ60" s="55">
        <v>0.34620000000000001</v>
      </c>
      <c r="WK60" s="55">
        <v>0.21829999999999999</v>
      </c>
      <c r="WL60" s="55">
        <v>0.29820000000000002</v>
      </c>
      <c r="WM60" s="55">
        <v>0.1384</v>
      </c>
      <c r="WN60" s="55">
        <v>0.1174</v>
      </c>
      <c r="WO60" s="55">
        <v>0.27250000000000002</v>
      </c>
      <c r="WP60" s="55">
        <v>0.30480000000000002</v>
      </c>
      <c r="WQ60" s="55">
        <v>0.37309999999999999</v>
      </c>
      <c r="WR60" s="55">
        <v>0.29699999999999999</v>
      </c>
      <c r="WS60" s="55">
        <v>0.83620000000000005</v>
      </c>
      <c r="WT60" s="55">
        <v>0.1454</v>
      </c>
      <c r="WU60" s="55">
        <v>-0.12820000000000001</v>
      </c>
      <c r="WV60" s="55">
        <v>0.28070000000000001</v>
      </c>
      <c r="WW60" s="55">
        <v>1.5646</v>
      </c>
      <c r="WX60" s="55">
        <v>0.16980000000000001</v>
      </c>
      <c r="WY60" s="55">
        <v>-0.16089999999999999</v>
      </c>
      <c r="WZ60" s="55">
        <v>-0.1138</v>
      </c>
      <c r="XA60" s="55">
        <v>9.7699999999999995E-2</v>
      </c>
      <c r="XB60" s="55">
        <v>2.69E-2</v>
      </c>
      <c r="XC60" s="55">
        <v>0.20330000000000001</v>
      </c>
      <c r="XD60" s="55">
        <v>0.255</v>
      </c>
      <c r="XE60" s="55">
        <v>0.2641</v>
      </c>
      <c r="XF60" s="55">
        <v>0.2727</v>
      </c>
      <c r="XG60" s="55">
        <v>-2.9700000000000001E-2</v>
      </c>
      <c r="XH60" s="55">
        <v>-0.14499999999999999</v>
      </c>
      <c r="XI60" s="55">
        <v>0.68120000000000003</v>
      </c>
      <c r="XJ60" s="55">
        <v>0.85309999999999997</v>
      </c>
      <c r="XK60" s="55">
        <v>1.0367</v>
      </c>
      <c r="XL60" s="55">
        <v>0.17549999999999999</v>
      </c>
      <c r="XM60" s="55">
        <v>0.2646</v>
      </c>
      <c r="XN60" s="55">
        <v>0.61609999999999998</v>
      </c>
      <c r="XO60" s="55">
        <v>0.3372</v>
      </c>
      <c r="XP60" s="55">
        <v>3.1899999999999998E-2</v>
      </c>
      <c r="XQ60" s="55">
        <v>0.14860000000000001</v>
      </c>
      <c r="XR60" s="55">
        <v>0.34460000000000002</v>
      </c>
      <c r="XS60" s="55">
        <v>0.35460000000000003</v>
      </c>
      <c r="XT60" s="55">
        <v>0.28610000000000002</v>
      </c>
      <c r="XU60" s="55">
        <v>0.68010000000000004</v>
      </c>
      <c r="XV60" s="55">
        <v>0.15529999999999999</v>
      </c>
      <c r="XW60" s="55">
        <v>0.19789999999999999</v>
      </c>
      <c r="XX60" s="55">
        <v>0.38950000000000001</v>
      </c>
      <c r="XY60" s="55">
        <v>-7.8100000000000003E-2</v>
      </c>
      <c r="XZ60" s="55">
        <v>9.6799999999999997E-2</v>
      </c>
      <c r="YA60" s="55">
        <v>0.1295</v>
      </c>
      <c r="YB60" s="55">
        <v>0.65339999999999998</v>
      </c>
      <c r="YC60" s="55">
        <v>0.72119999999999995</v>
      </c>
      <c r="YD60" s="55">
        <v>0.20899999999999999</v>
      </c>
      <c r="YE60" s="55">
        <v>0.2326</v>
      </c>
      <c r="YF60" s="55">
        <v>0.2636</v>
      </c>
      <c r="YG60" s="55">
        <v>0.25990000000000002</v>
      </c>
      <c r="YH60" s="55">
        <v>0.23710000000000001</v>
      </c>
      <c r="YI60" s="55">
        <v>0.35270000000000001</v>
      </c>
      <c r="YJ60" s="55">
        <v>9.9199999999999997E-2</v>
      </c>
      <c r="YK60" s="55">
        <v>0.1125</v>
      </c>
    </row>
    <row r="61" spans="1:661" x14ac:dyDescent="0.35">
      <c r="A61" s="66" t="s">
        <v>26</v>
      </c>
      <c r="B61" s="66" t="s">
        <v>117</v>
      </c>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66"/>
      <c r="IY61" s="66"/>
      <c r="IZ61" s="66"/>
      <c r="JA61" s="66"/>
      <c r="JB61" s="66"/>
      <c r="JC61" s="66"/>
      <c r="JD61" s="66"/>
      <c r="JE61" s="66"/>
      <c r="JF61" s="66"/>
      <c r="JG61" s="66"/>
      <c r="JH61" s="55">
        <v>-0.97840000000000005</v>
      </c>
      <c r="JI61" s="55">
        <v>-0.96840000000000004</v>
      </c>
      <c r="JJ61" s="55">
        <v>-0.87460000000000004</v>
      </c>
      <c r="JK61" s="55">
        <v>-0.93220000000000003</v>
      </c>
      <c r="JL61" s="55">
        <v>-0.9052</v>
      </c>
      <c r="JM61" s="55">
        <v>-0.87229999999999996</v>
      </c>
      <c r="JN61" s="55">
        <v>-0.9657</v>
      </c>
      <c r="JO61" s="55">
        <v>-0.997</v>
      </c>
      <c r="JP61" s="55">
        <v>-0.92700000000000005</v>
      </c>
      <c r="JQ61" s="55">
        <v>-0.97240000000000004</v>
      </c>
      <c r="JR61" s="55">
        <v>-0.92310000000000003</v>
      </c>
      <c r="JS61" s="55">
        <v>-0.85189999999999999</v>
      </c>
      <c r="JT61" s="55">
        <v>-0.9163</v>
      </c>
      <c r="JU61" s="55">
        <v>-0.90439999999999998</v>
      </c>
      <c r="JV61" s="55">
        <v>-0.99370000000000003</v>
      </c>
      <c r="JW61" s="55">
        <v>-0.95599999999999996</v>
      </c>
      <c r="JX61" s="55">
        <v>-0.89459999999999995</v>
      </c>
      <c r="JY61" s="55">
        <v>-0.92989999999999995</v>
      </c>
      <c r="JZ61" s="55">
        <v>-0.87849999999999995</v>
      </c>
      <c r="KA61" s="55">
        <v>-0.92369999999999997</v>
      </c>
      <c r="KB61" s="55">
        <v>-0.95440000000000003</v>
      </c>
      <c r="KC61" s="55">
        <v>-0.98329999999999995</v>
      </c>
      <c r="KD61" s="55">
        <v>-0.94650000000000001</v>
      </c>
      <c r="KE61" s="55">
        <v>-0.95179999999999998</v>
      </c>
      <c r="KF61" s="55">
        <v>-0.88460000000000005</v>
      </c>
      <c r="KG61" s="55">
        <v>-0.8236</v>
      </c>
      <c r="KH61" s="55">
        <v>-0.8861</v>
      </c>
      <c r="KI61" s="55">
        <v>-0.91869999999999996</v>
      </c>
      <c r="KJ61" s="55">
        <v>-0.94610000000000005</v>
      </c>
      <c r="KK61" s="55">
        <v>-0.96430000000000005</v>
      </c>
      <c r="KL61" s="55">
        <v>-0.89759999999999995</v>
      </c>
      <c r="KM61" s="55">
        <v>-0.90469999999999995</v>
      </c>
      <c r="KN61" s="55">
        <v>-0.84309999999999996</v>
      </c>
      <c r="KO61" s="55">
        <v>-0.86129999999999995</v>
      </c>
      <c r="KP61" s="55">
        <v>-0.91779999999999995</v>
      </c>
      <c r="KQ61" s="55">
        <v>-0.94610000000000005</v>
      </c>
      <c r="KR61" s="55">
        <v>-0.95440000000000003</v>
      </c>
      <c r="KS61" s="55">
        <v>-0.93430000000000002</v>
      </c>
      <c r="KT61" s="55">
        <v>-0.9002</v>
      </c>
      <c r="KU61" s="55">
        <v>-0.82389999999999997</v>
      </c>
      <c r="KV61" s="55">
        <v>-0.85460000000000003</v>
      </c>
      <c r="KW61" s="55">
        <v>-0.91020000000000001</v>
      </c>
      <c r="KX61" s="55">
        <v>-0.95750000000000002</v>
      </c>
      <c r="KY61" s="55">
        <v>-0.98570000000000002</v>
      </c>
      <c r="KZ61" s="55">
        <v>-0.95269999999999999</v>
      </c>
      <c r="LA61" s="55">
        <v>-0.99309999999999998</v>
      </c>
      <c r="LB61" s="55">
        <v>-0.35970000000000002</v>
      </c>
      <c r="LC61" s="55">
        <v>-0.41099999999999998</v>
      </c>
      <c r="LD61" s="55">
        <v>-0.81889999999999996</v>
      </c>
      <c r="LE61" s="55">
        <v>-0.94789999999999996</v>
      </c>
      <c r="LF61" s="55">
        <v>-0.97809999999999997</v>
      </c>
      <c r="LG61" s="55">
        <v>-0.96499999999999997</v>
      </c>
      <c r="LH61" s="55">
        <v>-0.33079999999999998</v>
      </c>
      <c r="LI61" s="55">
        <v>-0.9748</v>
      </c>
      <c r="LJ61" s="55">
        <v>-0.97770000000000001</v>
      </c>
      <c r="LK61" s="55">
        <v>-0.95960000000000001</v>
      </c>
      <c r="LL61" s="55">
        <v>-0.995</v>
      </c>
      <c r="LM61" s="55">
        <v>-0.99760000000000004</v>
      </c>
      <c r="LN61" s="54">
        <v>-1</v>
      </c>
      <c r="LO61" s="55">
        <v>-0.96340000000000003</v>
      </c>
      <c r="LP61" s="55">
        <v>-0.95489999999999997</v>
      </c>
      <c r="LQ61" s="55">
        <v>-0.94869999999999999</v>
      </c>
      <c r="LR61" s="55">
        <v>-0.98180000000000001</v>
      </c>
      <c r="LS61" s="55">
        <v>-0.97060000000000002</v>
      </c>
      <c r="LT61" s="55">
        <v>-0.96909999999999996</v>
      </c>
      <c r="LU61" s="55">
        <v>-0.99709999999999999</v>
      </c>
      <c r="LV61" s="55">
        <v>-0.99399999999999999</v>
      </c>
      <c r="LW61" s="54">
        <v>-1</v>
      </c>
      <c r="LX61" s="55">
        <v>-0.98519999999999996</v>
      </c>
      <c r="LY61" s="55">
        <v>-0.99390000000000001</v>
      </c>
      <c r="LZ61" s="54">
        <v>-1</v>
      </c>
      <c r="MA61" s="54">
        <v>-1</v>
      </c>
      <c r="MB61" s="54">
        <v>-1</v>
      </c>
      <c r="MC61" s="54">
        <v>-1</v>
      </c>
      <c r="MD61" s="55">
        <v>-0.99329999999999996</v>
      </c>
      <c r="ME61" s="55">
        <v>-0.98709999999999998</v>
      </c>
      <c r="MF61" s="55">
        <v>-0.99029999999999996</v>
      </c>
      <c r="MG61" s="54">
        <v>-1</v>
      </c>
      <c r="MH61" s="54">
        <v>-1</v>
      </c>
      <c r="MI61" s="55">
        <v>-0.99660000000000004</v>
      </c>
      <c r="MJ61" s="55">
        <v>-0.99760000000000004</v>
      </c>
      <c r="MK61" s="55">
        <v>-0.9899</v>
      </c>
      <c r="ML61" s="55">
        <v>-0.96830000000000005</v>
      </c>
      <c r="MM61" s="54">
        <v>-1</v>
      </c>
      <c r="MN61" s="54">
        <v>-1</v>
      </c>
      <c r="MO61" s="54">
        <v>-1</v>
      </c>
      <c r="MP61" s="54">
        <v>-1</v>
      </c>
      <c r="MQ61" s="54">
        <v>-1</v>
      </c>
      <c r="MR61" s="54">
        <v>-1</v>
      </c>
      <c r="MS61" s="55">
        <v>-0.98309999999999997</v>
      </c>
      <c r="MT61" s="54">
        <v>-1</v>
      </c>
      <c r="MU61" s="54">
        <v>-1</v>
      </c>
      <c r="MV61" s="55">
        <v>-0.99809999999999999</v>
      </c>
      <c r="MW61" s="54">
        <v>-1</v>
      </c>
      <c r="MX61" s="55">
        <v>-0.99829999999999997</v>
      </c>
      <c r="MY61" s="55">
        <v>-0.99019999999999997</v>
      </c>
      <c r="MZ61" s="55">
        <v>-0.98580000000000001</v>
      </c>
      <c r="NA61" s="55">
        <v>-0.98809999999999998</v>
      </c>
      <c r="NB61" s="54">
        <v>-1</v>
      </c>
      <c r="NC61" s="55">
        <v>-0.99919999999999998</v>
      </c>
      <c r="ND61" s="55">
        <v>-0.99880000000000002</v>
      </c>
      <c r="NE61" s="55">
        <v>-0.99780000000000002</v>
      </c>
      <c r="NF61" s="54">
        <v>-1</v>
      </c>
      <c r="NG61" s="55">
        <v>-0.9909</v>
      </c>
      <c r="NH61" s="55">
        <v>-0.99950000000000006</v>
      </c>
      <c r="NI61" s="54">
        <v>-1</v>
      </c>
      <c r="NJ61" s="55">
        <v>-0.99170000000000003</v>
      </c>
      <c r="NK61" s="55">
        <v>-0.996</v>
      </c>
      <c r="NL61" s="54">
        <v>-1</v>
      </c>
      <c r="NM61" s="54">
        <v>-1</v>
      </c>
      <c r="NN61" s="55">
        <v>-0.98880000000000001</v>
      </c>
      <c r="NO61" s="55">
        <v>-0.97589999999999999</v>
      </c>
      <c r="NP61" s="55">
        <v>-0.99929999999999997</v>
      </c>
      <c r="NQ61" s="54">
        <v>-1</v>
      </c>
      <c r="NR61" s="54">
        <v>-1</v>
      </c>
      <c r="NS61" s="55">
        <v>-0.999</v>
      </c>
      <c r="NT61" s="55">
        <v>-0.99439999999999995</v>
      </c>
      <c r="NU61" s="55">
        <v>-0.97040000000000004</v>
      </c>
      <c r="NV61" s="55">
        <v>-0.99429999999999996</v>
      </c>
      <c r="NW61" s="55">
        <v>-0.99609999999999999</v>
      </c>
      <c r="NX61" s="54">
        <v>-1</v>
      </c>
      <c r="NY61" s="55">
        <v>-0.95199999999999996</v>
      </c>
      <c r="NZ61" s="54">
        <v>-1</v>
      </c>
      <c r="OA61" s="55">
        <v>-0.9919</v>
      </c>
      <c r="OB61" s="55">
        <v>-0.99590000000000001</v>
      </c>
      <c r="OC61" s="55">
        <v>-0.99950000000000006</v>
      </c>
      <c r="OD61" s="55">
        <v>-0.99980000000000002</v>
      </c>
      <c r="OE61" s="55">
        <v>-0.99419999999999997</v>
      </c>
      <c r="OF61" s="55">
        <v>-0.99390000000000001</v>
      </c>
      <c r="OG61" s="55">
        <v>-0.98480000000000001</v>
      </c>
      <c r="OH61" s="55">
        <v>-0.99029999999999996</v>
      </c>
      <c r="OI61" s="55">
        <v>-0.97599999999999998</v>
      </c>
      <c r="OJ61" s="55">
        <v>-0.98839999999999995</v>
      </c>
      <c r="OK61" s="55">
        <v>-0.98270000000000002</v>
      </c>
      <c r="OL61" s="55">
        <v>-0.97860000000000003</v>
      </c>
      <c r="OM61" s="55">
        <v>-0.9829</v>
      </c>
      <c r="ON61" s="55">
        <v>-0.98319999999999996</v>
      </c>
      <c r="OO61" s="55">
        <v>-0.9839</v>
      </c>
      <c r="OP61" s="55">
        <v>-0.98699999999999999</v>
      </c>
      <c r="OQ61" s="55">
        <v>-0.98229999999999995</v>
      </c>
      <c r="OR61" s="55">
        <v>-0.99770000000000003</v>
      </c>
      <c r="OS61" s="55">
        <v>-0.99950000000000006</v>
      </c>
      <c r="OT61" s="54">
        <v>-1</v>
      </c>
      <c r="OU61" s="55">
        <v>-0.99070000000000003</v>
      </c>
      <c r="OV61" s="55">
        <v>-0.98380000000000001</v>
      </c>
      <c r="OW61" s="55">
        <v>-0.97819999999999996</v>
      </c>
      <c r="OX61" s="55">
        <v>-0.97240000000000004</v>
      </c>
      <c r="OY61" s="55">
        <v>-0.97929999999999995</v>
      </c>
      <c r="OZ61" s="54">
        <v>-1</v>
      </c>
      <c r="PA61" s="55">
        <v>-0.9889</v>
      </c>
      <c r="PB61" s="54">
        <v>-1</v>
      </c>
      <c r="PC61" s="54">
        <v>-1</v>
      </c>
      <c r="PD61" s="55">
        <v>-0.98780000000000001</v>
      </c>
      <c r="PE61" s="55">
        <v>-0.99709999999999999</v>
      </c>
      <c r="PF61" s="54">
        <v>-1</v>
      </c>
      <c r="PG61" s="54">
        <v>-1</v>
      </c>
      <c r="PH61" s="55">
        <v>-0.99250000000000005</v>
      </c>
      <c r="PI61" s="55">
        <v>-0.99029999999999996</v>
      </c>
      <c r="PJ61" s="55">
        <v>-0.99050000000000005</v>
      </c>
      <c r="PK61" s="55">
        <v>-0.97529999999999994</v>
      </c>
      <c r="PL61" s="55">
        <v>-0.995</v>
      </c>
      <c r="PM61" s="54">
        <v>-1</v>
      </c>
      <c r="PN61" s="55">
        <v>-0.99529999999999996</v>
      </c>
      <c r="PO61" s="55">
        <v>-0.99139999999999995</v>
      </c>
      <c r="PP61" s="55">
        <v>-0.99419999999999997</v>
      </c>
      <c r="PQ61" s="55">
        <v>-0.99670000000000003</v>
      </c>
      <c r="PR61" s="55">
        <v>-0.96630000000000005</v>
      </c>
      <c r="PS61" s="55">
        <v>-0.98060000000000003</v>
      </c>
      <c r="PT61" s="54">
        <v>-1</v>
      </c>
      <c r="PU61" s="55">
        <v>-0.99329999999999996</v>
      </c>
      <c r="PV61" s="55">
        <v>-0.99619999999999997</v>
      </c>
      <c r="PW61" s="55">
        <v>-0.99950000000000006</v>
      </c>
      <c r="PX61" s="55">
        <v>-0.98029999999999995</v>
      </c>
      <c r="PY61" s="55">
        <v>-0.98070000000000002</v>
      </c>
      <c r="PZ61" s="55">
        <v>-0.996</v>
      </c>
      <c r="QA61" s="54">
        <v>-1</v>
      </c>
      <c r="QB61" s="54">
        <v>-1</v>
      </c>
      <c r="QC61" s="54">
        <v>-1</v>
      </c>
      <c r="QD61" s="55">
        <v>-0.99309999999999998</v>
      </c>
      <c r="QE61" s="55">
        <v>-0.99729999999999996</v>
      </c>
      <c r="QF61" s="55">
        <v>-0.9587</v>
      </c>
      <c r="QG61" s="55">
        <v>-0.98960000000000004</v>
      </c>
      <c r="QH61" s="54">
        <v>-1</v>
      </c>
      <c r="QI61" s="54">
        <v>-1</v>
      </c>
      <c r="QJ61" s="55">
        <v>-0.99790000000000001</v>
      </c>
      <c r="QK61" s="55">
        <v>-0.98780000000000001</v>
      </c>
      <c r="QL61" s="55">
        <v>-0.9476</v>
      </c>
      <c r="QM61" s="55">
        <v>-0.93989999999999996</v>
      </c>
      <c r="QN61" s="55">
        <v>-0.96850000000000003</v>
      </c>
      <c r="QO61" s="55">
        <v>-0.97699999999999998</v>
      </c>
      <c r="QP61" s="55">
        <v>-0.96060000000000001</v>
      </c>
      <c r="QQ61" s="55">
        <v>-0.91120000000000001</v>
      </c>
      <c r="QR61" s="55">
        <v>-0.77729999999999999</v>
      </c>
      <c r="QS61" s="55">
        <v>-0.65010000000000001</v>
      </c>
      <c r="QT61" s="55">
        <v>-0.66900000000000004</v>
      </c>
      <c r="QU61" s="55">
        <v>-0.50290000000000001</v>
      </c>
      <c r="QV61" s="55">
        <v>-7.3700000000000002E-2</v>
      </c>
      <c r="QW61" s="55">
        <v>-0.81410000000000005</v>
      </c>
      <c r="QX61" s="55">
        <v>-0.85750000000000004</v>
      </c>
      <c r="QY61" s="55">
        <v>-0.79590000000000005</v>
      </c>
      <c r="QZ61" s="55">
        <v>-0.61460000000000004</v>
      </c>
      <c r="RA61" s="55">
        <v>-0.56689999999999996</v>
      </c>
      <c r="RB61" s="55">
        <v>-0.1855</v>
      </c>
      <c r="RC61" s="55">
        <v>-0.24129999999999999</v>
      </c>
      <c r="RD61" s="55">
        <v>-0.14799999999999999</v>
      </c>
      <c r="RE61" s="55">
        <v>-0.18140000000000001</v>
      </c>
      <c r="RF61" s="55">
        <v>-0.16200000000000001</v>
      </c>
      <c r="RG61" s="55">
        <v>0.67679999999999996</v>
      </c>
      <c r="RH61" s="55">
        <v>-0.1714</v>
      </c>
      <c r="RI61" s="55">
        <v>-0.43480000000000002</v>
      </c>
      <c r="RJ61" s="55">
        <v>-0.52710000000000001</v>
      </c>
      <c r="RK61" s="55">
        <v>0.15160000000000001</v>
      </c>
      <c r="RL61" s="55">
        <v>-0.2742</v>
      </c>
      <c r="RM61" s="55">
        <v>-5.9900000000000002E-2</v>
      </c>
      <c r="RN61" s="55">
        <v>8.6400000000000005E-2</v>
      </c>
      <c r="RO61" s="55">
        <v>4.5999999999999999E-3</v>
      </c>
      <c r="RP61" s="55">
        <v>-5.8799999999999998E-2</v>
      </c>
      <c r="RQ61" s="55">
        <v>-0.1326</v>
      </c>
      <c r="RR61" s="55">
        <v>6.3500000000000001E-2</v>
      </c>
      <c r="RS61" s="55">
        <v>4.8399999999999999E-2</v>
      </c>
      <c r="RT61" s="55">
        <v>-0.1825</v>
      </c>
      <c r="RU61" s="55">
        <v>-0.18459999999999999</v>
      </c>
      <c r="RV61" s="55">
        <v>-1.4E-2</v>
      </c>
      <c r="RW61" s="55">
        <v>6.3E-3</v>
      </c>
      <c r="RX61" s="55">
        <v>-8.4199999999999997E-2</v>
      </c>
      <c r="RY61" s="55">
        <v>2.12E-2</v>
      </c>
      <c r="RZ61" s="55">
        <v>-0.1027</v>
      </c>
      <c r="SA61" s="55">
        <v>-7.7899999999999997E-2</v>
      </c>
      <c r="SB61" s="55">
        <v>-0.1002</v>
      </c>
      <c r="SC61" s="55">
        <v>0.14449999999999999</v>
      </c>
      <c r="SD61" s="55">
        <v>0.2072</v>
      </c>
      <c r="SE61" s="55">
        <v>-5.8700000000000002E-2</v>
      </c>
      <c r="SF61" s="55">
        <v>-0.17829999999999999</v>
      </c>
      <c r="SG61" s="55">
        <v>-0.12089999999999999</v>
      </c>
      <c r="SH61" s="55">
        <v>-8.7999999999999995E-2</v>
      </c>
      <c r="SI61" s="55">
        <v>-4.48E-2</v>
      </c>
      <c r="SJ61" s="55">
        <v>0.25979999999999998</v>
      </c>
      <c r="SK61" s="55">
        <v>0.1575</v>
      </c>
      <c r="SL61" s="55">
        <v>-8.3400000000000002E-2</v>
      </c>
      <c r="SM61" s="55">
        <v>-0.1171</v>
      </c>
      <c r="SN61" s="55">
        <v>3.9E-2</v>
      </c>
      <c r="SO61" s="55">
        <v>0.1988</v>
      </c>
      <c r="SP61" s="55">
        <v>0.1832</v>
      </c>
      <c r="SQ61" s="55">
        <v>0.15609999999999999</v>
      </c>
      <c r="SR61" s="55">
        <v>7.0699999999999999E-2</v>
      </c>
      <c r="SS61" s="55">
        <v>5.2200000000000003E-2</v>
      </c>
      <c r="ST61" s="55">
        <v>0.1084</v>
      </c>
      <c r="SU61" s="55">
        <v>0.19969999999999999</v>
      </c>
      <c r="SV61" s="55">
        <v>0.29010000000000002</v>
      </c>
      <c r="SW61" s="55">
        <v>0.29720000000000002</v>
      </c>
      <c r="SX61" s="55">
        <v>0.3679</v>
      </c>
      <c r="SY61" s="55">
        <v>0.4385</v>
      </c>
      <c r="SZ61" s="55">
        <v>0.22389999999999999</v>
      </c>
      <c r="TA61" s="55">
        <v>0.51559999999999995</v>
      </c>
      <c r="TB61" s="55">
        <v>0.56220000000000003</v>
      </c>
      <c r="TC61" s="55">
        <v>0.5867</v>
      </c>
      <c r="TD61" s="55">
        <v>0.6472</v>
      </c>
      <c r="TE61" s="55">
        <v>0.23019999999999999</v>
      </c>
      <c r="TF61" s="55">
        <v>0.4451</v>
      </c>
      <c r="TG61" s="55">
        <v>0.27489999999999998</v>
      </c>
      <c r="TH61" s="55">
        <v>0.56479999999999997</v>
      </c>
      <c r="TI61" s="55">
        <v>0.50449999999999995</v>
      </c>
      <c r="TJ61" s="55">
        <v>0.42599999999999999</v>
      </c>
      <c r="TK61" s="55">
        <v>0.25779999999999997</v>
      </c>
      <c r="TL61" s="55">
        <v>0.15989999999999999</v>
      </c>
      <c r="TM61" s="55">
        <v>0.43120000000000003</v>
      </c>
      <c r="TN61" s="55">
        <v>0.1241</v>
      </c>
      <c r="TO61" s="55">
        <v>0.49390000000000001</v>
      </c>
      <c r="TP61" s="55">
        <v>0.31019999999999998</v>
      </c>
      <c r="TQ61" s="55">
        <v>0.49890000000000001</v>
      </c>
      <c r="TR61" s="55">
        <v>0.47860000000000003</v>
      </c>
      <c r="TS61" s="55">
        <v>0.23910000000000001</v>
      </c>
      <c r="TT61" s="55">
        <v>0.53959999999999997</v>
      </c>
      <c r="TU61" s="55">
        <v>0.1003</v>
      </c>
      <c r="TV61" s="55">
        <v>0.24079999999999999</v>
      </c>
      <c r="TW61" s="55">
        <v>0.24079999999999999</v>
      </c>
      <c r="TX61" s="55">
        <v>0.24030000000000001</v>
      </c>
      <c r="TY61" s="55">
        <v>0.37469999999999998</v>
      </c>
      <c r="TZ61" s="55">
        <v>-9.9000000000000008E-3</v>
      </c>
      <c r="UA61" s="55">
        <v>0.29189999999999999</v>
      </c>
      <c r="UB61" s="55">
        <v>0.24030000000000001</v>
      </c>
      <c r="UC61" s="55">
        <v>0.41339999999999999</v>
      </c>
      <c r="UD61" s="55">
        <v>0.50460000000000005</v>
      </c>
      <c r="UE61" s="55">
        <v>0.44529999999999997</v>
      </c>
      <c r="UF61" s="55">
        <v>0.39579999999999999</v>
      </c>
      <c r="UG61" s="55">
        <v>0.1024</v>
      </c>
      <c r="UH61" s="55">
        <v>0.34599999999999997</v>
      </c>
      <c r="UI61" s="55">
        <v>0.30599999999999999</v>
      </c>
      <c r="UJ61" s="55">
        <v>0.51229999999999998</v>
      </c>
      <c r="UK61" s="55">
        <v>0.49930000000000002</v>
      </c>
      <c r="UL61" s="55">
        <v>0.57989999999999997</v>
      </c>
      <c r="UM61" s="55">
        <v>0.30359999999999998</v>
      </c>
      <c r="UN61" s="55">
        <v>0.14030000000000001</v>
      </c>
      <c r="UO61" s="55">
        <v>0.46839999999999998</v>
      </c>
      <c r="UP61" s="55">
        <v>0.26629999999999998</v>
      </c>
      <c r="UQ61" s="55">
        <v>0.55449999999999999</v>
      </c>
      <c r="UR61" s="55">
        <v>0.3211</v>
      </c>
      <c r="US61" s="55">
        <v>0.4773</v>
      </c>
      <c r="UT61" s="55">
        <v>0.20910000000000001</v>
      </c>
      <c r="UU61" s="55">
        <v>7.7700000000000005E-2</v>
      </c>
      <c r="UV61" s="55">
        <v>0.13089999999999999</v>
      </c>
      <c r="UW61" s="55">
        <v>3.6900000000000002E-2</v>
      </c>
      <c r="UX61" s="55">
        <v>0.25440000000000002</v>
      </c>
      <c r="UY61" s="55">
        <v>0.29480000000000001</v>
      </c>
      <c r="UZ61" s="55">
        <v>0.39929999999999999</v>
      </c>
      <c r="VA61" s="55">
        <v>0.1368</v>
      </c>
      <c r="VB61" s="55">
        <v>-1.7999999999999999E-2</v>
      </c>
      <c r="VC61" s="55">
        <v>0.1173</v>
      </c>
      <c r="VD61" s="55">
        <v>-0.1091</v>
      </c>
      <c r="VE61" s="55">
        <v>5.8999999999999999E-3</v>
      </c>
      <c r="VF61" s="55">
        <v>-2.1100000000000001E-2</v>
      </c>
      <c r="VG61" s="55">
        <v>-1.4E-2</v>
      </c>
      <c r="VH61" s="55">
        <v>0.27210000000000001</v>
      </c>
      <c r="VI61" s="55">
        <v>2.1399999999999999E-2</v>
      </c>
      <c r="VJ61" s="55">
        <v>0.1017</v>
      </c>
      <c r="VK61" s="55">
        <v>7.9200000000000007E-2</v>
      </c>
      <c r="VL61" s="55">
        <v>0.20780000000000001</v>
      </c>
      <c r="VM61" s="55">
        <v>5.7500000000000002E-2</v>
      </c>
      <c r="VN61" s="55">
        <v>-4.7699999999999999E-2</v>
      </c>
      <c r="VO61" s="55">
        <v>-0.1148</v>
      </c>
      <c r="VP61" s="55">
        <v>-6.3E-2</v>
      </c>
      <c r="VQ61" s="55">
        <v>-0.1128</v>
      </c>
      <c r="VR61" s="55">
        <v>-0.14430000000000001</v>
      </c>
      <c r="VS61" s="55">
        <v>5.7000000000000002E-2</v>
      </c>
      <c r="VT61" s="55">
        <v>-0.20319999999999999</v>
      </c>
      <c r="VU61" s="55">
        <v>-0.50560000000000005</v>
      </c>
      <c r="VV61" s="55">
        <v>-0.2301</v>
      </c>
      <c r="VW61" s="55">
        <v>-0.19120000000000001</v>
      </c>
      <c r="VX61" s="55">
        <v>-0.1341</v>
      </c>
      <c r="VY61" s="55">
        <v>-0.3362</v>
      </c>
      <c r="VZ61" s="55">
        <v>-0.25340000000000001</v>
      </c>
      <c r="WA61" s="55">
        <v>-8.2199999999999995E-2</v>
      </c>
      <c r="WB61" s="55">
        <v>-6.7799999999999999E-2</v>
      </c>
      <c r="WC61" s="55">
        <v>-0.12570000000000001</v>
      </c>
      <c r="WD61" s="55">
        <v>-3.7999999999999999E-2</v>
      </c>
      <c r="WE61" s="55">
        <v>9.3200000000000005E-2</v>
      </c>
      <c r="WF61" s="55">
        <v>-0.1191</v>
      </c>
      <c r="WG61" s="55">
        <v>3.1899999999999998E-2</v>
      </c>
      <c r="WH61" s="55">
        <v>1.2999999999999999E-2</v>
      </c>
      <c r="WI61" s="55">
        <v>1.1599999999999999E-2</v>
      </c>
      <c r="WJ61" s="55">
        <v>-2.5100000000000001E-2</v>
      </c>
      <c r="WK61" s="55">
        <v>-6.7799999999999999E-2</v>
      </c>
      <c r="WL61" s="55">
        <v>2.9899999999999999E-2</v>
      </c>
      <c r="WM61" s="55">
        <v>-8.5199999999999998E-2</v>
      </c>
      <c r="WN61" s="55">
        <v>-3.2899999999999999E-2</v>
      </c>
      <c r="WO61" s="55">
        <v>4.6699999999999998E-2</v>
      </c>
      <c r="WP61" s="55">
        <v>7.7100000000000002E-2</v>
      </c>
      <c r="WQ61" s="55">
        <v>-4.7699999999999999E-2</v>
      </c>
      <c r="WR61" s="55">
        <v>-0.1132</v>
      </c>
      <c r="WS61" s="55">
        <v>-0.1313</v>
      </c>
      <c r="WT61" s="55">
        <v>-0.24210000000000001</v>
      </c>
      <c r="WU61" s="55">
        <v>-0.11550000000000001</v>
      </c>
      <c r="WV61" s="55">
        <v>-0.16700000000000001</v>
      </c>
      <c r="WW61" s="55">
        <v>-0.45619999999999999</v>
      </c>
      <c r="WX61" s="55">
        <v>-0.2235</v>
      </c>
      <c r="WY61" s="55">
        <v>-0.21659999999999999</v>
      </c>
      <c r="WZ61" s="55">
        <v>9.4899999999999998E-2</v>
      </c>
      <c r="XA61" s="55">
        <v>-0.31209999999999999</v>
      </c>
      <c r="XB61" s="55">
        <v>-0.1298</v>
      </c>
      <c r="XC61" s="55">
        <v>-2.3999999999999998E-3</v>
      </c>
      <c r="XD61" s="55">
        <v>-6.0699999999999997E-2</v>
      </c>
      <c r="XE61" s="55">
        <v>-0.1091</v>
      </c>
      <c r="XF61" s="55">
        <v>-0.1313</v>
      </c>
      <c r="XG61" s="55">
        <v>-0.23780000000000001</v>
      </c>
      <c r="XH61" s="55">
        <v>-0.52310000000000001</v>
      </c>
      <c r="XI61" s="55">
        <v>-0.3206</v>
      </c>
      <c r="XJ61" s="55">
        <v>-0.34160000000000001</v>
      </c>
      <c r="XK61" s="55">
        <v>-0.24809999999999999</v>
      </c>
      <c r="XL61" s="55">
        <v>-0.31490000000000001</v>
      </c>
      <c r="XM61" s="55">
        <v>-0.36559999999999998</v>
      </c>
      <c r="XN61" s="55">
        <v>-0.41220000000000001</v>
      </c>
      <c r="XO61" s="55">
        <v>-0.50819999999999999</v>
      </c>
      <c r="XP61" s="55">
        <v>-0.46839999999999998</v>
      </c>
      <c r="XQ61" s="55">
        <v>-0.45250000000000001</v>
      </c>
      <c r="XR61" s="55">
        <v>-0.4642</v>
      </c>
      <c r="XS61" s="55">
        <v>-0.52380000000000004</v>
      </c>
      <c r="XT61" s="55">
        <v>-0.46839999999999998</v>
      </c>
      <c r="XU61" s="55">
        <v>-0.49540000000000001</v>
      </c>
      <c r="XV61" s="55">
        <v>-0.68659999999999999</v>
      </c>
      <c r="XW61" s="55">
        <v>-0.70399999999999996</v>
      </c>
      <c r="XX61" s="55">
        <v>-0.73550000000000004</v>
      </c>
      <c r="XY61" s="55">
        <v>-0.72140000000000004</v>
      </c>
      <c r="XZ61" s="55">
        <v>-0.75819999999999999</v>
      </c>
      <c r="YA61" s="55">
        <v>-0.68530000000000002</v>
      </c>
      <c r="YB61" s="55">
        <v>-0.63149999999999995</v>
      </c>
      <c r="YC61" s="55">
        <v>-0.79920000000000002</v>
      </c>
      <c r="YD61" s="55">
        <v>-0.82450000000000001</v>
      </c>
      <c r="YE61" s="55">
        <v>-0.76939999999999997</v>
      </c>
      <c r="YF61" s="55">
        <v>-0.79700000000000004</v>
      </c>
      <c r="YG61" s="55">
        <v>-0.73870000000000002</v>
      </c>
      <c r="YH61" s="55">
        <v>-0.70109999999999995</v>
      </c>
      <c r="YI61" s="55">
        <v>-0.68469999999999998</v>
      </c>
      <c r="YJ61" s="55">
        <v>-0.78949999999999998</v>
      </c>
      <c r="YK61" s="54">
        <v>-0.81</v>
      </c>
    </row>
    <row r="62" spans="1:661" x14ac:dyDescent="0.35">
      <c r="A62" s="66" t="s">
        <v>26</v>
      </c>
      <c r="B62" s="66" t="s">
        <v>67</v>
      </c>
      <c r="C62" s="54">
        <v>0.08</v>
      </c>
      <c r="D62" s="54">
        <v>-0.02</v>
      </c>
      <c r="E62" s="54">
        <v>-0.11</v>
      </c>
      <c r="F62" s="54">
        <v>0</v>
      </c>
      <c r="G62" s="54">
        <v>0.1</v>
      </c>
      <c r="H62" s="54">
        <v>0.04</v>
      </c>
      <c r="I62" s="54">
        <v>0.03</v>
      </c>
      <c r="J62" s="54">
        <v>0.02</v>
      </c>
      <c r="K62" s="54">
        <v>0.06</v>
      </c>
      <c r="L62" s="54">
        <v>0.08</v>
      </c>
      <c r="M62" s="54">
        <v>0.11</v>
      </c>
      <c r="N62" s="54">
        <v>0.05</v>
      </c>
      <c r="O62" s="54">
        <v>0.08</v>
      </c>
      <c r="P62" s="54">
        <v>0.01</v>
      </c>
      <c r="Q62" s="54">
        <v>-0.08</v>
      </c>
      <c r="R62" s="54">
        <v>-7.0000000000000007E-2</v>
      </c>
      <c r="S62" s="54">
        <v>-7.0000000000000007E-2</v>
      </c>
      <c r="T62" s="54">
        <v>0.03</v>
      </c>
      <c r="U62" s="54">
        <v>0.03</v>
      </c>
      <c r="V62" s="54">
        <v>-0.05</v>
      </c>
      <c r="W62" s="54">
        <v>-7.0000000000000007E-2</v>
      </c>
      <c r="X62" s="54">
        <v>-0.14000000000000001</v>
      </c>
      <c r="Y62" s="54">
        <v>-7.0000000000000007E-2</v>
      </c>
      <c r="Z62" s="54">
        <v>-0.16</v>
      </c>
      <c r="AA62" s="54">
        <v>-0.19</v>
      </c>
      <c r="AB62" s="54">
        <v>-0.21</v>
      </c>
      <c r="AC62" s="54">
        <v>-0.31</v>
      </c>
      <c r="AD62" s="54">
        <v>-0.48</v>
      </c>
      <c r="AE62" s="54">
        <v>-0.7</v>
      </c>
      <c r="AF62" s="54">
        <v>-1</v>
      </c>
      <c r="AG62" s="54">
        <v>-1</v>
      </c>
      <c r="AH62" s="54">
        <v>-1</v>
      </c>
      <c r="AI62" s="54">
        <v>-1</v>
      </c>
      <c r="AJ62" s="54">
        <v>-1</v>
      </c>
      <c r="AK62" s="54">
        <v>-1</v>
      </c>
      <c r="AL62" s="54">
        <v>-1</v>
      </c>
      <c r="AM62" s="54">
        <v>-1</v>
      </c>
      <c r="AN62" s="54">
        <v>-1</v>
      </c>
      <c r="AO62" s="54">
        <v>-1</v>
      </c>
      <c r="AP62" s="54">
        <v>-1</v>
      </c>
      <c r="AQ62" s="54">
        <v>-1</v>
      </c>
      <c r="AR62" s="54">
        <v>-1</v>
      </c>
      <c r="AS62" s="54">
        <v>-1</v>
      </c>
      <c r="AT62" s="54">
        <v>-1</v>
      </c>
      <c r="AU62" s="54">
        <v>-1</v>
      </c>
      <c r="AV62" s="54">
        <v>-1</v>
      </c>
      <c r="AW62" s="54">
        <v>-1</v>
      </c>
      <c r="AX62" s="54">
        <v>-1</v>
      </c>
      <c r="AY62" s="54">
        <v>-1</v>
      </c>
      <c r="AZ62" s="54">
        <v>-1</v>
      </c>
      <c r="BA62" s="54">
        <v>-1</v>
      </c>
      <c r="BB62" s="54">
        <v>-1</v>
      </c>
      <c r="BC62" s="54">
        <v>-1</v>
      </c>
      <c r="BD62" s="54">
        <v>-1</v>
      </c>
      <c r="BE62" s="54">
        <v>-1</v>
      </c>
      <c r="BF62" s="54">
        <v>-1</v>
      </c>
      <c r="BG62" s="54">
        <v>-1</v>
      </c>
      <c r="BH62" s="54">
        <v>-1</v>
      </c>
      <c r="BI62" s="54">
        <v>-1</v>
      </c>
      <c r="BJ62" s="54">
        <v>-1</v>
      </c>
      <c r="BK62" s="54">
        <v>-1</v>
      </c>
      <c r="BL62" s="54">
        <v>-1</v>
      </c>
      <c r="BM62" s="54">
        <v>-1</v>
      </c>
      <c r="BN62" s="54">
        <v>-1</v>
      </c>
      <c r="BO62" s="54">
        <v>-1</v>
      </c>
      <c r="BP62" s="54">
        <v>-1</v>
      </c>
      <c r="BQ62" s="54">
        <v>-1</v>
      </c>
      <c r="BR62" s="54">
        <v>-1</v>
      </c>
      <c r="BS62" s="54">
        <v>-1</v>
      </c>
      <c r="BT62" s="54">
        <v>-1</v>
      </c>
      <c r="BU62" s="54">
        <v>-1</v>
      </c>
      <c r="BV62" s="54">
        <v>-1</v>
      </c>
      <c r="BW62" s="54">
        <v>-1</v>
      </c>
      <c r="BX62" s="54">
        <v>-1</v>
      </c>
      <c r="BY62" s="54">
        <v>-1</v>
      </c>
      <c r="BZ62" s="54">
        <v>-1</v>
      </c>
      <c r="CA62" s="55">
        <v>-0.94440000000000002</v>
      </c>
      <c r="CB62" s="55">
        <v>-0.95289999999999997</v>
      </c>
      <c r="CC62" s="55">
        <v>-0.9425</v>
      </c>
      <c r="CD62" s="55">
        <v>-0.94350000000000001</v>
      </c>
      <c r="CE62" s="55">
        <v>-0.94389999999999996</v>
      </c>
      <c r="CF62" s="55">
        <v>-0.90569999999999995</v>
      </c>
      <c r="CG62" s="55">
        <v>-0.88990000000000002</v>
      </c>
      <c r="CH62" s="55">
        <v>-0.85709999999999997</v>
      </c>
      <c r="CI62" s="55">
        <v>-0.8357</v>
      </c>
      <c r="CJ62" s="55">
        <v>-0.77639999999999998</v>
      </c>
      <c r="CK62" s="55">
        <v>-0.76349999999999996</v>
      </c>
      <c r="CL62" s="55">
        <v>-0.69320000000000004</v>
      </c>
      <c r="CM62" s="55">
        <v>-0.66810000000000003</v>
      </c>
      <c r="CN62" s="55">
        <v>-0.67610000000000003</v>
      </c>
      <c r="CO62" s="55">
        <v>-0.72770000000000001</v>
      </c>
      <c r="CP62" s="55">
        <v>-0.71850000000000003</v>
      </c>
      <c r="CQ62" s="55">
        <v>-0.68640000000000001</v>
      </c>
      <c r="CR62" s="55">
        <v>-0.62949999999999995</v>
      </c>
      <c r="CS62" s="55">
        <v>-0.57909999999999995</v>
      </c>
      <c r="CT62" s="55">
        <v>-0.57779999999999998</v>
      </c>
      <c r="CU62" s="55">
        <v>-0.62219999999999998</v>
      </c>
      <c r="CV62" s="55">
        <v>-0.56110000000000004</v>
      </c>
      <c r="CW62" s="55">
        <v>-0.57069999999999999</v>
      </c>
      <c r="CX62" s="55">
        <v>-0.6179</v>
      </c>
      <c r="CY62" s="55">
        <v>-0.63160000000000005</v>
      </c>
      <c r="CZ62" s="55">
        <v>-0.56089999999999995</v>
      </c>
      <c r="DA62" s="55">
        <v>-0.55730000000000002</v>
      </c>
      <c r="DB62" s="55">
        <v>-0.68400000000000005</v>
      </c>
      <c r="DC62" s="55">
        <v>-0.58479999999999999</v>
      </c>
      <c r="DD62" s="55">
        <v>-0.51129999999999998</v>
      </c>
      <c r="DE62" s="55">
        <v>-0.51100000000000001</v>
      </c>
      <c r="DF62" s="55">
        <v>-0.51160000000000005</v>
      </c>
      <c r="DG62" s="55">
        <v>-0.51329999999999998</v>
      </c>
      <c r="DH62" s="55">
        <v>-0.44979999999999998</v>
      </c>
      <c r="DI62" s="55">
        <v>-0.52210000000000001</v>
      </c>
      <c r="DJ62" s="55">
        <v>-0.49280000000000002</v>
      </c>
      <c r="DK62" s="55">
        <v>-0.44440000000000002</v>
      </c>
      <c r="DL62" s="55">
        <v>-0.47939999999999999</v>
      </c>
      <c r="DM62" s="55">
        <v>-0.46039999999999998</v>
      </c>
      <c r="DN62" s="55">
        <v>-0.44840000000000002</v>
      </c>
      <c r="DO62" s="55">
        <v>-0.4194</v>
      </c>
      <c r="DP62" s="55">
        <v>-0.63759999999999994</v>
      </c>
      <c r="DQ62" s="55">
        <v>-0.43740000000000001</v>
      </c>
      <c r="DR62" s="55">
        <v>-0.45129999999999998</v>
      </c>
      <c r="DS62" s="55">
        <v>-0.40010000000000001</v>
      </c>
      <c r="DT62" s="55">
        <v>-0.43090000000000001</v>
      </c>
      <c r="DU62" s="55">
        <v>-0.43099999999999999</v>
      </c>
      <c r="DV62" s="55">
        <v>-0.36130000000000001</v>
      </c>
      <c r="DW62" s="55">
        <v>-0.34029999999999999</v>
      </c>
      <c r="DX62" s="55">
        <v>-0.47589999999999999</v>
      </c>
      <c r="DY62" s="55">
        <v>-0.4647</v>
      </c>
      <c r="DZ62" s="55">
        <v>-0.51139999999999997</v>
      </c>
      <c r="EA62" s="55">
        <v>-0.50660000000000005</v>
      </c>
      <c r="EB62" s="55">
        <v>-0.4415</v>
      </c>
      <c r="EC62" s="55">
        <v>-0.50390000000000001</v>
      </c>
      <c r="ED62" s="55">
        <v>-0.59360000000000002</v>
      </c>
      <c r="EE62" s="55">
        <v>-0.55400000000000005</v>
      </c>
      <c r="EF62" s="55">
        <v>-0.58089999999999997</v>
      </c>
      <c r="EG62" s="55">
        <v>-0.62180000000000002</v>
      </c>
      <c r="EH62" s="55">
        <v>-0.47639999999999999</v>
      </c>
      <c r="EI62" s="55">
        <v>-0.56569999999999998</v>
      </c>
      <c r="EJ62" s="55">
        <v>-0.65549999999999997</v>
      </c>
      <c r="EK62" s="55">
        <v>-0.52529999999999999</v>
      </c>
      <c r="EL62" s="55">
        <v>-0.53090000000000004</v>
      </c>
      <c r="EM62" s="55">
        <v>-0.55710000000000004</v>
      </c>
      <c r="EN62" s="55">
        <v>-0.52200000000000002</v>
      </c>
      <c r="EO62" s="55">
        <v>-0.53739999999999999</v>
      </c>
      <c r="EP62" s="55">
        <v>-0.49890000000000001</v>
      </c>
      <c r="EQ62" s="55">
        <v>-0.4803</v>
      </c>
      <c r="ER62" s="54">
        <v>-0.6</v>
      </c>
      <c r="ES62" s="55">
        <v>-0.61829999999999996</v>
      </c>
      <c r="ET62" s="55">
        <v>-0.57310000000000005</v>
      </c>
      <c r="EU62" s="55">
        <v>-0.56859999999999999</v>
      </c>
      <c r="EV62" s="55">
        <v>-0.57499999999999996</v>
      </c>
      <c r="EW62" s="55">
        <v>-0.54759999999999998</v>
      </c>
      <c r="EX62" s="55">
        <v>-0.55779999999999996</v>
      </c>
      <c r="EY62" s="55">
        <v>-0.57779999999999998</v>
      </c>
      <c r="EZ62" s="55">
        <v>-0.63949999999999996</v>
      </c>
      <c r="FA62" s="55">
        <v>-0.57609999999999995</v>
      </c>
      <c r="FB62" s="55">
        <v>-0.59209999999999996</v>
      </c>
      <c r="FC62" s="55">
        <v>-0.59230000000000005</v>
      </c>
      <c r="FD62" s="55">
        <v>-0.54569999999999996</v>
      </c>
      <c r="FE62" s="55">
        <v>-0.53149999999999997</v>
      </c>
      <c r="FF62" s="55">
        <v>-0.5373</v>
      </c>
      <c r="FG62" s="55">
        <v>-0.55469999999999997</v>
      </c>
      <c r="FH62" s="55">
        <v>-0.50290000000000001</v>
      </c>
      <c r="FI62" s="55">
        <v>-0.54430000000000001</v>
      </c>
      <c r="FJ62" s="55">
        <v>-0.48959999999999998</v>
      </c>
      <c r="FK62" s="55">
        <v>-0.4854</v>
      </c>
      <c r="FL62" s="55">
        <v>-0.50639999999999996</v>
      </c>
      <c r="FM62" s="55">
        <v>-0.51829999999999998</v>
      </c>
      <c r="FN62" s="55">
        <v>-0.75629999999999997</v>
      </c>
      <c r="FO62" s="55">
        <v>-0.53490000000000004</v>
      </c>
      <c r="FP62" s="55">
        <v>-0.53720000000000001</v>
      </c>
      <c r="FQ62" s="55">
        <v>-0.54210000000000003</v>
      </c>
      <c r="FR62" s="55">
        <v>-0.4955</v>
      </c>
      <c r="FS62" s="55">
        <v>-0.45760000000000001</v>
      </c>
      <c r="FT62" s="55">
        <v>-0.52739999999999998</v>
      </c>
      <c r="FU62" s="55">
        <v>-0.5071</v>
      </c>
      <c r="FV62" s="55">
        <v>-0.50670000000000004</v>
      </c>
      <c r="FW62" s="55">
        <v>-0.52839999999999998</v>
      </c>
      <c r="FX62" s="55">
        <v>-0.49540000000000001</v>
      </c>
      <c r="FY62" s="55">
        <v>-0.44829999999999998</v>
      </c>
      <c r="FZ62" s="55">
        <v>-0.42920000000000003</v>
      </c>
      <c r="GA62" s="55">
        <v>-0.45590000000000003</v>
      </c>
      <c r="GB62" s="55">
        <v>-0.5292</v>
      </c>
      <c r="GC62" s="55">
        <v>-0.4995</v>
      </c>
      <c r="GD62" s="55">
        <v>-0.49730000000000002</v>
      </c>
      <c r="GE62" s="55">
        <v>-0.46610000000000001</v>
      </c>
      <c r="GF62" s="55">
        <v>-0.40629999999999999</v>
      </c>
      <c r="GG62" s="55">
        <v>-0.34689999999999999</v>
      </c>
      <c r="GH62" s="55">
        <v>-0.41389999999999999</v>
      </c>
      <c r="GI62" s="55">
        <v>-0.4587</v>
      </c>
      <c r="GJ62" s="55">
        <v>-0.40920000000000001</v>
      </c>
      <c r="GK62" s="55">
        <v>-0.40789999999999998</v>
      </c>
      <c r="GL62" s="55">
        <v>-0.32919999999999999</v>
      </c>
      <c r="GM62" s="55">
        <v>-0.35149999999999998</v>
      </c>
      <c r="GN62" s="55">
        <v>-0.33979999999999999</v>
      </c>
      <c r="GO62" s="55">
        <v>-0.58879999999999999</v>
      </c>
      <c r="GP62" s="55">
        <v>-0.125</v>
      </c>
      <c r="GQ62" s="55">
        <v>0.47289999999999999</v>
      </c>
      <c r="GR62" s="55">
        <v>0.47949999999999998</v>
      </c>
      <c r="GS62" s="55">
        <v>0.75290000000000001</v>
      </c>
      <c r="GT62" s="55">
        <v>0.317</v>
      </c>
      <c r="GU62" s="55">
        <v>0.40570000000000001</v>
      </c>
      <c r="GV62" s="55">
        <v>0.68910000000000005</v>
      </c>
      <c r="GW62" s="55">
        <v>7.85E-2</v>
      </c>
      <c r="GX62" s="55">
        <v>-0.29659999999999997</v>
      </c>
      <c r="GY62" s="55">
        <v>-0.3226</v>
      </c>
      <c r="GZ62" s="55">
        <v>-0.31680000000000003</v>
      </c>
      <c r="HA62" s="55">
        <v>-0.29320000000000002</v>
      </c>
      <c r="HB62" s="55">
        <v>-0.25390000000000001</v>
      </c>
      <c r="HC62" s="55">
        <v>-0.34510000000000002</v>
      </c>
      <c r="HD62" s="55">
        <v>-0.34339999999999998</v>
      </c>
      <c r="HE62" s="55">
        <v>-0.32879999999999998</v>
      </c>
      <c r="HF62" s="55">
        <v>-0.3589</v>
      </c>
      <c r="HG62" s="55">
        <v>-0.44919999999999999</v>
      </c>
      <c r="HH62" s="55">
        <v>-0.31230000000000002</v>
      </c>
      <c r="HI62" s="55">
        <v>-0.25900000000000001</v>
      </c>
      <c r="HJ62" s="55">
        <v>-0.3095</v>
      </c>
      <c r="HK62" s="55">
        <v>-0.3705</v>
      </c>
      <c r="HL62" s="55">
        <v>-0.31419999999999998</v>
      </c>
      <c r="HM62" s="55">
        <v>-0.29630000000000001</v>
      </c>
      <c r="HN62" s="55">
        <v>-0.34949999999999998</v>
      </c>
      <c r="HO62" s="55">
        <v>-0.31869999999999998</v>
      </c>
      <c r="HP62" s="55">
        <v>-0.30249999999999999</v>
      </c>
      <c r="HQ62" s="55">
        <v>-0.308</v>
      </c>
      <c r="HR62" s="55">
        <v>-0.40210000000000001</v>
      </c>
      <c r="HS62" s="55">
        <v>-0.36990000000000001</v>
      </c>
      <c r="HT62" s="55">
        <v>-0.28189999999999998</v>
      </c>
      <c r="HU62" s="54">
        <v>-0.28999999999999998</v>
      </c>
      <c r="HV62" s="55">
        <v>-0.29509999999999997</v>
      </c>
      <c r="HW62" s="55">
        <v>-0.23899999999999999</v>
      </c>
      <c r="HX62" s="55">
        <v>-0.3095</v>
      </c>
      <c r="HY62" s="55">
        <v>-7.9699999999999993E-2</v>
      </c>
      <c r="HZ62" s="55">
        <v>-0.33739999999999998</v>
      </c>
      <c r="IA62" s="55">
        <v>-0.30009999999999998</v>
      </c>
      <c r="IB62" s="55">
        <v>-0.3422</v>
      </c>
      <c r="IC62" s="55">
        <v>-0.2757</v>
      </c>
      <c r="ID62" s="55">
        <v>-0.25440000000000002</v>
      </c>
      <c r="IE62" s="55">
        <v>-0.30309999999999998</v>
      </c>
      <c r="IF62" s="55">
        <v>-0.36199999999999999</v>
      </c>
      <c r="IG62" s="55">
        <v>-0.31019999999999998</v>
      </c>
      <c r="IH62" s="55">
        <v>-0.2712</v>
      </c>
      <c r="II62" s="55">
        <v>-0.31480000000000002</v>
      </c>
      <c r="IJ62" s="55">
        <v>-0.26169999999999999</v>
      </c>
      <c r="IK62" s="55">
        <v>-0.13869999999999999</v>
      </c>
      <c r="IL62" s="55">
        <v>-0.26350000000000001</v>
      </c>
      <c r="IM62" s="55">
        <v>-0.30740000000000001</v>
      </c>
      <c r="IN62" s="55">
        <v>-0.31869999999999998</v>
      </c>
      <c r="IO62" s="55">
        <v>-0.32640000000000002</v>
      </c>
      <c r="IP62" s="55">
        <v>-0.3251</v>
      </c>
      <c r="IQ62" s="55">
        <v>-0.21010000000000001</v>
      </c>
      <c r="IR62" s="55">
        <v>-0.1457</v>
      </c>
      <c r="IS62" s="55">
        <v>-0.19209999999999999</v>
      </c>
      <c r="IT62" s="55">
        <v>-0.35320000000000001</v>
      </c>
      <c r="IU62" s="55">
        <v>-0.2165</v>
      </c>
      <c r="IV62" s="55">
        <v>-0.19939999999999999</v>
      </c>
      <c r="IW62" s="55">
        <v>-0.18260000000000001</v>
      </c>
      <c r="IX62" s="55">
        <v>-0.27100000000000002</v>
      </c>
      <c r="IY62" s="55">
        <v>-0.40739999999999998</v>
      </c>
      <c r="IZ62" s="55">
        <v>-0.37619999999999998</v>
      </c>
      <c r="JA62" s="55">
        <v>-0.39140000000000003</v>
      </c>
      <c r="JB62" s="55">
        <v>-0.4496</v>
      </c>
      <c r="JC62" s="55">
        <v>-0.45140000000000002</v>
      </c>
      <c r="JD62" s="55">
        <v>-0.37519999999999998</v>
      </c>
      <c r="JE62" s="55">
        <v>-0.26150000000000001</v>
      </c>
      <c r="JF62" s="55">
        <v>-0.21079999999999999</v>
      </c>
      <c r="JG62" s="55">
        <v>-0.33979999999999999</v>
      </c>
      <c r="JH62" s="55">
        <v>-0.49480000000000002</v>
      </c>
      <c r="JI62" s="55">
        <v>-0.29559999999999997</v>
      </c>
      <c r="JJ62" s="55">
        <v>-0.15970000000000001</v>
      </c>
      <c r="JK62" s="55">
        <v>-0.30370000000000003</v>
      </c>
      <c r="JL62" s="55">
        <v>-0.1208</v>
      </c>
      <c r="JM62" s="55">
        <v>1.2800000000000001E-2</v>
      </c>
      <c r="JN62" s="55">
        <v>-0.27779999999999999</v>
      </c>
      <c r="JO62" s="55">
        <v>-0.31850000000000001</v>
      </c>
      <c r="JP62" s="55">
        <v>-0.3886</v>
      </c>
      <c r="JQ62" s="55">
        <v>-0.40649999999999997</v>
      </c>
      <c r="JR62" s="55">
        <v>-0.3639</v>
      </c>
      <c r="JS62" s="55">
        <v>-0.23680000000000001</v>
      </c>
      <c r="JT62" s="55">
        <v>-0.20699999999999999</v>
      </c>
      <c r="JU62" s="55">
        <v>-0.29659999999999997</v>
      </c>
      <c r="JV62" s="55">
        <v>-0.31380000000000002</v>
      </c>
      <c r="JW62" s="55">
        <v>-0.35170000000000001</v>
      </c>
      <c r="JX62" s="55">
        <v>-0.43880000000000002</v>
      </c>
      <c r="JY62" s="55">
        <v>-0.41389999999999999</v>
      </c>
      <c r="JZ62" s="55">
        <v>-0.36780000000000002</v>
      </c>
      <c r="KA62" s="55">
        <v>-0.2089</v>
      </c>
      <c r="KB62" s="55">
        <v>-0.28050000000000003</v>
      </c>
      <c r="KC62" s="55">
        <v>-0.3584</v>
      </c>
      <c r="KD62" s="55">
        <v>-0.47760000000000002</v>
      </c>
      <c r="KE62" s="55">
        <v>-0.45319999999999999</v>
      </c>
      <c r="KF62" s="55">
        <v>-0.40110000000000001</v>
      </c>
      <c r="KG62" s="55">
        <v>-0.35039999999999999</v>
      </c>
      <c r="KH62" s="55">
        <v>-0.2361</v>
      </c>
      <c r="KI62" s="55">
        <v>-0.32219999999999999</v>
      </c>
      <c r="KJ62" s="55">
        <v>-0.43790000000000001</v>
      </c>
      <c r="KK62" s="55">
        <v>-0.43790000000000001</v>
      </c>
      <c r="KL62" s="55">
        <v>-0.44840000000000002</v>
      </c>
      <c r="KM62" s="55">
        <v>-0.3821</v>
      </c>
      <c r="KN62" s="55">
        <v>-0.2117</v>
      </c>
      <c r="KO62" s="55">
        <v>-0.25950000000000001</v>
      </c>
      <c r="KP62" s="55">
        <v>-0.30409999999999998</v>
      </c>
      <c r="KQ62" s="55">
        <v>-0.54100000000000004</v>
      </c>
      <c r="KR62" s="55">
        <v>-0.45939999999999998</v>
      </c>
      <c r="KS62" s="55">
        <v>-0.52890000000000004</v>
      </c>
      <c r="KT62" s="55">
        <v>-0.38069999999999998</v>
      </c>
      <c r="KU62" s="55">
        <v>-0.2802</v>
      </c>
      <c r="KV62" s="55">
        <v>-0.2429</v>
      </c>
      <c r="KW62" s="55">
        <v>-0.32319999999999999</v>
      </c>
      <c r="KX62" s="55">
        <v>-0.41799999999999998</v>
      </c>
      <c r="KY62" s="55">
        <v>-0.54069999999999996</v>
      </c>
      <c r="KZ62" s="55">
        <v>0.14680000000000001</v>
      </c>
      <c r="LA62" s="55">
        <v>-0.29470000000000002</v>
      </c>
      <c r="LB62" s="55">
        <v>-0.7752</v>
      </c>
      <c r="LC62" s="55">
        <v>-0.3972</v>
      </c>
      <c r="LD62" s="55">
        <v>-0.33529999999999999</v>
      </c>
      <c r="LE62" s="55">
        <v>-0.38479999999999998</v>
      </c>
      <c r="LF62" s="55">
        <v>-0.5786</v>
      </c>
      <c r="LG62" s="55">
        <v>0.1484</v>
      </c>
      <c r="LH62" s="55">
        <v>0.58109999999999995</v>
      </c>
      <c r="LI62" s="55">
        <v>-0.37319999999999998</v>
      </c>
      <c r="LJ62" s="55">
        <v>-0.13650000000000001</v>
      </c>
      <c r="LK62" s="55">
        <v>-0.18770000000000001</v>
      </c>
      <c r="LL62" s="55">
        <v>-0.31669999999999998</v>
      </c>
      <c r="LM62" s="55">
        <v>-0.3584</v>
      </c>
      <c r="LN62" s="55">
        <v>-0.40899999999999997</v>
      </c>
      <c r="LO62" s="55">
        <v>-0.40899999999999997</v>
      </c>
      <c r="LP62" s="55">
        <v>-0.40489999999999998</v>
      </c>
      <c r="LQ62" s="55">
        <v>-0.22509999999999999</v>
      </c>
      <c r="LR62" s="55">
        <v>-0.28699999999999998</v>
      </c>
      <c r="LS62" s="55">
        <v>-0.40760000000000002</v>
      </c>
      <c r="LT62" s="55">
        <v>-0.4158</v>
      </c>
      <c r="LU62" s="55">
        <v>-0.46939999999999998</v>
      </c>
      <c r="LV62" s="55">
        <v>-0.33310000000000001</v>
      </c>
      <c r="LW62" s="55">
        <v>-0.30249999999999999</v>
      </c>
      <c r="LX62" s="55">
        <v>-0.2843</v>
      </c>
      <c r="LY62" s="55">
        <v>-0.30380000000000001</v>
      </c>
      <c r="LZ62" s="55">
        <v>-0.37890000000000001</v>
      </c>
      <c r="MA62" s="55">
        <v>-0.39739999999999998</v>
      </c>
      <c r="MB62" s="55">
        <v>-0.40379999999999999</v>
      </c>
      <c r="MC62" s="55">
        <v>-0.3972</v>
      </c>
      <c r="MD62" s="55">
        <v>-0.25019999999999998</v>
      </c>
      <c r="ME62" s="55">
        <v>-0.26989999999999997</v>
      </c>
      <c r="MF62" s="55">
        <v>-0.38790000000000002</v>
      </c>
      <c r="MG62" s="55">
        <v>-0.42070000000000002</v>
      </c>
      <c r="MH62" s="55">
        <v>-0.45610000000000001</v>
      </c>
      <c r="MI62" s="55">
        <v>-0.44590000000000002</v>
      </c>
      <c r="MJ62" s="55">
        <v>-0.41249999999999998</v>
      </c>
      <c r="MK62" s="55">
        <v>-0.1704</v>
      </c>
      <c r="ML62" s="55">
        <v>-0.20910000000000001</v>
      </c>
      <c r="MM62" s="55">
        <v>-0.1027</v>
      </c>
      <c r="MN62" s="55">
        <v>-0.41760000000000003</v>
      </c>
      <c r="MO62" s="55">
        <v>-0.4652</v>
      </c>
      <c r="MP62" s="55">
        <v>-0.38229999999999997</v>
      </c>
      <c r="MQ62" s="55">
        <v>-0.186</v>
      </c>
      <c r="MR62" s="55">
        <v>-0.32640000000000002</v>
      </c>
      <c r="MS62" s="55">
        <v>-0.25740000000000002</v>
      </c>
      <c r="MT62" s="55">
        <v>-0.56640000000000001</v>
      </c>
      <c r="MU62" s="55">
        <v>-0.38569999999999999</v>
      </c>
      <c r="MV62" s="55">
        <v>-0.4299</v>
      </c>
      <c r="MW62" s="55">
        <v>-0.4269</v>
      </c>
      <c r="MX62" s="55">
        <v>-0.44590000000000002</v>
      </c>
      <c r="MY62" s="55">
        <v>-0.48980000000000001</v>
      </c>
      <c r="MZ62" s="55">
        <v>-0.23200000000000001</v>
      </c>
      <c r="NA62" s="55">
        <v>0.19389999999999999</v>
      </c>
      <c r="NB62" s="55">
        <v>-0.27039999999999997</v>
      </c>
      <c r="NC62" s="55">
        <v>-0.31309999999999999</v>
      </c>
      <c r="ND62" s="55">
        <v>-0.38200000000000001</v>
      </c>
      <c r="NE62" s="55">
        <v>-0.37909999999999999</v>
      </c>
      <c r="NF62" s="55">
        <v>-0.29049999999999998</v>
      </c>
      <c r="NG62" s="55">
        <v>-0.13109999999999999</v>
      </c>
      <c r="NH62" s="55">
        <v>-0.24060000000000001</v>
      </c>
      <c r="NI62" s="55">
        <v>-0.34649999999999997</v>
      </c>
      <c r="NJ62" s="55">
        <v>-0.30990000000000001</v>
      </c>
      <c r="NK62" s="55">
        <v>-0.21029999999999999</v>
      </c>
      <c r="NL62" s="55">
        <v>-0.25829999999999997</v>
      </c>
      <c r="NM62" s="55">
        <v>-0.26279999999999998</v>
      </c>
      <c r="NN62" s="55">
        <v>-0.1202</v>
      </c>
      <c r="NO62" s="55">
        <v>-0.2006</v>
      </c>
      <c r="NP62" s="55">
        <v>-0.3523</v>
      </c>
      <c r="NQ62" s="55">
        <v>-0.39539999999999997</v>
      </c>
      <c r="NR62" s="55">
        <v>-0.28110000000000002</v>
      </c>
      <c r="NS62" s="55">
        <v>-0.28360000000000002</v>
      </c>
      <c r="NT62" s="55">
        <v>-0.21920000000000001</v>
      </c>
      <c r="NU62" s="55">
        <v>-0.1847</v>
      </c>
      <c r="NV62" s="55">
        <v>-0.27450000000000002</v>
      </c>
      <c r="NW62" s="55">
        <v>-0.3518</v>
      </c>
      <c r="NX62" s="55">
        <v>-0.40739999999999998</v>
      </c>
      <c r="NY62" s="55">
        <v>-0.34949999999999998</v>
      </c>
      <c r="NZ62" s="55">
        <v>-0.30940000000000001</v>
      </c>
      <c r="OA62" s="55">
        <v>-0.1605</v>
      </c>
      <c r="OB62" s="55">
        <v>-0.1037</v>
      </c>
      <c r="OC62" s="55">
        <v>-9.2999999999999999E-2</v>
      </c>
      <c r="OD62" s="55">
        <v>-0.2223</v>
      </c>
      <c r="OE62" s="55">
        <v>-0.2387</v>
      </c>
      <c r="OF62" s="55">
        <v>-0.22739999999999999</v>
      </c>
      <c r="OG62" s="55">
        <v>-0.35399999999999998</v>
      </c>
      <c r="OH62" s="55">
        <v>-0.12920000000000001</v>
      </c>
      <c r="OI62" s="55">
        <v>-0.1206</v>
      </c>
      <c r="OJ62" s="54">
        <v>-0.22</v>
      </c>
      <c r="OK62" s="55">
        <v>-0.25900000000000001</v>
      </c>
      <c r="OL62" s="55">
        <v>-0.26079999999999998</v>
      </c>
      <c r="OM62" s="55">
        <v>-0.27460000000000001</v>
      </c>
      <c r="ON62" s="55">
        <v>-0.25869999999999999</v>
      </c>
      <c r="OO62" s="55">
        <v>-0.15179999999999999</v>
      </c>
      <c r="OP62" s="55">
        <v>-0.12959999999999999</v>
      </c>
      <c r="OQ62" s="55">
        <v>-6.93E-2</v>
      </c>
      <c r="OR62" s="55">
        <v>-1.8499999999999999E-2</v>
      </c>
      <c r="OS62" s="55">
        <v>-1.2800000000000001E-2</v>
      </c>
      <c r="OT62" s="55">
        <v>-0.1158</v>
      </c>
      <c r="OU62" s="55">
        <v>-8.8499999999999995E-2</v>
      </c>
      <c r="OV62" s="55">
        <v>-9.7799999999999998E-2</v>
      </c>
      <c r="OW62" s="55">
        <v>-9.9400000000000002E-2</v>
      </c>
      <c r="OX62" s="55">
        <v>0.3347</v>
      </c>
      <c r="OY62" s="55">
        <v>0.2303</v>
      </c>
      <c r="OZ62" s="55">
        <v>0.20219999999999999</v>
      </c>
      <c r="PA62" s="55">
        <v>0.18740000000000001</v>
      </c>
      <c r="PB62" s="55">
        <v>8.5800000000000001E-2</v>
      </c>
      <c r="PC62" s="55">
        <v>-1.61E-2</v>
      </c>
      <c r="PD62" s="55">
        <v>-0.1439</v>
      </c>
      <c r="PE62" s="55">
        <v>-0.12959999999999999</v>
      </c>
      <c r="PF62" s="55">
        <v>-0.3695</v>
      </c>
      <c r="PG62" s="55">
        <v>-0.37109999999999999</v>
      </c>
      <c r="PH62" s="55">
        <v>-0.3306</v>
      </c>
      <c r="PI62" s="55">
        <v>-0.33460000000000001</v>
      </c>
      <c r="PJ62" s="55">
        <v>-0.12180000000000001</v>
      </c>
      <c r="PK62" s="55">
        <v>-0.68659999999999999</v>
      </c>
      <c r="PL62" s="55">
        <v>-0.41699999999999998</v>
      </c>
      <c r="PM62" s="55">
        <v>-0.26040000000000002</v>
      </c>
      <c r="PN62" s="55">
        <v>-0.26279999999999998</v>
      </c>
      <c r="PO62" s="55">
        <v>-0.26129999999999998</v>
      </c>
      <c r="PP62" s="55">
        <v>-0.2109</v>
      </c>
      <c r="PQ62" s="55">
        <v>-0.16039999999999999</v>
      </c>
      <c r="PR62" s="55">
        <v>-0.2175</v>
      </c>
      <c r="PS62" s="55">
        <v>1.26E-2</v>
      </c>
      <c r="PT62" s="55">
        <v>-9.98E-2</v>
      </c>
      <c r="PU62" s="55">
        <v>-8.1000000000000003E-2</v>
      </c>
      <c r="PV62" s="55">
        <v>-0.10639999999999999</v>
      </c>
      <c r="PW62" s="55">
        <v>-6.7900000000000002E-2</v>
      </c>
      <c r="PX62" s="55">
        <v>-6.7799999999999999E-2</v>
      </c>
      <c r="PY62" s="55">
        <v>8.9999999999999998E-4</v>
      </c>
      <c r="PZ62" s="55">
        <v>-3.44E-2</v>
      </c>
      <c r="QA62" s="55">
        <v>-0.2064</v>
      </c>
      <c r="QB62" s="55">
        <v>-0.12570000000000001</v>
      </c>
      <c r="QC62" s="55">
        <v>-7.4399999999999994E-2</v>
      </c>
      <c r="QD62" s="55">
        <v>-5.2699999999999997E-2</v>
      </c>
      <c r="QE62" s="55">
        <v>-8.8099999999999998E-2</v>
      </c>
      <c r="QF62" s="55">
        <v>-6.7900000000000002E-2</v>
      </c>
      <c r="QG62" s="55">
        <v>-0.1918</v>
      </c>
      <c r="QH62" s="55">
        <v>-8.0500000000000002E-2</v>
      </c>
      <c r="QI62" s="55">
        <v>-0.1328</v>
      </c>
      <c r="QJ62" s="55">
        <v>-0.18970000000000001</v>
      </c>
      <c r="QK62" s="55">
        <v>-7.5700000000000003E-2</v>
      </c>
      <c r="QL62" s="55">
        <v>-4.4999999999999998E-2</v>
      </c>
      <c r="QM62" s="55">
        <v>4.8999999999999998E-3</v>
      </c>
      <c r="QN62" s="55">
        <v>3.2099999999999997E-2</v>
      </c>
      <c r="QO62" s="55">
        <v>2.9999999999999997E-4</v>
      </c>
      <c r="QP62" s="55">
        <v>-3.8300000000000001E-2</v>
      </c>
      <c r="QQ62" s="55">
        <v>2.06E-2</v>
      </c>
      <c r="QR62" s="55">
        <v>5.7799999999999997E-2</v>
      </c>
      <c r="QS62" s="55">
        <v>3.3799999999999997E-2</v>
      </c>
      <c r="QT62" s="55">
        <v>-4.2700000000000002E-2</v>
      </c>
      <c r="QU62" s="55">
        <v>-0.2336</v>
      </c>
      <c r="QV62" s="55">
        <v>-0.1198</v>
      </c>
      <c r="QW62" s="55">
        <v>4.1700000000000001E-2</v>
      </c>
      <c r="QX62" s="55">
        <v>-1E-3</v>
      </c>
      <c r="QY62" s="55">
        <v>-1.78E-2</v>
      </c>
      <c r="QZ62" s="55">
        <v>7.3700000000000002E-2</v>
      </c>
      <c r="RA62" s="55">
        <v>4.24E-2</v>
      </c>
      <c r="RB62" s="55">
        <v>0.21909999999999999</v>
      </c>
      <c r="RC62" s="55">
        <v>-2.76E-2</v>
      </c>
      <c r="RD62" s="55">
        <v>-5.1299999999999998E-2</v>
      </c>
      <c r="RE62" s="55">
        <v>-3.5200000000000002E-2</v>
      </c>
      <c r="RF62" s="55">
        <v>-4.8000000000000001E-2</v>
      </c>
      <c r="RG62" s="55">
        <v>-2.4899999999999999E-2</v>
      </c>
      <c r="RH62" s="55">
        <v>4.8500000000000001E-2</v>
      </c>
      <c r="RI62" s="55">
        <v>-1.95E-2</v>
      </c>
      <c r="RJ62" s="55">
        <v>-5.8400000000000001E-2</v>
      </c>
      <c r="RK62" s="55">
        <v>5.6899999999999999E-2</v>
      </c>
      <c r="RL62" s="55">
        <v>5.5399999999999998E-2</v>
      </c>
      <c r="RM62" s="55">
        <v>2.3E-2</v>
      </c>
      <c r="RN62" s="55">
        <v>-1.2200000000000001E-2</v>
      </c>
      <c r="RO62" s="55">
        <v>-3.0499999999999999E-2</v>
      </c>
      <c r="RP62" s="55">
        <v>-0.28170000000000001</v>
      </c>
      <c r="RQ62" s="55">
        <v>5.7000000000000002E-3</v>
      </c>
      <c r="RR62" s="55">
        <v>6.1600000000000002E-2</v>
      </c>
      <c r="RS62" s="55">
        <v>4.7600000000000003E-2</v>
      </c>
      <c r="RT62" s="55">
        <v>6.2600000000000003E-2</v>
      </c>
      <c r="RU62" s="55">
        <v>3.0700000000000002E-2</v>
      </c>
      <c r="RV62" s="55">
        <v>9.8500000000000004E-2</v>
      </c>
      <c r="RW62" s="55">
        <v>0.28199999999999997</v>
      </c>
      <c r="RX62" s="55">
        <v>-2.9700000000000001E-2</v>
      </c>
      <c r="RY62" s="55">
        <v>-8.9999999999999993E-3</v>
      </c>
      <c r="RZ62" s="55">
        <v>-7.6E-3</v>
      </c>
      <c r="SA62" s="55">
        <v>-2.2200000000000001E-2</v>
      </c>
      <c r="SB62" s="55">
        <v>4.1999999999999997E-3</v>
      </c>
      <c r="SC62" s="55">
        <v>2.8899999999999999E-2</v>
      </c>
      <c r="SD62" s="55">
        <v>-5.28E-2</v>
      </c>
      <c r="SE62" s="55">
        <v>-0.12809999999999999</v>
      </c>
      <c r="SF62" s="55">
        <v>-0.56789999999999996</v>
      </c>
      <c r="SG62" s="55">
        <v>-0.1217</v>
      </c>
      <c r="SH62" s="55">
        <v>6.2399999999999997E-2</v>
      </c>
      <c r="SI62" s="55">
        <v>-0.19739999999999999</v>
      </c>
      <c r="SJ62" s="55">
        <v>-8.1100000000000005E-2</v>
      </c>
      <c r="SK62" s="55">
        <v>-9.4E-2</v>
      </c>
      <c r="SL62" s="55">
        <v>0.1275</v>
      </c>
      <c r="SM62" s="55">
        <v>4.0800000000000003E-2</v>
      </c>
      <c r="SN62" s="55">
        <v>-5.6300000000000003E-2</v>
      </c>
      <c r="SO62" s="55">
        <v>-4.4200000000000003E-2</v>
      </c>
      <c r="SP62" s="55">
        <v>-2.18E-2</v>
      </c>
      <c r="SQ62" s="55">
        <v>3.4299999999999997E-2</v>
      </c>
      <c r="SR62" s="55">
        <v>1.04E-2</v>
      </c>
      <c r="SS62" s="55">
        <v>-7.8600000000000003E-2</v>
      </c>
      <c r="ST62" s="55">
        <v>-1.34E-2</v>
      </c>
      <c r="SU62" s="55">
        <v>-1.7899999999999999E-2</v>
      </c>
      <c r="SV62" s="55">
        <v>-5.4600000000000003E-2</v>
      </c>
      <c r="SW62" s="55">
        <v>-5.3800000000000001E-2</v>
      </c>
      <c r="SX62" s="55">
        <v>4.3E-3</v>
      </c>
      <c r="SY62" s="55">
        <v>-1E-4</v>
      </c>
      <c r="SZ62" s="55">
        <v>-0.1351</v>
      </c>
      <c r="TA62" s="55">
        <v>-2.0199999999999999E-2</v>
      </c>
      <c r="TB62" s="55">
        <v>-4.8000000000000001E-2</v>
      </c>
      <c r="TC62" s="55">
        <v>-9.7100000000000006E-2</v>
      </c>
      <c r="TD62" s="55">
        <v>-8.09E-2</v>
      </c>
      <c r="TE62" s="55">
        <v>1.5E-3</v>
      </c>
      <c r="TF62" s="55">
        <v>3.3700000000000001E-2</v>
      </c>
      <c r="TG62" s="55">
        <v>2.41E-2</v>
      </c>
      <c r="TH62" s="55">
        <v>6.1000000000000004E-3</v>
      </c>
      <c r="TI62" s="55">
        <v>2.5399999999999999E-2</v>
      </c>
      <c r="TJ62" s="55">
        <v>1.43E-2</v>
      </c>
      <c r="TK62" s="55">
        <v>-9.4000000000000004E-3</v>
      </c>
      <c r="TL62" s="55">
        <v>-1.21E-2</v>
      </c>
      <c r="TM62" s="55">
        <v>3.95E-2</v>
      </c>
      <c r="TN62" s="55">
        <v>-6.3399999999999998E-2</v>
      </c>
      <c r="TO62" s="55">
        <v>-2.8799999999999999E-2</v>
      </c>
      <c r="TP62" s="55">
        <v>-2.8299999999999999E-2</v>
      </c>
      <c r="TQ62" s="55">
        <v>-5.6800000000000003E-2</v>
      </c>
      <c r="TR62" s="55">
        <v>-6.4000000000000001E-2</v>
      </c>
      <c r="TS62" s="55">
        <v>4.0000000000000001E-3</v>
      </c>
      <c r="TT62" s="55">
        <v>3.4500000000000003E-2</v>
      </c>
      <c r="TU62" s="55">
        <v>-2.4199999999999999E-2</v>
      </c>
      <c r="TV62" s="55">
        <v>4.0000000000000001E-3</v>
      </c>
      <c r="TW62" s="55">
        <v>9.1000000000000004E-3</v>
      </c>
      <c r="TX62" s="55">
        <v>-1.6899999999999998E-2</v>
      </c>
      <c r="TY62" s="55">
        <v>-2.29E-2</v>
      </c>
      <c r="TZ62" s="55">
        <v>7.6E-3</v>
      </c>
      <c r="UA62" s="55">
        <v>4.9200000000000001E-2</v>
      </c>
      <c r="UB62" s="55">
        <v>-2.0400000000000001E-2</v>
      </c>
      <c r="UC62" s="55">
        <v>-3.0099999999999998E-2</v>
      </c>
      <c r="UD62" s="55">
        <v>6.7999999999999996E-3</v>
      </c>
      <c r="UE62" s="55">
        <v>-2.6800000000000001E-2</v>
      </c>
      <c r="UF62" s="55">
        <v>4.4299999999999999E-2</v>
      </c>
      <c r="UG62" s="55">
        <v>2.07E-2</v>
      </c>
      <c r="UH62" s="55">
        <v>3.9100000000000003E-2</v>
      </c>
      <c r="UI62" s="55">
        <v>1.7399999999999999E-2</v>
      </c>
      <c r="UJ62" s="55">
        <v>-1.9199999999999998E-2</v>
      </c>
      <c r="UK62" s="55">
        <v>1.18E-2</v>
      </c>
      <c r="UL62" s="55">
        <v>7.4999999999999997E-2</v>
      </c>
      <c r="UM62" s="55">
        <v>-1.77E-2</v>
      </c>
      <c r="UN62" s="55">
        <v>-7.5700000000000003E-2</v>
      </c>
      <c r="UO62" s="55">
        <v>-0.32429999999999998</v>
      </c>
      <c r="UP62" s="55">
        <v>0.39460000000000001</v>
      </c>
      <c r="UQ62" s="55">
        <v>0.96389999999999998</v>
      </c>
      <c r="UR62" s="55">
        <v>1.2553000000000001</v>
      </c>
      <c r="US62" s="55">
        <v>1.4416</v>
      </c>
      <c r="UT62" s="55">
        <v>0.68789999999999996</v>
      </c>
      <c r="UU62" s="55">
        <v>0.72419999999999995</v>
      </c>
      <c r="UV62" s="55">
        <v>0.97689999999999999</v>
      </c>
      <c r="UW62" s="55">
        <v>0.38700000000000001</v>
      </c>
      <c r="UX62" s="55">
        <v>-2.9100000000000001E-2</v>
      </c>
      <c r="UY62" s="55">
        <v>-3.09E-2</v>
      </c>
      <c r="UZ62" s="55">
        <v>-4.8300000000000003E-2</v>
      </c>
      <c r="VA62" s="55">
        <v>-5.0500000000000003E-2</v>
      </c>
      <c r="VB62" s="55">
        <v>3.7699999999999997E-2</v>
      </c>
      <c r="VC62" s="55">
        <v>-2.6100000000000002E-2</v>
      </c>
      <c r="VD62" s="55">
        <v>-5.67E-2</v>
      </c>
      <c r="VE62" s="55">
        <v>-2.5999999999999999E-2</v>
      </c>
      <c r="VF62" s="55">
        <v>-4.3E-3</v>
      </c>
      <c r="VG62" s="55">
        <v>-6.6000000000000003E-2</v>
      </c>
      <c r="VH62" s="55">
        <v>-3.4299999999999997E-2</v>
      </c>
      <c r="VI62" s="55">
        <v>-4.9500000000000002E-2</v>
      </c>
      <c r="VJ62" s="55">
        <v>-2.98E-2</v>
      </c>
      <c r="VK62" s="55">
        <v>-0.156</v>
      </c>
      <c r="VL62" s="55">
        <v>-9.2999999999999999E-2</v>
      </c>
      <c r="VM62" s="55">
        <v>-9.2100000000000001E-2</v>
      </c>
      <c r="VN62" s="55">
        <v>-5.0999999999999997E-2</v>
      </c>
      <c r="VO62" s="55">
        <v>-5.1000000000000004E-3</v>
      </c>
      <c r="VP62" s="55">
        <v>1.06E-2</v>
      </c>
      <c r="VQ62" s="55">
        <v>3.8899999999999997E-2</v>
      </c>
      <c r="VR62" s="55">
        <v>-2.3599999999999999E-2</v>
      </c>
      <c r="VS62" s="55">
        <v>1.9400000000000001E-2</v>
      </c>
      <c r="VT62" s="55">
        <v>-1.3899999999999999E-2</v>
      </c>
      <c r="VU62" s="55">
        <v>-6.59E-2</v>
      </c>
      <c r="VV62" s="55">
        <v>-8.3000000000000001E-3</v>
      </c>
      <c r="VW62" s="55">
        <v>1.44E-2</v>
      </c>
      <c r="VX62" s="55">
        <v>8.8000000000000005E-3</v>
      </c>
      <c r="VY62" s="55">
        <v>0.34389999999999998</v>
      </c>
      <c r="VZ62" s="55">
        <v>-8.3599999999999994E-2</v>
      </c>
      <c r="WA62" s="55">
        <v>-4.2999999999999997E-2</v>
      </c>
      <c r="WB62" s="55">
        <v>-8.8800000000000004E-2</v>
      </c>
      <c r="WC62" s="55">
        <v>-8.5500000000000007E-2</v>
      </c>
      <c r="WD62" s="55">
        <v>8.1100000000000005E-2</v>
      </c>
      <c r="WE62" s="55">
        <v>5.8200000000000002E-2</v>
      </c>
      <c r="WF62" s="55">
        <v>-2.87E-2</v>
      </c>
      <c r="WG62" s="55">
        <v>6.8000000000000005E-2</v>
      </c>
      <c r="WH62" s="55">
        <v>4.0399999999999998E-2</v>
      </c>
      <c r="WI62" s="55">
        <v>-1.6299999999999999E-2</v>
      </c>
      <c r="WJ62" s="55">
        <v>-3.3300000000000003E-2</v>
      </c>
      <c r="WK62" s="55">
        <v>0.1822</v>
      </c>
      <c r="WL62" s="55">
        <v>9.01E-2</v>
      </c>
      <c r="WM62" s="55">
        <v>4.8899999999999999E-2</v>
      </c>
      <c r="WN62" s="55">
        <v>1.24E-2</v>
      </c>
      <c r="WO62" s="55">
        <v>5.4000000000000003E-3</v>
      </c>
      <c r="WP62" s="55">
        <v>1.9400000000000001E-2</v>
      </c>
      <c r="WQ62" s="55">
        <v>7.5200000000000003E-2</v>
      </c>
      <c r="WR62" s="55">
        <v>0.1366</v>
      </c>
      <c r="WS62" s="55">
        <v>0.19389999999999999</v>
      </c>
      <c r="WT62" s="55">
        <v>-6.0400000000000002E-2</v>
      </c>
      <c r="WU62" s="55">
        <v>0.14729999999999999</v>
      </c>
      <c r="WV62" s="55">
        <v>0.30809999999999998</v>
      </c>
      <c r="WW62" s="55">
        <v>0.25140000000000001</v>
      </c>
      <c r="WX62" s="55">
        <v>3.2599999999999997E-2</v>
      </c>
      <c r="WY62" s="55">
        <v>-2.7400000000000001E-2</v>
      </c>
      <c r="WZ62" s="55">
        <v>-0.1754</v>
      </c>
      <c r="XA62" s="55">
        <v>-1.95E-2</v>
      </c>
      <c r="XB62" s="55">
        <v>1.7299999999999999E-2</v>
      </c>
      <c r="XC62" s="55">
        <v>-9.6600000000000005E-2</v>
      </c>
      <c r="XD62" s="55">
        <v>-3.3300000000000003E-2</v>
      </c>
      <c r="XE62" s="54">
        <v>0.01</v>
      </c>
      <c r="XF62" s="55">
        <v>2.1100000000000001E-2</v>
      </c>
      <c r="XG62" s="55">
        <v>-7.2300000000000003E-2</v>
      </c>
      <c r="XH62" s="55">
        <v>-0.2399</v>
      </c>
      <c r="XI62" s="55">
        <v>0.15310000000000001</v>
      </c>
      <c r="XJ62" s="55">
        <v>0.1867</v>
      </c>
      <c r="XK62" s="55">
        <v>0.41710000000000003</v>
      </c>
      <c r="XL62" s="55">
        <v>0.27360000000000001</v>
      </c>
      <c r="XM62" s="55">
        <v>0.37390000000000001</v>
      </c>
      <c r="XN62" s="55">
        <v>0.2172</v>
      </c>
      <c r="XO62" s="55">
        <v>0.23980000000000001</v>
      </c>
      <c r="XP62" s="55">
        <v>6.7000000000000004E-2</v>
      </c>
      <c r="XQ62" s="55">
        <v>0.1414</v>
      </c>
      <c r="XR62" s="55">
        <v>0.154</v>
      </c>
      <c r="XS62" s="55">
        <v>0.1512</v>
      </c>
      <c r="XT62" s="55">
        <v>0.19120000000000001</v>
      </c>
      <c r="XU62" s="55">
        <v>0.18740000000000001</v>
      </c>
      <c r="XV62" s="55">
        <v>0.1484</v>
      </c>
      <c r="XW62" s="55">
        <v>0.14169999999999999</v>
      </c>
      <c r="XX62" s="55">
        <v>4.8300000000000003E-2</v>
      </c>
      <c r="XY62" s="55">
        <v>-0.2104</v>
      </c>
      <c r="XZ62" s="55">
        <v>-1.72E-2</v>
      </c>
      <c r="YA62" s="55">
        <v>0.14080000000000001</v>
      </c>
      <c r="YB62" s="55">
        <v>0.32119999999999999</v>
      </c>
      <c r="YC62" s="55">
        <v>-3.6799999999999999E-2</v>
      </c>
      <c r="YD62" s="55">
        <v>-8.9800000000000005E-2</v>
      </c>
      <c r="YE62" s="55">
        <v>-1.83E-2</v>
      </c>
      <c r="YF62" s="54">
        <v>0.01</v>
      </c>
      <c r="YG62" s="55">
        <v>7.7700000000000005E-2</v>
      </c>
      <c r="YH62" s="55">
        <v>0.14849999999999999</v>
      </c>
      <c r="YI62" s="55">
        <v>0.1171</v>
      </c>
      <c r="YJ62" s="54">
        <v>0</v>
      </c>
      <c r="YK62" s="55">
        <v>4.3E-3</v>
      </c>
    </row>
    <row r="63" spans="1:661" x14ac:dyDescent="0.35">
      <c r="A63" s="66" t="s">
        <v>26</v>
      </c>
      <c r="B63" s="66" t="s">
        <v>68</v>
      </c>
      <c r="C63" s="54">
        <v>0.01</v>
      </c>
      <c r="D63" s="54">
        <v>0.08</v>
      </c>
      <c r="E63" s="54">
        <v>-0.09</v>
      </c>
      <c r="F63" s="54">
        <v>0.03</v>
      </c>
      <c r="G63" s="54">
        <v>7.0000000000000007E-2</v>
      </c>
      <c r="H63" s="54">
        <v>-0.14000000000000001</v>
      </c>
      <c r="I63" s="54">
        <v>-0.09</v>
      </c>
      <c r="J63" s="54">
        <v>-7.0000000000000007E-2</v>
      </c>
      <c r="K63" s="54">
        <v>-0.11</v>
      </c>
      <c r="L63" s="54">
        <v>-0.01</v>
      </c>
      <c r="M63" s="54">
        <v>0</v>
      </c>
      <c r="N63" s="54">
        <v>-0.02</v>
      </c>
      <c r="O63" s="54">
        <v>-0.06</v>
      </c>
      <c r="P63" s="54">
        <v>-0.06</v>
      </c>
      <c r="Q63" s="54">
        <v>-0.16</v>
      </c>
      <c r="R63" s="54">
        <v>-0.01</v>
      </c>
      <c r="S63" s="54">
        <v>-0.04</v>
      </c>
      <c r="T63" s="54">
        <v>-0.01</v>
      </c>
      <c r="U63" s="54">
        <v>0.02</v>
      </c>
      <c r="V63" s="54">
        <v>-7.0000000000000007E-2</v>
      </c>
      <c r="W63" s="54">
        <v>-0.17</v>
      </c>
      <c r="X63" s="54">
        <v>-0.16</v>
      </c>
      <c r="Y63" s="54">
        <v>-0.22</v>
      </c>
      <c r="Z63" s="54">
        <v>-0.28000000000000003</v>
      </c>
      <c r="AA63" s="54">
        <v>-0.34</v>
      </c>
      <c r="AB63" s="54">
        <v>-0.41</v>
      </c>
      <c r="AC63" s="54">
        <v>-0.46</v>
      </c>
      <c r="AD63" s="54">
        <v>-0.6</v>
      </c>
      <c r="AE63" s="54">
        <v>-0.86</v>
      </c>
      <c r="AF63" s="54">
        <v>-0.92</v>
      </c>
      <c r="AG63" s="55">
        <v>-0.93830000000000002</v>
      </c>
      <c r="AH63" s="55">
        <v>-0.98040000000000005</v>
      </c>
      <c r="AI63" s="55">
        <v>-0.99309999999999998</v>
      </c>
      <c r="AJ63" s="55">
        <v>-0.99609999999999999</v>
      </c>
      <c r="AK63" s="54">
        <v>-1</v>
      </c>
      <c r="AL63" s="54">
        <v>-1</v>
      </c>
      <c r="AM63" s="54">
        <v>-1</v>
      </c>
      <c r="AN63" s="54">
        <v>-1</v>
      </c>
      <c r="AO63" s="54">
        <v>-1</v>
      </c>
      <c r="AP63" s="54">
        <v>-1</v>
      </c>
      <c r="AQ63" s="54">
        <v>-1</v>
      </c>
      <c r="AR63" s="54">
        <v>-1</v>
      </c>
      <c r="AS63" s="54">
        <v>-1</v>
      </c>
      <c r="AT63" s="54">
        <v>-1</v>
      </c>
      <c r="AU63" s="54">
        <v>-1</v>
      </c>
      <c r="AV63" s="54">
        <v>-1</v>
      </c>
      <c r="AW63" s="54">
        <v>-1</v>
      </c>
      <c r="AX63" s="54">
        <v>-1</v>
      </c>
      <c r="AY63" s="54">
        <v>-1</v>
      </c>
      <c r="AZ63" s="54">
        <v>-1</v>
      </c>
      <c r="BA63" s="54">
        <v>-1</v>
      </c>
      <c r="BB63" s="54">
        <v>-1</v>
      </c>
      <c r="BC63" s="54">
        <v>-1</v>
      </c>
      <c r="BD63" s="54">
        <v>-1</v>
      </c>
      <c r="BE63" s="54">
        <v>-1</v>
      </c>
      <c r="BF63" s="54">
        <v>-1</v>
      </c>
      <c r="BG63" s="54">
        <v>-1</v>
      </c>
      <c r="BH63" s="54">
        <v>-1</v>
      </c>
      <c r="BI63" s="54">
        <v>-1</v>
      </c>
      <c r="BJ63" s="54">
        <v>-1</v>
      </c>
      <c r="BK63" s="54">
        <v>-1</v>
      </c>
      <c r="BL63" s="54">
        <v>-1</v>
      </c>
      <c r="BM63" s="54">
        <v>-1</v>
      </c>
      <c r="BN63" s="54">
        <v>-1</v>
      </c>
      <c r="BO63" s="54">
        <v>-1</v>
      </c>
      <c r="BP63" s="54">
        <v>-1</v>
      </c>
      <c r="BQ63" s="54">
        <v>-1</v>
      </c>
      <c r="BR63" s="54">
        <v>-1</v>
      </c>
      <c r="BS63" s="54">
        <v>-1</v>
      </c>
      <c r="BT63" s="55">
        <v>-0.96909999999999996</v>
      </c>
      <c r="BU63" s="55">
        <v>-0.97629999999999995</v>
      </c>
      <c r="BV63" s="55">
        <v>-0.97109999999999996</v>
      </c>
      <c r="BW63" s="55">
        <v>-0.97540000000000004</v>
      </c>
      <c r="BX63" s="55">
        <v>-0.95199999999999996</v>
      </c>
      <c r="BY63" s="55">
        <v>-0.96040000000000003</v>
      </c>
      <c r="BZ63" s="55">
        <v>-0.96050000000000002</v>
      </c>
      <c r="CA63" s="55">
        <v>-0.92669999999999997</v>
      </c>
      <c r="CB63" s="55">
        <v>-0.93440000000000001</v>
      </c>
      <c r="CC63" s="55">
        <v>-0.91920000000000002</v>
      </c>
      <c r="CD63" s="55">
        <v>-0.91700000000000004</v>
      </c>
      <c r="CE63" s="55">
        <v>-0.90200000000000002</v>
      </c>
      <c r="CF63" s="55">
        <v>-0.88419999999999999</v>
      </c>
      <c r="CG63" s="54">
        <v>-0.87</v>
      </c>
      <c r="CH63" s="55">
        <v>-0.85560000000000003</v>
      </c>
      <c r="CI63" s="55">
        <v>-0.87490000000000001</v>
      </c>
      <c r="CJ63" s="55">
        <v>-0.84789999999999999</v>
      </c>
      <c r="CK63" s="55">
        <v>-0.84189999999999998</v>
      </c>
      <c r="CL63" s="55">
        <v>-0.79359999999999997</v>
      </c>
      <c r="CM63" s="55">
        <v>-0.78090000000000004</v>
      </c>
      <c r="CN63" s="55">
        <v>-0.82379999999999998</v>
      </c>
      <c r="CO63" s="55">
        <v>-0.7954</v>
      </c>
      <c r="CP63" s="55">
        <v>-0.78239999999999998</v>
      </c>
      <c r="CQ63" s="55">
        <v>-0.7661</v>
      </c>
      <c r="CR63" s="55">
        <v>-0.75019999999999998</v>
      </c>
      <c r="CS63" s="55">
        <v>-0.71489999999999998</v>
      </c>
      <c r="CT63" s="55">
        <v>-0.73340000000000005</v>
      </c>
      <c r="CU63" s="55">
        <v>-0.76080000000000003</v>
      </c>
      <c r="CV63" s="55">
        <v>-0.68459999999999999</v>
      </c>
      <c r="CW63" s="55">
        <v>-0.72209999999999996</v>
      </c>
      <c r="CX63" s="54">
        <v>-0.71</v>
      </c>
      <c r="CY63" s="55">
        <v>-0.67930000000000001</v>
      </c>
      <c r="CZ63" s="55">
        <v>-0.62339999999999995</v>
      </c>
      <c r="DA63" s="55">
        <v>-0.62849999999999995</v>
      </c>
      <c r="DB63" s="55">
        <v>-0.69340000000000002</v>
      </c>
      <c r="DC63" s="55">
        <v>-0.70399999999999996</v>
      </c>
      <c r="DD63" s="55">
        <v>-0.70379999999999998</v>
      </c>
      <c r="DE63" s="55">
        <v>-0.67379999999999995</v>
      </c>
      <c r="DF63" s="55">
        <v>-0.67430000000000001</v>
      </c>
      <c r="DG63" s="55">
        <v>-0.61060000000000003</v>
      </c>
      <c r="DH63" s="55">
        <v>-0.62919999999999998</v>
      </c>
      <c r="DI63" s="55">
        <v>-0.65010000000000001</v>
      </c>
      <c r="DJ63" s="55">
        <v>-0.69389999999999996</v>
      </c>
      <c r="DK63" s="55">
        <v>-0.62970000000000004</v>
      </c>
      <c r="DL63" s="55">
        <v>-0.58009999999999995</v>
      </c>
      <c r="DM63" s="55">
        <v>-0.58120000000000005</v>
      </c>
      <c r="DN63" s="55">
        <v>-0.51119999999999999</v>
      </c>
      <c r="DO63" s="55">
        <v>-0.49940000000000001</v>
      </c>
      <c r="DP63" s="55">
        <v>-0.74209999999999998</v>
      </c>
      <c r="DQ63" s="55">
        <v>-0.59660000000000002</v>
      </c>
      <c r="DR63" s="55">
        <v>-0.59950000000000003</v>
      </c>
      <c r="DS63" s="55">
        <v>-0.58689999999999998</v>
      </c>
      <c r="DT63" s="55">
        <v>-0.60219999999999996</v>
      </c>
      <c r="DU63" s="55">
        <v>-0.54759999999999998</v>
      </c>
      <c r="DV63" s="55">
        <v>-0.51380000000000003</v>
      </c>
      <c r="DW63" s="55">
        <v>-0.27900000000000003</v>
      </c>
      <c r="DX63" s="55">
        <v>-0.56330000000000002</v>
      </c>
      <c r="DY63" s="55">
        <v>-0.57599999999999996</v>
      </c>
      <c r="DZ63" s="55">
        <v>-0.59930000000000005</v>
      </c>
      <c r="EA63" s="55">
        <v>-0.53659999999999997</v>
      </c>
      <c r="EB63" s="55">
        <v>-0.5141</v>
      </c>
      <c r="EC63" s="55">
        <v>-0.45950000000000002</v>
      </c>
      <c r="ED63" s="55">
        <v>-0.53029999999999999</v>
      </c>
      <c r="EE63" s="55">
        <v>-0.59870000000000001</v>
      </c>
      <c r="EF63" s="55">
        <v>-0.56659999999999999</v>
      </c>
      <c r="EG63" s="55">
        <v>-0.57830000000000004</v>
      </c>
      <c r="EH63" s="55">
        <v>-0.39910000000000001</v>
      </c>
      <c r="EI63" s="55">
        <v>-0.49909999999999999</v>
      </c>
      <c r="EJ63" s="55">
        <v>-0.67789999999999995</v>
      </c>
      <c r="EK63" s="55">
        <v>-0.49280000000000002</v>
      </c>
      <c r="EL63" s="55">
        <v>-0.5887</v>
      </c>
      <c r="EM63" s="55">
        <v>-0.61529999999999996</v>
      </c>
      <c r="EN63" s="55">
        <v>-0.58860000000000001</v>
      </c>
      <c r="EO63" s="55">
        <v>-0.6109</v>
      </c>
      <c r="EP63" s="55">
        <v>-0.57530000000000003</v>
      </c>
      <c r="EQ63" s="55">
        <v>-0.56159999999999999</v>
      </c>
      <c r="ER63" s="55">
        <v>-0.58940000000000003</v>
      </c>
      <c r="ES63" s="55">
        <v>-0.65810000000000002</v>
      </c>
      <c r="ET63" s="55">
        <v>-0.66400000000000003</v>
      </c>
      <c r="EU63" s="55">
        <v>-0.65200000000000002</v>
      </c>
      <c r="EV63" s="55">
        <v>-0.65349999999999997</v>
      </c>
      <c r="EW63" s="55">
        <v>-0.58330000000000004</v>
      </c>
      <c r="EX63" s="55">
        <v>-0.55700000000000005</v>
      </c>
      <c r="EY63" s="55">
        <v>-0.58840000000000003</v>
      </c>
      <c r="EZ63" s="55">
        <v>-0.64070000000000005</v>
      </c>
      <c r="FA63" s="55">
        <v>-0.61180000000000001</v>
      </c>
      <c r="FB63" s="55">
        <v>-0.62660000000000005</v>
      </c>
      <c r="FC63" s="55">
        <v>-0.62529999999999997</v>
      </c>
      <c r="FD63" s="55">
        <v>-0.55649999999999999</v>
      </c>
      <c r="FE63" s="55">
        <v>-0.54910000000000003</v>
      </c>
      <c r="FF63" s="55">
        <v>-0.57709999999999995</v>
      </c>
      <c r="FG63" s="55">
        <v>-0.62709999999999999</v>
      </c>
      <c r="FH63" s="55">
        <v>-0.5827</v>
      </c>
      <c r="FI63" s="55">
        <v>-0.53539999999999999</v>
      </c>
      <c r="FJ63" s="55">
        <v>-0.54990000000000006</v>
      </c>
      <c r="FK63" s="55">
        <v>-0.52210000000000001</v>
      </c>
      <c r="FL63" s="55">
        <v>-0.50129999999999997</v>
      </c>
      <c r="FM63" s="55">
        <v>-0.496</v>
      </c>
      <c r="FN63" s="55">
        <v>-0.57469999999999999</v>
      </c>
      <c r="FO63" s="55">
        <v>-0.55879999999999996</v>
      </c>
      <c r="FP63" s="55">
        <v>-0.54379999999999995</v>
      </c>
      <c r="FQ63" s="55">
        <v>-0.55449999999999999</v>
      </c>
      <c r="FR63" s="55">
        <v>-0.47660000000000002</v>
      </c>
      <c r="FS63" s="55">
        <v>-0.44159999999999999</v>
      </c>
      <c r="FT63" s="55">
        <v>-0.51549999999999996</v>
      </c>
      <c r="FU63" s="55">
        <v>-0.53359999999999996</v>
      </c>
      <c r="FV63" s="55">
        <v>-0.5101</v>
      </c>
      <c r="FW63" s="55">
        <v>-0.48349999999999999</v>
      </c>
      <c r="FX63" s="54">
        <v>-0.53</v>
      </c>
      <c r="FY63" s="55">
        <v>-0.45610000000000001</v>
      </c>
      <c r="FZ63" s="55">
        <v>-0.41799999999999998</v>
      </c>
      <c r="GA63" s="55">
        <v>-0.42809999999999998</v>
      </c>
      <c r="GB63" s="55">
        <v>-0.50319999999999998</v>
      </c>
      <c r="GC63" s="55">
        <v>-0.54300000000000004</v>
      </c>
      <c r="GD63" s="55">
        <v>-0.4768</v>
      </c>
      <c r="GE63" s="55">
        <v>-0.4914</v>
      </c>
      <c r="GF63" s="55">
        <v>-0.40649999999999997</v>
      </c>
      <c r="GG63" s="55">
        <v>-0.37359999999999999</v>
      </c>
      <c r="GH63" s="54">
        <v>-0.43</v>
      </c>
      <c r="GI63" s="55">
        <v>-0.49540000000000001</v>
      </c>
      <c r="GJ63" s="55">
        <v>-0.46310000000000001</v>
      </c>
      <c r="GK63" s="55">
        <v>-0.43880000000000002</v>
      </c>
      <c r="GL63" s="55">
        <v>-0.44419999999999998</v>
      </c>
      <c r="GM63" s="55">
        <v>-0.4541</v>
      </c>
      <c r="GN63" s="55">
        <v>-0.37630000000000002</v>
      </c>
      <c r="GO63" s="55">
        <v>-0.61880000000000002</v>
      </c>
      <c r="GP63" s="55">
        <v>-0.57530000000000003</v>
      </c>
      <c r="GQ63" s="55">
        <v>-0.41699999999999998</v>
      </c>
      <c r="GR63" s="55">
        <v>-0.42630000000000001</v>
      </c>
      <c r="GS63" s="55">
        <v>-0.42649999999999999</v>
      </c>
      <c r="GT63" s="55">
        <v>-0.33029999999999998</v>
      </c>
      <c r="GU63" s="55">
        <v>-0.1726</v>
      </c>
      <c r="GV63" s="55">
        <v>-4.3999999999999997E-2</v>
      </c>
      <c r="GW63" s="55">
        <v>-0.25559999999999999</v>
      </c>
      <c r="GX63" s="55">
        <v>-0.61250000000000004</v>
      </c>
      <c r="GY63" s="55">
        <v>-0.54359999999999997</v>
      </c>
      <c r="GZ63" s="55">
        <v>-0.47389999999999999</v>
      </c>
      <c r="HA63" s="55">
        <v>-0.40029999999999999</v>
      </c>
      <c r="HB63" s="55">
        <v>-0.35699999999999998</v>
      </c>
      <c r="HC63" s="55">
        <v>-0.42680000000000001</v>
      </c>
      <c r="HD63" s="55">
        <v>-0.46889999999999998</v>
      </c>
      <c r="HE63" s="55">
        <v>-0.4919</v>
      </c>
      <c r="HF63" s="55">
        <v>-0.43480000000000002</v>
      </c>
      <c r="HG63" s="55">
        <v>-0.48020000000000002</v>
      </c>
      <c r="HH63" s="55">
        <v>-0.38569999999999999</v>
      </c>
      <c r="HI63" s="55">
        <v>-0.24329999999999999</v>
      </c>
      <c r="HJ63" s="55">
        <v>-0.31140000000000001</v>
      </c>
      <c r="HK63" s="55">
        <v>-0.48399999999999999</v>
      </c>
      <c r="HL63" s="55">
        <v>-0.4879</v>
      </c>
      <c r="HM63" s="55">
        <v>-0.47939999999999999</v>
      </c>
      <c r="HN63" s="55">
        <v>-0.46360000000000001</v>
      </c>
      <c r="HO63" s="55">
        <v>-0.3458</v>
      </c>
      <c r="HP63" s="55">
        <v>-0.33789999999999998</v>
      </c>
      <c r="HQ63" s="55">
        <v>-0.35909999999999997</v>
      </c>
      <c r="HR63" s="55">
        <v>-0.54239999999999999</v>
      </c>
      <c r="HS63" s="55">
        <v>-0.48130000000000001</v>
      </c>
      <c r="HT63" s="55">
        <v>-0.37940000000000002</v>
      </c>
      <c r="HU63" s="55">
        <v>-0.4415</v>
      </c>
      <c r="HV63" s="55">
        <v>-0.35880000000000001</v>
      </c>
      <c r="HW63" s="55">
        <v>-0.26150000000000001</v>
      </c>
      <c r="HX63" s="55">
        <v>-0.3624</v>
      </c>
      <c r="HY63" s="55">
        <v>-0.33389999999999997</v>
      </c>
      <c r="HZ63" s="55">
        <v>-0.4446</v>
      </c>
      <c r="IA63" s="55">
        <v>-0.41760000000000003</v>
      </c>
      <c r="IB63" s="55">
        <v>-0.40229999999999999</v>
      </c>
      <c r="IC63" s="55">
        <v>-0.31530000000000002</v>
      </c>
      <c r="ID63" s="55">
        <v>-0.32840000000000003</v>
      </c>
      <c r="IE63" s="55">
        <v>-0.30030000000000001</v>
      </c>
      <c r="IF63" s="55">
        <v>-0.35439999999999999</v>
      </c>
      <c r="IG63" s="55">
        <v>-0.3851</v>
      </c>
      <c r="IH63" s="55">
        <v>-0.40010000000000001</v>
      </c>
      <c r="II63" s="55">
        <v>-0.36020000000000002</v>
      </c>
      <c r="IJ63" s="55">
        <v>-0.2712</v>
      </c>
      <c r="IK63" s="55">
        <v>-0.22539999999999999</v>
      </c>
      <c r="IL63" s="55">
        <v>-0.311</v>
      </c>
      <c r="IM63" s="55">
        <v>-0.46529999999999999</v>
      </c>
      <c r="IN63" s="55">
        <v>-0.46810000000000002</v>
      </c>
      <c r="IO63" s="55">
        <v>-0.40310000000000001</v>
      </c>
      <c r="IP63" s="55">
        <v>-0.40129999999999999</v>
      </c>
      <c r="IQ63" s="55">
        <v>-0.27179999999999999</v>
      </c>
      <c r="IR63" s="55">
        <v>-0.23219999999999999</v>
      </c>
      <c r="IS63" s="55">
        <v>-0.30559999999999998</v>
      </c>
      <c r="IT63" s="55">
        <v>-0.47489999999999999</v>
      </c>
      <c r="IU63" s="55">
        <v>-0.46039999999999998</v>
      </c>
      <c r="IV63" s="55">
        <v>-0.39100000000000001</v>
      </c>
      <c r="IW63" s="55">
        <v>-0.1502</v>
      </c>
      <c r="IX63" s="55">
        <v>-0.32250000000000001</v>
      </c>
      <c r="IY63" s="55">
        <v>-0.45950000000000002</v>
      </c>
      <c r="IZ63" s="55">
        <v>-0.30609999999999998</v>
      </c>
      <c r="JA63" s="55">
        <v>-0.44379999999999997</v>
      </c>
      <c r="JB63" s="55">
        <v>-0.53169999999999995</v>
      </c>
      <c r="JC63" s="55">
        <v>-0.49170000000000003</v>
      </c>
      <c r="JD63" s="55">
        <v>-0.39910000000000001</v>
      </c>
      <c r="JE63" s="55">
        <v>-0.28810000000000002</v>
      </c>
      <c r="JF63" s="55">
        <v>-0.25879999999999997</v>
      </c>
      <c r="JG63" s="55">
        <v>-0.31440000000000001</v>
      </c>
      <c r="JH63" s="55">
        <v>-0.52139999999999997</v>
      </c>
      <c r="JI63" s="55">
        <v>-0.45739999999999997</v>
      </c>
      <c r="JJ63" s="55">
        <v>-0.31759999999999999</v>
      </c>
      <c r="JK63" s="55">
        <v>-0.41899999999999998</v>
      </c>
      <c r="JL63" s="55">
        <v>-0.29770000000000002</v>
      </c>
      <c r="JM63" s="55">
        <v>-0.26540000000000002</v>
      </c>
      <c r="JN63" s="55">
        <v>-0.29189999999999999</v>
      </c>
      <c r="JO63" s="55">
        <v>-0.52829999999999999</v>
      </c>
      <c r="JP63" s="55">
        <v>-0.50929999999999997</v>
      </c>
      <c r="JQ63" s="55">
        <v>-0.49330000000000002</v>
      </c>
      <c r="JR63" s="55">
        <v>-0.4632</v>
      </c>
      <c r="JS63" s="55">
        <v>-0.29920000000000002</v>
      </c>
      <c r="JT63" s="55">
        <v>-0.2442</v>
      </c>
      <c r="JU63" s="55">
        <v>-0.33229999999999998</v>
      </c>
      <c r="JV63" s="55">
        <v>-0.37530000000000002</v>
      </c>
      <c r="JW63" s="55">
        <v>-0.3977</v>
      </c>
      <c r="JX63" s="55">
        <v>-0.45579999999999998</v>
      </c>
      <c r="JY63" s="55">
        <v>-0.50209999999999999</v>
      </c>
      <c r="JZ63" s="55">
        <v>-0.43919999999999998</v>
      </c>
      <c r="KA63" s="55">
        <v>-0.26469999999999999</v>
      </c>
      <c r="KB63" s="55">
        <v>-0.42559999999999998</v>
      </c>
      <c r="KC63" s="55">
        <v>-0.55510000000000004</v>
      </c>
      <c r="KD63" s="55">
        <v>-0.57689999999999997</v>
      </c>
      <c r="KE63" s="55">
        <v>-0.57430000000000003</v>
      </c>
      <c r="KF63" s="55">
        <v>-0.51039999999999996</v>
      </c>
      <c r="KG63" s="55">
        <v>-0.41909999999999997</v>
      </c>
      <c r="KH63" s="55">
        <v>-0.3357</v>
      </c>
      <c r="KI63" s="55">
        <v>-0.3861</v>
      </c>
      <c r="KJ63" s="55">
        <v>-0.55989999999999995</v>
      </c>
      <c r="KK63" s="55">
        <v>-0.55030000000000001</v>
      </c>
      <c r="KL63" s="55">
        <v>-0.54500000000000004</v>
      </c>
      <c r="KM63" s="55">
        <v>-0.5393</v>
      </c>
      <c r="KN63" s="55">
        <v>-0.4234</v>
      </c>
      <c r="KO63" s="55">
        <v>-0.38479999999999998</v>
      </c>
      <c r="KP63" s="55">
        <v>-0.43169999999999997</v>
      </c>
      <c r="KQ63" s="55">
        <v>-0.55079999999999996</v>
      </c>
      <c r="KR63" s="55">
        <v>-0.55630000000000002</v>
      </c>
      <c r="KS63" s="55">
        <v>-0.53459999999999996</v>
      </c>
      <c r="KT63" s="55">
        <v>-0.5444</v>
      </c>
      <c r="KU63" s="55">
        <v>-0.37390000000000001</v>
      </c>
      <c r="KV63" s="55">
        <v>-0.34770000000000001</v>
      </c>
      <c r="KW63" s="55">
        <v>-0.39090000000000003</v>
      </c>
      <c r="KX63" s="55">
        <v>-0.52710000000000001</v>
      </c>
      <c r="KY63" s="55">
        <v>-0.51600000000000001</v>
      </c>
      <c r="KZ63" s="55">
        <v>0.38869999999999999</v>
      </c>
      <c r="LA63" s="55">
        <v>-0.4304</v>
      </c>
      <c r="LB63" s="55">
        <v>-0.86799999999999999</v>
      </c>
      <c r="LC63" s="55">
        <v>-0.50929999999999997</v>
      </c>
      <c r="LD63" s="55">
        <v>-0.44259999999999999</v>
      </c>
      <c r="LE63" s="55">
        <v>-0.52980000000000005</v>
      </c>
      <c r="LF63" s="55">
        <v>-0.66069999999999995</v>
      </c>
      <c r="LG63" s="55">
        <v>-0.21240000000000001</v>
      </c>
      <c r="LH63" s="55">
        <v>0.5625</v>
      </c>
      <c r="LI63" s="55">
        <v>-0.29559999999999997</v>
      </c>
      <c r="LJ63" s="55">
        <v>-0.2447</v>
      </c>
      <c r="LK63" s="55">
        <v>-0.38140000000000002</v>
      </c>
      <c r="LL63" s="55">
        <v>-0.45529999999999998</v>
      </c>
      <c r="LM63" s="55">
        <v>-0.51470000000000005</v>
      </c>
      <c r="LN63" s="55">
        <v>-0.48870000000000002</v>
      </c>
      <c r="LO63" s="55">
        <v>-0.4839</v>
      </c>
      <c r="LP63" s="55">
        <v>-0.43680000000000002</v>
      </c>
      <c r="LQ63" s="55">
        <v>-0.1429</v>
      </c>
      <c r="LR63" s="55">
        <v>-0.3851</v>
      </c>
      <c r="LS63" s="55">
        <v>-0.62380000000000002</v>
      </c>
      <c r="LT63" s="55">
        <v>-0.49430000000000002</v>
      </c>
      <c r="LU63" s="55">
        <v>-0.48449999999999999</v>
      </c>
      <c r="LV63" s="55">
        <v>-0.49159999999999998</v>
      </c>
      <c r="LW63" s="55">
        <v>-0.40429999999999999</v>
      </c>
      <c r="LX63" s="55">
        <v>-0.34010000000000001</v>
      </c>
      <c r="LY63" s="55">
        <v>-0.31469999999999998</v>
      </c>
      <c r="LZ63" s="55">
        <v>-0.3669</v>
      </c>
      <c r="MA63" s="55">
        <v>-0.51449999999999996</v>
      </c>
      <c r="MB63" s="55">
        <v>-0.5071</v>
      </c>
      <c r="MC63" s="55">
        <v>-0.43719999999999998</v>
      </c>
      <c r="MD63" s="55">
        <v>-0.32740000000000002</v>
      </c>
      <c r="ME63" s="55">
        <v>-0.24740000000000001</v>
      </c>
      <c r="MF63" s="55">
        <v>-0.33310000000000001</v>
      </c>
      <c r="MG63" s="55">
        <v>-0.53480000000000005</v>
      </c>
      <c r="MH63" s="55">
        <v>-0.44519999999999998</v>
      </c>
      <c r="MI63" s="55">
        <v>-0.53080000000000005</v>
      </c>
      <c r="MJ63" s="55">
        <v>-0.47839999999999999</v>
      </c>
      <c r="MK63" s="55">
        <v>-0.34379999999999999</v>
      </c>
      <c r="ML63" s="55">
        <v>-0.26390000000000002</v>
      </c>
      <c r="MM63" s="55">
        <v>1.0200000000000001E-2</v>
      </c>
      <c r="MN63" s="55">
        <v>-0.52239999999999998</v>
      </c>
      <c r="MO63" s="55">
        <v>-0.48399999999999999</v>
      </c>
      <c r="MP63" s="55">
        <v>-0.4002</v>
      </c>
      <c r="MQ63" s="55">
        <v>-0.44769999999999999</v>
      </c>
      <c r="MR63" s="55">
        <v>-0.2676</v>
      </c>
      <c r="MS63" s="55">
        <v>-0.25569999999999998</v>
      </c>
      <c r="MT63" s="55">
        <v>-0.54579999999999995</v>
      </c>
      <c r="MU63" s="55">
        <v>-0.51170000000000004</v>
      </c>
      <c r="MV63" s="55">
        <v>-0.51060000000000005</v>
      </c>
      <c r="MW63" s="55">
        <v>-0.44319999999999998</v>
      </c>
      <c r="MX63" s="55">
        <v>-0.56110000000000004</v>
      </c>
      <c r="MY63" s="55">
        <v>-0.48039999999999999</v>
      </c>
      <c r="MZ63" s="55">
        <v>-0.26490000000000002</v>
      </c>
      <c r="NA63" s="55">
        <v>-0.2263</v>
      </c>
      <c r="NB63" s="55">
        <v>-0.71240000000000003</v>
      </c>
      <c r="NC63" s="55">
        <v>-0.74309999999999998</v>
      </c>
      <c r="ND63" s="55">
        <v>-0.72489999999999999</v>
      </c>
      <c r="NE63" s="55">
        <v>-0.67310000000000003</v>
      </c>
      <c r="NF63" s="55">
        <v>-0.5393</v>
      </c>
      <c r="NG63" s="55">
        <v>-0.36420000000000002</v>
      </c>
      <c r="NH63" s="54">
        <v>-0.3</v>
      </c>
      <c r="NI63" s="55">
        <v>-0.43070000000000003</v>
      </c>
      <c r="NJ63" s="55">
        <v>-0.43830000000000002</v>
      </c>
      <c r="NK63" s="55">
        <v>-0.36380000000000001</v>
      </c>
      <c r="NL63" s="55">
        <v>-0.39450000000000002</v>
      </c>
      <c r="NM63" s="55">
        <v>-0.32519999999999999</v>
      </c>
      <c r="NN63" s="55">
        <v>-0.2198</v>
      </c>
      <c r="NO63" s="55">
        <v>-0.25419999999999998</v>
      </c>
      <c r="NP63" s="55">
        <v>-0.42309999999999998</v>
      </c>
      <c r="NQ63" s="55">
        <v>-0.35399999999999998</v>
      </c>
      <c r="NR63" s="55">
        <v>-0.33560000000000001</v>
      </c>
      <c r="NS63" s="55">
        <v>-0.39479999999999998</v>
      </c>
      <c r="NT63" s="55">
        <v>-0.29780000000000001</v>
      </c>
      <c r="NU63" s="55">
        <v>-0.1467</v>
      </c>
      <c r="NV63" s="55">
        <v>-0.3357</v>
      </c>
      <c r="NW63" s="55">
        <v>-0.46439999999999998</v>
      </c>
      <c r="NX63" s="55">
        <v>-0.4788</v>
      </c>
      <c r="NY63" s="55">
        <v>-0.4052</v>
      </c>
      <c r="NZ63" s="55">
        <v>-0.3841</v>
      </c>
      <c r="OA63" s="55">
        <v>-0.27229999999999999</v>
      </c>
      <c r="OB63" s="55">
        <v>-0.22270000000000001</v>
      </c>
      <c r="OC63" s="55">
        <v>-0.23910000000000001</v>
      </c>
      <c r="OD63" s="55">
        <v>-0.33069999999999999</v>
      </c>
      <c r="OE63" s="55">
        <v>-0.36730000000000002</v>
      </c>
      <c r="OF63" s="55">
        <v>-0.37669999999999998</v>
      </c>
      <c r="OG63" s="54">
        <v>-0.24</v>
      </c>
      <c r="OH63" s="55">
        <v>-0.18049999999999999</v>
      </c>
      <c r="OI63" s="55">
        <v>-0.15529999999999999</v>
      </c>
      <c r="OJ63" s="55">
        <v>-0.1928</v>
      </c>
      <c r="OK63" s="55">
        <v>-0.41410000000000002</v>
      </c>
      <c r="OL63" s="55">
        <v>-0.40649999999999997</v>
      </c>
      <c r="OM63" s="55">
        <v>-0.34420000000000001</v>
      </c>
      <c r="ON63" s="55">
        <v>-0.41460000000000002</v>
      </c>
      <c r="OO63" s="55">
        <v>-0.18049999999999999</v>
      </c>
      <c r="OP63" s="55">
        <v>-0.23369999999999999</v>
      </c>
      <c r="OQ63" s="54">
        <v>-0.19</v>
      </c>
      <c r="OR63" s="55">
        <v>-0.24329999999999999</v>
      </c>
      <c r="OS63" s="55">
        <v>-0.20649999999999999</v>
      </c>
      <c r="OT63" s="55">
        <v>-0.25440000000000002</v>
      </c>
      <c r="OU63" s="55">
        <v>-0.12330000000000001</v>
      </c>
      <c r="OV63" s="55">
        <v>-0.11269999999999999</v>
      </c>
      <c r="OW63" s="55">
        <v>-0.13020000000000001</v>
      </c>
      <c r="OX63" s="55">
        <v>-5.9999999999999995E-4</v>
      </c>
      <c r="OY63" s="55">
        <v>-0.20399999999999999</v>
      </c>
      <c r="OZ63" s="55">
        <v>-0.22700000000000001</v>
      </c>
      <c r="PA63" s="55">
        <v>-0.1032</v>
      </c>
      <c r="PB63" s="55">
        <v>-2.3900000000000001E-2</v>
      </c>
      <c r="PC63" s="55">
        <v>-5.45E-2</v>
      </c>
      <c r="PD63" s="55">
        <v>-8.4699999999999998E-2</v>
      </c>
      <c r="PE63" s="55">
        <v>-4.48E-2</v>
      </c>
      <c r="PF63" s="55">
        <v>-0.3296</v>
      </c>
      <c r="PG63" s="55">
        <v>-0.43120000000000003</v>
      </c>
      <c r="PH63" s="55">
        <v>-0.36570000000000003</v>
      </c>
      <c r="PI63" s="55">
        <v>-0.2676</v>
      </c>
      <c r="PJ63" s="55">
        <v>-0.1419</v>
      </c>
      <c r="PK63" s="55">
        <v>-0.56730000000000003</v>
      </c>
      <c r="PL63" s="55">
        <v>-0.29420000000000002</v>
      </c>
      <c r="PM63" s="55">
        <v>-0.1958</v>
      </c>
      <c r="PN63" s="55">
        <v>-0.29799999999999999</v>
      </c>
      <c r="PO63" s="55">
        <v>-0.26229999999999998</v>
      </c>
      <c r="PP63" s="55">
        <v>-0.17960000000000001</v>
      </c>
      <c r="PQ63" s="55">
        <v>-0.104</v>
      </c>
      <c r="PR63" s="55">
        <v>-2.5000000000000001E-2</v>
      </c>
      <c r="PS63" s="55">
        <v>-2.01E-2</v>
      </c>
      <c r="PT63" s="55">
        <v>-0.26690000000000003</v>
      </c>
      <c r="PU63" s="55">
        <v>-0.29010000000000002</v>
      </c>
      <c r="PV63" s="55">
        <v>-0.183</v>
      </c>
      <c r="PW63" s="55">
        <v>-0.22450000000000001</v>
      </c>
      <c r="PX63" s="55">
        <v>-0.1197</v>
      </c>
      <c r="PY63" s="55">
        <v>-0.1409</v>
      </c>
      <c r="PZ63" s="55">
        <v>-0.11360000000000001</v>
      </c>
      <c r="QA63" s="55">
        <v>-0.31869999999999998</v>
      </c>
      <c r="QB63" s="55">
        <v>-0.36909999999999998</v>
      </c>
      <c r="QC63" s="55">
        <v>-0.24790000000000001</v>
      </c>
      <c r="QD63" s="55">
        <v>-0.27329999999999999</v>
      </c>
      <c r="QE63" s="55">
        <v>-0.15179999999999999</v>
      </c>
      <c r="QF63" s="55">
        <v>-8.09E-2</v>
      </c>
      <c r="QG63" s="55">
        <v>-0.27160000000000001</v>
      </c>
      <c r="QH63" s="55">
        <v>-0.1636</v>
      </c>
      <c r="QI63" s="55">
        <v>-0.2636</v>
      </c>
      <c r="QJ63" s="55">
        <v>-0.16309999999999999</v>
      </c>
      <c r="QK63" s="55">
        <v>-0.11550000000000001</v>
      </c>
      <c r="QL63" s="55">
        <v>-1.9699999999999999E-2</v>
      </c>
      <c r="QM63" s="55">
        <v>-1.18E-2</v>
      </c>
      <c r="QN63" s="55">
        <v>-4.8999999999999998E-3</v>
      </c>
      <c r="QO63" s="55">
        <v>-0.1532</v>
      </c>
      <c r="QP63" s="55">
        <v>-0.1109</v>
      </c>
      <c r="QQ63" s="55">
        <v>-6.8400000000000002E-2</v>
      </c>
      <c r="QR63" s="55">
        <v>-6.5799999999999997E-2</v>
      </c>
      <c r="QS63" s="55">
        <v>4.3400000000000001E-2</v>
      </c>
      <c r="QT63" s="55">
        <v>-1.7000000000000001E-2</v>
      </c>
      <c r="QU63" s="55">
        <v>-0.18390000000000001</v>
      </c>
      <c r="QV63" s="55">
        <v>6.5000000000000002E-2</v>
      </c>
      <c r="QW63" s="55">
        <v>2.92E-2</v>
      </c>
      <c r="QX63" s="55">
        <v>1.12E-2</v>
      </c>
      <c r="QY63" s="55">
        <v>4.7999999999999996E-3</v>
      </c>
      <c r="QZ63" s="55">
        <v>7.0599999999999996E-2</v>
      </c>
      <c r="RA63" s="55">
        <v>0.15540000000000001</v>
      </c>
      <c r="RB63" s="55">
        <v>0.38229999999999997</v>
      </c>
      <c r="RC63" s="55">
        <v>-3.5900000000000001E-2</v>
      </c>
      <c r="RD63" s="55">
        <v>-0.2208</v>
      </c>
      <c r="RE63" s="55">
        <v>-0.1275</v>
      </c>
      <c r="RF63" s="55">
        <v>-7.7000000000000002E-3</v>
      </c>
      <c r="RG63" s="55">
        <v>-1.3299999999999999E-2</v>
      </c>
      <c r="RH63" s="55">
        <v>9.1999999999999998E-3</v>
      </c>
      <c r="RI63" s="55">
        <v>-4.6300000000000001E-2</v>
      </c>
      <c r="RJ63" s="55">
        <v>-7.9000000000000001E-2</v>
      </c>
      <c r="RK63" s="55">
        <v>-9.4E-2</v>
      </c>
      <c r="RL63" s="55">
        <v>-2.3900000000000001E-2</v>
      </c>
      <c r="RM63" s="55">
        <v>1.29E-2</v>
      </c>
      <c r="RN63" s="55">
        <v>0.1119</v>
      </c>
      <c r="RO63" s="55">
        <v>0.1232</v>
      </c>
      <c r="RP63" s="55">
        <v>-0.26669999999999999</v>
      </c>
      <c r="RQ63" s="55">
        <v>0.1162</v>
      </c>
      <c r="RR63" s="55">
        <v>-5.3100000000000001E-2</v>
      </c>
      <c r="RS63" s="55">
        <v>5.1999999999999998E-2</v>
      </c>
      <c r="RT63" s="55">
        <v>1.4E-3</v>
      </c>
      <c r="RU63" s="55">
        <v>1.5800000000000002E-2</v>
      </c>
      <c r="RV63" s="55">
        <v>4.0099999999999997E-2</v>
      </c>
      <c r="RW63" s="55">
        <v>0.42170000000000002</v>
      </c>
      <c r="RX63" s="55">
        <v>-2.5000000000000001E-3</v>
      </c>
      <c r="RY63" s="55">
        <v>-1.9E-2</v>
      </c>
      <c r="RZ63" s="55">
        <v>2.2700000000000001E-2</v>
      </c>
      <c r="SA63" s="55">
        <v>9.5100000000000004E-2</v>
      </c>
      <c r="SB63" s="55">
        <v>-8.8999999999999999E-3</v>
      </c>
      <c r="SC63" s="55">
        <v>9.9299999999999999E-2</v>
      </c>
      <c r="SD63" s="55">
        <v>5.8099999999999999E-2</v>
      </c>
      <c r="SE63" s="55">
        <v>-8.9999999999999993E-3</v>
      </c>
      <c r="SF63" s="55">
        <v>-0.59189999999999998</v>
      </c>
      <c r="SG63" s="55">
        <v>-4.82E-2</v>
      </c>
      <c r="SH63" s="55">
        <v>0.22309999999999999</v>
      </c>
      <c r="SI63" s="55">
        <v>-7.9200000000000007E-2</v>
      </c>
      <c r="SJ63" s="55">
        <v>5.7000000000000002E-3</v>
      </c>
      <c r="SK63" s="55">
        <v>-5.0500000000000003E-2</v>
      </c>
      <c r="SL63" s="55">
        <v>0.21329999999999999</v>
      </c>
      <c r="SM63" s="55">
        <v>-8.8300000000000003E-2</v>
      </c>
      <c r="SN63" s="55">
        <v>5.4100000000000002E-2</v>
      </c>
      <c r="SO63" s="55">
        <v>5.8700000000000002E-2</v>
      </c>
      <c r="SP63" s="55">
        <v>-2.5499999999999998E-2</v>
      </c>
      <c r="SQ63" s="55">
        <v>1.5699999999999999E-2</v>
      </c>
      <c r="SR63" s="55">
        <v>4.0899999999999999E-2</v>
      </c>
      <c r="SS63" s="55">
        <v>-4.0000000000000002E-4</v>
      </c>
      <c r="ST63" s="55">
        <v>-9.8000000000000004E-2</v>
      </c>
      <c r="SU63" s="55">
        <v>1.04E-2</v>
      </c>
      <c r="SV63" s="55">
        <v>2.93E-2</v>
      </c>
      <c r="SW63" s="55">
        <v>-1.06E-2</v>
      </c>
      <c r="SX63" s="55">
        <v>-2.1399999999999999E-2</v>
      </c>
      <c r="SY63" s="54">
        <v>-0.06</v>
      </c>
      <c r="SZ63" s="55">
        <v>-3.5999999999999997E-2</v>
      </c>
      <c r="TA63" s="55">
        <v>-5.9499999999999997E-2</v>
      </c>
      <c r="TB63" s="55">
        <v>-1.0200000000000001E-2</v>
      </c>
      <c r="TC63" s="55">
        <v>-3.1199999999999999E-2</v>
      </c>
      <c r="TD63" s="55">
        <v>-3.3099999999999997E-2</v>
      </c>
      <c r="TE63" s="55">
        <v>-5.4000000000000003E-3</v>
      </c>
      <c r="TF63" s="55">
        <v>5.6800000000000003E-2</v>
      </c>
      <c r="TG63" s="55">
        <v>-2.6700000000000002E-2</v>
      </c>
      <c r="TH63" s="55">
        <v>5.3E-3</v>
      </c>
      <c r="TI63" s="55">
        <v>5.8599999999999999E-2</v>
      </c>
      <c r="TJ63" s="55">
        <v>5.8200000000000002E-2</v>
      </c>
      <c r="TK63" s="55">
        <v>5.0000000000000001E-3</v>
      </c>
      <c r="TL63" s="55">
        <v>4.4499999999999998E-2</v>
      </c>
      <c r="TM63" s="55">
        <v>6.2600000000000003E-2</v>
      </c>
      <c r="TN63" s="55">
        <v>-2.1899999999999999E-2</v>
      </c>
      <c r="TO63" s="55">
        <v>-4.2299999999999997E-2</v>
      </c>
      <c r="TP63" s="55">
        <v>0.1026</v>
      </c>
      <c r="TQ63" s="55">
        <v>1.0999999999999999E-2</v>
      </c>
      <c r="TR63" s="55">
        <v>6.8900000000000003E-2</v>
      </c>
      <c r="TS63" s="55">
        <v>4.1799999999999997E-2</v>
      </c>
      <c r="TT63" s="55">
        <v>9.7799999999999998E-2</v>
      </c>
      <c r="TU63" s="55">
        <v>8.3000000000000001E-3</v>
      </c>
      <c r="TV63" s="55">
        <v>1.47E-2</v>
      </c>
      <c r="TW63" s="55">
        <v>4.0800000000000003E-2</v>
      </c>
      <c r="TX63" s="55">
        <v>2.4500000000000001E-2</v>
      </c>
      <c r="TY63" s="55">
        <v>-1.14E-2</v>
      </c>
      <c r="TZ63" s="55">
        <v>1.9699999999999999E-2</v>
      </c>
      <c r="UA63" s="55">
        <v>3.1800000000000002E-2</v>
      </c>
      <c r="UB63" s="55">
        <v>8.5500000000000007E-2</v>
      </c>
      <c r="UC63" s="55">
        <v>-5.8900000000000001E-2</v>
      </c>
      <c r="UD63" s="55">
        <v>1.01E-2</v>
      </c>
      <c r="UE63" s="55">
        <v>6.8900000000000003E-2</v>
      </c>
      <c r="UF63" s="55">
        <v>5.7700000000000001E-2</v>
      </c>
      <c r="UG63" s="55">
        <v>2.3199999999999998E-2</v>
      </c>
      <c r="UH63" s="55">
        <v>4.1300000000000003E-2</v>
      </c>
      <c r="UI63" s="55">
        <v>-5.3400000000000003E-2</v>
      </c>
      <c r="UJ63" s="55">
        <v>-5.21E-2</v>
      </c>
      <c r="UK63" s="55">
        <v>-4.3900000000000002E-2</v>
      </c>
      <c r="UL63" s="55">
        <v>2.3699999999999999E-2</v>
      </c>
      <c r="UM63" s="55">
        <v>-2.0199999999999999E-2</v>
      </c>
      <c r="UN63" s="55">
        <v>-4.2299999999999997E-2</v>
      </c>
      <c r="UO63" s="55">
        <v>-0.37009999999999998</v>
      </c>
      <c r="UP63" s="55">
        <v>-0.31430000000000002</v>
      </c>
      <c r="UQ63" s="55">
        <v>-9.5799999999999996E-2</v>
      </c>
      <c r="UR63" s="55">
        <v>-8.6E-3</v>
      </c>
      <c r="US63" s="55">
        <v>-9.1800000000000007E-2</v>
      </c>
      <c r="UT63" s="55">
        <v>-1.2999999999999999E-3</v>
      </c>
      <c r="UU63" s="55">
        <v>0.1724</v>
      </c>
      <c r="UV63" s="55">
        <v>0.46510000000000001</v>
      </c>
      <c r="UW63" s="55">
        <v>9.4200000000000006E-2</v>
      </c>
      <c r="UX63" s="55">
        <v>-0.35020000000000001</v>
      </c>
      <c r="UY63" s="55">
        <v>-0.18490000000000001</v>
      </c>
      <c r="UZ63" s="55">
        <v>-6.3E-2</v>
      </c>
      <c r="VA63" s="55">
        <v>-1.3299999999999999E-2</v>
      </c>
      <c r="VB63" s="55">
        <v>-9.1000000000000004E-3</v>
      </c>
      <c r="VC63" s="55">
        <v>8.2799999999999999E-2</v>
      </c>
      <c r="VD63" s="55">
        <v>-4.58E-2</v>
      </c>
      <c r="VE63" s="55">
        <v>-7.6100000000000001E-2</v>
      </c>
      <c r="VF63" s="55">
        <v>-0.1056</v>
      </c>
      <c r="VG63" s="55">
        <v>-8.9599999999999999E-2</v>
      </c>
      <c r="VH63" s="55">
        <v>-6.6799999999999998E-2</v>
      </c>
      <c r="VI63" s="55">
        <v>-4.7999999999999996E-3</v>
      </c>
      <c r="VJ63" s="55">
        <v>8.8999999999999999E-3</v>
      </c>
      <c r="VK63" s="55">
        <v>-9.2700000000000005E-2</v>
      </c>
      <c r="VL63" s="55">
        <v>-4.3200000000000002E-2</v>
      </c>
      <c r="VM63" s="55">
        <v>-5.5199999999999999E-2</v>
      </c>
      <c r="VN63" s="55">
        <v>1.9099999999999999E-2</v>
      </c>
      <c r="VO63" s="55">
        <v>6.2199999999999998E-2</v>
      </c>
      <c r="VP63" s="55">
        <v>2.0799999999999999E-2</v>
      </c>
      <c r="VQ63" s="55">
        <v>0.1085</v>
      </c>
      <c r="VR63" s="55">
        <v>-7.85E-2</v>
      </c>
      <c r="VS63" s="55">
        <v>-0.109</v>
      </c>
      <c r="VT63" s="55">
        <v>8.5800000000000001E-2</v>
      </c>
      <c r="VU63" s="55">
        <v>5.3999999999999999E-2</v>
      </c>
      <c r="VV63" s="55">
        <v>2.23E-2</v>
      </c>
      <c r="VW63" s="55">
        <v>3.56E-2</v>
      </c>
      <c r="VX63" s="55">
        <v>6.4299999999999996E-2</v>
      </c>
      <c r="VY63" s="55">
        <v>0.17499999999999999</v>
      </c>
      <c r="VZ63" s="55">
        <v>-0.12620000000000001</v>
      </c>
      <c r="WA63" s="54">
        <v>-0.04</v>
      </c>
      <c r="WB63" s="55">
        <v>-2.4E-2</v>
      </c>
      <c r="WC63" s="55">
        <v>2.93E-2</v>
      </c>
      <c r="WD63" s="55">
        <v>-5.1999999999999998E-3</v>
      </c>
      <c r="WE63" s="55">
        <v>0.11210000000000001</v>
      </c>
      <c r="WF63" s="55">
        <v>2.6100000000000002E-2</v>
      </c>
      <c r="WG63" s="55">
        <v>1.54E-2</v>
      </c>
      <c r="WH63" s="55">
        <v>-2.4899999999999999E-2</v>
      </c>
      <c r="WI63" s="55">
        <v>9.2999999999999992E-3</v>
      </c>
      <c r="WJ63" s="55">
        <v>3.0499999999999999E-2</v>
      </c>
      <c r="WK63" s="55">
        <v>6.0600000000000001E-2</v>
      </c>
      <c r="WL63" s="55">
        <v>5.0299999999999997E-2</v>
      </c>
      <c r="WM63" s="55">
        <v>-4.1000000000000003E-3</v>
      </c>
      <c r="WN63" s="55">
        <v>-9.7000000000000003E-2</v>
      </c>
      <c r="WO63" s="55">
        <v>-9.4000000000000004E-3</v>
      </c>
      <c r="WP63" s="55">
        <v>4.2500000000000003E-2</v>
      </c>
      <c r="WQ63" s="55">
        <v>0.1351</v>
      </c>
      <c r="WR63" s="55">
        <v>9.9500000000000005E-2</v>
      </c>
      <c r="WS63" s="55">
        <v>0.14810000000000001</v>
      </c>
      <c r="WT63" s="55">
        <v>-4.9500000000000002E-2</v>
      </c>
      <c r="WU63" s="55">
        <v>2.5100000000000001E-2</v>
      </c>
      <c r="WV63" s="55">
        <v>0.22389999999999999</v>
      </c>
      <c r="WW63" s="55">
        <v>0.497</v>
      </c>
      <c r="WX63" s="55">
        <v>-8.5000000000000006E-3</v>
      </c>
      <c r="WY63" s="55">
        <v>-4.3299999999999998E-2</v>
      </c>
      <c r="WZ63" s="55">
        <v>-0.15939999999999999</v>
      </c>
      <c r="XA63" s="55">
        <v>-6.6400000000000001E-2</v>
      </c>
      <c r="XB63" s="55">
        <v>-9.5399999999999999E-2</v>
      </c>
      <c r="XC63" s="55">
        <v>-6.6100000000000006E-2</v>
      </c>
      <c r="XD63" s="55">
        <v>6.2399999999999997E-2</v>
      </c>
      <c r="XE63" s="55">
        <v>2.58E-2</v>
      </c>
      <c r="XF63" s="55">
        <v>-5.4999999999999997E-3</v>
      </c>
      <c r="XG63" s="55">
        <v>-1.9E-2</v>
      </c>
      <c r="XH63" s="55">
        <v>-0.19989999999999999</v>
      </c>
      <c r="XI63" s="55">
        <v>1.54E-2</v>
      </c>
      <c r="XJ63" s="55">
        <v>4.6100000000000002E-2</v>
      </c>
      <c r="XK63" s="55">
        <v>0.17910000000000001</v>
      </c>
      <c r="XL63" s="55">
        <v>0.10059999999999999</v>
      </c>
      <c r="XM63" s="55">
        <v>7.1999999999999995E-2</v>
      </c>
      <c r="XN63" s="55">
        <v>0.15890000000000001</v>
      </c>
      <c r="XO63" s="55">
        <v>6.4999999999999997E-3</v>
      </c>
      <c r="XP63" s="55">
        <v>-2.93E-2</v>
      </c>
      <c r="XQ63" s="55">
        <v>-2.6800000000000001E-2</v>
      </c>
      <c r="XR63" s="55">
        <v>3.78E-2</v>
      </c>
      <c r="XS63" s="55">
        <v>0.1772</v>
      </c>
      <c r="XT63" s="55">
        <v>0.21299999999999999</v>
      </c>
      <c r="XU63" s="55">
        <v>0.1091</v>
      </c>
      <c r="XV63" s="55">
        <v>0.1144</v>
      </c>
      <c r="XW63" s="55">
        <v>0.1421</v>
      </c>
      <c r="XX63" s="55">
        <v>9.3799999999999994E-2</v>
      </c>
      <c r="XY63" s="55">
        <v>-0.22839999999999999</v>
      </c>
      <c r="XZ63" s="55">
        <v>6.1100000000000002E-2</v>
      </c>
      <c r="YA63" s="55">
        <v>0.18629999999999999</v>
      </c>
      <c r="YB63" s="55">
        <v>0.1027</v>
      </c>
      <c r="YC63" s="55">
        <v>-0.1071</v>
      </c>
      <c r="YD63" s="55">
        <v>-0.12859999999999999</v>
      </c>
      <c r="YE63" s="55">
        <v>-6.0900000000000003E-2</v>
      </c>
      <c r="YF63" s="55">
        <v>1.9900000000000001E-2</v>
      </c>
      <c r="YG63" s="55">
        <v>6.5799999999999997E-2</v>
      </c>
      <c r="YH63" s="55">
        <v>5.9299999999999999E-2</v>
      </c>
      <c r="YI63" s="55">
        <v>9.2799999999999994E-2</v>
      </c>
      <c r="YJ63" s="55">
        <v>-1.6500000000000001E-2</v>
      </c>
      <c r="YK63" s="55">
        <v>1.8599999999999998E-2</v>
      </c>
    </row>
    <row r="64" spans="1:661" x14ac:dyDescent="0.35">
      <c r="A64" s="66" t="s">
        <v>26</v>
      </c>
      <c r="B64" s="66" t="s">
        <v>69</v>
      </c>
      <c r="C64" s="54">
        <v>0</v>
      </c>
      <c r="D64" s="54">
        <v>-0.06</v>
      </c>
      <c r="E64" s="54">
        <v>0</v>
      </c>
      <c r="F64" s="54">
        <v>0.02</v>
      </c>
      <c r="G64" s="54">
        <v>0.01</v>
      </c>
      <c r="H64" s="54">
        <v>-0.03</v>
      </c>
      <c r="I64" s="54">
        <v>0</v>
      </c>
      <c r="J64" s="54">
        <v>0.09</v>
      </c>
      <c r="K64" s="54">
        <v>0</v>
      </c>
      <c r="L64" s="54">
        <v>0</v>
      </c>
      <c r="M64" s="54">
        <v>0.04</v>
      </c>
      <c r="N64" s="54">
        <v>0.06</v>
      </c>
      <c r="O64" s="54">
        <v>7.0000000000000007E-2</v>
      </c>
      <c r="P64" s="54">
        <v>-0.02</v>
      </c>
      <c r="Q64" s="54">
        <v>-0.09</v>
      </c>
      <c r="R64" s="54">
        <v>-0.08</v>
      </c>
      <c r="S64" s="54">
        <v>0.01</v>
      </c>
      <c r="T64" s="54">
        <v>0.02</v>
      </c>
      <c r="U64" s="54">
        <v>-0.03</v>
      </c>
      <c r="V64" s="54">
        <v>-0.05</v>
      </c>
      <c r="W64" s="54">
        <v>-0.21</v>
      </c>
      <c r="X64" s="54">
        <v>-0.14000000000000001</v>
      </c>
      <c r="Y64" s="54">
        <v>-0.14000000000000001</v>
      </c>
      <c r="Z64" s="54">
        <v>-0.25</v>
      </c>
      <c r="AA64" s="54">
        <v>-0.35</v>
      </c>
      <c r="AB64" s="54">
        <v>-0.34</v>
      </c>
      <c r="AC64" s="54">
        <v>-0.42</v>
      </c>
      <c r="AD64" s="54">
        <v>-0.57999999999999996</v>
      </c>
      <c r="AE64" s="54">
        <v>-0.9</v>
      </c>
      <c r="AF64" s="54">
        <v>-0.95</v>
      </c>
      <c r="AG64" s="55">
        <v>-0.99029999999999996</v>
      </c>
      <c r="AH64" s="55">
        <v>-0.99329999999999996</v>
      </c>
      <c r="AI64" s="54">
        <v>-1</v>
      </c>
      <c r="AJ64" s="54">
        <v>-1</v>
      </c>
      <c r="AK64" s="54">
        <v>-1</v>
      </c>
      <c r="AL64" s="54">
        <v>-1</v>
      </c>
      <c r="AM64" s="55">
        <v>-0.999</v>
      </c>
      <c r="AN64" s="54">
        <v>-1</v>
      </c>
      <c r="AO64" s="54">
        <v>-1</v>
      </c>
      <c r="AP64" s="54">
        <v>-1</v>
      </c>
      <c r="AQ64" s="54">
        <v>-1</v>
      </c>
      <c r="AR64" s="54">
        <v>-1</v>
      </c>
      <c r="AS64" s="54">
        <v>-1</v>
      </c>
      <c r="AT64" s="55">
        <v>-0.99960000000000004</v>
      </c>
      <c r="AU64" s="55">
        <v>-0.99970000000000003</v>
      </c>
      <c r="AV64" s="54">
        <v>-1</v>
      </c>
      <c r="AW64" s="54">
        <v>-1</v>
      </c>
      <c r="AX64" s="54">
        <v>-1</v>
      </c>
      <c r="AY64" s="54">
        <v>-1</v>
      </c>
      <c r="AZ64" s="55">
        <v>-0.99950000000000006</v>
      </c>
      <c r="BA64" s="54">
        <v>-1</v>
      </c>
      <c r="BB64" s="54">
        <v>-1</v>
      </c>
      <c r="BC64" s="55">
        <v>-0.99890000000000001</v>
      </c>
      <c r="BD64" s="55">
        <v>-0.99960000000000004</v>
      </c>
      <c r="BE64" s="54">
        <v>-1</v>
      </c>
      <c r="BF64" s="55">
        <v>-0.99950000000000006</v>
      </c>
      <c r="BG64" s="54">
        <v>-1</v>
      </c>
      <c r="BH64" s="54">
        <v>-1</v>
      </c>
      <c r="BI64" s="54">
        <v>-1</v>
      </c>
      <c r="BJ64" s="55">
        <v>-0.99950000000000006</v>
      </c>
      <c r="BK64" s="54">
        <v>-1</v>
      </c>
      <c r="BL64" s="54">
        <v>-1</v>
      </c>
      <c r="BM64" s="54">
        <v>-1</v>
      </c>
      <c r="BN64" s="54">
        <v>-1</v>
      </c>
      <c r="BO64" s="54">
        <v>-1</v>
      </c>
      <c r="BP64" s="54">
        <v>-1</v>
      </c>
      <c r="BQ64" s="54">
        <v>-1</v>
      </c>
      <c r="BR64" s="55">
        <v>-0.99960000000000004</v>
      </c>
      <c r="BS64" s="54">
        <v>-1</v>
      </c>
      <c r="BT64" s="55">
        <v>-0.99919999999999998</v>
      </c>
      <c r="BU64" s="55">
        <v>-0.99890000000000001</v>
      </c>
      <c r="BV64" s="55">
        <v>-0.99990000000000001</v>
      </c>
      <c r="BW64" s="55">
        <v>-0.99650000000000005</v>
      </c>
      <c r="BX64" s="55">
        <v>-0.85470000000000002</v>
      </c>
      <c r="BY64" s="55">
        <v>-0.87470000000000003</v>
      </c>
      <c r="BZ64" s="55">
        <v>-0.89139999999999997</v>
      </c>
      <c r="CA64" s="55">
        <v>-0.89810000000000001</v>
      </c>
      <c r="CB64" s="55">
        <v>-0.8609</v>
      </c>
      <c r="CC64" s="55">
        <v>-0.878</v>
      </c>
      <c r="CD64" s="55">
        <v>-0.87429999999999997</v>
      </c>
      <c r="CE64" s="55">
        <v>-0.82469999999999999</v>
      </c>
      <c r="CF64" s="55">
        <v>-0.82679999999999998</v>
      </c>
      <c r="CG64" s="55">
        <v>-0.83050000000000002</v>
      </c>
      <c r="CH64" s="55">
        <v>-0.83040000000000003</v>
      </c>
      <c r="CI64" s="55">
        <v>-0.84009999999999996</v>
      </c>
      <c r="CJ64" s="55">
        <v>-0.82789999999999997</v>
      </c>
      <c r="CK64" s="55">
        <v>-0.80879999999999996</v>
      </c>
      <c r="CL64" s="55">
        <v>-0.77110000000000001</v>
      </c>
      <c r="CM64" s="55">
        <v>-0.74980000000000002</v>
      </c>
      <c r="CN64" s="55">
        <v>-0.75029999999999997</v>
      </c>
      <c r="CO64" s="55">
        <v>-0.79079999999999995</v>
      </c>
      <c r="CP64" s="55">
        <v>-0.76759999999999995</v>
      </c>
      <c r="CQ64" s="55">
        <v>-0.73170000000000002</v>
      </c>
      <c r="CR64" s="55">
        <v>-0.6925</v>
      </c>
      <c r="CS64" s="55">
        <v>-0.64159999999999995</v>
      </c>
      <c r="CT64" s="55">
        <v>-0.63160000000000005</v>
      </c>
      <c r="CU64" s="55">
        <v>-0.67349999999999999</v>
      </c>
      <c r="CV64" s="55">
        <v>-0.60809999999999997</v>
      </c>
      <c r="CW64" s="55">
        <v>-0.64449999999999996</v>
      </c>
      <c r="CX64" s="55">
        <v>-0.61939999999999995</v>
      </c>
      <c r="CY64" s="55">
        <v>-0.61990000000000001</v>
      </c>
      <c r="CZ64" s="55">
        <v>-0.54890000000000005</v>
      </c>
      <c r="DA64" s="55">
        <v>-0.54869999999999997</v>
      </c>
      <c r="DB64" s="55">
        <v>-0.58940000000000003</v>
      </c>
      <c r="DC64" s="55">
        <v>-0.64190000000000003</v>
      </c>
      <c r="DD64" s="55">
        <v>-0.63890000000000002</v>
      </c>
      <c r="DE64" s="55">
        <v>-0.56840000000000002</v>
      </c>
      <c r="DF64" s="55">
        <v>-0.5514</v>
      </c>
      <c r="DG64" s="55">
        <v>-0.49170000000000003</v>
      </c>
      <c r="DH64" s="55">
        <v>-0.46210000000000001</v>
      </c>
      <c r="DI64" s="55">
        <v>-0.49149999999999999</v>
      </c>
      <c r="DJ64" s="55">
        <v>-0.59099999999999997</v>
      </c>
      <c r="DK64" s="55">
        <v>-0.55259999999999998</v>
      </c>
      <c r="DL64" s="55">
        <v>-0.51190000000000002</v>
      </c>
      <c r="DM64" s="55">
        <v>-0.49690000000000001</v>
      </c>
      <c r="DN64" s="55">
        <v>-0.43780000000000002</v>
      </c>
      <c r="DO64" s="55">
        <v>-0.44929999999999998</v>
      </c>
      <c r="DP64" s="55">
        <v>-0.68689999999999996</v>
      </c>
      <c r="DQ64" s="55">
        <v>-0.52500000000000002</v>
      </c>
      <c r="DR64" s="55">
        <v>-0.55220000000000002</v>
      </c>
      <c r="DS64" s="55">
        <v>-0.53449999999999998</v>
      </c>
      <c r="DT64" s="55">
        <v>-0.53400000000000003</v>
      </c>
      <c r="DU64" s="55">
        <v>-0.44319999999999998</v>
      </c>
      <c r="DV64" s="55">
        <v>-0.41549999999999998</v>
      </c>
      <c r="DW64" s="55">
        <v>-9.3899999999999997E-2</v>
      </c>
      <c r="DX64" s="55">
        <v>-0.58509999999999995</v>
      </c>
      <c r="DY64" s="55">
        <v>-0.61609999999999998</v>
      </c>
      <c r="DZ64" s="55">
        <v>-0.6048</v>
      </c>
      <c r="EA64" s="55">
        <v>-0.6139</v>
      </c>
      <c r="EB64" s="55">
        <v>-0.58430000000000004</v>
      </c>
      <c r="EC64" s="55">
        <v>-0.54769999999999996</v>
      </c>
      <c r="ED64" s="55">
        <v>-0.60799999999999998</v>
      </c>
      <c r="EE64" s="55">
        <v>-0.65859999999999996</v>
      </c>
      <c r="EF64" s="55">
        <v>-0.64239999999999997</v>
      </c>
      <c r="EG64" s="55">
        <v>-0.65920000000000001</v>
      </c>
      <c r="EH64" s="55">
        <v>-0.48470000000000002</v>
      </c>
      <c r="EI64" s="55">
        <v>-0.56420000000000003</v>
      </c>
      <c r="EJ64" s="55">
        <v>-0.75419999999999998</v>
      </c>
      <c r="EK64" s="55">
        <v>-0.61560000000000004</v>
      </c>
      <c r="EL64" s="55">
        <v>-0.65229999999999999</v>
      </c>
      <c r="EM64" s="55">
        <v>-0.67900000000000005</v>
      </c>
      <c r="EN64" s="55">
        <v>-0.66769999999999996</v>
      </c>
      <c r="EO64" s="55">
        <v>-0.65510000000000002</v>
      </c>
      <c r="EP64" s="55">
        <v>-0.59419999999999995</v>
      </c>
      <c r="EQ64" s="55">
        <v>-0.58760000000000001</v>
      </c>
      <c r="ER64" s="55">
        <v>-0.6048</v>
      </c>
      <c r="ES64" s="55">
        <v>-0.68279999999999996</v>
      </c>
      <c r="ET64" s="55">
        <v>-0.67589999999999995</v>
      </c>
      <c r="EU64" s="55">
        <v>-0.6502</v>
      </c>
      <c r="EV64" s="55">
        <v>-0.62980000000000003</v>
      </c>
      <c r="EW64" s="55">
        <v>-0.57930000000000004</v>
      </c>
      <c r="EX64" s="55">
        <v>-0.54100000000000004</v>
      </c>
      <c r="EY64" s="55">
        <v>-0.55369999999999997</v>
      </c>
      <c r="EZ64" s="55">
        <v>-0.66969999999999996</v>
      </c>
      <c r="FA64" s="55">
        <v>-0.65110000000000001</v>
      </c>
      <c r="FB64" s="55">
        <v>-0.64859999999999995</v>
      </c>
      <c r="FC64" s="55">
        <v>-0.61199999999999999</v>
      </c>
      <c r="FD64" s="55">
        <v>-0.54410000000000003</v>
      </c>
      <c r="FE64" s="55">
        <v>-0.54149999999999998</v>
      </c>
      <c r="FF64" s="55">
        <v>-0.52569999999999995</v>
      </c>
      <c r="FG64" s="55">
        <v>-0.60829999999999995</v>
      </c>
      <c r="FH64" s="55">
        <v>-0.6179</v>
      </c>
      <c r="FI64" s="55">
        <v>-0.58409999999999995</v>
      </c>
      <c r="FJ64" s="55">
        <v>-0.52810000000000001</v>
      </c>
      <c r="FK64" s="55">
        <v>-0.48149999999999998</v>
      </c>
      <c r="FL64" s="55">
        <v>-0.44359999999999999</v>
      </c>
      <c r="FM64" s="55">
        <v>-0.46789999999999998</v>
      </c>
      <c r="FN64" s="55">
        <v>-0.58250000000000002</v>
      </c>
      <c r="FO64" s="55">
        <v>-0.56020000000000003</v>
      </c>
      <c r="FP64" s="55">
        <v>-0.54559999999999997</v>
      </c>
      <c r="FQ64" s="55">
        <v>-0.51490000000000002</v>
      </c>
      <c r="FR64" s="55">
        <v>-0.4607</v>
      </c>
      <c r="FS64" s="55">
        <v>-0.41499999999999998</v>
      </c>
      <c r="FT64" s="55">
        <v>-0.45469999999999999</v>
      </c>
      <c r="FU64" s="55">
        <v>-0.53239999999999998</v>
      </c>
      <c r="FV64" s="55">
        <v>-0.53149999999999997</v>
      </c>
      <c r="FW64" s="55">
        <v>-0.52270000000000005</v>
      </c>
      <c r="FX64" s="55">
        <v>-0.49020000000000002</v>
      </c>
      <c r="FY64" s="55">
        <v>-0.41599999999999998</v>
      </c>
      <c r="FZ64" s="55">
        <v>-0.36899999999999999</v>
      </c>
      <c r="GA64" s="55">
        <v>-0.36890000000000001</v>
      </c>
      <c r="GB64" s="55">
        <v>-0.51060000000000005</v>
      </c>
      <c r="GC64" s="55">
        <v>-0.52769999999999995</v>
      </c>
      <c r="GD64" s="55">
        <v>-0.49780000000000002</v>
      </c>
      <c r="GE64" s="55">
        <v>-0.47820000000000001</v>
      </c>
      <c r="GF64" s="55">
        <v>-0.38279999999999997</v>
      </c>
      <c r="GG64" s="55">
        <v>-0.32650000000000001</v>
      </c>
      <c r="GH64" s="55">
        <v>-0.34949999999999998</v>
      </c>
      <c r="GI64" s="55">
        <v>-0.49969999999999998</v>
      </c>
      <c r="GJ64" s="55">
        <v>-0.5171</v>
      </c>
      <c r="GK64" s="55">
        <v>-0.53200000000000003</v>
      </c>
      <c r="GL64" s="55">
        <v>-0.42599999999999999</v>
      </c>
      <c r="GM64" s="55">
        <v>-0.3362</v>
      </c>
      <c r="GN64" s="55">
        <v>-0.27479999999999999</v>
      </c>
      <c r="GO64" s="55">
        <v>-0.49330000000000002</v>
      </c>
      <c r="GP64" s="55">
        <v>-0.5857</v>
      </c>
      <c r="GQ64" s="55">
        <v>-0.23580000000000001</v>
      </c>
      <c r="GR64" s="55">
        <v>-0.34620000000000001</v>
      </c>
      <c r="GS64" s="55">
        <v>-0.35220000000000001</v>
      </c>
      <c r="GT64" s="55">
        <v>-0.28989999999999999</v>
      </c>
      <c r="GU64" s="55">
        <v>-0.13830000000000001</v>
      </c>
      <c r="GV64" s="55">
        <v>4.19E-2</v>
      </c>
      <c r="GW64" s="55">
        <v>-6.0600000000000001E-2</v>
      </c>
      <c r="GX64" s="55">
        <v>-0.56220000000000003</v>
      </c>
      <c r="GY64" s="55">
        <v>-0.52049999999999996</v>
      </c>
      <c r="GZ64" s="55">
        <v>-0.43480000000000002</v>
      </c>
      <c r="HA64" s="55">
        <v>-0.28060000000000002</v>
      </c>
      <c r="HB64" s="55">
        <v>-0.2293</v>
      </c>
      <c r="HC64" s="54">
        <v>-0.24</v>
      </c>
      <c r="HD64" s="55">
        <v>-0.47670000000000001</v>
      </c>
      <c r="HE64" s="55">
        <v>-0.43919999999999998</v>
      </c>
      <c r="HF64" s="55">
        <v>-0.36930000000000002</v>
      </c>
      <c r="HG64" s="55">
        <v>-0.2336</v>
      </c>
      <c r="HH64" s="55">
        <v>-0.23719999999999999</v>
      </c>
      <c r="HI64" s="55">
        <v>-0.16120000000000001</v>
      </c>
      <c r="HJ64" s="55">
        <v>-0.24929999999999999</v>
      </c>
      <c r="HK64" s="55">
        <v>-0.55679999999999996</v>
      </c>
      <c r="HL64" s="55">
        <v>-0.58189999999999997</v>
      </c>
      <c r="HM64" s="55">
        <v>-0.45789999999999997</v>
      </c>
      <c r="HN64" s="55">
        <v>-0.38329999999999997</v>
      </c>
      <c r="HO64" s="55">
        <v>-0.21659999999999999</v>
      </c>
      <c r="HP64" s="55">
        <v>-0.20019999999999999</v>
      </c>
      <c r="HQ64" s="55">
        <v>-0.1991</v>
      </c>
      <c r="HR64" s="55">
        <v>-0.39529999999999998</v>
      </c>
      <c r="HS64" s="55">
        <v>-0.40460000000000002</v>
      </c>
      <c r="HT64" s="55">
        <v>-0.31719999999999998</v>
      </c>
      <c r="HU64" s="55">
        <v>-0.29920000000000002</v>
      </c>
      <c r="HV64" s="55">
        <v>-0.21249999999999999</v>
      </c>
      <c r="HW64" s="55">
        <v>-0.14410000000000001</v>
      </c>
      <c r="HX64" s="55">
        <v>-0.14180000000000001</v>
      </c>
      <c r="HY64" s="55">
        <v>-0.38190000000000002</v>
      </c>
      <c r="HZ64" s="55">
        <v>-0.40870000000000001</v>
      </c>
      <c r="IA64" s="55">
        <v>-0.41460000000000002</v>
      </c>
      <c r="IB64" s="55">
        <v>-0.3226</v>
      </c>
      <c r="IC64" s="55">
        <v>-0.22170000000000001</v>
      </c>
      <c r="ID64" s="55">
        <v>-7.8799999999999995E-2</v>
      </c>
      <c r="IE64" s="55">
        <v>-0.15809999999999999</v>
      </c>
      <c r="IF64" s="55">
        <v>-0.37190000000000001</v>
      </c>
      <c r="IG64" s="55">
        <v>-0.39679999999999999</v>
      </c>
      <c r="IH64" s="55">
        <v>-0.39019999999999999</v>
      </c>
      <c r="II64" s="55">
        <v>-0.33040000000000003</v>
      </c>
      <c r="IJ64" s="55">
        <v>-0.20930000000000001</v>
      </c>
      <c r="IK64" s="55">
        <v>-0.1517</v>
      </c>
      <c r="IL64" s="55">
        <v>-0.1837</v>
      </c>
      <c r="IM64" s="55">
        <v>-0.45889999999999997</v>
      </c>
      <c r="IN64" s="55">
        <v>-0.41420000000000001</v>
      </c>
      <c r="IO64" s="55">
        <v>-0.36940000000000001</v>
      </c>
      <c r="IP64" s="55">
        <v>-0.34110000000000001</v>
      </c>
      <c r="IQ64" s="55">
        <v>-0.16819999999999999</v>
      </c>
      <c r="IR64" s="55">
        <v>-0.1133</v>
      </c>
      <c r="IS64" s="55">
        <v>-0.2387</v>
      </c>
      <c r="IT64" s="55">
        <v>-0.49530000000000002</v>
      </c>
      <c r="IU64" s="55">
        <v>-0.47199999999999998</v>
      </c>
      <c r="IV64" s="55">
        <v>-0.3201</v>
      </c>
      <c r="IW64" s="55">
        <v>-7.2800000000000004E-2</v>
      </c>
      <c r="IX64" s="55">
        <v>-0.23649999999999999</v>
      </c>
      <c r="IY64" s="55">
        <v>-0.41670000000000001</v>
      </c>
      <c r="IZ64" s="55">
        <v>-0.23630000000000001</v>
      </c>
      <c r="JA64" s="55">
        <v>-0.45369999999999999</v>
      </c>
      <c r="JB64" s="55">
        <v>-0.51370000000000005</v>
      </c>
      <c r="JC64" s="55">
        <v>-0.4476</v>
      </c>
      <c r="JD64" s="55">
        <v>-0.34589999999999999</v>
      </c>
      <c r="JE64" s="55">
        <v>-0.25259999999999999</v>
      </c>
      <c r="JF64" s="55">
        <v>-0.1804</v>
      </c>
      <c r="JG64" s="55">
        <v>-0.30690000000000001</v>
      </c>
      <c r="JH64" s="55">
        <v>-0.4733</v>
      </c>
      <c r="JI64" s="55">
        <v>-0.4163</v>
      </c>
      <c r="JJ64" s="55">
        <v>-0.28149999999999997</v>
      </c>
      <c r="JK64" s="55">
        <v>-0.31879999999999997</v>
      </c>
      <c r="JL64" s="55">
        <v>-0.27679999999999999</v>
      </c>
      <c r="JM64" s="55">
        <v>-0.1779</v>
      </c>
      <c r="JN64" s="55">
        <v>-0.20749999999999999</v>
      </c>
      <c r="JO64" s="55">
        <v>-0.49320000000000003</v>
      </c>
      <c r="JP64" s="55">
        <v>-0.48330000000000001</v>
      </c>
      <c r="JQ64" s="55">
        <v>-0.44369999999999998</v>
      </c>
      <c r="JR64" s="55">
        <v>-0.37090000000000001</v>
      </c>
      <c r="JS64" s="55">
        <v>-0.28399999999999997</v>
      </c>
      <c r="JT64" s="55">
        <v>-0.2056</v>
      </c>
      <c r="JU64" s="55">
        <v>-0.27529999999999999</v>
      </c>
      <c r="JV64" s="55">
        <v>-0.42049999999999998</v>
      </c>
      <c r="JW64" s="55">
        <v>-0.36940000000000001</v>
      </c>
      <c r="JX64" s="55">
        <v>-0.36470000000000002</v>
      </c>
      <c r="JY64" s="55">
        <v>-0.4637</v>
      </c>
      <c r="JZ64" s="55">
        <v>-0.38590000000000002</v>
      </c>
      <c r="KA64" s="55">
        <v>-0.38990000000000002</v>
      </c>
      <c r="KB64" s="55">
        <v>-0.3175</v>
      </c>
      <c r="KC64" s="55">
        <v>-0.52559999999999996</v>
      </c>
      <c r="KD64" s="55">
        <v>-0.53690000000000004</v>
      </c>
      <c r="KE64" s="55">
        <v>-0.54120000000000001</v>
      </c>
      <c r="KF64" s="55">
        <v>-0.47049999999999997</v>
      </c>
      <c r="KG64" s="55">
        <v>-0.36499999999999999</v>
      </c>
      <c r="KH64" s="55">
        <v>-0.29249999999999998</v>
      </c>
      <c r="KI64" s="55">
        <v>-0.31850000000000001</v>
      </c>
      <c r="KJ64" s="55">
        <v>-0.56410000000000005</v>
      </c>
      <c r="KK64" s="55">
        <v>-0.54020000000000001</v>
      </c>
      <c r="KL64" s="55">
        <v>-0.52190000000000003</v>
      </c>
      <c r="KM64" s="55">
        <v>-0.48649999999999999</v>
      </c>
      <c r="KN64" s="55">
        <v>-0.436</v>
      </c>
      <c r="KO64" s="55">
        <v>-0.30249999999999999</v>
      </c>
      <c r="KP64" s="55">
        <v>-0.48459999999999998</v>
      </c>
      <c r="KQ64" s="55">
        <v>-0.58609999999999995</v>
      </c>
      <c r="KR64" s="55">
        <v>-0.58389999999999997</v>
      </c>
      <c r="KS64" s="55">
        <v>-0.51119999999999999</v>
      </c>
      <c r="KT64" s="55">
        <v>-0.47160000000000002</v>
      </c>
      <c r="KU64" s="55">
        <v>-0.3236</v>
      </c>
      <c r="KV64" s="55">
        <v>-0.25650000000000001</v>
      </c>
      <c r="KW64" s="55">
        <v>-0.30730000000000002</v>
      </c>
      <c r="KX64" s="55">
        <v>-0.48530000000000001</v>
      </c>
      <c r="KY64" s="55">
        <v>-0.46460000000000001</v>
      </c>
      <c r="KZ64" s="55">
        <v>0.48580000000000001</v>
      </c>
      <c r="LA64" s="55">
        <v>-0.17780000000000001</v>
      </c>
      <c r="LB64" s="55">
        <v>-0.74929999999999997</v>
      </c>
      <c r="LC64" s="55">
        <v>-0.28599999999999998</v>
      </c>
      <c r="LD64" s="55">
        <v>-0.28310000000000002</v>
      </c>
      <c r="LE64" s="55">
        <v>-0.42349999999999999</v>
      </c>
      <c r="LF64" s="55">
        <v>-0.63770000000000004</v>
      </c>
      <c r="LG64" s="55">
        <v>-3.44E-2</v>
      </c>
      <c r="LH64" s="55">
        <v>0.50090000000000001</v>
      </c>
      <c r="LI64" s="55">
        <v>-0.41199999999999998</v>
      </c>
      <c r="LJ64" s="55">
        <v>-0.182</v>
      </c>
      <c r="LK64" s="55">
        <v>-0.20960000000000001</v>
      </c>
      <c r="LL64" s="55">
        <v>-0.38290000000000002</v>
      </c>
      <c r="LM64" s="55">
        <v>-0.42520000000000002</v>
      </c>
      <c r="LN64" s="55">
        <v>-0.51190000000000002</v>
      </c>
      <c r="LO64" s="55">
        <v>-0.42959999999999998</v>
      </c>
      <c r="LP64" s="55">
        <v>-0.13869999999999999</v>
      </c>
      <c r="LQ64" s="55">
        <v>-0.25640000000000002</v>
      </c>
      <c r="LR64" s="55">
        <v>-0.53890000000000005</v>
      </c>
      <c r="LS64" s="55">
        <v>-0.44640000000000002</v>
      </c>
      <c r="LT64" s="55">
        <v>-0.4748</v>
      </c>
      <c r="LU64" s="55">
        <v>-0.41549999999999998</v>
      </c>
      <c r="LV64" s="55">
        <v>-0.30809999999999998</v>
      </c>
      <c r="LW64" s="55">
        <v>-0.246</v>
      </c>
      <c r="LX64" s="55">
        <v>-0.21790000000000001</v>
      </c>
      <c r="LY64" s="55">
        <v>-0.19620000000000001</v>
      </c>
      <c r="LZ64" s="55">
        <v>-0.33389999999999997</v>
      </c>
      <c r="MA64" s="55">
        <v>-0.50409999999999999</v>
      </c>
      <c r="MB64" s="55">
        <v>-0.45979999999999999</v>
      </c>
      <c r="MC64" s="55">
        <v>-0.43819999999999998</v>
      </c>
      <c r="MD64" s="55">
        <v>-0.26500000000000001</v>
      </c>
      <c r="ME64" s="55">
        <v>-0.21529999999999999</v>
      </c>
      <c r="MF64" s="55">
        <v>-0.36230000000000001</v>
      </c>
      <c r="MG64" s="55">
        <v>-0.4798</v>
      </c>
      <c r="MH64" s="55">
        <v>-0.4642</v>
      </c>
      <c r="MI64" s="55">
        <v>-0.42649999999999999</v>
      </c>
      <c r="MJ64" s="55">
        <v>-0.35210000000000002</v>
      </c>
      <c r="MK64" s="55">
        <v>-0.2107</v>
      </c>
      <c r="ML64" s="55">
        <v>-0.15670000000000001</v>
      </c>
      <c r="MM64" s="55">
        <v>0.32519999999999999</v>
      </c>
      <c r="MN64" s="55">
        <v>-0.43280000000000002</v>
      </c>
      <c r="MO64" s="55">
        <v>-0.4723</v>
      </c>
      <c r="MP64" s="55">
        <v>-0.38300000000000001</v>
      </c>
      <c r="MQ64" s="55">
        <v>-0.3695</v>
      </c>
      <c r="MR64" s="55">
        <v>-0.2661</v>
      </c>
      <c r="MS64" s="55">
        <v>-0.17749999999999999</v>
      </c>
      <c r="MT64" s="55">
        <v>-0.44600000000000001</v>
      </c>
      <c r="MU64" s="55">
        <v>-0.46660000000000001</v>
      </c>
      <c r="MV64" s="55">
        <v>-0.43569999999999998</v>
      </c>
      <c r="MW64" s="55">
        <v>-0.47839999999999999</v>
      </c>
      <c r="MX64" s="55">
        <v>-0.59319999999999995</v>
      </c>
      <c r="MY64" s="55">
        <v>-0.55520000000000003</v>
      </c>
      <c r="MZ64" s="55">
        <v>-0.36709999999999998</v>
      </c>
      <c r="NA64" s="55">
        <v>-0.51910000000000001</v>
      </c>
      <c r="NB64" s="55">
        <v>-0.8649</v>
      </c>
      <c r="NC64" s="55">
        <v>-0.8589</v>
      </c>
      <c r="ND64" s="55">
        <v>-0.86450000000000005</v>
      </c>
      <c r="NE64" s="55">
        <v>-0.75329999999999997</v>
      </c>
      <c r="NF64" s="55">
        <v>-0.5242</v>
      </c>
      <c r="NG64" s="55">
        <v>-0.28149999999999997</v>
      </c>
      <c r="NH64" s="55">
        <v>-0.17910000000000001</v>
      </c>
      <c r="NI64" s="55">
        <v>-0.373</v>
      </c>
      <c r="NJ64" s="55">
        <v>-0.40239999999999998</v>
      </c>
      <c r="NK64" s="55">
        <v>-0.32269999999999999</v>
      </c>
      <c r="NL64" s="55">
        <v>-0.32769999999999999</v>
      </c>
      <c r="NM64" s="55">
        <v>-0.17349999999999999</v>
      </c>
      <c r="NN64" s="55">
        <v>-9.2100000000000001E-2</v>
      </c>
      <c r="NO64" s="55">
        <v>-0.12839999999999999</v>
      </c>
      <c r="NP64" s="55">
        <v>-0.3634</v>
      </c>
      <c r="NQ64" s="55">
        <v>-0.26419999999999999</v>
      </c>
      <c r="NR64" s="55">
        <v>-0.19719999999999999</v>
      </c>
      <c r="NS64" s="55">
        <v>-0.13039999999999999</v>
      </c>
      <c r="NT64" s="55">
        <v>-4.1000000000000002E-2</v>
      </c>
      <c r="NU64" s="55">
        <v>7.9000000000000001E-2</v>
      </c>
      <c r="NV64" s="55">
        <v>3.5400000000000001E-2</v>
      </c>
      <c r="NW64" s="55">
        <v>-0.33779999999999999</v>
      </c>
      <c r="NX64" s="55">
        <v>-0.2898</v>
      </c>
      <c r="NY64" s="55">
        <v>-0.2243</v>
      </c>
      <c r="NZ64" s="55">
        <v>-0.21970000000000001</v>
      </c>
      <c r="OA64" s="55">
        <v>-5.3800000000000001E-2</v>
      </c>
      <c r="OB64" s="55">
        <v>0.11799999999999999</v>
      </c>
      <c r="OC64" s="55">
        <v>0.11310000000000001</v>
      </c>
      <c r="OD64" s="55">
        <v>6.3899999999999998E-2</v>
      </c>
      <c r="OE64" s="55">
        <v>-1.8800000000000001E-2</v>
      </c>
      <c r="OF64" s="55">
        <v>0.1003</v>
      </c>
      <c r="OG64" s="55">
        <v>8.0799999999999997E-2</v>
      </c>
      <c r="OH64" s="55">
        <v>0.10390000000000001</v>
      </c>
      <c r="OI64" s="55">
        <v>0.16569999999999999</v>
      </c>
      <c r="OJ64" s="55">
        <v>0.1532</v>
      </c>
      <c r="OK64" s="55">
        <v>-0.318</v>
      </c>
      <c r="OL64" s="55">
        <v>-0.19450000000000001</v>
      </c>
      <c r="OM64" s="55">
        <v>-0.19239999999999999</v>
      </c>
      <c r="ON64" s="55">
        <v>-3.0099999999999998E-2</v>
      </c>
      <c r="OO64" s="55">
        <v>0.1114</v>
      </c>
      <c r="OP64" s="55">
        <v>0.15659999999999999</v>
      </c>
      <c r="OQ64" s="55">
        <v>0.2165</v>
      </c>
      <c r="OR64" s="55">
        <v>-5.0099999999999999E-2</v>
      </c>
      <c r="OS64" s="55">
        <v>-0.1333</v>
      </c>
      <c r="OT64" s="55">
        <v>-5.5399999999999998E-2</v>
      </c>
      <c r="OU64" s="55">
        <v>8.0600000000000005E-2</v>
      </c>
      <c r="OV64" s="55">
        <v>0.15840000000000001</v>
      </c>
      <c r="OW64" s="55">
        <v>0.13519999999999999</v>
      </c>
      <c r="OX64" s="55">
        <v>0.60060000000000002</v>
      </c>
      <c r="OY64" s="55">
        <v>-8.3099999999999993E-2</v>
      </c>
      <c r="OZ64" s="55">
        <v>-0.12909999999999999</v>
      </c>
      <c r="PA64" s="55">
        <v>-6.5299999999999997E-2</v>
      </c>
      <c r="PB64" s="55">
        <v>2.6200000000000001E-2</v>
      </c>
      <c r="PC64" s="55">
        <v>7.0199999999999999E-2</v>
      </c>
      <c r="PD64" s="55">
        <v>0.23669999999999999</v>
      </c>
      <c r="PE64" s="55">
        <v>0.16339999999999999</v>
      </c>
      <c r="PF64" s="55">
        <v>-0.17080000000000001</v>
      </c>
      <c r="PG64" s="55">
        <v>-0.17269999999999999</v>
      </c>
      <c r="PH64" s="55">
        <v>-2.0799999999999999E-2</v>
      </c>
      <c r="PI64" s="55">
        <v>-0.1186</v>
      </c>
      <c r="PJ64" s="55">
        <v>-4.0399999999999998E-2</v>
      </c>
      <c r="PK64" s="55">
        <v>-0.54820000000000002</v>
      </c>
      <c r="PL64" s="55">
        <v>-0.1986</v>
      </c>
      <c r="PM64" s="55">
        <v>-3.7000000000000002E-3</v>
      </c>
      <c r="PN64" s="55">
        <v>-6.9999999999999999E-4</v>
      </c>
      <c r="PO64" s="55">
        <v>-5.8999999999999999E-3</v>
      </c>
      <c r="PP64" s="55">
        <v>-6.0699999999999997E-2</v>
      </c>
      <c r="PQ64" s="55">
        <v>-3.1099999999999999E-2</v>
      </c>
      <c r="PR64" s="54">
        <v>0.25</v>
      </c>
      <c r="PS64" s="55">
        <v>0.30880000000000002</v>
      </c>
      <c r="PT64" s="55">
        <v>-5.7799999999999997E-2</v>
      </c>
      <c r="PU64" s="55">
        <v>-6.6699999999999995E-2</v>
      </c>
      <c r="PV64" s="55">
        <v>-3.1899999999999998E-2</v>
      </c>
      <c r="PW64" s="55">
        <v>2.4799999999999999E-2</v>
      </c>
      <c r="PX64" s="55">
        <v>0.1196</v>
      </c>
      <c r="PY64" s="55">
        <v>0.15840000000000001</v>
      </c>
      <c r="PZ64" s="55">
        <v>0.23830000000000001</v>
      </c>
      <c r="QA64" s="55">
        <v>-0.1152</v>
      </c>
      <c r="QB64" s="55">
        <v>-4.41E-2</v>
      </c>
      <c r="QC64" s="55">
        <v>0.18049999999999999</v>
      </c>
      <c r="QD64" s="55">
        <v>7.17E-2</v>
      </c>
      <c r="QE64" s="55">
        <v>0.17460000000000001</v>
      </c>
      <c r="QF64" s="55">
        <v>0.16669999999999999</v>
      </c>
      <c r="QG64" s="55">
        <v>-8.2000000000000003E-2</v>
      </c>
      <c r="QH64" s="55">
        <v>9.2399999999999996E-2</v>
      </c>
      <c r="QI64" s="55">
        <v>-9.64E-2</v>
      </c>
      <c r="QJ64" s="55">
        <v>-1.47E-2</v>
      </c>
      <c r="QK64" s="55">
        <v>0.1469</v>
      </c>
      <c r="QL64" s="55">
        <v>0.18540000000000001</v>
      </c>
      <c r="QM64" s="55">
        <v>0.26040000000000002</v>
      </c>
      <c r="QN64" s="55">
        <v>0.128</v>
      </c>
      <c r="QO64" s="55">
        <v>-0.1216</v>
      </c>
      <c r="QP64" s="55">
        <v>-0.1108</v>
      </c>
      <c r="QQ64" s="55">
        <v>-3.95E-2</v>
      </c>
      <c r="QR64" s="55">
        <v>0.1547</v>
      </c>
      <c r="QS64" s="55">
        <v>0.18029999999999999</v>
      </c>
      <c r="QT64" s="55">
        <v>0.1996</v>
      </c>
      <c r="QU64" s="55">
        <v>2.7900000000000001E-2</v>
      </c>
      <c r="QV64" s="55">
        <v>-2.0199999999999999E-2</v>
      </c>
      <c r="QW64" s="55">
        <v>0.30630000000000002</v>
      </c>
      <c r="QX64" s="55">
        <v>0.28760000000000002</v>
      </c>
      <c r="QY64" s="55">
        <v>0.2177</v>
      </c>
      <c r="QZ64" s="55">
        <v>0.16839999999999999</v>
      </c>
      <c r="RA64" s="55">
        <v>0.29509999999999997</v>
      </c>
      <c r="RB64" s="55">
        <v>0.51480000000000004</v>
      </c>
      <c r="RC64" s="55">
        <v>0.22520000000000001</v>
      </c>
      <c r="RD64" s="55">
        <v>-6.4399999999999999E-2</v>
      </c>
      <c r="RE64" s="55">
        <v>0.13300000000000001</v>
      </c>
      <c r="RF64" s="55">
        <v>9.64E-2</v>
      </c>
      <c r="RG64" s="55">
        <v>0.154</v>
      </c>
      <c r="RH64" s="55">
        <v>0.2487</v>
      </c>
      <c r="RI64" s="55">
        <v>0.27610000000000001</v>
      </c>
      <c r="RJ64" s="55">
        <v>-4.2599999999999999E-2</v>
      </c>
      <c r="RK64" s="55">
        <v>4.8399999999999999E-2</v>
      </c>
      <c r="RL64" s="55">
        <v>9.4799999999999995E-2</v>
      </c>
      <c r="RM64" s="55">
        <v>0.16089999999999999</v>
      </c>
      <c r="RN64" s="55">
        <v>0.14960000000000001</v>
      </c>
      <c r="RO64" s="55">
        <v>0.16239999999999999</v>
      </c>
      <c r="RP64" s="55">
        <v>-0.23930000000000001</v>
      </c>
      <c r="RQ64" s="55">
        <v>0.11749999999999999</v>
      </c>
      <c r="RR64" s="55">
        <v>3.6999999999999998E-2</v>
      </c>
      <c r="RS64" s="55">
        <v>0.14119999999999999</v>
      </c>
      <c r="RT64" s="55">
        <v>0.13819999999999999</v>
      </c>
      <c r="RU64" s="55">
        <v>0.23039999999999999</v>
      </c>
      <c r="RV64" s="55">
        <v>0.3518</v>
      </c>
      <c r="RW64" s="55">
        <v>1.0681</v>
      </c>
      <c r="RX64" s="55">
        <v>0.15429999999999999</v>
      </c>
      <c r="RY64" s="55">
        <v>0.1038</v>
      </c>
      <c r="RZ64" s="55">
        <v>0.13600000000000001</v>
      </c>
      <c r="SA64" s="55">
        <v>0.15429999999999999</v>
      </c>
      <c r="SB64" s="55">
        <v>0.21199999999999999</v>
      </c>
      <c r="SC64" s="55">
        <v>0.3236</v>
      </c>
      <c r="SD64" s="55">
        <v>0.29520000000000002</v>
      </c>
      <c r="SE64" s="55">
        <v>0.1537</v>
      </c>
      <c r="SF64" s="55">
        <v>-0.56359999999999999</v>
      </c>
      <c r="SG64" s="55">
        <v>0.14699999999999999</v>
      </c>
      <c r="SH64" s="55">
        <v>0.58209999999999995</v>
      </c>
      <c r="SI64" s="55">
        <v>0.2656</v>
      </c>
      <c r="SJ64" s="55">
        <v>0.23150000000000001</v>
      </c>
      <c r="SK64" s="55">
        <v>8.4199999999999997E-2</v>
      </c>
      <c r="SL64" s="55">
        <v>0.35589999999999999</v>
      </c>
      <c r="SM64" s="55">
        <v>-1.6299999999999999E-2</v>
      </c>
      <c r="SN64" s="55">
        <v>9.8799999999999999E-2</v>
      </c>
      <c r="SO64" s="55">
        <v>0.10929999999999999</v>
      </c>
      <c r="SP64" s="55">
        <v>9.98E-2</v>
      </c>
      <c r="SQ64" s="55">
        <v>0.2235</v>
      </c>
      <c r="SR64" s="55">
        <v>0.25580000000000003</v>
      </c>
      <c r="SS64" s="55">
        <v>0.10489999999999999</v>
      </c>
      <c r="ST64" s="55">
        <v>9.6699999999999994E-2</v>
      </c>
      <c r="SU64" s="55">
        <v>0.1196</v>
      </c>
      <c r="SV64" s="55">
        <v>0.17349999999999999</v>
      </c>
      <c r="SW64" s="55">
        <v>0.14080000000000001</v>
      </c>
      <c r="SX64" s="55">
        <v>0.22189999999999999</v>
      </c>
      <c r="SY64" s="55">
        <v>0.31240000000000001</v>
      </c>
      <c r="SZ64" s="55">
        <v>6.4199999999999993E-2</v>
      </c>
      <c r="TA64" s="55">
        <v>7.6999999999999999E-2</v>
      </c>
      <c r="TB64" s="55">
        <v>4.8800000000000003E-2</v>
      </c>
      <c r="TC64" s="55">
        <v>0.10580000000000001</v>
      </c>
      <c r="TD64" s="55">
        <v>0.1386</v>
      </c>
      <c r="TE64" s="55">
        <v>0.20369999999999999</v>
      </c>
      <c r="TF64" s="55">
        <v>0.29249999999999998</v>
      </c>
      <c r="TG64" s="55">
        <v>8.9399999999999993E-2</v>
      </c>
      <c r="TH64" s="55">
        <v>8.0500000000000002E-2</v>
      </c>
      <c r="TI64" s="55">
        <v>0.1057</v>
      </c>
      <c r="TJ64" s="55">
        <v>0.14749999999999999</v>
      </c>
      <c r="TK64" s="55">
        <v>0.11749999999999999</v>
      </c>
      <c r="TL64" s="55">
        <v>0.17169999999999999</v>
      </c>
      <c r="TM64" s="55">
        <v>0.19700000000000001</v>
      </c>
      <c r="TN64" s="55">
        <v>1.6400000000000001E-2</v>
      </c>
      <c r="TO64" s="55">
        <v>1.03E-2</v>
      </c>
      <c r="TP64" s="55">
        <v>3.9300000000000002E-2</v>
      </c>
      <c r="TQ64" s="55">
        <v>6.3200000000000006E-2</v>
      </c>
      <c r="TR64" s="55">
        <v>4.7699999999999999E-2</v>
      </c>
      <c r="TS64" s="55">
        <v>0.1153</v>
      </c>
      <c r="TT64" s="55">
        <v>0.14449999999999999</v>
      </c>
      <c r="TU64" s="55">
        <v>-1.55E-2</v>
      </c>
      <c r="TV64" s="55">
        <v>-5.3400000000000003E-2</v>
      </c>
      <c r="TW64" s="55">
        <v>-4.36E-2</v>
      </c>
      <c r="TX64" s="55">
        <v>4.8999999999999998E-3</v>
      </c>
      <c r="TY64" s="55">
        <v>5.6599999999999998E-2</v>
      </c>
      <c r="TZ64" s="55">
        <v>0.13850000000000001</v>
      </c>
      <c r="UA64" s="55">
        <v>0.17949999999999999</v>
      </c>
      <c r="UB64" s="55">
        <v>5.1799999999999999E-2</v>
      </c>
      <c r="UC64" s="55">
        <v>-5.7799999999999997E-2</v>
      </c>
      <c r="UD64" s="55">
        <v>-4.1700000000000001E-2</v>
      </c>
      <c r="UE64" s="55">
        <v>3.3E-3</v>
      </c>
      <c r="UF64" s="55">
        <v>7.2700000000000001E-2</v>
      </c>
      <c r="UG64" s="55">
        <v>0.1593</v>
      </c>
      <c r="UH64" s="55">
        <v>0.1731</v>
      </c>
      <c r="UI64" s="55">
        <v>-2.18E-2</v>
      </c>
      <c r="UJ64" s="55">
        <v>-2.5000000000000001E-2</v>
      </c>
      <c r="UK64" s="55">
        <v>-1.21E-2</v>
      </c>
      <c r="UL64" s="55">
        <v>3.2000000000000001E-2</v>
      </c>
      <c r="UM64" s="55">
        <v>6.7799999999999999E-2</v>
      </c>
      <c r="UN64" s="55">
        <v>0.16239999999999999</v>
      </c>
      <c r="UO64" s="55">
        <v>-0.12759999999999999</v>
      </c>
      <c r="UP64" s="55">
        <v>-0.16619999999999999</v>
      </c>
      <c r="UQ64" s="55">
        <v>0.35110000000000002</v>
      </c>
      <c r="UR64" s="55">
        <v>0.1045</v>
      </c>
      <c r="US64" s="55">
        <v>3.9399999999999998E-2</v>
      </c>
      <c r="UT64" s="55">
        <v>9.5899999999999999E-2</v>
      </c>
      <c r="UU64" s="55">
        <v>0.25919999999999999</v>
      </c>
      <c r="UV64" s="55">
        <v>0.67900000000000005</v>
      </c>
      <c r="UW64" s="55">
        <v>0.35260000000000002</v>
      </c>
      <c r="UX64" s="55">
        <v>-0.29249999999999998</v>
      </c>
      <c r="UY64" s="55">
        <v>-0.1341</v>
      </c>
      <c r="UZ64" s="55">
        <v>-9.2799999999999994E-2</v>
      </c>
      <c r="VA64" s="55">
        <v>5.7700000000000001E-2</v>
      </c>
      <c r="VB64" s="55">
        <v>0.1168</v>
      </c>
      <c r="VC64" s="55">
        <v>0.1487</v>
      </c>
      <c r="VD64" s="55">
        <v>-0.245</v>
      </c>
      <c r="VE64" s="55">
        <v>-0.19800000000000001</v>
      </c>
      <c r="VF64" s="55">
        <v>-6.9500000000000006E-2</v>
      </c>
      <c r="VG64" s="55">
        <v>0.16889999999999999</v>
      </c>
      <c r="VH64" s="55">
        <v>0.1066</v>
      </c>
      <c r="VI64" s="55">
        <v>0.18390000000000001</v>
      </c>
      <c r="VJ64" s="55">
        <v>0.1946</v>
      </c>
      <c r="VK64" s="55">
        <v>-4.87E-2</v>
      </c>
      <c r="VL64" s="55">
        <v>-9.9599999999999994E-2</v>
      </c>
      <c r="VM64" s="55">
        <v>-2.76E-2</v>
      </c>
      <c r="VN64" s="55">
        <v>2.4400000000000002E-2</v>
      </c>
      <c r="VO64" s="55">
        <v>0.16389999999999999</v>
      </c>
      <c r="VP64" s="55">
        <v>0.19539999999999999</v>
      </c>
      <c r="VQ64" s="55">
        <v>0.33689999999999998</v>
      </c>
      <c r="VR64" s="55">
        <v>-3.0999999999999999E-3</v>
      </c>
      <c r="VS64" s="55">
        <v>2.76E-2</v>
      </c>
      <c r="VT64" s="55">
        <v>1.7500000000000002E-2</v>
      </c>
      <c r="VU64" s="54">
        <v>0.06</v>
      </c>
      <c r="VV64" s="55">
        <v>7.9699999999999993E-2</v>
      </c>
      <c r="VW64" s="55">
        <v>0.1893</v>
      </c>
      <c r="VX64" s="55">
        <v>0.28139999999999998</v>
      </c>
      <c r="VY64" s="55">
        <v>0.12809999999999999</v>
      </c>
      <c r="VZ64" s="55">
        <v>2.3999999999999998E-3</v>
      </c>
      <c r="WA64" s="55">
        <v>1.7100000000000001E-2</v>
      </c>
      <c r="WB64" s="55">
        <v>0.1163</v>
      </c>
      <c r="WC64" s="55">
        <v>0.1623</v>
      </c>
      <c r="WD64" s="55">
        <v>0.2611</v>
      </c>
      <c r="WE64" s="55">
        <v>0.24929999999999999</v>
      </c>
      <c r="WF64" s="55">
        <v>0.1077</v>
      </c>
      <c r="WG64" s="55">
        <v>-3.9E-2</v>
      </c>
      <c r="WH64" s="55">
        <v>-4.9299999999999997E-2</v>
      </c>
      <c r="WI64" s="55">
        <v>3.4200000000000001E-2</v>
      </c>
      <c r="WJ64" s="55">
        <v>0.1186</v>
      </c>
      <c r="WK64" s="55">
        <v>0.2329</v>
      </c>
      <c r="WL64" s="55">
        <v>0.20680000000000001</v>
      </c>
      <c r="WM64" s="55">
        <v>-2.1700000000000001E-2</v>
      </c>
      <c r="WN64" s="55">
        <v>4.3E-3</v>
      </c>
      <c r="WO64" s="55">
        <v>9.9000000000000008E-3</v>
      </c>
      <c r="WP64" s="55">
        <v>0.13800000000000001</v>
      </c>
      <c r="WQ64" s="55">
        <v>0.2225</v>
      </c>
      <c r="WR64" s="55">
        <v>0.2671</v>
      </c>
      <c r="WS64" s="55">
        <v>0.2591</v>
      </c>
      <c r="WT64" s="55">
        <v>-1.34E-2</v>
      </c>
      <c r="WU64" s="55">
        <v>3.2099999999999997E-2</v>
      </c>
      <c r="WV64" s="55">
        <v>0.24010000000000001</v>
      </c>
      <c r="WW64" s="55">
        <v>0.57540000000000002</v>
      </c>
      <c r="WX64" s="55">
        <v>7.5999999999999998E-2</v>
      </c>
      <c r="WY64" s="55">
        <v>5.6599999999999998E-2</v>
      </c>
      <c r="WZ64" s="55">
        <v>-5.6899999999999999E-2</v>
      </c>
      <c r="XA64" s="55">
        <v>-3.1300000000000001E-2</v>
      </c>
      <c r="XB64" s="55">
        <v>-3.2899999999999999E-2</v>
      </c>
      <c r="XC64" s="55">
        <v>-9.9900000000000003E-2</v>
      </c>
      <c r="XD64" s="54">
        <v>0.09</v>
      </c>
      <c r="XE64" s="55">
        <v>0.1075</v>
      </c>
      <c r="XF64" s="55">
        <v>0.16980000000000001</v>
      </c>
      <c r="XG64" s="55">
        <v>9.5399999999999999E-2</v>
      </c>
      <c r="XH64" s="55">
        <v>-1.4E-2</v>
      </c>
      <c r="XI64" s="55">
        <v>3.1199999999999999E-2</v>
      </c>
      <c r="XJ64" s="55">
        <v>8.4099999999999994E-2</v>
      </c>
      <c r="XK64" s="55">
        <v>0.27789999999999998</v>
      </c>
      <c r="XL64" s="55">
        <v>0.1366</v>
      </c>
      <c r="XM64" s="55">
        <v>0.219</v>
      </c>
      <c r="XN64" s="55">
        <v>0.27239999999999998</v>
      </c>
      <c r="XO64" s="55">
        <v>3.73E-2</v>
      </c>
      <c r="XP64" s="55">
        <v>2.6200000000000001E-2</v>
      </c>
      <c r="XQ64" s="55">
        <v>7.1300000000000002E-2</v>
      </c>
      <c r="XR64" s="55">
        <v>0.13300000000000001</v>
      </c>
      <c r="XS64" s="55">
        <v>0.1552</v>
      </c>
      <c r="XT64" s="55">
        <v>0.23860000000000001</v>
      </c>
      <c r="XU64" s="55">
        <v>0.22159999999999999</v>
      </c>
      <c r="XV64" s="55">
        <v>0.1467</v>
      </c>
      <c r="XW64" s="55">
        <v>0.2122</v>
      </c>
      <c r="XX64" s="55">
        <v>0.1399</v>
      </c>
      <c r="XY64" s="55">
        <v>-0.1197</v>
      </c>
      <c r="XZ64" s="55">
        <v>0.1895</v>
      </c>
      <c r="YA64" s="55">
        <v>6.2E-2</v>
      </c>
      <c r="YB64" s="55">
        <v>0.1552</v>
      </c>
      <c r="YC64" s="55">
        <v>-5.7500000000000002E-2</v>
      </c>
      <c r="YD64" s="55">
        <v>-8.9300000000000004E-2</v>
      </c>
      <c r="YE64" s="55">
        <v>-3.3599999999999998E-2</v>
      </c>
      <c r="YF64" s="55">
        <v>-1.2500000000000001E-2</v>
      </c>
      <c r="YG64" s="55">
        <v>2.01E-2</v>
      </c>
      <c r="YH64" s="55">
        <v>0.1201</v>
      </c>
      <c r="YI64" s="55">
        <v>0.1241</v>
      </c>
      <c r="YJ64" s="55">
        <v>-7.4499999999999997E-2</v>
      </c>
      <c r="YK64" s="55">
        <v>-4.0300000000000002E-2</v>
      </c>
    </row>
    <row r="65" spans="1:661" x14ac:dyDescent="0.35">
      <c r="A65" s="66" t="s">
        <v>26</v>
      </c>
      <c r="B65" s="66" t="s">
        <v>70</v>
      </c>
      <c r="C65" s="54">
        <v>0</v>
      </c>
      <c r="D65" s="54">
        <v>0.03</v>
      </c>
      <c r="E65" s="54">
        <v>0.02</v>
      </c>
      <c r="F65" s="54">
        <v>0.04</v>
      </c>
      <c r="G65" s="54">
        <v>0.05</v>
      </c>
      <c r="H65" s="54">
        <v>0.04</v>
      </c>
      <c r="I65" s="54">
        <v>0.04</v>
      </c>
      <c r="J65" s="54">
        <v>0.13</v>
      </c>
      <c r="K65" s="54">
        <v>0.15</v>
      </c>
      <c r="L65" s="54">
        <v>0.01</v>
      </c>
      <c r="M65" s="54">
        <v>0.01</v>
      </c>
      <c r="N65" s="54">
        <v>-0.01</v>
      </c>
      <c r="O65" s="54">
        <v>-0.12</v>
      </c>
      <c r="P65" s="54">
        <v>-0.13</v>
      </c>
      <c r="Q65" s="54">
        <v>-0.06</v>
      </c>
      <c r="R65" s="54">
        <v>-0.05</v>
      </c>
      <c r="S65" s="54">
        <v>-0.03</v>
      </c>
      <c r="T65" s="54">
        <v>0.08</v>
      </c>
      <c r="U65" s="54">
        <v>0</v>
      </c>
      <c r="V65" s="54">
        <v>-0.13</v>
      </c>
      <c r="W65" s="54">
        <v>-0.18</v>
      </c>
      <c r="X65" s="54">
        <v>-0.19</v>
      </c>
      <c r="Y65" s="54">
        <v>-0.11</v>
      </c>
      <c r="Z65" s="54">
        <v>-0.19</v>
      </c>
      <c r="AA65" s="54">
        <v>-0.28000000000000003</v>
      </c>
      <c r="AB65" s="54">
        <v>-0.34</v>
      </c>
      <c r="AC65" s="54">
        <v>-0.53</v>
      </c>
      <c r="AD65" s="54">
        <v>-0.69</v>
      </c>
      <c r="AE65" s="54">
        <v>-0.69</v>
      </c>
      <c r="AF65" s="54">
        <v>-0.82</v>
      </c>
      <c r="AG65" s="54">
        <v>-1</v>
      </c>
      <c r="AH65" s="54">
        <v>-1</v>
      </c>
      <c r="AI65" s="54">
        <v>-1</v>
      </c>
      <c r="AJ65" s="54">
        <v>-1</v>
      </c>
      <c r="AK65" s="54">
        <v>-1</v>
      </c>
      <c r="AL65" s="54">
        <v>-1</v>
      </c>
      <c r="AM65" s="54">
        <v>-1</v>
      </c>
      <c r="AN65" s="54">
        <v>-1</v>
      </c>
      <c r="AO65" s="54">
        <v>-1</v>
      </c>
      <c r="AP65" s="54">
        <v>-1</v>
      </c>
      <c r="AQ65" s="54">
        <v>-1</v>
      </c>
      <c r="AR65" s="54">
        <v>-1</v>
      </c>
      <c r="AS65" s="54">
        <v>-1</v>
      </c>
      <c r="AT65" s="54">
        <v>-1</v>
      </c>
      <c r="AU65" s="54">
        <v>-1</v>
      </c>
      <c r="AV65" s="54">
        <v>-1</v>
      </c>
      <c r="AW65" s="54">
        <v>-1</v>
      </c>
      <c r="AX65" s="54">
        <v>-1</v>
      </c>
      <c r="AY65" s="54">
        <v>-1</v>
      </c>
      <c r="AZ65" s="54">
        <v>-1</v>
      </c>
      <c r="BA65" s="54">
        <v>-1</v>
      </c>
      <c r="BB65" s="54">
        <v>-1</v>
      </c>
      <c r="BC65" s="54">
        <v>-1</v>
      </c>
      <c r="BD65" s="54">
        <v>-1</v>
      </c>
      <c r="BE65" s="54">
        <v>-1</v>
      </c>
      <c r="BF65" s="54">
        <v>-1</v>
      </c>
      <c r="BG65" s="54">
        <v>-1</v>
      </c>
      <c r="BH65" s="54">
        <v>-1</v>
      </c>
      <c r="BI65" s="54">
        <v>-1</v>
      </c>
      <c r="BJ65" s="54">
        <v>-1</v>
      </c>
      <c r="BK65" s="54">
        <v>-1</v>
      </c>
      <c r="BL65" s="54">
        <v>-1</v>
      </c>
      <c r="BM65" s="54">
        <v>-1</v>
      </c>
      <c r="BN65" s="54">
        <v>-1</v>
      </c>
      <c r="BO65" s="54">
        <v>-1</v>
      </c>
      <c r="BP65" s="54">
        <v>-1</v>
      </c>
      <c r="BQ65" s="54">
        <v>-1</v>
      </c>
      <c r="BR65" s="54">
        <v>-1</v>
      </c>
      <c r="BS65" s="54">
        <v>-1</v>
      </c>
      <c r="BT65" s="54">
        <v>-1</v>
      </c>
      <c r="BU65" s="54">
        <v>-1</v>
      </c>
      <c r="BV65" s="54">
        <v>-1</v>
      </c>
      <c r="BW65" s="54">
        <v>-1</v>
      </c>
      <c r="BX65" s="55">
        <v>-0.98440000000000005</v>
      </c>
      <c r="BY65" s="55">
        <v>-0.97799999999999998</v>
      </c>
      <c r="BZ65" s="55">
        <v>-0.98160000000000003</v>
      </c>
      <c r="CA65" s="55">
        <v>-0.95860000000000001</v>
      </c>
      <c r="CB65" s="55">
        <v>-0.94040000000000001</v>
      </c>
      <c r="CC65" s="55">
        <v>-0.95330000000000004</v>
      </c>
      <c r="CD65" s="55">
        <v>-0.93920000000000003</v>
      </c>
      <c r="CE65" s="55">
        <v>-0.9113</v>
      </c>
      <c r="CF65" s="55">
        <v>-0.91579999999999995</v>
      </c>
      <c r="CG65" s="55">
        <v>-0.91300000000000003</v>
      </c>
      <c r="CH65" s="55">
        <v>-0.90210000000000001</v>
      </c>
      <c r="CI65" s="55">
        <v>-0.87839999999999996</v>
      </c>
      <c r="CJ65" s="55">
        <v>-0.88090000000000002</v>
      </c>
      <c r="CK65" s="55">
        <v>-0.88239999999999996</v>
      </c>
      <c r="CL65" s="55">
        <v>-0.8256</v>
      </c>
      <c r="CM65" s="55">
        <v>-0.81830000000000003</v>
      </c>
      <c r="CN65" s="55">
        <v>-0.83250000000000002</v>
      </c>
      <c r="CO65" s="55">
        <v>-0.83899999999999997</v>
      </c>
      <c r="CP65" s="55">
        <v>-0.82809999999999995</v>
      </c>
      <c r="CQ65" s="55">
        <v>-0.82530000000000003</v>
      </c>
      <c r="CR65" s="55">
        <v>-0.80200000000000005</v>
      </c>
      <c r="CS65" s="55">
        <v>-0.75839999999999996</v>
      </c>
      <c r="CT65" s="55">
        <v>-0.75900000000000001</v>
      </c>
      <c r="CU65" s="55">
        <v>-0.78139999999999998</v>
      </c>
      <c r="CV65" s="55">
        <v>-0.79730000000000001</v>
      </c>
      <c r="CW65" s="55">
        <v>-0.74129999999999996</v>
      </c>
      <c r="CX65" s="55">
        <v>-0.74309999999999998</v>
      </c>
      <c r="CY65" s="55">
        <v>-0.74960000000000004</v>
      </c>
      <c r="CZ65" s="55">
        <v>-0.71740000000000004</v>
      </c>
      <c r="DA65" s="55">
        <v>-0.72640000000000005</v>
      </c>
      <c r="DB65" s="55">
        <v>-0.80249999999999999</v>
      </c>
      <c r="DC65" s="55">
        <v>-0.77939999999999998</v>
      </c>
      <c r="DD65" s="55">
        <v>-0.7268</v>
      </c>
      <c r="DE65" s="55">
        <v>-0.74770000000000003</v>
      </c>
      <c r="DF65" s="55">
        <v>-0.67830000000000001</v>
      </c>
      <c r="DG65" s="55">
        <v>-0.63029999999999997</v>
      </c>
      <c r="DH65" s="55">
        <v>-0.62680000000000002</v>
      </c>
      <c r="DI65" s="55">
        <v>-0.58360000000000001</v>
      </c>
      <c r="DJ65" s="55">
        <v>-0.7036</v>
      </c>
      <c r="DK65" s="55">
        <v>-0.66339999999999999</v>
      </c>
      <c r="DL65" s="55">
        <v>-0.63590000000000002</v>
      </c>
      <c r="DM65" s="55">
        <v>-0.60440000000000005</v>
      </c>
      <c r="DN65" s="55">
        <v>-0.56610000000000005</v>
      </c>
      <c r="DO65" s="55">
        <v>-0.52929999999999999</v>
      </c>
      <c r="DP65" s="55">
        <v>-0.68500000000000005</v>
      </c>
      <c r="DQ65" s="55">
        <v>-0.5595</v>
      </c>
      <c r="DR65" s="55">
        <v>-0.61890000000000001</v>
      </c>
      <c r="DS65" s="55">
        <v>-0.62370000000000003</v>
      </c>
      <c r="DT65" s="55">
        <v>-0.5494</v>
      </c>
      <c r="DU65" s="55">
        <v>-0.53220000000000001</v>
      </c>
      <c r="DV65" s="55">
        <v>-0.48809999999999998</v>
      </c>
      <c r="DW65" s="55">
        <v>-0.36280000000000001</v>
      </c>
      <c r="DX65" s="55">
        <v>-0.57669999999999999</v>
      </c>
      <c r="DY65" s="55">
        <v>-0.58089999999999997</v>
      </c>
      <c r="DZ65" s="55">
        <v>-0.56540000000000001</v>
      </c>
      <c r="EA65" s="55">
        <v>-0.5776</v>
      </c>
      <c r="EB65" s="55">
        <v>-0.50170000000000003</v>
      </c>
      <c r="EC65" s="55">
        <v>-0.49530000000000002</v>
      </c>
      <c r="ED65" s="55">
        <v>-0.56950000000000001</v>
      </c>
      <c r="EE65" s="55">
        <v>-0.60660000000000003</v>
      </c>
      <c r="EF65" s="55">
        <v>-0.5877</v>
      </c>
      <c r="EG65" s="55">
        <v>-0.6542</v>
      </c>
      <c r="EH65" s="55">
        <v>-0.47860000000000003</v>
      </c>
      <c r="EI65" s="55">
        <v>-0.5403</v>
      </c>
      <c r="EJ65" s="55">
        <v>-0.7651</v>
      </c>
      <c r="EK65" s="55">
        <v>-0.50560000000000005</v>
      </c>
      <c r="EL65" s="55">
        <v>-0.45889999999999997</v>
      </c>
      <c r="EM65" s="55">
        <v>-0.55730000000000002</v>
      </c>
      <c r="EN65" s="55">
        <v>-0.59299999999999997</v>
      </c>
      <c r="EO65" s="55">
        <v>-0.56520000000000004</v>
      </c>
      <c r="EP65" s="55">
        <v>-0.52600000000000002</v>
      </c>
      <c r="EQ65" s="55">
        <v>-0.47270000000000001</v>
      </c>
      <c r="ER65" s="55">
        <v>-0.53310000000000002</v>
      </c>
      <c r="ES65" s="55">
        <v>-0.62590000000000001</v>
      </c>
      <c r="ET65" s="55">
        <v>-0.62519999999999998</v>
      </c>
      <c r="EU65" s="55">
        <v>-0.56759999999999999</v>
      </c>
      <c r="EV65" s="55">
        <v>-0.61099999999999999</v>
      </c>
      <c r="EW65" s="55">
        <v>-0.51859999999999995</v>
      </c>
      <c r="EX65" s="55">
        <v>-0.4698</v>
      </c>
      <c r="EY65" s="55">
        <v>-0.48970000000000002</v>
      </c>
      <c r="EZ65" s="55">
        <v>-0.55579999999999996</v>
      </c>
      <c r="FA65" s="55">
        <v>-0.54920000000000002</v>
      </c>
      <c r="FB65" s="55">
        <v>-0.53100000000000003</v>
      </c>
      <c r="FC65" s="55">
        <v>-0.49430000000000002</v>
      </c>
      <c r="FD65" s="55">
        <v>-0.44319999999999998</v>
      </c>
      <c r="FE65" s="55">
        <v>-0.38150000000000001</v>
      </c>
      <c r="FF65" s="55">
        <v>-0.41610000000000003</v>
      </c>
      <c r="FG65" s="55">
        <v>-0.56020000000000003</v>
      </c>
      <c r="FH65" s="55">
        <v>-0.5212</v>
      </c>
      <c r="FI65" s="55">
        <v>-0.4874</v>
      </c>
      <c r="FJ65" s="55">
        <v>-0.43030000000000002</v>
      </c>
      <c r="FK65" s="55">
        <v>-0.40749999999999997</v>
      </c>
      <c r="FL65" s="55">
        <v>-0.3327</v>
      </c>
      <c r="FM65" s="55">
        <v>-0.3417</v>
      </c>
      <c r="FN65" s="55">
        <v>-0.52890000000000004</v>
      </c>
      <c r="FO65" s="54">
        <v>-0.51</v>
      </c>
      <c r="FP65" s="55">
        <v>-0.43259999999999998</v>
      </c>
      <c r="FQ65" s="55">
        <v>-0.40639999999999998</v>
      </c>
      <c r="FR65" s="55">
        <v>-0.33839999999999998</v>
      </c>
      <c r="FS65" s="55">
        <v>-0.33979999999999999</v>
      </c>
      <c r="FT65" s="55">
        <v>-0.36030000000000001</v>
      </c>
      <c r="FU65" s="55">
        <v>-0.43609999999999999</v>
      </c>
      <c r="FV65" s="55">
        <v>-0.42380000000000001</v>
      </c>
      <c r="FW65" s="55">
        <v>-0.4073</v>
      </c>
      <c r="FX65" s="55">
        <v>-0.39610000000000001</v>
      </c>
      <c r="FY65" s="55">
        <v>-0.35809999999999997</v>
      </c>
      <c r="FZ65" s="55">
        <v>-0.28110000000000002</v>
      </c>
      <c r="GA65" s="55">
        <v>-0.36520000000000002</v>
      </c>
      <c r="GB65" s="55">
        <v>-0.38740000000000002</v>
      </c>
      <c r="GC65" s="55">
        <v>-0.35139999999999999</v>
      </c>
      <c r="GD65" s="55">
        <v>-0.28539999999999999</v>
      </c>
      <c r="GE65" s="55">
        <v>-0.2702</v>
      </c>
      <c r="GF65" s="55">
        <v>-0.27360000000000001</v>
      </c>
      <c r="GG65" s="55">
        <v>-0.25919999999999999</v>
      </c>
      <c r="GH65" s="55">
        <v>-0.31219999999999998</v>
      </c>
      <c r="GI65" s="55">
        <v>-0.4078</v>
      </c>
      <c r="GJ65" s="55">
        <v>-0.42399999999999999</v>
      </c>
      <c r="GK65" s="55">
        <v>-0.33179999999999998</v>
      </c>
      <c r="GL65" s="55">
        <v>-0.245</v>
      </c>
      <c r="GM65" s="55">
        <v>-0.26979999999999998</v>
      </c>
      <c r="GN65" s="55">
        <v>-0.2722</v>
      </c>
      <c r="GO65" s="55">
        <v>-0.47370000000000001</v>
      </c>
      <c r="GP65" s="55">
        <v>-0.50900000000000001</v>
      </c>
      <c r="GQ65" s="55">
        <v>-0.22889999999999999</v>
      </c>
      <c r="GR65" s="55">
        <v>-0.32479999999999998</v>
      </c>
      <c r="GS65" s="55">
        <v>-0.20660000000000001</v>
      </c>
      <c r="GT65" s="55">
        <v>-0.21709999999999999</v>
      </c>
      <c r="GU65" s="55">
        <v>-0.1114</v>
      </c>
      <c r="GV65" s="55">
        <v>0.15540000000000001</v>
      </c>
      <c r="GW65" s="55">
        <v>-0.22550000000000001</v>
      </c>
      <c r="GX65" s="55">
        <v>-0.50609999999999999</v>
      </c>
      <c r="GY65" s="55">
        <v>-0.50060000000000004</v>
      </c>
      <c r="GZ65" s="55">
        <v>-0.38969999999999999</v>
      </c>
      <c r="HA65" s="55">
        <v>-0.30990000000000001</v>
      </c>
      <c r="HB65" s="55">
        <v>-0.25919999999999999</v>
      </c>
      <c r="HC65" s="55">
        <v>-0.19750000000000001</v>
      </c>
      <c r="HD65" s="55">
        <v>-0.32700000000000001</v>
      </c>
      <c r="HE65" s="55">
        <v>-0.34689999999999999</v>
      </c>
      <c r="HF65" s="55">
        <v>-0.3453</v>
      </c>
      <c r="HG65" s="55">
        <v>-0.3201</v>
      </c>
      <c r="HH65" s="55">
        <v>-0.2414</v>
      </c>
      <c r="HI65" s="55">
        <v>-0.25080000000000002</v>
      </c>
      <c r="HJ65" s="55">
        <v>-0.25600000000000001</v>
      </c>
      <c r="HK65" s="55">
        <v>-0.48170000000000002</v>
      </c>
      <c r="HL65" s="55">
        <v>-0.54810000000000003</v>
      </c>
      <c r="HM65" s="55">
        <v>-0.52200000000000002</v>
      </c>
      <c r="HN65" s="55">
        <v>-0.29980000000000001</v>
      </c>
      <c r="HO65" s="55">
        <v>-0.29720000000000002</v>
      </c>
      <c r="HP65" s="55">
        <v>-0.22289999999999999</v>
      </c>
      <c r="HQ65" s="55">
        <v>-8.0399999999999999E-2</v>
      </c>
      <c r="HR65" s="55">
        <v>-0.35749999999999998</v>
      </c>
      <c r="HS65" s="55">
        <v>-0.40279999999999999</v>
      </c>
      <c r="HT65" s="55">
        <v>-0.35210000000000002</v>
      </c>
      <c r="HU65" s="55">
        <v>-0.31859999999999999</v>
      </c>
      <c r="HV65" s="55">
        <v>-0.29239999999999999</v>
      </c>
      <c r="HW65" s="55">
        <v>-0.25209999999999999</v>
      </c>
      <c r="HX65" s="55">
        <v>-0.1346</v>
      </c>
      <c r="HY65" s="55">
        <v>-0.26150000000000001</v>
      </c>
      <c r="HZ65" s="55">
        <v>-0.35899999999999999</v>
      </c>
      <c r="IA65" s="55">
        <v>-0.35510000000000003</v>
      </c>
      <c r="IB65" s="55">
        <v>-0.1081</v>
      </c>
      <c r="IC65" s="55">
        <v>-0.19109999999999999</v>
      </c>
      <c r="ID65" s="55">
        <v>-0.1027</v>
      </c>
      <c r="IE65" s="55">
        <v>-0.20130000000000001</v>
      </c>
      <c r="IF65" s="55">
        <v>-0.3382</v>
      </c>
      <c r="IG65" s="55">
        <v>-0.37430000000000002</v>
      </c>
      <c r="IH65" s="55">
        <v>-0.37530000000000002</v>
      </c>
      <c r="II65" s="55">
        <v>-0.37509999999999999</v>
      </c>
      <c r="IJ65" s="55">
        <v>-0.33729999999999999</v>
      </c>
      <c r="IK65" s="55">
        <v>-0.1137</v>
      </c>
      <c r="IL65" s="55">
        <v>-0.2354</v>
      </c>
      <c r="IM65" s="55">
        <v>-0.47460000000000002</v>
      </c>
      <c r="IN65" s="55">
        <v>-0.4047</v>
      </c>
      <c r="IO65" s="55">
        <v>-0.37059999999999998</v>
      </c>
      <c r="IP65" s="55">
        <v>-0.32269999999999999</v>
      </c>
      <c r="IQ65" s="55">
        <v>-0.3352</v>
      </c>
      <c r="IR65" s="55">
        <v>-0.2641</v>
      </c>
      <c r="IS65" s="55">
        <v>-0.24729999999999999</v>
      </c>
      <c r="IT65" s="55">
        <v>-0.57150000000000001</v>
      </c>
      <c r="IU65" s="55">
        <v>-0.4753</v>
      </c>
      <c r="IV65" s="55">
        <v>-0.38250000000000001</v>
      </c>
      <c r="IW65" s="55">
        <v>-0.13550000000000001</v>
      </c>
      <c r="IX65" s="55">
        <v>-0.40649999999999997</v>
      </c>
      <c r="IY65" s="55">
        <v>-0.59079999999999999</v>
      </c>
      <c r="IZ65" s="55">
        <v>-0.31130000000000002</v>
      </c>
      <c r="JA65" s="55">
        <v>-0.60899999999999999</v>
      </c>
      <c r="JB65" s="55">
        <v>-0.59689999999999999</v>
      </c>
      <c r="JC65" s="55">
        <v>-0.56100000000000005</v>
      </c>
      <c r="JD65" s="55">
        <v>-0.47670000000000001</v>
      </c>
      <c r="JE65" s="55">
        <v>-0.41089999999999999</v>
      </c>
      <c r="JF65" s="55">
        <v>-0.4133</v>
      </c>
      <c r="JG65" s="55">
        <v>-0.44040000000000001</v>
      </c>
      <c r="JH65" s="55">
        <v>-0.71960000000000002</v>
      </c>
      <c r="JI65" s="55">
        <v>-0.58789999999999998</v>
      </c>
      <c r="JJ65" s="55">
        <v>-0.53800000000000003</v>
      </c>
      <c r="JK65" s="55">
        <v>-0.56359999999999999</v>
      </c>
      <c r="JL65" s="55">
        <v>-0.55469999999999997</v>
      </c>
      <c r="JM65" s="55">
        <v>-0.47349999999999998</v>
      </c>
      <c r="JN65" s="55">
        <v>-0.50180000000000002</v>
      </c>
      <c r="JO65" s="55">
        <v>-0.63800000000000001</v>
      </c>
      <c r="JP65" s="55">
        <v>-0.59970000000000001</v>
      </c>
      <c r="JQ65" s="55">
        <v>-0.6583</v>
      </c>
      <c r="JR65" s="55">
        <v>-0.59440000000000004</v>
      </c>
      <c r="JS65" s="55">
        <v>-0.49399999999999999</v>
      </c>
      <c r="JT65" s="55">
        <v>-0.41699999999999998</v>
      </c>
      <c r="JU65" s="55">
        <v>-0.31359999999999999</v>
      </c>
      <c r="JV65" s="55">
        <v>-0.50160000000000005</v>
      </c>
      <c r="JW65" s="55">
        <v>-0.39660000000000001</v>
      </c>
      <c r="JX65" s="55">
        <v>-0.372</v>
      </c>
      <c r="JY65" s="55">
        <v>-0.59030000000000005</v>
      </c>
      <c r="JZ65" s="55">
        <v>-0.35899999999999999</v>
      </c>
      <c r="KA65" s="55">
        <v>-0.42859999999999998</v>
      </c>
      <c r="KB65" s="55">
        <v>-0.40939999999999999</v>
      </c>
      <c r="KC65" s="55">
        <v>-0.69410000000000005</v>
      </c>
      <c r="KD65" s="55">
        <v>-0.60599999999999998</v>
      </c>
      <c r="KE65" s="55">
        <v>-0.65910000000000002</v>
      </c>
      <c r="KF65" s="55">
        <v>-0.54410000000000003</v>
      </c>
      <c r="KG65" s="55">
        <v>-0.4173</v>
      </c>
      <c r="KH65" s="55">
        <v>-0.43609999999999999</v>
      </c>
      <c r="KI65" s="55">
        <v>-0.46639999999999998</v>
      </c>
      <c r="KJ65" s="55">
        <v>-0.69320000000000004</v>
      </c>
      <c r="KK65" s="55">
        <v>-0.62209999999999999</v>
      </c>
      <c r="KL65" s="55">
        <v>-0.54390000000000005</v>
      </c>
      <c r="KM65" s="55">
        <v>-0.5373</v>
      </c>
      <c r="KN65" s="55">
        <v>-0.47599999999999998</v>
      </c>
      <c r="KO65" s="55">
        <v>-0.4229</v>
      </c>
      <c r="KP65" s="55">
        <v>-0.41210000000000002</v>
      </c>
      <c r="KQ65" s="55">
        <v>-0.6431</v>
      </c>
      <c r="KR65" s="55">
        <v>-0.56810000000000005</v>
      </c>
      <c r="KS65" s="55">
        <v>-0.57479999999999998</v>
      </c>
      <c r="KT65" s="55">
        <v>-0.57720000000000005</v>
      </c>
      <c r="KU65" s="55">
        <v>-0.46439999999999998</v>
      </c>
      <c r="KV65" s="55">
        <v>-0.39889999999999998</v>
      </c>
      <c r="KW65" s="55">
        <v>-0.50649999999999995</v>
      </c>
      <c r="KX65" s="55">
        <v>-0.60970000000000002</v>
      </c>
      <c r="KY65" s="55">
        <v>-0.56910000000000005</v>
      </c>
      <c r="KZ65" s="55">
        <v>-1.8700000000000001E-2</v>
      </c>
      <c r="LA65" s="55">
        <v>-0.47810000000000002</v>
      </c>
      <c r="LB65" s="55">
        <v>-0.75760000000000005</v>
      </c>
      <c r="LC65" s="55">
        <v>-0.5262</v>
      </c>
      <c r="LD65" s="55">
        <v>-0.45250000000000001</v>
      </c>
      <c r="LE65" s="55">
        <v>-0.52380000000000004</v>
      </c>
      <c r="LF65" s="55">
        <v>-0.53480000000000005</v>
      </c>
      <c r="LG65" s="55">
        <v>-0.1153</v>
      </c>
      <c r="LH65" s="55">
        <v>-4.99E-2</v>
      </c>
      <c r="LI65" s="55">
        <v>-0.42349999999999999</v>
      </c>
      <c r="LJ65" s="55">
        <v>-0.28939999999999999</v>
      </c>
      <c r="LK65" s="55">
        <v>-0.31019999999999998</v>
      </c>
      <c r="LL65" s="55">
        <v>-0.43359999999999999</v>
      </c>
      <c r="LM65" s="55">
        <v>-0.35349999999999998</v>
      </c>
      <c r="LN65" s="55">
        <v>-0.42349999999999999</v>
      </c>
      <c r="LO65" s="55">
        <v>-0.3221</v>
      </c>
      <c r="LP65" s="55">
        <v>-0.35089999999999999</v>
      </c>
      <c r="LQ65" s="55">
        <v>-0.26740000000000003</v>
      </c>
      <c r="LR65" s="55">
        <v>-0.29649999999999999</v>
      </c>
      <c r="LS65" s="55">
        <v>-0.51449999999999996</v>
      </c>
      <c r="LT65" s="55">
        <v>-0.47299999999999998</v>
      </c>
      <c r="LU65" s="54">
        <v>-0.51</v>
      </c>
      <c r="LV65" s="55">
        <v>-0.43480000000000002</v>
      </c>
      <c r="LW65" s="55">
        <v>-0.32879999999999998</v>
      </c>
      <c r="LX65" s="55">
        <v>-0.3387</v>
      </c>
      <c r="LY65" s="55">
        <v>-0.39319999999999999</v>
      </c>
      <c r="LZ65" s="55">
        <v>-0.51329999999999998</v>
      </c>
      <c r="MA65" s="55">
        <v>-0.50539999999999996</v>
      </c>
      <c r="MB65" s="55">
        <v>-0.47939999999999999</v>
      </c>
      <c r="MC65" s="55">
        <v>-0.48830000000000001</v>
      </c>
      <c r="MD65" s="55">
        <v>-0.43480000000000002</v>
      </c>
      <c r="ME65" s="55">
        <v>-0.40920000000000001</v>
      </c>
      <c r="MF65" s="55">
        <v>-0.56540000000000001</v>
      </c>
      <c r="MG65" s="55">
        <v>-0.63529999999999998</v>
      </c>
      <c r="MH65" s="55">
        <v>-0.56440000000000001</v>
      </c>
      <c r="MI65" s="55">
        <v>-0.5222</v>
      </c>
      <c r="MJ65" s="55">
        <v>-0.44409999999999999</v>
      </c>
      <c r="MK65" s="55">
        <v>-0.38540000000000002</v>
      </c>
      <c r="ML65" s="55">
        <v>-0.3216</v>
      </c>
      <c r="MM65" s="55">
        <v>7.0800000000000002E-2</v>
      </c>
      <c r="MN65" s="55">
        <v>-0.4466</v>
      </c>
      <c r="MO65" s="55">
        <v>-0.47160000000000002</v>
      </c>
      <c r="MP65" s="55">
        <v>-0.47149999999999997</v>
      </c>
      <c r="MQ65" s="55">
        <v>-0.3523</v>
      </c>
      <c r="MR65" s="55">
        <v>-0.373</v>
      </c>
      <c r="MS65" s="55">
        <v>-0.3221</v>
      </c>
      <c r="MT65" s="55">
        <v>-0.5907</v>
      </c>
      <c r="MU65" s="55">
        <v>-0.48980000000000001</v>
      </c>
      <c r="MV65" s="54">
        <v>-0.5</v>
      </c>
      <c r="MW65" s="55">
        <v>-0.42430000000000001</v>
      </c>
      <c r="MX65" s="55">
        <v>-0.41639999999999999</v>
      </c>
      <c r="MY65" s="55">
        <v>-0.46179999999999999</v>
      </c>
      <c r="MZ65" s="55">
        <v>-0.32650000000000001</v>
      </c>
      <c r="NA65" s="55">
        <v>-5.96E-2</v>
      </c>
      <c r="NB65" s="55">
        <v>-0.35320000000000001</v>
      </c>
      <c r="NC65" s="55">
        <v>-0.43590000000000001</v>
      </c>
      <c r="ND65" s="55">
        <v>-0.42070000000000002</v>
      </c>
      <c r="NE65" s="55">
        <v>-0.36759999999999998</v>
      </c>
      <c r="NF65" s="55">
        <v>-0.33760000000000001</v>
      </c>
      <c r="NG65" s="55">
        <v>-0.27989999999999998</v>
      </c>
      <c r="NH65" s="55">
        <v>-0.30980000000000002</v>
      </c>
      <c r="NI65" s="55">
        <v>-0.42409999999999998</v>
      </c>
      <c r="NJ65" s="55">
        <v>-0.46700000000000003</v>
      </c>
      <c r="NK65" s="55">
        <v>-0.3916</v>
      </c>
      <c r="NL65" s="55">
        <v>-0.33729999999999999</v>
      </c>
      <c r="NM65" s="55">
        <v>-0.30549999999999999</v>
      </c>
      <c r="NN65" s="55">
        <v>-0.26690000000000003</v>
      </c>
      <c r="NO65" s="55">
        <v>-0.19270000000000001</v>
      </c>
      <c r="NP65" s="55">
        <v>-0.3871</v>
      </c>
      <c r="NQ65" s="55">
        <v>-0.39960000000000001</v>
      </c>
      <c r="NR65" s="55">
        <v>-0.36049999999999999</v>
      </c>
      <c r="NS65" s="55">
        <v>-0.38119999999999998</v>
      </c>
      <c r="NT65" s="55">
        <v>-0.2167</v>
      </c>
      <c r="NU65" s="55">
        <v>-0.2278</v>
      </c>
      <c r="NV65" s="55">
        <v>-0.2606</v>
      </c>
      <c r="NW65" s="55">
        <v>-0.4083</v>
      </c>
      <c r="NX65" s="55">
        <v>-0.43390000000000001</v>
      </c>
      <c r="NY65" s="55">
        <v>-0.3402</v>
      </c>
      <c r="NZ65" s="55">
        <v>-0.34300000000000003</v>
      </c>
      <c r="OA65" s="55">
        <v>-0.22819999999999999</v>
      </c>
      <c r="OB65" s="55">
        <v>-0.19089999999999999</v>
      </c>
      <c r="OC65" s="55">
        <v>-0.16470000000000001</v>
      </c>
      <c r="OD65" s="55">
        <v>-0.33779999999999999</v>
      </c>
      <c r="OE65" s="55">
        <v>-0.28749999999999998</v>
      </c>
      <c r="OF65" s="55">
        <v>-0.24030000000000001</v>
      </c>
      <c r="OG65" s="55">
        <v>-0.23910000000000001</v>
      </c>
      <c r="OH65" s="55">
        <v>-0.14979999999999999</v>
      </c>
      <c r="OI65" s="55">
        <v>-0.18629999999999999</v>
      </c>
      <c r="OJ65" s="55">
        <v>-8.4199999999999997E-2</v>
      </c>
      <c r="OK65" s="55">
        <v>-0.30719999999999997</v>
      </c>
      <c r="OL65" s="55">
        <v>-0.27810000000000001</v>
      </c>
      <c r="OM65" s="55">
        <v>-0.29160000000000003</v>
      </c>
      <c r="ON65" s="55">
        <v>-0.20830000000000001</v>
      </c>
      <c r="OO65" s="55">
        <v>-0.104</v>
      </c>
      <c r="OP65" s="55">
        <v>-0.11609999999999999</v>
      </c>
      <c r="OQ65" s="55">
        <v>4.5100000000000001E-2</v>
      </c>
      <c r="OR65" s="55">
        <v>-5.0799999999999998E-2</v>
      </c>
      <c r="OS65" s="55">
        <v>-3.2800000000000003E-2</v>
      </c>
      <c r="OT65" s="55">
        <v>-6.8400000000000002E-2</v>
      </c>
      <c r="OU65" s="55">
        <v>-2.5000000000000001E-3</v>
      </c>
      <c r="OV65" s="55">
        <v>-4.2299999999999997E-2</v>
      </c>
      <c r="OW65" s="55">
        <v>-8.9300000000000004E-2</v>
      </c>
      <c r="OX65" s="55">
        <v>0.31740000000000002</v>
      </c>
      <c r="OY65" s="55">
        <v>0.1091</v>
      </c>
      <c r="OZ65" s="55">
        <v>9.4299999999999995E-2</v>
      </c>
      <c r="PA65" s="55">
        <v>0.17680000000000001</v>
      </c>
      <c r="PB65" s="55">
        <v>0.31900000000000001</v>
      </c>
      <c r="PC65" s="55">
        <v>7.9299999999999995E-2</v>
      </c>
      <c r="PD65" s="55">
        <v>2.06E-2</v>
      </c>
      <c r="PE65" s="55">
        <v>0.15459999999999999</v>
      </c>
      <c r="PF65" s="55">
        <v>-0.11070000000000001</v>
      </c>
      <c r="PG65" s="55">
        <v>-0.27250000000000002</v>
      </c>
      <c r="PH65" s="55">
        <v>-0.25929999999999997</v>
      </c>
      <c r="PI65" s="55">
        <v>-7.4099999999999999E-2</v>
      </c>
      <c r="PJ65" s="55">
        <v>-8.2199999999999995E-2</v>
      </c>
      <c r="PK65" s="55">
        <v>-0.64880000000000004</v>
      </c>
      <c r="PL65" s="55">
        <v>-0.14419999999999999</v>
      </c>
      <c r="PM65" s="55">
        <v>-0.18440000000000001</v>
      </c>
      <c r="PN65" s="55">
        <v>-0.186</v>
      </c>
      <c r="PO65" s="55">
        <v>-0.2099</v>
      </c>
      <c r="PP65" s="55">
        <v>-0.26960000000000001</v>
      </c>
      <c r="PQ65" s="55">
        <v>-0.1333</v>
      </c>
      <c r="PR65" s="55">
        <v>-6.7500000000000004E-2</v>
      </c>
      <c r="PS65" s="55">
        <v>0.19109999999999999</v>
      </c>
      <c r="PT65" s="55">
        <v>-0.25729999999999997</v>
      </c>
      <c r="PU65" s="55">
        <v>-0.27629999999999999</v>
      </c>
      <c r="PV65" s="55">
        <v>-0.30359999999999998</v>
      </c>
      <c r="PW65" s="55">
        <v>-0.29459999999999997</v>
      </c>
      <c r="PX65" s="55">
        <v>-0.20699999999999999</v>
      </c>
      <c r="PY65" s="55">
        <v>-1.1900000000000001E-2</v>
      </c>
      <c r="PZ65" s="55">
        <v>7.5300000000000006E-2</v>
      </c>
      <c r="QA65" s="55">
        <v>-0.18279999999999999</v>
      </c>
      <c r="QB65" s="55">
        <v>-0.1507</v>
      </c>
      <c r="QC65" s="55">
        <v>-0.13420000000000001</v>
      </c>
      <c r="QD65" s="55">
        <v>9.4399999999999998E-2</v>
      </c>
      <c r="QE65" s="55">
        <v>2.7699999999999999E-2</v>
      </c>
      <c r="QF65" s="55">
        <v>-8.2400000000000001E-2</v>
      </c>
      <c r="QG65" s="55">
        <v>-0.23780000000000001</v>
      </c>
      <c r="QH65" s="55">
        <v>-0.14510000000000001</v>
      </c>
      <c r="QI65" s="55">
        <v>-0.10580000000000001</v>
      </c>
      <c r="QJ65" s="55">
        <v>-0.10150000000000001</v>
      </c>
      <c r="QK65" s="55">
        <v>-5.7799999999999997E-2</v>
      </c>
      <c r="QL65" s="55">
        <v>-1.5299999999999999E-2</v>
      </c>
      <c r="QM65" s="55">
        <v>2.6800000000000001E-2</v>
      </c>
      <c r="QN65" s="55">
        <v>0.18390000000000001</v>
      </c>
      <c r="QO65" s="55">
        <v>-0.1176</v>
      </c>
      <c r="QP65" s="55">
        <v>-7.4300000000000005E-2</v>
      </c>
      <c r="QQ65" s="55">
        <v>-9.64E-2</v>
      </c>
      <c r="QR65" s="55">
        <v>-8.3400000000000002E-2</v>
      </c>
      <c r="QS65" s="55">
        <v>4.3E-3</v>
      </c>
      <c r="QT65" s="54">
        <v>0.11</v>
      </c>
      <c r="QU65" s="55">
        <v>-8.1100000000000005E-2</v>
      </c>
      <c r="QV65" s="55">
        <v>-5.8200000000000002E-2</v>
      </c>
      <c r="QW65" s="55">
        <v>0.19600000000000001</v>
      </c>
      <c r="QX65" s="55">
        <v>8.0299999999999996E-2</v>
      </c>
      <c r="QY65" s="55">
        <v>-3.8199999999999998E-2</v>
      </c>
      <c r="QZ65" s="55">
        <v>4.7000000000000002E-3</v>
      </c>
      <c r="RA65" s="55">
        <v>1.11E-2</v>
      </c>
      <c r="RB65" s="55">
        <v>0.29620000000000002</v>
      </c>
      <c r="RC65" s="55">
        <v>-0.15659999999999999</v>
      </c>
      <c r="RD65" s="55">
        <v>-0.10639999999999999</v>
      </c>
      <c r="RE65" s="55">
        <v>-9.6500000000000002E-2</v>
      </c>
      <c r="RF65" s="55">
        <v>0.12039999999999999</v>
      </c>
      <c r="RG65" s="55">
        <v>0.10440000000000001</v>
      </c>
      <c r="RH65" s="55">
        <v>0.1229</v>
      </c>
      <c r="RI65" s="55">
        <v>0.22090000000000001</v>
      </c>
      <c r="RJ65" s="55">
        <v>-4.2900000000000001E-2</v>
      </c>
      <c r="RK65" s="55">
        <v>0.12609999999999999</v>
      </c>
      <c r="RL65" s="55">
        <v>1.1299999999999999E-2</v>
      </c>
      <c r="RM65" s="55">
        <v>0.1028</v>
      </c>
      <c r="RN65" s="55">
        <v>0.1037</v>
      </c>
      <c r="RO65" s="55">
        <v>6.88E-2</v>
      </c>
      <c r="RP65" s="55">
        <v>-0.1704</v>
      </c>
      <c r="RQ65" s="55">
        <v>9.5399999999999999E-2</v>
      </c>
      <c r="RR65" s="55">
        <v>-8.3400000000000002E-2</v>
      </c>
      <c r="RS65" s="55">
        <v>1.1000000000000001E-3</v>
      </c>
      <c r="RT65" s="55">
        <v>0.1072</v>
      </c>
      <c r="RU65" s="55">
        <v>0.1011</v>
      </c>
      <c r="RV65" s="55">
        <v>8.8099999999999998E-2</v>
      </c>
      <c r="RW65" s="55">
        <v>0.54490000000000005</v>
      </c>
      <c r="RX65" s="55">
        <v>-6.9099999999999995E-2</v>
      </c>
      <c r="RY65" s="55">
        <v>9.2999999999999999E-2</v>
      </c>
      <c r="RZ65" s="55">
        <v>7.0599999999999996E-2</v>
      </c>
      <c r="SA65" s="55">
        <v>2.5899999999999999E-2</v>
      </c>
      <c r="SB65" s="55">
        <v>5.0900000000000001E-2</v>
      </c>
      <c r="SC65" s="55">
        <v>0.14380000000000001</v>
      </c>
      <c r="SD65" s="55">
        <v>0.33019999999999999</v>
      </c>
      <c r="SE65" s="55">
        <v>-1.26E-2</v>
      </c>
      <c r="SF65" s="55">
        <v>-0.68679999999999997</v>
      </c>
      <c r="SG65" s="55">
        <v>-3.7600000000000001E-2</v>
      </c>
      <c r="SH65" s="55">
        <v>0.17799999999999999</v>
      </c>
      <c r="SI65" s="55">
        <v>-6.6400000000000001E-2</v>
      </c>
      <c r="SJ65" s="55">
        <v>-5.16E-2</v>
      </c>
      <c r="SK65" s="55">
        <v>0.29380000000000001</v>
      </c>
      <c r="SL65" s="55">
        <v>0.3034</v>
      </c>
      <c r="SM65" s="55">
        <v>-4.48E-2</v>
      </c>
      <c r="SN65" s="55">
        <v>9.01E-2</v>
      </c>
      <c r="SO65" s="55">
        <v>-5.0599999999999999E-2</v>
      </c>
      <c r="SP65" s="55">
        <v>-2.7400000000000001E-2</v>
      </c>
      <c r="SQ65" s="55">
        <v>0.1022</v>
      </c>
      <c r="SR65" s="55">
        <v>0.157</v>
      </c>
      <c r="SS65" s="55">
        <v>-9.0999999999999998E-2</v>
      </c>
      <c r="ST65" s="55">
        <v>-5.8599999999999999E-2</v>
      </c>
      <c r="SU65" s="55">
        <v>-4.7999999999999996E-3</v>
      </c>
      <c r="SV65" s="55">
        <v>-0.1053</v>
      </c>
      <c r="SW65" s="54">
        <v>0.04</v>
      </c>
      <c r="SX65" s="55">
        <v>8.6900000000000005E-2</v>
      </c>
      <c r="SY65" s="55">
        <v>2.5700000000000001E-2</v>
      </c>
      <c r="SZ65" s="55">
        <v>6.3700000000000007E-2</v>
      </c>
      <c r="TA65" s="55">
        <v>0.1072</v>
      </c>
      <c r="TB65" s="55">
        <v>0.2303</v>
      </c>
      <c r="TC65" s="55">
        <v>2.29E-2</v>
      </c>
      <c r="TD65" s="55">
        <v>0.122</v>
      </c>
      <c r="TE65" s="55">
        <v>-2.5899999999999999E-2</v>
      </c>
      <c r="TF65" s="55">
        <v>0.2722</v>
      </c>
      <c r="TG65" s="55">
        <v>9.5600000000000004E-2</v>
      </c>
      <c r="TH65" s="55">
        <v>8.5000000000000006E-2</v>
      </c>
      <c r="TI65" s="55">
        <v>0.27339999999999998</v>
      </c>
      <c r="TJ65" s="55">
        <v>0.14149999999999999</v>
      </c>
      <c r="TK65" s="55">
        <v>-1.5599999999999999E-2</v>
      </c>
      <c r="TL65" s="55">
        <v>0.12130000000000001</v>
      </c>
      <c r="TM65" s="55">
        <v>0.1191</v>
      </c>
      <c r="TN65" s="55">
        <v>1E-4</v>
      </c>
      <c r="TO65" s="55">
        <v>7.4099999999999999E-2</v>
      </c>
      <c r="TP65" s="55">
        <v>0.16070000000000001</v>
      </c>
      <c r="TQ65" s="55">
        <v>9.2399999999999996E-2</v>
      </c>
      <c r="TR65" s="55">
        <v>6.1199999999999997E-2</v>
      </c>
      <c r="TS65" s="55">
        <v>9.98E-2</v>
      </c>
      <c r="TT65" s="55">
        <v>0.16350000000000001</v>
      </c>
      <c r="TU65" s="55">
        <v>-1.9E-3</v>
      </c>
      <c r="TV65" s="55">
        <v>0.1057</v>
      </c>
      <c r="TW65" s="55">
        <v>-2.1499999999999998E-2</v>
      </c>
      <c r="TX65" s="55">
        <v>8.0699999999999994E-2</v>
      </c>
      <c r="TY65" s="55">
        <v>4.3299999999999998E-2</v>
      </c>
      <c r="TZ65" s="55">
        <v>9.9099999999999994E-2</v>
      </c>
      <c r="UA65" s="55">
        <v>0.15190000000000001</v>
      </c>
      <c r="UB65" s="55">
        <v>5.11E-2</v>
      </c>
      <c r="UC65" s="55">
        <v>5.3100000000000001E-2</v>
      </c>
      <c r="UD65" s="55">
        <v>9.7600000000000006E-2</v>
      </c>
      <c r="UE65" s="55">
        <v>7.4499999999999997E-2</v>
      </c>
      <c r="UF65" s="55">
        <v>9.6100000000000005E-2</v>
      </c>
      <c r="UG65" s="55">
        <v>6.4600000000000005E-2</v>
      </c>
      <c r="UH65" s="55">
        <v>0.24060000000000001</v>
      </c>
      <c r="UI65" s="55">
        <v>-1.09E-2</v>
      </c>
      <c r="UJ65" s="55">
        <v>7.0599999999999996E-2</v>
      </c>
      <c r="UK65" s="55">
        <v>6.54E-2</v>
      </c>
      <c r="UL65" s="55">
        <v>0.1081</v>
      </c>
      <c r="UM65" s="55">
        <v>0.1124</v>
      </c>
      <c r="UN65" s="55">
        <v>8.8400000000000006E-2</v>
      </c>
      <c r="UO65" s="55">
        <v>-0.1106</v>
      </c>
      <c r="UP65" s="55">
        <v>-6.3899999999999998E-2</v>
      </c>
      <c r="UQ65" s="55">
        <v>0.33910000000000001</v>
      </c>
      <c r="UR65" s="55">
        <v>4.58E-2</v>
      </c>
      <c r="US65" s="55">
        <v>5.1200000000000002E-2</v>
      </c>
      <c r="UT65" s="55">
        <v>4.8399999999999999E-2</v>
      </c>
      <c r="UU65" s="55">
        <v>0.25419999999999998</v>
      </c>
      <c r="UV65" s="55">
        <v>0.66180000000000005</v>
      </c>
      <c r="UW65" s="55">
        <v>0.1206</v>
      </c>
      <c r="UX65" s="55">
        <v>-3.2300000000000002E-2</v>
      </c>
      <c r="UY65" s="55">
        <v>-6.8400000000000002E-2</v>
      </c>
      <c r="UZ65" s="55">
        <v>-0.1371</v>
      </c>
      <c r="VA65" s="55">
        <v>-4.5400000000000003E-2</v>
      </c>
      <c r="VB65" s="54">
        <v>-0.03</v>
      </c>
      <c r="VC65" s="55">
        <v>0.35049999999999998</v>
      </c>
      <c r="VD65" s="55">
        <v>5.3499999999999999E-2</v>
      </c>
      <c r="VE65" s="55">
        <v>5.67E-2</v>
      </c>
      <c r="VF65" s="55">
        <v>3.44E-2</v>
      </c>
      <c r="VG65" s="55">
        <v>0.1048</v>
      </c>
      <c r="VH65" s="55">
        <v>0.19059999999999999</v>
      </c>
      <c r="VI65" s="55">
        <v>3.09E-2</v>
      </c>
      <c r="VJ65" s="55">
        <v>0.3543</v>
      </c>
      <c r="VK65" s="55">
        <v>-0.2331</v>
      </c>
      <c r="VL65" s="55">
        <v>-0.19700000000000001</v>
      </c>
      <c r="VM65" s="55">
        <v>-0.13730000000000001</v>
      </c>
      <c r="VN65" s="55">
        <v>8.1799999999999998E-2</v>
      </c>
      <c r="VO65" s="55">
        <v>8.6699999999999999E-2</v>
      </c>
      <c r="VP65" s="55">
        <v>9.1399999999999995E-2</v>
      </c>
      <c r="VQ65" s="55">
        <v>0.4788</v>
      </c>
      <c r="VR65" s="55">
        <v>0.16070000000000001</v>
      </c>
      <c r="VS65" s="55">
        <v>0.2001</v>
      </c>
      <c r="VT65" s="55">
        <v>4.07E-2</v>
      </c>
      <c r="VU65" s="55">
        <v>0.13469999999999999</v>
      </c>
      <c r="VV65" s="55">
        <v>0.1069</v>
      </c>
      <c r="VW65" s="55">
        <v>3.8899999999999997E-2</v>
      </c>
      <c r="VX65" s="55">
        <v>0.38080000000000003</v>
      </c>
      <c r="VY65" s="55">
        <v>0.17019999999999999</v>
      </c>
      <c r="VZ65" s="55">
        <v>0.1754</v>
      </c>
      <c r="WA65" s="55">
        <v>0.1081</v>
      </c>
      <c r="WB65" s="55">
        <v>0.12039999999999999</v>
      </c>
      <c r="WC65" s="55">
        <v>8.6999999999999994E-3</v>
      </c>
      <c r="WD65" s="55">
        <v>0.1268</v>
      </c>
      <c r="WE65" s="55">
        <v>0.4052</v>
      </c>
      <c r="WF65" s="55">
        <v>8.8599999999999998E-2</v>
      </c>
      <c r="WG65" s="55">
        <v>5.5300000000000002E-2</v>
      </c>
      <c r="WH65" s="55">
        <v>1.38E-2</v>
      </c>
      <c r="WI65" s="55">
        <v>4.2799999999999998E-2</v>
      </c>
      <c r="WJ65" s="55">
        <v>2.8799999999999999E-2</v>
      </c>
      <c r="WK65" s="55">
        <v>0.2364</v>
      </c>
      <c r="WL65" s="55">
        <v>0.11310000000000001</v>
      </c>
      <c r="WM65" s="55">
        <v>-0.20380000000000001</v>
      </c>
      <c r="WN65" s="55">
        <v>1.49E-2</v>
      </c>
      <c r="WO65" s="55">
        <v>9.6500000000000002E-2</v>
      </c>
      <c r="WP65" s="55">
        <v>0.18959999999999999</v>
      </c>
      <c r="WQ65" s="55">
        <v>6.7500000000000004E-2</v>
      </c>
      <c r="WR65" s="55">
        <v>0.1515</v>
      </c>
      <c r="WS65" s="55">
        <v>0.29549999999999998</v>
      </c>
      <c r="WT65" s="55">
        <v>-0.27139999999999997</v>
      </c>
      <c r="WU65" s="55">
        <v>0.10580000000000001</v>
      </c>
      <c r="WV65" s="55">
        <v>0.2006</v>
      </c>
      <c r="WW65" s="55">
        <v>0.70569999999999999</v>
      </c>
      <c r="WX65" s="55">
        <v>4.1300000000000003E-2</v>
      </c>
      <c r="WY65" s="55">
        <v>-0.1963</v>
      </c>
      <c r="WZ65" s="55">
        <v>0.22359999999999999</v>
      </c>
      <c r="XA65" s="55">
        <v>-0.21340000000000001</v>
      </c>
      <c r="XB65" s="55">
        <v>9.4100000000000003E-2</v>
      </c>
      <c r="XC65" s="55">
        <v>-4.5600000000000002E-2</v>
      </c>
      <c r="XD65" s="55">
        <v>2.7799999999999998E-2</v>
      </c>
      <c r="XE65" s="55">
        <v>-4.4999999999999997E-3</v>
      </c>
      <c r="XF65" s="55">
        <v>-1.6799999999999999E-2</v>
      </c>
      <c r="XG65" s="55">
        <v>0.28960000000000002</v>
      </c>
      <c r="XH65" s="55">
        <v>-0.25869999999999999</v>
      </c>
      <c r="XI65" s="55">
        <v>7.7399999999999997E-2</v>
      </c>
      <c r="XJ65" s="55">
        <v>0.1396</v>
      </c>
      <c r="XK65" s="55">
        <v>0.1522</v>
      </c>
      <c r="XL65" s="55">
        <v>4.7600000000000003E-2</v>
      </c>
      <c r="XM65" s="55">
        <v>0.2268</v>
      </c>
      <c r="XN65" s="55">
        <v>0.2021</v>
      </c>
      <c r="XO65" s="55">
        <v>-9.2600000000000002E-2</v>
      </c>
      <c r="XP65" s="55">
        <v>3.5200000000000002E-2</v>
      </c>
      <c r="XQ65" s="55">
        <v>2.9999999999999997E-4</v>
      </c>
      <c r="XR65" s="55">
        <v>1.8800000000000001E-2</v>
      </c>
      <c r="XS65" s="55">
        <v>5.5500000000000001E-2</v>
      </c>
      <c r="XT65" s="55">
        <v>5.9200000000000003E-2</v>
      </c>
      <c r="XU65" s="55">
        <v>0.33179999999999998</v>
      </c>
      <c r="XV65" s="55">
        <v>0.1166</v>
      </c>
      <c r="XW65" s="55">
        <v>0.22919999999999999</v>
      </c>
      <c r="XX65" s="55">
        <v>0.34129999999999999</v>
      </c>
      <c r="XY65" s="55">
        <v>-0.35560000000000003</v>
      </c>
      <c r="XZ65" s="55">
        <v>0.31219999999999998</v>
      </c>
      <c r="YA65" s="54">
        <v>0.08</v>
      </c>
      <c r="YB65" s="55">
        <v>3.27E-2</v>
      </c>
      <c r="YC65" s="55">
        <v>-0.35849999999999999</v>
      </c>
      <c r="YD65" s="55">
        <v>-0.13059999999999999</v>
      </c>
      <c r="YE65" s="55">
        <v>-7.3499999999999996E-2</v>
      </c>
      <c r="YF65" s="55">
        <v>-6.5000000000000002E-2</v>
      </c>
      <c r="YG65" s="55">
        <v>-2.3E-2</v>
      </c>
      <c r="YH65" s="55">
        <v>9.2999999999999992E-3</v>
      </c>
      <c r="YI65" s="55">
        <v>0.1585</v>
      </c>
      <c r="YJ65" s="55">
        <v>-0.15429999999999999</v>
      </c>
      <c r="YK65" s="55">
        <v>6.9999999999999999E-4</v>
      </c>
    </row>
    <row r="66" spans="1:661" x14ac:dyDescent="0.35">
      <c r="A66" s="66" t="s">
        <v>26</v>
      </c>
      <c r="B66" s="66" t="s">
        <v>71</v>
      </c>
      <c r="C66" s="54">
        <v>-0.1</v>
      </c>
      <c r="D66" s="54">
        <v>-7.0000000000000007E-2</v>
      </c>
      <c r="E66" s="54">
        <v>-0.05</v>
      </c>
      <c r="F66" s="54">
        <v>-7.0000000000000007E-2</v>
      </c>
      <c r="G66" s="54">
        <v>-0.05</v>
      </c>
      <c r="H66" s="54">
        <v>-0.02</v>
      </c>
      <c r="I66" s="54">
        <v>-7.0000000000000007E-2</v>
      </c>
      <c r="J66" s="54">
        <v>-0.06</v>
      </c>
      <c r="K66" s="54">
        <v>-0.08</v>
      </c>
      <c r="L66" s="54">
        <v>-0.12</v>
      </c>
      <c r="M66" s="54">
        <v>-7.0000000000000007E-2</v>
      </c>
      <c r="N66" s="54">
        <v>-0.04</v>
      </c>
      <c r="O66" s="54">
        <v>-0.01</v>
      </c>
      <c r="P66" s="54">
        <v>-0.13</v>
      </c>
      <c r="Q66" s="54">
        <v>-0.04</v>
      </c>
      <c r="R66" s="54">
        <v>-0.17</v>
      </c>
      <c r="S66" s="54">
        <v>-0.12</v>
      </c>
      <c r="T66" s="54">
        <v>-0.13</v>
      </c>
      <c r="U66" s="54">
        <v>-0.1</v>
      </c>
      <c r="V66" s="54">
        <v>-0.08</v>
      </c>
      <c r="W66" s="54">
        <v>-0.11</v>
      </c>
      <c r="X66" s="54">
        <v>-0.09</v>
      </c>
      <c r="Y66" s="54">
        <v>-0.14000000000000001</v>
      </c>
      <c r="Z66" s="54">
        <v>-0.08</v>
      </c>
      <c r="AA66" s="54">
        <v>-0.18</v>
      </c>
      <c r="AB66" s="54">
        <v>-0.19</v>
      </c>
      <c r="AC66" s="54">
        <v>-0.28000000000000003</v>
      </c>
      <c r="AD66" s="54">
        <v>-0.35</v>
      </c>
      <c r="AE66" s="54">
        <v>-0.43</v>
      </c>
      <c r="AF66" s="54">
        <v>-0.51</v>
      </c>
      <c r="AG66" s="55">
        <v>-0.63639999999999997</v>
      </c>
      <c r="AH66" s="55">
        <v>-0.57799999999999996</v>
      </c>
      <c r="AI66" s="55">
        <v>-0.62690000000000001</v>
      </c>
      <c r="AJ66" s="55">
        <v>-0.72089999999999999</v>
      </c>
      <c r="AK66" s="55">
        <v>-0.99480000000000002</v>
      </c>
      <c r="AL66" s="54">
        <v>-1</v>
      </c>
      <c r="AM66" s="54">
        <v>-1</v>
      </c>
      <c r="AN66" s="54">
        <v>-1</v>
      </c>
      <c r="AO66" s="54">
        <v>-1</v>
      </c>
      <c r="AP66" s="54">
        <v>-1</v>
      </c>
      <c r="AQ66" s="54">
        <v>-1</v>
      </c>
      <c r="AR66" s="54">
        <v>-1</v>
      </c>
      <c r="AS66" s="54">
        <v>-1</v>
      </c>
      <c r="AT66" s="54">
        <v>-1</v>
      </c>
      <c r="AU66" s="54">
        <v>-1</v>
      </c>
      <c r="AV66" s="54">
        <v>-1</v>
      </c>
      <c r="AW66" s="54">
        <v>-1</v>
      </c>
      <c r="AX66" s="54">
        <v>-1</v>
      </c>
      <c r="AY66" s="54">
        <v>-1</v>
      </c>
      <c r="AZ66" s="54">
        <v>-1</v>
      </c>
      <c r="BA66" s="54">
        <v>-1</v>
      </c>
      <c r="BB66" s="54">
        <v>-1</v>
      </c>
      <c r="BC66" s="54">
        <v>-1</v>
      </c>
      <c r="BD66" s="54">
        <v>-1</v>
      </c>
      <c r="BE66" s="54">
        <v>-1</v>
      </c>
      <c r="BF66" s="54">
        <v>-1</v>
      </c>
      <c r="BG66" s="54">
        <v>-1</v>
      </c>
      <c r="BH66" s="54">
        <v>-1</v>
      </c>
      <c r="BI66" s="54">
        <v>-1</v>
      </c>
      <c r="BJ66" s="54">
        <v>-1</v>
      </c>
      <c r="BK66" s="54">
        <v>-1</v>
      </c>
      <c r="BL66" s="54">
        <v>-1</v>
      </c>
      <c r="BM66" s="54">
        <v>-1</v>
      </c>
      <c r="BN66" s="54">
        <v>-1</v>
      </c>
      <c r="BO66" s="54">
        <v>-1</v>
      </c>
      <c r="BP66" s="54">
        <v>-1</v>
      </c>
      <c r="BQ66" s="54">
        <v>-1</v>
      </c>
      <c r="BR66" s="54">
        <v>-1</v>
      </c>
      <c r="BS66" s="54">
        <v>-1</v>
      </c>
      <c r="BT66" s="54">
        <v>-1</v>
      </c>
      <c r="BU66" s="54">
        <v>-1</v>
      </c>
      <c r="BV66" s="54">
        <v>-1</v>
      </c>
      <c r="BW66" s="54">
        <v>-1</v>
      </c>
      <c r="BX66" s="54">
        <v>-1</v>
      </c>
      <c r="BY66" s="54">
        <v>-1</v>
      </c>
      <c r="BZ66" s="54">
        <v>-1</v>
      </c>
      <c r="CA66" s="54">
        <v>-1</v>
      </c>
      <c r="CB66" s="54">
        <v>-1</v>
      </c>
      <c r="CC66" s="54">
        <v>-1</v>
      </c>
      <c r="CD66" s="54">
        <v>-1</v>
      </c>
      <c r="CE66" s="54">
        <v>-1</v>
      </c>
      <c r="CF66" s="54">
        <v>-1</v>
      </c>
      <c r="CG66" s="54">
        <v>-1</v>
      </c>
      <c r="CH66" s="55">
        <v>-0.9929</v>
      </c>
      <c r="CI66" s="55">
        <v>-0.999</v>
      </c>
      <c r="CJ66" s="55">
        <v>-0.99299999999999999</v>
      </c>
      <c r="CK66" s="55">
        <v>-0.98899999999999999</v>
      </c>
      <c r="CL66" s="55">
        <v>-0.98699999999999999</v>
      </c>
      <c r="CM66" s="55">
        <v>-0.98080000000000001</v>
      </c>
      <c r="CN66" s="55">
        <v>-0.99329999999999996</v>
      </c>
      <c r="CO66" s="55">
        <v>-0.99180000000000001</v>
      </c>
      <c r="CP66" s="55">
        <v>-0.99119999999999997</v>
      </c>
      <c r="CQ66" s="54">
        <v>-1</v>
      </c>
      <c r="CR66" s="55">
        <v>-0.99590000000000001</v>
      </c>
      <c r="CS66" s="55">
        <v>-0.99219999999999997</v>
      </c>
      <c r="CT66" s="55">
        <v>-0.99239999999999995</v>
      </c>
      <c r="CU66" s="55">
        <v>-0.99009999999999998</v>
      </c>
      <c r="CV66" s="54">
        <v>-1</v>
      </c>
      <c r="CW66" s="55">
        <v>-0.98750000000000004</v>
      </c>
      <c r="CX66" s="55">
        <v>-0.98929999999999996</v>
      </c>
      <c r="CY66" s="55">
        <v>-0.98670000000000002</v>
      </c>
      <c r="CZ66" s="55">
        <v>-0.99860000000000004</v>
      </c>
      <c r="DA66" s="55">
        <v>-0.98609999999999998</v>
      </c>
      <c r="DB66" s="55">
        <v>-0.99909999999999999</v>
      </c>
      <c r="DC66" s="55">
        <v>-0.33789999999999998</v>
      </c>
      <c r="DD66" s="55">
        <v>-0.45860000000000001</v>
      </c>
      <c r="DE66" s="55">
        <v>-0.432</v>
      </c>
      <c r="DF66" s="55">
        <v>-0.40279999999999999</v>
      </c>
      <c r="DG66" s="55">
        <v>-0.44030000000000002</v>
      </c>
      <c r="DH66" s="55">
        <v>-0.51970000000000005</v>
      </c>
      <c r="DI66" s="55">
        <v>-0.57579999999999998</v>
      </c>
      <c r="DJ66" s="55">
        <v>-0.5786</v>
      </c>
      <c r="DK66" s="55">
        <v>-0.32069999999999999</v>
      </c>
      <c r="DL66" s="55">
        <v>-0.27200000000000002</v>
      </c>
      <c r="DM66" s="55">
        <v>-0.26519999999999999</v>
      </c>
      <c r="DN66" s="55">
        <v>-0.3417</v>
      </c>
      <c r="DO66" s="55">
        <v>-0.43070000000000003</v>
      </c>
      <c r="DP66" s="55">
        <v>-0.39560000000000001</v>
      </c>
      <c r="DQ66" s="55">
        <v>-0.30819999999999997</v>
      </c>
      <c r="DR66" s="55">
        <v>-0.2339</v>
      </c>
      <c r="DS66" s="55">
        <v>-0.2596</v>
      </c>
      <c r="DT66" s="55">
        <v>-0.2238</v>
      </c>
      <c r="DU66" s="55">
        <v>-0.308</v>
      </c>
      <c r="DV66" s="54">
        <v>-0.38</v>
      </c>
      <c r="DW66" s="55">
        <v>-0.3261</v>
      </c>
      <c r="DX66" s="55">
        <v>-0.19309999999999999</v>
      </c>
      <c r="DY66" s="55">
        <v>-0.31950000000000001</v>
      </c>
      <c r="DZ66" s="55">
        <v>-0.1595</v>
      </c>
      <c r="EA66" s="55">
        <v>-0.158</v>
      </c>
      <c r="EB66" s="55">
        <v>8.5300000000000001E-2</v>
      </c>
      <c r="EC66" s="55">
        <v>-0.20530000000000001</v>
      </c>
      <c r="ED66" s="55">
        <v>-0.24410000000000001</v>
      </c>
      <c r="EE66" s="55">
        <v>-0.15759999999999999</v>
      </c>
      <c r="EF66" s="55">
        <v>-0.74990000000000001</v>
      </c>
      <c r="EG66" s="55">
        <v>-0.13100000000000001</v>
      </c>
      <c r="EH66" s="55">
        <v>-0.72540000000000004</v>
      </c>
      <c r="EI66" s="55">
        <v>-0.78580000000000005</v>
      </c>
      <c r="EJ66" s="55">
        <v>-0.83030000000000004</v>
      </c>
      <c r="EK66" s="55">
        <v>-0.47839999999999999</v>
      </c>
      <c r="EL66" s="55">
        <v>-0.45679999999999998</v>
      </c>
      <c r="EM66" s="55">
        <v>0.43690000000000001</v>
      </c>
      <c r="EN66" s="55">
        <v>0.3538</v>
      </c>
      <c r="EO66" s="55">
        <v>-0.84860000000000002</v>
      </c>
      <c r="EP66" s="55">
        <v>-0.86299999999999999</v>
      </c>
      <c r="EQ66" s="55">
        <v>-0.87490000000000001</v>
      </c>
      <c r="ER66" s="55">
        <v>-0.87270000000000003</v>
      </c>
      <c r="ES66" s="55">
        <v>-0.86599999999999999</v>
      </c>
      <c r="ET66" s="55">
        <v>-0.88190000000000002</v>
      </c>
      <c r="EU66" s="55">
        <v>-0.88529999999999998</v>
      </c>
      <c r="EV66" s="55">
        <v>-0.874</v>
      </c>
      <c r="EW66" s="55">
        <v>-0.89790000000000003</v>
      </c>
      <c r="EX66" s="54">
        <v>-0.89</v>
      </c>
      <c r="EY66" s="55">
        <v>-0.89290000000000003</v>
      </c>
      <c r="EZ66" s="55">
        <v>-0.89190000000000003</v>
      </c>
      <c r="FA66" s="55">
        <v>-0.86839999999999995</v>
      </c>
      <c r="FB66" s="55">
        <v>-0.88870000000000005</v>
      </c>
      <c r="FC66" s="55">
        <v>-0.90820000000000001</v>
      </c>
      <c r="FD66" s="55">
        <v>-0.89249999999999996</v>
      </c>
      <c r="FE66" s="55">
        <v>-0.88780000000000003</v>
      </c>
      <c r="FF66" s="55">
        <v>-0.88990000000000002</v>
      </c>
      <c r="FG66" s="55">
        <v>-0.90400000000000003</v>
      </c>
      <c r="FH66" s="55">
        <v>-0.91239999999999999</v>
      </c>
      <c r="FI66" s="55">
        <v>-0.90190000000000003</v>
      </c>
      <c r="FJ66" s="55">
        <v>-0.88070000000000004</v>
      </c>
      <c r="FK66" s="55">
        <v>-0.89259999999999995</v>
      </c>
      <c r="FL66" s="55">
        <v>-0.86950000000000005</v>
      </c>
      <c r="FM66" s="55">
        <v>-0.87549999999999994</v>
      </c>
      <c r="FN66" s="55">
        <v>-0.8236</v>
      </c>
      <c r="FO66" s="55">
        <v>-0.79659999999999997</v>
      </c>
      <c r="FP66" s="55">
        <v>-0.81410000000000005</v>
      </c>
      <c r="FQ66" s="55">
        <v>-0.999</v>
      </c>
      <c r="FR66" s="55">
        <v>-0.996</v>
      </c>
      <c r="FS66" s="55">
        <v>-0.99529999999999996</v>
      </c>
      <c r="FT66" s="55">
        <v>-0.99839999999999995</v>
      </c>
      <c r="FU66" s="54">
        <v>-1</v>
      </c>
      <c r="FV66" s="54">
        <v>-1</v>
      </c>
      <c r="FW66" s="55">
        <v>-0.99619999999999997</v>
      </c>
      <c r="FX66" s="54">
        <v>-1</v>
      </c>
      <c r="FY66" s="55">
        <v>-0.99980000000000002</v>
      </c>
      <c r="FZ66" s="55">
        <v>-0.99629999999999996</v>
      </c>
      <c r="GA66" s="55">
        <v>-0.99990000000000001</v>
      </c>
      <c r="GB66" s="55">
        <v>-0.99970000000000003</v>
      </c>
      <c r="GC66" s="55">
        <v>-0.996</v>
      </c>
      <c r="GD66" s="55">
        <v>-0.99990000000000001</v>
      </c>
      <c r="GE66" s="55">
        <v>-0.99680000000000002</v>
      </c>
      <c r="GF66" s="55">
        <v>-0.99739999999999995</v>
      </c>
      <c r="GG66" s="55">
        <v>-0.99099999999999999</v>
      </c>
      <c r="GH66" s="55">
        <v>-0.99409999999999998</v>
      </c>
      <c r="GI66" s="55">
        <v>-0.99680000000000002</v>
      </c>
      <c r="GJ66" s="55">
        <v>-0.99860000000000004</v>
      </c>
      <c r="GK66" s="55">
        <v>-0.99590000000000001</v>
      </c>
      <c r="GL66" s="55">
        <v>-0.99860000000000004</v>
      </c>
      <c r="GM66" s="55">
        <v>-0.99250000000000005</v>
      </c>
      <c r="GN66" s="55">
        <v>-0.98980000000000001</v>
      </c>
      <c r="GO66" s="55">
        <v>-0.99760000000000004</v>
      </c>
      <c r="GP66" s="55">
        <v>-0.98980000000000001</v>
      </c>
      <c r="GQ66" s="55">
        <v>-0.99099999999999999</v>
      </c>
      <c r="GR66" s="55">
        <v>-0.99509999999999998</v>
      </c>
      <c r="GS66" s="55">
        <v>-0.99709999999999999</v>
      </c>
      <c r="GT66" s="55">
        <v>-0.99180000000000001</v>
      </c>
      <c r="GU66" s="55">
        <v>-0.99450000000000005</v>
      </c>
      <c r="GV66" s="55">
        <v>-0.99929999999999997</v>
      </c>
      <c r="GW66" s="55">
        <v>-0.99839999999999995</v>
      </c>
      <c r="GX66" s="55">
        <v>-0.97270000000000001</v>
      </c>
      <c r="GY66" s="55">
        <v>-0.99590000000000001</v>
      </c>
      <c r="GZ66" s="55">
        <v>-0.98680000000000001</v>
      </c>
      <c r="HA66" s="55">
        <v>-0.99439999999999995</v>
      </c>
      <c r="HB66" s="55">
        <v>-0.99680000000000002</v>
      </c>
      <c r="HC66" s="55">
        <v>-0.99650000000000005</v>
      </c>
      <c r="HD66" s="54">
        <v>-1</v>
      </c>
      <c r="HE66" s="55">
        <v>-0.99380000000000002</v>
      </c>
      <c r="HF66" s="55">
        <v>-0.99609999999999999</v>
      </c>
      <c r="HG66" s="55">
        <v>-0.91790000000000005</v>
      </c>
      <c r="HH66" s="55">
        <v>-0.89190000000000003</v>
      </c>
      <c r="HI66" s="55">
        <v>-0.87649999999999995</v>
      </c>
      <c r="HJ66" s="55">
        <v>-0.86519999999999997</v>
      </c>
      <c r="HK66" s="55">
        <v>-0.80959999999999999</v>
      </c>
      <c r="HL66" s="55">
        <v>-0.85150000000000003</v>
      </c>
      <c r="HM66" s="55">
        <v>-0.8599</v>
      </c>
      <c r="HN66" s="55">
        <v>-0.877</v>
      </c>
      <c r="HO66" s="55">
        <v>-0.85319999999999996</v>
      </c>
      <c r="HP66" s="55">
        <v>-0.75019999999999998</v>
      </c>
      <c r="HQ66" s="55">
        <v>-0.79169999999999996</v>
      </c>
      <c r="HR66" s="55">
        <v>-0.75980000000000003</v>
      </c>
      <c r="HS66" s="55">
        <v>-0.80410000000000004</v>
      </c>
      <c r="HT66" s="55">
        <v>-0.82469999999999999</v>
      </c>
      <c r="HU66" s="55">
        <v>-0.82279999999999998</v>
      </c>
      <c r="HV66" s="55">
        <v>-0.79790000000000005</v>
      </c>
      <c r="HW66" s="55">
        <v>-0.8125</v>
      </c>
      <c r="HX66" s="55">
        <v>-0.80589999999999995</v>
      </c>
      <c r="HY66" s="55">
        <v>-0.78090000000000004</v>
      </c>
      <c r="HZ66" s="55">
        <v>-0.80979999999999996</v>
      </c>
      <c r="IA66" s="55">
        <v>-0.84350000000000003</v>
      </c>
      <c r="IB66" s="55">
        <v>-0.85419999999999996</v>
      </c>
      <c r="IC66" s="55">
        <v>-0.82620000000000005</v>
      </c>
      <c r="ID66" s="55">
        <v>-0.78049999999999997</v>
      </c>
      <c r="IE66" s="55">
        <v>-0.80569999999999997</v>
      </c>
      <c r="IF66" s="55">
        <v>-0.80740000000000001</v>
      </c>
      <c r="IG66" s="55">
        <v>-0.82730000000000004</v>
      </c>
      <c r="IH66" s="55">
        <v>-0.81820000000000004</v>
      </c>
      <c r="II66" s="55">
        <v>-0.83860000000000001</v>
      </c>
      <c r="IJ66" s="55">
        <v>-0.82589999999999997</v>
      </c>
      <c r="IK66" s="55">
        <v>-0.79469999999999996</v>
      </c>
      <c r="IL66" s="55">
        <v>-0.81040000000000001</v>
      </c>
      <c r="IM66" s="55">
        <v>-0.79459999999999997</v>
      </c>
      <c r="IN66" s="55">
        <v>-0.82979999999999998</v>
      </c>
      <c r="IO66" s="55">
        <v>-0.83360000000000001</v>
      </c>
      <c r="IP66" s="55">
        <v>-0.77659999999999996</v>
      </c>
      <c r="IQ66" s="55">
        <v>-0.75209999999999999</v>
      </c>
      <c r="IR66" s="55">
        <v>-0.79139999999999999</v>
      </c>
      <c r="IS66" s="55">
        <v>-0.80410000000000004</v>
      </c>
      <c r="IT66" s="54">
        <v>-0.77</v>
      </c>
      <c r="IU66" s="55">
        <v>-0.80720000000000003</v>
      </c>
      <c r="IV66" s="55">
        <v>-0.25440000000000002</v>
      </c>
      <c r="IW66" s="55">
        <v>-8.7099999999999997E-2</v>
      </c>
      <c r="IX66" s="55">
        <v>0.11840000000000001</v>
      </c>
      <c r="IY66" s="55">
        <v>0.12870000000000001</v>
      </c>
      <c r="IZ66" s="55">
        <v>0.2392</v>
      </c>
      <c r="JA66" s="55">
        <v>0.19159999999999999</v>
      </c>
      <c r="JB66" s="55">
        <v>0.44669999999999999</v>
      </c>
      <c r="JC66" s="55">
        <v>0.2288</v>
      </c>
      <c r="JD66" s="55">
        <v>0.39950000000000002</v>
      </c>
      <c r="JE66" s="55">
        <v>0.27739999999999998</v>
      </c>
      <c r="JF66" s="55">
        <v>0.40200000000000002</v>
      </c>
      <c r="JG66" s="55">
        <v>0.47249999999999998</v>
      </c>
      <c r="JH66" s="55">
        <v>0.40350000000000003</v>
      </c>
      <c r="JI66" s="55">
        <v>0.42659999999999998</v>
      </c>
      <c r="JJ66" s="55">
        <v>0.14649999999999999</v>
      </c>
      <c r="JK66" s="55">
        <v>0.41270000000000001</v>
      </c>
      <c r="JL66" s="55">
        <v>0.45600000000000002</v>
      </c>
      <c r="JM66" s="55">
        <v>0.54379999999999995</v>
      </c>
      <c r="JN66" s="55">
        <v>0.65700000000000003</v>
      </c>
      <c r="JO66" s="55">
        <v>0.36620000000000003</v>
      </c>
      <c r="JP66" s="55">
        <v>0.27379999999999999</v>
      </c>
      <c r="JQ66" s="55">
        <v>0.44529999999999997</v>
      </c>
      <c r="JR66" s="55">
        <v>0.50249999999999995</v>
      </c>
      <c r="JS66" s="55">
        <v>0.61260000000000003</v>
      </c>
      <c r="JT66" s="55">
        <v>0.65539999999999998</v>
      </c>
      <c r="JU66" s="55">
        <v>0.5272</v>
      </c>
      <c r="JV66" s="55">
        <v>0.34620000000000001</v>
      </c>
      <c r="JW66" s="55">
        <v>0.20599999999999999</v>
      </c>
      <c r="JX66" s="55">
        <v>0.50819999999999999</v>
      </c>
      <c r="JY66" s="55">
        <v>-0.28970000000000001</v>
      </c>
      <c r="JZ66" s="55">
        <v>0.64349999999999996</v>
      </c>
      <c r="KA66" s="55">
        <v>0.93120000000000003</v>
      </c>
      <c r="KB66" s="55">
        <v>0.6653</v>
      </c>
      <c r="KC66" s="55">
        <v>0.46229999999999999</v>
      </c>
      <c r="KD66" s="55">
        <v>0.33510000000000001</v>
      </c>
      <c r="KE66" s="55">
        <v>0.46060000000000001</v>
      </c>
      <c r="KF66" s="55">
        <v>0.42599999999999999</v>
      </c>
      <c r="KG66" s="55">
        <v>0.59789999999999999</v>
      </c>
      <c r="KH66" s="55">
        <v>0.78300000000000003</v>
      </c>
      <c r="KI66" s="55">
        <v>0.66479999999999995</v>
      </c>
      <c r="KJ66" s="55">
        <v>0.26279999999999998</v>
      </c>
      <c r="KK66" s="55">
        <v>0.20469999999999999</v>
      </c>
      <c r="KL66" s="55">
        <v>0.3569</v>
      </c>
      <c r="KM66" s="55">
        <v>0.4642</v>
      </c>
      <c r="KN66" s="55">
        <v>0.62080000000000002</v>
      </c>
      <c r="KO66" s="55">
        <v>0.93110000000000004</v>
      </c>
      <c r="KP66" s="55">
        <v>0.60750000000000004</v>
      </c>
      <c r="KQ66" s="55">
        <v>0.1757</v>
      </c>
      <c r="KR66" s="55">
        <v>0.2898</v>
      </c>
      <c r="KS66" s="55">
        <v>0.41239999999999999</v>
      </c>
      <c r="KT66" s="55">
        <v>0.53539999999999999</v>
      </c>
      <c r="KU66" s="55">
        <v>0.84889999999999999</v>
      </c>
      <c r="KV66" s="55">
        <v>1.1141000000000001</v>
      </c>
      <c r="KW66" s="55">
        <v>0.65549999999999997</v>
      </c>
      <c r="KX66" s="55">
        <v>0.5393</v>
      </c>
      <c r="KY66" s="55">
        <v>1.6220000000000001</v>
      </c>
      <c r="KZ66" s="55">
        <v>9.4370999999999992</v>
      </c>
      <c r="LA66" s="55">
        <v>1.0754999999999999</v>
      </c>
      <c r="LB66" s="55">
        <v>-0.8236</v>
      </c>
      <c r="LC66" s="55">
        <v>-4.2599999999999999E-2</v>
      </c>
      <c r="LD66" s="55">
        <v>0.57820000000000005</v>
      </c>
      <c r="LE66" s="55">
        <v>0.99219999999999997</v>
      </c>
      <c r="LF66" s="55">
        <v>0.42909999999999998</v>
      </c>
      <c r="LG66" s="55">
        <v>1.6023000000000001</v>
      </c>
      <c r="LH66" s="55">
        <v>1.1294</v>
      </c>
      <c r="LI66" s="55">
        <v>-2.2599999999999999E-2</v>
      </c>
      <c r="LJ66" s="55">
        <v>0.52180000000000004</v>
      </c>
      <c r="LK66" s="55">
        <v>0.60370000000000001</v>
      </c>
      <c r="LL66" s="55">
        <v>1.0145</v>
      </c>
      <c r="LM66" s="55">
        <v>0.76719999999999999</v>
      </c>
      <c r="LN66" s="55">
        <v>0.7702</v>
      </c>
      <c r="LO66" s="55">
        <v>1.014</v>
      </c>
      <c r="LP66" s="55">
        <v>0.89659999999999995</v>
      </c>
      <c r="LQ66" s="55">
        <v>0.6452</v>
      </c>
      <c r="LR66" s="55">
        <v>0.68489999999999995</v>
      </c>
      <c r="LS66" s="55">
        <v>0.95340000000000003</v>
      </c>
      <c r="LT66" s="55">
        <v>0.7591</v>
      </c>
      <c r="LU66" s="55">
        <v>0.80840000000000001</v>
      </c>
      <c r="LV66" s="55">
        <v>0.69950000000000001</v>
      </c>
      <c r="LW66" s="55">
        <v>0.71519999999999995</v>
      </c>
      <c r="LX66" s="55">
        <v>0.85460000000000003</v>
      </c>
      <c r="LY66" s="55">
        <v>0.80789999999999995</v>
      </c>
      <c r="LZ66" s="55">
        <v>0.74150000000000005</v>
      </c>
      <c r="MA66" s="55">
        <v>0.50780000000000003</v>
      </c>
      <c r="MB66" s="55">
        <v>0.70940000000000003</v>
      </c>
      <c r="MC66" s="55">
        <v>0.66249999999999998</v>
      </c>
      <c r="MD66" s="55">
        <v>0.69159999999999999</v>
      </c>
      <c r="ME66" s="55">
        <v>0.81489999999999996</v>
      </c>
      <c r="MF66" s="55">
        <v>0.5575</v>
      </c>
      <c r="MG66" s="55">
        <v>0.91900000000000004</v>
      </c>
      <c r="MH66" s="55">
        <v>1.1629</v>
      </c>
      <c r="MI66" s="55">
        <v>0.48730000000000001</v>
      </c>
      <c r="MJ66" s="55">
        <v>0.55859999999999999</v>
      </c>
      <c r="MK66" s="55">
        <v>0.68159999999999998</v>
      </c>
      <c r="ML66" s="55">
        <v>0.95099999999999996</v>
      </c>
      <c r="MM66" s="55">
        <v>0.7893</v>
      </c>
      <c r="MN66" s="55">
        <v>0.40179999999999999</v>
      </c>
      <c r="MO66" s="55">
        <v>0.5353</v>
      </c>
      <c r="MP66" s="55">
        <v>0.67320000000000002</v>
      </c>
      <c r="MQ66" s="55">
        <v>0.66869999999999996</v>
      </c>
      <c r="MR66" s="55">
        <v>0.72589999999999999</v>
      </c>
      <c r="MS66" s="55">
        <v>1.0499000000000001</v>
      </c>
      <c r="MT66" s="55">
        <v>0.72799999999999998</v>
      </c>
      <c r="MU66" s="55">
        <v>0.62849999999999995</v>
      </c>
      <c r="MV66" s="55">
        <v>0.69350000000000001</v>
      </c>
      <c r="MW66" s="55">
        <v>0.75180000000000002</v>
      </c>
      <c r="MX66" s="55">
        <v>0.51400000000000001</v>
      </c>
      <c r="MY66" s="55">
        <v>0.40600000000000003</v>
      </c>
      <c r="MZ66" s="55">
        <v>-0.57389999999999997</v>
      </c>
      <c r="NA66" s="55">
        <v>-0.58140000000000003</v>
      </c>
      <c r="NB66" s="55">
        <v>-0.90390000000000004</v>
      </c>
      <c r="NC66" s="55">
        <v>-0.89829999999999999</v>
      </c>
      <c r="ND66" s="55">
        <v>-0.94479999999999997</v>
      </c>
      <c r="NE66" s="55">
        <v>0.4481</v>
      </c>
      <c r="NF66" s="55">
        <v>0.66359999999999997</v>
      </c>
      <c r="NG66" s="55">
        <v>1.0261</v>
      </c>
      <c r="NH66" s="55">
        <v>0.75739999999999996</v>
      </c>
      <c r="NI66" s="55">
        <v>0.46760000000000002</v>
      </c>
      <c r="NJ66" s="55">
        <v>0.57950000000000002</v>
      </c>
      <c r="NK66" s="55">
        <v>0.68330000000000002</v>
      </c>
      <c r="NL66" s="55">
        <v>0.69850000000000001</v>
      </c>
      <c r="NM66" s="55">
        <v>0.97509999999999997</v>
      </c>
      <c r="NN66" s="55">
        <v>1.1861999999999999</v>
      </c>
      <c r="NO66" s="55">
        <v>1.0455000000000001</v>
      </c>
      <c r="NP66" s="55">
        <v>0.58640000000000003</v>
      </c>
      <c r="NQ66" s="55">
        <v>0.61319999999999997</v>
      </c>
      <c r="NR66" s="55">
        <v>0.76249999999999996</v>
      </c>
      <c r="NS66" s="55">
        <v>0.97070000000000001</v>
      </c>
      <c r="NT66" s="55">
        <v>1.2598</v>
      </c>
      <c r="NU66" s="55">
        <v>1.6267</v>
      </c>
      <c r="NV66" s="55">
        <v>1.5922000000000001</v>
      </c>
      <c r="NW66" s="55">
        <v>0.9667</v>
      </c>
      <c r="NX66" s="55">
        <v>0.82479999999999998</v>
      </c>
      <c r="NY66" s="55">
        <v>0.94410000000000005</v>
      </c>
      <c r="NZ66" s="55">
        <v>0.9899</v>
      </c>
      <c r="OA66" s="55">
        <v>1.3050999999999999</v>
      </c>
      <c r="OB66" s="55">
        <v>1.2633000000000001</v>
      </c>
      <c r="OC66" s="55">
        <v>1.2138</v>
      </c>
      <c r="OD66" s="55">
        <v>0.58279999999999998</v>
      </c>
      <c r="OE66" s="55">
        <v>0.93330000000000002</v>
      </c>
      <c r="OF66" s="55">
        <v>1.2226999999999999</v>
      </c>
      <c r="OG66" s="55">
        <v>1.2141</v>
      </c>
      <c r="OH66" s="55">
        <v>1.2863</v>
      </c>
      <c r="OI66" s="55">
        <v>1.4693000000000001</v>
      </c>
      <c r="OJ66" s="54">
        <v>1.05</v>
      </c>
      <c r="OK66" s="55">
        <v>0.63780000000000003</v>
      </c>
      <c r="OL66" s="55">
        <v>0.96499999999999997</v>
      </c>
      <c r="OM66" s="55">
        <v>0.99729999999999996</v>
      </c>
      <c r="ON66" s="55">
        <v>1.1244000000000001</v>
      </c>
      <c r="OO66" s="55">
        <v>1.2524</v>
      </c>
      <c r="OP66" s="55">
        <v>1.4948999999999999</v>
      </c>
      <c r="OQ66" s="55">
        <v>1.1924999999999999</v>
      </c>
      <c r="OR66" s="55">
        <v>0.87729999999999997</v>
      </c>
      <c r="OS66" s="55">
        <v>0.99609999999999999</v>
      </c>
      <c r="OT66" s="55">
        <v>1.0851</v>
      </c>
      <c r="OU66" s="55">
        <v>2.0023</v>
      </c>
      <c r="OV66" s="55">
        <v>0.4824</v>
      </c>
      <c r="OW66" s="55">
        <v>1.1867000000000001</v>
      </c>
      <c r="OX66" s="55">
        <v>1.3474999999999999</v>
      </c>
      <c r="OY66" s="55">
        <v>2.5466000000000002</v>
      </c>
      <c r="OZ66" s="55">
        <v>0.96730000000000005</v>
      </c>
      <c r="PA66" s="55">
        <v>1.0467</v>
      </c>
      <c r="PB66" s="55">
        <v>1.3633999999999999</v>
      </c>
      <c r="PC66" s="55">
        <v>1.2297</v>
      </c>
      <c r="PD66" s="55">
        <v>1.3749</v>
      </c>
      <c r="PE66" s="55">
        <v>0.9345</v>
      </c>
      <c r="PF66" s="55">
        <v>0.90449999999999997</v>
      </c>
      <c r="PG66" s="55">
        <v>0.85640000000000005</v>
      </c>
      <c r="PH66" s="55">
        <v>1.0563</v>
      </c>
      <c r="PI66" s="55">
        <v>0.84209999999999996</v>
      </c>
      <c r="PJ66" s="55">
        <v>3.4716</v>
      </c>
      <c r="PK66" s="55">
        <v>1.9548000000000001</v>
      </c>
      <c r="PL66" s="55">
        <v>-0.1467</v>
      </c>
      <c r="PM66" s="55">
        <v>1.4E-2</v>
      </c>
      <c r="PN66" s="55">
        <v>0.72850000000000004</v>
      </c>
      <c r="PO66" s="55">
        <v>0.67400000000000004</v>
      </c>
      <c r="PP66" s="55">
        <v>0.93840000000000001</v>
      </c>
      <c r="PQ66" s="55">
        <v>1.6778</v>
      </c>
      <c r="PR66" s="55">
        <v>1.7608999999999999</v>
      </c>
      <c r="PS66" s="55">
        <v>1.3738999999999999</v>
      </c>
      <c r="PT66" s="55">
        <v>1.0221</v>
      </c>
      <c r="PU66" s="55">
        <v>1.0522</v>
      </c>
      <c r="PV66" s="55">
        <v>1.2166999999999999</v>
      </c>
      <c r="PW66" s="55">
        <v>1.4267000000000001</v>
      </c>
      <c r="PX66" s="55">
        <v>1.3786</v>
      </c>
      <c r="PY66" s="55">
        <v>1.4839</v>
      </c>
      <c r="PZ66" s="55">
        <v>1.2239</v>
      </c>
      <c r="QA66" s="55">
        <v>0.81220000000000003</v>
      </c>
      <c r="QB66" s="55">
        <v>0.99350000000000005</v>
      </c>
      <c r="QC66" s="55">
        <v>0.97750000000000004</v>
      </c>
      <c r="QD66" s="55">
        <v>1.3372999999999999</v>
      </c>
      <c r="QE66" s="55">
        <v>1.4149</v>
      </c>
      <c r="QF66" s="55">
        <v>1.252</v>
      </c>
      <c r="QG66" s="55">
        <v>1.0615000000000001</v>
      </c>
      <c r="QH66" s="55">
        <v>0.93340000000000001</v>
      </c>
      <c r="QI66" s="55">
        <v>0.82289999999999996</v>
      </c>
      <c r="QJ66" s="55">
        <v>0.89500000000000002</v>
      </c>
      <c r="QK66" s="55">
        <v>1.0980000000000001</v>
      </c>
      <c r="QL66" s="55">
        <v>1.2970999999999999</v>
      </c>
      <c r="QM66" s="54">
        <v>1.37</v>
      </c>
      <c r="QN66" s="55">
        <v>1.1516</v>
      </c>
      <c r="QO66" s="55">
        <v>0.65720000000000001</v>
      </c>
      <c r="QP66" s="55">
        <v>0.90400000000000003</v>
      </c>
      <c r="QQ66" s="55">
        <v>1.075</v>
      </c>
      <c r="QR66" s="55">
        <v>1.2528999999999999</v>
      </c>
      <c r="QS66" s="55">
        <v>1.1895</v>
      </c>
      <c r="QT66" s="55">
        <v>1.3703000000000001</v>
      </c>
      <c r="QU66" s="55">
        <v>1.2666999999999999</v>
      </c>
      <c r="QV66" s="55">
        <v>0.87309999999999999</v>
      </c>
      <c r="QW66" s="55">
        <v>0.7712</v>
      </c>
      <c r="QX66" s="55">
        <v>1.1172</v>
      </c>
      <c r="QY66" s="55">
        <v>1.3453999999999999</v>
      </c>
      <c r="QZ66" s="55">
        <v>-0.97870000000000001</v>
      </c>
      <c r="RA66" s="55">
        <v>-0.95909999999999995</v>
      </c>
      <c r="RB66" s="55">
        <v>-0.95469999999999999</v>
      </c>
      <c r="RC66" s="55">
        <v>-0.99429999999999996</v>
      </c>
      <c r="RD66" s="55">
        <v>-0.99209999999999998</v>
      </c>
      <c r="RE66" s="55">
        <v>-0.99470000000000003</v>
      </c>
      <c r="RF66" s="55">
        <v>-0.996</v>
      </c>
      <c r="RG66" s="55">
        <v>-0.7228</v>
      </c>
      <c r="RH66" s="55">
        <v>-0.6502</v>
      </c>
      <c r="RI66" s="55">
        <v>-0.73750000000000004</v>
      </c>
      <c r="RJ66" s="55">
        <v>-0.8377</v>
      </c>
      <c r="RK66" s="55">
        <v>-0.71130000000000004</v>
      </c>
      <c r="RL66" s="55">
        <v>-0.69140000000000001</v>
      </c>
      <c r="RM66" s="55">
        <v>-0.71789999999999998</v>
      </c>
      <c r="RN66" s="55">
        <v>1.0739000000000001</v>
      </c>
      <c r="RO66" s="55">
        <v>1.2124999999999999</v>
      </c>
      <c r="RP66" s="55">
        <v>2.4872999999999998</v>
      </c>
      <c r="RQ66" s="55">
        <v>2.9948000000000001</v>
      </c>
      <c r="RR66" s="55">
        <v>0.5675</v>
      </c>
      <c r="RS66" s="55">
        <v>0.43980000000000002</v>
      </c>
      <c r="RT66" s="55">
        <v>0.72030000000000005</v>
      </c>
      <c r="RU66" s="55">
        <v>1.135</v>
      </c>
      <c r="RV66" s="55">
        <v>1.4595</v>
      </c>
      <c r="RW66" s="55">
        <v>1.6212</v>
      </c>
      <c r="RX66" s="54">
        <v>0.93</v>
      </c>
      <c r="RY66" s="55">
        <v>0.84399999999999997</v>
      </c>
      <c r="RZ66" s="55">
        <v>1.0445</v>
      </c>
      <c r="SA66" s="55">
        <v>1.2370000000000001</v>
      </c>
      <c r="SB66" s="55">
        <v>1.8469</v>
      </c>
      <c r="SC66" s="55">
        <v>1.8593999999999999</v>
      </c>
      <c r="SD66" s="55">
        <v>1.5981000000000001</v>
      </c>
      <c r="SE66" s="55">
        <v>1.2044999999999999</v>
      </c>
      <c r="SF66" s="55">
        <v>1.2932999999999999</v>
      </c>
      <c r="SG66" s="55">
        <v>1.6180000000000001</v>
      </c>
      <c r="SH66" s="55">
        <v>1.5692999999999999</v>
      </c>
      <c r="SI66" s="55">
        <v>1.4589000000000001</v>
      </c>
      <c r="SJ66" s="55">
        <v>1.7514000000000001</v>
      </c>
      <c r="SK66" s="55">
        <v>1.6242000000000001</v>
      </c>
      <c r="SL66" s="55">
        <v>1.1940999999999999</v>
      </c>
      <c r="SM66" s="55">
        <v>1.635</v>
      </c>
      <c r="SN66" s="55">
        <v>1.3488</v>
      </c>
      <c r="SO66" s="55">
        <v>1.6312</v>
      </c>
      <c r="SP66" s="55">
        <v>1.7914000000000001</v>
      </c>
      <c r="SQ66" s="55">
        <v>1.5470999999999999</v>
      </c>
      <c r="SR66" s="55">
        <v>1.6323000000000001</v>
      </c>
      <c r="SS66" s="55">
        <v>1.0378000000000001</v>
      </c>
      <c r="ST66" s="55">
        <v>1.1544000000000001</v>
      </c>
      <c r="SU66" s="55">
        <v>0.89570000000000005</v>
      </c>
      <c r="SV66" s="55">
        <v>1.9104000000000001</v>
      </c>
      <c r="SW66" s="55">
        <v>-0.79749999999999999</v>
      </c>
      <c r="SX66" s="55">
        <v>-0.79659999999999997</v>
      </c>
      <c r="SY66" s="55">
        <v>-0.88119999999999998</v>
      </c>
      <c r="SZ66" s="55">
        <v>-0.96330000000000005</v>
      </c>
      <c r="TA66" s="55">
        <v>-0.96589999999999998</v>
      </c>
      <c r="TB66" s="55">
        <v>-0.91200000000000003</v>
      </c>
      <c r="TC66" s="55">
        <v>-0.91830000000000001</v>
      </c>
      <c r="TD66" s="55">
        <v>-0.91139999999999999</v>
      </c>
      <c r="TE66" s="55">
        <v>-0.83960000000000001</v>
      </c>
      <c r="TF66" s="55">
        <v>-0.89280000000000004</v>
      </c>
      <c r="TG66" s="55">
        <v>-0.96579999999999999</v>
      </c>
      <c r="TH66" s="55">
        <v>-0.99250000000000005</v>
      </c>
      <c r="TI66" s="55">
        <v>0.62070000000000003</v>
      </c>
      <c r="TJ66" s="55">
        <v>0.97099999999999997</v>
      </c>
      <c r="TK66" s="55">
        <v>1.3629</v>
      </c>
      <c r="TL66" s="55">
        <v>1.7531000000000001</v>
      </c>
      <c r="TM66" s="55">
        <v>1.7423999999999999</v>
      </c>
      <c r="TN66" s="55">
        <v>0.89219999999999999</v>
      </c>
      <c r="TO66" s="55">
        <v>1.0984</v>
      </c>
      <c r="TP66" s="55">
        <v>1.0967</v>
      </c>
      <c r="TQ66" s="55">
        <v>1.0607</v>
      </c>
      <c r="TR66" s="55">
        <v>-0.72819999999999996</v>
      </c>
      <c r="TS66" s="55">
        <v>-0.74570000000000003</v>
      </c>
      <c r="TT66" s="55">
        <v>-0.83960000000000001</v>
      </c>
      <c r="TU66" s="55">
        <v>-0.98029999999999995</v>
      </c>
      <c r="TV66" s="55">
        <v>-0.74509999999999998</v>
      </c>
      <c r="TW66" s="55">
        <v>-0.66210000000000002</v>
      </c>
      <c r="TX66" s="55">
        <v>-0.61560000000000004</v>
      </c>
      <c r="TY66" s="55">
        <v>-0.49320000000000003</v>
      </c>
      <c r="TZ66" s="55">
        <v>-0.42049999999999998</v>
      </c>
      <c r="UA66" s="55">
        <v>-0.4148</v>
      </c>
      <c r="UB66" s="55">
        <v>-0.61199999999999999</v>
      </c>
      <c r="UC66" s="55">
        <v>-0.66400000000000003</v>
      </c>
      <c r="UD66" s="55">
        <v>-0.59830000000000005</v>
      </c>
      <c r="UE66" s="55">
        <v>-0.56659999999999999</v>
      </c>
      <c r="UF66" s="55">
        <v>-0.52170000000000005</v>
      </c>
      <c r="UG66" s="55">
        <v>-0.72309999999999997</v>
      </c>
      <c r="UH66" s="55">
        <v>-0.90239999999999998</v>
      </c>
      <c r="UI66" s="55">
        <v>-0.97529999999999994</v>
      </c>
      <c r="UJ66" s="55">
        <v>-0.97019999999999995</v>
      </c>
      <c r="UK66" s="55">
        <v>-0.9647</v>
      </c>
      <c r="UL66" s="55">
        <v>-0.96950000000000003</v>
      </c>
      <c r="UM66" s="55">
        <v>-0.95669999999999999</v>
      </c>
      <c r="UN66" s="55">
        <v>-0.91600000000000004</v>
      </c>
      <c r="UO66" s="55">
        <v>-0.97140000000000004</v>
      </c>
      <c r="UP66" s="55">
        <v>-0.99529999999999996</v>
      </c>
      <c r="UQ66" s="55">
        <v>-0.99750000000000005</v>
      </c>
      <c r="UR66" s="55">
        <v>-0.98019999999999996</v>
      </c>
      <c r="US66" s="55">
        <v>-0.98129999999999995</v>
      </c>
      <c r="UT66" s="55">
        <v>-0.92400000000000004</v>
      </c>
      <c r="UU66" s="55">
        <v>-0.86880000000000002</v>
      </c>
      <c r="UV66" s="55">
        <v>-0.94389999999999996</v>
      </c>
      <c r="UW66" s="55">
        <v>-0.99329999999999996</v>
      </c>
      <c r="UX66" s="55">
        <v>-0.99309999999999998</v>
      </c>
      <c r="UY66" s="55">
        <v>-0.98799999999999999</v>
      </c>
      <c r="UZ66" s="55">
        <v>-0.99229999999999996</v>
      </c>
      <c r="VA66" s="55">
        <v>-0.8337</v>
      </c>
      <c r="VB66" s="55">
        <v>-0.76859999999999995</v>
      </c>
      <c r="VC66" s="55">
        <v>-0.76590000000000003</v>
      </c>
      <c r="VD66" s="55">
        <v>-0.75739999999999996</v>
      </c>
      <c r="VE66" s="55">
        <v>-0.879</v>
      </c>
      <c r="VF66" s="55">
        <v>-0.8276</v>
      </c>
      <c r="VG66" s="55">
        <v>-0.82150000000000001</v>
      </c>
      <c r="VH66" s="55">
        <v>-0.79820000000000002</v>
      </c>
      <c r="VI66" s="55">
        <v>-0.74319999999999997</v>
      </c>
      <c r="VJ66" s="55">
        <v>-0.75960000000000005</v>
      </c>
      <c r="VK66" s="55">
        <v>-0.86209999999999998</v>
      </c>
      <c r="VL66" s="55">
        <v>-0.88849999999999996</v>
      </c>
      <c r="VM66" s="55">
        <v>-0.8841</v>
      </c>
      <c r="VN66" s="55">
        <v>-0.85350000000000004</v>
      </c>
      <c r="VO66" s="55">
        <v>-0.83179999999999998</v>
      </c>
      <c r="VP66" s="55">
        <v>-0.77710000000000001</v>
      </c>
      <c r="VQ66" s="55">
        <v>-0.82120000000000004</v>
      </c>
      <c r="VR66" s="55">
        <v>-0.71260000000000001</v>
      </c>
      <c r="VS66" s="55">
        <v>-0.80879999999999996</v>
      </c>
      <c r="VT66" s="55">
        <v>-0.77759999999999996</v>
      </c>
      <c r="VU66" s="54">
        <v>-0.76</v>
      </c>
      <c r="VV66" s="55">
        <v>-0.76990000000000003</v>
      </c>
      <c r="VW66" s="55">
        <v>-0.76490000000000002</v>
      </c>
      <c r="VX66" s="55">
        <v>-0.75770000000000004</v>
      </c>
      <c r="VY66" s="55">
        <v>-0.80130000000000001</v>
      </c>
      <c r="VZ66" s="55">
        <v>-0.82899999999999996</v>
      </c>
      <c r="WA66" s="55">
        <v>-0.79090000000000005</v>
      </c>
      <c r="WB66" s="55">
        <v>-0.77270000000000005</v>
      </c>
      <c r="WC66" s="55">
        <v>-0.79520000000000002</v>
      </c>
      <c r="WD66" s="55">
        <v>-0.70320000000000005</v>
      </c>
      <c r="WE66" s="55">
        <v>-0.73580000000000001</v>
      </c>
      <c r="WF66" s="55">
        <v>-0.76880000000000004</v>
      </c>
      <c r="WG66" s="54">
        <v>-0.77</v>
      </c>
      <c r="WH66" s="55">
        <v>-0.77890000000000004</v>
      </c>
      <c r="WI66" s="55">
        <v>-0.72989999999999999</v>
      </c>
      <c r="WJ66" s="55">
        <v>-0.74029999999999996</v>
      </c>
      <c r="WK66" s="55">
        <v>-0.71130000000000004</v>
      </c>
      <c r="WL66" s="55">
        <v>-0.66859999999999997</v>
      </c>
      <c r="WM66" s="55">
        <v>-0.73909999999999998</v>
      </c>
      <c r="WN66" s="55">
        <v>-0.79200000000000004</v>
      </c>
      <c r="WO66" s="55">
        <v>-0.6724</v>
      </c>
      <c r="WP66" s="55">
        <v>-0.68210000000000004</v>
      </c>
      <c r="WQ66" s="55">
        <v>0.65339999999999998</v>
      </c>
      <c r="WR66" s="55">
        <v>0.48159999999999997</v>
      </c>
      <c r="WS66" s="55">
        <v>0.72840000000000005</v>
      </c>
      <c r="WT66" s="55">
        <v>0.1762</v>
      </c>
      <c r="WU66" s="55">
        <v>0.5353</v>
      </c>
      <c r="WV66" s="55">
        <v>0.86770000000000003</v>
      </c>
      <c r="WW66" s="55">
        <v>0.71089999999999998</v>
      </c>
      <c r="WX66" s="55">
        <v>1.3766</v>
      </c>
      <c r="WY66" s="55">
        <v>1.7109000000000001</v>
      </c>
      <c r="WZ66" s="55">
        <v>1.4554</v>
      </c>
      <c r="XA66" s="55">
        <v>1.2457</v>
      </c>
      <c r="XB66" s="55">
        <v>1.2907999999999999</v>
      </c>
      <c r="XC66" s="55">
        <v>0.6331</v>
      </c>
      <c r="XD66" s="55">
        <v>1.1194</v>
      </c>
      <c r="XE66" s="55">
        <v>1.6493</v>
      </c>
      <c r="XF66" s="55">
        <v>1.8463000000000001</v>
      </c>
      <c r="XG66" s="55">
        <v>1.4404999999999999</v>
      </c>
      <c r="XH66" s="55">
        <v>0.64749999999999996</v>
      </c>
      <c r="XI66" s="55">
        <v>0.9768</v>
      </c>
      <c r="XJ66" s="55">
        <v>0.90859999999999996</v>
      </c>
      <c r="XK66" s="55">
        <v>1.0749</v>
      </c>
      <c r="XL66" s="55">
        <v>1.3141</v>
      </c>
      <c r="XM66" s="55">
        <v>1.6501999999999999</v>
      </c>
      <c r="XN66" s="55">
        <v>1.4739</v>
      </c>
      <c r="XO66" s="55">
        <v>0.71760000000000002</v>
      </c>
      <c r="XP66" s="55">
        <v>1.002</v>
      </c>
      <c r="XQ66" s="55">
        <v>1.2138</v>
      </c>
      <c r="XR66" s="55">
        <v>1.2395</v>
      </c>
      <c r="XS66" s="55">
        <v>1.5049999999999999</v>
      </c>
      <c r="XT66" s="55">
        <v>1.9265000000000001</v>
      </c>
      <c r="XU66" s="55">
        <v>1.6606000000000001</v>
      </c>
      <c r="XV66" s="55">
        <v>0.9002</v>
      </c>
      <c r="XW66" s="55">
        <v>0.8458</v>
      </c>
      <c r="XX66" s="55">
        <v>1.1236999999999999</v>
      </c>
      <c r="XY66" s="55">
        <v>1.0174000000000001</v>
      </c>
      <c r="XZ66" s="55">
        <v>1.3028999999999999</v>
      </c>
      <c r="YA66" s="55">
        <v>1.6688000000000001</v>
      </c>
      <c r="YB66" s="55">
        <v>1.4882</v>
      </c>
      <c r="YC66" s="55">
        <v>0.8569</v>
      </c>
      <c r="YD66" s="55">
        <v>1.0079</v>
      </c>
      <c r="YE66" s="55">
        <v>0.8498</v>
      </c>
      <c r="YF66" s="55">
        <v>0.8639</v>
      </c>
      <c r="YG66" s="55">
        <v>0.99890000000000001</v>
      </c>
      <c r="YH66" s="55">
        <v>1.4169</v>
      </c>
      <c r="YI66" s="55">
        <v>1.3802000000000001</v>
      </c>
      <c r="YJ66" s="55">
        <v>0.65500000000000003</v>
      </c>
      <c r="YK66" s="55">
        <v>0.64739999999999998</v>
      </c>
    </row>
    <row r="67" spans="1:661" x14ac:dyDescent="0.35">
      <c r="A67" s="66" t="s">
        <v>26</v>
      </c>
      <c r="B67" s="66" t="s">
        <v>72</v>
      </c>
      <c r="C67" s="54">
        <v>0.06</v>
      </c>
      <c r="D67" s="54">
        <v>0.57999999999999996</v>
      </c>
      <c r="E67" s="54">
        <v>-0.01</v>
      </c>
      <c r="F67" s="54">
        <v>-0.03</v>
      </c>
      <c r="G67" s="54">
        <v>0.06</v>
      </c>
      <c r="H67" s="54">
        <v>7.0000000000000007E-2</v>
      </c>
      <c r="I67" s="54">
        <v>0.02</v>
      </c>
      <c r="J67" s="54">
        <v>0.02</v>
      </c>
      <c r="K67" s="54">
        <v>-0.05</v>
      </c>
      <c r="L67" s="54">
        <v>-0.03</v>
      </c>
      <c r="M67" s="54">
        <v>0.08</v>
      </c>
      <c r="N67" s="54">
        <v>-0.03</v>
      </c>
      <c r="O67" s="54">
        <v>0.14000000000000001</v>
      </c>
      <c r="P67" s="54">
        <v>-0.04</v>
      </c>
      <c r="Q67" s="54">
        <v>-0.01</v>
      </c>
      <c r="R67" s="54">
        <v>-0.01</v>
      </c>
      <c r="S67" s="54">
        <v>-0.02</v>
      </c>
      <c r="T67" s="54">
        <v>0.05</v>
      </c>
      <c r="U67" s="54">
        <v>0.02</v>
      </c>
      <c r="V67" s="54">
        <v>0.03</v>
      </c>
      <c r="W67" s="54">
        <v>-0.04</v>
      </c>
      <c r="X67" s="54">
        <v>-0.13</v>
      </c>
      <c r="Y67" s="54">
        <v>-0.23</v>
      </c>
      <c r="Z67" s="54">
        <v>-0.34</v>
      </c>
      <c r="AA67" s="54">
        <v>-0.34</v>
      </c>
      <c r="AB67" s="54">
        <v>-0.39</v>
      </c>
      <c r="AC67" s="54">
        <v>-0.5</v>
      </c>
      <c r="AD67" s="54">
        <v>-0.65</v>
      </c>
      <c r="AE67" s="54">
        <v>-0.9</v>
      </c>
      <c r="AF67" s="54">
        <v>-0.97</v>
      </c>
      <c r="AG67" s="55">
        <v>-0.9839</v>
      </c>
      <c r="AH67" s="55">
        <v>-0.99160000000000004</v>
      </c>
      <c r="AI67" s="55">
        <v>-0.99250000000000005</v>
      </c>
      <c r="AJ67" s="55">
        <v>-0.99629999999999996</v>
      </c>
      <c r="AK67" s="55">
        <v>-0.99729999999999996</v>
      </c>
      <c r="AL67" s="55">
        <v>-0.99760000000000004</v>
      </c>
      <c r="AM67" s="55">
        <v>-0.99790000000000001</v>
      </c>
      <c r="AN67" s="55">
        <v>-0.99780000000000002</v>
      </c>
      <c r="AO67" s="55">
        <v>-0.99870000000000003</v>
      </c>
      <c r="AP67" s="55">
        <v>-0.99909999999999999</v>
      </c>
      <c r="AQ67" s="55">
        <v>-0.99880000000000002</v>
      </c>
      <c r="AR67" s="54">
        <v>-1</v>
      </c>
      <c r="AS67" s="54">
        <v>-1</v>
      </c>
      <c r="AT67" s="54">
        <v>-1</v>
      </c>
      <c r="AU67" s="55">
        <v>-0.99750000000000005</v>
      </c>
      <c r="AV67" s="55">
        <v>-0.99860000000000004</v>
      </c>
      <c r="AW67" s="55">
        <v>-0.99880000000000002</v>
      </c>
      <c r="AX67" s="54">
        <v>-1</v>
      </c>
      <c r="AY67" s="54">
        <v>-1</v>
      </c>
      <c r="AZ67" s="54">
        <v>-1</v>
      </c>
      <c r="BA67" s="54">
        <v>-1</v>
      </c>
      <c r="BB67" s="54">
        <v>-1</v>
      </c>
      <c r="BC67" s="55">
        <v>-0.99890000000000001</v>
      </c>
      <c r="BD67" s="55">
        <v>-0.99909999999999999</v>
      </c>
      <c r="BE67" s="55">
        <v>-0.99780000000000002</v>
      </c>
      <c r="BF67" s="55">
        <v>-0.99760000000000004</v>
      </c>
      <c r="BG67" s="55">
        <v>-0.998</v>
      </c>
      <c r="BH67" s="55">
        <v>-0.99839999999999995</v>
      </c>
      <c r="BI67" s="55">
        <v>-0.99790000000000001</v>
      </c>
      <c r="BJ67" s="55">
        <v>-0.99839999999999995</v>
      </c>
      <c r="BK67" s="55">
        <v>-0.999</v>
      </c>
      <c r="BL67" s="55">
        <v>-0.999</v>
      </c>
      <c r="BM67" s="55">
        <v>-0.99729999999999996</v>
      </c>
      <c r="BN67" s="55">
        <v>-0.99780000000000002</v>
      </c>
      <c r="BO67" s="55">
        <v>-0.99870000000000003</v>
      </c>
      <c r="BP67" s="55">
        <v>-0.99790000000000001</v>
      </c>
      <c r="BQ67" s="55">
        <v>-0.99839999999999995</v>
      </c>
      <c r="BR67" s="55">
        <v>-0.99890000000000001</v>
      </c>
      <c r="BS67" s="55">
        <v>-0.99829999999999997</v>
      </c>
      <c r="BT67" s="55">
        <v>-0.99670000000000003</v>
      </c>
      <c r="BU67" s="55">
        <v>-0.998</v>
      </c>
      <c r="BV67" s="55">
        <v>-0.99770000000000003</v>
      </c>
      <c r="BW67" s="55">
        <v>-0.997</v>
      </c>
      <c r="BX67" s="55">
        <v>-0.99860000000000004</v>
      </c>
      <c r="BY67" s="55">
        <v>-0.99880000000000002</v>
      </c>
      <c r="BZ67" s="55">
        <v>-0.99819999999999998</v>
      </c>
      <c r="CA67" s="54">
        <v>-1</v>
      </c>
      <c r="CB67" s="55">
        <v>-0.99760000000000004</v>
      </c>
      <c r="CC67" s="55">
        <v>-0.998</v>
      </c>
      <c r="CD67" s="55">
        <v>-0.99780000000000002</v>
      </c>
      <c r="CE67" s="55">
        <v>-0.99880000000000002</v>
      </c>
      <c r="CF67" s="55">
        <v>-0.99909999999999999</v>
      </c>
      <c r="CG67" s="55">
        <v>-0.99880000000000002</v>
      </c>
      <c r="CH67" s="55">
        <v>-0.997</v>
      </c>
      <c r="CI67" s="55">
        <v>-0.99580000000000002</v>
      </c>
      <c r="CJ67" s="55">
        <v>-0.99839999999999995</v>
      </c>
      <c r="CK67" s="55">
        <v>-0.99719999999999998</v>
      </c>
      <c r="CL67" s="55">
        <v>-0.96589999999999998</v>
      </c>
      <c r="CM67" s="55">
        <v>-0.96619999999999995</v>
      </c>
      <c r="CN67" s="55">
        <v>-0.9627</v>
      </c>
      <c r="CO67" s="55">
        <v>-0.99150000000000005</v>
      </c>
      <c r="CP67" s="55">
        <v>-0.98950000000000005</v>
      </c>
      <c r="CQ67" s="55">
        <v>-0.98960000000000004</v>
      </c>
      <c r="CR67" s="55">
        <v>-0.98309999999999997</v>
      </c>
      <c r="CS67" s="55">
        <v>-0.96040000000000003</v>
      </c>
      <c r="CT67" s="55">
        <v>-0.94820000000000004</v>
      </c>
      <c r="CU67" s="55">
        <v>-0.95499999999999996</v>
      </c>
      <c r="CV67" s="55">
        <v>-0.95320000000000005</v>
      </c>
      <c r="CW67" s="55">
        <v>-0.94910000000000005</v>
      </c>
      <c r="CX67" s="55">
        <v>-0.95369999999999999</v>
      </c>
      <c r="CY67" s="55">
        <v>-0.9577</v>
      </c>
      <c r="CZ67" s="55">
        <v>-0.91900000000000004</v>
      </c>
      <c r="DA67" s="55">
        <v>-0.89149999999999996</v>
      </c>
      <c r="DB67" s="55">
        <v>-0.86480000000000001</v>
      </c>
      <c r="DC67" s="55">
        <v>-0.91600000000000004</v>
      </c>
      <c r="DD67" s="55">
        <v>-0.91290000000000004</v>
      </c>
      <c r="DE67" s="55">
        <v>-0.90080000000000005</v>
      </c>
      <c r="DF67" s="55">
        <v>-0.90949999999999998</v>
      </c>
      <c r="DG67" s="55">
        <v>-0.86240000000000006</v>
      </c>
      <c r="DH67" s="55">
        <v>-0.81489999999999996</v>
      </c>
      <c r="DI67" s="55">
        <v>-0.80200000000000005</v>
      </c>
      <c r="DJ67" s="55">
        <v>-0.8427</v>
      </c>
      <c r="DK67" s="55">
        <v>-0.85770000000000002</v>
      </c>
      <c r="DL67" s="55">
        <v>-0.83079999999999998</v>
      </c>
      <c r="DM67" s="55">
        <v>-0.81659999999999999</v>
      </c>
      <c r="DN67" s="55">
        <v>-0.67679999999999996</v>
      </c>
      <c r="DO67" s="55">
        <v>-0.629</v>
      </c>
      <c r="DP67" s="55">
        <v>-0.80589999999999995</v>
      </c>
      <c r="DQ67" s="55">
        <v>-0.75590000000000002</v>
      </c>
      <c r="DR67" s="55">
        <v>-0.7419</v>
      </c>
      <c r="DS67" s="55">
        <v>-0.76390000000000002</v>
      </c>
      <c r="DT67" s="55">
        <v>-0.66439999999999999</v>
      </c>
      <c r="DU67" s="55">
        <v>-0.64249999999999996</v>
      </c>
      <c r="DV67" s="55">
        <v>-0.59489999999999998</v>
      </c>
      <c r="DW67" s="55">
        <v>-0.35060000000000002</v>
      </c>
      <c r="DX67" s="55">
        <v>-0.70699999999999996</v>
      </c>
      <c r="DY67" s="55">
        <v>-0.69069999999999998</v>
      </c>
      <c r="DZ67" s="55">
        <v>-0.63670000000000004</v>
      </c>
      <c r="EA67" s="55">
        <v>-0.64829999999999999</v>
      </c>
      <c r="EB67" s="55">
        <v>-0.56679999999999997</v>
      </c>
      <c r="EC67" s="55">
        <v>-0.56100000000000005</v>
      </c>
      <c r="ED67" s="55">
        <v>-0.59370000000000001</v>
      </c>
      <c r="EE67" s="55">
        <v>-0.65359999999999996</v>
      </c>
      <c r="EF67" s="55">
        <v>-0.59519999999999995</v>
      </c>
      <c r="EG67" s="55">
        <v>-0.63739999999999997</v>
      </c>
      <c r="EH67" s="55">
        <v>-0.50860000000000005</v>
      </c>
      <c r="EI67" s="55">
        <v>-0.52190000000000003</v>
      </c>
      <c r="EJ67" s="55">
        <v>-0.70069999999999999</v>
      </c>
      <c r="EK67" s="55">
        <v>-0.57979999999999998</v>
      </c>
      <c r="EL67" s="55">
        <v>-0.62180000000000002</v>
      </c>
      <c r="EM67" s="55">
        <v>-0.66120000000000001</v>
      </c>
      <c r="EN67" s="55">
        <v>-0.63239999999999996</v>
      </c>
      <c r="EO67" s="55">
        <v>-0.55910000000000004</v>
      </c>
      <c r="EP67" s="55">
        <v>-0.5766</v>
      </c>
      <c r="EQ67" s="55">
        <v>-0.53939999999999999</v>
      </c>
      <c r="ER67" s="55">
        <v>-0.58209999999999995</v>
      </c>
      <c r="ES67" s="55">
        <v>-0.64370000000000005</v>
      </c>
      <c r="ET67" s="55">
        <v>-0.62190000000000001</v>
      </c>
      <c r="EU67" s="55">
        <v>-0.61560000000000004</v>
      </c>
      <c r="EV67" s="55">
        <v>-0.63080000000000003</v>
      </c>
      <c r="EW67" s="55">
        <v>-0.56589999999999996</v>
      </c>
      <c r="EX67" s="55">
        <v>-0.54390000000000005</v>
      </c>
      <c r="EY67" s="55">
        <v>-0.5544</v>
      </c>
      <c r="EZ67" s="55">
        <v>-0.65329999999999999</v>
      </c>
      <c r="FA67" s="55">
        <v>-0.61850000000000005</v>
      </c>
      <c r="FB67" s="55">
        <v>-0.68740000000000001</v>
      </c>
      <c r="FC67" s="55">
        <v>-0.62560000000000004</v>
      </c>
      <c r="FD67" s="55">
        <v>-0.55630000000000002</v>
      </c>
      <c r="FE67" s="55">
        <v>-0.51959999999999995</v>
      </c>
      <c r="FF67" s="55">
        <v>-0.54769999999999996</v>
      </c>
      <c r="FG67" s="55">
        <v>-0.61050000000000004</v>
      </c>
      <c r="FH67" s="55">
        <v>-0.61890000000000001</v>
      </c>
      <c r="FI67" s="55">
        <v>-0.58699999999999997</v>
      </c>
      <c r="FJ67" s="55">
        <v>-0.58040000000000003</v>
      </c>
      <c r="FK67" s="55">
        <v>-0.56930000000000003</v>
      </c>
      <c r="FL67" s="55">
        <v>-0.51329999999999998</v>
      </c>
      <c r="FM67" s="55">
        <v>-0.52170000000000005</v>
      </c>
      <c r="FN67" s="55">
        <v>-0.66720000000000002</v>
      </c>
      <c r="FO67" s="55">
        <v>-0.64900000000000002</v>
      </c>
      <c r="FP67" s="55">
        <v>-0.52639999999999998</v>
      </c>
      <c r="FQ67" s="55">
        <v>-0.57969999999999999</v>
      </c>
      <c r="FR67" s="55">
        <v>-0.47639999999999999</v>
      </c>
      <c r="FS67" s="55">
        <v>-0.44729999999999998</v>
      </c>
      <c r="FT67" s="55">
        <v>-0.503</v>
      </c>
      <c r="FU67" s="55">
        <v>-0.57679999999999998</v>
      </c>
      <c r="FV67" s="55">
        <v>-0.56110000000000004</v>
      </c>
      <c r="FW67" s="55">
        <v>-0.5917</v>
      </c>
      <c r="FX67" s="55">
        <v>-0.52629999999999999</v>
      </c>
      <c r="FY67" s="55">
        <v>-0.49919999999999998</v>
      </c>
      <c r="FZ67" s="55">
        <v>-0.48870000000000002</v>
      </c>
      <c r="GA67" s="55">
        <v>-0.51949999999999996</v>
      </c>
      <c r="GB67" s="55">
        <v>-0.55610000000000004</v>
      </c>
      <c r="GC67" s="55">
        <v>-0.45140000000000002</v>
      </c>
      <c r="GD67" s="55">
        <v>-0.46500000000000002</v>
      </c>
      <c r="GE67" s="55">
        <v>-0.43459999999999999</v>
      </c>
      <c r="GF67" s="55">
        <v>-0.38169999999999998</v>
      </c>
      <c r="GG67" s="55">
        <v>-0.3931</v>
      </c>
      <c r="GH67" s="55">
        <v>-0.42230000000000001</v>
      </c>
      <c r="GI67" s="55">
        <v>-0.44990000000000002</v>
      </c>
      <c r="GJ67" s="55">
        <v>-0.47549999999999998</v>
      </c>
      <c r="GK67" s="55">
        <v>-0.4128</v>
      </c>
      <c r="GL67" s="55">
        <v>-0.40060000000000001</v>
      </c>
      <c r="GM67" s="55">
        <v>-0.42449999999999999</v>
      </c>
      <c r="GN67" s="55">
        <v>-0.37140000000000001</v>
      </c>
      <c r="GO67" s="55">
        <v>-0.46050000000000002</v>
      </c>
      <c r="GP67" s="55">
        <v>-0.71150000000000002</v>
      </c>
      <c r="GQ67" s="55">
        <v>-0.29020000000000001</v>
      </c>
      <c r="GR67" s="55">
        <v>-0.35089999999999999</v>
      </c>
      <c r="GS67" s="55">
        <v>-0.37690000000000001</v>
      </c>
      <c r="GT67" s="55">
        <v>-0.27529999999999999</v>
      </c>
      <c r="GU67" s="55">
        <v>-0.30080000000000001</v>
      </c>
      <c r="GV67" s="55">
        <v>-0.113</v>
      </c>
      <c r="GW67" s="55">
        <v>2.9600000000000001E-2</v>
      </c>
      <c r="GX67" s="55">
        <v>-0.60160000000000002</v>
      </c>
      <c r="GY67" s="55">
        <v>-0.55859999999999999</v>
      </c>
      <c r="GZ67" s="55">
        <v>-0.53580000000000005</v>
      </c>
      <c r="HA67" s="55">
        <v>-0.39579999999999999</v>
      </c>
      <c r="HB67" s="55">
        <v>-0.33400000000000002</v>
      </c>
      <c r="HC67" s="55">
        <v>-0.3649</v>
      </c>
      <c r="HD67" s="55">
        <v>-0.53310000000000002</v>
      </c>
      <c r="HE67" s="55">
        <v>-0.50870000000000004</v>
      </c>
      <c r="HF67" s="55">
        <v>-0.49340000000000001</v>
      </c>
      <c r="HG67" s="55">
        <v>-0.5474</v>
      </c>
      <c r="HH67" s="55">
        <v>-0.4138</v>
      </c>
      <c r="HI67" s="55">
        <v>-0.32600000000000001</v>
      </c>
      <c r="HJ67" s="55">
        <v>-0.3634</v>
      </c>
      <c r="HK67" s="55">
        <v>-0.52929999999999999</v>
      </c>
      <c r="HL67" s="55">
        <v>-0.50149999999999995</v>
      </c>
      <c r="HM67" s="55">
        <v>-0.4078</v>
      </c>
      <c r="HN67" s="55">
        <v>-0.41399999999999998</v>
      </c>
      <c r="HO67" s="55">
        <v>-0.39360000000000001</v>
      </c>
      <c r="HP67" s="55">
        <v>-0.32769999999999999</v>
      </c>
      <c r="HQ67" s="55">
        <v>-0.37730000000000002</v>
      </c>
      <c r="HR67" s="55">
        <v>-0.39789999999999998</v>
      </c>
      <c r="HS67" s="55">
        <v>-0.50319999999999998</v>
      </c>
      <c r="HT67" s="55">
        <v>-0.4002</v>
      </c>
      <c r="HU67" s="55">
        <v>-0.39750000000000002</v>
      </c>
      <c r="HV67" s="55">
        <v>-0.36159999999999998</v>
      </c>
      <c r="HW67" s="55">
        <v>-0.31059999999999999</v>
      </c>
      <c r="HX67" s="55">
        <v>-0.31290000000000001</v>
      </c>
      <c r="HY67" s="55">
        <v>-0.3387</v>
      </c>
      <c r="HZ67" s="55">
        <v>-0.42159999999999997</v>
      </c>
      <c r="IA67" s="55">
        <v>-0.3846</v>
      </c>
      <c r="IB67" s="55">
        <v>-0.45040000000000002</v>
      </c>
      <c r="IC67" s="55">
        <v>-0.31330000000000002</v>
      </c>
      <c r="ID67" s="55">
        <v>-0.30669999999999997</v>
      </c>
      <c r="IE67" s="55">
        <v>-0.4723</v>
      </c>
      <c r="IF67" s="55">
        <v>-0.54179999999999995</v>
      </c>
      <c r="IG67" s="54">
        <v>-0.46</v>
      </c>
      <c r="IH67" s="55">
        <v>-0.34670000000000001</v>
      </c>
      <c r="II67" s="55">
        <v>-0.32350000000000001</v>
      </c>
      <c r="IJ67" s="55">
        <v>-0.38719999999999999</v>
      </c>
      <c r="IK67" s="55">
        <v>-0.24709999999999999</v>
      </c>
      <c r="IL67" s="55">
        <v>-0.22700000000000001</v>
      </c>
      <c r="IM67" s="55">
        <v>-0.47689999999999999</v>
      </c>
      <c r="IN67" s="55">
        <v>-0.4284</v>
      </c>
      <c r="IO67" s="55">
        <v>-0.39800000000000002</v>
      </c>
      <c r="IP67" s="55">
        <v>-0.37440000000000001</v>
      </c>
      <c r="IQ67" s="55">
        <v>-0.2414</v>
      </c>
      <c r="IR67" s="55">
        <v>-0.19339999999999999</v>
      </c>
      <c r="IS67" s="55">
        <v>-0.4607</v>
      </c>
      <c r="IT67" s="55">
        <v>-0.53669999999999995</v>
      </c>
      <c r="IU67" s="55">
        <v>-0.46810000000000002</v>
      </c>
      <c r="IV67" s="55">
        <v>-0.34339999999999998</v>
      </c>
      <c r="IW67" s="55">
        <v>-0.26669999999999999</v>
      </c>
      <c r="IX67" s="55">
        <v>-0.3473</v>
      </c>
      <c r="IY67" s="55">
        <v>-0.48399999999999999</v>
      </c>
      <c r="IZ67" s="55">
        <v>-0.46410000000000001</v>
      </c>
      <c r="JA67" s="55">
        <v>-0.52329999999999999</v>
      </c>
      <c r="JB67" s="55">
        <v>-0.50560000000000005</v>
      </c>
      <c r="JC67" s="55">
        <v>-0.50460000000000005</v>
      </c>
      <c r="JD67" s="55">
        <v>-0.4345</v>
      </c>
      <c r="JE67" s="55">
        <v>-0.30330000000000001</v>
      </c>
      <c r="JF67" s="55">
        <v>-0.23250000000000001</v>
      </c>
      <c r="JG67" s="55">
        <v>-0.36459999999999998</v>
      </c>
      <c r="JH67" s="55">
        <v>-0.58909999999999996</v>
      </c>
      <c r="JI67" s="55">
        <v>-0.2656</v>
      </c>
      <c r="JJ67" s="55">
        <v>-0.31490000000000001</v>
      </c>
      <c r="JK67" s="55">
        <v>-0.55640000000000001</v>
      </c>
      <c r="JL67" s="55">
        <v>-0.36330000000000001</v>
      </c>
      <c r="JM67" s="55">
        <v>-0.29949999999999999</v>
      </c>
      <c r="JN67" s="55">
        <v>-0.3977</v>
      </c>
      <c r="JO67" s="55">
        <v>-0.52990000000000004</v>
      </c>
      <c r="JP67" s="55">
        <v>-0.59689999999999999</v>
      </c>
      <c r="JQ67" s="55">
        <v>-0.59219999999999995</v>
      </c>
      <c r="JR67" s="55">
        <v>-0.56430000000000002</v>
      </c>
      <c r="JS67" s="55">
        <v>-0.44400000000000001</v>
      </c>
      <c r="JT67" s="55">
        <v>-0.38790000000000002</v>
      </c>
      <c r="JU67" s="55">
        <v>-0.4677</v>
      </c>
      <c r="JV67" s="55">
        <v>-0.56620000000000004</v>
      </c>
      <c r="JW67" s="55">
        <v>-0.56799999999999995</v>
      </c>
      <c r="JX67" s="55">
        <v>-0.55069999999999997</v>
      </c>
      <c r="JY67" s="55">
        <v>-0.58950000000000002</v>
      </c>
      <c r="JZ67" s="55">
        <v>-0.55300000000000005</v>
      </c>
      <c r="KA67" s="55">
        <v>-0.4289</v>
      </c>
      <c r="KB67" s="55">
        <v>-0.40129999999999999</v>
      </c>
      <c r="KC67" s="55">
        <v>-0.65590000000000004</v>
      </c>
      <c r="KD67" s="55">
        <v>-0.64700000000000002</v>
      </c>
      <c r="KE67" s="55">
        <v>-0.6411</v>
      </c>
      <c r="KF67" s="55">
        <v>-0.59930000000000005</v>
      </c>
      <c r="KG67" s="55">
        <v>-0.55520000000000003</v>
      </c>
      <c r="KH67" s="55">
        <v>-0.48909999999999998</v>
      </c>
      <c r="KI67" s="55">
        <v>-0.51719999999999999</v>
      </c>
      <c r="KJ67" s="55">
        <v>-0.68740000000000001</v>
      </c>
      <c r="KK67" s="55">
        <v>-0.67769999999999997</v>
      </c>
      <c r="KL67" s="55">
        <v>-0.65659999999999996</v>
      </c>
      <c r="KM67" s="55">
        <v>-0.64829999999999999</v>
      </c>
      <c r="KN67" s="55">
        <v>-0.51049999999999995</v>
      </c>
      <c r="KO67" s="55">
        <v>-0.42499999999999999</v>
      </c>
      <c r="KP67" s="55">
        <v>-0.48880000000000001</v>
      </c>
      <c r="KQ67" s="55">
        <v>-0.72589999999999999</v>
      </c>
      <c r="KR67" s="55">
        <v>-0.6865</v>
      </c>
      <c r="KS67" s="55">
        <v>-0.82250000000000001</v>
      </c>
      <c r="KT67" s="55">
        <v>-0.69199999999999995</v>
      </c>
      <c r="KU67" s="55">
        <v>-0.44929999999999998</v>
      </c>
      <c r="KV67" s="55">
        <v>-0.45229999999999998</v>
      </c>
      <c r="KW67" s="55">
        <v>-0.56140000000000001</v>
      </c>
      <c r="KX67" s="55">
        <v>-0.67749999999999999</v>
      </c>
      <c r="KY67" s="55">
        <v>-0.67859999999999998</v>
      </c>
      <c r="KZ67" s="55">
        <v>0.16750000000000001</v>
      </c>
      <c r="LA67" s="55">
        <v>-0.47270000000000001</v>
      </c>
      <c r="LB67" s="55">
        <v>-0.8276</v>
      </c>
      <c r="LC67" s="55">
        <v>-0.54630000000000001</v>
      </c>
      <c r="LD67" s="55">
        <v>-0.44090000000000001</v>
      </c>
      <c r="LE67" s="55">
        <v>-0.5081</v>
      </c>
      <c r="LF67" s="55">
        <v>-0.71899999999999997</v>
      </c>
      <c r="LG67" s="55">
        <v>-0.35249999999999998</v>
      </c>
      <c r="LH67" s="55">
        <v>0.31530000000000002</v>
      </c>
      <c r="LI67" s="55">
        <v>-0.48530000000000001</v>
      </c>
      <c r="LJ67" s="55">
        <v>-0.28310000000000002</v>
      </c>
      <c r="LK67" s="55">
        <v>-0.49790000000000001</v>
      </c>
      <c r="LL67" s="55">
        <v>-0.53349999999999997</v>
      </c>
      <c r="LM67" s="55">
        <v>-0.38290000000000002</v>
      </c>
      <c r="LN67" s="55">
        <v>-0.61560000000000004</v>
      </c>
      <c r="LO67" s="55">
        <v>-0.53410000000000002</v>
      </c>
      <c r="LP67" s="55">
        <v>-0.51490000000000002</v>
      </c>
      <c r="LQ67" s="55">
        <v>-0.41959999999999997</v>
      </c>
      <c r="LR67" s="55">
        <v>-0.45429999999999998</v>
      </c>
      <c r="LS67" s="55">
        <v>-0.59730000000000005</v>
      </c>
      <c r="LT67" s="55">
        <v>-0.61529999999999996</v>
      </c>
      <c r="LU67" s="55">
        <v>-0.61260000000000003</v>
      </c>
      <c r="LV67" s="55">
        <v>-0.53410000000000002</v>
      </c>
      <c r="LW67" s="55">
        <v>-0.49530000000000002</v>
      </c>
      <c r="LX67" s="55">
        <v>-0.33529999999999999</v>
      </c>
      <c r="LY67" s="55">
        <v>-0.45090000000000002</v>
      </c>
      <c r="LZ67" s="55">
        <v>-0.50780000000000003</v>
      </c>
      <c r="MA67" s="55">
        <v>-0.53779999999999994</v>
      </c>
      <c r="MB67" s="55">
        <v>-0.59330000000000005</v>
      </c>
      <c r="MC67" s="55">
        <v>-0.55669999999999997</v>
      </c>
      <c r="MD67" s="55">
        <v>-0.46189999999999998</v>
      </c>
      <c r="ME67" s="55">
        <v>-0.3962</v>
      </c>
      <c r="MF67" s="55">
        <v>-0.48730000000000001</v>
      </c>
      <c r="MG67" s="55">
        <v>-0.6351</v>
      </c>
      <c r="MH67" s="55">
        <v>-0.61050000000000004</v>
      </c>
      <c r="MI67" s="55">
        <v>-0.55300000000000005</v>
      </c>
      <c r="MJ67" s="55">
        <v>-0.58630000000000004</v>
      </c>
      <c r="MK67" s="55">
        <v>-0.4456</v>
      </c>
      <c r="ML67" s="55">
        <v>-0.37880000000000003</v>
      </c>
      <c r="MM67" s="55">
        <v>-0.64459999999999995</v>
      </c>
      <c r="MN67" s="55">
        <v>-0.71060000000000001</v>
      </c>
      <c r="MO67" s="55">
        <v>-0.6593</v>
      </c>
      <c r="MP67" s="55">
        <v>-0.5333</v>
      </c>
      <c r="MQ67" s="55">
        <v>-0.43890000000000001</v>
      </c>
      <c r="MR67" s="55">
        <v>-0.39069999999999999</v>
      </c>
      <c r="MS67" s="55">
        <v>-0.34570000000000001</v>
      </c>
      <c r="MT67" s="55">
        <v>-0.72599999999999998</v>
      </c>
      <c r="MU67" s="55">
        <v>-0.59150000000000003</v>
      </c>
      <c r="MV67" s="55">
        <v>-0.57809999999999995</v>
      </c>
      <c r="MW67" s="55">
        <v>-0.58650000000000002</v>
      </c>
      <c r="MX67" s="55">
        <v>-0.62590000000000001</v>
      </c>
      <c r="MY67" s="55">
        <v>-0.65380000000000005</v>
      </c>
      <c r="MZ67" s="55">
        <v>-0.5252</v>
      </c>
      <c r="NA67" s="55">
        <v>-0.12989999999999999</v>
      </c>
      <c r="NB67" s="55">
        <v>-0.44019999999999998</v>
      </c>
      <c r="NC67" s="55">
        <v>-0.49740000000000001</v>
      </c>
      <c r="ND67" s="55">
        <v>-0.53820000000000001</v>
      </c>
      <c r="NE67" s="55">
        <v>-0.76800000000000002</v>
      </c>
      <c r="NF67" s="55">
        <v>-0.49220000000000003</v>
      </c>
      <c r="NG67" s="55">
        <v>-0.3468</v>
      </c>
      <c r="NH67" s="55">
        <v>-0.35799999999999998</v>
      </c>
      <c r="NI67" s="55">
        <v>-0.5716</v>
      </c>
      <c r="NJ67" s="55">
        <v>-0.53720000000000001</v>
      </c>
      <c r="NK67" s="55">
        <v>-0.29870000000000002</v>
      </c>
      <c r="NL67" s="55">
        <v>-0.438</v>
      </c>
      <c r="NM67" s="55">
        <v>-0.38629999999999998</v>
      </c>
      <c r="NN67" s="55">
        <v>-0.25929999999999997</v>
      </c>
      <c r="NO67" s="55">
        <v>-0.38340000000000002</v>
      </c>
      <c r="NP67" s="55">
        <v>-0.49469999999999997</v>
      </c>
      <c r="NQ67" s="55">
        <v>-0.53969999999999996</v>
      </c>
      <c r="NR67" s="55">
        <v>-0.371</v>
      </c>
      <c r="NS67" s="55">
        <v>-0.45600000000000002</v>
      </c>
      <c r="NT67" s="55">
        <v>-0.31430000000000002</v>
      </c>
      <c r="NU67" s="55">
        <v>-0.27200000000000002</v>
      </c>
      <c r="NV67" s="55">
        <v>-0.3327</v>
      </c>
      <c r="NW67" s="55">
        <v>-0.54200000000000004</v>
      </c>
      <c r="NX67" s="55">
        <v>-0.44629999999999997</v>
      </c>
      <c r="NY67" s="55">
        <v>-0.30790000000000001</v>
      </c>
      <c r="NZ67" s="55">
        <v>-0.29620000000000002</v>
      </c>
      <c r="OA67" s="55">
        <v>-0.28389999999999999</v>
      </c>
      <c r="OB67" s="55">
        <v>-0.21510000000000001</v>
      </c>
      <c r="OC67" s="55">
        <v>-0.25569999999999998</v>
      </c>
      <c r="OD67" s="55">
        <v>-0.51449999999999996</v>
      </c>
      <c r="OE67" s="55">
        <v>-0.53910000000000002</v>
      </c>
      <c r="OF67" s="55">
        <v>-0.34810000000000002</v>
      </c>
      <c r="OG67" s="55">
        <v>-0.43630000000000002</v>
      </c>
      <c r="OH67" s="55">
        <v>-0.32290000000000002</v>
      </c>
      <c r="OI67" s="55">
        <v>-0.2392</v>
      </c>
      <c r="OJ67" s="55">
        <v>-0.2006</v>
      </c>
      <c r="OK67" s="55">
        <v>-0.36699999999999999</v>
      </c>
      <c r="OL67" s="55">
        <v>-0.43440000000000001</v>
      </c>
      <c r="OM67" s="55">
        <v>-0.46529999999999999</v>
      </c>
      <c r="ON67" s="55">
        <v>-0.34899999999999998</v>
      </c>
      <c r="OO67" s="55">
        <v>-0.20760000000000001</v>
      </c>
      <c r="OP67" s="55">
        <v>-0.19289999999999999</v>
      </c>
      <c r="OQ67" s="55">
        <v>-0.29880000000000001</v>
      </c>
      <c r="OR67" s="55">
        <v>-0.25819999999999999</v>
      </c>
      <c r="OS67" s="55">
        <v>-0.18129999999999999</v>
      </c>
      <c r="OT67" s="55">
        <v>-0.43690000000000001</v>
      </c>
      <c r="OU67" s="55">
        <v>-0.33529999999999999</v>
      </c>
      <c r="OV67" s="55">
        <v>-0.25840000000000002</v>
      </c>
      <c r="OW67" s="55">
        <v>-0.18779999999999999</v>
      </c>
      <c r="OX67" s="55">
        <v>5.1400000000000001E-2</v>
      </c>
      <c r="OY67" s="55">
        <v>-0.1225</v>
      </c>
      <c r="OZ67" s="55">
        <v>-0.224</v>
      </c>
      <c r="PA67" s="55">
        <v>-0.1724</v>
      </c>
      <c r="PB67" s="55">
        <v>-0.16089999999999999</v>
      </c>
      <c r="PC67" s="55">
        <v>-0.21079999999999999</v>
      </c>
      <c r="PD67" s="55">
        <v>-0.1019</v>
      </c>
      <c r="PE67" s="55">
        <v>-0.10290000000000001</v>
      </c>
      <c r="PF67" s="55">
        <v>-0.43440000000000001</v>
      </c>
      <c r="PG67" s="55">
        <v>-0.41770000000000002</v>
      </c>
      <c r="PH67" s="55">
        <v>-0.47010000000000002</v>
      </c>
      <c r="PI67" s="55">
        <v>-0.38090000000000002</v>
      </c>
      <c r="PJ67" s="55">
        <v>-0.1205</v>
      </c>
      <c r="PK67" s="55">
        <v>-0.64700000000000002</v>
      </c>
      <c r="PL67" s="55">
        <v>-0.4546</v>
      </c>
      <c r="PM67" s="55">
        <v>-0.36109999999999998</v>
      </c>
      <c r="PN67" s="55">
        <v>-0.27489999999999998</v>
      </c>
      <c r="PO67" s="55">
        <v>-0.4234</v>
      </c>
      <c r="PP67" s="55">
        <v>-0.39600000000000002</v>
      </c>
      <c r="PQ67" s="55">
        <v>-0.16120000000000001</v>
      </c>
      <c r="PR67" s="55">
        <v>-0.19350000000000001</v>
      </c>
      <c r="PS67" s="55">
        <v>-0.17760000000000001</v>
      </c>
      <c r="PT67" s="55">
        <v>-0.30409999999999998</v>
      </c>
      <c r="PU67" s="55">
        <v>-0.22120000000000001</v>
      </c>
      <c r="PV67" s="55">
        <v>-0.20349999999999999</v>
      </c>
      <c r="PW67" s="55">
        <v>-0.21729999999999999</v>
      </c>
      <c r="PX67" s="55">
        <v>-0.22600000000000001</v>
      </c>
      <c r="PY67" s="55">
        <v>-8.6900000000000005E-2</v>
      </c>
      <c r="PZ67" s="55">
        <v>-7.5999999999999998E-2</v>
      </c>
      <c r="QA67" s="55">
        <v>-0.37790000000000001</v>
      </c>
      <c r="QB67" s="55">
        <v>-0.32950000000000002</v>
      </c>
      <c r="QC67" s="55">
        <v>-0.1552</v>
      </c>
      <c r="QD67" s="55">
        <v>-0.20430000000000001</v>
      </c>
      <c r="QE67" s="55">
        <v>-0.29759999999999998</v>
      </c>
      <c r="QF67" s="55">
        <v>-0.17630000000000001</v>
      </c>
      <c r="QG67" s="55">
        <v>-0.30669999999999997</v>
      </c>
      <c r="QH67" s="55">
        <v>-0.1973</v>
      </c>
      <c r="QI67" s="55">
        <v>-0.25280000000000002</v>
      </c>
      <c r="QJ67" s="55">
        <v>-0.31159999999999999</v>
      </c>
      <c r="QK67" s="55">
        <v>-0.23630000000000001</v>
      </c>
      <c r="QL67" s="55">
        <v>-0.16650000000000001</v>
      </c>
      <c r="QM67" s="55">
        <v>-8.2000000000000003E-2</v>
      </c>
      <c r="QN67" s="55">
        <v>-0.14910000000000001</v>
      </c>
      <c r="QO67" s="55">
        <v>-0.245</v>
      </c>
      <c r="QP67" s="55">
        <v>-0.20039999999999999</v>
      </c>
      <c r="QQ67" s="55">
        <v>-0.13270000000000001</v>
      </c>
      <c r="QR67" s="55">
        <v>-0.104</v>
      </c>
      <c r="QS67" s="55">
        <v>-3.5200000000000002E-2</v>
      </c>
      <c r="QT67" s="55">
        <v>4.58E-2</v>
      </c>
      <c r="QU67" s="55">
        <v>-0.13780000000000001</v>
      </c>
      <c r="QV67" s="55">
        <v>-0.40500000000000003</v>
      </c>
      <c r="QW67" s="55">
        <v>6.1600000000000002E-2</v>
      </c>
      <c r="QX67" s="55">
        <v>-3.0099999999999998E-2</v>
      </c>
      <c r="QY67" s="55">
        <v>3.6700000000000003E-2</v>
      </c>
      <c r="QZ67" s="55">
        <v>-0.15670000000000001</v>
      </c>
      <c r="RA67" s="55">
        <v>-7.2499999999999995E-2</v>
      </c>
      <c r="RB67" s="55">
        <v>0.1183</v>
      </c>
      <c r="RC67" s="55">
        <v>0.12870000000000001</v>
      </c>
      <c r="RD67" s="55">
        <v>-0.38350000000000001</v>
      </c>
      <c r="RE67" s="55">
        <v>-0.2324</v>
      </c>
      <c r="RF67" s="55">
        <v>-0.27639999999999998</v>
      </c>
      <c r="RG67" s="55">
        <v>-0.1023</v>
      </c>
      <c r="RH67" s="55">
        <v>-3.2099999999999997E-2</v>
      </c>
      <c r="RI67" s="55">
        <v>-6.2199999999999998E-2</v>
      </c>
      <c r="RJ67" s="55">
        <v>-0.25690000000000002</v>
      </c>
      <c r="RK67" s="55">
        <v>-0.34260000000000002</v>
      </c>
      <c r="RL67" s="55">
        <v>-0.2492</v>
      </c>
      <c r="RM67" s="55">
        <v>-0.2059</v>
      </c>
      <c r="RN67" s="55">
        <v>-0.22950000000000001</v>
      </c>
      <c r="RO67" s="55">
        <v>-6.5299999999999997E-2</v>
      </c>
      <c r="RP67" s="55">
        <v>-0.4521</v>
      </c>
      <c r="RQ67" s="55">
        <v>-0.129</v>
      </c>
      <c r="RR67" s="55">
        <v>-0.1363</v>
      </c>
      <c r="RS67" s="55">
        <v>-5.1400000000000001E-2</v>
      </c>
      <c r="RT67" s="55">
        <v>9.6699999999999994E-2</v>
      </c>
      <c r="RU67" s="55">
        <v>3.2800000000000003E-2</v>
      </c>
      <c r="RV67" s="55">
        <v>2.1700000000000001E-2</v>
      </c>
      <c r="RW67" s="55">
        <v>0.46560000000000001</v>
      </c>
      <c r="RX67" s="55">
        <v>-0.1038</v>
      </c>
      <c r="RY67" s="55">
        <v>-0.23530000000000001</v>
      </c>
      <c r="RZ67" s="55">
        <v>-6.0299999999999999E-2</v>
      </c>
      <c r="SA67" s="55">
        <v>-6.88E-2</v>
      </c>
      <c r="SB67" s="55">
        <v>4.2999999999999997E-2</v>
      </c>
      <c r="SC67" s="55">
        <v>4.5400000000000003E-2</v>
      </c>
      <c r="SD67" s="55">
        <v>1.29E-2</v>
      </c>
      <c r="SE67" s="55">
        <v>-0.1065</v>
      </c>
      <c r="SF67" s="55">
        <v>-0.57089999999999996</v>
      </c>
      <c r="SG67" s="55">
        <v>-0.1197</v>
      </c>
      <c r="SH67" s="55">
        <v>-4.0000000000000001E-3</v>
      </c>
      <c r="SI67" s="55">
        <v>-1.41E-2</v>
      </c>
      <c r="SJ67" s="55">
        <v>5.5800000000000002E-2</v>
      </c>
      <c r="SK67" s="55">
        <v>-0.1048</v>
      </c>
      <c r="SL67" s="55">
        <v>0.41289999999999999</v>
      </c>
      <c r="SM67" s="55">
        <v>-0.25790000000000002</v>
      </c>
      <c r="SN67" s="55">
        <v>-0.1646</v>
      </c>
      <c r="SO67" s="55">
        <v>-0.1419</v>
      </c>
      <c r="SP67" s="55">
        <v>-0.1027</v>
      </c>
      <c r="SQ67" s="55">
        <v>-4.0000000000000001E-3</v>
      </c>
      <c r="SR67" s="55">
        <v>-6.5799999999999997E-2</v>
      </c>
      <c r="SS67" s="55">
        <v>-0.1779</v>
      </c>
      <c r="ST67" s="55">
        <v>-0.10730000000000001</v>
      </c>
      <c r="SU67" s="55">
        <v>-7.8299999999999995E-2</v>
      </c>
      <c r="SV67" s="55">
        <v>-4.5600000000000002E-2</v>
      </c>
      <c r="SW67" s="55">
        <v>-1.01E-2</v>
      </c>
      <c r="SX67" s="55">
        <v>-1.78E-2</v>
      </c>
      <c r="SY67" s="55">
        <v>8.2600000000000007E-2</v>
      </c>
      <c r="SZ67" s="55">
        <v>-8.2500000000000004E-2</v>
      </c>
      <c r="TA67" s="55">
        <v>-2.1700000000000001E-2</v>
      </c>
      <c r="TB67" s="55">
        <v>-6.1600000000000002E-2</v>
      </c>
      <c r="TC67" s="55">
        <v>-5.2699999999999997E-2</v>
      </c>
      <c r="TD67" s="55">
        <v>-1.47E-2</v>
      </c>
      <c r="TE67" s="55">
        <v>-2.0799999999999999E-2</v>
      </c>
      <c r="TF67" s="55">
        <v>-4.3299999999999998E-2</v>
      </c>
      <c r="TG67" s="55">
        <v>-0.1414</v>
      </c>
      <c r="TH67" s="55">
        <v>-6.0999999999999999E-2</v>
      </c>
      <c r="TI67" s="55">
        <v>-7.4999999999999997E-2</v>
      </c>
      <c r="TJ67" s="55">
        <v>-9.2100000000000001E-2</v>
      </c>
      <c r="TK67" s="55">
        <v>-4.36E-2</v>
      </c>
      <c r="TL67" s="55">
        <v>-2.2800000000000001E-2</v>
      </c>
      <c r="TM67" s="55">
        <v>-6.3E-2</v>
      </c>
      <c r="TN67" s="55">
        <v>-4.8099999999999997E-2</v>
      </c>
      <c r="TO67" s="55">
        <v>-0.1351</v>
      </c>
      <c r="TP67" s="55">
        <v>-5.45E-2</v>
      </c>
      <c r="TQ67" s="55">
        <v>-6.6299999999999998E-2</v>
      </c>
      <c r="TR67" s="55">
        <v>-2.58E-2</v>
      </c>
      <c r="TS67" s="55">
        <v>-0.1007</v>
      </c>
      <c r="TT67" s="55">
        <v>-1.2800000000000001E-2</v>
      </c>
      <c r="TU67" s="55">
        <v>-0.15229999999999999</v>
      </c>
      <c r="TV67" s="55">
        <v>-0.1769</v>
      </c>
      <c r="TW67" s="55">
        <v>-0.2198</v>
      </c>
      <c r="TX67" s="55">
        <v>-0.1109</v>
      </c>
      <c r="TY67" s="55">
        <v>-0.17780000000000001</v>
      </c>
      <c r="TZ67" s="55">
        <v>-5.6899999999999999E-2</v>
      </c>
      <c r="UA67" s="55">
        <v>-7.4700000000000003E-2</v>
      </c>
      <c r="UB67" s="55">
        <v>-0.24579999999999999</v>
      </c>
      <c r="UC67" s="55">
        <v>-0.1163</v>
      </c>
      <c r="UD67" s="55">
        <v>-0.17319999999999999</v>
      </c>
      <c r="UE67" s="55">
        <v>-9.1999999999999998E-2</v>
      </c>
      <c r="UF67" s="55">
        <v>-3.6600000000000001E-2</v>
      </c>
      <c r="UG67" s="55">
        <v>-4.5400000000000003E-2</v>
      </c>
      <c r="UH67" s="55">
        <v>-0.1002</v>
      </c>
      <c r="UI67" s="55">
        <v>-9.4600000000000004E-2</v>
      </c>
      <c r="UJ67" s="55">
        <v>-0.10100000000000001</v>
      </c>
      <c r="UK67" s="55">
        <v>-8.0199999999999994E-2</v>
      </c>
      <c r="UL67" s="55">
        <v>-0.1028</v>
      </c>
      <c r="UM67" s="55">
        <v>-0.1163</v>
      </c>
      <c r="UN67" s="55">
        <v>1.8800000000000001E-2</v>
      </c>
      <c r="UO67" s="55">
        <v>-0.24510000000000001</v>
      </c>
      <c r="UP67" s="55">
        <v>-0.41060000000000002</v>
      </c>
      <c r="UQ67" s="55">
        <v>0.1144</v>
      </c>
      <c r="UR67" s="55">
        <v>-0.24629999999999999</v>
      </c>
      <c r="US67" s="55">
        <v>0.1008</v>
      </c>
      <c r="UT67" s="55">
        <v>0.1371</v>
      </c>
      <c r="UU67" s="55">
        <v>5.4000000000000003E-3</v>
      </c>
      <c r="UV67" s="54">
        <v>0.26</v>
      </c>
      <c r="UW67" s="55">
        <v>0.39729999999999999</v>
      </c>
      <c r="UX67" s="55">
        <v>-0.3196</v>
      </c>
      <c r="UY67" s="55">
        <v>-0.22339999999999999</v>
      </c>
      <c r="UZ67" s="55">
        <v>-0.17449999999999999</v>
      </c>
      <c r="VA67" s="55">
        <v>-3.0499999999999999E-2</v>
      </c>
      <c r="VB67" s="55">
        <v>-4.7000000000000002E-3</v>
      </c>
      <c r="VC67" s="55">
        <v>-6.7900000000000002E-2</v>
      </c>
      <c r="VD67" s="55">
        <v>-0.30170000000000002</v>
      </c>
      <c r="VE67" s="55">
        <v>-0.2094</v>
      </c>
      <c r="VF67" s="55">
        <v>-0.15629999999999999</v>
      </c>
      <c r="VG67" s="55">
        <v>-0.1956</v>
      </c>
      <c r="VH67" s="55">
        <v>-9.1499999999999998E-2</v>
      </c>
      <c r="VI67" s="55">
        <v>1.7399999999999999E-2</v>
      </c>
      <c r="VJ67" s="55">
        <v>1.34E-2</v>
      </c>
      <c r="VK67" s="55">
        <v>-0.1244</v>
      </c>
      <c r="VL67" s="55">
        <v>-0.161</v>
      </c>
      <c r="VM67" s="55">
        <v>-0.22289999999999999</v>
      </c>
      <c r="VN67" s="55">
        <v>-0.1186</v>
      </c>
      <c r="VO67" s="55">
        <v>-6.1999999999999998E-3</v>
      </c>
      <c r="VP67" s="55">
        <v>-4.7999999999999996E-3</v>
      </c>
      <c r="VQ67" s="55">
        <v>-1.2999999999999999E-2</v>
      </c>
      <c r="VR67" s="55">
        <v>-0.12429999999999999</v>
      </c>
      <c r="VS67" s="55">
        <v>-0.11409999999999999</v>
      </c>
      <c r="VT67" s="55">
        <v>-5.9400000000000001E-2</v>
      </c>
      <c r="VU67" s="55">
        <v>-2.4400000000000002E-2</v>
      </c>
      <c r="VV67" s="55">
        <v>-2.86E-2</v>
      </c>
      <c r="VW67" s="55">
        <v>1.8100000000000002E-2</v>
      </c>
      <c r="VX67" s="55">
        <v>6.0900000000000003E-2</v>
      </c>
      <c r="VY67" s="55">
        <v>-2.07E-2</v>
      </c>
      <c r="VZ67" s="55">
        <v>-0.1157</v>
      </c>
      <c r="WA67" s="55">
        <v>-0.16370000000000001</v>
      </c>
      <c r="WB67" s="55">
        <v>-0.1295</v>
      </c>
      <c r="WC67" s="55">
        <v>-5.57E-2</v>
      </c>
      <c r="WD67" s="55">
        <v>-1.15E-2</v>
      </c>
      <c r="WE67" s="55">
        <v>-8.4099999999999994E-2</v>
      </c>
      <c r="WF67" s="55">
        <v>-0.1217</v>
      </c>
      <c r="WG67" s="55">
        <v>-0.18429999999999999</v>
      </c>
      <c r="WH67" s="55">
        <v>-7.9200000000000007E-2</v>
      </c>
      <c r="WI67" s="55">
        <v>-4.2999999999999997E-2</v>
      </c>
      <c r="WJ67" s="55">
        <v>2.7699999999999999E-2</v>
      </c>
      <c r="WK67" s="55">
        <v>-1.1599999999999999E-2</v>
      </c>
      <c r="WL67" s="55">
        <v>0.12920000000000001</v>
      </c>
      <c r="WM67" s="55">
        <v>-0.16919999999999999</v>
      </c>
      <c r="WN67" s="55">
        <v>-0.1065</v>
      </c>
      <c r="WO67" s="55">
        <v>-0.1031</v>
      </c>
      <c r="WP67" s="55">
        <v>-9.1600000000000001E-2</v>
      </c>
      <c r="WQ67" s="55">
        <v>3.0300000000000001E-2</v>
      </c>
      <c r="WR67" s="55">
        <v>4.3700000000000003E-2</v>
      </c>
      <c r="WS67" s="55">
        <v>-1.7100000000000001E-2</v>
      </c>
      <c r="WT67" s="55">
        <v>-0.30409999999999998</v>
      </c>
      <c r="WU67" s="55">
        <v>-0.16059999999999999</v>
      </c>
      <c r="WV67" s="55">
        <v>1.34E-2</v>
      </c>
      <c r="WW67" s="55">
        <v>0.48480000000000001</v>
      </c>
      <c r="WX67" s="55">
        <v>-0.19980000000000001</v>
      </c>
      <c r="WY67" s="55">
        <v>-0.1182</v>
      </c>
      <c r="WZ67" s="55">
        <v>-0.2044</v>
      </c>
      <c r="XA67" s="55">
        <v>-0.18129999999999999</v>
      </c>
      <c r="XB67" s="55">
        <v>-0.2339</v>
      </c>
      <c r="XC67" s="55">
        <v>-0.1603</v>
      </c>
      <c r="XD67" s="55">
        <v>-0.1457</v>
      </c>
      <c r="XE67" s="55">
        <v>-7.4999999999999997E-2</v>
      </c>
      <c r="XF67" s="55">
        <v>-4.19E-2</v>
      </c>
      <c r="XG67" s="55">
        <v>-0.153</v>
      </c>
      <c r="XH67" s="55">
        <v>-0.42149999999999999</v>
      </c>
      <c r="XI67" s="55">
        <v>4.0300000000000002E-2</v>
      </c>
      <c r="XJ67" s="55">
        <v>3.1E-2</v>
      </c>
      <c r="XK67" s="55">
        <v>0.36449999999999999</v>
      </c>
      <c r="XL67" s="55">
        <v>3.0700000000000002E-2</v>
      </c>
      <c r="XM67" s="55">
        <v>2.23E-2</v>
      </c>
      <c r="XN67" s="55">
        <v>-1.47E-2</v>
      </c>
      <c r="XO67" s="55">
        <v>-0.11799999999999999</v>
      </c>
      <c r="XP67" s="55">
        <v>-0.1459</v>
      </c>
      <c r="XQ67" s="55">
        <v>-7.4700000000000003E-2</v>
      </c>
      <c r="XR67" s="55">
        <v>8.9999999999999993E-3</v>
      </c>
      <c r="XS67" s="55">
        <v>-3.2500000000000001E-2</v>
      </c>
      <c r="XT67" s="55">
        <v>1.55E-2</v>
      </c>
      <c r="XU67" s="55">
        <v>-5.33E-2</v>
      </c>
      <c r="XV67" s="55">
        <v>-0.16070000000000001</v>
      </c>
      <c r="XW67" s="55">
        <v>-5.7500000000000002E-2</v>
      </c>
      <c r="XX67" s="55">
        <v>-0.11840000000000001</v>
      </c>
      <c r="XY67" s="54">
        <v>-0.26</v>
      </c>
      <c r="XZ67" s="55">
        <v>-0.1041</v>
      </c>
      <c r="YA67" s="55">
        <v>-3.3799999999999997E-2</v>
      </c>
      <c r="YB67" s="55">
        <v>3.2099999999999997E-2</v>
      </c>
      <c r="YC67" s="55">
        <v>-0.25750000000000001</v>
      </c>
      <c r="YD67" s="55">
        <v>-0.22770000000000001</v>
      </c>
      <c r="YE67" s="55">
        <v>-0.1696</v>
      </c>
      <c r="YF67" s="55">
        <v>-0.1704</v>
      </c>
      <c r="YG67" s="55">
        <v>-0.1038</v>
      </c>
      <c r="YH67" s="55">
        <v>-3.1699999999999999E-2</v>
      </c>
      <c r="YI67" s="55">
        <v>-7.1300000000000002E-2</v>
      </c>
      <c r="YJ67" s="55">
        <v>-0.21010000000000001</v>
      </c>
      <c r="YK67" s="55">
        <v>-0.2041</v>
      </c>
    </row>
    <row r="68" spans="1:661" x14ac:dyDescent="0.35">
      <c r="A68" s="66" t="s">
        <v>26</v>
      </c>
      <c r="B68" s="66" t="s">
        <v>73</v>
      </c>
      <c r="C68" s="54">
        <v>0.09</v>
      </c>
      <c r="D68" s="54">
        <v>0.08</v>
      </c>
      <c r="E68" s="54">
        <v>0.06</v>
      </c>
      <c r="F68" s="54">
        <v>0.03</v>
      </c>
      <c r="G68" s="54">
        <v>0.02</v>
      </c>
      <c r="H68" s="54">
        <v>0.1</v>
      </c>
      <c r="I68" s="54">
        <v>-0.01</v>
      </c>
      <c r="J68" s="54">
        <v>-0.02</v>
      </c>
      <c r="K68" s="54">
        <v>0.05</v>
      </c>
      <c r="L68" s="54">
        <v>0</v>
      </c>
      <c r="M68" s="54">
        <v>0.01</v>
      </c>
      <c r="N68" s="54">
        <v>-0.04</v>
      </c>
      <c r="O68" s="54">
        <v>-0.12</v>
      </c>
      <c r="P68" s="54">
        <v>-0.25</v>
      </c>
      <c r="Q68" s="54">
        <v>-0.21</v>
      </c>
      <c r="R68" s="54">
        <v>-0.17</v>
      </c>
      <c r="S68" s="54">
        <v>-0.22</v>
      </c>
      <c r="T68" s="54">
        <v>-0.24</v>
      </c>
      <c r="U68" s="54">
        <v>-0.27</v>
      </c>
      <c r="V68" s="54">
        <v>-0.22</v>
      </c>
      <c r="W68" s="54">
        <v>-0.3</v>
      </c>
      <c r="X68" s="54">
        <v>-0.38</v>
      </c>
      <c r="Y68" s="54">
        <v>-0.41</v>
      </c>
      <c r="Z68" s="54">
        <v>-0.45</v>
      </c>
      <c r="AA68" s="54">
        <v>-0.53</v>
      </c>
      <c r="AB68" s="54">
        <v>-0.54</v>
      </c>
      <c r="AC68" s="54">
        <v>-0.56999999999999995</v>
      </c>
      <c r="AD68" s="54">
        <v>-0.7</v>
      </c>
      <c r="AE68" s="54">
        <v>-1</v>
      </c>
      <c r="AF68" s="54">
        <v>-1</v>
      </c>
      <c r="AG68" s="54">
        <v>-1</v>
      </c>
      <c r="AH68" s="54">
        <v>-1</v>
      </c>
      <c r="AI68" s="54">
        <v>-1</v>
      </c>
      <c r="AJ68" s="54">
        <v>-1</v>
      </c>
      <c r="AK68" s="54">
        <v>-1</v>
      </c>
      <c r="AL68" s="54">
        <v>-1</v>
      </c>
      <c r="AM68" s="54">
        <v>-1</v>
      </c>
      <c r="AN68" s="54">
        <v>-1</v>
      </c>
      <c r="AO68" s="54">
        <v>-1</v>
      </c>
      <c r="AP68" s="54">
        <v>-1</v>
      </c>
      <c r="AQ68" s="54">
        <v>-1</v>
      </c>
      <c r="AR68" s="54">
        <v>-1</v>
      </c>
      <c r="AS68" s="54">
        <v>-1</v>
      </c>
      <c r="AT68" s="54">
        <v>-1</v>
      </c>
      <c r="AU68" s="54">
        <v>-1</v>
      </c>
      <c r="AV68" s="54">
        <v>-1</v>
      </c>
      <c r="AW68" s="54">
        <v>-1</v>
      </c>
      <c r="AX68" s="54">
        <v>-1</v>
      </c>
      <c r="AY68" s="54">
        <v>-1</v>
      </c>
      <c r="AZ68" s="54">
        <v>-1</v>
      </c>
      <c r="BA68" s="54">
        <v>-1</v>
      </c>
      <c r="BB68" s="54">
        <v>-1</v>
      </c>
      <c r="BC68" s="54">
        <v>-1</v>
      </c>
      <c r="BD68" s="54">
        <v>-1</v>
      </c>
      <c r="BE68" s="54">
        <v>-1</v>
      </c>
      <c r="BF68" s="54">
        <v>-1</v>
      </c>
      <c r="BG68" s="54">
        <v>-1</v>
      </c>
      <c r="BH68" s="54">
        <v>-1</v>
      </c>
      <c r="BI68" s="54">
        <v>-1</v>
      </c>
      <c r="BJ68" s="54">
        <v>-1</v>
      </c>
      <c r="BK68" s="54">
        <v>-1</v>
      </c>
      <c r="BL68" s="54">
        <v>-1</v>
      </c>
      <c r="BM68" s="54">
        <v>-1</v>
      </c>
      <c r="BN68" s="54">
        <v>-1</v>
      </c>
      <c r="BO68" s="54">
        <v>-1</v>
      </c>
      <c r="BP68" s="54">
        <v>-1</v>
      </c>
      <c r="BQ68" s="54">
        <v>-1</v>
      </c>
      <c r="BR68" s="54">
        <v>-1</v>
      </c>
      <c r="BS68" s="54">
        <v>-1</v>
      </c>
      <c r="BT68" s="54">
        <v>-1</v>
      </c>
      <c r="BU68" s="54">
        <v>-1</v>
      </c>
      <c r="BV68" s="54">
        <v>-1</v>
      </c>
      <c r="BW68" s="54">
        <v>-1</v>
      </c>
      <c r="BX68" s="54">
        <v>-1</v>
      </c>
      <c r="BY68" s="54">
        <v>-1</v>
      </c>
      <c r="BZ68" s="54">
        <v>-1</v>
      </c>
      <c r="CA68" s="54">
        <v>-1</v>
      </c>
      <c r="CB68" s="54">
        <v>-1</v>
      </c>
      <c r="CC68" s="54">
        <v>-1</v>
      </c>
      <c r="CD68" s="54">
        <v>-1</v>
      </c>
      <c r="CE68" s="54">
        <v>-1</v>
      </c>
      <c r="CF68" s="54">
        <v>-1</v>
      </c>
      <c r="CG68" s="54">
        <v>-1</v>
      </c>
      <c r="CH68" s="55">
        <v>-0.99980000000000002</v>
      </c>
      <c r="CI68" s="55">
        <v>-0.99819999999999998</v>
      </c>
      <c r="CJ68" s="55">
        <v>-0.99870000000000003</v>
      </c>
      <c r="CK68" s="55">
        <v>-0.99639999999999995</v>
      </c>
      <c r="CL68" s="55">
        <v>-0.99719999999999998</v>
      </c>
      <c r="CM68" s="55">
        <v>-0.99229999999999996</v>
      </c>
      <c r="CN68" s="55">
        <v>-0.9909</v>
      </c>
      <c r="CO68" s="55">
        <v>-0.99719999999999998</v>
      </c>
      <c r="CP68" s="55">
        <v>-0.99139999999999995</v>
      </c>
      <c r="CQ68" s="55">
        <v>-0.99219999999999997</v>
      </c>
      <c r="CR68" s="55">
        <v>-0.99019999999999997</v>
      </c>
      <c r="CS68" s="55">
        <v>-0.99280000000000002</v>
      </c>
      <c r="CT68" s="55">
        <v>-0.98809999999999998</v>
      </c>
      <c r="CU68" s="55">
        <v>-0.99029999999999996</v>
      </c>
      <c r="CV68" s="55">
        <v>-0.98309999999999997</v>
      </c>
      <c r="CW68" s="55">
        <v>-0.98029999999999995</v>
      </c>
      <c r="CX68" s="55">
        <v>-0.98099999999999998</v>
      </c>
      <c r="CY68" s="55">
        <v>-0.97119999999999995</v>
      </c>
      <c r="CZ68" s="55">
        <v>-0.95960000000000001</v>
      </c>
      <c r="DA68" s="55">
        <v>-0.97160000000000002</v>
      </c>
      <c r="DB68" s="55">
        <v>-0.97270000000000001</v>
      </c>
      <c r="DC68" s="55">
        <v>-0.96189999999999998</v>
      </c>
      <c r="DD68" s="55">
        <v>-0.95609999999999995</v>
      </c>
      <c r="DE68" s="55">
        <v>-0.9365</v>
      </c>
      <c r="DF68" s="55">
        <v>-0.94430000000000003</v>
      </c>
      <c r="DG68" s="55">
        <v>-0.92669999999999997</v>
      </c>
      <c r="DH68" s="55">
        <v>-0.91510000000000002</v>
      </c>
      <c r="DI68" s="55">
        <v>-0.90429999999999999</v>
      </c>
      <c r="DJ68" s="55">
        <v>-0.88819999999999999</v>
      </c>
      <c r="DK68" s="55">
        <v>-0.88160000000000005</v>
      </c>
      <c r="DL68" s="55">
        <v>-0.84189999999999998</v>
      </c>
      <c r="DM68" s="55">
        <v>-0.83460000000000001</v>
      </c>
      <c r="DN68" s="55">
        <v>-0.81030000000000002</v>
      </c>
      <c r="DO68" s="55">
        <v>-0.78949999999999998</v>
      </c>
      <c r="DP68" s="55">
        <v>-0.86070000000000002</v>
      </c>
      <c r="DQ68" s="55">
        <v>-0.82850000000000001</v>
      </c>
      <c r="DR68" s="55">
        <v>-0.78690000000000004</v>
      </c>
      <c r="DS68" s="55">
        <v>-0.74660000000000004</v>
      </c>
      <c r="DT68" s="55">
        <v>-0.74550000000000005</v>
      </c>
      <c r="DU68" s="55">
        <v>-0.72230000000000005</v>
      </c>
      <c r="DV68" s="55">
        <v>-0.70830000000000004</v>
      </c>
      <c r="DW68" s="55">
        <v>-0.6028</v>
      </c>
      <c r="DX68" s="55">
        <v>-0.6915</v>
      </c>
      <c r="DY68" s="55">
        <v>-0.74109999999999998</v>
      </c>
      <c r="DZ68" s="55">
        <v>-0.72770000000000001</v>
      </c>
      <c r="EA68" s="55">
        <v>-0.7107</v>
      </c>
      <c r="EB68" s="55">
        <v>-0.72240000000000004</v>
      </c>
      <c r="EC68" s="55">
        <v>-0.73270000000000002</v>
      </c>
      <c r="ED68" s="55">
        <v>-0.73140000000000005</v>
      </c>
      <c r="EE68" s="55">
        <v>-0.75529999999999997</v>
      </c>
      <c r="EF68" s="55">
        <v>-0.74180000000000001</v>
      </c>
      <c r="EG68" s="55">
        <v>-0.75219999999999998</v>
      </c>
      <c r="EH68" s="55">
        <v>-0.63480000000000003</v>
      </c>
      <c r="EI68" s="55">
        <v>-0.69799999999999995</v>
      </c>
      <c r="EJ68" s="55">
        <v>-0.82499999999999996</v>
      </c>
      <c r="EK68" s="55">
        <v>-0.70009999999999994</v>
      </c>
      <c r="EL68" s="55">
        <v>-0.73319999999999996</v>
      </c>
      <c r="EM68" s="55">
        <v>-0.75639999999999996</v>
      </c>
      <c r="EN68" s="55">
        <v>-0.71199999999999997</v>
      </c>
      <c r="EO68" s="55">
        <v>-0.75760000000000005</v>
      </c>
      <c r="EP68" s="54">
        <v>-0.72</v>
      </c>
      <c r="EQ68" s="55">
        <v>-0.70530000000000004</v>
      </c>
      <c r="ER68" s="55">
        <v>-0.71860000000000002</v>
      </c>
      <c r="ES68" s="55">
        <v>-0.71509999999999996</v>
      </c>
      <c r="ET68" s="55">
        <v>-0.7278</v>
      </c>
      <c r="EU68" s="55">
        <v>-0.68520000000000003</v>
      </c>
      <c r="EV68" s="55">
        <v>-0.71940000000000004</v>
      </c>
      <c r="EW68" s="55">
        <v>-0.71199999999999997</v>
      </c>
      <c r="EX68" s="55">
        <v>-0.68159999999999998</v>
      </c>
      <c r="EY68" s="55">
        <v>-0.69069999999999998</v>
      </c>
      <c r="EZ68" s="55">
        <v>-0.71870000000000001</v>
      </c>
      <c r="FA68" s="55">
        <v>-0.70720000000000005</v>
      </c>
      <c r="FB68" s="55">
        <v>-0.74099999999999999</v>
      </c>
      <c r="FC68" s="55">
        <v>-0.75160000000000005</v>
      </c>
      <c r="FD68" s="55">
        <v>-0.69969999999999999</v>
      </c>
      <c r="FE68" s="55">
        <v>-0.64259999999999995</v>
      </c>
      <c r="FF68" s="55">
        <v>-0.68689999999999996</v>
      </c>
      <c r="FG68" s="55">
        <v>-0.70889999999999997</v>
      </c>
      <c r="FH68" s="55">
        <v>-0.71330000000000005</v>
      </c>
      <c r="FI68" s="55">
        <v>-0.6885</v>
      </c>
      <c r="FJ68" s="55">
        <v>-0.69620000000000004</v>
      </c>
      <c r="FK68" s="55">
        <v>-0.69289999999999996</v>
      </c>
      <c r="FL68" s="55">
        <v>-0.6613</v>
      </c>
      <c r="FM68" s="55">
        <v>-0.67530000000000001</v>
      </c>
      <c r="FN68" s="55">
        <v>-0.71940000000000004</v>
      </c>
      <c r="FO68" s="55">
        <v>-0.70630000000000004</v>
      </c>
      <c r="FP68" s="55">
        <v>-0.68520000000000003</v>
      </c>
      <c r="FQ68" s="54">
        <v>-0.71</v>
      </c>
      <c r="FR68" s="55">
        <v>-0.64190000000000003</v>
      </c>
      <c r="FS68" s="55">
        <v>-0.63290000000000002</v>
      </c>
      <c r="FT68" s="55">
        <v>-0.64200000000000002</v>
      </c>
      <c r="FU68" s="55">
        <v>-0.69020000000000004</v>
      </c>
      <c r="FV68" s="55">
        <v>-0.69930000000000003</v>
      </c>
      <c r="FW68" s="55">
        <v>-0.70589999999999997</v>
      </c>
      <c r="FX68" s="55">
        <v>-0.68879999999999997</v>
      </c>
      <c r="FY68" s="55">
        <v>-0.61319999999999997</v>
      </c>
      <c r="FZ68" s="55">
        <v>-0.60299999999999998</v>
      </c>
      <c r="GA68" s="55">
        <v>-0.64319999999999999</v>
      </c>
      <c r="GB68" s="55">
        <v>-0.65149999999999997</v>
      </c>
      <c r="GC68" s="55">
        <v>-0.67410000000000003</v>
      </c>
      <c r="GD68" s="55">
        <v>-0.63619999999999999</v>
      </c>
      <c r="GE68" s="55">
        <v>-0.64339999999999997</v>
      </c>
      <c r="GF68" s="55">
        <v>-0.61699999999999999</v>
      </c>
      <c r="GG68" s="55">
        <v>-0.56089999999999995</v>
      </c>
      <c r="GH68" s="55">
        <v>-0.6018</v>
      </c>
      <c r="GI68" s="55">
        <v>-0.63929999999999998</v>
      </c>
      <c r="GJ68" s="55">
        <v>-0.62409999999999999</v>
      </c>
      <c r="GK68" s="55">
        <v>-0.59199999999999997</v>
      </c>
      <c r="GL68" s="55">
        <v>-0.57130000000000003</v>
      </c>
      <c r="GM68" s="54">
        <v>-0.53</v>
      </c>
      <c r="GN68" s="55">
        <v>-0.54879999999999995</v>
      </c>
      <c r="GO68" s="55">
        <v>-0.64429999999999998</v>
      </c>
      <c r="GP68" s="55">
        <v>-0.66979999999999995</v>
      </c>
      <c r="GQ68" s="55">
        <v>-0.47339999999999999</v>
      </c>
      <c r="GR68" s="55">
        <v>-0.5282</v>
      </c>
      <c r="GS68" s="55">
        <v>-0.50600000000000001</v>
      </c>
      <c r="GT68" s="55">
        <v>-0.52880000000000005</v>
      </c>
      <c r="GU68" s="55">
        <v>-0.4854</v>
      </c>
      <c r="GV68" s="55">
        <v>-0.34539999999999998</v>
      </c>
      <c r="GW68" s="55">
        <v>-0.38390000000000002</v>
      </c>
      <c r="GX68" s="55">
        <v>-0.64170000000000005</v>
      </c>
      <c r="GY68" s="55">
        <v>-0.60540000000000005</v>
      </c>
      <c r="GZ68" s="55">
        <v>-0.621</v>
      </c>
      <c r="HA68" s="55">
        <v>-0.60980000000000001</v>
      </c>
      <c r="HB68" s="55">
        <v>-0.62009999999999998</v>
      </c>
      <c r="HC68" s="55">
        <v>-0.61260000000000003</v>
      </c>
      <c r="HD68" s="55">
        <v>-0.64529999999999998</v>
      </c>
      <c r="HE68" s="55">
        <v>-0.64039999999999997</v>
      </c>
      <c r="HF68" s="55">
        <v>-0.63519999999999999</v>
      </c>
      <c r="HG68" s="55">
        <v>-0.59370000000000001</v>
      </c>
      <c r="HH68" s="55">
        <v>-0.56520000000000004</v>
      </c>
      <c r="HI68" s="55">
        <v>-0.52939999999999998</v>
      </c>
      <c r="HJ68" s="54">
        <v>-0.52</v>
      </c>
      <c r="HK68" s="55">
        <v>-0.58360000000000001</v>
      </c>
      <c r="HL68" s="55">
        <v>-0.54790000000000005</v>
      </c>
      <c r="HM68" s="55">
        <v>-0.63049999999999995</v>
      </c>
      <c r="HN68" s="55">
        <v>-0.57550000000000001</v>
      </c>
      <c r="HO68" s="55">
        <v>-0.5272</v>
      </c>
      <c r="HP68" s="55">
        <v>-0.496</v>
      </c>
      <c r="HQ68" s="55">
        <v>-0.47149999999999997</v>
      </c>
      <c r="HR68" s="55">
        <v>-0.52739999999999998</v>
      </c>
      <c r="HS68" s="55">
        <v>-0.59370000000000001</v>
      </c>
      <c r="HT68" s="55">
        <v>-0.46260000000000001</v>
      </c>
      <c r="HU68" s="55">
        <v>-0.45029999999999998</v>
      </c>
      <c r="HV68" s="55">
        <v>-0.48209999999999997</v>
      </c>
      <c r="HW68" s="55">
        <v>-0.50580000000000003</v>
      </c>
      <c r="HX68" s="55">
        <v>-0.57499999999999996</v>
      </c>
      <c r="HY68" s="55">
        <v>-0.49690000000000001</v>
      </c>
      <c r="HZ68" s="55">
        <v>-0.50409999999999999</v>
      </c>
      <c r="IA68" s="55">
        <v>-0.55659999999999998</v>
      </c>
      <c r="IB68" s="55">
        <v>-0.53549999999999998</v>
      </c>
      <c r="IC68" s="55">
        <v>-0.45789999999999997</v>
      </c>
      <c r="ID68" s="55">
        <v>-0.43790000000000001</v>
      </c>
      <c r="IE68" s="55">
        <v>-0.57489999999999997</v>
      </c>
      <c r="IF68" s="55">
        <v>-0.52580000000000005</v>
      </c>
      <c r="IG68" s="55">
        <v>-0.56859999999999999</v>
      </c>
      <c r="IH68" s="55">
        <v>-0.4919</v>
      </c>
      <c r="II68" s="55">
        <v>-0.4824</v>
      </c>
      <c r="IJ68" s="55">
        <v>-0.46439999999999998</v>
      </c>
      <c r="IK68" s="55">
        <v>-0.44190000000000002</v>
      </c>
      <c r="IL68" s="55">
        <v>-0.50570000000000004</v>
      </c>
      <c r="IM68" s="55">
        <v>-0.58899999999999997</v>
      </c>
      <c r="IN68" s="55">
        <v>-0.57320000000000004</v>
      </c>
      <c r="IO68" s="55">
        <v>-0.55059999999999998</v>
      </c>
      <c r="IP68" s="55">
        <v>-0.56950000000000001</v>
      </c>
      <c r="IQ68" s="55">
        <v>-0.45660000000000001</v>
      </c>
      <c r="IR68" s="55">
        <v>-0.4078</v>
      </c>
      <c r="IS68" s="55">
        <v>-0.52190000000000003</v>
      </c>
      <c r="IT68" s="55">
        <v>-0.61619999999999997</v>
      </c>
      <c r="IU68" s="55">
        <v>-0.60950000000000004</v>
      </c>
      <c r="IV68" s="55">
        <v>-0.53269999999999995</v>
      </c>
      <c r="IW68" s="55">
        <v>-0.41110000000000002</v>
      </c>
      <c r="IX68" s="55">
        <v>-0.4622</v>
      </c>
      <c r="IY68" s="55">
        <v>-0.59209999999999996</v>
      </c>
      <c r="IZ68" s="55">
        <v>-0.54710000000000003</v>
      </c>
      <c r="JA68" s="55">
        <v>-0.60540000000000005</v>
      </c>
      <c r="JB68" s="55">
        <v>-0.74239999999999995</v>
      </c>
      <c r="JC68" s="55">
        <v>-0.64070000000000005</v>
      </c>
      <c r="JD68" s="55">
        <v>-0.62270000000000003</v>
      </c>
      <c r="JE68" s="55">
        <v>-0.46710000000000002</v>
      </c>
      <c r="JF68" s="55">
        <v>-0.44700000000000001</v>
      </c>
      <c r="JG68" s="55">
        <v>-0.5766</v>
      </c>
      <c r="JH68" s="55">
        <v>-0.70379999999999998</v>
      </c>
      <c r="JI68" s="55">
        <v>-0.60409999999999997</v>
      </c>
      <c r="JJ68" s="55">
        <v>-0.39800000000000002</v>
      </c>
      <c r="JK68" s="55">
        <v>-0.56879999999999997</v>
      </c>
      <c r="JL68" s="55">
        <v>-0.50439999999999996</v>
      </c>
      <c r="JM68" s="55">
        <v>-0.4874</v>
      </c>
      <c r="JN68" s="55">
        <v>-0.48249999999999998</v>
      </c>
      <c r="JO68" s="55">
        <v>-0.50009999999999999</v>
      </c>
      <c r="JP68" s="55">
        <v>-0.58199999999999996</v>
      </c>
      <c r="JQ68" s="55">
        <v>-0.95299999999999996</v>
      </c>
      <c r="JR68" s="55">
        <v>-0.95169999999999999</v>
      </c>
      <c r="JS68" s="55">
        <v>-0.89790000000000003</v>
      </c>
      <c r="JT68" s="55">
        <v>-0.85709999999999997</v>
      </c>
      <c r="JU68" s="55">
        <v>-0.90039999999999998</v>
      </c>
      <c r="JV68" s="55">
        <v>-0.95660000000000001</v>
      </c>
      <c r="JW68" s="55">
        <v>-0.92989999999999995</v>
      </c>
      <c r="JX68" s="55">
        <v>-0.90300000000000002</v>
      </c>
      <c r="JY68" s="55">
        <v>-0.88249999999999995</v>
      </c>
      <c r="JZ68" s="55">
        <v>-0.86660000000000004</v>
      </c>
      <c r="KA68" s="55">
        <v>-0.87339999999999995</v>
      </c>
      <c r="KB68" s="54">
        <v>-0.89</v>
      </c>
      <c r="KC68" s="55">
        <v>-0.96360000000000001</v>
      </c>
      <c r="KD68" s="55">
        <v>-0.94989999999999997</v>
      </c>
      <c r="KE68" s="55">
        <v>-0.9274</v>
      </c>
      <c r="KF68" s="55">
        <v>-0.93320000000000003</v>
      </c>
      <c r="KG68" s="55">
        <v>-0.88060000000000005</v>
      </c>
      <c r="KH68" s="55">
        <v>-0.84799999999999998</v>
      </c>
      <c r="KI68" s="55">
        <v>-0.89690000000000003</v>
      </c>
      <c r="KJ68" s="55">
        <v>-0.95750000000000002</v>
      </c>
      <c r="KK68" s="55">
        <v>-0.94630000000000003</v>
      </c>
      <c r="KL68" s="55">
        <v>-0.93330000000000002</v>
      </c>
      <c r="KM68" s="55">
        <v>-0.92149999999999999</v>
      </c>
      <c r="KN68" s="55">
        <v>-0.89139999999999997</v>
      </c>
      <c r="KO68" s="55">
        <v>-0.85019999999999996</v>
      </c>
      <c r="KP68" s="55">
        <v>-0.91379999999999995</v>
      </c>
      <c r="KQ68" s="55">
        <v>-0.94640000000000002</v>
      </c>
      <c r="KR68" s="55">
        <v>-0.94030000000000002</v>
      </c>
      <c r="KS68" s="55">
        <v>-0.92149999999999999</v>
      </c>
      <c r="KT68" s="55">
        <v>-0.90069999999999995</v>
      </c>
      <c r="KU68" s="55">
        <v>-0.86429999999999996</v>
      </c>
      <c r="KV68" s="55">
        <v>-0.84599999999999997</v>
      </c>
      <c r="KW68" s="55">
        <v>-0.8831</v>
      </c>
      <c r="KX68" s="55">
        <v>-0.95660000000000001</v>
      </c>
      <c r="KY68" s="55">
        <v>-0.89670000000000005</v>
      </c>
      <c r="KZ68" s="55">
        <v>-0.66339999999999999</v>
      </c>
      <c r="LA68" s="55">
        <v>-0.88300000000000001</v>
      </c>
      <c r="LB68" s="55">
        <v>-0.95230000000000004</v>
      </c>
      <c r="LC68" s="55">
        <v>-0.88890000000000002</v>
      </c>
      <c r="LD68" s="55">
        <v>-0.86219999999999997</v>
      </c>
      <c r="LE68" s="55">
        <v>-0.89929999999999999</v>
      </c>
      <c r="LF68" s="55">
        <v>-0.93089999999999995</v>
      </c>
      <c r="LG68" s="55">
        <v>-0.83899999999999997</v>
      </c>
      <c r="LH68" s="55">
        <v>-0.64559999999999995</v>
      </c>
      <c r="LI68" s="55">
        <v>-0.89570000000000005</v>
      </c>
      <c r="LJ68" s="55">
        <v>-0.85780000000000001</v>
      </c>
      <c r="LK68" s="55">
        <v>-0.81789999999999996</v>
      </c>
      <c r="LL68" s="55">
        <v>-0.91259999999999997</v>
      </c>
      <c r="LM68" s="55">
        <v>-0.89059999999999995</v>
      </c>
      <c r="LN68" s="55">
        <v>-0.88439999999999996</v>
      </c>
      <c r="LO68" s="55">
        <v>-0.86660000000000004</v>
      </c>
      <c r="LP68" s="55">
        <v>-0.84199999999999997</v>
      </c>
      <c r="LQ68" s="55">
        <v>-0.83540000000000003</v>
      </c>
      <c r="LR68" s="55">
        <v>-0.76790000000000003</v>
      </c>
      <c r="LS68" s="55">
        <v>-0.87480000000000002</v>
      </c>
      <c r="LT68" s="55">
        <v>-0.88060000000000005</v>
      </c>
      <c r="LU68" s="55">
        <v>-0.82620000000000005</v>
      </c>
      <c r="LV68" s="55">
        <v>-0.73880000000000001</v>
      </c>
      <c r="LW68" s="55">
        <v>-0.77910000000000001</v>
      </c>
      <c r="LX68" s="55">
        <v>-0.77100000000000002</v>
      </c>
      <c r="LY68" s="55">
        <v>-0.75009999999999999</v>
      </c>
      <c r="LZ68" s="55">
        <v>-0.84789999999999999</v>
      </c>
      <c r="MA68" s="55">
        <v>-0.8528</v>
      </c>
      <c r="MB68" s="55">
        <v>-0.85980000000000001</v>
      </c>
      <c r="MC68" s="55">
        <v>-0.83289999999999997</v>
      </c>
      <c r="MD68" s="55">
        <v>-0.79659999999999997</v>
      </c>
      <c r="ME68" s="55">
        <v>-0.79249999999999998</v>
      </c>
      <c r="MF68" s="55">
        <v>-0.84640000000000004</v>
      </c>
      <c r="MG68" s="55">
        <v>-0.84199999999999997</v>
      </c>
      <c r="MH68" s="55">
        <v>-0.8609</v>
      </c>
      <c r="MI68" s="55">
        <v>-0.85660000000000003</v>
      </c>
      <c r="MJ68" s="55">
        <v>-0.82099999999999995</v>
      </c>
      <c r="MK68" s="55">
        <v>-0.77159999999999995</v>
      </c>
      <c r="ML68" s="55">
        <v>-0.75919999999999999</v>
      </c>
      <c r="MM68" s="55">
        <v>-0.67030000000000001</v>
      </c>
      <c r="MN68" s="55">
        <v>-0.70779999999999998</v>
      </c>
      <c r="MO68" s="55">
        <v>-0.70709999999999995</v>
      </c>
      <c r="MP68" s="55">
        <v>-0.68149999999999999</v>
      </c>
      <c r="MQ68" s="55">
        <v>-0.68889999999999996</v>
      </c>
      <c r="MR68" s="55">
        <v>-0.59540000000000004</v>
      </c>
      <c r="MS68" s="55">
        <v>-0.61809999999999998</v>
      </c>
      <c r="MT68" s="55">
        <v>-0.79139999999999999</v>
      </c>
      <c r="MU68" s="55">
        <v>-0.7117</v>
      </c>
      <c r="MV68" s="55">
        <v>-0.72189999999999999</v>
      </c>
      <c r="MW68" s="55">
        <v>-0.71079999999999999</v>
      </c>
      <c r="MX68" s="55">
        <v>-0.76739999999999997</v>
      </c>
      <c r="MY68" s="55">
        <v>-0.80459999999999998</v>
      </c>
      <c r="MZ68" s="55">
        <v>-0.8175</v>
      </c>
      <c r="NA68" s="55">
        <v>-0.57940000000000003</v>
      </c>
      <c r="NB68" s="55">
        <v>-0.63829999999999998</v>
      </c>
      <c r="NC68" s="55">
        <v>-0.63649999999999995</v>
      </c>
      <c r="ND68" s="55">
        <v>-0.58860000000000001</v>
      </c>
      <c r="NE68" s="55">
        <v>-0.62590000000000001</v>
      </c>
      <c r="NF68" s="55">
        <v>-0.53800000000000003</v>
      </c>
      <c r="NG68" s="55">
        <v>-0.47489999999999999</v>
      </c>
      <c r="NH68" s="55">
        <v>-0.49419999999999997</v>
      </c>
      <c r="NI68" s="55">
        <v>-0.59330000000000005</v>
      </c>
      <c r="NJ68" s="55">
        <v>-0.63660000000000005</v>
      </c>
      <c r="NK68" s="55">
        <v>-0.58179999999999998</v>
      </c>
      <c r="NL68" s="55">
        <v>-0.60409999999999997</v>
      </c>
      <c r="NM68" s="55">
        <v>-0.48980000000000001</v>
      </c>
      <c r="NN68" s="55">
        <v>-0.42580000000000001</v>
      </c>
      <c r="NO68" s="55">
        <v>-0.40739999999999998</v>
      </c>
      <c r="NP68" s="55">
        <v>-0.42309999999999998</v>
      </c>
      <c r="NQ68" s="55">
        <v>-0.47270000000000001</v>
      </c>
      <c r="NR68" s="55">
        <v>-0.33279999999999998</v>
      </c>
      <c r="NS68" s="55">
        <v>-0.55600000000000005</v>
      </c>
      <c r="NT68" s="55">
        <v>-0.505</v>
      </c>
      <c r="NU68" s="55">
        <v>-0.44750000000000001</v>
      </c>
      <c r="NV68" s="55">
        <v>-0.49819999999999998</v>
      </c>
      <c r="NW68" s="55">
        <v>-0.55879999999999996</v>
      </c>
      <c r="NX68" s="55">
        <v>-0.59609999999999996</v>
      </c>
      <c r="NY68" s="55">
        <v>-0.53900000000000003</v>
      </c>
      <c r="NZ68" s="55">
        <v>-0.52710000000000001</v>
      </c>
      <c r="OA68" s="55">
        <v>-0.47049999999999997</v>
      </c>
      <c r="OB68" s="55">
        <v>-0.44180000000000003</v>
      </c>
      <c r="OC68" s="55">
        <v>-0.50970000000000004</v>
      </c>
      <c r="OD68" s="55">
        <v>-0.60309999999999997</v>
      </c>
      <c r="OE68" s="55">
        <v>-0.6069</v>
      </c>
      <c r="OF68" s="55">
        <v>-0.48409999999999997</v>
      </c>
      <c r="OG68" s="55">
        <v>-0.52500000000000002</v>
      </c>
      <c r="OH68" s="55">
        <v>-0.43640000000000001</v>
      </c>
      <c r="OI68" s="55">
        <v>-0.44069999999999998</v>
      </c>
      <c r="OJ68" s="55">
        <v>-0.4476</v>
      </c>
      <c r="OK68" s="55">
        <v>-0.49220000000000003</v>
      </c>
      <c r="OL68" s="55">
        <v>-0.51519999999999999</v>
      </c>
      <c r="OM68" s="55">
        <v>-0.498</v>
      </c>
      <c r="ON68" s="55">
        <v>-0.45050000000000001</v>
      </c>
      <c r="OO68" s="55">
        <v>-0.40629999999999999</v>
      </c>
      <c r="OP68" s="55">
        <v>-0.38869999999999999</v>
      </c>
      <c r="OQ68" s="55">
        <v>-0.46679999999999999</v>
      </c>
      <c r="OR68" s="55">
        <v>-0.48370000000000002</v>
      </c>
      <c r="OS68" s="55">
        <v>-0.4839</v>
      </c>
      <c r="OT68" s="55">
        <v>-0.42830000000000001</v>
      </c>
      <c r="OU68" s="55">
        <v>-0.46899999999999997</v>
      </c>
      <c r="OV68" s="55">
        <v>-0.34410000000000002</v>
      </c>
      <c r="OW68" s="55">
        <v>-0.372</v>
      </c>
      <c r="OX68" s="55">
        <v>-0.23039999999999999</v>
      </c>
      <c r="OY68" s="55">
        <v>-0.37069999999999997</v>
      </c>
      <c r="OZ68" s="55">
        <v>-0.37490000000000001</v>
      </c>
      <c r="PA68" s="55">
        <v>-0.42859999999999998</v>
      </c>
      <c r="PB68" s="55">
        <v>-0.38619999999999999</v>
      </c>
      <c r="PC68" s="55">
        <v>-0.33829999999999999</v>
      </c>
      <c r="PD68" s="55">
        <v>-0.2888</v>
      </c>
      <c r="PE68" s="55">
        <v>-0.26679999999999998</v>
      </c>
      <c r="PF68" s="55">
        <v>-0.47410000000000002</v>
      </c>
      <c r="PG68" s="55">
        <v>-0.48459999999999998</v>
      </c>
      <c r="PH68" s="54">
        <v>-0.44</v>
      </c>
      <c r="PI68" s="55">
        <v>-0.4032</v>
      </c>
      <c r="PJ68" s="55">
        <v>-0.32200000000000001</v>
      </c>
      <c r="PK68" s="55">
        <v>-0.78720000000000001</v>
      </c>
      <c r="PL68" s="55">
        <v>-0.4839</v>
      </c>
      <c r="PM68" s="55">
        <v>-0.378</v>
      </c>
      <c r="PN68" s="55">
        <v>-0.40429999999999999</v>
      </c>
      <c r="PO68" s="55">
        <v>-0.44269999999999998</v>
      </c>
      <c r="PP68" s="55">
        <v>-0.41339999999999999</v>
      </c>
      <c r="PQ68" s="55">
        <v>-0.36809999999999998</v>
      </c>
      <c r="PR68" s="55">
        <v>-0.35580000000000001</v>
      </c>
      <c r="PS68" s="55">
        <v>-0.32790000000000002</v>
      </c>
      <c r="PT68" s="55">
        <v>-0.4224</v>
      </c>
      <c r="PU68" s="55">
        <v>-0.45329999999999998</v>
      </c>
      <c r="PV68" s="55">
        <v>-0.4355</v>
      </c>
      <c r="PW68" s="55">
        <v>-0.3458</v>
      </c>
      <c r="PX68" s="55">
        <v>-0.32890000000000003</v>
      </c>
      <c r="PY68" s="55">
        <v>-0.318</v>
      </c>
      <c r="PZ68" s="55">
        <v>-0.28060000000000002</v>
      </c>
      <c r="QA68" s="55">
        <v>-0.49159999999999998</v>
      </c>
      <c r="QB68" s="55">
        <v>-0.44379999999999997</v>
      </c>
      <c r="QC68" s="55">
        <v>-0.436</v>
      </c>
      <c r="QD68" s="55">
        <v>-0.42809999999999998</v>
      </c>
      <c r="QE68" s="55">
        <v>-0.3705</v>
      </c>
      <c r="QF68" s="55">
        <v>-0.34300000000000003</v>
      </c>
      <c r="QG68" s="55">
        <v>-0.41249999999999998</v>
      </c>
      <c r="QH68" s="55">
        <v>-0.32990000000000003</v>
      </c>
      <c r="QI68" s="55">
        <v>-0.35749999999999998</v>
      </c>
      <c r="QJ68" s="55">
        <v>-0.31780000000000003</v>
      </c>
      <c r="QK68" s="55">
        <v>-0.30449999999999999</v>
      </c>
      <c r="QL68" s="55">
        <v>-0.2949</v>
      </c>
      <c r="QM68" s="55">
        <v>-0.28770000000000001</v>
      </c>
      <c r="QN68" s="55">
        <v>-0.27760000000000001</v>
      </c>
      <c r="QO68" s="55">
        <v>-0.41660000000000003</v>
      </c>
      <c r="QP68" s="55">
        <v>-0.40610000000000002</v>
      </c>
      <c r="QQ68" s="55">
        <v>-0.34460000000000002</v>
      </c>
      <c r="QR68" s="55">
        <v>-0.36940000000000001</v>
      </c>
      <c r="QS68" s="55">
        <v>-0.25180000000000002</v>
      </c>
      <c r="QT68" s="55">
        <v>-0.17799999999999999</v>
      </c>
      <c r="QU68" s="55">
        <v>-0.36859999999999998</v>
      </c>
      <c r="QV68" s="55">
        <v>-0.4733</v>
      </c>
      <c r="QW68" s="55">
        <v>-0.16789999999999999</v>
      </c>
      <c r="QX68" s="55">
        <v>-0.24529999999999999</v>
      </c>
      <c r="QY68" s="55">
        <v>-0.34189999999999998</v>
      </c>
      <c r="QZ68" s="55">
        <v>-0.2467</v>
      </c>
      <c r="RA68" s="55">
        <v>-0.23469999999999999</v>
      </c>
      <c r="RB68" s="55">
        <v>-5.6899999999999999E-2</v>
      </c>
      <c r="RC68" s="55">
        <v>-0.12720000000000001</v>
      </c>
      <c r="RD68" s="55">
        <v>-0.39040000000000002</v>
      </c>
      <c r="RE68" s="55">
        <v>-0.28610000000000002</v>
      </c>
      <c r="RF68" s="55">
        <v>-0.30330000000000001</v>
      </c>
      <c r="RG68" s="55">
        <v>-0.25669999999999998</v>
      </c>
      <c r="RH68" s="55">
        <v>-0.28610000000000002</v>
      </c>
      <c r="RI68" s="55">
        <v>-0.29220000000000002</v>
      </c>
      <c r="RJ68" s="55">
        <v>-0.38850000000000001</v>
      </c>
      <c r="RK68" s="55">
        <v>-0.39779999999999999</v>
      </c>
      <c r="RL68" s="55">
        <v>-0.32540000000000002</v>
      </c>
      <c r="RM68" s="55">
        <v>-0.35099999999999998</v>
      </c>
      <c r="RN68" s="55">
        <v>-0.3367</v>
      </c>
      <c r="RO68" s="55">
        <v>-0.3155</v>
      </c>
      <c r="RP68" s="55">
        <v>-0.53569999999999995</v>
      </c>
      <c r="RQ68" s="55">
        <v>-0.42270000000000002</v>
      </c>
      <c r="RR68" s="55">
        <v>-0.51100000000000001</v>
      </c>
      <c r="RS68" s="55">
        <v>-0.24890000000000001</v>
      </c>
      <c r="RT68" s="55">
        <v>-0.27460000000000001</v>
      </c>
      <c r="RU68" s="55">
        <v>-0.2248</v>
      </c>
      <c r="RV68" s="55">
        <v>-0.16800000000000001</v>
      </c>
      <c r="RW68" s="55">
        <v>9.4399999999999998E-2</v>
      </c>
      <c r="RX68" s="55">
        <v>-0.19750000000000001</v>
      </c>
      <c r="RY68" s="55">
        <v>-0.23799999999999999</v>
      </c>
      <c r="RZ68" s="55">
        <v>-0.22420000000000001</v>
      </c>
      <c r="SA68" s="55">
        <v>-0.25509999999999999</v>
      </c>
      <c r="SB68" s="55">
        <v>-0.2266</v>
      </c>
      <c r="SC68" s="55">
        <v>-0.25829999999999997</v>
      </c>
      <c r="SD68" s="55">
        <v>-0.29420000000000002</v>
      </c>
      <c r="SE68" s="55">
        <v>-0.38669999999999999</v>
      </c>
      <c r="SF68" s="55">
        <v>-0.76139999999999997</v>
      </c>
      <c r="SG68" s="55">
        <v>-0.18440000000000001</v>
      </c>
      <c r="SH68" s="55">
        <v>4.5999999999999999E-3</v>
      </c>
      <c r="SI68" s="55">
        <v>-0.13339999999999999</v>
      </c>
      <c r="SJ68" s="55">
        <v>-0.13850000000000001</v>
      </c>
      <c r="SK68" s="55">
        <v>-0.37790000000000001</v>
      </c>
      <c r="SL68" s="55">
        <v>-5.0999999999999997E-2</v>
      </c>
      <c r="SM68" s="55">
        <v>-0.24690000000000001</v>
      </c>
      <c r="SN68" s="55">
        <v>-0.15490000000000001</v>
      </c>
      <c r="SO68" s="55">
        <v>-0.20680000000000001</v>
      </c>
      <c r="SP68" s="55">
        <v>-0.1893</v>
      </c>
      <c r="SQ68" s="55">
        <v>-0.15870000000000001</v>
      </c>
      <c r="SR68" s="55">
        <v>-0.1678</v>
      </c>
      <c r="SS68" s="55">
        <v>-0.23680000000000001</v>
      </c>
      <c r="ST68" s="55">
        <v>-0.25209999999999999</v>
      </c>
      <c r="SU68" s="55">
        <v>-0.18490000000000001</v>
      </c>
      <c r="SV68" s="55">
        <v>-0.18729999999999999</v>
      </c>
      <c r="SW68" s="55">
        <v>-0.2034</v>
      </c>
      <c r="SX68" s="55">
        <v>-0.16689999999999999</v>
      </c>
      <c r="SY68" s="55">
        <v>-0.16819999999999999</v>
      </c>
      <c r="SZ68" s="55">
        <v>-0.27450000000000002</v>
      </c>
      <c r="TA68" s="55">
        <v>-0.24859999999999999</v>
      </c>
      <c r="TB68" s="55">
        <v>-0.23150000000000001</v>
      </c>
      <c r="TC68" s="55">
        <v>-0.2442</v>
      </c>
      <c r="TD68" s="55">
        <v>-0.21779999999999999</v>
      </c>
      <c r="TE68" s="55">
        <v>-0.1138</v>
      </c>
      <c r="TF68" s="54">
        <v>-0.14000000000000001</v>
      </c>
      <c r="TG68" s="55">
        <v>-0.2994</v>
      </c>
      <c r="TH68" s="55">
        <v>-0.2984</v>
      </c>
      <c r="TI68" s="55">
        <v>-0.18890000000000001</v>
      </c>
      <c r="TJ68" s="55">
        <v>-0.19839999999999999</v>
      </c>
      <c r="TK68" s="55">
        <v>-0.1925</v>
      </c>
      <c r="TL68" s="55">
        <v>-0.1981</v>
      </c>
      <c r="TM68" s="55">
        <v>-0.1643</v>
      </c>
      <c r="TN68" s="55">
        <v>-0.33339999999999997</v>
      </c>
      <c r="TO68" s="55">
        <v>-0.31040000000000001</v>
      </c>
      <c r="TP68" s="55">
        <v>-0.22359999999999999</v>
      </c>
      <c r="TQ68" s="55">
        <v>-0.17649999999999999</v>
      </c>
      <c r="TR68" s="55">
        <v>-0.1905</v>
      </c>
      <c r="TS68" s="55">
        <v>-0.1716</v>
      </c>
      <c r="TT68" s="55">
        <v>-0.1787</v>
      </c>
      <c r="TU68" s="55">
        <v>-0.29909999999999998</v>
      </c>
      <c r="TV68" s="55">
        <v>-0.30880000000000002</v>
      </c>
      <c r="TW68" s="55">
        <v>-0.26889999999999997</v>
      </c>
      <c r="TX68" s="55">
        <v>-0.28270000000000001</v>
      </c>
      <c r="TY68" s="55">
        <v>-0.2074</v>
      </c>
      <c r="TZ68" s="55">
        <v>-0.19439999999999999</v>
      </c>
      <c r="UA68" s="55">
        <v>-0.15129999999999999</v>
      </c>
      <c r="UB68" s="55">
        <v>-0.30249999999999999</v>
      </c>
      <c r="UC68" s="55">
        <v>-0.32369999999999999</v>
      </c>
      <c r="UD68" s="55">
        <v>-0.20849999999999999</v>
      </c>
      <c r="UE68" s="55">
        <v>-0.24709999999999999</v>
      </c>
      <c r="UF68" s="55">
        <v>-0.2041</v>
      </c>
      <c r="UG68" s="55">
        <v>-0.2059</v>
      </c>
      <c r="UH68" s="55">
        <v>-0.26960000000000001</v>
      </c>
      <c r="UI68" s="55">
        <v>-0.30790000000000001</v>
      </c>
      <c r="UJ68" s="55">
        <v>-0.32319999999999999</v>
      </c>
      <c r="UK68" s="55">
        <v>-0.25580000000000003</v>
      </c>
      <c r="UL68" s="55">
        <v>-0.23219999999999999</v>
      </c>
      <c r="UM68" s="55">
        <v>-0.19570000000000001</v>
      </c>
      <c r="UN68" s="55">
        <v>-0.1701</v>
      </c>
      <c r="UO68" s="55">
        <v>-0.29849999999999999</v>
      </c>
      <c r="UP68" s="55">
        <v>-0.44219999999999998</v>
      </c>
      <c r="UQ68" s="55">
        <v>-0.19900000000000001</v>
      </c>
      <c r="UR68" s="55">
        <v>-0.1729</v>
      </c>
      <c r="US68" s="55">
        <v>-0.14510000000000001</v>
      </c>
      <c r="UT68" s="55">
        <v>-0.19969999999999999</v>
      </c>
      <c r="UU68" s="55">
        <v>-0.14849999999999999</v>
      </c>
      <c r="UV68" s="55">
        <v>5.6899999999999999E-2</v>
      </c>
      <c r="UW68" s="55">
        <v>-0.10539999999999999</v>
      </c>
      <c r="UX68" s="55">
        <v>-0.40200000000000002</v>
      </c>
      <c r="UY68" s="55">
        <v>-0.28370000000000001</v>
      </c>
      <c r="UZ68" s="55">
        <v>-0.28899999999999998</v>
      </c>
      <c r="VA68" s="55">
        <v>-0.25109999999999999</v>
      </c>
      <c r="VB68" s="55">
        <v>-0.18179999999999999</v>
      </c>
      <c r="VC68" s="55">
        <v>-0.1414</v>
      </c>
      <c r="VD68" s="55">
        <v>-0.3821</v>
      </c>
      <c r="VE68" s="55">
        <v>-0.34079999999999999</v>
      </c>
      <c r="VF68" s="55">
        <v>-0.25690000000000002</v>
      </c>
      <c r="VG68" s="55">
        <v>-0.2006</v>
      </c>
      <c r="VH68" s="55">
        <v>-0.2155</v>
      </c>
      <c r="VI68" s="55">
        <v>-0.1938</v>
      </c>
      <c r="VJ68" s="55">
        <v>-0.1512</v>
      </c>
      <c r="VK68" s="55">
        <v>-0.29399999999999998</v>
      </c>
      <c r="VL68" s="55">
        <v>-0.2651</v>
      </c>
      <c r="VM68" s="55">
        <v>-0.27710000000000001</v>
      </c>
      <c r="VN68" s="55">
        <v>-0.18609999999999999</v>
      </c>
      <c r="VO68" s="55">
        <v>-0.114</v>
      </c>
      <c r="VP68" s="55">
        <v>-0.11940000000000001</v>
      </c>
      <c r="VQ68" s="55">
        <v>-0.1701</v>
      </c>
      <c r="VR68" s="55">
        <v>-0.34379999999999999</v>
      </c>
      <c r="VS68" s="54">
        <v>-0.34</v>
      </c>
      <c r="VT68" s="55">
        <v>-0.28839999999999999</v>
      </c>
      <c r="VU68" s="55">
        <v>-0.18340000000000001</v>
      </c>
      <c r="VV68" s="55">
        <v>-0.16550000000000001</v>
      </c>
      <c r="VW68" s="55">
        <v>-0.15989999999999999</v>
      </c>
      <c r="VX68" s="55">
        <v>-0.23469999999999999</v>
      </c>
      <c r="VY68" s="55">
        <v>-0.216</v>
      </c>
      <c r="VZ68" s="55">
        <v>-0.31330000000000002</v>
      </c>
      <c r="WA68" s="55">
        <v>-0.24840000000000001</v>
      </c>
      <c r="WB68" s="55">
        <v>-0.29909999999999998</v>
      </c>
      <c r="WC68" s="55">
        <v>-0.1618</v>
      </c>
      <c r="WD68" s="55">
        <v>-0.14480000000000001</v>
      </c>
      <c r="WE68" s="55">
        <v>-7.8299999999999995E-2</v>
      </c>
      <c r="WF68" s="55">
        <v>-0.27960000000000002</v>
      </c>
      <c r="WG68" s="55">
        <v>-0.32850000000000001</v>
      </c>
      <c r="WH68" s="55">
        <v>-0.25640000000000002</v>
      </c>
      <c r="WI68" s="55">
        <v>-0.22489999999999999</v>
      </c>
      <c r="WJ68" s="55">
        <v>-0.1565</v>
      </c>
      <c r="WK68" s="55">
        <v>-0.1237</v>
      </c>
      <c r="WL68" s="55">
        <v>-0.19109999999999999</v>
      </c>
      <c r="WM68" s="54">
        <v>-0.31</v>
      </c>
      <c r="WN68" s="55">
        <v>-0.29559999999999997</v>
      </c>
      <c r="WO68" s="55">
        <v>-0.2979</v>
      </c>
      <c r="WP68" s="55">
        <v>-0.25750000000000001</v>
      </c>
      <c r="WQ68" s="55">
        <v>-0.1033</v>
      </c>
      <c r="WR68" s="55">
        <v>-5.6000000000000001E-2</v>
      </c>
      <c r="WS68" s="55">
        <v>-0.12039999999999999</v>
      </c>
      <c r="WT68" s="55">
        <v>-0.42130000000000001</v>
      </c>
      <c r="WU68" s="55">
        <v>-0.3599</v>
      </c>
      <c r="WV68" s="55">
        <v>-0.26619999999999999</v>
      </c>
      <c r="WW68" s="55">
        <v>-0.1002</v>
      </c>
      <c r="WX68" s="55">
        <v>-0.19800000000000001</v>
      </c>
      <c r="WY68" s="55">
        <v>-0.24909999999999999</v>
      </c>
      <c r="WZ68" s="55">
        <v>-0.36620000000000003</v>
      </c>
      <c r="XA68" s="55">
        <v>-0.42270000000000002</v>
      </c>
      <c r="XB68" s="54">
        <v>-0.4</v>
      </c>
      <c r="XC68" s="55">
        <v>-0.3266</v>
      </c>
      <c r="XD68" s="55">
        <v>-0.33839999999999998</v>
      </c>
      <c r="XE68" s="55">
        <v>-0.16059999999999999</v>
      </c>
      <c r="XF68" s="55">
        <v>-0.16120000000000001</v>
      </c>
      <c r="XG68" s="55">
        <v>-0.27010000000000001</v>
      </c>
      <c r="XH68" s="55">
        <v>-0.45029999999999998</v>
      </c>
      <c r="XI68" s="55">
        <v>-0.37880000000000003</v>
      </c>
      <c r="XJ68" s="55">
        <v>-0.18759999999999999</v>
      </c>
      <c r="XK68" s="55">
        <v>1.24E-2</v>
      </c>
      <c r="XL68" s="55">
        <v>-0.1241</v>
      </c>
      <c r="XM68" s="55">
        <v>-0.11609999999999999</v>
      </c>
      <c r="XN68" s="55">
        <v>-0.19020000000000001</v>
      </c>
      <c r="XO68" s="55">
        <v>-0.3075</v>
      </c>
      <c r="XP68" s="55">
        <v>-0.23039999999999999</v>
      </c>
      <c r="XQ68" s="55">
        <v>-0.23530000000000001</v>
      </c>
      <c r="XR68" s="55">
        <v>-0.26169999999999999</v>
      </c>
      <c r="XS68" s="55">
        <v>-0.1439</v>
      </c>
      <c r="XT68" s="55">
        <v>-6.5600000000000006E-2</v>
      </c>
      <c r="XU68" s="55">
        <v>-8.4000000000000005E-2</v>
      </c>
      <c r="XV68" s="54">
        <v>-0.23</v>
      </c>
      <c r="XW68" s="55">
        <v>-0.2016</v>
      </c>
      <c r="XX68" s="55">
        <v>-0.13730000000000001</v>
      </c>
      <c r="XY68" s="55">
        <v>-0.41620000000000001</v>
      </c>
      <c r="XZ68" s="55">
        <v>-0.14480000000000001</v>
      </c>
      <c r="YA68" s="55">
        <v>-0.18060000000000001</v>
      </c>
      <c r="YB68" s="55">
        <v>-0.1847</v>
      </c>
      <c r="YC68" s="55">
        <v>-0.30649999999999999</v>
      </c>
      <c r="YD68" s="55">
        <v>-0.33800000000000002</v>
      </c>
      <c r="YE68" s="55">
        <v>-0.29330000000000001</v>
      </c>
      <c r="YF68" s="55">
        <v>-0.311</v>
      </c>
      <c r="YG68" s="55">
        <v>-0.1694</v>
      </c>
      <c r="YH68" s="55">
        <v>-0.12640000000000001</v>
      </c>
      <c r="YI68" s="55">
        <v>-0.10059999999999999</v>
      </c>
      <c r="YJ68" s="55">
        <v>-0.37119999999999997</v>
      </c>
      <c r="YK68" s="55">
        <v>-0.33189999999999997</v>
      </c>
    </row>
    <row r="69" spans="1:661" x14ac:dyDescent="0.35">
      <c r="A69" s="66" t="s">
        <v>26</v>
      </c>
      <c r="B69" s="66" t="s">
        <v>74</v>
      </c>
      <c r="C69" s="54">
        <v>0.03</v>
      </c>
      <c r="D69" s="54">
        <v>0.21</v>
      </c>
      <c r="E69" s="54">
        <v>-0.01</v>
      </c>
      <c r="F69" s="54">
        <v>-0.03</v>
      </c>
      <c r="G69" s="54">
        <v>0.14000000000000001</v>
      </c>
      <c r="H69" s="54">
        <v>0.25</v>
      </c>
      <c r="I69" s="54">
        <v>0</v>
      </c>
      <c r="J69" s="54">
        <v>0.09</v>
      </c>
      <c r="K69" s="54">
        <v>-0.04</v>
      </c>
      <c r="L69" s="54">
        <v>-0.01</v>
      </c>
      <c r="M69" s="54">
        <v>0.09</v>
      </c>
      <c r="N69" s="54">
        <v>0.03</v>
      </c>
      <c r="O69" s="54">
        <v>0.05</v>
      </c>
      <c r="P69" s="54">
        <v>0.08</v>
      </c>
      <c r="Q69" s="54">
        <v>0.09</v>
      </c>
      <c r="R69" s="54">
        <v>0.12</v>
      </c>
      <c r="S69" s="54">
        <v>-7.0000000000000007E-2</v>
      </c>
      <c r="T69" s="54">
        <v>-7.0000000000000007E-2</v>
      </c>
      <c r="U69" s="54">
        <v>-0.06</v>
      </c>
      <c r="V69" s="54">
        <v>0.15</v>
      </c>
      <c r="W69" s="54">
        <v>-0.1</v>
      </c>
      <c r="X69" s="54">
        <v>0.01</v>
      </c>
      <c r="Y69" s="54">
        <v>0</v>
      </c>
      <c r="Z69" s="54">
        <v>-0.14000000000000001</v>
      </c>
      <c r="AA69" s="54">
        <v>-0.26</v>
      </c>
      <c r="AB69" s="54">
        <v>-0.39</v>
      </c>
      <c r="AC69" s="54">
        <v>-0.47</v>
      </c>
      <c r="AD69" s="54">
        <v>-0.67</v>
      </c>
      <c r="AE69" s="54">
        <v>-0.96</v>
      </c>
      <c r="AF69" s="54">
        <v>-1</v>
      </c>
      <c r="AG69" s="54">
        <v>-1</v>
      </c>
      <c r="AH69" s="54">
        <v>-1</v>
      </c>
      <c r="AI69" s="54">
        <v>-1</v>
      </c>
      <c r="AJ69" s="54">
        <v>-1</v>
      </c>
      <c r="AK69" s="54">
        <v>-1</v>
      </c>
      <c r="AL69" s="54">
        <v>-1</v>
      </c>
      <c r="AM69" s="54">
        <v>-1</v>
      </c>
      <c r="AN69" s="54">
        <v>-1</v>
      </c>
      <c r="AO69" s="54">
        <v>-1</v>
      </c>
      <c r="AP69" s="54">
        <v>-1</v>
      </c>
      <c r="AQ69" s="54">
        <v>-1</v>
      </c>
      <c r="AR69" s="54">
        <v>-1</v>
      </c>
      <c r="AS69" s="54">
        <v>-1</v>
      </c>
      <c r="AT69" s="54">
        <v>-1</v>
      </c>
      <c r="AU69" s="54">
        <v>-1</v>
      </c>
      <c r="AV69" s="54">
        <v>-1</v>
      </c>
      <c r="AW69" s="54">
        <v>-1</v>
      </c>
      <c r="AX69" s="54">
        <v>-1</v>
      </c>
      <c r="AY69" s="54">
        <v>-1</v>
      </c>
      <c r="AZ69" s="54">
        <v>-1</v>
      </c>
      <c r="BA69" s="55">
        <v>-0.99809999999999999</v>
      </c>
      <c r="BB69" s="54">
        <v>-1</v>
      </c>
      <c r="BC69" s="54">
        <v>-1</v>
      </c>
      <c r="BD69" s="54">
        <v>-1</v>
      </c>
      <c r="BE69" s="54">
        <v>-1</v>
      </c>
      <c r="BF69" s="54">
        <v>-1</v>
      </c>
      <c r="BG69" s="54">
        <v>-1</v>
      </c>
      <c r="BH69" s="54">
        <v>-1</v>
      </c>
      <c r="BI69" s="54">
        <v>-1</v>
      </c>
      <c r="BJ69" s="54">
        <v>-1</v>
      </c>
      <c r="BK69" s="54">
        <v>-1</v>
      </c>
      <c r="BL69" s="54">
        <v>-1</v>
      </c>
      <c r="BM69" s="54">
        <v>-1</v>
      </c>
      <c r="BN69" s="54">
        <v>-1</v>
      </c>
      <c r="BO69" s="54">
        <v>-1</v>
      </c>
      <c r="BP69" s="54">
        <v>-1</v>
      </c>
      <c r="BQ69" s="54">
        <v>-1</v>
      </c>
      <c r="BR69" s="54">
        <v>-1</v>
      </c>
      <c r="BS69" s="54">
        <v>-1</v>
      </c>
      <c r="BT69" s="54">
        <v>-1</v>
      </c>
      <c r="BU69" s="54">
        <v>-1</v>
      </c>
      <c r="BV69" s="54">
        <v>-1</v>
      </c>
      <c r="BW69" s="54">
        <v>-1</v>
      </c>
      <c r="BX69" s="54">
        <v>-1</v>
      </c>
      <c r="BY69" s="54">
        <v>-1</v>
      </c>
      <c r="BZ69" s="54">
        <v>-1</v>
      </c>
      <c r="CA69" s="54">
        <v>-1</v>
      </c>
      <c r="CB69" s="54">
        <v>-1</v>
      </c>
      <c r="CC69" s="54">
        <v>-1</v>
      </c>
      <c r="CD69" s="54">
        <v>-1</v>
      </c>
      <c r="CE69" s="54">
        <v>-1</v>
      </c>
      <c r="CF69" s="54">
        <v>-1</v>
      </c>
      <c r="CG69" s="54">
        <v>-1</v>
      </c>
      <c r="CH69" s="54">
        <v>-1</v>
      </c>
      <c r="CI69" s="54">
        <v>-1</v>
      </c>
      <c r="CJ69" s="54">
        <v>-1</v>
      </c>
      <c r="CK69" s="54">
        <v>-1</v>
      </c>
      <c r="CL69" s="55">
        <v>-0.99370000000000003</v>
      </c>
      <c r="CM69" s="55">
        <v>-0.97330000000000005</v>
      </c>
      <c r="CN69" s="55">
        <v>-0.9849</v>
      </c>
      <c r="CO69" s="55">
        <v>-0.98709999999999998</v>
      </c>
      <c r="CP69" s="55">
        <v>-0.97430000000000005</v>
      </c>
      <c r="CQ69" s="55">
        <v>-0.9496</v>
      </c>
      <c r="CR69" s="55">
        <v>-0.90429999999999999</v>
      </c>
      <c r="CS69" s="55">
        <v>-0.88700000000000001</v>
      </c>
      <c r="CT69" s="55">
        <v>-0.87619999999999998</v>
      </c>
      <c r="CU69" s="54">
        <v>-0.85</v>
      </c>
      <c r="CV69" s="55">
        <v>-0.77010000000000001</v>
      </c>
      <c r="CW69" s="55">
        <v>-0.81489999999999996</v>
      </c>
      <c r="CX69" s="55">
        <v>-0.78190000000000004</v>
      </c>
      <c r="CY69" s="55">
        <v>-0.83379999999999999</v>
      </c>
      <c r="CZ69" s="55">
        <v>-0.80279999999999996</v>
      </c>
      <c r="DA69" s="55">
        <v>-0.80020000000000002</v>
      </c>
      <c r="DB69" s="55">
        <v>-0.84230000000000005</v>
      </c>
      <c r="DC69" s="55">
        <v>-0.85699999999999998</v>
      </c>
      <c r="DD69" s="55">
        <v>-0.86680000000000001</v>
      </c>
      <c r="DE69" s="55">
        <v>-0.8095</v>
      </c>
      <c r="DF69" s="55">
        <v>-0.78649999999999998</v>
      </c>
      <c r="DG69" s="54">
        <v>-0.72</v>
      </c>
      <c r="DH69" s="55">
        <v>-0.7147</v>
      </c>
      <c r="DI69" s="55">
        <v>-0.70509999999999995</v>
      </c>
      <c r="DJ69" s="55">
        <v>-0.72199999999999998</v>
      </c>
      <c r="DK69" s="55">
        <v>-0.78049999999999997</v>
      </c>
      <c r="DL69" s="55">
        <v>-0.74780000000000002</v>
      </c>
      <c r="DM69" s="55">
        <v>-0.62450000000000006</v>
      </c>
      <c r="DN69" s="55">
        <v>-0.60680000000000001</v>
      </c>
      <c r="DO69" s="55">
        <v>-0.59709999999999996</v>
      </c>
      <c r="DP69" s="55">
        <v>-0.78790000000000004</v>
      </c>
      <c r="DQ69" s="55">
        <v>-0.59499999999999997</v>
      </c>
      <c r="DR69" s="55">
        <v>-0.58460000000000001</v>
      </c>
      <c r="DS69" s="55">
        <v>-0.55579999999999996</v>
      </c>
      <c r="DT69" s="55">
        <v>-0.55120000000000002</v>
      </c>
      <c r="DU69" s="55">
        <v>-0.50580000000000003</v>
      </c>
      <c r="DV69" s="55">
        <v>-0.50529999999999997</v>
      </c>
      <c r="DW69" s="55">
        <v>-0.2858</v>
      </c>
      <c r="DX69" s="55">
        <v>-0.60240000000000005</v>
      </c>
      <c r="DY69" s="55">
        <v>-0.59560000000000002</v>
      </c>
      <c r="DZ69" s="54">
        <v>-0.53</v>
      </c>
      <c r="EA69" s="55">
        <v>-0.49199999999999999</v>
      </c>
      <c r="EB69" s="55">
        <v>-0.5726</v>
      </c>
      <c r="EC69" s="55">
        <v>-0.47549999999999998</v>
      </c>
      <c r="ED69" s="55">
        <v>-0.49070000000000003</v>
      </c>
      <c r="EE69" s="55">
        <v>-0.6714</v>
      </c>
      <c r="EF69" s="55">
        <v>-0.5323</v>
      </c>
      <c r="EG69" s="55">
        <v>-0.54830000000000001</v>
      </c>
      <c r="EH69" s="55">
        <v>-0.2336</v>
      </c>
      <c r="EI69" s="55">
        <v>-0.49030000000000001</v>
      </c>
      <c r="EJ69" s="55">
        <v>-0.66159999999999997</v>
      </c>
      <c r="EK69" s="55">
        <v>-0.48099999999999998</v>
      </c>
      <c r="EL69" s="55">
        <v>-0.501</v>
      </c>
      <c r="EM69" s="55">
        <v>-0.5837</v>
      </c>
      <c r="EN69" s="55">
        <v>-0.58520000000000005</v>
      </c>
      <c r="EO69" s="55">
        <v>-0.63039999999999996</v>
      </c>
      <c r="EP69" s="55">
        <v>-0.45450000000000002</v>
      </c>
      <c r="EQ69" s="55">
        <v>-0.43390000000000001</v>
      </c>
      <c r="ER69" s="55">
        <v>-0.47260000000000002</v>
      </c>
      <c r="ES69" s="55">
        <v>-0.54790000000000005</v>
      </c>
      <c r="ET69" s="55">
        <v>-0.61170000000000002</v>
      </c>
      <c r="EU69" s="55">
        <v>-0.68730000000000002</v>
      </c>
      <c r="EV69" s="55">
        <v>-0.51129999999999998</v>
      </c>
      <c r="EW69" s="55">
        <v>-0.49199999999999999</v>
      </c>
      <c r="EX69" s="55">
        <v>-0.47910000000000003</v>
      </c>
      <c r="EY69" s="55">
        <v>-0.53820000000000001</v>
      </c>
      <c r="EZ69" s="55">
        <v>-0.62019999999999997</v>
      </c>
      <c r="FA69" s="55">
        <v>-0.62809999999999999</v>
      </c>
      <c r="FB69" s="55">
        <v>-0.57350000000000001</v>
      </c>
      <c r="FC69" s="55">
        <v>-0.54949999999999999</v>
      </c>
      <c r="FD69" s="55">
        <v>-0.4955</v>
      </c>
      <c r="FE69" s="55">
        <v>-0.4718</v>
      </c>
      <c r="FF69" s="55">
        <v>-0.56469999999999998</v>
      </c>
      <c r="FG69" s="55">
        <v>-0.48949999999999999</v>
      </c>
      <c r="FH69" s="55">
        <v>-0.54269999999999996</v>
      </c>
      <c r="FI69" s="55">
        <v>-0.53510000000000002</v>
      </c>
      <c r="FJ69" s="55">
        <v>-0.4521</v>
      </c>
      <c r="FK69" s="55">
        <v>-0.46970000000000001</v>
      </c>
      <c r="FL69" s="55">
        <v>-0.43919999999999998</v>
      </c>
      <c r="FM69" s="55">
        <v>-0.5756</v>
      </c>
      <c r="FN69" s="55">
        <v>-0.58840000000000003</v>
      </c>
      <c r="FO69" s="55">
        <v>-0.55669999999999997</v>
      </c>
      <c r="FP69" s="55">
        <v>-0.47860000000000003</v>
      </c>
      <c r="FQ69" s="55">
        <v>-0.47249999999999998</v>
      </c>
      <c r="FR69" s="55">
        <v>-0.45929999999999999</v>
      </c>
      <c r="FS69" s="55">
        <v>-0.39989999999999998</v>
      </c>
      <c r="FT69" s="55">
        <v>-0.4869</v>
      </c>
      <c r="FU69" s="55">
        <v>-0.64049999999999996</v>
      </c>
      <c r="FV69" s="55">
        <v>-0.49249999999999999</v>
      </c>
      <c r="FW69" s="55">
        <v>-0.47639999999999999</v>
      </c>
      <c r="FX69" s="55">
        <v>-0.4022</v>
      </c>
      <c r="FY69" s="55">
        <v>-0.39240000000000003</v>
      </c>
      <c r="FZ69" s="55">
        <v>-0.41810000000000003</v>
      </c>
      <c r="GA69" s="55">
        <v>-0.4027</v>
      </c>
      <c r="GB69" s="55">
        <v>-0.47620000000000001</v>
      </c>
      <c r="GC69" s="55">
        <v>-0.46450000000000002</v>
      </c>
      <c r="GD69" s="55">
        <v>-0.44700000000000001</v>
      </c>
      <c r="GE69" s="55">
        <v>-0.4133</v>
      </c>
      <c r="GF69" s="55">
        <v>-0.36890000000000001</v>
      </c>
      <c r="GG69" s="55">
        <v>-0.3241</v>
      </c>
      <c r="GH69" s="55">
        <v>-0.35610000000000003</v>
      </c>
      <c r="GI69" s="55">
        <v>-0.45200000000000001</v>
      </c>
      <c r="GJ69" s="55">
        <v>-0.40039999999999998</v>
      </c>
      <c r="GK69" s="55">
        <v>-0.40229999999999999</v>
      </c>
      <c r="GL69" s="55">
        <v>-0.3024</v>
      </c>
      <c r="GM69" s="55">
        <v>-0.30930000000000002</v>
      </c>
      <c r="GN69" s="55">
        <v>-0.29509999999999997</v>
      </c>
      <c r="GO69" s="55">
        <v>-0.4768</v>
      </c>
      <c r="GP69" s="55">
        <v>-0.45469999999999999</v>
      </c>
      <c r="GQ69" s="55">
        <v>-0.13750000000000001</v>
      </c>
      <c r="GR69" s="55">
        <v>-0.22040000000000001</v>
      </c>
      <c r="GS69" s="55">
        <v>-3.2000000000000001E-2</v>
      </c>
      <c r="GT69" s="55">
        <v>-0.21629999999999999</v>
      </c>
      <c r="GU69" s="55">
        <v>-0.20050000000000001</v>
      </c>
      <c r="GV69" s="55">
        <v>-4.8500000000000001E-2</v>
      </c>
      <c r="GW69" s="55">
        <v>-9.8299999999999998E-2</v>
      </c>
      <c r="GX69" s="55">
        <v>-0.71419999999999995</v>
      </c>
      <c r="GY69" s="55">
        <v>-0.65859999999999996</v>
      </c>
      <c r="GZ69" s="55">
        <v>-0.48509999999999998</v>
      </c>
      <c r="HA69" s="55">
        <v>-0.5091</v>
      </c>
      <c r="HB69" s="55">
        <v>-0.45540000000000003</v>
      </c>
      <c r="HC69" s="55">
        <v>-0.3972</v>
      </c>
      <c r="HD69" s="55">
        <v>-0.54510000000000003</v>
      </c>
      <c r="HE69" s="55">
        <v>-0.45129999999999998</v>
      </c>
      <c r="HF69" s="55">
        <v>-0.33639999999999998</v>
      </c>
      <c r="HG69" s="55">
        <v>-0.45179999999999998</v>
      </c>
      <c r="HH69" s="55">
        <v>-0.4496</v>
      </c>
      <c r="HI69" s="55">
        <v>-0.3841</v>
      </c>
      <c r="HJ69" s="55">
        <v>-0.50190000000000001</v>
      </c>
      <c r="HK69" s="55">
        <v>-0.5706</v>
      </c>
      <c r="HL69" s="55">
        <v>-0.52449999999999997</v>
      </c>
      <c r="HM69" s="55">
        <v>-0.48010000000000003</v>
      </c>
      <c r="HN69" s="55">
        <v>-0.43390000000000001</v>
      </c>
      <c r="HO69" s="55">
        <v>-0.42780000000000001</v>
      </c>
      <c r="HP69" s="55">
        <v>-0.42670000000000002</v>
      </c>
      <c r="HQ69" s="55">
        <v>-0.53469999999999995</v>
      </c>
      <c r="HR69" s="55">
        <v>-0.59709999999999996</v>
      </c>
      <c r="HS69" s="55">
        <v>-0.621</v>
      </c>
      <c r="HT69" s="55">
        <v>-0.54800000000000004</v>
      </c>
      <c r="HU69" s="55">
        <v>-0.53300000000000003</v>
      </c>
      <c r="HV69" s="55">
        <v>-0.51329999999999998</v>
      </c>
      <c r="HW69" s="55">
        <v>-0.50260000000000005</v>
      </c>
      <c r="HX69" s="55">
        <v>-0.51980000000000004</v>
      </c>
      <c r="HY69" s="55">
        <v>-0.53520000000000001</v>
      </c>
      <c r="HZ69" s="55">
        <v>-0.53180000000000005</v>
      </c>
      <c r="IA69" s="55">
        <v>-0.55410000000000004</v>
      </c>
      <c r="IB69" s="55">
        <v>-0.54120000000000001</v>
      </c>
      <c r="IC69" s="55">
        <v>-0.37440000000000001</v>
      </c>
      <c r="ID69" s="55">
        <v>-0.43309999999999998</v>
      </c>
      <c r="IE69" s="55">
        <v>-0.5262</v>
      </c>
      <c r="IF69" s="55">
        <v>-0.63019999999999998</v>
      </c>
      <c r="IG69" s="55">
        <v>-0.56510000000000005</v>
      </c>
      <c r="IH69" s="55">
        <v>-0.56420000000000003</v>
      </c>
      <c r="II69" s="55">
        <v>-0.54459999999999997</v>
      </c>
      <c r="IJ69" s="55">
        <v>-0.53710000000000002</v>
      </c>
      <c r="IK69" s="55">
        <v>-0.48749999999999999</v>
      </c>
      <c r="IL69" s="55">
        <v>-0.57089999999999996</v>
      </c>
      <c r="IM69" s="55">
        <v>-0.68600000000000005</v>
      </c>
      <c r="IN69" s="55">
        <v>-0.67379999999999995</v>
      </c>
      <c r="IO69" s="55">
        <v>-0.63629999999999998</v>
      </c>
      <c r="IP69" s="55">
        <v>-0.61970000000000003</v>
      </c>
      <c r="IQ69" s="55">
        <v>-0.54300000000000004</v>
      </c>
      <c r="IR69" s="55">
        <v>-0.37209999999999999</v>
      </c>
      <c r="IS69" s="55">
        <v>-0.5857</v>
      </c>
      <c r="IT69" s="55">
        <v>-0.68669999999999998</v>
      </c>
      <c r="IU69" s="55">
        <v>-0.69499999999999995</v>
      </c>
      <c r="IV69" s="55">
        <v>-0.50819999999999999</v>
      </c>
      <c r="IW69" s="55">
        <v>-0.31469999999999998</v>
      </c>
      <c r="IX69" s="55">
        <v>-0.54339999999999999</v>
      </c>
      <c r="IY69" s="55">
        <v>-0.6925</v>
      </c>
      <c r="IZ69" s="55">
        <v>-0.67420000000000002</v>
      </c>
      <c r="JA69" s="55">
        <v>-0.73380000000000001</v>
      </c>
      <c r="JB69" s="55">
        <v>-0.68789999999999996</v>
      </c>
      <c r="JC69" s="55">
        <v>-0.50790000000000002</v>
      </c>
      <c r="JD69" s="55">
        <v>-0.58809999999999996</v>
      </c>
      <c r="JE69" s="55">
        <v>-0.52029999999999998</v>
      </c>
      <c r="JF69" s="55">
        <v>-0.47249999999999998</v>
      </c>
      <c r="JG69" s="55">
        <v>-0.53459999999999996</v>
      </c>
      <c r="JH69" s="55">
        <v>-0.58760000000000001</v>
      </c>
      <c r="JI69" s="55">
        <v>-0.70689999999999997</v>
      </c>
      <c r="JJ69" s="55">
        <v>-0.68600000000000005</v>
      </c>
      <c r="JK69" s="55">
        <v>-0.6653</v>
      </c>
      <c r="JL69" s="55">
        <v>-0.62370000000000003</v>
      </c>
      <c r="JM69" s="55">
        <v>-0.62670000000000003</v>
      </c>
      <c r="JN69" s="55">
        <v>-0.70879999999999999</v>
      </c>
      <c r="JO69" s="55">
        <v>-0.78300000000000003</v>
      </c>
      <c r="JP69" s="55">
        <v>-0.74390000000000001</v>
      </c>
      <c r="JQ69" s="55">
        <v>-0.73170000000000002</v>
      </c>
      <c r="JR69" s="55">
        <v>-0.69950000000000001</v>
      </c>
      <c r="JS69" s="55">
        <v>-0.64149999999999996</v>
      </c>
      <c r="JT69" s="55">
        <v>-0.61150000000000004</v>
      </c>
      <c r="JU69" s="55">
        <v>-0.69879999999999998</v>
      </c>
      <c r="JV69" s="55">
        <v>-0.72350000000000003</v>
      </c>
      <c r="JW69" s="55">
        <v>-0.73329999999999995</v>
      </c>
      <c r="JX69" s="55">
        <v>-0.7077</v>
      </c>
      <c r="JY69" s="55">
        <v>-0.71970000000000001</v>
      </c>
      <c r="JZ69" s="55">
        <v>-0.65939999999999999</v>
      </c>
      <c r="KA69" s="55">
        <v>-0.55359999999999998</v>
      </c>
      <c r="KB69" s="55">
        <v>-0.59060000000000001</v>
      </c>
      <c r="KC69" s="55">
        <v>-0.73380000000000001</v>
      </c>
      <c r="KD69" s="55">
        <v>-0.76100000000000001</v>
      </c>
      <c r="KE69" s="55">
        <v>-0.70760000000000001</v>
      </c>
      <c r="KF69" s="55">
        <v>-0.70440000000000003</v>
      </c>
      <c r="KG69" s="55">
        <v>-0.61199999999999999</v>
      </c>
      <c r="KH69" s="55">
        <v>-0.54069999999999996</v>
      </c>
      <c r="KI69" s="55">
        <v>-0.69799999999999995</v>
      </c>
      <c r="KJ69" s="55">
        <v>-0.71640000000000004</v>
      </c>
      <c r="KK69" s="55">
        <v>-0.75360000000000005</v>
      </c>
      <c r="KL69" s="55">
        <v>-0.70779999999999998</v>
      </c>
      <c r="KM69" s="55">
        <v>-0.6643</v>
      </c>
      <c r="KN69" s="55">
        <v>-0.64580000000000004</v>
      </c>
      <c r="KO69" s="54">
        <v>-0.62</v>
      </c>
      <c r="KP69" s="55">
        <v>-0.70589999999999997</v>
      </c>
      <c r="KQ69" s="55">
        <v>-0.76070000000000004</v>
      </c>
      <c r="KR69" s="55">
        <v>-0.75260000000000005</v>
      </c>
      <c r="KS69" s="55">
        <v>-0.69950000000000001</v>
      </c>
      <c r="KT69" s="55">
        <v>-0.6724</v>
      </c>
      <c r="KU69" s="55">
        <v>-0.54630000000000001</v>
      </c>
      <c r="KV69" s="55">
        <v>-0.54720000000000002</v>
      </c>
      <c r="KW69" s="55">
        <v>-0.66200000000000003</v>
      </c>
      <c r="KX69" s="55">
        <v>-0.73270000000000002</v>
      </c>
      <c r="KY69" s="55">
        <v>-0.51219999999999999</v>
      </c>
      <c r="KZ69" s="55">
        <v>0.18240000000000001</v>
      </c>
      <c r="LA69" s="55">
        <v>-0.71609999999999996</v>
      </c>
      <c r="LB69" s="55">
        <v>-0.91520000000000001</v>
      </c>
      <c r="LC69" s="55">
        <v>-0.5222</v>
      </c>
      <c r="LD69" s="55">
        <v>-0.55200000000000005</v>
      </c>
      <c r="LE69" s="55">
        <v>-0.56769999999999998</v>
      </c>
      <c r="LF69" s="55">
        <v>-0.82909999999999995</v>
      </c>
      <c r="LG69" s="55">
        <v>-0.2175</v>
      </c>
      <c r="LH69" s="55">
        <v>0.94340000000000002</v>
      </c>
      <c r="LI69" s="55">
        <v>-0.62949999999999995</v>
      </c>
      <c r="LJ69" s="55">
        <v>-0.46889999999999998</v>
      </c>
      <c r="LK69" s="55">
        <v>-0.54969999999999997</v>
      </c>
      <c r="LL69" s="55">
        <v>-0.57220000000000004</v>
      </c>
      <c r="LM69" s="55">
        <v>-0.62780000000000002</v>
      </c>
      <c r="LN69" s="55">
        <v>-0.55649999999999999</v>
      </c>
      <c r="LO69" s="55">
        <v>-0.55089999999999995</v>
      </c>
      <c r="LP69" s="55">
        <v>-0.4627</v>
      </c>
      <c r="LQ69" s="55">
        <v>-1.9199999999999998E-2</v>
      </c>
      <c r="LR69" s="55">
        <v>-0.38969999999999999</v>
      </c>
      <c r="LS69" s="55">
        <v>-0.59799999999999998</v>
      </c>
      <c r="LT69" s="55">
        <v>-0.65210000000000001</v>
      </c>
      <c r="LU69" s="55">
        <v>-0.56379999999999997</v>
      </c>
      <c r="LV69" s="55">
        <v>-0.63170000000000004</v>
      </c>
      <c r="LW69" s="55">
        <v>-0.32940000000000003</v>
      </c>
      <c r="LX69" s="55">
        <v>-0.46800000000000003</v>
      </c>
      <c r="LY69" s="55">
        <v>-0.41830000000000001</v>
      </c>
      <c r="LZ69" s="55">
        <v>-0.67120000000000002</v>
      </c>
      <c r="MA69" s="55">
        <v>-0.7087</v>
      </c>
      <c r="MB69" s="55">
        <v>-0.66590000000000005</v>
      </c>
      <c r="MC69" s="55">
        <v>-0.55300000000000005</v>
      </c>
      <c r="MD69" s="55">
        <v>-0.43280000000000002</v>
      </c>
      <c r="ME69" s="55">
        <v>-0.36620000000000003</v>
      </c>
      <c r="MF69" s="55">
        <v>-0.60819999999999996</v>
      </c>
      <c r="MG69" s="54">
        <v>-0.62</v>
      </c>
      <c r="MH69" s="55">
        <v>-0.72119999999999995</v>
      </c>
      <c r="MI69" s="55">
        <v>-0.5867</v>
      </c>
      <c r="MJ69" s="55">
        <v>-0.5524</v>
      </c>
      <c r="MK69" s="55">
        <v>-0.41639999999999999</v>
      </c>
      <c r="ML69" s="55">
        <v>-0.49890000000000001</v>
      </c>
      <c r="MM69" s="55">
        <v>-0.57150000000000001</v>
      </c>
      <c r="MN69" s="55">
        <v>-0.50390000000000001</v>
      </c>
      <c r="MO69" s="55">
        <v>-0.58350000000000002</v>
      </c>
      <c r="MP69" s="55">
        <v>-0.52929999999999999</v>
      </c>
      <c r="MQ69" s="55">
        <v>-0.72940000000000005</v>
      </c>
      <c r="MR69" s="55">
        <v>-0.47749999999999998</v>
      </c>
      <c r="MS69" s="55">
        <v>-0.46179999999999999</v>
      </c>
      <c r="MT69" s="55">
        <v>-0.51459999999999995</v>
      </c>
      <c r="MU69" s="55">
        <v>-0.65710000000000002</v>
      </c>
      <c r="MV69" s="55">
        <v>-0.66010000000000002</v>
      </c>
      <c r="MW69" s="55">
        <v>-0.60940000000000005</v>
      </c>
      <c r="MX69" s="55">
        <v>-0.50670000000000004</v>
      </c>
      <c r="MY69" s="55">
        <v>-0.58479999999999999</v>
      </c>
      <c r="MZ69" s="55">
        <v>-0.43880000000000002</v>
      </c>
      <c r="NA69" s="55">
        <v>-7.5800000000000006E-2</v>
      </c>
      <c r="NB69" s="55">
        <v>-0.36270000000000002</v>
      </c>
      <c r="NC69" s="55">
        <v>-0.63170000000000004</v>
      </c>
      <c r="ND69" s="55">
        <v>-0.57630000000000003</v>
      </c>
      <c r="NE69" s="55">
        <v>-0.50229999999999997</v>
      </c>
      <c r="NF69" s="55">
        <v>-0.38869999999999999</v>
      </c>
      <c r="NG69" s="55">
        <v>-0.3513</v>
      </c>
      <c r="NH69" s="55">
        <v>-0.53720000000000001</v>
      </c>
      <c r="NI69" s="55">
        <v>-0.50729999999999997</v>
      </c>
      <c r="NJ69" s="55">
        <v>-0.50680000000000003</v>
      </c>
      <c r="NK69" s="55">
        <v>-0.49249999999999999</v>
      </c>
      <c r="NL69" s="55">
        <v>-0.45429999999999998</v>
      </c>
      <c r="NM69" s="55">
        <v>-0.37140000000000001</v>
      </c>
      <c r="NN69" s="55">
        <v>-0.32679999999999998</v>
      </c>
      <c r="NO69" s="55">
        <v>-0.42709999999999998</v>
      </c>
      <c r="NP69" s="55">
        <v>-0.49769999999999998</v>
      </c>
      <c r="NQ69" s="55">
        <v>-0.57450000000000001</v>
      </c>
      <c r="NR69" s="55">
        <v>-0.50390000000000001</v>
      </c>
      <c r="NS69" s="55">
        <v>-0.49830000000000002</v>
      </c>
      <c r="NT69" s="55">
        <v>-0.3916</v>
      </c>
      <c r="NU69" s="55">
        <v>-0.32640000000000002</v>
      </c>
      <c r="NV69" s="55">
        <v>-0.32429999999999998</v>
      </c>
      <c r="NW69" s="55">
        <v>-0.52639999999999998</v>
      </c>
      <c r="NX69" s="55">
        <v>-0.51990000000000003</v>
      </c>
      <c r="NY69" s="55">
        <v>-0.49619999999999997</v>
      </c>
      <c r="NZ69" s="55">
        <v>-0.47299999999999998</v>
      </c>
      <c r="OA69" s="55">
        <v>-0.31919999999999998</v>
      </c>
      <c r="OB69" s="55">
        <v>-0.23669999999999999</v>
      </c>
      <c r="OC69" s="55">
        <v>-0.36370000000000002</v>
      </c>
      <c r="OD69" s="55">
        <v>-0.68240000000000001</v>
      </c>
      <c r="OE69" s="55">
        <v>-0.57479999999999998</v>
      </c>
      <c r="OF69" s="55">
        <v>-0.43759999999999999</v>
      </c>
      <c r="OG69" s="55">
        <v>-0.43230000000000002</v>
      </c>
      <c r="OH69" s="55">
        <v>-0.26529999999999998</v>
      </c>
      <c r="OI69" s="55">
        <v>-0.23710000000000001</v>
      </c>
      <c r="OJ69" s="55">
        <v>-0.31580000000000003</v>
      </c>
      <c r="OK69" s="55">
        <v>-0.50270000000000004</v>
      </c>
      <c r="OL69" s="55">
        <v>-0.59689999999999999</v>
      </c>
      <c r="OM69" s="55">
        <v>-0.58640000000000003</v>
      </c>
      <c r="ON69" s="55">
        <v>-0.49940000000000001</v>
      </c>
      <c r="OO69" s="55">
        <v>-0.39029999999999998</v>
      </c>
      <c r="OP69" s="55">
        <v>-0.38890000000000002</v>
      </c>
      <c r="OQ69" s="55">
        <v>-0.33079999999999998</v>
      </c>
      <c r="OR69" s="55">
        <v>-0.29330000000000001</v>
      </c>
      <c r="OS69" s="55">
        <v>-0.34360000000000002</v>
      </c>
      <c r="OT69" s="55">
        <v>-0.3725</v>
      </c>
      <c r="OU69" s="55">
        <v>-0.29970000000000002</v>
      </c>
      <c r="OV69" s="55">
        <v>-0.2873</v>
      </c>
      <c r="OW69" s="55">
        <v>-0.39450000000000002</v>
      </c>
      <c r="OX69" s="55">
        <v>-7.6100000000000001E-2</v>
      </c>
      <c r="OY69" s="55">
        <v>-0.37559999999999999</v>
      </c>
      <c r="OZ69" s="55">
        <v>-0.41539999999999999</v>
      </c>
      <c r="PA69" s="55">
        <v>-0.3382</v>
      </c>
      <c r="PB69" s="55">
        <v>-0.39900000000000002</v>
      </c>
      <c r="PC69" s="55">
        <v>-0.33139999999999997</v>
      </c>
      <c r="PD69" s="55">
        <v>-0.33019999999999999</v>
      </c>
      <c r="PE69" s="55">
        <v>-0.2787</v>
      </c>
      <c r="PF69" s="55">
        <v>-0.54390000000000005</v>
      </c>
      <c r="PG69" s="55">
        <v>-0.54549999999999998</v>
      </c>
      <c r="PH69" s="55">
        <v>-0.4667</v>
      </c>
      <c r="PI69" s="55">
        <v>-0.39040000000000002</v>
      </c>
      <c r="PJ69" s="55">
        <v>-0.30280000000000001</v>
      </c>
      <c r="PK69" s="55">
        <v>-0.69010000000000005</v>
      </c>
      <c r="PL69" s="55">
        <v>-0.60589999999999999</v>
      </c>
      <c r="PM69" s="55">
        <v>-0.37430000000000002</v>
      </c>
      <c r="PN69" s="55">
        <v>-0.48320000000000002</v>
      </c>
      <c r="PO69" s="55">
        <v>-0.44069999999999998</v>
      </c>
      <c r="PP69" s="55">
        <v>-0.33610000000000001</v>
      </c>
      <c r="PQ69" s="55">
        <v>-0.31230000000000002</v>
      </c>
      <c r="PR69" s="55">
        <v>-0.1348</v>
      </c>
      <c r="PS69" s="55">
        <v>-0.30470000000000003</v>
      </c>
      <c r="PT69" s="55">
        <v>-0.4209</v>
      </c>
      <c r="PU69" s="55">
        <v>-0.36959999999999998</v>
      </c>
      <c r="PV69" s="55">
        <v>-0.34839999999999999</v>
      </c>
      <c r="PW69" s="55">
        <v>-0.3201</v>
      </c>
      <c r="PX69" s="55">
        <v>-0.19159999999999999</v>
      </c>
      <c r="PY69" s="55">
        <v>-0.21920000000000001</v>
      </c>
      <c r="PZ69" s="55">
        <v>-0.22839999999999999</v>
      </c>
      <c r="QA69" s="55">
        <v>-0.51949999999999996</v>
      </c>
      <c r="QB69" s="55">
        <v>-0.41339999999999999</v>
      </c>
      <c r="QC69" s="55">
        <v>-0.33479999999999999</v>
      </c>
      <c r="QD69" s="55">
        <v>-0.29449999999999998</v>
      </c>
      <c r="QE69" s="55">
        <v>-0.28260000000000002</v>
      </c>
      <c r="QF69" s="55">
        <v>-0.2351</v>
      </c>
      <c r="QG69" s="55">
        <v>-0.38769999999999999</v>
      </c>
      <c r="QH69" s="55">
        <v>-0.39419999999999999</v>
      </c>
      <c r="QI69" s="55">
        <v>-0.35709999999999997</v>
      </c>
      <c r="QJ69" s="55">
        <v>-0.31569999999999998</v>
      </c>
      <c r="QK69" s="55">
        <v>-0.2384</v>
      </c>
      <c r="QL69" s="55">
        <v>-0.25940000000000002</v>
      </c>
      <c r="QM69" s="55">
        <v>-0.28539999999999999</v>
      </c>
      <c r="QN69" s="55">
        <v>-0.33779999999999999</v>
      </c>
      <c r="QO69" s="54">
        <v>-0.43</v>
      </c>
      <c r="QP69" s="55">
        <v>-0.34920000000000001</v>
      </c>
      <c r="QQ69" s="55">
        <v>-0.26939999999999997</v>
      </c>
      <c r="QR69" s="55">
        <v>-0.2097</v>
      </c>
      <c r="QS69" s="55">
        <v>-0.161</v>
      </c>
      <c r="QT69" s="55">
        <v>-2.53E-2</v>
      </c>
      <c r="QU69" s="55">
        <v>-0.34720000000000001</v>
      </c>
      <c r="QV69" s="55">
        <v>-0.21920000000000001</v>
      </c>
      <c r="QW69" s="55">
        <v>-4.2700000000000002E-2</v>
      </c>
      <c r="QX69" s="55">
        <v>-7.4700000000000003E-2</v>
      </c>
      <c r="QY69" s="55">
        <v>-0.30120000000000002</v>
      </c>
      <c r="QZ69" s="55">
        <v>-0.21290000000000001</v>
      </c>
      <c r="RA69" s="55">
        <v>-0.1318</v>
      </c>
      <c r="RB69" s="55">
        <v>6.9999999999999999E-4</v>
      </c>
      <c r="RC69" s="55">
        <v>-0.39079999999999998</v>
      </c>
      <c r="RD69" s="55">
        <v>-0.45590000000000003</v>
      </c>
      <c r="RE69" s="55">
        <v>-0.36030000000000001</v>
      </c>
      <c r="RF69" s="55">
        <v>-0.26619999999999999</v>
      </c>
      <c r="RG69" s="55">
        <v>-0.1205</v>
      </c>
      <c r="RH69" s="55">
        <v>-0.1132</v>
      </c>
      <c r="RI69" s="55">
        <v>-9.8100000000000007E-2</v>
      </c>
      <c r="RJ69" s="55">
        <v>-0.31519999999999998</v>
      </c>
      <c r="RK69" s="55">
        <v>-0.17599999999999999</v>
      </c>
      <c r="RL69" s="55">
        <v>-0.12770000000000001</v>
      </c>
      <c r="RM69" s="55">
        <v>-3.78E-2</v>
      </c>
      <c r="RN69" s="55">
        <v>-7.1199999999999999E-2</v>
      </c>
      <c r="RO69" s="55">
        <v>-6.8199999999999997E-2</v>
      </c>
      <c r="RP69" s="55">
        <v>-0.41360000000000002</v>
      </c>
      <c r="RQ69" s="55">
        <v>-0.22370000000000001</v>
      </c>
      <c r="RR69" s="55">
        <v>-0.1822</v>
      </c>
      <c r="RS69" s="55">
        <v>-5.8000000000000003E-2</v>
      </c>
      <c r="RT69" s="55">
        <v>-0.13220000000000001</v>
      </c>
      <c r="RU69" s="55">
        <v>-4.5699999999999998E-2</v>
      </c>
      <c r="RV69" s="55">
        <v>-6.0299999999999999E-2</v>
      </c>
      <c r="RW69" s="55">
        <v>0.18459999999999999</v>
      </c>
      <c r="RX69" s="55">
        <v>-0.25040000000000001</v>
      </c>
      <c r="RY69" s="55">
        <v>-0.2021</v>
      </c>
      <c r="RZ69" s="55">
        <v>-5.67E-2</v>
      </c>
      <c r="SA69" s="55">
        <v>-4.7399999999999998E-2</v>
      </c>
      <c r="SB69" s="55">
        <v>-6.93E-2</v>
      </c>
      <c r="SC69" s="55">
        <v>-6.6400000000000001E-2</v>
      </c>
      <c r="SD69" s="55">
        <v>-7.4499999999999997E-2</v>
      </c>
      <c r="SE69" s="55">
        <v>-0.2079</v>
      </c>
      <c r="SF69" s="55">
        <v>-0.79069999999999996</v>
      </c>
      <c r="SG69" s="55">
        <v>-9.7900000000000001E-2</v>
      </c>
      <c r="SH69" s="55">
        <v>0.42399999999999999</v>
      </c>
      <c r="SI69" s="55">
        <v>-0.13739999999999999</v>
      </c>
      <c r="SJ69" s="55">
        <v>-0.12640000000000001</v>
      </c>
      <c r="SK69" s="55">
        <v>-0.252</v>
      </c>
      <c r="SL69" s="55">
        <v>-0.17399999999999999</v>
      </c>
      <c r="SM69" s="55">
        <v>-0.20280000000000001</v>
      </c>
      <c r="SN69" s="55">
        <v>-9.4100000000000003E-2</v>
      </c>
      <c r="SO69" s="55">
        <v>-0.15590000000000001</v>
      </c>
      <c r="SP69" s="55">
        <v>-4.8999999999999998E-3</v>
      </c>
      <c r="SQ69" s="55">
        <v>-6.5799999999999997E-2</v>
      </c>
      <c r="SR69" s="54">
        <v>-0.1</v>
      </c>
      <c r="SS69" s="55">
        <v>-0.26729999999999998</v>
      </c>
      <c r="ST69" s="55">
        <v>-0.22509999999999999</v>
      </c>
      <c r="SU69" s="55">
        <v>-0.15890000000000001</v>
      </c>
      <c r="SV69" s="55">
        <v>-2.9399999999999999E-2</v>
      </c>
      <c r="SW69" s="55">
        <v>-3.0300000000000001E-2</v>
      </c>
      <c r="SX69" s="55">
        <v>-7.7899999999999997E-2</v>
      </c>
      <c r="SY69" s="55">
        <v>-0.15709999999999999</v>
      </c>
      <c r="SZ69" s="55">
        <v>-0.38009999999999999</v>
      </c>
      <c r="TA69" s="55">
        <v>-0.2883</v>
      </c>
      <c r="TB69" s="55">
        <v>-0.15459999999999999</v>
      </c>
      <c r="TC69" s="55">
        <v>-0.16159999999999999</v>
      </c>
      <c r="TD69" s="55">
        <v>-8.8999999999999996E-2</v>
      </c>
      <c r="TE69" s="55">
        <v>-0.12280000000000001</v>
      </c>
      <c r="TF69" s="55">
        <v>-7.8100000000000003E-2</v>
      </c>
      <c r="TG69" s="55">
        <v>-0.15409999999999999</v>
      </c>
      <c r="TH69" s="55">
        <v>-0.12659999999999999</v>
      </c>
      <c r="TI69" s="55">
        <v>-7.0499999999999993E-2</v>
      </c>
      <c r="TJ69" s="55">
        <v>8.4900000000000003E-2</v>
      </c>
      <c r="TK69" s="55">
        <v>3.0800000000000001E-2</v>
      </c>
      <c r="TL69" s="55">
        <v>-3.1399999999999997E-2</v>
      </c>
      <c r="TM69" s="54">
        <v>-7.0000000000000007E-2</v>
      </c>
      <c r="TN69" s="55">
        <v>-0.2044</v>
      </c>
      <c r="TO69" s="55">
        <v>-0.1057</v>
      </c>
      <c r="TP69" s="55">
        <v>-5.5399999999999998E-2</v>
      </c>
      <c r="TQ69" s="55">
        <v>-0.1137</v>
      </c>
      <c r="TR69" s="55">
        <v>-0.1462</v>
      </c>
      <c r="TS69" s="55">
        <v>-0.1416</v>
      </c>
      <c r="TT69" s="55">
        <v>-5.4100000000000002E-2</v>
      </c>
      <c r="TU69" s="55">
        <v>-0.25359999999999999</v>
      </c>
      <c r="TV69" s="55">
        <v>-0.25069999999999998</v>
      </c>
      <c r="TW69" s="55">
        <v>-0.1573</v>
      </c>
      <c r="TX69" s="55">
        <v>-1.38E-2</v>
      </c>
      <c r="TY69" s="55">
        <v>-7.46E-2</v>
      </c>
      <c r="TZ69" s="55">
        <v>-0.1288</v>
      </c>
      <c r="UA69" s="55">
        <v>-8.8400000000000006E-2</v>
      </c>
      <c r="UB69" s="55">
        <v>-0.23300000000000001</v>
      </c>
      <c r="UC69" s="55">
        <v>-0.16539999999999999</v>
      </c>
      <c r="UD69" s="55">
        <v>-8.3400000000000002E-2</v>
      </c>
      <c r="UE69" s="55">
        <v>-4.2599999999999999E-2</v>
      </c>
      <c r="UF69" s="55">
        <v>-5.3600000000000002E-2</v>
      </c>
      <c r="UG69" s="55">
        <v>-0.1482</v>
      </c>
      <c r="UH69" s="55">
        <v>-5.8200000000000002E-2</v>
      </c>
      <c r="UI69" s="55">
        <v>-0.1711</v>
      </c>
      <c r="UJ69" s="55">
        <v>-0.13300000000000001</v>
      </c>
      <c r="UK69" s="55">
        <v>-1.66E-2</v>
      </c>
      <c r="UL69" s="55">
        <v>1.3100000000000001E-2</v>
      </c>
      <c r="UM69" s="55">
        <v>-1.5E-3</v>
      </c>
      <c r="UN69" s="55">
        <v>-0.10050000000000001</v>
      </c>
      <c r="UO69" s="55">
        <v>-0.2616</v>
      </c>
      <c r="UP69" s="55">
        <v>-0.1066</v>
      </c>
      <c r="UQ69" s="55">
        <v>0.4264</v>
      </c>
      <c r="UR69" s="55">
        <v>0.13009999999999999</v>
      </c>
      <c r="US69" s="55">
        <v>0.23599999999999999</v>
      </c>
      <c r="UT69" s="55">
        <v>-5.3100000000000001E-2</v>
      </c>
      <c r="UU69" s="55">
        <v>-2.4E-2</v>
      </c>
      <c r="UV69" s="55">
        <v>0.3876</v>
      </c>
      <c r="UW69" s="55">
        <v>-0.14849999999999999</v>
      </c>
      <c r="UX69" s="55">
        <v>-0.40679999999999999</v>
      </c>
      <c r="UY69" s="55">
        <v>-0.18890000000000001</v>
      </c>
      <c r="UZ69" s="55">
        <v>-2.3E-3</v>
      </c>
      <c r="VA69" s="55">
        <v>-9.7900000000000001E-2</v>
      </c>
      <c r="VB69" s="55">
        <v>-0.1694</v>
      </c>
      <c r="VC69" s="55">
        <v>-0.156</v>
      </c>
      <c r="VD69" s="55">
        <v>-0.27550000000000002</v>
      </c>
      <c r="VE69" s="55">
        <v>-0.19289999999999999</v>
      </c>
      <c r="VF69" s="55">
        <v>-4.7100000000000003E-2</v>
      </c>
      <c r="VG69" s="55">
        <v>-7.5200000000000003E-2</v>
      </c>
      <c r="VH69" s="55">
        <v>-0.14660000000000001</v>
      </c>
      <c r="VI69" s="55">
        <v>-7.7700000000000005E-2</v>
      </c>
      <c r="VJ69" s="55">
        <v>5.2499999999999998E-2</v>
      </c>
      <c r="VK69" s="55">
        <v>-0.33100000000000002</v>
      </c>
      <c r="VL69" s="55">
        <v>-0.1249</v>
      </c>
      <c r="VM69" s="55">
        <v>-0.1263</v>
      </c>
      <c r="VN69" s="55">
        <v>0.12429999999999999</v>
      </c>
      <c r="VO69" s="55">
        <v>-0.1452</v>
      </c>
      <c r="VP69" s="55">
        <v>-0.16589999999999999</v>
      </c>
      <c r="VQ69" s="55">
        <v>-4.1200000000000001E-2</v>
      </c>
      <c r="VR69" s="55">
        <v>-0.15160000000000001</v>
      </c>
      <c r="VS69" s="55">
        <v>-4.02E-2</v>
      </c>
      <c r="VT69" s="55">
        <v>1.37E-2</v>
      </c>
      <c r="VU69" s="55">
        <v>9.5200000000000007E-2</v>
      </c>
      <c r="VV69" s="55">
        <v>-1.7399999999999999E-2</v>
      </c>
      <c r="VW69" s="55">
        <v>-2.9499999999999998E-2</v>
      </c>
      <c r="VX69" s="55">
        <v>-0.14729999999999999</v>
      </c>
      <c r="VY69" s="55">
        <v>-8.7599999999999997E-2</v>
      </c>
      <c r="VZ69" s="55">
        <v>-0.21920000000000001</v>
      </c>
      <c r="WA69" s="55">
        <v>-0.1105</v>
      </c>
      <c r="WB69" s="55">
        <v>-6.5600000000000006E-2</v>
      </c>
      <c r="WC69" s="55">
        <v>-5.04E-2</v>
      </c>
      <c r="WD69" s="55">
        <v>-6.5000000000000002E-2</v>
      </c>
      <c r="WE69" s="55">
        <v>-0.20910000000000001</v>
      </c>
      <c r="WF69" s="55">
        <v>-0.25790000000000002</v>
      </c>
      <c r="WG69" s="55">
        <v>-0.1943</v>
      </c>
      <c r="WH69" s="55">
        <v>-3.5000000000000003E-2</v>
      </c>
      <c r="WI69" s="55">
        <v>3.8699999999999998E-2</v>
      </c>
      <c r="WJ69" s="55">
        <v>-9.7100000000000006E-2</v>
      </c>
      <c r="WK69" s="55">
        <v>-0.13869999999999999</v>
      </c>
      <c r="WL69" s="55">
        <v>-0.1169</v>
      </c>
      <c r="WM69" s="55">
        <v>-0.18529999999999999</v>
      </c>
      <c r="WN69" s="55">
        <v>-9.0499999999999997E-2</v>
      </c>
      <c r="WO69" s="55">
        <v>-0.1368</v>
      </c>
      <c r="WP69" s="55">
        <v>-6.9699999999999998E-2</v>
      </c>
      <c r="WQ69" s="55">
        <v>-1.34E-2</v>
      </c>
      <c r="WR69" s="55">
        <v>7.7499999999999999E-2</v>
      </c>
      <c r="WS69" s="55">
        <v>-0.1198</v>
      </c>
      <c r="WT69" s="55">
        <v>-0.19539999999999999</v>
      </c>
      <c r="WU69" s="55">
        <v>-0.19270000000000001</v>
      </c>
      <c r="WV69" s="55">
        <v>8.3599999999999994E-2</v>
      </c>
      <c r="WW69" s="55">
        <v>0.50980000000000003</v>
      </c>
      <c r="WX69" s="55">
        <v>-4.48E-2</v>
      </c>
      <c r="WY69" s="55">
        <v>-0.2344</v>
      </c>
      <c r="WZ69" s="55">
        <v>-0.2928</v>
      </c>
      <c r="XA69" s="55">
        <v>-0.3135</v>
      </c>
      <c r="XB69" s="55">
        <v>-0.20150000000000001</v>
      </c>
      <c r="XC69" s="55">
        <v>-2.3599999999999999E-2</v>
      </c>
      <c r="XD69" s="55">
        <v>-0.1002</v>
      </c>
      <c r="XE69" s="55">
        <v>-0.12670000000000001</v>
      </c>
      <c r="XF69" s="55">
        <v>-0.13969999999999999</v>
      </c>
      <c r="XG69" s="55">
        <v>-0.18940000000000001</v>
      </c>
      <c r="XH69" s="55">
        <v>-0.25069999999999998</v>
      </c>
      <c r="XI69" s="55">
        <v>-0.1905</v>
      </c>
      <c r="XJ69" s="55">
        <v>-0.16750000000000001</v>
      </c>
      <c r="XK69" s="55">
        <v>6.1400000000000003E-2</v>
      </c>
      <c r="XL69" s="55">
        <v>-4.4999999999999998E-2</v>
      </c>
      <c r="XM69" s="55">
        <v>-5.7599999999999998E-2</v>
      </c>
      <c r="XN69" s="55">
        <v>-0.1206</v>
      </c>
      <c r="XO69" s="55">
        <v>-3.9199999999999999E-2</v>
      </c>
      <c r="XP69" s="55">
        <v>-0.2107</v>
      </c>
      <c r="XQ69" s="55">
        <v>-5.7200000000000001E-2</v>
      </c>
      <c r="XR69" s="55">
        <v>-2.1499999999999998E-2</v>
      </c>
      <c r="XS69" s="55">
        <v>-3.5999999999999997E-2</v>
      </c>
      <c r="XT69" s="55">
        <v>-2.9899999999999999E-2</v>
      </c>
      <c r="XU69" s="55">
        <v>-0.1046</v>
      </c>
      <c r="XV69" s="55">
        <v>-0.1822</v>
      </c>
      <c r="XW69" s="55">
        <v>-7.4200000000000002E-2</v>
      </c>
      <c r="XX69" s="55">
        <v>-0.13719999999999999</v>
      </c>
      <c r="XY69" s="55">
        <v>-0.37180000000000002</v>
      </c>
      <c r="XZ69" s="55">
        <v>-0.1052</v>
      </c>
      <c r="YA69" s="55">
        <v>1.0200000000000001E-2</v>
      </c>
      <c r="YB69" s="55">
        <v>-7.7600000000000002E-2</v>
      </c>
      <c r="YC69" s="55">
        <v>-0.25919999999999999</v>
      </c>
      <c r="YD69" s="55">
        <v>-0.2243</v>
      </c>
      <c r="YE69" s="55">
        <v>-0.2006</v>
      </c>
      <c r="YF69" s="55">
        <v>-0.1082</v>
      </c>
      <c r="YG69" s="55">
        <v>-0.14130000000000001</v>
      </c>
      <c r="YH69" s="55">
        <v>-5.3800000000000001E-2</v>
      </c>
      <c r="YI69" s="55">
        <v>-0.13370000000000001</v>
      </c>
      <c r="YJ69" s="55">
        <v>-0.2278</v>
      </c>
      <c r="YK69" s="55">
        <v>-0.30070000000000002</v>
      </c>
    </row>
    <row r="70" spans="1:661" x14ac:dyDescent="0.35">
      <c r="A70" s="66" t="s">
        <v>75</v>
      </c>
      <c r="B70" s="66" t="s">
        <v>76</v>
      </c>
      <c r="C70" s="54">
        <v>0.06</v>
      </c>
      <c r="D70" s="54">
        <v>0.09</v>
      </c>
      <c r="E70" s="54">
        <v>-0.05</v>
      </c>
      <c r="F70" s="54">
        <v>-0.05</v>
      </c>
      <c r="G70" s="54">
        <v>-0.03</v>
      </c>
      <c r="H70" s="54">
        <v>-7.0000000000000007E-2</v>
      </c>
      <c r="I70" s="54">
        <v>-0.06</v>
      </c>
      <c r="J70" s="54">
        <v>0.01</v>
      </c>
      <c r="K70" s="54">
        <v>-0.03</v>
      </c>
      <c r="L70" s="54">
        <v>-0.04</v>
      </c>
      <c r="M70" s="54">
        <v>7.0000000000000007E-2</v>
      </c>
      <c r="N70" s="54">
        <v>0.01</v>
      </c>
      <c r="O70" s="54">
        <v>0.08</v>
      </c>
      <c r="P70" s="54">
        <v>-0.17</v>
      </c>
      <c r="Q70" s="54">
        <v>-0.21</v>
      </c>
      <c r="R70" s="54">
        <v>-0.11</v>
      </c>
      <c r="S70" s="54">
        <v>-0.09</v>
      </c>
      <c r="T70" s="54">
        <v>-0.02</v>
      </c>
      <c r="U70" s="54">
        <v>0.01</v>
      </c>
      <c r="V70" s="54">
        <v>0.13</v>
      </c>
      <c r="W70" s="54">
        <v>0.01</v>
      </c>
      <c r="X70" s="54">
        <v>-0.14000000000000001</v>
      </c>
      <c r="Y70" s="54">
        <v>-0.14000000000000001</v>
      </c>
      <c r="Z70" s="54">
        <v>-0.26</v>
      </c>
      <c r="AA70" s="54">
        <v>-0.35</v>
      </c>
      <c r="AB70" s="54">
        <v>-0.34</v>
      </c>
      <c r="AC70" s="54">
        <v>-0.44</v>
      </c>
      <c r="AD70" s="54">
        <v>-0.78</v>
      </c>
      <c r="AE70" s="54">
        <v>-0.93</v>
      </c>
      <c r="AF70" s="54">
        <v>-0.96</v>
      </c>
      <c r="AG70" s="55">
        <v>-0.96799999999999997</v>
      </c>
      <c r="AH70" s="55">
        <v>-0.99350000000000005</v>
      </c>
      <c r="AI70" s="54">
        <v>-1</v>
      </c>
      <c r="AJ70" s="54">
        <v>-1</v>
      </c>
      <c r="AK70" s="54">
        <v>-1</v>
      </c>
      <c r="AL70" s="54">
        <v>-1</v>
      </c>
      <c r="AM70" s="54">
        <v>-1</v>
      </c>
      <c r="AN70" s="54">
        <v>-1</v>
      </c>
      <c r="AO70" s="54">
        <v>-1</v>
      </c>
      <c r="AP70" s="54">
        <v>-1</v>
      </c>
      <c r="AQ70" s="54">
        <v>-1</v>
      </c>
      <c r="AR70" s="54">
        <v>-1</v>
      </c>
      <c r="AS70" s="54">
        <v>-1</v>
      </c>
      <c r="AT70" s="55">
        <v>-0.99670000000000003</v>
      </c>
      <c r="AU70" s="54">
        <v>-1</v>
      </c>
      <c r="AV70" s="54">
        <v>-1</v>
      </c>
      <c r="AW70" s="54">
        <v>-1</v>
      </c>
      <c r="AX70" s="54">
        <v>-1</v>
      </c>
      <c r="AY70" s="54">
        <v>-1</v>
      </c>
      <c r="AZ70" s="54">
        <v>-1</v>
      </c>
      <c r="BA70" s="54">
        <v>-1</v>
      </c>
      <c r="BB70" s="54">
        <v>-1</v>
      </c>
      <c r="BC70" s="54">
        <v>-1</v>
      </c>
      <c r="BD70" s="54">
        <v>-1</v>
      </c>
      <c r="BE70" s="54">
        <v>-1</v>
      </c>
      <c r="BF70" s="54">
        <v>-1</v>
      </c>
      <c r="BG70" s="54">
        <v>-1</v>
      </c>
      <c r="BH70" s="55">
        <v>-0.996</v>
      </c>
      <c r="BI70" s="55">
        <v>-0.99609999999999999</v>
      </c>
      <c r="BJ70" s="55">
        <v>-0.99529999999999996</v>
      </c>
      <c r="BK70" s="54">
        <v>-1</v>
      </c>
      <c r="BL70" s="54">
        <v>-1</v>
      </c>
      <c r="BM70" s="54">
        <v>-1</v>
      </c>
      <c r="BN70" s="54">
        <v>-1</v>
      </c>
      <c r="BO70" s="54">
        <v>-1</v>
      </c>
      <c r="BP70" s="54">
        <v>-1</v>
      </c>
      <c r="BQ70" s="54">
        <v>-1</v>
      </c>
      <c r="BR70" s="54">
        <v>-1</v>
      </c>
      <c r="BS70" s="54">
        <v>-1</v>
      </c>
      <c r="BT70" s="55">
        <v>-0.98870000000000002</v>
      </c>
      <c r="BU70" s="55">
        <v>-0.98140000000000005</v>
      </c>
      <c r="BV70" s="55">
        <v>-0.98960000000000004</v>
      </c>
      <c r="BW70" s="55">
        <v>-0.98470000000000002</v>
      </c>
      <c r="BX70" s="55">
        <v>-0.97250000000000003</v>
      </c>
      <c r="BY70" s="55">
        <v>-0.97589999999999999</v>
      </c>
      <c r="BZ70" s="55">
        <v>-0.98119999999999996</v>
      </c>
      <c r="CA70" s="55">
        <v>-0.96830000000000005</v>
      </c>
      <c r="CB70" s="55">
        <v>-0.96250000000000002</v>
      </c>
      <c r="CC70" s="55">
        <v>-0.96650000000000003</v>
      </c>
      <c r="CD70" s="55">
        <v>-0.94269999999999998</v>
      </c>
      <c r="CE70" s="55">
        <v>-0.94430000000000003</v>
      </c>
      <c r="CF70" s="55">
        <v>-0.92959999999999998</v>
      </c>
      <c r="CG70" s="55">
        <v>-0.94089999999999996</v>
      </c>
      <c r="CH70" s="55">
        <v>-0.95340000000000003</v>
      </c>
      <c r="CI70" s="55">
        <v>-0.93059999999999998</v>
      </c>
      <c r="CJ70" s="55">
        <v>-0.92230000000000001</v>
      </c>
      <c r="CK70" s="55">
        <v>-0.90649999999999997</v>
      </c>
      <c r="CL70" s="55">
        <v>-0.86550000000000005</v>
      </c>
      <c r="CM70" s="55">
        <v>-0.86709999999999998</v>
      </c>
      <c r="CN70" s="55">
        <v>-0.87780000000000002</v>
      </c>
      <c r="CO70" s="55">
        <v>-0.90590000000000004</v>
      </c>
      <c r="CP70" s="55">
        <v>-0.87560000000000004</v>
      </c>
      <c r="CQ70" s="55">
        <v>-0.86960000000000004</v>
      </c>
      <c r="CR70" s="55">
        <v>-0.84740000000000004</v>
      </c>
      <c r="CS70" s="55">
        <v>-0.79659999999999997</v>
      </c>
      <c r="CT70" s="55">
        <v>-0.79269999999999996</v>
      </c>
      <c r="CU70" s="55">
        <v>-0.81320000000000003</v>
      </c>
      <c r="CV70" s="55">
        <v>-0.76339999999999997</v>
      </c>
      <c r="CW70" s="55">
        <v>-0.82379999999999998</v>
      </c>
      <c r="CX70" s="55">
        <v>-0.82589999999999997</v>
      </c>
      <c r="CY70" s="55">
        <v>-0.79369999999999996</v>
      </c>
      <c r="CZ70" s="55">
        <v>-0.73009999999999997</v>
      </c>
      <c r="DA70" s="55">
        <v>-0.81179999999999997</v>
      </c>
      <c r="DB70" s="55">
        <v>-0.79579999999999995</v>
      </c>
      <c r="DC70" s="55">
        <v>-0.86140000000000005</v>
      </c>
      <c r="DD70" s="55">
        <v>-0.85099999999999998</v>
      </c>
      <c r="DE70" s="55">
        <v>-0.84040000000000004</v>
      </c>
      <c r="DF70" s="55">
        <v>-0.81610000000000005</v>
      </c>
      <c r="DG70" s="55">
        <v>-0.8054</v>
      </c>
      <c r="DH70" s="55">
        <v>-0.71140000000000003</v>
      </c>
      <c r="DI70" s="55">
        <v>-0.71389999999999998</v>
      </c>
      <c r="DJ70" s="55">
        <v>-0.79879999999999995</v>
      </c>
      <c r="DK70" s="55">
        <v>-0.77510000000000001</v>
      </c>
      <c r="DL70" s="55">
        <v>-0.75229999999999997</v>
      </c>
      <c r="DM70" s="55">
        <v>-0.70989999999999998</v>
      </c>
      <c r="DN70" s="55">
        <v>-0.62760000000000005</v>
      </c>
      <c r="DO70" s="55">
        <v>-0.62060000000000004</v>
      </c>
      <c r="DP70" s="55">
        <v>-0.79459999999999997</v>
      </c>
      <c r="DQ70" s="55">
        <v>-0.71940000000000004</v>
      </c>
      <c r="DR70" s="55">
        <v>-0.71060000000000001</v>
      </c>
      <c r="DS70" s="55">
        <v>-0.69950000000000001</v>
      </c>
      <c r="DT70" s="55">
        <v>-0.68720000000000003</v>
      </c>
      <c r="DU70" s="55">
        <v>-0.59689999999999999</v>
      </c>
      <c r="DV70" s="55">
        <v>-0.54590000000000005</v>
      </c>
      <c r="DW70" s="55">
        <v>-0.41299999999999998</v>
      </c>
      <c r="DX70" s="55">
        <v>-0.72889999999999999</v>
      </c>
      <c r="DY70" s="55">
        <v>-0.75229999999999997</v>
      </c>
      <c r="DZ70" s="55">
        <v>-0.71709999999999996</v>
      </c>
      <c r="EA70" s="55">
        <v>-0.65510000000000002</v>
      </c>
      <c r="EB70" s="55">
        <v>-0.59919999999999995</v>
      </c>
      <c r="EC70" s="55">
        <v>-0.61150000000000004</v>
      </c>
      <c r="ED70" s="55">
        <v>-0.6109</v>
      </c>
      <c r="EE70" s="55">
        <v>-0.68210000000000004</v>
      </c>
      <c r="EF70" s="55">
        <v>-0.63759999999999994</v>
      </c>
      <c r="EG70" s="55">
        <v>-0.68620000000000003</v>
      </c>
      <c r="EH70" s="55">
        <v>-0.43280000000000002</v>
      </c>
      <c r="EI70" s="55">
        <v>-0.53210000000000002</v>
      </c>
      <c r="EJ70" s="55">
        <v>-0.76359999999999995</v>
      </c>
      <c r="EK70" s="55">
        <v>-0.58830000000000005</v>
      </c>
      <c r="EL70" s="55">
        <v>-0.78159999999999996</v>
      </c>
      <c r="EM70" s="55">
        <v>-0.76490000000000002</v>
      </c>
      <c r="EN70" s="55">
        <v>-0.74109999999999998</v>
      </c>
      <c r="EO70" s="55">
        <v>-0.73529999999999995</v>
      </c>
      <c r="EP70" s="55">
        <v>-0.6371</v>
      </c>
      <c r="EQ70" s="55">
        <v>-0.61699999999999999</v>
      </c>
      <c r="ER70" s="55">
        <v>-0.61140000000000005</v>
      </c>
      <c r="ES70" s="55">
        <v>-0.70920000000000005</v>
      </c>
      <c r="ET70" s="55">
        <v>-0.71319999999999995</v>
      </c>
      <c r="EU70" s="55">
        <v>-0.69820000000000004</v>
      </c>
      <c r="EV70" s="55">
        <v>-0.67920000000000003</v>
      </c>
      <c r="EW70" s="55">
        <v>-0.6018</v>
      </c>
      <c r="EX70" s="55">
        <v>-0.60329999999999995</v>
      </c>
      <c r="EY70" s="55">
        <v>-0.59750000000000003</v>
      </c>
      <c r="EZ70" s="55">
        <v>-0.75429999999999997</v>
      </c>
      <c r="FA70" s="55">
        <v>-0.74260000000000004</v>
      </c>
      <c r="FB70" s="55">
        <v>-0.70020000000000004</v>
      </c>
      <c r="FC70" s="55">
        <v>-0.66400000000000003</v>
      </c>
      <c r="FD70" s="55">
        <v>-0.5615</v>
      </c>
      <c r="FE70" s="55">
        <v>-0.57320000000000004</v>
      </c>
      <c r="FF70" s="55">
        <v>-0.52790000000000004</v>
      </c>
      <c r="FG70" s="55">
        <v>-0.68559999999999999</v>
      </c>
      <c r="FH70" s="54">
        <v>-0.67</v>
      </c>
      <c r="FI70" s="55">
        <v>-0.6653</v>
      </c>
      <c r="FJ70" s="55">
        <v>-0.60160000000000002</v>
      </c>
      <c r="FK70" s="55">
        <v>-0.52259999999999995</v>
      </c>
      <c r="FL70" s="55">
        <v>-0.49669999999999997</v>
      </c>
      <c r="FM70" s="55">
        <v>-0.52380000000000004</v>
      </c>
      <c r="FN70" s="55">
        <v>-0.66849999999999998</v>
      </c>
      <c r="FO70" s="55">
        <v>-0.66810000000000003</v>
      </c>
      <c r="FP70" s="55">
        <v>-0.64429999999999998</v>
      </c>
      <c r="FQ70" s="55">
        <v>-0.63049999999999995</v>
      </c>
      <c r="FR70" s="55">
        <v>-0.53990000000000005</v>
      </c>
      <c r="FS70" s="55">
        <v>-0.46039999999999998</v>
      </c>
      <c r="FT70" s="55">
        <v>-0.49469999999999997</v>
      </c>
      <c r="FU70" s="55">
        <v>-0.66269999999999996</v>
      </c>
      <c r="FV70" s="55">
        <v>-0.61080000000000001</v>
      </c>
      <c r="FW70" s="55">
        <v>-0.58830000000000005</v>
      </c>
      <c r="FX70" s="55">
        <v>-0.52649999999999997</v>
      </c>
      <c r="FY70" s="55">
        <v>-0.47299999999999998</v>
      </c>
      <c r="FZ70" s="55">
        <v>-0.442</v>
      </c>
      <c r="GA70" s="55">
        <v>-0.41570000000000001</v>
      </c>
      <c r="GB70" s="55">
        <v>-0.63380000000000003</v>
      </c>
      <c r="GC70" s="55">
        <v>-0.62560000000000004</v>
      </c>
      <c r="GD70" s="55">
        <v>-0.62829999999999997</v>
      </c>
      <c r="GE70" s="55">
        <v>-0.61009999999999998</v>
      </c>
      <c r="GF70" s="55">
        <v>-0.49080000000000001</v>
      </c>
      <c r="GG70" s="55">
        <v>-0.3967</v>
      </c>
      <c r="GH70" s="55">
        <v>-0.41249999999999998</v>
      </c>
      <c r="GI70" s="55">
        <v>-0.65410000000000001</v>
      </c>
      <c r="GJ70" s="55">
        <v>-0.67479999999999996</v>
      </c>
      <c r="GK70" s="55">
        <v>-0.58150000000000002</v>
      </c>
      <c r="GL70" s="55">
        <v>-0.55059999999999998</v>
      </c>
      <c r="GM70" s="55">
        <v>-0.43690000000000001</v>
      </c>
      <c r="GN70" s="55">
        <v>-0.37009999999999998</v>
      </c>
      <c r="GO70" s="55">
        <v>-0.5736</v>
      </c>
      <c r="GP70" s="55">
        <v>-0.65310000000000001</v>
      </c>
      <c r="GQ70" s="55">
        <v>-0.42380000000000001</v>
      </c>
      <c r="GR70" s="55">
        <v>-0.55579999999999996</v>
      </c>
      <c r="GS70" s="55">
        <v>-0.51900000000000002</v>
      </c>
      <c r="GT70" s="55">
        <v>-0.44019999999999998</v>
      </c>
      <c r="GU70" s="55">
        <v>-0.31990000000000002</v>
      </c>
      <c r="GV70" s="55">
        <v>-0.1225</v>
      </c>
      <c r="GW70" s="55">
        <v>-0.40260000000000001</v>
      </c>
      <c r="GX70" s="55">
        <v>-0.6623</v>
      </c>
      <c r="GY70" s="55">
        <v>-0.60829999999999995</v>
      </c>
      <c r="GZ70" s="55">
        <v>-0.57730000000000004</v>
      </c>
      <c r="HA70" s="55">
        <v>-0.4047</v>
      </c>
      <c r="HB70" s="55">
        <v>-0.33829999999999999</v>
      </c>
      <c r="HC70" s="55">
        <v>-0.4667</v>
      </c>
      <c r="HD70" s="55">
        <v>-0.63329999999999997</v>
      </c>
      <c r="HE70" s="55">
        <v>-0.61990000000000001</v>
      </c>
      <c r="HF70" s="55">
        <v>-0.62860000000000005</v>
      </c>
      <c r="HG70" s="55">
        <v>-0.57320000000000004</v>
      </c>
      <c r="HH70" s="55">
        <v>-0.3644</v>
      </c>
      <c r="HI70" s="55">
        <v>-0.19400000000000001</v>
      </c>
      <c r="HJ70" s="55">
        <v>-0.3322</v>
      </c>
      <c r="HK70" s="55">
        <v>-0.57089999999999996</v>
      </c>
      <c r="HL70" s="55">
        <v>-0.54259999999999997</v>
      </c>
      <c r="HM70" s="55">
        <v>-0.48280000000000001</v>
      </c>
      <c r="HN70" s="55">
        <v>-0.53280000000000005</v>
      </c>
      <c r="HO70" s="55">
        <v>-0.35599999999999998</v>
      </c>
      <c r="HP70" s="55">
        <v>-0.31809999999999999</v>
      </c>
      <c r="HQ70" s="55">
        <v>-0.32850000000000001</v>
      </c>
      <c r="HR70" s="55">
        <v>-0.56089999999999995</v>
      </c>
      <c r="HS70" s="55">
        <v>-0.66710000000000003</v>
      </c>
      <c r="HT70" s="55">
        <v>-0.56710000000000005</v>
      </c>
      <c r="HU70" s="55">
        <v>-0.51219999999999999</v>
      </c>
      <c r="HV70" s="55">
        <v>-0.31219999999999998</v>
      </c>
      <c r="HW70" s="55">
        <v>-0.30320000000000003</v>
      </c>
      <c r="HX70" s="55">
        <v>-0.26329999999999998</v>
      </c>
      <c r="HY70" s="55">
        <v>-0.49049999999999999</v>
      </c>
      <c r="HZ70" s="55">
        <v>-0.48359999999999997</v>
      </c>
      <c r="IA70" s="55">
        <v>-0.43669999999999998</v>
      </c>
      <c r="IB70" s="55">
        <v>-0.42609999999999998</v>
      </c>
      <c r="IC70" s="55">
        <v>-0.39040000000000002</v>
      </c>
      <c r="ID70" s="55">
        <v>-0.34810000000000002</v>
      </c>
      <c r="IE70" s="55">
        <v>-0.3241</v>
      </c>
      <c r="IF70" s="55">
        <v>-0.54049999999999998</v>
      </c>
      <c r="IG70" s="55">
        <v>-0.50209999999999999</v>
      </c>
      <c r="IH70" s="55">
        <v>-0.4924</v>
      </c>
      <c r="II70" s="55">
        <v>-0.44800000000000001</v>
      </c>
      <c r="IJ70" s="55">
        <v>-0.33479999999999999</v>
      </c>
      <c r="IK70" s="55">
        <v>-0.22420000000000001</v>
      </c>
      <c r="IL70" s="55">
        <v>-0.32519999999999999</v>
      </c>
      <c r="IM70" s="55">
        <v>-0.52729999999999999</v>
      </c>
      <c r="IN70" s="55">
        <v>-0.56200000000000006</v>
      </c>
      <c r="IO70" s="55">
        <v>-0.4728</v>
      </c>
      <c r="IP70" s="55">
        <v>-0.42370000000000002</v>
      </c>
      <c r="IQ70" s="55">
        <v>-0.27900000000000003</v>
      </c>
      <c r="IR70" s="55">
        <v>-0.29570000000000002</v>
      </c>
      <c r="IS70" s="55">
        <v>-0.40500000000000003</v>
      </c>
      <c r="IT70" s="55">
        <v>-0.59689999999999999</v>
      </c>
      <c r="IU70" s="55">
        <v>-0.53520000000000001</v>
      </c>
      <c r="IV70" s="55">
        <v>-0.39829999999999999</v>
      </c>
      <c r="IW70" s="55">
        <v>-3.4000000000000002E-2</v>
      </c>
      <c r="IX70" s="55">
        <v>-0.32819999999999999</v>
      </c>
      <c r="IY70" s="55">
        <v>-0.43099999999999999</v>
      </c>
      <c r="IZ70" s="55">
        <v>-0.34160000000000001</v>
      </c>
      <c r="JA70" s="55">
        <v>-0.58579999999999999</v>
      </c>
      <c r="JB70" s="55">
        <v>-0.66269999999999996</v>
      </c>
      <c r="JC70" s="55">
        <v>-0.61839999999999995</v>
      </c>
      <c r="JD70" s="55">
        <v>-0.52210000000000001</v>
      </c>
      <c r="JE70" s="55">
        <v>-0.32150000000000001</v>
      </c>
      <c r="JF70" s="55">
        <v>-0.30759999999999998</v>
      </c>
      <c r="JG70" s="55">
        <v>-0.46060000000000001</v>
      </c>
      <c r="JH70" s="55">
        <v>-0.66559999999999997</v>
      </c>
      <c r="JI70" s="55">
        <v>-0.60060000000000002</v>
      </c>
      <c r="JJ70" s="55">
        <v>-0.45329999999999998</v>
      </c>
      <c r="JK70" s="55">
        <v>-0.53839999999999999</v>
      </c>
      <c r="JL70" s="55">
        <v>-0.29730000000000001</v>
      </c>
      <c r="JM70" s="55">
        <v>-0.26079999999999998</v>
      </c>
      <c r="JN70" s="55">
        <v>-0.37830000000000003</v>
      </c>
      <c r="JO70" s="55">
        <v>-0.63019999999999998</v>
      </c>
      <c r="JP70" s="55">
        <v>-0.5958</v>
      </c>
      <c r="JQ70" s="55">
        <v>-0.56259999999999999</v>
      </c>
      <c r="JR70" s="55">
        <v>-0.53310000000000002</v>
      </c>
      <c r="JS70" s="55">
        <v>-0.37119999999999997</v>
      </c>
      <c r="JT70" s="55">
        <v>-0.27479999999999999</v>
      </c>
      <c r="JU70" s="55">
        <v>-0.36930000000000002</v>
      </c>
      <c r="JV70" s="55">
        <v>-0.51919999999999999</v>
      </c>
      <c r="JW70" s="55">
        <v>-0.4798</v>
      </c>
      <c r="JX70" s="55">
        <v>-0.53310000000000002</v>
      </c>
      <c r="JY70" s="55">
        <v>-0.60729999999999995</v>
      </c>
      <c r="JZ70" s="55">
        <v>-0.44540000000000002</v>
      </c>
      <c r="KA70" s="55">
        <v>-0.3493</v>
      </c>
      <c r="KB70" s="55">
        <v>-0.45639999999999997</v>
      </c>
      <c r="KC70" s="55">
        <v>-0.63109999999999999</v>
      </c>
      <c r="KD70" s="55">
        <v>-0.61799999999999999</v>
      </c>
      <c r="KE70" s="55">
        <v>-0.61699999999999999</v>
      </c>
      <c r="KF70" s="55">
        <v>-0.53859999999999997</v>
      </c>
      <c r="KG70" s="55">
        <v>-0.5403</v>
      </c>
      <c r="KH70" s="55">
        <v>-0.35780000000000001</v>
      </c>
      <c r="KI70" s="55">
        <v>-0.4602</v>
      </c>
      <c r="KJ70" s="55">
        <v>-0.65339999999999998</v>
      </c>
      <c r="KK70" s="55">
        <v>-0.6341</v>
      </c>
      <c r="KL70" s="55">
        <v>-0.60709999999999997</v>
      </c>
      <c r="KM70" s="55">
        <v>-0.57020000000000004</v>
      </c>
      <c r="KN70" s="55">
        <v>-0.41149999999999998</v>
      </c>
      <c r="KO70" s="55">
        <v>-0.38529999999999998</v>
      </c>
      <c r="KP70" s="55">
        <v>-0.45579999999999998</v>
      </c>
      <c r="KQ70" s="55">
        <v>-0.65029999999999999</v>
      </c>
      <c r="KR70" s="55">
        <v>-0.62429999999999997</v>
      </c>
      <c r="KS70" s="55">
        <v>-0.63600000000000001</v>
      </c>
      <c r="KT70" s="55">
        <v>-0.5554</v>
      </c>
      <c r="KU70" s="55">
        <v>-0.42359999999999998</v>
      </c>
      <c r="KV70" s="55">
        <v>-0.3251</v>
      </c>
      <c r="KW70" s="55">
        <v>-0.35089999999999999</v>
      </c>
      <c r="KX70" s="55">
        <v>-0.56979999999999997</v>
      </c>
      <c r="KY70" s="55">
        <v>-0.53369999999999995</v>
      </c>
      <c r="KZ70" s="55">
        <v>0.1729</v>
      </c>
      <c r="LA70" s="55">
        <v>-0.45689999999999997</v>
      </c>
      <c r="LB70" s="55">
        <v>-0.81530000000000002</v>
      </c>
      <c r="LC70" s="55">
        <v>-0.50409999999999999</v>
      </c>
      <c r="LD70" s="55">
        <v>-0.4385</v>
      </c>
      <c r="LE70" s="55">
        <v>-0.55120000000000002</v>
      </c>
      <c r="LF70" s="55">
        <v>-0.68369999999999997</v>
      </c>
      <c r="LG70" s="55">
        <v>-0.13020000000000001</v>
      </c>
      <c r="LH70" s="55">
        <v>0.78520000000000001</v>
      </c>
      <c r="LI70" s="55">
        <v>-0.3821</v>
      </c>
      <c r="LJ70" s="55">
        <v>-0.2787</v>
      </c>
      <c r="LK70" s="55">
        <v>-0.32879999999999998</v>
      </c>
      <c r="LL70" s="55">
        <v>-0.48120000000000002</v>
      </c>
      <c r="LM70" s="55">
        <v>-0.52939999999999998</v>
      </c>
      <c r="LN70" s="55">
        <v>-0.5554</v>
      </c>
      <c r="LO70" s="55">
        <v>-0.56989999999999996</v>
      </c>
      <c r="LP70" s="55">
        <v>-0.4325</v>
      </c>
      <c r="LQ70" s="55">
        <v>-0.2223</v>
      </c>
      <c r="LR70" s="55">
        <v>-0.40260000000000001</v>
      </c>
      <c r="LS70" s="55">
        <v>-0.65110000000000001</v>
      </c>
      <c r="LT70" s="55">
        <v>-0.5796</v>
      </c>
      <c r="LU70" s="55">
        <v>-0.58079999999999998</v>
      </c>
      <c r="LV70" s="55">
        <v>-0.53759999999999997</v>
      </c>
      <c r="LW70" s="55">
        <v>-0.4249</v>
      </c>
      <c r="LX70" s="55">
        <v>-0.4032</v>
      </c>
      <c r="LY70" s="55">
        <v>-0.38819999999999999</v>
      </c>
      <c r="LZ70" s="55">
        <v>-0.49490000000000001</v>
      </c>
      <c r="MA70" s="55">
        <v>-0.54949999999999999</v>
      </c>
      <c r="MB70" s="55">
        <v>-0.57850000000000001</v>
      </c>
      <c r="MC70" s="55">
        <v>-0.55789999999999995</v>
      </c>
      <c r="MD70" s="55">
        <v>-0.39889999999999998</v>
      </c>
      <c r="ME70" s="55">
        <v>-0.35099999999999998</v>
      </c>
      <c r="MF70" s="55">
        <v>-0.4224</v>
      </c>
      <c r="MG70" s="55">
        <v>-0.69220000000000004</v>
      </c>
      <c r="MH70" s="55">
        <v>-0.6996</v>
      </c>
      <c r="MI70" s="55">
        <v>-0.68879999999999997</v>
      </c>
      <c r="MJ70" s="55">
        <v>-0.55640000000000001</v>
      </c>
      <c r="MK70" s="55">
        <v>-0.36470000000000002</v>
      </c>
      <c r="ML70" s="55">
        <v>-0.30009999999999998</v>
      </c>
      <c r="MM70" s="55">
        <v>-8.2600000000000007E-2</v>
      </c>
      <c r="MN70" s="55">
        <v>-0.5554</v>
      </c>
      <c r="MO70" s="55">
        <v>-0.56389999999999996</v>
      </c>
      <c r="MP70" s="55">
        <v>-0.49659999999999999</v>
      </c>
      <c r="MQ70" s="55">
        <v>-0.41549999999999998</v>
      </c>
      <c r="MR70" s="55">
        <v>-0.38040000000000002</v>
      </c>
      <c r="MS70" s="55">
        <v>-0.33189999999999997</v>
      </c>
      <c r="MT70" s="55">
        <v>-0.53580000000000005</v>
      </c>
      <c r="MU70" s="55">
        <v>-0.56079999999999997</v>
      </c>
      <c r="MV70" s="55">
        <v>-0.627</v>
      </c>
      <c r="MW70" s="55">
        <v>-0.50360000000000005</v>
      </c>
      <c r="MX70" s="55">
        <v>-0.50949999999999995</v>
      </c>
      <c r="MY70" s="55">
        <v>-0.54359999999999997</v>
      </c>
      <c r="MZ70" s="55">
        <v>-0.29930000000000001</v>
      </c>
      <c r="NA70" s="55">
        <v>7.7399999999999997E-2</v>
      </c>
      <c r="NB70" s="55">
        <v>-0.39650000000000002</v>
      </c>
      <c r="NC70" s="55">
        <v>-0.47370000000000001</v>
      </c>
      <c r="ND70" s="55">
        <v>-0.4768</v>
      </c>
      <c r="NE70" s="55">
        <v>-0.46439999999999998</v>
      </c>
      <c r="NF70" s="55">
        <v>-0.32200000000000001</v>
      </c>
      <c r="NG70" s="55">
        <v>-0.26619999999999999</v>
      </c>
      <c r="NH70" s="55">
        <v>-0.25219999999999998</v>
      </c>
      <c r="NI70" s="55">
        <v>-0.55830000000000002</v>
      </c>
      <c r="NJ70" s="55">
        <v>-0.51459999999999995</v>
      </c>
      <c r="NK70" s="55">
        <v>-0.40029999999999999</v>
      </c>
      <c r="NL70" s="55">
        <v>-0.38440000000000002</v>
      </c>
      <c r="NM70" s="55">
        <v>-0.38369999999999999</v>
      </c>
      <c r="NN70" s="55">
        <v>-0.26300000000000001</v>
      </c>
      <c r="NO70" s="55">
        <v>-0.29909999999999998</v>
      </c>
      <c r="NP70" s="55">
        <v>-0.4446</v>
      </c>
      <c r="NQ70" s="55">
        <v>-0.45619999999999999</v>
      </c>
      <c r="NR70" s="55">
        <v>-0.39419999999999999</v>
      </c>
      <c r="NS70" s="55">
        <v>-0.36030000000000001</v>
      </c>
      <c r="NT70" s="55">
        <v>-0.26300000000000001</v>
      </c>
      <c r="NU70" s="55">
        <v>-0.22470000000000001</v>
      </c>
      <c r="NV70" s="55">
        <v>-0.13070000000000001</v>
      </c>
      <c r="NW70" s="55">
        <v>-0.38479999999999998</v>
      </c>
      <c r="NX70" s="55">
        <v>-0.48599999999999999</v>
      </c>
      <c r="NY70" s="54">
        <v>-0.42</v>
      </c>
      <c r="NZ70" s="55">
        <v>-0.3644</v>
      </c>
      <c r="OA70" s="55">
        <v>-0.1943</v>
      </c>
      <c r="OB70" s="55">
        <v>-0.1958</v>
      </c>
      <c r="OC70" s="55">
        <v>-0.252</v>
      </c>
      <c r="OD70" s="55">
        <v>-0.46610000000000001</v>
      </c>
      <c r="OE70" s="55">
        <v>-0.52710000000000001</v>
      </c>
      <c r="OF70" s="55">
        <v>-0.50919999999999999</v>
      </c>
      <c r="OG70" s="55">
        <v>-0.41149999999999998</v>
      </c>
      <c r="OH70" s="55">
        <v>-0.24579999999999999</v>
      </c>
      <c r="OI70" s="55">
        <v>-0.21690000000000001</v>
      </c>
      <c r="OJ70" s="55">
        <v>-0.23269999999999999</v>
      </c>
      <c r="OK70" s="55">
        <v>-0.41860000000000003</v>
      </c>
      <c r="OL70" s="55">
        <v>-0.4526</v>
      </c>
      <c r="OM70" s="55">
        <v>-0.3871</v>
      </c>
      <c r="ON70" s="55">
        <v>-0.3931</v>
      </c>
      <c r="OO70" s="55">
        <v>-0.19650000000000001</v>
      </c>
      <c r="OP70" s="55">
        <v>-0.1832</v>
      </c>
      <c r="OQ70" s="55">
        <v>-0.2984</v>
      </c>
      <c r="OR70" s="55">
        <v>-0.44319999999999998</v>
      </c>
      <c r="OS70" s="55">
        <v>-0.36499999999999999</v>
      </c>
      <c r="OT70" s="55">
        <v>-0.42270000000000002</v>
      </c>
      <c r="OU70" s="55">
        <v>-0.1802</v>
      </c>
      <c r="OV70" s="55">
        <v>-0.1774</v>
      </c>
      <c r="OW70" s="55">
        <v>-0.17330000000000001</v>
      </c>
      <c r="OX70" s="55">
        <v>-6.9099999999999995E-2</v>
      </c>
      <c r="OY70" s="55">
        <v>-0.4027</v>
      </c>
      <c r="OZ70" s="55">
        <v>-0.36799999999999999</v>
      </c>
      <c r="PA70" s="55">
        <v>-0.38940000000000002</v>
      </c>
      <c r="PB70" s="55">
        <v>-0.34570000000000001</v>
      </c>
      <c r="PC70" s="55">
        <v>-0.25929999999999997</v>
      </c>
      <c r="PD70" s="55">
        <v>-0.25069999999999998</v>
      </c>
      <c r="PE70" s="55">
        <v>-7.4899999999999994E-2</v>
      </c>
      <c r="PF70" s="55">
        <v>-0.42949999999999999</v>
      </c>
      <c r="PG70" s="55">
        <v>-0.35139999999999999</v>
      </c>
      <c r="PH70" s="55">
        <v>-0.34910000000000002</v>
      </c>
      <c r="PI70" s="55">
        <v>-0.2137</v>
      </c>
      <c r="PJ70" s="55">
        <v>-9.3200000000000005E-2</v>
      </c>
      <c r="PK70" s="55">
        <v>-0.42730000000000001</v>
      </c>
      <c r="PL70" s="55">
        <v>-0.35859999999999997</v>
      </c>
      <c r="PM70" s="55">
        <v>-0.30349999999999999</v>
      </c>
      <c r="PN70" s="55">
        <v>-0.37409999999999999</v>
      </c>
      <c r="PO70" s="55">
        <v>-0.3982</v>
      </c>
      <c r="PP70" s="55">
        <v>-0.25409999999999999</v>
      </c>
      <c r="PQ70" s="55">
        <v>-0.1777</v>
      </c>
      <c r="PR70" s="55">
        <v>-0.2135</v>
      </c>
      <c r="PS70" s="55">
        <v>-0.1177</v>
      </c>
      <c r="PT70" s="55">
        <v>-0.36170000000000002</v>
      </c>
      <c r="PU70" s="55">
        <v>-0.34520000000000001</v>
      </c>
      <c r="PV70" s="55">
        <v>-0.27289999999999998</v>
      </c>
      <c r="PW70" s="55">
        <v>-0.30630000000000002</v>
      </c>
      <c r="PX70" s="55">
        <v>-0.15629999999999999</v>
      </c>
      <c r="PY70" s="55">
        <v>-9.6600000000000005E-2</v>
      </c>
      <c r="PZ70" s="55">
        <v>-0.1406</v>
      </c>
      <c r="QA70" s="55">
        <v>-0.46639999999999998</v>
      </c>
      <c r="QB70" s="55">
        <v>-0.42809999999999998</v>
      </c>
      <c r="QC70" s="55">
        <v>-0.25430000000000003</v>
      </c>
      <c r="QD70" s="55">
        <v>-0.24929999999999999</v>
      </c>
      <c r="QE70" s="55">
        <v>-0.1168</v>
      </c>
      <c r="QF70" s="55">
        <v>-0.17580000000000001</v>
      </c>
      <c r="QG70" s="55">
        <v>-0.33500000000000002</v>
      </c>
      <c r="QH70" s="55">
        <v>-0.39190000000000003</v>
      </c>
      <c r="QI70" s="55">
        <v>-0.35160000000000002</v>
      </c>
      <c r="QJ70" s="55">
        <v>-0.36930000000000002</v>
      </c>
      <c r="QK70" s="55">
        <v>-0.1953</v>
      </c>
      <c r="QL70" s="55">
        <v>-3.85E-2</v>
      </c>
      <c r="QM70" s="55">
        <v>-6.1899999999999997E-2</v>
      </c>
      <c r="QN70" s="55">
        <v>-2.1299999999999999E-2</v>
      </c>
      <c r="QO70" s="55">
        <v>-0.29299999999999998</v>
      </c>
      <c r="QP70" s="55">
        <v>-0.29559999999999997</v>
      </c>
      <c r="QQ70" s="55">
        <v>-0.217</v>
      </c>
      <c r="QR70" s="55">
        <v>-0.13489999999999999</v>
      </c>
      <c r="QS70" s="55">
        <v>1.54E-2</v>
      </c>
      <c r="QT70" s="55">
        <v>8.8200000000000001E-2</v>
      </c>
      <c r="QU70" s="55">
        <v>-8.43E-2</v>
      </c>
      <c r="QV70" s="55">
        <v>0.17710000000000001</v>
      </c>
      <c r="QW70" s="55">
        <v>0.11119999999999999</v>
      </c>
      <c r="QX70" s="55">
        <v>-7.2599999999999998E-2</v>
      </c>
      <c r="QY70" s="55">
        <v>-2.92E-2</v>
      </c>
      <c r="QZ70" s="55">
        <v>-6.0699999999999997E-2</v>
      </c>
      <c r="RA70" s="55">
        <v>7.1999999999999998E-3</v>
      </c>
      <c r="RB70" s="55">
        <v>8.1000000000000003E-2</v>
      </c>
      <c r="RC70" s="55">
        <v>-0.30620000000000003</v>
      </c>
      <c r="RD70" s="55">
        <v>-0.3135</v>
      </c>
      <c r="RE70" s="55">
        <v>-0.27600000000000002</v>
      </c>
      <c r="RF70" s="55">
        <v>-0.15770000000000001</v>
      </c>
      <c r="RG70" s="55">
        <v>-9.0200000000000002E-2</v>
      </c>
      <c r="RH70" s="55">
        <v>-3.5400000000000001E-2</v>
      </c>
      <c r="RI70" s="55">
        <v>-8.0100000000000005E-2</v>
      </c>
      <c r="RJ70" s="55">
        <v>-0.30709999999999998</v>
      </c>
      <c r="RK70" s="55">
        <v>-0.26729999999999998</v>
      </c>
      <c r="RL70" s="55">
        <v>-0.21870000000000001</v>
      </c>
      <c r="RM70" s="55">
        <v>-0.15079999999999999</v>
      </c>
      <c r="RN70" s="55">
        <v>-0.1086</v>
      </c>
      <c r="RO70" s="55">
        <v>-4.7199999999999999E-2</v>
      </c>
      <c r="RP70" s="55">
        <v>-0.42049999999999998</v>
      </c>
      <c r="RQ70" s="55">
        <v>-0.1865</v>
      </c>
      <c r="RR70" s="55">
        <v>-0.2051</v>
      </c>
      <c r="RS70" s="55">
        <v>-0.15559999999999999</v>
      </c>
      <c r="RT70" s="55">
        <v>-0.1739</v>
      </c>
      <c r="RU70" s="55">
        <v>-8.9800000000000005E-2</v>
      </c>
      <c r="RV70" s="55">
        <v>-2.6700000000000002E-2</v>
      </c>
      <c r="RW70" s="55">
        <v>0.20710000000000001</v>
      </c>
      <c r="RX70" s="55">
        <v>-0.26960000000000001</v>
      </c>
      <c r="RY70" s="55">
        <v>-0.3246</v>
      </c>
      <c r="RZ70" s="55">
        <v>-0.20200000000000001</v>
      </c>
      <c r="SA70" s="55">
        <v>-0.14849999999999999</v>
      </c>
      <c r="SB70" s="55">
        <v>-0.1105</v>
      </c>
      <c r="SC70" s="55">
        <v>4.0099999999999997E-2</v>
      </c>
      <c r="SD70" s="55">
        <v>-7.0599999999999996E-2</v>
      </c>
      <c r="SE70" s="55">
        <v>-0.1021</v>
      </c>
      <c r="SF70" s="55">
        <v>-0.53380000000000005</v>
      </c>
      <c r="SG70" s="55">
        <v>-8.1699999999999995E-2</v>
      </c>
      <c r="SH70" s="55">
        <v>0.49220000000000003</v>
      </c>
      <c r="SI70" s="55">
        <v>1.9800000000000002E-2</v>
      </c>
      <c r="SJ70" s="55">
        <v>9.4999999999999998E-3</v>
      </c>
      <c r="SK70" s="55">
        <v>-0.24610000000000001</v>
      </c>
      <c r="SL70" s="55">
        <v>-0.1318</v>
      </c>
      <c r="SM70" s="55">
        <v>-0.40939999999999999</v>
      </c>
      <c r="SN70" s="55">
        <v>-0.35880000000000001</v>
      </c>
      <c r="SO70" s="55">
        <v>-0.2132</v>
      </c>
      <c r="SP70" s="55">
        <v>-0.2102</v>
      </c>
      <c r="SQ70" s="55">
        <v>-7.9699999999999993E-2</v>
      </c>
      <c r="SR70" s="55">
        <v>-6.5600000000000006E-2</v>
      </c>
      <c r="SS70" s="55">
        <v>-0.13200000000000001</v>
      </c>
      <c r="ST70" s="55">
        <v>-3.0099999999999998E-2</v>
      </c>
      <c r="SU70" s="55">
        <v>5.3499999999999999E-2</v>
      </c>
      <c r="SV70" s="55">
        <v>5.57E-2</v>
      </c>
      <c r="SW70" s="55">
        <v>5.7000000000000002E-3</v>
      </c>
      <c r="SX70" s="55">
        <v>2.4299999999999999E-2</v>
      </c>
      <c r="SY70" s="55">
        <v>-3.8300000000000001E-2</v>
      </c>
      <c r="SZ70" s="55">
        <v>-0.24970000000000001</v>
      </c>
      <c r="TA70" s="55">
        <v>-0.16689999999999999</v>
      </c>
      <c r="TB70" s="55">
        <v>-0.17610000000000001</v>
      </c>
      <c r="TC70" s="55">
        <v>-0.124</v>
      </c>
      <c r="TD70" s="55">
        <v>-0.1215</v>
      </c>
      <c r="TE70" s="55">
        <v>-3.3700000000000001E-2</v>
      </c>
      <c r="TF70" s="55">
        <v>-1.52E-2</v>
      </c>
      <c r="TG70" s="55">
        <v>-0.1457</v>
      </c>
      <c r="TH70" s="55">
        <v>-0.2208</v>
      </c>
      <c r="TI70" s="55">
        <v>-0.16739999999999999</v>
      </c>
      <c r="TJ70" s="55">
        <v>-3.5200000000000002E-2</v>
      </c>
      <c r="TK70" s="55">
        <v>-8.5599999999999996E-2</v>
      </c>
      <c r="TL70" s="55">
        <v>-3.0800000000000001E-2</v>
      </c>
      <c r="TM70" s="55">
        <v>-9.2299999999999993E-2</v>
      </c>
      <c r="TN70" s="55">
        <v>-0.24249999999999999</v>
      </c>
      <c r="TO70" s="55">
        <v>-0.28310000000000002</v>
      </c>
      <c r="TP70" s="55">
        <v>-0.26100000000000001</v>
      </c>
      <c r="TQ70" s="55">
        <v>-0.23860000000000001</v>
      </c>
      <c r="TR70" s="55">
        <v>-0.13700000000000001</v>
      </c>
      <c r="TS70" s="55">
        <v>-7.9799999999999996E-2</v>
      </c>
      <c r="TT70" s="55">
        <v>-0.1152</v>
      </c>
      <c r="TU70" s="55">
        <v>-0.29730000000000001</v>
      </c>
      <c r="TV70" s="55">
        <v>-0.1363</v>
      </c>
      <c r="TW70" s="55">
        <v>-0.24540000000000001</v>
      </c>
      <c r="TX70" s="55">
        <v>-0.14949999999999999</v>
      </c>
      <c r="TY70" s="55">
        <v>-0.1021</v>
      </c>
      <c r="TZ70" s="55">
        <v>-0.1153</v>
      </c>
      <c r="UA70" s="55">
        <v>-0.11899999999999999</v>
      </c>
      <c r="UB70" s="55">
        <v>-0.31380000000000002</v>
      </c>
      <c r="UC70" s="55">
        <v>-0.31830000000000003</v>
      </c>
      <c r="UD70" s="54">
        <v>-0.25</v>
      </c>
      <c r="UE70" s="55">
        <v>-0.25309999999999999</v>
      </c>
      <c r="UF70" s="55">
        <v>-8.8800000000000004E-2</v>
      </c>
      <c r="UG70" s="55">
        <v>-0.1094</v>
      </c>
      <c r="UH70" s="55">
        <v>-0.111</v>
      </c>
      <c r="UI70" s="55">
        <v>-0.22600000000000001</v>
      </c>
      <c r="UJ70" s="55">
        <v>-0.23089999999999999</v>
      </c>
      <c r="UK70" s="55">
        <v>-0.31840000000000002</v>
      </c>
      <c r="UL70" s="55">
        <v>-0.2361</v>
      </c>
      <c r="UM70" s="55">
        <v>-0.1288</v>
      </c>
      <c r="UN70" s="55">
        <v>-7.4099999999999999E-2</v>
      </c>
      <c r="UO70" s="55">
        <v>-0.34960000000000002</v>
      </c>
      <c r="UP70" s="55">
        <v>-0.27639999999999998</v>
      </c>
      <c r="UQ70" s="55">
        <v>-0.1678</v>
      </c>
      <c r="UR70" s="55">
        <v>-0.22459999999999999</v>
      </c>
      <c r="US70" s="55">
        <v>-0.1996</v>
      </c>
      <c r="UT70" s="55">
        <v>-2.7400000000000001E-2</v>
      </c>
      <c r="UU70" s="55">
        <v>-2.7099999999999999E-2</v>
      </c>
      <c r="UV70" s="55">
        <v>0.2366</v>
      </c>
      <c r="UW70" s="55">
        <v>-0.26629999999999998</v>
      </c>
      <c r="UX70" s="55">
        <v>-0.46479999999999999</v>
      </c>
      <c r="UY70" s="55">
        <v>-0.33700000000000002</v>
      </c>
      <c r="UZ70" s="55">
        <v>-0.15570000000000001</v>
      </c>
      <c r="VA70" s="55">
        <v>-0.14860000000000001</v>
      </c>
      <c r="VB70" s="55">
        <v>-2.2499999999999999E-2</v>
      </c>
      <c r="VC70" s="55">
        <v>-0.15440000000000001</v>
      </c>
      <c r="VD70" s="55">
        <v>-0.32500000000000001</v>
      </c>
      <c r="VE70" s="55">
        <v>-0.30459999999999998</v>
      </c>
      <c r="VF70" s="55">
        <v>-0.31419999999999998</v>
      </c>
      <c r="VG70" s="55">
        <v>-0.26919999999999999</v>
      </c>
      <c r="VH70" s="55">
        <v>-0.12820000000000001</v>
      </c>
      <c r="VI70" s="55">
        <v>1.72E-2</v>
      </c>
      <c r="VJ70" s="55">
        <v>-0.15409999999999999</v>
      </c>
      <c r="VK70" s="55">
        <v>-0.3478</v>
      </c>
      <c r="VL70" s="55">
        <v>-0.25119999999999998</v>
      </c>
      <c r="VM70" s="55">
        <v>-0.21529999999999999</v>
      </c>
      <c r="VN70" s="55">
        <v>-0.15010000000000001</v>
      </c>
      <c r="VO70" s="55">
        <v>-8.1199999999999994E-2</v>
      </c>
      <c r="VP70" s="55">
        <v>-1.8100000000000002E-2</v>
      </c>
      <c r="VQ70" s="55">
        <v>-5.6800000000000003E-2</v>
      </c>
      <c r="VR70" s="55">
        <v>-0.25629999999999997</v>
      </c>
      <c r="VS70" s="55">
        <v>-0.31919999999999998</v>
      </c>
      <c r="VT70" s="55">
        <v>-0.3745</v>
      </c>
      <c r="VU70" s="55">
        <v>-0.24979999999999999</v>
      </c>
      <c r="VV70" s="55">
        <v>-9.3100000000000002E-2</v>
      </c>
      <c r="VW70" s="55">
        <v>-1.4E-2</v>
      </c>
      <c r="VX70" s="55">
        <v>-0.12959999999999999</v>
      </c>
      <c r="VY70" s="55">
        <v>-0.27379999999999999</v>
      </c>
      <c r="VZ70" s="55">
        <v>-0.2571</v>
      </c>
      <c r="WA70" s="55">
        <v>-0.18099999999999999</v>
      </c>
      <c r="WB70" s="55">
        <v>-0.21029999999999999</v>
      </c>
      <c r="WC70" s="55">
        <v>-0.1023</v>
      </c>
      <c r="WD70" s="55">
        <v>-0.11260000000000001</v>
      </c>
      <c r="WE70" s="55">
        <v>-3.2000000000000001E-2</v>
      </c>
      <c r="WF70" s="55">
        <v>-0.20080000000000001</v>
      </c>
      <c r="WG70" s="55">
        <v>-0.2361</v>
      </c>
      <c r="WH70" s="55">
        <v>-0.25059999999999999</v>
      </c>
      <c r="WI70" s="55">
        <v>-0.22739999999999999</v>
      </c>
      <c r="WJ70" s="55">
        <v>-9.4600000000000004E-2</v>
      </c>
      <c r="WK70" s="55">
        <v>9.4999999999999998E-3</v>
      </c>
      <c r="WL70" s="55">
        <v>-0.14549999999999999</v>
      </c>
      <c r="WM70" s="55">
        <v>-0.1729</v>
      </c>
      <c r="WN70" s="55">
        <v>-0.25609999999999999</v>
      </c>
      <c r="WO70" s="55">
        <v>-0.2999</v>
      </c>
      <c r="WP70" s="55">
        <v>-0.19520000000000001</v>
      </c>
      <c r="WQ70" s="55">
        <v>-6.1899999999999997E-2</v>
      </c>
      <c r="WR70" s="55">
        <v>-2.3900000000000001E-2</v>
      </c>
      <c r="WS70" s="55">
        <v>-0.20080000000000001</v>
      </c>
      <c r="WT70" s="55">
        <v>-0.32440000000000002</v>
      </c>
      <c r="WU70" s="55">
        <v>-0.2271</v>
      </c>
      <c r="WV70" s="55">
        <v>2.3900000000000001E-2</v>
      </c>
      <c r="WW70" s="55">
        <v>0.40739999999999998</v>
      </c>
      <c r="WX70" s="55">
        <v>-0.1709</v>
      </c>
      <c r="WY70" s="55">
        <v>-0.17849999999999999</v>
      </c>
      <c r="WZ70" s="55">
        <v>-0.28989999999999999</v>
      </c>
      <c r="XA70" s="55">
        <v>-0.2797</v>
      </c>
      <c r="XB70" s="55">
        <v>-0.3095</v>
      </c>
      <c r="XC70" s="55">
        <v>-0.30620000000000003</v>
      </c>
      <c r="XD70" s="55">
        <v>-0.2291</v>
      </c>
      <c r="XE70" s="55">
        <v>-5.7599999999999998E-2</v>
      </c>
      <c r="XF70" s="55">
        <v>-8.9099999999999999E-2</v>
      </c>
      <c r="XG70" s="55">
        <v>-0.29289999999999999</v>
      </c>
      <c r="XH70" s="55">
        <v>-0.45679999999999998</v>
      </c>
      <c r="XI70" s="55">
        <v>-0.25940000000000002</v>
      </c>
      <c r="XJ70" s="55">
        <v>-0.1376</v>
      </c>
      <c r="XK70" s="55">
        <v>-0.1042</v>
      </c>
      <c r="XL70" s="55">
        <v>-1.29E-2</v>
      </c>
      <c r="XM70" s="55">
        <v>-7.2999999999999995E-2</v>
      </c>
      <c r="XN70" s="55">
        <v>-0.20319999999999999</v>
      </c>
      <c r="XO70" s="55">
        <v>-0.26250000000000001</v>
      </c>
      <c r="XP70" s="55">
        <v>-0.1431</v>
      </c>
      <c r="XQ70" s="55">
        <v>-0.16320000000000001</v>
      </c>
      <c r="XR70" s="55">
        <v>-0.1096</v>
      </c>
      <c r="XS70" s="55">
        <v>-3.7699999999999997E-2</v>
      </c>
      <c r="XT70" s="55">
        <v>4.87E-2</v>
      </c>
      <c r="XU70" s="55">
        <v>-7.0199999999999999E-2</v>
      </c>
      <c r="XV70" s="55">
        <v>-8.5199999999999998E-2</v>
      </c>
      <c r="XW70" s="55">
        <v>-7.6999999999999999E-2</v>
      </c>
      <c r="XX70" s="55">
        <v>-9.2100000000000001E-2</v>
      </c>
      <c r="XY70" s="55">
        <v>-0.33350000000000002</v>
      </c>
      <c r="XZ70" s="55">
        <v>-0.12820000000000001</v>
      </c>
      <c r="YA70" s="55">
        <v>-7.9000000000000008E-3</v>
      </c>
      <c r="YB70" s="55">
        <v>-0.16639999999999999</v>
      </c>
      <c r="YC70" s="55">
        <v>-0.2137</v>
      </c>
      <c r="YD70" s="55">
        <v>-0.19400000000000001</v>
      </c>
      <c r="YE70" s="55">
        <v>-0.22370000000000001</v>
      </c>
      <c r="YF70" s="55">
        <v>-0.1091</v>
      </c>
      <c r="YG70" s="55">
        <v>-9.3299999999999994E-2</v>
      </c>
      <c r="YH70" s="55">
        <v>-9.7699999999999995E-2</v>
      </c>
      <c r="YI70" s="55">
        <v>-0.17380000000000001</v>
      </c>
      <c r="YJ70" s="55">
        <v>-0.28129999999999999</v>
      </c>
      <c r="YK70" s="55">
        <v>-0.183</v>
      </c>
    </row>
    <row r="71" spans="1:661" x14ac:dyDescent="0.35">
      <c r="A71" s="66" t="s">
        <v>75</v>
      </c>
      <c r="B71" s="66" t="s">
        <v>77</v>
      </c>
      <c r="C71" s="54">
        <v>0</v>
      </c>
      <c r="D71" s="54">
        <v>-0.06</v>
      </c>
      <c r="E71" s="54">
        <v>0.02</v>
      </c>
      <c r="F71" s="54">
        <v>0.03</v>
      </c>
      <c r="G71" s="54">
        <v>0.02</v>
      </c>
      <c r="H71" s="54">
        <v>0.05</v>
      </c>
      <c r="I71" s="54">
        <v>0.03</v>
      </c>
      <c r="J71" s="54">
        <v>0.05</v>
      </c>
      <c r="K71" s="54">
        <v>-0.03</v>
      </c>
      <c r="L71" s="54">
        <v>0</v>
      </c>
      <c r="M71" s="54">
        <v>0.08</v>
      </c>
      <c r="N71" s="54">
        <v>0.09</v>
      </c>
      <c r="O71" s="54">
        <v>0.02</v>
      </c>
      <c r="P71" s="54">
        <v>0</v>
      </c>
      <c r="Q71" s="54">
        <v>-0.08</v>
      </c>
      <c r="R71" s="54">
        <v>-0.11</v>
      </c>
      <c r="S71" s="54">
        <v>-0.06</v>
      </c>
      <c r="T71" s="54">
        <v>0</v>
      </c>
      <c r="U71" s="54">
        <v>-0.13</v>
      </c>
      <c r="V71" s="54">
        <v>-0.23</v>
      </c>
      <c r="W71" s="54">
        <v>-0.41</v>
      </c>
      <c r="X71" s="54">
        <v>-0.31</v>
      </c>
      <c r="Y71" s="54">
        <v>-0.3</v>
      </c>
      <c r="Z71" s="54">
        <v>-0.27</v>
      </c>
      <c r="AA71" s="54">
        <v>-0.35</v>
      </c>
      <c r="AB71" s="54">
        <v>-0.36</v>
      </c>
      <c r="AC71" s="54">
        <v>-0.54</v>
      </c>
      <c r="AD71" s="54">
        <v>-0.71</v>
      </c>
      <c r="AE71" s="54">
        <v>-0.99</v>
      </c>
      <c r="AF71" s="54">
        <v>-1</v>
      </c>
      <c r="AG71" s="54">
        <v>-1</v>
      </c>
      <c r="AH71" s="54">
        <v>-1</v>
      </c>
      <c r="AI71" s="54">
        <v>-1</v>
      </c>
      <c r="AJ71" s="54">
        <v>-1</v>
      </c>
      <c r="AK71" s="54">
        <v>-1</v>
      </c>
      <c r="AL71" s="54">
        <v>-1</v>
      </c>
      <c r="AM71" s="55">
        <v>-0.99280000000000002</v>
      </c>
      <c r="AN71" s="54">
        <v>-1</v>
      </c>
      <c r="AO71" s="54">
        <v>-1</v>
      </c>
      <c r="AP71" s="54">
        <v>-1</v>
      </c>
      <c r="AQ71" s="54">
        <v>-1</v>
      </c>
      <c r="AR71" s="54">
        <v>-1</v>
      </c>
      <c r="AS71" s="54">
        <v>-1</v>
      </c>
      <c r="AT71" s="54">
        <v>-1</v>
      </c>
      <c r="AU71" s="54">
        <v>-1</v>
      </c>
      <c r="AV71" s="54">
        <v>-1</v>
      </c>
      <c r="AW71" s="54">
        <v>-1</v>
      </c>
      <c r="AX71" s="54">
        <v>-1</v>
      </c>
      <c r="AY71" s="54">
        <v>-1</v>
      </c>
      <c r="AZ71" s="54">
        <v>-1</v>
      </c>
      <c r="BA71" s="54">
        <v>-1</v>
      </c>
      <c r="BB71" s="54">
        <v>-1</v>
      </c>
      <c r="BC71" s="55">
        <v>-0.99260000000000004</v>
      </c>
      <c r="BD71" s="54">
        <v>-1</v>
      </c>
      <c r="BE71" s="54">
        <v>-1</v>
      </c>
      <c r="BF71" s="54">
        <v>-1</v>
      </c>
      <c r="BG71" s="54">
        <v>-1</v>
      </c>
      <c r="BH71" s="54">
        <v>-1</v>
      </c>
      <c r="BI71" s="54">
        <v>-1</v>
      </c>
      <c r="BJ71" s="54">
        <v>-1</v>
      </c>
      <c r="BK71" s="54">
        <v>-1</v>
      </c>
      <c r="BL71" s="54">
        <v>-1</v>
      </c>
      <c r="BM71" s="54">
        <v>-1</v>
      </c>
      <c r="BN71" s="54">
        <v>-1</v>
      </c>
      <c r="BO71" s="54">
        <v>-1</v>
      </c>
      <c r="BP71" s="54">
        <v>-1</v>
      </c>
      <c r="BQ71" s="54">
        <v>-1</v>
      </c>
      <c r="BR71" s="54">
        <v>-1</v>
      </c>
      <c r="BS71" s="54">
        <v>-1</v>
      </c>
      <c r="BT71" s="54">
        <v>-1</v>
      </c>
      <c r="BU71" s="54">
        <v>-1</v>
      </c>
      <c r="BV71" s="54">
        <v>-1</v>
      </c>
      <c r="BW71" s="54">
        <v>-1</v>
      </c>
      <c r="BX71" s="55">
        <v>-0.94489999999999996</v>
      </c>
      <c r="BY71" s="55">
        <v>-0.95850000000000002</v>
      </c>
      <c r="BZ71" s="55">
        <v>-0.97509999999999997</v>
      </c>
      <c r="CA71" s="55">
        <v>-0.97009999999999996</v>
      </c>
      <c r="CB71" s="55">
        <v>-0.94689999999999996</v>
      </c>
      <c r="CC71" s="55">
        <v>-0.95879999999999999</v>
      </c>
      <c r="CD71" s="55">
        <v>-0.95409999999999995</v>
      </c>
      <c r="CE71" s="55">
        <v>-0.93130000000000002</v>
      </c>
      <c r="CF71" s="55">
        <v>-0.92400000000000004</v>
      </c>
      <c r="CG71" s="55">
        <v>-0.93459999999999999</v>
      </c>
      <c r="CH71" s="55">
        <v>-0.93610000000000004</v>
      </c>
      <c r="CI71" s="55">
        <v>-0.94699999999999995</v>
      </c>
      <c r="CJ71" s="55">
        <v>-0.91200000000000003</v>
      </c>
      <c r="CK71" s="55">
        <v>-0.9093</v>
      </c>
      <c r="CL71" s="55">
        <v>-0.86970000000000003</v>
      </c>
      <c r="CM71" s="55">
        <v>-0.86539999999999995</v>
      </c>
      <c r="CN71" s="55">
        <v>-0.88859999999999995</v>
      </c>
      <c r="CO71" s="55">
        <v>-0.90780000000000005</v>
      </c>
      <c r="CP71" s="55">
        <v>-0.8629</v>
      </c>
      <c r="CQ71" s="55">
        <v>-0.83699999999999997</v>
      </c>
      <c r="CR71" s="55">
        <v>-0.82269999999999999</v>
      </c>
      <c r="CS71" s="55">
        <v>-0.79259999999999997</v>
      </c>
      <c r="CT71" s="55">
        <v>-0.76370000000000005</v>
      </c>
      <c r="CU71" s="55">
        <v>-0.76949999999999996</v>
      </c>
      <c r="CV71" s="55">
        <v>-0.77690000000000003</v>
      </c>
      <c r="CW71" s="55">
        <v>-0.77310000000000001</v>
      </c>
      <c r="CX71" s="55">
        <v>-0.77410000000000001</v>
      </c>
      <c r="CY71" s="55">
        <v>-0.73460000000000003</v>
      </c>
      <c r="CZ71" s="55">
        <v>-0.69850000000000001</v>
      </c>
      <c r="DA71" s="55">
        <v>-0.67479999999999996</v>
      </c>
      <c r="DB71" s="55">
        <v>-0.71799999999999997</v>
      </c>
      <c r="DC71" s="55">
        <v>-0.80010000000000003</v>
      </c>
      <c r="DD71" s="55">
        <v>-0.7379</v>
      </c>
      <c r="DE71" s="55">
        <v>-0.71889999999999998</v>
      </c>
      <c r="DF71" s="55">
        <v>-0.64910000000000001</v>
      </c>
      <c r="DG71" s="55">
        <v>-0.58560000000000001</v>
      </c>
      <c r="DH71" s="55">
        <v>-0.60299999999999998</v>
      </c>
      <c r="DI71" s="55">
        <v>-0.5998</v>
      </c>
      <c r="DJ71" s="55">
        <v>-0.71499999999999997</v>
      </c>
      <c r="DK71" s="55">
        <v>-0.67959999999999998</v>
      </c>
      <c r="DL71" s="55">
        <v>-0.61299999999999999</v>
      </c>
      <c r="DM71" s="55">
        <v>-0.59050000000000002</v>
      </c>
      <c r="DN71" s="55">
        <v>-0.51419999999999999</v>
      </c>
      <c r="DO71" s="55">
        <v>-0.51670000000000005</v>
      </c>
      <c r="DP71" s="55">
        <v>-0.67830000000000001</v>
      </c>
      <c r="DQ71" s="55">
        <v>-0.66049999999999998</v>
      </c>
      <c r="DR71" s="55">
        <v>-0.61780000000000002</v>
      </c>
      <c r="DS71" s="55">
        <v>-0.60840000000000005</v>
      </c>
      <c r="DT71" s="55">
        <v>-0.59830000000000005</v>
      </c>
      <c r="DU71" s="54">
        <v>-0.51</v>
      </c>
      <c r="DV71" s="55">
        <v>-0.48089999999999999</v>
      </c>
      <c r="DW71" s="55">
        <v>-0.3604</v>
      </c>
      <c r="DX71" s="55">
        <v>-0.67210000000000003</v>
      </c>
      <c r="DY71" s="55">
        <v>-0.68459999999999999</v>
      </c>
      <c r="DZ71" s="55">
        <v>-0.64580000000000004</v>
      </c>
      <c r="EA71" s="55">
        <v>-0.63290000000000002</v>
      </c>
      <c r="EB71" s="55">
        <v>-0.62139999999999995</v>
      </c>
      <c r="EC71" s="55">
        <v>-0.57730000000000004</v>
      </c>
      <c r="ED71" s="55">
        <v>-0.59730000000000005</v>
      </c>
      <c r="EE71" s="55">
        <v>-0.67430000000000001</v>
      </c>
      <c r="EF71" s="55">
        <v>-0.66039999999999999</v>
      </c>
      <c r="EG71" s="55">
        <v>-0.69740000000000002</v>
      </c>
      <c r="EH71" s="55">
        <v>-0.52749999999999997</v>
      </c>
      <c r="EI71" s="55">
        <v>-0.5988</v>
      </c>
      <c r="EJ71" s="55">
        <v>-0.71489999999999998</v>
      </c>
      <c r="EK71" s="55">
        <v>-0.59189999999999998</v>
      </c>
      <c r="EL71" s="55">
        <v>-0.73970000000000002</v>
      </c>
      <c r="EM71" s="55">
        <v>-0.73150000000000004</v>
      </c>
      <c r="EN71" s="55">
        <v>-0.746</v>
      </c>
      <c r="EO71" s="55">
        <v>-0.68089999999999995</v>
      </c>
      <c r="EP71" s="55">
        <v>-0.64370000000000005</v>
      </c>
      <c r="EQ71" s="55">
        <v>-0.63690000000000002</v>
      </c>
      <c r="ER71" s="55">
        <v>-0.6694</v>
      </c>
      <c r="ES71" s="55">
        <v>-0.76149999999999995</v>
      </c>
      <c r="ET71" s="55">
        <v>-0.72770000000000001</v>
      </c>
      <c r="EU71" s="55">
        <v>-0.70289999999999997</v>
      </c>
      <c r="EV71" s="54">
        <v>-0.7</v>
      </c>
      <c r="EW71" s="55">
        <v>-0.65039999999999998</v>
      </c>
      <c r="EX71" s="55">
        <v>-0.59209999999999996</v>
      </c>
      <c r="EY71" s="55">
        <v>-0.60909999999999997</v>
      </c>
      <c r="EZ71" s="55">
        <v>-0.73329999999999995</v>
      </c>
      <c r="FA71" s="55">
        <v>-0.70069999999999999</v>
      </c>
      <c r="FB71" s="55">
        <v>-0.69499999999999995</v>
      </c>
      <c r="FC71" s="55">
        <v>-0.67600000000000005</v>
      </c>
      <c r="FD71" s="55">
        <v>-0.58379999999999999</v>
      </c>
      <c r="FE71" s="55">
        <v>-0.56040000000000001</v>
      </c>
      <c r="FF71" s="55">
        <v>-0.57069999999999999</v>
      </c>
      <c r="FG71" s="55">
        <v>-0.63800000000000001</v>
      </c>
      <c r="FH71" s="55">
        <v>-0.62090000000000001</v>
      </c>
      <c r="FI71" s="55">
        <v>-0.60489999999999999</v>
      </c>
      <c r="FJ71" s="55">
        <v>-0.54800000000000004</v>
      </c>
      <c r="FK71" s="55">
        <v>-0.57679999999999998</v>
      </c>
      <c r="FL71" s="55">
        <v>-0.4929</v>
      </c>
      <c r="FM71" s="55">
        <v>-0.50090000000000001</v>
      </c>
      <c r="FN71" s="55">
        <v>-0.68710000000000004</v>
      </c>
      <c r="FO71" s="55">
        <v>-0.63619999999999999</v>
      </c>
      <c r="FP71" s="55">
        <v>-0.59140000000000004</v>
      </c>
      <c r="FQ71" s="55">
        <v>-0.56510000000000005</v>
      </c>
      <c r="FR71" s="55">
        <v>-0.48859999999999998</v>
      </c>
      <c r="FS71" s="55">
        <v>-0.45100000000000001</v>
      </c>
      <c r="FT71" s="55">
        <v>-0.45040000000000002</v>
      </c>
      <c r="FU71" s="55">
        <v>-0.63009999999999999</v>
      </c>
      <c r="FV71" s="55">
        <v>-0.65439999999999998</v>
      </c>
      <c r="FW71" s="55">
        <v>-0.63670000000000004</v>
      </c>
      <c r="FX71" s="55">
        <v>-0.60209999999999997</v>
      </c>
      <c r="FY71" s="55">
        <v>-0.4975</v>
      </c>
      <c r="FZ71" s="55">
        <v>-0.42080000000000001</v>
      </c>
      <c r="GA71" s="55">
        <v>-0.432</v>
      </c>
      <c r="GB71" s="55">
        <v>-0.60760000000000003</v>
      </c>
      <c r="GC71" s="55">
        <v>-0.56699999999999995</v>
      </c>
      <c r="GD71" s="55">
        <v>-0.55479999999999996</v>
      </c>
      <c r="GE71" s="55">
        <v>-0.51149999999999995</v>
      </c>
      <c r="GF71" s="55">
        <v>-0.44950000000000001</v>
      </c>
      <c r="GG71" s="55">
        <v>-0.37230000000000002</v>
      </c>
      <c r="GH71" s="55">
        <v>-0.42509999999999998</v>
      </c>
      <c r="GI71" s="55">
        <v>-0.54320000000000002</v>
      </c>
      <c r="GJ71" s="55">
        <v>-0.52070000000000005</v>
      </c>
      <c r="GK71" s="55">
        <v>-0.40760000000000002</v>
      </c>
      <c r="GL71" s="55">
        <v>-0.3992</v>
      </c>
      <c r="GM71" s="55">
        <v>-0.4093</v>
      </c>
      <c r="GN71" s="55">
        <v>-0.36030000000000001</v>
      </c>
      <c r="GO71" s="55">
        <v>-0.6028</v>
      </c>
      <c r="GP71" s="55">
        <v>-0.68769999999999998</v>
      </c>
      <c r="GQ71" s="55">
        <v>-0.39639999999999997</v>
      </c>
      <c r="GR71" s="55">
        <v>-0.49230000000000002</v>
      </c>
      <c r="GS71" s="55">
        <v>-0.53349999999999997</v>
      </c>
      <c r="GT71" s="55">
        <v>-0.52029999999999998</v>
      </c>
      <c r="GU71" s="55">
        <v>-0.1086</v>
      </c>
      <c r="GV71" s="55">
        <v>3.3E-3</v>
      </c>
      <c r="GW71" s="55">
        <v>-0.17599999999999999</v>
      </c>
      <c r="GX71" s="55">
        <v>-0.62970000000000004</v>
      </c>
      <c r="GY71" s="55">
        <v>-0.67200000000000004</v>
      </c>
      <c r="GZ71" s="55">
        <v>-0.50260000000000005</v>
      </c>
      <c r="HA71" s="55">
        <v>-0.37009999999999998</v>
      </c>
      <c r="HB71" s="55">
        <v>-0.3044</v>
      </c>
      <c r="HC71" s="55">
        <v>-0.3448</v>
      </c>
      <c r="HD71" s="55">
        <v>-0.59250000000000003</v>
      </c>
      <c r="HE71" s="55">
        <v>-0.56159999999999999</v>
      </c>
      <c r="HF71" s="55">
        <v>-0.43230000000000002</v>
      </c>
      <c r="HG71" s="55">
        <v>-0.42380000000000001</v>
      </c>
      <c r="HH71" s="55">
        <v>-0.37230000000000002</v>
      </c>
      <c r="HI71" s="55">
        <v>-0.17760000000000001</v>
      </c>
      <c r="HJ71" s="55">
        <v>-0.32090000000000002</v>
      </c>
      <c r="HK71" s="55">
        <v>-0.65359999999999996</v>
      </c>
      <c r="HL71" s="55">
        <v>-0.53480000000000005</v>
      </c>
      <c r="HM71" s="55">
        <v>-0.4904</v>
      </c>
      <c r="HN71" s="55">
        <v>-0.41849999999999998</v>
      </c>
      <c r="HO71" s="55">
        <v>-0.30409999999999998</v>
      </c>
      <c r="HP71" s="55">
        <v>-0.26190000000000002</v>
      </c>
      <c r="HQ71" s="55">
        <v>-0.2601</v>
      </c>
      <c r="HR71" s="55">
        <v>-0.51470000000000005</v>
      </c>
      <c r="HS71" s="55">
        <v>-0.49440000000000001</v>
      </c>
      <c r="HT71" s="55">
        <v>-0.39739999999999998</v>
      </c>
      <c r="HU71" s="55">
        <v>-0.3921</v>
      </c>
      <c r="HV71" s="55">
        <v>-0.19089999999999999</v>
      </c>
      <c r="HW71" s="55">
        <v>-0.1079</v>
      </c>
      <c r="HX71" s="55">
        <v>-0.24529999999999999</v>
      </c>
      <c r="HY71" s="55">
        <v>-0.46500000000000002</v>
      </c>
      <c r="HZ71" s="55">
        <v>-0.45860000000000001</v>
      </c>
      <c r="IA71" s="55">
        <v>-0.44069999999999998</v>
      </c>
      <c r="IB71" s="55">
        <v>-0.3725</v>
      </c>
      <c r="IC71" s="55">
        <v>-0.15989999999999999</v>
      </c>
      <c r="ID71" s="55">
        <v>-5.5800000000000002E-2</v>
      </c>
      <c r="IE71" s="55">
        <v>-0.22409999999999999</v>
      </c>
      <c r="IF71" s="55">
        <v>-0.46329999999999999</v>
      </c>
      <c r="IG71" s="55">
        <v>-0.40310000000000001</v>
      </c>
      <c r="IH71" s="55">
        <v>-0.41880000000000001</v>
      </c>
      <c r="II71" s="55">
        <v>-0.36209999999999998</v>
      </c>
      <c r="IJ71" s="55">
        <v>-0.33110000000000001</v>
      </c>
      <c r="IK71" s="55">
        <v>-0.1789</v>
      </c>
      <c r="IL71" s="55">
        <v>-0.25059999999999999</v>
      </c>
      <c r="IM71" s="55">
        <v>-0.53520000000000001</v>
      </c>
      <c r="IN71" s="55">
        <v>-0.45739999999999997</v>
      </c>
      <c r="IO71" s="55">
        <v>-0.42159999999999997</v>
      </c>
      <c r="IP71" s="55">
        <v>-0.32079999999999997</v>
      </c>
      <c r="IQ71" s="55">
        <v>-0.23619999999999999</v>
      </c>
      <c r="IR71" s="55">
        <v>-0.13980000000000001</v>
      </c>
      <c r="IS71" s="55">
        <v>-0.29260000000000003</v>
      </c>
      <c r="IT71" s="55">
        <v>-0.60650000000000004</v>
      </c>
      <c r="IU71" s="55">
        <v>-0.5907</v>
      </c>
      <c r="IV71" s="55">
        <v>-0.31990000000000002</v>
      </c>
      <c r="IW71" s="55">
        <v>-0.23319999999999999</v>
      </c>
      <c r="IX71" s="55">
        <v>-0.31309999999999999</v>
      </c>
      <c r="IY71" s="55">
        <v>-0.45400000000000001</v>
      </c>
      <c r="IZ71" s="55">
        <v>-0.38690000000000002</v>
      </c>
      <c r="JA71" s="55">
        <v>-0.57369999999999999</v>
      </c>
      <c r="JB71" s="55">
        <v>-0.57430000000000003</v>
      </c>
      <c r="JC71" s="55">
        <v>-0.50090000000000001</v>
      </c>
      <c r="JD71" s="55">
        <v>-0.37459999999999999</v>
      </c>
      <c r="JE71" s="55">
        <v>-0.26579999999999998</v>
      </c>
      <c r="JF71" s="55">
        <v>-0.17230000000000001</v>
      </c>
      <c r="JG71" s="55">
        <v>-0.3115</v>
      </c>
      <c r="JH71" s="55">
        <v>-0.43619999999999998</v>
      </c>
      <c r="JI71" s="55">
        <v>-0.41660000000000003</v>
      </c>
      <c r="JJ71" s="55">
        <v>-0.28670000000000001</v>
      </c>
      <c r="JK71" s="55">
        <v>-0.32379999999999998</v>
      </c>
      <c r="JL71" s="55">
        <v>-0.28770000000000001</v>
      </c>
      <c r="JM71" s="55">
        <v>-0.18260000000000001</v>
      </c>
      <c r="JN71" s="55">
        <v>-0.28839999999999999</v>
      </c>
      <c r="JO71" s="55">
        <v>-0.55869999999999997</v>
      </c>
      <c r="JP71" s="55">
        <v>-0.49640000000000001</v>
      </c>
      <c r="JQ71" s="55">
        <v>-0.4738</v>
      </c>
      <c r="JR71" s="55">
        <v>-0.42059999999999997</v>
      </c>
      <c r="JS71" s="55">
        <v>-0.27629999999999999</v>
      </c>
      <c r="JT71" s="55">
        <v>-0.20380000000000001</v>
      </c>
      <c r="JU71" s="55">
        <v>-0.29020000000000001</v>
      </c>
      <c r="JV71" s="55">
        <v>-0.49199999999999999</v>
      </c>
      <c r="JW71" s="55">
        <v>-0.40289999999999998</v>
      </c>
      <c r="JX71" s="55">
        <v>-0.31680000000000003</v>
      </c>
      <c r="JY71" s="55">
        <v>-0.41310000000000002</v>
      </c>
      <c r="JZ71" s="55">
        <v>-0.37330000000000002</v>
      </c>
      <c r="KA71" s="55">
        <v>-0.4249</v>
      </c>
      <c r="KB71" s="55">
        <v>-0.27739999999999998</v>
      </c>
      <c r="KC71" s="55">
        <v>-0.52969999999999995</v>
      </c>
      <c r="KD71" s="55">
        <v>-0.58650000000000002</v>
      </c>
      <c r="KE71" s="55">
        <v>-0.57869999999999999</v>
      </c>
      <c r="KF71" s="55">
        <v>-0.49009999999999998</v>
      </c>
      <c r="KG71" s="55">
        <v>-0.33979999999999999</v>
      </c>
      <c r="KH71" s="55">
        <v>-0.29409999999999997</v>
      </c>
      <c r="KI71" s="55">
        <v>-0.32829999999999998</v>
      </c>
      <c r="KJ71" s="55">
        <v>-0.58630000000000004</v>
      </c>
      <c r="KK71" s="55">
        <v>-0.52939999999999998</v>
      </c>
      <c r="KL71" s="55">
        <v>-0.44340000000000002</v>
      </c>
      <c r="KM71" s="55">
        <v>-0.41739999999999999</v>
      </c>
      <c r="KN71" s="55">
        <v>-0.38579999999999998</v>
      </c>
      <c r="KO71" s="55">
        <v>-0.22420000000000001</v>
      </c>
      <c r="KP71" s="55">
        <v>-0.41499999999999998</v>
      </c>
      <c r="KQ71" s="55">
        <v>-0.59160000000000001</v>
      </c>
      <c r="KR71" s="55">
        <v>-0.56710000000000005</v>
      </c>
      <c r="KS71" s="55">
        <v>-0.5212</v>
      </c>
      <c r="KT71" s="55">
        <v>-0.43080000000000002</v>
      </c>
      <c r="KU71" s="55">
        <v>-0.3448</v>
      </c>
      <c r="KV71" s="55">
        <v>-0.22720000000000001</v>
      </c>
      <c r="KW71" s="55">
        <v>-0.27379999999999999</v>
      </c>
      <c r="KX71" s="55">
        <v>-0.47360000000000002</v>
      </c>
      <c r="KY71" s="55">
        <v>-0.43980000000000002</v>
      </c>
      <c r="KZ71" s="55">
        <v>0.65369999999999995</v>
      </c>
      <c r="LA71" s="55">
        <v>-0.28749999999999998</v>
      </c>
      <c r="LB71" s="55">
        <v>-0.78220000000000001</v>
      </c>
      <c r="LC71" s="55">
        <v>-0.31819999999999998</v>
      </c>
      <c r="LD71" s="55">
        <v>-0.34389999999999998</v>
      </c>
      <c r="LE71" s="55">
        <v>-0.47820000000000001</v>
      </c>
      <c r="LF71" s="55">
        <v>-0.65259999999999996</v>
      </c>
      <c r="LG71" s="55">
        <v>-0.16489999999999999</v>
      </c>
      <c r="LH71" s="55">
        <v>0.32919999999999999</v>
      </c>
      <c r="LI71" s="55">
        <v>-0.37980000000000003</v>
      </c>
      <c r="LJ71" s="55">
        <v>-0.22040000000000001</v>
      </c>
      <c r="LK71" s="55">
        <v>-0.2475</v>
      </c>
      <c r="LL71" s="55">
        <v>-0.49380000000000002</v>
      </c>
      <c r="LM71" s="55">
        <v>-0.50249999999999995</v>
      </c>
      <c r="LN71" s="55">
        <v>-0.52729999999999999</v>
      </c>
      <c r="LO71" s="55">
        <v>-0.46510000000000001</v>
      </c>
      <c r="LP71" s="55">
        <v>-0.20369999999999999</v>
      </c>
      <c r="LQ71" s="55">
        <v>-0.31909999999999999</v>
      </c>
      <c r="LR71" s="55">
        <v>-0.6774</v>
      </c>
      <c r="LS71" s="55">
        <v>-0.53139999999999998</v>
      </c>
      <c r="LT71" s="55">
        <v>-0.56989999999999996</v>
      </c>
      <c r="LU71" s="55">
        <v>-0.47749999999999998</v>
      </c>
      <c r="LV71" s="55">
        <v>-0.40329999999999999</v>
      </c>
      <c r="LW71" s="55">
        <v>-0.3301</v>
      </c>
      <c r="LX71" s="55">
        <v>-0.30520000000000003</v>
      </c>
      <c r="LY71" s="55">
        <v>-0.31890000000000002</v>
      </c>
      <c r="LZ71" s="55">
        <v>-0.41749999999999998</v>
      </c>
      <c r="MA71" s="55">
        <v>-0.60040000000000004</v>
      </c>
      <c r="MB71" s="55">
        <v>-0.53210000000000002</v>
      </c>
      <c r="MC71" s="54">
        <v>-0.49</v>
      </c>
      <c r="MD71" s="55">
        <v>-0.2903</v>
      </c>
      <c r="ME71" s="55">
        <v>-0.27689999999999998</v>
      </c>
      <c r="MF71" s="55">
        <v>-0.4975</v>
      </c>
      <c r="MG71" s="55">
        <v>-0.63519999999999999</v>
      </c>
      <c r="MH71" s="55">
        <v>-0.52680000000000005</v>
      </c>
      <c r="MI71" s="55">
        <v>-0.43959999999999999</v>
      </c>
      <c r="MJ71" s="55">
        <v>-0.39600000000000002</v>
      </c>
      <c r="MK71" s="55">
        <v>-0.26350000000000001</v>
      </c>
      <c r="ML71" s="55">
        <v>-0.19239999999999999</v>
      </c>
      <c r="MM71" s="55">
        <v>0.18429999999999999</v>
      </c>
      <c r="MN71" s="55">
        <v>-0.53090000000000004</v>
      </c>
      <c r="MO71" s="55">
        <v>-0.51480000000000004</v>
      </c>
      <c r="MP71" s="55">
        <v>-0.3901</v>
      </c>
      <c r="MQ71" s="55">
        <v>-0.33090000000000003</v>
      </c>
      <c r="MR71" s="55">
        <v>-0.32129999999999997</v>
      </c>
      <c r="MS71" s="55">
        <v>-0.19570000000000001</v>
      </c>
      <c r="MT71" s="55">
        <v>-0.44009999999999999</v>
      </c>
      <c r="MU71" s="55">
        <v>-0.4854</v>
      </c>
      <c r="MV71" s="55">
        <v>-0.4143</v>
      </c>
      <c r="MW71" s="55">
        <v>-0.49880000000000002</v>
      </c>
      <c r="MX71" s="55">
        <v>-0.67720000000000002</v>
      </c>
      <c r="MY71" s="55">
        <v>-0.61429999999999996</v>
      </c>
      <c r="MZ71" s="54">
        <v>-0.51</v>
      </c>
      <c r="NA71" s="55">
        <v>-0.6754</v>
      </c>
      <c r="NB71" s="55">
        <v>-0.85360000000000003</v>
      </c>
      <c r="NC71" s="55">
        <v>-0.86970000000000003</v>
      </c>
      <c r="ND71" s="55">
        <v>-0.88690000000000002</v>
      </c>
      <c r="NE71" s="55">
        <v>-0.82579999999999998</v>
      </c>
      <c r="NF71" s="55">
        <v>-0.73950000000000005</v>
      </c>
      <c r="NG71" s="55">
        <v>-0.5161</v>
      </c>
      <c r="NH71" s="55">
        <v>-0.30009999999999998</v>
      </c>
      <c r="NI71" s="55">
        <v>-0.4798</v>
      </c>
      <c r="NJ71" s="55">
        <v>-0.42309999999999998</v>
      </c>
      <c r="NK71" s="55">
        <v>-0.34960000000000002</v>
      </c>
      <c r="NL71" s="55">
        <v>-0.39169999999999999</v>
      </c>
      <c r="NM71" s="55">
        <v>-0.2432</v>
      </c>
      <c r="NN71" s="55">
        <v>-0.1232</v>
      </c>
      <c r="NO71" s="55">
        <v>-0.2218</v>
      </c>
      <c r="NP71" s="55">
        <v>-0.53129999999999999</v>
      </c>
      <c r="NQ71" s="55">
        <v>-0.30180000000000001</v>
      </c>
      <c r="NR71" s="55">
        <v>-0.19359999999999999</v>
      </c>
      <c r="NS71" s="55">
        <v>-0.2281</v>
      </c>
      <c r="NT71" s="55">
        <v>-5.5500000000000001E-2</v>
      </c>
      <c r="NU71" s="55">
        <v>-4.7800000000000002E-2</v>
      </c>
      <c r="NV71" s="55">
        <v>-0.23019999999999999</v>
      </c>
      <c r="NW71" s="55">
        <v>-0.5736</v>
      </c>
      <c r="NX71" s="55">
        <v>-0.49480000000000002</v>
      </c>
      <c r="NY71" s="55">
        <v>-0.37680000000000002</v>
      </c>
      <c r="NZ71" s="55">
        <v>-0.29399999999999998</v>
      </c>
      <c r="OA71" s="55">
        <v>-5.6500000000000002E-2</v>
      </c>
      <c r="OB71" s="55">
        <v>9.4899999999999998E-2</v>
      </c>
      <c r="OC71" s="55">
        <v>0.1076</v>
      </c>
      <c r="OD71" s="55">
        <v>1.03E-2</v>
      </c>
      <c r="OE71" s="55">
        <v>-3.0599999999999999E-2</v>
      </c>
      <c r="OF71" s="55">
        <v>0.16489999999999999</v>
      </c>
      <c r="OG71" s="55">
        <v>0.1176</v>
      </c>
      <c r="OH71" s="55">
        <v>9.6000000000000002E-2</v>
      </c>
      <c r="OI71" s="55">
        <v>0.12670000000000001</v>
      </c>
      <c r="OJ71" s="55">
        <v>-2.8999999999999998E-3</v>
      </c>
      <c r="OK71" s="55">
        <v>-0.49619999999999997</v>
      </c>
      <c r="OL71" s="55">
        <v>-0.31540000000000001</v>
      </c>
      <c r="OM71" s="55">
        <v>-0.2424</v>
      </c>
      <c r="ON71" s="55">
        <v>-5.5300000000000002E-2</v>
      </c>
      <c r="OO71" s="55">
        <v>-7.3000000000000001E-3</v>
      </c>
      <c r="OP71" s="55">
        <v>8.14E-2</v>
      </c>
      <c r="OQ71" s="55">
        <v>7.6899999999999996E-2</v>
      </c>
      <c r="OR71" s="55">
        <v>-0.1963</v>
      </c>
      <c r="OS71" s="55">
        <v>-0.24740000000000001</v>
      </c>
      <c r="OT71" s="55">
        <v>-6.1100000000000002E-2</v>
      </c>
      <c r="OU71" s="55">
        <v>-1.5299999999999999E-2</v>
      </c>
      <c r="OV71" s="55">
        <v>1.26E-2</v>
      </c>
      <c r="OW71" s="55">
        <v>1E-4</v>
      </c>
      <c r="OX71" s="55">
        <v>0.1759</v>
      </c>
      <c r="OY71" s="55">
        <v>-0.2384</v>
      </c>
      <c r="OZ71" s="55">
        <v>-0.2349</v>
      </c>
      <c r="PA71" s="55">
        <v>-0.16489999999999999</v>
      </c>
      <c r="PB71" s="55">
        <v>-9.2700000000000005E-2</v>
      </c>
      <c r="PC71" s="55">
        <v>-8.6099999999999996E-2</v>
      </c>
      <c r="PD71" s="55">
        <v>1.5900000000000001E-2</v>
      </c>
      <c r="PE71" s="55">
        <v>-5.6300000000000003E-2</v>
      </c>
      <c r="PF71" s="55">
        <v>-0.34410000000000002</v>
      </c>
      <c r="PG71" s="55">
        <v>-0.2742</v>
      </c>
      <c r="PH71" s="55">
        <v>-0.13469999999999999</v>
      </c>
      <c r="PI71" s="55">
        <v>-0.2223</v>
      </c>
      <c r="PJ71" s="55">
        <v>-6.0499999999999998E-2</v>
      </c>
      <c r="PK71" s="55">
        <v>-0.53549999999999998</v>
      </c>
      <c r="PL71" s="55">
        <v>-0.17480000000000001</v>
      </c>
      <c r="PM71" s="55">
        <v>-7.3999999999999996E-2</v>
      </c>
      <c r="PN71" s="55">
        <v>-8.0799999999999997E-2</v>
      </c>
      <c r="PO71" s="55">
        <v>-1.8E-3</v>
      </c>
      <c r="PP71" s="55">
        <v>-0.1578</v>
      </c>
      <c r="PQ71" s="55">
        <v>-9.64E-2</v>
      </c>
      <c r="PR71" s="55">
        <v>0.16450000000000001</v>
      </c>
      <c r="PS71" s="55">
        <v>0.26090000000000002</v>
      </c>
      <c r="PT71" s="55">
        <v>-0.1105</v>
      </c>
      <c r="PU71" s="55">
        <v>-0.12720000000000001</v>
      </c>
      <c r="PV71" s="55">
        <v>-6.59E-2</v>
      </c>
      <c r="PW71" s="55">
        <v>-5.1700000000000003E-2</v>
      </c>
      <c r="PX71" s="55">
        <v>0.1474</v>
      </c>
      <c r="PY71" s="55">
        <v>-6.8099999999999994E-2</v>
      </c>
      <c r="PZ71" s="55">
        <v>0.1268</v>
      </c>
      <c r="QA71" s="55">
        <v>-9.4899999999999998E-2</v>
      </c>
      <c r="QB71" s="55">
        <v>-8.9499999999999996E-2</v>
      </c>
      <c r="QC71" s="55">
        <v>0.2135</v>
      </c>
      <c r="QD71" s="55">
        <v>0.1211</v>
      </c>
      <c r="QE71" s="55">
        <v>0.1103</v>
      </c>
      <c r="QF71" s="55">
        <v>7.7200000000000005E-2</v>
      </c>
      <c r="QG71" s="55">
        <v>-0.16120000000000001</v>
      </c>
      <c r="QH71" s="55">
        <v>-2.23E-2</v>
      </c>
      <c r="QI71" s="55">
        <v>-0.19239999999999999</v>
      </c>
      <c r="QJ71" s="55">
        <v>-5.1299999999999998E-2</v>
      </c>
      <c r="QK71" s="55">
        <v>9.1399999999999995E-2</v>
      </c>
      <c r="QL71" s="55">
        <v>0.14460000000000001</v>
      </c>
      <c r="QM71" s="55">
        <v>0.17430000000000001</v>
      </c>
      <c r="QN71" s="55">
        <v>0.1925</v>
      </c>
      <c r="QO71" s="55">
        <v>-4.3200000000000002E-2</v>
      </c>
      <c r="QP71" s="55">
        <v>-0.1181</v>
      </c>
      <c r="QQ71" s="55">
        <v>2.3400000000000001E-2</v>
      </c>
      <c r="QR71" s="55">
        <v>8.3199999999999996E-2</v>
      </c>
      <c r="QS71" s="55">
        <v>-5.9700000000000003E-2</v>
      </c>
      <c r="QT71" s="55">
        <v>-1.03E-2</v>
      </c>
      <c r="QU71" s="55">
        <v>-0.1603</v>
      </c>
      <c r="QV71" s="55">
        <v>-8.0299999999999996E-2</v>
      </c>
      <c r="QW71" s="55">
        <v>0.20200000000000001</v>
      </c>
      <c r="QX71" s="55">
        <v>0.12770000000000001</v>
      </c>
      <c r="QY71" s="55">
        <v>0.1804</v>
      </c>
      <c r="QZ71" s="55">
        <v>2.52E-2</v>
      </c>
      <c r="RA71" s="55">
        <v>0.21829999999999999</v>
      </c>
      <c r="RB71" s="55">
        <v>0.47249999999999998</v>
      </c>
      <c r="RC71" s="55">
        <v>0.1409</v>
      </c>
      <c r="RD71" s="55">
        <v>-0.1386</v>
      </c>
      <c r="RE71" s="55">
        <v>-5.9999999999999995E-4</v>
      </c>
      <c r="RF71" s="55">
        <v>-4.2299999999999997E-2</v>
      </c>
      <c r="RG71" s="55">
        <v>9.0999999999999998E-2</v>
      </c>
      <c r="RH71" s="55">
        <v>0.15670000000000001</v>
      </c>
      <c r="RI71" s="55">
        <v>0.2203</v>
      </c>
      <c r="RJ71" s="55">
        <v>-4.1700000000000001E-2</v>
      </c>
      <c r="RK71" s="55">
        <v>-9.4E-2</v>
      </c>
      <c r="RL71" s="55">
        <v>6.7500000000000004E-2</v>
      </c>
      <c r="RM71" s="55">
        <v>0.10489999999999999</v>
      </c>
      <c r="RN71" s="55">
        <v>0.1246</v>
      </c>
      <c r="RO71" s="55">
        <v>0.16969999999999999</v>
      </c>
      <c r="RP71" s="55">
        <v>-0.1366</v>
      </c>
      <c r="RQ71" s="55">
        <v>8.8300000000000003E-2</v>
      </c>
      <c r="RR71" s="55">
        <v>-4.1999999999999997E-3</v>
      </c>
      <c r="RS71" s="55">
        <v>0.12889999999999999</v>
      </c>
      <c r="RT71" s="55">
        <v>9.4100000000000003E-2</v>
      </c>
      <c r="RU71" s="55">
        <v>0.13070000000000001</v>
      </c>
      <c r="RV71" s="55">
        <v>0.19189999999999999</v>
      </c>
      <c r="RW71" s="55">
        <v>0.4879</v>
      </c>
      <c r="RX71" s="55">
        <v>0.13059999999999999</v>
      </c>
      <c r="RY71" s="55">
        <v>-1.41E-2</v>
      </c>
      <c r="RZ71" s="55">
        <v>5.0000000000000001E-3</v>
      </c>
      <c r="SA71" s="55">
        <v>6.0199999999999997E-2</v>
      </c>
      <c r="SB71" s="55">
        <v>6.6000000000000003E-2</v>
      </c>
      <c r="SC71" s="55">
        <v>0.23100000000000001</v>
      </c>
      <c r="SD71" s="55">
        <v>0.31580000000000003</v>
      </c>
      <c r="SE71" s="55">
        <v>0.1928</v>
      </c>
      <c r="SF71" s="55">
        <v>-0.4798</v>
      </c>
      <c r="SG71" s="55">
        <v>0.19339999999999999</v>
      </c>
      <c r="SH71" s="55">
        <v>0.36470000000000002</v>
      </c>
      <c r="SI71" s="55">
        <v>0.1206</v>
      </c>
      <c r="SJ71" s="55">
        <v>0.16309999999999999</v>
      </c>
      <c r="SK71" s="55">
        <v>0.11459999999999999</v>
      </c>
      <c r="SL71" s="55">
        <v>0.36909999999999998</v>
      </c>
      <c r="SM71" s="55">
        <v>-8.2799999999999999E-2</v>
      </c>
      <c r="SN71" s="55">
        <v>3.56E-2</v>
      </c>
      <c r="SO71" s="55">
        <v>9.11E-2</v>
      </c>
      <c r="SP71" s="55">
        <v>6.8699999999999997E-2</v>
      </c>
      <c r="SQ71" s="55">
        <v>0.17380000000000001</v>
      </c>
      <c r="SR71" s="55">
        <v>0.21809999999999999</v>
      </c>
      <c r="SS71" s="55">
        <v>5.28E-2</v>
      </c>
      <c r="ST71" s="55">
        <v>4.7300000000000002E-2</v>
      </c>
      <c r="SU71" s="55">
        <v>0.17710000000000001</v>
      </c>
      <c r="SV71" s="55">
        <v>0.19719999999999999</v>
      </c>
      <c r="SW71" s="55">
        <v>0.115</v>
      </c>
      <c r="SX71" s="55">
        <v>0.18229999999999999</v>
      </c>
      <c r="SY71" s="55">
        <v>0.28720000000000001</v>
      </c>
      <c r="SZ71" s="55">
        <v>-8.9300000000000004E-2</v>
      </c>
      <c r="TA71" s="55">
        <v>8.9999999999999993E-3</v>
      </c>
      <c r="TB71" s="55">
        <v>4.2099999999999999E-2</v>
      </c>
      <c r="TC71" s="55">
        <v>7.1099999999999997E-2</v>
      </c>
      <c r="TD71" s="55">
        <v>8.5999999999999993E-2</v>
      </c>
      <c r="TE71" s="55">
        <v>0.15590000000000001</v>
      </c>
      <c r="TF71" s="55">
        <v>0.31540000000000001</v>
      </c>
      <c r="TG71" s="55">
        <v>2.24E-2</v>
      </c>
      <c r="TH71" s="55">
        <v>-1.54E-2</v>
      </c>
      <c r="TI71" s="55">
        <v>9.6500000000000002E-2</v>
      </c>
      <c r="TJ71" s="55">
        <v>0.13519999999999999</v>
      </c>
      <c r="TK71" s="55">
        <v>8.2600000000000007E-2</v>
      </c>
      <c r="TL71" s="55">
        <v>0.13170000000000001</v>
      </c>
      <c r="TM71" s="55">
        <v>0.20610000000000001</v>
      </c>
      <c r="TN71" s="55">
        <v>-9.2299999999999993E-2</v>
      </c>
      <c r="TO71" s="55">
        <v>-4.3299999999999998E-2</v>
      </c>
      <c r="TP71" s="55">
        <v>1.5900000000000001E-2</v>
      </c>
      <c r="TQ71" s="55">
        <v>0.10100000000000001</v>
      </c>
      <c r="TR71" s="55">
        <v>5.9299999999999999E-2</v>
      </c>
      <c r="TS71" s="55">
        <v>0.13370000000000001</v>
      </c>
      <c r="TT71" s="55">
        <v>0.21809999999999999</v>
      </c>
      <c r="TU71" s="55">
        <v>-7.85E-2</v>
      </c>
      <c r="TV71" s="55">
        <v>-0.26269999999999999</v>
      </c>
      <c r="TW71" s="55">
        <v>-0.29239999999999999</v>
      </c>
      <c r="TX71" s="55">
        <v>-0.1232</v>
      </c>
      <c r="TY71" s="55">
        <v>-2.12E-2</v>
      </c>
      <c r="TZ71" s="55">
        <v>0.1333</v>
      </c>
      <c r="UA71" s="55">
        <v>-1.9E-3</v>
      </c>
      <c r="UB71" s="55">
        <v>1.26E-2</v>
      </c>
      <c r="UC71" s="55">
        <v>-0.1095</v>
      </c>
      <c r="UD71" s="55">
        <v>-0.1077</v>
      </c>
      <c r="UE71" s="55">
        <v>-0.10050000000000001</v>
      </c>
      <c r="UF71" s="55">
        <v>2.3099999999999999E-2</v>
      </c>
      <c r="UG71" s="55">
        <v>0.12820000000000001</v>
      </c>
      <c r="UH71" s="55">
        <v>0.1043</v>
      </c>
      <c r="UI71" s="55">
        <v>-8.4599999999999995E-2</v>
      </c>
      <c r="UJ71" s="55">
        <v>-0.1295</v>
      </c>
      <c r="UK71" s="55">
        <v>-4.9500000000000002E-2</v>
      </c>
      <c r="UL71" s="55">
        <v>-4.6800000000000001E-2</v>
      </c>
      <c r="UM71" s="55">
        <v>-9.7699999999999995E-2</v>
      </c>
      <c r="UN71" s="55">
        <v>2.4299999999999999E-2</v>
      </c>
      <c r="UO71" s="55">
        <v>-0.36380000000000001</v>
      </c>
      <c r="UP71" s="55">
        <v>-0.34329999999999999</v>
      </c>
      <c r="UQ71" s="55">
        <v>0.2397</v>
      </c>
      <c r="UR71" s="55">
        <v>-7.4000000000000003E-3</v>
      </c>
      <c r="US71" s="55">
        <v>-2.18E-2</v>
      </c>
      <c r="UT71" s="55">
        <v>-0.1951</v>
      </c>
      <c r="UU71" s="55">
        <v>0.24329999999999999</v>
      </c>
      <c r="UV71" s="55">
        <v>0.48399999999999999</v>
      </c>
      <c r="UW71" s="55">
        <v>0.26590000000000003</v>
      </c>
      <c r="UX71" s="55">
        <v>-0.34689999999999999</v>
      </c>
      <c r="UY71" s="55">
        <v>-0.1908</v>
      </c>
      <c r="UZ71" s="55">
        <v>-0.12559999999999999</v>
      </c>
      <c r="VA71" s="55">
        <v>-4.2299999999999997E-2</v>
      </c>
      <c r="VB71" s="55">
        <v>-2.1999999999999999E-2</v>
      </c>
      <c r="VC71" s="55">
        <v>2.0899999999999998E-2</v>
      </c>
      <c r="VD71" s="55">
        <v>-0.20619999999999999</v>
      </c>
      <c r="VE71" s="55">
        <v>-0.14960000000000001</v>
      </c>
      <c r="VF71" s="55">
        <v>-5.21E-2</v>
      </c>
      <c r="VG71" s="55">
        <v>4.2799999999999998E-2</v>
      </c>
      <c r="VH71" s="55">
        <v>5.7999999999999996E-3</v>
      </c>
      <c r="VI71" s="55">
        <v>0.1434</v>
      </c>
      <c r="VJ71" s="55">
        <v>0.1008</v>
      </c>
      <c r="VK71" s="55">
        <v>-0.18379999999999999</v>
      </c>
      <c r="VL71" s="55">
        <v>-0.1343</v>
      </c>
      <c r="VM71" s="55">
        <v>-3.09E-2</v>
      </c>
      <c r="VN71" s="55">
        <v>5.5399999999999998E-2</v>
      </c>
      <c r="VO71" s="55">
        <v>4.5100000000000001E-2</v>
      </c>
      <c r="VP71" s="55">
        <v>0.1158</v>
      </c>
      <c r="VQ71" s="55">
        <v>0.19109999999999999</v>
      </c>
      <c r="VR71" s="55">
        <v>-6.5600000000000006E-2</v>
      </c>
      <c r="VS71" s="55">
        <v>-0.1061</v>
      </c>
      <c r="VT71" s="55">
        <v>-2.5000000000000001E-3</v>
      </c>
      <c r="VU71" s="55">
        <v>2.0400000000000001E-2</v>
      </c>
      <c r="VV71" s="55">
        <v>-1.8E-3</v>
      </c>
      <c r="VW71" s="55">
        <v>0.1217</v>
      </c>
      <c r="VX71" s="55">
        <v>0.16589999999999999</v>
      </c>
      <c r="VY71" s="55">
        <v>0.1454</v>
      </c>
      <c r="VZ71" s="55">
        <v>-6.9999999999999999E-4</v>
      </c>
      <c r="WA71" s="55">
        <v>1.7899999999999999E-2</v>
      </c>
      <c r="WB71" s="55">
        <v>6.7299999999999999E-2</v>
      </c>
      <c r="WC71" s="55">
        <v>0.1053</v>
      </c>
      <c r="WD71" s="55">
        <v>0.1265</v>
      </c>
      <c r="WE71" s="55">
        <v>9.2200000000000004E-2</v>
      </c>
      <c r="WF71" s="55">
        <v>8.2000000000000007E-3</v>
      </c>
      <c r="WG71" s="55">
        <v>-9.69E-2</v>
      </c>
      <c r="WH71" s="55">
        <v>4.4999999999999998E-2</v>
      </c>
      <c r="WI71" s="55">
        <v>4.7899999999999998E-2</v>
      </c>
      <c r="WJ71" s="55">
        <v>4.0899999999999999E-2</v>
      </c>
      <c r="WK71" s="55">
        <v>0.21829999999999999</v>
      </c>
      <c r="WL71" s="55">
        <v>0.20430000000000001</v>
      </c>
      <c r="WM71" s="55">
        <v>3.5700000000000003E-2</v>
      </c>
      <c r="WN71" s="55">
        <v>2.1600000000000001E-2</v>
      </c>
      <c r="WO71" s="55">
        <v>4.7600000000000003E-2</v>
      </c>
      <c r="WP71" s="55">
        <v>0.35560000000000003</v>
      </c>
      <c r="WQ71" s="55">
        <v>0.2026</v>
      </c>
      <c r="WR71" s="55">
        <v>0.31640000000000001</v>
      </c>
      <c r="WS71" s="55">
        <v>0.2616</v>
      </c>
      <c r="WT71" s="55">
        <v>3.61E-2</v>
      </c>
      <c r="WU71" s="55">
        <v>-7.3700000000000002E-2</v>
      </c>
      <c r="WV71" s="55">
        <v>0.2702</v>
      </c>
      <c r="WW71" s="55">
        <v>0.36680000000000001</v>
      </c>
      <c r="WX71" s="55">
        <v>-3.56E-2</v>
      </c>
      <c r="WY71" s="55">
        <v>-5.1700000000000003E-2</v>
      </c>
      <c r="WZ71" s="55">
        <v>-0.16270000000000001</v>
      </c>
      <c r="XA71" s="54">
        <v>-0.19</v>
      </c>
      <c r="XB71" s="55">
        <v>-0.1118</v>
      </c>
      <c r="XC71" s="55">
        <v>-0.1321</v>
      </c>
      <c r="XD71" s="55">
        <v>0.1588</v>
      </c>
      <c r="XE71" s="55">
        <v>7.5200000000000003E-2</v>
      </c>
      <c r="XF71" s="55">
        <v>0.1183</v>
      </c>
      <c r="XG71" s="55">
        <v>9.2299999999999993E-2</v>
      </c>
      <c r="XH71" s="55">
        <v>0.14019999999999999</v>
      </c>
      <c r="XI71" s="55">
        <v>6.3899999999999998E-2</v>
      </c>
      <c r="XJ71" s="55">
        <v>0.19420000000000001</v>
      </c>
      <c r="XK71" s="55">
        <v>0.33800000000000002</v>
      </c>
      <c r="XL71" s="55">
        <v>0.15590000000000001</v>
      </c>
      <c r="XM71" s="55">
        <v>0.22939999999999999</v>
      </c>
      <c r="XN71" s="55">
        <v>0.26319999999999999</v>
      </c>
      <c r="XO71" s="55">
        <v>0.21560000000000001</v>
      </c>
      <c r="XP71" s="55">
        <v>0.18260000000000001</v>
      </c>
      <c r="XQ71" s="55">
        <v>9.8000000000000004E-2</v>
      </c>
      <c r="XR71" s="55">
        <v>0.1053</v>
      </c>
      <c r="XS71" s="55">
        <v>0.19470000000000001</v>
      </c>
      <c r="XT71" s="55">
        <v>0.2702</v>
      </c>
      <c r="XU71" s="55">
        <v>0.25890000000000002</v>
      </c>
      <c r="XV71" s="55">
        <v>0.1072</v>
      </c>
      <c r="XW71" s="55">
        <v>0.2329</v>
      </c>
      <c r="XX71" s="55">
        <v>0.1729</v>
      </c>
      <c r="XY71" s="55">
        <v>-6.83E-2</v>
      </c>
      <c r="XZ71" s="55">
        <v>0.18110000000000001</v>
      </c>
      <c r="YA71" s="55">
        <v>-1.1900000000000001E-2</v>
      </c>
      <c r="YB71" s="55">
        <v>0.1716</v>
      </c>
      <c r="YC71" s="55">
        <v>0.14879999999999999</v>
      </c>
      <c r="YD71" s="55">
        <v>8.3699999999999997E-2</v>
      </c>
      <c r="YE71" s="55">
        <v>4.6100000000000002E-2</v>
      </c>
      <c r="YF71" s="55">
        <v>0.12659999999999999</v>
      </c>
      <c r="YG71" s="55">
        <v>5.3999999999999999E-2</v>
      </c>
      <c r="YH71" s="55">
        <v>0.15079999999999999</v>
      </c>
      <c r="YI71" s="55">
        <v>0.15229999999999999</v>
      </c>
      <c r="YJ71" s="55">
        <v>1.17E-2</v>
      </c>
      <c r="YK71" s="55">
        <v>0.18190000000000001</v>
      </c>
    </row>
    <row r="72" spans="1:661" x14ac:dyDescent="0.35">
      <c r="A72" s="66" t="s">
        <v>75</v>
      </c>
      <c r="B72" s="66" t="s">
        <v>78</v>
      </c>
      <c r="C72" s="54">
        <v>0.1</v>
      </c>
      <c r="D72" s="54">
        <v>0.42</v>
      </c>
      <c r="E72" s="54">
        <v>0.12</v>
      </c>
      <c r="F72" s="54">
        <v>-0.09</v>
      </c>
      <c r="G72" s="54">
        <v>0.12</v>
      </c>
      <c r="H72" s="54">
        <v>0.16</v>
      </c>
      <c r="I72" s="54">
        <v>0.2</v>
      </c>
      <c r="J72" s="54">
        <v>0.09</v>
      </c>
      <c r="K72" s="54">
        <v>-0.04</v>
      </c>
      <c r="L72" s="54">
        <v>-0.01</v>
      </c>
      <c r="M72" s="54">
        <v>0.14000000000000001</v>
      </c>
      <c r="N72" s="54">
        <v>0.04</v>
      </c>
      <c r="O72" s="54">
        <v>0.16</v>
      </c>
      <c r="P72" s="54">
        <v>-0.19</v>
      </c>
      <c r="Q72" s="54">
        <v>-0.05</v>
      </c>
      <c r="R72" s="54">
        <v>0.23</v>
      </c>
      <c r="S72" s="54">
        <v>0.08</v>
      </c>
      <c r="T72" s="54">
        <v>0.08</v>
      </c>
      <c r="U72" s="54">
        <v>0.14000000000000001</v>
      </c>
      <c r="V72" s="54">
        <v>-0.04</v>
      </c>
      <c r="W72" s="54">
        <v>-0.17</v>
      </c>
      <c r="X72" s="54">
        <v>-0.34</v>
      </c>
      <c r="Y72" s="54">
        <v>-0.22</v>
      </c>
      <c r="Z72" s="54">
        <v>-0.3</v>
      </c>
      <c r="AA72" s="54">
        <v>-0.3</v>
      </c>
      <c r="AB72" s="54">
        <v>-0.39</v>
      </c>
      <c r="AC72" s="54">
        <v>-0.48</v>
      </c>
      <c r="AD72" s="54">
        <v>-0.75</v>
      </c>
      <c r="AE72" s="54">
        <v>-1</v>
      </c>
      <c r="AF72" s="54">
        <v>-1</v>
      </c>
      <c r="AG72" s="54">
        <v>-1</v>
      </c>
      <c r="AH72" s="54">
        <v>-1</v>
      </c>
      <c r="AI72" s="54">
        <v>-1</v>
      </c>
      <c r="AJ72" s="54">
        <v>-1</v>
      </c>
      <c r="AK72" s="54">
        <v>-1</v>
      </c>
      <c r="AL72" s="54">
        <v>-1</v>
      </c>
      <c r="AM72" s="54">
        <v>-1</v>
      </c>
      <c r="AN72" s="54">
        <v>-1</v>
      </c>
      <c r="AO72" s="54">
        <v>-1</v>
      </c>
      <c r="AP72" s="54">
        <v>-1</v>
      </c>
      <c r="AQ72" s="54">
        <v>-1</v>
      </c>
      <c r="AR72" s="54">
        <v>-1</v>
      </c>
      <c r="AS72" s="54">
        <v>-1</v>
      </c>
      <c r="AT72" s="54">
        <v>-1</v>
      </c>
      <c r="AU72" s="54">
        <v>-1</v>
      </c>
      <c r="AV72" s="54">
        <v>-1</v>
      </c>
      <c r="AW72" s="54">
        <v>-1</v>
      </c>
      <c r="AX72" s="54">
        <v>-1</v>
      </c>
      <c r="AY72" s="54">
        <v>-1</v>
      </c>
      <c r="AZ72" s="54">
        <v>-1</v>
      </c>
      <c r="BA72" s="54">
        <v>-1</v>
      </c>
      <c r="BB72" s="54">
        <v>-1</v>
      </c>
      <c r="BC72" s="54">
        <v>-1</v>
      </c>
      <c r="BD72" s="54">
        <v>-1</v>
      </c>
      <c r="BE72" s="54">
        <v>-1</v>
      </c>
      <c r="BF72" s="54">
        <v>-1</v>
      </c>
      <c r="BG72" s="54">
        <v>-1</v>
      </c>
      <c r="BH72" s="54">
        <v>-1</v>
      </c>
      <c r="BI72" s="54">
        <v>-1</v>
      </c>
      <c r="BJ72" s="54">
        <v>-1</v>
      </c>
      <c r="BK72" s="54">
        <v>-1</v>
      </c>
      <c r="BL72" s="54">
        <v>-1</v>
      </c>
      <c r="BM72" s="54">
        <v>-1</v>
      </c>
      <c r="BN72" s="54">
        <v>-1</v>
      </c>
      <c r="BO72" s="54">
        <v>-1</v>
      </c>
      <c r="BP72" s="54">
        <v>-1</v>
      </c>
      <c r="BQ72" s="54">
        <v>-1</v>
      </c>
      <c r="BR72" s="54">
        <v>-1</v>
      </c>
      <c r="BS72" s="54">
        <v>-1</v>
      </c>
      <c r="BT72" s="54">
        <v>-1</v>
      </c>
      <c r="BU72" s="54">
        <v>-1</v>
      </c>
      <c r="BV72" s="54">
        <v>-1</v>
      </c>
      <c r="BW72" s="54">
        <v>-1</v>
      </c>
      <c r="BX72" s="54">
        <v>-1</v>
      </c>
      <c r="BY72" s="54">
        <v>-1</v>
      </c>
      <c r="BZ72" s="54">
        <v>-1</v>
      </c>
      <c r="CA72" s="54">
        <v>-1</v>
      </c>
      <c r="CB72" s="54">
        <v>-1</v>
      </c>
      <c r="CC72" s="54">
        <v>-1</v>
      </c>
      <c r="CD72" s="54">
        <v>-1</v>
      </c>
      <c r="CE72" s="54">
        <v>-1</v>
      </c>
      <c r="CF72" s="54">
        <v>-1</v>
      </c>
      <c r="CG72" s="54">
        <v>-1</v>
      </c>
      <c r="CH72" s="54">
        <v>-1</v>
      </c>
      <c r="CI72" s="54">
        <v>-1</v>
      </c>
      <c r="CJ72" s="54">
        <v>-1</v>
      </c>
      <c r="CK72" s="55">
        <v>-0.99690000000000001</v>
      </c>
      <c r="CL72" s="55">
        <v>-0.99950000000000006</v>
      </c>
      <c r="CM72" s="55">
        <v>-0.99850000000000005</v>
      </c>
      <c r="CN72" s="54">
        <v>-1</v>
      </c>
      <c r="CO72" s="55">
        <v>-0.98760000000000003</v>
      </c>
      <c r="CP72" s="55">
        <v>-0.99819999999999998</v>
      </c>
      <c r="CQ72" s="55">
        <v>-0.98970000000000002</v>
      </c>
      <c r="CR72" s="55">
        <v>-0.97560000000000002</v>
      </c>
      <c r="CS72" s="55">
        <v>-0.99329999999999996</v>
      </c>
      <c r="CT72" s="55">
        <v>-0.99729999999999996</v>
      </c>
      <c r="CU72" s="55">
        <v>-0.99739999999999995</v>
      </c>
      <c r="CV72" s="54">
        <v>-1</v>
      </c>
      <c r="CW72" s="54">
        <v>-1</v>
      </c>
      <c r="CX72" s="55">
        <v>-0.99880000000000002</v>
      </c>
      <c r="CY72" s="55">
        <v>-0.99309999999999998</v>
      </c>
      <c r="CZ72" s="55">
        <v>-0.96499999999999997</v>
      </c>
      <c r="DA72" s="55">
        <v>-0.93149999999999999</v>
      </c>
      <c r="DB72" s="55">
        <v>-0.95989999999999998</v>
      </c>
      <c r="DC72" s="55">
        <v>-0.96740000000000004</v>
      </c>
      <c r="DD72" s="55">
        <v>-0.9405</v>
      </c>
      <c r="DE72" s="55">
        <v>-0.88739999999999997</v>
      </c>
      <c r="DF72" s="55">
        <v>-0.88449999999999995</v>
      </c>
      <c r="DG72" s="55">
        <v>-0.93679999999999997</v>
      </c>
      <c r="DH72" s="55">
        <v>-0.85509999999999997</v>
      </c>
      <c r="DI72" s="55">
        <v>-0.81269999999999998</v>
      </c>
      <c r="DJ72" s="55">
        <v>-0.81520000000000004</v>
      </c>
      <c r="DK72" s="55">
        <v>-0.84860000000000002</v>
      </c>
      <c r="DL72" s="55">
        <v>-0.83540000000000003</v>
      </c>
      <c r="DM72" s="55">
        <v>-0.84719999999999995</v>
      </c>
      <c r="DN72" s="55">
        <v>-0.79530000000000001</v>
      </c>
      <c r="DO72" s="55">
        <v>-0.82120000000000004</v>
      </c>
      <c r="DP72" s="55">
        <v>-0.86850000000000005</v>
      </c>
      <c r="DQ72" s="55">
        <v>-0.754</v>
      </c>
      <c r="DR72" s="55">
        <v>-0.82340000000000002</v>
      </c>
      <c r="DS72" s="55">
        <v>-0.92279999999999995</v>
      </c>
      <c r="DT72" s="55">
        <v>-0.80030000000000001</v>
      </c>
      <c r="DU72" s="55">
        <v>-0.83409999999999995</v>
      </c>
      <c r="DV72" s="55">
        <v>-0.75939999999999996</v>
      </c>
      <c r="DW72" s="55">
        <v>-0.67290000000000005</v>
      </c>
      <c r="DX72" s="55">
        <v>-0.86709999999999998</v>
      </c>
      <c r="DY72" s="55">
        <v>-0.80300000000000005</v>
      </c>
      <c r="DZ72" s="55">
        <v>-0.80130000000000001</v>
      </c>
      <c r="EA72" s="55">
        <v>-0.77939999999999998</v>
      </c>
      <c r="EB72" s="55">
        <v>-0.65900000000000003</v>
      </c>
      <c r="EC72" s="55">
        <v>-0.70379999999999998</v>
      </c>
      <c r="ED72" s="55">
        <v>-0.71989999999999998</v>
      </c>
      <c r="EE72" s="55">
        <v>-0.73650000000000004</v>
      </c>
      <c r="EF72" s="55">
        <v>-0.64929999999999999</v>
      </c>
      <c r="EG72" s="54">
        <v>-0.73</v>
      </c>
      <c r="EH72" s="55">
        <v>-0.76380000000000003</v>
      </c>
      <c r="EI72" s="55">
        <v>-0.63460000000000005</v>
      </c>
      <c r="EJ72" s="55">
        <v>-0.76970000000000005</v>
      </c>
      <c r="EK72" s="55">
        <v>-0.72850000000000004</v>
      </c>
      <c r="EL72" s="55">
        <v>-0.73440000000000005</v>
      </c>
      <c r="EM72" s="55">
        <v>-0.76519999999999999</v>
      </c>
      <c r="EN72" s="55">
        <v>-0.80279999999999996</v>
      </c>
      <c r="EO72" s="55">
        <v>-0.6825</v>
      </c>
      <c r="EP72" s="55">
        <v>-0.6421</v>
      </c>
      <c r="EQ72" s="55">
        <v>-0.61719999999999997</v>
      </c>
      <c r="ER72" s="55">
        <v>-0.66990000000000005</v>
      </c>
      <c r="ES72" s="55">
        <v>-0.72170000000000001</v>
      </c>
      <c r="ET72" s="55">
        <v>-0.74929999999999997</v>
      </c>
      <c r="EU72" s="55">
        <v>-0.66800000000000004</v>
      </c>
      <c r="EV72" s="55">
        <v>-0.63829999999999998</v>
      </c>
      <c r="EW72" s="55">
        <v>-0.6028</v>
      </c>
      <c r="EX72" s="55">
        <v>-0.60829999999999995</v>
      </c>
      <c r="EY72" s="55">
        <v>-0.63190000000000002</v>
      </c>
      <c r="EZ72" s="55">
        <v>-0.70899999999999996</v>
      </c>
      <c r="FA72" s="55">
        <v>-0.56310000000000004</v>
      </c>
      <c r="FB72" s="55">
        <v>-0.77049999999999996</v>
      </c>
      <c r="FC72" s="55">
        <v>-0.6694</v>
      </c>
      <c r="FD72" s="55">
        <v>-0.85009999999999997</v>
      </c>
      <c r="FE72" s="55">
        <v>-0.70050000000000001</v>
      </c>
      <c r="FF72" s="55">
        <v>-0.7198</v>
      </c>
      <c r="FG72" s="55">
        <v>-0.66210000000000002</v>
      </c>
      <c r="FH72" s="55">
        <v>-0.76880000000000004</v>
      </c>
      <c r="FI72" s="55">
        <v>-0.69230000000000003</v>
      </c>
      <c r="FJ72" s="55">
        <v>-0.73350000000000004</v>
      </c>
      <c r="FK72" s="55">
        <v>-0.81699999999999995</v>
      </c>
      <c r="FL72" s="55">
        <v>-0.73309999999999997</v>
      </c>
      <c r="FM72" s="55">
        <v>-0.73570000000000002</v>
      </c>
      <c r="FN72" s="55">
        <v>-0.91710000000000003</v>
      </c>
      <c r="FO72" s="55">
        <v>-0.86539999999999995</v>
      </c>
      <c r="FP72" s="55">
        <v>-0.76719999999999999</v>
      </c>
      <c r="FQ72" s="55">
        <v>-0.81830000000000003</v>
      </c>
      <c r="FR72" s="55">
        <v>-0.73309999999999997</v>
      </c>
      <c r="FS72" s="55">
        <v>-0.63880000000000003</v>
      </c>
      <c r="FT72" s="55">
        <v>-0.67730000000000001</v>
      </c>
      <c r="FU72" s="55">
        <v>-0.73360000000000003</v>
      </c>
      <c r="FV72" s="55">
        <v>-0.69120000000000004</v>
      </c>
      <c r="FW72" s="55">
        <v>-0.73329999999999995</v>
      </c>
      <c r="FX72" s="55">
        <v>-0.75549999999999995</v>
      </c>
      <c r="FY72" s="55">
        <v>-0.71079999999999999</v>
      </c>
      <c r="FZ72" s="55">
        <v>-0.57440000000000002</v>
      </c>
      <c r="GA72" s="55">
        <v>-0.59089999999999998</v>
      </c>
      <c r="GB72" s="55">
        <v>-0.71830000000000005</v>
      </c>
      <c r="GC72" s="55">
        <v>-0.61739999999999995</v>
      </c>
      <c r="GD72" s="55">
        <v>-0.63390000000000002</v>
      </c>
      <c r="GE72" s="55">
        <v>-0.59019999999999995</v>
      </c>
      <c r="GF72" s="55">
        <v>-0.51580000000000004</v>
      </c>
      <c r="GG72" s="55">
        <v>-0.55149999999999999</v>
      </c>
      <c r="GH72" s="55">
        <v>-0.64900000000000002</v>
      </c>
      <c r="GI72" s="55">
        <v>-0.59509999999999996</v>
      </c>
      <c r="GJ72" s="55">
        <v>-0.58940000000000003</v>
      </c>
      <c r="GK72" s="55">
        <v>-0.58160000000000001</v>
      </c>
      <c r="GL72" s="55">
        <v>-0.59209999999999996</v>
      </c>
      <c r="GM72" s="55">
        <v>-0.60550000000000004</v>
      </c>
      <c r="GN72" s="55">
        <v>-0.57879999999999998</v>
      </c>
      <c r="GO72" s="55">
        <v>-0.57399999999999995</v>
      </c>
      <c r="GP72" s="55">
        <v>-0.8256</v>
      </c>
      <c r="GQ72" s="55">
        <v>-0.4622</v>
      </c>
      <c r="GR72" s="55">
        <v>-0.54659999999999997</v>
      </c>
      <c r="GS72" s="55">
        <v>-0.63449999999999995</v>
      </c>
      <c r="GT72" s="55">
        <v>-0.44879999999999998</v>
      </c>
      <c r="GU72" s="55">
        <v>-0.43940000000000001</v>
      </c>
      <c r="GV72" s="55">
        <v>-0.28970000000000001</v>
      </c>
      <c r="GW72" s="55">
        <v>-5.74E-2</v>
      </c>
      <c r="GX72" s="55">
        <v>-0.66820000000000002</v>
      </c>
      <c r="GY72" s="55">
        <v>-0.78120000000000001</v>
      </c>
      <c r="GZ72" s="55">
        <v>-0.81230000000000002</v>
      </c>
      <c r="HA72" s="55">
        <v>-0.62460000000000004</v>
      </c>
      <c r="HB72" s="55">
        <v>-0.47149999999999997</v>
      </c>
      <c r="HC72" s="55">
        <v>-0.54800000000000004</v>
      </c>
      <c r="HD72" s="55">
        <v>-0.67359999999999998</v>
      </c>
      <c r="HE72" s="55">
        <v>-0.58930000000000005</v>
      </c>
      <c r="HF72" s="55">
        <v>-0.56130000000000002</v>
      </c>
      <c r="HG72" s="55">
        <v>-0.63970000000000005</v>
      </c>
      <c r="HH72" s="55">
        <v>-0.4945</v>
      </c>
      <c r="HI72" s="55">
        <v>-0.48089999999999999</v>
      </c>
      <c r="HJ72" s="55">
        <v>-0.50819999999999999</v>
      </c>
      <c r="HK72" s="55">
        <v>-0.67549999999999999</v>
      </c>
      <c r="HL72" s="55">
        <v>-0.67930000000000001</v>
      </c>
      <c r="HM72" s="55">
        <v>-0.62450000000000006</v>
      </c>
      <c r="HN72" s="55">
        <v>-0.68259999999999998</v>
      </c>
      <c r="HO72" s="55">
        <v>-0.57679999999999998</v>
      </c>
      <c r="HP72" s="55">
        <v>-0.5454</v>
      </c>
      <c r="HQ72" s="55">
        <v>-0.50080000000000002</v>
      </c>
      <c r="HR72" s="55">
        <v>-0.63300000000000001</v>
      </c>
      <c r="HS72" s="55">
        <v>-0.67120000000000002</v>
      </c>
      <c r="HT72" s="55">
        <v>-0.59309999999999996</v>
      </c>
      <c r="HU72" s="55">
        <v>-0.57189999999999996</v>
      </c>
      <c r="HV72" s="55">
        <v>-0.47989999999999999</v>
      </c>
      <c r="HW72" s="55">
        <v>-0.39400000000000002</v>
      </c>
      <c r="HX72" s="55">
        <v>-0.42180000000000001</v>
      </c>
      <c r="HY72" s="55">
        <v>-0.3841</v>
      </c>
      <c r="HZ72" s="55">
        <v>-0.47449999999999998</v>
      </c>
      <c r="IA72" s="55">
        <v>-0.5706</v>
      </c>
      <c r="IB72" s="55">
        <v>-0.58960000000000001</v>
      </c>
      <c r="IC72" s="55">
        <v>-0.47099999999999997</v>
      </c>
      <c r="ID72" s="55">
        <v>-0.41760000000000003</v>
      </c>
      <c r="IE72" s="55">
        <v>-0.62880000000000003</v>
      </c>
      <c r="IF72" s="55">
        <v>-0.78059999999999996</v>
      </c>
      <c r="IG72" s="55">
        <v>-0.74199999999999999</v>
      </c>
      <c r="IH72" s="55">
        <v>-0.51190000000000002</v>
      </c>
      <c r="II72" s="55">
        <v>-0.44879999999999998</v>
      </c>
      <c r="IJ72" s="55">
        <v>-0.55920000000000003</v>
      </c>
      <c r="IK72" s="55">
        <v>-0.44440000000000002</v>
      </c>
      <c r="IL72" s="55">
        <v>-0.40579999999999999</v>
      </c>
      <c r="IM72" s="55">
        <v>-0.65569999999999995</v>
      </c>
      <c r="IN72" s="55">
        <v>-0.56720000000000004</v>
      </c>
      <c r="IO72" s="55">
        <v>-0.49009999999999998</v>
      </c>
      <c r="IP72" s="55">
        <v>-0.55279999999999996</v>
      </c>
      <c r="IQ72" s="55">
        <v>-0.48980000000000001</v>
      </c>
      <c r="IR72" s="55">
        <v>-0.41020000000000001</v>
      </c>
      <c r="IS72" s="55">
        <v>-0.60550000000000004</v>
      </c>
      <c r="IT72" s="55">
        <v>-0.67010000000000003</v>
      </c>
      <c r="IU72" s="55">
        <v>-0.63949999999999996</v>
      </c>
      <c r="IV72" s="55">
        <v>-0.49990000000000001</v>
      </c>
      <c r="IW72" s="55">
        <v>-0.42099999999999999</v>
      </c>
      <c r="IX72" s="55">
        <v>-0.54090000000000005</v>
      </c>
      <c r="IY72" s="55">
        <v>-0.67059999999999997</v>
      </c>
      <c r="IZ72" s="55">
        <v>-0.67979999999999996</v>
      </c>
      <c r="JA72" s="55">
        <v>-0.71599999999999997</v>
      </c>
      <c r="JB72" s="55">
        <v>-0.71919999999999995</v>
      </c>
      <c r="JC72" s="55">
        <v>-0.68020000000000003</v>
      </c>
      <c r="JD72" s="55">
        <v>-0.65459999999999996</v>
      </c>
      <c r="JE72" s="55">
        <v>-0.48609999999999998</v>
      </c>
      <c r="JF72" s="55">
        <v>-0.443</v>
      </c>
      <c r="JG72" s="55">
        <v>-0.4889</v>
      </c>
      <c r="JH72" s="55">
        <v>-0.69089999999999996</v>
      </c>
      <c r="JI72" s="55">
        <v>-0.3538</v>
      </c>
      <c r="JJ72" s="55">
        <v>-0.56640000000000001</v>
      </c>
      <c r="JK72" s="55">
        <v>-0.75119999999999998</v>
      </c>
      <c r="JL72" s="55">
        <v>-0.59689999999999999</v>
      </c>
      <c r="JM72" s="55">
        <v>-0.57320000000000004</v>
      </c>
      <c r="JN72" s="55">
        <v>-0.64129999999999998</v>
      </c>
      <c r="JO72" s="55">
        <v>-0.68079999999999996</v>
      </c>
      <c r="JP72" s="55">
        <v>-0.74199999999999999</v>
      </c>
      <c r="JQ72" s="55">
        <v>-0.72950000000000004</v>
      </c>
      <c r="JR72" s="55">
        <v>-0.7641</v>
      </c>
      <c r="JS72" s="55">
        <v>-0.68079999999999996</v>
      </c>
      <c r="JT72" s="55">
        <v>-0.61450000000000005</v>
      </c>
      <c r="JU72" s="55">
        <v>-0.69950000000000001</v>
      </c>
      <c r="JV72" s="54">
        <v>-0.77</v>
      </c>
      <c r="JW72" s="55">
        <v>-0.73040000000000005</v>
      </c>
      <c r="JX72" s="55">
        <v>-0.70230000000000004</v>
      </c>
      <c r="JY72" s="55">
        <v>-0.76829999999999998</v>
      </c>
      <c r="JZ72" s="55">
        <v>-0.71230000000000004</v>
      </c>
      <c r="KA72" s="55">
        <v>-0.6552</v>
      </c>
      <c r="KB72" s="55">
        <v>-0.54830000000000001</v>
      </c>
      <c r="KC72" s="55">
        <v>-0.80559999999999998</v>
      </c>
      <c r="KD72" s="55">
        <v>-0.78449999999999998</v>
      </c>
      <c r="KE72" s="55">
        <v>-0.76390000000000002</v>
      </c>
      <c r="KF72" s="55">
        <v>-0.79330000000000001</v>
      </c>
      <c r="KG72" s="55">
        <v>-0.74460000000000004</v>
      </c>
      <c r="KH72" s="55">
        <v>-0.71109999999999995</v>
      </c>
      <c r="KI72" s="55">
        <v>-0.73970000000000002</v>
      </c>
      <c r="KJ72" s="55">
        <v>-0.81520000000000004</v>
      </c>
      <c r="KK72" s="55">
        <v>-0.80489999999999995</v>
      </c>
      <c r="KL72" s="55">
        <v>-0.7409</v>
      </c>
      <c r="KM72" s="55">
        <v>-0.62860000000000005</v>
      </c>
      <c r="KN72" s="55">
        <v>-0.91790000000000005</v>
      </c>
      <c r="KO72" s="55">
        <v>-0.94350000000000001</v>
      </c>
      <c r="KP72" s="55">
        <v>-0.94689999999999996</v>
      </c>
      <c r="KQ72" s="55">
        <v>-0.97909999999999997</v>
      </c>
      <c r="KR72" s="55">
        <v>-0.96899999999999997</v>
      </c>
      <c r="KS72" s="55">
        <v>-0.99690000000000001</v>
      </c>
      <c r="KT72" s="55">
        <v>-0.96730000000000005</v>
      </c>
      <c r="KU72" s="55">
        <v>-0.95199999999999996</v>
      </c>
      <c r="KV72" s="55">
        <v>-0.94299999999999995</v>
      </c>
      <c r="KW72" s="55">
        <v>-0.94879999999999998</v>
      </c>
      <c r="KX72" s="55">
        <v>-0.96809999999999996</v>
      </c>
      <c r="KY72" s="55">
        <v>-0.97270000000000001</v>
      </c>
      <c r="KZ72" s="55">
        <v>-0.90580000000000005</v>
      </c>
      <c r="LA72" s="55">
        <v>-0.9204</v>
      </c>
      <c r="LB72" s="55">
        <v>-0.99970000000000003</v>
      </c>
      <c r="LC72" s="55">
        <v>-0.95379999999999998</v>
      </c>
      <c r="LD72" s="55">
        <v>-0.95950000000000002</v>
      </c>
      <c r="LE72" s="55">
        <v>-0.95240000000000002</v>
      </c>
      <c r="LF72" s="55">
        <v>-0.98299999999999998</v>
      </c>
      <c r="LG72" s="55">
        <v>-0.94699999999999995</v>
      </c>
      <c r="LH72" s="55">
        <v>-0.76149999999999995</v>
      </c>
      <c r="LI72" s="55">
        <v>-0.96950000000000003</v>
      </c>
      <c r="LJ72" s="55">
        <v>-0.93120000000000003</v>
      </c>
      <c r="LK72" s="55">
        <v>-0.94889999999999997</v>
      </c>
      <c r="LL72" s="55">
        <v>-0.94710000000000005</v>
      </c>
      <c r="LM72" s="55">
        <v>-0.96040000000000003</v>
      </c>
      <c r="LN72" s="55">
        <v>-0.97209999999999996</v>
      </c>
      <c r="LO72" s="55">
        <v>-0.9577</v>
      </c>
      <c r="LP72" s="55">
        <v>-0.95669999999999999</v>
      </c>
      <c r="LQ72" s="55">
        <v>-0.93559999999999999</v>
      </c>
      <c r="LR72" s="55">
        <v>-0.96519999999999995</v>
      </c>
      <c r="LS72" s="55">
        <v>-0.96209999999999996</v>
      </c>
      <c r="LT72" s="55">
        <v>-0.97219999999999995</v>
      </c>
      <c r="LU72" s="55">
        <v>-0.96499999999999997</v>
      </c>
      <c r="LV72" s="55">
        <v>-0.96360000000000001</v>
      </c>
      <c r="LW72" s="55">
        <v>-0.95809999999999995</v>
      </c>
      <c r="LX72" s="55">
        <v>-0.93330000000000002</v>
      </c>
      <c r="LY72" s="55">
        <v>-0.95009999999999994</v>
      </c>
      <c r="LZ72" s="55">
        <v>-0.95469999999999999</v>
      </c>
      <c r="MA72" s="55">
        <v>-0.95240000000000002</v>
      </c>
      <c r="MB72" s="55">
        <v>-0.9415</v>
      </c>
      <c r="MC72" s="55">
        <v>-0.94850000000000001</v>
      </c>
      <c r="MD72" s="55">
        <v>-0.79859999999999998</v>
      </c>
      <c r="ME72" s="55">
        <v>-0.79559999999999997</v>
      </c>
      <c r="MF72" s="55">
        <v>-0.83199999999999996</v>
      </c>
      <c r="MG72" s="55">
        <v>-0.84799999999999998</v>
      </c>
      <c r="MH72" s="55">
        <v>-0.83030000000000004</v>
      </c>
      <c r="MI72" s="55">
        <v>-0.8024</v>
      </c>
      <c r="MJ72" s="55">
        <v>-0.74280000000000002</v>
      </c>
      <c r="MK72" s="55">
        <v>-0.68410000000000004</v>
      </c>
      <c r="ML72" s="55">
        <v>-0.66139999999999999</v>
      </c>
      <c r="MM72" s="55">
        <v>-0.9163</v>
      </c>
      <c r="MN72" s="55">
        <v>-0.91339999999999999</v>
      </c>
      <c r="MO72" s="55">
        <v>-0.82820000000000005</v>
      </c>
      <c r="MP72" s="55">
        <v>-0.70569999999999999</v>
      </c>
      <c r="MQ72" s="55">
        <v>-0.7006</v>
      </c>
      <c r="MR72" s="55">
        <v>-0.63680000000000003</v>
      </c>
      <c r="MS72" s="55">
        <v>-0.64239999999999997</v>
      </c>
      <c r="MT72" s="55">
        <v>-0.88839999999999997</v>
      </c>
      <c r="MU72" s="55">
        <v>-0.68369999999999997</v>
      </c>
      <c r="MV72" s="55">
        <v>-0.70130000000000003</v>
      </c>
      <c r="MW72" s="55">
        <v>-0.75949999999999995</v>
      </c>
      <c r="MX72" s="55">
        <v>-0.76749999999999996</v>
      </c>
      <c r="MY72" s="55">
        <v>-0.7641</v>
      </c>
      <c r="MZ72" s="55">
        <v>-0.65910000000000002</v>
      </c>
      <c r="NA72" s="55">
        <v>-0.3579</v>
      </c>
      <c r="NB72" s="55">
        <v>-0.58589999999999998</v>
      </c>
      <c r="NC72" s="55">
        <v>-0.77280000000000004</v>
      </c>
      <c r="ND72" s="55">
        <v>-0.75849999999999995</v>
      </c>
      <c r="NE72" s="55">
        <v>-0.92849999999999999</v>
      </c>
      <c r="NF72" s="55">
        <v>-0.71079999999999999</v>
      </c>
      <c r="NG72" s="55">
        <v>-0.64319999999999999</v>
      </c>
      <c r="NH72" s="55">
        <v>-0.69299999999999995</v>
      </c>
      <c r="NI72" s="55">
        <v>-0.82509999999999994</v>
      </c>
      <c r="NJ72" s="55">
        <v>-0.6744</v>
      </c>
      <c r="NK72" s="55">
        <v>-0.52969999999999995</v>
      </c>
      <c r="NL72" s="55">
        <v>-0.56699999999999995</v>
      </c>
      <c r="NM72" s="55">
        <v>-0.50480000000000003</v>
      </c>
      <c r="NN72" s="55">
        <v>-0.50460000000000005</v>
      </c>
      <c r="NO72" s="55">
        <v>-0.65880000000000005</v>
      </c>
      <c r="NP72" s="55">
        <v>-0.53920000000000001</v>
      </c>
      <c r="NQ72" s="55">
        <v>-0.6331</v>
      </c>
      <c r="NR72" s="55">
        <v>-0.53949999999999998</v>
      </c>
      <c r="NS72" s="55">
        <v>-0.50980000000000003</v>
      </c>
      <c r="NT72" s="55">
        <v>-0.4234</v>
      </c>
      <c r="NU72" s="55">
        <v>-0.4829</v>
      </c>
      <c r="NV72" s="55">
        <v>-0.5998</v>
      </c>
      <c r="NW72" s="55">
        <v>-0.72729999999999995</v>
      </c>
      <c r="NX72" s="55">
        <v>-0.64119999999999999</v>
      </c>
      <c r="NY72" s="55">
        <v>-0.64559999999999995</v>
      </c>
      <c r="NZ72" s="55">
        <v>-0.34720000000000001</v>
      </c>
      <c r="OA72" s="55">
        <v>-0.45029999999999998</v>
      </c>
      <c r="OB72" s="55">
        <v>-0.4677</v>
      </c>
      <c r="OC72" s="55">
        <v>-0.50009999999999999</v>
      </c>
      <c r="OD72" s="55">
        <v>-0.6129</v>
      </c>
      <c r="OE72" s="55">
        <v>-0.6573</v>
      </c>
      <c r="OF72" s="55">
        <v>-0.62490000000000001</v>
      </c>
      <c r="OG72" s="55">
        <v>-0.63019999999999998</v>
      </c>
      <c r="OH72" s="55">
        <v>-0.50919999999999999</v>
      </c>
      <c r="OI72" s="55">
        <v>-0.44500000000000001</v>
      </c>
      <c r="OJ72" s="55">
        <v>-0.5071</v>
      </c>
      <c r="OK72" s="55">
        <v>-0.38390000000000002</v>
      </c>
      <c r="OL72" s="55">
        <v>-0.55059999999999998</v>
      </c>
      <c r="OM72" s="55">
        <v>-0.65069999999999995</v>
      </c>
      <c r="ON72" s="55">
        <v>-0.52900000000000003</v>
      </c>
      <c r="OO72" s="55">
        <v>-0.28910000000000002</v>
      </c>
      <c r="OP72" s="55">
        <v>-0.4617</v>
      </c>
      <c r="OQ72" s="55">
        <v>-0.43659999999999999</v>
      </c>
      <c r="OR72" s="55">
        <v>-0.34229999999999999</v>
      </c>
      <c r="OS72" s="55">
        <v>-0.40379999999999999</v>
      </c>
      <c r="OT72" s="55">
        <v>-0.56910000000000005</v>
      </c>
      <c r="OU72" s="55">
        <v>-0.54569999999999996</v>
      </c>
      <c r="OV72" s="55">
        <v>-0.38040000000000002</v>
      </c>
      <c r="OW72" s="55">
        <v>-0.47099999999999997</v>
      </c>
      <c r="OX72" s="55">
        <v>-0.31509999999999999</v>
      </c>
      <c r="OY72" s="55">
        <v>-0.2465</v>
      </c>
      <c r="OZ72" s="55">
        <v>-0.38350000000000001</v>
      </c>
      <c r="PA72" s="55">
        <v>-0.28270000000000001</v>
      </c>
      <c r="PB72" s="55">
        <v>-0.35570000000000002</v>
      </c>
      <c r="PC72" s="55">
        <v>-0.3967</v>
      </c>
      <c r="PD72" s="55">
        <v>-0.40189999999999998</v>
      </c>
      <c r="PE72" s="55">
        <v>-0.31919999999999998</v>
      </c>
      <c r="PF72" s="55">
        <v>-0.56759999999999999</v>
      </c>
      <c r="PG72" s="55">
        <v>-0.61809999999999998</v>
      </c>
      <c r="PH72" s="55">
        <v>-0.61699999999999999</v>
      </c>
      <c r="PI72" s="55">
        <v>-0.51349999999999996</v>
      </c>
      <c r="PJ72" s="55">
        <v>-0.38790000000000002</v>
      </c>
      <c r="PK72" s="55">
        <v>-0.73670000000000002</v>
      </c>
      <c r="PL72" s="55">
        <v>-0.52700000000000002</v>
      </c>
      <c r="PM72" s="55">
        <v>-0.49959999999999999</v>
      </c>
      <c r="PN72" s="55">
        <v>-0.4466</v>
      </c>
      <c r="PO72" s="55">
        <v>-0.59379999999999999</v>
      </c>
      <c r="PP72" s="55">
        <v>-0.57630000000000003</v>
      </c>
      <c r="PQ72" s="55">
        <v>-0.34050000000000002</v>
      </c>
      <c r="PR72" s="55">
        <v>-0.42449999999999999</v>
      </c>
      <c r="PS72" s="55">
        <v>-0.50439999999999996</v>
      </c>
      <c r="PT72" s="55">
        <v>-0.63970000000000005</v>
      </c>
      <c r="PU72" s="55">
        <v>-0.43840000000000001</v>
      </c>
      <c r="PV72" s="55">
        <v>-0.2273</v>
      </c>
      <c r="PW72" s="55">
        <v>-0.46129999999999999</v>
      </c>
      <c r="PX72" s="55">
        <v>-0.43230000000000002</v>
      </c>
      <c r="PY72" s="55">
        <v>-0.31519999999999998</v>
      </c>
      <c r="PZ72" s="55">
        <v>-0.24990000000000001</v>
      </c>
      <c r="QA72" s="55">
        <v>-0.57089999999999996</v>
      </c>
      <c r="QB72" s="55">
        <v>-0.52270000000000005</v>
      </c>
      <c r="QC72" s="55">
        <v>-0.39589999999999997</v>
      </c>
      <c r="QD72" s="55">
        <v>-0.30099999999999999</v>
      </c>
      <c r="QE72" s="55">
        <v>-0.40570000000000001</v>
      </c>
      <c r="QF72" s="55">
        <v>-0.371</v>
      </c>
      <c r="QG72" s="55">
        <v>-0.41689999999999999</v>
      </c>
      <c r="QH72" s="55">
        <v>-0.3241</v>
      </c>
      <c r="QI72" s="55">
        <v>-0.49490000000000001</v>
      </c>
      <c r="QJ72" s="55">
        <v>-0.51959999999999995</v>
      </c>
      <c r="QK72" s="54">
        <v>-0.48</v>
      </c>
      <c r="QL72" s="55">
        <v>-0.42159999999999997</v>
      </c>
      <c r="QM72" s="55">
        <v>-0.35870000000000002</v>
      </c>
      <c r="QN72" s="55">
        <v>-0.43459999999999999</v>
      </c>
      <c r="QO72" s="55">
        <v>-0.4849</v>
      </c>
      <c r="QP72" s="55">
        <v>-0.58750000000000002</v>
      </c>
      <c r="QQ72" s="55">
        <v>-0.53859999999999997</v>
      </c>
      <c r="QR72" s="55">
        <v>-0.51449999999999996</v>
      </c>
      <c r="QS72" s="55">
        <v>-0.1986</v>
      </c>
      <c r="QT72" s="55">
        <v>-0.16800000000000001</v>
      </c>
      <c r="QU72" s="55">
        <v>-0.39300000000000002</v>
      </c>
      <c r="QV72" s="55">
        <v>-0.64400000000000002</v>
      </c>
      <c r="QW72" s="55">
        <v>-0.22889999999999999</v>
      </c>
      <c r="QX72" s="55">
        <v>-0.2298</v>
      </c>
      <c r="QY72" s="55">
        <v>2.1999999999999999E-2</v>
      </c>
      <c r="QZ72" s="55">
        <v>-0.2427</v>
      </c>
      <c r="RA72" s="55">
        <v>-0.24060000000000001</v>
      </c>
      <c r="RB72" s="55">
        <v>-0.153</v>
      </c>
      <c r="RC72" s="55">
        <v>0.12559999999999999</v>
      </c>
      <c r="RD72" s="55">
        <v>-0.44640000000000002</v>
      </c>
      <c r="RE72" s="55">
        <v>-0.23269999999999999</v>
      </c>
      <c r="RF72" s="55">
        <v>-0.31619999999999998</v>
      </c>
      <c r="RG72" s="55">
        <v>-0.22159999999999999</v>
      </c>
      <c r="RH72" s="55">
        <v>-0.19550000000000001</v>
      </c>
      <c r="RI72" s="55">
        <v>-0.21840000000000001</v>
      </c>
      <c r="RJ72" s="54">
        <v>-0.33</v>
      </c>
      <c r="RK72" s="55">
        <v>-0.38159999999999999</v>
      </c>
      <c r="RL72" s="55">
        <v>-0.32429999999999998</v>
      </c>
      <c r="RM72" s="55">
        <v>-0.3468</v>
      </c>
      <c r="RN72" s="55">
        <v>-0.38500000000000001</v>
      </c>
      <c r="RO72" s="55">
        <v>-0.2868</v>
      </c>
      <c r="RP72" s="55">
        <v>-0.55810000000000004</v>
      </c>
      <c r="RQ72" s="55">
        <v>-0.27839999999999998</v>
      </c>
      <c r="RR72" s="55">
        <v>-0.40429999999999999</v>
      </c>
      <c r="RS72" s="55">
        <v>-0.27579999999999999</v>
      </c>
      <c r="RT72" s="55">
        <v>-0.24179999999999999</v>
      </c>
      <c r="RU72" s="55">
        <v>-0.12039999999999999</v>
      </c>
      <c r="RV72" s="55">
        <v>-0.22589999999999999</v>
      </c>
      <c r="RW72" s="55">
        <v>0.1139</v>
      </c>
      <c r="RX72" s="55">
        <v>-0.35210000000000002</v>
      </c>
      <c r="RY72" s="55">
        <v>-0.56359999999999999</v>
      </c>
      <c r="RZ72" s="54">
        <v>-0.32</v>
      </c>
      <c r="SA72" s="55">
        <v>-0.30780000000000002</v>
      </c>
      <c r="SB72" s="55">
        <v>-0.1085</v>
      </c>
      <c r="SC72" s="55">
        <v>-0.25790000000000002</v>
      </c>
      <c r="SD72" s="55">
        <v>-0.22359999999999999</v>
      </c>
      <c r="SE72" s="55">
        <v>-0.19819999999999999</v>
      </c>
      <c r="SF72" s="55">
        <v>-0.85199999999999998</v>
      </c>
      <c r="SG72" s="55">
        <v>-0.29149999999999998</v>
      </c>
      <c r="SH72" s="55">
        <v>-0.47110000000000002</v>
      </c>
      <c r="SI72" s="55">
        <v>-0.25280000000000002</v>
      </c>
      <c r="SJ72" s="55">
        <v>-0.2412</v>
      </c>
      <c r="SK72" s="55">
        <v>-0.3448</v>
      </c>
      <c r="SL72" s="55">
        <v>0.12989999999999999</v>
      </c>
      <c r="SM72" s="55">
        <v>-0.5091</v>
      </c>
      <c r="SN72" s="55">
        <v>-0.32700000000000001</v>
      </c>
      <c r="SO72" s="55">
        <v>-0.24690000000000001</v>
      </c>
      <c r="SP72" s="55">
        <v>-0.24010000000000001</v>
      </c>
      <c r="SQ72" s="55">
        <v>-0.2462</v>
      </c>
      <c r="SR72" s="55">
        <v>-0.30459999999999998</v>
      </c>
      <c r="SS72" s="55">
        <v>-0.37969999999999998</v>
      </c>
      <c r="ST72" s="55">
        <v>-0.34079999999999999</v>
      </c>
      <c r="SU72" s="55">
        <v>-9.2999999999999999E-2</v>
      </c>
      <c r="SV72" s="55">
        <v>-0.20649999999999999</v>
      </c>
      <c r="SW72" s="55">
        <v>-0.2069</v>
      </c>
      <c r="SX72" s="55">
        <v>-0.28810000000000002</v>
      </c>
      <c r="SY72" s="55">
        <v>-0.22889999999999999</v>
      </c>
      <c r="SZ72" s="55">
        <v>-0.125</v>
      </c>
      <c r="TA72" s="55">
        <v>-0.27329999999999999</v>
      </c>
      <c r="TB72" s="55">
        <v>-0.2445</v>
      </c>
      <c r="TC72" s="55">
        <v>-0.13469999999999999</v>
      </c>
      <c r="TD72" s="55">
        <v>-0.26650000000000001</v>
      </c>
      <c r="TE72" s="55">
        <v>-0.24829999999999999</v>
      </c>
      <c r="TF72" s="55">
        <v>-0.2205</v>
      </c>
      <c r="TG72" s="55">
        <v>-0.1027</v>
      </c>
      <c r="TH72" s="55">
        <v>-0.1507</v>
      </c>
      <c r="TI72" s="55">
        <v>-7.1599999999999997E-2</v>
      </c>
      <c r="TJ72" s="55">
        <v>-0.14219999999999999</v>
      </c>
      <c r="TK72" s="55">
        <v>-0.2923</v>
      </c>
      <c r="TL72" s="55">
        <v>-0.2671</v>
      </c>
      <c r="TM72" s="55">
        <v>-0.35699999999999998</v>
      </c>
      <c r="TN72" s="55">
        <v>-0.53210000000000002</v>
      </c>
      <c r="TO72" s="55">
        <v>-0.51670000000000005</v>
      </c>
      <c r="TP72" s="55">
        <v>-0.42420000000000002</v>
      </c>
      <c r="TQ72" s="55">
        <v>-0.45119999999999999</v>
      </c>
      <c r="TR72" s="55">
        <v>-0.34789999999999999</v>
      </c>
      <c r="TS72" s="55">
        <v>-0.33739999999999998</v>
      </c>
      <c r="TT72" s="55">
        <v>-0.35909999999999997</v>
      </c>
      <c r="TU72" s="55">
        <v>-0.45850000000000002</v>
      </c>
      <c r="TV72" s="55">
        <v>-0.42059999999999997</v>
      </c>
      <c r="TW72" s="55">
        <v>-0.30609999999999998</v>
      </c>
      <c r="TX72" s="55">
        <v>-0.1966</v>
      </c>
      <c r="TY72" s="55">
        <v>-0.32190000000000002</v>
      </c>
      <c r="TZ72" s="55">
        <v>-0.19159999999999999</v>
      </c>
      <c r="UA72" s="55">
        <v>-0.18310000000000001</v>
      </c>
      <c r="UB72" s="55">
        <v>-0.26379999999999998</v>
      </c>
      <c r="UC72" s="55">
        <v>-0.29580000000000001</v>
      </c>
      <c r="UD72" s="55">
        <v>-0.30020000000000002</v>
      </c>
      <c r="UE72" s="55">
        <v>-0.2616</v>
      </c>
      <c r="UF72" s="55">
        <v>-5.91E-2</v>
      </c>
      <c r="UG72" s="55">
        <v>-0.2092</v>
      </c>
      <c r="UH72" s="55">
        <v>-0.25629999999999997</v>
      </c>
      <c r="UI72" s="55">
        <v>-0.19520000000000001</v>
      </c>
      <c r="UJ72" s="55">
        <v>-0.27179999999999999</v>
      </c>
      <c r="UK72" s="55">
        <v>-0.17480000000000001</v>
      </c>
      <c r="UL72" s="55">
        <v>-0.11119999999999999</v>
      </c>
      <c r="UM72" s="55">
        <v>-0.1241</v>
      </c>
      <c r="UN72" s="55">
        <v>-0.20369999999999999</v>
      </c>
      <c r="UO72" s="55">
        <v>-0.40289999999999998</v>
      </c>
      <c r="UP72" s="55">
        <v>-0.55410000000000004</v>
      </c>
      <c r="UQ72" s="55">
        <v>2.98E-2</v>
      </c>
      <c r="UR72" s="55">
        <v>-0.51819999999999999</v>
      </c>
      <c r="US72" s="55">
        <v>-0.1749</v>
      </c>
      <c r="UT72" s="55">
        <v>-0.1191</v>
      </c>
      <c r="UU72" s="55">
        <v>-0.13300000000000001</v>
      </c>
      <c r="UV72" s="55">
        <v>2.0500000000000001E-2</v>
      </c>
      <c r="UW72" s="55">
        <v>0.21779999999999999</v>
      </c>
      <c r="UX72" s="55">
        <v>-0.51290000000000002</v>
      </c>
      <c r="UY72" s="55">
        <v>-0.55630000000000002</v>
      </c>
      <c r="UZ72" s="55">
        <v>-0.58230000000000004</v>
      </c>
      <c r="VA72" s="55">
        <v>-0.36480000000000001</v>
      </c>
      <c r="VB72" s="55">
        <v>-0.2913</v>
      </c>
      <c r="VC72" s="55">
        <v>-0.2722</v>
      </c>
      <c r="VD72" s="55">
        <v>-0.3271</v>
      </c>
      <c r="VE72" s="55">
        <v>-0.4864</v>
      </c>
      <c r="VF72" s="55">
        <v>-0.25080000000000002</v>
      </c>
      <c r="VG72" s="55">
        <v>-0.3427</v>
      </c>
      <c r="VH72" s="55">
        <v>-0.1908</v>
      </c>
      <c r="VI72" s="55">
        <v>-0.1923</v>
      </c>
      <c r="VJ72" s="55">
        <v>-4.9599999999999998E-2</v>
      </c>
      <c r="VK72" s="55">
        <v>-0.42680000000000001</v>
      </c>
      <c r="VL72" s="55">
        <v>-0.53559999999999997</v>
      </c>
      <c r="VM72" s="55">
        <v>-0.5071</v>
      </c>
      <c r="VN72" s="55">
        <v>-0.38740000000000002</v>
      </c>
      <c r="VO72" s="55">
        <v>-0.24299999999999999</v>
      </c>
      <c r="VP72" s="55">
        <v>-0.28299999999999997</v>
      </c>
      <c r="VQ72" s="55">
        <v>-0.2024</v>
      </c>
      <c r="VR72" s="55">
        <v>-0.4335</v>
      </c>
      <c r="VS72" s="55">
        <v>-0.3654</v>
      </c>
      <c r="VT72" s="55">
        <v>-0.31159999999999999</v>
      </c>
      <c r="VU72" s="55">
        <v>-0.20480000000000001</v>
      </c>
      <c r="VV72" s="55">
        <v>-0.21829999999999999</v>
      </c>
      <c r="VW72" s="55">
        <v>-0.17879999999999999</v>
      </c>
      <c r="VX72" s="55">
        <v>-8.6900000000000005E-2</v>
      </c>
      <c r="VY72" s="55">
        <v>-2.2800000000000001E-2</v>
      </c>
      <c r="VZ72" s="55">
        <v>-0.39979999999999999</v>
      </c>
      <c r="WA72" s="55">
        <v>-0.25829999999999997</v>
      </c>
      <c r="WB72" s="55">
        <v>-0.25950000000000001</v>
      </c>
      <c r="WC72" s="55">
        <v>-0.28760000000000002</v>
      </c>
      <c r="WD72" s="55">
        <v>-0.25600000000000001</v>
      </c>
      <c r="WE72" s="55">
        <v>-0.35899999999999999</v>
      </c>
      <c r="WF72" s="55">
        <v>-0.4723</v>
      </c>
      <c r="WG72" s="55">
        <v>-0.53559999999999997</v>
      </c>
      <c r="WH72" s="55">
        <v>-0.30869999999999997</v>
      </c>
      <c r="WI72" s="55">
        <v>-0.2271</v>
      </c>
      <c r="WJ72" s="55">
        <v>-0.21229999999999999</v>
      </c>
      <c r="WK72" s="55">
        <v>-0.27460000000000001</v>
      </c>
      <c r="WL72" s="55">
        <v>-5.5300000000000002E-2</v>
      </c>
      <c r="WM72" s="55">
        <v>-5.3400000000000003E-2</v>
      </c>
      <c r="WN72" s="55">
        <v>-0.1903</v>
      </c>
      <c r="WO72" s="55">
        <v>-0.2853</v>
      </c>
      <c r="WP72" s="55">
        <v>-0.31219999999999998</v>
      </c>
      <c r="WQ72" s="55">
        <v>-0.2248</v>
      </c>
      <c r="WR72" s="55">
        <v>-0.16520000000000001</v>
      </c>
      <c r="WS72" s="55">
        <v>-0.20069999999999999</v>
      </c>
      <c r="WT72" s="55">
        <v>-0.37709999999999999</v>
      </c>
      <c r="WU72" s="55">
        <v>-0.4138</v>
      </c>
      <c r="WV72" s="55">
        <v>-0.1167</v>
      </c>
      <c r="WW72" s="55">
        <v>0.34210000000000002</v>
      </c>
      <c r="WX72" s="55">
        <v>-0.50760000000000005</v>
      </c>
      <c r="WY72" s="55">
        <v>-0.43540000000000001</v>
      </c>
      <c r="WZ72" s="55">
        <v>-0.57569999999999999</v>
      </c>
      <c r="XA72" s="55">
        <v>-0.46489999999999998</v>
      </c>
      <c r="XB72" s="55">
        <v>-0.47739999999999999</v>
      </c>
      <c r="XC72" s="55">
        <v>-0.43369999999999997</v>
      </c>
      <c r="XD72" s="55">
        <v>-0.35799999999999998</v>
      </c>
      <c r="XE72" s="55">
        <v>-0.19980000000000001</v>
      </c>
      <c r="XF72" s="55">
        <v>-0.2074</v>
      </c>
      <c r="XG72" s="55">
        <v>-0.2303</v>
      </c>
      <c r="XH72" s="55">
        <v>-0.4909</v>
      </c>
      <c r="XI72" s="55">
        <v>-0.2802</v>
      </c>
      <c r="XJ72" s="55">
        <v>-0.25769999999999998</v>
      </c>
      <c r="XK72" s="55">
        <v>-4.7899999999999998E-2</v>
      </c>
      <c r="XL72" s="55">
        <v>-0.17249999999999999</v>
      </c>
      <c r="XM72" s="55">
        <v>-0.2387</v>
      </c>
      <c r="XN72" s="55">
        <v>-0.1958</v>
      </c>
      <c r="XO72" s="55">
        <v>-0.4118</v>
      </c>
      <c r="XP72" s="55">
        <v>-0.32050000000000001</v>
      </c>
      <c r="XQ72" s="55">
        <v>-0.2074</v>
      </c>
      <c r="XR72" s="55">
        <v>-0.34510000000000002</v>
      </c>
      <c r="XS72" s="55">
        <v>-0.24479999999999999</v>
      </c>
      <c r="XT72" s="55">
        <v>-0.16350000000000001</v>
      </c>
      <c r="XU72" s="55">
        <v>-5.91E-2</v>
      </c>
      <c r="XV72" s="55">
        <v>-0.33739999999999998</v>
      </c>
      <c r="XW72" s="55">
        <v>-0.29270000000000002</v>
      </c>
      <c r="XX72" s="55">
        <v>-0.2697</v>
      </c>
      <c r="XY72" s="55">
        <v>-0.3211</v>
      </c>
      <c r="XZ72" s="55">
        <v>-0.32619999999999999</v>
      </c>
      <c r="YA72" s="55">
        <v>-0.28470000000000001</v>
      </c>
      <c r="YB72" s="55">
        <v>-1.9599999999999999E-2</v>
      </c>
      <c r="YC72" s="55">
        <v>-0.34410000000000002</v>
      </c>
      <c r="YD72" s="55">
        <v>-0.52290000000000003</v>
      </c>
      <c r="YE72" s="55">
        <v>-0.33510000000000001</v>
      </c>
      <c r="YF72" s="55">
        <v>-0.38369999999999999</v>
      </c>
      <c r="YG72" s="55">
        <v>-0.25890000000000002</v>
      </c>
      <c r="YH72" s="55">
        <v>-0.2321</v>
      </c>
      <c r="YI72" s="55">
        <v>-0.33550000000000002</v>
      </c>
      <c r="YJ72" s="55">
        <v>-0.5585</v>
      </c>
      <c r="YK72" s="55">
        <v>-0.42059999999999997</v>
      </c>
    </row>
    <row r="73" spans="1:661" x14ac:dyDescent="0.35">
      <c r="A73" s="66" t="s">
        <v>75</v>
      </c>
      <c r="B73" s="66" t="s">
        <v>1</v>
      </c>
      <c r="C73" s="66"/>
      <c r="D73" s="66"/>
      <c r="E73" s="66"/>
      <c r="F73" s="66"/>
      <c r="G73" s="66"/>
      <c r="H73" s="66"/>
      <c r="I73" s="66"/>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B73" s="66"/>
      <c r="JC73" s="66"/>
      <c r="JD73" s="66"/>
      <c r="JE73" s="66"/>
      <c r="JF73" s="66"/>
      <c r="JG73" s="66"/>
      <c r="JH73" s="55">
        <v>-0.99880000000000002</v>
      </c>
      <c r="JI73" s="55">
        <v>-0.98060000000000003</v>
      </c>
      <c r="JJ73" s="55">
        <v>-0.96919999999999995</v>
      </c>
      <c r="JK73" s="55">
        <v>-0.98929999999999996</v>
      </c>
      <c r="JL73" s="55">
        <v>-0.98750000000000004</v>
      </c>
      <c r="JM73" s="55">
        <v>-0.97740000000000005</v>
      </c>
      <c r="JN73" s="55">
        <v>-0.99119999999999997</v>
      </c>
      <c r="JO73" s="55">
        <v>-0.98599999999999999</v>
      </c>
      <c r="JP73" s="55">
        <v>-0.99929999999999997</v>
      </c>
      <c r="JQ73" s="55">
        <v>-0.98540000000000005</v>
      </c>
      <c r="JR73" s="55">
        <v>-0.96319999999999995</v>
      </c>
      <c r="JS73" s="55">
        <v>-0.98270000000000002</v>
      </c>
      <c r="JT73" s="55">
        <v>-0.98260000000000003</v>
      </c>
      <c r="JU73" s="55">
        <v>-0.99880000000000002</v>
      </c>
      <c r="JV73" s="55">
        <v>-0.99770000000000003</v>
      </c>
      <c r="JW73" s="55">
        <v>-0.99709999999999999</v>
      </c>
      <c r="JX73" s="55">
        <v>-0.99719999999999998</v>
      </c>
      <c r="JY73" s="55">
        <v>-0.99390000000000001</v>
      </c>
      <c r="JZ73" s="55">
        <v>-0.99590000000000001</v>
      </c>
      <c r="KA73" s="55">
        <v>-0.97860000000000003</v>
      </c>
      <c r="KB73" s="55">
        <v>-0.998</v>
      </c>
      <c r="KC73" s="55">
        <v>-0.98209999999999997</v>
      </c>
      <c r="KD73" s="55">
        <v>-0.99199999999999999</v>
      </c>
      <c r="KE73" s="55">
        <v>-0.98229999999999995</v>
      </c>
      <c r="KF73" s="55">
        <v>-0.97909999999999997</v>
      </c>
      <c r="KG73" s="55">
        <v>-0.95830000000000004</v>
      </c>
      <c r="KH73" s="55">
        <v>-0.95620000000000005</v>
      </c>
      <c r="KI73" s="55">
        <v>-0.99039999999999995</v>
      </c>
      <c r="KJ73" s="55">
        <v>-0.98380000000000001</v>
      </c>
      <c r="KK73" s="55">
        <v>-0.98050000000000004</v>
      </c>
      <c r="KL73" s="55">
        <v>-0.99390000000000001</v>
      </c>
      <c r="KM73" s="55">
        <v>-0.9849</v>
      </c>
      <c r="KN73" s="55">
        <v>-0.96360000000000001</v>
      </c>
      <c r="KO73" s="55">
        <v>-0.97899999999999998</v>
      </c>
      <c r="KP73" s="55">
        <v>-0.99329999999999996</v>
      </c>
      <c r="KQ73" s="55">
        <v>-0.99850000000000005</v>
      </c>
      <c r="KR73" s="55">
        <v>-0.98629999999999995</v>
      </c>
      <c r="KS73" s="55">
        <v>-0.98729999999999996</v>
      </c>
      <c r="KT73" s="55">
        <v>-0.98460000000000003</v>
      </c>
      <c r="KU73" s="55">
        <v>-0.97040000000000004</v>
      </c>
      <c r="KV73" s="55">
        <v>-0.98580000000000001</v>
      </c>
      <c r="KW73" s="55">
        <v>-0.998</v>
      </c>
      <c r="KX73" s="55">
        <v>-0.99819999999999998</v>
      </c>
      <c r="KY73" s="54">
        <v>-1</v>
      </c>
      <c r="KZ73" s="55">
        <v>-0.99360000000000004</v>
      </c>
      <c r="LA73" s="55">
        <v>-0.98109999999999997</v>
      </c>
      <c r="LB73" s="55">
        <v>-0.96989999999999998</v>
      </c>
      <c r="LC73" s="55">
        <v>-0.98370000000000002</v>
      </c>
      <c r="LD73" s="55">
        <v>-0.99870000000000003</v>
      </c>
      <c r="LE73" s="55">
        <v>-0.99780000000000002</v>
      </c>
      <c r="LF73" s="55">
        <v>-0.99960000000000004</v>
      </c>
      <c r="LG73" s="55">
        <v>-0.99829999999999997</v>
      </c>
      <c r="LH73" s="55">
        <v>-0.95399999999999996</v>
      </c>
      <c r="LI73" s="55">
        <v>-0.99919999999999998</v>
      </c>
      <c r="LJ73" s="55">
        <v>-0.99950000000000006</v>
      </c>
      <c r="LK73" s="54">
        <v>-1</v>
      </c>
      <c r="LL73" s="54">
        <v>-1</v>
      </c>
      <c r="LM73" s="55">
        <v>-0.99850000000000005</v>
      </c>
      <c r="LN73" s="54">
        <v>-1</v>
      </c>
      <c r="LO73" s="54">
        <v>-1</v>
      </c>
      <c r="LP73" s="55">
        <v>-0.99180000000000001</v>
      </c>
      <c r="LQ73" s="55">
        <v>-0.99970000000000003</v>
      </c>
      <c r="LR73" s="55">
        <v>-0.99839999999999995</v>
      </c>
      <c r="LS73" s="55">
        <v>-0.99970000000000003</v>
      </c>
      <c r="LT73" s="55">
        <v>-0.99890000000000001</v>
      </c>
      <c r="LU73" s="55">
        <v>-0.99980000000000002</v>
      </c>
      <c r="LV73" s="54">
        <v>-1</v>
      </c>
      <c r="LW73" s="55">
        <v>-0.99539999999999995</v>
      </c>
      <c r="LX73" s="55">
        <v>-0.99819999999999998</v>
      </c>
      <c r="LY73" s="55">
        <v>-0.99880000000000002</v>
      </c>
      <c r="LZ73" s="55">
        <v>-0.99970000000000003</v>
      </c>
      <c r="MA73" s="55">
        <v>-0.99950000000000006</v>
      </c>
      <c r="MB73" s="55">
        <v>-0.99880000000000002</v>
      </c>
      <c r="MC73" s="55">
        <v>-0.98960000000000004</v>
      </c>
      <c r="MD73" s="55">
        <v>-0.99950000000000006</v>
      </c>
      <c r="ME73" s="55">
        <v>-0.997</v>
      </c>
      <c r="MF73" s="55">
        <v>-0.99929999999999997</v>
      </c>
      <c r="MG73" s="55">
        <v>-0.999</v>
      </c>
      <c r="MH73" s="55">
        <v>-0.99929999999999997</v>
      </c>
      <c r="MI73" s="54">
        <v>-1</v>
      </c>
      <c r="MJ73" s="55">
        <v>-0.99960000000000004</v>
      </c>
      <c r="MK73" s="55">
        <v>-0.99960000000000004</v>
      </c>
      <c r="ML73" s="55">
        <v>-0.99629999999999996</v>
      </c>
      <c r="MM73" s="55">
        <v>-0.99909999999999999</v>
      </c>
      <c r="MN73" s="55">
        <v>-0.99850000000000005</v>
      </c>
      <c r="MO73" s="55">
        <v>-0.9929</v>
      </c>
      <c r="MP73" s="55">
        <v>-0.99990000000000001</v>
      </c>
      <c r="MQ73" s="55">
        <v>-0.99399999999999999</v>
      </c>
      <c r="MR73" s="55">
        <v>-0.99419999999999997</v>
      </c>
      <c r="MS73" s="55">
        <v>-0.99619999999999997</v>
      </c>
      <c r="MT73" s="55">
        <v>-0.99960000000000004</v>
      </c>
      <c r="MU73" s="55">
        <v>-0.99890000000000001</v>
      </c>
      <c r="MV73" s="55">
        <v>-0.99870000000000003</v>
      </c>
      <c r="MW73" s="55">
        <v>-0.99990000000000001</v>
      </c>
      <c r="MX73" s="54">
        <v>-1</v>
      </c>
      <c r="MY73" s="55">
        <v>-0.99819999999999998</v>
      </c>
      <c r="MZ73" s="55">
        <v>-0.98939999999999995</v>
      </c>
      <c r="NA73" s="55">
        <v>-0.99099999999999999</v>
      </c>
      <c r="NB73" s="55">
        <v>-0.99550000000000005</v>
      </c>
      <c r="NC73" s="55">
        <v>-0.99970000000000003</v>
      </c>
      <c r="ND73" s="55">
        <v>-0.99939999999999996</v>
      </c>
      <c r="NE73" s="55">
        <v>-0.99909999999999999</v>
      </c>
      <c r="NF73" s="55">
        <v>-0.99880000000000002</v>
      </c>
      <c r="NG73" s="55">
        <v>-0.9889</v>
      </c>
      <c r="NH73" s="55">
        <v>-0.99939999999999996</v>
      </c>
      <c r="NI73" s="55">
        <v>-0.99670000000000003</v>
      </c>
      <c r="NJ73" s="54">
        <v>-1</v>
      </c>
      <c r="NK73" s="54">
        <v>-1</v>
      </c>
      <c r="NL73" s="55">
        <v>-0.99780000000000002</v>
      </c>
      <c r="NM73" s="55">
        <v>-0.99909999999999999</v>
      </c>
      <c r="NN73" s="55">
        <v>-0.99729999999999996</v>
      </c>
      <c r="NO73" s="55">
        <v>-0.99909999999999999</v>
      </c>
      <c r="NP73" s="55">
        <v>-0.99750000000000005</v>
      </c>
      <c r="NQ73" s="55">
        <v>-0.98819999999999997</v>
      </c>
      <c r="NR73" s="55">
        <v>-0.995</v>
      </c>
      <c r="NS73" s="55">
        <v>-0.9889</v>
      </c>
      <c r="NT73" s="55">
        <v>-0.99670000000000003</v>
      </c>
      <c r="NU73" s="55">
        <v>-0.99160000000000004</v>
      </c>
      <c r="NV73" s="55">
        <v>-0.99650000000000005</v>
      </c>
      <c r="NW73" s="55">
        <v>-0.99419999999999997</v>
      </c>
      <c r="NX73" s="55">
        <v>-0.99270000000000003</v>
      </c>
      <c r="NY73" s="55">
        <v>-0.99619999999999997</v>
      </c>
      <c r="NZ73" s="55">
        <v>-0.98970000000000002</v>
      </c>
      <c r="OA73" s="55">
        <v>-0.99750000000000005</v>
      </c>
      <c r="OB73" s="55">
        <v>-0.99880000000000002</v>
      </c>
      <c r="OC73" s="55">
        <v>-0.998</v>
      </c>
      <c r="OD73" s="55">
        <v>-0.99819999999999998</v>
      </c>
      <c r="OE73" s="55">
        <v>-0.99650000000000005</v>
      </c>
      <c r="OF73" s="55">
        <v>-0.98670000000000002</v>
      </c>
      <c r="OG73" s="55">
        <v>-0.99450000000000005</v>
      </c>
      <c r="OH73" s="55">
        <v>-0.9869</v>
      </c>
      <c r="OI73" s="55">
        <v>-0.99080000000000001</v>
      </c>
      <c r="OJ73" s="55">
        <v>-0.99850000000000005</v>
      </c>
      <c r="OK73" s="55">
        <v>-0.997</v>
      </c>
      <c r="OL73" s="55">
        <v>-0.99729999999999996</v>
      </c>
      <c r="OM73" s="55">
        <v>-0.99560000000000004</v>
      </c>
      <c r="ON73" s="55">
        <v>-0.99629999999999996</v>
      </c>
      <c r="OO73" s="55">
        <v>-0.99690000000000001</v>
      </c>
      <c r="OP73" s="55">
        <v>-0.99439999999999995</v>
      </c>
      <c r="OQ73" s="55">
        <v>-0.99719999999999998</v>
      </c>
      <c r="OR73" s="55">
        <v>-0.99539999999999995</v>
      </c>
      <c r="OS73" s="55">
        <v>-0.99639999999999995</v>
      </c>
      <c r="OT73" s="55">
        <v>-0.996</v>
      </c>
      <c r="OU73" s="55">
        <v>-0.99739999999999995</v>
      </c>
      <c r="OV73" s="55">
        <v>-0.996</v>
      </c>
      <c r="OW73" s="55">
        <v>-0.99690000000000001</v>
      </c>
      <c r="OX73" s="55">
        <v>-0.99850000000000005</v>
      </c>
      <c r="OY73" s="55">
        <v>-0.99880000000000002</v>
      </c>
      <c r="OZ73" s="55">
        <v>-0.99860000000000004</v>
      </c>
      <c r="PA73" s="55">
        <v>-0.99770000000000003</v>
      </c>
      <c r="PB73" s="55">
        <v>-0.99119999999999997</v>
      </c>
      <c r="PC73" s="55">
        <v>-0.98939999999999995</v>
      </c>
      <c r="PD73" s="55">
        <v>-0.99170000000000003</v>
      </c>
      <c r="PE73" s="55">
        <v>-0.99850000000000005</v>
      </c>
      <c r="PF73" s="55">
        <v>-0.96960000000000002</v>
      </c>
      <c r="PG73" s="55">
        <v>-0.99580000000000002</v>
      </c>
      <c r="PH73" s="55">
        <v>-0.94269999999999998</v>
      </c>
      <c r="PI73" s="55">
        <v>-0.98250000000000004</v>
      </c>
      <c r="PJ73" s="55">
        <v>-0.99350000000000005</v>
      </c>
      <c r="PK73" s="55">
        <v>-0.9879</v>
      </c>
      <c r="PL73" s="55">
        <v>-0.99880000000000002</v>
      </c>
      <c r="PM73" s="55">
        <v>-0.97389999999999999</v>
      </c>
      <c r="PN73" s="55">
        <v>-0.99450000000000005</v>
      </c>
      <c r="PO73" s="55">
        <v>-0.99399999999999999</v>
      </c>
      <c r="PP73" s="55">
        <v>-0.99150000000000005</v>
      </c>
      <c r="PQ73" s="55">
        <v>-0.99209999999999998</v>
      </c>
      <c r="PR73" s="55">
        <v>-0.99390000000000001</v>
      </c>
      <c r="PS73" s="55">
        <v>-0.99729999999999996</v>
      </c>
      <c r="PT73" s="55">
        <v>-0.99319999999999997</v>
      </c>
      <c r="PU73" s="55">
        <v>-0.99339999999999995</v>
      </c>
      <c r="PV73" s="55">
        <v>-0.98809999999999998</v>
      </c>
      <c r="PW73" s="55">
        <v>-0.99480000000000002</v>
      </c>
      <c r="PX73" s="55">
        <v>-0.99429999999999996</v>
      </c>
      <c r="PY73" s="55">
        <v>-0.99809999999999999</v>
      </c>
      <c r="PZ73" s="55">
        <v>-0.99809999999999999</v>
      </c>
      <c r="QA73" s="55">
        <v>-0.9405</v>
      </c>
      <c r="QB73" s="55">
        <v>-0.99490000000000001</v>
      </c>
      <c r="QC73" s="55">
        <v>-0.97809999999999997</v>
      </c>
      <c r="QD73" s="55">
        <v>-0.98460000000000003</v>
      </c>
      <c r="QE73" s="55">
        <v>-0.98799999999999999</v>
      </c>
      <c r="QF73" s="55">
        <v>-0.98919999999999997</v>
      </c>
      <c r="QG73" s="55">
        <v>-0.99560000000000004</v>
      </c>
      <c r="QH73" s="55">
        <v>-0.98960000000000004</v>
      </c>
      <c r="QI73" s="55">
        <v>-0.98640000000000005</v>
      </c>
      <c r="QJ73" s="55">
        <v>-0.99299999999999999</v>
      </c>
      <c r="QK73" s="55">
        <v>-0.98929999999999996</v>
      </c>
      <c r="QL73" s="55">
        <v>-0.99270000000000003</v>
      </c>
      <c r="QM73" s="55">
        <v>-0.99409999999999998</v>
      </c>
      <c r="QN73" s="55">
        <v>-0.98809999999999998</v>
      </c>
      <c r="QO73" s="55">
        <v>-0.99760000000000004</v>
      </c>
      <c r="QP73" s="55">
        <v>-0.99580000000000002</v>
      </c>
      <c r="QQ73" s="55">
        <v>-0.99239999999999995</v>
      </c>
      <c r="QR73" s="55">
        <v>-0.99460000000000004</v>
      </c>
      <c r="QS73" s="55">
        <v>-0.63639999999999997</v>
      </c>
      <c r="QT73" s="55">
        <v>-0.67649999999999999</v>
      </c>
      <c r="QU73" s="55">
        <v>-0.55300000000000005</v>
      </c>
      <c r="QV73" s="55">
        <v>-0.25030000000000002</v>
      </c>
      <c r="QW73" s="55">
        <v>-0.89080000000000004</v>
      </c>
      <c r="QX73" s="55">
        <v>-0.83599999999999997</v>
      </c>
      <c r="QY73" s="55">
        <v>-0.86439999999999995</v>
      </c>
      <c r="QZ73" s="55">
        <v>-0.69379999999999997</v>
      </c>
      <c r="RA73" s="55">
        <v>-0.47470000000000001</v>
      </c>
      <c r="RB73" s="55">
        <v>-0.4965</v>
      </c>
      <c r="RC73" s="55">
        <v>-0.62880000000000003</v>
      </c>
      <c r="RD73" s="55">
        <v>-0.66290000000000004</v>
      </c>
      <c r="RE73" s="55">
        <v>-0.6028</v>
      </c>
      <c r="RF73" s="55">
        <v>-0.5484</v>
      </c>
      <c r="RG73" s="55">
        <v>-0.28989999999999999</v>
      </c>
      <c r="RH73" s="55">
        <v>-0.25340000000000001</v>
      </c>
      <c r="RI73" s="55">
        <v>-0.39560000000000001</v>
      </c>
      <c r="RJ73" s="55">
        <v>-0.4995</v>
      </c>
      <c r="RK73" s="55">
        <v>-0.35039999999999999</v>
      </c>
      <c r="RL73" s="55">
        <v>-0.48060000000000003</v>
      </c>
      <c r="RM73" s="55">
        <v>-0.44529999999999997</v>
      </c>
      <c r="RN73" s="55">
        <v>-0.23780000000000001</v>
      </c>
      <c r="RO73" s="55">
        <v>-0.24510000000000001</v>
      </c>
      <c r="RP73" s="55">
        <v>-0.38690000000000002</v>
      </c>
      <c r="RQ73" s="55">
        <v>-0.52959999999999996</v>
      </c>
      <c r="RR73" s="55">
        <v>-0.41389999999999999</v>
      </c>
      <c r="RS73" s="55">
        <v>-0.40720000000000001</v>
      </c>
      <c r="RT73" s="55">
        <v>-0.35920000000000002</v>
      </c>
      <c r="RU73" s="55">
        <v>-0.23719999999999999</v>
      </c>
      <c r="RV73" s="55">
        <v>-0.1794</v>
      </c>
      <c r="RW73" s="55">
        <v>-0.25040000000000001</v>
      </c>
      <c r="RX73" s="55">
        <v>-0.28349999999999997</v>
      </c>
      <c r="RY73" s="55">
        <v>-0.28239999999999998</v>
      </c>
      <c r="RZ73" s="55">
        <v>-9.9599999999999994E-2</v>
      </c>
      <c r="SA73" s="55">
        <v>-0.29749999999999999</v>
      </c>
      <c r="SB73" s="55">
        <v>-6.0400000000000002E-2</v>
      </c>
      <c r="SC73" s="55">
        <v>4.58E-2</v>
      </c>
      <c r="SD73" s="55">
        <v>4.0000000000000002E-4</v>
      </c>
      <c r="SE73" s="55">
        <v>-0.37669999999999998</v>
      </c>
      <c r="SF73" s="55">
        <v>-0.37680000000000002</v>
      </c>
      <c r="SG73" s="55">
        <v>-0.42630000000000001</v>
      </c>
      <c r="SH73" s="55">
        <v>-0.29299999999999998</v>
      </c>
      <c r="SI73" s="55">
        <v>-0.1186</v>
      </c>
      <c r="SJ73" s="55">
        <v>-5.6000000000000001E-2</v>
      </c>
      <c r="SK73" s="55">
        <v>-0.11849999999999999</v>
      </c>
      <c r="SL73" s="55">
        <v>-0.32990000000000003</v>
      </c>
      <c r="SM73" s="55">
        <v>-0.31380000000000002</v>
      </c>
      <c r="SN73" s="55">
        <v>-0.2898</v>
      </c>
      <c r="SO73" s="55">
        <v>-0.1741</v>
      </c>
      <c r="SP73" s="55">
        <v>-0.12770000000000001</v>
      </c>
      <c r="SQ73" s="55">
        <v>-2.8899999999999999E-2</v>
      </c>
      <c r="SR73" s="55">
        <v>-0.11890000000000001</v>
      </c>
      <c r="SS73" s="55">
        <v>-0.307</v>
      </c>
      <c r="ST73" s="55">
        <v>-0.18290000000000001</v>
      </c>
      <c r="SU73" s="55">
        <v>-0.1028</v>
      </c>
      <c r="SV73" s="55">
        <v>-0.1187</v>
      </c>
      <c r="SW73" s="55">
        <v>-1.66E-2</v>
      </c>
      <c r="SX73" s="55">
        <v>9.69E-2</v>
      </c>
      <c r="SY73" s="55">
        <v>1.26E-2</v>
      </c>
      <c r="SZ73" s="55">
        <v>-0.17480000000000001</v>
      </c>
      <c r="TA73" s="55">
        <v>-5.8099999999999999E-2</v>
      </c>
      <c r="TB73" s="55">
        <v>-0.12790000000000001</v>
      </c>
      <c r="TC73" s="55">
        <v>-6.6E-3</v>
      </c>
      <c r="TD73" s="55">
        <v>6.2E-2</v>
      </c>
      <c r="TE73" s="55">
        <v>0.1651</v>
      </c>
      <c r="TF73" s="55">
        <v>-5.4199999999999998E-2</v>
      </c>
      <c r="TG73" s="55">
        <v>-0.12559999999999999</v>
      </c>
      <c r="TH73" s="55">
        <v>2.5100000000000001E-2</v>
      </c>
      <c r="TI73" s="55">
        <v>-1.34E-2</v>
      </c>
      <c r="TJ73" s="55">
        <v>-4.4999999999999997E-3</v>
      </c>
      <c r="TK73" s="55">
        <v>6.5100000000000005E-2</v>
      </c>
      <c r="TL73" s="54">
        <v>0.08</v>
      </c>
      <c r="TM73" s="55">
        <v>6.3399999999999998E-2</v>
      </c>
      <c r="TN73" s="55">
        <v>-3.4200000000000001E-2</v>
      </c>
      <c r="TO73" s="55">
        <v>4.1500000000000002E-2</v>
      </c>
      <c r="TP73" s="55">
        <v>6.2300000000000001E-2</v>
      </c>
      <c r="TQ73" s="55">
        <v>2.3300000000000001E-2</v>
      </c>
      <c r="TR73" s="55">
        <v>1.52E-2</v>
      </c>
      <c r="TS73" s="55">
        <v>-3.5000000000000001E-3</v>
      </c>
      <c r="TT73" s="55">
        <v>2.6700000000000002E-2</v>
      </c>
      <c r="TU73" s="55">
        <v>-0.16550000000000001</v>
      </c>
      <c r="TV73" s="55">
        <v>-3.5099999999999999E-2</v>
      </c>
      <c r="TW73" s="55">
        <v>-2.3800000000000002E-2</v>
      </c>
      <c r="TX73" s="55">
        <v>-1.52E-2</v>
      </c>
      <c r="TY73" s="55">
        <v>3.1099999999999999E-2</v>
      </c>
      <c r="TZ73" s="54">
        <v>0.17</v>
      </c>
      <c r="UA73" s="55">
        <v>9.1999999999999998E-2</v>
      </c>
      <c r="UB73" s="55">
        <v>-0.1076</v>
      </c>
      <c r="UC73" s="55">
        <v>-5.0099999999999999E-2</v>
      </c>
      <c r="UD73" s="55">
        <v>-3.7100000000000001E-2</v>
      </c>
      <c r="UE73" s="55">
        <v>-2.8400000000000002E-2</v>
      </c>
      <c r="UF73" s="55">
        <v>0.1328</v>
      </c>
      <c r="UG73" s="55">
        <v>0.27729999999999999</v>
      </c>
      <c r="UH73" s="55">
        <v>4.7699999999999999E-2</v>
      </c>
      <c r="UI73" s="55">
        <v>-1.5299999999999999E-2</v>
      </c>
      <c r="UJ73" s="55">
        <v>5.6399999999999999E-2</v>
      </c>
      <c r="UK73" s="55">
        <v>-3.3E-3</v>
      </c>
      <c r="UL73" s="55">
        <v>0.1226</v>
      </c>
      <c r="UM73" s="55">
        <v>5.0700000000000002E-2</v>
      </c>
      <c r="UN73" s="55">
        <v>0.18379999999999999</v>
      </c>
      <c r="UO73" s="55">
        <v>2E-3</v>
      </c>
      <c r="UP73" s="55">
        <v>-9.9500000000000005E-2</v>
      </c>
      <c r="UQ73" s="55">
        <v>-8.4599999999999995E-2</v>
      </c>
      <c r="UR73" s="55">
        <v>-2.0899999999999998E-2</v>
      </c>
      <c r="US73" s="55">
        <v>-7.4099999999999999E-2</v>
      </c>
      <c r="UT73" s="55">
        <v>-4.9700000000000001E-2</v>
      </c>
      <c r="UU73" s="55">
        <v>-5.4600000000000003E-2</v>
      </c>
      <c r="UV73" s="55">
        <v>-0.1042</v>
      </c>
      <c r="UW73" s="55">
        <v>-0.45029999999999998</v>
      </c>
      <c r="UX73" s="55">
        <v>-0.2074</v>
      </c>
      <c r="UY73" s="55">
        <v>-3.5099999999999999E-2</v>
      </c>
      <c r="UZ73" s="55">
        <v>2.9600000000000001E-2</v>
      </c>
      <c r="VA73" s="55">
        <v>-8.1500000000000003E-2</v>
      </c>
      <c r="VB73" s="55">
        <v>-1.7399999999999999E-2</v>
      </c>
      <c r="VC73" s="55">
        <v>-0.1021</v>
      </c>
      <c r="VD73" s="55">
        <v>-0.29339999999999999</v>
      </c>
      <c r="VE73" s="54">
        <v>-0.21</v>
      </c>
      <c r="VF73" s="55">
        <v>-0.19350000000000001</v>
      </c>
      <c r="VG73" s="55">
        <v>-0.1893</v>
      </c>
      <c r="VH73" s="55">
        <v>-0.1268</v>
      </c>
      <c r="VI73" s="55">
        <v>-3.9699999999999999E-2</v>
      </c>
      <c r="VJ73" s="55">
        <v>-0.16520000000000001</v>
      </c>
      <c r="VK73" s="55">
        <v>-0.23119999999999999</v>
      </c>
      <c r="VL73" s="55">
        <v>-0.2409</v>
      </c>
      <c r="VM73" s="55">
        <v>-0.21560000000000001</v>
      </c>
      <c r="VN73" s="55">
        <v>-0.115</v>
      </c>
      <c r="VO73" s="55">
        <v>-0.1197</v>
      </c>
      <c r="VP73" s="55">
        <v>-9.7799999999999998E-2</v>
      </c>
      <c r="VQ73" s="55">
        <v>-0.33729999999999999</v>
      </c>
      <c r="VR73" s="55">
        <v>-0.24709999999999999</v>
      </c>
      <c r="VS73" s="55">
        <v>-0.1142</v>
      </c>
      <c r="VT73" s="55">
        <v>-0.1419</v>
      </c>
      <c r="VU73" s="55">
        <v>-0.1502</v>
      </c>
      <c r="VV73" s="55">
        <v>-8.6400000000000005E-2</v>
      </c>
      <c r="VW73" s="55">
        <v>9.5999999999999992E-3</v>
      </c>
      <c r="VX73" s="55">
        <v>-0.19400000000000001</v>
      </c>
      <c r="VY73" s="55">
        <v>-0.44450000000000001</v>
      </c>
      <c r="VZ73" s="55">
        <v>-0.31759999999999999</v>
      </c>
      <c r="WA73" s="55">
        <v>-0.1142</v>
      </c>
      <c r="WB73" s="55">
        <v>-7.1300000000000002E-2</v>
      </c>
      <c r="WC73" s="55">
        <v>-7.0400000000000004E-2</v>
      </c>
      <c r="WD73" s="55">
        <v>-5.21E-2</v>
      </c>
      <c r="WE73" s="55">
        <v>-7.22E-2</v>
      </c>
      <c r="WF73" s="55">
        <v>-0.1668</v>
      </c>
      <c r="WG73" s="55">
        <v>-0.16370000000000001</v>
      </c>
      <c r="WH73" s="55">
        <v>-0.15359999999999999</v>
      </c>
      <c r="WI73" s="55">
        <v>-0.10440000000000001</v>
      </c>
      <c r="WJ73" s="55">
        <v>-0.1172</v>
      </c>
      <c r="WK73" s="55">
        <v>-8.1500000000000003E-2</v>
      </c>
      <c r="WL73" s="55">
        <v>-9.9599999999999994E-2</v>
      </c>
      <c r="WM73" s="55">
        <v>-0.1166</v>
      </c>
      <c r="WN73" s="55">
        <v>-0.15040000000000001</v>
      </c>
      <c r="WO73" s="55">
        <v>-0.18459999999999999</v>
      </c>
      <c r="WP73" s="55">
        <v>-0.21609999999999999</v>
      </c>
      <c r="WQ73" s="55">
        <v>-0.16159999999999999</v>
      </c>
      <c r="WR73" s="55">
        <v>-6.9599999999999995E-2</v>
      </c>
      <c r="WS73" s="55">
        <v>-0.20619999999999999</v>
      </c>
      <c r="WT73" s="55">
        <v>-0.1918</v>
      </c>
      <c r="WU73" s="55">
        <v>-0.1154</v>
      </c>
      <c r="WV73" s="55">
        <v>-6.4399999999999999E-2</v>
      </c>
      <c r="WW73" s="55">
        <v>-6.4500000000000002E-2</v>
      </c>
      <c r="WX73" s="55">
        <v>-0.21029999999999999</v>
      </c>
      <c r="WY73" s="55">
        <v>-0.108</v>
      </c>
      <c r="WZ73" s="55">
        <v>-7.2599999999999998E-2</v>
      </c>
      <c r="XA73" s="55">
        <v>-8.5199999999999998E-2</v>
      </c>
      <c r="XB73" s="55">
        <v>-5.7099999999999998E-2</v>
      </c>
      <c r="XC73" s="55">
        <v>-9.9599999999999994E-2</v>
      </c>
      <c r="XD73" s="55">
        <v>-7.5200000000000003E-2</v>
      </c>
      <c r="XE73" s="55">
        <v>-9.7299999999999998E-2</v>
      </c>
      <c r="XF73" s="55">
        <v>-0.1769</v>
      </c>
      <c r="XG73" s="55">
        <v>-0.31090000000000001</v>
      </c>
      <c r="XH73" s="55">
        <v>-0.4078</v>
      </c>
      <c r="XI73" s="55">
        <v>-0.2288</v>
      </c>
      <c r="XJ73" s="55">
        <v>-0.108</v>
      </c>
      <c r="XK73" s="55">
        <v>-3.5299999999999998E-2</v>
      </c>
      <c r="XL73" s="55">
        <v>-0.1174</v>
      </c>
      <c r="XM73" s="55">
        <v>-0.1208</v>
      </c>
      <c r="XN73" s="55">
        <v>-0.25740000000000002</v>
      </c>
      <c r="XO73" s="55">
        <v>-0.40329999999999999</v>
      </c>
      <c r="XP73" s="55">
        <v>-0.309</v>
      </c>
      <c r="XQ73" s="55">
        <v>-0.23130000000000001</v>
      </c>
      <c r="XR73" s="55">
        <v>-0.2079</v>
      </c>
      <c r="XS73" s="55">
        <v>-0.20519999999999999</v>
      </c>
      <c r="XT73" s="55">
        <v>-0.21199999999999999</v>
      </c>
      <c r="XU73" s="55">
        <v>-0.35189999999999999</v>
      </c>
      <c r="XV73" s="55">
        <v>-0.4299</v>
      </c>
      <c r="XW73" s="55">
        <v>-0.43380000000000002</v>
      </c>
      <c r="XX73" s="55">
        <v>-0.37669999999999998</v>
      </c>
      <c r="XY73" s="55">
        <v>-0.39050000000000001</v>
      </c>
      <c r="XZ73" s="55">
        <v>-0.2923</v>
      </c>
      <c r="YA73" s="55">
        <v>-0.2276</v>
      </c>
      <c r="YB73" s="55">
        <v>-0.38629999999999998</v>
      </c>
      <c r="YC73" s="55">
        <v>-0.50329999999999997</v>
      </c>
      <c r="YD73" s="55">
        <v>-0.51700000000000002</v>
      </c>
      <c r="YE73" s="55">
        <v>-0.47920000000000001</v>
      </c>
      <c r="YF73" s="55">
        <v>-0.48599999999999999</v>
      </c>
      <c r="YG73" s="55">
        <v>-0.3785</v>
      </c>
      <c r="YH73" s="55">
        <v>-0.3211</v>
      </c>
      <c r="YI73" s="55">
        <v>-0.44369999999999998</v>
      </c>
      <c r="YJ73" s="55">
        <v>-0.51739999999999997</v>
      </c>
      <c r="YK73" s="55">
        <v>-0.5101</v>
      </c>
    </row>
    <row r="74" spans="1:661" x14ac:dyDescent="0.35">
      <c r="A74" s="66" t="s">
        <v>75</v>
      </c>
      <c r="B74" s="66" t="s">
        <v>639</v>
      </c>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B74" s="66"/>
      <c r="JC74" s="66"/>
      <c r="JD74" s="66"/>
      <c r="JE74" s="66"/>
      <c r="JF74" s="66"/>
      <c r="JG74" s="66"/>
      <c r="JH74" s="55">
        <v>-0.6341</v>
      </c>
      <c r="JI74" s="55">
        <v>-0.49709999999999999</v>
      </c>
      <c r="JJ74" s="55">
        <v>-0.43580000000000002</v>
      </c>
      <c r="JK74" s="55">
        <v>-0.53310000000000002</v>
      </c>
      <c r="JL74" s="55">
        <v>-0.432</v>
      </c>
      <c r="JM74" s="55">
        <v>-0.44990000000000002</v>
      </c>
      <c r="JN74" s="55">
        <v>-0.42649999999999999</v>
      </c>
      <c r="JO74" s="55">
        <v>-0.55079999999999996</v>
      </c>
      <c r="JP74" s="55">
        <v>-0.51239999999999997</v>
      </c>
      <c r="JQ74" s="55">
        <v>-0.48820000000000002</v>
      </c>
      <c r="JR74" s="55">
        <v>-0.46450000000000002</v>
      </c>
      <c r="JS74" s="55">
        <v>-0.46989999999999998</v>
      </c>
      <c r="JT74" s="55">
        <v>-0.52159999999999995</v>
      </c>
      <c r="JU74" s="55">
        <v>-0.51870000000000005</v>
      </c>
      <c r="JV74" s="55">
        <v>-0.56930000000000003</v>
      </c>
      <c r="JW74" s="55">
        <v>-0.37880000000000003</v>
      </c>
      <c r="JX74" s="55">
        <v>-0.34770000000000001</v>
      </c>
      <c r="JY74" s="55">
        <v>-0.94569999999999999</v>
      </c>
      <c r="JZ74" s="55">
        <v>-0.98809999999999998</v>
      </c>
      <c r="KA74" s="55">
        <v>-0.99160000000000004</v>
      </c>
      <c r="KB74" s="55">
        <v>-0.99150000000000005</v>
      </c>
      <c r="KC74" s="54">
        <v>-1</v>
      </c>
      <c r="KD74" s="55">
        <v>-0.99239999999999995</v>
      </c>
      <c r="KE74" s="55">
        <v>-0.99890000000000001</v>
      </c>
      <c r="KF74" s="55">
        <v>-0.99609999999999999</v>
      </c>
      <c r="KG74" s="55">
        <v>-0.99709999999999999</v>
      </c>
      <c r="KH74" s="55">
        <v>-0.99270000000000003</v>
      </c>
      <c r="KI74" s="55">
        <v>-0.99829999999999997</v>
      </c>
      <c r="KJ74" s="55">
        <v>-0.99970000000000003</v>
      </c>
      <c r="KK74" s="55">
        <v>-0.99950000000000006</v>
      </c>
      <c r="KL74" s="55">
        <v>-0.99919999999999998</v>
      </c>
      <c r="KM74" s="55">
        <v>-0.99980000000000002</v>
      </c>
      <c r="KN74" s="55">
        <v>-0.99909999999999999</v>
      </c>
      <c r="KO74" s="55">
        <v>-0.99780000000000002</v>
      </c>
      <c r="KP74" s="55">
        <v>-0.99929999999999997</v>
      </c>
      <c r="KQ74" s="55">
        <v>-0.99980000000000002</v>
      </c>
      <c r="KR74" s="55">
        <v>-0.99960000000000004</v>
      </c>
      <c r="KS74" s="55">
        <v>-0.99990000000000001</v>
      </c>
      <c r="KT74" s="55">
        <v>-0.99850000000000005</v>
      </c>
      <c r="KU74" s="55">
        <v>-0.99619999999999997</v>
      </c>
      <c r="KV74" s="55">
        <v>-0.99929999999999997</v>
      </c>
      <c r="KW74" s="54">
        <v>-1</v>
      </c>
      <c r="KX74" s="55">
        <v>-0.99980000000000002</v>
      </c>
      <c r="KY74" s="55">
        <v>-0.99980000000000002</v>
      </c>
      <c r="KZ74" s="55">
        <v>-0.99850000000000005</v>
      </c>
      <c r="LA74" s="55">
        <v>-0.99680000000000002</v>
      </c>
      <c r="LB74" s="55">
        <v>-0.997</v>
      </c>
      <c r="LC74" s="55">
        <v>-0.99639999999999995</v>
      </c>
      <c r="LD74" s="55">
        <v>-0.998</v>
      </c>
      <c r="LE74" s="55">
        <v>-0.99860000000000004</v>
      </c>
      <c r="LF74" s="55">
        <v>-0.99839999999999995</v>
      </c>
      <c r="LG74" s="55">
        <v>-0.99929999999999997</v>
      </c>
      <c r="LH74" s="55">
        <v>-0.99490000000000001</v>
      </c>
      <c r="LI74" s="54">
        <v>-1</v>
      </c>
      <c r="LJ74" s="54">
        <v>-1</v>
      </c>
      <c r="LK74" s="54">
        <v>-1</v>
      </c>
      <c r="LL74" s="54">
        <v>-1</v>
      </c>
      <c r="LM74" s="54">
        <v>-1</v>
      </c>
      <c r="LN74" s="55">
        <v>-0.99939999999999996</v>
      </c>
      <c r="LO74" s="54">
        <v>-1</v>
      </c>
      <c r="LP74" s="54">
        <v>-1</v>
      </c>
      <c r="LQ74" s="54">
        <v>-1</v>
      </c>
      <c r="LR74" s="54">
        <v>-1</v>
      </c>
      <c r="LS74" s="54">
        <v>-1</v>
      </c>
      <c r="LT74" s="54">
        <v>-1</v>
      </c>
      <c r="LU74" s="55">
        <v>-0.99960000000000004</v>
      </c>
      <c r="LV74" s="55">
        <v>-0.99980000000000002</v>
      </c>
      <c r="LW74" s="54">
        <v>-1</v>
      </c>
      <c r="LX74" s="54">
        <v>-1</v>
      </c>
      <c r="LY74" s="55">
        <v>-0.99980000000000002</v>
      </c>
      <c r="LZ74" s="54">
        <v>-1</v>
      </c>
      <c r="MA74" s="54">
        <v>-1</v>
      </c>
      <c r="MB74" s="54">
        <v>-1</v>
      </c>
      <c r="MC74" s="54">
        <v>-1</v>
      </c>
      <c r="MD74" s="55">
        <v>-0.99980000000000002</v>
      </c>
      <c r="ME74" s="54">
        <v>-1</v>
      </c>
      <c r="MF74" s="55">
        <v>-0.99980000000000002</v>
      </c>
      <c r="MG74" s="54">
        <v>-1</v>
      </c>
      <c r="MH74" s="54">
        <v>-1</v>
      </c>
      <c r="MI74" s="54">
        <v>-1</v>
      </c>
      <c r="MJ74" s="54">
        <v>-1</v>
      </c>
      <c r="MK74" s="55">
        <v>-0.83409999999999995</v>
      </c>
      <c r="ML74" s="55">
        <v>-0.63929999999999998</v>
      </c>
      <c r="MM74" s="55">
        <v>-0.34200000000000003</v>
      </c>
      <c r="MN74" s="55">
        <v>-0.68179999999999996</v>
      </c>
      <c r="MO74" s="55">
        <v>-0.66069999999999995</v>
      </c>
      <c r="MP74" s="55">
        <v>-0.66190000000000004</v>
      </c>
      <c r="MQ74" s="55">
        <v>-0.67530000000000001</v>
      </c>
      <c r="MR74" s="55">
        <v>-0.56850000000000001</v>
      </c>
      <c r="MS74" s="55">
        <v>-0.54630000000000001</v>
      </c>
      <c r="MT74" s="55">
        <v>-0.55379999999999996</v>
      </c>
      <c r="MU74" s="55">
        <v>-0.71909999999999996</v>
      </c>
      <c r="MV74" s="55">
        <v>-0.65210000000000001</v>
      </c>
      <c r="MW74" s="55">
        <v>-0.6552</v>
      </c>
      <c r="MX74" s="55">
        <v>-0.60299999999999998</v>
      </c>
      <c r="MY74" s="55">
        <v>-0.70569999999999999</v>
      </c>
      <c r="MZ74" s="55">
        <v>-0.53129999999999999</v>
      </c>
      <c r="NA74" s="55">
        <v>-0.30430000000000001</v>
      </c>
      <c r="NB74" s="55">
        <v>-0.51439999999999997</v>
      </c>
      <c r="NC74" s="55">
        <v>-0.46810000000000002</v>
      </c>
      <c r="ND74" s="55">
        <v>-0.55859999999999999</v>
      </c>
      <c r="NE74" s="55">
        <v>-0.50290000000000001</v>
      </c>
      <c r="NF74" s="55">
        <v>-0.46550000000000002</v>
      </c>
      <c r="NG74" s="55">
        <v>-0.4617</v>
      </c>
      <c r="NH74" s="55">
        <v>-0.4108</v>
      </c>
      <c r="NI74" s="55">
        <v>-0.51980000000000004</v>
      </c>
      <c r="NJ74" s="55">
        <v>-0.49969999999999998</v>
      </c>
      <c r="NK74" s="55">
        <v>-0.4854</v>
      </c>
      <c r="NL74" s="55">
        <v>-0.47789999999999999</v>
      </c>
      <c r="NM74" s="55">
        <v>-0.4143</v>
      </c>
      <c r="NN74" s="55">
        <v>-0.39019999999999999</v>
      </c>
      <c r="NO74" s="55">
        <v>-0.33090000000000003</v>
      </c>
      <c r="NP74" s="55">
        <v>-0.53339999999999999</v>
      </c>
      <c r="NQ74" s="55">
        <v>-0.37590000000000001</v>
      </c>
      <c r="NR74" s="55">
        <v>-0.57520000000000004</v>
      </c>
      <c r="NS74" s="55">
        <v>-0.48520000000000002</v>
      </c>
      <c r="NT74" s="55">
        <v>-0.42370000000000002</v>
      </c>
      <c r="NU74" s="55">
        <v>-0.41810000000000003</v>
      </c>
      <c r="NV74" s="55">
        <v>-0.38419999999999999</v>
      </c>
      <c r="NW74" s="55">
        <v>-0.51559999999999995</v>
      </c>
      <c r="NX74" s="55">
        <v>-0.5333</v>
      </c>
      <c r="NY74" s="55">
        <v>-0.66279999999999994</v>
      </c>
      <c r="NZ74" s="55">
        <v>-0.51859999999999995</v>
      </c>
      <c r="OA74" s="55">
        <v>-0.50090000000000001</v>
      </c>
      <c r="OB74" s="55">
        <v>-0.37019999999999997</v>
      </c>
      <c r="OC74" s="55">
        <v>-0.35360000000000003</v>
      </c>
      <c r="OD74" s="55">
        <v>-0.51329999999999998</v>
      </c>
      <c r="OE74" s="55">
        <v>-0.43969999999999998</v>
      </c>
      <c r="OF74" s="55">
        <v>-0.42909999999999998</v>
      </c>
      <c r="OG74" s="55">
        <v>-0.40949999999999998</v>
      </c>
      <c r="OH74" s="55">
        <v>-0.29420000000000002</v>
      </c>
      <c r="OI74" s="55">
        <v>-0.32450000000000001</v>
      </c>
      <c r="OJ74" s="55">
        <v>-0.23810000000000001</v>
      </c>
      <c r="OK74" s="55">
        <v>-0.45569999999999999</v>
      </c>
      <c r="OL74" s="55">
        <v>-0.44240000000000002</v>
      </c>
      <c r="OM74" s="55">
        <v>-0.44240000000000002</v>
      </c>
      <c r="ON74" s="55">
        <v>-0.40410000000000001</v>
      </c>
      <c r="OO74" s="55">
        <v>-0.3352</v>
      </c>
      <c r="OP74" s="55">
        <v>-0.38450000000000001</v>
      </c>
      <c r="OQ74" s="54">
        <v>-0.3</v>
      </c>
      <c r="OR74" s="55">
        <v>-0.34470000000000001</v>
      </c>
      <c r="OS74" s="55">
        <v>-0.41570000000000001</v>
      </c>
      <c r="OT74" s="55">
        <v>-0.43990000000000001</v>
      </c>
      <c r="OU74" s="55">
        <v>-0.46300000000000002</v>
      </c>
      <c r="OV74" s="55">
        <v>-0.29570000000000002</v>
      </c>
      <c r="OW74" s="55">
        <v>-0.38400000000000001</v>
      </c>
      <c r="OX74" s="55">
        <v>-0.2135</v>
      </c>
      <c r="OY74" s="55">
        <v>-0.27650000000000002</v>
      </c>
      <c r="OZ74" s="55">
        <v>-0.38550000000000001</v>
      </c>
      <c r="PA74" s="55">
        <v>-0.36099999999999999</v>
      </c>
      <c r="PB74" s="55">
        <v>-0.35599999999999998</v>
      </c>
      <c r="PC74" s="55">
        <v>-0.24160000000000001</v>
      </c>
      <c r="PD74" s="55">
        <v>-0.24959999999999999</v>
      </c>
      <c r="PE74" s="55">
        <v>-0.29980000000000001</v>
      </c>
      <c r="PF74" s="55">
        <v>-0.42959999999999998</v>
      </c>
      <c r="PG74" s="55">
        <v>-0.45279999999999998</v>
      </c>
      <c r="PH74" s="55">
        <v>-0.48409999999999997</v>
      </c>
      <c r="PI74" s="55">
        <v>-0.43149999999999999</v>
      </c>
      <c r="PJ74" s="55">
        <v>-0.27039999999999997</v>
      </c>
      <c r="PK74" s="55">
        <v>-0.56910000000000005</v>
      </c>
      <c r="PL74" s="55">
        <v>-0.31850000000000001</v>
      </c>
      <c r="PM74" s="55">
        <v>-0.33189999999999997</v>
      </c>
      <c r="PN74" s="55">
        <v>-0.34060000000000001</v>
      </c>
      <c r="PO74" s="55">
        <v>-0.41970000000000002</v>
      </c>
      <c r="PP74" s="55">
        <v>-0.39129999999999998</v>
      </c>
      <c r="PQ74" s="55">
        <v>-0.2626</v>
      </c>
      <c r="PR74" s="55">
        <v>-0.19139999999999999</v>
      </c>
      <c r="PS74" s="55">
        <v>-0.29110000000000003</v>
      </c>
      <c r="PT74" s="55">
        <v>-0.42220000000000002</v>
      </c>
      <c r="PU74" s="55">
        <v>-0.41360000000000002</v>
      </c>
      <c r="PV74" s="55">
        <v>-0.3957</v>
      </c>
      <c r="PW74" s="55">
        <v>-0.3201</v>
      </c>
      <c r="PX74" s="55">
        <v>-0.22209999999999999</v>
      </c>
      <c r="PY74" s="55">
        <v>-0.218</v>
      </c>
      <c r="PZ74" s="55">
        <v>-0.11840000000000001</v>
      </c>
      <c r="QA74" s="55">
        <v>-0.25750000000000001</v>
      </c>
      <c r="QB74" s="55">
        <v>-0.25690000000000002</v>
      </c>
      <c r="QC74" s="55">
        <v>-0.32069999999999999</v>
      </c>
      <c r="QD74" s="55">
        <v>-0.34250000000000003</v>
      </c>
      <c r="QE74" s="55">
        <v>-0.29899999999999999</v>
      </c>
      <c r="QF74" s="55">
        <v>-0.24579999999999999</v>
      </c>
      <c r="QG74" s="55">
        <v>-0.33650000000000002</v>
      </c>
      <c r="QH74" s="55">
        <v>-0.106</v>
      </c>
      <c r="QI74" s="55">
        <v>-0.2175</v>
      </c>
      <c r="QJ74" s="55">
        <v>-0.24959999999999999</v>
      </c>
      <c r="QK74" s="55">
        <v>-0.18310000000000001</v>
      </c>
      <c r="QL74" s="55">
        <v>-0.15229999999999999</v>
      </c>
      <c r="QM74" s="55">
        <v>-0.12839999999999999</v>
      </c>
      <c r="QN74" s="55">
        <v>-0.1027</v>
      </c>
      <c r="QO74" s="55">
        <v>-0.14949999999999999</v>
      </c>
      <c r="QP74" s="55">
        <v>-0.22819999999999999</v>
      </c>
      <c r="QQ74" s="55">
        <v>-0.29010000000000002</v>
      </c>
      <c r="QR74" s="55">
        <v>-5.2699999999999997E-2</v>
      </c>
      <c r="QS74" s="55">
        <v>-7.8100000000000003E-2</v>
      </c>
      <c r="QT74" s="55">
        <v>-0.15040000000000001</v>
      </c>
      <c r="QU74" s="55">
        <v>-0.22159999999999999</v>
      </c>
      <c r="QV74" s="55">
        <v>-0.19339999999999999</v>
      </c>
      <c r="QW74" s="55">
        <v>-0.15890000000000001</v>
      </c>
      <c r="QX74" s="55">
        <v>-0.2014</v>
      </c>
      <c r="QY74" s="55">
        <v>-0.22500000000000001</v>
      </c>
      <c r="QZ74" s="55">
        <v>-0.14829999999999999</v>
      </c>
      <c r="RA74" s="55">
        <v>-0.1081</v>
      </c>
      <c r="RB74" s="55">
        <v>-1.78E-2</v>
      </c>
      <c r="RC74" s="55">
        <v>-0.1318</v>
      </c>
      <c r="RD74" s="55">
        <v>-0.38669999999999999</v>
      </c>
      <c r="RE74" s="55">
        <v>-0.31909999999999999</v>
      </c>
      <c r="RF74" s="55">
        <v>-0.3165</v>
      </c>
      <c r="RG74" s="55">
        <v>-0.19370000000000001</v>
      </c>
      <c r="RH74" s="55">
        <v>-0.1807</v>
      </c>
      <c r="RI74" s="55">
        <v>-0.14410000000000001</v>
      </c>
      <c r="RJ74" s="55">
        <v>-0.25840000000000002</v>
      </c>
      <c r="RK74" s="55">
        <v>-0.2424</v>
      </c>
      <c r="RL74" s="55">
        <v>-0.19320000000000001</v>
      </c>
      <c r="RM74" s="55">
        <v>-9.0499999999999997E-2</v>
      </c>
      <c r="RN74" s="55">
        <v>-0.1968</v>
      </c>
      <c r="RO74" s="55">
        <v>-0.19059999999999999</v>
      </c>
      <c r="RP74" s="55">
        <v>-0.50570000000000004</v>
      </c>
      <c r="RQ74" s="55">
        <v>-0.1613</v>
      </c>
      <c r="RR74" s="55">
        <v>-0.45129999999999998</v>
      </c>
      <c r="RS74" s="55">
        <v>-0.2258</v>
      </c>
      <c r="RT74" s="55">
        <v>-0.1716</v>
      </c>
      <c r="RU74" s="55">
        <v>-0.123</v>
      </c>
      <c r="RV74" s="55">
        <v>-0.1043</v>
      </c>
      <c r="RW74" s="55">
        <v>0.27039999999999997</v>
      </c>
      <c r="RX74" s="55">
        <v>-0.15620000000000001</v>
      </c>
      <c r="RY74" s="55">
        <v>-0.1757</v>
      </c>
      <c r="RZ74" s="55">
        <v>-0.2031</v>
      </c>
      <c r="SA74" s="55">
        <v>-0.24110000000000001</v>
      </c>
      <c r="SB74" s="55">
        <v>-8.8700000000000001E-2</v>
      </c>
      <c r="SC74" s="55">
        <v>-7.1400000000000005E-2</v>
      </c>
      <c r="SD74" s="55">
        <v>-9.8900000000000002E-2</v>
      </c>
      <c r="SE74" s="55">
        <v>-0.18410000000000001</v>
      </c>
      <c r="SF74" s="55">
        <v>-0.68669999999999998</v>
      </c>
      <c r="SG74" s="55">
        <v>-0.22770000000000001</v>
      </c>
      <c r="SH74" s="55">
        <v>0.1142</v>
      </c>
      <c r="SI74" s="55">
        <v>-0.1724</v>
      </c>
      <c r="SJ74" s="55">
        <v>-0.1542</v>
      </c>
      <c r="SK74" s="55">
        <v>-0.3659</v>
      </c>
      <c r="SL74" s="55">
        <v>-2.9499999999999998E-2</v>
      </c>
      <c r="SM74" s="55">
        <v>-0.2429</v>
      </c>
      <c r="SN74" s="55">
        <v>-0.24909999999999999</v>
      </c>
      <c r="SO74" s="55">
        <v>-0.24210000000000001</v>
      </c>
      <c r="SP74" s="55">
        <v>-0.26540000000000002</v>
      </c>
      <c r="SQ74" s="55">
        <v>-0.2155</v>
      </c>
      <c r="SR74" s="55">
        <v>-0.2387</v>
      </c>
      <c r="SS74" s="55">
        <v>-0.29170000000000001</v>
      </c>
      <c r="ST74" s="55">
        <v>-0.27800000000000002</v>
      </c>
      <c r="SU74" s="55">
        <v>-0.33139999999999997</v>
      </c>
      <c r="SV74" s="55">
        <v>-0.29099999999999998</v>
      </c>
      <c r="SW74" s="55">
        <v>-0.22889999999999999</v>
      </c>
      <c r="SX74" s="55">
        <v>-0.20180000000000001</v>
      </c>
      <c r="SY74" s="55">
        <v>-0.21859999999999999</v>
      </c>
      <c r="SZ74" s="55">
        <v>-0.26879999999999998</v>
      </c>
      <c r="TA74" s="55">
        <v>-0.28860000000000002</v>
      </c>
      <c r="TB74" s="55">
        <v>-0.29380000000000001</v>
      </c>
      <c r="TC74" s="55">
        <v>-0.30380000000000001</v>
      </c>
      <c r="TD74" s="55">
        <v>-0.2457</v>
      </c>
      <c r="TE74" s="55">
        <v>-0.1769</v>
      </c>
      <c r="TF74" s="55">
        <v>-9.4E-2</v>
      </c>
      <c r="TG74" s="55">
        <v>-0.26479999999999998</v>
      </c>
      <c r="TH74" s="55">
        <v>-0.21029999999999999</v>
      </c>
      <c r="TI74" s="55">
        <v>-0.25269999999999998</v>
      </c>
      <c r="TJ74" s="55">
        <v>-0.30159999999999998</v>
      </c>
      <c r="TK74" s="55">
        <v>-0.25480000000000003</v>
      </c>
      <c r="TL74" s="55">
        <v>-0.20749999999999999</v>
      </c>
      <c r="TM74" s="55">
        <v>-0.17699999999999999</v>
      </c>
      <c r="TN74" s="55">
        <v>-0.27989999999999998</v>
      </c>
      <c r="TO74" s="55">
        <v>-0.26319999999999999</v>
      </c>
      <c r="TP74" s="55">
        <v>-0.2984</v>
      </c>
      <c r="TQ74" s="55">
        <v>-0.26419999999999999</v>
      </c>
      <c r="TR74" s="55">
        <v>-0.26979999999999998</v>
      </c>
      <c r="TS74" s="55">
        <v>-0.22320000000000001</v>
      </c>
      <c r="TT74" s="55">
        <v>-0.1893</v>
      </c>
      <c r="TU74" s="55">
        <v>-0.32440000000000002</v>
      </c>
      <c r="TV74" s="55">
        <v>-0.27460000000000001</v>
      </c>
      <c r="TW74" s="55">
        <v>-0.31609999999999999</v>
      </c>
      <c r="TX74" s="55">
        <v>-0.2858</v>
      </c>
      <c r="TY74" s="55">
        <v>-0.23050000000000001</v>
      </c>
      <c r="TZ74" s="55">
        <v>-0.22450000000000001</v>
      </c>
      <c r="UA74" s="55">
        <v>-0.1734</v>
      </c>
      <c r="UB74" s="55">
        <v>-0.2417</v>
      </c>
      <c r="UC74" s="55">
        <v>-0.27710000000000001</v>
      </c>
      <c r="UD74" s="55">
        <v>-0.3231</v>
      </c>
      <c r="UE74" s="55">
        <v>-0.28739999999999999</v>
      </c>
      <c r="UF74" s="55">
        <v>-0.2228</v>
      </c>
      <c r="UG74" s="55">
        <v>-0.21360000000000001</v>
      </c>
      <c r="UH74" s="55">
        <v>-0.20749999999999999</v>
      </c>
      <c r="UI74" s="55">
        <v>-0.1946</v>
      </c>
      <c r="UJ74" s="55">
        <v>-0.2291</v>
      </c>
      <c r="UK74" s="55">
        <v>-0.2354</v>
      </c>
      <c r="UL74" s="55">
        <v>-0.16650000000000001</v>
      </c>
      <c r="UM74" s="55">
        <v>-0.12130000000000001</v>
      </c>
      <c r="UN74" s="55">
        <v>-0.1153</v>
      </c>
      <c r="UO74" s="55">
        <v>-0.2157</v>
      </c>
      <c r="UP74" s="55">
        <v>-0.32400000000000001</v>
      </c>
      <c r="UQ74" s="55">
        <v>-0.1017</v>
      </c>
      <c r="UR74" s="55">
        <v>-0.23019999999999999</v>
      </c>
      <c r="US74" s="55">
        <v>-0.17349999999999999</v>
      </c>
      <c r="UT74" s="55">
        <v>-5.2499999999999998E-2</v>
      </c>
      <c r="UU74" s="55">
        <v>-0.13200000000000001</v>
      </c>
      <c r="UV74" s="55">
        <v>0.13270000000000001</v>
      </c>
      <c r="UW74" s="55">
        <v>-0.19869999999999999</v>
      </c>
      <c r="UX74" s="55">
        <v>-0.37790000000000001</v>
      </c>
      <c r="UY74" s="55">
        <v>-0.3513</v>
      </c>
      <c r="UZ74" s="55">
        <v>-0.2944</v>
      </c>
      <c r="VA74" s="55">
        <v>-0.2515</v>
      </c>
      <c r="VB74" s="55">
        <v>-0.2175</v>
      </c>
      <c r="VC74" s="55">
        <v>-0.23280000000000001</v>
      </c>
      <c r="VD74" s="55">
        <v>-0.32390000000000002</v>
      </c>
      <c r="VE74" s="55">
        <v>-0.35580000000000001</v>
      </c>
      <c r="VF74" s="55">
        <v>-0.30180000000000001</v>
      </c>
      <c r="VG74" s="55">
        <v>-0.31209999999999999</v>
      </c>
      <c r="VH74" s="55">
        <v>-0.1333</v>
      </c>
      <c r="VI74" s="55">
        <v>-0.15090000000000001</v>
      </c>
      <c r="VJ74" s="55">
        <v>-8.1000000000000003E-2</v>
      </c>
      <c r="VK74" s="55">
        <v>-0.2301</v>
      </c>
      <c r="VL74" s="55">
        <v>-0.2175</v>
      </c>
      <c r="VM74" s="55">
        <v>-0.2944</v>
      </c>
      <c r="VN74" s="55">
        <v>-0.13980000000000001</v>
      </c>
      <c r="VO74" s="55">
        <v>-0.15529999999999999</v>
      </c>
      <c r="VP74" s="55">
        <v>-6.3299999999999995E-2</v>
      </c>
      <c r="VQ74" s="55">
        <v>-6.7900000000000002E-2</v>
      </c>
      <c r="VR74" s="55">
        <v>-0.20269999999999999</v>
      </c>
      <c r="VS74" s="55">
        <v>-0.2084</v>
      </c>
      <c r="VT74" s="55">
        <v>-0.19850000000000001</v>
      </c>
      <c r="VU74" s="55">
        <v>-0.15110000000000001</v>
      </c>
      <c r="VV74" s="55">
        <v>-8.5699999999999998E-2</v>
      </c>
      <c r="VW74" s="55">
        <v>-5.3600000000000002E-2</v>
      </c>
      <c r="VX74" s="55">
        <v>-3.1899999999999998E-2</v>
      </c>
      <c r="VY74" s="55">
        <v>-0.16739999999999999</v>
      </c>
      <c r="VZ74" s="55">
        <v>-6.0999999999999999E-2</v>
      </c>
      <c r="WA74" s="55">
        <v>-3.0999999999999999E-3</v>
      </c>
      <c r="WB74" s="55">
        <v>-0.1221</v>
      </c>
      <c r="WC74" s="55">
        <v>-9.2399999999999996E-2</v>
      </c>
      <c r="WD74" s="55">
        <v>-8.6699999999999999E-2</v>
      </c>
      <c r="WE74" s="55">
        <v>4.4999999999999998E-2</v>
      </c>
      <c r="WF74" s="55">
        <v>-7.9600000000000004E-2</v>
      </c>
      <c r="WG74" s="55">
        <v>-0.1265</v>
      </c>
      <c r="WH74" s="55">
        <v>-0.1222</v>
      </c>
      <c r="WI74" s="55">
        <v>-0.14069999999999999</v>
      </c>
      <c r="WJ74" s="55">
        <v>-0.1129</v>
      </c>
      <c r="WK74" s="55">
        <v>-9.2200000000000004E-2</v>
      </c>
      <c r="WL74" s="55">
        <v>-1.0500000000000001E-2</v>
      </c>
      <c r="WM74" s="55">
        <v>-0.1099</v>
      </c>
      <c r="WN74" s="55">
        <v>-0.11700000000000001</v>
      </c>
      <c r="WO74" s="55">
        <v>-0.1963</v>
      </c>
      <c r="WP74" s="55">
        <v>-0.2213</v>
      </c>
      <c r="WQ74" s="55">
        <v>-9.7799999999999998E-2</v>
      </c>
      <c r="WR74" s="55">
        <v>-7.5600000000000001E-2</v>
      </c>
      <c r="WS74" s="55">
        <v>-5.67E-2</v>
      </c>
      <c r="WT74" s="55">
        <v>-0.40760000000000002</v>
      </c>
      <c r="WU74" s="55">
        <v>-0.24249999999999999</v>
      </c>
      <c r="WV74" s="55">
        <v>-9.5899999999999999E-2</v>
      </c>
      <c r="WW74" s="55">
        <v>7.22E-2</v>
      </c>
      <c r="WX74" s="55">
        <v>-0.1736</v>
      </c>
      <c r="WY74" s="55">
        <v>-0.1812</v>
      </c>
      <c r="WZ74" s="55">
        <v>-0.2555</v>
      </c>
      <c r="XA74" s="55">
        <v>-0.26169999999999999</v>
      </c>
      <c r="XB74" s="55">
        <v>-0.25669999999999998</v>
      </c>
      <c r="XC74" s="55">
        <v>-0.25650000000000001</v>
      </c>
      <c r="XD74" s="55">
        <v>-0.24030000000000001</v>
      </c>
      <c r="XE74" s="55">
        <v>-0.21229999999999999</v>
      </c>
      <c r="XF74" s="55">
        <v>-0.16850000000000001</v>
      </c>
      <c r="XG74" s="55">
        <v>-0.26479999999999998</v>
      </c>
      <c r="XH74" s="55">
        <v>-0.37169999999999997</v>
      </c>
      <c r="XI74" s="55">
        <v>-0.253</v>
      </c>
      <c r="XJ74" s="55">
        <v>-0.19139999999999999</v>
      </c>
      <c r="XK74" s="55">
        <v>-0.1128</v>
      </c>
      <c r="XL74" s="55">
        <v>-9.7299999999999998E-2</v>
      </c>
      <c r="XM74" s="55">
        <v>-0.1172</v>
      </c>
      <c r="XN74" s="55">
        <v>-8.1299999999999997E-2</v>
      </c>
      <c r="XO74" s="55">
        <v>-0.1946</v>
      </c>
      <c r="XP74" s="55">
        <v>-0.1497</v>
      </c>
      <c r="XQ74" s="55">
        <v>-4.9299999999999997E-2</v>
      </c>
      <c r="XR74" s="55">
        <v>3.5000000000000001E-3</v>
      </c>
      <c r="XS74" s="55">
        <v>-9.5500000000000002E-2</v>
      </c>
      <c r="XT74" s="55">
        <v>-7.1800000000000003E-2</v>
      </c>
      <c r="XU74" s="55">
        <v>-5.6300000000000003E-2</v>
      </c>
      <c r="XV74" s="55">
        <v>-9.2299999999999993E-2</v>
      </c>
      <c r="XW74" s="55">
        <v>-8.9599999999999999E-2</v>
      </c>
      <c r="XX74" s="55">
        <v>-3.8600000000000002E-2</v>
      </c>
      <c r="XY74" s="55">
        <v>-0.21829999999999999</v>
      </c>
      <c r="XZ74" s="55">
        <v>-0.1226</v>
      </c>
      <c r="YA74" s="55">
        <v>-0.111</v>
      </c>
      <c r="YB74" s="55">
        <v>-7.3400000000000007E-2</v>
      </c>
      <c r="YC74" s="55">
        <v>-0.1961</v>
      </c>
      <c r="YD74" s="55">
        <v>-0.22239999999999999</v>
      </c>
      <c r="YE74" s="55">
        <v>-0.13739999999999999</v>
      </c>
      <c r="YF74" s="55">
        <v>-0.1946</v>
      </c>
      <c r="YG74" s="55">
        <v>-0.20749999999999999</v>
      </c>
      <c r="YH74" s="55">
        <v>-0.1517</v>
      </c>
      <c r="YI74" s="55">
        <v>-2.7000000000000001E-3</v>
      </c>
      <c r="YJ74" s="55">
        <v>-0.20860000000000001</v>
      </c>
      <c r="YK74" s="55">
        <v>-0.24030000000000001</v>
      </c>
    </row>
    <row r="75" spans="1:661" x14ac:dyDescent="0.35">
      <c r="A75" s="66" t="s">
        <v>75</v>
      </c>
      <c r="B75" s="66" t="s">
        <v>640</v>
      </c>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66"/>
      <c r="IY75" s="66"/>
      <c r="IZ75" s="66"/>
      <c r="JA75" s="66"/>
      <c r="JB75" s="66"/>
      <c r="JC75" s="66"/>
      <c r="JD75" s="66"/>
      <c r="JE75" s="66"/>
      <c r="JF75" s="66"/>
      <c r="JG75" s="66"/>
      <c r="JH75" s="55">
        <v>-0.66290000000000004</v>
      </c>
      <c r="JI75" s="55">
        <v>-0.51739999999999997</v>
      </c>
      <c r="JJ75" s="55">
        <v>-0.45340000000000003</v>
      </c>
      <c r="JK75" s="55">
        <v>-0.4889</v>
      </c>
      <c r="JL75" s="55">
        <v>-0.442</v>
      </c>
      <c r="JM75" s="55">
        <v>-0.41189999999999999</v>
      </c>
      <c r="JN75" s="55">
        <v>-0.36559999999999998</v>
      </c>
      <c r="JO75" s="55">
        <v>-0.55779999999999996</v>
      </c>
      <c r="JP75" s="55">
        <v>-0.56230000000000002</v>
      </c>
      <c r="JQ75" s="55">
        <v>-0.51880000000000004</v>
      </c>
      <c r="JR75" s="55">
        <v>-0.51890000000000003</v>
      </c>
      <c r="JS75" s="55">
        <v>-0.48099999999999998</v>
      </c>
      <c r="JT75" s="55">
        <v>-0.44740000000000002</v>
      </c>
      <c r="JU75" s="55">
        <v>-0.50980000000000003</v>
      </c>
      <c r="JV75" s="55">
        <v>-0.53900000000000003</v>
      </c>
      <c r="JW75" s="55">
        <v>-0.5575</v>
      </c>
      <c r="JX75" s="55">
        <v>-0.5806</v>
      </c>
      <c r="JY75" s="55">
        <v>-0.54800000000000004</v>
      </c>
      <c r="JZ75" s="55">
        <v>-0.58730000000000004</v>
      </c>
      <c r="KA75" s="55">
        <v>-0.4486</v>
      </c>
      <c r="KB75" s="54">
        <v>-0.43</v>
      </c>
      <c r="KC75" s="55">
        <v>-0.59379999999999999</v>
      </c>
      <c r="KD75" s="55">
        <v>-0.51219999999999999</v>
      </c>
      <c r="KE75" s="55">
        <v>-0.5181</v>
      </c>
      <c r="KF75" s="55">
        <v>-0.50529999999999997</v>
      </c>
      <c r="KG75" s="55">
        <v>-0.48530000000000001</v>
      </c>
      <c r="KH75" s="55">
        <v>-0.42899999999999999</v>
      </c>
      <c r="KI75" s="55">
        <v>-0.46250000000000002</v>
      </c>
      <c r="KJ75" s="55">
        <v>-0.58099999999999996</v>
      </c>
      <c r="KK75" s="55">
        <v>-0.59130000000000005</v>
      </c>
      <c r="KL75" s="55">
        <v>-0.63019999999999998</v>
      </c>
      <c r="KM75" s="55">
        <v>-0.5302</v>
      </c>
      <c r="KN75" s="55">
        <v>-0.47739999999999999</v>
      </c>
      <c r="KO75" s="55">
        <v>-0.41699999999999998</v>
      </c>
      <c r="KP75" s="55">
        <v>-0.49830000000000002</v>
      </c>
      <c r="KQ75" s="55">
        <v>-0.5948</v>
      </c>
      <c r="KR75" s="55">
        <v>-0.56930000000000003</v>
      </c>
      <c r="KS75" s="55">
        <v>-0.56799999999999995</v>
      </c>
      <c r="KT75" s="55">
        <v>-0.54659999999999997</v>
      </c>
      <c r="KU75" s="55">
        <v>-0.48130000000000001</v>
      </c>
      <c r="KV75" s="55">
        <v>-0.47060000000000002</v>
      </c>
      <c r="KW75" s="55">
        <v>-0.52310000000000001</v>
      </c>
      <c r="KX75" s="55">
        <v>-0.64249999999999996</v>
      </c>
      <c r="KY75" s="55">
        <v>-0.59009999999999996</v>
      </c>
      <c r="KZ75" s="55">
        <v>-0.30249999999999999</v>
      </c>
      <c r="LA75" s="55">
        <v>-0.47360000000000002</v>
      </c>
      <c r="LB75" s="55">
        <v>-0.76439999999999997</v>
      </c>
      <c r="LC75" s="55">
        <v>-0.54100000000000004</v>
      </c>
      <c r="LD75" s="55">
        <v>-0.53620000000000001</v>
      </c>
      <c r="LE75" s="55">
        <v>-0.57720000000000005</v>
      </c>
      <c r="LF75" s="55">
        <v>-0.61560000000000004</v>
      </c>
      <c r="LG75" s="55">
        <v>-0.307</v>
      </c>
      <c r="LH75" s="55">
        <v>-9.7500000000000003E-2</v>
      </c>
      <c r="LI75" s="55">
        <v>-0.55030000000000001</v>
      </c>
      <c r="LJ75" s="55">
        <v>-0.38590000000000002</v>
      </c>
      <c r="LK75" s="55">
        <v>-0.46960000000000002</v>
      </c>
      <c r="LL75" s="55">
        <v>-0.54779999999999995</v>
      </c>
      <c r="LM75" s="55">
        <v>-0.4325</v>
      </c>
      <c r="LN75" s="55">
        <v>-0.49399999999999999</v>
      </c>
      <c r="LO75" s="55">
        <v>-0.50429999999999997</v>
      </c>
      <c r="LP75" s="55">
        <v>-0.45400000000000001</v>
      </c>
      <c r="LQ75" s="55">
        <v>-0.44269999999999998</v>
      </c>
      <c r="LR75" s="55">
        <v>-0.47110000000000002</v>
      </c>
      <c r="LS75" s="55">
        <v>-0.59179999999999999</v>
      </c>
      <c r="LT75" s="55">
        <v>-0.47660000000000002</v>
      </c>
      <c r="LU75" s="55">
        <v>-0.5867</v>
      </c>
      <c r="LV75" s="55">
        <v>-0.53859999999999997</v>
      </c>
      <c r="LW75" s="55">
        <v>-0.47410000000000002</v>
      </c>
      <c r="LX75" s="55">
        <v>-0.46350000000000002</v>
      </c>
      <c r="LY75" s="55">
        <v>-0.49919999999999998</v>
      </c>
      <c r="LZ75" s="55">
        <v>-0.54010000000000002</v>
      </c>
      <c r="MA75" s="55">
        <v>-0.52090000000000003</v>
      </c>
      <c r="MB75" s="55">
        <v>-0.53029999999999999</v>
      </c>
      <c r="MC75" s="55">
        <v>-0.49540000000000001</v>
      </c>
      <c r="MD75" s="55">
        <v>-0.48380000000000001</v>
      </c>
      <c r="ME75" s="55">
        <v>-0.42309999999999998</v>
      </c>
      <c r="MF75" s="55">
        <v>-0.54910000000000003</v>
      </c>
      <c r="MG75" s="55">
        <v>-0.55759999999999998</v>
      </c>
      <c r="MH75" s="55">
        <v>-0.50929999999999997</v>
      </c>
      <c r="MI75" s="55">
        <v>-0.4778</v>
      </c>
      <c r="MJ75" s="55">
        <v>-0.5423</v>
      </c>
      <c r="MK75" s="55">
        <v>-0.46050000000000002</v>
      </c>
      <c r="ML75" s="55">
        <v>-0.40260000000000001</v>
      </c>
      <c r="MM75" s="55">
        <v>9.7699999999999995E-2</v>
      </c>
      <c r="MN75" s="55">
        <v>-0.54390000000000005</v>
      </c>
      <c r="MO75" s="55">
        <v>-0.55730000000000002</v>
      </c>
      <c r="MP75" s="55">
        <v>-0.55179999999999996</v>
      </c>
      <c r="MQ75" s="55">
        <v>-0.47039999999999998</v>
      </c>
      <c r="MR75" s="55">
        <v>-0.41810000000000003</v>
      </c>
      <c r="MS75" s="55">
        <v>-0.43230000000000002</v>
      </c>
      <c r="MT75" s="55">
        <v>-0.6694</v>
      </c>
      <c r="MU75" s="55">
        <v>-0.5726</v>
      </c>
      <c r="MV75" s="55">
        <v>-0.48699999999999999</v>
      </c>
      <c r="MW75" s="55">
        <v>-0.47639999999999999</v>
      </c>
      <c r="MX75" s="55">
        <v>-0.49780000000000002</v>
      </c>
      <c r="MY75" s="55">
        <v>-0.54039999999999999</v>
      </c>
      <c r="MZ75" s="55">
        <v>-0.2984</v>
      </c>
      <c r="NA75" s="55">
        <v>-5.62E-2</v>
      </c>
      <c r="NB75" s="55">
        <v>-0.40529999999999999</v>
      </c>
      <c r="NC75" s="55">
        <v>-0.49220000000000003</v>
      </c>
      <c r="ND75" s="55">
        <v>-0.43969999999999998</v>
      </c>
      <c r="NE75" s="55">
        <v>-0.42730000000000001</v>
      </c>
      <c r="NF75" s="55">
        <v>-0.37730000000000002</v>
      </c>
      <c r="NG75" s="55">
        <v>-0.30980000000000002</v>
      </c>
      <c r="NH75" s="55">
        <v>-0.34660000000000002</v>
      </c>
      <c r="NI75" s="55">
        <v>-0.4289</v>
      </c>
      <c r="NJ75" s="55">
        <v>-0.4491</v>
      </c>
      <c r="NK75" s="55">
        <v>-0.34620000000000001</v>
      </c>
      <c r="NL75" s="55">
        <v>-0.40620000000000001</v>
      </c>
      <c r="NM75" s="55">
        <v>-0.36830000000000002</v>
      </c>
      <c r="NN75" s="55">
        <v>-0.37040000000000001</v>
      </c>
      <c r="NO75" s="55">
        <v>-0.30890000000000001</v>
      </c>
      <c r="NP75" s="55">
        <v>-0.41070000000000001</v>
      </c>
      <c r="NQ75" s="55">
        <v>-0.35010000000000002</v>
      </c>
      <c r="NR75" s="55">
        <v>-0.29549999999999998</v>
      </c>
      <c r="NS75" s="55">
        <v>-0.4123</v>
      </c>
      <c r="NT75" s="55">
        <v>-0.39279999999999998</v>
      </c>
      <c r="NU75" s="55">
        <v>-0.3795</v>
      </c>
      <c r="NV75" s="55">
        <v>-0.313</v>
      </c>
      <c r="NW75" s="55">
        <v>-0.41949999999999998</v>
      </c>
      <c r="NX75" s="55">
        <v>-0.33779999999999999</v>
      </c>
      <c r="NY75" s="55">
        <v>-0.34189999999999998</v>
      </c>
      <c r="NZ75" s="55">
        <v>-0.33429999999999999</v>
      </c>
      <c r="OA75" s="55">
        <v>-0.32519999999999999</v>
      </c>
      <c r="OB75" s="55">
        <v>-0.28449999999999998</v>
      </c>
      <c r="OC75" s="55">
        <v>-0.29220000000000002</v>
      </c>
      <c r="OD75" s="55">
        <v>-0.33910000000000001</v>
      </c>
      <c r="OE75" s="55">
        <v>-0.2505</v>
      </c>
      <c r="OF75" s="55">
        <v>-0.32300000000000001</v>
      </c>
      <c r="OG75" s="55">
        <v>-0.27860000000000001</v>
      </c>
      <c r="OH75" s="55">
        <v>-0.28899999999999998</v>
      </c>
      <c r="OI75" s="55">
        <v>-0.2437</v>
      </c>
      <c r="OJ75" s="55">
        <v>-0.16880000000000001</v>
      </c>
      <c r="OK75" s="55">
        <v>-0.30080000000000001</v>
      </c>
      <c r="OL75" s="55">
        <v>-0.21179999999999999</v>
      </c>
      <c r="OM75" s="55">
        <v>-0.27400000000000002</v>
      </c>
      <c r="ON75" s="55">
        <v>-0.26379999999999998</v>
      </c>
      <c r="OO75" s="55">
        <v>-0.26079999999999998</v>
      </c>
      <c r="OP75" s="55">
        <v>-0.3498</v>
      </c>
      <c r="OQ75" s="54">
        <v>-0.22</v>
      </c>
      <c r="OR75" s="55">
        <v>-5.1299999999999998E-2</v>
      </c>
      <c r="OS75" s="55">
        <v>-5.2900000000000003E-2</v>
      </c>
      <c r="OT75" s="55">
        <v>-9.4E-2</v>
      </c>
      <c r="OU75" s="55">
        <v>-7.2099999999999997E-2</v>
      </c>
      <c r="OV75" s="55">
        <v>-0.1835</v>
      </c>
      <c r="OW75" s="55">
        <v>-0.20630000000000001</v>
      </c>
      <c r="OX75" s="55">
        <v>3.7699999999999997E-2</v>
      </c>
      <c r="OY75" s="55">
        <v>-0.1545</v>
      </c>
      <c r="OZ75" s="55">
        <v>-6.1400000000000003E-2</v>
      </c>
      <c r="PA75" s="55">
        <v>-0.16189999999999999</v>
      </c>
      <c r="PB75" s="55">
        <v>-0.187</v>
      </c>
      <c r="PC75" s="55">
        <v>-0.2084</v>
      </c>
      <c r="PD75" s="55">
        <v>-0.17560000000000001</v>
      </c>
      <c r="PE75" s="55">
        <v>-0.31159999999999999</v>
      </c>
      <c r="PF75" s="55">
        <v>-0.2601</v>
      </c>
      <c r="PG75" s="55">
        <v>-0.21709999999999999</v>
      </c>
      <c r="PH75" s="55">
        <v>-0.21310000000000001</v>
      </c>
      <c r="PI75" s="55">
        <v>-0.27979999999999999</v>
      </c>
      <c r="PJ75" s="55">
        <v>-2.1399999999999999E-2</v>
      </c>
      <c r="PK75" s="55">
        <v>-0.41889999999999999</v>
      </c>
      <c r="PL75" s="55">
        <v>-0.38109999999999999</v>
      </c>
      <c r="PM75" s="55">
        <v>-0.26319999999999999</v>
      </c>
      <c r="PN75" s="55">
        <v>-0.17829999999999999</v>
      </c>
      <c r="PO75" s="55">
        <v>-0.18959999999999999</v>
      </c>
      <c r="PP75" s="55">
        <v>-0.14030000000000001</v>
      </c>
      <c r="PQ75" s="55">
        <v>-0.1426</v>
      </c>
      <c r="PR75" s="55">
        <v>-0.1406</v>
      </c>
      <c r="PS75" s="55">
        <v>-8.6499999999999994E-2</v>
      </c>
      <c r="PT75" s="55">
        <v>-0.15939999999999999</v>
      </c>
      <c r="PU75" s="55">
        <v>-0.11600000000000001</v>
      </c>
      <c r="PV75" s="55">
        <v>-0.1195</v>
      </c>
      <c r="PW75" s="55">
        <v>-8.8300000000000003E-2</v>
      </c>
      <c r="PX75" s="55">
        <v>-0.161</v>
      </c>
      <c r="PY75" s="55">
        <v>-8.2600000000000007E-2</v>
      </c>
      <c r="PZ75" s="55">
        <v>-4.65E-2</v>
      </c>
      <c r="QA75" s="55">
        <v>-8.8300000000000003E-2</v>
      </c>
      <c r="QB75" s="55">
        <v>-0.1232</v>
      </c>
      <c r="QC75" s="55">
        <v>-0.21379999999999999</v>
      </c>
      <c r="QD75" s="55">
        <v>-0.2019</v>
      </c>
      <c r="QE75" s="55">
        <v>-0.13819999999999999</v>
      </c>
      <c r="QF75" s="55">
        <v>-0.17699999999999999</v>
      </c>
      <c r="QG75" s="55">
        <v>-0.21740000000000001</v>
      </c>
      <c r="QH75" s="55">
        <v>-0.1298</v>
      </c>
      <c r="QI75" s="55">
        <v>-0.12559999999999999</v>
      </c>
      <c r="QJ75" s="55">
        <v>-0.1123</v>
      </c>
      <c r="QK75" s="55">
        <v>-7.4200000000000002E-2</v>
      </c>
      <c r="QL75" s="55">
        <v>-0.14319999999999999</v>
      </c>
      <c r="QM75" s="55">
        <v>-0.1153</v>
      </c>
      <c r="QN75" s="55">
        <v>-0.14779999999999999</v>
      </c>
      <c r="QO75" s="55">
        <v>-0.1593</v>
      </c>
      <c r="QP75" s="55">
        <v>-2.47E-2</v>
      </c>
      <c r="QQ75" s="55">
        <v>-7.3700000000000002E-2</v>
      </c>
      <c r="QR75" s="55">
        <v>-0.14230000000000001</v>
      </c>
      <c r="QS75" s="55">
        <v>-7.6100000000000001E-2</v>
      </c>
      <c r="QT75" s="55">
        <v>-6.7199999999999996E-2</v>
      </c>
      <c r="QU75" s="55">
        <v>-0.23480000000000001</v>
      </c>
      <c r="QV75" s="55">
        <v>-7.3200000000000001E-2</v>
      </c>
      <c r="QW75" s="55">
        <v>1.7100000000000001E-2</v>
      </c>
      <c r="QX75" s="55">
        <v>-1.7600000000000001E-2</v>
      </c>
      <c r="QY75" s="55">
        <v>2.5899999999999999E-2</v>
      </c>
      <c r="QZ75" s="55">
        <v>-0.10349999999999999</v>
      </c>
      <c r="RA75" s="55">
        <v>1.29E-2</v>
      </c>
      <c r="RB75" s="55">
        <v>0.15559999999999999</v>
      </c>
      <c r="RC75" s="55">
        <v>-0.13089999999999999</v>
      </c>
      <c r="RD75" s="55">
        <v>-0.16220000000000001</v>
      </c>
      <c r="RE75" s="55">
        <v>-6.0999999999999999E-2</v>
      </c>
      <c r="RF75" s="55">
        <v>-1.35E-2</v>
      </c>
      <c r="RG75" s="55">
        <v>-7.6799999999999993E-2</v>
      </c>
      <c r="RH75" s="55">
        <v>-4.6100000000000002E-2</v>
      </c>
      <c r="RI75" s="55">
        <v>-2.1600000000000001E-2</v>
      </c>
      <c r="RJ75" s="54">
        <v>0.03</v>
      </c>
      <c r="RK75" s="55">
        <v>5.74E-2</v>
      </c>
      <c r="RL75" s="55">
        <v>6.4000000000000003E-3</v>
      </c>
      <c r="RM75" s="55">
        <v>5.7799999999999997E-2</v>
      </c>
      <c r="RN75" s="55">
        <v>-0.10290000000000001</v>
      </c>
      <c r="RO75" s="55">
        <v>-0.13239999999999999</v>
      </c>
      <c r="RP75" s="55">
        <v>-0.49370000000000003</v>
      </c>
      <c r="RQ75" s="55">
        <v>4.5400000000000003E-2</v>
      </c>
      <c r="RR75" s="55">
        <v>-9.9099999999999994E-2</v>
      </c>
      <c r="RS75" s="55">
        <v>-1.0500000000000001E-2</v>
      </c>
      <c r="RT75" s="55">
        <v>-7.8200000000000006E-2</v>
      </c>
      <c r="RU75" s="55">
        <v>-2.18E-2</v>
      </c>
      <c r="RV75" s="55">
        <v>2.86E-2</v>
      </c>
      <c r="RW75" s="55">
        <v>0.88029999999999997</v>
      </c>
      <c r="RX75" s="55">
        <v>-8.2000000000000003E-2</v>
      </c>
      <c r="RY75" s="55">
        <v>-0.1414</v>
      </c>
      <c r="RZ75" s="55">
        <v>-3.2399999999999998E-2</v>
      </c>
      <c r="SA75" s="55">
        <v>-9.4100000000000003E-2</v>
      </c>
      <c r="SB75" s="55">
        <v>-8.7400000000000005E-2</v>
      </c>
      <c r="SC75" s="55">
        <v>-7.8399999999999997E-2</v>
      </c>
      <c r="SD75" s="55">
        <v>-2.86E-2</v>
      </c>
      <c r="SE75" s="55">
        <v>-2.8799999999999999E-2</v>
      </c>
      <c r="SF75" s="55">
        <v>-0.50770000000000004</v>
      </c>
      <c r="SG75" s="55">
        <v>9.1200000000000003E-2</v>
      </c>
      <c r="SH75" s="55">
        <v>0.38919999999999999</v>
      </c>
      <c r="SI75" s="55">
        <v>-1.6899999999999998E-2</v>
      </c>
      <c r="SJ75" s="55">
        <v>-3.6700000000000003E-2</v>
      </c>
      <c r="SK75" s="55">
        <v>-0.35820000000000002</v>
      </c>
      <c r="SL75" s="55">
        <v>0.1575</v>
      </c>
      <c r="SM75" s="55">
        <v>-0.28910000000000002</v>
      </c>
      <c r="SN75" s="55">
        <v>-0.1983</v>
      </c>
      <c r="SO75" s="55">
        <v>-0.2082</v>
      </c>
      <c r="SP75" s="55">
        <v>-0.13250000000000001</v>
      </c>
      <c r="SQ75" s="55">
        <v>-0.15340000000000001</v>
      </c>
      <c r="SR75" s="55">
        <v>-0.13089999999999999</v>
      </c>
      <c r="SS75" s="55">
        <v>-0.1734</v>
      </c>
      <c r="ST75" s="55">
        <v>-0.1096</v>
      </c>
      <c r="SU75" s="55">
        <v>-5.57E-2</v>
      </c>
      <c r="SV75" s="55">
        <v>-0.15090000000000001</v>
      </c>
      <c r="SW75" s="55">
        <v>-0.11890000000000001</v>
      </c>
      <c r="SX75" s="55">
        <v>-0.1012</v>
      </c>
      <c r="SY75" s="55">
        <v>-5.7200000000000001E-2</v>
      </c>
      <c r="SZ75" s="55">
        <v>-0.1116</v>
      </c>
      <c r="TA75" s="55">
        <v>-0.1416</v>
      </c>
      <c r="TB75" s="55">
        <v>-9.11E-2</v>
      </c>
      <c r="TC75" s="55">
        <v>-0.18229999999999999</v>
      </c>
      <c r="TD75" s="55">
        <v>-0.19009999999999999</v>
      </c>
      <c r="TE75" s="55">
        <v>-0.1004</v>
      </c>
      <c r="TF75" s="55">
        <v>-1.9400000000000001E-2</v>
      </c>
      <c r="TG75" s="55">
        <v>-8.09E-2</v>
      </c>
      <c r="TH75" s="55">
        <v>-0.12809999999999999</v>
      </c>
      <c r="TI75" s="55">
        <v>-0.11700000000000001</v>
      </c>
      <c r="TJ75" s="55">
        <v>-0.17979999999999999</v>
      </c>
      <c r="TK75" s="55">
        <v>-0.15509999999999999</v>
      </c>
      <c r="TL75" s="55">
        <v>-8.3199999999999996E-2</v>
      </c>
      <c r="TM75" s="55">
        <v>-0.1024</v>
      </c>
      <c r="TN75" s="55">
        <v>-0.11210000000000001</v>
      </c>
      <c r="TO75" s="55">
        <v>-0.35870000000000002</v>
      </c>
      <c r="TP75" s="55">
        <v>-0.19939999999999999</v>
      </c>
      <c r="TQ75" s="55">
        <v>-0.14460000000000001</v>
      </c>
      <c r="TR75" s="55">
        <v>-0.2056</v>
      </c>
      <c r="TS75" s="55">
        <v>-0.124</v>
      </c>
      <c r="TT75" s="55">
        <v>-0.13300000000000001</v>
      </c>
      <c r="TU75" s="55">
        <v>-0.18210000000000001</v>
      </c>
      <c r="TV75" s="55">
        <v>-0.1346</v>
      </c>
      <c r="TW75" s="55">
        <v>-0.31080000000000002</v>
      </c>
      <c r="TX75" s="55">
        <v>-0.2712</v>
      </c>
      <c r="TY75" s="55">
        <v>-0.23780000000000001</v>
      </c>
      <c r="TZ75" s="55">
        <v>-0.22209999999999999</v>
      </c>
      <c r="UA75" s="55">
        <v>-0.1404</v>
      </c>
      <c r="UB75" s="55">
        <v>-0.1986</v>
      </c>
      <c r="UC75" s="55">
        <v>-0.1187</v>
      </c>
      <c r="UD75" s="55">
        <v>-0.15260000000000001</v>
      </c>
      <c r="UE75" s="55">
        <v>-0.15590000000000001</v>
      </c>
      <c r="UF75" s="55">
        <v>-0.17630000000000001</v>
      </c>
      <c r="UG75" s="55">
        <v>-0.19719999999999999</v>
      </c>
      <c r="UH75" s="55">
        <v>-0.16250000000000001</v>
      </c>
      <c r="UI75" s="55">
        <v>-0.13950000000000001</v>
      </c>
      <c r="UJ75" s="55">
        <v>-0.2777</v>
      </c>
      <c r="UK75" s="55">
        <v>-0.17419999999999999</v>
      </c>
      <c r="UL75" s="55">
        <v>1.38E-2</v>
      </c>
      <c r="UM75" s="55">
        <v>0.23630000000000001</v>
      </c>
      <c r="UN75" s="55">
        <v>0.14949999999999999</v>
      </c>
      <c r="UO75" s="55">
        <v>0.30690000000000001</v>
      </c>
      <c r="UP75" s="55">
        <v>1.0999000000000001</v>
      </c>
      <c r="UQ75" s="55">
        <v>0.69630000000000003</v>
      </c>
      <c r="UR75" s="55">
        <v>0.34160000000000001</v>
      </c>
      <c r="US75" s="55">
        <v>4.65E-2</v>
      </c>
      <c r="UT75" s="55">
        <v>-0.1956</v>
      </c>
      <c r="UU75" s="55">
        <v>-0.22720000000000001</v>
      </c>
      <c r="UV75" s="55">
        <v>3.5099999999999999E-2</v>
      </c>
      <c r="UW75" s="55">
        <v>3.7600000000000001E-2</v>
      </c>
      <c r="UX75" s="55">
        <v>-0.4103</v>
      </c>
      <c r="UY75" s="55">
        <v>-0.32690000000000002</v>
      </c>
      <c r="UZ75" s="55">
        <v>-0.30590000000000001</v>
      </c>
      <c r="VA75" s="55">
        <v>-0.25979999999999998</v>
      </c>
      <c r="VB75" s="55">
        <v>-0.2238</v>
      </c>
      <c r="VC75" s="55">
        <v>-0.30740000000000001</v>
      </c>
      <c r="VD75" s="55">
        <v>-0.14510000000000001</v>
      </c>
      <c r="VE75" s="55">
        <v>-0.2369</v>
      </c>
      <c r="VF75" s="55">
        <v>-0.33189999999999997</v>
      </c>
      <c r="VG75" s="55">
        <v>-0.40870000000000001</v>
      </c>
      <c r="VH75" s="55">
        <v>-0.2344</v>
      </c>
      <c r="VI75" s="55">
        <v>-0.16839999999999999</v>
      </c>
      <c r="VJ75" s="55">
        <v>-0.22900000000000001</v>
      </c>
      <c r="VK75" s="55">
        <v>-0.19839999999999999</v>
      </c>
      <c r="VL75" s="55">
        <v>-0.26029999999999998</v>
      </c>
      <c r="VM75" s="55">
        <v>-0.21249999999999999</v>
      </c>
      <c r="VN75" s="55">
        <v>-0.155</v>
      </c>
      <c r="VO75" s="55">
        <v>-0.20019999999999999</v>
      </c>
      <c r="VP75" s="55">
        <v>-0.17069999999999999</v>
      </c>
      <c r="VQ75" s="55">
        <v>-4.7699999999999999E-2</v>
      </c>
      <c r="VR75" s="55">
        <v>-0.26600000000000001</v>
      </c>
      <c r="VS75" s="55">
        <v>-4.0399999999999998E-2</v>
      </c>
      <c r="VT75" s="55">
        <v>-0.114</v>
      </c>
      <c r="VU75" s="55">
        <v>-4.9700000000000001E-2</v>
      </c>
      <c r="VV75" s="55">
        <v>-7.8100000000000003E-2</v>
      </c>
      <c r="VW75" s="55">
        <v>-5.3800000000000001E-2</v>
      </c>
      <c r="VX75" s="55">
        <v>-5.5E-2</v>
      </c>
      <c r="VY75" s="55">
        <v>6.8400000000000002E-2</v>
      </c>
      <c r="VZ75" s="55">
        <v>-6.9199999999999998E-2</v>
      </c>
      <c r="WA75" s="55">
        <v>0.1343</v>
      </c>
      <c r="WB75" s="55">
        <v>-0.1323</v>
      </c>
      <c r="WC75" s="55">
        <v>-6.4100000000000004E-2</v>
      </c>
      <c r="WD75" s="55">
        <v>-0.19109999999999999</v>
      </c>
      <c r="WE75" s="55">
        <v>-4.5499999999999999E-2</v>
      </c>
      <c r="WF75" s="55">
        <v>-0.15939999999999999</v>
      </c>
      <c r="WG75" s="55">
        <v>-0.21429999999999999</v>
      </c>
      <c r="WH75" s="55">
        <v>-0.18240000000000001</v>
      </c>
      <c r="WI75" s="55">
        <v>-0.1537</v>
      </c>
      <c r="WJ75" s="55">
        <v>-6.9199999999999998E-2</v>
      </c>
      <c r="WK75" s="55">
        <v>-0.16550000000000001</v>
      </c>
      <c r="WL75" s="55">
        <v>-0.25729999999999997</v>
      </c>
      <c r="WM75" s="55">
        <v>-0.19850000000000001</v>
      </c>
      <c r="WN75" s="55">
        <v>-0.18290000000000001</v>
      </c>
      <c r="WO75" s="55">
        <v>-0.14449999999999999</v>
      </c>
      <c r="WP75" s="55">
        <v>-0.1236</v>
      </c>
      <c r="WQ75" s="55">
        <v>-0.16800000000000001</v>
      </c>
      <c r="WR75" s="55">
        <v>-7.2900000000000006E-2</v>
      </c>
      <c r="WS75" s="55">
        <v>-0.1226</v>
      </c>
      <c r="WT75" s="55">
        <v>-0.26700000000000002</v>
      </c>
      <c r="WU75" s="55">
        <v>-0.13239999999999999</v>
      </c>
      <c r="WV75" s="55">
        <v>-5.2499999999999998E-2</v>
      </c>
      <c r="WW75" s="55">
        <v>9.2200000000000004E-2</v>
      </c>
      <c r="WX75" s="55">
        <v>-0.1656</v>
      </c>
      <c r="WY75" s="55">
        <v>-0.18690000000000001</v>
      </c>
      <c r="WZ75" s="55">
        <v>-0.28199999999999997</v>
      </c>
      <c r="XA75" s="55">
        <v>-0.31090000000000001</v>
      </c>
      <c r="XB75" s="55">
        <v>-0.15609999999999999</v>
      </c>
      <c r="XC75" s="55">
        <v>-0.13869999999999999</v>
      </c>
      <c r="XD75" s="55">
        <v>-0.15709999999999999</v>
      </c>
      <c r="XE75" s="55">
        <v>-0.20069999999999999</v>
      </c>
      <c r="XF75" s="55">
        <v>-5.1299999999999998E-2</v>
      </c>
      <c r="XG75" s="55">
        <v>-0.18210000000000001</v>
      </c>
      <c r="XH75" s="55">
        <v>-0.29530000000000001</v>
      </c>
      <c r="XI75" s="55">
        <v>-8.6699999999999999E-2</v>
      </c>
      <c r="XJ75" s="55">
        <v>-4.0899999999999999E-2</v>
      </c>
      <c r="XK75" s="55">
        <v>2.8500000000000001E-2</v>
      </c>
      <c r="XL75" s="55">
        <v>-0.15229999999999999</v>
      </c>
      <c r="XM75" s="55">
        <v>-0.12330000000000001</v>
      </c>
      <c r="XN75" s="55">
        <v>-3.9699999999999999E-2</v>
      </c>
      <c r="XO75" s="55">
        <v>-0.23089999999999999</v>
      </c>
      <c r="XP75" s="55">
        <v>-0.19089999999999999</v>
      </c>
      <c r="XQ75" s="55">
        <v>-0.2014</v>
      </c>
      <c r="XR75" s="55">
        <v>-0.18820000000000001</v>
      </c>
      <c r="XS75" s="55">
        <v>-0.2341</v>
      </c>
      <c r="XT75" s="55">
        <v>-0.1472</v>
      </c>
      <c r="XU75" s="55">
        <v>-0.1129</v>
      </c>
      <c r="XV75" s="55">
        <v>-0.13869999999999999</v>
      </c>
      <c r="XW75" s="55">
        <v>-0.14660000000000001</v>
      </c>
      <c r="XX75" s="55">
        <v>-0.1709</v>
      </c>
      <c r="XY75" s="55">
        <v>-0.2878</v>
      </c>
      <c r="XZ75" s="55">
        <v>-0.22819999999999999</v>
      </c>
      <c r="YA75" s="55">
        <v>-0.1386</v>
      </c>
      <c r="YB75" s="55">
        <v>-2.2800000000000001E-2</v>
      </c>
      <c r="YC75" s="55">
        <v>-0.2747</v>
      </c>
      <c r="YD75" s="55">
        <v>-0.2082</v>
      </c>
      <c r="YE75" s="55">
        <v>-8.9099999999999999E-2</v>
      </c>
      <c r="YF75" s="55">
        <v>-0.18990000000000001</v>
      </c>
      <c r="YG75" s="55">
        <v>-0.16189999999999999</v>
      </c>
      <c r="YH75" s="55">
        <v>-0.15179999999999999</v>
      </c>
      <c r="YI75" s="55">
        <v>-0.15820000000000001</v>
      </c>
      <c r="YJ75" s="55">
        <v>-0.18229999999999999</v>
      </c>
      <c r="YK75" s="55">
        <v>-0.13850000000000001</v>
      </c>
    </row>
    <row r="76" spans="1:661" x14ac:dyDescent="0.35">
      <c r="A76" s="66" t="s">
        <v>75</v>
      </c>
      <c r="B76" s="66" t="s">
        <v>2</v>
      </c>
      <c r="C76" s="54">
        <v>0.05</v>
      </c>
      <c r="D76" s="54">
        <v>0.15</v>
      </c>
      <c r="E76" s="54">
        <v>-0.03</v>
      </c>
      <c r="F76" s="54">
        <v>-0.12</v>
      </c>
      <c r="G76" s="54">
        <v>-0.02</v>
      </c>
      <c r="H76" s="54">
        <v>0.14000000000000001</v>
      </c>
      <c r="I76" s="54">
        <v>0.05</v>
      </c>
      <c r="J76" s="54">
        <v>0.03</v>
      </c>
      <c r="K76" s="54">
        <v>0.01</v>
      </c>
      <c r="L76" s="54">
        <v>0.12</v>
      </c>
      <c r="M76" s="54">
        <v>0.01</v>
      </c>
      <c r="N76" s="54">
        <v>0.22</v>
      </c>
      <c r="O76" s="54">
        <v>0.01</v>
      </c>
      <c r="P76" s="54">
        <v>0.01</v>
      </c>
      <c r="Q76" s="54">
        <v>-0.1</v>
      </c>
      <c r="R76" s="54">
        <v>-0.04</v>
      </c>
      <c r="S76" s="54">
        <v>0.11</v>
      </c>
      <c r="T76" s="54">
        <v>7.0000000000000007E-2</v>
      </c>
      <c r="U76" s="54">
        <v>-0.01</v>
      </c>
      <c r="V76" s="54">
        <v>0.1</v>
      </c>
      <c r="W76" s="54">
        <v>-0.14000000000000001</v>
      </c>
      <c r="X76" s="54">
        <v>-0.28999999999999998</v>
      </c>
      <c r="Y76" s="54">
        <v>-0.3</v>
      </c>
      <c r="Z76" s="54">
        <v>-0.47</v>
      </c>
      <c r="AA76" s="54">
        <v>-0.56000000000000005</v>
      </c>
      <c r="AB76" s="54">
        <v>-0.64</v>
      </c>
      <c r="AC76" s="54">
        <v>-0.7</v>
      </c>
      <c r="AD76" s="54">
        <v>-0.81</v>
      </c>
      <c r="AE76" s="54">
        <v>-1</v>
      </c>
      <c r="AF76" s="54">
        <v>-1</v>
      </c>
      <c r="AG76" s="54">
        <v>-1</v>
      </c>
      <c r="AH76" s="54">
        <v>-1</v>
      </c>
      <c r="AI76" s="54">
        <v>-1</v>
      </c>
      <c r="AJ76" s="54">
        <v>-1</v>
      </c>
      <c r="AK76" s="54">
        <v>-1</v>
      </c>
      <c r="AL76" s="54">
        <v>-1</v>
      </c>
      <c r="AM76" s="54">
        <v>-1</v>
      </c>
      <c r="AN76" s="54">
        <v>-1</v>
      </c>
      <c r="AO76" s="54">
        <v>-1</v>
      </c>
      <c r="AP76" s="54">
        <v>-1</v>
      </c>
      <c r="AQ76" s="54">
        <v>-1</v>
      </c>
      <c r="AR76" s="54">
        <v>-1</v>
      </c>
      <c r="AS76" s="54">
        <v>-1</v>
      </c>
      <c r="AT76" s="54">
        <v>-1</v>
      </c>
      <c r="AU76" s="54">
        <v>-1</v>
      </c>
      <c r="AV76" s="54">
        <v>-1</v>
      </c>
      <c r="AW76" s="54">
        <v>-1</v>
      </c>
      <c r="AX76" s="54">
        <v>-1</v>
      </c>
      <c r="AY76" s="54">
        <v>-1</v>
      </c>
      <c r="AZ76" s="54">
        <v>-1</v>
      </c>
      <c r="BA76" s="54">
        <v>-1</v>
      </c>
      <c r="BB76" s="54">
        <v>-1</v>
      </c>
      <c r="BC76" s="54">
        <v>-1</v>
      </c>
      <c r="BD76" s="54">
        <v>-1</v>
      </c>
      <c r="BE76" s="54">
        <v>-1</v>
      </c>
      <c r="BF76" s="54">
        <v>-1</v>
      </c>
      <c r="BG76" s="54">
        <v>-1</v>
      </c>
      <c r="BH76" s="54">
        <v>-1</v>
      </c>
      <c r="BI76" s="54">
        <v>-1</v>
      </c>
      <c r="BJ76" s="54">
        <v>-1</v>
      </c>
      <c r="BK76" s="54">
        <v>-1</v>
      </c>
      <c r="BL76" s="54">
        <v>-1</v>
      </c>
      <c r="BM76" s="54">
        <v>-1</v>
      </c>
      <c r="BN76" s="54">
        <v>-1</v>
      </c>
      <c r="BO76" s="54">
        <v>-1</v>
      </c>
      <c r="BP76" s="54">
        <v>-1</v>
      </c>
      <c r="BQ76" s="54">
        <v>-1</v>
      </c>
      <c r="BR76" s="54">
        <v>-1</v>
      </c>
      <c r="BS76" s="54">
        <v>-1</v>
      </c>
      <c r="BT76" s="54">
        <v>-1</v>
      </c>
      <c r="BU76" s="54">
        <v>-1</v>
      </c>
      <c r="BV76" s="54">
        <v>-1</v>
      </c>
      <c r="BW76" s="54">
        <v>-1</v>
      </c>
      <c r="BX76" s="54">
        <v>-1</v>
      </c>
      <c r="BY76" s="54">
        <v>-1</v>
      </c>
      <c r="BZ76" s="54">
        <v>-1</v>
      </c>
      <c r="CA76" s="54">
        <v>-1</v>
      </c>
      <c r="CB76" s="54">
        <v>-1</v>
      </c>
      <c r="CC76" s="54">
        <v>-1</v>
      </c>
      <c r="CD76" s="54">
        <v>-1</v>
      </c>
      <c r="CE76" s="54">
        <v>-1</v>
      </c>
      <c r="CF76" s="54">
        <v>-1</v>
      </c>
      <c r="CG76" s="54">
        <v>-1</v>
      </c>
      <c r="CH76" s="54">
        <v>-1</v>
      </c>
      <c r="CI76" s="55">
        <v>-0.99970000000000003</v>
      </c>
      <c r="CJ76" s="55">
        <v>-0.99780000000000002</v>
      </c>
      <c r="CK76" s="55">
        <v>-0.99960000000000004</v>
      </c>
      <c r="CL76" s="55">
        <v>-0.99650000000000005</v>
      </c>
      <c r="CM76" s="55">
        <v>-0.99750000000000005</v>
      </c>
      <c r="CN76" s="55">
        <v>-0.99760000000000004</v>
      </c>
      <c r="CO76" s="55">
        <v>-0.99819999999999998</v>
      </c>
      <c r="CP76" s="54">
        <v>-1</v>
      </c>
      <c r="CQ76" s="55">
        <v>-0.999</v>
      </c>
      <c r="CR76" s="54">
        <v>-1</v>
      </c>
      <c r="CS76" s="55">
        <v>-0.99990000000000001</v>
      </c>
      <c r="CT76" s="54">
        <v>-1</v>
      </c>
      <c r="CU76" s="55">
        <v>-0.99990000000000001</v>
      </c>
      <c r="CV76" s="54">
        <v>-1</v>
      </c>
      <c r="CW76" s="55">
        <v>-0.99960000000000004</v>
      </c>
      <c r="CX76" s="55">
        <v>-0.99970000000000003</v>
      </c>
      <c r="CY76" s="55">
        <v>-0.99750000000000005</v>
      </c>
      <c r="CZ76" s="55">
        <v>-0.99960000000000004</v>
      </c>
      <c r="DA76" s="54">
        <v>-1</v>
      </c>
      <c r="DB76" s="55">
        <v>-0.99609999999999999</v>
      </c>
      <c r="DC76" s="55">
        <v>-0.99850000000000005</v>
      </c>
      <c r="DD76" s="55">
        <v>-0.99480000000000002</v>
      </c>
      <c r="DE76" s="55">
        <v>-0.996</v>
      </c>
      <c r="DF76" s="55">
        <v>-0.99970000000000003</v>
      </c>
      <c r="DG76" s="55">
        <v>-0.99580000000000002</v>
      </c>
      <c r="DH76" s="55">
        <v>-0.99319999999999997</v>
      </c>
      <c r="DI76" s="55">
        <v>-0.99339999999999995</v>
      </c>
      <c r="DJ76" s="55">
        <v>-0.91979999999999995</v>
      </c>
      <c r="DK76" s="55">
        <v>-0.90880000000000005</v>
      </c>
      <c r="DL76" s="55">
        <v>-0.90700000000000003</v>
      </c>
      <c r="DM76" s="55">
        <v>-0.93410000000000004</v>
      </c>
      <c r="DN76" s="55">
        <v>-0.83819999999999995</v>
      </c>
      <c r="DO76" s="55">
        <v>-0.80969999999999998</v>
      </c>
      <c r="DP76" s="55">
        <v>-0.78710000000000002</v>
      </c>
      <c r="DQ76" s="55">
        <v>-0.84930000000000005</v>
      </c>
      <c r="DR76" s="55">
        <v>-0.8196</v>
      </c>
      <c r="DS76" s="55">
        <v>-0.80689999999999995</v>
      </c>
      <c r="DT76" s="55">
        <v>-0.79730000000000001</v>
      </c>
      <c r="DU76" s="55">
        <v>-0.77480000000000004</v>
      </c>
      <c r="DV76" s="55">
        <v>-0.81340000000000001</v>
      </c>
      <c r="DW76" s="55">
        <v>-0.7722</v>
      </c>
      <c r="DX76" s="55">
        <v>-0.83840000000000003</v>
      </c>
      <c r="DY76" s="55">
        <v>-0.78649999999999998</v>
      </c>
      <c r="DZ76" s="55">
        <v>-0.80500000000000005</v>
      </c>
      <c r="EA76" s="55">
        <v>-0.75019999999999998</v>
      </c>
      <c r="EB76" s="55">
        <v>-0.67469999999999997</v>
      </c>
      <c r="EC76" s="55">
        <v>-0.70099999999999996</v>
      </c>
      <c r="ED76" s="55">
        <v>-0.75329999999999997</v>
      </c>
      <c r="EE76" s="55">
        <v>-0.83350000000000002</v>
      </c>
      <c r="EF76" s="55">
        <v>-0.77949999999999997</v>
      </c>
      <c r="EG76" s="55">
        <v>-0.73219999999999996</v>
      </c>
      <c r="EH76" s="55">
        <v>-0.64470000000000005</v>
      </c>
      <c r="EI76" s="55">
        <v>-0.67859999999999998</v>
      </c>
      <c r="EJ76" s="55">
        <v>-0.68899999999999995</v>
      </c>
      <c r="EK76" s="55">
        <v>-0.66610000000000003</v>
      </c>
      <c r="EL76" s="55">
        <v>-0.73809999999999998</v>
      </c>
      <c r="EM76" s="55">
        <v>-0.72060000000000002</v>
      </c>
      <c r="EN76" s="55">
        <v>-0.77470000000000006</v>
      </c>
      <c r="EO76" s="55">
        <v>-0.71730000000000005</v>
      </c>
      <c r="EP76" s="55">
        <v>-0.66910000000000003</v>
      </c>
      <c r="EQ76" s="55">
        <v>-0.61750000000000005</v>
      </c>
      <c r="ER76" s="55">
        <v>-0.68069999999999997</v>
      </c>
      <c r="ES76" s="55">
        <v>-0.8004</v>
      </c>
      <c r="ET76" s="55">
        <v>-0.79549999999999998</v>
      </c>
      <c r="EU76" s="55">
        <v>-0.70960000000000001</v>
      </c>
      <c r="EV76" s="55">
        <v>-0.70120000000000005</v>
      </c>
      <c r="EW76" s="55">
        <v>-0.625</v>
      </c>
      <c r="EX76" s="55">
        <v>-0.5353</v>
      </c>
      <c r="EY76" s="55">
        <v>-0.65669999999999995</v>
      </c>
      <c r="EZ76" s="55">
        <v>-0.78210000000000002</v>
      </c>
      <c r="FA76" s="55">
        <v>-0.74360000000000004</v>
      </c>
      <c r="FB76" s="55">
        <v>-0.76139999999999997</v>
      </c>
      <c r="FC76" s="55">
        <v>-0.78159999999999996</v>
      </c>
      <c r="FD76" s="55">
        <v>-0.5736</v>
      </c>
      <c r="FE76" s="55">
        <v>-0.59179999999999999</v>
      </c>
      <c r="FF76" s="55">
        <v>-0.63400000000000001</v>
      </c>
      <c r="FG76" s="55">
        <v>-0.80059999999999998</v>
      </c>
      <c r="FH76" s="55">
        <v>-0.76180000000000003</v>
      </c>
      <c r="FI76" s="55">
        <v>-0.69740000000000002</v>
      </c>
      <c r="FJ76" s="55">
        <v>-0.68859999999999999</v>
      </c>
      <c r="FK76" s="55">
        <v>-0.53659999999999997</v>
      </c>
      <c r="FL76" s="55">
        <v>-0.50680000000000003</v>
      </c>
      <c r="FM76" s="55">
        <v>-0.61040000000000005</v>
      </c>
      <c r="FN76" s="55">
        <v>-0.74060000000000004</v>
      </c>
      <c r="FO76" s="55">
        <v>-0.85850000000000004</v>
      </c>
      <c r="FP76" s="55">
        <v>-0.69350000000000001</v>
      </c>
      <c r="FQ76" s="54">
        <v>-0.67</v>
      </c>
      <c r="FR76" s="55">
        <v>-0.56779999999999997</v>
      </c>
      <c r="FS76" s="55">
        <v>-0.47370000000000001</v>
      </c>
      <c r="FT76" s="55">
        <v>-0.60940000000000005</v>
      </c>
      <c r="FU76" s="55">
        <v>-0.76390000000000002</v>
      </c>
      <c r="FV76" s="55">
        <v>-0.71130000000000004</v>
      </c>
      <c r="FW76" s="55">
        <v>-0.71799999999999997</v>
      </c>
      <c r="FX76" s="55">
        <v>-0.64449999999999996</v>
      </c>
      <c r="FY76" s="55">
        <v>-0.52329999999999999</v>
      </c>
      <c r="FZ76" s="55">
        <v>-0.49209999999999998</v>
      </c>
      <c r="GA76" s="55">
        <v>-0.61339999999999995</v>
      </c>
      <c r="GB76" s="55">
        <v>-0.6915</v>
      </c>
      <c r="GC76" s="55">
        <v>-0.63919999999999999</v>
      </c>
      <c r="GD76" s="55">
        <v>-0.63829999999999998</v>
      </c>
      <c r="GE76" s="55">
        <v>-0.55330000000000001</v>
      </c>
      <c r="GF76" s="55">
        <v>-0.45229999999999998</v>
      </c>
      <c r="GG76" s="55">
        <v>-0.44169999999999998</v>
      </c>
      <c r="GH76" s="55">
        <v>-0.58320000000000005</v>
      </c>
      <c r="GI76" s="55">
        <v>-0.64500000000000002</v>
      </c>
      <c r="GJ76" s="55">
        <v>-0.59840000000000004</v>
      </c>
      <c r="GK76" s="55">
        <v>-0.51139999999999997</v>
      </c>
      <c r="GL76" s="55">
        <v>-0.63970000000000005</v>
      </c>
      <c r="GM76" s="55">
        <v>-0.38119999999999998</v>
      </c>
      <c r="GN76" s="55">
        <v>-0.50929999999999997</v>
      </c>
      <c r="GO76" s="55">
        <v>-0.52580000000000005</v>
      </c>
      <c r="GP76" s="55">
        <v>-0.67889999999999995</v>
      </c>
      <c r="GQ76" s="55">
        <v>-0.48849999999999999</v>
      </c>
      <c r="GR76" s="55">
        <v>-0.67110000000000003</v>
      </c>
      <c r="GS76" s="55">
        <v>-0.54679999999999995</v>
      </c>
      <c r="GT76" s="55">
        <v>-0.35349999999999998</v>
      </c>
      <c r="GU76" s="55">
        <v>-0.33289999999999997</v>
      </c>
      <c r="GV76" s="55">
        <v>-0.14249999999999999</v>
      </c>
      <c r="GW76" s="55">
        <v>-0.2445</v>
      </c>
      <c r="GX76" s="55">
        <v>-0.71899999999999997</v>
      </c>
      <c r="GY76" s="55">
        <v>-0.66600000000000004</v>
      </c>
      <c r="GZ76" s="55">
        <v>-0.72919999999999996</v>
      </c>
      <c r="HA76" s="55">
        <v>-0.47949999999999998</v>
      </c>
      <c r="HB76" s="55">
        <v>-0.31359999999999999</v>
      </c>
      <c r="HC76" s="55">
        <v>-0.4582</v>
      </c>
      <c r="HD76" s="55">
        <v>-0.71919999999999995</v>
      </c>
      <c r="HE76" s="55">
        <v>-0.70899999999999996</v>
      </c>
      <c r="HF76" s="55">
        <v>-0.67279999999999995</v>
      </c>
      <c r="HG76" s="55">
        <v>-0.60899999999999999</v>
      </c>
      <c r="HH76" s="55">
        <v>-0.46870000000000001</v>
      </c>
      <c r="HI76" s="55">
        <v>-0.37440000000000001</v>
      </c>
      <c r="HJ76" s="55">
        <v>-0.48899999999999999</v>
      </c>
      <c r="HK76" s="55">
        <v>-0.73529999999999995</v>
      </c>
      <c r="HL76" s="55">
        <v>-0.74309999999999998</v>
      </c>
      <c r="HM76" s="55">
        <v>-0.61770000000000003</v>
      </c>
      <c r="HN76" s="55">
        <v>-0.56330000000000002</v>
      </c>
      <c r="HO76" s="55">
        <v>-0.40110000000000001</v>
      </c>
      <c r="HP76" s="55">
        <v>-0.32879999999999998</v>
      </c>
      <c r="HQ76" s="55">
        <v>-0.46360000000000001</v>
      </c>
      <c r="HR76" s="55">
        <v>-0.66249999999999998</v>
      </c>
      <c r="HS76" s="55">
        <v>-0.64170000000000005</v>
      </c>
      <c r="HT76" s="55">
        <v>-0.63839999999999997</v>
      </c>
      <c r="HU76" s="55">
        <v>-0.60250000000000004</v>
      </c>
      <c r="HV76" s="55">
        <v>-0.4803</v>
      </c>
      <c r="HW76" s="55">
        <v>-0.25929999999999997</v>
      </c>
      <c r="HX76" s="55">
        <v>-0.41860000000000003</v>
      </c>
      <c r="HY76" s="55">
        <v>-0.66069999999999995</v>
      </c>
      <c r="HZ76" s="55">
        <v>-0.66569999999999996</v>
      </c>
      <c r="IA76" s="55">
        <v>-0.70799999999999996</v>
      </c>
      <c r="IB76" s="55">
        <v>-0.56469999999999998</v>
      </c>
      <c r="IC76" s="55">
        <v>-0.36709999999999998</v>
      </c>
      <c r="ID76" s="55">
        <v>-0.2364</v>
      </c>
      <c r="IE76" s="55">
        <v>-0.43540000000000001</v>
      </c>
      <c r="IF76" s="55">
        <v>-0.65310000000000001</v>
      </c>
      <c r="IG76" s="55">
        <v>-0.80349999999999999</v>
      </c>
      <c r="IH76" s="55">
        <v>-0.64890000000000003</v>
      </c>
      <c r="II76" s="55">
        <v>-0.51949999999999996</v>
      </c>
      <c r="IJ76" s="55">
        <v>-0.55030000000000001</v>
      </c>
      <c r="IK76" s="55">
        <v>-0.32940000000000003</v>
      </c>
      <c r="IL76" s="55">
        <v>-0.44829999999999998</v>
      </c>
      <c r="IM76" s="55">
        <v>-0.75360000000000005</v>
      </c>
      <c r="IN76" s="55">
        <v>-0.69720000000000004</v>
      </c>
      <c r="IO76" s="55">
        <v>-0.6724</v>
      </c>
      <c r="IP76" s="55">
        <v>-0.56669999999999998</v>
      </c>
      <c r="IQ76" s="55">
        <v>-0.39240000000000003</v>
      </c>
      <c r="IR76" s="55">
        <v>-0.28089999999999998</v>
      </c>
      <c r="IS76" s="55">
        <v>-0.34039999999999998</v>
      </c>
      <c r="IT76" s="55">
        <v>-0.79730000000000001</v>
      </c>
      <c r="IU76" s="55">
        <v>-0.72370000000000001</v>
      </c>
      <c r="IV76" s="55">
        <v>-0.71740000000000004</v>
      </c>
      <c r="IW76" s="55">
        <v>-0.59050000000000002</v>
      </c>
      <c r="IX76" s="55">
        <v>-0.61819999999999997</v>
      </c>
      <c r="IY76" s="55">
        <v>-0.54720000000000002</v>
      </c>
      <c r="IZ76" s="55">
        <v>-0.57110000000000005</v>
      </c>
      <c r="JA76" s="55">
        <v>-0.76939999999999997</v>
      </c>
      <c r="JB76" s="55">
        <v>-0.78620000000000001</v>
      </c>
      <c r="JC76" s="55">
        <v>-0.77170000000000005</v>
      </c>
      <c r="JD76" s="55">
        <v>-0.61680000000000001</v>
      </c>
      <c r="JE76" s="55">
        <v>-0.54359999999999997</v>
      </c>
      <c r="JF76" s="55">
        <v>-0.40139999999999998</v>
      </c>
      <c r="JG76" s="55">
        <v>-0.52049999999999996</v>
      </c>
      <c r="JH76" s="55">
        <v>-0.76339999999999997</v>
      </c>
      <c r="JI76" s="55">
        <v>-0.59689999999999999</v>
      </c>
      <c r="JJ76" s="55">
        <v>-0.58960000000000001</v>
      </c>
      <c r="JK76" s="55">
        <v>-0.74329999999999996</v>
      </c>
      <c r="JL76" s="55">
        <v>-0.66779999999999995</v>
      </c>
      <c r="JM76" s="55">
        <v>-0.4834</v>
      </c>
      <c r="JN76" s="55">
        <v>-0.52100000000000002</v>
      </c>
      <c r="JO76" s="55">
        <v>-0.75790000000000002</v>
      </c>
      <c r="JP76" s="55">
        <v>-0.79979999999999996</v>
      </c>
      <c r="JQ76" s="55">
        <v>-0.77539999999999998</v>
      </c>
      <c r="JR76" s="55">
        <v>-0.76939999999999997</v>
      </c>
      <c r="JS76" s="55">
        <v>-0.58320000000000005</v>
      </c>
      <c r="JT76" s="55">
        <v>-0.496</v>
      </c>
      <c r="JU76" s="55">
        <v>-0.51770000000000005</v>
      </c>
      <c r="JV76" s="55">
        <v>-0.82389999999999997</v>
      </c>
      <c r="JW76" s="55">
        <v>-0.75860000000000005</v>
      </c>
      <c r="JX76" s="55">
        <v>-0.66959999999999997</v>
      </c>
      <c r="JY76" s="55">
        <v>-0.66869999999999996</v>
      </c>
      <c r="JZ76" s="55">
        <v>-0.67779999999999996</v>
      </c>
      <c r="KA76" s="55">
        <v>-0.53190000000000004</v>
      </c>
      <c r="KB76" s="55">
        <v>-0.42059999999999997</v>
      </c>
      <c r="KC76" s="55">
        <v>-0.84109999999999996</v>
      </c>
      <c r="KD76" s="55">
        <v>-0.77290000000000003</v>
      </c>
      <c r="KE76" s="55">
        <v>-0.84119999999999995</v>
      </c>
      <c r="KF76" s="55">
        <v>-0.82669999999999999</v>
      </c>
      <c r="KG76" s="55">
        <v>-0.69099999999999995</v>
      </c>
      <c r="KH76" s="55">
        <v>-0.79400000000000004</v>
      </c>
      <c r="KI76" s="55">
        <v>-0.67130000000000001</v>
      </c>
      <c r="KJ76" s="55">
        <v>-0.83850000000000002</v>
      </c>
      <c r="KK76" s="55">
        <v>-0.84930000000000005</v>
      </c>
      <c r="KL76" s="55">
        <v>-0.85309999999999997</v>
      </c>
      <c r="KM76" s="55">
        <v>-0.82920000000000005</v>
      </c>
      <c r="KN76" s="55">
        <v>-0.69269999999999998</v>
      </c>
      <c r="KO76" s="55">
        <v>-0.66039999999999999</v>
      </c>
      <c r="KP76" s="55">
        <v>-0.58509999999999995</v>
      </c>
      <c r="KQ76" s="55">
        <v>-0.87880000000000003</v>
      </c>
      <c r="KR76" s="55">
        <v>-0.84719999999999995</v>
      </c>
      <c r="KS76" s="55">
        <v>-0.87190000000000001</v>
      </c>
      <c r="KT76" s="55">
        <v>-0.93630000000000002</v>
      </c>
      <c r="KU76" s="55">
        <v>-0.7873</v>
      </c>
      <c r="KV76" s="55">
        <v>-0.64480000000000004</v>
      </c>
      <c r="KW76" s="55">
        <v>-0.77200000000000002</v>
      </c>
      <c r="KX76" s="55">
        <v>-0.85209999999999997</v>
      </c>
      <c r="KY76" s="55">
        <v>-0.76739999999999997</v>
      </c>
      <c r="KZ76" s="55">
        <v>-0.46500000000000002</v>
      </c>
      <c r="LA76" s="55">
        <v>-0.67869999999999997</v>
      </c>
      <c r="LB76" s="55">
        <v>-0.90859999999999996</v>
      </c>
      <c r="LC76" s="55">
        <v>-0.7601</v>
      </c>
      <c r="LD76" s="55">
        <v>-0.68110000000000004</v>
      </c>
      <c r="LE76" s="55">
        <v>-0.64349999999999996</v>
      </c>
      <c r="LF76" s="55">
        <v>-0.8629</v>
      </c>
      <c r="LG76" s="55">
        <v>-0.58399999999999996</v>
      </c>
      <c r="LH76" s="55">
        <v>-4.2099999999999999E-2</v>
      </c>
      <c r="LI76" s="55">
        <v>-0.58409999999999995</v>
      </c>
      <c r="LJ76" s="55">
        <v>-0.57630000000000003</v>
      </c>
      <c r="LK76" s="55">
        <v>-0.67559999999999998</v>
      </c>
      <c r="LL76" s="55">
        <v>-0.80030000000000001</v>
      </c>
      <c r="LM76" s="55">
        <v>-0.80759999999999998</v>
      </c>
      <c r="LN76" s="55">
        <v>-0.80810000000000004</v>
      </c>
      <c r="LO76" s="55">
        <v>-0.80349999999999999</v>
      </c>
      <c r="LP76" s="55">
        <v>-0.70699999999999996</v>
      </c>
      <c r="LQ76" s="55">
        <v>-0.66949999999999998</v>
      </c>
      <c r="LR76" s="55">
        <v>-0.64219999999999999</v>
      </c>
      <c r="LS76" s="55">
        <v>-0.81430000000000002</v>
      </c>
      <c r="LT76" s="55">
        <v>-0.80500000000000005</v>
      </c>
      <c r="LU76" s="55">
        <v>-0.79910000000000003</v>
      </c>
      <c r="LV76" s="55">
        <v>-0.77969999999999995</v>
      </c>
      <c r="LW76" s="55">
        <v>-0.61850000000000005</v>
      </c>
      <c r="LX76" s="55">
        <v>-0.58689999999999998</v>
      </c>
      <c r="LY76" s="55">
        <v>-0.56499999999999995</v>
      </c>
      <c r="LZ76" s="55">
        <v>-0.62280000000000002</v>
      </c>
      <c r="MA76" s="55">
        <v>-0.76280000000000003</v>
      </c>
      <c r="MB76" s="55">
        <v>-0.80400000000000005</v>
      </c>
      <c r="MC76" s="55">
        <v>-0.75109999999999999</v>
      </c>
      <c r="MD76" s="55">
        <v>-0.63749999999999996</v>
      </c>
      <c r="ME76" s="55">
        <v>-0.55249999999999999</v>
      </c>
      <c r="MF76" s="55">
        <v>-0.62719999999999998</v>
      </c>
      <c r="MG76" s="55">
        <v>-0.78859999999999997</v>
      </c>
      <c r="MH76" s="55">
        <v>-0.80720000000000003</v>
      </c>
      <c r="MI76" s="55">
        <v>-0.79259999999999997</v>
      </c>
      <c r="MJ76" s="55">
        <v>-0.78290000000000004</v>
      </c>
      <c r="MK76" s="55">
        <v>-0.67630000000000001</v>
      </c>
      <c r="ML76" s="55">
        <v>-0.56120000000000003</v>
      </c>
      <c r="MM76" s="55">
        <v>-0.47110000000000002</v>
      </c>
      <c r="MN76" s="55">
        <v>-0.90910000000000002</v>
      </c>
      <c r="MO76" s="55">
        <v>-0.86629999999999996</v>
      </c>
      <c r="MP76" s="55">
        <v>-0.79120000000000001</v>
      </c>
      <c r="MQ76" s="55">
        <v>-0.72440000000000004</v>
      </c>
      <c r="MR76" s="55">
        <v>-0.57230000000000003</v>
      </c>
      <c r="MS76" s="55">
        <v>-0.52959999999999996</v>
      </c>
      <c r="MT76" s="55">
        <v>-0.80859999999999999</v>
      </c>
      <c r="MU76" s="55">
        <v>-0.7853</v>
      </c>
      <c r="MV76" s="55">
        <v>-0.84260000000000002</v>
      </c>
      <c r="MW76" s="55">
        <v>-0.78190000000000004</v>
      </c>
      <c r="MX76" s="55">
        <v>-0.71850000000000003</v>
      </c>
      <c r="MY76" s="55">
        <v>-0.66459999999999997</v>
      </c>
      <c r="MZ76" s="55">
        <v>-0.45810000000000001</v>
      </c>
      <c r="NA76" s="55">
        <v>-0.25340000000000001</v>
      </c>
      <c r="NB76" s="55">
        <v>-0.56420000000000003</v>
      </c>
      <c r="NC76" s="55">
        <v>-0.70289999999999997</v>
      </c>
      <c r="ND76" s="55">
        <v>-0.7056</v>
      </c>
      <c r="NE76" s="55">
        <v>-0.73850000000000005</v>
      </c>
      <c r="NF76" s="55">
        <v>-0.61850000000000005</v>
      </c>
      <c r="NG76" s="55">
        <v>-0.46700000000000003</v>
      </c>
      <c r="NH76" s="55">
        <v>-0.48830000000000001</v>
      </c>
      <c r="NI76" s="55">
        <v>-0.75509999999999999</v>
      </c>
      <c r="NJ76" s="55">
        <v>-0.74550000000000005</v>
      </c>
      <c r="NK76" s="55">
        <v>-0.66049999999999998</v>
      </c>
      <c r="NL76" s="55">
        <v>-0.70020000000000004</v>
      </c>
      <c r="NM76" s="55">
        <v>-0.48130000000000001</v>
      </c>
      <c r="NN76" s="55">
        <v>-0.46689999999999998</v>
      </c>
      <c r="NO76" s="55">
        <v>-0.52349999999999997</v>
      </c>
      <c r="NP76" s="55">
        <v>-0.73140000000000005</v>
      </c>
      <c r="NQ76" s="55">
        <v>-0.78220000000000001</v>
      </c>
      <c r="NR76" s="55">
        <v>-0.68669999999999998</v>
      </c>
      <c r="NS76" s="55">
        <v>-0.71640000000000004</v>
      </c>
      <c r="NT76" s="55">
        <v>-0.54979999999999996</v>
      </c>
      <c r="NU76" s="55">
        <v>-0.41899999999999998</v>
      </c>
      <c r="NV76" s="55">
        <v>-0.41239999999999999</v>
      </c>
      <c r="NW76" s="55">
        <v>-0.77129999999999999</v>
      </c>
      <c r="NX76" s="55">
        <v>-0.73860000000000003</v>
      </c>
      <c r="NY76" s="55">
        <v>-0.73270000000000002</v>
      </c>
      <c r="NZ76" s="55">
        <v>-0.57809999999999995</v>
      </c>
      <c r="OA76" s="55">
        <v>-0.49159999999999998</v>
      </c>
      <c r="OB76" s="55">
        <v>-0.4405</v>
      </c>
      <c r="OC76" s="55">
        <v>-0.54139999999999999</v>
      </c>
      <c r="OD76" s="55">
        <v>-0.77939999999999998</v>
      </c>
      <c r="OE76" s="55">
        <v>-0.68869999999999998</v>
      </c>
      <c r="OF76" s="55">
        <v>-0.50739999999999996</v>
      </c>
      <c r="OG76" s="55">
        <v>-0.59460000000000002</v>
      </c>
      <c r="OH76" s="55">
        <v>-0.34570000000000001</v>
      </c>
      <c r="OI76" s="55">
        <v>-0.31390000000000001</v>
      </c>
      <c r="OJ76" s="55">
        <v>-0.31090000000000001</v>
      </c>
      <c r="OK76" s="55">
        <v>-0.5958</v>
      </c>
      <c r="OL76" s="55">
        <v>-0.58889999999999998</v>
      </c>
      <c r="OM76" s="55">
        <v>-0.63060000000000005</v>
      </c>
      <c r="ON76" s="55">
        <v>-0.4698</v>
      </c>
      <c r="OO76" s="55">
        <v>-0.37369999999999998</v>
      </c>
      <c r="OP76" s="55">
        <v>-0.33400000000000002</v>
      </c>
      <c r="OQ76" s="55">
        <v>-0.46339999999999998</v>
      </c>
      <c r="OR76" s="55">
        <v>-0.60880000000000001</v>
      </c>
      <c r="OS76" s="55">
        <v>-0.56879999999999997</v>
      </c>
      <c r="OT76" s="55">
        <v>-0.56030000000000002</v>
      </c>
      <c r="OU76" s="55">
        <v>-0.5282</v>
      </c>
      <c r="OV76" s="55">
        <v>-0.3019</v>
      </c>
      <c r="OW76" s="55">
        <v>-0.36220000000000002</v>
      </c>
      <c r="OX76" s="55">
        <v>-0.26419999999999999</v>
      </c>
      <c r="OY76" s="55">
        <v>-0.60760000000000003</v>
      </c>
      <c r="OZ76" s="55">
        <v>-0.63839999999999997</v>
      </c>
      <c r="PA76" s="55">
        <v>-0.5877</v>
      </c>
      <c r="PB76" s="55">
        <v>-0.57410000000000005</v>
      </c>
      <c r="PC76" s="55">
        <v>-0.27679999999999999</v>
      </c>
      <c r="PD76" s="55">
        <v>-0.25269999999999998</v>
      </c>
      <c r="PE76" s="55">
        <v>-0.60650000000000004</v>
      </c>
      <c r="PF76" s="55">
        <v>-0.84289999999999998</v>
      </c>
      <c r="PG76" s="55">
        <v>-0.72889999999999999</v>
      </c>
      <c r="PH76" s="55">
        <v>-0.68620000000000003</v>
      </c>
      <c r="PI76" s="55">
        <v>-0.66410000000000002</v>
      </c>
      <c r="PJ76" s="55">
        <v>-0.5554</v>
      </c>
      <c r="PK76" s="55">
        <v>-0.55769999999999997</v>
      </c>
      <c r="PL76" s="55">
        <v>-0.249</v>
      </c>
      <c r="PM76" s="55">
        <v>-0.2442</v>
      </c>
      <c r="PN76" s="55">
        <v>-0.38590000000000002</v>
      </c>
      <c r="PO76" s="55">
        <v>-0.63590000000000002</v>
      </c>
      <c r="PP76" s="55">
        <v>-0.54820000000000002</v>
      </c>
      <c r="PQ76" s="55">
        <v>-0.23810000000000001</v>
      </c>
      <c r="PR76" s="55">
        <v>-5.6500000000000002E-2</v>
      </c>
      <c r="PS76" s="55">
        <v>-0.5161</v>
      </c>
      <c r="PT76" s="55">
        <v>-0.74319999999999997</v>
      </c>
      <c r="PU76" s="55">
        <v>-0.6331</v>
      </c>
      <c r="PV76" s="55">
        <v>-0.63539999999999996</v>
      </c>
      <c r="PW76" s="55">
        <v>-0.61680000000000001</v>
      </c>
      <c r="PX76" s="55">
        <v>-0.33189999999999997</v>
      </c>
      <c r="PY76" s="55">
        <v>8.5000000000000006E-3</v>
      </c>
      <c r="PZ76" s="55">
        <v>4.1500000000000002E-2</v>
      </c>
      <c r="QA76" s="55">
        <v>-0.56230000000000002</v>
      </c>
      <c r="QB76" s="55">
        <v>-0.64129999999999998</v>
      </c>
      <c r="QC76" s="55">
        <v>-0.53749999999999998</v>
      </c>
      <c r="QD76" s="55">
        <v>-0.36670000000000003</v>
      </c>
      <c r="QE76" s="55">
        <v>-0.16619999999999999</v>
      </c>
      <c r="QF76" s="55">
        <v>-0.15440000000000001</v>
      </c>
      <c r="QG76" s="55">
        <v>-9.4299999999999995E-2</v>
      </c>
      <c r="QH76" s="55">
        <v>-0.44490000000000002</v>
      </c>
      <c r="QI76" s="55">
        <v>-0.42770000000000002</v>
      </c>
      <c r="QJ76" s="55">
        <v>-0.49940000000000001</v>
      </c>
      <c r="QK76" s="55">
        <v>-0.37869999999999998</v>
      </c>
      <c r="QL76" s="55">
        <v>-0.19259999999999999</v>
      </c>
      <c r="QM76" s="55">
        <v>-0.12870000000000001</v>
      </c>
      <c r="QN76" s="55">
        <v>-0.3286</v>
      </c>
      <c r="QO76" s="55">
        <v>-0.63880000000000003</v>
      </c>
      <c r="QP76" s="55">
        <v>-0.55220000000000002</v>
      </c>
      <c r="QQ76" s="55">
        <v>-0.45179999999999998</v>
      </c>
      <c r="QR76" s="55">
        <v>-0.28649999999999998</v>
      </c>
      <c r="QS76" s="55">
        <v>7.1900000000000006E-2</v>
      </c>
      <c r="QT76" s="55">
        <v>0.106</v>
      </c>
      <c r="QU76" s="55">
        <v>-0.28570000000000001</v>
      </c>
      <c r="QV76" s="55">
        <v>-0.47849999999999998</v>
      </c>
      <c r="QW76" s="55">
        <v>-0.20050000000000001</v>
      </c>
      <c r="QX76" s="55">
        <v>-0.34279999999999999</v>
      </c>
      <c r="QY76" s="55">
        <v>-0.28949999999999998</v>
      </c>
      <c r="QZ76" s="55">
        <v>-0.23719999999999999</v>
      </c>
      <c r="RA76" s="55">
        <v>-0.1009</v>
      </c>
      <c r="RB76" s="55">
        <v>8.8999999999999999E-3</v>
      </c>
      <c r="RC76" s="55">
        <v>-0.12559999999999999</v>
      </c>
      <c r="RD76" s="55">
        <v>-0.53490000000000004</v>
      </c>
      <c r="RE76" s="55">
        <v>-0.4491</v>
      </c>
      <c r="RF76" s="55">
        <v>-0.47639999999999999</v>
      </c>
      <c r="RG76" s="55">
        <v>-0.29859999999999998</v>
      </c>
      <c r="RH76" s="55">
        <v>-0.1381</v>
      </c>
      <c r="RI76" s="55">
        <v>-0.2402</v>
      </c>
      <c r="RJ76" s="55">
        <v>-0.439</v>
      </c>
      <c r="RK76" s="55">
        <v>-0.47249999999999998</v>
      </c>
      <c r="RL76" s="55">
        <v>-0.40639999999999998</v>
      </c>
      <c r="RM76" s="55">
        <v>-0.1978</v>
      </c>
      <c r="RN76" s="55">
        <v>-0.18440000000000001</v>
      </c>
      <c r="RO76" s="55">
        <v>2.3800000000000002E-2</v>
      </c>
      <c r="RP76" s="55">
        <v>-0.18149999999999999</v>
      </c>
      <c r="RQ76" s="55">
        <v>-0.44850000000000001</v>
      </c>
      <c r="RR76" s="55">
        <v>-0.33110000000000001</v>
      </c>
      <c r="RS76" s="55">
        <v>-0.34350000000000003</v>
      </c>
      <c r="RT76" s="55">
        <v>-0.24679999999999999</v>
      </c>
      <c r="RU76" s="55">
        <v>-5.1799999999999999E-2</v>
      </c>
      <c r="RV76" s="55">
        <v>-0.1555</v>
      </c>
      <c r="RW76" s="55">
        <v>-1.5599999999999999E-2</v>
      </c>
      <c r="RX76" s="55">
        <v>-0.3997</v>
      </c>
      <c r="RY76" s="55">
        <v>-0.432</v>
      </c>
      <c r="RZ76" s="55">
        <v>-0.30819999999999997</v>
      </c>
      <c r="SA76" s="55">
        <v>-0.25509999999999999</v>
      </c>
      <c r="SB76" s="55">
        <v>-0.1389</v>
      </c>
      <c r="SC76" s="55">
        <v>5.3499999999999999E-2</v>
      </c>
      <c r="SD76" s="55">
        <v>3.6799999999999999E-2</v>
      </c>
      <c r="SE76" s="55">
        <v>-0.28899999999999998</v>
      </c>
      <c r="SF76" s="55">
        <v>-0.72460000000000002</v>
      </c>
      <c r="SG76" s="55">
        <v>-0.21709999999999999</v>
      </c>
      <c r="SH76" s="55">
        <v>-0.24179999999999999</v>
      </c>
      <c r="SI76" s="55">
        <v>-0.27289999999999998</v>
      </c>
      <c r="SJ76" s="55">
        <v>-0.1074</v>
      </c>
      <c r="SK76" s="55">
        <v>1.2699999999999999E-2</v>
      </c>
      <c r="SL76" s="55">
        <v>-0.1215</v>
      </c>
      <c r="SM76" s="55">
        <v>-0.41199999999999998</v>
      </c>
      <c r="SN76" s="55">
        <v>-0.35599999999999998</v>
      </c>
      <c r="SO76" s="55">
        <v>-0.33900000000000002</v>
      </c>
      <c r="SP76" s="55">
        <v>-0.2072</v>
      </c>
      <c r="SQ76" s="55">
        <v>1.2500000000000001E-2</v>
      </c>
      <c r="SR76" s="55">
        <v>-9.1600000000000001E-2</v>
      </c>
      <c r="SS76" s="55">
        <v>-0.40400000000000003</v>
      </c>
      <c r="ST76" s="55">
        <v>-0.36820000000000003</v>
      </c>
      <c r="SU76" s="55">
        <v>-0.22189999999999999</v>
      </c>
      <c r="SV76" s="55">
        <v>-0.23519999999999999</v>
      </c>
      <c r="SW76" s="55">
        <v>-0.1222</v>
      </c>
      <c r="SX76" s="55">
        <v>4.6699999999999998E-2</v>
      </c>
      <c r="SY76" s="55">
        <v>-0.19500000000000001</v>
      </c>
      <c r="SZ76" s="55">
        <v>-0.29930000000000001</v>
      </c>
      <c r="TA76" s="55">
        <v>-0.22800000000000001</v>
      </c>
      <c r="TB76" s="55">
        <v>-0.28620000000000001</v>
      </c>
      <c r="TC76" s="55">
        <v>-0.2235</v>
      </c>
      <c r="TD76" s="55">
        <v>-0.1042</v>
      </c>
      <c r="TE76" s="55">
        <v>5.5999999999999999E-3</v>
      </c>
      <c r="TF76" s="55">
        <v>-0.1953</v>
      </c>
      <c r="TG76" s="55">
        <v>-0.30420000000000003</v>
      </c>
      <c r="TH76" s="55">
        <v>-0.27779999999999999</v>
      </c>
      <c r="TI76" s="55">
        <v>-0.12970000000000001</v>
      </c>
      <c r="TJ76" s="55">
        <v>-0.29930000000000001</v>
      </c>
      <c r="TK76" s="55">
        <v>-8.9399999999999993E-2</v>
      </c>
      <c r="TL76" s="55">
        <v>5.0700000000000002E-2</v>
      </c>
      <c r="TM76" s="55">
        <v>-0.12720000000000001</v>
      </c>
      <c r="TN76" s="55">
        <v>-0.30009999999999998</v>
      </c>
      <c r="TO76" s="55">
        <v>-0.26860000000000001</v>
      </c>
      <c r="TP76" s="55">
        <v>-0.24390000000000001</v>
      </c>
      <c r="TQ76" s="55">
        <v>-0.32569999999999999</v>
      </c>
      <c r="TR76" s="55">
        <v>-0.1009</v>
      </c>
      <c r="TS76" s="55">
        <v>-6.8400000000000002E-2</v>
      </c>
      <c r="TT76" s="55">
        <v>-5.62E-2</v>
      </c>
      <c r="TU76" s="55">
        <v>-0.29599999999999999</v>
      </c>
      <c r="TV76" s="55">
        <v>-0.20080000000000001</v>
      </c>
      <c r="TW76" s="55">
        <v>-0.23219999999999999</v>
      </c>
      <c r="TX76" s="55">
        <v>-0.26440000000000002</v>
      </c>
      <c r="TY76" s="55">
        <v>-0.121</v>
      </c>
      <c r="TZ76" s="55">
        <v>8.0000000000000004E-4</v>
      </c>
      <c r="UA76" s="55">
        <v>-4.2999999999999997E-2</v>
      </c>
      <c r="UB76" s="55">
        <v>-0.2389</v>
      </c>
      <c r="UC76" s="55">
        <v>-0.27329999999999999</v>
      </c>
      <c r="UD76" s="55">
        <v>-0.25659999999999999</v>
      </c>
      <c r="UE76" s="55">
        <v>-0.32379999999999998</v>
      </c>
      <c r="UF76" s="55">
        <v>-0.1507</v>
      </c>
      <c r="UG76" s="54">
        <v>-0.03</v>
      </c>
      <c r="UH76" s="55">
        <v>-0.56979999999999997</v>
      </c>
      <c r="UI76" s="55">
        <v>-0.41620000000000001</v>
      </c>
      <c r="UJ76" s="55">
        <v>-0.25019999999999998</v>
      </c>
      <c r="UK76" s="55">
        <v>-0.18690000000000001</v>
      </c>
      <c r="UL76" s="55">
        <v>-0.2261</v>
      </c>
      <c r="UM76" s="55">
        <v>-9.7600000000000006E-2</v>
      </c>
      <c r="UN76" s="55">
        <v>-4.8300000000000003E-2</v>
      </c>
      <c r="UO76" s="55">
        <v>-0.246</v>
      </c>
      <c r="UP76" s="55">
        <v>-0.21529999999999999</v>
      </c>
      <c r="UQ76" s="55">
        <v>-0.10290000000000001</v>
      </c>
      <c r="UR76" s="55">
        <v>-0.30099999999999999</v>
      </c>
      <c r="US76" s="55">
        <v>-0.27429999999999999</v>
      </c>
      <c r="UT76" s="55">
        <v>-2.2100000000000002E-2</v>
      </c>
      <c r="UU76" s="55">
        <v>6.5199999999999994E-2</v>
      </c>
      <c r="UV76" s="55">
        <v>0.21540000000000001</v>
      </c>
      <c r="UW76" s="55">
        <v>0.17050000000000001</v>
      </c>
      <c r="UX76" s="55">
        <v>-0.38640000000000002</v>
      </c>
      <c r="UY76" s="55">
        <v>-0.32340000000000002</v>
      </c>
      <c r="UZ76" s="55">
        <v>-0.40789999999999998</v>
      </c>
      <c r="VA76" s="55">
        <v>-0.15509999999999999</v>
      </c>
      <c r="VB76" s="55">
        <v>-6.9800000000000001E-2</v>
      </c>
      <c r="VC76" s="55">
        <v>-0.1242</v>
      </c>
      <c r="VD76" s="55">
        <v>-0.34139999999999998</v>
      </c>
      <c r="VE76" s="55">
        <v>-0.3468</v>
      </c>
      <c r="VF76" s="55">
        <v>-0.34620000000000001</v>
      </c>
      <c r="VG76" s="55">
        <v>-0.38829999999999998</v>
      </c>
      <c r="VH76" s="55">
        <v>-0.21149999999999999</v>
      </c>
      <c r="VI76" s="55">
        <v>-6.8599999999999994E-2</v>
      </c>
      <c r="VJ76" s="55">
        <v>-2.3E-2</v>
      </c>
      <c r="VK76" s="55">
        <v>-0.29570000000000002</v>
      </c>
      <c r="VL76" s="55">
        <v>-0.25659999999999999</v>
      </c>
      <c r="VM76" s="55">
        <v>-0.29420000000000002</v>
      </c>
      <c r="VN76" s="55">
        <v>-0.18720000000000001</v>
      </c>
      <c r="VO76" s="55">
        <v>-0.124</v>
      </c>
      <c r="VP76" s="55">
        <v>-7.5499999999999998E-2</v>
      </c>
      <c r="VQ76" s="55">
        <v>-1.12E-2</v>
      </c>
      <c r="VR76" s="55">
        <v>-0.2351</v>
      </c>
      <c r="VS76" s="55">
        <v>-0.33389999999999997</v>
      </c>
      <c r="VT76" s="55">
        <v>-0.1241</v>
      </c>
      <c r="VU76" s="54">
        <v>-0.15</v>
      </c>
      <c r="VV76" s="55">
        <v>-9.11E-2</v>
      </c>
      <c r="VW76" s="55">
        <v>6.9800000000000001E-2</v>
      </c>
      <c r="VX76" s="55">
        <v>-6.6400000000000001E-2</v>
      </c>
      <c r="VY76" s="55">
        <v>-0.2135</v>
      </c>
      <c r="VZ76" s="55">
        <v>-0.29239999999999999</v>
      </c>
      <c r="WA76" s="55">
        <v>-0.18990000000000001</v>
      </c>
      <c r="WB76" s="55">
        <v>-0.1804</v>
      </c>
      <c r="WC76" s="55">
        <v>-4.4299999999999999E-2</v>
      </c>
      <c r="WD76" s="55">
        <v>-2.0199999999999999E-2</v>
      </c>
      <c r="WE76" s="55">
        <v>-9.5500000000000002E-2</v>
      </c>
      <c r="WF76" s="55">
        <v>1.8499999999999999E-2</v>
      </c>
      <c r="WG76" s="55">
        <v>-0.24890000000000001</v>
      </c>
      <c r="WH76" s="55">
        <v>-0.22040000000000001</v>
      </c>
      <c r="WI76" s="55">
        <v>-8.4199999999999997E-2</v>
      </c>
      <c r="WJ76" s="55">
        <v>-8.5800000000000001E-2</v>
      </c>
      <c r="WK76" s="55">
        <v>-1.2699999999999999E-2</v>
      </c>
      <c r="WL76" s="55">
        <v>-0.10589999999999999</v>
      </c>
      <c r="WM76" s="55">
        <v>-0.20649999999999999</v>
      </c>
      <c r="WN76" s="55">
        <v>-0.27700000000000002</v>
      </c>
      <c r="WO76" s="55">
        <v>-0.21829999999999999</v>
      </c>
      <c r="WP76" s="55">
        <v>-0.1943</v>
      </c>
      <c r="WQ76" s="55">
        <v>-3.5799999999999998E-2</v>
      </c>
      <c r="WR76" s="55">
        <v>2E-3</v>
      </c>
      <c r="WS76" s="55">
        <v>0.17630000000000001</v>
      </c>
      <c r="WT76" s="55">
        <v>-0.28170000000000001</v>
      </c>
      <c r="WU76" s="55">
        <v>-0.35870000000000002</v>
      </c>
      <c r="WV76" s="55">
        <v>-0.30599999999999999</v>
      </c>
      <c r="WW76" s="55">
        <v>3.2599999999999997E-2</v>
      </c>
      <c r="WX76" s="55">
        <v>-0.20369999999999999</v>
      </c>
      <c r="WY76" s="55">
        <v>-0.33650000000000002</v>
      </c>
      <c r="WZ76" s="55">
        <v>-0.2361</v>
      </c>
      <c r="XA76" s="55">
        <v>-0.21920000000000001</v>
      </c>
      <c r="XB76" s="55">
        <v>-0.24360000000000001</v>
      </c>
      <c r="XC76" s="55">
        <v>-0.23930000000000001</v>
      </c>
      <c r="XD76" s="55">
        <v>-0.13730000000000001</v>
      </c>
      <c r="XE76" s="55">
        <v>-0.14230000000000001</v>
      </c>
      <c r="XF76" s="55">
        <v>-0.1406</v>
      </c>
      <c r="XG76" s="55">
        <v>-0.25259999999999999</v>
      </c>
      <c r="XH76" s="55">
        <v>-0.42530000000000001</v>
      </c>
      <c r="XI76" s="55">
        <v>-0.15590000000000001</v>
      </c>
      <c r="XJ76" s="55">
        <v>-0.1038</v>
      </c>
      <c r="XK76" s="55">
        <v>-2.01E-2</v>
      </c>
      <c r="XL76" s="55">
        <v>-0.18429999999999999</v>
      </c>
      <c r="XM76" s="55">
        <v>-2.2700000000000001E-2</v>
      </c>
      <c r="XN76" s="55">
        <v>6.5299999999999997E-2</v>
      </c>
      <c r="XO76" s="55">
        <v>-0.25729999999999997</v>
      </c>
      <c r="XP76" s="55">
        <v>-0.2404</v>
      </c>
      <c r="XQ76" s="55">
        <v>-0.1583</v>
      </c>
      <c r="XR76" s="55">
        <v>-0.1837</v>
      </c>
      <c r="XS76" s="55">
        <v>-4.6100000000000002E-2</v>
      </c>
      <c r="XT76" s="55">
        <v>-5.7299999999999997E-2</v>
      </c>
      <c r="XU76" s="55">
        <v>0.2437</v>
      </c>
      <c r="XV76" s="55">
        <v>-0.28739999999999999</v>
      </c>
      <c r="XW76" s="55">
        <v>-0.20630000000000001</v>
      </c>
      <c r="XX76" s="55">
        <v>-1E-3</v>
      </c>
      <c r="XY76" s="55">
        <v>-0.1535</v>
      </c>
      <c r="XZ76" s="55">
        <v>-0.16239999999999999</v>
      </c>
      <c r="YA76" s="55">
        <v>8.9899999999999994E-2</v>
      </c>
      <c r="YB76" s="55">
        <v>0.15629999999999999</v>
      </c>
      <c r="YC76" s="55">
        <v>-0.21829999999999999</v>
      </c>
      <c r="YD76" s="55">
        <v>-0.22109999999999999</v>
      </c>
      <c r="YE76" s="55">
        <v>-0.30959999999999999</v>
      </c>
      <c r="YF76" s="55">
        <v>-0.29930000000000001</v>
      </c>
      <c r="YG76" s="55">
        <v>-0.17519999999999999</v>
      </c>
      <c r="YH76" s="55">
        <v>-8.3500000000000005E-2</v>
      </c>
      <c r="YI76" s="55">
        <v>-0.1439</v>
      </c>
      <c r="YJ76" s="55">
        <v>-0.35780000000000001</v>
      </c>
      <c r="YK76" s="55">
        <v>-0.2797</v>
      </c>
    </row>
    <row r="77" spans="1:661" x14ac:dyDescent="0.35">
      <c r="A77" s="66" t="s">
        <v>75</v>
      </c>
      <c r="B77" s="66" t="s">
        <v>641</v>
      </c>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66"/>
      <c r="IY77" s="66"/>
      <c r="IZ77" s="66"/>
      <c r="JA77" s="66"/>
      <c r="JB77" s="66"/>
      <c r="JC77" s="66"/>
      <c r="JD77" s="66"/>
      <c r="JE77" s="66"/>
      <c r="JF77" s="66"/>
      <c r="JG77" s="66"/>
      <c r="JH77" s="55">
        <v>-0.6714</v>
      </c>
      <c r="JI77" s="54">
        <v>-0.4</v>
      </c>
      <c r="JJ77" s="55">
        <v>-0.5675</v>
      </c>
      <c r="JK77" s="55">
        <v>-0.65849999999999997</v>
      </c>
      <c r="JL77" s="55">
        <v>-0.73219999999999996</v>
      </c>
      <c r="JM77" s="55">
        <v>-0.69240000000000002</v>
      </c>
      <c r="JN77" s="55">
        <v>-0.70569999999999999</v>
      </c>
      <c r="JO77" s="55">
        <v>-0.55059999999999998</v>
      </c>
      <c r="JP77" s="55">
        <v>-0.68859999999999999</v>
      </c>
      <c r="JQ77" s="55">
        <v>-0.65649999999999997</v>
      </c>
      <c r="JR77" s="55">
        <v>-0.64749999999999996</v>
      </c>
      <c r="JS77" s="55">
        <v>-0.68959999999999999</v>
      </c>
      <c r="JT77" s="55">
        <v>-0.63390000000000002</v>
      </c>
      <c r="JU77" s="55">
        <v>-0.68720000000000003</v>
      </c>
      <c r="JV77" s="55">
        <v>-0.81520000000000004</v>
      </c>
      <c r="JW77" s="55">
        <v>-0.76719999999999999</v>
      </c>
      <c r="JX77" s="55">
        <v>-0.69450000000000001</v>
      </c>
      <c r="JY77" s="55">
        <v>-0.7762</v>
      </c>
      <c r="JZ77" s="55">
        <v>-0.7228</v>
      </c>
      <c r="KA77" s="55">
        <v>-0.69010000000000005</v>
      </c>
      <c r="KB77" s="55">
        <v>-0.53410000000000002</v>
      </c>
      <c r="KC77" s="55">
        <v>-0.6502</v>
      </c>
      <c r="KD77" s="55">
        <v>-0.64580000000000004</v>
      </c>
      <c r="KE77" s="55">
        <v>-0.72629999999999995</v>
      </c>
      <c r="KF77" s="55">
        <v>-0.72709999999999997</v>
      </c>
      <c r="KG77" s="55">
        <v>-0.78380000000000005</v>
      </c>
      <c r="KH77" s="55">
        <v>-0.78480000000000005</v>
      </c>
      <c r="KI77" s="55">
        <v>-0.71240000000000003</v>
      </c>
      <c r="KJ77" s="55">
        <v>-0.61699999999999999</v>
      </c>
      <c r="KK77" s="55">
        <v>-0.75119999999999998</v>
      </c>
      <c r="KL77" s="55">
        <v>-0.61739999999999995</v>
      </c>
      <c r="KM77" s="55">
        <v>-0.67310000000000003</v>
      </c>
      <c r="KN77" s="55">
        <v>-0.69069999999999998</v>
      </c>
      <c r="KO77" s="55">
        <v>-0.66439999999999999</v>
      </c>
      <c r="KP77" s="55">
        <v>-0.56640000000000001</v>
      </c>
      <c r="KQ77" s="55">
        <v>-0.88680000000000003</v>
      </c>
      <c r="KR77" s="55">
        <v>-0.87709999999999999</v>
      </c>
      <c r="KS77" s="55">
        <v>-0.95369999999999999</v>
      </c>
      <c r="KT77" s="55">
        <v>-0.95020000000000004</v>
      </c>
      <c r="KU77" s="55">
        <v>-0.93320000000000003</v>
      </c>
      <c r="KV77" s="55">
        <v>-0.87080000000000002</v>
      </c>
      <c r="KW77" s="55">
        <v>-0.89329999999999998</v>
      </c>
      <c r="KX77" s="55">
        <v>-0.85980000000000001</v>
      </c>
      <c r="KY77" s="55">
        <v>-0.91769999999999996</v>
      </c>
      <c r="KZ77" s="55">
        <v>-0.7732</v>
      </c>
      <c r="LA77" s="55">
        <v>-0.80120000000000002</v>
      </c>
      <c r="LB77" s="55">
        <v>-0.96870000000000001</v>
      </c>
      <c r="LC77" s="55">
        <v>-0.93359999999999999</v>
      </c>
      <c r="LD77" s="55">
        <v>-0.82320000000000004</v>
      </c>
      <c r="LE77" s="55">
        <v>-0.81240000000000001</v>
      </c>
      <c r="LF77" s="55">
        <v>-0.94820000000000004</v>
      </c>
      <c r="LG77" s="55">
        <v>-0.81779999999999997</v>
      </c>
      <c r="LH77" s="55">
        <v>-0.56130000000000002</v>
      </c>
      <c r="LI77" s="55">
        <v>-0.91410000000000002</v>
      </c>
      <c r="LJ77" s="55">
        <v>-0.81689999999999996</v>
      </c>
      <c r="LK77" s="55">
        <v>-0.89529999999999998</v>
      </c>
      <c r="LL77" s="55">
        <v>-0.75580000000000003</v>
      </c>
      <c r="LM77" s="55">
        <v>-0.82589999999999997</v>
      </c>
      <c r="LN77" s="55">
        <v>-0.66969999999999996</v>
      </c>
      <c r="LO77" s="55">
        <v>-0.76570000000000005</v>
      </c>
      <c r="LP77" s="55">
        <v>-0.85970000000000002</v>
      </c>
      <c r="LQ77" s="55">
        <v>-0.84570000000000001</v>
      </c>
      <c r="LR77" s="55">
        <v>-0.74539999999999995</v>
      </c>
      <c r="LS77" s="55">
        <v>-0.83330000000000004</v>
      </c>
      <c r="LT77" s="55">
        <v>-0.82479999999999998</v>
      </c>
      <c r="LU77" s="55">
        <v>-0.84250000000000003</v>
      </c>
      <c r="LV77" s="55">
        <v>-0.67949999999999999</v>
      </c>
      <c r="LW77" s="55">
        <v>-0.80069999999999997</v>
      </c>
      <c r="LX77" s="55">
        <v>-0.69940000000000002</v>
      </c>
      <c r="LY77" s="55">
        <v>-0.73860000000000003</v>
      </c>
      <c r="LZ77" s="55">
        <v>-0.6391</v>
      </c>
      <c r="MA77" s="55">
        <v>-0.75409999999999999</v>
      </c>
      <c r="MB77" s="55">
        <v>-0.83750000000000002</v>
      </c>
      <c r="MC77" s="55">
        <v>-0.79469999999999996</v>
      </c>
      <c r="MD77" s="55">
        <v>-0.81269999999999998</v>
      </c>
      <c r="ME77" s="55">
        <v>-0.76619999999999999</v>
      </c>
      <c r="MF77" s="55">
        <v>-0.77800000000000002</v>
      </c>
      <c r="MG77" s="55">
        <v>-0.78380000000000005</v>
      </c>
      <c r="MH77" s="55">
        <v>-0.83919999999999995</v>
      </c>
      <c r="MI77" s="55">
        <v>-0.7581</v>
      </c>
      <c r="MJ77" s="55">
        <v>-0.84960000000000002</v>
      </c>
      <c r="MK77" s="55">
        <v>-0.9294</v>
      </c>
      <c r="ML77" s="55">
        <v>-0.87070000000000003</v>
      </c>
      <c r="MM77" s="55">
        <v>-0.84009999999999996</v>
      </c>
      <c r="MN77" s="55">
        <v>-0.99850000000000005</v>
      </c>
      <c r="MO77" s="55">
        <v>-0.93440000000000001</v>
      </c>
      <c r="MP77" s="55">
        <v>-0.90259999999999996</v>
      </c>
      <c r="MQ77" s="55">
        <v>-0.82869999999999999</v>
      </c>
      <c r="MR77" s="55">
        <v>-0.84409999999999996</v>
      </c>
      <c r="MS77" s="55">
        <v>-0.81940000000000002</v>
      </c>
      <c r="MT77" s="55">
        <v>-0.96860000000000002</v>
      </c>
      <c r="MU77" s="55">
        <v>-0.84670000000000001</v>
      </c>
      <c r="MV77" s="55">
        <v>-0.86729999999999996</v>
      </c>
      <c r="MW77" s="55">
        <v>-0.85089999999999999</v>
      </c>
      <c r="MX77" s="55">
        <v>-0.86140000000000005</v>
      </c>
      <c r="MY77" s="55">
        <v>-0.83689999999999998</v>
      </c>
      <c r="MZ77" s="55">
        <v>-0.67290000000000005</v>
      </c>
      <c r="NA77" s="55">
        <v>-0.37430000000000002</v>
      </c>
      <c r="NB77" s="55">
        <v>-0.62109999999999999</v>
      </c>
      <c r="NC77" s="55">
        <v>-0.4919</v>
      </c>
      <c r="ND77" s="55">
        <v>-0.64239999999999997</v>
      </c>
      <c r="NE77" s="55">
        <v>-0.77429999999999999</v>
      </c>
      <c r="NF77" s="55">
        <v>-0.73629999999999995</v>
      </c>
      <c r="NG77" s="55">
        <v>-0.63139999999999996</v>
      </c>
      <c r="NH77" s="55">
        <v>-0.65459999999999996</v>
      </c>
      <c r="NI77" s="55">
        <v>-0.66569999999999996</v>
      </c>
      <c r="NJ77" s="55">
        <v>-0.58930000000000005</v>
      </c>
      <c r="NK77" s="55">
        <v>-0.33079999999999998</v>
      </c>
      <c r="NL77" s="55">
        <v>-0.4677</v>
      </c>
      <c r="NM77" s="55">
        <v>-0.56200000000000006</v>
      </c>
      <c r="NN77" s="55">
        <v>-0.62660000000000005</v>
      </c>
      <c r="NO77" s="55">
        <v>-0.65649999999999997</v>
      </c>
      <c r="NP77" s="55">
        <v>-0.56869999999999998</v>
      </c>
      <c r="NQ77" s="55">
        <v>-0.61080000000000001</v>
      </c>
      <c r="NR77" s="55">
        <v>-0.2828</v>
      </c>
      <c r="NS77" s="55">
        <v>-0.63880000000000003</v>
      </c>
      <c r="NT77" s="55">
        <v>-0.70569999999999999</v>
      </c>
      <c r="NU77" s="55">
        <v>-0.64039999999999997</v>
      </c>
      <c r="NV77" s="55">
        <v>-0.62119999999999997</v>
      </c>
      <c r="NW77" s="55">
        <v>-0.56200000000000006</v>
      </c>
      <c r="NX77" s="55">
        <v>-0.53569999999999995</v>
      </c>
      <c r="NY77" s="55">
        <v>-0.51080000000000003</v>
      </c>
      <c r="NZ77" s="55">
        <v>-0.4486</v>
      </c>
      <c r="OA77" s="55">
        <v>-0.57569999999999999</v>
      </c>
      <c r="OB77" s="55">
        <v>-0.61339999999999995</v>
      </c>
      <c r="OC77" s="55">
        <v>-0.62090000000000001</v>
      </c>
      <c r="OD77" s="55">
        <v>-0.64139999999999997</v>
      </c>
      <c r="OE77" s="55">
        <v>-0.71450000000000002</v>
      </c>
      <c r="OF77" s="55">
        <v>-0.4803</v>
      </c>
      <c r="OG77" s="55">
        <v>-0.57989999999999997</v>
      </c>
      <c r="OH77" s="55">
        <v>-0.59079999999999999</v>
      </c>
      <c r="OI77" s="55">
        <v>-0.50660000000000005</v>
      </c>
      <c r="OJ77" s="55">
        <v>-0.60150000000000003</v>
      </c>
      <c r="OK77" s="55">
        <v>-0.52939999999999998</v>
      </c>
      <c r="OL77" s="55">
        <v>-0.53520000000000001</v>
      </c>
      <c r="OM77" s="55">
        <v>-0.63680000000000003</v>
      </c>
      <c r="ON77" s="55">
        <v>-0.49990000000000001</v>
      </c>
      <c r="OO77" s="55">
        <v>-0.53869999999999996</v>
      </c>
      <c r="OP77" s="55">
        <v>-0.5827</v>
      </c>
      <c r="OQ77" s="55">
        <v>-0.72119999999999995</v>
      </c>
      <c r="OR77" s="55">
        <v>-0.37709999999999999</v>
      </c>
      <c r="OS77" s="55">
        <v>-0.50129999999999997</v>
      </c>
      <c r="OT77" s="55">
        <v>-0.65610000000000002</v>
      </c>
      <c r="OU77" s="55">
        <v>-0.45050000000000001</v>
      </c>
      <c r="OV77" s="55">
        <v>-0.55730000000000002</v>
      </c>
      <c r="OW77" s="55">
        <v>-0.5655</v>
      </c>
      <c r="OX77" s="55">
        <v>-0.4793</v>
      </c>
      <c r="OY77" s="55">
        <v>-0.6452</v>
      </c>
      <c r="OZ77" s="55">
        <v>-0.36199999999999999</v>
      </c>
      <c r="PA77" s="55">
        <v>-0.50190000000000001</v>
      </c>
      <c r="PB77" s="55">
        <v>-0.29559999999999997</v>
      </c>
      <c r="PC77" s="55">
        <v>-0.53080000000000005</v>
      </c>
      <c r="PD77" s="55">
        <v>-0.51200000000000001</v>
      </c>
      <c r="PE77" s="55">
        <v>-0.67010000000000003</v>
      </c>
      <c r="PF77" s="55">
        <v>-0.60609999999999997</v>
      </c>
      <c r="PG77" s="55">
        <v>-0.56079999999999997</v>
      </c>
      <c r="PH77" s="55">
        <v>-0.4587</v>
      </c>
      <c r="PI77" s="55">
        <v>-0.68610000000000004</v>
      </c>
      <c r="PJ77" s="55">
        <v>-0.53959999999999997</v>
      </c>
      <c r="PK77" s="55">
        <v>-0.81520000000000004</v>
      </c>
      <c r="PL77" s="55">
        <v>-0.53680000000000005</v>
      </c>
      <c r="PM77" s="55">
        <v>-0.39979999999999999</v>
      </c>
      <c r="PN77" s="55">
        <v>-0.4587</v>
      </c>
      <c r="PO77" s="55">
        <v>-0.63360000000000005</v>
      </c>
      <c r="PP77" s="55">
        <v>-0.50880000000000003</v>
      </c>
      <c r="PQ77" s="55">
        <v>-0.34189999999999998</v>
      </c>
      <c r="PR77" s="55">
        <v>-0.4531</v>
      </c>
      <c r="PS77" s="55">
        <v>-0.49430000000000002</v>
      </c>
      <c r="PT77" s="55">
        <v>-0.39639999999999997</v>
      </c>
      <c r="PU77" s="55">
        <v>-0.51139999999999997</v>
      </c>
      <c r="PV77" s="55">
        <v>-7.3599999999999999E-2</v>
      </c>
      <c r="PW77" s="55">
        <v>-0.60199999999999998</v>
      </c>
      <c r="PX77" s="55">
        <v>-0.42620000000000002</v>
      </c>
      <c r="PY77" s="55">
        <v>-0.40089999999999998</v>
      </c>
      <c r="PZ77" s="55">
        <v>-0.35830000000000001</v>
      </c>
      <c r="QA77" s="55">
        <v>-0.504</v>
      </c>
      <c r="QB77" s="55">
        <v>-0.41139999999999999</v>
      </c>
      <c r="QC77" s="55">
        <v>-0.46439999999999998</v>
      </c>
      <c r="QD77" s="55">
        <v>-0.3518</v>
      </c>
      <c r="QE77" s="55">
        <v>-0.39689999999999998</v>
      </c>
      <c r="QF77" s="55">
        <v>-0.53500000000000003</v>
      </c>
      <c r="QG77" s="55">
        <v>-0.43540000000000001</v>
      </c>
      <c r="QH77" s="55">
        <v>-0.25800000000000001</v>
      </c>
      <c r="QI77" s="55">
        <v>-0.33800000000000002</v>
      </c>
      <c r="QJ77" s="55">
        <v>-0.40029999999999999</v>
      </c>
      <c r="QK77" s="54">
        <v>-0.32</v>
      </c>
      <c r="QL77" s="55">
        <v>-0.37469999999999998</v>
      </c>
      <c r="QM77" s="55">
        <v>-0.43359999999999999</v>
      </c>
      <c r="QN77" s="55">
        <v>-0.47920000000000001</v>
      </c>
      <c r="QO77" s="55">
        <v>-0.53990000000000005</v>
      </c>
      <c r="QP77" s="55">
        <v>-0.43530000000000002</v>
      </c>
      <c r="QQ77" s="55">
        <v>-0.31940000000000002</v>
      </c>
      <c r="QR77" s="55">
        <v>-0.19670000000000001</v>
      </c>
      <c r="QS77" s="55">
        <v>-0.32650000000000001</v>
      </c>
      <c r="QT77" s="55">
        <v>-0.16739999999999999</v>
      </c>
      <c r="QU77" s="55">
        <v>-0.42709999999999998</v>
      </c>
      <c r="QV77" s="55">
        <v>-0.59930000000000005</v>
      </c>
      <c r="QW77" s="55">
        <v>1.8499999999999999E-2</v>
      </c>
      <c r="QX77" s="55">
        <v>-0.2918</v>
      </c>
      <c r="QY77" s="55">
        <v>-0.2185</v>
      </c>
      <c r="QZ77" s="55">
        <v>-0.5403</v>
      </c>
      <c r="RA77" s="55">
        <v>-0.6129</v>
      </c>
      <c r="RB77" s="55">
        <v>-0.52780000000000005</v>
      </c>
      <c r="RC77" s="55">
        <v>-0.1273</v>
      </c>
      <c r="RD77" s="55">
        <v>-0.39850000000000002</v>
      </c>
      <c r="RE77" s="55">
        <v>-0.3256</v>
      </c>
      <c r="RF77" s="55">
        <v>-0.62190000000000001</v>
      </c>
      <c r="RG77" s="55">
        <v>-0.36649999999999999</v>
      </c>
      <c r="RH77" s="55">
        <v>-0.34870000000000001</v>
      </c>
      <c r="RI77" s="55">
        <v>-0.41310000000000002</v>
      </c>
      <c r="RJ77" s="55">
        <v>-0.12839999999999999</v>
      </c>
      <c r="RK77" s="55">
        <v>-0.57099999999999995</v>
      </c>
      <c r="RL77" s="55">
        <v>-0.48709999999999998</v>
      </c>
      <c r="RM77" s="55">
        <v>-0.2268</v>
      </c>
      <c r="RN77" s="55">
        <v>-0.38490000000000002</v>
      </c>
      <c r="RO77" s="55">
        <v>-0.35039999999999999</v>
      </c>
      <c r="RP77" s="55">
        <v>-0.57379999999999998</v>
      </c>
      <c r="RQ77" s="55">
        <v>-0.4572</v>
      </c>
      <c r="RR77" s="55">
        <v>-5.7999999999999996E-3</v>
      </c>
      <c r="RS77" s="55">
        <v>1.18E-2</v>
      </c>
      <c r="RT77" s="55">
        <v>-0.29980000000000001</v>
      </c>
      <c r="RU77" s="55">
        <v>-0.32990000000000003</v>
      </c>
      <c r="RV77" s="55">
        <v>-0.40300000000000002</v>
      </c>
      <c r="RW77" s="55">
        <v>-0.17630000000000001</v>
      </c>
      <c r="RX77" s="55">
        <v>-0.42759999999999998</v>
      </c>
      <c r="RY77" s="55">
        <v>-0.50629999999999997</v>
      </c>
      <c r="RZ77" s="55">
        <v>-0.27050000000000002</v>
      </c>
      <c r="SA77" s="55">
        <v>-0.32290000000000002</v>
      </c>
      <c r="SB77" s="55">
        <v>-0.34510000000000002</v>
      </c>
      <c r="SC77" s="55">
        <v>-0.32369999999999999</v>
      </c>
      <c r="SD77" s="55">
        <v>-0.38840000000000002</v>
      </c>
      <c r="SE77" s="55">
        <v>-0.35210000000000002</v>
      </c>
      <c r="SF77" s="55">
        <v>-0.72709999999999997</v>
      </c>
      <c r="SG77" s="55">
        <v>-0.4536</v>
      </c>
      <c r="SH77" s="55">
        <v>-0.55430000000000001</v>
      </c>
      <c r="SI77" s="55">
        <v>-0.36409999999999998</v>
      </c>
      <c r="SJ77" s="55">
        <v>-0.36530000000000001</v>
      </c>
      <c r="SK77" s="55">
        <v>-0.36720000000000003</v>
      </c>
      <c r="SL77" s="55">
        <v>0.41710000000000003</v>
      </c>
      <c r="SM77" s="55">
        <v>-0.62290000000000001</v>
      </c>
      <c r="SN77" s="55">
        <v>-0.40329999999999999</v>
      </c>
      <c r="SO77" s="55">
        <v>-0.40529999999999999</v>
      </c>
      <c r="SP77" s="55">
        <v>-0.36749999999999999</v>
      </c>
      <c r="SQ77" s="55">
        <v>-0.4108</v>
      </c>
      <c r="SR77" s="55">
        <v>-0.2611</v>
      </c>
      <c r="SS77" s="55">
        <v>-0.58909999999999996</v>
      </c>
      <c r="ST77" s="55">
        <v>-0.4002</v>
      </c>
      <c r="SU77" s="55">
        <v>-0.31580000000000003</v>
      </c>
      <c r="SV77" s="55">
        <v>-0.28489999999999999</v>
      </c>
      <c r="SW77" s="55">
        <v>-0.23150000000000001</v>
      </c>
      <c r="SX77" s="55">
        <v>-0.39279999999999998</v>
      </c>
      <c r="SY77" s="55">
        <v>-0.26429999999999998</v>
      </c>
      <c r="SZ77" s="55">
        <v>1.35E-2</v>
      </c>
      <c r="TA77" s="55">
        <v>-0.14779999999999999</v>
      </c>
      <c r="TB77" s="55">
        <v>-0.41349999999999998</v>
      </c>
      <c r="TC77" s="55">
        <v>-0.253</v>
      </c>
      <c r="TD77" s="55">
        <v>-0.3155</v>
      </c>
      <c r="TE77" s="55">
        <v>-0.3357</v>
      </c>
      <c r="TF77" s="55">
        <v>-0.36799999999999999</v>
      </c>
      <c r="TG77" s="55">
        <v>-0.25629999999999997</v>
      </c>
      <c r="TH77" s="55">
        <v>-0.30859999999999999</v>
      </c>
      <c r="TI77" s="55">
        <v>-0.121</v>
      </c>
      <c r="TJ77" s="55">
        <v>-0.47789999999999999</v>
      </c>
      <c r="TK77" s="55">
        <v>-0.2928</v>
      </c>
      <c r="TL77" s="55">
        <v>-0.32179999999999997</v>
      </c>
      <c r="TM77" s="55">
        <v>-0.33019999999999999</v>
      </c>
      <c r="TN77" s="55">
        <v>-0.19059999999999999</v>
      </c>
      <c r="TO77" s="55">
        <v>-0.27289999999999998</v>
      </c>
      <c r="TP77" s="55">
        <v>2.1100000000000001E-2</v>
      </c>
      <c r="TQ77" s="55">
        <v>-0.23569999999999999</v>
      </c>
      <c r="TR77" s="55">
        <v>-0.33829999999999999</v>
      </c>
      <c r="TS77" s="55">
        <v>-0.38379999999999997</v>
      </c>
      <c r="TT77" s="55">
        <v>-0.3705</v>
      </c>
      <c r="TU77" s="55">
        <v>-0.28139999999999998</v>
      </c>
      <c r="TV77" s="55">
        <v>-0.219</v>
      </c>
      <c r="TW77" s="55">
        <v>-0.2336</v>
      </c>
      <c r="TX77" s="55">
        <v>-0.30980000000000002</v>
      </c>
      <c r="TY77" s="55">
        <v>-0.2898</v>
      </c>
      <c r="TZ77" s="55">
        <v>-0.33410000000000001</v>
      </c>
      <c r="UA77" s="55">
        <v>-0.20960000000000001</v>
      </c>
      <c r="UB77" s="55">
        <v>-0.1203</v>
      </c>
      <c r="UC77" s="55">
        <v>-0.39989999999999998</v>
      </c>
      <c r="UD77" s="55">
        <v>-0.17630000000000001</v>
      </c>
      <c r="UE77" s="55">
        <v>-0.36049999999999999</v>
      </c>
      <c r="UF77" s="55">
        <v>-0.30280000000000001</v>
      </c>
      <c r="UG77" s="55">
        <v>-0.47339999999999999</v>
      </c>
      <c r="UH77" s="55">
        <v>-0.81840000000000002</v>
      </c>
      <c r="UI77" s="55">
        <v>-0.40400000000000003</v>
      </c>
      <c r="UJ77" s="55">
        <v>-0.36770000000000003</v>
      </c>
      <c r="UK77" s="55">
        <v>-8.1699999999999995E-2</v>
      </c>
      <c r="UL77" s="55">
        <v>-0.25409999999999999</v>
      </c>
      <c r="UM77" s="55">
        <v>-0.33189999999999997</v>
      </c>
      <c r="UN77" s="55">
        <v>-0.36149999999999999</v>
      </c>
      <c r="UO77" s="55">
        <v>-0.43020000000000003</v>
      </c>
      <c r="UP77" s="55">
        <v>-0.61860000000000004</v>
      </c>
      <c r="UQ77" s="55">
        <v>-0.19139999999999999</v>
      </c>
      <c r="UR77" s="55">
        <v>-0.57250000000000001</v>
      </c>
      <c r="US77" s="55">
        <v>-0.27700000000000002</v>
      </c>
      <c r="UT77" s="55">
        <v>-0.21490000000000001</v>
      </c>
      <c r="UU77" s="55">
        <v>-0.45279999999999998</v>
      </c>
      <c r="UV77" s="55">
        <v>-0.37030000000000002</v>
      </c>
      <c r="UW77" s="55">
        <v>0.28220000000000001</v>
      </c>
      <c r="UX77" s="55">
        <v>-0.41660000000000003</v>
      </c>
      <c r="UY77" s="55">
        <v>-0.47610000000000002</v>
      </c>
      <c r="UZ77" s="55">
        <v>-0.57479999999999998</v>
      </c>
      <c r="VA77" s="55">
        <v>-0.40639999999999998</v>
      </c>
      <c r="VB77" s="55">
        <v>-0.3402</v>
      </c>
      <c r="VC77" s="55">
        <v>-0.38990000000000002</v>
      </c>
      <c r="VD77" s="55">
        <v>-0.33900000000000002</v>
      </c>
      <c r="VE77" s="55">
        <v>-0.53759999999999997</v>
      </c>
      <c r="VF77" s="55">
        <v>-0.44440000000000002</v>
      </c>
      <c r="VG77" s="55">
        <v>-0.4945</v>
      </c>
      <c r="VH77" s="55">
        <v>-0.44940000000000002</v>
      </c>
      <c r="VI77" s="55">
        <v>-0.36840000000000001</v>
      </c>
      <c r="VJ77" s="55">
        <v>-0.36009999999999998</v>
      </c>
      <c r="VK77" s="55">
        <v>-0.31090000000000001</v>
      </c>
      <c r="VL77" s="55">
        <v>-0.56069999999999998</v>
      </c>
      <c r="VM77" s="55">
        <v>-0.51200000000000001</v>
      </c>
      <c r="VN77" s="55">
        <v>-0.53480000000000005</v>
      </c>
      <c r="VO77" s="55">
        <v>-0.3538</v>
      </c>
      <c r="VP77" s="55">
        <v>-0.38929999999999998</v>
      </c>
      <c r="VQ77" s="55">
        <v>-0.30709999999999998</v>
      </c>
      <c r="VR77" s="55">
        <v>-0.38600000000000001</v>
      </c>
      <c r="VS77" s="55">
        <v>-0.57069999999999999</v>
      </c>
      <c r="VT77" s="55">
        <v>-0.3639</v>
      </c>
      <c r="VU77" s="55">
        <v>-0.28620000000000001</v>
      </c>
      <c r="VV77" s="55">
        <v>-0.37530000000000002</v>
      </c>
      <c r="VW77" s="55">
        <v>-0.3926</v>
      </c>
      <c r="VX77" s="55">
        <v>-0.3876</v>
      </c>
      <c r="VY77" s="55">
        <v>-0.37530000000000002</v>
      </c>
      <c r="VZ77" s="55">
        <v>-0.45910000000000001</v>
      </c>
      <c r="WA77" s="55">
        <v>-0.3357</v>
      </c>
      <c r="WB77" s="55">
        <v>-0.247</v>
      </c>
      <c r="WC77" s="55">
        <v>-0.37690000000000001</v>
      </c>
      <c r="WD77" s="55">
        <v>-0.44159999999999999</v>
      </c>
      <c r="WE77" s="55">
        <v>-0.4975</v>
      </c>
      <c r="WF77" s="55">
        <v>-0.33789999999999998</v>
      </c>
      <c r="WG77" s="55">
        <v>-0.58689999999999998</v>
      </c>
      <c r="WH77" s="55">
        <v>-0.2021</v>
      </c>
      <c r="WI77" s="55">
        <v>-0.34739999999999999</v>
      </c>
      <c r="WJ77" s="55">
        <v>-0.3387</v>
      </c>
      <c r="WK77" s="55">
        <v>-0.46889999999999998</v>
      </c>
      <c r="WL77" s="55">
        <v>-0.29520000000000002</v>
      </c>
      <c r="WM77" s="55">
        <v>-0.54179999999999995</v>
      </c>
      <c r="WN77" s="55">
        <v>-0.2112</v>
      </c>
      <c r="WO77" s="55">
        <v>-0.3644</v>
      </c>
      <c r="WP77" s="55">
        <v>-0.2636</v>
      </c>
      <c r="WQ77" s="55">
        <v>-0.39360000000000001</v>
      </c>
      <c r="WR77" s="55">
        <v>-0.45569999999999999</v>
      </c>
      <c r="WS77" s="55">
        <v>-0.19839999999999999</v>
      </c>
      <c r="WT77" s="55">
        <v>-0.43680000000000002</v>
      </c>
      <c r="WU77" s="55">
        <v>-0.50470000000000004</v>
      </c>
      <c r="WV77" s="55">
        <v>-0.251</v>
      </c>
      <c r="WW77" s="55">
        <v>-0.2049</v>
      </c>
      <c r="WX77" s="55">
        <v>-0.52449999999999997</v>
      </c>
      <c r="WY77" s="55">
        <v>-0.4985</v>
      </c>
      <c r="WZ77" s="55">
        <v>-0.49170000000000003</v>
      </c>
      <c r="XA77" s="55">
        <v>-0.3901</v>
      </c>
      <c r="XB77" s="55">
        <v>-0.53869999999999996</v>
      </c>
      <c r="XC77" s="55">
        <v>-0.30840000000000001</v>
      </c>
      <c r="XD77" s="55">
        <v>-0.2681</v>
      </c>
      <c r="XE77" s="55">
        <v>-0.33339999999999997</v>
      </c>
      <c r="XF77" s="55">
        <v>-0.40229999999999999</v>
      </c>
      <c r="XG77" s="55">
        <v>-0.48609999999999998</v>
      </c>
      <c r="XH77" s="55">
        <v>-0.59489999999999998</v>
      </c>
      <c r="XI77" s="55">
        <v>-0.4677</v>
      </c>
      <c r="XJ77" s="55">
        <v>-0.15379999999999999</v>
      </c>
      <c r="XK77" s="55">
        <v>-0.23150000000000001</v>
      </c>
      <c r="XL77" s="55">
        <v>-0.42449999999999999</v>
      </c>
      <c r="XM77" s="55">
        <v>-0.43769999999999998</v>
      </c>
      <c r="XN77" s="55">
        <v>-0.44159999999999999</v>
      </c>
      <c r="XO77" s="55">
        <v>-0.17649999999999999</v>
      </c>
      <c r="XP77" s="55">
        <v>-0.20569999999999999</v>
      </c>
      <c r="XQ77" s="55">
        <v>-0.18840000000000001</v>
      </c>
      <c r="XR77" s="55">
        <v>-0.13900000000000001</v>
      </c>
      <c r="XS77" s="55">
        <v>-0.2301</v>
      </c>
      <c r="XT77" s="55">
        <v>-0.42830000000000001</v>
      </c>
      <c r="XU77" s="55">
        <v>-0.29559999999999997</v>
      </c>
      <c r="XV77" s="55">
        <v>-0.48699999999999999</v>
      </c>
      <c r="XW77" s="55">
        <v>-0.38940000000000002</v>
      </c>
      <c r="XX77" s="55">
        <v>-0.33679999999999999</v>
      </c>
      <c r="XY77" s="55">
        <v>-0.55400000000000005</v>
      </c>
      <c r="XZ77" s="55">
        <v>-0.3745</v>
      </c>
      <c r="YA77" s="55">
        <v>-0.40429999999999999</v>
      </c>
      <c r="YB77" s="55">
        <v>-0.223</v>
      </c>
      <c r="YC77" s="55">
        <v>-0.34699999999999998</v>
      </c>
      <c r="YD77" s="55">
        <v>-0.1641</v>
      </c>
      <c r="YE77" s="55">
        <v>-0.50329999999999997</v>
      </c>
      <c r="YF77" s="55">
        <v>-0.34839999999999999</v>
      </c>
      <c r="YG77" s="55">
        <v>-0.30609999999999998</v>
      </c>
      <c r="YH77" s="55">
        <v>-0.36909999999999998</v>
      </c>
      <c r="YI77" s="55">
        <v>-0.45879999999999999</v>
      </c>
      <c r="YJ77" s="55">
        <v>-0.14030000000000001</v>
      </c>
      <c r="YK77" s="55">
        <v>-0.32400000000000001</v>
      </c>
    </row>
    <row r="78" spans="1:661" x14ac:dyDescent="0.35">
      <c r="A78" s="66" t="s">
        <v>75</v>
      </c>
      <c r="B78" s="66" t="s">
        <v>79</v>
      </c>
      <c r="C78" s="54">
        <v>0</v>
      </c>
      <c r="D78" s="54">
        <v>0.04</v>
      </c>
      <c r="E78" s="54">
        <v>0.05</v>
      </c>
      <c r="F78" s="54">
        <v>0</v>
      </c>
      <c r="G78" s="54">
        <v>0.11</v>
      </c>
      <c r="H78" s="54">
        <v>0.06</v>
      </c>
      <c r="I78" s="54">
        <v>-0.04</v>
      </c>
      <c r="J78" s="54">
        <v>0.01</v>
      </c>
      <c r="K78" s="54">
        <v>-0.03</v>
      </c>
      <c r="L78" s="54">
        <v>-0.04</v>
      </c>
      <c r="M78" s="54">
        <v>0.03</v>
      </c>
      <c r="N78" s="54">
        <v>0.04</v>
      </c>
      <c r="O78" s="54">
        <v>-0.09</v>
      </c>
      <c r="P78" s="54">
        <v>-0.11</v>
      </c>
      <c r="Q78" s="54">
        <v>-0.09</v>
      </c>
      <c r="R78" s="54">
        <v>-0.04</v>
      </c>
      <c r="S78" s="54">
        <v>-0.02</v>
      </c>
      <c r="T78" s="54">
        <v>0.02</v>
      </c>
      <c r="U78" s="54">
        <v>-0.1</v>
      </c>
      <c r="V78" s="54">
        <v>-0.04</v>
      </c>
      <c r="W78" s="54">
        <v>-0.11</v>
      </c>
      <c r="X78" s="54">
        <v>-0.08</v>
      </c>
      <c r="Y78" s="54">
        <v>-7.0000000000000007E-2</v>
      </c>
      <c r="Z78" s="54">
        <v>-0.27</v>
      </c>
      <c r="AA78" s="54">
        <v>-0.48</v>
      </c>
      <c r="AB78" s="54">
        <v>-0.51</v>
      </c>
      <c r="AC78" s="54">
        <v>-0.54</v>
      </c>
      <c r="AD78" s="54">
        <v>-0.73</v>
      </c>
      <c r="AE78" s="54">
        <v>-0.96</v>
      </c>
      <c r="AF78" s="54">
        <v>-0.99</v>
      </c>
      <c r="AG78" s="55">
        <v>-0.99280000000000002</v>
      </c>
      <c r="AH78" s="55">
        <v>-0.99390000000000001</v>
      </c>
      <c r="AI78" s="55">
        <v>-0.997</v>
      </c>
      <c r="AJ78" s="54">
        <v>-1</v>
      </c>
      <c r="AK78" s="54">
        <v>-1</v>
      </c>
      <c r="AL78" s="55">
        <v>-0.99909999999999999</v>
      </c>
      <c r="AM78" s="55">
        <v>-0.99970000000000003</v>
      </c>
      <c r="AN78" s="54">
        <v>-1</v>
      </c>
      <c r="AO78" s="55">
        <v>-0.99960000000000004</v>
      </c>
      <c r="AP78" s="54">
        <v>-1</v>
      </c>
      <c r="AQ78" s="54">
        <v>-1</v>
      </c>
      <c r="AR78" s="54">
        <v>-1</v>
      </c>
      <c r="AS78" s="54">
        <v>-1</v>
      </c>
      <c r="AT78" s="54">
        <v>-1</v>
      </c>
      <c r="AU78" s="54">
        <v>-1</v>
      </c>
      <c r="AV78" s="54">
        <v>-1</v>
      </c>
      <c r="AW78" s="54">
        <v>-1</v>
      </c>
      <c r="AX78" s="54">
        <v>-1</v>
      </c>
      <c r="AY78" s="54">
        <v>-1</v>
      </c>
      <c r="AZ78" s="54">
        <v>-1</v>
      </c>
      <c r="BA78" s="54">
        <v>-1</v>
      </c>
      <c r="BB78" s="54">
        <v>-1</v>
      </c>
      <c r="BC78" s="54">
        <v>-1</v>
      </c>
      <c r="BD78" s="54">
        <v>-1</v>
      </c>
      <c r="BE78" s="54">
        <v>-1</v>
      </c>
      <c r="BF78" s="54">
        <v>-1</v>
      </c>
      <c r="BG78" s="54">
        <v>-1</v>
      </c>
      <c r="BH78" s="54">
        <v>-1</v>
      </c>
      <c r="BI78" s="54">
        <v>-1</v>
      </c>
      <c r="BJ78" s="54">
        <v>-1</v>
      </c>
      <c r="BK78" s="54">
        <v>-1</v>
      </c>
      <c r="BL78" s="54">
        <v>-1</v>
      </c>
      <c r="BM78" s="54">
        <v>-1</v>
      </c>
      <c r="BN78" s="54">
        <v>-1</v>
      </c>
      <c r="BO78" s="54">
        <v>-1</v>
      </c>
      <c r="BP78" s="54">
        <v>-1</v>
      </c>
      <c r="BQ78" s="54">
        <v>-1</v>
      </c>
      <c r="BR78" s="54">
        <v>-1</v>
      </c>
      <c r="BS78" s="54">
        <v>-1</v>
      </c>
      <c r="BT78" s="54">
        <v>-1</v>
      </c>
      <c r="BU78" s="54">
        <v>-1</v>
      </c>
      <c r="BV78" s="54">
        <v>-1</v>
      </c>
      <c r="BW78" s="54">
        <v>-1</v>
      </c>
      <c r="BX78" s="54">
        <v>-1</v>
      </c>
      <c r="BY78" s="54">
        <v>-1</v>
      </c>
      <c r="BZ78" s="54">
        <v>-1</v>
      </c>
      <c r="CA78" s="54">
        <v>-1</v>
      </c>
      <c r="CB78" s="54">
        <v>-1</v>
      </c>
      <c r="CC78" s="54">
        <v>-1</v>
      </c>
      <c r="CD78" s="54">
        <v>-1</v>
      </c>
      <c r="CE78" s="54">
        <v>-1</v>
      </c>
      <c r="CF78" s="54">
        <v>-1</v>
      </c>
      <c r="CG78" s="54">
        <v>-1</v>
      </c>
      <c r="CH78" s="54">
        <v>-1</v>
      </c>
      <c r="CI78" s="54">
        <v>-1</v>
      </c>
      <c r="CJ78" s="55">
        <v>-0.99950000000000006</v>
      </c>
      <c r="CK78" s="55">
        <v>-0.99850000000000005</v>
      </c>
      <c r="CL78" s="55">
        <v>-0.99960000000000004</v>
      </c>
      <c r="CM78" s="55">
        <v>-0.99939999999999996</v>
      </c>
      <c r="CN78" s="54">
        <v>-1</v>
      </c>
      <c r="CO78" s="54">
        <v>-1</v>
      </c>
      <c r="CP78" s="54">
        <v>-1</v>
      </c>
      <c r="CQ78" s="54">
        <v>-1</v>
      </c>
      <c r="CR78" s="55">
        <v>-0.99850000000000005</v>
      </c>
      <c r="CS78" s="54">
        <v>-1</v>
      </c>
      <c r="CT78" s="54">
        <v>-1</v>
      </c>
      <c r="CU78" s="54">
        <v>-1</v>
      </c>
      <c r="CV78" s="55">
        <v>-0.9819</v>
      </c>
      <c r="CW78" s="55">
        <v>-0.83520000000000005</v>
      </c>
      <c r="CX78" s="55">
        <v>-0.84179999999999999</v>
      </c>
      <c r="CY78" s="55">
        <v>-0.81789999999999996</v>
      </c>
      <c r="CZ78" s="55">
        <v>-0.79690000000000005</v>
      </c>
      <c r="DA78" s="55">
        <v>-0.79900000000000004</v>
      </c>
      <c r="DB78" s="55">
        <v>-0.84279999999999999</v>
      </c>
      <c r="DC78" s="55">
        <v>-0.70130000000000003</v>
      </c>
      <c r="DD78" s="55">
        <v>-0.7319</v>
      </c>
      <c r="DE78" s="55">
        <v>-0.7016</v>
      </c>
      <c r="DF78" s="55">
        <v>-0.72550000000000003</v>
      </c>
      <c r="DG78" s="55">
        <v>-0.69579999999999997</v>
      </c>
      <c r="DH78" s="55">
        <v>-0.63229999999999997</v>
      </c>
      <c r="DI78" s="55">
        <v>-0.72489999999999999</v>
      </c>
      <c r="DJ78" s="55">
        <v>-0.69099999999999995</v>
      </c>
      <c r="DK78" s="55">
        <v>-0.70050000000000001</v>
      </c>
      <c r="DL78" s="55">
        <v>-0.625</v>
      </c>
      <c r="DM78" s="55">
        <v>-0.57750000000000001</v>
      </c>
      <c r="DN78" s="55">
        <v>-0.57750000000000001</v>
      </c>
      <c r="DO78" s="55">
        <v>-0.60529999999999995</v>
      </c>
      <c r="DP78" s="55">
        <v>-0.73109999999999997</v>
      </c>
      <c r="DQ78" s="55">
        <v>-0.55710000000000004</v>
      </c>
      <c r="DR78" s="55">
        <v>-0.56140000000000001</v>
      </c>
      <c r="DS78" s="55">
        <v>-0.59819999999999995</v>
      </c>
      <c r="DT78" s="55">
        <v>-0.50890000000000002</v>
      </c>
      <c r="DU78" s="55">
        <v>-0.44109999999999999</v>
      </c>
      <c r="DV78" s="55">
        <v>-0.47899999999999998</v>
      </c>
      <c r="DW78" s="55">
        <v>-0.23180000000000001</v>
      </c>
      <c r="DX78" s="55">
        <v>-0.49220000000000003</v>
      </c>
      <c r="DY78" s="55">
        <v>-0.49830000000000002</v>
      </c>
      <c r="DZ78" s="55">
        <v>-0.53320000000000001</v>
      </c>
      <c r="EA78" s="55">
        <v>-0.44169999999999998</v>
      </c>
      <c r="EB78" s="55">
        <v>-0.40189999999999998</v>
      </c>
      <c r="EC78" s="55">
        <v>-0.40939999999999999</v>
      </c>
      <c r="ED78" s="55">
        <v>-0.60640000000000005</v>
      </c>
      <c r="EE78" s="55">
        <v>-0.71760000000000002</v>
      </c>
      <c r="EF78" s="55">
        <v>-0.36509999999999998</v>
      </c>
      <c r="EG78" s="55">
        <v>-0.21240000000000001</v>
      </c>
      <c r="EH78" s="55">
        <v>-0.60840000000000005</v>
      </c>
      <c r="EI78" s="55">
        <v>-0.42199999999999999</v>
      </c>
      <c r="EJ78" s="55">
        <v>-0.78639999999999999</v>
      </c>
      <c r="EK78" s="55">
        <v>-0.51839999999999997</v>
      </c>
      <c r="EL78" s="55">
        <v>-0.60450000000000004</v>
      </c>
      <c r="EM78" s="55">
        <v>-0.65559999999999996</v>
      </c>
      <c r="EN78" s="55">
        <v>-0.58609999999999995</v>
      </c>
      <c r="EO78" s="55">
        <v>-0.46899999999999997</v>
      </c>
      <c r="EP78" s="55">
        <v>-0.39119999999999999</v>
      </c>
      <c r="EQ78" s="55">
        <v>-0.3357</v>
      </c>
      <c r="ER78" s="55">
        <v>-0.52300000000000002</v>
      </c>
      <c r="ES78" s="55">
        <v>-0.5141</v>
      </c>
      <c r="ET78" s="55">
        <v>-0.39379999999999998</v>
      </c>
      <c r="EU78" s="55">
        <v>-0.33789999999999998</v>
      </c>
      <c r="EV78" s="55">
        <v>-0.34370000000000001</v>
      </c>
      <c r="EW78" s="55">
        <v>-0.36919999999999997</v>
      </c>
      <c r="EX78" s="55">
        <v>-0.29270000000000002</v>
      </c>
      <c r="EY78" s="55">
        <v>-0.5091</v>
      </c>
      <c r="EZ78" s="55">
        <v>-0.436</v>
      </c>
      <c r="FA78" s="55">
        <v>-0.50980000000000003</v>
      </c>
      <c r="FB78" s="55">
        <v>-0.55159999999999998</v>
      </c>
      <c r="FC78" s="55">
        <v>-0.52639999999999998</v>
      </c>
      <c r="FD78" s="55">
        <v>-0.51859999999999995</v>
      </c>
      <c r="FE78" s="55">
        <v>-0.35099999999999998</v>
      </c>
      <c r="FF78" s="55">
        <v>-0.39300000000000002</v>
      </c>
      <c r="FG78" s="55">
        <v>-0.5282</v>
      </c>
      <c r="FH78" s="55">
        <v>-0.49740000000000001</v>
      </c>
      <c r="FI78" s="55">
        <v>-0.53100000000000003</v>
      </c>
      <c r="FJ78" s="55">
        <v>-0.46639999999999998</v>
      </c>
      <c r="FK78" s="55">
        <v>-0.40600000000000003</v>
      </c>
      <c r="FL78" s="55">
        <v>-0.42349999999999999</v>
      </c>
      <c r="FM78" s="55">
        <v>-0.42570000000000002</v>
      </c>
      <c r="FN78" s="55">
        <v>-0.40860000000000002</v>
      </c>
      <c r="FO78" s="55">
        <v>-0.45700000000000002</v>
      </c>
      <c r="FP78" s="55">
        <v>-0.4219</v>
      </c>
      <c r="FQ78" s="55">
        <v>-0.42859999999999998</v>
      </c>
      <c r="FR78" s="55">
        <v>-0.36520000000000002</v>
      </c>
      <c r="FS78" s="55">
        <v>-0.33460000000000001</v>
      </c>
      <c r="FT78" s="55">
        <v>-0.40689999999999998</v>
      </c>
      <c r="FU78" s="55">
        <v>-0.40450000000000003</v>
      </c>
      <c r="FV78" s="55">
        <v>-0.49280000000000002</v>
      </c>
      <c r="FW78" s="55">
        <v>-0.51249999999999996</v>
      </c>
      <c r="FX78" s="55">
        <v>-0.49370000000000003</v>
      </c>
      <c r="FY78" s="55">
        <v>-0.40749999999999997</v>
      </c>
      <c r="FZ78" s="55">
        <v>-0.33389999999999997</v>
      </c>
      <c r="GA78" s="55">
        <v>-0.4108</v>
      </c>
      <c r="GB78" s="55">
        <v>-0.48409999999999997</v>
      </c>
      <c r="GC78" s="55">
        <v>-0.47899999999999998</v>
      </c>
      <c r="GD78" s="55">
        <v>-0.46970000000000001</v>
      </c>
      <c r="GE78" s="55">
        <v>-0.43049999999999999</v>
      </c>
      <c r="GF78" s="55">
        <v>-0.35239999999999999</v>
      </c>
      <c r="GG78" s="55">
        <v>-0.3614</v>
      </c>
      <c r="GH78" s="55">
        <v>-0.35370000000000001</v>
      </c>
      <c r="GI78" s="55">
        <v>-0.36890000000000001</v>
      </c>
      <c r="GJ78" s="55">
        <v>-0.41720000000000002</v>
      </c>
      <c r="GK78" s="55">
        <v>-0.3664</v>
      </c>
      <c r="GL78" s="55">
        <v>-0.42509999999999998</v>
      </c>
      <c r="GM78" s="55">
        <v>-0.2616</v>
      </c>
      <c r="GN78" s="55">
        <v>-0.2404</v>
      </c>
      <c r="GO78" s="55">
        <v>-0.4405</v>
      </c>
      <c r="GP78" s="55">
        <v>-0.41220000000000001</v>
      </c>
      <c r="GQ78" s="55">
        <v>-0.151</v>
      </c>
      <c r="GR78" s="55">
        <v>-0.26600000000000001</v>
      </c>
      <c r="GS78" s="55">
        <v>-0.28510000000000002</v>
      </c>
      <c r="GT78" s="55">
        <v>-0.28389999999999999</v>
      </c>
      <c r="GU78" s="55">
        <v>-0.2167</v>
      </c>
      <c r="GV78" s="55">
        <v>-9.98E-2</v>
      </c>
      <c r="GW78" s="55">
        <v>-0.14710000000000001</v>
      </c>
      <c r="GX78" s="55">
        <v>-0.46910000000000002</v>
      </c>
      <c r="GY78" s="55">
        <v>-0.41880000000000001</v>
      </c>
      <c r="GZ78" s="55">
        <v>-0.32390000000000002</v>
      </c>
      <c r="HA78" s="55">
        <v>-0.29189999999999999</v>
      </c>
      <c r="HB78" s="55">
        <v>-0.30430000000000001</v>
      </c>
      <c r="HC78" s="55">
        <v>-0.37840000000000001</v>
      </c>
      <c r="HD78" s="55">
        <v>-0.49409999999999998</v>
      </c>
      <c r="HE78" s="55">
        <v>-0.36770000000000003</v>
      </c>
      <c r="HF78" s="55">
        <v>-0.373</v>
      </c>
      <c r="HG78" s="55">
        <v>-0.37280000000000002</v>
      </c>
      <c r="HH78" s="55">
        <v>-0.29249999999999998</v>
      </c>
      <c r="HI78" s="55">
        <v>-0.28710000000000002</v>
      </c>
      <c r="HJ78" s="55">
        <v>-0.23130000000000001</v>
      </c>
      <c r="HK78" s="55">
        <v>-0.40029999999999999</v>
      </c>
      <c r="HL78" s="55">
        <v>-0.33710000000000001</v>
      </c>
      <c r="HM78" s="55">
        <v>-0.33789999999999998</v>
      </c>
      <c r="HN78" s="55">
        <v>-0.3332</v>
      </c>
      <c r="HO78" s="55">
        <v>-0.23230000000000001</v>
      </c>
      <c r="HP78" s="55">
        <v>-0.21049999999999999</v>
      </c>
      <c r="HQ78" s="55">
        <v>-0.10580000000000001</v>
      </c>
      <c r="HR78" s="55">
        <v>-0.36509999999999998</v>
      </c>
      <c r="HS78" s="55">
        <v>-0.51729999999999998</v>
      </c>
      <c r="HT78" s="55">
        <v>-0.42770000000000002</v>
      </c>
      <c r="HU78" s="55">
        <v>-0.3216</v>
      </c>
      <c r="HV78" s="55">
        <v>-0.20180000000000001</v>
      </c>
      <c r="HW78" s="55">
        <v>-0.19989999999999999</v>
      </c>
      <c r="HX78" s="55">
        <v>-0.36799999999999999</v>
      </c>
      <c r="HY78" s="55">
        <v>-0.33500000000000002</v>
      </c>
      <c r="HZ78" s="55">
        <v>-0.246</v>
      </c>
      <c r="IA78" s="55">
        <v>-0.33110000000000001</v>
      </c>
      <c r="IB78" s="55">
        <v>-0.34610000000000002</v>
      </c>
      <c r="IC78" s="55">
        <v>-0.23910000000000001</v>
      </c>
      <c r="ID78" s="55">
        <v>-0.24879999999999999</v>
      </c>
      <c r="IE78" s="55">
        <v>-0.23730000000000001</v>
      </c>
      <c r="IF78" s="55">
        <v>-0.28360000000000002</v>
      </c>
      <c r="IG78" s="55">
        <v>-0.47949999999999998</v>
      </c>
      <c r="IH78" s="55">
        <v>-0.3342</v>
      </c>
      <c r="II78" s="55">
        <v>-0.33029999999999998</v>
      </c>
      <c r="IJ78" s="55">
        <v>-0.3327</v>
      </c>
      <c r="IK78" s="55">
        <v>-0.18940000000000001</v>
      </c>
      <c r="IL78" s="55">
        <v>-0.35420000000000001</v>
      </c>
      <c r="IM78" s="55">
        <v>-0.48249999999999998</v>
      </c>
      <c r="IN78" s="54">
        <v>-0.4</v>
      </c>
      <c r="IO78" s="55">
        <v>-0.37830000000000003</v>
      </c>
      <c r="IP78" s="55">
        <v>-0.3826</v>
      </c>
      <c r="IQ78" s="55">
        <v>-0.31690000000000002</v>
      </c>
      <c r="IR78" s="55">
        <v>-0.15570000000000001</v>
      </c>
      <c r="IS78" s="55">
        <v>-0.23230000000000001</v>
      </c>
      <c r="IT78" s="55">
        <v>-0.35730000000000001</v>
      </c>
      <c r="IU78" s="55">
        <v>-0.37259999999999999</v>
      </c>
      <c r="IV78" s="55">
        <v>-0.28010000000000002</v>
      </c>
      <c r="IW78" s="55">
        <v>0.1114</v>
      </c>
      <c r="IX78" s="55">
        <v>-0.2041</v>
      </c>
      <c r="IY78" s="55">
        <v>-0.37580000000000002</v>
      </c>
      <c r="IZ78" s="55">
        <v>-0.2762</v>
      </c>
      <c r="JA78" s="55">
        <v>-0.37959999999999999</v>
      </c>
      <c r="JB78" s="55">
        <v>-0.31240000000000001</v>
      </c>
      <c r="JC78" s="55">
        <v>-0.35589999999999999</v>
      </c>
      <c r="JD78" s="55">
        <v>-0.37959999999999999</v>
      </c>
      <c r="JE78" s="55">
        <v>-0.3004</v>
      </c>
      <c r="JF78" s="55">
        <v>-0.27989999999999998</v>
      </c>
      <c r="JG78" s="55">
        <v>-0.5756</v>
      </c>
      <c r="JH78" s="55">
        <v>-0.45639999999999997</v>
      </c>
      <c r="JI78" s="55">
        <v>-0.33429999999999999</v>
      </c>
      <c r="JJ78" s="55">
        <v>-0.30449999999999999</v>
      </c>
      <c r="JK78" s="55">
        <v>-0.4143</v>
      </c>
      <c r="JL78" s="55">
        <v>-0.44069999999999998</v>
      </c>
      <c r="JM78" s="55">
        <v>-0.32369999999999999</v>
      </c>
      <c r="JN78" s="55">
        <v>-0.43090000000000001</v>
      </c>
      <c r="JO78" s="55">
        <v>-0.48559999999999998</v>
      </c>
      <c r="JP78" s="55">
        <v>-0.49469999999999997</v>
      </c>
      <c r="JQ78" s="55">
        <v>-0.45700000000000002</v>
      </c>
      <c r="JR78" s="55">
        <v>-0.5353</v>
      </c>
      <c r="JS78" s="55">
        <v>-0.49759999999999999</v>
      </c>
      <c r="JT78" s="55">
        <v>-0.4612</v>
      </c>
      <c r="JU78" s="55">
        <v>-0.45610000000000001</v>
      </c>
      <c r="JV78" s="55">
        <v>-0.54459999999999997</v>
      </c>
      <c r="JW78" s="55">
        <v>-0.52680000000000005</v>
      </c>
      <c r="JX78" s="55">
        <v>-0.61380000000000001</v>
      </c>
      <c r="JY78" s="55">
        <v>-0.73570000000000002</v>
      </c>
      <c r="JZ78" s="55">
        <v>-0.67459999999999998</v>
      </c>
      <c r="KA78" s="55">
        <v>-0.62190000000000001</v>
      </c>
      <c r="KB78" s="55">
        <v>-0.70269999999999999</v>
      </c>
      <c r="KC78" s="55">
        <v>-0.78659999999999997</v>
      </c>
      <c r="KD78" s="55">
        <v>-0.77149999999999996</v>
      </c>
      <c r="KE78" s="55">
        <v>-0.73299999999999998</v>
      </c>
      <c r="KF78" s="55">
        <v>-0.76929999999999998</v>
      </c>
      <c r="KG78" s="55">
        <v>-0.68130000000000002</v>
      </c>
      <c r="KH78" s="55">
        <v>-0.63639999999999997</v>
      </c>
      <c r="KI78" s="55">
        <v>-0.66449999999999998</v>
      </c>
      <c r="KJ78" s="55">
        <v>-0.81810000000000005</v>
      </c>
      <c r="KK78" s="55">
        <v>-0.74470000000000003</v>
      </c>
      <c r="KL78" s="55">
        <v>-0.70779999999999998</v>
      </c>
      <c r="KM78" s="55">
        <v>-0.71089999999999998</v>
      </c>
      <c r="KN78" s="55">
        <v>-0.5575</v>
      </c>
      <c r="KO78" s="55">
        <v>-0.3286</v>
      </c>
      <c r="KP78" s="55">
        <v>-0.99399999999999999</v>
      </c>
      <c r="KQ78" s="55">
        <v>-0.99980000000000002</v>
      </c>
      <c r="KR78" s="55">
        <v>-0.99950000000000006</v>
      </c>
      <c r="KS78" s="55">
        <v>-0.99770000000000003</v>
      </c>
      <c r="KT78" s="55">
        <v>-0.99790000000000001</v>
      </c>
      <c r="KU78" s="55">
        <v>-0.99260000000000004</v>
      </c>
      <c r="KV78" s="55">
        <v>-0.99490000000000001</v>
      </c>
      <c r="KW78" s="55">
        <v>-0.99880000000000002</v>
      </c>
      <c r="KX78" s="55">
        <v>-0.99990000000000001</v>
      </c>
      <c r="KY78" s="55">
        <v>-0.99960000000000004</v>
      </c>
      <c r="KZ78" s="55">
        <v>-0.98670000000000002</v>
      </c>
      <c r="LA78" s="55">
        <v>-0.99880000000000002</v>
      </c>
      <c r="LB78" s="55">
        <v>-0.99960000000000004</v>
      </c>
      <c r="LC78" s="55">
        <v>-0.99970000000000003</v>
      </c>
      <c r="LD78" s="54">
        <v>-1</v>
      </c>
      <c r="LE78" s="55">
        <v>-0.99990000000000001</v>
      </c>
      <c r="LF78" s="55">
        <v>-0.99990000000000001</v>
      </c>
      <c r="LG78" s="55">
        <v>-0.99980000000000002</v>
      </c>
      <c r="LH78" s="55">
        <v>-0.93469999999999998</v>
      </c>
      <c r="LI78" s="55">
        <v>-0.99990000000000001</v>
      </c>
      <c r="LJ78" s="54">
        <v>-1</v>
      </c>
      <c r="LK78" s="55">
        <v>-0.998</v>
      </c>
      <c r="LL78" s="54">
        <v>-1</v>
      </c>
      <c r="LM78" s="55">
        <v>-0.99980000000000002</v>
      </c>
      <c r="LN78" s="54">
        <v>-1</v>
      </c>
      <c r="LO78" s="54">
        <v>-1</v>
      </c>
      <c r="LP78" s="55">
        <v>-0.99990000000000001</v>
      </c>
      <c r="LQ78" s="54">
        <v>-1</v>
      </c>
      <c r="LR78" s="54">
        <v>-1</v>
      </c>
      <c r="LS78" s="54">
        <v>-1</v>
      </c>
      <c r="LT78" s="55">
        <v>-0.99980000000000002</v>
      </c>
      <c r="LU78" s="54">
        <v>-1</v>
      </c>
      <c r="LV78" s="54">
        <v>-1</v>
      </c>
      <c r="LW78" s="54">
        <v>-1</v>
      </c>
      <c r="LX78" s="54">
        <v>-1</v>
      </c>
      <c r="LY78" s="55">
        <v>-0.99829999999999997</v>
      </c>
      <c r="LZ78" s="54">
        <v>-1</v>
      </c>
      <c r="MA78" s="54">
        <v>-1</v>
      </c>
      <c r="MB78" s="55">
        <v>-0.99919999999999998</v>
      </c>
      <c r="MC78" s="54">
        <v>-1</v>
      </c>
      <c r="MD78" s="54">
        <v>-1</v>
      </c>
      <c r="ME78" s="55">
        <v>-0.99980000000000002</v>
      </c>
      <c r="MF78" s="55">
        <v>-0.99980000000000002</v>
      </c>
      <c r="MG78" s="54">
        <v>-1</v>
      </c>
      <c r="MH78" s="54">
        <v>-1</v>
      </c>
      <c r="MI78" s="54">
        <v>-1</v>
      </c>
      <c r="MJ78" s="54">
        <v>-1</v>
      </c>
      <c r="MK78" s="54">
        <v>-1</v>
      </c>
      <c r="ML78" s="55">
        <v>-0.99980000000000002</v>
      </c>
      <c r="MM78" s="54">
        <v>-1</v>
      </c>
      <c r="MN78" s="54">
        <v>-1</v>
      </c>
      <c r="MO78" s="55">
        <v>-0.99380000000000002</v>
      </c>
      <c r="MP78" s="54">
        <v>-1</v>
      </c>
      <c r="MQ78" s="54">
        <v>-1</v>
      </c>
      <c r="MR78" s="55">
        <v>-0.99880000000000002</v>
      </c>
      <c r="MS78" s="55">
        <v>-0.99860000000000004</v>
      </c>
      <c r="MT78" s="54">
        <v>-1</v>
      </c>
      <c r="MU78" s="55">
        <v>-0.33429999999999999</v>
      </c>
      <c r="MV78" s="55">
        <v>-0.50309999999999999</v>
      </c>
      <c r="MW78" s="55">
        <v>-0.50790000000000002</v>
      </c>
      <c r="MX78" s="55">
        <v>-0.63100000000000001</v>
      </c>
      <c r="MY78" s="55">
        <v>-0.62770000000000004</v>
      </c>
      <c r="MZ78" s="55">
        <v>-0.40300000000000002</v>
      </c>
      <c r="NA78" s="55">
        <v>-0.1079</v>
      </c>
      <c r="NB78" s="55">
        <v>-0.30930000000000002</v>
      </c>
      <c r="NC78" s="55">
        <v>-0.4824</v>
      </c>
      <c r="ND78" s="55">
        <v>-0.52349999999999997</v>
      </c>
      <c r="NE78" s="55">
        <v>-0.56200000000000006</v>
      </c>
      <c r="NF78" s="55">
        <v>-0.50049999999999994</v>
      </c>
      <c r="NG78" s="55">
        <v>-0.40300000000000002</v>
      </c>
      <c r="NH78" s="55">
        <v>-0.43369999999999997</v>
      </c>
      <c r="NI78" s="55">
        <v>-0.50149999999999995</v>
      </c>
      <c r="NJ78" s="55">
        <v>-0.54300000000000004</v>
      </c>
      <c r="NK78" s="55">
        <v>-0.52439999999999998</v>
      </c>
      <c r="NL78" s="55">
        <v>-0.49940000000000001</v>
      </c>
      <c r="NM78" s="55">
        <v>-0.44590000000000002</v>
      </c>
      <c r="NN78" s="55">
        <v>-0.32179999999999997</v>
      </c>
      <c r="NO78" s="55">
        <v>-0.32669999999999999</v>
      </c>
      <c r="NP78" s="55">
        <v>-0.4647</v>
      </c>
      <c r="NQ78" s="55">
        <v>-0.47470000000000001</v>
      </c>
      <c r="NR78" s="55">
        <v>-0.48620000000000002</v>
      </c>
      <c r="NS78" s="55">
        <v>-0.39350000000000002</v>
      </c>
      <c r="NT78" s="55">
        <v>-0.3513</v>
      </c>
      <c r="NU78" s="55">
        <v>-0.28039999999999998</v>
      </c>
      <c r="NV78" s="55">
        <v>-0.35870000000000002</v>
      </c>
      <c r="NW78" s="54">
        <v>-0.42</v>
      </c>
      <c r="NX78" s="55">
        <v>-0.49640000000000001</v>
      </c>
      <c r="NY78" s="55">
        <v>-0.38679999999999998</v>
      </c>
      <c r="NZ78" s="55">
        <v>-0.3695</v>
      </c>
      <c r="OA78" s="55">
        <v>-0.2762</v>
      </c>
      <c r="OB78" s="55">
        <v>-0.1996</v>
      </c>
      <c r="OC78" s="55">
        <v>-0.22819999999999999</v>
      </c>
      <c r="OD78" s="55">
        <v>-0.43519999999999998</v>
      </c>
      <c r="OE78" s="55">
        <v>-0.47420000000000001</v>
      </c>
      <c r="OF78" s="55">
        <v>-0.21360000000000001</v>
      </c>
      <c r="OG78" s="55">
        <v>-0.39979999999999999</v>
      </c>
      <c r="OH78" s="55">
        <v>-0.28389999999999999</v>
      </c>
      <c r="OI78" s="55">
        <v>-0.20710000000000001</v>
      </c>
      <c r="OJ78" s="55">
        <v>-0.2424</v>
      </c>
      <c r="OK78" s="55">
        <v>-0.5161</v>
      </c>
      <c r="OL78" s="55">
        <v>-0.49659999999999999</v>
      </c>
      <c r="OM78" s="55">
        <v>-0.47320000000000001</v>
      </c>
      <c r="ON78" s="55">
        <v>-0.45910000000000001</v>
      </c>
      <c r="OO78" s="55">
        <v>-0.33229999999999998</v>
      </c>
      <c r="OP78" s="55">
        <v>-0.2114</v>
      </c>
      <c r="OQ78" s="55">
        <v>-0.23100000000000001</v>
      </c>
      <c r="OR78" s="55">
        <v>-0.44929999999999998</v>
      </c>
      <c r="OS78" s="55">
        <v>-0.38109999999999999</v>
      </c>
      <c r="OT78" s="55">
        <v>-0.26769999999999999</v>
      </c>
      <c r="OU78" s="55">
        <v>-0.21510000000000001</v>
      </c>
      <c r="OV78" s="55">
        <v>-0.40410000000000001</v>
      </c>
      <c r="OW78" s="55">
        <v>-0.44209999999999999</v>
      </c>
      <c r="OX78" s="55">
        <v>-0.40050000000000002</v>
      </c>
      <c r="OY78" s="55">
        <v>-0.34589999999999999</v>
      </c>
      <c r="OZ78" s="54">
        <v>-0.45</v>
      </c>
      <c r="PA78" s="55">
        <v>-0.2382</v>
      </c>
      <c r="PB78" s="55">
        <v>-0.2046</v>
      </c>
      <c r="PC78" s="55">
        <v>-0.90400000000000003</v>
      </c>
      <c r="PD78" s="55">
        <v>-0.95130000000000003</v>
      </c>
      <c r="PE78" s="55">
        <v>-0.92110000000000003</v>
      </c>
      <c r="PF78" s="55">
        <v>-0.97689999999999999</v>
      </c>
      <c r="PG78" s="55">
        <v>-0.92159999999999997</v>
      </c>
      <c r="PH78" s="55">
        <v>-0.85289999999999999</v>
      </c>
      <c r="PI78" s="55">
        <v>-0.82399999999999995</v>
      </c>
      <c r="PJ78" s="55">
        <v>-0.71779999999999999</v>
      </c>
      <c r="PK78" s="55">
        <v>-0.84130000000000005</v>
      </c>
      <c r="PL78" s="55">
        <v>-0.98629999999999995</v>
      </c>
      <c r="PM78" s="55">
        <v>-0.96030000000000004</v>
      </c>
      <c r="PN78" s="54">
        <v>-0.77</v>
      </c>
      <c r="PO78" s="55">
        <v>-0.62990000000000002</v>
      </c>
      <c r="PP78" s="55">
        <v>-0.98480000000000001</v>
      </c>
      <c r="PQ78" s="55">
        <v>-0.95720000000000005</v>
      </c>
      <c r="PR78" s="55">
        <v>-0.93259999999999998</v>
      </c>
      <c r="PS78" s="55">
        <v>-0.97609999999999997</v>
      </c>
      <c r="PT78" s="55">
        <v>-0.83260000000000001</v>
      </c>
      <c r="PU78" s="55">
        <v>-0.74360000000000004</v>
      </c>
      <c r="PV78" s="55">
        <v>-0.67379999999999995</v>
      </c>
      <c r="PW78" s="55">
        <v>-0.67889999999999995</v>
      </c>
      <c r="PX78" s="55">
        <v>-0.66239999999999999</v>
      </c>
      <c r="PY78" s="55">
        <v>-0.89870000000000005</v>
      </c>
      <c r="PZ78" s="55">
        <v>-0.89890000000000003</v>
      </c>
      <c r="QA78" s="55">
        <v>-0.84609999999999996</v>
      </c>
      <c r="QB78" s="55">
        <v>-0.93810000000000004</v>
      </c>
      <c r="QC78" s="55">
        <v>-0.66300000000000003</v>
      </c>
      <c r="QD78" s="55">
        <v>-0.6724</v>
      </c>
      <c r="QE78" s="55">
        <v>-0.75780000000000003</v>
      </c>
      <c r="QF78" s="55">
        <v>-0.97019999999999995</v>
      </c>
      <c r="QG78" s="55">
        <v>-0.97160000000000002</v>
      </c>
      <c r="QH78" s="55">
        <v>-0.99980000000000002</v>
      </c>
      <c r="QI78" s="55">
        <v>-0.99970000000000003</v>
      </c>
      <c r="QJ78" s="55">
        <v>-0.99980000000000002</v>
      </c>
      <c r="QK78" s="55">
        <v>-0.999</v>
      </c>
      <c r="QL78" s="55">
        <v>-0.99870000000000003</v>
      </c>
      <c r="QM78" s="55">
        <v>-0.99939999999999996</v>
      </c>
      <c r="QN78" s="54">
        <v>-1</v>
      </c>
      <c r="QO78" s="54">
        <v>-1</v>
      </c>
      <c r="QP78" s="55">
        <v>-0.99980000000000002</v>
      </c>
      <c r="QQ78" s="54">
        <v>-1</v>
      </c>
      <c r="QR78" s="55">
        <v>-0.99970000000000003</v>
      </c>
      <c r="QS78" s="55">
        <v>-0.99980000000000002</v>
      </c>
      <c r="QT78" s="55">
        <v>-0.99890000000000001</v>
      </c>
      <c r="QU78" s="55">
        <v>-0.99980000000000002</v>
      </c>
      <c r="QV78" s="54">
        <v>-1</v>
      </c>
      <c r="QW78" s="54">
        <v>-1</v>
      </c>
      <c r="QX78" s="55">
        <v>-0.99970000000000003</v>
      </c>
      <c r="QY78" s="55">
        <v>-0.99980000000000002</v>
      </c>
      <c r="QZ78" s="54">
        <v>-1</v>
      </c>
      <c r="RA78" s="55">
        <v>-0.99960000000000004</v>
      </c>
      <c r="RB78" s="55">
        <v>-0.99970000000000003</v>
      </c>
      <c r="RC78" s="54">
        <v>-1</v>
      </c>
      <c r="RD78" s="55">
        <v>-0.59650000000000003</v>
      </c>
      <c r="RE78" s="55">
        <v>-0.50339999999999996</v>
      </c>
      <c r="RF78" s="55">
        <v>-0.5474</v>
      </c>
      <c r="RG78" s="55">
        <v>-0.60740000000000005</v>
      </c>
      <c r="RH78" s="55">
        <v>-0.82230000000000003</v>
      </c>
      <c r="RI78" s="54">
        <v>-0.78</v>
      </c>
      <c r="RJ78" s="55">
        <v>-0.79159999999999997</v>
      </c>
      <c r="RK78" s="55">
        <v>-0.76880000000000004</v>
      </c>
      <c r="RL78" s="55">
        <v>-0.86739999999999995</v>
      </c>
      <c r="RM78" s="55">
        <v>-0.44009999999999999</v>
      </c>
      <c r="RN78" s="55">
        <v>-0.20100000000000001</v>
      </c>
      <c r="RO78" s="55">
        <v>-0.1154</v>
      </c>
      <c r="RP78" s="55">
        <v>-0.46660000000000001</v>
      </c>
      <c r="RQ78" s="55">
        <v>-0.21709999999999999</v>
      </c>
      <c r="RR78" s="55">
        <v>-0.3538</v>
      </c>
      <c r="RS78" s="55">
        <v>-0.27400000000000002</v>
      </c>
      <c r="RT78" s="55">
        <v>-0.1716</v>
      </c>
      <c r="RU78" s="55">
        <v>-0.1109</v>
      </c>
      <c r="RV78" s="55">
        <v>-0.1832</v>
      </c>
      <c r="RW78" s="55">
        <v>0.27179999999999999</v>
      </c>
      <c r="RX78" s="55">
        <v>-0.2127</v>
      </c>
      <c r="RY78" s="55">
        <v>-0.2031</v>
      </c>
      <c r="RZ78" s="55">
        <v>-0.26319999999999999</v>
      </c>
      <c r="SA78" s="55">
        <v>-0.22339999999999999</v>
      </c>
      <c r="SB78" s="54">
        <v>-7.0000000000000007E-2</v>
      </c>
      <c r="SC78" s="55">
        <v>6.1600000000000002E-2</v>
      </c>
      <c r="SD78" s="55">
        <v>-0.17610000000000001</v>
      </c>
      <c r="SE78" s="55">
        <v>-0.2374</v>
      </c>
      <c r="SF78" s="55">
        <v>-0.69340000000000002</v>
      </c>
      <c r="SG78" s="55">
        <v>7.2400000000000006E-2</v>
      </c>
      <c r="SH78" s="55">
        <v>-3.5200000000000002E-2</v>
      </c>
      <c r="SI78" s="55">
        <v>-0.32819999999999999</v>
      </c>
      <c r="SJ78" s="55">
        <v>-0.1067</v>
      </c>
      <c r="SK78" s="55">
        <v>-0.34379999999999999</v>
      </c>
      <c r="SL78" s="55">
        <v>-0.51690000000000003</v>
      </c>
      <c r="SM78" s="55">
        <v>-0.39910000000000001</v>
      </c>
      <c r="SN78" s="55">
        <v>-0.38240000000000002</v>
      </c>
      <c r="SO78" s="55">
        <v>-0.2883</v>
      </c>
      <c r="SP78" s="54">
        <v>0.01</v>
      </c>
      <c r="SQ78" s="55">
        <v>-2.5100000000000001E-2</v>
      </c>
      <c r="SR78" s="55">
        <v>-9.0399999999999994E-2</v>
      </c>
      <c r="SS78" s="55">
        <v>3.7900000000000003E-2</v>
      </c>
      <c r="ST78" s="55">
        <v>4.0800000000000003E-2</v>
      </c>
      <c r="SU78" s="55">
        <v>8.2900000000000001E-2</v>
      </c>
      <c r="SV78" s="55">
        <v>0.1376</v>
      </c>
      <c r="SW78" s="55">
        <v>5.4699999999999999E-2</v>
      </c>
      <c r="SX78" s="55">
        <v>0.19900000000000001</v>
      </c>
      <c r="SY78" s="55">
        <v>3.3E-3</v>
      </c>
      <c r="SZ78" s="55">
        <v>-4.1200000000000001E-2</v>
      </c>
      <c r="TA78" s="55">
        <v>-0.1903</v>
      </c>
      <c r="TB78" s="55">
        <v>-0.13009999999999999</v>
      </c>
      <c r="TC78" s="55">
        <v>-7.8700000000000006E-2</v>
      </c>
      <c r="TD78" s="55">
        <v>-6.9400000000000003E-2</v>
      </c>
      <c r="TE78" s="55">
        <v>9.9900000000000003E-2</v>
      </c>
      <c r="TF78" s="55">
        <v>-1.2999999999999999E-2</v>
      </c>
      <c r="TG78" s="55">
        <v>-0.14399999999999999</v>
      </c>
      <c r="TH78" s="55">
        <v>-9.6100000000000005E-2</v>
      </c>
      <c r="TI78" s="55">
        <v>-6.0299999999999999E-2</v>
      </c>
      <c r="TJ78" s="55">
        <v>-4.6800000000000001E-2</v>
      </c>
      <c r="TK78" s="55">
        <v>4.2599999999999999E-2</v>
      </c>
      <c r="TL78" s="55">
        <v>0.16539999999999999</v>
      </c>
      <c r="TM78" s="55">
        <v>0.1515</v>
      </c>
      <c r="TN78" s="55">
        <v>5.5399999999999998E-2</v>
      </c>
      <c r="TO78" s="55">
        <v>2.3599999999999999E-2</v>
      </c>
      <c r="TP78" s="55">
        <v>5.2299999999999999E-2</v>
      </c>
      <c r="TQ78" s="55">
        <v>6.9699999999999998E-2</v>
      </c>
      <c r="TR78" s="55">
        <v>7.22E-2</v>
      </c>
      <c r="TS78" s="55">
        <v>0.16739999999999999</v>
      </c>
      <c r="TT78" s="55">
        <v>-2.1000000000000001E-2</v>
      </c>
      <c r="TU78" s="55">
        <v>-4.6899999999999997E-2</v>
      </c>
      <c r="TV78" s="55">
        <v>-9.5799999999999996E-2</v>
      </c>
      <c r="TW78" s="55">
        <v>-5.3699999999999998E-2</v>
      </c>
      <c r="TX78" s="55">
        <v>-6.0900000000000003E-2</v>
      </c>
      <c r="TY78" s="54">
        <v>-7.0000000000000007E-2</v>
      </c>
      <c r="TZ78" s="55">
        <v>9.11E-2</v>
      </c>
      <c r="UA78" s="55">
        <v>-0.1552</v>
      </c>
      <c r="UB78" s="55">
        <v>-0.1986</v>
      </c>
      <c r="UC78" s="55">
        <v>-0.16470000000000001</v>
      </c>
      <c r="UD78" s="55">
        <v>-0.1353</v>
      </c>
      <c r="UE78" s="55">
        <v>-9.06E-2</v>
      </c>
      <c r="UF78" s="55">
        <v>-5.6399999999999999E-2</v>
      </c>
      <c r="UG78" s="55">
        <v>-1.5100000000000001E-2</v>
      </c>
      <c r="UH78" s="55">
        <v>-2.0999999999999999E-3</v>
      </c>
      <c r="UI78" s="55">
        <v>-0.1336</v>
      </c>
      <c r="UJ78" s="55">
        <v>-4.1000000000000002E-2</v>
      </c>
      <c r="UK78" s="55">
        <v>-8.2000000000000007E-3</v>
      </c>
      <c r="UL78" s="55">
        <v>-5.1799999999999999E-2</v>
      </c>
      <c r="UM78" s="55">
        <v>-1.11E-2</v>
      </c>
      <c r="UN78" s="55">
        <v>0.14119999999999999</v>
      </c>
      <c r="UO78" s="55">
        <v>-9.9099999999999994E-2</v>
      </c>
      <c r="UP78" s="55">
        <v>-4.1599999999999998E-2</v>
      </c>
      <c r="UQ78" s="55">
        <v>0.20050000000000001</v>
      </c>
      <c r="UR78" s="55">
        <v>2.23E-2</v>
      </c>
      <c r="US78" s="55">
        <v>-8.2199999999999995E-2</v>
      </c>
      <c r="UT78" s="55">
        <v>-6.6299999999999998E-2</v>
      </c>
      <c r="UU78" s="55">
        <v>-5.0099999999999999E-2</v>
      </c>
      <c r="UV78" s="55">
        <v>0.19320000000000001</v>
      </c>
      <c r="UW78" s="55">
        <v>6.0100000000000001E-2</v>
      </c>
      <c r="UX78" s="55">
        <v>-0.28029999999999999</v>
      </c>
      <c r="UY78" s="55">
        <v>-0.25969999999999999</v>
      </c>
      <c r="UZ78" s="55">
        <v>-0.1862</v>
      </c>
      <c r="VA78" s="55">
        <v>-0.23949999999999999</v>
      </c>
      <c r="VB78" s="55">
        <v>-0.16719999999999999</v>
      </c>
      <c r="VC78" s="55">
        <v>-0.11509999999999999</v>
      </c>
      <c r="VD78" s="55">
        <v>-0.24959999999999999</v>
      </c>
      <c r="VE78" s="55">
        <v>-9.7900000000000001E-2</v>
      </c>
      <c r="VF78" s="55">
        <v>-0.28320000000000001</v>
      </c>
      <c r="VG78" s="55">
        <v>-0.30359999999999998</v>
      </c>
      <c r="VH78" s="55">
        <v>-0.247</v>
      </c>
      <c r="VI78" s="55">
        <v>-0.1163</v>
      </c>
      <c r="VJ78" s="55">
        <v>-7.6499999999999999E-2</v>
      </c>
      <c r="VK78" s="55">
        <v>-0.43740000000000001</v>
      </c>
      <c r="VL78" s="55">
        <v>-0.3992</v>
      </c>
      <c r="VM78" s="55">
        <v>-0.38140000000000002</v>
      </c>
      <c r="VN78" s="55">
        <v>-0.42070000000000002</v>
      </c>
      <c r="VO78" s="55">
        <v>-0.2404</v>
      </c>
      <c r="VP78" s="55">
        <v>-0.25650000000000001</v>
      </c>
      <c r="VQ78" s="55">
        <v>-7.6399999999999996E-2</v>
      </c>
      <c r="VR78" s="55">
        <v>-0.37469999999999998</v>
      </c>
      <c r="VS78" s="55">
        <v>-0.4501</v>
      </c>
      <c r="VT78" s="55">
        <v>-0.32569999999999999</v>
      </c>
      <c r="VU78" s="55">
        <v>-0.31540000000000001</v>
      </c>
      <c r="VV78" s="55">
        <v>-0.3039</v>
      </c>
      <c r="VW78" s="55">
        <v>-0.24560000000000001</v>
      </c>
      <c r="VX78" s="55">
        <v>-0.30680000000000002</v>
      </c>
      <c r="VY78" s="55">
        <v>-0.43459999999999999</v>
      </c>
      <c r="VZ78" s="55">
        <v>-0.3841</v>
      </c>
      <c r="WA78" s="55">
        <v>-0.36430000000000001</v>
      </c>
      <c r="WB78" s="55">
        <v>-0.38269999999999998</v>
      </c>
      <c r="WC78" s="55">
        <v>-0.2732</v>
      </c>
      <c r="WD78" s="55">
        <v>-0.22109999999999999</v>
      </c>
      <c r="WE78" s="55">
        <v>-0.23480000000000001</v>
      </c>
      <c r="WF78" s="55">
        <v>-0.1666</v>
      </c>
      <c r="WG78" s="55">
        <v>-0.38640000000000002</v>
      </c>
      <c r="WH78" s="55">
        <v>-0.30590000000000001</v>
      </c>
      <c r="WI78" s="55">
        <v>-0.26939999999999997</v>
      </c>
      <c r="WJ78" s="55">
        <v>-0.1888</v>
      </c>
      <c r="WK78" s="55">
        <v>-4.7600000000000003E-2</v>
      </c>
      <c r="WL78" s="55">
        <v>-0.19550000000000001</v>
      </c>
      <c r="WM78" s="55">
        <v>-0.27379999999999999</v>
      </c>
      <c r="WN78" s="55">
        <v>-0.40920000000000001</v>
      </c>
      <c r="WO78" s="55">
        <v>-0.12939999999999999</v>
      </c>
      <c r="WP78" s="55">
        <v>-0.31419999999999998</v>
      </c>
      <c r="WQ78" s="55">
        <v>-2.7E-2</v>
      </c>
      <c r="WR78" s="55">
        <v>-1E-3</v>
      </c>
      <c r="WS78" s="55">
        <v>-6.3600000000000004E-2</v>
      </c>
      <c r="WT78" s="55">
        <v>-0.29899999999999999</v>
      </c>
      <c r="WU78" s="55">
        <v>-0.33150000000000002</v>
      </c>
      <c r="WV78" s="55">
        <v>-0.17069999999999999</v>
      </c>
      <c r="WW78" s="55">
        <v>0.19389999999999999</v>
      </c>
      <c r="WX78" s="55">
        <v>-0.18590000000000001</v>
      </c>
      <c r="WY78" s="55">
        <v>-5.3400000000000003E-2</v>
      </c>
      <c r="WZ78" s="55">
        <v>-0.43020000000000003</v>
      </c>
      <c r="XA78" s="55">
        <v>-0.26490000000000002</v>
      </c>
      <c r="XB78" s="55">
        <v>-0.24079999999999999</v>
      </c>
      <c r="XC78" s="55">
        <v>-0.24010000000000001</v>
      </c>
      <c r="XD78" s="55">
        <v>-0.24429999999999999</v>
      </c>
      <c r="XE78" s="55">
        <v>-0.1139</v>
      </c>
      <c r="XF78" s="55">
        <v>-3.7400000000000003E-2</v>
      </c>
      <c r="XG78" s="55">
        <v>-0.3246</v>
      </c>
      <c r="XH78" s="55">
        <v>-0.35349999999999998</v>
      </c>
      <c r="XI78" s="55">
        <v>-0.1217</v>
      </c>
      <c r="XJ78" s="55">
        <v>3.0300000000000001E-2</v>
      </c>
      <c r="XK78" s="55">
        <v>8.3500000000000005E-2</v>
      </c>
      <c r="XL78" s="55">
        <v>-0.1573</v>
      </c>
      <c r="XM78" s="55">
        <v>-1.9800000000000002E-2</v>
      </c>
      <c r="XN78" s="55">
        <v>-0.2044</v>
      </c>
      <c r="XO78" s="55">
        <v>-0.37740000000000001</v>
      </c>
      <c r="XP78" s="55">
        <v>-0.28749999999999998</v>
      </c>
      <c r="XQ78" s="55">
        <v>-0.31130000000000002</v>
      </c>
      <c r="XR78" s="55">
        <v>-0.32050000000000001</v>
      </c>
      <c r="XS78" s="55">
        <v>-0.2311</v>
      </c>
      <c r="XT78" s="55">
        <v>-0.1825</v>
      </c>
      <c r="XU78" s="55">
        <v>-0.21990000000000001</v>
      </c>
      <c r="XV78" s="55">
        <v>-0.33100000000000002</v>
      </c>
      <c r="XW78" s="55">
        <v>-0.16830000000000001</v>
      </c>
      <c r="XX78" s="55">
        <v>-0.1416</v>
      </c>
      <c r="XY78" s="55">
        <v>-0.18479999999999999</v>
      </c>
      <c r="XZ78" s="55">
        <v>-0.13059999999999999</v>
      </c>
      <c r="YA78" s="55">
        <v>-5.9499999999999997E-2</v>
      </c>
      <c r="YB78" s="55">
        <v>-0.19320000000000001</v>
      </c>
      <c r="YC78" s="55">
        <v>-0.28599999999999998</v>
      </c>
      <c r="YD78" s="55">
        <v>-0.26519999999999999</v>
      </c>
      <c r="YE78" s="55">
        <v>-0.24540000000000001</v>
      </c>
      <c r="YF78" s="55">
        <v>-0.314</v>
      </c>
      <c r="YG78" s="55">
        <v>-0.1744</v>
      </c>
      <c r="YH78" s="55">
        <v>-9.5299999999999996E-2</v>
      </c>
      <c r="YI78" s="55">
        <v>-0.30220000000000002</v>
      </c>
      <c r="YJ78" s="55">
        <v>-0.35360000000000003</v>
      </c>
      <c r="YK78" s="55">
        <v>-0.28110000000000002</v>
      </c>
    </row>
    <row r="79" spans="1:661" x14ac:dyDescent="0.35">
      <c r="A79" s="66" t="s">
        <v>75</v>
      </c>
      <c r="B79" s="66" t="s">
        <v>705</v>
      </c>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66"/>
      <c r="IY79" s="66"/>
      <c r="IZ79" s="66"/>
      <c r="JA79" s="66"/>
      <c r="JB79" s="66"/>
      <c r="JC79" s="66"/>
      <c r="JD79" s="66"/>
      <c r="JE79" s="66"/>
      <c r="JF79" s="66"/>
      <c r="JG79" s="66"/>
      <c r="JH79" s="55">
        <v>-0.872</v>
      </c>
      <c r="JI79" s="55">
        <v>-0.78639999999999999</v>
      </c>
      <c r="JJ79" s="55">
        <v>-0.83520000000000005</v>
      </c>
      <c r="JK79" s="55">
        <v>-0.85860000000000003</v>
      </c>
      <c r="JL79" s="55">
        <v>-0.80349999999999999</v>
      </c>
      <c r="JM79" s="55">
        <v>-0.64829999999999999</v>
      </c>
      <c r="JN79" s="55">
        <v>-0.73829999999999996</v>
      </c>
      <c r="JO79" s="55">
        <v>-0.94410000000000005</v>
      </c>
      <c r="JP79" s="55">
        <v>-0.92969999999999997</v>
      </c>
      <c r="JQ79" s="55">
        <v>-0.93079999999999996</v>
      </c>
      <c r="JR79" s="55">
        <v>-0.88749999999999996</v>
      </c>
      <c r="JS79" s="55">
        <v>-0.7319</v>
      </c>
      <c r="JT79" s="55">
        <v>-0.70920000000000005</v>
      </c>
      <c r="JU79" s="55">
        <v>-0.74450000000000005</v>
      </c>
      <c r="JV79" s="55">
        <v>-0.96220000000000006</v>
      </c>
      <c r="JW79" s="55">
        <v>-0.89980000000000004</v>
      </c>
      <c r="JX79" s="55">
        <v>-0.86050000000000004</v>
      </c>
      <c r="JY79" s="55">
        <v>-0.85040000000000004</v>
      </c>
      <c r="JZ79" s="55">
        <v>-0.85250000000000004</v>
      </c>
      <c r="KA79" s="55">
        <v>-0.77280000000000004</v>
      </c>
      <c r="KB79" s="55">
        <v>-0.65569999999999995</v>
      </c>
      <c r="KC79" s="55">
        <v>-0.97270000000000001</v>
      </c>
      <c r="KD79" s="55">
        <v>-0.90190000000000003</v>
      </c>
      <c r="KE79" s="55">
        <v>-0.94350000000000001</v>
      </c>
      <c r="KF79" s="55">
        <v>-0.92290000000000005</v>
      </c>
      <c r="KG79" s="55">
        <v>-0.83709999999999996</v>
      </c>
      <c r="KH79" s="55">
        <v>-0.91700000000000004</v>
      </c>
      <c r="KI79" s="55">
        <v>-0.83409999999999995</v>
      </c>
      <c r="KJ79" s="55">
        <v>-0.95589999999999997</v>
      </c>
      <c r="KK79" s="55">
        <v>-0.94889999999999997</v>
      </c>
      <c r="KL79" s="55">
        <v>-0.94950000000000001</v>
      </c>
      <c r="KM79" s="54">
        <v>-0.92</v>
      </c>
      <c r="KN79" s="55">
        <v>-0.87719999999999998</v>
      </c>
      <c r="KO79" s="55">
        <v>-0.88100000000000001</v>
      </c>
      <c r="KP79" s="55">
        <v>-0.83069999999999999</v>
      </c>
      <c r="KQ79" s="55">
        <v>-0.97540000000000004</v>
      </c>
      <c r="KR79" s="55">
        <v>-0.95009999999999994</v>
      </c>
      <c r="KS79" s="55">
        <v>-0.94630000000000003</v>
      </c>
      <c r="KT79" s="55">
        <v>-0.97330000000000005</v>
      </c>
      <c r="KU79" s="55">
        <v>-0.90610000000000002</v>
      </c>
      <c r="KV79" s="55">
        <v>-0.83199999999999996</v>
      </c>
      <c r="KW79" s="55">
        <v>-0.90629999999999999</v>
      </c>
      <c r="KX79" s="55">
        <v>-0.94630000000000003</v>
      </c>
      <c r="KY79" s="55">
        <v>-0.89190000000000003</v>
      </c>
      <c r="KZ79" s="55">
        <v>-0.80769999999999997</v>
      </c>
      <c r="LA79" s="55">
        <v>-0.90620000000000001</v>
      </c>
      <c r="LB79" s="55">
        <v>-0.97140000000000004</v>
      </c>
      <c r="LC79" s="55">
        <v>-0.89390000000000003</v>
      </c>
      <c r="LD79" s="55">
        <v>-0.85660000000000003</v>
      </c>
      <c r="LE79" s="55">
        <v>-0.8649</v>
      </c>
      <c r="LF79" s="55">
        <v>-0.95120000000000005</v>
      </c>
      <c r="LG79" s="55">
        <v>-0.85780000000000001</v>
      </c>
      <c r="LH79" s="55">
        <v>-0.54849999999999999</v>
      </c>
      <c r="LI79" s="55">
        <v>-0.84089999999999998</v>
      </c>
      <c r="LJ79" s="55">
        <v>-0.81940000000000002</v>
      </c>
      <c r="LK79" s="55">
        <v>-0.83760000000000001</v>
      </c>
      <c r="LL79" s="55">
        <v>-0.92789999999999995</v>
      </c>
      <c r="LM79" s="55">
        <v>-0.95540000000000003</v>
      </c>
      <c r="LN79" s="55">
        <v>-0.93569999999999998</v>
      </c>
      <c r="LO79" s="55">
        <v>-0.92910000000000004</v>
      </c>
      <c r="LP79" s="55">
        <v>-0.88080000000000003</v>
      </c>
      <c r="LQ79" s="55">
        <v>-0.82020000000000004</v>
      </c>
      <c r="LR79" s="55">
        <v>-0.80669999999999997</v>
      </c>
      <c r="LS79" s="55">
        <v>-0.96289999999999998</v>
      </c>
      <c r="LT79" s="55">
        <v>-0.9405</v>
      </c>
      <c r="LU79" s="55">
        <v>-0.92579999999999996</v>
      </c>
      <c r="LV79" s="55">
        <v>-0.89700000000000002</v>
      </c>
      <c r="LW79" s="55">
        <v>-0.82520000000000004</v>
      </c>
      <c r="LX79" s="55">
        <v>-0.76910000000000001</v>
      </c>
      <c r="LY79" s="55">
        <v>-0.75749999999999995</v>
      </c>
      <c r="LZ79" s="55">
        <v>-0.83989999999999998</v>
      </c>
      <c r="MA79" s="55">
        <v>-0.94789999999999996</v>
      </c>
      <c r="MB79" s="55">
        <v>-0.91739999999999999</v>
      </c>
      <c r="MC79" s="55">
        <v>-0.91139999999999999</v>
      </c>
      <c r="MD79" s="55">
        <v>-0.82110000000000005</v>
      </c>
      <c r="ME79" s="55">
        <v>-0.74339999999999995</v>
      </c>
      <c r="MF79" s="55">
        <v>-0.80989999999999995</v>
      </c>
      <c r="MG79" s="55">
        <v>-0.94259999999999999</v>
      </c>
      <c r="MH79" s="55">
        <v>-0.95779999999999998</v>
      </c>
      <c r="MI79" s="55">
        <v>-0.93710000000000004</v>
      </c>
      <c r="MJ79" s="55">
        <v>-0.90649999999999997</v>
      </c>
      <c r="MK79" s="55">
        <v>-0.86099999999999999</v>
      </c>
      <c r="ML79" s="55">
        <v>-0.78490000000000004</v>
      </c>
      <c r="MM79" s="55">
        <v>-0.79069999999999996</v>
      </c>
      <c r="MN79" s="54">
        <v>-0.98</v>
      </c>
      <c r="MO79" s="55">
        <v>-0.95509999999999995</v>
      </c>
      <c r="MP79" s="55">
        <v>-0.9113</v>
      </c>
      <c r="MQ79" s="55">
        <v>-0.89080000000000004</v>
      </c>
      <c r="MR79" s="55">
        <v>-0.80259999999999998</v>
      </c>
      <c r="MS79" s="55">
        <v>-0.74319999999999997</v>
      </c>
      <c r="MT79" s="55">
        <v>-0.8952</v>
      </c>
      <c r="MU79" s="55">
        <v>-0.92749999999999999</v>
      </c>
      <c r="MV79" s="54">
        <v>-0.95</v>
      </c>
      <c r="MW79" s="55">
        <v>-0.88839999999999997</v>
      </c>
      <c r="MX79" s="55">
        <v>-0.87050000000000005</v>
      </c>
      <c r="MY79" s="55">
        <v>-0.85829999999999995</v>
      </c>
      <c r="MZ79" s="55">
        <v>-0.68340000000000001</v>
      </c>
      <c r="NA79" s="55">
        <v>-0.55220000000000002</v>
      </c>
      <c r="NB79" s="55">
        <v>-0.86509999999999998</v>
      </c>
      <c r="NC79" s="55">
        <v>-0.90400000000000003</v>
      </c>
      <c r="ND79" s="55">
        <v>-0.87290000000000001</v>
      </c>
      <c r="NE79" s="55">
        <v>-0.91190000000000004</v>
      </c>
      <c r="NF79" s="55">
        <v>-0.85809999999999997</v>
      </c>
      <c r="NG79" s="55">
        <v>-0.71730000000000005</v>
      </c>
      <c r="NH79" s="55">
        <v>-0.75239999999999996</v>
      </c>
      <c r="NI79" s="55">
        <v>-0.92259999999999998</v>
      </c>
      <c r="NJ79" s="55">
        <v>-0.89780000000000004</v>
      </c>
      <c r="NK79" s="55">
        <v>-0.84460000000000002</v>
      </c>
      <c r="NL79" s="55">
        <v>-0.85760000000000003</v>
      </c>
      <c r="NM79" s="55">
        <v>-0.75519999999999998</v>
      </c>
      <c r="NN79" s="55">
        <v>-0.74560000000000004</v>
      </c>
      <c r="NO79" s="55">
        <v>-0.67279999999999995</v>
      </c>
      <c r="NP79" s="55">
        <v>-0.91090000000000004</v>
      </c>
      <c r="NQ79" s="55">
        <v>-0.90639999999999998</v>
      </c>
      <c r="NR79" s="55">
        <v>-0.85860000000000003</v>
      </c>
      <c r="NS79" s="55">
        <v>-0.86470000000000002</v>
      </c>
      <c r="NT79" s="55">
        <v>-0.76029999999999998</v>
      </c>
      <c r="NU79" s="55">
        <v>-0.63109999999999999</v>
      </c>
      <c r="NV79" s="55">
        <v>-0.63619999999999999</v>
      </c>
      <c r="NW79" s="55">
        <v>-0.91779999999999995</v>
      </c>
      <c r="NX79" s="55">
        <v>-0.89539999999999997</v>
      </c>
      <c r="NY79" s="55">
        <v>-0.83340000000000003</v>
      </c>
      <c r="NZ79" s="55">
        <v>-0.67149999999999999</v>
      </c>
      <c r="OA79" s="55">
        <v>-0.62270000000000003</v>
      </c>
      <c r="OB79" s="55">
        <v>-0.59919999999999995</v>
      </c>
      <c r="OC79" s="55">
        <v>-0.64090000000000003</v>
      </c>
      <c r="OD79" s="55">
        <v>-0.8861</v>
      </c>
      <c r="OE79" s="55">
        <v>-0.86570000000000003</v>
      </c>
      <c r="OF79" s="55">
        <v>-0.71899999999999997</v>
      </c>
      <c r="OG79" s="55">
        <v>-0.83540000000000003</v>
      </c>
      <c r="OH79" s="55">
        <v>-0.6482</v>
      </c>
      <c r="OI79" s="55">
        <v>-0.49569999999999997</v>
      </c>
      <c r="OJ79" s="54">
        <v>-0.55000000000000004</v>
      </c>
      <c r="OK79" s="55">
        <v>-0.82289999999999996</v>
      </c>
      <c r="OL79" s="55">
        <v>-0.83079999999999998</v>
      </c>
      <c r="OM79" s="55">
        <v>-0.81540000000000001</v>
      </c>
      <c r="ON79" s="55">
        <v>-0.70450000000000002</v>
      </c>
      <c r="OO79" s="55">
        <v>-0.65629999999999999</v>
      </c>
      <c r="OP79" s="55">
        <v>-0.62680000000000002</v>
      </c>
      <c r="OQ79" s="55">
        <v>-0.73440000000000005</v>
      </c>
      <c r="OR79" s="55">
        <v>-0.86499999999999999</v>
      </c>
      <c r="OS79" s="55">
        <v>-0.85940000000000005</v>
      </c>
      <c r="OT79" s="55">
        <v>-0.79790000000000005</v>
      </c>
      <c r="OU79" s="55">
        <v>-0.79510000000000003</v>
      </c>
      <c r="OV79" s="55">
        <v>-0.68240000000000001</v>
      </c>
      <c r="OW79" s="55">
        <v>-0.59519999999999995</v>
      </c>
      <c r="OX79" s="55">
        <v>-0.62180000000000002</v>
      </c>
      <c r="OY79" s="55">
        <v>-0.84230000000000005</v>
      </c>
      <c r="OZ79" s="55">
        <v>-0.87570000000000003</v>
      </c>
      <c r="PA79" s="55">
        <v>-0.78649999999999998</v>
      </c>
      <c r="PB79" s="55">
        <v>-0.78800000000000003</v>
      </c>
      <c r="PC79" s="55">
        <v>-0.61470000000000002</v>
      </c>
      <c r="PD79" s="55">
        <v>-0.56079999999999997</v>
      </c>
      <c r="PE79" s="55">
        <v>-0.7319</v>
      </c>
      <c r="PF79" s="55">
        <v>-0.89049999999999996</v>
      </c>
      <c r="PG79" s="55">
        <v>-0.88480000000000003</v>
      </c>
      <c r="PH79" s="55">
        <v>-0.82420000000000004</v>
      </c>
      <c r="PI79" s="55">
        <v>-0.81589999999999996</v>
      </c>
      <c r="PJ79" s="55">
        <v>-0.74170000000000003</v>
      </c>
      <c r="PK79" s="55">
        <v>-0.89939999999999998</v>
      </c>
      <c r="PL79" s="55">
        <v>-0.64180000000000004</v>
      </c>
      <c r="PM79" s="55">
        <v>-0.75939999999999996</v>
      </c>
      <c r="PN79" s="55">
        <v>-0.69469999999999998</v>
      </c>
      <c r="PO79" s="55">
        <v>-0.81079999999999997</v>
      </c>
      <c r="PP79" s="55">
        <v>-0.82010000000000005</v>
      </c>
      <c r="PQ79" s="55">
        <v>-0.60009999999999997</v>
      </c>
      <c r="PR79" s="55">
        <v>-0.41949999999999998</v>
      </c>
      <c r="PS79" s="55">
        <v>-0.67049999999999998</v>
      </c>
      <c r="PT79" s="55">
        <v>-0.81010000000000004</v>
      </c>
      <c r="PU79" s="55">
        <v>-0.75149999999999995</v>
      </c>
      <c r="PV79" s="55">
        <v>-0.74460000000000004</v>
      </c>
      <c r="PW79" s="55">
        <v>-0.75429999999999997</v>
      </c>
      <c r="PX79" s="55">
        <v>-0.55100000000000005</v>
      </c>
      <c r="PY79" s="55">
        <v>-0.38080000000000003</v>
      </c>
      <c r="PZ79" s="55">
        <v>-0.47299999999999998</v>
      </c>
      <c r="QA79" s="55">
        <v>-0.83299999999999996</v>
      </c>
      <c r="QB79" s="55">
        <v>-0.82750000000000001</v>
      </c>
      <c r="QC79" s="55">
        <v>-0.72889999999999999</v>
      </c>
      <c r="QD79" s="55">
        <v>-0.55769999999999997</v>
      </c>
      <c r="QE79" s="55">
        <v>-0.48049999999999998</v>
      </c>
      <c r="QF79" s="55">
        <v>-0.37169999999999997</v>
      </c>
      <c r="QG79" s="55">
        <v>-0.51190000000000002</v>
      </c>
      <c r="QH79" s="55">
        <v>-0.7964</v>
      </c>
      <c r="QI79" s="54">
        <v>-0.74</v>
      </c>
      <c r="QJ79" s="55">
        <v>-0.67179999999999995</v>
      </c>
      <c r="QK79" s="55">
        <v>-0.61040000000000005</v>
      </c>
      <c r="QL79" s="55">
        <v>-0.47960000000000003</v>
      </c>
      <c r="QM79" s="55">
        <v>-0.4194</v>
      </c>
      <c r="QN79" s="55">
        <v>-0.55830000000000002</v>
      </c>
      <c r="QO79" s="55">
        <v>-0.79469999999999996</v>
      </c>
      <c r="QP79" s="55">
        <v>-0.67190000000000005</v>
      </c>
      <c r="QQ79" s="55">
        <v>-0.62029999999999996</v>
      </c>
      <c r="QR79" s="55">
        <v>-0.49320000000000003</v>
      </c>
      <c r="QS79" s="55">
        <v>-0.3377</v>
      </c>
      <c r="QT79" s="55">
        <v>-0.2787</v>
      </c>
      <c r="QU79" s="55">
        <v>-0.54359999999999997</v>
      </c>
      <c r="QV79" s="55">
        <v>-0.63490000000000002</v>
      </c>
      <c r="QW79" s="55">
        <v>-0.71450000000000002</v>
      </c>
      <c r="QX79" s="55">
        <v>-0.62429999999999997</v>
      </c>
      <c r="QY79" s="55">
        <v>-0.55869999999999997</v>
      </c>
      <c r="QZ79" s="55">
        <v>-0.51400000000000001</v>
      </c>
      <c r="RA79" s="55">
        <v>-0.43330000000000002</v>
      </c>
      <c r="RB79" s="55">
        <v>-0.38940000000000002</v>
      </c>
      <c r="RC79" s="55">
        <v>-0.57389999999999997</v>
      </c>
      <c r="RD79" s="54">
        <v>-0.71</v>
      </c>
      <c r="RE79" s="55">
        <v>-0.626</v>
      </c>
      <c r="RF79" s="55">
        <v>-0.65820000000000001</v>
      </c>
      <c r="RG79" s="55">
        <v>-0.52300000000000002</v>
      </c>
      <c r="RH79" s="55">
        <v>-0.3468</v>
      </c>
      <c r="RI79" s="55">
        <v>-0.46489999999999998</v>
      </c>
      <c r="RJ79" s="55">
        <v>-0.6411</v>
      </c>
      <c r="RK79" s="55">
        <v>-0.66830000000000001</v>
      </c>
      <c r="RL79" s="55">
        <v>-0.52349999999999997</v>
      </c>
      <c r="RM79" s="55">
        <v>-0.3609</v>
      </c>
      <c r="RN79" s="55">
        <v>-0.32440000000000002</v>
      </c>
      <c r="RO79" s="55">
        <v>-0.22389999999999999</v>
      </c>
      <c r="RP79" s="55">
        <v>-0.54159999999999997</v>
      </c>
      <c r="RQ79" s="55">
        <v>-0.76549999999999996</v>
      </c>
      <c r="RR79" s="55">
        <v>-0.58189999999999997</v>
      </c>
      <c r="RS79" s="55">
        <v>-0.49769999999999998</v>
      </c>
      <c r="RT79" s="55">
        <v>-0.39610000000000001</v>
      </c>
      <c r="RU79" s="55">
        <v>-0.34470000000000001</v>
      </c>
      <c r="RV79" s="55">
        <v>-0.35160000000000002</v>
      </c>
      <c r="RW79" s="55">
        <v>-0.2321</v>
      </c>
      <c r="RX79" s="55">
        <v>-0.65110000000000001</v>
      </c>
      <c r="RY79" s="55">
        <v>-0.62150000000000005</v>
      </c>
      <c r="RZ79" s="55">
        <v>-0.48959999999999998</v>
      </c>
      <c r="SA79" s="55">
        <v>-0.39250000000000002</v>
      </c>
      <c r="SB79" s="55">
        <v>-0.38009999999999999</v>
      </c>
      <c r="SC79" s="55">
        <v>-0.20810000000000001</v>
      </c>
      <c r="SD79" s="55">
        <v>-0.3201</v>
      </c>
      <c r="SE79" s="55">
        <v>-0.67290000000000005</v>
      </c>
      <c r="SF79" s="55">
        <v>-0.80449999999999999</v>
      </c>
      <c r="SG79" s="55">
        <v>-0.45450000000000002</v>
      </c>
      <c r="SH79" s="55">
        <v>-0.40839999999999999</v>
      </c>
      <c r="SI79" s="55">
        <v>-0.18790000000000001</v>
      </c>
      <c r="SJ79" s="55">
        <v>-0.24629999999999999</v>
      </c>
      <c r="SK79" s="55">
        <v>-0.40200000000000002</v>
      </c>
      <c r="SL79" s="55">
        <v>-0.49490000000000001</v>
      </c>
      <c r="SM79" s="55">
        <v>-0.66349999999999998</v>
      </c>
      <c r="SN79" s="55">
        <v>-0.52400000000000002</v>
      </c>
      <c r="SO79" s="55">
        <v>-0.54820000000000002</v>
      </c>
      <c r="SP79" s="55">
        <v>-0.47099999999999997</v>
      </c>
      <c r="SQ79" s="55">
        <v>-0.29220000000000002</v>
      </c>
      <c r="SR79" s="55">
        <v>-0.34470000000000001</v>
      </c>
      <c r="SS79" s="55">
        <v>-0.64970000000000006</v>
      </c>
      <c r="ST79" s="55">
        <v>-0.57869999999999999</v>
      </c>
      <c r="SU79" s="55">
        <v>-0.41339999999999999</v>
      </c>
      <c r="SV79" s="55">
        <v>-0.43680000000000002</v>
      </c>
      <c r="SW79" s="55">
        <v>-0.32179999999999997</v>
      </c>
      <c r="SX79" s="55">
        <v>-0.222</v>
      </c>
      <c r="SY79" s="55">
        <v>-0.42870000000000003</v>
      </c>
      <c r="SZ79" s="55">
        <v>-0.58350000000000002</v>
      </c>
      <c r="TA79" s="55">
        <v>-0.51300000000000001</v>
      </c>
      <c r="TB79" s="55">
        <v>-0.4738</v>
      </c>
      <c r="TC79" s="55">
        <v>-0.42109999999999997</v>
      </c>
      <c r="TD79" s="55">
        <v>-0.33439999999999998</v>
      </c>
      <c r="TE79" s="55">
        <v>-0.24890000000000001</v>
      </c>
      <c r="TF79" s="55">
        <v>-0.47970000000000002</v>
      </c>
      <c r="TG79" s="55">
        <v>-0.59250000000000003</v>
      </c>
      <c r="TH79" s="55">
        <v>-0.56330000000000002</v>
      </c>
      <c r="TI79" s="55">
        <v>-0.42080000000000001</v>
      </c>
      <c r="TJ79" s="55">
        <v>-0.4677</v>
      </c>
      <c r="TK79" s="55">
        <v>-0.3211</v>
      </c>
      <c r="TL79" s="55">
        <v>-0.2069</v>
      </c>
      <c r="TM79" s="55">
        <v>-0.31630000000000003</v>
      </c>
      <c r="TN79" s="55">
        <v>-0.59570000000000001</v>
      </c>
      <c r="TO79" s="55">
        <v>-0.52049999999999996</v>
      </c>
      <c r="TP79" s="55">
        <v>-0.49840000000000001</v>
      </c>
      <c r="TQ79" s="55">
        <v>-0.4975</v>
      </c>
      <c r="TR79" s="55">
        <v>-0.30840000000000001</v>
      </c>
      <c r="TS79" s="55">
        <v>-0.308</v>
      </c>
      <c r="TT79" s="55">
        <v>-0.32169999999999999</v>
      </c>
      <c r="TU79" s="55">
        <v>-0.5665</v>
      </c>
      <c r="TV79" s="55">
        <v>-0.58330000000000004</v>
      </c>
      <c r="TW79" s="55">
        <v>-0.4521</v>
      </c>
      <c r="TX79" s="55">
        <v>-0.3821</v>
      </c>
      <c r="TY79" s="55">
        <v>-0.28060000000000002</v>
      </c>
      <c r="TZ79" s="55">
        <v>-0.20169999999999999</v>
      </c>
      <c r="UA79" s="55">
        <v>-0.28189999999999998</v>
      </c>
      <c r="UB79" s="55">
        <v>-0.4824</v>
      </c>
      <c r="UC79" s="55">
        <v>-0.46189999999999998</v>
      </c>
      <c r="UD79" s="55">
        <v>-0.39369999999999999</v>
      </c>
      <c r="UE79" s="55">
        <v>-0.46389999999999998</v>
      </c>
      <c r="UF79" s="55">
        <v>-0.27029999999999998</v>
      </c>
      <c r="UG79" s="55">
        <v>-0.17199999999999999</v>
      </c>
      <c r="UH79" s="55">
        <v>-0.68720000000000003</v>
      </c>
      <c r="UI79" s="55">
        <v>-0.63549999999999995</v>
      </c>
      <c r="UJ79" s="55">
        <v>-0.43759999999999999</v>
      </c>
      <c r="UK79" s="55">
        <v>-0.37530000000000002</v>
      </c>
      <c r="UL79" s="55">
        <v>-0.33100000000000002</v>
      </c>
      <c r="UM79" s="55">
        <v>-0.32050000000000001</v>
      </c>
      <c r="UN79" s="55">
        <v>-0.15029999999999999</v>
      </c>
      <c r="UO79" s="55">
        <v>-0.4551</v>
      </c>
      <c r="UP79" s="55">
        <v>-0.44890000000000002</v>
      </c>
      <c r="UQ79" s="55">
        <v>-0.3221</v>
      </c>
      <c r="UR79" s="55">
        <v>-0.4924</v>
      </c>
      <c r="US79" s="55">
        <v>-0.30759999999999998</v>
      </c>
      <c r="UT79" s="55">
        <v>-0.24729999999999999</v>
      </c>
      <c r="UU79" s="55">
        <v>-0.192</v>
      </c>
      <c r="UV79" s="55">
        <v>-0.1178</v>
      </c>
      <c r="UW79" s="55">
        <v>-0.374</v>
      </c>
      <c r="UX79" s="55">
        <v>-0.59360000000000002</v>
      </c>
      <c r="UY79" s="55">
        <v>-0.4909</v>
      </c>
      <c r="UZ79" s="55">
        <v>-0.51019999999999999</v>
      </c>
      <c r="VA79" s="55">
        <v>-0.33229999999999998</v>
      </c>
      <c r="VB79" s="55">
        <v>-0.24640000000000001</v>
      </c>
      <c r="VC79" s="55">
        <v>-0.37969999999999998</v>
      </c>
      <c r="VD79" s="55">
        <v>-0.58640000000000003</v>
      </c>
      <c r="VE79" s="55">
        <v>-0.4556</v>
      </c>
      <c r="VF79" s="55">
        <v>-0.44550000000000001</v>
      </c>
      <c r="VG79" s="55">
        <v>-0.4612</v>
      </c>
      <c r="VH79" s="55">
        <v>-0.32640000000000002</v>
      </c>
      <c r="VI79" s="55">
        <v>-0.24809999999999999</v>
      </c>
      <c r="VJ79" s="55">
        <v>-0.27760000000000001</v>
      </c>
      <c r="VK79" s="55">
        <v>-0.49199999999999999</v>
      </c>
      <c r="VL79" s="55">
        <v>-0.46039999999999998</v>
      </c>
      <c r="VM79" s="55">
        <v>-0.46410000000000001</v>
      </c>
      <c r="VN79" s="55">
        <v>-0.34639999999999999</v>
      </c>
      <c r="VO79" s="55">
        <v>-0.3201</v>
      </c>
      <c r="VP79" s="55">
        <v>-0.2621</v>
      </c>
      <c r="VQ79" s="55">
        <v>-0.2949</v>
      </c>
      <c r="VR79" s="55">
        <v>-0.48930000000000001</v>
      </c>
      <c r="VS79" s="55">
        <v>-0.51690000000000003</v>
      </c>
      <c r="VT79" s="55">
        <v>-0.30349999999999999</v>
      </c>
      <c r="VU79" s="55">
        <v>-0.30509999999999998</v>
      </c>
      <c r="VV79" s="55">
        <v>-0.27389999999999998</v>
      </c>
      <c r="VW79" s="55">
        <v>-0.26390000000000002</v>
      </c>
      <c r="VX79" s="55">
        <v>-0.30130000000000001</v>
      </c>
      <c r="VY79" s="55">
        <v>-0.5454</v>
      </c>
      <c r="VZ79" s="55">
        <v>-0.48249999999999998</v>
      </c>
      <c r="WA79" s="55">
        <v>-0.31040000000000001</v>
      </c>
      <c r="WB79" s="55">
        <v>-0.26229999999999998</v>
      </c>
      <c r="WC79" s="55">
        <v>-0.2041</v>
      </c>
      <c r="WD79" s="55">
        <v>-0.22020000000000001</v>
      </c>
      <c r="WE79" s="55">
        <v>-0.30830000000000002</v>
      </c>
      <c r="WF79" s="55">
        <v>-0.31919999999999998</v>
      </c>
      <c r="WG79" s="55">
        <v>-0.39750000000000002</v>
      </c>
      <c r="WH79" s="55">
        <v>-0.33329999999999999</v>
      </c>
      <c r="WI79" s="55">
        <v>-0.2346</v>
      </c>
      <c r="WJ79" s="55">
        <v>-0.29349999999999998</v>
      </c>
      <c r="WK79" s="55">
        <v>-0.34649999999999997</v>
      </c>
      <c r="WL79" s="55">
        <v>-0.35909999999999997</v>
      </c>
      <c r="WM79" s="55">
        <v>-0.5222</v>
      </c>
      <c r="WN79" s="55">
        <v>-0.42649999999999999</v>
      </c>
      <c r="WO79" s="55">
        <v>-0.33389999999999997</v>
      </c>
      <c r="WP79" s="55">
        <v>-0.2661</v>
      </c>
      <c r="WQ79" s="55">
        <v>-0.1139</v>
      </c>
      <c r="WR79" s="55">
        <v>-5.0099999999999999E-2</v>
      </c>
      <c r="WS79" s="55">
        <v>-0.1208</v>
      </c>
      <c r="WT79" s="55">
        <v>-0.51480000000000004</v>
      </c>
      <c r="WU79" s="55">
        <v>-0.56100000000000005</v>
      </c>
      <c r="WV79" s="55">
        <v>-0.39950000000000002</v>
      </c>
      <c r="WW79" s="55">
        <v>-0.15190000000000001</v>
      </c>
      <c r="WX79" s="55">
        <v>-0.31469999999999998</v>
      </c>
      <c r="WY79" s="55">
        <v>-0.41959999999999997</v>
      </c>
      <c r="WZ79" s="55">
        <v>-0.4093</v>
      </c>
      <c r="XA79" s="55">
        <v>-0.56879999999999997</v>
      </c>
      <c r="XB79" s="55">
        <v>-0.43140000000000001</v>
      </c>
      <c r="XC79" s="55">
        <v>-0.42309999999999998</v>
      </c>
      <c r="XD79" s="55">
        <v>-0.38069999999999998</v>
      </c>
      <c r="XE79" s="55">
        <v>-0.2465</v>
      </c>
      <c r="XF79" s="55">
        <v>-0.21909999999999999</v>
      </c>
      <c r="XG79" s="55">
        <v>-0.34820000000000001</v>
      </c>
      <c r="XH79" s="55">
        <v>-0.48199999999999998</v>
      </c>
      <c r="XI79" s="55">
        <v>-0.34399999999999997</v>
      </c>
      <c r="XJ79" s="55">
        <v>-0.37619999999999998</v>
      </c>
      <c r="XK79" s="55">
        <v>-0.27550000000000002</v>
      </c>
      <c r="XL79" s="55">
        <v>-0.3332</v>
      </c>
      <c r="XM79" s="55">
        <v>-0.15210000000000001</v>
      </c>
      <c r="XN79" s="55">
        <v>-0.31990000000000002</v>
      </c>
      <c r="XO79" s="55">
        <v>-0.51719999999999999</v>
      </c>
      <c r="XP79" s="55">
        <v>-0.3821</v>
      </c>
      <c r="XQ79" s="55">
        <v>-0.30020000000000002</v>
      </c>
      <c r="XR79" s="55">
        <v>-0.29189999999999999</v>
      </c>
      <c r="XS79" s="55">
        <v>-0.26329999999999998</v>
      </c>
      <c r="XT79" s="55">
        <v>-0.27729999999999999</v>
      </c>
      <c r="XU79" s="55">
        <v>-0.1767</v>
      </c>
      <c r="XV79" s="55">
        <v>-0.46889999999999998</v>
      </c>
      <c r="XW79" s="55">
        <v>-0.37819999999999998</v>
      </c>
      <c r="XX79" s="55">
        <v>-0.44409999999999999</v>
      </c>
      <c r="XY79" s="55">
        <v>-0.49259999999999998</v>
      </c>
      <c r="XZ79" s="55">
        <v>-0.39989999999999998</v>
      </c>
      <c r="YA79" s="55">
        <v>-0.31490000000000001</v>
      </c>
      <c r="YB79" s="55">
        <v>-0.25950000000000001</v>
      </c>
      <c r="YC79" s="55">
        <v>-0.49519999999999997</v>
      </c>
      <c r="YD79" s="55">
        <v>-0.35649999999999998</v>
      </c>
      <c r="YE79" s="55">
        <v>-0.42530000000000001</v>
      </c>
      <c r="YF79" s="55">
        <v>-0.46389999999999998</v>
      </c>
      <c r="YG79" s="55">
        <v>-0.30640000000000001</v>
      </c>
      <c r="YH79" s="55">
        <v>-0.36559999999999998</v>
      </c>
      <c r="YI79" s="55">
        <v>-0.30370000000000003</v>
      </c>
      <c r="YJ79" s="55">
        <v>-0.50429999999999997</v>
      </c>
      <c r="YK79" s="55">
        <v>-0.46410000000000001</v>
      </c>
    </row>
    <row r="80" spans="1:661" x14ac:dyDescent="0.35">
      <c r="A80" s="66" t="s">
        <v>75</v>
      </c>
      <c r="B80" s="66" t="s">
        <v>80</v>
      </c>
      <c r="C80" s="54">
        <v>0.01</v>
      </c>
      <c r="D80" s="54">
        <v>-0.03</v>
      </c>
      <c r="E80" s="54">
        <v>-0.27</v>
      </c>
      <c r="F80" s="54">
        <v>-0.01</v>
      </c>
      <c r="G80" s="54">
        <v>0</v>
      </c>
      <c r="H80" s="54">
        <v>-0.11</v>
      </c>
      <c r="I80" s="54">
        <v>-0.06</v>
      </c>
      <c r="J80" s="54">
        <v>0.05</v>
      </c>
      <c r="K80" s="54">
        <v>-0.03</v>
      </c>
      <c r="L80" s="54">
        <v>0.04</v>
      </c>
      <c r="M80" s="54">
        <v>0.13</v>
      </c>
      <c r="N80" s="54">
        <v>0</v>
      </c>
      <c r="O80" s="54">
        <v>0.06</v>
      </c>
      <c r="P80" s="54">
        <v>-0.02</v>
      </c>
      <c r="Q80" s="54">
        <v>-0.08</v>
      </c>
      <c r="R80" s="54">
        <v>-0.01</v>
      </c>
      <c r="S80" s="54">
        <v>-7.0000000000000007E-2</v>
      </c>
      <c r="T80" s="54">
        <v>0.04</v>
      </c>
      <c r="U80" s="54">
        <v>-0.05</v>
      </c>
      <c r="V80" s="54">
        <v>-0.1</v>
      </c>
      <c r="W80" s="54">
        <v>-0.08</v>
      </c>
      <c r="X80" s="54">
        <v>-0.12</v>
      </c>
      <c r="Y80" s="54">
        <v>-0.18</v>
      </c>
      <c r="Z80" s="54">
        <v>-0.3</v>
      </c>
      <c r="AA80" s="54">
        <v>-0.35</v>
      </c>
      <c r="AB80" s="54">
        <v>-0.34</v>
      </c>
      <c r="AC80" s="54">
        <v>-0.36</v>
      </c>
      <c r="AD80" s="54">
        <v>-0.68</v>
      </c>
      <c r="AE80" s="54">
        <v>-0.97</v>
      </c>
      <c r="AF80" s="54">
        <v>-1</v>
      </c>
      <c r="AG80" s="54">
        <v>-1</v>
      </c>
      <c r="AH80" s="54">
        <v>-1</v>
      </c>
      <c r="AI80" s="54">
        <v>-1</v>
      </c>
      <c r="AJ80" s="54">
        <v>-1</v>
      </c>
      <c r="AK80" s="54">
        <v>-1</v>
      </c>
      <c r="AL80" s="54">
        <v>-1</v>
      </c>
      <c r="AM80" s="54">
        <v>-1</v>
      </c>
      <c r="AN80" s="54">
        <v>-1</v>
      </c>
      <c r="AO80" s="54">
        <v>-1</v>
      </c>
      <c r="AP80" s="54">
        <v>-1</v>
      </c>
      <c r="AQ80" s="54">
        <v>-1</v>
      </c>
      <c r="AR80" s="54">
        <v>-1</v>
      </c>
      <c r="AS80" s="54">
        <v>-1</v>
      </c>
      <c r="AT80" s="54">
        <v>-1</v>
      </c>
      <c r="AU80" s="54">
        <v>-1</v>
      </c>
      <c r="AV80" s="54">
        <v>-1</v>
      </c>
      <c r="AW80" s="54">
        <v>-1</v>
      </c>
      <c r="AX80" s="54">
        <v>-1</v>
      </c>
      <c r="AY80" s="54">
        <v>-1</v>
      </c>
      <c r="AZ80" s="54">
        <v>-1</v>
      </c>
      <c r="BA80" s="54">
        <v>-1</v>
      </c>
      <c r="BB80" s="54">
        <v>-1</v>
      </c>
      <c r="BC80" s="54">
        <v>-1</v>
      </c>
      <c r="BD80" s="54">
        <v>-1</v>
      </c>
      <c r="BE80" s="54">
        <v>-1</v>
      </c>
      <c r="BF80" s="54">
        <v>-1</v>
      </c>
      <c r="BG80" s="54">
        <v>-1</v>
      </c>
      <c r="BH80" s="54">
        <v>-1</v>
      </c>
      <c r="BI80" s="54">
        <v>-1</v>
      </c>
      <c r="BJ80" s="54">
        <v>-1</v>
      </c>
      <c r="BK80" s="54">
        <v>-1</v>
      </c>
      <c r="BL80" s="54">
        <v>-1</v>
      </c>
      <c r="BM80" s="54">
        <v>-1</v>
      </c>
      <c r="BN80" s="54">
        <v>-1</v>
      </c>
      <c r="BO80" s="54">
        <v>-1</v>
      </c>
      <c r="BP80" s="54">
        <v>-1</v>
      </c>
      <c r="BQ80" s="54">
        <v>-1</v>
      </c>
      <c r="BR80" s="54">
        <v>-1</v>
      </c>
      <c r="BS80" s="54">
        <v>-1</v>
      </c>
      <c r="BT80" s="54">
        <v>-1</v>
      </c>
      <c r="BU80" s="54">
        <v>-1</v>
      </c>
      <c r="BV80" s="54">
        <v>-1</v>
      </c>
      <c r="BW80" s="54">
        <v>-1</v>
      </c>
      <c r="BX80" s="54">
        <v>-1</v>
      </c>
      <c r="BY80" s="54">
        <v>-1</v>
      </c>
      <c r="BZ80" s="54">
        <v>-1</v>
      </c>
      <c r="CA80" s="54">
        <v>-1</v>
      </c>
      <c r="CB80" s="54">
        <v>-1</v>
      </c>
      <c r="CC80" s="54">
        <v>-1</v>
      </c>
      <c r="CD80" s="54">
        <v>-1</v>
      </c>
      <c r="CE80" s="54">
        <v>-1</v>
      </c>
      <c r="CF80" s="54">
        <v>-1</v>
      </c>
      <c r="CG80" s="54">
        <v>-1</v>
      </c>
      <c r="CH80" s="55">
        <v>-0.99909999999999999</v>
      </c>
      <c r="CI80" s="55">
        <v>-0.99890000000000001</v>
      </c>
      <c r="CJ80" s="54">
        <v>-1</v>
      </c>
      <c r="CK80" s="54">
        <v>-1</v>
      </c>
      <c r="CL80" s="54">
        <v>-1</v>
      </c>
      <c r="CM80" s="55">
        <v>-0.99990000000000001</v>
      </c>
      <c r="CN80" s="54">
        <v>-1</v>
      </c>
      <c r="CO80" s="54">
        <v>-1</v>
      </c>
      <c r="CP80" s="54">
        <v>-1</v>
      </c>
      <c r="CQ80" s="55">
        <v>-0.99909999999999999</v>
      </c>
      <c r="CR80" s="55">
        <v>-0.99890000000000001</v>
      </c>
      <c r="CS80" s="55">
        <v>-0.87350000000000005</v>
      </c>
      <c r="CT80" s="55">
        <v>-0.77900000000000003</v>
      </c>
      <c r="CU80" s="55">
        <v>-0.77990000000000004</v>
      </c>
      <c r="CV80" s="55">
        <v>-0.7379</v>
      </c>
      <c r="CW80" s="55">
        <v>-0.81230000000000002</v>
      </c>
      <c r="CX80" s="55">
        <v>-0.8196</v>
      </c>
      <c r="CY80" s="55">
        <v>-0.76380000000000003</v>
      </c>
      <c r="CZ80" s="55">
        <v>-0.72450000000000003</v>
      </c>
      <c r="DA80" s="55">
        <v>-0.65749999999999997</v>
      </c>
      <c r="DB80" s="55">
        <v>-0.71740000000000004</v>
      </c>
      <c r="DC80" s="55">
        <v>-0.80820000000000003</v>
      </c>
      <c r="DD80" s="55">
        <v>-0.7843</v>
      </c>
      <c r="DE80" s="55">
        <v>-0.77490000000000003</v>
      </c>
      <c r="DF80" s="55">
        <v>-0.75760000000000005</v>
      </c>
      <c r="DG80" s="55">
        <v>-0.68869999999999998</v>
      </c>
      <c r="DH80" s="55">
        <v>-0.65469999999999995</v>
      </c>
      <c r="DI80" s="55">
        <v>-0.66180000000000005</v>
      </c>
      <c r="DJ80" s="55">
        <v>-0.78200000000000003</v>
      </c>
      <c r="DK80" s="55">
        <v>-0.72209999999999996</v>
      </c>
      <c r="DL80" s="55">
        <v>-0.69820000000000004</v>
      </c>
      <c r="DM80" s="55">
        <v>-0.64539999999999997</v>
      </c>
      <c r="DN80" s="55">
        <v>-0.53800000000000003</v>
      </c>
      <c r="DO80" s="55">
        <v>-0.5292</v>
      </c>
      <c r="DP80" s="55">
        <v>-0.73829999999999996</v>
      </c>
      <c r="DQ80" s="55">
        <v>-0.65310000000000001</v>
      </c>
      <c r="DR80" s="55">
        <v>-0.71189999999999998</v>
      </c>
      <c r="DS80" s="55">
        <v>-0.66249999999999998</v>
      </c>
      <c r="DT80" s="55">
        <v>-0.60529999999999995</v>
      </c>
      <c r="DU80" s="55">
        <v>-0.4864</v>
      </c>
      <c r="DV80" s="55">
        <v>-0.45810000000000001</v>
      </c>
      <c r="DW80" s="55">
        <v>-0.23930000000000001</v>
      </c>
      <c r="DX80" s="55">
        <v>-0.625</v>
      </c>
      <c r="DY80" s="55">
        <v>-0.64729999999999999</v>
      </c>
      <c r="DZ80" s="55">
        <v>-0.62060000000000004</v>
      </c>
      <c r="EA80" s="55">
        <v>-0.60260000000000002</v>
      </c>
      <c r="EB80" s="55">
        <v>-0.56059999999999999</v>
      </c>
      <c r="EC80" s="55">
        <v>-0.51180000000000003</v>
      </c>
      <c r="ED80" s="55">
        <v>-0.47810000000000002</v>
      </c>
      <c r="EE80" s="55">
        <v>-0.61780000000000002</v>
      </c>
      <c r="EF80" s="55">
        <v>-0.51219999999999999</v>
      </c>
      <c r="EG80" s="55">
        <v>-0.55279999999999996</v>
      </c>
      <c r="EH80" s="55">
        <v>0.56269999999999998</v>
      </c>
      <c r="EI80" s="55">
        <v>-0.44350000000000001</v>
      </c>
      <c r="EJ80" s="55">
        <v>-0.75619999999999998</v>
      </c>
      <c r="EK80" s="55">
        <v>-0.55840000000000001</v>
      </c>
      <c r="EL80" s="55">
        <v>-0.62360000000000004</v>
      </c>
      <c r="EM80" s="55">
        <v>-0.68489999999999995</v>
      </c>
      <c r="EN80" s="55">
        <v>-0.66300000000000003</v>
      </c>
      <c r="EO80" s="55">
        <v>-0.65539999999999998</v>
      </c>
      <c r="EP80" s="55">
        <v>-0.55969999999999998</v>
      </c>
      <c r="EQ80" s="55">
        <v>-0.51259999999999994</v>
      </c>
      <c r="ER80" s="55">
        <v>-0.50049999999999994</v>
      </c>
      <c r="ES80" s="55">
        <v>-0.60540000000000005</v>
      </c>
      <c r="ET80" s="55">
        <v>-0.63759999999999994</v>
      </c>
      <c r="EU80" s="55">
        <v>-0.64900000000000002</v>
      </c>
      <c r="EV80" s="55">
        <v>-0.63849999999999996</v>
      </c>
      <c r="EW80" s="55">
        <v>-0.62080000000000002</v>
      </c>
      <c r="EX80" s="55">
        <v>-0.60289999999999999</v>
      </c>
      <c r="EY80" s="55">
        <v>-0.61650000000000005</v>
      </c>
      <c r="EZ80" s="55">
        <v>-0.71679999999999999</v>
      </c>
      <c r="FA80" s="55">
        <v>-0.66790000000000005</v>
      </c>
      <c r="FB80" s="55">
        <v>-0.69579999999999997</v>
      </c>
      <c r="FC80" s="55">
        <v>-0.65780000000000005</v>
      </c>
      <c r="FD80" s="55">
        <v>-0.57740000000000002</v>
      </c>
      <c r="FE80" s="55">
        <v>-0.52459999999999996</v>
      </c>
      <c r="FF80" s="55">
        <v>-0.52929999999999999</v>
      </c>
      <c r="FG80" s="55">
        <v>-0.53600000000000003</v>
      </c>
      <c r="FH80" s="55">
        <v>-0.54759999999999998</v>
      </c>
      <c r="FI80" s="55">
        <v>-0.55400000000000005</v>
      </c>
      <c r="FJ80" s="55">
        <v>-0.48110000000000003</v>
      </c>
      <c r="FK80" s="55">
        <v>-0.42349999999999999</v>
      </c>
      <c r="FL80" s="55">
        <v>-0.36499999999999999</v>
      </c>
      <c r="FM80" s="55">
        <v>-0.3861</v>
      </c>
      <c r="FN80" s="55">
        <v>-0.55030000000000001</v>
      </c>
      <c r="FO80" s="55">
        <v>-0.52390000000000003</v>
      </c>
      <c r="FP80" s="55">
        <v>-0.54749999999999999</v>
      </c>
      <c r="FQ80" s="55">
        <v>-0.48730000000000001</v>
      </c>
      <c r="FR80" s="55">
        <v>-0.41830000000000001</v>
      </c>
      <c r="FS80" s="55">
        <v>-0.35970000000000002</v>
      </c>
      <c r="FT80" s="55">
        <v>-0.35410000000000003</v>
      </c>
      <c r="FU80" s="55">
        <v>-0.55589999999999995</v>
      </c>
      <c r="FV80" s="55">
        <v>-0.58789999999999998</v>
      </c>
      <c r="FW80" s="55">
        <v>-0.49109999999999998</v>
      </c>
      <c r="FX80" s="55">
        <v>-0.49819999999999998</v>
      </c>
      <c r="FY80" s="55">
        <v>-0.3417</v>
      </c>
      <c r="FZ80" s="55">
        <v>-0.34949999999999998</v>
      </c>
      <c r="GA80" s="55">
        <v>-0.34889999999999999</v>
      </c>
      <c r="GB80" s="55">
        <v>-0.59560000000000002</v>
      </c>
      <c r="GC80" s="55">
        <v>-0.52700000000000002</v>
      </c>
      <c r="GD80" s="55">
        <v>-0.51700000000000002</v>
      </c>
      <c r="GE80" s="55">
        <v>-0.44990000000000002</v>
      </c>
      <c r="GF80" s="55">
        <v>-0.433</v>
      </c>
      <c r="GG80" s="55">
        <v>-0.28510000000000002</v>
      </c>
      <c r="GH80" s="55">
        <v>-0.24360000000000001</v>
      </c>
      <c r="GI80" s="55">
        <v>-0.47370000000000001</v>
      </c>
      <c r="GJ80" s="55">
        <v>-0.495</v>
      </c>
      <c r="GK80" s="55">
        <v>-0.4869</v>
      </c>
      <c r="GL80" s="55">
        <v>-0.38669999999999999</v>
      </c>
      <c r="GM80" s="55">
        <v>-0.33439999999999998</v>
      </c>
      <c r="GN80" s="55">
        <v>-0.2545</v>
      </c>
      <c r="GO80" s="55">
        <v>-0.39579999999999999</v>
      </c>
      <c r="GP80" s="55">
        <v>-0.39219999999999999</v>
      </c>
      <c r="GQ80" s="55">
        <v>-0.24129999999999999</v>
      </c>
      <c r="GR80" s="55">
        <v>-0.44800000000000001</v>
      </c>
      <c r="GS80" s="55">
        <v>-0.42259999999999998</v>
      </c>
      <c r="GT80" s="55">
        <v>-0.3609</v>
      </c>
      <c r="GU80" s="55">
        <v>-0.2382</v>
      </c>
      <c r="GV80" s="55">
        <v>9.9299999999999999E-2</v>
      </c>
      <c r="GW80" s="55">
        <v>-0.32879999999999998</v>
      </c>
      <c r="GX80" s="55">
        <v>-0.65769999999999995</v>
      </c>
      <c r="GY80" s="55">
        <v>-0.54900000000000004</v>
      </c>
      <c r="GZ80" s="55">
        <v>-0.50729999999999997</v>
      </c>
      <c r="HA80" s="55">
        <v>-0.30880000000000002</v>
      </c>
      <c r="HB80" s="55">
        <v>-0.29110000000000003</v>
      </c>
      <c r="HC80" s="55">
        <v>-0.2142</v>
      </c>
      <c r="HD80" s="55">
        <v>-0.4874</v>
      </c>
      <c r="HE80" s="55">
        <v>-0.46910000000000002</v>
      </c>
      <c r="HF80" s="55">
        <v>-0.45629999999999998</v>
      </c>
      <c r="HG80" s="55">
        <v>-0.54059999999999997</v>
      </c>
      <c r="HH80" s="55">
        <v>-0.2913</v>
      </c>
      <c r="HI80" s="55">
        <v>-0.1729</v>
      </c>
      <c r="HJ80" s="55">
        <v>-0.1129</v>
      </c>
      <c r="HK80" s="55">
        <v>-0.48399999999999999</v>
      </c>
      <c r="HL80" s="55">
        <v>-0.42270000000000002</v>
      </c>
      <c r="HM80" s="55">
        <v>-0.47560000000000002</v>
      </c>
      <c r="HN80" s="55">
        <v>-0.43230000000000002</v>
      </c>
      <c r="HO80" s="55">
        <v>-0.3533</v>
      </c>
      <c r="HP80" s="55">
        <v>-0.21740000000000001</v>
      </c>
      <c r="HQ80" s="55">
        <v>-0.27760000000000001</v>
      </c>
      <c r="HR80" s="55">
        <v>-0.42720000000000002</v>
      </c>
      <c r="HS80" s="55">
        <v>-0.54669999999999996</v>
      </c>
      <c r="HT80" s="55">
        <v>-0.36809999999999998</v>
      </c>
      <c r="HU80" s="55">
        <v>-0.3916</v>
      </c>
      <c r="HV80" s="55">
        <v>-0.27250000000000002</v>
      </c>
      <c r="HW80" s="55">
        <v>-0.22220000000000001</v>
      </c>
      <c r="HX80" s="55">
        <v>-0.1812</v>
      </c>
      <c r="HY80" s="55">
        <v>-0.35809999999999997</v>
      </c>
      <c r="HZ80" s="55">
        <v>-0.41710000000000003</v>
      </c>
      <c r="IA80" s="55">
        <v>-0.40360000000000001</v>
      </c>
      <c r="IB80" s="55">
        <v>-0.41959999999999997</v>
      </c>
      <c r="IC80" s="55">
        <v>-0.29299999999999998</v>
      </c>
      <c r="ID80" s="55">
        <v>-0.20569999999999999</v>
      </c>
      <c r="IE80" s="55">
        <v>-0.2218</v>
      </c>
      <c r="IF80" s="55">
        <v>-0.38529999999999998</v>
      </c>
      <c r="IG80" s="55">
        <v>-0.40310000000000001</v>
      </c>
      <c r="IH80" s="55">
        <v>-0.41089999999999999</v>
      </c>
      <c r="II80" s="55">
        <v>-0.3453</v>
      </c>
      <c r="IJ80" s="55">
        <v>-0.22589999999999999</v>
      </c>
      <c r="IK80" s="55">
        <v>-0.12970000000000001</v>
      </c>
      <c r="IL80" s="55">
        <v>-0.16650000000000001</v>
      </c>
      <c r="IM80" s="55">
        <v>-0.40479999999999999</v>
      </c>
      <c r="IN80" s="55">
        <v>-0.44779999999999998</v>
      </c>
      <c r="IO80" s="55">
        <v>-0.40610000000000002</v>
      </c>
      <c r="IP80" s="55">
        <v>-0.41510000000000002</v>
      </c>
      <c r="IQ80" s="55">
        <v>-0.2195</v>
      </c>
      <c r="IR80" s="55">
        <v>-4.7199999999999999E-2</v>
      </c>
      <c r="IS80" s="55">
        <v>-0.25819999999999999</v>
      </c>
      <c r="IT80" s="55">
        <v>-0.49120000000000003</v>
      </c>
      <c r="IU80" s="55">
        <v>-0.39240000000000003</v>
      </c>
      <c r="IV80" s="55">
        <v>-0.41089999999999999</v>
      </c>
      <c r="IW80" s="55">
        <v>1.4800000000000001E-2</v>
      </c>
      <c r="IX80" s="55">
        <v>-0.26400000000000001</v>
      </c>
      <c r="IY80" s="55">
        <v>-0.49059999999999998</v>
      </c>
      <c r="IZ80" s="55">
        <v>-0.2611</v>
      </c>
      <c r="JA80" s="55">
        <v>-0.47360000000000002</v>
      </c>
      <c r="JB80" s="55">
        <v>-0.4748</v>
      </c>
      <c r="JC80" s="55">
        <v>-0.54990000000000006</v>
      </c>
      <c r="JD80" s="55">
        <v>-0.39810000000000001</v>
      </c>
      <c r="JE80" s="55">
        <v>-0.247</v>
      </c>
      <c r="JF80" s="55">
        <v>-0.15840000000000001</v>
      </c>
      <c r="JG80" s="55">
        <v>-0.1988</v>
      </c>
      <c r="JH80" s="55">
        <v>-0.57889999999999997</v>
      </c>
      <c r="JI80" s="55">
        <v>-0.33429999999999999</v>
      </c>
      <c r="JJ80" s="55">
        <v>-0.3629</v>
      </c>
      <c r="JK80" s="55">
        <v>-0.5131</v>
      </c>
      <c r="JL80" s="55">
        <v>-0.28920000000000001</v>
      </c>
      <c r="JM80" s="55">
        <v>-0.2606</v>
      </c>
      <c r="JN80" s="55">
        <v>-0.30230000000000001</v>
      </c>
      <c r="JO80" s="55">
        <v>-0.51949999999999996</v>
      </c>
      <c r="JP80" s="55">
        <v>-0.53590000000000004</v>
      </c>
      <c r="JQ80" s="55">
        <v>-0.5363</v>
      </c>
      <c r="JR80" s="55">
        <v>-0.49370000000000003</v>
      </c>
      <c r="JS80" s="55">
        <v>-0.38579999999999998</v>
      </c>
      <c r="JT80" s="55">
        <v>-0.2341</v>
      </c>
      <c r="JU80" s="55">
        <v>-0.32200000000000001</v>
      </c>
      <c r="JV80" s="55">
        <v>-0.44209999999999999</v>
      </c>
      <c r="JW80" s="55">
        <v>-0.503</v>
      </c>
      <c r="JX80" s="55">
        <v>-0.50139999999999996</v>
      </c>
      <c r="JY80" s="55">
        <v>-0.55200000000000005</v>
      </c>
      <c r="JZ80" s="55">
        <v>-0.42680000000000001</v>
      </c>
      <c r="KA80" s="55">
        <v>-0.37159999999999999</v>
      </c>
      <c r="KB80" s="55">
        <v>-0.40289999999999998</v>
      </c>
      <c r="KC80" s="55">
        <v>-0.66149999999999998</v>
      </c>
      <c r="KD80" s="55">
        <v>-0.60619999999999996</v>
      </c>
      <c r="KE80" s="55">
        <v>-0.58979999999999999</v>
      </c>
      <c r="KF80" s="55">
        <v>-0.60670000000000002</v>
      </c>
      <c r="KG80" s="55">
        <v>-0.50660000000000005</v>
      </c>
      <c r="KH80" s="55">
        <v>-0.37119999999999997</v>
      </c>
      <c r="KI80" s="55">
        <v>-0.42049999999999998</v>
      </c>
      <c r="KJ80" s="55">
        <v>-0.66090000000000004</v>
      </c>
      <c r="KK80" s="55">
        <v>-0.65169999999999995</v>
      </c>
      <c r="KL80" s="55">
        <v>-0.62460000000000004</v>
      </c>
      <c r="KM80" s="55">
        <v>-0.60580000000000001</v>
      </c>
      <c r="KN80" s="55">
        <v>-0.51080000000000003</v>
      </c>
      <c r="KO80" s="55">
        <v>-0.45140000000000002</v>
      </c>
      <c r="KP80" s="55">
        <v>-0.47349999999999998</v>
      </c>
      <c r="KQ80" s="55">
        <v>-0.71730000000000005</v>
      </c>
      <c r="KR80" s="55">
        <v>-0.65049999999999997</v>
      </c>
      <c r="KS80" s="55">
        <v>-0.68210000000000004</v>
      </c>
      <c r="KT80" s="55">
        <v>-0.60929999999999995</v>
      </c>
      <c r="KU80" s="55">
        <v>-0.50129999999999997</v>
      </c>
      <c r="KV80" s="55">
        <v>-0.34499999999999997</v>
      </c>
      <c r="KW80" s="55">
        <v>-0.4572</v>
      </c>
      <c r="KX80" s="55">
        <v>-0.60019999999999996</v>
      </c>
      <c r="KY80" s="55">
        <v>-0.61870000000000003</v>
      </c>
      <c r="KZ80" s="55">
        <v>0.38119999999999998</v>
      </c>
      <c r="LA80" s="55">
        <v>-0.25059999999999999</v>
      </c>
      <c r="LB80" s="55">
        <v>-0.83819999999999995</v>
      </c>
      <c r="LC80" s="55">
        <v>-0.45029999999999998</v>
      </c>
      <c r="LD80" s="55">
        <v>-0.40400000000000003</v>
      </c>
      <c r="LE80" s="55">
        <v>-0.55630000000000002</v>
      </c>
      <c r="LF80" s="55">
        <v>-0.69420000000000004</v>
      </c>
      <c r="LG80" s="55">
        <v>5.1999999999999998E-2</v>
      </c>
      <c r="LH80" s="55">
        <v>0.51070000000000004</v>
      </c>
      <c r="LI80" s="55">
        <v>-0.54149999999999998</v>
      </c>
      <c r="LJ80" s="55">
        <v>-0.32690000000000002</v>
      </c>
      <c r="LK80" s="55">
        <v>-0.30640000000000001</v>
      </c>
      <c r="LL80" s="55">
        <v>-0.46899999999999997</v>
      </c>
      <c r="LM80" s="55">
        <v>-0.52090000000000003</v>
      </c>
      <c r="LN80" s="55">
        <v>-0.53580000000000005</v>
      </c>
      <c r="LO80" s="55">
        <v>-0.53480000000000005</v>
      </c>
      <c r="LP80" s="55">
        <v>-0.5837</v>
      </c>
      <c r="LQ80" s="55">
        <v>-0.33900000000000002</v>
      </c>
      <c r="LR80" s="55">
        <v>-0.30659999999999998</v>
      </c>
      <c r="LS80" s="55">
        <v>-0.55400000000000005</v>
      </c>
      <c r="LT80" s="55">
        <v>-0.55569999999999997</v>
      </c>
      <c r="LU80" s="55">
        <v>-0.53249999999999997</v>
      </c>
      <c r="LV80" s="55">
        <v>-0.51359999999999995</v>
      </c>
      <c r="LW80" s="55">
        <v>-0.58250000000000002</v>
      </c>
      <c r="LX80" s="55">
        <v>-0.49109999999999998</v>
      </c>
      <c r="LY80" s="55">
        <v>-0.49270000000000003</v>
      </c>
      <c r="LZ80" s="55">
        <v>-0.58799999999999997</v>
      </c>
      <c r="MA80" s="55">
        <v>-0.69940000000000002</v>
      </c>
      <c r="MB80" s="55">
        <v>-0.69059999999999999</v>
      </c>
      <c r="MC80" s="55">
        <v>-0.65259999999999996</v>
      </c>
      <c r="MD80" s="55">
        <v>-0.52159999999999995</v>
      </c>
      <c r="ME80" s="55">
        <v>-0.44400000000000001</v>
      </c>
      <c r="MF80" s="55">
        <v>-0.51800000000000002</v>
      </c>
      <c r="MG80" s="55">
        <v>-0.59599999999999997</v>
      </c>
      <c r="MH80" s="55">
        <v>-0.57789999999999997</v>
      </c>
      <c r="MI80" s="55">
        <v>-0.55030000000000001</v>
      </c>
      <c r="MJ80" s="55">
        <v>-0.45989999999999998</v>
      </c>
      <c r="MK80" s="55">
        <v>-0.32929999999999998</v>
      </c>
      <c r="ML80" s="55">
        <v>-0.31019999999999998</v>
      </c>
      <c r="MM80" s="55">
        <v>0.1825</v>
      </c>
      <c r="MN80" s="55">
        <v>-0.51429999999999998</v>
      </c>
      <c r="MO80" s="55">
        <v>-0.50849999999999995</v>
      </c>
      <c r="MP80" s="55">
        <v>-0.47960000000000003</v>
      </c>
      <c r="MQ80" s="55">
        <v>-0.35510000000000003</v>
      </c>
      <c r="MR80" s="55">
        <v>-0.46110000000000001</v>
      </c>
      <c r="MS80" s="55">
        <v>-0.32129999999999997</v>
      </c>
      <c r="MT80" s="55">
        <v>-0.52200000000000002</v>
      </c>
      <c r="MU80" s="55">
        <v>-0.57979999999999998</v>
      </c>
      <c r="MV80" s="55">
        <v>-0.53090000000000004</v>
      </c>
      <c r="MW80" s="55">
        <v>-0.52300000000000002</v>
      </c>
      <c r="MX80" s="55">
        <v>-0.53690000000000004</v>
      </c>
      <c r="MY80" s="55">
        <v>-0.56630000000000003</v>
      </c>
      <c r="MZ80" s="55">
        <v>-0.34639999999999999</v>
      </c>
      <c r="NA80" s="55">
        <v>2.8299999999999999E-2</v>
      </c>
      <c r="NB80" s="55">
        <v>-0.29339999999999999</v>
      </c>
      <c r="NC80" s="55">
        <v>-0.43369999999999997</v>
      </c>
      <c r="ND80" s="55">
        <v>-0.45910000000000001</v>
      </c>
      <c r="NE80" s="55">
        <v>-0.35339999999999999</v>
      </c>
      <c r="NF80" s="55">
        <v>-0.37059999999999998</v>
      </c>
      <c r="NG80" s="55">
        <v>-0.26369999999999999</v>
      </c>
      <c r="NH80" s="55">
        <v>-0.18090000000000001</v>
      </c>
      <c r="NI80" s="55">
        <v>-0.53129999999999999</v>
      </c>
      <c r="NJ80" s="55">
        <v>-0.46060000000000001</v>
      </c>
      <c r="NK80" s="55">
        <v>-0.30020000000000002</v>
      </c>
      <c r="NL80" s="55">
        <v>-0.35270000000000001</v>
      </c>
      <c r="NM80" s="55">
        <v>-0.3649</v>
      </c>
      <c r="NN80" s="55">
        <v>-0.18179999999999999</v>
      </c>
      <c r="NO80" s="55">
        <v>-0.1195</v>
      </c>
      <c r="NP80" s="55">
        <v>-0.45479999999999998</v>
      </c>
      <c r="NQ80" s="55">
        <v>-0.4602</v>
      </c>
      <c r="NR80" s="55">
        <v>-0.38329999999999997</v>
      </c>
      <c r="NS80" s="55">
        <v>-0.37230000000000002</v>
      </c>
      <c r="NT80" s="55">
        <v>-0.20250000000000001</v>
      </c>
      <c r="NU80" s="55">
        <v>-0.1232</v>
      </c>
      <c r="NV80" s="55">
        <v>-6.5000000000000002E-2</v>
      </c>
      <c r="NW80" s="55">
        <v>-0.48449999999999999</v>
      </c>
      <c r="NX80" s="55">
        <v>-0.38740000000000002</v>
      </c>
      <c r="NY80" s="55">
        <v>-0.40150000000000002</v>
      </c>
      <c r="NZ80" s="55">
        <v>-0.3337</v>
      </c>
      <c r="OA80" s="55">
        <v>-0.2177</v>
      </c>
      <c r="OB80" s="55">
        <v>-7.7299999999999994E-2</v>
      </c>
      <c r="OC80" s="55">
        <v>2.0000000000000001E-4</v>
      </c>
      <c r="OD80" s="55">
        <v>-0.40400000000000003</v>
      </c>
      <c r="OE80" s="55">
        <v>-0.49459999999999998</v>
      </c>
      <c r="OF80" s="55">
        <v>-0.33689999999999998</v>
      </c>
      <c r="OG80" s="55">
        <v>-0.33400000000000002</v>
      </c>
      <c r="OH80" s="55">
        <v>-0.18609999999999999</v>
      </c>
      <c r="OI80" s="55">
        <v>-5.33E-2</v>
      </c>
      <c r="OJ80" s="55">
        <v>0.123</v>
      </c>
      <c r="OK80" s="55">
        <v>-0.26950000000000002</v>
      </c>
      <c r="OL80" s="55">
        <v>-0.36049999999999999</v>
      </c>
      <c r="OM80" s="55">
        <v>-0.27710000000000001</v>
      </c>
      <c r="ON80" s="55">
        <v>-0.27960000000000002</v>
      </c>
      <c r="OO80" s="55">
        <v>-2.3199999999999998E-2</v>
      </c>
      <c r="OP80" s="55">
        <v>-1.7299999999999999E-2</v>
      </c>
      <c r="OQ80" s="55">
        <v>7.0300000000000001E-2</v>
      </c>
      <c r="OR80" s="55">
        <v>-0.16520000000000001</v>
      </c>
      <c r="OS80" s="55">
        <v>-0.25640000000000002</v>
      </c>
      <c r="OT80" s="55">
        <v>-0.35239999999999999</v>
      </c>
      <c r="OU80" s="55">
        <v>-0.15040000000000001</v>
      </c>
      <c r="OV80" s="55">
        <v>-7.9200000000000007E-2</v>
      </c>
      <c r="OW80" s="55">
        <v>-7.3899999999999993E-2</v>
      </c>
      <c r="OX80" s="55">
        <v>0.4284</v>
      </c>
      <c r="OY80" s="55">
        <v>-0.13389999999999999</v>
      </c>
      <c r="OZ80" s="55">
        <v>-0.1913</v>
      </c>
      <c r="PA80" s="55">
        <v>-0.25019999999999998</v>
      </c>
      <c r="PB80" s="55">
        <v>-0.20250000000000001</v>
      </c>
      <c r="PC80" s="55">
        <v>-4.3900000000000002E-2</v>
      </c>
      <c r="PD80" s="55">
        <v>-2.8299999999999999E-2</v>
      </c>
      <c r="PE80" s="55">
        <v>0.19700000000000001</v>
      </c>
      <c r="PF80" s="55">
        <v>-0.27429999999999999</v>
      </c>
      <c r="PG80" s="55">
        <v>-0.21440000000000001</v>
      </c>
      <c r="PH80" s="55">
        <v>-0.26269999999999999</v>
      </c>
      <c r="PI80" s="54">
        <v>-0.15</v>
      </c>
      <c r="PJ80" s="55">
        <v>0.1069</v>
      </c>
      <c r="PK80" s="55">
        <v>-0.34410000000000002</v>
      </c>
      <c r="PL80" s="55">
        <v>-0.34410000000000002</v>
      </c>
      <c r="PM80" s="55">
        <v>-0.14149999999999999</v>
      </c>
      <c r="PN80" s="55">
        <v>-0.1797</v>
      </c>
      <c r="PO80" s="55">
        <v>-0.23619999999999999</v>
      </c>
      <c r="PP80" s="55">
        <v>-0.1507</v>
      </c>
      <c r="PQ80" s="55">
        <v>-2.6200000000000001E-2</v>
      </c>
      <c r="PR80" s="55">
        <v>-3.39E-2</v>
      </c>
      <c r="PS80" s="55">
        <v>0.189</v>
      </c>
      <c r="PT80" s="55">
        <v>-0.31569999999999998</v>
      </c>
      <c r="PU80" s="55">
        <v>-0.32990000000000003</v>
      </c>
      <c r="PV80" s="55">
        <v>-0.33040000000000003</v>
      </c>
      <c r="PW80" s="55">
        <v>-0.22059999999999999</v>
      </c>
      <c r="PX80" s="55">
        <v>-7.3899999999999993E-2</v>
      </c>
      <c r="PY80" s="55">
        <v>-6.83E-2</v>
      </c>
      <c r="PZ80" s="55">
        <v>7.0699999999999999E-2</v>
      </c>
      <c r="QA80" s="55">
        <v>-0.29499999999999998</v>
      </c>
      <c r="QB80" s="55">
        <v>-0.26740000000000003</v>
      </c>
      <c r="QC80" s="55">
        <v>-0.1865</v>
      </c>
      <c r="QD80" s="55">
        <v>-6.54E-2</v>
      </c>
      <c r="QE80" s="55">
        <v>-3.1199999999999999E-2</v>
      </c>
      <c r="QF80" s="55">
        <v>-7.9200000000000007E-2</v>
      </c>
      <c r="QG80" s="55">
        <v>-0.2636</v>
      </c>
      <c r="QH80" s="55">
        <v>-0.19739999999999999</v>
      </c>
      <c r="QI80" s="55">
        <v>-0.24590000000000001</v>
      </c>
      <c r="QJ80" s="55">
        <v>-0.29520000000000002</v>
      </c>
      <c r="QK80" s="55">
        <v>-0.1482</v>
      </c>
      <c r="QL80" s="55">
        <v>0.113</v>
      </c>
      <c r="QM80" s="55">
        <v>0.128</v>
      </c>
      <c r="QN80" s="55">
        <v>0.19170000000000001</v>
      </c>
      <c r="QO80" s="55">
        <v>-0.3004</v>
      </c>
      <c r="QP80" s="55">
        <v>-0.24060000000000001</v>
      </c>
      <c r="QQ80" s="55">
        <v>-0.20200000000000001</v>
      </c>
      <c r="QR80" s="55">
        <v>-2.9399999999999999E-2</v>
      </c>
      <c r="QS80" s="55">
        <v>0.1416</v>
      </c>
      <c r="QT80" s="55">
        <v>0.28899999999999998</v>
      </c>
      <c r="QU80" s="55">
        <v>0.15290000000000001</v>
      </c>
      <c r="QV80" s="54">
        <v>0.15</v>
      </c>
      <c r="QW80" s="55">
        <v>0.1492</v>
      </c>
      <c r="QX80" s="55">
        <v>-5.2200000000000003E-2</v>
      </c>
      <c r="QY80" s="55">
        <v>5.8200000000000002E-2</v>
      </c>
      <c r="QZ80" s="55">
        <v>-2.87E-2</v>
      </c>
      <c r="RA80" s="55">
        <v>0.13930000000000001</v>
      </c>
      <c r="RB80" s="55">
        <v>0.33910000000000001</v>
      </c>
      <c r="RC80" s="55">
        <v>-0.1472</v>
      </c>
      <c r="RD80" s="55">
        <v>-0.23400000000000001</v>
      </c>
      <c r="RE80" s="55">
        <v>-0.15390000000000001</v>
      </c>
      <c r="RF80" s="55">
        <v>-0.1026</v>
      </c>
      <c r="RG80" s="55">
        <v>1E-3</v>
      </c>
      <c r="RH80" s="55">
        <v>-8.2000000000000007E-3</v>
      </c>
      <c r="RI80" s="55">
        <v>-2.4400000000000002E-2</v>
      </c>
      <c r="RJ80" s="55">
        <v>-0.2863</v>
      </c>
      <c r="RK80" s="55">
        <v>-0.2334</v>
      </c>
      <c r="RL80" s="55">
        <v>-0.1588</v>
      </c>
      <c r="RM80" s="55">
        <v>-0.10009999999999999</v>
      </c>
      <c r="RN80" s="55">
        <v>2.63E-2</v>
      </c>
      <c r="RO80" s="55">
        <v>5.8299999999999998E-2</v>
      </c>
      <c r="RP80" s="55">
        <v>-0.34870000000000001</v>
      </c>
      <c r="RQ80" s="55">
        <v>-7.8299999999999995E-2</v>
      </c>
      <c r="RR80" s="55">
        <v>-0.15509999999999999</v>
      </c>
      <c r="RS80" s="55">
        <v>-0.11609999999999999</v>
      </c>
      <c r="RT80" s="55">
        <v>3.2599999999999997E-2</v>
      </c>
      <c r="RU80" s="55">
        <v>8.1000000000000003E-2</v>
      </c>
      <c r="RV80" s="55">
        <v>0.18740000000000001</v>
      </c>
      <c r="RW80" s="55">
        <v>0.58230000000000004</v>
      </c>
      <c r="RX80" s="55">
        <v>-3.1E-2</v>
      </c>
      <c r="RY80" s="55">
        <v>-5.7500000000000002E-2</v>
      </c>
      <c r="RZ80" s="55">
        <v>-7.1099999999999997E-2</v>
      </c>
      <c r="SA80" s="55">
        <v>6.8900000000000003E-2</v>
      </c>
      <c r="SB80" s="55">
        <v>0.16059999999999999</v>
      </c>
      <c r="SC80" s="55">
        <v>0.29909999999999998</v>
      </c>
      <c r="SD80" s="55">
        <v>0.27350000000000002</v>
      </c>
      <c r="SE80" s="55">
        <v>0.21809999999999999</v>
      </c>
      <c r="SF80" s="55">
        <v>-0.2374</v>
      </c>
      <c r="SG80" s="55">
        <v>0.28660000000000002</v>
      </c>
      <c r="SH80" s="55">
        <v>3.4049</v>
      </c>
      <c r="SI80" s="55">
        <v>0.31619999999999998</v>
      </c>
      <c r="SJ80" s="55">
        <v>0.17199999999999999</v>
      </c>
      <c r="SK80" s="55">
        <v>-0.19020000000000001</v>
      </c>
      <c r="SL80" s="54">
        <v>0.1</v>
      </c>
      <c r="SM80" s="55">
        <v>-0.2631</v>
      </c>
      <c r="SN80" s="55">
        <v>-0.13750000000000001</v>
      </c>
      <c r="SO80" s="55">
        <v>-0.125</v>
      </c>
      <c r="SP80" s="55">
        <v>4.58E-2</v>
      </c>
      <c r="SQ80" s="55">
        <v>0.2109</v>
      </c>
      <c r="SR80" s="55">
        <v>0.14180000000000001</v>
      </c>
      <c r="SS80" s="55">
        <v>-3.1E-2</v>
      </c>
      <c r="ST80" s="55">
        <v>-7.3499999999999996E-2</v>
      </c>
      <c r="SU80" s="55">
        <v>-2.2800000000000001E-2</v>
      </c>
      <c r="SV80" s="55">
        <v>2.4400000000000002E-2</v>
      </c>
      <c r="SW80" s="55">
        <v>-4.7999999999999996E-3</v>
      </c>
      <c r="SX80" s="55">
        <v>6.9999999999999999E-4</v>
      </c>
      <c r="SY80" s="55">
        <v>-2.3699999999999999E-2</v>
      </c>
      <c r="SZ80" s="55">
        <v>-0.1037</v>
      </c>
      <c r="TA80" s="55">
        <v>-8.9099999999999999E-2</v>
      </c>
      <c r="TB80" s="55">
        <v>-0.1784</v>
      </c>
      <c r="TC80" s="55">
        <v>-0.12570000000000001</v>
      </c>
      <c r="TD80" s="55">
        <v>-2.1100000000000001E-2</v>
      </c>
      <c r="TE80" s="55">
        <v>3.2800000000000003E-2</v>
      </c>
      <c r="TF80" s="55">
        <v>7.9399999999999998E-2</v>
      </c>
      <c r="TG80" s="55">
        <v>-0.1166</v>
      </c>
      <c r="TH80" s="55">
        <v>5.2900000000000003E-2</v>
      </c>
      <c r="TI80" s="55">
        <v>8.0799999999999997E-2</v>
      </c>
      <c r="TJ80" s="55">
        <v>0.22520000000000001</v>
      </c>
      <c r="TK80" s="55">
        <v>0.12909999999999999</v>
      </c>
      <c r="TL80" s="55">
        <v>0.20680000000000001</v>
      </c>
      <c r="TM80" s="55">
        <v>0.27900000000000003</v>
      </c>
      <c r="TN80" s="55">
        <v>-7.1300000000000002E-2</v>
      </c>
      <c r="TO80" s="55">
        <v>-8.7300000000000003E-2</v>
      </c>
      <c r="TP80" s="55">
        <v>-0.1227</v>
      </c>
      <c r="TQ80" s="55">
        <v>2.23E-2</v>
      </c>
      <c r="TR80" s="55">
        <v>5.7500000000000002E-2</v>
      </c>
      <c r="TS80" s="55">
        <v>0.1799</v>
      </c>
      <c r="TT80" s="55">
        <v>0.2792</v>
      </c>
      <c r="TU80" s="55">
        <v>-0.15179999999999999</v>
      </c>
      <c r="TV80" s="55">
        <v>-0.20849999999999999</v>
      </c>
      <c r="TW80" s="55">
        <v>-0.13370000000000001</v>
      </c>
      <c r="TX80" s="55">
        <v>-4.2099999999999999E-2</v>
      </c>
      <c r="TY80" s="55">
        <v>6.1699999999999998E-2</v>
      </c>
      <c r="TZ80" s="55">
        <v>0.16270000000000001</v>
      </c>
      <c r="UA80" s="55">
        <v>5.2200000000000003E-2</v>
      </c>
      <c r="UB80" s="55">
        <v>-0.2104</v>
      </c>
      <c r="UC80" s="55">
        <v>-0.16250000000000001</v>
      </c>
      <c r="UD80" s="55">
        <v>6.8999999999999999E-3</v>
      </c>
      <c r="UE80" s="55">
        <v>1.67E-2</v>
      </c>
      <c r="UF80" s="55">
        <v>2.8400000000000002E-2</v>
      </c>
      <c r="UG80" s="55">
        <v>0.1983</v>
      </c>
      <c r="UH80" s="55">
        <v>0.28110000000000002</v>
      </c>
      <c r="UI80" s="55">
        <v>-0.16009999999999999</v>
      </c>
      <c r="UJ80" s="55">
        <v>-8.6199999999999999E-2</v>
      </c>
      <c r="UK80" s="55">
        <v>-0.1172</v>
      </c>
      <c r="UL80" s="55">
        <v>7.7499999999999999E-2</v>
      </c>
      <c r="UM80" s="55">
        <v>0.1158</v>
      </c>
      <c r="UN80" s="55">
        <v>0.1794</v>
      </c>
      <c r="UO80" s="55">
        <v>-7.6100000000000001E-2</v>
      </c>
      <c r="UP80" s="55">
        <v>3.8800000000000001E-2</v>
      </c>
      <c r="UQ80" s="55">
        <v>0.1225</v>
      </c>
      <c r="UR80" s="55">
        <v>-0.1804</v>
      </c>
      <c r="US80" s="55">
        <v>-2.2700000000000001E-2</v>
      </c>
      <c r="UT80" s="55">
        <v>0.2969</v>
      </c>
      <c r="UU80" s="55">
        <v>0.25969999999999999</v>
      </c>
      <c r="UV80" s="55">
        <v>0.77349999999999997</v>
      </c>
      <c r="UW80" s="55">
        <v>-0.23549999999999999</v>
      </c>
      <c r="UX80" s="55">
        <v>-0.38290000000000002</v>
      </c>
      <c r="UY80" s="55">
        <v>-0.25219999999999998</v>
      </c>
      <c r="UZ80" s="55">
        <v>-0.2132</v>
      </c>
      <c r="VA80" s="55">
        <v>0.1308</v>
      </c>
      <c r="VB80" s="55">
        <v>0.2571</v>
      </c>
      <c r="VC80" s="55">
        <v>0.32800000000000001</v>
      </c>
      <c r="VD80" s="55">
        <v>-0.2056</v>
      </c>
      <c r="VE80" s="55">
        <v>-0.18260000000000001</v>
      </c>
      <c r="VF80" s="55">
        <v>-0.13919999999999999</v>
      </c>
      <c r="VG80" s="55">
        <v>-6.6000000000000003E-2</v>
      </c>
      <c r="VH80" s="55">
        <v>5.5199999999999999E-2</v>
      </c>
      <c r="VI80" s="55">
        <v>0.21429999999999999</v>
      </c>
      <c r="VJ80" s="55">
        <v>0.45079999999999998</v>
      </c>
      <c r="VK80" s="55">
        <v>-0.16109999999999999</v>
      </c>
      <c r="VL80" s="55">
        <v>-0.16450000000000001</v>
      </c>
      <c r="VM80" s="55">
        <v>-0.13619999999999999</v>
      </c>
      <c r="VN80" s="55">
        <v>-1.9599999999999999E-2</v>
      </c>
      <c r="VO80" s="55">
        <v>9.7000000000000003E-2</v>
      </c>
      <c r="VP80" s="55">
        <v>0.16539999999999999</v>
      </c>
      <c r="VQ80" s="55">
        <v>0.1668</v>
      </c>
      <c r="VR80" s="55">
        <v>-0.14360000000000001</v>
      </c>
      <c r="VS80" s="55">
        <v>-7.3099999999999998E-2</v>
      </c>
      <c r="VT80" s="55">
        <v>3.0800000000000001E-2</v>
      </c>
      <c r="VU80" s="55">
        <v>0.28689999999999999</v>
      </c>
      <c r="VV80" s="55">
        <v>0.15859999999999999</v>
      </c>
      <c r="VW80" s="55">
        <v>0.19139999999999999</v>
      </c>
      <c r="VX80" s="55">
        <v>0.186</v>
      </c>
      <c r="VY80" s="55">
        <v>1.7500000000000002E-2</v>
      </c>
      <c r="VZ80" s="55">
        <v>-0.1651</v>
      </c>
      <c r="WA80" s="55">
        <v>-6.7100000000000007E-2</v>
      </c>
      <c r="WB80" s="55">
        <v>-6.4000000000000003E-3</v>
      </c>
      <c r="WC80" s="55">
        <v>5.2499999999999998E-2</v>
      </c>
      <c r="WD80" s="55">
        <v>0.40510000000000002</v>
      </c>
      <c r="WE80" s="55">
        <v>0.61970000000000003</v>
      </c>
      <c r="WF80" s="55">
        <v>7.8200000000000006E-2</v>
      </c>
      <c r="WG80" s="55">
        <v>-2.1499999999999998E-2</v>
      </c>
      <c r="WH80" s="55">
        <v>-0.10050000000000001</v>
      </c>
      <c r="WI80" s="55">
        <v>-3.8399999999999997E-2</v>
      </c>
      <c r="WJ80" s="55">
        <v>0.1067</v>
      </c>
      <c r="WK80" s="55">
        <v>0.313</v>
      </c>
      <c r="WL80" s="55">
        <v>0.37780000000000002</v>
      </c>
      <c r="WM80" s="55">
        <v>-9.1499999999999998E-2</v>
      </c>
      <c r="WN80" s="55">
        <v>-0.10680000000000001</v>
      </c>
      <c r="WO80" s="55">
        <v>-7.6799999999999993E-2</v>
      </c>
      <c r="WP80" s="55">
        <v>-0.11550000000000001</v>
      </c>
      <c r="WQ80" s="55">
        <v>0.13009999999999999</v>
      </c>
      <c r="WR80" s="55">
        <v>0.3412</v>
      </c>
      <c r="WS80" s="55">
        <v>0.38300000000000001</v>
      </c>
      <c r="WT80" s="55">
        <v>-0.14219999999999999</v>
      </c>
      <c r="WU80" s="55">
        <v>-9.06E-2</v>
      </c>
      <c r="WV80" s="55">
        <v>7.2400000000000006E-2</v>
      </c>
      <c r="WW80" s="55">
        <v>0.55349999999999999</v>
      </c>
      <c r="WX80" s="55">
        <v>-7.1000000000000004E-3</v>
      </c>
      <c r="WY80" s="55">
        <v>-0.10150000000000001</v>
      </c>
      <c r="WZ80" s="55">
        <v>-9.3600000000000003E-2</v>
      </c>
      <c r="XA80" s="55">
        <v>-0.15529999999999999</v>
      </c>
      <c r="XB80" s="55">
        <v>-6.6600000000000006E-2</v>
      </c>
      <c r="XC80" s="55">
        <v>-0.22209999999999999</v>
      </c>
      <c r="XD80" s="55">
        <v>-0.17749999999999999</v>
      </c>
      <c r="XE80" s="55">
        <v>8.0600000000000005E-2</v>
      </c>
      <c r="XF80" s="55">
        <v>0.20960000000000001</v>
      </c>
      <c r="XG80" s="55">
        <v>0.2777</v>
      </c>
      <c r="XH80" s="55">
        <v>-0.2344</v>
      </c>
      <c r="XI80" s="55">
        <v>9.3799999999999994E-2</v>
      </c>
      <c r="XJ80" s="55">
        <v>-5.7000000000000002E-3</v>
      </c>
      <c r="XK80" s="55">
        <v>0.21229999999999999</v>
      </c>
      <c r="XL80" s="55">
        <v>0.17130000000000001</v>
      </c>
      <c r="XM80" s="55">
        <v>8.9099999999999999E-2</v>
      </c>
      <c r="XN80" s="55">
        <v>0.18010000000000001</v>
      </c>
      <c r="XO80" s="55">
        <v>-0.1205</v>
      </c>
      <c r="XP80" s="55">
        <v>-0.14180000000000001</v>
      </c>
      <c r="XQ80" s="55">
        <v>-4.9799999999999997E-2</v>
      </c>
      <c r="XR80" s="55">
        <v>3.2500000000000001E-2</v>
      </c>
      <c r="XS80" s="55">
        <v>4.2999999999999997E-2</v>
      </c>
      <c r="XT80" s="55">
        <v>0.37909999999999999</v>
      </c>
      <c r="XU80" s="55">
        <v>0.37169999999999997</v>
      </c>
      <c r="XV80" s="55">
        <v>-6.59E-2</v>
      </c>
      <c r="XW80" s="55">
        <v>-0.12239999999999999</v>
      </c>
      <c r="XX80" s="55">
        <v>-1.84E-2</v>
      </c>
      <c r="XY80" s="55">
        <v>-0.1384</v>
      </c>
      <c r="XZ80" s="55">
        <v>5.4399999999999997E-2</v>
      </c>
      <c r="YA80" s="55">
        <v>0.1081</v>
      </c>
      <c r="YB80" s="55">
        <v>-2.8899999999999999E-2</v>
      </c>
      <c r="YC80" s="55">
        <v>-0.31030000000000002</v>
      </c>
      <c r="YD80" s="55">
        <v>-0.1754</v>
      </c>
      <c r="YE80" s="55">
        <v>-0.1203</v>
      </c>
      <c r="YF80" s="55">
        <v>-0.20130000000000001</v>
      </c>
      <c r="YG80" s="55">
        <v>4.99E-2</v>
      </c>
      <c r="YH80" s="55">
        <v>0.12670000000000001</v>
      </c>
      <c r="YI80" s="55">
        <v>5.04E-2</v>
      </c>
      <c r="YJ80" s="55">
        <v>-0.1231</v>
      </c>
      <c r="YK80" s="55">
        <v>-0.11360000000000001</v>
      </c>
    </row>
    <row r="81" spans="1:661" x14ac:dyDescent="0.35">
      <c r="A81" s="66" t="s">
        <v>75</v>
      </c>
      <c r="B81" s="66" t="s">
        <v>3</v>
      </c>
      <c r="C81" s="54">
        <v>-7.0000000000000007E-2</v>
      </c>
      <c r="D81" s="54">
        <v>-0.03</v>
      </c>
      <c r="E81" s="54">
        <v>-0.05</v>
      </c>
      <c r="F81" s="54">
        <v>-0.04</v>
      </c>
      <c r="G81" s="54">
        <v>7.0000000000000007E-2</v>
      </c>
      <c r="H81" s="54">
        <v>0.11</v>
      </c>
      <c r="I81" s="54">
        <v>-0.06</v>
      </c>
      <c r="J81" s="54">
        <v>-0.16</v>
      </c>
      <c r="K81" s="54">
        <v>-0.15</v>
      </c>
      <c r="L81" s="54">
        <v>-0.08</v>
      </c>
      <c r="M81" s="54">
        <v>-0.08</v>
      </c>
      <c r="N81" s="54">
        <v>-0.03</v>
      </c>
      <c r="O81" s="54">
        <v>0.01</v>
      </c>
      <c r="P81" s="54">
        <v>-0.21</v>
      </c>
      <c r="Q81" s="54">
        <v>-0.16</v>
      </c>
      <c r="R81" s="54">
        <v>-0.1</v>
      </c>
      <c r="S81" s="54">
        <v>-0.11</v>
      </c>
      <c r="T81" s="54">
        <v>-0.08</v>
      </c>
      <c r="U81" s="54">
        <v>0.04</v>
      </c>
      <c r="V81" s="54">
        <v>0.13</v>
      </c>
      <c r="W81" s="54">
        <v>-0.25</v>
      </c>
      <c r="X81" s="54">
        <v>-0.23</v>
      </c>
      <c r="Y81" s="54">
        <v>-0.27</v>
      </c>
      <c r="Z81" s="54">
        <v>-0.31</v>
      </c>
      <c r="AA81" s="54">
        <v>-0.37</v>
      </c>
      <c r="AB81" s="54">
        <v>-0.49</v>
      </c>
      <c r="AC81" s="54">
        <v>-0.53</v>
      </c>
      <c r="AD81" s="54">
        <v>-0.75</v>
      </c>
      <c r="AE81" s="54">
        <v>-1</v>
      </c>
      <c r="AF81" s="54">
        <v>-1</v>
      </c>
      <c r="AG81" s="55">
        <v>-0.99980000000000002</v>
      </c>
      <c r="AH81" s="54">
        <v>-1</v>
      </c>
      <c r="AI81" s="55">
        <v>-0.99990000000000001</v>
      </c>
      <c r="AJ81" s="54">
        <v>-1</v>
      </c>
      <c r="AK81" s="55">
        <v>-0.99980000000000002</v>
      </c>
      <c r="AL81" s="54">
        <v>-1</v>
      </c>
      <c r="AM81" s="54">
        <v>-1</v>
      </c>
      <c r="AN81" s="54">
        <v>-1</v>
      </c>
      <c r="AO81" s="54">
        <v>-1</v>
      </c>
      <c r="AP81" s="54">
        <v>-1</v>
      </c>
      <c r="AQ81" s="54">
        <v>-1</v>
      </c>
      <c r="AR81" s="54">
        <v>-1</v>
      </c>
      <c r="AS81" s="54">
        <v>-1</v>
      </c>
      <c r="AT81" s="54">
        <v>-1</v>
      </c>
      <c r="AU81" s="54">
        <v>-1</v>
      </c>
      <c r="AV81" s="54">
        <v>-1</v>
      </c>
      <c r="AW81" s="54">
        <v>-1</v>
      </c>
      <c r="AX81" s="54">
        <v>-1</v>
      </c>
      <c r="AY81" s="54">
        <v>-1</v>
      </c>
      <c r="AZ81" s="54">
        <v>-1</v>
      </c>
      <c r="BA81" s="54">
        <v>-1</v>
      </c>
      <c r="BB81" s="54">
        <v>-1</v>
      </c>
      <c r="BC81" s="54">
        <v>-1</v>
      </c>
      <c r="BD81" s="54">
        <v>-1</v>
      </c>
      <c r="BE81" s="54">
        <v>-1</v>
      </c>
      <c r="BF81" s="54">
        <v>-1</v>
      </c>
      <c r="BG81" s="54">
        <v>-1</v>
      </c>
      <c r="BH81" s="54">
        <v>-1</v>
      </c>
      <c r="BI81" s="54">
        <v>-1</v>
      </c>
      <c r="BJ81" s="54">
        <v>-1</v>
      </c>
      <c r="BK81" s="54">
        <v>-1</v>
      </c>
      <c r="BL81" s="54">
        <v>-1</v>
      </c>
      <c r="BM81" s="54">
        <v>-1</v>
      </c>
      <c r="BN81" s="54">
        <v>-1</v>
      </c>
      <c r="BO81" s="54">
        <v>-1</v>
      </c>
      <c r="BP81" s="54">
        <v>-1</v>
      </c>
      <c r="BQ81" s="54">
        <v>-1</v>
      </c>
      <c r="BR81" s="54">
        <v>-1</v>
      </c>
      <c r="BS81" s="54">
        <v>-1</v>
      </c>
      <c r="BT81" s="54">
        <v>-1</v>
      </c>
      <c r="BU81" s="54">
        <v>-1</v>
      </c>
      <c r="BV81" s="54">
        <v>-1</v>
      </c>
      <c r="BW81" s="54">
        <v>-1</v>
      </c>
      <c r="BX81" s="54">
        <v>-1</v>
      </c>
      <c r="BY81" s="54">
        <v>-1</v>
      </c>
      <c r="BZ81" s="54">
        <v>-1</v>
      </c>
      <c r="CA81" s="54">
        <v>-1</v>
      </c>
      <c r="CB81" s="54">
        <v>-1</v>
      </c>
      <c r="CC81" s="54">
        <v>-1</v>
      </c>
      <c r="CD81" s="54">
        <v>-1</v>
      </c>
      <c r="CE81" s="54">
        <v>-1</v>
      </c>
      <c r="CF81" s="54">
        <v>-1</v>
      </c>
      <c r="CG81" s="54">
        <v>-1</v>
      </c>
      <c r="CH81" s="55">
        <v>-0.99880000000000002</v>
      </c>
      <c r="CI81" s="55">
        <v>-0.99919999999999998</v>
      </c>
      <c r="CJ81" s="55">
        <v>-0.99880000000000002</v>
      </c>
      <c r="CK81" s="55">
        <v>-0.99960000000000004</v>
      </c>
      <c r="CL81" s="55">
        <v>-0.99870000000000003</v>
      </c>
      <c r="CM81" s="55">
        <v>-0.99980000000000002</v>
      </c>
      <c r="CN81" s="54">
        <v>-1</v>
      </c>
      <c r="CO81" s="54">
        <v>-1</v>
      </c>
      <c r="CP81" s="55">
        <v>-0.99970000000000003</v>
      </c>
      <c r="CQ81" s="54">
        <v>-1</v>
      </c>
      <c r="CR81" s="54">
        <v>-1</v>
      </c>
      <c r="CS81" s="55">
        <v>-0.99939999999999996</v>
      </c>
      <c r="CT81" s="55">
        <v>-0.99990000000000001</v>
      </c>
      <c r="CU81" s="54">
        <v>-1</v>
      </c>
      <c r="CV81" s="54">
        <v>-1</v>
      </c>
      <c r="CW81" s="54">
        <v>-1</v>
      </c>
      <c r="CX81" s="54">
        <v>-1</v>
      </c>
      <c r="CY81" s="55">
        <v>-0.99960000000000004</v>
      </c>
      <c r="CZ81" s="55">
        <v>-0.99980000000000002</v>
      </c>
      <c r="DA81" s="55">
        <v>-0.99950000000000006</v>
      </c>
      <c r="DB81" s="55">
        <v>-0.99239999999999995</v>
      </c>
      <c r="DC81" s="55">
        <v>-0.99429999999999996</v>
      </c>
      <c r="DD81" s="55">
        <v>-0.998</v>
      </c>
      <c r="DE81" s="55">
        <v>-0.95640000000000003</v>
      </c>
      <c r="DF81" s="55">
        <v>-0.94310000000000005</v>
      </c>
      <c r="DG81" s="55">
        <v>-0.92889999999999995</v>
      </c>
      <c r="DH81" s="55">
        <v>-0.91459999999999997</v>
      </c>
      <c r="DI81" s="55">
        <v>-0.85940000000000005</v>
      </c>
      <c r="DJ81" s="55">
        <v>-0.89059999999999995</v>
      </c>
      <c r="DK81" s="55">
        <v>-0.95760000000000001</v>
      </c>
      <c r="DL81" s="55">
        <v>-0.89019999999999999</v>
      </c>
      <c r="DM81" s="55">
        <v>-0.82299999999999995</v>
      </c>
      <c r="DN81" s="55">
        <v>-0.83479999999999999</v>
      </c>
      <c r="DO81" s="55">
        <v>-0.80179999999999996</v>
      </c>
      <c r="DP81" s="55">
        <v>-0.81520000000000004</v>
      </c>
      <c r="DQ81" s="55">
        <v>-0.83740000000000003</v>
      </c>
      <c r="DR81" s="55">
        <v>-0.81910000000000005</v>
      </c>
      <c r="DS81" s="55">
        <v>-0.77029999999999998</v>
      </c>
      <c r="DT81" s="55">
        <v>-0.78649999999999998</v>
      </c>
      <c r="DU81" s="55">
        <v>-0.78669999999999995</v>
      </c>
      <c r="DV81" s="55">
        <v>-0.82379999999999998</v>
      </c>
      <c r="DW81" s="55">
        <v>-0.65910000000000002</v>
      </c>
      <c r="DX81" s="55">
        <v>-0.89159999999999995</v>
      </c>
      <c r="DY81" s="55">
        <v>-0.82020000000000004</v>
      </c>
      <c r="DZ81" s="55">
        <v>-0.79549999999999998</v>
      </c>
      <c r="EA81" s="55">
        <v>-0.7581</v>
      </c>
      <c r="EB81" s="55">
        <v>-0.7984</v>
      </c>
      <c r="EC81" s="55">
        <v>-0.65539999999999998</v>
      </c>
      <c r="ED81" s="55">
        <v>-0.58379999999999999</v>
      </c>
      <c r="EE81" s="55">
        <v>-0.81759999999999999</v>
      </c>
      <c r="EF81" s="55">
        <v>-0.69850000000000001</v>
      </c>
      <c r="EG81" s="55">
        <v>-0.6986</v>
      </c>
      <c r="EH81" s="55">
        <v>-0.62139999999999995</v>
      </c>
      <c r="EI81" s="55">
        <v>-0.625</v>
      </c>
      <c r="EJ81" s="55">
        <v>-0.74590000000000001</v>
      </c>
      <c r="EK81" s="55">
        <v>-0.62860000000000005</v>
      </c>
      <c r="EL81" s="55">
        <v>-0.71440000000000003</v>
      </c>
      <c r="EM81" s="55">
        <v>-0.77139999999999997</v>
      </c>
      <c r="EN81" s="55">
        <v>-0.75139999999999996</v>
      </c>
      <c r="EO81" s="55">
        <v>-0.76019999999999999</v>
      </c>
      <c r="EP81" s="55">
        <v>-0.69040000000000001</v>
      </c>
      <c r="EQ81" s="55">
        <v>-0.62480000000000002</v>
      </c>
      <c r="ER81" s="55">
        <v>-0.64380000000000004</v>
      </c>
      <c r="ES81" s="55">
        <v>-0.76239999999999997</v>
      </c>
      <c r="ET81" s="55">
        <v>-0.73319999999999996</v>
      </c>
      <c r="EU81" s="55">
        <v>-0.81989999999999996</v>
      </c>
      <c r="EV81" s="55">
        <v>-0.67969999999999997</v>
      </c>
      <c r="EW81" s="55">
        <v>-0.64910000000000001</v>
      </c>
      <c r="EX81" s="55">
        <v>-0.62939999999999996</v>
      </c>
      <c r="EY81" s="55">
        <v>-0.69830000000000003</v>
      </c>
      <c r="EZ81" s="55">
        <v>-0.75139999999999996</v>
      </c>
      <c r="FA81" s="55">
        <v>-0.79630000000000001</v>
      </c>
      <c r="FB81" s="55">
        <v>-0.74139999999999995</v>
      </c>
      <c r="FC81" s="55">
        <v>-0.70279999999999998</v>
      </c>
      <c r="FD81" s="55">
        <v>-0.65290000000000004</v>
      </c>
      <c r="FE81" s="55">
        <v>-0.6119</v>
      </c>
      <c r="FF81" s="55">
        <v>-0.65739999999999998</v>
      </c>
      <c r="FG81" s="55">
        <v>-0.75929999999999997</v>
      </c>
      <c r="FH81" s="55">
        <v>-0.74829999999999997</v>
      </c>
      <c r="FI81" s="55">
        <v>-0.76190000000000002</v>
      </c>
      <c r="FJ81" s="55">
        <v>-0.70640000000000003</v>
      </c>
      <c r="FK81" s="55">
        <v>-0.64910000000000001</v>
      </c>
      <c r="FL81" s="55">
        <v>-0.63239999999999996</v>
      </c>
      <c r="FM81" s="55">
        <v>-0.71440000000000003</v>
      </c>
      <c r="FN81" s="55">
        <v>-0.81859999999999999</v>
      </c>
      <c r="FO81" s="55">
        <v>-0.75490000000000002</v>
      </c>
      <c r="FP81" s="55">
        <v>-0.75329999999999997</v>
      </c>
      <c r="FQ81" s="55">
        <v>-0.71089999999999998</v>
      </c>
      <c r="FR81" s="55">
        <v>-0.63990000000000002</v>
      </c>
      <c r="FS81" s="55">
        <v>-0.56950000000000001</v>
      </c>
      <c r="FT81" s="55">
        <v>-0.56899999999999995</v>
      </c>
      <c r="FU81" s="55">
        <v>-0.9133</v>
      </c>
      <c r="FV81" s="55">
        <v>-0.76939999999999997</v>
      </c>
      <c r="FW81" s="55">
        <v>-0.72430000000000005</v>
      </c>
      <c r="FX81" s="55">
        <v>-0.71120000000000005</v>
      </c>
      <c r="FY81" s="55">
        <v>-0.64800000000000002</v>
      </c>
      <c r="FZ81" s="55">
        <v>-0.6704</v>
      </c>
      <c r="GA81" s="55">
        <v>-0.57069999999999999</v>
      </c>
      <c r="GB81" s="55">
        <v>-0.74380000000000002</v>
      </c>
      <c r="GC81" s="55">
        <v>-0.70630000000000004</v>
      </c>
      <c r="GD81" s="55">
        <v>-0.69589999999999996</v>
      </c>
      <c r="GE81" s="55">
        <v>-0.68669999999999998</v>
      </c>
      <c r="GF81" s="55">
        <v>-0.62180000000000002</v>
      </c>
      <c r="GG81" s="55">
        <v>-0.54730000000000001</v>
      </c>
      <c r="GH81" s="55">
        <v>-0.58979999999999999</v>
      </c>
      <c r="GI81" s="55">
        <v>-0.69840000000000002</v>
      </c>
      <c r="GJ81" s="55">
        <v>-0.72560000000000002</v>
      </c>
      <c r="GK81" s="55">
        <v>-0.71199999999999997</v>
      </c>
      <c r="GL81" s="55">
        <v>-0.65939999999999999</v>
      </c>
      <c r="GM81" s="55">
        <v>-0.59699999999999998</v>
      </c>
      <c r="GN81" s="55">
        <v>-0.58199999999999996</v>
      </c>
      <c r="GO81" s="55">
        <v>-0.69520000000000004</v>
      </c>
      <c r="GP81" s="55">
        <v>-0.78149999999999997</v>
      </c>
      <c r="GQ81" s="55">
        <v>-0.69989999999999997</v>
      </c>
      <c r="GR81" s="55">
        <v>-0.59430000000000005</v>
      </c>
      <c r="GS81" s="55">
        <v>-0.59689999999999999</v>
      </c>
      <c r="GT81" s="55">
        <v>-0.50629999999999997</v>
      </c>
      <c r="GU81" s="55">
        <v>-0.45800000000000002</v>
      </c>
      <c r="GV81" s="55">
        <v>-0.25530000000000003</v>
      </c>
      <c r="GW81" s="55">
        <v>-0.42199999999999999</v>
      </c>
      <c r="GX81" s="55">
        <v>-0.87150000000000005</v>
      </c>
      <c r="GY81" s="55">
        <v>-0.82169999999999999</v>
      </c>
      <c r="GZ81" s="55">
        <v>-0.77649999999999997</v>
      </c>
      <c r="HA81" s="55">
        <v>-0.63249999999999995</v>
      </c>
      <c r="HB81" s="55">
        <v>-0.65580000000000005</v>
      </c>
      <c r="HC81" s="55">
        <v>-0.53100000000000003</v>
      </c>
      <c r="HD81" s="55">
        <v>-0.77969999999999995</v>
      </c>
      <c r="HE81" s="55">
        <v>-0.69540000000000002</v>
      </c>
      <c r="HF81" s="55">
        <v>-0.63300000000000001</v>
      </c>
      <c r="HG81" s="55">
        <v>-0.67149999999999999</v>
      </c>
      <c r="HH81" s="55">
        <v>-0.62250000000000005</v>
      </c>
      <c r="HI81" s="55">
        <v>-0.4995</v>
      </c>
      <c r="HJ81" s="55">
        <v>-0.49809999999999999</v>
      </c>
      <c r="HK81" s="55">
        <v>-0.75629999999999997</v>
      </c>
      <c r="HL81" s="55">
        <v>-0.73540000000000005</v>
      </c>
      <c r="HM81" s="55">
        <v>-0.69820000000000004</v>
      </c>
      <c r="HN81" s="55">
        <v>-0.6391</v>
      </c>
      <c r="HO81" s="55">
        <v>-0.44569999999999999</v>
      </c>
      <c r="HP81" s="55">
        <v>-0.46210000000000001</v>
      </c>
      <c r="HQ81" s="55">
        <v>-0.50829999999999997</v>
      </c>
      <c r="HR81" s="55">
        <v>-0.75860000000000005</v>
      </c>
      <c r="HS81" s="55">
        <v>-0.75190000000000001</v>
      </c>
      <c r="HT81" s="55">
        <v>-0.67420000000000002</v>
      </c>
      <c r="HU81" s="55">
        <v>-0.71130000000000004</v>
      </c>
      <c r="HV81" s="55">
        <v>-0.53869999999999996</v>
      </c>
      <c r="HW81" s="54">
        <v>-0.51</v>
      </c>
      <c r="HX81" s="55">
        <v>-0.5806</v>
      </c>
      <c r="HY81" s="55">
        <v>-0.7097</v>
      </c>
      <c r="HZ81" s="55">
        <v>-0.64610000000000001</v>
      </c>
      <c r="IA81" s="55">
        <v>-0.63949999999999996</v>
      </c>
      <c r="IB81" s="55">
        <v>-0.64980000000000004</v>
      </c>
      <c r="IC81" s="54">
        <v>-0.44</v>
      </c>
      <c r="ID81" s="55">
        <v>-0.4572</v>
      </c>
      <c r="IE81" s="55">
        <v>-0.54449999999999998</v>
      </c>
      <c r="IF81" s="55">
        <v>-0.78359999999999996</v>
      </c>
      <c r="IG81" s="55">
        <v>-0.70050000000000001</v>
      </c>
      <c r="IH81" s="55">
        <v>-0.68740000000000001</v>
      </c>
      <c r="II81" s="55">
        <v>-0.68010000000000004</v>
      </c>
      <c r="IJ81" s="55">
        <v>-0.55310000000000004</v>
      </c>
      <c r="IK81" s="55">
        <v>-0.51729999999999998</v>
      </c>
      <c r="IL81" s="55">
        <v>-0.66090000000000004</v>
      </c>
      <c r="IM81" s="55">
        <v>-0.77290000000000003</v>
      </c>
      <c r="IN81" s="55">
        <v>-0.78249999999999997</v>
      </c>
      <c r="IO81" s="55">
        <v>-0.73150000000000004</v>
      </c>
      <c r="IP81" s="55">
        <v>-0.60680000000000001</v>
      </c>
      <c r="IQ81" s="55">
        <v>-0.6462</v>
      </c>
      <c r="IR81" s="55">
        <v>-0.46899999999999997</v>
      </c>
      <c r="IS81" s="55">
        <v>-0.64880000000000004</v>
      </c>
      <c r="IT81" s="55">
        <v>-0.82179999999999997</v>
      </c>
      <c r="IU81" s="55">
        <v>-0.78420000000000001</v>
      </c>
      <c r="IV81" s="55">
        <v>-0.58950000000000002</v>
      </c>
      <c r="IW81" s="55">
        <v>-0.29570000000000002</v>
      </c>
      <c r="IX81" s="55">
        <v>-0.77869999999999995</v>
      </c>
      <c r="IY81" s="55">
        <v>-0.75219999999999998</v>
      </c>
      <c r="IZ81" s="55">
        <v>-0.85870000000000002</v>
      </c>
      <c r="JA81" s="55">
        <v>-0.88900000000000001</v>
      </c>
      <c r="JB81" s="55">
        <v>-0.8397</v>
      </c>
      <c r="JC81" s="55">
        <v>-0.76900000000000002</v>
      </c>
      <c r="JD81" s="55">
        <v>-0.75429999999999997</v>
      </c>
      <c r="JE81" s="55">
        <v>-0.62390000000000001</v>
      </c>
      <c r="JF81" s="55">
        <v>-0.59540000000000004</v>
      </c>
      <c r="JG81" s="55">
        <v>-0.58150000000000002</v>
      </c>
      <c r="JH81" s="55">
        <v>-0.67779999999999996</v>
      </c>
      <c r="JI81" s="55">
        <v>-0.90480000000000005</v>
      </c>
      <c r="JJ81" s="55">
        <v>-0.86599999999999999</v>
      </c>
      <c r="JK81" s="55">
        <v>-0.84099999999999997</v>
      </c>
      <c r="JL81" s="55">
        <v>-0.81059999999999999</v>
      </c>
      <c r="JM81" s="55">
        <v>-0.81889999999999996</v>
      </c>
      <c r="JN81" s="55">
        <v>-0.85599999999999998</v>
      </c>
      <c r="JO81" s="55">
        <v>-0.93820000000000003</v>
      </c>
      <c r="JP81" s="55">
        <v>-0.94710000000000005</v>
      </c>
      <c r="JQ81" s="55">
        <v>-0.92579999999999996</v>
      </c>
      <c r="JR81" s="55">
        <v>-0.84899999999999998</v>
      </c>
      <c r="JS81" s="55">
        <v>-0.83840000000000003</v>
      </c>
      <c r="JT81" s="55">
        <v>-0.87139999999999995</v>
      </c>
      <c r="JU81" s="55">
        <v>-0.8881</v>
      </c>
      <c r="JV81" s="55">
        <v>-0.92330000000000001</v>
      </c>
      <c r="JW81" s="55">
        <v>-0.92879999999999996</v>
      </c>
      <c r="JX81" s="55">
        <v>-0.8891</v>
      </c>
      <c r="JY81" s="55">
        <v>-0.9365</v>
      </c>
      <c r="JZ81" s="55">
        <v>-0.88219999999999998</v>
      </c>
      <c r="KA81" s="55">
        <v>-0.80030000000000001</v>
      </c>
      <c r="KB81" s="54">
        <v>-0.85</v>
      </c>
      <c r="KC81" s="55">
        <v>-0.95620000000000005</v>
      </c>
      <c r="KD81" s="55">
        <v>-0.94740000000000002</v>
      </c>
      <c r="KE81" s="55">
        <v>-0.93159999999999998</v>
      </c>
      <c r="KF81" s="55">
        <v>-0.89570000000000005</v>
      </c>
      <c r="KG81" s="55">
        <v>-0.85460000000000003</v>
      </c>
      <c r="KH81" s="55">
        <v>-0.81720000000000004</v>
      </c>
      <c r="KI81" s="55">
        <v>-0.85660000000000003</v>
      </c>
      <c r="KJ81" s="55">
        <v>-0.93010000000000004</v>
      </c>
      <c r="KK81" s="55">
        <v>-0.92379999999999995</v>
      </c>
      <c r="KL81" s="55">
        <v>-0.85880000000000001</v>
      </c>
      <c r="KM81" s="55">
        <v>-0.83850000000000002</v>
      </c>
      <c r="KN81" s="55">
        <v>-0.87539999999999996</v>
      </c>
      <c r="KO81" s="55">
        <v>-0.83399999999999996</v>
      </c>
      <c r="KP81" s="55">
        <v>-0.81499999999999995</v>
      </c>
      <c r="KQ81" s="55">
        <v>-0.91210000000000002</v>
      </c>
      <c r="KR81" s="55">
        <v>-0.90939999999999999</v>
      </c>
      <c r="KS81" s="55">
        <v>-0.89280000000000004</v>
      </c>
      <c r="KT81" s="55">
        <v>-0.88649999999999995</v>
      </c>
      <c r="KU81" s="55">
        <v>-0.83799999999999997</v>
      </c>
      <c r="KV81" s="55">
        <v>-0.79869999999999997</v>
      </c>
      <c r="KW81" s="55">
        <v>-0.83089999999999997</v>
      </c>
      <c r="KX81" s="55">
        <v>-0.88170000000000004</v>
      </c>
      <c r="KY81" s="55">
        <v>-0.80020000000000002</v>
      </c>
      <c r="KZ81" s="55">
        <v>-0.59660000000000002</v>
      </c>
      <c r="LA81" s="55">
        <v>-0.91710000000000003</v>
      </c>
      <c r="LB81" s="55">
        <v>-0.96970000000000001</v>
      </c>
      <c r="LC81" s="55">
        <v>-0.84940000000000004</v>
      </c>
      <c r="LD81" s="55">
        <v>-0.83750000000000002</v>
      </c>
      <c r="LE81" s="55">
        <v>-0.87050000000000005</v>
      </c>
      <c r="LF81" s="55">
        <v>-0.92290000000000005</v>
      </c>
      <c r="LG81" s="55">
        <v>-0.78149999999999997</v>
      </c>
      <c r="LH81" s="55">
        <v>-0.58979999999999999</v>
      </c>
      <c r="LI81" s="55">
        <v>-0.80889999999999995</v>
      </c>
      <c r="LJ81" s="55">
        <v>-0.77649999999999997</v>
      </c>
      <c r="LK81" s="55">
        <v>-0.79890000000000005</v>
      </c>
      <c r="LL81" s="55">
        <v>-0.86809999999999998</v>
      </c>
      <c r="LM81" s="55">
        <v>-0.86770000000000003</v>
      </c>
      <c r="LN81" s="55">
        <v>-0.85589999999999999</v>
      </c>
      <c r="LO81" s="55">
        <v>-0.84899999999999998</v>
      </c>
      <c r="LP81" s="55">
        <v>-0.80640000000000001</v>
      </c>
      <c r="LQ81" s="55">
        <v>-0.72330000000000005</v>
      </c>
      <c r="LR81" s="55">
        <v>-0.75770000000000004</v>
      </c>
      <c r="LS81" s="55">
        <v>-0.89449999999999996</v>
      </c>
      <c r="LT81" s="55">
        <v>-0.90080000000000005</v>
      </c>
      <c r="LU81" s="55">
        <v>-0.87470000000000003</v>
      </c>
      <c r="LV81" s="55">
        <v>-0.86939999999999995</v>
      </c>
      <c r="LW81" s="55">
        <v>-0.75739999999999996</v>
      </c>
      <c r="LX81" s="55">
        <v>-0.74909999999999999</v>
      </c>
      <c r="LY81" s="55">
        <v>-0.73740000000000006</v>
      </c>
      <c r="LZ81" s="55">
        <v>-0.80379999999999996</v>
      </c>
      <c r="MA81" s="55">
        <v>-0.90469999999999995</v>
      </c>
      <c r="MB81" s="55">
        <v>-0.88039999999999996</v>
      </c>
      <c r="MC81" s="55">
        <v>-0.83830000000000005</v>
      </c>
      <c r="MD81" s="55">
        <v>-0.81499999999999995</v>
      </c>
      <c r="ME81" s="55">
        <v>-0.67110000000000003</v>
      </c>
      <c r="MF81" s="55">
        <v>-0.73529999999999995</v>
      </c>
      <c r="MG81" s="55">
        <v>-0.91400000000000003</v>
      </c>
      <c r="MH81" s="55">
        <v>-0.90049999999999997</v>
      </c>
      <c r="MI81" s="55">
        <v>-0.8458</v>
      </c>
      <c r="MJ81" s="55">
        <v>-0.80430000000000001</v>
      </c>
      <c r="MK81" s="55">
        <v>-0.6956</v>
      </c>
      <c r="ML81" s="55">
        <v>-0.70750000000000002</v>
      </c>
      <c r="MM81" s="55">
        <v>-0.77500000000000002</v>
      </c>
      <c r="MN81" s="55">
        <v>-0.85660000000000003</v>
      </c>
      <c r="MO81" s="55">
        <v>-0.84160000000000001</v>
      </c>
      <c r="MP81" s="55">
        <v>-0.80640000000000001</v>
      </c>
      <c r="MQ81" s="55">
        <v>-0.84430000000000005</v>
      </c>
      <c r="MR81" s="55">
        <v>-0.7248</v>
      </c>
      <c r="MS81" s="55">
        <v>-0.69940000000000002</v>
      </c>
      <c r="MT81" s="55">
        <v>-0.81210000000000004</v>
      </c>
      <c r="MU81" s="55">
        <v>-0.87890000000000001</v>
      </c>
      <c r="MV81" s="55">
        <v>-0.84989999999999999</v>
      </c>
      <c r="MW81" s="55">
        <v>-0.81179999999999997</v>
      </c>
      <c r="MX81" s="55">
        <v>-0.76580000000000004</v>
      </c>
      <c r="MY81" s="55">
        <v>-0.74970000000000003</v>
      </c>
      <c r="MZ81" s="55">
        <v>-0.62539999999999996</v>
      </c>
      <c r="NA81" s="55">
        <v>-0.45760000000000001</v>
      </c>
      <c r="NB81" s="55">
        <v>-0.84079999999999999</v>
      </c>
      <c r="NC81" s="55">
        <v>-0.84889999999999999</v>
      </c>
      <c r="ND81" s="55">
        <v>-0.82140000000000002</v>
      </c>
      <c r="NE81" s="55">
        <v>-0.82979999999999998</v>
      </c>
      <c r="NF81" s="55">
        <v>-0.68589999999999995</v>
      </c>
      <c r="NG81" s="55">
        <v>-0.59589999999999999</v>
      </c>
      <c r="NH81" s="55">
        <v>-0.65669999999999995</v>
      </c>
      <c r="NI81" s="55">
        <v>-0.76449999999999996</v>
      </c>
      <c r="NJ81" s="55">
        <v>-0.74990000000000001</v>
      </c>
      <c r="NK81" s="55">
        <v>-0.69230000000000003</v>
      </c>
      <c r="NL81" s="55">
        <v>-0.6744</v>
      </c>
      <c r="NM81" s="55">
        <v>-0.55049999999999999</v>
      </c>
      <c r="NN81" s="55">
        <v>-0.42209999999999998</v>
      </c>
      <c r="NO81" s="55">
        <v>-0.53910000000000002</v>
      </c>
      <c r="NP81" s="55">
        <v>-0.71970000000000001</v>
      </c>
      <c r="NQ81" s="55">
        <v>-0.72009999999999996</v>
      </c>
      <c r="NR81" s="55">
        <v>-0.6482</v>
      </c>
      <c r="NS81" s="55">
        <v>-0.68569999999999998</v>
      </c>
      <c r="NT81" s="55">
        <v>-0.51349999999999996</v>
      </c>
      <c r="NU81" s="55">
        <v>-0.37030000000000002</v>
      </c>
      <c r="NV81" s="55">
        <v>-0.42359999999999998</v>
      </c>
      <c r="NW81" s="55">
        <v>-0.61550000000000005</v>
      </c>
      <c r="NX81" s="55">
        <v>-0.61350000000000005</v>
      </c>
      <c r="NY81" s="55">
        <v>-0.65529999999999999</v>
      </c>
      <c r="NZ81" s="55">
        <v>-0.65039999999999998</v>
      </c>
      <c r="OA81" s="55">
        <v>-0.57850000000000001</v>
      </c>
      <c r="OB81" s="55">
        <v>-0.45429999999999998</v>
      </c>
      <c r="OC81" s="55">
        <v>-0.56269999999999998</v>
      </c>
      <c r="OD81" s="55">
        <v>-0.81299999999999994</v>
      </c>
      <c r="OE81" s="55">
        <v>-0.72289999999999999</v>
      </c>
      <c r="OF81" s="55">
        <v>-0.57869999999999999</v>
      </c>
      <c r="OG81" s="55">
        <v>-0.64849999999999997</v>
      </c>
      <c r="OH81" s="55">
        <v>-0.442</v>
      </c>
      <c r="OI81" s="55">
        <v>-0.35439999999999999</v>
      </c>
      <c r="OJ81" s="55">
        <v>-0.22570000000000001</v>
      </c>
      <c r="OK81" s="55">
        <v>-0.56679999999999997</v>
      </c>
      <c r="OL81" s="55">
        <v>-0.68589999999999995</v>
      </c>
      <c r="OM81" s="55">
        <v>-0.60160000000000002</v>
      </c>
      <c r="ON81" s="55">
        <v>-0.60580000000000001</v>
      </c>
      <c r="OO81" s="55">
        <v>-0.48060000000000003</v>
      </c>
      <c r="OP81" s="55">
        <v>-0.37330000000000002</v>
      </c>
      <c r="OQ81" s="55">
        <v>-0.35449999999999998</v>
      </c>
      <c r="OR81" s="55">
        <v>-0.51380000000000003</v>
      </c>
      <c r="OS81" s="55">
        <v>-0.53459999999999996</v>
      </c>
      <c r="OT81" s="55">
        <v>-0.55640000000000001</v>
      </c>
      <c r="OU81" s="55">
        <v>-0.44040000000000001</v>
      </c>
      <c r="OV81" s="55">
        <v>-0.3886</v>
      </c>
      <c r="OW81" s="55">
        <v>-0.316</v>
      </c>
      <c r="OX81" s="55">
        <v>-0.28239999999999998</v>
      </c>
      <c r="OY81" s="55">
        <v>-0.72850000000000004</v>
      </c>
      <c r="OZ81" s="55">
        <v>-0.61429999999999996</v>
      </c>
      <c r="PA81" s="55">
        <v>-0.53290000000000004</v>
      </c>
      <c r="PB81" s="55">
        <v>-0.61199999999999999</v>
      </c>
      <c r="PC81" s="55">
        <v>-0.41560000000000002</v>
      </c>
      <c r="PD81" s="55">
        <v>-0.4002</v>
      </c>
      <c r="PE81" s="55">
        <v>-0.15989999999999999</v>
      </c>
      <c r="PF81" s="55">
        <v>-0.62770000000000004</v>
      </c>
      <c r="PG81" s="55">
        <v>-0.68289999999999995</v>
      </c>
      <c r="PH81" s="55">
        <v>-0.65239999999999998</v>
      </c>
      <c r="PI81" s="55">
        <v>-0.57699999999999996</v>
      </c>
      <c r="PJ81" s="55">
        <v>-0.42970000000000003</v>
      </c>
      <c r="PK81" s="55">
        <v>-0.60189999999999999</v>
      </c>
      <c r="PL81" s="55">
        <v>-0.51300000000000001</v>
      </c>
      <c r="PM81" s="55">
        <v>-0.69420000000000004</v>
      </c>
      <c r="PN81" s="55">
        <v>-0.71799999999999997</v>
      </c>
      <c r="PO81" s="55">
        <v>-0.6633</v>
      </c>
      <c r="PP81" s="55">
        <v>-0.5595</v>
      </c>
      <c r="PQ81" s="55">
        <v>-0.38819999999999999</v>
      </c>
      <c r="PR81" s="55">
        <v>-0.17150000000000001</v>
      </c>
      <c r="PS81" s="55">
        <v>-0.311</v>
      </c>
      <c r="PT81" s="55">
        <v>-0.44500000000000001</v>
      </c>
      <c r="PU81" s="55">
        <v>-0.36070000000000002</v>
      </c>
      <c r="PV81" s="55">
        <v>-0.63790000000000002</v>
      </c>
      <c r="PW81" s="55">
        <v>-0.54930000000000001</v>
      </c>
      <c r="PX81" s="55">
        <v>-0.41220000000000001</v>
      </c>
      <c r="PY81" s="55">
        <v>-0.24429999999999999</v>
      </c>
      <c r="PZ81" s="55">
        <v>-0.3508</v>
      </c>
      <c r="QA81" s="55">
        <v>-0.63570000000000004</v>
      </c>
      <c r="QB81" s="55">
        <v>-0.623</v>
      </c>
      <c r="QC81" s="55">
        <v>-0.48130000000000001</v>
      </c>
      <c r="QD81" s="55">
        <v>-0.54220000000000002</v>
      </c>
      <c r="QE81" s="55">
        <v>-0.37540000000000001</v>
      </c>
      <c r="QF81" s="55">
        <v>-0.30549999999999999</v>
      </c>
      <c r="QG81" s="55">
        <v>-0.42320000000000002</v>
      </c>
      <c r="QH81" s="55">
        <v>-0.55969999999999998</v>
      </c>
      <c r="QI81" s="55">
        <v>-0.59030000000000005</v>
      </c>
      <c r="QJ81" s="55">
        <v>-0.5403</v>
      </c>
      <c r="QK81" s="55">
        <v>-0.3548</v>
      </c>
      <c r="QL81" s="55">
        <v>-0.24249999999999999</v>
      </c>
      <c r="QM81" s="55">
        <v>-0.27860000000000001</v>
      </c>
      <c r="QN81" s="55">
        <v>-0.27279999999999999</v>
      </c>
      <c r="QO81" s="55">
        <v>-0.62150000000000005</v>
      </c>
      <c r="QP81" s="55">
        <v>-0.55489999999999995</v>
      </c>
      <c r="QQ81" s="55">
        <v>-0.54830000000000001</v>
      </c>
      <c r="QR81" s="55">
        <v>-0.34620000000000001</v>
      </c>
      <c r="QS81" s="55">
        <v>-0.15529999999999999</v>
      </c>
      <c r="QT81" s="55">
        <v>-0.20319999999999999</v>
      </c>
      <c r="QU81" s="55">
        <v>-0.4158</v>
      </c>
      <c r="QV81" s="55">
        <v>-0.3705</v>
      </c>
      <c r="QW81" s="55">
        <v>-0.2339</v>
      </c>
      <c r="QX81" s="55">
        <v>-0.30499999999999999</v>
      </c>
      <c r="QY81" s="55">
        <v>-0.45629999999999998</v>
      </c>
      <c r="QZ81" s="55">
        <v>-0.4375</v>
      </c>
      <c r="RA81" s="55">
        <v>-0.10580000000000001</v>
      </c>
      <c r="RB81" s="55">
        <v>-5.0500000000000003E-2</v>
      </c>
      <c r="RC81" s="55">
        <v>-0.26960000000000001</v>
      </c>
      <c r="RD81" s="55">
        <v>-0.4738</v>
      </c>
      <c r="RE81" s="55">
        <v>-0.46910000000000002</v>
      </c>
      <c r="RF81" s="55">
        <v>-0.40439999999999998</v>
      </c>
      <c r="RG81" s="55">
        <v>-0.28899999999999998</v>
      </c>
      <c r="RH81" s="55">
        <v>-0.2072</v>
      </c>
      <c r="RI81" s="55">
        <v>-0.23580000000000001</v>
      </c>
      <c r="RJ81" s="54">
        <v>-0.64</v>
      </c>
      <c r="RK81" s="55">
        <v>-0.51459999999999995</v>
      </c>
      <c r="RL81" s="55">
        <v>-0.34489999999999998</v>
      </c>
      <c r="RM81" s="55">
        <v>-0.2974</v>
      </c>
      <c r="RN81" s="55">
        <v>-0.25369999999999998</v>
      </c>
      <c r="RO81" s="55">
        <v>-0.15620000000000001</v>
      </c>
      <c r="RP81" s="55">
        <v>-0.33479999999999999</v>
      </c>
      <c r="RQ81" s="55">
        <v>-0.33489999999999998</v>
      </c>
      <c r="RR81" s="55">
        <v>-0.47170000000000001</v>
      </c>
      <c r="RS81" s="55">
        <v>-0.30649999999999999</v>
      </c>
      <c r="RT81" s="55">
        <v>-0.27560000000000001</v>
      </c>
      <c r="RU81" s="55">
        <v>-0.25669999999999998</v>
      </c>
      <c r="RV81" s="55">
        <v>-0.2346</v>
      </c>
      <c r="RW81" s="55">
        <v>-2.0899999999999998E-2</v>
      </c>
      <c r="RX81" s="55">
        <v>-0.32790000000000002</v>
      </c>
      <c r="RY81" s="55">
        <v>-0.41789999999999999</v>
      </c>
      <c r="RZ81" s="55">
        <v>-0.39290000000000003</v>
      </c>
      <c r="SA81" s="55">
        <v>-0.38080000000000003</v>
      </c>
      <c r="SB81" s="55">
        <v>-0.25069999999999998</v>
      </c>
      <c r="SC81" s="55">
        <v>-0.27910000000000001</v>
      </c>
      <c r="SD81" s="55">
        <v>-3.6200000000000003E-2</v>
      </c>
      <c r="SE81" s="55">
        <v>-0.40529999999999999</v>
      </c>
      <c r="SF81" s="55">
        <v>-0.71130000000000004</v>
      </c>
      <c r="SG81" s="55">
        <v>-0.36630000000000001</v>
      </c>
      <c r="SH81" s="55">
        <v>-0.1467</v>
      </c>
      <c r="SI81" s="55">
        <v>-0.19009999999999999</v>
      </c>
      <c r="SJ81" s="55">
        <v>-0.104</v>
      </c>
      <c r="SK81" s="55">
        <v>-9.98E-2</v>
      </c>
      <c r="SL81" s="55">
        <v>1.32E-2</v>
      </c>
      <c r="SM81" s="55">
        <v>-0.39739999999999998</v>
      </c>
      <c r="SN81" s="55">
        <v>-0.36349999999999999</v>
      </c>
      <c r="SO81" s="55">
        <v>-0.32600000000000001</v>
      </c>
      <c r="SP81" s="55">
        <v>-0.20380000000000001</v>
      </c>
      <c r="SQ81" s="55">
        <v>-0.20599999999999999</v>
      </c>
      <c r="SR81" s="55">
        <v>-0.26619999999999999</v>
      </c>
      <c r="SS81" s="55">
        <v>-0.35830000000000001</v>
      </c>
      <c r="ST81" s="55">
        <v>-0.33100000000000002</v>
      </c>
      <c r="SU81" s="55">
        <v>-0.31130000000000002</v>
      </c>
      <c r="SV81" s="55">
        <v>-0.28670000000000001</v>
      </c>
      <c r="SW81" s="55">
        <v>-0.26500000000000001</v>
      </c>
      <c r="SX81" s="55">
        <v>-0.13950000000000001</v>
      </c>
      <c r="SY81" s="55">
        <v>-0.1595</v>
      </c>
      <c r="SZ81" s="55">
        <v>-0.35699999999999998</v>
      </c>
      <c r="TA81" s="55">
        <v>-0.30480000000000002</v>
      </c>
      <c r="TB81" s="55">
        <v>-0.32140000000000002</v>
      </c>
      <c r="TC81" s="55">
        <v>-0.27450000000000002</v>
      </c>
      <c r="TD81" s="55">
        <v>-0.19800000000000001</v>
      </c>
      <c r="TE81" s="55">
        <v>-0.19139999999999999</v>
      </c>
      <c r="TF81" s="55">
        <v>-0.15859999999999999</v>
      </c>
      <c r="TG81" s="55">
        <v>-0.24629999999999999</v>
      </c>
      <c r="TH81" s="55">
        <v>-0.3251</v>
      </c>
      <c r="TI81" s="55">
        <v>-0.26900000000000002</v>
      </c>
      <c r="TJ81" s="55">
        <v>-0.26919999999999999</v>
      </c>
      <c r="TK81" s="55">
        <v>-0.2475</v>
      </c>
      <c r="TL81" s="55">
        <v>-0.22539999999999999</v>
      </c>
      <c r="TM81" s="55">
        <v>-0.2354</v>
      </c>
      <c r="TN81" s="55">
        <v>-0.40189999999999998</v>
      </c>
      <c r="TO81" s="55">
        <v>-0.36120000000000002</v>
      </c>
      <c r="TP81" s="55">
        <v>-0.37280000000000002</v>
      </c>
      <c r="TQ81" s="55">
        <v>-0.2868</v>
      </c>
      <c r="TR81" s="55">
        <v>-0.29880000000000001</v>
      </c>
      <c r="TS81" s="55">
        <v>-0.1812</v>
      </c>
      <c r="TT81" s="55">
        <v>-0.15640000000000001</v>
      </c>
      <c r="TU81" s="55">
        <v>-0.37090000000000001</v>
      </c>
      <c r="TV81" s="55">
        <v>-0.40649999999999997</v>
      </c>
      <c r="TW81" s="55">
        <v>-0.3634</v>
      </c>
      <c r="TX81" s="55">
        <v>-0.31740000000000002</v>
      </c>
      <c r="TY81" s="55">
        <v>-0.2102</v>
      </c>
      <c r="TZ81" s="55">
        <v>-0.1244</v>
      </c>
      <c r="UA81" s="55">
        <v>-7.9600000000000004E-2</v>
      </c>
      <c r="UB81" s="55">
        <v>-0.34760000000000002</v>
      </c>
      <c r="UC81" s="55">
        <v>-0.30499999999999999</v>
      </c>
      <c r="UD81" s="55">
        <v>-0.3629</v>
      </c>
      <c r="UE81" s="55">
        <v>-0.3387</v>
      </c>
      <c r="UF81" s="55">
        <v>-0.2228</v>
      </c>
      <c r="UG81" s="55">
        <v>-0.1951</v>
      </c>
      <c r="UH81" s="55">
        <v>-0.12959999999999999</v>
      </c>
      <c r="UI81" s="55">
        <v>-0.25140000000000001</v>
      </c>
      <c r="UJ81" s="55">
        <v>-0.39800000000000002</v>
      </c>
      <c r="UK81" s="55">
        <v>-0.32829999999999998</v>
      </c>
      <c r="UL81" s="55">
        <v>-0.20069999999999999</v>
      </c>
      <c r="UM81" s="55">
        <v>-0.14940000000000001</v>
      </c>
      <c r="UN81" s="55">
        <v>-0.2117</v>
      </c>
      <c r="UO81" s="55">
        <v>-0.44259999999999999</v>
      </c>
      <c r="UP81" s="54">
        <v>-0.43</v>
      </c>
      <c r="UQ81" s="55">
        <v>4.9099999999999998E-2</v>
      </c>
      <c r="UR81" s="55">
        <v>-0.2162</v>
      </c>
      <c r="US81" s="55">
        <v>-0.19259999999999999</v>
      </c>
      <c r="UT81" s="55">
        <v>-0.14399999999999999</v>
      </c>
      <c r="UU81" s="55">
        <v>-2.2700000000000001E-2</v>
      </c>
      <c r="UV81" s="55">
        <v>0.43169999999999997</v>
      </c>
      <c r="UW81" s="55">
        <v>-4.1000000000000002E-2</v>
      </c>
      <c r="UX81" s="55">
        <v>-0.59540000000000004</v>
      </c>
      <c r="UY81" s="55">
        <v>-0.50509999999999999</v>
      </c>
      <c r="UZ81" s="55">
        <v>-0.36870000000000003</v>
      </c>
      <c r="VA81" s="55">
        <v>-0.24579999999999999</v>
      </c>
      <c r="VB81" s="55">
        <v>-0.25390000000000001</v>
      </c>
      <c r="VC81" s="55">
        <v>-0.1653</v>
      </c>
      <c r="VD81" s="55">
        <v>-0.35320000000000001</v>
      </c>
      <c r="VE81" s="55">
        <v>-0.33760000000000001</v>
      </c>
      <c r="VF81" s="55">
        <v>-0.3115</v>
      </c>
      <c r="VG81" s="55">
        <v>-0.29349999999999998</v>
      </c>
      <c r="VH81" s="55">
        <v>-0.29110000000000003</v>
      </c>
      <c r="VI81" s="55">
        <v>-0.1222</v>
      </c>
      <c r="VJ81" s="55">
        <v>-7.0699999999999999E-2</v>
      </c>
      <c r="VK81" s="55">
        <v>-0.47949999999999998</v>
      </c>
      <c r="VL81" s="55">
        <v>-0.4662</v>
      </c>
      <c r="VM81" s="55">
        <v>-0.41110000000000002</v>
      </c>
      <c r="VN81" s="55">
        <v>-0.28949999999999998</v>
      </c>
      <c r="VO81" s="55">
        <v>1.6500000000000001E-2</v>
      </c>
      <c r="VP81" s="55">
        <v>-3.8899999999999997E-2</v>
      </c>
      <c r="VQ81" s="55">
        <v>2.4899999999999999E-2</v>
      </c>
      <c r="VR81" s="55">
        <v>-0.37569999999999998</v>
      </c>
      <c r="VS81" s="55">
        <v>-0.3745</v>
      </c>
      <c r="VT81" s="55">
        <v>-0.25240000000000001</v>
      </c>
      <c r="VU81" s="54">
        <v>-0.28999999999999998</v>
      </c>
      <c r="VV81" s="55">
        <v>-0.13070000000000001</v>
      </c>
      <c r="VW81" s="55">
        <v>-0.14899999999999999</v>
      </c>
      <c r="VX81" s="55">
        <v>-0.1114</v>
      </c>
      <c r="VY81" s="55">
        <v>-0.2104</v>
      </c>
      <c r="VZ81" s="55">
        <v>-0.17960000000000001</v>
      </c>
      <c r="WA81" s="55">
        <v>-0.20419999999999999</v>
      </c>
      <c r="WB81" s="55">
        <v>-0.28689999999999999</v>
      </c>
      <c r="WC81" s="55">
        <v>-0.18279999999999999</v>
      </c>
      <c r="WD81" s="55">
        <v>-0.1308</v>
      </c>
      <c r="WE81" s="55">
        <v>-0.2034</v>
      </c>
      <c r="WF81" s="55">
        <v>-0.48699999999999999</v>
      </c>
      <c r="WG81" s="55">
        <v>-0.40239999999999998</v>
      </c>
      <c r="WH81" s="55">
        <v>-0.41260000000000002</v>
      </c>
      <c r="WI81" s="55">
        <v>-0.31180000000000002</v>
      </c>
      <c r="WJ81" s="55">
        <v>-0.26550000000000001</v>
      </c>
      <c r="WK81" s="55">
        <v>-0.24179999999999999</v>
      </c>
      <c r="WL81" s="55">
        <v>-0.1726</v>
      </c>
      <c r="WM81" s="55">
        <v>-0.36759999999999998</v>
      </c>
      <c r="WN81" s="55">
        <v>-0.3337</v>
      </c>
      <c r="WO81" s="55">
        <v>-0.3196</v>
      </c>
      <c r="WP81" s="55">
        <v>-0.2984</v>
      </c>
      <c r="WQ81" s="55">
        <v>-0.1583</v>
      </c>
      <c r="WR81" s="55">
        <v>-3.1800000000000002E-2</v>
      </c>
      <c r="WS81" s="55">
        <v>-0.36070000000000002</v>
      </c>
      <c r="WT81" s="55">
        <v>-0.48609999999999998</v>
      </c>
      <c r="WU81" s="55">
        <v>-0.38100000000000001</v>
      </c>
      <c r="WV81" s="55">
        <v>-0.20280000000000001</v>
      </c>
      <c r="WW81" s="55">
        <v>0.1118</v>
      </c>
      <c r="WX81" s="55">
        <v>-0.32679999999999998</v>
      </c>
      <c r="WY81" s="55">
        <v>-0.3518</v>
      </c>
      <c r="WZ81" s="55">
        <v>-0.39029999999999998</v>
      </c>
      <c r="XA81" s="55">
        <v>-0.4078</v>
      </c>
      <c r="XB81" s="55">
        <v>-0.3518</v>
      </c>
      <c r="XC81" s="55">
        <v>-0.30099999999999999</v>
      </c>
      <c r="XD81" s="55">
        <v>-0.32519999999999999</v>
      </c>
      <c r="XE81" s="55">
        <v>-0.19170000000000001</v>
      </c>
      <c r="XF81" s="55">
        <v>-0.2089</v>
      </c>
      <c r="XG81" s="55">
        <v>-0.20749999999999999</v>
      </c>
      <c r="XH81" s="55">
        <v>-0.4249</v>
      </c>
      <c r="XI81" s="55">
        <v>-0.3987</v>
      </c>
      <c r="XJ81" s="55">
        <v>-0.34010000000000001</v>
      </c>
      <c r="XK81" s="55">
        <v>-0.1908</v>
      </c>
      <c r="XL81" s="55">
        <v>-0.1963</v>
      </c>
      <c r="XM81" s="55">
        <v>-0.17299999999999999</v>
      </c>
      <c r="XN81" s="55">
        <v>-0.17510000000000001</v>
      </c>
      <c r="XO81" s="55">
        <v>-0.38479999999999998</v>
      </c>
      <c r="XP81" s="55">
        <v>-0.30740000000000001</v>
      </c>
      <c r="XQ81" s="55">
        <v>-0.34970000000000001</v>
      </c>
      <c r="XR81" s="55">
        <v>-0.27939999999999998</v>
      </c>
      <c r="XS81" s="55">
        <v>-0.2369</v>
      </c>
      <c r="XT81" s="55">
        <v>-0.22819999999999999</v>
      </c>
      <c r="XU81" s="55">
        <v>-0.1653</v>
      </c>
      <c r="XV81" s="55">
        <v>-0.3266</v>
      </c>
      <c r="XW81" s="55">
        <v>-0.19939999999999999</v>
      </c>
      <c r="XX81" s="55">
        <v>-0.1512</v>
      </c>
      <c r="XY81" s="55">
        <v>-0.46629999999999999</v>
      </c>
      <c r="XZ81" s="55">
        <v>-0.26679999999999998</v>
      </c>
      <c r="YA81" s="55">
        <v>-0.154</v>
      </c>
      <c r="YB81" s="55">
        <v>-0.25750000000000001</v>
      </c>
      <c r="YC81" s="55">
        <v>-0.49569999999999997</v>
      </c>
      <c r="YD81" s="55">
        <v>-0.41489999999999999</v>
      </c>
      <c r="YE81" s="55">
        <v>-0.3876</v>
      </c>
      <c r="YF81" s="55">
        <v>-0.3463</v>
      </c>
      <c r="YG81" s="55">
        <v>-0.27800000000000002</v>
      </c>
      <c r="YH81" s="55">
        <v>-0.2016</v>
      </c>
      <c r="YI81" s="55">
        <v>-0.2903</v>
      </c>
      <c r="YJ81" s="55">
        <v>-0.35249999999999998</v>
      </c>
      <c r="YK81" s="55">
        <v>-0.33029999999999998</v>
      </c>
    </row>
    <row r="82" spans="1:661" x14ac:dyDescent="0.35">
      <c r="A82" s="66" t="s">
        <v>75</v>
      </c>
      <c r="B82" s="66" t="s">
        <v>81</v>
      </c>
      <c r="C82" s="54">
        <v>7.0000000000000007E-2</v>
      </c>
      <c r="D82" s="54">
        <v>0.01</v>
      </c>
      <c r="E82" s="54">
        <v>-0.06</v>
      </c>
      <c r="F82" s="54">
        <v>-0.06</v>
      </c>
      <c r="G82" s="54">
        <v>-0.08</v>
      </c>
      <c r="H82" s="54">
        <v>-0.12</v>
      </c>
      <c r="I82" s="54">
        <v>-0.08</v>
      </c>
      <c r="J82" s="54">
        <v>-7.0000000000000007E-2</v>
      </c>
      <c r="K82" s="54">
        <v>-0.33</v>
      </c>
      <c r="L82" s="54">
        <v>-0.15</v>
      </c>
      <c r="M82" s="54">
        <v>-0.16</v>
      </c>
      <c r="N82" s="54">
        <v>-0.11</v>
      </c>
      <c r="O82" s="54">
        <v>0.04</v>
      </c>
      <c r="P82" s="54">
        <v>-0.05</v>
      </c>
      <c r="Q82" s="54">
        <v>-0.16</v>
      </c>
      <c r="R82" s="54">
        <v>-0.09</v>
      </c>
      <c r="S82" s="54">
        <v>-0.06</v>
      </c>
      <c r="T82" s="54">
        <v>-0.21</v>
      </c>
      <c r="U82" s="54">
        <v>-0.14000000000000001</v>
      </c>
      <c r="V82" s="54">
        <v>-0.23</v>
      </c>
      <c r="W82" s="54">
        <v>-0.18</v>
      </c>
      <c r="X82" s="54">
        <v>-0.13</v>
      </c>
      <c r="Y82" s="54">
        <v>-0.2</v>
      </c>
      <c r="Z82" s="54">
        <v>-0.19</v>
      </c>
      <c r="AA82" s="54">
        <v>-0.37</v>
      </c>
      <c r="AB82" s="54">
        <v>-0.52</v>
      </c>
      <c r="AC82" s="54">
        <v>-0.53</v>
      </c>
      <c r="AD82" s="54">
        <v>-1</v>
      </c>
      <c r="AE82" s="54">
        <v>-1</v>
      </c>
      <c r="AF82" s="54">
        <v>-1</v>
      </c>
      <c r="AG82" s="54">
        <v>-1</v>
      </c>
      <c r="AH82" s="54">
        <v>-1</v>
      </c>
      <c r="AI82" s="54">
        <v>-1</v>
      </c>
      <c r="AJ82" s="54">
        <v>-1</v>
      </c>
      <c r="AK82" s="54">
        <v>-1</v>
      </c>
      <c r="AL82" s="54">
        <v>-1</v>
      </c>
      <c r="AM82" s="54">
        <v>-1</v>
      </c>
      <c r="AN82" s="54">
        <v>-1</v>
      </c>
      <c r="AO82" s="54">
        <v>-1</v>
      </c>
      <c r="AP82" s="54">
        <v>-1</v>
      </c>
      <c r="AQ82" s="54">
        <v>-1</v>
      </c>
      <c r="AR82" s="54">
        <v>-1</v>
      </c>
      <c r="AS82" s="54">
        <v>-1</v>
      </c>
      <c r="AT82" s="54">
        <v>-1</v>
      </c>
      <c r="AU82" s="54">
        <v>-1</v>
      </c>
      <c r="AV82" s="54">
        <v>-1</v>
      </c>
      <c r="AW82" s="54">
        <v>-1</v>
      </c>
      <c r="AX82" s="54">
        <v>-1</v>
      </c>
      <c r="AY82" s="54">
        <v>-1</v>
      </c>
      <c r="AZ82" s="54">
        <v>-1</v>
      </c>
      <c r="BA82" s="54">
        <v>-1</v>
      </c>
      <c r="BB82" s="54">
        <v>-1</v>
      </c>
      <c r="BC82" s="54">
        <v>-1</v>
      </c>
      <c r="BD82" s="54">
        <v>-1</v>
      </c>
      <c r="BE82" s="54">
        <v>-1</v>
      </c>
      <c r="BF82" s="54">
        <v>-1</v>
      </c>
      <c r="BG82" s="54">
        <v>-1</v>
      </c>
      <c r="BH82" s="54">
        <v>-1</v>
      </c>
      <c r="BI82" s="54">
        <v>-1</v>
      </c>
      <c r="BJ82" s="54">
        <v>-1</v>
      </c>
      <c r="BK82" s="54">
        <v>-1</v>
      </c>
      <c r="BL82" s="54">
        <v>-1</v>
      </c>
      <c r="BM82" s="54">
        <v>-1</v>
      </c>
      <c r="BN82" s="54">
        <v>-1</v>
      </c>
      <c r="BO82" s="54">
        <v>-1</v>
      </c>
      <c r="BP82" s="54">
        <v>-1</v>
      </c>
      <c r="BQ82" s="54">
        <v>-1</v>
      </c>
      <c r="BR82" s="54">
        <v>-1</v>
      </c>
      <c r="BS82" s="54">
        <v>-1</v>
      </c>
      <c r="BT82" s="54">
        <v>-1</v>
      </c>
      <c r="BU82" s="54">
        <v>-1</v>
      </c>
      <c r="BV82" s="54">
        <v>-1</v>
      </c>
      <c r="BW82" s="54">
        <v>-1</v>
      </c>
      <c r="BX82" s="54">
        <v>-1</v>
      </c>
      <c r="BY82" s="54">
        <v>-1</v>
      </c>
      <c r="BZ82" s="54">
        <v>-1</v>
      </c>
      <c r="CA82" s="54">
        <v>-1</v>
      </c>
      <c r="CB82" s="54">
        <v>-1</v>
      </c>
      <c r="CC82" s="54">
        <v>-1</v>
      </c>
      <c r="CD82" s="54">
        <v>-1</v>
      </c>
      <c r="CE82" s="54">
        <v>-1</v>
      </c>
      <c r="CF82" s="54">
        <v>-1</v>
      </c>
      <c r="CG82" s="54">
        <v>-1</v>
      </c>
      <c r="CH82" s="55">
        <v>-0.99650000000000005</v>
      </c>
      <c r="CI82" s="54">
        <v>-1</v>
      </c>
      <c r="CJ82" s="55">
        <v>-0.99980000000000002</v>
      </c>
      <c r="CK82" s="55">
        <v>-0.99980000000000002</v>
      </c>
      <c r="CL82" s="55">
        <v>-0.96860000000000002</v>
      </c>
      <c r="CM82" s="55">
        <v>-0.9617</v>
      </c>
      <c r="CN82" s="55">
        <v>-0.95640000000000003</v>
      </c>
      <c r="CO82" s="55">
        <v>-0.99160000000000004</v>
      </c>
      <c r="CP82" s="55">
        <v>-0.98650000000000004</v>
      </c>
      <c r="CQ82" s="55">
        <v>-0.97619999999999996</v>
      </c>
      <c r="CR82" s="55">
        <v>-0.77949999999999997</v>
      </c>
      <c r="CS82" s="55">
        <v>-0.65259999999999996</v>
      </c>
      <c r="CT82" s="55">
        <v>-0.6048</v>
      </c>
      <c r="CU82" s="55">
        <v>-0.64380000000000004</v>
      </c>
      <c r="CV82" s="55">
        <v>-0.5464</v>
      </c>
      <c r="CW82" s="55">
        <v>-0.67769999999999997</v>
      </c>
      <c r="CX82" s="55">
        <v>-0.39119999999999999</v>
      </c>
      <c r="CY82" s="55">
        <v>-0.60599999999999998</v>
      </c>
      <c r="CZ82" s="55">
        <v>-0.55489999999999995</v>
      </c>
      <c r="DA82" s="55">
        <v>-0.67769999999999997</v>
      </c>
      <c r="DB82" s="55">
        <v>-0.72889999999999999</v>
      </c>
      <c r="DC82" s="55">
        <v>-0.84630000000000005</v>
      </c>
      <c r="DD82" s="55">
        <v>-0.82279999999999998</v>
      </c>
      <c r="DE82" s="55">
        <v>-0.70020000000000004</v>
      </c>
      <c r="DF82" s="55">
        <v>-0.68500000000000005</v>
      </c>
      <c r="DG82" s="55">
        <v>-0.5635</v>
      </c>
      <c r="DH82" s="55">
        <v>-0.54459999999999997</v>
      </c>
      <c r="DI82" s="55">
        <v>-0.59509999999999996</v>
      </c>
      <c r="DJ82" s="55">
        <v>-0.68510000000000004</v>
      </c>
      <c r="DK82" s="55">
        <v>-0.66290000000000004</v>
      </c>
      <c r="DL82" s="55">
        <v>-0.64180000000000004</v>
      </c>
      <c r="DM82" s="55">
        <v>-0.56710000000000005</v>
      </c>
      <c r="DN82" s="55">
        <v>-0.45900000000000002</v>
      </c>
      <c r="DO82" s="55">
        <v>-0.45340000000000003</v>
      </c>
      <c r="DP82" s="55">
        <v>-0.68389999999999995</v>
      </c>
      <c r="DQ82" s="55">
        <v>-0.63349999999999995</v>
      </c>
      <c r="DR82" s="55">
        <v>-0.58009999999999995</v>
      </c>
      <c r="DS82" s="54">
        <v>-0.59</v>
      </c>
      <c r="DT82" s="55">
        <v>-0.4894</v>
      </c>
      <c r="DU82" s="55">
        <v>-0.44669999999999999</v>
      </c>
      <c r="DV82" s="55">
        <v>-0.44130000000000003</v>
      </c>
      <c r="DW82" s="55">
        <v>-0.13780000000000001</v>
      </c>
      <c r="DX82" s="55">
        <v>-0.61360000000000003</v>
      </c>
      <c r="DY82" s="55">
        <v>-0.55830000000000002</v>
      </c>
      <c r="DZ82" s="55">
        <v>-0.58069999999999999</v>
      </c>
      <c r="EA82" s="55">
        <v>-0.49769999999999998</v>
      </c>
      <c r="EB82" s="55">
        <v>-0.44629999999999997</v>
      </c>
      <c r="EC82" s="55">
        <v>-0.45390000000000003</v>
      </c>
      <c r="ED82" s="55">
        <v>-0.46039999999999998</v>
      </c>
      <c r="EE82" s="55">
        <v>-0.60570000000000002</v>
      </c>
      <c r="EF82" s="55">
        <v>-0.55649999999999999</v>
      </c>
      <c r="EG82" s="55">
        <v>-0.56410000000000005</v>
      </c>
      <c r="EH82" s="55">
        <v>-0.152</v>
      </c>
      <c r="EI82" s="55">
        <v>-0.49530000000000002</v>
      </c>
      <c r="EJ82" s="55">
        <v>-0.73540000000000005</v>
      </c>
      <c r="EK82" s="55">
        <v>-0.51670000000000005</v>
      </c>
      <c r="EL82" s="55">
        <v>-0.58679999999999999</v>
      </c>
      <c r="EM82" s="55">
        <v>-0.6391</v>
      </c>
      <c r="EN82" s="55">
        <v>-0.66420000000000001</v>
      </c>
      <c r="EO82" s="55">
        <v>-0.60529999999999995</v>
      </c>
      <c r="EP82" s="55">
        <v>-0.48780000000000001</v>
      </c>
      <c r="EQ82" s="55">
        <v>-0.49330000000000002</v>
      </c>
      <c r="ER82" s="55">
        <v>-0.39269999999999999</v>
      </c>
      <c r="ES82" s="55">
        <v>-0.64129999999999998</v>
      </c>
      <c r="ET82" s="55">
        <v>-0.60809999999999997</v>
      </c>
      <c r="EU82" s="55">
        <v>-0.64710000000000001</v>
      </c>
      <c r="EV82" s="55">
        <v>-0.62190000000000001</v>
      </c>
      <c r="EW82" s="55">
        <v>-0.54359999999999997</v>
      </c>
      <c r="EX82" s="55">
        <v>-0.44140000000000001</v>
      </c>
      <c r="EY82" s="55">
        <v>-0.50680000000000003</v>
      </c>
      <c r="EZ82" s="55">
        <v>-0.58979999999999999</v>
      </c>
      <c r="FA82" s="55">
        <v>-0.56269999999999998</v>
      </c>
      <c r="FB82" s="55">
        <v>-0.60529999999999995</v>
      </c>
      <c r="FC82" s="55">
        <v>-0.59250000000000003</v>
      </c>
      <c r="FD82" s="54">
        <v>-0.41</v>
      </c>
      <c r="FE82" s="55">
        <v>-0.4113</v>
      </c>
      <c r="FF82" s="55">
        <v>-0.4461</v>
      </c>
      <c r="FG82" s="55">
        <v>-0.60089999999999999</v>
      </c>
      <c r="FH82" s="55">
        <v>-0.52780000000000005</v>
      </c>
      <c r="FI82" s="55">
        <v>-0.5645</v>
      </c>
      <c r="FJ82" s="55">
        <v>-0.47189999999999999</v>
      </c>
      <c r="FK82" s="55">
        <v>-0.3891</v>
      </c>
      <c r="FL82" s="55">
        <v>-0.3775</v>
      </c>
      <c r="FM82" s="55">
        <v>-0.29260000000000003</v>
      </c>
      <c r="FN82" s="55">
        <v>-0.54190000000000005</v>
      </c>
      <c r="FO82" s="55">
        <v>-0.52880000000000005</v>
      </c>
      <c r="FP82" s="55">
        <v>-0.53339999999999999</v>
      </c>
      <c r="FQ82" s="55">
        <v>-0.53239999999999998</v>
      </c>
      <c r="FR82" s="55">
        <v>-0.41799999999999998</v>
      </c>
      <c r="FS82" s="55">
        <v>-0.37219999999999998</v>
      </c>
      <c r="FT82" s="55">
        <v>-0.35110000000000002</v>
      </c>
      <c r="FU82" s="55">
        <v>-0.4899</v>
      </c>
      <c r="FV82" s="55">
        <v>-0.51280000000000003</v>
      </c>
      <c r="FW82" s="55">
        <v>-0.48959999999999998</v>
      </c>
      <c r="FX82" s="55">
        <v>-0.49659999999999999</v>
      </c>
      <c r="FY82" s="55">
        <v>-0.3513</v>
      </c>
      <c r="FZ82" s="55">
        <v>-0.21099999999999999</v>
      </c>
      <c r="GA82" s="55">
        <v>-0.21879999999999999</v>
      </c>
      <c r="GB82" s="55">
        <v>-0.37230000000000002</v>
      </c>
      <c r="GC82" s="55">
        <v>-0.37230000000000002</v>
      </c>
      <c r="GD82" s="55">
        <v>-0.32979999999999998</v>
      </c>
      <c r="GE82" s="55">
        <v>-0.33019999999999999</v>
      </c>
      <c r="GF82" s="55">
        <v>-0.22689999999999999</v>
      </c>
      <c r="GG82" s="55">
        <v>-0.19339999999999999</v>
      </c>
      <c r="GH82" s="55">
        <v>-7.0900000000000005E-2</v>
      </c>
      <c r="GI82" s="55">
        <v>-0.30649999999999999</v>
      </c>
      <c r="GJ82" s="55">
        <v>-0.33239999999999997</v>
      </c>
      <c r="GK82" s="55">
        <v>-0.35920000000000002</v>
      </c>
      <c r="GL82" s="55">
        <v>-0.32490000000000002</v>
      </c>
      <c r="GM82" s="55">
        <v>-0.2387</v>
      </c>
      <c r="GN82" s="55">
        <v>-9.8199999999999996E-2</v>
      </c>
      <c r="GO82" s="55">
        <v>-0.27339999999999998</v>
      </c>
      <c r="GP82" s="55">
        <v>-0.2069</v>
      </c>
      <c r="GQ82" s="55">
        <v>-8.3099999999999993E-2</v>
      </c>
      <c r="GR82" s="55">
        <v>-0.35670000000000002</v>
      </c>
      <c r="GS82" s="55">
        <v>-0.31219999999999998</v>
      </c>
      <c r="GT82" s="55">
        <v>-0.15110000000000001</v>
      </c>
      <c r="GU82" s="55">
        <v>-0.1467</v>
      </c>
      <c r="GV82" s="55">
        <v>0.27739999999999998</v>
      </c>
      <c r="GW82" s="55">
        <v>-0.31219999999999998</v>
      </c>
      <c r="GX82" s="55">
        <v>-0.46510000000000001</v>
      </c>
      <c r="GY82" s="55">
        <v>-0.47110000000000002</v>
      </c>
      <c r="GZ82" s="55">
        <v>-0.47910000000000003</v>
      </c>
      <c r="HA82" s="55">
        <v>-0.25030000000000002</v>
      </c>
      <c r="HB82" s="55">
        <v>-0.14599999999999999</v>
      </c>
      <c r="HC82" s="55">
        <v>-0.26719999999999999</v>
      </c>
      <c r="HD82" s="55">
        <v>-0.42349999999999999</v>
      </c>
      <c r="HE82" s="55">
        <v>-0.43049999999999999</v>
      </c>
      <c r="HF82" s="55">
        <v>-0.38640000000000002</v>
      </c>
      <c r="HG82" s="55">
        <v>-0.48649999999999999</v>
      </c>
      <c r="HH82" s="55">
        <v>-0.2611</v>
      </c>
      <c r="HI82" s="55">
        <v>-0.20180000000000001</v>
      </c>
      <c r="HJ82" s="55">
        <v>-7.0999999999999994E-2</v>
      </c>
      <c r="HK82" s="55">
        <v>-0.40610000000000002</v>
      </c>
      <c r="HL82" s="55">
        <v>-0.50780000000000003</v>
      </c>
      <c r="HM82" s="55">
        <v>-0.55059999999999998</v>
      </c>
      <c r="HN82" s="55">
        <v>-0.4677</v>
      </c>
      <c r="HO82" s="55">
        <v>-0.29970000000000002</v>
      </c>
      <c r="HP82" s="55">
        <v>-0.2384</v>
      </c>
      <c r="HQ82" s="55">
        <v>-0.20669999999999999</v>
      </c>
      <c r="HR82" s="55">
        <v>-0.12130000000000001</v>
      </c>
      <c r="HS82" s="55">
        <v>-0.32590000000000002</v>
      </c>
      <c r="HT82" s="55">
        <v>-0.31040000000000001</v>
      </c>
      <c r="HU82" s="55">
        <v>-0.1958</v>
      </c>
      <c r="HV82" s="55">
        <v>-0.20610000000000001</v>
      </c>
      <c r="HW82" s="55">
        <v>-0.1343</v>
      </c>
      <c r="HX82" s="55">
        <v>3.3E-3</v>
      </c>
      <c r="HY82" s="55">
        <v>-0.25090000000000001</v>
      </c>
      <c r="HZ82" s="55">
        <v>-0.36449999999999999</v>
      </c>
      <c r="IA82" s="55">
        <v>-0.2843</v>
      </c>
      <c r="IB82" s="55">
        <v>-0.52359999999999995</v>
      </c>
      <c r="IC82" s="55">
        <v>-0.31230000000000002</v>
      </c>
      <c r="ID82" s="55">
        <v>-0.29420000000000002</v>
      </c>
      <c r="IE82" s="55">
        <v>-0.314</v>
      </c>
      <c r="IF82" s="55">
        <v>-0.34439999999999998</v>
      </c>
      <c r="IG82" s="55">
        <v>-0.4803</v>
      </c>
      <c r="IH82" s="55">
        <v>-0.371</v>
      </c>
      <c r="II82" s="55">
        <v>-0.42459999999999998</v>
      </c>
      <c r="IJ82" s="55">
        <v>-0.2253</v>
      </c>
      <c r="IK82" s="55">
        <v>-0.21460000000000001</v>
      </c>
      <c r="IL82" s="55">
        <v>-0.43940000000000001</v>
      </c>
      <c r="IM82" s="55">
        <v>-0.54210000000000003</v>
      </c>
      <c r="IN82" s="55">
        <v>-0.56120000000000003</v>
      </c>
      <c r="IO82" s="55">
        <v>-0.47670000000000001</v>
      </c>
      <c r="IP82" s="55">
        <v>-0.3281</v>
      </c>
      <c r="IQ82" s="55">
        <v>-0.28420000000000001</v>
      </c>
      <c r="IR82" s="55">
        <v>-8.1900000000000001E-2</v>
      </c>
      <c r="IS82" s="55">
        <v>-0.1963</v>
      </c>
      <c r="IT82" s="55">
        <v>-0.41199999999999998</v>
      </c>
      <c r="IU82" s="55">
        <v>-0.43209999999999998</v>
      </c>
      <c r="IV82" s="55">
        <v>-0.37990000000000002</v>
      </c>
      <c r="IW82" s="55">
        <v>0.1447</v>
      </c>
      <c r="IX82" s="55">
        <v>-0.28110000000000002</v>
      </c>
      <c r="IY82" s="55">
        <v>-0.52429999999999999</v>
      </c>
      <c r="IZ82" s="55">
        <v>-0.29799999999999999</v>
      </c>
      <c r="JA82" s="55">
        <v>-0.44590000000000002</v>
      </c>
      <c r="JB82" s="55">
        <v>-0.55610000000000004</v>
      </c>
      <c r="JC82" s="55">
        <v>-0.51439999999999997</v>
      </c>
      <c r="JD82" s="55">
        <v>-0.45600000000000002</v>
      </c>
      <c r="JE82" s="55">
        <v>-0.31330000000000002</v>
      </c>
      <c r="JF82" s="55">
        <v>-0.2389</v>
      </c>
      <c r="JG82" s="55">
        <v>-0.3639</v>
      </c>
      <c r="JH82" s="55">
        <v>-0.37459999999999999</v>
      </c>
      <c r="JI82" s="55">
        <v>-0.44919999999999999</v>
      </c>
      <c r="JJ82" s="55">
        <v>-0.45350000000000001</v>
      </c>
      <c r="JK82" s="55">
        <v>-0.51029999999999998</v>
      </c>
      <c r="JL82" s="55">
        <v>-0.36649999999999999</v>
      </c>
      <c r="JM82" s="55">
        <v>-0.32029999999999997</v>
      </c>
      <c r="JN82" s="55">
        <v>-0.38319999999999999</v>
      </c>
      <c r="JO82" s="55">
        <v>-0.60160000000000002</v>
      </c>
      <c r="JP82" s="55">
        <v>-0.61419999999999997</v>
      </c>
      <c r="JQ82" s="55">
        <v>-0.60119999999999996</v>
      </c>
      <c r="JR82" s="55">
        <v>-0.55020000000000002</v>
      </c>
      <c r="JS82" s="55">
        <v>-0.42709999999999998</v>
      </c>
      <c r="JT82" s="55">
        <v>-0.40500000000000003</v>
      </c>
      <c r="JU82" s="55">
        <v>-0.46239999999999998</v>
      </c>
      <c r="JV82" s="55">
        <v>-0.54339999999999999</v>
      </c>
      <c r="JW82" s="55">
        <v>-0.54659999999999997</v>
      </c>
      <c r="JX82" s="55">
        <v>-0.51049999999999995</v>
      </c>
      <c r="JY82" s="55">
        <v>-0.56630000000000003</v>
      </c>
      <c r="JZ82" s="55">
        <v>-0.50670000000000004</v>
      </c>
      <c r="KA82" s="55">
        <v>-0.31469999999999998</v>
      </c>
      <c r="KB82" s="55">
        <v>-0.36820000000000003</v>
      </c>
      <c r="KC82" s="55">
        <v>-0.67149999999999999</v>
      </c>
      <c r="KD82" s="55">
        <v>-0.70689999999999997</v>
      </c>
      <c r="KE82" s="55">
        <v>-0.62639999999999996</v>
      </c>
      <c r="KF82" s="55">
        <v>-0.59889999999999999</v>
      </c>
      <c r="KG82" s="55">
        <v>-0.46829999999999999</v>
      </c>
      <c r="KH82" s="55">
        <v>-0.30809999999999998</v>
      </c>
      <c r="KI82" s="55">
        <v>-0.48730000000000001</v>
      </c>
      <c r="KJ82" s="55">
        <v>-0.66259999999999997</v>
      </c>
      <c r="KK82" s="55">
        <v>-0.72360000000000002</v>
      </c>
      <c r="KL82" s="55">
        <v>-0.65580000000000005</v>
      </c>
      <c r="KM82" s="55">
        <v>-0.59440000000000004</v>
      </c>
      <c r="KN82" s="55">
        <v>-0.48699999999999999</v>
      </c>
      <c r="KO82" s="55">
        <v>-0.41520000000000001</v>
      </c>
      <c r="KP82" s="55">
        <v>-0.47099999999999997</v>
      </c>
      <c r="KQ82" s="55">
        <v>-0.65629999999999999</v>
      </c>
      <c r="KR82" s="55">
        <v>-0.68120000000000003</v>
      </c>
      <c r="KS82" s="55">
        <v>-0.6573</v>
      </c>
      <c r="KT82" s="55">
        <v>-0.59830000000000005</v>
      </c>
      <c r="KU82" s="55">
        <v>-0.49790000000000001</v>
      </c>
      <c r="KV82" s="55">
        <v>-0.3982</v>
      </c>
      <c r="KW82" s="55">
        <v>-0.47849999999999998</v>
      </c>
      <c r="KX82" s="55">
        <v>-0.59540000000000004</v>
      </c>
      <c r="KY82" s="55">
        <v>-0.50380000000000003</v>
      </c>
      <c r="KZ82" s="55">
        <v>1.7746999999999999</v>
      </c>
      <c r="LA82" s="55">
        <v>-0.2576</v>
      </c>
      <c r="LB82" s="55">
        <v>-0.90969999999999995</v>
      </c>
      <c r="LC82" s="55">
        <v>-0.36580000000000001</v>
      </c>
      <c r="LD82" s="55">
        <v>-0.33310000000000001</v>
      </c>
      <c r="LE82" s="55">
        <v>-0.36890000000000001</v>
      </c>
      <c r="LF82" s="55">
        <v>-0.69620000000000004</v>
      </c>
      <c r="LG82" s="55">
        <v>1.0178</v>
      </c>
      <c r="LH82" s="55">
        <v>1.0126999999999999</v>
      </c>
      <c r="LI82" s="55">
        <v>-0.59279999999999999</v>
      </c>
      <c r="LJ82" s="55">
        <v>-0.15790000000000001</v>
      </c>
      <c r="LK82" s="55">
        <v>-0.24299999999999999</v>
      </c>
      <c r="LL82" s="55">
        <v>-0.38059999999999999</v>
      </c>
      <c r="LM82" s="55">
        <v>-0.53700000000000003</v>
      </c>
      <c r="LN82" s="55">
        <v>-0.52900000000000003</v>
      </c>
      <c r="LO82" s="55">
        <v>-0.45619999999999999</v>
      </c>
      <c r="LP82" s="55">
        <v>-0.40150000000000002</v>
      </c>
      <c r="LQ82" s="55">
        <v>-0.26629999999999998</v>
      </c>
      <c r="LR82" s="55">
        <v>-0.2681</v>
      </c>
      <c r="LS82" s="55">
        <v>-0.5121</v>
      </c>
      <c r="LT82" s="55">
        <v>-0.61609999999999998</v>
      </c>
      <c r="LU82" s="55">
        <v>-0.55379999999999996</v>
      </c>
      <c r="LV82" s="55">
        <v>-0.4299</v>
      </c>
      <c r="LW82" s="55">
        <v>-0.3609</v>
      </c>
      <c r="LX82" s="55">
        <v>-0.28050000000000003</v>
      </c>
      <c r="LY82" s="55">
        <v>-0.1948</v>
      </c>
      <c r="LZ82" s="55">
        <v>-0.19550000000000001</v>
      </c>
      <c r="MA82" s="55">
        <v>-0.54210000000000003</v>
      </c>
      <c r="MB82" s="55">
        <v>-0.56879999999999997</v>
      </c>
      <c r="MC82" s="55">
        <v>-0.46289999999999998</v>
      </c>
      <c r="MD82" s="55">
        <v>-0.34300000000000003</v>
      </c>
      <c r="ME82" s="55">
        <v>-0.2162</v>
      </c>
      <c r="MF82" s="55">
        <v>-0.38179999999999997</v>
      </c>
      <c r="MG82" s="55">
        <v>-0.48010000000000003</v>
      </c>
      <c r="MH82" s="55">
        <v>-0.504</v>
      </c>
      <c r="MI82" s="55">
        <v>-0.53200000000000003</v>
      </c>
      <c r="MJ82" s="55">
        <v>-0.53800000000000003</v>
      </c>
      <c r="MK82" s="55">
        <v>-0.32369999999999999</v>
      </c>
      <c r="ML82" s="55">
        <v>-0.2261</v>
      </c>
      <c r="MM82" s="55">
        <v>0.50819999999999999</v>
      </c>
      <c r="MN82" s="55">
        <v>-0.51529999999999998</v>
      </c>
      <c r="MO82" s="55">
        <v>-0.52239999999999998</v>
      </c>
      <c r="MP82" s="55">
        <v>-0.47499999999999998</v>
      </c>
      <c r="MQ82" s="55">
        <v>-0.42730000000000001</v>
      </c>
      <c r="MR82" s="55">
        <v>-0.29010000000000002</v>
      </c>
      <c r="MS82" s="55">
        <v>-0.14099999999999999</v>
      </c>
      <c r="MT82" s="55">
        <v>-0.4738</v>
      </c>
      <c r="MU82" s="55">
        <v>-0.46910000000000002</v>
      </c>
      <c r="MV82" s="55">
        <v>-0.69059999999999999</v>
      </c>
      <c r="MW82" s="55">
        <v>-0.74809999999999999</v>
      </c>
      <c r="MX82" s="55">
        <v>-0.47960000000000003</v>
      </c>
      <c r="MY82" s="55">
        <v>-0.4667</v>
      </c>
      <c r="MZ82" s="55">
        <v>-0.2014</v>
      </c>
      <c r="NA82" s="55">
        <v>0.32540000000000002</v>
      </c>
      <c r="NB82" s="55">
        <v>-0.79810000000000003</v>
      </c>
      <c r="NC82" s="55">
        <v>-0.66449999999999998</v>
      </c>
      <c r="ND82" s="55">
        <v>-0.55600000000000005</v>
      </c>
      <c r="NE82" s="55">
        <v>-0.56269999999999998</v>
      </c>
      <c r="NF82" s="55">
        <v>-0.35339999999999999</v>
      </c>
      <c r="NG82" s="55">
        <v>-0.2293</v>
      </c>
      <c r="NH82" s="55">
        <v>-8.6499999999999994E-2</v>
      </c>
      <c r="NI82" s="55">
        <v>-0.36470000000000002</v>
      </c>
      <c r="NJ82" s="55">
        <v>-0.4199</v>
      </c>
      <c r="NK82" s="55">
        <v>-0.27100000000000002</v>
      </c>
      <c r="NL82" s="55">
        <v>-0.311</v>
      </c>
      <c r="NM82" s="55">
        <v>-0.17080000000000001</v>
      </c>
      <c r="NN82" s="55">
        <v>-1.0800000000000001E-2</v>
      </c>
      <c r="NO82" s="55">
        <v>-2.9999999999999997E-4</v>
      </c>
      <c r="NP82" s="55">
        <v>-0.38169999999999998</v>
      </c>
      <c r="NQ82" s="55">
        <v>-0.42780000000000001</v>
      </c>
      <c r="NR82" s="55">
        <v>-0.30719999999999997</v>
      </c>
      <c r="NS82" s="55">
        <v>-0.37790000000000001</v>
      </c>
      <c r="NT82" s="55">
        <v>-0.28170000000000001</v>
      </c>
      <c r="NU82" s="55">
        <v>-0.13389999999999999</v>
      </c>
      <c r="NV82" s="55">
        <v>-0.1661</v>
      </c>
      <c r="NW82" s="55">
        <v>-0.36399999999999999</v>
      </c>
      <c r="NX82" s="55">
        <v>-0.47210000000000002</v>
      </c>
      <c r="NY82" s="55">
        <v>-0.37259999999999999</v>
      </c>
      <c r="NZ82" s="55">
        <v>-0.28860000000000002</v>
      </c>
      <c r="OA82" s="55">
        <v>-0.2084</v>
      </c>
      <c r="OB82" s="55">
        <v>-0.12989999999999999</v>
      </c>
      <c r="OC82" s="55">
        <v>6.0999999999999999E-2</v>
      </c>
      <c r="OD82" s="55">
        <v>-0.4617</v>
      </c>
      <c r="OE82" s="55">
        <v>-0.51590000000000003</v>
      </c>
      <c r="OF82" s="55">
        <v>-0.28010000000000002</v>
      </c>
      <c r="OG82" s="55">
        <v>-0.28060000000000002</v>
      </c>
      <c r="OH82" s="55">
        <v>-6.3899999999999998E-2</v>
      </c>
      <c r="OI82" s="55">
        <v>-1.8800000000000001E-2</v>
      </c>
      <c r="OJ82" s="55">
        <v>0.1157</v>
      </c>
      <c r="OK82" s="55">
        <v>-0.22170000000000001</v>
      </c>
      <c r="OL82" s="55">
        <v>-0.41870000000000002</v>
      </c>
      <c r="OM82" s="55">
        <v>-0.3861</v>
      </c>
      <c r="ON82" s="55">
        <v>-0.53869999999999996</v>
      </c>
      <c r="OO82" s="55">
        <v>-0.17030000000000001</v>
      </c>
      <c r="OP82" s="55">
        <v>2.5100000000000001E-2</v>
      </c>
      <c r="OQ82" s="55">
        <v>1.3299999999999999E-2</v>
      </c>
      <c r="OR82" s="55">
        <v>-0.14960000000000001</v>
      </c>
      <c r="OS82" s="55">
        <v>-0.18490000000000001</v>
      </c>
      <c r="OT82" s="55">
        <v>-0.23860000000000001</v>
      </c>
      <c r="OU82" s="55">
        <v>6.6699999999999995E-2</v>
      </c>
      <c r="OV82" s="55">
        <v>-2.63E-2</v>
      </c>
      <c r="OW82" s="55">
        <v>-7.9399999999999998E-2</v>
      </c>
      <c r="OX82" s="55">
        <v>0.50439999999999996</v>
      </c>
      <c r="OY82" s="55">
        <v>-0.30790000000000001</v>
      </c>
      <c r="OZ82" s="55">
        <v>-0.46750000000000003</v>
      </c>
      <c r="PA82" s="55">
        <v>-0.41749999999999998</v>
      </c>
      <c r="PB82" s="55">
        <v>-0.4672</v>
      </c>
      <c r="PC82" s="55">
        <v>-0.2351</v>
      </c>
      <c r="PD82" s="55">
        <v>-0.17460000000000001</v>
      </c>
      <c r="PE82" s="55">
        <v>-0.1181</v>
      </c>
      <c r="PF82" s="55">
        <v>-0.46800000000000003</v>
      </c>
      <c r="PG82" s="55">
        <v>-0.42899999999999999</v>
      </c>
      <c r="PH82" s="55">
        <v>-0.35670000000000002</v>
      </c>
      <c r="PI82" s="55">
        <v>-0.28660000000000002</v>
      </c>
      <c r="PJ82" s="55">
        <v>-5.1299999999999998E-2</v>
      </c>
      <c r="PK82" s="55">
        <v>-0.42749999999999999</v>
      </c>
      <c r="PL82" s="55">
        <v>-0.2666</v>
      </c>
      <c r="PM82" s="55">
        <v>-0.1555</v>
      </c>
      <c r="PN82" s="55">
        <v>-0.2651</v>
      </c>
      <c r="PO82" s="55">
        <v>-0.21709999999999999</v>
      </c>
      <c r="PP82" s="55">
        <v>-8.4400000000000003E-2</v>
      </c>
      <c r="PQ82" s="55">
        <v>-4.3400000000000001E-2</v>
      </c>
      <c r="PR82" s="55">
        <v>-5.0000000000000001E-3</v>
      </c>
      <c r="PS82" s="55">
        <v>0.1293</v>
      </c>
      <c r="PT82" s="55">
        <v>-0.28320000000000001</v>
      </c>
      <c r="PU82" s="55">
        <v>-0.28799999999999998</v>
      </c>
      <c r="PV82" s="55">
        <v>-0.36940000000000001</v>
      </c>
      <c r="PW82" s="55">
        <v>-0.30459999999999998</v>
      </c>
      <c r="PX82" s="55">
        <v>-0.17910000000000001</v>
      </c>
      <c r="PY82" s="55">
        <v>-9.5999999999999992E-3</v>
      </c>
      <c r="PZ82" s="55">
        <v>-0.1578</v>
      </c>
      <c r="QA82" s="55">
        <v>-0.36259999999999998</v>
      </c>
      <c r="QB82" s="55">
        <v>-0.40560000000000002</v>
      </c>
      <c r="QC82" s="55">
        <v>-0.3004</v>
      </c>
      <c r="QD82" s="55">
        <v>-0.2162</v>
      </c>
      <c r="QE82" s="55">
        <v>-4.36E-2</v>
      </c>
      <c r="QF82" s="55">
        <v>2.7400000000000001E-2</v>
      </c>
      <c r="QG82" s="55">
        <v>-0.34329999999999999</v>
      </c>
      <c r="QH82" s="55">
        <v>-0.1681</v>
      </c>
      <c r="QI82" s="55">
        <v>-0.23300000000000001</v>
      </c>
      <c r="QJ82" s="55">
        <v>-0.24110000000000001</v>
      </c>
      <c r="QK82" s="55">
        <v>-0.14810000000000001</v>
      </c>
      <c r="QL82" s="55">
        <v>-7.3999999999999996E-2</v>
      </c>
      <c r="QM82" s="55">
        <v>-6.4199999999999993E-2</v>
      </c>
      <c r="QN82" s="55">
        <v>1.67E-2</v>
      </c>
      <c r="QO82" s="55">
        <v>-0.35239999999999999</v>
      </c>
      <c r="QP82" s="55">
        <v>-0.30620000000000003</v>
      </c>
      <c r="QQ82" s="55">
        <v>-0.184</v>
      </c>
      <c r="QR82" s="55">
        <v>-0.13930000000000001</v>
      </c>
      <c r="QS82" s="55">
        <v>-2.8500000000000001E-2</v>
      </c>
      <c r="QT82" s="55">
        <v>0.26929999999999998</v>
      </c>
      <c r="QU82" s="55">
        <v>-2.64E-2</v>
      </c>
      <c r="QV82" s="55">
        <v>0.35899999999999999</v>
      </c>
      <c r="QW82" s="55">
        <v>-9.7000000000000003E-2</v>
      </c>
      <c r="QX82" s="55">
        <v>-5.1200000000000002E-2</v>
      </c>
      <c r="QY82" s="55">
        <v>-1.5100000000000001E-2</v>
      </c>
      <c r="QZ82" s="55">
        <v>5.1299999999999998E-2</v>
      </c>
      <c r="RA82" s="55">
        <v>0.14549999999999999</v>
      </c>
      <c r="RB82" s="55">
        <v>0.31159999999999999</v>
      </c>
      <c r="RC82" s="55">
        <v>-0.1694</v>
      </c>
      <c r="RD82" s="55">
        <v>-0.22090000000000001</v>
      </c>
      <c r="RE82" s="55">
        <v>-0.1139</v>
      </c>
      <c r="RF82" s="55">
        <v>-5.2999999999999999E-2</v>
      </c>
      <c r="RG82" s="54">
        <v>0.03</v>
      </c>
      <c r="RH82" s="55">
        <v>0.11219999999999999</v>
      </c>
      <c r="RI82" s="55">
        <v>0.1885</v>
      </c>
      <c r="RJ82" s="55">
        <v>-0.1646</v>
      </c>
      <c r="RK82" s="55">
        <v>-0.29799999999999999</v>
      </c>
      <c r="RL82" s="55">
        <v>-0.152</v>
      </c>
      <c r="RM82" s="55">
        <v>-0.15010000000000001</v>
      </c>
      <c r="RN82" s="55">
        <v>-0.1555</v>
      </c>
      <c r="RO82" s="55">
        <v>-1.0800000000000001E-2</v>
      </c>
      <c r="RP82" s="55">
        <v>-0.3407</v>
      </c>
      <c r="RQ82" s="55">
        <v>-9.5500000000000002E-2</v>
      </c>
      <c r="RR82" s="55">
        <v>-0.19620000000000001</v>
      </c>
      <c r="RS82" s="54">
        <v>-0.1</v>
      </c>
      <c r="RT82" s="55">
        <v>-4.2500000000000003E-2</v>
      </c>
      <c r="RU82" s="55">
        <v>-4.9799999999999997E-2</v>
      </c>
      <c r="RV82" s="55">
        <v>2.2200000000000001E-2</v>
      </c>
      <c r="RW82" s="55">
        <v>0.52459999999999996</v>
      </c>
      <c r="RX82" s="55">
        <v>-0.24740000000000001</v>
      </c>
      <c r="RY82" s="55">
        <v>-0.19289999999999999</v>
      </c>
      <c r="RZ82" s="55">
        <v>-0.14849999999999999</v>
      </c>
      <c r="SA82" s="55">
        <v>-5.1499999999999997E-2</v>
      </c>
      <c r="SB82" s="55">
        <v>-4.4699999999999997E-2</v>
      </c>
      <c r="SC82" s="55">
        <v>7.5600000000000001E-2</v>
      </c>
      <c r="SD82" s="55">
        <v>5.3699999999999998E-2</v>
      </c>
      <c r="SE82" s="55">
        <v>-7.6200000000000004E-2</v>
      </c>
      <c r="SF82" s="55">
        <v>-0.5161</v>
      </c>
      <c r="SG82" s="55">
        <v>-1.9599999999999999E-2</v>
      </c>
      <c r="SH82" s="55">
        <v>0.79379999999999995</v>
      </c>
      <c r="SI82" s="55">
        <v>0.1087</v>
      </c>
      <c r="SJ82" s="55">
        <v>8.77E-2</v>
      </c>
      <c r="SK82" s="55">
        <v>-0.42830000000000001</v>
      </c>
      <c r="SL82" s="55">
        <v>0.12470000000000001</v>
      </c>
      <c r="SM82" s="55">
        <v>-0.24440000000000001</v>
      </c>
      <c r="SN82" s="55">
        <v>-0.12889999999999999</v>
      </c>
      <c r="SO82" s="55">
        <v>-2.8899999999999999E-2</v>
      </c>
      <c r="SP82" s="55">
        <v>1.72E-2</v>
      </c>
      <c r="SQ82" s="55">
        <v>3.7600000000000001E-2</v>
      </c>
      <c r="SR82" s="55">
        <v>0.1993</v>
      </c>
      <c r="SS82" s="55">
        <v>-0.18790000000000001</v>
      </c>
      <c r="ST82" s="55">
        <v>-0.20380000000000001</v>
      </c>
      <c r="SU82" s="55">
        <v>-0.1295</v>
      </c>
      <c r="SV82" s="55">
        <v>-2.24E-2</v>
      </c>
      <c r="SW82" s="55">
        <v>-6.6900000000000001E-2</v>
      </c>
      <c r="SX82" s="55">
        <v>0.10299999999999999</v>
      </c>
      <c r="SY82" s="55">
        <v>0.17549999999999999</v>
      </c>
      <c r="SZ82" s="55">
        <v>-5.2400000000000002E-2</v>
      </c>
      <c r="TA82" s="55">
        <v>-0.1358</v>
      </c>
      <c r="TB82" s="55">
        <v>-5.2299999999999999E-2</v>
      </c>
      <c r="TC82" s="55">
        <v>-7.9600000000000004E-2</v>
      </c>
      <c r="TD82" s="55">
        <v>8.8000000000000005E-3</v>
      </c>
      <c r="TE82" s="55">
        <v>0.20019999999999999</v>
      </c>
      <c r="TF82" s="54">
        <v>0.13</v>
      </c>
      <c r="TG82" s="55">
        <v>-0.1018</v>
      </c>
      <c r="TH82" s="55">
        <v>-5.2200000000000003E-2</v>
      </c>
      <c r="TI82" s="55">
        <v>1.44E-2</v>
      </c>
      <c r="TJ82" s="55">
        <v>0.12709999999999999</v>
      </c>
      <c r="TK82" s="55">
        <v>1.5299999999999999E-2</v>
      </c>
      <c r="TL82" s="55">
        <v>0.14169999999999999</v>
      </c>
      <c r="TM82" s="55">
        <v>0.14610000000000001</v>
      </c>
      <c r="TN82" s="55">
        <v>-0.12839999999999999</v>
      </c>
      <c r="TO82" s="55">
        <v>-0.19120000000000001</v>
      </c>
      <c r="TP82" s="55">
        <v>-0.13539999999999999</v>
      </c>
      <c r="TQ82" s="55">
        <v>-0.13420000000000001</v>
      </c>
      <c r="TR82" s="55">
        <v>2.9700000000000001E-2</v>
      </c>
      <c r="TS82" s="55">
        <v>4.8999999999999998E-3</v>
      </c>
      <c r="TT82" s="55">
        <v>8.5099999999999995E-2</v>
      </c>
      <c r="TU82" s="55">
        <v>-0.2079</v>
      </c>
      <c r="TV82" s="55">
        <v>-0.1416</v>
      </c>
      <c r="TW82" s="55">
        <v>-0.10730000000000001</v>
      </c>
      <c r="TX82" s="55">
        <v>-7.7700000000000005E-2</v>
      </c>
      <c r="TY82" s="55">
        <v>1.44E-2</v>
      </c>
      <c r="TZ82" s="55">
        <v>4.0899999999999999E-2</v>
      </c>
      <c r="UA82" s="55">
        <v>0.19040000000000001</v>
      </c>
      <c r="UB82" s="55">
        <v>-8.6499999999999994E-2</v>
      </c>
      <c r="UC82" s="55">
        <v>-2.4799999999999999E-2</v>
      </c>
      <c r="UD82" s="55">
        <v>-5.8299999999999998E-2</v>
      </c>
      <c r="UE82" s="55">
        <v>-2.5000000000000001E-2</v>
      </c>
      <c r="UF82" s="55">
        <v>7.2599999999999998E-2</v>
      </c>
      <c r="UG82" s="55">
        <v>0.1356</v>
      </c>
      <c r="UH82" s="55">
        <v>0.16969999999999999</v>
      </c>
      <c r="UI82" s="55">
        <v>3.4700000000000002E-2</v>
      </c>
      <c r="UJ82" s="55">
        <v>-8.3199999999999996E-2</v>
      </c>
      <c r="UK82" s="55">
        <v>-0.154</v>
      </c>
      <c r="UL82" s="55">
        <v>-4.0800000000000003E-2</v>
      </c>
      <c r="UM82" s="55">
        <v>3.1600000000000003E-2</v>
      </c>
      <c r="UN82" s="55">
        <v>0.12280000000000001</v>
      </c>
      <c r="UO82" s="55">
        <v>-0.12790000000000001</v>
      </c>
      <c r="UP82" s="55">
        <v>3.6400000000000002E-2</v>
      </c>
      <c r="UQ82" s="55">
        <v>0.3165</v>
      </c>
      <c r="UR82" s="55">
        <v>-3.8300000000000001E-2</v>
      </c>
      <c r="US82" s="55">
        <v>-9.9099999999999994E-2</v>
      </c>
      <c r="UT82" s="55">
        <v>0.1283</v>
      </c>
      <c r="UU82" s="55">
        <v>0.15040000000000001</v>
      </c>
      <c r="UV82" s="55">
        <v>0.57799999999999996</v>
      </c>
      <c r="UW82" s="55">
        <v>-0.35089999999999999</v>
      </c>
      <c r="UX82" s="55">
        <v>-0.42349999999999999</v>
      </c>
      <c r="UY82" s="55">
        <v>-0.35220000000000001</v>
      </c>
      <c r="UZ82" s="55">
        <v>-0.1057</v>
      </c>
      <c r="VA82" s="55">
        <v>0.1094</v>
      </c>
      <c r="VB82" s="55">
        <v>0.2135</v>
      </c>
      <c r="VC82" s="55">
        <v>0.2797</v>
      </c>
      <c r="VD82" s="55">
        <v>-0.26229999999999998</v>
      </c>
      <c r="VE82" s="55">
        <v>-0.31640000000000001</v>
      </c>
      <c r="VF82" s="55">
        <v>-0.28939999999999999</v>
      </c>
      <c r="VG82" s="55">
        <v>-0.1555</v>
      </c>
      <c r="VH82" s="55">
        <v>3.3700000000000001E-2</v>
      </c>
      <c r="VI82" s="55">
        <v>0.1022</v>
      </c>
      <c r="VJ82" s="55">
        <v>0.1028</v>
      </c>
      <c r="VK82" s="55">
        <v>-0.2432</v>
      </c>
      <c r="VL82" s="55">
        <v>-0.26329999999999998</v>
      </c>
      <c r="VM82" s="55">
        <v>-0.19639999999999999</v>
      </c>
      <c r="VN82" s="55">
        <v>-0.1696</v>
      </c>
      <c r="VO82" s="55">
        <v>-3.0599999999999999E-2</v>
      </c>
      <c r="VP82" s="55">
        <v>1.32E-2</v>
      </c>
      <c r="VQ82" s="55">
        <v>-3.1199999999999999E-2</v>
      </c>
      <c r="VR82" s="55">
        <v>2.81E-2</v>
      </c>
      <c r="VS82" s="55">
        <v>-3.5799999999999998E-2</v>
      </c>
      <c r="VT82" s="55">
        <v>-2.98E-2</v>
      </c>
      <c r="VU82" s="55">
        <v>0.1482</v>
      </c>
      <c r="VV82" s="55">
        <v>7.6899999999999996E-2</v>
      </c>
      <c r="VW82" s="55">
        <v>3.2099999999999997E-2</v>
      </c>
      <c r="VX82" s="55">
        <v>0.26219999999999999</v>
      </c>
      <c r="VY82" s="55">
        <v>3.1800000000000002E-2</v>
      </c>
      <c r="VZ82" s="55">
        <v>-6.4600000000000005E-2</v>
      </c>
      <c r="WA82" s="55">
        <v>-8.3099999999999993E-2</v>
      </c>
      <c r="WB82" s="55">
        <v>-0.26960000000000001</v>
      </c>
      <c r="WC82" s="55">
        <v>-7.0900000000000005E-2</v>
      </c>
      <c r="WD82" s="55">
        <v>6.54E-2</v>
      </c>
      <c r="WE82" s="55">
        <v>0.115</v>
      </c>
      <c r="WF82" s="55">
        <v>2.0199999999999999E-2</v>
      </c>
      <c r="WG82" s="55">
        <v>-0.21179999999999999</v>
      </c>
      <c r="WH82" s="55">
        <v>-0.14360000000000001</v>
      </c>
      <c r="WI82" s="55">
        <v>-7.0900000000000005E-2</v>
      </c>
      <c r="WJ82" s="55">
        <v>-4.0000000000000001E-3</v>
      </c>
      <c r="WK82" s="55">
        <v>9.8599999999999993E-2</v>
      </c>
      <c r="WL82" s="55">
        <v>-3.7199999999999997E-2</v>
      </c>
      <c r="WM82" s="55">
        <v>-0.13370000000000001</v>
      </c>
      <c r="WN82" s="55">
        <v>-0.23169999999999999</v>
      </c>
      <c r="WO82" s="55">
        <v>-0.1232</v>
      </c>
      <c r="WP82" s="55">
        <v>-3.5900000000000001E-2</v>
      </c>
      <c r="WQ82" s="55">
        <v>5.1200000000000002E-2</v>
      </c>
      <c r="WR82" s="55">
        <v>0.42299999999999999</v>
      </c>
      <c r="WS82" s="55">
        <v>0.28499999999999998</v>
      </c>
      <c r="WT82" s="55">
        <v>-8.1500000000000003E-2</v>
      </c>
      <c r="WU82" s="55">
        <v>-3.0099999999999998E-2</v>
      </c>
      <c r="WV82" s="55">
        <v>0.22320000000000001</v>
      </c>
      <c r="WW82" s="55">
        <v>1.1415999999999999</v>
      </c>
      <c r="WX82" s="55">
        <v>8.5099999999999995E-2</v>
      </c>
      <c r="WY82" s="55">
        <v>0.1061</v>
      </c>
      <c r="WZ82" s="55">
        <v>-0.16309999999999999</v>
      </c>
      <c r="XA82" s="55">
        <v>-4.5100000000000001E-2</v>
      </c>
      <c r="XB82" s="55">
        <v>-0.19650000000000001</v>
      </c>
      <c r="XC82" s="55">
        <v>-0.1234</v>
      </c>
      <c r="XD82" s="55">
        <v>-8.6199999999999999E-2</v>
      </c>
      <c r="XE82" s="55">
        <v>7.3999999999999996E-2</v>
      </c>
      <c r="XF82" s="55">
        <v>0.23150000000000001</v>
      </c>
      <c r="XG82" s="55">
        <v>0.18190000000000001</v>
      </c>
      <c r="XH82" s="55">
        <v>-8.7999999999999995E-2</v>
      </c>
      <c r="XI82" s="55">
        <v>-4.82E-2</v>
      </c>
      <c r="XJ82" s="55">
        <v>-1.34E-2</v>
      </c>
      <c r="XK82" s="55">
        <v>0.224</v>
      </c>
      <c r="XL82" s="55">
        <v>0.19139999999999999</v>
      </c>
      <c r="XM82" s="55">
        <v>0.1061</v>
      </c>
      <c r="XN82" s="55">
        <v>0.12640000000000001</v>
      </c>
      <c r="XO82" s="55">
        <v>-0.1203</v>
      </c>
      <c r="XP82" s="55">
        <v>-0.1867</v>
      </c>
      <c r="XQ82" s="55">
        <v>2.4299999999999999E-2</v>
      </c>
      <c r="XR82" s="55">
        <v>0.15479999999999999</v>
      </c>
      <c r="XS82" s="55">
        <v>0.1953</v>
      </c>
      <c r="XT82" s="55">
        <v>0.37119999999999997</v>
      </c>
      <c r="XU82" s="55">
        <v>0.26579999999999998</v>
      </c>
      <c r="XV82" s="55">
        <v>0.16650000000000001</v>
      </c>
      <c r="XW82" s="55">
        <v>6.7400000000000002E-2</v>
      </c>
      <c r="XX82" s="55">
        <v>0.1971</v>
      </c>
      <c r="XY82" s="55">
        <v>-0.25130000000000002</v>
      </c>
      <c r="XZ82" s="55">
        <v>0.14380000000000001</v>
      </c>
      <c r="YA82" s="55">
        <v>0.27179999999999999</v>
      </c>
      <c r="YB82" s="55">
        <v>0.31159999999999999</v>
      </c>
      <c r="YC82" s="55">
        <v>-9.9500000000000005E-2</v>
      </c>
      <c r="YD82" s="54">
        <v>-7.0000000000000007E-2</v>
      </c>
      <c r="YE82" s="55">
        <v>-6.54E-2</v>
      </c>
      <c r="YF82" s="55">
        <v>-4.07E-2</v>
      </c>
      <c r="YG82" s="55">
        <v>6.3500000000000001E-2</v>
      </c>
      <c r="YH82" s="55">
        <v>0.24210000000000001</v>
      </c>
      <c r="YI82" s="55">
        <v>0.23810000000000001</v>
      </c>
      <c r="YJ82" s="55">
        <v>-0.1661</v>
      </c>
      <c r="YK82" s="55">
        <v>-0.29299999999999998</v>
      </c>
    </row>
    <row r="83" spans="1:661" x14ac:dyDescent="0.35">
      <c r="A83" s="66" t="s">
        <v>75</v>
      </c>
      <c r="B83" s="66" t="s">
        <v>82</v>
      </c>
      <c r="C83" s="54">
        <v>-0.08</v>
      </c>
      <c r="D83" s="54">
        <v>-0.09</v>
      </c>
      <c r="E83" s="54">
        <v>-0.02</v>
      </c>
      <c r="F83" s="54">
        <v>-0.03</v>
      </c>
      <c r="G83" s="54">
        <v>0</v>
      </c>
      <c r="H83" s="54">
        <v>0.02</v>
      </c>
      <c r="I83" s="54">
        <v>0</v>
      </c>
      <c r="J83" s="54">
        <v>-0.02</v>
      </c>
      <c r="K83" s="54">
        <v>-0.1</v>
      </c>
      <c r="L83" s="54">
        <v>-0.09</v>
      </c>
      <c r="M83" s="54">
        <v>-0.08</v>
      </c>
      <c r="N83" s="54">
        <v>-0.08</v>
      </c>
      <c r="O83" s="54">
        <v>-0.08</v>
      </c>
      <c r="P83" s="54">
        <v>-0.08</v>
      </c>
      <c r="Q83" s="54">
        <v>-0.08</v>
      </c>
      <c r="R83" s="54">
        <v>-0.04</v>
      </c>
      <c r="S83" s="54">
        <v>-0.09</v>
      </c>
      <c r="T83" s="54">
        <v>-0.08</v>
      </c>
      <c r="U83" s="54">
        <v>-0.01</v>
      </c>
      <c r="V83" s="54">
        <v>-0.09</v>
      </c>
      <c r="W83" s="54">
        <v>-0.28999999999999998</v>
      </c>
      <c r="X83" s="54">
        <v>-0.16</v>
      </c>
      <c r="Y83" s="54">
        <v>-0.18</v>
      </c>
      <c r="Z83" s="54">
        <v>-0.16</v>
      </c>
      <c r="AA83" s="54">
        <v>-0.16</v>
      </c>
      <c r="AB83" s="54">
        <v>-0.2</v>
      </c>
      <c r="AC83" s="54">
        <v>-0.38</v>
      </c>
      <c r="AD83" s="54">
        <v>-0.57999999999999996</v>
      </c>
      <c r="AE83" s="54">
        <v>-0.73</v>
      </c>
      <c r="AF83" s="54">
        <v>-0.81</v>
      </c>
      <c r="AG83" s="55">
        <v>-0.85599999999999998</v>
      </c>
      <c r="AH83" s="55">
        <v>-0.88829999999999998</v>
      </c>
      <c r="AI83" s="55">
        <v>-0.93640000000000001</v>
      </c>
      <c r="AJ83" s="55">
        <v>-0.96540000000000004</v>
      </c>
      <c r="AK83" s="55">
        <v>-0.96009999999999995</v>
      </c>
      <c r="AL83" s="55">
        <v>-0.95579999999999998</v>
      </c>
      <c r="AM83" s="55">
        <v>-0.96319999999999995</v>
      </c>
      <c r="AN83" s="55">
        <v>-0.97109999999999996</v>
      </c>
      <c r="AO83" s="55">
        <v>-0.96789999999999998</v>
      </c>
      <c r="AP83" s="55">
        <v>-0.97099999999999997</v>
      </c>
      <c r="AQ83" s="55">
        <v>-0.98270000000000002</v>
      </c>
      <c r="AR83" s="55">
        <v>-0.97150000000000003</v>
      </c>
      <c r="AS83" s="55">
        <v>-0.98839999999999995</v>
      </c>
      <c r="AT83" s="55">
        <v>-0.99629999999999996</v>
      </c>
      <c r="AU83" s="54">
        <v>-1</v>
      </c>
      <c r="AV83" s="55">
        <v>-0.99990000000000001</v>
      </c>
      <c r="AW83" s="54">
        <v>-1</v>
      </c>
      <c r="AX83" s="54">
        <v>-1</v>
      </c>
      <c r="AY83" s="54">
        <v>-1</v>
      </c>
      <c r="AZ83" s="54">
        <v>-1</v>
      </c>
      <c r="BA83" s="54">
        <v>-1</v>
      </c>
      <c r="BB83" s="54">
        <v>-1</v>
      </c>
      <c r="BC83" s="54">
        <v>-1</v>
      </c>
      <c r="BD83" s="54">
        <v>-1</v>
      </c>
      <c r="BE83" s="54">
        <v>-1</v>
      </c>
      <c r="BF83" s="54">
        <v>-1</v>
      </c>
      <c r="BG83" s="54">
        <v>-1</v>
      </c>
      <c r="BH83" s="54">
        <v>-1</v>
      </c>
      <c r="BI83" s="54">
        <v>-1</v>
      </c>
      <c r="BJ83" s="54">
        <v>-1</v>
      </c>
      <c r="BK83" s="54">
        <v>-1</v>
      </c>
      <c r="BL83" s="54">
        <v>-1</v>
      </c>
      <c r="BM83" s="55">
        <v>-0.99880000000000002</v>
      </c>
      <c r="BN83" s="54">
        <v>-1</v>
      </c>
      <c r="BO83" s="54">
        <v>-1</v>
      </c>
      <c r="BP83" s="54">
        <v>-1</v>
      </c>
      <c r="BQ83" s="54">
        <v>-1</v>
      </c>
      <c r="BR83" s="54">
        <v>-1</v>
      </c>
      <c r="BS83" s="54">
        <v>-1</v>
      </c>
      <c r="BT83" s="54">
        <v>-1</v>
      </c>
      <c r="BU83" s="54">
        <v>-1</v>
      </c>
      <c r="BV83" s="54">
        <v>-1</v>
      </c>
      <c r="BW83" s="54">
        <v>-1</v>
      </c>
      <c r="BX83" s="54">
        <v>-1</v>
      </c>
      <c r="BY83" s="54">
        <v>-1</v>
      </c>
      <c r="BZ83" s="54">
        <v>-1</v>
      </c>
      <c r="CA83" s="54">
        <v>-1</v>
      </c>
      <c r="CB83" s="54">
        <v>-1</v>
      </c>
      <c r="CC83" s="54">
        <v>-1</v>
      </c>
      <c r="CD83" s="54">
        <v>-1</v>
      </c>
      <c r="CE83" s="54">
        <v>-1</v>
      </c>
      <c r="CF83" s="54">
        <v>-1</v>
      </c>
      <c r="CG83" s="54">
        <v>-1</v>
      </c>
      <c r="CH83" s="55">
        <v>-0.99880000000000002</v>
      </c>
      <c r="CI83" s="55">
        <v>-0.99719999999999998</v>
      </c>
      <c r="CJ83" s="55">
        <v>-0.99929999999999997</v>
      </c>
      <c r="CK83" s="55">
        <v>-0.997</v>
      </c>
      <c r="CL83" s="55">
        <v>-0.99970000000000003</v>
      </c>
      <c r="CM83" s="55">
        <v>-0.99680000000000002</v>
      </c>
      <c r="CN83" s="55">
        <v>-0.99970000000000003</v>
      </c>
      <c r="CO83" s="55">
        <v>-0.99880000000000002</v>
      </c>
      <c r="CP83" s="54">
        <v>-1</v>
      </c>
      <c r="CQ83" s="55">
        <v>-0.99839999999999995</v>
      </c>
      <c r="CR83" s="55">
        <v>-0.99709999999999999</v>
      </c>
      <c r="CS83" s="55">
        <v>-0.99939999999999996</v>
      </c>
      <c r="CT83" s="55">
        <v>-0.99909999999999999</v>
      </c>
      <c r="CU83" s="55">
        <v>-0.99909999999999999</v>
      </c>
      <c r="CV83" s="55">
        <v>-0.99890000000000001</v>
      </c>
      <c r="CW83" s="54">
        <v>-1</v>
      </c>
      <c r="CX83" s="54">
        <v>-1</v>
      </c>
      <c r="CY83" s="55">
        <v>-0.99399999999999999</v>
      </c>
      <c r="CZ83" s="55">
        <v>-0.99939999999999996</v>
      </c>
      <c r="DA83" s="55">
        <v>-0.99750000000000005</v>
      </c>
      <c r="DB83" s="54">
        <v>-1</v>
      </c>
      <c r="DC83" s="55">
        <v>-0.997</v>
      </c>
      <c r="DD83" s="54">
        <v>-1</v>
      </c>
      <c r="DE83" s="55">
        <v>-0.99909999999999999</v>
      </c>
      <c r="DF83" s="54">
        <v>-1</v>
      </c>
      <c r="DG83" s="54">
        <v>-1</v>
      </c>
      <c r="DH83" s="55">
        <v>-0.99960000000000004</v>
      </c>
      <c r="DI83" s="54">
        <v>-1</v>
      </c>
      <c r="DJ83" s="55">
        <v>-0.99950000000000006</v>
      </c>
      <c r="DK83" s="55">
        <v>-0.99960000000000004</v>
      </c>
      <c r="DL83" s="55">
        <v>-0.99960000000000004</v>
      </c>
      <c r="DM83" s="54">
        <v>-1</v>
      </c>
      <c r="DN83" s="54">
        <v>-1</v>
      </c>
      <c r="DO83" s="54">
        <v>-1</v>
      </c>
      <c r="DP83" s="54">
        <v>-1</v>
      </c>
      <c r="DQ83" s="55">
        <v>-0.99919999999999998</v>
      </c>
      <c r="DR83" s="55">
        <v>-0.99919999999999998</v>
      </c>
      <c r="DS83" s="55">
        <v>-0.99909999999999999</v>
      </c>
      <c r="DT83" s="55">
        <v>-0.99909999999999999</v>
      </c>
      <c r="DU83" s="55">
        <v>-0.99780000000000002</v>
      </c>
      <c r="DV83" s="55">
        <v>-0.99909999999999999</v>
      </c>
      <c r="DW83" s="54">
        <v>-1</v>
      </c>
      <c r="DX83" s="54">
        <v>-1</v>
      </c>
      <c r="DY83" s="55">
        <v>-0.99950000000000006</v>
      </c>
      <c r="DZ83" s="55">
        <v>-0.99870000000000003</v>
      </c>
      <c r="EA83" s="54">
        <v>-1</v>
      </c>
      <c r="EB83" s="55">
        <v>-0.99990000000000001</v>
      </c>
      <c r="EC83" s="55">
        <v>-0.99970000000000003</v>
      </c>
      <c r="ED83" s="54">
        <v>-1</v>
      </c>
      <c r="EE83" s="55">
        <v>-0.99939999999999996</v>
      </c>
      <c r="EF83" s="55">
        <v>-0.99780000000000002</v>
      </c>
      <c r="EG83" s="55">
        <v>-0.90149999999999997</v>
      </c>
      <c r="EH83" s="55">
        <v>-0.91100000000000003</v>
      </c>
      <c r="EI83" s="55">
        <v>-0.88980000000000004</v>
      </c>
      <c r="EJ83" s="55">
        <v>-0.85960000000000003</v>
      </c>
      <c r="EK83" s="55">
        <v>-0.83950000000000002</v>
      </c>
      <c r="EL83" s="55">
        <v>-0.87949999999999995</v>
      </c>
      <c r="EM83" s="55">
        <v>-0.87960000000000005</v>
      </c>
      <c r="EN83" s="55">
        <v>-0.87690000000000001</v>
      </c>
      <c r="EO83" s="55">
        <v>-0.86329999999999996</v>
      </c>
      <c r="EP83" s="55">
        <v>-0.83899999999999997</v>
      </c>
      <c r="EQ83" s="55">
        <v>-0.81659999999999999</v>
      </c>
      <c r="ER83" s="55">
        <v>-0.8034</v>
      </c>
      <c r="ES83" s="55">
        <v>-0.83699999999999997</v>
      </c>
      <c r="ET83" s="55">
        <v>-0.8306</v>
      </c>
      <c r="EU83" s="55">
        <v>-0.82110000000000005</v>
      </c>
      <c r="EV83" s="55">
        <v>-0.83399999999999996</v>
      </c>
      <c r="EW83" s="55">
        <v>-0.79930000000000001</v>
      </c>
      <c r="EX83" s="55">
        <v>-0.77359999999999995</v>
      </c>
      <c r="EY83" s="55">
        <v>-0.78420000000000001</v>
      </c>
      <c r="EZ83" s="55">
        <v>-0.82130000000000003</v>
      </c>
      <c r="FA83" s="55">
        <v>-0.80979999999999996</v>
      </c>
      <c r="FB83" s="55">
        <v>-0.80710000000000004</v>
      </c>
      <c r="FC83" s="55">
        <v>-0.78190000000000004</v>
      </c>
      <c r="FD83" s="55">
        <v>-0.76870000000000005</v>
      </c>
      <c r="FE83" s="55">
        <v>-0.74980000000000002</v>
      </c>
      <c r="FF83" s="55">
        <v>-0.76400000000000001</v>
      </c>
      <c r="FG83" s="55">
        <v>-0.78480000000000005</v>
      </c>
      <c r="FH83" s="55">
        <v>-0.78869999999999996</v>
      </c>
      <c r="FI83" s="55">
        <v>-0.79159999999999997</v>
      </c>
      <c r="FJ83" s="55">
        <v>-0.77780000000000005</v>
      </c>
      <c r="FK83" s="55">
        <v>-0.77370000000000005</v>
      </c>
      <c r="FL83" s="55">
        <v>-0.72340000000000004</v>
      </c>
      <c r="FM83" s="55">
        <v>-0.71899999999999997</v>
      </c>
      <c r="FN83" s="55">
        <v>-0.75660000000000005</v>
      </c>
      <c r="FO83" s="55">
        <v>-0.77439999999999998</v>
      </c>
      <c r="FP83" s="55">
        <v>-0.74709999999999999</v>
      </c>
      <c r="FQ83" s="55">
        <v>-0.77400000000000002</v>
      </c>
      <c r="FR83" s="55">
        <v>-0.74180000000000001</v>
      </c>
      <c r="FS83" s="55">
        <v>-0.70499999999999996</v>
      </c>
      <c r="FT83" s="55">
        <v>-0.67779999999999996</v>
      </c>
      <c r="FU83" s="55">
        <v>-0.77400000000000002</v>
      </c>
      <c r="FV83" s="55">
        <v>-0.74229999999999996</v>
      </c>
      <c r="FW83" s="55">
        <v>-0.75249999999999995</v>
      </c>
      <c r="FX83" s="55">
        <v>-0.76890000000000003</v>
      </c>
      <c r="FY83" s="55">
        <v>-0.72740000000000005</v>
      </c>
      <c r="FZ83" s="55">
        <v>-0.67430000000000001</v>
      </c>
      <c r="GA83" s="55">
        <v>-0.65959999999999996</v>
      </c>
      <c r="GB83" s="55">
        <v>-0.73029999999999995</v>
      </c>
      <c r="GC83" s="55">
        <v>-0.71479999999999999</v>
      </c>
      <c r="GD83" s="55">
        <v>-0.73170000000000002</v>
      </c>
      <c r="GE83" s="55">
        <v>-0.74209999999999998</v>
      </c>
      <c r="GF83" s="55">
        <v>-0.68030000000000002</v>
      </c>
      <c r="GG83" s="55">
        <v>-0.628</v>
      </c>
      <c r="GH83" s="55">
        <v>-0.65149999999999997</v>
      </c>
      <c r="GI83" s="55">
        <v>-0.7369</v>
      </c>
      <c r="GJ83" s="55">
        <v>-0.69789999999999996</v>
      </c>
      <c r="GK83" s="55">
        <v>-0.70509999999999995</v>
      </c>
      <c r="GL83" s="55">
        <v>-0.68759999999999999</v>
      </c>
      <c r="GM83" s="55">
        <v>-0.66169999999999995</v>
      </c>
      <c r="GN83" s="55">
        <v>-0.60240000000000005</v>
      </c>
      <c r="GO83" s="55">
        <v>-0.59909999999999997</v>
      </c>
      <c r="GP83" s="55">
        <v>-0.69399999999999995</v>
      </c>
      <c r="GQ83" s="55">
        <v>-0.66069999999999995</v>
      </c>
      <c r="GR83" s="55">
        <v>-0.65769999999999995</v>
      </c>
      <c r="GS83" s="55">
        <v>-0.63819999999999999</v>
      </c>
      <c r="GT83" s="55">
        <v>-0.62450000000000006</v>
      </c>
      <c r="GU83" s="55">
        <v>-0.56820000000000004</v>
      </c>
      <c r="GV83" s="55">
        <v>-0.54249999999999998</v>
      </c>
      <c r="GW83" s="55">
        <v>-0.58740000000000003</v>
      </c>
      <c r="GX83" s="55">
        <v>-0.62849999999999995</v>
      </c>
      <c r="GY83" s="55">
        <v>-0.61409999999999998</v>
      </c>
      <c r="GZ83" s="55">
        <v>-0.60870000000000002</v>
      </c>
      <c r="HA83" s="55">
        <v>-0.48430000000000001</v>
      </c>
      <c r="HB83" s="55">
        <v>-0.41449999999999998</v>
      </c>
      <c r="HC83" s="55">
        <v>-0.45419999999999999</v>
      </c>
      <c r="HD83" s="55">
        <v>-0.67769999999999997</v>
      </c>
      <c r="HE83" s="55">
        <v>-0.33760000000000001</v>
      </c>
      <c r="HF83" s="55">
        <v>-0.58520000000000005</v>
      </c>
      <c r="HG83" s="55">
        <v>-0.65949999999999998</v>
      </c>
      <c r="HH83" s="55">
        <v>-0.62039999999999995</v>
      </c>
      <c r="HI83" s="55">
        <v>-0.54759999999999998</v>
      </c>
      <c r="HJ83" s="55">
        <v>-0.58699999999999997</v>
      </c>
      <c r="HK83" s="55">
        <v>-0.61119999999999997</v>
      </c>
      <c r="HL83" s="55">
        <v>-0.58330000000000004</v>
      </c>
      <c r="HM83" s="55">
        <v>-0.59019999999999995</v>
      </c>
      <c r="HN83" s="55">
        <v>-0.58709999999999996</v>
      </c>
      <c r="HO83" s="55">
        <v>-0.54369999999999996</v>
      </c>
      <c r="HP83" s="55">
        <v>-0.49569999999999997</v>
      </c>
      <c r="HQ83" s="55">
        <v>-0.50109999999999999</v>
      </c>
      <c r="HR83" s="55">
        <v>-0.56030000000000002</v>
      </c>
      <c r="HS83" s="55">
        <v>-0.56320000000000003</v>
      </c>
      <c r="HT83" s="55">
        <v>-0.54420000000000002</v>
      </c>
      <c r="HU83" s="55">
        <v>-0.55810000000000004</v>
      </c>
      <c r="HV83" s="55">
        <v>-0.51859999999999995</v>
      </c>
      <c r="HW83" s="55">
        <v>-0.45889999999999997</v>
      </c>
      <c r="HX83" s="55">
        <v>-0.47060000000000002</v>
      </c>
      <c r="HY83" s="55">
        <v>-0.45329999999999998</v>
      </c>
      <c r="HZ83" s="55">
        <v>-0.52849999999999997</v>
      </c>
      <c r="IA83" s="55">
        <v>-0.55089999999999995</v>
      </c>
      <c r="IB83" s="55">
        <v>-0.55010000000000003</v>
      </c>
      <c r="IC83" s="55">
        <v>-0.46029999999999999</v>
      </c>
      <c r="ID83" s="55">
        <v>-0.40820000000000001</v>
      </c>
      <c r="IE83" s="55">
        <v>-0.46629999999999999</v>
      </c>
      <c r="IF83" s="55">
        <v>-0.56299999999999994</v>
      </c>
      <c r="IG83" s="55">
        <v>-0.52029999999999998</v>
      </c>
      <c r="IH83" s="55">
        <v>-0.51160000000000005</v>
      </c>
      <c r="II83" s="55">
        <v>-0.48780000000000001</v>
      </c>
      <c r="IJ83" s="55">
        <v>-0.4798</v>
      </c>
      <c r="IK83" s="55">
        <v>-0.41820000000000002</v>
      </c>
      <c r="IL83" s="55">
        <v>-0.43290000000000001</v>
      </c>
      <c r="IM83" s="55">
        <v>-0.53710000000000002</v>
      </c>
      <c r="IN83" s="55">
        <v>-0.50080000000000002</v>
      </c>
      <c r="IO83" s="55">
        <v>-0.52800000000000002</v>
      </c>
      <c r="IP83" s="55">
        <v>-0.52349999999999997</v>
      </c>
      <c r="IQ83" s="55">
        <v>-0.49690000000000001</v>
      </c>
      <c r="IR83" s="55">
        <v>-0.4985</v>
      </c>
      <c r="IS83" s="55">
        <v>-0.52090000000000003</v>
      </c>
      <c r="IT83" s="55">
        <v>-0.58889999999999998</v>
      </c>
      <c r="IU83" s="55">
        <v>-0.52439999999999998</v>
      </c>
      <c r="IV83" s="55">
        <v>-0.52039999999999997</v>
      </c>
      <c r="IW83" s="55">
        <v>-0.53090000000000004</v>
      </c>
      <c r="IX83" s="55">
        <v>-0.48530000000000001</v>
      </c>
      <c r="IY83" s="55">
        <v>-0.47249999999999998</v>
      </c>
      <c r="IZ83" s="55">
        <v>-0.49469999999999997</v>
      </c>
      <c r="JA83" s="55">
        <v>-0.37319999999999998</v>
      </c>
      <c r="JB83" s="55">
        <v>-0.59570000000000001</v>
      </c>
      <c r="JC83" s="55">
        <v>-0.57330000000000003</v>
      </c>
      <c r="JD83" s="55">
        <v>-0.5716</v>
      </c>
      <c r="JE83" s="55">
        <v>-0.51190000000000002</v>
      </c>
      <c r="JF83" s="55">
        <v>-0.44669999999999999</v>
      </c>
      <c r="JG83" s="55">
        <v>-0.46339999999999998</v>
      </c>
      <c r="JH83" s="55">
        <v>-0.57650000000000001</v>
      </c>
      <c r="JI83" s="55">
        <v>-0.54490000000000005</v>
      </c>
      <c r="JJ83" s="55">
        <v>-0.50419999999999998</v>
      </c>
      <c r="JK83" s="55">
        <v>-0.53029999999999999</v>
      </c>
      <c r="JL83" s="55">
        <v>-0.46839999999999998</v>
      </c>
      <c r="JM83" s="55">
        <v>-0.41789999999999999</v>
      </c>
      <c r="JN83" s="55">
        <v>-0.45200000000000001</v>
      </c>
      <c r="JO83" s="55">
        <v>-0.49070000000000003</v>
      </c>
      <c r="JP83" s="55">
        <v>-0.54769999999999996</v>
      </c>
      <c r="JQ83" s="55">
        <v>-0.5635</v>
      </c>
      <c r="JR83" s="55">
        <v>-0.56210000000000004</v>
      </c>
      <c r="JS83" s="55">
        <v>-0.54649999999999999</v>
      </c>
      <c r="JT83" s="55">
        <v>-0.52370000000000005</v>
      </c>
      <c r="JU83" s="55">
        <v>-0.48449999999999999</v>
      </c>
      <c r="JV83" s="55">
        <v>-0.60929999999999995</v>
      </c>
      <c r="JW83" s="55">
        <v>-0.56759999999999999</v>
      </c>
      <c r="JX83" s="55">
        <v>-0.58279999999999998</v>
      </c>
      <c r="JY83" s="55">
        <v>-0.61839999999999995</v>
      </c>
      <c r="JZ83" s="55">
        <v>-0.58979999999999999</v>
      </c>
      <c r="KA83" s="55">
        <v>-0.49909999999999999</v>
      </c>
      <c r="KB83" s="55">
        <v>-0.50370000000000004</v>
      </c>
      <c r="KC83" s="55">
        <v>-0.58650000000000002</v>
      </c>
      <c r="KD83" s="55">
        <v>-0.60070000000000001</v>
      </c>
      <c r="KE83" s="55">
        <v>-0.61019999999999996</v>
      </c>
      <c r="KF83" s="55">
        <v>-0.64249999999999996</v>
      </c>
      <c r="KG83" s="55">
        <v>-0.60029999999999994</v>
      </c>
      <c r="KH83" s="55">
        <v>-0.46339999999999998</v>
      </c>
      <c r="KI83" s="55">
        <v>-0.48899999999999999</v>
      </c>
      <c r="KJ83" s="55">
        <v>-0.67030000000000001</v>
      </c>
      <c r="KK83" s="55">
        <v>-0.67700000000000005</v>
      </c>
      <c r="KL83" s="55">
        <v>-0.67349999999999999</v>
      </c>
      <c r="KM83" s="55">
        <v>-0.67479999999999996</v>
      </c>
      <c r="KN83" s="55">
        <v>-0.65800000000000003</v>
      </c>
      <c r="KO83" s="55">
        <v>-0.55710000000000004</v>
      </c>
      <c r="KP83" s="55">
        <v>-0.52090000000000003</v>
      </c>
      <c r="KQ83" s="55">
        <v>-0.73250000000000004</v>
      </c>
      <c r="KR83" s="55">
        <v>-0.73650000000000004</v>
      </c>
      <c r="KS83" s="55">
        <v>-0.73409999999999997</v>
      </c>
      <c r="KT83" s="55">
        <v>-0.73199999999999998</v>
      </c>
      <c r="KU83" s="55">
        <v>-0.67859999999999998</v>
      </c>
      <c r="KV83" s="55">
        <v>-0.96340000000000003</v>
      </c>
      <c r="KW83" s="55">
        <v>-0.98460000000000003</v>
      </c>
      <c r="KX83" s="55">
        <v>-0.98699999999999999</v>
      </c>
      <c r="KY83" s="55">
        <v>-0.96889999999999998</v>
      </c>
      <c r="KZ83" s="55">
        <v>-0.95840000000000003</v>
      </c>
      <c r="LA83" s="55">
        <v>-0.98970000000000002</v>
      </c>
      <c r="LB83" s="55">
        <v>-0.99980000000000002</v>
      </c>
      <c r="LC83" s="55">
        <v>-0.99409999999999998</v>
      </c>
      <c r="LD83" s="55">
        <v>-0.99770000000000003</v>
      </c>
      <c r="LE83" s="55">
        <v>-0.997</v>
      </c>
      <c r="LF83" s="55">
        <v>-0.99760000000000004</v>
      </c>
      <c r="LG83" s="55">
        <v>-0.99380000000000002</v>
      </c>
      <c r="LH83" s="55">
        <v>-0.99370000000000003</v>
      </c>
      <c r="LI83" s="55">
        <v>-0.99980000000000002</v>
      </c>
      <c r="LJ83" s="55">
        <v>-0.99870000000000003</v>
      </c>
      <c r="LK83" s="55">
        <v>-0.99890000000000001</v>
      </c>
      <c r="LL83" s="54">
        <v>-1</v>
      </c>
      <c r="LM83" s="55">
        <v>-0.99909999999999999</v>
      </c>
      <c r="LN83" s="55">
        <v>-0.99960000000000004</v>
      </c>
      <c r="LO83" s="55">
        <v>-0.99960000000000004</v>
      </c>
      <c r="LP83" s="55">
        <v>-0.99960000000000004</v>
      </c>
      <c r="LQ83" s="55">
        <v>-0.99960000000000004</v>
      </c>
      <c r="LR83" s="54">
        <v>-1</v>
      </c>
      <c r="LS83" s="55">
        <v>-0.98899999999999999</v>
      </c>
      <c r="LT83" s="55">
        <v>-0.99050000000000005</v>
      </c>
      <c r="LU83" s="55">
        <v>-0.99939999999999996</v>
      </c>
      <c r="LV83" s="55">
        <v>-0.99750000000000005</v>
      </c>
      <c r="LW83" s="55">
        <v>-0.99809999999999999</v>
      </c>
      <c r="LX83" s="55">
        <v>-0.99970000000000003</v>
      </c>
      <c r="LY83" s="55">
        <v>-0.99950000000000006</v>
      </c>
      <c r="LZ83" s="55">
        <v>-0.84289999999999998</v>
      </c>
      <c r="MA83" s="55">
        <v>-0.85550000000000004</v>
      </c>
      <c r="MB83" s="55">
        <v>-0.8579</v>
      </c>
      <c r="MC83" s="55">
        <v>-0.85850000000000004</v>
      </c>
      <c r="MD83" s="55">
        <v>-0.8387</v>
      </c>
      <c r="ME83" s="55">
        <v>-0.78659999999999997</v>
      </c>
      <c r="MF83" s="55">
        <v>-0.754</v>
      </c>
      <c r="MG83" s="55">
        <v>-0.81859999999999999</v>
      </c>
      <c r="MH83" s="55">
        <v>-0.81589999999999996</v>
      </c>
      <c r="MI83" s="55">
        <v>-0.81950000000000001</v>
      </c>
      <c r="MJ83" s="55">
        <v>-0.83409999999999995</v>
      </c>
      <c r="MK83" s="55">
        <v>-0.80059999999999998</v>
      </c>
      <c r="ML83" s="55">
        <v>-0.72550000000000003</v>
      </c>
      <c r="MM83" s="55">
        <v>-0.56910000000000005</v>
      </c>
      <c r="MN83" s="55">
        <v>-0.71340000000000003</v>
      </c>
      <c r="MO83" s="55">
        <v>-0.7792</v>
      </c>
      <c r="MP83" s="55">
        <v>-0.80779999999999996</v>
      </c>
      <c r="MQ83" s="55">
        <v>-0.82150000000000001</v>
      </c>
      <c r="MR83" s="55">
        <v>-0.80169999999999997</v>
      </c>
      <c r="MS83" s="55">
        <v>-0.73329999999999995</v>
      </c>
      <c r="MT83" s="55">
        <v>-0.75870000000000004</v>
      </c>
      <c r="MU83" s="55">
        <v>-0.751</v>
      </c>
      <c r="MV83" s="55">
        <v>-0.72330000000000005</v>
      </c>
      <c r="MW83" s="55">
        <v>-0.72799999999999998</v>
      </c>
      <c r="MX83" s="55">
        <v>-0.75160000000000005</v>
      </c>
      <c r="MY83" s="55">
        <v>-0.75970000000000004</v>
      </c>
      <c r="MZ83" s="55">
        <v>-0.61109999999999998</v>
      </c>
      <c r="NA83" s="55">
        <v>-0.43569999999999998</v>
      </c>
      <c r="NB83" s="54">
        <v>-0.64</v>
      </c>
      <c r="NC83" s="55">
        <v>-0.65629999999999999</v>
      </c>
      <c r="ND83" s="55">
        <v>-0.6764</v>
      </c>
      <c r="NE83" s="55">
        <v>-0.6825</v>
      </c>
      <c r="NF83" s="55">
        <v>-0.63139999999999996</v>
      </c>
      <c r="NG83" s="55">
        <v>-0.55379999999999996</v>
      </c>
      <c r="NH83" s="55">
        <v>-0.49930000000000002</v>
      </c>
      <c r="NI83" s="55">
        <v>-0.65300000000000002</v>
      </c>
      <c r="NJ83" s="55">
        <v>-0.61850000000000005</v>
      </c>
      <c r="NK83" s="55">
        <v>-0.59909999999999997</v>
      </c>
      <c r="NL83" s="55">
        <v>-0.61629999999999996</v>
      </c>
      <c r="NM83" s="55">
        <v>-0.55659999999999998</v>
      </c>
      <c r="NN83" s="55">
        <v>-0.439</v>
      </c>
      <c r="NO83" s="55">
        <v>-0.42749999999999999</v>
      </c>
      <c r="NP83" s="55">
        <v>-0.59589999999999999</v>
      </c>
      <c r="NQ83" s="55">
        <v>-0.59330000000000005</v>
      </c>
      <c r="NR83" s="55">
        <v>-0.57499999999999996</v>
      </c>
      <c r="NS83" s="55">
        <v>-0.59899999999999998</v>
      </c>
      <c r="NT83" s="55">
        <v>-0.52339999999999998</v>
      </c>
      <c r="NU83" s="55">
        <v>-0.44550000000000001</v>
      </c>
      <c r="NV83" s="55">
        <v>-0.41449999999999998</v>
      </c>
      <c r="NW83" s="55">
        <v>-0.54630000000000001</v>
      </c>
      <c r="NX83" s="55">
        <v>-0.56840000000000002</v>
      </c>
      <c r="NY83" s="55">
        <v>-0.55600000000000005</v>
      </c>
      <c r="NZ83" s="55">
        <v>-0.54320000000000002</v>
      </c>
      <c r="OA83" s="55">
        <v>-0.45329999999999998</v>
      </c>
      <c r="OB83" s="55">
        <v>-0.32200000000000001</v>
      </c>
      <c r="OC83" s="55">
        <v>-0.3014</v>
      </c>
      <c r="OD83" s="55">
        <v>-0.4118</v>
      </c>
      <c r="OE83" s="55">
        <v>-0.49609999999999999</v>
      </c>
      <c r="OF83" s="55">
        <v>-0.49940000000000001</v>
      </c>
      <c r="OG83" s="55">
        <v>-0.50009999999999999</v>
      </c>
      <c r="OH83" s="55">
        <v>-0.44969999999999999</v>
      </c>
      <c r="OI83" s="55">
        <v>-0.34670000000000001</v>
      </c>
      <c r="OJ83" s="55">
        <v>-0.34970000000000001</v>
      </c>
      <c r="OK83" s="55">
        <v>-0.50470000000000004</v>
      </c>
      <c r="OL83" s="55">
        <v>-0.47099999999999997</v>
      </c>
      <c r="OM83" s="55">
        <v>-0.47410000000000002</v>
      </c>
      <c r="ON83" s="55">
        <v>-0.49769999999999998</v>
      </c>
      <c r="OO83" s="55">
        <v>-0.43640000000000001</v>
      </c>
      <c r="OP83" s="55">
        <v>-0.37680000000000002</v>
      </c>
      <c r="OQ83" s="55">
        <v>-0.40310000000000001</v>
      </c>
      <c r="OR83" s="55">
        <v>-0.45810000000000001</v>
      </c>
      <c r="OS83" s="55">
        <v>-0.47039999999999998</v>
      </c>
      <c r="OT83" s="55">
        <v>-0.50749999999999995</v>
      </c>
      <c r="OU83" s="55">
        <v>-0.49780000000000002</v>
      </c>
      <c r="OV83" s="55">
        <v>-0.51180000000000003</v>
      </c>
      <c r="OW83" s="55">
        <v>-0.50219999999999998</v>
      </c>
      <c r="OX83" s="55">
        <v>-0.51800000000000002</v>
      </c>
      <c r="OY83" s="55">
        <v>-0.56399999999999995</v>
      </c>
      <c r="OZ83" s="55">
        <v>-0.55730000000000002</v>
      </c>
      <c r="PA83" s="55">
        <v>-0.54310000000000003</v>
      </c>
      <c r="PB83" s="55">
        <v>-0.50929999999999997</v>
      </c>
      <c r="PC83" s="55">
        <v>-0.42330000000000001</v>
      </c>
      <c r="PD83" s="55">
        <v>-0.30769999999999997</v>
      </c>
      <c r="PE83" s="55">
        <v>-0.1996</v>
      </c>
      <c r="PF83" s="55">
        <v>-0.42149999999999999</v>
      </c>
      <c r="PG83" s="55">
        <v>-0.41299999999999998</v>
      </c>
      <c r="PH83" s="55">
        <v>-0.35060000000000002</v>
      </c>
      <c r="PI83" s="55">
        <v>-0.32529999999999998</v>
      </c>
      <c r="PJ83" s="55">
        <v>-0.1077</v>
      </c>
      <c r="PK83" s="55">
        <v>-0.68830000000000002</v>
      </c>
      <c r="PL83" s="55">
        <v>2.3099999999999999E-2</v>
      </c>
      <c r="PM83" s="54">
        <v>-0.21</v>
      </c>
      <c r="PN83" s="55">
        <v>-0.26369999999999999</v>
      </c>
      <c r="PO83" s="55">
        <v>-0.3075</v>
      </c>
      <c r="PP83" s="55">
        <v>-0.34410000000000002</v>
      </c>
      <c r="PQ83" s="55">
        <v>-0.28189999999999998</v>
      </c>
      <c r="PR83" s="55">
        <v>-0.21110000000000001</v>
      </c>
      <c r="PS83" s="55">
        <v>-0.1865</v>
      </c>
      <c r="PT83" s="55">
        <v>-0.36909999999999998</v>
      </c>
      <c r="PU83" s="55">
        <v>-0.46379999999999999</v>
      </c>
      <c r="PV83" s="55">
        <v>-0.4889</v>
      </c>
      <c r="PW83" s="55">
        <v>-0.25890000000000002</v>
      </c>
      <c r="PX83" s="55">
        <v>-0.24360000000000001</v>
      </c>
      <c r="PY83" s="55">
        <v>-0.15970000000000001</v>
      </c>
      <c r="PZ83" s="55">
        <v>-0.17299999999999999</v>
      </c>
      <c r="QA83" s="55">
        <v>-0.39550000000000002</v>
      </c>
      <c r="QB83" s="55">
        <v>-0.42430000000000001</v>
      </c>
      <c r="QC83" s="55">
        <v>-0.41249999999999998</v>
      </c>
      <c r="QD83" s="55">
        <v>-0.40770000000000001</v>
      </c>
      <c r="QE83" s="55">
        <v>-0.5252</v>
      </c>
      <c r="QF83" s="55">
        <v>-0.2296</v>
      </c>
      <c r="QG83" s="55">
        <v>-8.5300000000000001E-2</v>
      </c>
      <c r="QH83" s="55">
        <v>1.1898</v>
      </c>
      <c r="QI83" s="55">
        <v>-0.41660000000000003</v>
      </c>
      <c r="QJ83" s="55">
        <v>-0.4194</v>
      </c>
      <c r="QK83" s="55">
        <v>-0.37230000000000002</v>
      </c>
      <c r="QL83" s="55">
        <v>-0.29699999999999999</v>
      </c>
      <c r="QM83" s="55">
        <v>-0.1381</v>
      </c>
      <c r="QN83" s="55">
        <v>-0.1527</v>
      </c>
      <c r="QO83" s="55">
        <v>-0.34039999999999998</v>
      </c>
      <c r="QP83" s="55">
        <v>-0.35730000000000001</v>
      </c>
      <c r="QQ83" s="55">
        <v>-0.33860000000000001</v>
      </c>
      <c r="QR83" s="55">
        <v>-0.3518</v>
      </c>
      <c r="QS83" s="55">
        <v>-0.26669999999999999</v>
      </c>
      <c r="QT83" s="55">
        <v>-0.1867</v>
      </c>
      <c r="QU83" s="55">
        <v>-0.16220000000000001</v>
      </c>
      <c r="QV83" s="55">
        <v>-0.40339999999999998</v>
      </c>
      <c r="QW83" s="55">
        <v>-0.31569999999999998</v>
      </c>
      <c r="QX83" s="55">
        <v>-0.28399999999999997</v>
      </c>
      <c r="QY83" s="55">
        <v>-0.27889999999999998</v>
      </c>
      <c r="QZ83" s="55">
        <v>-0.17760000000000001</v>
      </c>
      <c r="RA83" s="55">
        <v>-8.8900000000000007E-2</v>
      </c>
      <c r="RB83" s="55">
        <v>-6.9199999999999998E-2</v>
      </c>
      <c r="RC83" s="55">
        <v>-0.17460000000000001</v>
      </c>
      <c r="RD83" s="55">
        <v>-0.23680000000000001</v>
      </c>
      <c r="RE83" s="55">
        <v>-0.25330000000000003</v>
      </c>
      <c r="RF83" s="55">
        <v>-0.27760000000000001</v>
      </c>
      <c r="RG83" s="55">
        <v>-0.19040000000000001</v>
      </c>
      <c r="RH83" s="55">
        <v>-0.12330000000000001</v>
      </c>
      <c r="RI83" s="55">
        <v>-0.1052</v>
      </c>
      <c r="RJ83" s="55">
        <v>-0.24970000000000001</v>
      </c>
      <c r="RK83" s="55">
        <v>-0.26690000000000003</v>
      </c>
      <c r="RL83" s="55">
        <v>-0.26540000000000002</v>
      </c>
      <c r="RM83" s="55">
        <v>-0.25530000000000003</v>
      </c>
      <c r="RN83" s="55">
        <v>-0.19320000000000001</v>
      </c>
      <c r="RO83" s="55">
        <v>-0.16070000000000001</v>
      </c>
      <c r="RP83" s="55">
        <v>-0.4133</v>
      </c>
      <c r="RQ83" s="55">
        <v>-0.2276</v>
      </c>
      <c r="RR83" s="55">
        <v>-0.33650000000000002</v>
      </c>
      <c r="RS83" s="55">
        <v>-0.2278</v>
      </c>
      <c r="RT83" s="55">
        <v>-0.23130000000000001</v>
      </c>
      <c r="RU83" s="55">
        <v>-0.1613</v>
      </c>
      <c r="RV83" s="55">
        <v>5.8999999999999999E-3</v>
      </c>
      <c r="RW83" s="55">
        <v>0.28920000000000001</v>
      </c>
      <c r="RX83" s="55">
        <v>-0.155</v>
      </c>
      <c r="RY83" s="55">
        <v>-0.2046</v>
      </c>
      <c r="RZ83" s="55">
        <v>-0.21920000000000001</v>
      </c>
      <c r="SA83" s="55">
        <v>-0.24060000000000001</v>
      </c>
      <c r="SB83" s="55">
        <v>-0.1862</v>
      </c>
      <c r="SC83" s="55">
        <v>-6.5000000000000002E-2</v>
      </c>
      <c r="SD83" s="55">
        <v>-0.17560000000000001</v>
      </c>
      <c r="SE83" s="55">
        <v>-0.1202</v>
      </c>
      <c r="SF83" s="55">
        <v>-0.68820000000000003</v>
      </c>
      <c r="SG83" s="55">
        <v>-0.1681</v>
      </c>
      <c r="SH83" s="55">
        <v>-0.2064</v>
      </c>
      <c r="SI83" s="55">
        <v>-0.1744</v>
      </c>
      <c r="SJ83" s="55">
        <v>-2.4E-2</v>
      </c>
      <c r="SK83" s="55">
        <v>4.8800000000000003E-2</v>
      </c>
      <c r="SL83" s="55">
        <v>-0.12670000000000001</v>
      </c>
      <c r="SM83" s="55">
        <v>-0.17499999999999999</v>
      </c>
      <c r="SN83" s="55">
        <v>-0.2034</v>
      </c>
      <c r="SO83" s="55">
        <v>-0.21260000000000001</v>
      </c>
      <c r="SP83" s="55">
        <v>-0.1246</v>
      </c>
      <c r="SQ83" s="55">
        <v>-2.4299999999999999E-2</v>
      </c>
      <c r="SR83" s="55">
        <v>-8.8400000000000006E-2</v>
      </c>
      <c r="SS83" s="55">
        <v>-0.1759</v>
      </c>
      <c r="ST83" s="55">
        <v>-0.2077</v>
      </c>
      <c r="SU83" s="55">
        <v>-0.16070000000000001</v>
      </c>
      <c r="SV83" s="55">
        <v>-0.20039999999999999</v>
      </c>
      <c r="SW83" s="55">
        <v>-7.1599999999999997E-2</v>
      </c>
      <c r="SX83" s="55">
        <v>-3.0499999999999999E-2</v>
      </c>
      <c r="SY83" s="55">
        <v>-8.9800000000000005E-2</v>
      </c>
      <c r="SZ83" s="55">
        <v>-0.18940000000000001</v>
      </c>
      <c r="TA83" s="55">
        <v>-0.23780000000000001</v>
      </c>
      <c r="TB83" s="55">
        <v>-0.21240000000000001</v>
      </c>
      <c r="TC83" s="55">
        <v>-0.16889999999999999</v>
      </c>
      <c r="TD83" s="55">
        <v>-0.1222</v>
      </c>
      <c r="TE83" s="55">
        <v>-9.6699999999999994E-2</v>
      </c>
      <c r="TF83" s="55">
        <v>-0.15040000000000001</v>
      </c>
      <c r="TG83" s="55">
        <v>-0.19769999999999999</v>
      </c>
      <c r="TH83" s="55">
        <v>-0.2354</v>
      </c>
      <c r="TI83" s="55">
        <v>-0.23269999999999999</v>
      </c>
      <c r="TJ83" s="55">
        <v>-0.2427</v>
      </c>
      <c r="TK83" s="55">
        <v>-0.1925</v>
      </c>
      <c r="TL83" s="55">
        <v>-0.12970000000000001</v>
      </c>
      <c r="TM83" s="55">
        <v>-0.1227</v>
      </c>
      <c r="TN83" s="55">
        <v>-0.12920000000000001</v>
      </c>
      <c r="TO83" s="55">
        <v>-0.26590000000000003</v>
      </c>
      <c r="TP83" s="55">
        <v>-0.24299999999999999</v>
      </c>
      <c r="TQ83" s="55">
        <v>-0.30220000000000002</v>
      </c>
      <c r="TR83" s="55">
        <v>-0.20419999999999999</v>
      </c>
      <c r="TS83" s="55">
        <v>-0.1409</v>
      </c>
      <c r="TT83" s="55">
        <v>-0.2326</v>
      </c>
      <c r="TU83" s="55">
        <v>-0.2492</v>
      </c>
      <c r="TV83" s="55">
        <v>-0.29559999999999997</v>
      </c>
      <c r="TW83" s="55">
        <v>-0.3115</v>
      </c>
      <c r="TX83" s="55">
        <v>-0.33400000000000002</v>
      </c>
      <c r="TY83" s="55">
        <v>-0.2477</v>
      </c>
      <c r="TZ83" s="55">
        <v>-0.14269999999999999</v>
      </c>
      <c r="UA83" s="55">
        <v>-0.15870000000000001</v>
      </c>
      <c r="UB83" s="55">
        <v>-0.20080000000000001</v>
      </c>
      <c r="UC83" s="55">
        <v>-0.29260000000000003</v>
      </c>
      <c r="UD83" s="55">
        <v>-0.28060000000000002</v>
      </c>
      <c r="UE83" s="55">
        <v>-0.30309999999999998</v>
      </c>
      <c r="UF83" s="55">
        <v>-0.20430000000000001</v>
      </c>
      <c r="UG83" s="55">
        <v>-0.20219999999999999</v>
      </c>
      <c r="UH83" s="55">
        <v>-0.13900000000000001</v>
      </c>
      <c r="UI83" s="55">
        <v>-0.18890000000000001</v>
      </c>
      <c r="UJ83" s="55">
        <v>-0.27460000000000001</v>
      </c>
      <c r="UK83" s="55">
        <v>-0.2465</v>
      </c>
      <c r="UL83" s="55">
        <v>-0.21510000000000001</v>
      </c>
      <c r="UM83" s="55">
        <v>-0.20319999999999999</v>
      </c>
      <c r="UN83" s="55">
        <v>-0.13289999999999999</v>
      </c>
      <c r="UO83" s="55">
        <v>-0.17730000000000001</v>
      </c>
      <c r="UP83" s="55">
        <v>-0.25280000000000002</v>
      </c>
      <c r="UQ83" s="55">
        <v>-0.2387</v>
      </c>
      <c r="UR83" s="55">
        <v>-0.27210000000000001</v>
      </c>
      <c r="US83" s="55">
        <v>-0.2215</v>
      </c>
      <c r="UT83" s="55">
        <v>-0.1244</v>
      </c>
      <c r="UU83" s="55">
        <v>-1.3299999999999999E-2</v>
      </c>
      <c r="UV83" s="55">
        <v>-6.5699999999999995E-2</v>
      </c>
      <c r="UW83" s="55">
        <v>-0.16370000000000001</v>
      </c>
      <c r="UX83" s="55">
        <v>-0.28770000000000001</v>
      </c>
      <c r="UY83" s="55">
        <v>-0.23139999999999999</v>
      </c>
      <c r="UZ83" s="55">
        <v>-0.18310000000000001</v>
      </c>
      <c r="VA83" s="55">
        <v>7.0699999999999999E-2</v>
      </c>
      <c r="VB83" s="55">
        <v>0.2077</v>
      </c>
      <c r="VC83" s="55">
        <v>7.1400000000000005E-2</v>
      </c>
      <c r="VD83" s="55">
        <v>-0.30869999999999997</v>
      </c>
      <c r="VE83" s="55">
        <v>0.20910000000000001</v>
      </c>
      <c r="VF83" s="55">
        <v>-0.16880000000000001</v>
      </c>
      <c r="VG83" s="55">
        <v>-0.315</v>
      </c>
      <c r="VH83" s="55">
        <v>-0.30859999999999999</v>
      </c>
      <c r="VI83" s="55">
        <v>-0.17319999999999999</v>
      </c>
      <c r="VJ83" s="55">
        <v>-0.1802</v>
      </c>
      <c r="VK83" s="55">
        <v>-0.21249999999999999</v>
      </c>
      <c r="VL83" s="55">
        <v>-0.2024</v>
      </c>
      <c r="VM83" s="55">
        <v>-0.22520000000000001</v>
      </c>
      <c r="VN83" s="55">
        <v>-0.21940000000000001</v>
      </c>
      <c r="VO83" s="55">
        <v>-0.14480000000000001</v>
      </c>
      <c r="VP83" s="55">
        <v>-8.6499999999999994E-2</v>
      </c>
      <c r="VQ83" s="55">
        <v>-1.8499999999999999E-2</v>
      </c>
      <c r="VR83" s="55">
        <v>-0.1173</v>
      </c>
      <c r="VS83" s="55">
        <v>-0.16209999999999999</v>
      </c>
      <c r="VT83" s="55">
        <v>-0.1484</v>
      </c>
      <c r="VU83" s="55">
        <v>-0.2298</v>
      </c>
      <c r="VV83" s="55">
        <v>-0.14099999999999999</v>
      </c>
      <c r="VW83" s="55">
        <v>-2.63E-2</v>
      </c>
      <c r="VX83" s="55">
        <v>-9.1600000000000001E-2</v>
      </c>
      <c r="VY83" s="55">
        <v>8.0000000000000004E-4</v>
      </c>
      <c r="VZ83" s="55">
        <v>-0.18679999999999999</v>
      </c>
      <c r="WA83" s="55">
        <v>-0.17499999999999999</v>
      </c>
      <c r="WB83" s="55">
        <v>-0.2248</v>
      </c>
      <c r="WC83" s="55">
        <v>-8.0399999999999999E-2</v>
      </c>
      <c r="WD83" s="55">
        <v>1.2200000000000001E-2</v>
      </c>
      <c r="WE83" s="55">
        <v>-2.6200000000000001E-2</v>
      </c>
      <c r="WF83" s="55">
        <v>-0.14369999999999999</v>
      </c>
      <c r="WG83" s="55">
        <v>-0.1303</v>
      </c>
      <c r="WH83" s="55">
        <v>-0.1646</v>
      </c>
      <c r="WI83" s="55">
        <v>-0.1037</v>
      </c>
      <c r="WJ83" s="55">
        <v>-5.3499999999999999E-2</v>
      </c>
      <c r="WK83" s="55">
        <v>-2.69E-2</v>
      </c>
      <c r="WL83" s="55">
        <v>-6.7699999999999996E-2</v>
      </c>
      <c r="WM83" s="55">
        <v>-0.12959999999999999</v>
      </c>
      <c r="WN83" s="55">
        <v>-0.1273</v>
      </c>
      <c r="WO83" s="55">
        <v>-0.2024</v>
      </c>
      <c r="WP83" s="55">
        <v>-0.18129999999999999</v>
      </c>
      <c r="WQ83" s="55">
        <v>-0.1789</v>
      </c>
      <c r="WR83" s="55">
        <v>-0.15060000000000001</v>
      </c>
      <c r="WS83" s="55">
        <v>-0.2109</v>
      </c>
      <c r="WT83" s="55">
        <v>-0.17449999999999999</v>
      </c>
      <c r="WU83" s="55">
        <v>-0.1027</v>
      </c>
      <c r="WV83" s="55">
        <v>-0.13880000000000001</v>
      </c>
      <c r="WW83" s="55">
        <v>-0.14940000000000001</v>
      </c>
      <c r="WX83" s="55">
        <v>-0.1232</v>
      </c>
      <c r="WY83" s="55">
        <v>-5.4399999999999997E-2</v>
      </c>
      <c r="WZ83" s="55">
        <v>-4.6100000000000002E-2</v>
      </c>
      <c r="XA83" s="55">
        <v>0.17299999999999999</v>
      </c>
      <c r="XB83" s="55">
        <v>0.12759999999999999</v>
      </c>
      <c r="XC83" s="55">
        <v>-0.22520000000000001</v>
      </c>
      <c r="XD83" s="55">
        <v>-5.7299999999999997E-2</v>
      </c>
      <c r="XE83" s="55">
        <v>7.3400000000000007E-2</v>
      </c>
      <c r="XF83" s="55">
        <v>0.13589999999999999</v>
      </c>
      <c r="XG83" s="55">
        <v>9.6699999999999994E-2</v>
      </c>
      <c r="XH83" s="55">
        <v>3.6900000000000002E-2</v>
      </c>
      <c r="XI83" s="55">
        <v>-9.9000000000000005E-2</v>
      </c>
      <c r="XJ83" s="55">
        <v>-0.12130000000000001</v>
      </c>
      <c r="XK83" s="55">
        <v>-0.1167</v>
      </c>
      <c r="XL83" s="55">
        <v>2.5000000000000001E-3</v>
      </c>
      <c r="XM83" s="55">
        <v>4.7899999999999998E-2</v>
      </c>
      <c r="XN83" s="55">
        <v>-2.8000000000000001E-2</v>
      </c>
      <c r="XO83" s="55">
        <v>4.0000000000000002E-4</v>
      </c>
      <c r="XP83" s="55">
        <v>-0.12659999999999999</v>
      </c>
      <c r="XQ83" s="55">
        <v>-0.1308</v>
      </c>
      <c r="XR83" s="55">
        <v>-8.2199999999999995E-2</v>
      </c>
      <c r="XS83" s="55">
        <v>-6.7400000000000002E-2</v>
      </c>
      <c r="XT83" s="55">
        <v>1.6000000000000001E-3</v>
      </c>
      <c r="XU83" s="55">
        <v>1E-4</v>
      </c>
      <c r="XV83" s="55">
        <v>-0.1177</v>
      </c>
      <c r="XW83" s="55">
        <v>-0.11600000000000001</v>
      </c>
      <c r="XX83" s="55">
        <v>-9.3899999999999997E-2</v>
      </c>
      <c r="XY83" s="55">
        <v>-9.6000000000000002E-2</v>
      </c>
      <c r="XZ83" s="55">
        <v>-6.7299999999999999E-2</v>
      </c>
      <c r="YA83" s="55">
        <v>-3.6999999999999998E-2</v>
      </c>
      <c r="YB83" s="55">
        <v>-5.5100000000000003E-2</v>
      </c>
      <c r="YC83" s="55">
        <v>-9.9000000000000005E-2</v>
      </c>
      <c r="YD83" s="55">
        <v>-0.13730000000000001</v>
      </c>
      <c r="YE83" s="55">
        <v>-0.14960000000000001</v>
      </c>
      <c r="YF83" s="55">
        <v>-0.17499999999999999</v>
      </c>
      <c r="YG83" s="55">
        <v>-0.1043</v>
      </c>
      <c r="YH83" s="55">
        <v>6.1199999999999997E-2</v>
      </c>
      <c r="YI83" s="55">
        <v>2.0299999999999999E-2</v>
      </c>
      <c r="YJ83" s="55">
        <v>-0.20949999999999999</v>
      </c>
      <c r="YK83" s="55">
        <v>-0.2099</v>
      </c>
    </row>
    <row r="84" spans="1:661" x14ac:dyDescent="0.35">
      <c r="A84" s="66" t="s">
        <v>75</v>
      </c>
      <c r="B84" s="66" t="s">
        <v>145</v>
      </c>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B84" s="66"/>
      <c r="JC84" s="66"/>
      <c r="JD84" s="66"/>
      <c r="JE84" s="66"/>
      <c r="JF84" s="66"/>
      <c r="JG84" s="66"/>
      <c r="JH84" s="55">
        <v>-0.73499999999999999</v>
      </c>
      <c r="JI84" s="55">
        <v>-0.5373</v>
      </c>
      <c r="JJ84" s="55">
        <v>-0.6976</v>
      </c>
      <c r="JK84" s="55">
        <v>-0.80649999999999999</v>
      </c>
      <c r="JL84" s="55">
        <v>-0.6149</v>
      </c>
      <c r="JM84" s="55">
        <v>-0.5585</v>
      </c>
      <c r="JN84" s="55">
        <v>-0.68330000000000002</v>
      </c>
      <c r="JO84" s="55">
        <v>-0.76270000000000004</v>
      </c>
      <c r="JP84" s="55">
        <v>-0.73960000000000004</v>
      </c>
      <c r="JQ84" s="55">
        <v>-0.80300000000000005</v>
      </c>
      <c r="JR84" s="55">
        <v>-0.77110000000000001</v>
      </c>
      <c r="JS84" s="55">
        <v>-0.71989999999999998</v>
      </c>
      <c r="JT84" s="55">
        <v>-0.69799999999999995</v>
      </c>
      <c r="JU84" s="55">
        <v>-0.74350000000000005</v>
      </c>
      <c r="JV84" s="55">
        <v>-0.81789999999999996</v>
      </c>
      <c r="JW84" s="55">
        <v>-0.78190000000000004</v>
      </c>
      <c r="JX84" s="55">
        <v>-0.77439999999999998</v>
      </c>
      <c r="JY84" s="55">
        <v>-0.88319999999999999</v>
      </c>
      <c r="JZ84" s="55">
        <v>-0.79900000000000004</v>
      </c>
      <c r="KA84" s="55">
        <v>-0.70369999999999999</v>
      </c>
      <c r="KB84" s="55">
        <v>-0.73119999999999996</v>
      </c>
      <c r="KC84" s="55">
        <v>-0.75860000000000005</v>
      </c>
      <c r="KD84" s="55">
        <v>-0.90569999999999995</v>
      </c>
      <c r="KE84" s="55">
        <v>-0.83860000000000001</v>
      </c>
      <c r="KF84" s="55">
        <v>-0.79269999999999996</v>
      </c>
      <c r="KG84" s="55">
        <v>-0.78990000000000005</v>
      </c>
      <c r="KH84" s="55">
        <v>-0.66739999999999999</v>
      </c>
      <c r="KI84" s="55">
        <v>-0.74109999999999998</v>
      </c>
      <c r="KJ84" s="55">
        <v>-0.82379999999999998</v>
      </c>
      <c r="KK84" s="55">
        <v>-0.86519999999999997</v>
      </c>
      <c r="KL84" s="55">
        <v>-0.84109999999999996</v>
      </c>
      <c r="KM84" s="55">
        <v>-0.83079999999999998</v>
      </c>
      <c r="KN84" s="55">
        <v>-0.73229999999999995</v>
      </c>
      <c r="KO84" s="55">
        <v>-0.71250000000000002</v>
      </c>
      <c r="KP84" s="55">
        <v>-0.76400000000000001</v>
      </c>
      <c r="KQ84" s="55">
        <v>-0.66820000000000002</v>
      </c>
      <c r="KR84" s="55">
        <v>-0.81740000000000002</v>
      </c>
      <c r="KS84" s="55">
        <v>-0.84609999999999996</v>
      </c>
      <c r="KT84" s="55">
        <v>-0.80969999999999998</v>
      </c>
      <c r="KU84" s="55">
        <v>-0.72199999999999998</v>
      </c>
      <c r="KV84" s="55">
        <v>-0.66620000000000001</v>
      </c>
      <c r="KW84" s="55">
        <v>-0.80569999999999997</v>
      </c>
      <c r="KX84" s="55">
        <v>-0.84609999999999996</v>
      </c>
      <c r="KY84" s="55">
        <v>-0.6734</v>
      </c>
      <c r="KZ84" s="55">
        <v>-0.33179999999999998</v>
      </c>
      <c r="LA84" s="55">
        <v>-0.77239999999999998</v>
      </c>
      <c r="LB84" s="55">
        <v>-0.96599999999999997</v>
      </c>
      <c r="LC84" s="55">
        <v>-0.72889999999999999</v>
      </c>
      <c r="LD84" s="55">
        <v>-0.72570000000000001</v>
      </c>
      <c r="LE84" s="55">
        <v>-0.72770000000000001</v>
      </c>
      <c r="LF84" s="55">
        <v>-0.8417</v>
      </c>
      <c r="LG84" s="55">
        <v>-0.2467</v>
      </c>
      <c r="LH84" s="55">
        <v>0.54120000000000001</v>
      </c>
      <c r="LI84" s="55">
        <v>-0.80159999999999998</v>
      </c>
      <c r="LJ84" s="55">
        <v>-0.53810000000000002</v>
      </c>
      <c r="LK84" s="55">
        <v>-0.44379999999999997</v>
      </c>
      <c r="LL84" s="55">
        <v>-0.68589999999999995</v>
      </c>
      <c r="LM84" s="55">
        <v>-0.66759999999999997</v>
      </c>
      <c r="LN84" s="55">
        <v>-0.70830000000000004</v>
      </c>
      <c r="LO84" s="55">
        <v>-0.68899999999999995</v>
      </c>
      <c r="LP84" s="55">
        <v>-0.60329999999999995</v>
      </c>
      <c r="LQ84" s="55">
        <v>-0.56820000000000004</v>
      </c>
      <c r="LR84" s="55">
        <v>-0.59930000000000005</v>
      </c>
      <c r="LS84" s="55">
        <v>-0.73140000000000005</v>
      </c>
      <c r="LT84" s="55">
        <v>-0.70799999999999996</v>
      </c>
      <c r="LU84" s="55">
        <v>-0.6835</v>
      </c>
      <c r="LV84" s="54">
        <v>-0.64</v>
      </c>
      <c r="LW84" s="55">
        <v>-0.64910000000000001</v>
      </c>
      <c r="LX84" s="55">
        <v>-0.55220000000000002</v>
      </c>
      <c r="LY84" s="55">
        <v>-0.56720000000000004</v>
      </c>
      <c r="LZ84" s="55">
        <v>-0.67410000000000003</v>
      </c>
      <c r="MA84" s="55">
        <v>-0.72660000000000002</v>
      </c>
      <c r="MB84" s="55">
        <v>-0.74990000000000001</v>
      </c>
      <c r="MC84" s="55">
        <v>-0.68510000000000004</v>
      </c>
      <c r="MD84" s="55">
        <v>-0.64770000000000005</v>
      </c>
      <c r="ME84" s="55">
        <v>-0.60440000000000005</v>
      </c>
      <c r="MF84" s="55">
        <v>-0.56810000000000005</v>
      </c>
      <c r="MG84" s="55">
        <v>-0.59650000000000003</v>
      </c>
      <c r="MH84" s="55">
        <v>-0.77829999999999999</v>
      </c>
      <c r="MI84" s="55">
        <v>-0.69389999999999996</v>
      </c>
      <c r="MJ84" s="55">
        <v>-0.74509999999999998</v>
      </c>
      <c r="MK84" s="55">
        <v>-0.62280000000000002</v>
      </c>
      <c r="ML84" s="55">
        <v>-0.51259999999999994</v>
      </c>
      <c r="MM84" s="55">
        <v>-0.3795</v>
      </c>
      <c r="MN84" s="55">
        <v>-0.71479999999999999</v>
      </c>
      <c r="MO84" s="55">
        <v>-0.77810000000000001</v>
      </c>
      <c r="MP84" s="55">
        <v>-0.75090000000000001</v>
      </c>
      <c r="MQ84" s="55">
        <v>-0.69299999999999995</v>
      </c>
      <c r="MR84" s="55">
        <v>-0.60780000000000001</v>
      </c>
      <c r="MS84" s="55">
        <v>-0.5716</v>
      </c>
      <c r="MT84" s="55">
        <v>-0.75470000000000004</v>
      </c>
      <c r="MU84" s="55">
        <v>-0.78139999999999998</v>
      </c>
      <c r="MV84" s="55">
        <v>-0.77210000000000001</v>
      </c>
      <c r="MW84" s="55">
        <v>-0.7722</v>
      </c>
      <c r="MX84" s="55">
        <v>-0.63109999999999999</v>
      </c>
      <c r="MY84" s="55">
        <v>-0.70199999999999996</v>
      </c>
      <c r="MZ84" s="55">
        <v>-0.48930000000000001</v>
      </c>
      <c r="NA84" s="55">
        <v>-0.1285</v>
      </c>
      <c r="NB84" s="55">
        <v>-0.68149999999999999</v>
      </c>
      <c r="NC84" s="55">
        <v>-0.77900000000000003</v>
      </c>
      <c r="ND84" s="55">
        <v>-0.71660000000000001</v>
      </c>
      <c r="NE84" s="55">
        <v>-0.72260000000000002</v>
      </c>
      <c r="NF84" s="55">
        <v>-0.48699999999999999</v>
      </c>
      <c r="NG84" s="55">
        <v>-0.50290000000000001</v>
      </c>
      <c r="NH84" s="55">
        <v>-0.60970000000000002</v>
      </c>
      <c r="NI84" s="55">
        <v>-0.65090000000000003</v>
      </c>
      <c r="NJ84" s="55">
        <v>-0.69030000000000002</v>
      </c>
      <c r="NK84" s="55">
        <v>-0.63249999999999995</v>
      </c>
      <c r="NL84" s="55">
        <v>-0.50339999999999996</v>
      </c>
      <c r="NM84" s="55">
        <v>-0.40720000000000001</v>
      </c>
      <c r="NN84" s="55">
        <v>-0.39979999999999999</v>
      </c>
      <c r="NO84" s="55">
        <v>-0.48480000000000001</v>
      </c>
      <c r="NP84" s="55">
        <v>-0.60499999999999998</v>
      </c>
      <c r="NQ84" s="55">
        <v>-0.66339999999999999</v>
      </c>
      <c r="NR84" s="55">
        <v>-0.56579999999999997</v>
      </c>
      <c r="NS84" s="55">
        <v>-0.61140000000000005</v>
      </c>
      <c r="NT84" s="55">
        <v>-0.55430000000000001</v>
      </c>
      <c r="NU84" s="55">
        <v>-0.60580000000000001</v>
      </c>
      <c r="NV84" s="55">
        <v>-0.47439999999999999</v>
      </c>
      <c r="NW84" s="55">
        <v>-0.7419</v>
      </c>
      <c r="NX84" s="55">
        <v>-0.65949999999999998</v>
      </c>
      <c r="NY84" s="55">
        <v>-0.5806</v>
      </c>
      <c r="NZ84" s="55">
        <v>-0.52180000000000004</v>
      </c>
      <c r="OA84" s="55">
        <v>-0.38540000000000002</v>
      </c>
      <c r="OB84" s="55">
        <v>-0.37790000000000001</v>
      </c>
      <c r="OC84" s="55">
        <v>-0.41270000000000001</v>
      </c>
      <c r="OD84" s="55">
        <v>-0.57969999999999999</v>
      </c>
      <c r="OE84" s="55">
        <v>-0.67210000000000003</v>
      </c>
      <c r="OF84" s="55">
        <v>-0.53959999999999997</v>
      </c>
      <c r="OG84" s="55">
        <v>-0.65880000000000005</v>
      </c>
      <c r="OH84" s="55">
        <v>-0.48170000000000002</v>
      </c>
      <c r="OI84" s="55">
        <v>-0.35199999999999998</v>
      </c>
      <c r="OJ84" s="54">
        <v>-0.24</v>
      </c>
      <c r="OK84" s="55">
        <v>-0.4173</v>
      </c>
      <c r="OL84" s="55">
        <v>-0.58679999999999999</v>
      </c>
      <c r="OM84" s="55">
        <v>-0.57099999999999995</v>
      </c>
      <c r="ON84" s="55">
        <v>-0.73009999999999997</v>
      </c>
      <c r="OO84" s="55">
        <v>-0.51559999999999995</v>
      </c>
      <c r="OP84" s="55">
        <v>-0.24729999999999999</v>
      </c>
      <c r="OQ84" s="55">
        <v>-0.43680000000000002</v>
      </c>
      <c r="OR84" s="55">
        <v>-0.74970000000000003</v>
      </c>
      <c r="OS84" s="55">
        <v>-0.5615</v>
      </c>
      <c r="OT84" s="55">
        <v>-0.6411</v>
      </c>
      <c r="OU84" s="55">
        <v>-0.61539999999999995</v>
      </c>
      <c r="OV84" s="55">
        <v>-0.35799999999999998</v>
      </c>
      <c r="OW84" s="55">
        <v>-0.46600000000000003</v>
      </c>
      <c r="OX84" s="55">
        <v>-0.5383</v>
      </c>
      <c r="OY84" s="55">
        <v>-0.52649999999999997</v>
      </c>
      <c r="OZ84" s="55">
        <v>-0.56540000000000001</v>
      </c>
      <c r="PA84" s="55">
        <v>-0.46029999999999999</v>
      </c>
      <c r="PB84" s="55">
        <v>-0.5605</v>
      </c>
      <c r="PC84" s="55">
        <v>-0.33529999999999999</v>
      </c>
      <c r="PD84" s="55">
        <v>-0.28360000000000002</v>
      </c>
      <c r="PE84" s="55">
        <v>-0.24410000000000001</v>
      </c>
      <c r="PF84" s="55">
        <v>-0.60189999999999999</v>
      </c>
      <c r="PG84" s="55">
        <v>-0.64800000000000002</v>
      </c>
      <c r="PH84" s="55">
        <v>-0.51200000000000001</v>
      </c>
      <c r="PI84" s="55">
        <v>-0.55859999999999999</v>
      </c>
      <c r="PJ84" s="55">
        <v>-0.4632</v>
      </c>
      <c r="PK84" s="55">
        <v>-0.79259999999999997</v>
      </c>
      <c r="PL84" s="55">
        <v>-0.57750000000000001</v>
      </c>
      <c r="PM84" s="55">
        <v>-0.52329999999999999</v>
      </c>
      <c r="PN84" s="55">
        <v>-0.68410000000000004</v>
      </c>
      <c r="PO84" s="55">
        <v>-0.66080000000000005</v>
      </c>
      <c r="PP84" s="55">
        <v>-0.47210000000000002</v>
      </c>
      <c r="PQ84" s="55">
        <v>-0.36430000000000001</v>
      </c>
      <c r="PR84" s="55">
        <v>-0.29110000000000003</v>
      </c>
      <c r="PS84" s="55">
        <v>-0.3024</v>
      </c>
      <c r="PT84" s="55">
        <v>-0.58660000000000001</v>
      </c>
      <c r="PU84" s="55">
        <v>-0.31790000000000002</v>
      </c>
      <c r="PV84" s="55">
        <v>-0.3846</v>
      </c>
      <c r="PW84" s="55">
        <v>-0.26079999999999998</v>
      </c>
      <c r="PX84" s="55">
        <v>-0.27089999999999997</v>
      </c>
      <c r="PY84" s="55">
        <v>-0.27979999999999999</v>
      </c>
      <c r="PZ84" s="55">
        <v>-0.35649999999999998</v>
      </c>
      <c r="QA84" s="55">
        <v>-0.68710000000000004</v>
      </c>
      <c r="QB84" s="55">
        <v>-0.63009999999999999</v>
      </c>
      <c r="QC84" s="55">
        <v>-0.54910000000000003</v>
      </c>
      <c r="QD84" s="55">
        <v>-0.55069999999999997</v>
      </c>
      <c r="QE84" s="55">
        <v>-0.35649999999999998</v>
      </c>
      <c r="QF84" s="55">
        <v>-0.38650000000000001</v>
      </c>
      <c r="QG84" s="55">
        <v>-0.56599999999999995</v>
      </c>
      <c r="QH84" s="55">
        <v>-0.63119999999999998</v>
      </c>
      <c r="QI84" s="55">
        <v>-0.51160000000000005</v>
      </c>
      <c r="QJ84" s="55">
        <v>-0.51319999999999999</v>
      </c>
      <c r="QK84" s="55">
        <v>-0.38490000000000002</v>
      </c>
      <c r="QL84" s="55">
        <v>-0.2676</v>
      </c>
      <c r="QM84" s="55">
        <v>-0.2858</v>
      </c>
      <c r="QN84" s="55">
        <v>-0.45100000000000001</v>
      </c>
      <c r="QO84" s="55">
        <v>-0.622</v>
      </c>
      <c r="QP84" s="55">
        <v>-0.42759999999999998</v>
      </c>
      <c r="QQ84" s="55">
        <v>-0.46300000000000002</v>
      </c>
      <c r="QR84" s="55">
        <v>-0.14599999999999999</v>
      </c>
      <c r="QS84" s="55">
        <v>-0.31390000000000001</v>
      </c>
      <c r="QT84" s="55">
        <v>-0.27139999999999997</v>
      </c>
      <c r="QU84" s="55">
        <v>-0.42009999999999997</v>
      </c>
      <c r="QV84" s="55">
        <v>-0.25269999999999998</v>
      </c>
      <c r="QW84" s="55">
        <v>-0.3049</v>
      </c>
      <c r="QX84" s="55">
        <v>-0.3427</v>
      </c>
      <c r="QY84" s="55">
        <v>-0.35039999999999999</v>
      </c>
      <c r="QZ84" s="55">
        <v>-0.36659999999999998</v>
      </c>
      <c r="RA84" s="55">
        <v>-0.1203</v>
      </c>
      <c r="RB84" s="55">
        <v>-0.22520000000000001</v>
      </c>
      <c r="RC84" s="55">
        <v>-0.76690000000000003</v>
      </c>
      <c r="RD84" s="55">
        <v>-0.59119999999999995</v>
      </c>
      <c r="RE84" s="55">
        <v>-0.505</v>
      </c>
      <c r="RF84" s="55">
        <v>-0.36899999999999999</v>
      </c>
      <c r="RG84" s="55">
        <v>-0.3644</v>
      </c>
      <c r="RH84" s="55">
        <v>-0.30640000000000001</v>
      </c>
      <c r="RI84" s="55">
        <v>-0.29220000000000002</v>
      </c>
      <c r="RJ84" s="55">
        <v>-0.4738</v>
      </c>
      <c r="RK84" s="55">
        <v>-0.49490000000000001</v>
      </c>
      <c r="RL84" s="55">
        <v>-0.44500000000000001</v>
      </c>
      <c r="RM84" s="55">
        <v>-0.30249999999999999</v>
      </c>
      <c r="RN84" s="55">
        <v>-0.28799999999999998</v>
      </c>
      <c r="RO84" s="55">
        <v>-0.13850000000000001</v>
      </c>
      <c r="RP84" s="55">
        <v>-0.49390000000000001</v>
      </c>
      <c r="RQ84" s="55">
        <v>-0.47460000000000002</v>
      </c>
      <c r="RR84" s="55">
        <v>-0.45429999999999998</v>
      </c>
      <c r="RS84" s="55">
        <v>-0.35010000000000002</v>
      </c>
      <c r="RT84" s="55">
        <v>-0.2011</v>
      </c>
      <c r="RU84" s="55">
        <v>-0.43790000000000001</v>
      </c>
      <c r="RV84" s="55">
        <v>-0.41210000000000002</v>
      </c>
      <c r="RW84" s="55">
        <v>-0.28449999999999998</v>
      </c>
      <c r="RX84" s="55">
        <v>-0.57250000000000001</v>
      </c>
      <c r="RY84" s="55">
        <v>-0.52739999999999998</v>
      </c>
      <c r="RZ84" s="55">
        <v>-0.46710000000000002</v>
      </c>
      <c r="SA84" s="55">
        <v>-0.43269999999999997</v>
      </c>
      <c r="SB84" s="55">
        <v>-0.33350000000000002</v>
      </c>
      <c r="SC84" s="55">
        <v>-0.27550000000000002</v>
      </c>
      <c r="SD84" s="55">
        <v>-0.3695</v>
      </c>
      <c r="SE84" s="54">
        <v>-0.41</v>
      </c>
      <c r="SF84" s="55">
        <v>-0.80659999999999998</v>
      </c>
      <c r="SG84" s="55">
        <v>-0.31769999999999998</v>
      </c>
      <c r="SH84" s="55">
        <v>3.6700000000000003E-2</v>
      </c>
      <c r="SI84" s="55">
        <v>-0.30349999999999999</v>
      </c>
      <c r="SJ84" s="55">
        <v>-0.30680000000000002</v>
      </c>
      <c r="SK84" s="55">
        <v>-0.68110000000000004</v>
      </c>
      <c r="SL84" s="55">
        <v>-0.82099999999999995</v>
      </c>
      <c r="SM84" s="55">
        <v>-0.6583</v>
      </c>
      <c r="SN84" s="55">
        <v>-0.39879999999999999</v>
      </c>
      <c r="SO84" s="55">
        <v>-0.31159999999999999</v>
      </c>
      <c r="SP84" s="55">
        <v>-0.311</v>
      </c>
      <c r="SQ84" s="55">
        <v>-0.23619999999999999</v>
      </c>
      <c r="SR84" s="55">
        <v>-0.53269999999999995</v>
      </c>
      <c r="SS84" s="55">
        <v>-0.56100000000000005</v>
      </c>
      <c r="ST84" s="55">
        <v>-0.40720000000000001</v>
      </c>
      <c r="SU84" s="55">
        <v>-0.4153</v>
      </c>
      <c r="SV84" s="55">
        <v>-0.34300000000000003</v>
      </c>
      <c r="SW84" s="55">
        <v>-0.36840000000000001</v>
      </c>
      <c r="SX84" s="55">
        <v>-0.312</v>
      </c>
      <c r="SY84" s="55">
        <v>-0.43070000000000003</v>
      </c>
      <c r="SZ84" s="55">
        <v>-0.47570000000000001</v>
      </c>
      <c r="TA84" s="55">
        <v>-0.31809999999999999</v>
      </c>
      <c r="TB84" s="55">
        <v>-0.27300000000000002</v>
      </c>
      <c r="TC84" s="55">
        <v>-0.24790000000000001</v>
      </c>
      <c r="TD84" s="55">
        <v>-0.14680000000000001</v>
      </c>
      <c r="TE84" s="55">
        <v>-0.1739</v>
      </c>
      <c r="TF84" s="55">
        <v>-0.22559999999999999</v>
      </c>
      <c r="TG84" s="55">
        <v>-0.4844</v>
      </c>
      <c r="TH84" s="55">
        <v>-0.35820000000000002</v>
      </c>
      <c r="TI84" s="55">
        <v>-0.22070000000000001</v>
      </c>
      <c r="TJ84" s="55">
        <v>-0.21160000000000001</v>
      </c>
      <c r="TK84" s="55">
        <v>-0.22140000000000001</v>
      </c>
      <c r="TL84" s="55">
        <v>-0.20449999999999999</v>
      </c>
      <c r="TM84" s="55">
        <v>-0.3916</v>
      </c>
      <c r="TN84" s="55">
        <v>-0.45900000000000002</v>
      </c>
      <c r="TO84" s="55">
        <v>-0.4743</v>
      </c>
      <c r="TP84" s="55">
        <v>-0.39760000000000001</v>
      </c>
      <c r="TQ84" s="55">
        <v>-0.28520000000000001</v>
      </c>
      <c r="TR84" s="55">
        <v>-0.30059999999999998</v>
      </c>
      <c r="TS84" s="55">
        <v>-0.24390000000000001</v>
      </c>
      <c r="TT84" s="55">
        <v>-0.2666</v>
      </c>
      <c r="TU84" s="55">
        <v>-0.49130000000000001</v>
      </c>
      <c r="TV84" s="55">
        <v>-0.23250000000000001</v>
      </c>
      <c r="TW84" s="55">
        <v>-0.3886</v>
      </c>
      <c r="TX84" s="55">
        <v>-0.22090000000000001</v>
      </c>
      <c r="TY84" s="55">
        <v>-0.27300000000000002</v>
      </c>
      <c r="TZ84" s="55">
        <v>-0.22040000000000001</v>
      </c>
      <c r="UA84" s="55">
        <v>-0.39800000000000002</v>
      </c>
      <c r="UB84" s="55">
        <v>-0.54349999999999998</v>
      </c>
      <c r="UC84" s="55">
        <v>-0.37119999999999997</v>
      </c>
      <c r="UD84" s="55">
        <v>-0.28270000000000001</v>
      </c>
      <c r="UE84" s="55">
        <v>-0.26500000000000001</v>
      </c>
      <c r="UF84" s="55">
        <v>-0.34089999999999998</v>
      </c>
      <c r="UG84" s="55">
        <v>-0.24679999999999999</v>
      </c>
      <c r="UH84" s="55">
        <v>-0.32919999999999999</v>
      </c>
      <c r="UI84" s="55">
        <v>-0.42620000000000002</v>
      </c>
      <c r="UJ84" s="55">
        <v>-0.29039999999999999</v>
      </c>
      <c r="UK84" s="55">
        <v>-0.30170000000000002</v>
      </c>
      <c r="UL84" s="55">
        <v>-0.25419999999999998</v>
      </c>
      <c r="UM84" s="55">
        <v>-0.22370000000000001</v>
      </c>
      <c r="UN84" s="55">
        <v>-0.22589999999999999</v>
      </c>
      <c r="UO84" s="55">
        <v>-0.42470000000000002</v>
      </c>
      <c r="UP84" s="55">
        <v>-0.43909999999999999</v>
      </c>
      <c r="UQ84" s="55">
        <v>-0.24329999999999999</v>
      </c>
      <c r="UR84" s="55">
        <v>-0.31409999999999999</v>
      </c>
      <c r="US84" s="55">
        <v>-0.28120000000000001</v>
      </c>
      <c r="UT84" s="55">
        <v>-0.32169999999999999</v>
      </c>
      <c r="UU84" s="55">
        <v>-0.23899999999999999</v>
      </c>
      <c r="UV84" s="55">
        <v>-0.15679999999999999</v>
      </c>
      <c r="UW84" s="55">
        <v>-0.51370000000000005</v>
      </c>
      <c r="UX84" s="55">
        <v>-0.53879999999999995</v>
      </c>
      <c r="UY84" s="55">
        <v>-0.47120000000000001</v>
      </c>
      <c r="UZ84" s="55">
        <v>-0.4345</v>
      </c>
      <c r="VA84" s="55">
        <v>-0.27650000000000002</v>
      </c>
      <c r="VB84" s="55">
        <v>-0.3397</v>
      </c>
      <c r="VC84" s="55">
        <v>-0.32250000000000001</v>
      </c>
      <c r="VD84" s="55">
        <v>-0.57499999999999996</v>
      </c>
      <c r="VE84" s="55">
        <v>-0.187</v>
      </c>
      <c r="VF84" s="55">
        <v>-0.37519999999999998</v>
      </c>
      <c r="VG84" s="55">
        <v>-0.2407</v>
      </c>
      <c r="VH84" s="55">
        <v>-0.34799999999999998</v>
      </c>
      <c r="VI84" s="55">
        <v>-0.26079999999999998</v>
      </c>
      <c r="VJ84" s="55">
        <v>-0.36759999999999998</v>
      </c>
      <c r="VK84" s="55">
        <v>-0.59709999999999996</v>
      </c>
      <c r="VL84" s="55">
        <v>-0.51180000000000003</v>
      </c>
      <c r="VM84" s="55">
        <v>-0.55720000000000003</v>
      </c>
      <c r="VN84" s="55">
        <v>-0.37759999999999999</v>
      </c>
      <c r="VO84" s="55">
        <v>-5.6300000000000003E-2</v>
      </c>
      <c r="VP84" s="55">
        <v>-0.10680000000000001</v>
      </c>
      <c r="VQ84" s="55">
        <v>8.3599999999999994E-2</v>
      </c>
      <c r="VR84" s="55">
        <v>-0.36499999999999999</v>
      </c>
      <c r="VS84" s="55">
        <v>-0.3216</v>
      </c>
      <c r="VT84" s="55">
        <v>-0.3337</v>
      </c>
      <c r="VU84" s="55">
        <v>-0.28439999999999999</v>
      </c>
      <c r="VV84" s="55">
        <v>-0.158</v>
      </c>
      <c r="VW84" s="55">
        <v>-0.13289999999999999</v>
      </c>
      <c r="VX84" s="55">
        <v>-0.38319999999999999</v>
      </c>
      <c r="VY84" s="55">
        <v>-0.31530000000000002</v>
      </c>
      <c r="VZ84" s="55">
        <v>-0.52929999999999999</v>
      </c>
      <c r="WA84" s="55">
        <v>-0.48499999999999999</v>
      </c>
      <c r="WB84" s="55">
        <v>-0.38069999999999998</v>
      </c>
      <c r="WC84" s="55">
        <v>-0.41589999999999999</v>
      </c>
      <c r="WD84" s="55">
        <v>-0.34939999999999999</v>
      </c>
      <c r="WE84" s="55">
        <v>-0.57399999999999995</v>
      </c>
      <c r="WF84" s="55">
        <v>-0.2205</v>
      </c>
      <c r="WG84" s="55">
        <v>-0.3538</v>
      </c>
      <c r="WH84" s="55">
        <v>-0.26329999999999998</v>
      </c>
      <c r="WI84" s="55">
        <v>-0.17319999999999999</v>
      </c>
      <c r="WJ84" s="55">
        <v>-0.33339999999999997</v>
      </c>
      <c r="WK84" s="55">
        <v>-0.16830000000000001</v>
      </c>
      <c r="WL84" s="55">
        <v>-0.1212</v>
      </c>
      <c r="WM84" s="55">
        <v>-0.21920000000000001</v>
      </c>
      <c r="WN84" s="55">
        <v>-0.38159999999999999</v>
      </c>
      <c r="WO84" s="55">
        <v>-0.15970000000000001</v>
      </c>
      <c r="WP84" s="55">
        <v>0.1229</v>
      </c>
      <c r="WQ84" s="55">
        <v>-0.11459999999999999</v>
      </c>
      <c r="WR84" s="55">
        <v>-5.8500000000000003E-2</v>
      </c>
      <c r="WS84" s="55">
        <v>2E-3</v>
      </c>
      <c r="WT84" s="55">
        <v>-0.2467</v>
      </c>
      <c r="WU84" s="55">
        <v>-0.33539999999999998</v>
      </c>
      <c r="WV84" s="55">
        <v>-0.19270000000000001</v>
      </c>
      <c r="WW84" s="55">
        <v>0.58579999999999999</v>
      </c>
      <c r="WX84" s="55">
        <v>-0.151</v>
      </c>
      <c r="WY84" s="55">
        <v>-0.20430000000000001</v>
      </c>
      <c r="WZ84" s="55">
        <v>-3.9899999999999998E-2</v>
      </c>
      <c r="XA84" s="55">
        <v>-0.53390000000000004</v>
      </c>
      <c r="XB84" s="55">
        <v>-0.44409999999999999</v>
      </c>
      <c r="XC84" s="55">
        <v>-0.3836</v>
      </c>
      <c r="XD84" s="55">
        <v>-0.26869999999999999</v>
      </c>
      <c r="XE84" s="55">
        <v>-0.30609999999999998</v>
      </c>
      <c r="XF84" s="55">
        <v>-0.34960000000000002</v>
      </c>
      <c r="XG84" s="55">
        <v>-0.48060000000000003</v>
      </c>
      <c r="XH84" s="55">
        <v>-0.65339999999999998</v>
      </c>
      <c r="XI84" s="55">
        <v>-0.28220000000000001</v>
      </c>
      <c r="XJ84" s="55">
        <v>-0.42059999999999997</v>
      </c>
      <c r="XK84" s="55">
        <v>-0.40820000000000001</v>
      </c>
      <c r="XL84" s="55">
        <v>-0.19220000000000001</v>
      </c>
      <c r="XM84" s="55">
        <v>-0.27010000000000001</v>
      </c>
      <c r="XN84" s="55">
        <v>-0.37909999999999999</v>
      </c>
      <c r="XO84" s="55">
        <v>-0.54659999999999997</v>
      </c>
      <c r="XP84" s="55">
        <v>-0.31809999999999999</v>
      </c>
      <c r="XQ84" s="55">
        <v>-0.37159999999999999</v>
      </c>
      <c r="XR84" s="55">
        <v>-0.20200000000000001</v>
      </c>
      <c r="XS84" s="55">
        <v>-0.19719999999999999</v>
      </c>
      <c r="XT84" s="55">
        <v>-0.19370000000000001</v>
      </c>
      <c r="XU84" s="55">
        <v>-0.12620000000000001</v>
      </c>
      <c r="XV84" s="55">
        <v>-0.47220000000000001</v>
      </c>
      <c r="XW84" s="55">
        <v>-0.26600000000000001</v>
      </c>
      <c r="XX84" s="55">
        <v>-7.0499999999999993E-2</v>
      </c>
      <c r="XY84" s="55">
        <v>-0.69110000000000005</v>
      </c>
      <c r="XZ84" s="54">
        <v>-0.32</v>
      </c>
      <c r="YA84" s="55">
        <v>-0.23760000000000001</v>
      </c>
      <c r="YB84" s="55">
        <v>-0.31109999999999999</v>
      </c>
      <c r="YC84" s="55">
        <v>-0.38429999999999997</v>
      </c>
      <c r="YD84" s="55">
        <v>-0.2233</v>
      </c>
      <c r="YE84" s="55">
        <v>-0.37730000000000002</v>
      </c>
      <c r="YF84" s="55">
        <v>-6.83E-2</v>
      </c>
      <c r="YG84" s="55">
        <v>-0.30480000000000002</v>
      </c>
      <c r="YH84" s="55">
        <v>-0.23180000000000001</v>
      </c>
      <c r="YI84" s="55">
        <v>-0.33050000000000002</v>
      </c>
      <c r="YJ84" s="55">
        <v>-0.56379999999999997</v>
      </c>
      <c r="YK84" s="55">
        <v>-0.4224</v>
      </c>
    </row>
    <row r="85" spans="1:661" x14ac:dyDescent="0.35">
      <c r="A85" s="66" t="s">
        <v>75</v>
      </c>
      <c r="B85" s="66" t="s">
        <v>83</v>
      </c>
      <c r="C85" s="54">
        <v>-0.1</v>
      </c>
      <c r="D85" s="54">
        <v>0</v>
      </c>
      <c r="E85" s="54">
        <v>-0.03</v>
      </c>
      <c r="F85" s="54">
        <v>-0.06</v>
      </c>
      <c r="G85" s="54">
        <v>-0.08</v>
      </c>
      <c r="H85" s="54">
        <v>7.0000000000000007E-2</v>
      </c>
      <c r="I85" s="54">
        <v>0</v>
      </c>
      <c r="J85" s="54">
        <v>-0.17</v>
      </c>
      <c r="K85" s="54">
        <v>-0.14000000000000001</v>
      </c>
      <c r="L85" s="54">
        <v>-0.15</v>
      </c>
      <c r="M85" s="54">
        <v>-0.15</v>
      </c>
      <c r="N85" s="54">
        <v>-0.15</v>
      </c>
      <c r="O85" s="54">
        <v>0.22</v>
      </c>
      <c r="P85" s="54">
        <v>-0.14000000000000001</v>
      </c>
      <c r="Q85" s="54">
        <v>-0.09</v>
      </c>
      <c r="R85" s="54">
        <v>-0.11</v>
      </c>
      <c r="S85" s="54">
        <v>-0.1</v>
      </c>
      <c r="T85" s="54">
        <v>-0.09</v>
      </c>
      <c r="U85" s="54">
        <v>-0.05</v>
      </c>
      <c r="V85" s="54">
        <v>0.03</v>
      </c>
      <c r="W85" s="54">
        <v>-0.26</v>
      </c>
      <c r="X85" s="54">
        <v>-0.19</v>
      </c>
      <c r="Y85" s="54">
        <v>-0.19</v>
      </c>
      <c r="Z85" s="54">
        <v>-0.37</v>
      </c>
      <c r="AA85" s="54">
        <v>-0.38</v>
      </c>
      <c r="AB85" s="54">
        <v>-0.53</v>
      </c>
      <c r="AC85" s="54">
        <v>-0.49</v>
      </c>
      <c r="AD85" s="54">
        <v>-1</v>
      </c>
      <c r="AE85" s="54">
        <v>-1</v>
      </c>
      <c r="AF85" s="54">
        <v>-1</v>
      </c>
      <c r="AG85" s="54">
        <v>-1</v>
      </c>
      <c r="AH85" s="54">
        <v>-1</v>
      </c>
      <c r="AI85" s="54">
        <v>-1</v>
      </c>
      <c r="AJ85" s="54">
        <v>-1</v>
      </c>
      <c r="AK85" s="54">
        <v>-1</v>
      </c>
      <c r="AL85" s="54">
        <v>-1</v>
      </c>
      <c r="AM85" s="54">
        <v>-1</v>
      </c>
      <c r="AN85" s="54">
        <v>-1</v>
      </c>
      <c r="AO85" s="54">
        <v>-1</v>
      </c>
      <c r="AP85" s="54">
        <v>-1</v>
      </c>
      <c r="AQ85" s="54">
        <v>-1</v>
      </c>
      <c r="AR85" s="54">
        <v>-1</v>
      </c>
      <c r="AS85" s="54">
        <v>-1</v>
      </c>
      <c r="AT85" s="54">
        <v>-1</v>
      </c>
      <c r="AU85" s="54">
        <v>-1</v>
      </c>
      <c r="AV85" s="54">
        <v>-1</v>
      </c>
      <c r="AW85" s="54">
        <v>-1</v>
      </c>
      <c r="AX85" s="54">
        <v>-1</v>
      </c>
      <c r="AY85" s="54">
        <v>-1</v>
      </c>
      <c r="AZ85" s="54">
        <v>-1</v>
      </c>
      <c r="BA85" s="54">
        <v>-1</v>
      </c>
      <c r="BB85" s="54">
        <v>-1</v>
      </c>
      <c r="BC85" s="54">
        <v>-1</v>
      </c>
      <c r="BD85" s="54">
        <v>-1</v>
      </c>
      <c r="BE85" s="54">
        <v>-1</v>
      </c>
      <c r="BF85" s="54">
        <v>-1</v>
      </c>
      <c r="BG85" s="54">
        <v>-1</v>
      </c>
      <c r="BH85" s="54">
        <v>-1</v>
      </c>
      <c r="BI85" s="54">
        <v>-1</v>
      </c>
      <c r="BJ85" s="54">
        <v>-1</v>
      </c>
      <c r="BK85" s="54">
        <v>-1</v>
      </c>
      <c r="BL85" s="54">
        <v>-1</v>
      </c>
      <c r="BM85" s="54">
        <v>-1</v>
      </c>
      <c r="BN85" s="54">
        <v>-1</v>
      </c>
      <c r="BO85" s="54">
        <v>-1</v>
      </c>
      <c r="BP85" s="54">
        <v>-1</v>
      </c>
      <c r="BQ85" s="54">
        <v>-1</v>
      </c>
      <c r="BR85" s="54">
        <v>-1</v>
      </c>
      <c r="BS85" s="54">
        <v>-1</v>
      </c>
      <c r="BT85" s="54">
        <v>-1</v>
      </c>
      <c r="BU85" s="54">
        <v>-1</v>
      </c>
      <c r="BV85" s="54">
        <v>-1</v>
      </c>
      <c r="BW85" s="54">
        <v>-1</v>
      </c>
      <c r="BX85" s="54">
        <v>-1</v>
      </c>
      <c r="BY85" s="54">
        <v>-1</v>
      </c>
      <c r="BZ85" s="54">
        <v>-1</v>
      </c>
      <c r="CA85" s="54">
        <v>-1</v>
      </c>
      <c r="CB85" s="54">
        <v>-1</v>
      </c>
      <c r="CC85" s="54">
        <v>-1</v>
      </c>
      <c r="CD85" s="54">
        <v>-1</v>
      </c>
      <c r="CE85" s="54">
        <v>-1</v>
      </c>
      <c r="CF85" s="54">
        <v>-1</v>
      </c>
      <c r="CG85" s="54">
        <v>-1</v>
      </c>
      <c r="CH85" s="55">
        <v>-0.99870000000000003</v>
      </c>
      <c r="CI85" s="54">
        <v>-1</v>
      </c>
      <c r="CJ85" s="54">
        <v>-1</v>
      </c>
      <c r="CK85" s="54">
        <v>-1</v>
      </c>
      <c r="CL85" s="55">
        <v>-0.97640000000000005</v>
      </c>
      <c r="CM85" s="55">
        <v>-0.97409999999999997</v>
      </c>
      <c r="CN85" s="55">
        <v>-0.97019999999999995</v>
      </c>
      <c r="CO85" s="55">
        <v>-0.99229999999999996</v>
      </c>
      <c r="CP85" s="55">
        <v>-0.99460000000000004</v>
      </c>
      <c r="CQ85" s="55">
        <v>-0.98380000000000001</v>
      </c>
      <c r="CR85" s="55">
        <v>-0.79449999999999998</v>
      </c>
      <c r="CS85" s="55">
        <v>-0.73499999999999999</v>
      </c>
      <c r="CT85" s="55">
        <v>-0.74829999999999997</v>
      </c>
      <c r="CU85" s="55">
        <v>-0.74980000000000002</v>
      </c>
      <c r="CV85" s="55">
        <v>-0.80179999999999996</v>
      </c>
      <c r="CW85" s="55">
        <v>-0.7298</v>
      </c>
      <c r="CX85" s="55">
        <v>-0.74919999999999998</v>
      </c>
      <c r="CY85" s="55">
        <v>-0.73199999999999998</v>
      </c>
      <c r="CZ85" s="55">
        <v>-0.71879999999999999</v>
      </c>
      <c r="DA85" s="55">
        <v>-0.78039999999999998</v>
      </c>
      <c r="DB85" s="55">
        <v>-0.73380000000000001</v>
      </c>
      <c r="DC85" s="55">
        <v>-0.82740000000000002</v>
      </c>
      <c r="DD85" s="55">
        <v>-0.76680000000000004</v>
      </c>
      <c r="DE85" s="55">
        <v>-0.8095</v>
      </c>
      <c r="DF85" s="55">
        <v>-0.76619999999999999</v>
      </c>
      <c r="DG85" s="55">
        <v>-0.70620000000000005</v>
      </c>
      <c r="DH85" s="55">
        <v>-0.65700000000000003</v>
      </c>
      <c r="DI85" s="55">
        <v>-0.66120000000000001</v>
      </c>
      <c r="DJ85" s="55">
        <v>-0.70860000000000001</v>
      </c>
      <c r="DK85" s="55">
        <v>-0.67230000000000001</v>
      </c>
      <c r="DL85" s="55">
        <v>-0.67379999999999995</v>
      </c>
      <c r="DM85" s="55">
        <v>-0.64070000000000005</v>
      </c>
      <c r="DN85" s="55">
        <v>-0.54920000000000002</v>
      </c>
      <c r="DO85" s="55">
        <v>-0.54959999999999998</v>
      </c>
      <c r="DP85" s="55">
        <v>-0.78800000000000003</v>
      </c>
      <c r="DQ85" s="55">
        <v>-0.64890000000000003</v>
      </c>
      <c r="DR85" s="55">
        <v>-0.58109999999999995</v>
      </c>
      <c r="DS85" s="55">
        <v>-0.57189999999999996</v>
      </c>
      <c r="DT85" s="55">
        <v>-0.56930000000000003</v>
      </c>
      <c r="DU85" s="55">
        <v>-0.46060000000000001</v>
      </c>
      <c r="DV85" s="54">
        <v>-0.51</v>
      </c>
      <c r="DW85" s="55">
        <v>-0.30969999999999998</v>
      </c>
      <c r="DX85" s="55">
        <v>-0.60419999999999996</v>
      </c>
      <c r="DY85" s="55">
        <v>-0.5131</v>
      </c>
      <c r="DZ85" s="55">
        <v>-0.54630000000000001</v>
      </c>
      <c r="EA85" s="55">
        <v>-0.48020000000000002</v>
      </c>
      <c r="EB85" s="55">
        <v>-0.42770000000000002</v>
      </c>
      <c r="EC85" s="55">
        <v>-0.41489999999999999</v>
      </c>
      <c r="ED85" s="55">
        <v>-0.50129999999999997</v>
      </c>
      <c r="EE85" s="55">
        <v>-0.63129999999999997</v>
      </c>
      <c r="EF85" s="55">
        <v>-0.52249999999999996</v>
      </c>
      <c r="EG85" s="55">
        <v>-0.46879999999999999</v>
      </c>
      <c r="EH85" s="55">
        <v>-0.2334</v>
      </c>
      <c r="EI85" s="55">
        <v>-0.48849999999999999</v>
      </c>
      <c r="EJ85" s="55">
        <v>-0.80359999999999998</v>
      </c>
      <c r="EK85" s="55">
        <v>-0.52559999999999996</v>
      </c>
      <c r="EL85" s="55">
        <v>-0.51970000000000005</v>
      </c>
      <c r="EM85" s="55">
        <v>-0.57509999999999994</v>
      </c>
      <c r="EN85" s="55">
        <v>-0.58479999999999999</v>
      </c>
      <c r="EO85" s="55">
        <v>-0.63290000000000002</v>
      </c>
      <c r="EP85" s="55">
        <v>-0.56040000000000001</v>
      </c>
      <c r="EQ85" s="55">
        <v>-0.55089999999999995</v>
      </c>
      <c r="ER85" s="55">
        <v>-0.63380000000000003</v>
      </c>
      <c r="ES85" s="55">
        <v>-0.72860000000000003</v>
      </c>
      <c r="ET85" s="55">
        <v>-0.65580000000000005</v>
      </c>
      <c r="EU85" s="55">
        <v>-0.63429999999999997</v>
      </c>
      <c r="EV85" s="55">
        <v>-0.6149</v>
      </c>
      <c r="EW85" s="54">
        <v>-0.56999999999999995</v>
      </c>
      <c r="EX85" s="55">
        <v>-0.53979999999999995</v>
      </c>
      <c r="EY85" s="55">
        <v>-0.57520000000000004</v>
      </c>
      <c r="EZ85" s="55">
        <v>-0.58289999999999997</v>
      </c>
      <c r="FA85" s="55">
        <v>-0.55500000000000005</v>
      </c>
      <c r="FB85" s="55">
        <v>-0.57520000000000004</v>
      </c>
      <c r="FC85" s="55">
        <v>-0.58030000000000004</v>
      </c>
      <c r="FD85" s="55">
        <v>-0.50609999999999999</v>
      </c>
      <c r="FE85" s="55">
        <v>-0.4592</v>
      </c>
      <c r="FF85" s="55">
        <v>-0.51259999999999994</v>
      </c>
      <c r="FG85" s="55">
        <v>-0.66569999999999996</v>
      </c>
      <c r="FH85" s="55">
        <v>-0.62050000000000005</v>
      </c>
      <c r="FI85" s="55">
        <v>-0.52639999999999998</v>
      </c>
      <c r="FJ85" s="55">
        <v>-0.51160000000000005</v>
      </c>
      <c r="FK85" s="55">
        <v>-0.42930000000000001</v>
      </c>
      <c r="FL85" s="55">
        <v>-0.37069999999999997</v>
      </c>
      <c r="FM85" s="55">
        <v>-0.5181</v>
      </c>
      <c r="FN85" s="55">
        <v>-0.50880000000000003</v>
      </c>
      <c r="FO85" s="55">
        <v>-0.52349999999999997</v>
      </c>
      <c r="FP85" s="55">
        <v>-0.49209999999999998</v>
      </c>
      <c r="FQ85" s="55">
        <v>-0.46379999999999999</v>
      </c>
      <c r="FR85" s="55">
        <v>-0.45019999999999999</v>
      </c>
      <c r="FS85" s="55">
        <v>-0.40050000000000002</v>
      </c>
      <c r="FT85" s="55">
        <v>-0.49790000000000001</v>
      </c>
      <c r="FU85" s="55">
        <v>-0.58550000000000002</v>
      </c>
      <c r="FV85" s="55">
        <v>-0.56759999999999999</v>
      </c>
      <c r="FW85" s="55">
        <v>-0.47560000000000002</v>
      </c>
      <c r="FX85" s="55">
        <v>-0.48630000000000001</v>
      </c>
      <c r="FY85" s="55">
        <v>-0.44869999999999999</v>
      </c>
      <c r="FZ85" s="55">
        <v>-0.37030000000000002</v>
      </c>
      <c r="GA85" s="55">
        <v>-0.38219999999999998</v>
      </c>
      <c r="GB85" s="55">
        <v>-0.42630000000000001</v>
      </c>
      <c r="GC85" s="55">
        <v>-0.34620000000000001</v>
      </c>
      <c r="GD85" s="55">
        <v>-0.33110000000000001</v>
      </c>
      <c r="GE85" s="55">
        <v>-0.28439999999999999</v>
      </c>
      <c r="GF85" s="55">
        <v>-0.29680000000000001</v>
      </c>
      <c r="GG85" s="55">
        <v>-0.28749999999999998</v>
      </c>
      <c r="GH85" s="55">
        <v>-0.30730000000000002</v>
      </c>
      <c r="GI85" s="55">
        <v>-0.42430000000000001</v>
      </c>
      <c r="GJ85" s="55">
        <v>-0.4824</v>
      </c>
      <c r="GK85" s="55">
        <v>-0.4511</v>
      </c>
      <c r="GL85" s="55">
        <v>-0.32150000000000001</v>
      </c>
      <c r="GM85" s="55">
        <v>-0.36509999999999998</v>
      </c>
      <c r="GN85" s="55">
        <v>-0.23250000000000001</v>
      </c>
      <c r="GO85" s="55">
        <v>-0.45319999999999999</v>
      </c>
      <c r="GP85" s="55">
        <v>-0.35039999999999999</v>
      </c>
      <c r="GQ85" s="55">
        <v>-0.25979999999999998</v>
      </c>
      <c r="GR85" s="55">
        <v>-0.31159999999999999</v>
      </c>
      <c r="GS85" s="55">
        <v>-0.37359999999999999</v>
      </c>
      <c r="GT85" s="55">
        <v>-0.33960000000000001</v>
      </c>
      <c r="GU85" s="55">
        <v>-0.22969999999999999</v>
      </c>
      <c r="GV85" s="55">
        <v>-6.7199999999999996E-2</v>
      </c>
      <c r="GW85" s="55">
        <v>-0.2341</v>
      </c>
      <c r="GX85" s="55">
        <v>-0.4481</v>
      </c>
      <c r="GY85" s="55">
        <v>-0.47599999999999998</v>
      </c>
      <c r="GZ85" s="55">
        <v>-0.42820000000000003</v>
      </c>
      <c r="HA85" s="55">
        <v>-0.34339999999999998</v>
      </c>
      <c r="HB85" s="55">
        <v>-0.23669999999999999</v>
      </c>
      <c r="HC85" s="55">
        <v>-0.40610000000000002</v>
      </c>
      <c r="HD85" s="55">
        <v>-0.30180000000000001</v>
      </c>
      <c r="HE85" s="55">
        <v>-0.3851</v>
      </c>
      <c r="HF85" s="55">
        <v>-0.31309999999999999</v>
      </c>
      <c r="HG85" s="55">
        <v>-0.23810000000000001</v>
      </c>
      <c r="HH85" s="55">
        <v>-0.31630000000000003</v>
      </c>
      <c r="HI85" s="55">
        <v>-0.18640000000000001</v>
      </c>
      <c r="HJ85" s="55">
        <v>-0.3367</v>
      </c>
      <c r="HK85" s="55">
        <v>-0.39829999999999999</v>
      </c>
      <c r="HL85" s="55">
        <v>-0.29659999999999997</v>
      </c>
      <c r="HM85" s="55">
        <v>-0.39279999999999998</v>
      </c>
      <c r="HN85" s="55">
        <v>-0.33210000000000001</v>
      </c>
      <c r="HO85" s="55">
        <v>-0.2447</v>
      </c>
      <c r="HP85" s="55">
        <v>-0.15459999999999999</v>
      </c>
      <c r="HQ85" s="55">
        <v>-0.31230000000000002</v>
      </c>
      <c r="HR85" s="55">
        <v>-0.38350000000000001</v>
      </c>
      <c r="HS85" s="55">
        <v>-0.41689999999999999</v>
      </c>
      <c r="HT85" s="55">
        <v>-0.34870000000000001</v>
      </c>
      <c r="HU85" s="55">
        <v>-0.41739999999999999</v>
      </c>
      <c r="HV85" s="55">
        <v>-0.41720000000000002</v>
      </c>
      <c r="HW85" s="55">
        <v>-0.18790000000000001</v>
      </c>
      <c r="HX85" s="55">
        <v>-0.44619999999999999</v>
      </c>
      <c r="HY85" s="55">
        <v>-0.31380000000000002</v>
      </c>
      <c r="HZ85" s="55">
        <v>-0.47620000000000001</v>
      </c>
      <c r="IA85" s="55">
        <v>-0.375</v>
      </c>
      <c r="IB85" s="55">
        <v>-0.39639999999999997</v>
      </c>
      <c r="IC85" s="55">
        <v>-0.20349999999999999</v>
      </c>
      <c r="ID85" s="55">
        <v>-0.2011</v>
      </c>
      <c r="IE85" s="55">
        <v>-0.3034</v>
      </c>
      <c r="IF85" s="55">
        <v>-0.39200000000000002</v>
      </c>
      <c r="IG85" s="55">
        <v>-0.34989999999999999</v>
      </c>
      <c r="IH85" s="55">
        <v>-0.32250000000000001</v>
      </c>
      <c r="II85" s="55">
        <v>-0.3881</v>
      </c>
      <c r="IJ85" s="55">
        <v>-0.18429999999999999</v>
      </c>
      <c r="IK85" s="55">
        <v>-0.30249999999999999</v>
      </c>
      <c r="IL85" s="55">
        <v>-0.50790000000000002</v>
      </c>
      <c r="IM85" s="55">
        <v>-0.4904</v>
      </c>
      <c r="IN85" s="55">
        <v>-0.4829</v>
      </c>
      <c r="IO85" s="55">
        <v>-0.4335</v>
      </c>
      <c r="IP85" s="55">
        <v>-0.36359999999999998</v>
      </c>
      <c r="IQ85" s="55">
        <v>-0.38090000000000002</v>
      </c>
      <c r="IR85" s="55">
        <v>-0.34320000000000001</v>
      </c>
      <c r="IS85" s="55">
        <v>-0.35539999999999999</v>
      </c>
      <c r="IT85" s="55">
        <v>-0.47420000000000001</v>
      </c>
      <c r="IU85" s="55">
        <v>-0.55179999999999996</v>
      </c>
      <c r="IV85" s="54">
        <v>-0.35</v>
      </c>
      <c r="IW85" s="55">
        <v>-0.12479999999999999</v>
      </c>
      <c r="IX85" s="55">
        <v>-0.37630000000000002</v>
      </c>
      <c r="IY85" s="55">
        <v>-0.55630000000000002</v>
      </c>
      <c r="IZ85" s="55">
        <v>-0.42030000000000001</v>
      </c>
      <c r="JA85" s="55">
        <v>-0.47549999999999998</v>
      </c>
      <c r="JB85" s="55">
        <v>-0.58499999999999996</v>
      </c>
      <c r="JC85" s="55">
        <v>-0.47370000000000001</v>
      </c>
      <c r="JD85" s="55">
        <v>-0.41610000000000003</v>
      </c>
      <c r="JE85" s="55">
        <v>-0.34520000000000001</v>
      </c>
      <c r="JF85" s="55">
        <v>-0.2868</v>
      </c>
      <c r="JG85" s="55">
        <v>-0.41260000000000002</v>
      </c>
      <c r="JH85" s="55">
        <v>-0.52729999999999999</v>
      </c>
      <c r="JI85" s="55">
        <v>-0.36199999999999999</v>
      </c>
      <c r="JJ85" s="55">
        <v>-0.24460000000000001</v>
      </c>
      <c r="JK85" s="55">
        <v>-0.51559999999999995</v>
      </c>
      <c r="JL85" s="55">
        <v>-0.38890000000000002</v>
      </c>
      <c r="JM85" s="55">
        <v>-0.37790000000000001</v>
      </c>
      <c r="JN85" s="55">
        <v>-0.43969999999999998</v>
      </c>
      <c r="JO85" s="55">
        <v>-0.5464</v>
      </c>
      <c r="JP85" s="55">
        <v>-0.59609999999999996</v>
      </c>
      <c r="JQ85" s="55">
        <v>-0.58299999999999996</v>
      </c>
      <c r="JR85" s="55">
        <v>-0.62019999999999997</v>
      </c>
      <c r="JS85" s="55">
        <v>-0.67920000000000003</v>
      </c>
      <c r="JT85" s="55">
        <v>-0.62419999999999998</v>
      </c>
      <c r="JU85" s="55">
        <v>-0.68100000000000005</v>
      </c>
      <c r="JV85" s="55">
        <v>-0.61229999999999996</v>
      </c>
      <c r="JW85" s="55">
        <v>-0.5746</v>
      </c>
      <c r="JX85" s="55">
        <v>-0.61050000000000004</v>
      </c>
      <c r="JY85" s="55">
        <v>-0.66100000000000003</v>
      </c>
      <c r="JZ85" s="55">
        <v>-0.68089999999999995</v>
      </c>
      <c r="KA85" s="55">
        <v>-0.371</v>
      </c>
      <c r="KB85" s="55">
        <v>-0.55959999999999999</v>
      </c>
      <c r="KC85" s="55">
        <v>-0.65569999999999995</v>
      </c>
      <c r="KD85" s="55">
        <v>-0.72670000000000001</v>
      </c>
      <c r="KE85" s="55">
        <v>-0.65700000000000003</v>
      </c>
      <c r="KF85" s="55">
        <v>-0.6784</v>
      </c>
      <c r="KG85" s="55">
        <v>-0.55520000000000003</v>
      </c>
      <c r="KH85" s="55">
        <v>-0.46710000000000002</v>
      </c>
      <c r="KI85" s="55">
        <v>-0.52529999999999999</v>
      </c>
      <c r="KJ85" s="55">
        <v>-0.66149999999999998</v>
      </c>
      <c r="KK85" s="55">
        <v>-0.70330000000000004</v>
      </c>
      <c r="KL85" s="55">
        <v>-0.68469999999999998</v>
      </c>
      <c r="KM85" s="55">
        <v>-0.6714</v>
      </c>
      <c r="KN85" s="55">
        <v>-0.54190000000000005</v>
      </c>
      <c r="KO85" s="55">
        <v>-0.51870000000000005</v>
      </c>
      <c r="KP85" s="55">
        <v>-0.60229999999999995</v>
      </c>
      <c r="KQ85" s="55">
        <v>-0.67279999999999995</v>
      </c>
      <c r="KR85" s="55">
        <v>-0.67410000000000003</v>
      </c>
      <c r="KS85" s="55">
        <v>-0.71419999999999995</v>
      </c>
      <c r="KT85" s="55">
        <v>-0.66149999999999998</v>
      </c>
      <c r="KU85" s="55">
        <v>-0.5393</v>
      </c>
      <c r="KV85" s="55">
        <v>-0.50600000000000001</v>
      </c>
      <c r="KW85" s="55">
        <v>-0.53769999999999996</v>
      </c>
      <c r="KX85" s="55">
        <v>-0.62649999999999995</v>
      </c>
      <c r="KY85" s="55">
        <v>-0.51529999999999998</v>
      </c>
      <c r="KZ85" s="55">
        <v>0.51270000000000004</v>
      </c>
      <c r="LA85" s="55">
        <v>-0.57440000000000002</v>
      </c>
      <c r="LB85" s="55">
        <v>-0.85880000000000001</v>
      </c>
      <c r="LC85" s="55">
        <v>-0.42430000000000001</v>
      </c>
      <c r="LD85" s="55">
        <v>-0.49969999999999998</v>
      </c>
      <c r="LE85" s="55">
        <v>-0.52639999999999998</v>
      </c>
      <c r="LF85" s="55">
        <v>-0.74239999999999995</v>
      </c>
      <c r="LG85" s="55">
        <v>8.2199999999999995E-2</v>
      </c>
      <c r="LH85" s="55">
        <v>0.72260000000000002</v>
      </c>
      <c r="LI85" s="55">
        <v>-0.71560000000000001</v>
      </c>
      <c r="LJ85" s="55">
        <v>-0.44929999999999998</v>
      </c>
      <c r="LK85" s="55">
        <v>-0.46300000000000002</v>
      </c>
      <c r="LL85" s="55">
        <v>-0.42220000000000002</v>
      </c>
      <c r="LM85" s="55">
        <v>-0.44080000000000003</v>
      </c>
      <c r="LN85" s="55">
        <v>-0.50819999999999999</v>
      </c>
      <c r="LO85" s="55">
        <v>-0.47039999999999998</v>
      </c>
      <c r="LP85" s="55">
        <v>-0.43080000000000002</v>
      </c>
      <c r="LQ85" s="55">
        <v>-0.39500000000000002</v>
      </c>
      <c r="LR85" s="55">
        <v>-0.36270000000000002</v>
      </c>
      <c r="LS85" s="55">
        <v>-0.50260000000000005</v>
      </c>
      <c r="LT85" s="55">
        <v>-0.5444</v>
      </c>
      <c r="LU85" s="55">
        <v>-0.5171</v>
      </c>
      <c r="LV85" s="55">
        <v>-0.46750000000000003</v>
      </c>
      <c r="LW85" s="55">
        <v>-0.39589999999999997</v>
      </c>
      <c r="LX85" s="55">
        <v>-0.37309999999999999</v>
      </c>
      <c r="LY85" s="55">
        <v>-0.4284</v>
      </c>
      <c r="LZ85" s="55">
        <v>-0.4803</v>
      </c>
      <c r="MA85" s="55">
        <v>-0.56950000000000001</v>
      </c>
      <c r="MB85" s="55">
        <v>-0.64770000000000005</v>
      </c>
      <c r="MC85" s="55">
        <v>-0.56969999999999998</v>
      </c>
      <c r="MD85" s="55">
        <v>-0.44290000000000002</v>
      </c>
      <c r="ME85" s="55">
        <v>-0.33279999999999998</v>
      </c>
      <c r="MF85" s="55">
        <v>-0.40160000000000001</v>
      </c>
      <c r="MG85" s="55">
        <v>-0.39560000000000001</v>
      </c>
      <c r="MH85" s="55">
        <v>-0.34200000000000003</v>
      </c>
      <c r="MI85" s="55">
        <v>-0.32079999999999997</v>
      </c>
      <c r="MJ85" s="55">
        <v>-0.26819999999999999</v>
      </c>
      <c r="MK85" s="55">
        <v>-0.25819999999999999</v>
      </c>
      <c r="ML85" s="55">
        <v>-0.29730000000000001</v>
      </c>
      <c r="MM85" s="55">
        <v>-0.39910000000000001</v>
      </c>
      <c r="MN85" s="55">
        <v>-0.56220000000000003</v>
      </c>
      <c r="MO85" s="55">
        <v>-0.49859999999999999</v>
      </c>
      <c r="MP85" s="54">
        <v>-0.5</v>
      </c>
      <c r="MQ85" s="55">
        <v>-0.4975</v>
      </c>
      <c r="MR85" s="55">
        <v>-0.37340000000000001</v>
      </c>
      <c r="MS85" s="55">
        <v>-0.31380000000000002</v>
      </c>
      <c r="MT85" s="55">
        <v>-0.55940000000000001</v>
      </c>
      <c r="MU85" s="55">
        <v>-0.56920000000000004</v>
      </c>
      <c r="MV85" s="55">
        <v>-0.57150000000000001</v>
      </c>
      <c r="MW85" s="55">
        <v>-0.55810000000000004</v>
      </c>
      <c r="MX85" s="55">
        <v>-0.48670000000000002</v>
      </c>
      <c r="MY85" s="55">
        <v>-0.55330000000000001</v>
      </c>
      <c r="MZ85" s="55">
        <v>-0.33119999999999999</v>
      </c>
      <c r="NA85" s="55">
        <v>2.24E-2</v>
      </c>
      <c r="NB85" s="55">
        <v>-0.63290000000000002</v>
      </c>
      <c r="NC85" s="55">
        <v>-0.53120000000000001</v>
      </c>
      <c r="ND85" s="55">
        <v>-0.48230000000000001</v>
      </c>
      <c r="NE85" s="55">
        <v>-0.59750000000000003</v>
      </c>
      <c r="NF85" s="55">
        <v>-0.37430000000000002</v>
      </c>
      <c r="NG85" s="55">
        <v>-0.3256</v>
      </c>
      <c r="NH85" s="55">
        <v>-0.34179999999999999</v>
      </c>
      <c r="NI85" s="55">
        <v>-0.4788</v>
      </c>
      <c r="NJ85" s="55">
        <v>-0.40189999999999998</v>
      </c>
      <c r="NK85" s="55">
        <v>-0.32900000000000001</v>
      </c>
      <c r="NL85" s="54">
        <v>-0.33</v>
      </c>
      <c r="NM85" s="55">
        <v>-0.28060000000000002</v>
      </c>
      <c r="NN85" s="55">
        <v>-0.2099</v>
      </c>
      <c r="NO85" s="55">
        <v>-0.32319999999999999</v>
      </c>
      <c r="NP85" s="55">
        <v>-0.36880000000000002</v>
      </c>
      <c r="NQ85" s="55">
        <v>-0.37519999999999998</v>
      </c>
      <c r="NR85" s="55">
        <v>-0.33239999999999997</v>
      </c>
      <c r="NS85" s="55">
        <v>-0.43440000000000001</v>
      </c>
      <c r="NT85" s="55">
        <v>-0.24310000000000001</v>
      </c>
      <c r="NU85" s="55">
        <v>-0.1764</v>
      </c>
      <c r="NV85" s="55">
        <v>-0.1797</v>
      </c>
      <c r="NW85" s="55">
        <v>-0.49120000000000003</v>
      </c>
      <c r="NX85" s="55">
        <v>-0.43509999999999999</v>
      </c>
      <c r="NY85" s="55">
        <v>-0.29959999999999998</v>
      </c>
      <c r="NZ85" s="55">
        <v>-0.4148</v>
      </c>
      <c r="OA85" s="55">
        <v>-0.1784</v>
      </c>
      <c r="OB85" s="55">
        <v>-0.16600000000000001</v>
      </c>
      <c r="OC85" s="55">
        <v>-0.12239999999999999</v>
      </c>
      <c r="OD85" s="55">
        <v>-0.3805</v>
      </c>
      <c r="OE85" s="55">
        <v>-0.3543</v>
      </c>
      <c r="OF85" s="55">
        <v>-0.16830000000000001</v>
      </c>
      <c r="OG85" s="55">
        <v>-0.33989999999999998</v>
      </c>
      <c r="OH85" s="55">
        <v>-0.21970000000000001</v>
      </c>
      <c r="OI85" s="55">
        <v>-0.1583</v>
      </c>
      <c r="OJ85" s="55">
        <v>-0.16489999999999999</v>
      </c>
      <c r="OK85" s="55">
        <v>-0.26319999999999999</v>
      </c>
      <c r="OL85" s="55">
        <v>-0.36009999999999998</v>
      </c>
      <c r="OM85" s="55">
        <v>-0.34449999999999997</v>
      </c>
      <c r="ON85" s="55">
        <v>-0.38579999999999998</v>
      </c>
      <c r="OO85" s="55">
        <v>-0.26850000000000002</v>
      </c>
      <c r="OP85" s="55">
        <v>-4.1799999999999997E-2</v>
      </c>
      <c r="OQ85" s="55">
        <v>-0.2094</v>
      </c>
      <c r="OR85" s="55">
        <v>-0.1888</v>
      </c>
      <c r="OS85" s="55">
        <v>-0.16389999999999999</v>
      </c>
      <c r="OT85" s="55">
        <v>-0.1865</v>
      </c>
      <c r="OU85" s="55">
        <v>-0.1221</v>
      </c>
      <c r="OV85" s="55">
        <v>-0.11119999999999999</v>
      </c>
      <c r="OW85" s="55">
        <v>-0.28170000000000001</v>
      </c>
      <c r="OX85" s="55">
        <v>1.4E-3</v>
      </c>
      <c r="OY85" s="55">
        <v>-0.1104</v>
      </c>
      <c r="OZ85" s="55">
        <v>-0.30299999999999999</v>
      </c>
      <c r="PA85" s="55">
        <v>-0.192</v>
      </c>
      <c r="PB85" s="55">
        <v>-0.28549999999999998</v>
      </c>
      <c r="PC85" s="55">
        <v>-0.15479999999999999</v>
      </c>
      <c r="PD85" s="55">
        <v>-0.20780000000000001</v>
      </c>
      <c r="PE85" s="55">
        <v>-0.21299999999999999</v>
      </c>
      <c r="PF85" s="55">
        <v>-0.34849999999999998</v>
      </c>
      <c r="PG85" s="55">
        <v>-0.33789999999999998</v>
      </c>
      <c r="PH85" s="55">
        <v>-0.24579999999999999</v>
      </c>
      <c r="PI85" s="55">
        <v>-0.31619999999999998</v>
      </c>
      <c r="PJ85" s="55">
        <v>-0.1545</v>
      </c>
      <c r="PK85" s="55">
        <v>-0.44350000000000001</v>
      </c>
      <c r="PL85" s="55">
        <v>-0.40479999999999999</v>
      </c>
      <c r="PM85" s="55">
        <v>-0.2334</v>
      </c>
      <c r="PN85" s="55">
        <v>-0.34510000000000002</v>
      </c>
      <c r="PO85" s="55">
        <v>-0.34760000000000002</v>
      </c>
      <c r="PP85" s="55">
        <v>-0.2591</v>
      </c>
      <c r="PQ85" s="55">
        <v>-0.1321</v>
      </c>
      <c r="PR85" s="55">
        <v>-0.13370000000000001</v>
      </c>
      <c r="PS85" s="55">
        <v>-0.1061</v>
      </c>
      <c r="PT85" s="55">
        <v>-0.24460000000000001</v>
      </c>
      <c r="PU85" s="55">
        <v>-0.2051</v>
      </c>
      <c r="PV85" s="55">
        <v>-0.32169999999999999</v>
      </c>
      <c r="PW85" s="55">
        <v>-0.28970000000000001</v>
      </c>
      <c r="PX85" s="55">
        <v>-0.16489999999999999</v>
      </c>
      <c r="PY85" s="55">
        <v>-0.24149999999999999</v>
      </c>
      <c r="PZ85" s="55">
        <v>-0.43059999999999998</v>
      </c>
      <c r="QA85" s="55">
        <v>-0.33629999999999999</v>
      </c>
      <c r="QB85" s="55">
        <v>-0.32700000000000001</v>
      </c>
      <c r="QC85" s="55">
        <v>-0.26369999999999999</v>
      </c>
      <c r="QD85" s="55">
        <v>-0.20330000000000001</v>
      </c>
      <c r="QE85" s="55">
        <v>-0.13089999999999999</v>
      </c>
      <c r="QF85" s="55">
        <v>-9.8299999999999998E-2</v>
      </c>
      <c r="QG85" s="55">
        <v>-0.35049999999999998</v>
      </c>
      <c r="QH85" s="55">
        <v>-2.64E-2</v>
      </c>
      <c r="QI85" s="55">
        <v>-0.20549999999999999</v>
      </c>
      <c r="QJ85" s="55">
        <v>-0.22209999999999999</v>
      </c>
      <c r="QK85" s="55">
        <v>-6.1400000000000003E-2</v>
      </c>
      <c r="QL85" s="55">
        <v>-1.0200000000000001E-2</v>
      </c>
      <c r="QM85" s="55">
        <v>-2.2599999999999999E-2</v>
      </c>
      <c r="QN85" s="55">
        <v>-0.1686</v>
      </c>
      <c r="QO85" s="55">
        <v>-0.27160000000000001</v>
      </c>
      <c r="QP85" s="55">
        <v>-0.19070000000000001</v>
      </c>
      <c r="QQ85" s="55">
        <v>-0.23980000000000001</v>
      </c>
      <c r="QR85" s="55">
        <v>-0.12640000000000001</v>
      </c>
      <c r="QS85" s="55">
        <v>-4.6699999999999998E-2</v>
      </c>
      <c r="QT85" s="55">
        <v>-4.4699999999999997E-2</v>
      </c>
      <c r="QU85" s="55">
        <v>-0.2107</v>
      </c>
      <c r="QV85" s="55">
        <v>4.4600000000000001E-2</v>
      </c>
      <c r="QW85" s="55">
        <v>0.1106</v>
      </c>
      <c r="QX85" s="55">
        <v>-0.14849999999999999</v>
      </c>
      <c r="QY85" s="55">
        <v>-0.12920000000000001</v>
      </c>
      <c r="QZ85" s="55">
        <v>-9.1300000000000006E-2</v>
      </c>
      <c r="RA85" s="55">
        <v>-7.7899999999999997E-2</v>
      </c>
      <c r="RB85" s="55">
        <v>0.15179999999999999</v>
      </c>
      <c r="RC85" s="55">
        <v>-0.44919999999999999</v>
      </c>
      <c r="RD85" s="55">
        <v>-0.27929999999999999</v>
      </c>
      <c r="RE85" s="55">
        <v>-0.27839999999999998</v>
      </c>
      <c r="RF85" s="55">
        <v>-3.8800000000000001E-2</v>
      </c>
      <c r="RG85" s="55">
        <v>3.2899999999999999E-2</v>
      </c>
      <c r="RH85" s="55">
        <v>8.9599999999999999E-2</v>
      </c>
      <c r="RI85" s="55">
        <v>-7.7999999999999996E-3</v>
      </c>
      <c r="RJ85" s="55">
        <v>-8.5599999999999996E-2</v>
      </c>
      <c r="RK85" s="55">
        <v>-0.15490000000000001</v>
      </c>
      <c r="RL85" s="55">
        <v>-0.17480000000000001</v>
      </c>
      <c r="RM85" s="55">
        <v>-0.25080000000000002</v>
      </c>
      <c r="RN85" s="55">
        <v>-7.3599999999999999E-2</v>
      </c>
      <c r="RO85" s="55">
        <v>-5.6000000000000001E-2</v>
      </c>
      <c r="RP85" s="55">
        <v>-0.51390000000000002</v>
      </c>
      <c r="RQ85" s="55">
        <v>-0.107</v>
      </c>
      <c r="RR85" s="55">
        <v>-7.6100000000000001E-2</v>
      </c>
      <c r="RS85" s="55">
        <v>-0.1061</v>
      </c>
      <c r="RT85" s="55">
        <v>-2.7199999999999998E-2</v>
      </c>
      <c r="RU85" s="55">
        <v>-0.12189999999999999</v>
      </c>
      <c r="RV85" s="55">
        <v>-5.0799999999999998E-2</v>
      </c>
      <c r="RW85" s="55">
        <v>0.46929999999999999</v>
      </c>
      <c r="RX85" s="55">
        <v>-9.5299999999999996E-2</v>
      </c>
      <c r="RY85" s="55">
        <v>-3.0999999999999999E-3</v>
      </c>
      <c r="RZ85" s="55">
        <v>-0.15759999999999999</v>
      </c>
      <c r="SA85" s="55">
        <v>-8.6800000000000002E-2</v>
      </c>
      <c r="SB85" s="55">
        <v>-4.3799999999999999E-2</v>
      </c>
      <c r="SC85" s="55">
        <v>-3.6700000000000003E-2</v>
      </c>
      <c r="SD85" s="55">
        <v>-0.17369999999999999</v>
      </c>
      <c r="SE85" s="55">
        <v>-0.2382</v>
      </c>
      <c r="SF85" s="55">
        <v>-0.62160000000000004</v>
      </c>
      <c r="SG85" s="55">
        <v>-0.19980000000000001</v>
      </c>
      <c r="SH85" s="55">
        <v>0.33250000000000002</v>
      </c>
      <c r="SI85" s="55">
        <v>-0.1222</v>
      </c>
      <c r="SJ85" s="55">
        <v>-0.1464</v>
      </c>
      <c r="SK85" s="55">
        <v>-0.42249999999999999</v>
      </c>
      <c r="SL85" s="55">
        <v>0.1933</v>
      </c>
      <c r="SM85" s="55">
        <v>-0.1701</v>
      </c>
      <c r="SN85" s="55">
        <v>-0.13919999999999999</v>
      </c>
      <c r="SO85" s="55">
        <v>-0.1046</v>
      </c>
      <c r="SP85" s="55">
        <v>-7.0099999999999996E-2</v>
      </c>
      <c r="SQ85" s="55">
        <v>-7.7000000000000002E-3</v>
      </c>
      <c r="SR85" s="55">
        <v>-5.5800000000000002E-2</v>
      </c>
      <c r="SS85" s="55">
        <v>-0.22450000000000001</v>
      </c>
      <c r="ST85" s="54">
        <v>-0.15</v>
      </c>
      <c r="SU85" s="55">
        <v>-0.18909999999999999</v>
      </c>
      <c r="SV85" s="55">
        <v>-0.1157</v>
      </c>
      <c r="SW85" s="55">
        <v>-9.4100000000000003E-2</v>
      </c>
      <c r="SX85" s="55">
        <v>-9.4000000000000004E-3</v>
      </c>
      <c r="SY85" s="55">
        <v>-3.3999999999999998E-3</v>
      </c>
      <c r="SZ85" s="55">
        <v>-2E-3</v>
      </c>
      <c r="TA85" s="55">
        <v>-3.3599999999999998E-2</v>
      </c>
      <c r="TB85" s="55">
        <v>2.01E-2</v>
      </c>
      <c r="TC85" s="55">
        <v>9.2299999999999993E-2</v>
      </c>
      <c r="TD85" s="55">
        <v>-1.5699999999999999E-2</v>
      </c>
      <c r="TE85" s="55">
        <v>8.77E-2</v>
      </c>
      <c r="TF85" s="55">
        <v>3.0700000000000002E-2</v>
      </c>
      <c r="TG85" s="55">
        <v>6.5500000000000003E-2</v>
      </c>
      <c r="TH85" s="55">
        <v>-8.0000000000000004E-4</v>
      </c>
      <c r="TI85" s="55">
        <v>6.9000000000000006E-2</v>
      </c>
      <c r="TJ85" s="55">
        <v>0.22459999999999999</v>
      </c>
      <c r="TK85" s="55">
        <v>0.10199999999999999</v>
      </c>
      <c r="TL85" s="55">
        <v>0.1103</v>
      </c>
      <c r="TM85" s="55">
        <v>-9.2799999999999994E-2</v>
      </c>
      <c r="TN85" s="55">
        <v>-3.4500000000000003E-2</v>
      </c>
      <c r="TO85" s="55">
        <v>-4.4000000000000003E-3</v>
      </c>
      <c r="TP85" s="55">
        <v>-9.1899999999999996E-2</v>
      </c>
      <c r="TQ85" s="55">
        <v>2.1700000000000001E-2</v>
      </c>
      <c r="TR85" s="55">
        <v>3.2500000000000001E-2</v>
      </c>
      <c r="TS85" s="55">
        <v>3.9300000000000002E-2</v>
      </c>
      <c r="TT85" s="55">
        <v>4.4999999999999997E-3</v>
      </c>
      <c r="TU85" s="55">
        <v>-0.15579999999999999</v>
      </c>
      <c r="TV85" s="55">
        <v>-0.31969999999999998</v>
      </c>
      <c r="TW85" s="55">
        <v>-0.14449999999999999</v>
      </c>
      <c r="TX85" s="55">
        <v>-0.14990000000000001</v>
      </c>
      <c r="TY85" s="55">
        <v>-8.1199999999999994E-2</v>
      </c>
      <c r="TZ85" s="55">
        <v>9.2999999999999992E-3</v>
      </c>
      <c r="UA85" s="55">
        <v>-6.1000000000000004E-3</v>
      </c>
      <c r="UB85" s="55">
        <v>4.8899999999999999E-2</v>
      </c>
      <c r="UC85" s="55">
        <v>6.2399999999999997E-2</v>
      </c>
      <c r="UD85" s="55">
        <v>0.104</v>
      </c>
      <c r="UE85" s="55">
        <v>0.14119999999999999</v>
      </c>
      <c r="UF85" s="55">
        <v>3.73E-2</v>
      </c>
      <c r="UG85" s="55">
        <v>9.4799999999999995E-2</v>
      </c>
      <c r="UH85" s="55">
        <v>-2.1600000000000001E-2</v>
      </c>
      <c r="UI85" s="55">
        <v>0.22059999999999999</v>
      </c>
      <c r="UJ85" s="55">
        <v>-7.6200000000000004E-2</v>
      </c>
      <c r="UK85" s="55">
        <v>-9.8100000000000007E-2</v>
      </c>
      <c r="UL85" s="55">
        <v>-2.6200000000000001E-2</v>
      </c>
      <c r="UM85" s="55">
        <v>2.9999999999999997E-4</v>
      </c>
      <c r="UN85" s="55">
        <v>0.14829999999999999</v>
      </c>
      <c r="UO85" s="55">
        <v>-0.2379</v>
      </c>
      <c r="UP85" s="55">
        <v>2.2000000000000001E-3</v>
      </c>
      <c r="UQ85" s="55">
        <v>0.18440000000000001</v>
      </c>
      <c r="UR85" s="55">
        <v>7.9000000000000001E-2</v>
      </c>
      <c r="US85" s="55">
        <v>-0.17630000000000001</v>
      </c>
      <c r="UT85" s="55">
        <v>-0.10730000000000001</v>
      </c>
      <c r="UU85" s="55">
        <v>1.9E-2</v>
      </c>
      <c r="UV85" s="55">
        <v>0.28499999999999998</v>
      </c>
      <c r="UW85" s="55">
        <v>-0.1245</v>
      </c>
      <c r="UX85" s="55">
        <v>-0.21460000000000001</v>
      </c>
      <c r="UY85" s="55">
        <v>-0.1759</v>
      </c>
      <c r="UZ85" s="55">
        <v>-0.20930000000000001</v>
      </c>
      <c r="VA85" s="55">
        <v>5.7200000000000001E-2</v>
      </c>
      <c r="VB85" s="55">
        <v>-5.8099999999999999E-2</v>
      </c>
      <c r="VC85" s="55">
        <v>-0.15570000000000001</v>
      </c>
      <c r="VD85" s="55">
        <v>-9.9500000000000005E-2</v>
      </c>
      <c r="VE85" s="55">
        <v>-0.2104</v>
      </c>
      <c r="VF85" s="55">
        <v>-0.14219999999999999</v>
      </c>
      <c r="VG85" s="55">
        <v>2.1899999999999999E-2</v>
      </c>
      <c r="VH85" s="55">
        <v>-9.3700000000000006E-2</v>
      </c>
      <c r="VI85" s="55">
        <v>8.3500000000000005E-2</v>
      </c>
      <c r="VJ85" s="55">
        <v>-0.1358</v>
      </c>
      <c r="VK85" s="55">
        <v>-0.16539999999999999</v>
      </c>
      <c r="VL85" s="55">
        <v>1.11E-2</v>
      </c>
      <c r="VM85" s="55">
        <v>-0.19040000000000001</v>
      </c>
      <c r="VN85" s="55">
        <v>-0.13930000000000001</v>
      </c>
      <c r="VO85" s="55">
        <v>-3.8999999999999998E-3</v>
      </c>
      <c r="VP85" s="55">
        <v>3.1300000000000001E-2</v>
      </c>
      <c r="VQ85" s="55">
        <v>-0.1484</v>
      </c>
      <c r="VR85" s="55">
        <v>-1.9400000000000001E-2</v>
      </c>
      <c r="VS85" s="55">
        <v>-4.2000000000000003E-2</v>
      </c>
      <c r="VT85" s="55">
        <v>-3.5200000000000002E-2</v>
      </c>
      <c r="VU85" s="55">
        <v>-0.10340000000000001</v>
      </c>
      <c r="VV85" s="55">
        <v>-0.20649999999999999</v>
      </c>
      <c r="VW85" s="55">
        <v>-7.9100000000000004E-2</v>
      </c>
      <c r="VX85" s="55">
        <v>-0.21390000000000001</v>
      </c>
      <c r="VY85" s="55">
        <v>0.14369999999999999</v>
      </c>
      <c r="VZ85" s="55">
        <v>-0.16889999999999999</v>
      </c>
      <c r="WA85" s="55">
        <v>-6.88E-2</v>
      </c>
      <c r="WB85" s="55">
        <v>-7.4499999999999997E-2</v>
      </c>
      <c r="WC85" s="55">
        <v>0.13750000000000001</v>
      </c>
      <c r="WD85" s="55">
        <v>4.3E-3</v>
      </c>
      <c r="WE85" s="55">
        <v>5.1400000000000001E-2</v>
      </c>
      <c r="WF85" s="55">
        <v>-7.0999999999999994E-2</v>
      </c>
      <c r="WG85" s="55">
        <v>-2.6599999999999999E-2</v>
      </c>
      <c r="WH85" s="55">
        <v>-3.9600000000000003E-2</v>
      </c>
      <c r="WI85" s="55">
        <v>4.8300000000000003E-2</v>
      </c>
      <c r="WJ85" s="55">
        <v>6.3100000000000003E-2</v>
      </c>
      <c r="WK85" s="55">
        <v>-9.1499999999999998E-2</v>
      </c>
      <c r="WL85" s="55">
        <v>-0.1898</v>
      </c>
      <c r="WM85" s="55">
        <v>3.9899999999999998E-2</v>
      </c>
      <c r="WN85" s="55">
        <v>-7.6300000000000007E-2</v>
      </c>
      <c r="WO85" s="54">
        <v>-0.17</v>
      </c>
      <c r="WP85" s="55">
        <v>-0.23300000000000001</v>
      </c>
      <c r="WQ85" s="55">
        <v>-0.19500000000000001</v>
      </c>
      <c r="WR85" s="55">
        <v>2.9700000000000001E-2</v>
      </c>
      <c r="WS85" s="55">
        <v>-0.12089999999999999</v>
      </c>
      <c r="WT85" s="55">
        <v>-8.2500000000000004E-2</v>
      </c>
      <c r="WU85" s="55">
        <v>-0.12529999999999999</v>
      </c>
      <c r="WV85" s="55">
        <v>0.13450000000000001</v>
      </c>
      <c r="WW85" s="55">
        <v>0.59419999999999995</v>
      </c>
      <c r="WX85" s="55">
        <v>9.9400000000000002E-2</v>
      </c>
      <c r="WY85" s="55">
        <v>-0.2361</v>
      </c>
      <c r="WZ85" s="55">
        <v>-0.13830000000000001</v>
      </c>
      <c r="XA85" s="55">
        <v>-0.1087</v>
      </c>
      <c r="XB85" s="55">
        <v>-0.10879999999999999</v>
      </c>
      <c r="XC85" s="55">
        <v>-9.9699999999999997E-2</v>
      </c>
      <c r="XD85" s="55">
        <v>-7.7700000000000005E-2</v>
      </c>
      <c r="XE85" s="55">
        <v>-0.1022</v>
      </c>
      <c r="XF85" s="55">
        <v>-1.2500000000000001E-2</v>
      </c>
      <c r="XG85" s="55">
        <v>-0.1444</v>
      </c>
      <c r="XH85" s="55">
        <v>-0.14860000000000001</v>
      </c>
      <c r="XI85" s="55">
        <v>-3.2199999999999999E-2</v>
      </c>
      <c r="XJ85" s="55">
        <v>7.9600000000000004E-2</v>
      </c>
      <c r="XK85" s="55">
        <v>0.1489</v>
      </c>
      <c r="XL85" s="55">
        <v>7.8399999999999997E-2</v>
      </c>
      <c r="XM85" s="55">
        <v>1.03E-2</v>
      </c>
      <c r="XN85" s="55">
        <v>5.0700000000000002E-2</v>
      </c>
      <c r="XO85" s="55">
        <v>6.2399999999999997E-2</v>
      </c>
      <c r="XP85" s="55">
        <v>-0.14879999999999999</v>
      </c>
      <c r="XQ85" s="55">
        <v>-0.1091</v>
      </c>
      <c r="XR85" s="55">
        <v>-3.09E-2</v>
      </c>
      <c r="XS85" s="55">
        <v>-0.11650000000000001</v>
      </c>
      <c r="XT85" s="55">
        <v>5.1700000000000003E-2</v>
      </c>
      <c r="XU85" s="55">
        <v>-9.2100000000000001E-2</v>
      </c>
      <c r="XV85" s="55">
        <v>4.0800000000000003E-2</v>
      </c>
      <c r="XW85" s="55">
        <v>2.7799999999999998E-2</v>
      </c>
      <c r="XX85" s="55">
        <v>3.8199999999999998E-2</v>
      </c>
      <c r="XY85" s="55">
        <v>-0.42570000000000002</v>
      </c>
      <c r="XZ85" s="55">
        <v>-4.1599999999999998E-2</v>
      </c>
      <c r="YA85" s="55">
        <v>6.6199999999999995E-2</v>
      </c>
      <c r="YB85" s="55">
        <v>1.7100000000000001E-2</v>
      </c>
      <c r="YC85" s="55">
        <v>-1.24E-2</v>
      </c>
      <c r="YD85" s="55">
        <v>-7.5499999999999998E-2</v>
      </c>
      <c r="YE85" s="55">
        <v>-0.15679999999999999</v>
      </c>
      <c r="YF85" s="55">
        <v>-0.1792</v>
      </c>
      <c r="YG85" s="55">
        <v>-9.9500000000000005E-2</v>
      </c>
      <c r="YH85" s="55">
        <v>0.1226</v>
      </c>
      <c r="YI85" s="55">
        <v>4.3200000000000002E-2</v>
      </c>
      <c r="YJ85" s="55">
        <v>-7.9000000000000001E-2</v>
      </c>
      <c r="YK85" s="55">
        <v>-0.1827</v>
      </c>
    </row>
    <row r="86" spans="1:661" x14ac:dyDescent="0.35">
      <c r="A86" s="66" t="s">
        <v>75</v>
      </c>
      <c r="B86" s="66" t="s">
        <v>84</v>
      </c>
      <c r="C86" s="54">
        <v>0.06</v>
      </c>
      <c r="D86" s="54">
        <v>-0.04</v>
      </c>
      <c r="E86" s="54">
        <v>0.01</v>
      </c>
      <c r="F86" s="54">
        <v>0.03</v>
      </c>
      <c r="G86" s="54">
        <v>-0.03</v>
      </c>
      <c r="H86" s="54">
        <v>-0.02</v>
      </c>
      <c r="I86" s="54">
        <v>-0.02</v>
      </c>
      <c r="J86" s="54">
        <v>0.14000000000000001</v>
      </c>
      <c r="K86" s="54">
        <v>0.01</v>
      </c>
      <c r="L86" s="54">
        <v>-7.0000000000000007E-2</v>
      </c>
      <c r="M86" s="54">
        <v>0.06</v>
      </c>
      <c r="N86" s="54">
        <v>0.1</v>
      </c>
      <c r="O86" s="54">
        <v>0.11</v>
      </c>
      <c r="P86" s="54">
        <v>0.01</v>
      </c>
      <c r="Q86" s="54">
        <v>-0.06</v>
      </c>
      <c r="R86" s="54">
        <v>-0.08</v>
      </c>
      <c r="S86" s="54">
        <v>0</v>
      </c>
      <c r="T86" s="54">
        <v>0.03</v>
      </c>
      <c r="U86" s="54">
        <v>-0.01</v>
      </c>
      <c r="V86" s="54">
        <v>-0.02</v>
      </c>
      <c r="W86" s="54">
        <v>-0.15</v>
      </c>
      <c r="X86" s="54">
        <v>-0.1</v>
      </c>
      <c r="Y86" s="54">
        <v>-0.12</v>
      </c>
      <c r="Z86" s="54">
        <v>-0.25</v>
      </c>
      <c r="AA86" s="54">
        <v>-0.35</v>
      </c>
      <c r="AB86" s="54">
        <v>-0.35</v>
      </c>
      <c r="AC86" s="54">
        <v>-0.42</v>
      </c>
      <c r="AD86" s="54">
        <v>-0.61</v>
      </c>
      <c r="AE86" s="54">
        <v>-1</v>
      </c>
      <c r="AF86" s="54">
        <v>-1</v>
      </c>
      <c r="AG86" s="55">
        <v>-0.99929999999999997</v>
      </c>
      <c r="AH86" s="55">
        <v>-0.99929999999999997</v>
      </c>
      <c r="AI86" s="54">
        <v>-1</v>
      </c>
      <c r="AJ86" s="54">
        <v>-1</v>
      </c>
      <c r="AK86" s="54">
        <v>-1</v>
      </c>
      <c r="AL86" s="54">
        <v>-1</v>
      </c>
      <c r="AM86" s="54">
        <v>-1</v>
      </c>
      <c r="AN86" s="54">
        <v>-1</v>
      </c>
      <c r="AO86" s="54">
        <v>-1</v>
      </c>
      <c r="AP86" s="54">
        <v>-1</v>
      </c>
      <c r="AQ86" s="54">
        <v>-1</v>
      </c>
      <c r="AR86" s="54">
        <v>-1</v>
      </c>
      <c r="AS86" s="54">
        <v>-1</v>
      </c>
      <c r="AT86" s="54">
        <v>-1</v>
      </c>
      <c r="AU86" s="54">
        <v>-1</v>
      </c>
      <c r="AV86" s="54">
        <v>-1</v>
      </c>
      <c r="AW86" s="54">
        <v>-1</v>
      </c>
      <c r="AX86" s="54">
        <v>-1</v>
      </c>
      <c r="AY86" s="54">
        <v>-1</v>
      </c>
      <c r="AZ86" s="54">
        <v>-1</v>
      </c>
      <c r="BA86" s="54">
        <v>-1</v>
      </c>
      <c r="BB86" s="54">
        <v>-1</v>
      </c>
      <c r="BC86" s="54">
        <v>-1</v>
      </c>
      <c r="BD86" s="55">
        <v>-0.99780000000000002</v>
      </c>
      <c r="BE86" s="54">
        <v>-1</v>
      </c>
      <c r="BF86" s="55">
        <v>-0.99760000000000004</v>
      </c>
      <c r="BG86" s="54">
        <v>-1</v>
      </c>
      <c r="BH86" s="54">
        <v>-1</v>
      </c>
      <c r="BI86" s="54">
        <v>-1</v>
      </c>
      <c r="BJ86" s="55">
        <v>-0.99690000000000001</v>
      </c>
      <c r="BK86" s="54">
        <v>-1</v>
      </c>
      <c r="BL86" s="54">
        <v>-1</v>
      </c>
      <c r="BM86" s="54">
        <v>-1</v>
      </c>
      <c r="BN86" s="54">
        <v>-1</v>
      </c>
      <c r="BO86" s="54">
        <v>-1</v>
      </c>
      <c r="BP86" s="54">
        <v>-1</v>
      </c>
      <c r="BQ86" s="54">
        <v>-1</v>
      </c>
      <c r="BR86" s="54">
        <v>-1</v>
      </c>
      <c r="BS86" s="54">
        <v>-1</v>
      </c>
      <c r="BT86" s="54">
        <v>-1</v>
      </c>
      <c r="BU86" s="54">
        <v>-1</v>
      </c>
      <c r="BV86" s="54">
        <v>-1</v>
      </c>
      <c r="BW86" s="54">
        <v>-1</v>
      </c>
      <c r="BX86" s="55">
        <v>-0.90890000000000004</v>
      </c>
      <c r="BY86" s="55">
        <v>-0.90949999999999998</v>
      </c>
      <c r="BZ86" s="55">
        <v>-0.9405</v>
      </c>
      <c r="CA86" s="55">
        <v>-0.92579999999999996</v>
      </c>
      <c r="CB86" s="55">
        <v>-0.89190000000000003</v>
      </c>
      <c r="CC86" s="55">
        <v>-0.91559999999999997</v>
      </c>
      <c r="CD86" s="55">
        <v>-0.91720000000000002</v>
      </c>
      <c r="CE86" s="55">
        <v>-0.86570000000000003</v>
      </c>
      <c r="CF86" s="55">
        <v>-0.87070000000000003</v>
      </c>
      <c r="CG86" s="55">
        <v>-0.89459999999999995</v>
      </c>
      <c r="CH86" s="55">
        <v>-0.89859999999999995</v>
      </c>
      <c r="CI86" s="55">
        <v>-0.89229999999999998</v>
      </c>
      <c r="CJ86" s="55">
        <v>-0.87929999999999997</v>
      </c>
      <c r="CK86" s="55">
        <v>-0.86729999999999996</v>
      </c>
      <c r="CL86" s="55">
        <v>-0.82779999999999998</v>
      </c>
      <c r="CM86" s="55">
        <v>-0.82909999999999995</v>
      </c>
      <c r="CN86" s="55">
        <v>-0.85409999999999997</v>
      </c>
      <c r="CO86" s="55">
        <v>-0.86560000000000004</v>
      </c>
      <c r="CP86" s="55">
        <v>-0.85580000000000001</v>
      </c>
      <c r="CQ86" s="55">
        <v>-0.81030000000000002</v>
      </c>
      <c r="CR86" s="55">
        <v>-0.75749999999999995</v>
      </c>
      <c r="CS86" s="55">
        <v>-0.67900000000000005</v>
      </c>
      <c r="CT86" s="55">
        <v>-0.67510000000000003</v>
      </c>
      <c r="CU86" s="55">
        <v>-0.73129999999999995</v>
      </c>
      <c r="CV86" s="55">
        <v>-0.74919999999999998</v>
      </c>
      <c r="CW86" s="55">
        <v>-0.73229999999999995</v>
      </c>
      <c r="CX86" s="55">
        <v>-0.67379999999999995</v>
      </c>
      <c r="CY86" s="55">
        <v>-0.6905</v>
      </c>
      <c r="CZ86" s="55">
        <v>-0.60940000000000005</v>
      </c>
      <c r="DA86" s="55">
        <v>-0.63149999999999995</v>
      </c>
      <c r="DB86" s="55">
        <v>-0.77329999999999999</v>
      </c>
      <c r="DC86" s="55">
        <v>-0.82679999999999998</v>
      </c>
      <c r="DD86" s="55">
        <v>-0.78420000000000001</v>
      </c>
      <c r="DE86" s="55">
        <v>-0.75880000000000003</v>
      </c>
      <c r="DF86" s="55">
        <v>-0.75419999999999998</v>
      </c>
      <c r="DG86" s="55">
        <v>-0.67669999999999997</v>
      </c>
      <c r="DH86" s="55">
        <v>-0.60970000000000002</v>
      </c>
      <c r="DI86" s="55">
        <v>-0.62570000000000003</v>
      </c>
      <c r="DJ86" s="55">
        <v>-0.74380000000000002</v>
      </c>
      <c r="DK86" s="54">
        <v>-0.64</v>
      </c>
      <c r="DL86" s="55">
        <v>-0.60219999999999996</v>
      </c>
      <c r="DM86" s="55">
        <v>-0.5726</v>
      </c>
      <c r="DN86" s="55">
        <v>-0.51200000000000001</v>
      </c>
      <c r="DO86" s="55">
        <v>-0.53390000000000004</v>
      </c>
      <c r="DP86" s="55">
        <v>-0.72299999999999998</v>
      </c>
      <c r="DQ86" s="55">
        <v>-0.67290000000000005</v>
      </c>
      <c r="DR86" s="55">
        <v>-0.66120000000000001</v>
      </c>
      <c r="DS86" s="55">
        <v>-0.64659999999999995</v>
      </c>
      <c r="DT86" s="55">
        <v>-0.65820000000000001</v>
      </c>
      <c r="DU86" s="55">
        <v>-0.58879999999999999</v>
      </c>
      <c r="DV86" s="55">
        <v>-0.56840000000000002</v>
      </c>
      <c r="DW86" s="55">
        <v>-0.40060000000000001</v>
      </c>
      <c r="DX86" s="55">
        <v>-0.69820000000000004</v>
      </c>
      <c r="DY86" s="55">
        <v>-0.71360000000000001</v>
      </c>
      <c r="DZ86" s="55">
        <v>-0.66959999999999997</v>
      </c>
      <c r="EA86" s="55">
        <v>-0.65169999999999995</v>
      </c>
      <c r="EB86" s="55">
        <v>-0.59989999999999999</v>
      </c>
      <c r="EC86" s="55">
        <v>-0.60219999999999996</v>
      </c>
      <c r="ED86" s="55">
        <v>-0.6724</v>
      </c>
      <c r="EE86" s="55">
        <v>-0.73619999999999997</v>
      </c>
      <c r="EF86" s="55">
        <v>-0.75070000000000003</v>
      </c>
      <c r="EG86" s="55">
        <v>-0.73709999999999998</v>
      </c>
      <c r="EH86" s="55">
        <v>-0.51380000000000003</v>
      </c>
      <c r="EI86" s="55">
        <v>-0.64910000000000001</v>
      </c>
      <c r="EJ86" s="55">
        <v>-0.80049999999999999</v>
      </c>
      <c r="EK86" s="55">
        <v>-0.69840000000000002</v>
      </c>
      <c r="EL86" s="55">
        <v>-0.76780000000000004</v>
      </c>
      <c r="EM86" s="55">
        <v>-0.7651</v>
      </c>
      <c r="EN86" s="55">
        <v>-0.75039999999999996</v>
      </c>
      <c r="EO86" s="55">
        <v>-0.747</v>
      </c>
      <c r="EP86" s="55">
        <v>-0.66679999999999995</v>
      </c>
      <c r="EQ86" s="55">
        <v>-0.67569999999999997</v>
      </c>
      <c r="ER86" s="55">
        <v>-0.6865</v>
      </c>
      <c r="ES86" s="55">
        <v>-0.74929999999999997</v>
      </c>
      <c r="ET86" s="55">
        <v>-0.70489999999999997</v>
      </c>
      <c r="EU86" s="55">
        <v>-0.73319999999999996</v>
      </c>
      <c r="EV86" s="55">
        <v>-0.69689999999999996</v>
      </c>
      <c r="EW86" s="55">
        <v>-0.62970000000000004</v>
      </c>
      <c r="EX86" s="55">
        <v>-0.61939999999999995</v>
      </c>
      <c r="EY86" s="55">
        <v>-0.63749999999999996</v>
      </c>
      <c r="EZ86" s="55">
        <v>-0.75460000000000005</v>
      </c>
      <c r="FA86" s="55">
        <v>-0.74260000000000004</v>
      </c>
      <c r="FB86" s="55">
        <v>-0.70389999999999997</v>
      </c>
      <c r="FC86" s="55">
        <v>-0.70240000000000002</v>
      </c>
      <c r="FD86" s="55">
        <v>-0.58640000000000003</v>
      </c>
      <c r="FE86" s="55">
        <v>-0.56659999999999999</v>
      </c>
      <c r="FF86" s="55">
        <v>-0.61009999999999998</v>
      </c>
      <c r="FG86" s="55">
        <v>-0.72760000000000002</v>
      </c>
      <c r="FH86" s="55">
        <v>-0.71609999999999996</v>
      </c>
      <c r="FI86" s="55">
        <v>-0.62180000000000002</v>
      </c>
      <c r="FJ86" s="55">
        <v>-0.59360000000000002</v>
      </c>
      <c r="FK86" s="55">
        <v>-0.53559999999999997</v>
      </c>
      <c r="FL86" s="55">
        <v>-0.5151</v>
      </c>
      <c r="FM86" s="55">
        <v>-0.55059999999999998</v>
      </c>
      <c r="FN86" s="55">
        <v>-0.68230000000000002</v>
      </c>
      <c r="FO86" s="55">
        <v>-0.6452</v>
      </c>
      <c r="FP86" s="55">
        <v>-0.63500000000000001</v>
      </c>
      <c r="FQ86" s="55">
        <v>-0.57599999999999996</v>
      </c>
      <c r="FR86" s="55">
        <v>-0.53500000000000003</v>
      </c>
      <c r="FS86" s="55">
        <v>-0.49530000000000002</v>
      </c>
      <c r="FT86" s="55">
        <v>-0.56320000000000003</v>
      </c>
      <c r="FU86" s="55">
        <v>-0.62209999999999999</v>
      </c>
      <c r="FV86" s="55">
        <v>-0.64659999999999995</v>
      </c>
      <c r="FW86" s="55">
        <v>-0.61029999999999995</v>
      </c>
      <c r="FX86" s="55">
        <v>-0.5696</v>
      </c>
      <c r="FY86" s="55">
        <v>-0.45939999999999998</v>
      </c>
      <c r="FZ86" s="55">
        <v>-0.41839999999999999</v>
      </c>
      <c r="GA86" s="55">
        <v>-0.48139999999999999</v>
      </c>
      <c r="GB86" s="55">
        <v>-0.56979999999999997</v>
      </c>
      <c r="GC86" s="55">
        <v>-0.59660000000000002</v>
      </c>
      <c r="GD86" s="55">
        <v>-0.58050000000000002</v>
      </c>
      <c r="GE86" s="55">
        <v>-0.56730000000000003</v>
      </c>
      <c r="GF86" s="55">
        <v>-0.4506</v>
      </c>
      <c r="GG86" s="55">
        <v>-0.3548</v>
      </c>
      <c r="GH86" s="55">
        <v>-0.443</v>
      </c>
      <c r="GI86" s="55">
        <v>-0.56399999999999995</v>
      </c>
      <c r="GJ86" s="55">
        <v>-0.50970000000000004</v>
      </c>
      <c r="GK86" s="55">
        <v>-0.52990000000000004</v>
      </c>
      <c r="GL86" s="55">
        <v>-0.4587</v>
      </c>
      <c r="GM86" s="55">
        <v>-0.34229999999999999</v>
      </c>
      <c r="GN86" s="55">
        <v>-0.33539999999999998</v>
      </c>
      <c r="GO86" s="55">
        <v>-0.58069999999999999</v>
      </c>
      <c r="GP86" s="55">
        <v>-0.63729999999999998</v>
      </c>
      <c r="GQ86" s="55">
        <v>-0.37219999999999998</v>
      </c>
      <c r="GR86" s="55">
        <v>-0.4582</v>
      </c>
      <c r="GS86" s="55">
        <v>-0.46939999999999998</v>
      </c>
      <c r="GT86" s="55">
        <v>-0.37859999999999999</v>
      </c>
      <c r="GU86" s="55">
        <v>-0.33279999999999998</v>
      </c>
      <c r="GV86" s="55">
        <v>-0.1026</v>
      </c>
      <c r="GW86" s="55">
        <v>-0.40079999999999999</v>
      </c>
      <c r="GX86" s="55">
        <v>-0.62339999999999995</v>
      </c>
      <c r="GY86" s="55">
        <v>-0.57279999999999998</v>
      </c>
      <c r="GZ86" s="55">
        <v>-0.4965</v>
      </c>
      <c r="HA86" s="55">
        <v>-0.34610000000000002</v>
      </c>
      <c r="HB86" s="55">
        <v>-0.3004</v>
      </c>
      <c r="HC86" s="55">
        <v>-0.35470000000000002</v>
      </c>
      <c r="HD86" s="55">
        <v>-0.59560000000000002</v>
      </c>
      <c r="HE86" s="55">
        <v>-0.56010000000000004</v>
      </c>
      <c r="HF86" s="55">
        <v>-0.49349999999999999</v>
      </c>
      <c r="HG86" s="55">
        <v>-0.45710000000000001</v>
      </c>
      <c r="HH86" s="55">
        <v>-0.34589999999999999</v>
      </c>
      <c r="HI86" s="55">
        <v>-0.27229999999999999</v>
      </c>
      <c r="HJ86" s="55">
        <v>-0.315</v>
      </c>
      <c r="HK86" s="55">
        <v>-0.63749999999999996</v>
      </c>
      <c r="HL86" s="55">
        <v>-0.61150000000000004</v>
      </c>
      <c r="HM86" s="55">
        <v>-0.56910000000000005</v>
      </c>
      <c r="HN86" s="55">
        <v>-0.44569999999999999</v>
      </c>
      <c r="HO86" s="55">
        <v>-0.2782</v>
      </c>
      <c r="HP86" s="55">
        <v>-0.26050000000000001</v>
      </c>
      <c r="HQ86" s="55">
        <v>-0.33069999999999999</v>
      </c>
      <c r="HR86" s="55">
        <v>-0.46439999999999998</v>
      </c>
      <c r="HS86" s="55">
        <v>-0.51219999999999999</v>
      </c>
      <c r="HT86" s="55">
        <v>-0.46939999999999998</v>
      </c>
      <c r="HU86" s="55">
        <v>-0.40160000000000001</v>
      </c>
      <c r="HV86" s="55">
        <v>-0.35249999999999998</v>
      </c>
      <c r="HW86" s="55">
        <v>-0.27479999999999999</v>
      </c>
      <c r="HX86" s="55">
        <v>-0.28420000000000001</v>
      </c>
      <c r="HY86" s="55">
        <v>-0.48559999999999998</v>
      </c>
      <c r="HZ86" s="55">
        <v>-0.45900000000000002</v>
      </c>
      <c r="IA86" s="54">
        <v>-0.48</v>
      </c>
      <c r="IB86" s="55">
        <v>-0.38200000000000001</v>
      </c>
      <c r="IC86" s="55">
        <v>-0.37440000000000001</v>
      </c>
      <c r="ID86" s="55">
        <v>-0.2276</v>
      </c>
      <c r="IE86" s="55">
        <v>-0.33079999999999998</v>
      </c>
      <c r="IF86" s="55">
        <v>-0.4178</v>
      </c>
      <c r="IG86" s="55">
        <v>-0.46289999999999998</v>
      </c>
      <c r="IH86" s="55">
        <v>-0.4546</v>
      </c>
      <c r="II86" s="55">
        <v>-0.35589999999999999</v>
      </c>
      <c r="IJ86" s="55">
        <v>-0.26379999999999998</v>
      </c>
      <c r="IK86" s="55">
        <v>-0.25950000000000001</v>
      </c>
      <c r="IL86" s="55">
        <v>-0.34160000000000001</v>
      </c>
      <c r="IM86" s="55">
        <v>-0.53649999999999998</v>
      </c>
      <c r="IN86" s="55">
        <v>-0.50629999999999997</v>
      </c>
      <c r="IO86" s="55">
        <v>-0.49930000000000002</v>
      </c>
      <c r="IP86" s="55">
        <v>-0.42659999999999998</v>
      </c>
      <c r="IQ86" s="55">
        <v>-0.29920000000000002</v>
      </c>
      <c r="IR86" s="55">
        <v>-0.22289999999999999</v>
      </c>
      <c r="IS86" s="54">
        <v>-0.38</v>
      </c>
      <c r="IT86" s="55">
        <v>-0.49580000000000002</v>
      </c>
      <c r="IU86" s="55">
        <v>-0.50019999999999998</v>
      </c>
      <c r="IV86" s="55">
        <v>-0.38779999999999998</v>
      </c>
      <c r="IW86" s="55">
        <v>-0.14630000000000001</v>
      </c>
      <c r="IX86" s="55">
        <v>-0.27879999999999999</v>
      </c>
      <c r="IY86" s="55">
        <v>-0.44450000000000001</v>
      </c>
      <c r="IZ86" s="55">
        <v>-0.38819999999999999</v>
      </c>
      <c r="JA86" s="55">
        <v>-0.5413</v>
      </c>
      <c r="JB86" s="55">
        <v>-0.60119999999999996</v>
      </c>
      <c r="JC86" s="55">
        <v>-0.51549999999999996</v>
      </c>
      <c r="JD86" s="55">
        <v>-0.45689999999999997</v>
      </c>
      <c r="JE86" s="55">
        <v>-0.373</v>
      </c>
      <c r="JF86" s="55">
        <v>-0.30680000000000002</v>
      </c>
      <c r="JG86" s="55">
        <v>-0.41639999999999999</v>
      </c>
      <c r="JH86" s="55">
        <v>-0.51319999999999999</v>
      </c>
      <c r="JI86" s="55">
        <v>-0.50249999999999995</v>
      </c>
      <c r="JJ86" s="55">
        <v>-0.41830000000000001</v>
      </c>
      <c r="JK86" s="55">
        <v>-0.4138</v>
      </c>
      <c r="JL86" s="55">
        <v>-0.37540000000000001</v>
      </c>
      <c r="JM86" s="55">
        <v>-0.29599999999999999</v>
      </c>
      <c r="JN86" s="55">
        <v>-0.33850000000000002</v>
      </c>
      <c r="JO86" s="55">
        <v>-0.52380000000000004</v>
      </c>
      <c r="JP86" s="55">
        <v>-0.55720000000000003</v>
      </c>
      <c r="JQ86" s="55">
        <v>-0.5423</v>
      </c>
      <c r="JR86" s="55">
        <v>-0.4874</v>
      </c>
      <c r="JS86" s="55">
        <v>-0.39979999999999999</v>
      </c>
      <c r="JT86" s="55">
        <v>-0.3075</v>
      </c>
      <c r="JU86" s="55">
        <v>-0.3579</v>
      </c>
      <c r="JV86" s="55">
        <v>-0.49759999999999999</v>
      </c>
      <c r="JW86" s="55">
        <v>-0.50700000000000001</v>
      </c>
      <c r="JX86" s="55">
        <v>-0.50560000000000005</v>
      </c>
      <c r="JY86" s="55">
        <v>-0.47720000000000001</v>
      </c>
      <c r="JZ86" s="55">
        <v>-0.44579999999999997</v>
      </c>
      <c r="KA86" s="55">
        <v>-0.45069999999999999</v>
      </c>
      <c r="KB86" s="55">
        <v>-0.42870000000000003</v>
      </c>
      <c r="KC86" s="55">
        <v>-0.57010000000000005</v>
      </c>
      <c r="KD86" s="55">
        <v>-0.60160000000000002</v>
      </c>
      <c r="KE86" s="55">
        <v>-0.57969999999999999</v>
      </c>
      <c r="KF86" s="55">
        <v>-0.49709999999999999</v>
      </c>
      <c r="KG86" s="55">
        <v>-0.43230000000000002</v>
      </c>
      <c r="KH86" s="55">
        <v>-0.36730000000000002</v>
      </c>
      <c r="KI86" s="55">
        <v>-0.40510000000000002</v>
      </c>
      <c r="KJ86" s="55">
        <v>-0.63549999999999995</v>
      </c>
      <c r="KK86" s="55">
        <v>-0.59840000000000004</v>
      </c>
      <c r="KL86" s="55">
        <v>-0.55510000000000004</v>
      </c>
      <c r="KM86" s="55">
        <v>-0.5101</v>
      </c>
      <c r="KN86" s="55">
        <v>-0.48509999999999998</v>
      </c>
      <c r="KO86" s="55">
        <v>-0.36280000000000001</v>
      </c>
      <c r="KP86" s="55">
        <v>-0.55010000000000003</v>
      </c>
      <c r="KQ86" s="55">
        <v>-0.6018</v>
      </c>
      <c r="KR86" s="55">
        <v>-0.62080000000000002</v>
      </c>
      <c r="KS86" s="55">
        <v>-0.55400000000000005</v>
      </c>
      <c r="KT86" s="55">
        <v>-0.55500000000000005</v>
      </c>
      <c r="KU86" s="55">
        <v>-0.40060000000000001</v>
      </c>
      <c r="KV86" s="55">
        <v>-0.32140000000000002</v>
      </c>
      <c r="KW86" s="55">
        <v>-0.33079999999999998</v>
      </c>
      <c r="KX86" s="55">
        <v>-0.53869999999999996</v>
      </c>
      <c r="KY86" s="55">
        <v>-0.52149999999999996</v>
      </c>
      <c r="KZ86" s="55">
        <v>0.4541</v>
      </c>
      <c r="LA86" s="55">
        <v>-0.28139999999999998</v>
      </c>
      <c r="LB86" s="55">
        <v>-0.80889999999999995</v>
      </c>
      <c r="LC86" s="55">
        <v>-0.36399999999999999</v>
      </c>
      <c r="LD86" s="55">
        <v>-0.39650000000000002</v>
      </c>
      <c r="LE86" s="55">
        <v>-0.53029999999999999</v>
      </c>
      <c r="LF86" s="55">
        <v>-0.73140000000000005</v>
      </c>
      <c r="LG86" s="55">
        <v>-0.3211</v>
      </c>
      <c r="LH86" s="55">
        <v>0.39190000000000003</v>
      </c>
      <c r="LI86" s="55">
        <v>-0.48499999999999999</v>
      </c>
      <c r="LJ86" s="55">
        <v>-0.29959999999999998</v>
      </c>
      <c r="LK86" s="55">
        <v>-0.34079999999999999</v>
      </c>
      <c r="LL86" s="55">
        <v>-0.48220000000000002</v>
      </c>
      <c r="LM86" s="55">
        <v>-0.56379999999999997</v>
      </c>
      <c r="LN86" s="55">
        <v>-0.61580000000000001</v>
      </c>
      <c r="LO86" s="54">
        <v>-0.57999999999999996</v>
      </c>
      <c r="LP86" s="55">
        <v>-0.28920000000000001</v>
      </c>
      <c r="LQ86" s="55">
        <v>-0.3972</v>
      </c>
      <c r="LR86" s="55">
        <v>-0.6179</v>
      </c>
      <c r="LS86" s="55">
        <v>-0.47610000000000002</v>
      </c>
      <c r="LT86" s="55">
        <v>-0.49419999999999997</v>
      </c>
      <c r="LU86" s="55">
        <v>-0.4753</v>
      </c>
      <c r="LV86" s="55">
        <v>-0.37119999999999997</v>
      </c>
      <c r="LW86" s="55">
        <v>-0.33450000000000002</v>
      </c>
      <c r="LX86" s="55">
        <v>-0.31319999999999998</v>
      </c>
      <c r="LY86" s="55">
        <v>-0.26529999999999998</v>
      </c>
      <c r="LZ86" s="55">
        <v>-0.36890000000000001</v>
      </c>
      <c r="MA86" s="55">
        <v>-0.53510000000000002</v>
      </c>
      <c r="MB86" s="55">
        <v>-0.55640000000000001</v>
      </c>
      <c r="MC86" s="55">
        <v>-0.50190000000000001</v>
      </c>
      <c r="MD86" s="55">
        <v>-0.35539999999999999</v>
      </c>
      <c r="ME86" s="55">
        <v>-0.29249999999999998</v>
      </c>
      <c r="MF86" s="55">
        <v>-0.3826</v>
      </c>
      <c r="MG86" s="55">
        <v>-0.46839999999999998</v>
      </c>
      <c r="MH86" s="55">
        <v>-0.4904</v>
      </c>
      <c r="MI86" s="55">
        <v>-0.51600000000000001</v>
      </c>
      <c r="MJ86" s="55">
        <v>-0.40010000000000001</v>
      </c>
      <c r="MK86" s="55">
        <v>-0.25690000000000002</v>
      </c>
      <c r="ML86" s="55">
        <v>-0.19570000000000001</v>
      </c>
      <c r="MM86" s="55">
        <v>0.1857</v>
      </c>
      <c r="MN86" s="55">
        <v>-0.55259999999999998</v>
      </c>
      <c r="MO86" s="55">
        <v>-0.60799999999999998</v>
      </c>
      <c r="MP86" s="55">
        <v>-0.51160000000000005</v>
      </c>
      <c r="MQ86" s="55">
        <v>-0.43020000000000003</v>
      </c>
      <c r="MR86" s="55">
        <v>-0.30330000000000001</v>
      </c>
      <c r="MS86" s="55">
        <v>-0.28649999999999998</v>
      </c>
      <c r="MT86" s="55">
        <v>-0.48570000000000002</v>
      </c>
      <c r="MU86" s="55">
        <v>-0.46779999999999999</v>
      </c>
      <c r="MV86" s="55">
        <v>-0.52690000000000003</v>
      </c>
      <c r="MW86" s="55">
        <v>-0.53349999999999997</v>
      </c>
      <c r="MX86" s="55">
        <v>-0.67049999999999998</v>
      </c>
      <c r="MY86" s="55">
        <v>-0.56789999999999996</v>
      </c>
      <c r="MZ86" s="55">
        <v>-0.49059999999999998</v>
      </c>
      <c r="NA86" s="55">
        <v>-0.73960000000000004</v>
      </c>
      <c r="NB86" s="55">
        <v>-0.92459999999999998</v>
      </c>
      <c r="NC86" s="55">
        <v>-0.89080000000000004</v>
      </c>
      <c r="ND86" s="55">
        <v>-0.87080000000000002</v>
      </c>
      <c r="NE86" s="55">
        <v>-0.74250000000000005</v>
      </c>
      <c r="NF86" s="55">
        <v>-0.5474</v>
      </c>
      <c r="NG86" s="55">
        <v>-0.31319999999999998</v>
      </c>
      <c r="NH86" s="55">
        <v>-0.23080000000000001</v>
      </c>
      <c r="NI86" s="55">
        <v>-0.39019999999999999</v>
      </c>
      <c r="NJ86" s="55">
        <v>-0.44479999999999997</v>
      </c>
      <c r="NK86" s="55">
        <v>-0.37009999999999998</v>
      </c>
      <c r="NL86" s="55">
        <v>-0.40679999999999999</v>
      </c>
      <c r="NM86" s="55">
        <v>-0.29449999999999998</v>
      </c>
      <c r="NN86" s="55">
        <v>-0.2266</v>
      </c>
      <c r="NO86" s="55">
        <v>-0.29830000000000001</v>
      </c>
      <c r="NP86" s="55">
        <v>-0.36459999999999998</v>
      </c>
      <c r="NQ86" s="55">
        <v>-0.3629</v>
      </c>
      <c r="NR86" s="55">
        <v>-0.25590000000000002</v>
      </c>
      <c r="NS86" s="55">
        <v>-0.24410000000000001</v>
      </c>
      <c r="NT86" s="55">
        <v>-0.1842</v>
      </c>
      <c r="NU86" s="55">
        <v>-2.92E-2</v>
      </c>
      <c r="NV86" s="55">
        <v>-9.1000000000000004E-3</v>
      </c>
      <c r="NW86" s="55">
        <v>-0.40260000000000001</v>
      </c>
      <c r="NX86" s="55">
        <v>-0.39360000000000001</v>
      </c>
      <c r="NY86" s="55">
        <v>-0.28100000000000003</v>
      </c>
      <c r="NZ86" s="55">
        <v>-0.35160000000000002</v>
      </c>
      <c r="OA86" s="55">
        <v>-0.2029</v>
      </c>
      <c r="OB86" s="55">
        <v>2.1399999999999999E-2</v>
      </c>
      <c r="OC86" s="55">
        <v>-8.7900000000000006E-2</v>
      </c>
      <c r="OD86" s="55">
        <v>-0.23880000000000001</v>
      </c>
      <c r="OE86" s="55">
        <v>-0.31569999999999998</v>
      </c>
      <c r="OF86" s="55">
        <v>-0.20499999999999999</v>
      </c>
      <c r="OG86" s="55">
        <v>-0.21329999999999999</v>
      </c>
      <c r="OH86" s="55">
        <v>-7.1400000000000005E-2</v>
      </c>
      <c r="OI86" s="55">
        <v>-4.5699999999999998E-2</v>
      </c>
      <c r="OJ86" s="55">
        <v>-5.6500000000000002E-2</v>
      </c>
      <c r="OK86" s="55">
        <v>-0.45619999999999999</v>
      </c>
      <c r="OL86" s="55">
        <v>-0.2407</v>
      </c>
      <c r="OM86" s="55">
        <v>-0.31430000000000002</v>
      </c>
      <c r="ON86" s="55">
        <v>-0.16309999999999999</v>
      </c>
      <c r="OO86" s="55">
        <v>-7.0099999999999996E-2</v>
      </c>
      <c r="OP86" s="55">
        <v>-2.4400000000000002E-2</v>
      </c>
      <c r="OQ86" s="55">
        <v>8.8700000000000001E-2</v>
      </c>
      <c r="OR86" s="55">
        <v>-0.25559999999999999</v>
      </c>
      <c r="OS86" s="55">
        <v>-0.3548</v>
      </c>
      <c r="OT86" s="55">
        <v>-0.25890000000000002</v>
      </c>
      <c r="OU86" s="55">
        <v>-7.9100000000000004E-2</v>
      </c>
      <c r="OV86" s="55">
        <v>-1.9300000000000001E-2</v>
      </c>
      <c r="OW86" s="54">
        <v>0.02</v>
      </c>
      <c r="OX86" s="55">
        <v>0.2747</v>
      </c>
      <c r="OY86" s="55">
        <v>-0.22239999999999999</v>
      </c>
      <c r="OZ86" s="55">
        <v>-0.26910000000000001</v>
      </c>
      <c r="PA86" s="55">
        <v>-0.2621</v>
      </c>
      <c r="PB86" s="55">
        <v>-0.13320000000000001</v>
      </c>
      <c r="PC86" s="55">
        <v>-9.9099999999999994E-2</v>
      </c>
      <c r="PD86" s="55">
        <v>7.7299999999999994E-2</v>
      </c>
      <c r="PE86" s="55">
        <v>1.5100000000000001E-2</v>
      </c>
      <c r="PF86" s="55">
        <v>-0.32690000000000002</v>
      </c>
      <c r="PG86" s="55">
        <v>-0.26740000000000003</v>
      </c>
      <c r="PH86" s="55">
        <v>-0.1201</v>
      </c>
      <c r="PI86" s="55">
        <v>-0.25309999999999999</v>
      </c>
      <c r="PJ86" s="55">
        <v>-0.13639999999999999</v>
      </c>
      <c r="PK86" s="55">
        <v>-0.4027</v>
      </c>
      <c r="PL86" s="55">
        <v>-0.28100000000000003</v>
      </c>
      <c r="PM86" s="55">
        <v>-0.1769</v>
      </c>
      <c r="PN86" s="55">
        <v>-0.1515</v>
      </c>
      <c r="PO86" s="55">
        <v>-0.14330000000000001</v>
      </c>
      <c r="PP86" s="55">
        <v>-0.19700000000000001</v>
      </c>
      <c r="PQ86" s="55">
        <v>-0.19089999999999999</v>
      </c>
      <c r="PR86" s="55">
        <v>8.5500000000000007E-2</v>
      </c>
      <c r="PS86" s="55">
        <v>7.0900000000000005E-2</v>
      </c>
      <c r="PT86" s="55">
        <v>-0.26769999999999999</v>
      </c>
      <c r="PU86" s="55">
        <v>-0.23200000000000001</v>
      </c>
      <c r="PV86" s="55">
        <v>-0.2344</v>
      </c>
      <c r="PW86" s="55">
        <v>-0.10349999999999999</v>
      </c>
      <c r="PX86" s="55">
        <v>-5.7000000000000002E-3</v>
      </c>
      <c r="PY86" s="55">
        <v>7.0499999999999993E-2</v>
      </c>
      <c r="PZ86" s="55">
        <v>1.44E-2</v>
      </c>
      <c r="QA86" s="55">
        <v>-0.25169999999999998</v>
      </c>
      <c r="QB86" s="55">
        <v>-0.13009999999999999</v>
      </c>
      <c r="QC86" s="55">
        <v>0.20730000000000001</v>
      </c>
      <c r="QD86" s="55">
        <v>-5.7099999999999998E-2</v>
      </c>
      <c r="QE86" s="55">
        <v>8.9800000000000005E-2</v>
      </c>
      <c r="QF86" s="55">
        <v>8.5599999999999996E-2</v>
      </c>
      <c r="QG86" s="55">
        <v>-0.1197</v>
      </c>
      <c r="QH86" s="55">
        <v>-9.74E-2</v>
      </c>
      <c r="QI86" s="55">
        <v>-0.19550000000000001</v>
      </c>
      <c r="QJ86" s="55">
        <v>-0.13089999999999999</v>
      </c>
      <c r="QK86" s="55">
        <v>-4.4900000000000002E-2</v>
      </c>
      <c r="QL86" s="55">
        <v>5.3E-3</v>
      </c>
      <c r="QM86" s="55">
        <v>0.1003</v>
      </c>
      <c r="QN86" s="55">
        <v>-0.21160000000000001</v>
      </c>
      <c r="QO86" s="55">
        <v>-0.32490000000000002</v>
      </c>
      <c r="QP86" s="55">
        <v>-0.28139999999999998</v>
      </c>
      <c r="QQ86" s="55">
        <v>-0.1113</v>
      </c>
      <c r="QR86" s="55">
        <v>1.5800000000000002E-2</v>
      </c>
      <c r="QS86" s="55">
        <v>0.17369999999999999</v>
      </c>
      <c r="QT86" s="55">
        <v>0.188</v>
      </c>
      <c r="QU86" s="55">
        <v>3.2099999999999997E-2</v>
      </c>
      <c r="QV86" s="55">
        <v>-3.1800000000000002E-2</v>
      </c>
      <c r="QW86" s="55">
        <v>0.1087</v>
      </c>
      <c r="QX86" s="55">
        <v>0.13009999999999999</v>
      </c>
      <c r="QY86" s="55">
        <v>2.0899999999999998E-2</v>
      </c>
      <c r="QZ86" s="55">
        <v>4.2500000000000003E-2</v>
      </c>
      <c r="RA86" s="55">
        <v>0.25209999999999999</v>
      </c>
      <c r="RB86" s="55">
        <v>0.29970000000000002</v>
      </c>
      <c r="RC86" s="55">
        <v>-0.20860000000000001</v>
      </c>
      <c r="RD86" s="55">
        <v>-0.17560000000000001</v>
      </c>
      <c r="RE86" s="55">
        <v>-2.5000000000000001E-2</v>
      </c>
      <c r="RF86" s="55">
        <v>-2.8000000000000001E-2</v>
      </c>
      <c r="RG86" s="55">
        <v>2.5499999999999998E-2</v>
      </c>
      <c r="RH86" s="55">
        <v>0.1883</v>
      </c>
      <c r="RI86" s="55">
        <v>9.8799999999999999E-2</v>
      </c>
      <c r="RJ86" s="55">
        <v>-0.29949999999999999</v>
      </c>
      <c r="RK86" s="55">
        <v>-9.2600000000000002E-2</v>
      </c>
      <c r="RL86" s="55">
        <v>-6.2700000000000006E-2</v>
      </c>
      <c r="RM86" s="55">
        <v>7.5200000000000003E-2</v>
      </c>
      <c r="RN86" s="55">
        <v>8.14E-2</v>
      </c>
      <c r="RO86" s="55">
        <v>7.6499999999999999E-2</v>
      </c>
      <c r="RP86" s="55">
        <v>-0.26869999999999999</v>
      </c>
      <c r="RQ86" s="55">
        <v>-7.8100000000000003E-2</v>
      </c>
      <c r="RR86" s="55">
        <v>-5.3999999999999999E-2</v>
      </c>
      <c r="RS86" s="55">
        <v>-3.5900000000000001E-2</v>
      </c>
      <c r="RT86" s="55">
        <v>-1.24E-2</v>
      </c>
      <c r="RU86" s="55">
        <v>4.4600000000000001E-2</v>
      </c>
      <c r="RV86" s="55">
        <v>0.14779999999999999</v>
      </c>
      <c r="RW86" s="55">
        <v>0.70709999999999995</v>
      </c>
      <c r="RX86" s="55">
        <v>-3.15E-2</v>
      </c>
      <c r="RY86" s="55">
        <v>-8.6999999999999994E-3</v>
      </c>
      <c r="RZ86" s="55">
        <v>8.1199999999999994E-2</v>
      </c>
      <c r="SA86" s="55">
        <v>0.10199999999999999</v>
      </c>
      <c r="SB86" s="55">
        <v>0.15659999999999999</v>
      </c>
      <c r="SC86" s="55">
        <v>0.19189999999999999</v>
      </c>
      <c r="SD86" s="55">
        <v>0.1691</v>
      </c>
      <c r="SE86" s="55">
        <v>-1.09E-2</v>
      </c>
      <c r="SF86" s="55">
        <v>-0.60770000000000002</v>
      </c>
      <c r="SG86" s="55">
        <v>1.7000000000000001E-2</v>
      </c>
      <c r="SH86" s="55">
        <v>0.86299999999999999</v>
      </c>
      <c r="SI86" s="55">
        <v>0.18990000000000001</v>
      </c>
      <c r="SJ86" s="55">
        <v>0.1077</v>
      </c>
      <c r="SK86" s="55">
        <v>-0.11940000000000001</v>
      </c>
      <c r="SL86" s="55">
        <v>2.8400000000000002E-2</v>
      </c>
      <c r="SM86" s="55">
        <v>-0.21029999999999999</v>
      </c>
      <c r="SN86" s="55">
        <v>-4.2599999999999999E-2</v>
      </c>
      <c r="SO86" s="55">
        <v>-3.0800000000000001E-2</v>
      </c>
      <c r="SP86" s="55">
        <v>-1.01E-2</v>
      </c>
      <c r="SQ86" s="55">
        <v>6.83E-2</v>
      </c>
      <c r="SR86" s="55">
        <v>3.3000000000000002E-2</v>
      </c>
      <c r="SS86" s="55">
        <v>-2.3300000000000001E-2</v>
      </c>
      <c r="ST86" s="55">
        <v>-2.3900000000000001E-2</v>
      </c>
      <c r="SU86" s="55">
        <v>-1.44E-2</v>
      </c>
      <c r="SV86" s="55">
        <v>-2.2499999999999999E-2</v>
      </c>
      <c r="SW86" s="55">
        <v>6.4000000000000003E-3</v>
      </c>
      <c r="SX86" s="55">
        <v>8.9800000000000005E-2</v>
      </c>
      <c r="SY86" s="55">
        <v>0.21010000000000001</v>
      </c>
      <c r="SZ86" s="55">
        <v>-0.1424</v>
      </c>
      <c r="TA86" s="55">
        <v>-0.1119</v>
      </c>
      <c r="TB86" s="55">
        <v>-8.5300000000000001E-2</v>
      </c>
      <c r="TC86" s="55">
        <v>-3.8399999999999997E-2</v>
      </c>
      <c r="TD86" s="55">
        <v>-2.1499999999999998E-2</v>
      </c>
      <c r="TE86" s="55">
        <v>7.6700000000000004E-2</v>
      </c>
      <c r="TF86" s="55">
        <v>0.155</v>
      </c>
      <c r="TG86" s="55">
        <v>-9.0200000000000002E-2</v>
      </c>
      <c r="TH86" s="55">
        <v>-7.2400000000000006E-2</v>
      </c>
      <c r="TI86" s="55">
        <v>-3.7400000000000003E-2</v>
      </c>
      <c r="TJ86" s="55">
        <v>3.6400000000000002E-2</v>
      </c>
      <c r="TK86" s="55">
        <v>4.0800000000000003E-2</v>
      </c>
      <c r="TL86" s="55">
        <v>6.9000000000000006E-2</v>
      </c>
      <c r="TM86" s="55">
        <v>5.5899999999999998E-2</v>
      </c>
      <c r="TN86" s="55">
        <v>-0.19239999999999999</v>
      </c>
      <c r="TO86" s="55">
        <v>-0.1172</v>
      </c>
      <c r="TP86" s="55">
        <v>-4.6300000000000001E-2</v>
      </c>
      <c r="TQ86" s="55">
        <v>-4.5999999999999999E-3</v>
      </c>
      <c r="TR86" s="55">
        <v>-3.5799999999999998E-2</v>
      </c>
      <c r="TS86" s="55">
        <v>2.53E-2</v>
      </c>
      <c r="TT86" s="55">
        <v>-2.24E-2</v>
      </c>
      <c r="TU86" s="55">
        <v>-0.10680000000000001</v>
      </c>
      <c r="TV86" s="55">
        <v>-8.3900000000000002E-2</v>
      </c>
      <c r="TW86" s="55">
        <v>-8.1900000000000001E-2</v>
      </c>
      <c r="TX86" s="55">
        <v>-6.6100000000000006E-2</v>
      </c>
      <c r="TY86" s="55">
        <v>-1.6E-2</v>
      </c>
      <c r="TZ86" s="55">
        <v>-4.7000000000000002E-3</v>
      </c>
      <c r="UA86" s="55">
        <v>0.1041</v>
      </c>
      <c r="UB86" s="55">
        <v>4.1099999999999998E-2</v>
      </c>
      <c r="UC86" s="55">
        <v>-0.1885</v>
      </c>
      <c r="UD86" s="55">
        <v>-0.12770000000000001</v>
      </c>
      <c r="UE86" s="55">
        <v>-0.126</v>
      </c>
      <c r="UF86" s="55">
        <v>-2.41E-2</v>
      </c>
      <c r="UG86" s="55">
        <v>9.7199999999999995E-2</v>
      </c>
      <c r="UH86" s="55">
        <v>0.11890000000000001</v>
      </c>
      <c r="UI86" s="55">
        <v>-4.9500000000000002E-2</v>
      </c>
      <c r="UJ86" s="55">
        <v>-2.4500000000000001E-2</v>
      </c>
      <c r="UK86" s="55">
        <v>-2.64E-2</v>
      </c>
      <c r="UL86" s="55">
        <v>-3.0300000000000001E-2</v>
      </c>
      <c r="UM86" s="55">
        <v>6.8599999999999994E-2</v>
      </c>
      <c r="UN86" s="55">
        <v>0.2177</v>
      </c>
      <c r="UO86" s="55">
        <v>-0.18729999999999999</v>
      </c>
      <c r="UP86" s="55">
        <v>-5.4300000000000001E-2</v>
      </c>
      <c r="UQ86" s="55">
        <v>0.27410000000000001</v>
      </c>
      <c r="UR86" s="55">
        <v>2.5999999999999999E-3</v>
      </c>
      <c r="US86" s="55">
        <v>-0.1467</v>
      </c>
      <c r="UT86" s="55">
        <v>8.2000000000000007E-3</v>
      </c>
      <c r="UU86" s="55">
        <v>5.6300000000000003E-2</v>
      </c>
      <c r="UV86" s="55">
        <v>0.58050000000000002</v>
      </c>
      <c r="UW86" s="55">
        <v>-4.7199999999999999E-2</v>
      </c>
      <c r="UX86" s="55">
        <v>-0.39129999999999998</v>
      </c>
      <c r="UY86" s="55">
        <v>-0.128</v>
      </c>
      <c r="UZ86" s="55">
        <v>-0.1231</v>
      </c>
      <c r="VA86" s="55">
        <v>0.1245</v>
      </c>
      <c r="VB86" s="55">
        <v>0.14299999999999999</v>
      </c>
      <c r="VC86" s="55">
        <v>0.1452</v>
      </c>
      <c r="VD86" s="55">
        <v>-0.15079999999999999</v>
      </c>
      <c r="VE86" s="55">
        <v>-0.1867</v>
      </c>
      <c r="VF86" s="55">
        <v>-0.15379999999999999</v>
      </c>
      <c r="VG86" s="55">
        <v>-0.1691</v>
      </c>
      <c r="VH86" s="55">
        <v>-7.1099999999999997E-2</v>
      </c>
      <c r="VI86" s="55">
        <v>3.5099999999999999E-2</v>
      </c>
      <c r="VJ86" s="55">
        <v>7.0699999999999999E-2</v>
      </c>
      <c r="VK86" s="55">
        <v>-0.12939999999999999</v>
      </c>
      <c r="VL86" s="55">
        <v>-0.16600000000000001</v>
      </c>
      <c r="VM86" s="55">
        <v>-0.16389999999999999</v>
      </c>
      <c r="VN86" s="55">
        <v>-5.6500000000000002E-2</v>
      </c>
      <c r="VO86" s="55">
        <v>0.1116</v>
      </c>
      <c r="VP86" s="55">
        <v>0.13350000000000001</v>
      </c>
      <c r="VQ86" s="55">
        <v>0.3407</v>
      </c>
      <c r="VR86" s="55">
        <v>-9.4299999999999995E-2</v>
      </c>
      <c r="VS86" s="55">
        <v>6.4999999999999997E-3</v>
      </c>
      <c r="VT86" s="55">
        <v>-3.49E-2</v>
      </c>
      <c r="VU86" s="55">
        <v>-3.56E-2</v>
      </c>
      <c r="VV86" s="55">
        <v>-4.2200000000000001E-2</v>
      </c>
      <c r="VW86" s="55">
        <v>6.2E-2</v>
      </c>
      <c r="VX86" s="55">
        <v>0.15409999999999999</v>
      </c>
      <c r="VY86" s="55">
        <v>3.9800000000000002E-2</v>
      </c>
      <c r="VZ86" s="55">
        <v>-2.5499999999999998E-2</v>
      </c>
      <c r="WA86" s="55">
        <v>1.49E-2</v>
      </c>
      <c r="WB86" s="55">
        <v>6.7599999999999993E-2</v>
      </c>
      <c r="WC86" s="55">
        <v>2.0400000000000001E-2</v>
      </c>
      <c r="WD86" s="55">
        <v>0.13150000000000001</v>
      </c>
      <c r="WE86" s="55">
        <v>0.14949999999999999</v>
      </c>
      <c r="WF86" s="55">
        <v>9.7500000000000003E-2</v>
      </c>
      <c r="WG86" s="55">
        <v>-7.3499999999999996E-2</v>
      </c>
      <c r="WH86" s="55">
        <v>-0.17100000000000001</v>
      </c>
      <c r="WI86" s="55">
        <v>-2.5000000000000001E-2</v>
      </c>
      <c r="WJ86" s="55">
        <v>1.3100000000000001E-2</v>
      </c>
      <c r="WK86" s="55">
        <v>2.9499999999999998E-2</v>
      </c>
      <c r="WL86" s="55">
        <v>-3.8999999999999998E-3</v>
      </c>
      <c r="WM86" s="55">
        <v>-0.16250000000000001</v>
      </c>
      <c r="WN86" s="55">
        <v>-6.6699999999999995E-2</v>
      </c>
      <c r="WO86" s="55">
        <v>-0.1135</v>
      </c>
      <c r="WP86" s="55">
        <v>-7.8600000000000003E-2</v>
      </c>
      <c r="WQ86" s="55">
        <v>0.1125</v>
      </c>
      <c r="WR86" s="55">
        <v>0.1535</v>
      </c>
      <c r="WS86" s="55">
        <v>9.1800000000000007E-2</v>
      </c>
      <c r="WT86" s="55">
        <v>-2.4799999999999999E-2</v>
      </c>
      <c r="WU86" s="55">
        <v>-8.1600000000000006E-2</v>
      </c>
      <c r="WV86" s="55">
        <v>0.24809999999999999</v>
      </c>
      <c r="WW86" s="55">
        <v>0.60970000000000002</v>
      </c>
      <c r="WX86" s="55">
        <v>3.9899999999999998E-2</v>
      </c>
      <c r="WY86" s="55">
        <v>-2.0500000000000001E-2</v>
      </c>
      <c r="WZ86" s="55">
        <v>-0.13250000000000001</v>
      </c>
      <c r="XA86" s="55">
        <v>-0.122</v>
      </c>
      <c r="XB86" s="55">
        <v>-8.3900000000000002E-2</v>
      </c>
      <c r="XC86" s="55">
        <v>-6.3700000000000007E-2</v>
      </c>
      <c r="XD86" s="55">
        <v>-7.0099999999999996E-2</v>
      </c>
      <c r="XE86" s="55">
        <v>-1.1299999999999999E-2</v>
      </c>
      <c r="XF86" s="55">
        <v>3.04E-2</v>
      </c>
      <c r="XG86" s="55">
        <v>4.4000000000000003E-3</v>
      </c>
      <c r="XH86" s="55">
        <v>-8.8000000000000005E-3</v>
      </c>
      <c r="XI86" s="55">
        <v>-5.1799999999999999E-2</v>
      </c>
      <c r="XJ86" s="55">
        <v>-3.5000000000000001E-3</v>
      </c>
      <c r="XK86" s="55">
        <v>0.17449999999999999</v>
      </c>
      <c r="XL86" s="55">
        <v>7.4800000000000005E-2</v>
      </c>
      <c r="XM86" s="55">
        <v>0.1605</v>
      </c>
      <c r="XN86" s="55">
        <v>0.19470000000000001</v>
      </c>
      <c r="XO86" s="55">
        <v>6.5000000000000002E-2</v>
      </c>
      <c r="XP86" s="55">
        <v>3.6299999999999999E-2</v>
      </c>
      <c r="XQ86" s="55">
        <v>5.79E-2</v>
      </c>
      <c r="XR86" s="55">
        <v>8.8599999999999998E-2</v>
      </c>
      <c r="XS86" s="55">
        <v>8.3900000000000002E-2</v>
      </c>
      <c r="XT86" s="55">
        <v>0.19489999999999999</v>
      </c>
      <c r="XU86" s="55">
        <v>0.26729999999999998</v>
      </c>
      <c r="XV86" s="55">
        <v>6.2E-2</v>
      </c>
      <c r="XW86" s="55">
        <v>0.1101</v>
      </c>
      <c r="XX86" s="55">
        <v>0.1114</v>
      </c>
      <c r="XY86" s="55">
        <v>-0.19350000000000001</v>
      </c>
      <c r="XZ86" s="55">
        <v>0.2102</v>
      </c>
      <c r="YA86" s="55">
        <v>3.1099999999999999E-2</v>
      </c>
      <c r="YB86" s="55">
        <v>0.14430000000000001</v>
      </c>
      <c r="YC86" s="55">
        <v>-9.3399999999999997E-2</v>
      </c>
      <c r="YD86" s="55">
        <v>-0.1217</v>
      </c>
      <c r="YE86" s="55">
        <v>-3.5000000000000003E-2</v>
      </c>
      <c r="YF86" s="55">
        <v>-3.1E-2</v>
      </c>
      <c r="YG86" s="55">
        <v>1.77E-2</v>
      </c>
      <c r="YH86" s="55">
        <v>0.1225</v>
      </c>
      <c r="YI86" s="55">
        <v>0.1203</v>
      </c>
      <c r="YJ86" s="55">
        <v>-0.1275</v>
      </c>
      <c r="YK86" s="55">
        <v>-0.1091</v>
      </c>
    </row>
    <row r="87" spans="1:661" x14ac:dyDescent="0.35">
      <c r="A87" s="66" t="s">
        <v>75</v>
      </c>
      <c r="B87" s="66" t="s">
        <v>85</v>
      </c>
      <c r="C87" s="54">
        <v>-0.01</v>
      </c>
      <c r="D87" s="54">
        <v>-0.12</v>
      </c>
      <c r="E87" s="54">
        <v>-0.09</v>
      </c>
      <c r="F87" s="54">
        <v>0.14000000000000001</v>
      </c>
      <c r="G87" s="54">
        <v>0.02</v>
      </c>
      <c r="H87" s="54">
        <v>-0.03</v>
      </c>
      <c r="I87" s="54">
        <v>-0.1</v>
      </c>
      <c r="J87" s="54">
        <v>-0.12</v>
      </c>
      <c r="K87" s="54">
        <v>-0.02</v>
      </c>
      <c r="L87" s="54">
        <v>-0.02</v>
      </c>
      <c r="M87" s="54">
        <v>0.01</v>
      </c>
      <c r="N87" s="54">
        <v>0.27</v>
      </c>
      <c r="O87" s="54">
        <v>0.38</v>
      </c>
      <c r="P87" s="54">
        <v>0.03</v>
      </c>
      <c r="Q87" s="54">
        <v>-0.09</v>
      </c>
      <c r="R87" s="54">
        <v>-0.03</v>
      </c>
      <c r="S87" s="54">
        <v>-0.1</v>
      </c>
      <c r="T87" s="54">
        <v>-0.09</v>
      </c>
      <c r="U87" s="54">
        <v>-0.06</v>
      </c>
      <c r="V87" s="54">
        <v>0.02</v>
      </c>
      <c r="W87" s="54">
        <v>-0.2</v>
      </c>
      <c r="X87" s="54">
        <v>-0.19</v>
      </c>
      <c r="Y87" s="54">
        <v>-0.04</v>
      </c>
      <c r="Z87" s="54">
        <v>-0.17</v>
      </c>
      <c r="AA87" s="54">
        <v>-0.46</v>
      </c>
      <c r="AB87" s="54">
        <v>-0.46</v>
      </c>
      <c r="AC87" s="54">
        <v>-0.5</v>
      </c>
      <c r="AD87" s="54">
        <v>-0.56000000000000005</v>
      </c>
      <c r="AE87" s="54">
        <v>-1</v>
      </c>
      <c r="AF87" s="54">
        <v>-1</v>
      </c>
      <c r="AG87" s="54">
        <v>-1</v>
      </c>
      <c r="AH87" s="54">
        <v>-1</v>
      </c>
      <c r="AI87" s="54">
        <v>-1</v>
      </c>
      <c r="AJ87" s="54">
        <v>-1</v>
      </c>
      <c r="AK87" s="54">
        <v>-1</v>
      </c>
      <c r="AL87" s="54">
        <v>-1</v>
      </c>
      <c r="AM87" s="54">
        <v>-1</v>
      </c>
      <c r="AN87" s="54">
        <v>-1</v>
      </c>
      <c r="AO87" s="54">
        <v>-1</v>
      </c>
      <c r="AP87" s="54">
        <v>-1</v>
      </c>
      <c r="AQ87" s="54">
        <v>-1</v>
      </c>
      <c r="AR87" s="54">
        <v>-1</v>
      </c>
      <c r="AS87" s="54">
        <v>-1</v>
      </c>
      <c r="AT87" s="54">
        <v>-1</v>
      </c>
      <c r="AU87" s="54">
        <v>-1</v>
      </c>
      <c r="AV87" s="54">
        <v>-1</v>
      </c>
      <c r="AW87" s="54">
        <v>-1</v>
      </c>
      <c r="AX87" s="54">
        <v>-1</v>
      </c>
      <c r="AY87" s="54">
        <v>-1</v>
      </c>
      <c r="AZ87" s="54">
        <v>-1</v>
      </c>
      <c r="BA87" s="54">
        <v>-1</v>
      </c>
      <c r="BB87" s="54">
        <v>-1</v>
      </c>
      <c r="BC87" s="54">
        <v>-1</v>
      </c>
      <c r="BD87" s="55">
        <v>-0.99929999999999997</v>
      </c>
      <c r="BE87" s="54">
        <v>-1</v>
      </c>
      <c r="BF87" s="54">
        <v>-1</v>
      </c>
      <c r="BG87" s="54">
        <v>-1</v>
      </c>
      <c r="BH87" s="54">
        <v>-1</v>
      </c>
      <c r="BI87" s="54">
        <v>-1</v>
      </c>
      <c r="BJ87" s="54">
        <v>-1</v>
      </c>
      <c r="BK87" s="54">
        <v>-1</v>
      </c>
      <c r="BL87" s="54">
        <v>-1</v>
      </c>
      <c r="BM87" s="54">
        <v>-1</v>
      </c>
      <c r="BN87" s="54">
        <v>-1</v>
      </c>
      <c r="BO87" s="54">
        <v>-1</v>
      </c>
      <c r="BP87" s="54">
        <v>-1</v>
      </c>
      <c r="BQ87" s="54">
        <v>-1</v>
      </c>
      <c r="BR87" s="54">
        <v>-1</v>
      </c>
      <c r="BS87" s="54">
        <v>-1</v>
      </c>
      <c r="BT87" s="54">
        <v>-1</v>
      </c>
      <c r="BU87" s="54">
        <v>-1</v>
      </c>
      <c r="BV87" s="54">
        <v>-1</v>
      </c>
      <c r="BW87" s="54">
        <v>-1</v>
      </c>
      <c r="BX87" s="55">
        <v>-0.99729999999999996</v>
      </c>
      <c r="BY87" s="54">
        <v>-1</v>
      </c>
      <c r="BZ87" s="54">
        <v>-1</v>
      </c>
      <c r="CA87" s="54">
        <v>-1</v>
      </c>
      <c r="CB87" s="55">
        <v>-0.99860000000000004</v>
      </c>
      <c r="CC87" s="54">
        <v>-1</v>
      </c>
      <c r="CD87" s="54">
        <v>-1</v>
      </c>
      <c r="CE87" s="54">
        <v>-1</v>
      </c>
      <c r="CF87" s="54">
        <v>-1</v>
      </c>
      <c r="CG87" s="54">
        <v>-1</v>
      </c>
      <c r="CH87" s="55">
        <v>-0.99929999999999997</v>
      </c>
      <c r="CI87" s="54">
        <v>-1</v>
      </c>
      <c r="CJ87" s="54">
        <v>-1</v>
      </c>
      <c r="CK87" s="55">
        <v>-0.99819999999999998</v>
      </c>
      <c r="CL87" s="55">
        <v>-0.99780000000000002</v>
      </c>
      <c r="CM87" s="55">
        <v>-0.99850000000000005</v>
      </c>
      <c r="CN87" s="55">
        <v>-0.99809999999999999</v>
      </c>
      <c r="CO87" s="55">
        <v>-0.99890000000000001</v>
      </c>
      <c r="CP87" s="54">
        <v>-1</v>
      </c>
      <c r="CQ87" s="54">
        <v>-1</v>
      </c>
      <c r="CR87" s="54">
        <v>-1</v>
      </c>
      <c r="CS87" s="55">
        <v>-0.99750000000000005</v>
      </c>
      <c r="CT87" s="54">
        <v>-1</v>
      </c>
      <c r="CU87" s="55">
        <v>-0.99890000000000001</v>
      </c>
      <c r="CV87" s="54">
        <v>-1</v>
      </c>
      <c r="CW87" s="54">
        <v>-1</v>
      </c>
      <c r="CX87" s="55">
        <v>-0.91690000000000005</v>
      </c>
      <c r="CY87" s="55">
        <v>-0.88249999999999995</v>
      </c>
      <c r="CZ87" s="55">
        <v>-0.85429999999999995</v>
      </c>
      <c r="DA87" s="55">
        <v>-0.89429999999999998</v>
      </c>
      <c r="DB87" s="55">
        <v>-0.85409999999999997</v>
      </c>
      <c r="DC87" s="55">
        <v>-0.89100000000000001</v>
      </c>
      <c r="DD87" s="55">
        <v>-0.83489999999999998</v>
      </c>
      <c r="DE87" s="55">
        <v>-0.81640000000000001</v>
      </c>
      <c r="DF87" s="55">
        <v>-0.81930000000000003</v>
      </c>
      <c r="DG87" s="55">
        <v>-0.72409999999999997</v>
      </c>
      <c r="DH87" s="55">
        <v>-0.75490000000000002</v>
      </c>
      <c r="DI87" s="55">
        <v>-0.74019999999999997</v>
      </c>
      <c r="DJ87" s="55">
        <v>-0.82399999999999995</v>
      </c>
      <c r="DK87" s="55">
        <v>-0.75960000000000005</v>
      </c>
      <c r="DL87" s="55">
        <v>-0.69359999999999999</v>
      </c>
      <c r="DM87" s="55">
        <v>-0.61839999999999995</v>
      </c>
      <c r="DN87" s="55">
        <v>-0.61680000000000001</v>
      </c>
      <c r="DO87" s="55">
        <v>-0.62050000000000005</v>
      </c>
      <c r="DP87" s="55">
        <v>-0.7298</v>
      </c>
      <c r="DQ87" s="55">
        <v>-0.69969999999999999</v>
      </c>
      <c r="DR87" s="55">
        <v>-0.71899999999999997</v>
      </c>
      <c r="DS87" s="55">
        <v>-0.67679999999999996</v>
      </c>
      <c r="DT87" s="55">
        <v>-0.61119999999999997</v>
      </c>
      <c r="DU87" s="55">
        <v>-0.53420000000000001</v>
      </c>
      <c r="DV87" s="55">
        <v>-0.54279999999999995</v>
      </c>
      <c r="DW87" s="55">
        <v>-0.43969999999999998</v>
      </c>
      <c r="DX87" s="55">
        <v>-0.65339999999999998</v>
      </c>
      <c r="DY87" s="55">
        <v>-0.63290000000000002</v>
      </c>
      <c r="DZ87" s="55">
        <v>-0.63260000000000005</v>
      </c>
      <c r="EA87" s="55">
        <v>-0.58440000000000003</v>
      </c>
      <c r="EB87" s="55">
        <v>-0.5393</v>
      </c>
      <c r="EC87" s="55">
        <v>-0.44890000000000002</v>
      </c>
      <c r="ED87" s="55">
        <v>-0.58089999999999997</v>
      </c>
      <c r="EE87" s="55">
        <v>-0.63229999999999997</v>
      </c>
      <c r="EF87" s="55">
        <v>-0.53339999999999999</v>
      </c>
      <c r="EG87" s="55">
        <v>-0.60050000000000003</v>
      </c>
      <c r="EH87" s="55">
        <v>-0.33750000000000002</v>
      </c>
      <c r="EI87" s="55">
        <v>-0.47070000000000001</v>
      </c>
      <c r="EJ87" s="55">
        <v>-0.69010000000000005</v>
      </c>
      <c r="EK87" s="55">
        <v>-0.54200000000000004</v>
      </c>
      <c r="EL87" s="55">
        <v>-0.57889999999999997</v>
      </c>
      <c r="EM87" s="55">
        <v>-0.53969999999999996</v>
      </c>
      <c r="EN87" s="55">
        <v>-0.59660000000000002</v>
      </c>
      <c r="EO87" s="55">
        <v>-0.62360000000000004</v>
      </c>
      <c r="EP87" s="55">
        <v>-0.52490000000000003</v>
      </c>
      <c r="EQ87" s="55">
        <v>-0.54459999999999997</v>
      </c>
      <c r="ER87" s="55">
        <v>-0.53879999999999995</v>
      </c>
      <c r="ES87" s="55">
        <v>-0.62780000000000002</v>
      </c>
      <c r="ET87" s="55">
        <v>-0.62460000000000004</v>
      </c>
      <c r="EU87" s="55">
        <v>-0.58199999999999996</v>
      </c>
      <c r="EV87" s="55">
        <v>-0.54930000000000001</v>
      </c>
      <c r="EW87" s="55">
        <v>-0.46949999999999997</v>
      </c>
      <c r="EX87" s="55">
        <v>-0.4002</v>
      </c>
      <c r="EY87" s="55">
        <v>-0.51449999999999996</v>
      </c>
      <c r="EZ87" s="55">
        <v>-0.63049999999999995</v>
      </c>
      <c r="FA87" s="55">
        <v>-0.62260000000000004</v>
      </c>
      <c r="FB87" s="55">
        <v>-0.58489999999999998</v>
      </c>
      <c r="FC87" s="55">
        <v>-0.54649999999999999</v>
      </c>
      <c r="FD87" s="55">
        <v>-0.44379999999999997</v>
      </c>
      <c r="FE87" s="55">
        <v>-0.435</v>
      </c>
      <c r="FF87" s="55">
        <v>-0.50600000000000001</v>
      </c>
      <c r="FG87" s="55">
        <v>-0.57130000000000003</v>
      </c>
      <c r="FH87" s="55">
        <v>-0.57050000000000001</v>
      </c>
      <c r="FI87" s="55">
        <v>-0.59640000000000004</v>
      </c>
      <c r="FJ87" s="55">
        <v>-0.49220000000000003</v>
      </c>
      <c r="FK87" s="55">
        <v>-0.42530000000000001</v>
      </c>
      <c r="FL87" s="55">
        <v>-0.45329999999999998</v>
      </c>
      <c r="FM87" s="55">
        <v>-0.46010000000000001</v>
      </c>
      <c r="FN87" s="55">
        <v>-0.54720000000000002</v>
      </c>
      <c r="FO87" s="55">
        <v>-0.48459999999999998</v>
      </c>
      <c r="FP87" s="55">
        <v>-0.51519999999999999</v>
      </c>
      <c r="FQ87" s="55">
        <v>-0.58460000000000001</v>
      </c>
      <c r="FR87" s="55">
        <v>-0.48959999999999998</v>
      </c>
      <c r="FS87" s="55">
        <v>-0.45450000000000002</v>
      </c>
      <c r="FT87" s="55">
        <v>-0.4471</v>
      </c>
      <c r="FU87" s="55">
        <v>-0.57850000000000001</v>
      </c>
      <c r="FV87" s="55">
        <v>-0.59019999999999995</v>
      </c>
      <c r="FW87" s="55">
        <v>-0.54239999999999999</v>
      </c>
      <c r="FX87" s="55">
        <v>-0.4834</v>
      </c>
      <c r="FY87" s="55">
        <v>-0.4622</v>
      </c>
      <c r="FZ87" s="55">
        <v>-0.38950000000000001</v>
      </c>
      <c r="GA87" s="55">
        <v>-0.3599</v>
      </c>
      <c r="GB87" s="55">
        <v>-0.49359999999999998</v>
      </c>
      <c r="GC87" s="55">
        <v>-0.50480000000000003</v>
      </c>
      <c r="GD87" s="55">
        <v>-0.48199999999999998</v>
      </c>
      <c r="GE87" s="55">
        <v>-0.4259</v>
      </c>
      <c r="GF87" s="55">
        <v>-0.38429999999999997</v>
      </c>
      <c r="GG87" s="55">
        <v>-0.31069999999999998</v>
      </c>
      <c r="GH87" s="55">
        <v>-0.31709999999999999</v>
      </c>
      <c r="GI87" s="55">
        <v>-0.53239999999999998</v>
      </c>
      <c r="GJ87" s="55">
        <v>-0.46860000000000002</v>
      </c>
      <c r="GK87" s="55">
        <v>-0.49480000000000002</v>
      </c>
      <c r="GL87" s="55">
        <v>-0.3508</v>
      </c>
      <c r="GM87" s="55">
        <v>-0.34699999999999998</v>
      </c>
      <c r="GN87" s="55">
        <v>-0.25040000000000001</v>
      </c>
      <c r="GO87" s="55">
        <v>-0.45450000000000002</v>
      </c>
      <c r="GP87" s="55">
        <v>-0.47449999999999998</v>
      </c>
      <c r="GQ87" s="55">
        <v>-0.23760000000000001</v>
      </c>
      <c r="GR87" s="55">
        <v>-0.36180000000000001</v>
      </c>
      <c r="GS87" s="55">
        <v>-0.28439999999999999</v>
      </c>
      <c r="GT87" s="55">
        <v>-0.23699999999999999</v>
      </c>
      <c r="GU87" s="55">
        <v>-0.20930000000000001</v>
      </c>
      <c r="GV87" s="55">
        <v>0.1111</v>
      </c>
      <c r="GW87" s="55">
        <v>-0.11119999999999999</v>
      </c>
      <c r="GX87" s="55">
        <v>-0.70320000000000005</v>
      </c>
      <c r="GY87" s="55">
        <v>-0.59089999999999998</v>
      </c>
      <c r="GZ87" s="55">
        <v>-0.56989999999999996</v>
      </c>
      <c r="HA87" s="55">
        <v>-0.38319999999999999</v>
      </c>
      <c r="HB87" s="55">
        <v>-0.30599999999999999</v>
      </c>
      <c r="HC87" s="55">
        <v>-0.3009</v>
      </c>
      <c r="HD87" s="55">
        <v>-0.53769999999999996</v>
      </c>
      <c r="HE87" s="55">
        <v>-0.46610000000000001</v>
      </c>
      <c r="HF87" s="55">
        <v>-0.37869999999999998</v>
      </c>
      <c r="HG87" s="55">
        <v>-0.36649999999999999</v>
      </c>
      <c r="HH87" s="55">
        <v>-0.31580000000000003</v>
      </c>
      <c r="HI87" s="55">
        <v>-0.19439999999999999</v>
      </c>
      <c r="HJ87" s="55">
        <v>-0.2344</v>
      </c>
      <c r="HK87" s="55">
        <v>-0.42009999999999997</v>
      </c>
      <c r="HL87" s="55">
        <v>-0.44740000000000002</v>
      </c>
      <c r="HM87" s="55">
        <v>-0.37619999999999998</v>
      </c>
      <c r="HN87" s="55">
        <v>-0.3715</v>
      </c>
      <c r="HO87" s="55">
        <v>-0.26700000000000002</v>
      </c>
      <c r="HP87" s="55">
        <v>-0.26450000000000001</v>
      </c>
      <c r="HQ87" s="55">
        <v>-0.30320000000000003</v>
      </c>
      <c r="HR87" s="55">
        <v>-0.3644</v>
      </c>
      <c r="HS87" s="55">
        <v>-0.44330000000000003</v>
      </c>
      <c r="HT87" s="55">
        <v>-0.31159999999999999</v>
      </c>
      <c r="HU87" s="55">
        <v>-0.32929999999999998</v>
      </c>
      <c r="HV87" s="55">
        <v>-0.25530000000000003</v>
      </c>
      <c r="HW87" s="55">
        <v>-0.26369999999999999</v>
      </c>
      <c r="HX87" s="55">
        <v>-0.1055</v>
      </c>
      <c r="HY87" s="55">
        <v>-0.24529999999999999</v>
      </c>
      <c r="HZ87" s="55">
        <v>-0.35349999999999998</v>
      </c>
      <c r="IA87" s="55">
        <v>-0.33860000000000001</v>
      </c>
      <c r="IB87" s="55">
        <v>-9.5299999999999996E-2</v>
      </c>
      <c r="IC87" s="55">
        <v>-0.22489999999999999</v>
      </c>
      <c r="ID87" s="55">
        <v>-0.1875</v>
      </c>
      <c r="IE87" s="55">
        <v>-0.30459999999999998</v>
      </c>
      <c r="IF87" s="55">
        <v>-0.46029999999999999</v>
      </c>
      <c r="IG87" s="55">
        <v>-0.45100000000000001</v>
      </c>
      <c r="IH87" s="55">
        <v>-0.4506</v>
      </c>
      <c r="II87" s="55">
        <v>-0.32950000000000002</v>
      </c>
      <c r="IJ87" s="55">
        <v>-0.2878</v>
      </c>
      <c r="IK87" s="55">
        <v>-0.18890000000000001</v>
      </c>
      <c r="IL87" s="55">
        <v>-0.26540000000000002</v>
      </c>
      <c r="IM87" s="55">
        <v>-0.43369999999999997</v>
      </c>
      <c r="IN87" s="55">
        <v>-0.44869999999999999</v>
      </c>
      <c r="IO87" s="55">
        <v>-0.33150000000000002</v>
      </c>
      <c r="IP87" s="55">
        <v>-0.40300000000000002</v>
      </c>
      <c r="IQ87" s="55">
        <v>-0.34139999999999998</v>
      </c>
      <c r="IR87" s="55">
        <v>-0.24940000000000001</v>
      </c>
      <c r="IS87" s="55">
        <v>-0.48820000000000002</v>
      </c>
      <c r="IT87" s="55">
        <v>-0.67569999999999997</v>
      </c>
      <c r="IU87" s="55">
        <v>-0.31640000000000001</v>
      </c>
      <c r="IV87" s="55">
        <v>-0.24970000000000001</v>
      </c>
      <c r="IW87" s="55">
        <v>-3.4200000000000001E-2</v>
      </c>
      <c r="IX87" s="55">
        <v>-0.34229999999999999</v>
      </c>
      <c r="IY87" s="55">
        <v>-0.54359999999999997</v>
      </c>
      <c r="IZ87" s="55">
        <v>-0.44080000000000003</v>
      </c>
      <c r="JA87" s="55">
        <v>-0.52159999999999995</v>
      </c>
      <c r="JB87" s="55">
        <v>-0.62290000000000001</v>
      </c>
      <c r="JC87" s="55">
        <v>-0.56669999999999998</v>
      </c>
      <c r="JD87" s="55">
        <v>-0.50019999999999998</v>
      </c>
      <c r="JE87" s="55">
        <v>-0.40920000000000001</v>
      </c>
      <c r="JF87" s="55">
        <v>-0.39829999999999999</v>
      </c>
      <c r="JG87" s="55">
        <v>-0.52380000000000004</v>
      </c>
      <c r="JH87" s="55">
        <v>-0.67900000000000005</v>
      </c>
      <c r="JI87" s="55">
        <v>-0.63600000000000001</v>
      </c>
      <c r="JJ87" s="55">
        <v>-0.47960000000000003</v>
      </c>
      <c r="JK87" s="55">
        <v>-0.54759999999999998</v>
      </c>
      <c r="JL87" s="55">
        <v>-0.45150000000000001</v>
      </c>
      <c r="JM87" s="55">
        <v>-0.51739999999999997</v>
      </c>
      <c r="JN87" s="55">
        <v>-0.45750000000000002</v>
      </c>
      <c r="JO87" s="55">
        <v>-0.64300000000000002</v>
      </c>
      <c r="JP87" s="55">
        <v>-0.64229999999999998</v>
      </c>
      <c r="JQ87" s="55">
        <v>-0.5262</v>
      </c>
      <c r="JR87" s="55">
        <v>-0.35570000000000002</v>
      </c>
      <c r="JS87" s="55">
        <v>-0.77059999999999995</v>
      </c>
      <c r="JT87" s="55">
        <v>-0.79569999999999996</v>
      </c>
      <c r="JU87" s="55">
        <v>-0.79020000000000001</v>
      </c>
      <c r="JV87" s="55">
        <v>-0.72550000000000003</v>
      </c>
      <c r="JW87" s="55">
        <v>-0.78669999999999995</v>
      </c>
      <c r="JX87" s="55">
        <v>-0.79159999999999997</v>
      </c>
      <c r="JY87" s="55">
        <v>-0.90459999999999996</v>
      </c>
      <c r="JZ87" s="55">
        <v>-0.76659999999999995</v>
      </c>
      <c r="KA87" s="55">
        <v>-0.746</v>
      </c>
      <c r="KB87" s="55">
        <v>-0.74650000000000005</v>
      </c>
      <c r="KC87" s="55">
        <v>-0.8024</v>
      </c>
      <c r="KD87" s="55">
        <v>-0.89480000000000004</v>
      </c>
      <c r="KE87" s="55">
        <v>-0.87480000000000002</v>
      </c>
      <c r="KF87" s="55">
        <v>-0.81520000000000004</v>
      </c>
      <c r="KG87" s="55">
        <v>-0.79779999999999995</v>
      </c>
      <c r="KH87" s="55">
        <v>-0.72150000000000003</v>
      </c>
      <c r="KI87" s="55">
        <v>-0.7137</v>
      </c>
      <c r="KJ87" s="55">
        <v>-0.82120000000000004</v>
      </c>
      <c r="KK87" s="55">
        <v>-0.80979999999999996</v>
      </c>
      <c r="KL87" s="55">
        <v>-0.76100000000000001</v>
      </c>
      <c r="KM87" s="55">
        <v>-0.82840000000000003</v>
      </c>
      <c r="KN87" s="55">
        <v>-0.86299999999999999</v>
      </c>
      <c r="KO87" s="55">
        <v>-0.82310000000000005</v>
      </c>
      <c r="KP87" s="55">
        <v>-0.75780000000000003</v>
      </c>
      <c r="KQ87" s="55">
        <v>-0.85529999999999995</v>
      </c>
      <c r="KR87" s="55">
        <v>-0.85719999999999996</v>
      </c>
      <c r="KS87" s="55">
        <v>-0.82440000000000002</v>
      </c>
      <c r="KT87" s="55">
        <v>-0.81620000000000004</v>
      </c>
      <c r="KU87" s="55">
        <v>-0.81730000000000003</v>
      </c>
      <c r="KV87" s="55">
        <v>-0.75019999999999998</v>
      </c>
      <c r="KW87" s="55">
        <v>-0.73850000000000005</v>
      </c>
      <c r="KX87" s="55">
        <v>-0.78410000000000002</v>
      </c>
      <c r="KY87" s="55">
        <v>-0.79420000000000002</v>
      </c>
      <c r="KZ87" s="55">
        <v>-0.62090000000000001</v>
      </c>
      <c r="LA87" s="55">
        <v>-0.74039999999999995</v>
      </c>
      <c r="LB87" s="55">
        <v>-0.92569999999999997</v>
      </c>
      <c r="LC87" s="55">
        <v>-0.6653</v>
      </c>
      <c r="LD87" s="55">
        <v>-0.71220000000000006</v>
      </c>
      <c r="LE87" s="55">
        <v>-0.81369999999999998</v>
      </c>
      <c r="LF87" s="55">
        <v>-0.87139999999999995</v>
      </c>
      <c r="LG87" s="55">
        <v>-0.53559999999999997</v>
      </c>
      <c r="LH87" s="55">
        <v>-0.42480000000000001</v>
      </c>
      <c r="LI87" s="55">
        <v>-0.73170000000000002</v>
      </c>
      <c r="LJ87" s="55">
        <v>-0.6774</v>
      </c>
      <c r="LK87" s="55">
        <v>-0.60960000000000003</v>
      </c>
      <c r="LL87" s="55">
        <v>-0.48220000000000002</v>
      </c>
      <c r="LM87" s="55">
        <v>-0.56630000000000003</v>
      </c>
      <c r="LN87" s="55">
        <v>-0.5423</v>
      </c>
      <c r="LO87" s="55">
        <v>-0.54769999999999996</v>
      </c>
      <c r="LP87" s="55">
        <v>-0.50470000000000004</v>
      </c>
      <c r="LQ87" s="55">
        <v>-0.49690000000000001</v>
      </c>
      <c r="LR87" s="55">
        <v>-0.44979999999999998</v>
      </c>
      <c r="LS87" s="55">
        <v>-0.58930000000000005</v>
      </c>
      <c r="LT87" s="55">
        <v>-0.60819999999999996</v>
      </c>
      <c r="LU87" s="55">
        <v>-0.55159999999999998</v>
      </c>
      <c r="LV87" s="55">
        <v>-0.57669999999999999</v>
      </c>
      <c r="LW87" s="55">
        <v>-0.44519999999999998</v>
      </c>
      <c r="LX87" s="55">
        <v>-0.43409999999999999</v>
      </c>
      <c r="LY87" s="55">
        <v>-0.30580000000000002</v>
      </c>
      <c r="LZ87" s="55">
        <v>-0.50839999999999996</v>
      </c>
      <c r="MA87" s="55">
        <v>-0.58550000000000002</v>
      </c>
      <c r="MB87" s="55">
        <v>-0.49619999999999997</v>
      </c>
      <c r="MC87" s="55">
        <v>-0.52159999999999995</v>
      </c>
      <c r="MD87" s="55">
        <v>-0.40550000000000003</v>
      </c>
      <c r="ME87" s="55">
        <v>-0.36249999999999999</v>
      </c>
      <c r="MF87" s="55">
        <v>-0.44240000000000002</v>
      </c>
      <c r="MG87" s="55">
        <v>-0.59079999999999999</v>
      </c>
      <c r="MH87" s="55">
        <v>-0.74680000000000002</v>
      </c>
      <c r="MI87" s="55">
        <v>-0.63260000000000005</v>
      </c>
      <c r="MJ87" s="55">
        <v>-0.56379999999999997</v>
      </c>
      <c r="MK87" s="55">
        <v>-0.3579</v>
      </c>
      <c r="ML87" s="55">
        <v>-0.34489999999999998</v>
      </c>
      <c r="MM87" s="55">
        <v>0.22289999999999999</v>
      </c>
      <c r="MN87" s="55">
        <v>-0.30559999999999998</v>
      </c>
      <c r="MO87" s="55">
        <v>-0.31080000000000002</v>
      </c>
      <c r="MP87" s="55">
        <v>-0.45390000000000003</v>
      </c>
      <c r="MQ87" s="55">
        <v>-0.45069999999999999</v>
      </c>
      <c r="MR87" s="55">
        <v>-0.15110000000000001</v>
      </c>
      <c r="MS87" s="55">
        <v>-0.33779999999999999</v>
      </c>
      <c r="MT87" s="55">
        <v>-0.50700000000000001</v>
      </c>
      <c r="MU87" s="55">
        <v>-0.5554</v>
      </c>
      <c r="MV87" s="54">
        <v>-0.56999999999999995</v>
      </c>
      <c r="MW87" s="55">
        <v>-0.54610000000000003</v>
      </c>
      <c r="MX87" s="55">
        <v>-0.56410000000000005</v>
      </c>
      <c r="MY87" s="55">
        <v>-0.59489999999999998</v>
      </c>
      <c r="MZ87" s="55">
        <v>-0.43809999999999999</v>
      </c>
      <c r="NA87" s="55">
        <v>-0.1981</v>
      </c>
      <c r="NB87" s="55">
        <v>-0.32029999999999997</v>
      </c>
      <c r="NC87" s="55">
        <v>-0.43909999999999999</v>
      </c>
      <c r="ND87" s="55">
        <v>-0.4602</v>
      </c>
      <c r="NE87" s="55">
        <v>-0.38640000000000002</v>
      </c>
      <c r="NF87" s="55">
        <v>-0.35339999999999999</v>
      </c>
      <c r="NG87" s="55">
        <v>-0.38679999999999998</v>
      </c>
      <c r="NH87" s="55">
        <v>-0.36320000000000002</v>
      </c>
      <c r="NI87" s="55">
        <v>-0.51870000000000005</v>
      </c>
      <c r="NJ87" s="55">
        <v>-0.49680000000000002</v>
      </c>
      <c r="NK87" s="55">
        <v>-0.55610000000000004</v>
      </c>
      <c r="NL87" s="55">
        <v>-0.505</v>
      </c>
      <c r="NM87" s="55">
        <v>-0.35670000000000002</v>
      </c>
      <c r="NN87" s="55">
        <v>-0.34339999999999998</v>
      </c>
      <c r="NO87" s="55">
        <v>-0.32700000000000001</v>
      </c>
      <c r="NP87" s="55">
        <v>-0.44800000000000001</v>
      </c>
      <c r="NQ87" s="55">
        <v>-0.39810000000000001</v>
      </c>
      <c r="NR87" s="55">
        <v>-0.28660000000000002</v>
      </c>
      <c r="NS87" s="55">
        <v>-0.51129999999999998</v>
      </c>
      <c r="NT87" s="55">
        <v>-0.35589999999999999</v>
      </c>
      <c r="NU87" s="55">
        <v>-0.26950000000000002</v>
      </c>
      <c r="NV87" s="55">
        <v>-0.26929999999999998</v>
      </c>
      <c r="NW87" s="55">
        <v>-0.5504</v>
      </c>
      <c r="NX87" s="55">
        <v>-0.53210000000000002</v>
      </c>
      <c r="NY87" s="55">
        <v>0.25019999999999998</v>
      </c>
      <c r="NZ87" s="55">
        <v>-0.34849999999999998</v>
      </c>
      <c r="OA87" s="55">
        <v>-0.52590000000000003</v>
      </c>
      <c r="OB87" s="55">
        <v>-0.75929999999999997</v>
      </c>
      <c r="OC87" s="55">
        <v>-0.93459999999999999</v>
      </c>
      <c r="OD87" s="55">
        <v>-0.63880000000000003</v>
      </c>
      <c r="OE87" s="55">
        <v>-0.51680000000000004</v>
      </c>
      <c r="OF87" s="54">
        <v>-0.31</v>
      </c>
      <c r="OG87" s="55">
        <v>-0.29699999999999999</v>
      </c>
      <c r="OH87" s="55">
        <v>-0.14280000000000001</v>
      </c>
      <c r="OI87" s="55">
        <v>-9.2600000000000002E-2</v>
      </c>
      <c r="OJ87" s="55">
        <v>-0.1958</v>
      </c>
      <c r="OK87" s="55">
        <v>-0.42780000000000001</v>
      </c>
      <c r="OL87" s="55">
        <v>-0.47689999999999999</v>
      </c>
      <c r="OM87" s="55">
        <v>-0.36209999999999998</v>
      </c>
      <c r="ON87" s="55">
        <v>-0.2792</v>
      </c>
      <c r="OO87" s="55">
        <v>-0.1474</v>
      </c>
      <c r="OP87" s="55">
        <v>-0.12180000000000001</v>
      </c>
      <c r="OQ87" s="55">
        <v>-7.5499999999999998E-2</v>
      </c>
      <c r="OR87" s="55">
        <v>-0.34799999999999998</v>
      </c>
      <c r="OS87" s="55">
        <v>-0.44729999999999998</v>
      </c>
      <c r="OT87" s="55">
        <v>-0.37880000000000003</v>
      </c>
      <c r="OU87" s="55">
        <v>-0.12790000000000001</v>
      </c>
      <c r="OV87" s="55">
        <v>-0.29170000000000001</v>
      </c>
      <c r="OW87" s="55">
        <v>-0.13830000000000001</v>
      </c>
      <c r="OX87" s="55">
        <v>1.6899999999999998E-2</v>
      </c>
      <c r="OY87" s="55">
        <v>-0.39779999999999999</v>
      </c>
      <c r="OZ87" s="55">
        <v>-0.54369999999999996</v>
      </c>
      <c r="PA87" s="55">
        <v>-0.16400000000000001</v>
      </c>
      <c r="PB87" s="55">
        <v>-0.12429999999999999</v>
      </c>
      <c r="PC87" s="55">
        <v>-0.1983</v>
      </c>
      <c r="PD87" s="55">
        <v>-0.14149999999999999</v>
      </c>
      <c r="PE87" s="55">
        <v>-1.9400000000000001E-2</v>
      </c>
      <c r="PF87" s="55">
        <v>-0.40639999999999998</v>
      </c>
      <c r="PG87" s="55">
        <v>-0.5101</v>
      </c>
      <c r="PH87" s="55">
        <v>-0.44119999999999998</v>
      </c>
      <c r="PI87" s="55">
        <v>-0.46650000000000003</v>
      </c>
      <c r="PJ87" s="55">
        <v>-0.30930000000000002</v>
      </c>
      <c r="PK87" s="55">
        <v>-0.61070000000000002</v>
      </c>
      <c r="PL87" s="55">
        <v>-0.2215</v>
      </c>
      <c r="PM87" s="55">
        <v>-0.36370000000000002</v>
      </c>
      <c r="PN87" s="55">
        <v>-0.32279999999999998</v>
      </c>
      <c r="PO87" s="55">
        <v>-0.3957</v>
      </c>
      <c r="PP87" s="55">
        <v>-0.2782</v>
      </c>
      <c r="PQ87" s="55">
        <v>-0.1038</v>
      </c>
      <c r="PR87" s="55">
        <v>-6.0100000000000001E-2</v>
      </c>
      <c r="PS87" s="55">
        <v>6.5100000000000005E-2</v>
      </c>
      <c r="PT87" s="55">
        <v>-0.2253</v>
      </c>
      <c r="PU87" s="55">
        <v>-0.41120000000000001</v>
      </c>
      <c r="PV87" s="55">
        <v>-0.23180000000000001</v>
      </c>
      <c r="PW87" s="55">
        <v>-0.19040000000000001</v>
      </c>
      <c r="PX87" s="55">
        <v>-3.04E-2</v>
      </c>
      <c r="PY87" s="55">
        <v>-2.6200000000000001E-2</v>
      </c>
      <c r="PZ87" s="55">
        <v>-6.8900000000000003E-2</v>
      </c>
      <c r="QA87" s="55">
        <v>-0.37230000000000002</v>
      </c>
      <c r="QB87" s="55">
        <v>-0.33539999999999998</v>
      </c>
      <c r="QC87" s="55">
        <v>-0.13089999999999999</v>
      </c>
      <c r="QD87" s="55">
        <v>-0.14860000000000001</v>
      </c>
      <c r="QE87" s="55">
        <v>-0.1168</v>
      </c>
      <c r="QF87" s="55">
        <v>-0.1229</v>
      </c>
      <c r="QG87" s="55">
        <v>-0.28989999999999999</v>
      </c>
      <c r="QH87" s="55">
        <v>-0.27589999999999998</v>
      </c>
      <c r="QI87" s="55">
        <v>-0.40210000000000001</v>
      </c>
      <c r="QJ87" s="55">
        <v>-0.22789999999999999</v>
      </c>
      <c r="QK87" s="55">
        <v>-0.1183</v>
      </c>
      <c r="QL87" s="55">
        <v>-4.6199999999999998E-2</v>
      </c>
      <c r="QM87" s="55">
        <v>-8.5699999999999998E-2</v>
      </c>
      <c r="QN87" s="55">
        <v>-0.1366</v>
      </c>
      <c r="QO87" s="55">
        <v>-0.32890000000000003</v>
      </c>
      <c r="QP87" s="55">
        <v>-0.27789999999999998</v>
      </c>
      <c r="QQ87" s="55">
        <v>-0.22270000000000001</v>
      </c>
      <c r="QR87" s="55">
        <v>-9.0399999999999994E-2</v>
      </c>
      <c r="QS87" s="55">
        <v>-0.12709999999999999</v>
      </c>
      <c r="QT87" s="55">
        <v>-9.7100000000000006E-2</v>
      </c>
      <c r="QU87" s="55">
        <v>-0.1888</v>
      </c>
      <c r="QV87" s="55">
        <v>-3.3000000000000002E-2</v>
      </c>
      <c r="QW87" s="55">
        <v>-6.2399999999999997E-2</v>
      </c>
      <c r="QX87" s="55">
        <v>-0.2258</v>
      </c>
      <c r="QY87" s="55">
        <v>-9.1800000000000007E-2</v>
      </c>
      <c r="QZ87" s="55">
        <v>-8.2900000000000001E-2</v>
      </c>
      <c r="RA87" s="55">
        <v>-0.1404</v>
      </c>
      <c r="RB87" s="55">
        <v>-4.7699999999999999E-2</v>
      </c>
      <c r="RC87" s="55">
        <v>-3.1300000000000001E-2</v>
      </c>
      <c r="RD87" s="55">
        <v>-0.37019999999999997</v>
      </c>
      <c r="RE87" s="55">
        <v>-0.184</v>
      </c>
      <c r="RF87" s="55">
        <v>-0.12509999999999999</v>
      </c>
      <c r="RG87" s="55">
        <v>-7.7799999999999994E-2</v>
      </c>
      <c r="RH87" s="55">
        <v>-6.2600000000000003E-2</v>
      </c>
      <c r="RI87" s="55">
        <v>-0.16439999999999999</v>
      </c>
      <c r="RJ87" s="55">
        <v>-0.3841</v>
      </c>
      <c r="RK87" s="55">
        <v>-0.32690000000000002</v>
      </c>
      <c r="RL87" s="55">
        <v>-0.19420000000000001</v>
      </c>
      <c r="RM87" s="55">
        <v>-7.7399999999999997E-2</v>
      </c>
      <c r="RN87" s="55">
        <v>-9.4399999999999998E-2</v>
      </c>
      <c r="RO87" s="54">
        <v>-0.05</v>
      </c>
      <c r="RP87" s="55">
        <v>-0.27489999999999998</v>
      </c>
      <c r="RQ87" s="55">
        <v>-0.21929999999999999</v>
      </c>
      <c r="RR87" s="55">
        <v>-0.42309999999999998</v>
      </c>
      <c r="RS87" s="55">
        <v>-0.27350000000000002</v>
      </c>
      <c r="RT87" s="55">
        <v>-7.9000000000000001E-2</v>
      </c>
      <c r="RU87" s="55">
        <v>6.9999999999999999E-4</v>
      </c>
      <c r="RV87" s="55">
        <v>7.6E-3</v>
      </c>
      <c r="RW87" s="55">
        <v>0.31469999999999998</v>
      </c>
      <c r="RX87" s="55">
        <v>-0.18229999999999999</v>
      </c>
      <c r="RY87" s="55">
        <v>-0.23050000000000001</v>
      </c>
      <c r="RZ87" s="55">
        <v>-0.23169999999999999</v>
      </c>
      <c r="SA87" s="54">
        <v>-0.2</v>
      </c>
      <c r="SB87" s="55">
        <v>-9.5600000000000004E-2</v>
      </c>
      <c r="SC87" s="55">
        <v>0.1363</v>
      </c>
      <c r="SD87" s="55">
        <v>0.1206</v>
      </c>
      <c r="SE87" s="55">
        <v>1.4800000000000001E-2</v>
      </c>
      <c r="SF87" s="55">
        <v>-0.76190000000000002</v>
      </c>
      <c r="SG87" s="55">
        <v>-0.10829999999999999</v>
      </c>
      <c r="SH87" s="55">
        <v>0.2286</v>
      </c>
      <c r="SI87" s="55">
        <v>-2.35E-2</v>
      </c>
      <c r="SJ87" s="55">
        <v>-3.3599999999999998E-2</v>
      </c>
      <c r="SK87" s="55">
        <v>-0.1109</v>
      </c>
      <c r="SL87" s="55">
        <v>2.8999999999999998E-3</v>
      </c>
      <c r="SM87" s="55">
        <v>-0.20799999999999999</v>
      </c>
      <c r="SN87" s="55">
        <v>-0.2296</v>
      </c>
      <c r="SO87" s="55">
        <v>-9.4600000000000004E-2</v>
      </c>
      <c r="SP87" s="55">
        <v>-6.13E-2</v>
      </c>
      <c r="SQ87" s="55">
        <v>-8.7499999999999994E-2</v>
      </c>
      <c r="SR87" s="55">
        <v>6.1000000000000004E-3</v>
      </c>
      <c r="SS87" s="55">
        <v>4.6199999999999998E-2</v>
      </c>
      <c r="ST87" s="55">
        <v>-8.7599999999999997E-2</v>
      </c>
      <c r="SU87" s="55">
        <v>-0.19359999999999999</v>
      </c>
      <c r="SV87" s="55">
        <v>-8.2199999999999995E-2</v>
      </c>
      <c r="SW87" s="55">
        <v>-3.27E-2</v>
      </c>
      <c r="SX87" s="55">
        <v>7.4399999999999994E-2</v>
      </c>
      <c r="SY87" s="55">
        <v>2.3599999999999999E-2</v>
      </c>
      <c r="SZ87" s="54">
        <v>-0.16</v>
      </c>
      <c r="TA87" s="55">
        <v>-0.2341</v>
      </c>
      <c r="TB87" s="55">
        <v>-0.13189999999999999</v>
      </c>
      <c r="TC87" s="55">
        <v>-9.0200000000000002E-2</v>
      </c>
      <c r="TD87" s="55">
        <v>-9.6500000000000002E-2</v>
      </c>
      <c r="TE87" s="55">
        <v>7.3000000000000001E-3</v>
      </c>
      <c r="TF87" s="55">
        <v>-6.5799999999999997E-2</v>
      </c>
      <c r="TG87" s="55">
        <v>-0.21029999999999999</v>
      </c>
      <c r="TH87" s="55">
        <v>-0.14549999999999999</v>
      </c>
      <c r="TI87" s="55">
        <v>-0.20680000000000001</v>
      </c>
      <c r="TJ87" s="55">
        <v>-2.6200000000000001E-2</v>
      </c>
      <c r="TK87" s="55">
        <v>-0.10150000000000001</v>
      </c>
      <c r="TL87" s="55">
        <v>-4.2999999999999997E-2</v>
      </c>
      <c r="TM87" s="55">
        <v>-7.4099999999999999E-2</v>
      </c>
      <c r="TN87" s="55">
        <v>-9.7100000000000006E-2</v>
      </c>
      <c r="TO87" s="55">
        <v>-0.11899999999999999</v>
      </c>
      <c r="TP87" s="55">
        <v>-0.12089999999999999</v>
      </c>
      <c r="TQ87" s="55">
        <v>-0.24049999999999999</v>
      </c>
      <c r="TR87" s="55">
        <v>-0.1857</v>
      </c>
      <c r="TS87" s="55">
        <v>-0.20019999999999999</v>
      </c>
      <c r="TT87" s="55">
        <v>-0.1208</v>
      </c>
      <c r="TU87" s="55">
        <v>-0.17330000000000001</v>
      </c>
      <c r="TV87" s="55">
        <v>-0.13769999999999999</v>
      </c>
      <c r="TW87" s="55">
        <v>-0.1542</v>
      </c>
      <c r="TX87" s="55">
        <v>-0.1366</v>
      </c>
      <c r="TY87" s="55">
        <v>-8.0399999999999999E-2</v>
      </c>
      <c r="TZ87" s="55">
        <v>-8.5800000000000001E-2</v>
      </c>
      <c r="UA87" s="55">
        <v>-4.5999999999999999E-2</v>
      </c>
      <c r="UB87" s="55">
        <v>-4.0800000000000003E-2</v>
      </c>
      <c r="UC87" s="55">
        <v>-0.21290000000000001</v>
      </c>
      <c r="UD87" s="55">
        <v>-9.1300000000000006E-2</v>
      </c>
      <c r="UE87" s="55">
        <v>-0.12670000000000001</v>
      </c>
      <c r="UF87" s="55">
        <v>-6.1899999999999997E-2</v>
      </c>
      <c r="UG87" s="55">
        <v>-4.8500000000000001E-2</v>
      </c>
      <c r="UH87" s="55">
        <v>-3.5999999999999999E-3</v>
      </c>
      <c r="UI87" s="55">
        <v>-0.23469999999999999</v>
      </c>
      <c r="UJ87" s="55">
        <v>-0.1822</v>
      </c>
      <c r="UK87" s="55">
        <v>-0.1479</v>
      </c>
      <c r="UL87" s="55">
        <v>-8.2600000000000007E-2</v>
      </c>
      <c r="UM87" s="55">
        <v>-1.9900000000000001E-2</v>
      </c>
      <c r="UN87" s="55">
        <v>7.7999999999999996E-3</v>
      </c>
      <c r="UO87" s="55">
        <v>-0.224</v>
      </c>
      <c r="UP87" s="55">
        <v>-0.14979999999999999</v>
      </c>
      <c r="UQ87" s="55">
        <v>3.2199999999999999E-2</v>
      </c>
      <c r="UR87" s="55">
        <v>-0.11890000000000001</v>
      </c>
      <c r="US87" s="55">
        <v>-0.1129</v>
      </c>
      <c r="UT87" s="55">
        <v>-8.8200000000000001E-2</v>
      </c>
      <c r="UU87" s="55">
        <v>6.5299999999999997E-2</v>
      </c>
      <c r="UV87" s="55">
        <v>0.55959999999999999</v>
      </c>
      <c r="UW87" s="55">
        <v>0.26179999999999998</v>
      </c>
      <c r="UX87" s="55">
        <v>-0.3095</v>
      </c>
      <c r="UY87" s="55">
        <v>-0.3201</v>
      </c>
      <c r="UZ87" s="55">
        <v>-0.31359999999999999</v>
      </c>
      <c r="VA87" s="55">
        <v>-9.4899999999999998E-2</v>
      </c>
      <c r="VB87" s="55">
        <v>-0.1198</v>
      </c>
      <c r="VC87" s="55">
        <v>-0.15570000000000001</v>
      </c>
      <c r="VD87" s="55">
        <v>-0.36149999999999999</v>
      </c>
      <c r="VE87" s="55">
        <v>-0.34129999999999999</v>
      </c>
      <c r="VF87" s="55">
        <v>-0.1802</v>
      </c>
      <c r="VG87" s="55">
        <v>-0.14299999999999999</v>
      </c>
      <c r="VH87" s="55">
        <v>-0.1071</v>
      </c>
      <c r="VI87" s="55">
        <v>-5.0000000000000001E-4</v>
      </c>
      <c r="VJ87" s="55">
        <v>-2.2800000000000001E-2</v>
      </c>
      <c r="VK87" s="55">
        <v>-0.2258</v>
      </c>
      <c r="VL87" s="55">
        <v>-0.23150000000000001</v>
      </c>
      <c r="VM87" s="55">
        <v>-0.2069</v>
      </c>
      <c r="VN87" s="55">
        <v>-0.14080000000000001</v>
      </c>
      <c r="VO87" s="55">
        <v>-6.4899999999999999E-2</v>
      </c>
      <c r="VP87" s="55">
        <v>-2.46E-2</v>
      </c>
      <c r="VQ87" s="55">
        <v>-1.17E-2</v>
      </c>
      <c r="VR87" s="55">
        <v>-6.9599999999999995E-2</v>
      </c>
      <c r="VS87" s="55">
        <v>-0.10970000000000001</v>
      </c>
      <c r="VT87" s="55">
        <v>-0.1069</v>
      </c>
      <c r="VU87" s="55">
        <v>-0.15959999999999999</v>
      </c>
      <c r="VV87" s="55">
        <v>-0.12520000000000001</v>
      </c>
      <c r="VW87" s="54">
        <v>-0.02</v>
      </c>
      <c r="VX87" s="55">
        <v>0.1462</v>
      </c>
      <c r="VY87" s="55">
        <v>2.4E-2</v>
      </c>
      <c r="VZ87" s="55">
        <v>-0.1323</v>
      </c>
      <c r="WA87" s="55">
        <v>-7.2700000000000001E-2</v>
      </c>
      <c r="WB87" s="55">
        <v>8.1900000000000001E-2</v>
      </c>
      <c r="WC87" s="55">
        <v>-3.5799999999999998E-2</v>
      </c>
      <c r="WD87" s="55">
        <v>-6.2300000000000001E-2</v>
      </c>
      <c r="WE87" s="55">
        <v>-0.111</v>
      </c>
      <c r="WF87" s="55">
        <v>-0.25369999999999998</v>
      </c>
      <c r="WG87" s="55">
        <v>-0.34699999999999998</v>
      </c>
      <c r="WH87" s="55">
        <v>-0.2301</v>
      </c>
      <c r="WI87" s="55">
        <v>-0.12889999999999999</v>
      </c>
      <c r="WJ87" s="55">
        <v>-0.1057</v>
      </c>
      <c r="WK87" s="54">
        <v>0.06</v>
      </c>
      <c r="WL87" s="55">
        <v>0.1668</v>
      </c>
      <c r="WM87" s="55">
        <v>2.4799999999999999E-2</v>
      </c>
      <c r="WN87" s="55">
        <v>-0.12909999999999999</v>
      </c>
      <c r="WO87" s="55">
        <v>9.5999999999999992E-3</v>
      </c>
      <c r="WP87" s="55">
        <v>-0.11409999999999999</v>
      </c>
      <c r="WQ87" s="55">
        <v>-5.6599999999999998E-2</v>
      </c>
      <c r="WR87" s="55">
        <v>-9.4999999999999998E-3</v>
      </c>
      <c r="WS87" s="55">
        <v>0.15720000000000001</v>
      </c>
      <c r="WT87" s="55">
        <v>-0.27060000000000001</v>
      </c>
      <c r="WU87" s="55">
        <v>0.26690000000000003</v>
      </c>
      <c r="WV87" s="55">
        <v>0.1767</v>
      </c>
      <c r="WW87" s="55">
        <v>0.3387</v>
      </c>
      <c r="WX87" s="55">
        <v>-0.1216</v>
      </c>
      <c r="WY87" s="55">
        <v>-0.2455</v>
      </c>
      <c r="WZ87" s="55">
        <v>-0.23530000000000001</v>
      </c>
      <c r="XA87" s="55">
        <v>-0.24829999999999999</v>
      </c>
      <c r="XB87" s="55">
        <v>-0.30559999999999998</v>
      </c>
      <c r="XC87" s="55">
        <v>-0.17660000000000001</v>
      </c>
      <c r="XD87" s="55">
        <v>-0.2054</v>
      </c>
      <c r="XE87" s="55">
        <v>-8.2500000000000004E-2</v>
      </c>
      <c r="XF87" s="55">
        <v>-6.13E-2</v>
      </c>
      <c r="XG87" s="55">
        <v>-0.1643</v>
      </c>
      <c r="XH87" s="55">
        <v>-0.3266</v>
      </c>
      <c r="XI87" s="55">
        <v>-0.216</v>
      </c>
      <c r="XJ87" s="55">
        <v>-0.15129999999999999</v>
      </c>
      <c r="XK87" s="55">
        <v>-1.1599999999999999E-2</v>
      </c>
      <c r="XL87" s="55">
        <v>-5.4699999999999999E-2</v>
      </c>
      <c r="XM87" s="54">
        <v>-0.01</v>
      </c>
      <c r="XN87" s="55">
        <v>5.96E-2</v>
      </c>
      <c r="XO87" s="55">
        <v>-0.2437</v>
      </c>
      <c r="XP87" s="55">
        <v>-0.36049999999999999</v>
      </c>
      <c r="XQ87" s="54">
        <v>-0.22</v>
      </c>
      <c r="XR87" s="55">
        <v>-5.9299999999999999E-2</v>
      </c>
      <c r="XS87" s="55">
        <v>-2.4500000000000001E-2</v>
      </c>
      <c r="XT87" s="55">
        <v>2.2000000000000001E-3</v>
      </c>
      <c r="XU87" s="55">
        <v>2.18E-2</v>
      </c>
      <c r="XV87" s="55">
        <v>0.19570000000000001</v>
      </c>
      <c r="XW87" s="55">
        <v>0.72470000000000001</v>
      </c>
      <c r="XX87" s="55">
        <v>1.49E-2</v>
      </c>
      <c r="XY87" s="55">
        <v>-0.2293</v>
      </c>
      <c r="XZ87" s="55">
        <v>2.2499999999999999E-2</v>
      </c>
      <c r="YA87" s="55">
        <v>-4.8899999999999999E-2</v>
      </c>
      <c r="YB87" s="55">
        <v>-2.5499999999999998E-2</v>
      </c>
      <c r="YC87" s="55">
        <v>-0.23369999999999999</v>
      </c>
      <c r="YD87" s="55">
        <v>-0.29549999999999998</v>
      </c>
      <c r="YE87" s="55">
        <v>-0.2074</v>
      </c>
      <c r="YF87" s="55">
        <v>-0.14249999999999999</v>
      </c>
      <c r="YG87" s="55">
        <v>-0.17510000000000001</v>
      </c>
      <c r="YH87" s="55">
        <v>-5.3499999999999999E-2</v>
      </c>
      <c r="YI87" s="55">
        <v>-0.14119999999999999</v>
      </c>
      <c r="YJ87" s="55">
        <v>-0.27300000000000002</v>
      </c>
      <c r="YK87" s="55">
        <v>-0.19750000000000001</v>
      </c>
    </row>
    <row r="88" spans="1:661" x14ac:dyDescent="0.35">
      <c r="A88" s="66" t="s">
        <v>75</v>
      </c>
      <c r="B88" s="66" t="s">
        <v>86</v>
      </c>
      <c r="C88" s="54">
        <v>-0.05</v>
      </c>
      <c r="D88" s="54">
        <v>-0.01</v>
      </c>
      <c r="E88" s="54">
        <v>7.0000000000000007E-2</v>
      </c>
      <c r="F88" s="54">
        <v>0</v>
      </c>
      <c r="G88" s="54">
        <v>-0.03</v>
      </c>
      <c r="H88" s="54">
        <v>-0.06</v>
      </c>
      <c r="I88" s="54">
        <v>-0.12</v>
      </c>
      <c r="J88" s="54">
        <v>-0.11</v>
      </c>
      <c r="K88" s="54">
        <v>0</v>
      </c>
      <c r="L88" s="54">
        <v>-0.04</v>
      </c>
      <c r="M88" s="54">
        <v>-0.09</v>
      </c>
      <c r="N88" s="54">
        <v>-0.06</v>
      </c>
      <c r="O88" s="54">
        <v>0.04</v>
      </c>
      <c r="P88" s="54">
        <v>-0.03</v>
      </c>
      <c r="Q88" s="54">
        <v>-0.09</v>
      </c>
      <c r="R88" s="54">
        <v>-0.02</v>
      </c>
      <c r="S88" s="54">
        <v>-0.11</v>
      </c>
      <c r="T88" s="54">
        <v>-0.1</v>
      </c>
      <c r="U88" s="54">
        <v>-0.04</v>
      </c>
      <c r="V88" s="54">
        <v>-7.0000000000000007E-2</v>
      </c>
      <c r="W88" s="54">
        <v>-0.11</v>
      </c>
      <c r="X88" s="54">
        <v>-0.28999999999999998</v>
      </c>
      <c r="Y88" s="54">
        <v>-0.3</v>
      </c>
      <c r="Z88" s="54">
        <v>-0.46</v>
      </c>
      <c r="AA88" s="54">
        <v>-0.46</v>
      </c>
      <c r="AB88" s="54">
        <v>-0.54</v>
      </c>
      <c r="AC88" s="54">
        <v>-0.7</v>
      </c>
      <c r="AD88" s="54">
        <v>-0.71</v>
      </c>
      <c r="AE88" s="54">
        <v>-0.87</v>
      </c>
      <c r="AF88" s="54">
        <v>-1</v>
      </c>
      <c r="AG88" s="54">
        <v>-1</v>
      </c>
      <c r="AH88" s="54">
        <v>-1</v>
      </c>
      <c r="AI88" s="54">
        <v>-1</v>
      </c>
      <c r="AJ88" s="54">
        <v>-1</v>
      </c>
      <c r="AK88" s="54">
        <v>-1</v>
      </c>
      <c r="AL88" s="54">
        <v>-1</v>
      </c>
      <c r="AM88" s="54">
        <v>-1</v>
      </c>
      <c r="AN88" s="54">
        <v>-1</v>
      </c>
      <c r="AO88" s="54">
        <v>-1</v>
      </c>
      <c r="AP88" s="54">
        <v>-1</v>
      </c>
      <c r="AQ88" s="54">
        <v>-1</v>
      </c>
      <c r="AR88" s="54">
        <v>-1</v>
      </c>
      <c r="AS88" s="54">
        <v>-1</v>
      </c>
      <c r="AT88" s="54">
        <v>-1</v>
      </c>
      <c r="AU88" s="54">
        <v>-1</v>
      </c>
      <c r="AV88" s="54">
        <v>-1</v>
      </c>
      <c r="AW88" s="54">
        <v>-1</v>
      </c>
      <c r="AX88" s="54">
        <v>-1</v>
      </c>
      <c r="AY88" s="54">
        <v>-1</v>
      </c>
      <c r="AZ88" s="54">
        <v>-1</v>
      </c>
      <c r="BA88" s="54">
        <v>-1</v>
      </c>
      <c r="BB88" s="54">
        <v>-1</v>
      </c>
      <c r="BC88" s="54">
        <v>-1</v>
      </c>
      <c r="BD88" s="54">
        <v>-1</v>
      </c>
      <c r="BE88" s="54">
        <v>-1</v>
      </c>
      <c r="BF88" s="54">
        <v>-1</v>
      </c>
      <c r="BG88" s="54">
        <v>-1</v>
      </c>
      <c r="BH88" s="54">
        <v>-1</v>
      </c>
      <c r="BI88" s="54">
        <v>-1</v>
      </c>
      <c r="BJ88" s="54">
        <v>-1</v>
      </c>
      <c r="BK88" s="54">
        <v>-1</v>
      </c>
      <c r="BL88" s="54">
        <v>-1</v>
      </c>
      <c r="BM88" s="54">
        <v>-1</v>
      </c>
      <c r="BN88" s="54">
        <v>-1</v>
      </c>
      <c r="BO88" s="54">
        <v>-1</v>
      </c>
      <c r="BP88" s="54">
        <v>-1</v>
      </c>
      <c r="BQ88" s="54">
        <v>-1</v>
      </c>
      <c r="BR88" s="54">
        <v>-1</v>
      </c>
      <c r="BS88" s="54">
        <v>-1</v>
      </c>
      <c r="BT88" s="54">
        <v>-1</v>
      </c>
      <c r="BU88" s="54">
        <v>-1</v>
      </c>
      <c r="BV88" s="54">
        <v>-1</v>
      </c>
      <c r="BW88" s="54">
        <v>-1</v>
      </c>
      <c r="BX88" s="54">
        <v>-1</v>
      </c>
      <c r="BY88" s="54">
        <v>-1</v>
      </c>
      <c r="BZ88" s="54">
        <v>-1</v>
      </c>
      <c r="CA88" s="54">
        <v>-1</v>
      </c>
      <c r="CB88" s="54">
        <v>-1</v>
      </c>
      <c r="CC88" s="54">
        <v>-1</v>
      </c>
      <c r="CD88" s="54">
        <v>-1</v>
      </c>
      <c r="CE88" s="54">
        <v>-1</v>
      </c>
      <c r="CF88" s="54">
        <v>-1</v>
      </c>
      <c r="CG88" s="54">
        <v>-1</v>
      </c>
      <c r="CH88" s="54">
        <v>-1</v>
      </c>
      <c r="CI88" s="54">
        <v>-1</v>
      </c>
      <c r="CJ88" s="54">
        <v>-1</v>
      </c>
      <c r="CK88" s="54">
        <v>-1</v>
      </c>
      <c r="CL88" s="54">
        <v>-1</v>
      </c>
      <c r="CM88" s="54">
        <v>-1</v>
      </c>
      <c r="CN88" s="54">
        <v>-1</v>
      </c>
      <c r="CO88" s="54">
        <v>-1</v>
      </c>
      <c r="CP88" s="54">
        <v>-1</v>
      </c>
      <c r="CQ88" s="54">
        <v>-1</v>
      </c>
      <c r="CR88" s="54">
        <v>-1</v>
      </c>
      <c r="CS88" s="54">
        <v>-1</v>
      </c>
      <c r="CT88" s="54">
        <v>-1</v>
      </c>
      <c r="CU88" s="54">
        <v>-1</v>
      </c>
      <c r="CV88" s="54">
        <v>-1</v>
      </c>
      <c r="CW88" s="54">
        <v>-1</v>
      </c>
      <c r="CX88" s="54">
        <v>-1</v>
      </c>
      <c r="CY88" s="54">
        <v>-1</v>
      </c>
      <c r="CZ88" s="54">
        <v>-1</v>
      </c>
      <c r="DA88" s="54">
        <v>-1</v>
      </c>
      <c r="DB88" s="54">
        <v>-1</v>
      </c>
      <c r="DC88" s="54">
        <v>-1</v>
      </c>
      <c r="DD88" s="54">
        <v>-1</v>
      </c>
      <c r="DE88" s="54">
        <v>-1</v>
      </c>
      <c r="DF88" s="54">
        <v>-1</v>
      </c>
      <c r="DG88" s="54">
        <v>-1</v>
      </c>
      <c r="DH88" s="54">
        <v>-1</v>
      </c>
      <c r="DI88" s="54">
        <v>-1</v>
      </c>
      <c r="DJ88" s="54">
        <v>-1</v>
      </c>
      <c r="DK88" s="54">
        <v>-1</v>
      </c>
      <c r="DL88" s="55">
        <v>-0.99970000000000003</v>
      </c>
      <c r="DM88" s="55">
        <v>-0.99919999999999998</v>
      </c>
      <c r="DN88" s="55">
        <v>-0.99039999999999995</v>
      </c>
      <c r="DO88" s="55">
        <v>-0.99439999999999995</v>
      </c>
      <c r="DP88" s="54">
        <v>-1</v>
      </c>
      <c r="DQ88" s="55">
        <v>-0.99760000000000004</v>
      </c>
      <c r="DR88" s="55">
        <v>-0.99829999999999997</v>
      </c>
      <c r="DS88" s="55">
        <v>-0.99950000000000006</v>
      </c>
      <c r="DT88" s="54">
        <v>-0.98</v>
      </c>
      <c r="DU88" s="55">
        <v>-0.98939999999999995</v>
      </c>
      <c r="DV88" s="55">
        <v>-0.99560000000000004</v>
      </c>
      <c r="DW88" s="54">
        <v>-1</v>
      </c>
      <c r="DX88" s="55">
        <v>-0.99770000000000003</v>
      </c>
      <c r="DY88" s="55">
        <v>-0.99709999999999999</v>
      </c>
      <c r="DZ88" s="55">
        <v>-0.99460000000000004</v>
      </c>
      <c r="EA88" s="55">
        <v>-0.99980000000000002</v>
      </c>
      <c r="EB88" s="55">
        <v>-0.99629999999999996</v>
      </c>
      <c r="EC88" s="55">
        <v>-0.99960000000000004</v>
      </c>
      <c r="ED88" s="54">
        <v>-1</v>
      </c>
      <c r="EE88" s="55">
        <v>-0.3019</v>
      </c>
      <c r="EF88" s="55">
        <v>-0.30730000000000002</v>
      </c>
      <c r="EG88" s="55">
        <v>-0.28510000000000002</v>
      </c>
      <c r="EH88" s="55">
        <v>-0.43280000000000002</v>
      </c>
      <c r="EI88" s="55">
        <v>-0.28899999999999998</v>
      </c>
      <c r="EJ88" s="55">
        <v>-0.5504</v>
      </c>
      <c r="EK88" s="55">
        <v>-0.1401</v>
      </c>
      <c r="EL88" s="55">
        <v>-0.2011</v>
      </c>
      <c r="EM88" s="55">
        <v>-0.35349999999999998</v>
      </c>
      <c r="EN88" s="55">
        <v>-0.22320000000000001</v>
      </c>
      <c r="EO88" s="55">
        <v>-0.18149999999999999</v>
      </c>
      <c r="EP88" s="55">
        <v>-8.5400000000000004E-2</v>
      </c>
      <c r="EQ88" s="55">
        <v>-2.4899999999999999E-2</v>
      </c>
      <c r="ER88" s="55">
        <v>1.9800000000000002E-2</v>
      </c>
      <c r="ES88" s="55">
        <v>-0.23050000000000001</v>
      </c>
      <c r="ET88" s="55">
        <v>-0.27710000000000001</v>
      </c>
      <c r="EU88" s="55">
        <v>-0.189</v>
      </c>
      <c r="EV88" s="55">
        <v>-9.7600000000000006E-2</v>
      </c>
      <c r="EW88" s="55">
        <v>-1.3899999999999999E-2</v>
      </c>
      <c r="EX88" s="55">
        <v>-3.7600000000000001E-2</v>
      </c>
      <c r="EY88" s="55">
        <v>-5.4000000000000003E-3</v>
      </c>
      <c r="EZ88" s="55">
        <v>-0.20530000000000001</v>
      </c>
      <c r="FA88" s="55">
        <v>-0.24049999999999999</v>
      </c>
      <c r="FB88" s="55">
        <v>-0.21360000000000001</v>
      </c>
      <c r="FC88" s="55">
        <v>-0.1628</v>
      </c>
      <c r="FD88" s="55">
        <v>-3.7000000000000002E-3</v>
      </c>
      <c r="FE88" s="55">
        <v>-3.1199999999999999E-2</v>
      </c>
      <c r="FF88" s="55">
        <v>1.67E-2</v>
      </c>
      <c r="FG88" s="55">
        <v>-0.153</v>
      </c>
      <c r="FH88" s="55">
        <v>-0.21099999999999999</v>
      </c>
      <c r="FI88" s="55">
        <v>-0.2074</v>
      </c>
      <c r="FJ88" s="55">
        <v>-7.9899999999999999E-2</v>
      </c>
      <c r="FK88" s="55">
        <v>0.18360000000000001</v>
      </c>
      <c r="FL88" s="55">
        <v>0.19339999999999999</v>
      </c>
      <c r="FM88" s="55">
        <v>0.32319999999999999</v>
      </c>
      <c r="FN88" s="55">
        <v>0.19009999999999999</v>
      </c>
      <c r="FO88" s="55">
        <v>8.4400000000000003E-2</v>
      </c>
      <c r="FP88" s="55">
        <v>-8.6599999999999996E-2</v>
      </c>
      <c r="FQ88" s="55">
        <v>-8.5000000000000006E-2</v>
      </c>
      <c r="FR88" s="55">
        <v>5.6099999999999997E-2</v>
      </c>
      <c r="FS88" s="55">
        <v>4.48E-2</v>
      </c>
      <c r="FT88" s="55">
        <v>0.1091</v>
      </c>
      <c r="FU88" s="55">
        <v>-6.4799999999999996E-2</v>
      </c>
      <c r="FV88" s="55">
        <v>-0.2281</v>
      </c>
      <c r="FW88" s="55">
        <v>-0.1132</v>
      </c>
      <c r="FX88" s="55">
        <v>-0.1424</v>
      </c>
      <c r="FY88" s="55">
        <v>3.8699999999999998E-2</v>
      </c>
      <c r="FZ88" s="55">
        <v>7.0800000000000002E-2</v>
      </c>
      <c r="GA88" s="55">
        <v>0.14560000000000001</v>
      </c>
      <c r="GB88" s="55">
        <v>-0.14460000000000001</v>
      </c>
      <c r="GC88" s="55">
        <v>-0.1472</v>
      </c>
      <c r="GD88" s="55">
        <v>-0.1244</v>
      </c>
      <c r="GE88" s="55">
        <v>-0.1128</v>
      </c>
      <c r="GF88" s="55">
        <v>2.6599999999999999E-2</v>
      </c>
      <c r="GG88" s="55">
        <v>0.21429999999999999</v>
      </c>
      <c r="GH88" s="55">
        <v>0.1477</v>
      </c>
      <c r="GI88" s="55">
        <v>-7.8899999999999998E-2</v>
      </c>
      <c r="GJ88" s="55">
        <v>-0.13830000000000001</v>
      </c>
      <c r="GK88" s="55">
        <v>-7.1499999999999994E-2</v>
      </c>
      <c r="GL88" s="55">
        <v>-0.11899999999999999</v>
      </c>
      <c r="GM88" s="55">
        <v>8.1000000000000003E-2</v>
      </c>
      <c r="GN88" s="55">
        <v>0.18690000000000001</v>
      </c>
      <c r="GO88" s="55">
        <v>0.42580000000000001</v>
      </c>
      <c r="GP88" s="55">
        <v>-8.3900000000000002E-2</v>
      </c>
      <c r="GQ88" s="55">
        <v>-0.1875</v>
      </c>
      <c r="GR88" s="55">
        <v>-0.19409999999999999</v>
      </c>
      <c r="GS88" s="55">
        <v>-0.1794</v>
      </c>
      <c r="GT88" s="55">
        <v>2.9899999999999999E-2</v>
      </c>
      <c r="GU88" s="55">
        <v>5.4300000000000001E-2</v>
      </c>
      <c r="GV88" s="55">
        <v>0.13150000000000001</v>
      </c>
      <c r="GW88" s="55">
        <v>-0.2238</v>
      </c>
      <c r="GX88" s="55">
        <v>-0.1673</v>
      </c>
      <c r="GY88" s="55">
        <v>-9.2499999999999999E-2</v>
      </c>
      <c r="GZ88" s="55">
        <v>-0.19550000000000001</v>
      </c>
      <c r="HA88" s="55">
        <v>9.64E-2</v>
      </c>
      <c r="HB88" s="55">
        <v>0.22750000000000001</v>
      </c>
      <c r="HC88" s="55">
        <v>0.33379999999999999</v>
      </c>
      <c r="HD88" s="55">
        <v>-0.19969999999999999</v>
      </c>
      <c r="HE88" s="55">
        <v>-0.224</v>
      </c>
      <c r="HF88" s="55">
        <v>-0.25900000000000001</v>
      </c>
      <c r="HG88" s="55">
        <v>-0.1046</v>
      </c>
      <c r="HH88" s="55">
        <v>3.0800000000000001E-2</v>
      </c>
      <c r="HI88" s="55">
        <v>-0.76439999999999997</v>
      </c>
      <c r="HJ88" s="55">
        <v>-0.78420000000000001</v>
      </c>
      <c r="HK88" s="55">
        <v>-0.88929999999999998</v>
      </c>
      <c r="HL88" s="55">
        <v>-0.91810000000000003</v>
      </c>
      <c r="HM88" s="55">
        <v>-0.85360000000000003</v>
      </c>
      <c r="HN88" s="55">
        <v>-0.85119999999999996</v>
      </c>
      <c r="HO88" s="55">
        <v>-0.77349999999999997</v>
      </c>
      <c r="HP88" s="55">
        <v>-0.76429999999999998</v>
      </c>
      <c r="HQ88" s="55">
        <v>-0.79679999999999995</v>
      </c>
      <c r="HR88" s="55">
        <v>-0.81079999999999997</v>
      </c>
      <c r="HS88" s="55">
        <v>-0.8196</v>
      </c>
      <c r="HT88" s="55">
        <v>-0.86309999999999998</v>
      </c>
      <c r="HU88" s="55">
        <v>-0.73370000000000002</v>
      </c>
      <c r="HV88" s="55">
        <v>-0.76859999999999995</v>
      </c>
      <c r="HW88" s="55">
        <v>-0.74960000000000004</v>
      </c>
      <c r="HX88" s="55">
        <v>-0.83740000000000003</v>
      </c>
      <c r="HY88" s="55">
        <v>-0.77159999999999995</v>
      </c>
      <c r="HZ88" s="55">
        <v>-0.86639999999999995</v>
      </c>
      <c r="IA88" s="55">
        <v>-0.81720000000000004</v>
      </c>
      <c r="IB88" s="55">
        <v>-0.79310000000000003</v>
      </c>
      <c r="IC88" s="55">
        <v>-0.68910000000000005</v>
      </c>
      <c r="ID88" s="55">
        <v>-0.52380000000000004</v>
      </c>
      <c r="IE88" s="55">
        <v>-0.55769999999999997</v>
      </c>
      <c r="IF88" s="55">
        <v>-0.77529999999999999</v>
      </c>
      <c r="IG88" s="55">
        <v>-0.75170000000000003</v>
      </c>
      <c r="IH88" s="55">
        <v>-0.70840000000000003</v>
      </c>
      <c r="II88" s="55">
        <v>-0.68459999999999999</v>
      </c>
      <c r="IJ88" s="55">
        <v>-0.58560000000000001</v>
      </c>
      <c r="IK88" s="55">
        <v>-0.57030000000000003</v>
      </c>
      <c r="IL88" s="55">
        <v>-0.6603</v>
      </c>
      <c r="IM88" s="55">
        <v>-0.69030000000000002</v>
      </c>
      <c r="IN88" s="55">
        <v>-0.62970000000000004</v>
      </c>
      <c r="IO88" s="55">
        <v>-0.52610000000000001</v>
      </c>
      <c r="IP88" s="55">
        <v>-0.96250000000000002</v>
      </c>
      <c r="IQ88" s="55">
        <v>-0.96009999999999995</v>
      </c>
      <c r="IR88" s="55">
        <v>-0.9698</v>
      </c>
      <c r="IS88" s="55">
        <v>-0.98509999999999998</v>
      </c>
      <c r="IT88" s="55">
        <v>-0.99829999999999997</v>
      </c>
      <c r="IU88" s="55">
        <v>-0.99690000000000001</v>
      </c>
      <c r="IV88" s="55">
        <v>-0.99780000000000002</v>
      </c>
      <c r="IW88" s="55">
        <v>-0.97660000000000002</v>
      </c>
      <c r="IX88" s="55">
        <v>-0.98460000000000003</v>
      </c>
      <c r="IY88" s="55">
        <v>-0.98939999999999995</v>
      </c>
      <c r="IZ88" s="55">
        <v>-0.99829999999999997</v>
      </c>
      <c r="JA88" s="55">
        <v>-0.99419999999999997</v>
      </c>
      <c r="JB88" s="55">
        <v>-0.99819999999999998</v>
      </c>
      <c r="JC88" s="55">
        <v>-0.99719999999999998</v>
      </c>
      <c r="JD88" s="55">
        <v>-0.99809999999999999</v>
      </c>
      <c r="JE88" s="55">
        <v>-0.99039999999999995</v>
      </c>
      <c r="JF88" s="55">
        <v>-0.9819</v>
      </c>
      <c r="JG88" s="55">
        <v>-0.98829999999999996</v>
      </c>
      <c r="JH88" s="55">
        <v>-0.99439999999999995</v>
      </c>
      <c r="JI88" s="55">
        <v>-0.99750000000000005</v>
      </c>
      <c r="JJ88" s="54">
        <v>-1</v>
      </c>
      <c r="JK88" s="55">
        <v>-0.99950000000000006</v>
      </c>
      <c r="JL88" s="55">
        <v>-0.99839999999999995</v>
      </c>
      <c r="JM88" s="55">
        <v>-0.99670000000000003</v>
      </c>
      <c r="JN88" s="55">
        <v>-0.99890000000000001</v>
      </c>
      <c r="JO88" s="55">
        <v>-0.99450000000000005</v>
      </c>
      <c r="JP88" s="55">
        <v>-0.99839999999999995</v>
      </c>
      <c r="JQ88" s="55">
        <v>-0.99529999999999996</v>
      </c>
      <c r="JR88" s="55">
        <v>-0.98899999999999999</v>
      </c>
      <c r="JS88" s="55">
        <v>-0.99439999999999995</v>
      </c>
      <c r="JT88" s="55">
        <v>-0.99109999999999998</v>
      </c>
      <c r="JU88" s="55">
        <v>-0.99939999999999996</v>
      </c>
      <c r="JV88" s="55">
        <v>-0.99150000000000005</v>
      </c>
      <c r="JW88" s="55">
        <v>-0.98619999999999997</v>
      </c>
      <c r="JX88" s="55">
        <v>-0.99550000000000005</v>
      </c>
      <c r="JY88" s="55">
        <v>-0.99939999999999996</v>
      </c>
      <c r="JZ88" s="55">
        <v>-0.99299999999999999</v>
      </c>
      <c r="KA88" s="55">
        <v>-0.99719999999999998</v>
      </c>
      <c r="KB88" s="55">
        <v>-0.99729999999999996</v>
      </c>
      <c r="KC88" s="55">
        <v>-0.99129999999999996</v>
      </c>
      <c r="KD88" s="55">
        <v>-0.95120000000000005</v>
      </c>
      <c r="KE88" s="55">
        <v>-0.92290000000000005</v>
      </c>
      <c r="KF88" s="55">
        <v>-0.89470000000000005</v>
      </c>
      <c r="KG88" s="55">
        <v>-0.113</v>
      </c>
      <c r="KH88" s="55">
        <v>8.5000000000000006E-2</v>
      </c>
      <c r="KI88" s="55">
        <v>0.38190000000000002</v>
      </c>
      <c r="KJ88" s="55">
        <v>0.19170000000000001</v>
      </c>
      <c r="KK88" s="55">
        <v>-5.2900000000000003E-2</v>
      </c>
      <c r="KL88" s="55">
        <v>-0.17710000000000001</v>
      </c>
      <c r="KM88" s="55">
        <v>-0.1338</v>
      </c>
      <c r="KN88" s="55">
        <v>-9.01E-2</v>
      </c>
      <c r="KO88" s="55">
        <v>0.13780000000000001</v>
      </c>
      <c r="KP88" s="55">
        <v>0.33279999999999998</v>
      </c>
      <c r="KQ88" s="55">
        <v>1.7899999999999999E-2</v>
      </c>
      <c r="KR88" s="55">
        <v>-0.12740000000000001</v>
      </c>
      <c r="KS88" s="55">
        <v>-0.11849999999999999</v>
      </c>
      <c r="KT88" s="55">
        <v>-0.1069</v>
      </c>
      <c r="KU88" s="55">
        <v>5.5999999999999999E-3</v>
      </c>
      <c r="KV88" s="55">
        <v>0.15620000000000001</v>
      </c>
      <c r="KW88" s="55">
        <v>0.13350000000000001</v>
      </c>
      <c r="KX88" s="55">
        <v>-3.6999999999999998E-2</v>
      </c>
      <c r="KY88" s="55">
        <v>0.35049999999999998</v>
      </c>
      <c r="KZ88" s="55">
        <v>21.345099999999999</v>
      </c>
      <c r="LA88" s="55">
        <v>1.2810999999999999</v>
      </c>
      <c r="LB88" s="55">
        <v>-0.96250000000000002</v>
      </c>
      <c r="LC88" s="55">
        <v>-0.86480000000000001</v>
      </c>
      <c r="LD88" s="55">
        <v>-0.84389999999999998</v>
      </c>
      <c r="LE88" s="55">
        <v>-0.86180000000000001</v>
      </c>
      <c r="LF88" s="55">
        <v>-0.94630000000000003</v>
      </c>
      <c r="LG88" s="55">
        <v>-0.84530000000000005</v>
      </c>
      <c r="LH88" s="55">
        <v>-0.69359999999999999</v>
      </c>
      <c r="LI88" s="55">
        <v>-0.99150000000000005</v>
      </c>
      <c r="LJ88" s="55">
        <v>-0.96650000000000003</v>
      </c>
      <c r="LK88" s="55">
        <v>-0.99509999999999998</v>
      </c>
      <c r="LL88" s="55">
        <v>-0.9919</v>
      </c>
      <c r="LM88" s="55">
        <v>-0.99850000000000005</v>
      </c>
      <c r="LN88" s="55">
        <v>-0.99509999999999998</v>
      </c>
      <c r="LO88" s="55">
        <v>-0.998</v>
      </c>
      <c r="LP88" s="55">
        <v>-0.99519999999999997</v>
      </c>
      <c r="LQ88" s="55">
        <v>-0.99409999999999998</v>
      </c>
      <c r="LR88" s="55">
        <v>-0.999</v>
      </c>
      <c r="LS88" s="55">
        <v>-0.99919999999999998</v>
      </c>
      <c r="LT88" s="55">
        <v>-0.99539999999999995</v>
      </c>
      <c r="LU88" s="55">
        <v>-0.999</v>
      </c>
      <c r="LV88" s="55">
        <v>-0.99960000000000004</v>
      </c>
      <c r="LW88" s="55">
        <v>-0.99829999999999997</v>
      </c>
      <c r="LX88" s="55">
        <v>-0.99609999999999999</v>
      </c>
      <c r="LY88" s="55">
        <v>-0.99890000000000001</v>
      </c>
      <c r="LZ88" s="55">
        <v>-0.99829999999999997</v>
      </c>
      <c r="MA88" s="55">
        <v>-0.98699999999999999</v>
      </c>
      <c r="MB88" s="54">
        <v>-1</v>
      </c>
      <c r="MC88" s="55">
        <v>-0.99950000000000006</v>
      </c>
      <c r="MD88" s="55">
        <v>-0.99980000000000002</v>
      </c>
      <c r="ME88" s="55">
        <v>-0.99829999999999997</v>
      </c>
      <c r="MF88" s="55">
        <v>-0.99690000000000001</v>
      </c>
      <c r="MG88" s="55">
        <v>-0.998</v>
      </c>
      <c r="MH88" s="55">
        <v>-0.99829999999999997</v>
      </c>
      <c r="MI88" s="55">
        <v>-0.99919999999999998</v>
      </c>
      <c r="MJ88" s="55">
        <v>-0.99829999999999997</v>
      </c>
      <c r="MK88" s="55">
        <v>-0.99629999999999996</v>
      </c>
      <c r="ML88" s="55">
        <v>-0.99790000000000001</v>
      </c>
      <c r="MM88" s="55">
        <v>-0.99880000000000002</v>
      </c>
      <c r="MN88" s="54">
        <v>-1</v>
      </c>
      <c r="MO88" s="54">
        <v>-1</v>
      </c>
      <c r="MP88" s="54">
        <v>-1</v>
      </c>
      <c r="MQ88" s="55">
        <v>-0.99870000000000003</v>
      </c>
      <c r="MR88" s="55">
        <v>-0.99780000000000002</v>
      </c>
      <c r="MS88" s="55">
        <v>-0.99139999999999995</v>
      </c>
      <c r="MT88" s="55">
        <v>-0.99919999999999998</v>
      </c>
      <c r="MU88" s="55">
        <v>-0.99839999999999995</v>
      </c>
      <c r="MV88" s="55">
        <v>-0.99980000000000002</v>
      </c>
      <c r="MW88" s="55">
        <v>-0.99860000000000004</v>
      </c>
      <c r="MX88" s="55">
        <v>-0.99850000000000005</v>
      </c>
      <c r="MY88" s="55">
        <v>-0.99709999999999999</v>
      </c>
      <c r="MZ88" s="55">
        <v>-0.98519999999999996</v>
      </c>
      <c r="NA88" s="55">
        <v>-0.97789999999999999</v>
      </c>
      <c r="NB88" s="55">
        <v>-0.99870000000000003</v>
      </c>
      <c r="NC88" s="55">
        <v>-0.997</v>
      </c>
      <c r="ND88" s="54">
        <v>-1</v>
      </c>
      <c r="NE88" s="55">
        <v>-0.99950000000000006</v>
      </c>
      <c r="NF88" s="55">
        <v>-0.99870000000000003</v>
      </c>
      <c r="NG88" s="55">
        <v>-0.99580000000000002</v>
      </c>
      <c r="NH88" s="55">
        <v>-0.998</v>
      </c>
      <c r="NI88" s="55">
        <v>-0.99790000000000001</v>
      </c>
      <c r="NJ88" s="55">
        <v>-0.99960000000000004</v>
      </c>
      <c r="NK88" s="55">
        <v>-0.99829999999999997</v>
      </c>
      <c r="NL88" s="54">
        <v>-1</v>
      </c>
      <c r="NM88" s="55">
        <v>-0.99960000000000004</v>
      </c>
      <c r="NN88" s="55">
        <v>-0.99780000000000002</v>
      </c>
      <c r="NO88" s="55">
        <v>-0.99880000000000002</v>
      </c>
      <c r="NP88" s="54">
        <v>-1</v>
      </c>
      <c r="NQ88" s="55">
        <v>-0.99509999999999998</v>
      </c>
      <c r="NR88" s="55">
        <v>-0.99950000000000006</v>
      </c>
      <c r="NS88" s="55">
        <v>-0.98050000000000004</v>
      </c>
      <c r="NT88" s="55">
        <v>-0.99239999999999995</v>
      </c>
      <c r="NU88" s="55">
        <v>-0.99719999999999998</v>
      </c>
      <c r="NV88" s="55">
        <v>-0.99829999999999997</v>
      </c>
      <c r="NW88" s="54">
        <v>-1</v>
      </c>
      <c r="NX88" s="55">
        <v>-0.99960000000000004</v>
      </c>
      <c r="NY88" s="55">
        <v>-0.99670000000000003</v>
      </c>
      <c r="NZ88" s="55">
        <v>-0.99970000000000003</v>
      </c>
      <c r="OA88" s="55">
        <v>-0.99750000000000005</v>
      </c>
      <c r="OB88" s="55">
        <v>-0.98440000000000005</v>
      </c>
      <c r="OC88" s="55">
        <v>-0.97899999999999998</v>
      </c>
      <c r="OD88" s="55">
        <v>-0.99970000000000003</v>
      </c>
      <c r="OE88" s="55">
        <v>-0.99429999999999996</v>
      </c>
      <c r="OF88" s="55">
        <v>-0.99319999999999997</v>
      </c>
      <c r="OG88" s="55">
        <v>-0.99770000000000003</v>
      </c>
      <c r="OH88" s="55">
        <v>-0.99370000000000003</v>
      </c>
      <c r="OI88" s="55">
        <v>-0.99299999999999999</v>
      </c>
      <c r="OJ88" s="55">
        <v>-0.998</v>
      </c>
      <c r="OK88" s="55">
        <v>-0.99809999999999999</v>
      </c>
      <c r="OL88" s="55">
        <v>-0.99560000000000004</v>
      </c>
      <c r="OM88" s="55">
        <v>-0.99829999999999997</v>
      </c>
      <c r="ON88" s="55">
        <v>-0.99790000000000001</v>
      </c>
      <c r="OO88" s="55">
        <v>-0.99709999999999999</v>
      </c>
      <c r="OP88" s="55">
        <v>-0.997</v>
      </c>
      <c r="OQ88" s="55">
        <v>-0.99860000000000004</v>
      </c>
      <c r="OR88" s="55">
        <v>-0.99329999999999996</v>
      </c>
      <c r="OS88" s="55">
        <v>-0.998</v>
      </c>
      <c r="OT88" s="55">
        <v>-0.99619999999999997</v>
      </c>
      <c r="OU88" s="55">
        <v>-0.99819999999999998</v>
      </c>
      <c r="OV88" s="55">
        <v>-0.99880000000000002</v>
      </c>
      <c r="OW88" s="55">
        <v>-0.99839999999999995</v>
      </c>
      <c r="OX88" s="55">
        <v>-0.996</v>
      </c>
      <c r="OY88" s="55">
        <v>-0.99399999999999999</v>
      </c>
      <c r="OZ88" s="55">
        <v>-0.99829999999999997</v>
      </c>
      <c r="PA88" s="55">
        <v>-0.99950000000000006</v>
      </c>
      <c r="PB88" s="55">
        <v>-0.99929999999999997</v>
      </c>
      <c r="PC88" s="55">
        <v>-0.99819999999999998</v>
      </c>
      <c r="PD88" s="55">
        <v>-0.99580000000000002</v>
      </c>
      <c r="PE88" s="55">
        <v>-0.99760000000000004</v>
      </c>
      <c r="PF88" s="55">
        <v>-0.99960000000000004</v>
      </c>
      <c r="PG88" s="55">
        <v>-0.99639999999999995</v>
      </c>
      <c r="PH88" s="55">
        <v>-0.99929999999999997</v>
      </c>
      <c r="PI88" s="55">
        <v>-0.99929999999999997</v>
      </c>
      <c r="PJ88" s="55">
        <v>-0.99860000000000004</v>
      </c>
      <c r="PK88" s="55">
        <v>-0.99109999999999998</v>
      </c>
      <c r="PL88" s="55">
        <v>-0.99670000000000003</v>
      </c>
      <c r="PM88" s="55">
        <v>-0.99690000000000001</v>
      </c>
      <c r="PN88" s="55">
        <v>-0.99770000000000003</v>
      </c>
      <c r="PO88" s="55">
        <v>-0.99790000000000001</v>
      </c>
      <c r="PP88" s="55">
        <v>-0.99819999999999998</v>
      </c>
      <c r="PQ88" s="55">
        <v>-0.99739999999999995</v>
      </c>
      <c r="PR88" s="55">
        <v>-0.99519999999999997</v>
      </c>
      <c r="PS88" s="55">
        <v>-0.99639999999999995</v>
      </c>
      <c r="PT88" s="55">
        <v>-0.99709999999999999</v>
      </c>
      <c r="PU88" s="55">
        <v>-0.996</v>
      </c>
      <c r="PV88" s="55">
        <v>-0.99950000000000006</v>
      </c>
      <c r="PW88" s="55">
        <v>-0.99939999999999996</v>
      </c>
      <c r="PX88" s="55">
        <v>-0.99980000000000002</v>
      </c>
      <c r="PY88" s="55">
        <v>-0.99670000000000003</v>
      </c>
      <c r="PZ88" s="55">
        <v>-0.99650000000000005</v>
      </c>
      <c r="QA88" s="55">
        <v>-0.99909999999999999</v>
      </c>
      <c r="QB88" s="55">
        <v>-0.998</v>
      </c>
      <c r="QC88" s="55">
        <v>-0.99839999999999995</v>
      </c>
      <c r="QD88" s="55">
        <v>-0.99670000000000003</v>
      </c>
      <c r="QE88" s="55">
        <v>-0.99680000000000002</v>
      </c>
      <c r="QF88" s="55">
        <v>-0.99780000000000002</v>
      </c>
      <c r="QG88" s="55">
        <v>-0.99719999999999998</v>
      </c>
      <c r="QH88" s="55">
        <v>-0.99739999999999995</v>
      </c>
      <c r="QI88" s="55">
        <v>-0.98429999999999995</v>
      </c>
      <c r="QJ88" s="55">
        <v>-0.998</v>
      </c>
      <c r="QK88" s="55">
        <v>-0.99670000000000003</v>
      </c>
      <c r="QL88" s="55">
        <v>-0.99780000000000002</v>
      </c>
      <c r="QM88" s="55">
        <v>-0.99160000000000004</v>
      </c>
      <c r="QN88" s="55">
        <v>-0.995</v>
      </c>
      <c r="QO88" s="55">
        <v>-0.99329999999999996</v>
      </c>
      <c r="QP88" s="55">
        <v>-0.98880000000000001</v>
      </c>
      <c r="QQ88" s="55">
        <v>-0.99590000000000001</v>
      </c>
      <c r="QR88" s="55">
        <v>-0.99419999999999997</v>
      </c>
      <c r="QS88" s="55">
        <v>-0.99690000000000001</v>
      </c>
      <c r="QT88" s="55">
        <v>-0.99729999999999996</v>
      </c>
      <c r="QU88" s="55">
        <v>-0.99639999999999995</v>
      </c>
      <c r="QV88" s="55">
        <v>-0.99650000000000005</v>
      </c>
      <c r="QW88" s="55">
        <v>-0.99399999999999999</v>
      </c>
      <c r="QX88" s="55">
        <v>-0.99450000000000005</v>
      </c>
      <c r="QY88" s="55">
        <v>-0.99709999999999999</v>
      </c>
      <c r="QZ88" s="55">
        <v>-0.997</v>
      </c>
      <c r="RA88" s="55">
        <v>-0.99019999999999997</v>
      </c>
      <c r="RB88" s="55">
        <v>-0.99850000000000005</v>
      </c>
      <c r="RC88" s="55">
        <v>-0.996</v>
      </c>
      <c r="RD88" s="55">
        <v>-0.99080000000000001</v>
      </c>
      <c r="RE88" s="55">
        <v>-0.9355</v>
      </c>
      <c r="RF88" s="55">
        <v>-0.93120000000000003</v>
      </c>
      <c r="RG88" s="55">
        <v>-0.89249999999999996</v>
      </c>
      <c r="RH88" s="55">
        <v>-0.86860000000000004</v>
      </c>
      <c r="RI88" s="55">
        <v>-0.81279999999999997</v>
      </c>
      <c r="RJ88" s="55">
        <v>0.26129999999999998</v>
      </c>
      <c r="RK88" s="55">
        <v>-0.25469999999999998</v>
      </c>
      <c r="RL88" s="55">
        <v>-0.34960000000000002</v>
      </c>
      <c r="RM88" s="55">
        <v>-0.34179999999999999</v>
      </c>
      <c r="RN88" s="55">
        <v>-0.29220000000000002</v>
      </c>
      <c r="RO88" s="55">
        <v>-0.2329</v>
      </c>
      <c r="RP88" s="55">
        <v>-0.27710000000000001</v>
      </c>
      <c r="RQ88" s="55">
        <v>-0.33179999999999998</v>
      </c>
      <c r="RR88" s="55">
        <v>-0.39600000000000002</v>
      </c>
      <c r="RS88" s="55">
        <v>-0.25309999999999999</v>
      </c>
      <c r="RT88" s="55">
        <v>-0.35809999999999997</v>
      </c>
      <c r="RU88" s="55">
        <v>-0.2432</v>
      </c>
      <c r="RV88" s="55">
        <v>-0.18790000000000001</v>
      </c>
      <c r="RW88" s="55">
        <v>5.3699999999999998E-2</v>
      </c>
      <c r="RX88" s="55">
        <v>-0.2727</v>
      </c>
      <c r="RY88" s="55">
        <v>-0.39560000000000001</v>
      </c>
      <c r="RZ88" s="55">
        <v>-0.38150000000000001</v>
      </c>
      <c r="SA88" s="55">
        <v>-0.34239999999999998</v>
      </c>
      <c r="SB88" s="55">
        <v>-0.31740000000000002</v>
      </c>
      <c r="SC88" s="55">
        <v>-0.1976</v>
      </c>
      <c r="SD88" s="55">
        <v>-4.48E-2</v>
      </c>
      <c r="SE88" s="55">
        <v>-0.31719999999999998</v>
      </c>
      <c r="SF88" s="55">
        <v>-0.31659999999999999</v>
      </c>
      <c r="SG88" s="55">
        <v>-5.5E-2</v>
      </c>
      <c r="SH88" s="55">
        <v>-0.27210000000000001</v>
      </c>
      <c r="SI88" s="55">
        <v>-0.251</v>
      </c>
      <c r="SJ88" s="55">
        <v>-0.30590000000000001</v>
      </c>
      <c r="SK88" s="55">
        <v>-0.14499999999999999</v>
      </c>
      <c r="SL88" s="55">
        <v>-0.2248</v>
      </c>
      <c r="SM88" s="55">
        <v>-0.48909999999999998</v>
      </c>
      <c r="SN88" s="55">
        <v>-0.25740000000000002</v>
      </c>
      <c r="SO88" s="55">
        <v>-0.1144</v>
      </c>
      <c r="SP88" s="55">
        <v>-0.1416</v>
      </c>
      <c r="SQ88" s="55">
        <v>-0.11509999999999999</v>
      </c>
      <c r="SR88" s="55">
        <v>-0.1067</v>
      </c>
      <c r="SS88" s="55">
        <v>-0.20630000000000001</v>
      </c>
      <c r="ST88" s="55">
        <v>-0.224</v>
      </c>
      <c r="SU88" s="55">
        <v>-0.1452</v>
      </c>
      <c r="SV88" s="55">
        <v>-6.2E-2</v>
      </c>
      <c r="SW88" s="55">
        <v>-5.0599999999999999E-2</v>
      </c>
      <c r="SX88" s="55">
        <v>-0.13170000000000001</v>
      </c>
      <c r="SY88" s="55">
        <v>2.8199999999999999E-2</v>
      </c>
      <c r="SZ88" s="55">
        <v>-0.40289999999999998</v>
      </c>
      <c r="TA88" s="55">
        <v>-0.2051</v>
      </c>
      <c r="TB88" s="54">
        <v>-0.17</v>
      </c>
      <c r="TC88" s="55">
        <v>-0.14119999999999999</v>
      </c>
      <c r="TD88" s="55">
        <v>-0.1343</v>
      </c>
      <c r="TE88" s="55">
        <v>-0.15709999999999999</v>
      </c>
      <c r="TF88" s="55">
        <v>-2.5499999999999998E-2</v>
      </c>
      <c r="TG88" s="55">
        <v>-6.5799999999999997E-2</v>
      </c>
      <c r="TH88" s="55">
        <v>-6.5699999999999995E-2</v>
      </c>
      <c r="TI88" s="55">
        <v>-7.8299999999999995E-2</v>
      </c>
      <c r="TJ88" s="55">
        <v>0.10979999999999999</v>
      </c>
      <c r="TK88" s="55">
        <v>0.29959999999999998</v>
      </c>
      <c r="TL88" s="55">
        <v>0.40799999999999997</v>
      </c>
      <c r="TM88" s="55">
        <v>0.65449999999999997</v>
      </c>
      <c r="TN88" s="55">
        <v>0.32179999999999997</v>
      </c>
      <c r="TO88" s="55">
        <v>0.3634</v>
      </c>
      <c r="TP88" s="55">
        <v>0.35349999999999998</v>
      </c>
      <c r="TQ88" s="55">
        <v>0.12859999999999999</v>
      </c>
      <c r="TR88" s="55">
        <v>0.29499999999999998</v>
      </c>
      <c r="TS88" s="55">
        <v>0.20619999999999999</v>
      </c>
      <c r="TT88" s="55">
        <v>0.53080000000000005</v>
      </c>
      <c r="TU88" s="55">
        <v>0.15709999999999999</v>
      </c>
      <c r="TV88" s="55">
        <v>0.18890000000000001</v>
      </c>
      <c r="TW88" s="55">
        <v>0.22600000000000001</v>
      </c>
      <c r="TX88" s="55">
        <v>0.33629999999999999</v>
      </c>
      <c r="TY88" s="55">
        <v>0.32240000000000002</v>
      </c>
      <c r="TZ88" s="55">
        <v>0.36899999999999999</v>
      </c>
      <c r="UA88" s="55">
        <v>0.46489999999999998</v>
      </c>
      <c r="UB88" s="55">
        <v>0.28399999999999997</v>
      </c>
      <c r="UC88" s="55">
        <v>0.22500000000000001</v>
      </c>
      <c r="UD88" s="55">
        <v>0.30630000000000002</v>
      </c>
      <c r="UE88" s="55">
        <v>0.37609999999999999</v>
      </c>
      <c r="UF88" s="55">
        <v>0.4677</v>
      </c>
      <c r="UG88" s="55">
        <v>0.4536</v>
      </c>
      <c r="UH88" s="55">
        <v>0.69730000000000003</v>
      </c>
      <c r="UI88" s="55">
        <v>0.32340000000000002</v>
      </c>
      <c r="UJ88" s="55">
        <v>0.36359999999999998</v>
      </c>
      <c r="UK88" s="55">
        <v>0.37209999999999999</v>
      </c>
      <c r="UL88" s="55">
        <v>0.35049999999999998</v>
      </c>
      <c r="UM88" s="55">
        <v>0.56289999999999996</v>
      </c>
      <c r="UN88" s="55">
        <v>0.54420000000000002</v>
      </c>
      <c r="UO88" s="55">
        <v>0.77410000000000001</v>
      </c>
      <c r="UP88" s="55">
        <v>0.20250000000000001</v>
      </c>
      <c r="UQ88" s="55">
        <v>0.157</v>
      </c>
      <c r="UR88" s="55">
        <v>0.1817</v>
      </c>
      <c r="US88" s="55">
        <v>0.25569999999999998</v>
      </c>
      <c r="UT88" s="55">
        <v>0.57330000000000003</v>
      </c>
      <c r="UU88" s="55">
        <v>0.4955</v>
      </c>
      <c r="UV88" s="55">
        <v>0.57550000000000001</v>
      </c>
      <c r="UW88" s="55">
        <v>5.96E-2</v>
      </c>
      <c r="UX88" s="55">
        <v>0.32390000000000002</v>
      </c>
      <c r="UY88" s="55">
        <v>0.30409999999999998</v>
      </c>
      <c r="UZ88" s="55">
        <v>0.20519999999999999</v>
      </c>
      <c r="VA88" s="55">
        <v>0.47870000000000001</v>
      </c>
      <c r="VB88" s="55">
        <v>0.72760000000000002</v>
      </c>
      <c r="VC88" s="55">
        <v>0.62739999999999996</v>
      </c>
      <c r="VD88" s="55">
        <v>3.8699999999999998E-2</v>
      </c>
      <c r="VE88" s="55">
        <v>7.1900000000000006E-2</v>
      </c>
      <c r="VF88" s="55">
        <v>0.24909999999999999</v>
      </c>
      <c r="VG88" s="55">
        <v>0.41980000000000001</v>
      </c>
      <c r="VH88" s="55">
        <v>0.39660000000000001</v>
      </c>
      <c r="VI88" s="55">
        <v>0.70209999999999995</v>
      </c>
      <c r="VJ88" s="55">
        <v>0.45119999999999999</v>
      </c>
      <c r="VK88" s="55">
        <v>0.11899999999999999</v>
      </c>
      <c r="VL88" s="55">
        <v>8.9300000000000004E-2</v>
      </c>
      <c r="VM88" s="55">
        <v>0.2014</v>
      </c>
      <c r="VN88" s="55">
        <v>0.28460000000000002</v>
      </c>
      <c r="VO88" s="55">
        <v>0.5242</v>
      </c>
      <c r="VP88" s="55">
        <v>0.5403</v>
      </c>
      <c r="VQ88" s="55">
        <v>0.30780000000000002</v>
      </c>
      <c r="VR88" s="55">
        <v>0.3584</v>
      </c>
      <c r="VS88" s="55">
        <v>0.27429999999999999</v>
      </c>
      <c r="VT88" s="55">
        <v>0.26910000000000001</v>
      </c>
      <c r="VU88" s="55">
        <v>0.75680000000000003</v>
      </c>
      <c r="VV88" s="55">
        <v>0.47689999999999999</v>
      </c>
      <c r="VW88" s="55">
        <v>0.58160000000000001</v>
      </c>
      <c r="VX88" s="55">
        <v>0.40410000000000001</v>
      </c>
      <c r="VY88" s="55">
        <v>0.21729999999999999</v>
      </c>
      <c r="VZ88" s="55">
        <v>0.1239</v>
      </c>
      <c r="WA88" s="55">
        <v>0.2848</v>
      </c>
      <c r="WB88" s="55">
        <v>0.49149999999999999</v>
      </c>
      <c r="WC88" s="55">
        <v>0.4708</v>
      </c>
      <c r="WD88" s="55">
        <v>0.56240000000000001</v>
      </c>
      <c r="WE88" s="55">
        <v>0.49880000000000002</v>
      </c>
      <c r="WF88" s="55">
        <v>0.14660000000000001</v>
      </c>
      <c r="WG88" s="55">
        <v>0.16600000000000001</v>
      </c>
      <c r="WH88" s="55">
        <v>0.26269999999999999</v>
      </c>
      <c r="WI88" s="55">
        <v>0.38619999999999999</v>
      </c>
      <c r="WJ88" s="55">
        <v>0.53269999999999995</v>
      </c>
      <c r="WK88" s="55">
        <v>0.54959999999999998</v>
      </c>
      <c r="WL88" s="55">
        <v>0.51100000000000001</v>
      </c>
      <c r="WM88" s="55">
        <v>0.13869999999999999</v>
      </c>
      <c r="WN88" s="55">
        <v>0.13639999999999999</v>
      </c>
      <c r="WO88" s="55">
        <v>0.23599999999999999</v>
      </c>
      <c r="WP88" s="55">
        <v>0.37640000000000001</v>
      </c>
      <c r="WQ88" s="55">
        <v>0.72260000000000002</v>
      </c>
      <c r="WR88" s="55">
        <v>0.63719999999999999</v>
      </c>
      <c r="WS88" s="55">
        <v>0.56930000000000003</v>
      </c>
      <c r="WT88" s="55">
        <v>0.43840000000000001</v>
      </c>
      <c r="WU88" s="55">
        <v>0.54020000000000001</v>
      </c>
      <c r="WV88" s="55">
        <v>0.56689999999999996</v>
      </c>
      <c r="WW88" s="55">
        <v>0.94520000000000004</v>
      </c>
      <c r="WX88" s="55">
        <v>0.62339999999999995</v>
      </c>
      <c r="WY88" s="55">
        <v>0.50390000000000001</v>
      </c>
      <c r="WZ88" s="55">
        <v>0.437</v>
      </c>
      <c r="XA88" s="55">
        <v>0.42220000000000002</v>
      </c>
      <c r="XB88" s="55">
        <v>0.40789999999999998</v>
      </c>
      <c r="XC88" s="55">
        <v>0.41710000000000003</v>
      </c>
      <c r="XD88" s="55">
        <v>0.48759999999999998</v>
      </c>
      <c r="XE88" s="55">
        <v>0.51319999999999999</v>
      </c>
      <c r="XF88" s="54">
        <v>0.5</v>
      </c>
      <c r="XG88" s="55">
        <v>0.67249999999999999</v>
      </c>
      <c r="XH88" s="55">
        <v>0.443</v>
      </c>
      <c r="XI88" s="55">
        <v>0.2656</v>
      </c>
      <c r="XJ88" s="55">
        <v>0.66279999999999994</v>
      </c>
      <c r="XK88" s="55">
        <v>0.53779999999999994</v>
      </c>
      <c r="XL88" s="55">
        <v>0.53239999999999998</v>
      </c>
      <c r="XM88" s="55">
        <v>0.66010000000000002</v>
      </c>
      <c r="XN88" s="55">
        <v>0.49409999999999998</v>
      </c>
      <c r="XO88" s="55">
        <v>0.3281</v>
      </c>
      <c r="XP88" s="55">
        <v>0.22589999999999999</v>
      </c>
      <c r="XQ88" s="55">
        <v>0.50449999999999995</v>
      </c>
      <c r="XR88" s="55">
        <v>0.38690000000000002</v>
      </c>
      <c r="XS88" s="55">
        <v>0.50090000000000001</v>
      </c>
      <c r="XT88" s="55">
        <v>0.5867</v>
      </c>
      <c r="XU88" s="55">
        <v>0.58599999999999997</v>
      </c>
      <c r="XV88" s="55">
        <v>0.35709999999999997</v>
      </c>
      <c r="XW88" s="55">
        <v>0.28949999999999998</v>
      </c>
      <c r="XX88" s="55">
        <v>0.23930000000000001</v>
      </c>
      <c r="XY88" s="55">
        <v>0.1492</v>
      </c>
      <c r="XZ88" s="55">
        <v>0.25819999999999999</v>
      </c>
      <c r="YA88" s="55">
        <v>0.48199999999999998</v>
      </c>
      <c r="YB88" s="55">
        <v>0.51400000000000001</v>
      </c>
      <c r="YC88" s="55">
        <v>0.18160000000000001</v>
      </c>
      <c r="YD88" s="55">
        <v>-0.1537</v>
      </c>
      <c r="YE88" s="55">
        <v>1.72E-2</v>
      </c>
      <c r="YF88" s="55">
        <v>-4.2299999999999997E-2</v>
      </c>
      <c r="YG88" s="55">
        <v>0.13619999999999999</v>
      </c>
      <c r="YH88" s="55">
        <v>0.51429999999999998</v>
      </c>
      <c r="YI88" s="55">
        <v>0.52100000000000002</v>
      </c>
      <c r="YJ88" s="55">
        <v>0.2878</v>
      </c>
      <c r="YK88" s="55">
        <v>-0.32640000000000002</v>
      </c>
    </row>
    <row r="89" spans="1:661" x14ac:dyDescent="0.35">
      <c r="A89" s="66" t="s">
        <v>75</v>
      </c>
      <c r="B89" s="66" t="s">
        <v>706</v>
      </c>
      <c r="C89" s="54">
        <v>0.08</v>
      </c>
      <c r="D89" s="54">
        <v>0.17</v>
      </c>
      <c r="E89" s="54">
        <v>0.03</v>
      </c>
      <c r="F89" s="54">
        <v>0.04</v>
      </c>
      <c r="G89" s="54">
        <v>0.02</v>
      </c>
      <c r="H89" s="54">
        <v>0.1</v>
      </c>
      <c r="I89" s="54">
        <v>0</v>
      </c>
      <c r="J89" s="54">
        <v>0.09</v>
      </c>
      <c r="K89" s="54">
        <v>0.01</v>
      </c>
      <c r="L89" s="54">
        <v>-0.04</v>
      </c>
      <c r="M89" s="54">
        <v>0.11</v>
      </c>
      <c r="N89" s="54">
        <v>0.08</v>
      </c>
      <c r="O89" s="54">
        <v>0.09</v>
      </c>
      <c r="P89" s="54">
        <v>-0.05</v>
      </c>
      <c r="Q89" s="54">
        <v>0.11</v>
      </c>
      <c r="R89" s="54">
        <v>0.06</v>
      </c>
      <c r="S89" s="54">
        <v>-0.14000000000000001</v>
      </c>
      <c r="T89" s="54">
        <v>0.05</v>
      </c>
      <c r="U89" s="54">
        <v>-0.14000000000000001</v>
      </c>
      <c r="V89" s="54">
        <v>0.04</v>
      </c>
      <c r="W89" s="54">
        <v>-0.19</v>
      </c>
      <c r="X89" s="54">
        <v>-0.14000000000000001</v>
      </c>
      <c r="Y89" s="54">
        <v>-0.1</v>
      </c>
      <c r="Z89" s="54">
        <v>-0.23</v>
      </c>
      <c r="AA89" s="54">
        <v>-0.33</v>
      </c>
      <c r="AB89" s="54">
        <v>-0.4</v>
      </c>
      <c r="AC89" s="54">
        <v>-0.46</v>
      </c>
      <c r="AD89" s="54">
        <v>-0.64</v>
      </c>
      <c r="AE89" s="54">
        <v>-0.92</v>
      </c>
      <c r="AF89" s="54">
        <v>-0.97</v>
      </c>
      <c r="AG89" s="55">
        <v>-0.98850000000000005</v>
      </c>
      <c r="AH89" s="55">
        <v>-0.9909</v>
      </c>
      <c r="AI89" s="55">
        <v>-0.99639999999999995</v>
      </c>
      <c r="AJ89" s="55">
        <v>-0.99770000000000003</v>
      </c>
      <c r="AK89" s="55">
        <v>-0.99460000000000004</v>
      </c>
      <c r="AL89" s="54">
        <v>-1</v>
      </c>
      <c r="AM89" s="54">
        <v>-1</v>
      </c>
      <c r="AN89" s="55">
        <v>-0.997</v>
      </c>
      <c r="AO89" s="55">
        <v>-0.99939999999999996</v>
      </c>
      <c r="AP89" s="54">
        <v>-1</v>
      </c>
      <c r="AQ89" s="54">
        <v>-1</v>
      </c>
      <c r="AR89" s="54">
        <v>-1</v>
      </c>
      <c r="AS89" s="54">
        <v>-1</v>
      </c>
      <c r="AT89" s="54">
        <v>-1</v>
      </c>
      <c r="AU89" s="54">
        <v>-1</v>
      </c>
      <c r="AV89" s="54">
        <v>-1</v>
      </c>
      <c r="AW89" s="54">
        <v>-1</v>
      </c>
      <c r="AX89" s="54">
        <v>-1</v>
      </c>
      <c r="AY89" s="54">
        <v>-1</v>
      </c>
      <c r="AZ89" s="54">
        <v>-1</v>
      </c>
      <c r="BA89" s="54">
        <v>-1</v>
      </c>
      <c r="BB89" s="54">
        <v>-1</v>
      </c>
      <c r="BC89" s="54">
        <v>-1</v>
      </c>
      <c r="BD89" s="54">
        <v>-1</v>
      </c>
      <c r="BE89" s="54">
        <v>-1</v>
      </c>
      <c r="BF89" s="54">
        <v>-1</v>
      </c>
      <c r="BG89" s="54">
        <v>-1</v>
      </c>
      <c r="BH89" s="54">
        <v>-1</v>
      </c>
      <c r="BI89" s="54">
        <v>-1</v>
      </c>
      <c r="BJ89" s="54">
        <v>-1</v>
      </c>
      <c r="BK89" s="54">
        <v>-1</v>
      </c>
      <c r="BL89" s="54">
        <v>-1</v>
      </c>
      <c r="BM89" s="54">
        <v>-1</v>
      </c>
      <c r="BN89" s="54">
        <v>-1</v>
      </c>
      <c r="BO89" s="54">
        <v>-1</v>
      </c>
      <c r="BP89" s="54">
        <v>-1</v>
      </c>
      <c r="BQ89" s="54">
        <v>-1</v>
      </c>
      <c r="BR89" s="54">
        <v>-1</v>
      </c>
      <c r="BS89" s="54">
        <v>-1</v>
      </c>
      <c r="BT89" s="54">
        <v>-1</v>
      </c>
      <c r="BU89" s="54">
        <v>-1</v>
      </c>
      <c r="BV89" s="54">
        <v>-1</v>
      </c>
      <c r="BW89" s="54">
        <v>-1</v>
      </c>
      <c r="BX89" s="54">
        <v>-1</v>
      </c>
      <c r="BY89" s="54">
        <v>-1</v>
      </c>
      <c r="BZ89" s="54">
        <v>-1</v>
      </c>
      <c r="CA89" s="54">
        <v>-1</v>
      </c>
      <c r="CB89" s="54">
        <v>-1</v>
      </c>
      <c r="CC89" s="54">
        <v>-1</v>
      </c>
      <c r="CD89" s="54">
        <v>-1</v>
      </c>
      <c r="CE89" s="54">
        <v>-1</v>
      </c>
      <c r="CF89" s="54">
        <v>-1</v>
      </c>
      <c r="CG89" s="54">
        <v>-1</v>
      </c>
      <c r="CH89" s="54">
        <v>-1</v>
      </c>
      <c r="CI89" s="54">
        <v>-1</v>
      </c>
      <c r="CJ89" s="54">
        <v>-1</v>
      </c>
      <c r="CK89" s="55">
        <v>-0.9042</v>
      </c>
      <c r="CL89" s="55">
        <v>-0.85119999999999996</v>
      </c>
      <c r="CM89" s="55">
        <v>-0.85729999999999995</v>
      </c>
      <c r="CN89" s="55">
        <v>-0.8024</v>
      </c>
      <c r="CO89" s="55">
        <v>-0.75390000000000001</v>
      </c>
      <c r="CP89" s="55">
        <v>-0.74760000000000004</v>
      </c>
      <c r="CQ89" s="55">
        <v>-0.74950000000000006</v>
      </c>
      <c r="CR89" s="55">
        <v>-0.76919999999999999</v>
      </c>
      <c r="CS89" s="55">
        <v>-0.78120000000000001</v>
      </c>
      <c r="CT89" s="55">
        <v>-0.76170000000000004</v>
      </c>
      <c r="CU89" s="55">
        <v>-0.70589999999999997</v>
      </c>
      <c r="CV89" s="55">
        <v>-0.92049999999999998</v>
      </c>
      <c r="CW89" s="55">
        <v>-0.74670000000000003</v>
      </c>
      <c r="CX89" s="55">
        <v>-0.63149999999999995</v>
      </c>
      <c r="CY89" s="55">
        <v>-0.59870000000000001</v>
      </c>
      <c r="CZ89" s="55">
        <v>-0.65790000000000004</v>
      </c>
      <c r="DA89" s="55">
        <v>-0.70689999999999997</v>
      </c>
      <c r="DB89" s="55">
        <v>-0.61250000000000004</v>
      </c>
      <c r="DC89" s="55">
        <v>-0.2923</v>
      </c>
      <c r="DD89" s="55">
        <v>-0.43890000000000001</v>
      </c>
      <c r="DE89" s="55">
        <v>-0.51719999999999999</v>
      </c>
      <c r="DF89" s="55">
        <v>-0.51500000000000001</v>
      </c>
      <c r="DG89" s="55">
        <v>-0.52990000000000004</v>
      </c>
      <c r="DH89" s="55">
        <v>-0.628</v>
      </c>
      <c r="DI89" s="55">
        <v>-0.56740000000000002</v>
      </c>
      <c r="DJ89" s="55">
        <v>-0.50080000000000002</v>
      </c>
      <c r="DK89" s="55">
        <v>-0.49790000000000001</v>
      </c>
      <c r="DL89" s="55">
        <v>-0.40560000000000002</v>
      </c>
      <c r="DM89" s="55">
        <v>-0.50509999999999999</v>
      </c>
      <c r="DN89" s="55">
        <v>-0.46929999999999999</v>
      </c>
      <c r="DO89" s="55">
        <v>-0.52239999999999998</v>
      </c>
      <c r="DP89" s="55">
        <v>-0.72840000000000005</v>
      </c>
      <c r="DQ89" s="55">
        <v>-0.42370000000000002</v>
      </c>
      <c r="DR89" s="55">
        <v>-0.42480000000000001</v>
      </c>
      <c r="DS89" s="55">
        <v>-0.39560000000000001</v>
      </c>
      <c r="DT89" s="55">
        <v>-0.51290000000000002</v>
      </c>
      <c r="DU89" s="55">
        <v>-0.47170000000000001</v>
      </c>
      <c r="DV89" s="55">
        <v>-0.433</v>
      </c>
      <c r="DW89" s="55">
        <v>-0.1426</v>
      </c>
      <c r="DX89" s="55">
        <v>-0.44450000000000001</v>
      </c>
      <c r="DY89" s="54">
        <v>-0.43</v>
      </c>
      <c r="DZ89" s="55">
        <v>-0.56130000000000002</v>
      </c>
      <c r="EA89" s="55">
        <v>-0.50360000000000005</v>
      </c>
      <c r="EB89" s="55">
        <v>-0.53790000000000004</v>
      </c>
      <c r="EC89" s="55">
        <v>-0.47660000000000002</v>
      </c>
      <c r="ED89" s="55">
        <v>-0.6038</v>
      </c>
      <c r="EE89" s="55">
        <v>-0.76939999999999997</v>
      </c>
      <c r="EF89" s="55">
        <v>-0.52200000000000002</v>
      </c>
      <c r="EG89" s="55">
        <v>-0.31509999999999999</v>
      </c>
      <c r="EH89" s="55">
        <v>-0.52690000000000003</v>
      </c>
      <c r="EI89" s="55">
        <v>-0.49769999999999998</v>
      </c>
      <c r="EJ89" s="55">
        <v>-0.89359999999999995</v>
      </c>
      <c r="EK89" s="55">
        <v>-0.55330000000000001</v>
      </c>
      <c r="EL89" s="55">
        <v>-0.3614</v>
      </c>
      <c r="EM89" s="55">
        <v>-0.4829</v>
      </c>
      <c r="EN89" s="55">
        <v>-0.37059999999999998</v>
      </c>
      <c r="EO89" s="55">
        <v>-0.37769999999999998</v>
      </c>
      <c r="EP89" s="55">
        <v>-0.41610000000000003</v>
      </c>
      <c r="EQ89" s="55">
        <v>-0.44280000000000003</v>
      </c>
      <c r="ER89" s="55">
        <v>-0.42220000000000002</v>
      </c>
      <c r="ES89" s="55">
        <v>-0.36659999999999998</v>
      </c>
      <c r="ET89" s="55">
        <v>-0.44679999999999997</v>
      </c>
      <c r="EU89" s="55">
        <v>-0.35389999999999999</v>
      </c>
      <c r="EV89" s="55">
        <v>-0.47510000000000002</v>
      </c>
      <c r="EW89" s="55">
        <v>-0.34150000000000003</v>
      </c>
      <c r="EX89" s="55">
        <v>-0.35389999999999999</v>
      </c>
      <c r="EY89" s="55">
        <v>-0.38219999999999998</v>
      </c>
      <c r="EZ89" s="55">
        <v>-0.46350000000000002</v>
      </c>
      <c r="FA89" s="55">
        <v>-0.36570000000000003</v>
      </c>
      <c r="FB89" s="55">
        <v>-0.30220000000000002</v>
      </c>
      <c r="FC89" s="55">
        <v>-0.43719999999999998</v>
      </c>
      <c r="FD89" s="55">
        <v>-0.40100000000000002</v>
      </c>
      <c r="FE89" s="55">
        <v>-0.38690000000000002</v>
      </c>
      <c r="FF89" s="55">
        <v>-0.35670000000000002</v>
      </c>
      <c r="FG89" s="55">
        <v>-0.43990000000000001</v>
      </c>
      <c r="FH89" s="55">
        <v>-0.32419999999999999</v>
      </c>
      <c r="FI89" s="55">
        <v>-0.31340000000000001</v>
      </c>
      <c r="FJ89" s="55">
        <v>-0.32440000000000002</v>
      </c>
      <c r="FK89" s="55">
        <v>-0.25800000000000001</v>
      </c>
      <c r="FL89" s="55">
        <v>-0.3574</v>
      </c>
      <c r="FM89" s="55">
        <v>-0.38969999999999999</v>
      </c>
      <c r="FN89" s="55">
        <v>-0.48060000000000003</v>
      </c>
      <c r="FO89" s="55">
        <v>-0.35199999999999998</v>
      </c>
      <c r="FP89" s="55">
        <v>-0.25359999999999999</v>
      </c>
      <c r="FQ89" s="55">
        <v>-0.3377</v>
      </c>
      <c r="FR89" s="55">
        <v>-0.37180000000000002</v>
      </c>
      <c r="FS89" s="55">
        <v>-0.34960000000000002</v>
      </c>
      <c r="FT89" s="55">
        <v>-0.36009999999999998</v>
      </c>
      <c r="FU89" s="55">
        <v>-0.41020000000000001</v>
      </c>
      <c r="FV89" s="55">
        <v>-0.46429999999999999</v>
      </c>
      <c r="FW89" s="55">
        <v>-0.35220000000000001</v>
      </c>
      <c r="FX89" s="55">
        <v>-0.40620000000000001</v>
      </c>
      <c r="FY89" s="55">
        <v>-0.31900000000000001</v>
      </c>
      <c r="FZ89" s="55">
        <v>-0.33250000000000002</v>
      </c>
      <c r="GA89" s="55">
        <v>-0.28110000000000002</v>
      </c>
      <c r="GB89" s="55">
        <v>-0.31680000000000003</v>
      </c>
      <c r="GC89" s="55">
        <v>-0.33179999999999998</v>
      </c>
      <c r="GD89" s="55">
        <v>-0.38929999999999998</v>
      </c>
      <c r="GE89" s="55">
        <v>-0.44440000000000002</v>
      </c>
      <c r="GF89" s="55">
        <v>-0.33200000000000002</v>
      </c>
      <c r="GG89" s="55">
        <v>-0.30230000000000001</v>
      </c>
      <c r="GH89" s="55">
        <v>-0.43719999999999998</v>
      </c>
      <c r="GI89" s="55">
        <v>-0.4405</v>
      </c>
      <c r="GJ89" s="55">
        <v>-0.38750000000000001</v>
      </c>
      <c r="GK89" s="55">
        <v>-0.31219999999999998</v>
      </c>
      <c r="GL89" s="55">
        <v>-0.3614</v>
      </c>
      <c r="GM89" s="55">
        <v>-0.33710000000000001</v>
      </c>
      <c r="GN89" s="55">
        <v>-0.36059999999999998</v>
      </c>
      <c r="GO89" s="54">
        <v>-0.44</v>
      </c>
      <c r="GP89" s="55">
        <v>-0.38090000000000002</v>
      </c>
      <c r="GQ89" s="55">
        <v>-0.1239</v>
      </c>
      <c r="GR89" s="55">
        <v>-0.31119999999999998</v>
      </c>
      <c r="GS89" s="55">
        <v>-0.27160000000000001</v>
      </c>
      <c r="GT89" s="55">
        <v>-0.29010000000000002</v>
      </c>
      <c r="GU89" s="55">
        <v>-0.33939999999999998</v>
      </c>
      <c r="GV89" s="55">
        <v>-0.1454</v>
      </c>
      <c r="GW89" s="55">
        <v>-0.25929999999999997</v>
      </c>
      <c r="GX89" s="55">
        <v>-0.51060000000000005</v>
      </c>
      <c r="GY89" s="55">
        <v>-0.34970000000000001</v>
      </c>
      <c r="GZ89" s="55">
        <v>-0.23949999999999999</v>
      </c>
      <c r="HA89" s="55">
        <v>-0.3271</v>
      </c>
      <c r="HB89" s="55">
        <v>-0.2903</v>
      </c>
      <c r="HC89" s="55">
        <v>-0.35239999999999999</v>
      </c>
      <c r="HD89" s="55">
        <v>-0.45329999999999998</v>
      </c>
      <c r="HE89" s="55">
        <v>-0.44919999999999999</v>
      </c>
      <c r="HF89" s="55">
        <v>-0.20810000000000001</v>
      </c>
      <c r="HG89" s="55">
        <v>-0.36459999999999998</v>
      </c>
      <c r="HH89" s="55">
        <v>-0.28470000000000001</v>
      </c>
      <c r="HI89" s="55">
        <v>-0.33079999999999998</v>
      </c>
      <c r="HJ89" s="55">
        <v>-0.3453</v>
      </c>
      <c r="HK89" s="55">
        <v>-0.4612</v>
      </c>
      <c r="HL89" s="55">
        <v>-0.35560000000000003</v>
      </c>
      <c r="HM89" s="55">
        <v>-0.32250000000000001</v>
      </c>
      <c r="HN89" s="55">
        <v>-0.4173</v>
      </c>
      <c r="HO89" s="55">
        <v>-0.38190000000000002</v>
      </c>
      <c r="HP89" s="55">
        <v>-0.40379999999999999</v>
      </c>
      <c r="HQ89" s="55">
        <v>-0.38940000000000002</v>
      </c>
      <c r="HR89" s="55">
        <v>-0.39910000000000001</v>
      </c>
      <c r="HS89" s="55">
        <v>-0.41210000000000002</v>
      </c>
      <c r="HT89" s="55">
        <v>-0.372</v>
      </c>
      <c r="HU89" s="55">
        <v>-0.36099999999999999</v>
      </c>
      <c r="HV89" s="55">
        <v>-0.28970000000000001</v>
      </c>
      <c r="HW89" s="55">
        <v>-0.29010000000000002</v>
      </c>
      <c r="HX89" s="55">
        <v>-0.2888</v>
      </c>
      <c r="HY89" s="55">
        <v>-0.25619999999999998</v>
      </c>
      <c r="HZ89" s="55">
        <v>-0.41920000000000002</v>
      </c>
      <c r="IA89" s="55">
        <v>-0.40300000000000002</v>
      </c>
      <c r="IB89" s="55">
        <v>-0.43809999999999999</v>
      </c>
      <c r="IC89" s="55">
        <v>-0.37240000000000001</v>
      </c>
      <c r="ID89" s="55">
        <v>-0.3679</v>
      </c>
      <c r="IE89" s="55">
        <v>-0.50029999999999997</v>
      </c>
      <c r="IF89" s="55">
        <v>-0.40089999999999998</v>
      </c>
      <c r="IG89" s="55">
        <v>-0.49519999999999997</v>
      </c>
      <c r="IH89" s="55">
        <v>-0.47220000000000001</v>
      </c>
      <c r="II89" s="55">
        <v>-0.37369999999999998</v>
      </c>
      <c r="IJ89" s="55">
        <v>-0.4289</v>
      </c>
      <c r="IK89" s="55">
        <v>-0.37030000000000002</v>
      </c>
      <c r="IL89" s="55">
        <v>-0.3982</v>
      </c>
      <c r="IM89" s="55">
        <v>-0.45340000000000003</v>
      </c>
      <c r="IN89" s="55">
        <v>-0.43540000000000001</v>
      </c>
      <c r="IO89" s="55">
        <v>-0.371</v>
      </c>
      <c r="IP89" s="55">
        <v>-0.41420000000000001</v>
      </c>
      <c r="IQ89" s="55">
        <v>-0.3211</v>
      </c>
      <c r="IR89" s="55">
        <v>-0.2248</v>
      </c>
      <c r="IS89" s="55">
        <v>-0.4501</v>
      </c>
      <c r="IT89" s="55">
        <v>-0.41670000000000001</v>
      </c>
      <c r="IU89" s="55">
        <v>-0.46300000000000002</v>
      </c>
      <c r="IV89" s="55">
        <v>-0.21060000000000001</v>
      </c>
      <c r="IW89" s="55">
        <v>-0.1565</v>
      </c>
      <c r="IX89" s="55">
        <v>-0.23880000000000001</v>
      </c>
      <c r="IY89" s="55">
        <v>-0.45140000000000002</v>
      </c>
      <c r="IZ89" s="55">
        <v>-0.37230000000000002</v>
      </c>
      <c r="JA89" s="55">
        <v>-0.57010000000000005</v>
      </c>
      <c r="JB89" s="55">
        <v>-0.47499999999999998</v>
      </c>
      <c r="JC89" s="55">
        <v>-0.4042</v>
      </c>
      <c r="JD89" s="55">
        <v>-0.32100000000000001</v>
      </c>
      <c r="JE89" s="55">
        <v>-0.33679999999999999</v>
      </c>
      <c r="JF89" s="55">
        <v>-0.44919999999999999</v>
      </c>
      <c r="JG89" s="55">
        <v>-0.58430000000000004</v>
      </c>
      <c r="JH89" s="55">
        <v>-0.60950000000000004</v>
      </c>
      <c r="JI89" s="55">
        <v>-0.42399999999999999</v>
      </c>
      <c r="JJ89" s="55">
        <v>-0.26889999999999997</v>
      </c>
      <c r="JK89" s="55">
        <v>-0.48470000000000002</v>
      </c>
      <c r="JL89" s="55">
        <v>-0.3211</v>
      </c>
      <c r="JM89" s="55">
        <v>-0.42309999999999998</v>
      </c>
      <c r="JN89" s="55">
        <v>-0.51119999999999999</v>
      </c>
      <c r="JO89" s="55">
        <v>-0.5151</v>
      </c>
      <c r="JP89" s="55">
        <v>-0.59650000000000003</v>
      </c>
      <c r="JQ89" s="55">
        <v>-0.58740000000000003</v>
      </c>
      <c r="JR89" s="55">
        <v>-0.50049999999999994</v>
      </c>
      <c r="JS89" s="55">
        <v>-0.47010000000000002</v>
      </c>
      <c r="JT89" s="55">
        <v>-0.4718</v>
      </c>
      <c r="JU89" s="55">
        <v>-0.54820000000000002</v>
      </c>
      <c r="JV89" s="55">
        <v>-0.57650000000000001</v>
      </c>
      <c r="JW89" s="55">
        <v>-0.64559999999999995</v>
      </c>
      <c r="JX89" s="55">
        <v>-0.67959999999999998</v>
      </c>
      <c r="JY89" s="55">
        <v>-0.78610000000000002</v>
      </c>
      <c r="JZ89" s="55">
        <v>-0.71250000000000002</v>
      </c>
      <c r="KA89" s="55">
        <v>-0.70409999999999995</v>
      </c>
      <c r="KB89" s="55">
        <v>-0.75529999999999997</v>
      </c>
      <c r="KC89" s="55">
        <v>-0.78180000000000005</v>
      </c>
      <c r="KD89" s="55">
        <v>-0.77639999999999998</v>
      </c>
      <c r="KE89" s="55">
        <v>-0.80510000000000004</v>
      </c>
      <c r="KF89" s="55">
        <v>-0.80800000000000005</v>
      </c>
      <c r="KG89" s="55">
        <v>-0.73919999999999997</v>
      </c>
      <c r="KH89" s="55">
        <v>-0.70809999999999995</v>
      </c>
      <c r="KI89" s="55">
        <v>-0.75839999999999996</v>
      </c>
      <c r="KJ89" s="55">
        <v>-0.81769999999999998</v>
      </c>
      <c r="KK89" s="55">
        <v>-0.7359</v>
      </c>
      <c r="KL89" s="55">
        <v>-0.75480000000000003</v>
      </c>
      <c r="KM89" s="55">
        <v>-0.72629999999999995</v>
      </c>
      <c r="KN89" s="55">
        <v>-0.63470000000000004</v>
      </c>
      <c r="KO89" s="55">
        <v>-0.55869999999999997</v>
      </c>
      <c r="KP89" s="55">
        <v>-0.99950000000000006</v>
      </c>
      <c r="KQ89" s="54">
        <v>-1</v>
      </c>
      <c r="KR89" s="55">
        <v>-0.99780000000000002</v>
      </c>
      <c r="KS89" s="55">
        <v>-0.99750000000000005</v>
      </c>
      <c r="KT89" s="55">
        <v>-0.99939999999999996</v>
      </c>
      <c r="KU89" s="55">
        <v>-0.99250000000000005</v>
      </c>
      <c r="KV89" s="55">
        <v>-0.99880000000000002</v>
      </c>
      <c r="KW89" s="55">
        <v>-0.995</v>
      </c>
      <c r="KX89" s="54">
        <v>-1</v>
      </c>
      <c r="KY89" s="55">
        <v>-0.99839999999999995</v>
      </c>
      <c r="KZ89" s="55">
        <v>-0.99419999999999997</v>
      </c>
      <c r="LA89" s="55">
        <v>-0.9929</v>
      </c>
      <c r="LB89" s="54">
        <v>-1</v>
      </c>
      <c r="LC89" s="55">
        <v>-0.99970000000000003</v>
      </c>
      <c r="LD89" s="54">
        <v>-1</v>
      </c>
      <c r="LE89" s="54">
        <v>-1</v>
      </c>
      <c r="LF89" s="54">
        <v>-1</v>
      </c>
      <c r="LG89" s="55">
        <v>-0.99860000000000004</v>
      </c>
      <c r="LH89" s="55">
        <v>-0.97809999999999997</v>
      </c>
      <c r="LI89" s="54">
        <v>-1</v>
      </c>
      <c r="LJ89" s="55">
        <v>-0.99960000000000004</v>
      </c>
      <c r="LK89" s="54">
        <v>-1</v>
      </c>
      <c r="LL89" s="54">
        <v>-1</v>
      </c>
      <c r="LM89" s="54">
        <v>-1</v>
      </c>
      <c r="LN89" s="54">
        <v>-1</v>
      </c>
      <c r="LO89" s="54">
        <v>-1</v>
      </c>
      <c r="LP89" s="54">
        <v>-1</v>
      </c>
      <c r="LQ89" s="54">
        <v>-1</v>
      </c>
      <c r="LR89" s="55">
        <v>-0.99590000000000001</v>
      </c>
      <c r="LS89" s="54">
        <v>-1</v>
      </c>
      <c r="LT89" s="54">
        <v>-1</v>
      </c>
      <c r="LU89" s="54">
        <v>-1</v>
      </c>
      <c r="LV89" s="54">
        <v>-1</v>
      </c>
      <c r="LW89" s="55">
        <v>-0.99929999999999997</v>
      </c>
      <c r="LX89" s="54">
        <v>-1</v>
      </c>
      <c r="LY89" s="54">
        <v>-1</v>
      </c>
      <c r="LZ89" s="55">
        <v>-0.99760000000000004</v>
      </c>
      <c r="MA89" s="55">
        <v>-0.998</v>
      </c>
      <c r="MB89" s="54">
        <v>-1</v>
      </c>
      <c r="MC89" s="54">
        <v>-1</v>
      </c>
      <c r="MD89" s="55">
        <v>-0.99839999999999995</v>
      </c>
      <c r="ME89" s="55">
        <v>-0.99790000000000001</v>
      </c>
      <c r="MF89" s="55">
        <v>-0.99850000000000005</v>
      </c>
      <c r="MG89" s="54">
        <v>-1</v>
      </c>
      <c r="MH89" s="54">
        <v>-1</v>
      </c>
      <c r="MI89" s="54">
        <v>-1</v>
      </c>
      <c r="MJ89" s="54">
        <v>-1</v>
      </c>
      <c r="MK89" s="54">
        <v>-1</v>
      </c>
      <c r="ML89" s="55">
        <v>-0.99970000000000003</v>
      </c>
      <c r="MM89" s="54">
        <v>-1</v>
      </c>
      <c r="MN89" s="54">
        <v>-1</v>
      </c>
      <c r="MO89" s="54">
        <v>-1</v>
      </c>
      <c r="MP89" s="54">
        <v>-1</v>
      </c>
      <c r="MQ89" s="54">
        <v>-1</v>
      </c>
      <c r="MR89" s="54">
        <v>-1</v>
      </c>
      <c r="MS89" s="54">
        <v>-1</v>
      </c>
      <c r="MT89" s="55">
        <v>-0.99739999999999995</v>
      </c>
      <c r="MU89" s="55">
        <v>-0.1671</v>
      </c>
      <c r="MV89" s="55">
        <v>-0.40389999999999998</v>
      </c>
      <c r="MW89" s="55">
        <v>-0.46450000000000002</v>
      </c>
      <c r="MX89" s="55">
        <v>-0.5837</v>
      </c>
      <c r="MY89" s="55">
        <v>-0.68200000000000005</v>
      </c>
      <c r="MZ89" s="55">
        <v>-0.44490000000000002</v>
      </c>
      <c r="NA89" s="55">
        <v>-0.1903</v>
      </c>
      <c r="NB89" s="55">
        <v>-0.46360000000000001</v>
      </c>
      <c r="NC89" s="55">
        <v>-0.53110000000000002</v>
      </c>
      <c r="ND89" s="55">
        <v>-0.56030000000000002</v>
      </c>
      <c r="NE89" s="55">
        <v>-0.53439999999999999</v>
      </c>
      <c r="NF89" s="55">
        <v>-0.4753</v>
      </c>
      <c r="NG89" s="55">
        <v>-0.46089999999999998</v>
      </c>
      <c r="NH89" s="55">
        <v>-0.4632</v>
      </c>
      <c r="NI89" s="55">
        <v>-0.47520000000000001</v>
      </c>
      <c r="NJ89" s="55">
        <v>-0.38579999999999998</v>
      </c>
      <c r="NK89" s="55">
        <v>-0.4486</v>
      </c>
      <c r="NL89" s="55">
        <v>-0.54139999999999999</v>
      </c>
      <c r="NM89" s="55">
        <v>-0.50470000000000004</v>
      </c>
      <c r="NN89" s="55">
        <v>-0.4451</v>
      </c>
      <c r="NO89" s="55">
        <v>-0.48799999999999999</v>
      </c>
      <c r="NP89" s="55">
        <v>-0.34300000000000003</v>
      </c>
      <c r="NQ89" s="55">
        <v>-0.45329999999999998</v>
      </c>
      <c r="NR89" s="55">
        <v>-0.30940000000000001</v>
      </c>
      <c r="NS89" s="55">
        <v>-0.52329999999999999</v>
      </c>
      <c r="NT89" s="55">
        <v>-0.33310000000000001</v>
      </c>
      <c r="NU89" s="55">
        <v>-0.39219999999999999</v>
      </c>
      <c r="NV89" s="55">
        <v>-0.50690000000000002</v>
      </c>
      <c r="NW89" s="55">
        <v>-0.52600000000000002</v>
      </c>
      <c r="NX89" s="55">
        <v>-0.46150000000000002</v>
      </c>
      <c r="NY89" s="55">
        <v>-0.41499999999999998</v>
      </c>
      <c r="NZ89" s="55">
        <v>-0.46400000000000002</v>
      </c>
      <c r="OA89" s="55">
        <v>-0.37159999999999999</v>
      </c>
      <c r="OB89" s="55">
        <v>-0.3669</v>
      </c>
      <c r="OC89" s="55">
        <v>-0.55200000000000005</v>
      </c>
      <c r="OD89" s="55">
        <v>-0.3034</v>
      </c>
      <c r="OE89" s="55">
        <v>-0.43559999999999999</v>
      </c>
      <c r="OF89" s="55">
        <v>-3.2399999999999998E-2</v>
      </c>
      <c r="OG89" s="55">
        <v>-0.44869999999999999</v>
      </c>
      <c r="OH89" s="55">
        <v>-0.36780000000000002</v>
      </c>
      <c r="OI89" s="55">
        <v>-0.32269999999999999</v>
      </c>
      <c r="OJ89" s="55">
        <v>-0.42720000000000002</v>
      </c>
      <c r="OK89" s="55">
        <v>-0.50919999999999999</v>
      </c>
      <c r="OL89" s="55">
        <v>-0.52700000000000002</v>
      </c>
      <c r="OM89" s="55">
        <v>-0.4768</v>
      </c>
      <c r="ON89" s="55">
        <v>-0.54890000000000005</v>
      </c>
      <c r="OO89" s="55">
        <v>-0.41899999999999998</v>
      </c>
      <c r="OP89" s="55">
        <v>-0.38750000000000001</v>
      </c>
      <c r="OQ89" s="55">
        <v>-0.4002</v>
      </c>
      <c r="OR89" s="55">
        <v>-0.37130000000000002</v>
      </c>
      <c r="OS89" s="55">
        <v>-0.22320000000000001</v>
      </c>
      <c r="OT89" s="55">
        <v>-0.2157</v>
      </c>
      <c r="OU89" s="55">
        <v>-0.1008</v>
      </c>
      <c r="OV89" s="55">
        <v>-0.4355</v>
      </c>
      <c r="OW89" s="55">
        <v>-0.49840000000000001</v>
      </c>
      <c r="OX89" s="55">
        <v>-0.2893</v>
      </c>
      <c r="OY89" s="55">
        <v>-0.27179999999999999</v>
      </c>
      <c r="OZ89" s="55">
        <v>-0.41170000000000001</v>
      </c>
      <c r="PA89" s="55">
        <v>-0.14680000000000001</v>
      </c>
      <c r="PB89" s="55">
        <v>-5.3699999999999998E-2</v>
      </c>
      <c r="PC89" s="55">
        <v>-0.83389999999999997</v>
      </c>
      <c r="PD89" s="55">
        <v>-0.94899999999999995</v>
      </c>
      <c r="PE89" s="55">
        <v>-0.96430000000000005</v>
      </c>
      <c r="PF89" s="55">
        <v>-0.94330000000000003</v>
      </c>
      <c r="PG89" s="55">
        <v>-0.79730000000000001</v>
      </c>
      <c r="PH89" s="55">
        <v>-0.69310000000000005</v>
      </c>
      <c r="PI89" s="55">
        <v>-0.68889999999999996</v>
      </c>
      <c r="PJ89" s="55">
        <v>-0.51129999999999998</v>
      </c>
      <c r="PK89" s="55">
        <v>-0.92630000000000001</v>
      </c>
      <c r="PL89" s="55">
        <v>-0.92900000000000005</v>
      </c>
      <c r="PM89" s="55">
        <v>-0.81879999999999997</v>
      </c>
      <c r="PN89" s="55">
        <v>-0.66259999999999997</v>
      </c>
      <c r="PO89" s="55">
        <v>-0.49580000000000002</v>
      </c>
      <c r="PP89" s="55">
        <v>-0.93430000000000002</v>
      </c>
      <c r="PQ89" s="55">
        <v>-0.79820000000000002</v>
      </c>
      <c r="PR89" s="55">
        <v>-0.74170000000000003</v>
      </c>
      <c r="PS89" s="55">
        <v>-0.75419999999999998</v>
      </c>
      <c r="PT89" s="55">
        <v>-0.67090000000000005</v>
      </c>
      <c r="PU89" s="55">
        <v>-0.93059999999999998</v>
      </c>
      <c r="PV89" s="55">
        <v>-0.80710000000000004</v>
      </c>
      <c r="PW89" s="55">
        <v>-0.69720000000000004</v>
      </c>
      <c r="PX89" s="55">
        <v>-0.6038</v>
      </c>
      <c r="PY89" s="55">
        <v>-0.78359999999999996</v>
      </c>
      <c r="PZ89" s="55">
        <v>-0.7964</v>
      </c>
      <c r="QA89" s="55">
        <v>-0.68430000000000002</v>
      </c>
      <c r="QB89" s="55">
        <v>-0.74119999999999997</v>
      </c>
      <c r="QC89" s="55">
        <v>-0.58199999999999996</v>
      </c>
      <c r="QD89" s="55">
        <v>-0.45140000000000002</v>
      </c>
      <c r="QE89" s="55">
        <v>-0.89829999999999999</v>
      </c>
      <c r="QF89" s="55">
        <v>-0.92689999999999995</v>
      </c>
      <c r="QG89" s="55">
        <v>-0.754</v>
      </c>
      <c r="QH89" s="55">
        <v>-0.99870000000000003</v>
      </c>
      <c r="QI89" s="55">
        <v>-0.99960000000000004</v>
      </c>
      <c r="QJ89" s="54">
        <v>-1</v>
      </c>
      <c r="QK89" s="55">
        <v>-0.99929999999999997</v>
      </c>
      <c r="QL89" s="55">
        <v>-0.99960000000000004</v>
      </c>
      <c r="QM89" s="55">
        <v>-0.99399999999999999</v>
      </c>
      <c r="QN89" s="55">
        <v>-0.99950000000000006</v>
      </c>
      <c r="QO89" s="55">
        <v>-0.99970000000000003</v>
      </c>
      <c r="QP89" s="55">
        <v>-0.99970000000000003</v>
      </c>
      <c r="QQ89" s="54">
        <v>-1</v>
      </c>
      <c r="QR89" s="54">
        <v>-1</v>
      </c>
      <c r="QS89" s="55">
        <v>-0.99980000000000002</v>
      </c>
      <c r="QT89" s="55">
        <v>-0.99919999999999998</v>
      </c>
      <c r="QU89" s="55">
        <v>-0.99890000000000001</v>
      </c>
      <c r="QV89" s="55">
        <v>-0.999</v>
      </c>
      <c r="QW89" s="55">
        <v>-0.99980000000000002</v>
      </c>
      <c r="QX89" s="55">
        <v>-0.99980000000000002</v>
      </c>
      <c r="QY89" s="55">
        <v>-0.999</v>
      </c>
      <c r="QZ89" s="55">
        <v>-0.99950000000000006</v>
      </c>
      <c r="RA89" s="55">
        <v>-0.99819999999999998</v>
      </c>
      <c r="RB89" s="55">
        <v>-0.99950000000000006</v>
      </c>
      <c r="RC89" s="54">
        <v>-1</v>
      </c>
      <c r="RD89" s="55">
        <v>-0.2099</v>
      </c>
      <c r="RE89" s="55">
        <v>-0.29189999999999999</v>
      </c>
      <c r="RF89" s="55">
        <v>-0.39090000000000003</v>
      </c>
      <c r="RG89" s="55">
        <v>-0.56759999999999999</v>
      </c>
      <c r="RH89" s="55">
        <v>-0.68240000000000001</v>
      </c>
      <c r="RI89" s="55">
        <v>-0.37819999999999998</v>
      </c>
      <c r="RJ89" s="55">
        <v>-0.78300000000000003</v>
      </c>
      <c r="RK89" s="55">
        <v>-0.70699999999999996</v>
      </c>
      <c r="RL89" s="55">
        <v>-0.7944</v>
      </c>
      <c r="RM89" s="55">
        <v>-0.28510000000000002</v>
      </c>
      <c r="RN89" s="55">
        <v>4.0800000000000003E-2</v>
      </c>
      <c r="RO89" s="55">
        <v>1.7899999999999999E-2</v>
      </c>
      <c r="RP89" s="55">
        <v>-0.43990000000000001</v>
      </c>
      <c r="RQ89" s="55">
        <v>-3.0499999999999999E-2</v>
      </c>
      <c r="RR89" s="55">
        <v>-0.32129999999999997</v>
      </c>
      <c r="RS89" s="55">
        <v>-6.4500000000000002E-2</v>
      </c>
      <c r="RT89" s="55">
        <v>-0.33779999999999999</v>
      </c>
      <c r="RU89" s="55">
        <v>-1.8499999999999999E-2</v>
      </c>
      <c r="RV89" s="55">
        <v>0.13780000000000001</v>
      </c>
      <c r="RW89" s="55">
        <v>0.50180000000000002</v>
      </c>
      <c r="RX89" s="55">
        <v>0.20599999999999999</v>
      </c>
      <c r="RY89" s="55">
        <v>-1.5E-3</v>
      </c>
      <c r="RZ89" s="55">
        <v>7.2599999999999998E-2</v>
      </c>
      <c r="SA89" s="55">
        <v>-5.5899999999999998E-2</v>
      </c>
      <c r="SB89" s="55">
        <v>4.5400000000000003E-2</v>
      </c>
      <c r="SC89" s="55">
        <v>0.10630000000000001</v>
      </c>
      <c r="SD89" s="55">
        <v>-9.4399999999999998E-2</v>
      </c>
      <c r="SE89" s="55">
        <v>7.3099999999999998E-2</v>
      </c>
      <c r="SF89" s="55">
        <v>-0.74199999999999999</v>
      </c>
      <c r="SG89" s="55">
        <v>0.49340000000000001</v>
      </c>
      <c r="SH89" s="55">
        <v>0.59289999999999998</v>
      </c>
      <c r="SI89" s="55">
        <v>-2.9399999999999999E-2</v>
      </c>
      <c r="SJ89" s="55">
        <v>6.0400000000000002E-2</v>
      </c>
      <c r="SK89" s="55">
        <v>-8.48E-2</v>
      </c>
      <c r="SL89" s="55">
        <v>0.36909999999999998</v>
      </c>
      <c r="SM89" s="55">
        <v>0.12180000000000001</v>
      </c>
      <c r="SN89" s="55">
        <v>0.4007</v>
      </c>
      <c r="SO89" s="55">
        <v>0.2908</v>
      </c>
      <c r="SP89" s="55">
        <v>0.24779999999999999</v>
      </c>
      <c r="SQ89" s="55">
        <v>0.31719999999999998</v>
      </c>
      <c r="SR89" s="55">
        <v>0.41360000000000002</v>
      </c>
      <c r="SS89" s="55">
        <v>0.29199999999999998</v>
      </c>
      <c r="ST89" s="55">
        <v>0.18640000000000001</v>
      </c>
      <c r="SU89" s="55">
        <v>0.34420000000000001</v>
      </c>
      <c r="SV89" s="55">
        <v>0.14760000000000001</v>
      </c>
      <c r="SW89" s="55">
        <v>0.30249999999999999</v>
      </c>
      <c r="SX89" s="55">
        <v>0.28720000000000001</v>
      </c>
      <c r="SY89" s="55">
        <v>1.78E-2</v>
      </c>
      <c r="SZ89" s="55">
        <v>0.12089999999999999</v>
      </c>
      <c r="TA89" s="55">
        <v>0.18010000000000001</v>
      </c>
      <c r="TB89" s="55">
        <v>0.1847</v>
      </c>
      <c r="TC89" s="55">
        <v>4.8800000000000003E-2</v>
      </c>
      <c r="TD89" s="55">
        <v>0.27500000000000002</v>
      </c>
      <c r="TE89" s="55">
        <v>0.3377</v>
      </c>
      <c r="TF89" s="55">
        <v>0.25990000000000002</v>
      </c>
      <c r="TG89" s="55">
        <v>0.18260000000000001</v>
      </c>
      <c r="TH89" s="55">
        <v>0.2399</v>
      </c>
      <c r="TI89" s="55">
        <v>0.2777</v>
      </c>
      <c r="TJ89" s="55">
        <v>0.25419999999999998</v>
      </c>
      <c r="TK89" s="55">
        <v>0.22520000000000001</v>
      </c>
      <c r="TL89" s="55">
        <v>0.39450000000000002</v>
      </c>
      <c r="TM89" s="55">
        <v>0.37480000000000002</v>
      </c>
      <c r="TN89" s="55">
        <v>0.3034</v>
      </c>
      <c r="TO89" s="55">
        <v>0.3049</v>
      </c>
      <c r="TP89" s="55">
        <v>0.37430000000000002</v>
      </c>
      <c r="TQ89" s="55">
        <v>0.4138</v>
      </c>
      <c r="TR89" s="55">
        <v>0.18160000000000001</v>
      </c>
      <c r="TS89" s="55">
        <v>0.29530000000000001</v>
      </c>
      <c r="TT89" s="55">
        <v>0.1663</v>
      </c>
      <c r="TU89" s="55">
        <v>0.13150000000000001</v>
      </c>
      <c r="TV89" s="55">
        <v>0.14829999999999999</v>
      </c>
      <c r="TW89" s="55">
        <v>0.23200000000000001</v>
      </c>
      <c r="TX89" s="55">
        <v>0.14779999999999999</v>
      </c>
      <c r="TY89" s="55">
        <v>0.21410000000000001</v>
      </c>
      <c r="TZ89" s="55">
        <v>0.20860000000000001</v>
      </c>
      <c r="UA89" s="55">
        <v>0.18410000000000001</v>
      </c>
      <c r="UB89" s="55">
        <v>0.1424</v>
      </c>
      <c r="UC89" s="55">
        <v>4.6300000000000001E-2</v>
      </c>
      <c r="UD89" s="55">
        <v>0.2006</v>
      </c>
      <c r="UE89" s="55">
        <v>0.17030000000000001</v>
      </c>
      <c r="UF89" s="55">
        <v>0.16370000000000001</v>
      </c>
      <c r="UG89" s="55">
        <v>0.23480000000000001</v>
      </c>
      <c r="UH89" s="55">
        <v>3.6499999999999998E-2</v>
      </c>
      <c r="UI89" s="55">
        <v>5.1900000000000002E-2</v>
      </c>
      <c r="UJ89" s="55">
        <v>9.2200000000000004E-2</v>
      </c>
      <c r="UK89" s="55">
        <v>0.247</v>
      </c>
      <c r="UL89" s="55">
        <v>0.14080000000000001</v>
      </c>
      <c r="UM89" s="55">
        <v>7.0999999999999994E-2</v>
      </c>
      <c r="UN89" s="55">
        <v>0.11600000000000001</v>
      </c>
      <c r="UO89" s="55">
        <v>-6.7599999999999993E-2</v>
      </c>
      <c r="UP89" s="55">
        <v>0.1938</v>
      </c>
      <c r="UQ89" s="55">
        <v>0.33239999999999997</v>
      </c>
      <c r="UR89" s="55">
        <v>0.3296</v>
      </c>
      <c r="US89" s="55">
        <v>0.18099999999999999</v>
      </c>
      <c r="UT89" s="55">
        <v>0.1186</v>
      </c>
      <c r="UU89" s="55">
        <v>6.13E-2</v>
      </c>
      <c r="UV89" s="55">
        <v>0.47689999999999999</v>
      </c>
      <c r="UW89" s="55">
        <v>8.6599999999999996E-2</v>
      </c>
      <c r="UX89" s="55">
        <v>-0.33110000000000001</v>
      </c>
      <c r="UY89" s="55">
        <v>-0.17829999999999999</v>
      </c>
      <c r="UZ89" s="55">
        <v>-9.98E-2</v>
      </c>
      <c r="VA89" s="55">
        <v>-4.2200000000000001E-2</v>
      </c>
      <c r="VB89" s="55">
        <v>4.19E-2</v>
      </c>
      <c r="VC89" s="55">
        <v>-5.96E-2</v>
      </c>
      <c r="VD89" s="55">
        <v>-0.2054</v>
      </c>
      <c r="VE89" s="55">
        <v>-0.15620000000000001</v>
      </c>
      <c r="VF89" s="55">
        <v>-2.6200000000000001E-2</v>
      </c>
      <c r="VG89" s="55">
        <v>-0.33389999999999997</v>
      </c>
      <c r="VH89" s="55">
        <v>-0.21179999999999999</v>
      </c>
      <c r="VI89" s="55">
        <v>-0.1046</v>
      </c>
      <c r="VJ89" s="55">
        <v>-0.13120000000000001</v>
      </c>
      <c r="VK89" s="55">
        <v>-0.51619999999999999</v>
      </c>
      <c r="VL89" s="55">
        <v>-0.4929</v>
      </c>
      <c r="VM89" s="55">
        <v>-0.35849999999999999</v>
      </c>
      <c r="VN89" s="55">
        <v>-0.4844</v>
      </c>
      <c r="VO89" s="55">
        <v>-0.4123</v>
      </c>
      <c r="VP89" s="55">
        <v>-0.3357</v>
      </c>
      <c r="VQ89" s="55">
        <v>-0.36409999999999998</v>
      </c>
      <c r="VR89" s="55">
        <v>-0.34810000000000002</v>
      </c>
      <c r="VS89" s="55">
        <v>-0.41310000000000002</v>
      </c>
      <c r="VT89" s="55">
        <v>-0.28499999999999998</v>
      </c>
      <c r="VU89" s="55">
        <v>-0.25019999999999998</v>
      </c>
      <c r="VV89" s="55">
        <v>-0.28970000000000001</v>
      </c>
      <c r="VW89" s="55">
        <v>-0.20569999999999999</v>
      </c>
      <c r="VX89" s="55">
        <v>-0.3901</v>
      </c>
      <c r="VY89" s="55">
        <v>-0.21079999999999999</v>
      </c>
      <c r="VZ89" s="55">
        <v>-0.58599999999999997</v>
      </c>
      <c r="WA89" s="55">
        <v>-0.32619999999999999</v>
      </c>
      <c r="WB89" s="55">
        <v>-0.37930000000000003</v>
      </c>
      <c r="WC89" s="55">
        <v>-0.26829999999999998</v>
      </c>
      <c r="WD89" s="55">
        <v>-0.19539999999999999</v>
      </c>
      <c r="WE89" s="55">
        <v>-0.29699999999999999</v>
      </c>
      <c r="WF89" s="55">
        <v>-0.23680000000000001</v>
      </c>
      <c r="WG89" s="55">
        <v>-0.33100000000000002</v>
      </c>
      <c r="WH89" s="55">
        <v>-0.22209999999999999</v>
      </c>
      <c r="WI89" s="55">
        <v>-0.3574</v>
      </c>
      <c r="WJ89" s="55">
        <v>-0.24779999999999999</v>
      </c>
      <c r="WK89" s="55">
        <v>-0.11310000000000001</v>
      </c>
      <c r="WL89" s="55">
        <v>-0.25169999999999998</v>
      </c>
      <c r="WM89" s="55">
        <v>-0.26740000000000003</v>
      </c>
      <c r="WN89" s="55">
        <v>-0.24990000000000001</v>
      </c>
      <c r="WO89" s="55">
        <v>-0.34689999999999999</v>
      </c>
      <c r="WP89" s="55">
        <v>-0.33650000000000002</v>
      </c>
      <c r="WQ89" s="55">
        <v>-0.111</v>
      </c>
      <c r="WR89" s="55">
        <v>-6.3E-2</v>
      </c>
      <c r="WS89" s="55">
        <v>-0.23799999999999999</v>
      </c>
      <c r="WT89" s="55">
        <v>-0.28220000000000001</v>
      </c>
      <c r="WU89" s="55">
        <v>-0.31169999999999998</v>
      </c>
      <c r="WV89" s="55">
        <v>8.1299999999999997E-2</v>
      </c>
      <c r="WW89" s="55">
        <v>1.7399999999999999E-2</v>
      </c>
      <c r="WX89" s="55">
        <v>-0.1268</v>
      </c>
      <c r="WY89" s="55">
        <v>-0.15129999999999999</v>
      </c>
      <c r="WZ89" s="55">
        <v>-0.4879</v>
      </c>
      <c r="XA89" s="55">
        <v>-0.22670000000000001</v>
      </c>
      <c r="XB89" s="55">
        <v>-0.3362</v>
      </c>
      <c r="XC89" s="55">
        <v>-0.2072</v>
      </c>
      <c r="XD89" s="55">
        <v>-0.24079999999999999</v>
      </c>
      <c r="XE89" s="55">
        <v>-3.7400000000000003E-2</v>
      </c>
      <c r="XF89" s="55">
        <v>8.7900000000000006E-2</v>
      </c>
      <c r="XG89" s="55">
        <v>-0.35549999999999998</v>
      </c>
      <c r="XH89" s="55">
        <v>-0.41959999999999997</v>
      </c>
      <c r="XI89" s="55">
        <v>-0.32269999999999999</v>
      </c>
      <c r="XJ89" s="55">
        <v>1.8700000000000001E-2</v>
      </c>
      <c r="XK89" s="55">
        <v>0.16839999999999999</v>
      </c>
      <c r="XL89" s="55">
        <v>0.1205</v>
      </c>
      <c r="XM89" s="55">
        <v>-6.2300000000000001E-2</v>
      </c>
      <c r="XN89" s="54">
        <v>-0.15</v>
      </c>
      <c r="XO89" s="55">
        <v>-0.33529999999999999</v>
      </c>
      <c r="XP89" s="55">
        <v>-0.48670000000000002</v>
      </c>
      <c r="XQ89" s="55">
        <v>-0.39760000000000001</v>
      </c>
      <c r="XR89" s="55">
        <v>-0.19059999999999999</v>
      </c>
      <c r="XS89" s="55">
        <v>-0.19750000000000001</v>
      </c>
      <c r="XT89" s="55">
        <v>-9.0899999999999995E-2</v>
      </c>
      <c r="XU89" s="55">
        <v>-0.21659999999999999</v>
      </c>
      <c r="XV89" s="55">
        <v>-0.35949999999999999</v>
      </c>
      <c r="XW89" s="55">
        <v>-0.38169999999999998</v>
      </c>
      <c r="XX89" s="55">
        <v>-0.21909999999999999</v>
      </c>
      <c r="XY89" s="55">
        <v>-0.26800000000000002</v>
      </c>
      <c r="XZ89" s="55">
        <v>-0.19020000000000001</v>
      </c>
      <c r="YA89" s="55">
        <v>-0.14649999999999999</v>
      </c>
      <c r="YB89" s="55">
        <v>-0.3427</v>
      </c>
      <c r="YC89" s="55">
        <v>-0.2576</v>
      </c>
      <c r="YD89" s="55">
        <v>-0.31340000000000001</v>
      </c>
      <c r="YE89" s="55">
        <v>-0.1222</v>
      </c>
      <c r="YF89" s="55">
        <v>-0.30690000000000001</v>
      </c>
      <c r="YG89" s="55">
        <v>-0.22919999999999999</v>
      </c>
      <c r="YH89" s="55">
        <v>-5.4699999999999999E-2</v>
      </c>
      <c r="YI89" s="55">
        <v>-0.22470000000000001</v>
      </c>
      <c r="YJ89" s="55">
        <v>-0.37209999999999999</v>
      </c>
      <c r="YK89" s="55">
        <v>-0.33489999999999998</v>
      </c>
    </row>
    <row r="90" spans="1:661" x14ac:dyDescent="0.35">
      <c r="A90" s="66" t="s">
        <v>75</v>
      </c>
      <c r="B90" s="66" t="s">
        <v>87</v>
      </c>
      <c r="C90" s="54">
        <v>-0.08</v>
      </c>
      <c r="D90" s="54">
        <v>-0.04</v>
      </c>
      <c r="E90" s="54">
        <v>-0.06</v>
      </c>
      <c r="F90" s="54">
        <v>-0.14000000000000001</v>
      </c>
      <c r="G90" s="54">
        <v>-0.08</v>
      </c>
      <c r="H90" s="54">
        <v>-0.08</v>
      </c>
      <c r="I90" s="54">
        <v>-0.05</v>
      </c>
      <c r="J90" s="54">
        <v>0.1</v>
      </c>
      <c r="K90" s="54">
        <v>0.06</v>
      </c>
      <c r="L90" s="54">
        <v>-0.11</v>
      </c>
      <c r="M90" s="54">
        <v>-7.0000000000000007E-2</v>
      </c>
      <c r="N90" s="54">
        <v>-0.18</v>
      </c>
      <c r="O90" s="54">
        <v>-0.17</v>
      </c>
      <c r="P90" s="54">
        <v>-0.12</v>
      </c>
      <c r="Q90" s="54">
        <v>-0.15</v>
      </c>
      <c r="R90" s="54">
        <v>-0.08</v>
      </c>
      <c r="S90" s="54">
        <v>-0.11</v>
      </c>
      <c r="T90" s="54">
        <v>-0.13</v>
      </c>
      <c r="U90" s="54">
        <v>-0.03</v>
      </c>
      <c r="V90" s="54">
        <v>-0.14000000000000001</v>
      </c>
      <c r="W90" s="54">
        <v>-0.15</v>
      </c>
      <c r="X90" s="54">
        <v>-0.19</v>
      </c>
      <c r="Y90" s="54">
        <v>-0.15</v>
      </c>
      <c r="Z90" s="54">
        <v>-0.25</v>
      </c>
      <c r="AA90" s="54">
        <v>-0.28000000000000003</v>
      </c>
      <c r="AB90" s="54">
        <v>-0.3</v>
      </c>
      <c r="AC90" s="54">
        <v>-0.44</v>
      </c>
      <c r="AD90" s="54">
        <v>-0.46</v>
      </c>
      <c r="AE90" s="54">
        <v>-0.88</v>
      </c>
      <c r="AF90" s="54">
        <v>-1</v>
      </c>
      <c r="AG90" s="54">
        <v>-1</v>
      </c>
      <c r="AH90" s="54">
        <v>-1</v>
      </c>
      <c r="AI90" s="54">
        <v>-1</v>
      </c>
      <c r="AJ90" s="54">
        <v>-1</v>
      </c>
      <c r="AK90" s="54">
        <v>-1</v>
      </c>
      <c r="AL90" s="54">
        <v>-1</v>
      </c>
      <c r="AM90" s="54">
        <v>-1</v>
      </c>
      <c r="AN90" s="54">
        <v>-1</v>
      </c>
      <c r="AO90" s="54">
        <v>-1</v>
      </c>
      <c r="AP90" s="54">
        <v>-1</v>
      </c>
      <c r="AQ90" s="54">
        <v>-1</v>
      </c>
      <c r="AR90" s="54">
        <v>-1</v>
      </c>
      <c r="AS90" s="54">
        <v>-1</v>
      </c>
      <c r="AT90" s="54">
        <v>-1</v>
      </c>
      <c r="AU90" s="54">
        <v>-1</v>
      </c>
      <c r="AV90" s="54">
        <v>-1</v>
      </c>
      <c r="AW90" s="54">
        <v>-1</v>
      </c>
      <c r="AX90" s="54">
        <v>-1</v>
      </c>
      <c r="AY90" s="54">
        <v>-1</v>
      </c>
      <c r="AZ90" s="54">
        <v>-1</v>
      </c>
      <c r="BA90" s="54">
        <v>-1</v>
      </c>
      <c r="BB90" s="54">
        <v>-1</v>
      </c>
      <c r="BC90" s="54">
        <v>-1</v>
      </c>
      <c r="BD90" s="54">
        <v>-1</v>
      </c>
      <c r="BE90" s="54">
        <v>-1</v>
      </c>
      <c r="BF90" s="54">
        <v>-1</v>
      </c>
      <c r="BG90" s="54">
        <v>-1</v>
      </c>
      <c r="BH90" s="54">
        <v>-1</v>
      </c>
      <c r="BI90" s="54">
        <v>-1</v>
      </c>
      <c r="BJ90" s="54">
        <v>-1</v>
      </c>
      <c r="BK90" s="54">
        <v>-1</v>
      </c>
      <c r="BL90" s="54">
        <v>-1</v>
      </c>
      <c r="BM90" s="54">
        <v>-1</v>
      </c>
      <c r="BN90" s="54">
        <v>-1</v>
      </c>
      <c r="BO90" s="54">
        <v>-1</v>
      </c>
      <c r="BP90" s="54">
        <v>-1</v>
      </c>
      <c r="BQ90" s="54">
        <v>-1</v>
      </c>
      <c r="BR90" s="54">
        <v>-1</v>
      </c>
      <c r="BS90" s="54">
        <v>-1</v>
      </c>
      <c r="BT90" s="54">
        <v>-1</v>
      </c>
      <c r="BU90" s="54">
        <v>-1</v>
      </c>
      <c r="BV90" s="54">
        <v>-1</v>
      </c>
      <c r="BW90" s="54">
        <v>-1</v>
      </c>
      <c r="BX90" s="54">
        <v>-1</v>
      </c>
      <c r="BY90" s="54">
        <v>-1</v>
      </c>
      <c r="BZ90" s="54">
        <v>-1</v>
      </c>
      <c r="CA90" s="54">
        <v>-1</v>
      </c>
      <c r="CB90" s="54">
        <v>-1</v>
      </c>
      <c r="CC90" s="54">
        <v>-1</v>
      </c>
      <c r="CD90" s="54">
        <v>-1</v>
      </c>
      <c r="CE90" s="54">
        <v>-1</v>
      </c>
      <c r="CF90" s="54">
        <v>-1</v>
      </c>
      <c r="CG90" s="54">
        <v>-1</v>
      </c>
      <c r="CH90" s="54">
        <v>-1</v>
      </c>
      <c r="CI90" s="54">
        <v>-1</v>
      </c>
      <c r="CJ90" s="54">
        <v>-1</v>
      </c>
      <c r="CK90" s="54">
        <v>-1</v>
      </c>
      <c r="CL90" s="54">
        <v>-1</v>
      </c>
      <c r="CM90" s="54">
        <v>-1</v>
      </c>
      <c r="CN90" s="54">
        <v>-1</v>
      </c>
      <c r="CO90" s="55">
        <v>-0.85099999999999998</v>
      </c>
      <c r="CP90" s="55">
        <v>-0.85009999999999997</v>
      </c>
      <c r="CQ90" s="55">
        <v>-0.80989999999999995</v>
      </c>
      <c r="CR90" s="55">
        <v>-0.75870000000000004</v>
      </c>
      <c r="CS90" s="55">
        <v>-0.63619999999999999</v>
      </c>
      <c r="CT90" s="55">
        <v>-0.65110000000000001</v>
      </c>
      <c r="CU90" s="55">
        <v>-0.74439999999999995</v>
      </c>
      <c r="CV90" s="55">
        <v>-0.79059999999999997</v>
      </c>
      <c r="CW90" s="55">
        <v>-0.72419999999999995</v>
      </c>
      <c r="CX90" s="55">
        <v>-0.65059999999999996</v>
      </c>
      <c r="CY90" s="55">
        <v>-0.53549999999999998</v>
      </c>
      <c r="CZ90" s="55">
        <v>-0.45900000000000002</v>
      </c>
      <c r="DA90" s="55">
        <v>-0.43380000000000002</v>
      </c>
      <c r="DB90" s="55">
        <v>-0.55979999999999996</v>
      </c>
      <c r="DC90" s="55">
        <v>-0.67390000000000005</v>
      </c>
      <c r="DD90" s="55">
        <v>-0.6653</v>
      </c>
      <c r="DE90" s="55">
        <v>-0.65839999999999999</v>
      </c>
      <c r="DF90" s="55">
        <v>-0.50960000000000005</v>
      </c>
      <c r="DG90" s="55">
        <v>-0.41699999999999998</v>
      </c>
      <c r="DH90" s="55">
        <v>-0.33450000000000002</v>
      </c>
      <c r="DI90" s="55">
        <v>-0.32129999999999997</v>
      </c>
      <c r="DJ90" s="55">
        <v>-0.49940000000000001</v>
      </c>
      <c r="DK90" s="55">
        <v>-0.45119999999999999</v>
      </c>
      <c r="DL90" s="55">
        <v>-0.4481</v>
      </c>
      <c r="DM90" s="55">
        <v>-0.41620000000000001</v>
      </c>
      <c r="DN90" s="55">
        <v>-0.35010000000000002</v>
      </c>
      <c r="DO90" s="55">
        <v>-0.37890000000000001</v>
      </c>
      <c r="DP90" s="55">
        <v>-0.55620000000000003</v>
      </c>
      <c r="DQ90" s="55">
        <v>-0.43099999999999999</v>
      </c>
      <c r="DR90" s="55">
        <v>-0.31080000000000002</v>
      </c>
      <c r="DS90" s="55">
        <v>-0.37259999999999999</v>
      </c>
      <c r="DT90" s="55">
        <v>-0.45090000000000002</v>
      </c>
      <c r="DU90" s="55">
        <v>-0.38579999999999998</v>
      </c>
      <c r="DV90" s="55">
        <v>-0.2772</v>
      </c>
      <c r="DW90" s="55">
        <v>-3.73E-2</v>
      </c>
      <c r="DX90" s="55">
        <v>-0.43640000000000001</v>
      </c>
      <c r="DY90" s="55">
        <v>-0.36399999999999999</v>
      </c>
      <c r="DZ90" s="55">
        <v>-0.46879999999999999</v>
      </c>
      <c r="EA90" s="55">
        <v>-0.4052</v>
      </c>
      <c r="EB90" s="55">
        <v>-0.34489999999999998</v>
      </c>
      <c r="EC90" s="55">
        <v>-0.35920000000000002</v>
      </c>
      <c r="ED90" s="55">
        <v>-0.31159999999999999</v>
      </c>
      <c r="EE90" s="55">
        <v>-0.50690000000000002</v>
      </c>
      <c r="EF90" s="55">
        <v>-0.4244</v>
      </c>
      <c r="EG90" s="55">
        <v>-0.58909999999999996</v>
      </c>
      <c r="EH90" s="55">
        <v>-0.5232</v>
      </c>
      <c r="EI90" s="55">
        <v>-0.44340000000000002</v>
      </c>
      <c r="EJ90" s="55">
        <v>-0.60140000000000005</v>
      </c>
      <c r="EK90" s="55">
        <v>-0.45679999999999998</v>
      </c>
      <c r="EL90" s="55">
        <v>-0.59389999999999998</v>
      </c>
      <c r="EM90" s="55">
        <v>-0.5323</v>
      </c>
      <c r="EN90" s="55">
        <v>-0.4955</v>
      </c>
      <c r="EO90" s="55">
        <v>-0.5544</v>
      </c>
      <c r="EP90" s="55">
        <v>-0.4496</v>
      </c>
      <c r="EQ90" s="55">
        <v>-0.50260000000000005</v>
      </c>
      <c r="ER90" s="55">
        <v>-0.4632</v>
      </c>
      <c r="ES90" s="55">
        <v>-0.61980000000000002</v>
      </c>
      <c r="ET90" s="55">
        <v>-0.55159999999999998</v>
      </c>
      <c r="EU90" s="55">
        <v>-0.63490000000000002</v>
      </c>
      <c r="EV90" s="55">
        <v>-0.20810000000000001</v>
      </c>
      <c r="EW90" s="55">
        <v>-0.46100000000000002</v>
      </c>
      <c r="EX90" s="55">
        <v>-0.56389999999999996</v>
      </c>
      <c r="EY90" s="55">
        <v>-0.43530000000000002</v>
      </c>
      <c r="EZ90" s="55">
        <v>-0.63570000000000004</v>
      </c>
      <c r="FA90" s="55">
        <v>-0.5605</v>
      </c>
      <c r="FB90" s="55">
        <v>-0.69779999999999998</v>
      </c>
      <c r="FC90" s="55">
        <v>-0.66949999999999998</v>
      </c>
      <c r="FD90" s="55">
        <v>-0.50390000000000001</v>
      </c>
      <c r="FE90" s="55">
        <v>-0.4924</v>
      </c>
      <c r="FF90" s="55">
        <v>-0.46129999999999999</v>
      </c>
      <c r="FG90" s="55">
        <v>-0.61080000000000001</v>
      </c>
      <c r="FH90" s="55">
        <v>-0.52939999999999998</v>
      </c>
      <c r="FI90" s="54">
        <v>-0.54</v>
      </c>
      <c r="FJ90" s="55">
        <v>-0.52959999999999996</v>
      </c>
      <c r="FK90" s="55">
        <v>-0.52549999999999997</v>
      </c>
      <c r="FL90" s="55">
        <v>-0.69040000000000001</v>
      </c>
      <c r="FM90" s="55">
        <v>-0.58030000000000004</v>
      </c>
      <c r="FN90" s="55">
        <v>-0.6603</v>
      </c>
      <c r="FO90" s="55">
        <v>-0.5837</v>
      </c>
      <c r="FP90" s="55">
        <v>-0.51749999999999996</v>
      </c>
      <c r="FQ90" s="55">
        <v>-0.55210000000000004</v>
      </c>
      <c r="FR90" s="55">
        <v>-0.47270000000000001</v>
      </c>
      <c r="FS90" s="55">
        <v>-0.42899999999999999</v>
      </c>
      <c r="FT90" s="55">
        <v>-0.35670000000000002</v>
      </c>
      <c r="FU90" s="55">
        <v>-0.50929999999999997</v>
      </c>
      <c r="FV90" s="55">
        <v>-0.39700000000000002</v>
      </c>
      <c r="FW90" s="55">
        <v>-0.52310000000000001</v>
      </c>
      <c r="FX90" s="55">
        <v>-0.43980000000000002</v>
      </c>
      <c r="FY90" s="55">
        <v>-0.46300000000000002</v>
      </c>
      <c r="FZ90" s="55">
        <v>-0.36849999999999999</v>
      </c>
      <c r="GA90" s="55">
        <v>-0.16370000000000001</v>
      </c>
      <c r="GB90" s="55">
        <v>-0.50629999999999997</v>
      </c>
      <c r="GC90" s="55">
        <v>-0.47049999999999997</v>
      </c>
      <c r="GD90" s="55">
        <v>-0.56720000000000004</v>
      </c>
      <c r="GE90" s="55">
        <v>-0.41460000000000002</v>
      </c>
      <c r="GF90" s="55">
        <v>-0.26929999999999998</v>
      </c>
      <c r="GG90" s="55">
        <v>-0.1966</v>
      </c>
      <c r="GH90" s="55">
        <v>-0.17979999999999999</v>
      </c>
      <c r="GI90" s="55">
        <v>-0.32979999999999998</v>
      </c>
      <c r="GJ90" s="55">
        <v>-0.33210000000000001</v>
      </c>
      <c r="GK90" s="55">
        <v>-0.34889999999999999</v>
      </c>
      <c r="GL90" s="55">
        <v>-0.26669999999999999</v>
      </c>
      <c r="GM90" s="55">
        <v>0.1792</v>
      </c>
      <c r="GN90" s="55">
        <v>0.1416</v>
      </c>
      <c r="GO90" s="55">
        <v>0.29930000000000001</v>
      </c>
      <c r="GP90" s="55">
        <v>0.71519999999999995</v>
      </c>
      <c r="GQ90" s="55">
        <v>0.42720000000000002</v>
      </c>
      <c r="GR90" s="55">
        <v>0.13800000000000001</v>
      </c>
      <c r="GS90" s="55">
        <v>7.1900000000000006E-2</v>
      </c>
      <c r="GT90" s="55">
        <v>-8.4599999999999995E-2</v>
      </c>
      <c r="GU90" s="55">
        <v>-6.0299999999999999E-2</v>
      </c>
      <c r="GV90" s="55">
        <v>0.19239999999999999</v>
      </c>
      <c r="GW90" s="55">
        <v>0.49980000000000002</v>
      </c>
      <c r="GX90" s="55">
        <v>-0.50829999999999997</v>
      </c>
      <c r="GY90" s="55">
        <v>-0.39850000000000002</v>
      </c>
      <c r="GZ90" s="55">
        <v>-0.37109999999999999</v>
      </c>
      <c r="HA90" s="55">
        <v>-0.17649999999999999</v>
      </c>
      <c r="HB90" s="55">
        <v>-0.37269999999999998</v>
      </c>
      <c r="HC90" s="55">
        <v>-0.18729999999999999</v>
      </c>
      <c r="HD90" s="55">
        <v>-0.32100000000000001</v>
      </c>
      <c r="HE90" s="55">
        <v>-0.26250000000000001</v>
      </c>
      <c r="HF90" s="55">
        <v>-0.26429999999999998</v>
      </c>
      <c r="HG90" s="55">
        <v>-0.224</v>
      </c>
      <c r="HH90" s="55">
        <v>-0.1119</v>
      </c>
      <c r="HI90" s="55">
        <v>-0.24929999999999999</v>
      </c>
      <c r="HJ90" s="55">
        <v>-0.1401</v>
      </c>
      <c r="HK90" s="55">
        <v>-0.41510000000000002</v>
      </c>
      <c r="HL90" s="55">
        <v>-0.25440000000000002</v>
      </c>
      <c r="HM90" s="55">
        <v>-0.27139999999999997</v>
      </c>
      <c r="HN90" s="55">
        <v>-0.33439999999999998</v>
      </c>
      <c r="HO90" s="55">
        <v>-0.17760000000000001</v>
      </c>
      <c r="HP90" s="55">
        <v>-0.1847</v>
      </c>
      <c r="HQ90" s="55">
        <v>-8.3699999999999997E-2</v>
      </c>
      <c r="HR90" s="55">
        <v>-0.2913</v>
      </c>
      <c r="HS90" s="55">
        <v>-0.32900000000000001</v>
      </c>
      <c r="HT90" s="55">
        <v>-0.2681</v>
      </c>
      <c r="HU90" s="55">
        <v>-0.2802</v>
      </c>
      <c r="HV90" s="55">
        <v>-0.25240000000000001</v>
      </c>
      <c r="HW90" s="55">
        <v>-0.18279999999999999</v>
      </c>
      <c r="HX90" s="55">
        <v>-6.9000000000000006E-2</v>
      </c>
      <c r="HY90" s="55">
        <v>-0.1047</v>
      </c>
      <c r="HZ90" s="55">
        <v>-0.29670000000000002</v>
      </c>
      <c r="IA90" s="55">
        <v>-0.27329999999999999</v>
      </c>
      <c r="IB90" s="55">
        <v>-0.22040000000000001</v>
      </c>
      <c r="IC90" s="55">
        <v>-7.6700000000000004E-2</v>
      </c>
      <c r="ID90" s="55">
        <v>-0.1527</v>
      </c>
      <c r="IE90" s="55">
        <v>-9.2600000000000002E-2</v>
      </c>
      <c r="IF90" s="55">
        <v>-0.26869999999999999</v>
      </c>
      <c r="IG90" s="55">
        <v>-0.2646</v>
      </c>
      <c r="IH90" s="55">
        <v>-0.29099999999999998</v>
      </c>
      <c r="II90" s="55">
        <v>-0.28199999999999997</v>
      </c>
      <c r="IJ90" s="55">
        <v>-0.23530000000000001</v>
      </c>
      <c r="IK90" s="55">
        <v>-7.6899999999999996E-2</v>
      </c>
      <c r="IL90" s="55">
        <v>-8.4199999999999997E-2</v>
      </c>
      <c r="IM90" s="55">
        <v>-0.40479999999999999</v>
      </c>
      <c r="IN90" s="55">
        <v>-0.38629999999999998</v>
      </c>
      <c r="IO90" s="55">
        <v>-0.44379999999999997</v>
      </c>
      <c r="IP90" s="55">
        <v>-0.2883</v>
      </c>
      <c r="IQ90" s="55">
        <v>-4.4900000000000002E-2</v>
      </c>
      <c r="IR90" s="55">
        <v>-8.8800000000000004E-2</v>
      </c>
      <c r="IS90" s="55">
        <v>-0.17560000000000001</v>
      </c>
      <c r="IT90" s="55">
        <v>-0.33510000000000001</v>
      </c>
      <c r="IU90" s="55">
        <v>-0.3135</v>
      </c>
      <c r="IV90" s="55">
        <v>-0.29930000000000001</v>
      </c>
      <c r="IW90" s="55">
        <v>-0.17219999999999999</v>
      </c>
      <c r="IX90" s="55">
        <v>-0.26779999999999998</v>
      </c>
      <c r="IY90" s="55">
        <v>-0.39979999999999999</v>
      </c>
      <c r="IZ90" s="54">
        <v>-0.12</v>
      </c>
      <c r="JA90" s="55">
        <v>-0.35649999999999998</v>
      </c>
      <c r="JB90" s="55">
        <v>-0.33950000000000002</v>
      </c>
      <c r="JC90" s="55">
        <v>-0.41210000000000002</v>
      </c>
      <c r="JD90" s="55">
        <v>-0.38400000000000001</v>
      </c>
      <c r="JE90" s="55">
        <v>-0.27239999999999998</v>
      </c>
      <c r="JF90" s="55">
        <v>-0.3306</v>
      </c>
      <c r="JG90" s="55">
        <v>-0.70399999999999996</v>
      </c>
      <c r="JH90" s="55">
        <v>-0.6048</v>
      </c>
      <c r="JI90" s="55">
        <v>-0.39410000000000001</v>
      </c>
      <c r="JJ90" s="55">
        <v>-0.28210000000000002</v>
      </c>
      <c r="JK90" s="55">
        <v>-0.32829999999999998</v>
      </c>
      <c r="JL90" s="55">
        <v>-0.1215</v>
      </c>
      <c r="JM90" s="55">
        <v>-0.21790000000000001</v>
      </c>
      <c r="JN90" s="55">
        <v>-4.2700000000000002E-2</v>
      </c>
      <c r="JO90" s="55">
        <v>-0.31619999999999998</v>
      </c>
      <c r="JP90" s="55">
        <v>-0.3236</v>
      </c>
      <c r="JQ90" s="55">
        <v>-0.34050000000000002</v>
      </c>
      <c r="JR90" s="55">
        <v>-0.31759999999999999</v>
      </c>
      <c r="JS90" s="55">
        <v>-0.245</v>
      </c>
      <c r="JT90" s="55">
        <v>-0.17219999999999999</v>
      </c>
      <c r="JU90" s="55">
        <v>-0.22770000000000001</v>
      </c>
      <c r="JV90" s="55">
        <v>-0.28839999999999999</v>
      </c>
      <c r="JW90" s="55">
        <v>-0.19220000000000001</v>
      </c>
      <c r="JX90" s="55">
        <v>-0.25919999999999999</v>
      </c>
      <c r="JY90" s="55">
        <v>-0.31190000000000001</v>
      </c>
      <c r="JZ90" s="55">
        <v>-0.18490000000000001</v>
      </c>
      <c r="KA90" s="55">
        <v>-0.23749999999999999</v>
      </c>
      <c r="KB90" s="55">
        <v>-0.18179999999999999</v>
      </c>
      <c r="KC90" s="55">
        <v>-0.45019999999999999</v>
      </c>
      <c r="KD90" s="55">
        <v>-0.44130000000000003</v>
      </c>
      <c r="KE90" s="55">
        <v>-0.37069999999999997</v>
      </c>
      <c r="KF90" s="55">
        <v>-0.3226</v>
      </c>
      <c r="KG90" s="55">
        <v>-0.26840000000000003</v>
      </c>
      <c r="KH90" s="55">
        <v>-0.24829999999999999</v>
      </c>
      <c r="KI90" s="55">
        <v>-0.1588</v>
      </c>
      <c r="KJ90" s="55">
        <v>-0.42420000000000002</v>
      </c>
      <c r="KK90" s="55">
        <v>-0.40949999999999998</v>
      </c>
      <c r="KL90" s="55">
        <v>-0.40250000000000002</v>
      </c>
      <c r="KM90" s="55">
        <v>-0.4294</v>
      </c>
      <c r="KN90" s="55">
        <v>-0.32269999999999999</v>
      </c>
      <c r="KO90" s="55">
        <v>-0.1721</v>
      </c>
      <c r="KP90" s="55">
        <v>-0.16189999999999999</v>
      </c>
      <c r="KQ90" s="55">
        <v>-0.29349999999999998</v>
      </c>
      <c r="KR90" s="54">
        <v>-0.36</v>
      </c>
      <c r="KS90" s="55">
        <v>-0.41930000000000001</v>
      </c>
      <c r="KT90" s="55">
        <v>-0.37619999999999998</v>
      </c>
      <c r="KU90" s="55">
        <v>-0.22259999999999999</v>
      </c>
      <c r="KV90" s="55">
        <v>-0.21920000000000001</v>
      </c>
      <c r="KW90" s="55">
        <v>-0.1671</v>
      </c>
      <c r="KX90" s="55">
        <v>-0.38790000000000002</v>
      </c>
      <c r="KY90" s="55">
        <v>-0.46429999999999999</v>
      </c>
      <c r="KZ90" s="55">
        <v>-0.11119999999999999</v>
      </c>
      <c r="LA90" s="55">
        <v>-0.24460000000000001</v>
      </c>
      <c r="LB90" s="55">
        <v>-0.63160000000000005</v>
      </c>
      <c r="LC90" s="55">
        <v>-0.34089999999999998</v>
      </c>
      <c r="LD90" s="55">
        <v>-0.27539999999999998</v>
      </c>
      <c r="LE90" s="55">
        <v>-0.3518</v>
      </c>
      <c r="LF90" s="55">
        <v>-0.36320000000000002</v>
      </c>
      <c r="LG90" s="55">
        <v>-0.1119</v>
      </c>
      <c r="LH90" s="55">
        <v>0.27439999999999998</v>
      </c>
      <c r="LI90" s="55">
        <v>-0.1168</v>
      </c>
      <c r="LJ90" s="55">
        <v>-8.77E-2</v>
      </c>
      <c r="LK90" s="55">
        <v>-0.105</v>
      </c>
      <c r="LL90" s="55">
        <v>-9.5699999999999993E-2</v>
      </c>
      <c r="LM90" s="55">
        <v>-0.14560000000000001</v>
      </c>
      <c r="LN90" s="55">
        <v>-0.27929999999999999</v>
      </c>
      <c r="LO90" s="55">
        <v>-0.26669999999999999</v>
      </c>
      <c r="LP90" s="55">
        <v>-0.192</v>
      </c>
      <c r="LQ90" s="55">
        <v>-9.9900000000000003E-2</v>
      </c>
      <c r="LR90" s="55">
        <v>-5.04E-2</v>
      </c>
      <c r="LS90" s="55">
        <v>-0.2389</v>
      </c>
      <c r="LT90" s="55">
        <v>-0.29620000000000002</v>
      </c>
      <c r="LU90" s="55">
        <v>-0.371</v>
      </c>
      <c r="LV90" s="55">
        <v>-0.28420000000000001</v>
      </c>
      <c r="LW90" s="55">
        <v>-0.17730000000000001</v>
      </c>
      <c r="LX90" s="55">
        <v>-0.18440000000000001</v>
      </c>
      <c r="LY90" s="55">
        <v>-0.1429</v>
      </c>
      <c r="LZ90" s="55">
        <v>-0.20319999999999999</v>
      </c>
      <c r="MA90" s="55">
        <v>-0.2225</v>
      </c>
      <c r="MB90" s="55">
        <v>-0.32879999999999998</v>
      </c>
      <c r="MC90" s="55">
        <v>-0.19489999999999999</v>
      </c>
      <c r="MD90" s="55">
        <v>-0.13650000000000001</v>
      </c>
      <c r="ME90" s="55">
        <v>-0.12670000000000001</v>
      </c>
      <c r="MF90" s="55">
        <v>-0.13550000000000001</v>
      </c>
      <c r="MG90" s="55">
        <v>-0.26250000000000001</v>
      </c>
      <c r="MH90" s="55">
        <v>-0.25319999999999998</v>
      </c>
      <c r="MI90" s="55">
        <v>-0.24229999999999999</v>
      </c>
      <c r="MJ90" s="55">
        <v>-0.17649999999999999</v>
      </c>
      <c r="MK90" s="55">
        <v>-8.1199999999999994E-2</v>
      </c>
      <c r="ML90" s="55">
        <v>-5.3499999999999999E-2</v>
      </c>
      <c r="MM90" s="55">
        <v>0.41620000000000001</v>
      </c>
      <c r="MN90" s="55">
        <v>-0.29049999999999998</v>
      </c>
      <c r="MO90" s="55">
        <v>-0.2215</v>
      </c>
      <c r="MP90" s="55">
        <v>-0.20660000000000001</v>
      </c>
      <c r="MQ90" s="55">
        <v>-0.15140000000000001</v>
      </c>
      <c r="MR90" s="55">
        <v>-8.9700000000000002E-2</v>
      </c>
      <c r="MS90" s="55">
        <v>-0.15859999999999999</v>
      </c>
      <c r="MT90" s="55">
        <v>-0.31409999999999999</v>
      </c>
      <c r="MU90" s="55">
        <v>-0.29970000000000002</v>
      </c>
      <c r="MV90" s="55">
        <v>-0.20130000000000001</v>
      </c>
      <c r="MW90" s="55">
        <v>-0.32300000000000001</v>
      </c>
      <c r="MX90" s="55">
        <v>-0.26919999999999999</v>
      </c>
      <c r="MY90" s="55">
        <v>-0.2697</v>
      </c>
      <c r="MZ90" s="55">
        <v>5.8299999999999998E-2</v>
      </c>
      <c r="NA90" s="55">
        <v>0.21390000000000001</v>
      </c>
      <c r="NB90" s="55">
        <v>-2.58E-2</v>
      </c>
      <c r="NC90" s="55">
        <v>-0.1623</v>
      </c>
      <c r="ND90" s="55">
        <v>-8.4199999999999997E-2</v>
      </c>
      <c r="NE90" s="55">
        <v>-0.1111</v>
      </c>
      <c r="NF90" s="55">
        <v>-2.87E-2</v>
      </c>
      <c r="NG90" s="55">
        <v>2.1999999999999999E-2</v>
      </c>
      <c r="NH90" s="55">
        <v>-6.2E-2</v>
      </c>
      <c r="NI90" s="55">
        <v>-0.16969999999999999</v>
      </c>
      <c r="NJ90" s="55">
        <v>-0.19470000000000001</v>
      </c>
      <c r="NK90" s="55">
        <v>-0.16789999999999999</v>
      </c>
      <c r="NL90" s="55">
        <v>-4.8399999999999999E-2</v>
      </c>
      <c r="NM90" s="55">
        <v>-8.0000000000000002E-3</v>
      </c>
      <c r="NN90" s="55">
        <v>-9.4999999999999998E-3</v>
      </c>
      <c r="NO90" s="55">
        <v>-3.3799999999999997E-2</v>
      </c>
      <c r="NP90" s="55">
        <v>-0.123</v>
      </c>
      <c r="NQ90" s="55">
        <v>-0.14269999999999999</v>
      </c>
      <c r="NR90" s="55">
        <v>-0.1202</v>
      </c>
      <c r="NS90" s="55">
        <v>-8.0699999999999994E-2</v>
      </c>
      <c r="NT90" s="55">
        <v>-6.2399999999999997E-2</v>
      </c>
      <c r="NU90" s="55">
        <v>-0.16059999999999999</v>
      </c>
      <c r="NV90" s="55">
        <v>1.17E-2</v>
      </c>
      <c r="NW90" s="55">
        <v>-0.25800000000000001</v>
      </c>
      <c r="NX90" s="55">
        <v>-0.14219999999999999</v>
      </c>
      <c r="NY90" s="55">
        <v>-0.18790000000000001</v>
      </c>
      <c r="NZ90" s="55">
        <v>-0.13800000000000001</v>
      </c>
      <c r="OA90" s="55">
        <v>1.2999999999999999E-3</v>
      </c>
      <c r="OB90" s="55">
        <v>6.8900000000000003E-2</v>
      </c>
      <c r="OC90" s="55">
        <v>0.1042</v>
      </c>
      <c r="OD90" s="55">
        <v>3.4799999999999998E-2</v>
      </c>
      <c r="OE90" s="55">
        <v>0.1933</v>
      </c>
      <c r="OF90" s="55">
        <v>6.6E-3</v>
      </c>
      <c r="OG90" s="55">
        <v>4.8899999999999999E-2</v>
      </c>
      <c r="OH90" s="55">
        <v>5.04E-2</v>
      </c>
      <c r="OI90" s="55">
        <v>8.5300000000000001E-2</v>
      </c>
      <c r="OJ90" s="55">
        <v>9.01E-2</v>
      </c>
      <c r="OK90" s="55">
        <v>6.9199999999999998E-2</v>
      </c>
      <c r="OL90" s="55">
        <v>9.5999999999999992E-3</v>
      </c>
      <c r="OM90" s="55">
        <v>3.5999999999999999E-3</v>
      </c>
      <c r="ON90" s="55">
        <v>9.5100000000000004E-2</v>
      </c>
      <c r="OO90" s="55">
        <v>4.99E-2</v>
      </c>
      <c r="OP90" s="55">
        <v>7.2900000000000006E-2</v>
      </c>
      <c r="OQ90" s="55">
        <v>0.20469999999999999</v>
      </c>
      <c r="OR90" s="55">
        <v>0.2495</v>
      </c>
      <c r="OS90" s="55">
        <v>0.32979999999999998</v>
      </c>
      <c r="OT90" s="55">
        <v>0.2175</v>
      </c>
      <c r="OU90" s="55">
        <v>0.39539999999999997</v>
      </c>
      <c r="OV90" s="54">
        <v>0.22</v>
      </c>
      <c r="OW90" s="55">
        <v>0.14149999999999999</v>
      </c>
      <c r="OX90" s="55">
        <v>0.40100000000000002</v>
      </c>
      <c r="OY90" s="55">
        <v>0.38009999999999999</v>
      </c>
      <c r="OZ90" s="55">
        <v>0.54920000000000002</v>
      </c>
      <c r="PA90" s="55">
        <v>0.38240000000000002</v>
      </c>
      <c r="PB90" s="55">
        <v>0.3175</v>
      </c>
      <c r="PC90" s="55">
        <v>0.34360000000000002</v>
      </c>
      <c r="PD90" s="55">
        <v>0.16850000000000001</v>
      </c>
      <c r="PE90" s="55">
        <v>4.1500000000000002E-2</v>
      </c>
      <c r="PF90" s="55">
        <v>3.39E-2</v>
      </c>
      <c r="PG90" s="55">
        <v>4.3700000000000003E-2</v>
      </c>
      <c r="PH90" s="55">
        <v>-4.7000000000000002E-3</v>
      </c>
      <c r="PI90" s="55">
        <v>3.3999999999999998E-3</v>
      </c>
      <c r="PJ90" s="55">
        <v>0.13100000000000001</v>
      </c>
      <c r="PK90" s="55">
        <v>-0.37969999999999998</v>
      </c>
      <c r="PL90" s="55">
        <v>-3.3500000000000002E-2</v>
      </c>
      <c r="PM90" s="55">
        <v>3.49E-2</v>
      </c>
      <c r="PN90" s="55">
        <v>1.14E-2</v>
      </c>
      <c r="PO90" s="55">
        <v>-5.0299999999999997E-2</v>
      </c>
      <c r="PP90" s="55">
        <v>0.16819999999999999</v>
      </c>
      <c r="PQ90" s="55">
        <v>0.21329999999999999</v>
      </c>
      <c r="PR90" s="55">
        <v>0.2298</v>
      </c>
      <c r="PS90" s="55">
        <v>0.2492</v>
      </c>
      <c r="PT90" s="55">
        <v>0.22869999999999999</v>
      </c>
      <c r="PU90" s="55">
        <v>0.2268</v>
      </c>
      <c r="PV90" s="55">
        <v>0.17519999999999999</v>
      </c>
      <c r="PW90" s="55">
        <v>0.42630000000000001</v>
      </c>
      <c r="PX90" s="55">
        <v>0.23580000000000001</v>
      </c>
      <c r="PY90" s="55">
        <v>0.25750000000000001</v>
      </c>
      <c r="PZ90" s="55">
        <v>0.29270000000000002</v>
      </c>
      <c r="QA90" s="55">
        <v>0.30320000000000003</v>
      </c>
      <c r="QB90" s="55">
        <v>0.2084</v>
      </c>
      <c r="QC90" s="55">
        <v>0.2999</v>
      </c>
      <c r="QD90" s="55">
        <v>0.13739999999999999</v>
      </c>
      <c r="QE90" s="55">
        <v>0.217</v>
      </c>
      <c r="QF90" s="55">
        <v>0.15629999999999999</v>
      </c>
      <c r="QG90" s="55">
        <v>-7.4000000000000003E-3</v>
      </c>
      <c r="QH90" s="55">
        <v>0.3105</v>
      </c>
      <c r="QI90" s="55">
        <v>0.1588</v>
      </c>
      <c r="QJ90" s="55">
        <v>0.25559999999999999</v>
      </c>
      <c r="QK90" s="55">
        <v>0.3508</v>
      </c>
      <c r="QL90" s="55">
        <v>0.2636</v>
      </c>
      <c r="QM90" s="55">
        <v>0.26740000000000003</v>
      </c>
      <c r="QN90" s="55">
        <v>0.42549999999999999</v>
      </c>
      <c r="QO90" s="55">
        <v>0.51100000000000001</v>
      </c>
      <c r="QP90" s="55">
        <v>0.38529999999999998</v>
      </c>
      <c r="QQ90" s="55">
        <v>0.2243</v>
      </c>
      <c r="QR90" s="55">
        <v>0.50690000000000002</v>
      </c>
      <c r="QS90" s="55">
        <v>0.28620000000000001</v>
      </c>
      <c r="QT90" s="55">
        <v>0.2994</v>
      </c>
      <c r="QU90" s="55">
        <v>9.8299999999999998E-2</v>
      </c>
      <c r="QV90" s="55">
        <v>8.7300000000000003E-2</v>
      </c>
      <c r="QW90" s="55">
        <v>0.75290000000000001</v>
      </c>
      <c r="QX90" s="55">
        <v>0.52690000000000003</v>
      </c>
      <c r="QY90" s="55">
        <v>0.60350000000000004</v>
      </c>
      <c r="QZ90" s="54">
        <v>0.48</v>
      </c>
      <c r="RA90" s="55">
        <v>0.47939999999999999</v>
      </c>
      <c r="RB90" s="55">
        <v>0.69750000000000001</v>
      </c>
      <c r="RC90" s="55">
        <v>1.0132000000000001</v>
      </c>
      <c r="RD90" s="55">
        <v>0.25030000000000002</v>
      </c>
      <c r="RE90" s="55">
        <v>0.2555</v>
      </c>
      <c r="RF90" s="55">
        <v>0.4924</v>
      </c>
      <c r="RG90" s="55">
        <v>0.62360000000000004</v>
      </c>
      <c r="RH90" s="55">
        <v>0.54610000000000003</v>
      </c>
      <c r="RI90" s="55">
        <v>0.64590000000000003</v>
      </c>
      <c r="RJ90" s="55">
        <v>0.71430000000000005</v>
      </c>
      <c r="RK90" s="55">
        <v>0.61280000000000001</v>
      </c>
      <c r="RL90" s="55">
        <v>0.54649999999999999</v>
      </c>
      <c r="RM90" s="55">
        <v>0.61099999999999999</v>
      </c>
      <c r="RN90" s="55">
        <v>0.43580000000000002</v>
      </c>
      <c r="RO90" s="55">
        <v>0.35299999999999998</v>
      </c>
      <c r="RP90" s="55">
        <v>-1.3100000000000001E-2</v>
      </c>
      <c r="RQ90" s="55">
        <v>0.57869999999999999</v>
      </c>
      <c r="RR90" s="55">
        <v>0.33989999999999998</v>
      </c>
      <c r="RS90" s="55">
        <v>0.35139999999999999</v>
      </c>
      <c r="RT90" s="55">
        <v>0.30969999999999998</v>
      </c>
      <c r="RU90" s="55">
        <v>0.39369999999999999</v>
      </c>
      <c r="RV90" s="55">
        <v>0.4204</v>
      </c>
      <c r="RW90" s="55">
        <v>0.85629999999999995</v>
      </c>
      <c r="RX90" s="55">
        <v>0.43980000000000002</v>
      </c>
      <c r="RY90" s="55">
        <v>0.36899999999999999</v>
      </c>
      <c r="RZ90" s="55">
        <v>0.3669</v>
      </c>
      <c r="SA90" s="55">
        <v>0.4859</v>
      </c>
      <c r="SB90" s="55">
        <v>0.4884</v>
      </c>
      <c r="SC90" s="55">
        <v>0.46829999999999999</v>
      </c>
      <c r="SD90" s="55">
        <v>0.50519999999999998</v>
      </c>
      <c r="SE90" s="55">
        <v>0.25259999999999999</v>
      </c>
      <c r="SF90" s="55">
        <v>-0.32850000000000001</v>
      </c>
      <c r="SG90" s="55">
        <v>9.5699999999999993E-2</v>
      </c>
      <c r="SH90" s="55">
        <v>0.12590000000000001</v>
      </c>
      <c r="SI90" s="55">
        <v>0.19220000000000001</v>
      </c>
      <c r="SJ90" s="55">
        <v>0.36320000000000002</v>
      </c>
      <c r="SK90" s="55">
        <v>0.3498</v>
      </c>
      <c r="SL90" s="55">
        <v>0.67959999999999998</v>
      </c>
      <c r="SM90" s="54">
        <v>0.14000000000000001</v>
      </c>
      <c r="SN90" s="55">
        <v>0.28029999999999999</v>
      </c>
      <c r="SO90" s="55">
        <v>0.26279999999999998</v>
      </c>
      <c r="SP90" s="55">
        <v>0.34839999999999999</v>
      </c>
      <c r="SQ90" s="55">
        <v>0.25929999999999997</v>
      </c>
      <c r="SR90" s="55">
        <v>0.41270000000000001</v>
      </c>
      <c r="SS90" s="55">
        <v>0.2722</v>
      </c>
      <c r="ST90" s="55">
        <v>0.32129999999999997</v>
      </c>
      <c r="SU90" s="55">
        <v>0.40100000000000002</v>
      </c>
      <c r="SV90" s="55">
        <v>1.2045999999999999</v>
      </c>
      <c r="SW90" s="55">
        <v>0.85009999999999997</v>
      </c>
      <c r="SX90" s="55">
        <v>0.45040000000000002</v>
      </c>
      <c r="SY90" s="55">
        <v>0.43109999999999998</v>
      </c>
      <c r="SZ90" s="55">
        <v>0.4027</v>
      </c>
      <c r="TA90" s="55">
        <v>0.26529999999999998</v>
      </c>
      <c r="TB90" s="55">
        <v>0.29060000000000002</v>
      </c>
      <c r="TC90" s="55">
        <v>0.48880000000000001</v>
      </c>
      <c r="TD90" s="55">
        <v>0.31940000000000002</v>
      </c>
      <c r="TE90" s="55">
        <v>0.2656</v>
      </c>
      <c r="TF90" s="55">
        <v>0.30630000000000002</v>
      </c>
      <c r="TG90" s="55">
        <v>0.46910000000000002</v>
      </c>
      <c r="TH90" s="55">
        <v>0.4178</v>
      </c>
      <c r="TI90" s="55">
        <v>0.36070000000000002</v>
      </c>
      <c r="TJ90" s="55">
        <v>0.53339999999999999</v>
      </c>
      <c r="TK90" s="55">
        <v>0.37359999999999999</v>
      </c>
      <c r="TL90" s="55">
        <v>0.3221</v>
      </c>
      <c r="TM90" s="55">
        <v>0.3574</v>
      </c>
      <c r="TN90" s="55">
        <v>0.2676</v>
      </c>
      <c r="TO90" s="55">
        <v>2.8899999999999999E-2</v>
      </c>
      <c r="TP90" s="55">
        <v>0.17430000000000001</v>
      </c>
      <c r="TQ90" s="55">
        <v>0.23419999999999999</v>
      </c>
      <c r="TR90" s="55">
        <v>0.30769999999999997</v>
      </c>
      <c r="TS90" s="55">
        <v>0.18379999999999999</v>
      </c>
      <c r="TT90" s="55">
        <v>0.33129999999999998</v>
      </c>
      <c r="TU90" s="55">
        <v>0.20780000000000001</v>
      </c>
      <c r="TV90" s="55">
        <v>0.24479999999999999</v>
      </c>
      <c r="TW90" s="55">
        <v>0.20230000000000001</v>
      </c>
      <c r="TX90" s="55">
        <v>0.30470000000000003</v>
      </c>
      <c r="TY90" s="55">
        <v>0.1137</v>
      </c>
      <c r="TZ90" s="55">
        <v>0.16889999999999999</v>
      </c>
      <c r="UA90" s="55">
        <v>0.20680000000000001</v>
      </c>
      <c r="UB90" s="55">
        <v>4.9099999999999998E-2</v>
      </c>
      <c r="UC90" s="55">
        <v>4.9700000000000001E-2</v>
      </c>
      <c r="UD90" s="55">
        <v>9.4799999999999995E-2</v>
      </c>
      <c r="UE90" s="55">
        <v>0.25469999999999998</v>
      </c>
      <c r="UF90" s="55">
        <v>0.28179999999999999</v>
      </c>
      <c r="UG90" s="55">
        <v>0.29110000000000003</v>
      </c>
      <c r="UH90" s="55">
        <v>0.29409999999999997</v>
      </c>
      <c r="UI90" s="55">
        <v>0.313</v>
      </c>
      <c r="UJ90" s="55">
        <v>0.14810000000000001</v>
      </c>
      <c r="UK90" s="55">
        <v>7.22E-2</v>
      </c>
      <c r="UL90" s="55">
        <v>0.39879999999999999</v>
      </c>
      <c r="UM90" s="55">
        <v>0.95889999999999997</v>
      </c>
      <c r="UN90" s="55">
        <v>0.8488</v>
      </c>
      <c r="UO90" s="55">
        <v>0.8528</v>
      </c>
      <c r="UP90" s="55">
        <v>1.9453</v>
      </c>
      <c r="UQ90" s="55">
        <v>1.3532999999999999</v>
      </c>
      <c r="UR90" s="55">
        <v>0.76039999999999996</v>
      </c>
      <c r="US90" s="55">
        <v>0.56830000000000003</v>
      </c>
      <c r="UT90" s="55">
        <v>0.41339999999999999</v>
      </c>
      <c r="UU90" s="55">
        <v>0.35709999999999997</v>
      </c>
      <c r="UV90" s="55">
        <v>0.71440000000000003</v>
      </c>
      <c r="UW90" s="55">
        <v>1.0145</v>
      </c>
      <c r="UX90" s="55">
        <v>-9.1300000000000006E-2</v>
      </c>
      <c r="UY90" s="55">
        <v>-7.2400000000000006E-2</v>
      </c>
      <c r="UZ90" s="55">
        <v>-6.7000000000000002E-3</v>
      </c>
      <c r="VA90" s="55">
        <v>0.16159999999999999</v>
      </c>
      <c r="VB90" s="55">
        <v>0.24279999999999999</v>
      </c>
      <c r="VC90" s="55">
        <v>0.23799999999999999</v>
      </c>
      <c r="VD90" s="55">
        <v>4.1000000000000002E-2</v>
      </c>
      <c r="VE90" s="55">
        <v>-1.4E-2</v>
      </c>
      <c r="VF90" s="55">
        <v>6.5500000000000003E-2</v>
      </c>
      <c r="VG90" s="55">
        <v>2.3199999999999998E-2</v>
      </c>
      <c r="VH90" s="55">
        <v>0.27450000000000002</v>
      </c>
      <c r="VI90" s="55">
        <v>0.2697</v>
      </c>
      <c r="VJ90" s="55">
        <v>0.31159999999999999</v>
      </c>
      <c r="VK90" s="55">
        <v>7.0199999999999999E-2</v>
      </c>
      <c r="VL90" s="55">
        <v>-6.5000000000000002E-2</v>
      </c>
      <c r="VM90" s="55">
        <v>-0.12479999999999999</v>
      </c>
      <c r="VN90" s="55">
        <v>2.52E-2</v>
      </c>
      <c r="VO90" s="55">
        <v>0.2606</v>
      </c>
      <c r="VP90" s="55">
        <v>0.255</v>
      </c>
      <c r="VQ90" s="55">
        <v>0.31530000000000002</v>
      </c>
      <c r="VR90" s="55">
        <v>5.2400000000000002E-2</v>
      </c>
      <c r="VS90" s="55">
        <v>0.36509999999999998</v>
      </c>
      <c r="VT90" s="55">
        <v>0.20200000000000001</v>
      </c>
      <c r="VU90" s="55">
        <v>0.2036</v>
      </c>
      <c r="VV90" s="55">
        <v>0.2321</v>
      </c>
      <c r="VW90" s="55">
        <v>0.34699999999999998</v>
      </c>
      <c r="VX90" s="55">
        <v>0.27389999999999998</v>
      </c>
      <c r="VY90" s="55">
        <v>0.24110000000000001</v>
      </c>
      <c r="VZ90" s="55">
        <v>0.14729999999999999</v>
      </c>
      <c r="WA90" s="55">
        <v>0.11990000000000001</v>
      </c>
      <c r="WB90" s="55">
        <v>0.16830000000000001</v>
      </c>
      <c r="WC90" s="55">
        <v>0.36599999999999999</v>
      </c>
      <c r="WD90" s="55">
        <v>0.21920000000000001</v>
      </c>
      <c r="WE90" s="55">
        <v>0.29089999999999999</v>
      </c>
      <c r="WF90" s="55">
        <v>9.7500000000000003E-2</v>
      </c>
      <c r="WG90" s="55">
        <v>0.12540000000000001</v>
      </c>
      <c r="WH90" s="55">
        <v>2.18E-2</v>
      </c>
      <c r="WI90" s="55">
        <v>6.0100000000000001E-2</v>
      </c>
      <c r="WJ90" s="55">
        <v>0.34539999999999998</v>
      </c>
      <c r="WK90" s="55">
        <v>0.30470000000000003</v>
      </c>
      <c r="WL90" s="55">
        <v>0.27239999999999998</v>
      </c>
      <c r="WM90" s="54">
        <v>0.13</v>
      </c>
      <c r="WN90" s="55">
        <v>6.9199999999999998E-2</v>
      </c>
      <c r="WO90" s="55">
        <v>8.6699999999999999E-2</v>
      </c>
      <c r="WP90" s="55">
        <v>8.1900000000000001E-2</v>
      </c>
      <c r="WQ90" s="55">
        <v>0.2651</v>
      </c>
      <c r="WR90" s="55">
        <v>0.34820000000000001</v>
      </c>
      <c r="WS90" s="55">
        <v>0.22339999999999999</v>
      </c>
      <c r="WT90" s="55">
        <v>-3.4099999999999998E-2</v>
      </c>
      <c r="WU90" s="55">
        <v>6.3399999999999998E-2</v>
      </c>
      <c r="WV90" s="55">
        <v>0.14749999999999999</v>
      </c>
      <c r="WW90" s="55">
        <v>0.36730000000000002</v>
      </c>
      <c r="WX90" s="55">
        <v>0.1575</v>
      </c>
      <c r="WY90" s="55">
        <v>7.46E-2</v>
      </c>
      <c r="WZ90" s="55">
        <v>7.2999999999999995E-2</v>
      </c>
      <c r="XA90" s="55">
        <v>0.12039999999999999</v>
      </c>
      <c r="XB90" s="55">
        <v>9.2200000000000004E-2</v>
      </c>
      <c r="XC90" s="55">
        <v>7.1499999999999994E-2</v>
      </c>
      <c r="XD90" s="55">
        <v>0.11360000000000001</v>
      </c>
      <c r="XE90" s="55">
        <v>0.1444</v>
      </c>
      <c r="XF90" s="55">
        <v>0.40839999999999999</v>
      </c>
      <c r="XG90" s="55">
        <v>0.17199999999999999</v>
      </c>
      <c r="XH90" s="55">
        <v>-8.4900000000000003E-2</v>
      </c>
      <c r="XI90" s="55">
        <v>0.1087</v>
      </c>
      <c r="XJ90" s="55">
        <v>0.2064</v>
      </c>
      <c r="XK90" s="55">
        <v>0.47960000000000003</v>
      </c>
      <c r="XL90" s="55">
        <v>0.3044</v>
      </c>
      <c r="XM90" s="55">
        <v>0.191</v>
      </c>
      <c r="XN90" s="55">
        <v>0.26450000000000001</v>
      </c>
      <c r="XO90" s="55">
        <v>0.29430000000000001</v>
      </c>
      <c r="XP90" s="55">
        <v>0.11260000000000001</v>
      </c>
      <c r="XQ90" s="55">
        <v>8.2799999999999999E-2</v>
      </c>
      <c r="XR90" s="55">
        <v>2.3400000000000001E-2</v>
      </c>
      <c r="XS90" s="55">
        <v>0.25080000000000002</v>
      </c>
      <c r="XT90" s="55">
        <v>0.2147</v>
      </c>
      <c r="XU90" s="55">
        <v>0.1017</v>
      </c>
      <c r="XV90" s="55">
        <v>0.1615</v>
      </c>
      <c r="XW90" s="55">
        <v>0.34489999999999998</v>
      </c>
      <c r="XX90" s="55">
        <v>0.37159999999999999</v>
      </c>
      <c r="XY90" s="55">
        <v>4.1700000000000001E-2</v>
      </c>
      <c r="XZ90" s="55">
        <v>0.33150000000000002</v>
      </c>
      <c r="YA90" s="55">
        <v>0.18290000000000001</v>
      </c>
      <c r="YB90" s="55">
        <v>0.24790000000000001</v>
      </c>
      <c r="YC90" s="55">
        <v>-5.8999999999999997E-2</v>
      </c>
      <c r="YD90" s="55">
        <v>-2.7099999999999999E-2</v>
      </c>
      <c r="YE90" s="55">
        <v>1.4999999999999999E-2</v>
      </c>
      <c r="YF90" s="55">
        <v>0.14330000000000001</v>
      </c>
      <c r="YG90" s="55">
        <v>0.28420000000000001</v>
      </c>
      <c r="YH90" s="55">
        <v>0.29570000000000002</v>
      </c>
      <c r="YI90" s="55">
        <v>0.35809999999999997</v>
      </c>
      <c r="YJ90" s="55">
        <v>8.3000000000000004E-2</v>
      </c>
      <c r="YK90" s="55">
        <v>0.1769</v>
      </c>
    </row>
    <row r="91" spans="1:661" x14ac:dyDescent="0.35">
      <c r="A91" s="66" t="s">
        <v>75</v>
      </c>
      <c r="B91" s="66" t="s">
        <v>642</v>
      </c>
      <c r="C91" s="66"/>
      <c r="D91" s="66"/>
      <c r="E91" s="66"/>
      <c r="F91" s="66"/>
      <c r="G91" s="66"/>
      <c r="H91" s="66"/>
      <c r="I91" s="66"/>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66"/>
      <c r="IY91" s="66"/>
      <c r="IZ91" s="66"/>
      <c r="JA91" s="66"/>
      <c r="JB91" s="66"/>
      <c r="JC91" s="66"/>
      <c r="JD91" s="66"/>
      <c r="JE91" s="66"/>
      <c r="JF91" s="66"/>
      <c r="JG91" s="66"/>
      <c r="JH91" s="55">
        <v>-0.99270000000000003</v>
      </c>
      <c r="JI91" s="55">
        <v>-0.99450000000000005</v>
      </c>
      <c r="JJ91" s="55">
        <v>-0.99329999999999996</v>
      </c>
      <c r="JK91" s="55">
        <v>-0.96220000000000006</v>
      </c>
      <c r="JL91" s="55">
        <v>-0.98750000000000004</v>
      </c>
      <c r="JM91" s="55">
        <v>-0.95689999999999997</v>
      </c>
      <c r="JN91" s="55">
        <v>-0.99570000000000003</v>
      </c>
      <c r="JO91" s="55">
        <v>-0.99719999999999998</v>
      </c>
      <c r="JP91" s="55">
        <v>-0.99690000000000001</v>
      </c>
      <c r="JQ91" s="55">
        <v>-0.99429999999999996</v>
      </c>
      <c r="JR91" s="55">
        <v>-0.9708</v>
      </c>
      <c r="JS91" s="55">
        <v>-0.95920000000000005</v>
      </c>
      <c r="JT91" s="55">
        <v>-0.98089999999999999</v>
      </c>
      <c r="JU91" s="55">
        <v>-0.99850000000000005</v>
      </c>
      <c r="JV91" s="55">
        <v>-0.99809999999999999</v>
      </c>
      <c r="JW91" s="55">
        <v>-0.99950000000000006</v>
      </c>
      <c r="JX91" s="55">
        <v>-0.99919999999999998</v>
      </c>
      <c r="JY91" s="55">
        <v>-0.97270000000000001</v>
      </c>
      <c r="JZ91" s="55">
        <v>-0.95799999999999996</v>
      </c>
      <c r="KA91" s="55">
        <v>-0.94789999999999996</v>
      </c>
      <c r="KB91" s="55">
        <v>-0.99860000000000004</v>
      </c>
      <c r="KC91" s="54">
        <v>-1</v>
      </c>
      <c r="KD91" s="55">
        <v>-0.997</v>
      </c>
      <c r="KE91" s="55">
        <v>-0.99150000000000005</v>
      </c>
      <c r="KF91" s="55">
        <v>-0.97589999999999999</v>
      </c>
      <c r="KG91" s="55">
        <v>-0.91349999999999998</v>
      </c>
      <c r="KH91" s="55">
        <v>-0.95530000000000004</v>
      </c>
      <c r="KI91" s="55">
        <v>-0.94059999999999999</v>
      </c>
      <c r="KJ91" s="55">
        <v>-0.99929999999999997</v>
      </c>
      <c r="KK91" s="55">
        <v>-0.99339999999999995</v>
      </c>
      <c r="KL91" s="55">
        <v>-0.99470000000000003</v>
      </c>
      <c r="KM91" s="55">
        <v>-0.98960000000000004</v>
      </c>
      <c r="KN91" s="55">
        <v>-0.9073</v>
      </c>
      <c r="KO91" s="55">
        <v>-0.94799999999999995</v>
      </c>
      <c r="KP91" s="55">
        <v>-0.96230000000000004</v>
      </c>
      <c r="KQ91" s="55">
        <v>-0.99690000000000001</v>
      </c>
      <c r="KR91" s="55">
        <v>-0.99260000000000004</v>
      </c>
      <c r="KS91" s="55">
        <v>-0.99639999999999995</v>
      </c>
      <c r="KT91" s="55">
        <v>-0.95569999999999999</v>
      </c>
      <c r="KU91" s="55">
        <v>-0.92949999999999999</v>
      </c>
      <c r="KV91" s="55">
        <v>-0.99029999999999996</v>
      </c>
      <c r="KW91" s="55">
        <v>-0.95909999999999995</v>
      </c>
      <c r="KX91" s="55">
        <v>-0.99609999999999999</v>
      </c>
      <c r="KY91" s="54">
        <v>-1</v>
      </c>
      <c r="KZ91" s="55">
        <v>-0.99860000000000004</v>
      </c>
      <c r="LA91" s="55">
        <v>-0.99619999999999997</v>
      </c>
      <c r="LB91" s="55">
        <v>-0.85350000000000004</v>
      </c>
      <c r="LC91" s="55">
        <v>-0.89549999999999996</v>
      </c>
      <c r="LD91" s="54">
        <v>-1</v>
      </c>
      <c r="LE91" s="54">
        <v>-1</v>
      </c>
      <c r="LF91" s="54">
        <v>-1</v>
      </c>
      <c r="LG91" s="55">
        <v>-0.99219999999999997</v>
      </c>
      <c r="LH91" s="55">
        <v>-0.97340000000000004</v>
      </c>
      <c r="LI91" s="55">
        <v>-0.99819999999999998</v>
      </c>
      <c r="LJ91" s="55">
        <v>-0.98809999999999998</v>
      </c>
      <c r="LK91" s="54">
        <v>-1</v>
      </c>
      <c r="LL91" s="54">
        <v>-1</v>
      </c>
      <c r="LM91" s="54">
        <v>-1</v>
      </c>
      <c r="LN91" s="54">
        <v>-1</v>
      </c>
      <c r="LO91" s="55">
        <v>-0.99829999999999997</v>
      </c>
      <c r="LP91" s="55">
        <v>-0.99750000000000005</v>
      </c>
      <c r="LQ91" s="54">
        <v>-1</v>
      </c>
      <c r="LR91" s="54">
        <v>-1</v>
      </c>
      <c r="LS91" s="54">
        <v>-1</v>
      </c>
      <c r="LT91" s="55">
        <v>-0.99750000000000005</v>
      </c>
      <c r="LU91" s="54">
        <v>-1</v>
      </c>
      <c r="LV91" s="54">
        <v>-1</v>
      </c>
      <c r="LW91" s="55">
        <v>-0.98919999999999997</v>
      </c>
      <c r="LX91" s="55">
        <v>-0.98309999999999997</v>
      </c>
      <c r="LY91" s="54">
        <v>-1</v>
      </c>
      <c r="LZ91" s="54">
        <v>-1</v>
      </c>
      <c r="MA91" s="55">
        <v>-0.99929999999999997</v>
      </c>
      <c r="MB91" s="54">
        <v>-1</v>
      </c>
      <c r="MC91" s="55">
        <v>-0.99680000000000002</v>
      </c>
      <c r="MD91" s="54">
        <v>-1</v>
      </c>
      <c r="ME91" s="54">
        <v>-1</v>
      </c>
      <c r="MF91" s="54">
        <v>-1</v>
      </c>
      <c r="MG91" s="55">
        <v>-0.995</v>
      </c>
      <c r="MH91" s="55">
        <v>-0.99919999999999998</v>
      </c>
      <c r="MI91" s="54">
        <v>-1</v>
      </c>
      <c r="MJ91" s="54">
        <v>-1</v>
      </c>
      <c r="MK91" s="54">
        <v>-1</v>
      </c>
      <c r="ML91" s="54">
        <v>-1</v>
      </c>
      <c r="MM91" s="54">
        <v>-1</v>
      </c>
      <c r="MN91" s="55">
        <v>-0.99080000000000001</v>
      </c>
      <c r="MO91" s="55">
        <v>-0.99839999999999995</v>
      </c>
      <c r="MP91" s="54">
        <v>-1</v>
      </c>
      <c r="MQ91" s="55">
        <v>-0.99780000000000002</v>
      </c>
      <c r="MR91" s="54">
        <v>-1</v>
      </c>
      <c r="MS91" s="55">
        <v>-0.98580000000000001</v>
      </c>
      <c r="MT91" s="54">
        <v>-1</v>
      </c>
      <c r="MU91" s="54">
        <v>-1</v>
      </c>
      <c r="MV91" s="54">
        <v>-1</v>
      </c>
      <c r="MW91" s="54">
        <v>-1</v>
      </c>
      <c r="MX91" s="54">
        <v>-1</v>
      </c>
      <c r="MY91" s="54">
        <v>-1</v>
      </c>
      <c r="MZ91" s="54">
        <v>-1</v>
      </c>
      <c r="NA91" s="54">
        <v>-1</v>
      </c>
      <c r="NB91" s="54">
        <v>-1</v>
      </c>
      <c r="NC91" s="55">
        <v>-0.996</v>
      </c>
      <c r="ND91" s="54">
        <v>-1</v>
      </c>
      <c r="NE91" s="54">
        <v>-1</v>
      </c>
      <c r="NF91" s="54">
        <v>-1</v>
      </c>
      <c r="NG91" s="54">
        <v>-1</v>
      </c>
      <c r="NH91" s="55">
        <v>-0.99909999999999999</v>
      </c>
      <c r="NI91" s="54">
        <v>-1</v>
      </c>
      <c r="NJ91" s="54">
        <v>-1</v>
      </c>
      <c r="NK91" s="54">
        <v>-1</v>
      </c>
      <c r="NL91" s="54">
        <v>-1</v>
      </c>
      <c r="NM91" s="55">
        <v>-0.99890000000000001</v>
      </c>
      <c r="NN91" s="54">
        <v>-1</v>
      </c>
      <c r="NO91" s="54">
        <v>-1</v>
      </c>
      <c r="NP91" s="55">
        <v>-0.99939999999999996</v>
      </c>
      <c r="NQ91" s="54">
        <v>-1</v>
      </c>
      <c r="NR91" s="54">
        <v>-1</v>
      </c>
      <c r="NS91" s="55">
        <v>-0.99709999999999999</v>
      </c>
      <c r="NT91" s="55">
        <v>-0.99409999999999998</v>
      </c>
      <c r="NU91" s="55">
        <v>-0.9929</v>
      </c>
      <c r="NV91" s="55">
        <v>-0.99080000000000001</v>
      </c>
      <c r="NW91" s="55">
        <v>-0.99680000000000002</v>
      </c>
      <c r="NX91" s="55">
        <v>-0.99680000000000002</v>
      </c>
      <c r="NY91" s="55">
        <v>-0.99650000000000005</v>
      </c>
      <c r="NZ91" s="55">
        <v>-0.997</v>
      </c>
      <c r="OA91" s="55">
        <v>-0.99299999999999999</v>
      </c>
      <c r="OB91" s="55">
        <v>-0.98599999999999999</v>
      </c>
      <c r="OC91" s="55">
        <v>-0.98809999999999998</v>
      </c>
      <c r="OD91" s="55">
        <v>-0.99260000000000004</v>
      </c>
      <c r="OE91" s="55">
        <v>-0.98699999999999999</v>
      </c>
      <c r="OF91" s="55">
        <v>-0.99109999999999998</v>
      </c>
      <c r="OG91" s="55">
        <v>-0.9899</v>
      </c>
      <c r="OH91" s="55">
        <v>-0.99150000000000005</v>
      </c>
      <c r="OI91" s="55">
        <v>-0.99009999999999998</v>
      </c>
      <c r="OJ91" s="55">
        <v>-0.99370000000000003</v>
      </c>
      <c r="OK91" s="55">
        <v>-0.99399999999999999</v>
      </c>
      <c r="OL91" s="55">
        <v>-0.99650000000000005</v>
      </c>
      <c r="OM91" s="55">
        <v>-0.99680000000000002</v>
      </c>
      <c r="ON91" s="55">
        <v>-0.99590000000000001</v>
      </c>
      <c r="OO91" s="55">
        <v>-0.99590000000000001</v>
      </c>
      <c r="OP91" s="55">
        <v>-0.9859</v>
      </c>
      <c r="OQ91" s="55">
        <v>-0.98960000000000004</v>
      </c>
      <c r="OR91" s="55">
        <v>-0.99319999999999997</v>
      </c>
      <c r="OS91" s="55">
        <v>-0.997</v>
      </c>
      <c r="OT91" s="55">
        <v>-0.997</v>
      </c>
      <c r="OU91" s="55">
        <v>-0.98129999999999995</v>
      </c>
      <c r="OV91" s="55">
        <v>-0.98329999999999995</v>
      </c>
      <c r="OW91" s="55">
        <v>-0.98260000000000003</v>
      </c>
      <c r="OX91" s="55">
        <v>-0.92759999999999998</v>
      </c>
      <c r="OY91" s="55">
        <v>-0.96250000000000002</v>
      </c>
      <c r="OZ91" s="55">
        <v>-0.99409999999999998</v>
      </c>
      <c r="PA91" s="55">
        <v>-0.99550000000000005</v>
      </c>
      <c r="PB91" s="55">
        <v>-0.99419999999999997</v>
      </c>
      <c r="PC91" s="55">
        <v>-0.99470000000000003</v>
      </c>
      <c r="PD91" s="55">
        <v>-0.99450000000000005</v>
      </c>
      <c r="PE91" s="55">
        <v>-0.99060000000000004</v>
      </c>
      <c r="PF91" s="55">
        <v>-0.99450000000000005</v>
      </c>
      <c r="PG91" s="54">
        <v>-0.92</v>
      </c>
      <c r="PH91" s="55">
        <v>-0.95760000000000001</v>
      </c>
      <c r="PI91" s="55">
        <v>-0.99419999999999997</v>
      </c>
      <c r="PJ91" s="55">
        <v>-0.98850000000000005</v>
      </c>
      <c r="PK91" s="55">
        <v>-0.99109999999999998</v>
      </c>
      <c r="PL91" s="55">
        <v>-0.99619999999999997</v>
      </c>
      <c r="PM91" s="55">
        <v>-0.99480000000000002</v>
      </c>
      <c r="PN91" s="55">
        <v>-0.99170000000000003</v>
      </c>
      <c r="PO91" s="55">
        <v>-0.99490000000000001</v>
      </c>
      <c r="PP91" s="55">
        <v>-0.99109999999999998</v>
      </c>
      <c r="PQ91" s="55">
        <v>-0.99250000000000005</v>
      </c>
      <c r="PR91" s="55">
        <v>-0.99409999999999998</v>
      </c>
      <c r="PS91" s="55">
        <v>-0.98699999999999999</v>
      </c>
      <c r="PT91" s="55">
        <v>-0.99429999999999996</v>
      </c>
      <c r="PU91" s="55">
        <v>-0.99029999999999996</v>
      </c>
      <c r="PV91" s="55">
        <v>-0.98740000000000006</v>
      </c>
      <c r="PW91" s="55">
        <v>-0.95450000000000002</v>
      </c>
      <c r="PX91" s="55">
        <v>-0.98909999999999998</v>
      </c>
      <c r="PY91" s="55">
        <v>-0.98040000000000005</v>
      </c>
      <c r="PZ91" s="55">
        <v>-0.98619999999999997</v>
      </c>
      <c r="QA91" s="55">
        <v>-0.99539999999999995</v>
      </c>
      <c r="QB91" s="55">
        <v>-0.99309999999999998</v>
      </c>
      <c r="QC91" s="55">
        <v>-0.99319999999999997</v>
      </c>
      <c r="QD91" s="55">
        <v>-0.99319999999999997</v>
      </c>
      <c r="QE91" s="55">
        <v>-0.99460000000000004</v>
      </c>
      <c r="QF91" s="55">
        <v>-0.97589999999999999</v>
      </c>
      <c r="QG91" s="55">
        <v>-0.97430000000000005</v>
      </c>
      <c r="QH91" s="55">
        <v>-0.99709999999999999</v>
      </c>
      <c r="QI91" s="55">
        <v>-0.99560000000000004</v>
      </c>
      <c r="QJ91" s="55">
        <v>-0.99439999999999995</v>
      </c>
      <c r="QK91" s="55">
        <v>-0.98699999999999999</v>
      </c>
      <c r="QL91" s="55">
        <v>-0.996</v>
      </c>
      <c r="QM91" s="55">
        <v>-0.95589999999999997</v>
      </c>
      <c r="QN91" s="55">
        <v>-0.98660000000000003</v>
      </c>
      <c r="QO91" s="55">
        <v>-0.99580000000000002</v>
      </c>
      <c r="QP91" s="55">
        <v>-0.98040000000000005</v>
      </c>
      <c r="QQ91" s="55">
        <v>-0.98409999999999997</v>
      </c>
      <c r="QR91" s="55">
        <v>-0.97870000000000001</v>
      </c>
      <c r="QS91" s="55">
        <v>-0.97719999999999996</v>
      </c>
      <c r="QT91" s="55">
        <v>-0.98719999999999997</v>
      </c>
      <c r="QU91" s="55">
        <v>-0.96440000000000003</v>
      </c>
      <c r="QV91" s="55">
        <v>-0.67720000000000002</v>
      </c>
      <c r="QW91" s="55">
        <v>-0.88500000000000001</v>
      </c>
      <c r="QX91" s="55">
        <v>-0.88070000000000004</v>
      </c>
      <c r="QY91" s="55">
        <v>-0.79269999999999996</v>
      </c>
      <c r="QZ91" s="55">
        <v>-0.44319999999999998</v>
      </c>
      <c r="RA91" s="55">
        <v>-0.19520000000000001</v>
      </c>
      <c r="RB91" s="55">
        <v>-0.33069999999999999</v>
      </c>
      <c r="RC91" s="55">
        <v>-0.67630000000000001</v>
      </c>
      <c r="RD91" s="55">
        <v>-0.6583</v>
      </c>
      <c r="RE91" s="55">
        <v>-0.4451</v>
      </c>
      <c r="RF91" s="55">
        <v>-0.628</v>
      </c>
      <c r="RG91" s="55">
        <v>-0.53080000000000005</v>
      </c>
      <c r="RH91" s="55">
        <v>-0.53059999999999996</v>
      </c>
      <c r="RI91" s="55">
        <v>-0.58560000000000001</v>
      </c>
      <c r="RJ91" s="55">
        <v>-0.60599999999999998</v>
      </c>
      <c r="RK91" s="55">
        <v>-0.43459999999999999</v>
      </c>
      <c r="RL91" s="55">
        <v>-0.52329999999999999</v>
      </c>
      <c r="RM91" s="55">
        <v>-0.39589999999999997</v>
      </c>
      <c r="RN91" s="55">
        <v>-0.19350000000000001</v>
      </c>
      <c r="RO91" s="55">
        <v>3.6700000000000003E-2</v>
      </c>
      <c r="RP91" s="55">
        <v>-3.8899999999999997E-2</v>
      </c>
      <c r="RQ91" s="55">
        <v>-0.43419999999999997</v>
      </c>
      <c r="RR91" s="55">
        <v>-0.35199999999999998</v>
      </c>
      <c r="RS91" s="55">
        <v>-0.31740000000000002</v>
      </c>
      <c r="RT91" s="55">
        <v>2.1499999999999998E-2</v>
      </c>
      <c r="RU91" s="55">
        <v>4.48E-2</v>
      </c>
      <c r="RV91" s="55">
        <v>0.1908</v>
      </c>
      <c r="RW91" s="55">
        <v>-7.9799999999999996E-2</v>
      </c>
      <c r="RX91" s="55">
        <v>-0.3397</v>
      </c>
      <c r="RY91" s="55">
        <v>-0.5716</v>
      </c>
      <c r="RZ91" s="55">
        <v>-0.3589</v>
      </c>
      <c r="SA91" s="55">
        <v>-0.45350000000000001</v>
      </c>
      <c r="SB91" s="55">
        <v>-0.1022</v>
      </c>
      <c r="SC91" s="55">
        <v>0.27700000000000002</v>
      </c>
      <c r="SD91" s="55">
        <v>0.17319999999999999</v>
      </c>
      <c r="SE91" s="55">
        <v>-0.37259999999999999</v>
      </c>
      <c r="SF91" s="55">
        <v>-0.3639</v>
      </c>
      <c r="SG91" s="55">
        <v>-0.24279999999999999</v>
      </c>
      <c r="SH91" s="55">
        <v>-9.9099999999999994E-2</v>
      </c>
      <c r="SI91" s="55">
        <v>0.1784</v>
      </c>
      <c r="SJ91" s="55">
        <v>0.6472</v>
      </c>
      <c r="SK91" s="55">
        <v>2.9499999999999998E-2</v>
      </c>
      <c r="SL91" s="55">
        <v>-0.18260000000000001</v>
      </c>
      <c r="SM91" s="55">
        <v>-0.25580000000000003</v>
      </c>
      <c r="SN91" s="54">
        <v>-0.08</v>
      </c>
      <c r="SO91" s="55">
        <v>-7.3000000000000001E-3</v>
      </c>
      <c r="SP91" s="55">
        <v>0.16070000000000001</v>
      </c>
      <c r="SQ91" s="55">
        <v>0.15229999999999999</v>
      </c>
      <c r="SR91" s="55">
        <v>4.7899999999999998E-2</v>
      </c>
      <c r="SS91" s="55">
        <v>-6.1699999999999998E-2</v>
      </c>
      <c r="ST91" s="55">
        <v>-7.3800000000000004E-2</v>
      </c>
      <c r="SU91" s="55">
        <v>-3.5999999999999999E-3</v>
      </c>
      <c r="SV91" s="55">
        <v>4.3299999999999998E-2</v>
      </c>
      <c r="SW91" s="55">
        <v>0.29089999999999999</v>
      </c>
      <c r="SX91" s="55">
        <v>0.21929999999999999</v>
      </c>
      <c r="SY91" s="55">
        <v>0.1452</v>
      </c>
      <c r="SZ91" s="55">
        <v>-8.0000000000000002E-3</v>
      </c>
      <c r="TA91" s="55">
        <v>6.5500000000000003E-2</v>
      </c>
      <c r="TB91" s="55">
        <v>0.29099999999999998</v>
      </c>
      <c r="TC91" s="55">
        <v>0.26019999999999999</v>
      </c>
      <c r="TD91" s="55">
        <v>0.38200000000000001</v>
      </c>
      <c r="TE91" s="55">
        <v>0.1419</v>
      </c>
      <c r="TF91" s="55">
        <v>9.2700000000000005E-2</v>
      </c>
      <c r="TG91" s="55">
        <v>2.18E-2</v>
      </c>
      <c r="TH91" s="55">
        <v>6.2899999999999998E-2</v>
      </c>
      <c r="TI91" s="55">
        <v>0.1198</v>
      </c>
      <c r="TJ91" s="55">
        <v>0.15939999999999999</v>
      </c>
      <c r="TK91" s="55">
        <v>0.28349999999999997</v>
      </c>
      <c r="TL91" s="55">
        <v>0.28160000000000002</v>
      </c>
      <c r="TM91" s="55">
        <v>0.19400000000000001</v>
      </c>
      <c r="TN91" s="55">
        <v>-9.64E-2</v>
      </c>
      <c r="TO91" s="55">
        <v>-0.14030000000000001</v>
      </c>
      <c r="TP91" s="55">
        <v>4.6300000000000001E-2</v>
      </c>
      <c r="TQ91" s="55">
        <v>-3.5000000000000001E-3</v>
      </c>
      <c r="TR91" s="55">
        <v>0.19719999999999999</v>
      </c>
      <c r="TS91" s="55">
        <v>0.27360000000000001</v>
      </c>
      <c r="TT91" s="55">
        <v>-0.1114</v>
      </c>
      <c r="TU91" s="55">
        <v>-0.13439999999999999</v>
      </c>
      <c r="TV91" s="55">
        <v>-0.1933</v>
      </c>
      <c r="TW91" s="55">
        <v>4.7600000000000003E-2</v>
      </c>
      <c r="TX91" s="55">
        <v>-0.12839999999999999</v>
      </c>
      <c r="TY91" s="55">
        <v>2.4500000000000001E-2</v>
      </c>
      <c r="TZ91" s="55">
        <v>0.1583</v>
      </c>
      <c r="UA91" s="55">
        <v>2.9399999999999999E-2</v>
      </c>
      <c r="UB91" s="55">
        <v>-0.23569999999999999</v>
      </c>
      <c r="UC91" s="55">
        <v>-0.22520000000000001</v>
      </c>
      <c r="UD91" s="55">
        <v>-7.5200000000000003E-2</v>
      </c>
      <c r="UE91" s="55">
        <v>-0.14399999999999999</v>
      </c>
      <c r="UF91" s="55">
        <v>9.0700000000000003E-2</v>
      </c>
      <c r="UG91" s="55">
        <v>0.3851</v>
      </c>
      <c r="UH91" s="55">
        <v>-6.4299999999999996E-2</v>
      </c>
      <c r="UI91" s="55">
        <v>-0.11269999999999999</v>
      </c>
      <c r="UJ91" s="55">
        <v>-7.8200000000000006E-2</v>
      </c>
      <c r="UK91" s="55">
        <v>9.1499999999999998E-2</v>
      </c>
      <c r="UL91" s="55">
        <v>5.11E-2</v>
      </c>
      <c r="UM91" s="55">
        <v>5.57E-2</v>
      </c>
      <c r="UN91" s="55">
        <v>0.2303</v>
      </c>
      <c r="UO91" s="55">
        <v>-1.95E-2</v>
      </c>
      <c r="UP91" s="55">
        <v>-0.2162</v>
      </c>
      <c r="UQ91" s="55">
        <v>-6.3500000000000001E-2</v>
      </c>
      <c r="UR91" s="55">
        <v>3.5299999999999998E-2</v>
      </c>
      <c r="US91" s="55">
        <v>-9.11E-2</v>
      </c>
      <c r="UT91" s="55">
        <v>8.5699999999999998E-2</v>
      </c>
      <c r="UU91" s="55">
        <v>0.1168</v>
      </c>
      <c r="UV91" s="55">
        <v>-2.2599999999999999E-2</v>
      </c>
      <c r="UW91" s="55">
        <v>-0.20730000000000001</v>
      </c>
      <c r="UX91" s="55">
        <v>-0.16070000000000001</v>
      </c>
      <c r="UY91" s="55">
        <v>-3.8399999999999997E-2</v>
      </c>
      <c r="UZ91" s="55">
        <v>-0.17780000000000001</v>
      </c>
      <c r="VA91" s="55">
        <v>-2.9000000000000001E-2</v>
      </c>
      <c r="VB91" s="55">
        <v>0.13070000000000001</v>
      </c>
      <c r="VC91" s="55">
        <v>0.1053</v>
      </c>
      <c r="VD91" s="55">
        <v>-0.14660000000000001</v>
      </c>
      <c r="VE91" s="55">
        <v>-0.16450000000000001</v>
      </c>
      <c r="VF91" s="55">
        <v>-6.54E-2</v>
      </c>
      <c r="VG91" s="55">
        <v>-6.59E-2</v>
      </c>
      <c r="VH91" s="55">
        <v>-9.6699999999999994E-2</v>
      </c>
      <c r="VI91" s="55">
        <v>0.1046</v>
      </c>
      <c r="VJ91" s="55">
        <v>-3.0200000000000001E-2</v>
      </c>
      <c r="VK91" s="55">
        <v>-0.2903</v>
      </c>
      <c r="VL91" s="55">
        <v>-0.2782</v>
      </c>
      <c r="VM91" s="55">
        <v>-0.20030000000000001</v>
      </c>
      <c r="VN91" s="55">
        <v>-0.14249999999999999</v>
      </c>
      <c r="VO91" s="55">
        <v>-9.3399999999999997E-2</v>
      </c>
      <c r="VP91" s="55">
        <v>0.1414</v>
      </c>
      <c r="VQ91" s="55">
        <v>-0.10730000000000001</v>
      </c>
      <c r="VR91" s="55">
        <v>-3.1099999999999999E-2</v>
      </c>
      <c r="VS91" s="55">
        <v>-5.8999999999999999E-3</v>
      </c>
      <c r="VT91" s="55">
        <v>0.14580000000000001</v>
      </c>
      <c r="VU91" s="55">
        <v>0.28139999999999998</v>
      </c>
      <c r="VV91" s="55">
        <v>0.41070000000000001</v>
      </c>
      <c r="VW91" s="55">
        <v>0.2535</v>
      </c>
      <c r="VX91" s="55">
        <v>4.1200000000000001E-2</v>
      </c>
      <c r="VY91" s="55">
        <v>-6.3899999999999998E-2</v>
      </c>
      <c r="VZ91" s="55">
        <v>5.2999999999999999E-2</v>
      </c>
      <c r="WA91" s="55">
        <v>1.6E-2</v>
      </c>
      <c r="WB91" s="55">
        <v>3.2300000000000002E-2</v>
      </c>
      <c r="WC91" s="55">
        <v>6.5600000000000006E-2</v>
      </c>
      <c r="WD91" s="55">
        <v>0.21429999999999999</v>
      </c>
      <c r="WE91" s="55">
        <v>-0.29310000000000003</v>
      </c>
      <c r="WF91" s="55">
        <v>-0.26939999999999997</v>
      </c>
      <c r="WG91" s="55">
        <v>-0.3281</v>
      </c>
      <c r="WH91" s="55">
        <v>-0.30790000000000001</v>
      </c>
      <c r="WI91" s="55">
        <v>-0.33850000000000002</v>
      </c>
      <c r="WJ91" s="55">
        <v>-0.1678</v>
      </c>
      <c r="WK91" s="55">
        <v>-8.4699999999999998E-2</v>
      </c>
      <c r="WL91" s="55">
        <v>-0.223</v>
      </c>
      <c r="WM91" s="55">
        <v>-0.32640000000000002</v>
      </c>
      <c r="WN91" s="55">
        <v>-0.13919999999999999</v>
      </c>
      <c r="WO91" s="55">
        <v>-0.12670000000000001</v>
      </c>
      <c r="WP91" s="55">
        <v>-0.19739999999999999</v>
      </c>
      <c r="WQ91" s="55">
        <v>-9.9699999999999997E-2</v>
      </c>
      <c r="WR91" s="55">
        <v>-1.26E-2</v>
      </c>
      <c r="WS91" s="55">
        <v>-0.16309999999999999</v>
      </c>
      <c r="WT91" s="55">
        <v>-7.9600000000000004E-2</v>
      </c>
      <c r="WU91" s="55">
        <v>-0.19980000000000001</v>
      </c>
      <c r="WV91" s="55">
        <v>6.6299999999999998E-2</v>
      </c>
      <c r="WW91" s="55">
        <v>0.1208</v>
      </c>
      <c r="WX91" s="55">
        <v>-9.8199999999999996E-2</v>
      </c>
      <c r="WY91" s="55">
        <v>-7.9899999999999999E-2</v>
      </c>
      <c r="WZ91" s="55">
        <v>-0.24610000000000001</v>
      </c>
      <c r="XA91" s="55">
        <v>-0.45739999999999997</v>
      </c>
      <c r="XB91" s="55">
        <v>-0.41360000000000002</v>
      </c>
      <c r="XC91" s="55">
        <v>-0.38919999999999999</v>
      </c>
      <c r="XD91" s="55">
        <v>-0.20599999999999999</v>
      </c>
      <c r="XE91" s="55">
        <v>1.09E-2</v>
      </c>
      <c r="XF91" s="55">
        <v>-9.4299999999999995E-2</v>
      </c>
      <c r="XG91" s="55">
        <v>-0.38329999999999997</v>
      </c>
      <c r="XH91" s="55">
        <v>-0.37659999999999999</v>
      </c>
      <c r="XI91" s="55">
        <v>-0.19539999999999999</v>
      </c>
      <c r="XJ91" s="55">
        <v>-0.19120000000000001</v>
      </c>
      <c r="XK91" s="55">
        <v>-0.27450000000000002</v>
      </c>
      <c r="XL91" s="55">
        <v>-0.27639999999999998</v>
      </c>
      <c r="XM91" s="55">
        <v>-0.17419999999999999</v>
      </c>
      <c r="XN91" s="55">
        <v>-0.308</v>
      </c>
      <c r="XO91" s="55">
        <v>-0.31640000000000001</v>
      </c>
      <c r="XP91" s="55">
        <v>-0.21049999999999999</v>
      </c>
      <c r="XQ91" s="55">
        <v>-0.2049</v>
      </c>
      <c r="XR91" s="55">
        <v>-0.23330000000000001</v>
      </c>
      <c r="XS91" s="55">
        <v>-0.27150000000000002</v>
      </c>
      <c r="XT91" s="55">
        <v>-0.16200000000000001</v>
      </c>
      <c r="XU91" s="55">
        <v>-0.38850000000000001</v>
      </c>
      <c r="XV91" s="55">
        <v>-0.48139999999999999</v>
      </c>
      <c r="XW91" s="55">
        <v>-0.42070000000000002</v>
      </c>
      <c r="XX91" s="55">
        <v>-0.43819999999999998</v>
      </c>
      <c r="XY91" s="55">
        <v>-0.50480000000000003</v>
      </c>
      <c r="XZ91" s="55">
        <v>-0.42199999999999999</v>
      </c>
      <c r="YA91" s="55">
        <v>-0.26379999999999998</v>
      </c>
      <c r="YB91" s="55">
        <v>-0.43959999999999999</v>
      </c>
      <c r="YC91" s="55">
        <v>-0.54590000000000005</v>
      </c>
      <c r="YD91" s="55">
        <v>-0.53169999999999995</v>
      </c>
      <c r="YE91" s="55">
        <v>-0.5353</v>
      </c>
      <c r="YF91" s="55">
        <v>-0.55869999999999997</v>
      </c>
      <c r="YG91" s="55">
        <v>-0.3619</v>
      </c>
      <c r="YH91" s="55">
        <v>-0.2457</v>
      </c>
      <c r="YI91" s="55">
        <v>-0.4264</v>
      </c>
      <c r="YJ91" s="55">
        <v>-0.65329999999999999</v>
      </c>
      <c r="YK91" s="55">
        <v>-0.58099999999999996</v>
      </c>
    </row>
    <row r="92" spans="1:661" x14ac:dyDescent="0.35">
      <c r="A92" s="66" t="s">
        <v>75</v>
      </c>
      <c r="B92" s="66" t="s">
        <v>4</v>
      </c>
      <c r="C92" s="54">
        <v>0.13</v>
      </c>
      <c r="D92" s="54">
        <v>0.12</v>
      </c>
      <c r="E92" s="54">
        <v>0.04</v>
      </c>
      <c r="F92" s="54">
        <v>0.12</v>
      </c>
      <c r="G92" s="54">
        <v>0.06</v>
      </c>
      <c r="H92" s="54">
        <v>0.09</v>
      </c>
      <c r="I92" s="54">
        <v>0.11</v>
      </c>
      <c r="J92" s="54">
        <v>0.14000000000000001</v>
      </c>
      <c r="K92" s="54">
        <v>0.13</v>
      </c>
      <c r="L92" s="54">
        <v>0.01</v>
      </c>
      <c r="M92" s="54">
        <v>0.12</v>
      </c>
      <c r="N92" s="54">
        <v>0</v>
      </c>
      <c r="O92" s="54">
        <v>-0.03</v>
      </c>
      <c r="P92" s="54">
        <v>-0.05</v>
      </c>
      <c r="Q92" s="54">
        <v>0.01</v>
      </c>
      <c r="R92" s="54">
        <v>-0.05</v>
      </c>
      <c r="S92" s="54">
        <v>-0.08</v>
      </c>
      <c r="T92" s="54">
        <v>-0.03</v>
      </c>
      <c r="U92" s="54">
        <v>0.04</v>
      </c>
      <c r="V92" s="54">
        <v>0</v>
      </c>
      <c r="W92" s="54">
        <v>-0.13</v>
      </c>
      <c r="X92" s="54">
        <v>-0.16</v>
      </c>
      <c r="Y92" s="54">
        <v>-0.05</v>
      </c>
      <c r="Z92" s="54">
        <v>-0.24</v>
      </c>
      <c r="AA92" s="54">
        <v>-0.28000000000000003</v>
      </c>
      <c r="AB92" s="54">
        <v>-0.4</v>
      </c>
      <c r="AC92" s="54">
        <v>-0.55000000000000004</v>
      </c>
      <c r="AD92" s="54">
        <v>-0.76</v>
      </c>
      <c r="AE92" s="54">
        <v>-0.95</v>
      </c>
      <c r="AF92" s="54">
        <v>-1</v>
      </c>
      <c r="AG92" s="54">
        <v>-1</v>
      </c>
      <c r="AH92" s="54">
        <v>-1</v>
      </c>
      <c r="AI92" s="54">
        <v>-1</v>
      </c>
      <c r="AJ92" s="54">
        <v>-1</v>
      </c>
      <c r="AK92" s="54">
        <v>-1</v>
      </c>
      <c r="AL92" s="54">
        <v>-1</v>
      </c>
      <c r="AM92" s="54">
        <v>-1</v>
      </c>
      <c r="AN92" s="54">
        <v>-1</v>
      </c>
      <c r="AO92" s="54">
        <v>-1</v>
      </c>
      <c r="AP92" s="54">
        <v>-1</v>
      </c>
      <c r="AQ92" s="54">
        <v>-1</v>
      </c>
      <c r="AR92" s="54">
        <v>-1</v>
      </c>
      <c r="AS92" s="54">
        <v>-1</v>
      </c>
      <c r="AT92" s="54">
        <v>-1</v>
      </c>
      <c r="AU92" s="54">
        <v>-1</v>
      </c>
      <c r="AV92" s="54">
        <v>-1</v>
      </c>
      <c r="AW92" s="54">
        <v>-1</v>
      </c>
      <c r="AX92" s="54">
        <v>-1</v>
      </c>
      <c r="AY92" s="54">
        <v>-1</v>
      </c>
      <c r="AZ92" s="54">
        <v>-1</v>
      </c>
      <c r="BA92" s="54">
        <v>-1</v>
      </c>
      <c r="BB92" s="54">
        <v>-1</v>
      </c>
      <c r="BC92" s="54">
        <v>-1</v>
      </c>
      <c r="BD92" s="54">
        <v>-1</v>
      </c>
      <c r="BE92" s="54">
        <v>-1</v>
      </c>
      <c r="BF92" s="54">
        <v>-1</v>
      </c>
      <c r="BG92" s="54">
        <v>-1</v>
      </c>
      <c r="BH92" s="54">
        <v>-1</v>
      </c>
      <c r="BI92" s="54">
        <v>-1</v>
      </c>
      <c r="BJ92" s="54">
        <v>-1</v>
      </c>
      <c r="BK92" s="54">
        <v>-1</v>
      </c>
      <c r="BL92" s="54">
        <v>-1</v>
      </c>
      <c r="BM92" s="54">
        <v>-1</v>
      </c>
      <c r="BN92" s="54">
        <v>-1</v>
      </c>
      <c r="BO92" s="54">
        <v>-1</v>
      </c>
      <c r="BP92" s="54">
        <v>-1</v>
      </c>
      <c r="BQ92" s="54">
        <v>-1</v>
      </c>
      <c r="BR92" s="54">
        <v>-1</v>
      </c>
      <c r="BS92" s="54">
        <v>-1</v>
      </c>
      <c r="BT92" s="54">
        <v>-1</v>
      </c>
      <c r="BU92" s="54">
        <v>-1</v>
      </c>
      <c r="BV92" s="54">
        <v>-1</v>
      </c>
      <c r="BW92" s="54">
        <v>-1</v>
      </c>
      <c r="BX92" s="54">
        <v>-1</v>
      </c>
      <c r="BY92" s="54">
        <v>-1</v>
      </c>
      <c r="BZ92" s="54">
        <v>-1</v>
      </c>
      <c r="CA92" s="54">
        <v>-1</v>
      </c>
      <c r="CB92" s="54">
        <v>-1</v>
      </c>
      <c r="CC92" s="54">
        <v>-1</v>
      </c>
      <c r="CD92" s="54">
        <v>-1</v>
      </c>
      <c r="CE92" s="54">
        <v>-1</v>
      </c>
      <c r="CF92" s="54">
        <v>-1</v>
      </c>
      <c r="CG92" s="54">
        <v>-1</v>
      </c>
      <c r="CH92" s="54">
        <v>-1</v>
      </c>
      <c r="CI92" s="54">
        <v>-1</v>
      </c>
      <c r="CJ92" s="54">
        <v>-1</v>
      </c>
      <c r="CK92" s="54">
        <v>-1</v>
      </c>
      <c r="CL92" s="54">
        <v>-1</v>
      </c>
      <c r="CM92" s="54">
        <v>-1</v>
      </c>
      <c r="CN92" s="54">
        <v>-1</v>
      </c>
      <c r="CO92" s="54">
        <v>-1</v>
      </c>
      <c r="CP92" s="54">
        <v>-1</v>
      </c>
      <c r="CQ92" s="54">
        <v>-1</v>
      </c>
      <c r="CR92" s="54">
        <v>-1</v>
      </c>
      <c r="CS92" s="54">
        <v>-1</v>
      </c>
      <c r="CT92" s="54">
        <v>-1</v>
      </c>
      <c r="CU92" s="54">
        <v>-1</v>
      </c>
      <c r="CV92" s="54">
        <v>-1</v>
      </c>
      <c r="CW92" s="54">
        <v>-1</v>
      </c>
      <c r="CX92" s="54">
        <v>-1</v>
      </c>
      <c r="CY92" s="54">
        <v>-1</v>
      </c>
      <c r="CZ92" s="54">
        <v>-1</v>
      </c>
      <c r="DA92" s="54">
        <v>-1</v>
      </c>
      <c r="DB92" s="54">
        <v>-1</v>
      </c>
      <c r="DC92" s="55">
        <v>-0.32950000000000002</v>
      </c>
      <c r="DD92" s="55">
        <v>-0.55820000000000003</v>
      </c>
      <c r="DE92" s="55">
        <v>-0.55459999999999998</v>
      </c>
      <c r="DF92" s="55">
        <v>-0.52129999999999999</v>
      </c>
      <c r="DG92" s="55">
        <v>-0.35010000000000002</v>
      </c>
      <c r="DH92" s="55">
        <v>-0.3679</v>
      </c>
      <c r="DI92" s="55">
        <v>-0.51729999999999998</v>
      </c>
      <c r="DJ92" s="55">
        <v>-0.52939999999999998</v>
      </c>
      <c r="DK92" s="55">
        <v>-0.33069999999999999</v>
      </c>
      <c r="DL92" s="55">
        <v>-0.37240000000000001</v>
      </c>
      <c r="DM92" s="55">
        <v>-0.27939999999999998</v>
      </c>
      <c r="DN92" s="55">
        <v>-0.24010000000000001</v>
      </c>
      <c r="DO92" s="55">
        <v>-0.33029999999999998</v>
      </c>
      <c r="DP92" s="55">
        <v>-0.33150000000000002</v>
      </c>
      <c r="DQ92" s="55">
        <v>-0.3674</v>
      </c>
      <c r="DR92" s="55">
        <v>-0.38569999999999999</v>
      </c>
      <c r="DS92" s="55">
        <v>-0.30559999999999998</v>
      </c>
      <c r="DT92" s="55">
        <v>-0.41370000000000001</v>
      </c>
      <c r="DU92" s="55">
        <v>-0.35189999999999999</v>
      </c>
      <c r="DV92" s="55">
        <v>-0.251</v>
      </c>
      <c r="DW92" s="55">
        <v>-0.21529999999999999</v>
      </c>
      <c r="DX92" s="55">
        <v>-0.30480000000000002</v>
      </c>
      <c r="DY92" s="55">
        <v>-0.29809999999999998</v>
      </c>
      <c r="DZ92" s="55">
        <v>-0.29509999999999997</v>
      </c>
      <c r="EA92" s="55">
        <v>-0.37530000000000002</v>
      </c>
      <c r="EB92" s="55">
        <v>-0.26960000000000001</v>
      </c>
      <c r="EC92" s="55">
        <v>-0.22270000000000001</v>
      </c>
      <c r="ED92" s="55">
        <v>-0.1203</v>
      </c>
      <c r="EE92" s="55">
        <v>-0.2165</v>
      </c>
      <c r="EF92" s="55">
        <v>-0.2787</v>
      </c>
      <c r="EG92" s="55">
        <v>-0.20580000000000001</v>
      </c>
      <c r="EH92" s="55">
        <v>-0.2316</v>
      </c>
      <c r="EI92" s="55">
        <v>-0.1542</v>
      </c>
      <c r="EJ92" s="55">
        <v>-0.1293</v>
      </c>
      <c r="EK92" s="55">
        <v>-9.0300000000000005E-2</v>
      </c>
      <c r="EL92" s="55">
        <v>-0.21729999999999999</v>
      </c>
      <c r="EM92" s="55">
        <v>-0.14449999999999999</v>
      </c>
      <c r="EN92" s="55">
        <v>-0.17799999999999999</v>
      </c>
      <c r="EO92" s="55">
        <v>-0.1118</v>
      </c>
      <c r="EP92" s="55">
        <v>-7.0300000000000001E-2</v>
      </c>
      <c r="EQ92" s="55">
        <v>9.8199999999999996E-2</v>
      </c>
      <c r="ER92" s="55">
        <v>-4.99E-2</v>
      </c>
      <c r="ES92" s="55">
        <v>-0.15859999999999999</v>
      </c>
      <c r="ET92" s="55">
        <v>-0.1176</v>
      </c>
      <c r="EU92" s="55">
        <v>-7.5999999999999998E-2</v>
      </c>
      <c r="EV92" s="55">
        <v>3.8E-3</v>
      </c>
      <c r="EW92" s="55">
        <v>-2.4799999999999999E-2</v>
      </c>
      <c r="EX92" s="55">
        <v>2.12E-2</v>
      </c>
      <c r="EY92" s="55">
        <v>-3.8E-3</v>
      </c>
      <c r="EZ92" s="55">
        <v>-3.1E-2</v>
      </c>
      <c r="FA92" s="55">
        <v>7.7799999999999994E-2</v>
      </c>
      <c r="FB92" s="55">
        <v>0.104</v>
      </c>
      <c r="FC92" s="55">
        <v>8.8700000000000001E-2</v>
      </c>
      <c r="FD92" s="55">
        <v>0.15620000000000001</v>
      </c>
      <c r="FE92" s="55">
        <v>8.7800000000000003E-2</v>
      </c>
      <c r="FF92" s="55">
        <v>0.1018</v>
      </c>
      <c r="FG92" s="55">
        <v>-3.0000000000000001E-3</v>
      </c>
      <c r="FH92" s="55">
        <v>-2.53E-2</v>
      </c>
      <c r="FI92" s="55">
        <v>7.4700000000000003E-2</v>
      </c>
      <c r="FJ92" s="55">
        <v>8.4099999999999994E-2</v>
      </c>
      <c r="FK92" s="55">
        <v>6.7799999999999999E-2</v>
      </c>
      <c r="FL92" s="55">
        <v>9.2999999999999992E-3</v>
      </c>
      <c r="FM92" s="55">
        <v>8.3500000000000005E-2</v>
      </c>
      <c r="FN92" s="55">
        <v>1.54E-2</v>
      </c>
      <c r="FO92" s="55">
        <v>-5.5100000000000003E-2</v>
      </c>
      <c r="FP92" s="55">
        <v>1.9199999999999998E-2</v>
      </c>
      <c r="FQ92" s="55">
        <v>-2.18E-2</v>
      </c>
      <c r="FR92" s="55">
        <v>-0.10299999999999999</v>
      </c>
      <c r="FS92" s="55">
        <v>-0.15989999999999999</v>
      </c>
      <c r="FT92" s="55">
        <v>-0.1431</v>
      </c>
      <c r="FU92" s="55">
        <v>-0.1394</v>
      </c>
      <c r="FV92" s="55">
        <v>-0.25580000000000003</v>
      </c>
      <c r="FW92" s="55">
        <v>-8.5300000000000001E-2</v>
      </c>
      <c r="FX92" s="55">
        <v>-0.15340000000000001</v>
      </c>
      <c r="FY92" s="55">
        <v>-0.1177</v>
      </c>
      <c r="FZ92" s="55">
        <v>-0.1258</v>
      </c>
      <c r="GA92" s="55">
        <v>-0.126</v>
      </c>
      <c r="GB92" s="55">
        <v>-0.15659999999999999</v>
      </c>
      <c r="GC92" s="55">
        <v>-0.122</v>
      </c>
      <c r="GD92" s="55">
        <v>-4.7000000000000002E-3</v>
      </c>
      <c r="GE92" s="55">
        <v>-5.3800000000000001E-2</v>
      </c>
      <c r="GF92" s="55">
        <v>-1.9E-3</v>
      </c>
      <c r="GG92" s="55">
        <v>6.6699999999999995E-2</v>
      </c>
      <c r="GH92" s="55">
        <v>8.1600000000000006E-2</v>
      </c>
      <c r="GI92" s="55">
        <v>-5.3100000000000001E-2</v>
      </c>
      <c r="GJ92" s="55">
        <v>2.07E-2</v>
      </c>
      <c r="GK92" s="55">
        <v>2.0500000000000001E-2</v>
      </c>
      <c r="GL92" s="55">
        <v>-1.12E-2</v>
      </c>
      <c r="GM92" s="55">
        <v>7.8799999999999995E-2</v>
      </c>
      <c r="GN92" s="55">
        <v>0.16159999999999999</v>
      </c>
      <c r="GO92" s="55">
        <v>1.47E-2</v>
      </c>
      <c r="GP92" s="55">
        <v>-0.1134</v>
      </c>
      <c r="GQ92" s="55">
        <v>-2.2499999999999999E-2</v>
      </c>
      <c r="GR92" s="55">
        <v>-5.4600000000000003E-2</v>
      </c>
      <c r="GS92" s="55">
        <v>-4.53E-2</v>
      </c>
      <c r="GT92" s="55">
        <v>0.1014</v>
      </c>
      <c r="GU92" s="55">
        <v>7.3700000000000002E-2</v>
      </c>
      <c r="GV92" s="55">
        <v>3.8100000000000002E-2</v>
      </c>
      <c r="GW92" s="55">
        <v>-2.01E-2</v>
      </c>
      <c r="GX92" s="55">
        <v>-6.5100000000000005E-2</v>
      </c>
      <c r="GY92" s="55">
        <v>-5.4699999999999999E-2</v>
      </c>
      <c r="GZ92" s="55">
        <v>-4.1500000000000002E-2</v>
      </c>
      <c r="HA92" s="55">
        <v>5.7000000000000002E-3</v>
      </c>
      <c r="HB92" s="55">
        <v>7.8700000000000006E-2</v>
      </c>
      <c r="HC92" s="55">
        <v>-9.1000000000000004E-3</v>
      </c>
      <c r="HD92" s="55">
        <v>-3.2399999999999998E-2</v>
      </c>
      <c r="HE92" s="55">
        <v>-2.92E-2</v>
      </c>
      <c r="HF92" s="55">
        <v>-4.6600000000000003E-2</v>
      </c>
      <c r="HG92" s="55">
        <v>-4.82E-2</v>
      </c>
      <c r="HH92" s="55">
        <v>7.1499999999999994E-2</v>
      </c>
      <c r="HI92" s="55">
        <v>0.13220000000000001</v>
      </c>
      <c r="HJ92" s="55">
        <v>8.2900000000000001E-2</v>
      </c>
      <c r="HK92" s="55">
        <v>-4.0800000000000003E-2</v>
      </c>
      <c r="HL92" s="55">
        <v>-8.2500000000000004E-2</v>
      </c>
      <c r="HM92" s="55">
        <v>-2.0400000000000001E-2</v>
      </c>
      <c r="HN92" s="55">
        <v>-7.0199999999999999E-2</v>
      </c>
      <c r="HO92" s="55">
        <v>-5.3E-3</v>
      </c>
      <c r="HP92" s="55">
        <v>7.2999999999999995E-2</v>
      </c>
      <c r="HQ92" s="55">
        <v>-3.5000000000000001E-3</v>
      </c>
      <c r="HR92" s="55">
        <v>6.8400000000000002E-2</v>
      </c>
      <c r="HS92" s="55">
        <v>-9.2999999999999992E-3</v>
      </c>
      <c r="HT92" s="55">
        <v>-0.1371</v>
      </c>
      <c r="HU92" s="55">
        <v>-0.14960000000000001</v>
      </c>
      <c r="HV92" s="55">
        <v>3.8899999999999997E-2</v>
      </c>
      <c r="HW92" s="54">
        <v>0.14000000000000001</v>
      </c>
      <c r="HX92" s="55">
        <v>0.12839999999999999</v>
      </c>
      <c r="HY92" s="55">
        <v>8.2900000000000001E-2</v>
      </c>
      <c r="HZ92" s="55">
        <v>2.8400000000000002E-2</v>
      </c>
      <c r="IA92" s="55">
        <v>7.3499999999999996E-2</v>
      </c>
      <c r="IB92" s="55">
        <v>-1.5E-3</v>
      </c>
      <c r="IC92" s="55">
        <v>6.8400000000000002E-2</v>
      </c>
      <c r="ID92" s="55">
        <v>7.1900000000000006E-2</v>
      </c>
      <c r="IE92" s="55">
        <v>4.1000000000000002E-2</v>
      </c>
      <c r="IF92" s="55">
        <v>3.2000000000000001E-2</v>
      </c>
      <c r="IG92" s="55">
        <v>5.79E-2</v>
      </c>
      <c r="IH92" s="55">
        <v>9.1000000000000004E-3</v>
      </c>
      <c r="II92" s="55">
        <v>-5.4000000000000003E-3</v>
      </c>
      <c r="IJ92" s="55">
        <v>2.2100000000000002E-2</v>
      </c>
      <c r="IK92" s="55">
        <v>-0.1275</v>
      </c>
      <c r="IL92" s="55">
        <v>-0.1178</v>
      </c>
      <c r="IM92" s="55">
        <v>-0.1731</v>
      </c>
      <c r="IN92" s="55">
        <v>-0.19639999999999999</v>
      </c>
      <c r="IO92" s="55">
        <v>-0.30940000000000001</v>
      </c>
      <c r="IP92" s="55">
        <v>-0.27039999999999997</v>
      </c>
      <c r="IQ92" s="55">
        <v>-0.25130000000000002</v>
      </c>
      <c r="IR92" s="55">
        <v>-0.29530000000000001</v>
      </c>
      <c r="IS92" s="55">
        <v>-0.36080000000000001</v>
      </c>
      <c r="IT92" s="55">
        <v>-0.51980000000000004</v>
      </c>
      <c r="IU92" s="55">
        <v>-0.47520000000000001</v>
      </c>
      <c r="IV92" s="55">
        <v>-0.47910000000000003</v>
      </c>
      <c r="IW92" s="55">
        <v>-0.43959999999999999</v>
      </c>
      <c r="IX92" s="55">
        <v>-0.30520000000000003</v>
      </c>
      <c r="IY92" s="55">
        <v>-0.22159999999999999</v>
      </c>
      <c r="IZ92" s="55">
        <v>-3.3999999999999998E-3</v>
      </c>
      <c r="JA92" s="55">
        <v>-0.97609999999999997</v>
      </c>
      <c r="JB92" s="55">
        <v>-0.97619999999999996</v>
      </c>
      <c r="JC92" s="55">
        <v>-0.97130000000000005</v>
      </c>
      <c r="JD92" s="55">
        <v>-0.94689999999999996</v>
      </c>
      <c r="JE92" s="55">
        <v>-0.94830000000000003</v>
      </c>
      <c r="JF92" s="55">
        <v>-0.94610000000000005</v>
      </c>
      <c r="JG92" s="55">
        <v>-0.97609999999999997</v>
      </c>
      <c r="JH92" s="55">
        <v>-0.98650000000000004</v>
      </c>
      <c r="JI92" s="55">
        <v>-0.98839999999999995</v>
      </c>
      <c r="JJ92" s="55">
        <v>-0.95250000000000001</v>
      </c>
      <c r="JK92" s="55">
        <v>-0.97430000000000005</v>
      </c>
      <c r="JL92" s="55">
        <v>-0.96140000000000003</v>
      </c>
      <c r="JM92" s="55">
        <v>-0.94610000000000005</v>
      </c>
      <c r="JN92" s="55">
        <v>-0.99309999999999998</v>
      </c>
      <c r="JO92" s="55">
        <v>-0.99099999999999999</v>
      </c>
      <c r="JP92" s="55">
        <v>-0.93269999999999997</v>
      </c>
      <c r="JQ92" s="55">
        <v>-0.98929999999999996</v>
      </c>
      <c r="JR92" s="55">
        <v>-0.96699999999999997</v>
      </c>
      <c r="JS92" s="55">
        <v>-0.97099999999999997</v>
      </c>
      <c r="JT92" s="55">
        <v>-0.96160000000000001</v>
      </c>
      <c r="JU92" s="55">
        <v>-0.97309999999999997</v>
      </c>
      <c r="JV92" s="55">
        <v>-0.99199999999999999</v>
      </c>
      <c r="JW92" s="55">
        <v>-0.99419999999999997</v>
      </c>
      <c r="JX92" s="55">
        <v>-0.98170000000000002</v>
      </c>
      <c r="JY92" s="55">
        <v>-0.97529999999999994</v>
      </c>
      <c r="JZ92" s="55">
        <v>-0.97270000000000001</v>
      </c>
      <c r="KA92" s="55">
        <v>-0.95240000000000002</v>
      </c>
      <c r="KB92" s="55">
        <v>-0.98170000000000002</v>
      </c>
      <c r="KC92" s="55">
        <v>-0.98070000000000002</v>
      </c>
      <c r="KD92" s="55">
        <v>-0.98760000000000003</v>
      </c>
      <c r="KE92" s="55">
        <v>-0.98939999999999995</v>
      </c>
      <c r="KF92" s="55">
        <v>-0.96860000000000002</v>
      </c>
      <c r="KG92" s="55">
        <v>-0.93089999999999995</v>
      </c>
      <c r="KH92" s="55">
        <v>-0.93289999999999995</v>
      </c>
      <c r="KI92" s="55">
        <v>-0.98029999999999995</v>
      </c>
      <c r="KJ92" s="55">
        <v>-0.98599999999999999</v>
      </c>
      <c r="KK92" s="55">
        <v>-0.99060000000000004</v>
      </c>
      <c r="KL92" s="55">
        <v>-0.97729999999999995</v>
      </c>
      <c r="KM92" s="55">
        <v>-0.98260000000000003</v>
      </c>
      <c r="KN92" s="55">
        <v>-0.93789999999999996</v>
      </c>
      <c r="KO92" s="55">
        <v>-0.95369999999999999</v>
      </c>
      <c r="KP92" s="55">
        <v>-0.98050000000000004</v>
      </c>
      <c r="KQ92" s="55">
        <v>-0.98240000000000005</v>
      </c>
      <c r="KR92" s="55">
        <v>-0.98519999999999996</v>
      </c>
      <c r="KS92" s="55">
        <v>-0.98380000000000001</v>
      </c>
      <c r="KT92" s="55">
        <v>-0.95920000000000005</v>
      </c>
      <c r="KU92" s="55">
        <v>-0.91579999999999995</v>
      </c>
      <c r="KV92" s="55">
        <v>-0.95730000000000004</v>
      </c>
      <c r="KW92" s="55">
        <v>-0.98860000000000003</v>
      </c>
      <c r="KX92" s="55">
        <v>-0.98709999999999998</v>
      </c>
      <c r="KY92" s="55">
        <v>-0.95850000000000002</v>
      </c>
      <c r="KZ92" s="55">
        <v>-0.95789999999999997</v>
      </c>
      <c r="LA92" s="55">
        <v>-0.99690000000000001</v>
      </c>
      <c r="LB92" s="55">
        <v>-0.81410000000000005</v>
      </c>
      <c r="LC92" s="55">
        <v>-0.88249999999999995</v>
      </c>
      <c r="LD92" s="55">
        <v>-0.98340000000000005</v>
      </c>
      <c r="LE92" s="55">
        <v>-0.9919</v>
      </c>
      <c r="LF92" s="55">
        <v>-0.99139999999999995</v>
      </c>
      <c r="LG92" s="55">
        <v>-0.98370000000000002</v>
      </c>
      <c r="LH92" s="55">
        <v>-0.90739999999999998</v>
      </c>
      <c r="LI92" s="55">
        <v>-0.99860000000000004</v>
      </c>
      <c r="LJ92" s="55">
        <v>-0.99670000000000003</v>
      </c>
      <c r="LK92" s="54">
        <v>-1</v>
      </c>
      <c r="LL92" s="55">
        <v>-0.99570000000000003</v>
      </c>
      <c r="LM92" s="55">
        <v>-0.99450000000000005</v>
      </c>
      <c r="LN92" s="55">
        <v>-0.99009999999999998</v>
      </c>
      <c r="LO92" s="55">
        <v>-0.99739999999999995</v>
      </c>
      <c r="LP92" s="55">
        <v>-0.99129999999999996</v>
      </c>
      <c r="LQ92" s="55">
        <v>-0.99629999999999996</v>
      </c>
      <c r="LR92" s="55">
        <v>-0.99960000000000004</v>
      </c>
      <c r="LS92" s="55">
        <v>-0.99980000000000002</v>
      </c>
      <c r="LT92" s="55">
        <v>-0.99860000000000004</v>
      </c>
      <c r="LU92" s="55">
        <v>-0.99470000000000003</v>
      </c>
      <c r="LV92" s="55">
        <v>-0.99570000000000003</v>
      </c>
      <c r="LW92" s="55">
        <v>-0.99370000000000003</v>
      </c>
      <c r="LX92" s="55">
        <v>-0.99250000000000005</v>
      </c>
      <c r="LY92" s="54">
        <v>-1</v>
      </c>
      <c r="LZ92" s="55">
        <v>-0.99629999999999996</v>
      </c>
      <c r="MA92" s="55">
        <v>-0.99539999999999995</v>
      </c>
      <c r="MB92" s="55">
        <v>-0.98950000000000005</v>
      </c>
      <c r="MC92" s="55">
        <v>-0.99080000000000001</v>
      </c>
      <c r="MD92" s="55">
        <v>-0.99529999999999996</v>
      </c>
      <c r="ME92" s="55">
        <v>-0.99570000000000003</v>
      </c>
      <c r="MF92" s="55">
        <v>-0.99450000000000005</v>
      </c>
      <c r="MG92" s="55">
        <v>-0.99660000000000004</v>
      </c>
      <c r="MH92" s="55">
        <v>-0.99819999999999998</v>
      </c>
      <c r="MI92" s="55">
        <v>-0.99480000000000002</v>
      </c>
      <c r="MJ92" s="55">
        <v>-0.99019999999999997</v>
      </c>
      <c r="MK92" s="55">
        <v>-0.995</v>
      </c>
      <c r="ML92" s="55">
        <v>-0.99639999999999995</v>
      </c>
      <c r="MM92" s="55">
        <v>-0.99719999999999998</v>
      </c>
      <c r="MN92" s="55">
        <v>-0.99539999999999995</v>
      </c>
      <c r="MO92" s="55">
        <v>-0.99299999999999999</v>
      </c>
      <c r="MP92" s="55">
        <v>-0.99419999999999997</v>
      </c>
      <c r="MQ92" s="55">
        <v>-0.99429999999999996</v>
      </c>
      <c r="MR92" s="55">
        <v>-0.99370000000000003</v>
      </c>
      <c r="MS92" s="55">
        <v>-0.99319999999999997</v>
      </c>
      <c r="MT92" s="55">
        <v>-0.99929999999999997</v>
      </c>
      <c r="MU92" s="55">
        <v>-0.99750000000000005</v>
      </c>
      <c r="MV92" s="55">
        <v>-0.997</v>
      </c>
      <c r="MW92" s="55">
        <v>-0.99609999999999999</v>
      </c>
      <c r="MX92" s="55">
        <v>-0.99150000000000005</v>
      </c>
      <c r="MY92" s="55">
        <v>-0.995</v>
      </c>
      <c r="MZ92" s="55">
        <v>-0.99560000000000004</v>
      </c>
      <c r="NA92" s="55">
        <v>-0.99560000000000004</v>
      </c>
      <c r="NB92" s="55">
        <v>-0.99709999999999999</v>
      </c>
      <c r="NC92" s="55">
        <v>-0.99450000000000005</v>
      </c>
      <c r="ND92" s="55">
        <v>-0.99360000000000004</v>
      </c>
      <c r="NE92" s="55">
        <v>-0.99529999999999996</v>
      </c>
      <c r="NF92" s="55">
        <v>-0.99309999999999998</v>
      </c>
      <c r="NG92" s="55">
        <v>-0.99180000000000001</v>
      </c>
      <c r="NH92" s="55">
        <v>-0.99439999999999995</v>
      </c>
      <c r="NI92" s="55">
        <v>-0.99629999999999996</v>
      </c>
      <c r="NJ92" s="55">
        <v>-0.99770000000000003</v>
      </c>
      <c r="NK92" s="55">
        <v>-0.99350000000000005</v>
      </c>
      <c r="NL92" s="55">
        <v>-0.99750000000000005</v>
      </c>
      <c r="NM92" s="55">
        <v>-0.99490000000000001</v>
      </c>
      <c r="NN92" s="55">
        <v>-0.99119999999999997</v>
      </c>
      <c r="NO92" s="55">
        <v>-0.99729999999999996</v>
      </c>
      <c r="NP92" s="55">
        <v>-0.99980000000000002</v>
      </c>
      <c r="NQ92" s="55">
        <v>-0.995</v>
      </c>
      <c r="NR92" s="54">
        <v>-1</v>
      </c>
      <c r="NS92" s="55">
        <v>-0.99329999999999996</v>
      </c>
      <c r="NT92" s="55">
        <v>-0.99150000000000005</v>
      </c>
      <c r="NU92" s="55">
        <v>-0.99280000000000002</v>
      </c>
      <c r="NV92" s="55">
        <v>-0.99460000000000004</v>
      </c>
      <c r="NW92" s="55">
        <v>-0.99329999999999996</v>
      </c>
      <c r="NX92" s="55">
        <v>-0.99439999999999995</v>
      </c>
      <c r="NY92" s="55">
        <v>-0.99390000000000001</v>
      </c>
      <c r="NZ92" s="55">
        <v>-0.99470000000000003</v>
      </c>
      <c r="OA92" s="55">
        <v>-0.99029999999999996</v>
      </c>
      <c r="OB92" s="55">
        <v>-0.99509999999999998</v>
      </c>
      <c r="OC92" s="55">
        <v>-0.99670000000000003</v>
      </c>
      <c r="OD92" s="55">
        <v>-0.99250000000000005</v>
      </c>
      <c r="OE92" s="55">
        <v>-0.99180000000000001</v>
      </c>
      <c r="OF92" s="55">
        <v>-0.99180000000000001</v>
      </c>
      <c r="OG92" s="55">
        <v>-0.99280000000000002</v>
      </c>
      <c r="OH92" s="55">
        <v>-0.98299999999999998</v>
      </c>
      <c r="OI92" s="55">
        <v>-0.9909</v>
      </c>
      <c r="OJ92" s="55">
        <v>-0.98780000000000001</v>
      </c>
      <c r="OK92" s="55">
        <v>-0.99370000000000003</v>
      </c>
      <c r="OL92" s="55">
        <v>-0.98729999999999996</v>
      </c>
      <c r="OM92" s="55">
        <v>-0.98850000000000005</v>
      </c>
      <c r="ON92" s="55">
        <v>-0.99339999999999995</v>
      </c>
      <c r="OO92" s="55">
        <v>-0.98670000000000002</v>
      </c>
      <c r="OP92" s="55">
        <v>-0.99150000000000005</v>
      </c>
      <c r="OQ92" s="55">
        <v>-0.98780000000000001</v>
      </c>
      <c r="OR92" s="55">
        <v>-0.99419999999999997</v>
      </c>
      <c r="OS92" s="55">
        <v>-0.99450000000000005</v>
      </c>
      <c r="OT92" s="55">
        <v>-0.99470000000000003</v>
      </c>
      <c r="OU92" s="55">
        <v>-0.99260000000000004</v>
      </c>
      <c r="OV92" s="55">
        <v>-0.98980000000000001</v>
      </c>
      <c r="OW92" s="55">
        <v>-0.99080000000000001</v>
      </c>
      <c r="OX92" s="55">
        <v>-0.95889999999999997</v>
      </c>
      <c r="OY92" s="55">
        <v>-0.98309999999999997</v>
      </c>
      <c r="OZ92" s="55">
        <v>-0.99690000000000001</v>
      </c>
      <c r="PA92" s="55">
        <v>-0.99619999999999997</v>
      </c>
      <c r="PB92" s="55">
        <v>-0.99429999999999996</v>
      </c>
      <c r="PC92" s="55">
        <v>-0.99070000000000003</v>
      </c>
      <c r="PD92" s="54">
        <v>-0.99</v>
      </c>
      <c r="PE92" s="55">
        <v>-0.98560000000000003</v>
      </c>
      <c r="PF92" s="55">
        <v>-0.99639999999999995</v>
      </c>
      <c r="PG92" s="55">
        <v>-0.99299999999999999</v>
      </c>
      <c r="PH92" s="55">
        <v>-0.98740000000000006</v>
      </c>
      <c r="PI92" s="55">
        <v>-0.98319999999999996</v>
      </c>
      <c r="PJ92" s="55">
        <v>-0.98319999999999996</v>
      </c>
      <c r="PK92" s="55">
        <v>-0.98029999999999995</v>
      </c>
      <c r="PL92" s="55">
        <v>-0.98340000000000005</v>
      </c>
      <c r="PM92" s="55">
        <v>-0.98599999999999999</v>
      </c>
      <c r="PN92" s="55">
        <v>-0.98919999999999997</v>
      </c>
      <c r="PO92" s="55">
        <v>-0.99180000000000001</v>
      </c>
      <c r="PP92" s="55">
        <v>-0.98640000000000005</v>
      </c>
      <c r="PQ92" s="55">
        <v>-0.98950000000000005</v>
      </c>
      <c r="PR92" s="55">
        <v>-0.98450000000000004</v>
      </c>
      <c r="PS92" s="55">
        <v>-0.98519999999999996</v>
      </c>
      <c r="PT92" s="55">
        <v>-0.99580000000000002</v>
      </c>
      <c r="PU92" s="55">
        <v>-0.99399999999999999</v>
      </c>
      <c r="PV92" s="55">
        <v>-0.9909</v>
      </c>
      <c r="PW92" s="55">
        <v>-0.98809999999999998</v>
      </c>
      <c r="PX92" s="55">
        <v>-0.98499999999999999</v>
      </c>
      <c r="PY92" s="55">
        <v>-0.97970000000000002</v>
      </c>
      <c r="PZ92" s="55">
        <v>-0.98829999999999996</v>
      </c>
      <c r="QA92" s="55">
        <v>-0.995</v>
      </c>
      <c r="QB92" s="55">
        <v>-0.9919</v>
      </c>
      <c r="QC92" s="55">
        <v>-0.9909</v>
      </c>
      <c r="QD92" s="55">
        <v>-0.98729999999999996</v>
      </c>
      <c r="QE92" s="55">
        <v>-0.99099999999999999</v>
      </c>
      <c r="QF92" s="55">
        <v>-0.97919999999999996</v>
      </c>
      <c r="QG92" s="55">
        <v>-0.99399999999999999</v>
      </c>
      <c r="QH92" s="55">
        <v>-0.98980000000000001</v>
      </c>
      <c r="QI92" s="55">
        <v>-0.99239999999999995</v>
      </c>
      <c r="QJ92" s="55">
        <v>-0.99299999999999999</v>
      </c>
      <c r="QK92" s="55">
        <v>-0.98660000000000003</v>
      </c>
      <c r="QL92" s="55">
        <v>-0.98960000000000004</v>
      </c>
      <c r="QM92" s="55">
        <v>-0.99009999999999998</v>
      </c>
      <c r="QN92" s="55">
        <v>-0.98650000000000004</v>
      </c>
      <c r="QO92" s="55">
        <v>-0.98129999999999995</v>
      </c>
      <c r="QP92" s="55">
        <v>-0.98729999999999996</v>
      </c>
      <c r="QQ92" s="55">
        <v>-0.98419999999999996</v>
      </c>
      <c r="QR92" s="55">
        <v>-0.9889</v>
      </c>
      <c r="QS92" s="55">
        <v>-0.99129999999999996</v>
      </c>
      <c r="QT92" s="55">
        <v>-0.85529999999999995</v>
      </c>
      <c r="QU92" s="55">
        <v>-0.72140000000000004</v>
      </c>
      <c r="QV92" s="55">
        <v>-0.62209999999999999</v>
      </c>
      <c r="QW92" s="55">
        <v>-0.92190000000000005</v>
      </c>
      <c r="QX92" s="55">
        <v>-0.91039999999999999</v>
      </c>
      <c r="QY92" s="55">
        <v>-0.90869999999999995</v>
      </c>
      <c r="QZ92" s="55">
        <v>-0.79159999999999997</v>
      </c>
      <c r="RA92" s="55">
        <v>-0.59640000000000004</v>
      </c>
      <c r="RB92" s="55">
        <v>-0.50370000000000004</v>
      </c>
      <c r="RC92" s="55">
        <v>-0.66090000000000004</v>
      </c>
      <c r="RD92" s="55">
        <v>-0.56330000000000002</v>
      </c>
      <c r="RE92" s="55">
        <v>-0.62009999999999998</v>
      </c>
      <c r="RF92" s="55">
        <v>-0.59130000000000005</v>
      </c>
      <c r="RG92" s="55">
        <v>-0.21179999999999999</v>
      </c>
      <c r="RH92" s="55">
        <v>-0.2571</v>
      </c>
      <c r="RI92" s="55">
        <v>-0.51880000000000004</v>
      </c>
      <c r="RJ92" s="55">
        <v>-0.63280000000000003</v>
      </c>
      <c r="RK92" s="55">
        <v>-0.37340000000000001</v>
      </c>
      <c r="RL92" s="55">
        <v>-0.42249999999999999</v>
      </c>
      <c r="RM92" s="55">
        <v>-0.45190000000000002</v>
      </c>
      <c r="RN92" s="55">
        <v>-0.35549999999999998</v>
      </c>
      <c r="RO92" s="55">
        <v>-0.27660000000000001</v>
      </c>
      <c r="RP92" s="55">
        <v>-0.251</v>
      </c>
      <c r="RQ92" s="55">
        <v>-0.43259999999999998</v>
      </c>
      <c r="RR92" s="55">
        <v>-0.47470000000000001</v>
      </c>
      <c r="RS92" s="55">
        <v>-0.27810000000000001</v>
      </c>
      <c r="RT92" s="55">
        <v>-0.38479999999999998</v>
      </c>
      <c r="RU92" s="55">
        <v>-0.3296</v>
      </c>
      <c r="RV92" s="55">
        <v>-0.27539999999999998</v>
      </c>
      <c r="RW92" s="55">
        <v>-0.182</v>
      </c>
      <c r="RX92" s="55">
        <v>-0.41349999999999998</v>
      </c>
      <c r="RY92" s="55">
        <v>-0.32040000000000002</v>
      </c>
      <c r="RZ92" s="55">
        <v>-0.35799999999999998</v>
      </c>
      <c r="SA92" s="55">
        <v>-0.30370000000000003</v>
      </c>
      <c r="SB92" s="55">
        <v>-0.14080000000000001</v>
      </c>
      <c r="SC92" s="55">
        <v>1.1299999999999999E-2</v>
      </c>
      <c r="SD92" s="55">
        <v>-8.8599999999999998E-2</v>
      </c>
      <c r="SE92" s="55">
        <v>-0.31619999999999998</v>
      </c>
      <c r="SF92" s="55">
        <v>-0.5171</v>
      </c>
      <c r="SG92" s="55">
        <v>-0.33539999999999998</v>
      </c>
      <c r="SH92" s="55">
        <v>-0.26400000000000001</v>
      </c>
      <c r="SI92" s="55">
        <v>-0.1273</v>
      </c>
      <c r="SJ92" s="55">
        <v>-2.5499999999999998E-2</v>
      </c>
      <c r="SK92" s="55">
        <v>-0.1278</v>
      </c>
      <c r="SL92" s="55">
        <v>-0.34260000000000002</v>
      </c>
      <c r="SM92" s="55">
        <v>-0.29680000000000001</v>
      </c>
      <c r="SN92" s="55">
        <v>-0.22289999999999999</v>
      </c>
      <c r="SO92" s="55">
        <v>-0.17530000000000001</v>
      </c>
      <c r="SP92" s="55">
        <v>-0.1133</v>
      </c>
      <c r="SQ92" s="55">
        <v>0.19209999999999999</v>
      </c>
      <c r="SR92" s="55">
        <v>-0.1014</v>
      </c>
      <c r="SS92" s="55">
        <v>-0.2351</v>
      </c>
      <c r="ST92" s="55">
        <v>-9.64E-2</v>
      </c>
      <c r="SU92" s="55">
        <v>-0.12709999999999999</v>
      </c>
      <c r="SV92" s="55">
        <v>3.0000000000000001E-3</v>
      </c>
      <c r="SW92" s="55">
        <v>7.3499999999999996E-2</v>
      </c>
      <c r="SX92" s="55">
        <v>0.1158</v>
      </c>
      <c r="SY92" s="55">
        <v>0.1047</v>
      </c>
      <c r="SZ92" s="55">
        <v>-2.1899999999999999E-2</v>
      </c>
      <c r="TA92" s="55">
        <v>-2.23E-2</v>
      </c>
      <c r="TB92" s="55">
        <v>8.4900000000000003E-2</v>
      </c>
      <c r="TC92" s="55">
        <v>8.5199999999999998E-2</v>
      </c>
      <c r="TD92" s="55">
        <v>0.2039</v>
      </c>
      <c r="TE92" s="55">
        <v>0.2414</v>
      </c>
      <c r="TF92" s="55">
        <v>9.9400000000000002E-2</v>
      </c>
      <c r="TG92" s="55">
        <v>-0.1226</v>
      </c>
      <c r="TH92" s="55">
        <v>0.1084</v>
      </c>
      <c r="TI92" s="55">
        <v>0.104</v>
      </c>
      <c r="TJ92" s="55">
        <v>0.23080000000000001</v>
      </c>
      <c r="TK92" s="55">
        <v>0.2019</v>
      </c>
      <c r="TL92" s="55">
        <v>0.28070000000000001</v>
      </c>
      <c r="TM92" s="55">
        <v>0.22189999999999999</v>
      </c>
      <c r="TN92" s="55">
        <v>7.6300000000000007E-2</v>
      </c>
      <c r="TO92" s="55">
        <v>0.1196</v>
      </c>
      <c r="TP92" s="55">
        <v>0.16800000000000001</v>
      </c>
      <c r="TQ92" s="55">
        <v>0.13550000000000001</v>
      </c>
      <c r="TR92" s="55">
        <v>9.2999999999999999E-2</v>
      </c>
      <c r="TS92" s="55">
        <v>0.16950000000000001</v>
      </c>
      <c r="TT92" s="55">
        <v>0.2198</v>
      </c>
      <c r="TU92" s="55">
        <v>1.18E-2</v>
      </c>
      <c r="TV92" s="55">
        <v>-3.49E-2</v>
      </c>
      <c r="TW92" s="55">
        <v>0.1148</v>
      </c>
      <c r="TX92" s="55">
        <v>0.13519999999999999</v>
      </c>
      <c r="TY92" s="55">
        <v>4.9000000000000002E-2</v>
      </c>
      <c r="TZ92" s="55">
        <v>9.2399999999999996E-2</v>
      </c>
      <c r="UA92" s="55">
        <v>6.2600000000000003E-2</v>
      </c>
      <c r="UB92" s="55">
        <v>5.28E-2</v>
      </c>
      <c r="UC92" s="55">
        <v>5.2999999999999999E-2</v>
      </c>
      <c r="UD92" s="55">
        <v>0.217</v>
      </c>
      <c r="UE92" s="55">
        <v>9.2799999999999994E-2</v>
      </c>
      <c r="UF92" s="55">
        <v>0.13109999999999999</v>
      </c>
      <c r="UG92" s="55">
        <v>0.30159999999999998</v>
      </c>
      <c r="UH92" s="55">
        <v>0.1472</v>
      </c>
      <c r="UI92" s="55">
        <v>8.1199999999999994E-2</v>
      </c>
      <c r="UJ92" s="55">
        <v>0.1484</v>
      </c>
      <c r="UK92" s="55">
        <v>0.20630000000000001</v>
      </c>
      <c r="UL92" s="55">
        <v>0.1469</v>
      </c>
      <c r="UM92" s="55">
        <v>0.2021</v>
      </c>
      <c r="UN92" s="55">
        <v>0.30780000000000002</v>
      </c>
      <c r="UO92" s="55">
        <v>7.0099999999999996E-2</v>
      </c>
      <c r="UP92" s="55">
        <v>-7.7999999999999996E-3</v>
      </c>
      <c r="UQ92" s="55">
        <v>5.11E-2</v>
      </c>
      <c r="UR92" s="55">
        <v>-3.2599999999999997E-2</v>
      </c>
      <c r="US92" s="55">
        <v>-1.8499999999999999E-2</v>
      </c>
      <c r="UT92" s="55">
        <v>7.0300000000000001E-2</v>
      </c>
      <c r="UU92" s="55">
        <v>4.7E-2</v>
      </c>
      <c r="UV92" s="55">
        <v>8.2699999999999996E-2</v>
      </c>
      <c r="UW92" s="55">
        <v>-0.13880000000000001</v>
      </c>
      <c r="UX92" s="55">
        <v>-4.24E-2</v>
      </c>
      <c r="UY92" s="55">
        <v>8.9999999999999998E-4</v>
      </c>
      <c r="UZ92" s="55">
        <v>8.5300000000000001E-2</v>
      </c>
      <c r="VA92" s="55">
        <v>-4.7699999999999999E-2</v>
      </c>
      <c r="VB92" s="55">
        <v>0.1091</v>
      </c>
      <c r="VC92" s="55">
        <v>4.6100000000000002E-2</v>
      </c>
      <c r="VD92" s="55">
        <v>-0.1608</v>
      </c>
      <c r="VE92" s="55">
        <v>-3.7999999999999999E-2</v>
      </c>
      <c r="VF92" s="55">
        <v>-4.82E-2</v>
      </c>
      <c r="VG92" s="55">
        <v>-8.8200000000000001E-2</v>
      </c>
      <c r="VH92" s="55">
        <v>0.1148</v>
      </c>
      <c r="VI92" s="55">
        <v>0.189</v>
      </c>
      <c r="VJ92" s="55">
        <v>0.1076</v>
      </c>
      <c r="VK92" s="55">
        <v>-9.6299999999999997E-2</v>
      </c>
      <c r="VL92" s="55">
        <v>-5.9900000000000002E-2</v>
      </c>
      <c r="VM92" s="55">
        <v>-8.9999999999999998E-4</v>
      </c>
      <c r="VN92" s="55">
        <v>-1.21E-2</v>
      </c>
      <c r="VO92" s="55">
        <v>6.9500000000000006E-2</v>
      </c>
      <c r="VP92" s="55">
        <v>0.1067</v>
      </c>
      <c r="VQ92" s="55">
        <v>-1.7100000000000001E-2</v>
      </c>
      <c r="VR92" s="55">
        <v>-0.19450000000000001</v>
      </c>
      <c r="VS92" s="55">
        <v>-3.0599999999999999E-2</v>
      </c>
      <c r="VT92" s="55">
        <v>-8.2000000000000003E-2</v>
      </c>
      <c r="VU92" s="55">
        <v>-8.1900000000000001E-2</v>
      </c>
      <c r="VV92" s="55">
        <v>8.0199999999999994E-2</v>
      </c>
      <c r="VW92" s="55">
        <v>0.17829999999999999</v>
      </c>
      <c r="VX92" s="55">
        <v>0.10249999999999999</v>
      </c>
      <c r="VY92" s="55">
        <v>-9.1300000000000006E-2</v>
      </c>
      <c r="VZ92" s="55">
        <v>-2.1000000000000001E-2</v>
      </c>
      <c r="WA92" s="55">
        <v>6.2799999999999995E-2</v>
      </c>
      <c r="WB92" s="55">
        <v>-4.4699999999999997E-2</v>
      </c>
      <c r="WC92" s="55">
        <v>6.3E-3</v>
      </c>
      <c r="WD92" s="55">
        <v>7.4999999999999997E-2</v>
      </c>
      <c r="WE92" s="55">
        <v>0.1346</v>
      </c>
      <c r="WF92" s="55">
        <v>-0.1164</v>
      </c>
      <c r="WG92" s="55">
        <v>-4.7999999999999996E-3</v>
      </c>
      <c r="WH92" s="55">
        <v>3.5700000000000003E-2</v>
      </c>
      <c r="WI92" s="55">
        <v>0.1009</v>
      </c>
      <c r="WJ92" s="55">
        <v>0.1023</v>
      </c>
      <c r="WK92" s="55">
        <v>8.5300000000000001E-2</v>
      </c>
      <c r="WL92" s="55">
        <v>0.1963</v>
      </c>
      <c r="WM92" s="55">
        <v>-2.4E-2</v>
      </c>
      <c r="WN92" s="55">
        <v>0.14729999999999999</v>
      </c>
      <c r="WO92" s="55">
        <v>9.2399999999999996E-2</v>
      </c>
      <c r="WP92" s="55">
        <v>9.7799999999999998E-2</v>
      </c>
      <c r="WQ92" s="55">
        <v>7.17E-2</v>
      </c>
      <c r="WR92" s="55">
        <v>0.1318</v>
      </c>
      <c r="WS92" s="55">
        <v>8.43E-2</v>
      </c>
      <c r="WT92" s="55">
        <v>-0.20419999999999999</v>
      </c>
      <c r="WU92" s="55">
        <v>-0.1032</v>
      </c>
      <c r="WV92" s="55">
        <v>-0.1172</v>
      </c>
      <c r="WW92" s="55">
        <v>-1.89E-2</v>
      </c>
      <c r="WX92" s="55">
        <v>2.3199999999999998E-2</v>
      </c>
      <c r="WY92" s="55">
        <v>7.6799999999999993E-2</v>
      </c>
      <c r="WZ92" s="55">
        <v>0.2223</v>
      </c>
      <c r="XA92" s="55">
        <v>-6.7699999999999996E-2</v>
      </c>
      <c r="XB92" s="55">
        <v>8.9499999999999996E-2</v>
      </c>
      <c r="XC92" s="55">
        <v>3.3000000000000002E-2</v>
      </c>
      <c r="XD92" s="55">
        <v>0.1172</v>
      </c>
      <c r="XE92" s="55">
        <v>0.1033</v>
      </c>
      <c r="XF92" s="55">
        <v>3.3000000000000002E-2</v>
      </c>
      <c r="XG92" s="55">
        <v>-8.0500000000000002E-2</v>
      </c>
      <c r="XH92" s="55">
        <v>-0.25069999999999998</v>
      </c>
      <c r="XI92" s="55">
        <v>-0.14480000000000001</v>
      </c>
      <c r="XJ92" s="55">
        <v>-0.17519999999999999</v>
      </c>
      <c r="XK92" s="55">
        <v>-4.4299999999999999E-2</v>
      </c>
      <c r="XL92" s="55">
        <v>-3.7600000000000001E-2</v>
      </c>
      <c r="XM92" s="55">
        <v>4.0399999999999998E-2</v>
      </c>
      <c r="XN92" s="55">
        <v>-1.7000000000000001E-2</v>
      </c>
      <c r="XO92" s="55">
        <v>-0.2039</v>
      </c>
      <c r="XP92" s="55">
        <v>-0.12570000000000001</v>
      </c>
      <c r="XQ92" s="54">
        <v>-0.16</v>
      </c>
      <c r="XR92" s="55">
        <v>-2.1499999999999998E-2</v>
      </c>
      <c r="XS92" s="55">
        <v>-7.8E-2</v>
      </c>
      <c r="XT92" s="55">
        <v>-6.0299999999999999E-2</v>
      </c>
      <c r="XU92" s="55">
        <v>-0.1895</v>
      </c>
      <c r="XV92" s="55">
        <v>-0.39739999999999998</v>
      </c>
      <c r="XW92" s="55">
        <v>-0.26550000000000001</v>
      </c>
      <c r="XX92" s="55">
        <v>-0.30559999999999998</v>
      </c>
      <c r="XY92" s="55">
        <v>-0.24149999999999999</v>
      </c>
      <c r="XZ92" s="55">
        <v>-0.17269999999999999</v>
      </c>
      <c r="YA92" s="55">
        <v>-0.13150000000000001</v>
      </c>
      <c r="YB92" s="55">
        <v>-0.17649999999999999</v>
      </c>
      <c r="YC92" s="55">
        <v>-0.46110000000000001</v>
      </c>
      <c r="YD92" s="55">
        <v>-0.40510000000000002</v>
      </c>
      <c r="YE92" s="55">
        <v>-0.39439999999999997</v>
      </c>
      <c r="YF92" s="55">
        <v>-0.3785</v>
      </c>
      <c r="YG92" s="55">
        <v>-0.20449999999999999</v>
      </c>
      <c r="YH92" s="55">
        <v>-0.1246</v>
      </c>
      <c r="YI92" s="55">
        <v>-0.2442</v>
      </c>
      <c r="YJ92" s="55">
        <v>-0.4587</v>
      </c>
      <c r="YK92" s="55">
        <v>-0.44519999999999998</v>
      </c>
    </row>
    <row r="93" spans="1:661" x14ac:dyDescent="0.35">
      <c r="A93" s="66" t="s">
        <v>75</v>
      </c>
      <c r="B93" s="66" t="s">
        <v>88</v>
      </c>
      <c r="C93" s="54">
        <v>-0.03</v>
      </c>
      <c r="D93" s="54">
        <v>0.01</v>
      </c>
      <c r="E93" s="54">
        <v>0.03</v>
      </c>
      <c r="F93" s="54">
        <v>0.09</v>
      </c>
      <c r="G93" s="54">
        <v>0.09</v>
      </c>
      <c r="H93" s="54">
        <v>-0.01</v>
      </c>
      <c r="I93" s="54">
        <v>0.05</v>
      </c>
      <c r="J93" s="54">
        <v>0</v>
      </c>
      <c r="K93" s="54">
        <v>7.0000000000000007E-2</v>
      </c>
      <c r="L93" s="54">
        <v>0</v>
      </c>
      <c r="M93" s="54">
        <v>0</v>
      </c>
      <c r="N93" s="54">
        <v>-0.06</v>
      </c>
      <c r="O93" s="54">
        <v>-0.09</v>
      </c>
      <c r="P93" s="54">
        <v>-0.06</v>
      </c>
      <c r="Q93" s="54">
        <v>-0.09</v>
      </c>
      <c r="R93" s="54">
        <v>-0.11</v>
      </c>
      <c r="S93" s="54">
        <v>-0.13</v>
      </c>
      <c r="T93" s="54">
        <v>-0.12</v>
      </c>
      <c r="U93" s="54">
        <v>-0.09</v>
      </c>
      <c r="V93" s="54">
        <v>-0.18</v>
      </c>
      <c r="W93" s="54">
        <v>-0.15</v>
      </c>
      <c r="X93" s="54">
        <v>-0.16</v>
      </c>
      <c r="Y93" s="54">
        <v>-0.17</v>
      </c>
      <c r="Z93" s="54">
        <v>-0.2</v>
      </c>
      <c r="AA93" s="54">
        <v>-0.18</v>
      </c>
      <c r="AB93" s="54">
        <v>-0.22</v>
      </c>
      <c r="AC93" s="54">
        <v>-0.32</v>
      </c>
      <c r="AD93" s="54">
        <v>-0.4</v>
      </c>
      <c r="AE93" s="54">
        <v>-0.55000000000000004</v>
      </c>
      <c r="AF93" s="54">
        <v>-0.75</v>
      </c>
      <c r="AG93" s="55">
        <v>-0.83120000000000005</v>
      </c>
      <c r="AH93" s="55">
        <v>-0.99460000000000004</v>
      </c>
      <c r="AI93" s="54">
        <v>-1</v>
      </c>
      <c r="AJ93" s="54">
        <v>-1</v>
      </c>
      <c r="AK93" s="54">
        <v>-1</v>
      </c>
      <c r="AL93" s="54">
        <v>-1</v>
      </c>
      <c r="AM93" s="54">
        <v>-1</v>
      </c>
      <c r="AN93" s="54">
        <v>-1</v>
      </c>
      <c r="AO93" s="54">
        <v>-1</v>
      </c>
      <c r="AP93" s="54">
        <v>-1</v>
      </c>
      <c r="AQ93" s="54">
        <v>-1</v>
      </c>
      <c r="AR93" s="54">
        <v>-1</v>
      </c>
      <c r="AS93" s="54">
        <v>-1</v>
      </c>
      <c r="AT93" s="54">
        <v>-1</v>
      </c>
      <c r="AU93" s="54">
        <v>-1</v>
      </c>
      <c r="AV93" s="54">
        <v>-1</v>
      </c>
      <c r="AW93" s="54">
        <v>-1</v>
      </c>
      <c r="AX93" s="54">
        <v>-1</v>
      </c>
      <c r="AY93" s="54">
        <v>-1</v>
      </c>
      <c r="AZ93" s="54">
        <v>-1</v>
      </c>
      <c r="BA93" s="54">
        <v>-1</v>
      </c>
      <c r="BB93" s="54">
        <v>-1</v>
      </c>
      <c r="BC93" s="54">
        <v>-1</v>
      </c>
      <c r="BD93" s="54">
        <v>-1</v>
      </c>
      <c r="BE93" s="54">
        <v>-1</v>
      </c>
      <c r="BF93" s="54">
        <v>-1</v>
      </c>
      <c r="BG93" s="54">
        <v>-1</v>
      </c>
      <c r="BH93" s="54">
        <v>-1</v>
      </c>
      <c r="BI93" s="54">
        <v>-1</v>
      </c>
      <c r="BJ93" s="54">
        <v>-1</v>
      </c>
      <c r="BK93" s="54">
        <v>-1</v>
      </c>
      <c r="BL93" s="54">
        <v>-1</v>
      </c>
      <c r="BM93" s="54">
        <v>-1</v>
      </c>
      <c r="BN93" s="54">
        <v>-1</v>
      </c>
      <c r="BO93" s="54">
        <v>-1</v>
      </c>
      <c r="BP93" s="54">
        <v>-1</v>
      </c>
      <c r="BQ93" s="54">
        <v>-1</v>
      </c>
      <c r="BR93" s="54">
        <v>-1</v>
      </c>
      <c r="BS93" s="54">
        <v>-1</v>
      </c>
      <c r="BT93" s="54">
        <v>-1</v>
      </c>
      <c r="BU93" s="54">
        <v>-1</v>
      </c>
      <c r="BV93" s="54">
        <v>-1</v>
      </c>
      <c r="BW93" s="54">
        <v>-1</v>
      </c>
      <c r="BX93" s="54">
        <v>-1</v>
      </c>
      <c r="BY93" s="54">
        <v>-1</v>
      </c>
      <c r="BZ93" s="54">
        <v>-1</v>
      </c>
      <c r="CA93" s="54">
        <v>-1</v>
      </c>
      <c r="CB93" s="54">
        <v>-1</v>
      </c>
      <c r="CC93" s="54">
        <v>-1</v>
      </c>
      <c r="CD93" s="54">
        <v>-1</v>
      </c>
      <c r="CE93" s="54">
        <v>-1</v>
      </c>
      <c r="CF93" s="54">
        <v>-1</v>
      </c>
      <c r="CG93" s="54">
        <v>-1</v>
      </c>
      <c r="CH93" s="54">
        <v>-1</v>
      </c>
      <c r="CI93" s="55">
        <v>-0.99980000000000002</v>
      </c>
      <c r="CJ93" s="54">
        <v>-1</v>
      </c>
      <c r="CK93" s="54">
        <v>-1</v>
      </c>
      <c r="CL93" s="54">
        <v>-1</v>
      </c>
      <c r="CM93" s="55">
        <v>-0.99970000000000003</v>
      </c>
      <c r="CN93" s="55">
        <v>-0.99990000000000001</v>
      </c>
      <c r="CO93" s="55">
        <v>-0.99939999999999996</v>
      </c>
      <c r="CP93" s="55">
        <v>-0.99929999999999997</v>
      </c>
      <c r="CQ93" s="54">
        <v>-1</v>
      </c>
      <c r="CR93" s="54">
        <v>-1</v>
      </c>
      <c r="CS93" s="54">
        <v>-1</v>
      </c>
      <c r="CT93" s="54">
        <v>-1</v>
      </c>
      <c r="CU93" s="54">
        <v>-1</v>
      </c>
      <c r="CV93" s="55">
        <v>-0.99990000000000001</v>
      </c>
      <c r="CW93" s="54">
        <v>-1</v>
      </c>
      <c r="CX93" s="54">
        <v>-1</v>
      </c>
      <c r="CY93" s="55">
        <v>-0.999</v>
      </c>
      <c r="CZ93" s="54">
        <v>-1</v>
      </c>
      <c r="DA93" s="54">
        <v>-1</v>
      </c>
      <c r="DB93" s="55">
        <v>-0.99299999999999999</v>
      </c>
      <c r="DC93" s="55">
        <v>-0.99780000000000002</v>
      </c>
      <c r="DD93" s="55">
        <v>-0.99919999999999998</v>
      </c>
      <c r="DE93" s="55">
        <v>-0.99639999999999995</v>
      </c>
      <c r="DF93" s="55">
        <v>-0.99650000000000005</v>
      </c>
      <c r="DG93" s="55">
        <v>-0.8931</v>
      </c>
      <c r="DH93" s="55">
        <v>-0.87450000000000006</v>
      </c>
      <c r="DI93" s="55">
        <v>-0.90580000000000005</v>
      </c>
      <c r="DJ93" s="55">
        <v>-0.90990000000000004</v>
      </c>
      <c r="DK93" s="55">
        <v>-0.92700000000000005</v>
      </c>
      <c r="DL93" s="55">
        <v>-0.90590000000000004</v>
      </c>
      <c r="DM93" s="55">
        <v>-0.89090000000000003</v>
      </c>
      <c r="DN93" s="55">
        <v>-0.86180000000000001</v>
      </c>
      <c r="DO93" s="55">
        <v>-0.84840000000000004</v>
      </c>
      <c r="DP93" s="55">
        <v>-0.90629999999999999</v>
      </c>
      <c r="DQ93" s="55">
        <v>-0.91820000000000002</v>
      </c>
      <c r="DR93" s="55">
        <v>-0.91120000000000001</v>
      </c>
      <c r="DS93" s="55">
        <v>-0.89510000000000001</v>
      </c>
      <c r="DT93" s="55">
        <v>-0.89219999999999999</v>
      </c>
      <c r="DU93" s="55">
        <v>-0.83720000000000006</v>
      </c>
      <c r="DV93" s="55">
        <v>-0.81669999999999998</v>
      </c>
      <c r="DW93" s="55">
        <v>-0.75029999999999997</v>
      </c>
      <c r="DX93" s="55">
        <v>-0.91690000000000005</v>
      </c>
      <c r="DY93" s="55">
        <v>-0.90700000000000003</v>
      </c>
      <c r="DZ93" s="55">
        <v>-0.89400000000000002</v>
      </c>
      <c r="EA93" s="55">
        <v>-0.89880000000000004</v>
      </c>
      <c r="EB93" s="55">
        <v>-0.84240000000000004</v>
      </c>
      <c r="EC93" s="55">
        <v>-0.81440000000000001</v>
      </c>
      <c r="ED93" s="55">
        <v>-0.84850000000000003</v>
      </c>
      <c r="EE93" s="55">
        <v>-0.90700000000000003</v>
      </c>
      <c r="EF93" s="55">
        <v>-0.89739999999999998</v>
      </c>
      <c r="EG93" s="55">
        <v>-0.88700000000000001</v>
      </c>
      <c r="EH93" s="55">
        <v>-0.87060000000000004</v>
      </c>
      <c r="EI93" s="55">
        <v>-0.81659999999999999</v>
      </c>
      <c r="EJ93" s="55">
        <v>-0.83630000000000004</v>
      </c>
      <c r="EK93" s="55">
        <v>-0.86009999999999998</v>
      </c>
      <c r="EL93" s="55">
        <v>-0.91080000000000005</v>
      </c>
      <c r="EM93" s="55">
        <v>-0.92400000000000004</v>
      </c>
      <c r="EN93" s="55">
        <v>-0.90159999999999996</v>
      </c>
      <c r="EO93" s="55">
        <v>-0.88700000000000001</v>
      </c>
      <c r="EP93" s="55">
        <v>-0.84089999999999998</v>
      </c>
      <c r="EQ93" s="55">
        <v>-0.82489999999999997</v>
      </c>
      <c r="ER93" s="55">
        <v>-0.86850000000000005</v>
      </c>
      <c r="ES93" s="55">
        <v>-0.92349999999999999</v>
      </c>
      <c r="ET93" s="55">
        <v>-0.91449999999999998</v>
      </c>
      <c r="EU93" s="55">
        <v>-0.88339999999999996</v>
      </c>
      <c r="EV93" s="55">
        <v>-0.88539999999999996</v>
      </c>
      <c r="EW93" s="55">
        <v>-0.82489999999999997</v>
      </c>
      <c r="EX93" s="55">
        <v>-0.80759999999999998</v>
      </c>
      <c r="EY93" s="55">
        <v>-0.84689999999999999</v>
      </c>
      <c r="EZ93" s="55">
        <v>-0.90849999999999997</v>
      </c>
      <c r="FA93" s="55">
        <v>-0.90239999999999998</v>
      </c>
      <c r="FB93" s="55">
        <v>-0.88660000000000005</v>
      </c>
      <c r="FC93" s="55">
        <v>-0.88780000000000003</v>
      </c>
      <c r="FD93" s="55">
        <v>-0.82830000000000004</v>
      </c>
      <c r="FE93" s="55">
        <v>-0.84919999999999995</v>
      </c>
      <c r="FF93" s="55">
        <v>-0.97189999999999999</v>
      </c>
      <c r="FG93" s="55">
        <v>-0.9103</v>
      </c>
      <c r="FH93" s="55">
        <v>-0.90190000000000003</v>
      </c>
      <c r="FI93" s="55">
        <v>-0.89739999999999998</v>
      </c>
      <c r="FJ93" s="55">
        <v>-0.8871</v>
      </c>
      <c r="FK93" s="55">
        <v>-0.84340000000000004</v>
      </c>
      <c r="FL93" s="55">
        <v>-0.8367</v>
      </c>
      <c r="FM93" s="55">
        <v>-0.85340000000000005</v>
      </c>
      <c r="FN93" s="55">
        <v>-0.92469999999999997</v>
      </c>
      <c r="FO93" s="55">
        <v>-0.93010000000000004</v>
      </c>
      <c r="FP93" s="55">
        <v>-0.9163</v>
      </c>
      <c r="FQ93" s="55">
        <v>-0.91310000000000002</v>
      </c>
      <c r="FR93" s="55">
        <v>-0.87470000000000003</v>
      </c>
      <c r="FS93" s="55">
        <v>-0.85519999999999996</v>
      </c>
      <c r="FT93" s="55">
        <v>-0.88919999999999999</v>
      </c>
      <c r="FU93" s="55">
        <v>-0.93630000000000002</v>
      </c>
      <c r="FV93" s="55">
        <v>-0.93989999999999996</v>
      </c>
      <c r="FW93" s="55">
        <v>-0.92320000000000002</v>
      </c>
      <c r="FX93" s="55">
        <v>-0.91700000000000004</v>
      </c>
      <c r="FY93" s="55">
        <v>-0.86980000000000002</v>
      </c>
      <c r="FZ93" s="55">
        <v>-0.84419999999999995</v>
      </c>
      <c r="GA93" s="55">
        <v>-0.88729999999999998</v>
      </c>
      <c r="GB93" s="55">
        <v>-0.9214</v>
      </c>
      <c r="GC93" s="55">
        <v>-0.90910000000000002</v>
      </c>
      <c r="GD93" s="55">
        <v>-0.91020000000000001</v>
      </c>
      <c r="GE93" s="55">
        <v>-0.91620000000000001</v>
      </c>
      <c r="GF93" s="55">
        <v>-0.85780000000000001</v>
      </c>
      <c r="GG93" s="55">
        <v>-0.84160000000000001</v>
      </c>
      <c r="GH93" s="55">
        <v>-0.879</v>
      </c>
      <c r="GI93" s="55">
        <v>-0.93889999999999996</v>
      </c>
      <c r="GJ93" s="55">
        <v>-0.89119999999999999</v>
      </c>
      <c r="GK93" s="55">
        <v>-0.74639999999999995</v>
      </c>
      <c r="GL93" s="55">
        <v>-0.995</v>
      </c>
      <c r="GM93" s="55">
        <v>-0.99570000000000003</v>
      </c>
      <c r="GN93" s="55">
        <v>-0.99309999999999998</v>
      </c>
      <c r="GO93" s="55">
        <v>-0.99199999999999999</v>
      </c>
      <c r="GP93" s="55">
        <v>-0.99490000000000001</v>
      </c>
      <c r="GQ93" s="55">
        <v>-0.99329999999999996</v>
      </c>
      <c r="GR93" s="55">
        <v>-0.99680000000000002</v>
      </c>
      <c r="GS93" s="55">
        <v>-0.99580000000000002</v>
      </c>
      <c r="GT93" s="55">
        <v>-0.99439999999999995</v>
      </c>
      <c r="GU93" s="55">
        <v>-0.99419999999999997</v>
      </c>
      <c r="GV93" s="55">
        <v>-0.995</v>
      </c>
      <c r="GW93" s="55">
        <v>-0.99339999999999995</v>
      </c>
      <c r="GX93" s="55">
        <v>-0.99409999999999998</v>
      </c>
      <c r="GY93" s="55">
        <v>-0.99529999999999996</v>
      </c>
      <c r="GZ93" s="55">
        <v>-0.99670000000000003</v>
      </c>
      <c r="HA93" s="55">
        <v>-0.99390000000000001</v>
      </c>
      <c r="HB93" s="55">
        <v>-0.99660000000000004</v>
      </c>
      <c r="HC93" s="55">
        <v>-0.99780000000000002</v>
      </c>
      <c r="HD93" s="54">
        <v>-1</v>
      </c>
      <c r="HE93" s="55">
        <v>-0.99119999999999997</v>
      </c>
      <c r="HF93" s="55">
        <v>-0.99429999999999996</v>
      </c>
      <c r="HG93" s="55">
        <v>-0.99360000000000004</v>
      </c>
      <c r="HH93" s="55">
        <v>-0.99470000000000003</v>
      </c>
      <c r="HI93" s="55">
        <v>-0.99490000000000001</v>
      </c>
      <c r="HJ93" s="55">
        <v>-0.99739999999999995</v>
      </c>
      <c r="HK93" s="55">
        <v>-0.99829999999999997</v>
      </c>
      <c r="HL93" s="55">
        <v>-0.99760000000000004</v>
      </c>
      <c r="HM93" s="55">
        <v>-0.99299999999999999</v>
      </c>
      <c r="HN93" s="55">
        <v>-0.93079999999999996</v>
      </c>
      <c r="HO93" s="55">
        <v>-0.87370000000000003</v>
      </c>
      <c r="HP93" s="55">
        <v>-0.8508</v>
      </c>
      <c r="HQ93" s="55">
        <v>-0.89219999999999999</v>
      </c>
      <c r="HR93" s="55">
        <v>-0.92849999999999999</v>
      </c>
      <c r="HS93" s="55">
        <v>-0.92530000000000001</v>
      </c>
      <c r="HT93" s="55">
        <v>-0.90310000000000001</v>
      </c>
      <c r="HU93" s="55">
        <v>-0.90090000000000003</v>
      </c>
      <c r="HV93" s="55">
        <v>-0.8488</v>
      </c>
      <c r="HW93" s="55">
        <v>-0.82489999999999997</v>
      </c>
      <c r="HX93" s="55">
        <v>-0.86180000000000001</v>
      </c>
      <c r="HY93" s="55">
        <v>-0.91379999999999995</v>
      </c>
      <c r="HZ93" s="55">
        <v>-0.9083</v>
      </c>
      <c r="IA93" s="55">
        <v>-0.90429999999999999</v>
      </c>
      <c r="IB93" s="55">
        <v>-0.89929999999999999</v>
      </c>
      <c r="IC93" s="55">
        <v>-0.83689999999999998</v>
      </c>
      <c r="ID93" s="55">
        <v>-0.77400000000000002</v>
      </c>
      <c r="IE93" s="55">
        <v>-0.83330000000000004</v>
      </c>
      <c r="IF93" s="55">
        <v>-0.87880000000000003</v>
      </c>
      <c r="IG93" s="55">
        <v>-0.90039999999999998</v>
      </c>
      <c r="IH93" s="55">
        <v>-0.89300000000000002</v>
      </c>
      <c r="II93" s="55">
        <v>-0.88160000000000005</v>
      </c>
      <c r="IJ93" s="55">
        <v>-0.81059999999999999</v>
      </c>
      <c r="IK93" s="55">
        <v>-0.76800000000000002</v>
      </c>
      <c r="IL93" s="55">
        <v>-0.82440000000000002</v>
      </c>
      <c r="IM93" s="55">
        <v>-0.875</v>
      </c>
      <c r="IN93" s="55">
        <v>-0.85440000000000005</v>
      </c>
      <c r="IO93" s="55">
        <v>-0.84360000000000002</v>
      </c>
      <c r="IP93" s="55">
        <v>-0.82830000000000004</v>
      </c>
      <c r="IQ93" s="55">
        <v>-0.69420000000000004</v>
      </c>
      <c r="IR93" s="55">
        <v>-0.69599999999999995</v>
      </c>
      <c r="IS93" s="55">
        <v>-0.75629999999999997</v>
      </c>
      <c r="IT93" s="55">
        <v>-0.80020000000000002</v>
      </c>
      <c r="IU93" s="55">
        <v>-0.80769999999999997</v>
      </c>
      <c r="IV93" s="55">
        <v>-0.78869999999999996</v>
      </c>
      <c r="IW93" s="55">
        <v>-0.76990000000000003</v>
      </c>
      <c r="IX93" s="55">
        <v>-0.73129999999999995</v>
      </c>
      <c r="IY93" s="55">
        <v>-0.72970000000000002</v>
      </c>
      <c r="IZ93" s="55">
        <v>-0.74909999999999999</v>
      </c>
      <c r="JA93" s="55">
        <v>-0.81330000000000002</v>
      </c>
      <c r="JB93" s="55">
        <v>-0.80579999999999996</v>
      </c>
      <c r="JC93" s="55">
        <v>-0.79459999999999997</v>
      </c>
      <c r="JD93" s="55">
        <v>-0.7964</v>
      </c>
      <c r="JE93" s="55">
        <v>-0.745</v>
      </c>
      <c r="JF93" s="55">
        <v>-0.68859999999999999</v>
      </c>
      <c r="JG93" s="55">
        <v>-0.76439999999999997</v>
      </c>
      <c r="JH93" s="55">
        <v>-0.82920000000000005</v>
      </c>
      <c r="JI93" s="55">
        <v>-0.77300000000000002</v>
      </c>
      <c r="JJ93" s="55">
        <v>-0.6744</v>
      </c>
      <c r="JK93" s="55">
        <v>-0.7611</v>
      </c>
      <c r="JL93" s="55">
        <v>-0.68300000000000005</v>
      </c>
      <c r="JM93" s="55">
        <v>-0.7036</v>
      </c>
      <c r="JN93" s="55">
        <v>-0.74180000000000001</v>
      </c>
      <c r="JO93" s="55">
        <v>-0.78759999999999997</v>
      </c>
      <c r="JP93" s="55">
        <v>-0.75019999999999998</v>
      </c>
      <c r="JQ93" s="55">
        <v>-0.74839999999999995</v>
      </c>
      <c r="JR93" s="55">
        <v>-0.73380000000000001</v>
      </c>
      <c r="JS93" s="55">
        <v>-0.67820000000000003</v>
      </c>
      <c r="JT93" s="55">
        <v>-0.69420000000000004</v>
      </c>
      <c r="JU93" s="55">
        <v>-0.73509999999999998</v>
      </c>
      <c r="JV93" s="55">
        <v>-0.72809999999999997</v>
      </c>
      <c r="JW93" s="55">
        <v>-0.72330000000000005</v>
      </c>
      <c r="JX93" s="55">
        <v>-0.69330000000000003</v>
      </c>
      <c r="JY93" s="55">
        <v>-0.74050000000000005</v>
      </c>
      <c r="JZ93" s="55">
        <v>-0.70050000000000001</v>
      </c>
      <c r="KA93" s="55">
        <v>-0.67720000000000002</v>
      </c>
      <c r="KB93" s="55">
        <v>-0.70469999999999999</v>
      </c>
      <c r="KC93" s="55">
        <v>-0.73199999999999998</v>
      </c>
      <c r="KD93" s="55">
        <v>-0.73270000000000002</v>
      </c>
      <c r="KE93" s="55">
        <v>-0.75970000000000004</v>
      </c>
      <c r="KF93" s="55">
        <v>-0.74119999999999997</v>
      </c>
      <c r="KG93" s="55">
        <v>-0.68049999999999999</v>
      </c>
      <c r="KH93" s="55">
        <v>-0.63080000000000003</v>
      </c>
      <c r="KI93" s="55">
        <v>-0.72019999999999995</v>
      </c>
      <c r="KJ93" s="55">
        <v>-0.76119999999999999</v>
      </c>
      <c r="KK93" s="55">
        <v>-0.79620000000000002</v>
      </c>
      <c r="KL93" s="55">
        <v>-0.70979999999999999</v>
      </c>
      <c r="KM93" s="55">
        <v>-0.71040000000000003</v>
      </c>
      <c r="KN93" s="55">
        <v>-0.66459999999999997</v>
      </c>
      <c r="KO93" s="55">
        <v>-0.60940000000000005</v>
      </c>
      <c r="KP93" s="55">
        <v>-0.68100000000000005</v>
      </c>
      <c r="KQ93" s="55">
        <v>-0.70479999999999998</v>
      </c>
      <c r="KR93" s="55">
        <v>-0.74239999999999995</v>
      </c>
      <c r="KS93" s="55">
        <v>-0.71179999999999999</v>
      </c>
      <c r="KT93" s="55">
        <v>-0.73880000000000001</v>
      </c>
      <c r="KU93" s="55">
        <v>-0.65190000000000003</v>
      </c>
      <c r="KV93" s="55">
        <v>-0.64159999999999995</v>
      </c>
      <c r="KW93" s="55">
        <v>-0.6895</v>
      </c>
      <c r="KX93" s="55">
        <v>-0.72889999999999999</v>
      </c>
      <c r="KY93" s="55">
        <v>-0.7732</v>
      </c>
      <c r="KZ93" s="55">
        <v>-0.74409999999999998</v>
      </c>
      <c r="LA93" s="55">
        <v>-0.6502</v>
      </c>
      <c r="LB93" s="55">
        <v>-0.71309999999999996</v>
      </c>
      <c r="LC93" s="55">
        <v>-0.71160000000000001</v>
      </c>
      <c r="LD93" s="55">
        <v>-0.6996</v>
      </c>
      <c r="LE93" s="55">
        <v>-0.76729999999999998</v>
      </c>
      <c r="LF93" s="55">
        <v>-0.73070000000000002</v>
      </c>
      <c r="LG93" s="55">
        <v>-0.66990000000000005</v>
      </c>
      <c r="LH93" s="55">
        <v>-0.59399999999999997</v>
      </c>
      <c r="LI93" s="55">
        <v>-0.6653</v>
      </c>
      <c r="LJ93" s="55">
        <v>-0.62629999999999997</v>
      </c>
      <c r="LK93" s="55">
        <v>-0.66169999999999995</v>
      </c>
      <c r="LL93" s="55">
        <v>-0.73529999999999995</v>
      </c>
      <c r="LM93" s="55">
        <v>-0.73850000000000005</v>
      </c>
      <c r="LN93" s="55">
        <v>-0.72450000000000003</v>
      </c>
      <c r="LO93" s="55">
        <v>-0.71989999999999998</v>
      </c>
      <c r="LP93" s="55">
        <v>-0.66679999999999995</v>
      </c>
      <c r="LQ93" s="55">
        <v>-0.64449999999999996</v>
      </c>
      <c r="LR93" s="55">
        <v>-0.69310000000000005</v>
      </c>
      <c r="LS93" s="55">
        <v>-0.73980000000000001</v>
      </c>
      <c r="LT93" s="55">
        <v>-0.75639999999999996</v>
      </c>
      <c r="LU93" s="55">
        <v>-0.73960000000000004</v>
      </c>
      <c r="LV93" s="55">
        <v>-0.71479999999999999</v>
      </c>
      <c r="LW93" s="55">
        <v>-0.65869999999999995</v>
      </c>
      <c r="LX93" s="55">
        <v>-0.65939999999999999</v>
      </c>
      <c r="LY93" s="55">
        <v>-0.67400000000000004</v>
      </c>
      <c r="LZ93" s="55">
        <v>-0.78820000000000001</v>
      </c>
      <c r="MA93" s="55">
        <v>-0.78369999999999995</v>
      </c>
      <c r="MB93" s="55">
        <v>-0.74660000000000004</v>
      </c>
      <c r="MC93" s="55">
        <v>-0.73970000000000002</v>
      </c>
      <c r="MD93" s="55">
        <v>-0.64870000000000005</v>
      </c>
      <c r="ME93" s="55">
        <v>-0.64100000000000001</v>
      </c>
      <c r="MF93" s="55">
        <v>-0.69610000000000005</v>
      </c>
      <c r="MG93" s="55">
        <v>-0.80969999999999998</v>
      </c>
      <c r="MH93" s="55">
        <v>-0.74199999999999999</v>
      </c>
      <c r="MI93" s="55">
        <v>-0.71989999999999998</v>
      </c>
      <c r="MJ93" s="55">
        <v>-0.71209999999999996</v>
      </c>
      <c r="MK93" s="55">
        <v>-0.62060000000000004</v>
      </c>
      <c r="ML93" s="55">
        <v>-0.58760000000000001</v>
      </c>
      <c r="MM93" s="55">
        <v>-0.59230000000000005</v>
      </c>
      <c r="MN93" s="55">
        <v>-0.75229999999999997</v>
      </c>
      <c r="MO93" s="55">
        <v>-0.75580000000000003</v>
      </c>
      <c r="MP93" s="55">
        <v>-0.76160000000000005</v>
      </c>
      <c r="MQ93" s="55">
        <v>-0.73019999999999996</v>
      </c>
      <c r="MR93" s="55">
        <v>-0.62970000000000004</v>
      </c>
      <c r="MS93" s="55">
        <v>-0.62309999999999999</v>
      </c>
      <c r="MT93" s="55">
        <v>-0.74239999999999995</v>
      </c>
      <c r="MU93" s="55">
        <v>-0.77559999999999996</v>
      </c>
      <c r="MV93" s="55">
        <v>-0.75929999999999997</v>
      </c>
      <c r="MW93" s="55">
        <v>-0.70920000000000005</v>
      </c>
      <c r="MX93" s="55">
        <v>-0.68799999999999994</v>
      </c>
      <c r="MY93" s="55">
        <v>-0.65710000000000002</v>
      </c>
      <c r="MZ93" s="55">
        <v>-0.57750000000000001</v>
      </c>
      <c r="NA93" s="55">
        <v>-0.50229999999999997</v>
      </c>
      <c r="NB93" s="55">
        <v>-0.64759999999999995</v>
      </c>
      <c r="NC93" s="55">
        <v>-0.70579999999999998</v>
      </c>
      <c r="ND93" s="55">
        <v>-0.68340000000000001</v>
      </c>
      <c r="NE93" s="55">
        <v>-0.66249999999999998</v>
      </c>
      <c r="NF93" s="55">
        <v>-0.60740000000000005</v>
      </c>
      <c r="NG93" s="55">
        <v>-0.57530000000000003</v>
      </c>
      <c r="NH93" s="55">
        <v>-0.59689999999999999</v>
      </c>
      <c r="NI93" s="55">
        <v>-0.70779999999999998</v>
      </c>
      <c r="NJ93" s="55">
        <v>-0.68659999999999999</v>
      </c>
      <c r="NK93" s="55">
        <v>-0.64570000000000005</v>
      </c>
      <c r="NL93" s="55">
        <v>-0.60740000000000005</v>
      </c>
      <c r="NM93" s="55">
        <v>-0.52639999999999998</v>
      </c>
      <c r="NN93" s="55">
        <v>-0.48609999999999998</v>
      </c>
      <c r="NO93" s="55">
        <v>-0.51160000000000005</v>
      </c>
      <c r="NP93" s="55">
        <v>-0.62509999999999999</v>
      </c>
      <c r="NQ93" s="55">
        <v>-0.63819999999999999</v>
      </c>
      <c r="NR93" s="55">
        <v>-0.57040000000000002</v>
      </c>
      <c r="NS93" s="55">
        <v>-0.62690000000000001</v>
      </c>
      <c r="NT93" s="55">
        <v>-0.56079999999999997</v>
      </c>
      <c r="NU93" s="55">
        <v>-0.50939999999999996</v>
      </c>
      <c r="NV93" s="55">
        <v>-0.62139999999999995</v>
      </c>
      <c r="NW93" s="55">
        <v>-0.64570000000000005</v>
      </c>
      <c r="NX93" s="55">
        <v>-0.60770000000000002</v>
      </c>
      <c r="NY93" s="55">
        <v>-0.63190000000000002</v>
      </c>
      <c r="NZ93" s="55">
        <v>-0.56910000000000005</v>
      </c>
      <c r="OA93" s="55">
        <v>-0.50039999999999996</v>
      </c>
      <c r="OB93" s="55">
        <v>-0.47170000000000001</v>
      </c>
      <c r="OC93" s="55">
        <v>-0.51849999999999996</v>
      </c>
      <c r="OD93" s="55">
        <v>-0.57389999999999997</v>
      </c>
      <c r="OE93" s="55">
        <v>-0.54320000000000002</v>
      </c>
      <c r="OF93" s="55">
        <v>-0.50729999999999997</v>
      </c>
      <c r="OG93" s="55">
        <v>-0.54020000000000001</v>
      </c>
      <c r="OH93" s="55">
        <v>-0.44550000000000001</v>
      </c>
      <c r="OI93" s="55">
        <v>-0.44969999999999999</v>
      </c>
      <c r="OJ93" s="55">
        <v>-0.48199999999999998</v>
      </c>
      <c r="OK93" s="55">
        <v>-0.56179999999999997</v>
      </c>
      <c r="OL93" s="55">
        <v>-0.53580000000000005</v>
      </c>
      <c r="OM93" s="55">
        <v>-0.50190000000000001</v>
      </c>
      <c r="ON93" s="55">
        <v>-0.43790000000000001</v>
      </c>
      <c r="OO93" s="55">
        <v>-0.3866</v>
      </c>
      <c r="OP93" s="55">
        <v>-0.40679999999999999</v>
      </c>
      <c r="OQ93" s="55">
        <v>-0.47570000000000001</v>
      </c>
      <c r="OR93" s="55">
        <v>-0.54400000000000004</v>
      </c>
      <c r="OS93" s="55">
        <v>-0.48270000000000002</v>
      </c>
      <c r="OT93" s="55">
        <v>-0.43959999999999999</v>
      </c>
      <c r="OU93" s="55">
        <v>-0.38059999999999999</v>
      </c>
      <c r="OV93" s="55">
        <v>-0.3458</v>
      </c>
      <c r="OW93" s="55">
        <v>-0.35730000000000001</v>
      </c>
      <c r="OX93" s="55">
        <v>-0.30769999999999997</v>
      </c>
      <c r="OY93" s="55">
        <v>-0.39419999999999999</v>
      </c>
      <c r="OZ93" s="55">
        <v>-0.37469999999999998</v>
      </c>
      <c r="PA93" s="55">
        <v>-0.39889999999999998</v>
      </c>
      <c r="PB93" s="55">
        <v>-0.33429999999999999</v>
      </c>
      <c r="PC93" s="55">
        <v>-0.36830000000000002</v>
      </c>
      <c r="PD93" s="55">
        <v>-0.35520000000000002</v>
      </c>
      <c r="PE93" s="55">
        <v>-0.45779999999999998</v>
      </c>
      <c r="PF93" s="55">
        <v>-0.52210000000000001</v>
      </c>
      <c r="PG93" s="55">
        <v>-0.49490000000000001</v>
      </c>
      <c r="PH93" s="55">
        <v>-0.48620000000000002</v>
      </c>
      <c r="PI93" s="55">
        <v>-0.48060000000000003</v>
      </c>
      <c r="PJ93" s="55">
        <v>-0.43209999999999998</v>
      </c>
      <c r="PK93" s="55">
        <v>-0.72709999999999997</v>
      </c>
      <c r="PL93" s="55">
        <v>-0.47149999999999997</v>
      </c>
      <c r="PM93" s="55">
        <v>-0.51259999999999994</v>
      </c>
      <c r="PN93" s="55">
        <v>-0.46860000000000002</v>
      </c>
      <c r="PO93" s="55">
        <v>-0.4587</v>
      </c>
      <c r="PP93" s="55">
        <v>-0.42699999999999999</v>
      </c>
      <c r="PQ93" s="55">
        <v>-0.3679</v>
      </c>
      <c r="PR93" s="55">
        <v>-0.35410000000000003</v>
      </c>
      <c r="PS93" s="55">
        <v>-0.4456</v>
      </c>
      <c r="PT93" s="55">
        <v>-0.60289999999999999</v>
      </c>
      <c r="PU93" s="55">
        <v>-0.59450000000000003</v>
      </c>
      <c r="PV93" s="55">
        <v>-0.58389999999999997</v>
      </c>
      <c r="PW93" s="55">
        <v>-0.5323</v>
      </c>
      <c r="PX93" s="55">
        <v>-0.43109999999999998</v>
      </c>
      <c r="PY93" s="55">
        <v>-0.37640000000000001</v>
      </c>
      <c r="PZ93" s="55">
        <v>-0.4491</v>
      </c>
      <c r="QA93" s="55">
        <v>-0.48149999999999998</v>
      </c>
      <c r="QB93" s="55">
        <v>-0.43469999999999998</v>
      </c>
      <c r="QC93" s="55">
        <v>-0.38629999999999998</v>
      </c>
      <c r="QD93" s="55">
        <v>-0.39190000000000003</v>
      </c>
      <c r="QE93" s="55">
        <v>-0.35699999999999998</v>
      </c>
      <c r="QF93" s="55">
        <v>-0.38469999999999999</v>
      </c>
      <c r="QG93" s="55">
        <v>-0.45429999999999998</v>
      </c>
      <c r="QH93" s="55">
        <v>-0.45839999999999997</v>
      </c>
      <c r="QI93" s="55">
        <v>-0.43730000000000002</v>
      </c>
      <c r="QJ93" s="55">
        <v>-0.39600000000000002</v>
      </c>
      <c r="QK93" s="55">
        <v>-0.3387</v>
      </c>
      <c r="QL93" s="55">
        <v>-0.30099999999999999</v>
      </c>
      <c r="QM93" s="55">
        <v>-0.28670000000000001</v>
      </c>
      <c r="QN93" s="55">
        <v>-0.28720000000000001</v>
      </c>
      <c r="QO93" s="55">
        <v>-0.42099999999999999</v>
      </c>
      <c r="QP93" s="55">
        <v>-0.31159999999999999</v>
      </c>
      <c r="QQ93" s="55">
        <v>-0.31780000000000003</v>
      </c>
      <c r="QR93" s="55">
        <v>-0.33950000000000002</v>
      </c>
      <c r="QS93" s="55">
        <v>-0.29049999999999998</v>
      </c>
      <c r="QT93" s="55">
        <v>-0.31819999999999998</v>
      </c>
      <c r="QU93" s="55">
        <v>-0.3891</v>
      </c>
      <c r="QV93" s="55">
        <v>-0.43330000000000002</v>
      </c>
      <c r="QW93" s="55">
        <v>-0.32140000000000002</v>
      </c>
      <c r="QX93" s="55">
        <v>-0.2402</v>
      </c>
      <c r="QY93" s="55">
        <v>-0.2485</v>
      </c>
      <c r="QZ93" s="55">
        <v>-0.2001</v>
      </c>
      <c r="RA93" s="55">
        <v>-0.26450000000000001</v>
      </c>
      <c r="RB93" s="55">
        <v>-0.26960000000000001</v>
      </c>
      <c r="RC93" s="55">
        <v>-0.34570000000000001</v>
      </c>
      <c r="RD93" s="55">
        <v>-0.38369999999999999</v>
      </c>
      <c r="RE93" s="55">
        <v>-0.31219999999999998</v>
      </c>
      <c r="RF93" s="55">
        <v>-0.3306</v>
      </c>
      <c r="RG93" s="55">
        <v>-0.35360000000000003</v>
      </c>
      <c r="RH93" s="55">
        <v>-0.30120000000000002</v>
      </c>
      <c r="RI93" s="55">
        <v>-0.33489999999999998</v>
      </c>
      <c r="RJ93" s="55">
        <v>-0.379</v>
      </c>
      <c r="RK93" s="55">
        <v>-0.3543</v>
      </c>
      <c r="RL93" s="55">
        <v>-0.24560000000000001</v>
      </c>
      <c r="RM93" s="55">
        <v>-0.28129999999999999</v>
      </c>
      <c r="RN93" s="55">
        <v>-0.2641</v>
      </c>
      <c r="RO93" s="55">
        <v>-0.26960000000000001</v>
      </c>
      <c r="RP93" s="55">
        <v>-0.42530000000000001</v>
      </c>
      <c r="RQ93" s="55">
        <v>-0.33810000000000001</v>
      </c>
      <c r="RR93" s="55">
        <v>-0.60040000000000004</v>
      </c>
      <c r="RS93" s="55">
        <v>-0.25269999999999998</v>
      </c>
      <c r="RT93" s="55">
        <v>-0.20630000000000001</v>
      </c>
      <c r="RU93" s="55">
        <v>-0.24809999999999999</v>
      </c>
      <c r="RV93" s="55">
        <v>-0.25869999999999999</v>
      </c>
      <c r="RW93" s="55">
        <v>-0.14149999999999999</v>
      </c>
      <c r="RX93" s="55">
        <v>-0.33729999999999999</v>
      </c>
      <c r="RY93" s="55">
        <v>-0.32050000000000001</v>
      </c>
      <c r="RZ93" s="55">
        <v>-0.30620000000000003</v>
      </c>
      <c r="SA93" s="55">
        <v>-0.3024</v>
      </c>
      <c r="SB93" s="55">
        <v>-0.23430000000000001</v>
      </c>
      <c r="SC93" s="55">
        <v>-0.28570000000000001</v>
      </c>
      <c r="SD93" s="55">
        <v>-0.30209999999999998</v>
      </c>
      <c r="SE93" s="55">
        <v>-0.3473</v>
      </c>
      <c r="SF93" s="55">
        <v>-0.68910000000000005</v>
      </c>
      <c r="SG93" s="55">
        <v>-0.33279999999999998</v>
      </c>
      <c r="SH93" s="55">
        <v>-0.32440000000000002</v>
      </c>
      <c r="SI93" s="55">
        <v>-0.29399999999999998</v>
      </c>
      <c r="SJ93" s="55">
        <v>-0.25019999999999998</v>
      </c>
      <c r="SK93" s="55">
        <v>-0.33429999999999999</v>
      </c>
      <c r="SL93" s="55">
        <v>-0.31969999999999998</v>
      </c>
      <c r="SM93" s="55">
        <v>-0.29320000000000002</v>
      </c>
      <c r="SN93" s="55">
        <v>-0.29239999999999999</v>
      </c>
      <c r="SO93" s="55">
        <v>-0.27979999999999999</v>
      </c>
      <c r="SP93" s="55">
        <v>-0.247</v>
      </c>
      <c r="SQ93" s="55">
        <v>-0.2676</v>
      </c>
      <c r="SR93" s="55">
        <v>-0.30549999999999999</v>
      </c>
      <c r="SS93" s="55">
        <v>-0.33200000000000002</v>
      </c>
      <c r="ST93" s="55">
        <v>-0.27210000000000001</v>
      </c>
      <c r="SU93" s="55">
        <v>-0.26579999999999998</v>
      </c>
      <c r="SV93" s="55">
        <v>-0.19320000000000001</v>
      </c>
      <c r="SW93" s="55">
        <v>-0.21299999999999999</v>
      </c>
      <c r="SX93" s="55">
        <v>-0.2147</v>
      </c>
      <c r="SY93" s="55">
        <v>-0.24740000000000001</v>
      </c>
      <c r="SZ93" s="55">
        <v>-0.30349999999999999</v>
      </c>
      <c r="TA93" s="55">
        <v>-0.28149999999999997</v>
      </c>
      <c r="TB93" s="55">
        <v>-0.23300000000000001</v>
      </c>
      <c r="TC93" s="55">
        <v>-0.26769999999999999</v>
      </c>
      <c r="TD93" s="55">
        <v>-0.21149999999999999</v>
      </c>
      <c r="TE93" s="55">
        <v>-0.22670000000000001</v>
      </c>
      <c r="TF93" s="55">
        <v>-0.32319999999999999</v>
      </c>
      <c r="TG93" s="55">
        <v>-0.28989999999999999</v>
      </c>
      <c r="TH93" s="55">
        <v>-0.27910000000000001</v>
      </c>
      <c r="TI93" s="55">
        <v>-0.24859999999999999</v>
      </c>
      <c r="TJ93" s="55">
        <v>-0.26690000000000003</v>
      </c>
      <c r="TK93" s="55">
        <v>-0.23050000000000001</v>
      </c>
      <c r="TL93" s="55">
        <v>-0.27550000000000002</v>
      </c>
      <c r="TM93" s="55">
        <v>-0.26169999999999999</v>
      </c>
      <c r="TN93" s="55">
        <v>-0.34370000000000001</v>
      </c>
      <c r="TO93" s="55">
        <v>-0.27100000000000002</v>
      </c>
      <c r="TP93" s="55">
        <v>-0.26200000000000001</v>
      </c>
      <c r="TQ93" s="55">
        <v>-0.28760000000000002</v>
      </c>
      <c r="TR93" s="55">
        <v>-0.26540000000000002</v>
      </c>
      <c r="TS93" s="55">
        <v>-0.3226</v>
      </c>
      <c r="TT93" s="55">
        <v>-0.34649999999999997</v>
      </c>
      <c r="TU93" s="55">
        <v>-0.41389999999999999</v>
      </c>
      <c r="TV93" s="55">
        <v>-0.38090000000000002</v>
      </c>
      <c r="TW93" s="55">
        <v>-0.40339999999999998</v>
      </c>
      <c r="TX93" s="55">
        <v>-0.36899999999999999</v>
      </c>
      <c r="TY93" s="55">
        <v>-0.36349999999999999</v>
      </c>
      <c r="TZ93" s="55">
        <v>-0.3049</v>
      </c>
      <c r="UA93" s="55">
        <v>-0.36170000000000002</v>
      </c>
      <c r="UB93" s="55">
        <v>-0.44650000000000001</v>
      </c>
      <c r="UC93" s="55">
        <v>-0.3861</v>
      </c>
      <c r="UD93" s="55">
        <v>-0.36730000000000002</v>
      </c>
      <c r="UE93" s="55">
        <v>-0.3216</v>
      </c>
      <c r="UF93" s="55">
        <v>-0.27429999999999999</v>
      </c>
      <c r="UG93" s="55">
        <v>-0.3135</v>
      </c>
      <c r="UH93" s="55">
        <v>-0.37640000000000001</v>
      </c>
      <c r="UI93" s="55">
        <v>-0.46379999999999999</v>
      </c>
      <c r="UJ93" s="55">
        <v>-0.40389999999999998</v>
      </c>
      <c r="UK93" s="55">
        <v>-0.34300000000000003</v>
      </c>
      <c r="UL93" s="55">
        <v>-0.38650000000000001</v>
      </c>
      <c r="UM93" s="55">
        <v>-0.36449999999999999</v>
      </c>
      <c r="UN93" s="55">
        <v>-0.39989999999999998</v>
      </c>
      <c r="UO93" s="55">
        <v>-0.49569999999999997</v>
      </c>
      <c r="UP93" s="55">
        <v>-0.6008</v>
      </c>
      <c r="UQ93" s="55">
        <v>-0.45250000000000001</v>
      </c>
      <c r="UR93" s="55">
        <v>-0.47710000000000002</v>
      </c>
      <c r="US93" s="55">
        <v>-0.4168</v>
      </c>
      <c r="UT93" s="55">
        <v>-0.33510000000000001</v>
      </c>
      <c r="UU93" s="55">
        <v>-0.31769999999999998</v>
      </c>
      <c r="UV93" s="55">
        <v>-0.31680000000000003</v>
      </c>
      <c r="UW93" s="55">
        <v>-0.38419999999999999</v>
      </c>
      <c r="UX93" s="55">
        <v>-0.50839999999999996</v>
      </c>
      <c r="UY93" s="55">
        <v>-0.4783</v>
      </c>
      <c r="UZ93" s="55">
        <v>-0.44879999999999998</v>
      </c>
      <c r="VA93" s="55">
        <v>-0.39379999999999998</v>
      </c>
      <c r="VB93" s="55">
        <v>-0.35470000000000002</v>
      </c>
      <c r="VC93" s="55">
        <v>-0.4249</v>
      </c>
      <c r="VD93" s="55">
        <v>-0.62770000000000004</v>
      </c>
      <c r="VE93" s="55">
        <v>-0.59309999999999996</v>
      </c>
      <c r="VF93" s="55">
        <v>-0.56200000000000006</v>
      </c>
      <c r="VG93" s="55">
        <v>-0.55640000000000001</v>
      </c>
      <c r="VH93" s="55">
        <v>-0.50080000000000002</v>
      </c>
      <c r="VI93" s="55">
        <v>-0.45879999999999999</v>
      </c>
      <c r="VJ93" s="55">
        <v>-0.57320000000000004</v>
      </c>
      <c r="VK93" s="55">
        <v>-0.59530000000000005</v>
      </c>
      <c r="VL93" s="55">
        <v>-0.5444</v>
      </c>
      <c r="VM93" s="55">
        <v>-0.54700000000000004</v>
      </c>
      <c r="VN93" s="55">
        <v>-0.50819999999999999</v>
      </c>
      <c r="VO93" s="55">
        <v>-0.45429999999999998</v>
      </c>
      <c r="VP93" s="55">
        <v>-0.43869999999999998</v>
      </c>
      <c r="VQ93" s="55">
        <v>-0.51600000000000001</v>
      </c>
      <c r="VR93" s="55">
        <v>-0.50649999999999995</v>
      </c>
      <c r="VS93" s="55">
        <v>-0.55049999999999999</v>
      </c>
      <c r="VT93" s="55">
        <v>-0.51890000000000003</v>
      </c>
      <c r="VU93" s="55">
        <v>-0.5091</v>
      </c>
      <c r="VV93" s="55">
        <v>-0.44219999999999998</v>
      </c>
      <c r="VW93" s="55">
        <v>-0.43020000000000003</v>
      </c>
      <c r="VX93" s="55">
        <v>-0.51529999999999998</v>
      </c>
      <c r="VY93" s="55">
        <v>-0.50639999999999996</v>
      </c>
      <c r="VZ93" s="55">
        <v>-0.54200000000000004</v>
      </c>
      <c r="WA93" s="55">
        <v>-0.51049999999999995</v>
      </c>
      <c r="WB93" s="55">
        <v>-0.49299999999999999</v>
      </c>
      <c r="WC93" s="55">
        <v>-0.42630000000000001</v>
      </c>
      <c r="WD93" s="55">
        <v>-0.36220000000000002</v>
      </c>
      <c r="WE93" s="55">
        <v>-0.42699999999999999</v>
      </c>
      <c r="WF93" s="55">
        <v>-0.4642</v>
      </c>
      <c r="WG93" s="55">
        <v>-0.47120000000000001</v>
      </c>
      <c r="WH93" s="55">
        <v>-0.41589999999999999</v>
      </c>
      <c r="WI93" s="55">
        <v>-0.39710000000000001</v>
      </c>
      <c r="WJ93" s="55">
        <v>-0.35299999999999998</v>
      </c>
      <c r="WK93" s="55">
        <v>-0.34889999999999999</v>
      </c>
      <c r="WL93" s="55">
        <v>-0.45150000000000001</v>
      </c>
      <c r="WM93" s="55">
        <v>-0.48930000000000001</v>
      </c>
      <c r="WN93" s="55">
        <v>-0.47060000000000002</v>
      </c>
      <c r="WO93" s="55">
        <v>-0.434</v>
      </c>
      <c r="WP93" s="55">
        <v>-0.42059999999999997</v>
      </c>
      <c r="WQ93" s="55">
        <v>-0.2954</v>
      </c>
      <c r="WR93" s="55">
        <v>-0.3221</v>
      </c>
      <c r="WS93" s="55">
        <v>-0.39360000000000001</v>
      </c>
      <c r="WT93" s="55">
        <v>-0.45469999999999999</v>
      </c>
      <c r="WU93" s="55">
        <v>-0.4481</v>
      </c>
      <c r="WV93" s="55">
        <v>-0.43809999999999999</v>
      </c>
      <c r="WW93" s="55">
        <v>-0.40760000000000002</v>
      </c>
      <c r="WX93" s="55">
        <v>-0.38009999999999999</v>
      </c>
      <c r="WY93" s="55">
        <v>-0.38350000000000001</v>
      </c>
      <c r="WZ93" s="55">
        <v>-0.43840000000000001</v>
      </c>
      <c r="XA93" s="55">
        <v>-0.54359999999999997</v>
      </c>
      <c r="XB93" s="55">
        <v>-0.5212</v>
      </c>
      <c r="XC93" s="55">
        <v>-0.46210000000000001</v>
      </c>
      <c r="XD93" s="55">
        <v>-0.44309999999999999</v>
      </c>
      <c r="XE93" s="55">
        <v>-0.38129999999999997</v>
      </c>
      <c r="XF93" s="55">
        <v>-0.29620000000000002</v>
      </c>
      <c r="XG93" s="55">
        <v>-0.45600000000000002</v>
      </c>
      <c r="XH93" s="55">
        <v>-0.53459999999999996</v>
      </c>
      <c r="XI93" s="55">
        <v>-0.43819999999999998</v>
      </c>
      <c r="XJ93" s="55">
        <v>-0.28949999999999998</v>
      </c>
      <c r="XK93" s="55">
        <v>-0.21859999999999999</v>
      </c>
      <c r="XL93" s="55">
        <v>-0.29270000000000002</v>
      </c>
      <c r="XM93" s="55">
        <v>-0.32990000000000003</v>
      </c>
      <c r="XN93" s="55">
        <v>-0.38119999999999998</v>
      </c>
      <c r="XO93" s="55">
        <v>-0.43080000000000002</v>
      </c>
      <c r="XP93" s="55">
        <v>-0.43930000000000002</v>
      </c>
      <c r="XQ93" s="55">
        <v>-0.42299999999999999</v>
      </c>
      <c r="XR93" s="55">
        <v>-0.38640000000000002</v>
      </c>
      <c r="XS93" s="55">
        <v>-0.30280000000000001</v>
      </c>
      <c r="XT93" s="55">
        <v>-0.25119999999999998</v>
      </c>
      <c r="XU93" s="55">
        <v>-0.32390000000000002</v>
      </c>
      <c r="XV93" s="55">
        <v>-0.28389999999999999</v>
      </c>
      <c r="XW93" s="55">
        <v>-0.29720000000000002</v>
      </c>
      <c r="XX93" s="55">
        <v>-0.2273</v>
      </c>
      <c r="XY93" s="55">
        <v>-0.38840000000000002</v>
      </c>
      <c r="XZ93" s="55">
        <v>-0.21890000000000001</v>
      </c>
      <c r="YA93" s="55">
        <v>-0.28139999999999998</v>
      </c>
      <c r="YB93" s="55">
        <v>-0.3291</v>
      </c>
      <c r="YC93" s="55">
        <v>-0.38850000000000001</v>
      </c>
      <c r="YD93" s="55">
        <v>-0.34010000000000001</v>
      </c>
      <c r="YE93" s="55">
        <v>-0.39560000000000001</v>
      </c>
      <c r="YF93" s="55">
        <v>-0.40050000000000002</v>
      </c>
      <c r="YG93" s="55">
        <v>-0.31569999999999998</v>
      </c>
      <c r="YH93" s="55">
        <v>-0.26240000000000002</v>
      </c>
      <c r="YI93" s="55">
        <v>-0.39360000000000001</v>
      </c>
      <c r="YJ93" s="55">
        <v>-0.53129999999999999</v>
      </c>
      <c r="YK93" s="55">
        <v>-0.39879999999999999</v>
      </c>
    </row>
    <row r="94" spans="1:661" x14ac:dyDescent="0.35">
      <c r="A94" s="66" t="s">
        <v>75</v>
      </c>
      <c r="B94" s="66" t="s">
        <v>89</v>
      </c>
      <c r="C94" s="54">
        <v>-0.02</v>
      </c>
      <c r="D94" s="54">
        <v>-0.08</v>
      </c>
      <c r="E94" s="54">
        <v>-0.03</v>
      </c>
      <c r="F94" s="54">
        <v>0.03</v>
      </c>
      <c r="G94" s="54">
        <v>0.01</v>
      </c>
      <c r="H94" s="54">
        <v>-0.1</v>
      </c>
      <c r="I94" s="54">
        <v>0.04</v>
      </c>
      <c r="J94" s="54">
        <v>7.0000000000000007E-2</v>
      </c>
      <c r="K94" s="54">
        <v>0.09</v>
      </c>
      <c r="L94" s="54">
        <v>0.01</v>
      </c>
      <c r="M94" s="54">
        <v>-0.06</v>
      </c>
      <c r="N94" s="54">
        <v>-0.06</v>
      </c>
      <c r="O94" s="54">
        <v>0.02</v>
      </c>
      <c r="P94" s="54">
        <v>0.02</v>
      </c>
      <c r="Q94" s="54">
        <v>-0.08</v>
      </c>
      <c r="R94" s="54">
        <v>-0.08</v>
      </c>
      <c r="S94" s="54">
        <v>7.0000000000000007E-2</v>
      </c>
      <c r="T94" s="54">
        <v>0.06</v>
      </c>
      <c r="U94" s="54">
        <v>0.1</v>
      </c>
      <c r="V94" s="54">
        <v>7.0000000000000007E-2</v>
      </c>
      <c r="W94" s="54">
        <v>-0.14000000000000001</v>
      </c>
      <c r="X94" s="54">
        <v>-0.17</v>
      </c>
      <c r="Y94" s="54">
        <v>-0.08</v>
      </c>
      <c r="Z94" s="54">
        <v>-0.24</v>
      </c>
      <c r="AA94" s="54">
        <v>-0.33</v>
      </c>
      <c r="AB94" s="54">
        <v>-0.34</v>
      </c>
      <c r="AC94" s="54">
        <v>-0.4</v>
      </c>
      <c r="AD94" s="54">
        <v>-0.61</v>
      </c>
      <c r="AE94" s="54">
        <v>-1</v>
      </c>
      <c r="AF94" s="54">
        <v>-1</v>
      </c>
      <c r="AG94" s="54">
        <v>-1</v>
      </c>
      <c r="AH94" s="55">
        <v>-0.99909999999999999</v>
      </c>
      <c r="AI94" s="54">
        <v>-1</v>
      </c>
      <c r="AJ94" s="54">
        <v>-1</v>
      </c>
      <c r="AK94" s="54">
        <v>-1</v>
      </c>
      <c r="AL94" s="54">
        <v>-1</v>
      </c>
      <c r="AM94" s="54">
        <v>-1</v>
      </c>
      <c r="AN94" s="54">
        <v>-1</v>
      </c>
      <c r="AO94" s="54">
        <v>-1</v>
      </c>
      <c r="AP94" s="54">
        <v>-1</v>
      </c>
      <c r="AQ94" s="54">
        <v>-1</v>
      </c>
      <c r="AR94" s="54">
        <v>-1</v>
      </c>
      <c r="AS94" s="54">
        <v>-1</v>
      </c>
      <c r="AT94" s="55">
        <v>-0.99839999999999995</v>
      </c>
      <c r="AU94" s="55">
        <v>-0.99850000000000005</v>
      </c>
      <c r="AV94" s="54">
        <v>-1</v>
      </c>
      <c r="AW94" s="54">
        <v>-1</v>
      </c>
      <c r="AX94" s="54">
        <v>-1</v>
      </c>
      <c r="AY94" s="54">
        <v>-1</v>
      </c>
      <c r="AZ94" s="55">
        <v>-0.99770000000000003</v>
      </c>
      <c r="BA94" s="54">
        <v>-1</v>
      </c>
      <c r="BB94" s="54">
        <v>-1</v>
      </c>
      <c r="BC94" s="54">
        <v>-1</v>
      </c>
      <c r="BD94" s="54">
        <v>-1</v>
      </c>
      <c r="BE94" s="54">
        <v>-1</v>
      </c>
      <c r="BF94" s="54">
        <v>-1</v>
      </c>
      <c r="BG94" s="54">
        <v>-1</v>
      </c>
      <c r="BH94" s="54">
        <v>-1</v>
      </c>
      <c r="BI94" s="54">
        <v>-1</v>
      </c>
      <c r="BJ94" s="54">
        <v>-1</v>
      </c>
      <c r="BK94" s="54">
        <v>-1</v>
      </c>
      <c r="BL94" s="54">
        <v>-1</v>
      </c>
      <c r="BM94" s="54">
        <v>-1</v>
      </c>
      <c r="BN94" s="54">
        <v>-1</v>
      </c>
      <c r="BO94" s="54">
        <v>-1</v>
      </c>
      <c r="BP94" s="54">
        <v>-1</v>
      </c>
      <c r="BQ94" s="54">
        <v>-1</v>
      </c>
      <c r="BR94" s="55">
        <v>-0.99790000000000001</v>
      </c>
      <c r="BS94" s="54">
        <v>-1</v>
      </c>
      <c r="BT94" s="55">
        <v>-0.99580000000000002</v>
      </c>
      <c r="BU94" s="55">
        <v>-0.99509999999999998</v>
      </c>
      <c r="BV94" s="54">
        <v>-1</v>
      </c>
      <c r="BW94" s="55">
        <v>-0.99390000000000001</v>
      </c>
      <c r="BX94" s="55">
        <v>-0.85050000000000003</v>
      </c>
      <c r="BY94" s="55">
        <v>-0.87150000000000005</v>
      </c>
      <c r="BZ94" s="55">
        <v>-0.89549999999999996</v>
      </c>
      <c r="CA94" s="55">
        <v>-0.92020000000000002</v>
      </c>
      <c r="CB94" s="55">
        <v>-0.89239999999999997</v>
      </c>
      <c r="CC94" s="55">
        <v>-0.91149999999999998</v>
      </c>
      <c r="CD94" s="55">
        <v>-0.86870000000000003</v>
      </c>
      <c r="CE94" s="55">
        <v>-0.81040000000000001</v>
      </c>
      <c r="CF94" s="55">
        <v>-0.82240000000000002</v>
      </c>
      <c r="CG94" s="55">
        <v>-0.8266</v>
      </c>
      <c r="CH94" s="55">
        <v>-0.81399999999999995</v>
      </c>
      <c r="CI94" s="55">
        <v>-0.81320000000000003</v>
      </c>
      <c r="CJ94" s="55">
        <v>-0.81499999999999995</v>
      </c>
      <c r="CK94" s="55">
        <v>-0.80169999999999997</v>
      </c>
      <c r="CL94" s="55">
        <v>-0.76100000000000001</v>
      </c>
      <c r="CM94" s="55">
        <v>-0.70540000000000003</v>
      </c>
      <c r="CN94" s="55">
        <v>-0.71150000000000002</v>
      </c>
      <c r="CO94" s="55">
        <v>-0.79849999999999999</v>
      </c>
      <c r="CP94" s="55">
        <v>-0.78500000000000003</v>
      </c>
      <c r="CQ94" s="55">
        <v>-0.74309999999999998</v>
      </c>
      <c r="CR94" s="55">
        <v>-0.71640000000000004</v>
      </c>
      <c r="CS94" s="55">
        <v>-0.64380000000000004</v>
      </c>
      <c r="CT94" s="55">
        <v>-0.64280000000000004</v>
      </c>
      <c r="CU94" s="55">
        <v>-0.69089999999999996</v>
      </c>
      <c r="CV94" s="55">
        <v>-0.55989999999999995</v>
      </c>
      <c r="CW94" s="55">
        <v>-0.6714</v>
      </c>
      <c r="CX94" s="55">
        <v>-0.65600000000000003</v>
      </c>
      <c r="CY94" s="55">
        <v>-0.61099999999999999</v>
      </c>
      <c r="CZ94" s="55">
        <v>-0.52769999999999995</v>
      </c>
      <c r="DA94" s="55">
        <v>-0.55740000000000001</v>
      </c>
      <c r="DB94" s="55">
        <v>-0.57010000000000005</v>
      </c>
      <c r="DC94" s="55">
        <v>-0.64019999999999999</v>
      </c>
      <c r="DD94" s="55">
        <v>-0.6905</v>
      </c>
      <c r="DE94" s="55">
        <v>-0.53720000000000001</v>
      </c>
      <c r="DF94" s="55">
        <v>-0.58150000000000002</v>
      </c>
      <c r="DG94" s="55">
        <v>-0.4945</v>
      </c>
      <c r="DH94" s="55">
        <v>-0.46989999999999998</v>
      </c>
      <c r="DI94" s="55">
        <v>-0.4602</v>
      </c>
      <c r="DJ94" s="55">
        <v>-0.59609999999999996</v>
      </c>
      <c r="DK94" s="55">
        <v>-0.59289999999999998</v>
      </c>
      <c r="DL94" s="55">
        <v>-0.53910000000000002</v>
      </c>
      <c r="DM94" s="55">
        <v>-0.54300000000000004</v>
      </c>
      <c r="DN94" s="55">
        <v>-0.48480000000000001</v>
      </c>
      <c r="DO94" s="55">
        <v>-0.49259999999999998</v>
      </c>
      <c r="DP94" s="55">
        <v>-0.69599999999999995</v>
      </c>
      <c r="DQ94" s="55">
        <v>-0.5897</v>
      </c>
      <c r="DR94" s="55">
        <v>-0.62939999999999996</v>
      </c>
      <c r="DS94" s="55">
        <v>-0.5897</v>
      </c>
      <c r="DT94" s="55">
        <v>-0.58079999999999998</v>
      </c>
      <c r="DU94" s="55">
        <v>-0.50370000000000004</v>
      </c>
      <c r="DV94" s="55">
        <v>-0.45329999999999998</v>
      </c>
      <c r="DW94" s="55">
        <v>-0.14199999999999999</v>
      </c>
      <c r="DX94" s="55">
        <v>-0.71689999999999998</v>
      </c>
      <c r="DY94" s="55">
        <v>-0.70630000000000004</v>
      </c>
      <c r="DZ94" s="55">
        <v>-0.72019999999999995</v>
      </c>
      <c r="EA94" s="55">
        <v>-0.74009999999999998</v>
      </c>
      <c r="EB94" s="55">
        <v>-0.68969999999999998</v>
      </c>
      <c r="EC94" s="55">
        <v>-0.66579999999999995</v>
      </c>
      <c r="ED94" s="55">
        <v>-0.69130000000000003</v>
      </c>
      <c r="EE94" s="55">
        <v>-0.74660000000000004</v>
      </c>
      <c r="EF94" s="55">
        <v>-0.74080000000000001</v>
      </c>
      <c r="EG94" s="55">
        <v>-0.72499999999999998</v>
      </c>
      <c r="EH94" s="55">
        <v>-0.58679999999999999</v>
      </c>
      <c r="EI94" s="55">
        <v>-0.59899999999999998</v>
      </c>
      <c r="EJ94" s="54">
        <v>-0.8</v>
      </c>
      <c r="EK94" s="55">
        <v>-0.68899999999999995</v>
      </c>
      <c r="EL94" s="55">
        <v>-0.69789999999999996</v>
      </c>
      <c r="EM94" s="55">
        <v>-0.76419999999999999</v>
      </c>
      <c r="EN94" s="55">
        <v>-0.73109999999999997</v>
      </c>
      <c r="EO94" s="55">
        <v>-0.71889999999999998</v>
      </c>
      <c r="EP94" s="55">
        <v>-0.64500000000000002</v>
      </c>
      <c r="EQ94" s="55">
        <v>-0.63629999999999998</v>
      </c>
      <c r="ER94" s="55">
        <v>-0.63470000000000004</v>
      </c>
      <c r="ES94" s="55">
        <v>-0.69179999999999997</v>
      </c>
      <c r="ET94" s="55">
        <v>-0.7198</v>
      </c>
      <c r="EU94" s="55">
        <v>-0.70440000000000003</v>
      </c>
      <c r="EV94" s="55">
        <v>-0.71879999999999999</v>
      </c>
      <c r="EW94" s="55">
        <v>-0.65869999999999995</v>
      </c>
      <c r="EX94" s="55">
        <v>-0.60719999999999996</v>
      </c>
      <c r="EY94" s="55">
        <v>-0.61360000000000003</v>
      </c>
      <c r="EZ94" s="55">
        <v>-0.73799999999999999</v>
      </c>
      <c r="FA94" s="55">
        <v>-0.71699999999999997</v>
      </c>
      <c r="FB94" s="55">
        <v>-0.70650000000000002</v>
      </c>
      <c r="FC94" s="54">
        <v>-0.66</v>
      </c>
      <c r="FD94" s="55">
        <v>-0.60489999999999999</v>
      </c>
      <c r="FE94" s="55">
        <v>-0.64549999999999996</v>
      </c>
      <c r="FF94" s="55">
        <v>-0.59189999999999998</v>
      </c>
      <c r="FG94" s="55">
        <v>-0.65200000000000002</v>
      </c>
      <c r="FH94" s="55">
        <v>-0.66200000000000003</v>
      </c>
      <c r="FI94" s="55">
        <v>-0.66149999999999998</v>
      </c>
      <c r="FJ94" s="55">
        <v>-0.59750000000000003</v>
      </c>
      <c r="FK94" s="55">
        <v>-0.5413</v>
      </c>
      <c r="FL94" s="55">
        <v>-0.50439999999999996</v>
      </c>
      <c r="FM94" s="55">
        <v>-0.49480000000000002</v>
      </c>
      <c r="FN94" s="55">
        <v>-0.62560000000000004</v>
      </c>
      <c r="FO94" s="55">
        <v>-0.63780000000000003</v>
      </c>
      <c r="FP94" s="55">
        <v>-0.60389999999999999</v>
      </c>
      <c r="FQ94" s="55">
        <v>-0.58399999999999996</v>
      </c>
      <c r="FR94" s="55">
        <v>-0.51100000000000001</v>
      </c>
      <c r="FS94" s="55">
        <v>-0.48730000000000001</v>
      </c>
      <c r="FT94" s="55">
        <v>-0.4672</v>
      </c>
      <c r="FU94" s="55">
        <v>-0.56889999999999996</v>
      </c>
      <c r="FV94" s="55">
        <v>-0.5696</v>
      </c>
      <c r="FW94" s="55">
        <v>-0.56830000000000003</v>
      </c>
      <c r="FX94" s="55">
        <v>-0.55689999999999995</v>
      </c>
      <c r="FY94" s="55">
        <v>-0.47360000000000002</v>
      </c>
      <c r="FZ94" s="55">
        <v>-0.45810000000000001</v>
      </c>
      <c r="GA94" s="55">
        <v>-0.40110000000000001</v>
      </c>
      <c r="GB94" s="55">
        <v>-0.59389999999999998</v>
      </c>
      <c r="GC94" s="55">
        <v>-0.57730000000000004</v>
      </c>
      <c r="GD94" s="55">
        <v>-0.55879999999999996</v>
      </c>
      <c r="GE94" s="55">
        <v>-0.56689999999999996</v>
      </c>
      <c r="GF94" s="55">
        <v>-0.44890000000000002</v>
      </c>
      <c r="GG94" s="55">
        <v>-0.45029999999999998</v>
      </c>
      <c r="GH94" s="55">
        <v>-0.39879999999999999</v>
      </c>
      <c r="GI94" s="55">
        <v>-0.59370000000000001</v>
      </c>
      <c r="GJ94" s="55">
        <v>-0.63519999999999999</v>
      </c>
      <c r="GK94" s="55">
        <v>-0.80179999999999996</v>
      </c>
      <c r="GL94" s="55">
        <v>-0.62590000000000001</v>
      </c>
      <c r="GM94" s="55">
        <v>-0.43659999999999999</v>
      </c>
      <c r="GN94" s="55">
        <v>-0.3165</v>
      </c>
      <c r="GO94" s="55">
        <v>-0.43590000000000001</v>
      </c>
      <c r="GP94" s="55">
        <v>-0.57630000000000003</v>
      </c>
      <c r="GQ94" s="55">
        <v>-0.13489999999999999</v>
      </c>
      <c r="GR94" s="55">
        <v>-0.33450000000000002</v>
      </c>
      <c r="GS94" s="55">
        <v>-0.34539999999999998</v>
      </c>
      <c r="GT94" s="55">
        <v>-0.22509999999999999</v>
      </c>
      <c r="GU94" s="55">
        <v>-0.18310000000000001</v>
      </c>
      <c r="GV94" s="55">
        <v>-0.1116</v>
      </c>
      <c r="GW94" s="55">
        <v>-0.25629999999999997</v>
      </c>
      <c r="GX94" s="55">
        <v>-0.59060000000000001</v>
      </c>
      <c r="GY94" s="55">
        <v>-0.51070000000000004</v>
      </c>
      <c r="GZ94" s="55">
        <v>-0.497</v>
      </c>
      <c r="HA94" s="55">
        <v>-0.31359999999999999</v>
      </c>
      <c r="HB94" s="55">
        <v>-0.24879999999999999</v>
      </c>
      <c r="HC94" s="55">
        <v>-0.2555</v>
      </c>
      <c r="HD94" s="55">
        <v>-0.50960000000000005</v>
      </c>
      <c r="HE94" s="55">
        <v>-0.42099999999999999</v>
      </c>
      <c r="HF94" s="55">
        <v>-0.30309999999999998</v>
      </c>
      <c r="HG94" s="55">
        <v>0.52800000000000002</v>
      </c>
      <c r="HH94" s="55">
        <v>-0.1598</v>
      </c>
      <c r="HI94" s="55">
        <v>-0.1663</v>
      </c>
      <c r="HJ94" s="55">
        <v>-0.31069999999999998</v>
      </c>
      <c r="HK94" s="55">
        <v>-0.64559999999999995</v>
      </c>
      <c r="HL94" s="55">
        <v>-0.79410000000000003</v>
      </c>
      <c r="HM94" s="55">
        <v>-0.52880000000000005</v>
      </c>
      <c r="HN94" s="55">
        <v>-0.42680000000000001</v>
      </c>
      <c r="HO94" s="55">
        <v>-0.18079999999999999</v>
      </c>
      <c r="HP94" s="55">
        <v>-0.1643</v>
      </c>
      <c r="HQ94" s="55">
        <v>-0.16969999999999999</v>
      </c>
      <c r="HR94" s="55">
        <v>-0.35699999999999998</v>
      </c>
      <c r="HS94" s="55">
        <v>-0.37559999999999999</v>
      </c>
      <c r="HT94" s="55">
        <v>-0.32040000000000002</v>
      </c>
      <c r="HU94" s="55">
        <v>-0.35439999999999999</v>
      </c>
      <c r="HV94" s="55">
        <v>-0.28699999999999998</v>
      </c>
      <c r="HW94" s="55">
        <v>-0.1971</v>
      </c>
      <c r="HX94" s="55">
        <v>-0.18770000000000001</v>
      </c>
      <c r="HY94" s="55">
        <v>-0.41830000000000001</v>
      </c>
      <c r="HZ94" s="55">
        <v>-0.49669999999999997</v>
      </c>
      <c r="IA94" s="55">
        <v>-0.49630000000000002</v>
      </c>
      <c r="IB94" s="55">
        <v>-0.35410000000000003</v>
      </c>
      <c r="IC94" s="55">
        <v>-0.18429999999999999</v>
      </c>
      <c r="ID94" s="55">
        <v>-6.0600000000000001E-2</v>
      </c>
      <c r="IE94" s="55">
        <v>-0.1764</v>
      </c>
      <c r="IF94" s="55">
        <v>-0.42459999999999998</v>
      </c>
      <c r="IG94" s="55">
        <v>-0.45140000000000002</v>
      </c>
      <c r="IH94" s="55">
        <v>-0.44429999999999997</v>
      </c>
      <c r="II94" s="55">
        <v>-0.39190000000000003</v>
      </c>
      <c r="IJ94" s="55">
        <v>-0.24540000000000001</v>
      </c>
      <c r="IK94" s="55">
        <v>-0.13619999999999999</v>
      </c>
      <c r="IL94" s="55">
        <v>-0.15140000000000001</v>
      </c>
      <c r="IM94" s="55">
        <v>-0.4526</v>
      </c>
      <c r="IN94" s="55">
        <v>-0.48770000000000002</v>
      </c>
      <c r="IO94" s="55">
        <v>-0.4284</v>
      </c>
      <c r="IP94" s="55">
        <v>-0.43809999999999999</v>
      </c>
      <c r="IQ94" s="55">
        <v>-0.10680000000000001</v>
      </c>
      <c r="IR94" s="55">
        <v>-8.5699999999999998E-2</v>
      </c>
      <c r="IS94" s="55">
        <v>-0.18729999999999999</v>
      </c>
      <c r="IT94" s="55">
        <v>-0.50280000000000002</v>
      </c>
      <c r="IU94" s="55">
        <v>-0.46929999999999999</v>
      </c>
      <c r="IV94" s="55">
        <v>-0.40329999999999999</v>
      </c>
      <c r="IW94" s="55">
        <v>-0.18329999999999999</v>
      </c>
      <c r="IX94" s="55">
        <v>-0.24390000000000001</v>
      </c>
      <c r="IY94" s="55">
        <v>-0.41660000000000003</v>
      </c>
      <c r="IZ94" s="55">
        <v>-0.1406</v>
      </c>
      <c r="JA94" s="55">
        <v>-0.43969999999999998</v>
      </c>
      <c r="JB94" s="55">
        <v>-0.51400000000000001</v>
      </c>
      <c r="JC94" s="55">
        <v>-0.48010000000000003</v>
      </c>
      <c r="JD94" s="55">
        <v>-0.37540000000000001</v>
      </c>
      <c r="JE94" s="55">
        <v>-0.24310000000000001</v>
      </c>
      <c r="JF94" s="55">
        <v>-0.17469999999999999</v>
      </c>
      <c r="JG94" s="55">
        <v>-0.32600000000000001</v>
      </c>
      <c r="JH94" s="55">
        <v>-0.45750000000000002</v>
      </c>
      <c r="JI94" s="55">
        <v>-0.45960000000000001</v>
      </c>
      <c r="JJ94" s="55">
        <v>-0.39290000000000003</v>
      </c>
      <c r="JK94" s="55">
        <v>-0.3765</v>
      </c>
      <c r="JL94" s="55">
        <v>-0.26800000000000002</v>
      </c>
      <c r="JM94" s="55">
        <v>-0.21890000000000001</v>
      </c>
      <c r="JN94" s="55">
        <v>-0.21929999999999999</v>
      </c>
      <c r="JO94" s="55">
        <v>-0.5151</v>
      </c>
      <c r="JP94" s="55">
        <v>-0.49730000000000002</v>
      </c>
      <c r="JQ94" s="55">
        <v>-0.4758</v>
      </c>
      <c r="JR94" s="55">
        <v>-0.37159999999999999</v>
      </c>
      <c r="JS94" s="55">
        <v>-0.25790000000000002</v>
      </c>
      <c r="JT94" s="55">
        <v>-0.1971</v>
      </c>
      <c r="JU94" s="55">
        <v>-0.24529999999999999</v>
      </c>
      <c r="JV94" s="55">
        <v>-0.41560000000000002</v>
      </c>
      <c r="JW94" s="55">
        <v>-0.35460000000000003</v>
      </c>
      <c r="JX94" s="55">
        <v>-0.31009999999999999</v>
      </c>
      <c r="JY94" s="55">
        <v>-0.47189999999999999</v>
      </c>
      <c r="JZ94" s="55">
        <v>-0.4461</v>
      </c>
      <c r="KA94" s="55">
        <v>-0.40210000000000001</v>
      </c>
      <c r="KB94" s="55">
        <v>-0.28499999999999998</v>
      </c>
      <c r="KC94" s="55">
        <v>-0.55889999999999995</v>
      </c>
      <c r="KD94" s="55">
        <v>-0.53720000000000001</v>
      </c>
      <c r="KE94" s="55">
        <v>-0.56559999999999999</v>
      </c>
      <c r="KF94" s="55">
        <v>-0.49959999999999999</v>
      </c>
      <c r="KG94" s="55">
        <v>-0.36649999999999999</v>
      </c>
      <c r="KH94" s="55">
        <v>-0.30919999999999997</v>
      </c>
      <c r="KI94" s="55">
        <v>-0.33600000000000002</v>
      </c>
      <c r="KJ94" s="55">
        <v>-0.60070000000000001</v>
      </c>
      <c r="KK94" s="55">
        <v>-0.58160000000000001</v>
      </c>
      <c r="KL94" s="55">
        <v>-0.58760000000000001</v>
      </c>
      <c r="KM94" s="55">
        <v>-0.54669999999999996</v>
      </c>
      <c r="KN94" s="55">
        <v>-0.47910000000000003</v>
      </c>
      <c r="KO94" s="55">
        <v>-0.37709999999999999</v>
      </c>
      <c r="KP94" s="55">
        <v>-0.51139999999999997</v>
      </c>
      <c r="KQ94" s="55">
        <v>-0.55830000000000002</v>
      </c>
      <c r="KR94" s="55">
        <v>-0.59850000000000003</v>
      </c>
      <c r="KS94" s="55">
        <v>-0.52729999999999999</v>
      </c>
      <c r="KT94" s="55">
        <v>-0.49009999999999998</v>
      </c>
      <c r="KU94" s="55">
        <v>-0.3533</v>
      </c>
      <c r="KV94" s="55">
        <v>-0.2797</v>
      </c>
      <c r="KW94" s="55">
        <v>-0.35820000000000002</v>
      </c>
      <c r="KX94" s="55">
        <v>-0.4783</v>
      </c>
      <c r="KY94" s="55">
        <v>-0.4345</v>
      </c>
      <c r="KZ94" s="55">
        <v>0.5111</v>
      </c>
      <c r="LA94" s="55">
        <v>-9.4200000000000006E-2</v>
      </c>
      <c r="LB94" s="55">
        <v>-0.69789999999999996</v>
      </c>
      <c r="LC94" s="55">
        <v>-0.2984</v>
      </c>
      <c r="LD94" s="55">
        <v>-0.26819999999999999</v>
      </c>
      <c r="LE94" s="55">
        <v>-0.36759999999999998</v>
      </c>
      <c r="LF94" s="55">
        <v>-0.62170000000000003</v>
      </c>
      <c r="LG94" s="55">
        <v>4.53E-2</v>
      </c>
      <c r="LH94" s="55">
        <v>0.74060000000000004</v>
      </c>
      <c r="LI94" s="55">
        <v>-0.42320000000000002</v>
      </c>
      <c r="LJ94" s="55">
        <v>-0.18759999999999999</v>
      </c>
      <c r="LK94" s="55">
        <v>-0.18609999999999999</v>
      </c>
      <c r="LL94" s="55">
        <v>-0.35670000000000002</v>
      </c>
      <c r="LM94" s="55">
        <v>-0.42220000000000002</v>
      </c>
      <c r="LN94" s="55">
        <v>-0.52780000000000005</v>
      </c>
      <c r="LO94" s="55">
        <v>-0.4118</v>
      </c>
      <c r="LP94" s="55">
        <v>-0.17230000000000001</v>
      </c>
      <c r="LQ94" s="55">
        <v>-0.24129999999999999</v>
      </c>
      <c r="LR94" s="55">
        <v>-0.38540000000000002</v>
      </c>
      <c r="LS94" s="55">
        <v>-0.48449999999999999</v>
      </c>
      <c r="LT94" s="55">
        <v>-0.46389999999999998</v>
      </c>
      <c r="LU94" s="55">
        <v>-0.4657</v>
      </c>
      <c r="LV94" s="55">
        <v>-0.37959999999999999</v>
      </c>
      <c r="LW94" s="55">
        <v>-0.29770000000000002</v>
      </c>
      <c r="LX94" s="55">
        <v>-0.2384</v>
      </c>
      <c r="LY94" s="55">
        <v>-0.22450000000000001</v>
      </c>
      <c r="LZ94" s="55">
        <v>-0.35620000000000002</v>
      </c>
      <c r="MA94" s="55">
        <v>-0.52010000000000001</v>
      </c>
      <c r="MB94" s="55">
        <v>-0.46829999999999999</v>
      </c>
      <c r="MC94" s="55">
        <v>-0.48809999999999998</v>
      </c>
      <c r="MD94" s="55">
        <v>-0.29509999999999997</v>
      </c>
      <c r="ME94" s="55">
        <v>-0.20979999999999999</v>
      </c>
      <c r="MF94" s="55">
        <v>-0.29630000000000001</v>
      </c>
      <c r="MG94" s="55">
        <v>-0.51680000000000004</v>
      </c>
      <c r="MH94" s="55">
        <v>-0.47260000000000002</v>
      </c>
      <c r="MI94" s="54">
        <v>-0.48</v>
      </c>
      <c r="MJ94" s="55">
        <v>-0.39269999999999999</v>
      </c>
      <c r="MK94" s="55">
        <v>-0.2681</v>
      </c>
      <c r="ML94" s="55">
        <v>-0.2346</v>
      </c>
      <c r="MM94" s="55">
        <v>0.28939999999999999</v>
      </c>
      <c r="MN94" s="55">
        <v>-0.46510000000000001</v>
      </c>
      <c r="MO94" s="55">
        <v>-0.47960000000000003</v>
      </c>
      <c r="MP94" s="55">
        <v>-0.53639999999999999</v>
      </c>
      <c r="MQ94" s="55">
        <v>-0.48459999999999998</v>
      </c>
      <c r="MR94" s="55">
        <v>-0.34970000000000001</v>
      </c>
      <c r="MS94" s="55">
        <v>-0.21060000000000001</v>
      </c>
      <c r="MT94" s="55">
        <v>-0.46160000000000001</v>
      </c>
      <c r="MU94" s="55">
        <v>-0.5333</v>
      </c>
      <c r="MV94" s="55">
        <v>-0.49270000000000003</v>
      </c>
      <c r="MW94" s="55">
        <v>-0.47649999999999998</v>
      </c>
      <c r="MX94" s="55">
        <v>-0.52829999999999999</v>
      </c>
      <c r="MY94" s="55">
        <v>-0.55520000000000003</v>
      </c>
      <c r="MZ94" s="55">
        <v>-0.2354</v>
      </c>
      <c r="NA94" s="55">
        <v>-0.17449999999999999</v>
      </c>
      <c r="NB94" s="55">
        <v>-0.87990000000000002</v>
      </c>
      <c r="NC94" s="55">
        <v>-0.91400000000000003</v>
      </c>
      <c r="ND94" s="55">
        <v>-0.93569999999999998</v>
      </c>
      <c r="NE94" s="55">
        <v>-0.83940000000000003</v>
      </c>
      <c r="NF94" s="55">
        <v>-0.5544</v>
      </c>
      <c r="NG94" s="55">
        <v>-0.30609999999999998</v>
      </c>
      <c r="NH94" s="55">
        <v>-0.22220000000000001</v>
      </c>
      <c r="NI94" s="55">
        <v>-0.42359999999999998</v>
      </c>
      <c r="NJ94" s="55">
        <v>-0.44500000000000001</v>
      </c>
      <c r="NK94" s="55">
        <v>-0.43080000000000002</v>
      </c>
      <c r="NL94" s="55">
        <v>-0.3463</v>
      </c>
      <c r="NM94" s="55">
        <v>-9.0499999999999997E-2</v>
      </c>
      <c r="NN94" s="55">
        <v>-5.91E-2</v>
      </c>
      <c r="NO94" s="55">
        <v>-5.5899999999999998E-2</v>
      </c>
      <c r="NP94" s="55">
        <v>-0.42609999999999998</v>
      </c>
      <c r="NQ94" s="55">
        <v>-0.31119999999999998</v>
      </c>
      <c r="NR94" s="55">
        <v>-0.27260000000000001</v>
      </c>
      <c r="NS94" s="55">
        <v>-0.2177</v>
      </c>
      <c r="NT94" s="55">
        <v>-8.5900000000000004E-2</v>
      </c>
      <c r="NU94" s="55">
        <v>0.1076</v>
      </c>
      <c r="NV94" s="55">
        <v>5.8500000000000003E-2</v>
      </c>
      <c r="NW94" s="55">
        <v>-0.28949999999999998</v>
      </c>
      <c r="NX94" s="55">
        <v>-0.27500000000000002</v>
      </c>
      <c r="NY94" s="55">
        <v>-0.27100000000000002</v>
      </c>
      <c r="NZ94" s="54">
        <v>-0.24</v>
      </c>
      <c r="OA94" s="55">
        <v>-8.6099999999999996E-2</v>
      </c>
      <c r="OB94" s="55">
        <v>9.4000000000000004E-3</v>
      </c>
      <c r="OC94" s="55">
        <v>1.78E-2</v>
      </c>
      <c r="OD94" s="55">
        <v>-7.4399999999999994E-2</v>
      </c>
      <c r="OE94" s="55">
        <v>-0.1482</v>
      </c>
      <c r="OF94" s="55">
        <v>-0.14710000000000001</v>
      </c>
      <c r="OG94" s="55">
        <v>-6.7900000000000002E-2</v>
      </c>
      <c r="OH94" s="55">
        <v>-7.9000000000000008E-3</v>
      </c>
      <c r="OI94" s="55">
        <v>0.12280000000000001</v>
      </c>
      <c r="OJ94" s="55">
        <v>0.21110000000000001</v>
      </c>
      <c r="OK94" s="55">
        <v>-0.21870000000000001</v>
      </c>
      <c r="OL94" s="55">
        <v>-0.30049999999999999</v>
      </c>
      <c r="OM94" s="55">
        <v>-0.27429999999999999</v>
      </c>
      <c r="ON94" s="55">
        <v>-0.13239999999999999</v>
      </c>
      <c r="OO94" s="55">
        <v>6.7500000000000004E-2</v>
      </c>
      <c r="OP94" s="55">
        <v>8.6999999999999994E-2</v>
      </c>
      <c r="OQ94" s="55">
        <v>0.19370000000000001</v>
      </c>
      <c r="OR94" s="55">
        <v>-5.1999999999999998E-2</v>
      </c>
      <c r="OS94" s="55">
        <v>-0.20319999999999999</v>
      </c>
      <c r="OT94" s="55">
        <v>-0.18920000000000001</v>
      </c>
      <c r="OU94" s="55">
        <v>-5.3699999999999998E-2</v>
      </c>
      <c r="OV94" s="55">
        <v>0.1017</v>
      </c>
      <c r="OW94" s="55">
        <v>2.3199999999999998E-2</v>
      </c>
      <c r="OX94" s="55">
        <v>0.82079999999999997</v>
      </c>
      <c r="OY94" s="55">
        <v>-0.154</v>
      </c>
      <c r="OZ94" s="55">
        <v>-0.20610000000000001</v>
      </c>
      <c r="PA94" s="55">
        <v>-0.14480000000000001</v>
      </c>
      <c r="PB94" s="55">
        <v>7.9000000000000008E-3</v>
      </c>
      <c r="PC94" s="55">
        <v>8.9899999999999994E-2</v>
      </c>
      <c r="PD94" s="55">
        <v>0.18890000000000001</v>
      </c>
      <c r="PE94" s="55">
        <v>0.193</v>
      </c>
      <c r="PF94" s="55">
        <v>-2.3199999999999998E-2</v>
      </c>
      <c r="PG94" s="55">
        <v>-0.21859999999999999</v>
      </c>
      <c r="PH94" s="55">
        <v>-0.22289999999999999</v>
      </c>
      <c r="PI94" s="55">
        <v>-0.13189999999999999</v>
      </c>
      <c r="PJ94" s="55">
        <v>-3.7000000000000002E-3</v>
      </c>
      <c r="PK94" s="55">
        <v>-0.54810000000000003</v>
      </c>
      <c r="PL94" s="55">
        <v>-0.2031</v>
      </c>
      <c r="PM94" s="55">
        <v>4.5699999999999998E-2</v>
      </c>
      <c r="PN94" s="55">
        <v>-2.4299999999999999E-2</v>
      </c>
      <c r="PO94" s="55">
        <v>-0.1244</v>
      </c>
      <c r="PP94" s="55">
        <v>-7.2999999999999995E-2</v>
      </c>
      <c r="PQ94" s="55">
        <v>-4.8500000000000001E-2</v>
      </c>
      <c r="PR94" s="55">
        <v>0.18329999999999999</v>
      </c>
      <c r="PS94" s="55">
        <v>0.25269999999999998</v>
      </c>
      <c r="PT94" s="55">
        <v>-1.7999999999999999E-2</v>
      </c>
      <c r="PU94" s="55">
        <v>-6.7000000000000004E-2</v>
      </c>
      <c r="PV94" s="55">
        <v>-9.1300000000000006E-2</v>
      </c>
      <c r="PW94" s="55">
        <v>-4.5699999999999998E-2</v>
      </c>
      <c r="PX94" s="55">
        <v>3.7100000000000001E-2</v>
      </c>
      <c r="PY94" s="55">
        <v>0.12330000000000001</v>
      </c>
      <c r="PZ94" s="55">
        <v>0.1328</v>
      </c>
      <c r="QA94" s="55">
        <v>-0.25629999999999997</v>
      </c>
      <c r="QB94" s="55">
        <v>-0.14560000000000001</v>
      </c>
      <c r="QC94" s="55">
        <v>-8.5400000000000004E-2</v>
      </c>
      <c r="QD94" s="55">
        <v>2.5000000000000001E-2</v>
      </c>
      <c r="QE94" s="55">
        <v>0.14929999999999999</v>
      </c>
      <c r="QF94" s="55">
        <v>0.18099999999999999</v>
      </c>
      <c r="QG94" s="55">
        <v>-8.6699999999999999E-2</v>
      </c>
      <c r="QH94" s="55">
        <v>8.6300000000000002E-2</v>
      </c>
      <c r="QI94" s="55">
        <v>-6.8099999999999994E-2</v>
      </c>
      <c r="QJ94" s="55">
        <v>-8.6900000000000005E-2</v>
      </c>
      <c r="QK94" s="55">
        <v>6.7199999999999996E-2</v>
      </c>
      <c r="QL94" s="55">
        <v>0.22600000000000001</v>
      </c>
      <c r="QM94" s="55">
        <v>0.29559999999999997</v>
      </c>
      <c r="QN94" s="55">
        <v>0.25829999999999997</v>
      </c>
      <c r="QO94" s="54">
        <v>-0.24</v>
      </c>
      <c r="QP94" s="55">
        <v>-0.1061</v>
      </c>
      <c r="QQ94" s="55">
        <v>-0.25340000000000001</v>
      </c>
      <c r="QR94" s="55">
        <v>7.6499999999999999E-2</v>
      </c>
      <c r="QS94" s="55">
        <v>0.15690000000000001</v>
      </c>
      <c r="QT94" s="55">
        <v>0.20150000000000001</v>
      </c>
      <c r="QU94" s="55">
        <v>8.2799999999999999E-2</v>
      </c>
      <c r="QV94" s="55">
        <v>-5.8799999999999998E-2</v>
      </c>
      <c r="QW94" s="55">
        <v>0.2515</v>
      </c>
      <c r="QX94" s="55">
        <v>0.1152</v>
      </c>
      <c r="QY94" s="55">
        <v>0.1517</v>
      </c>
      <c r="QZ94" s="55">
        <v>0.21340000000000001</v>
      </c>
      <c r="RA94" s="55">
        <v>0.2195</v>
      </c>
      <c r="RB94" s="55">
        <v>0.42470000000000002</v>
      </c>
      <c r="RC94" s="55">
        <v>0.22670000000000001</v>
      </c>
      <c r="RD94" s="55">
        <v>-0.2213</v>
      </c>
      <c r="RE94" s="55">
        <v>7.4899999999999994E-2</v>
      </c>
      <c r="RF94" s="55">
        <v>-4.3799999999999999E-2</v>
      </c>
      <c r="RG94" s="55">
        <v>0.1288</v>
      </c>
      <c r="RH94" s="55">
        <v>0.16789999999999999</v>
      </c>
      <c r="RI94" s="55">
        <v>0.2374</v>
      </c>
      <c r="RJ94" s="55">
        <v>-3.1899999999999998E-2</v>
      </c>
      <c r="RK94" s="55">
        <v>-4.5499999999999999E-2</v>
      </c>
      <c r="RL94" s="55">
        <v>-7.7000000000000002E-3</v>
      </c>
      <c r="RM94" s="55">
        <v>2.4199999999999999E-2</v>
      </c>
      <c r="RN94" s="55">
        <v>7.3400000000000007E-2</v>
      </c>
      <c r="RO94" s="55">
        <v>7.1499999999999994E-2</v>
      </c>
      <c r="RP94" s="55">
        <v>-0.28899999999999998</v>
      </c>
      <c r="RQ94" s="55">
        <v>2.5899999999999999E-2</v>
      </c>
      <c r="RR94" s="55">
        <v>-0.14099999999999999</v>
      </c>
      <c r="RS94" s="55">
        <v>-1.2699999999999999E-2</v>
      </c>
      <c r="RT94" s="55">
        <v>-1.8E-3</v>
      </c>
      <c r="RU94" s="55">
        <v>0.14779999999999999</v>
      </c>
      <c r="RV94" s="55">
        <v>0.31209999999999999</v>
      </c>
      <c r="RW94" s="55">
        <v>1.0548</v>
      </c>
      <c r="RX94" s="55">
        <v>-2.47E-2</v>
      </c>
      <c r="RY94" s="55">
        <v>-4.65E-2</v>
      </c>
      <c r="RZ94" s="55">
        <v>-5.9700000000000003E-2</v>
      </c>
      <c r="SA94" s="55">
        <v>-0.1028</v>
      </c>
      <c r="SB94" s="55">
        <v>9.0700000000000003E-2</v>
      </c>
      <c r="SC94" s="55">
        <v>0.19109999999999999</v>
      </c>
      <c r="SD94" s="55">
        <v>0.16439999999999999</v>
      </c>
      <c r="SE94" s="55">
        <v>-1.47E-2</v>
      </c>
      <c r="SF94" s="55">
        <v>-0.52310000000000001</v>
      </c>
      <c r="SG94" s="55">
        <v>3.6799999999999999E-2</v>
      </c>
      <c r="SH94" s="55">
        <v>0.50070000000000003</v>
      </c>
      <c r="SI94" s="55">
        <v>0.29239999999999999</v>
      </c>
      <c r="SJ94" s="54">
        <v>0.1</v>
      </c>
      <c r="SK94" s="55">
        <v>-9.1700000000000004E-2</v>
      </c>
      <c r="SL94" s="55">
        <v>0.27589999999999998</v>
      </c>
      <c r="SM94" s="55">
        <v>-0.1507</v>
      </c>
      <c r="SN94" s="55">
        <v>-7.9399999999999998E-2</v>
      </c>
      <c r="SO94" s="55">
        <v>-6.0600000000000001E-2</v>
      </c>
      <c r="SP94" s="55">
        <v>1.4500000000000001E-2</v>
      </c>
      <c r="SQ94" s="55">
        <v>0.1323</v>
      </c>
      <c r="SR94" s="54">
        <v>0.1</v>
      </c>
      <c r="SS94" s="55">
        <v>-4.8899999999999999E-2</v>
      </c>
      <c r="ST94" s="55">
        <v>-0.10299999999999999</v>
      </c>
      <c r="SU94" s="55">
        <v>-2.7699999999999999E-2</v>
      </c>
      <c r="SV94" s="55">
        <v>-1.0800000000000001E-2</v>
      </c>
      <c r="SW94" s="55">
        <v>1.55E-2</v>
      </c>
      <c r="SX94" s="55">
        <v>9.8900000000000002E-2</v>
      </c>
      <c r="SY94" s="55">
        <v>6.6799999999999998E-2</v>
      </c>
      <c r="SZ94" s="55">
        <v>-5.8299999999999998E-2</v>
      </c>
      <c r="TA94" s="55">
        <v>-4.6699999999999998E-2</v>
      </c>
      <c r="TB94" s="55">
        <v>-0.12280000000000001</v>
      </c>
      <c r="TC94" s="55">
        <v>-7.2900000000000006E-2</v>
      </c>
      <c r="TD94" s="55">
        <v>4.8599999999999997E-2</v>
      </c>
      <c r="TE94" s="55">
        <v>0.1007</v>
      </c>
      <c r="TF94" s="55">
        <v>0.1234</v>
      </c>
      <c r="TG94" s="55">
        <v>2.5000000000000001E-2</v>
      </c>
      <c r="TH94" s="55">
        <v>-1.1299999999999999E-2</v>
      </c>
      <c r="TI94" s="55">
        <v>-2.8799999999999999E-2</v>
      </c>
      <c r="TJ94" s="55">
        <v>-1.1999999999999999E-3</v>
      </c>
      <c r="TK94" s="55">
        <v>-6.08E-2</v>
      </c>
      <c r="TL94" s="55">
        <v>2.7900000000000001E-2</v>
      </c>
      <c r="TM94" s="55">
        <v>7.22E-2</v>
      </c>
      <c r="TN94" s="55">
        <v>-0.1105</v>
      </c>
      <c r="TO94" s="55">
        <v>-0.12540000000000001</v>
      </c>
      <c r="TP94" s="55">
        <v>-0.13539999999999999</v>
      </c>
      <c r="TQ94" s="55">
        <v>-0.10050000000000001</v>
      </c>
      <c r="TR94" s="55">
        <v>-9.5799999999999996E-2</v>
      </c>
      <c r="TS94" s="55">
        <v>-3.2199999999999999E-2</v>
      </c>
      <c r="TT94" s="55">
        <v>1.3599999999999999E-2</v>
      </c>
      <c r="TU94" s="55">
        <v>-0.1124</v>
      </c>
      <c r="TV94" s="55">
        <v>-0.1429</v>
      </c>
      <c r="TW94" s="55">
        <v>-0.1202</v>
      </c>
      <c r="TX94" s="55">
        <v>-0.13650000000000001</v>
      </c>
      <c r="TY94" s="55">
        <v>-6.5600000000000006E-2</v>
      </c>
      <c r="TZ94" s="55">
        <v>3.5700000000000003E-2</v>
      </c>
      <c r="UA94" s="55">
        <v>-4.7999999999999996E-3</v>
      </c>
      <c r="UB94" s="55">
        <v>-9.6500000000000002E-2</v>
      </c>
      <c r="UC94" s="55">
        <v>-0.15529999999999999</v>
      </c>
      <c r="UD94" s="55">
        <v>-0.15379999999999999</v>
      </c>
      <c r="UE94" s="55">
        <v>-0.11650000000000001</v>
      </c>
      <c r="UF94" s="55">
        <v>-3.1199999999999999E-2</v>
      </c>
      <c r="UG94" s="55">
        <v>-1.9E-3</v>
      </c>
      <c r="UH94" s="55">
        <v>1.8E-3</v>
      </c>
      <c r="UI94" s="55">
        <v>-0.10299999999999999</v>
      </c>
      <c r="UJ94" s="55">
        <v>-0.20569999999999999</v>
      </c>
      <c r="UK94" s="55">
        <v>-0.1492</v>
      </c>
      <c r="UL94" s="55">
        <v>-0.13159999999999999</v>
      </c>
      <c r="UM94" s="55">
        <v>1.1599999999999999E-2</v>
      </c>
      <c r="UN94" s="55">
        <v>0.1328</v>
      </c>
      <c r="UO94" s="55">
        <v>-1.37E-2</v>
      </c>
      <c r="UP94" s="55">
        <v>-0.1168</v>
      </c>
      <c r="UQ94" s="55">
        <v>0.40510000000000002</v>
      </c>
      <c r="UR94" s="55">
        <v>0.1201</v>
      </c>
      <c r="US94" s="55">
        <v>7.7299999999999994E-2</v>
      </c>
      <c r="UT94" s="55">
        <v>0.18240000000000001</v>
      </c>
      <c r="UU94" s="55">
        <v>0.2253</v>
      </c>
      <c r="UV94" s="55">
        <v>0.4919</v>
      </c>
      <c r="UW94" s="55">
        <v>0.30399999999999999</v>
      </c>
      <c r="UX94" s="55">
        <v>-0.30990000000000001</v>
      </c>
      <c r="UY94" s="55">
        <v>-0.21940000000000001</v>
      </c>
      <c r="UZ94" s="55">
        <v>-0.1825</v>
      </c>
      <c r="VA94" s="55">
        <v>-3.3000000000000002E-2</v>
      </c>
      <c r="VB94" s="55">
        <v>6.0400000000000002E-2</v>
      </c>
      <c r="VC94" s="55">
        <v>3.2899999999999999E-2</v>
      </c>
      <c r="VD94" s="55">
        <v>-0.62370000000000003</v>
      </c>
      <c r="VE94" s="55">
        <v>-0.52390000000000003</v>
      </c>
      <c r="VF94" s="55">
        <v>-0.1017</v>
      </c>
      <c r="VG94" s="55">
        <v>0.98950000000000005</v>
      </c>
      <c r="VH94" s="55">
        <v>0.25280000000000002</v>
      </c>
      <c r="VI94" s="55">
        <v>0.13450000000000001</v>
      </c>
      <c r="VJ94" s="55">
        <v>0.14419999999999999</v>
      </c>
      <c r="VK94" s="55">
        <v>1.5E-3</v>
      </c>
      <c r="VL94" s="55">
        <v>-0.1749</v>
      </c>
      <c r="VM94" s="54">
        <v>-0.1</v>
      </c>
      <c r="VN94" s="55">
        <v>-0.122</v>
      </c>
      <c r="VO94" s="55">
        <v>8.9300000000000004E-2</v>
      </c>
      <c r="VP94" s="55">
        <v>9.8500000000000004E-2</v>
      </c>
      <c r="VQ94" s="55">
        <v>0.19170000000000001</v>
      </c>
      <c r="VR94" s="55">
        <v>-5.67E-2</v>
      </c>
      <c r="VS94" s="55">
        <v>-0.12330000000000001</v>
      </c>
      <c r="VT94" s="55">
        <v>-5.4699999999999999E-2</v>
      </c>
      <c r="VU94" s="55">
        <v>-4.4400000000000002E-2</v>
      </c>
      <c r="VV94" s="55">
        <v>-2.93E-2</v>
      </c>
      <c r="VW94" s="55">
        <v>0.1087</v>
      </c>
      <c r="VX94" s="55">
        <v>0.1421</v>
      </c>
      <c r="VY94" s="55">
        <v>6.0400000000000002E-2</v>
      </c>
      <c r="VZ94" s="55">
        <v>-0.11749999999999999</v>
      </c>
      <c r="WA94" s="55">
        <v>-7.5499999999999998E-2</v>
      </c>
      <c r="WB94" s="55">
        <v>0.1003</v>
      </c>
      <c r="WC94" s="55">
        <v>0.1242</v>
      </c>
      <c r="WD94" s="55">
        <v>0.2291</v>
      </c>
      <c r="WE94" s="55">
        <v>0.1221</v>
      </c>
      <c r="WF94" s="55">
        <v>-3.3799999999999997E-2</v>
      </c>
      <c r="WG94" s="55">
        <v>-5.7599999999999998E-2</v>
      </c>
      <c r="WH94" s="55">
        <v>-0.1396</v>
      </c>
      <c r="WI94" s="55">
        <v>-5.2699999999999997E-2</v>
      </c>
      <c r="WJ94" s="55">
        <v>7.2499999999999995E-2</v>
      </c>
      <c r="WK94" s="55">
        <v>0.2999</v>
      </c>
      <c r="WL94" s="55">
        <v>0.19370000000000001</v>
      </c>
      <c r="WM94" s="55">
        <v>-5.8999999999999997E-2</v>
      </c>
      <c r="WN94" s="55">
        <v>-0.1045</v>
      </c>
      <c r="WO94" s="55">
        <v>-0.1222</v>
      </c>
      <c r="WP94" s="55">
        <v>-5.7599999999999998E-2</v>
      </c>
      <c r="WQ94" s="55">
        <v>0.1263</v>
      </c>
      <c r="WR94" s="55">
        <v>0.14050000000000001</v>
      </c>
      <c r="WS94" s="55">
        <v>0.18429999999999999</v>
      </c>
      <c r="WT94" s="55">
        <v>-0.11799999999999999</v>
      </c>
      <c r="WU94" s="55">
        <v>-2.5999999999999999E-2</v>
      </c>
      <c r="WV94" s="55">
        <v>3.9E-2</v>
      </c>
      <c r="WW94" s="55">
        <v>0.36470000000000002</v>
      </c>
      <c r="WX94" s="55">
        <v>-1.0800000000000001E-2</v>
      </c>
      <c r="WY94" s="55">
        <v>2.1100000000000001E-2</v>
      </c>
      <c r="WZ94" s="55">
        <v>-7.8700000000000006E-2</v>
      </c>
      <c r="XA94" s="55">
        <v>2.29E-2</v>
      </c>
      <c r="XB94" s="55">
        <v>-6.9500000000000006E-2</v>
      </c>
      <c r="XC94" s="55">
        <v>-0.19939999999999999</v>
      </c>
      <c r="XD94" s="55">
        <v>7.0699999999999999E-2</v>
      </c>
      <c r="XE94" s="55">
        <v>3.4599999999999999E-2</v>
      </c>
      <c r="XF94" s="55">
        <v>0.13600000000000001</v>
      </c>
      <c r="XG94" s="55">
        <v>1.21E-2</v>
      </c>
      <c r="XH94" s="55">
        <v>-7.3800000000000004E-2</v>
      </c>
      <c r="XI94" s="55">
        <v>-7.85E-2</v>
      </c>
      <c r="XJ94" s="55">
        <v>-1.4200000000000001E-2</v>
      </c>
      <c r="XK94" s="55">
        <v>0.1171</v>
      </c>
      <c r="XL94" s="55">
        <v>4.2000000000000003E-2</v>
      </c>
      <c r="XM94" s="55">
        <v>0.1004</v>
      </c>
      <c r="XN94" s="55">
        <v>0.15609999999999999</v>
      </c>
      <c r="XO94" s="55">
        <v>-9.4299999999999995E-2</v>
      </c>
      <c r="XP94" s="55">
        <v>-6.4699999999999994E-2</v>
      </c>
      <c r="XQ94" s="55">
        <v>-3.0499999999999999E-2</v>
      </c>
      <c r="XR94" s="55">
        <v>5.9400000000000001E-2</v>
      </c>
      <c r="XS94" s="55">
        <v>8.0500000000000002E-2</v>
      </c>
      <c r="XT94" s="55">
        <v>0.1201</v>
      </c>
      <c r="XU94" s="55">
        <v>9.7500000000000003E-2</v>
      </c>
      <c r="XV94" s="55">
        <v>0.1085</v>
      </c>
      <c r="XW94" s="55">
        <v>0.13009999999999999</v>
      </c>
      <c r="XX94" s="55">
        <v>-9.4999999999999998E-3</v>
      </c>
      <c r="XY94" s="55">
        <v>-0.1208</v>
      </c>
      <c r="XZ94" s="55">
        <v>9.8900000000000002E-2</v>
      </c>
      <c r="YA94" s="55">
        <v>4.4499999999999998E-2</v>
      </c>
      <c r="YB94" s="55">
        <v>9.1800000000000007E-2</v>
      </c>
      <c r="YC94" s="55">
        <v>-0.16270000000000001</v>
      </c>
      <c r="YD94" s="55">
        <v>-0.17269999999999999</v>
      </c>
      <c r="YE94" s="55">
        <v>-0.13980000000000001</v>
      </c>
      <c r="YF94" s="55">
        <v>-0.1157</v>
      </c>
      <c r="YG94" s="55">
        <v>-7.3700000000000002E-2</v>
      </c>
      <c r="YH94" s="55">
        <v>-2.7000000000000001E-3</v>
      </c>
      <c r="YI94" s="55">
        <v>-3.7000000000000002E-3</v>
      </c>
      <c r="YJ94" s="55">
        <v>-0.20230000000000001</v>
      </c>
      <c r="YK94" s="55">
        <v>-0.14599999999999999</v>
      </c>
    </row>
    <row r="95" spans="1:661" x14ac:dyDescent="0.35">
      <c r="A95" s="66" t="s">
        <v>75</v>
      </c>
      <c r="B95" s="66" t="s">
        <v>90</v>
      </c>
      <c r="C95" s="54">
        <v>0.52</v>
      </c>
      <c r="D95" s="54">
        <v>0.14000000000000001</v>
      </c>
      <c r="E95" s="54">
        <v>-0.28000000000000003</v>
      </c>
      <c r="F95" s="54">
        <v>-0.15</v>
      </c>
      <c r="G95" s="54">
        <v>0.04</v>
      </c>
      <c r="H95" s="54">
        <v>0.17</v>
      </c>
      <c r="I95" s="54">
        <v>0.1</v>
      </c>
      <c r="J95" s="54">
        <v>0.16</v>
      </c>
      <c r="K95" s="54">
        <v>-0.04</v>
      </c>
      <c r="L95" s="54">
        <v>-0.03</v>
      </c>
      <c r="M95" s="54">
        <v>-0.08</v>
      </c>
      <c r="N95" s="54">
        <v>0.03</v>
      </c>
      <c r="O95" s="54">
        <v>0.15</v>
      </c>
      <c r="P95" s="54">
        <v>-0.05</v>
      </c>
      <c r="Q95" s="54">
        <v>-7.0000000000000007E-2</v>
      </c>
      <c r="R95" s="54">
        <v>0.03</v>
      </c>
      <c r="S95" s="54">
        <v>0.02</v>
      </c>
      <c r="T95" s="54">
        <v>0</v>
      </c>
      <c r="U95" s="54">
        <v>0.01</v>
      </c>
      <c r="V95" s="54">
        <v>-0.01</v>
      </c>
      <c r="W95" s="54">
        <v>-0.28999999999999998</v>
      </c>
      <c r="X95" s="54">
        <v>-0.2</v>
      </c>
      <c r="Y95" s="54">
        <v>-0.25</v>
      </c>
      <c r="Z95" s="54">
        <v>-0.35</v>
      </c>
      <c r="AA95" s="54">
        <v>-0.47</v>
      </c>
      <c r="AB95" s="54">
        <v>-0.57999999999999996</v>
      </c>
      <c r="AC95" s="54">
        <v>-0.49</v>
      </c>
      <c r="AD95" s="54">
        <v>-0.71</v>
      </c>
      <c r="AE95" s="54">
        <v>-1</v>
      </c>
      <c r="AF95" s="54">
        <v>-1</v>
      </c>
      <c r="AG95" s="54">
        <v>-1</v>
      </c>
      <c r="AH95" s="54">
        <v>-1</v>
      </c>
      <c r="AI95" s="54">
        <v>-1</v>
      </c>
      <c r="AJ95" s="54">
        <v>-1</v>
      </c>
      <c r="AK95" s="54">
        <v>-1</v>
      </c>
      <c r="AL95" s="54">
        <v>-1</v>
      </c>
      <c r="AM95" s="54">
        <v>-1</v>
      </c>
      <c r="AN95" s="54">
        <v>-1</v>
      </c>
      <c r="AO95" s="54">
        <v>-1</v>
      </c>
      <c r="AP95" s="54">
        <v>-1</v>
      </c>
      <c r="AQ95" s="54">
        <v>-1</v>
      </c>
      <c r="AR95" s="54">
        <v>-1</v>
      </c>
      <c r="AS95" s="54">
        <v>-1</v>
      </c>
      <c r="AT95" s="54">
        <v>-1</v>
      </c>
      <c r="AU95" s="54">
        <v>-1</v>
      </c>
      <c r="AV95" s="54">
        <v>-1</v>
      </c>
      <c r="AW95" s="54">
        <v>-1</v>
      </c>
      <c r="AX95" s="54">
        <v>-1</v>
      </c>
      <c r="AY95" s="54">
        <v>-1</v>
      </c>
      <c r="AZ95" s="54">
        <v>-1</v>
      </c>
      <c r="BA95" s="54">
        <v>-1</v>
      </c>
      <c r="BB95" s="54">
        <v>-1</v>
      </c>
      <c r="BC95" s="54">
        <v>-1</v>
      </c>
      <c r="BD95" s="54">
        <v>-1</v>
      </c>
      <c r="BE95" s="54">
        <v>-1</v>
      </c>
      <c r="BF95" s="54">
        <v>-1</v>
      </c>
      <c r="BG95" s="54">
        <v>-1</v>
      </c>
      <c r="BH95" s="54">
        <v>-1</v>
      </c>
      <c r="BI95" s="54">
        <v>-1</v>
      </c>
      <c r="BJ95" s="54">
        <v>-1</v>
      </c>
      <c r="BK95" s="54">
        <v>-1</v>
      </c>
      <c r="BL95" s="54">
        <v>-1</v>
      </c>
      <c r="BM95" s="54">
        <v>-1</v>
      </c>
      <c r="BN95" s="54">
        <v>-1</v>
      </c>
      <c r="BO95" s="54">
        <v>-1</v>
      </c>
      <c r="BP95" s="54">
        <v>-1</v>
      </c>
      <c r="BQ95" s="54">
        <v>-1</v>
      </c>
      <c r="BR95" s="54">
        <v>-1</v>
      </c>
      <c r="BS95" s="54">
        <v>-1</v>
      </c>
      <c r="BT95" s="54">
        <v>-1</v>
      </c>
      <c r="BU95" s="54">
        <v>-1</v>
      </c>
      <c r="BV95" s="54">
        <v>-1</v>
      </c>
      <c r="BW95" s="54">
        <v>-1</v>
      </c>
      <c r="BX95" s="54">
        <v>-1</v>
      </c>
      <c r="BY95" s="54">
        <v>-1</v>
      </c>
      <c r="BZ95" s="54">
        <v>-1</v>
      </c>
      <c r="CA95" s="54">
        <v>-1</v>
      </c>
      <c r="CB95" s="54">
        <v>-1</v>
      </c>
      <c r="CC95" s="54">
        <v>-1</v>
      </c>
      <c r="CD95" s="54">
        <v>-1</v>
      </c>
      <c r="CE95" s="55">
        <v>-0.99129999999999996</v>
      </c>
      <c r="CF95" s="54">
        <v>-1</v>
      </c>
      <c r="CG95" s="55">
        <v>-0.99029999999999996</v>
      </c>
      <c r="CH95" s="55">
        <v>-0.99390000000000001</v>
      </c>
      <c r="CI95" s="55">
        <v>-0.99550000000000005</v>
      </c>
      <c r="CJ95" s="55">
        <v>-0.99570000000000003</v>
      </c>
      <c r="CK95" s="55">
        <v>-0.99690000000000001</v>
      </c>
      <c r="CL95" s="55">
        <v>-0.9879</v>
      </c>
      <c r="CM95" s="55">
        <v>-0.99070000000000003</v>
      </c>
      <c r="CN95" s="55">
        <v>-0.99160000000000004</v>
      </c>
      <c r="CO95" s="55">
        <v>-0.99019999999999997</v>
      </c>
      <c r="CP95" s="55">
        <v>-0.98550000000000004</v>
      </c>
      <c r="CQ95" s="54">
        <v>-0.99</v>
      </c>
      <c r="CR95" s="55">
        <v>-0.99150000000000005</v>
      </c>
      <c r="CS95" s="55">
        <v>-0.91020000000000001</v>
      </c>
      <c r="CT95" s="55">
        <v>-0.91310000000000002</v>
      </c>
      <c r="CU95" s="55">
        <v>-0.88780000000000003</v>
      </c>
      <c r="CV95" s="55">
        <v>-0.7782</v>
      </c>
      <c r="CW95" s="55">
        <v>-0.91349999999999998</v>
      </c>
      <c r="CX95" s="55">
        <v>-0.91279999999999994</v>
      </c>
      <c r="CY95" s="55">
        <v>-0.93230000000000002</v>
      </c>
      <c r="CZ95" s="55">
        <v>-0.89800000000000002</v>
      </c>
      <c r="DA95" s="55">
        <v>-0.91210000000000002</v>
      </c>
      <c r="DB95" s="55">
        <v>-0.91700000000000004</v>
      </c>
      <c r="DC95" s="55">
        <v>-0.87670000000000003</v>
      </c>
      <c r="DD95" s="55">
        <v>-0.87580000000000002</v>
      </c>
      <c r="DE95" s="55">
        <v>-0.82569999999999999</v>
      </c>
      <c r="DF95" s="55">
        <v>-0.75880000000000003</v>
      </c>
      <c r="DG95" s="55">
        <v>-0.80549999999999999</v>
      </c>
      <c r="DH95" s="55">
        <v>-0.81579999999999997</v>
      </c>
      <c r="DI95" s="55">
        <v>-0.77049999999999996</v>
      </c>
      <c r="DJ95" s="55">
        <v>-0.78029999999999999</v>
      </c>
      <c r="DK95" s="55">
        <v>-0.76780000000000004</v>
      </c>
      <c r="DL95" s="55">
        <v>-0.76419999999999999</v>
      </c>
      <c r="DM95" s="55">
        <v>-0.69130000000000003</v>
      </c>
      <c r="DN95" s="55">
        <v>-0.59119999999999995</v>
      </c>
      <c r="DO95" s="55">
        <v>-0.55620000000000003</v>
      </c>
      <c r="DP95" s="55">
        <v>-0.83589999999999998</v>
      </c>
      <c r="DQ95" s="55">
        <v>-0.66479999999999995</v>
      </c>
      <c r="DR95" s="55">
        <v>-0.70230000000000004</v>
      </c>
      <c r="DS95" s="55">
        <v>-0.68030000000000002</v>
      </c>
      <c r="DT95" s="55">
        <v>-0.62309999999999999</v>
      </c>
      <c r="DU95" s="55">
        <v>-0.54359999999999997</v>
      </c>
      <c r="DV95" s="55">
        <v>-0.57279999999999998</v>
      </c>
      <c r="DW95" s="55">
        <v>-8.1000000000000003E-2</v>
      </c>
      <c r="DX95" s="55">
        <v>-0.66159999999999997</v>
      </c>
      <c r="DY95" s="55">
        <v>-0.624</v>
      </c>
      <c r="DZ95" s="55">
        <v>-0.63990000000000002</v>
      </c>
      <c r="EA95" s="55">
        <v>-0.70650000000000002</v>
      </c>
      <c r="EB95" s="55">
        <v>-0.60870000000000002</v>
      </c>
      <c r="EC95" s="55">
        <v>-0.61850000000000005</v>
      </c>
      <c r="ED95" s="55">
        <v>-0.71379999999999999</v>
      </c>
      <c r="EE95" s="55">
        <v>-0.73809999999999998</v>
      </c>
      <c r="EF95" s="55">
        <v>-0.67479999999999996</v>
      </c>
      <c r="EG95" s="55">
        <v>-0.68899999999999995</v>
      </c>
      <c r="EH95" s="55">
        <v>-0.6079</v>
      </c>
      <c r="EI95" s="55">
        <v>-0.57369999999999999</v>
      </c>
      <c r="EJ95" s="55">
        <v>-0.80459999999999998</v>
      </c>
      <c r="EK95" s="55">
        <v>-0.50990000000000002</v>
      </c>
      <c r="EL95" s="55">
        <v>-0.50839999999999996</v>
      </c>
      <c r="EM95" s="55">
        <v>-0.56230000000000002</v>
      </c>
      <c r="EN95" s="55">
        <v>-0.66969999999999996</v>
      </c>
      <c r="EO95" s="55">
        <v>-0.70879999999999999</v>
      </c>
      <c r="EP95" s="55">
        <v>-0.62239999999999995</v>
      </c>
      <c r="EQ95" s="55">
        <v>-0.55489999999999995</v>
      </c>
      <c r="ER95" s="55">
        <v>-0.52610000000000001</v>
      </c>
      <c r="ES95" s="55">
        <v>-0.67100000000000004</v>
      </c>
      <c r="ET95" s="55">
        <v>-0.6431</v>
      </c>
      <c r="EU95" s="55">
        <v>-0.62839999999999996</v>
      </c>
      <c r="EV95" s="55">
        <v>-0.59909999999999997</v>
      </c>
      <c r="EW95" s="55">
        <v>-0.5151</v>
      </c>
      <c r="EX95" s="55">
        <v>-0.48820000000000002</v>
      </c>
      <c r="EY95" s="55">
        <v>-0.62629999999999997</v>
      </c>
      <c r="EZ95" s="55">
        <v>-0.64870000000000005</v>
      </c>
      <c r="FA95" s="55">
        <v>-0.58689999999999998</v>
      </c>
      <c r="FB95" s="55">
        <v>-0.65620000000000001</v>
      </c>
      <c r="FC95" s="55">
        <v>-0.61719999999999997</v>
      </c>
      <c r="FD95" s="55">
        <v>-0.46510000000000001</v>
      </c>
      <c r="FE95" s="55">
        <v>-0.48080000000000001</v>
      </c>
      <c r="FF95" s="55">
        <v>-0.53110000000000002</v>
      </c>
      <c r="FG95" s="55">
        <v>-0.6361</v>
      </c>
      <c r="FH95" s="55">
        <v>-0.65949999999999998</v>
      </c>
      <c r="FI95" s="55">
        <v>-0.70709999999999995</v>
      </c>
      <c r="FJ95" s="55">
        <v>-0.74790000000000001</v>
      </c>
      <c r="FK95" s="55">
        <v>-0.64490000000000003</v>
      </c>
      <c r="FL95" s="55">
        <v>-0.57599999999999996</v>
      </c>
      <c r="FM95" s="55">
        <v>-0.6482</v>
      </c>
      <c r="FN95" s="55">
        <v>-0.60360000000000003</v>
      </c>
      <c r="FO95" s="55">
        <v>-0.66120000000000001</v>
      </c>
      <c r="FP95" s="55">
        <v>-0.64090000000000003</v>
      </c>
      <c r="FQ95" s="55">
        <v>-0.60860000000000003</v>
      </c>
      <c r="FR95" s="55">
        <v>-0.57250000000000001</v>
      </c>
      <c r="FS95" s="55">
        <v>-0.55810000000000004</v>
      </c>
      <c r="FT95" s="55">
        <v>-0.54820000000000002</v>
      </c>
      <c r="FU95" s="55">
        <v>-0.72230000000000005</v>
      </c>
      <c r="FV95" s="55">
        <v>-0.495</v>
      </c>
      <c r="FW95" s="55">
        <v>-0.56850000000000001</v>
      </c>
      <c r="FX95" s="55">
        <v>-0.51400000000000001</v>
      </c>
      <c r="FY95" s="55">
        <v>-0.3921</v>
      </c>
      <c r="FZ95" s="55">
        <v>-0.39419999999999999</v>
      </c>
      <c r="GA95" s="55">
        <v>-0.4612</v>
      </c>
      <c r="GB95" s="55">
        <v>-0.56759999999999999</v>
      </c>
      <c r="GC95" s="55">
        <v>-0.55740000000000001</v>
      </c>
      <c r="GD95" s="55">
        <v>-0.56910000000000005</v>
      </c>
      <c r="GE95" s="55">
        <v>-0.58919999999999995</v>
      </c>
      <c r="GF95" s="55">
        <v>-0.50880000000000003</v>
      </c>
      <c r="GG95" s="55">
        <v>-0.53069999999999995</v>
      </c>
      <c r="GH95" s="55">
        <v>-0.61980000000000002</v>
      </c>
      <c r="GI95" s="55">
        <v>-0.59589999999999999</v>
      </c>
      <c r="GJ95" s="55">
        <v>-0.59109999999999996</v>
      </c>
      <c r="GK95" s="55">
        <v>-0.59799999999999998</v>
      </c>
      <c r="GL95" s="55">
        <v>-0.52639999999999998</v>
      </c>
      <c r="GM95" s="55">
        <v>-0.44669999999999999</v>
      </c>
      <c r="GN95" s="55">
        <v>-0.45910000000000001</v>
      </c>
      <c r="GO95" s="55">
        <v>-0.52200000000000002</v>
      </c>
      <c r="GP95" s="55">
        <v>-0.27110000000000001</v>
      </c>
      <c r="GQ95" s="55">
        <v>-0.24709999999999999</v>
      </c>
      <c r="GR95" s="55">
        <v>-0.40429999999999999</v>
      </c>
      <c r="GS95" s="55">
        <v>-0.32729999999999998</v>
      </c>
      <c r="GT95" s="55">
        <v>-0.34110000000000001</v>
      </c>
      <c r="GU95" s="55">
        <v>-0.2908</v>
      </c>
      <c r="GV95" s="55">
        <v>0.17430000000000001</v>
      </c>
      <c r="GW95" s="55">
        <v>-0.54830000000000001</v>
      </c>
      <c r="GX95" s="55">
        <v>-0.68140000000000001</v>
      </c>
      <c r="GY95" s="55">
        <v>-0.57220000000000004</v>
      </c>
      <c r="GZ95" s="55">
        <v>-0.55559999999999998</v>
      </c>
      <c r="HA95" s="55">
        <v>-0.37269999999999998</v>
      </c>
      <c r="HB95" s="55">
        <v>-0.33250000000000002</v>
      </c>
      <c r="HC95" s="55">
        <v>-0.40129999999999999</v>
      </c>
      <c r="HD95" s="55">
        <v>-0.52339999999999998</v>
      </c>
      <c r="HE95" s="55">
        <v>-0.61970000000000003</v>
      </c>
      <c r="HF95" s="55">
        <v>-0.62729999999999997</v>
      </c>
      <c r="HG95" s="55">
        <v>-0.53800000000000003</v>
      </c>
      <c r="HH95" s="55">
        <v>-0.32629999999999998</v>
      </c>
      <c r="HI95" s="55">
        <v>-0.36599999999999999</v>
      </c>
      <c r="HJ95" s="55">
        <v>-0.57389999999999997</v>
      </c>
      <c r="HK95" s="55">
        <v>-0.52210000000000001</v>
      </c>
      <c r="HL95" s="55">
        <v>-0.59119999999999995</v>
      </c>
      <c r="HM95" s="55">
        <v>-0.57199999999999995</v>
      </c>
      <c r="HN95" s="55">
        <v>-0.57169999999999999</v>
      </c>
      <c r="HO95" s="55">
        <v>-0.3962</v>
      </c>
      <c r="HP95" s="55">
        <v>-0.36280000000000001</v>
      </c>
      <c r="HQ95" s="55">
        <v>-0.57310000000000005</v>
      </c>
      <c r="HR95" s="55">
        <v>-0.60899999999999999</v>
      </c>
      <c r="HS95" s="55">
        <v>-0.51060000000000005</v>
      </c>
      <c r="HT95" s="55">
        <v>-0.56010000000000004</v>
      </c>
      <c r="HU95" s="55">
        <v>-0.55020000000000002</v>
      </c>
      <c r="HV95" s="55">
        <v>-0.38790000000000002</v>
      </c>
      <c r="HW95" s="55">
        <v>-0.33479999999999999</v>
      </c>
      <c r="HX95" s="55">
        <v>-0.4113</v>
      </c>
      <c r="HY95" s="55">
        <v>-0.22040000000000001</v>
      </c>
      <c r="HZ95" s="55">
        <v>-0.49459999999999998</v>
      </c>
      <c r="IA95" s="55">
        <v>-0.44109999999999999</v>
      </c>
      <c r="IB95" s="55">
        <v>-0.47839999999999999</v>
      </c>
      <c r="IC95" s="55">
        <v>-0.30730000000000002</v>
      </c>
      <c r="ID95" s="55">
        <v>-0.27410000000000001</v>
      </c>
      <c r="IE95" s="55">
        <v>-0.40439999999999998</v>
      </c>
      <c r="IF95" s="55">
        <v>-0.51759999999999995</v>
      </c>
      <c r="IG95" s="55">
        <v>-0.4834</v>
      </c>
      <c r="IH95" s="55">
        <v>-0.45119999999999999</v>
      </c>
      <c r="II95" s="55">
        <v>-0.48399999999999999</v>
      </c>
      <c r="IJ95" s="55">
        <v>-0.36559999999999998</v>
      </c>
      <c r="IK95" s="55">
        <v>-0.36130000000000001</v>
      </c>
      <c r="IL95" s="55">
        <v>-0.53139999999999998</v>
      </c>
      <c r="IM95" s="55">
        <v>-0.49080000000000001</v>
      </c>
      <c r="IN95" s="55">
        <v>-0.48159999999999997</v>
      </c>
      <c r="IO95" s="55">
        <v>-0.498</v>
      </c>
      <c r="IP95" s="55">
        <v>-0.34870000000000001</v>
      </c>
      <c r="IQ95" s="55">
        <v>-0.40699999999999997</v>
      </c>
      <c r="IR95" s="55">
        <v>-0.39610000000000001</v>
      </c>
      <c r="IS95" s="55">
        <v>-0.60950000000000004</v>
      </c>
      <c r="IT95" s="55">
        <v>-0.52529999999999999</v>
      </c>
      <c r="IU95" s="55">
        <v>-0.58879999999999999</v>
      </c>
      <c r="IV95" s="55">
        <v>-0.64370000000000005</v>
      </c>
      <c r="IW95" s="55">
        <v>-0.62790000000000001</v>
      </c>
      <c r="IX95" s="55">
        <v>-0.56369999999999998</v>
      </c>
      <c r="IY95" s="55">
        <v>-0.61870000000000003</v>
      </c>
      <c r="IZ95" s="55">
        <v>-0.38469999999999999</v>
      </c>
      <c r="JA95" s="55">
        <v>-0.54849999999999999</v>
      </c>
      <c r="JB95" s="55">
        <v>-0.58140000000000003</v>
      </c>
      <c r="JC95" s="55">
        <v>-0.58479999999999999</v>
      </c>
      <c r="JD95" s="55">
        <v>-0.51429999999999998</v>
      </c>
      <c r="JE95" s="55">
        <v>-0.45789999999999997</v>
      </c>
      <c r="JF95" s="55">
        <v>-0.43830000000000002</v>
      </c>
      <c r="JG95" s="55">
        <v>-0.5151</v>
      </c>
      <c r="JH95" s="55">
        <v>-0.47710000000000002</v>
      </c>
      <c r="JI95" s="55">
        <v>-0.61219999999999997</v>
      </c>
      <c r="JJ95" s="55">
        <v>-0.4536</v>
      </c>
      <c r="JK95" s="55">
        <v>-0.61270000000000002</v>
      </c>
      <c r="JL95" s="55">
        <v>-0.57709999999999995</v>
      </c>
      <c r="JM95" s="55">
        <v>-0.56940000000000002</v>
      </c>
      <c r="JN95" s="55">
        <v>-0.65890000000000004</v>
      </c>
      <c r="JO95" s="55">
        <v>-0.67020000000000002</v>
      </c>
      <c r="JP95" s="55">
        <v>-0.70789999999999997</v>
      </c>
      <c r="JQ95" s="55">
        <v>-0.6321</v>
      </c>
      <c r="JR95" s="55">
        <v>-0.6583</v>
      </c>
      <c r="JS95" s="55">
        <v>-0.56679999999999997</v>
      </c>
      <c r="JT95" s="55">
        <v>-0.48920000000000002</v>
      </c>
      <c r="JU95" s="55">
        <v>-0.41830000000000001</v>
      </c>
      <c r="JV95" s="55">
        <v>-0.61070000000000002</v>
      </c>
      <c r="JW95" s="55">
        <v>-0.54930000000000001</v>
      </c>
      <c r="JX95" s="55">
        <v>-0.57269999999999999</v>
      </c>
      <c r="JY95" s="55">
        <v>-0.57550000000000001</v>
      </c>
      <c r="JZ95" s="55">
        <v>-0.64029999999999998</v>
      </c>
      <c r="KA95" s="55">
        <v>-0.51490000000000002</v>
      </c>
      <c r="KB95" s="55">
        <v>-0.63070000000000004</v>
      </c>
      <c r="KC95" s="55">
        <v>-0.69710000000000005</v>
      </c>
      <c r="KD95" s="55">
        <v>-0.7641</v>
      </c>
      <c r="KE95" s="55">
        <v>-0.69530000000000003</v>
      </c>
      <c r="KF95" s="55">
        <v>-0.62439999999999996</v>
      </c>
      <c r="KG95" s="55">
        <v>-0.6149</v>
      </c>
      <c r="KH95" s="55">
        <v>-0.55969999999999998</v>
      </c>
      <c r="KI95" s="55">
        <v>-0.6482</v>
      </c>
      <c r="KJ95" s="55">
        <v>-0.72750000000000004</v>
      </c>
      <c r="KK95" s="55">
        <v>-0.73240000000000005</v>
      </c>
      <c r="KL95" s="55">
        <v>-0.76949999999999996</v>
      </c>
      <c r="KM95" s="55">
        <v>-0.76680000000000004</v>
      </c>
      <c r="KN95" s="55">
        <v>-0.6633</v>
      </c>
      <c r="KO95" s="55">
        <v>-0.5585</v>
      </c>
      <c r="KP95" s="55">
        <v>-0.62770000000000004</v>
      </c>
      <c r="KQ95" s="55">
        <v>-0.56120000000000003</v>
      </c>
      <c r="KR95" s="55">
        <v>-0.70269999999999999</v>
      </c>
      <c r="KS95" s="55">
        <v>-0.6905</v>
      </c>
      <c r="KT95" s="55">
        <v>-0.65439999999999998</v>
      </c>
      <c r="KU95" s="55">
        <v>-0.54579999999999995</v>
      </c>
      <c r="KV95" s="55">
        <v>-0.5403</v>
      </c>
      <c r="KW95" s="55">
        <v>-0.64500000000000002</v>
      </c>
      <c r="KX95" s="55">
        <v>-0.69440000000000002</v>
      </c>
      <c r="KY95" s="55">
        <v>-0.59179999999999999</v>
      </c>
      <c r="KZ95" s="55">
        <v>0.35830000000000001</v>
      </c>
      <c r="LA95" s="55">
        <v>-0.3755</v>
      </c>
      <c r="LB95" s="55">
        <v>-0.81810000000000005</v>
      </c>
      <c r="LC95" s="55">
        <v>-0.5403</v>
      </c>
      <c r="LD95" s="55">
        <v>-0.49840000000000001</v>
      </c>
      <c r="LE95" s="55">
        <v>-0.50749999999999995</v>
      </c>
      <c r="LF95" s="55">
        <v>-0.74419999999999997</v>
      </c>
      <c r="LG95" s="55">
        <v>6.08E-2</v>
      </c>
      <c r="LH95" s="55">
        <v>0.80030000000000001</v>
      </c>
      <c r="LI95" s="55">
        <v>-0.60840000000000005</v>
      </c>
      <c r="LJ95" s="55">
        <v>-0.36899999999999999</v>
      </c>
      <c r="LK95" s="55">
        <v>-0.24790000000000001</v>
      </c>
      <c r="LL95" s="55">
        <v>-0.4375</v>
      </c>
      <c r="LM95" s="55">
        <v>-0.58740000000000003</v>
      </c>
      <c r="LN95" s="55">
        <v>-0.66820000000000002</v>
      </c>
      <c r="LO95" s="55">
        <v>-0.65859999999999996</v>
      </c>
      <c r="LP95" s="55">
        <v>-0.47360000000000002</v>
      </c>
      <c r="LQ95" s="55">
        <v>-0.40010000000000001</v>
      </c>
      <c r="LR95" s="55">
        <v>-0.3246</v>
      </c>
      <c r="LS95" s="55">
        <v>-0.56410000000000005</v>
      </c>
      <c r="LT95" s="55">
        <v>-0.48349999999999999</v>
      </c>
      <c r="LU95" s="55">
        <v>-0.50780000000000003</v>
      </c>
      <c r="LV95" s="55">
        <v>-0.50149999999999995</v>
      </c>
      <c r="LW95" s="55">
        <v>-0.40699999999999997</v>
      </c>
      <c r="LX95" s="55">
        <v>-0.42470000000000002</v>
      </c>
      <c r="LY95" s="55">
        <v>-0.41789999999999999</v>
      </c>
      <c r="LZ95" s="55">
        <v>-0.54930000000000001</v>
      </c>
      <c r="MA95" s="55">
        <v>-0.63800000000000001</v>
      </c>
      <c r="MB95" s="55">
        <v>-0.66420000000000001</v>
      </c>
      <c r="MC95" s="55">
        <v>-0.56430000000000002</v>
      </c>
      <c r="MD95" s="55">
        <v>-0.49909999999999999</v>
      </c>
      <c r="ME95" s="55">
        <v>-0.47110000000000002</v>
      </c>
      <c r="MF95" s="55">
        <v>-0.47160000000000002</v>
      </c>
      <c r="MG95" s="55">
        <v>-0.63429999999999997</v>
      </c>
      <c r="MH95" s="55">
        <v>-0.57220000000000004</v>
      </c>
      <c r="MI95" s="55">
        <v>-0.60170000000000001</v>
      </c>
      <c r="MJ95" s="55">
        <v>-0.46850000000000003</v>
      </c>
      <c r="MK95" s="55">
        <v>-0.37359999999999999</v>
      </c>
      <c r="ML95" s="55">
        <v>-0.42699999999999999</v>
      </c>
      <c r="MM95" s="55">
        <v>0.215</v>
      </c>
      <c r="MN95" s="55">
        <v>-0.45619999999999999</v>
      </c>
      <c r="MO95" s="55">
        <v>-0.38290000000000002</v>
      </c>
      <c r="MP95" s="55">
        <v>-0.25030000000000002</v>
      </c>
      <c r="MQ95" s="55">
        <v>-0.31459999999999999</v>
      </c>
      <c r="MR95" s="55">
        <v>-0.3029</v>
      </c>
      <c r="MS95" s="55">
        <v>-0.27760000000000001</v>
      </c>
      <c r="MT95" s="55">
        <v>-0.68830000000000002</v>
      </c>
      <c r="MU95" s="55">
        <v>-0.61380000000000001</v>
      </c>
      <c r="MV95" s="55">
        <v>-0.55669999999999997</v>
      </c>
      <c r="MW95" s="55">
        <v>-0.50970000000000004</v>
      </c>
      <c r="MX95" s="55">
        <v>-0.39369999999999999</v>
      </c>
      <c r="MY95" s="55">
        <v>-0.52859999999999996</v>
      </c>
      <c r="MZ95" s="55">
        <v>-0.27450000000000002</v>
      </c>
      <c r="NA95" s="55">
        <v>0.33050000000000002</v>
      </c>
      <c r="NB95" s="55">
        <v>-0.8024</v>
      </c>
      <c r="NC95" s="55">
        <v>-0.84309999999999996</v>
      </c>
      <c r="ND95" s="55">
        <v>-0.74509999999999998</v>
      </c>
      <c r="NE95" s="55">
        <v>-0.6089</v>
      </c>
      <c r="NF95" s="55">
        <v>-0.35649999999999998</v>
      </c>
      <c r="NG95" s="55">
        <v>-0.31900000000000001</v>
      </c>
      <c r="NH95" s="55">
        <v>-0.39660000000000001</v>
      </c>
      <c r="NI95" s="55">
        <v>-0.53700000000000003</v>
      </c>
      <c r="NJ95" s="55">
        <v>-0.54390000000000005</v>
      </c>
      <c r="NK95" s="55">
        <v>-0.50119999999999998</v>
      </c>
      <c r="NL95" s="55">
        <v>-0.49559999999999998</v>
      </c>
      <c r="NM95" s="55">
        <v>-0.27710000000000001</v>
      </c>
      <c r="NN95" s="55">
        <v>-0.20150000000000001</v>
      </c>
      <c r="NO95" s="55">
        <v>-0.1246</v>
      </c>
      <c r="NP95" s="55">
        <v>-0.49409999999999998</v>
      </c>
      <c r="NQ95" s="55">
        <v>-0.62919999999999998</v>
      </c>
      <c r="NR95" s="55">
        <v>-0.58479999999999999</v>
      </c>
      <c r="NS95" s="55">
        <v>-0.54279999999999995</v>
      </c>
      <c r="NT95" s="55">
        <v>-0.28520000000000001</v>
      </c>
      <c r="NU95" s="55">
        <v>-0.23760000000000001</v>
      </c>
      <c r="NV95" s="55">
        <v>-0.26650000000000001</v>
      </c>
      <c r="NW95" s="55">
        <v>-0.6008</v>
      </c>
      <c r="NX95" s="55">
        <v>-0.54079999999999995</v>
      </c>
      <c r="NY95" s="55">
        <v>-0.51290000000000002</v>
      </c>
      <c r="NZ95" s="55">
        <v>-0.49609999999999999</v>
      </c>
      <c r="OA95" s="55">
        <v>-0.34499999999999997</v>
      </c>
      <c r="OB95" s="55">
        <v>-0.34179999999999999</v>
      </c>
      <c r="OC95" s="55">
        <v>-0.16789999999999999</v>
      </c>
      <c r="OD95" s="55">
        <v>-0.43559999999999999</v>
      </c>
      <c r="OE95" s="55">
        <v>-0.44500000000000001</v>
      </c>
      <c r="OF95" s="55">
        <v>-0.27460000000000001</v>
      </c>
      <c r="OG95" s="55">
        <v>-0.48859999999999998</v>
      </c>
      <c r="OH95" s="55">
        <v>-0.38779999999999998</v>
      </c>
      <c r="OI95" s="55">
        <v>-0.29830000000000001</v>
      </c>
      <c r="OJ95" s="55">
        <v>-0.1545</v>
      </c>
      <c r="OK95" s="55">
        <v>-0.39989999999999998</v>
      </c>
      <c r="OL95" s="55">
        <v>-0.51670000000000005</v>
      </c>
      <c r="OM95" s="55">
        <v>-0.48549999999999999</v>
      </c>
      <c r="ON95" s="55">
        <v>-0.42399999999999999</v>
      </c>
      <c r="OO95" s="55">
        <v>-0.27550000000000002</v>
      </c>
      <c r="OP95" s="55">
        <v>-0.1585</v>
      </c>
      <c r="OQ95" s="55">
        <v>-0.20480000000000001</v>
      </c>
      <c r="OR95" s="55">
        <v>-0.37580000000000002</v>
      </c>
      <c r="OS95" s="55">
        <v>-0.4592</v>
      </c>
      <c r="OT95" s="55">
        <v>-0.3962</v>
      </c>
      <c r="OU95" s="55">
        <v>-0.32769999999999999</v>
      </c>
      <c r="OV95" s="55">
        <v>-0.24829999999999999</v>
      </c>
      <c r="OW95" s="55">
        <v>-0.2893</v>
      </c>
      <c r="OX95" s="55">
        <v>0.13869999999999999</v>
      </c>
      <c r="OY95" s="55">
        <v>-5.0599999999999999E-2</v>
      </c>
      <c r="OZ95" s="55">
        <v>-0.47770000000000001</v>
      </c>
      <c r="PA95" s="55">
        <v>-0.5494</v>
      </c>
      <c r="PB95" s="55">
        <v>-0.60319999999999996</v>
      </c>
      <c r="PC95" s="55">
        <v>-0.42499999999999999</v>
      </c>
      <c r="PD95" s="55">
        <v>-0.3382</v>
      </c>
      <c r="PE95" s="55">
        <v>-9.3200000000000005E-2</v>
      </c>
      <c r="PF95" s="55">
        <v>-0.3533</v>
      </c>
      <c r="PG95" s="55">
        <v>-0.37180000000000002</v>
      </c>
      <c r="PH95" s="55">
        <v>-0.3236</v>
      </c>
      <c r="PI95" s="55">
        <v>-0.3639</v>
      </c>
      <c r="PJ95" s="55">
        <v>-0.29070000000000001</v>
      </c>
      <c r="PK95" s="55">
        <v>-0.64459999999999995</v>
      </c>
      <c r="PL95" s="55">
        <v>-0.53449999999999998</v>
      </c>
      <c r="PM95" s="55">
        <v>-0.1341</v>
      </c>
      <c r="PN95" s="55">
        <v>-0.39810000000000001</v>
      </c>
      <c r="PO95" s="55">
        <v>-0.35830000000000001</v>
      </c>
      <c r="PP95" s="55">
        <v>-0.42180000000000001</v>
      </c>
      <c r="PQ95" s="55">
        <v>-0.37230000000000002</v>
      </c>
      <c r="PR95" s="55">
        <v>-0.28899999999999998</v>
      </c>
      <c r="PS95" s="55">
        <v>-0.1968</v>
      </c>
      <c r="PT95" s="55">
        <v>-0.314</v>
      </c>
      <c r="PU95" s="55">
        <v>-0.37740000000000001</v>
      </c>
      <c r="PV95" s="55">
        <v>-0.32240000000000002</v>
      </c>
      <c r="PW95" s="55">
        <v>-0.34189999999999998</v>
      </c>
      <c r="PX95" s="55">
        <v>-0.35010000000000002</v>
      </c>
      <c r="PY95" s="55">
        <v>-0.38869999999999999</v>
      </c>
      <c r="PZ95" s="55">
        <v>-0.42099999999999999</v>
      </c>
      <c r="QA95" s="55">
        <v>-0.49630000000000002</v>
      </c>
      <c r="QB95" s="55">
        <v>-0.46679999999999999</v>
      </c>
      <c r="QC95" s="55">
        <v>-0.35570000000000002</v>
      </c>
      <c r="QD95" s="55">
        <v>-0.32569999999999999</v>
      </c>
      <c r="QE95" s="55">
        <v>-0.29199999999999998</v>
      </c>
      <c r="QF95" s="55">
        <v>-0.29849999999999999</v>
      </c>
      <c r="QG95" s="55">
        <v>-0.4012</v>
      </c>
      <c r="QH95" s="55">
        <v>-0.29459999999999997</v>
      </c>
      <c r="QI95" s="55">
        <v>-0.3543</v>
      </c>
      <c r="QJ95" s="55">
        <v>-0.3493</v>
      </c>
      <c r="QK95" s="55">
        <v>-0.21920000000000001</v>
      </c>
      <c r="QL95" s="55">
        <v>-0.1978</v>
      </c>
      <c r="QM95" s="55">
        <v>-0.16289999999999999</v>
      </c>
      <c r="QN95" s="55">
        <v>-0.2104</v>
      </c>
      <c r="QO95" s="55">
        <v>-0.30630000000000002</v>
      </c>
      <c r="QP95" s="55">
        <v>-0.19220000000000001</v>
      </c>
      <c r="QQ95" s="55">
        <v>-0.24390000000000001</v>
      </c>
      <c r="QR95" s="55">
        <v>-0.28489999999999999</v>
      </c>
      <c r="QS95" s="55">
        <v>-0.21360000000000001</v>
      </c>
      <c r="QT95" s="55">
        <v>-0.32329999999999998</v>
      </c>
      <c r="QU95" s="55">
        <v>-0.21809999999999999</v>
      </c>
      <c r="QV95" s="55">
        <v>7.5700000000000003E-2</v>
      </c>
      <c r="QW95" s="55">
        <v>1.0200000000000001E-2</v>
      </c>
      <c r="QX95" s="55">
        <v>-1.4E-3</v>
      </c>
      <c r="QY95" s="55">
        <v>1.44E-2</v>
      </c>
      <c r="QZ95" s="55">
        <v>-0.2215</v>
      </c>
      <c r="RA95" s="55">
        <v>-0.11119999999999999</v>
      </c>
      <c r="RB95" s="55">
        <v>2.4400000000000002E-2</v>
      </c>
      <c r="RC95" s="54">
        <v>-0.42</v>
      </c>
      <c r="RD95" s="55">
        <v>-0.40179999999999999</v>
      </c>
      <c r="RE95" s="55">
        <v>-0.32419999999999999</v>
      </c>
      <c r="RF95" s="55">
        <v>-0.17269999999999999</v>
      </c>
      <c r="RG95" s="55">
        <v>-0.2233</v>
      </c>
      <c r="RH95" s="55">
        <v>-0.15079999999999999</v>
      </c>
      <c r="RI95" s="55">
        <v>-0.19819999999999999</v>
      </c>
      <c r="RJ95" s="55">
        <v>-0.27529999999999999</v>
      </c>
      <c r="RK95" s="55">
        <v>-0.33019999999999999</v>
      </c>
      <c r="RL95" s="55">
        <v>-0.25390000000000001</v>
      </c>
      <c r="RM95" s="55">
        <v>-0.1744</v>
      </c>
      <c r="RN95" s="55">
        <v>-0.1492</v>
      </c>
      <c r="RO95" s="55">
        <v>-0.1328</v>
      </c>
      <c r="RP95" s="55">
        <v>-0.55579999999999996</v>
      </c>
      <c r="RQ95" s="55">
        <v>-4.58E-2</v>
      </c>
      <c r="RR95" s="55">
        <v>-0.17580000000000001</v>
      </c>
      <c r="RS95" s="55">
        <v>-0.14399999999999999</v>
      </c>
      <c r="RT95" s="55">
        <v>-0.21410000000000001</v>
      </c>
      <c r="RU95" s="55">
        <v>-0.1729</v>
      </c>
      <c r="RV95" s="54">
        <v>-0.06</v>
      </c>
      <c r="RW95" s="55">
        <v>0.70540000000000003</v>
      </c>
      <c r="RX95" s="55">
        <v>-0.1391</v>
      </c>
      <c r="RY95" s="55">
        <v>-7.4300000000000005E-2</v>
      </c>
      <c r="RZ95" s="55">
        <v>-0.10299999999999999</v>
      </c>
      <c r="SA95" s="55">
        <v>-0.29239999999999999</v>
      </c>
      <c r="SB95" s="55">
        <v>-0.3206</v>
      </c>
      <c r="SC95" s="55">
        <v>-0.31540000000000001</v>
      </c>
      <c r="SD95" s="55">
        <v>-0.38679999999999998</v>
      </c>
      <c r="SE95" s="55">
        <v>-0.51470000000000005</v>
      </c>
      <c r="SF95" s="55">
        <v>-0.83460000000000001</v>
      </c>
      <c r="SG95" s="55">
        <v>-0.44969999999999999</v>
      </c>
      <c r="SH95" s="55">
        <v>-0.2185</v>
      </c>
      <c r="SI95" s="55">
        <v>-0.23960000000000001</v>
      </c>
      <c r="SJ95" s="55">
        <v>-0.26029999999999998</v>
      </c>
      <c r="SK95" s="55">
        <v>-0.48459999999999998</v>
      </c>
      <c r="SL95" s="55">
        <v>8.0000000000000004E-4</v>
      </c>
      <c r="SM95" s="55">
        <v>-0.15190000000000001</v>
      </c>
      <c r="SN95" s="55">
        <v>-0.24440000000000001</v>
      </c>
      <c r="SO95" s="55">
        <v>-0.40310000000000001</v>
      </c>
      <c r="SP95" s="55">
        <v>-0.27850000000000003</v>
      </c>
      <c r="SQ95" s="55">
        <v>-0.2402</v>
      </c>
      <c r="SR95" s="55">
        <v>-7.1800000000000003E-2</v>
      </c>
      <c r="SS95" s="55">
        <v>-0.22009999999999999</v>
      </c>
      <c r="ST95" s="55">
        <v>-8.6300000000000002E-2</v>
      </c>
      <c r="SU95" s="55">
        <v>-0.1515</v>
      </c>
      <c r="SV95" s="55">
        <v>-0.1603</v>
      </c>
      <c r="SW95" s="55">
        <v>-0.1153</v>
      </c>
      <c r="SX95" s="55">
        <v>-7.4300000000000005E-2</v>
      </c>
      <c r="SY95" s="55">
        <v>-5.4399999999999997E-2</v>
      </c>
      <c r="SZ95" s="55">
        <v>-0.1784</v>
      </c>
      <c r="TA95" s="55">
        <v>-0.15359999999999999</v>
      </c>
      <c r="TB95" s="55">
        <v>-0.16420000000000001</v>
      </c>
      <c r="TC95" s="55">
        <v>-0.13900000000000001</v>
      </c>
      <c r="TD95" s="55">
        <v>-3.9199999999999999E-2</v>
      </c>
      <c r="TE95" s="55">
        <v>-0.1207</v>
      </c>
      <c r="TF95" s="55">
        <v>-0.1759</v>
      </c>
      <c r="TG95" s="55">
        <v>-0.1595</v>
      </c>
      <c r="TH95" s="55">
        <v>-0.2467</v>
      </c>
      <c r="TI95" s="55">
        <v>-0.40570000000000001</v>
      </c>
      <c r="TJ95" s="55">
        <v>-0.44729999999999998</v>
      </c>
      <c r="TK95" s="55">
        <v>-0.39889999999999998</v>
      </c>
      <c r="TL95" s="55">
        <v>-0.32979999999999998</v>
      </c>
      <c r="TM95" s="55">
        <v>-0.25719999999999998</v>
      </c>
      <c r="TN95" s="55">
        <v>-5.28E-2</v>
      </c>
      <c r="TO95" s="55">
        <v>-0.14580000000000001</v>
      </c>
      <c r="TP95" s="55">
        <v>-7.2400000000000006E-2</v>
      </c>
      <c r="TQ95" s="55">
        <v>-4.3700000000000003E-2</v>
      </c>
      <c r="TR95" s="55">
        <v>-0.20380000000000001</v>
      </c>
      <c r="TS95" s="55">
        <v>-0.28120000000000001</v>
      </c>
      <c r="TT95" s="55">
        <v>-0.1517</v>
      </c>
      <c r="TU95" s="55">
        <v>-0.4007</v>
      </c>
      <c r="TV95" s="55">
        <v>-0.17230000000000001</v>
      </c>
      <c r="TW95" s="55">
        <v>-0.13800000000000001</v>
      </c>
      <c r="TX95" s="55">
        <v>-2.8999999999999998E-3</v>
      </c>
      <c r="TY95" s="55">
        <v>1.2E-2</v>
      </c>
      <c r="TZ95" s="55">
        <v>-7.5600000000000001E-2</v>
      </c>
      <c r="UA95" s="55">
        <v>0.1163</v>
      </c>
      <c r="UB95" s="55">
        <v>-0.11650000000000001</v>
      </c>
      <c r="UC95" s="55">
        <v>-0.15190000000000001</v>
      </c>
      <c r="UD95" s="55">
        <v>-0.19089999999999999</v>
      </c>
      <c r="UE95" s="55">
        <v>-0.316</v>
      </c>
      <c r="UF95" s="55">
        <v>-0.2868</v>
      </c>
      <c r="UG95" s="55">
        <v>-0.32790000000000002</v>
      </c>
      <c r="UH95" s="55">
        <v>-0.26900000000000002</v>
      </c>
      <c r="UI95" s="55">
        <v>-0.22489999999999999</v>
      </c>
      <c r="UJ95" s="55">
        <v>-0.28670000000000001</v>
      </c>
      <c r="UK95" s="55">
        <v>-0.26019999999999999</v>
      </c>
      <c r="UL95" s="55">
        <v>-0.1807</v>
      </c>
      <c r="UM95" s="55">
        <v>-0.18629999999999999</v>
      </c>
      <c r="UN95" s="55">
        <v>-0.25750000000000001</v>
      </c>
      <c r="UO95" s="55">
        <v>-0.33379999999999999</v>
      </c>
      <c r="UP95" s="55">
        <v>7.6399999999999996E-2</v>
      </c>
      <c r="UQ95" s="55">
        <v>0.27179999999999999</v>
      </c>
      <c r="UR95" s="55">
        <v>4.53E-2</v>
      </c>
      <c r="US95" s="55">
        <v>-3.6299999999999999E-2</v>
      </c>
      <c r="UT95" s="55">
        <v>-0.10780000000000001</v>
      </c>
      <c r="UU95" s="55">
        <v>-0.12429999999999999</v>
      </c>
      <c r="UV95" s="55">
        <v>0.37940000000000002</v>
      </c>
      <c r="UW95" s="55">
        <v>-0.44679999999999997</v>
      </c>
      <c r="UX95" s="55">
        <v>-0.3614</v>
      </c>
      <c r="UY95" s="55">
        <v>-0.1401</v>
      </c>
      <c r="UZ95" s="55">
        <v>-7.3599999999999999E-2</v>
      </c>
      <c r="VA95" s="55">
        <v>-0.12429999999999999</v>
      </c>
      <c r="VB95" s="55">
        <v>-2.3400000000000001E-2</v>
      </c>
      <c r="VC95" s="55">
        <v>0.28989999999999999</v>
      </c>
      <c r="VD95" s="55">
        <v>-0.22239999999999999</v>
      </c>
      <c r="VE95" s="55">
        <v>-0.33189999999999997</v>
      </c>
      <c r="VF95" s="55">
        <v>-0.1847</v>
      </c>
      <c r="VG95" s="55">
        <v>-7.5700000000000003E-2</v>
      </c>
      <c r="VH95" s="55">
        <v>2.24E-2</v>
      </c>
      <c r="VI95" s="55">
        <v>-7.4999999999999997E-2</v>
      </c>
      <c r="VJ95" s="55">
        <v>-0.1321</v>
      </c>
      <c r="VK95" s="55">
        <v>-0.27700000000000002</v>
      </c>
      <c r="VL95" s="55">
        <v>-0.30630000000000002</v>
      </c>
      <c r="VM95" s="55">
        <v>-0.33160000000000001</v>
      </c>
      <c r="VN95" s="55">
        <v>-0.28710000000000002</v>
      </c>
      <c r="VO95" s="55">
        <v>-0.2142</v>
      </c>
      <c r="VP95" s="55">
        <v>-0.1011</v>
      </c>
      <c r="VQ95" s="55">
        <v>-0.2495</v>
      </c>
      <c r="VR95" s="55">
        <v>-0.1449</v>
      </c>
      <c r="VS95" s="55">
        <v>-4.8999999999999998E-3</v>
      </c>
      <c r="VT95" s="55">
        <v>-9.9299999999999999E-2</v>
      </c>
      <c r="VU95" s="55">
        <v>-0.2117</v>
      </c>
      <c r="VV95" s="55">
        <v>-7.2400000000000006E-2</v>
      </c>
      <c r="VW95" s="55">
        <v>-0.15310000000000001</v>
      </c>
      <c r="VX95" s="55">
        <v>0.1507</v>
      </c>
      <c r="VY95" s="55">
        <v>0.31469999999999998</v>
      </c>
      <c r="VZ95" s="55">
        <v>3.9100000000000003E-2</v>
      </c>
      <c r="WA95" s="55">
        <v>-3.3099999999999997E-2</v>
      </c>
      <c r="WB95" s="55">
        <v>1.3899999999999999E-2</v>
      </c>
      <c r="WC95" s="55">
        <v>7.2099999999999997E-2</v>
      </c>
      <c r="WD95" s="55">
        <v>-6.6699999999999995E-2</v>
      </c>
      <c r="WE95" s="55">
        <v>-3.4700000000000002E-2</v>
      </c>
      <c r="WF95" s="55">
        <v>-0.1419</v>
      </c>
      <c r="WG95" s="55">
        <v>-0.1119</v>
      </c>
      <c r="WH95" s="55">
        <v>-7.9799999999999996E-2</v>
      </c>
      <c r="WI95" s="55">
        <v>-0.1812</v>
      </c>
      <c r="WJ95" s="55">
        <v>-0.1585</v>
      </c>
      <c r="WK95" s="55">
        <v>-0.11559999999999999</v>
      </c>
      <c r="WL95" s="55">
        <v>-0.17180000000000001</v>
      </c>
      <c r="WM95" s="55">
        <v>-0.11890000000000001</v>
      </c>
      <c r="WN95" s="55">
        <v>-0.10539999999999999</v>
      </c>
      <c r="WO95" s="55">
        <v>-0.14729999999999999</v>
      </c>
      <c r="WP95" s="55">
        <v>-5.2299999999999999E-2</v>
      </c>
      <c r="WQ95" s="55">
        <v>-2.9700000000000001E-2</v>
      </c>
      <c r="WR95" s="55">
        <v>-0.1472</v>
      </c>
      <c r="WS95" s="55">
        <v>-0.40889999999999999</v>
      </c>
      <c r="WT95" s="55">
        <v>-0.1246</v>
      </c>
      <c r="WU95" s="55">
        <v>-7.3800000000000004E-2</v>
      </c>
      <c r="WV95" s="55">
        <v>-7.9600000000000004E-2</v>
      </c>
      <c r="WW95" s="55">
        <v>-7.6899999999999996E-2</v>
      </c>
      <c r="WX95" s="55">
        <v>-0.16039999999999999</v>
      </c>
      <c r="WY95" s="55">
        <v>-0.2132</v>
      </c>
      <c r="WZ95" s="55">
        <v>-7.1400000000000005E-2</v>
      </c>
      <c r="XA95" s="55">
        <v>-0.151</v>
      </c>
      <c r="XB95" s="55">
        <v>-0.13300000000000001</v>
      </c>
      <c r="XC95" s="55">
        <v>1.0999999999999999E-2</v>
      </c>
      <c r="XD95" s="55">
        <v>7.8899999999999998E-2</v>
      </c>
      <c r="XE95" s="55">
        <v>-0.1011</v>
      </c>
      <c r="XF95" s="55">
        <v>-0.2034</v>
      </c>
      <c r="XG95" s="55">
        <v>-0.3412</v>
      </c>
      <c r="XH95" s="55">
        <v>-2.7099999999999999E-2</v>
      </c>
      <c r="XI95" s="55">
        <v>-0.1105</v>
      </c>
      <c r="XJ95" s="55">
        <v>-8.6300000000000002E-2</v>
      </c>
      <c r="XK95" s="55">
        <v>3.5000000000000001E-3</v>
      </c>
      <c r="XL95" s="55">
        <v>-0.14460000000000001</v>
      </c>
      <c r="XM95" s="55">
        <v>-0.1968</v>
      </c>
      <c r="XN95" s="55">
        <v>-0.1757</v>
      </c>
      <c r="XO95" s="55">
        <v>-0.25280000000000002</v>
      </c>
      <c r="XP95" s="55">
        <v>-0.32290000000000002</v>
      </c>
      <c r="XQ95" s="55">
        <v>-7.5499999999999998E-2</v>
      </c>
      <c r="XR95" s="55">
        <v>-0.1615</v>
      </c>
      <c r="XS95" s="55">
        <v>-4.1399999999999999E-2</v>
      </c>
      <c r="XT95" s="55">
        <v>-2.3E-2</v>
      </c>
      <c r="XU95" s="55">
        <v>8.8300000000000003E-2</v>
      </c>
      <c r="XV95" s="55">
        <v>-0.189</v>
      </c>
      <c r="XW95" s="55">
        <v>-6.4699999999999994E-2</v>
      </c>
      <c r="XX95" s="55">
        <v>4.7999999999999996E-3</v>
      </c>
      <c r="XY95" s="55">
        <v>-0.25929999999999997</v>
      </c>
      <c r="XZ95" s="55">
        <v>-0.24690000000000001</v>
      </c>
      <c r="YA95" s="55">
        <v>-6.6799999999999998E-2</v>
      </c>
      <c r="YB95" s="55">
        <v>-8.6499999999999994E-2</v>
      </c>
      <c r="YC95" s="55">
        <v>-0.2908</v>
      </c>
      <c r="YD95" s="55">
        <v>-0.3604</v>
      </c>
      <c r="YE95" s="55">
        <v>-0.24640000000000001</v>
      </c>
      <c r="YF95" s="55">
        <v>-0.11360000000000001</v>
      </c>
      <c r="YG95" s="55">
        <v>-0.1166</v>
      </c>
      <c r="YH95" s="55">
        <v>-0.1244</v>
      </c>
      <c r="YI95" s="55">
        <v>-0.2056</v>
      </c>
      <c r="YJ95" s="55">
        <v>-0.25609999999999999</v>
      </c>
      <c r="YK95" s="55">
        <v>-0.30149999999999999</v>
      </c>
    </row>
    <row r="96" spans="1:661" x14ac:dyDescent="0.35">
      <c r="A96" s="66" t="s">
        <v>75</v>
      </c>
      <c r="B96" s="66" t="s">
        <v>146</v>
      </c>
      <c r="C96" s="66"/>
      <c r="D96" s="66"/>
      <c r="E96" s="66"/>
      <c r="F96" s="66"/>
      <c r="G96" s="66"/>
      <c r="H96" s="66"/>
      <c r="I96" s="66"/>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B96" s="66"/>
      <c r="JC96" s="66"/>
      <c r="JD96" s="66"/>
      <c r="JE96" s="66"/>
      <c r="JF96" s="66"/>
      <c r="JG96" s="66"/>
      <c r="JH96" s="55">
        <v>-0.36990000000000001</v>
      </c>
      <c r="JI96" s="55">
        <v>-0.53290000000000004</v>
      </c>
      <c r="JJ96" s="55">
        <v>-0.4173</v>
      </c>
      <c r="JK96" s="55">
        <v>-0.51490000000000002</v>
      </c>
      <c r="JL96" s="55">
        <v>-0.46210000000000001</v>
      </c>
      <c r="JM96" s="55">
        <v>-0.40339999999999998</v>
      </c>
      <c r="JN96" s="55">
        <v>-0.50490000000000002</v>
      </c>
      <c r="JO96" s="55">
        <v>-0.57820000000000005</v>
      </c>
      <c r="JP96" s="55">
        <v>-0.71079999999999999</v>
      </c>
      <c r="JQ96" s="55">
        <v>-0.65390000000000004</v>
      </c>
      <c r="JR96" s="55">
        <v>-0.54039999999999999</v>
      </c>
      <c r="JS96" s="55">
        <v>-0.50480000000000003</v>
      </c>
      <c r="JT96" s="55">
        <v>-0.52529999999999999</v>
      </c>
      <c r="JU96" s="55">
        <v>-0.55320000000000003</v>
      </c>
      <c r="JV96" s="55">
        <v>-0.67120000000000002</v>
      </c>
      <c r="JW96" s="55">
        <v>-0.6573</v>
      </c>
      <c r="JX96" s="55">
        <v>-0.63590000000000002</v>
      </c>
      <c r="JY96" s="55">
        <v>-0.56759999999999999</v>
      </c>
      <c r="JZ96" s="55">
        <v>-0.56820000000000004</v>
      </c>
      <c r="KA96" s="55">
        <v>-0.58289999999999997</v>
      </c>
      <c r="KB96" s="55">
        <v>-0.5837</v>
      </c>
      <c r="KC96" s="55">
        <v>-0.53469999999999995</v>
      </c>
      <c r="KD96" s="55">
        <v>-0.68340000000000001</v>
      </c>
      <c r="KE96" s="55">
        <v>-0.68340000000000001</v>
      </c>
      <c r="KF96" s="55">
        <v>-0.66169999999999995</v>
      </c>
      <c r="KG96" s="55">
        <v>-0.55430000000000001</v>
      </c>
      <c r="KH96" s="55">
        <v>-0.54079999999999995</v>
      </c>
      <c r="KI96" s="55">
        <v>-0.53039999999999998</v>
      </c>
      <c r="KJ96" s="55">
        <v>-0.59660000000000002</v>
      </c>
      <c r="KK96" s="55">
        <v>-0.68110000000000004</v>
      </c>
      <c r="KL96" s="55">
        <v>-0.61299999999999999</v>
      </c>
      <c r="KM96" s="55">
        <v>-0.60780000000000001</v>
      </c>
      <c r="KN96" s="55">
        <v>-0.59409999999999996</v>
      </c>
      <c r="KO96" s="55">
        <v>-0.57899999999999996</v>
      </c>
      <c r="KP96" s="55">
        <v>0.1095</v>
      </c>
      <c r="KQ96" s="55">
        <v>-0.44440000000000002</v>
      </c>
      <c r="KR96" s="55">
        <v>-0.69220000000000004</v>
      </c>
      <c r="KS96" s="55">
        <v>-0.6704</v>
      </c>
      <c r="KT96" s="55">
        <v>-0.59150000000000003</v>
      </c>
      <c r="KU96" s="55">
        <v>-0.51049999999999995</v>
      </c>
      <c r="KV96" s="55">
        <v>-0.45569999999999999</v>
      </c>
      <c r="KW96" s="55">
        <v>-0.58919999999999995</v>
      </c>
      <c r="KX96" s="55">
        <v>-0.60460000000000003</v>
      </c>
      <c r="KY96" s="55">
        <v>-0.57540000000000002</v>
      </c>
      <c r="KZ96" s="55">
        <v>0.57779999999999998</v>
      </c>
      <c r="LA96" s="55">
        <v>-0.33860000000000001</v>
      </c>
      <c r="LB96" s="55">
        <v>-0.8276</v>
      </c>
      <c r="LC96" s="55">
        <v>-0.43130000000000002</v>
      </c>
      <c r="LD96" s="55">
        <v>-0.41489999999999999</v>
      </c>
      <c r="LE96" s="55">
        <v>-0.41880000000000001</v>
      </c>
      <c r="LF96" s="55">
        <v>-0.79390000000000005</v>
      </c>
      <c r="LG96" s="55">
        <v>-0.35489999999999999</v>
      </c>
      <c r="LH96" s="55">
        <v>0.30630000000000002</v>
      </c>
      <c r="LI96" s="55">
        <v>-0.7792</v>
      </c>
      <c r="LJ96" s="55">
        <v>-0.4491</v>
      </c>
      <c r="LK96" s="55">
        <v>-0.41310000000000002</v>
      </c>
      <c r="LL96" s="55">
        <v>-0.39069999999999999</v>
      </c>
      <c r="LM96" s="55">
        <v>-0.49830000000000002</v>
      </c>
      <c r="LN96" s="55">
        <v>-0.57450000000000001</v>
      </c>
      <c r="LO96" s="55">
        <v>-0.55959999999999999</v>
      </c>
      <c r="LP96" s="55">
        <v>-0.22850000000000001</v>
      </c>
      <c r="LQ96" s="55">
        <v>1.54E-2</v>
      </c>
      <c r="LR96" s="55">
        <v>-8.7499999999999994E-2</v>
      </c>
      <c r="LS96" s="55">
        <v>-0.50219999999999998</v>
      </c>
      <c r="LT96" s="55">
        <v>-0.52210000000000001</v>
      </c>
      <c r="LU96" s="55">
        <v>-0.49940000000000001</v>
      </c>
      <c r="LV96" s="55">
        <v>-0.50839999999999996</v>
      </c>
      <c r="LW96" s="55">
        <v>-0.36159999999999998</v>
      </c>
      <c r="LX96" s="55">
        <v>-0.48599999999999999</v>
      </c>
      <c r="LY96" s="55">
        <v>-0.35149999999999998</v>
      </c>
      <c r="LZ96" s="55">
        <v>-0.22239999999999999</v>
      </c>
      <c r="MA96" s="55">
        <v>-0.53520000000000001</v>
      </c>
      <c r="MB96" s="55">
        <v>-0.45219999999999999</v>
      </c>
      <c r="MC96" s="55">
        <v>-0.35339999999999999</v>
      </c>
      <c r="MD96" s="55">
        <v>-0.31809999999999999</v>
      </c>
      <c r="ME96" s="55">
        <v>-0.40360000000000001</v>
      </c>
      <c r="MF96" s="55">
        <v>-0.67579999999999996</v>
      </c>
      <c r="MG96" s="55">
        <v>-0.5383</v>
      </c>
      <c r="MH96" s="55">
        <v>-0.57269999999999999</v>
      </c>
      <c r="MI96" s="55">
        <v>-0.5181</v>
      </c>
      <c r="MJ96" s="55">
        <v>-0.49220000000000003</v>
      </c>
      <c r="MK96" s="55">
        <v>-0.43099999999999999</v>
      </c>
      <c r="ML96" s="55">
        <v>-0.44280000000000003</v>
      </c>
      <c r="MM96" s="55">
        <v>1.9599999999999999E-2</v>
      </c>
      <c r="MN96" s="55">
        <v>-0.55789999999999995</v>
      </c>
      <c r="MO96" s="55">
        <v>-0.66249999999999998</v>
      </c>
      <c r="MP96" s="55">
        <v>-0.64180000000000004</v>
      </c>
      <c r="MQ96" s="55">
        <v>-0.4597</v>
      </c>
      <c r="MR96" s="55">
        <v>-0.32290000000000002</v>
      </c>
      <c r="MS96" s="55">
        <v>-0.53310000000000002</v>
      </c>
      <c r="MT96" s="55">
        <v>-0.76039999999999996</v>
      </c>
      <c r="MU96" s="55">
        <v>-0.74529999999999996</v>
      </c>
      <c r="MV96" s="55">
        <v>-0.7228</v>
      </c>
      <c r="MW96" s="55">
        <v>-0.58489999999999998</v>
      </c>
      <c r="MX96" s="55">
        <v>-0.60319999999999996</v>
      </c>
      <c r="MY96" s="55">
        <v>-0.64800000000000002</v>
      </c>
      <c r="MZ96" s="55">
        <v>-0.49690000000000001</v>
      </c>
      <c r="NA96" s="55">
        <v>-0.37430000000000002</v>
      </c>
      <c r="NB96" s="55">
        <v>-0.73509999999999998</v>
      </c>
      <c r="NC96" s="55">
        <v>-0.64510000000000001</v>
      </c>
      <c r="ND96" s="55">
        <v>-0.62819999999999998</v>
      </c>
      <c r="NE96" s="55">
        <v>-0.49940000000000001</v>
      </c>
      <c r="NF96" s="55">
        <v>-0.43830000000000002</v>
      </c>
      <c r="NG96" s="55">
        <v>-0.32740000000000002</v>
      </c>
      <c r="NH96" s="55">
        <v>-0.27429999999999999</v>
      </c>
      <c r="NI96" s="55">
        <v>-0.39069999999999999</v>
      </c>
      <c r="NJ96" s="55">
        <v>-0.2969</v>
      </c>
      <c r="NK96" s="55">
        <v>-0.47920000000000001</v>
      </c>
      <c r="NL96" s="55">
        <v>-0.3926</v>
      </c>
      <c r="NM96" s="55">
        <v>-0.3604</v>
      </c>
      <c r="NN96" s="55">
        <v>-0.24779999999999999</v>
      </c>
      <c r="NO96" s="55">
        <v>-0.2051</v>
      </c>
      <c r="NP96" s="55">
        <v>-0.37590000000000001</v>
      </c>
      <c r="NQ96" s="55">
        <v>-0.26929999999999998</v>
      </c>
      <c r="NR96" s="55">
        <v>-0.30649999999999999</v>
      </c>
      <c r="NS96" s="55">
        <v>-0.46189999999999998</v>
      </c>
      <c r="NT96" s="55">
        <v>-0.40539999999999998</v>
      </c>
      <c r="NU96" s="55">
        <v>-0.28710000000000002</v>
      </c>
      <c r="NV96" s="55">
        <v>-0.371</v>
      </c>
      <c r="NW96" s="55">
        <v>-0.35980000000000001</v>
      </c>
      <c r="NX96" s="55">
        <v>-0.44209999999999999</v>
      </c>
      <c r="NY96" s="55">
        <v>-0.54559999999999997</v>
      </c>
      <c r="NZ96" s="55">
        <v>-0.50570000000000004</v>
      </c>
      <c r="OA96" s="55">
        <v>-0.46239999999999998</v>
      </c>
      <c r="OB96" s="55">
        <v>-0.40029999999999999</v>
      </c>
      <c r="OC96" s="55">
        <v>-0.42330000000000001</v>
      </c>
      <c r="OD96" s="55">
        <v>-0.32040000000000002</v>
      </c>
      <c r="OE96" s="55">
        <v>-0.39460000000000001</v>
      </c>
      <c r="OF96" s="55">
        <v>-0.52590000000000003</v>
      </c>
      <c r="OG96" s="55">
        <v>-0.52869999999999995</v>
      </c>
      <c r="OH96" s="55">
        <v>-0.28210000000000002</v>
      </c>
      <c r="OI96" s="55">
        <v>-0.2792</v>
      </c>
      <c r="OJ96" s="55">
        <v>-0.18329999999999999</v>
      </c>
      <c r="OK96" s="55">
        <v>-0.44359999999999999</v>
      </c>
      <c r="OL96" s="55">
        <v>-0.51570000000000005</v>
      </c>
      <c r="OM96" s="55">
        <v>-0.498</v>
      </c>
      <c r="ON96" s="55">
        <v>-0.41160000000000002</v>
      </c>
      <c r="OO96" s="55">
        <v>-0.3453</v>
      </c>
      <c r="OP96" s="55">
        <v>-0.33410000000000001</v>
      </c>
      <c r="OQ96" s="55">
        <v>-0.26069999999999999</v>
      </c>
      <c r="OR96" s="55">
        <v>-0.22309999999999999</v>
      </c>
      <c r="OS96" s="55">
        <v>-0.30149999999999999</v>
      </c>
      <c r="OT96" s="55">
        <v>-0.34889999999999999</v>
      </c>
      <c r="OU96" s="55">
        <v>-0.32500000000000001</v>
      </c>
      <c r="OV96" s="55">
        <v>-0.32779999999999998</v>
      </c>
      <c r="OW96" s="55">
        <v>-0.38990000000000002</v>
      </c>
      <c r="OX96" s="55">
        <v>-0.1956</v>
      </c>
      <c r="OY96" s="55">
        <v>-0.35310000000000002</v>
      </c>
      <c r="OZ96" s="55">
        <v>-0.49249999999999999</v>
      </c>
      <c r="PA96" s="55">
        <v>-0.50180000000000002</v>
      </c>
      <c r="PB96" s="55">
        <v>-0.4224</v>
      </c>
      <c r="PC96" s="55">
        <v>-0.27700000000000002</v>
      </c>
      <c r="PD96" s="55">
        <v>-0.35539999999999999</v>
      </c>
      <c r="PE96" s="55">
        <v>-0.22670000000000001</v>
      </c>
      <c r="PF96" s="55">
        <v>-0.38800000000000001</v>
      </c>
      <c r="PG96" s="55">
        <v>-0.44819999999999999</v>
      </c>
      <c r="PH96" s="55">
        <v>-0.3029</v>
      </c>
      <c r="PI96" s="55">
        <v>-0.34899999999999998</v>
      </c>
      <c r="PJ96" s="55">
        <v>-0.316</v>
      </c>
      <c r="PK96" s="54">
        <v>-0.59</v>
      </c>
      <c r="PL96" s="55">
        <v>-0.43609999999999999</v>
      </c>
      <c r="PM96" s="55">
        <v>-0.2949</v>
      </c>
      <c r="PN96" s="55">
        <v>-0.48759999999999998</v>
      </c>
      <c r="PO96" s="55">
        <v>-0.4627</v>
      </c>
      <c r="PP96" s="55">
        <v>-0.36720000000000003</v>
      </c>
      <c r="PQ96" s="55">
        <v>-0.35420000000000001</v>
      </c>
      <c r="PR96" s="55">
        <v>-0.20649999999999999</v>
      </c>
      <c r="PS96" s="55">
        <v>-0.21729999999999999</v>
      </c>
      <c r="PT96" s="55">
        <v>-0.35039999999999999</v>
      </c>
      <c r="PU96" s="55">
        <v>-0.45090000000000002</v>
      </c>
      <c r="PV96" s="55">
        <v>-0.4451</v>
      </c>
      <c r="PW96" s="55">
        <v>-0.25640000000000002</v>
      </c>
      <c r="PX96" s="55">
        <v>-0.3075</v>
      </c>
      <c r="PY96" s="55">
        <v>-0.29330000000000001</v>
      </c>
      <c r="PZ96" s="55">
        <v>-0.29409999999999997</v>
      </c>
      <c r="QA96" s="55">
        <v>-0.2571</v>
      </c>
      <c r="QB96" s="54">
        <v>-0.49</v>
      </c>
      <c r="QC96" s="55">
        <v>-0.3785</v>
      </c>
      <c r="QD96" s="55">
        <v>-0.37730000000000002</v>
      </c>
      <c r="QE96" s="55">
        <v>-0.27339999999999998</v>
      </c>
      <c r="QF96" s="55">
        <v>-0.2321</v>
      </c>
      <c r="QG96" s="55">
        <v>-0.34279999999999999</v>
      </c>
      <c r="QH96" s="55">
        <v>-0.2591</v>
      </c>
      <c r="QI96" s="55">
        <v>-0.46429999999999999</v>
      </c>
      <c r="QJ96" s="55">
        <v>-0.30559999999999998</v>
      </c>
      <c r="QK96" s="55">
        <v>-0.3281</v>
      </c>
      <c r="QL96" s="55">
        <v>-0.26790000000000003</v>
      </c>
      <c r="QM96" s="55">
        <v>-0.22520000000000001</v>
      </c>
      <c r="QN96" s="55">
        <v>-0.36670000000000003</v>
      </c>
      <c r="QO96" s="55">
        <v>-0.27900000000000003</v>
      </c>
      <c r="QP96" s="55">
        <v>-0.32850000000000001</v>
      </c>
      <c r="QQ96" s="55">
        <v>-0.42699999999999999</v>
      </c>
      <c r="QR96" s="55">
        <v>-0.38950000000000001</v>
      </c>
      <c r="QS96" s="55">
        <v>-0.2631</v>
      </c>
      <c r="QT96" s="55">
        <v>-0.22309999999999999</v>
      </c>
      <c r="QU96" s="55">
        <v>-0.38200000000000001</v>
      </c>
      <c r="QV96" s="55">
        <v>-0.38419999999999999</v>
      </c>
      <c r="QW96" s="55">
        <v>0.1232</v>
      </c>
      <c r="QX96" s="55">
        <v>-0.1244</v>
      </c>
      <c r="QY96" s="55">
        <v>-0.23780000000000001</v>
      </c>
      <c r="QZ96" s="55">
        <v>-0.123</v>
      </c>
      <c r="RA96" s="55">
        <v>-2.5600000000000001E-2</v>
      </c>
      <c r="RB96" s="55">
        <v>0.1032</v>
      </c>
      <c r="RC96" s="55">
        <v>-9.4200000000000006E-2</v>
      </c>
      <c r="RD96" s="55">
        <v>-0.37459999999999999</v>
      </c>
      <c r="RE96" s="55">
        <v>-0.32269999999999999</v>
      </c>
      <c r="RF96" s="55">
        <v>-0.25940000000000002</v>
      </c>
      <c r="RG96" s="55">
        <v>-0.24979999999999999</v>
      </c>
      <c r="RH96" s="55">
        <v>-0.23899999999999999</v>
      </c>
      <c r="RI96" s="55">
        <v>-8.3299999999999999E-2</v>
      </c>
      <c r="RJ96" s="55">
        <v>-0.25059999999999999</v>
      </c>
      <c r="RK96" s="55">
        <v>-0.15190000000000001</v>
      </c>
      <c r="RL96" s="55">
        <v>-0.24060000000000001</v>
      </c>
      <c r="RM96" s="55">
        <v>-0.29970000000000002</v>
      </c>
      <c r="RN96" s="55">
        <v>-0.31330000000000002</v>
      </c>
      <c r="RO96" s="55">
        <v>-0.16869999999999999</v>
      </c>
      <c r="RP96" s="55">
        <v>-0.52129999999999999</v>
      </c>
      <c r="RQ96" s="55">
        <v>-0.28549999999999998</v>
      </c>
      <c r="RR96" s="55">
        <v>-0.2631</v>
      </c>
      <c r="RS96" s="55">
        <v>-0.25740000000000002</v>
      </c>
      <c r="RT96" s="55">
        <v>-0.2382</v>
      </c>
      <c r="RU96" s="55">
        <v>-0.19289999999999999</v>
      </c>
      <c r="RV96" s="55">
        <v>-0.19739999999999999</v>
      </c>
      <c r="RW96" s="55">
        <v>0.22950000000000001</v>
      </c>
      <c r="RX96" s="55">
        <v>-0.24540000000000001</v>
      </c>
      <c r="RY96" s="55">
        <v>-0.31540000000000001</v>
      </c>
      <c r="RZ96" s="55">
        <v>-0.28549999999999998</v>
      </c>
      <c r="SA96" s="55">
        <v>-0.30030000000000001</v>
      </c>
      <c r="SB96" s="55">
        <v>-0.32479999999999998</v>
      </c>
      <c r="SC96" s="55">
        <v>-0.1694</v>
      </c>
      <c r="SD96" s="55">
        <v>-9.8900000000000002E-2</v>
      </c>
      <c r="SE96" s="55">
        <v>-1.6299999999999999E-2</v>
      </c>
      <c r="SF96" s="55">
        <v>-0.81389999999999996</v>
      </c>
      <c r="SG96" s="55">
        <v>-0.23469999999999999</v>
      </c>
      <c r="SH96" s="55">
        <v>0.38669999999999999</v>
      </c>
      <c r="SI96" s="55">
        <v>-0.18490000000000001</v>
      </c>
      <c r="SJ96" s="55">
        <v>-0.20530000000000001</v>
      </c>
      <c r="SK96" s="55">
        <v>-0.4103</v>
      </c>
      <c r="SL96" s="55">
        <v>0.32750000000000001</v>
      </c>
      <c r="SM96" s="55">
        <v>-0.15049999999999999</v>
      </c>
      <c r="SN96" s="55">
        <v>-0.24740000000000001</v>
      </c>
      <c r="SO96" s="55">
        <v>-0.26379999999999998</v>
      </c>
      <c r="SP96" s="55">
        <v>-0.2472</v>
      </c>
      <c r="SQ96" s="55">
        <v>-0.14779999999999999</v>
      </c>
      <c r="SR96" s="55">
        <v>-0.1694</v>
      </c>
      <c r="SS96" s="55">
        <v>-0.18740000000000001</v>
      </c>
      <c r="ST96" s="55">
        <v>-0.2898</v>
      </c>
      <c r="SU96" s="55">
        <v>-0.28289999999999998</v>
      </c>
      <c r="SV96" s="55">
        <v>-0.26590000000000003</v>
      </c>
      <c r="SW96" s="55">
        <v>-0.26179999999999998</v>
      </c>
      <c r="SX96" s="55">
        <v>-0.19650000000000001</v>
      </c>
      <c r="SY96" s="55">
        <v>-0.31540000000000001</v>
      </c>
      <c r="SZ96" s="55">
        <v>-0.123</v>
      </c>
      <c r="TA96" s="55">
        <v>-0.27229999999999999</v>
      </c>
      <c r="TB96" s="55">
        <v>-0.27829999999999999</v>
      </c>
      <c r="TC96" s="55">
        <v>-0.27500000000000002</v>
      </c>
      <c r="TD96" s="55">
        <v>-0.2414</v>
      </c>
      <c r="TE96" s="55">
        <v>-0.2452</v>
      </c>
      <c r="TF96" s="55">
        <v>-0.1487</v>
      </c>
      <c r="TG96" s="55">
        <v>-7.5800000000000006E-2</v>
      </c>
      <c r="TH96" s="55">
        <v>-0.1537</v>
      </c>
      <c r="TI96" s="55">
        <v>-0.21890000000000001</v>
      </c>
      <c r="TJ96" s="55">
        <v>-0.17749999999999999</v>
      </c>
      <c r="TK96" s="55">
        <v>-0.2001</v>
      </c>
      <c r="TL96" s="55">
        <v>-0.17249999999999999</v>
      </c>
      <c r="TM96" s="55">
        <v>-9.7900000000000001E-2</v>
      </c>
      <c r="TN96" s="55">
        <v>-0.14599999999999999</v>
      </c>
      <c r="TO96" s="55">
        <v>-6.6799999999999998E-2</v>
      </c>
      <c r="TP96" s="55">
        <v>-0.16300000000000001</v>
      </c>
      <c r="TQ96" s="55">
        <v>-0.25669999999999998</v>
      </c>
      <c r="TR96" s="55">
        <v>-0.22559999999999999</v>
      </c>
      <c r="TS96" s="55">
        <v>-9.1200000000000003E-2</v>
      </c>
      <c r="TT96" s="55">
        <v>-0.1953</v>
      </c>
      <c r="TU96" s="55">
        <v>-0.12139999999999999</v>
      </c>
      <c r="TV96" s="55">
        <v>-0.30740000000000001</v>
      </c>
      <c r="TW96" s="55">
        <v>-0.16650000000000001</v>
      </c>
      <c r="TX96" s="55">
        <v>-0.32069999999999999</v>
      </c>
      <c r="TY96" s="55">
        <v>-0.19109999999999999</v>
      </c>
      <c r="TZ96" s="55">
        <v>-0.13919999999999999</v>
      </c>
      <c r="UA96" s="55">
        <v>5.2299999999999999E-2</v>
      </c>
      <c r="UB96" s="55">
        <v>4.41E-2</v>
      </c>
      <c r="UC96" s="55">
        <v>-9.2499999999999999E-2</v>
      </c>
      <c r="UD96" s="55">
        <v>-0.20810000000000001</v>
      </c>
      <c r="UE96" s="55">
        <v>-0.12909999999999999</v>
      </c>
      <c r="UF96" s="55">
        <v>-0.20660000000000001</v>
      </c>
      <c r="UG96" s="55">
        <v>-6.0999999999999999E-2</v>
      </c>
      <c r="UH96" s="55">
        <v>-5.6899999999999999E-2</v>
      </c>
      <c r="UI96" s="55">
        <v>-0.14299999999999999</v>
      </c>
      <c r="UJ96" s="55">
        <v>-0.2838</v>
      </c>
      <c r="UK96" s="55">
        <v>-0.30180000000000001</v>
      </c>
      <c r="UL96" s="55">
        <v>-0.16969999999999999</v>
      </c>
      <c r="UM96" s="55">
        <v>-0.18160000000000001</v>
      </c>
      <c r="UN96" s="55">
        <v>-0.1187</v>
      </c>
      <c r="UO96" s="55">
        <v>-0.37030000000000002</v>
      </c>
      <c r="UP96" s="55">
        <v>-0.47520000000000001</v>
      </c>
      <c r="UQ96" s="55">
        <v>0.14380000000000001</v>
      </c>
      <c r="UR96" s="55">
        <v>-0.11550000000000001</v>
      </c>
      <c r="US96" s="55">
        <v>-0.16600000000000001</v>
      </c>
      <c r="UT96" s="55">
        <v>-0.1588</v>
      </c>
      <c r="UU96" s="55">
        <v>-3.09E-2</v>
      </c>
      <c r="UV96" s="55">
        <v>0.66869999999999996</v>
      </c>
      <c r="UW96" s="55">
        <v>0.1308</v>
      </c>
      <c r="UX96" s="55">
        <v>-0.3533</v>
      </c>
      <c r="UY96" s="55">
        <v>-0.31790000000000002</v>
      </c>
      <c r="UZ96" s="55">
        <v>-0.379</v>
      </c>
      <c r="VA96" s="55">
        <v>-0.15620000000000001</v>
      </c>
      <c r="VB96" s="55">
        <v>-5.1400000000000001E-2</v>
      </c>
      <c r="VC96" s="55">
        <v>-9.5000000000000001E-2</v>
      </c>
      <c r="VD96" s="55">
        <v>-0.1145</v>
      </c>
      <c r="VE96" s="55">
        <v>-0.18360000000000001</v>
      </c>
      <c r="VF96" s="55">
        <v>-0.23430000000000001</v>
      </c>
      <c r="VG96" s="55">
        <v>-0.25309999999999999</v>
      </c>
      <c r="VH96" s="55">
        <v>-0.27310000000000001</v>
      </c>
      <c r="VI96" s="55">
        <v>-0.24479999999999999</v>
      </c>
      <c r="VJ96" s="55">
        <v>-0.1951</v>
      </c>
      <c r="VK96" s="55">
        <v>-0.34370000000000001</v>
      </c>
      <c r="VL96" s="55">
        <v>-0.3342</v>
      </c>
      <c r="VM96" s="55">
        <v>-0.17549999999999999</v>
      </c>
      <c r="VN96" s="55">
        <v>-0.1726</v>
      </c>
      <c r="VO96" s="55">
        <v>-0.121</v>
      </c>
      <c r="VP96" s="55">
        <v>2.7300000000000001E-2</v>
      </c>
      <c r="VQ96" s="55">
        <v>-0.1024</v>
      </c>
      <c r="VR96" s="55">
        <v>-0.20660000000000001</v>
      </c>
      <c r="VS96" s="55">
        <v>-0.24740000000000001</v>
      </c>
      <c r="VT96" s="55">
        <v>-0.20619999999999999</v>
      </c>
      <c r="VU96" s="55">
        <v>-0.19739999999999999</v>
      </c>
      <c r="VV96" s="55">
        <v>-0.14069999999999999</v>
      </c>
      <c r="VW96" s="55">
        <v>-0.1195</v>
      </c>
      <c r="VX96" s="55">
        <v>-0.1244</v>
      </c>
      <c r="VY96" s="55">
        <v>-0.3538</v>
      </c>
      <c r="VZ96" s="55">
        <v>-0.46100000000000002</v>
      </c>
      <c r="WA96" s="55">
        <v>-0.26379999999999998</v>
      </c>
      <c r="WB96" s="55">
        <v>-0.10920000000000001</v>
      </c>
      <c r="WC96" s="55">
        <v>-8.0799999999999997E-2</v>
      </c>
      <c r="WD96" s="55">
        <v>-4.2700000000000002E-2</v>
      </c>
      <c r="WE96" s="55">
        <v>-0.1162</v>
      </c>
      <c r="WF96" s="55">
        <v>-0.28420000000000001</v>
      </c>
      <c r="WG96" s="55">
        <v>-0.3417</v>
      </c>
      <c r="WH96" s="55">
        <v>-0.29270000000000002</v>
      </c>
      <c r="WI96" s="55">
        <v>-0.18609999999999999</v>
      </c>
      <c r="WJ96" s="55">
        <v>-0.1799</v>
      </c>
      <c r="WK96" s="55">
        <v>-3.0599999999999999E-2</v>
      </c>
      <c r="WL96" s="55">
        <v>-0.23200000000000001</v>
      </c>
      <c r="WM96" s="55">
        <v>-0.2059</v>
      </c>
      <c r="WN96" s="55">
        <v>-0.24579999999999999</v>
      </c>
      <c r="WO96" s="55">
        <v>-0.24990000000000001</v>
      </c>
      <c r="WP96" s="55">
        <v>-0.18179999999999999</v>
      </c>
      <c r="WQ96" s="55">
        <v>-0.1736</v>
      </c>
      <c r="WR96" s="55">
        <v>-0.2276</v>
      </c>
      <c r="WS96" s="55">
        <v>-0.17180000000000001</v>
      </c>
      <c r="WT96" s="55">
        <v>-0.4163</v>
      </c>
      <c r="WU96" s="55">
        <v>-0.19120000000000001</v>
      </c>
      <c r="WV96" s="55">
        <v>3.6499999999999998E-2</v>
      </c>
      <c r="WW96" s="55">
        <v>0.31209999999999999</v>
      </c>
      <c r="WX96" s="55">
        <v>-0.28820000000000001</v>
      </c>
      <c r="WY96" s="55">
        <v>-0.34420000000000001</v>
      </c>
      <c r="WZ96" s="55">
        <v>-0.31119999999999998</v>
      </c>
      <c r="XA96" s="55">
        <v>-0.2165</v>
      </c>
      <c r="XB96" s="55">
        <v>-0.1759</v>
      </c>
      <c r="XC96" s="55">
        <v>-0.23130000000000001</v>
      </c>
      <c r="XD96" s="55">
        <v>-0.24709999999999999</v>
      </c>
      <c r="XE96" s="55">
        <v>-2.6499999999999999E-2</v>
      </c>
      <c r="XF96" s="55">
        <v>-4.7800000000000002E-2</v>
      </c>
      <c r="XG96" s="55">
        <v>-0.30669999999999997</v>
      </c>
      <c r="XH96" s="55">
        <v>0.17349999999999999</v>
      </c>
      <c r="XI96" s="55">
        <v>-0.13039999999999999</v>
      </c>
      <c r="XJ96" s="55">
        <v>-0.1782</v>
      </c>
      <c r="XK96" s="55">
        <v>-5.3999999999999999E-2</v>
      </c>
      <c r="XL96" s="55">
        <v>-0.15359999999999999</v>
      </c>
      <c r="XM96" s="55">
        <v>-0.1134</v>
      </c>
      <c r="XN96" s="55">
        <v>-0.1681</v>
      </c>
      <c r="XO96" s="55">
        <v>-0.28199999999999997</v>
      </c>
      <c r="XP96" s="55">
        <v>-0.2175</v>
      </c>
      <c r="XQ96" s="55">
        <v>-0.19170000000000001</v>
      </c>
      <c r="XR96" s="55">
        <v>-7.8399999999999997E-2</v>
      </c>
      <c r="XS96" s="55">
        <v>1.5299999999999999E-2</v>
      </c>
      <c r="XT96" s="55">
        <v>0.1656</v>
      </c>
      <c r="XU96" s="55">
        <v>4.1000000000000002E-2</v>
      </c>
      <c r="XV96" s="55">
        <v>-3.0099999999999998E-2</v>
      </c>
      <c r="XW96" s="55">
        <v>2.2100000000000002E-2</v>
      </c>
      <c r="XX96" s="55">
        <v>-0.15909999999999999</v>
      </c>
      <c r="XY96" s="55">
        <v>-0.23860000000000001</v>
      </c>
      <c r="XZ96" s="55">
        <v>-7.6499999999999999E-2</v>
      </c>
      <c r="YA96" s="55">
        <v>-0.14410000000000001</v>
      </c>
      <c r="YB96" s="55">
        <v>2.64E-2</v>
      </c>
      <c r="YC96" s="55">
        <v>-0.25919999999999999</v>
      </c>
      <c r="YD96" s="55">
        <v>-0.217</v>
      </c>
      <c r="YE96" s="55">
        <v>-0.16900000000000001</v>
      </c>
      <c r="YF96" s="55">
        <v>-0.1585</v>
      </c>
      <c r="YG96" s="55">
        <v>-0.1082</v>
      </c>
      <c r="YH96" s="55">
        <v>-0.14230000000000001</v>
      </c>
      <c r="YI96" s="55">
        <v>3.2000000000000002E-3</v>
      </c>
      <c r="YJ96" s="55">
        <v>-0.16769999999999999</v>
      </c>
      <c r="YK96" s="55">
        <v>-0.12529999999999999</v>
      </c>
    </row>
    <row r="97" spans="1:661" x14ac:dyDescent="0.35">
      <c r="A97" s="66" t="s">
        <v>75</v>
      </c>
      <c r="B97" s="66" t="s">
        <v>91</v>
      </c>
      <c r="C97" s="54">
        <v>-0.22</v>
      </c>
      <c r="D97" s="54">
        <v>-0.19</v>
      </c>
      <c r="E97" s="54">
        <v>-0.06</v>
      </c>
      <c r="F97" s="54">
        <v>0</v>
      </c>
      <c r="G97" s="54">
        <v>-0.04</v>
      </c>
      <c r="H97" s="54">
        <v>7.0000000000000007E-2</v>
      </c>
      <c r="I97" s="54">
        <v>-0.02</v>
      </c>
      <c r="J97" s="54">
        <v>-0.03</v>
      </c>
      <c r="K97" s="54">
        <v>-0.17</v>
      </c>
      <c r="L97" s="54">
        <v>-0.09</v>
      </c>
      <c r="M97" s="54">
        <v>-0.1</v>
      </c>
      <c r="N97" s="54">
        <v>-0.06</v>
      </c>
      <c r="O97" s="54">
        <v>-0.17</v>
      </c>
      <c r="P97" s="54">
        <v>-0.28000000000000003</v>
      </c>
      <c r="Q97" s="54">
        <v>-0.31</v>
      </c>
      <c r="R97" s="54">
        <v>-0.13</v>
      </c>
      <c r="S97" s="54">
        <v>-0.09</v>
      </c>
      <c r="T97" s="54">
        <v>-0.08</v>
      </c>
      <c r="U97" s="54">
        <v>-7.0000000000000007E-2</v>
      </c>
      <c r="V97" s="54">
        <v>-0.08</v>
      </c>
      <c r="W97" s="54">
        <v>-0.11</v>
      </c>
      <c r="X97" s="54">
        <v>-0.19</v>
      </c>
      <c r="Y97" s="54">
        <v>-0.13</v>
      </c>
      <c r="Z97" s="54">
        <v>-0.2</v>
      </c>
      <c r="AA97" s="54">
        <v>-0.32</v>
      </c>
      <c r="AB97" s="54">
        <v>-0.36</v>
      </c>
      <c r="AC97" s="54">
        <v>-0.48</v>
      </c>
      <c r="AD97" s="54">
        <v>-0.57999999999999996</v>
      </c>
      <c r="AE97" s="54">
        <v>-0.88</v>
      </c>
      <c r="AF97" s="54">
        <v>-1</v>
      </c>
      <c r="AG97" s="54">
        <v>-1</v>
      </c>
      <c r="AH97" s="54">
        <v>-1</v>
      </c>
      <c r="AI97" s="54">
        <v>-1</v>
      </c>
      <c r="AJ97" s="54">
        <v>-1</v>
      </c>
      <c r="AK97" s="54">
        <v>-1</v>
      </c>
      <c r="AL97" s="54">
        <v>-1</v>
      </c>
      <c r="AM97" s="54">
        <v>-1</v>
      </c>
      <c r="AN97" s="54">
        <v>-1</v>
      </c>
      <c r="AO97" s="54">
        <v>-1</v>
      </c>
      <c r="AP97" s="54">
        <v>-1</v>
      </c>
      <c r="AQ97" s="54">
        <v>-1</v>
      </c>
      <c r="AR97" s="54">
        <v>-1</v>
      </c>
      <c r="AS97" s="54">
        <v>-1</v>
      </c>
      <c r="AT97" s="54">
        <v>-1</v>
      </c>
      <c r="AU97" s="54">
        <v>-1</v>
      </c>
      <c r="AV97" s="54">
        <v>-1</v>
      </c>
      <c r="AW97" s="54">
        <v>-1</v>
      </c>
      <c r="AX97" s="54">
        <v>-1</v>
      </c>
      <c r="AY97" s="54">
        <v>-1</v>
      </c>
      <c r="AZ97" s="54">
        <v>-1</v>
      </c>
      <c r="BA97" s="54">
        <v>-1</v>
      </c>
      <c r="BB97" s="54">
        <v>-1</v>
      </c>
      <c r="BC97" s="54">
        <v>-1</v>
      </c>
      <c r="BD97" s="54">
        <v>-1</v>
      </c>
      <c r="BE97" s="54">
        <v>-1</v>
      </c>
      <c r="BF97" s="54">
        <v>-1</v>
      </c>
      <c r="BG97" s="54">
        <v>-1</v>
      </c>
      <c r="BH97" s="54">
        <v>-1</v>
      </c>
      <c r="BI97" s="54">
        <v>-1</v>
      </c>
      <c r="BJ97" s="54">
        <v>-1</v>
      </c>
      <c r="BK97" s="54">
        <v>-1</v>
      </c>
      <c r="BL97" s="54">
        <v>-1</v>
      </c>
      <c r="BM97" s="54">
        <v>-1</v>
      </c>
      <c r="BN97" s="54">
        <v>-1</v>
      </c>
      <c r="BO97" s="54">
        <v>-1</v>
      </c>
      <c r="BP97" s="54">
        <v>-1</v>
      </c>
      <c r="BQ97" s="54">
        <v>-1</v>
      </c>
      <c r="BR97" s="54">
        <v>-1</v>
      </c>
      <c r="BS97" s="54">
        <v>-1</v>
      </c>
      <c r="BT97" s="54">
        <v>-1</v>
      </c>
      <c r="BU97" s="54">
        <v>-1</v>
      </c>
      <c r="BV97" s="54">
        <v>-1</v>
      </c>
      <c r="BW97" s="54">
        <v>-1</v>
      </c>
      <c r="BX97" s="54">
        <v>-1</v>
      </c>
      <c r="BY97" s="54">
        <v>-1</v>
      </c>
      <c r="BZ97" s="54">
        <v>-1</v>
      </c>
      <c r="CA97" s="54">
        <v>-1</v>
      </c>
      <c r="CB97" s="54">
        <v>-1</v>
      </c>
      <c r="CC97" s="54">
        <v>-1</v>
      </c>
      <c r="CD97" s="54">
        <v>-1</v>
      </c>
      <c r="CE97" s="54">
        <v>-1</v>
      </c>
      <c r="CF97" s="55">
        <v>-0.98170000000000002</v>
      </c>
      <c r="CG97" s="55">
        <v>-0.97209999999999996</v>
      </c>
      <c r="CH97" s="55">
        <v>-0.97560000000000002</v>
      </c>
      <c r="CI97" s="55">
        <v>-0.97219999999999995</v>
      </c>
      <c r="CJ97" s="55">
        <v>-0.96399999999999997</v>
      </c>
      <c r="CK97" s="55">
        <v>-0.95669999999999999</v>
      </c>
      <c r="CL97" s="55">
        <v>-0.92949999999999999</v>
      </c>
      <c r="CM97" s="55">
        <v>-0.91369999999999996</v>
      </c>
      <c r="CN97" s="55">
        <v>-0.92010000000000003</v>
      </c>
      <c r="CO97" s="55">
        <v>-0.94299999999999995</v>
      </c>
      <c r="CP97" s="55">
        <v>-0.93820000000000003</v>
      </c>
      <c r="CQ97" s="55">
        <v>-0.89890000000000003</v>
      </c>
      <c r="CR97" s="55">
        <v>-0.90180000000000005</v>
      </c>
      <c r="CS97" s="55">
        <v>-0.89929999999999999</v>
      </c>
      <c r="CT97" s="55">
        <v>-0.89200000000000002</v>
      </c>
      <c r="CU97" s="55">
        <v>-0.90720000000000001</v>
      </c>
      <c r="CV97" s="55">
        <v>-0.91659999999999997</v>
      </c>
      <c r="CW97" s="55">
        <v>-0.9073</v>
      </c>
      <c r="CX97" s="55">
        <v>-0.88870000000000005</v>
      </c>
      <c r="CY97" s="55">
        <v>-0.89539999999999997</v>
      </c>
      <c r="CZ97" s="55">
        <v>-0.87409999999999999</v>
      </c>
      <c r="DA97" s="55">
        <v>-0.86870000000000003</v>
      </c>
      <c r="DB97" s="55">
        <v>-0.89480000000000004</v>
      </c>
      <c r="DC97" s="55">
        <v>-0.91049999999999998</v>
      </c>
      <c r="DD97" s="55">
        <v>-0.90090000000000003</v>
      </c>
      <c r="DE97" s="55">
        <v>-0.87539999999999996</v>
      </c>
      <c r="DF97" s="55">
        <v>-0.78169999999999995</v>
      </c>
      <c r="DG97" s="55">
        <v>-0.68030000000000002</v>
      </c>
      <c r="DH97" s="55">
        <v>-0.6371</v>
      </c>
      <c r="DI97" s="55">
        <v>-0.63429999999999997</v>
      </c>
      <c r="DJ97" s="55">
        <v>-0.7319</v>
      </c>
      <c r="DK97" s="55">
        <v>-0.69189999999999996</v>
      </c>
      <c r="DL97" s="55">
        <v>-0.67290000000000005</v>
      </c>
      <c r="DM97" s="55">
        <v>-0.61909999999999998</v>
      </c>
      <c r="DN97" s="55">
        <v>-0.56520000000000004</v>
      </c>
      <c r="DO97" s="55">
        <v>-0.50370000000000004</v>
      </c>
      <c r="DP97" s="55">
        <v>-0.63739999999999997</v>
      </c>
      <c r="DQ97" s="55">
        <v>-0.66010000000000002</v>
      </c>
      <c r="DR97" s="55">
        <v>-0.66759999999999997</v>
      </c>
      <c r="DS97" s="55">
        <v>-0.64580000000000004</v>
      </c>
      <c r="DT97" s="55">
        <v>-0.56589999999999996</v>
      </c>
      <c r="DU97" s="55">
        <v>-0.53520000000000001</v>
      </c>
      <c r="DV97" s="55">
        <v>-0.46210000000000001</v>
      </c>
      <c r="DW97" s="55">
        <v>-0.41889999999999999</v>
      </c>
      <c r="DX97" s="55">
        <v>-0.64429999999999998</v>
      </c>
      <c r="DY97" s="55">
        <v>-0.63560000000000005</v>
      </c>
      <c r="DZ97" s="55">
        <v>-0.63939999999999997</v>
      </c>
      <c r="EA97" s="55">
        <v>-0.59840000000000004</v>
      </c>
      <c r="EB97" s="55">
        <v>-0.53839999999999999</v>
      </c>
      <c r="EC97" s="55">
        <v>-0.48820000000000002</v>
      </c>
      <c r="ED97" s="55">
        <v>-0.52139999999999997</v>
      </c>
      <c r="EE97" s="55">
        <v>-0.62480000000000002</v>
      </c>
      <c r="EF97" s="55">
        <v>-0.62470000000000003</v>
      </c>
      <c r="EG97" s="55">
        <v>-0.64959999999999996</v>
      </c>
      <c r="EH97" s="55">
        <v>-0.59719999999999995</v>
      </c>
      <c r="EI97" s="55">
        <v>-0.44350000000000001</v>
      </c>
      <c r="EJ97" s="55">
        <v>-0.45200000000000001</v>
      </c>
      <c r="EK97" s="55">
        <v>-0.40949999999999998</v>
      </c>
      <c r="EL97" s="55">
        <v>-0.53580000000000005</v>
      </c>
      <c r="EM97" s="55">
        <v>-0.58020000000000005</v>
      </c>
      <c r="EN97" s="55">
        <v>-0.56569999999999998</v>
      </c>
      <c r="EO97" s="55">
        <v>-0.57909999999999995</v>
      </c>
      <c r="EP97" s="55">
        <v>-0.4849</v>
      </c>
      <c r="EQ97" s="55">
        <v>-0.44109999999999999</v>
      </c>
      <c r="ER97" s="55">
        <v>-0.4083</v>
      </c>
      <c r="ES97" s="55">
        <v>-0.54969999999999997</v>
      </c>
      <c r="ET97" s="55">
        <v>-0.58740000000000003</v>
      </c>
      <c r="EU97" s="55">
        <v>-0.55730000000000002</v>
      </c>
      <c r="EV97" s="55">
        <v>-0.56640000000000001</v>
      </c>
      <c r="EW97" s="55">
        <v>-0.50960000000000005</v>
      </c>
      <c r="EX97" s="54">
        <v>-0.43</v>
      </c>
      <c r="EY97" s="55">
        <v>-0.48099999999999998</v>
      </c>
      <c r="EZ97" s="55">
        <v>-0.57720000000000005</v>
      </c>
      <c r="FA97" s="55">
        <v>-0.62480000000000002</v>
      </c>
      <c r="FB97" s="55">
        <v>-0.55230000000000001</v>
      </c>
      <c r="FC97" s="55">
        <v>-0.5544</v>
      </c>
      <c r="FD97" s="55">
        <v>-0.47120000000000001</v>
      </c>
      <c r="FE97" s="55">
        <v>-0.39960000000000001</v>
      </c>
      <c r="FF97" s="55">
        <v>-0.5181</v>
      </c>
      <c r="FG97" s="55">
        <v>-0.63680000000000003</v>
      </c>
      <c r="FH97" s="55">
        <v>-0.5877</v>
      </c>
      <c r="FI97" s="55">
        <v>-0.53359999999999996</v>
      </c>
      <c r="FJ97" s="55">
        <v>-0.53069999999999995</v>
      </c>
      <c r="FK97" s="55">
        <v>-0.44750000000000001</v>
      </c>
      <c r="FL97" s="55">
        <v>-0.37219999999999998</v>
      </c>
      <c r="FM97" s="55">
        <v>-0.39700000000000002</v>
      </c>
      <c r="FN97" s="55">
        <v>-0.49769999999999998</v>
      </c>
      <c r="FO97" s="55">
        <v>-0.56699999999999995</v>
      </c>
      <c r="FP97" s="55">
        <v>-0.5423</v>
      </c>
      <c r="FQ97" s="55">
        <v>-0.54300000000000004</v>
      </c>
      <c r="FR97" s="55">
        <v>-0.44359999999999999</v>
      </c>
      <c r="FS97" s="55">
        <v>-0.35909999999999997</v>
      </c>
      <c r="FT97" s="55">
        <v>-0.39360000000000001</v>
      </c>
      <c r="FU97" s="55">
        <v>-0.5726</v>
      </c>
      <c r="FV97" s="55">
        <v>-0.57420000000000004</v>
      </c>
      <c r="FW97" s="55">
        <v>-0.54479999999999995</v>
      </c>
      <c r="FX97" s="55">
        <v>-0.4975</v>
      </c>
      <c r="FY97" s="55">
        <v>-0.39729999999999999</v>
      </c>
      <c r="FZ97" s="55">
        <v>-0.32750000000000001</v>
      </c>
      <c r="GA97" s="55">
        <v>-0.33360000000000001</v>
      </c>
      <c r="GB97" s="55">
        <v>-0.52639999999999998</v>
      </c>
      <c r="GC97" s="55">
        <v>-0.57069999999999999</v>
      </c>
      <c r="GD97" s="55">
        <v>-0.53290000000000004</v>
      </c>
      <c r="GE97" s="55">
        <v>-0.50270000000000004</v>
      </c>
      <c r="GF97" s="55">
        <v>-0.37519999999999998</v>
      </c>
      <c r="GG97" s="55">
        <v>-0.36849999999999999</v>
      </c>
      <c r="GH97" s="55">
        <v>-0.3145</v>
      </c>
      <c r="GI97" s="55">
        <v>-0.52129999999999999</v>
      </c>
      <c r="GJ97" s="55">
        <v>-0.50219999999999998</v>
      </c>
      <c r="GK97" s="55">
        <v>-0.4425</v>
      </c>
      <c r="GL97" s="55">
        <v>-0.39679999999999999</v>
      </c>
      <c r="GM97" s="55">
        <v>-0.33050000000000002</v>
      </c>
      <c r="GN97" s="55">
        <v>-0.36620000000000003</v>
      </c>
      <c r="GO97" s="55">
        <v>-0.45839999999999997</v>
      </c>
      <c r="GP97" s="55">
        <v>-0.56079999999999997</v>
      </c>
      <c r="GQ97" s="55">
        <v>-0.42820000000000003</v>
      </c>
      <c r="GR97" s="55">
        <v>-0.45800000000000002</v>
      </c>
      <c r="GS97" s="55">
        <v>-0.42530000000000001</v>
      </c>
      <c r="GT97" s="55">
        <v>-0.3054</v>
      </c>
      <c r="GU97" s="55">
        <v>-0.16850000000000001</v>
      </c>
      <c r="GV97" s="55">
        <v>1.4E-3</v>
      </c>
      <c r="GW97" s="55">
        <v>-0.29680000000000001</v>
      </c>
      <c r="GX97" s="55">
        <v>-0.54949999999999999</v>
      </c>
      <c r="GY97" s="55">
        <v>-0.52790000000000004</v>
      </c>
      <c r="GZ97" s="55">
        <v>-0.45500000000000002</v>
      </c>
      <c r="HA97" s="55">
        <v>-0.35410000000000003</v>
      </c>
      <c r="HB97" s="55">
        <v>-0.29010000000000002</v>
      </c>
      <c r="HC97" s="55">
        <v>-0.35239999999999999</v>
      </c>
      <c r="HD97" s="55">
        <v>-0.51429999999999998</v>
      </c>
      <c r="HE97" s="55">
        <v>-0.50819999999999999</v>
      </c>
      <c r="HF97" s="55">
        <v>-0.48809999999999998</v>
      </c>
      <c r="HG97" s="55">
        <v>-0.45079999999999998</v>
      </c>
      <c r="HH97" s="55">
        <v>-0.31990000000000002</v>
      </c>
      <c r="HI97" s="55">
        <v>-0.2026</v>
      </c>
      <c r="HJ97" s="55">
        <v>-0.24660000000000001</v>
      </c>
      <c r="HK97" s="55">
        <v>-0.48920000000000002</v>
      </c>
      <c r="HL97" s="55">
        <v>-0.56610000000000005</v>
      </c>
      <c r="HM97" s="55">
        <v>-0.50239999999999996</v>
      </c>
      <c r="HN97" s="55">
        <v>-0.40949999999999998</v>
      </c>
      <c r="HO97" s="55">
        <v>-0.29730000000000001</v>
      </c>
      <c r="HP97" s="55">
        <v>-0.24049999999999999</v>
      </c>
      <c r="HQ97" s="55">
        <v>-0.23910000000000001</v>
      </c>
      <c r="HR97" s="55">
        <v>-0.40889999999999999</v>
      </c>
      <c r="HS97" s="55">
        <v>-0.55779999999999996</v>
      </c>
      <c r="HT97" s="55">
        <v>-0.56200000000000006</v>
      </c>
      <c r="HU97" s="55">
        <v>-0.4864</v>
      </c>
      <c r="HV97" s="55">
        <v>-0.36780000000000002</v>
      </c>
      <c r="HW97" s="55">
        <v>-0.23799999999999999</v>
      </c>
      <c r="HX97" s="55">
        <v>-0.2581</v>
      </c>
      <c r="HY97" s="55">
        <v>-0.3493</v>
      </c>
      <c r="HZ97" s="55">
        <v>-0.47189999999999999</v>
      </c>
      <c r="IA97" s="55">
        <v>-0.49320000000000003</v>
      </c>
      <c r="IB97" s="55">
        <v>-0.41420000000000001</v>
      </c>
      <c r="IC97" s="55">
        <v>-0.21029999999999999</v>
      </c>
      <c r="ID97" s="55">
        <v>-0.1177</v>
      </c>
      <c r="IE97" s="55">
        <v>-0.16139999999999999</v>
      </c>
      <c r="IF97" s="55">
        <v>-0.3987</v>
      </c>
      <c r="IG97" s="55">
        <v>-0.49990000000000001</v>
      </c>
      <c r="IH97" s="55">
        <v>-0.54530000000000001</v>
      </c>
      <c r="II97" s="55">
        <v>-0.42799999999999999</v>
      </c>
      <c r="IJ97" s="55">
        <v>-0.28489999999999999</v>
      </c>
      <c r="IK97" s="55">
        <v>-0.16520000000000001</v>
      </c>
      <c r="IL97" s="55">
        <v>-0.2223</v>
      </c>
      <c r="IM97" s="55">
        <v>-0.45660000000000001</v>
      </c>
      <c r="IN97" s="55">
        <v>-0.51819999999999999</v>
      </c>
      <c r="IO97" s="55">
        <v>-0.50060000000000004</v>
      </c>
      <c r="IP97" s="55">
        <v>-0.40679999999999999</v>
      </c>
      <c r="IQ97" s="55">
        <v>-0.20619999999999999</v>
      </c>
      <c r="IR97" s="55">
        <v>-0.1076</v>
      </c>
      <c r="IS97" s="55">
        <v>-0.19159999999999999</v>
      </c>
      <c r="IT97" s="55">
        <v>-0.44269999999999998</v>
      </c>
      <c r="IU97" s="55">
        <v>-0.49490000000000001</v>
      </c>
      <c r="IV97" s="55">
        <v>-0.26479999999999998</v>
      </c>
      <c r="IW97" s="55">
        <v>-0.16220000000000001</v>
      </c>
      <c r="IX97" s="55">
        <v>-0.2102</v>
      </c>
      <c r="IY97" s="55">
        <v>-0.31190000000000001</v>
      </c>
      <c r="IZ97" s="55">
        <v>-0.2797</v>
      </c>
      <c r="JA97" s="55">
        <v>-0.55010000000000003</v>
      </c>
      <c r="JB97" s="55">
        <v>-0.70640000000000003</v>
      </c>
      <c r="JC97" s="55">
        <v>-0.6845</v>
      </c>
      <c r="JD97" s="55">
        <v>-0.56610000000000005</v>
      </c>
      <c r="JE97" s="55">
        <v>-0.3352</v>
      </c>
      <c r="JF97" s="55">
        <v>-0.22639999999999999</v>
      </c>
      <c r="JG97" s="55">
        <v>-0.316</v>
      </c>
      <c r="JH97" s="55">
        <v>-0.50449999999999995</v>
      </c>
      <c r="JI97" s="55">
        <v>-0.48039999999999999</v>
      </c>
      <c r="JJ97" s="55">
        <v>-0.37769999999999998</v>
      </c>
      <c r="JK97" s="55">
        <v>-0.37980000000000003</v>
      </c>
      <c r="JL97" s="55">
        <v>-0.2782</v>
      </c>
      <c r="JM97" s="55">
        <v>-0.20469999999999999</v>
      </c>
      <c r="JN97" s="55">
        <v>-0.28089999999999998</v>
      </c>
      <c r="JO97" s="55">
        <v>-0.54710000000000003</v>
      </c>
      <c r="JP97" s="55">
        <v>-0.55200000000000005</v>
      </c>
      <c r="JQ97" s="55">
        <v>-0.54239999999999999</v>
      </c>
      <c r="JR97" s="55">
        <v>-0.41599999999999998</v>
      </c>
      <c r="JS97" s="55">
        <v>-0.31690000000000002</v>
      </c>
      <c r="JT97" s="55">
        <v>-0.21049999999999999</v>
      </c>
      <c r="JU97" s="55">
        <v>-0.26490000000000002</v>
      </c>
      <c r="JV97" s="55">
        <v>-0.37330000000000002</v>
      </c>
      <c r="JW97" s="55">
        <v>-0.35659999999999997</v>
      </c>
      <c r="JX97" s="55">
        <v>-0.36470000000000002</v>
      </c>
      <c r="JY97" s="55">
        <v>-0.38269999999999998</v>
      </c>
      <c r="JZ97" s="55">
        <v>-0.28770000000000001</v>
      </c>
      <c r="KA97" s="55">
        <v>-0.2253</v>
      </c>
      <c r="KB97" s="55">
        <v>-0.1724</v>
      </c>
      <c r="KC97" s="55">
        <v>-0.54949999999999999</v>
      </c>
      <c r="KD97" s="55">
        <v>-0.68320000000000003</v>
      </c>
      <c r="KE97" s="55">
        <v>-0.63729999999999998</v>
      </c>
      <c r="KF97" s="55">
        <v>-0.5655</v>
      </c>
      <c r="KG97" s="55">
        <v>-0.4451</v>
      </c>
      <c r="KH97" s="55">
        <v>-0.3916</v>
      </c>
      <c r="KI97" s="55">
        <v>-0.48349999999999999</v>
      </c>
      <c r="KJ97" s="55">
        <v>-0.62749999999999995</v>
      </c>
      <c r="KK97" s="55">
        <v>-0.65959999999999996</v>
      </c>
      <c r="KL97" s="55">
        <v>-0.64539999999999997</v>
      </c>
      <c r="KM97" s="55">
        <v>-0.59789999999999999</v>
      </c>
      <c r="KN97" s="55">
        <v>-0.47899999999999998</v>
      </c>
      <c r="KO97" s="55">
        <v>-0.36020000000000002</v>
      </c>
      <c r="KP97" s="55">
        <v>-0.36820000000000003</v>
      </c>
      <c r="KQ97" s="55">
        <v>-0.46889999999999998</v>
      </c>
      <c r="KR97" s="55">
        <v>-0.45019999999999999</v>
      </c>
      <c r="KS97" s="55">
        <v>-0.37559999999999999</v>
      </c>
      <c r="KT97" s="55">
        <v>-0.36959999999999998</v>
      </c>
      <c r="KU97" s="55">
        <v>-0.27389999999999998</v>
      </c>
      <c r="KV97" s="55">
        <v>-0.21310000000000001</v>
      </c>
      <c r="KW97" s="54">
        <v>-0.28999999999999998</v>
      </c>
      <c r="KX97" s="55">
        <v>-0.43619999999999998</v>
      </c>
      <c r="KY97" s="55">
        <v>-0.62139999999999995</v>
      </c>
      <c r="KZ97" s="55">
        <v>-0.58850000000000002</v>
      </c>
      <c r="LA97" s="55">
        <v>-0.36209999999999998</v>
      </c>
      <c r="LB97" s="55">
        <v>-0.40629999999999999</v>
      </c>
      <c r="LC97" s="55">
        <v>-0.31790000000000002</v>
      </c>
      <c r="LD97" s="55">
        <v>-0.28120000000000001</v>
      </c>
      <c r="LE97" s="55">
        <v>-0.44719999999999999</v>
      </c>
      <c r="LF97" s="55">
        <v>-0.58069999999999999</v>
      </c>
      <c r="LG97" s="55">
        <v>-0.27700000000000002</v>
      </c>
      <c r="LH97" s="55">
        <v>0.1749</v>
      </c>
      <c r="LI97" s="55">
        <v>4.5999999999999999E-3</v>
      </c>
      <c r="LJ97" s="55">
        <v>2.3E-3</v>
      </c>
      <c r="LK97" s="55">
        <v>-5.8099999999999999E-2</v>
      </c>
      <c r="LL97" s="55">
        <v>-0.50070000000000003</v>
      </c>
      <c r="LM97" s="55">
        <v>-0.68179999999999996</v>
      </c>
      <c r="LN97" s="55">
        <v>-0.67479999999999996</v>
      </c>
      <c r="LO97" s="55">
        <v>-0.57609999999999995</v>
      </c>
      <c r="LP97" s="55">
        <v>-0.31730000000000003</v>
      </c>
      <c r="LQ97" s="55">
        <v>-0.16489999999999999</v>
      </c>
      <c r="LR97" s="55">
        <v>-0.17599999999999999</v>
      </c>
      <c r="LS97" s="55">
        <v>-0.41499999999999998</v>
      </c>
      <c r="LT97" s="55">
        <v>-0.52070000000000005</v>
      </c>
      <c r="LU97" s="55">
        <v>-0.47110000000000002</v>
      </c>
      <c r="LV97" s="55">
        <v>-0.40350000000000003</v>
      </c>
      <c r="LW97" s="55">
        <v>-0.24390000000000001</v>
      </c>
      <c r="LX97" s="55">
        <v>-0.1948</v>
      </c>
      <c r="LY97" s="55">
        <v>-0.20610000000000001</v>
      </c>
      <c r="LZ97" s="55">
        <v>-0.5141</v>
      </c>
      <c r="MA97" s="55">
        <v>-0.67549999999999999</v>
      </c>
      <c r="MB97" s="55">
        <v>-0.67759999999999998</v>
      </c>
      <c r="MC97" s="55">
        <v>-0.52959999999999996</v>
      </c>
      <c r="MD97" s="55">
        <v>-0.2994</v>
      </c>
      <c r="ME97" s="55">
        <v>-0.23810000000000001</v>
      </c>
      <c r="MF97" s="55">
        <v>-0.30630000000000002</v>
      </c>
      <c r="MG97" s="55">
        <v>-0.53690000000000004</v>
      </c>
      <c r="MH97" s="55">
        <v>-0.58779999999999999</v>
      </c>
      <c r="MI97" s="55">
        <v>-0.50209999999999999</v>
      </c>
      <c r="MJ97" s="55">
        <v>-0.35909999999999997</v>
      </c>
      <c r="MK97" s="55">
        <v>-0.26479999999999998</v>
      </c>
      <c r="ML97" s="55">
        <v>-0.2324</v>
      </c>
      <c r="MM97" s="55">
        <v>6.7299999999999999E-2</v>
      </c>
      <c r="MN97" s="55">
        <v>-0.50509999999999999</v>
      </c>
      <c r="MO97" s="55">
        <v>-0.52339999999999998</v>
      </c>
      <c r="MP97" s="55">
        <v>-0.56269999999999998</v>
      </c>
      <c r="MQ97" s="55">
        <v>-0.44640000000000002</v>
      </c>
      <c r="MR97" s="55">
        <v>-0.2104</v>
      </c>
      <c r="MS97" s="55">
        <v>-9.1399999999999995E-2</v>
      </c>
      <c r="MT97" s="55">
        <v>-0.2215</v>
      </c>
      <c r="MU97" s="55">
        <v>-9.8000000000000004E-2</v>
      </c>
      <c r="MV97" s="55">
        <v>-0.33710000000000001</v>
      </c>
      <c r="MW97" s="55">
        <v>-0.24740000000000001</v>
      </c>
      <c r="MX97" s="55">
        <v>-0.28970000000000001</v>
      </c>
      <c r="MY97" s="55">
        <v>-0.3407</v>
      </c>
      <c r="MZ97" s="55">
        <v>-0.1794</v>
      </c>
      <c r="NA97" s="55">
        <v>3.1300000000000001E-2</v>
      </c>
      <c r="NB97" s="55">
        <v>-0.14280000000000001</v>
      </c>
      <c r="NC97" s="55">
        <v>-0.3548</v>
      </c>
      <c r="ND97" s="55">
        <v>-0.38019999999999998</v>
      </c>
      <c r="NE97" s="55">
        <v>-0.32979999999999998</v>
      </c>
      <c r="NF97" s="55">
        <v>-0.19259999999999999</v>
      </c>
      <c r="NG97" s="55">
        <v>-0.1179</v>
      </c>
      <c r="NH97" s="55">
        <v>-0.23219999999999999</v>
      </c>
      <c r="NI97" s="55">
        <v>-0.37030000000000002</v>
      </c>
      <c r="NJ97" s="55">
        <v>-0.40629999999999999</v>
      </c>
      <c r="NK97" s="55">
        <v>-0.34279999999999999</v>
      </c>
      <c r="NL97" s="55">
        <v>-0.25230000000000002</v>
      </c>
      <c r="NM97" s="55">
        <v>-6.7900000000000002E-2</v>
      </c>
      <c r="NN97" s="55">
        <v>-7.6100000000000001E-2</v>
      </c>
      <c r="NO97" s="55">
        <v>-4.6399999999999997E-2</v>
      </c>
      <c r="NP97" s="55">
        <v>-0.26179999999999998</v>
      </c>
      <c r="NQ97" s="55">
        <v>-0.27910000000000001</v>
      </c>
      <c r="NR97" s="55">
        <v>-0.30180000000000001</v>
      </c>
      <c r="NS97" s="55">
        <v>-0.18379999999999999</v>
      </c>
      <c r="NT97" s="55">
        <v>6.9599999999999995E-2</v>
      </c>
      <c r="NU97" s="55">
        <v>8.4500000000000006E-2</v>
      </c>
      <c r="NV97" s="55">
        <v>0.1154</v>
      </c>
      <c r="NW97" s="55">
        <v>-0.23139999999999999</v>
      </c>
      <c r="NX97" s="55">
        <v>-0.41820000000000002</v>
      </c>
      <c r="NY97" s="55">
        <v>-0.37790000000000001</v>
      </c>
      <c r="NZ97" s="55">
        <v>-0.309</v>
      </c>
      <c r="OA97" s="55">
        <v>-5.8099999999999999E-2</v>
      </c>
      <c r="OB97" s="55">
        <v>9.8000000000000004E-2</v>
      </c>
      <c r="OC97" s="55">
        <v>8.5099999999999995E-2</v>
      </c>
      <c r="OD97" s="55">
        <v>-0.10299999999999999</v>
      </c>
      <c r="OE97" s="55">
        <v>-0.15079999999999999</v>
      </c>
      <c r="OF97" s="55">
        <v>2.0500000000000001E-2</v>
      </c>
      <c r="OG97" s="55">
        <v>7.2499999999999995E-2</v>
      </c>
      <c r="OH97" s="55">
        <v>0.15129999999999999</v>
      </c>
      <c r="OI97" s="55">
        <v>0.2356</v>
      </c>
      <c r="OJ97" s="55">
        <v>0.2465</v>
      </c>
      <c r="OK97" s="54">
        <v>-7.0000000000000007E-2</v>
      </c>
      <c r="OL97" s="55">
        <v>-0.23669999999999999</v>
      </c>
      <c r="OM97" s="55">
        <v>-0.1143</v>
      </c>
      <c r="ON97" s="55">
        <v>1.24E-2</v>
      </c>
      <c r="OO97" s="55">
        <v>0.25490000000000002</v>
      </c>
      <c r="OP97" s="55">
        <v>0.2341</v>
      </c>
      <c r="OQ97" s="55">
        <v>0.35270000000000001</v>
      </c>
      <c r="OR97" s="55">
        <v>0.17330000000000001</v>
      </c>
      <c r="OS97" s="55">
        <v>7.6100000000000001E-2</v>
      </c>
      <c r="OT97" s="55">
        <v>0.17730000000000001</v>
      </c>
      <c r="OU97" s="55">
        <v>0.26679999999999998</v>
      </c>
      <c r="OV97" s="55">
        <v>0.26419999999999999</v>
      </c>
      <c r="OW97" s="55">
        <v>0.2339</v>
      </c>
      <c r="OX97" s="55">
        <v>0.309</v>
      </c>
      <c r="OY97" s="55">
        <v>4.8599999999999997E-2</v>
      </c>
      <c r="OZ97" s="55">
        <v>-1.6799999999999999E-2</v>
      </c>
      <c r="PA97" s="55">
        <v>-4.7000000000000002E-3</v>
      </c>
      <c r="PB97" s="55">
        <v>0.15179999999999999</v>
      </c>
      <c r="PC97" s="55">
        <v>0.28299999999999997</v>
      </c>
      <c r="PD97" s="55">
        <v>0.33489999999999998</v>
      </c>
      <c r="PE97" s="55">
        <v>0.33360000000000001</v>
      </c>
      <c r="PF97" s="55">
        <v>0.1077</v>
      </c>
      <c r="PG97" s="55">
        <v>4.7699999999999999E-2</v>
      </c>
      <c r="PH97" s="55">
        <v>7.9399999999999998E-2</v>
      </c>
      <c r="PI97" s="55">
        <v>0.1419</v>
      </c>
      <c r="PJ97" s="55">
        <v>0.28660000000000002</v>
      </c>
      <c r="PK97" s="55">
        <v>-0.29010000000000002</v>
      </c>
      <c r="PL97" s="55">
        <v>0.2281</v>
      </c>
      <c r="PM97" s="55">
        <v>0.17849999999999999</v>
      </c>
      <c r="PN97" s="55">
        <v>3.9E-2</v>
      </c>
      <c r="PO97" s="55">
        <v>-1.18E-2</v>
      </c>
      <c r="PP97" s="55">
        <v>8.3099999999999993E-2</v>
      </c>
      <c r="PQ97" s="55">
        <v>0.2283</v>
      </c>
      <c r="PR97" s="55">
        <v>0.28120000000000001</v>
      </c>
      <c r="PS97" s="55">
        <v>0.35289999999999999</v>
      </c>
      <c r="PT97" s="55">
        <v>7.5600000000000001E-2</v>
      </c>
      <c r="PU97" s="55">
        <v>-7.8200000000000006E-2</v>
      </c>
      <c r="PV97" s="55">
        <v>3.2899999999999999E-2</v>
      </c>
      <c r="PW97" s="55">
        <v>0.21629999999999999</v>
      </c>
      <c r="PX97" s="55">
        <v>0.30299999999999999</v>
      </c>
      <c r="PY97" s="55">
        <v>0.39389999999999997</v>
      </c>
      <c r="PZ97" s="55">
        <v>0.35310000000000002</v>
      </c>
      <c r="QA97" s="55">
        <v>4.0000000000000002E-4</v>
      </c>
      <c r="QB97" s="55">
        <v>-6.1899999999999997E-2</v>
      </c>
      <c r="QC97" s="55">
        <v>3.44E-2</v>
      </c>
      <c r="QD97" s="55">
        <v>0.28249999999999997</v>
      </c>
      <c r="QE97" s="55">
        <v>0.27060000000000001</v>
      </c>
      <c r="QF97" s="55">
        <v>0.3574</v>
      </c>
      <c r="QG97" s="55">
        <v>0.21060000000000001</v>
      </c>
      <c r="QH97" s="55">
        <v>0.35160000000000002</v>
      </c>
      <c r="QI97" s="55">
        <v>0.14380000000000001</v>
      </c>
      <c r="QJ97" s="55">
        <v>0.1172</v>
      </c>
      <c r="QK97" s="55">
        <v>0.2407</v>
      </c>
      <c r="QL97" s="55">
        <v>0.50349999999999995</v>
      </c>
      <c r="QM97" s="55">
        <v>0.6452</v>
      </c>
      <c r="QN97" s="55">
        <v>0.53320000000000001</v>
      </c>
      <c r="QO97" s="55">
        <v>0.18529999999999999</v>
      </c>
      <c r="QP97" s="55">
        <v>0.23949999999999999</v>
      </c>
      <c r="QQ97" s="55">
        <v>0.53749999999999998</v>
      </c>
      <c r="QR97" s="55">
        <v>0.50770000000000004</v>
      </c>
      <c r="QS97" s="55">
        <v>0.4461</v>
      </c>
      <c r="QT97" s="55">
        <v>0.37259999999999999</v>
      </c>
      <c r="QU97" s="55">
        <v>0.18920000000000001</v>
      </c>
      <c r="QV97" s="55">
        <v>0.2964</v>
      </c>
      <c r="QW97" s="55">
        <v>0.3337</v>
      </c>
      <c r="QX97" s="55">
        <v>0.32229999999999998</v>
      </c>
      <c r="QY97" s="55">
        <v>0.48499999999999999</v>
      </c>
      <c r="QZ97" s="55">
        <v>0.40360000000000001</v>
      </c>
      <c r="RA97" s="55">
        <v>0.48859999999999998</v>
      </c>
      <c r="RB97" s="55">
        <v>0.72889999999999999</v>
      </c>
      <c r="RC97" s="55">
        <v>0.50129999999999997</v>
      </c>
      <c r="RD97" s="55">
        <v>0.25700000000000001</v>
      </c>
      <c r="RE97" s="55">
        <v>0.24779999999999999</v>
      </c>
      <c r="RF97" s="55">
        <v>0.43190000000000001</v>
      </c>
      <c r="RG97" s="55">
        <v>0.47020000000000001</v>
      </c>
      <c r="RH97" s="55">
        <v>0.4672</v>
      </c>
      <c r="RI97" s="55">
        <v>0.54190000000000005</v>
      </c>
      <c r="RJ97" s="55">
        <v>0.50090000000000001</v>
      </c>
      <c r="RK97" s="55">
        <v>0.46300000000000002</v>
      </c>
      <c r="RL97" s="55">
        <v>0.55840000000000001</v>
      </c>
      <c r="RM97" s="55">
        <v>0.72560000000000002</v>
      </c>
      <c r="RN97" s="55">
        <v>0.5857</v>
      </c>
      <c r="RO97" s="55">
        <v>0.56269999999999998</v>
      </c>
      <c r="RP97" s="55">
        <v>0.26960000000000001</v>
      </c>
      <c r="RQ97" s="55">
        <v>0.48599999999999999</v>
      </c>
      <c r="RR97" s="55">
        <v>-4.2599999999999999E-2</v>
      </c>
      <c r="RS97" s="55">
        <v>0.38979999999999998</v>
      </c>
      <c r="RT97" s="55">
        <v>0.52829999999999999</v>
      </c>
      <c r="RU97" s="55">
        <v>0.4042</v>
      </c>
      <c r="RV97" s="55">
        <v>0.42659999999999998</v>
      </c>
      <c r="RW97" s="55">
        <v>0.65390000000000004</v>
      </c>
      <c r="RX97" s="55">
        <v>0.34939999999999999</v>
      </c>
      <c r="RY97" s="55">
        <v>0.33029999999999998</v>
      </c>
      <c r="RZ97" s="55">
        <v>0.36919999999999997</v>
      </c>
      <c r="SA97" s="55">
        <v>0.38769999999999999</v>
      </c>
      <c r="SB97" s="55">
        <v>0.40250000000000002</v>
      </c>
      <c r="SC97" s="55">
        <v>0.42659999999999998</v>
      </c>
      <c r="SD97" s="55">
        <v>0.57050000000000001</v>
      </c>
      <c r="SE97" s="55">
        <v>0.49540000000000001</v>
      </c>
      <c r="SF97" s="55">
        <v>-0.15840000000000001</v>
      </c>
      <c r="SG97" s="55">
        <v>0.40329999999999999</v>
      </c>
      <c r="SH97" s="55">
        <v>0.2145</v>
      </c>
      <c r="SI97" s="55">
        <v>0.2472</v>
      </c>
      <c r="SJ97" s="55">
        <v>0.42859999999999998</v>
      </c>
      <c r="SK97" s="55">
        <v>0.59709999999999996</v>
      </c>
      <c r="SL97" s="55">
        <v>0.61599999999999999</v>
      </c>
      <c r="SM97" s="55">
        <v>0.41260000000000002</v>
      </c>
      <c r="SN97" s="55">
        <v>0.59119999999999995</v>
      </c>
      <c r="SO97" s="55">
        <v>0.46210000000000001</v>
      </c>
      <c r="SP97" s="55">
        <v>0.60780000000000001</v>
      </c>
      <c r="SQ97" s="55">
        <v>0.39090000000000003</v>
      </c>
      <c r="SR97" s="55">
        <v>0.63800000000000001</v>
      </c>
      <c r="SS97" s="55">
        <v>0.53049999999999997</v>
      </c>
      <c r="ST97" s="55">
        <v>0.37919999999999998</v>
      </c>
      <c r="SU97" s="55">
        <v>0.48820000000000002</v>
      </c>
      <c r="SV97" s="55">
        <v>0.39700000000000002</v>
      </c>
      <c r="SW97" s="55">
        <v>0.46760000000000002</v>
      </c>
      <c r="SX97" s="55">
        <v>0.45140000000000002</v>
      </c>
      <c r="SY97" s="55">
        <v>0.47360000000000002</v>
      </c>
      <c r="SZ97" s="55">
        <v>0.4909</v>
      </c>
      <c r="TA97" s="55">
        <v>0.39040000000000002</v>
      </c>
      <c r="TB97" s="55">
        <v>0.53080000000000005</v>
      </c>
      <c r="TC97" s="55">
        <v>0.41849999999999998</v>
      </c>
      <c r="TD97" s="55">
        <v>0.35959999999999998</v>
      </c>
      <c r="TE97" s="55">
        <v>0.3483</v>
      </c>
      <c r="TF97" s="55">
        <v>0.35089999999999999</v>
      </c>
      <c r="TG97" s="55">
        <v>0.27629999999999999</v>
      </c>
      <c r="TH97" s="55">
        <v>0.3644</v>
      </c>
      <c r="TI97" s="55">
        <v>0.55879999999999996</v>
      </c>
      <c r="TJ97" s="55">
        <v>0.51490000000000002</v>
      </c>
      <c r="TK97" s="55">
        <v>0.32229999999999998</v>
      </c>
      <c r="TL97" s="55">
        <v>0.37330000000000002</v>
      </c>
      <c r="TM97" s="54">
        <v>0.42</v>
      </c>
      <c r="TN97" s="55">
        <v>0.36820000000000003</v>
      </c>
      <c r="TO97" s="55">
        <v>0.29239999999999999</v>
      </c>
      <c r="TP97" s="55">
        <v>0.30769999999999997</v>
      </c>
      <c r="TQ97" s="55">
        <v>0.2661</v>
      </c>
      <c r="TR97" s="55">
        <v>0.2752</v>
      </c>
      <c r="TS97" s="55">
        <v>0.2918</v>
      </c>
      <c r="TT97" s="55">
        <v>0.34489999999999998</v>
      </c>
      <c r="TU97" s="55">
        <v>0.28410000000000002</v>
      </c>
      <c r="TV97" s="55">
        <v>0.2843</v>
      </c>
      <c r="TW97" s="55">
        <v>0.42009999999999997</v>
      </c>
      <c r="TX97" s="55">
        <v>0.38300000000000001</v>
      </c>
      <c r="TY97" s="55">
        <v>0.31159999999999999</v>
      </c>
      <c r="TZ97" s="55">
        <v>0.3306</v>
      </c>
      <c r="UA97" s="55">
        <v>0.42920000000000003</v>
      </c>
      <c r="UB97" s="55">
        <v>0.3342</v>
      </c>
      <c r="UC97" s="55">
        <v>0.34399999999999997</v>
      </c>
      <c r="UD97" s="55">
        <v>0.29549999999999998</v>
      </c>
      <c r="UE97" s="55">
        <v>0.34129999999999999</v>
      </c>
      <c r="UF97" s="55">
        <v>0.27050000000000002</v>
      </c>
      <c r="UG97" s="55">
        <v>0.23699999999999999</v>
      </c>
      <c r="UH97" s="55">
        <v>0.4864</v>
      </c>
      <c r="UI97" s="55">
        <v>0.43659999999999999</v>
      </c>
      <c r="UJ97" s="55">
        <v>0.48599999999999999</v>
      </c>
      <c r="UK97" s="55">
        <v>0.40970000000000001</v>
      </c>
      <c r="UL97" s="55">
        <v>0.43090000000000001</v>
      </c>
      <c r="UM97" s="55">
        <v>0.36330000000000001</v>
      </c>
      <c r="UN97" s="55">
        <v>0.21759999999999999</v>
      </c>
      <c r="UO97" s="55">
        <v>0.1145</v>
      </c>
      <c r="UP97" s="55">
        <v>-3.5999999999999999E-3</v>
      </c>
      <c r="UQ97" s="55">
        <v>0.3669</v>
      </c>
      <c r="UR97" s="55">
        <v>0.18740000000000001</v>
      </c>
      <c r="US97" s="55">
        <v>0.25130000000000002</v>
      </c>
      <c r="UT97" s="55">
        <v>0.33729999999999999</v>
      </c>
      <c r="UU97" s="55">
        <v>0.38109999999999999</v>
      </c>
      <c r="UV97" s="55">
        <v>0.5716</v>
      </c>
      <c r="UW97" s="55">
        <v>0.37580000000000002</v>
      </c>
      <c r="UX97" s="55">
        <v>9.4999999999999998E-3</v>
      </c>
      <c r="UY97" s="55">
        <v>0.1007</v>
      </c>
      <c r="UZ97" s="55">
        <v>8.1799999999999998E-2</v>
      </c>
      <c r="VA97" s="55">
        <v>0.1719</v>
      </c>
      <c r="VB97" s="55">
        <v>0.18490000000000001</v>
      </c>
      <c r="VC97" s="55">
        <v>0.26500000000000001</v>
      </c>
      <c r="VD97" s="55">
        <v>0.1123</v>
      </c>
      <c r="VE97" s="55">
        <v>0.1552</v>
      </c>
      <c r="VF97" s="55">
        <v>0.16739999999999999</v>
      </c>
      <c r="VG97" s="55">
        <v>0.189</v>
      </c>
      <c r="VH97" s="55">
        <v>0.2374</v>
      </c>
      <c r="VI97" s="55">
        <v>0.30609999999999998</v>
      </c>
      <c r="VJ97" s="55">
        <v>0.25490000000000002</v>
      </c>
      <c r="VK97" s="55">
        <v>-3.9E-2</v>
      </c>
      <c r="VL97" s="55">
        <v>5.9299999999999999E-2</v>
      </c>
      <c r="VM97" s="55">
        <v>0.21809999999999999</v>
      </c>
      <c r="VN97" s="55">
        <v>0.31040000000000001</v>
      </c>
      <c r="VO97" s="55">
        <v>0.307</v>
      </c>
      <c r="VP97" s="55">
        <v>0.25690000000000002</v>
      </c>
      <c r="VQ97" s="55">
        <v>0.35539999999999999</v>
      </c>
      <c r="VR97" s="55">
        <v>0.47570000000000001</v>
      </c>
      <c r="VS97" s="55">
        <v>0.3947</v>
      </c>
      <c r="VT97" s="55">
        <v>0.1721</v>
      </c>
      <c r="VU97" s="55">
        <v>8.7099999999999997E-2</v>
      </c>
      <c r="VV97" s="55">
        <v>0.15609999999999999</v>
      </c>
      <c r="VW97" s="55">
        <v>0.31690000000000002</v>
      </c>
      <c r="VX97" s="55">
        <v>0.36609999999999998</v>
      </c>
      <c r="VY97" s="55">
        <v>0.53490000000000004</v>
      </c>
      <c r="VZ97" s="55">
        <v>0.44619999999999999</v>
      </c>
      <c r="WA97" s="55">
        <v>0.35570000000000002</v>
      </c>
      <c r="WB97" s="55">
        <v>0.20100000000000001</v>
      </c>
      <c r="WC97" s="55">
        <v>0.31709999999999999</v>
      </c>
      <c r="WD97" s="55">
        <v>0.2326</v>
      </c>
      <c r="WE97" s="55">
        <v>0.38829999999999998</v>
      </c>
      <c r="WF97" s="55">
        <v>0.27060000000000001</v>
      </c>
      <c r="WG97" s="55">
        <v>8.7099999999999997E-2</v>
      </c>
      <c r="WH97" s="55">
        <v>5.5399999999999998E-2</v>
      </c>
      <c r="WI97" s="54">
        <v>0.12</v>
      </c>
      <c r="WJ97" s="55">
        <v>0.19420000000000001</v>
      </c>
      <c r="WK97" s="55">
        <v>0.25990000000000002</v>
      </c>
      <c r="WL97" s="55">
        <v>0.31059999999999999</v>
      </c>
      <c r="WM97" s="55">
        <v>0.26669999999999999</v>
      </c>
      <c r="WN97" s="55">
        <v>0.2737</v>
      </c>
      <c r="WO97" s="55">
        <v>0.30180000000000001</v>
      </c>
      <c r="WP97" s="55">
        <v>0.35580000000000001</v>
      </c>
      <c r="WQ97" s="55">
        <v>0.25190000000000001</v>
      </c>
      <c r="WR97" s="55">
        <v>0.314</v>
      </c>
      <c r="WS97" s="55">
        <v>0.32569999999999999</v>
      </c>
      <c r="WT97" s="55">
        <v>0.34189999999999998</v>
      </c>
      <c r="WU97" s="55">
        <v>0.29070000000000001</v>
      </c>
      <c r="WV97" s="55">
        <v>0.8599</v>
      </c>
      <c r="WW97" s="55">
        <v>0.85450000000000004</v>
      </c>
      <c r="WX97" s="55">
        <v>0.41060000000000002</v>
      </c>
      <c r="WY97" s="55">
        <v>0.25940000000000002</v>
      </c>
      <c r="WZ97" s="55">
        <v>0.224</v>
      </c>
      <c r="XA97" s="55">
        <v>0.1193</v>
      </c>
      <c r="XB97" s="55">
        <v>7.9000000000000001E-2</v>
      </c>
      <c r="XC97" s="55">
        <v>6.4799999999999996E-2</v>
      </c>
      <c r="XD97" s="55">
        <v>0.1399</v>
      </c>
      <c r="XE97" s="55">
        <v>0.31419999999999998</v>
      </c>
      <c r="XF97" s="55">
        <v>0.2918</v>
      </c>
      <c r="XG97" s="55">
        <v>0.28839999999999999</v>
      </c>
      <c r="XH97" s="54">
        <v>0.23</v>
      </c>
      <c r="XI97" s="55">
        <v>0.4461</v>
      </c>
      <c r="XJ97" s="55">
        <v>0.48920000000000002</v>
      </c>
      <c r="XK97" s="55">
        <v>0.62549999999999994</v>
      </c>
      <c r="XL97" s="55">
        <v>0.40960000000000002</v>
      </c>
      <c r="XM97" s="55">
        <v>0.32879999999999998</v>
      </c>
      <c r="XN97" s="55">
        <v>0.38940000000000002</v>
      </c>
      <c r="XO97" s="55">
        <v>0.40050000000000002</v>
      </c>
      <c r="XP97" s="55">
        <v>0.37209999999999999</v>
      </c>
      <c r="XQ97" s="55">
        <v>0.31569999999999998</v>
      </c>
      <c r="XR97" s="55">
        <v>0.52649999999999997</v>
      </c>
      <c r="XS97" s="55">
        <v>0.4955</v>
      </c>
      <c r="XT97" s="55">
        <v>0.51100000000000001</v>
      </c>
      <c r="XU97" s="55">
        <v>0.66169999999999995</v>
      </c>
      <c r="XV97" s="55">
        <v>0.75660000000000005</v>
      </c>
      <c r="XW97" s="55">
        <v>0.69020000000000004</v>
      </c>
      <c r="XX97" s="55">
        <v>0.59130000000000005</v>
      </c>
      <c r="XY97" s="55">
        <v>0.25259999999999999</v>
      </c>
      <c r="XZ97" s="55">
        <v>0.4456</v>
      </c>
      <c r="YA97" s="55">
        <v>0.44169999999999998</v>
      </c>
      <c r="YB97" s="55">
        <v>0.50049999999999994</v>
      </c>
      <c r="YC97" s="55">
        <v>0.1497</v>
      </c>
      <c r="YD97" s="55">
        <v>-1.3899999999999999E-2</v>
      </c>
      <c r="YE97" s="55">
        <v>6.08E-2</v>
      </c>
      <c r="YF97" s="55">
        <v>0.16800000000000001</v>
      </c>
      <c r="YG97" s="55">
        <v>0.31590000000000001</v>
      </c>
      <c r="YH97" s="55">
        <v>0.2913</v>
      </c>
      <c r="YI97" s="55">
        <v>0.26329999999999998</v>
      </c>
      <c r="YJ97" s="55">
        <v>0.1588</v>
      </c>
      <c r="YK97" s="55">
        <v>0.13200000000000001</v>
      </c>
    </row>
    <row r="98" spans="1:661" x14ac:dyDescent="0.35">
      <c r="A98" s="66" t="s">
        <v>75</v>
      </c>
      <c r="B98" s="66" t="s">
        <v>5</v>
      </c>
      <c r="C98" s="54">
        <v>0.04</v>
      </c>
      <c r="D98" s="54">
        <v>0.01</v>
      </c>
      <c r="E98" s="54">
        <v>0.02</v>
      </c>
      <c r="F98" s="54">
        <v>0.03</v>
      </c>
      <c r="G98" s="54">
        <v>-0.01</v>
      </c>
      <c r="H98" s="54">
        <v>-0.04</v>
      </c>
      <c r="I98" s="54">
        <v>-0.03</v>
      </c>
      <c r="J98" s="54">
        <v>-0.03</v>
      </c>
      <c r="K98" s="54">
        <v>-0.01</v>
      </c>
      <c r="L98" s="54">
        <v>-0.04</v>
      </c>
      <c r="M98" s="54">
        <v>-0.01</v>
      </c>
      <c r="N98" s="54">
        <v>-0.04</v>
      </c>
      <c r="O98" s="54">
        <v>-0.02</v>
      </c>
      <c r="P98" s="54">
        <v>-0.1</v>
      </c>
      <c r="Q98" s="54">
        <v>-0.1</v>
      </c>
      <c r="R98" s="54">
        <v>-0.1</v>
      </c>
      <c r="S98" s="54">
        <v>-0.13</v>
      </c>
      <c r="T98" s="54">
        <v>-7.0000000000000007E-2</v>
      </c>
      <c r="U98" s="54">
        <v>-7.0000000000000007E-2</v>
      </c>
      <c r="V98" s="54">
        <v>-7.0000000000000007E-2</v>
      </c>
      <c r="W98" s="54">
        <v>-0.22</v>
      </c>
      <c r="X98" s="54">
        <v>-0.23</v>
      </c>
      <c r="Y98" s="54">
        <v>-0.19</v>
      </c>
      <c r="Z98" s="54">
        <v>-0.28999999999999998</v>
      </c>
      <c r="AA98" s="54">
        <v>-0.36</v>
      </c>
      <c r="AB98" s="54">
        <v>-0.31</v>
      </c>
      <c r="AC98" s="54">
        <v>-0.43</v>
      </c>
      <c r="AD98" s="54">
        <v>-0.61</v>
      </c>
      <c r="AE98" s="54">
        <v>-0.89</v>
      </c>
      <c r="AF98" s="54">
        <v>-1</v>
      </c>
      <c r="AG98" s="54">
        <v>-1</v>
      </c>
      <c r="AH98" s="54">
        <v>-1</v>
      </c>
      <c r="AI98" s="54">
        <v>-1</v>
      </c>
      <c r="AJ98" s="54">
        <v>-1</v>
      </c>
      <c r="AK98" s="54">
        <v>-1</v>
      </c>
      <c r="AL98" s="54">
        <v>-1</v>
      </c>
      <c r="AM98" s="54">
        <v>-1</v>
      </c>
      <c r="AN98" s="54">
        <v>-1</v>
      </c>
      <c r="AO98" s="54">
        <v>-1</v>
      </c>
      <c r="AP98" s="54">
        <v>-1</v>
      </c>
      <c r="AQ98" s="54">
        <v>-1</v>
      </c>
      <c r="AR98" s="54">
        <v>-1</v>
      </c>
      <c r="AS98" s="54">
        <v>-1</v>
      </c>
      <c r="AT98" s="54">
        <v>-1</v>
      </c>
      <c r="AU98" s="54">
        <v>-1</v>
      </c>
      <c r="AV98" s="54">
        <v>-1</v>
      </c>
      <c r="AW98" s="54">
        <v>-1</v>
      </c>
      <c r="AX98" s="54">
        <v>-1</v>
      </c>
      <c r="AY98" s="54">
        <v>-1</v>
      </c>
      <c r="AZ98" s="54">
        <v>-1</v>
      </c>
      <c r="BA98" s="54">
        <v>-1</v>
      </c>
      <c r="BB98" s="54">
        <v>-1</v>
      </c>
      <c r="BC98" s="54">
        <v>-1</v>
      </c>
      <c r="BD98" s="54">
        <v>-1</v>
      </c>
      <c r="BE98" s="54">
        <v>-1</v>
      </c>
      <c r="BF98" s="54">
        <v>-1</v>
      </c>
      <c r="BG98" s="54">
        <v>-1</v>
      </c>
      <c r="BH98" s="54">
        <v>-1</v>
      </c>
      <c r="BI98" s="54">
        <v>-1</v>
      </c>
      <c r="BJ98" s="54">
        <v>-1</v>
      </c>
      <c r="BK98" s="54">
        <v>-1</v>
      </c>
      <c r="BL98" s="54">
        <v>-1</v>
      </c>
      <c r="BM98" s="54">
        <v>-1</v>
      </c>
      <c r="BN98" s="54">
        <v>-1</v>
      </c>
      <c r="BO98" s="54">
        <v>-1</v>
      </c>
      <c r="BP98" s="54">
        <v>-1</v>
      </c>
      <c r="BQ98" s="54">
        <v>-1</v>
      </c>
      <c r="BR98" s="54">
        <v>-1</v>
      </c>
      <c r="BS98" s="54">
        <v>-1</v>
      </c>
      <c r="BT98" s="54">
        <v>-1</v>
      </c>
      <c r="BU98" s="54">
        <v>-1</v>
      </c>
      <c r="BV98" s="54">
        <v>-1</v>
      </c>
      <c r="BW98" s="54">
        <v>-1</v>
      </c>
      <c r="BX98" s="54">
        <v>-1</v>
      </c>
      <c r="BY98" s="54">
        <v>-1</v>
      </c>
      <c r="BZ98" s="54">
        <v>-1</v>
      </c>
      <c r="CA98" s="54">
        <v>-1</v>
      </c>
      <c r="CB98" s="54">
        <v>-1</v>
      </c>
      <c r="CC98" s="54">
        <v>-1</v>
      </c>
      <c r="CD98" s="54">
        <v>-1</v>
      </c>
      <c r="CE98" s="54">
        <v>-1</v>
      </c>
      <c r="CF98" s="54">
        <v>-1</v>
      </c>
      <c r="CG98" s="54">
        <v>-1</v>
      </c>
      <c r="CH98" s="54">
        <v>-1</v>
      </c>
      <c r="CI98" s="54">
        <v>-1</v>
      </c>
      <c r="CJ98" s="54">
        <v>-1</v>
      </c>
      <c r="CK98" s="54">
        <v>-1</v>
      </c>
      <c r="CL98" s="54">
        <v>-1</v>
      </c>
      <c r="CM98" s="54">
        <v>-1</v>
      </c>
      <c r="CN98" s="54">
        <v>-1</v>
      </c>
      <c r="CO98" s="54">
        <v>-1</v>
      </c>
      <c r="CP98" s="54">
        <v>-1</v>
      </c>
      <c r="CQ98" s="54">
        <v>-1</v>
      </c>
      <c r="CR98" s="54">
        <v>-1</v>
      </c>
      <c r="CS98" s="54">
        <v>-1</v>
      </c>
      <c r="CT98" s="54">
        <v>-1</v>
      </c>
      <c r="CU98" s="54">
        <v>-1</v>
      </c>
      <c r="CV98" s="54">
        <v>-1</v>
      </c>
      <c r="CW98" s="54">
        <v>-1</v>
      </c>
      <c r="CX98" s="54">
        <v>-1</v>
      </c>
      <c r="CY98" s="54">
        <v>-1</v>
      </c>
      <c r="CZ98" s="54">
        <v>-1</v>
      </c>
      <c r="DA98" s="54">
        <v>-1</v>
      </c>
      <c r="DB98" s="54">
        <v>-1</v>
      </c>
      <c r="DC98" s="54">
        <v>-1</v>
      </c>
      <c r="DD98" s="54">
        <v>-1</v>
      </c>
      <c r="DE98" s="54">
        <v>-1</v>
      </c>
      <c r="DF98" s="54">
        <v>-1</v>
      </c>
      <c r="DG98" s="54">
        <v>-1</v>
      </c>
      <c r="DH98" s="54">
        <v>-1</v>
      </c>
      <c r="DI98" s="54">
        <v>-1</v>
      </c>
      <c r="DJ98" s="54">
        <v>-1</v>
      </c>
      <c r="DK98" s="55">
        <v>-0.99299999999999999</v>
      </c>
      <c r="DL98" s="55">
        <v>-0.99580000000000002</v>
      </c>
      <c r="DM98" s="55">
        <v>-0.99199999999999999</v>
      </c>
      <c r="DN98" s="55">
        <v>-0.99609999999999999</v>
      </c>
      <c r="DO98" s="55">
        <v>-0.99609999999999999</v>
      </c>
      <c r="DP98" s="55">
        <v>-0.99809999999999999</v>
      </c>
      <c r="DQ98" s="55">
        <v>-0.99750000000000005</v>
      </c>
      <c r="DR98" s="55">
        <v>-0.996</v>
      </c>
      <c r="DS98" s="55">
        <v>-0.99719999999999998</v>
      </c>
      <c r="DT98" s="55">
        <v>-0.99419999999999997</v>
      </c>
      <c r="DU98" s="55">
        <v>-0.998</v>
      </c>
      <c r="DV98" s="55">
        <v>-0.99219999999999997</v>
      </c>
      <c r="DW98" s="55">
        <v>-0.99780000000000002</v>
      </c>
      <c r="DX98" s="55">
        <v>-0.99760000000000004</v>
      </c>
      <c r="DY98" s="55">
        <v>-0.99719999999999998</v>
      </c>
      <c r="DZ98" s="55">
        <v>-0.995</v>
      </c>
      <c r="EA98" s="55">
        <v>-0.99609999999999999</v>
      </c>
      <c r="EB98" s="55">
        <v>-0.99729999999999996</v>
      </c>
      <c r="EC98" s="55">
        <v>-0.99490000000000001</v>
      </c>
      <c r="ED98" s="55">
        <v>-0.99839999999999995</v>
      </c>
      <c r="EE98" s="55">
        <v>-0.99950000000000006</v>
      </c>
      <c r="EF98" s="55">
        <v>-0.99839999999999995</v>
      </c>
      <c r="EG98" s="55">
        <v>-0.99770000000000003</v>
      </c>
      <c r="EH98" s="55">
        <v>-0.99719999999999998</v>
      </c>
      <c r="EI98" s="55">
        <v>-0.99809999999999999</v>
      </c>
      <c r="EJ98" s="55">
        <v>-0.92249999999999999</v>
      </c>
      <c r="EK98" s="55">
        <v>-0.75800000000000001</v>
      </c>
      <c r="EL98" s="55">
        <v>-0.83750000000000002</v>
      </c>
      <c r="EM98" s="55">
        <v>-0.84150000000000003</v>
      </c>
      <c r="EN98" s="55">
        <v>-0.83299999999999996</v>
      </c>
      <c r="EO98" s="55">
        <v>-0.81589999999999996</v>
      </c>
      <c r="EP98" s="55">
        <v>-0.73229999999999995</v>
      </c>
      <c r="EQ98" s="55">
        <v>-0.67849999999999999</v>
      </c>
      <c r="ER98" s="55">
        <v>-0.67400000000000004</v>
      </c>
      <c r="ES98" s="55">
        <v>-0.8296</v>
      </c>
      <c r="ET98" s="55">
        <v>-0.82230000000000003</v>
      </c>
      <c r="EU98" s="55">
        <v>-0.77969999999999995</v>
      </c>
      <c r="EV98" s="55">
        <v>-0.76119999999999999</v>
      </c>
      <c r="EW98" s="55">
        <v>-0.65629999999999999</v>
      </c>
      <c r="EX98" s="55">
        <v>-0.6079</v>
      </c>
      <c r="EY98" s="55">
        <v>-0.64259999999999995</v>
      </c>
      <c r="EZ98" s="55">
        <v>-0.77649999999999997</v>
      </c>
      <c r="FA98" s="55">
        <v>-0.77780000000000005</v>
      </c>
      <c r="FB98" s="55">
        <v>-0.73429999999999995</v>
      </c>
      <c r="FC98" s="55">
        <v>-0.70960000000000001</v>
      </c>
      <c r="FD98" s="55">
        <v>-0.62819999999999998</v>
      </c>
      <c r="FE98" s="55">
        <v>-0.57899999999999996</v>
      </c>
      <c r="FF98" s="55">
        <v>-0.58069999999999999</v>
      </c>
      <c r="FG98" s="55">
        <v>-0.76180000000000003</v>
      </c>
      <c r="FH98" s="55">
        <v>-0.72619999999999996</v>
      </c>
      <c r="FI98" s="55">
        <v>-0.70089999999999997</v>
      </c>
      <c r="FJ98" s="55">
        <v>-0.65859999999999996</v>
      </c>
      <c r="FK98" s="55">
        <v>-0.56899999999999995</v>
      </c>
      <c r="FL98" s="55">
        <v>-0.51659999999999995</v>
      </c>
      <c r="FM98" s="55">
        <v>-0.52980000000000005</v>
      </c>
      <c r="FN98" s="55">
        <v>-0.56840000000000002</v>
      </c>
      <c r="FO98" s="55">
        <v>-0.54649999999999999</v>
      </c>
      <c r="FP98" s="55">
        <v>-0.4748</v>
      </c>
      <c r="FQ98" s="55">
        <v>-0.67300000000000004</v>
      </c>
      <c r="FR98" s="55">
        <v>-0.58450000000000002</v>
      </c>
      <c r="FS98" s="55">
        <v>-0.51780000000000004</v>
      </c>
      <c r="FT98" s="55">
        <v>-0.55089999999999995</v>
      </c>
      <c r="FU98" s="55">
        <v>-0.39269999999999999</v>
      </c>
      <c r="FV98" s="55">
        <v>-0.40110000000000001</v>
      </c>
      <c r="FW98" s="55">
        <v>-0.3407</v>
      </c>
      <c r="FX98" s="55">
        <v>-0.67030000000000001</v>
      </c>
      <c r="FY98" s="55">
        <v>-0.58860000000000001</v>
      </c>
      <c r="FZ98" s="55">
        <v>-0.47449999999999998</v>
      </c>
      <c r="GA98" s="55">
        <v>-0.50409999999999999</v>
      </c>
      <c r="GB98" s="55">
        <v>-0.25309999999999999</v>
      </c>
      <c r="GC98" s="55">
        <v>-0.26290000000000002</v>
      </c>
      <c r="GD98" s="55">
        <v>-0.26340000000000002</v>
      </c>
      <c r="GE98" s="55">
        <v>-0.54249999999999998</v>
      </c>
      <c r="GF98" s="55">
        <v>-0.49070000000000003</v>
      </c>
      <c r="GG98" s="55">
        <v>-0.31909999999999999</v>
      </c>
      <c r="GH98" s="55">
        <v>-0.43090000000000001</v>
      </c>
      <c r="GI98" s="55">
        <v>-6.0199999999999997E-2</v>
      </c>
      <c r="GJ98" s="55">
        <v>5.4699999999999999E-2</v>
      </c>
      <c r="GK98" s="55">
        <v>4.2000000000000003E-2</v>
      </c>
      <c r="GL98" s="55">
        <v>-0.56259999999999999</v>
      </c>
      <c r="GM98" s="55">
        <v>-0.48349999999999999</v>
      </c>
      <c r="GN98" s="55">
        <v>-0.36109999999999998</v>
      </c>
      <c r="GO98" s="55">
        <v>-0.2198</v>
      </c>
      <c r="GP98" s="55">
        <v>0.54430000000000001</v>
      </c>
      <c r="GQ98" s="55">
        <v>-0.54139999999999999</v>
      </c>
      <c r="GR98" s="55">
        <v>-0.50590000000000002</v>
      </c>
      <c r="GS98" s="55">
        <v>-0.56889999999999996</v>
      </c>
      <c r="GT98" s="55">
        <v>-0.45269999999999999</v>
      </c>
      <c r="GU98" s="55">
        <v>-0.32069999999999999</v>
      </c>
      <c r="GV98" s="55">
        <v>-0.32800000000000001</v>
      </c>
      <c r="GW98" s="55">
        <v>-0.79549999999999998</v>
      </c>
      <c r="GX98" s="55">
        <v>-0.51570000000000005</v>
      </c>
      <c r="GY98" s="55">
        <v>-0.44550000000000001</v>
      </c>
      <c r="GZ98" s="55">
        <v>-0.498</v>
      </c>
      <c r="HA98" s="55">
        <v>-0.41849999999999998</v>
      </c>
      <c r="HB98" s="55">
        <v>-0.29820000000000002</v>
      </c>
      <c r="HC98" s="55">
        <v>-0.32869999999999999</v>
      </c>
      <c r="HD98" s="55">
        <v>-0.48320000000000002</v>
      </c>
      <c r="HE98" s="55">
        <v>-0.46610000000000001</v>
      </c>
      <c r="HF98" s="55">
        <v>-0.44219999999999998</v>
      </c>
      <c r="HG98" s="55">
        <v>-0.49959999999999999</v>
      </c>
      <c r="HH98" s="55">
        <v>-0.4103</v>
      </c>
      <c r="HI98" s="55">
        <v>-0.29780000000000001</v>
      </c>
      <c r="HJ98" s="55">
        <v>-0.30159999999999998</v>
      </c>
      <c r="HK98" s="55">
        <v>-0.49519999999999997</v>
      </c>
      <c r="HL98" s="55">
        <v>-0.44840000000000002</v>
      </c>
      <c r="HM98" s="55">
        <v>-0.46710000000000002</v>
      </c>
      <c r="HN98" s="55">
        <v>-0.54390000000000005</v>
      </c>
      <c r="HO98" s="55">
        <v>-0.46850000000000003</v>
      </c>
      <c r="HP98" s="55">
        <v>-0.34060000000000001</v>
      </c>
      <c r="HQ98" s="55">
        <v>-0.33660000000000001</v>
      </c>
      <c r="HR98" s="55">
        <v>-0.52549999999999997</v>
      </c>
      <c r="HS98" s="55">
        <v>-0.49819999999999998</v>
      </c>
      <c r="HT98" s="55">
        <v>-0.50060000000000004</v>
      </c>
      <c r="HU98" s="55">
        <v>-0.5272</v>
      </c>
      <c r="HV98" s="55">
        <v>-0.52429999999999999</v>
      </c>
      <c r="HW98" s="55">
        <v>-0.37659999999999999</v>
      </c>
      <c r="HX98" s="55">
        <v>-0.40339999999999998</v>
      </c>
      <c r="HY98" s="55">
        <v>-0.59689999999999999</v>
      </c>
      <c r="HZ98" s="55">
        <v>-0.56140000000000001</v>
      </c>
      <c r="IA98" s="55">
        <v>-0.50980000000000003</v>
      </c>
      <c r="IB98" s="54">
        <v>-0.51</v>
      </c>
      <c r="IC98" s="55">
        <v>-0.40639999999999998</v>
      </c>
      <c r="ID98" s="55">
        <v>-0.2432</v>
      </c>
      <c r="IE98" s="55">
        <v>-0.26879999999999998</v>
      </c>
      <c r="IF98" s="55">
        <v>-0.58560000000000001</v>
      </c>
      <c r="IG98" s="55">
        <v>-0.5514</v>
      </c>
      <c r="IH98" s="55">
        <v>-0.49070000000000003</v>
      </c>
      <c r="II98" s="55">
        <v>-0.43480000000000002</v>
      </c>
      <c r="IJ98" s="55">
        <v>-0.33910000000000001</v>
      </c>
      <c r="IK98" s="55">
        <v>-0.42870000000000003</v>
      </c>
      <c r="IL98" s="55">
        <v>-0.38869999999999999</v>
      </c>
      <c r="IM98" s="55">
        <v>-0.64639999999999997</v>
      </c>
      <c r="IN98" s="55">
        <v>-0.62429999999999997</v>
      </c>
      <c r="IO98" s="55">
        <v>-0.63029999999999997</v>
      </c>
      <c r="IP98" s="55">
        <v>-0.56510000000000005</v>
      </c>
      <c r="IQ98" s="55">
        <v>-0.48220000000000002</v>
      </c>
      <c r="IR98" s="55">
        <v>-0.37009999999999998</v>
      </c>
      <c r="IS98" s="55">
        <v>-0.30320000000000003</v>
      </c>
      <c r="IT98" s="55">
        <v>-0.53800000000000003</v>
      </c>
      <c r="IU98" s="55">
        <v>-0.54569999999999996</v>
      </c>
      <c r="IV98" s="55">
        <v>-0.48649999999999999</v>
      </c>
      <c r="IW98" s="55">
        <v>-0.47899999999999998</v>
      </c>
      <c r="IX98" s="55">
        <v>-0.41889999999999999</v>
      </c>
      <c r="IY98" s="55">
        <v>-0.34260000000000002</v>
      </c>
      <c r="IZ98" s="55">
        <v>-0.18590000000000001</v>
      </c>
      <c r="JA98" s="55">
        <v>-0.2954</v>
      </c>
      <c r="JB98" s="55">
        <v>-0.1047</v>
      </c>
      <c r="JC98" s="55">
        <v>4.8899999999999999E-2</v>
      </c>
      <c r="JD98" s="55">
        <v>-0.98729999999999996</v>
      </c>
      <c r="JE98" s="55">
        <v>-0.98780000000000001</v>
      </c>
      <c r="JF98" s="55">
        <v>-0.97070000000000001</v>
      </c>
      <c r="JG98" s="55">
        <v>-0.99150000000000005</v>
      </c>
      <c r="JH98" s="55">
        <v>-0.99870000000000003</v>
      </c>
      <c r="JI98" s="55">
        <v>-0.99399999999999999</v>
      </c>
      <c r="JJ98" s="55">
        <v>-0.99590000000000001</v>
      </c>
      <c r="JK98" s="55">
        <v>-0.99299999999999999</v>
      </c>
      <c r="JL98" s="55">
        <v>-0.99339999999999995</v>
      </c>
      <c r="JM98" s="55">
        <v>-0.9869</v>
      </c>
      <c r="JN98" s="55">
        <v>-0.99370000000000003</v>
      </c>
      <c r="JO98" s="55">
        <v>-0.99790000000000001</v>
      </c>
      <c r="JP98" s="55">
        <v>-0.99829999999999997</v>
      </c>
      <c r="JQ98" s="55">
        <v>-0.99709999999999999</v>
      </c>
      <c r="JR98" s="55">
        <v>-0.99570000000000003</v>
      </c>
      <c r="JS98" s="55">
        <v>-0.99670000000000003</v>
      </c>
      <c r="JT98" s="55">
        <v>-0.98950000000000005</v>
      </c>
      <c r="JU98" s="55">
        <v>-0.99719999999999998</v>
      </c>
      <c r="JV98" s="55">
        <v>-0.99950000000000006</v>
      </c>
      <c r="JW98" s="55">
        <v>-0.99970000000000003</v>
      </c>
      <c r="JX98" s="55">
        <v>-0.99790000000000001</v>
      </c>
      <c r="JY98" s="55">
        <v>-0.99829999999999997</v>
      </c>
      <c r="JZ98" s="55">
        <v>-0.99839999999999995</v>
      </c>
      <c r="KA98" s="55">
        <v>-0.99490000000000001</v>
      </c>
      <c r="KB98" s="55">
        <v>-0.99970000000000003</v>
      </c>
      <c r="KC98" s="55">
        <v>-0.99939999999999996</v>
      </c>
      <c r="KD98" s="55">
        <v>-0.99809999999999999</v>
      </c>
      <c r="KE98" s="55">
        <v>-0.69030000000000002</v>
      </c>
      <c r="KF98" s="55">
        <v>-0.62390000000000001</v>
      </c>
      <c r="KG98" s="55">
        <v>-0.4672</v>
      </c>
      <c r="KH98" s="55">
        <v>-0.30209999999999998</v>
      </c>
      <c r="KI98" s="55">
        <v>-0.3528</v>
      </c>
      <c r="KJ98" s="55">
        <v>-0.63770000000000004</v>
      </c>
      <c r="KK98" s="55">
        <v>-0.62380000000000002</v>
      </c>
      <c r="KL98" s="55">
        <v>-0.58350000000000002</v>
      </c>
      <c r="KM98" s="55">
        <v>-0.52959999999999996</v>
      </c>
      <c r="KN98" s="55">
        <v>-0.44840000000000002</v>
      </c>
      <c r="KO98" s="55">
        <v>-0.26150000000000001</v>
      </c>
      <c r="KP98" s="55">
        <v>-0.34129999999999999</v>
      </c>
      <c r="KQ98" s="55">
        <v>-0.54259999999999997</v>
      </c>
      <c r="KR98" s="55">
        <v>-0.30299999999999999</v>
      </c>
      <c r="KS98" s="55">
        <v>-0.9546</v>
      </c>
      <c r="KT98" s="55">
        <v>-0.95350000000000001</v>
      </c>
      <c r="KU98" s="55">
        <v>-0.93830000000000002</v>
      </c>
      <c r="KV98" s="55">
        <v>-0.93799999999999994</v>
      </c>
      <c r="KW98" s="55">
        <v>-0.96240000000000003</v>
      </c>
      <c r="KX98" s="55">
        <v>-0.98780000000000001</v>
      </c>
      <c r="KY98" s="55">
        <v>-0.97909999999999997</v>
      </c>
      <c r="KZ98" s="55">
        <v>-0.95340000000000003</v>
      </c>
      <c r="LA98" s="55">
        <v>-0.89459999999999995</v>
      </c>
      <c r="LB98" s="55">
        <v>-0.98919999999999997</v>
      </c>
      <c r="LC98" s="55">
        <v>-0.99129999999999996</v>
      </c>
      <c r="LD98" s="55">
        <v>-0.98419999999999996</v>
      </c>
      <c r="LE98" s="55">
        <v>-0.99180000000000001</v>
      </c>
      <c r="LF98" s="55">
        <v>-0.99439999999999995</v>
      </c>
      <c r="LG98" s="55">
        <v>-0.98450000000000004</v>
      </c>
      <c r="LH98" s="55">
        <v>-0.92390000000000005</v>
      </c>
      <c r="LI98" s="55">
        <v>-0.99309999999999998</v>
      </c>
      <c r="LJ98" s="55">
        <v>-0.99119999999999997</v>
      </c>
      <c r="LK98" s="55">
        <v>-0.99550000000000005</v>
      </c>
      <c r="LL98" s="55">
        <v>-0.99770000000000003</v>
      </c>
      <c r="LM98" s="55">
        <v>-0.99739999999999995</v>
      </c>
      <c r="LN98" s="55">
        <v>-0.999</v>
      </c>
      <c r="LO98" s="55">
        <v>-0.99829999999999997</v>
      </c>
      <c r="LP98" s="55">
        <v>-0.99850000000000005</v>
      </c>
      <c r="LQ98" s="55">
        <v>-0.995</v>
      </c>
      <c r="LR98" s="55">
        <v>-0.99870000000000003</v>
      </c>
      <c r="LS98" s="55">
        <v>-0.99919999999999998</v>
      </c>
      <c r="LT98" s="55">
        <v>-0.99939999999999996</v>
      </c>
      <c r="LU98" s="55">
        <v>-0.99919999999999998</v>
      </c>
      <c r="LV98" s="55">
        <v>-0.99860000000000004</v>
      </c>
      <c r="LW98" s="55">
        <v>-0.99860000000000004</v>
      </c>
      <c r="LX98" s="55">
        <v>-0.99709999999999999</v>
      </c>
      <c r="LY98" s="55">
        <v>-0.99950000000000006</v>
      </c>
      <c r="LZ98" s="55">
        <v>-0.99990000000000001</v>
      </c>
      <c r="MA98" s="55">
        <v>-0.99990000000000001</v>
      </c>
      <c r="MB98" s="55">
        <v>-0.99970000000000003</v>
      </c>
      <c r="MC98" s="55">
        <v>-0.99950000000000006</v>
      </c>
      <c r="MD98" s="55">
        <v>-0.99990000000000001</v>
      </c>
      <c r="ME98" s="55">
        <v>-0.99929999999999997</v>
      </c>
      <c r="MF98" s="55">
        <v>-0.99990000000000001</v>
      </c>
      <c r="MG98" s="55">
        <v>-0.99980000000000002</v>
      </c>
      <c r="MH98" s="55">
        <v>-0.99990000000000001</v>
      </c>
      <c r="MI98" s="55">
        <v>-0.99990000000000001</v>
      </c>
      <c r="MJ98" s="55">
        <v>-0.99960000000000004</v>
      </c>
      <c r="MK98" s="55">
        <v>-0.99980000000000002</v>
      </c>
      <c r="ML98" s="55">
        <v>-0.99880000000000002</v>
      </c>
      <c r="MM98" s="54">
        <v>-1</v>
      </c>
      <c r="MN98" s="55">
        <v>-0.99990000000000001</v>
      </c>
      <c r="MO98" s="55">
        <v>-0.99960000000000004</v>
      </c>
      <c r="MP98" s="55">
        <v>-0.99980000000000002</v>
      </c>
      <c r="MQ98" s="55">
        <v>-0.99980000000000002</v>
      </c>
      <c r="MR98" s="55">
        <v>-0.99980000000000002</v>
      </c>
      <c r="MS98" s="55">
        <v>-0.99890000000000001</v>
      </c>
      <c r="MT98" s="55">
        <v>-0.99970000000000003</v>
      </c>
      <c r="MU98" s="55">
        <v>-0.99980000000000002</v>
      </c>
      <c r="MV98" s="55">
        <v>-0.99980000000000002</v>
      </c>
      <c r="MW98" s="55">
        <v>-0.99939999999999996</v>
      </c>
      <c r="MX98" s="55">
        <v>-0.99909999999999999</v>
      </c>
      <c r="MY98" s="55">
        <v>-0.99939999999999996</v>
      </c>
      <c r="MZ98" s="55">
        <v>-0.99890000000000001</v>
      </c>
      <c r="NA98" s="55">
        <v>-0.99960000000000004</v>
      </c>
      <c r="NB98" s="55">
        <v>-0.99980000000000002</v>
      </c>
      <c r="NC98" s="55">
        <v>-0.99960000000000004</v>
      </c>
      <c r="ND98" s="55">
        <v>-0.99980000000000002</v>
      </c>
      <c r="NE98" s="55">
        <v>-0.99990000000000001</v>
      </c>
      <c r="NF98" s="55">
        <v>-0.99960000000000004</v>
      </c>
      <c r="NG98" s="55">
        <v>-0.99950000000000006</v>
      </c>
      <c r="NH98" s="54">
        <v>-1</v>
      </c>
      <c r="NI98" s="54">
        <v>-1</v>
      </c>
      <c r="NJ98" s="55">
        <v>-0.99950000000000006</v>
      </c>
      <c r="NK98" s="54">
        <v>-1</v>
      </c>
      <c r="NL98" s="55">
        <v>-0.99990000000000001</v>
      </c>
      <c r="NM98" s="55">
        <v>-0.99919999999999998</v>
      </c>
      <c r="NN98" s="55">
        <v>-0.99970000000000003</v>
      </c>
      <c r="NO98" s="54">
        <v>-1</v>
      </c>
      <c r="NP98" s="54">
        <v>-1</v>
      </c>
      <c r="NQ98" s="54">
        <v>-1</v>
      </c>
      <c r="NR98" s="55">
        <v>-0.99970000000000003</v>
      </c>
      <c r="NS98" s="55">
        <v>-0.99990000000000001</v>
      </c>
      <c r="NT98" s="55">
        <v>-0.99980000000000002</v>
      </c>
      <c r="NU98" s="55">
        <v>-0.99950000000000006</v>
      </c>
      <c r="NV98" s="54">
        <v>-1</v>
      </c>
      <c r="NW98" s="54">
        <v>-1</v>
      </c>
      <c r="NX98" s="55">
        <v>-0.99980000000000002</v>
      </c>
      <c r="NY98" s="54">
        <v>-1</v>
      </c>
      <c r="NZ98" s="54">
        <v>-1</v>
      </c>
      <c r="OA98" s="55">
        <v>-0.99990000000000001</v>
      </c>
      <c r="OB98" s="55">
        <v>-0.99960000000000004</v>
      </c>
      <c r="OC98" s="55">
        <v>-0.99990000000000001</v>
      </c>
      <c r="OD98" s="55">
        <v>-0.99990000000000001</v>
      </c>
      <c r="OE98" s="55">
        <v>-0.99990000000000001</v>
      </c>
      <c r="OF98" s="55">
        <v>-0.99970000000000003</v>
      </c>
      <c r="OG98" s="55">
        <v>-0.99990000000000001</v>
      </c>
      <c r="OH98" s="55">
        <v>-0.99970000000000003</v>
      </c>
      <c r="OI98" s="55">
        <v>-0.99980000000000002</v>
      </c>
      <c r="OJ98" s="55">
        <v>-0.99970000000000003</v>
      </c>
      <c r="OK98" s="54">
        <v>-1</v>
      </c>
      <c r="OL98" s="55">
        <v>-0.99990000000000001</v>
      </c>
      <c r="OM98" s="54">
        <v>-1</v>
      </c>
      <c r="ON98" s="54">
        <v>-1</v>
      </c>
      <c r="OO98" s="55">
        <v>-0.99990000000000001</v>
      </c>
      <c r="OP98" s="55">
        <v>-0.99970000000000003</v>
      </c>
      <c r="OQ98" s="54">
        <v>-1</v>
      </c>
      <c r="OR98" s="55">
        <v>-0.99990000000000001</v>
      </c>
      <c r="OS98" s="54">
        <v>-1</v>
      </c>
      <c r="OT98" s="55">
        <v>-0.99990000000000001</v>
      </c>
      <c r="OU98" s="54">
        <v>-1</v>
      </c>
      <c r="OV98" s="54">
        <v>-1</v>
      </c>
      <c r="OW98" s="55">
        <v>-0.99980000000000002</v>
      </c>
      <c r="OX98" s="54">
        <v>-1</v>
      </c>
      <c r="OY98" s="54">
        <v>-1</v>
      </c>
      <c r="OZ98" s="54">
        <v>-1</v>
      </c>
      <c r="PA98" s="54">
        <v>-1</v>
      </c>
      <c r="PB98" s="55">
        <v>-0.99980000000000002</v>
      </c>
      <c r="PC98" s="55">
        <v>-0.99919999999999998</v>
      </c>
      <c r="PD98" s="55">
        <v>-0.99980000000000002</v>
      </c>
      <c r="PE98" s="55">
        <v>-0.99919999999999998</v>
      </c>
      <c r="PF98" s="55">
        <v>-0.52639999999999998</v>
      </c>
      <c r="PG98" s="55">
        <v>-0.64239999999999997</v>
      </c>
      <c r="PH98" s="55">
        <v>-0.65959999999999996</v>
      </c>
      <c r="PI98" s="55">
        <v>-0.66210000000000002</v>
      </c>
      <c r="PJ98" s="55">
        <v>-0.5363</v>
      </c>
      <c r="PK98" s="55">
        <v>-0.55649999999999999</v>
      </c>
      <c r="PL98" s="55">
        <v>-0.49540000000000001</v>
      </c>
      <c r="PM98" s="55">
        <v>-0.61639999999999995</v>
      </c>
      <c r="PN98" s="55">
        <v>-0.49049999999999999</v>
      </c>
      <c r="PO98" s="55">
        <v>-0.5786</v>
      </c>
      <c r="PP98" s="55">
        <v>-0.58750000000000002</v>
      </c>
      <c r="PQ98" s="55">
        <v>-0.60070000000000001</v>
      </c>
      <c r="PR98" s="55">
        <v>-0.59060000000000001</v>
      </c>
      <c r="PS98" s="55">
        <v>-0.56200000000000006</v>
      </c>
      <c r="PT98" s="55">
        <v>-0.69720000000000004</v>
      </c>
      <c r="PU98" s="55">
        <v>-0.64829999999999999</v>
      </c>
      <c r="PV98" s="55">
        <v>-0.70440000000000003</v>
      </c>
      <c r="PW98" s="55">
        <v>-0.63280000000000003</v>
      </c>
      <c r="PX98" s="55">
        <v>-0.58499999999999996</v>
      </c>
      <c r="PY98" s="55">
        <v>-0.56610000000000005</v>
      </c>
      <c r="PZ98" s="55">
        <v>-0.49869999999999998</v>
      </c>
      <c r="QA98" s="55">
        <v>-0.54669999999999996</v>
      </c>
      <c r="QB98" s="55">
        <v>-0.71989999999999998</v>
      </c>
      <c r="QC98" s="55">
        <v>-0.69489999999999996</v>
      </c>
      <c r="QD98" s="55">
        <v>-0.63770000000000004</v>
      </c>
      <c r="QE98" s="55">
        <v>-0.59040000000000004</v>
      </c>
      <c r="QF98" s="55">
        <v>-0.64490000000000003</v>
      </c>
      <c r="QG98" s="55">
        <v>-0.4531</v>
      </c>
      <c r="QH98" s="55">
        <v>-0.68589999999999995</v>
      </c>
      <c r="QI98" s="55">
        <v>-0.66579999999999995</v>
      </c>
      <c r="QJ98" s="55">
        <v>-0.63439999999999996</v>
      </c>
      <c r="QK98" s="55">
        <v>-0.65959999999999996</v>
      </c>
      <c r="QL98" s="55">
        <v>-0.60089999999999999</v>
      </c>
      <c r="QM98" s="55">
        <v>-0.60160000000000002</v>
      </c>
      <c r="QN98" s="55">
        <v>-0.61850000000000005</v>
      </c>
      <c r="QO98" s="55">
        <v>-0.2248</v>
      </c>
      <c r="QP98" s="55">
        <v>-0.34260000000000002</v>
      </c>
      <c r="QQ98" s="55">
        <v>-0.26250000000000001</v>
      </c>
      <c r="QR98" s="55">
        <v>-0.1764</v>
      </c>
      <c r="QS98" s="55">
        <v>-2.76E-2</v>
      </c>
      <c r="QT98" s="55">
        <v>0.23449999999999999</v>
      </c>
      <c r="QU98" s="55">
        <v>-5.2999999999999999E-2</v>
      </c>
      <c r="QV98" s="55">
        <v>-0.47610000000000002</v>
      </c>
      <c r="QW98" s="55">
        <v>-0.222</v>
      </c>
      <c r="QX98" s="55">
        <v>-0.1996</v>
      </c>
      <c r="QY98" s="55">
        <v>-0.1467</v>
      </c>
      <c r="QZ98" s="55">
        <v>-9.5299999999999996E-2</v>
      </c>
      <c r="RA98" s="55">
        <v>0.22239999999999999</v>
      </c>
      <c r="RB98" s="55">
        <v>0.45219999999999999</v>
      </c>
      <c r="RC98" s="55">
        <v>0.35659999999999997</v>
      </c>
      <c r="RD98" s="55">
        <v>-0.25840000000000002</v>
      </c>
      <c r="RE98" s="55">
        <v>-0.19900000000000001</v>
      </c>
      <c r="RF98" s="55">
        <v>-0.1991</v>
      </c>
      <c r="RG98" s="55">
        <v>-0.151</v>
      </c>
      <c r="RH98" s="55">
        <v>1.0699999999999999E-2</v>
      </c>
      <c r="RI98" s="55">
        <v>-0.1225</v>
      </c>
      <c r="RJ98" s="55">
        <v>-0.4269</v>
      </c>
      <c r="RK98" s="55">
        <v>-0.37180000000000002</v>
      </c>
      <c r="RL98" s="55">
        <v>-0.30030000000000001</v>
      </c>
      <c r="RM98" s="55">
        <v>-0.25929999999999997</v>
      </c>
      <c r="RN98" s="55">
        <v>-0.17630000000000001</v>
      </c>
      <c r="RO98" s="55">
        <v>-4.4499999999999998E-2</v>
      </c>
      <c r="RP98" s="55">
        <v>-0.35670000000000002</v>
      </c>
      <c r="RQ98" s="55">
        <v>-0.50119999999999998</v>
      </c>
      <c r="RR98" s="55">
        <v>-0.3992</v>
      </c>
      <c r="RS98" s="55">
        <v>-0.33950000000000002</v>
      </c>
      <c r="RT98" s="55">
        <v>-0.33150000000000002</v>
      </c>
      <c r="RU98" s="55">
        <v>-0.26529999999999998</v>
      </c>
      <c r="RV98" s="55">
        <v>-3.7499999999999999E-2</v>
      </c>
      <c r="RW98" s="55">
        <v>0.1109</v>
      </c>
      <c r="RX98" s="55">
        <v>-0.51200000000000001</v>
      </c>
      <c r="RY98" s="55">
        <v>-0.42730000000000001</v>
      </c>
      <c r="RZ98" s="55">
        <v>-0.34139999999999998</v>
      </c>
      <c r="SA98" s="55">
        <v>-0.29959999999999998</v>
      </c>
      <c r="SB98" s="55">
        <v>-0.16719999999999999</v>
      </c>
      <c r="SC98" s="55">
        <v>5.4199999999999998E-2</v>
      </c>
      <c r="SD98" s="55">
        <v>-0.1527</v>
      </c>
      <c r="SE98" s="55">
        <v>-0.52529999999999999</v>
      </c>
      <c r="SF98" s="55">
        <v>-0.4491</v>
      </c>
      <c r="SG98" s="55">
        <v>-0.35349999999999998</v>
      </c>
      <c r="SH98" s="55">
        <v>-0.3019</v>
      </c>
      <c r="SI98" s="55">
        <v>-0.18840000000000001</v>
      </c>
      <c r="SJ98" s="55">
        <v>-7.5800000000000006E-2</v>
      </c>
      <c r="SK98" s="55">
        <v>-0.1643</v>
      </c>
      <c r="SL98" s="55">
        <v>-0.49569999999999997</v>
      </c>
      <c r="SM98" s="55">
        <v>-0.45810000000000001</v>
      </c>
      <c r="SN98" s="55">
        <v>-0.44330000000000003</v>
      </c>
      <c r="SO98" s="55">
        <v>-0.33650000000000002</v>
      </c>
      <c r="SP98" s="55">
        <v>-0.19670000000000001</v>
      </c>
      <c r="SQ98" s="55">
        <v>-4.4699999999999997E-2</v>
      </c>
      <c r="SR98" s="55">
        <v>-0.1212</v>
      </c>
      <c r="SS98" s="55">
        <v>-0.55640000000000001</v>
      </c>
      <c r="ST98" s="55">
        <v>-0.46310000000000001</v>
      </c>
      <c r="SU98" s="55">
        <v>-0.38219999999999998</v>
      </c>
      <c r="SV98" s="55">
        <v>-0.33860000000000001</v>
      </c>
      <c r="SW98" s="55">
        <v>-0.2046</v>
      </c>
      <c r="SX98" s="55">
        <v>-7.5600000000000001E-2</v>
      </c>
      <c r="SY98" s="55">
        <v>-0.19950000000000001</v>
      </c>
      <c r="SZ98" s="55">
        <v>-0.49440000000000001</v>
      </c>
      <c r="TA98" s="55">
        <v>-0.40600000000000003</v>
      </c>
      <c r="TB98" s="55">
        <v>-0.36159999999999998</v>
      </c>
      <c r="TC98" s="55">
        <v>-0.30220000000000002</v>
      </c>
      <c r="TD98" s="55">
        <v>-0.223</v>
      </c>
      <c r="TE98" s="55">
        <v>-0.1268</v>
      </c>
      <c r="TF98" s="55">
        <v>-0.23089999999999999</v>
      </c>
      <c r="TG98" s="55">
        <v>-0.43419999999999997</v>
      </c>
      <c r="TH98" s="55">
        <v>-0.34760000000000002</v>
      </c>
      <c r="TI98" s="55">
        <v>-0.33689999999999998</v>
      </c>
      <c r="TJ98" s="55">
        <v>-0.21879999999999999</v>
      </c>
      <c r="TK98" s="55">
        <v>-0.182</v>
      </c>
      <c r="TL98" s="55">
        <v>-3.32E-2</v>
      </c>
      <c r="TM98" s="55">
        <v>-0.105</v>
      </c>
      <c r="TN98" s="55">
        <v>-0.39579999999999999</v>
      </c>
      <c r="TO98" s="55">
        <v>-0.36680000000000001</v>
      </c>
      <c r="TP98" s="55">
        <v>-0.26819999999999999</v>
      </c>
      <c r="TQ98" s="55">
        <v>-0.28339999999999999</v>
      </c>
      <c r="TR98" s="55">
        <v>-0.1744</v>
      </c>
      <c r="TS98" s="55">
        <v>-5.7500000000000002E-2</v>
      </c>
      <c r="TT98" s="55">
        <v>-0.15640000000000001</v>
      </c>
      <c r="TU98" s="55">
        <v>-0.3911</v>
      </c>
      <c r="TV98" s="55">
        <v>-0.28660000000000002</v>
      </c>
      <c r="TW98" s="55">
        <v>-0.22239999999999999</v>
      </c>
      <c r="TX98" s="55">
        <v>-0.22450000000000001</v>
      </c>
      <c r="TY98" s="55">
        <v>-0.1709</v>
      </c>
      <c r="TZ98" s="55">
        <v>-2.98E-2</v>
      </c>
      <c r="UA98" s="55">
        <v>-8.0199999999999994E-2</v>
      </c>
      <c r="UB98" s="55">
        <v>-0.31619999999999998</v>
      </c>
      <c r="UC98" s="55">
        <v>-0.28120000000000001</v>
      </c>
      <c r="UD98" s="55">
        <v>-0.19600000000000001</v>
      </c>
      <c r="UE98" s="55">
        <v>-0.15920000000000001</v>
      </c>
      <c r="UF98" s="55">
        <v>-6.7000000000000004E-2</v>
      </c>
      <c r="UG98" s="55">
        <v>0.13400000000000001</v>
      </c>
      <c r="UH98" s="55">
        <v>-3.1800000000000002E-2</v>
      </c>
      <c r="UI98" s="55">
        <v>-0.27089999999999997</v>
      </c>
      <c r="UJ98" s="55">
        <v>-5.91E-2</v>
      </c>
      <c r="UK98" s="55">
        <v>-8.6099999999999996E-2</v>
      </c>
      <c r="UL98" s="55">
        <v>-0.14319999999999999</v>
      </c>
      <c r="UM98" s="55">
        <v>-0.13880000000000001</v>
      </c>
      <c r="UN98" s="55">
        <v>-2.0400000000000001E-2</v>
      </c>
      <c r="UO98" s="55">
        <v>0.1421</v>
      </c>
      <c r="UP98" s="55">
        <v>0.1066</v>
      </c>
      <c r="UQ98" s="55">
        <v>-0.31619999999999998</v>
      </c>
      <c r="UR98" s="55">
        <v>-0.2452</v>
      </c>
      <c r="US98" s="55">
        <v>-0.2104</v>
      </c>
      <c r="UT98" s="55">
        <v>-0.16880000000000001</v>
      </c>
      <c r="UU98" s="55">
        <v>-3.2199999999999999E-2</v>
      </c>
      <c r="UV98" s="55">
        <v>-1.9E-2</v>
      </c>
      <c r="UW98" s="55">
        <v>-0.31659999999999999</v>
      </c>
      <c r="UX98" s="55">
        <v>-0.27160000000000001</v>
      </c>
      <c r="UY98" s="55">
        <v>-0.20039999999999999</v>
      </c>
      <c r="UZ98" s="55">
        <v>-0.22140000000000001</v>
      </c>
      <c r="VA98" s="55">
        <v>-0.1951</v>
      </c>
      <c r="VB98" s="55">
        <v>-3.4799999999999998E-2</v>
      </c>
      <c r="VC98" s="55">
        <v>-8.4099999999999994E-2</v>
      </c>
      <c r="VD98" s="55">
        <v>-0.34589999999999999</v>
      </c>
      <c r="VE98" s="55">
        <v>-0.31330000000000002</v>
      </c>
      <c r="VF98" s="55">
        <v>-0.2114</v>
      </c>
      <c r="VG98" s="55">
        <v>-0.19359999999999999</v>
      </c>
      <c r="VH98" s="55">
        <v>-0.16309999999999999</v>
      </c>
      <c r="VI98" s="55">
        <v>-2.4799999999999999E-2</v>
      </c>
      <c r="VJ98" s="55">
        <v>-5.8200000000000002E-2</v>
      </c>
      <c r="VK98" s="55">
        <v>-0.27900000000000003</v>
      </c>
      <c r="VL98" s="55">
        <v>-0.1666</v>
      </c>
      <c r="VM98" s="55">
        <v>-0.1588</v>
      </c>
      <c r="VN98" s="55">
        <v>-0.1522</v>
      </c>
      <c r="VO98" s="55">
        <v>-0.107</v>
      </c>
      <c r="VP98" s="55">
        <v>-3.1800000000000002E-2</v>
      </c>
      <c r="VQ98" s="55">
        <v>-3.73E-2</v>
      </c>
      <c r="VR98" s="55">
        <v>-0.30570000000000003</v>
      </c>
      <c r="VS98" s="55">
        <v>-0.2351</v>
      </c>
      <c r="VT98" s="55">
        <v>-0.20630000000000001</v>
      </c>
      <c r="VU98" s="55">
        <v>-0.20630000000000001</v>
      </c>
      <c r="VV98" s="55">
        <v>-0.19969999999999999</v>
      </c>
      <c r="VW98" s="55">
        <v>-0.1363</v>
      </c>
      <c r="VX98" s="55">
        <v>-6.1499999999999999E-2</v>
      </c>
      <c r="VY98" s="55">
        <v>-0.3362</v>
      </c>
      <c r="VZ98" s="55">
        <v>-0.26400000000000001</v>
      </c>
      <c r="WA98" s="55">
        <v>-0.19980000000000001</v>
      </c>
      <c r="WB98" s="55">
        <v>-0.17280000000000001</v>
      </c>
      <c r="WC98" s="55">
        <v>-0.1661</v>
      </c>
      <c r="WD98" s="55">
        <v>-3.1399999999999997E-2</v>
      </c>
      <c r="WE98" s="55">
        <v>-0.10489999999999999</v>
      </c>
      <c r="WF98" s="55">
        <v>-0.2782</v>
      </c>
      <c r="WG98" s="55">
        <v>-0.2167</v>
      </c>
      <c r="WH98" s="55">
        <v>-0.1724</v>
      </c>
      <c r="WI98" s="55">
        <v>-9.8199999999999996E-2</v>
      </c>
      <c r="WJ98" s="55">
        <v>-0.1336</v>
      </c>
      <c r="WK98" s="55">
        <v>-2.5100000000000001E-2</v>
      </c>
      <c r="WL98" s="55">
        <v>-7.8799999999999995E-2</v>
      </c>
      <c r="WM98" s="55">
        <v>-0.28420000000000001</v>
      </c>
      <c r="WN98" s="55">
        <v>-0.21410000000000001</v>
      </c>
      <c r="WO98" s="55">
        <v>-0.14799999999999999</v>
      </c>
      <c r="WP98" s="55">
        <v>-0.12479999999999999</v>
      </c>
      <c r="WQ98" s="55">
        <v>-0.14480000000000001</v>
      </c>
      <c r="WR98" s="55">
        <v>-6.4000000000000003E-3</v>
      </c>
      <c r="WS98" s="55">
        <v>-9.6799999999999997E-2</v>
      </c>
      <c r="WT98" s="55">
        <v>-0.18440000000000001</v>
      </c>
      <c r="WU98" s="55">
        <v>-0.14269999999999999</v>
      </c>
      <c r="WV98" s="55">
        <v>-8.9499999999999996E-2</v>
      </c>
      <c r="WW98" s="55">
        <v>-3.32E-2</v>
      </c>
      <c r="WX98" s="55">
        <v>-0.1138</v>
      </c>
      <c r="WY98" s="55">
        <v>-6.8400000000000002E-2</v>
      </c>
      <c r="WZ98" s="55">
        <v>-0.11700000000000001</v>
      </c>
      <c r="XA98" s="55">
        <v>-0.23419999999999999</v>
      </c>
      <c r="XB98" s="55">
        <v>-0.1787</v>
      </c>
      <c r="XC98" s="55">
        <v>-0.16120000000000001</v>
      </c>
      <c r="XD98" s="55">
        <v>-0.1152</v>
      </c>
      <c r="XE98" s="55">
        <v>-0.16200000000000001</v>
      </c>
      <c r="XF98" s="55">
        <v>-7.3599999999999999E-2</v>
      </c>
      <c r="XG98" s="55">
        <v>-9.7699999999999995E-2</v>
      </c>
      <c r="XH98" s="55">
        <v>-0.29020000000000001</v>
      </c>
      <c r="XI98" s="55">
        <v>-0.23269999999999999</v>
      </c>
      <c r="XJ98" s="55">
        <v>-0.16389999999999999</v>
      </c>
      <c r="XK98" s="55">
        <v>-9.1999999999999998E-2</v>
      </c>
      <c r="XL98" s="54">
        <v>-0.14000000000000001</v>
      </c>
      <c r="XM98" s="55">
        <v>-5.4699999999999999E-2</v>
      </c>
      <c r="XN98" s="55">
        <v>-0.1095</v>
      </c>
      <c r="XO98" s="55">
        <v>-0.30680000000000002</v>
      </c>
      <c r="XP98" s="55">
        <v>-0.2094</v>
      </c>
      <c r="XQ98" s="55">
        <v>-0.15820000000000001</v>
      </c>
      <c r="XR98" s="55">
        <v>-0.15090000000000001</v>
      </c>
      <c r="XS98" s="55">
        <v>-0.14680000000000001</v>
      </c>
      <c r="XT98" s="55">
        <v>-6.6500000000000004E-2</v>
      </c>
      <c r="XU98" s="55">
        <v>-8.9700000000000002E-2</v>
      </c>
      <c r="XV98" s="55">
        <v>-0.25950000000000001</v>
      </c>
      <c r="XW98" s="55">
        <v>-0.18770000000000001</v>
      </c>
      <c r="XX98" s="55">
        <v>-0.17949999999999999</v>
      </c>
      <c r="XY98" s="55">
        <v>-0.1729</v>
      </c>
      <c r="XZ98" s="55">
        <v>-0.1928</v>
      </c>
      <c r="YA98" s="55">
        <v>-0.13389999999999999</v>
      </c>
      <c r="YB98" s="55">
        <v>-0.11849999999999999</v>
      </c>
      <c r="YC98" s="55">
        <v>-0.3009</v>
      </c>
      <c r="YD98" s="55">
        <v>-0.28689999999999999</v>
      </c>
      <c r="YE98" s="55">
        <v>-0.26190000000000002</v>
      </c>
      <c r="YF98" s="55">
        <v>-0.253</v>
      </c>
      <c r="YG98" s="55">
        <v>-0.22919999999999999</v>
      </c>
      <c r="YH98" s="55">
        <v>-8.4699999999999998E-2</v>
      </c>
      <c r="YI98" s="55">
        <v>-0.14560000000000001</v>
      </c>
      <c r="YJ98" s="55">
        <v>-0.34499999999999997</v>
      </c>
      <c r="YK98" s="55">
        <v>-0.31219999999999998</v>
      </c>
    </row>
    <row r="99" spans="1:661" x14ac:dyDescent="0.35">
      <c r="A99" s="66" t="s">
        <v>75</v>
      </c>
      <c r="B99" s="66" t="s">
        <v>6</v>
      </c>
      <c r="C99" s="54">
        <v>7.0000000000000007E-2</v>
      </c>
      <c r="D99" s="54">
        <v>0.06</v>
      </c>
      <c r="E99" s="54">
        <v>0.09</v>
      </c>
      <c r="F99" s="54">
        <v>0.01</v>
      </c>
      <c r="G99" s="54">
        <v>0.08</v>
      </c>
      <c r="H99" s="54">
        <v>0.28999999999999998</v>
      </c>
      <c r="I99" s="54">
        <v>0.12</v>
      </c>
      <c r="J99" s="54">
        <v>0.15</v>
      </c>
      <c r="K99" s="54">
        <v>0.05</v>
      </c>
      <c r="L99" s="54">
        <v>0</v>
      </c>
      <c r="M99" s="54">
        <v>0.08</v>
      </c>
      <c r="N99" s="54">
        <v>0.13</v>
      </c>
      <c r="O99" s="54">
        <v>-0.03</v>
      </c>
      <c r="P99" s="54">
        <v>-0.01</v>
      </c>
      <c r="Q99" s="54">
        <v>0.04</v>
      </c>
      <c r="R99" s="54">
        <v>7.0000000000000007E-2</v>
      </c>
      <c r="S99" s="54">
        <v>-0.05</v>
      </c>
      <c r="T99" s="54">
        <v>0.01</v>
      </c>
      <c r="U99" s="54">
        <v>-0.02</v>
      </c>
      <c r="V99" s="54">
        <v>-0.15</v>
      </c>
      <c r="W99" s="54">
        <v>-0.27</v>
      </c>
      <c r="X99" s="54">
        <v>-0.23</v>
      </c>
      <c r="Y99" s="54">
        <v>-0.26</v>
      </c>
      <c r="Z99" s="54">
        <v>-0.38</v>
      </c>
      <c r="AA99" s="54">
        <v>-0.48</v>
      </c>
      <c r="AB99" s="54">
        <v>-0.47</v>
      </c>
      <c r="AC99" s="54">
        <v>-0.56999999999999995</v>
      </c>
      <c r="AD99" s="54">
        <v>-0.82</v>
      </c>
      <c r="AE99" s="54">
        <v>-1</v>
      </c>
      <c r="AF99" s="54">
        <v>-1</v>
      </c>
      <c r="AG99" s="54">
        <v>-1</v>
      </c>
      <c r="AH99" s="54">
        <v>-1</v>
      </c>
      <c r="AI99" s="54">
        <v>-1</v>
      </c>
      <c r="AJ99" s="54">
        <v>-1</v>
      </c>
      <c r="AK99" s="54">
        <v>-1</v>
      </c>
      <c r="AL99" s="54">
        <v>-1</v>
      </c>
      <c r="AM99" s="54">
        <v>-1</v>
      </c>
      <c r="AN99" s="54">
        <v>-1</v>
      </c>
      <c r="AO99" s="54">
        <v>-1</v>
      </c>
      <c r="AP99" s="54">
        <v>-1</v>
      </c>
      <c r="AQ99" s="54">
        <v>-1</v>
      </c>
      <c r="AR99" s="54">
        <v>-1</v>
      </c>
      <c r="AS99" s="54">
        <v>-1</v>
      </c>
      <c r="AT99" s="54">
        <v>-1</v>
      </c>
      <c r="AU99" s="54">
        <v>-1</v>
      </c>
      <c r="AV99" s="54">
        <v>-1</v>
      </c>
      <c r="AW99" s="54">
        <v>-1</v>
      </c>
      <c r="AX99" s="54">
        <v>-1</v>
      </c>
      <c r="AY99" s="54">
        <v>-1</v>
      </c>
      <c r="AZ99" s="54">
        <v>-1</v>
      </c>
      <c r="BA99" s="54">
        <v>-1</v>
      </c>
      <c r="BB99" s="54">
        <v>-1</v>
      </c>
      <c r="BC99" s="54">
        <v>-1</v>
      </c>
      <c r="BD99" s="54">
        <v>-1</v>
      </c>
      <c r="BE99" s="54">
        <v>-1</v>
      </c>
      <c r="BF99" s="54">
        <v>-1</v>
      </c>
      <c r="BG99" s="54">
        <v>-1</v>
      </c>
      <c r="BH99" s="54">
        <v>-1</v>
      </c>
      <c r="BI99" s="54">
        <v>-1</v>
      </c>
      <c r="BJ99" s="54">
        <v>-1</v>
      </c>
      <c r="BK99" s="54">
        <v>-1</v>
      </c>
      <c r="BL99" s="54">
        <v>-1</v>
      </c>
      <c r="BM99" s="54">
        <v>-1</v>
      </c>
      <c r="BN99" s="54">
        <v>-1</v>
      </c>
      <c r="BO99" s="54">
        <v>-1</v>
      </c>
      <c r="BP99" s="54">
        <v>-1</v>
      </c>
      <c r="BQ99" s="54">
        <v>-1</v>
      </c>
      <c r="BR99" s="54">
        <v>-1</v>
      </c>
      <c r="BS99" s="54">
        <v>-1</v>
      </c>
      <c r="BT99" s="54">
        <v>-1</v>
      </c>
      <c r="BU99" s="54">
        <v>-1</v>
      </c>
      <c r="BV99" s="54">
        <v>-1</v>
      </c>
      <c r="BW99" s="54">
        <v>-1</v>
      </c>
      <c r="BX99" s="54">
        <v>-1</v>
      </c>
      <c r="BY99" s="54">
        <v>-1</v>
      </c>
      <c r="BZ99" s="54">
        <v>-1</v>
      </c>
      <c r="CA99" s="54">
        <v>-1</v>
      </c>
      <c r="CB99" s="54">
        <v>-1</v>
      </c>
      <c r="CC99" s="54">
        <v>-1</v>
      </c>
      <c r="CD99" s="54">
        <v>-1</v>
      </c>
      <c r="CE99" s="54">
        <v>-1</v>
      </c>
      <c r="CF99" s="54">
        <v>-1</v>
      </c>
      <c r="CG99" s="54">
        <v>-1</v>
      </c>
      <c r="CH99" s="54">
        <v>-1</v>
      </c>
      <c r="CI99" s="54">
        <v>-1</v>
      </c>
      <c r="CJ99" s="55">
        <v>-0.99819999999999998</v>
      </c>
      <c r="CK99" s="54">
        <v>-1</v>
      </c>
      <c r="CL99" s="55">
        <v>-0.99780000000000002</v>
      </c>
      <c r="CM99" s="55">
        <v>-0.99790000000000001</v>
      </c>
      <c r="CN99" s="54">
        <v>-1</v>
      </c>
      <c r="CO99" s="54">
        <v>-1</v>
      </c>
      <c r="CP99" s="54">
        <v>-1</v>
      </c>
      <c r="CQ99" s="54">
        <v>-1</v>
      </c>
      <c r="CR99" s="55">
        <v>-0.999</v>
      </c>
      <c r="CS99" s="54">
        <v>-1</v>
      </c>
      <c r="CT99" s="55">
        <v>-0.99929999999999997</v>
      </c>
      <c r="CU99" s="54">
        <v>-1</v>
      </c>
      <c r="CV99" s="54">
        <v>-1</v>
      </c>
      <c r="CW99" s="54">
        <v>-1</v>
      </c>
      <c r="CX99" s="54">
        <v>-1</v>
      </c>
      <c r="CY99" s="54">
        <v>-1</v>
      </c>
      <c r="CZ99" s="55">
        <v>-0.99980000000000002</v>
      </c>
      <c r="DA99" s="55">
        <v>-0.99609999999999999</v>
      </c>
      <c r="DB99" s="55">
        <v>-0.99590000000000001</v>
      </c>
      <c r="DC99" s="55">
        <v>-0.99929999999999997</v>
      </c>
      <c r="DD99" s="55">
        <v>-0.99409999999999998</v>
      </c>
      <c r="DE99" s="55">
        <v>-0.99650000000000005</v>
      </c>
      <c r="DF99" s="55">
        <v>-0.97060000000000002</v>
      </c>
      <c r="DG99" s="55">
        <v>-0.9698</v>
      </c>
      <c r="DH99" s="55">
        <v>-0.95950000000000002</v>
      </c>
      <c r="DI99" s="55">
        <v>-0.94730000000000003</v>
      </c>
      <c r="DJ99" s="55">
        <v>-0.96089999999999998</v>
      </c>
      <c r="DK99" s="55">
        <v>-0.95540000000000003</v>
      </c>
      <c r="DL99" s="55">
        <v>-0.93569999999999998</v>
      </c>
      <c r="DM99" s="55">
        <v>-0.91279999999999994</v>
      </c>
      <c r="DN99" s="55">
        <v>-0.89939999999999998</v>
      </c>
      <c r="DO99" s="54">
        <v>-0.89</v>
      </c>
      <c r="DP99" s="55">
        <v>-0.90880000000000005</v>
      </c>
      <c r="DQ99" s="55">
        <v>-0.90129999999999999</v>
      </c>
      <c r="DR99" s="55">
        <v>-0.87949999999999995</v>
      </c>
      <c r="DS99" s="55">
        <v>-0.86209999999999998</v>
      </c>
      <c r="DT99" s="55">
        <v>-0.86119999999999997</v>
      </c>
      <c r="DU99" s="55">
        <v>-0.84950000000000003</v>
      </c>
      <c r="DV99" s="55">
        <v>-0.84189999999999998</v>
      </c>
      <c r="DW99" s="55">
        <v>-0.75529999999999997</v>
      </c>
      <c r="DX99" s="55">
        <v>-0.875</v>
      </c>
      <c r="DY99" s="55">
        <v>-0.8659</v>
      </c>
      <c r="DZ99" s="55">
        <v>-0.84379999999999999</v>
      </c>
      <c r="EA99" s="55">
        <v>-0.84830000000000005</v>
      </c>
      <c r="EB99" s="55">
        <v>-0.83160000000000001</v>
      </c>
      <c r="EC99" s="55">
        <v>-0.80730000000000002</v>
      </c>
      <c r="ED99" s="55">
        <v>-0.80910000000000004</v>
      </c>
      <c r="EE99" s="55">
        <v>-0.86180000000000001</v>
      </c>
      <c r="EF99" s="55">
        <v>-0.86780000000000002</v>
      </c>
      <c r="EG99" s="55">
        <v>-0.87290000000000001</v>
      </c>
      <c r="EH99" s="55">
        <v>-0.83009999999999995</v>
      </c>
      <c r="EI99" s="55">
        <v>-0.88270000000000004</v>
      </c>
      <c r="EJ99" s="55">
        <v>-0.92720000000000002</v>
      </c>
      <c r="EK99" s="55">
        <v>-0.87039999999999995</v>
      </c>
      <c r="EL99" s="55">
        <v>-0.88149999999999995</v>
      </c>
      <c r="EM99" s="55">
        <v>-0.88929999999999998</v>
      </c>
      <c r="EN99" s="55">
        <v>-0.87790000000000001</v>
      </c>
      <c r="EO99" s="55">
        <v>-0.88009999999999999</v>
      </c>
      <c r="EP99" s="55">
        <v>-0.87970000000000004</v>
      </c>
      <c r="EQ99" s="55">
        <v>-0.8861</v>
      </c>
      <c r="ER99" s="55">
        <v>-0.86560000000000004</v>
      </c>
      <c r="ES99" s="55">
        <v>-0.89229999999999998</v>
      </c>
      <c r="ET99" s="55">
        <v>-0.90200000000000002</v>
      </c>
      <c r="EU99" s="55">
        <v>-0.89200000000000002</v>
      </c>
      <c r="EV99" s="55">
        <v>-0.88449999999999995</v>
      </c>
      <c r="EW99" s="55">
        <v>-0.88129999999999997</v>
      </c>
      <c r="EX99" s="55">
        <v>-0.86429999999999996</v>
      </c>
      <c r="EY99" s="55">
        <v>-0.85870000000000002</v>
      </c>
      <c r="EZ99" s="55">
        <v>-0.88990000000000002</v>
      </c>
      <c r="FA99" s="55">
        <v>-0.8841</v>
      </c>
      <c r="FB99" s="55">
        <v>-0.89180000000000004</v>
      </c>
      <c r="FC99" s="55">
        <v>-0.86799999999999999</v>
      </c>
      <c r="FD99" s="55">
        <v>-0.86270000000000002</v>
      </c>
      <c r="FE99" s="55">
        <v>-0.84619999999999995</v>
      </c>
      <c r="FF99" s="55">
        <v>-0.84670000000000001</v>
      </c>
      <c r="FG99" s="55">
        <v>-0.87639999999999996</v>
      </c>
      <c r="FH99" s="55">
        <v>-0.86909999999999998</v>
      </c>
      <c r="FI99" s="55">
        <v>-0.85960000000000003</v>
      </c>
      <c r="FJ99" s="55">
        <v>-0.84719999999999995</v>
      </c>
      <c r="FK99" s="55">
        <v>-0.83950000000000002</v>
      </c>
      <c r="FL99" s="55">
        <v>-0.8327</v>
      </c>
      <c r="FM99" s="55">
        <v>-0.82099999999999995</v>
      </c>
      <c r="FN99" s="55">
        <v>-0.86419999999999997</v>
      </c>
      <c r="FO99" s="55">
        <v>-0.85170000000000001</v>
      </c>
      <c r="FP99" s="55">
        <v>-0.83109999999999995</v>
      </c>
      <c r="FQ99" s="55">
        <v>-0.82540000000000002</v>
      </c>
      <c r="FR99" s="55">
        <v>-0.82379999999999998</v>
      </c>
      <c r="FS99" s="55">
        <v>-0.80379999999999996</v>
      </c>
      <c r="FT99" s="55">
        <v>-0.80320000000000003</v>
      </c>
      <c r="FU99" s="55">
        <v>-0.85219999999999996</v>
      </c>
      <c r="FV99" s="55">
        <v>-0.8206</v>
      </c>
      <c r="FW99" s="55">
        <v>-0.8135</v>
      </c>
      <c r="FX99" s="55">
        <v>-0.80049999999999999</v>
      </c>
      <c r="FY99" s="55">
        <v>-0.78939999999999999</v>
      </c>
      <c r="FZ99" s="55">
        <v>-0.78190000000000004</v>
      </c>
      <c r="GA99" s="55">
        <v>-0.78129999999999999</v>
      </c>
      <c r="GB99" s="54">
        <v>-0.84</v>
      </c>
      <c r="GC99" s="55">
        <v>-0.83279999999999998</v>
      </c>
      <c r="GD99" s="55">
        <v>-0.80969999999999998</v>
      </c>
      <c r="GE99" s="55">
        <v>-0.80369999999999997</v>
      </c>
      <c r="GF99" s="55">
        <v>-0.76160000000000005</v>
      </c>
      <c r="GG99" s="55">
        <v>-0.75929999999999997</v>
      </c>
      <c r="GH99" s="55">
        <v>-0.75770000000000004</v>
      </c>
      <c r="GI99" s="55">
        <v>-0.81769999999999998</v>
      </c>
      <c r="GJ99" s="55">
        <v>-0.75839999999999996</v>
      </c>
      <c r="GK99" s="55">
        <v>-0.77070000000000005</v>
      </c>
      <c r="GL99" s="55">
        <v>-0.74390000000000001</v>
      </c>
      <c r="GM99" s="55">
        <v>-0.70579999999999998</v>
      </c>
      <c r="GN99" s="55">
        <v>-0.7087</v>
      </c>
      <c r="GO99" s="55">
        <v>-0.76400000000000001</v>
      </c>
      <c r="GP99" s="55">
        <v>-0.82250000000000001</v>
      </c>
      <c r="GQ99" s="55">
        <v>-0.67079999999999995</v>
      </c>
      <c r="GR99" s="55">
        <v>-0.68920000000000003</v>
      </c>
      <c r="GS99" s="55">
        <v>-0.67049999999999998</v>
      </c>
      <c r="GT99" s="55">
        <v>-0.68359999999999999</v>
      </c>
      <c r="GU99" s="55">
        <v>-0.69979999999999998</v>
      </c>
      <c r="GV99" s="55">
        <v>-0.71740000000000004</v>
      </c>
      <c r="GW99" s="55">
        <v>-0.67959999999999998</v>
      </c>
      <c r="GX99" s="55">
        <v>-0.75890000000000002</v>
      </c>
      <c r="GY99" s="55">
        <v>-0.74170000000000003</v>
      </c>
      <c r="GZ99" s="55">
        <v>-0.74450000000000005</v>
      </c>
      <c r="HA99" s="55">
        <v>-0.73540000000000005</v>
      </c>
      <c r="HB99" s="55">
        <v>-0.71819999999999995</v>
      </c>
      <c r="HC99" s="55">
        <v>-0.72170000000000001</v>
      </c>
      <c r="HD99" s="55">
        <v>-0.78869999999999996</v>
      </c>
      <c r="HE99" s="55">
        <v>-0.76690000000000003</v>
      </c>
      <c r="HF99" s="55">
        <v>-0.69379999999999997</v>
      </c>
      <c r="HG99" s="55">
        <v>-0.68640000000000001</v>
      </c>
      <c r="HH99" s="55">
        <v>-0.69069999999999998</v>
      </c>
      <c r="HI99" s="55">
        <v>-0.68489999999999995</v>
      </c>
      <c r="HJ99" s="55">
        <v>-0.6704</v>
      </c>
      <c r="HK99" s="55">
        <v>-0.75339999999999996</v>
      </c>
      <c r="HL99" s="55">
        <v>-0.7127</v>
      </c>
      <c r="HM99" s="55">
        <v>-0.71399999999999997</v>
      </c>
      <c r="HN99" s="55">
        <v>-0.68049999999999999</v>
      </c>
      <c r="HO99" s="55">
        <v>-0.65680000000000005</v>
      </c>
      <c r="HP99" s="55">
        <v>-0.64549999999999996</v>
      </c>
      <c r="HQ99" s="55">
        <v>-0.64629999999999999</v>
      </c>
      <c r="HR99" s="55">
        <v>-0.70030000000000003</v>
      </c>
      <c r="HS99" s="55">
        <v>-0.7399</v>
      </c>
      <c r="HT99" s="55">
        <v>-0.71289999999999998</v>
      </c>
      <c r="HU99" s="55">
        <v>-0.6764</v>
      </c>
      <c r="HV99" s="55">
        <v>-0.67179999999999995</v>
      </c>
      <c r="HW99" s="55">
        <v>-0.64759999999999995</v>
      </c>
      <c r="HX99" s="55">
        <v>-0.66869999999999996</v>
      </c>
      <c r="HY99" s="55">
        <v>-0.70669999999999999</v>
      </c>
      <c r="HZ99" s="55">
        <v>-0.69689999999999996</v>
      </c>
      <c r="IA99" s="55">
        <v>-0.68440000000000001</v>
      </c>
      <c r="IB99" s="55">
        <v>-0.67149999999999999</v>
      </c>
      <c r="IC99" s="55">
        <v>-0.66090000000000004</v>
      </c>
      <c r="ID99" s="55">
        <v>-0.6159</v>
      </c>
      <c r="IE99" s="55">
        <v>-0.66059999999999997</v>
      </c>
      <c r="IF99" s="55">
        <v>-0.77900000000000003</v>
      </c>
      <c r="IG99" s="55">
        <v>-0.70609999999999995</v>
      </c>
      <c r="IH99" s="55">
        <v>-0.69869999999999999</v>
      </c>
      <c r="II99" s="55">
        <v>-0.6663</v>
      </c>
      <c r="IJ99" s="55">
        <v>-0.60209999999999997</v>
      </c>
      <c r="IK99" s="55">
        <v>-0.5655</v>
      </c>
      <c r="IL99" s="55">
        <v>-0.6371</v>
      </c>
      <c r="IM99" s="55">
        <v>-0.76039999999999996</v>
      </c>
      <c r="IN99" s="55">
        <v>-0.75360000000000005</v>
      </c>
      <c r="IO99" s="55">
        <v>-0.71379999999999999</v>
      </c>
      <c r="IP99" s="55">
        <v>-0.67230000000000001</v>
      </c>
      <c r="IQ99" s="55">
        <v>-0.60499999999999998</v>
      </c>
      <c r="IR99" s="55">
        <v>-0.54990000000000006</v>
      </c>
      <c r="IS99" s="55">
        <v>-0.58720000000000006</v>
      </c>
      <c r="IT99" s="55">
        <v>-0.72989999999999999</v>
      </c>
      <c r="IU99" s="55">
        <v>-0.70379999999999998</v>
      </c>
      <c r="IV99" s="55">
        <v>-0.66249999999999998</v>
      </c>
      <c r="IW99" s="55">
        <v>-0.4521</v>
      </c>
      <c r="IX99" s="55">
        <v>-0.60019999999999996</v>
      </c>
      <c r="IY99" s="55">
        <v>-0.65349999999999997</v>
      </c>
      <c r="IZ99" s="55">
        <v>-0.61629999999999996</v>
      </c>
      <c r="JA99" s="55">
        <v>-0.75090000000000001</v>
      </c>
      <c r="JB99" s="55">
        <v>-0.85399999999999998</v>
      </c>
      <c r="JC99" s="55">
        <v>-0.78900000000000003</v>
      </c>
      <c r="JD99" s="55">
        <v>-0.68879999999999997</v>
      </c>
      <c r="JE99" s="55">
        <v>-0.63039999999999996</v>
      </c>
      <c r="JF99" s="55">
        <v>-0.61570000000000003</v>
      </c>
      <c r="JG99" s="55">
        <v>-0.67010000000000003</v>
      </c>
      <c r="JH99" s="55">
        <v>-0.77049999999999996</v>
      </c>
      <c r="JI99" s="55">
        <v>-0.71550000000000002</v>
      </c>
      <c r="JJ99" s="55">
        <v>-0.63759999999999994</v>
      </c>
      <c r="JK99" s="55">
        <v>-0.64600000000000002</v>
      </c>
      <c r="JL99" s="55">
        <v>-0.62849999999999995</v>
      </c>
      <c r="JM99" s="55">
        <v>-0.59350000000000003</v>
      </c>
      <c r="JN99" s="55">
        <v>-0.57699999999999996</v>
      </c>
      <c r="JO99" s="55">
        <v>-0.74919999999999998</v>
      </c>
      <c r="JP99" s="55">
        <v>-0.75029999999999997</v>
      </c>
      <c r="JQ99" s="55">
        <v>-0.73160000000000003</v>
      </c>
      <c r="JR99" s="55">
        <v>-0.67849999999999999</v>
      </c>
      <c r="JS99" s="55">
        <v>-0.71330000000000005</v>
      </c>
      <c r="JT99" s="55">
        <v>-0.67179999999999995</v>
      </c>
      <c r="JU99" s="55">
        <v>-0.65339999999999998</v>
      </c>
      <c r="JV99" s="55">
        <v>-0.73240000000000005</v>
      </c>
      <c r="JW99" s="55">
        <v>-0.60909999999999997</v>
      </c>
      <c r="JX99" s="55">
        <v>-0.62239999999999995</v>
      </c>
      <c r="JY99" s="55">
        <v>-0.98960000000000004</v>
      </c>
      <c r="JZ99" s="55">
        <v>-0.99870000000000003</v>
      </c>
      <c r="KA99" s="55">
        <v>-0.99860000000000004</v>
      </c>
      <c r="KB99" s="55">
        <v>-0.99829999999999997</v>
      </c>
      <c r="KC99" s="55">
        <v>-0.998</v>
      </c>
      <c r="KD99" s="55">
        <v>-0.998</v>
      </c>
      <c r="KE99" s="55">
        <v>-0.99890000000000001</v>
      </c>
      <c r="KF99" s="55">
        <v>-0.99739999999999995</v>
      </c>
      <c r="KG99" s="55">
        <v>-0.999</v>
      </c>
      <c r="KH99" s="55">
        <v>-0.99139999999999995</v>
      </c>
      <c r="KI99" s="54">
        <v>-1</v>
      </c>
      <c r="KJ99" s="54">
        <v>-1</v>
      </c>
      <c r="KK99" s="55">
        <v>-0.99939999999999996</v>
      </c>
      <c r="KL99" s="54">
        <v>-1</v>
      </c>
      <c r="KM99" s="55">
        <v>-0.99850000000000005</v>
      </c>
      <c r="KN99" s="55">
        <v>-0.99929999999999997</v>
      </c>
      <c r="KO99" s="55">
        <v>-0.99719999999999998</v>
      </c>
      <c r="KP99" s="54">
        <v>-1</v>
      </c>
      <c r="KQ99" s="55">
        <v>-0.99990000000000001</v>
      </c>
      <c r="KR99" s="55">
        <v>-0.99970000000000003</v>
      </c>
      <c r="KS99" s="55">
        <v>-0.99929999999999997</v>
      </c>
      <c r="KT99" s="55">
        <v>-0.99939999999999996</v>
      </c>
      <c r="KU99" s="55">
        <v>-0.99850000000000005</v>
      </c>
      <c r="KV99" s="55">
        <v>-0.998</v>
      </c>
      <c r="KW99" s="54">
        <v>-1</v>
      </c>
      <c r="KX99" s="54">
        <v>-1</v>
      </c>
      <c r="KY99" s="54">
        <v>-1</v>
      </c>
      <c r="KZ99" s="55">
        <v>-0.99670000000000003</v>
      </c>
      <c r="LA99" s="55">
        <v>-0.99960000000000004</v>
      </c>
      <c r="LB99" s="55">
        <v>-0.99909999999999999</v>
      </c>
      <c r="LC99" s="55">
        <v>-0.99919999999999998</v>
      </c>
      <c r="LD99" s="55">
        <v>-0.99990000000000001</v>
      </c>
      <c r="LE99" s="55">
        <v>-0.99929999999999997</v>
      </c>
      <c r="LF99" s="55">
        <v>-0.99960000000000004</v>
      </c>
      <c r="LG99" s="54">
        <v>-1</v>
      </c>
      <c r="LH99" s="55">
        <v>-0.99839999999999995</v>
      </c>
      <c r="LI99" s="55">
        <v>-0.99970000000000003</v>
      </c>
      <c r="LJ99" s="54">
        <v>-1</v>
      </c>
      <c r="LK99" s="54">
        <v>-1</v>
      </c>
      <c r="LL99" s="54">
        <v>-1</v>
      </c>
      <c r="LM99" s="55">
        <v>-0.99970000000000003</v>
      </c>
      <c r="LN99" s="54">
        <v>-1</v>
      </c>
      <c r="LO99" s="55">
        <v>-0.99990000000000001</v>
      </c>
      <c r="LP99" s="54">
        <v>-1</v>
      </c>
      <c r="LQ99" s="54">
        <v>-1</v>
      </c>
      <c r="LR99" s="54">
        <v>-1</v>
      </c>
      <c r="LS99" s="54">
        <v>-1</v>
      </c>
      <c r="LT99" s="54">
        <v>-1</v>
      </c>
      <c r="LU99" s="54">
        <v>-1</v>
      </c>
      <c r="LV99" s="54">
        <v>-1</v>
      </c>
      <c r="LW99" s="54">
        <v>-1</v>
      </c>
      <c r="LX99" s="54">
        <v>-1</v>
      </c>
      <c r="LY99" s="54">
        <v>-1</v>
      </c>
      <c r="LZ99" s="54">
        <v>-1</v>
      </c>
      <c r="MA99" s="55">
        <v>-0.99990000000000001</v>
      </c>
      <c r="MB99" s="54">
        <v>-1</v>
      </c>
      <c r="MC99" s="54">
        <v>-1</v>
      </c>
      <c r="MD99" s="54">
        <v>-1</v>
      </c>
      <c r="ME99" s="54">
        <v>-1</v>
      </c>
      <c r="MF99" s="54">
        <v>-1</v>
      </c>
      <c r="MG99" s="55">
        <v>-0.99860000000000004</v>
      </c>
      <c r="MH99" s="55">
        <v>-0.99890000000000001</v>
      </c>
      <c r="MI99" s="55">
        <v>-0.99850000000000005</v>
      </c>
      <c r="MJ99" s="55">
        <v>-0.99890000000000001</v>
      </c>
      <c r="MK99" s="55">
        <v>-0.93589999999999995</v>
      </c>
      <c r="ML99" s="55">
        <v>-0.85219999999999996</v>
      </c>
      <c r="MM99" s="55">
        <v>-0.74970000000000003</v>
      </c>
      <c r="MN99" s="55">
        <v>-0.85229999999999995</v>
      </c>
      <c r="MO99" s="55">
        <v>-0.8599</v>
      </c>
      <c r="MP99" s="55">
        <v>-0.85350000000000004</v>
      </c>
      <c r="MQ99" s="55">
        <v>-0.79279999999999995</v>
      </c>
      <c r="MR99" s="55">
        <v>-0.753</v>
      </c>
      <c r="MS99" s="55">
        <v>-0.72260000000000002</v>
      </c>
      <c r="MT99" s="55">
        <v>-0.78490000000000004</v>
      </c>
      <c r="MU99" s="55">
        <v>-0.85019999999999996</v>
      </c>
      <c r="MV99" s="55">
        <v>-0.84970000000000001</v>
      </c>
      <c r="MW99" s="55">
        <v>-0.82150000000000001</v>
      </c>
      <c r="MX99" s="55">
        <v>-0.76549999999999996</v>
      </c>
      <c r="MY99" s="55">
        <v>-0.80269999999999997</v>
      </c>
      <c r="MZ99" s="55">
        <v>-0.69650000000000001</v>
      </c>
      <c r="NA99" s="55">
        <v>-0.53910000000000002</v>
      </c>
      <c r="NB99" s="55">
        <v>-0.73499999999999999</v>
      </c>
      <c r="NC99" s="55">
        <v>-0.7823</v>
      </c>
      <c r="ND99" s="55">
        <v>-0.748</v>
      </c>
      <c r="NE99" s="55">
        <v>-0.74239999999999995</v>
      </c>
      <c r="NF99" s="55">
        <v>-0.69010000000000005</v>
      </c>
      <c r="NG99" s="55">
        <v>-0.68069999999999997</v>
      </c>
      <c r="NH99" s="55">
        <v>-0.68579999999999997</v>
      </c>
      <c r="NI99" s="54">
        <v>-0.79</v>
      </c>
      <c r="NJ99" s="55">
        <v>-0.7581</v>
      </c>
      <c r="NK99" s="55">
        <v>-0.73180000000000001</v>
      </c>
      <c r="NL99" s="55">
        <v>-0.69840000000000002</v>
      </c>
      <c r="NM99" s="55">
        <v>-0.65580000000000005</v>
      </c>
      <c r="NN99" s="55">
        <v>-0.63470000000000004</v>
      </c>
      <c r="NO99" s="55">
        <v>-0.6552</v>
      </c>
      <c r="NP99" s="55">
        <v>-0.72589999999999999</v>
      </c>
      <c r="NQ99" s="55">
        <v>-0.71109999999999995</v>
      </c>
      <c r="NR99" s="55">
        <v>-0.73780000000000001</v>
      </c>
      <c r="NS99" s="55">
        <v>-0.71540000000000004</v>
      </c>
      <c r="NT99" s="55">
        <v>-0.65959999999999996</v>
      </c>
      <c r="NU99" s="55">
        <v>-0.65549999999999997</v>
      </c>
      <c r="NV99" s="55">
        <v>-0.65980000000000005</v>
      </c>
      <c r="NW99" s="55">
        <v>-0.72409999999999997</v>
      </c>
      <c r="NX99" s="55">
        <v>-0.76349999999999996</v>
      </c>
      <c r="NY99" s="55">
        <v>-0.82540000000000002</v>
      </c>
      <c r="NZ99" s="55">
        <v>-0.67649999999999999</v>
      </c>
      <c r="OA99" s="55">
        <v>-0.64829999999999999</v>
      </c>
      <c r="OB99" s="55">
        <v>-0.58560000000000001</v>
      </c>
      <c r="OC99" s="55">
        <v>-0.59860000000000002</v>
      </c>
      <c r="OD99" s="55">
        <v>-0.746</v>
      </c>
      <c r="OE99" s="55">
        <v>-0.68230000000000002</v>
      </c>
      <c r="OF99" s="55">
        <v>-0.61229999999999996</v>
      </c>
      <c r="OG99" s="55">
        <v>-0.62470000000000003</v>
      </c>
      <c r="OH99" s="55">
        <v>-0.58420000000000005</v>
      </c>
      <c r="OI99" s="55">
        <v>-0.56579999999999997</v>
      </c>
      <c r="OJ99" s="55">
        <v>-0.52280000000000004</v>
      </c>
      <c r="OK99" s="55">
        <v>-0.67090000000000005</v>
      </c>
      <c r="OL99" s="55">
        <v>-0.6613</v>
      </c>
      <c r="OM99" s="55">
        <v>-0.57050000000000001</v>
      </c>
      <c r="ON99" s="55">
        <v>-0.57979999999999998</v>
      </c>
      <c r="OO99" s="55">
        <v>-0.51239999999999997</v>
      </c>
      <c r="OP99" s="55">
        <v>-0.53490000000000004</v>
      </c>
      <c r="OQ99" s="55">
        <v>-0.50870000000000004</v>
      </c>
      <c r="OR99" s="55">
        <v>-0.64610000000000001</v>
      </c>
      <c r="OS99" s="55">
        <v>-0.66849999999999998</v>
      </c>
      <c r="OT99" s="55">
        <v>-0.58140000000000003</v>
      </c>
      <c r="OU99" s="55">
        <v>-0.55130000000000001</v>
      </c>
      <c r="OV99" s="55">
        <v>-0.50490000000000002</v>
      </c>
      <c r="OW99" s="55">
        <v>-0.51549999999999996</v>
      </c>
      <c r="OX99" s="55">
        <v>-0.49480000000000002</v>
      </c>
      <c r="OY99" s="55">
        <v>-0.63919999999999999</v>
      </c>
      <c r="OZ99" s="55">
        <v>-0.65100000000000002</v>
      </c>
      <c r="PA99" s="55">
        <v>-0.53359999999999996</v>
      </c>
      <c r="PB99" s="55">
        <v>-0.49280000000000002</v>
      </c>
      <c r="PC99" s="55">
        <v>-0.44919999999999999</v>
      </c>
      <c r="PD99" s="55">
        <v>-0.41749999999999998</v>
      </c>
      <c r="PE99" s="55">
        <v>-0.3967</v>
      </c>
      <c r="PF99" s="55">
        <v>-0.62250000000000005</v>
      </c>
      <c r="PG99" s="55">
        <v>-0.67020000000000002</v>
      </c>
      <c r="PH99" s="55">
        <v>-0.54310000000000003</v>
      </c>
      <c r="PI99" s="55">
        <v>-0.53659999999999997</v>
      </c>
      <c r="PJ99" s="55">
        <v>-0.38429999999999997</v>
      </c>
      <c r="PK99" s="55">
        <v>-0.60589999999999999</v>
      </c>
      <c r="PL99" s="55">
        <v>-0.42820000000000003</v>
      </c>
      <c r="PM99" s="55">
        <v>-0.56599999999999995</v>
      </c>
      <c r="PN99" s="55">
        <v>-0.55310000000000004</v>
      </c>
      <c r="PO99" s="55">
        <v>-0.55289999999999995</v>
      </c>
      <c r="PP99" s="55">
        <v>-0.49270000000000003</v>
      </c>
      <c r="PQ99" s="55">
        <v>-0.45279999999999998</v>
      </c>
      <c r="PR99" s="55">
        <v>-0.3765</v>
      </c>
      <c r="PS99" s="55">
        <v>-0.40260000000000001</v>
      </c>
      <c r="PT99" s="55">
        <v>-0.59550000000000003</v>
      </c>
      <c r="PU99" s="55">
        <v>-0.51619999999999999</v>
      </c>
      <c r="PV99" s="55">
        <v>-0.45240000000000002</v>
      </c>
      <c r="PW99" s="55">
        <v>-0.42959999999999998</v>
      </c>
      <c r="PX99" s="55">
        <v>-0.40539999999999998</v>
      </c>
      <c r="PY99" s="55">
        <v>-0.37890000000000001</v>
      </c>
      <c r="PZ99" s="55">
        <v>-0.40189999999999998</v>
      </c>
      <c r="QA99" s="55">
        <v>-0.55649999999999999</v>
      </c>
      <c r="QB99" s="55">
        <v>-0.49819999999999998</v>
      </c>
      <c r="QC99" s="54">
        <v>-0.4</v>
      </c>
      <c r="QD99" s="55">
        <v>-0.45229999999999998</v>
      </c>
      <c r="QE99" s="55">
        <v>-0.50529999999999997</v>
      </c>
      <c r="QF99" s="55">
        <v>-0.42209999999999998</v>
      </c>
      <c r="QG99" s="55">
        <v>-0.43259999999999998</v>
      </c>
      <c r="QH99" s="55">
        <v>-0.39989999999999998</v>
      </c>
      <c r="QI99" s="55">
        <v>-0.4108</v>
      </c>
      <c r="QJ99" s="55">
        <v>-0.34920000000000001</v>
      </c>
      <c r="QK99" s="55">
        <v>-0.37769999999999998</v>
      </c>
      <c r="QL99" s="55">
        <v>-0.35709999999999997</v>
      </c>
      <c r="QM99" s="55">
        <v>-0.30719999999999997</v>
      </c>
      <c r="QN99" s="55">
        <v>-0.32490000000000002</v>
      </c>
      <c r="QO99" s="55">
        <v>-0.4425</v>
      </c>
      <c r="QP99" s="55">
        <v>-0.44900000000000001</v>
      </c>
      <c r="QQ99" s="55">
        <v>-0.33360000000000001</v>
      </c>
      <c r="QR99" s="55">
        <v>-0.30230000000000001</v>
      </c>
      <c r="QS99" s="55">
        <v>-0.3276</v>
      </c>
      <c r="QT99" s="55">
        <v>-0.30590000000000001</v>
      </c>
      <c r="QU99" s="55">
        <v>-0.375</v>
      </c>
      <c r="QV99" s="55">
        <v>-0.46489999999999998</v>
      </c>
      <c r="QW99" s="55">
        <v>-0.29680000000000001</v>
      </c>
      <c r="QX99" s="55">
        <v>-0.27829999999999999</v>
      </c>
      <c r="QY99" s="55">
        <v>-0.27750000000000002</v>
      </c>
      <c r="QZ99" s="55">
        <v>-0.32669999999999999</v>
      </c>
      <c r="RA99" s="55">
        <v>-0.29449999999999998</v>
      </c>
      <c r="RB99" s="55">
        <v>-0.14230000000000001</v>
      </c>
      <c r="RC99" s="55">
        <v>-0.36359999999999998</v>
      </c>
      <c r="RD99" s="55">
        <v>-0.52529999999999999</v>
      </c>
      <c r="RE99" s="55">
        <v>-0.41320000000000001</v>
      </c>
      <c r="RF99" s="55">
        <v>-0.42270000000000002</v>
      </c>
      <c r="RG99" s="55">
        <v>-0.35880000000000001</v>
      </c>
      <c r="RH99" s="55">
        <v>-0.31740000000000002</v>
      </c>
      <c r="RI99" s="55">
        <v>-0.30790000000000001</v>
      </c>
      <c r="RJ99" s="55">
        <v>-0.58499999999999996</v>
      </c>
      <c r="RK99" s="55">
        <v>-0.55910000000000004</v>
      </c>
      <c r="RL99" s="55">
        <v>-0.45390000000000003</v>
      </c>
      <c r="RM99" s="55">
        <v>-0.36919999999999997</v>
      </c>
      <c r="RN99" s="55">
        <v>-0.34770000000000001</v>
      </c>
      <c r="RO99" s="55">
        <v>-0.32590000000000002</v>
      </c>
      <c r="RP99" s="55">
        <v>-0.48820000000000002</v>
      </c>
      <c r="RQ99" s="55">
        <v>-0.38109999999999999</v>
      </c>
      <c r="RR99" s="55">
        <v>-0.51060000000000005</v>
      </c>
      <c r="RS99" s="55">
        <v>-0.31730000000000003</v>
      </c>
      <c r="RT99" s="55">
        <v>-0.31390000000000001</v>
      </c>
      <c r="RU99" s="55">
        <v>-0.25609999999999999</v>
      </c>
      <c r="RV99" s="55">
        <v>-0.29980000000000001</v>
      </c>
      <c r="RW99" s="55">
        <v>-7.17E-2</v>
      </c>
      <c r="RX99" s="55">
        <v>-0.40699999999999997</v>
      </c>
      <c r="RY99" s="55">
        <v>-0.40839999999999999</v>
      </c>
      <c r="RZ99" s="55">
        <v>-0.32629999999999998</v>
      </c>
      <c r="SA99" s="55">
        <v>-0.31630000000000003</v>
      </c>
      <c r="SB99" s="55">
        <v>-0.30480000000000002</v>
      </c>
      <c r="SC99" s="55">
        <v>-0.24490000000000001</v>
      </c>
      <c r="SD99" s="54">
        <v>-0.25</v>
      </c>
      <c r="SE99" s="55">
        <v>-0.30930000000000002</v>
      </c>
      <c r="SF99" s="55">
        <v>-0.68669999999999998</v>
      </c>
      <c r="SG99" s="55">
        <v>-0.26319999999999999</v>
      </c>
      <c r="SH99" s="55">
        <v>0.2525</v>
      </c>
      <c r="SI99" s="55">
        <v>-0.24279999999999999</v>
      </c>
      <c r="SJ99" s="55">
        <v>-0.30640000000000001</v>
      </c>
      <c r="SK99" s="55">
        <v>-0.49690000000000001</v>
      </c>
      <c r="SL99" s="55">
        <v>-0.13619999999999999</v>
      </c>
      <c r="SM99" s="55">
        <v>-0.41699999999999998</v>
      </c>
      <c r="SN99" s="55">
        <v>-0.36070000000000002</v>
      </c>
      <c r="SO99" s="55">
        <v>-0.31230000000000002</v>
      </c>
      <c r="SP99" s="55">
        <v>-0.33310000000000001</v>
      </c>
      <c r="SQ99" s="55">
        <v>-0.35809999999999997</v>
      </c>
      <c r="SR99" s="55">
        <v>-0.30680000000000002</v>
      </c>
      <c r="SS99" s="55">
        <v>-0.4511</v>
      </c>
      <c r="ST99" s="55">
        <v>-0.43459999999999999</v>
      </c>
      <c r="SU99" s="55">
        <v>-0.36559999999999998</v>
      </c>
      <c r="SV99" s="55">
        <v>-0.34799999999999998</v>
      </c>
      <c r="SW99" s="55">
        <v>-0.31419999999999998</v>
      </c>
      <c r="SX99" s="55">
        <v>-0.3075</v>
      </c>
      <c r="SY99" s="55">
        <v>-0.318</v>
      </c>
      <c r="SZ99" s="55">
        <v>-0.40050000000000002</v>
      </c>
      <c r="TA99" s="55">
        <v>-0.42859999999999998</v>
      </c>
      <c r="TB99" s="55">
        <v>-0.33660000000000001</v>
      </c>
      <c r="TC99" s="55">
        <v>-0.3463</v>
      </c>
      <c r="TD99" s="55">
        <v>-0.36209999999999998</v>
      </c>
      <c r="TE99" s="55">
        <v>-0.29870000000000002</v>
      </c>
      <c r="TF99" s="55">
        <v>-0.31480000000000002</v>
      </c>
      <c r="TG99" s="55">
        <v>-0.40010000000000001</v>
      </c>
      <c r="TH99" s="55">
        <v>-0.40079999999999999</v>
      </c>
      <c r="TI99" s="55">
        <v>-0.33960000000000001</v>
      </c>
      <c r="TJ99" s="55">
        <v>-0.28399999999999997</v>
      </c>
      <c r="TK99" s="55">
        <v>-0.29239999999999999</v>
      </c>
      <c r="TL99" s="55">
        <v>-0.29770000000000002</v>
      </c>
      <c r="TM99" s="55">
        <v>-0.27860000000000001</v>
      </c>
      <c r="TN99" s="55">
        <v>-0.38929999999999998</v>
      </c>
      <c r="TO99" s="55">
        <v>-0.38590000000000002</v>
      </c>
      <c r="TP99" s="55">
        <v>-0.37680000000000002</v>
      </c>
      <c r="TQ99" s="55">
        <v>-0.31890000000000002</v>
      </c>
      <c r="TR99" s="55">
        <v>-0.31340000000000001</v>
      </c>
      <c r="TS99" s="55">
        <v>-0.26690000000000003</v>
      </c>
      <c r="TT99" s="55">
        <v>-0.26140000000000002</v>
      </c>
      <c r="TU99" s="55">
        <v>-0.42509999999999998</v>
      </c>
      <c r="TV99" s="55">
        <v>-0.40489999999999998</v>
      </c>
      <c r="TW99" s="55">
        <v>-0.29930000000000001</v>
      </c>
      <c r="TX99" s="55">
        <v>-0.32279999999999998</v>
      </c>
      <c r="TY99" s="55">
        <v>-0.29699999999999999</v>
      </c>
      <c r="TZ99" s="55">
        <v>-0.25650000000000001</v>
      </c>
      <c r="UA99" s="55">
        <v>-0.20280000000000001</v>
      </c>
      <c r="UB99" s="55">
        <v>-0.38030000000000003</v>
      </c>
      <c r="UC99" s="55">
        <v>-0.33629999999999999</v>
      </c>
      <c r="UD99" s="55">
        <v>-0.31809999999999999</v>
      </c>
      <c r="UE99" s="55">
        <v>-0.3402</v>
      </c>
      <c r="UF99" s="55">
        <v>-0.24479999999999999</v>
      </c>
      <c r="UG99" s="55">
        <v>-0.252</v>
      </c>
      <c r="UH99" s="55">
        <v>-0.1966</v>
      </c>
      <c r="UI99" s="55">
        <v>-0.33169999999999999</v>
      </c>
      <c r="UJ99" s="55">
        <v>-0.27460000000000001</v>
      </c>
      <c r="UK99" s="55">
        <v>-0.27839999999999998</v>
      </c>
      <c r="UL99" s="55">
        <v>-0.24709999999999999</v>
      </c>
      <c r="UM99" s="55">
        <v>-0.19020000000000001</v>
      </c>
      <c r="UN99" s="55">
        <v>-0.13120000000000001</v>
      </c>
      <c r="UO99" s="55">
        <v>-0.30919999999999997</v>
      </c>
      <c r="UP99" s="55">
        <v>-0.35220000000000001</v>
      </c>
      <c r="UQ99" s="55">
        <v>-0.14219999999999999</v>
      </c>
      <c r="UR99" s="55">
        <v>-0.19470000000000001</v>
      </c>
      <c r="US99" s="55">
        <v>-0.15859999999999999</v>
      </c>
      <c r="UT99" s="55">
        <v>-0.1447</v>
      </c>
      <c r="UU99" s="55">
        <v>-0.17780000000000001</v>
      </c>
      <c r="UV99" s="55">
        <v>6.9999999999999999E-4</v>
      </c>
      <c r="UW99" s="55">
        <v>-0.31580000000000003</v>
      </c>
      <c r="UX99" s="55">
        <v>-0.40910000000000002</v>
      </c>
      <c r="UY99" s="55">
        <v>-0.36130000000000001</v>
      </c>
      <c r="UZ99" s="55">
        <v>-0.36499999999999999</v>
      </c>
      <c r="VA99" s="55">
        <v>-0.26250000000000001</v>
      </c>
      <c r="VB99" s="55">
        <v>-0.19789999999999999</v>
      </c>
      <c r="VC99" s="55">
        <v>-0.23910000000000001</v>
      </c>
      <c r="VD99" s="55">
        <v>-0.41020000000000001</v>
      </c>
      <c r="VE99" s="55">
        <v>-0.3629</v>
      </c>
      <c r="VF99" s="55">
        <v>-0.30159999999999998</v>
      </c>
      <c r="VG99" s="55">
        <v>-0.2354</v>
      </c>
      <c r="VH99" s="55">
        <v>-0.19689999999999999</v>
      </c>
      <c r="VI99" s="55">
        <v>-0.15579999999999999</v>
      </c>
      <c r="VJ99" s="55">
        <v>-0.1351</v>
      </c>
      <c r="VK99" s="55">
        <v>-0.36680000000000001</v>
      </c>
      <c r="VL99" s="55">
        <v>-0.31259999999999999</v>
      </c>
      <c r="VM99" s="55">
        <v>-0.3095</v>
      </c>
      <c r="VN99" s="55">
        <v>-0.27560000000000001</v>
      </c>
      <c r="VO99" s="55">
        <v>-0.16550000000000001</v>
      </c>
      <c r="VP99" s="55">
        <v>-0.153</v>
      </c>
      <c r="VQ99" s="55">
        <v>-8.2699999999999996E-2</v>
      </c>
      <c r="VR99" s="55">
        <v>-0.25180000000000002</v>
      </c>
      <c r="VS99" s="55">
        <v>-0.24360000000000001</v>
      </c>
      <c r="VT99" s="55">
        <v>-0.22700000000000001</v>
      </c>
      <c r="VU99" s="55">
        <v>-0.24299999999999999</v>
      </c>
      <c r="VV99" s="55">
        <v>-0.2215</v>
      </c>
      <c r="VW99" s="55">
        <v>-0.153</v>
      </c>
      <c r="VX99" s="55">
        <v>-0.1153</v>
      </c>
      <c r="VY99" s="55">
        <v>-0.27429999999999999</v>
      </c>
      <c r="VZ99" s="55">
        <v>-0.22359999999999999</v>
      </c>
      <c r="WA99" s="55">
        <v>-0.16300000000000001</v>
      </c>
      <c r="WB99" s="55">
        <v>-0.21510000000000001</v>
      </c>
      <c r="WC99" s="55">
        <v>-0.1535</v>
      </c>
      <c r="WD99" s="55">
        <v>-0.16880000000000001</v>
      </c>
      <c r="WE99" s="55">
        <v>-0.1275</v>
      </c>
      <c r="WF99" s="55">
        <v>-0.38190000000000002</v>
      </c>
      <c r="WG99" s="55">
        <v>-0.2979</v>
      </c>
      <c r="WH99" s="55">
        <v>-0.28160000000000002</v>
      </c>
      <c r="WI99" s="55">
        <v>-0.2427</v>
      </c>
      <c r="WJ99" s="55">
        <v>-0.14050000000000001</v>
      </c>
      <c r="WK99" s="55">
        <v>-0.17380000000000001</v>
      </c>
      <c r="WL99" s="55">
        <v>-0.20380000000000001</v>
      </c>
      <c r="WM99" s="55">
        <v>-0.3528</v>
      </c>
      <c r="WN99" s="55">
        <v>-0.37280000000000002</v>
      </c>
      <c r="WO99" s="55">
        <v>-0.34050000000000002</v>
      </c>
      <c r="WP99" s="55">
        <v>-0.28689999999999999</v>
      </c>
      <c r="WQ99" s="55">
        <v>-0.1231</v>
      </c>
      <c r="WR99" s="55">
        <v>-8.2299999999999998E-2</v>
      </c>
      <c r="WS99" s="55">
        <v>-0.1293</v>
      </c>
      <c r="WT99" s="55">
        <v>-0.371</v>
      </c>
      <c r="WU99" s="55">
        <v>-0.222</v>
      </c>
      <c r="WV99" s="55">
        <v>-0.19470000000000001</v>
      </c>
      <c r="WW99" s="55">
        <v>0.18709999999999999</v>
      </c>
      <c r="WX99" s="55">
        <v>-0.15529999999999999</v>
      </c>
      <c r="WY99" s="55">
        <v>-0.27879999999999999</v>
      </c>
      <c r="WZ99" s="55">
        <v>-0.28220000000000001</v>
      </c>
      <c r="XA99" s="55">
        <v>-0.33729999999999999</v>
      </c>
      <c r="XB99" s="55">
        <v>-0.21479999999999999</v>
      </c>
      <c r="XC99" s="55">
        <v>-0.22090000000000001</v>
      </c>
      <c r="XD99" s="55">
        <v>-0.20080000000000001</v>
      </c>
      <c r="XE99" s="55">
        <v>-0.2056</v>
      </c>
      <c r="XF99" s="55">
        <v>-0.13589999999999999</v>
      </c>
      <c r="XG99" s="55">
        <v>-0.2099</v>
      </c>
      <c r="XH99" s="55">
        <v>-0.38519999999999999</v>
      </c>
      <c r="XI99" s="55">
        <v>-0.2621</v>
      </c>
      <c r="XJ99" s="55">
        <v>-0.2011</v>
      </c>
      <c r="XK99" s="55">
        <v>-3.9800000000000002E-2</v>
      </c>
      <c r="XL99" s="55">
        <v>-0.151</v>
      </c>
      <c r="XM99" s="55">
        <v>-0.1477</v>
      </c>
      <c r="XN99" s="55">
        <v>-5.4899999999999997E-2</v>
      </c>
      <c r="XO99" s="55">
        <v>-0.22389999999999999</v>
      </c>
      <c r="XP99" s="55">
        <v>-0.24690000000000001</v>
      </c>
      <c r="XQ99" s="55">
        <v>-0.20150000000000001</v>
      </c>
      <c r="XR99" s="55">
        <v>-0.1981</v>
      </c>
      <c r="XS99" s="55">
        <v>-0.16039999999999999</v>
      </c>
      <c r="XT99" s="55">
        <v>-0.16550000000000001</v>
      </c>
      <c r="XU99" s="55">
        <v>-8.6699999999999999E-2</v>
      </c>
      <c r="XV99" s="55">
        <v>-0.21129999999999999</v>
      </c>
      <c r="XW99" s="55">
        <v>-9.9599999999999994E-2</v>
      </c>
      <c r="XX99" s="55">
        <v>-2.1100000000000001E-2</v>
      </c>
      <c r="XY99" s="55">
        <v>-0.26200000000000001</v>
      </c>
      <c r="XZ99" s="55">
        <v>-0.15240000000000001</v>
      </c>
      <c r="YA99" s="55">
        <v>-8.8400000000000006E-2</v>
      </c>
      <c r="YB99" s="55">
        <v>-0.15770000000000001</v>
      </c>
      <c r="YC99" s="55">
        <v>-0.191</v>
      </c>
      <c r="YD99" s="55">
        <v>-0.21909999999999999</v>
      </c>
      <c r="YE99" s="55">
        <v>-0.21709999999999999</v>
      </c>
      <c r="YF99" s="55">
        <v>-0.251</v>
      </c>
      <c r="YG99" s="55">
        <v>-0.16400000000000001</v>
      </c>
      <c r="YH99" s="55">
        <v>-6.9500000000000006E-2</v>
      </c>
      <c r="YI99" s="55">
        <v>-0.1401</v>
      </c>
      <c r="YJ99" s="55">
        <v>-0.28570000000000001</v>
      </c>
      <c r="YK99" s="55">
        <v>-0.31459999999999999</v>
      </c>
    </row>
    <row r="100" spans="1:661" x14ac:dyDescent="0.35">
      <c r="A100" s="66" t="s">
        <v>75</v>
      </c>
      <c r="B100" s="66" t="s">
        <v>92</v>
      </c>
      <c r="C100" s="54">
        <v>0.28000000000000003</v>
      </c>
      <c r="D100" s="54">
        <v>0.11</v>
      </c>
      <c r="E100" s="54">
        <v>7.0000000000000007E-2</v>
      </c>
      <c r="F100" s="54">
        <v>0</v>
      </c>
      <c r="G100" s="54">
        <v>0.06</v>
      </c>
      <c r="H100" s="54">
        <v>-0.11</v>
      </c>
      <c r="I100" s="54">
        <v>-0.05</v>
      </c>
      <c r="J100" s="54">
        <v>-0.05</v>
      </c>
      <c r="K100" s="54">
        <v>-0.11</v>
      </c>
      <c r="L100" s="54">
        <v>-0.09</v>
      </c>
      <c r="M100" s="54">
        <v>-0.13</v>
      </c>
      <c r="N100" s="54">
        <v>0.02</v>
      </c>
      <c r="O100" s="54">
        <v>0.13</v>
      </c>
      <c r="P100" s="54">
        <v>-0.06</v>
      </c>
      <c r="Q100" s="54">
        <v>-0.13</v>
      </c>
      <c r="R100" s="54">
        <v>-0.15</v>
      </c>
      <c r="S100" s="54">
        <v>-7.0000000000000007E-2</v>
      </c>
      <c r="T100" s="54">
        <v>-7.0000000000000007E-2</v>
      </c>
      <c r="U100" s="54">
        <v>-0.05</v>
      </c>
      <c r="V100" s="54">
        <v>0.03</v>
      </c>
      <c r="W100" s="54">
        <v>-0.22</v>
      </c>
      <c r="X100" s="54">
        <v>-0.21</v>
      </c>
      <c r="Y100" s="54">
        <v>-0.24</v>
      </c>
      <c r="Z100" s="54">
        <v>-0.3</v>
      </c>
      <c r="AA100" s="54">
        <v>-0.33</v>
      </c>
      <c r="AB100" s="54">
        <v>-0.52</v>
      </c>
      <c r="AC100" s="54">
        <v>-0.56999999999999995</v>
      </c>
      <c r="AD100" s="54">
        <v>-0.75</v>
      </c>
      <c r="AE100" s="54">
        <v>-1</v>
      </c>
      <c r="AF100" s="54">
        <v>-1</v>
      </c>
      <c r="AG100" s="54">
        <v>-1</v>
      </c>
      <c r="AH100" s="54">
        <v>-1</v>
      </c>
      <c r="AI100" s="54">
        <v>-1</v>
      </c>
      <c r="AJ100" s="54">
        <v>-1</v>
      </c>
      <c r="AK100" s="54">
        <v>-1</v>
      </c>
      <c r="AL100" s="54">
        <v>-1</v>
      </c>
      <c r="AM100" s="54">
        <v>-1</v>
      </c>
      <c r="AN100" s="54">
        <v>-1</v>
      </c>
      <c r="AO100" s="54">
        <v>-1</v>
      </c>
      <c r="AP100" s="54">
        <v>-1</v>
      </c>
      <c r="AQ100" s="54">
        <v>-1</v>
      </c>
      <c r="AR100" s="54">
        <v>-1</v>
      </c>
      <c r="AS100" s="54">
        <v>-1</v>
      </c>
      <c r="AT100" s="54">
        <v>-1</v>
      </c>
      <c r="AU100" s="54">
        <v>-1</v>
      </c>
      <c r="AV100" s="54">
        <v>-1</v>
      </c>
      <c r="AW100" s="54">
        <v>-1</v>
      </c>
      <c r="AX100" s="54">
        <v>-1</v>
      </c>
      <c r="AY100" s="54">
        <v>-1</v>
      </c>
      <c r="AZ100" s="54">
        <v>-1</v>
      </c>
      <c r="BA100" s="54">
        <v>-1</v>
      </c>
      <c r="BB100" s="54">
        <v>-1</v>
      </c>
      <c r="BC100" s="54">
        <v>-1</v>
      </c>
      <c r="BD100" s="54">
        <v>-1</v>
      </c>
      <c r="BE100" s="54">
        <v>-1</v>
      </c>
      <c r="BF100" s="54">
        <v>-1</v>
      </c>
      <c r="BG100" s="54">
        <v>-1</v>
      </c>
      <c r="BH100" s="54">
        <v>-1</v>
      </c>
      <c r="BI100" s="54">
        <v>-1</v>
      </c>
      <c r="BJ100" s="54">
        <v>-1</v>
      </c>
      <c r="BK100" s="54">
        <v>-1</v>
      </c>
      <c r="BL100" s="54">
        <v>-1</v>
      </c>
      <c r="BM100" s="54">
        <v>-1</v>
      </c>
      <c r="BN100" s="54">
        <v>-1</v>
      </c>
      <c r="BO100" s="54">
        <v>-1</v>
      </c>
      <c r="BP100" s="54">
        <v>-1</v>
      </c>
      <c r="BQ100" s="54">
        <v>-1</v>
      </c>
      <c r="BR100" s="54">
        <v>-1</v>
      </c>
      <c r="BS100" s="54">
        <v>-1</v>
      </c>
      <c r="BT100" s="54">
        <v>-1</v>
      </c>
      <c r="BU100" s="54">
        <v>-1</v>
      </c>
      <c r="BV100" s="54">
        <v>-1</v>
      </c>
      <c r="BW100" s="54">
        <v>-1</v>
      </c>
      <c r="BX100" s="54">
        <v>-1</v>
      </c>
      <c r="BY100" s="54">
        <v>-1</v>
      </c>
      <c r="BZ100" s="54">
        <v>-1</v>
      </c>
      <c r="CA100" s="54">
        <v>-1</v>
      </c>
      <c r="CB100" s="54">
        <v>-1</v>
      </c>
      <c r="CC100" s="54">
        <v>-1</v>
      </c>
      <c r="CD100" s="54">
        <v>-1</v>
      </c>
      <c r="CE100" s="54">
        <v>-1</v>
      </c>
      <c r="CF100" s="54">
        <v>-1</v>
      </c>
      <c r="CG100" s="54">
        <v>-1</v>
      </c>
      <c r="CH100" s="54">
        <v>-1</v>
      </c>
      <c r="CI100" s="54">
        <v>-1</v>
      </c>
      <c r="CJ100" s="54">
        <v>-1</v>
      </c>
      <c r="CK100" s="54">
        <v>-1</v>
      </c>
      <c r="CL100" s="54">
        <v>-1</v>
      </c>
      <c r="CM100" s="55">
        <v>-0.99370000000000003</v>
      </c>
      <c r="CN100" s="55">
        <v>-0.99060000000000004</v>
      </c>
      <c r="CO100" s="54">
        <v>-1</v>
      </c>
      <c r="CP100" s="54">
        <v>-1</v>
      </c>
      <c r="CQ100" s="54">
        <v>-1</v>
      </c>
      <c r="CR100" s="55">
        <v>-0.99729999999999996</v>
      </c>
      <c r="CS100" s="55">
        <v>-0.78090000000000004</v>
      </c>
      <c r="CT100" s="55">
        <v>-0.82299999999999995</v>
      </c>
      <c r="CU100" s="55">
        <v>-0.83540000000000003</v>
      </c>
      <c r="CV100" s="55">
        <v>-0.75780000000000003</v>
      </c>
      <c r="CW100" s="55">
        <v>-0.83919999999999995</v>
      </c>
      <c r="CX100" s="55">
        <v>-0.82689999999999997</v>
      </c>
      <c r="CY100" s="55">
        <v>-0.79379999999999995</v>
      </c>
      <c r="CZ100" s="55">
        <v>-0.76919999999999999</v>
      </c>
      <c r="DA100" s="55">
        <v>-0.78749999999999998</v>
      </c>
      <c r="DB100" s="55">
        <v>-0.72850000000000004</v>
      </c>
      <c r="DC100" s="55">
        <v>-0.79979999999999996</v>
      </c>
      <c r="DD100" s="55">
        <v>-0.82330000000000003</v>
      </c>
      <c r="DE100" s="55">
        <v>-0.78990000000000005</v>
      </c>
      <c r="DF100" s="55">
        <v>-0.79310000000000003</v>
      </c>
      <c r="DG100" s="55">
        <v>-0.72829999999999995</v>
      </c>
      <c r="DH100" s="55">
        <v>-0.7147</v>
      </c>
      <c r="DI100" s="55">
        <v>-0.67500000000000004</v>
      </c>
      <c r="DJ100" s="55">
        <v>-0.8004</v>
      </c>
      <c r="DK100" s="55">
        <v>-0.74829999999999997</v>
      </c>
      <c r="DL100" s="55">
        <v>-0.70930000000000004</v>
      </c>
      <c r="DM100" s="55">
        <v>-0.66039999999999999</v>
      </c>
      <c r="DN100" s="55">
        <v>-0.63859999999999995</v>
      </c>
      <c r="DO100" s="55">
        <v>-0.60519999999999996</v>
      </c>
      <c r="DP100" s="55">
        <v>-0.77449999999999997</v>
      </c>
      <c r="DQ100" s="55">
        <v>-0.747</v>
      </c>
      <c r="DR100" s="55">
        <v>-0.68489999999999995</v>
      </c>
      <c r="DS100" s="55">
        <v>-0.68159999999999998</v>
      </c>
      <c r="DT100" s="55">
        <v>-0.65790000000000004</v>
      </c>
      <c r="DU100" s="55">
        <v>-0.57820000000000005</v>
      </c>
      <c r="DV100" s="55">
        <v>-0.5847</v>
      </c>
      <c r="DW100" s="55">
        <v>-0.45689999999999997</v>
      </c>
      <c r="DX100" s="55">
        <v>-0.69550000000000001</v>
      </c>
      <c r="DY100" s="55">
        <v>-0.6825</v>
      </c>
      <c r="DZ100" s="55">
        <v>-0.63800000000000001</v>
      </c>
      <c r="EA100" s="55">
        <v>-0.60619999999999996</v>
      </c>
      <c r="EB100" s="55">
        <v>-0.58850000000000002</v>
      </c>
      <c r="EC100" s="55">
        <v>-0.55310000000000004</v>
      </c>
      <c r="ED100" s="55">
        <v>-0.5948</v>
      </c>
      <c r="EE100" s="55">
        <v>-0.63949999999999996</v>
      </c>
      <c r="EF100" s="55">
        <v>-0.60399999999999998</v>
      </c>
      <c r="EG100" s="55">
        <v>-0.55989999999999995</v>
      </c>
      <c r="EH100" s="55">
        <v>-0.40089999999999998</v>
      </c>
      <c r="EI100" s="55">
        <v>-0.56599999999999995</v>
      </c>
      <c r="EJ100" s="55">
        <v>-0.8024</v>
      </c>
      <c r="EK100" s="55">
        <v>-0.68530000000000002</v>
      </c>
      <c r="EL100" s="55">
        <v>-0.73650000000000004</v>
      </c>
      <c r="EM100" s="55">
        <v>-0.63639999999999997</v>
      </c>
      <c r="EN100" s="55">
        <v>-0.64849999999999997</v>
      </c>
      <c r="EO100" s="55">
        <v>-0.71040000000000003</v>
      </c>
      <c r="EP100" s="55">
        <v>-0.58150000000000002</v>
      </c>
      <c r="EQ100" s="55">
        <v>-0.54659999999999997</v>
      </c>
      <c r="ER100" s="55">
        <v>-0.62439999999999996</v>
      </c>
      <c r="ES100" s="55">
        <v>-0.69120000000000004</v>
      </c>
      <c r="ET100" s="55">
        <v>-0.64590000000000003</v>
      </c>
      <c r="EU100" s="55">
        <v>-0.60419999999999996</v>
      </c>
      <c r="EV100" s="55">
        <v>-0.58989999999999998</v>
      </c>
      <c r="EW100" s="55">
        <v>-0.5272</v>
      </c>
      <c r="EX100" s="55">
        <v>-0.52700000000000002</v>
      </c>
      <c r="EY100" s="55">
        <v>-0.60209999999999997</v>
      </c>
      <c r="EZ100" s="55">
        <v>-0.754</v>
      </c>
      <c r="FA100" s="55">
        <v>-0.67120000000000002</v>
      </c>
      <c r="FB100" s="55">
        <v>-0.67420000000000002</v>
      </c>
      <c r="FC100" s="55">
        <v>-0.66500000000000004</v>
      </c>
      <c r="FD100" s="55">
        <v>-0.54100000000000004</v>
      </c>
      <c r="FE100" s="55">
        <v>-0.57620000000000005</v>
      </c>
      <c r="FF100" s="55">
        <v>-0.57310000000000005</v>
      </c>
      <c r="FG100" s="55">
        <v>-0.73029999999999995</v>
      </c>
      <c r="FH100" s="55">
        <v>-0.61750000000000005</v>
      </c>
      <c r="FI100" s="55">
        <v>-0.56699999999999995</v>
      </c>
      <c r="FJ100" s="55">
        <v>-0.63060000000000005</v>
      </c>
      <c r="FK100" s="55">
        <v>-0.57609999999999995</v>
      </c>
      <c r="FL100" s="55">
        <v>-0.60670000000000002</v>
      </c>
      <c r="FM100" s="55">
        <v>-0.5665</v>
      </c>
      <c r="FN100" s="55">
        <v>-0.71909999999999996</v>
      </c>
      <c r="FO100" s="55">
        <v>-0.56240000000000001</v>
      </c>
      <c r="FP100" s="55">
        <v>-0.52010000000000001</v>
      </c>
      <c r="FQ100" s="55">
        <v>-0.49170000000000003</v>
      </c>
      <c r="FR100" s="55">
        <v>-0.48230000000000001</v>
      </c>
      <c r="FS100" s="55">
        <v>-0.47410000000000002</v>
      </c>
      <c r="FT100" s="55">
        <v>-0.54200000000000004</v>
      </c>
      <c r="FU100" s="55">
        <v>-0.63329999999999997</v>
      </c>
      <c r="FV100" s="55">
        <v>-0.53739999999999999</v>
      </c>
      <c r="FW100" s="55">
        <v>-0.45669999999999999</v>
      </c>
      <c r="FX100" s="55">
        <v>-0.45929999999999999</v>
      </c>
      <c r="FY100" s="55">
        <v>-0.39269999999999999</v>
      </c>
      <c r="FZ100" s="55">
        <v>-0.37219999999999998</v>
      </c>
      <c r="GA100" s="55">
        <v>-0.45200000000000001</v>
      </c>
      <c r="GB100" s="55">
        <v>-0.62649999999999995</v>
      </c>
      <c r="GC100" s="55">
        <v>-0.62460000000000004</v>
      </c>
      <c r="GD100" s="55">
        <v>-0.47710000000000002</v>
      </c>
      <c r="GE100" s="55">
        <v>-0.41110000000000002</v>
      </c>
      <c r="GF100" s="55">
        <v>-0.40379999999999999</v>
      </c>
      <c r="GG100" s="55">
        <v>-0.44829999999999998</v>
      </c>
      <c r="GH100" s="55">
        <v>-0.40389999999999998</v>
      </c>
      <c r="GI100" s="55">
        <v>-0.61450000000000005</v>
      </c>
      <c r="GJ100" s="55">
        <v>-0.71989999999999998</v>
      </c>
      <c r="GK100" s="55">
        <v>-0.60819999999999996</v>
      </c>
      <c r="GL100" s="55">
        <v>-0.45829999999999999</v>
      </c>
      <c r="GM100" s="55">
        <v>-0.42399999999999999</v>
      </c>
      <c r="GN100" s="55">
        <v>-0.29039999999999999</v>
      </c>
      <c r="GO100" s="55">
        <v>-0.59760000000000002</v>
      </c>
      <c r="GP100" s="55">
        <v>-0.56810000000000005</v>
      </c>
      <c r="GQ100" s="55">
        <v>-0.316</v>
      </c>
      <c r="GR100" s="55">
        <v>-0.41720000000000002</v>
      </c>
      <c r="GS100" s="55">
        <v>-0.45129999999999998</v>
      </c>
      <c r="GT100" s="55">
        <v>-0.34510000000000002</v>
      </c>
      <c r="GU100" s="55">
        <v>-0.41570000000000001</v>
      </c>
      <c r="GV100" s="55">
        <v>-0.25819999999999999</v>
      </c>
      <c r="GW100" s="55">
        <v>-0.45989999999999998</v>
      </c>
      <c r="GX100" s="55">
        <v>-0.62060000000000004</v>
      </c>
      <c r="GY100" s="55">
        <v>-0.54910000000000003</v>
      </c>
      <c r="GZ100" s="55">
        <v>-0.51490000000000002</v>
      </c>
      <c r="HA100" s="55">
        <v>-0.49380000000000002</v>
      </c>
      <c r="HB100" s="55">
        <v>-0.3322</v>
      </c>
      <c r="HC100" s="55">
        <v>-0.43890000000000001</v>
      </c>
      <c r="HD100" s="55">
        <v>-0.61839999999999995</v>
      </c>
      <c r="HE100" s="55">
        <v>-0.54530000000000001</v>
      </c>
      <c r="HF100" s="55">
        <v>-0.51160000000000005</v>
      </c>
      <c r="HG100" s="55">
        <v>-0.51180000000000003</v>
      </c>
      <c r="HH100" s="55">
        <v>-0.32769999999999999</v>
      </c>
      <c r="HI100" s="55">
        <v>-0.35980000000000001</v>
      </c>
      <c r="HJ100" s="55">
        <v>-0.46189999999999998</v>
      </c>
      <c r="HK100" s="54">
        <v>-0.55000000000000004</v>
      </c>
      <c r="HL100" s="55">
        <v>-0.56479999999999997</v>
      </c>
      <c r="HM100" s="55">
        <v>-0.78500000000000003</v>
      </c>
      <c r="HN100" s="55">
        <v>-0.75739999999999996</v>
      </c>
      <c r="HO100" s="55">
        <v>-0.61419999999999997</v>
      </c>
      <c r="HP100" s="55">
        <v>-0.55920000000000003</v>
      </c>
      <c r="HQ100" s="55">
        <v>-0.5484</v>
      </c>
      <c r="HR100" s="55">
        <v>-0.746</v>
      </c>
      <c r="HS100" s="55">
        <v>-0.70799999999999996</v>
      </c>
      <c r="HT100" s="55">
        <v>-0.61950000000000005</v>
      </c>
      <c r="HU100" s="55">
        <v>-0.55379999999999996</v>
      </c>
      <c r="HV100" s="55">
        <v>-0.45040000000000002</v>
      </c>
      <c r="HW100" s="55">
        <v>-0.41710000000000003</v>
      </c>
      <c r="HX100" s="55">
        <v>-0.44800000000000001</v>
      </c>
      <c r="HY100" s="55">
        <v>-0.56030000000000002</v>
      </c>
      <c r="HZ100" s="55">
        <v>-0.54900000000000004</v>
      </c>
      <c r="IA100" s="55">
        <v>-0.5343</v>
      </c>
      <c r="IB100" s="55">
        <v>-0.41089999999999999</v>
      </c>
      <c r="IC100" s="55">
        <v>-0.3916</v>
      </c>
      <c r="ID100" s="54">
        <v>-0.43</v>
      </c>
      <c r="IE100" s="55">
        <v>-0.50490000000000002</v>
      </c>
      <c r="IF100" s="55">
        <v>-0.62870000000000004</v>
      </c>
      <c r="IG100" s="55">
        <v>-0.5827</v>
      </c>
      <c r="IH100" s="55">
        <v>-0.57469999999999999</v>
      </c>
      <c r="II100" s="55">
        <v>-0.63800000000000001</v>
      </c>
      <c r="IJ100" s="55">
        <v>-0.44219999999999998</v>
      </c>
      <c r="IK100" s="55">
        <v>-0.36199999999999999</v>
      </c>
      <c r="IL100" s="55">
        <v>-0.48880000000000001</v>
      </c>
      <c r="IM100" s="55">
        <v>-0.70109999999999995</v>
      </c>
      <c r="IN100" s="55">
        <v>-0.71340000000000003</v>
      </c>
      <c r="IO100" s="55">
        <v>-0.49609999999999999</v>
      </c>
      <c r="IP100" s="55">
        <v>-0.40360000000000001</v>
      </c>
      <c r="IQ100" s="55">
        <v>-0.39989999999999998</v>
      </c>
      <c r="IR100" s="55">
        <v>-0.26860000000000001</v>
      </c>
      <c r="IS100" s="55">
        <v>-0.50690000000000002</v>
      </c>
      <c r="IT100" s="55">
        <v>-0.63670000000000004</v>
      </c>
      <c r="IU100" s="55">
        <v>-0.54120000000000001</v>
      </c>
      <c r="IV100" s="55">
        <v>-0.48070000000000002</v>
      </c>
      <c r="IW100" s="55">
        <v>-0.2109</v>
      </c>
      <c r="IX100" s="55">
        <v>-0.44440000000000002</v>
      </c>
      <c r="IY100" s="55">
        <v>-0.65790000000000004</v>
      </c>
      <c r="IZ100" s="55">
        <v>-0.50890000000000002</v>
      </c>
      <c r="JA100" s="55">
        <v>-0.68700000000000006</v>
      </c>
      <c r="JB100" s="55">
        <v>-0.68340000000000001</v>
      </c>
      <c r="JC100" s="55">
        <v>-0.63649999999999995</v>
      </c>
      <c r="JD100" s="55">
        <v>-0.61650000000000005</v>
      </c>
      <c r="JE100" s="55">
        <v>-0.39190000000000003</v>
      </c>
      <c r="JF100" s="55">
        <v>-0.27700000000000002</v>
      </c>
      <c r="JG100" s="55">
        <v>-0.37280000000000002</v>
      </c>
      <c r="JH100" s="55">
        <v>-0.50239999999999996</v>
      </c>
      <c r="JI100" s="55">
        <v>-0.53879999999999995</v>
      </c>
      <c r="JJ100" s="55">
        <v>-0.57030000000000003</v>
      </c>
      <c r="JK100" s="55">
        <v>-0.59699999999999998</v>
      </c>
      <c r="JL100" s="55">
        <v>-0.46610000000000001</v>
      </c>
      <c r="JM100" s="55">
        <v>-0.43159999999999998</v>
      </c>
      <c r="JN100" s="55">
        <v>-0.5071</v>
      </c>
      <c r="JO100" s="55">
        <v>-0.628</v>
      </c>
      <c r="JP100" s="55">
        <v>-0.64559999999999995</v>
      </c>
      <c r="JQ100" s="55">
        <v>-0.57099999999999995</v>
      </c>
      <c r="JR100" s="55">
        <v>-0.28789999999999999</v>
      </c>
      <c r="JS100" s="55">
        <v>-0.78710000000000002</v>
      </c>
      <c r="JT100" s="55">
        <v>-0.87909999999999999</v>
      </c>
      <c r="JU100" s="55">
        <v>-0.90569999999999995</v>
      </c>
      <c r="JV100" s="55">
        <v>-0.86939999999999995</v>
      </c>
      <c r="JW100" s="55">
        <v>-0.84909999999999997</v>
      </c>
      <c r="JX100" s="55">
        <v>-0.87439999999999996</v>
      </c>
      <c r="JY100" s="55">
        <v>-0.94350000000000001</v>
      </c>
      <c r="JZ100" s="55">
        <v>-0.87819999999999998</v>
      </c>
      <c r="KA100" s="55">
        <v>-0.84609999999999996</v>
      </c>
      <c r="KB100" s="55">
        <v>-0.87470000000000003</v>
      </c>
      <c r="KC100" s="55">
        <v>-0.96089999999999998</v>
      </c>
      <c r="KD100" s="55">
        <v>-0.95220000000000005</v>
      </c>
      <c r="KE100" s="55">
        <v>-0.94789999999999996</v>
      </c>
      <c r="KF100" s="55">
        <v>-0.93020000000000003</v>
      </c>
      <c r="KG100" s="55">
        <v>-0.88749999999999996</v>
      </c>
      <c r="KH100" s="55">
        <v>-0.8518</v>
      </c>
      <c r="KI100" s="55">
        <v>-0.87690000000000001</v>
      </c>
      <c r="KJ100" s="55">
        <v>-0.94230000000000003</v>
      </c>
      <c r="KK100" s="55">
        <v>-0.92749999999999999</v>
      </c>
      <c r="KL100" s="55">
        <v>-0.91610000000000003</v>
      </c>
      <c r="KM100" s="55">
        <v>-0.87050000000000005</v>
      </c>
      <c r="KN100" s="55">
        <v>-0.81589999999999996</v>
      </c>
      <c r="KO100" s="55">
        <v>-0.81979999999999997</v>
      </c>
      <c r="KP100" s="55">
        <v>-0.84819999999999995</v>
      </c>
      <c r="KQ100" s="55">
        <v>-0.71519999999999995</v>
      </c>
      <c r="KR100" s="55">
        <v>-0.75380000000000003</v>
      </c>
      <c r="KS100" s="55">
        <v>-0.76249999999999996</v>
      </c>
      <c r="KT100" s="55">
        <v>-0.70350000000000001</v>
      </c>
      <c r="KU100" s="55">
        <v>-0.54300000000000004</v>
      </c>
      <c r="KV100" s="55">
        <v>-0.46870000000000001</v>
      </c>
      <c r="KW100" s="55">
        <v>-0.63239999999999996</v>
      </c>
      <c r="KX100" s="55">
        <v>-0.7399</v>
      </c>
      <c r="KY100" s="55">
        <v>-0.66139999999999999</v>
      </c>
      <c r="KZ100" s="55">
        <v>-0.22559999999999999</v>
      </c>
      <c r="LA100" s="55">
        <v>-0.34639999999999999</v>
      </c>
      <c r="LB100" s="55">
        <v>-0.84399999999999997</v>
      </c>
      <c r="LC100" s="55">
        <v>-0.47149999999999997</v>
      </c>
      <c r="LD100" s="55">
        <v>-0.4894</v>
      </c>
      <c r="LE100" s="55">
        <v>-0.65080000000000005</v>
      </c>
      <c r="LF100" s="55">
        <v>-0.80579999999999996</v>
      </c>
      <c r="LG100" s="55">
        <v>-0.13700000000000001</v>
      </c>
      <c r="LH100" s="55">
        <v>0.84289999999999998</v>
      </c>
      <c r="LI100" s="55">
        <v>-0.54379999999999995</v>
      </c>
      <c r="LJ100" s="55">
        <v>-0.43459999999999999</v>
      </c>
      <c r="LK100" s="55">
        <v>-0.50870000000000004</v>
      </c>
      <c r="LL100" s="55">
        <v>-0.66159999999999997</v>
      </c>
      <c r="LM100" s="55">
        <v>-0.67349999999999999</v>
      </c>
      <c r="LN100" s="55">
        <v>-0.63649999999999995</v>
      </c>
      <c r="LO100" s="55">
        <v>-0.60719999999999996</v>
      </c>
      <c r="LP100" s="55">
        <v>-0.52380000000000004</v>
      </c>
      <c r="LQ100" s="55">
        <v>-0.41909999999999997</v>
      </c>
      <c r="LR100" s="55">
        <v>-0.5131</v>
      </c>
      <c r="LS100" s="55">
        <v>-0.59299999999999997</v>
      </c>
      <c r="LT100" s="55">
        <v>-0.64849999999999997</v>
      </c>
      <c r="LU100" s="55">
        <v>-0.60640000000000005</v>
      </c>
      <c r="LV100" s="55">
        <v>-0.5605</v>
      </c>
      <c r="LW100" s="55">
        <v>-0.43219999999999997</v>
      </c>
      <c r="LX100" s="55">
        <v>-0.37409999999999999</v>
      </c>
      <c r="LY100" s="55">
        <v>-0.45750000000000002</v>
      </c>
      <c r="LZ100" s="55">
        <v>-0.52100000000000002</v>
      </c>
      <c r="MA100" s="55">
        <v>-0.54590000000000005</v>
      </c>
      <c r="MB100" s="55">
        <v>-0.60980000000000001</v>
      </c>
      <c r="MC100" s="55">
        <v>-0.56859999999999999</v>
      </c>
      <c r="MD100" s="55">
        <v>-0.39169999999999999</v>
      </c>
      <c r="ME100" s="55">
        <v>-0.3972</v>
      </c>
      <c r="MF100" s="55">
        <v>-0.53439999999999999</v>
      </c>
      <c r="MG100" s="55">
        <v>-0.60429999999999995</v>
      </c>
      <c r="MH100" s="55">
        <v>-0.5736</v>
      </c>
      <c r="MI100" s="55">
        <v>-0.65200000000000002</v>
      </c>
      <c r="MJ100" s="55">
        <v>-0.58989999999999998</v>
      </c>
      <c r="MK100" s="55">
        <v>-0.3301</v>
      </c>
      <c r="ML100" s="55">
        <v>-0.33090000000000003</v>
      </c>
      <c r="MM100" s="55">
        <v>-0.23250000000000001</v>
      </c>
      <c r="MN100" s="55">
        <v>-0.54610000000000003</v>
      </c>
      <c r="MO100" s="55">
        <v>-0.50180000000000002</v>
      </c>
      <c r="MP100" s="55">
        <v>-0.58399999999999996</v>
      </c>
      <c r="MQ100" s="55">
        <v>-0.5948</v>
      </c>
      <c r="MR100" s="55">
        <v>-0.43359999999999999</v>
      </c>
      <c r="MS100" s="55">
        <v>-0.41670000000000001</v>
      </c>
      <c r="MT100" s="55">
        <v>-0.61250000000000004</v>
      </c>
      <c r="MU100" s="55">
        <v>-0.66100000000000003</v>
      </c>
      <c r="MV100" s="55">
        <v>-0.63449999999999995</v>
      </c>
      <c r="MW100" s="55">
        <v>-0.88180000000000003</v>
      </c>
      <c r="MX100" s="55">
        <v>-0.77270000000000005</v>
      </c>
      <c r="MY100" s="55">
        <v>-0.63549999999999995</v>
      </c>
      <c r="MZ100" s="55">
        <v>-0.40870000000000001</v>
      </c>
      <c r="NA100" s="55">
        <v>3.6299999999999999E-2</v>
      </c>
      <c r="NB100" s="55">
        <v>-0.90010000000000001</v>
      </c>
      <c r="NC100" s="55">
        <v>-0.74650000000000005</v>
      </c>
      <c r="ND100" s="55">
        <v>-0.71799999999999997</v>
      </c>
      <c r="NE100" s="55">
        <v>-0.71850000000000003</v>
      </c>
      <c r="NF100" s="55">
        <v>-0.44950000000000001</v>
      </c>
      <c r="NG100" s="55">
        <v>-0.39510000000000001</v>
      </c>
      <c r="NH100" s="55">
        <v>-0.39219999999999999</v>
      </c>
      <c r="NI100" s="55">
        <v>-0.46820000000000001</v>
      </c>
      <c r="NJ100" s="55">
        <v>-0.51939999999999997</v>
      </c>
      <c r="NK100" s="55">
        <v>-0.51780000000000004</v>
      </c>
      <c r="NL100" s="55">
        <v>-0.51400000000000001</v>
      </c>
      <c r="NM100" s="55">
        <v>-0.38279999999999997</v>
      </c>
      <c r="NN100" s="55">
        <v>-0.3367</v>
      </c>
      <c r="NO100" s="55">
        <v>-0.4531</v>
      </c>
      <c r="NP100" s="55">
        <v>-0.52590000000000003</v>
      </c>
      <c r="NQ100" s="55">
        <v>-0.46510000000000001</v>
      </c>
      <c r="NR100" s="55">
        <v>-0.29210000000000003</v>
      </c>
      <c r="NS100" s="55">
        <v>-0.51919999999999999</v>
      </c>
      <c r="NT100" s="55">
        <v>-0.38350000000000001</v>
      </c>
      <c r="NU100" s="55">
        <v>-0.29549999999999998</v>
      </c>
      <c r="NV100" s="55">
        <v>-0.36849999999999999</v>
      </c>
      <c r="NW100" s="55">
        <v>-0.54679999999999995</v>
      </c>
      <c r="NX100" s="55">
        <v>-0.66749999999999998</v>
      </c>
      <c r="NY100" s="55">
        <v>-0.52229999999999999</v>
      </c>
      <c r="NZ100" s="55">
        <v>-0.41239999999999999</v>
      </c>
      <c r="OA100" s="55">
        <v>-0.35570000000000002</v>
      </c>
      <c r="OB100" s="55">
        <v>-0.39090000000000003</v>
      </c>
      <c r="OC100" s="55">
        <v>-0.44950000000000001</v>
      </c>
      <c r="OD100" s="55">
        <v>-0.51060000000000005</v>
      </c>
      <c r="OE100" s="55">
        <v>-0.51239999999999997</v>
      </c>
      <c r="OF100" s="55">
        <v>-0.47089999999999999</v>
      </c>
      <c r="OG100" s="55">
        <v>-0.37419999999999998</v>
      </c>
      <c r="OH100" s="55">
        <v>-0.24460000000000001</v>
      </c>
      <c r="OI100" s="55">
        <v>-0.22359999999999999</v>
      </c>
      <c r="OJ100" s="55">
        <v>-0.24179999999999999</v>
      </c>
      <c r="OK100" s="55">
        <v>-0.42020000000000002</v>
      </c>
      <c r="OL100" s="55">
        <v>-0.53210000000000002</v>
      </c>
      <c r="OM100" s="55">
        <v>-0.4128</v>
      </c>
      <c r="ON100" s="55">
        <v>-0.62119999999999997</v>
      </c>
      <c r="OO100" s="55">
        <v>-0.39729999999999999</v>
      </c>
      <c r="OP100" s="55">
        <v>-0.309</v>
      </c>
      <c r="OQ100" s="55">
        <v>-0.28649999999999998</v>
      </c>
      <c r="OR100" s="55">
        <v>-0.26050000000000001</v>
      </c>
      <c r="OS100" s="55">
        <v>-0.3407</v>
      </c>
      <c r="OT100" s="55">
        <v>-0.31979999999999997</v>
      </c>
      <c r="OU100" s="55">
        <v>-0.50239999999999996</v>
      </c>
      <c r="OV100" s="55">
        <v>-0.34689999999999999</v>
      </c>
      <c r="OW100" s="55">
        <v>-0.28170000000000001</v>
      </c>
      <c r="OX100" s="55">
        <v>-8.1600000000000006E-2</v>
      </c>
      <c r="OY100" s="55">
        <v>-0.4405</v>
      </c>
      <c r="OZ100" s="55">
        <v>-0.51939999999999997</v>
      </c>
      <c r="PA100" s="55">
        <v>-0.36120000000000002</v>
      </c>
      <c r="PB100" s="55">
        <v>-0.26889999999999997</v>
      </c>
      <c r="PC100" s="55">
        <v>-0.25969999999999999</v>
      </c>
      <c r="PD100" s="55">
        <v>-0.1641</v>
      </c>
      <c r="PE100" s="55">
        <v>-0.36049999999999999</v>
      </c>
      <c r="PF100" s="55">
        <v>-0.4405</v>
      </c>
      <c r="PG100" s="55">
        <v>-0.55400000000000005</v>
      </c>
      <c r="PH100" s="55">
        <v>-0.43009999999999998</v>
      </c>
      <c r="PI100" s="55">
        <v>-0.31409999999999999</v>
      </c>
      <c r="PJ100" s="55">
        <v>-0.22620000000000001</v>
      </c>
      <c r="PK100" s="55">
        <v>-0.5524</v>
      </c>
      <c r="PL100" s="55">
        <v>-0.48120000000000002</v>
      </c>
      <c r="PM100" s="55">
        <v>-0.29659999999999997</v>
      </c>
      <c r="PN100" s="55">
        <v>-0.46439999999999998</v>
      </c>
      <c r="PO100" s="55">
        <v>-0.41410000000000002</v>
      </c>
      <c r="PP100" s="55">
        <v>-0.31440000000000001</v>
      </c>
      <c r="PQ100" s="55">
        <v>-0.33210000000000001</v>
      </c>
      <c r="PR100" s="55">
        <v>-0.30590000000000001</v>
      </c>
      <c r="PS100" s="55">
        <v>-0.23319999999999999</v>
      </c>
      <c r="PT100" s="55">
        <v>-0.39860000000000001</v>
      </c>
      <c r="PU100" s="55">
        <v>-0.26079999999999998</v>
      </c>
      <c r="PV100" s="55">
        <v>-0.3921</v>
      </c>
      <c r="PW100" s="55">
        <v>-0.45190000000000002</v>
      </c>
      <c r="PX100" s="55">
        <v>-0.37590000000000001</v>
      </c>
      <c r="PY100" s="55">
        <v>-0.23810000000000001</v>
      </c>
      <c r="PZ100" s="55">
        <v>-0.35589999999999999</v>
      </c>
      <c r="QA100" s="55">
        <v>-0.45190000000000002</v>
      </c>
      <c r="QB100" s="55">
        <v>-0.3493</v>
      </c>
      <c r="QC100" s="55">
        <v>-0.41739999999999999</v>
      </c>
      <c r="QD100" s="55">
        <v>-0.34910000000000002</v>
      </c>
      <c r="QE100" s="55">
        <v>-0.26519999999999999</v>
      </c>
      <c r="QF100" s="55">
        <v>-0.33110000000000001</v>
      </c>
      <c r="QG100" s="55">
        <v>-0.43120000000000003</v>
      </c>
      <c r="QH100" s="55">
        <v>-0.35139999999999999</v>
      </c>
      <c r="QI100" s="55">
        <v>-0.42159999999999997</v>
      </c>
      <c r="QJ100" s="55">
        <v>-0.30309999999999998</v>
      </c>
      <c r="QK100" s="55">
        <v>-0.30620000000000003</v>
      </c>
      <c r="QL100" s="55">
        <v>-0.2283</v>
      </c>
      <c r="QM100" s="55">
        <v>-0.22270000000000001</v>
      </c>
      <c r="QN100" s="55">
        <v>-0.29720000000000002</v>
      </c>
      <c r="QO100" s="55">
        <v>-0.50160000000000005</v>
      </c>
      <c r="QP100" s="55">
        <v>-0.40539999999999998</v>
      </c>
      <c r="QQ100" s="55">
        <v>-0.17230000000000001</v>
      </c>
      <c r="QR100" s="55">
        <v>-0.11600000000000001</v>
      </c>
      <c r="QS100" s="55">
        <v>-0.16159999999999999</v>
      </c>
      <c r="QT100" s="55">
        <v>-0.15509999999999999</v>
      </c>
      <c r="QU100" s="55">
        <v>-0.32840000000000003</v>
      </c>
      <c r="QV100" s="55">
        <v>5.8999999999999999E-3</v>
      </c>
      <c r="QW100" s="55">
        <v>-8.1699999999999995E-2</v>
      </c>
      <c r="QX100" s="55">
        <v>-0.1719</v>
      </c>
      <c r="QY100" s="55">
        <v>-0.1467</v>
      </c>
      <c r="QZ100" s="55">
        <v>-0.1062</v>
      </c>
      <c r="RA100" s="55">
        <v>-0.14979999999999999</v>
      </c>
      <c r="RB100" s="55">
        <v>6.9800000000000001E-2</v>
      </c>
      <c r="RC100" s="55">
        <v>-0.4355</v>
      </c>
      <c r="RD100" s="54">
        <v>-0.47</v>
      </c>
      <c r="RE100" s="55">
        <v>-0.34499999999999997</v>
      </c>
      <c r="RF100" s="55">
        <v>-0.17699999999999999</v>
      </c>
      <c r="RG100" s="55">
        <v>-0.2031</v>
      </c>
      <c r="RH100" s="55">
        <v>-0.21709999999999999</v>
      </c>
      <c r="RI100" s="55">
        <v>-0.2535</v>
      </c>
      <c r="RJ100" s="55">
        <v>-0.3458</v>
      </c>
      <c r="RK100" s="55">
        <v>-0.36170000000000002</v>
      </c>
      <c r="RL100" s="55">
        <v>-0.27750000000000002</v>
      </c>
      <c r="RM100" s="55">
        <v>-0.19139999999999999</v>
      </c>
      <c r="RN100" s="55">
        <v>-0.192</v>
      </c>
      <c r="RO100" s="55">
        <v>-0.17630000000000001</v>
      </c>
      <c r="RP100" s="55">
        <v>-0.56169999999999998</v>
      </c>
      <c r="RQ100" s="55">
        <v>-0.2999</v>
      </c>
      <c r="RR100" s="55">
        <v>-0.3488</v>
      </c>
      <c r="RS100" s="55">
        <v>-0.2621</v>
      </c>
      <c r="RT100" s="55">
        <v>-0.30180000000000001</v>
      </c>
      <c r="RU100" s="55">
        <v>-6.7500000000000004E-2</v>
      </c>
      <c r="RV100" s="55">
        <v>-0.20810000000000001</v>
      </c>
      <c r="RW100" s="55">
        <v>8.2400000000000001E-2</v>
      </c>
      <c r="RX100" s="55">
        <v>-0.27810000000000001</v>
      </c>
      <c r="RY100" s="55">
        <v>-0.222</v>
      </c>
      <c r="RZ100" s="55">
        <v>-0.14069999999999999</v>
      </c>
      <c r="SA100" s="55">
        <v>-0.1183</v>
      </c>
      <c r="SB100" s="55">
        <v>-0.1595</v>
      </c>
      <c r="SC100" s="55">
        <v>-5.7500000000000002E-2</v>
      </c>
      <c r="SD100" s="55">
        <v>-0.11700000000000001</v>
      </c>
      <c r="SE100" s="55">
        <v>-0.2203</v>
      </c>
      <c r="SF100" s="55">
        <v>-0.4627</v>
      </c>
      <c r="SG100" s="55">
        <v>1.34E-2</v>
      </c>
      <c r="SH100" s="55">
        <v>0.16320000000000001</v>
      </c>
      <c r="SI100" s="55">
        <v>-8.8400000000000006E-2</v>
      </c>
      <c r="SJ100" s="55">
        <v>-0.19819999999999999</v>
      </c>
      <c r="SK100" s="55">
        <v>-0.42220000000000002</v>
      </c>
      <c r="SL100" s="55">
        <v>-0.19869999999999999</v>
      </c>
      <c r="SM100" s="55">
        <v>-0.18479999999999999</v>
      </c>
      <c r="SN100" s="55">
        <v>-0.16039999999999999</v>
      </c>
      <c r="SO100" s="55">
        <v>-0.18679999999999999</v>
      </c>
      <c r="SP100" s="55">
        <v>-0.1323</v>
      </c>
      <c r="SQ100" s="55">
        <v>-0.1479</v>
      </c>
      <c r="SR100" s="55">
        <v>-0.1119</v>
      </c>
      <c r="SS100" s="55">
        <v>-0.1368</v>
      </c>
      <c r="ST100" s="55">
        <v>-0.21190000000000001</v>
      </c>
      <c r="SU100" s="55">
        <v>-6.3100000000000003E-2</v>
      </c>
      <c r="SV100" s="55">
        <v>-1.0800000000000001E-2</v>
      </c>
      <c r="SW100" s="55">
        <v>1.8100000000000002E-2</v>
      </c>
      <c r="SX100" s="55">
        <v>-3.7699999999999997E-2</v>
      </c>
      <c r="SY100" s="55">
        <v>-0.11849999999999999</v>
      </c>
      <c r="SZ100" s="55">
        <v>-0.22689999999999999</v>
      </c>
      <c r="TA100" s="55">
        <v>-0.1502</v>
      </c>
      <c r="TB100" s="55">
        <v>-4.8099999999999997E-2</v>
      </c>
      <c r="TC100" s="55">
        <v>-3.95E-2</v>
      </c>
      <c r="TD100" s="55">
        <v>-3.3999999999999998E-3</v>
      </c>
      <c r="TE100" s="55">
        <v>-3.8699999999999998E-2</v>
      </c>
      <c r="TF100" s="55">
        <v>2.7300000000000001E-2</v>
      </c>
      <c r="TG100" s="55">
        <v>-0.1661</v>
      </c>
      <c r="TH100" s="55">
        <v>-5.9200000000000003E-2</v>
      </c>
      <c r="TI100" s="55">
        <v>0.16639999999999999</v>
      </c>
      <c r="TJ100" s="55">
        <v>9.9000000000000008E-3</v>
      </c>
      <c r="TK100" s="55">
        <v>-9.7600000000000006E-2</v>
      </c>
      <c r="TL100" s="55">
        <v>-0.15040000000000001</v>
      </c>
      <c r="TM100" s="55">
        <v>3.2300000000000002E-2</v>
      </c>
      <c r="TN100" s="55">
        <v>-0.26219999999999999</v>
      </c>
      <c r="TO100" s="55">
        <v>-0.1062</v>
      </c>
      <c r="TP100" s="55">
        <v>-6.4600000000000005E-2</v>
      </c>
      <c r="TQ100" s="55">
        <v>-4.6800000000000001E-2</v>
      </c>
      <c r="TR100" s="55">
        <v>-3.8100000000000002E-2</v>
      </c>
      <c r="TS100" s="55">
        <v>-1.04E-2</v>
      </c>
      <c r="TT100" s="55">
        <v>4.7199999999999999E-2</v>
      </c>
      <c r="TU100" s="55">
        <v>-0.28249999999999997</v>
      </c>
      <c r="TV100" s="55">
        <v>-0.24879999999999999</v>
      </c>
      <c r="TW100" s="55">
        <v>-9.3899999999999997E-2</v>
      </c>
      <c r="TX100" s="55">
        <v>-0.1157</v>
      </c>
      <c r="TY100" s="55">
        <v>-4.2500000000000003E-2</v>
      </c>
      <c r="TZ100" s="55">
        <v>-6.1999999999999998E-3</v>
      </c>
      <c r="UA100" s="55">
        <v>2.01E-2</v>
      </c>
      <c r="UB100" s="55">
        <v>-0.24579999999999999</v>
      </c>
      <c r="UC100" s="55">
        <v>-0.14330000000000001</v>
      </c>
      <c r="UD100" s="55">
        <v>-9.1300000000000006E-2</v>
      </c>
      <c r="UE100" s="54">
        <v>-0.04</v>
      </c>
      <c r="UF100" s="55">
        <v>1.52E-2</v>
      </c>
      <c r="UG100" s="55">
        <v>-2.01E-2</v>
      </c>
      <c r="UH100" s="55">
        <v>0.1047</v>
      </c>
      <c r="UI100" s="55">
        <v>-0.1134</v>
      </c>
      <c r="UJ100" s="55">
        <v>-0.18920000000000001</v>
      </c>
      <c r="UK100" s="55">
        <v>-0.2293</v>
      </c>
      <c r="UL100" s="55">
        <v>-7.1400000000000005E-2</v>
      </c>
      <c r="UM100" s="55">
        <v>-2.07E-2</v>
      </c>
      <c r="UN100" s="55">
        <v>-2.24E-2</v>
      </c>
      <c r="UO100" s="55">
        <v>-0.3674</v>
      </c>
      <c r="UP100" s="55">
        <v>-7.2900000000000006E-2</v>
      </c>
      <c r="UQ100" s="55">
        <v>0.11459999999999999</v>
      </c>
      <c r="UR100" s="55">
        <v>-1.1999999999999999E-3</v>
      </c>
      <c r="US100" s="55">
        <v>-0.1772</v>
      </c>
      <c r="UT100" s="55">
        <v>-9.6600000000000005E-2</v>
      </c>
      <c r="UU100" s="55">
        <v>3.2300000000000002E-2</v>
      </c>
      <c r="UV100" s="55">
        <v>0.15870000000000001</v>
      </c>
      <c r="UW100" s="55">
        <v>-0.32819999999999999</v>
      </c>
      <c r="UX100" s="55">
        <v>-0.3528</v>
      </c>
      <c r="UY100" s="55">
        <v>-0.224</v>
      </c>
      <c r="UZ100" s="55">
        <v>-0.11310000000000001</v>
      </c>
      <c r="VA100" s="55">
        <v>-0.2024</v>
      </c>
      <c r="VB100" s="55">
        <v>2.2499999999999999E-2</v>
      </c>
      <c r="VC100" s="55">
        <v>3.2800000000000003E-2</v>
      </c>
      <c r="VD100" s="55">
        <v>-0.27910000000000001</v>
      </c>
      <c r="VE100" s="55">
        <v>-0.12280000000000001</v>
      </c>
      <c r="VF100" s="55">
        <v>-0.14030000000000001</v>
      </c>
      <c r="VG100" s="55">
        <v>-0.13500000000000001</v>
      </c>
      <c r="VH100" s="55">
        <v>-3.3300000000000003E-2</v>
      </c>
      <c r="VI100" s="55">
        <v>7.7000000000000002E-3</v>
      </c>
      <c r="VJ100" s="55">
        <v>-0.19009999999999999</v>
      </c>
      <c r="VK100" s="55">
        <v>-0.30559999999999998</v>
      </c>
      <c r="VL100" s="55">
        <v>-0.1133</v>
      </c>
      <c r="VM100" s="55">
        <v>-0.17269999999999999</v>
      </c>
      <c r="VN100" s="55">
        <v>-0.317</v>
      </c>
      <c r="VO100" s="55">
        <v>-0.12130000000000001</v>
      </c>
      <c r="VP100" s="55">
        <v>-2.6599999999999999E-2</v>
      </c>
      <c r="VQ100" s="54">
        <v>0.09</v>
      </c>
      <c r="VR100" s="55">
        <v>-0.19420000000000001</v>
      </c>
      <c r="VS100" s="55">
        <v>-9.2700000000000005E-2</v>
      </c>
      <c r="VT100" s="55">
        <v>-5.9499999999999997E-2</v>
      </c>
      <c r="VU100" s="55">
        <v>1.8200000000000001E-2</v>
      </c>
      <c r="VV100" s="55">
        <v>-4.2799999999999998E-2</v>
      </c>
      <c r="VW100" s="55">
        <v>-0.1118</v>
      </c>
      <c r="VX100" s="55">
        <v>-4.82E-2</v>
      </c>
      <c r="VY100" s="55">
        <v>1.1299999999999999E-2</v>
      </c>
      <c r="VZ100" s="55">
        <v>-0.21440000000000001</v>
      </c>
      <c r="WA100" s="55">
        <v>-0.1938</v>
      </c>
      <c r="WB100" s="55">
        <v>7.3400000000000007E-2</v>
      </c>
      <c r="WC100" s="55">
        <v>-4.1500000000000002E-2</v>
      </c>
      <c r="WD100" s="55">
        <v>-8.3400000000000002E-2</v>
      </c>
      <c r="WE100" s="55">
        <v>-1.8100000000000002E-2</v>
      </c>
      <c r="WF100" s="55">
        <v>-0.188</v>
      </c>
      <c r="WG100" s="55">
        <v>-0.2298</v>
      </c>
      <c r="WH100" s="55">
        <v>-0.2293</v>
      </c>
      <c r="WI100" s="55">
        <v>-0.31040000000000001</v>
      </c>
      <c r="WJ100" s="55">
        <v>-0.11840000000000001</v>
      </c>
      <c r="WK100" s="55">
        <v>2.76E-2</v>
      </c>
      <c r="WL100" s="55">
        <v>2.5000000000000001E-2</v>
      </c>
      <c r="WM100" s="55">
        <v>-0.2432</v>
      </c>
      <c r="WN100" s="55">
        <v>-0.2417</v>
      </c>
      <c r="WO100" s="55">
        <v>0.15540000000000001</v>
      </c>
      <c r="WP100" s="55">
        <v>0.1759</v>
      </c>
      <c r="WQ100" s="55">
        <v>3.7199999999999997E-2</v>
      </c>
      <c r="WR100" s="55">
        <v>0.15509999999999999</v>
      </c>
      <c r="WS100" s="55">
        <v>8.8599999999999998E-2</v>
      </c>
      <c r="WT100" s="55">
        <v>-0.16969999999999999</v>
      </c>
      <c r="WU100" s="55">
        <v>5.3600000000000002E-2</v>
      </c>
      <c r="WV100" s="55">
        <v>0.1166</v>
      </c>
      <c r="WW100" s="55">
        <v>0.79730000000000001</v>
      </c>
      <c r="WX100" s="55">
        <v>-2.01E-2</v>
      </c>
      <c r="WY100" s="55">
        <v>-0.22159999999999999</v>
      </c>
      <c r="WZ100" s="55">
        <v>-0.3362</v>
      </c>
      <c r="XA100" s="55">
        <v>-0.37509999999999999</v>
      </c>
      <c r="XB100" s="55">
        <v>-0.20910000000000001</v>
      </c>
      <c r="XC100" s="55">
        <v>-0.1017</v>
      </c>
      <c r="XD100" s="55">
        <v>-8.43E-2</v>
      </c>
      <c r="XE100" s="55">
        <v>-4.1999999999999997E-3</v>
      </c>
      <c r="XF100" s="55">
        <v>-2.86E-2</v>
      </c>
      <c r="XG100" s="55">
        <v>1.2200000000000001E-2</v>
      </c>
      <c r="XH100" s="55">
        <v>-0.12379999999999999</v>
      </c>
      <c r="XI100" s="55">
        <v>-6.3200000000000006E-2</v>
      </c>
      <c r="XJ100" s="55">
        <v>3.6200000000000003E-2</v>
      </c>
      <c r="XK100" s="55">
        <v>4.2799999999999998E-2</v>
      </c>
      <c r="XL100" s="55">
        <v>1.3899999999999999E-2</v>
      </c>
      <c r="XM100" s="55">
        <v>2.9999999999999997E-4</v>
      </c>
      <c r="XN100" s="55">
        <v>-3.1099999999999999E-2</v>
      </c>
      <c r="XO100" s="55">
        <v>-1.72E-2</v>
      </c>
      <c r="XP100" s="55">
        <v>-9.4399999999999998E-2</v>
      </c>
      <c r="XQ100" s="55">
        <v>-6.8000000000000005E-2</v>
      </c>
      <c r="XR100" s="55">
        <v>-1.8499999999999999E-2</v>
      </c>
      <c r="XS100" s="55">
        <v>6.4999999999999997E-3</v>
      </c>
      <c r="XT100" s="55">
        <v>1.3299999999999999E-2</v>
      </c>
      <c r="XU100" s="55">
        <v>-1.84E-2</v>
      </c>
      <c r="XV100" s="55">
        <v>3.8600000000000002E-2</v>
      </c>
      <c r="XW100" s="55">
        <v>0.12379999999999999</v>
      </c>
      <c r="XX100" s="55">
        <v>-9.4999999999999998E-3</v>
      </c>
      <c r="XY100" s="55">
        <v>-0.53269999999999995</v>
      </c>
      <c r="XZ100" s="55">
        <v>-0.14330000000000001</v>
      </c>
      <c r="YA100" s="54">
        <v>-0.08</v>
      </c>
      <c r="YB100" s="55">
        <v>-1.6400000000000001E-2</v>
      </c>
      <c r="YC100" s="55">
        <v>-0.22320000000000001</v>
      </c>
      <c r="YD100" s="55">
        <v>-0.26290000000000002</v>
      </c>
      <c r="YE100" s="55">
        <v>-0.151</v>
      </c>
      <c r="YF100" s="55">
        <v>-8.9700000000000002E-2</v>
      </c>
      <c r="YG100" s="55">
        <v>-2.23E-2</v>
      </c>
      <c r="YH100" s="55">
        <v>-6.8099999999999994E-2</v>
      </c>
      <c r="YI100" s="55">
        <v>-2.6599999999999999E-2</v>
      </c>
      <c r="YJ100" s="55">
        <v>-0.19850000000000001</v>
      </c>
      <c r="YK100" s="55">
        <v>-0.1822</v>
      </c>
    </row>
    <row r="101" spans="1:661" x14ac:dyDescent="0.35">
      <c r="A101" s="66" t="s">
        <v>75</v>
      </c>
      <c r="B101" s="66" t="s">
        <v>707</v>
      </c>
      <c r="C101" s="66"/>
      <c r="D101" s="66"/>
      <c r="E101" s="66"/>
      <c r="F101" s="66"/>
      <c r="G101" s="6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B101" s="66"/>
      <c r="JC101" s="66"/>
      <c r="JD101" s="66"/>
      <c r="JE101" s="66"/>
      <c r="JF101" s="66"/>
      <c r="JG101" s="66"/>
      <c r="JH101" s="54">
        <v>-1</v>
      </c>
      <c r="JI101" s="54">
        <v>-1</v>
      </c>
      <c r="JJ101" s="55">
        <v>-0.99390000000000001</v>
      </c>
      <c r="JK101" s="55">
        <v>-0.99950000000000006</v>
      </c>
      <c r="JL101" s="54">
        <v>-1</v>
      </c>
      <c r="JM101" s="55">
        <v>-0.98270000000000002</v>
      </c>
      <c r="JN101" s="55">
        <v>-0.99919999999999998</v>
      </c>
      <c r="JO101" s="54">
        <v>-1</v>
      </c>
      <c r="JP101" s="54">
        <v>-1</v>
      </c>
      <c r="JQ101" s="54">
        <v>-1</v>
      </c>
      <c r="JR101" s="55">
        <v>-0.99280000000000002</v>
      </c>
      <c r="JS101" s="55">
        <v>-0.99570000000000003</v>
      </c>
      <c r="JT101" s="55">
        <v>-0.99490000000000001</v>
      </c>
      <c r="JU101" s="54">
        <v>-1</v>
      </c>
      <c r="JV101" s="54">
        <v>-1</v>
      </c>
      <c r="JW101" s="54">
        <v>-1</v>
      </c>
      <c r="JX101" s="54">
        <v>-1</v>
      </c>
      <c r="JY101" s="54">
        <v>-1</v>
      </c>
      <c r="JZ101" s="54">
        <v>-1</v>
      </c>
      <c r="KA101" s="55">
        <v>-0.9909</v>
      </c>
      <c r="KB101" s="54">
        <v>-1</v>
      </c>
      <c r="KC101" s="54">
        <v>-1</v>
      </c>
      <c r="KD101" s="54">
        <v>-1</v>
      </c>
      <c r="KE101" s="54">
        <v>-1</v>
      </c>
      <c r="KF101" s="55">
        <v>-0.98650000000000004</v>
      </c>
      <c r="KG101" s="55">
        <v>-0.99950000000000006</v>
      </c>
      <c r="KH101" s="55">
        <v>-0.97789999999999999</v>
      </c>
      <c r="KI101" s="55">
        <v>-0.98809999999999998</v>
      </c>
      <c r="KJ101" s="55">
        <v>-0.99209999999999998</v>
      </c>
      <c r="KK101" s="54">
        <v>-1</v>
      </c>
      <c r="KL101" s="54">
        <v>-1</v>
      </c>
      <c r="KM101" s="54">
        <v>-1</v>
      </c>
      <c r="KN101" s="55">
        <v>-0.99850000000000005</v>
      </c>
      <c r="KO101" s="55">
        <v>-0.9788</v>
      </c>
      <c r="KP101" s="55">
        <v>-0.99819999999999998</v>
      </c>
      <c r="KQ101" s="55">
        <v>-0.99460000000000004</v>
      </c>
      <c r="KR101" s="54">
        <v>-1</v>
      </c>
      <c r="KS101" s="54">
        <v>-1</v>
      </c>
      <c r="KT101" s="55">
        <v>-0.99839999999999995</v>
      </c>
      <c r="KU101" s="55">
        <v>-0.97619999999999996</v>
      </c>
      <c r="KV101" s="55">
        <v>-0.93169999999999997</v>
      </c>
      <c r="KW101" s="55">
        <v>-0.98399999999999999</v>
      </c>
      <c r="KX101" s="55">
        <v>-0.99750000000000005</v>
      </c>
      <c r="KY101" s="55">
        <v>-0.9899</v>
      </c>
      <c r="KZ101" s="55">
        <v>-0.2041</v>
      </c>
      <c r="LA101" s="55">
        <v>-0.87870000000000004</v>
      </c>
      <c r="LB101" s="55">
        <v>-0.99439999999999995</v>
      </c>
      <c r="LC101" s="55">
        <v>-0.9929</v>
      </c>
      <c r="LD101" s="55">
        <v>-0.97789999999999999</v>
      </c>
      <c r="LE101" s="55">
        <v>-0.99890000000000001</v>
      </c>
      <c r="LF101" s="55">
        <v>-0.99480000000000002</v>
      </c>
      <c r="LG101" s="55">
        <v>-0.99839999999999995</v>
      </c>
      <c r="LH101" s="55">
        <v>-0.99409999999999998</v>
      </c>
      <c r="LI101" s="54">
        <v>-1</v>
      </c>
      <c r="LJ101" s="54">
        <v>-1</v>
      </c>
      <c r="LK101" s="55">
        <v>-0.99050000000000005</v>
      </c>
      <c r="LL101" s="54">
        <v>-1</v>
      </c>
      <c r="LM101" s="54">
        <v>-1</v>
      </c>
      <c r="LN101" s="54">
        <v>-1</v>
      </c>
      <c r="LO101" s="54">
        <v>-1</v>
      </c>
      <c r="LP101" s="54">
        <v>-1</v>
      </c>
      <c r="LQ101" s="54">
        <v>-1</v>
      </c>
      <c r="LR101" s="54">
        <v>-1</v>
      </c>
      <c r="LS101" s="54">
        <v>-1</v>
      </c>
      <c r="LT101" s="54">
        <v>-1</v>
      </c>
      <c r="LU101" s="54">
        <v>-1</v>
      </c>
      <c r="LV101" s="54">
        <v>-1</v>
      </c>
      <c r="LW101" s="54">
        <v>-1</v>
      </c>
      <c r="LX101" s="54">
        <v>-1</v>
      </c>
      <c r="LY101" s="54">
        <v>-1</v>
      </c>
      <c r="LZ101" s="54">
        <v>-1</v>
      </c>
      <c r="MA101" s="54">
        <v>-1</v>
      </c>
      <c r="MB101" s="54">
        <v>-1</v>
      </c>
      <c r="MC101" s="55">
        <v>-0.99880000000000002</v>
      </c>
      <c r="MD101" s="54">
        <v>-1</v>
      </c>
      <c r="ME101" s="55">
        <v>-0.99809999999999999</v>
      </c>
      <c r="MF101" s="54">
        <v>-1</v>
      </c>
      <c r="MG101" s="54">
        <v>-1</v>
      </c>
      <c r="MH101" s="54">
        <v>-1</v>
      </c>
      <c r="MI101" s="54">
        <v>-1</v>
      </c>
      <c r="MJ101" s="54">
        <v>-1</v>
      </c>
      <c r="MK101" s="55">
        <v>-0.99970000000000003</v>
      </c>
      <c r="ML101" s="55">
        <v>-0.99139999999999995</v>
      </c>
      <c r="MM101" s="54">
        <v>-1</v>
      </c>
      <c r="MN101" s="54">
        <v>-1</v>
      </c>
      <c r="MO101" s="54">
        <v>-1</v>
      </c>
      <c r="MP101" s="54">
        <v>-1</v>
      </c>
      <c r="MQ101" s="54">
        <v>-1</v>
      </c>
      <c r="MR101" s="54">
        <v>-1</v>
      </c>
      <c r="MS101" s="54">
        <v>-1</v>
      </c>
      <c r="MT101" s="54">
        <v>-1</v>
      </c>
      <c r="MU101" s="54">
        <v>-1</v>
      </c>
      <c r="MV101" s="54">
        <v>-1</v>
      </c>
      <c r="MW101" s="54">
        <v>-1</v>
      </c>
      <c r="MX101" s="54">
        <v>-1</v>
      </c>
      <c r="MY101" s="55">
        <v>-0.99950000000000006</v>
      </c>
      <c r="MZ101" s="55">
        <v>-0.99970000000000003</v>
      </c>
      <c r="NA101" s="55">
        <v>-0.99709999999999999</v>
      </c>
      <c r="NB101" s="54">
        <v>-1</v>
      </c>
      <c r="NC101" s="54">
        <v>-1</v>
      </c>
      <c r="ND101" s="54">
        <v>-1</v>
      </c>
      <c r="NE101" s="54">
        <v>-1</v>
      </c>
      <c r="NF101" s="55">
        <v>-0.99960000000000004</v>
      </c>
      <c r="NG101" s="55">
        <v>-0.99980000000000002</v>
      </c>
      <c r="NH101" s="54">
        <v>-1</v>
      </c>
      <c r="NI101" s="54">
        <v>-1</v>
      </c>
      <c r="NJ101" s="54">
        <v>-1</v>
      </c>
      <c r="NK101" s="54">
        <v>-1</v>
      </c>
      <c r="NL101" s="54">
        <v>-1</v>
      </c>
      <c r="NM101" s="54">
        <v>-1</v>
      </c>
      <c r="NN101" s="55">
        <v>-0.99480000000000002</v>
      </c>
      <c r="NO101" s="54">
        <v>-1</v>
      </c>
      <c r="NP101" s="54">
        <v>-1</v>
      </c>
      <c r="NQ101" s="54">
        <v>-1</v>
      </c>
      <c r="NR101" s="54">
        <v>-1</v>
      </c>
      <c r="NS101" s="54">
        <v>-1</v>
      </c>
      <c r="NT101" s="54">
        <v>-1</v>
      </c>
      <c r="NU101" s="55">
        <v>-0.99760000000000004</v>
      </c>
      <c r="NV101" s="54">
        <v>-1</v>
      </c>
      <c r="NW101" s="54">
        <v>-1</v>
      </c>
      <c r="NX101" s="54">
        <v>-1</v>
      </c>
      <c r="NY101" s="54">
        <v>-1</v>
      </c>
      <c r="NZ101" s="55">
        <v>-0.99809999999999999</v>
      </c>
      <c r="OA101" s="54">
        <v>-1</v>
      </c>
      <c r="OB101" s="54">
        <v>-1</v>
      </c>
      <c r="OC101" s="54">
        <v>-1</v>
      </c>
      <c r="OD101" s="54">
        <v>-1</v>
      </c>
      <c r="OE101" s="54">
        <v>-1</v>
      </c>
      <c r="OF101" s="54">
        <v>-1</v>
      </c>
      <c r="OG101" s="54">
        <v>-1</v>
      </c>
      <c r="OH101" s="54">
        <v>-1</v>
      </c>
      <c r="OI101" s="54">
        <v>-1</v>
      </c>
      <c r="OJ101" s="54">
        <v>-1</v>
      </c>
      <c r="OK101" s="54">
        <v>-1</v>
      </c>
      <c r="OL101" s="54">
        <v>-1</v>
      </c>
      <c r="OM101" s="54">
        <v>-1</v>
      </c>
      <c r="ON101" s="54">
        <v>-1</v>
      </c>
      <c r="OO101" s="54">
        <v>-1</v>
      </c>
      <c r="OP101" s="54">
        <v>-1</v>
      </c>
      <c r="OQ101" s="54">
        <v>-1</v>
      </c>
      <c r="OR101" s="54">
        <v>-1</v>
      </c>
      <c r="OS101" s="54">
        <v>-1</v>
      </c>
      <c r="OT101" s="54">
        <v>-1</v>
      </c>
      <c r="OU101" s="54">
        <v>-1</v>
      </c>
      <c r="OV101" s="54">
        <v>-1</v>
      </c>
      <c r="OW101" s="54">
        <v>-1</v>
      </c>
      <c r="OX101" s="54">
        <v>-1</v>
      </c>
      <c r="OY101" s="54">
        <v>-1</v>
      </c>
      <c r="OZ101" s="54">
        <v>-1</v>
      </c>
      <c r="PA101" s="54">
        <v>-1</v>
      </c>
      <c r="PB101" s="55">
        <v>-0.99970000000000003</v>
      </c>
      <c r="PC101" s="54">
        <v>-1</v>
      </c>
      <c r="PD101" s="54">
        <v>-1</v>
      </c>
      <c r="PE101" s="54">
        <v>-1</v>
      </c>
      <c r="PF101" s="55">
        <v>0.52969999999999995</v>
      </c>
      <c r="PG101" s="55">
        <v>9.5600000000000004E-2</v>
      </c>
      <c r="PH101" s="55">
        <v>-7.4300000000000005E-2</v>
      </c>
      <c r="PI101" s="55">
        <v>-0.1182</v>
      </c>
      <c r="PJ101" s="55">
        <v>-4.8399999999999999E-2</v>
      </c>
      <c r="PK101" s="55">
        <v>-0.14510000000000001</v>
      </c>
      <c r="PL101" s="55">
        <v>0.16289999999999999</v>
      </c>
      <c r="PM101" s="55">
        <v>-0.29210000000000003</v>
      </c>
      <c r="PN101" s="55">
        <v>-0.1338</v>
      </c>
      <c r="PO101" s="55">
        <v>2.0799999999999999E-2</v>
      </c>
      <c r="PP101" s="55">
        <v>0.1988</v>
      </c>
      <c r="PQ101" s="55">
        <v>-5.5999999999999999E-3</v>
      </c>
      <c r="PR101" s="55">
        <v>-0.17019999999999999</v>
      </c>
      <c r="PS101" s="55">
        <v>9.0200000000000002E-2</v>
      </c>
      <c r="PT101" s="55">
        <v>5.2400000000000002E-2</v>
      </c>
      <c r="PU101" s="55">
        <v>-0.28970000000000001</v>
      </c>
      <c r="PV101" s="54">
        <v>-0.03</v>
      </c>
      <c r="PW101" s="55">
        <v>0.1981</v>
      </c>
      <c r="PX101" s="55">
        <v>0.15989999999999999</v>
      </c>
      <c r="PY101" s="55">
        <v>-0.1008</v>
      </c>
      <c r="PZ101" s="55">
        <v>4.9399999999999999E-2</v>
      </c>
      <c r="QA101" s="55">
        <v>-0.57399999999999995</v>
      </c>
      <c r="QB101" s="55">
        <v>-6.3600000000000004E-2</v>
      </c>
      <c r="QC101" s="55">
        <v>-1.7000000000000001E-2</v>
      </c>
      <c r="QD101" s="55">
        <v>0.2412</v>
      </c>
      <c r="QE101" s="55">
        <v>8.0399999999999999E-2</v>
      </c>
      <c r="QF101" s="55">
        <v>-0.30859999999999999</v>
      </c>
      <c r="QG101" s="55">
        <v>0.25850000000000001</v>
      </c>
      <c r="QH101" s="55">
        <v>-6.2399999999999997E-2</v>
      </c>
      <c r="QI101" s="55">
        <v>-0.15529999999999999</v>
      </c>
      <c r="QJ101" s="55">
        <v>-0.21740000000000001</v>
      </c>
      <c r="QK101" s="55">
        <v>0.12509999999999999</v>
      </c>
      <c r="QL101" s="55">
        <v>0.1072</v>
      </c>
      <c r="QM101" s="55">
        <v>-6.13E-2</v>
      </c>
      <c r="QN101" s="55">
        <v>9.4399999999999998E-2</v>
      </c>
      <c r="QO101" s="55">
        <v>1.8123</v>
      </c>
      <c r="QP101" s="55">
        <v>1.0684</v>
      </c>
      <c r="QQ101" s="55">
        <v>1.1821999999999999</v>
      </c>
      <c r="QR101" s="55">
        <v>1.4862</v>
      </c>
      <c r="QS101" s="55">
        <v>1.2323999999999999</v>
      </c>
      <c r="QT101" s="55">
        <v>1.0639000000000001</v>
      </c>
      <c r="QU101" s="55">
        <v>0.4294</v>
      </c>
      <c r="QV101" s="55">
        <v>-0.15970000000000001</v>
      </c>
      <c r="QW101" s="55">
        <v>0.65780000000000005</v>
      </c>
      <c r="QX101" s="55">
        <v>0.45750000000000002</v>
      </c>
      <c r="QY101" s="55">
        <v>0.88119999999999998</v>
      </c>
      <c r="QZ101" s="55">
        <v>0.95209999999999995</v>
      </c>
      <c r="RA101" s="55">
        <v>1.157</v>
      </c>
      <c r="RB101" s="55">
        <v>2.1450999999999998</v>
      </c>
      <c r="RC101" s="55">
        <v>2.9851999999999999</v>
      </c>
      <c r="RD101" s="55">
        <v>1.0656000000000001</v>
      </c>
      <c r="RE101" s="55">
        <v>1.1584000000000001</v>
      </c>
      <c r="RF101" s="55">
        <v>1.1767000000000001</v>
      </c>
      <c r="RG101" s="55">
        <v>0.96619999999999995</v>
      </c>
      <c r="RH101" s="55">
        <v>0.9345</v>
      </c>
      <c r="RI101" s="55">
        <v>0.96350000000000002</v>
      </c>
      <c r="RJ101" s="55">
        <v>0.1108</v>
      </c>
      <c r="RK101" s="55">
        <v>0.4047</v>
      </c>
      <c r="RL101" s="55">
        <v>0.76329999999999998</v>
      </c>
      <c r="RM101" s="54">
        <v>0.6</v>
      </c>
      <c r="RN101" s="55">
        <v>0.54749999999999999</v>
      </c>
      <c r="RO101" s="55">
        <v>0.38129999999999997</v>
      </c>
      <c r="RP101" s="55">
        <v>-5.1999999999999998E-2</v>
      </c>
      <c r="RQ101" s="55">
        <v>-6.6799999999999998E-2</v>
      </c>
      <c r="RR101" s="55">
        <v>-1.09E-2</v>
      </c>
      <c r="RS101" s="55">
        <v>7.6799999999999993E-2</v>
      </c>
      <c r="RT101" s="55">
        <v>0.49170000000000003</v>
      </c>
      <c r="RU101" s="55">
        <v>0.42920000000000003</v>
      </c>
      <c r="RV101" s="55">
        <v>0.4899</v>
      </c>
      <c r="RW101" s="55">
        <v>0.76049999999999995</v>
      </c>
      <c r="RX101" s="55">
        <v>0.32619999999999999</v>
      </c>
      <c r="RY101" s="55">
        <v>0.1404</v>
      </c>
      <c r="RZ101" s="55">
        <v>-4.07E-2</v>
      </c>
      <c r="SA101" s="55">
        <v>0.27200000000000002</v>
      </c>
      <c r="SB101" s="55">
        <v>0.4924</v>
      </c>
      <c r="SC101" s="55">
        <v>0.42899999999999999</v>
      </c>
      <c r="SD101" s="55">
        <v>0.4158</v>
      </c>
      <c r="SE101" s="55">
        <v>0.14280000000000001</v>
      </c>
      <c r="SF101" s="55">
        <v>0.13200000000000001</v>
      </c>
      <c r="SG101" s="55">
        <v>5.0799999999999998E-2</v>
      </c>
      <c r="SH101" s="55">
        <v>0.26819999999999999</v>
      </c>
      <c r="SI101" s="55">
        <v>0.37480000000000002</v>
      </c>
      <c r="SJ101" s="55">
        <v>0.31969999999999998</v>
      </c>
      <c r="SK101" s="55">
        <v>0.19980000000000001</v>
      </c>
      <c r="SL101" s="55">
        <v>-0.2868</v>
      </c>
      <c r="SM101" s="55">
        <v>-0.29830000000000001</v>
      </c>
      <c r="SN101" s="55">
        <v>-0.1714</v>
      </c>
      <c r="SO101" s="55">
        <v>-2.3999999999999998E-3</v>
      </c>
      <c r="SP101" s="55">
        <v>0.37909999999999999</v>
      </c>
      <c r="SQ101" s="55">
        <v>0.33450000000000002</v>
      </c>
      <c r="SR101" s="55">
        <v>0.3271</v>
      </c>
      <c r="SS101" s="55">
        <v>-0.30509999999999998</v>
      </c>
      <c r="ST101" s="55">
        <v>-0.2261</v>
      </c>
      <c r="SU101" s="55">
        <v>-0.17730000000000001</v>
      </c>
      <c r="SV101" s="55">
        <v>-0.1651</v>
      </c>
      <c r="SW101" s="55">
        <v>0.18060000000000001</v>
      </c>
      <c r="SX101" s="55">
        <v>0.31469999999999998</v>
      </c>
      <c r="SY101" s="55">
        <v>0.32040000000000002</v>
      </c>
      <c r="SZ101" s="55">
        <v>-0.124</v>
      </c>
      <c r="TA101" s="55">
        <v>0.13700000000000001</v>
      </c>
      <c r="TB101" s="55">
        <v>0.1229</v>
      </c>
      <c r="TC101" s="55">
        <v>0.19359999999999999</v>
      </c>
      <c r="TD101" s="55">
        <v>0.46710000000000002</v>
      </c>
      <c r="TE101" s="55">
        <v>0.28029999999999999</v>
      </c>
      <c r="TF101" s="55">
        <v>0.31159999999999999</v>
      </c>
      <c r="TG101" s="55">
        <v>0.2089</v>
      </c>
      <c r="TH101" s="55">
        <v>0.1623</v>
      </c>
      <c r="TI101" s="55">
        <v>0.1797</v>
      </c>
      <c r="TJ101" s="55">
        <v>0.43309999999999998</v>
      </c>
      <c r="TK101" s="55">
        <v>0.44040000000000001</v>
      </c>
      <c r="TL101" s="55">
        <v>0.39279999999999998</v>
      </c>
      <c r="TM101" s="55">
        <v>0.36670000000000003</v>
      </c>
      <c r="TN101" s="55">
        <v>0.39500000000000002</v>
      </c>
      <c r="TO101" s="55">
        <v>0.39729999999999999</v>
      </c>
      <c r="TP101" s="55">
        <v>0.35909999999999997</v>
      </c>
      <c r="TQ101" s="55">
        <v>0.43490000000000001</v>
      </c>
      <c r="TR101" s="55">
        <v>0.28360000000000002</v>
      </c>
      <c r="TS101" s="55">
        <v>0.40860000000000002</v>
      </c>
      <c r="TT101" s="55">
        <v>0.215</v>
      </c>
      <c r="TU101" s="55">
        <v>9.7699999999999995E-2</v>
      </c>
      <c r="TV101" s="55">
        <v>0.55510000000000004</v>
      </c>
      <c r="TW101" s="55">
        <v>0.37259999999999999</v>
      </c>
      <c r="TX101" s="55">
        <v>0.4945</v>
      </c>
      <c r="TY101" s="55">
        <v>0.62039999999999995</v>
      </c>
      <c r="TZ101" s="55">
        <v>0.32590000000000002</v>
      </c>
      <c r="UA101" s="55">
        <v>0.34189999999999998</v>
      </c>
      <c r="UB101" s="55">
        <v>0.26910000000000001</v>
      </c>
      <c r="UC101" s="55">
        <v>0.39779999999999999</v>
      </c>
      <c r="UD101" s="55">
        <v>0.42730000000000001</v>
      </c>
      <c r="UE101" s="55">
        <v>0.17829999999999999</v>
      </c>
      <c r="UF101" s="55">
        <v>0.41539999999999999</v>
      </c>
      <c r="UG101" s="55">
        <v>0.60750000000000004</v>
      </c>
      <c r="UH101" s="55">
        <v>8.5199999999999998E-2</v>
      </c>
      <c r="UI101" s="55">
        <v>-9.1200000000000003E-2</v>
      </c>
      <c r="UJ101" s="55">
        <v>0.76519999999999999</v>
      </c>
      <c r="UK101" s="55">
        <v>0.67159999999999997</v>
      </c>
      <c r="UL101" s="55">
        <v>0.55859999999999999</v>
      </c>
      <c r="UM101" s="55">
        <v>0.50270000000000004</v>
      </c>
      <c r="UN101" s="55">
        <v>0.36449999999999999</v>
      </c>
      <c r="UO101" s="55">
        <v>0.87790000000000001</v>
      </c>
      <c r="UP101" s="55">
        <v>1.6833</v>
      </c>
      <c r="UQ101" s="55">
        <v>0.21679999999999999</v>
      </c>
      <c r="UR101" s="55">
        <v>0.22689999999999999</v>
      </c>
      <c r="US101" s="55">
        <v>0.215</v>
      </c>
      <c r="UT101" s="55">
        <v>0.40150000000000002</v>
      </c>
      <c r="UU101" s="55">
        <v>0.42849999999999999</v>
      </c>
      <c r="UV101" s="55">
        <v>0.43559999999999999</v>
      </c>
      <c r="UW101" s="55">
        <v>0.16700000000000001</v>
      </c>
      <c r="UX101" s="55">
        <v>0.31430000000000002</v>
      </c>
      <c r="UY101" s="55">
        <v>0.52949999999999997</v>
      </c>
      <c r="UZ101" s="55">
        <v>0.26869999999999999</v>
      </c>
      <c r="VA101" s="55">
        <v>0.40189999999999998</v>
      </c>
      <c r="VB101" s="55">
        <v>0.30380000000000001</v>
      </c>
      <c r="VC101" s="55">
        <v>8.5199999999999998E-2</v>
      </c>
      <c r="VD101" s="55">
        <v>6.2E-2</v>
      </c>
      <c r="VE101" s="55">
        <v>0.27100000000000002</v>
      </c>
      <c r="VF101" s="55">
        <v>0.32200000000000001</v>
      </c>
      <c r="VG101" s="55">
        <v>0.31900000000000001</v>
      </c>
      <c r="VH101" s="55">
        <v>0.45090000000000002</v>
      </c>
      <c r="VI101" s="55">
        <v>0.41980000000000001</v>
      </c>
      <c r="VJ101" s="55">
        <v>0.26750000000000002</v>
      </c>
      <c r="VK101" s="55">
        <v>6.1100000000000002E-2</v>
      </c>
      <c r="VL101" s="55">
        <v>0.43380000000000002</v>
      </c>
      <c r="VM101" s="55">
        <v>0.31580000000000003</v>
      </c>
      <c r="VN101" s="55">
        <v>0.53969999999999996</v>
      </c>
      <c r="VO101" s="55">
        <v>0.4597</v>
      </c>
      <c r="VP101" s="55">
        <v>0.3427</v>
      </c>
      <c r="VQ101" s="55">
        <v>0.22900000000000001</v>
      </c>
      <c r="VR101" s="55">
        <v>-0.14269999999999999</v>
      </c>
      <c r="VS101" s="55">
        <v>4.48E-2</v>
      </c>
      <c r="VT101" s="55">
        <v>0.23480000000000001</v>
      </c>
      <c r="VU101" s="55">
        <v>0.443</v>
      </c>
      <c r="VV101" s="55">
        <v>0.6764</v>
      </c>
      <c r="VW101" s="55">
        <v>0.3821</v>
      </c>
      <c r="VX101" s="55">
        <v>0.36420000000000002</v>
      </c>
      <c r="VY101" s="55">
        <v>0.29399999999999998</v>
      </c>
      <c r="VZ101" s="55">
        <v>0.22539999999999999</v>
      </c>
      <c r="WA101" s="55">
        <v>8.3500000000000005E-2</v>
      </c>
      <c r="WB101" s="55">
        <v>0.43819999999999998</v>
      </c>
      <c r="WC101" s="55">
        <v>0.48070000000000002</v>
      </c>
      <c r="WD101" s="55">
        <v>0.41210000000000002</v>
      </c>
      <c r="WE101" s="55">
        <v>0.4133</v>
      </c>
      <c r="WF101" s="55">
        <v>0.4788</v>
      </c>
      <c r="WG101" s="55">
        <v>0.307</v>
      </c>
      <c r="WH101" s="55">
        <v>0.28149999999999997</v>
      </c>
      <c r="WI101" s="55">
        <v>0.48070000000000002</v>
      </c>
      <c r="WJ101" s="55">
        <v>0.43690000000000001</v>
      </c>
      <c r="WK101" s="55">
        <v>0.60429999999999995</v>
      </c>
      <c r="WL101" s="55">
        <v>0.14319999999999999</v>
      </c>
      <c r="WM101" s="55">
        <v>-0.17399999999999999</v>
      </c>
      <c r="WN101" s="55">
        <v>0.14080000000000001</v>
      </c>
      <c r="WO101" s="55">
        <v>0.42209999999999998</v>
      </c>
      <c r="WP101" s="55">
        <v>0.34949999999999998</v>
      </c>
      <c r="WQ101" s="55">
        <v>0.49309999999999998</v>
      </c>
      <c r="WR101" s="55">
        <v>0.63360000000000005</v>
      </c>
      <c r="WS101" s="54">
        <v>0.33</v>
      </c>
      <c r="WT101" s="55">
        <v>0.50890000000000002</v>
      </c>
      <c r="WU101" s="55">
        <v>0.33210000000000001</v>
      </c>
      <c r="WV101" s="55">
        <v>0.62849999999999995</v>
      </c>
      <c r="WW101" s="55">
        <v>0.75409999999999999</v>
      </c>
      <c r="WX101" s="55">
        <v>0.65059999999999996</v>
      </c>
      <c r="WY101" s="55">
        <v>0.38950000000000001</v>
      </c>
      <c r="WZ101" s="55">
        <v>0.16969999999999999</v>
      </c>
      <c r="XA101" s="55">
        <v>0.20849999999999999</v>
      </c>
      <c r="XB101" s="55">
        <v>0.5655</v>
      </c>
      <c r="XC101" s="55">
        <v>0.50619999999999998</v>
      </c>
      <c r="XD101" s="55">
        <v>0.46899999999999997</v>
      </c>
      <c r="XE101" s="55">
        <v>0.33029999999999998</v>
      </c>
      <c r="XF101" s="55">
        <v>0.37569999999999998</v>
      </c>
      <c r="XG101" s="55">
        <v>0.35020000000000001</v>
      </c>
      <c r="XH101" s="55">
        <v>4.9200000000000001E-2</v>
      </c>
      <c r="XI101" s="55">
        <v>0.23960000000000001</v>
      </c>
      <c r="XJ101" s="55">
        <v>0.40670000000000001</v>
      </c>
      <c r="XK101" s="55">
        <v>0.68559999999999999</v>
      </c>
      <c r="XL101" s="55">
        <v>0.51039999999999996</v>
      </c>
      <c r="XM101" s="55">
        <v>0.51670000000000005</v>
      </c>
      <c r="XN101" s="55">
        <v>0.26879999999999998</v>
      </c>
      <c r="XO101" s="55">
        <v>-3.4200000000000001E-2</v>
      </c>
      <c r="XP101" s="55">
        <v>0.32979999999999998</v>
      </c>
      <c r="XQ101" s="55">
        <v>0.28839999999999999</v>
      </c>
      <c r="XR101" s="54">
        <v>0.36</v>
      </c>
      <c r="XS101" s="55">
        <v>0.42970000000000003</v>
      </c>
      <c r="XT101" s="55">
        <v>0.4476</v>
      </c>
      <c r="XU101" s="55">
        <v>0.2225</v>
      </c>
      <c r="XV101" s="55">
        <v>0.26279999999999998</v>
      </c>
      <c r="XW101" s="55">
        <v>0.28710000000000002</v>
      </c>
      <c r="XX101" s="55">
        <v>0.40350000000000003</v>
      </c>
      <c r="XY101" s="55">
        <v>0.24049999999999999</v>
      </c>
      <c r="XZ101" s="55">
        <v>0.47170000000000001</v>
      </c>
      <c r="YA101" s="55">
        <v>0.3745</v>
      </c>
      <c r="YB101" s="55">
        <v>0.1726</v>
      </c>
      <c r="YC101" s="55">
        <v>-5.9799999999999999E-2</v>
      </c>
      <c r="YD101" s="55">
        <v>6.8900000000000003E-2</v>
      </c>
      <c r="YE101" s="55">
        <v>0.31680000000000003</v>
      </c>
      <c r="YF101" s="55">
        <v>0.16619999999999999</v>
      </c>
      <c r="YG101" s="55">
        <v>0.26240000000000002</v>
      </c>
      <c r="YH101" s="55">
        <v>0.49199999999999999</v>
      </c>
      <c r="YI101" s="55">
        <v>0.35170000000000001</v>
      </c>
      <c r="YJ101" s="55">
        <v>-0.14630000000000001</v>
      </c>
      <c r="YK101" s="55">
        <v>3.7499999999999999E-2</v>
      </c>
    </row>
    <row r="102" spans="1:661" x14ac:dyDescent="0.35">
      <c r="A102" s="66" t="s">
        <v>75</v>
      </c>
      <c r="B102" s="66" t="s">
        <v>93</v>
      </c>
      <c r="C102" s="54">
        <v>0</v>
      </c>
      <c r="D102" s="54">
        <v>-0.08</v>
      </c>
      <c r="E102" s="54">
        <v>-0.05</v>
      </c>
      <c r="F102" s="54">
        <v>0.01</v>
      </c>
      <c r="G102" s="54">
        <v>0.05</v>
      </c>
      <c r="H102" s="54">
        <v>-7.0000000000000007E-2</v>
      </c>
      <c r="I102" s="54">
        <v>0.17</v>
      </c>
      <c r="J102" s="54">
        <v>0.01</v>
      </c>
      <c r="K102" s="54">
        <v>-0.09</v>
      </c>
      <c r="L102" s="54">
        <v>0</v>
      </c>
      <c r="M102" s="54">
        <v>0</v>
      </c>
      <c r="N102" s="54">
        <v>0.04</v>
      </c>
      <c r="O102" s="54">
        <v>-0.18</v>
      </c>
      <c r="P102" s="54">
        <v>-0.13</v>
      </c>
      <c r="Q102" s="54">
        <v>-0.15</v>
      </c>
      <c r="R102" s="54">
        <v>-0.06</v>
      </c>
      <c r="S102" s="54">
        <v>-0.02</v>
      </c>
      <c r="T102" s="54">
        <v>-0.11</v>
      </c>
      <c r="U102" s="54">
        <v>-0.02</v>
      </c>
      <c r="V102" s="54">
        <v>0.1</v>
      </c>
      <c r="W102" s="54">
        <v>-0.09</v>
      </c>
      <c r="X102" s="54">
        <v>-0.15</v>
      </c>
      <c r="Y102" s="54">
        <v>-0.18</v>
      </c>
      <c r="Z102" s="54">
        <v>-0.22</v>
      </c>
      <c r="AA102" s="54">
        <v>-0.27</v>
      </c>
      <c r="AB102" s="54">
        <v>-0.3</v>
      </c>
      <c r="AC102" s="54">
        <v>-0.36</v>
      </c>
      <c r="AD102" s="54">
        <v>-0.46</v>
      </c>
      <c r="AE102" s="54">
        <v>-0.78</v>
      </c>
      <c r="AF102" s="54">
        <v>-1</v>
      </c>
      <c r="AG102" s="54">
        <v>-1</v>
      </c>
      <c r="AH102" s="54">
        <v>-1</v>
      </c>
      <c r="AI102" s="54">
        <v>-1</v>
      </c>
      <c r="AJ102" s="54">
        <v>-1</v>
      </c>
      <c r="AK102" s="54">
        <v>-1</v>
      </c>
      <c r="AL102" s="54">
        <v>-1</v>
      </c>
      <c r="AM102" s="54">
        <v>-1</v>
      </c>
      <c r="AN102" s="54">
        <v>-1</v>
      </c>
      <c r="AO102" s="54">
        <v>-1</v>
      </c>
      <c r="AP102" s="54">
        <v>-1</v>
      </c>
      <c r="AQ102" s="54">
        <v>-1</v>
      </c>
      <c r="AR102" s="54">
        <v>-1</v>
      </c>
      <c r="AS102" s="54">
        <v>-1</v>
      </c>
      <c r="AT102" s="54">
        <v>-1</v>
      </c>
      <c r="AU102" s="54">
        <v>-1</v>
      </c>
      <c r="AV102" s="54">
        <v>-1</v>
      </c>
      <c r="AW102" s="54">
        <v>-1</v>
      </c>
      <c r="AX102" s="54">
        <v>-1</v>
      </c>
      <c r="AY102" s="54">
        <v>-1</v>
      </c>
      <c r="AZ102" s="54">
        <v>-1</v>
      </c>
      <c r="BA102" s="54">
        <v>-1</v>
      </c>
      <c r="BB102" s="54">
        <v>-1</v>
      </c>
      <c r="BC102" s="54">
        <v>-1</v>
      </c>
      <c r="BD102" s="54">
        <v>-1</v>
      </c>
      <c r="BE102" s="54">
        <v>-1</v>
      </c>
      <c r="BF102" s="54">
        <v>-1</v>
      </c>
      <c r="BG102" s="54">
        <v>-1</v>
      </c>
      <c r="BH102" s="54">
        <v>-1</v>
      </c>
      <c r="BI102" s="54">
        <v>-1</v>
      </c>
      <c r="BJ102" s="54">
        <v>-1</v>
      </c>
      <c r="BK102" s="54">
        <v>-1</v>
      </c>
      <c r="BL102" s="54">
        <v>-1</v>
      </c>
      <c r="BM102" s="54">
        <v>-1</v>
      </c>
      <c r="BN102" s="54">
        <v>-1</v>
      </c>
      <c r="BO102" s="54">
        <v>-1</v>
      </c>
      <c r="BP102" s="54">
        <v>-1</v>
      </c>
      <c r="BQ102" s="54">
        <v>-1</v>
      </c>
      <c r="BR102" s="54">
        <v>-1</v>
      </c>
      <c r="BS102" s="54">
        <v>-1</v>
      </c>
      <c r="BT102" s="54">
        <v>-1</v>
      </c>
      <c r="BU102" s="54">
        <v>-1</v>
      </c>
      <c r="BV102" s="54">
        <v>-1</v>
      </c>
      <c r="BW102" s="54">
        <v>-1</v>
      </c>
      <c r="BX102" s="54">
        <v>-1</v>
      </c>
      <c r="BY102" s="54">
        <v>-1</v>
      </c>
      <c r="BZ102" s="54">
        <v>-1</v>
      </c>
      <c r="CA102" s="54">
        <v>-1</v>
      </c>
      <c r="CB102" s="54">
        <v>-1</v>
      </c>
      <c r="CC102" s="54">
        <v>-1</v>
      </c>
      <c r="CD102" s="54">
        <v>-1</v>
      </c>
      <c r="CE102" s="54">
        <v>-1</v>
      </c>
      <c r="CF102" s="54">
        <v>-1</v>
      </c>
      <c r="CG102" s="54">
        <v>-1</v>
      </c>
      <c r="CH102" s="54">
        <v>-1</v>
      </c>
      <c r="CI102" s="54">
        <v>-1</v>
      </c>
      <c r="CJ102" s="54">
        <v>-1</v>
      </c>
      <c r="CK102" s="54">
        <v>-1</v>
      </c>
      <c r="CL102" s="54">
        <v>-1</v>
      </c>
      <c r="CM102" s="55">
        <v>-0.999</v>
      </c>
      <c r="CN102" s="55">
        <v>-0.99880000000000002</v>
      </c>
      <c r="CO102" s="55">
        <v>-0.99419999999999997</v>
      </c>
      <c r="CP102" s="55">
        <v>-0.9677</v>
      </c>
      <c r="CQ102" s="55">
        <v>-0.94330000000000003</v>
      </c>
      <c r="CR102" s="55">
        <v>-0.95409999999999995</v>
      </c>
      <c r="CS102" s="55">
        <v>-0.93940000000000001</v>
      </c>
      <c r="CT102" s="55">
        <v>-0.94689999999999996</v>
      </c>
      <c r="CU102" s="55">
        <v>-0.95089999999999997</v>
      </c>
      <c r="CV102" s="55">
        <v>-0.97019999999999995</v>
      </c>
      <c r="CW102" s="55">
        <v>-0.95130000000000003</v>
      </c>
      <c r="CX102" s="55">
        <v>-0.76149999999999995</v>
      </c>
      <c r="CY102" s="55">
        <v>-0.78490000000000004</v>
      </c>
      <c r="CZ102" s="55">
        <v>-0.72199999999999998</v>
      </c>
      <c r="DA102" s="55">
        <v>-0.75980000000000003</v>
      </c>
      <c r="DB102" s="55">
        <v>-0.78259999999999996</v>
      </c>
      <c r="DC102" s="55">
        <v>-0.84299999999999997</v>
      </c>
      <c r="DD102" s="55">
        <v>-0.81659999999999999</v>
      </c>
      <c r="DE102" s="55">
        <v>-0.78769999999999996</v>
      </c>
      <c r="DF102" s="55">
        <v>-0.73229999999999995</v>
      </c>
      <c r="DG102" s="54">
        <v>-0.68</v>
      </c>
      <c r="DH102" s="55">
        <v>-0.6774</v>
      </c>
      <c r="DI102" s="55">
        <v>-0.64090000000000003</v>
      </c>
      <c r="DJ102" s="55">
        <v>-0.81589999999999996</v>
      </c>
      <c r="DK102" s="55">
        <v>-0.53049999999999997</v>
      </c>
      <c r="DL102" s="55">
        <v>-0.54279999999999995</v>
      </c>
      <c r="DM102" s="55">
        <v>-0.75919999999999999</v>
      </c>
      <c r="DN102" s="55">
        <v>-0.4763</v>
      </c>
      <c r="DO102" s="55">
        <v>-0.56579999999999997</v>
      </c>
      <c r="DP102" s="55">
        <v>-0.65239999999999998</v>
      </c>
      <c r="DQ102" s="55">
        <v>-0.60040000000000004</v>
      </c>
      <c r="DR102" s="55">
        <v>-0.48899999999999999</v>
      </c>
      <c r="DS102" s="55">
        <v>-0.65090000000000003</v>
      </c>
      <c r="DT102" s="55">
        <v>-0.55389999999999995</v>
      </c>
      <c r="DU102" s="55">
        <v>-0.54359999999999997</v>
      </c>
      <c r="DV102" s="55">
        <v>-0.49919999999999998</v>
      </c>
      <c r="DW102" s="55">
        <v>-0.35580000000000001</v>
      </c>
      <c r="DX102" s="55">
        <v>-0.498</v>
      </c>
      <c r="DY102" s="55">
        <v>-0.5091</v>
      </c>
      <c r="DZ102" s="55">
        <v>-0.56820000000000004</v>
      </c>
      <c r="EA102" s="55">
        <v>-0.56430000000000002</v>
      </c>
      <c r="EB102" s="55">
        <v>-0.64439999999999997</v>
      </c>
      <c r="EC102" s="55">
        <v>-0.6028</v>
      </c>
      <c r="ED102" s="55">
        <v>-0.55789999999999995</v>
      </c>
      <c r="EE102" s="55">
        <v>-0.73960000000000004</v>
      </c>
      <c r="EF102" s="55">
        <v>-0.67069999999999996</v>
      </c>
      <c r="EG102" s="55">
        <v>-0.67179999999999995</v>
      </c>
      <c r="EH102" s="55">
        <v>-0.6028</v>
      </c>
      <c r="EI102" s="55">
        <v>-0.65290000000000004</v>
      </c>
      <c r="EJ102" s="55">
        <v>-0.76559999999999995</v>
      </c>
      <c r="EK102" s="55">
        <v>-0.67059999999999997</v>
      </c>
      <c r="EL102" s="55">
        <v>-0.61960000000000004</v>
      </c>
      <c r="EM102" s="55">
        <v>-0.61909999999999998</v>
      </c>
      <c r="EN102" s="55">
        <v>-0.80659999999999998</v>
      </c>
      <c r="EO102" s="55">
        <v>-0.85289999999999999</v>
      </c>
      <c r="EP102" s="55">
        <v>-0.83609999999999995</v>
      </c>
      <c r="EQ102" s="55">
        <v>-0.84450000000000003</v>
      </c>
      <c r="ER102" s="55">
        <v>-0.77429999999999999</v>
      </c>
      <c r="ES102" s="55">
        <v>-0.84860000000000002</v>
      </c>
      <c r="ET102" s="55">
        <v>-0.77749999999999997</v>
      </c>
      <c r="EU102" s="55">
        <v>-0.78700000000000003</v>
      </c>
      <c r="EV102" s="55">
        <v>-0.78259999999999996</v>
      </c>
      <c r="EW102" s="55">
        <v>-0.80279999999999996</v>
      </c>
      <c r="EX102" s="55">
        <v>-0.8135</v>
      </c>
      <c r="EY102" s="55">
        <v>-0.72389999999999999</v>
      </c>
      <c r="EZ102" s="55">
        <v>-0.81179999999999997</v>
      </c>
      <c r="FA102" s="55">
        <v>-0.81179999999999997</v>
      </c>
      <c r="FB102" s="55">
        <v>-0.78800000000000003</v>
      </c>
      <c r="FC102" s="55">
        <v>-0.77429999999999999</v>
      </c>
      <c r="FD102" s="55">
        <v>-0.75990000000000002</v>
      </c>
      <c r="FE102" s="55">
        <v>-0.77159999999999995</v>
      </c>
      <c r="FF102" s="55">
        <v>-0.73219999999999996</v>
      </c>
      <c r="FG102" s="55">
        <v>-0.80349999999999999</v>
      </c>
      <c r="FH102" s="55">
        <v>-0.70509999999999995</v>
      </c>
      <c r="FI102" s="55">
        <v>-0.76229999999999998</v>
      </c>
      <c r="FJ102" s="55">
        <v>-0.72719999999999996</v>
      </c>
      <c r="FK102" s="55">
        <v>-0.77070000000000005</v>
      </c>
      <c r="FL102" s="55">
        <v>-0.87929999999999997</v>
      </c>
      <c r="FM102" s="55">
        <v>-0.82430000000000003</v>
      </c>
      <c r="FN102" s="55">
        <v>-0.79859999999999998</v>
      </c>
      <c r="FO102" s="55">
        <v>-0.75160000000000005</v>
      </c>
      <c r="FP102" s="55">
        <v>-0.77200000000000002</v>
      </c>
      <c r="FQ102" s="55">
        <v>-0.71150000000000002</v>
      </c>
      <c r="FR102" s="55">
        <v>-0.72889999999999999</v>
      </c>
      <c r="FS102" s="55">
        <v>-0.69710000000000005</v>
      </c>
      <c r="FT102" s="55">
        <v>-0.64810000000000001</v>
      </c>
      <c r="FU102" s="55">
        <v>-0.71309999999999996</v>
      </c>
      <c r="FV102" s="55">
        <v>-0.71830000000000005</v>
      </c>
      <c r="FW102" s="55">
        <v>-0.72199999999999998</v>
      </c>
      <c r="FX102" s="55">
        <v>-0.70579999999999998</v>
      </c>
      <c r="FY102" s="55">
        <v>-0.69089999999999996</v>
      </c>
      <c r="FZ102" s="55">
        <v>-0.6996</v>
      </c>
      <c r="GA102" s="55">
        <v>-0.64170000000000005</v>
      </c>
      <c r="GB102" s="55">
        <v>-0.7329</v>
      </c>
      <c r="GC102" s="55">
        <v>-0.71250000000000002</v>
      </c>
      <c r="GD102" s="55">
        <v>-0.70550000000000002</v>
      </c>
      <c r="GE102" s="55">
        <v>-0.66500000000000004</v>
      </c>
      <c r="GF102" s="55">
        <v>-0.66520000000000001</v>
      </c>
      <c r="GG102" s="55">
        <v>-0.6179</v>
      </c>
      <c r="GH102" s="55">
        <v>-0.56200000000000006</v>
      </c>
      <c r="GI102" s="55">
        <v>-0.64890000000000003</v>
      </c>
      <c r="GJ102" s="55">
        <v>-0.57699999999999996</v>
      </c>
      <c r="GK102" s="55">
        <v>-0.57040000000000002</v>
      </c>
      <c r="GL102" s="55">
        <v>-0.4849</v>
      </c>
      <c r="GM102" s="55">
        <v>-0.41010000000000002</v>
      </c>
      <c r="GN102" s="55">
        <v>-0.47589999999999999</v>
      </c>
      <c r="GO102" s="55">
        <v>-0.37869999999999998</v>
      </c>
      <c r="GP102" s="55">
        <v>-0.23499999999999999</v>
      </c>
      <c r="GQ102" s="55">
        <v>-0.21859999999999999</v>
      </c>
      <c r="GR102" s="55">
        <v>-6.7100000000000007E-2</v>
      </c>
      <c r="GS102" s="55">
        <v>-0.2482</v>
      </c>
      <c r="GT102" s="55">
        <v>-0.4425</v>
      </c>
      <c r="GU102" s="55">
        <v>-0.47049999999999997</v>
      </c>
      <c r="GV102" s="55">
        <v>-0.33529999999999999</v>
      </c>
      <c r="GW102" s="55">
        <v>0.1331</v>
      </c>
      <c r="GX102" s="55">
        <v>-0.49769999999999998</v>
      </c>
      <c r="GY102" s="55">
        <v>-0.41880000000000001</v>
      </c>
      <c r="GZ102" s="55">
        <v>-0.39510000000000001</v>
      </c>
      <c r="HA102" s="55">
        <v>-0.4672</v>
      </c>
      <c r="HB102" s="55">
        <v>-0.57340000000000002</v>
      </c>
      <c r="HC102" s="55">
        <v>-0.40279999999999999</v>
      </c>
      <c r="HD102" s="55">
        <v>-0.38919999999999999</v>
      </c>
      <c r="HE102" s="55">
        <v>-0.42870000000000003</v>
      </c>
      <c r="HF102" s="55">
        <v>-0.3523</v>
      </c>
      <c r="HG102" s="54">
        <v>-0.35</v>
      </c>
      <c r="HH102" s="55">
        <v>-0.3871</v>
      </c>
      <c r="HI102" s="55">
        <v>-0.33489999999999998</v>
      </c>
      <c r="HJ102" s="55">
        <v>-0.3201</v>
      </c>
      <c r="HK102" s="55">
        <v>-0.42980000000000002</v>
      </c>
      <c r="HL102" s="55">
        <v>-0.35639999999999999</v>
      </c>
      <c r="HM102" s="55">
        <v>-0.29809999999999998</v>
      </c>
      <c r="HN102" s="55">
        <v>-0.42559999999999998</v>
      </c>
      <c r="HO102" s="55">
        <v>-0.37830000000000003</v>
      </c>
      <c r="HP102" s="55">
        <v>-0.34399999999999997</v>
      </c>
      <c r="HQ102" s="55">
        <v>-0.18010000000000001</v>
      </c>
      <c r="HR102" s="55">
        <v>-0.36630000000000001</v>
      </c>
      <c r="HS102" s="55">
        <v>-0.37840000000000001</v>
      </c>
      <c r="HT102" s="55">
        <v>-0.20250000000000001</v>
      </c>
      <c r="HU102" s="55">
        <v>-0.36399999999999999</v>
      </c>
      <c r="HV102" s="55">
        <v>-0.4108</v>
      </c>
      <c r="HW102" s="55">
        <v>-0.29499999999999998</v>
      </c>
      <c r="HX102" s="55">
        <v>-0.14829999999999999</v>
      </c>
      <c r="HY102" s="55">
        <v>-0.20979999999999999</v>
      </c>
      <c r="HZ102" s="55">
        <v>-0.1986</v>
      </c>
      <c r="IA102" s="55">
        <v>-0.1386</v>
      </c>
      <c r="IB102" s="55">
        <v>-0.2238</v>
      </c>
      <c r="IC102" s="54">
        <v>-0.27</v>
      </c>
      <c r="ID102" s="55">
        <v>-0.27660000000000001</v>
      </c>
      <c r="IE102" s="55">
        <v>-0.16470000000000001</v>
      </c>
      <c r="IF102" s="55">
        <v>-0.44869999999999999</v>
      </c>
      <c r="IG102" s="55">
        <v>-0.3422</v>
      </c>
      <c r="IH102" s="55">
        <v>-0.28989999999999999</v>
      </c>
      <c r="II102" s="55">
        <v>-0.27479999999999999</v>
      </c>
      <c r="IJ102" s="55">
        <v>-0.37640000000000001</v>
      </c>
      <c r="IK102" s="55">
        <v>-0.1542</v>
      </c>
      <c r="IL102" s="55">
        <v>-0.14169999999999999</v>
      </c>
      <c r="IM102" s="55">
        <v>-0.52180000000000004</v>
      </c>
      <c r="IN102" s="55">
        <v>-0.48010000000000003</v>
      </c>
      <c r="IO102" s="55">
        <v>-0.433</v>
      </c>
      <c r="IP102" s="55">
        <v>-0.23150000000000001</v>
      </c>
      <c r="IQ102" s="55">
        <v>-0.14910000000000001</v>
      </c>
      <c r="IR102" s="55">
        <v>-8.6199999999999999E-2</v>
      </c>
      <c r="IS102" s="55">
        <v>-0.15160000000000001</v>
      </c>
      <c r="IT102" s="55">
        <v>-0.37559999999999999</v>
      </c>
      <c r="IU102" s="55">
        <v>-0.33629999999999999</v>
      </c>
      <c r="IV102" s="55">
        <v>-0.15090000000000001</v>
      </c>
      <c r="IW102" s="55">
        <v>-0.13400000000000001</v>
      </c>
      <c r="IX102" s="55">
        <v>-0.21870000000000001</v>
      </c>
      <c r="IY102" s="55">
        <v>-0.33100000000000002</v>
      </c>
      <c r="IZ102" s="55">
        <v>-0.1545</v>
      </c>
      <c r="JA102" s="55">
        <v>-0.34599999999999997</v>
      </c>
      <c r="JB102" s="55">
        <v>-0.46529999999999999</v>
      </c>
      <c r="JC102" s="55">
        <v>-0.41110000000000002</v>
      </c>
      <c r="JD102" s="55">
        <v>-0.32640000000000002</v>
      </c>
      <c r="JE102" s="55">
        <v>-0.21970000000000001</v>
      </c>
      <c r="JF102" s="55">
        <v>-0.30509999999999998</v>
      </c>
      <c r="JG102" s="55">
        <v>-0.68369999999999997</v>
      </c>
      <c r="JH102" s="55">
        <v>-0.60119999999999996</v>
      </c>
      <c r="JI102" s="55">
        <v>-0.39750000000000002</v>
      </c>
      <c r="JJ102" s="55">
        <v>-0.21410000000000001</v>
      </c>
      <c r="JK102" s="55">
        <v>-0.36730000000000002</v>
      </c>
      <c r="JL102" s="55">
        <v>-0.1724</v>
      </c>
      <c r="JM102" s="55">
        <v>-0.17130000000000001</v>
      </c>
      <c r="JN102" s="55">
        <v>-0.1817</v>
      </c>
      <c r="JO102" s="55">
        <v>-0.31809999999999999</v>
      </c>
      <c r="JP102" s="55">
        <v>-0.29599999999999999</v>
      </c>
      <c r="JQ102" s="55">
        <v>-0.26790000000000003</v>
      </c>
      <c r="JR102" s="55">
        <v>-0.23499999999999999</v>
      </c>
      <c r="JS102" s="55">
        <v>-0.30499999999999999</v>
      </c>
      <c r="JT102" s="55">
        <v>-0.19800000000000001</v>
      </c>
      <c r="JU102" s="55">
        <v>-0.20380000000000001</v>
      </c>
      <c r="JV102" s="55">
        <v>-0.38490000000000002</v>
      </c>
      <c r="JW102" s="55">
        <v>-0.25540000000000002</v>
      </c>
      <c r="JX102" s="55">
        <v>-0.21460000000000001</v>
      </c>
      <c r="JY102" s="55">
        <v>-0.42330000000000001</v>
      </c>
      <c r="JZ102" s="55">
        <v>-0.2097</v>
      </c>
      <c r="KA102" s="55">
        <v>-0.16370000000000001</v>
      </c>
      <c r="KB102" s="55">
        <v>-0.14119999999999999</v>
      </c>
      <c r="KC102" s="55">
        <v>-0.4632</v>
      </c>
      <c r="KD102" s="55">
        <v>-0.45390000000000003</v>
      </c>
      <c r="KE102" s="55">
        <v>-0.4713</v>
      </c>
      <c r="KF102" s="55">
        <v>-0.45629999999999998</v>
      </c>
      <c r="KG102" s="55">
        <v>-0.36530000000000001</v>
      </c>
      <c r="KH102" s="55">
        <v>-0.26190000000000002</v>
      </c>
      <c r="KI102" s="55">
        <v>-0.26650000000000001</v>
      </c>
      <c r="KJ102" s="55">
        <v>-0.37430000000000002</v>
      </c>
      <c r="KK102" s="55">
        <v>-0.36470000000000002</v>
      </c>
      <c r="KL102" s="55">
        <v>-0.33750000000000002</v>
      </c>
      <c r="KM102" s="55">
        <v>-0.3175</v>
      </c>
      <c r="KN102" s="55">
        <v>-0.27560000000000001</v>
      </c>
      <c r="KO102" s="55">
        <v>-0.15720000000000001</v>
      </c>
      <c r="KP102" s="55">
        <v>-0.184</v>
      </c>
      <c r="KQ102" s="55">
        <v>-0.47299999999999998</v>
      </c>
      <c r="KR102" s="55">
        <v>-0.48530000000000001</v>
      </c>
      <c r="KS102" s="55">
        <v>-0.39879999999999999</v>
      </c>
      <c r="KT102" s="55">
        <v>-0.36509999999999998</v>
      </c>
      <c r="KU102" s="55">
        <v>-0.254</v>
      </c>
      <c r="KV102" s="55">
        <v>-0.1033</v>
      </c>
      <c r="KW102" s="55">
        <v>-0.1187</v>
      </c>
      <c r="KX102" s="55">
        <v>-0.45169999999999999</v>
      </c>
      <c r="KY102" s="55">
        <v>-0.56420000000000003</v>
      </c>
      <c r="KZ102" s="55">
        <v>0.15040000000000001</v>
      </c>
      <c r="LA102" s="55">
        <v>-0.43090000000000001</v>
      </c>
      <c r="LB102" s="55">
        <v>-0.69750000000000001</v>
      </c>
      <c r="LC102" s="55">
        <v>-0.29820000000000002</v>
      </c>
      <c r="LD102" s="55">
        <v>-0.41089999999999999</v>
      </c>
      <c r="LE102" s="55">
        <v>-0.38090000000000002</v>
      </c>
      <c r="LF102" s="55">
        <v>-0.41470000000000001</v>
      </c>
      <c r="LG102" s="55">
        <v>3.1899999999999998E-2</v>
      </c>
      <c r="LH102" s="55">
        <v>0.1545</v>
      </c>
      <c r="LI102" s="55">
        <v>-0.1179</v>
      </c>
      <c r="LJ102" s="55">
        <v>-2.7900000000000001E-2</v>
      </c>
      <c r="LK102" s="55">
        <v>-0.12609999999999999</v>
      </c>
      <c r="LL102" s="55">
        <v>-0.14430000000000001</v>
      </c>
      <c r="LM102" s="55">
        <v>-0.18329999999999999</v>
      </c>
      <c r="LN102" s="55">
        <v>-4.1399999999999999E-2</v>
      </c>
      <c r="LO102" s="55">
        <v>-5.6500000000000002E-2</v>
      </c>
      <c r="LP102" s="55">
        <v>-0.1177</v>
      </c>
      <c r="LQ102" s="55">
        <v>-0.1231</v>
      </c>
      <c r="LR102" s="55">
        <v>4.4200000000000003E-2</v>
      </c>
      <c r="LS102" s="55">
        <v>-0.1928</v>
      </c>
      <c r="LT102" s="55">
        <v>-0.23050000000000001</v>
      </c>
      <c r="LU102" s="55">
        <v>-0.21229999999999999</v>
      </c>
      <c r="LV102" s="55">
        <v>-0.161</v>
      </c>
      <c r="LW102" s="55">
        <v>-0.1275</v>
      </c>
      <c r="LX102" s="55">
        <v>-0.14349999999999999</v>
      </c>
      <c r="LY102" s="55">
        <v>-4.3999999999999997E-2</v>
      </c>
      <c r="LZ102" s="55">
        <v>-0.1444</v>
      </c>
      <c r="MA102" s="55">
        <v>-0.28510000000000002</v>
      </c>
      <c r="MB102" s="55">
        <v>-0.19120000000000001</v>
      </c>
      <c r="MC102" s="55">
        <v>-0.1042</v>
      </c>
      <c r="MD102" s="55">
        <v>-8.2600000000000007E-2</v>
      </c>
      <c r="ME102" s="55">
        <v>-5.8599999999999999E-2</v>
      </c>
      <c r="MF102" s="55">
        <v>-5.8700000000000002E-2</v>
      </c>
      <c r="MG102" s="55">
        <v>-0.24779999999999999</v>
      </c>
      <c r="MH102" s="55">
        <v>-0.1673</v>
      </c>
      <c r="MI102" s="55">
        <v>-0.1961</v>
      </c>
      <c r="MJ102" s="55">
        <v>-5.2499999999999998E-2</v>
      </c>
      <c r="MK102" s="55">
        <v>-0.1618</v>
      </c>
      <c r="ML102" s="55">
        <v>1.8800000000000001E-2</v>
      </c>
      <c r="MM102" s="55">
        <v>0.4098</v>
      </c>
      <c r="MN102" s="55">
        <v>-0.27750000000000002</v>
      </c>
      <c r="MO102" s="55">
        <v>-0.25629999999999997</v>
      </c>
      <c r="MP102" s="55">
        <v>-0.23250000000000001</v>
      </c>
      <c r="MQ102" s="55">
        <v>-9.1999999999999998E-2</v>
      </c>
      <c r="MR102" s="55">
        <v>-0.14580000000000001</v>
      </c>
      <c r="MS102" s="55">
        <v>-0.17430000000000001</v>
      </c>
      <c r="MT102" s="55">
        <v>-0.29820000000000002</v>
      </c>
      <c r="MU102" s="55">
        <v>-0.33229999999999998</v>
      </c>
      <c r="MV102" s="55">
        <v>-0.33300000000000002</v>
      </c>
      <c r="MW102" s="55">
        <v>-0.22900000000000001</v>
      </c>
      <c r="MX102" s="55">
        <v>-0.28320000000000001</v>
      </c>
      <c r="MY102" s="55">
        <v>-0.3604</v>
      </c>
      <c r="MZ102" s="55">
        <v>-1.4500000000000001E-2</v>
      </c>
      <c r="NA102" s="55">
        <v>0.17199999999999999</v>
      </c>
      <c r="NB102" s="55">
        <v>-4.4900000000000002E-2</v>
      </c>
      <c r="NC102" s="55">
        <v>-0.34129999999999999</v>
      </c>
      <c r="ND102" s="55">
        <v>-0.15279999999999999</v>
      </c>
      <c r="NE102" s="55">
        <v>-0.14710000000000001</v>
      </c>
      <c r="NF102" s="55">
        <v>-3.9199999999999999E-2</v>
      </c>
      <c r="NG102" s="55">
        <v>-2.9899999999999999E-2</v>
      </c>
      <c r="NH102" s="55">
        <v>-4.6899999999999997E-2</v>
      </c>
      <c r="NI102" s="55">
        <v>-0.1988</v>
      </c>
      <c r="NJ102" s="55">
        <v>-0.23269999999999999</v>
      </c>
      <c r="NK102" s="55">
        <v>-7.1300000000000002E-2</v>
      </c>
      <c r="NL102" s="55">
        <v>-0.1135</v>
      </c>
      <c r="NM102" s="55">
        <v>-4.4699999999999997E-2</v>
      </c>
      <c r="NN102" s="55">
        <v>-3.7999999999999999E-2</v>
      </c>
      <c r="NO102" s="55">
        <v>-7.1000000000000004E-3</v>
      </c>
      <c r="NP102" s="55">
        <v>2.81E-2</v>
      </c>
      <c r="NQ102" s="55">
        <v>-8.6300000000000002E-2</v>
      </c>
      <c r="NR102" s="55">
        <v>-2.3900000000000001E-2</v>
      </c>
      <c r="NS102" s="55">
        <v>-9.2999999999999992E-3</v>
      </c>
      <c r="NT102" s="55">
        <v>-3.0800000000000001E-2</v>
      </c>
      <c r="NU102" s="55">
        <v>-5.0700000000000002E-2</v>
      </c>
      <c r="NV102" s="55">
        <v>0.1043</v>
      </c>
      <c r="NW102" s="55">
        <v>-0.13139999999999999</v>
      </c>
      <c r="NX102" s="55">
        <v>-0.13500000000000001</v>
      </c>
      <c r="NY102" s="55">
        <v>-7.5499999999999998E-2</v>
      </c>
      <c r="NZ102" s="55">
        <v>6.8099999999999994E-2</v>
      </c>
      <c r="OA102" s="55">
        <v>9.0899999999999995E-2</v>
      </c>
      <c r="OB102" s="55">
        <v>0.2046</v>
      </c>
      <c r="OC102" s="55">
        <v>0.1968</v>
      </c>
      <c r="OD102" s="55">
        <v>-5.9999999999999995E-4</v>
      </c>
      <c r="OE102" s="55">
        <v>8.2100000000000006E-2</v>
      </c>
      <c r="OF102" s="55">
        <v>0.1216</v>
      </c>
      <c r="OG102" s="55">
        <v>0.1114</v>
      </c>
      <c r="OH102" s="55">
        <v>4.3299999999999998E-2</v>
      </c>
      <c r="OI102" s="55">
        <v>0.17860000000000001</v>
      </c>
      <c r="OJ102" s="55">
        <v>0.25469999999999998</v>
      </c>
      <c r="OK102" s="55">
        <v>8.9700000000000002E-2</v>
      </c>
      <c r="OL102" s="55">
        <v>3.8699999999999998E-2</v>
      </c>
      <c r="OM102" s="55">
        <v>9.8400000000000001E-2</v>
      </c>
      <c r="ON102" s="55">
        <v>0.14269999999999999</v>
      </c>
      <c r="OO102" s="55">
        <v>0.20349999999999999</v>
      </c>
      <c r="OP102" s="55">
        <v>0.128</v>
      </c>
      <c r="OQ102" s="55">
        <v>0.2999</v>
      </c>
      <c r="OR102" s="55">
        <v>0.1137</v>
      </c>
      <c r="OS102" s="55">
        <v>0.16789999999999999</v>
      </c>
      <c r="OT102" s="55">
        <v>0.45669999999999999</v>
      </c>
      <c r="OU102" s="55">
        <v>0.39150000000000001</v>
      </c>
      <c r="OV102" s="55">
        <v>0.26869999999999999</v>
      </c>
      <c r="OW102" s="55">
        <v>1.7299999999999999E-2</v>
      </c>
      <c r="OX102" s="55">
        <v>0.35020000000000001</v>
      </c>
      <c r="OY102" s="55">
        <v>0.13819999999999999</v>
      </c>
      <c r="OZ102" s="55">
        <v>0.18920000000000001</v>
      </c>
      <c r="PA102" s="55">
        <v>0.2571</v>
      </c>
      <c r="PB102" s="55">
        <v>0.27310000000000001</v>
      </c>
      <c r="PC102" s="55">
        <v>0.16639999999999999</v>
      </c>
      <c r="PD102" s="54">
        <v>0.21</v>
      </c>
      <c r="PE102" s="55">
        <v>8.7800000000000003E-2</v>
      </c>
      <c r="PF102" s="55">
        <v>3.4299999999999997E-2</v>
      </c>
      <c r="PG102" s="55">
        <v>-0.1024</v>
      </c>
      <c r="PH102" s="55">
        <v>0.11509999999999999</v>
      </c>
      <c r="PI102" s="55">
        <v>-1.9199999999999998E-2</v>
      </c>
      <c r="PJ102" s="55">
        <v>0.18190000000000001</v>
      </c>
      <c r="PK102" s="55">
        <v>-0.33689999999999998</v>
      </c>
      <c r="PL102" s="55">
        <v>6.1199999999999997E-2</v>
      </c>
      <c r="PM102" s="55">
        <v>0.14360000000000001</v>
      </c>
      <c r="PN102" s="55">
        <v>9.1899999999999996E-2</v>
      </c>
      <c r="PO102" s="55">
        <v>0.12859999999999999</v>
      </c>
      <c r="PP102" s="55">
        <v>0.29020000000000001</v>
      </c>
      <c r="PQ102" s="54">
        <v>0.32</v>
      </c>
      <c r="PR102" s="55">
        <v>0.29670000000000002</v>
      </c>
      <c r="PS102" s="55">
        <v>0.2888</v>
      </c>
      <c r="PT102" s="55">
        <v>9.3700000000000006E-2</v>
      </c>
      <c r="PU102" s="55">
        <v>0.18679999999999999</v>
      </c>
      <c r="PV102" s="55">
        <v>0.34860000000000002</v>
      </c>
      <c r="PW102" s="55">
        <v>0.34970000000000001</v>
      </c>
      <c r="PX102" s="55">
        <v>0.32840000000000003</v>
      </c>
      <c r="PY102" s="55">
        <v>0.25890000000000002</v>
      </c>
      <c r="PZ102" s="55">
        <v>0.36099999999999999</v>
      </c>
      <c r="QA102" s="55">
        <v>0.33600000000000002</v>
      </c>
      <c r="QB102" s="55">
        <v>0.43359999999999999</v>
      </c>
      <c r="QC102" s="55">
        <v>0.40450000000000003</v>
      </c>
      <c r="QD102" s="55">
        <v>0.18840000000000001</v>
      </c>
      <c r="QE102" s="55">
        <v>0.1915</v>
      </c>
      <c r="QF102" s="55">
        <v>0.24879999999999999</v>
      </c>
      <c r="QG102" s="55">
        <v>-8.4099999999999994E-2</v>
      </c>
      <c r="QH102" s="55">
        <v>0.29349999999999998</v>
      </c>
      <c r="QI102" s="55">
        <v>0.35589999999999999</v>
      </c>
      <c r="QJ102" s="55">
        <v>0.4783</v>
      </c>
      <c r="QK102" s="55">
        <v>0.46949999999999997</v>
      </c>
      <c r="QL102" s="55">
        <v>0.40570000000000001</v>
      </c>
      <c r="QM102" s="55">
        <v>0.3448</v>
      </c>
      <c r="QN102" s="55">
        <v>0.45190000000000002</v>
      </c>
      <c r="QO102" s="55">
        <v>0.61850000000000005</v>
      </c>
      <c r="QP102" s="55">
        <v>0.53649999999999998</v>
      </c>
      <c r="QQ102" s="55">
        <v>0.56440000000000001</v>
      </c>
      <c r="QR102" s="55">
        <v>0.60450000000000004</v>
      </c>
      <c r="QS102" s="55">
        <v>0.4713</v>
      </c>
      <c r="QT102" s="54">
        <v>0.41</v>
      </c>
      <c r="QU102" s="55">
        <v>0.36180000000000001</v>
      </c>
      <c r="QV102" s="55">
        <v>0.109</v>
      </c>
      <c r="QW102" s="55">
        <v>0.51019999999999999</v>
      </c>
      <c r="QX102" s="55">
        <v>0.37290000000000001</v>
      </c>
      <c r="QY102" s="55">
        <v>0.40360000000000001</v>
      </c>
      <c r="QZ102" s="55">
        <v>0.31340000000000001</v>
      </c>
      <c r="RA102" s="55">
        <v>0.23880000000000001</v>
      </c>
      <c r="RB102" s="55">
        <v>0.50039999999999996</v>
      </c>
      <c r="RC102" s="55">
        <v>0.7248</v>
      </c>
      <c r="RD102" s="55">
        <v>0.19850000000000001</v>
      </c>
      <c r="RE102" s="55">
        <v>0.34620000000000001</v>
      </c>
      <c r="RF102" s="55">
        <v>0.50790000000000002</v>
      </c>
      <c r="RG102" s="55">
        <v>0.56469999999999998</v>
      </c>
      <c r="RH102" s="55">
        <v>0.5494</v>
      </c>
      <c r="RI102" s="55">
        <v>0.55469999999999997</v>
      </c>
      <c r="RJ102" s="55">
        <v>-0.18410000000000001</v>
      </c>
      <c r="RK102" s="55">
        <v>0.55220000000000002</v>
      </c>
      <c r="RL102" s="55">
        <v>0.73450000000000004</v>
      </c>
      <c r="RM102" s="55">
        <v>-0.17399999999999999</v>
      </c>
      <c r="RN102" s="55">
        <v>0.57789999999999997</v>
      </c>
      <c r="RO102" s="55">
        <v>0.31480000000000002</v>
      </c>
      <c r="RP102" s="55">
        <v>1.9599999999999999E-2</v>
      </c>
      <c r="RQ102" s="55">
        <v>0.54679999999999995</v>
      </c>
      <c r="RR102" s="55">
        <v>0.21310000000000001</v>
      </c>
      <c r="RS102" s="55">
        <v>0.31280000000000002</v>
      </c>
      <c r="RT102" s="55">
        <v>0.42730000000000001</v>
      </c>
      <c r="RU102" s="55">
        <v>0.43230000000000002</v>
      </c>
      <c r="RV102" s="55">
        <v>0.6079</v>
      </c>
      <c r="RW102" s="55">
        <v>0.80730000000000002</v>
      </c>
      <c r="RX102" s="55">
        <v>0.74560000000000004</v>
      </c>
      <c r="RY102" s="55">
        <v>0.48409999999999997</v>
      </c>
      <c r="RZ102" s="55">
        <v>0.49299999999999999</v>
      </c>
      <c r="SA102" s="55">
        <v>0.38729999999999998</v>
      </c>
      <c r="SB102" s="55">
        <v>0.2092</v>
      </c>
      <c r="SC102" s="55">
        <v>0.49209999999999998</v>
      </c>
      <c r="SD102" s="55">
        <v>0.54749999999999999</v>
      </c>
      <c r="SE102" s="55">
        <v>0.31409999999999999</v>
      </c>
      <c r="SF102" s="55">
        <v>-0.6774</v>
      </c>
      <c r="SG102" s="55">
        <v>0.16500000000000001</v>
      </c>
      <c r="SH102" s="55">
        <v>0.56479999999999997</v>
      </c>
      <c r="SI102" s="55">
        <v>0.29920000000000002</v>
      </c>
      <c r="SJ102" s="55">
        <v>0.33119999999999999</v>
      </c>
      <c r="SK102" s="55">
        <v>0.11799999999999999</v>
      </c>
      <c r="SL102" s="55">
        <v>0.71550000000000002</v>
      </c>
      <c r="SM102" s="55">
        <v>8.3400000000000002E-2</v>
      </c>
      <c r="SN102" s="55">
        <v>0.36599999999999999</v>
      </c>
      <c r="SO102" s="55">
        <v>0.2999</v>
      </c>
      <c r="SP102" s="55">
        <v>0.38429999999999997</v>
      </c>
      <c r="SQ102" s="55">
        <v>0.26019999999999999</v>
      </c>
      <c r="SR102" s="55">
        <v>0.3493</v>
      </c>
      <c r="SS102" s="55">
        <v>-1.52E-2</v>
      </c>
      <c r="ST102" s="55">
        <v>0.25259999999999999</v>
      </c>
      <c r="SU102" s="55">
        <v>0.29339999999999999</v>
      </c>
      <c r="SV102" s="55">
        <v>0.33500000000000002</v>
      </c>
      <c r="SW102" s="55">
        <v>0.22770000000000001</v>
      </c>
      <c r="SX102" s="55">
        <v>0.30370000000000003</v>
      </c>
      <c r="SY102" s="55">
        <v>0.4148</v>
      </c>
      <c r="SZ102" s="55">
        <v>0.46810000000000002</v>
      </c>
      <c r="TA102" s="55">
        <v>0.37409999999999999</v>
      </c>
      <c r="TB102" s="55">
        <v>0.28770000000000001</v>
      </c>
      <c r="TC102" s="55">
        <v>0.42859999999999998</v>
      </c>
      <c r="TD102" s="55">
        <v>0.1797</v>
      </c>
      <c r="TE102" s="55">
        <v>0.2001</v>
      </c>
      <c r="TF102" s="55">
        <v>0.17249999999999999</v>
      </c>
      <c r="TG102" s="55">
        <v>0.3095</v>
      </c>
      <c r="TH102" s="55">
        <v>0.2361</v>
      </c>
      <c r="TI102" s="55">
        <v>0.24149999999999999</v>
      </c>
      <c r="TJ102" s="55">
        <v>0.3644</v>
      </c>
      <c r="TK102" s="55">
        <v>0.13880000000000001</v>
      </c>
      <c r="TL102" s="55">
        <v>0.2445</v>
      </c>
      <c r="TM102" s="55">
        <v>0.1145</v>
      </c>
      <c r="TN102" s="55">
        <v>0.10920000000000001</v>
      </c>
      <c r="TO102" s="55">
        <v>6.4999999999999997E-3</v>
      </c>
      <c r="TP102" s="55">
        <v>0.12970000000000001</v>
      </c>
      <c r="TQ102" s="55">
        <v>0.14779999999999999</v>
      </c>
      <c r="TR102" s="55">
        <v>0.2283</v>
      </c>
      <c r="TS102" s="55">
        <v>0.14560000000000001</v>
      </c>
      <c r="TT102" s="55">
        <v>0.17560000000000001</v>
      </c>
      <c r="TU102" s="55">
        <v>0.1178</v>
      </c>
      <c r="TV102" s="55">
        <v>0.14480000000000001</v>
      </c>
      <c r="TW102" s="55">
        <v>4.0000000000000001E-3</v>
      </c>
      <c r="TX102" s="55">
        <v>-5.5999999999999999E-3</v>
      </c>
      <c r="TY102" s="55">
        <v>-7.9000000000000008E-3</v>
      </c>
      <c r="TZ102" s="55">
        <v>-9.5999999999999992E-3</v>
      </c>
      <c r="UA102" s="55">
        <v>7.0999999999999994E-2</v>
      </c>
      <c r="UB102" s="55">
        <v>9.3899999999999997E-2</v>
      </c>
      <c r="UC102" s="55">
        <v>0.1055</v>
      </c>
      <c r="UD102" s="55">
        <v>0.1764</v>
      </c>
      <c r="UE102" s="55">
        <v>0.13220000000000001</v>
      </c>
      <c r="UF102" s="55">
        <v>0.1391</v>
      </c>
      <c r="UG102" s="55">
        <v>0.2203</v>
      </c>
      <c r="UH102" s="55">
        <v>0.1358</v>
      </c>
      <c r="UI102" s="55">
        <v>1.6199999999999999E-2</v>
      </c>
      <c r="UJ102" s="55">
        <v>2.7000000000000001E-3</v>
      </c>
      <c r="UK102" s="55">
        <v>0.1055</v>
      </c>
      <c r="UL102" s="55">
        <v>0.25490000000000002</v>
      </c>
      <c r="UM102" s="55">
        <v>0.79210000000000003</v>
      </c>
      <c r="UN102" s="55">
        <v>0.48620000000000002</v>
      </c>
      <c r="UO102" s="55">
        <v>0.50090000000000001</v>
      </c>
      <c r="UP102" s="55">
        <v>0.52090000000000003</v>
      </c>
      <c r="UQ102" s="55">
        <v>0.40589999999999998</v>
      </c>
      <c r="UR102" s="55">
        <v>0.53580000000000005</v>
      </c>
      <c r="US102" s="55">
        <v>0.25729999999999997</v>
      </c>
      <c r="UT102" s="55">
        <v>0.19819999999999999</v>
      </c>
      <c r="UU102" s="55">
        <v>0.10970000000000001</v>
      </c>
      <c r="UV102" s="55">
        <v>0.38080000000000003</v>
      </c>
      <c r="UW102" s="55">
        <v>0.73229999999999995</v>
      </c>
      <c r="UX102" s="55">
        <v>-3.8600000000000002E-2</v>
      </c>
      <c r="UY102" s="55">
        <v>-1.2999999999999999E-2</v>
      </c>
      <c r="UZ102" s="55">
        <v>5.4000000000000003E-3</v>
      </c>
      <c r="VA102" s="55">
        <v>0.1129</v>
      </c>
      <c r="VB102" s="55">
        <v>8.3199999999999996E-2</v>
      </c>
      <c r="VC102" s="55">
        <v>-2.1100000000000001E-2</v>
      </c>
      <c r="VD102" s="55">
        <v>-1.11E-2</v>
      </c>
      <c r="VE102" s="55">
        <v>-2.5000000000000001E-2</v>
      </c>
      <c r="VF102" s="55">
        <v>4.9299999999999997E-2</v>
      </c>
      <c r="VG102" s="55">
        <v>0.18729999999999999</v>
      </c>
      <c r="VH102" s="55">
        <v>0.1832</v>
      </c>
      <c r="VI102" s="55">
        <v>0.27229999999999999</v>
      </c>
      <c r="VJ102" s="55">
        <v>7.0400000000000004E-2</v>
      </c>
      <c r="VK102" s="55">
        <v>9.5200000000000007E-2</v>
      </c>
      <c r="VL102" s="55">
        <v>-1.1299999999999999E-2</v>
      </c>
      <c r="VM102" s="55">
        <v>1.2E-2</v>
      </c>
      <c r="VN102" s="55">
        <v>5.74E-2</v>
      </c>
      <c r="VO102" s="55">
        <v>0.1172</v>
      </c>
      <c r="VP102" s="55">
        <v>0.18210000000000001</v>
      </c>
      <c r="VQ102" s="55">
        <v>0.23599999999999999</v>
      </c>
      <c r="VR102" s="55">
        <v>6.4899999999999999E-2</v>
      </c>
      <c r="VS102" s="55">
        <v>0.22109999999999999</v>
      </c>
      <c r="VT102" s="55">
        <v>0.3115</v>
      </c>
      <c r="VU102" s="55">
        <v>0.17519999999999999</v>
      </c>
      <c r="VV102" s="55">
        <v>7.2400000000000006E-2</v>
      </c>
      <c r="VW102" s="55">
        <v>0.28370000000000001</v>
      </c>
      <c r="VX102" s="55">
        <v>0.23250000000000001</v>
      </c>
      <c r="VY102" s="55">
        <v>0.42609999999999998</v>
      </c>
      <c r="VZ102" s="55">
        <v>0.25829999999999997</v>
      </c>
      <c r="WA102" s="55">
        <v>0.28899999999999998</v>
      </c>
      <c r="WB102" s="55">
        <v>0.20030000000000001</v>
      </c>
      <c r="WC102" s="55">
        <v>0.27400000000000002</v>
      </c>
      <c r="WD102" s="55">
        <v>0.10639999999999999</v>
      </c>
      <c r="WE102" s="55">
        <v>0.2974</v>
      </c>
      <c r="WF102" s="55">
        <v>3.5000000000000001E-3</v>
      </c>
      <c r="WG102" s="55">
        <v>0.1426</v>
      </c>
      <c r="WH102" s="55">
        <v>0.12839999999999999</v>
      </c>
      <c r="WI102" s="55">
        <v>0.14649999999999999</v>
      </c>
      <c r="WJ102" s="55">
        <v>0.22570000000000001</v>
      </c>
      <c r="WK102" s="55">
        <v>0.26790000000000003</v>
      </c>
      <c r="WL102" s="55">
        <v>0.1885</v>
      </c>
      <c r="WM102" s="55">
        <v>2.12E-2</v>
      </c>
      <c r="WN102" s="55">
        <v>0.1164</v>
      </c>
      <c r="WO102" s="55">
        <v>6.5600000000000006E-2</v>
      </c>
      <c r="WP102" s="55">
        <v>0.3281</v>
      </c>
      <c r="WQ102" s="55">
        <v>0.12609999999999999</v>
      </c>
      <c r="WR102" s="55">
        <v>0.38879999999999998</v>
      </c>
      <c r="WS102" s="55">
        <v>0.3523</v>
      </c>
      <c r="WT102" s="55">
        <v>7.5899999999999995E-2</v>
      </c>
      <c r="WU102" s="55">
        <v>0.10920000000000001</v>
      </c>
      <c r="WV102" s="55">
        <v>0.25869999999999999</v>
      </c>
      <c r="WW102" s="55">
        <v>0.37280000000000002</v>
      </c>
      <c r="WX102" s="55">
        <v>0.1552</v>
      </c>
      <c r="WY102" s="55">
        <v>0.13569999999999999</v>
      </c>
      <c r="WZ102" s="55">
        <v>7.4099999999999999E-2</v>
      </c>
      <c r="XA102" s="55">
        <v>0.16489999999999999</v>
      </c>
      <c r="XB102" s="55">
        <v>3.95E-2</v>
      </c>
      <c r="XC102" s="55">
        <v>7.3300000000000004E-2</v>
      </c>
      <c r="XD102" s="55">
        <v>0.1537</v>
      </c>
      <c r="XE102" s="55">
        <v>7.4300000000000005E-2</v>
      </c>
      <c r="XF102" s="55">
        <v>0.32019999999999998</v>
      </c>
      <c r="XG102" s="55">
        <v>0.12479999999999999</v>
      </c>
      <c r="XH102" s="55">
        <v>-0.14460000000000001</v>
      </c>
      <c r="XI102" s="55">
        <v>0.2082</v>
      </c>
      <c r="XJ102" s="55">
        <v>0.35470000000000002</v>
      </c>
      <c r="XK102" s="55">
        <v>0.48459999999999998</v>
      </c>
      <c r="XL102" s="55">
        <v>0.37630000000000002</v>
      </c>
      <c r="XM102" s="55">
        <v>0.247</v>
      </c>
      <c r="XN102" s="55">
        <v>0.27129999999999999</v>
      </c>
      <c r="XO102" s="55">
        <v>0.2616</v>
      </c>
      <c r="XP102" s="55">
        <v>0.28620000000000001</v>
      </c>
      <c r="XQ102" s="55">
        <v>0.2477</v>
      </c>
      <c r="XR102" s="55">
        <v>5.11E-2</v>
      </c>
      <c r="XS102" s="55">
        <v>0.12820000000000001</v>
      </c>
      <c r="XT102" s="55">
        <v>0.21110000000000001</v>
      </c>
      <c r="XU102" s="55">
        <v>0.31119999999999998</v>
      </c>
      <c r="XV102" s="55">
        <v>0.2457</v>
      </c>
      <c r="XW102" s="55">
        <v>0.32850000000000001</v>
      </c>
      <c r="XX102" s="55">
        <v>0.26150000000000001</v>
      </c>
      <c r="XY102" s="55">
        <v>4.0899999999999999E-2</v>
      </c>
      <c r="XZ102" s="55">
        <v>0.26779999999999998</v>
      </c>
      <c r="YA102" s="55">
        <v>0.29599999999999999</v>
      </c>
      <c r="YB102" s="55">
        <v>0.28239999999999998</v>
      </c>
      <c r="YC102" s="55">
        <v>0.28249999999999997</v>
      </c>
      <c r="YD102" s="55">
        <v>0.15790000000000001</v>
      </c>
      <c r="YE102" s="55">
        <v>0.17419999999999999</v>
      </c>
      <c r="YF102" s="55">
        <v>0.15229999999999999</v>
      </c>
      <c r="YG102" s="55">
        <v>0.15429999999999999</v>
      </c>
      <c r="YH102" s="55">
        <v>0.1973</v>
      </c>
      <c r="YI102" s="55">
        <v>0.27860000000000001</v>
      </c>
      <c r="YJ102" s="55">
        <v>0.29470000000000002</v>
      </c>
      <c r="YK102" s="55">
        <v>0.25740000000000002</v>
      </c>
    </row>
    <row r="103" spans="1:661" x14ac:dyDescent="0.35">
      <c r="A103" s="66" t="s">
        <v>75</v>
      </c>
      <c r="B103" s="66" t="s">
        <v>94</v>
      </c>
      <c r="C103" s="54">
        <v>0.19</v>
      </c>
      <c r="D103" s="54">
        <v>-0.02</v>
      </c>
      <c r="E103" s="54">
        <v>0.06</v>
      </c>
      <c r="F103" s="54">
        <v>7.0000000000000007E-2</v>
      </c>
      <c r="G103" s="54">
        <v>0.1</v>
      </c>
      <c r="H103" s="54">
        <v>0.09</v>
      </c>
      <c r="I103" s="54">
        <v>0.16</v>
      </c>
      <c r="J103" s="54">
        <v>0.26</v>
      </c>
      <c r="K103" s="54">
        <v>0.03</v>
      </c>
      <c r="L103" s="54">
        <v>0.03</v>
      </c>
      <c r="M103" s="54">
        <v>0</v>
      </c>
      <c r="N103" s="54">
        <v>0.05</v>
      </c>
      <c r="O103" s="54">
        <v>0.05</v>
      </c>
      <c r="P103" s="54">
        <v>-0.08</v>
      </c>
      <c r="Q103" s="54">
        <v>-0.08</v>
      </c>
      <c r="R103" s="54">
        <v>-0.15</v>
      </c>
      <c r="S103" s="54">
        <v>-0.16</v>
      </c>
      <c r="T103" s="54">
        <v>-0.08</v>
      </c>
      <c r="U103" s="54">
        <v>-0.03</v>
      </c>
      <c r="V103" s="54">
        <v>-0.1</v>
      </c>
      <c r="W103" s="54">
        <v>-0.11</v>
      </c>
      <c r="X103" s="54">
        <v>-0.17</v>
      </c>
      <c r="Y103" s="54">
        <v>-0.2</v>
      </c>
      <c r="Z103" s="54">
        <v>-0.22</v>
      </c>
      <c r="AA103" s="54">
        <v>-0.21</v>
      </c>
      <c r="AB103" s="54">
        <v>-0.24</v>
      </c>
      <c r="AC103" s="54">
        <v>-0.23</v>
      </c>
      <c r="AD103" s="54">
        <v>-0.43</v>
      </c>
      <c r="AE103" s="54">
        <v>-0.71</v>
      </c>
      <c r="AF103" s="54">
        <v>-1</v>
      </c>
      <c r="AG103" s="54">
        <v>-1</v>
      </c>
      <c r="AH103" s="54">
        <v>-1</v>
      </c>
      <c r="AI103" s="55">
        <v>-0.99929999999999997</v>
      </c>
      <c r="AJ103" s="54">
        <v>-1</v>
      </c>
      <c r="AK103" s="54">
        <v>-1</v>
      </c>
      <c r="AL103" s="54">
        <v>-1</v>
      </c>
      <c r="AM103" s="54">
        <v>-1</v>
      </c>
      <c r="AN103" s="54">
        <v>-1</v>
      </c>
      <c r="AO103" s="54">
        <v>-1</v>
      </c>
      <c r="AP103" s="54">
        <v>-1</v>
      </c>
      <c r="AQ103" s="54">
        <v>-1</v>
      </c>
      <c r="AR103" s="54">
        <v>-1</v>
      </c>
      <c r="AS103" s="54">
        <v>-1</v>
      </c>
      <c r="AT103" s="54">
        <v>-1</v>
      </c>
      <c r="AU103" s="54">
        <v>-1</v>
      </c>
      <c r="AV103" s="54">
        <v>-1</v>
      </c>
      <c r="AW103" s="54">
        <v>-1</v>
      </c>
      <c r="AX103" s="54">
        <v>-1</v>
      </c>
      <c r="AY103" s="54">
        <v>-1</v>
      </c>
      <c r="AZ103" s="54">
        <v>-1</v>
      </c>
      <c r="BA103" s="54">
        <v>-1</v>
      </c>
      <c r="BB103" s="54">
        <v>-1</v>
      </c>
      <c r="BC103" s="54">
        <v>-1</v>
      </c>
      <c r="BD103" s="54">
        <v>-1</v>
      </c>
      <c r="BE103" s="54">
        <v>-1</v>
      </c>
      <c r="BF103" s="54">
        <v>-1</v>
      </c>
      <c r="BG103" s="54">
        <v>-1</v>
      </c>
      <c r="BH103" s="54">
        <v>-1</v>
      </c>
      <c r="BI103" s="54">
        <v>-1</v>
      </c>
      <c r="BJ103" s="54">
        <v>-1</v>
      </c>
      <c r="BK103" s="54">
        <v>-1</v>
      </c>
      <c r="BL103" s="54">
        <v>-1</v>
      </c>
      <c r="BM103" s="54">
        <v>-1</v>
      </c>
      <c r="BN103" s="54">
        <v>-1</v>
      </c>
      <c r="BO103" s="54">
        <v>-1</v>
      </c>
      <c r="BP103" s="54">
        <v>-1</v>
      </c>
      <c r="BQ103" s="54">
        <v>-1</v>
      </c>
      <c r="BR103" s="55">
        <v>-0.99839999999999995</v>
      </c>
      <c r="BS103" s="54">
        <v>-1</v>
      </c>
      <c r="BT103" s="54">
        <v>-1</v>
      </c>
      <c r="BU103" s="54">
        <v>-1</v>
      </c>
      <c r="BV103" s="54">
        <v>-1</v>
      </c>
      <c r="BW103" s="54">
        <v>-1</v>
      </c>
      <c r="BX103" s="54">
        <v>-1</v>
      </c>
      <c r="BY103" s="54">
        <v>-1</v>
      </c>
      <c r="BZ103" s="54">
        <v>-1</v>
      </c>
      <c r="CA103" s="54">
        <v>-1</v>
      </c>
      <c r="CB103" s="54">
        <v>-1</v>
      </c>
      <c r="CC103" s="54">
        <v>-1</v>
      </c>
      <c r="CD103" s="54">
        <v>-1</v>
      </c>
      <c r="CE103" s="54">
        <v>-1</v>
      </c>
      <c r="CF103" s="54">
        <v>-1</v>
      </c>
      <c r="CG103" s="54">
        <v>-1</v>
      </c>
      <c r="CH103" s="54">
        <v>-1</v>
      </c>
      <c r="CI103" s="54">
        <v>-1</v>
      </c>
      <c r="CJ103" s="54">
        <v>-1</v>
      </c>
      <c r="CK103" s="55">
        <v>-0.99790000000000001</v>
      </c>
      <c r="CL103" s="55">
        <v>-0.99919999999999998</v>
      </c>
      <c r="CM103" s="54">
        <v>-1</v>
      </c>
      <c r="CN103" s="54">
        <v>-1</v>
      </c>
      <c r="CO103" s="54">
        <v>-1</v>
      </c>
      <c r="CP103" s="55">
        <v>-0.99660000000000004</v>
      </c>
      <c r="CQ103" s="55">
        <v>-0.99760000000000004</v>
      </c>
      <c r="CR103" s="54">
        <v>-1</v>
      </c>
      <c r="CS103" s="55">
        <v>-0.99870000000000003</v>
      </c>
      <c r="CT103" s="55">
        <v>-0.99739999999999995</v>
      </c>
      <c r="CU103" s="55">
        <v>-0.99939999999999996</v>
      </c>
      <c r="CV103" s="54">
        <v>-1</v>
      </c>
      <c r="CW103" s="55">
        <v>-0.99750000000000005</v>
      </c>
      <c r="CX103" s="55">
        <v>-0.78669999999999995</v>
      </c>
      <c r="CY103" s="55">
        <v>-0.83660000000000001</v>
      </c>
      <c r="CZ103" s="55">
        <v>-0.82579999999999998</v>
      </c>
      <c r="DA103" s="55">
        <v>-0.8226</v>
      </c>
      <c r="DB103" s="55">
        <v>-0.83299999999999996</v>
      </c>
      <c r="DC103" s="55">
        <v>-0.86439999999999995</v>
      </c>
      <c r="DD103" s="55">
        <v>-0.82769999999999999</v>
      </c>
      <c r="DE103" s="54">
        <v>-0.79</v>
      </c>
      <c r="DF103" s="55">
        <v>-0.82410000000000005</v>
      </c>
      <c r="DG103" s="55">
        <v>-0.69289999999999996</v>
      </c>
      <c r="DH103" s="55">
        <v>-0.74229999999999996</v>
      </c>
      <c r="DI103" s="55">
        <v>-0.75129999999999997</v>
      </c>
      <c r="DJ103" s="55">
        <v>-0.77159999999999995</v>
      </c>
      <c r="DK103" s="55">
        <v>-0.71499999999999997</v>
      </c>
      <c r="DL103" s="55">
        <v>-0.63290000000000002</v>
      </c>
      <c r="DM103" s="55">
        <v>-0.54169999999999996</v>
      </c>
      <c r="DN103" s="55">
        <v>-0.49919999999999998</v>
      </c>
      <c r="DO103" s="55">
        <v>-0.495</v>
      </c>
      <c r="DP103" s="55">
        <v>-0.64429999999999998</v>
      </c>
      <c r="DQ103" s="55">
        <v>-0.59789999999999999</v>
      </c>
      <c r="DR103" s="55">
        <v>-0.62580000000000002</v>
      </c>
      <c r="DS103" s="55">
        <v>-0.62019999999999997</v>
      </c>
      <c r="DT103" s="55">
        <v>-0.58240000000000003</v>
      </c>
      <c r="DU103" s="55">
        <v>-0.53159999999999996</v>
      </c>
      <c r="DV103" s="55">
        <v>-0.46389999999999998</v>
      </c>
      <c r="DW103" s="55">
        <v>-0.31440000000000001</v>
      </c>
      <c r="DX103" s="55">
        <v>-0.61580000000000001</v>
      </c>
      <c r="DY103" s="55">
        <v>-0.57540000000000002</v>
      </c>
      <c r="DZ103" s="55">
        <v>-0.53300000000000003</v>
      </c>
      <c r="EA103" s="55">
        <v>-0.58220000000000005</v>
      </c>
      <c r="EB103" s="55">
        <v>-0.44690000000000002</v>
      </c>
      <c r="EC103" s="55">
        <v>-0.50390000000000001</v>
      </c>
      <c r="ED103" s="55">
        <v>-0.51470000000000005</v>
      </c>
      <c r="EE103" s="55">
        <v>-0.63670000000000004</v>
      </c>
      <c r="EF103" s="55">
        <v>-0.64400000000000002</v>
      </c>
      <c r="EG103" s="55">
        <v>-0.72860000000000003</v>
      </c>
      <c r="EH103" s="55">
        <v>-0.75870000000000004</v>
      </c>
      <c r="EI103" s="55">
        <v>-0.70079999999999998</v>
      </c>
      <c r="EJ103" s="55">
        <v>-0.7208</v>
      </c>
      <c r="EK103" s="55">
        <v>-0.66679999999999995</v>
      </c>
      <c r="EL103" s="55">
        <v>-0.6835</v>
      </c>
      <c r="EM103" s="55">
        <v>-0.63460000000000005</v>
      </c>
      <c r="EN103" s="55">
        <v>-0.82899999999999996</v>
      </c>
      <c r="EO103" s="55">
        <v>-0.84199999999999997</v>
      </c>
      <c r="EP103" s="55">
        <v>-0.85550000000000004</v>
      </c>
      <c r="EQ103" s="55">
        <v>-0.84699999999999998</v>
      </c>
      <c r="ER103" s="55">
        <v>-0.80489999999999995</v>
      </c>
      <c r="ES103" s="55">
        <v>-0.85099999999999998</v>
      </c>
      <c r="ET103" s="55">
        <v>-0.83650000000000002</v>
      </c>
      <c r="EU103" s="55">
        <v>-0.87150000000000005</v>
      </c>
      <c r="EV103" s="55">
        <v>-0.8619</v>
      </c>
      <c r="EW103" s="55">
        <v>-0.84489999999999998</v>
      </c>
      <c r="EX103" s="55">
        <v>-0.86909999999999998</v>
      </c>
      <c r="EY103" s="55">
        <v>-0.8115</v>
      </c>
      <c r="EZ103" s="55">
        <v>-0.89639999999999997</v>
      </c>
      <c r="FA103" s="55">
        <v>-0.90310000000000001</v>
      </c>
      <c r="FB103" s="55">
        <v>-0.92659999999999998</v>
      </c>
      <c r="FC103" s="55">
        <v>-0.91510000000000002</v>
      </c>
      <c r="FD103" s="55">
        <v>-0.86029999999999995</v>
      </c>
      <c r="FE103" s="55">
        <v>-0.83209999999999995</v>
      </c>
      <c r="FF103" s="55">
        <v>-0.77859999999999996</v>
      </c>
      <c r="FG103" s="55">
        <v>-0.87319999999999998</v>
      </c>
      <c r="FH103" s="55">
        <v>-0.84709999999999996</v>
      </c>
      <c r="FI103" s="55">
        <v>-0.80859999999999999</v>
      </c>
      <c r="FJ103" s="55">
        <v>-0.84789999999999999</v>
      </c>
      <c r="FK103" s="55">
        <v>-0.82589999999999997</v>
      </c>
      <c r="FL103" s="55">
        <v>-0.95569999999999999</v>
      </c>
      <c r="FM103" s="55">
        <v>-0.92789999999999995</v>
      </c>
      <c r="FN103" s="55">
        <v>-0.90449999999999997</v>
      </c>
      <c r="FO103" s="55">
        <v>-0.88260000000000005</v>
      </c>
      <c r="FP103" s="55">
        <v>-0.89990000000000003</v>
      </c>
      <c r="FQ103" s="55">
        <v>-0.88880000000000003</v>
      </c>
      <c r="FR103" s="55">
        <v>-0.8427</v>
      </c>
      <c r="FS103" s="55">
        <v>-0.79139999999999999</v>
      </c>
      <c r="FT103" s="55">
        <v>-0.77059999999999995</v>
      </c>
      <c r="FU103" s="55">
        <v>-0.86550000000000005</v>
      </c>
      <c r="FV103" s="55">
        <v>-0.82040000000000002</v>
      </c>
      <c r="FW103" s="55">
        <v>-0.84189999999999998</v>
      </c>
      <c r="FX103" s="55">
        <v>-0.83950000000000002</v>
      </c>
      <c r="FY103" s="55">
        <v>-0.80130000000000001</v>
      </c>
      <c r="FZ103" s="55">
        <v>-0.78010000000000002</v>
      </c>
      <c r="GA103" s="55">
        <v>-0.76670000000000005</v>
      </c>
      <c r="GB103" s="55">
        <v>-0.80759999999999998</v>
      </c>
      <c r="GC103" s="55">
        <v>-0.81889999999999996</v>
      </c>
      <c r="GD103" s="55">
        <v>-0.8407</v>
      </c>
      <c r="GE103" s="55">
        <v>-0.82469999999999999</v>
      </c>
      <c r="GF103" s="55">
        <v>-0.76180000000000003</v>
      </c>
      <c r="GG103" s="55">
        <v>-0.72609999999999997</v>
      </c>
      <c r="GH103" s="55">
        <v>-0.69240000000000002</v>
      </c>
      <c r="GI103" s="54">
        <v>-0.82</v>
      </c>
      <c r="GJ103" s="55">
        <v>-0.71550000000000002</v>
      </c>
      <c r="GK103" s="55">
        <v>-0.74129999999999996</v>
      </c>
      <c r="GL103" s="55">
        <v>-0.67920000000000003</v>
      </c>
      <c r="GM103" s="55">
        <v>-0.4899</v>
      </c>
      <c r="GN103" s="55">
        <v>-0.46760000000000002</v>
      </c>
      <c r="GO103" s="55">
        <v>-0.32729999999999998</v>
      </c>
      <c r="GP103" s="55">
        <v>-0.29399999999999998</v>
      </c>
      <c r="GQ103" s="55">
        <v>-0.15820000000000001</v>
      </c>
      <c r="GR103" s="55">
        <v>-3.4500000000000003E-2</v>
      </c>
      <c r="GS103" s="55">
        <v>-0.32279999999999998</v>
      </c>
      <c r="GT103" s="55">
        <v>-0.42159999999999997</v>
      </c>
      <c r="GU103" s="55">
        <v>-0.47570000000000001</v>
      </c>
      <c r="GV103" s="55">
        <v>-0.3135</v>
      </c>
      <c r="GW103" s="55">
        <v>-0.1176</v>
      </c>
      <c r="GX103" s="55">
        <v>-0.54620000000000002</v>
      </c>
      <c r="GY103" s="55">
        <v>-0.56289999999999996</v>
      </c>
      <c r="GZ103" s="55">
        <v>-0.47620000000000001</v>
      </c>
      <c r="HA103" s="55">
        <v>-0.57489999999999997</v>
      </c>
      <c r="HB103" s="55">
        <v>-0.68240000000000001</v>
      </c>
      <c r="HC103" s="55">
        <v>-0.57030000000000003</v>
      </c>
      <c r="HD103" s="55">
        <v>-0.54059999999999997</v>
      </c>
      <c r="HE103" s="55">
        <v>-0.4819</v>
      </c>
      <c r="HF103" s="55">
        <v>-0.40160000000000001</v>
      </c>
      <c r="HG103" s="55">
        <v>-0.48120000000000002</v>
      </c>
      <c r="HH103" s="55">
        <v>-0.43540000000000001</v>
      </c>
      <c r="HI103" s="55">
        <v>-0.48349999999999999</v>
      </c>
      <c r="HJ103" s="55">
        <v>-0.54510000000000003</v>
      </c>
      <c r="HK103" s="55">
        <v>-0.80159999999999998</v>
      </c>
      <c r="HL103" s="55">
        <v>-0.64319999999999999</v>
      </c>
      <c r="HM103" s="55">
        <v>-0.52390000000000003</v>
      </c>
      <c r="HN103" s="55">
        <v>-0.53080000000000005</v>
      </c>
      <c r="HO103" s="55">
        <v>-0.46229999999999999</v>
      </c>
      <c r="HP103" s="55">
        <v>-0.52590000000000003</v>
      </c>
      <c r="HQ103" s="55">
        <v>-0.46200000000000002</v>
      </c>
      <c r="HR103" s="55">
        <v>-0.54600000000000004</v>
      </c>
      <c r="HS103" s="55">
        <v>-0.32269999999999999</v>
      </c>
      <c r="HT103" s="55">
        <v>-0.45639999999999997</v>
      </c>
      <c r="HU103" s="55">
        <v>-0.50590000000000002</v>
      </c>
      <c r="HV103" s="55">
        <v>-0.44140000000000001</v>
      </c>
      <c r="HW103" s="55">
        <v>-0.42909999999999998</v>
      </c>
      <c r="HX103" s="55">
        <v>-0.40379999999999999</v>
      </c>
      <c r="HY103" s="55">
        <v>-0.34310000000000002</v>
      </c>
      <c r="HZ103" s="55">
        <v>-0.4587</v>
      </c>
      <c r="IA103" s="55">
        <v>-0.39700000000000002</v>
      </c>
      <c r="IB103" s="55">
        <v>-0.41360000000000002</v>
      </c>
      <c r="IC103" s="55">
        <v>-0.38400000000000001</v>
      </c>
      <c r="ID103" s="55">
        <v>-0.33339999999999997</v>
      </c>
      <c r="IE103" s="55">
        <v>-0.46510000000000001</v>
      </c>
      <c r="IF103" s="55">
        <v>-0.55640000000000001</v>
      </c>
      <c r="IG103" s="55">
        <v>-0.57479999999999998</v>
      </c>
      <c r="IH103" s="55">
        <v>-0.57920000000000005</v>
      </c>
      <c r="II103" s="55">
        <v>-0.44259999999999999</v>
      </c>
      <c r="IJ103" s="55">
        <v>-0.3821</v>
      </c>
      <c r="IK103" s="55">
        <v>-0.34899999999999998</v>
      </c>
      <c r="IL103" s="55">
        <v>-0.35670000000000002</v>
      </c>
      <c r="IM103" s="55">
        <v>-0.63439999999999996</v>
      </c>
      <c r="IN103" s="55">
        <v>-0.64580000000000004</v>
      </c>
      <c r="IO103" s="55">
        <v>-0.55459999999999998</v>
      </c>
      <c r="IP103" s="55">
        <v>-0.51690000000000003</v>
      </c>
      <c r="IQ103" s="55">
        <v>-0.29120000000000001</v>
      </c>
      <c r="IR103" s="55">
        <v>-0.33050000000000002</v>
      </c>
      <c r="IS103" s="55">
        <v>-0.37680000000000002</v>
      </c>
      <c r="IT103" s="55">
        <v>-0.5262</v>
      </c>
      <c r="IU103" s="55">
        <v>-0.44729999999999998</v>
      </c>
      <c r="IV103" s="55">
        <v>-0.47960000000000003</v>
      </c>
      <c r="IW103" s="55">
        <v>-0.46450000000000002</v>
      </c>
      <c r="IX103" s="55">
        <v>-0.40010000000000001</v>
      </c>
      <c r="IY103" s="55">
        <v>-0.47620000000000001</v>
      </c>
      <c r="IZ103" s="55">
        <v>-0.42970000000000003</v>
      </c>
      <c r="JA103" s="55">
        <v>-0.57789999999999997</v>
      </c>
      <c r="JB103" s="55">
        <v>-0.60129999999999995</v>
      </c>
      <c r="JC103" s="55">
        <v>-0.57210000000000005</v>
      </c>
      <c r="JD103" s="55">
        <v>-0.58509999999999995</v>
      </c>
      <c r="JE103" s="55">
        <v>-0.47210000000000002</v>
      </c>
      <c r="JF103" s="55">
        <v>-0.51739999999999997</v>
      </c>
      <c r="JG103" s="55">
        <v>-0.78900000000000003</v>
      </c>
      <c r="JH103" s="55">
        <v>-0.76259999999999994</v>
      </c>
      <c r="JI103" s="55">
        <v>-0.65539999999999998</v>
      </c>
      <c r="JJ103" s="55">
        <v>-0.49259999999999998</v>
      </c>
      <c r="JK103" s="55">
        <v>-0.47339999999999999</v>
      </c>
      <c r="JL103" s="55">
        <v>-0.2432</v>
      </c>
      <c r="JM103" s="55">
        <v>-0.26850000000000002</v>
      </c>
      <c r="JN103" s="55">
        <v>-0.28050000000000003</v>
      </c>
      <c r="JO103" s="55">
        <v>-0.51529999999999998</v>
      </c>
      <c r="JP103" s="55">
        <v>-0.43680000000000002</v>
      </c>
      <c r="JQ103" s="55">
        <v>-0.30409999999999998</v>
      </c>
      <c r="JR103" s="55">
        <v>-0.39689999999999998</v>
      </c>
      <c r="JS103" s="55">
        <v>-0.31259999999999999</v>
      </c>
      <c r="JT103" s="55">
        <v>-0.29499999999999998</v>
      </c>
      <c r="JU103" s="55">
        <v>-0.37590000000000001</v>
      </c>
      <c r="JV103" s="55">
        <v>-0.43209999999999998</v>
      </c>
      <c r="JW103" s="55">
        <v>-0.35699999999999998</v>
      </c>
      <c r="JX103" s="55">
        <v>-0.38800000000000001</v>
      </c>
      <c r="JY103" s="55">
        <v>-0.375</v>
      </c>
      <c r="JZ103" s="55">
        <v>-0.37180000000000002</v>
      </c>
      <c r="KA103" s="55">
        <v>-0.30359999999999998</v>
      </c>
      <c r="KB103" s="55">
        <v>-0.30099999999999999</v>
      </c>
      <c r="KC103" s="55">
        <v>-0.61870000000000003</v>
      </c>
      <c r="KD103" s="55">
        <v>-0.62329999999999997</v>
      </c>
      <c r="KE103" s="55">
        <v>-0.71899999999999997</v>
      </c>
      <c r="KF103" s="55">
        <v>-0.66969999999999996</v>
      </c>
      <c r="KG103" s="55">
        <v>-0.53900000000000003</v>
      </c>
      <c r="KH103" s="55">
        <v>-0.4723</v>
      </c>
      <c r="KI103" s="55">
        <v>-0.47220000000000001</v>
      </c>
      <c r="KJ103" s="54">
        <v>-0.52</v>
      </c>
      <c r="KK103" s="55">
        <v>-0.42530000000000001</v>
      </c>
      <c r="KL103" s="55">
        <v>-0.4073</v>
      </c>
      <c r="KM103" s="55">
        <v>-0.30909999999999999</v>
      </c>
      <c r="KN103" s="55">
        <v>-0.2591</v>
      </c>
      <c r="KO103" s="55">
        <v>-0.25159999999999999</v>
      </c>
      <c r="KP103" s="55">
        <v>-0.29780000000000001</v>
      </c>
      <c r="KQ103" s="55">
        <v>-0.40849999999999997</v>
      </c>
      <c r="KR103" s="55">
        <v>-0.48110000000000003</v>
      </c>
      <c r="KS103" s="55">
        <v>-0.2351</v>
      </c>
      <c r="KT103" s="55">
        <v>-0.34050000000000002</v>
      </c>
      <c r="KU103" s="55">
        <v>-0.2157</v>
      </c>
      <c r="KV103" s="55">
        <v>-0.24160000000000001</v>
      </c>
      <c r="KW103" s="55">
        <v>-0.3402</v>
      </c>
      <c r="KX103" s="55">
        <v>-0.47920000000000001</v>
      </c>
      <c r="KY103" s="55">
        <v>-0.58499999999999996</v>
      </c>
      <c r="KZ103" s="55">
        <v>-0.59619999999999995</v>
      </c>
      <c r="LA103" s="55">
        <v>-0.40710000000000002</v>
      </c>
      <c r="LB103" s="55">
        <v>-0.43890000000000001</v>
      </c>
      <c r="LC103" s="55">
        <v>-0.38300000000000001</v>
      </c>
      <c r="LD103" s="55">
        <v>-0.44390000000000002</v>
      </c>
      <c r="LE103" s="55">
        <v>-0.443</v>
      </c>
      <c r="LF103" s="55">
        <v>-0.46100000000000002</v>
      </c>
      <c r="LG103" s="55">
        <v>-0.2394</v>
      </c>
      <c r="LH103" s="55">
        <v>-6.6299999999999998E-2</v>
      </c>
      <c r="LI103" s="55">
        <v>-4.2200000000000001E-2</v>
      </c>
      <c r="LJ103" s="55">
        <v>-6.3200000000000006E-2</v>
      </c>
      <c r="LK103" s="55">
        <v>-0.1429</v>
      </c>
      <c r="LL103" s="55">
        <v>-0.14899999999999999</v>
      </c>
      <c r="LM103" s="55">
        <v>-0.26929999999999998</v>
      </c>
      <c r="LN103" s="55">
        <v>-0.1263</v>
      </c>
      <c r="LO103" s="55">
        <v>-0.1305</v>
      </c>
      <c r="LP103" s="55">
        <v>-8.6300000000000002E-2</v>
      </c>
      <c r="LQ103" s="55">
        <v>-8.7599999999999997E-2</v>
      </c>
      <c r="LR103" s="55">
        <v>-0.1132</v>
      </c>
      <c r="LS103" s="55">
        <v>-0.34389999999999998</v>
      </c>
      <c r="LT103" s="55">
        <v>-0.40379999999999999</v>
      </c>
      <c r="LU103" s="55">
        <v>-0.246</v>
      </c>
      <c r="LV103" s="55">
        <v>-0.31759999999999999</v>
      </c>
      <c r="LW103" s="55">
        <v>-0.2266</v>
      </c>
      <c r="LX103" s="55">
        <v>-0.21629999999999999</v>
      </c>
      <c r="LY103" s="55">
        <v>-0.28100000000000003</v>
      </c>
      <c r="LZ103" s="55">
        <v>-0.29759999999999998</v>
      </c>
      <c r="MA103" s="55">
        <v>-0.43759999999999999</v>
      </c>
      <c r="MB103" s="55">
        <v>-0.3589</v>
      </c>
      <c r="MC103" s="55">
        <v>-0.26910000000000001</v>
      </c>
      <c r="MD103" s="55">
        <v>-0.17119999999999999</v>
      </c>
      <c r="ME103" s="55">
        <v>-8.4199999999999997E-2</v>
      </c>
      <c r="MF103" s="55">
        <v>-0.17100000000000001</v>
      </c>
      <c r="MG103" s="55">
        <v>-0.1416</v>
      </c>
      <c r="MH103" s="55">
        <v>-0.15840000000000001</v>
      </c>
      <c r="MI103" s="55">
        <v>-0.21110000000000001</v>
      </c>
      <c r="MJ103" s="55">
        <v>-0.25590000000000002</v>
      </c>
      <c r="MK103" s="55">
        <v>-9.8500000000000004E-2</v>
      </c>
      <c r="ML103" s="55">
        <v>-0.19719999999999999</v>
      </c>
      <c r="MM103" s="55">
        <v>0.14660000000000001</v>
      </c>
      <c r="MN103" s="55">
        <v>-0.33300000000000002</v>
      </c>
      <c r="MO103" s="55">
        <v>-0.17150000000000001</v>
      </c>
      <c r="MP103" s="55">
        <v>-0.13239999999999999</v>
      </c>
      <c r="MQ103" s="55">
        <v>-0.10489999999999999</v>
      </c>
      <c r="MR103" s="54">
        <v>-0.12</v>
      </c>
      <c r="MS103" s="55">
        <v>-0.13420000000000001</v>
      </c>
      <c r="MT103" s="55">
        <v>-0.36809999999999998</v>
      </c>
      <c r="MU103" s="55">
        <v>-0.32790000000000002</v>
      </c>
      <c r="MV103" s="55">
        <v>-0.35670000000000002</v>
      </c>
      <c r="MW103" s="55">
        <v>-0.23200000000000001</v>
      </c>
      <c r="MX103" s="55">
        <v>-0.16539999999999999</v>
      </c>
      <c r="MY103" s="55">
        <v>-0.26050000000000001</v>
      </c>
      <c r="MZ103" s="55">
        <v>-6.7299999999999999E-2</v>
      </c>
      <c r="NA103" s="55">
        <v>1E-3</v>
      </c>
      <c r="NB103" s="55">
        <v>-0.13450000000000001</v>
      </c>
      <c r="NC103" s="55">
        <v>-0.3332</v>
      </c>
      <c r="ND103" s="55">
        <v>-5.5300000000000002E-2</v>
      </c>
      <c r="NE103" s="55">
        <v>-0.122</v>
      </c>
      <c r="NF103" s="55">
        <v>-7.8299999999999995E-2</v>
      </c>
      <c r="NG103" s="55">
        <v>-7.2400000000000006E-2</v>
      </c>
      <c r="NH103" s="55">
        <v>-0.19359999999999999</v>
      </c>
      <c r="NI103" s="55">
        <v>-0.28949999999999998</v>
      </c>
      <c r="NJ103" s="55">
        <v>-0.27700000000000002</v>
      </c>
      <c r="NK103" s="55">
        <v>-6.0999999999999999E-2</v>
      </c>
      <c r="NL103" s="55">
        <v>3.4099999999999998E-2</v>
      </c>
      <c r="NM103" s="55">
        <v>1.77E-2</v>
      </c>
      <c r="NN103" s="55">
        <v>-1.6299999999999999E-2</v>
      </c>
      <c r="NO103" s="55">
        <v>-7.5999999999999998E-2</v>
      </c>
      <c r="NP103" s="55">
        <v>-0.1615</v>
      </c>
      <c r="NQ103" s="55">
        <v>-9.1600000000000001E-2</v>
      </c>
      <c r="NR103" s="55">
        <v>5.1000000000000004E-3</v>
      </c>
      <c r="NS103" s="55">
        <v>-0.224</v>
      </c>
      <c r="NT103" s="55">
        <v>-0.12230000000000001</v>
      </c>
      <c r="NU103" s="55">
        <v>-0.19650000000000001</v>
      </c>
      <c r="NV103" s="55">
        <v>-0.14630000000000001</v>
      </c>
      <c r="NW103" s="55">
        <v>-0.35870000000000002</v>
      </c>
      <c r="NX103" s="55">
        <v>-0.2964</v>
      </c>
      <c r="NY103" s="55">
        <v>-0.16400000000000001</v>
      </c>
      <c r="NZ103" s="55">
        <v>-6.5199999999999994E-2</v>
      </c>
      <c r="OA103" s="55">
        <v>1.0800000000000001E-2</v>
      </c>
      <c r="OB103" s="55">
        <v>-2.8500000000000001E-2</v>
      </c>
      <c r="OC103" s="54">
        <v>-7.0000000000000007E-2</v>
      </c>
      <c r="OD103" s="55">
        <v>-3.95E-2</v>
      </c>
      <c r="OE103" s="55">
        <v>2.9600000000000001E-2</v>
      </c>
      <c r="OF103" s="55">
        <v>-1.55E-2</v>
      </c>
      <c r="OG103" s="55">
        <v>-2.24E-2</v>
      </c>
      <c r="OH103" s="55">
        <v>-8.8700000000000001E-2</v>
      </c>
      <c r="OI103" s="55">
        <v>-0.1303</v>
      </c>
      <c r="OJ103" s="55">
        <v>-0.20419999999999999</v>
      </c>
      <c r="OK103" s="55">
        <v>-0.1404</v>
      </c>
      <c r="OL103" s="55">
        <v>-0.184</v>
      </c>
      <c r="OM103" s="55">
        <v>-0.1842</v>
      </c>
      <c r="ON103" s="55">
        <v>-0.14649999999999999</v>
      </c>
      <c r="OO103" s="55">
        <v>-0.15049999999999999</v>
      </c>
      <c r="OP103" s="55">
        <v>-0.22140000000000001</v>
      </c>
      <c r="OQ103" s="55">
        <v>-7.5899999999999995E-2</v>
      </c>
      <c r="OR103" s="55">
        <v>5.74E-2</v>
      </c>
      <c r="OS103" s="55">
        <v>0.39739999999999998</v>
      </c>
      <c r="OT103" s="55">
        <v>0.37940000000000002</v>
      </c>
      <c r="OU103" s="55">
        <v>0.1515</v>
      </c>
      <c r="OV103" s="55">
        <v>5.91E-2</v>
      </c>
      <c r="OW103" s="55">
        <v>-9.7799999999999998E-2</v>
      </c>
      <c r="OX103" s="55">
        <v>0.12720000000000001</v>
      </c>
      <c r="OY103" s="55">
        <v>0.13120000000000001</v>
      </c>
      <c r="OZ103" s="55">
        <v>0.14019999999999999</v>
      </c>
      <c r="PA103" s="55">
        <v>0.2762</v>
      </c>
      <c r="PB103" s="55">
        <v>0.27629999999999999</v>
      </c>
      <c r="PC103" s="55">
        <v>8.8599999999999998E-2</v>
      </c>
      <c r="PD103" s="55">
        <v>-3.6700000000000003E-2</v>
      </c>
      <c r="PE103" s="55">
        <v>-7.7399999999999997E-2</v>
      </c>
      <c r="PF103" s="55">
        <v>-0.17879999999999999</v>
      </c>
      <c r="PG103" s="55">
        <v>-0.21490000000000001</v>
      </c>
      <c r="PH103" s="55">
        <v>-0.16880000000000001</v>
      </c>
      <c r="PI103" s="55">
        <v>-0.22459999999999999</v>
      </c>
      <c r="PJ103" s="55">
        <v>8.2000000000000007E-3</v>
      </c>
      <c r="PK103" s="55">
        <v>-0.44700000000000001</v>
      </c>
      <c r="PL103" s="55">
        <v>-0.1646</v>
      </c>
      <c r="PM103" s="55">
        <v>-0.15679999999999999</v>
      </c>
      <c r="PN103" s="55">
        <v>-0.14119999999999999</v>
      </c>
      <c r="PO103" s="55">
        <v>-8.8700000000000001E-2</v>
      </c>
      <c r="PP103" s="55">
        <v>0.1104</v>
      </c>
      <c r="PQ103" s="55">
        <v>0.18279999999999999</v>
      </c>
      <c r="PR103" s="55">
        <v>0.1706</v>
      </c>
      <c r="PS103" s="55">
        <v>0.1174</v>
      </c>
      <c r="PT103" s="55">
        <v>-1.41E-2</v>
      </c>
      <c r="PU103" s="55">
        <v>4.0000000000000001E-3</v>
      </c>
      <c r="PV103" s="55">
        <v>0.24479999999999999</v>
      </c>
      <c r="PW103" s="55">
        <v>0.35770000000000002</v>
      </c>
      <c r="PX103" s="55">
        <v>0.25629999999999997</v>
      </c>
      <c r="PY103" s="55">
        <v>0.1056</v>
      </c>
      <c r="PZ103" s="55">
        <v>0.15989999999999999</v>
      </c>
      <c r="QA103" s="55">
        <v>0.21920000000000001</v>
      </c>
      <c r="QB103" s="55">
        <v>0.34839999999999999</v>
      </c>
      <c r="QC103" s="55">
        <v>0.40379999999999999</v>
      </c>
      <c r="QD103" s="55">
        <v>7.4499999999999997E-2</v>
      </c>
      <c r="QE103" s="55">
        <v>0.14119999999999999</v>
      </c>
      <c r="QF103" s="55">
        <v>0.2036</v>
      </c>
      <c r="QG103" s="55">
        <v>3.3599999999999998E-2</v>
      </c>
      <c r="QH103" s="55">
        <v>0.26700000000000002</v>
      </c>
      <c r="QI103" s="55">
        <v>0.32879999999999998</v>
      </c>
      <c r="QJ103" s="55">
        <v>0.4274</v>
      </c>
      <c r="QK103" s="55">
        <v>0.60240000000000005</v>
      </c>
      <c r="QL103" s="55">
        <v>0.34839999999999999</v>
      </c>
      <c r="QM103" s="55">
        <v>0.34670000000000001</v>
      </c>
      <c r="QN103" s="55">
        <v>0.3866</v>
      </c>
      <c r="QO103" s="55">
        <v>0.51390000000000002</v>
      </c>
      <c r="QP103" s="55">
        <v>0.46110000000000001</v>
      </c>
      <c r="QQ103" s="55">
        <v>0.72360000000000002</v>
      </c>
      <c r="QR103" s="55">
        <v>0.56659999999999999</v>
      </c>
      <c r="QS103" s="55">
        <v>0.61899999999999999</v>
      </c>
      <c r="QT103" s="55">
        <v>0.40920000000000001</v>
      </c>
      <c r="QU103" s="55">
        <v>0.2359</v>
      </c>
      <c r="QV103" s="55">
        <v>0.16900000000000001</v>
      </c>
      <c r="QW103" s="55">
        <v>0.41739999999999999</v>
      </c>
      <c r="QX103" s="55">
        <v>0.6593</v>
      </c>
      <c r="QY103" s="55">
        <v>0.34060000000000001</v>
      </c>
      <c r="QZ103" s="55">
        <v>0.2853</v>
      </c>
      <c r="RA103" s="55">
        <v>0.19159999999999999</v>
      </c>
      <c r="RB103" s="55">
        <v>0.47660000000000002</v>
      </c>
      <c r="RC103" s="55">
        <v>0.84660000000000002</v>
      </c>
      <c r="RD103" s="55">
        <v>0.2656</v>
      </c>
      <c r="RE103" s="55">
        <v>0.4259</v>
      </c>
      <c r="RF103" s="55">
        <v>0.63249999999999995</v>
      </c>
      <c r="RG103" s="55">
        <v>0.4486</v>
      </c>
      <c r="RH103" s="55">
        <v>0.35520000000000002</v>
      </c>
      <c r="RI103" s="55">
        <v>0.30280000000000001</v>
      </c>
      <c r="RJ103" s="55">
        <v>0.33800000000000002</v>
      </c>
      <c r="RK103" s="55">
        <v>0.53300000000000003</v>
      </c>
      <c r="RL103" s="55">
        <v>0.58020000000000005</v>
      </c>
      <c r="RM103" s="55">
        <v>0.47060000000000002</v>
      </c>
      <c r="RN103" s="55">
        <v>0.64570000000000005</v>
      </c>
      <c r="RO103" s="55">
        <v>0.39489999999999997</v>
      </c>
      <c r="RP103" s="55">
        <v>0.18029999999999999</v>
      </c>
      <c r="RQ103" s="55">
        <v>0.48709999999999998</v>
      </c>
      <c r="RR103" s="55">
        <v>0.15279999999999999</v>
      </c>
      <c r="RS103" s="55">
        <v>0.20780000000000001</v>
      </c>
      <c r="RT103" s="55">
        <v>0.18770000000000001</v>
      </c>
      <c r="RU103" s="55">
        <v>0.27360000000000001</v>
      </c>
      <c r="RV103" s="55">
        <v>0.21560000000000001</v>
      </c>
      <c r="RW103" s="55">
        <v>0.4778</v>
      </c>
      <c r="RX103" s="55">
        <v>0.42099999999999999</v>
      </c>
      <c r="RY103" s="55">
        <v>0.36759999999999998</v>
      </c>
      <c r="RZ103" s="55">
        <v>0.29260000000000003</v>
      </c>
      <c r="SA103" s="55">
        <v>0.2346</v>
      </c>
      <c r="SB103" s="55">
        <v>0.43840000000000001</v>
      </c>
      <c r="SC103" s="55">
        <v>0.27029999999999998</v>
      </c>
      <c r="SD103" s="55">
        <v>0.43730000000000002</v>
      </c>
      <c r="SE103" s="55">
        <v>0.33500000000000002</v>
      </c>
      <c r="SF103" s="55">
        <v>-8.9899999999999994E-2</v>
      </c>
      <c r="SG103" s="55">
        <v>-5.3400000000000003E-2</v>
      </c>
      <c r="SH103" s="55">
        <v>-0.18779999999999999</v>
      </c>
      <c r="SI103" s="55">
        <v>-0.17610000000000001</v>
      </c>
      <c r="SJ103" s="55">
        <v>0.14810000000000001</v>
      </c>
      <c r="SK103" s="55">
        <v>0.39900000000000002</v>
      </c>
      <c r="SL103" s="55">
        <v>0.33639999999999998</v>
      </c>
      <c r="SM103" s="55">
        <v>-5.5599999999999997E-2</v>
      </c>
      <c r="SN103" s="55">
        <v>0.1726</v>
      </c>
      <c r="SO103" s="55">
        <v>3.0499999999999999E-2</v>
      </c>
      <c r="SP103" s="55">
        <v>0.15279999999999999</v>
      </c>
      <c r="SQ103" s="55">
        <v>6.8099999999999994E-2</v>
      </c>
      <c r="SR103" s="55">
        <v>0.10150000000000001</v>
      </c>
      <c r="SS103" s="55">
        <v>-3.4799999999999998E-2</v>
      </c>
      <c r="ST103" s="55">
        <v>0.21540000000000001</v>
      </c>
      <c r="SU103" s="55">
        <v>0.21079999999999999</v>
      </c>
      <c r="SV103" s="55">
        <v>0.1283</v>
      </c>
      <c r="SW103" s="55">
        <v>0.23419999999999999</v>
      </c>
      <c r="SX103" s="55">
        <v>0.13500000000000001</v>
      </c>
      <c r="SY103" s="55">
        <v>0.12640000000000001</v>
      </c>
      <c r="SZ103" s="55">
        <v>0.15440000000000001</v>
      </c>
      <c r="TA103" s="55">
        <v>0.16350000000000001</v>
      </c>
      <c r="TB103" s="55">
        <v>0.156</v>
      </c>
      <c r="TC103" s="55">
        <v>0.33350000000000002</v>
      </c>
      <c r="TD103" s="55">
        <v>7.6700000000000004E-2</v>
      </c>
      <c r="TE103" s="55">
        <v>9.7699999999999995E-2</v>
      </c>
      <c r="TF103" s="55">
        <v>8.9399999999999993E-2</v>
      </c>
      <c r="TG103" s="55">
        <v>0.30080000000000001</v>
      </c>
      <c r="TH103" s="55">
        <v>0.26019999999999999</v>
      </c>
      <c r="TI103" s="55">
        <v>0.35389999999999999</v>
      </c>
      <c r="TJ103" s="55">
        <v>0.15229999999999999</v>
      </c>
      <c r="TK103" s="55">
        <v>-2.3E-2</v>
      </c>
      <c r="TL103" s="55">
        <v>-8.4900000000000003E-2</v>
      </c>
      <c r="TM103" s="55">
        <v>-5.7000000000000002E-3</v>
      </c>
      <c r="TN103" s="55">
        <v>-3.8699999999999998E-2</v>
      </c>
      <c r="TO103" s="55">
        <v>-0.14099999999999999</v>
      </c>
      <c r="TP103" s="55">
        <v>-2.5999999999999999E-3</v>
      </c>
      <c r="TQ103" s="55">
        <v>-1.32E-2</v>
      </c>
      <c r="TR103" s="55">
        <v>0.1149</v>
      </c>
      <c r="TS103" s="55">
        <v>-1.5599999999999999E-2</v>
      </c>
      <c r="TT103" s="55">
        <v>-6.9099999999999995E-2</v>
      </c>
      <c r="TU103" s="55">
        <v>-0.16170000000000001</v>
      </c>
      <c r="TV103" s="55">
        <v>-0.15590000000000001</v>
      </c>
      <c r="TW103" s="55">
        <v>-0.183</v>
      </c>
      <c r="TX103" s="55">
        <v>-0.17660000000000001</v>
      </c>
      <c r="TY103" s="55">
        <v>-2.1100000000000001E-2</v>
      </c>
      <c r="TZ103" s="55">
        <v>-0.1953</v>
      </c>
      <c r="UA103" s="55">
        <v>-9.5000000000000001E-2</v>
      </c>
      <c r="UB103" s="55">
        <v>-8.6999999999999994E-2</v>
      </c>
      <c r="UC103" s="55">
        <v>-0.193</v>
      </c>
      <c r="UD103" s="55">
        <v>-0.14369999999999999</v>
      </c>
      <c r="UE103" s="55">
        <v>-8.8300000000000003E-2</v>
      </c>
      <c r="UF103" s="55">
        <v>1.6400000000000001E-2</v>
      </c>
      <c r="UG103" s="55">
        <v>-3.2500000000000001E-2</v>
      </c>
      <c r="UH103" s="55">
        <v>-6.0699999999999997E-2</v>
      </c>
      <c r="UI103" s="55">
        <v>-1.5900000000000001E-2</v>
      </c>
      <c r="UJ103" s="55">
        <v>-0.15620000000000001</v>
      </c>
      <c r="UK103" s="55">
        <v>-3.6600000000000001E-2</v>
      </c>
      <c r="UL103" s="55">
        <v>0.1661</v>
      </c>
      <c r="UM103" s="55">
        <v>0.69189999999999996</v>
      </c>
      <c r="UN103" s="55">
        <v>0.74909999999999999</v>
      </c>
      <c r="UO103" s="55">
        <v>0.92159999999999997</v>
      </c>
      <c r="UP103" s="55">
        <v>0.89529999999999998</v>
      </c>
      <c r="UQ103" s="55">
        <v>0.97619999999999996</v>
      </c>
      <c r="UR103" s="55">
        <v>1.1482000000000001</v>
      </c>
      <c r="US103" s="55">
        <v>0.4037</v>
      </c>
      <c r="UT103" s="55">
        <v>0.32990000000000003</v>
      </c>
      <c r="UU103" s="55">
        <v>0.14749999999999999</v>
      </c>
      <c r="UV103" s="55">
        <v>0.3574</v>
      </c>
      <c r="UW103" s="55">
        <v>0.60899999999999999</v>
      </c>
      <c r="UX103" s="55">
        <v>-5.7299999999999997E-2</v>
      </c>
      <c r="UY103" s="55">
        <v>-5.3100000000000001E-2</v>
      </c>
      <c r="UZ103" s="55">
        <v>1.26E-2</v>
      </c>
      <c r="VA103" s="55">
        <v>-4.9599999999999998E-2</v>
      </c>
      <c r="VB103" s="55">
        <v>-6.4299999999999996E-2</v>
      </c>
      <c r="VC103" s="55">
        <v>-8.4599999999999995E-2</v>
      </c>
      <c r="VD103" s="55">
        <v>-0.16420000000000001</v>
      </c>
      <c r="VE103" s="55">
        <v>-0.1956</v>
      </c>
      <c r="VF103" s="55">
        <v>-2.2000000000000001E-3</v>
      </c>
      <c r="VG103" s="55">
        <v>0.20930000000000001</v>
      </c>
      <c r="VH103" s="55">
        <v>0.13289999999999999</v>
      </c>
      <c r="VI103" s="55">
        <v>9.5200000000000007E-2</v>
      </c>
      <c r="VJ103" s="55">
        <v>-0.1464</v>
      </c>
      <c r="VK103" s="55">
        <v>-0.49890000000000001</v>
      </c>
      <c r="VL103" s="55">
        <v>-0.32579999999999998</v>
      </c>
      <c r="VM103" s="55">
        <v>-0.14530000000000001</v>
      </c>
      <c r="VN103" s="55">
        <v>7.1300000000000002E-2</v>
      </c>
      <c r="VO103" s="55">
        <v>5.7000000000000002E-3</v>
      </c>
      <c r="VP103" s="55">
        <v>-2.2100000000000002E-2</v>
      </c>
      <c r="VQ103" s="55">
        <v>7.7000000000000002E-3</v>
      </c>
      <c r="VR103" s="55">
        <v>-8.5099999999999995E-2</v>
      </c>
      <c r="VS103" s="55">
        <v>0.51470000000000005</v>
      </c>
      <c r="VT103" s="55">
        <v>0.3085</v>
      </c>
      <c r="VU103" s="55">
        <v>5.9900000000000002E-2</v>
      </c>
      <c r="VV103" s="55">
        <v>3.2300000000000002E-2</v>
      </c>
      <c r="VW103" s="55">
        <v>7.5499999999999998E-2</v>
      </c>
      <c r="VX103" s="55">
        <v>0.1142</v>
      </c>
      <c r="VY103" s="55">
        <v>0.1862</v>
      </c>
      <c r="VZ103" s="55">
        <v>-5.21E-2</v>
      </c>
      <c r="WA103" s="55">
        <v>0.18479999999999999</v>
      </c>
      <c r="WB103" s="55">
        <v>9.5100000000000004E-2</v>
      </c>
      <c r="WC103" s="55">
        <v>9.1800000000000007E-2</v>
      </c>
      <c r="WD103" s="55">
        <v>-8.6999999999999994E-3</v>
      </c>
      <c r="WE103" s="55">
        <v>-8.5800000000000001E-2</v>
      </c>
      <c r="WF103" s="55">
        <v>-2.5899999999999999E-2</v>
      </c>
      <c r="WG103" s="55">
        <v>-0.1754</v>
      </c>
      <c r="WH103" s="55">
        <v>-0.33050000000000002</v>
      </c>
      <c r="WI103" s="55">
        <v>-4.4900000000000002E-2</v>
      </c>
      <c r="WJ103" s="55">
        <v>0.14680000000000001</v>
      </c>
      <c r="WK103" s="55">
        <v>1.21E-2</v>
      </c>
      <c r="WL103" s="55">
        <v>5.2999999999999999E-2</v>
      </c>
      <c r="WM103" s="55">
        <v>-0.2104</v>
      </c>
      <c r="WN103" s="55">
        <v>-0.18060000000000001</v>
      </c>
      <c r="WO103" s="55">
        <v>-9.5899999999999999E-2</v>
      </c>
      <c r="WP103" s="55">
        <v>-2.3900000000000001E-2</v>
      </c>
      <c r="WQ103" s="55">
        <v>0.13320000000000001</v>
      </c>
      <c r="WR103" s="55">
        <v>0.10009999999999999</v>
      </c>
      <c r="WS103" s="55">
        <v>0.19409999999999999</v>
      </c>
      <c r="WT103" s="55">
        <v>-0.16689999999999999</v>
      </c>
      <c r="WU103" s="55">
        <v>-0.15609999999999999</v>
      </c>
      <c r="WV103" s="55">
        <v>-0.1166</v>
      </c>
      <c r="WW103" s="55">
        <v>-0.24629999999999999</v>
      </c>
      <c r="WX103" s="55">
        <v>-0.1426</v>
      </c>
      <c r="WY103" s="55">
        <v>-0.1943</v>
      </c>
      <c r="WZ103" s="55">
        <v>-0.1429</v>
      </c>
      <c r="XA103" s="55">
        <v>-0.1227</v>
      </c>
      <c r="XB103" s="55">
        <v>-0.2082</v>
      </c>
      <c r="XC103" s="55">
        <v>-0.15659999999999999</v>
      </c>
      <c r="XD103" s="55">
        <v>-0.13719999999999999</v>
      </c>
      <c r="XE103" s="55">
        <v>-4.65E-2</v>
      </c>
      <c r="XF103" s="55">
        <v>4.4499999999999998E-2</v>
      </c>
      <c r="XG103" s="55">
        <v>-9.4700000000000006E-2</v>
      </c>
      <c r="XH103" s="55">
        <v>-0.1545</v>
      </c>
      <c r="XI103" s="55">
        <v>-5.6000000000000001E-2</v>
      </c>
      <c r="XJ103" s="55">
        <v>4.0399999999999998E-2</v>
      </c>
      <c r="XK103" s="55">
        <v>8.1299999999999997E-2</v>
      </c>
      <c r="XL103" s="55">
        <v>0.2823</v>
      </c>
      <c r="XM103" s="55">
        <v>5.0500000000000003E-2</v>
      </c>
      <c r="XN103" s="55">
        <v>9.4500000000000001E-2</v>
      </c>
      <c r="XO103" s="55">
        <v>-4.1300000000000003E-2</v>
      </c>
      <c r="XP103" s="55">
        <v>4.82E-2</v>
      </c>
      <c r="XQ103" s="55">
        <v>0.1211</v>
      </c>
      <c r="XR103" s="55">
        <v>-0.128</v>
      </c>
      <c r="XS103" s="55">
        <v>3.27E-2</v>
      </c>
      <c r="XT103" s="55">
        <v>7.46E-2</v>
      </c>
      <c r="XU103" s="55">
        <v>0.16739999999999999</v>
      </c>
      <c r="XV103" s="55">
        <v>0.18640000000000001</v>
      </c>
      <c r="XW103" s="55">
        <v>0.25419999999999998</v>
      </c>
      <c r="XX103" s="55">
        <v>8.4500000000000006E-2</v>
      </c>
      <c r="XY103" s="55">
        <v>-7.6600000000000001E-2</v>
      </c>
      <c r="XZ103" s="55">
        <v>4.41E-2</v>
      </c>
      <c r="YA103" s="55">
        <v>5.1900000000000002E-2</v>
      </c>
      <c r="YB103" s="55">
        <v>0.15959999999999999</v>
      </c>
      <c r="YC103" s="55">
        <v>-2.1499999999999998E-2</v>
      </c>
      <c r="YD103" s="55">
        <v>7.5200000000000003E-2</v>
      </c>
      <c r="YE103" s="55">
        <v>2.98E-2</v>
      </c>
      <c r="YF103" s="55">
        <v>8.5699999999999998E-2</v>
      </c>
      <c r="YG103" s="55">
        <v>3.78E-2</v>
      </c>
      <c r="YH103" s="55">
        <v>6.4899999999999999E-2</v>
      </c>
      <c r="YI103" s="55">
        <v>4.58E-2</v>
      </c>
      <c r="YJ103" s="55">
        <v>0.1091</v>
      </c>
      <c r="YK103" s="55">
        <v>0.33929999999999999</v>
      </c>
    </row>
    <row r="104" spans="1:661" x14ac:dyDescent="0.35">
      <c r="A104" s="66" t="s">
        <v>75</v>
      </c>
      <c r="B104" s="66" t="s">
        <v>147</v>
      </c>
      <c r="C104" s="66"/>
      <c r="D104" s="66"/>
      <c r="E104" s="66"/>
      <c r="F104" s="66"/>
      <c r="G104" s="6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B104" s="66"/>
      <c r="JC104" s="66"/>
      <c r="JD104" s="66"/>
      <c r="JE104" s="66"/>
      <c r="JF104" s="66"/>
      <c r="JG104" s="66"/>
      <c r="JH104" s="55">
        <v>-0.621</v>
      </c>
      <c r="JI104" s="55">
        <v>-0.82430000000000003</v>
      </c>
      <c r="JJ104" s="55">
        <v>-0.81499999999999995</v>
      </c>
      <c r="JK104" s="55">
        <v>-0.81979999999999997</v>
      </c>
      <c r="JL104" s="55">
        <v>-0.7389</v>
      </c>
      <c r="JM104" s="55">
        <v>-0.71740000000000004</v>
      </c>
      <c r="JN104" s="55">
        <v>-0.81169999999999998</v>
      </c>
      <c r="JO104" s="55">
        <v>-0.83989999999999998</v>
      </c>
      <c r="JP104" s="55">
        <v>-0.82969999999999999</v>
      </c>
      <c r="JQ104" s="55">
        <v>-0.82030000000000003</v>
      </c>
      <c r="JR104" s="55">
        <v>-0.80130000000000001</v>
      </c>
      <c r="JS104" s="55">
        <v>-0.73609999999999998</v>
      </c>
      <c r="JT104" s="55">
        <v>-0.66400000000000003</v>
      </c>
      <c r="JU104" s="55">
        <v>-0.76910000000000001</v>
      </c>
      <c r="JV104" s="55">
        <v>-0.86299999999999999</v>
      </c>
      <c r="JW104" s="55">
        <v>-0.77839999999999998</v>
      </c>
      <c r="JX104" s="55">
        <v>-0.82420000000000004</v>
      </c>
      <c r="JY104" s="55">
        <v>-0.78710000000000002</v>
      </c>
      <c r="JZ104" s="55">
        <v>-0.77139999999999997</v>
      </c>
      <c r="KA104" s="55">
        <v>-0.69369999999999998</v>
      </c>
      <c r="KB104" s="55">
        <v>-0.67769999999999997</v>
      </c>
      <c r="KC104" s="55">
        <v>-0.84099999999999997</v>
      </c>
      <c r="KD104" s="55">
        <v>-0.81869999999999998</v>
      </c>
      <c r="KE104" s="55">
        <v>-0.80210000000000004</v>
      </c>
      <c r="KF104" s="55">
        <v>-0.81779999999999997</v>
      </c>
      <c r="KG104" s="55">
        <v>-0.75349999999999995</v>
      </c>
      <c r="KH104" s="55">
        <v>-0.67290000000000005</v>
      </c>
      <c r="KI104" s="55">
        <v>-0.75780000000000003</v>
      </c>
      <c r="KJ104" s="55">
        <v>-0.85009999999999997</v>
      </c>
      <c r="KK104" s="55">
        <v>-0.84440000000000004</v>
      </c>
      <c r="KL104" s="55">
        <v>-0.84040000000000004</v>
      </c>
      <c r="KM104" s="55">
        <v>-0.79990000000000006</v>
      </c>
      <c r="KN104" s="55">
        <v>-0.75119999999999998</v>
      </c>
      <c r="KO104" s="55">
        <v>-0.73340000000000005</v>
      </c>
      <c r="KP104" s="55">
        <v>-0.82669999999999999</v>
      </c>
      <c r="KQ104" s="55">
        <v>-0.84309999999999996</v>
      </c>
      <c r="KR104" s="55">
        <v>-0.8528</v>
      </c>
      <c r="KS104" s="55">
        <v>-0.79459999999999997</v>
      </c>
      <c r="KT104" s="55">
        <v>-0.8034</v>
      </c>
      <c r="KU104" s="55">
        <v>-0.68700000000000006</v>
      </c>
      <c r="KV104" s="55">
        <v>-0.65790000000000004</v>
      </c>
      <c r="KW104" s="55">
        <v>-0.79849999999999999</v>
      </c>
      <c r="KX104" s="55">
        <v>-0.8639</v>
      </c>
      <c r="KY104" s="55">
        <v>-0.61650000000000005</v>
      </c>
      <c r="KZ104" s="55">
        <v>-0.43990000000000001</v>
      </c>
      <c r="LA104" s="55">
        <v>-0.7238</v>
      </c>
      <c r="LB104" s="55">
        <v>-0.90700000000000003</v>
      </c>
      <c r="LC104" s="55">
        <v>-0.70540000000000003</v>
      </c>
      <c r="LD104" s="55">
        <v>-0.67110000000000003</v>
      </c>
      <c r="LE104" s="55">
        <v>-0.75929999999999997</v>
      </c>
      <c r="LF104" s="55">
        <v>-0.88009999999999999</v>
      </c>
      <c r="LG104" s="55">
        <v>-0.58689999999999998</v>
      </c>
      <c r="LH104" s="55">
        <v>0.64390000000000003</v>
      </c>
      <c r="LI104" s="55">
        <v>-0.79879999999999995</v>
      </c>
      <c r="LJ104" s="55">
        <v>-0.6643</v>
      </c>
      <c r="LK104" s="55">
        <v>-0.70909999999999995</v>
      </c>
      <c r="LL104" s="55">
        <v>-0.66369999999999996</v>
      </c>
      <c r="LM104" s="55">
        <v>-0.74950000000000006</v>
      </c>
      <c r="LN104" s="55">
        <v>-0.7288</v>
      </c>
      <c r="LO104" s="55">
        <v>-0.71419999999999995</v>
      </c>
      <c r="LP104" s="55">
        <v>-0.60219999999999996</v>
      </c>
      <c r="LQ104" s="55">
        <v>-0.21379999999999999</v>
      </c>
      <c r="LR104" s="55">
        <v>-0.62990000000000002</v>
      </c>
      <c r="LS104" s="55">
        <v>-0.74329999999999996</v>
      </c>
      <c r="LT104" s="55">
        <v>-0.77569999999999995</v>
      </c>
      <c r="LU104" s="55">
        <v>-0.68010000000000004</v>
      </c>
      <c r="LV104" s="55">
        <v>-0.75900000000000001</v>
      </c>
      <c r="LW104" s="55">
        <v>-0.49540000000000001</v>
      </c>
      <c r="LX104" s="55">
        <v>-0.58689999999999998</v>
      </c>
      <c r="LY104" s="55">
        <v>-0.6371</v>
      </c>
      <c r="LZ104" s="55">
        <v>-0.75849999999999995</v>
      </c>
      <c r="MA104" s="55">
        <v>-0.75760000000000005</v>
      </c>
      <c r="MB104" s="55">
        <v>-0.77429999999999999</v>
      </c>
      <c r="MC104" s="55">
        <v>-0.67059999999999997</v>
      </c>
      <c r="MD104" s="55">
        <v>-0.60760000000000003</v>
      </c>
      <c r="ME104" s="55">
        <v>-0.48770000000000002</v>
      </c>
      <c r="MF104" s="55">
        <v>-0.6048</v>
      </c>
      <c r="MG104" s="55">
        <v>-0.79010000000000002</v>
      </c>
      <c r="MH104" s="55">
        <v>-0.84370000000000001</v>
      </c>
      <c r="MI104" s="55">
        <v>-0.70950000000000002</v>
      </c>
      <c r="MJ104" s="55">
        <v>-0.63939999999999997</v>
      </c>
      <c r="MK104" s="55">
        <v>-0.59509999999999996</v>
      </c>
      <c r="ML104" s="55">
        <v>-0.64400000000000002</v>
      </c>
      <c r="MM104" s="55">
        <v>-0.8044</v>
      </c>
      <c r="MN104" s="55">
        <v>-0.47149999999999997</v>
      </c>
      <c r="MO104" s="55">
        <v>-0.56189999999999996</v>
      </c>
      <c r="MP104" s="55">
        <v>-0.59250000000000003</v>
      </c>
      <c r="MQ104" s="55">
        <v>-0.77580000000000005</v>
      </c>
      <c r="MR104" s="55">
        <v>-0.60350000000000004</v>
      </c>
      <c r="MS104" s="55">
        <v>-0.59950000000000003</v>
      </c>
      <c r="MT104" s="55">
        <v>-0.71079999999999999</v>
      </c>
      <c r="MU104" s="55">
        <v>-0.76939999999999997</v>
      </c>
      <c r="MV104" s="55">
        <v>-0.7399</v>
      </c>
      <c r="MW104" s="55">
        <v>-0.74050000000000005</v>
      </c>
      <c r="MX104" s="55">
        <v>-0.65400000000000003</v>
      </c>
      <c r="MY104" s="55">
        <v>-0.67559999999999998</v>
      </c>
      <c r="MZ104" s="55">
        <v>-0.59660000000000002</v>
      </c>
      <c r="NA104" s="55">
        <v>-0.30420000000000003</v>
      </c>
      <c r="NB104" s="55">
        <v>-0.54159999999999997</v>
      </c>
      <c r="NC104" s="55">
        <v>-0.75309999999999999</v>
      </c>
      <c r="ND104" s="55">
        <v>-0.7278</v>
      </c>
      <c r="NE104" s="55">
        <v>-0.67290000000000005</v>
      </c>
      <c r="NF104" s="55">
        <v>-0.56599999999999995</v>
      </c>
      <c r="NG104" s="55">
        <v>-0.56840000000000002</v>
      </c>
      <c r="NH104" s="55">
        <v>-0.64259999999999995</v>
      </c>
      <c r="NI104" s="55">
        <v>-0.59660000000000002</v>
      </c>
      <c r="NJ104" s="55">
        <v>-0.62319999999999998</v>
      </c>
      <c r="NK104" s="55">
        <v>-0.67820000000000003</v>
      </c>
      <c r="NL104" s="55">
        <v>-0.60019999999999996</v>
      </c>
      <c r="NM104" s="55">
        <v>-0.57140000000000002</v>
      </c>
      <c r="NN104" s="55">
        <v>-0.52410000000000001</v>
      </c>
      <c r="NO104" s="55">
        <v>-0.53949999999999998</v>
      </c>
      <c r="NP104" s="55">
        <v>-0.65249999999999997</v>
      </c>
      <c r="NQ104" s="55">
        <v>-0.60929999999999995</v>
      </c>
      <c r="NR104" s="55">
        <v>-0.70550000000000002</v>
      </c>
      <c r="NS104" s="54">
        <v>-0.69</v>
      </c>
      <c r="NT104" s="55">
        <v>-0.50660000000000005</v>
      </c>
      <c r="NU104" s="55">
        <v>-0.36170000000000002</v>
      </c>
      <c r="NV104" s="55">
        <v>-0.3962</v>
      </c>
      <c r="NW104" s="55">
        <v>-0.67879999999999996</v>
      </c>
      <c r="NX104" s="55">
        <v>-0.65569999999999995</v>
      </c>
      <c r="NY104" s="55">
        <v>-0.60409999999999997</v>
      </c>
      <c r="NZ104" s="55">
        <v>-0.59809999999999997</v>
      </c>
      <c r="OA104" s="55">
        <v>-0.46250000000000002</v>
      </c>
      <c r="OB104" s="55">
        <v>-0.32969999999999999</v>
      </c>
      <c r="OC104" s="55">
        <v>-0.55079999999999996</v>
      </c>
      <c r="OD104" s="55">
        <v>-0.72960000000000003</v>
      </c>
      <c r="OE104" s="55">
        <v>-0.73860000000000003</v>
      </c>
      <c r="OF104" s="55">
        <v>-0.62360000000000004</v>
      </c>
      <c r="OG104" s="55">
        <v>-0.62639999999999996</v>
      </c>
      <c r="OH104" s="55">
        <v>-0.4194</v>
      </c>
      <c r="OI104" s="55">
        <v>-0.34899999999999998</v>
      </c>
      <c r="OJ104" s="55">
        <v>-0.51539999999999997</v>
      </c>
      <c r="OK104" s="55">
        <v>-0.57509999999999994</v>
      </c>
      <c r="OL104" s="55">
        <v>-0.73799999999999999</v>
      </c>
      <c r="OM104" s="55">
        <v>-0.68310000000000004</v>
      </c>
      <c r="ON104" s="55">
        <v>-0.64290000000000003</v>
      </c>
      <c r="OO104" s="55">
        <v>-0.4945</v>
      </c>
      <c r="OP104" s="55">
        <v>-0.47810000000000002</v>
      </c>
      <c r="OQ104" s="55">
        <v>-0.54200000000000004</v>
      </c>
      <c r="OR104" s="55">
        <v>-0.5645</v>
      </c>
      <c r="OS104" s="55">
        <v>-0.51019999999999999</v>
      </c>
      <c r="OT104" s="55">
        <v>-0.55620000000000003</v>
      </c>
      <c r="OU104" s="55">
        <v>-0.48680000000000001</v>
      </c>
      <c r="OV104" s="55">
        <v>-0.45519999999999999</v>
      </c>
      <c r="OW104" s="55">
        <v>-0.52680000000000005</v>
      </c>
      <c r="OX104" s="55">
        <v>-0.39860000000000001</v>
      </c>
      <c r="OY104" s="55">
        <v>-0.55959999999999999</v>
      </c>
      <c r="OZ104" s="55">
        <v>-0.55669999999999997</v>
      </c>
      <c r="PA104" s="55">
        <v>-0.57640000000000002</v>
      </c>
      <c r="PB104" s="55">
        <v>-0.65459999999999996</v>
      </c>
      <c r="PC104" s="55">
        <v>-0.49419999999999997</v>
      </c>
      <c r="PD104" s="55">
        <v>-0.51039999999999996</v>
      </c>
      <c r="PE104" s="55">
        <v>-0.34429999999999999</v>
      </c>
      <c r="PF104" s="55">
        <v>-0.58819999999999995</v>
      </c>
      <c r="PG104" s="55">
        <v>-0.65339999999999998</v>
      </c>
      <c r="PH104" s="55">
        <v>-0.72060000000000002</v>
      </c>
      <c r="PI104" s="55">
        <v>-0.54410000000000003</v>
      </c>
      <c r="PJ104" s="55">
        <v>-0.41970000000000002</v>
      </c>
      <c r="PK104" s="55">
        <v>-0.78779999999999994</v>
      </c>
      <c r="PL104" s="55">
        <v>-0.60350000000000004</v>
      </c>
      <c r="PM104" s="55">
        <v>-0.54569999999999996</v>
      </c>
      <c r="PN104" s="55">
        <v>-0.58579999999999999</v>
      </c>
      <c r="PO104" s="55">
        <v>-0.64410000000000001</v>
      </c>
      <c r="PP104" s="55">
        <v>-0.51080000000000003</v>
      </c>
      <c r="PQ104" s="55">
        <v>-0.45660000000000001</v>
      </c>
      <c r="PR104" s="55">
        <v>-0.21060000000000001</v>
      </c>
      <c r="PS104" s="55">
        <v>-0.50749999999999995</v>
      </c>
      <c r="PT104" s="55">
        <v>-0.59930000000000005</v>
      </c>
      <c r="PU104" s="55">
        <v>-0.58499999999999996</v>
      </c>
      <c r="PV104" s="55">
        <v>-0.55830000000000002</v>
      </c>
      <c r="PW104" s="55">
        <v>-0.61419999999999997</v>
      </c>
      <c r="PX104" s="55">
        <v>-0.3553</v>
      </c>
      <c r="PY104" s="55">
        <v>-0.3271</v>
      </c>
      <c r="PZ104" s="55">
        <v>-0.34370000000000001</v>
      </c>
      <c r="QA104" s="55">
        <v>-0.66620000000000001</v>
      </c>
      <c r="QB104" s="55">
        <v>-0.54330000000000001</v>
      </c>
      <c r="QC104" s="55">
        <v>-0.57499999999999996</v>
      </c>
      <c r="QD104" s="55">
        <v>-0.54459999999999997</v>
      </c>
      <c r="QE104" s="55">
        <v>-0.39119999999999999</v>
      </c>
      <c r="QF104" s="55">
        <v>-0.34670000000000001</v>
      </c>
      <c r="QG104" s="55">
        <v>-0.5696</v>
      </c>
      <c r="QH104" s="55">
        <v>-0.51959999999999995</v>
      </c>
      <c r="QI104" s="55">
        <v>-0.49809999999999999</v>
      </c>
      <c r="QJ104" s="55">
        <v>-0.5403</v>
      </c>
      <c r="QK104" s="55">
        <v>-0.46279999999999999</v>
      </c>
      <c r="QL104" s="55">
        <v>-0.51139999999999997</v>
      </c>
      <c r="QM104" s="55">
        <v>-0.51480000000000004</v>
      </c>
      <c r="QN104" s="54">
        <v>-0.59</v>
      </c>
      <c r="QO104" s="55">
        <v>-0.6401</v>
      </c>
      <c r="QP104" s="55">
        <v>-0.6119</v>
      </c>
      <c r="QQ104" s="55">
        <v>-0.54490000000000005</v>
      </c>
      <c r="QR104" s="55">
        <v>-0.55200000000000005</v>
      </c>
      <c r="QS104" s="55">
        <v>-0.33019999999999999</v>
      </c>
      <c r="QT104" s="55">
        <v>-0.14230000000000001</v>
      </c>
      <c r="QU104" s="55">
        <v>-0.45150000000000001</v>
      </c>
      <c r="QV104" s="55">
        <v>-9.2399999999999996E-2</v>
      </c>
      <c r="QW104" s="55">
        <v>-0.30130000000000001</v>
      </c>
      <c r="QX104" s="55">
        <v>-0.39610000000000001</v>
      </c>
      <c r="QY104" s="55">
        <v>-0.57050000000000001</v>
      </c>
      <c r="QZ104" s="55">
        <v>-0.4778</v>
      </c>
      <c r="RA104" s="55">
        <v>-0.315</v>
      </c>
      <c r="RB104" s="55">
        <v>-0.3009</v>
      </c>
      <c r="RC104" s="55">
        <v>-0.69299999999999995</v>
      </c>
      <c r="RD104" s="55">
        <v>-0.63700000000000001</v>
      </c>
      <c r="RE104" s="55">
        <v>-0.67510000000000003</v>
      </c>
      <c r="RF104" s="55">
        <v>-0.54779999999999995</v>
      </c>
      <c r="RG104" s="55">
        <v>-0.23649999999999999</v>
      </c>
      <c r="RH104" s="55">
        <v>-0.26429999999999998</v>
      </c>
      <c r="RI104" s="55">
        <v>-0.2447</v>
      </c>
      <c r="RJ104" s="55">
        <v>-0.44919999999999999</v>
      </c>
      <c r="RK104" s="55">
        <v>-0.41489999999999999</v>
      </c>
      <c r="RL104" s="55">
        <v>-0.39150000000000001</v>
      </c>
      <c r="RM104" s="55">
        <v>-0.1231</v>
      </c>
      <c r="RN104" s="55">
        <v>-0.30809999999999998</v>
      </c>
      <c r="RO104" s="54">
        <v>-0.22</v>
      </c>
      <c r="RP104" s="55">
        <v>-0.4032</v>
      </c>
      <c r="RQ104" s="55">
        <v>-0.46089999999999998</v>
      </c>
      <c r="RR104" s="55">
        <v>-0.44090000000000001</v>
      </c>
      <c r="RS104" s="55">
        <v>-0.32019999999999998</v>
      </c>
      <c r="RT104" s="55">
        <v>-0.44729999999999998</v>
      </c>
      <c r="RU104" s="55">
        <v>-0.2913</v>
      </c>
      <c r="RV104" s="55">
        <v>-0.36459999999999998</v>
      </c>
      <c r="RW104" s="55">
        <v>-0.22359999999999999</v>
      </c>
      <c r="RX104" s="55">
        <v>-0.57240000000000002</v>
      </c>
      <c r="RY104" s="55">
        <v>-0.46260000000000001</v>
      </c>
      <c r="RZ104" s="55">
        <v>-0.39290000000000003</v>
      </c>
      <c r="SA104" s="55">
        <v>-0.43340000000000001</v>
      </c>
      <c r="SB104" s="55">
        <v>-0.20519999999999999</v>
      </c>
      <c r="SC104" s="55">
        <v>-0.3246</v>
      </c>
      <c r="SD104" s="55">
        <v>-0.31390000000000001</v>
      </c>
      <c r="SE104" s="55">
        <v>-0.48670000000000002</v>
      </c>
      <c r="SF104" s="55">
        <v>-0.80730000000000002</v>
      </c>
      <c r="SG104" s="55">
        <v>-0.32629999999999998</v>
      </c>
      <c r="SH104" s="55">
        <v>0.1883</v>
      </c>
      <c r="SI104" s="55">
        <v>-0.34720000000000001</v>
      </c>
      <c r="SJ104" s="55">
        <v>-0.31919999999999998</v>
      </c>
      <c r="SK104" s="55">
        <v>-0.54669999999999996</v>
      </c>
      <c r="SL104" s="55">
        <v>-0.45860000000000001</v>
      </c>
      <c r="SM104" s="55">
        <v>-0.52329999999999999</v>
      </c>
      <c r="SN104" s="55">
        <v>-0.42959999999999998</v>
      </c>
      <c r="SO104" s="55">
        <v>-0.3755</v>
      </c>
      <c r="SP104" s="55">
        <v>-0.19589999999999999</v>
      </c>
      <c r="SQ104" s="55">
        <v>-0.28320000000000001</v>
      </c>
      <c r="SR104" s="55">
        <v>-0.19869999999999999</v>
      </c>
      <c r="SS104" s="55">
        <v>-0.51039999999999996</v>
      </c>
      <c r="ST104" s="55">
        <v>-0.45829999999999999</v>
      </c>
      <c r="SU104" s="55">
        <v>-0.25330000000000003</v>
      </c>
      <c r="SV104" s="55">
        <v>-0.2419</v>
      </c>
      <c r="SW104" s="55">
        <v>-0.2253</v>
      </c>
      <c r="SX104" s="55">
        <v>-0.2145</v>
      </c>
      <c r="SY104" s="55">
        <v>-0.4098</v>
      </c>
      <c r="SZ104" s="55">
        <v>-0.64659999999999995</v>
      </c>
      <c r="TA104" s="55">
        <v>-0.43230000000000002</v>
      </c>
      <c r="TB104" s="55">
        <v>-0.36620000000000003</v>
      </c>
      <c r="TC104" s="55">
        <v>-0.32029999999999997</v>
      </c>
      <c r="TD104" s="55">
        <v>-0.1971</v>
      </c>
      <c r="TE104" s="55">
        <v>-0.35249999999999998</v>
      </c>
      <c r="TF104" s="55">
        <v>-0.3201</v>
      </c>
      <c r="TG104" s="55">
        <v>-0.38340000000000002</v>
      </c>
      <c r="TH104" s="55">
        <v>-0.34910000000000002</v>
      </c>
      <c r="TI104" s="55">
        <v>-0.2697</v>
      </c>
      <c r="TJ104" s="55">
        <v>-0.1351</v>
      </c>
      <c r="TK104" s="55">
        <v>-5.8099999999999999E-2</v>
      </c>
      <c r="TL104" s="55">
        <v>-8.6199999999999999E-2</v>
      </c>
      <c r="TM104" s="55">
        <v>-0.20449999999999999</v>
      </c>
      <c r="TN104" s="55">
        <v>-0.41270000000000001</v>
      </c>
      <c r="TO104" s="55">
        <v>-0.36880000000000002</v>
      </c>
      <c r="TP104" s="54">
        <v>-0.28000000000000003</v>
      </c>
      <c r="TQ104" s="55">
        <v>-0.2167</v>
      </c>
      <c r="TR104" s="55">
        <v>-0.29749999999999999</v>
      </c>
      <c r="TS104" s="55">
        <v>-0.22120000000000001</v>
      </c>
      <c r="TT104" s="55">
        <v>-2.9399999999999999E-2</v>
      </c>
      <c r="TU104" s="55">
        <v>-0.36359999999999998</v>
      </c>
      <c r="TV104" s="55">
        <v>-0.43440000000000001</v>
      </c>
      <c r="TW104" s="55">
        <v>-0.42559999999999998</v>
      </c>
      <c r="TX104" s="55">
        <v>-0.2082</v>
      </c>
      <c r="TY104" s="55">
        <v>-0.15640000000000001</v>
      </c>
      <c r="TZ104" s="55">
        <v>-0.2114</v>
      </c>
      <c r="UA104" s="55">
        <v>-0.24349999999999999</v>
      </c>
      <c r="UB104" s="55">
        <v>-0.41560000000000002</v>
      </c>
      <c r="UC104" s="55">
        <v>-0.45639999999999997</v>
      </c>
      <c r="UD104" s="55">
        <v>-0.3342</v>
      </c>
      <c r="UE104" s="55">
        <v>-0.25459999999999999</v>
      </c>
      <c r="UF104" s="55">
        <v>-0.14369999999999999</v>
      </c>
      <c r="UG104" s="55">
        <v>-0.2641</v>
      </c>
      <c r="UH104" s="55">
        <v>-0.17119999999999999</v>
      </c>
      <c r="UI104" s="55">
        <v>-0.20910000000000001</v>
      </c>
      <c r="UJ104" s="55">
        <v>-0.19170000000000001</v>
      </c>
      <c r="UK104" s="55">
        <v>-0.1095</v>
      </c>
      <c r="UL104" s="55">
        <v>7.6E-3</v>
      </c>
      <c r="UM104" s="55">
        <v>2.86E-2</v>
      </c>
      <c r="UN104" s="55">
        <v>-0.23949999999999999</v>
      </c>
      <c r="UO104" s="55">
        <v>-0.33439999999999998</v>
      </c>
      <c r="UP104" s="55">
        <v>-0.1573</v>
      </c>
      <c r="UQ104" s="55">
        <v>0.29459999999999997</v>
      </c>
      <c r="UR104" s="55">
        <v>-1.47E-2</v>
      </c>
      <c r="US104" s="55">
        <v>8.8999999999999999E-3</v>
      </c>
      <c r="UT104" s="55">
        <v>-0.14979999999999999</v>
      </c>
      <c r="UU104" s="55">
        <v>-0.11020000000000001</v>
      </c>
      <c r="UV104" s="55">
        <v>0.17760000000000001</v>
      </c>
      <c r="UW104" s="55">
        <v>-1.78E-2</v>
      </c>
      <c r="UX104" s="55">
        <v>-0.56799999999999995</v>
      </c>
      <c r="UY104" s="55">
        <v>-0.37969999999999998</v>
      </c>
      <c r="UZ104" s="55">
        <v>-0.1396</v>
      </c>
      <c r="VA104" s="55">
        <v>-9.9199999999999997E-2</v>
      </c>
      <c r="VB104" s="55">
        <v>-0.15079999999999999</v>
      </c>
      <c r="VC104" s="55">
        <v>-0.21879999999999999</v>
      </c>
      <c r="VD104" s="55">
        <v>-0.29220000000000002</v>
      </c>
      <c r="VE104" s="55">
        <v>-0.2369</v>
      </c>
      <c r="VF104" s="55">
        <v>-3.9399999999999998E-2</v>
      </c>
      <c r="VG104" s="55">
        <v>-0.24199999999999999</v>
      </c>
      <c r="VH104" s="55">
        <v>-0.14480000000000001</v>
      </c>
      <c r="VI104" s="55">
        <v>-6.7100000000000007E-2</v>
      </c>
      <c r="VJ104" s="55">
        <v>-7.5600000000000001E-2</v>
      </c>
      <c r="VK104" s="55">
        <v>-0.35149999999999998</v>
      </c>
      <c r="VL104" s="55">
        <v>-0.30940000000000001</v>
      </c>
      <c r="VM104" s="55">
        <v>-0.2316</v>
      </c>
      <c r="VN104" s="55">
        <v>-2.5899999999999999E-2</v>
      </c>
      <c r="VO104" s="55">
        <v>-0.2175</v>
      </c>
      <c r="VP104" s="55">
        <v>-0.30559999999999998</v>
      </c>
      <c r="VQ104" s="55">
        <v>-7.8700000000000006E-2</v>
      </c>
      <c r="VR104" s="55">
        <v>-0.30230000000000001</v>
      </c>
      <c r="VS104" s="55">
        <v>-0.23980000000000001</v>
      </c>
      <c r="VT104" s="55">
        <v>-0.17530000000000001</v>
      </c>
      <c r="VU104" s="55">
        <v>-9.5899999999999999E-2</v>
      </c>
      <c r="VV104" s="55">
        <v>-0.13780000000000001</v>
      </c>
      <c r="VW104" s="55">
        <v>-0.11940000000000001</v>
      </c>
      <c r="VX104" s="55">
        <v>-0.2712</v>
      </c>
      <c r="VY104" s="55">
        <v>-0.2772</v>
      </c>
      <c r="VZ104" s="55">
        <v>-0.37809999999999999</v>
      </c>
      <c r="WA104" s="55">
        <v>-0.2417</v>
      </c>
      <c r="WB104" s="55">
        <v>-0.21920000000000001</v>
      </c>
      <c r="WC104" s="55">
        <v>-5.4600000000000003E-2</v>
      </c>
      <c r="WD104" s="55">
        <v>-3.7499999999999999E-2</v>
      </c>
      <c r="WE104" s="55">
        <v>-0.1988</v>
      </c>
      <c r="WF104" s="55">
        <v>-0.3004</v>
      </c>
      <c r="WG104" s="55">
        <v>-0.32469999999999999</v>
      </c>
      <c r="WH104" s="55">
        <v>-6.0499999999999998E-2</v>
      </c>
      <c r="WI104" s="55">
        <v>-3.7000000000000002E-3</v>
      </c>
      <c r="WJ104" s="55">
        <v>-0.18870000000000001</v>
      </c>
      <c r="WK104" s="55">
        <v>-0.20330000000000001</v>
      </c>
      <c r="WL104" s="55">
        <v>-0.17280000000000001</v>
      </c>
      <c r="WM104" s="55">
        <v>-0.23780000000000001</v>
      </c>
      <c r="WN104" s="55">
        <v>-0.34250000000000003</v>
      </c>
      <c r="WO104" s="55">
        <v>-0.3735</v>
      </c>
      <c r="WP104" s="55">
        <v>-0.24010000000000001</v>
      </c>
      <c r="WQ104" s="55">
        <v>-0.13789999999999999</v>
      </c>
      <c r="WR104" s="55">
        <v>-2.9600000000000001E-2</v>
      </c>
      <c r="WS104" s="55">
        <v>-0.20810000000000001</v>
      </c>
      <c r="WT104" s="55">
        <v>-0.41930000000000001</v>
      </c>
      <c r="WU104" s="55">
        <v>-0.42299999999999999</v>
      </c>
      <c r="WV104" s="55">
        <v>-0.1285</v>
      </c>
      <c r="WW104" s="55">
        <v>-2.23E-2</v>
      </c>
      <c r="WX104" s="55">
        <v>-0.23530000000000001</v>
      </c>
      <c r="WY104" s="55">
        <v>-0.39429999999999998</v>
      </c>
      <c r="WZ104" s="55">
        <v>-0.4607</v>
      </c>
      <c r="XA104" s="55">
        <v>-0.4516</v>
      </c>
      <c r="XB104" s="55">
        <v>-0.32579999999999998</v>
      </c>
      <c r="XC104" s="55">
        <v>1.72E-2</v>
      </c>
      <c r="XD104" s="55">
        <v>-0.22189999999999999</v>
      </c>
      <c r="XE104" s="55">
        <v>-0.14799999999999999</v>
      </c>
      <c r="XF104" s="55">
        <v>-0.1623</v>
      </c>
      <c r="XG104" s="55">
        <v>-0.21240000000000001</v>
      </c>
      <c r="XH104" s="55">
        <v>-0.33450000000000002</v>
      </c>
      <c r="XI104" s="55">
        <v>-0.33189999999999997</v>
      </c>
      <c r="XJ104" s="55">
        <v>-0.40089999999999998</v>
      </c>
      <c r="XK104" s="55">
        <v>-0.29530000000000001</v>
      </c>
      <c r="XL104" s="55">
        <v>-0.20080000000000001</v>
      </c>
      <c r="XM104" s="55">
        <v>-0.1376</v>
      </c>
      <c r="XN104" s="55">
        <v>-0.16589999999999999</v>
      </c>
      <c r="XO104" s="55">
        <v>-0.1346</v>
      </c>
      <c r="XP104" s="55">
        <v>-0.3327</v>
      </c>
      <c r="XQ104" s="55">
        <v>-0.1368</v>
      </c>
      <c r="XR104" s="55">
        <v>-0.19389999999999999</v>
      </c>
      <c r="XS104" s="55">
        <v>-1.54E-2</v>
      </c>
      <c r="XT104" s="55">
        <v>-7.5399999999999995E-2</v>
      </c>
      <c r="XU104" s="55">
        <v>-4.4299999999999999E-2</v>
      </c>
      <c r="XV104" s="55">
        <v>-0.27310000000000001</v>
      </c>
      <c r="XW104" s="55">
        <v>-7.7700000000000005E-2</v>
      </c>
      <c r="XX104" s="55">
        <v>-0.18990000000000001</v>
      </c>
      <c r="XY104" s="55">
        <v>-0.4017</v>
      </c>
      <c r="XZ104" s="55">
        <v>-0.13070000000000001</v>
      </c>
      <c r="YA104" s="55">
        <v>-5.6300000000000003E-2</v>
      </c>
      <c r="YB104" s="55">
        <v>-0.14019999999999999</v>
      </c>
      <c r="YC104" s="55">
        <v>-0.41610000000000003</v>
      </c>
      <c r="YD104" s="55">
        <v>-0.29630000000000001</v>
      </c>
      <c r="YE104" s="55">
        <v>-0.25919999999999999</v>
      </c>
      <c r="YF104" s="55">
        <v>-2.8000000000000001E-2</v>
      </c>
      <c r="YG104" s="55">
        <v>-0.26879999999999998</v>
      </c>
      <c r="YH104" s="55">
        <v>-0.17610000000000001</v>
      </c>
      <c r="YI104" s="55">
        <v>9.8500000000000004E-2</v>
      </c>
      <c r="YJ104" s="55">
        <v>-0.307</v>
      </c>
      <c r="YK104" s="55">
        <v>-0.35449999999999998</v>
      </c>
    </row>
    <row r="105" spans="1:661" x14ac:dyDescent="0.35">
      <c r="A105" s="66" t="s">
        <v>75</v>
      </c>
      <c r="B105" s="66" t="s">
        <v>95</v>
      </c>
      <c r="C105" s="54">
        <v>-0.14000000000000001</v>
      </c>
      <c r="D105" s="54">
        <v>0.27</v>
      </c>
      <c r="E105" s="54">
        <v>-0.33</v>
      </c>
      <c r="F105" s="54">
        <v>-0.15</v>
      </c>
      <c r="G105" s="54">
        <v>0.12</v>
      </c>
      <c r="H105" s="54">
        <v>0.33</v>
      </c>
      <c r="I105" s="54">
        <v>0.18</v>
      </c>
      <c r="J105" s="54">
        <v>0.27</v>
      </c>
      <c r="K105" s="54">
        <v>0.12</v>
      </c>
      <c r="L105" s="54">
        <v>0.28999999999999998</v>
      </c>
      <c r="M105" s="54">
        <v>0.39</v>
      </c>
      <c r="N105" s="54">
        <v>0.11</v>
      </c>
      <c r="O105" s="54">
        <v>0.14000000000000001</v>
      </c>
      <c r="P105" s="54">
        <v>-0.19</v>
      </c>
      <c r="Q105" s="54">
        <v>-0.03</v>
      </c>
      <c r="R105" s="54">
        <v>0.06</v>
      </c>
      <c r="S105" s="54">
        <v>-0.13</v>
      </c>
      <c r="T105" s="54">
        <v>-0.06</v>
      </c>
      <c r="U105" s="54">
        <v>0.61</v>
      </c>
      <c r="V105" s="54">
        <v>0.23</v>
      </c>
      <c r="W105" s="54">
        <v>-0.19</v>
      </c>
      <c r="X105" s="54">
        <v>-0.14000000000000001</v>
      </c>
      <c r="Y105" s="54">
        <v>-0.17</v>
      </c>
      <c r="Z105" s="54">
        <v>-0.28000000000000003</v>
      </c>
      <c r="AA105" s="54">
        <v>-0.22</v>
      </c>
      <c r="AB105" s="54">
        <v>-0.35</v>
      </c>
      <c r="AC105" s="54">
        <v>-0.33</v>
      </c>
      <c r="AD105" s="54">
        <v>-0.76</v>
      </c>
      <c r="AE105" s="54">
        <v>-1</v>
      </c>
      <c r="AF105" s="54">
        <v>-1</v>
      </c>
      <c r="AG105" s="54">
        <v>-1</v>
      </c>
      <c r="AH105" s="54">
        <v>-1</v>
      </c>
      <c r="AI105" s="54">
        <v>-1</v>
      </c>
      <c r="AJ105" s="54">
        <v>-1</v>
      </c>
      <c r="AK105" s="54">
        <v>-1</v>
      </c>
      <c r="AL105" s="54">
        <v>-1</v>
      </c>
      <c r="AM105" s="54">
        <v>-1</v>
      </c>
      <c r="AN105" s="54">
        <v>-1</v>
      </c>
      <c r="AO105" s="54">
        <v>-1</v>
      </c>
      <c r="AP105" s="54">
        <v>-1</v>
      </c>
      <c r="AQ105" s="54">
        <v>-1</v>
      </c>
      <c r="AR105" s="54">
        <v>-1</v>
      </c>
      <c r="AS105" s="54">
        <v>-1</v>
      </c>
      <c r="AT105" s="54">
        <v>-1</v>
      </c>
      <c r="AU105" s="54">
        <v>-1</v>
      </c>
      <c r="AV105" s="54">
        <v>-1</v>
      </c>
      <c r="AW105" s="54">
        <v>-1</v>
      </c>
      <c r="AX105" s="54">
        <v>-1</v>
      </c>
      <c r="AY105" s="54">
        <v>-1</v>
      </c>
      <c r="AZ105" s="54">
        <v>-1</v>
      </c>
      <c r="BA105" s="54">
        <v>-1</v>
      </c>
      <c r="BB105" s="54">
        <v>-1</v>
      </c>
      <c r="BC105" s="54">
        <v>-1</v>
      </c>
      <c r="BD105" s="54">
        <v>-1</v>
      </c>
      <c r="BE105" s="54">
        <v>-1</v>
      </c>
      <c r="BF105" s="54">
        <v>-1</v>
      </c>
      <c r="BG105" s="54">
        <v>-1</v>
      </c>
      <c r="BH105" s="54">
        <v>-1</v>
      </c>
      <c r="BI105" s="54">
        <v>-1</v>
      </c>
      <c r="BJ105" s="54">
        <v>-1</v>
      </c>
      <c r="BK105" s="54">
        <v>-1</v>
      </c>
      <c r="BL105" s="54">
        <v>-1</v>
      </c>
      <c r="BM105" s="54">
        <v>-1</v>
      </c>
      <c r="BN105" s="54">
        <v>-1</v>
      </c>
      <c r="BO105" s="54">
        <v>-1</v>
      </c>
      <c r="BP105" s="54">
        <v>-1</v>
      </c>
      <c r="BQ105" s="54">
        <v>-1</v>
      </c>
      <c r="BR105" s="54">
        <v>-1</v>
      </c>
      <c r="BS105" s="54">
        <v>-1</v>
      </c>
      <c r="BT105" s="54">
        <v>-1</v>
      </c>
      <c r="BU105" s="54">
        <v>-1</v>
      </c>
      <c r="BV105" s="54">
        <v>-1</v>
      </c>
      <c r="BW105" s="54">
        <v>-1</v>
      </c>
      <c r="BX105" s="54">
        <v>-1</v>
      </c>
      <c r="BY105" s="54">
        <v>-1</v>
      </c>
      <c r="BZ105" s="54">
        <v>-1</v>
      </c>
      <c r="CA105" s="54">
        <v>-1</v>
      </c>
      <c r="CB105" s="54">
        <v>-1</v>
      </c>
      <c r="CC105" s="54">
        <v>-1</v>
      </c>
      <c r="CD105" s="54">
        <v>-1</v>
      </c>
      <c r="CE105" s="54">
        <v>-1</v>
      </c>
      <c r="CF105" s="54">
        <v>-1</v>
      </c>
      <c r="CG105" s="54">
        <v>-1</v>
      </c>
      <c r="CH105" s="54">
        <v>-1</v>
      </c>
      <c r="CI105" s="54">
        <v>-1</v>
      </c>
      <c r="CJ105" s="54">
        <v>-1</v>
      </c>
      <c r="CK105" s="55">
        <v>-0.99619999999999997</v>
      </c>
      <c r="CL105" s="54">
        <v>-1</v>
      </c>
      <c r="CM105" s="55">
        <v>-0.99219999999999997</v>
      </c>
      <c r="CN105" s="55">
        <v>-0.98919999999999997</v>
      </c>
      <c r="CO105" s="55">
        <v>-0.99319999999999997</v>
      </c>
      <c r="CP105" s="55">
        <v>-0.995</v>
      </c>
      <c r="CQ105" s="55">
        <v>-0.99299999999999999</v>
      </c>
      <c r="CR105" s="55">
        <v>-0.99580000000000002</v>
      </c>
      <c r="CS105" s="55">
        <v>-0.99790000000000001</v>
      </c>
      <c r="CT105" s="55">
        <v>-0.99850000000000005</v>
      </c>
      <c r="CU105" s="55">
        <v>-0.99929999999999997</v>
      </c>
      <c r="CV105" s="54">
        <v>-1</v>
      </c>
      <c r="CW105" s="55">
        <v>-0.98099999999999998</v>
      </c>
      <c r="CX105" s="55">
        <v>-0.98619999999999997</v>
      </c>
      <c r="CY105" s="55">
        <v>-0.99509999999999998</v>
      </c>
      <c r="CZ105" s="55">
        <v>-0.98950000000000005</v>
      </c>
      <c r="DA105" s="55">
        <v>-0.98880000000000001</v>
      </c>
      <c r="DB105" s="55">
        <v>-0.99860000000000004</v>
      </c>
      <c r="DC105" s="55">
        <v>-0.96809999999999996</v>
      </c>
      <c r="DD105" s="55">
        <v>-0.97309999999999997</v>
      </c>
      <c r="DE105" s="55">
        <v>-0.96040000000000003</v>
      </c>
      <c r="DF105" s="55">
        <v>-0.92669999999999997</v>
      </c>
      <c r="DG105" s="55">
        <v>-0.9022</v>
      </c>
      <c r="DH105" s="55">
        <v>-0.91369999999999996</v>
      </c>
      <c r="DI105" s="55">
        <v>-0.83220000000000005</v>
      </c>
      <c r="DJ105" s="55">
        <v>-0.83609999999999995</v>
      </c>
      <c r="DK105" s="55">
        <v>-0.95040000000000002</v>
      </c>
      <c r="DL105" s="55">
        <v>-0.77129999999999999</v>
      </c>
      <c r="DM105" s="55">
        <v>-0.74480000000000002</v>
      </c>
      <c r="DN105" s="55">
        <v>-0.73119999999999996</v>
      </c>
      <c r="DO105" s="55">
        <v>-0.71830000000000005</v>
      </c>
      <c r="DP105" s="55">
        <v>-0.79330000000000001</v>
      </c>
      <c r="DQ105" s="55">
        <v>-0.74360000000000004</v>
      </c>
      <c r="DR105" s="55">
        <v>-0.72809999999999997</v>
      </c>
      <c r="DS105" s="55">
        <v>-0.7036</v>
      </c>
      <c r="DT105" s="55">
        <v>-0.76670000000000005</v>
      </c>
      <c r="DU105" s="55">
        <v>-0.59950000000000003</v>
      </c>
      <c r="DV105" s="55">
        <v>-0.58160000000000001</v>
      </c>
      <c r="DW105" s="55">
        <v>-0.56369999999999998</v>
      </c>
      <c r="DX105" s="55">
        <v>-0.7258</v>
      </c>
      <c r="DY105" s="55">
        <v>-0.69340000000000002</v>
      </c>
      <c r="DZ105" s="55">
        <v>-0.61309999999999998</v>
      </c>
      <c r="EA105" s="55">
        <v>-0.63009999999999999</v>
      </c>
      <c r="EB105" s="55">
        <v>-0.61380000000000001</v>
      </c>
      <c r="EC105" s="55">
        <v>-0.58919999999999995</v>
      </c>
      <c r="ED105" s="55">
        <v>-0.67430000000000001</v>
      </c>
      <c r="EE105" s="55">
        <v>-0.62970000000000004</v>
      </c>
      <c r="EF105" s="55">
        <v>-0.60050000000000003</v>
      </c>
      <c r="EG105" s="55">
        <v>-0.49149999999999999</v>
      </c>
      <c r="EH105" s="55">
        <v>-0.49120000000000003</v>
      </c>
      <c r="EI105" s="55">
        <v>-0.5302</v>
      </c>
      <c r="EJ105" s="55">
        <v>-0.82979999999999998</v>
      </c>
      <c r="EK105" s="55">
        <v>-0.66649999999999998</v>
      </c>
      <c r="EL105" s="55">
        <v>-0.6351</v>
      </c>
      <c r="EM105" s="55">
        <v>-0.62319999999999998</v>
      </c>
      <c r="EN105" s="55">
        <v>-0.65710000000000002</v>
      </c>
      <c r="EO105" s="55">
        <v>-0.68979999999999997</v>
      </c>
      <c r="EP105" s="55">
        <v>-0.59099999999999997</v>
      </c>
      <c r="EQ105" s="55">
        <v>-0.59309999999999996</v>
      </c>
      <c r="ER105" s="55">
        <v>-0.59430000000000005</v>
      </c>
      <c r="ES105" s="55">
        <v>-0.71299999999999997</v>
      </c>
      <c r="ET105" s="55">
        <v>-0.74929999999999997</v>
      </c>
      <c r="EU105" s="55">
        <v>-0.69099999999999995</v>
      </c>
      <c r="EV105" s="55">
        <v>-0.67769999999999997</v>
      </c>
      <c r="EW105" s="55">
        <v>-0.64349999999999996</v>
      </c>
      <c r="EX105" s="55">
        <v>-0.65269999999999995</v>
      </c>
      <c r="EY105" s="55">
        <v>-0.6109</v>
      </c>
      <c r="EZ105" s="55">
        <v>-0.64159999999999995</v>
      </c>
      <c r="FA105" s="55">
        <v>-0.64529999999999998</v>
      </c>
      <c r="FB105" s="55">
        <v>-0.62019999999999997</v>
      </c>
      <c r="FC105" s="55">
        <v>-0.4738</v>
      </c>
      <c r="FD105" s="55">
        <v>-0.57530000000000003</v>
      </c>
      <c r="FE105" s="55">
        <v>-0.59379999999999999</v>
      </c>
      <c r="FF105" s="55">
        <v>-0.52480000000000004</v>
      </c>
      <c r="FG105" s="55">
        <v>-0.65259999999999996</v>
      </c>
      <c r="FH105" s="55">
        <v>-0.65159999999999996</v>
      </c>
      <c r="FI105" s="55">
        <v>-0.63749999999999996</v>
      </c>
      <c r="FJ105" s="55">
        <v>-0.65159999999999996</v>
      </c>
      <c r="FK105" s="55">
        <v>-0.64219999999999999</v>
      </c>
      <c r="FL105" s="55">
        <v>-0.68379999999999996</v>
      </c>
      <c r="FM105" s="55">
        <v>-0.64039999999999997</v>
      </c>
      <c r="FN105" s="55">
        <v>-0.68240000000000001</v>
      </c>
      <c r="FO105" s="55">
        <v>-0.70220000000000005</v>
      </c>
      <c r="FP105" s="55">
        <v>-0.71840000000000004</v>
      </c>
      <c r="FQ105" s="55">
        <v>-0.67130000000000001</v>
      </c>
      <c r="FR105" s="55">
        <v>-0.59899999999999998</v>
      </c>
      <c r="FS105" s="55">
        <v>-0.62290000000000001</v>
      </c>
      <c r="FT105" s="55">
        <v>-0.56499999999999995</v>
      </c>
      <c r="FU105" s="55">
        <v>-0.6492</v>
      </c>
      <c r="FV105" s="55">
        <v>-0.63919999999999999</v>
      </c>
      <c r="FW105" s="55">
        <v>-0.6794</v>
      </c>
      <c r="FX105" s="55">
        <v>-0.6159</v>
      </c>
      <c r="FY105" s="55">
        <v>-0.63500000000000001</v>
      </c>
      <c r="FZ105" s="55">
        <v>-0.57410000000000005</v>
      </c>
      <c r="GA105" s="55">
        <v>-0.64880000000000004</v>
      </c>
      <c r="GB105" s="55">
        <v>-0.73309999999999997</v>
      </c>
      <c r="GC105" s="55">
        <v>-0.59970000000000001</v>
      </c>
      <c r="GD105" s="55">
        <v>-0.59089999999999998</v>
      </c>
      <c r="GE105" s="55">
        <v>-0.53380000000000005</v>
      </c>
      <c r="GF105" s="55">
        <v>-0.50990000000000002</v>
      </c>
      <c r="GG105" s="55">
        <v>-0.64319999999999999</v>
      </c>
      <c r="GH105" s="55">
        <v>-0.3931</v>
      </c>
      <c r="GI105" s="55">
        <v>-0.63429999999999997</v>
      </c>
      <c r="GJ105" s="55">
        <v>-0.63560000000000005</v>
      </c>
      <c r="GK105" s="55">
        <v>-0.49730000000000002</v>
      </c>
      <c r="GL105" s="55">
        <v>-0.68920000000000003</v>
      </c>
      <c r="GM105" s="55">
        <v>-0.54400000000000004</v>
      </c>
      <c r="GN105" s="54">
        <v>-0.56000000000000005</v>
      </c>
      <c r="GO105" s="55">
        <v>-0.5504</v>
      </c>
      <c r="GP105" s="55">
        <v>-0.53059999999999996</v>
      </c>
      <c r="GQ105" s="55">
        <v>-0.43490000000000001</v>
      </c>
      <c r="GR105" s="55">
        <v>-0.46100000000000002</v>
      </c>
      <c r="GS105" s="55">
        <v>-0.41770000000000002</v>
      </c>
      <c r="GT105" s="55">
        <v>-0.42530000000000001</v>
      </c>
      <c r="GU105" s="55">
        <v>-0.44230000000000003</v>
      </c>
      <c r="GV105" s="55">
        <v>-0.3377</v>
      </c>
      <c r="GW105" s="55">
        <v>-0.60880000000000001</v>
      </c>
      <c r="GX105" s="55">
        <v>-0.75560000000000005</v>
      </c>
      <c r="GY105" s="55">
        <v>-0.7409</v>
      </c>
      <c r="GZ105" s="55">
        <v>-0.54310000000000003</v>
      </c>
      <c r="HA105" s="55">
        <v>-0.5706</v>
      </c>
      <c r="HB105" s="55">
        <v>-0.41189999999999999</v>
      </c>
      <c r="HC105" s="55">
        <v>-0.30159999999999998</v>
      </c>
      <c r="HD105" s="54">
        <v>-0.56999999999999995</v>
      </c>
      <c r="HE105" s="55">
        <v>-0.51690000000000003</v>
      </c>
      <c r="HF105" s="55">
        <v>-0.504</v>
      </c>
      <c r="HG105" s="55">
        <v>-0.61990000000000001</v>
      </c>
      <c r="HH105" s="55">
        <v>-0.49569999999999997</v>
      </c>
      <c r="HI105" s="55">
        <v>-0.45939999999999998</v>
      </c>
      <c r="HJ105" s="55">
        <v>-0.52710000000000001</v>
      </c>
      <c r="HK105" s="55">
        <v>-0.62539999999999996</v>
      </c>
      <c r="HL105" s="55">
        <v>-0.55500000000000005</v>
      </c>
      <c r="HM105" s="55">
        <v>-0.48359999999999997</v>
      </c>
      <c r="HN105" s="55">
        <v>-0.51870000000000005</v>
      </c>
      <c r="HO105" s="55">
        <v>-0.3468</v>
      </c>
      <c r="HP105" s="55">
        <v>-0.47839999999999999</v>
      </c>
      <c r="HQ105" s="55">
        <v>-0.34370000000000001</v>
      </c>
      <c r="HR105" s="55">
        <v>-0.53500000000000003</v>
      </c>
      <c r="HS105" s="55">
        <v>-0.70409999999999995</v>
      </c>
      <c r="HT105" s="55">
        <v>-0.58850000000000002</v>
      </c>
      <c r="HU105" s="55">
        <v>-0.57310000000000005</v>
      </c>
      <c r="HV105" s="55">
        <v>-0.53069999999999995</v>
      </c>
      <c r="HW105" s="54">
        <v>-0.55000000000000004</v>
      </c>
      <c r="HX105" s="55">
        <v>-0.57089999999999996</v>
      </c>
      <c r="HY105" s="55">
        <v>-0.63460000000000005</v>
      </c>
      <c r="HZ105" s="55">
        <v>-0.55169999999999997</v>
      </c>
      <c r="IA105" s="55">
        <v>-0.64459999999999995</v>
      </c>
      <c r="IB105" s="55">
        <v>-0.50609999999999999</v>
      </c>
      <c r="IC105" s="55">
        <v>-0.53139999999999998</v>
      </c>
      <c r="ID105" s="55">
        <v>-0.54379999999999995</v>
      </c>
      <c r="IE105" s="55">
        <v>-0.65300000000000002</v>
      </c>
      <c r="IF105" s="55">
        <v>-0.67130000000000001</v>
      </c>
      <c r="IG105" s="55">
        <v>-0.6905</v>
      </c>
      <c r="IH105" s="55">
        <v>-0.63329999999999997</v>
      </c>
      <c r="II105" s="55">
        <v>-0.60409999999999997</v>
      </c>
      <c r="IJ105" s="55">
        <v>-0.58109999999999995</v>
      </c>
      <c r="IK105" s="55">
        <v>-0.46410000000000001</v>
      </c>
      <c r="IL105" s="55">
        <v>-0.44869999999999999</v>
      </c>
      <c r="IM105" s="55">
        <v>-0.65380000000000005</v>
      </c>
      <c r="IN105" s="55">
        <v>-0.84430000000000005</v>
      </c>
      <c r="IO105" s="55">
        <v>-0.7208</v>
      </c>
      <c r="IP105" s="55">
        <v>-0.74629999999999996</v>
      </c>
      <c r="IQ105" s="55">
        <v>-0.54200000000000004</v>
      </c>
      <c r="IR105" s="55">
        <v>-0.43709999999999999</v>
      </c>
      <c r="IS105" s="55">
        <v>-0.46929999999999999</v>
      </c>
      <c r="IT105" s="55">
        <v>-0.73360000000000003</v>
      </c>
      <c r="IU105" s="55">
        <v>-0.65249999999999997</v>
      </c>
      <c r="IV105" s="55">
        <v>-0.58499999999999996</v>
      </c>
      <c r="IW105" s="55">
        <v>-0.20480000000000001</v>
      </c>
      <c r="IX105" s="55">
        <v>-0.55389999999999995</v>
      </c>
      <c r="IY105" s="55">
        <v>-0.67290000000000005</v>
      </c>
      <c r="IZ105" s="55">
        <v>-0.60780000000000001</v>
      </c>
      <c r="JA105" s="55">
        <v>-0.71450000000000002</v>
      </c>
      <c r="JB105" s="55">
        <v>-0.72970000000000002</v>
      </c>
      <c r="JC105" s="55">
        <v>-0.67449999999999999</v>
      </c>
      <c r="JD105" s="55">
        <v>-0.64900000000000002</v>
      </c>
      <c r="JE105" s="55">
        <v>-0.5383</v>
      </c>
      <c r="JF105" s="55">
        <v>-0.58720000000000006</v>
      </c>
      <c r="JG105" s="55">
        <v>-0.57930000000000004</v>
      </c>
      <c r="JH105" s="55">
        <v>-0.78759999999999997</v>
      </c>
      <c r="JI105" s="55">
        <v>-0.84179999999999999</v>
      </c>
      <c r="JJ105" s="55">
        <v>-0.72850000000000004</v>
      </c>
      <c r="JK105" s="55">
        <v>-0.80079999999999996</v>
      </c>
      <c r="JL105" s="55">
        <v>-0.76039999999999996</v>
      </c>
      <c r="JM105" s="55">
        <v>-0.71640000000000004</v>
      </c>
      <c r="JN105" s="55">
        <v>-0.7853</v>
      </c>
      <c r="JO105" s="55">
        <v>-0.78739999999999999</v>
      </c>
      <c r="JP105" s="55">
        <v>-0.81840000000000002</v>
      </c>
      <c r="JQ105" s="55">
        <v>-0.76700000000000002</v>
      </c>
      <c r="JR105" s="55">
        <v>-0.63460000000000005</v>
      </c>
      <c r="JS105" s="55">
        <v>-0.62250000000000005</v>
      </c>
      <c r="JT105" s="55">
        <v>-0.98970000000000002</v>
      </c>
      <c r="JU105" s="55">
        <v>-0.99419999999999997</v>
      </c>
      <c r="JV105" s="55">
        <v>-0.98960000000000004</v>
      </c>
      <c r="JW105" s="55">
        <v>-0.99929999999999997</v>
      </c>
      <c r="JX105" s="54">
        <v>-1</v>
      </c>
      <c r="JY105" s="55">
        <v>-0.96130000000000004</v>
      </c>
      <c r="JZ105" s="55">
        <v>-0.98660000000000003</v>
      </c>
      <c r="KA105" s="55">
        <v>-0.99099999999999999</v>
      </c>
      <c r="KB105" s="55">
        <v>-0.99780000000000002</v>
      </c>
      <c r="KC105" s="55">
        <v>-0.99390000000000001</v>
      </c>
      <c r="KD105" s="55">
        <v>-0.99780000000000002</v>
      </c>
      <c r="KE105" s="55">
        <v>-0.9677</v>
      </c>
      <c r="KF105" s="55">
        <v>-0.98429999999999995</v>
      </c>
      <c r="KG105" s="55">
        <v>-0.99429999999999996</v>
      </c>
      <c r="KH105" s="55">
        <v>-0.99729999999999996</v>
      </c>
      <c r="KI105" s="54">
        <v>-1</v>
      </c>
      <c r="KJ105" s="55">
        <v>-0.98140000000000005</v>
      </c>
      <c r="KK105" s="54">
        <v>-1</v>
      </c>
      <c r="KL105" s="54">
        <v>-1</v>
      </c>
      <c r="KM105" s="55">
        <v>-0.99329999999999996</v>
      </c>
      <c r="KN105" s="55">
        <v>-0.99609999999999999</v>
      </c>
      <c r="KO105" s="55">
        <v>-0.99099999999999999</v>
      </c>
      <c r="KP105" s="55">
        <v>-0.99939999999999996</v>
      </c>
      <c r="KQ105" s="54">
        <v>-1</v>
      </c>
      <c r="KR105" s="55">
        <v>-0.99819999999999998</v>
      </c>
      <c r="KS105" s="54">
        <v>-1</v>
      </c>
      <c r="KT105" s="55">
        <v>-0.99950000000000006</v>
      </c>
      <c r="KU105" s="55">
        <v>-0.99609999999999999</v>
      </c>
      <c r="KV105" s="55">
        <v>-0.97350000000000003</v>
      </c>
      <c r="KW105" s="54">
        <v>-0.97</v>
      </c>
      <c r="KX105" s="55">
        <v>-0.98419999999999996</v>
      </c>
      <c r="KY105" s="55">
        <v>-0.94540000000000002</v>
      </c>
      <c r="KZ105" s="55">
        <v>-0.98580000000000001</v>
      </c>
      <c r="LA105" s="55">
        <v>-0.98380000000000001</v>
      </c>
      <c r="LB105" s="55">
        <v>-0.999</v>
      </c>
      <c r="LC105" s="55">
        <v>-0.99019999999999997</v>
      </c>
      <c r="LD105" s="55">
        <v>-0.99660000000000004</v>
      </c>
      <c r="LE105" s="55">
        <v>-0.98950000000000005</v>
      </c>
      <c r="LF105" s="55">
        <v>-0.99809999999999999</v>
      </c>
      <c r="LG105" s="55">
        <v>-0.98819999999999997</v>
      </c>
      <c r="LH105" s="55">
        <v>-0.90149999999999997</v>
      </c>
      <c r="LI105" s="54">
        <v>-1</v>
      </c>
      <c r="LJ105" s="55">
        <v>-0.98929999999999996</v>
      </c>
      <c r="LK105" s="55">
        <v>-0.96409999999999996</v>
      </c>
      <c r="LL105" s="55">
        <v>-0.9587</v>
      </c>
      <c r="LM105" s="55">
        <v>-0.96550000000000002</v>
      </c>
      <c r="LN105" s="55">
        <v>-0.99050000000000005</v>
      </c>
      <c r="LO105" s="55">
        <v>-0.96099999999999997</v>
      </c>
      <c r="LP105" s="55">
        <v>-0.97019999999999995</v>
      </c>
      <c r="LQ105" s="55">
        <v>-0.96040000000000003</v>
      </c>
      <c r="LR105" s="55">
        <v>-0.99160000000000004</v>
      </c>
      <c r="LS105" s="55">
        <v>-0.61129999999999995</v>
      </c>
      <c r="LT105" s="55">
        <v>-0.68520000000000003</v>
      </c>
      <c r="LU105" s="55">
        <v>-0.70760000000000001</v>
      </c>
      <c r="LV105" s="55">
        <v>-0.76749999999999996</v>
      </c>
      <c r="LW105" s="55">
        <v>-0.36980000000000002</v>
      </c>
      <c r="LX105" s="55">
        <v>-0.5726</v>
      </c>
      <c r="LY105" s="55">
        <v>-0.57130000000000003</v>
      </c>
      <c r="LZ105" s="54">
        <v>-0.5</v>
      </c>
      <c r="MA105" s="55">
        <v>-0.74209999999999998</v>
      </c>
      <c r="MB105" s="55">
        <v>-0.71970000000000001</v>
      </c>
      <c r="MC105" s="55">
        <v>-0.74280000000000002</v>
      </c>
      <c r="MD105" s="55">
        <v>-0.63959999999999995</v>
      </c>
      <c r="ME105" s="55">
        <v>-0.68440000000000001</v>
      </c>
      <c r="MF105" s="55">
        <v>-0.69089999999999996</v>
      </c>
      <c r="MG105" s="55">
        <v>-0.72489999999999999</v>
      </c>
      <c r="MH105" s="55">
        <v>-0.7288</v>
      </c>
      <c r="MI105" s="55">
        <v>-0.73440000000000005</v>
      </c>
      <c r="MJ105" s="55">
        <v>-0.67400000000000004</v>
      </c>
      <c r="MK105" s="55">
        <v>-0.68569999999999998</v>
      </c>
      <c r="ML105" s="55">
        <v>-0.64839999999999998</v>
      </c>
      <c r="MM105" s="55">
        <v>-0.40920000000000001</v>
      </c>
      <c r="MN105" s="55">
        <v>-0.67110000000000003</v>
      </c>
      <c r="MO105" s="55">
        <v>-0.75760000000000005</v>
      </c>
      <c r="MP105" s="55">
        <v>-0.71489999999999998</v>
      </c>
      <c r="MQ105" s="55">
        <v>-0.69810000000000005</v>
      </c>
      <c r="MR105" s="55">
        <v>-0.67859999999999998</v>
      </c>
      <c r="MS105" s="55">
        <v>-0.70640000000000003</v>
      </c>
      <c r="MT105" s="55">
        <v>-0.65210000000000001</v>
      </c>
      <c r="MU105" s="55">
        <v>-0.78990000000000005</v>
      </c>
      <c r="MV105" s="55">
        <v>-0.77559999999999996</v>
      </c>
      <c r="MW105" s="55">
        <v>-0.75590000000000002</v>
      </c>
      <c r="MX105" s="55">
        <v>-0.76719999999999999</v>
      </c>
      <c r="MY105" s="55">
        <v>-0.77490000000000003</v>
      </c>
      <c r="MZ105" s="55">
        <v>-0.61839999999999995</v>
      </c>
      <c r="NA105" s="55">
        <v>-0.25850000000000001</v>
      </c>
      <c r="NB105" s="55">
        <v>-0.44800000000000001</v>
      </c>
      <c r="NC105" s="55">
        <v>-0.68559999999999999</v>
      </c>
      <c r="ND105" s="55">
        <v>-0.70620000000000005</v>
      </c>
      <c r="NE105" s="55">
        <v>-0.62129999999999996</v>
      </c>
      <c r="NF105" s="55">
        <v>-0.66910000000000003</v>
      </c>
      <c r="NG105" s="55">
        <v>-0.57289999999999996</v>
      </c>
      <c r="NH105" s="55">
        <v>-0.65329999999999999</v>
      </c>
      <c r="NI105" s="55">
        <v>-0.621</v>
      </c>
      <c r="NJ105" s="55">
        <v>-0.67589999999999995</v>
      </c>
      <c r="NK105" s="55">
        <v>-0.64019999999999999</v>
      </c>
      <c r="NL105" s="55">
        <v>-0.65810000000000002</v>
      </c>
      <c r="NM105" s="55">
        <v>-0.57140000000000002</v>
      </c>
      <c r="NN105" s="55">
        <v>-0.51639999999999997</v>
      </c>
      <c r="NO105" s="55">
        <v>-0.43509999999999999</v>
      </c>
      <c r="NP105" s="55">
        <v>-0.65469999999999995</v>
      </c>
      <c r="NQ105" s="55">
        <v>-0.68400000000000005</v>
      </c>
      <c r="NR105" s="55">
        <v>-0.65149999999999997</v>
      </c>
      <c r="NS105" s="55">
        <v>-0.67259999999999998</v>
      </c>
      <c r="NT105" s="55">
        <v>-0.67059999999999997</v>
      </c>
      <c r="NU105" s="55">
        <v>-0.37309999999999999</v>
      </c>
      <c r="NV105" s="55">
        <v>-0.47570000000000001</v>
      </c>
      <c r="NW105" s="55">
        <v>-0.66790000000000005</v>
      </c>
      <c r="NX105" s="55">
        <v>-0.71109999999999995</v>
      </c>
      <c r="NY105" s="55">
        <v>-0.82250000000000001</v>
      </c>
      <c r="NZ105" s="55">
        <v>-0.69450000000000001</v>
      </c>
      <c r="OA105" s="55">
        <v>-0.64039999999999997</v>
      </c>
      <c r="OB105" s="55">
        <v>-0.53520000000000001</v>
      </c>
      <c r="OC105" s="55">
        <v>-0.53769999999999996</v>
      </c>
      <c r="OD105" s="55">
        <v>-0.80120000000000002</v>
      </c>
      <c r="OE105" s="55">
        <v>-0.79920000000000002</v>
      </c>
      <c r="OF105" s="55">
        <v>-0.65439999999999998</v>
      </c>
      <c r="OG105" s="55">
        <v>-0.69720000000000004</v>
      </c>
      <c r="OH105" s="55">
        <v>-0.59809999999999997</v>
      </c>
      <c r="OI105" s="55">
        <v>-0.51349999999999996</v>
      </c>
      <c r="OJ105" s="55">
        <v>-0.45950000000000002</v>
      </c>
      <c r="OK105" s="55">
        <v>-0.61639999999999995</v>
      </c>
      <c r="OL105" s="55">
        <v>-0.76770000000000005</v>
      </c>
      <c r="OM105" s="55">
        <v>-0.77290000000000003</v>
      </c>
      <c r="ON105" s="55">
        <v>-0.73150000000000004</v>
      </c>
      <c r="OO105" s="55">
        <v>-0.67179999999999995</v>
      </c>
      <c r="OP105" s="55">
        <v>-0.56340000000000001</v>
      </c>
      <c r="OQ105" s="55">
        <v>-0.436</v>
      </c>
      <c r="OR105" s="55">
        <v>-0.5333</v>
      </c>
      <c r="OS105" s="55">
        <v>-0.6623</v>
      </c>
      <c r="OT105" s="55">
        <v>-0.6835</v>
      </c>
      <c r="OU105" s="55">
        <v>-0.74180000000000001</v>
      </c>
      <c r="OV105" s="55">
        <v>-0.70530000000000004</v>
      </c>
      <c r="OW105" s="55">
        <v>-0.59589999999999999</v>
      </c>
      <c r="OX105" s="55">
        <v>-0.64870000000000005</v>
      </c>
      <c r="OY105" s="55">
        <v>-0.82240000000000002</v>
      </c>
      <c r="OZ105" s="55">
        <v>-0.79149999999999998</v>
      </c>
      <c r="PA105" s="55">
        <v>-0.53490000000000004</v>
      </c>
      <c r="PB105" s="55">
        <v>-0.33910000000000001</v>
      </c>
      <c r="PC105" s="55">
        <v>-0.64729999999999999</v>
      </c>
      <c r="PD105" s="55">
        <v>-0.63360000000000005</v>
      </c>
      <c r="PE105" s="55">
        <v>-0.57940000000000003</v>
      </c>
      <c r="PF105" s="55">
        <v>-0.90259999999999996</v>
      </c>
      <c r="PG105" s="55">
        <v>-0.84299999999999997</v>
      </c>
      <c r="PH105" s="55">
        <v>-0.79049999999999998</v>
      </c>
      <c r="PI105" s="55">
        <v>-0.75119999999999998</v>
      </c>
      <c r="PJ105" s="55">
        <v>-0.6704</v>
      </c>
      <c r="PK105" s="55">
        <v>-0.86099999999999999</v>
      </c>
      <c r="PL105" s="55">
        <v>-0.72450000000000003</v>
      </c>
      <c r="PM105" s="55">
        <v>-0.70240000000000002</v>
      </c>
      <c r="PN105" s="55">
        <v>-0.83240000000000003</v>
      </c>
      <c r="PO105" s="55">
        <v>-0.76229999999999998</v>
      </c>
      <c r="PP105" s="55">
        <v>-0.70540000000000003</v>
      </c>
      <c r="PQ105" s="55">
        <v>-0.68940000000000001</v>
      </c>
      <c r="PR105" s="55">
        <v>-0.64449999999999996</v>
      </c>
      <c r="PS105" s="55">
        <v>-0.58720000000000006</v>
      </c>
      <c r="PT105" s="55">
        <v>-0.69869999999999999</v>
      </c>
      <c r="PU105" s="55">
        <v>-0.75080000000000002</v>
      </c>
      <c r="PV105" s="55">
        <v>-0.67800000000000005</v>
      </c>
      <c r="PW105" s="55">
        <v>-0.66969999999999996</v>
      </c>
      <c r="PX105" s="55">
        <v>-0.67720000000000002</v>
      </c>
      <c r="PY105" s="55">
        <v>-0.60640000000000005</v>
      </c>
      <c r="PZ105" s="55">
        <v>-0.58720000000000006</v>
      </c>
      <c r="QA105" s="55">
        <v>-0.59750000000000003</v>
      </c>
      <c r="QB105" s="55">
        <v>-0.70020000000000004</v>
      </c>
      <c r="QC105" s="55">
        <v>-0.67610000000000003</v>
      </c>
      <c r="QD105" s="55">
        <v>-0.64639999999999997</v>
      </c>
      <c r="QE105" s="55">
        <v>-0.58630000000000004</v>
      </c>
      <c r="QF105" s="55">
        <v>-0.53620000000000001</v>
      </c>
      <c r="QG105" s="55">
        <v>-0.54669999999999996</v>
      </c>
      <c r="QH105" s="55">
        <v>-0.62280000000000002</v>
      </c>
      <c r="QI105" s="55">
        <v>-0.60419999999999996</v>
      </c>
      <c r="QJ105" s="55">
        <v>-0.62890000000000001</v>
      </c>
      <c r="QK105" s="55">
        <v>-0.5373</v>
      </c>
      <c r="QL105" s="55">
        <v>-0.55210000000000004</v>
      </c>
      <c r="QM105" s="55">
        <v>-0.49309999999999998</v>
      </c>
      <c r="QN105" s="55">
        <v>-0.51319999999999999</v>
      </c>
      <c r="QO105" s="55">
        <v>-0.64900000000000002</v>
      </c>
      <c r="QP105" s="55">
        <v>-0.67500000000000004</v>
      </c>
      <c r="QQ105" s="55">
        <v>-0.63600000000000001</v>
      </c>
      <c r="QR105" s="55">
        <v>-0.57250000000000001</v>
      </c>
      <c r="QS105" s="55">
        <v>-0.36940000000000001</v>
      </c>
      <c r="QT105" s="55">
        <v>-0.45040000000000002</v>
      </c>
      <c r="QU105" s="55">
        <v>-0.53649999999999998</v>
      </c>
      <c r="QV105" s="55">
        <v>-0.5242</v>
      </c>
      <c r="QW105" s="55">
        <v>-0.50509999999999999</v>
      </c>
      <c r="QX105" s="55">
        <v>-0.5161</v>
      </c>
      <c r="QY105" s="55">
        <v>-0.61729999999999996</v>
      </c>
      <c r="QZ105" s="55">
        <v>-0.53849999999999998</v>
      </c>
      <c r="RA105" s="55">
        <v>-0.51919999999999999</v>
      </c>
      <c r="RB105" s="55">
        <v>-0.4178</v>
      </c>
      <c r="RC105" s="55">
        <v>-0.47139999999999999</v>
      </c>
      <c r="RD105" s="55">
        <v>-0.67669999999999997</v>
      </c>
      <c r="RE105" s="55">
        <v>-0.64590000000000003</v>
      </c>
      <c r="RF105" s="55">
        <v>-0.67220000000000002</v>
      </c>
      <c r="RG105" s="55">
        <v>-0.55279999999999996</v>
      </c>
      <c r="RH105" s="55">
        <v>-0.50800000000000001</v>
      </c>
      <c r="RI105" s="55">
        <v>-0.45269999999999999</v>
      </c>
      <c r="RJ105" s="55">
        <v>-0.61260000000000003</v>
      </c>
      <c r="RK105" s="55">
        <v>-0.60250000000000004</v>
      </c>
      <c r="RL105" s="55">
        <v>-0.5746</v>
      </c>
      <c r="RM105" s="55">
        <v>-0.57769999999999999</v>
      </c>
      <c r="RN105" s="55">
        <v>-0.53690000000000004</v>
      </c>
      <c r="RO105" s="55">
        <v>-0.54910000000000003</v>
      </c>
      <c r="RP105" s="55">
        <v>-0.63919999999999999</v>
      </c>
      <c r="RQ105" s="55">
        <v>-0.66190000000000004</v>
      </c>
      <c r="RR105" s="55">
        <v>-0.73450000000000004</v>
      </c>
      <c r="RS105" s="55">
        <v>-0.64259999999999995</v>
      </c>
      <c r="RT105" s="55">
        <v>-0.59760000000000002</v>
      </c>
      <c r="RU105" s="55">
        <v>-0.52429999999999999</v>
      </c>
      <c r="RV105" s="55">
        <v>-0.48499999999999999</v>
      </c>
      <c r="RW105" s="55">
        <v>-0.246</v>
      </c>
      <c r="RX105" s="55">
        <v>-0.6804</v>
      </c>
      <c r="RY105" s="55">
        <v>-0.63680000000000003</v>
      </c>
      <c r="RZ105" s="55">
        <v>-0.54190000000000005</v>
      </c>
      <c r="SA105" s="55">
        <v>-0.62490000000000001</v>
      </c>
      <c r="SB105" s="55">
        <v>-0.54659999999999997</v>
      </c>
      <c r="SC105" s="55">
        <v>-0.48859999999999998</v>
      </c>
      <c r="SD105" s="55">
        <v>-0.44529999999999997</v>
      </c>
      <c r="SE105" s="55">
        <v>-0.62180000000000002</v>
      </c>
      <c r="SF105" s="55">
        <v>-0.95330000000000004</v>
      </c>
      <c r="SG105" s="55">
        <v>-0.42399999999999999</v>
      </c>
      <c r="SH105" s="55">
        <v>-0.37140000000000001</v>
      </c>
      <c r="SI105" s="55">
        <v>-0.44440000000000002</v>
      </c>
      <c r="SJ105" s="55">
        <v>-0.53580000000000005</v>
      </c>
      <c r="SK105" s="55">
        <v>-0.60770000000000002</v>
      </c>
      <c r="SL105" s="55">
        <v>-0.4829</v>
      </c>
      <c r="SM105" s="55">
        <v>-0.68589999999999995</v>
      </c>
      <c r="SN105" s="55">
        <v>-0.57969999999999999</v>
      </c>
      <c r="SO105" s="55">
        <v>-0.60599999999999998</v>
      </c>
      <c r="SP105" s="55">
        <v>-0.5292</v>
      </c>
      <c r="SQ105" s="55">
        <v>-0.50729999999999997</v>
      </c>
      <c r="SR105" s="55">
        <v>-0.57269999999999999</v>
      </c>
      <c r="SS105" s="55">
        <v>-0.66620000000000001</v>
      </c>
      <c r="ST105" s="55">
        <v>-0.69669999999999999</v>
      </c>
      <c r="SU105" s="55">
        <v>-0.66930000000000001</v>
      </c>
      <c r="SV105" s="55">
        <v>-0.59860000000000002</v>
      </c>
      <c r="SW105" s="55">
        <v>-0.56230000000000002</v>
      </c>
      <c r="SX105" s="55">
        <v>-0.48870000000000002</v>
      </c>
      <c r="SY105" s="55">
        <v>-0.43120000000000003</v>
      </c>
      <c r="SZ105" s="55">
        <v>-0.66800000000000004</v>
      </c>
      <c r="TA105" s="55">
        <v>-0.63929999999999998</v>
      </c>
      <c r="TB105" s="55">
        <v>-0.60619999999999996</v>
      </c>
      <c r="TC105" s="55">
        <v>-0.52549999999999997</v>
      </c>
      <c r="TD105" s="55">
        <v>-0.49230000000000002</v>
      </c>
      <c r="TE105" s="55">
        <v>-0.48320000000000002</v>
      </c>
      <c r="TF105" s="55">
        <v>-0.42009999999999997</v>
      </c>
      <c r="TG105" s="55">
        <v>-0.58479999999999999</v>
      </c>
      <c r="TH105" s="55">
        <v>-0.66020000000000001</v>
      </c>
      <c r="TI105" s="55">
        <v>-0.57679999999999998</v>
      </c>
      <c r="TJ105" s="55">
        <v>-0.59089999999999998</v>
      </c>
      <c r="TK105" s="55">
        <v>-0.55569999999999997</v>
      </c>
      <c r="TL105" s="55">
        <v>-0.59089999999999998</v>
      </c>
      <c r="TM105" s="55">
        <v>-0.48220000000000002</v>
      </c>
      <c r="TN105" s="55">
        <v>-0.63149999999999995</v>
      </c>
      <c r="TO105" s="55">
        <v>-0.67330000000000001</v>
      </c>
      <c r="TP105" s="55">
        <v>-0.6159</v>
      </c>
      <c r="TQ105" s="54">
        <v>-0.55000000000000004</v>
      </c>
      <c r="TR105" s="55">
        <v>-0.53539999999999999</v>
      </c>
      <c r="TS105" s="55">
        <v>-0.56210000000000004</v>
      </c>
      <c r="TT105" s="55">
        <v>-0.499</v>
      </c>
      <c r="TU105" s="55">
        <v>-0.60819999999999996</v>
      </c>
      <c r="TV105" s="55">
        <v>-0.60260000000000002</v>
      </c>
      <c r="TW105" s="55">
        <v>-0.52600000000000002</v>
      </c>
      <c r="TX105" s="55">
        <v>-0.56299999999999994</v>
      </c>
      <c r="TY105" s="55">
        <v>-0.4753</v>
      </c>
      <c r="TZ105" s="55">
        <v>-0.51239999999999997</v>
      </c>
      <c r="UA105" s="55">
        <v>-0.49990000000000001</v>
      </c>
      <c r="UB105" s="55">
        <v>-0.70599999999999996</v>
      </c>
      <c r="UC105" s="55">
        <v>-0.56659999999999999</v>
      </c>
      <c r="UD105" s="55">
        <v>-0.55469999999999997</v>
      </c>
      <c r="UE105" s="55">
        <v>-0.5413</v>
      </c>
      <c r="UF105" s="55">
        <v>-0.52439999999999998</v>
      </c>
      <c r="UG105" s="55">
        <v>-0.48759999999999998</v>
      </c>
      <c r="UH105" s="55">
        <v>-0.3377</v>
      </c>
      <c r="UI105" s="55">
        <v>-0.56799999999999995</v>
      </c>
      <c r="UJ105" s="55">
        <v>-0.56559999999999999</v>
      </c>
      <c r="UK105" s="55">
        <v>-0.42570000000000002</v>
      </c>
      <c r="UL105" s="55">
        <v>-0.52180000000000004</v>
      </c>
      <c r="UM105" s="55">
        <v>-0.47739999999999999</v>
      </c>
      <c r="UN105" s="55">
        <v>-0.52680000000000005</v>
      </c>
      <c r="UO105" s="55">
        <v>-0.48159999999999997</v>
      </c>
      <c r="UP105" s="55">
        <v>-0.53610000000000002</v>
      </c>
      <c r="UQ105" s="55">
        <v>-0.3392</v>
      </c>
      <c r="UR105" s="55">
        <v>-0.46039999999999998</v>
      </c>
      <c r="US105" s="55">
        <v>-0.4985</v>
      </c>
      <c r="UT105" s="55">
        <v>-0.46060000000000001</v>
      </c>
      <c r="UU105" s="55">
        <v>-0.43149999999999999</v>
      </c>
      <c r="UV105" s="55">
        <v>-0.34799999999999998</v>
      </c>
      <c r="UW105" s="55">
        <v>-0.51180000000000003</v>
      </c>
      <c r="UX105" s="55">
        <v>-0.66059999999999997</v>
      </c>
      <c r="UY105" s="55">
        <v>-0.70389999999999997</v>
      </c>
      <c r="UZ105" s="55">
        <v>-0.49159999999999998</v>
      </c>
      <c r="VA105" s="55">
        <v>-0.52439999999999998</v>
      </c>
      <c r="VB105" s="55">
        <v>-0.42799999999999999</v>
      </c>
      <c r="VC105" s="55">
        <v>-0.3861</v>
      </c>
      <c r="VD105" s="55">
        <v>-0.69320000000000004</v>
      </c>
      <c r="VE105" s="55">
        <v>-0.58199999999999996</v>
      </c>
      <c r="VF105" s="55">
        <v>-0.5857</v>
      </c>
      <c r="VG105" s="55">
        <v>-0.5625</v>
      </c>
      <c r="VH105" s="55">
        <v>-0.48659999999999998</v>
      </c>
      <c r="VI105" s="55">
        <v>-0.49630000000000002</v>
      </c>
      <c r="VJ105" s="55">
        <v>-0.49780000000000002</v>
      </c>
      <c r="VK105" s="55">
        <v>-0.73089999999999999</v>
      </c>
      <c r="VL105" s="55">
        <v>-0.64570000000000005</v>
      </c>
      <c r="VM105" s="55">
        <v>-0.5615</v>
      </c>
      <c r="VN105" s="55">
        <v>-0.54379999999999995</v>
      </c>
      <c r="VO105" s="55">
        <v>-0.4249</v>
      </c>
      <c r="VP105" s="55">
        <v>-0.4667</v>
      </c>
      <c r="VQ105" s="55">
        <v>-0.14430000000000001</v>
      </c>
      <c r="VR105" s="55">
        <v>-0.52859999999999996</v>
      </c>
      <c r="VS105" s="55">
        <v>-0.59570000000000001</v>
      </c>
      <c r="VT105" s="55">
        <v>-0.49509999999999998</v>
      </c>
      <c r="VU105" s="55">
        <v>-0.51239999999999997</v>
      </c>
      <c r="VV105" s="55">
        <v>-0.44440000000000002</v>
      </c>
      <c r="VW105" s="55">
        <v>-0.43619999999999998</v>
      </c>
      <c r="VX105" s="55">
        <v>-0.3947</v>
      </c>
      <c r="VY105" s="55">
        <v>-0.6845</v>
      </c>
      <c r="VZ105" s="55">
        <v>-0.52949999999999997</v>
      </c>
      <c r="WA105" s="55">
        <v>-0.63019999999999998</v>
      </c>
      <c r="WB105" s="55">
        <v>-0.42709999999999998</v>
      </c>
      <c r="WC105" s="55">
        <v>-0.59489999999999998</v>
      </c>
      <c r="WD105" s="55">
        <v>-0.4546</v>
      </c>
      <c r="WE105" s="55">
        <v>-0.52569999999999995</v>
      </c>
      <c r="WF105" s="55">
        <v>-0.67430000000000001</v>
      </c>
      <c r="WG105" s="55">
        <v>-0.61109999999999998</v>
      </c>
      <c r="WH105" s="55">
        <v>-0.55300000000000005</v>
      </c>
      <c r="WI105" s="55">
        <v>-0.47199999999999998</v>
      </c>
      <c r="WJ105" s="55">
        <v>-0.51370000000000005</v>
      </c>
      <c r="WK105" s="55">
        <v>-0.38600000000000001</v>
      </c>
      <c r="WL105" s="55">
        <v>-0.2492</v>
      </c>
      <c r="WM105" s="55">
        <v>-0.5776</v>
      </c>
      <c r="WN105" s="55">
        <v>-0.60919999999999996</v>
      </c>
      <c r="WO105" s="55">
        <v>-0.60470000000000002</v>
      </c>
      <c r="WP105" s="55">
        <v>-0.61939999999999995</v>
      </c>
      <c r="WQ105" s="55">
        <v>-0.51249999999999996</v>
      </c>
      <c r="WR105" s="55">
        <v>-0.4375</v>
      </c>
      <c r="WS105" s="55">
        <v>-0.40350000000000003</v>
      </c>
      <c r="WT105" s="55">
        <v>-0.66559999999999997</v>
      </c>
      <c r="WU105" s="55">
        <v>-0.59340000000000004</v>
      </c>
      <c r="WV105" s="55">
        <v>-0.52959999999999996</v>
      </c>
      <c r="WW105" s="55">
        <v>-9.69E-2</v>
      </c>
      <c r="WX105" s="55">
        <v>-0.51090000000000002</v>
      </c>
      <c r="WY105" s="55">
        <v>-0.48970000000000002</v>
      </c>
      <c r="WZ105" s="55">
        <v>-0.45290000000000002</v>
      </c>
      <c r="XA105" s="55">
        <v>-0.59850000000000003</v>
      </c>
      <c r="XB105" s="55">
        <v>-0.58960000000000001</v>
      </c>
      <c r="XC105" s="55">
        <v>-0.43869999999999998</v>
      </c>
      <c r="XD105" s="55">
        <v>-0.51290000000000002</v>
      </c>
      <c r="XE105" s="55">
        <v>-0.52749999999999997</v>
      </c>
      <c r="XF105" s="54">
        <v>-0.48</v>
      </c>
      <c r="XG105" s="55">
        <v>-0.43380000000000002</v>
      </c>
      <c r="XH105" s="55">
        <v>-0.58230000000000004</v>
      </c>
      <c r="XI105" s="55">
        <v>-0.50819999999999999</v>
      </c>
      <c r="XJ105" s="55">
        <v>-0.56520000000000004</v>
      </c>
      <c r="XK105" s="55">
        <v>-0.48730000000000001</v>
      </c>
      <c r="XL105" s="55">
        <v>-0.54720000000000002</v>
      </c>
      <c r="XM105" s="55">
        <v>-0.54220000000000002</v>
      </c>
      <c r="XN105" s="55">
        <v>-0.62339999999999995</v>
      </c>
      <c r="XO105" s="55">
        <v>-0.6109</v>
      </c>
      <c r="XP105" s="54">
        <v>-0.65</v>
      </c>
      <c r="XQ105" s="55">
        <v>-0.60199999999999998</v>
      </c>
      <c r="XR105" s="55">
        <v>-0.5071</v>
      </c>
      <c r="XS105" s="55">
        <v>-0.46879999999999999</v>
      </c>
      <c r="XT105" s="55">
        <v>-0.39600000000000002</v>
      </c>
      <c r="XU105" s="55">
        <v>-0.41120000000000001</v>
      </c>
      <c r="XV105" s="55">
        <v>-0.59379999999999999</v>
      </c>
      <c r="XW105" s="55">
        <v>-0.4889</v>
      </c>
      <c r="XX105" s="55">
        <v>-0.41410000000000002</v>
      </c>
      <c r="XY105" s="55">
        <v>-0.5575</v>
      </c>
      <c r="XZ105" s="55">
        <v>-0.52529999999999999</v>
      </c>
      <c r="YA105" s="55">
        <v>-0.4148</v>
      </c>
      <c r="YB105" s="55">
        <v>-0.52590000000000003</v>
      </c>
      <c r="YC105" s="55">
        <v>-0.58050000000000002</v>
      </c>
      <c r="YD105" s="55">
        <v>-0.61319999999999997</v>
      </c>
      <c r="YE105" s="55">
        <v>-0.58560000000000001</v>
      </c>
      <c r="YF105" s="55">
        <v>-0.59789999999999999</v>
      </c>
      <c r="YG105" s="55">
        <v>-0.59099999999999997</v>
      </c>
      <c r="YH105" s="55">
        <v>-0.59140000000000004</v>
      </c>
      <c r="YI105" s="55">
        <v>-0.65239999999999998</v>
      </c>
      <c r="YJ105" s="55">
        <v>-0.66600000000000004</v>
      </c>
      <c r="YK105" s="55">
        <v>-0.58989999999999998</v>
      </c>
    </row>
    <row r="106" spans="1:661" x14ac:dyDescent="0.35">
      <c r="A106" s="66" t="s">
        <v>75</v>
      </c>
      <c r="B106" s="66" t="s">
        <v>8</v>
      </c>
      <c r="C106" s="54">
        <v>0.16</v>
      </c>
      <c r="D106" s="54">
        <v>0.14000000000000001</v>
      </c>
      <c r="E106" s="54">
        <v>-0.05</v>
      </c>
      <c r="F106" s="54">
        <v>-0.01</v>
      </c>
      <c r="G106" s="54">
        <v>0.14000000000000001</v>
      </c>
      <c r="H106" s="54">
        <v>0.42</v>
      </c>
      <c r="I106" s="54">
        <v>0.13</v>
      </c>
      <c r="J106" s="54">
        <v>0.21</v>
      </c>
      <c r="K106" s="54">
        <v>0.04</v>
      </c>
      <c r="L106" s="54">
        <v>0.01</v>
      </c>
      <c r="M106" s="54">
        <v>-7.0000000000000007E-2</v>
      </c>
      <c r="N106" s="54">
        <v>0.13</v>
      </c>
      <c r="O106" s="54">
        <v>0.15</v>
      </c>
      <c r="P106" s="54">
        <v>-0.32</v>
      </c>
      <c r="Q106" s="54">
        <v>-0.21</v>
      </c>
      <c r="R106" s="54">
        <v>7.0000000000000007E-2</v>
      </c>
      <c r="S106" s="54">
        <v>0</v>
      </c>
      <c r="T106" s="54">
        <v>7.0000000000000007E-2</v>
      </c>
      <c r="U106" s="54">
        <v>0.14000000000000001</v>
      </c>
      <c r="V106" s="54">
        <v>0.38</v>
      </c>
      <c r="W106" s="54">
        <v>-0.14000000000000001</v>
      </c>
      <c r="X106" s="54">
        <v>-0.22</v>
      </c>
      <c r="Y106" s="54">
        <v>-0.26</v>
      </c>
      <c r="Z106" s="54">
        <v>-0.24</v>
      </c>
      <c r="AA106" s="54">
        <v>-0.48</v>
      </c>
      <c r="AB106" s="54">
        <v>-0.43</v>
      </c>
      <c r="AC106" s="54">
        <v>-0.42</v>
      </c>
      <c r="AD106" s="54">
        <v>-0.66</v>
      </c>
      <c r="AE106" s="54">
        <v>-0.94</v>
      </c>
      <c r="AF106" s="54">
        <v>-0.97</v>
      </c>
      <c r="AG106" s="55">
        <v>-0.98560000000000003</v>
      </c>
      <c r="AH106" s="55">
        <v>-0.99239999999999995</v>
      </c>
      <c r="AI106" s="55">
        <v>-0.99380000000000002</v>
      </c>
      <c r="AJ106" s="55">
        <v>-0.99319999999999997</v>
      </c>
      <c r="AK106" s="54">
        <v>-1</v>
      </c>
      <c r="AL106" s="54">
        <v>-1</v>
      </c>
      <c r="AM106" s="54">
        <v>-1</v>
      </c>
      <c r="AN106" s="54">
        <v>-1</v>
      </c>
      <c r="AO106" s="54">
        <v>-1</v>
      </c>
      <c r="AP106" s="54">
        <v>-1</v>
      </c>
      <c r="AQ106" s="54">
        <v>-1</v>
      </c>
      <c r="AR106" s="54">
        <v>-1</v>
      </c>
      <c r="AS106" s="54">
        <v>-1</v>
      </c>
      <c r="AT106" s="54">
        <v>-1</v>
      </c>
      <c r="AU106" s="54">
        <v>-1</v>
      </c>
      <c r="AV106" s="54">
        <v>-1</v>
      </c>
      <c r="AW106" s="54">
        <v>-1</v>
      </c>
      <c r="AX106" s="54">
        <v>-1</v>
      </c>
      <c r="AY106" s="54">
        <v>-1</v>
      </c>
      <c r="AZ106" s="54">
        <v>-1</v>
      </c>
      <c r="BA106" s="54">
        <v>-1</v>
      </c>
      <c r="BB106" s="54">
        <v>-1</v>
      </c>
      <c r="BC106" s="54">
        <v>-1</v>
      </c>
      <c r="BD106" s="54">
        <v>-1</v>
      </c>
      <c r="BE106" s="54">
        <v>-1</v>
      </c>
      <c r="BF106" s="54">
        <v>-1</v>
      </c>
      <c r="BG106" s="54">
        <v>-1</v>
      </c>
      <c r="BH106" s="54">
        <v>-1</v>
      </c>
      <c r="BI106" s="54">
        <v>-1</v>
      </c>
      <c r="BJ106" s="54">
        <v>-1</v>
      </c>
      <c r="BK106" s="54">
        <v>-1</v>
      </c>
      <c r="BL106" s="54">
        <v>-1</v>
      </c>
      <c r="BM106" s="54">
        <v>-1</v>
      </c>
      <c r="BN106" s="54">
        <v>-1</v>
      </c>
      <c r="BO106" s="54">
        <v>-1</v>
      </c>
      <c r="BP106" s="54">
        <v>-1</v>
      </c>
      <c r="BQ106" s="54">
        <v>-1</v>
      </c>
      <c r="BR106" s="54">
        <v>-1</v>
      </c>
      <c r="BS106" s="54">
        <v>-1</v>
      </c>
      <c r="BT106" s="54">
        <v>-1</v>
      </c>
      <c r="BU106" s="54">
        <v>-1</v>
      </c>
      <c r="BV106" s="54">
        <v>-1</v>
      </c>
      <c r="BW106" s="54">
        <v>-1</v>
      </c>
      <c r="BX106" s="54">
        <v>-1</v>
      </c>
      <c r="BY106" s="54">
        <v>-1</v>
      </c>
      <c r="BZ106" s="54">
        <v>-1</v>
      </c>
      <c r="CA106" s="54">
        <v>-1</v>
      </c>
      <c r="CB106" s="54">
        <v>-1</v>
      </c>
      <c r="CC106" s="54">
        <v>-1</v>
      </c>
      <c r="CD106" s="54">
        <v>-1</v>
      </c>
      <c r="CE106" s="54">
        <v>-1</v>
      </c>
      <c r="CF106" s="54">
        <v>-1</v>
      </c>
      <c r="CG106" s="54">
        <v>-1</v>
      </c>
      <c r="CH106" s="54">
        <v>-1</v>
      </c>
      <c r="CI106" s="54">
        <v>-1</v>
      </c>
      <c r="CJ106" s="54">
        <v>-1</v>
      </c>
      <c r="CK106" s="54">
        <v>-1</v>
      </c>
      <c r="CL106" s="54">
        <v>-1</v>
      </c>
      <c r="CM106" s="54">
        <v>-1</v>
      </c>
      <c r="CN106" s="54">
        <v>-1</v>
      </c>
      <c r="CO106" s="54">
        <v>-1</v>
      </c>
      <c r="CP106" s="54">
        <v>-1</v>
      </c>
      <c r="CQ106" s="54">
        <v>-1</v>
      </c>
      <c r="CR106" s="54">
        <v>-1</v>
      </c>
      <c r="CS106" s="54">
        <v>-1</v>
      </c>
      <c r="CT106" s="54">
        <v>-1</v>
      </c>
      <c r="CU106" s="54">
        <v>-1</v>
      </c>
      <c r="CV106" s="54">
        <v>-1</v>
      </c>
      <c r="CW106" s="54">
        <v>-1</v>
      </c>
      <c r="CX106" s="54">
        <v>-1</v>
      </c>
      <c r="CY106" s="54">
        <v>-1</v>
      </c>
      <c r="CZ106" s="54">
        <v>-1</v>
      </c>
      <c r="DA106" s="54">
        <v>-1</v>
      </c>
      <c r="DB106" s="55">
        <v>-0.95850000000000002</v>
      </c>
      <c r="DC106" s="55">
        <v>-0.98429999999999995</v>
      </c>
      <c r="DD106" s="55">
        <v>-0.99170000000000003</v>
      </c>
      <c r="DE106" s="55">
        <v>-0.99109999999999998</v>
      </c>
      <c r="DF106" s="55">
        <v>-0.99580000000000002</v>
      </c>
      <c r="DG106" s="55">
        <v>-0.98709999999999998</v>
      </c>
      <c r="DH106" s="55">
        <v>-0.98850000000000005</v>
      </c>
      <c r="DI106" s="55">
        <v>-0.98770000000000002</v>
      </c>
      <c r="DJ106" s="55">
        <v>-0.99299999999999999</v>
      </c>
      <c r="DK106" s="55">
        <v>-0.99209999999999998</v>
      </c>
      <c r="DL106" s="54">
        <v>-0.99</v>
      </c>
      <c r="DM106" s="55">
        <v>-0.98199999999999998</v>
      </c>
      <c r="DN106" s="55">
        <v>-0.99129999999999996</v>
      </c>
      <c r="DO106" s="55">
        <v>-0.99380000000000002</v>
      </c>
      <c r="DP106" s="55">
        <v>-0.99360000000000004</v>
      </c>
      <c r="DQ106" s="55">
        <v>-0.94410000000000005</v>
      </c>
      <c r="DR106" s="55">
        <v>-0.98250000000000004</v>
      </c>
      <c r="DS106" s="55">
        <v>-0.96540000000000004</v>
      </c>
      <c r="DT106" s="55">
        <v>-0.98740000000000006</v>
      </c>
      <c r="DU106" s="55">
        <v>-0.99619999999999997</v>
      </c>
      <c r="DV106" s="55">
        <v>-0.98240000000000005</v>
      </c>
      <c r="DW106" s="55">
        <v>-0.99729999999999996</v>
      </c>
      <c r="DX106" s="55">
        <v>-0.77780000000000005</v>
      </c>
      <c r="DY106" s="55">
        <v>-0.78390000000000004</v>
      </c>
      <c r="DZ106" s="55">
        <v>-0.78979999999999995</v>
      </c>
      <c r="EA106" s="55">
        <v>-0.80589999999999995</v>
      </c>
      <c r="EB106" s="55">
        <v>-0.7409</v>
      </c>
      <c r="EC106" s="55">
        <v>-0.71479999999999999</v>
      </c>
      <c r="ED106" s="55">
        <v>-0.82179999999999997</v>
      </c>
      <c r="EE106" s="55">
        <v>-0.88719999999999999</v>
      </c>
      <c r="EF106" s="55">
        <v>-0.81200000000000006</v>
      </c>
      <c r="EG106" s="55">
        <v>-0.71009999999999995</v>
      </c>
      <c r="EH106" s="55">
        <v>-0.80830000000000002</v>
      </c>
      <c r="EI106" s="55">
        <v>-0.71120000000000005</v>
      </c>
      <c r="EJ106" s="55">
        <v>-0.93130000000000002</v>
      </c>
      <c r="EK106" s="55">
        <v>-0.68600000000000005</v>
      </c>
      <c r="EL106" s="55">
        <v>-0.78449999999999998</v>
      </c>
      <c r="EM106" s="55">
        <v>-0.7863</v>
      </c>
      <c r="EN106" s="55">
        <v>-0.7964</v>
      </c>
      <c r="EO106" s="55">
        <v>-0.71609999999999996</v>
      </c>
      <c r="EP106" s="55">
        <v>-0.69579999999999997</v>
      </c>
      <c r="EQ106" s="55">
        <v>-0.68489999999999995</v>
      </c>
      <c r="ER106" s="55">
        <v>-0.7399</v>
      </c>
      <c r="ES106" s="55">
        <v>-0.85340000000000005</v>
      </c>
      <c r="ET106" s="55">
        <v>-0.80449999999999999</v>
      </c>
      <c r="EU106" s="55">
        <v>-0.78680000000000005</v>
      </c>
      <c r="EV106" s="55">
        <v>-0.7873</v>
      </c>
      <c r="EW106" s="55">
        <v>-0.73640000000000005</v>
      </c>
      <c r="EX106" s="55">
        <v>-0.6925</v>
      </c>
      <c r="EY106" s="55">
        <v>-0.73109999999999997</v>
      </c>
      <c r="EZ106" s="55">
        <v>-0.82299999999999995</v>
      </c>
      <c r="FA106" s="55">
        <v>-0.77629999999999999</v>
      </c>
      <c r="FB106" s="55">
        <v>-0.79069999999999996</v>
      </c>
      <c r="FC106" s="55">
        <v>-0.77280000000000004</v>
      </c>
      <c r="FD106" s="55">
        <v>-0.72689999999999999</v>
      </c>
      <c r="FE106" s="55">
        <v>-0.63129999999999997</v>
      </c>
      <c r="FF106" s="55">
        <v>-0.65810000000000002</v>
      </c>
      <c r="FG106" s="55">
        <v>-0.79930000000000001</v>
      </c>
      <c r="FH106" s="55">
        <v>-0.72009999999999996</v>
      </c>
      <c r="FI106" s="55">
        <v>-0.73209999999999997</v>
      </c>
      <c r="FJ106" s="55">
        <v>-0.7288</v>
      </c>
      <c r="FK106" s="55">
        <v>-0.70899999999999996</v>
      </c>
      <c r="FL106" s="55">
        <v>-0.59950000000000003</v>
      </c>
      <c r="FM106" s="55">
        <v>-0.71870000000000001</v>
      </c>
      <c r="FN106" s="55">
        <v>-0.76539999999999997</v>
      </c>
      <c r="FO106" s="55">
        <v>-0.86799999999999999</v>
      </c>
      <c r="FP106" s="55">
        <v>-0.68500000000000005</v>
      </c>
      <c r="FQ106" s="55">
        <v>-0.71030000000000004</v>
      </c>
      <c r="FR106" s="55">
        <v>-0.61760000000000004</v>
      </c>
      <c r="FS106" s="55">
        <v>-0.58599999999999997</v>
      </c>
      <c r="FT106" s="55">
        <v>-0.68200000000000005</v>
      </c>
      <c r="FU106" s="55">
        <v>-0.71189999999999998</v>
      </c>
      <c r="FV106" s="55">
        <v>-0.77910000000000001</v>
      </c>
      <c r="FW106" s="55">
        <v>-0.65400000000000003</v>
      </c>
      <c r="FX106" s="55">
        <v>-0.63690000000000002</v>
      </c>
      <c r="FY106" s="55">
        <v>-0.61839999999999995</v>
      </c>
      <c r="FZ106" s="55">
        <v>-0.50760000000000005</v>
      </c>
      <c r="GA106" s="55">
        <v>-0.51549999999999996</v>
      </c>
      <c r="GB106" s="55">
        <v>-0.75049999999999994</v>
      </c>
      <c r="GC106" s="55">
        <v>-0.73699999999999999</v>
      </c>
      <c r="GD106" s="55">
        <v>-0.64129999999999998</v>
      </c>
      <c r="GE106" s="55">
        <v>-0.63119999999999998</v>
      </c>
      <c r="GF106" s="55">
        <v>-0.59930000000000005</v>
      </c>
      <c r="GG106" s="55">
        <v>-0.45739999999999997</v>
      </c>
      <c r="GH106" s="55">
        <v>-0.5202</v>
      </c>
      <c r="GI106" s="55">
        <v>-0.71560000000000001</v>
      </c>
      <c r="GJ106" s="55">
        <v>-0.67030000000000001</v>
      </c>
      <c r="GK106" s="55">
        <v>-0.56840000000000002</v>
      </c>
      <c r="GL106" s="55">
        <v>-0.63380000000000003</v>
      </c>
      <c r="GM106" s="55">
        <v>-0.53320000000000001</v>
      </c>
      <c r="GN106" s="55">
        <v>-0.58460000000000001</v>
      </c>
      <c r="GO106" s="55">
        <v>-0.57379999999999998</v>
      </c>
      <c r="GP106" s="55">
        <v>-0.65329999999999999</v>
      </c>
      <c r="GQ106" s="55">
        <v>-0.58540000000000003</v>
      </c>
      <c r="GR106" s="55">
        <v>-0.59760000000000002</v>
      </c>
      <c r="GS106" s="55">
        <v>-0.52239999999999998</v>
      </c>
      <c r="GT106" s="55">
        <v>-0.46660000000000001</v>
      </c>
      <c r="GU106" s="55">
        <v>-0.2591</v>
      </c>
      <c r="GV106" s="55">
        <v>-7.3400000000000007E-2</v>
      </c>
      <c r="GW106" s="55">
        <v>-0.60860000000000003</v>
      </c>
      <c r="GX106" s="55">
        <v>-0.79569999999999996</v>
      </c>
      <c r="GY106" s="55">
        <v>-0.71489999999999998</v>
      </c>
      <c r="GZ106" s="55">
        <v>-0.6865</v>
      </c>
      <c r="HA106" s="55">
        <v>-0.54610000000000003</v>
      </c>
      <c r="HB106" s="55">
        <v>-0.46389999999999998</v>
      </c>
      <c r="HC106" s="55">
        <v>-0.6018</v>
      </c>
      <c r="HD106" s="55">
        <v>-0.81379999999999997</v>
      </c>
      <c r="HE106" s="55">
        <v>-0.74390000000000001</v>
      </c>
      <c r="HF106" s="55">
        <v>-0.65559999999999996</v>
      </c>
      <c r="HG106" s="55">
        <v>-0.71540000000000004</v>
      </c>
      <c r="HH106" s="55">
        <v>-0.59209999999999996</v>
      </c>
      <c r="HI106" s="55">
        <v>-0.52500000000000002</v>
      </c>
      <c r="HJ106" s="55">
        <v>-0.57940000000000003</v>
      </c>
      <c r="HK106" s="55">
        <v>-0.80889999999999995</v>
      </c>
      <c r="HL106" s="55">
        <v>-0.77549999999999997</v>
      </c>
      <c r="HM106" s="55">
        <v>-0.75390000000000001</v>
      </c>
      <c r="HN106" s="55">
        <v>-0.71660000000000001</v>
      </c>
      <c r="HO106" s="55">
        <v>-0.63639999999999997</v>
      </c>
      <c r="HP106" s="55">
        <v>-0.53339999999999999</v>
      </c>
      <c r="HQ106" s="55">
        <v>-0.5423</v>
      </c>
      <c r="HR106" s="55">
        <v>-0.80640000000000001</v>
      </c>
      <c r="HS106" s="55">
        <v>-0.70209999999999995</v>
      </c>
      <c r="HT106" s="55">
        <v>-0.54720000000000002</v>
      </c>
      <c r="HU106" s="55">
        <v>-0.99060000000000004</v>
      </c>
      <c r="HV106" s="55">
        <v>-0.99660000000000004</v>
      </c>
      <c r="HW106" s="55">
        <v>-0.99380000000000002</v>
      </c>
      <c r="HX106" s="54">
        <v>-1</v>
      </c>
      <c r="HY106" s="54">
        <v>-1</v>
      </c>
      <c r="HZ106" s="55">
        <v>-0.99919999999999998</v>
      </c>
      <c r="IA106" s="55">
        <v>-0.99980000000000002</v>
      </c>
      <c r="IB106" s="55">
        <v>-0.99939999999999996</v>
      </c>
      <c r="IC106" s="55">
        <v>-0.99750000000000005</v>
      </c>
      <c r="ID106" s="55">
        <v>-0.9839</v>
      </c>
      <c r="IE106" s="55">
        <v>-0.99980000000000002</v>
      </c>
      <c r="IF106" s="54">
        <v>-1</v>
      </c>
      <c r="IG106" s="55">
        <v>-0.99909999999999999</v>
      </c>
      <c r="IH106" s="55">
        <v>-0.99909999999999999</v>
      </c>
      <c r="II106" s="55">
        <v>-0.99909999999999999</v>
      </c>
      <c r="IJ106" s="55">
        <v>-0.99809999999999999</v>
      </c>
      <c r="IK106" s="55">
        <v>-0.99629999999999996</v>
      </c>
      <c r="IL106" s="55">
        <v>-0.99809999999999999</v>
      </c>
      <c r="IM106" s="54">
        <v>-1</v>
      </c>
      <c r="IN106" s="55">
        <v>-0.99919999999999998</v>
      </c>
      <c r="IO106" s="55">
        <v>-0.99929999999999997</v>
      </c>
      <c r="IP106" s="55">
        <v>-0.99970000000000003</v>
      </c>
      <c r="IQ106" s="55">
        <v>-0.99839999999999995</v>
      </c>
      <c r="IR106" s="55">
        <v>-0.99950000000000006</v>
      </c>
      <c r="IS106" s="54">
        <v>-1</v>
      </c>
      <c r="IT106" s="54">
        <v>-1</v>
      </c>
      <c r="IU106" s="55">
        <v>-0.99919999999999998</v>
      </c>
      <c r="IV106" s="55">
        <v>-0.99929999999999997</v>
      </c>
      <c r="IW106" s="55">
        <v>-0.99809999999999999</v>
      </c>
      <c r="IX106" s="55">
        <v>-0.99360000000000004</v>
      </c>
      <c r="IY106" s="55">
        <v>-0.99539999999999995</v>
      </c>
      <c r="IZ106" s="55">
        <v>-0.99680000000000002</v>
      </c>
      <c r="JA106" s="54">
        <v>-1</v>
      </c>
      <c r="JB106" s="55">
        <v>-0.99880000000000002</v>
      </c>
      <c r="JC106" s="55">
        <v>-0.99860000000000004</v>
      </c>
      <c r="JD106" s="55">
        <v>-0.96550000000000002</v>
      </c>
      <c r="JE106" s="55">
        <v>-0.99439999999999995</v>
      </c>
      <c r="JF106" s="55">
        <v>-0.99170000000000003</v>
      </c>
      <c r="JG106" s="55">
        <v>-0.99960000000000004</v>
      </c>
      <c r="JH106" s="54">
        <v>-1</v>
      </c>
      <c r="JI106" s="55">
        <v>-0.99909999999999999</v>
      </c>
      <c r="JJ106" s="55">
        <v>-0.99880000000000002</v>
      </c>
      <c r="JK106" s="55">
        <v>-0.99880000000000002</v>
      </c>
      <c r="JL106" s="55">
        <v>-0.99790000000000001</v>
      </c>
      <c r="JM106" s="55">
        <v>-0.99590000000000001</v>
      </c>
      <c r="JN106" s="54">
        <v>-1</v>
      </c>
      <c r="JO106" s="54">
        <v>-1</v>
      </c>
      <c r="JP106" s="55">
        <v>-0.99919999999999998</v>
      </c>
      <c r="JQ106" s="54">
        <v>-1</v>
      </c>
      <c r="JR106" s="55">
        <v>-0.99950000000000006</v>
      </c>
      <c r="JS106" s="55">
        <v>-0.98939999999999995</v>
      </c>
      <c r="JT106" s="55">
        <v>-0.99839999999999995</v>
      </c>
      <c r="JU106" s="55">
        <v>-0.99919999999999998</v>
      </c>
      <c r="JV106" s="54">
        <v>-1</v>
      </c>
      <c r="JW106" s="55">
        <v>-0.99919999999999998</v>
      </c>
      <c r="JX106" s="55">
        <v>-0.99929999999999997</v>
      </c>
      <c r="JY106" s="54">
        <v>-1</v>
      </c>
      <c r="JZ106" s="55">
        <v>-0.98960000000000004</v>
      </c>
      <c r="KA106" s="55">
        <v>-0.99739999999999995</v>
      </c>
      <c r="KB106" s="54">
        <v>-1</v>
      </c>
      <c r="KC106" s="54">
        <v>-1</v>
      </c>
      <c r="KD106" s="55">
        <v>-0.99919999999999998</v>
      </c>
      <c r="KE106" s="55">
        <v>-0.99509999999999998</v>
      </c>
      <c r="KF106" s="55">
        <v>-0.99939999999999996</v>
      </c>
      <c r="KG106" s="55">
        <v>-0.99509999999999998</v>
      </c>
      <c r="KH106" s="55">
        <v>-0.98029999999999995</v>
      </c>
      <c r="KI106" s="54">
        <v>-1</v>
      </c>
      <c r="KJ106" s="54">
        <v>-1</v>
      </c>
      <c r="KK106" s="55">
        <v>-0.99919999999999998</v>
      </c>
      <c r="KL106" s="55">
        <v>-0.99950000000000006</v>
      </c>
      <c r="KM106" s="55">
        <v>-0.99919999999999998</v>
      </c>
      <c r="KN106" s="55">
        <v>-0.94799999999999995</v>
      </c>
      <c r="KO106" s="55">
        <v>-0.98740000000000006</v>
      </c>
      <c r="KP106" s="54">
        <v>-1</v>
      </c>
      <c r="KQ106" s="54">
        <v>-1</v>
      </c>
      <c r="KR106" s="55">
        <v>-0.99939999999999996</v>
      </c>
      <c r="KS106" s="55">
        <v>-0.99609999999999999</v>
      </c>
      <c r="KT106" s="55">
        <v>-0.97409999999999997</v>
      </c>
      <c r="KU106" s="55">
        <v>-0.99750000000000005</v>
      </c>
      <c r="KV106" s="55">
        <v>-0.999</v>
      </c>
      <c r="KW106" s="55">
        <v>-0.99980000000000002</v>
      </c>
      <c r="KX106" s="55">
        <v>-0.99929999999999997</v>
      </c>
      <c r="KY106" s="55">
        <v>-0.99960000000000004</v>
      </c>
      <c r="KZ106" s="55">
        <v>-0.99850000000000005</v>
      </c>
      <c r="LA106" s="55">
        <v>-0.99809999999999999</v>
      </c>
      <c r="LB106" s="55">
        <v>-0.99870000000000003</v>
      </c>
      <c r="LC106" s="55">
        <v>-0.99780000000000002</v>
      </c>
      <c r="LD106" s="55">
        <v>-0.999</v>
      </c>
      <c r="LE106" s="55">
        <v>-0.99880000000000002</v>
      </c>
      <c r="LF106" s="55">
        <v>-0.99919999999999998</v>
      </c>
      <c r="LG106" s="55">
        <v>-0.99750000000000005</v>
      </c>
      <c r="LH106" s="55">
        <v>-0.99319999999999997</v>
      </c>
      <c r="LI106" s="55">
        <v>-0.999</v>
      </c>
      <c r="LJ106" s="55">
        <v>-0.99890000000000001</v>
      </c>
      <c r="LK106" s="54">
        <v>-1</v>
      </c>
      <c r="LL106" s="54">
        <v>-1</v>
      </c>
      <c r="LM106" s="54">
        <v>-1</v>
      </c>
      <c r="LN106" s="55">
        <v>-0.99970000000000003</v>
      </c>
      <c r="LO106" s="54">
        <v>-1</v>
      </c>
      <c r="LP106" s="55">
        <v>-0.99960000000000004</v>
      </c>
      <c r="LQ106" s="55">
        <v>-0.99980000000000002</v>
      </c>
      <c r="LR106" s="54">
        <v>-1</v>
      </c>
      <c r="LS106" s="54">
        <v>-1</v>
      </c>
      <c r="LT106" s="54">
        <v>-1</v>
      </c>
      <c r="LU106" s="54">
        <v>-1</v>
      </c>
      <c r="LV106" s="54">
        <v>-1</v>
      </c>
      <c r="LW106" s="55">
        <v>-0.99980000000000002</v>
      </c>
      <c r="LX106" s="55">
        <v>-0.99939999999999996</v>
      </c>
      <c r="LY106" s="54">
        <v>-1</v>
      </c>
      <c r="LZ106" s="54">
        <v>-1</v>
      </c>
      <c r="MA106" s="54">
        <v>-1</v>
      </c>
      <c r="MB106" s="55">
        <v>-0.99929999999999997</v>
      </c>
      <c r="MC106" s="55">
        <v>-0.99980000000000002</v>
      </c>
      <c r="MD106" s="55">
        <v>-0.99980000000000002</v>
      </c>
      <c r="ME106" s="55">
        <v>-0.99919999999999998</v>
      </c>
      <c r="MF106" s="54">
        <v>-1</v>
      </c>
      <c r="MG106" s="54">
        <v>-1</v>
      </c>
      <c r="MH106" s="54">
        <v>-1</v>
      </c>
      <c r="MI106" s="54">
        <v>-1</v>
      </c>
      <c r="MJ106" s="54">
        <v>-1</v>
      </c>
      <c r="MK106" s="55">
        <v>-0.99980000000000002</v>
      </c>
      <c r="ML106" s="55">
        <v>-0.99950000000000006</v>
      </c>
      <c r="MM106" s="54">
        <v>-1</v>
      </c>
      <c r="MN106" s="54">
        <v>-1</v>
      </c>
      <c r="MO106" s="54">
        <v>-1</v>
      </c>
      <c r="MP106" s="54">
        <v>-1</v>
      </c>
      <c r="MQ106" s="54">
        <v>-1</v>
      </c>
      <c r="MR106" s="54">
        <v>-1</v>
      </c>
      <c r="MS106" s="55">
        <v>-0.99629999999999996</v>
      </c>
      <c r="MT106" s="54">
        <v>-1</v>
      </c>
      <c r="MU106" s="54">
        <v>-1</v>
      </c>
      <c r="MV106" s="54">
        <v>-1</v>
      </c>
      <c r="MW106" s="55">
        <v>-0.99990000000000001</v>
      </c>
      <c r="MX106" s="54">
        <v>-1</v>
      </c>
      <c r="MY106" s="55">
        <v>-0.99919999999999998</v>
      </c>
      <c r="MZ106" s="55">
        <v>-0.99739999999999995</v>
      </c>
      <c r="NA106" s="55">
        <v>-0.99950000000000006</v>
      </c>
      <c r="NB106" s="54">
        <v>-1</v>
      </c>
      <c r="NC106" s="54">
        <v>-1</v>
      </c>
      <c r="ND106" s="54">
        <v>-1</v>
      </c>
      <c r="NE106" s="55">
        <v>-0.99990000000000001</v>
      </c>
      <c r="NF106" s="55">
        <v>-0.99970000000000003</v>
      </c>
      <c r="NG106" s="55">
        <v>-0.99929999999999997</v>
      </c>
      <c r="NH106" s="55">
        <v>-0.99170000000000003</v>
      </c>
      <c r="NI106" s="54">
        <v>-1</v>
      </c>
      <c r="NJ106" s="54">
        <v>-1</v>
      </c>
      <c r="NK106" s="54">
        <v>-1</v>
      </c>
      <c r="NL106" s="54">
        <v>-1</v>
      </c>
      <c r="NM106" s="55">
        <v>-0.99960000000000004</v>
      </c>
      <c r="NN106" s="55">
        <v>-0.99539999999999995</v>
      </c>
      <c r="NO106" s="54">
        <v>-1</v>
      </c>
      <c r="NP106" s="54">
        <v>-1</v>
      </c>
      <c r="NQ106" s="54">
        <v>-1</v>
      </c>
      <c r="NR106" s="54">
        <v>-1</v>
      </c>
      <c r="NS106" s="54">
        <v>-1</v>
      </c>
      <c r="NT106" s="55">
        <v>-0.99939999999999996</v>
      </c>
      <c r="NU106" s="55">
        <v>-0.99370000000000003</v>
      </c>
      <c r="NV106" s="54">
        <v>-1</v>
      </c>
      <c r="NW106" s="54">
        <v>-1</v>
      </c>
      <c r="NX106" s="54">
        <v>-1</v>
      </c>
      <c r="NY106" s="54">
        <v>-1</v>
      </c>
      <c r="NZ106" s="54">
        <v>-1</v>
      </c>
      <c r="OA106" s="55">
        <v>-0.99990000000000001</v>
      </c>
      <c r="OB106" s="55">
        <v>-0.99990000000000001</v>
      </c>
      <c r="OC106" s="54">
        <v>-1</v>
      </c>
      <c r="OD106" s="54">
        <v>-1</v>
      </c>
      <c r="OE106" s="55">
        <v>-0.99529999999999996</v>
      </c>
      <c r="OF106" s="55">
        <v>-0.99429999999999996</v>
      </c>
      <c r="OG106" s="55">
        <v>-0.99729999999999996</v>
      </c>
      <c r="OH106" s="55">
        <v>-0.99960000000000004</v>
      </c>
      <c r="OI106" s="55">
        <v>-0.99719999999999998</v>
      </c>
      <c r="OJ106" s="54">
        <v>-1</v>
      </c>
      <c r="OK106" s="54">
        <v>-1</v>
      </c>
      <c r="OL106" s="55">
        <v>-0.99539999999999995</v>
      </c>
      <c r="OM106" s="54">
        <v>-1</v>
      </c>
      <c r="ON106" s="55">
        <v>-0.99939999999999996</v>
      </c>
      <c r="OO106" s="55">
        <v>-0.99970000000000003</v>
      </c>
      <c r="OP106" s="55">
        <v>-0.99729999999999996</v>
      </c>
      <c r="OQ106" s="55">
        <v>-0.99409999999999998</v>
      </c>
      <c r="OR106" s="54">
        <v>-1</v>
      </c>
      <c r="OS106" s="55">
        <v>-0.99470000000000003</v>
      </c>
      <c r="OT106" s="54">
        <v>-1</v>
      </c>
      <c r="OU106" s="54">
        <v>-1</v>
      </c>
      <c r="OV106" s="55">
        <v>-0.99639999999999995</v>
      </c>
      <c r="OW106" s="55">
        <v>-0.99670000000000003</v>
      </c>
      <c r="OX106" s="55">
        <v>-0.9899</v>
      </c>
      <c r="OY106" s="54">
        <v>-1</v>
      </c>
      <c r="OZ106" s="55">
        <v>-0.98729999999999996</v>
      </c>
      <c r="PA106" s="55">
        <v>-0.99629999999999996</v>
      </c>
      <c r="PB106" s="54">
        <v>-1</v>
      </c>
      <c r="PC106" s="55">
        <v>-0.99450000000000005</v>
      </c>
      <c r="PD106" s="55">
        <v>-0.99919999999999998</v>
      </c>
      <c r="PE106" s="54">
        <v>-1</v>
      </c>
      <c r="PF106" s="54">
        <v>-1</v>
      </c>
      <c r="PG106" s="55">
        <v>-0.99690000000000001</v>
      </c>
      <c r="PH106" s="54">
        <v>-1</v>
      </c>
      <c r="PI106" s="54">
        <v>-1</v>
      </c>
      <c r="PJ106" s="55">
        <v>-0.99970000000000003</v>
      </c>
      <c r="PK106" s="55">
        <v>-0.99019999999999997</v>
      </c>
      <c r="PL106" s="55">
        <v>-0.99719999999999998</v>
      </c>
      <c r="PM106" s="54">
        <v>-1</v>
      </c>
      <c r="PN106" s="54">
        <v>-1</v>
      </c>
      <c r="PO106" s="55">
        <v>-0.99460000000000004</v>
      </c>
      <c r="PP106" s="54">
        <v>-1</v>
      </c>
      <c r="PQ106" s="55">
        <v>-0.99929999999999997</v>
      </c>
      <c r="PR106" s="55">
        <v>-0.99539999999999995</v>
      </c>
      <c r="PS106" s="54">
        <v>-1</v>
      </c>
      <c r="PT106" s="54">
        <v>-1</v>
      </c>
      <c r="PU106" s="55">
        <v>-0.99550000000000005</v>
      </c>
      <c r="PV106" s="54">
        <v>-1</v>
      </c>
      <c r="PW106" s="54">
        <v>-1</v>
      </c>
      <c r="PX106" s="55">
        <v>-0.99860000000000004</v>
      </c>
      <c r="PY106" s="55">
        <v>-0.99960000000000004</v>
      </c>
      <c r="PZ106" s="54">
        <v>-1</v>
      </c>
      <c r="QA106" s="54">
        <v>-1</v>
      </c>
      <c r="QB106" s="54">
        <v>-1</v>
      </c>
      <c r="QC106" s="54">
        <v>-1</v>
      </c>
      <c r="QD106" s="54">
        <v>-1</v>
      </c>
      <c r="QE106" s="55">
        <v>-0.99560000000000004</v>
      </c>
      <c r="QF106" s="55">
        <v>-0.97989999999999999</v>
      </c>
      <c r="QG106" s="54">
        <v>-1</v>
      </c>
      <c r="QH106" s="55">
        <v>-0.99509999999999998</v>
      </c>
      <c r="QI106" s="55">
        <v>-0.99919999999999998</v>
      </c>
      <c r="QJ106" s="55">
        <v>-0.99260000000000004</v>
      </c>
      <c r="QK106" s="54">
        <v>-1</v>
      </c>
      <c r="QL106" s="54">
        <v>-1</v>
      </c>
      <c r="QM106" s="55">
        <v>-0.99299999999999999</v>
      </c>
      <c r="QN106" s="54">
        <v>-1</v>
      </c>
      <c r="QO106" s="54">
        <v>-1</v>
      </c>
      <c r="QP106" s="55">
        <v>-0.99460000000000004</v>
      </c>
      <c r="QQ106" s="54">
        <v>-1</v>
      </c>
      <c r="QR106" s="54">
        <v>-1</v>
      </c>
      <c r="QS106" s="55">
        <v>-0.99980000000000002</v>
      </c>
      <c r="QT106" s="55">
        <v>-0.99929999999999997</v>
      </c>
      <c r="QU106" s="54">
        <v>-1</v>
      </c>
      <c r="QV106" s="54">
        <v>-1</v>
      </c>
      <c r="QW106" s="54">
        <v>-1</v>
      </c>
      <c r="QX106" s="54">
        <v>-1</v>
      </c>
      <c r="QY106" s="54">
        <v>-1</v>
      </c>
      <c r="QZ106" s="55">
        <v>-0.81540000000000001</v>
      </c>
      <c r="RA106" s="55">
        <v>-0.75980000000000003</v>
      </c>
      <c r="RB106" s="55">
        <v>-0.7621</v>
      </c>
      <c r="RC106" s="55">
        <v>-0.85340000000000005</v>
      </c>
      <c r="RD106" s="55">
        <v>-0.80049999999999999</v>
      </c>
      <c r="RE106" s="55">
        <v>-0.76559999999999995</v>
      </c>
      <c r="RF106" s="55">
        <v>-0.89029999999999998</v>
      </c>
      <c r="RG106" s="55">
        <v>-0.82599999999999996</v>
      </c>
      <c r="RH106" s="55">
        <v>-0.87070000000000003</v>
      </c>
      <c r="RI106" s="55">
        <v>-0.74039999999999995</v>
      </c>
      <c r="RJ106" s="55">
        <v>-0.77739999999999998</v>
      </c>
      <c r="RK106" s="55">
        <v>-0.76549999999999996</v>
      </c>
      <c r="RL106" s="55">
        <v>-0.68600000000000005</v>
      </c>
      <c r="RM106" s="55">
        <v>-0.71189999999999998</v>
      </c>
      <c r="RN106" s="55">
        <v>-0.59530000000000005</v>
      </c>
      <c r="RO106" s="55">
        <v>-0.55379999999999996</v>
      </c>
      <c r="RP106" s="55">
        <v>-0.63080000000000003</v>
      </c>
      <c r="RQ106" s="55">
        <v>-0.84770000000000001</v>
      </c>
      <c r="RR106" s="55">
        <v>-0.77949999999999997</v>
      </c>
      <c r="RS106" s="55">
        <v>-0.6593</v>
      </c>
      <c r="RT106" s="55">
        <v>-0.63970000000000005</v>
      </c>
      <c r="RU106" s="55">
        <v>-0.56989999999999996</v>
      </c>
      <c r="RV106" s="55">
        <v>-0.42920000000000003</v>
      </c>
      <c r="RW106" s="55">
        <v>-0.36720000000000003</v>
      </c>
      <c r="RX106" s="55">
        <v>-0.69740000000000002</v>
      </c>
      <c r="RY106" s="55">
        <v>-0.62150000000000005</v>
      </c>
      <c r="RZ106" s="55">
        <v>-0.45679999999999998</v>
      </c>
      <c r="SA106" s="55">
        <v>-0.51949999999999996</v>
      </c>
      <c r="SB106" s="55">
        <v>-0.51529999999999998</v>
      </c>
      <c r="SC106" s="55">
        <v>-0.53090000000000004</v>
      </c>
      <c r="SD106" s="55">
        <v>-0.54869999999999997</v>
      </c>
      <c r="SE106" s="55">
        <v>-0.71440000000000003</v>
      </c>
      <c r="SF106" s="55">
        <v>-0.86019999999999996</v>
      </c>
      <c r="SG106" s="55">
        <v>-0.5091</v>
      </c>
      <c r="SH106" s="55">
        <v>-0.45179999999999998</v>
      </c>
      <c r="SI106" s="55">
        <v>-0.44669999999999999</v>
      </c>
      <c r="SJ106" s="55">
        <v>-0.35580000000000001</v>
      </c>
      <c r="SK106" s="55">
        <v>-0.4244</v>
      </c>
      <c r="SL106" s="55">
        <v>-0.56679999999999997</v>
      </c>
      <c r="SM106" s="55">
        <v>-0.63149999999999995</v>
      </c>
      <c r="SN106" s="55">
        <v>-0.59840000000000004</v>
      </c>
      <c r="SO106" s="55">
        <v>-0.53420000000000001</v>
      </c>
      <c r="SP106" s="55">
        <v>-0.36380000000000001</v>
      </c>
      <c r="SQ106" s="55">
        <v>-0.29859999999999998</v>
      </c>
      <c r="SR106" s="55">
        <v>-0.37890000000000001</v>
      </c>
      <c r="SS106" s="55">
        <v>-0.72170000000000001</v>
      </c>
      <c r="ST106" s="55">
        <v>-0.67249999999999999</v>
      </c>
      <c r="SU106" s="55">
        <v>-0.56969999999999998</v>
      </c>
      <c r="SV106" s="55">
        <v>-0.49669999999999997</v>
      </c>
      <c r="SW106" s="55">
        <v>-0.38779999999999998</v>
      </c>
      <c r="SX106" s="55">
        <v>-0.29459999999999997</v>
      </c>
      <c r="SY106" s="55">
        <v>-0.3957</v>
      </c>
      <c r="SZ106" s="55">
        <v>-0.56320000000000003</v>
      </c>
      <c r="TA106" s="55">
        <v>-0.54359999999999997</v>
      </c>
      <c r="TB106" s="55">
        <v>-0.4607</v>
      </c>
      <c r="TC106" s="55">
        <v>-0.4153</v>
      </c>
      <c r="TD106" s="55">
        <v>-0.3876</v>
      </c>
      <c r="TE106" s="55">
        <v>-0.24629999999999999</v>
      </c>
      <c r="TF106" s="55">
        <v>-0.31990000000000002</v>
      </c>
      <c r="TG106" s="55">
        <v>-0.49480000000000002</v>
      </c>
      <c r="TH106" s="55">
        <v>-0.51749999999999996</v>
      </c>
      <c r="TI106" s="55">
        <v>-0.309</v>
      </c>
      <c r="TJ106" s="55">
        <v>-0.54430000000000001</v>
      </c>
      <c r="TK106" s="55">
        <v>-0.36980000000000002</v>
      </c>
      <c r="TL106" s="55">
        <v>-0.2039</v>
      </c>
      <c r="TM106" s="55">
        <v>-0.3952</v>
      </c>
      <c r="TN106" s="55">
        <v>-0.59289999999999998</v>
      </c>
      <c r="TO106" s="55">
        <v>-0.5091</v>
      </c>
      <c r="TP106" s="55">
        <v>-0.372</v>
      </c>
      <c r="TQ106" s="55">
        <v>-0.4718</v>
      </c>
      <c r="TR106" s="55">
        <v>-0.32329999999999998</v>
      </c>
      <c r="TS106" s="55">
        <v>-0.24690000000000001</v>
      </c>
      <c r="TT106" s="55">
        <v>-0.39190000000000003</v>
      </c>
      <c r="TU106" s="55">
        <v>-0.52710000000000001</v>
      </c>
      <c r="TV106" s="55">
        <v>-0.47089999999999999</v>
      </c>
      <c r="TW106" s="55">
        <v>-0.37769999999999998</v>
      </c>
      <c r="TX106" s="55">
        <v>-0.39290000000000003</v>
      </c>
      <c r="TY106" s="55">
        <v>-0.3271</v>
      </c>
      <c r="TZ106" s="55">
        <v>-0.13370000000000001</v>
      </c>
      <c r="UA106" s="55">
        <v>-0.25840000000000002</v>
      </c>
      <c r="UB106" s="55">
        <v>-0.50860000000000005</v>
      </c>
      <c r="UC106" s="55">
        <v>-0.53029999999999999</v>
      </c>
      <c r="UD106" s="55">
        <v>-0.33679999999999999</v>
      </c>
      <c r="UE106" s="55">
        <v>-0.39400000000000002</v>
      </c>
      <c r="UF106" s="55">
        <v>-0.22550000000000001</v>
      </c>
      <c r="UG106" s="55">
        <v>-0.19739999999999999</v>
      </c>
      <c r="UH106" s="55">
        <v>-0.24640000000000001</v>
      </c>
      <c r="UI106" s="55">
        <v>-0.51600000000000001</v>
      </c>
      <c r="UJ106" s="55">
        <v>-0.36599999999999999</v>
      </c>
      <c r="UK106" s="55">
        <v>-0.18809999999999999</v>
      </c>
      <c r="UL106" s="55">
        <v>-0.29780000000000001</v>
      </c>
      <c r="UM106" s="55">
        <v>-0.25219999999999998</v>
      </c>
      <c r="UN106" s="55">
        <v>-0.2482</v>
      </c>
      <c r="UO106" s="55">
        <v>-0.46989999999999998</v>
      </c>
      <c r="UP106" s="55">
        <v>-0.40500000000000003</v>
      </c>
      <c r="UQ106" s="55">
        <v>-0.1038</v>
      </c>
      <c r="UR106" s="55">
        <v>-0.2802</v>
      </c>
      <c r="US106" s="55">
        <v>-0.32550000000000001</v>
      </c>
      <c r="UT106" s="55">
        <v>-0.27810000000000001</v>
      </c>
      <c r="UU106" s="55">
        <v>-2.0199999999999999E-2</v>
      </c>
      <c r="UV106" s="55">
        <v>-2.9000000000000001E-2</v>
      </c>
      <c r="UW106" s="55">
        <v>-0.60089999999999999</v>
      </c>
      <c r="UX106" s="55">
        <v>-0.65469999999999995</v>
      </c>
      <c r="UY106" s="55">
        <v>-0.58809999999999996</v>
      </c>
      <c r="UZ106" s="55">
        <v>-0.55410000000000004</v>
      </c>
      <c r="VA106" s="55">
        <v>-0.37669999999999998</v>
      </c>
      <c r="VB106" s="55">
        <v>-0.27410000000000001</v>
      </c>
      <c r="VC106" s="55">
        <v>-0.39929999999999999</v>
      </c>
      <c r="VD106" s="55">
        <v>-0.70499999999999996</v>
      </c>
      <c r="VE106" s="55">
        <v>-0.55300000000000005</v>
      </c>
      <c r="VF106" s="55">
        <v>-0.54979999999999996</v>
      </c>
      <c r="VG106" s="55">
        <v>-0.51239999999999997</v>
      </c>
      <c r="VH106" s="55">
        <v>-0.37719999999999998</v>
      </c>
      <c r="VI106" s="55">
        <v>-0.26519999999999999</v>
      </c>
      <c r="VJ106" s="55">
        <v>-0.40410000000000001</v>
      </c>
      <c r="VK106" s="55">
        <v>-0.66910000000000003</v>
      </c>
      <c r="VL106" s="55">
        <v>-0.48859999999999998</v>
      </c>
      <c r="VM106" s="55">
        <v>-0.47520000000000001</v>
      </c>
      <c r="VN106" s="55">
        <v>-0.4476</v>
      </c>
      <c r="VO106" s="55">
        <v>-0.32590000000000002</v>
      </c>
      <c r="VP106" s="55">
        <v>-0.2467</v>
      </c>
      <c r="VQ106" s="55">
        <v>-0.32669999999999999</v>
      </c>
      <c r="VR106" s="55">
        <v>-0.65329999999999999</v>
      </c>
      <c r="VS106" s="55">
        <v>-0.47239999999999999</v>
      </c>
      <c r="VT106" s="55">
        <v>-0.48930000000000001</v>
      </c>
      <c r="VU106" s="55">
        <v>-0.41199999999999998</v>
      </c>
      <c r="VV106" s="55">
        <v>-0.315</v>
      </c>
      <c r="VW106" s="55">
        <v>-0.30549999999999999</v>
      </c>
      <c r="VX106" s="55">
        <v>-0.34939999999999999</v>
      </c>
      <c r="VY106" s="55">
        <v>-0.52839999999999998</v>
      </c>
      <c r="VZ106" s="55">
        <v>-0.50949999999999995</v>
      </c>
      <c r="WA106" s="55">
        <v>-0.38450000000000001</v>
      </c>
      <c r="WB106" s="55">
        <v>-0.4279</v>
      </c>
      <c r="WC106" s="55">
        <v>-0.251</v>
      </c>
      <c r="WD106" s="55">
        <v>-0.25629999999999997</v>
      </c>
      <c r="WE106" s="55">
        <v>-0.31590000000000001</v>
      </c>
      <c r="WF106" s="55">
        <v>-0.38159999999999999</v>
      </c>
      <c r="WG106" s="55">
        <v>-0.53569999999999995</v>
      </c>
      <c r="WH106" s="55">
        <v>-0.41249999999999998</v>
      </c>
      <c r="WI106" s="55">
        <v>-0.34039999999999998</v>
      </c>
      <c r="WJ106" s="55">
        <v>-0.3054</v>
      </c>
      <c r="WK106" s="55">
        <v>-0.2727</v>
      </c>
      <c r="WL106" s="55">
        <v>-0.24579999999999999</v>
      </c>
      <c r="WM106" s="55">
        <v>-0.45279999999999998</v>
      </c>
      <c r="WN106" s="55">
        <v>-0.47749999999999998</v>
      </c>
      <c r="WO106" s="55">
        <v>-0.39400000000000002</v>
      </c>
      <c r="WP106" s="55">
        <v>-0.44829999999999998</v>
      </c>
      <c r="WQ106" s="55">
        <v>-0.35060000000000002</v>
      </c>
      <c r="WR106" s="55">
        <v>-0.26319999999999999</v>
      </c>
      <c r="WS106" s="55">
        <v>-0.1459</v>
      </c>
      <c r="WT106" s="55">
        <v>-0.5131</v>
      </c>
      <c r="WU106" s="55">
        <v>-0.46479999999999999</v>
      </c>
      <c r="WV106" s="55">
        <v>-0.33950000000000002</v>
      </c>
      <c r="WW106" s="55">
        <v>-2.4299999999999999E-2</v>
      </c>
      <c r="WX106" s="55">
        <v>-0.25829999999999997</v>
      </c>
      <c r="WY106" s="55">
        <v>-0.40229999999999999</v>
      </c>
      <c r="WZ106" s="55">
        <v>-0.49080000000000001</v>
      </c>
      <c r="XA106" s="55">
        <v>-0.56599999999999995</v>
      </c>
      <c r="XB106" s="55">
        <v>-0.52059999999999995</v>
      </c>
      <c r="XC106" s="55">
        <v>-0.42849999999999999</v>
      </c>
      <c r="XD106" s="55">
        <v>-0.3952</v>
      </c>
      <c r="XE106" s="55">
        <v>-0.34160000000000001</v>
      </c>
      <c r="XF106" s="55">
        <v>-0.31509999999999999</v>
      </c>
      <c r="XG106" s="55">
        <v>-0.37509999999999999</v>
      </c>
      <c r="XH106" s="55">
        <v>-0.50729999999999997</v>
      </c>
      <c r="XI106" s="55">
        <v>-0.36380000000000001</v>
      </c>
      <c r="XJ106" s="54">
        <v>-0.28999999999999998</v>
      </c>
      <c r="XK106" s="55">
        <v>-0.17430000000000001</v>
      </c>
      <c r="XL106" s="55">
        <v>-0.22370000000000001</v>
      </c>
      <c r="XM106" s="55">
        <v>-0.1457</v>
      </c>
      <c r="XN106" s="55">
        <v>-9.5299999999999996E-2</v>
      </c>
      <c r="XO106" s="55">
        <v>-0.59670000000000001</v>
      </c>
      <c r="XP106" s="55">
        <v>-0.44059999999999999</v>
      </c>
      <c r="XQ106" s="55">
        <v>-0.3881</v>
      </c>
      <c r="XR106" s="55">
        <v>-0.3332</v>
      </c>
      <c r="XS106" s="55">
        <v>-0.27329999999999999</v>
      </c>
      <c r="XT106" s="55">
        <v>-0.16209999999999999</v>
      </c>
      <c r="XU106" s="55">
        <v>-0.13189999999999999</v>
      </c>
      <c r="XV106" s="55">
        <v>-0.31480000000000002</v>
      </c>
      <c r="XW106" s="55">
        <v>-0.37019999999999997</v>
      </c>
      <c r="XX106" s="55">
        <v>-0.32700000000000001</v>
      </c>
      <c r="XY106" s="55">
        <v>-0.36330000000000001</v>
      </c>
      <c r="XZ106" s="55">
        <v>-0.2828</v>
      </c>
      <c r="YA106" s="55">
        <v>-0.17910000000000001</v>
      </c>
      <c r="YB106" s="55">
        <v>-0.1527</v>
      </c>
      <c r="YC106" s="55">
        <v>-0.37840000000000001</v>
      </c>
      <c r="YD106" s="55">
        <v>-0.50080000000000002</v>
      </c>
      <c r="YE106" s="55">
        <v>-0.38579999999999998</v>
      </c>
      <c r="YF106" s="55">
        <v>-0.42709999999999998</v>
      </c>
      <c r="YG106" s="55">
        <v>-0.33040000000000003</v>
      </c>
      <c r="YH106" s="55">
        <v>-0.19570000000000001</v>
      </c>
      <c r="YI106" s="55">
        <v>-0.16639999999999999</v>
      </c>
      <c r="YJ106" s="55">
        <v>-0.4894</v>
      </c>
      <c r="YK106" s="55">
        <v>-0.35170000000000001</v>
      </c>
    </row>
    <row r="107" spans="1:661" x14ac:dyDescent="0.35">
      <c r="A107" s="66" t="s">
        <v>75</v>
      </c>
      <c r="B107" s="66" t="s">
        <v>96</v>
      </c>
      <c r="C107" s="54">
        <v>0.08</v>
      </c>
      <c r="D107" s="54">
        <v>0.14000000000000001</v>
      </c>
      <c r="E107" s="54">
        <v>0.04</v>
      </c>
      <c r="F107" s="54">
        <v>0.1</v>
      </c>
      <c r="G107" s="54">
        <v>-0.01</v>
      </c>
      <c r="H107" s="54">
        <v>-0.06</v>
      </c>
      <c r="I107" s="54">
        <v>-0.04</v>
      </c>
      <c r="J107" s="54">
        <v>0.08</v>
      </c>
      <c r="K107" s="54">
        <v>-0.04</v>
      </c>
      <c r="L107" s="54">
        <v>-0.03</v>
      </c>
      <c r="M107" s="54">
        <v>0.04</v>
      </c>
      <c r="N107" s="54">
        <v>0.06</v>
      </c>
      <c r="O107" s="54">
        <v>0.19</v>
      </c>
      <c r="P107" s="54">
        <v>0.09</v>
      </c>
      <c r="Q107" s="54">
        <v>-0.02</v>
      </c>
      <c r="R107" s="54">
        <v>0.08</v>
      </c>
      <c r="S107" s="54">
        <v>0.05</v>
      </c>
      <c r="T107" s="54">
        <v>-0.06</v>
      </c>
      <c r="U107" s="54">
        <v>0.13</v>
      </c>
      <c r="V107" s="54">
        <v>-0.09</v>
      </c>
      <c r="W107" s="54">
        <v>-0.15</v>
      </c>
      <c r="X107" s="54">
        <v>-0.19</v>
      </c>
      <c r="Y107" s="54">
        <v>-0.21</v>
      </c>
      <c r="Z107" s="54">
        <v>-0.17</v>
      </c>
      <c r="AA107" s="54">
        <v>-0.28000000000000003</v>
      </c>
      <c r="AB107" s="54">
        <v>-0.44</v>
      </c>
      <c r="AC107" s="54">
        <v>-0.53</v>
      </c>
      <c r="AD107" s="54">
        <v>-0.66</v>
      </c>
      <c r="AE107" s="54">
        <v>-0.92</v>
      </c>
      <c r="AF107" s="54">
        <v>-0.99</v>
      </c>
      <c r="AG107" s="55">
        <v>-0.99370000000000003</v>
      </c>
      <c r="AH107" s="55">
        <v>-0.99780000000000002</v>
      </c>
      <c r="AI107" s="54">
        <v>-1</v>
      </c>
      <c r="AJ107" s="54">
        <v>-1</v>
      </c>
      <c r="AK107" s="54">
        <v>-1</v>
      </c>
      <c r="AL107" s="54">
        <v>-1</v>
      </c>
      <c r="AM107" s="54">
        <v>-1</v>
      </c>
      <c r="AN107" s="54">
        <v>-1</v>
      </c>
      <c r="AO107" s="54">
        <v>-1</v>
      </c>
      <c r="AP107" s="54">
        <v>-1</v>
      </c>
      <c r="AQ107" s="54">
        <v>-1</v>
      </c>
      <c r="AR107" s="54">
        <v>-1</v>
      </c>
      <c r="AS107" s="54">
        <v>-1</v>
      </c>
      <c r="AT107" s="54">
        <v>-1</v>
      </c>
      <c r="AU107" s="54">
        <v>-1</v>
      </c>
      <c r="AV107" s="54">
        <v>-1</v>
      </c>
      <c r="AW107" s="54">
        <v>-1</v>
      </c>
      <c r="AX107" s="54">
        <v>-1</v>
      </c>
      <c r="AY107" s="54">
        <v>-1</v>
      </c>
      <c r="AZ107" s="54">
        <v>-1</v>
      </c>
      <c r="BA107" s="54">
        <v>-1</v>
      </c>
      <c r="BB107" s="54">
        <v>-1</v>
      </c>
      <c r="BC107" s="54">
        <v>-1</v>
      </c>
      <c r="BD107" s="54">
        <v>-1</v>
      </c>
      <c r="BE107" s="54">
        <v>-1</v>
      </c>
      <c r="BF107" s="54">
        <v>-1</v>
      </c>
      <c r="BG107" s="54">
        <v>-1</v>
      </c>
      <c r="BH107" s="54">
        <v>-1</v>
      </c>
      <c r="BI107" s="54">
        <v>-1</v>
      </c>
      <c r="BJ107" s="54">
        <v>-1</v>
      </c>
      <c r="BK107" s="54">
        <v>-1</v>
      </c>
      <c r="BL107" s="54">
        <v>-1</v>
      </c>
      <c r="BM107" s="54">
        <v>-1</v>
      </c>
      <c r="BN107" s="54">
        <v>-1</v>
      </c>
      <c r="BO107" s="54">
        <v>-1</v>
      </c>
      <c r="BP107" s="54">
        <v>-1</v>
      </c>
      <c r="BQ107" s="54">
        <v>-1</v>
      </c>
      <c r="BR107" s="54">
        <v>-1</v>
      </c>
      <c r="BS107" s="54">
        <v>-1</v>
      </c>
      <c r="BT107" s="54">
        <v>-1</v>
      </c>
      <c r="BU107" s="54">
        <v>-1</v>
      </c>
      <c r="BV107" s="54">
        <v>-1</v>
      </c>
      <c r="BW107" s="54">
        <v>-1</v>
      </c>
      <c r="BX107" s="54">
        <v>-1</v>
      </c>
      <c r="BY107" s="54">
        <v>-1</v>
      </c>
      <c r="BZ107" s="54">
        <v>-1</v>
      </c>
      <c r="CA107" s="54">
        <v>-1</v>
      </c>
      <c r="CB107" s="54">
        <v>-1</v>
      </c>
      <c r="CC107" s="54">
        <v>-1</v>
      </c>
      <c r="CD107" s="54">
        <v>-1</v>
      </c>
      <c r="CE107" s="54">
        <v>-1</v>
      </c>
      <c r="CF107" s="54">
        <v>-1</v>
      </c>
      <c r="CG107" s="54">
        <v>-1</v>
      </c>
      <c r="CH107" s="54">
        <v>-1</v>
      </c>
      <c r="CI107" s="54">
        <v>-1</v>
      </c>
      <c r="CJ107" s="55">
        <v>-0.99990000000000001</v>
      </c>
      <c r="CK107" s="54">
        <v>-1</v>
      </c>
      <c r="CL107" s="54">
        <v>-1</v>
      </c>
      <c r="CM107" s="55">
        <v>-0.99719999999999998</v>
      </c>
      <c r="CN107" s="55">
        <v>-0.98929999999999996</v>
      </c>
      <c r="CO107" s="55">
        <v>-0.72209999999999996</v>
      </c>
      <c r="CP107" s="55">
        <v>-0.75860000000000005</v>
      </c>
      <c r="CQ107" s="55">
        <v>-0.7823</v>
      </c>
      <c r="CR107" s="54">
        <v>-0.65</v>
      </c>
      <c r="CS107" s="55">
        <v>-0.74219999999999997</v>
      </c>
      <c r="CT107" s="55">
        <v>-0.95909999999999995</v>
      </c>
      <c r="CU107" s="55">
        <v>-0.84599999999999997</v>
      </c>
      <c r="CV107" s="55">
        <v>-0.58340000000000003</v>
      </c>
      <c r="CW107" s="55">
        <v>-0.61839999999999995</v>
      </c>
      <c r="CX107" s="55">
        <v>-0.56320000000000003</v>
      </c>
      <c r="CY107" s="55">
        <v>-0.64259999999999995</v>
      </c>
      <c r="CZ107" s="55">
        <v>-0.48849999999999999</v>
      </c>
      <c r="DA107" s="55">
        <v>-0.37319999999999998</v>
      </c>
      <c r="DB107" s="55">
        <v>-0.2853</v>
      </c>
      <c r="DC107" s="55">
        <v>-0.2989</v>
      </c>
      <c r="DD107" s="55">
        <v>-0.46550000000000002</v>
      </c>
      <c r="DE107" s="55">
        <v>-0.41520000000000001</v>
      </c>
      <c r="DF107" s="55">
        <v>-0.48530000000000001</v>
      </c>
      <c r="DG107" s="55">
        <v>-0.23100000000000001</v>
      </c>
      <c r="DH107" s="55">
        <v>-0.26729999999999998</v>
      </c>
      <c r="DI107" s="55">
        <v>-0.44259999999999999</v>
      </c>
      <c r="DJ107" s="55">
        <v>-0.32869999999999999</v>
      </c>
      <c r="DK107" s="55">
        <v>-0.1694</v>
      </c>
      <c r="DL107" s="55">
        <v>-0.1245</v>
      </c>
      <c r="DM107" s="55">
        <v>5.5899999999999998E-2</v>
      </c>
      <c r="DN107" s="55">
        <v>-6.6600000000000006E-2</v>
      </c>
      <c r="DO107" s="55">
        <v>-0.19009999999999999</v>
      </c>
      <c r="DP107" s="55">
        <v>-0.30020000000000002</v>
      </c>
      <c r="DQ107" s="55">
        <v>-0.18720000000000001</v>
      </c>
      <c r="DR107" s="55">
        <v>-0.25119999999999998</v>
      </c>
      <c r="DS107" s="55">
        <v>-0.20549999999999999</v>
      </c>
      <c r="DT107" s="55">
        <v>-0.2056</v>
      </c>
      <c r="DU107" s="55">
        <v>2.4400000000000002E-2</v>
      </c>
      <c r="DV107" s="55">
        <v>-5.7599999999999998E-2</v>
      </c>
      <c r="DW107" s="55">
        <v>-0.125</v>
      </c>
      <c r="DX107" s="55">
        <v>-0.21240000000000001</v>
      </c>
      <c r="DY107" s="55">
        <v>-0.2306</v>
      </c>
      <c r="DZ107" s="55">
        <v>-0.1424</v>
      </c>
      <c r="EA107" s="55">
        <v>-0.2147</v>
      </c>
      <c r="EB107" s="55">
        <v>7.3000000000000001E-3</v>
      </c>
      <c r="EC107" s="55">
        <v>-1.17E-2</v>
      </c>
      <c r="ED107" s="55">
        <v>-0.13600000000000001</v>
      </c>
      <c r="EE107" s="55">
        <v>-0.34429999999999999</v>
      </c>
      <c r="EF107" s="55">
        <v>-0.24329999999999999</v>
      </c>
      <c r="EG107" s="55">
        <v>-6.0600000000000001E-2</v>
      </c>
      <c r="EH107" s="55">
        <v>-0.1145</v>
      </c>
      <c r="EI107" s="55">
        <v>5.6099999999999997E-2</v>
      </c>
      <c r="EJ107" s="55">
        <v>-5.1700000000000003E-2</v>
      </c>
      <c r="EK107" s="55">
        <v>-0.31519999999999998</v>
      </c>
      <c r="EL107" s="55">
        <v>-0.39610000000000001</v>
      </c>
      <c r="EM107" s="55">
        <v>-0.2041</v>
      </c>
      <c r="EN107" s="55">
        <v>-5.2600000000000001E-2</v>
      </c>
      <c r="EO107" s="55">
        <v>-0.26939999999999997</v>
      </c>
      <c r="EP107" s="55">
        <v>-0.18459999999999999</v>
      </c>
      <c r="EQ107" s="55">
        <v>-0.20499999999999999</v>
      </c>
      <c r="ER107" s="55">
        <v>-0.37159999999999999</v>
      </c>
      <c r="ES107" s="55">
        <v>-0.21010000000000001</v>
      </c>
      <c r="ET107" s="55">
        <v>-0.11559999999999999</v>
      </c>
      <c r="EU107" s="55">
        <v>-3.2599999999999997E-2</v>
      </c>
      <c r="EV107" s="55">
        <v>0.10829999999999999</v>
      </c>
      <c r="EW107" s="55">
        <v>0.15740000000000001</v>
      </c>
      <c r="EX107" s="55">
        <v>0.2356</v>
      </c>
      <c r="EY107" s="55">
        <v>-0.19470000000000001</v>
      </c>
      <c r="EZ107" s="55">
        <v>2.0400000000000001E-2</v>
      </c>
      <c r="FA107" s="55">
        <v>-0.1096</v>
      </c>
      <c r="FB107" s="55">
        <v>2.6800000000000001E-2</v>
      </c>
      <c r="FC107" s="55">
        <v>7.7000000000000002E-3</v>
      </c>
      <c r="FD107" s="55">
        <v>0.1605</v>
      </c>
      <c r="FE107" s="55">
        <v>-3.6799999999999999E-2</v>
      </c>
      <c r="FF107" s="55">
        <v>-0.28820000000000001</v>
      </c>
      <c r="FG107" s="55">
        <v>-0.2296</v>
      </c>
      <c r="FH107" s="55">
        <v>-1.4800000000000001E-2</v>
      </c>
      <c r="FI107" s="55">
        <v>-4.7199999999999999E-2</v>
      </c>
      <c r="FJ107" s="55">
        <v>8.2299999999999998E-2</v>
      </c>
      <c r="FK107" s="55">
        <v>-3.44E-2</v>
      </c>
      <c r="FL107" s="55">
        <v>-0.1162</v>
      </c>
      <c r="FM107" s="55">
        <v>-8.4199999999999997E-2</v>
      </c>
      <c r="FN107" s="55">
        <v>4.5600000000000002E-2</v>
      </c>
      <c r="FO107" s="55">
        <v>2.18E-2</v>
      </c>
      <c r="FP107" s="55">
        <v>-0.105</v>
      </c>
      <c r="FQ107" s="55">
        <v>6.9400000000000003E-2</v>
      </c>
      <c r="FR107" s="55">
        <v>0.2089</v>
      </c>
      <c r="FS107" s="55">
        <v>1.9E-2</v>
      </c>
      <c r="FT107" s="55">
        <v>6.9999999999999999E-4</v>
      </c>
      <c r="FU107" s="55">
        <v>-8.3000000000000004E-2</v>
      </c>
      <c r="FV107" s="55">
        <v>-0.17380000000000001</v>
      </c>
      <c r="FW107" s="55">
        <v>-2.0899999999999998E-2</v>
      </c>
      <c r="FX107" s="55">
        <v>7.4499999999999997E-2</v>
      </c>
      <c r="FY107" s="55">
        <v>0.22509999999999999</v>
      </c>
      <c r="FZ107" s="55">
        <v>0.22470000000000001</v>
      </c>
      <c r="GA107" s="55">
        <v>0.248</v>
      </c>
      <c r="GB107" s="55">
        <v>5.4600000000000003E-2</v>
      </c>
      <c r="GC107" s="55">
        <v>-3.9699999999999999E-2</v>
      </c>
      <c r="GD107" s="55">
        <v>2.98E-2</v>
      </c>
      <c r="GE107" s="55">
        <v>0.18579999999999999</v>
      </c>
      <c r="GF107" s="55">
        <v>0.1585</v>
      </c>
      <c r="GG107" s="55">
        <v>0.1552</v>
      </c>
      <c r="GH107" s="55">
        <v>0.1232</v>
      </c>
      <c r="GI107" s="55">
        <v>0.1036</v>
      </c>
      <c r="GJ107" s="55">
        <v>0.1822</v>
      </c>
      <c r="GK107" s="55">
        <v>0.22320000000000001</v>
      </c>
      <c r="GL107" s="55">
        <v>0.1903</v>
      </c>
      <c r="GM107" s="55">
        <v>0.1673</v>
      </c>
      <c r="GN107" s="55">
        <v>0.2339</v>
      </c>
      <c r="GO107" s="55">
        <v>0.18379999999999999</v>
      </c>
      <c r="GP107" s="55">
        <v>9.6299999999999997E-2</v>
      </c>
      <c r="GQ107" s="55">
        <v>0.1084</v>
      </c>
      <c r="GR107" s="55">
        <v>9.8299999999999998E-2</v>
      </c>
      <c r="GS107" s="55">
        <v>1.0699999999999999E-2</v>
      </c>
      <c r="GT107" s="55">
        <v>0.13519999999999999</v>
      </c>
      <c r="GU107" s="55">
        <v>2.1399999999999999E-2</v>
      </c>
      <c r="GV107" s="55">
        <v>-5.8200000000000002E-2</v>
      </c>
      <c r="GW107" s="55">
        <v>4.4699999999999997E-2</v>
      </c>
      <c r="GX107" s="55">
        <v>-7.0499999999999993E-2</v>
      </c>
      <c r="GY107" s="55">
        <v>-1.7899999999999999E-2</v>
      </c>
      <c r="GZ107" s="55">
        <v>-1.43E-2</v>
      </c>
      <c r="HA107" s="55">
        <v>0.17710000000000001</v>
      </c>
      <c r="HB107" s="55">
        <v>0.20630000000000001</v>
      </c>
      <c r="HC107" s="55">
        <v>7.7200000000000005E-2</v>
      </c>
      <c r="HD107" s="55">
        <v>0.15049999999999999</v>
      </c>
      <c r="HE107" s="55">
        <v>-2.2100000000000002E-2</v>
      </c>
      <c r="HF107" s="55">
        <v>-5.4899999999999997E-2</v>
      </c>
      <c r="HG107" s="55">
        <v>-9.9400000000000002E-2</v>
      </c>
      <c r="HH107" s="55">
        <v>-0.1038</v>
      </c>
      <c r="HI107" s="55">
        <v>0.49270000000000003</v>
      </c>
      <c r="HJ107" s="55">
        <v>-9.0899999999999995E-2</v>
      </c>
      <c r="HK107" s="55">
        <v>-0.1411</v>
      </c>
      <c r="HL107" s="55">
        <v>6.1800000000000001E-2</v>
      </c>
      <c r="HM107" s="55">
        <v>7.9299999999999995E-2</v>
      </c>
      <c r="HN107" s="55">
        <v>-3.4700000000000002E-2</v>
      </c>
      <c r="HO107" s="55">
        <v>-5.3699999999999998E-2</v>
      </c>
      <c r="HP107" s="55">
        <v>4.0099999999999997E-2</v>
      </c>
      <c r="HQ107" s="55">
        <v>-0.1106</v>
      </c>
      <c r="HR107" s="55">
        <v>-8.5800000000000001E-2</v>
      </c>
      <c r="HS107" s="55">
        <v>3.2899999999999999E-2</v>
      </c>
      <c r="HT107" s="55">
        <v>-6.5299999999999997E-2</v>
      </c>
      <c r="HU107" s="55">
        <v>-0.22689999999999999</v>
      </c>
      <c r="HV107" s="55">
        <v>-2.3099999999999999E-2</v>
      </c>
      <c r="HW107" s="55">
        <v>6.7599999999999993E-2</v>
      </c>
      <c r="HX107" s="55">
        <v>-0.2273</v>
      </c>
      <c r="HY107" s="55">
        <v>-0.42180000000000001</v>
      </c>
      <c r="HZ107" s="54">
        <v>-0.27</v>
      </c>
      <c r="IA107" s="55">
        <v>8.6999999999999994E-3</v>
      </c>
      <c r="IB107" s="55">
        <v>-8.8099999999999998E-2</v>
      </c>
      <c r="IC107" s="55">
        <v>6.8500000000000005E-2</v>
      </c>
      <c r="ID107" s="55">
        <v>0.1173</v>
      </c>
      <c r="IE107" s="55">
        <v>-3.4700000000000002E-2</v>
      </c>
      <c r="IF107" s="55">
        <v>-0.1205</v>
      </c>
      <c r="IG107" s="55">
        <v>-9.1800000000000007E-2</v>
      </c>
      <c r="IH107" s="55">
        <v>-0.18360000000000001</v>
      </c>
      <c r="II107" s="55">
        <v>-0.11119999999999999</v>
      </c>
      <c r="IJ107" s="55">
        <v>-0.16170000000000001</v>
      </c>
      <c r="IK107" s="55">
        <v>-0.15909999999999999</v>
      </c>
      <c r="IL107" s="54">
        <v>-0.14000000000000001</v>
      </c>
      <c r="IM107" s="55">
        <v>-0.3352</v>
      </c>
      <c r="IN107" s="55">
        <v>-0.32019999999999998</v>
      </c>
      <c r="IO107" s="55">
        <v>-0.31640000000000001</v>
      </c>
      <c r="IP107" s="55">
        <v>-0.28639999999999999</v>
      </c>
      <c r="IQ107" s="55">
        <v>-0.2097</v>
      </c>
      <c r="IR107" s="55">
        <v>-0.32029999999999997</v>
      </c>
      <c r="IS107" s="55">
        <v>-0.23139999999999999</v>
      </c>
      <c r="IT107" s="55">
        <v>-0.52159999999999995</v>
      </c>
      <c r="IU107" s="55">
        <v>-0.41770000000000002</v>
      </c>
      <c r="IV107" s="55">
        <v>-0.28179999999999999</v>
      </c>
      <c r="IW107" s="55">
        <v>-0.29120000000000001</v>
      </c>
      <c r="IX107" s="55">
        <v>-0.14979999999999999</v>
      </c>
      <c r="IY107" s="55">
        <v>-6.8199999999999997E-2</v>
      </c>
      <c r="IZ107" s="55">
        <v>0.35510000000000003</v>
      </c>
      <c r="JA107" s="55">
        <v>-0.97350000000000003</v>
      </c>
      <c r="JB107" s="55">
        <v>-0.96960000000000002</v>
      </c>
      <c r="JC107" s="55">
        <v>-0.98029999999999995</v>
      </c>
      <c r="JD107" s="55">
        <v>-0.96919999999999995</v>
      </c>
      <c r="JE107" s="55">
        <v>-0.99180000000000001</v>
      </c>
      <c r="JF107" s="55">
        <v>-0.97419999999999995</v>
      </c>
      <c r="JG107" s="55">
        <v>-0.98729999999999996</v>
      </c>
      <c r="JH107" s="55">
        <v>-0.97960000000000003</v>
      </c>
      <c r="JI107" s="55">
        <v>-0.97660000000000002</v>
      </c>
      <c r="JJ107" s="55">
        <v>-0.96779999999999999</v>
      </c>
      <c r="JK107" s="55">
        <v>-0.9486</v>
      </c>
      <c r="JL107" s="55">
        <v>-0.97650000000000003</v>
      </c>
      <c r="JM107" s="55">
        <v>-0.98250000000000004</v>
      </c>
      <c r="JN107" s="55">
        <v>-0.99360000000000004</v>
      </c>
      <c r="JO107" s="55">
        <v>-0.97609999999999997</v>
      </c>
      <c r="JP107" s="55">
        <v>-0.96689999999999998</v>
      </c>
      <c r="JQ107" s="55">
        <v>-0.98129999999999995</v>
      </c>
      <c r="JR107" s="55">
        <v>-0.96619999999999995</v>
      </c>
      <c r="JS107" s="55">
        <v>-0.98860000000000003</v>
      </c>
      <c r="JT107" s="55">
        <v>-0.98609999999999998</v>
      </c>
      <c r="JU107" s="55">
        <v>-0.99460000000000004</v>
      </c>
      <c r="JV107" s="55">
        <v>-0.9929</v>
      </c>
      <c r="JW107" s="55">
        <v>-0.98060000000000003</v>
      </c>
      <c r="JX107" s="55">
        <v>-0.97460000000000002</v>
      </c>
      <c r="JY107" s="55">
        <v>-0.97660000000000002</v>
      </c>
      <c r="JZ107" s="55">
        <v>-0.98670000000000002</v>
      </c>
      <c r="KA107" s="55">
        <v>-0.99590000000000001</v>
      </c>
      <c r="KB107" s="55">
        <v>-0.99370000000000003</v>
      </c>
      <c r="KC107" s="55">
        <v>-0.99760000000000004</v>
      </c>
      <c r="KD107" s="55">
        <v>-0.98250000000000004</v>
      </c>
      <c r="KE107" s="55">
        <v>-0.98299999999999998</v>
      </c>
      <c r="KF107" s="55">
        <v>-0.97809999999999997</v>
      </c>
      <c r="KG107" s="55">
        <v>-0.94369999999999998</v>
      </c>
      <c r="KH107" s="55">
        <v>-0.97250000000000003</v>
      </c>
      <c r="KI107" s="55">
        <v>-0.9597</v>
      </c>
      <c r="KJ107" s="55">
        <v>-0.99219999999999997</v>
      </c>
      <c r="KK107" s="55">
        <v>-0.97350000000000003</v>
      </c>
      <c r="KL107" s="55">
        <v>-0.98870000000000002</v>
      </c>
      <c r="KM107" s="55">
        <v>-0.96789999999999998</v>
      </c>
      <c r="KN107" s="55">
        <v>-0.94499999999999995</v>
      </c>
      <c r="KO107" s="55">
        <v>-0.96889999999999998</v>
      </c>
      <c r="KP107" s="55">
        <v>-0.99160000000000004</v>
      </c>
      <c r="KQ107" s="55">
        <v>-0.99780000000000002</v>
      </c>
      <c r="KR107" s="55">
        <v>-0.98829999999999996</v>
      </c>
      <c r="KS107" s="55">
        <v>-0.98540000000000005</v>
      </c>
      <c r="KT107" s="55">
        <v>-0.94169999999999998</v>
      </c>
      <c r="KU107" s="55">
        <v>-0.92779999999999996</v>
      </c>
      <c r="KV107" s="55">
        <v>-0.98350000000000004</v>
      </c>
      <c r="KW107" s="55">
        <v>-0.99180000000000001</v>
      </c>
      <c r="KX107" s="55">
        <v>-0.99070000000000003</v>
      </c>
      <c r="KY107" s="55">
        <v>-0.99219999999999997</v>
      </c>
      <c r="KZ107" s="55">
        <v>-0.99470000000000003</v>
      </c>
      <c r="LA107" s="55">
        <v>-0.96730000000000005</v>
      </c>
      <c r="LB107" s="55">
        <v>-0.98619999999999997</v>
      </c>
      <c r="LC107" s="55">
        <v>-0.99319999999999997</v>
      </c>
      <c r="LD107" s="55">
        <v>-0.99329999999999996</v>
      </c>
      <c r="LE107" s="55">
        <v>-0.99809999999999999</v>
      </c>
      <c r="LF107" s="55">
        <v>-0.99729999999999996</v>
      </c>
      <c r="LG107" s="55">
        <v>-0.99850000000000005</v>
      </c>
      <c r="LH107" s="55">
        <v>-0.94730000000000003</v>
      </c>
      <c r="LI107" s="55">
        <v>-0.99929999999999997</v>
      </c>
      <c r="LJ107" s="55">
        <v>-0.99270000000000003</v>
      </c>
      <c r="LK107" s="55">
        <v>-0.99960000000000004</v>
      </c>
      <c r="LL107" s="54">
        <v>-1</v>
      </c>
      <c r="LM107" s="55">
        <v>-0.99829999999999997</v>
      </c>
      <c r="LN107" s="55">
        <v>-0.99650000000000005</v>
      </c>
      <c r="LO107" s="54">
        <v>-1</v>
      </c>
      <c r="LP107" s="55">
        <v>-0.99739999999999995</v>
      </c>
      <c r="LQ107" s="55">
        <v>-0.99050000000000005</v>
      </c>
      <c r="LR107" s="55">
        <v>-0.99739999999999995</v>
      </c>
      <c r="LS107" s="54">
        <v>-1</v>
      </c>
      <c r="LT107" s="55">
        <v>-0.99890000000000001</v>
      </c>
      <c r="LU107" s="55">
        <v>-0.98219999999999996</v>
      </c>
      <c r="LV107" s="55">
        <v>-0.98019999999999996</v>
      </c>
      <c r="LW107" s="55">
        <v>-0.99170000000000003</v>
      </c>
      <c r="LX107" s="55">
        <v>-0.99070000000000003</v>
      </c>
      <c r="LY107" s="55">
        <v>-0.98099999999999998</v>
      </c>
      <c r="LZ107" s="55">
        <v>-0.99039999999999995</v>
      </c>
      <c r="MA107" s="54">
        <v>-1</v>
      </c>
      <c r="MB107" s="55">
        <v>-0.999</v>
      </c>
      <c r="MC107" s="55">
        <v>-0.99629999999999996</v>
      </c>
      <c r="MD107" s="55">
        <v>-0.99119999999999997</v>
      </c>
      <c r="ME107" s="55">
        <v>-0.98580000000000001</v>
      </c>
      <c r="MF107" s="55">
        <v>-0.99219999999999997</v>
      </c>
      <c r="MG107" s="55">
        <v>-0.997</v>
      </c>
      <c r="MH107" s="54">
        <v>-1</v>
      </c>
      <c r="MI107" s="54">
        <v>-1</v>
      </c>
      <c r="MJ107" s="55">
        <v>-0.99790000000000001</v>
      </c>
      <c r="MK107" s="55">
        <v>-0.998</v>
      </c>
      <c r="ML107" s="55">
        <v>-0.99080000000000001</v>
      </c>
      <c r="MM107" s="55">
        <v>-0.98939999999999995</v>
      </c>
      <c r="MN107" s="54">
        <v>-1</v>
      </c>
      <c r="MO107" s="54">
        <v>-1</v>
      </c>
      <c r="MP107" s="55">
        <v>-0.99729999999999996</v>
      </c>
      <c r="MQ107" s="54">
        <v>-1</v>
      </c>
      <c r="MR107" s="55">
        <v>-0.998</v>
      </c>
      <c r="MS107" s="55">
        <v>-0.99029999999999996</v>
      </c>
      <c r="MT107" s="54">
        <v>-1</v>
      </c>
      <c r="MU107" s="54">
        <v>-1</v>
      </c>
      <c r="MV107" s="55">
        <v>-0.99609999999999999</v>
      </c>
      <c r="MW107" s="55">
        <v>-0.98839999999999995</v>
      </c>
      <c r="MX107" s="55">
        <v>-0.99980000000000002</v>
      </c>
      <c r="MY107" s="55">
        <v>-0.99929999999999997</v>
      </c>
      <c r="MZ107" s="55">
        <v>-0.99480000000000002</v>
      </c>
      <c r="NA107" s="55">
        <v>-0.9899</v>
      </c>
      <c r="NB107" s="55">
        <v>-0.998</v>
      </c>
      <c r="NC107" s="55">
        <v>-0.99960000000000004</v>
      </c>
      <c r="ND107" s="55">
        <v>-0.98719999999999997</v>
      </c>
      <c r="NE107" s="55">
        <v>-0.97430000000000005</v>
      </c>
      <c r="NF107" s="55">
        <v>-0.99299999999999999</v>
      </c>
      <c r="NG107" s="55">
        <v>-0.98929999999999996</v>
      </c>
      <c r="NH107" s="55">
        <v>-0.99960000000000004</v>
      </c>
      <c r="NI107" s="55">
        <v>-0.996</v>
      </c>
      <c r="NJ107" s="54">
        <v>-1</v>
      </c>
      <c r="NK107" s="55">
        <v>-0.99980000000000002</v>
      </c>
      <c r="NL107" s="55">
        <v>-0.99009999999999998</v>
      </c>
      <c r="NM107" s="55">
        <v>-0.99609999999999999</v>
      </c>
      <c r="NN107" s="55">
        <v>-0.99409999999999998</v>
      </c>
      <c r="NO107" s="54">
        <v>-1</v>
      </c>
      <c r="NP107" s="55">
        <v>-0.999</v>
      </c>
      <c r="NQ107" s="55">
        <v>-0.99860000000000004</v>
      </c>
      <c r="NR107" s="55">
        <v>-0.99309999999999998</v>
      </c>
      <c r="NS107" s="55">
        <v>-0.9667</v>
      </c>
      <c r="NT107" s="55">
        <v>-0.996</v>
      </c>
      <c r="NU107" s="55">
        <v>-0.99150000000000005</v>
      </c>
      <c r="NV107" s="55">
        <v>-0.99439999999999995</v>
      </c>
      <c r="NW107" s="55">
        <v>-0.99439999999999995</v>
      </c>
      <c r="NX107" s="55">
        <v>-0.99719999999999998</v>
      </c>
      <c r="NY107" s="55">
        <v>-0.99980000000000002</v>
      </c>
      <c r="NZ107" s="55">
        <v>-0.99819999999999998</v>
      </c>
      <c r="OA107" s="55">
        <v>-0.99929999999999997</v>
      </c>
      <c r="OB107" s="55">
        <v>-0.99399999999999999</v>
      </c>
      <c r="OC107" s="55">
        <v>-0.99870000000000003</v>
      </c>
      <c r="OD107" s="55">
        <v>-0.99790000000000001</v>
      </c>
      <c r="OE107" s="55">
        <v>-0.99760000000000004</v>
      </c>
      <c r="OF107" s="55">
        <v>-0.99709999999999999</v>
      </c>
      <c r="OG107" s="55">
        <v>-0.99709999999999999</v>
      </c>
      <c r="OH107" s="55">
        <v>-0.995</v>
      </c>
      <c r="OI107" s="55">
        <v>-0.98819999999999997</v>
      </c>
      <c r="OJ107" s="55">
        <v>-0.99880000000000002</v>
      </c>
      <c r="OK107" s="55">
        <v>-0.99329999999999996</v>
      </c>
      <c r="OL107" s="55">
        <v>-0.99519999999999997</v>
      </c>
      <c r="OM107" s="55">
        <v>-0.99509999999999998</v>
      </c>
      <c r="ON107" s="55">
        <v>-0.99650000000000005</v>
      </c>
      <c r="OO107" s="55">
        <v>-0.99639999999999995</v>
      </c>
      <c r="OP107" s="54">
        <v>-0.99</v>
      </c>
      <c r="OQ107" s="55">
        <v>-0.99839999999999995</v>
      </c>
      <c r="OR107" s="55">
        <v>-0.99660000000000004</v>
      </c>
      <c r="OS107" s="55">
        <v>-0.99439999999999995</v>
      </c>
      <c r="OT107" s="55">
        <v>-0.99409999999999998</v>
      </c>
      <c r="OU107" s="55">
        <v>-0.99780000000000002</v>
      </c>
      <c r="OV107" s="55">
        <v>-0.99929999999999997</v>
      </c>
      <c r="OW107" s="55">
        <v>-0.99650000000000005</v>
      </c>
      <c r="OX107" s="55">
        <v>-0.99129999999999996</v>
      </c>
      <c r="OY107" s="55">
        <v>-0.99839999999999995</v>
      </c>
      <c r="OZ107" s="55">
        <v>-0.99729999999999996</v>
      </c>
      <c r="PA107" s="55">
        <v>-0.99919999999999998</v>
      </c>
      <c r="PB107" s="55">
        <v>-0.998</v>
      </c>
      <c r="PC107" s="55">
        <v>-0.99909999999999999</v>
      </c>
      <c r="PD107" s="55">
        <v>-0.9919</v>
      </c>
      <c r="PE107" s="55">
        <v>-0.99939999999999996</v>
      </c>
      <c r="PF107" s="55">
        <v>-0.99780000000000002</v>
      </c>
      <c r="PG107" s="55">
        <v>-0.99619999999999997</v>
      </c>
      <c r="PH107" s="55">
        <v>-0.99339999999999995</v>
      </c>
      <c r="PI107" s="55">
        <v>-0.99560000000000004</v>
      </c>
      <c r="PJ107" s="55">
        <v>-0.99839999999999995</v>
      </c>
      <c r="PK107" s="55">
        <v>-0.98819999999999997</v>
      </c>
      <c r="PL107" s="55">
        <v>-0.99529999999999996</v>
      </c>
      <c r="PM107" s="55">
        <v>-0.98740000000000006</v>
      </c>
      <c r="PN107" s="55">
        <v>-0.99619999999999997</v>
      </c>
      <c r="PO107" s="55">
        <v>-0.997</v>
      </c>
      <c r="PP107" s="55">
        <v>-0.98870000000000002</v>
      </c>
      <c r="PQ107" s="55">
        <v>-0.99380000000000002</v>
      </c>
      <c r="PR107" s="55">
        <v>-0.96419999999999995</v>
      </c>
      <c r="PS107" s="55">
        <v>-0.99529999999999996</v>
      </c>
      <c r="PT107" s="55">
        <v>-0.9899</v>
      </c>
      <c r="PU107" s="55">
        <v>-0.99780000000000002</v>
      </c>
      <c r="PV107" s="55">
        <v>-0.99280000000000002</v>
      </c>
      <c r="PW107" s="55">
        <v>-0.9919</v>
      </c>
      <c r="PX107" s="55">
        <v>-0.98709999999999998</v>
      </c>
      <c r="PY107" s="55">
        <v>-0.99080000000000001</v>
      </c>
      <c r="PZ107" s="55">
        <v>-0.99619999999999997</v>
      </c>
      <c r="QA107" s="55">
        <v>-0.98850000000000005</v>
      </c>
      <c r="QB107" s="55">
        <v>-0.99680000000000002</v>
      </c>
      <c r="QC107" s="55">
        <v>-0.99550000000000005</v>
      </c>
      <c r="QD107" s="55">
        <v>-0.98870000000000002</v>
      </c>
      <c r="QE107" s="55">
        <v>-0.99529999999999996</v>
      </c>
      <c r="QF107" s="55">
        <v>-0.97840000000000005</v>
      </c>
      <c r="QG107" s="55">
        <v>-0.99990000000000001</v>
      </c>
      <c r="QH107" s="55">
        <v>-0.99570000000000003</v>
      </c>
      <c r="QI107" s="55">
        <v>-0.98419999999999996</v>
      </c>
      <c r="QJ107" s="55">
        <v>-0.95979999999999999</v>
      </c>
      <c r="QK107" s="55">
        <v>-0.91410000000000002</v>
      </c>
      <c r="QL107" s="55">
        <v>-0.66200000000000003</v>
      </c>
      <c r="QM107" s="55">
        <v>-0.71830000000000005</v>
      </c>
      <c r="QN107" s="55">
        <v>-0.70760000000000001</v>
      </c>
      <c r="QO107" s="55">
        <v>-0.86299999999999999</v>
      </c>
      <c r="QP107" s="55">
        <v>-0.8528</v>
      </c>
      <c r="QQ107" s="55">
        <v>-0.90100000000000002</v>
      </c>
      <c r="QR107" s="55">
        <v>-0.78349999999999997</v>
      </c>
      <c r="QS107" s="55">
        <v>-0.79339999999999999</v>
      </c>
      <c r="QT107" s="55">
        <v>-0.41880000000000001</v>
      </c>
      <c r="QU107" s="55">
        <v>-0.54620000000000002</v>
      </c>
      <c r="QV107" s="55">
        <v>-0.55830000000000002</v>
      </c>
      <c r="QW107" s="55">
        <v>-0.75090000000000001</v>
      </c>
      <c r="QX107" s="55">
        <v>-0.79300000000000004</v>
      </c>
      <c r="QY107" s="55">
        <v>-0.80900000000000005</v>
      </c>
      <c r="QZ107" s="55">
        <v>-0.43359999999999999</v>
      </c>
      <c r="RA107" s="55">
        <v>-0.2306</v>
      </c>
      <c r="RB107" s="55">
        <v>-0.2339</v>
      </c>
      <c r="RC107" s="55">
        <v>-0.30480000000000002</v>
      </c>
      <c r="RD107" s="55">
        <v>-0.1976</v>
      </c>
      <c r="RE107" s="55">
        <v>2.8500000000000001E-2</v>
      </c>
      <c r="RF107" s="55">
        <v>0.14299999999999999</v>
      </c>
      <c r="RG107" s="55">
        <v>-0.25619999999999998</v>
      </c>
      <c r="RH107" s="55">
        <v>-0.32429999999999998</v>
      </c>
      <c r="RI107" s="55">
        <v>-0.69359999999999999</v>
      </c>
      <c r="RJ107" s="55">
        <v>-0.111</v>
      </c>
      <c r="RK107" s="55">
        <v>0.2452</v>
      </c>
      <c r="RL107" s="55">
        <v>6.5299999999999997E-2</v>
      </c>
      <c r="RM107" s="55">
        <v>0.2752</v>
      </c>
      <c r="RN107" s="55">
        <v>0.61599999999999999</v>
      </c>
      <c r="RO107" s="55">
        <v>0.57250000000000001</v>
      </c>
      <c r="RP107" s="55">
        <v>0.49309999999999998</v>
      </c>
      <c r="RQ107" s="55">
        <v>0.30009999999999998</v>
      </c>
      <c r="RR107" s="55">
        <v>0.48470000000000002</v>
      </c>
      <c r="RS107" s="55">
        <v>0.42599999999999999</v>
      </c>
      <c r="RT107" s="55">
        <v>0.36330000000000001</v>
      </c>
      <c r="RU107" s="55">
        <v>0.62439999999999996</v>
      </c>
      <c r="RV107" s="55">
        <v>0.35849999999999999</v>
      </c>
      <c r="RW107" s="55">
        <v>0.43109999999999998</v>
      </c>
      <c r="RX107" s="55">
        <v>8.4699999999999998E-2</v>
      </c>
      <c r="RY107" s="55">
        <v>1.54E-2</v>
      </c>
      <c r="RZ107" s="55">
        <v>0.1724</v>
      </c>
      <c r="SA107" s="55">
        <v>9.4100000000000003E-2</v>
      </c>
      <c r="SB107" s="55">
        <v>0.43669999999999998</v>
      </c>
      <c r="SC107" s="55">
        <v>0.64410000000000001</v>
      </c>
      <c r="SD107" s="55">
        <v>0.59770000000000001</v>
      </c>
      <c r="SE107" s="55">
        <v>5.8999999999999999E-3</v>
      </c>
      <c r="SF107" s="55">
        <v>-2.4299999999999999E-2</v>
      </c>
      <c r="SG107" s="55">
        <v>0.22850000000000001</v>
      </c>
      <c r="SH107" s="55">
        <v>0.24970000000000001</v>
      </c>
      <c r="SI107" s="55">
        <v>0.54169999999999996</v>
      </c>
      <c r="SJ107" s="55">
        <v>0.52349999999999997</v>
      </c>
      <c r="SK107" s="55">
        <v>0.218</v>
      </c>
      <c r="SL107" s="55">
        <v>-9.4799999999999995E-2</v>
      </c>
      <c r="SM107" s="55">
        <v>0.3417</v>
      </c>
      <c r="SN107" s="55">
        <v>0.17150000000000001</v>
      </c>
      <c r="SO107" s="55">
        <v>2.2100000000000002E-2</v>
      </c>
      <c r="SP107" s="55">
        <v>0.248</v>
      </c>
      <c r="SQ107" s="55">
        <v>0.18970000000000001</v>
      </c>
      <c r="SR107" s="55">
        <v>0.1409</v>
      </c>
      <c r="SS107" s="55">
        <v>0.1704</v>
      </c>
      <c r="ST107" s="55">
        <v>0.26219999999999999</v>
      </c>
      <c r="SU107" s="55">
        <v>0.3669</v>
      </c>
      <c r="SV107" s="55">
        <v>0.41880000000000001</v>
      </c>
      <c r="SW107" s="55">
        <v>0.73099999999999998</v>
      </c>
      <c r="SX107" s="55">
        <v>0.77769999999999995</v>
      </c>
      <c r="SY107" s="55">
        <v>0.29570000000000002</v>
      </c>
      <c r="SZ107" s="55">
        <v>0.39300000000000002</v>
      </c>
      <c r="TA107" s="55">
        <v>0.3004</v>
      </c>
      <c r="TB107" s="55">
        <v>0.41889999999999999</v>
      </c>
      <c r="TC107" s="55">
        <v>0.40760000000000002</v>
      </c>
      <c r="TD107" s="55">
        <v>0.56210000000000004</v>
      </c>
      <c r="TE107" s="55">
        <v>0.50539999999999996</v>
      </c>
      <c r="TF107" s="55">
        <v>0.27710000000000001</v>
      </c>
      <c r="TG107" s="55">
        <v>0.11990000000000001</v>
      </c>
      <c r="TH107" s="55">
        <v>0.52429999999999999</v>
      </c>
      <c r="TI107" s="55">
        <v>0.50319999999999998</v>
      </c>
      <c r="TJ107" s="54">
        <v>0.87</v>
      </c>
      <c r="TK107" s="55">
        <v>0.68020000000000003</v>
      </c>
      <c r="TL107" s="55">
        <v>0.5534</v>
      </c>
      <c r="TM107" s="55">
        <v>0.7298</v>
      </c>
      <c r="TN107" s="55">
        <v>0.48959999999999998</v>
      </c>
      <c r="TO107" s="55">
        <v>0.55369999999999997</v>
      </c>
      <c r="TP107" s="55">
        <v>0.4728</v>
      </c>
      <c r="TQ107" s="55">
        <v>0.67430000000000001</v>
      </c>
      <c r="TR107" s="55">
        <v>0.79369999999999996</v>
      </c>
      <c r="TS107" s="55">
        <v>0.65490000000000004</v>
      </c>
      <c r="TT107" s="55">
        <v>0.82289999999999996</v>
      </c>
      <c r="TU107" s="55">
        <v>0.45979999999999999</v>
      </c>
      <c r="TV107" s="55">
        <v>0.51780000000000004</v>
      </c>
      <c r="TW107" s="55">
        <v>0.63300000000000001</v>
      </c>
      <c r="TX107" s="55">
        <v>0.70220000000000005</v>
      </c>
      <c r="TY107" s="55">
        <v>0.9597</v>
      </c>
      <c r="TZ107" s="55">
        <v>0.79269999999999996</v>
      </c>
      <c r="UA107" s="55">
        <v>0.93579999999999997</v>
      </c>
      <c r="UB107" s="55">
        <v>0.70640000000000003</v>
      </c>
      <c r="UC107" s="55">
        <v>0.4224</v>
      </c>
      <c r="UD107" s="55">
        <v>0.51190000000000002</v>
      </c>
      <c r="UE107" s="55">
        <v>0.59519999999999995</v>
      </c>
      <c r="UF107" s="55">
        <v>0.69410000000000005</v>
      </c>
      <c r="UG107" s="55">
        <v>0.74019999999999997</v>
      </c>
      <c r="UH107" s="55">
        <v>0.55289999999999995</v>
      </c>
      <c r="UI107" s="55">
        <v>0.42499999999999999</v>
      </c>
      <c r="UJ107" s="55">
        <v>0.43209999999999998</v>
      </c>
      <c r="UK107" s="55">
        <v>0.62529999999999997</v>
      </c>
      <c r="UL107" s="55">
        <v>0.40660000000000002</v>
      </c>
      <c r="UM107" s="55">
        <v>0.54930000000000001</v>
      </c>
      <c r="UN107" s="55">
        <v>0.60950000000000004</v>
      </c>
      <c r="UO107" s="55">
        <v>0.45519999999999999</v>
      </c>
      <c r="UP107" s="55">
        <v>0.22389999999999999</v>
      </c>
      <c r="UQ107" s="55">
        <v>0.17780000000000001</v>
      </c>
      <c r="UR107" s="55">
        <v>0.32769999999999999</v>
      </c>
      <c r="US107" s="55">
        <v>0.1807</v>
      </c>
      <c r="UT107" s="55">
        <v>0.30109999999999998</v>
      </c>
      <c r="UU107" s="55">
        <v>0.26140000000000002</v>
      </c>
      <c r="UV107" s="55">
        <v>2.8299999999999999E-2</v>
      </c>
      <c r="UW107" s="55">
        <v>-2.0299999999999999E-2</v>
      </c>
      <c r="UX107" s="55">
        <v>-0.1119</v>
      </c>
      <c r="UY107" s="55">
        <v>0.1363</v>
      </c>
      <c r="UZ107" s="55">
        <v>0.23810000000000001</v>
      </c>
      <c r="VA107" s="55">
        <v>0.29249999999999998</v>
      </c>
      <c r="VB107" s="55">
        <v>0.34210000000000002</v>
      </c>
      <c r="VC107" s="55">
        <v>0.22939999999999999</v>
      </c>
      <c r="VD107" s="55">
        <v>0.28899999999999998</v>
      </c>
      <c r="VE107" s="55">
        <v>0.47410000000000002</v>
      </c>
      <c r="VF107" s="55">
        <v>0.23569999999999999</v>
      </c>
      <c r="VG107" s="55">
        <v>0.13109999999999999</v>
      </c>
      <c r="VH107" s="55">
        <v>0.11360000000000001</v>
      </c>
      <c r="VI107" s="55">
        <v>1.0005999999999999</v>
      </c>
      <c r="VJ107" s="55">
        <v>0.1678</v>
      </c>
      <c r="VK107" s="55">
        <v>0.1021</v>
      </c>
      <c r="VL107" s="55">
        <v>0.39419999999999999</v>
      </c>
      <c r="VM107" s="55">
        <v>0.5403</v>
      </c>
      <c r="VN107" s="55">
        <v>0.55449999999999999</v>
      </c>
      <c r="VO107" s="55">
        <v>0.45290000000000002</v>
      </c>
      <c r="VP107" s="55">
        <v>0.52949999999999997</v>
      </c>
      <c r="VQ107" s="55">
        <v>0.17810000000000001</v>
      </c>
      <c r="VR107" s="55">
        <v>0.2515</v>
      </c>
      <c r="VS107" s="55">
        <v>0.69910000000000005</v>
      </c>
      <c r="VT107" s="55">
        <v>0.56969999999999998</v>
      </c>
      <c r="VU107" s="55">
        <v>0.3604</v>
      </c>
      <c r="VV107" s="55">
        <v>0.50360000000000005</v>
      </c>
      <c r="VW107" s="55">
        <v>0.58450000000000002</v>
      </c>
      <c r="VX107" s="55">
        <v>9.0700000000000003E-2</v>
      </c>
      <c r="VY107" s="55">
        <v>-0.2102</v>
      </c>
      <c r="VZ107" s="55">
        <v>1.8E-3</v>
      </c>
      <c r="WA107" s="55">
        <v>0.36559999999999998</v>
      </c>
      <c r="WB107" s="55">
        <v>0.31169999999999998</v>
      </c>
      <c r="WC107" s="55">
        <v>0.34029999999999999</v>
      </c>
      <c r="WD107" s="55">
        <v>0.41789999999999999</v>
      </c>
      <c r="WE107" s="55">
        <v>0.35470000000000002</v>
      </c>
      <c r="WF107" s="55">
        <v>0.53600000000000003</v>
      </c>
      <c r="WG107" s="55">
        <v>0.47610000000000002</v>
      </c>
      <c r="WH107" s="55">
        <v>0.31900000000000001</v>
      </c>
      <c r="WI107" s="55">
        <v>0.31409999999999999</v>
      </c>
      <c r="WJ107" s="55">
        <v>0.33929999999999999</v>
      </c>
      <c r="WK107" s="55">
        <v>0.4158</v>
      </c>
      <c r="WL107" s="55">
        <v>0.1804</v>
      </c>
      <c r="WM107" s="55">
        <v>0.1925</v>
      </c>
      <c r="WN107" s="55">
        <v>0.18690000000000001</v>
      </c>
      <c r="WO107" s="55">
        <v>0.27939999999999998</v>
      </c>
      <c r="WP107" s="55">
        <v>0.25869999999999999</v>
      </c>
      <c r="WQ107" s="55">
        <v>0.49580000000000002</v>
      </c>
      <c r="WR107" s="55">
        <v>0.38819999999999999</v>
      </c>
      <c r="WS107" s="55">
        <v>0.28920000000000001</v>
      </c>
      <c r="WT107" s="55">
        <v>0.12470000000000001</v>
      </c>
      <c r="WU107" s="55">
        <v>0.25769999999999998</v>
      </c>
      <c r="WV107" s="55">
        <v>0.39489999999999997</v>
      </c>
      <c r="WW107" s="55">
        <v>0.28289999999999998</v>
      </c>
      <c r="WX107" s="55">
        <v>0.27960000000000002</v>
      </c>
      <c r="WY107" s="55">
        <v>0.34660000000000002</v>
      </c>
      <c r="WZ107" s="55">
        <v>0.70499999999999996</v>
      </c>
      <c r="XA107" s="55">
        <v>0.41699999999999998</v>
      </c>
      <c r="XB107" s="55">
        <v>-8.4699999999999998E-2</v>
      </c>
      <c r="XC107" s="55">
        <v>0.16489999999999999</v>
      </c>
      <c r="XD107" s="55">
        <v>7.8200000000000006E-2</v>
      </c>
      <c r="XE107" s="55">
        <v>0.2044</v>
      </c>
      <c r="XF107" s="55">
        <v>0.1789</v>
      </c>
      <c r="XG107" s="55">
        <v>-0.1198</v>
      </c>
      <c r="XH107" s="55">
        <v>-0.1348</v>
      </c>
      <c r="XI107" s="55">
        <v>-1.5100000000000001E-2</v>
      </c>
      <c r="XJ107" s="55">
        <v>3.9699999999999999E-2</v>
      </c>
      <c r="XK107" s="55">
        <v>1.8100000000000002E-2</v>
      </c>
      <c r="XL107" s="55">
        <v>6.4100000000000004E-2</v>
      </c>
      <c r="XM107" s="55">
        <v>7.5600000000000001E-2</v>
      </c>
      <c r="XN107" s="55">
        <v>-8.6800000000000002E-2</v>
      </c>
      <c r="XO107" s="55">
        <v>-0.18759999999999999</v>
      </c>
      <c r="XP107" s="55">
        <v>-0.13750000000000001</v>
      </c>
      <c r="XQ107" s="55">
        <v>-9.5500000000000002E-2</v>
      </c>
      <c r="XR107" s="55">
        <v>-6.7100000000000007E-2</v>
      </c>
      <c r="XS107" s="55">
        <v>-5.7599999999999998E-2</v>
      </c>
      <c r="XT107" s="55">
        <v>2.46E-2</v>
      </c>
      <c r="XU107" s="55">
        <v>-0.13089999999999999</v>
      </c>
      <c r="XV107" s="55">
        <v>-0.317</v>
      </c>
      <c r="XW107" s="55">
        <v>-0.25119999999999998</v>
      </c>
      <c r="XX107" s="55">
        <v>-0.32219999999999999</v>
      </c>
      <c r="XY107" s="55">
        <v>-0.37419999999999998</v>
      </c>
      <c r="XZ107" s="55">
        <v>-0.28839999999999999</v>
      </c>
      <c r="YA107" s="55">
        <v>-0.23949999999999999</v>
      </c>
      <c r="YB107" s="55">
        <v>-0.26440000000000002</v>
      </c>
      <c r="YC107" s="55">
        <v>-0.55430000000000001</v>
      </c>
      <c r="YD107" s="55">
        <v>-0.51580000000000004</v>
      </c>
      <c r="YE107" s="55">
        <v>-0.45469999999999999</v>
      </c>
      <c r="YF107" s="55">
        <v>-0.4587</v>
      </c>
      <c r="YG107" s="55">
        <v>-0.2828</v>
      </c>
      <c r="YH107" s="55">
        <v>-0.23749999999999999</v>
      </c>
      <c r="YI107" s="55">
        <v>-0.34639999999999999</v>
      </c>
      <c r="YJ107" s="55">
        <v>-0.5544</v>
      </c>
      <c r="YK107" s="55">
        <v>-0.45860000000000001</v>
      </c>
    </row>
    <row r="108" spans="1:661" x14ac:dyDescent="0.35">
      <c r="A108" s="66" t="s">
        <v>75</v>
      </c>
      <c r="B108" s="66" t="s">
        <v>708</v>
      </c>
      <c r="C108" s="54">
        <v>-0.02</v>
      </c>
      <c r="D108" s="54">
        <v>-0.05</v>
      </c>
      <c r="E108" s="54">
        <v>-0.03</v>
      </c>
      <c r="F108" s="54">
        <v>7.0000000000000007E-2</v>
      </c>
      <c r="G108" s="54">
        <v>0.03</v>
      </c>
      <c r="H108" s="54">
        <v>0.02</v>
      </c>
      <c r="I108" s="54">
        <v>-0.01</v>
      </c>
      <c r="J108" s="54">
        <v>0.08</v>
      </c>
      <c r="K108" s="54">
        <v>7.0000000000000007E-2</v>
      </c>
      <c r="L108" s="54">
        <v>0.02</v>
      </c>
      <c r="M108" s="54">
        <v>0.02</v>
      </c>
      <c r="N108" s="54">
        <v>0</v>
      </c>
      <c r="O108" s="54">
        <v>0.05</v>
      </c>
      <c r="P108" s="54">
        <v>-0.11</v>
      </c>
      <c r="Q108" s="54">
        <v>-0.05</v>
      </c>
      <c r="R108" s="54">
        <v>-7.0000000000000007E-2</v>
      </c>
      <c r="S108" s="54">
        <v>-0.01</v>
      </c>
      <c r="T108" s="54">
        <v>0</v>
      </c>
      <c r="U108" s="54">
        <v>0.02</v>
      </c>
      <c r="V108" s="54">
        <v>-0.06</v>
      </c>
      <c r="W108" s="54">
        <v>-0.18</v>
      </c>
      <c r="X108" s="54">
        <v>-0.14000000000000001</v>
      </c>
      <c r="Y108" s="54">
        <v>-0.13</v>
      </c>
      <c r="Z108" s="54">
        <v>-0.17</v>
      </c>
      <c r="AA108" s="54">
        <v>-0.24</v>
      </c>
      <c r="AB108" s="54">
        <v>-0.3</v>
      </c>
      <c r="AC108" s="54">
        <v>-0.38</v>
      </c>
      <c r="AD108" s="54">
        <v>-0.53</v>
      </c>
      <c r="AE108" s="54">
        <v>-0.72</v>
      </c>
      <c r="AF108" s="54">
        <v>-0.79</v>
      </c>
      <c r="AG108" s="55">
        <v>-0.83779999999999999</v>
      </c>
      <c r="AH108" s="55">
        <v>-0.95679999999999998</v>
      </c>
      <c r="AI108" s="54">
        <v>-1</v>
      </c>
      <c r="AJ108" s="54">
        <v>-1</v>
      </c>
      <c r="AK108" s="54">
        <v>-1</v>
      </c>
      <c r="AL108" s="54">
        <v>-1</v>
      </c>
      <c r="AM108" s="54">
        <v>-1</v>
      </c>
      <c r="AN108" s="54">
        <v>-1</v>
      </c>
      <c r="AO108" s="54">
        <v>-1</v>
      </c>
      <c r="AP108" s="54">
        <v>-1</v>
      </c>
      <c r="AQ108" s="54">
        <v>-1</v>
      </c>
      <c r="AR108" s="54">
        <v>-1</v>
      </c>
      <c r="AS108" s="54">
        <v>-1</v>
      </c>
      <c r="AT108" s="54">
        <v>-1</v>
      </c>
      <c r="AU108" s="54">
        <v>-1</v>
      </c>
      <c r="AV108" s="54">
        <v>-1</v>
      </c>
      <c r="AW108" s="54">
        <v>-1</v>
      </c>
      <c r="AX108" s="54">
        <v>-1</v>
      </c>
      <c r="AY108" s="54">
        <v>-1</v>
      </c>
      <c r="AZ108" s="54">
        <v>-1</v>
      </c>
      <c r="BA108" s="54">
        <v>-1</v>
      </c>
      <c r="BB108" s="54">
        <v>-1</v>
      </c>
      <c r="BC108" s="54">
        <v>-1</v>
      </c>
      <c r="BD108" s="54">
        <v>-1</v>
      </c>
      <c r="BE108" s="54">
        <v>-1</v>
      </c>
      <c r="BF108" s="54">
        <v>-1</v>
      </c>
      <c r="BG108" s="54">
        <v>-1</v>
      </c>
      <c r="BH108" s="54">
        <v>-1</v>
      </c>
      <c r="BI108" s="54">
        <v>-1</v>
      </c>
      <c r="BJ108" s="54">
        <v>-1</v>
      </c>
      <c r="BK108" s="54">
        <v>-1</v>
      </c>
      <c r="BL108" s="54">
        <v>-1</v>
      </c>
      <c r="BM108" s="54">
        <v>-1</v>
      </c>
      <c r="BN108" s="54">
        <v>-1</v>
      </c>
      <c r="BO108" s="54">
        <v>-1</v>
      </c>
      <c r="BP108" s="54">
        <v>-1</v>
      </c>
      <c r="BQ108" s="54">
        <v>-1</v>
      </c>
      <c r="BR108" s="54">
        <v>-1</v>
      </c>
      <c r="BS108" s="54">
        <v>-1</v>
      </c>
      <c r="BT108" s="54">
        <v>-1</v>
      </c>
      <c r="BU108" s="54">
        <v>-1</v>
      </c>
      <c r="BV108" s="54">
        <v>-1</v>
      </c>
      <c r="BW108" s="54">
        <v>-1</v>
      </c>
      <c r="BX108" s="54">
        <v>-1</v>
      </c>
      <c r="BY108" s="54">
        <v>-1</v>
      </c>
      <c r="BZ108" s="54">
        <v>-1</v>
      </c>
      <c r="CA108" s="55">
        <v>-0.77049999999999996</v>
      </c>
      <c r="CB108" s="55">
        <v>-0.84660000000000002</v>
      </c>
      <c r="CC108" s="55">
        <v>-0.78100000000000003</v>
      </c>
      <c r="CD108" s="55">
        <v>-0.79730000000000001</v>
      </c>
      <c r="CE108" s="55">
        <v>-0.60540000000000005</v>
      </c>
      <c r="CF108" s="55">
        <v>-0.62990000000000002</v>
      </c>
      <c r="CG108" s="55">
        <v>-0.72189999999999999</v>
      </c>
      <c r="CH108" s="55">
        <v>-0.61170000000000002</v>
      </c>
      <c r="CI108" s="55">
        <v>-0.52039999999999997</v>
      </c>
      <c r="CJ108" s="55">
        <v>-0.57140000000000002</v>
      </c>
      <c r="CK108" s="55">
        <v>-0.52769999999999995</v>
      </c>
      <c r="CL108" s="55">
        <v>-0.58360000000000001</v>
      </c>
      <c r="CM108" s="55">
        <v>-0.51780000000000004</v>
      </c>
      <c r="CN108" s="55">
        <v>-0.45900000000000002</v>
      </c>
      <c r="CO108" s="55">
        <v>-0.55820000000000003</v>
      </c>
      <c r="CP108" s="55">
        <v>-0.36820000000000003</v>
      </c>
      <c r="CQ108" s="55">
        <v>-0.3503</v>
      </c>
      <c r="CR108" s="55">
        <v>-0.38240000000000002</v>
      </c>
      <c r="CS108" s="55">
        <v>-0.47410000000000002</v>
      </c>
      <c r="CT108" s="55">
        <v>-0.42109999999999997</v>
      </c>
      <c r="CU108" s="55">
        <v>-0.47749999999999998</v>
      </c>
      <c r="CV108" s="55">
        <v>-0.36359999999999998</v>
      </c>
      <c r="CW108" s="55">
        <v>-0.21490000000000001</v>
      </c>
      <c r="CX108" s="55">
        <v>-0.1615</v>
      </c>
      <c r="CY108" s="55">
        <v>-0.29730000000000001</v>
      </c>
      <c r="CZ108" s="55">
        <v>-0.28560000000000002</v>
      </c>
      <c r="DA108" s="55">
        <v>-0.30209999999999998</v>
      </c>
      <c r="DB108" s="55">
        <v>-0.24829999999999999</v>
      </c>
      <c r="DC108" s="55">
        <v>-0.28839999999999999</v>
      </c>
      <c r="DD108" s="55">
        <v>-0.34820000000000001</v>
      </c>
      <c r="DE108" s="55">
        <v>-0.27650000000000002</v>
      </c>
      <c r="DF108" s="55">
        <v>-0.3649</v>
      </c>
      <c r="DG108" s="55">
        <v>-0.2752</v>
      </c>
      <c r="DH108" s="55">
        <v>-0.32700000000000001</v>
      </c>
      <c r="DI108" s="55">
        <v>-0.24640000000000001</v>
      </c>
      <c r="DJ108" s="55">
        <v>-0.35549999999999998</v>
      </c>
      <c r="DK108" s="54">
        <v>-0.28000000000000003</v>
      </c>
      <c r="DL108" s="55">
        <v>-0.37980000000000003</v>
      </c>
      <c r="DM108" s="55">
        <v>-0.1149</v>
      </c>
      <c r="DN108" s="55">
        <v>-9.1200000000000003E-2</v>
      </c>
      <c r="DO108" s="55">
        <v>-0.21940000000000001</v>
      </c>
      <c r="DP108" s="55">
        <v>-0.503</v>
      </c>
      <c r="DQ108" s="55">
        <v>7.17E-2</v>
      </c>
      <c r="DR108" s="55">
        <v>3.5000000000000003E-2</v>
      </c>
      <c r="DS108" s="55">
        <v>-8.5800000000000001E-2</v>
      </c>
      <c r="DT108" s="55">
        <v>-0.1905</v>
      </c>
      <c r="DU108" s="55">
        <v>-8.0100000000000005E-2</v>
      </c>
      <c r="DV108" s="55">
        <v>-0.11559999999999999</v>
      </c>
      <c r="DW108" s="55">
        <v>0.53500000000000003</v>
      </c>
      <c r="DX108" s="54">
        <v>-0.14000000000000001</v>
      </c>
      <c r="DY108" s="55">
        <v>-0.27139999999999997</v>
      </c>
      <c r="DZ108" s="55">
        <v>-0.15190000000000001</v>
      </c>
      <c r="EA108" s="55">
        <v>-0.23569999999999999</v>
      </c>
      <c r="EB108" s="55">
        <v>-0.1115</v>
      </c>
      <c r="EC108" s="55">
        <v>-0.23100000000000001</v>
      </c>
      <c r="ED108" s="55">
        <v>-0.2344</v>
      </c>
      <c r="EE108" s="55">
        <v>-0.2336</v>
      </c>
      <c r="EF108" s="55">
        <v>-0.37969999999999998</v>
      </c>
      <c r="EG108" s="55">
        <v>-0.41189999999999999</v>
      </c>
      <c r="EH108" s="55">
        <v>-0.4355</v>
      </c>
      <c r="EI108" s="55">
        <v>-0.34200000000000003</v>
      </c>
      <c r="EJ108" s="55">
        <v>-0.53280000000000005</v>
      </c>
      <c r="EK108" s="55">
        <v>-0.24579999999999999</v>
      </c>
      <c r="EL108" s="55">
        <v>-0.28510000000000002</v>
      </c>
      <c r="EM108" s="55">
        <v>-0.34720000000000001</v>
      </c>
      <c r="EN108" s="55">
        <v>-0.31530000000000002</v>
      </c>
      <c r="EO108" s="55">
        <v>-0.41160000000000002</v>
      </c>
      <c r="EP108" s="55">
        <v>-0.26900000000000002</v>
      </c>
      <c r="EQ108" s="55">
        <v>-0.20549999999999999</v>
      </c>
      <c r="ER108" s="55">
        <v>-0.34189999999999998</v>
      </c>
      <c r="ES108" s="55">
        <v>-0.3735</v>
      </c>
      <c r="ET108" s="55">
        <v>-0.40279999999999999</v>
      </c>
      <c r="EU108" s="55">
        <v>-0.42680000000000001</v>
      </c>
      <c r="EV108" s="55">
        <v>-0.42180000000000001</v>
      </c>
      <c r="EW108" s="55">
        <v>-0.3861</v>
      </c>
      <c r="EX108" s="55">
        <v>-0.32140000000000002</v>
      </c>
      <c r="EY108" s="55">
        <v>-0.24060000000000001</v>
      </c>
      <c r="EZ108" s="55">
        <v>-0.56630000000000003</v>
      </c>
      <c r="FA108" s="55">
        <v>-0.45369999999999999</v>
      </c>
      <c r="FB108" s="55">
        <v>-0.52600000000000002</v>
      </c>
      <c r="FC108" s="55">
        <v>-0.55640000000000001</v>
      </c>
      <c r="FD108" s="55">
        <v>-0.44080000000000003</v>
      </c>
      <c r="FE108" s="55">
        <v>-0.37719999999999998</v>
      </c>
      <c r="FF108" s="55">
        <v>-0.40529999999999999</v>
      </c>
      <c r="FG108" s="55">
        <v>-0.47239999999999999</v>
      </c>
      <c r="FH108" s="55">
        <v>-0.48770000000000002</v>
      </c>
      <c r="FI108" s="55">
        <v>-0.46579999999999999</v>
      </c>
      <c r="FJ108" s="55">
        <v>-0.4173</v>
      </c>
      <c r="FK108" s="55">
        <v>-0.39290000000000003</v>
      </c>
      <c r="FL108" s="55">
        <v>-0.43509999999999999</v>
      </c>
      <c r="FM108" s="55">
        <v>-0.39850000000000002</v>
      </c>
      <c r="FN108" s="55">
        <v>-0.48349999999999999</v>
      </c>
      <c r="FO108" s="55">
        <v>-0.40479999999999999</v>
      </c>
      <c r="FP108" s="55">
        <v>-0.3881</v>
      </c>
      <c r="FQ108" s="55">
        <v>-0.37069999999999997</v>
      </c>
      <c r="FR108" s="55">
        <v>-0.22950000000000001</v>
      </c>
      <c r="FS108" s="55">
        <v>-0.1958</v>
      </c>
      <c r="FT108" s="55">
        <v>-0.2079</v>
      </c>
      <c r="FU108" s="55">
        <v>-0.40770000000000001</v>
      </c>
      <c r="FV108" s="55">
        <v>-0.34160000000000001</v>
      </c>
      <c r="FW108" s="55">
        <v>-0.3669</v>
      </c>
      <c r="FX108" s="55">
        <v>-0.30830000000000002</v>
      </c>
      <c r="FY108" s="55">
        <v>-0.14749999999999999</v>
      </c>
      <c r="FZ108" s="55">
        <v>-0.1125</v>
      </c>
      <c r="GA108" s="55">
        <v>1.4200000000000001E-2</v>
      </c>
      <c r="GB108" s="55">
        <v>-0.31950000000000001</v>
      </c>
      <c r="GC108" s="55">
        <v>-0.26069999999999999</v>
      </c>
      <c r="GD108" s="55">
        <v>-0.35610000000000003</v>
      </c>
      <c r="GE108" s="55">
        <v>-0.27350000000000002</v>
      </c>
      <c r="GF108" s="55">
        <v>-0.1741</v>
      </c>
      <c r="GG108" s="55">
        <v>-9.6100000000000005E-2</v>
      </c>
      <c r="GH108" s="55">
        <v>-6.2899999999999998E-2</v>
      </c>
      <c r="GI108" s="55">
        <v>-0.25950000000000001</v>
      </c>
      <c r="GJ108" s="55">
        <v>-0.33129999999999998</v>
      </c>
      <c r="GK108" s="55">
        <v>-0.24970000000000001</v>
      </c>
      <c r="GL108" s="55">
        <v>-0.14810000000000001</v>
      </c>
      <c r="GM108" s="55">
        <v>9.5600000000000004E-2</v>
      </c>
      <c r="GN108" s="55">
        <v>4.6199999999999998E-2</v>
      </c>
      <c r="GO108" s="55">
        <v>-0.26440000000000002</v>
      </c>
      <c r="GP108" s="55">
        <v>-0.55700000000000005</v>
      </c>
      <c r="GQ108" s="55">
        <v>-0.27660000000000001</v>
      </c>
      <c r="GR108" s="55">
        <v>6.25E-2</v>
      </c>
      <c r="GS108" s="55">
        <v>4.9000000000000002E-2</v>
      </c>
      <c r="GT108" s="55">
        <v>3.7499999999999999E-2</v>
      </c>
      <c r="GU108" s="55">
        <v>0.17860000000000001</v>
      </c>
      <c r="GV108" s="55">
        <v>0.96279999999999999</v>
      </c>
      <c r="GW108" s="55">
        <v>0.32719999999999999</v>
      </c>
      <c r="GX108" s="55">
        <v>-0.32100000000000001</v>
      </c>
      <c r="GY108" s="55">
        <v>-0.253</v>
      </c>
      <c r="GZ108" s="55">
        <v>-0.25209999999999999</v>
      </c>
      <c r="HA108" s="54">
        <v>-7.0000000000000007E-2</v>
      </c>
      <c r="HB108" s="55">
        <v>-0.1298</v>
      </c>
      <c r="HC108" s="55">
        <v>-0.29049999999999998</v>
      </c>
      <c r="HD108" s="55">
        <v>-0.222</v>
      </c>
      <c r="HE108" s="55">
        <v>-0.33639999999999998</v>
      </c>
      <c r="HF108" s="55">
        <v>-0.19120000000000001</v>
      </c>
      <c r="HG108" s="55">
        <v>-0.22720000000000001</v>
      </c>
      <c r="HH108" s="55">
        <v>-3.7199999999999997E-2</v>
      </c>
      <c r="HI108" s="55">
        <v>-4.1700000000000001E-2</v>
      </c>
      <c r="HJ108" s="55">
        <v>0.15540000000000001</v>
      </c>
      <c r="HK108" s="55">
        <v>-0.18790000000000001</v>
      </c>
      <c r="HL108" s="55">
        <v>-0.19259999999999999</v>
      </c>
      <c r="HM108" s="55">
        <v>-0.19359999999999999</v>
      </c>
      <c r="HN108" s="55">
        <v>-0.19070000000000001</v>
      </c>
      <c r="HO108" s="55">
        <v>8.0999999999999996E-3</v>
      </c>
      <c r="HP108" s="55">
        <v>-9.8900000000000002E-2</v>
      </c>
      <c r="HQ108" s="55">
        <v>7.0800000000000002E-2</v>
      </c>
      <c r="HR108" s="55">
        <v>7.6300000000000007E-2</v>
      </c>
      <c r="HS108" s="55">
        <v>-0.26419999999999999</v>
      </c>
      <c r="HT108" s="55">
        <v>-0.11219999999999999</v>
      </c>
      <c r="HU108" s="55">
        <v>-0.18010000000000001</v>
      </c>
      <c r="HV108" s="55">
        <v>-0.2122</v>
      </c>
      <c r="HW108" s="55">
        <v>-0.15679999999999999</v>
      </c>
      <c r="HX108" s="55">
        <v>-0.22800000000000001</v>
      </c>
      <c r="HY108" s="55">
        <v>4.4699999999999997E-2</v>
      </c>
      <c r="HZ108" s="55">
        <v>-0.27589999999999998</v>
      </c>
      <c r="IA108" s="55">
        <v>-0.18240000000000001</v>
      </c>
      <c r="IB108" s="55">
        <v>-0.21199999999999999</v>
      </c>
      <c r="IC108" s="55">
        <v>-0.17760000000000001</v>
      </c>
      <c r="ID108" s="55">
        <v>-9.9000000000000005E-2</v>
      </c>
      <c r="IE108" s="55">
        <v>-0.1489</v>
      </c>
      <c r="IF108" s="55">
        <v>-0.25629999999999997</v>
      </c>
      <c r="IG108" s="55">
        <v>-0.2482</v>
      </c>
      <c r="IH108" s="55">
        <v>-0.19900000000000001</v>
      </c>
      <c r="II108" s="55">
        <v>-0.2792</v>
      </c>
      <c r="IJ108" s="55">
        <v>-0.1782</v>
      </c>
      <c r="IK108" s="55">
        <v>-0.1021</v>
      </c>
      <c r="IL108" s="55">
        <v>-0.13619999999999999</v>
      </c>
      <c r="IM108" s="55">
        <v>-0.26600000000000001</v>
      </c>
      <c r="IN108" s="55">
        <v>-0.30449999999999999</v>
      </c>
      <c r="IO108" s="55">
        <v>-0.19980000000000001</v>
      </c>
      <c r="IP108" s="55">
        <v>-0.307</v>
      </c>
      <c r="IQ108" s="55">
        <v>-0.17130000000000001</v>
      </c>
      <c r="IR108" s="55">
        <v>-0.1547</v>
      </c>
      <c r="IS108" s="55">
        <v>-0.2606</v>
      </c>
      <c r="IT108" s="55">
        <v>-0.35749999999999998</v>
      </c>
      <c r="IU108" s="55">
        <v>-0.3261</v>
      </c>
      <c r="IV108" s="55">
        <v>-0.2056</v>
      </c>
      <c r="IW108" s="55">
        <v>-0.41520000000000001</v>
      </c>
      <c r="IX108" s="55">
        <v>-0.223</v>
      </c>
      <c r="IY108" s="55">
        <v>-0.34310000000000002</v>
      </c>
      <c r="IZ108" s="55">
        <v>-0.28810000000000002</v>
      </c>
      <c r="JA108" s="55">
        <v>-0.35370000000000001</v>
      </c>
      <c r="JB108" s="55">
        <v>-0.4451</v>
      </c>
      <c r="JC108" s="55">
        <v>-0.33310000000000001</v>
      </c>
      <c r="JD108" s="55">
        <v>-0.3473</v>
      </c>
      <c r="JE108" s="55">
        <v>-0.2742</v>
      </c>
      <c r="JF108" s="55">
        <v>-0.32179999999999997</v>
      </c>
      <c r="JG108" s="55">
        <v>-0.60609999999999997</v>
      </c>
      <c r="JH108" s="55">
        <v>-0.59850000000000003</v>
      </c>
      <c r="JI108" s="55">
        <v>-0.41689999999999999</v>
      </c>
      <c r="JJ108" s="54">
        <v>-0.53</v>
      </c>
      <c r="JK108" s="55">
        <v>-0.30980000000000002</v>
      </c>
      <c r="JL108" s="55">
        <v>-0.2356</v>
      </c>
      <c r="JM108" s="55">
        <v>-0.23050000000000001</v>
      </c>
      <c r="JN108" s="55">
        <v>-0.26800000000000002</v>
      </c>
      <c r="JO108" s="55">
        <v>-0.31309999999999999</v>
      </c>
      <c r="JP108" s="55">
        <v>-0.1993</v>
      </c>
      <c r="JQ108" s="55">
        <v>-0.26939999999999997</v>
      </c>
      <c r="JR108" s="55">
        <v>-0.25519999999999998</v>
      </c>
      <c r="JS108" s="55">
        <v>-0.2205</v>
      </c>
      <c r="JT108" s="55">
        <v>-0.1971</v>
      </c>
      <c r="JU108" s="55">
        <v>-0.2369</v>
      </c>
      <c r="JV108" s="55">
        <v>-0.3543</v>
      </c>
      <c r="JW108" s="55">
        <v>-0.25109999999999999</v>
      </c>
      <c r="JX108" s="55">
        <v>-0.29039999999999999</v>
      </c>
      <c r="JY108" s="55">
        <v>-0.21909999999999999</v>
      </c>
      <c r="JZ108" s="55">
        <v>-0.2462</v>
      </c>
      <c r="KA108" s="55">
        <v>-0.17829999999999999</v>
      </c>
      <c r="KB108" s="55">
        <v>-0.20369999999999999</v>
      </c>
      <c r="KC108" s="55">
        <v>-0.31619999999999998</v>
      </c>
      <c r="KD108" s="55">
        <v>-0.27729999999999999</v>
      </c>
      <c r="KE108" s="55">
        <v>-0.2782</v>
      </c>
      <c r="KF108" s="55">
        <v>-0.219</v>
      </c>
      <c r="KG108" s="55">
        <v>-0.18540000000000001</v>
      </c>
      <c r="KH108" s="55">
        <v>-0.12470000000000001</v>
      </c>
      <c r="KI108" s="55">
        <v>-0.27810000000000001</v>
      </c>
      <c r="KJ108" s="55">
        <v>-0.43940000000000001</v>
      </c>
      <c r="KK108" s="55">
        <v>-0.4017</v>
      </c>
      <c r="KL108" s="55">
        <v>-0.31240000000000001</v>
      </c>
      <c r="KM108" s="55">
        <v>-0.20930000000000001</v>
      </c>
      <c r="KN108" s="55">
        <v>-0.17330000000000001</v>
      </c>
      <c r="KO108" s="55">
        <v>-0.1381</v>
      </c>
      <c r="KP108" s="55">
        <v>-0.2717</v>
      </c>
      <c r="KQ108" s="55">
        <v>-0.31869999999999998</v>
      </c>
      <c r="KR108" s="55">
        <v>-0.25380000000000003</v>
      </c>
      <c r="KS108" s="55">
        <v>-0.18360000000000001</v>
      </c>
      <c r="KT108" s="55">
        <v>-0.249</v>
      </c>
      <c r="KU108" s="55">
        <v>-0.16950000000000001</v>
      </c>
      <c r="KV108" s="55">
        <v>-0.15690000000000001</v>
      </c>
      <c r="KW108" s="55">
        <v>-0.1928</v>
      </c>
      <c r="KX108" s="55">
        <v>-0.44080000000000003</v>
      </c>
      <c r="KY108" s="55">
        <v>-0.54220000000000002</v>
      </c>
      <c r="KZ108" s="55">
        <v>-0.15079999999999999</v>
      </c>
      <c r="LA108" s="55">
        <v>-0.18290000000000001</v>
      </c>
      <c r="LB108" s="55">
        <v>-0.55559999999999998</v>
      </c>
      <c r="LC108" s="55">
        <v>-0.34210000000000002</v>
      </c>
      <c r="LD108" s="55">
        <v>-0.33069999999999999</v>
      </c>
      <c r="LE108" s="55">
        <v>-0.32990000000000003</v>
      </c>
      <c r="LF108" s="55">
        <v>-0.3392</v>
      </c>
      <c r="LG108" s="55">
        <v>3.09E-2</v>
      </c>
      <c r="LH108" s="55">
        <v>2.6700000000000002E-2</v>
      </c>
      <c r="LI108" s="55">
        <v>-0.29039999999999999</v>
      </c>
      <c r="LJ108" s="55">
        <v>-8.2000000000000007E-3</v>
      </c>
      <c r="LK108" s="55">
        <v>-0.1628</v>
      </c>
      <c r="LL108" s="55">
        <v>-0.1701</v>
      </c>
      <c r="LM108" s="55">
        <v>-0.1333</v>
      </c>
      <c r="LN108" s="55">
        <v>-0.17530000000000001</v>
      </c>
      <c r="LO108" s="55">
        <v>-0.17100000000000001</v>
      </c>
      <c r="LP108" s="55">
        <v>-0.14630000000000001</v>
      </c>
      <c r="LQ108" s="55">
        <v>-0.18890000000000001</v>
      </c>
      <c r="LR108" s="55">
        <v>-0.26300000000000001</v>
      </c>
      <c r="LS108" s="55">
        <v>-0.3014</v>
      </c>
      <c r="LT108" s="55">
        <v>-0.29530000000000001</v>
      </c>
      <c r="LU108" s="54">
        <v>-0.38</v>
      </c>
      <c r="LV108" s="55">
        <v>-0.27800000000000002</v>
      </c>
      <c r="LW108" s="55">
        <v>-0.21909999999999999</v>
      </c>
      <c r="LX108" s="55">
        <v>-0.28199999999999997</v>
      </c>
      <c r="LY108" s="55">
        <v>-0.31180000000000002</v>
      </c>
      <c r="LZ108" s="55">
        <v>-0.3836</v>
      </c>
      <c r="MA108" s="55">
        <v>-0.3574</v>
      </c>
      <c r="MB108" s="55">
        <v>-0.37090000000000001</v>
      </c>
      <c r="MC108" s="55">
        <v>-0.28029999999999999</v>
      </c>
      <c r="MD108" s="54">
        <v>-0.24</v>
      </c>
      <c r="ME108" s="54">
        <v>-0.22</v>
      </c>
      <c r="MF108" s="55">
        <v>-0.433</v>
      </c>
      <c r="MG108" s="55">
        <v>-0.32579999999999998</v>
      </c>
      <c r="MH108" s="55">
        <v>-0.32319999999999999</v>
      </c>
      <c r="MI108" s="55">
        <v>-0.27629999999999999</v>
      </c>
      <c r="MJ108" s="55">
        <v>-0.29330000000000001</v>
      </c>
      <c r="MK108" s="55">
        <v>-0.21429999999999999</v>
      </c>
      <c r="ML108" s="55">
        <v>-0.186</v>
      </c>
      <c r="MM108" s="55">
        <v>0.30270000000000002</v>
      </c>
      <c r="MN108" s="55">
        <v>-0.44209999999999999</v>
      </c>
      <c r="MO108" s="55">
        <v>-0.40639999999999998</v>
      </c>
      <c r="MP108" s="55">
        <v>-0.39019999999999999</v>
      </c>
      <c r="MQ108" s="55">
        <v>-0.34089999999999998</v>
      </c>
      <c r="MR108" s="55">
        <v>-0.23549999999999999</v>
      </c>
      <c r="MS108" s="55">
        <v>-0.2223</v>
      </c>
      <c r="MT108" s="55">
        <v>-0.60440000000000005</v>
      </c>
      <c r="MU108" s="55">
        <v>-0.3846</v>
      </c>
      <c r="MV108" s="55">
        <v>-0.31240000000000001</v>
      </c>
      <c r="MW108" s="55">
        <v>-0.31219999999999998</v>
      </c>
      <c r="MX108" s="55">
        <v>-0.29349999999999998</v>
      </c>
      <c r="MY108" s="55">
        <v>-0.34720000000000001</v>
      </c>
      <c r="MZ108" s="55">
        <v>-0.13669999999999999</v>
      </c>
      <c r="NA108" s="55">
        <v>8.3400000000000002E-2</v>
      </c>
      <c r="NB108" s="55">
        <v>-0.24879999999999999</v>
      </c>
      <c r="NC108" s="55">
        <v>-0.21560000000000001</v>
      </c>
      <c r="ND108" s="55">
        <v>-0.23930000000000001</v>
      </c>
      <c r="NE108" s="55">
        <v>-0.23549999999999999</v>
      </c>
      <c r="NF108" s="55">
        <v>-0.21479999999999999</v>
      </c>
      <c r="NG108" s="55">
        <v>-0.12590000000000001</v>
      </c>
      <c r="NH108" s="55">
        <v>-0.1817</v>
      </c>
      <c r="NI108" s="55">
        <v>-0.2752</v>
      </c>
      <c r="NJ108" s="55">
        <v>-0.2366</v>
      </c>
      <c r="NK108" s="55">
        <v>-0.1888</v>
      </c>
      <c r="NL108" s="55">
        <v>-0.23230000000000001</v>
      </c>
      <c r="NM108" s="55">
        <v>-0.1638</v>
      </c>
      <c r="NN108" s="55">
        <v>-0.1075</v>
      </c>
      <c r="NO108" s="55">
        <v>-0.15770000000000001</v>
      </c>
      <c r="NP108" s="55">
        <v>-0.23569999999999999</v>
      </c>
      <c r="NQ108" s="55">
        <v>-0.22919999999999999</v>
      </c>
      <c r="NR108" s="55">
        <v>-0.1666</v>
      </c>
      <c r="NS108" s="55">
        <v>-0.18410000000000001</v>
      </c>
      <c r="NT108" s="55">
        <v>-0.1545</v>
      </c>
      <c r="NU108" s="55">
        <v>-0.18410000000000001</v>
      </c>
      <c r="NV108" s="55">
        <v>-9.8100000000000007E-2</v>
      </c>
      <c r="NW108" s="55">
        <v>-0.23669999999999999</v>
      </c>
      <c r="NX108" s="55">
        <v>-0.21940000000000001</v>
      </c>
      <c r="NY108" s="55">
        <v>-0.22559999999999999</v>
      </c>
      <c r="NZ108" s="55">
        <v>-0.20069999999999999</v>
      </c>
      <c r="OA108" s="55">
        <v>-9.1999999999999998E-2</v>
      </c>
      <c r="OB108" s="55">
        <v>-9.8900000000000002E-2</v>
      </c>
      <c r="OC108" s="55">
        <v>-8.3999999999999995E-3</v>
      </c>
      <c r="OD108" s="55">
        <v>-9.0700000000000003E-2</v>
      </c>
      <c r="OE108" s="55">
        <v>-2.2200000000000001E-2</v>
      </c>
      <c r="OF108" s="55">
        <v>-0.12870000000000001</v>
      </c>
      <c r="OG108" s="55">
        <v>-5.8599999999999999E-2</v>
      </c>
      <c r="OH108" s="55">
        <v>-6.6199999999999995E-2</v>
      </c>
      <c r="OI108" s="55">
        <v>-1.6299999999999999E-2</v>
      </c>
      <c r="OJ108" s="55">
        <v>-1.78E-2</v>
      </c>
      <c r="OK108" s="55">
        <v>-7.0099999999999996E-2</v>
      </c>
      <c r="OL108" s="55">
        <v>-6.0199999999999997E-2</v>
      </c>
      <c r="OM108" s="55">
        <v>-8.2000000000000003E-2</v>
      </c>
      <c r="ON108" s="55">
        <v>-6.1800000000000001E-2</v>
      </c>
      <c r="OO108" s="55">
        <v>7.3099999999999998E-2</v>
      </c>
      <c r="OP108" s="55">
        <v>5.0700000000000002E-2</v>
      </c>
      <c r="OQ108" s="55">
        <v>0.26819999999999999</v>
      </c>
      <c r="OR108" s="55">
        <v>0.33110000000000001</v>
      </c>
      <c r="OS108" s="55">
        <v>0.27179999999999999</v>
      </c>
      <c r="OT108" s="55">
        <v>0.35120000000000001</v>
      </c>
      <c r="OU108" s="55">
        <v>0.32369999999999999</v>
      </c>
      <c r="OV108" s="55">
        <v>0.26790000000000003</v>
      </c>
      <c r="OW108" s="55">
        <v>0.1976</v>
      </c>
      <c r="OX108" s="55">
        <v>0.74199999999999999</v>
      </c>
      <c r="OY108" s="55">
        <v>0.39900000000000002</v>
      </c>
      <c r="OZ108" s="55">
        <v>0.56569999999999998</v>
      </c>
      <c r="PA108" s="55">
        <v>0.4617</v>
      </c>
      <c r="PB108" s="55">
        <v>0.39360000000000001</v>
      </c>
      <c r="PC108" s="55">
        <v>0.25779999999999997</v>
      </c>
      <c r="PD108" s="55">
        <v>0.1201</v>
      </c>
      <c r="PE108" s="55">
        <v>0.13320000000000001</v>
      </c>
      <c r="PF108" s="55">
        <v>8.6499999999999994E-2</v>
      </c>
      <c r="PG108" s="55">
        <v>3.6200000000000003E-2</v>
      </c>
      <c r="PH108" s="55">
        <v>2.92E-2</v>
      </c>
      <c r="PI108" s="55">
        <v>-1.4500000000000001E-2</v>
      </c>
      <c r="PJ108" s="55">
        <v>0.1198</v>
      </c>
      <c r="PK108" s="55">
        <v>-0.30909999999999999</v>
      </c>
      <c r="PL108" s="55">
        <v>-0.22819999999999999</v>
      </c>
      <c r="PM108" s="55">
        <v>3.0200000000000001E-2</v>
      </c>
      <c r="PN108" s="55">
        <v>5.33E-2</v>
      </c>
      <c r="PO108" s="55">
        <v>7.9799999999999996E-2</v>
      </c>
      <c r="PP108" s="55">
        <v>0.12130000000000001</v>
      </c>
      <c r="PQ108" s="55">
        <v>0.18729999999999999</v>
      </c>
      <c r="PR108" s="55">
        <v>0.2009</v>
      </c>
      <c r="PS108" s="55">
        <v>0.40260000000000001</v>
      </c>
      <c r="PT108" s="55">
        <v>0.38440000000000002</v>
      </c>
      <c r="PU108" s="55">
        <v>0.38009999999999999</v>
      </c>
      <c r="PV108" s="55">
        <v>0.47899999999999998</v>
      </c>
      <c r="PW108" s="55">
        <v>0.41510000000000002</v>
      </c>
      <c r="PX108" s="55">
        <v>0.30399999999999999</v>
      </c>
      <c r="PY108" s="55">
        <v>0.42730000000000001</v>
      </c>
      <c r="PZ108" s="55">
        <v>0.53620000000000001</v>
      </c>
      <c r="QA108" s="55">
        <v>0.40799999999999997</v>
      </c>
      <c r="QB108" s="55">
        <v>0.38940000000000002</v>
      </c>
      <c r="QC108" s="55">
        <v>0.53139999999999998</v>
      </c>
      <c r="QD108" s="55">
        <v>0.6149</v>
      </c>
      <c r="QE108" s="55">
        <v>0.46060000000000001</v>
      </c>
      <c r="QF108" s="55">
        <v>0.37040000000000001</v>
      </c>
      <c r="QG108" s="55">
        <v>0.21129999999999999</v>
      </c>
      <c r="QH108" s="55">
        <v>0.60699999999999998</v>
      </c>
      <c r="QI108" s="55">
        <v>0.44629999999999997</v>
      </c>
      <c r="QJ108" s="55">
        <v>0.46910000000000002</v>
      </c>
      <c r="QK108" s="55">
        <v>0.49980000000000002</v>
      </c>
      <c r="QL108" s="55">
        <v>0.48349999999999999</v>
      </c>
      <c r="QM108" s="55">
        <v>0.50790000000000002</v>
      </c>
      <c r="QN108" s="55">
        <v>0.79349999999999998</v>
      </c>
      <c r="QO108" s="55">
        <v>0.65739999999999998</v>
      </c>
      <c r="QP108" s="55">
        <v>0.62549999999999994</v>
      </c>
      <c r="QQ108" s="55">
        <v>0.49049999999999999</v>
      </c>
      <c r="QR108" s="55">
        <v>0.54930000000000001</v>
      </c>
      <c r="QS108" s="55">
        <v>0.26779999999999998</v>
      </c>
      <c r="QT108" s="55">
        <v>0.20960000000000001</v>
      </c>
      <c r="QU108" s="55">
        <v>-9.2999999999999992E-3</v>
      </c>
      <c r="QV108" s="55">
        <v>0.28050000000000003</v>
      </c>
      <c r="QW108" s="55">
        <v>0.56479999999999997</v>
      </c>
      <c r="QX108" s="55">
        <v>0.54730000000000001</v>
      </c>
      <c r="QY108" s="55">
        <v>0.59340000000000004</v>
      </c>
      <c r="QZ108" s="55">
        <v>0.79069999999999996</v>
      </c>
      <c r="RA108" s="55">
        <v>0.68400000000000005</v>
      </c>
      <c r="RB108" s="55">
        <v>1.3126</v>
      </c>
      <c r="RC108" s="55">
        <v>0.77300000000000002</v>
      </c>
      <c r="RD108" s="55">
        <v>0.316</v>
      </c>
      <c r="RE108" s="55">
        <v>0.3226</v>
      </c>
      <c r="RF108" s="55">
        <v>0.2472</v>
      </c>
      <c r="RG108" s="55">
        <v>0.42870000000000003</v>
      </c>
      <c r="RH108" s="55">
        <v>0.2878</v>
      </c>
      <c r="RI108" s="55">
        <v>0.66669999999999996</v>
      </c>
      <c r="RJ108" s="55">
        <v>0.38640000000000002</v>
      </c>
      <c r="RK108" s="55">
        <v>0.35289999999999999</v>
      </c>
      <c r="RL108" s="55">
        <v>0.28760000000000002</v>
      </c>
      <c r="RM108" s="55">
        <v>0.81299999999999994</v>
      </c>
      <c r="RN108" s="55">
        <v>0.59670000000000001</v>
      </c>
      <c r="RO108" s="55">
        <v>0.64900000000000002</v>
      </c>
      <c r="RP108" s="55">
        <v>3.1899999999999998E-2</v>
      </c>
      <c r="RQ108" s="55">
        <v>0.84740000000000004</v>
      </c>
      <c r="RR108" s="55">
        <v>0.74299999999999999</v>
      </c>
      <c r="RS108" s="55">
        <v>0.34820000000000001</v>
      </c>
      <c r="RT108" s="55">
        <v>0.47139999999999999</v>
      </c>
      <c r="RU108" s="55">
        <v>0.44719999999999999</v>
      </c>
      <c r="RV108" s="55">
        <v>0.54620000000000002</v>
      </c>
      <c r="RW108" s="55">
        <v>1.7222</v>
      </c>
      <c r="RX108" s="55">
        <v>0.68140000000000001</v>
      </c>
      <c r="RY108" s="55">
        <v>0.48859999999999998</v>
      </c>
      <c r="RZ108" s="55">
        <v>0.43690000000000001</v>
      </c>
      <c r="SA108" s="55">
        <v>0.51219999999999999</v>
      </c>
      <c r="SB108" s="55">
        <v>0.73709999999999998</v>
      </c>
      <c r="SC108" s="55">
        <v>0.46960000000000002</v>
      </c>
      <c r="SD108" s="55">
        <v>0.69989999999999997</v>
      </c>
      <c r="SE108" s="55">
        <v>0.55989999999999995</v>
      </c>
      <c r="SF108" s="55">
        <v>-0.48970000000000002</v>
      </c>
      <c r="SG108" s="55">
        <v>4.1300000000000003E-2</v>
      </c>
      <c r="SH108" s="55">
        <v>7.3999999999999996E-2</v>
      </c>
      <c r="SI108" s="55">
        <v>0.152</v>
      </c>
      <c r="SJ108" s="55">
        <v>0.36330000000000001</v>
      </c>
      <c r="SK108" s="55">
        <v>0.79859999999999998</v>
      </c>
      <c r="SL108" s="55">
        <v>0.57630000000000003</v>
      </c>
      <c r="SM108" s="55">
        <v>-0.38640000000000002</v>
      </c>
      <c r="SN108" s="55">
        <v>0.37009999999999998</v>
      </c>
      <c r="SO108" s="55">
        <v>0.44840000000000002</v>
      </c>
      <c r="SP108" s="55">
        <v>0.42280000000000001</v>
      </c>
      <c r="SQ108" s="55">
        <v>0.3705</v>
      </c>
      <c r="SR108" s="55">
        <v>0.49059999999999998</v>
      </c>
      <c r="SS108" s="55">
        <v>0.5383</v>
      </c>
      <c r="ST108" s="55">
        <v>0.32929999999999998</v>
      </c>
      <c r="SU108" s="55">
        <v>0.29320000000000002</v>
      </c>
      <c r="SV108" s="55">
        <v>0.3538</v>
      </c>
      <c r="SW108" s="55">
        <v>0.34989999999999999</v>
      </c>
      <c r="SX108" s="55">
        <v>0.34310000000000002</v>
      </c>
      <c r="SY108" s="55">
        <v>0.6008</v>
      </c>
      <c r="SZ108" s="55">
        <v>0.18379999999999999</v>
      </c>
      <c r="TA108" s="55">
        <v>0.37609999999999999</v>
      </c>
      <c r="TB108" s="55">
        <v>0.2034</v>
      </c>
      <c r="TC108" s="55">
        <v>0.25700000000000001</v>
      </c>
      <c r="TD108" s="55">
        <v>0.21179999999999999</v>
      </c>
      <c r="TE108" s="55">
        <v>0.23130000000000001</v>
      </c>
      <c r="TF108" s="55">
        <v>0.44519999999999998</v>
      </c>
      <c r="TG108" s="55">
        <v>0.23449999999999999</v>
      </c>
      <c r="TH108" s="55">
        <v>0.22819999999999999</v>
      </c>
      <c r="TI108" s="55">
        <v>0.22800000000000001</v>
      </c>
      <c r="TJ108" s="55">
        <v>0.35830000000000001</v>
      </c>
      <c r="TK108" s="55">
        <v>0.2782</v>
      </c>
      <c r="TL108" s="55">
        <v>0.20849999999999999</v>
      </c>
      <c r="TM108" s="55">
        <v>0.52110000000000001</v>
      </c>
      <c r="TN108" s="55">
        <v>0.32090000000000002</v>
      </c>
      <c r="TO108" s="55">
        <v>0.25519999999999998</v>
      </c>
      <c r="TP108" s="55">
        <v>0.22639999999999999</v>
      </c>
      <c r="TQ108" s="55">
        <v>0.34429999999999999</v>
      </c>
      <c r="TR108" s="55">
        <v>0.3387</v>
      </c>
      <c r="TS108" s="55">
        <v>0.37809999999999999</v>
      </c>
      <c r="TT108" s="55">
        <v>0.308</v>
      </c>
      <c r="TU108" s="55">
        <v>0.16220000000000001</v>
      </c>
      <c r="TV108" s="55">
        <v>0.29160000000000003</v>
      </c>
      <c r="TW108" s="55">
        <v>0.13070000000000001</v>
      </c>
      <c r="TX108" s="55">
        <v>0.18970000000000001</v>
      </c>
      <c r="TY108" s="55">
        <v>0.20200000000000001</v>
      </c>
      <c r="TZ108" s="55">
        <v>-2.81E-2</v>
      </c>
      <c r="UA108" s="55">
        <v>0.19350000000000001</v>
      </c>
      <c r="UB108" s="55">
        <v>0.2029</v>
      </c>
      <c r="UC108" s="55">
        <v>0.18360000000000001</v>
      </c>
      <c r="UD108" s="54">
        <v>0.08</v>
      </c>
      <c r="UE108" s="55">
        <v>0.1903</v>
      </c>
      <c r="UF108" s="55">
        <v>0.2354</v>
      </c>
      <c r="UG108" s="55">
        <v>0.22600000000000001</v>
      </c>
      <c r="UH108" s="55">
        <v>0.44569999999999999</v>
      </c>
      <c r="UI108" s="55">
        <v>0.32029999999999997</v>
      </c>
      <c r="UJ108" s="55">
        <v>0.1774</v>
      </c>
      <c r="UK108" s="55">
        <v>0.1386</v>
      </c>
      <c r="UL108" s="55">
        <v>0.25440000000000002</v>
      </c>
      <c r="UM108" s="55">
        <v>0.45179999999999998</v>
      </c>
      <c r="UN108" s="55">
        <v>0.27110000000000001</v>
      </c>
      <c r="UO108" s="55">
        <v>-2.52E-2</v>
      </c>
      <c r="UP108" s="55">
        <v>-0.2006</v>
      </c>
      <c r="UQ108" s="55">
        <v>0.222</v>
      </c>
      <c r="UR108" s="55">
        <v>0.67149999999999999</v>
      </c>
      <c r="US108" s="55">
        <v>0.29880000000000001</v>
      </c>
      <c r="UT108" s="55">
        <v>0.53600000000000003</v>
      </c>
      <c r="UU108" s="55">
        <v>0.54410000000000003</v>
      </c>
      <c r="UV108" s="55">
        <v>1.5982000000000001</v>
      </c>
      <c r="UW108" s="55">
        <v>0.85589999999999999</v>
      </c>
      <c r="UX108" s="55">
        <v>0.1263</v>
      </c>
      <c r="UY108" s="55">
        <v>3.3799999999999997E-2</v>
      </c>
      <c r="UZ108" s="55">
        <v>0.108</v>
      </c>
      <c r="VA108" s="55">
        <v>0.25929999999999997</v>
      </c>
      <c r="VB108" s="55">
        <v>0.32500000000000001</v>
      </c>
      <c r="VC108" s="55">
        <v>0.28079999999999999</v>
      </c>
      <c r="VD108" s="55">
        <v>0.14510000000000001</v>
      </c>
      <c r="VE108" s="55">
        <v>5.8599999999999999E-2</v>
      </c>
      <c r="VF108" s="55">
        <v>0.1525</v>
      </c>
      <c r="VG108" s="55">
        <v>6.9800000000000001E-2</v>
      </c>
      <c r="VH108" s="55">
        <v>0.23569999999999999</v>
      </c>
      <c r="VI108" s="55">
        <v>0.21360000000000001</v>
      </c>
      <c r="VJ108" s="55">
        <v>0.29759999999999998</v>
      </c>
      <c r="VK108" s="55">
        <v>0.3266</v>
      </c>
      <c r="VL108" s="55">
        <v>-5.0299999999999997E-2</v>
      </c>
      <c r="VM108" s="55">
        <v>0.1303</v>
      </c>
      <c r="VN108" s="55">
        <v>0.1394</v>
      </c>
      <c r="VO108" s="55">
        <v>0.2611</v>
      </c>
      <c r="VP108" s="55">
        <v>0.16589999999999999</v>
      </c>
      <c r="VQ108" s="55">
        <v>0.26390000000000002</v>
      </c>
      <c r="VR108" s="55">
        <v>0.13819999999999999</v>
      </c>
      <c r="VS108" s="54">
        <v>0.25</v>
      </c>
      <c r="VT108" s="55">
        <v>0.21490000000000001</v>
      </c>
      <c r="VU108" s="55">
        <v>0.11849999999999999</v>
      </c>
      <c r="VV108" s="55">
        <v>0.1053</v>
      </c>
      <c r="VW108" s="55">
        <v>0.218</v>
      </c>
      <c r="VX108" s="55">
        <v>0.11650000000000001</v>
      </c>
      <c r="VY108" s="55">
        <v>0.62829999999999997</v>
      </c>
      <c r="VZ108" s="55">
        <v>0.1159</v>
      </c>
      <c r="WA108" s="55">
        <v>0.18479999999999999</v>
      </c>
      <c r="WB108" s="55">
        <v>0.1792</v>
      </c>
      <c r="WC108" s="55">
        <v>6.6799999999999998E-2</v>
      </c>
      <c r="WD108" s="55">
        <v>0.1633</v>
      </c>
      <c r="WE108" s="55">
        <v>0.1358</v>
      </c>
      <c r="WF108" s="55">
        <v>0.1106</v>
      </c>
      <c r="WG108" s="55">
        <v>9.1600000000000001E-2</v>
      </c>
      <c r="WH108" s="55">
        <v>6.8000000000000005E-2</v>
      </c>
      <c r="WI108" s="55">
        <v>4.1099999999999998E-2</v>
      </c>
      <c r="WJ108" s="55">
        <v>0.1366</v>
      </c>
      <c r="WK108" s="55">
        <v>0.24840000000000001</v>
      </c>
      <c r="WL108" s="55">
        <v>0.1749</v>
      </c>
      <c r="WM108" s="55">
        <v>6.6900000000000001E-2</v>
      </c>
      <c r="WN108" s="55">
        <v>5.8400000000000001E-2</v>
      </c>
      <c r="WO108" s="55">
        <v>0.1971</v>
      </c>
      <c r="WP108" s="55">
        <v>0.1101</v>
      </c>
      <c r="WQ108" s="55">
        <v>0.12989999999999999</v>
      </c>
      <c r="WR108" s="55">
        <v>0.13800000000000001</v>
      </c>
      <c r="WS108" s="55">
        <v>7.6300000000000007E-2</v>
      </c>
      <c r="WT108" s="55">
        <v>5.8200000000000002E-2</v>
      </c>
      <c r="WU108" s="55">
        <v>3.0300000000000001E-2</v>
      </c>
      <c r="WV108" s="55">
        <v>0.18429999999999999</v>
      </c>
      <c r="WW108" s="55">
        <v>-0.18690000000000001</v>
      </c>
      <c r="WX108" s="55">
        <v>0.14430000000000001</v>
      </c>
      <c r="WY108" s="55">
        <v>3.2399999999999998E-2</v>
      </c>
      <c r="WZ108" s="55">
        <v>0.12909999999999999</v>
      </c>
      <c r="XA108" s="55">
        <v>-4.36E-2</v>
      </c>
      <c r="XB108" s="55">
        <v>-3.5000000000000003E-2</v>
      </c>
      <c r="XC108" s="55">
        <v>-1.2500000000000001E-2</v>
      </c>
      <c r="XD108" s="55">
        <v>6.1800000000000001E-2</v>
      </c>
      <c r="XE108" s="55">
        <v>4.4999999999999998E-2</v>
      </c>
      <c r="XF108" s="55">
        <v>0.13950000000000001</v>
      </c>
      <c r="XG108" s="55">
        <v>-2.7000000000000001E-3</v>
      </c>
      <c r="XH108" s="55">
        <v>-8.0199999999999994E-2</v>
      </c>
      <c r="XI108" s="55">
        <v>9.7699999999999995E-2</v>
      </c>
      <c r="XJ108" s="55">
        <v>0.1162</v>
      </c>
      <c r="XK108" s="55">
        <v>0.20200000000000001</v>
      </c>
      <c r="XL108" s="55">
        <v>0.245</v>
      </c>
      <c r="XM108" s="55">
        <v>0.1404</v>
      </c>
      <c r="XN108" s="55">
        <v>0.22639999999999999</v>
      </c>
      <c r="XO108" s="55">
        <v>0.12280000000000001</v>
      </c>
      <c r="XP108" s="55">
        <v>0.1938</v>
      </c>
      <c r="XQ108" s="55">
        <v>0.16900000000000001</v>
      </c>
      <c r="XR108" s="55">
        <v>0.1157</v>
      </c>
      <c r="XS108" s="55">
        <v>0.18990000000000001</v>
      </c>
      <c r="XT108" s="55">
        <v>0.16789999999999999</v>
      </c>
      <c r="XU108" s="55">
        <v>0.1827</v>
      </c>
      <c r="XV108" s="55">
        <v>4.7399999999999998E-2</v>
      </c>
      <c r="XW108" s="55">
        <v>0.22539999999999999</v>
      </c>
      <c r="XX108" s="55">
        <v>0.19969999999999999</v>
      </c>
      <c r="XY108" s="55">
        <v>-1.6899999999999998E-2</v>
      </c>
      <c r="XZ108" s="55">
        <v>0.14449999999999999</v>
      </c>
      <c r="YA108" s="55">
        <v>0.1721</v>
      </c>
      <c r="YB108" s="55">
        <v>0.2344</v>
      </c>
      <c r="YC108" s="55">
        <v>5.6000000000000001E-2</v>
      </c>
      <c r="YD108" s="55">
        <v>8.2000000000000003E-2</v>
      </c>
      <c r="YE108" s="55">
        <v>8.9899999999999994E-2</v>
      </c>
      <c r="YF108" s="55">
        <v>0.15409999999999999</v>
      </c>
      <c r="YG108" s="55">
        <v>0.13439999999999999</v>
      </c>
      <c r="YH108" s="55">
        <v>0.17549999999999999</v>
      </c>
      <c r="YI108" s="55">
        <v>0.17130000000000001</v>
      </c>
      <c r="YJ108" s="55">
        <v>-2.5999999999999999E-3</v>
      </c>
      <c r="YK108" s="55">
        <v>9.4399999999999998E-2</v>
      </c>
    </row>
    <row r="109" spans="1:661" x14ac:dyDescent="0.35">
      <c r="A109" s="66" t="s">
        <v>75</v>
      </c>
      <c r="B109" s="66" t="s">
        <v>97</v>
      </c>
      <c r="C109" s="54">
        <v>0.13</v>
      </c>
      <c r="D109" s="54">
        <v>7.0000000000000007E-2</v>
      </c>
      <c r="E109" s="54">
        <v>-0.1</v>
      </c>
      <c r="F109" s="54">
        <v>7.0000000000000007E-2</v>
      </c>
      <c r="G109" s="54">
        <v>0.1</v>
      </c>
      <c r="H109" s="54">
        <v>-0.12</v>
      </c>
      <c r="I109" s="54">
        <v>-0.14000000000000001</v>
      </c>
      <c r="J109" s="54">
        <v>-0.12</v>
      </c>
      <c r="K109" s="54">
        <v>-0.14000000000000001</v>
      </c>
      <c r="L109" s="54">
        <v>0.04</v>
      </c>
      <c r="M109" s="54">
        <v>0.12</v>
      </c>
      <c r="N109" s="54">
        <v>0.03</v>
      </c>
      <c r="O109" s="54">
        <v>-0.03</v>
      </c>
      <c r="P109" s="54">
        <v>0.02</v>
      </c>
      <c r="Q109" s="54">
        <v>-0.14000000000000001</v>
      </c>
      <c r="R109" s="54">
        <v>0.02</v>
      </c>
      <c r="S109" s="54">
        <v>-0.03</v>
      </c>
      <c r="T109" s="54">
        <v>0</v>
      </c>
      <c r="U109" s="54">
        <v>0.05</v>
      </c>
      <c r="V109" s="54">
        <v>-0.04</v>
      </c>
      <c r="W109" s="54">
        <v>-0.13</v>
      </c>
      <c r="X109" s="54">
        <v>-7.0000000000000007E-2</v>
      </c>
      <c r="Y109" s="54">
        <v>-0.21</v>
      </c>
      <c r="Z109" s="54">
        <v>-0.3</v>
      </c>
      <c r="AA109" s="54">
        <v>-0.37</v>
      </c>
      <c r="AB109" s="54">
        <v>-0.4</v>
      </c>
      <c r="AC109" s="54">
        <v>-0.54</v>
      </c>
      <c r="AD109" s="54">
        <v>-0.7</v>
      </c>
      <c r="AE109" s="54">
        <v>-0.92</v>
      </c>
      <c r="AF109" s="54">
        <v>-0.97</v>
      </c>
      <c r="AG109" s="55">
        <v>-0.9859</v>
      </c>
      <c r="AH109" s="54">
        <v>-1</v>
      </c>
      <c r="AI109" s="54">
        <v>-1</v>
      </c>
      <c r="AJ109" s="54">
        <v>-1</v>
      </c>
      <c r="AK109" s="54">
        <v>-1</v>
      </c>
      <c r="AL109" s="54">
        <v>-1</v>
      </c>
      <c r="AM109" s="54">
        <v>-1</v>
      </c>
      <c r="AN109" s="54">
        <v>-1</v>
      </c>
      <c r="AO109" s="54">
        <v>-1</v>
      </c>
      <c r="AP109" s="54">
        <v>-1</v>
      </c>
      <c r="AQ109" s="54">
        <v>-1</v>
      </c>
      <c r="AR109" s="54">
        <v>-1</v>
      </c>
      <c r="AS109" s="54">
        <v>-1</v>
      </c>
      <c r="AT109" s="54">
        <v>-1</v>
      </c>
      <c r="AU109" s="54">
        <v>-1</v>
      </c>
      <c r="AV109" s="54">
        <v>-1</v>
      </c>
      <c r="AW109" s="54">
        <v>-1</v>
      </c>
      <c r="AX109" s="54">
        <v>-1</v>
      </c>
      <c r="AY109" s="54">
        <v>-1</v>
      </c>
      <c r="AZ109" s="54">
        <v>-1</v>
      </c>
      <c r="BA109" s="54">
        <v>-1</v>
      </c>
      <c r="BB109" s="54">
        <v>-1</v>
      </c>
      <c r="BC109" s="54">
        <v>-1</v>
      </c>
      <c r="BD109" s="54">
        <v>-1</v>
      </c>
      <c r="BE109" s="54">
        <v>-1</v>
      </c>
      <c r="BF109" s="54">
        <v>-1</v>
      </c>
      <c r="BG109" s="54">
        <v>-1</v>
      </c>
      <c r="BH109" s="54">
        <v>-1</v>
      </c>
      <c r="BI109" s="54">
        <v>-1</v>
      </c>
      <c r="BJ109" s="54">
        <v>-1</v>
      </c>
      <c r="BK109" s="54">
        <v>-1</v>
      </c>
      <c r="BL109" s="54">
        <v>-1</v>
      </c>
      <c r="BM109" s="54">
        <v>-1</v>
      </c>
      <c r="BN109" s="54">
        <v>-1</v>
      </c>
      <c r="BO109" s="54">
        <v>-1</v>
      </c>
      <c r="BP109" s="54">
        <v>-1</v>
      </c>
      <c r="BQ109" s="54">
        <v>-1</v>
      </c>
      <c r="BR109" s="54">
        <v>-1</v>
      </c>
      <c r="BS109" s="54">
        <v>-1</v>
      </c>
      <c r="BT109" s="54">
        <v>-1</v>
      </c>
      <c r="BU109" s="54">
        <v>-1</v>
      </c>
      <c r="BV109" s="54">
        <v>-1</v>
      </c>
      <c r="BW109" s="54">
        <v>-1</v>
      </c>
      <c r="BX109" s="54">
        <v>-1</v>
      </c>
      <c r="BY109" s="54">
        <v>-1</v>
      </c>
      <c r="BZ109" s="54">
        <v>-1</v>
      </c>
      <c r="CA109" s="54">
        <v>-1</v>
      </c>
      <c r="CB109" s="54">
        <v>-1</v>
      </c>
      <c r="CC109" s="54">
        <v>-1</v>
      </c>
      <c r="CD109" s="54">
        <v>-1</v>
      </c>
      <c r="CE109" s="54">
        <v>-1</v>
      </c>
      <c r="CF109" s="54">
        <v>-1</v>
      </c>
      <c r="CG109" s="54">
        <v>-1</v>
      </c>
      <c r="CH109" s="55">
        <v>-0.96609999999999996</v>
      </c>
      <c r="CI109" s="55">
        <v>-0.95720000000000005</v>
      </c>
      <c r="CJ109" s="55">
        <v>-0.94899999999999995</v>
      </c>
      <c r="CK109" s="55">
        <v>-0.93989999999999996</v>
      </c>
      <c r="CL109" s="55">
        <v>-0.9123</v>
      </c>
      <c r="CM109" s="55">
        <v>-0.90659999999999996</v>
      </c>
      <c r="CN109" s="55">
        <v>-0.92830000000000001</v>
      </c>
      <c r="CO109" s="55">
        <v>-0.91469999999999996</v>
      </c>
      <c r="CP109" s="55">
        <v>-0.90769999999999995</v>
      </c>
      <c r="CQ109" s="55">
        <v>-0.88229999999999997</v>
      </c>
      <c r="CR109" s="55">
        <v>-0.86899999999999999</v>
      </c>
      <c r="CS109" s="55">
        <v>-0.8639</v>
      </c>
      <c r="CT109" s="55">
        <v>-0.87460000000000004</v>
      </c>
      <c r="CU109" s="55">
        <v>-0.87970000000000004</v>
      </c>
      <c r="CV109" s="55">
        <v>-0.85289999999999999</v>
      </c>
      <c r="CW109" s="55">
        <v>-0.86160000000000003</v>
      </c>
      <c r="CX109" s="55">
        <v>-0.84440000000000004</v>
      </c>
      <c r="CY109" s="55">
        <v>-0.84319999999999995</v>
      </c>
      <c r="CZ109" s="55">
        <v>-0.75960000000000005</v>
      </c>
      <c r="DA109" s="55">
        <v>-0.80369999999999997</v>
      </c>
      <c r="DB109" s="55">
        <v>-0.9103</v>
      </c>
      <c r="DC109" s="55">
        <v>-0.876</v>
      </c>
      <c r="DD109" s="55">
        <v>-0.879</v>
      </c>
      <c r="DE109" s="55">
        <v>-0.84179999999999999</v>
      </c>
      <c r="DF109" s="55">
        <v>-0.8579</v>
      </c>
      <c r="DG109" s="55">
        <v>-0.77669999999999995</v>
      </c>
      <c r="DH109" s="55">
        <v>-0.78669999999999995</v>
      </c>
      <c r="DI109" s="55">
        <v>-0.80989999999999995</v>
      </c>
      <c r="DJ109" s="55">
        <v>-0.8387</v>
      </c>
      <c r="DK109" s="55">
        <v>-0.77869999999999995</v>
      </c>
      <c r="DL109" s="55">
        <v>-0.73870000000000002</v>
      </c>
      <c r="DM109" s="55">
        <v>-0.74819999999999998</v>
      </c>
      <c r="DN109" s="55">
        <v>-0.65780000000000005</v>
      </c>
      <c r="DO109" s="55">
        <v>-0.63190000000000002</v>
      </c>
      <c r="DP109" s="55">
        <v>-0.78059999999999996</v>
      </c>
      <c r="DQ109" s="55">
        <v>-0.76349999999999996</v>
      </c>
      <c r="DR109" s="55">
        <v>-0.76519999999999999</v>
      </c>
      <c r="DS109" s="55">
        <v>-0.74029999999999996</v>
      </c>
      <c r="DT109" s="55">
        <v>-0.75729999999999997</v>
      </c>
      <c r="DU109" s="55">
        <v>-0.69020000000000004</v>
      </c>
      <c r="DV109" s="55">
        <v>-0.66679999999999995</v>
      </c>
      <c r="DW109" s="55">
        <v>-0.56499999999999995</v>
      </c>
      <c r="DX109" s="55">
        <v>-0.74280000000000002</v>
      </c>
      <c r="DY109" s="55">
        <v>-0.74919999999999998</v>
      </c>
      <c r="DZ109" s="55">
        <v>-0.7369</v>
      </c>
      <c r="EA109" s="55">
        <v>-0.69779999999999998</v>
      </c>
      <c r="EB109" s="55">
        <v>-0.60040000000000004</v>
      </c>
      <c r="EC109" s="55">
        <v>-0.5746</v>
      </c>
      <c r="ED109" s="55">
        <v>-0.6512</v>
      </c>
      <c r="EE109" s="55">
        <v>-0.75660000000000005</v>
      </c>
      <c r="EF109" s="55">
        <v>-0.70989999999999998</v>
      </c>
      <c r="EG109" s="55">
        <v>-0.73370000000000002</v>
      </c>
      <c r="EH109" s="55">
        <v>-0.62670000000000003</v>
      </c>
      <c r="EI109" s="55">
        <v>-0.62880000000000003</v>
      </c>
      <c r="EJ109" s="55">
        <v>-0.6996</v>
      </c>
      <c r="EK109" s="55">
        <v>-0.56259999999999999</v>
      </c>
      <c r="EL109" s="55">
        <v>-0.70809999999999995</v>
      </c>
      <c r="EM109" s="55">
        <v>-0.753</v>
      </c>
      <c r="EN109" s="55">
        <v>-0.70750000000000002</v>
      </c>
      <c r="EO109" s="55">
        <v>-0.73709999999999998</v>
      </c>
      <c r="EP109" s="55">
        <v>-0.67300000000000004</v>
      </c>
      <c r="EQ109" s="55">
        <v>-0.67479999999999996</v>
      </c>
      <c r="ER109" s="55">
        <v>-0.68810000000000004</v>
      </c>
      <c r="ES109" s="55">
        <v>-0.76500000000000001</v>
      </c>
      <c r="ET109" s="55">
        <v>-0.8206</v>
      </c>
      <c r="EU109" s="55">
        <v>-0.76449999999999996</v>
      </c>
      <c r="EV109" s="55">
        <v>-0.76119999999999999</v>
      </c>
      <c r="EW109" s="55">
        <v>-0.70040000000000002</v>
      </c>
      <c r="EX109" s="55">
        <v>-0.66400000000000003</v>
      </c>
      <c r="EY109" s="55">
        <v>-0.70879999999999999</v>
      </c>
      <c r="EZ109" s="55">
        <v>-0.7863</v>
      </c>
      <c r="FA109" s="55">
        <v>-0.76959999999999995</v>
      </c>
      <c r="FB109" s="55">
        <v>-0.78200000000000003</v>
      </c>
      <c r="FC109" s="55">
        <v>-0.71030000000000004</v>
      </c>
      <c r="FD109" s="55">
        <v>-0.68430000000000002</v>
      </c>
      <c r="FE109" s="55">
        <v>-0.66759999999999997</v>
      </c>
      <c r="FF109" s="55">
        <v>-0.66220000000000001</v>
      </c>
      <c r="FG109" s="55">
        <v>-0.76219999999999999</v>
      </c>
      <c r="FH109" s="55">
        <v>-0.72799999999999998</v>
      </c>
      <c r="FI109" s="55">
        <v>-0.68930000000000002</v>
      </c>
      <c r="FJ109" s="55">
        <v>-0.70309999999999995</v>
      </c>
      <c r="FK109" s="55">
        <v>-0.65780000000000005</v>
      </c>
      <c r="FL109" s="55">
        <v>-0.64659999999999995</v>
      </c>
      <c r="FM109" s="55">
        <v>-0.66549999999999998</v>
      </c>
      <c r="FN109" s="55">
        <v>-0.6835</v>
      </c>
      <c r="FO109" s="55">
        <v>-0.71960000000000002</v>
      </c>
      <c r="FP109" s="55">
        <v>-0.66759999999999997</v>
      </c>
      <c r="FQ109" s="55">
        <v>-0.69230000000000003</v>
      </c>
      <c r="FR109" s="55">
        <v>-0.57179999999999997</v>
      </c>
      <c r="FS109" s="55">
        <v>-0.56599999999999995</v>
      </c>
      <c r="FT109" s="55">
        <v>-0.62729999999999997</v>
      </c>
      <c r="FU109" s="55">
        <v>-0.64570000000000005</v>
      </c>
      <c r="FV109" s="55">
        <v>-0.70889999999999997</v>
      </c>
      <c r="FW109" s="55">
        <v>-0.69989999999999997</v>
      </c>
      <c r="FX109" s="55">
        <v>-0.68510000000000004</v>
      </c>
      <c r="FY109" s="55">
        <v>-0.59540000000000004</v>
      </c>
      <c r="FZ109" s="55">
        <v>-0.5454</v>
      </c>
      <c r="GA109" s="55">
        <v>-0.59409999999999996</v>
      </c>
      <c r="GB109" s="55">
        <v>-0.66869999999999996</v>
      </c>
      <c r="GC109" s="55">
        <v>-0.68420000000000003</v>
      </c>
      <c r="GD109" s="55">
        <v>-0.61650000000000005</v>
      </c>
      <c r="GE109" s="55">
        <v>-0.63429999999999997</v>
      </c>
      <c r="GF109" s="55">
        <v>-0.50880000000000003</v>
      </c>
      <c r="GG109" s="55">
        <v>-0.48139999999999999</v>
      </c>
      <c r="GH109" s="55">
        <v>-0.63660000000000005</v>
      </c>
      <c r="GI109" s="55">
        <v>-0.62880000000000003</v>
      </c>
      <c r="GJ109" s="55">
        <v>-0.62150000000000005</v>
      </c>
      <c r="GK109" s="55">
        <v>-0.65069999999999995</v>
      </c>
      <c r="GL109" s="55">
        <v>-0.53439999999999999</v>
      </c>
      <c r="GM109" s="55">
        <v>-0.55020000000000002</v>
      </c>
      <c r="GN109" s="55">
        <v>-0.50849999999999995</v>
      </c>
      <c r="GO109" s="55">
        <v>-0.7127</v>
      </c>
      <c r="GP109" s="55">
        <v>-0.67930000000000001</v>
      </c>
      <c r="GQ109" s="55">
        <v>-0.58620000000000005</v>
      </c>
      <c r="GR109" s="55">
        <v>-0.61760000000000004</v>
      </c>
      <c r="GS109" s="55">
        <v>-0.44769999999999999</v>
      </c>
      <c r="GT109" s="55">
        <v>-0.4178</v>
      </c>
      <c r="GU109" s="55">
        <v>-0.2848</v>
      </c>
      <c r="GV109" s="55">
        <v>-1.24E-2</v>
      </c>
      <c r="GW109" s="55">
        <v>-0.36549999999999999</v>
      </c>
      <c r="GX109" s="55">
        <v>-0.74709999999999999</v>
      </c>
      <c r="GY109" s="55">
        <v>-0.72409999999999997</v>
      </c>
      <c r="GZ109" s="55">
        <v>-0.65549999999999997</v>
      </c>
      <c r="HA109" s="55">
        <v>-0.53649999999999998</v>
      </c>
      <c r="HB109" s="55">
        <v>-0.46110000000000001</v>
      </c>
      <c r="HC109" s="55">
        <v>-0.57340000000000002</v>
      </c>
      <c r="HD109" s="55">
        <v>-0.64239999999999997</v>
      </c>
      <c r="HE109" s="55">
        <v>-0.62229999999999996</v>
      </c>
      <c r="HF109" s="55">
        <v>-0.59440000000000004</v>
      </c>
      <c r="HG109" s="55">
        <v>-0.65820000000000001</v>
      </c>
      <c r="HH109" s="55">
        <v>-0.53800000000000003</v>
      </c>
      <c r="HI109" s="55">
        <v>-0.34470000000000001</v>
      </c>
      <c r="HJ109" s="55">
        <v>-0.46410000000000001</v>
      </c>
      <c r="HK109" s="55">
        <v>-0.67879999999999996</v>
      </c>
      <c r="HL109" s="55">
        <v>-0.67359999999999998</v>
      </c>
      <c r="HM109" s="55">
        <v>-0.64539999999999997</v>
      </c>
      <c r="HN109" s="55">
        <v>-0.60119999999999996</v>
      </c>
      <c r="HO109" s="55">
        <v>-0.44409999999999999</v>
      </c>
      <c r="HP109" s="55">
        <v>-0.4158</v>
      </c>
      <c r="HQ109" s="55">
        <v>-0.50180000000000002</v>
      </c>
      <c r="HR109" s="55">
        <v>-0.69689999999999996</v>
      </c>
      <c r="HS109" s="55">
        <v>-0.67379999999999995</v>
      </c>
      <c r="HT109" s="55">
        <v>-0.61439999999999995</v>
      </c>
      <c r="HU109" s="55">
        <v>-0.62390000000000001</v>
      </c>
      <c r="HV109" s="55">
        <v>-0.45419999999999999</v>
      </c>
      <c r="HW109" s="55">
        <v>-0.39760000000000001</v>
      </c>
      <c r="HX109" s="55">
        <v>-0.46389999999999998</v>
      </c>
      <c r="HY109" s="55">
        <v>-0.45090000000000002</v>
      </c>
      <c r="HZ109" s="55">
        <v>-0.57950000000000002</v>
      </c>
      <c r="IA109" s="55">
        <v>-0.55630000000000002</v>
      </c>
      <c r="IB109" s="55">
        <v>-0.5262</v>
      </c>
      <c r="IC109" s="55">
        <v>-0.3644</v>
      </c>
      <c r="ID109" s="55">
        <v>-0.36120000000000002</v>
      </c>
      <c r="IE109" s="55">
        <v>-0.36320000000000002</v>
      </c>
      <c r="IF109" s="55">
        <v>-0.46250000000000002</v>
      </c>
      <c r="IG109" s="55">
        <v>-0.5534</v>
      </c>
      <c r="IH109" s="55">
        <v>-0.56110000000000004</v>
      </c>
      <c r="II109" s="55">
        <v>-0.46920000000000001</v>
      </c>
      <c r="IJ109" s="55">
        <v>-0.37830000000000003</v>
      </c>
      <c r="IK109" s="55">
        <v>-0.34489999999999998</v>
      </c>
      <c r="IL109" s="55">
        <v>-0.46100000000000002</v>
      </c>
      <c r="IM109" s="55">
        <v>-0.6149</v>
      </c>
      <c r="IN109" s="54">
        <v>-0.61</v>
      </c>
      <c r="IO109" s="55">
        <v>-0.5706</v>
      </c>
      <c r="IP109" s="55">
        <v>-0.55589999999999995</v>
      </c>
      <c r="IQ109" s="55">
        <v>-0.41699999999999998</v>
      </c>
      <c r="IR109" s="55">
        <v>-0.29749999999999999</v>
      </c>
      <c r="IS109" s="55">
        <v>-0.35249999999999998</v>
      </c>
      <c r="IT109" s="55">
        <v>-0.67369999999999997</v>
      </c>
      <c r="IU109" s="55">
        <v>-0.62390000000000001</v>
      </c>
      <c r="IV109" s="55">
        <v>-0.55469999999999997</v>
      </c>
      <c r="IW109" s="55">
        <v>-0.3805</v>
      </c>
      <c r="IX109" s="55">
        <v>-0.39610000000000001</v>
      </c>
      <c r="IY109" s="55">
        <v>-0.52959999999999996</v>
      </c>
      <c r="IZ109" s="55">
        <v>-0.40429999999999999</v>
      </c>
      <c r="JA109" s="55">
        <v>-0.57169999999999999</v>
      </c>
      <c r="JB109" s="55">
        <v>-0.6976</v>
      </c>
      <c r="JC109" s="55">
        <v>-0.65549999999999997</v>
      </c>
      <c r="JD109" s="55">
        <v>-0.54649999999999999</v>
      </c>
      <c r="JE109" s="55">
        <v>-0.39950000000000002</v>
      </c>
      <c r="JF109" s="55">
        <v>-0.32119999999999999</v>
      </c>
      <c r="JG109" s="55">
        <v>-0.36430000000000001</v>
      </c>
      <c r="JH109" s="55">
        <v>-0.65039999999999998</v>
      </c>
      <c r="JI109" s="55">
        <v>-0.64810000000000001</v>
      </c>
      <c r="JJ109" s="55">
        <v>-0.54600000000000004</v>
      </c>
      <c r="JK109" s="55">
        <v>-0.5141</v>
      </c>
      <c r="JL109" s="55">
        <v>-0.36840000000000001</v>
      </c>
      <c r="JM109" s="55">
        <v>-0.28639999999999999</v>
      </c>
      <c r="JN109" s="55">
        <v>-0.33439999999999998</v>
      </c>
      <c r="JO109" s="55">
        <v>-0.66949999999999998</v>
      </c>
      <c r="JP109" s="55">
        <v>-0.67749999999999999</v>
      </c>
      <c r="JQ109" s="55">
        <v>-0.64359999999999995</v>
      </c>
      <c r="JR109" s="55">
        <v>-0.58050000000000002</v>
      </c>
      <c r="JS109" s="55">
        <v>-0.3614</v>
      </c>
      <c r="JT109" s="55">
        <v>-0.30070000000000002</v>
      </c>
      <c r="JU109" s="55">
        <v>-0.34510000000000002</v>
      </c>
      <c r="JV109" s="55">
        <v>-0.41660000000000003</v>
      </c>
      <c r="JW109" s="55">
        <v>-0.48230000000000001</v>
      </c>
      <c r="JX109" s="55">
        <v>-0.441</v>
      </c>
      <c r="JY109" s="55">
        <v>-0.51719999999999999</v>
      </c>
      <c r="JZ109" s="55">
        <v>-0.43230000000000002</v>
      </c>
      <c r="KA109" s="55">
        <v>-0.30630000000000002</v>
      </c>
      <c r="KB109" s="55">
        <v>-0.27539999999999998</v>
      </c>
      <c r="KC109" s="55">
        <v>-0.67179999999999995</v>
      </c>
      <c r="KD109" s="55">
        <v>-0.70099999999999996</v>
      </c>
      <c r="KE109" s="55">
        <v>-0.66959999999999997</v>
      </c>
      <c r="KF109" s="55">
        <v>-0.60019999999999996</v>
      </c>
      <c r="KG109" s="55">
        <v>-0.43640000000000001</v>
      </c>
      <c r="KH109" s="55">
        <v>-0.3206</v>
      </c>
      <c r="KI109" s="55">
        <v>-0.26819999999999999</v>
      </c>
      <c r="KJ109" s="55">
        <v>-0.64039999999999997</v>
      </c>
      <c r="KK109" s="55">
        <v>-0.65549999999999997</v>
      </c>
      <c r="KL109" s="55">
        <v>-0.61350000000000005</v>
      </c>
      <c r="KM109" s="55">
        <v>-0.59389999999999998</v>
      </c>
      <c r="KN109" s="55">
        <v>-0.44009999999999999</v>
      </c>
      <c r="KO109" s="55">
        <v>-0.36609999999999998</v>
      </c>
      <c r="KP109" s="55">
        <v>-0.39410000000000001</v>
      </c>
      <c r="KQ109" s="55">
        <v>-0.59930000000000005</v>
      </c>
      <c r="KR109" s="55">
        <v>-0.60150000000000003</v>
      </c>
      <c r="KS109" s="55">
        <v>-0.51819999999999999</v>
      </c>
      <c r="KT109" s="55">
        <v>-0.5474</v>
      </c>
      <c r="KU109" s="55">
        <v>-0.33029999999999998</v>
      </c>
      <c r="KV109" s="55">
        <v>-0.32719999999999999</v>
      </c>
      <c r="KW109" s="55">
        <v>-0.40810000000000002</v>
      </c>
      <c r="KX109" s="55">
        <v>-0.53769999999999996</v>
      </c>
      <c r="KY109" s="55">
        <v>-0.50419999999999998</v>
      </c>
      <c r="KZ109" s="55">
        <v>8.2000000000000003E-2</v>
      </c>
      <c r="LA109" s="55">
        <v>-0.37719999999999998</v>
      </c>
      <c r="LB109" s="55">
        <v>-0.86560000000000004</v>
      </c>
      <c r="LC109" s="55">
        <v>-0.62849999999999995</v>
      </c>
      <c r="LD109" s="55">
        <v>-0.56699999999999995</v>
      </c>
      <c r="LE109" s="55">
        <v>-0.65610000000000002</v>
      </c>
      <c r="LF109" s="55">
        <v>-0.70150000000000001</v>
      </c>
      <c r="LG109" s="55">
        <v>-0.3039</v>
      </c>
      <c r="LH109" s="55">
        <v>0.5897</v>
      </c>
      <c r="LI109" s="55">
        <v>-0.2271</v>
      </c>
      <c r="LJ109" s="55">
        <v>-0.20430000000000001</v>
      </c>
      <c r="LK109" s="55">
        <v>-0.42470000000000002</v>
      </c>
      <c r="LL109" s="55">
        <v>-0.5323</v>
      </c>
      <c r="LM109" s="55">
        <v>-0.63759999999999994</v>
      </c>
      <c r="LN109" s="55">
        <v>-0.58320000000000005</v>
      </c>
      <c r="LO109" s="55">
        <v>-0.56840000000000002</v>
      </c>
      <c r="LP109" s="55">
        <v>-0.4864</v>
      </c>
      <c r="LQ109" s="55">
        <v>-0.19539999999999999</v>
      </c>
      <c r="LR109" s="55">
        <v>-0.38379999999999997</v>
      </c>
      <c r="LS109" s="55">
        <v>-0.72870000000000001</v>
      </c>
      <c r="LT109" s="55">
        <v>-0.63400000000000001</v>
      </c>
      <c r="LU109" s="55">
        <v>-0.63490000000000002</v>
      </c>
      <c r="LV109" s="55">
        <v>-0.6069</v>
      </c>
      <c r="LW109" s="55">
        <v>-0.48970000000000002</v>
      </c>
      <c r="LX109" s="55">
        <v>-0.39779999999999999</v>
      </c>
      <c r="LY109" s="55">
        <v>-0.37230000000000002</v>
      </c>
      <c r="LZ109" s="55">
        <v>-0.46929999999999999</v>
      </c>
      <c r="MA109" s="55">
        <v>-0.67059999999999997</v>
      </c>
      <c r="MB109" s="55">
        <v>-0.63400000000000001</v>
      </c>
      <c r="MC109" s="55">
        <v>-0.55489999999999995</v>
      </c>
      <c r="MD109" s="55">
        <v>-0.37709999999999999</v>
      </c>
      <c r="ME109" s="55">
        <v>-0.26979999999999998</v>
      </c>
      <c r="MF109" s="55">
        <v>-0.30969999999999998</v>
      </c>
      <c r="MG109" s="55">
        <v>-0.68030000000000002</v>
      </c>
      <c r="MH109" s="55">
        <v>-0.5726</v>
      </c>
      <c r="MI109" s="55">
        <v>-0.69979999999999998</v>
      </c>
      <c r="MJ109" s="55">
        <v>-0.58140000000000003</v>
      </c>
      <c r="MK109" s="55">
        <v>-0.40289999999999998</v>
      </c>
      <c r="ML109" s="55">
        <v>-0.3019</v>
      </c>
      <c r="MM109" s="55">
        <v>4.4900000000000002E-2</v>
      </c>
      <c r="MN109" s="55">
        <v>-0.64780000000000004</v>
      </c>
      <c r="MO109" s="55">
        <v>-0.66120000000000001</v>
      </c>
      <c r="MP109" s="55">
        <v>-0.59079999999999999</v>
      </c>
      <c r="MQ109" s="55">
        <v>-0.57520000000000004</v>
      </c>
      <c r="MR109" s="55">
        <v>-0.32650000000000001</v>
      </c>
      <c r="MS109" s="55">
        <v>-0.28050000000000003</v>
      </c>
      <c r="MT109" s="55">
        <v>-0.58189999999999997</v>
      </c>
      <c r="MU109" s="55">
        <v>-0.67049999999999998</v>
      </c>
      <c r="MV109" s="55">
        <v>-0.64549999999999996</v>
      </c>
      <c r="MW109" s="55">
        <v>-0.5544</v>
      </c>
      <c r="MX109" s="55">
        <v>-0.5857</v>
      </c>
      <c r="MY109" s="55">
        <v>-0.43619999999999998</v>
      </c>
      <c r="MZ109" s="55">
        <v>-0.23830000000000001</v>
      </c>
      <c r="NA109" s="55">
        <v>-0.27639999999999998</v>
      </c>
      <c r="NB109" s="55">
        <v>-0.89500000000000002</v>
      </c>
      <c r="NC109" s="55">
        <v>-0.89190000000000003</v>
      </c>
      <c r="ND109" s="55">
        <v>-0.86329999999999996</v>
      </c>
      <c r="NE109" s="55">
        <v>-0.81269999999999998</v>
      </c>
      <c r="NF109" s="55">
        <v>-0.58020000000000005</v>
      </c>
      <c r="NG109" s="55">
        <v>-0.41289999999999999</v>
      </c>
      <c r="NH109" s="55">
        <v>-0.37230000000000002</v>
      </c>
      <c r="NI109" s="55">
        <v>-0.5948</v>
      </c>
      <c r="NJ109" s="55">
        <v>-0.61029999999999995</v>
      </c>
      <c r="NK109" s="55">
        <v>-0.52049999999999996</v>
      </c>
      <c r="NL109" s="55">
        <v>-0.52980000000000005</v>
      </c>
      <c r="NM109" s="55">
        <v>-0.35659999999999997</v>
      </c>
      <c r="NN109" s="55">
        <v>-0.248</v>
      </c>
      <c r="NO109" s="55">
        <v>-0.30409999999999998</v>
      </c>
      <c r="NP109" s="55">
        <v>-0.58560000000000001</v>
      </c>
      <c r="NQ109" s="55">
        <v>-0.4708</v>
      </c>
      <c r="NR109" s="55">
        <v>-0.50680000000000003</v>
      </c>
      <c r="NS109" s="55">
        <v>-0.44009999999999999</v>
      </c>
      <c r="NT109" s="55">
        <v>-0.29470000000000002</v>
      </c>
      <c r="NU109" s="55">
        <v>-5.0999999999999997E-2</v>
      </c>
      <c r="NV109" s="55">
        <v>-0.32329999999999998</v>
      </c>
      <c r="NW109" s="55">
        <v>-0.49070000000000003</v>
      </c>
      <c r="NX109" s="55">
        <v>-0.52890000000000004</v>
      </c>
      <c r="NY109" s="55">
        <v>-0.45129999999999998</v>
      </c>
      <c r="NZ109" s="55">
        <v>-0.35420000000000001</v>
      </c>
      <c r="OA109" s="55">
        <v>-0.25140000000000001</v>
      </c>
      <c r="OB109" s="55">
        <v>-0.18559999999999999</v>
      </c>
      <c r="OC109" s="55">
        <v>-0.2253</v>
      </c>
      <c r="OD109" s="55">
        <v>-0.435</v>
      </c>
      <c r="OE109" s="55">
        <v>-0.45590000000000003</v>
      </c>
      <c r="OF109" s="55">
        <v>-0.42370000000000002</v>
      </c>
      <c r="OG109" s="55">
        <v>-0.26100000000000001</v>
      </c>
      <c r="OH109" s="55">
        <v>-0.15690000000000001</v>
      </c>
      <c r="OI109" s="55">
        <v>-6.9099999999999995E-2</v>
      </c>
      <c r="OJ109" s="55">
        <v>-0.17319999999999999</v>
      </c>
      <c r="OK109" s="55">
        <v>-0.45069999999999999</v>
      </c>
      <c r="OL109" s="55">
        <v>-0.47410000000000002</v>
      </c>
      <c r="OM109" s="55">
        <v>-0.39369999999999999</v>
      </c>
      <c r="ON109" s="55">
        <v>-0.36890000000000001</v>
      </c>
      <c r="OO109" s="55">
        <v>-0.16550000000000001</v>
      </c>
      <c r="OP109" s="55">
        <v>-0.1706</v>
      </c>
      <c r="OQ109" s="55">
        <v>-0.13719999999999999</v>
      </c>
      <c r="OR109" s="55">
        <v>-0.2969</v>
      </c>
      <c r="OS109" s="55">
        <v>-0.21790000000000001</v>
      </c>
      <c r="OT109" s="55">
        <v>-0.27060000000000001</v>
      </c>
      <c r="OU109" s="55">
        <v>-0.1051</v>
      </c>
      <c r="OV109" s="55">
        <v>-2.5700000000000001E-2</v>
      </c>
      <c r="OW109" s="55">
        <v>-7.22E-2</v>
      </c>
      <c r="OX109" s="55">
        <v>-6.6199999999999995E-2</v>
      </c>
      <c r="OY109" s="55">
        <v>-0.33289999999999997</v>
      </c>
      <c r="OZ109" s="55">
        <v>-0.39179999999999998</v>
      </c>
      <c r="PA109" s="55">
        <v>-0.23799999999999999</v>
      </c>
      <c r="PB109" s="55">
        <v>-2.8199999999999999E-2</v>
      </c>
      <c r="PC109" s="55">
        <v>-1.9900000000000001E-2</v>
      </c>
      <c r="PD109" s="55">
        <v>-7.17E-2</v>
      </c>
      <c r="PE109" s="55">
        <v>-5.91E-2</v>
      </c>
      <c r="PF109" s="55">
        <v>-0.41349999999999998</v>
      </c>
      <c r="PG109" s="55">
        <v>-0.54139999999999999</v>
      </c>
      <c r="PH109" s="55">
        <v>-0.46129999999999999</v>
      </c>
      <c r="PI109" s="55">
        <v>-0.27589999999999998</v>
      </c>
      <c r="PJ109" s="55">
        <v>5.5999999999999999E-3</v>
      </c>
      <c r="PK109" s="55">
        <v>-0.47360000000000002</v>
      </c>
      <c r="PL109" s="55">
        <v>-0.2457</v>
      </c>
      <c r="PM109" s="55">
        <v>-0.1459</v>
      </c>
      <c r="PN109" s="55">
        <v>-0.34949999999999998</v>
      </c>
      <c r="PO109" s="55">
        <v>-0.25569999999999998</v>
      </c>
      <c r="PP109" s="55">
        <v>-0.1072</v>
      </c>
      <c r="PQ109" s="55">
        <v>4.5499999999999999E-2</v>
      </c>
      <c r="PR109" s="55">
        <v>0.1221</v>
      </c>
      <c r="PS109" s="55">
        <v>4.4999999999999998E-2</v>
      </c>
      <c r="PT109" s="55">
        <v>-0.3357</v>
      </c>
      <c r="PU109" s="55">
        <v>-0.3947</v>
      </c>
      <c r="PV109" s="55">
        <v>-0.27310000000000001</v>
      </c>
      <c r="PW109" s="55">
        <v>-0.26669999999999999</v>
      </c>
      <c r="PX109" s="55">
        <v>-0.13100000000000001</v>
      </c>
      <c r="PY109" s="55">
        <v>-8.8099999999999998E-2</v>
      </c>
      <c r="PZ109" s="55">
        <v>-7.1800000000000003E-2</v>
      </c>
      <c r="QA109" s="55">
        <v>-0.44429999999999997</v>
      </c>
      <c r="QB109" s="55">
        <v>-0.43190000000000001</v>
      </c>
      <c r="QC109" s="55">
        <v>-0.31390000000000001</v>
      </c>
      <c r="QD109" s="55">
        <v>-0.44729999999999998</v>
      </c>
      <c r="QE109" s="55">
        <v>-0.17730000000000001</v>
      </c>
      <c r="QF109" s="55">
        <v>3.7000000000000002E-3</v>
      </c>
      <c r="QG109" s="55">
        <v>-0.24399999999999999</v>
      </c>
      <c r="QH109" s="55">
        <v>-0.2336</v>
      </c>
      <c r="QI109" s="55">
        <v>-0.36049999999999999</v>
      </c>
      <c r="QJ109" s="55">
        <v>-0.1678</v>
      </c>
      <c r="QK109" s="55">
        <v>-0.1346</v>
      </c>
      <c r="QL109" s="55">
        <v>7.3899999999999993E-2</v>
      </c>
      <c r="QM109" s="55">
        <v>5.21E-2</v>
      </c>
      <c r="QN109" s="55">
        <v>8.5500000000000007E-2</v>
      </c>
      <c r="QO109" s="55">
        <v>-0.13539999999999999</v>
      </c>
      <c r="QP109" s="55">
        <v>-0.1595</v>
      </c>
      <c r="QQ109" s="55">
        <v>-5.3E-3</v>
      </c>
      <c r="QR109" s="55">
        <v>2.7400000000000001E-2</v>
      </c>
      <c r="QS109" s="55">
        <v>0.122</v>
      </c>
      <c r="QT109" s="55">
        <v>-3.7000000000000002E-3</v>
      </c>
      <c r="QU109" s="55">
        <v>-0.2082</v>
      </c>
      <c r="QV109" s="55">
        <v>0.1004</v>
      </c>
      <c r="QW109" s="55">
        <v>3.3999999999999998E-3</v>
      </c>
      <c r="QX109" s="55">
        <v>-1.6199999999999999E-2</v>
      </c>
      <c r="QY109" s="55">
        <v>0.11890000000000001</v>
      </c>
      <c r="QZ109" s="55">
        <v>0.2336</v>
      </c>
      <c r="RA109" s="55">
        <v>0.23200000000000001</v>
      </c>
      <c r="RB109" s="55">
        <v>0.52690000000000003</v>
      </c>
      <c r="RC109" s="55">
        <v>-8.3299999999999999E-2</v>
      </c>
      <c r="RD109" s="55">
        <v>-0.21840000000000001</v>
      </c>
      <c r="RE109" s="55">
        <v>-0.1239</v>
      </c>
      <c r="RF109" s="55">
        <v>0.21240000000000001</v>
      </c>
      <c r="RG109" s="55">
        <v>7.7100000000000002E-2</v>
      </c>
      <c r="RH109" s="55">
        <v>7.3499999999999996E-2</v>
      </c>
      <c r="RI109" s="55">
        <v>3.5299999999999998E-2</v>
      </c>
      <c r="RJ109" s="55">
        <v>-4.6199999999999998E-2</v>
      </c>
      <c r="RK109" s="55">
        <v>-8.4199999999999997E-2</v>
      </c>
      <c r="RL109" s="55">
        <v>-4.1500000000000002E-2</v>
      </c>
      <c r="RM109" s="55">
        <v>4.8899999999999999E-2</v>
      </c>
      <c r="RN109" s="55">
        <v>0.22270000000000001</v>
      </c>
      <c r="RO109" s="55">
        <v>0.2392</v>
      </c>
      <c r="RP109" s="55">
        <v>5.9999999999999995E-4</v>
      </c>
      <c r="RQ109" s="55">
        <v>0.25280000000000002</v>
      </c>
      <c r="RR109" s="55">
        <v>3.4700000000000002E-2</v>
      </c>
      <c r="RS109" s="55">
        <v>0.14419999999999999</v>
      </c>
      <c r="RT109" s="55">
        <v>3.2399999999999998E-2</v>
      </c>
      <c r="RU109" s="55">
        <v>2.7900000000000001E-2</v>
      </c>
      <c r="RV109" s="55">
        <v>-1.5599999999999999E-2</v>
      </c>
      <c r="RW109" s="55">
        <v>0.31680000000000003</v>
      </c>
      <c r="RX109" s="55">
        <v>-2.6700000000000002E-2</v>
      </c>
      <c r="RY109" s="55">
        <v>6.6199999999999995E-2</v>
      </c>
      <c r="RZ109" s="55">
        <v>4.8599999999999997E-2</v>
      </c>
      <c r="SA109" s="55">
        <v>0.1178</v>
      </c>
      <c r="SB109" s="55">
        <v>2.98E-2</v>
      </c>
      <c r="SC109" s="55">
        <v>0.15140000000000001</v>
      </c>
      <c r="SD109" s="55">
        <v>0.19939999999999999</v>
      </c>
      <c r="SE109" s="55">
        <v>8.5199999999999998E-2</v>
      </c>
      <c r="SF109" s="55">
        <v>-0.55669999999999997</v>
      </c>
      <c r="SG109" s="55">
        <v>-0.104</v>
      </c>
      <c r="SH109" s="55">
        <v>2.4400000000000002E-2</v>
      </c>
      <c r="SI109" s="55">
        <v>-0.1255</v>
      </c>
      <c r="SJ109" s="55">
        <v>6.1100000000000002E-2</v>
      </c>
      <c r="SK109" s="55">
        <v>0.17610000000000001</v>
      </c>
      <c r="SL109" s="55">
        <v>0.33329999999999999</v>
      </c>
      <c r="SM109" s="55">
        <v>-4.0000000000000002E-4</v>
      </c>
      <c r="SN109" s="55">
        <v>0.1678</v>
      </c>
      <c r="SO109" s="55">
        <v>0.25879999999999997</v>
      </c>
      <c r="SP109" s="55">
        <v>1.15E-2</v>
      </c>
      <c r="SQ109" s="55">
        <v>3.9699999999999999E-2</v>
      </c>
      <c r="SR109" s="55">
        <v>0.26819999999999999</v>
      </c>
      <c r="SS109" s="55">
        <v>0.1716</v>
      </c>
      <c r="ST109" s="55">
        <v>-5.8500000000000003E-2</v>
      </c>
      <c r="SU109" s="55">
        <v>9.5200000000000007E-2</v>
      </c>
      <c r="SV109" s="55">
        <v>0.107</v>
      </c>
      <c r="SW109" s="55">
        <v>9.5200000000000007E-2</v>
      </c>
      <c r="SX109" s="55">
        <v>-1.7600000000000001E-2</v>
      </c>
      <c r="SY109" s="55">
        <v>-9.5999999999999992E-3</v>
      </c>
      <c r="SZ109" s="55">
        <v>-1.2999999999999999E-2</v>
      </c>
      <c r="TA109" s="55">
        <v>-5.4399999999999997E-2</v>
      </c>
      <c r="TB109" s="55">
        <v>2.8899999999999999E-2</v>
      </c>
      <c r="TC109" s="55">
        <v>0.123</v>
      </c>
      <c r="TD109" s="55">
        <v>1.7399999999999999E-2</v>
      </c>
      <c r="TE109" s="54">
        <v>0</v>
      </c>
      <c r="TF109" s="55">
        <v>0.17330000000000001</v>
      </c>
      <c r="TG109" s="55">
        <v>2.9600000000000001E-2</v>
      </c>
      <c r="TH109" s="55">
        <v>7.6399999999999996E-2</v>
      </c>
      <c r="TI109" s="55">
        <v>6.5500000000000003E-2</v>
      </c>
      <c r="TJ109" s="55">
        <v>0.1313</v>
      </c>
      <c r="TK109" s="55">
        <v>8.3199999999999996E-2</v>
      </c>
      <c r="TL109" s="55">
        <v>2.12E-2</v>
      </c>
      <c r="TM109" s="55">
        <v>9.7299999999999998E-2</v>
      </c>
      <c r="TN109" s="55">
        <v>-2.5899999999999999E-2</v>
      </c>
      <c r="TO109" s="55">
        <v>-0.12230000000000001</v>
      </c>
      <c r="TP109" s="55">
        <v>0.1898</v>
      </c>
      <c r="TQ109" s="55">
        <v>1.04E-2</v>
      </c>
      <c r="TR109" s="55">
        <v>0.127</v>
      </c>
      <c r="TS109" s="55">
        <v>2.5999999999999999E-2</v>
      </c>
      <c r="TT109" s="55">
        <v>0.1046</v>
      </c>
      <c r="TU109" s="55">
        <v>8.1500000000000003E-2</v>
      </c>
      <c r="TV109" s="55">
        <v>9.3600000000000003E-2</v>
      </c>
      <c r="TW109" s="55">
        <v>0.1802</v>
      </c>
      <c r="TX109" s="55">
        <v>6.0999999999999999E-2</v>
      </c>
      <c r="TY109" s="55">
        <v>1.7100000000000001E-2</v>
      </c>
      <c r="TZ109" s="55">
        <v>-3.8999999999999998E-3</v>
      </c>
      <c r="UA109" s="55">
        <v>1.47E-2</v>
      </c>
      <c r="UB109" s="55">
        <v>8.8599999999999998E-2</v>
      </c>
      <c r="UC109" s="55">
        <v>-1.89E-2</v>
      </c>
      <c r="UD109" s="55">
        <v>2.53E-2</v>
      </c>
      <c r="UE109" s="55">
        <v>0.19139999999999999</v>
      </c>
      <c r="UF109" s="55">
        <v>0.13109999999999999</v>
      </c>
      <c r="UG109" s="55">
        <v>1.46E-2</v>
      </c>
      <c r="UH109" s="55">
        <v>-2.93E-2</v>
      </c>
      <c r="UI109" s="55">
        <v>-5.62E-2</v>
      </c>
      <c r="UJ109" s="55">
        <v>1.3299999999999999E-2</v>
      </c>
      <c r="UK109" s="55">
        <v>-0.125</v>
      </c>
      <c r="UL109" s="55">
        <v>8.9700000000000002E-2</v>
      </c>
      <c r="UM109" s="55">
        <v>-9.5200000000000007E-2</v>
      </c>
      <c r="UN109" s="55">
        <v>-9.0700000000000003E-2</v>
      </c>
      <c r="UO109" s="55">
        <v>-0.44119999999999998</v>
      </c>
      <c r="UP109" s="55">
        <v>-0.1915</v>
      </c>
      <c r="UQ109" s="55">
        <v>-0.17530000000000001</v>
      </c>
      <c r="UR109" s="55">
        <v>-7.9200000000000007E-2</v>
      </c>
      <c r="US109" s="55">
        <v>6.5100000000000005E-2</v>
      </c>
      <c r="UT109" s="55">
        <v>7.3999999999999996E-2</v>
      </c>
      <c r="UU109" s="55">
        <v>0.14419999999999999</v>
      </c>
      <c r="UV109" s="55">
        <v>0.60640000000000005</v>
      </c>
      <c r="UW109" s="55">
        <v>-8.3999999999999995E-3</v>
      </c>
      <c r="UX109" s="55">
        <v>-0.41689999999999999</v>
      </c>
      <c r="UY109" s="55">
        <v>-0.24579999999999999</v>
      </c>
      <c r="UZ109" s="55">
        <v>-6.4699999999999994E-2</v>
      </c>
      <c r="VA109" s="55">
        <v>6.0000000000000001E-3</v>
      </c>
      <c r="VB109" s="55">
        <v>-5.8500000000000003E-2</v>
      </c>
      <c r="VC109" s="55">
        <v>0.1348</v>
      </c>
      <c r="VD109" s="55">
        <v>-3.1300000000000001E-2</v>
      </c>
      <c r="VE109" s="55">
        <v>-3.6700000000000003E-2</v>
      </c>
      <c r="VF109" s="55">
        <v>-0.16259999999999999</v>
      </c>
      <c r="VG109" s="55">
        <v>-0.14449999999999999</v>
      </c>
      <c r="VH109" s="55">
        <v>-0.14319999999999999</v>
      </c>
      <c r="VI109" s="55">
        <v>-1.44E-2</v>
      </c>
      <c r="VJ109" s="55">
        <v>4.5499999999999999E-2</v>
      </c>
      <c r="VK109" s="55">
        <v>-1.9E-3</v>
      </c>
      <c r="VL109" s="55">
        <v>2.0999999999999999E-3</v>
      </c>
      <c r="VM109" s="55">
        <v>-4.4400000000000002E-2</v>
      </c>
      <c r="VN109" s="55">
        <v>5.5899999999999998E-2</v>
      </c>
      <c r="VO109" s="55">
        <v>0.14330000000000001</v>
      </c>
      <c r="VP109" s="55">
        <v>3.9E-2</v>
      </c>
      <c r="VQ109" s="55">
        <v>0.1575</v>
      </c>
      <c r="VR109" s="55">
        <v>-0.12130000000000001</v>
      </c>
      <c r="VS109" s="55">
        <v>-0.19489999999999999</v>
      </c>
      <c r="VT109" s="55">
        <v>0.18410000000000001</v>
      </c>
      <c r="VU109" s="55">
        <v>0.10290000000000001</v>
      </c>
      <c r="VV109" s="55">
        <v>0.15229999999999999</v>
      </c>
      <c r="VW109" s="55">
        <v>4.2200000000000001E-2</v>
      </c>
      <c r="VX109" s="55">
        <v>0.15479999999999999</v>
      </c>
      <c r="VY109" s="55">
        <v>0.2666</v>
      </c>
      <c r="VZ109" s="55">
        <v>-4.7500000000000001E-2</v>
      </c>
      <c r="WA109" s="55">
        <v>3.2800000000000003E-2</v>
      </c>
      <c r="WB109" s="55">
        <v>7.5999999999999998E-2</v>
      </c>
      <c r="WC109" s="55">
        <v>0.10390000000000001</v>
      </c>
      <c r="WD109" s="55">
        <v>1.38E-2</v>
      </c>
      <c r="WE109" s="55">
        <v>0.2291</v>
      </c>
      <c r="WF109" s="55">
        <v>0.1719</v>
      </c>
      <c r="WG109" s="55">
        <v>3.2199999999999999E-2</v>
      </c>
      <c r="WH109" s="55">
        <v>7.5600000000000001E-2</v>
      </c>
      <c r="WI109" s="55">
        <v>6.08E-2</v>
      </c>
      <c r="WJ109" s="55">
        <v>6.4000000000000001E-2</v>
      </c>
      <c r="WK109" s="54">
        <v>0.04</v>
      </c>
      <c r="WL109" s="55">
        <v>3.9899999999999998E-2</v>
      </c>
      <c r="WM109" s="55">
        <v>2.8299999999999999E-2</v>
      </c>
      <c r="WN109" s="55">
        <v>-8.9300000000000004E-2</v>
      </c>
      <c r="WO109" s="55">
        <v>9.4000000000000004E-3</v>
      </c>
      <c r="WP109" s="55">
        <v>6.9400000000000003E-2</v>
      </c>
      <c r="WQ109" s="55">
        <v>0.1633</v>
      </c>
      <c r="WR109" s="55">
        <v>9.0499999999999997E-2</v>
      </c>
      <c r="WS109" s="55">
        <v>0.28699999999999998</v>
      </c>
      <c r="WT109" s="55">
        <v>-5.1400000000000001E-2</v>
      </c>
      <c r="WU109" s="55">
        <v>-1.8599999999999998E-2</v>
      </c>
      <c r="WV109" s="55">
        <v>0.32150000000000001</v>
      </c>
      <c r="WW109" s="55">
        <v>0.55920000000000003</v>
      </c>
      <c r="WX109" s="55">
        <v>8.9399999999999993E-2</v>
      </c>
      <c r="WY109" s="55">
        <v>-7.1000000000000004E-3</v>
      </c>
      <c r="WZ109" s="55">
        <v>-6.0499999999999998E-2</v>
      </c>
      <c r="XA109" s="55">
        <v>7.1000000000000004E-3</v>
      </c>
      <c r="XB109" s="55">
        <v>-7.9299999999999995E-2</v>
      </c>
      <c r="XC109" s="55">
        <v>-1.5800000000000002E-2</v>
      </c>
      <c r="XD109" s="55">
        <v>0.12839999999999999</v>
      </c>
      <c r="XE109" s="55">
        <v>8.4599999999999995E-2</v>
      </c>
      <c r="XF109" s="55">
        <v>-5.5800000000000002E-2</v>
      </c>
      <c r="XG109" s="55">
        <v>3.5000000000000001E-3</v>
      </c>
      <c r="XH109" s="55">
        <v>-0.20019999999999999</v>
      </c>
      <c r="XI109" s="55">
        <v>-0.1089</v>
      </c>
      <c r="XJ109" s="55">
        <v>4.1599999999999998E-2</v>
      </c>
      <c r="XK109" s="55">
        <v>0.16109999999999999</v>
      </c>
      <c r="XL109" s="55">
        <v>0.1802</v>
      </c>
      <c r="XM109" s="55">
        <v>0.17299999999999999</v>
      </c>
      <c r="XN109" s="55">
        <v>0.35520000000000002</v>
      </c>
      <c r="XO109" s="55">
        <v>2.2200000000000001E-2</v>
      </c>
      <c r="XP109" s="55">
        <v>-7.4999999999999997E-2</v>
      </c>
      <c r="XQ109" s="55">
        <v>-6.4100000000000004E-2</v>
      </c>
      <c r="XR109" s="55">
        <v>4.53E-2</v>
      </c>
      <c r="XS109" s="55">
        <v>0.28399999999999997</v>
      </c>
      <c r="XT109" s="55">
        <v>0.3569</v>
      </c>
      <c r="XU109" s="55">
        <v>0.26819999999999999</v>
      </c>
      <c r="XV109" s="55">
        <v>0.3075</v>
      </c>
      <c r="XW109" s="55">
        <v>0.12590000000000001</v>
      </c>
      <c r="XX109" s="55">
        <v>0.25380000000000003</v>
      </c>
      <c r="XY109" s="55">
        <v>-0.21010000000000001</v>
      </c>
      <c r="XZ109" s="55">
        <v>0.15079999999999999</v>
      </c>
      <c r="YA109" s="55">
        <v>0.32529999999999998</v>
      </c>
      <c r="YB109" s="55">
        <v>0.43919999999999998</v>
      </c>
      <c r="YC109" s="55">
        <v>-4.9799999999999997E-2</v>
      </c>
      <c r="YD109" s="55">
        <v>-0.17100000000000001</v>
      </c>
      <c r="YE109" s="55">
        <v>-3.5200000000000002E-2</v>
      </c>
      <c r="YF109" s="55">
        <v>0.14630000000000001</v>
      </c>
      <c r="YG109" s="55">
        <v>0.17319999999999999</v>
      </c>
      <c r="YH109" s="55">
        <v>0.19800000000000001</v>
      </c>
      <c r="YI109" s="55">
        <v>0.3906</v>
      </c>
      <c r="YJ109" s="55">
        <v>0.12540000000000001</v>
      </c>
      <c r="YK109" s="55">
        <v>4.5600000000000002E-2</v>
      </c>
    </row>
    <row r="110" spans="1:661" x14ac:dyDescent="0.35">
      <c r="A110" s="66" t="s">
        <v>75</v>
      </c>
      <c r="B110" s="66" t="s">
        <v>98</v>
      </c>
      <c r="C110" s="54">
        <v>-0.09</v>
      </c>
      <c r="D110" s="54">
        <v>0.01</v>
      </c>
      <c r="E110" s="54">
        <v>0.14000000000000001</v>
      </c>
      <c r="F110" s="54">
        <v>0.23</v>
      </c>
      <c r="G110" s="54">
        <v>0.1</v>
      </c>
      <c r="H110" s="54">
        <v>0.21</v>
      </c>
      <c r="I110" s="54">
        <v>1.0900000000000001</v>
      </c>
      <c r="J110" s="54">
        <v>1.02</v>
      </c>
      <c r="K110" s="54">
        <v>0.09</v>
      </c>
      <c r="L110" s="54">
        <v>-0.21</v>
      </c>
      <c r="M110" s="54">
        <v>-0.21</v>
      </c>
      <c r="N110" s="54">
        <v>-0.16</v>
      </c>
      <c r="O110" s="54">
        <v>-0.27</v>
      </c>
      <c r="P110" s="54">
        <v>-0.47</v>
      </c>
      <c r="Q110" s="54">
        <v>-0.59</v>
      </c>
      <c r="R110" s="54">
        <v>-0.32</v>
      </c>
      <c r="S110" s="54">
        <v>0.05</v>
      </c>
      <c r="T110" s="54">
        <v>0.06</v>
      </c>
      <c r="U110" s="54">
        <v>0.03</v>
      </c>
      <c r="V110" s="54">
        <v>-0.03</v>
      </c>
      <c r="W110" s="54">
        <v>-0.13</v>
      </c>
      <c r="X110" s="54">
        <v>-0.13</v>
      </c>
      <c r="Y110" s="54">
        <v>-0.21</v>
      </c>
      <c r="Z110" s="54">
        <v>-0.28000000000000003</v>
      </c>
      <c r="AA110" s="54">
        <v>-0.32</v>
      </c>
      <c r="AB110" s="54">
        <v>-0.39</v>
      </c>
      <c r="AC110" s="54">
        <v>-0.54</v>
      </c>
      <c r="AD110" s="54">
        <v>-0.63</v>
      </c>
      <c r="AE110" s="54">
        <v>-1</v>
      </c>
      <c r="AF110" s="54">
        <v>-1</v>
      </c>
      <c r="AG110" s="55">
        <v>-0.99960000000000004</v>
      </c>
      <c r="AH110" s="54">
        <v>-1</v>
      </c>
      <c r="AI110" s="54">
        <v>-1</v>
      </c>
      <c r="AJ110" s="54">
        <v>-1</v>
      </c>
      <c r="AK110" s="54">
        <v>-1</v>
      </c>
      <c r="AL110" s="54">
        <v>-1</v>
      </c>
      <c r="AM110" s="54">
        <v>-1</v>
      </c>
      <c r="AN110" s="54">
        <v>-1</v>
      </c>
      <c r="AO110" s="54">
        <v>-1</v>
      </c>
      <c r="AP110" s="54">
        <v>-1</v>
      </c>
      <c r="AQ110" s="54">
        <v>-1</v>
      </c>
      <c r="AR110" s="54">
        <v>-1</v>
      </c>
      <c r="AS110" s="54">
        <v>-1</v>
      </c>
      <c r="AT110" s="54">
        <v>-1</v>
      </c>
      <c r="AU110" s="54">
        <v>-1</v>
      </c>
      <c r="AV110" s="54">
        <v>-1</v>
      </c>
      <c r="AW110" s="54">
        <v>-1</v>
      </c>
      <c r="AX110" s="54">
        <v>-1</v>
      </c>
      <c r="AY110" s="54">
        <v>-1</v>
      </c>
      <c r="AZ110" s="54">
        <v>-1</v>
      </c>
      <c r="BA110" s="54">
        <v>-1</v>
      </c>
      <c r="BB110" s="54">
        <v>-1</v>
      </c>
      <c r="BC110" s="54">
        <v>-1</v>
      </c>
      <c r="BD110" s="54">
        <v>-1</v>
      </c>
      <c r="BE110" s="54">
        <v>-1</v>
      </c>
      <c r="BF110" s="54">
        <v>-1</v>
      </c>
      <c r="BG110" s="54">
        <v>-1</v>
      </c>
      <c r="BH110" s="54">
        <v>-1</v>
      </c>
      <c r="BI110" s="54">
        <v>-1</v>
      </c>
      <c r="BJ110" s="54">
        <v>-1</v>
      </c>
      <c r="BK110" s="54">
        <v>-1</v>
      </c>
      <c r="BL110" s="54">
        <v>-1</v>
      </c>
      <c r="BM110" s="54">
        <v>-1</v>
      </c>
      <c r="BN110" s="54">
        <v>-1</v>
      </c>
      <c r="BO110" s="54">
        <v>-1</v>
      </c>
      <c r="BP110" s="54">
        <v>-1</v>
      </c>
      <c r="BQ110" s="54">
        <v>-1</v>
      </c>
      <c r="BR110" s="54">
        <v>-1</v>
      </c>
      <c r="BS110" s="54">
        <v>-1</v>
      </c>
      <c r="BT110" s="54">
        <v>-1</v>
      </c>
      <c r="BU110" s="54">
        <v>-1</v>
      </c>
      <c r="BV110" s="54">
        <v>-1</v>
      </c>
      <c r="BW110" s="54">
        <v>-1</v>
      </c>
      <c r="BX110" s="54">
        <v>-1</v>
      </c>
      <c r="BY110" s="54">
        <v>-1</v>
      </c>
      <c r="BZ110" s="54">
        <v>-1</v>
      </c>
      <c r="CA110" s="54">
        <v>-1</v>
      </c>
      <c r="CB110" s="54">
        <v>-1</v>
      </c>
      <c r="CC110" s="54">
        <v>-1</v>
      </c>
      <c r="CD110" s="54">
        <v>-1</v>
      </c>
      <c r="CE110" s="54">
        <v>-1</v>
      </c>
      <c r="CF110" s="54">
        <v>-1</v>
      </c>
      <c r="CG110" s="54">
        <v>-1</v>
      </c>
      <c r="CH110" s="54">
        <v>-1</v>
      </c>
      <c r="CI110" s="54">
        <v>-1</v>
      </c>
      <c r="CJ110" s="54">
        <v>-1</v>
      </c>
      <c r="CK110" s="55">
        <v>-0.99860000000000004</v>
      </c>
      <c r="CL110" s="55">
        <v>-0.99019999999999997</v>
      </c>
      <c r="CM110" s="55">
        <v>-0.91410000000000002</v>
      </c>
      <c r="CN110" s="55">
        <v>-0.91739999999999999</v>
      </c>
      <c r="CO110" s="55">
        <v>-0.94810000000000005</v>
      </c>
      <c r="CP110" s="55">
        <v>-0.91400000000000003</v>
      </c>
      <c r="CQ110" s="55">
        <v>-0.90149999999999997</v>
      </c>
      <c r="CR110" s="55">
        <v>-0.8911</v>
      </c>
      <c r="CS110" s="55">
        <v>-0.87229999999999996</v>
      </c>
      <c r="CT110" s="55">
        <v>-0.88260000000000005</v>
      </c>
      <c r="CU110" s="55">
        <v>-0.88680000000000003</v>
      </c>
      <c r="CV110" s="55">
        <v>-0.92430000000000001</v>
      </c>
      <c r="CW110" s="55">
        <v>-0.8821</v>
      </c>
      <c r="CX110" s="55">
        <v>-0.85189999999999999</v>
      </c>
      <c r="CY110" s="55">
        <v>-0.84230000000000005</v>
      </c>
      <c r="CZ110" s="55">
        <v>-0.81089999999999995</v>
      </c>
      <c r="DA110" s="55">
        <v>-0.81240000000000001</v>
      </c>
      <c r="DB110" s="55">
        <v>-0.84319999999999995</v>
      </c>
      <c r="DC110" s="55">
        <v>-0.91400000000000003</v>
      </c>
      <c r="DD110" s="55">
        <v>-0.90569999999999995</v>
      </c>
      <c r="DE110" s="55">
        <v>-0.84309999999999996</v>
      </c>
      <c r="DF110" s="55">
        <v>-0.82869999999999999</v>
      </c>
      <c r="DG110" s="55">
        <v>-0.80549999999999999</v>
      </c>
      <c r="DH110" s="55">
        <v>-0.84040000000000004</v>
      </c>
      <c r="DI110" s="55">
        <v>-0.96630000000000005</v>
      </c>
      <c r="DJ110" s="55">
        <v>-0.9194</v>
      </c>
      <c r="DK110" s="54">
        <v>-0.86</v>
      </c>
      <c r="DL110" s="55">
        <v>-0.82099999999999995</v>
      </c>
      <c r="DM110" s="55">
        <v>-0.76149999999999995</v>
      </c>
      <c r="DN110" s="55">
        <v>-0.69830000000000003</v>
      </c>
      <c r="DO110" s="55">
        <v>-0.67069999999999996</v>
      </c>
      <c r="DP110" s="55">
        <v>-0.74109999999999998</v>
      </c>
      <c r="DQ110" s="55">
        <v>-0.75449999999999995</v>
      </c>
      <c r="DR110" s="55">
        <v>-0.74160000000000004</v>
      </c>
      <c r="DS110" s="55">
        <v>-0.72729999999999995</v>
      </c>
      <c r="DT110" s="55">
        <v>-0.75180000000000002</v>
      </c>
      <c r="DU110" s="55">
        <v>-0.6855</v>
      </c>
      <c r="DV110" s="55">
        <v>-0.68569999999999998</v>
      </c>
      <c r="DW110" s="55">
        <v>-0.52100000000000002</v>
      </c>
      <c r="DX110" s="55">
        <v>-0.76119999999999999</v>
      </c>
      <c r="DY110" s="55">
        <v>-0.78900000000000003</v>
      </c>
      <c r="DZ110" s="55">
        <v>-0.76080000000000003</v>
      </c>
      <c r="EA110" s="55">
        <v>-0.74629999999999996</v>
      </c>
      <c r="EB110" s="55">
        <v>-0.61650000000000005</v>
      </c>
      <c r="EC110" s="55">
        <v>-0.64729999999999999</v>
      </c>
      <c r="ED110" s="55">
        <v>-0.63919999999999999</v>
      </c>
      <c r="EE110" s="55">
        <v>-0.72130000000000005</v>
      </c>
      <c r="EF110" s="55">
        <v>-0.62949999999999995</v>
      </c>
      <c r="EG110" s="55">
        <v>-0.69799999999999995</v>
      </c>
      <c r="EH110" s="55">
        <v>-0.70979999999999999</v>
      </c>
      <c r="EI110" s="55">
        <v>-0.6109</v>
      </c>
      <c r="EJ110" s="55">
        <v>-0.73360000000000003</v>
      </c>
      <c r="EK110" s="55">
        <v>-0.62719999999999998</v>
      </c>
      <c r="EL110" s="54">
        <v>-0.77</v>
      </c>
      <c r="EM110" s="55">
        <v>-0.75660000000000005</v>
      </c>
      <c r="EN110" s="54">
        <v>-0.48</v>
      </c>
      <c r="EO110" s="55">
        <v>-0.54169999999999996</v>
      </c>
      <c r="EP110" s="55">
        <v>0.83009999999999995</v>
      </c>
      <c r="EQ110" s="55">
        <v>1.3979999999999999</v>
      </c>
      <c r="ER110" s="55">
        <v>-0.24129999999999999</v>
      </c>
      <c r="ES110" s="55">
        <v>-0.79159999999999997</v>
      </c>
      <c r="ET110" s="55">
        <v>-0.68510000000000004</v>
      </c>
      <c r="EU110" s="55">
        <v>-0.74760000000000004</v>
      </c>
      <c r="EV110" s="55">
        <v>-0.73429999999999995</v>
      </c>
      <c r="EW110" s="55">
        <v>-0.67610000000000003</v>
      </c>
      <c r="EX110" s="55">
        <v>-0.60899999999999999</v>
      </c>
      <c r="EY110" s="55">
        <v>-0.62450000000000006</v>
      </c>
      <c r="EZ110" s="55">
        <v>-0.7157</v>
      </c>
      <c r="FA110" s="55">
        <v>-0.76990000000000003</v>
      </c>
      <c r="FB110" s="55">
        <v>-0.71089999999999998</v>
      </c>
      <c r="FC110" s="55">
        <v>-0.74570000000000003</v>
      </c>
      <c r="FD110" s="55">
        <v>-0.69730000000000003</v>
      </c>
      <c r="FE110" s="55">
        <v>-0.67789999999999995</v>
      </c>
      <c r="FF110" s="55">
        <v>-0.68569999999999998</v>
      </c>
      <c r="FG110" s="55">
        <v>-0.74580000000000002</v>
      </c>
      <c r="FH110" s="55">
        <v>-0.74660000000000004</v>
      </c>
      <c r="FI110" s="55">
        <v>-0.64070000000000005</v>
      </c>
      <c r="FJ110" s="55">
        <v>-0.68240000000000001</v>
      </c>
      <c r="FK110" s="55">
        <v>-0.67269999999999996</v>
      </c>
      <c r="FL110" s="55">
        <v>-0.63109999999999999</v>
      </c>
      <c r="FM110" s="55">
        <v>-0.63280000000000003</v>
      </c>
      <c r="FN110" s="55">
        <v>-0.71230000000000004</v>
      </c>
      <c r="FO110" s="55">
        <v>-0.71250000000000002</v>
      </c>
      <c r="FP110" s="55">
        <v>-0.65329999999999999</v>
      </c>
      <c r="FQ110" s="55">
        <v>-0.61040000000000005</v>
      </c>
      <c r="FR110" s="55">
        <v>-0.52500000000000002</v>
      </c>
      <c r="FS110" s="54">
        <v>-0.56000000000000005</v>
      </c>
      <c r="FT110" s="55">
        <v>-0.51910000000000001</v>
      </c>
      <c r="FU110" s="55">
        <v>-0.55220000000000002</v>
      </c>
      <c r="FV110" s="55">
        <v>-0.54039999999999999</v>
      </c>
      <c r="FW110" s="55">
        <v>-0.52300000000000002</v>
      </c>
      <c r="FX110" s="55">
        <v>-0.52210000000000001</v>
      </c>
      <c r="FY110" s="55">
        <v>-0.49519999999999997</v>
      </c>
      <c r="FZ110" s="55">
        <v>-0.4556</v>
      </c>
      <c r="GA110" s="55">
        <v>-0.42070000000000002</v>
      </c>
      <c r="GB110" s="55">
        <v>-0.6512</v>
      </c>
      <c r="GC110" s="55">
        <v>-0.71360000000000001</v>
      </c>
      <c r="GD110" s="55">
        <v>-0.67579999999999996</v>
      </c>
      <c r="GE110" s="55">
        <v>-0.5917</v>
      </c>
      <c r="GF110" s="55">
        <v>-0.51139999999999997</v>
      </c>
      <c r="GG110" s="55">
        <v>-0.42459999999999998</v>
      </c>
      <c r="GH110" s="55">
        <v>-0.64410000000000001</v>
      </c>
      <c r="GI110" s="55">
        <v>-0.89659999999999995</v>
      </c>
      <c r="GJ110" s="55">
        <v>-0.81459999999999999</v>
      </c>
      <c r="GK110" s="55">
        <v>-0.80600000000000005</v>
      </c>
      <c r="GL110" s="55">
        <v>-0.74150000000000005</v>
      </c>
      <c r="GM110" s="55">
        <v>-0.64229999999999998</v>
      </c>
      <c r="GN110" s="55">
        <v>-0.60399999999999998</v>
      </c>
      <c r="GO110" s="55">
        <v>-0.70689999999999997</v>
      </c>
      <c r="GP110" s="55">
        <v>-0.73409999999999997</v>
      </c>
      <c r="GQ110" s="55">
        <v>-0.50849999999999995</v>
      </c>
      <c r="GR110" s="55">
        <v>-0.41710000000000003</v>
      </c>
      <c r="GS110" s="55">
        <v>-0.44309999999999999</v>
      </c>
      <c r="GT110" s="55">
        <v>-0.38700000000000001</v>
      </c>
      <c r="GU110" s="55">
        <v>-0.21510000000000001</v>
      </c>
      <c r="GV110" s="55">
        <v>-0.17549999999999999</v>
      </c>
      <c r="GW110" s="55">
        <v>-0.56310000000000004</v>
      </c>
      <c r="GX110" s="55">
        <v>-0.70640000000000003</v>
      </c>
      <c r="GY110" s="55">
        <v>-0.66679999999999995</v>
      </c>
      <c r="GZ110" s="55">
        <v>-0.60980000000000001</v>
      </c>
      <c r="HA110" s="55">
        <v>-0.52900000000000003</v>
      </c>
      <c r="HB110" s="55">
        <v>-0.47920000000000001</v>
      </c>
      <c r="HC110" s="55">
        <v>-0.5958</v>
      </c>
      <c r="HD110" s="55">
        <v>-0.89559999999999995</v>
      </c>
      <c r="HE110" s="55">
        <v>-0.88160000000000005</v>
      </c>
      <c r="HF110" s="55">
        <v>-0.68169999999999997</v>
      </c>
      <c r="HG110" s="55">
        <v>-0.53029999999999999</v>
      </c>
      <c r="HH110" s="55">
        <v>-0.46310000000000001</v>
      </c>
      <c r="HI110" s="55">
        <v>-0.39950000000000002</v>
      </c>
      <c r="HJ110" s="55">
        <v>-0.48099999999999998</v>
      </c>
      <c r="HK110" s="55">
        <v>-0.69589999999999996</v>
      </c>
      <c r="HL110" s="55">
        <v>-0.7248</v>
      </c>
      <c r="HM110" s="55">
        <v>-0.69179999999999997</v>
      </c>
      <c r="HN110" s="55">
        <v>-0.61670000000000003</v>
      </c>
      <c r="HO110" s="55">
        <v>-0.43530000000000002</v>
      </c>
      <c r="HP110" s="55">
        <v>-0.45650000000000002</v>
      </c>
      <c r="HQ110" s="55">
        <v>-0.55840000000000001</v>
      </c>
      <c r="HR110" s="55">
        <v>-0.75439999999999996</v>
      </c>
      <c r="HS110" s="55">
        <v>-0.67010000000000003</v>
      </c>
      <c r="HT110" s="55">
        <v>-0.61419999999999997</v>
      </c>
      <c r="HU110" s="55">
        <v>-0.60809999999999997</v>
      </c>
      <c r="HV110" s="55">
        <v>-0.44409999999999999</v>
      </c>
      <c r="HW110" s="55">
        <v>-0.4294</v>
      </c>
      <c r="HX110" s="55">
        <v>-0.53710000000000002</v>
      </c>
      <c r="HY110" s="55">
        <v>-0.71099999999999997</v>
      </c>
      <c r="HZ110" s="55">
        <v>-0.63780000000000003</v>
      </c>
      <c r="IA110" s="55">
        <v>-0.63060000000000005</v>
      </c>
      <c r="IB110" s="55">
        <v>-0.70469999999999999</v>
      </c>
      <c r="IC110" s="55">
        <v>-0.69569999999999999</v>
      </c>
      <c r="ID110" s="55">
        <v>-0.51239999999999997</v>
      </c>
      <c r="IE110" s="55">
        <v>-0.53410000000000002</v>
      </c>
      <c r="IF110" s="55">
        <v>-0.74829999999999997</v>
      </c>
      <c r="IG110" s="55">
        <v>-0.74950000000000006</v>
      </c>
      <c r="IH110" s="55">
        <v>-0.61950000000000005</v>
      </c>
      <c r="II110" s="55">
        <v>-0.63190000000000002</v>
      </c>
      <c r="IJ110" s="55">
        <v>-0.41349999999999998</v>
      </c>
      <c r="IK110" s="55">
        <v>-0.3846</v>
      </c>
      <c r="IL110" s="55">
        <v>-0.4652</v>
      </c>
      <c r="IM110" s="55">
        <v>-0.73050000000000004</v>
      </c>
      <c r="IN110" s="55">
        <v>-0.747</v>
      </c>
      <c r="IO110" s="55">
        <v>-0.67810000000000004</v>
      </c>
      <c r="IP110" s="55">
        <v>-0.65869999999999995</v>
      </c>
      <c r="IQ110" s="55">
        <v>-0.46700000000000003</v>
      </c>
      <c r="IR110" s="55">
        <v>-0.39560000000000001</v>
      </c>
      <c r="IS110" s="55">
        <v>-0.55800000000000005</v>
      </c>
      <c r="IT110" s="55">
        <v>-0.7268</v>
      </c>
      <c r="IU110" s="55">
        <v>-0.79010000000000002</v>
      </c>
      <c r="IV110" s="55">
        <v>-0.96699999999999997</v>
      </c>
      <c r="IW110" s="55">
        <v>-0.58809999999999996</v>
      </c>
      <c r="IX110" s="55">
        <v>-0.5333</v>
      </c>
      <c r="IY110" s="55">
        <v>-0.57709999999999995</v>
      </c>
      <c r="IZ110" s="55">
        <v>-0.54149999999999998</v>
      </c>
      <c r="JA110" s="55">
        <v>-0.73760000000000003</v>
      </c>
      <c r="JB110" s="55">
        <v>-0.749</v>
      </c>
      <c r="JC110" s="55">
        <v>-0.73499999999999999</v>
      </c>
      <c r="JD110" s="55">
        <v>-0.68600000000000005</v>
      </c>
      <c r="JE110" s="55">
        <v>-0.47760000000000002</v>
      </c>
      <c r="JF110" s="55">
        <v>-0.44769999999999999</v>
      </c>
      <c r="JG110" s="55">
        <v>-0.57989999999999997</v>
      </c>
      <c r="JH110" s="55">
        <v>-0.7238</v>
      </c>
      <c r="JI110" s="55">
        <v>-0.70020000000000004</v>
      </c>
      <c r="JJ110" s="55">
        <v>-0.57269999999999999</v>
      </c>
      <c r="JK110" s="55">
        <v>-0.54269999999999996</v>
      </c>
      <c r="JL110" s="55">
        <v>-0.41289999999999999</v>
      </c>
      <c r="JM110" s="54">
        <v>-0.28999999999999998</v>
      </c>
      <c r="JN110" s="55">
        <v>-0.3327</v>
      </c>
      <c r="JO110" s="55">
        <v>-0.69579999999999997</v>
      </c>
      <c r="JP110" s="55">
        <v>-0.73770000000000002</v>
      </c>
      <c r="JQ110" s="55">
        <v>-0.68899999999999995</v>
      </c>
      <c r="JR110" s="55">
        <v>-0.59489999999999998</v>
      </c>
      <c r="JS110" s="55">
        <v>-0.42249999999999999</v>
      </c>
      <c r="JT110" s="55">
        <v>-0.4017</v>
      </c>
      <c r="JU110" s="55">
        <v>-0.50770000000000004</v>
      </c>
      <c r="JV110" s="54">
        <v>-0.63</v>
      </c>
      <c r="JW110" s="55">
        <v>-0.65969999999999995</v>
      </c>
      <c r="JX110" s="55">
        <v>-0.67969999999999997</v>
      </c>
      <c r="JY110" s="55">
        <v>-0.60740000000000005</v>
      </c>
      <c r="JZ110" s="55">
        <v>-0.57220000000000004</v>
      </c>
      <c r="KA110" s="55">
        <v>-0.44729999999999998</v>
      </c>
      <c r="KB110" s="55">
        <v>-0.625</v>
      </c>
      <c r="KC110" s="55">
        <v>-0.72660000000000002</v>
      </c>
      <c r="KD110" s="55">
        <v>-0.77880000000000005</v>
      </c>
      <c r="KE110" s="55">
        <v>-0.78910000000000002</v>
      </c>
      <c r="KF110" s="55">
        <v>-0.75609999999999999</v>
      </c>
      <c r="KG110" s="55">
        <v>-0.55430000000000001</v>
      </c>
      <c r="KH110" s="55">
        <v>-0.48870000000000002</v>
      </c>
      <c r="KI110" s="55">
        <v>-0.62109999999999999</v>
      </c>
      <c r="KJ110" s="55">
        <v>-0.76439999999999997</v>
      </c>
      <c r="KK110" s="55">
        <v>-0.72360000000000002</v>
      </c>
      <c r="KL110" s="55">
        <v>-0.68610000000000004</v>
      </c>
      <c r="KM110" s="55">
        <v>-0.63029999999999997</v>
      </c>
      <c r="KN110" s="55">
        <v>-0.56569999999999998</v>
      </c>
      <c r="KO110" s="55">
        <v>-0.47139999999999999</v>
      </c>
      <c r="KP110" s="55">
        <v>-0.55769999999999997</v>
      </c>
      <c r="KQ110" s="55">
        <v>-0.75470000000000004</v>
      </c>
      <c r="KR110" s="55">
        <v>-0.71189999999999998</v>
      </c>
      <c r="KS110" s="55">
        <v>-0.66700000000000004</v>
      </c>
      <c r="KT110" s="55">
        <v>-0.57330000000000003</v>
      </c>
      <c r="KU110" s="55">
        <v>-0.45579999999999998</v>
      </c>
      <c r="KV110" s="55">
        <v>-0.39150000000000001</v>
      </c>
      <c r="KW110" s="55">
        <v>-0.45329999999999998</v>
      </c>
      <c r="KX110" s="55">
        <v>-0.71099999999999997</v>
      </c>
      <c r="KY110" s="55">
        <v>-0.71499999999999997</v>
      </c>
      <c r="KZ110" s="55">
        <v>-0.37390000000000001</v>
      </c>
      <c r="LA110" s="55">
        <v>-0.48499999999999999</v>
      </c>
      <c r="LB110" s="55">
        <v>-0.75839999999999996</v>
      </c>
      <c r="LC110" s="55">
        <v>-0.52270000000000005</v>
      </c>
      <c r="LD110" s="55">
        <v>-0.45619999999999999</v>
      </c>
      <c r="LE110" s="55">
        <v>-0.70209999999999995</v>
      </c>
      <c r="LF110" s="55">
        <v>-0.75849999999999995</v>
      </c>
      <c r="LG110" s="55">
        <v>-0.48959999999999998</v>
      </c>
      <c r="LH110" s="55">
        <v>-0.1076</v>
      </c>
      <c r="LI110" s="55">
        <v>-0.32790000000000002</v>
      </c>
      <c r="LJ110" s="55">
        <v>-0.39369999999999999</v>
      </c>
      <c r="LK110" s="55">
        <v>-0.50619999999999998</v>
      </c>
      <c r="LL110" s="55">
        <v>-0.67459999999999998</v>
      </c>
      <c r="LM110" s="55">
        <v>-0.69310000000000005</v>
      </c>
      <c r="LN110" s="55">
        <v>-0.63419999999999999</v>
      </c>
      <c r="LO110" s="55">
        <v>-0.63049999999999995</v>
      </c>
      <c r="LP110" s="55">
        <v>-0.55600000000000005</v>
      </c>
      <c r="LQ110" s="55">
        <v>-0.56440000000000001</v>
      </c>
      <c r="LR110" s="55">
        <v>-0.81240000000000001</v>
      </c>
      <c r="LS110" s="55">
        <v>-0.88519999999999999</v>
      </c>
      <c r="LT110" s="55">
        <v>-0.80110000000000003</v>
      </c>
      <c r="LU110" s="55">
        <v>-0.69940000000000002</v>
      </c>
      <c r="LV110" s="55">
        <v>-0.71789999999999998</v>
      </c>
      <c r="LW110" s="55">
        <v>-0.57620000000000005</v>
      </c>
      <c r="LX110" s="55">
        <v>-0.5474</v>
      </c>
      <c r="LY110" s="55">
        <v>-0.58750000000000002</v>
      </c>
      <c r="LZ110" s="55">
        <v>-0.71779999999999999</v>
      </c>
      <c r="MA110" s="55">
        <v>-0.75749999999999995</v>
      </c>
      <c r="MB110" s="55">
        <v>-0.71179999999999999</v>
      </c>
      <c r="MC110" s="55">
        <v>-0.68589999999999995</v>
      </c>
      <c r="MD110" s="55">
        <v>-0.59130000000000005</v>
      </c>
      <c r="ME110" s="55">
        <v>-0.55320000000000003</v>
      </c>
      <c r="MF110" s="55">
        <v>-0.58589999999999998</v>
      </c>
      <c r="MG110" s="55">
        <v>-0.84440000000000004</v>
      </c>
      <c r="MH110" s="55">
        <v>-0.82430000000000003</v>
      </c>
      <c r="MI110" s="55">
        <v>-0.67149999999999999</v>
      </c>
      <c r="MJ110" s="55">
        <v>-0.62290000000000001</v>
      </c>
      <c r="MK110" s="54">
        <v>-0.49</v>
      </c>
      <c r="ML110" s="55">
        <v>-0.40479999999999999</v>
      </c>
      <c r="MM110" s="55">
        <v>-0.27010000000000001</v>
      </c>
      <c r="MN110" s="55">
        <v>-0.73760000000000003</v>
      </c>
      <c r="MO110" s="55">
        <v>-0.78790000000000004</v>
      </c>
      <c r="MP110" s="55">
        <v>-0.68620000000000003</v>
      </c>
      <c r="MQ110" s="55">
        <v>-0.65649999999999997</v>
      </c>
      <c r="MR110" s="55">
        <v>-0.59619999999999995</v>
      </c>
      <c r="MS110" s="55">
        <v>-0.46870000000000001</v>
      </c>
      <c r="MT110" s="55">
        <v>-0.55820000000000003</v>
      </c>
      <c r="MU110" s="55">
        <v>-0.74670000000000003</v>
      </c>
      <c r="MV110" s="55">
        <v>-0.71560000000000001</v>
      </c>
      <c r="MW110" s="55">
        <v>-0.6411</v>
      </c>
      <c r="MX110" s="55">
        <v>-0.69540000000000002</v>
      </c>
      <c r="MY110" s="55">
        <v>-0.5373</v>
      </c>
      <c r="MZ110" s="55">
        <v>-0.37780000000000002</v>
      </c>
      <c r="NA110" s="55">
        <v>-0.1038</v>
      </c>
      <c r="NB110" s="55">
        <v>-0.57410000000000005</v>
      </c>
      <c r="NC110" s="55">
        <v>-0.37090000000000001</v>
      </c>
      <c r="ND110" s="55">
        <v>-0.76239999999999997</v>
      </c>
      <c r="NE110" s="55">
        <v>-0.73440000000000005</v>
      </c>
      <c r="NF110" s="55">
        <v>-0.58740000000000003</v>
      </c>
      <c r="NG110" s="55">
        <v>-0.443</v>
      </c>
      <c r="NH110" s="55">
        <v>-0.58330000000000004</v>
      </c>
      <c r="NI110" s="55">
        <v>-0.88029999999999997</v>
      </c>
      <c r="NJ110" s="55">
        <v>-0.75370000000000004</v>
      </c>
      <c r="NK110" s="55">
        <v>-0.68500000000000005</v>
      </c>
      <c r="NL110" s="55">
        <v>-0.53280000000000005</v>
      </c>
      <c r="NM110" s="55">
        <v>-0.35220000000000001</v>
      </c>
      <c r="NN110" s="55">
        <v>-0.26719999999999999</v>
      </c>
      <c r="NO110" s="55">
        <v>-0.29780000000000001</v>
      </c>
      <c r="NP110" s="55">
        <v>-0.74550000000000005</v>
      </c>
      <c r="NQ110" s="55">
        <v>-0.7651</v>
      </c>
      <c r="NR110" s="55">
        <v>-0.57720000000000005</v>
      </c>
      <c r="NS110" s="55">
        <v>-0.49280000000000002</v>
      </c>
      <c r="NT110" s="55">
        <v>-0.32390000000000002</v>
      </c>
      <c r="NU110" s="55">
        <v>-0.29380000000000001</v>
      </c>
      <c r="NV110" s="55">
        <v>-0.35289999999999999</v>
      </c>
      <c r="NW110" s="55">
        <v>-0.71199999999999997</v>
      </c>
      <c r="NX110" s="55">
        <v>-0.69610000000000005</v>
      </c>
      <c r="NY110" s="55">
        <v>-0.64539999999999997</v>
      </c>
      <c r="NZ110" s="55">
        <v>-0.58909999999999996</v>
      </c>
      <c r="OA110" s="55">
        <v>-0.375</v>
      </c>
      <c r="OB110" s="55">
        <v>-0.27350000000000002</v>
      </c>
      <c r="OC110" s="55">
        <v>-0.35260000000000002</v>
      </c>
      <c r="OD110" s="55">
        <v>-0.55330000000000001</v>
      </c>
      <c r="OE110" s="55">
        <v>-0.53059999999999996</v>
      </c>
      <c r="OF110" s="54">
        <v>-0.51</v>
      </c>
      <c r="OG110" s="55">
        <v>-0.40329999999999999</v>
      </c>
      <c r="OH110" s="55">
        <v>-0.25409999999999999</v>
      </c>
      <c r="OI110" s="55">
        <v>-0.23139999999999999</v>
      </c>
      <c r="OJ110" s="55">
        <v>-0.34010000000000001</v>
      </c>
      <c r="OK110" s="55">
        <v>-0.64710000000000001</v>
      </c>
      <c r="OL110" s="55">
        <v>-0.77969999999999995</v>
      </c>
      <c r="OM110" s="55">
        <v>-0.61519999999999997</v>
      </c>
      <c r="ON110" s="55">
        <v>-0.48920000000000002</v>
      </c>
      <c r="OO110" s="55">
        <v>-0.307</v>
      </c>
      <c r="OP110" s="55">
        <v>-0.28689999999999999</v>
      </c>
      <c r="OQ110" s="55">
        <v>-0.26600000000000001</v>
      </c>
      <c r="OR110" s="55">
        <v>-0.57569999999999999</v>
      </c>
      <c r="OS110" s="55">
        <v>-0.56079999999999997</v>
      </c>
      <c r="OT110" s="55">
        <v>-0.43830000000000002</v>
      </c>
      <c r="OU110" s="55">
        <v>-0.26269999999999999</v>
      </c>
      <c r="OV110" s="55">
        <v>-0.22620000000000001</v>
      </c>
      <c r="OW110" s="55">
        <v>-0.22409999999999999</v>
      </c>
      <c r="OX110" s="55">
        <v>-3.6999999999999998E-2</v>
      </c>
      <c r="OY110" s="55">
        <v>-0.50519999999999998</v>
      </c>
      <c r="OZ110" s="55">
        <v>-0.49359999999999998</v>
      </c>
      <c r="PA110" s="55">
        <v>-0.42370000000000002</v>
      </c>
      <c r="PB110" s="55">
        <v>-0.313</v>
      </c>
      <c r="PC110" s="55">
        <v>-0.32529999999999998</v>
      </c>
      <c r="PD110" s="55">
        <v>-0.27179999999999999</v>
      </c>
      <c r="PE110" s="55">
        <v>-0.34370000000000001</v>
      </c>
      <c r="PF110" s="55">
        <v>-0.68300000000000005</v>
      </c>
      <c r="PG110" s="55">
        <v>-0.74660000000000004</v>
      </c>
      <c r="PH110" s="55">
        <v>-0.65329999999999999</v>
      </c>
      <c r="PI110" s="55">
        <v>-0.41639999999999999</v>
      </c>
      <c r="PJ110" s="55">
        <v>-0.3004</v>
      </c>
      <c r="PK110" s="55">
        <v>-0.60209999999999997</v>
      </c>
      <c r="PL110" s="55">
        <v>-0.34460000000000002</v>
      </c>
      <c r="PM110" s="55">
        <v>-0.52400000000000002</v>
      </c>
      <c r="PN110" s="55">
        <v>-0.54710000000000003</v>
      </c>
      <c r="PO110" s="55">
        <v>-0.49709999999999999</v>
      </c>
      <c r="PP110" s="55">
        <v>-0.42709999999999998</v>
      </c>
      <c r="PQ110" s="55">
        <v>-0.2797</v>
      </c>
      <c r="PR110" s="55">
        <v>-0.16320000000000001</v>
      </c>
      <c r="PS110" s="55">
        <v>-0.192</v>
      </c>
      <c r="PT110" s="55">
        <v>-0.63919999999999999</v>
      </c>
      <c r="PU110" s="55">
        <v>-0.62639999999999996</v>
      </c>
      <c r="PV110" s="55">
        <v>-0.55300000000000005</v>
      </c>
      <c r="PW110" s="55">
        <v>-0.4995</v>
      </c>
      <c r="PX110" s="55">
        <v>-0.3574</v>
      </c>
      <c r="PY110" s="55">
        <v>-0.253</v>
      </c>
      <c r="PZ110" s="55">
        <v>-0.3856</v>
      </c>
      <c r="QA110" s="55">
        <v>-0.6603</v>
      </c>
      <c r="QB110" s="55">
        <v>-0.6028</v>
      </c>
      <c r="QC110" s="55">
        <v>-0.4345</v>
      </c>
      <c r="QD110" s="55">
        <v>-0.2999</v>
      </c>
      <c r="QE110" s="55">
        <v>-0.1143</v>
      </c>
      <c r="QF110" s="55">
        <v>-0.22309999999999999</v>
      </c>
      <c r="QG110" s="55">
        <v>-0.24560000000000001</v>
      </c>
      <c r="QH110" s="55">
        <v>-0.4012</v>
      </c>
      <c r="QI110" s="55">
        <v>-0.52190000000000003</v>
      </c>
      <c r="QJ110" s="55">
        <v>-0.3856</v>
      </c>
      <c r="QK110" s="55">
        <v>-0.37530000000000002</v>
      </c>
      <c r="QL110" s="55">
        <v>-0.29820000000000002</v>
      </c>
      <c r="QM110" s="55">
        <v>-0.24079999999999999</v>
      </c>
      <c r="QN110" s="55">
        <v>-0.1704</v>
      </c>
      <c r="QO110" s="55">
        <v>-0.54200000000000004</v>
      </c>
      <c r="QP110" s="55">
        <v>-0.50160000000000005</v>
      </c>
      <c r="QQ110" s="55">
        <v>-0.19889999999999999</v>
      </c>
      <c r="QR110" s="55">
        <v>-7.7600000000000002E-2</v>
      </c>
      <c r="QS110" s="55">
        <v>-9.9000000000000005E-2</v>
      </c>
      <c r="QT110" s="55">
        <v>-0.16569999999999999</v>
      </c>
      <c r="QU110" s="55">
        <v>-0.31169999999999998</v>
      </c>
      <c r="QV110" s="55">
        <v>-0.4103</v>
      </c>
      <c r="QW110" s="55">
        <v>-0.28839999999999999</v>
      </c>
      <c r="QX110" s="55">
        <v>-0.19670000000000001</v>
      </c>
      <c r="QY110" s="55">
        <v>-0.17119999999999999</v>
      </c>
      <c r="QZ110" s="55">
        <v>3.2000000000000002E-3</v>
      </c>
      <c r="RA110" s="55">
        <v>-2.6200000000000001E-2</v>
      </c>
      <c r="RB110" s="55">
        <v>3.3500000000000002E-2</v>
      </c>
      <c r="RC110" s="55">
        <v>-0.39279999999999998</v>
      </c>
      <c r="RD110" s="55">
        <v>-0.57310000000000005</v>
      </c>
      <c r="RE110" s="55">
        <v>-0.25430000000000003</v>
      </c>
      <c r="RF110" s="55">
        <v>-0.20680000000000001</v>
      </c>
      <c r="RG110" s="55">
        <v>-9.0499999999999997E-2</v>
      </c>
      <c r="RH110" s="55">
        <v>-0.1605</v>
      </c>
      <c r="RI110" s="55">
        <v>-0.21779999999999999</v>
      </c>
      <c r="RJ110" s="55">
        <v>-0.49399999999999999</v>
      </c>
      <c r="RK110" s="55">
        <v>-0.52280000000000004</v>
      </c>
      <c r="RL110" s="55">
        <v>-0.29449999999999998</v>
      </c>
      <c r="RM110" s="55">
        <v>-0.16889999999999999</v>
      </c>
      <c r="RN110" s="55">
        <v>-0.1134</v>
      </c>
      <c r="RO110" s="55">
        <v>-5.96E-2</v>
      </c>
      <c r="RP110" s="55">
        <v>-0.26029999999999998</v>
      </c>
      <c r="RQ110" s="55">
        <v>-0.3281</v>
      </c>
      <c r="RR110" s="55">
        <v>-0.39710000000000001</v>
      </c>
      <c r="RS110" s="55">
        <v>-0.29599999999999999</v>
      </c>
      <c r="RT110" s="55">
        <v>-0.34770000000000001</v>
      </c>
      <c r="RU110" s="54">
        <v>-0.39</v>
      </c>
      <c r="RV110" s="55">
        <v>-0.29049999999999998</v>
      </c>
      <c r="RW110" s="55">
        <v>9.8400000000000001E-2</v>
      </c>
      <c r="RX110" s="55">
        <v>-0.4622</v>
      </c>
      <c r="RY110" s="55">
        <v>-0.36570000000000003</v>
      </c>
      <c r="RZ110" s="55">
        <v>-0.23949999999999999</v>
      </c>
      <c r="SA110" s="55">
        <v>-0.18110000000000001</v>
      </c>
      <c r="SB110" s="55">
        <v>-1.1299999999999999E-2</v>
      </c>
      <c r="SC110" s="55">
        <v>-4.4999999999999997E-3</v>
      </c>
      <c r="SD110" s="55">
        <v>2.07E-2</v>
      </c>
      <c r="SE110" s="55">
        <v>-0.1371</v>
      </c>
      <c r="SF110" s="55">
        <v>-0.73250000000000004</v>
      </c>
      <c r="SG110" s="55">
        <v>-0.25800000000000001</v>
      </c>
      <c r="SH110" s="55">
        <v>-0.25540000000000002</v>
      </c>
      <c r="SI110" s="55">
        <v>-0.14829999999999999</v>
      </c>
      <c r="SJ110" s="55">
        <v>-0.13669999999999999</v>
      </c>
      <c r="SK110" s="55">
        <v>-4.3499999999999997E-2</v>
      </c>
      <c r="SL110" s="55">
        <v>-0.1065</v>
      </c>
      <c r="SM110" s="55">
        <v>-0.29299999999999998</v>
      </c>
      <c r="SN110" s="55">
        <v>0.26219999999999999</v>
      </c>
      <c r="SO110" s="55">
        <v>0.4597</v>
      </c>
      <c r="SP110" s="55">
        <v>3.4826999999999999</v>
      </c>
      <c r="SQ110" s="55">
        <v>6.2622</v>
      </c>
      <c r="SR110" s="55">
        <v>1.2323999999999999</v>
      </c>
      <c r="SS110" s="55">
        <v>-0.34360000000000002</v>
      </c>
      <c r="ST110" s="55">
        <v>-0.15529999999999999</v>
      </c>
      <c r="SU110" s="55">
        <v>-0.18440000000000001</v>
      </c>
      <c r="SV110" s="55">
        <v>-6.3E-3</v>
      </c>
      <c r="SW110" s="55">
        <v>-7.5200000000000003E-2</v>
      </c>
      <c r="SX110" s="55">
        <v>-2.1499999999999998E-2</v>
      </c>
      <c r="SY110" s="55">
        <v>7.0499999999999993E-2</v>
      </c>
      <c r="SZ110" s="55">
        <v>-0.33150000000000002</v>
      </c>
      <c r="TA110" s="55">
        <v>-0.28449999999999998</v>
      </c>
      <c r="TB110" s="55">
        <v>-0.2026</v>
      </c>
      <c r="TC110" s="55">
        <v>-0.13289999999999999</v>
      </c>
      <c r="TD110" s="55">
        <v>-0.12180000000000001</v>
      </c>
      <c r="TE110" s="55">
        <v>-9.3299999999999994E-2</v>
      </c>
      <c r="TF110" s="55">
        <v>-1.1000000000000001E-3</v>
      </c>
      <c r="TG110" s="55">
        <v>-0.21190000000000001</v>
      </c>
      <c r="TH110" s="55">
        <v>-0.1711</v>
      </c>
      <c r="TI110" s="55">
        <v>-0.10639999999999999</v>
      </c>
      <c r="TJ110" s="55">
        <v>-0.12989999999999999</v>
      </c>
      <c r="TK110" s="55">
        <v>-0.12139999999999999</v>
      </c>
      <c r="TL110" s="55">
        <v>-0.19489999999999999</v>
      </c>
      <c r="TM110" s="55">
        <v>-0.1222</v>
      </c>
      <c r="TN110" s="55">
        <v>-0.40670000000000001</v>
      </c>
      <c r="TO110" s="55">
        <v>-0.47349999999999998</v>
      </c>
      <c r="TP110" s="55">
        <v>-0.30880000000000002</v>
      </c>
      <c r="TQ110" s="55">
        <v>-0.24540000000000001</v>
      </c>
      <c r="TR110" s="55">
        <v>-0.23369999999999999</v>
      </c>
      <c r="TS110" s="55">
        <v>-0.2036</v>
      </c>
      <c r="TT110" s="55">
        <v>-0.19409999999999999</v>
      </c>
      <c r="TU110" s="55">
        <v>-0.37590000000000001</v>
      </c>
      <c r="TV110" s="55">
        <v>-0.44290000000000002</v>
      </c>
      <c r="TW110" s="55">
        <v>-0.37559999999999999</v>
      </c>
      <c r="TX110" s="55">
        <v>-0.3407</v>
      </c>
      <c r="TY110" s="55">
        <v>-0.23369999999999999</v>
      </c>
      <c r="TZ110" s="55">
        <v>-0.20519999999999999</v>
      </c>
      <c r="UA110" s="55">
        <v>-4.8000000000000001E-2</v>
      </c>
      <c r="UB110" s="55">
        <v>-0.4083</v>
      </c>
      <c r="UC110" s="55">
        <v>-0.56359999999999999</v>
      </c>
      <c r="UD110" s="55">
        <v>-0.40500000000000003</v>
      </c>
      <c r="UE110" s="55">
        <v>-0.29189999999999999</v>
      </c>
      <c r="UF110" s="55">
        <v>-0.34810000000000002</v>
      </c>
      <c r="UG110" s="55">
        <v>-0.30780000000000002</v>
      </c>
      <c r="UH110" s="55">
        <v>-0.26900000000000002</v>
      </c>
      <c r="UI110" s="55">
        <v>-0.41139999999999999</v>
      </c>
      <c r="UJ110" s="55">
        <v>-0.62690000000000001</v>
      </c>
      <c r="UK110" s="55">
        <v>-0.5363</v>
      </c>
      <c r="UL110" s="55">
        <v>-0.43819999999999998</v>
      </c>
      <c r="UM110" s="55">
        <v>-0.70660000000000001</v>
      </c>
      <c r="UN110" s="55">
        <v>-0.9607</v>
      </c>
      <c r="UO110" s="55">
        <v>-0.99480000000000002</v>
      </c>
      <c r="UP110" s="55">
        <v>-0.99390000000000001</v>
      </c>
      <c r="UQ110" s="55">
        <v>-0.97960000000000003</v>
      </c>
      <c r="UR110" s="55">
        <v>-0.98429999999999995</v>
      </c>
      <c r="US110" s="55">
        <v>-0.9798</v>
      </c>
      <c r="UT110" s="55">
        <v>-0.97040000000000004</v>
      </c>
      <c r="UU110" s="55">
        <v>-0.96299999999999997</v>
      </c>
      <c r="UV110" s="55">
        <v>-0.97109999999999996</v>
      </c>
      <c r="UW110" s="55">
        <v>-0.97960000000000003</v>
      </c>
      <c r="UX110" s="55">
        <v>-0.96860000000000002</v>
      </c>
      <c r="UY110" s="55">
        <v>-0.96199999999999997</v>
      </c>
      <c r="UZ110" s="55">
        <v>-0.91259999999999997</v>
      </c>
      <c r="VA110" s="55">
        <v>-0.89529999999999998</v>
      </c>
      <c r="VB110" s="55">
        <v>-0.82620000000000005</v>
      </c>
      <c r="VC110" s="55">
        <v>-0.80230000000000001</v>
      </c>
      <c r="VD110" s="55">
        <v>-0.88480000000000003</v>
      </c>
      <c r="VE110" s="55">
        <v>-0.88649999999999995</v>
      </c>
      <c r="VF110" s="55">
        <v>-0.77980000000000005</v>
      </c>
      <c r="VG110" s="55">
        <v>-0.70399999999999996</v>
      </c>
      <c r="VH110" s="55">
        <v>-0.61580000000000001</v>
      </c>
      <c r="VI110" s="55">
        <v>-0.6149</v>
      </c>
      <c r="VJ110" s="55">
        <v>-0.58779999999999999</v>
      </c>
      <c r="VK110" s="55">
        <v>-0.74670000000000003</v>
      </c>
      <c r="VL110" s="55">
        <v>-0.74529999999999996</v>
      </c>
      <c r="VM110" s="55">
        <v>-0.66110000000000002</v>
      </c>
      <c r="VN110" s="55">
        <v>-0.56810000000000005</v>
      </c>
      <c r="VO110" s="55">
        <v>-0.51539999999999997</v>
      </c>
      <c r="VP110" s="55">
        <v>-0.55169999999999997</v>
      </c>
      <c r="VQ110" s="55">
        <v>-0.65800000000000003</v>
      </c>
      <c r="VR110" s="55">
        <v>-0.73429999999999995</v>
      </c>
      <c r="VS110" s="55">
        <v>-0.70530000000000004</v>
      </c>
      <c r="VT110" s="55">
        <v>-0.68910000000000005</v>
      </c>
      <c r="VU110" s="55">
        <v>-0.55449999999999999</v>
      </c>
      <c r="VV110" s="55">
        <v>-0.44650000000000001</v>
      </c>
      <c r="VW110" s="55">
        <v>-0.442</v>
      </c>
      <c r="VX110" s="55">
        <v>-0.36799999999999999</v>
      </c>
      <c r="VY110" s="55">
        <v>-0.49180000000000001</v>
      </c>
      <c r="VZ110" s="55">
        <v>-0.54579999999999995</v>
      </c>
      <c r="WA110" s="55">
        <v>-0.48830000000000001</v>
      </c>
      <c r="WB110" s="55">
        <v>-0.53500000000000003</v>
      </c>
      <c r="WC110" s="55">
        <v>-0.46350000000000002</v>
      </c>
      <c r="WD110" s="55">
        <v>-0.35880000000000001</v>
      </c>
      <c r="WE110" s="55">
        <v>-0.43469999999999998</v>
      </c>
      <c r="WF110" s="55">
        <v>-0.60460000000000003</v>
      </c>
      <c r="WG110" s="55">
        <v>-0.59640000000000004</v>
      </c>
      <c r="WH110" s="55">
        <v>-0.5212</v>
      </c>
      <c r="WI110" s="55">
        <v>-0.45100000000000001</v>
      </c>
      <c r="WJ110" s="55">
        <v>-0.28149999999999997</v>
      </c>
      <c r="WK110" s="55">
        <v>-0.30049999999999999</v>
      </c>
      <c r="WL110" s="55">
        <v>-0.31709999999999999</v>
      </c>
      <c r="WM110" s="55">
        <v>-0.62929999999999997</v>
      </c>
      <c r="WN110" s="55">
        <v>-0.61399999999999999</v>
      </c>
      <c r="WO110" s="55">
        <v>-0.50800000000000001</v>
      </c>
      <c r="WP110" s="55">
        <v>-0.42380000000000001</v>
      </c>
      <c r="WQ110" s="55">
        <v>-0.28260000000000002</v>
      </c>
      <c r="WR110" s="55">
        <v>-0.26490000000000002</v>
      </c>
      <c r="WS110" s="55">
        <v>-0.42570000000000002</v>
      </c>
      <c r="WT110" s="55">
        <v>-0.63490000000000002</v>
      </c>
      <c r="WU110" s="55">
        <v>-0.62290000000000001</v>
      </c>
      <c r="WV110" s="55">
        <v>-0.54730000000000001</v>
      </c>
      <c r="WW110" s="55">
        <v>-0.28739999999999999</v>
      </c>
      <c r="WX110" s="55">
        <v>-0.32340000000000002</v>
      </c>
      <c r="WY110" s="55">
        <v>-0.33210000000000001</v>
      </c>
      <c r="WZ110" s="55">
        <v>-0.20430000000000001</v>
      </c>
      <c r="XA110" s="55">
        <v>-0.4803</v>
      </c>
      <c r="XB110" s="55">
        <v>-0.5262</v>
      </c>
      <c r="XC110" s="55">
        <v>-0.49320000000000003</v>
      </c>
      <c r="XD110" s="55">
        <v>-0.3523</v>
      </c>
      <c r="XE110" s="55">
        <v>-0.24679999999999999</v>
      </c>
      <c r="XF110" s="55">
        <v>-0.24210000000000001</v>
      </c>
      <c r="XG110" s="55">
        <v>-0.30499999999999999</v>
      </c>
      <c r="XH110" s="55">
        <v>-0.53700000000000003</v>
      </c>
      <c r="XI110" s="55">
        <v>-0.53949999999999998</v>
      </c>
      <c r="XJ110" s="55">
        <v>-0.27539999999999998</v>
      </c>
      <c r="XK110" s="55">
        <v>6.2600000000000003E-2</v>
      </c>
      <c r="XL110" s="55">
        <v>1.6400000000000001E-2</v>
      </c>
      <c r="XM110" s="55">
        <v>-9.9000000000000008E-3</v>
      </c>
      <c r="XN110" s="55">
        <v>0.15609999999999999</v>
      </c>
      <c r="XO110" s="55">
        <v>-0.32840000000000003</v>
      </c>
      <c r="XP110" s="55">
        <v>-0.44650000000000001</v>
      </c>
      <c r="XQ110" s="55">
        <v>-0.36609999999999998</v>
      </c>
      <c r="XR110" s="55">
        <v>-0.2195</v>
      </c>
      <c r="XS110" s="55">
        <v>-0.151</v>
      </c>
      <c r="XT110" s="55">
        <v>-0.19980000000000001</v>
      </c>
      <c r="XU110" s="55">
        <v>-0.32279999999999998</v>
      </c>
      <c r="XV110" s="55">
        <v>-0.30599999999999999</v>
      </c>
      <c r="XW110" s="55">
        <v>-0.3402</v>
      </c>
      <c r="XX110" s="55">
        <v>-0.2041</v>
      </c>
      <c r="XY110" s="55">
        <v>-0.23949999999999999</v>
      </c>
      <c r="XZ110" s="55">
        <v>-0.1361</v>
      </c>
      <c r="YA110" s="55">
        <v>-0.1119</v>
      </c>
      <c r="YB110" s="55">
        <v>-0.11600000000000001</v>
      </c>
      <c r="YC110" s="55">
        <v>-0.2324</v>
      </c>
      <c r="YD110" s="55">
        <v>-0.38279999999999997</v>
      </c>
      <c r="YE110" s="55">
        <v>-0.19750000000000001</v>
      </c>
      <c r="YF110" s="55">
        <v>-0.15679999999999999</v>
      </c>
      <c r="YG110" s="55">
        <v>-0.1212</v>
      </c>
      <c r="YH110" s="55">
        <v>-0.23860000000000001</v>
      </c>
      <c r="YI110" s="55">
        <v>-0.23319999999999999</v>
      </c>
      <c r="YJ110" s="55">
        <v>-0.498</v>
      </c>
      <c r="YK110" s="55">
        <v>-0.4158</v>
      </c>
    </row>
    <row r="111" spans="1:661" x14ac:dyDescent="0.35">
      <c r="A111" s="66" t="s">
        <v>75</v>
      </c>
      <c r="B111" s="66" t="s">
        <v>55</v>
      </c>
      <c r="C111" s="54">
        <v>0.01</v>
      </c>
      <c r="D111" s="54">
        <v>0.11</v>
      </c>
      <c r="E111" s="54">
        <v>0.03</v>
      </c>
      <c r="F111" s="54">
        <v>0</v>
      </c>
      <c r="G111" s="54">
        <v>0.03</v>
      </c>
      <c r="H111" s="54">
        <v>0.13</v>
      </c>
      <c r="I111" s="54">
        <v>7.0000000000000007E-2</v>
      </c>
      <c r="J111" s="54">
        <v>0.01</v>
      </c>
      <c r="K111" s="54">
        <v>0.01</v>
      </c>
      <c r="L111" s="54">
        <v>-0.02</v>
      </c>
      <c r="M111" s="54">
        <v>0.01</v>
      </c>
      <c r="N111" s="54">
        <v>-0.02</v>
      </c>
      <c r="O111" s="54">
        <v>-0.02</v>
      </c>
      <c r="P111" s="54">
        <v>-0.06</v>
      </c>
      <c r="Q111" s="54">
        <v>-0.12</v>
      </c>
      <c r="R111" s="54">
        <v>-0.12</v>
      </c>
      <c r="S111" s="54">
        <v>-0.09</v>
      </c>
      <c r="T111" s="54">
        <v>-0.15</v>
      </c>
      <c r="U111" s="54">
        <v>-0.1</v>
      </c>
      <c r="V111" s="54">
        <v>-0.04</v>
      </c>
      <c r="W111" s="54">
        <v>-0.18</v>
      </c>
      <c r="X111" s="54">
        <v>-0.3</v>
      </c>
      <c r="Y111" s="54">
        <v>-0.36</v>
      </c>
      <c r="Z111" s="54">
        <v>-0.52</v>
      </c>
      <c r="AA111" s="54">
        <v>-0.61</v>
      </c>
      <c r="AB111" s="54">
        <v>-0.64</v>
      </c>
      <c r="AC111" s="54">
        <v>-0.69</v>
      </c>
      <c r="AD111" s="54">
        <v>-0.77</v>
      </c>
      <c r="AE111" s="54">
        <v>-1</v>
      </c>
      <c r="AF111" s="54">
        <v>-1</v>
      </c>
      <c r="AG111" s="54">
        <v>-1</v>
      </c>
      <c r="AH111" s="54">
        <v>-1</v>
      </c>
      <c r="AI111" s="54">
        <v>-1</v>
      </c>
      <c r="AJ111" s="54">
        <v>-1</v>
      </c>
      <c r="AK111" s="54">
        <v>-1</v>
      </c>
      <c r="AL111" s="54">
        <v>-1</v>
      </c>
      <c r="AM111" s="54">
        <v>-1</v>
      </c>
      <c r="AN111" s="54">
        <v>-1</v>
      </c>
      <c r="AO111" s="54">
        <v>-1</v>
      </c>
      <c r="AP111" s="54">
        <v>-1</v>
      </c>
      <c r="AQ111" s="54">
        <v>-1</v>
      </c>
      <c r="AR111" s="54">
        <v>-1</v>
      </c>
      <c r="AS111" s="54">
        <v>-1</v>
      </c>
      <c r="AT111" s="54">
        <v>-1</v>
      </c>
      <c r="AU111" s="54">
        <v>-1</v>
      </c>
      <c r="AV111" s="54">
        <v>-1</v>
      </c>
      <c r="AW111" s="54">
        <v>-1</v>
      </c>
      <c r="AX111" s="54">
        <v>-1</v>
      </c>
      <c r="AY111" s="54">
        <v>-1</v>
      </c>
      <c r="AZ111" s="54">
        <v>-1</v>
      </c>
      <c r="BA111" s="54">
        <v>-1</v>
      </c>
      <c r="BB111" s="54">
        <v>-1</v>
      </c>
      <c r="BC111" s="54">
        <v>-1</v>
      </c>
      <c r="BD111" s="54">
        <v>-1</v>
      </c>
      <c r="BE111" s="54">
        <v>-1</v>
      </c>
      <c r="BF111" s="54">
        <v>-1</v>
      </c>
      <c r="BG111" s="54">
        <v>-1</v>
      </c>
      <c r="BH111" s="54">
        <v>-1</v>
      </c>
      <c r="BI111" s="54">
        <v>-1</v>
      </c>
      <c r="BJ111" s="54">
        <v>-1</v>
      </c>
      <c r="BK111" s="54">
        <v>-1</v>
      </c>
      <c r="BL111" s="54">
        <v>-1</v>
      </c>
      <c r="BM111" s="54">
        <v>-1</v>
      </c>
      <c r="BN111" s="54">
        <v>-1</v>
      </c>
      <c r="BO111" s="54">
        <v>-1</v>
      </c>
      <c r="BP111" s="54">
        <v>-1</v>
      </c>
      <c r="BQ111" s="54">
        <v>-1</v>
      </c>
      <c r="BR111" s="54">
        <v>-1</v>
      </c>
      <c r="BS111" s="54">
        <v>-1</v>
      </c>
      <c r="BT111" s="54">
        <v>-1</v>
      </c>
      <c r="BU111" s="54">
        <v>-1</v>
      </c>
      <c r="BV111" s="54">
        <v>-1</v>
      </c>
      <c r="BW111" s="54">
        <v>-1</v>
      </c>
      <c r="BX111" s="54">
        <v>-1</v>
      </c>
      <c r="BY111" s="54">
        <v>-1</v>
      </c>
      <c r="BZ111" s="54">
        <v>-1</v>
      </c>
      <c r="CA111" s="54">
        <v>-1</v>
      </c>
      <c r="CB111" s="54">
        <v>-1</v>
      </c>
      <c r="CC111" s="54">
        <v>-1</v>
      </c>
      <c r="CD111" s="54">
        <v>-1</v>
      </c>
      <c r="CE111" s="54">
        <v>-1</v>
      </c>
      <c r="CF111" s="54">
        <v>-1</v>
      </c>
      <c r="CG111" s="54">
        <v>-1</v>
      </c>
      <c r="CH111" s="55">
        <v>-0.99980000000000002</v>
      </c>
      <c r="CI111" s="54">
        <v>-1</v>
      </c>
      <c r="CJ111" s="54">
        <v>-1</v>
      </c>
      <c r="CK111" s="55">
        <v>-0.99980000000000002</v>
      </c>
      <c r="CL111" s="55">
        <v>-0.99960000000000004</v>
      </c>
      <c r="CM111" s="55">
        <v>-0.99960000000000004</v>
      </c>
      <c r="CN111" s="55">
        <v>-0.99960000000000004</v>
      </c>
      <c r="CO111" s="55">
        <v>-0.9919</v>
      </c>
      <c r="CP111" s="55">
        <v>-0.99360000000000004</v>
      </c>
      <c r="CQ111" s="55">
        <v>-0.98629999999999995</v>
      </c>
      <c r="CR111" s="55">
        <v>-0.99119999999999997</v>
      </c>
      <c r="CS111" s="55">
        <v>-0.99509999999999998</v>
      </c>
      <c r="CT111" s="55">
        <v>-0.995</v>
      </c>
      <c r="CU111" s="55">
        <v>-0.99719999999999998</v>
      </c>
      <c r="CV111" s="55">
        <v>-0.99660000000000004</v>
      </c>
      <c r="CW111" s="55">
        <v>-0.99250000000000005</v>
      </c>
      <c r="CX111" s="55">
        <v>-0.9869</v>
      </c>
      <c r="CY111" s="55">
        <v>-0.98780000000000001</v>
      </c>
      <c r="CZ111" s="55">
        <v>-0.99270000000000003</v>
      </c>
      <c r="DA111" s="55">
        <v>-0.99219999999999997</v>
      </c>
      <c r="DB111" s="55">
        <v>-0.99519999999999997</v>
      </c>
      <c r="DC111" s="55">
        <v>-0.99309999999999998</v>
      </c>
      <c r="DD111" s="55">
        <v>-0.99319999999999997</v>
      </c>
      <c r="DE111" s="55">
        <v>-0.99329999999999996</v>
      </c>
      <c r="DF111" s="55">
        <v>-0.99299999999999999</v>
      </c>
      <c r="DG111" s="55">
        <v>-0.99619999999999997</v>
      </c>
      <c r="DH111" s="55">
        <v>-0.99490000000000001</v>
      </c>
      <c r="DI111" s="55">
        <v>-0.99429999999999996</v>
      </c>
      <c r="DJ111" s="55">
        <v>-0.99770000000000003</v>
      </c>
      <c r="DK111" s="55">
        <v>-0.99450000000000005</v>
      </c>
      <c r="DL111" s="55">
        <v>-0.99150000000000005</v>
      </c>
      <c r="DM111" s="55">
        <v>-0.99170000000000003</v>
      </c>
      <c r="DN111" s="55">
        <v>-0.99619999999999997</v>
      </c>
      <c r="DO111" s="55">
        <v>-0.99590000000000001</v>
      </c>
      <c r="DP111" s="55">
        <v>-0.99580000000000002</v>
      </c>
      <c r="DQ111" s="55">
        <v>-0.99650000000000005</v>
      </c>
      <c r="DR111" s="55">
        <v>-0.99670000000000003</v>
      </c>
      <c r="DS111" s="55">
        <v>-0.99590000000000001</v>
      </c>
      <c r="DT111" s="55">
        <v>-0.99239999999999995</v>
      </c>
      <c r="DU111" s="55">
        <v>-0.99719999999999998</v>
      </c>
      <c r="DV111" s="55">
        <v>-0.99629999999999996</v>
      </c>
      <c r="DW111" s="55">
        <v>-0.99770000000000003</v>
      </c>
      <c r="DX111" s="55">
        <v>-0.97450000000000003</v>
      </c>
      <c r="DY111" s="55">
        <v>-0.96530000000000005</v>
      </c>
      <c r="DZ111" s="55">
        <v>-0.95960000000000001</v>
      </c>
      <c r="EA111" s="55">
        <v>-0.94930000000000003</v>
      </c>
      <c r="EB111" s="55">
        <v>-0.93730000000000002</v>
      </c>
      <c r="EC111" s="55">
        <v>-0.94840000000000002</v>
      </c>
      <c r="ED111" s="55">
        <v>-0.94589999999999996</v>
      </c>
      <c r="EE111" s="55">
        <v>-0.95189999999999997</v>
      </c>
      <c r="EF111" s="55">
        <v>-0.94420000000000004</v>
      </c>
      <c r="EG111" s="55">
        <v>-0.94279999999999997</v>
      </c>
      <c r="EH111" s="55">
        <v>-0.8952</v>
      </c>
      <c r="EI111" s="55">
        <v>-0.93940000000000001</v>
      </c>
      <c r="EJ111" s="55">
        <v>-0.92179999999999995</v>
      </c>
      <c r="EK111" s="55">
        <v>-0.92600000000000005</v>
      </c>
      <c r="EL111" s="55">
        <v>-0.96220000000000006</v>
      </c>
      <c r="EM111" s="55">
        <v>-0.94240000000000002</v>
      </c>
      <c r="EN111" s="55">
        <v>-0.95069999999999999</v>
      </c>
      <c r="EO111" s="55">
        <v>-0.91969999999999996</v>
      </c>
      <c r="EP111" s="55">
        <v>-0.98399999999999999</v>
      </c>
      <c r="EQ111" s="55">
        <v>-0.91949999999999998</v>
      </c>
      <c r="ER111" s="55">
        <v>-0.89229999999999998</v>
      </c>
      <c r="ES111" s="55">
        <v>-0.93340000000000001</v>
      </c>
      <c r="ET111" s="55">
        <v>-0.92100000000000004</v>
      </c>
      <c r="EU111" s="55">
        <v>-0.91839999999999999</v>
      </c>
      <c r="EV111" s="55">
        <v>-0.90700000000000003</v>
      </c>
      <c r="EW111" s="55">
        <v>-0.90149999999999997</v>
      </c>
      <c r="EX111" s="55">
        <v>-0.87829999999999997</v>
      </c>
      <c r="EY111" s="55">
        <v>-0.89729999999999999</v>
      </c>
      <c r="EZ111" s="55">
        <v>-0.93600000000000005</v>
      </c>
      <c r="FA111" s="55">
        <v>-0.92030000000000001</v>
      </c>
      <c r="FB111" s="55">
        <v>-0.95679999999999998</v>
      </c>
      <c r="FC111" s="55">
        <v>-0.93640000000000001</v>
      </c>
      <c r="FD111" s="55">
        <v>-0.90549999999999997</v>
      </c>
      <c r="FE111" s="55">
        <v>-0.86350000000000005</v>
      </c>
      <c r="FF111" s="55">
        <v>-0.89139999999999997</v>
      </c>
      <c r="FG111" s="55">
        <v>-0.92769999999999997</v>
      </c>
      <c r="FH111" s="55">
        <v>-0.92020000000000002</v>
      </c>
      <c r="FI111" s="55">
        <v>-0.90649999999999997</v>
      </c>
      <c r="FJ111" s="55">
        <v>-0.91220000000000001</v>
      </c>
      <c r="FK111" s="55">
        <v>-0.88580000000000003</v>
      </c>
      <c r="FL111" s="55">
        <v>-0.85060000000000002</v>
      </c>
      <c r="FM111" s="55">
        <v>-0.88229999999999997</v>
      </c>
      <c r="FN111" s="55">
        <v>-0.91349999999999998</v>
      </c>
      <c r="FO111" s="55">
        <v>-0.96989999999999998</v>
      </c>
      <c r="FP111" s="55">
        <v>-0.88560000000000005</v>
      </c>
      <c r="FQ111" s="55">
        <v>-0.88470000000000004</v>
      </c>
      <c r="FR111" s="55">
        <v>-0.89759999999999995</v>
      </c>
      <c r="FS111" s="55">
        <v>-0.81499999999999995</v>
      </c>
      <c r="FT111" s="55">
        <v>-0.83779999999999999</v>
      </c>
      <c r="FU111" s="55">
        <v>-0.89239999999999997</v>
      </c>
      <c r="FV111" s="55">
        <v>-0.88749999999999996</v>
      </c>
      <c r="FW111" s="55">
        <v>-0.90810000000000002</v>
      </c>
      <c r="FX111" s="55">
        <v>-0.90400000000000003</v>
      </c>
      <c r="FY111" s="55">
        <v>-0.83940000000000003</v>
      </c>
      <c r="FZ111" s="55">
        <v>-0.80400000000000005</v>
      </c>
      <c r="GA111" s="55">
        <v>-0.89390000000000003</v>
      </c>
      <c r="GB111" s="55">
        <v>-0.86850000000000005</v>
      </c>
      <c r="GC111" s="55">
        <v>-0.84330000000000005</v>
      </c>
      <c r="GD111" s="55">
        <v>-0.86909999999999998</v>
      </c>
      <c r="GE111" s="55">
        <v>-0.8327</v>
      </c>
      <c r="GF111" s="55">
        <v>-0.78569999999999995</v>
      </c>
      <c r="GG111" s="55">
        <v>-0.7782</v>
      </c>
      <c r="GH111" s="55">
        <v>-0.80320000000000003</v>
      </c>
      <c r="GI111" s="55">
        <v>-0.86119999999999997</v>
      </c>
      <c r="GJ111" s="55">
        <v>-0.85829999999999995</v>
      </c>
      <c r="GK111" s="55">
        <v>-0.81420000000000003</v>
      </c>
      <c r="GL111" s="55">
        <v>-0.88660000000000005</v>
      </c>
      <c r="GM111" s="55">
        <v>-0.80230000000000001</v>
      </c>
      <c r="GN111" s="55">
        <v>-0.82030000000000003</v>
      </c>
      <c r="GO111" s="55">
        <v>-0.79020000000000001</v>
      </c>
      <c r="GP111" s="55">
        <v>-0.83199999999999996</v>
      </c>
      <c r="GQ111" s="55">
        <v>-0.79849999999999999</v>
      </c>
      <c r="GR111" s="55">
        <v>-0.84060000000000001</v>
      </c>
      <c r="GS111" s="55">
        <v>-0.86219999999999997</v>
      </c>
      <c r="GT111" s="55">
        <v>-0.7923</v>
      </c>
      <c r="GU111" s="55">
        <v>-0.80230000000000001</v>
      </c>
      <c r="GV111" s="55">
        <v>-0.73570000000000002</v>
      </c>
      <c r="GW111" s="55">
        <v>-0.75900000000000001</v>
      </c>
      <c r="GX111" s="55">
        <v>-0.87019999999999997</v>
      </c>
      <c r="GY111" s="55">
        <v>-0.84819999999999995</v>
      </c>
      <c r="GZ111" s="55">
        <v>-0.90229999999999999</v>
      </c>
      <c r="HA111" s="55">
        <v>-0.78590000000000004</v>
      </c>
      <c r="HB111" s="55">
        <v>-0.75549999999999995</v>
      </c>
      <c r="HC111" s="55">
        <v>-0.78720000000000001</v>
      </c>
      <c r="HD111" s="55">
        <v>-0.84140000000000004</v>
      </c>
      <c r="HE111" s="55">
        <v>-0.83940000000000003</v>
      </c>
      <c r="HF111" s="55">
        <v>-0.81510000000000005</v>
      </c>
      <c r="HG111" s="55">
        <v>-0.80830000000000002</v>
      </c>
      <c r="HH111" s="54">
        <v>-0.79</v>
      </c>
      <c r="HI111" s="55">
        <v>-0.76859999999999995</v>
      </c>
      <c r="HJ111" s="55">
        <v>-0.77949999999999997</v>
      </c>
      <c r="HK111" s="55">
        <v>-0.85309999999999997</v>
      </c>
      <c r="HL111" s="55">
        <v>-0.83069999999999999</v>
      </c>
      <c r="HM111" s="55">
        <v>-0.79420000000000002</v>
      </c>
      <c r="HN111" s="55">
        <v>-0.79600000000000004</v>
      </c>
      <c r="HO111" s="55">
        <v>-0.75970000000000004</v>
      </c>
      <c r="HP111" s="55">
        <v>-0.73619999999999997</v>
      </c>
      <c r="HQ111" s="55">
        <v>-0.74460000000000004</v>
      </c>
      <c r="HR111" s="55">
        <v>-0.81379999999999997</v>
      </c>
      <c r="HS111" s="55">
        <v>-0.89070000000000005</v>
      </c>
      <c r="HT111" s="55">
        <v>-0.77910000000000001</v>
      </c>
      <c r="HU111" s="55">
        <v>-0.74809999999999999</v>
      </c>
      <c r="HV111" s="55">
        <v>-0.7329</v>
      </c>
      <c r="HW111" s="55">
        <v>-0.68969999999999998</v>
      </c>
      <c r="HX111" s="55">
        <v>-0.72440000000000004</v>
      </c>
      <c r="HY111" s="55">
        <v>-0.79620000000000002</v>
      </c>
      <c r="HZ111" s="55">
        <v>-0.76870000000000005</v>
      </c>
      <c r="IA111" s="55">
        <v>-0.76219999999999999</v>
      </c>
      <c r="IB111" s="55">
        <v>-0.77690000000000003</v>
      </c>
      <c r="IC111" s="55">
        <v>-0.72370000000000001</v>
      </c>
      <c r="ID111" s="55">
        <v>-0.68510000000000004</v>
      </c>
      <c r="IE111" s="55">
        <v>-0.76259999999999994</v>
      </c>
      <c r="IF111" s="55">
        <v>-0.88619999999999999</v>
      </c>
      <c r="IG111" s="55">
        <v>-0.84509999999999996</v>
      </c>
      <c r="IH111" s="55">
        <v>-0.73980000000000001</v>
      </c>
      <c r="II111" s="55">
        <v>-0.7319</v>
      </c>
      <c r="IJ111" s="55">
        <v>-0.82299999999999995</v>
      </c>
      <c r="IK111" s="55">
        <v>-0.66800000000000004</v>
      </c>
      <c r="IL111" s="55">
        <v>-0.68879999999999997</v>
      </c>
      <c r="IM111" s="55">
        <v>-0.81200000000000006</v>
      </c>
      <c r="IN111" s="55">
        <v>-0.78490000000000004</v>
      </c>
      <c r="IO111" s="55">
        <v>-0.78149999999999997</v>
      </c>
      <c r="IP111" s="55">
        <v>-0.78380000000000005</v>
      </c>
      <c r="IQ111" s="55">
        <v>-0.72250000000000003</v>
      </c>
      <c r="IR111" s="55">
        <v>-0.6673</v>
      </c>
      <c r="IS111" s="55">
        <v>-0.71360000000000001</v>
      </c>
      <c r="IT111" s="55">
        <v>-0.84970000000000001</v>
      </c>
      <c r="IU111" s="55">
        <v>-0.80640000000000001</v>
      </c>
      <c r="IV111" s="55">
        <v>-0.79159999999999997</v>
      </c>
      <c r="IW111" s="55">
        <v>-0.81969999999999998</v>
      </c>
      <c r="IX111" s="55">
        <v>-0.80020000000000002</v>
      </c>
      <c r="IY111" s="55">
        <v>-0.76590000000000003</v>
      </c>
      <c r="IZ111" s="55">
        <v>-0.81730000000000003</v>
      </c>
      <c r="JA111" s="55">
        <v>-0.86509999999999998</v>
      </c>
      <c r="JB111" s="55">
        <v>-0.89659999999999995</v>
      </c>
      <c r="JC111" s="55">
        <v>-0.85829999999999995</v>
      </c>
      <c r="JD111" s="55">
        <v>-0.79510000000000003</v>
      </c>
      <c r="JE111" s="55">
        <v>-0.7329</v>
      </c>
      <c r="JF111" s="55">
        <v>-0.67959999999999998</v>
      </c>
      <c r="JG111" s="55">
        <v>-0.7208</v>
      </c>
      <c r="JH111" s="55">
        <v>-0.79790000000000005</v>
      </c>
      <c r="JI111" s="55">
        <v>-0.72060000000000002</v>
      </c>
      <c r="JJ111" s="55">
        <v>-0.82909999999999995</v>
      </c>
      <c r="JK111" s="55">
        <v>-0.83440000000000003</v>
      </c>
      <c r="JL111" s="55">
        <v>-0.7994</v>
      </c>
      <c r="JM111" s="55">
        <v>-0.71089999999999998</v>
      </c>
      <c r="JN111" s="55">
        <v>-0.79079999999999995</v>
      </c>
      <c r="JO111" s="55">
        <v>-0.83299999999999996</v>
      </c>
      <c r="JP111" s="55">
        <v>-0.84830000000000005</v>
      </c>
      <c r="JQ111" s="55">
        <v>-0.86250000000000004</v>
      </c>
      <c r="JR111" s="55">
        <v>-0.83989999999999998</v>
      </c>
      <c r="JS111" s="55">
        <v>-0.7702</v>
      </c>
      <c r="JT111" s="55">
        <v>-0.73099999999999998</v>
      </c>
      <c r="JU111" s="55">
        <v>-0.80010000000000003</v>
      </c>
      <c r="JV111" s="55">
        <v>-0.87039999999999995</v>
      </c>
      <c r="JW111" s="55">
        <v>-0.86580000000000001</v>
      </c>
      <c r="JX111" s="55">
        <v>-0.8579</v>
      </c>
      <c r="JY111" s="55">
        <v>-0.84309999999999996</v>
      </c>
      <c r="JZ111" s="55">
        <v>-0.83730000000000004</v>
      </c>
      <c r="KA111" s="55">
        <v>-0.79679999999999995</v>
      </c>
      <c r="KB111" s="55">
        <v>-0.74050000000000005</v>
      </c>
      <c r="KC111" s="55">
        <v>-0.91010000000000002</v>
      </c>
      <c r="KD111" s="55">
        <v>-0.88239999999999996</v>
      </c>
      <c r="KE111" s="55">
        <v>-0.89419999999999999</v>
      </c>
      <c r="KF111" s="55">
        <v>-0.87160000000000004</v>
      </c>
      <c r="KG111" s="55">
        <v>-0.86809999999999998</v>
      </c>
      <c r="KH111" s="55">
        <v>-0.83789999999999998</v>
      </c>
      <c r="KI111" s="55">
        <v>-0.82730000000000004</v>
      </c>
      <c r="KJ111" s="55">
        <v>-0.9022</v>
      </c>
      <c r="KK111" s="55">
        <v>-0.90080000000000005</v>
      </c>
      <c r="KL111" s="55">
        <v>-0.89700000000000002</v>
      </c>
      <c r="KM111" s="55">
        <v>-0.87519999999999998</v>
      </c>
      <c r="KN111" s="55">
        <v>-0.81069999999999998</v>
      </c>
      <c r="KO111" s="55">
        <v>-0.78300000000000003</v>
      </c>
      <c r="KP111" s="55">
        <v>-0.75890000000000002</v>
      </c>
      <c r="KQ111" s="55">
        <v>-0.96240000000000003</v>
      </c>
      <c r="KR111" s="55">
        <v>-0.94059999999999999</v>
      </c>
      <c r="KS111" s="55">
        <v>-0.98880000000000001</v>
      </c>
      <c r="KT111" s="55">
        <v>-0.98089999999999999</v>
      </c>
      <c r="KU111" s="55">
        <v>-0.9446</v>
      </c>
      <c r="KV111" s="55">
        <v>-0.91469999999999996</v>
      </c>
      <c r="KW111" s="55">
        <v>-0.93230000000000002</v>
      </c>
      <c r="KX111" s="55">
        <v>-0.94530000000000003</v>
      </c>
      <c r="KY111" s="54">
        <v>-0.92</v>
      </c>
      <c r="KZ111" s="55">
        <v>-0.88629999999999998</v>
      </c>
      <c r="LA111" s="55">
        <v>-0.90359999999999996</v>
      </c>
      <c r="LB111" s="55">
        <v>-0.94899999999999995</v>
      </c>
      <c r="LC111" s="55">
        <v>-0.93389999999999995</v>
      </c>
      <c r="LD111" s="55">
        <v>-0.91049999999999998</v>
      </c>
      <c r="LE111" s="55">
        <v>-0.89739999999999998</v>
      </c>
      <c r="LF111" s="55">
        <v>-0.92390000000000005</v>
      </c>
      <c r="LG111" s="55">
        <v>-0.85650000000000004</v>
      </c>
      <c r="LH111" s="55">
        <v>-0.80869999999999997</v>
      </c>
      <c r="LI111" s="55">
        <v>-0.91020000000000001</v>
      </c>
      <c r="LJ111" s="55">
        <v>-0.83399999999999996</v>
      </c>
      <c r="LK111" s="55">
        <v>-0.93440000000000001</v>
      </c>
      <c r="LL111" s="55">
        <v>-0.91600000000000004</v>
      </c>
      <c r="LM111" s="55">
        <v>-0.92679999999999996</v>
      </c>
      <c r="LN111" s="55">
        <v>-0.92749999999999999</v>
      </c>
      <c r="LO111" s="55">
        <v>-0.92149999999999999</v>
      </c>
      <c r="LP111" s="55">
        <v>-0.90410000000000001</v>
      </c>
      <c r="LQ111" s="55">
        <v>-0.87570000000000003</v>
      </c>
      <c r="LR111" s="55">
        <v>-0.876</v>
      </c>
      <c r="LS111" s="55">
        <v>-0.9395</v>
      </c>
      <c r="LT111" s="55">
        <v>-0.92490000000000006</v>
      </c>
      <c r="LU111" s="55">
        <v>-0.91859999999999997</v>
      </c>
      <c r="LV111" s="55">
        <v>-0.89470000000000005</v>
      </c>
      <c r="LW111" s="55">
        <v>-0.87819999999999998</v>
      </c>
      <c r="LX111" s="55">
        <v>-0.81640000000000001</v>
      </c>
      <c r="LY111" s="55">
        <v>-0.83350000000000002</v>
      </c>
      <c r="LZ111" s="55">
        <v>-0.82320000000000004</v>
      </c>
      <c r="MA111" s="55">
        <v>-0.91749999999999998</v>
      </c>
      <c r="MB111" s="55">
        <v>-0.93330000000000002</v>
      </c>
      <c r="MC111" s="55">
        <v>-0.91110000000000002</v>
      </c>
      <c r="MD111" s="55">
        <v>-0.86929999999999996</v>
      </c>
      <c r="ME111" s="55">
        <v>-0.84650000000000003</v>
      </c>
      <c r="MF111" s="55">
        <v>-0.87770000000000004</v>
      </c>
      <c r="MG111" s="55">
        <v>-0.9244</v>
      </c>
      <c r="MH111" s="55">
        <v>-0.95130000000000003</v>
      </c>
      <c r="MI111" s="55">
        <v>-0.92010000000000003</v>
      </c>
      <c r="MJ111" s="55">
        <v>-0.93240000000000001</v>
      </c>
      <c r="MK111" s="55">
        <v>-0.94389999999999996</v>
      </c>
      <c r="ML111" s="55">
        <v>-0.88070000000000004</v>
      </c>
      <c r="MM111" s="55">
        <v>-0.88949999999999996</v>
      </c>
      <c r="MN111" s="55">
        <v>-0.99729999999999996</v>
      </c>
      <c r="MO111" s="55">
        <v>-0.98140000000000005</v>
      </c>
      <c r="MP111" s="55">
        <v>-0.95179999999999998</v>
      </c>
      <c r="MQ111" s="55">
        <v>-0.91290000000000004</v>
      </c>
      <c r="MR111" s="55">
        <v>-0.88700000000000001</v>
      </c>
      <c r="MS111" s="55">
        <v>-0.82379999999999998</v>
      </c>
      <c r="MT111" s="55">
        <v>-0.96130000000000004</v>
      </c>
      <c r="MU111" s="55">
        <v>-0.94399999999999995</v>
      </c>
      <c r="MV111" s="55">
        <v>-0.94620000000000004</v>
      </c>
      <c r="MW111" s="55">
        <v>-0.92779999999999996</v>
      </c>
      <c r="MX111" s="55">
        <v>-0.92430000000000001</v>
      </c>
      <c r="MY111" s="55">
        <v>-0.85340000000000005</v>
      </c>
      <c r="MZ111" s="55">
        <v>-0.74590000000000001</v>
      </c>
      <c r="NA111" s="55">
        <v>-0.56469999999999998</v>
      </c>
      <c r="NB111" s="55">
        <v>-0.75619999999999998</v>
      </c>
      <c r="NC111" s="55">
        <v>-0.82030000000000003</v>
      </c>
      <c r="ND111" s="55">
        <v>-0.83069999999999999</v>
      </c>
      <c r="NE111" s="55">
        <v>-0.92200000000000004</v>
      </c>
      <c r="NF111" s="55">
        <v>-0.81930000000000003</v>
      </c>
      <c r="NG111" s="54">
        <v>-0.7</v>
      </c>
      <c r="NH111" s="55">
        <v>-0.7198</v>
      </c>
      <c r="NI111" s="55">
        <v>-0.88339999999999996</v>
      </c>
      <c r="NJ111" s="55">
        <v>-0.84140000000000004</v>
      </c>
      <c r="NK111" s="55">
        <v>-0.76519999999999999</v>
      </c>
      <c r="NL111" s="55">
        <v>-0.78939999999999999</v>
      </c>
      <c r="NM111" s="55">
        <v>-0.71120000000000005</v>
      </c>
      <c r="NN111" s="55">
        <v>-0.65629999999999999</v>
      </c>
      <c r="NO111" s="55">
        <v>-0.72699999999999998</v>
      </c>
      <c r="NP111" s="55">
        <v>-0.81989999999999996</v>
      </c>
      <c r="NQ111" s="55">
        <v>-0.81389999999999996</v>
      </c>
      <c r="NR111" s="55">
        <v>-0.75409999999999999</v>
      </c>
      <c r="NS111" s="55">
        <v>-0.82220000000000004</v>
      </c>
      <c r="NT111" s="55">
        <v>-0.77790000000000004</v>
      </c>
      <c r="NU111" s="55">
        <v>-0.72089999999999999</v>
      </c>
      <c r="NV111" s="55">
        <v>-0.72260000000000002</v>
      </c>
      <c r="NW111" s="55">
        <v>-0.86109999999999998</v>
      </c>
      <c r="NX111" s="55">
        <v>-0.78669999999999995</v>
      </c>
      <c r="NY111" s="55">
        <v>-0.80630000000000002</v>
      </c>
      <c r="NZ111" s="55">
        <v>-0.7319</v>
      </c>
      <c r="OA111" s="55">
        <v>-0.69920000000000004</v>
      </c>
      <c r="OB111" s="55">
        <v>-0.66720000000000002</v>
      </c>
      <c r="OC111" s="55">
        <v>-0.71760000000000002</v>
      </c>
      <c r="OD111" s="55">
        <v>-0.85170000000000001</v>
      </c>
      <c r="OE111" s="55">
        <v>-0.84770000000000001</v>
      </c>
      <c r="OF111" s="55">
        <v>-0.82230000000000003</v>
      </c>
      <c r="OG111" s="55">
        <v>-0.83789999999999998</v>
      </c>
      <c r="OH111" s="55">
        <v>-0.74339999999999995</v>
      </c>
      <c r="OI111" s="55">
        <v>-0.63290000000000002</v>
      </c>
      <c r="OJ111" s="55">
        <v>-0.64639999999999997</v>
      </c>
      <c r="OK111" s="55">
        <v>-0.78600000000000003</v>
      </c>
      <c r="OL111" s="55">
        <v>-0.78059999999999996</v>
      </c>
      <c r="OM111" s="55">
        <v>-0.85640000000000005</v>
      </c>
      <c r="ON111" s="55">
        <v>-0.76249999999999996</v>
      </c>
      <c r="OO111" s="55">
        <v>-0.69840000000000002</v>
      </c>
      <c r="OP111" s="55">
        <v>-0.66720000000000002</v>
      </c>
      <c r="OQ111" s="55">
        <v>-0.77849999999999997</v>
      </c>
      <c r="OR111" s="55">
        <v>-0.77780000000000005</v>
      </c>
      <c r="OS111" s="55">
        <v>-0.76580000000000004</v>
      </c>
      <c r="OT111" s="55">
        <v>-0.81469999999999998</v>
      </c>
      <c r="OU111" s="55">
        <v>-0.78049999999999997</v>
      </c>
      <c r="OV111" s="55">
        <v>-0.70550000000000002</v>
      </c>
      <c r="OW111" s="54">
        <v>-0.68</v>
      </c>
      <c r="OX111" s="55">
        <v>-0.61360000000000003</v>
      </c>
      <c r="OY111" s="55">
        <v>-0.77659999999999996</v>
      </c>
      <c r="OZ111" s="55">
        <v>-0.75570000000000004</v>
      </c>
      <c r="PA111" s="55">
        <v>-0.75190000000000001</v>
      </c>
      <c r="PB111" s="55">
        <v>-0.71230000000000004</v>
      </c>
      <c r="PC111" s="55">
        <v>-0.68079999999999996</v>
      </c>
      <c r="PD111" s="55">
        <v>-0.62309999999999999</v>
      </c>
      <c r="PE111" s="55">
        <v>-0.75429999999999997</v>
      </c>
      <c r="PF111" s="55">
        <v>-0.84519999999999995</v>
      </c>
      <c r="PG111" s="55">
        <v>-0.78580000000000005</v>
      </c>
      <c r="PH111" s="55">
        <v>-0.77329999999999999</v>
      </c>
      <c r="PI111" s="55">
        <v>-0.82020000000000004</v>
      </c>
      <c r="PJ111" s="55">
        <v>-0.67689999999999995</v>
      </c>
      <c r="PK111" s="55">
        <v>-0.79469999999999996</v>
      </c>
      <c r="PL111" s="55">
        <v>-0.64159999999999995</v>
      </c>
      <c r="PM111" s="55">
        <v>-0.74690000000000001</v>
      </c>
      <c r="PN111" s="55">
        <v>-0.70679999999999998</v>
      </c>
      <c r="PO111" s="55">
        <v>-0.79510000000000003</v>
      </c>
      <c r="PP111" s="55">
        <v>-0.74480000000000002</v>
      </c>
      <c r="PQ111" s="55">
        <v>-0.61419999999999997</v>
      </c>
      <c r="PR111" s="55">
        <v>-0.54079999999999995</v>
      </c>
      <c r="PS111" s="55">
        <v>-0.65349999999999997</v>
      </c>
      <c r="PT111" s="55">
        <v>-0.74339999999999995</v>
      </c>
      <c r="PU111" s="55">
        <v>-0.71819999999999995</v>
      </c>
      <c r="PV111" s="55">
        <v>-0.66579999999999995</v>
      </c>
      <c r="PW111" s="55">
        <v>-0.74099999999999999</v>
      </c>
      <c r="PX111" s="55">
        <v>-0.62570000000000003</v>
      </c>
      <c r="PY111" s="55">
        <v>-0.56989999999999996</v>
      </c>
      <c r="PZ111" s="55">
        <v>-0.54530000000000001</v>
      </c>
      <c r="QA111" s="55">
        <v>-0.76019999999999999</v>
      </c>
      <c r="QB111" s="55">
        <v>-0.70179999999999998</v>
      </c>
      <c r="QC111" s="55">
        <v>-0.71499999999999997</v>
      </c>
      <c r="QD111" s="55">
        <v>-0.64810000000000001</v>
      </c>
      <c r="QE111" s="55">
        <v>-0.58760000000000001</v>
      </c>
      <c r="QF111" s="55">
        <v>-0.57189999999999996</v>
      </c>
      <c r="QG111" s="55">
        <v>-0.4889</v>
      </c>
      <c r="QH111" s="55">
        <v>-0.71220000000000006</v>
      </c>
      <c r="QI111" s="55">
        <v>-0.69669999999999999</v>
      </c>
      <c r="QJ111" s="55">
        <v>-0.69350000000000001</v>
      </c>
      <c r="QK111" s="55">
        <v>-0.64580000000000004</v>
      </c>
      <c r="QL111" s="55">
        <v>-0.56399999999999995</v>
      </c>
      <c r="QM111" s="55">
        <v>-0.51819999999999999</v>
      </c>
      <c r="QN111" s="55">
        <v>-0.58030000000000004</v>
      </c>
      <c r="QO111" s="55">
        <v>-0.73219999999999996</v>
      </c>
      <c r="QP111" s="55">
        <v>-0.70199999999999996</v>
      </c>
      <c r="QQ111" s="55">
        <v>-0.65610000000000002</v>
      </c>
      <c r="QR111" s="55">
        <v>-0.58169999999999999</v>
      </c>
      <c r="QS111" s="55">
        <v>-0.4773</v>
      </c>
      <c r="QT111" s="55">
        <v>-0.38629999999999998</v>
      </c>
      <c r="QU111" s="55">
        <v>-0.52139999999999997</v>
      </c>
      <c r="QV111" s="55">
        <v>-0.63070000000000004</v>
      </c>
      <c r="QW111" s="55">
        <v>-0.5232</v>
      </c>
      <c r="QX111" s="55">
        <v>-0.61080000000000001</v>
      </c>
      <c r="QY111" s="55">
        <v>-0.55889999999999995</v>
      </c>
      <c r="QZ111" s="55">
        <v>-0.64439999999999997</v>
      </c>
      <c r="RA111" s="55">
        <v>-0.58299999999999996</v>
      </c>
      <c r="RB111" s="55">
        <v>-0.56030000000000002</v>
      </c>
      <c r="RC111" s="55">
        <v>-0.53059999999999996</v>
      </c>
      <c r="RD111" s="55">
        <v>-0.70340000000000003</v>
      </c>
      <c r="RE111" s="55">
        <v>-0.64149999999999996</v>
      </c>
      <c r="RF111" s="55">
        <v>-0.64800000000000002</v>
      </c>
      <c r="RG111" s="55">
        <v>-0.5665</v>
      </c>
      <c r="RH111" s="55">
        <v>-0.44550000000000001</v>
      </c>
      <c r="RI111" s="55">
        <v>-0.48630000000000001</v>
      </c>
      <c r="RJ111" s="55">
        <v>-0.58740000000000003</v>
      </c>
      <c r="RK111" s="55">
        <v>-0.64190000000000003</v>
      </c>
      <c r="RL111" s="55">
        <v>-0.5917</v>
      </c>
      <c r="RM111" s="55">
        <v>-0.49619999999999997</v>
      </c>
      <c r="RN111" s="55">
        <v>-0.49490000000000001</v>
      </c>
      <c r="RO111" s="55">
        <v>-0.38729999999999998</v>
      </c>
      <c r="RP111" s="55">
        <v>-0.51200000000000001</v>
      </c>
      <c r="RQ111" s="55">
        <v>-0.57809999999999995</v>
      </c>
      <c r="RR111" s="55">
        <v>-0.54210000000000003</v>
      </c>
      <c r="RS111" s="55">
        <v>-0.52690000000000003</v>
      </c>
      <c r="RT111" s="55">
        <v>-0.495</v>
      </c>
      <c r="RU111" s="55">
        <v>-0.4556</v>
      </c>
      <c r="RV111" s="55">
        <v>-0.43709999999999999</v>
      </c>
      <c r="RW111" s="55">
        <v>-0.36399999999999999</v>
      </c>
      <c r="RX111" s="55">
        <v>-0.59489999999999998</v>
      </c>
      <c r="RY111" s="55">
        <v>-0.58919999999999995</v>
      </c>
      <c r="RZ111" s="55">
        <v>-0.54300000000000004</v>
      </c>
      <c r="SA111" s="55">
        <v>-0.51570000000000005</v>
      </c>
      <c r="SB111" s="55">
        <v>-0.4496</v>
      </c>
      <c r="SC111" s="55">
        <v>-0.3982</v>
      </c>
      <c r="SD111" s="55">
        <v>-0.4521</v>
      </c>
      <c r="SE111" s="55">
        <v>-0.54530000000000001</v>
      </c>
      <c r="SF111" s="55">
        <v>-0.80959999999999999</v>
      </c>
      <c r="SG111" s="55">
        <v>-0.47060000000000002</v>
      </c>
      <c r="SH111" s="55">
        <v>-0.3473</v>
      </c>
      <c r="SI111" s="55">
        <v>-0.4335</v>
      </c>
      <c r="SJ111" s="55">
        <v>-0.40239999999999998</v>
      </c>
      <c r="SK111" s="55">
        <v>-0.44919999999999999</v>
      </c>
      <c r="SL111" s="55">
        <v>-0.46339999999999998</v>
      </c>
      <c r="SM111" s="55">
        <v>-0.65810000000000002</v>
      </c>
      <c r="SN111" s="55">
        <v>-0.59640000000000004</v>
      </c>
      <c r="SO111" s="55">
        <v>-0.59219999999999995</v>
      </c>
      <c r="SP111" s="55">
        <v>-0.49630000000000002</v>
      </c>
      <c r="SQ111" s="55">
        <v>-0.40460000000000002</v>
      </c>
      <c r="SR111" s="55">
        <v>-0.45150000000000001</v>
      </c>
      <c r="SS111" s="55">
        <v>-0.59930000000000005</v>
      </c>
      <c r="ST111" s="55">
        <v>-0.53969999999999996</v>
      </c>
      <c r="SU111" s="55">
        <v>-0.51719999999999999</v>
      </c>
      <c r="SV111" s="55">
        <v>-0.46800000000000003</v>
      </c>
      <c r="SW111" s="55">
        <v>-0.43530000000000002</v>
      </c>
      <c r="SX111" s="55">
        <v>-0.36330000000000001</v>
      </c>
      <c r="SY111" s="55">
        <v>-0.38379999999999997</v>
      </c>
      <c r="SZ111" s="55">
        <v>-0.47760000000000002</v>
      </c>
      <c r="TA111" s="55">
        <v>-0.50449999999999995</v>
      </c>
      <c r="TB111" s="55">
        <v>-0.55310000000000004</v>
      </c>
      <c r="TC111" s="55">
        <v>-0.51390000000000002</v>
      </c>
      <c r="TD111" s="55">
        <v>-0.46739999999999998</v>
      </c>
      <c r="TE111" s="55">
        <v>-0.37409999999999999</v>
      </c>
      <c r="TF111" s="55">
        <v>-0.44969999999999999</v>
      </c>
      <c r="TG111" s="55">
        <v>-0.55069999999999997</v>
      </c>
      <c r="TH111" s="55">
        <v>-0.51980000000000004</v>
      </c>
      <c r="TI111" s="55">
        <v>-0.48309999999999997</v>
      </c>
      <c r="TJ111" s="55">
        <v>-0.58069999999999999</v>
      </c>
      <c r="TK111" s="55">
        <v>-0.4572</v>
      </c>
      <c r="TL111" s="55">
        <v>-0.40550000000000003</v>
      </c>
      <c r="TM111" s="55">
        <v>-0.46860000000000002</v>
      </c>
      <c r="TN111" s="55">
        <v>-0.5716</v>
      </c>
      <c r="TO111" s="54">
        <v>-0.55000000000000004</v>
      </c>
      <c r="TP111" s="55">
        <v>-0.55200000000000005</v>
      </c>
      <c r="TQ111" s="55">
        <v>-0.53920000000000001</v>
      </c>
      <c r="TR111" s="55">
        <v>-0.46710000000000002</v>
      </c>
      <c r="TS111" s="55">
        <v>-0.39319999999999999</v>
      </c>
      <c r="TT111" s="55">
        <v>-0.48749999999999999</v>
      </c>
      <c r="TU111" s="55">
        <v>-0.56979999999999997</v>
      </c>
      <c r="TV111" s="55">
        <v>-0.54669999999999996</v>
      </c>
      <c r="TW111" s="55">
        <v>-0.57079999999999997</v>
      </c>
      <c r="TX111" s="55">
        <v>-0.55279999999999996</v>
      </c>
      <c r="TY111" s="55">
        <v>-0.49109999999999998</v>
      </c>
      <c r="TZ111" s="55">
        <v>-0.3851</v>
      </c>
      <c r="UA111" s="55">
        <v>-0.36880000000000002</v>
      </c>
      <c r="UB111" s="55">
        <v>-0.52910000000000001</v>
      </c>
      <c r="UC111" s="55">
        <v>-0.51910000000000001</v>
      </c>
      <c r="UD111" s="55">
        <v>-0.53549999999999998</v>
      </c>
      <c r="UE111" s="55">
        <v>-0.48980000000000001</v>
      </c>
      <c r="UF111" s="55">
        <v>-0.41089999999999999</v>
      </c>
      <c r="UG111" s="55">
        <v>-0.44440000000000002</v>
      </c>
      <c r="UH111" s="55">
        <v>-0.74590000000000001</v>
      </c>
      <c r="UI111" s="55">
        <v>-0.60740000000000005</v>
      </c>
      <c r="UJ111" s="55">
        <v>-0.52359999999999995</v>
      </c>
      <c r="UK111" s="55">
        <v>-0.52149999999999996</v>
      </c>
      <c r="UL111" s="55">
        <v>-0.51439999999999997</v>
      </c>
      <c r="UM111" s="55">
        <v>-0.46600000000000003</v>
      </c>
      <c r="UN111" s="55">
        <v>-0.39379999999999998</v>
      </c>
      <c r="UO111" s="55">
        <v>-0.56179999999999997</v>
      </c>
      <c r="UP111" s="55">
        <v>-0.54139999999999999</v>
      </c>
      <c r="UQ111" s="55">
        <v>-0.45240000000000002</v>
      </c>
      <c r="UR111" s="55">
        <v>-0.66620000000000001</v>
      </c>
      <c r="US111" s="55">
        <v>-0.62180000000000002</v>
      </c>
      <c r="UT111" s="55">
        <v>-0.47499999999999998</v>
      </c>
      <c r="UU111" s="55">
        <v>-0.46289999999999998</v>
      </c>
      <c r="UV111" s="55">
        <v>-0.3609</v>
      </c>
      <c r="UW111" s="55">
        <v>-0.47749999999999998</v>
      </c>
      <c r="UX111" s="55">
        <v>-0.65280000000000005</v>
      </c>
      <c r="UY111" s="55">
        <v>-0.5968</v>
      </c>
      <c r="UZ111" s="55">
        <v>-0.55969999999999998</v>
      </c>
      <c r="VA111" s="55">
        <v>-0.45579999999999998</v>
      </c>
      <c r="VB111" s="55">
        <v>-0.4073</v>
      </c>
      <c r="VC111" s="55">
        <v>-0.46750000000000003</v>
      </c>
      <c r="VD111" s="55">
        <v>-0.56289999999999996</v>
      </c>
      <c r="VE111" s="55">
        <v>-0.52969999999999995</v>
      </c>
      <c r="VF111" s="55">
        <v>-0.56089999999999995</v>
      </c>
      <c r="VG111" s="55">
        <v>-0.56499999999999995</v>
      </c>
      <c r="VH111" s="55">
        <v>-0.4657</v>
      </c>
      <c r="VI111" s="55">
        <v>-0.40989999999999999</v>
      </c>
      <c r="VJ111" s="55">
        <v>-0.42099999999999999</v>
      </c>
      <c r="VK111" s="55">
        <v>-0.54830000000000001</v>
      </c>
      <c r="VL111" s="55">
        <v>-0.52669999999999995</v>
      </c>
      <c r="VM111" s="55">
        <v>-0.52249999999999996</v>
      </c>
      <c r="VN111" s="55">
        <v>-0.57509999999999994</v>
      </c>
      <c r="VO111" s="55">
        <v>-0.44190000000000002</v>
      </c>
      <c r="VP111" s="55">
        <v>-0.37309999999999999</v>
      </c>
      <c r="VQ111" s="55">
        <v>-0.41310000000000002</v>
      </c>
      <c r="VR111" s="55">
        <v>-0.49840000000000001</v>
      </c>
      <c r="VS111" s="55">
        <v>-0.50600000000000001</v>
      </c>
      <c r="VT111" s="55">
        <v>-0.47589999999999999</v>
      </c>
      <c r="VU111" s="55">
        <v>-0.47539999999999999</v>
      </c>
      <c r="VV111" s="55">
        <v>-0.44690000000000002</v>
      </c>
      <c r="VW111" s="55">
        <v>-0.35809999999999997</v>
      </c>
      <c r="VX111" s="55">
        <v>-0.4088</v>
      </c>
      <c r="VY111" s="55">
        <v>-0.54530000000000001</v>
      </c>
      <c r="VZ111" s="55">
        <v>-0.48039999999999999</v>
      </c>
      <c r="WA111" s="55">
        <v>-0.41310000000000002</v>
      </c>
      <c r="WB111" s="55">
        <v>-0.46870000000000001</v>
      </c>
      <c r="WC111" s="55">
        <v>-0.40279999999999999</v>
      </c>
      <c r="WD111" s="55">
        <v>-0.37290000000000001</v>
      </c>
      <c r="WE111" s="55">
        <v>-0.47060000000000002</v>
      </c>
      <c r="WF111" s="55">
        <v>-0.54200000000000004</v>
      </c>
      <c r="WG111" s="55">
        <v>-0.50149999999999995</v>
      </c>
      <c r="WH111" s="55">
        <v>-0.443</v>
      </c>
      <c r="WI111" s="55">
        <v>-0.43580000000000002</v>
      </c>
      <c r="WJ111" s="55">
        <v>-0.379</v>
      </c>
      <c r="WK111" s="55">
        <v>-0.37490000000000001</v>
      </c>
      <c r="WL111" s="55">
        <v>-0.36130000000000001</v>
      </c>
      <c r="WM111" s="55">
        <v>-0.55740000000000001</v>
      </c>
      <c r="WN111" s="55">
        <v>-0.4481</v>
      </c>
      <c r="WO111" s="55">
        <v>-0.46779999999999999</v>
      </c>
      <c r="WP111" s="55">
        <v>-0.45429999999999998</v>
      </c>
      <c r="WQ111" s="55">
        <v>-0.41120000000000001</v>
      </c>
      <c r="WR111" s="55">
        <v>-0.36580000000000001</v>
      </c>
      <c r="WS111" s="55">
        <v>-0.35780000000000001</v>
      </c>
      <c r="WT111" s="55">
        <v>-0.56379999999999997</v>
      </c>
      <c r="WU111" s="55">
        <v>-0.61399999999999999</v>
      </c>
      <c r="WV111" s="55">
        <v>-0.45490000000000003</v>
      </c>
      <c r="WW111" s="55">
        <v>-0.2888</v>
      </c>
      <c r="WX111" s="55">
        <v>-0.49869999999999998</v>
      </c>
      <c r="WY111" s="55">
        <v>-0.50129999999999997</v>
      </c>
      <c r="WZ111" s="55">
        <v>-0.51539999999999997</v>
      </c>
      <c r="XA111" s="55">
        <v>-0.59389999999999998</v>
      </c>
      <c r="XB111" s="55">
        <v>-0.50719999999999998</v>
      </c>
      <c r="XC111" s="55">
        <v>-0.49559999999999998</v>
      </c>
      <c r="XD111" s="55">
        <v>-0.43609999999999999</v>
      </c>
      <c r="XE111" s="55">
        <v>-0.39560000000000001</v>
      </c>
      <c r="XF111" s="55">
        <v>-0.34060000000000001</v>
      </c>
      <c r="XG111" s="55">
        <v>-0.43120000000000003</v>
      </c>
      <c r="XH111" s="55">
        <v>-0.51439999999999997</v>
      </c>
      <c r="XI111" s="55">
        <v>-0.3216</v>
      </c>
      <c r="XJ111" s="54">
        <v>-0.35</v>
      </c>
      <c r="XK111" s="55">
        <v>-0.31490000000000001</v>
      </c>
      <c r="XL111" s="55">
        <v>-0.37740000000000001</v>
      </c>
      <c r="XM111" s="55">
        <v>-0.30259999999999998</v>
      </c>
      <c r="XN111" s="55">
        <v>-0.31890000000000002</v>
      </c>
      <c r="XO111" s="55">
        <v>-0.39860000000000001</v>
      </c>
      <c r="XP111" s="55">
        <v>-0.36199999999999999</v>
      </c>
      <c r="XQ111" s="55">
        <v>-0.38009999999999999</v>
      </c>
      <c r="XR111" s="55">
        <v>-0.36549999999999999</v>
      </c>
      <c r="XS111" s="55">
        <v>-0.36449999999999999</v>
      </c>
      <c r="XT111" s="55">
        <v>-0.29139999999999999</v>
      </c>
      <c r="XU111" s="55">
        <v>-0.27129999999999999</v>
      </c>
      <c r="XV111" s="55">
        <v>-0.41710000000000003</v>
      </c>
      <c r="XW111" s="55">
        <v>-0.42170000000000002</v>
      </c>
      <c r="XX111" s="55">
        <v>-0.37480000000000002</v>
      </c>
      <c r="XY111" s="55">
        <v>-0.32190000000000002</v>
      </c>
      <c r="XZ111" s="55">
        <v>-0.35560000000000003</v>
      </c>
      <c r="YA111" s="55">
        <v>-0.35549999999999998</v>
      </c>
      <c r="YB111" s="55">
        <v>-0.29049999999999998</v>
      </c>
      <c r="YC111" s="55">
        <v>-0.43099999999999999</v>
      </c>
      <c r="YD111" s="55">
        <v>-0.49009999999999998</v>
      </c>
      <c r="YE111" s="55">
        <v>-0.48110000000000003</v>
      </c>
      <c r="YF111" s="55">
        <v>-0.44080000000000003</v>
      </c>
      <c r="YG111" s="55">
        <v>-0.4133</v>
      </c>
      <c r="YH111" s="55">
        <v>-0.35199999999999998</v>
      </c>
      <c r="YI111" s="55">
        <v>-0.37809999999999999</v>
      </c>
      <c r="YJ111" s="55">
        <v>-0.42549999999999999</v>
      </c>
      <c r="YK111" s="55">
        <v>-0.39910000000000001</v>
      </c>
    </row>
    <row r="112" spans="1:661" x14ac:dyDescent="0.35">
      <c r="A112" s="66" t="s">
        <v>75</v>
      </c>
      <c r="B112" s="66" t="s">
        <v>99</v>
      </c>
      <c r="C112" s="54">
        <v>-0.06</v>
      </c>
      <c r="D112" s="54">
        <v>-0.03</v>
      </c>
      <c r="E112" s="54">
        <v>-0.12</v>
      </c>
      <c r="F112" s="54">
        <v>-7.0000000000000007E-2</v>
      </c>
      <c r="G112" s="54">
        <v>0.02</v>
      </c>
      <c r="H112" s="54">
        <v>0.04</v>
      </c>
      <c r="I112" s="54">
        <v>0.05</v>
      </c>
      <c r="J112" s="54">
        <v>0</v>
      </c>
      <c r="K112" s="54">
        <v>0.14000000000000001</v>
      </c>
      <c r="L112" s="54">
        <v>0.21</v>
      </c>
      <c r="M112" s="54">
        <v>0.05</v>
      </c>
      <c r="N112" s="54">
        <v>0.01</v>
      </c>
      <c r="O112" s="54">
        <v>0.04</v>
      </c>
      <c r="P112" s="54">
        <v>-0.18</v>
      </c>
      <c r="Q112" s="54">
        <v>-0.18</v>
      </c>
      <c r="R112" s="54">
        <v>-0.18</v>
      </c>
      <c r="S112" s="54">
        <v>-0.02</v>
      </c>
      <c r="T112" s="54">
        <v>-0.01</v>
      </c>
      <c r="U112" s="54">
        <v>0.01</v>
      </c>
      <c r="V112" s="54">
        <v>-0.08</v>
      </c>
      <c r="W112" s="54">
        <v>-0.34</v>
      </c>
      <c r="X112" s="54">
        <v>-0.37</v>
      </c>
      <c r="Y112" s="54">
        <v>-0.3</v>
      </c>
      <c r="Z112" s="54">
        <v>-0.3</v>
      </c>
      <c r="AA112" s="54">
        <v>-0.33</v>
      </c>
      <c r="AB112" s="54">
        <v>-0.32</v>
      </c>
      <c r="AC112" s="54">
        <v>-0.47</v>
      </c>
      <c r="AD112" s="54">
        <v>-0.53</v>
      </c>
      <c r="AE112" s="54">
        <v>-0.85</v>
      </c>
      <c r="AF112" s="54">
        <v>-0.9</v>
      </c>
      <c r="AG112" s="55">
        <v>-0.92759999999999998</v>
      </c>
      <c r="AH112" s="55">
        <v>-0.9748</v>
      </c>
      <c r="AI112" s="54">
        <v>-1</v>
      </c>
      <c r="AJ112" s="54">
        <v>-1</v>
      </c>
      <c r="AK112" s="54">
        <v>-1</v>
      </c>
      <c r="AL112" s="54">
        <v>-1</v>
      </c>
      <c r="AM112" s="54">
        <v>-1</v>
      </c>
      <c r="AN112" s="54">
        <v>-1</v>
      </c>
      <c r="AO112" s="54">
        <v>-1</v>
      </c>
      <c r="AP112" s="54">
        <v>-1</v>
      </c>
      <c r="AQ112" s="54">
        <v>-1</v>
      </c>
      <c r="AR112" s="54">
        <v>-1</v>
      </c>
      <c r="AS112" s="54">
        <v>-1</v>
      </c>
      <c r="AT112" s="54">
        <v>-1</v>
      </c>
      <c r="AU112" s="54">
        <v>-1</v>
      </c>
      <c r="AV112" s="54">
        <v>-1</v>
      </c>
      <c r="AW112" s="54">
        <v>-1</v>
      </c>
      <c r="AX112" s="54">
        <v>-1</v>
      </c>
      <c r="AY112" s="54">
        <v>-1</v>
      </c>
      <c r="AZ112" s="54">
        <v>-1</v>
      </c>
      <c r="BA112" s="54">
        <v>-1</v>
      </c>
      <c r="BB112" s="54">
        <v>-1</v>
      </c>
      <c r="BC112" s="54">
        <v>-1</v>
      </c>
      <c r="BD112" s="54">
        <v>-1</v>
      </c>
      <c r="BE112" s="54">
        <v>-1</v>
      </c>
      <c r="BF112" s="54">
        <v>-1</v>
      </c>
      <c r="BG112" s="54">
        <v>-1</v>
      </c>
      <c r="BH112" s="54">
        <v>-1</v>
      </c>
      <c r="BI112" s="54">
        <v>-1</v>
      </c>
      <c r="BJ112" s="54">
        <v>-1</v>
      </c>
      <c r="BK112" s="54">
        <v>-1</v>
      </c>
      <c r="BL112" s="54">
        <v>-1</v>
      </c>
      <c r="BM112" s="54">
        <v>-1</v>
      </c>
      <c r="BN112" s="54">
        <v>-1</v>
      </c>
      <c r="BO112" s="54">
        <v>-1</v>
      </c>
      <c r="BP112" s="54">
        <v>-1</v>
      </c>
      <c r="BQ112" s="54">
        <v>-1</v>
      </c>
      <c r="BR112" s="54">
        <v>-1</v>
      </c>
      <c r="BS112" s="54">
        <v>-1</v>
      </c>
      <c r="BT112" s="54">
        <v>-1</v>
      </c>
      <c r="BU112" s="54">
        <v>-1</v>
      </c>
      <c r="BV112" s="54">
        <v>-1</v>
      </c>
      <c r="BW112" s="54">
        <v>-1</v>
      </c>
      <c r="BX112" s="54">
        <v>-1</v>
      </c>
      <c r="BY112" s="54">
        <v>-1</v>
      </c>
      <c r="BZ112" s="54">
        <v>-1</v>
      </c>
      <c r="CA112" s="55">
        <v>-0.95730000000000004</v>
      </c>
      <c r="CB112" s="55">
        <v>-0.95930000000000004</v>
      </c>
      <c r="CC112" s="55">
        <v>-0.96140000000000003</v>
      </c>
      <c r="CD112" s="55">
        <v>-0.9486</v>
      </c>
      <c r="CE112" s="55">
        <v>-0.91649999999999998</v>
      </c>
      <c r="CF112" s="55">
        <v>-0.92449999999999999</v>
      </c>
      <c r="CG112" s="55">
        <v>-0.88380000000000003</v>
      </c>
      <c r="CH112" s="55">
        <v>-0.91590000000000005</v>
      </c>
      <c r="CI112" s="55">
        <v>-0.90029999999999999</v>
      </c>
      <c r="CJ112" s="55">
        <v>-0.90880000000000005</v>
      </c>
      <c r="CK112" s="55">
        <v>-0.89659999999999995</v>
      </c>
      <c r="CL112" s="55">
        <v>-0.87009999999999998</v>
      </c>
      <c r="CM112" s="55">
        <v>-0.85640000000000005</v>
      </c>
      <c r="CN112" s="55">
        <v>-0.86980000000000002</v>
      </c>
      <c r="CO112" s="55">
        <v>-0.91759999999999997</v>
      </c>
      <c r="CP112" s="55">
        <v>-0.88229999999999997</v>
      </c>
      <c r="CQ112" s="55">
        <v>-0.87970000000000004</v>
      </c>
      <c r="CR112" s="55">
        <v>-0.84370000000000001</v>
      </c>
      <c r="CS112" s="55">
        <v>-0.83279999999999998</v>
      </c>
      <c r="CT112" s="55">
        <v>-0.81850000000000001</v>
      </c>
      <c r="CU112" s="55">
        <v>-0.81810000000000005</v>
      </c>
      <c r="CV112" s="55">
        <v>-0.82369999999999999</v>
      </c>
      <c r="CW112" s="55">
        <v>-0.82540000000000002</v>
      </c>
      <c r="CX112" s="55">
        <v>-0.81299999999999994</v>
      </c>
      <c r="CY112" s="55">
        <v>-0.8175</v>
      </c>
      <c r="CZ112" s="55">
        <v>-0.74580000000000002</v>
      </c>
      <c r="DA112" s="55">
        <v>-0.72729999999999995</v>
      </c>
      <c r="DB112" s="55">
        <v>-0.77280000000000004</v>
      </c>
      <c r="DC112" s="55">
        <v>-0.84970000000000001</v>
      </c>
      <c r="DD112" s="55">
        <v>-0.82399999999999995</v>
      </c>
      <c r="DE112" s="55">
        <v>-0.78249999999999997</v>
      </c>
      <c r="DF112" s="55">
        <v>-0.74939999999999996</v>
      </c>
      <c r="DG112" s="55">
        <v>-0.68489999999999995</v>
      </c>
      <c r="DH112" s="55">
        <v>-0.67130000000000001</v>
      </c>
      <c r="DI112" s="55">
        <v>-0.67179999999999995</v>
      </c>
      <c r="DJ112" s="55">
        <v>-0.7399</v>
      </c>
      <c r="DK112" s="55">
        <v>-0.7389</v>
      </c>
      <c r="DL112" s="55">
        <v>-0.79579999999999995</v>
      </c>
      <c r="DM112" s="55">
        <v>-0.71450000000000002</v>
      </c>
      <c r="DN112" s="55">
        <v>-0.58160000000000001</v>
      </c>
      <c r="DO112" s="55">
        <v>-0.59309999999999996</v>
      </c>
      <c r="DP112" s="55">
        <v>-0.75739999999999996</v>
      </c>
      <c r="DQ112" s="55">
        <v>-0.7016</v>
      </c>
      <c r="DR112" s="55">
        <v>-0.64780000000000004</v>
      </c>
      <c r="DS112" s="55">
        <v>-0.6583</v>
      </c>
      <c r="DT112" s="55">
        <v>-0.7107</v>
      </c>
      <c r="DU112" s="55">
        <v>-0.6159</v>
      </c>
      <c r="DV112" s="55">
        <v>-0.59309999999999996</v>
      </c>
      <c r="DW112" s="55">
        <v>-0.49070000000000003</v>
      </c>
      <c r="DX112" s="55">
        <v>-0.78010000000000002</v>
      </c>
      <c r="DY112" s="55">
        <v>-0.74850000000000005</v>
      </c>
      <c r="DZ112" s="55">
        <v>-0.75509999999999999</v>
      </c>
      <c r="EA112" s="55">
        <v>-0.74039999999999995</v>
      </c>
      <c r="EB112" s="55">
        <v>-0.69110000000000005</v>
      </c>
      <c r="EC112" s="55">
        <v>-0.64239999999999997</v>
      </c>
      <c r="ED112" s="55">
        <v>-0.69069999999999998</v>
      </c>
      <c r="EE112" s="55">
        <v>-0.72260000000000002</v>
      </c>
      <c r="EF112" s="55">
        <v>-0.7409</v>
      </c>
      <c r="EG112" s="55">
        <v>-0.77790000000000004</v>
      </c>
      <c r="EH112" s="55">
        <v>-0.73019999999999996</v>
      </c>
      <c r="EI112" s="55">
        <v>-0.65090000000000003</v>
      </c>
      <c r="EJ112" s="55">
        <v>-0.71630000000000005</v>
      </c>
      <c r="EK112" s="55">
        <v>-0.66959999999999997</v>
      </c>
      <c r="EL112" s="55">
        <v>-0.74229999999999996</v>
      </c>
      <c r="EM112" s="55">
        <v>-0.7681</v>
      </c>
      <c r="EN112" s="55">
        <v>-0.77539999999999998</v>
      </c>
      <c r="EO112" s="55">
        <v>-0.73599999999999999</v>
      </c>
      <c r="EP112" s="55">
        <v>-0.67589999999999995</v>
      </c>
      <c r="EQ112" s="55">
        <v>-0.64759999999999995</v>
      </c>
      <c r="ER112" s="55">
        <v>-0.67159999999999997</v>
      </c>
      <c r="ES112" s="55">
        <v>-0.75480000000000003</v>
      </c>
      <c r="ET112" s="55">
        <v>-0.72799999999999998</v>
      </c>
      <c r="EU112" s="55">
        <v>-0.76629999999999998</v>
      </c>
      <c r="EV112" s="55">
        <v>-0.73919999999999997</v>
      </c>
      <c r="EW112" s="55">
        <v>-0.66459999999999997</v>
      </c>
      <c r="EX112" s="55">
        <v>-0.65369999999999995</v>
      </c>
      <c r="EY112" s="55">
        <v>-0.66869999999999996</v>
      </c>
      <c r="EZ112" s="55">
        <v>-0.71060000000000001</v>
      </c>
      <c r="FA112" s="55">
        <v>-0.7399</v>
      </c>
      <c r="FB112" s="55">
        <v>-0.72589999999999999</v>
      </c>
      <c r="FC112" s="55">
        <v>-0.72989999999999999</v>
      </c>
      <c r="FD112" s="55">
        <v>-0.63160000000000005</v>
      </c>
      <c r="FE112" s="55">
        <v>-0.60240000000000005</v>
      </c>
      <c r="FF112" s="55">
        <v>-0.6462</v>
      </c>
      <c r="FG112" s="55">
        <v>-0.72519999999999996</v>
      </c>
      <c r="FH112" s="55">
        <v>-0.74770000000000003</v>
      </c>
      <c r="FI112" s="55">
        <v>-0.71399999999999997</v>
      </c>
      <c r="FJ112" s="55">
        <v>-0.71409999999999996</v>
      </c>
      <c r="FK112" s="55">
        <v>-0.624</v>
      </c>
      <c r="FL112" s="55">
        <v>-0.61350000000000005</v>
      </c>
      <c r="FM112" s="55">
        <v>-0.69010000000000005</v>
      </c>
      <c r="FN112" s="55">
        <v>-0.73480000000000001</v>
      </c>
      <c r="FO112" s="55">
        <v>-0.70720000000000005</v>
      </c>
      <c r="FP112" s="55">
        <v>-0.69120000000000004</v>
      </c>
      <c r="FQ112" s="55">
        <v>-0.6603</v>
      </c>
      <c r="FR112" s="55">
        <v>-0.57909999999999995</v>
      </c>
      <c r="FS112" s="55">
        <v>-0.53169999999999995</v>
      </c>
      <c r="FT112" s="55">
        <v>-0.58099999999999996</v>
      </c>
      <c r="FU112" s="55">
        <v>-0.71450000000000002</v>
      </c>
      <c r="FV112" s="55">
        <v>-0.71389999999999998</v>
      </c>
      <c r="FW112" s="55">
        <v>-0.65229999999999999</v>
      </c>
      <c r="FX112" s="55">
        <v>-0.65529999999999999</v>
      </c>
      <c r="FY112" s="55">
        <v>-0.51729999999999998</v>
      </c>
      <c r="FZ112" s="55">
        <v>-0.4713</v>
      </c>
      <c r="GA112" s="55">
        <v>-0.54610000000000003</v>
      </c>
      <c r="GB112" s="55">
        <v>-0.68500000000000005</v>
      </c>
      <c r="GC112" s="55">
        <v>-0.64370000000000005</v>
      </c>
      <c r="GD112" s="55">
        <v>-0.64170000000000005</v>
      </c>
      <c r="GE112" s="55">
        <v>-0.63719999999999999</v>
      </c>
      <c r="GF112" s="55">
        <v>-0.57579999999999998</v>
      </c>
      <c r="GG112" s="55">
        <v>-0.496</v>
      </c>
      <c r="GH112" s="55">
        <v>-0.56200000000000006</v>
      </c>
      <c r="GI112" s="55">
        <v>-0.67330000000000001</v>
      </c>
      <c r="GJ112" s="55">
        <v>-0.58909999999999996</v>
      </c>
      <c r="GK112" s="55">
        <v>-0.5887</v>
      </c>
      <c r="GL112" s="55">
        <v>-0.45750000000000002</v>
      </c>
      <c r="GM112" s="55">
        <v>-0.2656</v>
      </c>
      <c r="GN112" s="55">
        <v>-0.21870000000000001</v>
      </c>
      <c r="GO112" s="55">
        <v>-0.37609999999999999</v>
      </c>
      <c r="GP112" s="55">
        <v>-0.50019999999999998</v>
      </c>
      <c r="GQ112" s="55">
        <v>-0.1893</v>
      </c>
      <c r="GR112" s="55">
        <v>-0.18079999999999999</v>
      </c>
      <c r="GS112" s="55">
        <v>-0.2485</v>
      </c>
      <c r="GT112" s="55">
        <v>-0.24690000000000001</v>
      </c>
      <c r="GU112" s="55">
        <v>-0.20419999999999999</v>
      </c>
      <c r="GV112" s="55">
        <v>3.5900000000000001E-2</v>
      </c>
      <c r="GW112" s="55">
        <v>9.35E-2</v>
      </c>
      <c r="GX112" s="55">
        <v>-0.51139999999999997</v>
      </c>
      <c r="GY112" s="55">
        <v>-0.56879999999999997</v>
      </c>
      <c r="GZ112" s="55">
        <v>-0.42349999999999999</v>
      </c>
      <c r="HA112" s="55">
        <v>-0.40489999999999998</v>
      </c>
      <c r="HB112" s="55">
        <v>-0.39389999999999997</v>
      </c>
      <c r="HC112" s="55">
        <v>-0.40820000000000001</v>
      </c>
      <c r="HD112" s="55">
        <v>-0.49609999999999999</v>
      </c>
      <c r="HE112" s="55">
        <v>-0.44600000000000001</v>
      </c>
      <c r="HF112" s="55">
        <v>-0.46129999999999999</v>
      </c>
      <c r="HG112" s="55">
        <v>-0.46800000000000003</v>
      </c>
      <c r="HH112" s="55">
        <v>-0.37659999999999999</v>
      </c>
      <c r="HI112" s="55">
        <v>-0.36649999999999999</v>
      </c>
      <c r="HJ112" s="55">
        <v>-0.36449999999999999</v>
      </c>
      <c r="HK112" s="55">
        <v>-0.48480000000000001</v>
      </c>
      <c r="HL112" s="55">
        <v>-0.47499999999999998</v>
      </c>
      <c r="HM112" s="55">
        <v>-0.4617</v>
      </c>
      <c r="HN112" s="55">
        <v>-0.39639999999999997</v>
      </c>
      <c r="HO112" s="55">
        <v>-0.32419999999999999</v>
      </c>
      <c r="HP112" s="55">
        <v>-0.31740000000000002</v>
      </c>
      <c r="HQ112" s="55">
        <v>-0.31919999999999998</v>
      </c>
      <c r="HR112" s="55">
        <v>-0.4884</v>
      </c>
      <c r="HS112" s="55">
        <v>-0.51049999999999995</v>
      </c>
      <c r="HT112" s="55">
        <v>-0.52429999999999999</v>
      </c>
      <c r="HU112" s="55">
        <v>-0.5272</v>
      </c>
      <c r="HV112" s="55">
        <v>-0.34410000000000002</v>
      </c>
      <c r="HW112" s="55">
        <v>-0.33050000000000002</v>
      </c>
      <c r="HX112" s="55">
        <v>-0.3982</v>
      </c>
      <c r="HY112" s="55">
        <v>-0.52129999999999999</v>
      </c>
      <c r="HZ112" s="55">
        <v>-0.46329999999999999</v>
      </c>
      <c r="IA112" s="55">
        <v>-0.53700000000000003</v>
      </c>
      <c r="IB112" s="55">
        <v>-0.4627</v>
      </c>
      <c r="IC112" s="55">
        <v>-0.3795</v>
      </c>
      <c r="ID112" s="55">
        <v>-0.26119999999999999</v>
      </c>
      <c r="IE112" s="55">
        <v>-0.35360000000000003</v>
      </c>
      <c r="IF112" s="55">
        <v>-0.495</v>
      </c>
      <c r="IG112" s="55">
        <v>-0.50700000000000001</v>
      </c>
      <c r="IH112" s="55">
        <v>-0.42280000000000001</v>
      </c>
      <c r="II112" s="55">
        <v>-0.39600000000000002</v>
      </c>
      <c r="IJ112" s="55">
        <v>-0.32129999999999997</v>
      </c>
      <c r="IK112" s="55">
        <v>-0.26939999999999997</v>
      </c>
      <c r="IL112" s="55">
        <v>-0.32979999999999998</v>
      </c>
      <c r="IM112" s="55">
        <v>-0.48349999999999999</v>
      </c>
      <c r="IN112" s="55">
        <v>-0.46829999999999999</v>
      </c>
      <c r="IO112" s="55">
        <v>-0.47420000000000001</v>
      </c>
      <c r="IP112" s="55">
        <v>-0.4446</v>
      </c>
      <c r="IQ112" s="55">
        <v>-0.2727</v>
      </c>
      <c r="IR112" s="55">
        <v>-0.22770000000000001</v>
      </c>
      <c r="IS112" s="55">
        <v>-0.31269999999999998</v>
      </c>
      <c r="IT112" s="55">
        <v>-0.4486</v>
      </c>
      <c r="IU112" s="55">
        <v>-0.42880000000000001</v>
      </c>
      <c r="IV112" s="55">
        <v>-0.33950000000000002</v>
      </c>
      <c r="IW112" s="55">
        <v>-0.2263</v>
      </c>
      <c r="IX112" s="55">
        <v>-0.2505</v>
      </c>
      <c r="IY112" s="55">
        <v>-0.36980000000000002</v>
      </c>
      <c r="IZ112" s="55">
        <v>-0.3901</v>
      </c>
      <c r="JA112" s="55">
        <v>-0.58479999999999999</v>
      </c>
      <c r="JB112" s="55">
        <v>-0.63990000000000002</v>
      </c>
      <c r="JC112" s="55">
        <v>-0.60529999999999995</v>
      </c>
      <c r="JD112" s="55">
        <v>-0.4375</v>
      </c>
      <c r="JE112" s="55">
        <v>-0.30180000000000001</v>
      </c>
      <c r="JF112" s="55">
        <v>-0.27929999999999999</v>
      </c>
      <c r="JG112" s="55">
        <v>-0.41489999999999999</v>
      </c>
      <c r="JH112" s="55">
        <v>-0.5877</v>
      </c>
      <c r="JI112" s="55">
        <v>-0.49809999999999999</v>
      </c>
      <c r="JJ112" s="55">
        <v>-0.41239999999999999</v>
      </c>
      <c r="JK112" s="55">
        <v>-0.4793</v>
      </c>
      <c r="JL112" s="55">
        <v>-0.34370000000000001</v>
      </c>
      <c r="JM112" s="55">
        <v>-0.26019999999999999</v>
      </c>
      <c r="JN112" s="55">
        <v>-0.3332</v>
      </c>
      <c r="JO112" s="55">
        <v>-0.53869999999999996</v>
      </c>
      <c r="JP112" s="55">
        <v>-0.54069999999999996</v>
      </c>
      <c r="JQ112" s="55">
        <v>-0.57189999999999996</v>
      </c>
      <c r="JR112" s="55">
        <v>-0.54610000000000003</v>
      </c>
      <c r="JS112" s="55">
        <v>-0.41520000000000001</v>
      </c>
      <c r="JT112" s="55">
        <v>-0.27539999999999998</v>
      </c>
      <c r="JU112" s="55">
        <v>-0.2893</v>
      </c>
      <c r="JV112" s="55">
        <v>-0.3175</v>
      </c>
      <c r="JW112" s="55">
        <v>-0.35260000000000002</v>
      </c>
      <c r="JX112" s="55">
        <v>-0.37919999999999998</v>
      </c>
      <c r="JY112" s="55">
        <v>-0.40139999999999998</v>
      </c>
      <c r="JZ112" s="55">
        <v>-0.2898</v>
      </c>
      <c r="KA112" s="55">
        <v>-0.24160000000000001</v>
      </c>
      <c r="KB112" s="55">
        <v>-0.30480000000000002</v>
      </c>
      <c r="KC112" s="55">
        <v>-0.43009999999999998</v>
      </c>
      <c r="KD112" s="55">
        <v>-0.45019999999999999</v>
      </c>
      <c r="KE112" s="55">
        <v>-0.4773</v>
      </c>
      <c r="KF112" s="55">
        <v>-0.48380000000000001</v>
      </c>
      <c r="KG112" s="55">
        <v>-0.43569999999999998</v>
      </c>
      <c r="KH112" s="55">
        <v>-0.3226</v>
      </c>
      <c r="KI112" s="55">
        <v>-0.44840000000000002</v>
      </c>
      <c r="KJ112" s="55">
        <v>-0.56469999999999998</v>
      </c>
      <c r="KK112" s="55">
        <v>-0.49419999999999997</v>
      </c>
      <c r="KL112" s="55">
        <v>-0.45200000000000001</v>
      </c>
      <c r="KM112" s="55">
        <v>-0.43009999999999998</v>
      </c>
      <c r="KN112" s="55">
        <v>-0.34670000000000001</v>
      </c>
      <c r="KO112" s="55">
        <v>-0.26860000000000001</v>
      </c>
      <c r="KP112" s="55">
        <v>-0.2964</v>
      </c>
      <c r="KQ112" s="55">
        <v>-0.36840000000000001</v>
      </c>
      <c r="KR112" s="55">
        <v>-0.42659999999999998</v>
      </c>
      <c r="KS112" s="55">
        <v>-0.41610000000000003</v>
      </c>
      <c r="KT112" s="55">
        <v>-0.32840000000000003</v>
      </c>
      <c r="KU112" s="55">
        <v>-0.30980000000000002</v>
      </c>
      <c r="KV112" s="55">
        <v>-0.2175</v>
      </c>
      <c r="KW112" s="55">
        <v>-0.28949999999999998</v>
      </c>
      <c r="KX112" s="55">
        <v>-0.4098</v>
      </c>
      <c r="KY112" s="55">
        <v>-0.52900000000000003</v>
      </c>
      <c r="KZ112" s="55">
        <v>-0.47020000000000001</v>
      </c>
      <c r="LA112" s="55">
        <v>-0.4098</v>
      </c>
      <c r="LB112" s="55">
        <v>-0.53380000000000005</v>
      </c>
      <c r="LC112" s="55">
        <v>-0.40989999999999999</v>
      </c>
      <c r="LD112" s="55">
        <v>-0.38800000000000001</v>
      </c>
      <c r="LE112" s="55">
        <v>-0.40629999999999999</v>
      </c>
      <c r="LF112" s="55">
        <v>-0.52700000000000002</v>
      </c>
      <c r="LG112" s="55">
        <v>-0.3448</v>
      </c>
      <c r="LH112" s="55">
        <v>4.3900000000000002E-2</v>
      </c>
      <c r="LI112" s="55">
        <v>-0.1774</v>
      </c>
      <c r="LJ112" s="55">
        <v>-0.19009999999999999</v>
      </c>
      <c r="LK112" s="55">
        <v>-0.29649999999999999</v>
      </c>
      <c r="LL112" s="55">
        <v>-0.40620000000000001</v>
      </c>
      <c r="LM112" s="55">
        <v>-0.42159999999999997</v>
      </c>
      <c r="LN112" s="55">
        <v>-0.45200000000000001</v>
      </c>
      <c r="LO112" s="55">
        <v>-0.45279999999999998</v>
      </c>
      <c r="LP112" s="55">
        <v>-0.35570000000000002</v>
      </c>
      <c r="LQ112" s="55">
        <v>-0.26860000000000001</v>
      </c>
      <c r="LR112" s="55">
        <v>-0.27410000000000001</v>
      </c>
      <c r="LS112" s="55">
        <v>-0.58150000000000002</v>
      </c>
      <c r="LT112" s="55">
        <v>-0.51390000000000002</v>
      </c>
      <c r="LU112" s="55">
        <v>-0.51659999999999995</v>
      </c>
      <c r="LV112" s="55">
        <v>-0.4194</v>
      </c>
      <c r="LW112" s="55">
        <v>-0.34820000000000001</v>
      </c>
      <c r="LX112" s="55">
        <v>-0.30449999999999999</v>
      </c>
      <c r="LY112" s="55">
        <v>-0.35980000000000001</v>
      </c>
      <c r="LZ112" s="55">
        <v>-0.53680000000000005</v>
      </c>
      <c r="MA112" s="55">
        <v>-0.6431</v>
      </c>
      <c r="MB112" s="55">
        <v>-0.6694</v>
      </c>
      <c r="MC112" s="55">
        <v>-0.54769999999999996</v>
      </c>
      <c r="MD112" s="55">
        <v>-0.31509999999999999</v>
      </c>
      <c r="ME112" s="55">
        <v>-0.28849999999999998</v>
      </c>
      <c r="MF112" s="55">
        <v>-0.35439999999999999</v>
      </c>
      <c r="MG112" s="55">
        <v>-0.54779999999999995</v>
      </c>
      <c r="MH112" s="55">
        <v>-0.55689999999999995</v>
      </c>
      <c r="MI112" s="55">
        <v>-0.59299999999999997</v>
      </c>
      <c r="MJ112" s="55">
        <v>-0.53920000000000001</v>
      </c>
      <c r="MK112" s="55">
        <v>-0.3745</v>
      </c>
      <c r="ML112" s="55">
        <v>-0.28139999999999998</v>
      </c>
      <c r="MM112" s="55">
        <v>-0.1229</v>
      </c>
      <c r="MN112" s="55">
        <v>-0.69989999999999997</v>
      </c>
      <c r="MO112" s="55">
        <v>-0.66890000000000005</v>
      </c>
      <c r="MP112" s="55">
        <v>-0.58050000000000002</v>
      </c>
      <c r="MQ112" s="55">
        <v>-0.42559999999999998</v>
      </c>
      <c r="MR112" s="55">
        <v>-0.3322</v>
      </c>
      <c r="MS112" s="55">
        <v>-0.2702</v>
      </c>
      <c r="MT112" s="55">
        <v>-0.5524</v>
      </c>
      <c r="MU112" s="55">
        <v>-0.56379999999999997</v>
      </c>
      <c r="MV112" s="55">
        <v>-0.46710000000000002</v>
      </c>
      <c r="MW112" s="55">
        <v>-0.4178</v>
      </c>
      <c r="MX112" s="55">
        <v>-0.39739999999999998</v>
      </c>
      <c r="MY112" s="55">
        <v>-0.47810000000000002</v>
      </c>
      <c r="MZ112" s="55">
        <v>-0.23080000000000001</v>
      </c>
      <c r="NA112" s="55">
        <v>1.32E-2</v>
      </c>
      <c r="NB112" s="55">
        <v>-0.31319999999999998</v>
      </c>
      <c r="NC112" s="55">
        <v>-0.41360000000000002</v>
      </c>
      <c r="ND112" s="55">
        <v>-0.4143</v>
      </c>
      <c r="NE112" s="55">
        <v>-0.37290000000000001</v>
      </c>
      <c r="NF112" s="55">
        <v>-0.26829999999999998</v>
      </c>
      <c r="NG112" s="55">
        <v>-0.18959999999999999</v>
      </c>
      <c r="NH112" s="55">
        <v>-0.22950000000000001</v>
      </c>
      <c r="NI112" s="55">
        <v>-0.4118</v>
      </c>
      <c r="NJ112" s="55">
        <v>-0.44419999999999998</v>
      </c>
      <c r="NK112" s="55">
        <v>-0.49930000000000002</v>
      </c>
      <c r="NL112" s="55">
        <v>-0.4829</v>
      </c>
      <c r="NM112" s="55">
        <v>-0.25380000000000003</v>
      </c>
      <c r="NN112" s="55">
        <v>-0.1552</v>
      </c>
      <c r="NO112" s="55">
        <v>-0.1636</v>
      </c>
      <c r="NP112" s="55">
        <v>-0.34350000000000003</v>
      </c>
      <c r="NQ112" s="55">
        <v>-0.34939999999999999</v>
      </c>
      <c r="NR112" s="55">
        <v>-0.30109999999999998</v>
      </c>
      <c r="NS112" s="55">
        <v>-0.27129999999999999</v>
      </c>
      <c r="NT112" s="55">
        <v>-0.14230000000000001</v>
      </c>
      <c r="NU112" s="55">
        <v>-6.7900000000000002E-2</v>
      </c>
      <c r="NV112" s="55">
        <v>-3.85E-2</v>
      </c>
      <c r="NW112" s="55">
        <v>-0.37859999999999999</v>
      </c>
      <c r="NX112" s="55">
        <v>-0.41349999999999998</v>
      </c>
      <c r="NY112" s="55">
        <v>-0.34189999999999998</v>
      </c>
      <c r="NZ112" s="55">
        <v>-0.19139999999999999</v>
      </c>
      <c r="OA112" s="55">
        <v>-0.1522</v>
      </c>
      <c r="OB112" s="55">
        <v>-0.1091</v>
      </c>
      <c r="OC112" s="55">
        <v>-6.9000000000000006E-2</v>
      </c>
      <c r="OD112" s="55">
        <v>-0.20100000000000001</v>
      </c>
      <c r="OE112" s="55">
        <v>-0.2858</v>
      </c>
      <c r="OF112" s="55">
        <v>-0.18049999999999999</v>
      </c>
      <c r="OG112" s="55">
        <v>-0.14069999999999999</v>
      </c>
      <c r="OH112" s="55">
        <v>-3.8399999999999997E-2</v>
      </c>
      <c r="OI112" s="55">
        <v>-4.2299999999999997E-2</v>
      </c>
      <c r="OJ112" s="55">
        <v>1.17E-2</v>
      </c>
      <c r="OK112" s="55">
        <v>-0.1636</v>
      </c>
      <c r="OL112" s="55">
        <v>-0.16889999999999999</v>
      </c>
      <c r="OM112" s="55">
        <v>-0.19059999999999999</v>
      </c>
      <c r="ON112" s="55">
        <v>-4.6699999999999998E-2</v>
      </c>
      <c r="OO112" s="55">
        <v>-4.8300000000000003E-2</v>
      </c>
      <c r="OP112" s="55">
        <v>-2.18E-2</v>
      </c>
      <c r="OQ112" s="55">
        <v>4.3799999999999999E-2</v>
      </c>
      <c r="OR112" s="55">
        <v>-0.11119999999999999</v>
      </c>
      <c r="OS112" s="55">
        <v>-0.16289999999999999</v>
      </c>
      <c r="OT112" s="55">
        <v>-7.17E-2</v>
      </c>
      <c r="OU112" s="55">
        <v>-6.6E-3</v>
      </c>
      <c r="OV112" s="55">
        <v>6.2100000000000002E-2</v>
      </c>
      <c r="OW112" s="55">
        <v>5.4199999999999998E-2</v>
      </c>
      <c r="OX112" s="55">
        <v>0.28720000000000001</v>
      </c>
      <c r="OY112" s="55">
        <v>1.9699999999999999E-2</v>
      </c>
      <c r="OZ112" s="55">
        <v>1.06E-2</v>
      </c>
      <c r="PA112" s="55">
        <v>-1.9599999999999999E-2</v>
      </c>
      <c r="PB112" s="55">
        <v>5.62E-2</v>
      </c>
      <c r="PC112" s="55">
        <v>4.3499999999999997E-2</v>
      </c>
      <c r="PD112" s="55">
        <v>-2.1999999999999999E-2</v>
      </c>
      <c r="PE112" s="55">
        <v>-9.7199999999999995E-2</v>
      </c>
      <c r="PF112" s="55">
        <v>-0.19389999999999999</v>
      </c>
      <c r="PG112" s="55">
        <v>-0.29780000000000001</v>
      </c>
      <c r="PH112" s="55">
        <v>-0.25740000000000002</v>
      </c>
      <c r="PI112" s="55">
        <v>-0.2162</v>
      </c>
      <c r="PJ112" s="55">
        <v>-0.1069</v>
      </c>
      <c r="PK112" s="55">
        <v>-0.72209999999999996</v>
      </c>
      <c r="PL112" s="55">
        <v>-0.25219999999999998</v>
      </c>
      <c r="PM112" s="55">
        <v>-0.14599999999999999</v>
      </c>
      <c r="PN112" s="55">
        <v>-0.2429</v>
      </c>
      <c r="PO112" s="55">
        <v>-0.22040000000000001</v>
      </c>
      <c r="PP112" s="55">
        <v>-8.7099999999999997E-2</v>
      </c>
      <c r="PQ112" s="55">
        <v>-7.8899999999999998E-2</v>
      </c>
      <c r="PR112" s="55">
        <v>6.08E-2</v>
      </c>
      <c r="PS112" s="55">
        <v>4.82E-2</v>
      </c>
      <c r="PT112" s="55">
        <v>-5.8999999999999997E-2</v>
      </c>
      <c r="PU112" s="55">
        <v>-5.6899999999999999E-2</v>
      </c>
      <c r="PV112" s="55">
        <v>-1.9900000000000001E-2</v>
      </c>
      <c r="PW112" s="55">
        <v>-0.113</v>
      </c>
      <c r="PX112" s="55">
        <v>-4.0500000000000001E-2</v>
      </c>
      <c r="PY112" s="55">
        <v>3.1899999999999998E-2</v>
      </c>
      <c r="PZ112" s="55">
        <v>0.111</v>
      </c>
      <c r="QA112" s="55">
        <v>-0.16669999999999999</v>
      </c>
      <c r="QB112" s="55">
        <v>-0.22189999999999999</v>
      </c>
      <c r="QC112" s="55">
        <v>-0.22389999999999999</v>
      </c>
      <c r="QD112" s="55">
        <v>-9.3299999999999994E-2</v>
      </c>
      <c r="QE112" s="55">
        <v>7.5300000000000006E-2</v>
      </c>
      <c r="QF112" s="55">
        <v>6.7999999999999996E-3</v>
      </c>
      <c r="QG112" s="55">
        <v>-0.1008</v>
      </c>
      <c r="QH112" s="55">
        <v>0.15179999999999999</v>
      </c>
      <c r="QI112" s="55">
        <v>-0.12870000000000001</v>
      </c>
      <c r="QJ112" s="55">
        <v>-6.5699999999999995E-2</v>
      </c>
      <c r="QK112" s="55">
        <v>6.8000000000000005E-2</v>
      </c>
      <c r="QL112" s="55">
        <v>2.9600000000000001E-2</v>
      </c>
      <c r="QM112" s="55">
        <v>3.3099999999999997E-2</v>
      </c>
      <c r="QN112" s="55">
        <v>8.2199999999999995E-2</v>
      </c>
      <c r="QO112" s="55">
        <v>-0.1211</v>
      </c>
      <c r="QP112" s="55">
        <v>-0.1835</v>
      </c>
      <c r="QQ112" s="55">
        <v>-9.5899999999999999E-2</v>
      </c>
      <c r="QR112" s="55">
        <v>0.1086</v>
      </c>
      <c r="QS112" s="55">
        <v>-3.6299999999999999E-2</v>
      </c>
      <c r="QT112" s="55">
        <v>-6.9900000000000004E-2</v>
      </c>
      <c r="QU112" s="55">
        <v>-0.1401</v>
      </c>
      <c r="QV112" s="55">
        <v>-2.5700000000000001E-2</v>
      </c>
      <c r="QW112" s="55">
        <v>4.0800000000000003E-2</v>
      </c>
      <c r="QX112" s="55">
        <v>-3.7199999999999997E-2</v>
      </c>
      <c r="QY112" s="55">
        <v>4.53E-2</v>
      </c>
      <c r="QZ112" s="55">
        <v>0.12809999999999999</v>
      </c>
      <c r="RA112" s="55">
        <v>9.4799999999999995E-2</v>
      </c>
      <c r="RB112" s="55">
        <v>0.18279999999999999</v>
      </c>
      <c r="RC112" s="55">
        <v>7.3499999999999996E-2</v>
      </c>
      <c r="RD112" s="55">
        <v>-7.9299999999999995E-2</v>
      </c>
      <c r="RE112" s="55">
        <v>5.45E-2</v>
      </c>
      <c r="RF112" s="55">
        <v>9.3700000000000006E-2</v>
      </c>
      <c r="RG112" s="55">
        <v>7.2499999999999995E-2</v>
      </c>
      <c r="RH112" s="55">
        <v>0.14299999999999999</v>
      </c>
      <c r="RI112" s="55">
        <v>0.18820000000000001</v>
      </c>
      <c r="RJ112" s="55">
        <v>5.7599999999999998E-2</v>
      </c>
      <c r="RK112" s="55">
        <v>-7.1900000000000006E-2</v>
      </c>
      <c r="RL112" s="55">
        <v>-0.17580000000000001</v>
      </c>
      <c r="RM112" s="55">
        <v>-8.0799999999999997E-2</v>
      </c>
      <c r="RN112" s="55">
        <v>6.5600000000000006E-2</v>
      </c>
      <c r="RO112" s="55">
        <v>1.4800000000000001E-2</v>
      </c>
      <c r="RP112" s="55">
        <v>-0.27550000000000002</v>
      </c>
      <c r="RQ112" s="55">
        <v>-3.0099999999999998E-2</v>
      </c>
      <c r="RR112" s="55">
        <v>-2.5000000000000001E-2</v>
      </c>
      <c r="RS112" s="55">
        <v>-8.3000000000000001E-3</v>
      </c>
      <c r="RT112" s="55">
        <v>-4.4400000000000002E-2</v>
      </c>
      <c r="RU112" s="55">
        <v>5.5999999999999999E-3</v>
      </c>
      <c r="RV112" s="55">
        <v>8.4599999999999995E-2</v>
      </c>
      <c r="RW112" s="55">
        <v>0.39489999999999997</v>
      </c>
      <c r="RX112" s="55">
        <v>5.0000000000000001E-3</v>
      </c>
      <c r="RY112" s="55">
        <v>-3.9100000000000003E-2</v>
      </c>
      <c r="RZ112" s="55">
        <v>-1.9E-3</v>
      </c>
      <c r="SA112" s="55">
        <v>4.5400000000000003E-2</v>
      </c>
      <c r="SB112" s="55">
        <v>1.9199999999999998E-2</v>
      </c>
      <c r="SC112" s="55">
        <v>0.1118</v>
      </c>
      <c r="SD112" s="55">
        <v>0.15770000000000001</v>
      </c>
      <c r="SE112" s="55">
        <v>0.28289999999999998</v>
      </c>
      <c r="SF112" s="55">
        <v>-0.52669999999999995</v>
      </c>
      <c r="SG112" s="55">
        <v>4.6399999999999997E-2</v>
      </c>
      <c r="SH112" s="55">
        <v>-5.4899999999999997E-2</v>
      </c>
      <c r="SI112" s="55">
        <v>-7.0300000000000001E-2</v>
      </c>
      <c r="SJ112" s="55">
        <v>2.1499999999999998E-2</v>
      </c>
      <c r="SK112" s="55">
        <v>1.7500000000000002E-2</v>
      </c>
      <c r="SL112" s="55">
        <v>0.2137</v>
      </c>
      <c r="SM112" s="55">
        <v>-3.9199999999999999E-2</v>
      </c>
      <c r="SN112" s="55">
        <v>-3.4000000000000002E-2</v>
      </c>
      <c r="SO112" s="55">
        <v>5.8900000000000001E-2</v>
      </c>
      <c r="SP112" s="55">
        <v>4.2900000000000001E-2</v>
      </c>
      <c r="SQ112" s="55">
        <v>2.5999999999999999E-2</v>
      </c>
      <c r="SR112" s="55">
        <v>0.157</v>
      </c>
      <c r="SS112" s="55">
        <v>7.5700000000000003E-2</v>
      </c>
      <c r="ST112" s="55">
        <v>1.01E-2</v>
      </c>
      <c r="SU112" s="55">
        <v>-5.7000000000000002E-2</v>
      </c>
      <c r="SV112" s="55">
        <v>1.2800000000000001E-2</v>
      </c>
      <c r="SW112" s="55">
        <v>9.2999999999999992E-3</v>
      </c>
      <c r="SX112" s="55">
        <v>2.1000000000000001E-2</v>
      </c>
      <c r="SY112" s="55">
        <v>8.9800000000000005E-2</v>
      </c>
      <c r="SZ112" s="55">
        <v>4.9299999999999997E-2</v>
      </c>
      <c r="TA112" s="55">
        <v>3.8399999999999997E-2</v>
      </c>
      <c r="TB112" s="55">
        <v>0.15010000000000001</v>
      </c>
      <c r="TC112" s="55">
        <v>7.9699999999999993E-2</v>
      </c>
      <c r="TD112" s="55">
        <v>5.2299999999999999E-2</v>
      </c>
      <c r="TE112" s="55">
        <v>5.6899999999999999E-2</v>
      </c>
      <c r="TF112" s="55">
        <v>0.16900000000000001</v>
      </c>
      <c r="TG112" s="55">
        <v>0.1178</v>
      </c>
      <c r="TH112" s="55">
        <v>2.69E-2</v>
      </c>
      <c r="TI112" s="55">
        <v>-4.3700000000000003E-2</v>
      </c>
      <c r="TJ112" s="55">
        <v>6.6199999999999995E-2</v>
      </c>
      <c r="TK112" s="55">
        <v>-2.3400000000000001E-2</v>
      </c>
      <c r="TL112" s="55">
        <v>-6.6299999999999998E-2</v>
      </c>
      <c r="TM112" s="55">
        <v>4.7600000000000003E-2</v>
      </c>
      <c r="TN112" s="55">
        <v>-2.4400000000000002E-2</v>
      </c>
      <c r="TO112" s="55">
        <v>1.17E-2</v>
      </c>
      <c r="TP112" s="55">
        <v>-2.46E-2</v>
      </c>
      <c r="TQ112" s="55">
        <v>3.9800000000000002E-2</v>
      </c>
      <c r="TR112" s="55">
        <v>2.3E-2</v>
      </c>
      <c r="TS112" s="55">
        <v>3.0300000000000001E-2</v>
      </c>
      <c r="TT112" s="55">
        <v>2.0899999999999998E-2</v>
      </c>
      <c r="TU112" s="55">
        <v>-4.6699999999999998E-2</v>
      </c>
      <c r="TV112" s="55">
        <v>-0.159</v>
      </c>
      <c r="TW112" s="55">
        <v>-5.3100000000000001E-2</v>
      </c>
      <c r="TX112" s="55">
        <v>-1.7100000000000001E-2</v>
      </c>
      <c r="TY112" s="54">
        <v>-0.05</v>
      </c>
      <c r="TZ112" s="55">
        <v>-2.3900000000000001E-2</v>
      </c>
      <c r="UA112" s="55">
        <v>1.5699999999999999E-2</v>
      </c>
      <c r="UB112" s="55">
        <v>-2.5499999999999998E-2</v>
      </c>
      <c r="UC112" s="55">
        <v>-0.17219999999999999</v>
      </c>
      <c r="UD112" s="55">
        <v>-0.14990000000000001</v>
      </c>
      <c r="UE112" s="55">
        <v>-0.1065</v>
      </c>
      <c r="UF112" s="55">
        <v>-0.2324</v>
      </c>
      <c r="UG112" s="55">
        <v>-0.1021</v>
      </c>
      <c r="UH112" s="55">
        <v>-0.10249999999999999</v>
      </c>
      <c r="UI112" s="55">
        <v>-0.27479999999999999</v>
      </c>
      <c r="UJ112" s="55">
        <v>-0.1918</v>
      </c>
      <c r="UK112" s="55">
        <v>-0.13039999999999999</v>
      </c>
      <c r="UL112" s="55">
        <v>4.1300000000000003E-2</v>
      </c>
      <c r="UM112" s="55">
        <v>0.19939999999999999</v>
      </c>
      <c r="UN112" s="55">
        <v>0.29909999999999998</v>
      </c>
      <c r="UO112" s="55">
        <v>0.182</v>
      </c>
      <c r="UP112" s="55">
        <v>0.13980000000000001</v>
      </c>
      <c r="UQ112" s="55">
        <v>0.60519999999999996</v>
      </c>
      <c r="UR112" s="55">
        <v>0.62419999999999998</v>
      </c>
      <c r="US112" s="55">
        <v>0.37830000000000003</v>
      </c>
      <c r="UT112" s="55">
        <v>0.1103</v>
      </c>
      <c r="UU112" s="55">
        <v>0.13569999999999999</v>
      </c>
      <c r="UV112" s="55">
        <v>0.56599999999999995</v>
      </c>
      <c r="UW112" s="55">
        <v>0.50780000000000003</v>
      </c>
      <c r="UX112" s="55">
        <v>-0.14499999999999999</v>
      </c>
      <c r="UY112" s="55">
        <v>-0.20660000000000001</v>
      </c>
      <c r="UZ112" s="55">
        <v>-3.6900000000000002E-2</v>
      </c>
      <c r="VA112" s="55">
        <v>-8.1799999999999998E-2</v>
      </c>
      <c r="VB112" s="55">
        <v>-6.9699999999999998E-2</v>
      </c>
      <c r="VC112" s="55">
        <v>-3.3799999999999997E-2</v>
      </c>
      <c r="VD112" s="55">
        <v>-0.12089999999999999</v>
      </c>
      <c r="VE112" s="55">
        <v>-0.1208</v>
      </c>
      <c r="VF112" s="55">
        <v>-0.1464</v>
      </c>
      <c r="VG112" s="55">
        <v>-9.5000000000000001E-2</v>
      </c>
      <c r="VH112" s="55">
        <v>-8.1900000000000001E-2</v>
      </c>
      <c r="VI112" s="55">
        <v>-9.2299999999999993E-2</v>
      </c>
      <c r="VJ112" s="55">
        <v>3.8999999999999998E-3</v>
      </c>
      <c r="VK112" s="55">
        <v>-0.10100000000000001</v>
      </c>
      <c r="VL112" s="55">
        <v>3.27E-2</v>
      </c>
      <c r="VM112" s="55">
        <v>3.85E-2</v>
      </c>
      <c r="VN112" s="55">
        <v>-3.1300000000000001E-2</v>
      </c>
      <c r="VO112" s="55">
        <v>-4.2299999999999997E-2</v>
      </c>
      <c r="VP112" s="55">
        <v>-6.6199999999999995E-2</v>
      </c>
      <c r="VQ112" s="55">
        <v>-4.02E-2</v>
      </c>
      <c r="VR112" s="55">
        <v>-7.9699999999999993E-2</v>
      </c>
      <c r="VS112" s="55">
        <v>-9.5699999999999993E-2</v>
      </c>
      <c r="VT112" s="55">
        <v>-0.24740000000000001</v>
      </c>
      <c r="VU112" s="55">
        <v>-0.22239999999999999</v>
      </c>
      <c r="VV112" s="55">
        <v>-1.46E-2</v>
      </c>
      <c r="VW112" s="55">
        <v>-8.8999999999999996E-2</v>
      </c>
      <c r="VX112" s="55">
        <v>-9.1999999999999998E-3</v>
      </c>
      <c r="VY112" s="55">
        <v>-8.5599999999999996E-2</v>
      </c>
      <c r="VZ112" s="55">
        <v>-0.14899999999999999</v>
      </c>
      <c r="WA112" s="55">
        <v>-0.12709999999999999</v>
      </c>
      <c r="WB112" s="55">
        <v>-0.1002</v>
      </c>
      <c r="WC112" s="55">
        <v>-6.25E-2</v>
      </c>
      <c r="WD112" s="55">
        <v>3.4799999999999998E-2</v>
      </c>
      <c r="WE112" s="54">
        <v>0</v>
      </c>
      <c r="WF112" s="55">
        <v>-0.1454</v>
      </c>
      <c r="WG112" s="55">
        <v>-0.18790000000000001</v>
      </c>
      <c r="WH112" s="55">
        <v>-4.9200000000000001E-2</v>
      </c>
      <c r="WI112" s="55">
        <v>-8.0199999999999994E-2</v>
      </c>
      <c r="WJ112" s="55">
        <v>2.0999999999999999E-3</v>
      </c>
      <c r="WK112" s="55">
        <v>5.8500000000000003E-2</v>
      </c>
      <c r="WL112" s="55">
        <v>0.14990000000000001</v>
      </c>
      <c r="WM112" s="55">
        <v>-0.2011</v>
      </c>
      <c r="WN112" s="55">
        <v>-0.19719999999999999</v>
      </c>
      <c r="WO112" s="55">
        <v>-0.20699999999999999</v>
      </c>
      <c r="WP112" s="55">
        <v>-0.17299999999999999</v>
      </c>
      <c r="WQ112" s="55">
        <v>4.9099999999999998E-2</v>
      </c>
      <c r="WR112" s="55">
        <v>0.17119999999999999</v>
      </c>
      <c r="WS112" s="55">
        <v>7.1999999999999998E-3</v>
      </c>
      <c r="WT112" s="55">
        <v>-9.9000000000000008E-3</v>
      </c>
      <c r="WU112" s="55">
        <v>-1.17E-2</v>
      </c>
      <c r="WV112" s="55">
        <v>0.18490000000000001</v>
      </c>
      <c r="WW112" s="55">
        <v>0.34760000000000002</v>
      </c>
      <c r="WX112" s="54">
        <v>0.11</v>
      </c>
      <c r="WY112" s="55">
        <v>1.47E-2</v>
      </c>
      <c r="WZ112" s="55">
        <v>-0.1641</v>
      </c>
      <c r="XA112" s="55">
        <v>-0.31219999999999998</v>
      </c>
      <c r="XB112" s="54">
        <v>-0.37</v>
      </c>
      <c r="XC112" s="55">
        <v>-0.28549999999999998</v>
      </c>
      <c r="XD112" s="55">
        <v>-2.3599999999999999E-2</v>
      </c>
      <c r="XE112" s="55">
        <v>1.8599999999999998E-2</v>
      </c>
      <c r="XF112" s="55">
        <v>4.8000000000000001E-2</v>
      </c>
      <c r="XG112" s="55">
        <v>-8.8999999999999999E-3</v>
      </c>
      <c r="XH112" s="55">
        <v>-0.20080000000000001</v>
      </c>
      <c r="XI112" s="55">
        <v>-2.5700000000000001E-2</v>
      </c>
      <c r="XJ112" s="55">
        <v>3.0000000000000001E-3</v>
      </c>
      <c r="XK112" s="55">
        <v>0.182</v>
      </c>
      <c r="XL112" s="55">
        <v>7.4200000000000002E-2</v>
      </c>
      <c r="XM112" s="55">
        <v>2.8899999999999999E-2</v>
      </c>
      <c r="XN112" s="55">
        <v>8.8599999999999998E-2</v>
      </c>
      <c r="XO112" s="55">
        <v>1.83E-2</v>
      </c>
      <c r="XP112" s="55">
        <v>-2.2499999999999999E-2</v>
      </c>
      <c r="XQ112" s="55">
        <v>-5.9700000000000003E-2</v>
      </c>
      <c r="XR112" s="55">
        <v>-2.9999999999999997E-4</v>
      </c>
      <c r="XS112" s="55">
        <v>3.1399999999999997E-2</v>
      </c>
      <c r="XT112" s="55">
        <v>0.112</v>
      </c>
      <c r="XU112" s="55">
        <v>0.11509999999999999</v>
      </c>
      <c r="XV112" s="55">
        <v>0.16919999999999999</v>
      </c>
      <c r="XW112" s="55">
        <v>0.187</v>
      </c>
      <c r="XX112" s="55">
        <v>0.1757</v>
      </c>
      <c r="XY112" s="55">
        <v>-8.0699999999999994E-2</v>
      </c>
      <c r="XZ112" s="55">
        <v>7.9399999999999998E-2</v>
      </c>
      <c r="YA112" s="55">
        <v>0.16259999999999999</v>
      </c>
      <c r="YB112" s="55">
        <v>0.14399999999999999</v>
      </c>
      <c r="YC112" s="55">
        <v>4.58E-2</v>
      </c>
      <c r="YD112" s="55">
        <v>8.09E-2</v>
      </c>
      <c r="YE112" s="55">
        <v>4.7300000000000002E-2</v>
      </c>
      <c r="YF112" s="55">
        <v>-4.1700000000000001E-2</v>
      </c>
      <c r="YG112" s="55">
        <v>-6.6299999999999998E-2</v>
      </c>
      <c r="YH112" s="55">
        <v>1.0800000000000001E-2</v>
      </c>
      <c r="YI112" s="55">
        <v>-8.3400000000000002E-2</v>
      </c>
      <c r="YJ112" s="55">
        <v>-0.16139999999999999</v>
      </c>
      <c r="YK112" s="55">
        <v>-2.7400000000000001E-2</v>
      </c>
    </row>
    <row r="113" spans="1:661" x14ac:dyDescent="0.35">
      <c r="A113" s="66" t="s">
        <v>75</v>
      </c>
      <c r="B113" s="66" t="s">
        <v>9</v>
      </c>
      <c r="C113" s="54">
        <v>0.1</v>
      </c>
      <c r="D113" s="54">
        <v>0.55000000000000004</v>
      </c>
      <c r="E113" s="54">
        <v>0.11</v>
      </c>
      <c r="F113" s="54">
        <v>0.01</v>
      </c>
      <c r="G113" s="54">
        <v>0.02</v>
      </c>
      <c r="H113" s="54">
        <v>0.06</v>
      </c>
      <c r="I113" s="54">
        <v>-0.02</v>
      </c>
      <c r="J113" s="54">
        <v>-0.02</v>
      </c>
      <c r="K113" s="54">
        <v>0.1</v>
      </c>
      <c r="L113" s="54">
        <v>0.13</v>
      </c>
      <c r="M113" s="54">
        <v>0.11</v>
      </c>
      <c r="N113" s="54">
        <v>7.0000000000000007E-2</v>
      </c>
      <c r="O113" s="54">
        <v>0.21</v>
      </c>
      <c r="P113" s="54">
        <v>0.13</v>
      </c>
      <c r="Q113" s="54">
        <v>0.04</v>
      </c>
      <c r="R113" s="54">
        <v>0.06</v>
      </c>
      <c r="S113" s="54">
        <v>0.08</v>
      </c>
      <c r="T113" s="54">
        <v>-7.0000000000000007E-2</v>
      </c>
      <c r="U113" s="54">
        <v>0.01</v>
      </c>
      <c r="V113" s="54">
        <v>0.03</v>
      </c>
      <c r="W113" s="54">
        <v>-7.0000000000000007E-2</v>
      </c>
      <c r="X113" s="54">
        <v>-0.14000000000000001</v>
      </c>
      <c r="Y113" s="54">
        <v>-0.16</v>
      </c>
      <c r="Z113" s="54">
        <v>-0.39</v>
      </c>
      <c r="AA113" s="54">
        <v>-0.4</v>
      </c>
      <c r="AB113" s="54">
        <v>-0.48</v>
      </c>
      <c r="AC113" s="54">
        <v>-0.54</v>
      </c>
      <c r="AD113" s="54">
        <v>-0.85</v>
      </c>
      <c r="AE113" s="54">
        <v>-1</v>
      </c>
      <c r="AF113" s="54">
        <v>-1</v>
      </c>
      <c r="AG113" s="54">
        <v>-1</v>
      </c>
      <c r="AH113" s="54">
        <v>-1</v>
      </c>
      <c r="AI113" s="54">
        <v>-1</v>
      </c>
      <c r="AJ113" s="54">
        <v>-1</v>
      </c>
      <c r="AK113" s="54">
        <v>-1</v>
      </c>
      <c r="AL113" s="54">
        <v>-1</v>
      </c>
      <c r="AM113" s="54">
        <v>-1</v>
      </c>
      <c r="AN113" s="54">
        <v>-1</v>
      </c>
      <c r="AO113" s="54">
        <v>-1</v>
      </c>
      <c r="AP113" s="54">
        <v>-1</v>
      </c>
      <c r="AQ113" s="54">
        <v>-1</v>
      </c>
      <c r="AR113" s="54">
        <v>-1</v>
      </c>
      <c r="AS113" s="54">
        <v>-1</v>
      </c>
      <c r="AT113" s="54">
        <v>-1</v>
      </c>
      <c r="AU113" s="54">
        <v>-1</v>
      </c>
      <c r="AV113" s="54">
        <v>-1</v>
      </c>
      <c r="AW113" s="54">
        <v>-1</v>
      </c>
      <c r="AX113" s="54">
        <v>-1</v>
      </c>
      <c r="AY113" s="54">
        <v>-1</v>
      </c>
      <c r="AZ113" s="54">
        <v>-1</v>
      </c>
      <c r="BA113" s="54">
        <v>-1</v>
      </c>
      <c r="BB113" s="54">
        <v>-1</v>
      </c>
      <c r="BC113" s="54">
        <v>-1</v>
      </c>
      <c r="BD113" s="54">
        <v>-1</v>
      </c>
      <c r="BE113" s="54">
        <v>-1</v>
      </c>
      <c r="BF113" s="54">
        <v>-1</v>
      </c>
      <c r="BG113" s="54">
        <v>-1</v>
      </c>
      <c r="BH113" s="54">
        <v>-1</v>
      </c>
      <c r="BI113" s="54">
        <v>-1</v>
      </c>
      <c r="BJ113" s="54">
        <v>-1</v>
      </c>
      <c r="BK113" s="54">
        <v>-1</v>
      </c>
      <c r="BL113" s="54">
        <v>-1</v>
      </c>
      <c r="BM113" s="54">
        <v>-1</v>
      </c>
      <c r="BN113" s="54">
        <v>-1</v>
      </c>
      <c r="BO113" s="54">
        <v>-1</v>
      </c>
      <c r="BP113" s="54">
        <v>-1</v>
      </c>
      <c r="BQ113" s="54">
        <v>-1</v>
      </c>
      <c r="BR113" s="54">
        <v>-1</v>
      </c>
      <c r="BS113" s="54">
        <v>-1</v>
      </c>
      <c r="BT113" s="54">
        <v>-1</v>
      </c>
      <c r="BU113" s="54">
        <v>-1</v>
      </c>
      <c r="BV113" s="54">
        <v>-1</v>
      </c>
      <c r="BW113" s="54">
        <v>-1</v>
      </c>
      <c r="BX113" s="54">
        <v>-1</v>
      </c>
      <c r="BY113" s="54">
        <v>-1</v>
      </c>
      <c r="BZ113" s="54">
        <v>-1</v>
      </c>
      <c r="CA113" s="54">
        <v>-1</v>
      </c>
      <c r="CB113" s="54">
        <v>-1</v>
      </c>
      <c r="CC113" s="54">
        <v>-1</v>
      </c>
      <c r="CD113" s="54">
        <v>-1</v>
      </c>
      <c r="CE113" s="54">
        <v>-1</v>
      </c>
      <c r="CF113" s="54">
        <v>-1</v>
      </c>
      <c r="CG113" s="54">
        <v>-1</v>
      </c>
      <c r="CH113" s="55">
        <v>-0.99980000000000002</v>
      </c>
      <c r="CI113" s="54">
        <v>-1</v>
      </c>
      <c r="CJ113" s="54">
        <v>-1</v>
      </c>
      <c r="CK113" s="55">
        <v>-0.99939999999999996</v>
      </c>
      <c r="CL113" s="55">
        <v>-0.99980000000000002</v>
      </c>
      <c r="CM113" s="55">
        <v>-0.99750000000000005</v>
      </c>
      <c r="CN113" s="55">
        <v>-0.99790000000000001</v>
      </c>
      <c r="CO113" s="55">
        <v>-0.99970000000000003</v>
      </c>
      <c r="CP113" s="55">
        <v>-0.99980000000000002</v>
      </c>
      <c r="CQ113" s="54">
        <v>-1</v>
      </c>
      <c r="CR113" s="54">
        <v>-1</v>
      </c>
      <c r="CS113" s="55">
        <v>-0.99839999999999995</v>
      </c>
      <c r="CT113" s="55">
        <v>-0.99919999999999998</v>
      </c>
      <c r="CU113" s="54">
        <v>-1</v>
      </c>
      <c r="CV113" s="54">
        <v>-1</v>
      </c>
      <c r="CW113" s="54">
        <v>-1</v>
      </c>
      <c r="CX113" s="54">
        <v>-1</v>
      </c>
      <c r="CY113" s="54">
        <v>-1</v>
      </c>
      <c r="CZ113" s="54">
        <v>-1</v>
      </c>
      <c r="DA113" s="54">
        <v>-1</v>
      </c>
      <c r="DB113" s="55">
        <v>-0.99529999999999996</v>
      </c>
      <c r="DC113" s="55">
        <v>-0.99960000000000004</v>
      </c>
      <c r="DD113" s="55">
        <v>-0.98960000000000004</v>
      </c>
      <c r="DE113" s="54">
        <v>-0.99</v>
      </c>
      <c r="DF113" s="55">
        <v>-0.98770000000000002</v>
      </c>
      <c r="DG113" s="55">
        <v>-0.99809999999999999</v>
      </c>
      <c r="DH113" s="55">
        <v>-0.99880000000000002</v>
      </c>
      <c r="DI113" s="55">
        <v>-0.99860000000000004</v>
      </c>
      <c r="DJ113" s="55">
        <v>-0.99950000000000006</v>
      </c>
      <c r="DK113" s="55">
        <v>-0.99770000000000003</v>
      </c>
      <c r="DL113" s="55">
        <v>-0.99950000000000006</v>
      </c>
      <c r="DM113" s="55">
        <v>-0.99619999999999997</v>
      </c>
      <c r="DN113" s="55">
        <v>-0.90800000000000003</v>
      </c>
      <c r="DO113" s="55">
        <v>-0.84870000000000001</v>
      </c>
      <c r="DP113" s="55">
        <v>-0.85899999999999999</v>
      </c>
      <c r="DQ113" s="55">
        <v>-0.82189999999999996</v>
      </c>
      <c r="DR113" s="55">
        <v>-0.82389999999999997</v>
      </c>
      <c r="DS113" s="55">
        <v>-0.81089999999999995</v>
      </c>
      <c r="DT113" s="55">
        <v>-0.80549999999999999</v>
      </c>
      <c r="DU113" s="55">
        <v>-0.79300000000000004</v>
      </c>
      <c r="DV113" s="55">
        <v>-0.83199999999999996</v>
      </c>
      <c r="DW113" s="55">
        <v>-0.76539999999999997</v>
      </c>
      <c r="DX113" s="55">
        <v>-0.84840000000000004</v>
      </c>
      <c r="DY113" s="55">
        <v>-0.84619999999999995</v>
      </c>
      <c r="DZ113" s="55">
        <v>-0.79869999999999997</v>
      </c>
      <c r="EA113" s="55">
        <v>-0.78739999999999999</v>
      </c>
      <c r="EB113" s="55">
        <v>-0.76160000000000005</v>
      </c>
      <c r="EC113" s="55">
        <v>-0.74360000000000004</v>
      </c>
      <c r="ED113" s="55">
        <v>-0.74299999999999999</v>
      </c>
      <c r="EE113" s="55">
        <v>-0.76990000000000003</v>
      </c>
      <c r="EF113" s="55">
        <v>-0.75190000000000001</v>
      </c>
      <c r="EG113" s="55">
        <v>-0.77980000000000005</v>
      </c>
      <c r="EH113" s="55">
        <v>-0.68940000000000001</v>
      </c>
      <c r="EI113" s="55">
        <v>-0.72030000000000005</v>
      </c>
      <c r="EJ113" s="55">
        <v>-0.77359999999999995</v>
      </c>
      <c r="EK113" s="55">
        <v>-0.74280000000000002</v>
      </c>
      <c r="EL113" s="55">
        <v>-0.93459999999999999</v>
      </c>
      <c r="EM113" s="55">
        <v>-0.79530000000000001</v>
      </c>
      <c r="EN113" s="55">
        <v>-0.79279999999999995</v>
      </c>
      <c r="EO113" s="55">
        <v>-0.73119999999999996</v>
      </c>
      <c r="EP113" s="55">
        <v>-0.95950000000000002</v>
      </c>
      <c r="EQ113" s="55">
        <v>-0.74739999999999995</v>
      </c>
      <c r="ER113" s="55">
        <v>-0.70860000000000001</v>
      </c>
      <c r="ES113" s="55">
        <v>-0.73509999999999998</v>
      </c>
      <c r="ET113" s="55">
        <v>-0.75870000000000004</v>
      </c>
      <c r="EU113" s="55">
        <v>-0.74560000000000004</v>
      </c>
      <c r="EV113" s="55">
        <v>-0.73650000000000004</v>
      </c>
      <c r="EW113" s="55">
        <v>-0.74390000000000001</v>
      </c>
      <c r="EX113" s="55">
        <v>-0.71409999999999996</v>
      </c>
      <c r="EY113" s="55">
        <v>-0.71779999999999999</v>
      </c>
      <c r="EZ113" s="55">
        <v>-0.78349999999999997</v>
      </c>
      <c r="FA113" s="55">
        <v>-0.80569999999999997</v>
      </c>
      <c r="FB113" s="55">
        <v>-0.89119999999999999</v>
      </c>
      <c r="FC113" s="55">
        <v>-0.79459999999999997</v>
      </c>
      <c r="FD113" s="55">
        <v>-0.77790000000000004</v>
      </c>
      <c r="FE113" s="55">
        <v>-0.70709999999999995</v>
      </c>
      <c r="FF113" s="55">
        <v>-0.69850000000000001</v>
      </c>
      <c r="FG113" s="55">
        <v>-0.75270000000000004</v>
      </c>
      <c r="FH113" s="55">
        <v>-0.77470000000000006</v>
      </c>
      <c r="FI113" s="55">
        <v>-0.72489999999999999</v>
      </c>
      <c r="FJ113" s="55">
        <v>-0.76200000000000001</v>
      </c>
      <c r="FK113" s="55">
        <v>-0.72340000000000004</v>
      </c>
      <c r="FL113" s="55">
        <v>-0.6885</v>
      </c>
      <c r="FM113" s="55">
        <v>-0.67749999999999999</v>
      </c>
      <c r="FN113" s="55">
        <v>-0.77059999999999995</v>
      </c>
      <c r="FO113" s="55">
        <v>-0.83550000000000002</v>
      </c>
      <c r="FP113" s="55">
        <v>-0.63729999999999998</v>
      </c>
      <c r="FQ113" s="55">
        <v>-0.78959999999999997</v>
      </c>
      <c r="FR113" s="55">
        <v>-0.85609999999999997</v>
      </c>
      <c r="FS113" s="55">
        <v>-0.61939999999999995</v>
      </c>
      <c r="FT113" s="55">
        <v>-0.61539999999999995</v>
      </c>
      <c r="FU113" s="55">
        <v>-0.67300000000000004</v>
      </c>
      <c r="FV113" s="55">
        <v>-0.66690000000000005</v>
      </c>
      <c r="FW113" s="55">
        <v>-0.79869999999999997</v>
      </c>
      <c r="FX113" s="55">
        <v>-0.81589999999999996</v>
      </c>
      <c r="FY113" s="55">
        <v>-0.63200000000000001</v>
      </c>
      <c r="FZ113" s="55">
        <v>-0.64659999999999995</v>
      </c>
      <c r="GA113" s="55">
        <v>-0.72850000000000004</v>
      </c>
      <c r="GB113" s="55">
        <v>-0.70289999999999997</v>
      </c>
      <c r="GC113" s="55">
        <v>-0.65180000000000005</v>
      </c>
      <c r="GD113" s="55">
        <v>-0.70989999999999998</v>
      </c>
      <c r="GE113" s="55">
        <v>-0.64059999999999995</v>
      </c>
      <c r="GF113" s="55">
        <v>-0.57899999999999996</v>
      </c>
      <c r="GG113" s="55">
        <v>-0.60360000000000003</v>
      </c>
      <c r="GH113" s="55">
        <v>-0.69540000000000002</v>
      </c>
      <c r="GI113" s="55">
        <v>-0.63419999999999999</v>
      </c>
      <c r="GJ113" s="55">
        <v>-0.69879999999999998</v>
      </c>
      <c r="GK113" s="55">
        <v>-0.61080000000000001</v>
      </c>
      <c r="GL113" s="55">
        <v>-0.64770000000000005</v>
      </c>
      <c r="GM113" s="55">
        <v>-0.74480000000000002</v>
      </c>
      <c r="GN113" s="55">
        <v>-0.66790000000000005</v>
      </c>
      <c r="GO113" s="55">
        <v>-0.58799999999999997</v>
      </c>
      <c r="GP113" s="55">
        <v>-0.73619999999999997</v>
      </c>
      <c r="GQ113" s="55">
        <v>-0.45779999999999998</v>
      </c>
      <c r="GR113" s="55">
        <v>-0.56330000000000002</v>
      </c>
      <c r="GS113" s="55">
        <v>-0.72160000000000002</v>
      </c>
      <c r="GT113" s="55">
        <v>-0.52110000000000001</v>
      </c>
      <c r="GU113" s="55">
        <v>-0.59540000000000004</v>
      </c>
      <c r="GV113" s="55">
        <v>-0.35339999999999999</v>
      </c>
      <c r="GW113" s="55">
        <v>-0.32300000000000001</v>
      </c>
      <c r="GX113" s="55">
        <v>-0.67810000000000004</v>
      </c>
      <c r="GY113" s="55">
        <v>-0.66590000000000005</v>
      </c>
      <c r="GZ113" s="55">
        <v>-0.69850000000000001</v>
      </c>
      <c r="HA113" s="54">
        <v>-0.52</v>
      </c>
      <c r="HB113" s="55">
        <v>-0.47939999999999999</v>
      </c>
      <c r="HC113" s="55">
        <v>-0.60519999999999996</v>
      </c>
      <c r="HD113" s="55">
        <v>-0.59519999999999995</v>
      </c>
      <c r="HE113" s="55">
        <v>-0.62380000000000002</v>
      </c>
      <c r="HF113" s="55">
        <v>-0.61660000000000004</v>
      </c>
      <c r="HG113" s="55">
        <v>-0.629</v>
      </c>
      <c r="HH113" s="55">
        <v>-0.55310000000000004</v>
      </c>
      <c r="HI113" s="55">
        <v>-0.48959999999999998</v>
      </c>
      <c r="HJ113" s="55">
        <v>-0.50490000000000002</v>
      </c>
      <c r="HK113" s="55">
        <v>-0.62780000000000002</v>
      </c>
      <c r="HL113" s="55">
        <v>-0.65149999999999997</v>
      </c>
      <c r="HM113" s="55">
        <v>-0.62229999999999996</v>
      </c>
      <c r="HN113" s="55">
        <v>-0.58179999999999998</v>
      </c>
      <c r="HO113" s="55">
        <v>-0.52449999999999997</v>
      </c>
      <c r="HP113" s="55">
        <v>-0.49030000000000001</v>
      </c>
      <c r="HQ113" s="55">
        <v>-0.51190000000000002</v>
      </c>
      <c r="HR113" s="55">
        <v>-0.49030000000000001</v>
      </c>
      <c r="HS113" s="55">
        <v>-0.72489999999999999</v>
      </c>
      <c r="HT113" s="55">
        <v>-0.60219999999999996</v>
      </c>
      <c r="HU113" s="55">
        <v>-0.51670000000000005</v>
      </c>
      <c r="HV113" s="55">
        <v>-0.48870000000000002</v>
      </c>
      <c r="HW113" s="55">
        <v>-0.4289</v>
      </c>
      <c r="HX113" s="55">
        <v>-0.36509999999999998</v>
      </c>
      <c r="HY113" s="55">
        <v>-0.54220000000000002</v>
      </c>
      <c r="HZ113" s="55">
        <v>-0.5837</v>
      </c>
      <c r="IA113" s="55">
        <v>-0.52010000000000001</v>
      </c>
      <c r="IB113" s="55">
        <v>-0.57630000000000003</v>
      </c>
      <c r="IC113" s="55">
        <v>-0.4869</v>
      </c>
      <c r="ID113" s="55">
        <v>-0.42859999999999998</v>
      </c>
      <c r="IE113" s="55">
        <v>-0.60599999999999998</v>
      </c>
      <c r="IF113" s="55">
        <v>-0.8014</v>
      </c>
      <c r="IG113" s="55">
        <v>-0.74129999999999996</v>
      </c>
      <c r="IH113" s="55">
        <v>-0.58109999999999995</v>
      </c>
      <c r="II113" s="55">
        <v>-0.57069999999999999</v>
      </c>
      <c r="IJ113" s="55">
        <v>-0.66979999999999995</v>
      </c>
      <c r="IK113" s="55">
        <v>-0.42959999999999998</v>
      </c>
      <c r="IL113" s="55">
        <v>-0.44140000000000001</v>
      </c>
      <c r="IM113" s="55">
        <v>-0.65810000000000002</v>
      </c>
      <c r="IN113" s="55">
        <v>-0.65410000000000001</v>
      </c>
      <c r="IO113" s="55">
        <v>-0.64049999999999996</v>
      </c>
      <c r="IP113" s="55">
        <v>-0.56930000000000003</v>
      </c>
      <c r="IQ113" s="55">
        <v>-0.48149999999999998</v>
      </c>
      <c r="IR113" s="55">
        <v>-0.38450000000000001</v>
      </c>
      <c r="IS113" s="55">
        <v>-0.53359999999999996</v>
      </c>
      <c r="IT113" s="55">
        <v>-0.76280000000000003</v>
      </c>
      <c r="IU113" s="55">
        <v>-0.71819999999999995</v>
      </c>
      <c r="IV113" s="55">
        <v>-0.78410000000000002</v>
      </c>
      <c r="IW113" s="55">
        <v>-0.70420000000000005</v>
      </c>
      <c r="IX113" s="55">
        <v>-0.78490000000000004</v>
      </c>
      <c r="IY113" s="55">
        <v>-0.71230000000000004</v>
      </c>
      <c r="IZ113" s="55">
        <v>-0.71679999999999999</v>
      </c>
      <c r="JA113" s="55">
        <v>-0.74690000000000001</v>
      </c>
      <c r="JB113" s="55">
        <v>-0.80130000000000001</v>
      </c>
      <c r="JC113" s="55">
        <v>-0.75960000000000005</v>
      </c>
      <c r="JD113" s="55">
        <v>-0.68869999999999998</v>
      </c>
      <c r="JE113" s="55">
        <v>-0.56640000000000001</v>
      </c>
      <c r="JF113" s="55">
        <v>-0.50080000000000002</v>
      </c>
      <c r="JG113" s="55">
        <v>-0.52170000000000005</v>
      </c>
      <c r="JH113" s="55">
        <v>-0.68910000000000005</v>
      </c>
      <c r="JI113" s="55">
        <v>-0.54730000000000001</v>
      </c>
      <c r="JJ113" s="55">
        <v>-0.74060000000000004</v>
      </c>
      <c r="JK113" s="55">
        <v>-0.73419999999999996</v>
      </c>
      <c r="JL113" s="55">
        <v>-0.62590000000000001</v>
      </c>
      <c r="JM113" s="55">
        <v>-0.53410000000000002</v>
      </c>
      <c r="JN113" s="55">
        <v>-0.69169999999999998</v>
      </c>
      <c r="JO113" s="55">
        <v>-0.77659999999999996</v>
      </c>
      <c r="JP113" s="55">
        <v>-0.75639999999999996</v>
      </c>
      <c r="JQ113" s="55">
        <v>-0.73870000000000002</v>
      </c>
      <c r="JR113" s="55">
        <v>-0.66149999999999998</v>
      </c>
      <c r="JS113" s="55">
        <v>-0.81789999999999996</v>
      </c>
      <c r="JT113" s="55">
        <v>-0.78359999999999996</v>
      </c>
      <c r="JU113" s="55">
        <v>-0.86529999999999996</v>
      </c>
      <c r="JV113" s="55">
        <v>-0.93689999999999996</v>
      </c>
      <c r="JW113" s="55">
        <v>-0.92859999999999998</v>
      </c>
      <c r="JX113" s="55">
        <v>-0.91859999999999997</v>
      </c>
      <c r="JY113" s="55">
        <v>-0.93989999999999996</v>
      </c>
      <c r="JZ113" s="55">
        <v>-0.87549999999999994</v>
      </c>
      <c r="KA113" s="55">
        <v>-0.82589999999999997</v>
      </c>
      <c r="KB113" s="55">
        <v>-0.71970000000000001</v>
      </c>
      <c r="KC113" s="55">
        <v>-0.95299999999999996</v>
      </c>
      <c r="KD113" s="55">
        <v>-0.92249999999999999</v>
      </c>
      <c r="KE113" s="55">
        <v>-0.92600000000000005</v>
      </c>
      <c r="KF113" s="55">
        <v>-0.90780000000000005</v>
      </c>
      <c r="KG113" s="55">
        <v>-0.93010000000000004</v>
      </c>
      <c r="KH113" s="55">
        <v>-0.87880000000000003</v>
      </c>
      <c r="KI113" s="55">
        <v>-0.88549999999999995</v>
      </c>
      <c r="KJ113" s="55">
        <v>-0.93610000000000004</v>
      </c>
      <c r="KK113" s="55">
        <v>-0.94169999999999998</v>
      </c>
      <c r="KL113" s="55">
        <v>-0.9415</v>
      </c>
      <c r="KM113" s="55">
        <v>-0.90249999999999997</v>
      </c>
      <c r="KN113" s="55">
        <v>-0.84719999999999995</v>
      </c>
      <c r="KO113" s="55">
        <v>-0.78149999999999997</v>
      </c>
      <c r="KP113" s="55">
        <v>-0.80720000000000003</v>
      </c>
      <c r="KQ113" s="55">
        <v>-0.95689999999999997</v>
      </c>
      <c r="KR113" s="55">
        <v>-0.93579999999999997</v>
      </c>
      <c r="KS113" s="55">
        <v>-0.98240000000000005</v>
      </c>
      <c r="KT113" s="55">
        <v>-0.95250000000000001</v>
      </c>
      <c r="KU113" s="55">
        <v>-0.91859999999999997</v>
      </c>
      <c r="KV113" s="55">
        <v>-0.86939999999999995</v>
      </c>
      <c r="KW113" s="55">
        <v>-0.88500000000000001</v>
      </c>
      <c r="KX113" s="55">
        <v>-0.94650000000000001</v>
      </c>
      <c r="KY113" s="55">
        <v>-0.88390000000000002</v>
      </c>
      <c r="KZ113" s="55">
        <v>-0.55930000000000002</v>
      </c>
      <c r="LA113" s="55">
        <v>-0.92869999999999997</v>
      </c>
      <c r="LB113" s="55">
        <v>-0.98499999999999999</v>
      </c>
      <c r="LC113" s="55">
        <v>-0.92469999999999997</v>
      </c>
      <c r="LD113" s="55">
        <v>-0.87250000000000005</v>
      </c>
      <c r="LE113" s="55">
        <v>-0.8448</v>
      </c>
      <c r="LF113" s="55">
        <v>-0.92910000000000004</v>
      </c>
      <c r="LG113" s="55">
        <v>-0.78300000000000003</v>
      </c>
      <c r="LH113" s="55">
        <v>-0.58399999999999996</v>
      </c>
      <c r="LI113" s="55">
        <v>-0.85370000000000001</v>
      </c>
      <c r="LJ113" s="55">
        <v>-0.73950000000000005</v>
      </c>
      <c r="LK113" s="55">
        <v>-0.86709999999999998</v>
      </c>
      <c r="LL113" s="55">
        <v>-0.82589999999999997</v>
      </c>
      <c r="LM113" s="55">
        <v>-0.85609999999999997</v>
      </c>
      <c r="LN113" s="55">
        <v>-0.88270000000000004</v>
      </c>
      <c r="LO113" s="55">
        <v>-0.88190000000000002</v>
      </c>
      <c r="LP113" s="55">
        <v>-0.84460000000000002</v>
      </c>
      <c r="LQ113" s="55">
        <v>-0.7903</v>
      </c>
      <c r="LR113" s="55">
        <v>-0.82350000000000001</v>
      </c>
      <c r="LS113" s="55">
        <v>-0.90029999999999999</v>
      </c>
      <c r="LT113" s="55">
        <v>-0.91449999999999998</v>
      </c>
      <c r="LU113" s="55">
        <v>-0.90859999999999996</v>
      </c>
      <c r="LV113" s="55">
        <v>-0.87970000000000004</v>
      </c>
      <c r="LW113" s="55">
        <v>-0.84140000000000004</v>
      </c>
      <c r="LX113" s="55">
        <v>-0.63660000000000005</v>
      </c>
      <c r="LY113" s="55">
        <v>-0.73709999999999998</v>
      </c>
      <c r="LZ113" s="55">
        <v>-0.78580000000000005</v>
      </c>
      <c r="MA113" s="55">
        <v>-0.83720000000000006</v>
      </c>
      <c r="MB113" s="55">
        <v>-0.86119999999999997</v>
      </c>
      <c r="MC113" s="55">
        <v>-0.85240000000000005</v>
      </c>
      <c r="MD113" s="55">
        <v>-0.75590000000000002</v>
      </c>
      <c r="ME113" s="55">
        <v>-0.62290000000000001</v>
      </c>
      <c r="MF113" s="55">
        <v>-0.74060000000000004</v>
      </c>
      <c r="MG113" s="55">
        <v>-0.8034</v>
      </c>
      <c r="MH113" s="55">
        <v>-0.82709999999999995</v>
      </c>
      <c r="MI113" s="55">
        <v>-0.75839999999999996</v>
      </c>
      <c r="MJ113" s="55">
        <v>-0.74980000000000002</v>
      </c>
      <c r="MK113" s="55">
        <v>-0.7218</v>
      </c>
      <c r="ML113" s="55">
        <v>-0.65529999999999999</v>
      </c>
      <c r="MM113" s="55">
        <v>-0.73019999999999996</v>
      </c>
      <c r="MN113" s="55">
        <v>-0.92600000000000005</v>
      </c>
      <c r="MO113" s="55">
        <v>-0.88049999999999995</v>
      </c>
      <c r="MP113" s="55">
        <v>-0.80230000000000001</v>
      </c>
      <c r="MQ113" s="55">
        <v>-0.76170000000000004</v>
      </c>
      <c r="MR113" s="55">
        <v>-0.63949999999999996</v>
      </c>
      <c r="MS113" s="55">
        <v>-0.63470000000000004</v>
      </c>
      <c r="MT113" s="55">
        <v>-0.87180000000000002</v>
      </c>
      <c r="MU113" s="55">
        <v>-0.7883</v>
      </c>
      <c r="MV113" s="55">
        <v>-0.78639999999999999</v>
      </c>
      <c r="MW113" s="55">
        <v>-0.76700000000000002</v>
      </c>
      <c r="MX113" s="55">
        <v>-0.75219999999999998</v>
      </c>
      <c r="MY113" s="55">
        <v>-0.73850000000000005</v>
      </c>
      <c r="MZ113" s="55">
        <v>-0.64359999999999995</v>
      </c>
      <c r="NA113" s="55">
        <v>-0.47299999999999998</v>
      </c>
      <c r="NB113" s="55">
        <v>-0.62260000000000004</v>
      </c>
      <c r="NC113" s="55">
        <v>-0.69240000000000002</v>
      </c>
      <c r="ND113" s="55">
        <v>-0.70009999999999994</v>
      </c>
      <c r="NE113" s="55">
        <v>-0.89170000000000005</v>
      </c>
      <c r="NF113" s="55">
        <v>-0.71330000000000005</v>
      </c>
      <c r="NG113" s="55">
        <v>-0.59899999999999998</v>
      </c>
      <c r="NH113" s="55">
        <v>-0.59150000000000003</v>
      </c>
      <c r="NI113" s="55">
        <v>-0.79010000000000002</v>
      </c>
      <c r="NJ113" s="55">
        <v>-0.71289999999999998</v>
      </c>
      <c r="NK113" s="55">
        <v>-0.62939999999999996</v>
      </c>
      <c r="NL113" s="55">
        <v>-0.68110000000000004</v>
      </c>
      <c r="NM113" s="55">
        <v>-0.57320000000000004</v>
      </c>
      <c r="NN113" s="55">
        <v>-0.54949999999999999</v>
      </c>
      <c r="NO113" s="55">
        <v>-0.66290000000000004</v>
      </c>
      <c r="NP113" s="55">
        <v>-0.74199999999999999</v>
      </c>
      <c r="NQ113" s="55">
        <v>-0.73460000000000003</v>
      </c>
      <c r="NR113" s="55">
        <v>-0.625</v>
      </c>
      <c r="NS113" s="55">
        <v>-0.6331</v>
      </c>
      <c r="NT113" s="55">
        <v>-0.57579999999999998</v>
      </c>
      <c r="NU113" s="55">
        <v>-0.5706</v>
      </c>
      <c r="NV113" s="55">
        <v>-0.54910000000000003</v>
      </c>
      <c r="NW113" s="55">
        <v>-0.71020000000000005</v>
      </c>
      <c r="NX113" s="55">
        <v>-0.60519999999999996</v>
      </c>
      <c r="NY113" s="55">
        <v>-0.54220000000000002</v>
      </c>
      <c r="NZ113" s="55">
        <v>-0.48420000000000002</v>
      </c>
      <c r="OA113" s="55">
        <v>-0.51370000000000005</v>
      </c>
      <c r="OB113" s="55">
        <v>-0.4496</v>
      </c>
      <c r="OC113" s="55">
        <v>-0.46479999999999999</v>
      </c>
      <c r="OD113" s="55">
        <v>-0.70130000000000003</v>
      </c>
      <c r="OE113" s="55">
        <v>-0.72370000000000001</v>
      </c>
      <c r="OF113" s="55">
        <v>-0.61770000000000003</v>
      </c>
      <c r="OG113" s="55">
        <v>-0.67869999999999997</v>
      </c>
      <c r="OH113" s="55">
        <v>-0.54610000000000003</v>
      </c>
      <c r="OI113" s="55">
        <v>-0.46200000000000002</v>
      </c>
      <c r="OJ113" s="55">
        <v>-0.38129999999999997</v>
      </c>
      <c r="OK113" s="55">
        <v>-0.50929999999999997</v>
      </c>
      <c r="OL113" s="55">
        <v>-0.59840000000000004</v>
      </c>
      <c r="OM113" s="55">
        <v>-0.69320000000000004</v>
      </c>
      <c r="ON113" s="55">
        <v>-0.62029999999999996</v>
      </c>
      <c r="OO113" s="55">
        <v>-0.46129999999999999</v>
      </c>
      <c r="OP113" s="55">
        <v>-0.49170000000000003</v>
      </c>
      <c r="OQ113" s="55">
        <v>-0.58520000000000005</v>
      </c>
      <c r="OR113" s="55">
        <v>-0.44800000000000001</v>
      </c>
      <c r="OS113" s="55">
        <v>-0.48559999999999998</v>
      </c>
      <c r="OT113" s="55">
        <v>-0.69040000000000001</v>
      </c>
      <c r="OU113" s="55">
        <v>-0.54979999999999996</v>
      </c>
      <c r="OV113" s="55">
        <v>-0.46529999999999999</v>
      </c>
      <c r="OW113" s="55">
        <v>-0.50390000000000001</v>
      </c>
      <c r="OX113" s="55">
        <v>-0.4098</v>
      </c>
      <c r="OY113" s="55">
        <v>-0.55569999999999997</v>
      </c>
      <c r="OZ113" s="55">
        <v>-0.56720000000000004</v>
      </c>
      <c r="PA113" s="55">
        <v>-0.5333</v>
      </c>
      <c r="PB113" s="55">
        <v>-0.48780000000000001</v>
      </c>
      <c r="PC113" s="55">
        <v>-0.46379999999999999</v>
      </c>
      <c r="PD113" s="55">
        <v>-0.41739999999999999</v>
      </c>
      <c r="PE113" s="55">
        <v>-0.55049999999999999</v>
      </c>
      <c r="PF113" s="55">
        <v>-0.6734</v>
      </c>
      <c r="PG113" s="55">
        <v>-0.58709999999999996</v>
      </c>
      <c r="PH113" s="55">
        <v>-0.63239999999999996</v>
      </c>
      <c r="PI113" s="55">
        <v>-0.65210000000000001</v>
      </c>
      <c r="PJ113" s="55">
        <v>-0.4279</v>
      </c>
      <c r="PK113" s="55">
        <v>-0.63890000000000002</v>
      </c>
      <c r="PL113" s="55">
        <v>-0.42180000000000001</v>
      </c>
      <c r="PM113" s="55">
        <v>-0.50239999999999996</v>
      </c>
      <c r="PN113" s="55">
        <v>-0.54790000000000005</v>
      </c>
      <c r="PO113" s="55">
        <v>-0.67510000000000003</v>
      </c>
      <c r="PP113" s="55">
        <v>-0.60880000000000001</v>
      </c>
      <c r="PQ113" s="55">
        <v>-0.36149999999999999</v>
      </c>
      <c r="PR113" s="55">
        <v>-0.34899999999999998</v>
      </c>
      <c r="PS113" s="55">
        <v>-0.36799999999999999</v>
      </c>
      <c r="PT113" s="55">
        <v>-0.53100000000000003</v>
      </c>
      <c r="PU113" s="55">
        <v>-0.52800000000000002</v>
      </c>
      <c r="PV113" s="55">
        <v>-0.36570000000000003</v>
      </c>
      <c r="PW113" s="55">
        <v>-0.55300000000000005</v>
      </c>
      <c r="PX113" s="55">
        <v>-0.4204</v>
      </c>
      <c r="PY113" s="55">
        <v>-0.34860000000000002</v>
      </c>
      <c r="PZ113" s="55">
        <v>-0.3851</v>
      </c>
      <c r="QA113" s="55">
        <v>-0.73109999999999997</v>
      </c>
      <c r="QB113" s="55">
        <v>-0.56689999999999996</v>
      </c>
      <c r="QC113" s="55">
        <v>-0.50439999999999996</v>
      </c>
      <c r="QD113" s="55">
        <v>-0.47110000000000002</v>
      </c>
      <c r="QE113" s="55">
        <v>-0.46300000000000002</v>
      </c>
      <c r="QF113" s="55">
        <v>-0.377</v>
      </c>
      <c r="QG113" s="55">
        <v>-0.37719999999999998</v>
      </c>
      <c r="QH113" s="55">
        <v>-0.45590000000000003</v>
      </c>
      <c r="QI113" s="55">
        <v>-0.49130000000000001</v>
      </c>
      <c r="QJ113" s="55">
        <v>-0.46810000000000002</v>
      </c>
      <c r="QK113" s="55">
        <v>-0.4466</v>
      </c>
      <c r="QL113" s="55">
        <v>-0.40770000000000001</v>
      </c>
      <c r="QM113" s="55">
        <v>-0.36899999999999999</v>
      </c>
      <c r="QN113" s="55">
        <v>-0.45300000000000001</v>
      </c>
      <c r="QO113" s="55">
        <v>-0.5776</v>
      </c>
      <c r="QP113" s="55">
        <v>-0.49459999999999998</v>
      </c>
      <c r="QQ113" s="55">
        <v>-0.4239</v>
      </c>
      <c r="QR113" s="55">
        <v>-0.22950000000000001</v>
      </c>
      <c r="QS113" s="55">
        <v>-0.25659999999999999</v>
      </c>
      <c r="QT113" s="55">
        <v>-0.1978</v>
      </c>
      <c r="QU113" s="55">
        <v>-0.3054</v>
      </c>
      <c r="QV113" s="55">
        <v>-0.4708</v>
      </c>
      <c r="QW113" s="55">
        <v>-3.2399999999999998E-2</v>
      </c>
      <c r="QX113" s="55">
        <v>-0.2087</v>
      </c>
      <c r="QY113" s="55">
        <v>-0.2203</v>
      </c>
      <c r="QZ113" s="55">
        <v>-0.44379999999999997</v>
      </c>
      <c r="RA113" s="55">
        <v>-0.42199999999999999</v>
      </c>
      <c r="RB113" s="55">
        <v>-0.38829999999999998</v>
      </c>
      <c r="RC113" s="55">
        <v>-0.50539999999999996</v>
      </c>
      <c r="RD113" s="55">
        <v>-0.65069999999999995</v>
      </c>
      <c r="RE113" s="55">
        <v>-0.52900000000000003</v>
      </c>
      <c r="RF113" s="55">
        <v>-0.55059999999999998</v>
      </c>
      <c r="RG113" s="55">
        <v>-0.3624</v>
      </c>
      <c r="RH113" s="55">
        <v>-0.28089999999999998</v>
      </c>
      <c r="RI113" s="55">
        <v>-0.34510000000000002</v>
      </c>
      <c r="RJ113" s="55">
        <v>-0.32319999999999999</v>
      </c>
      <c r="RK113" s="55">
        <v>-0.50539999999999996</v>
      </c>
      <c r="RL113" s="55">
        <v>-0.46460000000000001</v>
      </c>
      <c r="RM113" s="55">
        <v>-0.3639</v>
      </c>
      <c r="RN113" s="55">
        <v>-0.36830000000000002</v>
      </c>
      <c r="RO113" s="55">
        <v>-0.23139999999999999</v>
      </c>
      <c r="RP113" s="55">
        <v>-0.41970000000000002</v>
      </c>
      <c r="RQ113" s="55">
        <v>-0.40539999999999998</v>
      </c>
      <c r="RR113" s="55">
        <v>-0.34429999999999999</v>
      </c>
      <c r="RS113" s="55">
        <v>-0.35270000000000001</v>
      </c>
      <c r="RT113" s="55">
        <v>-0.2707</v>
      </c>
      <c r="RU113" s="55">
        <v>-0.2482</v>
      </c>
      <c r="RV113" s="55">
        <v>-0.30580000000000002</v>
      </c>
      <c r="RW113" s="55">
        <v>-0.19289999999999999</v>
      </c>
      <c r="RX113" s="55">
        <v>-0.54810000000000003</v>
      </c>
      <c r="RY113" s="55">
        <v>-0.55359999999999998</v>
      </c>
      <c r="RZ113" s="55">
        <v>-0.33860000000000001</v>
      </c>
      <c r="SA113" s="55">
        <v>-0.34379999999999999</v>
      </c>
      <c r="SB113" s="55">
        <v>-0.23569999999999999</v>
      </c>
      <c r="SC113" s="55">
        <v>-0.13769999999999999</v>
      </c>
      <c r="SD113" s="55">
        <v>-0.29609999999999997</v>
      </c>
      <c r="SE113" s="55">
        <v>-0.40589999999999998</v>
      </c>
      <c r="SF113" s="55">
        <v>-0.77439999999999998</v>
      </c>
      <c r="SG113" s="55">
        <v>-0.38540000000000002</v>
      </c>
      <c r="SH113" s="55">
        <v>-0.32669999999999999</v>
      </c>
      <c r="SI113" s="55">
        <v>-0.2097</v>
      </c>
      <c r="SJ113" s="55">
        <v>-7.8700000000000006E-2</v>
      </c>
      <c r="SK113" s="55">
        <v>-0.2616</v>
      </c>
      <c r="SL113" s="55">
        <v>-0.17030000000000001</v>
      </c>
      <c r="SM113" s="55">
        <v>-0.44729999999999998</v>
      </c>
      <c r="SN113" s="55">
        <v>-0.43309999999999998</v>
      </c>
      <c r="SO113" s="55">
        <v>-0.3322</v>
      </c>
      <c r="SP113" s="55">
        <v>-0.33189999999999997</v>
      </c>
      <c r="SQ113" s="55">
        <v>-0.2586</v>
      </c>
      <c r="SR113" s="55">
        <v>-0.25890000000000002</v>
      </c>
      <c r="SS113" s="55">
        <v>-0.4874</v>
      </c>
      <c r="ST113" s="55">
        <v>-0.43230000000000002</v>
      </c>
      <c r="SU113" s="55">
        <v>-0.33110000000000001</v>
      </c>
      <c r="SV113" s="55">
        <v>-0.33750000000000002</v>
      </c>
      <c r="SW113" s="54">
        <v>-0.27</v>
      </c>
      <c r="SX113" s="55">
        <v>-0.20649999999999999</v>
      </c>
      <c r="SY113" s="55">
        <v>-0.1208</v>
      </c>
      <c r="SZ113" s="55">
        <v>-0.36759999999999998</v>
      </c>
      <c r="TA113" s="55">
        <v>-0.44840000000000002</v>
      </c>
      <c r="TB113" s="55">
        <v>-0.432</v>
      </c>
      <c r="TC113" s="55">
        <v>-0.31890000000000002</v>
      </c>
      <c r="TD113" s="55">
        <v>-0.28599999999999998</v>
      </c>
      <c r="TE113" s="55">
        <v>-0.22689999999999999</v>
      </c>
      <c r="TF113" s="55">
        <v>-0.22869999999999999</v>
      </c>
      <c r="TG113" s="55">
        <v>-0.3921</v>
      </c>
      <c r="TH113" s="55">
        <v>-0.46010000000000001</v>
      </c>
      <c r="TI113" s="55">
        <v>-0.31509999999999999</v>
      </c>
      <c r="TJ113" s="55">
        <v>-0.43980000000000002</v>
      </c>
      <c r="TK113" s="55">
        <v>-0.27329999999999999</v>
      </c>
      <c r="TL113" s="55">
        <v>-0.23880000000000001</v>
      </c>
      <c r="TM113" s="55">
        <v>-0.3256</v>
      </c>
      <c r="TN113" s="55">
        <v>-0.44309999999999999</v>
      </c>
      <c r="TO113" s="55">
        <v>-0.42909999999999998</v>
      </c>
      <c r="TP113" s="55">
        <v>-0.34200000000000003</v>
      </c>
      <c r="TQ113" s="55">
        <v>-0.3679</v>
      </c>
      <c r="TR113" s="55">
        <v>-0.31459999999999999</v>
      </c>
      <c r="TS113" s="55">
        <v>-0.23430000000000001</v>
      </c>
      <c r="TT113" s="55">
        <v>-0.21809999999999999</v>
      </c>
      <c r="TU113" s="55">
        <v>-0.47160000000000002</v>
      </c>
      <c r="TV113" s="55">
        <v>-0.36830000000000002</v>
      </c>
      <c r="TW113" s="55">
        <v>-0.4254</v>
      </c>
      <c r="TX113" s="55">
        <v>-0.3614</v>
      </c>
      <c r="TY113" s="55">
        <v>-0.36370000000000002</v>
      </c>
      <c r="TZ113" s="55">
        <v>-0.28079999999999999</v>
      </c>
      <c r="UA113" s="55">
        <v>-0.25340000000000001</v>
      </c>
      <c r="UB113" s="55">
        <v>-0.42170000000000002</v>
      </c>
      <c r="UC113" s="55">
        <v>-0.49459999999999998</v>
      </c>
      <c r="UD113" s="55">
        <v>-0.41010000000000002</v>
      </c>
      <c r="UE113" s="55">
        <v>-0.35399999999999998</v>
      </c>
      <c r="UF113" s="55">
        <v>-0.24410000000000001</v>
      </c>
      <c r="UG113" s="55">
        <v>-0.28789999999999999</v>
      </c>
      <c r="UH113" s="54">
        <v>-0.33</v>
      </c>
      <c r="UI113" s="55">
        <v>-0.45419999999999999</v>
      </c>
      <c r="UJ113" s="55">
        <v>-0.42070000000000002</v>
      </c>
      <c r="UK113" s="55">
        <v>-0.36630000000000001</v>
      </c>
      <c r="UL113" s="55">
        <v>-0.31090000000000001</v>
      </c>
      <c r="UM113" s="55">
        <v>-0.3029</v>
      </c>
      <c r="UN113" s="55">
        <v>-0.28179999999999999</v>
      </c>
      <c r="UO113" s="55">
        <v>-0.40899999999999997</v>
      </c>
      <c r="UP113" s="55">
        <v>-0.49330000000000002</v>
      </c>
      <c r="UQ113" s="55">
        <v>-0.11119999999999999</v>
      </c>
      <c r="UR113" s="55">
        <v>-0.57869999999999999</v>
      </c>
      <c r="US113" s="55">
        <v>-0.35239999999999999</v>
      </c>
      <c r="UT113" s="55">
        <v>-0.25640000000000002</v>
      </c>
      <c r="UU113" s="55">
        <v>-0.37680000000000002</v>
      </c>
      <c r="UV113" s="55">
        <v>-0.17019999999999999</v>
      </c>
      <c r="UW113" s="55">
        <v>-0.20300000000000001</v>
      </c>
      <c r="UX113" s="55">
        <v>-0.5978</v>
      </c>
      <c r="UY113" s="55">
        <v>-0.5665</v>
      </c>
      <c r="UZ113" s="55">
        <v>-0.41149999999999998</v>
      </c>
      <c r="VA113" s="55">
        <v>-0.36109999999999998</v>
      </c>
      <c r="VB113" s="55">
        <v>-0.314</v>
      </c>
      <c r="VC113" s="55">
        <v>-0.46729999999999999</v>
      </c>
      <c r="VD113" s="55">
        <v>-0.57430000000000003</v>
      </c>
      <c r="VE113" s="55">
        <v>-0.60819999999999996</v>
      </c>
      <c r="VF113" s="55">
        <v>-0.60360000000000003</v>
      </c>
      <c r="VG113" s="55">
        <v>-0.57689999999999997</v>
      </c>
      <c r="VH113" s="55">
        <v>-0.45939999999999998</v>
      </c>
      <c r="VI113" s="55">
        <v>-0.33589999999999998</v>
      </c>
      <c r="VJ113" s="55">
        <v>-0.37609999999999999</v>
      </c>
      <c r="VK113" s="55">
        <v>-0.54630000000000001</v>
      </c>
      <c r="VL113" s="55">
        <v>-0.5484</v>
      </c>
      <c r="VM113" s="55">
        <v>-0.50919999999999999</v>
      </c>
      <c r="VN113" s="55">
        <v>-0.52739999999999998</v>
      </c>
      <c r="VO113" s="55">
        <v>-0.38080000000000003</v>
      </c>
      <c r="VP113" s="55">
        <v>-0.2727</v>
      </c>
      <c r="VQ113" s="55">
        <v>-0.27379999999999999</v>
      </c>
      <c r="VR113" s="55">
        <v>-0.33729999999999999</v>
      </c>
      <c r="VS113" s="55">
        <v>-0.41439999999999999</v>
      </c>
      <c r="VT113" s="55">
        <v>-0.30530000000000002</v>
      </c>
      <c r="VU113" s="55">
        <v>-0.2026</v>
      </c>
      <c r="VV113" s="55">
        <v>-0.30099999999999999</v>
      </c>
      <c r="VW113" s="55">
        <v>-0.26879999999999998</v>
      </c>
      <c r="VX113" s="55">
        <v>-0.21199999999999999</v>
      </c>
      <c r="VY113" s="55">
        <v>-0.2994</v>
      </c>
      <c r="VZ113" s="55">
        <v>-0.49120000000000003</v>
      </c>
      <c r="WA113" s="55">
        <v>-0.34660000000000002</v>
      </c>
      <c r="WB113" s="55">
        <v>-0.38919999999999999</v>
      </c>
      <c r="WC113" s="55">
        <v>-0.27460000000000001</v>
      </c>
      <c r="WD113" s="55">
        <v>-0.28839999999999999</v>
      </c>
      <c r="WE113" s="55">
        <v>-0.38879999999999998</v>
      </c>
      <c r="WF113" s="55">
        <v>-0.53590000000000004</v>
      </c>
      <c r="WG113" s="55">
        <v>-0.52780000000000005</v>
      </c>
      <c r="WH113" s="55">
        <v>-0.32450000000000001</v>
      </c>
      <c r="WI113" s="55">
        <v>-0.36420000000000002</v>
      </c>
      <c r="WJ113" s="55">
        <v>-0.26879999999999998</v>
      </c>
      <c r="WK113" s="55">
        <v>-0.3589</v>
      </c>
      <c r="WL113" s="55">
        <v>-0.22040000000000001</v>
      </c>
      <c r="WM113" s="55">
        <v>-0.45639999999999997</v>
      </c>
      <c r="WN113" s="55">
        <v>-0.44729999999999998</v>
      </c>
      <c r="WO113" s="55">
        <v>-0.4093</v>
      </c>
      <c r="WP113" s="55">
        <v>-0.36730000000000002</v>
      </c>
      <c r="WQ113" s="55">
        <v>-0.28570000000000001</v>
      </c>
      <c r="WR113" s="55">
        <v>-0.27689999999999998</v>
      </c>
      <c r="WS113" s="55">
        <v>-0.29959999999999998</v>
      </c>
      <c r="WT113" s="55">
        <v>-0.53280000000000005</v>
      </c>
      <c r="WU113" s="55">
        <v>-0.51039999999999996</v>
      </c>
      <c r="WV113" s="55">
        <v>-0.29980000000000001</v>
      </c>
      <c r="WW113" s="55">
        <v>4.41E-2</v>
      </c>
      <c r="WX113" s="55">
        <v>-0.48330000000000001</v>
      </c>
      <c r="WY113" s="55">
        <v>-0.38300000000000001</v>
      </c>
      <c r="WZ113" s="55">
        <v>-0.49630000000000002</v>
      </c>
      <c r="XA113" s="55">
        <v>-0.43409999999999999</v>
      </c>
      <c r="XB113" s="55">
        <v>-0.51939999999999997</v>
      </c>
      <c r="XC113" s="55">
        <v>-0.4446</v>
      </c>
      <c r="XD113" s="55">
        <v>-0.41839999999999999</v>
      </c>
      <c r="XE113" s="55">
        <v>-0.35260000000000002</v>
      </c>
      <c r="XF113" s="55">
        <v>-0.31740000000000002</v>
      </c>
      <c r="XG113" s="55">
        <v>-0.38990000000000002</v>
      </c>
      <c r="XH113" s="55">
        <v>-0.502</v>
      </c>
      <c r="XI113" s="55">
        <v>-0.37490000000000001</v>
      </c>
      <c r="XJ113" s="55">
        <v>-0.37630000000000002</v>
      </c>
      <c r="XK113" s="55">
        <v>-0.2455</v>
      </c>
      <c r="XL113" s="55">
        <v>-0.30220000000000002</v>
      </c>
      <c r="XM113" s="55">
        <v>-0.30930000000000002</v>
      </c>
      <c r="XN113" s="55">
        <v>-0.39300000000000002</v>
      </c>
      <c r="XO113" s="55">
        <v>-0.51539999999999997</v>
      </c>
      <c r="XP113" s="55">
        <v>-0.38690000000000002</v>
      </c>
      <c r="XQ113" s="55">
        <v>-0.41160000000000002</v>
      </c>
      <c r="XR113" s="55">
        <v>-0.34100000000000003</v>
      </c>
      <c r="XS113" s="55">
        <v>-0.33929999999999999</v>
      </c>
      <c r="XT113" s="55">
        <v>-0.26979999999999998</v>
      </c>
      <c r="XU113" s="55">
        <v>-0.23599999999999999</v>
      </c>
      <c r="XV113" s="55">
        <v>-0.45219999999999999</v>
      </c>
      <c r="XW113" s="55">
        <v>-0.4642</v>
      </c>
      <c r="XX113" s="55">
        <v>-0.34589999999999999</v>
      </c>
      <c r="XY113" s="55">
        <v>-0.44379999999999997</v>
      </c>
      <c r="XZ113" s="55">
        <v>-0.37759999999999999</v>
      </c>
      <c r="YA113" s="55">
        <v>-0.34110000000000001</v>
      </c>
      <c r="YB113" s="55">
        <v>-0.12479999999999999</v>
      </c>
      <c r="YC113" s="55">
        <v>-0.33239999999999997</v>
      </c>
      <c r="YD113" s="55">
        <v>-0.50309999999999999</v>
      </c>
      <c r="YE113" s="55">
        <v>-0.44629999999999997</v>
      </c>
      <c r="YF113" s="55">
        <v>-0.40550000000000003</v>
      </c>
      <c r="YG113" s="55">
        <v>-0.372</v>
      </c>
      <c r="YH113" s="55">
        <v>-0.36509999999999998</v>
      </c>
      <c r="YI113" s="55">
        <v>-0.42570000000000002</v>
      </c>
      <c r="YJ113" s="55">
        <v>-0.4481</v>
      </c>
      <c r="YK113" s="55">
        <v>-0.49049999999999999</v>
      </c>
    </row>
    <row r="114" spans="1:661" x14ac:dyDescent="0.35">
      <c r="A114" s="66" t="s">
        <v>75</v>
      </c>
      <c r="B114" s="66" t="s">
        <v>100</v>
      </c>
      <c r="C114" s="54">
        <v>-0.04</v>
      </c>
      <c r="D114" s="54">
        <v>0</v>
      </c>
      <c r="E114" s="54">
        <v>0.11</v>
      </c>
      <c r="F114" s="54">
        <v>-0.01</v>
      </c>
      <c r="G114" s="54">
        <v>0</v>
      </c>
      <c r="H114" s="54">
        <v>0.01</v>
      </c>
      <c r="I114" s="54">
        <v>7.0000000000000007E-2</v>
      </c>
      <c r="J114" s="54">
        <v>0.03</v>
      </c>
      <c r="K114" s="54">
        <v>-0.02</v>
      </c>
      <c r="L114" s="54">
        <v>-0.02</v>
      </c>
      <c r="M114" s="54">
        <v>7.0000000000000007E-2</v>
      </c>
      <c r="N114" s="54">
        <v>-0.05</v>
      </c>
      <c r="O114" s="54">
        <v>-0.11</v>
      </c>
      <c r="P114" s="54">
        <v>-0.13</v>
      </c>
      <c r="Q114" s="54">
        <v>-0.21</v>
      </c>
      <c r="R114" s="54">
        <v>-0.08</v>
      </c>
      <c r="S114" s="54">
        <v>-0.08</v>
      </c>
      <c r="T114" s="54">
        <v>-7.0000000000000007E-2</v>
      </c>
      <c r="U114" s="54">
        <v>-0.06</v>
      </c>
      <c r="V114" s="54">
        <v>-0.08</v>
      </c>
      <c r="W114" s="54">
        <v>-0.18</v>
      </c>
      <c r="X114" s="54">
        <v>-0.13</v>
      </c>
      <c r="Y114" s="54">
        <v>-0.28000000000000003</v>
      </c>
      <c r="Z114" s="54">
        <v>-0.21</v>
      </c>
      <c r="AA114" s="54">
        <v>-0.28000000000000003</v>
      </c>
      <c r="AB114" s="54">
        <v>-0.27</v>
      </c>
      <c r="AC114" s="54">
        <v>-0.45</v>
      </c>
      <c r="AD114" s="54">
        <v>-0.66</v>
      </c>
      <c r="AE114" s="54">
        <v>-0.86</v>
      </c>
      <c r="AF114" s="54">
        <v>-0.99</v>
      </c>
      <c r="AG114" s="55">
        <v>-0.99650000000000005</v>
      </c>
      <c r="AH114" s="55">
        <v>-0.99850000000000005</v>
      </c>
      <c r="AI114" s="54">
        <v>-1</v>
      </c>
      <c r="AJ114" s="54">
        <v>-1</v>
      </c>
      <c r="AK114" s="54">
        <v>-1</v>
      </c>
      <c r="AL114" s="54">
        <v>-1</v>
      </c>
      <c r="AM114" s="54">
        <v>-1</v>
      </c>
      <c r="AN114" s="54">
        <v>-1</v>
      </c>
      <c r="AO114" s="54">
        <v>-1</v>
      </c>
      <c r="AP114" s="54">
        <v>-1</v>
      </c>
      <c r="AQ114" s="54">
        <v>-1</v>
      </c>
      <c r="AR114" s="54">
        <v>-1</v>
      </c>
      <c r="AS114" s="54">
        <v>-1</v>
      </c>
      <c r="AT114" s="54">
        <v>-1</v>
      </c>
      <c r="AU114" s="54">
        <v>-1</v>
      </c>
      <c r="AV114" s="54">
        <v>-1</v>
      </c>
      <c r="AW114" s="54">
        <v>-1</v>
      </c>
      <c r="AX114" s="54">
        <v>-1</v>
      </c>
      <c r="AY114" s="54">
        <v>-1</v>
      </c>
      <c r="AZ114" s="54">
        <v>-1</v>
      </c>
      <c r="BA114" s="54">
        <v>-1</v>
      </c>
      <c r="BB114" s="54">
        <v>-1</v>
      </c>
      <c r="BC114" s="54">
        <v>-1</v>
      </c>
      <c r="BD114" s="54">
        <v>-1</v>
      </c>
      <c r="BE114" s="54">
        <v>-1</v>
      </c>
      <c r="BF114" s="54">
        <v>-1</v>
      </c>
      <c r="BG114" s="54">
        <v>-1</v>
      </c>
      <c r="BH114" s="54">
        <v>-1</v>
      </c>
      <c r="BI114" s="54">
        <v>-1</v>
      </c>
      <c r="BJ114" s="54">
        <v>-1</v>
      </c>
      <c r="BK114" s="54">
        <v>-1</v>
      </c>
      <c r="BL114" s="54">
        <v>-1</v>
      </c>
      <c r="BM114" s="54">
        <v>-1</v>
      </c>
      <c r="BN114" s="54">
        <v>-1</v>
      </c>
      <c r="BO114" s="55">
        <v>-0.9909</v>
      </c>
      <c r="BP114" s="54">
        <v>-1</v>
      </c>
      <c r="BQ114" s="54">
        <v>-1</v>
      </c>
      <c r="BR114" s="54">
        <v>-1</v>
      </c>
      <c r="BS114" s="54">
        <v>-1</v>
      </c>
      <c r="BT114" s="54">
        <v>-1</v>
      </c>
      <c r="BU114" s="54">
        <v>-1</v>
      </c>
      <c r="BV114" s="54">
        <v>-1</v>
      </c>
      <c r="BW114" s="54">
        <v>-1</v>
      </c>
      <c r="BX114" s="54">
        <v>-1</v>
      </c>
      <c r="BY114" s="54">
        <v>-1</v>
      </c>
      <c r="BZ114" s="54">
        <v>-1</v>
      </c>
      <c r="CA114" s="54">
        <v>-1</v>
      </c>
      <c r="CB114" s="54">
        <v>-1</v>
      </c>
      <c r="CC114" s="54">
        <v>-1</v>
      </c>
      <c r="CD114" s="54">
        <v>-1</v>
      </c>
      <c r="CE114" s="54">
        <v>-1</v>
      </c>
      <c r="CF114" s="54">
        <v>-1</v>
      </c>
      <c r="CG114" s="54">
        <v>-1</v>
      </c>
      <c r="CH114" s="55">
        <v>-0.79510000000000003</v>
      </c>
      <c r="CI114" s="55">
        <v>-0.84970000000000001</v>
      </c>
      <c r="CJ114" s="55">
        <v>-0.83409999999999995</v>
      </c>
      <c r="CK114" s="55">
        <v>-0.8216</v>
      </c>
      <c r="CL114" s="55">
        <v>-0.78259999999999996</v>
      </c>
      <c r="CM114" s="55">
        <v>-0.78979999999999995</v>
      </c>
      <c r="CN114" s="55">
        <v>-0.77869999999999995</v>
      </c>
      <c r="CO114" s="55">
        <v>-0.83350000000000002</v>
      </c>
      <c r="CP114" s="55">
        <v>-0.79010000000000002</v>
      </c>
      <c r="CQ114" s="55">
        <v>-0.79159999999999997</v>
      </c>
      <c r="CR114" s="55">
        <v>-0.74299999999999999</v>
      </c>
      <c r="CS114" s="55">
        <v>-0.68779999999999997</v>
      </c>
      <c r="CT114" s="55">
        <v>-0.70189999999999997</v>
      </c>
      <c r="CU114" s="55">
        <v>-0.74099999999999999</v>
      </c>
      <c r="CV114" s="55">
        <v>-0.63260000000000005</v>
      </c>
      <c r="CW114" s="55">
        <v>-0.6996</v>
      </c>
      <c r="CX114" s="55">
        <v>-0.63339999999999996</v>
      </c>
      <c r="CY114" s="55">
        <v>-0.63870000000000005</v>
      </c>
      <c r="CZ114" s="55">
        <v>-0.58909999999999996</v>
      </c>
      <c r="DA114" s="55">
        <v>-0.55659999999999998</v>
      </c>
      <c r="DB114" s="55">
        <v>-0.65920000000000001</v>
      </c>
      <c r="DC114" s="55">
        <v>-0.60580000000000001</v>
      </c>
      <c r="DD114" s="55">
        <v>-0.59840000000000004</v>
      </c>
      <c r="DE114" s="55">
        <v>-0.60040000000000004</v>
      </c>
      <c r="DF114" s="55">
        <v>-0.59399999999999997</v>
      </c>
      <c r="DG114" s="55">
        <v>-0.51649999999999996</v>
      </c>
      <c r="DH114" s="55">
        <v>-0.50560000000000005</v>
      </c>
      <c r="DI114" s="55">
        <v>-0.38400000000000001</v>
      </c>
      <c r="DJ114" s="55">
        <v>-0.437</v>
      </c>
      <c r="DK114" s="55">
        <v>-0.57079999999999997</v>
      </c>
      <c r="DL114" s="55">
        <v>-0.60370000000000001</v>
      </c>
      <c r="DM114" s="55">
        <v>-0.53520000000000001</v>
      </c>
      <c r="DN114" s="55">
        <v>-0.52210000000000001</v>
      </c>
      <c r="DO114" s="55">
        <v>-0.52949999999999997</v>
      </c>
      <c r="DP114" s="55">
        <v>-0.77680000000000005</v>
      </c>
      <c r="DQ114" s="55">
        <v>-0.65680000000000005</v>
      </c>
      <c r="DR114" s="55">
        <v>-0.69369999999999998</v>
      </c>
      <c r="DS114" s="55">
        <v>-0.70799999999999996</v>
      </c>
      <c r="DT114" s="55">
        <v>-0.6885</v>
      </c>
      <c r="DU114" s="55">
        <v>-0.6331</v>
      </c>
      <c r="DV114" s="55">
        <v>-0.623</v>
      </c>
      <c r="DW114" s="55">
        <v>-0.45190000000000002</v>
      </c>
      <c r="DX114" s="55">
        <v>-0.68410000000000004</v>
      </c>
      <c r="DY114" s="55">
        <v>-0.74339999999999995</v>
      </c>
      <c r="DZ114" s="55">
        <v>-0.76570000000000005</v>
      </c>
      <c r="EA114" s="55">
        <v>-0.68330000000000002</v>
      </c>
      <c r="EB114" s="55">
        <v>-0.68130000000000002</v>
      </c>
      <c r="EC114" s="55">
        <v>-0.66510000000000002</v>
      </c>
      <c r="ED114" s="55">
        <v>-0.67230000000000001</v>
      </c>
      <c r="EE114" s="55">
        <v>-0.70989999999999998</v>
      </c>
      <c r="EF114" s="55">
        <v>-0.68989999999999996</v>
      </c>
      <c r="EG114" s="55">
        <v>-0.79059999999999997</v>
      </c>
      <c r="EH114" s="55">
        <v>-0.75309999999999999</v>
      </c>
      <c r="EI114" s="55">
        <v>-0.68989999999999996</v>
      </c>
      <c r="EJ114" s="55">
        <v>-0.79779999999999995</v>
      </c>
      <c r="EK114" s="55">
        <v>-0.70320000000000005</v>
      </c>
      <c r="EL114" s="55">
        <v>-0.79849999999999999</v>
      </c>
      <c r="EM114" s="55">
        <v>-0.75770000000000004</v>
      </c>
      <c r="EN114" s="55">
        <v>-0.74170000000000003</v>
      </c>
      <c r="EO114" s="55">
        <v>-0.7409</v>
      </c>
      <c r="EP114" s="55">
        <v>-0.71009999999999995</v>
      </c>
      <c r="EQ114" s="55">
        <v>-0.70150000000000001</v>
      </c>
      <c r="ER114" s="55">
        <v>-0.64949999999999997</v>
      </c>
      <c r="ES114" s="55">
        <v>-0.85019999999999996</v>
      </c>
      <c r="ET114" s="55">
        <v>-0.79890000000000005</v>
      </c>
      <c r="EU114" s="55">
        <v>-0.76070000000000004</v>
      </c>
      <c r="EV114" s="55">
        <v>-0.75370000000000004</v>
      </c>
      <c r="EW114" s="54">
        <v>-0.68</v>
      </c>
      <c r="EX114" s="55">
        <v>-0.68310000000000004</v>
      </c>
      <c r="EY114" s="55">
        <v>-0.67659999999999998</v>
      </c>
      <c r="EZ114" s="55">
        <v>-0.78200000000000003</v>
      </c>
      <c r="FA114" s="55">
        <v>-0.78339999999999999</v>
      </c>
      <c r="FB114" s="55">
        <v>-0.74619999999999997</v>
      </c>
      <c r="FC114" s="55">
        <v>-0.73640000000000005</v>
      </c>
      <c r="FD114" s="55">
        <v>-0.61960000000000004</v>
      </c>
      <c r="FE114" s="55">
        <v>-0.65610000000000002</v>
      </c>
      <c r="FF114" s="55">
        <v>-0.629</v>
      </c>
      <c r="FG114" s="55">
        <v>-0.76590000000000003</v>
      </c>
      <c r="FH114" s="55">
        <v>-0.71360000000000001</v>
      </c>
      <c r="FI114" s="55">
        <v>-0.67100000000000004</v>
      </c>
      <c r="FJ114" s="55">
        <v>-0.67620000000000002</v>
      </c>
      <c r="FK114" s="55">
        <v>-0.63419999999999999</v>
      </c>
      <c r="FL114" s="55">
        <v>-0.61209999999999998</v>
      </c>
      <c r="FM114" s="55">
        <v>-0.63090000000000002</v>
      </c>
      <c r="FN114" s="55">
        <v>-0.70309999999999995</v>
      </c>
      <c r="FO114" s="55">
        <v>-0.72040000000000004</v>
      </c>
      <c r="FP114" s="55">
        <v>-0.72809999999999997</v>
      </c>
      <c r="FQ114" s="55">
        <v>-0.69489999999999996</v>
      </c>
      <c r="FR114" s="55">
        <v>-0.63729999999999998</v>
      </c>
      <c r="FS114" s="55">
        <v>-0.58940000000000003</v>
      </c>
      <c r="FT114" s="54">
        <v>-0.62</v>
      </c>
      <c r="FU114" s="55">
        <v>-0.67689999999999995</v>
      </c>
      <c r="FV114" s="55">
        <v>-0.69299999999999995</v>
      </c>
      <c r="FW114" s="55">
        <v>-0.66320000000000001</v>
      </c>
      <c r="FX114" s="55">
        <v>-0.60360000000000003</v>
      </c>
      <c r="FY114" s="55">
        <v>-0.55659999999999998</v>
      </c>
      <c r="FZ114" s="55">
        <v>-0.56859999999999999</v>
      </c>
      <c r="GA114" s="55">
        <v>-0.56489999999999996</v>
      </c>
      <c r="GB114" s="55">
        <v>-0.71340000000000003</v>
      </c>
      <c r="GC114" s="55">
        <v>-0.71579999999999999</v>
      </c>
      <c r="GD114" s="55">
        <v>-0.68110000000000004</v>
      </c>
      <c r="GE114" s="55">
        <v>-0.68200000000000005</v>
      </c>
      <c r="GF114" s="55">
        <v>-0.56079999999999997</v>
      </c>
      <c r="GG114" s="55">
        <v>-0.51519999999999999</v>
      </c>
      <c r="GH114" s="55">
        <v>-0.52190000000000003</v>
      </c>
      <c r="GI114" s="55">
        <v>-0.70909999999999995</v>
      </c>
      <c r="GJ114" s="55">
        <v>-0.63580000000000003</v>
      </c>
      <c r="GK114" s="55">
        <v>-0.62829999999999997</v>
      </c>
      <c r="GL114" s="55">
        <v>-0.53779999999999994</v>
      </c>
      <c r="GM114" s="55">
        <v>-0.49759999999999999</v>
      </c>
      <c r="GN114" s="55">
        <v>-0.52370000000000005</v>
      </c>
      <c r="GO114" s="55">
        <v>-0.60880000000000001</v>
      </c>
      <c r="GP114" s="55">
        <v>-0.70330000000000004</v>
      </c>
      <c r="GQ114" s="55">
        <v>-0.44479999999999997</v>
      </c>
      <c r="GR114" s="55">
        <v>-0.5121</v>
      </c>
      <c r="GS114" s="55">
        <v>-0.46679999999999999</v>
      </c>
      <c r="GT114" s="55">
        <v>-0.4662</v>
      </c>
      <c r="GU114" s="55">
        <v>-0.43930000000000002</v>
      </c>
      <c r="GV114" s="55">
        <v>-0.1457</v>
      </c>
      <c r="GW114" s="55">
        <v>-0.40279999999999999</v>
      </c>
      <c r="GX114" s="55">
        <v>-0.74860000000000004</v>
      </c>
      <c r="GY114" s="55">
        <v>-0.64649999999999996</v>
      </c>
      <c r="GZ114" s="55">
        <v>-0.61770000000000003</v>
      </c>
      <c r="HA114" s="55">
        <v>-0.48549999999999999</v>
      </c>
      <c r="HB114" s="55">
        <v>-0.47539999999999999</v>
      </c>
      <c r="HC114" s="55">
        <v>-0.42759999999999998</v>
      </c>
      <c r="HD114" s="55">
        <v>-0.63060000000000005</v>
      </c>
      <c r="HE114" s="55">
        <v>-0.62560000000000004</v>
      </c>
      <c r="HF114" s="55">
        <v>-0.58450000000000002</v>
      </c>
      <c r="HG114" s="55">
        <v>-0.54279999999999995</v>
      </c>
      <c r="HH114" s="55">
        <v>-0.44030000000000002</v>
      </c>
      <c r="HI114" s="55">
        <v>-0.3624</v>
      </c>
      <c r="HJ114" s="55">
        <v>-0.41270000000000001</v>
      </c>
      <c r="HK114" s="55">
        <v>-0.49830000000000002</v>
      </c>
      <c r="HL114" s="55">
        <v>-0.59670000000000001</v>
      </c>
      <c r="HM114" s="55">
        <v>-0.50339999999999996</v>
      </c>
      <c r="HN114" s="55">
        <v>-0.48010000000000003</v>
      </c>
      <c r="HO114" s="55">
        <v>-0.378</v>
      </c>
      <c r="HP114" s="55">
        <v>-0.3765</v>
      </c>
      <c r="HQ114" s="55">
        <v>-0.37419999999999998</v>
      </c>
      <c r="HR114" s="55">
        <v>-0.50129999999999997</v>
      </c>
      <c r="HS114" s="55">
        <v>-0.62609999999999999</v>
      </c>
      <c r="HT114" s="55">
        <v>-0.4708</v>
      </c>
      <c r="HU114" s="55">
        <v>-0.4168</v>
      </c>
      <c r="HV114" s="55">
        <v>-0.3755</v>
      </c>
      <c r="HW114" s="54">
        <v>-0.28000000000000003</v>
      </c>
      <c r="HX114" s="55">
        <v>-0.35099999999999998</v>
      </c>
      <c r="HY114" s="55">
        <v>-0.4597</v>
      </c>
      <c r="HZ114" s="55">
        <v>-0.4924</v>
      </c>
      <c r="IA114" s="55">
        <v>-0.50060000000000004</v>
      </c>
      <c r="IB114" s="55">
        <v>-0.55279999999999996</v>
      </c>
      <c r="IC114" s="55">
        <v>-0.39829999999999999</v>
      </c>
      <c r="ID114" s="55">
        <v>-0.32690000000000002</v>
      </c>
      <c r="IE114" s="55">
        <v>-0.40339999999999998</v>
      </c>
      <c r="IF114" s="55">
        <v>-0.51329999999999998</v>
      </c>
      <c r="IG114" s="55">
        <v>-0.58889999999999998</v>
      </c>
      <c r="IH114" s="55">
        <v>-0.60809999999999997</v>
      </c>
      <c r="II114" s="55">
        <v>-0.56059999999999999</v>
      </c>
      <c r="IJ114" s="55">
        <v>-0.38679999999999998</v>
      </c>
      <c r="IK114" s="55">
        <v>-0.27810000000000001</v>
      </c>
      <c r="IL114" s="55">
        <v>-0.42159999999999997</v>
      </c>
      <c r="IM114" s="55">
        <v>-0.57509999999999994</v>
      </c>
      <c r="IN114" s="55">
        <v>-0.56220000000000003</v>
      </c>
      <c r="IO114" s="55">
        <v>-0.53459999999999996</v>
      </c>
      <c r="IP114" s="55">
        <v>-0.5292</v>
      </c>
      <c r="IQ114" s="55">
        <v>-0.31869999999999998</v>
      </c>
      <c r="IR114" s="55">
        <v>-0.25540000000000002</v>
      </c>
      <c r="IS114" s="55">
        <v>-0.4093</v>
      </c>
      <c r="IT114" s="55">
        <v>-0.60950000000000004</v>
      </c>
      <c r="IU114" s="55">
        <v>-0.56540000000000001</v>
      </c>
      <c r="IV114" s="55">
        <v>-0.4345</v>
      </c>
      <c r="IW114" s="54">
        <v>-0.25</v>
      </c>
      <c r="IX114" s="55">
        <v>-0.44950000000000001</v>
      </c>
      <c r="IY114" s="55">
        <v>-0.57630000000000003</v>
      </c>
      <c r="IZ114" s="55">
        <v>-0.4854</v>
      </c>
      <c r="JA114" s="55">
        <v>-0.62990000000000002</v>
      </c>
      <c r="JB114" s="55">
        <v>-0.69159999999999999</v>
      </c>
      <c r="JC114" s="55">
        <v>-0.59440000000000004</v>
      </c>
      <c r="JD114" s="55">
        <v>-0.57809999999999995</v>
      </c>
      <c r="JE114" s="55">
        <v>-0.44600000000000001</v>
      </c>
      <c r="JF114" s="55">
        <v>-0.3387</v>
      </c>
      <c r="JG114" s="55">
        <v>-0.49430000000000002</v>
      </c>
      <c r="JH114" s="55">
        <v>-0.60709999999999997</v>
      </c>
      <c r="JI114" s="55">
        <v>-0.49270000000000003</v>
      </c>
      <c r="JJ114" s="55">
        <v>-0.41210000000000002</v>
      </c>
      <c r="JK114" s="55">
        <v>-0.40670000000000001</v>
      </c>
      <c r="JL114" s="55">
        <v>-0.3548</v>
      </c>
      <c r="JM114" s="55">
        <v>-0.3347</v>
      </c>
      <c r="JN114" s="55">
        <v>-0.43530000000000002</v>
      </c>
      <c r="JO114" s="55">
        <v>-0.57299999999999995</v>
      </c>
      <c r="JP114" s="55">
        <v>-0.54469999999999996</v>
      </c>
      <c r="JQ114" s="55">
        <v>-0.51390000000000002</v>
      </c>
      <c r="JR114" s="55">
        <v>-0.50380000000000003</v>
      </c>
      <c r="JS114" s="55">
        <v>-0.4551</v>
      </c>
      <c r="JT114" s="55">
        <v>-0.34060000000000001</v>
      </c>
      <c r="JU114" s="55">
        <v>-0.42149999999999999</v>
      </c>
      <c r="JV114" s="55">
        <v>-0.46179999999999999</v>
      </c>
      <c r="JW114" s="55">
        <v>-0.49320000000000003</v>
      </c>
      <c r="JX114" s="55">
        <v>-0.51339999999999997</v>
      </c>
      <c r="JY114" s="55">
        <v>-0.64100000000000001</v>
      </c>
      <c r="JZ114" s="55">
        <v>-0.48430000000000001</v>
      </c>
      <c r="KA114" s="55">
        <v>-0.40589999999999998</v>
      </c>
      <c r="KB114" s="55">
        <v>-0.49740000000000001</v>
      </c>
      <c r="KC114" s="55">
        <v>-0.55869999999999997</v>
      </c>
      <c r="KD114" s="55">
        <v>-0.63719999999999999</v>
      </c>
      <c r="KE114" s="55">
        <v>-0.64880000000000004</v>
      </c>
      <c r="KF114" s="55">
        <v>-0.63180000000000003</v>
      </c>
      <c r="KG114" s="55">
        <v>-0.46579999999999999</v>
      </c>
      <c r="KH114" s="55">
        <v>-0.39219999999999999</v>
      </c>
      <c r="KI114" s="55">
        <v>-0.47010000000000002</v>
      </c>
      <c r="KJ114" s="55">
        <v>-0.61739999999999995</v>
      </c>
      <c r="KK114" s="55">
        <v>-0.68089999999999995</v>
      </c>
      <c r="KL114" s="55">
        <v>-0.61739999999999995</v>
      </c>
      <c r="KM114" s="55">
        <v>-0.65129999999999999</v>
      </c>
      <c r="KN114" s="55">
        <v>-0.51719999999999999</v>
      </c>
      <c r="KO114" s="55">
        <v>-0.4108</v>
      </c>
      <c r="KP114" s="55">
        <v>-0.5202</v>
      </c>
      <c r="KQ114" s="55">
        <v>-0.62580000000000002</v>
      </c>
      <c r="KR114" s="55">
        <v>-0.67149999999999999</v>
      </c>
      <c r="KS114" s="55">
        <v>-0.59730000000000005</v>
      </c>
      <c r="KT114" s="55">
        <v>-0.55189999999999995</v>
      </c>
      <c r="KU114" s="55">
        <v>-0.443</v>
      </c>
      <c r="KV114" s="55">
        <v>-0.41810000000000003</v>
      </c>
      <c r="KW114" s="55">
        <v>-0.49430000000000002</v>
      </c>
      <c r="KX114" s="55">
        <v>-0.63800000000000001</v>
      </c>
      <c r="KY114" s="55">
        <v>-0.66169999999999995</v>
      </c>
      <c r="KZ114" s="55">
        <v>-9.4899999999999998E-2</v>
      </c>
      <c r="LA114" s="55">
        <v>-0.4904</v>
      </c>
      <c r="LB114" s="55">
        <v>-0.90900000000000003</v>
      </c>
      <c r="LC114" s="55">
        <v>-0.52170000000000005</v>
      </c>
      <c r="LD114" s="55">
        <v>-0.48659999999999998</v>
      </c>
      <c r="LE114" s="55">
        <v>-0.53080000000000005</v>
      </c>
      <c r="LF114" s="55">
        <v>-0.6754</v>
      </c>
      <c r="LG114" s="55">
        <v>-0.25829999999999997</v>
      </c>
      <c r="LH114" s="55">
        <v>0.22639999999999999</v>
      </c>
      <c r="LI114" s="55">
        <v>-0.44640000000000002</v>
      </c>
      <c r="LJ114" s="55">
        <v>-0.30420000000000003</v>
      </c>
      <c r="LK114" s="55">
        <v>-0.45429999999999998</v>
      </c>
      <c r="LL114" s="55">
        <v>-0.57230000000000003</v>
      </c>
      <c r="LM114" s="55">
        <v>-0.59630000000000005</v>
      </c>
      <c r="LN114" s="55">
        <v>-0.60389999999999999</v>
      </c>
      <c r="LO114" s="55">
        <v>-0.55859999999999999</v>
      </c>
      <c r="LP114" s="55">
        <v>-0.45860000000000001</v>
      </c>
      <c r="LQ114" s="55">
        <v>-0.40760000000000002</v>
      </c>
      <c r="LR114" s="55">
        <v>-0.45519999999999999</v>
      </c>
      <c r="LS114" s="55">
        <v>-0.57320000000000004</v>
      </c>
      <c r="LT114" s="55">
        <v>-0.64580000000000004</v>
      </c>
      <c r="LU114" s="55">
        <v>-0.60729999999999995</v>
      </c>
      <c r="LV114" s="55">
        <v>-0.60260000000000002</v>
      </c>
      <c r="LW114" s="55">
        <v>-0.49769999999999998</v>
      </c>
      <c r="LX114" s="55">
        <v>-0.41830000000000001</v>
      </c>
      <c r="LY114" s="55">
        <v>-0.42430000000000001</v>
      </c>
      <c r="LZ114" s="55">
        <v>-0.49880000000000002</v>
      </c>
      <c r="MA114" s="55">
        <v>-0.61719999999999997</v>
      </c>
      <c r="MB114" s="55">
        <v>-0.57230000000000003</v>
      </c>
      <c r="MC114" s="55">
        <v>-0.56200000000000006</v>
      </c>
      <c r="MD114" s="55">
        <v>-0.4471</v>
      </c>
      <c r="ME114" s="55">
        <v>-0.44280000000000003</v>
      </c>
      <c r="MF114" s="55">
        <v>-0.57640000000000002</v>
      </c>
      <c r="MG114" s="55">
        <v>-0.6653</v>
      </c>
      <c r="MH114" s="55">
        <v>-0.6603</v>
      </c>
      <c r="MI114" s="55">
        <v>-0.61860000000000004</v>
      </c>
      <c r="MJ114" s="55">
        <v>-0.58230000000000004</v>
      </c>
      <c r="MK114" s="55">
        <v>-0.51790000000000003</v>
      </c>
      <c r="ML114" s="55">
        <v>-0.36749999999999999</v>
      </c>
      <c r="MM114" s="55">
        <v>-3.8399999999999997E-2</v>
      </c>
      <c r="MN114" s="55">
        <v>-0.62670000000000003</v>
      </c>
      <c r="MO114" s="55">
        <v>-0.56320000000000003</v>
      </c>
      <c r="MP114" s="55">
        <v>-0.58209999999999995</v>
      </c>
      <c r="MQ114" s="55">
        <v>-0.49149999999999999</v>
      </c>
      <c r="MR114" s="55">
        <v>-0.433</v>
      </c>
      <c r="MS114" s="55">
        <v>-0.34899999999999998</v>
      </c>
      <c r="MT114" s="55">
        <v>-0.66290000000000004</v>
      </c>
      <c r="MU114" s="55">
        <v>-0.59470000000000001</v>
      </c>
      <c r="MV114" s="55">
        <v>-0.56440000000000001</v>
      </c>
      <c r="MW114" s="55">
        <v>-0.51080000000000003</v>
      </c>
      <c r="MX114" s="55">
        <v>-0.51470000000000005</v>
      </c>
      <c r="MY114" s="55">
        <v>-0.51900000000000002</v>
      </c>
      <c r="MZ114" s="55">
        <v>-0.27439999999999998</v>
      </c>
      <c r="NA114" s="55">
        <v>-4.19E-2</v>
      </c>
      <c r="NB114" s="55">
        <v>-0.42149999999999999</v>
      </c>
      <c r="NC114" s="55">
        <v>-0.4672</v>
      </c>
      <c r="ND114" s="55">
        <v>-0.46850000000000003</v>
      </c>
      <c r="NE114" s="55">
        <v>-0.46739999999999998</v>
      </c>
      <c r="NF114" s="55">
        <v>-0.34129999999999999</v>
      </c>
      <c r="NG114" s="55">
        <v>-0.23369999999999999</v>
      </c>
      <c r="NH114" s="55">
        <v>-0.35010000000000002</v>
      </c>
      <c r="NI114" s="55">
        <v>-0.51659999999999995</v>
      </c>
      <c r="NJ114" s="55">
        <v>-0.50700000000000001</v>
      </c>
      <c r="NK114" s="55">
        <v>-0.45179999999999998</v>
      </c>
      <c r="NL114" s="55">
        <v>-0.43669999999999998</v>
      </c>
      <c r="NM114" s="55">
        <v>-0.33019999999999999</v>
      </c>
      <c r="NN114" s="55">
        <v>-0.2276</v>
      </c>
      <c r="NO114" s="55">
        <v>-0.32019999999999998</v>
      </c>
      <c r="NP114" s="55">
        <v>-0.42230000000000001</v>
      </c>
      <c r="NQ114" s="55">
        <v>-0.46650000000000003</v>
      </c>
      <c r="NR114" s="55">
        <v>-0.4224</v>
      </c>
      <c r="NS114" s="55">
        <v>-0.44629999999999997</v>
      </c>
      <c r="NT114" s="55">
        <v>-0.3327</v>
      </c>
      <c r="NU114" s="55">
        <v>-0.30030000000000001</v>
      </c>
      <c r="NV114" s="55">
        <v>-0.39739999999999998</v>
      </c>
      <c r="NW114" s="55">
        <v>-0.5181</v>
      </c>
      <c r="NX114" s="55">
        <v>-0.4652</v>
      </c>
      <c r="NY114" s="55">
        <v>-0.51390000000000002</v>
      </c>
      <c r="NZ114" s="55">
        <v>-0.46239999999999998</v>
      </c>
      <c r="OA114" s="55">
        <v>-0.32500000000000001</v>
      </c>
      <c r="OB114" s="55">
        <v>-0.23330000000000001</v>
      </c>
      <c r="OC114" s="55">
        <v>-0.27229999999999999</v>
      </c>
      <c r="OD114" s="55">
        <v>-0.4546</v>
      </c>
      <c r="OE114" s="55">
        <v>-0.43030000000000002</v>
      </c>
      <c r="OF114" s="55">
        <v>-0.36599999999999999</v>
      </c>
      <c r="OG114" s="55">
        <v>-0.30590000000000001</v>
      </c>
      <c r="OH114" s="55">
        <v>-0.2356</v>
      </c>
      <c r="OI114" s="55">
        <v>-0.15029999999999999</v>
      </c>
      <c r="OJ114" s="55">
        <v>-0.25890000000000002</v>
      </c>
      <c r="OK114" s="55">
        <v>-0.4143</v>
      </c>
      <c r="OL114" s="55">
        <v>-0.43340000000000001</v>
      </c>
      <c r="OM114" s="55">
        <v>-0.33279999999999998</v>
      </c>
      <c r="ON114" s="55">
        <v>-0.30430000000000001</v>
      </c>
      <c r="OO114" s="55">
        <v>-0.23019999999999999</v>
      </c>
      <c r="OP114" s="55">
        <v>-0.16689999999999999</v>
      </c>
      <c r="OQ114" s="55">
        <v>-0.13450000000000001</v>
      </c>
      <c r="OR114" s="55">
        <v>-0.22220000000000001</v>
      </c>
      <c r="OS114" s="55">
        <v>-0.28699999999999998</v>
      </c>
      <c r="OT114" s="55">
        <v>-0.2276</v>
      </c>
      <c r="OU114" s="55">
        <v>-0.24329999999999999</v>
      </c>
      <c r="OV114" s="55">
        <v>-0.25890000000000002</v>
      </c>
      <c r="OW114" s="55">
        <v>-0.2092</v>
      </c>
      <c r="OX114" s="55">
        <v>-0.1948</v>
      </c>
      <c r="OY114" s="55">
        <v>-0.27229999999999999</v>
      </c>
      <c r="OZ114" s="55">
        <v>-0.30759999999999998</v>
      </c>
      <c r="PA114" s="55">
        <v>-0.24049999999999999</v>
      </c>
      <c r="PB114" s="55">
        <v>-0.193</v>
      </c>
      <c r="PC114" s="55">
        <v>-9.4600000000000004E-2</v>
      </c>
      <c r="PD114" s="55">
        <v>-9.3200000000000005E-2</v>
      </c>
      <c r="PE114" s="55">
        <v>-0.13830000000000001</v>
      </c>
      <c r="PF114" s="55">
        <v>-0.30719999999999997</v>
      </c>
      <c r="PG114" s="55">
        <v>-0.2772</v>
      </c>
      <c r="PH114" s="55">
        <v>-0.31340000000000001</v>
      </c>
      <c r="PI114" s="55">
        <v>-0.23580000000000001</v>
      </c>
      <c r="PJ114" s="55">
        <v>-0.12089999999999999</v>
      </c>
      <c r="PK114" s="55">
        <v>-0.57150000000000001</v>
      </c>
      <c r="PL114" s="55">
        <v>-0.38969999999999999</v>
      </c>
      <c r="PM114" s="55">
        <v>-0.1113</v>
      </c>
      <c r="PN114" s="55">
        <v>-0.24160000000000001</v>
      </c>
      <c r="PO114" s="55">
        <v>-0.38719999999999999</v>
      </c>
      <c r="PP114" s="55">
        <v>-0.28270000000000001</v>
      </c>
      <c r="PQ114" s="55">
        <v>-0.19689999999999999</v>
      </c>
      <c r="PR114" s="55">
        <v>-0.15670000000000001</v>
      </c>
      <c r="PS114" s="55">
        <v>-0.1227</v>
      </c>
      <c r="PT114" s="55">
        <v>-0.2606</v>
      </c>
      <c r="PU114" s="55">
        <v>-0.2243</v>
      </c>
      <c r="PV114" s="55">
        <v>-0.2828</v>
      </c>
      <c r="PW114" s="55">
        <v>-0.13100000000000001</v>
      </c>
      <c r="PX114" s="55">
        <v>-4.0899999999999999E-2</v>
      </c>
      <c r="PY114" s="55">
        <v>-2.58E-2</v>
      </c>
      <c r="PZ114" s="55">
        <v>-7.0800000000000002E-2</v>
      </c>
      <c r="QA114" s="55">
        <v>-0.19009999999999999</v>
      </c>
      <c r="QB114" s="55">
        <v>-0.3604</v>
      </c>
      <c r="QC114" s="55">
        <v>-0.22800000000000001</v>
      </c>
      <c r="QD114" s="55">
        <v>-0.26800000000000002</v>
      </c>
      <c r="QE114" s="55">
        <v>-0.1192</v>
      </c>
      <c r="QF114" s="55">
        <v>-6.7400000000000002E-2</v>
      </c>
      <c r="QG114" s="55">
        <v>-0.30099999999999999</v>
      </c>
      <c r="QH114" s="55">
        <v>-0.1371</v>
      </c>
      <c r="QI114" s="55">
        <v>-0.23799999999999999</v>
      </c>
      <c r="QJ114" s="55">
        <v>-0.1598</v>
      </c>
      <c r="QK114" s="55">
        <v>-0.1389</v>
      </c>
      <c r="QL114" s="55">
        <v>-7.4800000000000005E-2</v>
      </c>
      <c r="QM114" s="55">
        <v>-4.3400000000000001E-2</v>
      </c>
      <c r="QN114" s="55">
        <v>2.0899999999999998E-2</v>
      </c>
      <c r="QO114" s="55">
        <v>-0.23499999999999999</v>
      </c>
      <c r="QP114" s="55">
        <v>-0.2238</v>
      </c>
      <c r="QQ114" s="55">
        <v>-0.26550000000000001</v>
      </c>
      <c r="QR114" s="55">
        <v>-0.1396</v>
      </c>
      <c r="QS114" s="55">
        <v>-1.18E-2</v>
      </c>
      <c r="QT114" s="55">
        <v>-4.2599999999999999E-2</v>
      </c>
      <c r="QU114" s="55">
        <v>-0.17069999999999999</v>
      </c>
      <c r="QV114" s="55">
        <v>-0.1623</v>
      </c>
      <c r="QW114" s="55">
        <v>0.17169999999999999</v>
      </c>
      <c r="QX114" s="55">
        <v>6.3399999999999998E-2</v>
      </c>
      <c r="QY114" s="55">
        <v>5.8599999999999999E-2</v>
      </c>
      <c r="QZ114" s="55">
        <v>4.6899999999999997E-2</v>
      </c>
      <c r="RA114" s="55">
        <v>0.1482</v>
      </c>
      <c r="RB114" s="55">
        <v>0.2281</v>
      </c>
      <c r="RC114" s="55">
        <v>-5.8500000000000003E-2</v>
      </c>
      <c r="RD114" s="55">
        <v>-0.1888</v>
      </c>
      <c r="RE114" s="55">
        <v>-0.158</v>
      </c>
      <c r="RF114" s="55">
        <v>-0.14080000000000001</v>
      </c>
      <c r="RG114" s="55">
        <v>-5.8299999999999998E-2</v>
      </c>
      <c r="RH114" s="55">
        <v>1.24E-2</v>
      </c>
      <c r="RI114" s="55">
        <v>0.1076</v>
      </c>
      <c r="RJ114" s="55">
        <v>0.14180000000000001</v>
      </c>
      <c r="RK114" s="55">
        <v>-0.1288</v>
      </c>
      <c r="RL114" s="55">
        <v>-4.2200000000000001E-2</v>
      </c>
      <c r="RM114" s="55">
        <v>-1.1299999999999999E-2</v>
      </c>
      <c r="RN114" s="55">
        <v>-2.8999999999999998E-3</v>
      </c>
      <c r="RO114" s="55">
        <v>2.29E-2</v>
      </c>
      <c r="RP114" s="55">
        <v>-0.46189999999999998</v>
      </c>
      <c r="RQ114" s="55">
        <v>-0.25190000000000001</v>
      </c>
      <c r="RR114" s="55">
        <v>-0.43309999999999998</v>
      </c>
      <c r="RS114" s="55">
        <v>-0.24249999999999999</v>
      </c>
      <c r="RT114" s="55">
        <v>-0.19009999999999999</v>
      </c>
      <c r="RU114" s="55">
        <v>-2.4199999999999999E-2</v>
      </c>
      <c r="RV114" s="55">
        <v>0.1268</v>
      </c>
      <c r="RW114" s="55">
        <v>0.40450000000000003</v>
      </c>
      <c r="RX114" s="55">
        <v>-9.8299999999999998E-2</v>
      </c>
      <c r="RY114" s="55">
        <v>-8.1199999999999994E-2</v>
      </c>
      <c r="RZ114" s="55">
        <v>-0.2054</v>
      </c>
      <c r="SA114" s="55">
        <v>-0.22770000000000001</v>
      </c>
      <c r="SB114" s="55">
        <v>6.1999999999999998E-3</v>
      </c>
      <c r="SC114" s="55">
        <v>4.7199999999999999E-2</v>
      </c>
      <c r="SD114" s="55">
        <v>0.1439</v>
      </c>
      <c r="SE114" s="55">
        <v>0.29120000000000001</v>
      </c>
      <c r="SF114" s="55">
        <v>-0.75700000000000001</v>
      </c>
      <c r="SG114" s="55">
        <v>5.3400000000000003E-2</v>
      </c>
      <c r="SH114" s="55">
        <v>-5.7799999999999997E-2</v>
      </c>
      <c r="SI114" s="55">
        <v>0.1114</v>
      </c>
      <c r="SJ114" s="55">
        <v>0.15909999999999999</v>
      </c>
      <c r="SK114" s="55">
        <v>6.1199999999999997E-2</v>
      </c>
      <c r="SL114" s="55">
        <v>0.255</v>
      </c>
      <c r="SM114" s="55">
        <v>-4.07E-2</v>
      </c>
      <c r="SN114" s="55">
        <v>-0.10199999999999999</v>
      </c>
      <c r="SO114" s="55">
        <v>8.3199999999999996E-2</v>
      </c>
      <c r="SP114" s="55">
        <v>3.7100000000000001E-2</v>
      </c>
      <c r="SQ114" s="55">
        <v>4.19E-2</v>
      </c>
      <c r="SR114" s="55">
        <v>-6.7699999999999996E-2</v>
      </c>
      <c r="SS114" s="55">
        <v>-0.191</v>
      </c>
      <c r="ST114" s="55">
        <v>-0.2392</v>
      </c>
      <c r="SU114" s="55">
        <v>-0.16950000000000001</v>
      </c>
      <c r="SV114" s="55">
        <v>-9.5799999999999996E-2</v>
      </c>
      <c r="SW114" s="55">
        <v>4.7100000000000003E-2</v>
      </c>
      <c r="SX114" s="55">
        <v>3.1E-2</v>
      </c>
      <c r="SY114" s="55">
        <v>0.11609999999999999</v>
      </c>
      <c r="SZ114" s="55">
        <v>-8.1799999999999998E-2</v>
      </c>
      <c r="TA114" s="55">
        <v>-0.13059999999999999</v>
      </c>
      <c r="TB114" s="55">
        <v>-2.86E-2</v>
      </c>
      <c r="TC114" s="55">
        <v>-2.23E-2</v>
      </c>
      <c r="TD114" s="55">
        <v>-0.12230000000000001</v>
      </c>
      <c r="TE114" s="55">
        <v>4.5900000000000003E-2</v>
      </c>
      <c r="TF114" s="55">
        <v>0.10390000000000001</v>
      </c>
      <c r="TG114" s="55">
        <v>-1.54E-2</v>
      </c>
      <c r="TH114" s="55">
        <v>1.43E-2</v>
      </c>
      <c r="TI114" s="55">
        <v>-6.3399999999999998E-2</v>
      </c>
      <c r="TJ114" s="55">
        <v>7.3800000000000004E-2</v>
      </c>
      <c r="TK114" s="55">
        <v>6.9500000000000006E-2</v>
      </c>
      <c r="TL114" s="55">
        <v>0.22589999999999999</v>
      </c>
      <c r="TM114" s="55">
        <v>7.9000000000000001E-2</v>
      </c>
      <c r="TN114" s="55">
        <v>-0.1211</v>
      </c>
      <c r="TO114" s="55">
        <v>-4.5400000000000003E-2</v>
      </c>
      <c r="TP114" s="55">
        <v>-7.6700000000000004E-2</v>
      </c>
      <c r="TQ114" s="55">
        <v>5.4199999999999998E-2</v>
      </c>
      <c r="TR114" s="55">
        <v>-3.2000000000000002E-3</v>
      </c>
      <c r="TS114" s="55">
        <v>-1.24E-2</v>
      </c>
      <c r="TT114" s="55">
        <v>4.7899999999999998E-2</v>
      </c>
      <c r="TU114" s="55">
        <v>-9.4799999999999995E-2</v>
      </c>
      <c r="TV114" s="55">
        <v>-0.1346</v>
      </c>
      <c r="TW114" s="55">
        <v>-2.0799999999999999E-2</v>
      </c>
      <c r="TX114" s="55">
        <v>1.4800000000000001E-2</v>
      </c>
      <c r="TY114" s="55">
        <v>4.1000000000000002E-2</v>
      </c>
      <c r="TZ114" s="55">
        <v>8.0699999999999994E-2</v>
      </c>
      <c r="UA114" s="55">
        <v>3.5999999999999997E-2</v>
      </c>
      <c r="UB114" s="55">
        <v>-0.2389</v>
      </c>
      <c r="UC114" s="55">
        <v>-0.27889999999999998</v>
      </c>
      <c r="UD114" s="55">
        <v>-0.26989999999999997</v>
      </c>
      <c r="UE114" s="55">
        <v>-0.20669999999999999</v>
      </c>
      <c r="UF114" s="55">
        <v>1.23E-2</v>
      </c>
      <c r="UG114" s="55">
        <v>8.4199999999999997E-2</v>
      </c>
      <c r="UH114" s="55">
        <v>4.5199999999999997E-2</v>
      </c>
      <c r="UI114" s="55">
        <v>-0.30980000000000002</v>
      </c>
      <c r="UJ114" s="55">
        <v>-0.18890000000000001</v>
      </c>
      <c r="UK114" s="55">
        <v>-0.17599999999999999</v>
      </c>
      <c r="UL114" s="55">
        <v>-2.41E-2</v>
      </c>
      <c r="UM114" s="55">
        <v>-1.0200000000000001E-2</v>
      </c>
      <c r="UN114" s="55">
        <v>4.8000000000000001E-2</v>
      </c>
      <c r="UO114" s="55">
        <v>-0.1191</v>
      </c>
      <c r="UP114" s="55">
        <v>-0.13880000000000001</v>
      </c>
      <c r="UQ114" s="55">
        <v>0.34350000000000003</v>
      </c>
      <c r="UR114" s="55">
        <v>0.27200000000000002</v>
      </c>
      <c r="US114" s="55">
        <v>0.1547</v>
      </c>
      <c r="UT114" s="55">
        <v>0.1147</v>
      </c>
      <c r="UU114" s="55">
        <v>0.17760000000000001</v>
      </c>
      <c r="UV114" s="55">
        <v>0.60980000000000001</v>
      </c>
      <c r="UW114" s="55">
        <v>0.17069999999999999</v>
      </c>
      <c r="UX114" s="55">
        <v>-0.39240000000000003</v>
      </c>
      <c r="UY114" s="55">
        <v>-0.2833</v>
      </c>
      <c r="UZ114" s="55">
        <v>-0.19839999999999999</v>
      </c>
      <c r="VA114" s="55">
        <v>-2.8000000000000001E-2</v>
      </c>
      <c r="VB114" s="55">
        <v>2.0500000000000001E-2</v>
      </c>
      <c r="VC114" s="55">
        <v>6.2399999999999997E-2</v>
      </c>
      <c r="VD114" s="55">
        <v>-0.17549999999999999</v>
      </c>
      <c r="VE114" s="55">
        <v>-0.1416</v>
      </c>
      <c r="VF114" s="55">
        <v>-0.17230000000000001</v>
      </c>
      <c r="VG114" s="55">
        <v>-0.10290000000000001</v>
      </c>
      <c r="VH114" s="55">
        <v>0.1094</v>
      </c>
      <c r="VI114" s="55">
        <v>0.1363</v>
      </c>
      <c r="VJ114" s="55">
        <v>7.0300000000000001E-2</v>
      </c>
      <c r="VK114" s="55">
        <v>-8.4099999999999994E-2</v>
      </c>
      <c r="VL114" s="55">
        <v>-0.17050000000000001</v>
      </c>
      <c r="VM114" s="55">
        <v>-4.9399999999999999E-2</v>
      </c>
      <c r="VN114" s="55">
        <v>5.3800000000000001E-2</v>
      </c>
      <c r="VO114" s="55">
        <v>0.1142</v>
      </c>
      <c r="VP114" s="55">
        <v>0.14219999999999999</v>
      </c>
      <c r="VQ114" s="55">
        <v>7.6899999999999996E-2</v>
      </c>
      <c r="VR114" s="55">
        <v>4.7999999999999996E-3</v>
      </c>
      <c r="VS114" s="55">
        <v>9.4200000000000006E-2</v>
      </c>
      <c r="VT114" s="55">
        <v>3.9E-2</v>
      </c>
      <c r="VU114" s="55">
        <v>0.15060000000000001</v>
      </c>
      <c r="VV114" s="55">
        <v>0.2036</v>
      </c>
      <c r="VW114" s="55">
        <v>0.29620000000000002</v>
      </c>
      <c r="VX114" s="55">
        <v>0.23300000000000001</v>
      </c>
      <c r="VY114" s="55">
        <v>-3.9100000000000003E-2</v>
      </c>
      <c r="VZ114" s="55">
        <v>-0.1681</v>
      </c>
      <c r="WA114" s="55">
        <v>1.6999999999999999E-3</v>
      </c>
      <c r="WB114" s="55">
        <v>-0.12540000000000001</v>
      </c>
      <c r="WC114" s="55">
        <v>5.5E-2</v>
      </c>
      <c r="WD114" s="55">
        <v>0.17799999999999999</v>
      </c>
      <c r="WE114" s="55">
        <v>0.1852</v>
      </c>
      <c r="WF114" s="55">
        <v>-4.4600000000000001E-2</v>
      </c>
      <c r="WG114" s="55">
        <v>-0.16170000000000001</v>
      </c>
      <c r="WH114" s="55">
        <v>-6.9800000000000001E-2</v>
      </c>
      <c r="WI114" s="55">
        <v>-0.12939999999999999</v>
      </c>
      <c r="WJ114" s="55">
        <v>7.5600000000000001E-2</v>
      </c>
      <c r="WK114" s="55">
        <v>0.2419</v>
      </c>
      <c r="WL114" s="55">
        <v>7.3099999999999998E-2</v>
      </c>
      <c r="WM114" s="55">
        <v>-0.1106</v>
      </c>
      <c r="WN114" s="55">
        <v>-0.1037</v>
      </c>
      <c r="WO114" s="55">
        <v>5.2600000000000001E-2</v>
      </c>
      <c r="WP114" s="55">
        <v>5.57E-2</v>
      </c>
      <c r="WQ114" s="55">
        <v>0.1799</v>
      </c>
      <c r="WR114" s="55">
        <v>0.2898</v>
      </c>
      <c r="WS114" s="55">
        <v>0.1014</v>
      </c>
      <c r="WT114" s="55">
        <v>-8.1100000000000005E-2</v>
      </c>
      <c r="WU114" s="55">
        <v>-4.5600000000000002E-2</v>
      </c>
      <c r="WV114" s="55">
        <v>0.15160000000000001</v>
      </c>
      <c r="WW114" s="55">
        <v>0.3644</v>
      </c>
      <c r="WX114" s="55">
        <v>2.4899999999999999E-2</v>
      </c>
      <c r="WY114" s="55">
        <v>-6.1600000000000002E-2</v>
      </c>
      <c r="WZ114" s="55">
        <v>-0.20349999999999999</v>
      </c>
      <c r="XA114" s="55">
        <v>-0.22919999999999999</v>
      </c>
      <c r="XB114" s="55">
        <v>-9.0999999999999998E-2</v>
      </c>
      <c r="XC114" s="55">
        <v>-9.2600000000000002E-2</v>
      </c>
      <c r="XD114" s="55">
        <v>1.8100000000000002E-2</v>
      </c>
      <c r="XE114" s="55">
        <v>1.0200000000000001E-2</v>
      </c>
      <c r="XF114" s="55">
        <v>9.9400000000000002E-2</v>
      </c>
      <c r="XG114" s="55">
        <v>-2.41E-2</v>
      </c>
      <c r="XH114" s="55">
        <v>-0.23380000000000001</v>
      </c>
      <c r="XI114" s="55">
        <v>-0.1336</v>
      </c>
      <c r="XJ114" s="55">
        <v>4.2999999999999997E-2</v>
      </c>
      <c r="XK114" s="55">
        <v>0.36320000000000002</v>
      </c>
      <c r="XL114" s="55">
        <v>8.1000000000000003E-2</v>
      </c>
      <c r="XM114" s="55">
        <v>0.16669999999999999</v>
      </c>
      <c r="XN114" s="55">
        <v>0.1047</v>
      </c>
      <c r="XO114" s="55">
        <v>-1.44E-2</v>
      </c>
      <c r="XP114" s="55">
        <v>4.0399999999999998E-2</v>
      </c>
      <c r="XQ114" s="55">
        <v>0.2281</v>
      </c>
      <c r="XR114" s="55">
        <v>0.13689999999999999</v>
      </c>
      <c r="XS114" s="55">
        <v>0.1328</v>
      </c>
      <c r="XT114" s="55">
        <v>0.19670000000000001</v>
      </c>
      <c r="XU114" s="55">
        <v>0.2213</v>
      </c>
      <c r="XV114" s="55">
        <v>0.1305</v>
      </c>
      <c r="XW114" s="55">
        <v>0.1009</v>
      </c>
      <c r="XX114" s="55">
        <v>4.5600000000000002E-2</v>
      </c>
      <c r="XY114" s="55">
        <v>-0.30620000000000003</v>
      </c>
      <c r="XZ114" s="55">
        <v>0.12529999999999999</v>
      </c>
      <c r="YA114" s="55">
        <v>0.13059999999999999</v>
      </c>
      <c r="YB114" s="55">
        <v>-4.0899999999999999E-2</v>
      </c>
      <c r="YC114" s="55">
        <v>-1.2800000000000001E-2</v>
      </c>
      <c r="YD114" s="55">
        <v>-7.2700000000000001E-2</v>
      </c>
      <c r="YE114" s="55">
        <v>-9.8599999999999993E-2</v>
      </c>
      <c r="YF114" s="55">
        <v>-4.6600000000000003E-2</v>
      </c>
      <c r="YG114" s="55">
        <v>-3.15E-2</v>
      </c>
      <c r="YH114" s="55">
        <v>2.7799999999999998E-2</v>
      </c>
      <c r="YI114" s="55">
        <v>0.18970000000000001</v>
      </c>
      <c r="YJ114" s="55">
        <v>-2.81E-2</v>
      </c>
      <c r="YK114" s="55">
        <v>-2.3400000000000001E-2</v>
      </c>
    </row>
    <row r="115" spans="1:661" x14ac:dyDescent="0.35">
      <c r="A115" s="66" t="s">
        <v>75</v>
      </c>
      <c r="B115" s="66" t="s">
        <v>101</v>
      </c>
      <c r="C115" s="54">
        <v>0.1</v>
      </c>
      <c r="D115" s="54">
        <v>0.24</v>
      </c>
      <c r="E115" s="54">
        <v>-0.14000000000000001</v>
      </c>
      <c r="F115" s="54">
        <v>-0.09</v>
      </c>
      <c r="G115" s="54">
        <v>-0.04</v>
      </c>
      <c r="H115" s="54">
        <v>-0.04</v>
      </c>
      <c r="I115" s="54">
        <v>0.14000000000000001</v>
      </c>
      <c r="J115" s="54">
        <v>-0.03</v>
      </c>
      <c r="K115" s="54">
        <v>-0.1</v>
      </c>
      <c r="L115" s="54">
        <v>-0.19</v>
      </c>
      <c r="M115" s="54">
        <v>-0.16</v>
      </c>
      <c r="N115" s="54">
        <v>0.05</v>
      </c>
      <c r="O115" s="54">
        <v>0.32</v>
      </c>
      <c r="P115" s="54">
        <v>-0.12</v>
      </c>
      <c r="Q115" s="54">
        <v>-0.11</v>
      </c>
      <c r="R115" s="54">
        <v>-0.02</v>
      </c>
      <c r="S115" s="54">
        <v>-0.1</v>
      </c>
      <c r="T115" s="54">
        <v>-0.17</v>
      </c>
      <c r="U115" s="54">
        <v>0.09</v>
      </c>
      <c r="V115" s="54">
        <v>0.01</v>
      </c>
      <c r="W115" s="54">
        <v>-0.13</v>
      </c>
      <c r="X115" s="54">
        <v>-0.31</v>
      </c>
      <c r="Y115" s="54">
        <v>-0.24</v>
      </c>
      <c r="Z115" s="54">
        <v>-0.42</v>
      </c>
      <c r="AA115" s="54">
        <v>-0.42</v>
      </c>
      <c r="AB115" s="54">
        <v>-0.48</v>
      </c>
      <c r="AC115" s="54">
        <v>-0.48</v>
      </c>
      <c r="AD115" s="54">
        <v>-0.63</v>
      </c>
      <c r="AE115" s="54">
        <v>-1</v>
      </c>
      <c r="AF115" s="54">
        <v>-1</v>
      </c>
      <c r="AG115" s="54">
        <v>-1</v>
      </c>
      <c r="AH115" s="54">
        <v>-1</v>
      </c>
      <c r="AI115" s="54">
        <v>-1</v>
      </c>
      <c r="AJ115" s="54">
        <v>-1</v>
      </c>
      <c r="AK115" s="54">
        <v>-1</v>
      </c>
      <c r="AL115" s="54">
        <v>-1</v>
      </c>
      <c r="AM115" s="54">
        <v>-1</v>
      </c>
      <c r="AN115" s="54">
        <v>-1</v>
      </c>
      <c r="AO115" s="54">
        <v>-1</v>
      </c>
      <c r="AP115" s="54">
        <v>-1</v>
      </c>
      <c r="AQ115" s="54">
        <v>-1</v>
      </c>
      <c r="AR115" s="54">
        <v>-1</v>
      </c>
      <c r="AS115" s="54">
        <v>-1</v>
      </c>
      <c r="AT115" s="54">
        <v>-1</v>
      </c>
      <c r="AU115" s="54">
        <v>-1</v>
      </c>
      <c r="AV115" s="54">
        <v>-1</v>
      </c>
      <c r="AW115" s="54">
        <v>-1</v>
      </c>
      <c r="AX115" s="54">
        <v>-1</v>
      </c>
      <c r="AY115" s="54">
        <v>-1</v>
      </c>
      <c r="AZ115" s="54">
        <v>-1</v>
      </c>
      <c r="BA115" s="54">
        <v>-1</v>
      </c>
      <c r="BB115" s="54">
        <v>-1</v>
      </c>
      <c r="BC115" s="54">
        <v>-1</v>
      </c>
      <c r="BD115" s="54">
        <v>-1</v>
      </c>
      <c r="BE115" s="54">
        <v>-1</v>
      </c>
      <c r="BF115" s="54">
        <v>-1</v>
      </c>
      <c r="BG115" s="54">
        <v>-1</v>
      </c>
      <c r="BH115" s="54">
        <v>-1</v>
      </c>
      <c r="BI115" s="54">
        <v>-1</v>
      </c>
      <c r="BJ115" s="54">
        <v>-1</v>
      </c>
      <c r="BK115" s="54">
        <v>-1</v>
      </c>
      <c r="BL115" s="54">
        <v>-1</v>
      </c>
      <c r="BM115" s="54">
        <v>-1</v>
      </c>
      <c r="BN115" s="54">
        <v>-1</v>
      </c>
      <c r="BO115" s="54">
        <v>-1</v>
      </c>
      <c r="BP115" s="54">
        <v>-1</v>
      </c>
      <c r="BQ115" s="54">
        <v>-1</v>
      </c>
      <c r="BR115" s="54">
        <v>-1</v>
      </c>
      <c r="BS115" s="54">
        <v>-1</v>
      </c>
      <c r="BT115" s="54">
        <v>-1</v>
      </c>
      <c r="BU115" s="54">
        <v>-1</v>
      </c>
      <c r="BV115" s="54">
        <v>-1</v>
      </c>
      <c r="BW115" s="54">
        <v>-1</v>
      </c>
      <c r="BX115" s="54">
        <v>-1</v>
      </c>
      <c r="BY115" s="54">
        <v>-1</v>
      </c>
      <c r="BZ115" s="54">
        <v>-1</v>
      </c>
      <c r="CA115" s="54">
        <v>-1</v>
      </c>
      <c r="CB115" s="54">
        <v>-1</v>
      </c>
      <c r="CC115" s="54">
        <v>-1</v>
      </c>
      <c r="CD115" s="54">
        <v>-1</v>
      </c>
      <c r="CE115" s="54">
        <v>-1</v>
      </c>
      <c r="CF115" s="54">
        <v>-1</v>
      </c>
      <c r="CG115" s="54">
        <v>-1</v>
      </c>
      <c r="CH115" s="54">
        <v>-1</v>
      </c>
      <c r="CI115" s="54">
        <v>-1</v>
      </c>
      <c r="CJ115" s="54">
        <v>-1</v>
      </c>
      <c r="CK115" s="54">
        <v>-1</v>
      </c>
      <c r="CL115" s="54">
        <v>-1</v>
      </c>
      <c r="CM115" s="55">
        <v>-0.99909999999999999</v>
      </c>
      <c r="CN115" s="54">
        <v>-1</v>
      </c>
      <c r="CO115" s="55">
        <v>-0.99760000000000004</v>
      </c>
      <c r="CP115" s="54">
        <v>-1</v>
      </c>
      <c r="CQ115" s="54">
        <v>-1</v>
      </c>
      <c r="CR115" s="54">
        <v>-1</v>
      </c>
      <c r="CS115" s="54">
        <v>-1</v>
      </c>
      <c r="CT115" s="54">
        <v>-1</v>
      </c>
      <c r="CU115" s="54">
        <v>-1</v>
      </c>
      <c r="CV115" s="54">
        <v>-1</v>
      </c>
      <c r="CW115" s="54">
        <v>-1</v>
      </c>
      <c r="CX115" s="54">
        <v>-1</v>
      </c>
      <c r="CY115" s="54">
        <v>-1</v>
      </c>
      <c r="CZ115" s="54">
        <v>-1</v>
      </c>
      <c r="DA115" s="54">
        <v>-1</v>
      </c>
      <c r="DB115" s="54">
        <v>-1</v>
      </c>
      <c r="DC115" s="54">
        <v>-1</v>
      </c>
      <c r="DD115" s="54">
        <v>-1</v>
      </c>
      <c r="DE115" s="54">
        <v>-1</v>
      </c>
      <c r="DF115" s="55">
        <v>-0.99860000000000004</v>
      </c>
      <c r="DG115" s="55">
        <v>-0.81140000000000001</v>
      </c>
      <c r="DH115" s="55">
        <v>-0.79720000000000002</v>
      </c>
      <c r="DI115" s="55">
        <v>-0.82609999999999995</v>
      </c>
      <c r="DJ115" s="55">
        <v>-0.85419999999999996</v>
      </c>
      <c r="DK115" s="55">
        <v>-0.83009999999999995</v>
      </c>
      <c r="DL115" s="55">
        <v>-0.80940000000000001</v>
      </c>
      <c r="DM115" s="55">
        <v>-0.75229999999999997</v>
      </c>
      <c r="DN115" s="55">
        <v>-0.70399999999999996</v>
      </c>
      <c r="DO115" s="55">
        <v>-0.65359999999999996</v>
      </c>
      <c r="DP115" s="55">
        <v>-0.79490000000000005</v>
      </c>
      <c r="DQ115" s="55">
        <v>-0.76800000000000002</v>
      </c>
      <c r="DR115" s="55">
        <v>-0.71360000000000001</v>
      </c>
      <c r="DS115" s="55">
        <v>-0.74680000000000002</v>
      </c>
      <c r="DT115" s="55">
        <v>-0.7218</v>
      </c>
      <c r="DU115" s="55">
        <v>-0.6673</v>
      </c>
      <c r="DV115" s="55">
        <v>-0.63319999999999999</v>
      </c>
      <c r="DW115" s="55">
        <v>-0.51770000000000005</v>
      </c>
      <c r="DX115" s="55">
        <v>-0.68759999999999999</v>
      </c>
      <c r="DY115" s="55">
        <v>-0.71950000000000003</v>
      </c>
      <c r="DZ115" s="55">
        <v>-0.67730000000000001</v>
      </c>
      <c r="EA115" s="55">
        <v>-0.70820000000000005</v>
      </c>
      <c r="EB115" s="55">
        <v>-0.63990000000000002</v>
      </c>
      <c r="EC115" s="54">
        <v>-0.61</v>
      </c>
      <c r="ED115" s="55">
        <v>-0.63939999999999997</v>
      </c>
      <c r="EE115" s="55">
        <v>-0.71940000000000004</v>
      </c>
      <c r="EF115" s="55">
        <v>-0.78310000000000002</v>
      </c>
      <c r="EG115" s="55">
        <v>-0.82720000000000005</v>
      </c>
      <c r="EH115" s="55">
        <v>-0.79249999999999998</v>
      </c>
      <c r="EI115" s="55">
        <v>-0.99229999999999996</v>
      </c>
      <c r="EJ115" s="55">
        <v>-0.99370000000000003</v>
      </c>
      <c r="EK115" s="55">
        <v>-0.99109999999999998</v>
      </c>
      <c r="EL115" s="54">
        <v>-1</v>
      </c>
      <c r="EM115" s="55">
        <v>-0.99950000000000006</v>
      </c>
      <c r="EN115" s="55">
        <v>-0.99860000000000004</v>
      </c>
      <c r="EO115" s="55">
        <v>-0.99529999999999996</v>
      </c>
      <c r="EP115" s="55">
        <v>-0.94799999999999995</v>
      </c>
      <c r="EQ115" s="55">
        <v>-0.91310000000000002</v>
      </c>
      <c r="ER115" s="55">
        <v>-0.90810000000000002</v>
      </c>
      <c r="ES115" s="55">
        <v>-0.92979999999999996</v>
      </c>
      <c r="ET115" s="55">
        <v>-0.89480000000000004</v>
      </c>
      <c r="EU115" s="55">
        <v>-0.88959999999999995</v>
      </c>
      <c r="EV115" s="55">
        <v>-0.8992</v>
      </c>
      <c r="EW115" s="55">
        <v>-0.89229999999999998</v>
      </c>
      <c r="EX115" s="55">
        <v>-0.85219999999999996</v>
      </c>
      <c r="EY115" s="55">
        <v>-0.87309999999999999</v>
      </c>
      <c r="EZ115" s="55">
        <v>-0.84470000000000001</v>
      </c>
      <c r="FA115" s="55">
        <v>-0.84709999999999996</v>
      </c>
      <c r="FB115" s="55">
        <v>-0.8488</v>
      </c>
      <c r="FC115" s="55">
        <v>-0.85550000000000004</v>
      </c>
      <c r="FD115" s="55">
        <v>-0.78779999999999994</v>
      </c>
      <c r="FE115" s="55">
        <v>-0.80730000000000002</v>
      </c>
      <c r="FF115" s="55">
        <v>-0.8256</v>
      </c>
      <c r="FG115" s="55">
        <v>-0.85970000000000002</v>
      </c>
      <c r="FH115" s="55">
        <v>-0.82509999999999994</v>
      </c>
      <c r="FI115" s="55">
        <v>-0.82430000000000003</v>
      </c>
      <c r="FJ115" s="54">
        <v>-0.81</v>
      </c>
      <c r="FK115" s="55">
        <v>-0.74690000000000001</v>
      </c>
      <c r="FL115" s="55">
        <v>-0.75780000000000003</v>
      </c>
      <c r="FM115" s="55">
        <v>-0.77949999999999997</v>
      </c>
      <c r="FN115" s="55">
        <v>-0.80589999999999995</v>
      </c>
      <c r="FO115" s="55">
        <v>-0.79279999999999995</v>
      </c>
      <c r="FP115" s="55">
        <v>-0.74450000000000005</v>
      </c>
      <c r="FQ115" s="55">
        <v>-0.77149999999999996</v>
      </c>
      <c r="FR115" s="55">
        <v>-0.7298</v>
      </c>
      <c r="FS115" s="55">
        <v>-0.68910000000000005</v>
      </c>
      <c r="FT115" s="55">
        <v>-0.70820000000000005</v>
      </c>
      <c r="FU115" s="55">
        <v>-0.78559999999999997</v>
      </c>
      <c r="FV115" s="55">
        <v>-0.78359999999999996</v>
      </c>
      <c r="FW115" s="55">
        <v>-0.75670000000000004</v>
      </c>
      <c r="FX115" s="55">
        <v>-0.71519999999999995</v>
      </c>
      <c r="FY115" s="55">
        <v>-0.69710000000000005</v>
      </c>
      <c r="FZ115" s="55">
        <v>-0.66049999999999998</v>
      </c>
      <c r="GA115" s="55">
        <v>-0.66639999999999999</v>
      </c>
      <c r="GB115" s="55">
        <v>-0.67800000000000005</v>
      </c>
      <c r="GC115" s="55">
        <v>-0.70040000000000002</v>
      </c>
      <c r="GD115" s="55">
        <v>-0.72909999999999997</v>
      </c>
      <c r="GE115" s="55">
        <v>-0.65449999999999997</v>
      </c>
      <c r="GF115" s="55">
        <v>-0.63880000000000003</v>
      </c>
      <c r="GG115" s="55">
        <v>-0.62209999999999999</v>
      </c>
      <c r="GH115" s="55">
        <v>-0.56259999999999999</v>
      </c>
      <c r="GI115" s="55">
        <v>-0.63229999999999997</v>
      </c>
      <c r="GJ115" s="55">
        <v>-0.73429999999999995</v>
      </c>
      <c r="GK115" s="55">
        <v>-0.65590000000000004</v>
      </c>
      <c r="GL115" s="55">
        <v>-0.61209999999999998</v>
      </c>
      <c r="GM115" s="55">
        <v>-0.54590000000000005</v>
      </c>
      <c r="GN115" s="55">
        <v>-0.46679999999999999</v>
      </c>
      <c r="GO115" s="55">
        <v>-0.66810000000000003</v>
      </c>
      <c r="GP115" s="55">
        <v>-0.69510000000000005</v>
      </c>
      <c r="GQ115" s="55">
        <v>-0.45829999999999999</v>
      </c>
      <c r="GR115" s="55">
        <v>-0.50590000000000002</v>
      </c>
      <c r="GS115" s="55">
        <v>-0.60270000000000001</v>
      </c>
      <c r="GT115" s="55">
        <v>-0.50670000000000004</v>
      </c>
      <c r="GU115" s="55">
        <v>-0.48930000000000001</v>
      </c>
      <c r="GV115" s="55">
        <v>-0.37009999999999998</v>
      </c>
      <c r="GW115" s="55">
        <v>-0.66839999999999999</v>
      </c>
      <c r="GX115" s="55">
        <v>-0.72019999999999995</v>
      </c>
      <c r="GY115" s="55">
        <v>-0.66310000000000002</v>
      </c>
      <c r="GZ115" s="55">
        <v>-0.65849999999999997</v>
      </c>
      <c r="HA115" s="55">
        <v>-0.56289999999999996</v>
      </c>
      <c r="HB115" s="55">
        <v>-0.5716</v>
      </c>
      <c r="HC115" s="55">
        <v>-0.58989999999999998</v>
      </c>
      <c r="HD115" s="55">
        <v>-0.72850000000000004</v>
      </c>
      <c r="HE115" s="55">
        <v>-0.66590000000000005</v>
      </c>
      <c r="HF115" s="55">
        <v>-0.62760000000000005</v>
      </c>
      <c r="HG115" s="55">
        <v>-0.61209999999999998</v>
      </c>
      <c r="HH115" s="55">
        <v>-0.54920000000000002</v>
      </c>
      <c r="HI115" s="55">
        <v>-0.50080000000000002</v>
      </c>
      <c r="HJ115" s="55">
        <v>-0.52529999999999999</v>
      </c>
      <c r="HK115" s="55">
        <v>-0.69889999999999997</v>
      </c>
      <c r="HL115" s="55">
        <v>-0.65780000000000005</v>
      </c>
      <c r="HM115" s="55">
        <v>-0.65780000000000005</v>
      </c>
      <c r="HN115" s="55">
        <v>-0.64070000000000005</v>
      </c>
      <c r="HO115" s="55">
        <v>-0.55320000000000003</v>
      </c>
      <c r="HP115" s="55">
        <v>-0.50249999999999995</v>
      </c>
      <c r="HQ115" s="55">
        <v>-0.64090000000000003</v>
      </c>
      <c r="HR115" s="55">
        <v>-0.71299999999999997</v>
      </c>
      <c r="HS115" s="55">
        <v>-0.64859999999999995</v>
      </c>
      <c r="HT115" s="55">
        <v>-0.66300000000000003</v>
      </c>
      <c r="HU115" s="55">
        <v>-0.55630000000000002</v>
      </c>
      <c r="HV115" s="55">
        <v>-0.52290000000000003</v>
      </c>
      <c r="HW115" s="55">
        <v>-0.45500000000000002</v>
      </c>
      <c r="HX115" s="55">
        <v>-0.59709999999999996</v>
      </c>
      <c r="HY115" s="55">
        <v>-0.64590000000000003</v>
      </c>
      <c r="HZ115" s="55">
        <v>-0.5413</v>
      </c>
      <c r="IA115" s="55">
        <v>-0.56869999999999998</v>
      </c>
      <c r="IB115" s="55">
        <v>-0.55189999999999995</v>
      </c>
      <c r="IC115" s="55">
        <v>-0.42420000000000002</v>
      </c>
      <c r="ID115" s="55">
        <v>-0.42930000000000001</v>
      </c>
      <c r="IE115" s="55">
        <v>-0.49070000000000003</v>
      </c>
      <c r="IF115" s="55">
        <v>-0.64790000000000003</v>
      </c>
      <c r="IG115" s="55">
        <v>-0.62590000000000001</v>
      </c>
      <c r="IH115" s="55">
        <v>-0.60270000000000001</v>
      </c>
      <c r="II115" s="55">
        <v>-0.60499999999999998</v>
      </c>
      <c r="IJ115" s="55">
        <v>-0.42909999999999998</v>
      </c>
      <c r="IK115" s="55">
        <v>-0.30769999999999997</v>
      </c>
      <c r="IL115" s="55">
        <v>-0.46750000000000003</v>
      </c>
      <c r="IM115" s="55">
        <v>-0.66559999999999997</v>
      </c>
      <c r="IN115" s="55">
        <v>-0.62970000000000004</v>
      </c>
      <c r="IO115" s="55">
        <v>-0.56740000000000002</v>
      </c>
      <c r="IP115" s="55">
        <v>-0.54079999999999995</v>
      </c>
      <c r="IQ115" s="55">
        <v>-0.3639</v>
      </c>
      <c r="IR115" s="55">
        <v>-0.38869999999999999</v>
      </c>
      <c r="IS115" s="55">
        <v>-0.57950000000000002</v>
      </c>
      <c r="IT115" s="55">
        <v>-0.75739999999999996</v>
      </c>
      <c r="IU115" s="55">
        <v>-0.64429999999999998</v>
      </c>
      <c r="IV115" s="55">
        <v>-0.59440000000000004</v>
      </c>
      <c r="IW115" s="55">
        <v>-0.25740000000000002</v>
      </c>
      <c r="IX115" s="55">
        <v>-0.47799999999999998</v>
      </c>
      <c r="IY115" s="55">
        <v>-0.69850000000000001</v>
      </c>
      <c r="IZ115" s="55">
        <v>-0.65900000000000003</v>
      </c>
      <c r="JA115" s="55">
        <v>-0.61650000000000005</v>
      </c>
      <c r="JB115" s="54">
        <v>-0.68</v>
      </c>
      <c r="JC115" s="55">
        <v>-0.66369999999999996</v>
      </c>
      <c r="JD115" s="55">
        <v>-0.6502</v>
      </c>
      <c r="JE115" s="55">
        <v>-0.49299999999999999</v>
      </c>
      <c r="JF115" s="55">
        <v>-0.42580000000000001</v>
      </c>
      <c r="JG115" s="55">
        <v>-0.58560000000000001</v>
      </c>
      <c r="JH115" s="55">
        <v>-0.66049999999999998</v>
      </c>
      <c r="JI115" s="55">
        <v>-0.46760000000000002</v>
      </c>
      <c r="JJ115" s="55">
        <v>-0.67020000000000002</v>
      </c>
      <c r="JK115" s="55">
        <v>-0.62949999999999995</v>
      </c>
      <c r="JL115" s="55">
        <v>-0.4975</v>
      </c>
      <c r="JM115" s="55">
        <v>-0.44940000000000002</v>
      </c>
      <c r="JN115" s="55">
        <v>-0.59789999999999999</v>
      </c>
      <c r="JO115" s="55">
        <v>-0.73939999999999995</v>
      </c>
      <c r="JP115" s="54">
        <v>-0.78</v>
      </c>
      <c r="JQ115" s="55">
        <v>-0.67779999999999996</v>
      </c>
      <c r="JR115" s="55">
        <v>-0.72040000000000004</v>
      </c>
      <c r="JS115" s="55">
        <v>-0.63280000000000003</v>
      </c>
      <c r="JT115" s="55">
        <v>-0.6119</v>
      </c>
      <c r="JU115" s="55">
        <v>-0.71050000000000002</v>
      </c>
      <c r="JV115" s="55">
        <v>-0.81140000000000001</v>
      </c>
      <c r="JW115" s="55">
        <v>-0.73440000000000005</v>
      </c>
      <c r="JX115" s="55">
        <v>-0.80279999999999996</v>
      </c>
      <c r="JY115" s="55">
        <v>-0.73229999999999995</v>
      </c>
      <c r="JZ115" s="55">
        <v>-0.76270000000000004</v>
      </c>
      <c r="KA115" s="55">
        <v>-0.6835</v>
      </c>
      <c r="KB115" s="55">
        <v>-0.75790000000000002</v>
      </c>
      <c r="KC115" s="55">
        <v>-0.8206</v>
      </c>
      <c r="KD115" s="55">
        <v>-0.87090000000000001</v>
      </c>
      <c r="KE115" s="55">
        <v>-0.86829999999999996</v>
      </c>
      <c r="KF115" s="55">
        <v>-0.80579999999999996</v>
      </c>
      <c r="KG115" s="55">
        <v>-0.69299999999999995</v>
      </c>
      <c r="KH115" s="55">
        <v>-0.61980000000000002</v>
      </c>
      <c r="KI115" s="55">
        <v>-0.64049999999999996</v>
      </c>
      <c r="KJ115" s="55">
        <v>-0.84260000000000002</v>
      </c>
      <c r="KK115" s="55">
        <v>-0.82650000000000001</v>
      </c>
      <c r="KL115" s="55">
        <v>-0.81310000000000004</v>
      </c>
      <c r="KM115" s="55">
        <v>-0.78610000000000002</v>
      </c>
      <c r="KN115" s="55">
        <v>-0.56679999999999997</v>
      </c>
      <c r="KO115" s="55">
        <v>-0.96550000000000002</v>
      </c>
      <c r="KP115" s="55">
        <v>-0.97960000000000003</v>
      </c>
      <c r="KQ115" s="55">
        <v>-0.98729999999999996</v>
      </c>
      <c r="KR115" s="54">
        <v>-0.99</v>
      </c>
      <c r="KS115" s="55">
        <v>-0.99480000000000002</v>
      </c>
      <c r="KT115" s="55">
        <v>-0.98580000000000001</v>
      </c>
      <c r="KU115" s="55">
        <v>-0.97270000000000001</v>
      </c>
      <c r="KV115" s="55">
        <v>-0.94730000000000003</v>
      </c>
      <c r="KW115" s="55">
        <v>-0.97289999999999999</v>
      </c>
      <c r="KX115" s="55">
        <v>-0.9819</v>
      </c>
      <c r="KY115" s="55">
        <v>-0.97199999999999998</v>
      </c>
      <c r="KZ115" s="55">
        <v>-0.87270000000000003</v>
      </c>
      <c r="LA115" s="55">
        <v>-0.95709999999999995</v>
      </c>
      <c r="LB115" s="55">
        <v>-0.995</v>
      </c>
      <c r="LC115" s="55">
        <v>-0.97360000000000002</v>
      </c>
      <c r="LD115" s="55">
        <v>-0.95440000000000003</v>
      </c>
      <c r="LE115" s="55">
        <v>-0.97219999999999995</v>
      </c>
      <c r="LF115" s="55">
        <v>-0.97770000000000001</v>
      </c>
      <c r="LG115" s="55">
        <v>-0.91269999999999996</v>
      </c>
      <c r="LH115" s="55">
        <v>-0.75539999999999996</v>
      </c>
      <c r="LI115" s="55">
        <v>-0.97640000000000005</v>
      </c>
      <c r="LJ115" s="55">
        <v>-0.9536</v>
      </c>
      <c r="LK115" s="55">
        <v>-0.97640000000000005</v>
      </c>
      <c r="LL115" s="55">
        <v>-0.7419</v>
      </c>
      <c r="LM115" s="55">
        <v>-0.71130000000000004</v>
      </c>
      <c r="LN115" s="55">
        <v>-0.74780000000000002</v>
      </c>
      <c r="LO115" s="55">
        <v>-0.6804</v>
      </c>
      <c r="LP115" s="55">
        <v>-0.64170000000000005</v>
      </c>
      <c r="LQ115" s="55">
        <v>-0.5282</v>
      </c>
      <c r="LR115" s="55">
        <v>-0.65349999999999997</v>
      </c>
      <c r="LS115" s="55">
        <v>-0.72829999999999995</v>
      </c>
      <c r="LT115" s="55">
        <v>-0.75339999999999996</v>
      </c>
      <c r="LU115" s="55">
        <v>-0.75019999999999998</v>
      </c>
      <c r="LV115" s="55">
        <v>-0.67720000000000002</v>
      </c>
      <c r="LW115" s="55">
        <v>-0.60429999999999995</v>
      </c>
      <c r="LX115" s="55">
        <v>-0.53620000000000001</v>
      </c>
      <c r="LY115" s="54">
        <v>-0.61</v>
      </c>
      <c r="LZ115" s="55">
        <v>-0.63319999999999999</v>
      </c>
      <c r="MA115" s="55">
        <v>-0.59370000000000001</v>
      </c>
      <c r="MB115" s="55">
        <v>-0.70299999999999996</v>
      </c>
      <c r="MC115" s="55">
        <v>-0.60589999999999999</v>
      </c>
      <c r="MD115" s="55">
        <v>-0.45639999999999997</v>
      </c>
      <c r="ME115" s="55">
        <v>-0.5101</v>
      </c>
      <c r="MF115" s="55">
        <v>-0.60760000000000003</v>
      </c>
      <c r="MG115" s="55">
        <v>-0.75139999999999996</v>
      </c>
      <c r="MH115" s="55">
        <v>-0.66739999999999999</v>
      </c>
      <c r="MI115" s="55">
        <v>-0.68079999999999996</v>
      </c>
      <c r="MJ115" s="55">
        <v>-0.68310000000000004</v>
      </c>
      <c r="MK115" s="55">
        <v>-0.48139999999999999</v>
      </c>
      <c r="ML115" s="55">
        <v>-0.47320000000000001</v>
      </c>
      <c r="MM115" s="55">
        <v>-0.50949999999999995</v>
      </c>
      <c r="MN115" s="55">
        <v>-0.77459999999999996</v>
      </c>
      <c r="MO115" s="55">
        <v>-0.70909999999999995</v>
      </c>
      <c r="MP115" s="55">
        <v>-0.68710000000000004</v>
      </c>
      <c r="MQ115" s="55">
        <v>-0.60160000000000002</v>
      </c>
      <c r="MR115" s="55">
        <v>-0.35339999999999999</v>
      </c>
      <c r="MS115" s="55">
        <v>-0.41070000000000001</v>
      </c>
      <c r="MT115" s="55">
        <v>-0.72619999999999996</v>
      </c>
      <c r="MU115" s="55">
        <v>-0.65680000000000005</v>
      </c>
      <c r="MV115" s="55">
        <v>-0.74039999999999995</v>
      </c>
      <c r="MW115" s="55">
        <v>-0.67630000000000001</v>
      </c>
      <c r="MX115" s="55">
        <v>-0.62639999999999996</v>
      </c>
      <c r="MY115" s="55">
        <v>-0.59340000000000004</v>
      </c>
      <c r="MZ115" s="55">
        <v>-0.44700000000000001</v>
      </c>
      <c r="NA115" s="55">
        <v>-0.22140000000000001</v>
      </c>
      <c r="NB115" s="55">
        <v>-0.73519999999999996</v>
      </c>
      <c r="NC115" s="55">
        <v>-0.68220000000000003</v>
      </c>
      <c r="ND115" s="55">
        <v>-0.61939999999999995</v>
      </c>
      <c r="NE115" s="55">
        <v>-0.6714</v>
      </c>
      <c r="NF115" s="55">
        <v>-0.4768</v>
      </c>
      <c r="NG115" s="55">
        <v>-0.38769999999999999</v>
      </c>
      <c r="NH115" s="55">
        <v>-0.4299</v>
      </c>
      <c r="NI115" s="55">
        <v>-0.72099999999999997</v>
      </c>
      <c r="NJ115" s="55">
        <v>-0.67879999999999996</v>
      </c>
      <c r="NK115" s="55">
        <v>-0.50170000000000003</v>
      </c>
      <c r="NL115" s="55">
        <v>-0.56189999999999996</v>
      </c>
      <c r="NM115" s="55">
        <v>-0.36930000000000002</v>
      </c>
      <c r="NN115" s="55">
        <v>-0.29170000000000001</v>
      </c>
      <c r="NO115" s="55">
        <v>-0.4521</v>
      </c>
      <c r="NP115" s="55">
        <v>-0.59730000000000005</v>
      </c>
      <c r="NQ115" s="55">
        <v>-0.5161</v>
      </c>
      <c r="NR115" s="55">
        <v>-0.4723</v>
      </c>
      <c r="NS115" s="55">
        <v>-0.60489999999999999</v>
      </c>
      <c r="NT115" s="55">
        <v>-0.42249999999999999</v>
      </c>
      <c r="NU115" s="55">
        <v>-0.2712</v>
      </c>
      <c r="NV115" s="55">
        <v>-0.36009999999999998</v>
      </c>
      <c r="NW115" s="55">
        <v>-0.60840000000000005</v>
      </c>
      <c r="NX115" s="55">
        <v>-0.58750000000000002</v>
      </c>
      <c r="NY115" s="55">
        <v>-0.4849</v>
      </c>
      <c r="NZ115" s="55">
        <v>-0.61299999999999999</v>
      </c>
      <c r="OA115" s="55">
        <v>-0.42630000000000001</v>
      </c>
      <c r="OB115" s="55">
        <v>-0.20449999999999999</v>
      </c>
      <c r="OC115" s="55">
        <v>-0.38290000000000002</v>
      </c>
      <c r="OD115" s="55">
        <v>-0.60319999999999996</v>
      </c>
      <c r="OE115" s="55">
        <v>-0.56279999999999997</v>
      </c>
      <c r="OF115" s="55">
        <v>-0.50839999999999996</v>
      </c>
      <c r="OG115" s="55">
        <v>-0.62229999999999996</v>
      </c>
      <c r="OH115" s="55">
        <v>-0.37609999999999999</v>
      </c>
      <c r="OI115" s="55">
        <v>-0.2014</v>
      </c>
      <c r="OJ115" s="55">
        <v>-0.2868</v>
      </c>
      <c r="OK115" s="55">
        <v>-0.4919</v>
      </c>
      <c r="OL115" s="55">
        <v>-0.55010000000000003</v>
      </c>
      <c r="OM115" s="55">
        <v>-0.49399999999999999</v>
      </c>
      <c r="ON115" s="55">
        <v>-0.53459999999999996</v>
      </c>
      <c r="OO115" s="55">
        <v>-0.39829999999999999</v>
      </c>
      <c r="OP115" s="55">
        <v>-0.25369999999999998</v>
      </c>
      <c r="OQ115" s="55">
        <v>-0.2898</v>
      </c>
      <c r="OR115" s="55">
        <v>-0.54139999999999999</v>
      </c>
      <c r="OS115" s="55">
        <v>-0.45150000000000001</v>
      </c>
      <c r="OT115" s="55">
        <v>-0.4763</v>
      </c>
      <c r="OU115" s="55">
        <v>-0.45300000000000001</v>
      </c>
      <c r="OV115" s="55">
        <v>-0.32640000000000002</v>
      </c>
      <c r="OW115" s="55">
        <v>-0.38030000000000003</v>
      </c>
      <c r="OX115" s="55">
        <v>-3.7699999999999997E-2</v>
      </c>
      <c r="OY115" s="55">
        <v>-0.5373</v>
      </c>
      <c r="OZ115" s="55">
        <v>-0.5857</v>
      </c>
      <c r="PA115" s="55">
        <v>-0.47189999999999999</v>
      </c>
      <c r="PB115" s="55">
        <v>-0.4128</v>
      </c>
      <c r="PC115" s="55">
        <v>-0.24349999999999999</v>
      </c>
      <c r="PD115" s="55">
        <v>-0.15770000000000001</v>
      </c>
      <c r="PE115" s="55">
        <v>-0.29509999999999997</v>
      </c>
      <c r="PF115" s="55">
        <v>-0.58599999999999997</v>
      </c>
      <c r="PG115" s="55">
        <v>-0.6119</v>
      </c>
      <c r="PH115" s="55">
        <v>-0.56379999999999997</v>
      </c>
      <c r="PI115" s="55">
        <v>-0.56850000000000001</v>
      </c>
      <c r="PJ115" s="55">
        <v>-0.29289999999999999</v>
      </c>
      <c r="PK115" s="55">
        <v>-0.59309999999999996</v>
      </c>
      <c r="PL115" s="55">
        <v>-0.52649999999999997</v>
      </c>
      <c r="PM115" s="55">
        <v>-0.46439999999999998</v>
      </c>
      <c r="PN115" s="55">
        <v>-0.50949999999999995</v>
      </c>
      <c r="PO115" s="55">
        <v>-0.51419999999999999</v>
      </c>
      <c r="PP115" s="55">
        <v>-0.43109999999999998</v>
      </c>
      <c r="PQ115" s="55">
        <v>-0.32819999999999999</v>
      </c>
      <c r="PR115" s="55">
        <v>-0.26079999999999998</v>
      </c>
      <c r="PS115" s="55">
        <v>-0.39700000000000002</v>
      </c>
      <c r="PT115" s="55">
        <v>-0.51180000000000003</v>
      </c>
      <c r="PU115" s="55">
        <v>-0.38059999999999999</v>
      </c>
      <c r="PV115" s="55">
        <v>-0.42880000000000001</v>
      </c>
      <c r="PW115" s="55">
        <v>-0.31269999999999998</v>
      </c>
      <c r="PX115" s="55">
        <v>-0.27389999999999998</v>
      </c>
      <c r="PY115" s="55">
        <v>-0.12509999999999999</v>
      </c>
      <c r="PZ115" s="55">
        <v>-0.16880000000000001</v>
      </c>
      <c r="QA115" s="55">
        <v>-0.5343</v>
      </c>
      <c r="QB115" s="55">
        <v>-0.43869999999999998</v>
      </c>
      <c r="QC115" s="55">
        <v>-0.45090000000000002</v>
      </c>
      <c r="QD115" s="55">
        <v>-0.31269999999999998</v>
      </c>
      <c r="QE115" s="55">
        <v>-0.3014</v>
      </c>
      <c r="QF115" s="55">
        <v>-0.18190000000000001</v>
      </c>
      <c r="QG115" s="55">
        <v>-0.3695</v>
      </c>
      <c r="QH115" s="55">
        <v>-0.42930000000000001</v>
      </c>
      <c r="QI115" s="55">
        <v>-0.3911</v>
      </c>
      <c r="QJ115" s="55">
        <v>-0.43440000000000001</v>
      </c>
      <c r="QK115" s="55">
        <v>-0.31169999999999998</v>
      </c>
      <c r="QL115" s="55">
        <v>-0.2397</v>
      </c>
      <c r="QM115" s="55">
        <v>-0.2364</v>
      </c>
      <c r="QN115" s="55">
        <v>-0.23780000000000001</v>
      </c>
      <c r="QO115" s="55">
        <v>-0.53879999999999995</v>
      </c>
      <c r="QP115" s="55">
        <v>-0.37490000000000001</v>
      </c>
      <c r="QQ115" s="55">
        <v>-0.36430000000000001</v>
      </c>
      <c r="QR115" s="55">
        <v>-0.2762</v>
      </c>
      <c r="QS115" s="55">
        <v>-0.1686</v>
      </c>
      <c r="QT115" s="55">
        <v>-7.3800000000000004E-2</v>
      </c>
      <c r="QU115" s="55">
        <v>-0.32200000000000001</v>
      </c>
      <c r="QV115" s="55">
        <v>-0.25629999999999997</v>
      </c>
      <c r="QW115" s="55">
        <v>-9.5200000000000007E-2</v>
      </c>
      <c r="QX115" s="55">
        <v>-0.25800000000000001</v>
      </c>
      <c r="QY115" s="55">
        <v>-0.20280000000000001</v>
      </c>
      <c r="QZ115" s="55">
        <v>-0.123</v>
      </c>
      <c r="RA115" s="55">
        <v>6.4899999999999999E-2</v>
      </c>
      <c r="RB115" s="55">
        <v>0.1053</v>
      </c>
      <c r="RC115" s="55">
        <v>-0.40939999999999999</v>
      </c>
      <c r="RD115" s="55">
        <v>-0.4798</v>
      </c>
      <c r="RE115" s="55">
        <v>-0.41980000000000001</v>
      </c>
      <c r="RF115" s="55">
        <v>-0.33860000000000001</v>
      </c>
      <c r="RG115" s="55">
        <v>-0.183</v>
      </c>
      <c r="RH115" s="55">
        <v>-0.10680000000000001</v>
      </c>
      <c r="RI115" s="55">
        <v>-0.21049999999999999</v>
      </c>
      <c r="RJ115" s="55">
        <v>-0.40660000000000002</v>
      </c>
      <c r="RK115" s="55">
        <v>-0.44829999999999998</v>
      </c>
      <c r="RL115" s="55">
        <v>-0.30620000000000003</v>
      </c>
      <c r="RM115" s="55">
        <v>-0.20100000000000001</v>
      </c>
      <c r="RN115" s="55">
        <v>-0.19700000000000001</v>
      </c>
      <c r="RO115" s="55">
        <v>-4.0000000000000002E-4</v>
      </c>
      <c r="RP115" s="55">
        <v>-0.40610000000000002</v>
      </c>
      <c r="RQ115" s="55">
        <v>-0.48549999999999999</v>
      </c>
      <c r="RR115" s="55">
        <v>-0.33200000000000002</v>
      </c>
      <c r="RS115" s="55">
        <v>-0.2969</v>
      </c>
      <c r="RT115" s="55">
        <v>-0.2364</v>
      </c>
      <c r="RU115" s="55">
        <v>-0.13969999999999999</v>
      </c>
      <c r="RV115" s="55">
        <v>-5.0099999999999999E-2</v>
      </c>
      <c r="RW115" s="55">
        <v>0.23250000000000001</v>
      </c>
      <c r="RX115" s="55">
        <v>-0.35549999999999998</v>
      </c>
      <c r="RY115" s="55">
        <v>-0.3518</v>
      </c>
      <c r="RZ115" s="55">
        <v>-0.2248</v>
      </c>
      <c r="SA115" s="55">
        <v>-0.23580000000000001</v>
      </c>
      <c r="SB115" s="55">
        <v>-7.4399999999999994E-2</v>
      </c>
      <c r="SC115" s="55">
        <v>-2.23E-2</v>
      </c>
      <c r="SD115" s="55">
        <v>-0.14990000000000001</v>
      </c>
      <c r="SE115" s="55">
        <v>-0.3463</v>
      </c>
      <c r="SF115" s="55">
        <v>-0.68830000000000002</v>
      </c>
      <c r="SG115" s="55">
        <v>-0.1971</v>
      </c>
      <c r="SH115" s="55">
        <v>-0.14080000000000001</v>
      </c>
      <c r="SI115" s="55">
        <v>-0.14080000000000001</v>
      </c>
      <c r="SJ115" s="55">
        <v>-1.47E-2</v>
      </c>
      <c r="SK115" s="55">
        <v>-0.2782</v>
      </c>
      <c r="SL115" s="55">
        <v>-0.108</v>
      </c>
      <c r="SM115" s="55">
        <v>-0.38629999999999998</v>
      </c>
      <c r="SN115" s="55">
        <v>-0.189</v>
      </c>
      <c r="SO115" s="55">
        <v>-7.9500000000000001E-2</v>
      </c>
      <c r="SP115" s="55">
        <v>2.5000000000000001E-3</v>
      </c>
      <c r="SQ115" s="55">
        <v>3.0599999999999999E-2</v>
      </c>
      <c r="SR115" s="55">
        <v>-0.12909999999999999</v>
      </c>
      <c r="SS115" s="55">
        <v>-0.29920000000000002</v>
      </c>
      <c r="ST115" s="55">
        <v>-0.23519999999999999</v>
      </c>
      <c r="SU115" s="55">
        <v>-0.20330000000000001</v>
      </c>
      <c r="SV115" s="55">
        <v>-0.2054</v>
      </c>
      <c r="SW115" s="55">
        <v>-0.13539999999999999</v>
      </c>
      <c r="SX115" s="55">
        <v>-5.5300000000000002E-2</v>
      </c>
      <c r="SY115" s="55">
        <v>-8.0600000000000005E-2</v>
      </c>
      <c r="SZ115" s="55">
        <v>-0.34150000000000003</v>
      </c>
      <c r="TA115" s="55">
        <v>-0.2631</v>
      </c>
      <c r="TB115" s="55">
        <v>-0.20780000000000001</v>
      </c>
      <c r="TC115" s="55">
        <v>-0.16819999999999999</v>
      </c>
      <c r="TD115" s="55">
        <v>-2.8199999999999999E-2</v>
      </c>
      <c r="TE115" s="55">
        <v>-2.07E-2</v>
      </c>
      <c r="TF115" s="55">
        <v>-0.15709999999999999</v>
      </c>
      <c r="TG115" s="55">
        <v>-0.39350000000000002</v>
      </c>
      <c r="TH115" s="55">
        <v>-0.22470000000000001</v>
      </c>
      <c r="TI115" s="55">
        <v>-0.30109999999999998</v>
      </c>
      <c r="TJ115" s="55">
        <v>-0.2485</v>
      </c>
      <c r="TK115" s="55">
        <v>-1.44E-2</v>
      </c>
      <c r="TL115" s="55">
        <v>-1.7899999999999999E-2</v>
      </c>
      <c r="TM115" s="55">
        <v>-0.129</v>
      </c>
      <c r="TN115" s="55">
        <v>-0.36059999999999998</v>
      </c>
      <c r="TO115" s="55">
        <v>-0.23469999999999999</v>
      </c>
      <c r="TP115" s="55">
        <v>-0.30969999999999998</v>
      </c>
      <c r="TQ115" s="55">
        <v>-0.21129999999999999</v>
      </c>
      <c r="TR115" s="55">
        <v>-0.14219999999999999</v>
      </c>
      <c r="TS115" s="55">
        <v>-7.4700000000000003E-2</v>
      </c>
      <c r="TT115" s="55">
        <v>-7.1499999999999994E-2</v>
      </c>
      <c r="TU115" s="55">
        <v>-0.36849999999999999</v>
      </c>
      <c r="TV115" s="55">
        <v>-0.35299999999999998</v>
      </c>
      <c r="TW115" s="55">
        <v>-0.32350000000000001</v>
      </c>
      <c r="TX115" s="55">
        <v>-0.29749999999999999</v>
      </c>
      <c r="TY115" s="55">
        <v>-0.20280000000000001</v>
      </c>
      <c r="TZ115" s="55">
        <v>-3.6299999999999999E-2</v>
      </c>
      <c r="UA115" s="55">
        <v>-0.17680000000000001</v>
      </c>
      <c r="UB115" s="55">
        <v>-0.3004</v>
      </c>
      <c r="UC115" s="55">
        <v>-0.20430000000000001</v>
      </c>
      <c r="UD115" s="55">
        <v>-0.16919999999999999</v>
      </c>
      <c r="UE115" s="55">
        <v>-5.2900000000000003E-2</v>
      </c>
      <c r="UF115" s="55">
        <v>1.3299999999999999E-2</v>
      </c>
      <c r="UG115" s="55">
        <v>-4.4000000000000003E-3</v>
      </c>
      <c r="UH115" s="55">
        <v>1.06E-2</v>
      </c>
      <c r="UI115" s="55">
        <v>-0.1308</v>
      </c>
      <c r="UJ115" s="55">
        <v>-0.2339</v>
      </c>
      <c r="UK115" s="55">
        <v>-0.27879999999999999</v>
      </c>
      <c r="UL115" s="55">
        <v>-0.15609999999999999</v>
      </c>
      <c r="UM115" s="55">
        <v>1E-3</v>
      </c>
      <c r="UN115" s="55">
        <v>0.14230000000000001</v>
      </c>
      <c r="UO115" s="55">
        <v>-0.18790000000000001</v>
      </c>
      <c r="UP115" s="55">
        <v>-0.3448</v>
      </c>
      <c r="UQ115" s="55">
        <v>-0.12709999999999999</v>
      </c>
      <c r="UR115" s="55">
        <v>-0.30980000000000002</v>
      </c>
      <c r="US115" s="55">
        <v>-0.1883</v>
      </c>
      <c r="UT115" s="55">
        <v>-0.13700000000000001</v>
      </c>
      <c r="UU115" s="55">
        <v>-6.0299999999999999E-2</v>
      </c>
      <c r="UV115" s="55">
        <v>0.17169999999999999</v>
      </c>
      <c r="UW115" s="55">
        <v>-0.29160000000000003</v>
      </c>
      <c r="UX115" s="55">
        <v>-0.49940000000000001</v>
      </c>
      <c r="UY115" s="55">
        <v>-0.41689999999999999</v>
      </c>
      <c r="UZ115" s="55">
        <v>-0.28889999999999999</v>
      </c>
      <c r="VA115" s="55">
        <v>-0.19889999999999999</v>
      </c>
      <c r="VB115" s="55">
        <v>-0.1855</v>
      </c>
      <c r="VC115" s="55">
        <v>-0.34239999999999998</v>
      </c>
      <c r="VD115" s="55">
        <v>-0.502</v>
      </c>
      <c r="VE115" s="55">
        <v>-0.34410000000000002</v>
      </c>
      <c r="VF115" s="55">
        <v>-0.32419999999999999</v>
      </c>
      <c r="VG115" s="55">
        <v>-0.2203</v>
      </c>
      <c r="VH115" s="55">
        <v>-5.3100000000000001E-2</v>
      </c>
      <c r="VI115" s="55">
        <v>1.2500000000000001E-2</v>
      </c>
      <c r="VJ115" s="55">
        <v>0.14399999999999999</v>
      </c>
      <c r="VK115" s="55">
        <v>-0.28799999999999998</v>
      </c>
      <c r="VL115" s="55">
        <v>-0.37430000000000002</v>
      </c>
      <c r="VM115" s="55">
        <v>-0.44259999999999999</v>
      </c>
      <c r="VN115" s="55">
        <v>-0.3075</v>
      </c>
      <c r="VO115" s="55">
        <v>-0.20080000000000001</v>
      </c>
      <c r="VP115" s="55">
        <v>-0.12839999999999999</v>
      </c>
      <c r="VQ115" s="55">
        <v>-0.18010000000000001</v>
      </c>
      <c r="VR115" s="55">
        <v>-0.46910000000000002</v>
      </c>
      <c r="VS115" s="55">
        <v>-0.34460000000000002</v>
      </c>
      <c r="VT115" s="55">
        <v>-0.4002</v>
      </c>
      <c r="VU115" s="55">
        <v>-0.2339</v>
      </c>
      <c r="VV115" s="55">
        <v>-0.1346</v>
      </c>
      <c r="VW115" s="55">
        <v>-0.18010000000000001</v>
      </c>
      <c r="VX115" s="55">
        <v>-0.26540000000000002</v>
      </c>
      <c r="VY115" s="55">
        <v>7.6399999999999996E-2</v>
      </c>
      <c r="VZ115" s="55">
        <v>-0.1411</v>
      </c>
      <c r="WA115" s="55">
        <v>-0.1978</v>
      </c>
      <c r="WB115" s="55">
        <v>-0.2051</v>
      </c>
      <c r="WC115" s="55">
        <v>1E-4</v>
      </c>
      <c r="WD115" s="55">
        <v>2.98E-2</v>
      </c>
      <c r="WE115" s="55">
        <v>0.1091</v>
      </c>
      <c r="WF115" s="55">
        <v>-0.26440000000000002</v>
      </c>
      <c r="WG115" s="55">
        <v>-0.38159999999999999</v>
      </c>
      <c r="WH115" s="55">
        <v>-0.4239</v>
      </c>
      <c r="WI115" s="55">
        <v>-0.26140000000000002</v>
      </c>
      <c r="WJ115" s="55">
        <v>-7.0199999999999999E-2</v>
      </c>
      <c r="WK115" s="55">
        <v>0.126</v>
      </c>
      <c r="WL115" s="55">
        <v>0.17949999999999999</v>
      </c>
      <c r="WM115" s="55">
        <v>-0.3765</v>
      </c>
      <c r="WN115" s="55">
        <v>-0.28889999999999999</v>
      </c>
      <c r="WO115" s="55">
        <v>-0.2303</v>
      </c>
      <c r="WP115" s="55">
        <v>-0.20680000000000001</v>
      </c>
      <c r="WQ115" s="55">
        <v>-9.7999999999999997E-3</v>
      </c>
      <c r="WR115" s="55">
        <v>4.8599999999999997E-2</v>
      </c>
      <c r="WS115" s="55">
        <v>-0.1424</v>
      </c>
      <c r="WT115" s="55">
        <v>-0.49159999999999998</v>
      </c>
      <c r="WU115" s="55">
        <v>-0.34179999999999999</v>
      </c>
      <c r="WV115" s="55">
        <v>-0.22359999999999999</v>
      </c>
      <c r="WW115" s="55">
        <v>0.3639</v>
      </c>
      <c r="WX115" s="55">
        <v>-9.2799999999999994E-2</v>
      </c>
      <c r="WY115" s="55">
        <v>-0.2407</v>
      </c>
      <c r="WZ115" s="55">
        <v>-0.4345</v>
      </c>
      <c r="XA115" s="55">
        <v>-0.29139999999999999</v>
      </c>
      <c r="XB115" s="55">
        <v>-0.28770000000000001</v>
      </c>
      <c r="XC115" s="55">
        <v>-0.23369999999999999</v>
      </c>
      <c r="XD115" s="55">
        <v>-0.1971</v>
      </c>
      <c r="XE115" s="55">
        <v>-0.17349999999999999</v>
      </c>
      <c r="XF115" s="55">
        <v>-9.2100000000000001E-2</v>
      </c>
      <c r="XG115" s="55">
        <v>-6.9000000000000006E-2</v>
      </c>
      <c r="XH115" s="55">
        <v>-0.1171</v>
      </c>
      <c r="XI115" s="55">
        <v>-9.7000000000000003E-2</v>
      </c>
      <c r="XJ115" s="55">
        <v>-0.3175</v>
      </c>
      <c r="XK115" s="55">
        <v>-1.5900000000000001E-2</v>
      </c>
      <c r="XL115" s="55">
        <v>-5.5800000000000002E-2</v>
      </c>
      <c r="XM115" s="55">
        <v>4.2799999999999998E-2</v>
      </c>
      <c r="XN115" s="55">
        <v>-2.76E-2</v>
      </c>
      <c r="XO115" s="55">
        <v>-0.25729999999999997</v>
      </c>
      <c r="XP115" s="54">
        <v>-0.22</v>
      </c>
      <c r="XQ115" s="55">
        <v>-0.1598</v>
      </c>
      <c r="XR115" s="55">
        <v>-0.216</v>
      </c>
      <c r="XS115" s="55">
        <v>-0.19109999999999999</v>
      </c>
      <c r="XT115" s="55">
        <v>4.9799999999999997E-2</v>
      </c>
      <c r="XU115" s="55">
        <v>-3.9699999999999999E-2</v>
      </c>
      <c r="XV115" s="55">
        <v>-0.28449999999999998</v>
      </c>
      <c r="XW115" s="55">
        <v>-0.2026</v>
      </c>
      <c r="XX115" s="55">
        <v>-0.1103</v>
      </c>
      <c r="XY115" s="55">
        <v>-0.31130000000000002</v>
      </c>
      <c r="XZ115" s="55">
        <v>-0.22900000000000001</v>
      </c>
      <c r="YA115" s="55">
        <v>-0.1943</v>
      </c>
      <c r="YB115" s="55">
        <v>-0.35680000000000001</v>
      </c>
      <c r="YC115" s="55">
        <v>-0.4012</v>
      </c>
      <c r="YD115" s="55">
        <v>-0.40239999999999998</v>
      </c>
      <c r="YE115" s="55">
        <v>-0.4148</v>
      </c>
      <c r="YF115" s="55">
        <v>-0.20760000000000001</v>
      </c>
      <c r="YG115" s="55">
        <v>-8.6900000000000005E-2</v>
      </c>
      <c r="YH115" s="55">
        <v>-1.9099999999999999E-2</v>
      </c>
      <c r="YI115" s="55">
        <v>1.0999999999999999E-2</v>
      </c>
      <c r="YJ115" s="55">
        <v>-0.30819999999999997</v>
      </c>
      <c r="YK115" s="55">
        <v>-0.37109999999999999</v>
      </c>
    </row>
    <row r="116" spans="1:661" x14ac:dyDescent="0.35">
      <c r="A116" s="66" t="s">
        <v>75</v>
      </c>
      <c r="B116" s="66" t="s">
        <v>102</v>
      </c>
      <c r="C116" s="54">
        <v>0.01</v>
      </c>
      <c r="D116" s="54">
        <v>-0.04</v>
      </c>
      <c r="E116" s="54">
        <v>7.0000000000000007E-2</v>
      </c>
      <c r="F116" s="54">
        <v>0.11</v>
      </c>
      <c r="G116" s="54">
        <v>0.06</v>
      </c>
      <c r="H116" s="54">
        <v>0.22</v>
      </c>
      <c r="I116" s="54">
        <v>0.14000000000000001</v>
      </c>
      <c r="J116" s="54">
        <v>-7.0000000000000007E-2</v>
      </c>
      <c r="K116" s="54">
        <v>0.17</v>
      </c>
      <c r="L116" s="54">
        <v>0.04</v>
      </c>
      <c r="M116" s="54">
        <v>-0.04</v>
      </c>
      <c r="N116" s="54">
        <v>0.04</v>
      </c>
      <c r="O116" s="54">
        <v>0.09</v>
      </c>
      <c r="P116" s="54">
        <v>0.05</v>
      </c>
      <c r="Q116" s="54">
        <v>-0.03</v>
      </c>
      <c r="R116" s="54">
        <v>-0.01</v>
      </c>
      <c r="S116" s="54">
        <v>0.03</v>
      </c>
      <c r="T116" s="54">
        <v>0</v>
      </c>
      <c r="U116" s="54">
        <v>-0.03</v>
      </c>
      <c r="V116" s="54">
        <v>0.05</v>
      </c>
      <c r="W116" s="54">
        <v>-0.16</v>
      </c>
      <c r="X116" s="54">
        <v>-7.0000000000000007E-2</v>
      </c>
      <c r="Y116" s="54">
        <v>-0.2</v>
      </c>
      <c r="Z116" s="54">
        <v>-0.32</v>
      </c>
      <c r="AA116" s="54">
        <v>-0.41</v>
      </c>
      <c r="AB116" s="54">
        <v>-0.39</v>
      </c>
      <c r="AC116" s="54">
        <v>-0.54</v>
      </c>
      <c r="AD116" s="54">
        <v>-0.61</v>
      </c>
      <c r="AE116" s="54">
        <v>-1</v>
      </c>
      <c r="AF116" s="54">
        <v>-1</v>
      </c>
      <c r="AG116" s="54">
        <v>-1</v>
      </c>
      <c r="AH116" s="54">
        <v>-1</v>
      </c>
      <c r="AI116" s="54">
        <v>-1</v>
      </c>
      <c r="AJ116" s="54">
        <v>-1</v>
      </c>
      <c r="AK116" s="54">
        <v>-1</v>
      </c>
      <c r="AL116" s="54">
        <v>-1</v>
      </c>
      <c r="AM116" s="54">
        <v>-1</v>
      </c>
      <c r="AN116" s="54">
        <v>-1</v>
      </c>
      <c r="AO116" s="54">
        <v>-1</v>
      </c>
      <c r="AP116" s="54">
        <v>-1</v>
      </c>
      <c r="AQ116" s="54">
        <v>-1</v>
      </c>
      <c r="AR116" s="54">
        <v>-1</v>
      </c>
      <c r="AS116" s="54">
        <v>-1</v>
      </c>
      <c r="AT116" s="54">
        <v>-1</v>
      </c>
      <c r="AU116" s="54">
        <v>-1</v>
      </c>
      <c r="AV116" s="54">
        <v>-1</v>
      </c>
      <c r="AW116" s="54">
        <v>-1</v>
      </c>
      <c r="AX116" s="54">
        <v>-1</v>
      </c>
      <c r="AY116" s="54">
        <v>-1</v>
      </c>
      <c r="AZ116" s="54">
        <v>-1</v>
      </c>
      <c r="BA116" s="54">
        <v>-1</v>
      </c>
      <c r="BB116" s="54">
        <v>-1</v>
      </c>
      <c r="BC116" s="54">
        <v>-1</v>
      </c>
      <c r="BD116" s="54">
        <v>-1</v>
      </c>
      <c r="BE116" s="54">
        <v>-1</v>
      </c>
      <c r="BF116" s="54">
        <v>-1</v>
      </c>
      <c r="BG116" s="54">
        <v>-1</v>
      </c>
      <c r="BH116" s="54">
        <v>-1</v>
      </c>
      <c r="BI116" s="54">
        <v>-1</v>
      </c>
      <c r="BJ116" s="54">
        <v>-1</v>
      </c>
      <c r="BK116" s="54">
        <v>-1</v>
      </c>
      <c r="BL116" s="54">
        <v>-1</v>
      </c>
      <c r="BM116" s="54">
        <v>-1</v>
      </c>
      <c r="BN116" s="54">
        <v>-1</v>
      </c>
      <c r="BO116" s="54">
        <v>-1</v>
      </c>
      <c r="BP116" s="54">
        <v>-1</v>
      </c>
      <c r="BQ116" s="54">
        <v>-1</v>
      </c>
      <c r="BR116" s="54">
        <v>-1</v>
      </c>
      <c r="BS116" s="54">
        <v>-1</v>
      </c>
      <c r="BT116" s="54">
        <v>-1</v>
      </c>
      <c r="BU116" s="54">
        <v>-1</v>
      </c>
      <c r="BV116" s="54">
        <v>-1</v>
      </c>
      <c r="BW116" s="54">
        <v>-1</v>
      </c>
      <c r="BX116" s="54">
        <v>-1</v>
      </c>
      <c r="BY116" s="54">
        <v>-1</v>
      </c>
      <c r="BZ116" s="54">
        <v>-1</v>
      </c>
      <c r="CA116" s="54">
        <v>-1</v>
      </c>
      <c r="CB116" s="54">
        <v>-1</v>
      </c>
      <c r="CC116" s="54">
        <v>-1</v>
      </c>
      <c r="CD116" s="54">
        <v>-1</v>
      </c>
      <c r="CE116" s="54">
        <v>-1</v>
      </c>
      <c r="CF116" s="54">
        <v>-1</v>
      </c>
      <c r="CG116" s="54">
        <v>-1</v>
      </c>
      <c r="CH116" s="54">
        <v>-1</v>
      </c>
      <c r="CI116" s="54">
        <v>-1</v>
      </c>
      <c r="CJ116" s="55">
        <v>-0.999</v>
      </c>
      <c r="CK116" s="54">
        <v>-1</v>
      </c>
      <c r="CL116" s="54">
        <v>-1</v>
      </c>
      <c r="CM116" s="55">
        <v>-0.99839999999999995</v>
      </c>
      <c r="CN116" s="55">
        <v>-0.99750000000000005</v>
      </c>
      <c r="CO116" s="55">
        <v>-0.99880000000000002</v>
      </c>
      <c r="CP116" s="55">
        <v>-0.99909999999999999</v>
      </c>
      <c r="CQ116" s="55">
        <v>-0.99660000000000004</v>
      </c>
      <c r="CR116" s="55">
        <v>-0.99639999999999995</v>
      </c>
      <c r="CS116" s="55">
        <v>-0.99370000000000003</v>
      </c>
      <c r="CT116" s="54">
        <v>-1</v>
      </c>
      <c r="CU116" s="55">
        <v>-0.99990000000000001</v>
      </c>
      <c r="CV116" s="55">
        <v>-0.99709999999999999</v>
      </c>
      <c r="CW116" s="55">
        <v>-0.99919999999999998</v>
      </c>
      <c r="CX116" s="55">
        <v>-0.99919999999999998</v>
      </c>
      <c r="CY116" s="55">
        <v>-0.99399999999999999</v>
      </c>
      <c r="CZ116" s="55">
        <v>-0.99409999999999998</v>
      </c>
      <c r="DA116" s="55">
        <v>-0.997</v>
      </c>
      <c r="DB116" s="54">
        <v>-1</v>
      </c>
      <c r="DC116" s="54">
        <v>-1</v>
      </c>
      <c r="DD116" s="55">
        <v>-0.998</v>
      </c>
      <c r="DE116" s="55">
        <v>-0.99729999999999996</v>
      </c>
      <c r="DF116" s="55">
        <v>-0.99790000000000001</v>
      </c>
      <c r="DG116" s="55">
        <v>-0.99890000000000001</v>
      </c>
      <c r="DH116" s="55">
        <v>-0.99619999999999997</v>
      </c>
      <c r="DI116" s="55">
        <v>-0.99709999999999999</v>
      </c>
      <c r="DJ116" s="55">
        <v>-0.99909999999999999</v>
      </c>
      <c r="DK116" s="55">
        <v>-0.98760000000000003</v>
      </c>
      <c r="DL116" s="55">
        <v>-0.98929999999999996</v>
      </c>
      <c r="DM116" s="55">
        <v>-0.98929999999999996</v>
      </c>
      <c r="DN116" s="55">
        <v>-0.97960000000000003</v>
      </c>
      <c r="DO116" s="55">
        <v>-0.97750000000000004</v>
      </c>
      <c r="DP116" s="55">
        <v>-0.98809999999999998</v>
      </c>
      <c r="DQ116" s="55">
        <v>-0.98029999999999995</v>
      </c>
      <c r="DR116" s="55">
        <v>-0.97519999999999996</v>
      </c>
      <c r="DS116" s="55">
        <v>-0.97060000000000002</v>
      </c>
      <c r="DT116" s="55">
        <v>-0.97130000000000005</v>
      </c>
      <c r="DU116" s="55">
        <v>-0.90720000000000001</v>
      </c>
      <c r="DV116" s="55">
        <v>-0.89829999999999999</v>
      </c>
      <c r="DW116" s="55">
        <v>-0.83420000000000005</v>
      </c>
      <c r="DX116" s="55">
        <v>-0.90629999999999999</v>
      </c>
      <c r="DY116" s="55">
        <v>-0.91120000000000001</v>
      </c>
      <c r="DZ116" s="55">
        <v>-0.87490000000000001</v>
      </c>
      <c r="EA116" s="55">
        <v>-0.85270000000000001</v>
      </c>
      <c r="EB116" s="55">
        <v>-0.83179999999999998</v>
      </c>
      <c r="EC116" s="55">
        <v>-0.81920000000000004</v>
      </c>
      <c r="ED116" s="55">
        <v>-0.82020000000000004</v>
      </c>
      <c r="EE116" s="55">
        <v>-0.85860000000000003</v>
      </c>
      <c r="EF116" s="55">
        <v>-0.83679999999999999</v>
      </c>
      <c r="EG116" s="55">
        <v>-0.82099999999999995</v>
      </c>
      <c r="EH116" s="55">
        <v>-0.70730000000000004</v>
      </c>
      <c r="EI116" s="55">
        <v>-0.77010000000000001</v>
      </c>
      <c r="EJ116" s="55">
        <v>-0.82840000000000003</v>
      </c>
      <c r="EK116" s="55">
        <v>-0.74870000000000003</v>
      </c>
      <c r="EL116" s="55">
        <v>-0.80449999999999999</v>
      </c>
      <c r="EM116" s="55">
        <v>-0.83040000000000003</v>
      </c>
      <c r="EN116" s="55">
        <v>-0.80389999999999995</v>
      </c>
      <c r="EO116" s="55">
        <v>-0.80879999999999996</v>
      </c>
      <c r="EP116" s="55">
        <v>-0.79930000000000001</v>
      </c>
      <c r="EQ116" s="55">
        <v>-0.77510000000000001</v>
      </c>
      <c r="ER116" s="55">
        <v>-0.77759999999999996</v>
      </c>
      <c r="ES116" s="55">
        <v>-0.83050000000000002</v>
      </c>
      <c r="ET116" s="55">
        <v>-0.80489999999999995</v>
      </c>
      <c r="EU116" s="55">
        <v>-0.80759999999999998</v>
      </c>
      <c r="EV116" s="55">
        <v>-0.80510000000000004</v>
      </c>
      <c r="EW116" s="55">
        <v>-0.77059999999999995</v>
      </c>
      <c r="EX116" s="55">
        <v>-0.74780000000000002</v>
      </c>
      <c r="EY116" s="55">
        <v>-0.754</v>
      </c>
      <c r="EZ116" s="55">
        <v>-0.82269999999999999</v>
      </c>
      <c r="FA116" s="55">
        <v>-0.82369999999999999</v>
      </c>
      <c r="FB116" s="55">
        <v>-0.81200000000000006</v>
      </c>
      <c r="FC116" s="55">
        <v>-0.81479999999999997</v>
      </c>
      <c r="FD116" s="55">
        <v>-0.79049999999999998</v>
      </c>
      <c r="FE116" s="55">
        <v>-0.74719999999999998</v>
      </c>
      <c r="FF116" s="55">
        <v>-0.78100000000000003</v>
      </c>
      <c r="FG116" s="55">
        <v>-0.82320000000000004</v>
      </c>
      <c r="FH116" s="55">
        <v>-0.81850000000000001</v>
      </c>
      <c r="FI116" s="55">
        <v>-0.77339999999999998</v>
      </c>
      <c r="FJ116" s="55">
        <v>-0.77239999999999998</v>
      </c>
      <c r="FK116" s="55">
        <v>-0.75270000000000004</v>
      </c>
      <c r="FL116" s="55">
        <v>-0.7127</v>
      </c>
      <c r="FM116" s="55">
        <v>-0.73680000000000001</v>
      </c>
      <c r="FN116" s="55">
        <v>-0.78639999999999999</v>
      </c>
      <c r="FO116" s="55">
        <v>-0.80220000000000002</v>
      </c>
      <c r="FP116" s="55">
        <v>-0.72899999999999998</v>
      </c>
      <c r="FQ116" s="55">
        <v>-0.73309999999999997</v>
      </c>
      <c r="FR116" s="55">
        <v>-0.70309999999999995</v>
      </c>
      <c r="FS116" s="55">
        <v>-0.65700000000000003</v>
      </c>
      <c r="FT116" s="55">
        <v>-0.68430000000000002</v>
      </c>
      <c r="FU116" s="55">
        <v>-0.70409999999999995</v>
      </c>
      <c r="FV116" s="55">
        <v>-0.71579999999999999</v>
      </c>
      <c r="FW116" s="55">
        <v>-0.73660000000000003</v>
      </c>
      <c r="FX116" s="55">
        <v>-0.68510000000000004</v>
      </c>
      <c r="FY116" s="55">
        <v>-0.68120000000000003</v>
      </c>
      <c r="FZ116" s="55">
        <v>-0.63959999999999995</v>
      </c>
      <c r="GA116" s="55">
        <v>-0.6966</v>
      </c>
      <c r="GB116" s="55">
        <v>-0.68589999999999995</v>
      </c>
      <c r="GC116" s="55">
        <v>-0.70989999999999998</v>
      </c>
      <c r="GD116" s="55">
        <v>-0.69420000000000004</v>
      </c>
      <c r="GE116" s="55">
        <v>-0.7006</v>
      </c>
      <c r="GF116" s="55">
        <v>-0.71199999999999997</v>
      </c>
      <c r="GG116" s="54">
        <v>-0.68</v>
      </c>
      <c r="GH116" s="55">
        <v>-0.62509999999999999</v>
      </c>
      <c r="GI116" s="55">
        <v>-0.71179999999999999</v>
      </c>
      <c r="GJ116" s="55">
        <v>-0.66720000000000002</v>
      </c>
      <c r="GK116" s="55">
        <v>-0.629</v>
      </c>
      <c r="GL116" s="55">
        <v>-0.62380000000000002</v>
      </c>
      <c r="GM116" s="55">
        <v>-0.65269999999999995</v>
      </c>
      <c r="GN116" s="55">
        <v>-0.62119999999999997</v>
      </c>
      <c r="GO116" s="55">
        <v>-0.6855</v>
      </c>
      <c r="GP116" s="55">
        <v>-0.71220000000000006</v>
      </c>
      <c r="GQ116" s="55">
        <v>-0.58099999999999996</v>
      </c>
      <c r="GR116" s="55">
        <v>-0.59350000000000003</v>
      </c>
      <c r="GS116" s="55">
        <v>-0.62529999999999997</v>
      </c>
      <c r="GT116" s="55">
        <v>-0.59860000000000002</v>
      </c>
      <c r="GU116" s="55">
        <v>-0.52900000000000003</v>
      </c>
      <c r="GV116" s="55">
        <v>-0.42159999999999997</v>
      </c>
      <c r="GW116" s="55">
        <v>-0.57579999999999998</v>
      </c>
      <c r="GX116" s="55">
        <v>-0.72709999999999997</v>
      </c>
      <c r="GY116" s="55">
        <v>-0.72950000000000004</v>
      </c>
      <c r="GZ116" s="55">
        <v>-0.7409</v>
      </c>
      <c r="HA116" s="55">
        <v>-0.78049999999999997</v>
      </c>
      <c r="HB116" s="55">
        <v>-0.74009999999999998</v>
      </c>
      <c r="HC116" s="55">
        <v>-0.76180000000000003</v>
      </c>
      <c r="HD116" s="55">
        <v>-0.7792</v>
      </c>
      <c r="HE116" s="55">
        <v>-0.80030000000000001</v>
      </c>
      <c r="HF116" s="55">
        <v>-0.79369999999999996</v>
      </c>
      <c r="HG116" s="55">
        <v>-0.78820000000000001</v>
      </c>
      <c r="HH116" s="55">
        <v>-0.71609999999999996</v>
      </c>
      <c r="HI116" s="55">
        <v>-0.64749999999999996</v>
      </c>
      <c r="HJ116" s="55">
        <v>-0.56569999999999998</v>
      </c>
      <c r="HK116" s="55">
        <v>-0.70109999999999995</v>
      </c>
      <c r="HL116" s="55">
        <v>-0.71209999999999996</v>
      </c>
      <c r="HM116" s="55">
        <v>-0.74890000000000001</v>
      </c>
      <c r="HN116" s="55">
        <v>-0.62580000000000002</v>
      </c>
      <c r="HO116" s="55">
        <v>-0.68440000000000001</v>
      </c>
      <c r="HP116" s="55">
        <v>-0.6492</v>
      </c>
      <c r="HQ116" s="55">
        <v>-0.57520000000000004</v>
      </c>
      <c r="HR116" s="55">
        <v>-0.64539999999999997</v>
      </c>
      <c r="HS116" s="55">
        <v>-0.65459999999999996</v>
      </c>
      <c r="HT116" s="55">
        <v>-0.59379999999999999</v>
      </c>
      <c r="HU116" s="55">
        <v>-0.61099999999999999</v>
      </c>
      <c r="HV116" s="55">
        <v>-0.60609999999999997</v>
      </c>
      <c r="HW116" s="55">
        <v>-0.58050000000000002</v>
      </c>
      <c r="HX116" s="55">
        <v>-0.57110000000000005</v>
      </c>
      <c r="HY116" s="55">
        <v>-0.60770000000000002</v>
      </c>
      <c r="HZ116" s="55">
        <v>-0.60760000000000003</v>
      </c>
      <c r="IA116" s="55">
        <v>-0.67459999999999998</v>
      </c>
      <c r="IB116" s="55">
        <v>-0.66579999999999995</v>
      </c>
      <c r="IC116" s="55">
        <v>-0.56669999999999998</v>
      </c>
      <c r="ID116" s="55">
        <v>-0.6341</v>
      </c>
      <c r="IE116" s="55">
        <v>-0.63529999999999998</v>
      </c>
      <c r="IF116" s="55">
        <v>-0.65059999999999996</v>
      </c>
      <c r="IG116" s="55">
        <v>-0.72870000000000001</v>
      </c>
      <c r="IH116" s="55">
        <v>-0.68959999999999999</v>
      </c>
      <c r="II116" s="55">
        <v>-0.62919999999999998</v>
      </c>
      <c r="IJ116" s="55">
        <v>-0.62439999999999996</v>
      </c>
      <c r="IK116" s="55">
        <v>-0.58389999999999997</v>
      </c>
      <c r="IL116" s="55">
        <v>-0.57779999999999998</v>
      </c>
      <c r="IM116" s="55">
        <v>-0.70709999999999995</v>
      </c>
      <c r="IN116" s="55">
        <v>-0.71419999999999995</v>
      </c>
      <c r="IO116" s="55">
        <v>-0.72740000000000005</v>
      </c>
      <c r="IP116" s="55">
        <v>-0.70740000000000003</v>
      </c>
      <c r="IQ116" s="55">
        <v>-0.63429999999999997</v>
      </c>
      <c r="IR116" s="55">
        <v>-0.56140000000000001</v>
      </c>
      <c r="IS116" s="55">
        <v>-0.62560000000000004</v>
      </c>
      <c r="IT116" s="55">
        <v>-0.71120000000000005</v>
      </c>
      <c r="IU116" s="55">
        <v>-0.75139999999999996</v>
      </c>
      <c r="IV116" s="55">
        <v>-0.65380000000000005</v>
      </c>
      <c r="IW116" s="55">
        <v>-0.49819999999999998</v>
      </c>
      <c r="IX116" s="55">
        <v>-0.61829999999999996</v>
      </c>
      <c r="IY116" s="55">
        <v>-0.69059999999999999</v>
      </c>
      <c r="IZ116" s="55">
        <v>-0.60680000000000001</v>
      </c>
      <c r="JA116" s="55">
        <v>-0.73089999999999999</v>
      </c>
      <c r="JB116" s="55">
        <v>-0.85770000000000002</v>
      </c>
      <c r="JC116" s="55">
        <v>-0.74609999999999999</v>
      </c>
      <c r="JD116" s="55">
        <v>-0.74390000000000001</v>
      </c>
      <c r="JE116" s="55">
        <v>-0.6845</v>
      </c>
      <c r="JF116" s="55">
        <v>-0.67300000000000004</v>
      </c>
      <c r="JG116" s="55">
        <v>-0.75049999999999994</v>
      </c>
      <c r="JH116" s="55">
        <v>-0.75670000000000004</v>
      </c>
      <c r="JI116" s="55">
        <v>-0.69230000000000003</v>
      </c>
      <c r="JJ116" s="55">
        <v>-0.70340000000000003</v>
      </c>
      <c r="JK116" s="55">
        <v>-0.77300000000000002</v>
      </c>
      <c r="JL116" s="55">
        <v>-0.73540000000000005</v>
      </c>
      <c r="JM116" s="55">
        <v>-0.70450000000000002</v>
      </c>
      <c r="JN116" s="55">
        <v>-0.67390000000000005</v>
      </c>
      <c r="JO116" s="55">
        <v>-0.73480000000000001</v>
      </c>
      <c r="JP116" s="55">
        <v>-0.73409999999999997</v>
      </c>
      <c r="JQ116" s="55">
        <v>-0.95209999999999995</v>
      </c>
      <c r="JR116" s="55">
        <v>-0.95379999999999998</v>
      </c>
      <c r="JS116" s="55">
        <v>-0.92490000000000006</v>
      </c>
      <c r="JT116" s="55">
        <v>-0.92569999999999997</v>
      </c>
      <c r="JU116" s="55">
        <v>-0.95430000000000004</v>
      </c>
      <c r="JV116" s="55">
        <v>-0.96609999999999996</v>
      </c>
      <c r="JW116" s="55">
        <v>-0.95660000000000001</v>
      </c>
      <c r="JX116" s="55">
        <v>-0.96250000000000002</v>
      </c>
      <c r="JY116" s="55">
        <v>-0.96560000000000001</v>
      </c>
      <c r="JZ116" s="55">
        <v>-0.94310000000000005</v>
      </c>
      <c r="KA116" s="55">
        <v>-0.9446</v>
      </c>
      <c r="KB116" s="55">
        <v>-0.95120000000000005</v>
      </c>
      <c r="KC116" s="55">
        <v>-0.98550000000000004</v>
      </c>
      <c r="KD116" s="55">
        <v>-0.97319999999999995</v>
      </c>
      <c r="KE116" s="55">
        <v>-0.97070000000000001</v>
      </c>
      <c r="KF116" s="55">
        <v>-0.9627</v>
      </c>
      <c r="KG116" s="55">
        <v>-0.93899999999999995</v>
      </c>
      <c r="KH116" s="55">
        <v>-0.94610000000000005</v>
      </c>
      <c r="KI116" s="55">
        <v>-0.96289999999999998</v>
      </c>
      <c r="KJ116" s="55">
        <v>-0.96919999999999995</v>
      </c>
      <c r="KK116" s="55">
        <v>-0.97089999999999999</v>
      </c>
      <c r="KL116" s="55">
        <v>-0.95840000000000003</v>
      </c>
      <c r="KM116" s="55">
        <v>-0.95579999999999998</v>
      </c>
      <c r="KN116" s="55">
        <v>-0.94310000000000005</v>
      </c>
      <c r="KO116" s="55">
        <v>-0.93189999999999995</v>
      </c>
      <c r="KP116" s="55">
        <v>-0.95330000000000004</v>
      </c>
      <c r="KQ116" s="55">
        <v>-0.96909999999999996</v>
      </c>
      <c r="KR116" s="55">
        <v>-0.96689999999999998</v>
      </c>
      <c r="KS116" s="55">
        <v>-0.96089999999999998</v>
      </c>
      <c r="KT116" s="55">
        <v>-0.95830000000000004</v>
      </c>
      <c r="KU116" s="55">
        <v>-0.92269999999999996</v>
      </c>
      <c r="KV116" s="55">
        <v>-0.92979999999999996</v>
      </c>
      <c r="KW116" s="55">
        <v>-0.93779999999999997</v>
      </c>
      <c r="KX116" s="55">
        <v>-0.96650000000000003</v>
      </c>
      <c r="KY116" s="55">
        <v>-0.95050000000000001</v>
      </c>
      <c r="KZ116" s="55">
        <v>-0.87260000000000004</v>
      </c>
      <c r="LA116" s="55">
        <v>-0.92579999999999996</v>
      </c>
      <c r="LB116" s="55">
        <v>-0.98760000000000003</v>
      </c>
      <c r="LC116" s="55">
        <v>-0.93420000000000003</v>
      </c>
      <c r="LD116" s="55">
        <v>-0.92190000000000005</v>
      </c>
      <c r="LE116" s="55">
        <v>-0.94379999999999997</v>
      </c>
      <c r="LF116" s="55">
        <v>-0.9627</v>
      </c>
      <c r="LG116" s="55">
        <v>-0.8679</v>
      </c>
      <c r="LH116" s="55">
        <v>-0.72160000000000002</v>
      </c>
      <c r="LI116" s="55">
        <v>-0.95530000000000004</v>
      </c>
      <c r="LJ116" s="55">
        <v>-0.89970000000000006</v>
      </c>
      <c r="LK116" s="55">
        <v>-0.90939999999999999</v>
      </c>
      <c r="LL116" s="55">
        <v>-0.94120000000000004</v>
      </c>
      <c r="LM116" s="55">
        <v>-0.93430000000000002</v>
      </c>
      <c r="LN116" s="55">
        <v>-0.96050000000000002</v>
      </c>
      <c r="LO116" s="55">
        <v>-0.91910000000000003</v>
      </c>
      <c r="LP116" s="55">
        <v>-0.90939999999999999</v>
      </c>
      <c r="LQ116" s="55">
        <v>-0.90010000000000001</v>
      </c>
      <c r="LR116" s="55">
        <v>-0.89390000000000003</v>
      </c>
      <c r="LS116" s="55">
        <v>-0.93620000000000003</v>
      </c>
      <c r="LT116" s="55">
        <v>-0.9486</v>
      </c>
      <c r="LU116" s="55">
        <v>-0.9032</v>
      </c>
      <c r="LV116" s="55">
        <v>-0.89119999999999999</v>
      </c>
      <c r="LW116" s="55">
        <v>-0.8931</v>
      </c>
      <c r="LX116" s="55">
        <v>-0.88660000000000005</v>
      </c>
      <c r="LY116" s="55">
        <v>-0.8599</v>
      </c>
      <c r="LZ116" s="55">
        <v>-0.91100000000000003</v>
      </c>
      <c r="MA116" s="55">
        <v>-0.92949999999999999</v>
      </c>
      <c r="MB116" s="55">
        <v>-0.92779999999999996</v>
      </c>
      <c r="MC116" s="55">
        <v>-0.91010000000000002</v>
      </c>
      <c r="MD116" s="55">
        <v>-0.89370000000000005</v>
      </c>
      <c r="ME116" s="55">
        <v>-0.87360000000000004</v>
      </c>
      <c r="MF116" s="55">
        <v>-0.88580000000000003</v>
      </c>
      <c r="MG116" s="55">
        <v>-0.92349999999999999</v>
      </c>
      <c r="MH116" s="55">
        <v>-0.95220000000000005</v>
      </c>
      <c r="MI116" s="55">
        <v>-0.9415</v>
      </c>
      <c r="MJ116" s="55">
        <v>-0.89890000000000003</v>
      </c>
      <c r="MK116" s="55">
        <v>-0.90680000000000005</v>
      </c>
      <c r="ML116" s="55">
        <v>-0.87480000000000002</v>
      </c>
      <c r="MM116" s="55">
        <v>-0.83450000000000002</v>
      </c>
      <c r="MN116" s="55">
        <v>-0.9153</v>
      </c>
      <c r="MO116" s="55">
        <v>-0.95609999999999995</v>
      </c>
      <c r="MP116" s="55">
        <v>-0.92110000000000003</v>
      </c>
      <c r="MQ116" s="55">
        <v>-0.90010000000000001</v>
      </c>
      <c r="MR116" s="55">
        <v>-0.88919999999999999</v>
      </c>
      <c r="MS116" s="55">
        <v>-0.88170000000000004</v>
      </c>
      <c r="MT116" s="55">
        <v>-0.90629999999999999</v>
      </c>
      <c r="MU116" s="55">
        <v>-0.91010000000000002</v>
      </c>
      <c r="MV116" s="55">
        <v>-0.9284</v>
      </c>
      <c r="MW116" s="55">
        <v>-0.92300000000000004</v>
      </c>
      <c r="MX116" s="55">
        <v>-0.94779999999999998</v>
      </c>
      <c r="MY116" s="55">
        <v>-0.93510000000000004</v>
      </c>
      <c r="MZ116" s="55">
        <v>-0.88039999999999996</v>
      </c>
      <c r="NA116" s="55">
        <v>-0.80149999999999999</v>
      </c>
      <c r="NB116" s="55">
        <v>-0.83240000000000003</v>
      </c>
      <c r="NC116" s="55">
        <v>-0.83499999999999996</v>
      </c>
      <c r="ND116" s="55">
        <v>-0.80079999999999996</v>
      </c>
      <c r="NE116" s="55">
        <v>-0.79420000000000002</v>
      </c>
      <c r="NF116" s="55">
        <v>-0.74970000000000003</v>
      </c>
      <c r="NG116" s="55">
        <v>-0.70189999999999997</v>
      </c>
      <c r="NH116" s="55">
        <v>-0.70240000000000002</v>
      </c>
      <c r="NI116" s="55">
        <v>-0.78100000000000003</v>
      </c>
      <c r="NJ116" s="55">
        <v>-0.80600000000000005</v>
      </c>
      <c r="NK116" s="55">
        <v>-0.75449999999999995</v>
      </c>
      <c r="NL116" s="55">
        <v>-0.75590000000000002</v>
      </c>
      <c r="NM116" s="55">
        <v>-0.68920000000000003</v>
      </c>
      <c r="NN116" s="55">
        <v>-0.65229999999999999</v>
      </c>
      <c r="NO116" s="55">
        <v>-0.69140000000000001</v>
      </c>
      <c r="NP116" s="55">
        <v>-0.74960000000000004</v>
      </c>
      <c r="NQ116" s="55">
        <v>-0.81120000000000003</v>
      </c>
      <c r="NR116" s="55">
        <v>-0.73950000000000005</v>
      </c>
      <c r="NS116" s="55">
        <v>-0.76819999999999999</v>
      </c>
      <c r="NT116" s="55">
        <v>-0.73140000000000005</v>
      </c>
      <c r="NU116" s="55">
        <v>-0.71619999999999995</v>
      </c>
      <c r="NV116" s="55">
        <v>-0.68700000000000006</v>
      </c>
      <c r="NW116" s="55">
        <v>-0.79959999999999998</v>
      </c>
      <c r="NX116" s="55">
        <v>-0.80400000000000005</v>
      </c>
      <c r="NY116" s="55">
        <v>-0.78049999999999997</v>
      </c>
      <c r="NZ116" s="55">
        <v>-0.75029999999999997</v>
      </c>
      <c r="OA116" s="55">
        <v>-0.69359999999999999</v>
      </c>
      <c r="OB116" s="55">
        <v>-0.64149999999999996</v>
      </c>
      <c r="OC116" s="55">
        <v>-0.67230000000000001</v>
      </c>
      <c r="OD116" s="55">
        <v>-0.77359999999999995</v>
      </c>
      <c r="OE116" s="55">
        <v>-0.78810000000000002</v>
      </c>
      <c r="OF116" s="55">
        <v>-0.65180000000000005</v>
      </c>
      <c r="OG116" s="55">
        <v>-0.70109999999999995</v>
      </c>
      <c r="OH116" s="55">
        <v>-0.63270000000000004</v>
      </c>
      <c r="OI116" s="55">
        <v>-0.60940000000000005</v>
      </c>
      <c r="OJ116" s="55">
        <v>-0.61180000000000001</v>
      </c>
      <c r="OK116" s="55">
        <v>-0.65949999999999998</v>
      </c>
      <c r="OL116" s="55">
        <v>-0.70499999999999996</v>
      </c>
      <c r="OM116" s="55">
        <v>-0.70230000000000004</v>
      </c>
      <c r="ON116" s="55">
        <v>-0.67520000000000002</v>
      </c>
      <c r="OO116" s="55">
        <v>-0.62909999999999999</v>
      </c>
      <c r="OP116" s="55">
        <v>-0.58520000000000005</v>
      </c>
      <c r="OQ116" s="55">
        <v>-0.59619999999999995</v>
      </c>
      <c r="OR116" s="55">
        <v>-0.66059999999999997</v>
      </c>
      <c r="OS116" s="55">
        <v>-0.66449999999999998</v>
      </c>
      <c r="OT116" s="55">
        <v>-0.52800000000000002</v>
      </c>
      <c r="OU116" s="55">
        <v>-0.59440000000000004</v>
      </c>
      <c r="OV116" s="55">
        <v>-0.57010000000000005</v>
      </c>
      <c r="OW116" s="55">
        <v>-0.57089999999999996</v>
      </c>
      <c r="OX116" s="55">
        <v>-0.4622</v>
      </c>
      <c r="OY116" s="55">
        <v>-0.66300000000000003</v>
      </c>
      <c r="OZ116" s="55">
        <v>-0.58809999999999996</v>
      </c>
      <c r="PA116" s="55">
        <v>-0.61909999999999998</v>
      </c>
      <c r="PB116" s="55">
        <v>-0.56779999999999997</v>
      </c>
      <c r="PC116" s="55">
        <v>-0.57369999999999999</v>
      </c>
      <c r="PD116" s="55">
        <v>-0.58220000000000005</v>
      </c>
      <c r="PE116" s="55">
        <v>-0.57720000000000005</v>
      </c>
      <c r="PF116" s="55">
        <v>-0.6996</v>
      </c>
      <c r="PG116" s="55">
        <v>-0.71779999999999999</v>
      </c>
      <c r="PH116" s="55">
        <v>-0.68320000000000003</v>
      </c>
      <c r="PI116" s="55">
        <v>-0.59499999999999997</v>
      </c>
      <c r="PJ116" s="55">
        <v>-0.54469999999999996</v>
      </c>
      <c r="PK116" s="55">
        <v>-0.76029999999999998</v>
      </c>
      <c r="PL116" s="55">
        <v>-0.67459999999999998</v>
      </c>
      <c r="PM116" s="55">
        <v>-0.56610000000000005</v>
      </c>
      <c r="PN116" s="55">
        <v>-0.64270000000000005</v>
      </c>
      <c r="PO116" s="55">
        <v>-0.60029999999999994</v>
      </c>
      <c r="PP116" s="55">
        <v>-0.55889999999999995</v>
      </c>
      <c r="PQ116" s="55">
        <v>-0.57379999999999998</v>
      </c>
      <c r="PR116" s="55">
        <v>-0.61450000000000005</v>
      </c>
      <c r="PS116" s="55">
        <v>-0.54949999999999999</v>
      </c>
      <c r="PT116" s="55">
        <v>-0.60270000000000001</v>
      </c>
      <c r="PU116" s="55">
        <v>-0.67379999999999995</v>
      </c>
      <c r="PV116" s="55">
        <v>-0.54759999999999998</v>
      </c>
      <c r="PW116" s="55">
        <v>-0.55330000000000001</v>
      </c>
      <c r="PX116" s="55">
        <v>-0.76249999999999996</v>
      </c>
      <c r="PY116" s="55">
        <v>-0.74060000000000004</v>
      </c>
      <c r="PZ116" s="55">
        <v>-0.748</v>
      </c>
      <c r="QA116" s="55">
        <v>-0.80500000000000005</v>
      </c>
      <c r="QB116" s="55">
        <v>-0.79390000000000005</v>
      </c>
      <c r="QC116" s="55">
        <v>-0.745</v>
      </c>
      <c r="QD116" s="55">
        <v>-0.70850000000000002</v>
      </c>
      <c r="QE116" s="55">
        <v>-0.55730000000000002</v>
      </c>
      <c r="QF116" s="55">
        <v>-0.61599999999999999</v>
      </c>
      <c r="QG116" s="55">
        <v>-0.67969999999999997</v>
      </c>
      <c r="QH116" s="55">
        <v>-0.59540000000000004</v>
      </c>
      <c r="QI116" s="55">
        <v>-0.59409999999999996</v>
      </c>
      <c r="QJ116" s="55">
        <v>-0.58630000000000004</v>
      </c>
      <c r="QK116" s="55">
        <v>-0.55610000000000004</v>
      </c>
      <c r="QL116" s="55">
        <v>-0.56320000000000003</v>
      </c>
      <c r="QM116" s="55">
        <v>-0.52710000000000001</v>
      </c>
      <c r="QN116" s="55">
        <v>-0.52400000000000002</v>
      </c>
      <c r="QO116" s="55">
        <v>-0.61219999999999997</v>
      </c>
      <c r="QP116" s="55">
        <v>-0.59950000000000003</v>
      </c>
      <c r="QQ116" s="55">
        <v>-0.63490000000000002</v>
      </c>
      <c r="QR116" s="55">
        <v>-0.51490000000000002</v>
      </c>
      <c r="QS116" s="55">
        <v>-0.53539999999999999</v>
      </c>
      <c r="QT116" s="55">
        <v>-0.5181</v>
      </c>
      <c r="QU116" s="55">
        <v>-0.61739999999999995</v>
      </c>
      <c r="QV116" s="55">
        <v>-0.64639999999999997</v>
      </c>
      <c r="QW116" s="55">
        <v>-0.502</v>
      </c>
      <c r="QX116" s="55">
        <v>-0.44600000000000001</v>
      </c>
      <c r="QY116" s="55">
        <v>-0.44829999999999998</v>
      </c>
      <c r="QZ116" s="55">
        <v>-0.45760000000000001</v>
      </c>
      <c r="RA116" s="55">
        <v>-0.42749999999999999</v>
      </c>
      <c r="RB116" s="55">
        <v>-0.33019999999999999</v>
      </c>
      <c r="RC116" s="55">
        <v>-0.47270000000000001</v>
      </c>
      <c r="RD116" s="55">
        <v>-0.58430000000000004</v>
      </c>
      <c r="RE116" s="55">
        <v>-0.49109999999999998</v>
      </c>
      <c r="RF116" s="55">
        <v>-0.55210000000000004</v>
      </c>
      <c r="RG116" s="55">
        <v>-0.46710000000000002</v>
      </c>
      <c r="RH116" s="55">
        <v>-0.4743</v>
      </c>
      <c r="RI116" s="55">
        <v>-0.50419999999999998</v>
      </c>
      <c r="RJ116" s="55">
        <v>-0.47870000000000001</v>
      </c>
      <c r="RK116" s="55">
        <v>-0.54610000000000003</v>
      </c>
      <c r="RL116" s="55">
        <v>-0.42909999999999998</v>
      </c>
      <c r="RM116" s="55">
        <v>-0.44990000000000002</v>
      </c>
      <c r="RN116" s="55">
        <v>-0.46650000000000003</v>
      </c>
      <c r="RO116" s="55">
        <v>-0.48399999999999999</v>
      </c>
      <c r="RP116" s="55">
        <v>-0.64070000000000005</v>
      </c>
      <c r="RQ116" s="55">
        <v>-0.53569999999999995</v>
      </c>
      <c r="RR116" s="55">
        <v>-0.61729999999999996</v>
      </c>
      <c r="RS116" s="55">
        <v>-0.41949999999999998</v>
      </c>
      <c r="RT116" s="55">
        <v>-0.44390000000000002</v>
      </c>
      <c r="RU116" s="55">
        <v>-0.43990000000000001</v>
      </c>
      <c r="RV116" s="55">
        <v>-0.37840000000000001</v>
      </c>
      <c r="RW116" s="55">
        <v>-0.19739999999999999</v>
      </c>
      <c r="RX116" s="55">
        <v>-0.54269999999999996</v>
      </c>
      <c r="RY116" s="55">
        <v>-0.52459999999999996</v>
      </c>
      <c r="RZ116" s="55">
        <v>-0.43159999999999998</v>
      </c>
      <c r="SA116" s="55">
        <v>-0.44590000000000002</v>
      </c>
      <c r="SB116" s="55">
        <v>-0.49130000000000001</v>
      </c>
      <c r="SC116" s="55">
        <v>-0.53120000000000001</v>
      </c>
      <c r="SD116" s="55">
        <v>-0.52200000000000002</v>
      </c>
      <c r="SE116" s="55">
        <v>-0.61029999999999995</v>
      </c>
      <c r="SF116" s="55">
        <v>-0.81130000000000002</v>
      </c>
      <c r="SG116" s="55">
        <v>-0.45619999999999999</v>
      </c>
      <c r="SH116" s="55">
        <v>-0.3674</v>
      </c>
      <c r="SI116" s="55">
        <v>-0.45119999999999999</v>
      </c>
      <c r="SJ116" s="55">
        <v>-0.41439999999999999</v>
      </c>
      <c r="SK116" s="55">
        <v>-0.53710000000000002</v>
      </c>
      <c r="SL116" s="55">
        <v>-0.4365</v>
      </c>
      <c r="SM116" s="55">
        <v>-0.48549999999999999</v>
      </c>
      <c r="SN116" s="55">
        <v>-0.39589999999999997</v>
      </c>
      <c r="SO116" s="55">
        <v>-0.42659999999999998</v>
      </c>
      <c r="SP116" s="55">
        <v>-0.42780000000000001</v>
      </c>
      <c r="SQ116" s="55">
        <v>-0.42970000000000003</v>
      </c>
      <c r="SR116" s="55">
        <v>-0.51600000000000001</v>
      </c>
      <c r="SS116" s="55">
        <v>-0.49780000000000002</v>
      </c>
      <c r="ST116" s="55">
        <v>-0.4758</v>
      </c>
      <c r="SU116" s="55">
        <v>-0.47860000000000003</v>
      </c>
      <c r="SV116" s="55">
        <v>-0.4304</v>
      </c>
      <c r="SW116" s="55">
        <v>-0.45710000000000001</v>
      </c>
      <c r="SX116" s="55">
        <v>-0.4294</v>
      </c>
      <c r="SY116" s="55">
        <v>-0.40189999999999998</v>
      </c>
      <c r="SZ116" s="55">
        <v>-0.50439999999999996</v>
      </c>
      <c r="TA116" s="55">
        <v>-0.53569999999999995</v>
      </c>
      <c r="TB116" s="55">
        <v>-0.44169999999999998</v>
      </c>
      <c r="TC116" s="55">
        <v>-0.4214</v>
      </c>
      <c r="TD116" s="55">
        <v>-0.4612</v>
      </c>
      <c r="TE116" s="55">
        <v>-0.47639999999999999</v>
      </c>
      <c r="TF116" s="55">
        <v>-0.39710000000000001</v>
      </c>
      <c r="TG116" s="55">
        <v>-0.56579999999999997</v>
      </c>
      <c r="TH116" s="55">
        <v>-0.52610000000000001</v>
      </c>
      <c r="TI116" s="55">
        <v>-0.44729999999999998</v>
      </c>
      <c r="TJ116" s="55">
        <v>-0.43880000000000002</v>
      </c>
      <c r="TK116" s="55">
        <v>-0.4551</v>
      </c>
      <c r="TL116" s="55">
        <v>-0.45040000000000002</v>
      </c>
      <c r="TM116" s="55">
        <v>-0.45350000000000001</v>
      </c>
      <c r="TN116" s="55">
        <v>-0.56779999999999997</v>
      </c>
      <c r="TO116" s="55">
        <v>-0.53300000000000003</v>
      </c>
      <c r="TP116" s="55">
        <v>-0.41770000000000002</v>
      </c>
      <c r="TQ116" s="55">
        <v>-0.4254</v>
      </c>
      <c r="TR116" s="55">
        <v>-0.45910000000000001</v>
      </c>
      <c r="TS116" s="55">
        <v>-0.4173</v>
      </c>
      <c r="TT116" s="55">
        <v>-0.433</v>
      </c>
      <c r="TU116" s="55">
        <v>-0.51080000000000003</v>
      </c>
      <c r="TV116" s="55">
        <v>-0.52059999999999995</v>
      </c>
      <c r="TW116" s="55">
        <v>-0.47899999999999998</v>
      </c>
      <c r="TX116" s="55">
        <v>-0.51349999999999996</v>
      </c>
      <c r="TY116" s="55">
        <v>-0.49020000000000002</v>
      </c>
      <c r="TZ116" s="55">
        <v>-0.3604</v>
      </c>
      <c r="UA116" s="55">
        <v>-0.44219999999999998</v>
      </c>
      <c r="UB116" s="55">
        <v>-0.50419999999999998</v>
      </c>
      <c r="UC116" s="55">
        <v>-0.52800000000000002</v>
      </c>
      <c r="UD116" s="55">
        <v>-0.4138</v>
      </c>
      <c r="UE116" s="55">
        <v>-0.47889999999999999</v>
      </c>
      <c r="UF116" s="55">
        <v>-0.45669999999999999</v>
      </c>
      <c r="UG116" s="55">
        <v>-0.4088</v>
      </c>
      <c r="UH116" s="55">
        <v>-0.45590000000000003</v>
      </c>
      <c r="UI116" s="55">
        <v>-0.52280000000000004</v>
      </c>
      <c r="UJ116" s="55">
        <v>-0.5121</v>
      </c>
      <c r="UK116" s="55">
        <v>-0.39910000000000001</v>
      </c>
      <c r="UL116" s="55">
        <v>-0.42049999999999998</v>
      </c>
      <c r="UM116" s="55">
        <v>-0.38719999999999999</v>
      </c>
      <c r="UN116" s="55">
        <v>-0.44259999999999999</v>
      </c>
      <c r="UO116" s="55">
        <v>-0.56820000000000004</v>
      </c>
      <c r="UP116" s="55">
        <v>-0.51380000000000003</v>
      </c>
      <c r="UQ116" s="55">
        <v>-0.42730000000000001</v>
      </c>
      <c r="UR116" s="55">
        <v>-0.39019999999999999</v>
      </c>
      <c r="US116" s="55">
        <v>-0.4078</v>
      </c>
      <c r="UT116" s="55">
        <v>-0.41439999999999999</v>
      </c>
      <c r="UU116" s="55">
        <v>-0.30459999999999998</v>
      </c>
      <c r="UV116" s="55">
        <v>-0.26519999999999999</v>
      </c>
      <c r="UW116" s="55">
        <v>-0.47820000000000001</v>
      </c>
      <c r="UX116" s="55">
        <v>-0.6179</v>
      </c>
      <c r="UY116" s="55">
        <v>-0.57920000000000005</v>
      </c>
      <c r="UZ116" s="55">
        <v>-0.51270000000000004</v>
      </c>
      <c r="VA116" s="55">
        <v>-0.46239999999999998</v>
      </c>
      <c r="VB116" s="55">
        <v>-0.42680000000000001</v>
      </c>
      <c r="VC116" s="55">
        <v>-0.49830000000000002</v>
      </c>
      <c r="VD116" s="55">
        <v>-0.48980000000000001</v>
      </c>
      <c r="VE116" s="55">
        <v>-0.52980000000000005</v>
      </c>
      <c r="VF116" s="55">
        <v>-0.47199999999999998</v>
      </c>
      <c r="VG116" s="55">
        <v>-0.44469999999999998</v>
      </c>
      <c r="VH116" s="55">
        <v>-0.39689999999999998</v>
      </c>
      <c r="VI116" s="55">
        <v>-0.44209999999999999</v>
      </c>
      <c r="VJ116" s="55">
        <v>-0.47439999999999999</v>
      </c>
      <c r="VK116" s="55">
        <v>-0.51100000000000001</v>
      </c>
      <c r="VL116" s="55">
        <v>-0.4637</v>
      </c>
      <c r="VM116" s="55">
        <v>-0.48280000000000001</v>
      </c>
      <c r="VN116" s="55">
        <v>-0.39910000000000001</v>
      </c>
      <c r="VO116" s="55">
        <v>-0.41949999999999998</v>
      </c>
      <c r="VP116" s="55">
        <v>-0.41739999999999999</v>
      </c>
      <c r="VQ116" s="55">
        <v>-0.44790000000000002</v>
      </c>
      <c r="VR116" s="55">
        <v>-0.54179999999999995</v>
      </c>
      <c r="VS116" s="55">
        <v>-0.44290000000000002</v>
      </c>
      <c r="VT116" s="55">
        <v>-0.48499999999999999</v>
      </c>
      <c r="VU116" s="55">
        <v>-0.44409999999999999</v>
      </c>
      <c r="VV116" s="55">
        <v>-0.4113</v>
      </c>
      <c r="VW116" s="55">
        <v>-0.36940000000000001</v>
      </c>
      <c r="VX116" s="55">
        <v>-0.3256</v>
      </c>
      <c r="VY116" s="55">
        <v>-0.30780000000000002</v>
      </c>
      <c r="VZ116" s="55">
        <v>-0.45400000000000001</v>
      </c>
      <c r="WA116" s="55">
        <v>-0.45169999999999999</v>
      </c>
      <c r="WB116" s="55">
        <v>-0.44640000000000002</v>
      </c>
      <c r="WC116" s="55">
        <v>-0.44540000000000002</v>
      </c>
      <c r="WD116" s="55">
        <v>-0.40910000000000002</v>
      </c>
      <c r="WE116" s="55">
        <v>-0.46789999999999998</v>
      </c>
      <c r="WF116" s="55">
        <v>-0.48430000000000001</v>
      </c>
      <c r="WG116" s="55">
        <v>-0.51529999999999998</v>
      </c>
      <c r="WH116" s="55">
        <v>-0.50739999999999996</v>
      </c>
      <c r="WI116" s="55">
        <v>-0.4703</v>
      </c>
      <c r="WJ116" s="55">
        <v>-0.47089999999999999</v>
      </c>
      <c r="WK116" s="55">
        <v>-0.40820000000000001</v>
      </c>
      <c r="WL116" s="55">
        <v>-0.40289999999999998</v>
      </c>
      <c r="WM116" s="55">
        <v>-0.51459999999999995</v>
      </c>
      <c r="WN116" s="55">
        <v>-0.53459999999999996</v>
      </c>
      <c r="WO116" s="55">
        <v>-0.53610000000000002</v>
      </c>
      <c r="WP116" s="55">
        <v>-0.54400000000000004</v>
      </c>
      <c r="WQ116" s="55">
        <v>-0.43430000000000002</v>
      </c>
      <c r="WR116" s="55">
        <v>-0.33750000000000002</v>
      </c>
      <c r="WS116" s="55">
        <v>-0.39989999999999998</v>
      </c>
      <c r="WT116" s="55">
        <v>-0.4824</v>
      </c>
      <c r="WU116" s="55">
        <v>-0.53590000000000004</v>
      </c>
      <c r="WV116" s="55">
        <v>-0.4224</v>
      </c>
      <c r="WW116" s="55">
        <v>7.3999999999999996E-2</v>
      </c>
      <c r="WX116" s="55">
        <v>-0.36870000000000003</v>
      </c>
      <c r="WY116" s="55">
        <v>-0.44009999999999999</v>
      </c>
      <c r="WZ116" s="55">
        <v>-0.55320000000000003</v>
      </c>
      <c r="XA116" s="55">
        <v>-0.50360000000000005</v>
      </c>
      <c r="XB116" s="55">
        <v>-0.55730000000000002</v>
      </c>
      <c r="XC116" s="55">
        <v>-0.51229999999999998</v>
      </c>
      <c r="XD116" s="55">
        <v>-0.4017</v>
      </c>
      <c r="XE116" s="55">
        <v>-0.40849999999999997</v>
      </c>
      <c r="XF116" s="55">
        <v>-0.41270000000000001</v>
      </c>
      <c r="XG116" s="55">
        <v>-0.5131</v>
      </c>
      <c r="XH116" s="55">
        <v>-0.55120000000000002</v>
      </c>
      <c r="XI116" s="55">
        <v>-0.52710000000000001</v>
      </c>
      <c r="XJ116" s="55">
        <v>-0.41320000000000001</v>
      </c>
      <c r="XK116" s="55">
        <v>-0.27650000000000002</v>
      </c>
      <c r="XL116" s="55">
        <v>-0.40229999999999999</v>
      </c>
      <c r="XM116" s="55">
        <v>-0.34100000000000003</v>
      </c>
      <c r="XN116" s="55">
        <v>-0.33979999999999999</v>
      </c>
      <c r="XO116" s="55">
        <v>-0.43519999999999998</v>
      </c>
      <c r="XP116" s="55">
        <v>-0.52869999999999995</v>
      </c>
      <c r="XQ116" s="55">
        <v>-0.46310000000000001</v>
      </c>
      <c r="XR116" s="55">
        <v>-0.37230000000000002</v>
      </c>
      <c r="XS116" s="55">
        <v>-0.3513</v>
      </c>
      <c r="XT116" s="55">
        <v>-0.38229999999999997</v>
      </c>
      <c r="XU116" s="55">
        <v>-0.24809999999999999</v>
      </c>
      <c r="XV116" s="55">
        <v>-0.40889999999999999</v>
      </c>
      <c r="XW116" s="55">
        <v>-0.41849999999999998</v>
      </c>
      <c r="XX116" s="55">
        <v>-0.3841</v>
      </c>
      <c r="XY116" s="55">
        <v>-0.58069999999999999</v>
      </c>
      <c r="XZ116" s="55">
        <v>-0.47560000000000002</v>
      </c>
      <c r="YA116" s="55">
        <v>-0.39050000000000001</v>
      </c>
      <c r="YB116" s="55">
        <v>-0.24660000000000001</v>
      </c>
      <c r="YC116" s="55">
        <v>-0.51219999999999999</v>
      </c>
      <c r="YD116" s="55">
        <v>-0.42099999999999999</v>
      </c>
      <c r="YE116" s="55">
        <v>-0.52070000000000005</v>
      </c>
      <c r="YF116" s="55">
        <v>-0.50070000000000003</v>
      </c>
      <c r="YG116" s="55">
        <v>-0.45529999999999998</v>
      </c>
      <c r="YH116" s="55">
        <v>-0.38290000000000002</v>
      </c>
      <c r="YI116" s="55">
        <v>-0.45200000000000001</v>
      </c>
      <c r="YJ116" s="55">
        <v>-0.58450000000000002</v>
      </c>
      <c r="YK116" s="55">
        <v>-0.53949999999999998</v>
      </c>
    </row>
    <row r="117" spans="1:661" x14ac:dyDescent="0.35">
      <c r="A117" s="66" t="s">
        <v>75</v>
      </c>
      <c r="B117" s="66" t="s">
        <v>103</v>
      </c>
      <c r="C117" s="54">
        <v>7.0000000000000007E-2</v>
      </c>
      <c r="D117" s="54">
        <v>0.1</v>
      </c>
      <c r="E117" s="54">
        <v>-0.49</v>
      </c>
      <c r="F117" s="54">
        <v>-0.09</v>
      </c>
      <c r="G117" s="54">
        <v>0.04</v>
      </c>
      <c r="H117" s="54">
        <v>0.01</v>
      </c>
      <c r="I117" s="54">
        <v>-0.11</v>
      </c>
      <c r="J117" s="54">
        <v>-0.09</v>
      </c>
      <c r="K117" s="54">
        <v>-0.05</v>
      </c>
      <c r="L117" s="54">
        <v>-0.01</v>
      </c>
      <c r="M117" s="54">
        <v>-0.04</v>
      </c>
      <c r="N117" s="54">
        <v>-0.02</v>
      </c>
      <c r="O117" s="54">
        <v>0.01</v>
      </c>
      <c r="P117" s="54">
        <v>-0.06</v>
      </c>
      <c r="Q117" s="54">
        <v>-0.09</v>
      </c>
      <c r="R117" s="54">
        <v>-0.08</v>
      </c>
      <c r="S117" s="54">
        <v>-0.13</v>
      </c>
      <c r="T117" s="54">
        <v>-0.09</v>
      </c>
      <c r="U117" s="54">
        <v>-0.09</v>
      </c>
      <c r="V117" s="54">
        <v>-0.11</v>
      </c>
      <c r="W117" s="54">
        <v>-0.18</v>
      </c>
      <c r="X117" s="54">
        <v>-0.18</v>
      </c>
      <c r="Y117" s="54">
        <v>-0.15</v>
      </c>
      <c r="Z117" s="54">
        <v>-0.21</v>
      </c>
      <c r="AA117" s="54">
        <v>-0.28999999999999998</v>
      </c>
      <c r="AB117" s="54">
        <v>-0.39</v>
      </c>
      <c r="AC117" s="54">
        <v>-0.55000000000000004</v>
      </c>
      <c r="AD117" s="54">
        <v>-0.68</v>
      </c>
      <c r="AE117" s="54">
        <v>-0.97</v>
      </c>
      <c r="AF117" s="54">
        <v>-1</v>
      </c>
      <c r="AG117" s="54">
        <v>-1</v>
      </c>
      <c r="AH117" s="54">
        <v>-1</v>
      </c>
      <c r="AI117" s="54">
        <v>-1</v>
      </c>
      <c r="AJ117" s="54">
        <v>-1</v>
      </c>
      <c r="AK117" s="54">
        <v>-1</v>
      </c>
      <c r="AL117" s="54">
        <v>-1</v>
      </c>
      <c r="AM117" s="54">
        <v>-1</v>
      </c>
      <c r="AN117" s="54">
        <v>-1</v>
      </c>
      <c r="AO117" s="54">
        <v>-1</v>
      </c>
      <c r="AP117" s="54">
        <v>-1</v>
      </c>
      <c r="AQ117" s="54">
        <v>-1</v>
      </c>
      <c r="AR117" s="54">
        <v>-1</v>
      </c>
      <c r="AS117" s="54">
        <v>-1</v>
      </c>
      <c r="AT117" s="54">
        <v>-1</v>
      </c>
      <c r="AU117" s="54">
        <v>-1</v>
      </c>
      <c r="AV117" s="54">
        <v>-1</v>
      </c>
      <c r="AW117" s="54">
        <v>-1</v>
      </c>
      <c r="AX117" s="54">
        <v>-1</v>
      </c>
      <c r="AY117" s="54">
        <v>-1</v>
      </c>
      <c r="AZ117" s="54">
        <v>-1</v>
      </c>
      <c r="BA117" s="54">
        <v>-1</v>
      </c>
      <c r="BB117" s="54">
        <v>-1</v>
      </c>
      <c r="BC117" s="54">
        <v>-1</v>
      </c>
      <c r="BD117" s="54">
        <v>-1</v>
      </c>
      <c r="BE117" s="54">
        <v>-1</v>
      </c>
      <c r="BF117" s="54">
        <v>-1</v>
      </c>
      <c r="BG117" s="54">
        <v>-1</v>
      </c>
      <c r="BH117" s="54">
        <v>-1</v>
      </c>
      <c r="BI117" s="54">
        <v>-1</v>
      </c>
      <c r="BJ117" s="54">
        <v>-1</v>
      </c>
      <c r="BK117" s="54">
        <v>-1</v>
      </c>
      <c r="BL117" s="54">
        <v>-1</v>
      </c>
      <c r="BM117" s="54">
        <v>-1</v>
      </c>
      <c r="BN117" s="54">
        <v>-1</v>
      </c>
      <c r="BO117" s="54">
        <v>-1</v>
      </c>
      <c r="BP117" s="54">
        <v>-1</v>
      </c>
      <c r="BQ117" s="54">
        <v>-1</v>
      </c>
      <c r="BR117" s="54">
        <v>-1</v>
      </c>
      <c r="BS117" s="54">
        <v>-1</v>
      </c>
      <c r="BT117" s="54">
        <v>-1</v>
      </c>
      <c r="BU117" s="54">
        <v>-1</v>
      </c>
      <c r="BV117" s="54">
        <v>-1</v>
      </c>
      <c r="BW117" s="54">
        <v>-1</v>
      </c>
      <c r="BX117" s="54">
        <v>-1</v>
      </c>
      <c r="BY117" s="54">
        <v>-1</v>
      </c>
      <c r="BZ117" s="54">
        <v>-1</v>
      </c>
      <c r="CA117" s="54">
        <v>-1</v>
      </c>
      <c r="CB117" s="54">
        <v>-1</v>
      </c>
      <c r="CC117" s="54">
        <v>-1</v>
      </c>
      <c r="CD117" s="54">
        <v>-1</v>
      </c>
      <c r="CE117" s="54">
        <v>-1</v>
      </c>
      <c r="CF117" s="54">
        <v>-1</v>
      </c>
      <c r="CG117" s="54">
        <v>-1</v>
      </c>
      <c r="CH117" s="54">
        <v>-1</v>
      </c>
      <c r="CI117" s="54">
        <v>-1</v>
      </c>
      <c r="CJ117" s="54">
        <v>-1</v>
      </c>
      <c r="CK117" s="54">
        <v>-1</v>
      </c>
      <c r="CL117" s="54">
        <v>-1</v>
      </c>
      <c r="CM117" s="55">
        <v>-0.99960000000000004</v>
      </c>
      <c r="CN117" s="54">
        <v>-1</v>
      </c>
      <c r="CO117" s="54">
        <v>-1</v>
      </c>
      <c r="CP117" s="54">
        <v>-1</v>
      </c>
      <c r="CQ117" s="54">
        <v>-1</v>
      </c>
      <c r="CR117" s="54">
        <v>-1</v>
      </c>
      <c r="CS117" s="55">
        <v>-0.91720000000000002</v>
      </c>
      <c r="CT117" s="55">
        <v>-0.85489999999999999</v>
      </c>
      <c r="CU117" s="55">
        <v>-0.88919999999999999</v>
      </c>
      <c r="CV117" s="55">
        <v>-0.88019999999999998</v>
      </c>
      <c r="CW117" s="55">
        <v>-0.84919999999999995</v>
      </c>
      <c r="CX117" s="55">
        <v>-0.85419999999999996</v>
      </c>
      <c r="CY117" s="55">
        <v>-0.85250000000000004</v>
      </c>
      <c r="CZ117" s="55">
        <v>-0.80469999999999997</v>
      </c>
      <c r="DA117" s="55">
        <v>-0.74860000000000004</v>
      </c>
      <c r="DB117" s="55">
        <v>-0.83540000000000003</v>
      </c>
      <c r="DC117" s="55">
        <v>-0.94210000000000005</v>
      </c>
      <c r="DD117" s="55">
        <v>-0.92679999999999996</v>
      </c>
      <c r="DE117" s="55">
        <v>-0.9274</v>
      </c>
      <c r="DF117" s="55">
        <v>-0.8952</v>
      </c>
      <c r="DG117" s="55">
        <v>-0.83609999999999995</v>
      </c>
      <c r="DH117" s="55">
        <v>-0.82609999999999995</v>
      </c>
      <c r="DI117" s="55">
        <v>-0.81499999999999995</v>
      </c>
      <c r="DJ117" s="55">
        <v>-0.82969999999999999</v>
      </c>
      <c r="DK117" s="55">
        <v>-0.81289999999999996</v>
      </c>
      <c r="DL117" s="55">
        <v>-0.78539999999999999</v>
      </c>
      <c r="DM117" s="55">
        <v>-0.77090000000000003</v>
      </c>
      <c r="DN117" s="55">
        <v>-0.72270000000000001</v>
      </c>
      <c r="DO117" s="55">
        <v>-0.72589999999999999</v>
      </c>
      <c r="DP117" s="55">
        <v>-0.83209999999999995</v>
      </c>
      <c r="DQ117" s="55">
        <v>-0.83250000000000002</v>
      </c>
      <c r="DR117" s="55">
        <v>-0.76829999999999998</v>
      </c>
      <c r="DS117" s="55">
        <v>-0.7702</v>
      </c>
      <c r="DT117" s="55">
        <v>-0.72809999999999997</v>
      </c>
      <c r="DU117" s="55">
        <v>-0.74950000000000006</v>
      </c>
      <c r="DV117" s="55">
        <v>-0.69169999999999998</v>
      </c>
      <c r="DW117" s="55">
        <v>-0.54049999999999998</v>
      </c>
      <c r="DX117" s="55">
        <v>-0.73780000000000001</v>
      </c>
      <c r="DY117" s="55">
        <v>-0.74019999999999997</v>
      </c>
      <c r="DZ117" s="55">
        <v>-0.75649999999999995</v>
      </c>
      <c r="EA117" s="55">
        <v>-0.73519999999999996</v>
      </c>
      <c r="EB117" s="55">
        <v>-0.74829999999999997</v>
      </c>
      <c r="EC117" s="55">
        <v>-0.69489999999999996</v>
      </c>
      <c r="ED117" s="55">
        <v>-0.73160000000000003</v>
      </c>
      <c r="EE117" s="55">
        <v>-0.71960000000000002</v>
      </c>
      <c r="EF117" s="55">
        <v>-0.70389999999999997</v>
      </c>
      <c r="EG117" s="55">
        <v>-0.73050000000000004</v>
      </c>
      <c r="EH117" s="55">
        <v>-0.57110000000000005</v>
      </c>
      <c r="EI117" s="55">
        <v>-0.71360000000000001</v>
      </c>
      <c r="EJ117" s="55">
        <v>-0.81969999999999998</v>
      </c>
      <c r="EK117" s="55">
        <v>-0.75739999999999996</v>
      </c>
      <c r="EL117" s="55">
        <v>-0.73670000000000002</v>
      </c>
      <c r="EM117" s="55">
        <v>-0.7722</v>
      </c>
      <c r="EN117" s="55">
        <v>-0.7903</v>
      </c>
      <c r="EO117" s="55">
        <v>-0.7712</v>
      </c>
      <c r="EP117" s="55">
        <v>-0.73880000000000001</v>
      </c>
      <c r="EQ117" s="55">
        <v>-0.67679999999999996</v>
      </c>
      <c r="ER117" s="55">
        <v>-0.68969999999999998</v>
      </c>
      <c r="ES117" s="55">
        <v>-0.75409999999999999</v>
      </c>
      <c r="ET117" s="55">
        <v>-0.74460000000000004</v>
      </c>
      <c r="EU117" s="55">
        <v>-0.79830000000000001</v>
      </c>
      <c r="EV117" s="55">
        <v>-0.75719999999999998</v>
      </c>
      <c r="EW117" s="55">
        <v>-0.73760000000000003</v>
      </c>
      <c r="EX117" s="55">
        <v>-0.67259999999999998</v>
      </c>
      <c r="EY117" s="55">
        <v>-0.70269999999999999</v>
      </c>
      <c r="EZ117" s="55">
        <v>-0.7399</v>
      </c>
      <c r="FA117" s="55">
        <v>-0.73850000000000005</v>
      </c>
      <c r="FB117" s="55">
        <v>-0.73140000000000005</v>
      </c>
      <c r="FC117" s="55">
        <v>-0.74239999999999995</v>
      </c>
      <c r="FD117" s="55">
        <v>-0.67169999999999996</v>
      </c>
      <c r="FE117" s="55">
        <v>-0.63339999999999996</v>
      </c>
      <c r="FF117" s="55">
        <v>-0.68430000000000002</v>
      </c>
      <c r="FG117" s="55">
        <v>-0.65339999999999998</v>
      </c>
      <c r="FH117" s="55">
        <v>-0.7278</v>
      </c>
      <c r="FI117" s="55">
        <v>-0.72770000000000001</v>
      </c>
      <c r="FJ117" s="55">
        <v>-0.69620000000000004</v>
      </c>
      <c r="FK117" s="55">
        <v>-0.61509999999999998</v>
      </c>
      <c r="FL117" s="55">
        <v>-0.64259999999999995</v>
      </c>
      <c r="FM117" s="55">
        <v>-0.61439999999999995</v>
      </c>
      <c r="FN117" s="55">
        <v>-0.73619999999999997</v>
      </c>
      <c r="FO117" s="55">
        <v>-0.74790000000000001</v>
      </c>
      <c r="FP117" s="55">
        <v>-0.68799999999999994</v>
      </c>
      <c r="FQ117" s="55">
        <v>-0.66339999999999999</v>
      </c>
      <c r="FR117" s="55">
        <v>-0.61419999999999997</v>
      </c>
      <c r="FS117" s="55">
        <v>-0.5706</v>
      </c>
      <c r="FT117" s="55">
        <v>-0.62639999999999996</v>
      </c>
      <c r="FU117" s="55">
        <v>-0.66679999999999995</v>
      </c>
      <c r="FV117" s="55">
        <v>-0.67989999999999995</v>
      </c>
      <c r="FW117" s="55">
        <v>-0.70850000000000002</v>
      </c>
      <c r="FX117" s="55">
        <v>-0.71540000000000004</v>
      </c>
      <c r="FY117" s="55">
        <v>-0.69620000000000004</v>
      </c>
      <c r="FZ117" s="55">
        <v>-0.64690000000000003</v>
      </c>
      <c r="GA117" s="55">
        <v>-0.59740000000000004</v>
      </c>
      <c r="GB117" s="55">
        <v>-0.70130000000000003</v>
      </c>
      <c r="GC117" s="55">
        <v>-0.67400000000000004</v>
      </c>
      <c r="GD117" s="55">
        <v>-0.69769999999999999</v>
      </c>
      <c r="GE117" s="55">
        <v>-0.58530000000000004</v>
      </c>
      <c r="GF117" s="55">
        <v>-0.65249999999999997</v>
      </c>
      <c r="GG117" s="55">
        <v>-0.51649999999999996</v>
      </c>
      <c r="GH117" s="55">
        <v>-0.55069999999999997</v>
      </c>
      <c r="GI117" s="55">
        <v>-0.67079999999999995</v>
      </c>
      <c r="GJ117" s="55">
        <v>-0.65069999999999995</v>
      </c>
      <c r="GK117" s="55">
        <v>-0.68149999999999999</v>
      </c>
      <c r="GL117" s="55">
        <v>-0.63470000000000004</v>
      </c>
      <c r="GM117" s="55">
        <v>-0.64359999999999995</v>
      </c>
      <c r="GN117" s="55">
        <v>-0.55589999999999995</v>
      </c>
      <c r="GO117" s="55">
        <v>-0.60760000000000003</v>
      </c>
      <c r="GP117" s="55">
        <v>-0.69040000000000001</v>
      </c>
      <c r="GQ117" s="55">
        <v>-0.50680000000000003</v>
      </c>
      <c r="GR117" s="55">
        <v>-0.54290000000000005</v>
      </c>
      <c r="GS117" s="55">
        <v>-0.44840000000000002</v>
      </c>
      <c r="GT117" s="55">
        <v>-0.65100000000000002</v>
      </c>
      <c r="GU117" s="55">
        <v>-0.53620000000000001</v>
      </c>
      <c r="GV117" s="55">
        <v>-0.42620000000000002</v>
      </c>
      <c r="GW117" s="55">
        <v>-0.39750000000000002</v>
      </c>
      <c r="GX117" s="55">
        <v>-0.72019999999999995</v>
      </c>
      <c r="GY117" s="55">
        <v>-0.67720000000000002</v>
      </c>
      <c r="GZ117" s="55">
        <v>-0.64559999999999995</v>
      </c>
      <c r="HA117" s="55">
        <v>-0.59009999999999996</v>
      </c>
      <c r="HB117" s="55">
        <v>-0.54410000000000003</v>
      </c>
      <c r="HC117" s="55">
        <v>-0.55069999999999997</v>
      </c>
      <c r="HD117" s="55">
        <v>-0.62709999999999999</v>
      </c>
      <c r="HE117" s="55">
        <v>-0.58499999999999996</v>
      </c>
      <c r="HF117" s="55">
        <v>-0.63990000000000002</v>
      </c>
      <c r="HG117" s="55">
        <v>-0.63429999999999997</v>
      </c>
      <c r="HH117" s="55">
        <v>-0.59199999999999997</v>
      </c>
      <c r="HI117" s="55">
        <v>-0.47749999999999998</v>
      </c>
      <c r="HJ117" s="55">
        <v>-0.49880000000000002</v>
      </c>
      <c r="HK117" s="55">
        <v>-0.59919999999999995</v>
      </c>
      <c r="HL117" s="55">
        <v>-0.55259999999999998</v>
      </c>
      <c r="HM117" s="55">
        <v>-0.65910000000000002</v>
      </c>
      <c r="HN117" s="55">
        <v>-0.59540000000000004</v>
      </c>
      <c r="HO117" s="55">
        <v>-0.57169999999999999</v>
      </c>
      <c r="HP117" s="55">
        <v>-0.51390000000000002</v>
      </c>
      <c r="HQ117" s="55">
        <v>-0.45169999999999999</v>
      </c>
      <c r="HR117" s="55">
        <v>-0.57050000000000001</v>
      </c>
      <c r="HS117" s="55">
        <v>-0.60460000000000003</v>
      </c>
      <c r="HT117" s="55">
        <v>-0.42870000000000003</v>
      </c>
      <c r="HU117" s="55">
        <v>-0.52129999999999999</v>
      </c>
      <c r="HV117" s="55">
        <v>-0.48970000000000002</v>
      </c>
      <c r="HW117" s="55">
        <v>-0.42699999999999999</v>
      </c>
      <c r="HX117" s="55">
        <v>-0.43259999999999998</v>
      </c>
      <c r="HY117" s="55">
        <v>-0.4405</v>
      </c>
      <c r="HZ117" s="55">
        <v>-0.58720000000000006</v>
      </c>
      <c r="IA117" s="55">
        <v>-0.49320000000000003</v>
      </c>
      <c r="IB117" s="55">
        <v>-0.53590000000000004</v>
      </c>
      <c r="IC117" s="55">
        <v>-0.48580000000000001</v>
      </c>
      <c r="ID117" s="55">
        <v>-0.46429999999999999</v>
      </c>
      <c r="IE117" s="55">
        <v>-0.47949999999999998</v>
      </c>
      <c r="IF117" s="55">
        <v>-0.4874</v>
      </c>
      <c r="IG117" s="55">
        <v>-0.57089999999999996</v>
      </c>
      <c r="IH117" s="55">
        <v>-0.4985</v>
      </c>
      <c r="II117" s="55">
        <v>-0.55130000000000001</v>
      </c>
      <c r="IJ117" s="55">
        <v>-0.5292</v>
      </c>
      <c r="IK117" s="55">
        <v>-0.42720000000000002</v>
      </c>
      <c r="IL117" s="55">
        <v>-0.38640000000000002</v>
      </c>
      <c r="IM117" s="55">
        <v>-0.53149999999999997</v>
      </c>
      <c r="IN117" s="55">
        <v>-0.51449999999999996</v>
      </c>
      <c r="IO117" s="55">
        <v>-0.54390000000000005</v>
      </c>
      <c r="IP117" s="55">
        <v>-0.51649999999999996</v>
      </c>
      <c r="IQ117" s="55">
        <v>-0.4748</v>
      </c>
      <c r="IR117" s="55">
        <v>-0.4143</v>
      </c>
      <c r="IS117" s="55">
        <v>-0.46889999999999998</v>
      </c>
      <c r="IT117" s="55">
        <v>-0.59819999999999995</v>
      </c>
      <c r="IU117" s="55">
        <v>-0.58550000000000002</v>
      </c>
      <c r="IV117" s="55">
        <v>-0.49680000000000002</v>
      </c>
      <c r="IW117" s="55">
        <v>-0.3891</v>
      </c>
      <c r="IX117" s="55">
        <v>-0.54339999999999999</v>
      </c>
      <c r="IY117" s="55">
        <v>-0.61890000000000001</v>
      </c>
      <c r="IZ117" s="55">
        <v>-0.53559999999999997</v>
      </c>
      <c r="JA117" s="55">
        <v>-0.58540000000000003</v>
      </c>
      <c r="JB117" s="55">
        <v>-0.59370000000000001</v>
      </c>
      <c r="JC117" s="55">
        <v>-0.65349999999999997</v>
      </c>
      <c r="JD117" s="55">
        <v>-0.56310000000000004</v>
      </c>
      <c r="JE117" s="55">
        <v>-0.5423</v>
      </c>
      <c r="JF117" s="55">
        <v>-0.44080000000000003</v>
      </c>
      <c r="JG117" s="55">
        <v>-0.56459999999999999</v>
      </c>
      <c r="JH117" s="55">
        <v>-0.65329999999999999</v>
      </c>
      <c r="JI117" s="55">
        <v>-0.50390000000000001</v>
      </c>
      <c r="JJ117" s="55">
        <v>-0.50570000000000004</v>
      </c>
      <c r="JK117" s="55">
        <v>-0.69699999999999995</v>
      </c>
      <c r="JL117" s="55">
        <v>-0.51970000000000005</v>
      </c>
      <c r="JM117" s="55">
        <v>-0.438</v>
      </c>
      <c r="JN117" s="55">
        <v>-0.49769999999999998</v>
      </c>
      <c r="JO117" s="55">
        <v>-0.6048</v>
      </c>
      <c r="JP117" s="55">
        <v>-0.60780000000000001</v>
      </c>
      <c r="JQ117" s="55">
        <v>-0.60599999999999998</v>
      </c>
      <c r="JR117" s="55">
        <v>-0.5534</v>
      </c>
      <c r="JS117" s="55">
        <v>-0.54779999999999995</v>
      </c>
      <c r="JT117" s="55">
        <v>-0.47920000000000001</v>
      </c>
      <c r="JU117" s="55">
        <v>-0.50980000000000003</v>
      </c>
      <c r="JV117" s="55">
        <v>-0.54959999999999998</v>
      </c>
      <c r="JW117" s="55">
        <v>-0.57979999999999998</v>
      </c>
      <c r="JX117" s="55">
        <v>-0.61799999999999999</v>
      </c>
      <c r="JY117" s="55">
        <v>-0.64400000000000002</v>
      </c>
      <c r="JZ117" s="55">
        <v>-0.56020000000000003</v>
      </c>
      <c r="KA117" s="55">
        <v>-0.47549999999999998</v>
      </c>
      <c r="KB117" s="55">
        <v>-0.51459999999999995</v>
      </c>
      <c r="KC117" s="55">
        <v>-0.63249999999999995</v>
      </c>
      <c r="KD117" s="55">
        <v>-0.65590000000000004</v>
      </c>
      <c r="KE117" s="55">
        <v>-0.66349999999999998</v>
      </c>
      <c r="KF117" s="55">
        <v>-0.60450000000000004</v>
      </c>
      <c r="KG117" s="55">
        <v>-0.57220000000000004</v>
      </c>
      <c r="KH117" s="55">
        <v>-0.46239999999999998</v>
      </c>
      <c r="KI117" s="55">
        <v>-0.5081</v>
      </c>
      <c r="KJ117" s="55">
        <v>-0.75239999999999996</v>
      </c>
      <c r="KK117" s="55">
        <v>-0.71530000000000005</v>
      </c>
      <c r="KL117" s="55">
        <v>-0.69869999999999999</v>
      </c>
      <c r="KM117" s="55">
        <v>-0.69359999999999999</v>
      </c>
      <c r="KN117" s="55">
        <v>-0.61819999999999997</v>
      </c>
      <c r="KO117" s="55">
        <v>-0.58660000000000001</v>
      </c>
      <c r="KP117" s="55">
        <v>-0.55400000000000005</v>
      </c>
      <c r="KQ117" s="55">
        <v>-0.76080000000000003</v>
      </c>
      <c r="KR117" s="55">
        <v>-0.7228</v>
      </c>
      <c r="KS117" s="55">
        <v>-0.72740000000000005</v>
      </c>
      <c r="KT117" s="55">
        <v>-0.72250000000000003</v>
      </c>
      <c r="KU117" s="55">
        <v>-0.64049999999999996</v>
      </c>
      <c r="KV117" s="55">
        <v>-0.50570000000000004</v>
      </c>
      <c r="KW117" s="55">
        <v>-0.59730000000000005</v>
      </c>
      <c r="KX117" s="55">
        <v>-0.69089999999999996</v>
      </c>
      <c r="KY117" s="55">
        <v>-0.61319999999999997</v>
      </c>
      <c r="KZ117" s="55">
        <v>1.0345</v>
      </c>
      <c r="LA117" s="55">
        <v>-0.62970000000000004</v>
      </c>
      <c r="LB117" s="55">
        <v>-0.94899999999999995</v>
      </c>
      <c r="LC117" s="55">
        <v>-0.66600000000000004</v>
      </c>
      <c r="LD117" s="55">
        <v>-0.57589999999999997</v>
      </c>
      <c r="LE117" s="55">
        <v>-0.56030000000000002</v>
      </c>
      <c r="LF117" s="55">
        <v>-0.73950000000000005</v>
      </c>
      <c r="LG117" s="55">
        <v>-0.15709999999999999</v>
      </c>
      <c r="LH117" s="55">
        <v>0.13239999999999999</v>
      </c>
      <c r="LI117" s="55">
        <v>-0.63990000000000002</v>
      </c>
      <c r="LJ117" s="55">
        <v>-0.45929999999999999</v>
      </c>
      <c r="LK117" s="55">
        <v>-0.49759999999999999</v>
      </c>
      <c r="LL117" s="55">
        <v>-0.58079999999999998</v>
      </c>
      <c r="LM117" s="55">
        <v>-0.64159999999999995</v>
      </c>
      <c r="LN117" s="55">
        <v>-0.61870000000000003</v>
      </c>
      <c r="LO117" s="55">
        <v>-0.58120000000000005</v>
      </c>
      <c r="LP117" s="55">
        <v>-0.64049999999999996</v>
      </c>
      <c r="LQ117" s="55">
        <v>-0.49370000000000003</v>
      </c>
      <c r="LR117" s="55">
        <v>-0.49059999999999998</v>
      </c>
      <c r="LS117" s="55">
        <v>-0.63370000000000004</v>
      </c>
      <c r="LT117" s="55">
        <v>-0.629</v>
      </c>
      <c r="LU117" s="55">
        <v>-0.55310000000000004</v>
      </c>
      <c r="LV117" s="55">
        <v>-0.58499999999999996</v>
      </c>
      <c r="LW117" s="55">
        <v>-0.57010000000000005</v>
      </c>
      <c r="LX117" s="55">
        <v>-0.51319999999999999</v>
      </c>
      <c r="LY117" s="55">
        <v>-0.50949999999999995</v>
      </c>
      <c r="LZ117" s="55">
        <v>-0.63460000000000005</v>
      </c>
      <c r="MA117" s="55">
        <v>-0.67549999999999999</v>
      </c>
      <c r="MB117" s="55">
        <v>-0.7208</v>
      </c>
      <c r="MC117" s="55">
        <v>-0.6875</v>
      </c>
      <c r="MD117" s="55">
        <v>-0.60289999999999999</v>
      </c>
      <c r="ME117" s="55">
        <v>-0.5423</v>
      </c>
      <c r="MF117" s="55">
        <v>-0.60509999999999997</v>
      </c>
      <c r="MG117" s="55">
        <v>-0.62260000000000004</v>
      </c>
      <c r="MH117" s="55">
        <v>-0.59389999999999998</v>
      </c>
      <c r="MI117" s="55">
        <v>-0.56810000000000005</v>
      </c>
      <c r="MJ117" s="55">
        <v>-0.53149999999999997</v>
      </c>
      <c r="MK117" s="55">
        <v>-0.43180000000000002</v>
      </c>
      <c r="ML117" s="55">
        <v>-0.44140000000000001</v>
      </c>
      <c r="MM117" s="55">
        <v>-0.26869999999999999</v>
      </c>
      <c r="MN117" s="55">
        <v>-0.61750000000000005</v>
      </c>
      <c r="MO117" s="55">
        <v>-0.60499999999999998</v>
      </c>
      <c r="MP117" s="55">
        <v>-0.57450000000000001</v>
      </c>
      <c r="MQ117" s="55">
        <v>-0.41410000000000002</v>
      </c>
      <c r="MR117" s="55">
        <v>-0.51139999999999997</v>
      </c>
      <c r="MS117" s="55">
        <v>-0.42420000000000002</v>
      </c>
      <c r="MT117" s="55">
        <v>-0.7228</v>
      </c>
      <c r="MU117" s="55">
        <v>-0.57189999999999996</v>
      </c>
      <c r="MV117" s="55">
        <v>-0.64119999999999999</v>
      </c>
      <c r="MW117" s="55">
        <v>-0.5494</v>
      </c>
      <c r="MX117" s="55">
        <v>-0.61399999999999999</v>
      </c>
      <c r="MY117" s="55">
        <v>-0.63149999999999995</v>
      </c>
      <c r="MZ117" s="55">
        <v>-0.498</v>
      </c>
      <c r="NA117" s="55">
        <v>-0.22109999999999999</v>
      </c>
      <c r="NB117" s="55">
        <v>-0.379</v>
      </c>
      <c r="NC117" s="55">
        <v>-0.49159999999999998</v>
      </c>
      <c r="ND117" s="55">
        <v>-0.58730000000000004</v>
      </c>
      <c r="NE117" s="55">
        <v>-0.39979999999999999</v>
      </c>
      <c r="NF117" s="55">
        <v>-0.442</v>
      </c>
      <c r="NG117" s="55">
        <v>-0.39500000000000002</v>
      </c>
      <c r="NH117" s="55">
        <v>-0.34089999999999998</v>
      </c>
      <c r="NI117" s="55">
        <v>-0.56020000000000003</v>
      </c>
      <c r="NJ117" s="55">
        <v>-0.43640000000000001</v>
      </c>
      <c r="NK117" s="55">
        <v>-0.37619999999999998</v>
      </c>
      <c r="NL117" s="55">
        <v>-0.4289</v>
      </c>
      <c r="NM117" s="55">
        <v>-0.44869999999999999</v>
      </c>
      <c r="NN117" s="55">
        <v>-0.30030000000000001</v>
      </c>
      <c r="NO117" s="55">
        <v>-0.25640000000000002</v>
      </c>
      <c r="NP117" s="55">
        <v>-0.44219999999999998</v>
      </c>
      <c r="NQ117" s="55">
        <v>-0.4073</v>
      </c>
      <c r="NR117" s="54">
        <v>-0.39</v>
      </c>
      <c r="NS117" s="55">
        <v>-0.51970000000000005</v>
      </c>
      <c r="NT117" s="55">
        <v>-0.3977</v>
      </c>
      <c r="NU117" s="55">
        <v>-0.2465</v>
      </c>
      <c r="NV117" s="55">
        <v>-0.32529999999999998</v>
      </c>
      <c r="NW117" s="55">
        <v>-0.53459999999999996</v>
      </c>
      <c r="NX117" s="55">
        <v>-0.54479999999999995</v>
      </c>
      <c r="NY117" s="55">
        <v>-0.4325</v>
      </c>
      <c r="NZ117" s="55">
        <v>-0.38929999999999998</v>
      </c>
      <c r="OA117" s="55">
        <v>-0.32190000000000002</v>
      </c>
      <c r="OB117" s="55">
        <v>-0.34279999999999999</v>
      </c>
      <c r="OC117" s="55">
        <v>-0.3931</v>
      </c>
      <c r="OD117" s="55">
        <v>-0.45979999999999999</v>
      </c>
      <c r="OE117" s="55">
        <v>-0.56369999999999998</v>
      </c>
      <c r="OF117" s="55">
        <v>-0.28320000000000001</v>
      </c>
      <c r="OG117" s="55">
        <v>-0.60119999999999996</v>
      </c>
      <c r="OH117" s="55">
        <v>-0.45429999999999998</v>
      </c>
      <c r="OI117" s="55">
        <v>-0.38119999999999998</v>
      </c>
      <c r="OJ117" s="55">
        <v>-0.2208</v>
      </c>
      <c r="OK117" s="55">
        <v>-0.36899999999999999</v>
      </c>
      <c r="OL117" s="55">
        <v>-0.47989999999999999</v>
      </c>
      <c r="OM117" s="55">
        <v>-0.43569999999999998</v>
      </c>
      <c r="ON117" s="55">
        <v>-0.35249999999999998</v>
      </c>
      <c r="OO117" s="55">
        <v>-0.35630000000000001</v>
      </c>
      <c r="OP117" s="55">
        <v>-0.37859999999999999</v>
      </c>
      <c r="OQ117" s="55">
        <v>-0.18179999999999999</v>
      </c>
      <c r="OR117" s="55">
        <v>-0.3533</v>
      </c>
      <c r="OS117" s="55">
        <v>-0.23760000000000001</v>
      </c>
      <c r="OT117" s="55">
        <v>-0.41320000000000001</v>
      </c>
      <c r="OU117" s="55">
        <v>-0.317</v>
      </c>
      <c r="OV117" s="55">
        <v>-0.34489999999999998</v>
      </c>
      <c r="OW117" s="55">
        <v>-0.3362</v>
      </c>
      <c r="OX117" s="55">
        <v>-0.1046</v>
      </c>
      <c r="OY117" s="55">
        <v>-0.30840000000000001</v>
      </c>
      <c r="OZ117" s="55">
        <v>-0.3846</v>
      </c>
      <c r="PA117" s="54">
        <v>-0.28000000000000003</v>
      </c>
      <c r="PB117" s="55">
        <v>-0.2402</v>
      </c>
      <c r="PC117" s="55">
        <v>-0.20519999999999999</v>
      </c>
      <c r="PD117" s="55">
        <v>-0.23930000000000001</v>
      </c>
      <c r="PE117" s="55">
        <v>-0.16950000000000001</v>
      </c>
      <c r="PF117" s="55">
        <v>-0.3614</v>
      </c>
      <c r="PG117" s="55">
        <v>-0.3226</v>
      </c>
      <c r="PH117" s="55">
        <v>-0.35639999999999999</v>
      </c>
      <c r="PI117" s="55">
        <v>-0.29580000000000001</v>
      </c>
      <c r="PJ117" s="55">
        <v>6.0900000000000003E-2</v>
      </c>
      <c r="PK117" s="55">
        <v>-0.60870000000000002</v>
      </c>
      <c r="PL117" s="55">
        <v>-0.39589999999999997</v>
      </c>
      <c r="PM117" s="55">
        <v>-0.31869999999999998</v>
      </c>
      <c r="PN117" s="55">
        <v>-0.36109999999999998</v>
      </c>
      <c r="PO117" s="55">
        <v>-0.28839999999999999</v>
      </c>
      <c r="PP117" s="55">
        <v>-0.31690000000000002</v>
      </c>
      <c r="PQ117" s="55">
        <v>-0.2172</v>
      </c>
      <c r="PR117" s="55">
        <v>-0.318</v>
      </c>
      <c r="PS117" s="55">
        <v>-6.3500000000000001E-2</v>
      </c>
      <c r="PT117" s="55">
        <v>-0.3513</v>
      </c>
      <c r="PU117" s="55">
        <v>-0.27929999999999999</v>
      </c>
      <c r="PV117" s="55">
        <v>-0.2167</v>
      </c>
      <c r="PW117" s="55">
        <v>-0.23100000000000001</v>
      </c>
      <c r="PX117" s="55">
        <v>-0.23380000000000001</v>
      </c>
      <c r="PY117" s="55">
        <v>-0.16639999999999999</v>
      </c>
      <c r="PZ117" s="55">
        <v>-0.2016</v>
      </c>
      <c r="QA117" s="55">
        <v>-0.39100000000000001</v>
      </c>
      <c r="QB117" s="55">
        <v>-0.28420000000000001</v>
      </c>
      <c r="QC117" s="55">
        <v>-0.30740000000000001</v>
      </c>
      <c r="QD117" s="55">
        <v>-0.32119999999999999</v>
      </c>
      <c r="QE117" s="55">
        <v>-0.36149999999999999</v>
      </c>
      <c r="QF117" s="55">
        <v>-0.37030000000000002</v>
      </c>
      <c r="QG117" s="55">
        <v>-0.4229</v>
      </c>
      <c r="QH117" s="55">
        <v>-0.23849999999999999</v>
      </c>
      <c r="QI117" s="55">
        <v>-0.18990000000000001</v>
      </c>
      <c r="QJ117" s="55">
        <v>-0.3745</v>
      </c>
      <c r="QK117" s="55">
        <v>-0.20810000000000001</v>
      </c>
      <c r="QL117" s="55">
        <v>-0.1026</v>
      </c>
      <c r="QM117" s="55">
        <v>-0.2092</v>
      </c>
      <c r="QN117" s="55">
        <v>-0.13650000000000001</v>
      </c>
      <c r="QO117" s="55">
        <v>-0.27339999999999998</v>
      </c>
      <c r="QP117" s="55">
        <v>-0.31290000000000001</v>
      </c>
      <c r="QQ117" s="55">
        <v>-0.2235</v>
      </c>
      <c r="QR117" s="55">
        <v>-0.2046</v>
      </c>
      <c r="QS117" s="55">
        <v>-0.1462</v>
      </c>
      <c r="QT117" s="55">
        <v>-4.8300000000000003E-2</v>
      </c>
      <c r="QU117" s="55">
        <v>-0.17510000000000001</v>
      </c>
      <c r="QV117" s="55">
        <v>-0.29139999999999999</v>
      </c>
      <c r="QW117" s="55">
        <v>5.8999999999999999E-3</v>
      </c>
      <c r="QX117" s="55">
        <v>-6.8500000000000005E-2</v>
      </c>
      <c r="QY117" s="55">
        <v>-0.1943</v>
      </c>
      <c r="QZ117" s="55">
        <v>-0.2525</v>
      </c>
      <c r="RA117" s="55">
        <v>-0.20419999999999999</v>
      </c>
      <c r="RB117" s="55">
        <v>-6.25E-2</v>
      </c>
      <c r="RC117" s="55">
        <v>-0.25590000000000002</v>
      </c>
      <c r="RD117" s="55">
        <v>-0.52849999999999997</v>
      </c>
      <c r="RE117" s="55">
        <v>-0.44009999999999999</v>
      </c>
      <c r="RF117" s="55">
        <v>-0.40589999999999998</v>
      </c>
      <c r="RG117" s="55">
        <v>-0.30099999999999999</v>
      </c>
      <c r="RH117" s="55">
        <v>-0.2132</v>
      </c>
      <c r="RI117" s="55">
        <v>-0.16980000000000001</v>
      </c>
      <c r="RJ117" s="55">
        <v>-0.32429999999999998</v>
      </c>
      <c r="RK117" s="55">
        <v>-0.34870000000000001</v>
      </c>
      <c r="RL117" s="55">
        <v>-0.23749999999999999</v>
      </c>
      <c r="RM117" s="55">
        <v>-0.22739999999999999</v>
      </c>
      <c r="RN117" s="55">
        <v>-0.20369999999999999</v>
      </c>
      <c r="RO117" s="55">
        <v>-0.18890000000000001</v>
      </c>
      <c r="RP117" s="55">
        <v>-0.41860000000000003</v>
      </c>
      <c r="RQ117" s="55">
        <v>-0.1835</v>
      </c>
      <c r="RR117" s="55">
        <v>-0.3039</v>
      </c>
      <c r="RS117" s="55">
        <v>-0.26250000000000001</v>
      </c>
      <c r="RT117" s="55">
        <v>-0.16139999999999999</v>
      </c>
      <c r="RU117" s="55">
        <v>-0.1767</v>
      </c>
      <c r="RV117" s="55">
        <v>-0.12590000000000001</v>
      </c>
      <c r="RW117" s="55">
        <v>0.20019999999999999</v>
      </c>
      <c r="RX117" s="55">
        <v>-0.20030000000000001</v>
      </c>
      <c r="RY117" s="55">
        <v>-0.2467</v>
      </c>
      <c r="RZ117" s="55">
        <v>-0.2301</v>
      </c>
      <c r="SA117" s="55">
        <v>-0.1726</v>
      </c>
      <c r="SB117" s="55">
        <v>-0.22220000000000001</v>
      </c>
      <c r="SC117" s="55">
        <v>-9.0200000000000002E-2</v>
      </c>
      <c r="SD117" s="55">
        <v>-8.5000000000000006E-2</v>
      </c>
      <c r="SE117" s="55">
        <v>-0.1452</v>
      </c>
      <c r="SF117" s="55">
        <v>-0.78549999999999998</v>
      </c>
      <c r="SG117" s="55">
        <v>-0.13250000000000001</v>
      </c>
      <c r="SH117" s="55">
        <v>0.4612</v>
      </c>
      <c r="SI117" s="55">
        <v>-0.1318</v>
      </c>
      <c r="SJ117" s="55">
        <v>-0.1704</v>
      </c>
      <c r="SK117" s="55">
        <v>-0.45419999999999999</v>
      </c>
      <c r="SL117" s="55">
        <v>-3.5499999999999997E-2</v>
      </c>
      <c r="SM117" s="55">
        <v>-0.42970000000000003</v>
      </c>
      <c r="SN117" s="55">
        <v>-0.37309999999999999</v>
      </c>
      <c r="SO117" s="55">
        <v>-0.45179999999999998</v>
      </c>
      <c r="SP117" s="55">
        <v>-0.24970000000000001</v>
      </c>
      <c r="SQ117" s="55">
        <v>-0.19159999999999999</v>
      </c>
      <c r="SR117" s="55">
        <v>-0.18229999999999999</v>
      </c>
      <c r="SS117" s="55">
        <v>-0.3044</v>
      </c>
      <c r="ST117" s="55">
        <v>-0.33110000000000001</v>
      </c>
      <c r="SU117" s="55">
        <v>-0.23319999999999999</v>
      </c>
      <c r="SV117" s="55">
        <v>-0.25530000000000003</v>
      </c>
      <c r="SW117" s="55">
        <v>-0.1757</v>
      </c>
      <c r="SX117" s="55">
        <v>-0.1242</v>
      </c>
      <c r="SY117" s="55">
        <v>-2.3099999999999999E-2</v>
      </c>
      <c r="SZ117" s="55">
        <v>-0.2487</v>
      </c>
      <c r="TA117" s="55">
        <v>-0.1467</v>
      </c>
      <c r="TB117" s="55">
        <v>-7.6499999999999999E-2</v>
      </c>
      <c r="TC117" s="55">
        <v>-0.1535</v>
      </c>
      <c r="TD117" s="55">
        <v>-0.22770000000000001</v>
      </c>
      <c r="TE117" s="55">
        <v>-0.17979999999999999</v>
      </c>
      <c r="TF117" s="55">
        <v>-0.10920000000000001</v>
      </c>
      <c r="TG117" s="54">
        <v>-0.21</v>
      </c>
      <c r="TH117" s="55">
        <v>-0.24979999999999999</v>
      </c>
      <c r="TI117" s="55">
        <v>-0.23599999999999999</v>
      </c>
      <c r="TJ117" s="55">
        <v>-0.13170000000000001</v>
      </c>
      <c r="TK117" s="55">
        <v>-0.16300000000000001</v>
      </c>
      <c r="TL117" s="55">
        <v>-0.16089999999999999</v>
      </c>
      <c r="TM117" s="55">
        <v>-0.15770000000000001</v>
      </c>
      <c r="TN117" s="55">
        <v>-0.2472</v>
      </c>
      <c r="TO117" s="55">
        <v>-0.34010000000000001</v>
      </c>
      <c r="TP117" s="55">
        <v>-0.30120000000000002</v>
      </c>
      <c r="TQ117" s="55">
        <v>-0.28810000000000002</v>
      </c>
      <c r="TR117" s="55">
        <v>-0.22589999999999999</v>
      </c>
      <c r="TS117" s="55">
        <v>-0.2175</v>
      </c>
      <c r="TT117" s="55">
        <v>-0.21210000000000001</v>
      </c>
      <c r="TU117" s="55">
        <v>-0.3851</v>
      </c>
      <c r="TV117" s="55">
        <v>-0.35439999999999999</v>
      </c>
      <c r="TW117" s="55">
        <v>-0.34939999999999999</v>
      </c>
      <c r="TX117" s="55">
        <v>-0.372</v>
      </c>
      <c r="TY117" s="55">
        <v>-0.33779999999999999</v>
      </c>
      <c r="TZ117" s="55">
        <v>-0.33679999999999999</v>
      </c>
      <c r="UA117" s="55">
        <v>-0.28910000000000002</v>
      </c>
      <c r="UB117" s="55">
        <v>-0.36309999999999998</v>
      </c>
      <c r="UC117" s="55">
        <v>-0.34129999999999999</v>
      </c>
      <c r="UD117" s="55">
        <v>-0.29049999999999998</v>
      </c>
      <c r="UE117" s="55">
        <v>-0.24010000000000001</v>
      </c>
      <c r="UF117" s="55">
        <v>-0.32779999999999998</v>
      </c>
      <c r="UG117" s="55">
        <v>-0.19400000000000001</v>
      </c>
      <c r="UH117" s="55">
        <v>-0.2883</v>
      </c>
      <c r="UI117" s="55">
        <v>-0.28270000000000001</v>
      </c>
      <c r="UJ117" s="55">
        <v>-0.2873</v>
      </c>
      <c r="UK117" s="55">
        <v>-0.38179999999999997</v>
      </c>
      <c r="UL117" s="55">
        <v>-0.32790000000000002</v>
      </c>
      <c r="UM117" s="55">
        <v>-0.2331</v>
      </c>
      <c r="UN117" s="55">
        <v>-0.1057</v>
      </c>
      <c r="UO117" s="55">
        <v>-0.35160000000000002</v>
      </c>
      <c r="UP117" s="55">
        <v>-0.39169999999999999</v>
      </c>
      <c r="UQ117" s="55">
        <v>-0.26750000000000002</v>
      </c>
      <c r="UR117" s="55">
        <v>-0.2823</v>
      </c>
      <c r="US117" s="55">
        <v>3.4599999999999999E-2</v>
      </c>
      <c r="UT117" s="55">
        <v>-0.35060000000000002</v>
      </c>
      <c r="UU117" s="55">
        <v>-0.1961</v>
      </c>
      <c r="UV117" s="55">
        <v>-1.2999999999999999E-3</v>
      </c>
      <c r="UW117" s="55">
        <v>-0.1089</v>
      </c>
      <c r="UX117" s="55">
        <v>-0.42109999999999997</v>
      </c>
      <c r="UY117" s="55">
        <v>-0.4486</v>
      </c>
      <c r="UZ117" s="55">
        <v>-0.47420000000000001</v>
      </c>
      <c r="VA117" s="55">
        <v>-0.3216</v>
      </c>
      <c r="VB117" s="55">
        <v>-0.25669999999999998</v>
      </c>
      <c r="VC117" s="55">
        <v>-0.25900000000000001</v>
      </c>
      <c r="VD117" s="55">
        <v>-0.49919999999999998</v>
      </c>
      <c r="VE117" s="55">
        <v>-0.4037</v>
      </c>
      <c r="VF117" s="55">
        <v>-0.37369999999999998</v>
      </c>
      <c r="VG117" s="55">
        <v>-0.27589999999999998</v>
      </c>
      <c r="VH117" s="55">
        <v>-0.29189999999999999</v>
      </c>
      <c r="VI117" s="55">
        <v>-0.2248</v>
      </c>
      <c r="VJ117" s="55">
        <v>-0.105</v>
      </c>
      <c r="VK117" s="55">
        <v>-0.42159999999999997</v>
      </c>
      <c r="VL117" s="55">
        <v>-0.40920000000000001</v>
      </c>
      <c r="VM117" s="55">
        <v>-0.3962</v>
      </c>
      <c r="VN117" s="55">
        <v>-0.23119999999999999</v>
      </c>
      <c r="VO117" s="55">
        <v>-0.21260000000000001</v>
      </c>
      <c r="VP117" s="55">
        <v>-0.2167</v>
      </c>
      <c r="VQ117" s="55">
        <v>-0.1192</v>
      </c>
      <c r="VR117" s="55">
        <v>-0.53490000000000004</v>
      </c>
      <c r="VS117" s="55">
        <v>-0.36709999999999998</v>
      </c>
      <c r="VT117" s="55">
        <v>-0.30209999999999998</v>
      </c>
      <c r="VU117" s="55">
        <v>-0.25609999999999999</v>
      </c>
      <c r="VV117" s="55">
        <v>-0.25369999999999998</v>
      </c>
      <c r="VW117" s="55">
        <v>-0.22289999999999999</v>
      </c>
      <c r="VX117" s="55">
        <v>-0.15429999999999999</v>
      </c>
      <c r="VY117" s="55">
        <v>-0.2379</v>
      </c>
      <c r="VZ117" s="55">
        <v>-0.37319999999999998</v>
      </c>
      <c r="WA117" s="54">
        <v>-0.35</v>
      </c>
      <c r="WB117" s="55">
        <v>-0.1865</v>
      </c>
      <c r="WC117" s="55">
        <v>-0.2215</v>
      </c>
      <c r="WD117" s="55">
        <v>-0.18279999999999999</v>
      </c>
      <c r="WE117" s="55">
        <v>1.1000000000000001E-3</v>
      </c>
      <c r="WF117" s="55">
        <v>-0.30409999999999998</v>
      </c>
      <c r="WG117" s="55">
        <v>-0.24129999999999999</v>
      </c>
      <c r="WH117" s="55">
        <v>-0.28160000000000002</v>
      </c>
      <c r="WI117" s="55">
        <v>-0.28089999999999998</v>
      </c>
      <c r="WJ117" s="55">
        <v>-0.22339999999999999</v>
      </c>
      <c r="WK117" s="55">
        <v>-9.7600000000000006E-2</v>
      </c>
      <c r="WL117" s="55">
        <v>1.5299999999999999E-2</v>
      </c>
      <c r="WM117" s="55">
        <v>-0.35659999999999997</v>
      </c>
      <c r="WN117" s="55">
        <v>-0.24779999999999999</v>
      </c>
      <c r="WO117" s="55">
        <v>-0.2228</v>
      </c>
      <c r="WP117" s="55">
        <v>-0.1802</v>
      </c>
      <c r="WQ117" s="55">
        <v>-0.16919999999999999</v>
      </c>
      <c r="WR117" s="55">
        <v>-9.9900000000000003E-2</v>
      </c>
      <c r="WS117" s="55">
        <v>1.26E-2</v>
      </c>
      <c r="WT117" s="55">
        <v>-0.38119999999999998</v>
      </c>
      <c r="WU117" s="55">
        <v>-0.2235</v>
      </c>
      <c r="WV117" s="55">
        <v>-0.10829999999999999</v>
      </c>
      <c r="WW117" s="55">
        <v>7.2599999999999998E-2</v>
      </c>
      <c r="WX117" s="55">
        <v>-0.19170000000000001</v>
      </c>
      <c r="WY117" s="55">
        <v>-0.18759999999999999</v>
      </c>
      <c r="WZ117" s="55">
        <v>-0.16200000000000001</v>
      </c>
      <c r="XA117" s="55">
        <v>-0.29459999999999997</v>
      </c>
      <c r="XB117" s="55">
        <v>-0.23719999999999999</v>
      </c>
      <c r="XC117" s="55">
        <v>-0.29580000000000001</v>
      </c>
      <c r="XD117" s="55">
        <v>-0.28100000000000003</v>
      </c>
      <c r="XE117" s="55">
        <v>-0.27689999999999998</v>
      </c>
      <c r="XF117" s="55">
        <v>-0.21740000000000001</v>
      </c>
      <c r="XG117" s="55">
        <v>-0.20749999999999999</v>
      </c>
      <c r="XH117" s="55">
        <v>-0.3291</v>
      </c>
      <c r="XI117" s="55">
        <v>-0.1013</v>
      </c>
      <c r="XJ117" s="55">
        <v>-9.2600000000000002E-2</v>
      </c>
      <c r="XK117" s="55">
        <v>-6.4999999999999997E-3</v>
      </c>
      <c r="XL117" s="55">
        <v>-0.20230000000000001</v>
      </c>
      <c r="XM117" s="55">
        <v>-0.1018</v>
      </c>
      <c r="XN117" s="55">
        <v>-0.13769999999999999</v>
      </c>
      <c r="XO117" s="55">
        <v>-0.34429999999999999</v>
      </c>
      <c r="XP117" s="55">
        <v>-0.17499999999999999</v>
      </c>
      <c r="XQ117" s="55">
        <v>-0.1196</v>
      </c>
      <c r="XR117" s="55">
        <v>-7.6700000000000004E-2</v>
      </c>
      <c r="XS117" s="55">
        <v>-8.3400000000000002E-2</v>
      </c>
      <c r="XT117" s="55">
        <v>-9.4200000000000006E-2</v>
      </c>
      <c r="XU117" s="55">
        <v>-4.1399999999999999E-2</v>
      </c>
      <c r="XV117" s="55">
        <v>-0.33850000000000002</v>
      </c>
      <c r="XW117" s="55">
        <v>-5.57E-2</v>
      </c>
      <c r="XX117" s="55">
        <v>-0.1759</v>
      </c>
      <c r="XY117" s="55">
        <v>-0.30059999999999998</v>
      </c>
      <c r="XZ117" s="55">
        <v>-0.1958</v>
      </c>
      <c r="YA117" s="55">
        <v>8.8999999999999999E-3</v>
      </c>
      <c r="YB117" s="55">
        <v>-6.3E-2</v>
      </c>
      <c r="YC117" s="55">
        <v>-0.26679999999999998</v>
      </c>
      <c r="YD117" s="55">
        <v>-0.21829999999999999</v>
      </c>
      <c r="YE117" s="55">
        <v>-0.2109</v>
      </c>
      <c r="YF117" s="55">
        <v>-0.2671</v>
      </c>
      <c r="YG117" s="55">
        <v>-0.18840000000000001</v>
      </c>
      <c r="YH117" s="55">
        <v>-9.6500000000000002E-2</v>
      </c>
      <c r="YI117" s="55">
        <v>-7.9200000000000007E-2</v>
      </c>
      <c r="YJ117" s="55">
        <v>-0.27010000000000001</v>
      </c>
      <c r="YK117" s="55">
        <v>-0.2268</v>
      </c>
    </row>
    <row r="118" spans="1:661" x14ac:dyDescent="0.35">
      <c r="A118" s="66" t="s">
        <v>75</v>
      </c>
      <c r="B118" s="66" t="s">
        <v>104</v>
      </c>
      <c r="C118" s="54">
        <v>-0.06</v>
      </c>
      <c r="D118" s="54">
        <v>-0.04</v>
      </c>
      <c r="E118" s="54">
        <v>-0.05</v>
      </c>
      <c r="F118" s="54">
        <v>0.02</v>
      </c>
      <c r="G118" s="54">
        <v>-0.06</v>
      </c>
      <c r="H118" s="54">
        <v>-0.15</v>
      </c>
      <c r="I118" s="54">
        <v>-0.15</v>
      </c>
      <c r="J118" s="54">
        <v>0.09</v>
      </c>
      <c r="K118" s="54">
        <v>-0.05</v>
      </c>
      <c r="L118" s="54">
        <v>0.05</v>
      </c>
      <c r="M118" s="54">
        <v>0.01</v>
      </c>
      <c r="N118" s="54">
        <v>-0.06</v>
      </c>
      <c r="O118" s="54">
        <v>0</v>
      </c>
      <c r="P118" s="54">
        <v>-0.06</v>
      </c>
      <c r="Q118" s="54">
        <v>-0.22</v>
      </c>
      <c r="R118" s="54">
        <v>-0.1</v>
      </c>
      <c r="S118" s="54">
        <v>-0.06</v>
      </c>
      <c r="T118" s="54">
        <v>-0.08</v>
      </c>
      <c r="U118" s="54">
        <v>-0.15</v>
      </c>
      <c r="V118" s="54">
        <v>-0.23</v>
      </c>
      <c r="W118" s="54">
        <v>-0.32</v>
      </c>
      <c r="X118" s="54">
        <v>-0.22</v>
      </c>
      <c r="Y118" s="54">
        <v>-0.27</v>
      </c>
      <c r="Z118" s="54">
        <v>-0.28000000000000003</v>
      </c>
      <c r="AA118" s="54">
        <v>-0.41</v>
      </c>
      <c r="AB118" s="54">
        <v>-0.39</v>
      </c>
      <c r="AC118" s="54">
        <v>-0.45</v>
      </c>
      <c r="AD118" s="54">
        <v>-0.59</v>
      </c>
      <c r="AE118" s="54">
        <v>-0.83</v>
      </c>
      <c r="AF118" s="54">
        <v>-0.91</v>
      </c>
      <c r="AG118" s="54">
        <v>-1</v>
      </c>
      <c r="AH118" s="54">
        <v>-1</v>
      </c>
      <c r="AI118" s="54">
        <v>-1</v>
      </c>
      <c r="AJ118" s="54">
        <v>-1</v>
      </c>
      <c r="AK118" s="54">
        <v>-1</v>
      </c>
      <c r="AL118" s="54">
        <v>-1</v>
      </c>
      <c r="AM118" s="54">
        <v>-1</v>
      </c>
      <c r="AN118" s="54">
        <v>-1</v>
      </c>
      <c r="AO118" s="54">
        <v>-1</v>
      </c>
      <c r="AP118" s="54">
        <v>-1</v>
      </c>
      <c r="AQ118" s="54">
        <v>-1</v>
      </c>
      <c r="AR118" s="54">
        <v>-1</v>
      </c>
      <c r="AS118" s="54">
        <v>-1</v>
      </c>
      <c r="AT118" s="54">
        <v>-1</v>
      </c>
      <c r="AU118" s="54">
        <v>-1</v>
      </c>
      <c r="AV118" s="54">
        <v>-1</v>
      </c>
      <c r="AW118" s="54">
        <v>-1</v>
      </c>
      <c r="AX118" s="54">
        <v>-1</v>
      </c>
      <c r="AY118" s="54">
        <v>-1</v>
      </c>
      <c r="AZ118" s="54">
        <v>-1</v>
      </c>
      <c r="BA118" s="54">
        <v>-1</v>
      </c>
      <c r="BB118" s="54">
        <v>-1</v>
      </c>
      <c r="BC118" s="54">
        <v>-1</v>
      </c>
      <c r="BD118" s="54">
        <v>-1</v>
      </c>
      <c r="BE118" s="54">
        <v>-1</v>
      </c>
      <c r="BF118" s="54">
        <v>-1</v>
      </c>
      <c r="BG118" s="54">
        <v>-1</v>
      </c>
      <c r="BH118" s="54">
        <v>-1</v>
      </c>
      <c r="BI118" s="54">
        <v>-1</v>
      </c>
      <c r="BJ118" s="54">
        <v>-1</v>
      </c>
      <c r="BK118" s="54">
        <v>-1</v>
      </c>
      <c r="BL118" s="54">
        <v>-1</v>
      </c>
      <c r="BM118" s="54">
        <v>-1</v>
      </c>
      <c r="BN118" s="54">
        <v>-1</v>
      </c>
      <c r="BO118" s="54">
        <v>-1</v>
      </c>
      <c r="BP118" s="54">
        <v>-1</v>
      </c>
      <c r="BQ118" s="54">
        <v>-1</v>
      </c>
      <c r="BR118" s="54">
        <v>-1</v>
      </c>
      <c r="BS118" s="54">
        <v>-1</v>
      </c>
      <c r="BT118" s="54">
        <v>-1</v>
      </c>
      <c r="BU118" s="54">
        <v>-1</v>
      </c>
      <c r="BV118" s="54">
        <v>-1</v>
      </c>
      <c r="BW118" s="54">
        <v>-1</v>
      </c>
      <c r="BX118" s="55">
        <v>-0.85370000000000001</v>
      </c>
      <c r="BY118" s="55">
        <v>-0.91600000000000004</v>
      </c>
      <c r="BZ118" s="55">
        <v>-0.91959999999999997</v>
      </c>
      <c r="CA118" s="55">
        <v>-0.9395</v>
      </c>
      <c r="CB118" s="55">
        <v>-0.88800000000000001</v>
      </c>
      <c r="CC118" s="55">
        <v>-0.89849999999999997</v>
      </c>
      <c r="CD118" s="55">
        <v>-0.88380000000000003</v>
      </c>
      <c r="CE118" s="55">
        <v>-0.82569999999999999</v>
      </c>
      <c r="CF118" s="55">
        <v>-0.87580000000000002</v>
      </c>
      <c r="CG118" s="55">
        <v>-0.82740000000000002</v>
      </c>
      <c r="CH118" s="55">
        <v>-0.84399999999999997</v>
      </c>
      <c r="CI118" s="55">
        <v>-0.84570000000000001</v>
      </c>
      <c r="CJ118" s="55">
        <v>-0.85540000000000005</v>
      </c>
      <c r="CK118" s="55">
        <v>-0.82250000000000001</v>
      </c>
      <c r="CL118" s="55">
        <v>-0.7994</v>
      </c>
      <c r="CM118" s="55">
        <v>-0.80900000000000005</v>
      </c>
      <c r="CN118" s="55">
        <v>-0.82320000000000004</v>
      </c>
      <c r="CO118" s="55">
        <v>-0.80679999999999996</v>
      </c>
      <c r="CP118" s="55">
        <v>-0.80549999999999999</v>
      </c>
      <c r="CQ118" s="55">
        <v>-0.75229999999999997</v>
      </c>
      <c r="CR118" s="55">
        <v>-0.74029999999999996</v>
      </c>
      <c r="CS118" s="55">
        <v>-0.6794</v>
      </c>
      <c r="CT118" s="55">
        <v>-0.7056</v>
      </c>
      <c r="CU118" s="55">
        <v>-0.72140000000000004</v>
      </c>
      <c r="CV118" s="55">
        <v>-0.62649999999999995</v>
      </c>
      <c r="CW118" s="55">
        <v>-0.65700000000000003</v>
      </c>
      <c r="CX118" s="55">
        <v>-0.66749999999999998</v>
      </c>
      <c r="CY118" s="55">
        <v>-0.74180000000000001</v>
      </c>
      <c r="CZ118" s="55">
        <v>-0.60719999999999996</v>
      </c>
      <c r="DA118" s="55">
        <v>-0.60050000000000003</v>
      </c>
      <c r="DB118" s="54">
        <v>-0.63</v>
      </c>
      <c r="DC118" s="55">
        <v>-0.69979999999999998</v>
      </c>
      <c r="DD118" s="55">
        <v>-0.68189999999999995</v>
      </c>
      <c r="DE118" s="55">
        <v>-0.60109999999999997</v>
      </c>
      <c r="DF118" s="55">
        <v>-0.5484</v>
      </c>
      <c r="DG118" s="55">
        <v>-0.60019999999999996</v>
      </c>
      <c r="DH118" s="55">
        <v>-0.53290000000000004</v>
      </c>
      <c r="DI118" s="55">
        <v>-0.60980000000000001</v>
      </c>
      <c r="DJ118" s="55">
        <v>-0.62029999999999996</v>
      </c>
      <c r="DK118" s="55">
        <v>-0.65600000000000003</v>
      </c>
      <c r="DL118" s="55">
        <v>-0.622</v>
      </c>
      <c r="DM118" s="55">
        <v>-0.57399999999999995</v>
      </c>
      <c r="DN118" s="55">
        <v>-0.52629999999999999</v>
      </c>
      <c r="DO118" s="55">
        <v>-0.46939999999999998</v>
      </c>
      <c r="DP118" s="55">
        <v>-0.71619999999999995</v>
      </c>
      <c r="DQ118" s="55">
        <v>-0.55530000000000002</v>
      </c>
      <c r="DR118" s="55">
        <v>-0.62739999999999996</v>
      </c>
      <c r="DS118" s="55">
        <v>-0.58420000000000005</v>
      </c>
      <c r="DT118" s="55">
        <v>-0.62519999999999998</v>
      </c>
      <c r="DU118" s="55">
        <v>-0.5423</v>
      </c>
      <c r="DV118" s="55">
        <v>-0.49980000000000002</v>
      </c>
      <c r="DW118" s="55">
        <v>-0.2969</v>
      </c>
      <c r="DX118" s="55">
        <v>-0.59089999999999998</v>
      </c>
      <c r="DY118" s="55">
        <v>-0.65539999999999998</v>
      </c>
      <c r="DZ118" s="55">
        <v>-0.64070000000000005</v>
      </c>
      <c r="EA118" s="55">
        <v>-0.65890000000000004</v>
      </c>
      <c r="EB118" s="55">
        <v>-0.63590000000000002</v>
      </c>
      <c r="EC118" s="55">
        <v>-0.61109999999999998</v>
      </c>
      <c r="ED118" s="55">
        <v>-0.75419999999999998</v>
      </c>
      <c r="EE118" s="55">
        <v>-0.71040000000000003</v>
      </c>
      <c r="EF118" s="55">
        <v>-0.74180000000000001</v>
      </c>
      <c r="EG118" s="55">
        <v>-0.72519999999999996</v>
      </c>
      <c r="EH118" s="55">
        <v>-0.62660000000000005</v>
      </c>
      <c r="EI118" s="55">
        <v>-0.66120000000000001</v>
      </c>
      <c r="EJ118" s="55">
        <v>-0.77529999999999999</v>
      </c>
      <c r="EK118" s="55">
        <v>-0.67820000000000003</v>
      </c>
      <c r="EL118" s="55">
        <v>-0.66520000000000001</v>
      </c>
      <c r="EM118" s="55">
        <v>-0.66339999999999999</v>
      </c>
      <c r="EN118" s="55">
        <v>-0.71179999999999999</v>
      </c>
      <c r="EO118" s="55">
        <v>-0.72889999999999999</v>
      </c>
      <c r="EP118" s="55">
        <v>-0.63419999999999999</v>
      </c>
      <c r="EQ118" s="55">
        <v>-0.70569999999999999</v>
      </c>
      <c r="ER118" s="55">
        <v>-0.6774</v>
      </c>
      <c r="ES118" s="55">
        <v>-0.76459999999999995</v>
      </c>
      <c r="ET118" s="55">
        <v>-0.74170000000000003</v>
      </c>
      <c r="EU118" s="55">
        <v>-0.68369999999999997</v>
      </c>
      <c r="EV118" s="55">
        <v>-0.68920000000000003</v>
      </c>
      <c r="EW118" s="55">
        <v>-0.59619999999999995</v>
      </c>
      <c r="EX118" s="55">
        <v>-0.62160000000000004</v>
      </c>
      <c r="EY118" s="55">
        <v>-0.65839999999999999</v>
      </c>
      <c r="EZ118" s="55">
        <v>-0.65149999999999997</v>
      </c>
      <c r="FA118" s="55">
        <v>-0.66639999999999999</v>
      </c>
      <c r="FB118" s="55">
        <v>-0.67130000000000001</v>
      </c>
      <c r="FC118" s="55">
        <v>-0.61599999999999999</v>
      </c>
      <c r="FD118" s="55">
        <v>-0.58250000000000002</v>
      </c>
      <c r="FE118" s="55">
        <v>-0.55889999999999995</v>
      </c>
      <c r="FF118" s="55">
        <v>-0.53549999999999998</v>
      </c>
      <c r="FG118" s="55">
        <v>-0.64700000000000002</v>
      </c>
      <c r="FH118" s="55">
        <v>-0.67079999999999995</v>
      </c>
      <c r="FI118" s="55">
        <v>-0.59550000000000003</v>
      </c>
      <c r="FJ118" s="55">
        <v>-0.57220000000000004</v>
      </c>
      <c r="FK118" s="55">
        <v>-0.50819999999999999</v>
      </c>
      <c r="FL118" s="55">
        <v>-0.48280000000000001</v>
      </c>
      <c r="FM118" s="55">
        <v>-0.54659999999999997</v>
      </c>
      <c r="FN118" s="55">
        <v>-0.66710000000000003</v>
      </c>
      <c r="FO118" s="55">
        <v>-0.57799999999999996</v>
      </c>
      <c r="FP118" s="55">
        <v>-0.58430000000000004</v>
      </c>
      <c r="FQ118" s="55">
        <v>-0.55779999999999996</v>
      </c>
      <c r="FR118" s="55">
        <v>-0.45789999999999997</v>
      </c>
      <c r="FS118" s="55">
        <v>-0.4461</v>
      </c>
      <c r="FT118" s="55">
        <v>-0.4713</v>
      </c>
      <c r="FU118" s="55">
        <v>-0.50780000000000003</v>
      </c>
      <c r="FV118" s="55">
        <v>-0.55800000000000005</v>
      </c>
      <c r="FW118" s="55">
        <v>-0.51729999999999998</v>
      </c>
      <c r="FX118" s="55">
        <v>-0.4945</v>
      </c>
      <c r="FY118" s="55">
        <v>-0.4304</v>
      </c>
      <c r="FZ118" s="55">
        <v>-0.38569999999999999</v>
      </c>
      <c r="GA118" s="55">
        <v>-0.36680000000000001</v>
      </c>
      <c r="GB118" s="55">
        <v>-0.51739999999999997</v>
      </c>
      <c r="GC118" s="54">
        <v>-0.53</v>
      </c>
      <c r="GD118" s="55">
        <v>-0.49309999999999998</v>
      </c>
      <c r="GE118" s="55">
        <v>-0.48620000000000002</v>
      </c>
      <c r="GF118" s="55">
        <v>-0.36699999999999999</v>
      </c>
      <c r="GG118" s="55">
        <v>-0.31219999999999998</v>
      </c>
      <c r="GH118" s="55">
        <v>-0.28689999999999999</v>
      </c>
      <c r="GI118" s="55">
        <v>-0.31290000000000001</v>
      </c>
      <c r="GJ118" s="55">
        <v>-0.32079999999999997</v>
      </c>
      <c r="GK118" s="55">
        <v>-0.1588</v>
      </c>
      <c r="GL118" s="55">
        <v>-7.9899999999999999E-2</v>
      </c>
      <c r="GM118" s="55">
        <v>-0.2472</v>
      </c>
      <c r="GN118" s="55">
        <v>-0.29099999999999998</v>
      </c>
      <c r="GO118" s="55">
        <v>-0.55589999999999995</v>
      </c>
      <c r="GP118" s="55">
        <v>-0.46110000000000001</v>
      </c>
      <c r="GQ118" s="55">
        <v>-0.19420000000000001</v>
      </c>
      <c r="GR118" s="55">
        <v>-0.25850000000000001</v>
      </c>
      <c r="GS118" s="55">
        <v>-0.37369999999999998</v>
      </c>
      <c r="GT118" s="55">
        <v>-0.29430000000000001</v>
      </c>
      <c r="GU118" s="55">
        <v>-8.8499999999999995E-2</v>
      </c>
      <c r="GV118" s="55">
        <v>0.1052</v>
      </c>
      <c r="GW118" s="55">
        <v>0.16309999999999999</v>
      </c>
      <c r="GX118" s="55">
        <v>-0.56569999999999998</v>
      </c>
      <c r="GY118" s="55">
        <v>-0.50749999999999995</v>
      </c>
      <c r="GZ118" s="55">
        <v>-0.3831</v>
      </c>
      <c r="HA118" s="55">
        <v>-0.2457</v>
      </c>
      <c r="HB118" s="55">
        <v>-0.1898</v>
      </c>
      <c r="HC118" s="55">
        <v>-0.2752</v>
      </c>
      <c r="HD118" s="55">
        <v>-0.4088</v>
      </c>
      <c r="HE118" s="55">
        <v>-0.47089999999999999</v>
      </c>
      <c r="HF118" s="55">
        <v>-0.4325</v>
      </c>
      <c r="HG118" s="55">
        <v>-0.39090000000000003</v>
      </c>
      <c r="HH118" s="55">
        <v>-0.21340000000000001</v>
      </c>
      <c r="HI118" s="55">
        <v>-0.13689999999999999</v>
      </c>
      <c r="HJ118" s="55">
        <v>-0.1736</v>
      </c>
      <c r="HK118" s="55">
        <v>-0.45929999999999999</v>
      </c>
      <c r="HL118" s="55">
        <v>-0.4768</v>
      </c>
      <c r="HM118" s="55">
        <v>-0.32400000000000001</v>
      </c>
      <c r="HN118" s="55">
        <v>-0.2767</v>
      </c>
      <c r="HO118" s="55">
        <v>-0.1973</v>
      </c>
      <c r="HP118" s="55">
        <v>-0.255</v>
      </c>
      <c r="HQ118" s="55">
        <v>-0.2697</v>
      </c>
      <c r="HR118" s="55">
        <v>-0.41820000000000002</v>
      </c>
      <c r="HS118" s="55">
        <v>-0.33379999999999999</v>
      </c>
      <c r="HT118" s="55">
        <v>-0.24399999999999999</v>
      </c>
      <c r="HU118" s="55">
        <v>-0.16850000000000001</v>
      </c>
      <c r="HV118" s="55">
        <v>-0.15629999999999999</v>
      </c>
      <c r="HW118" s="55">
        <v>-7.0599999999999996E-2</v>
      </c>
      <c r="HX118" s="55">
        <v>-0.16089999999999999</v>
      </c>
      <c r="HY118" s="55">
        <v>-0.31669999999999998</v>
      </c>
      <c r="HZ118" s="55">
        <v>-0.4153</v>
      </c>
      <c r="IA118" s="55">
        <v>-0.42499999999999999</v>
      </c>
      <c r="IB118" s="55">
        <v>-0.37180000000000002</v>
      </c>
      <c r="IC118" s="55">
        <v>-0.10970000000000001</v>
      </c>
      <c r="ID118" s="55">
        <v>4.4000000000000003E-3</v>
      </c>
      <c r="IE118" s="55">
        <v>-0.1045</v>
      </c>
      <c r="IF118" s="55">
        <v>-0.33810000000000001</v>
      </c>
      <c r="IG118" s="55">
        <v>-0.37069999999999997</v>
      </c>
      <c r="IH118" s="55">
        <v>-0.43009999999999998</v>
      </c>
      <c r="II118" s="55">
        <v>-0.34510000000000002</v>
      </c>
      <c r="IJ118" s="55">
        <v>-0.1331</v>
      </c>
      <c r="IK118" s="55">
        <v>-8.2100000000000006E-2</v>
      </c>
      <c r="IL118" s="55">
        <v>-0.18410000000000001</v>
      </c>
      <c r="IM118" s="55">
        <v>-0.45290000000000002</v>
      </c>
      <c r="IN118" s="55">
        <v>-0.36199999999999999</v>
      </c>
      <c r="IO118" s="55">
        <v>-0.17630000000000001</v>
      </c>
      <c r="IP118" s="55">
        <v>-0.25629999999999997</v>
      </c>
      <c r="IQ118" s="55">
        <v>-0.17380000000000001</v>
      </c>
      <c r="IR118" s="55">
        <v>-6.4100000000000004E-2</v>
      </c>
      <c r="IS118" s="55">
        <v>-0.17349999999999999</v>
      </c>
      <c r="IT118" s="55">
        <v>-0.5212</v>
      </c>
      <c r="IU118" s="55">
        <v>-0.45800000000000002</v>
      </c>
      <c r="IV118" s="55">
        <v>-0.17419999999999999</v>
      </c>
      <c r="IW118" s="55">
        <v>0.18049999999999999</v>
      </c>
      <c r="IX118" s="55">
        <v>-0.2099</v>
      </c>
      <c r="IY118" s="55">
        <v>-0.36870000000000003</v>
      </c>
      <c r="IZ118" s="55">
        <v>-0.2069</v>
      </c>
      <c r="JA118" s="55">
        <v>-0.37459999999999999</v>
      </c>
      <c r="JB118" s="55">
        <v>-0.50819999999999999</v>
      </c>
      <c r="JC118" s="55">
        <v>-0.44409999999999999</v>
      </c>
      <c r="JD118" s="55">
        <v>-0.24709999999999999</v>
      </c>
      <c r="JE118" s="55">
        <v>-0.1148</v>
      </c>
      <c r="JF118" s="55">
        <v>-9.6699999999999994E-2</v>
      </c>
      <c r="JG118" s="55">
        <v>-0.25740000000000002</v>
      </c>
      <c r="JH118" s="55">
        <v>-0.47020000000000001</v>
      </c>
      <c r="JI118" s="54">
        <v>-0.28999999999999998</v>
      </c>
      <c r="JJ118" s="55">
        <v>1.54E-2</v>
      </c>
      <c r="JK118" s="55">
        <v>-0.22570000000000001</v>
      </c>
      <c r="JL118" s="55">
        <v>-0.22550000000000001</v>
      </c>
      <c r="JM118" s="55">
        <v>-9.9099999999999994E-2</v>
      </c>
      <c r="JN118" s="55">
        <v>-0.19769999999999999</v>
      </c>
      <c r="JO118" s="55">
        <v>-0.41460000000000002</v>
      </c>
      <c r="JP118" s="55">
        <v>-0.44729999999999998</v>
      </c>
      <c r="JQ118" s="55">
        <v>-0.38740000000000002</v>
      </c>
      <c r="JR118" s="55">
        <v>-0.32700000000000001</v>
      </c>
      <c r="JS118" s="55">
        <v>-0.1711</v>
      </c>
      <c r="JT118" s="55">
        <v>-9.3899999999999997E-2</v>
      </c>
      <c r="JU118" s="55">
        <v>-0.2014</v>
      </c>
      <c r="JV118" s="55">
        <v>-0.30299999999999999</v>
      </c>
      <c r="JW118" s="55">
        <v>-0.21199999999999999</v>
      </c>
      <c r="JX118" s="55">
        <v>-0.21210000000000001</v>
      </c>
      <c r="JY118" s="55">
        <v>-0.42420000000000002</v>
      </c>
      <c r="JZ118" s="55">
        <v>-0.31290000000000001</v>
      </c>
      <c r="KA118" s="54">
        <v>-0.46</v>
      </c>
      <c r="KB118" s="55">
        <v>-0.2195</v>
      </c>
      <c r="KC118" s="55">
        <v>-0.54169999999999996</v>
      </c>
      <c r="KD118" s="55">
        <v>-0.46100000000000002</v>
      </c>
      <c r="KE118" s="55">
        <v>-0.51180000000000003</v>
      </c>
      <c r="KF118" s="55">
        <v>-0.45610000000000001</v>
      </c>
      <c r="KG118" s="55">
        <v>-0.40139999999999998</v>
      </c>
      <c r="KH118" s="55">
        <v>-0.31240000000000001</v>
      </c>
      <c r="KI118" s="55">
        <v>-0.32129999999999997</v>
      </c>
      <c r="KJ118" s="55">
        <v>-0.51400000000000001</v>
      </c>
      <c r="KK118" s="55">
        <v>-0.55189999999999995</v>
      </c>
      <c r="KL118" s="55">
        <v>-0.55910000000000004</v>
      </c>
      <c r="KM118" s="55">
        <v>-0.53280000000000005</v>
      </c>
      <c r="KN118" s="55">
        <v>-0.37390000000000001</v>
      </c>
      <c r="KO118" s="55">
        <v>-0.2281</v>
      </c>
      <c r="KP118" s="55">
        <v>-0.34320000000000001</v>
      </c>
      <c r="KQ118" s="55">
        <v>-0.54420000000000002</v>
      </c>
      <c r="KR118" s="55">
        <v>-0.49769999999999998</v>
      </c>
      <c r="KS118" s="55">
        <v>-0.43209999999999998</v>
      </c>
      <c r="KT118" s="55">
        <v>-0.42399999999999999</v>
      </c>
      <c r="KU118" s="55">
        <v>-0.20910000000000001</v>
      </c>
      <c r="KV118" s="55">
        <v>-0.19639999999999999</v>
      </c>
      <c r="KW118" s="55">
        <v>-0.32990000000000003</v>
      </c>
      <c r="KX118" s="55">
        <v>-0.4738</v>
      </c>
      <c r="KY118" s="55">
        <v>-0.46779999999999999</v>
      </c>
      <c r="KZ118" s="55">
        <v>-5.9499999999999997E-2</v>
      </c>
      <c r="LA118" s="55">
        <v>-0.18959999999999999</v>
      </c>
      <c r="LB118" s="55">
        <v>-0.71889999999999998</v>
      </c>
      <c r="LC118" s="55">
        <v>-0.26629999999999998</v>
      </c>
      <c r="LD118" s="55">
        <v>-0.33700000000000002</v>
      </c>
      <c r="LE118" s="55">
        <v>-0.45440000000000003</v>
      </c>
      <c r="LF118" s="55">
        <v>-0.57099999999999995</v>
      </c>
      <c r="LG118" s="55">
        <v>-3.85E-2</v>
      </c>
      <c r="LH118" s="55">
        <v>0.28260000000000002</v>
      </c>
      <c r="LI118" s="55">
        <v>-0.2248</v>
      </c>
      <c r="LJ118" s="55">
        <v>-5.7299999999999997E-2</v>
      </c>
      <c r="LK118" s="55">
        <v>-9.0399999999999994E-2</v>
      </c>
      <c r="LL118" s="55">
        <v>-0.2051</v>
      </c>
      <c r="LM118" s="55">
        <v>-0.2442</v>
      </c>
      <c r="LN118" s="55">
        <v>-0.34329999999999999</v>
      </c>
      <c r="LO118" s="55">
        <v>-0.2014</v>
      </c>
      <c r="LP118" s="55">
        <v>-8.5099999999999995E-2</v>
      </c>
      <c r="LQ118" s="55">
        <v>-0.2024</v>
      </c>
      <c r="LR118" s="55">
        <v>-0.46739999999999998</v>
      </c>
      <c r="LS118" s="55">
        <v>-0.32500000000000001</v>
      </c>
      <c r="LT118" s="55">
        <v>-0.37219999999999998</v>
      </c>
      <c r="LU118" s="55">
        <v>-0.32750000000000001</v>
      </c>
      <c r="LV118" s="55">
        <v>-0.111</v>
      </c>
      <c r="LW118" s="55">
        <v>-0.10920000000000001</v>
      </c>
      <c r="LX118" s="55">
        <v>-0.1263</v>
      </c>
      <c r="LY118" s="55">
        <v>-7.6700000000000004E-2</v>
      </c>
      <c r="LZ118" s="55">
        <v>-0.2331</v>
      </c>
      <c r="MA118" s="55">
        <v>-0.41370000000000001</v>
      </c>
      <c r="MB118" s="55">
        <v>-0.35470000000000002</v>
      </c>
      <c r="MC118" s="55">
        <v>-0.35499999999999998</v>
      </c>
      <c r="MD118" s="55">
        <v>-0.1724</v>
      </c>
      <c r="ME118" s="55">
        <v>-0.24079999999999999</v>
      </c>
      <c r="MF118" s="55">
        <v>-0.36580000000000001</v>
      </c>
      <c r="MG118" s="55">
        <v>-0.4929</v>
      </c>
      <c r="MH118" s="55">
        <v>-0.46410000000000001</v>
      </c>
      <c r="MI118" s="55">
        <v>-0.45240000000000002</v>
      </c>
      <c r="MJ118" s="55">
        <v>-0.32029999999999997</v>
      </c>
      <c r="MK118" s="55">
        <v>-0.1328</v>
      </c>
      <c r="ML118" s="55">
        <v>-0.1062</v>
      </c>
      <c r="MM118" s="55">
        <v>0.58240000000000003</v>
      </c>
      <c r="MN118" s="55">
        <v>-0.25119999999999998</v>
      </c>
      <c r="MO118" s="55">
        <v>-0.41099999999999998</v>
      </c>
      <c r="MP118" s="55">
        <v>-0.312</v>
      </c>
      <c r="MQ118" s="55">
        <v>-0.3957</v>
      </c>
      <c r="MR118" s="55">
        <v>-0.23949999999999999</v>
      </c>
      <c r="MS118" s="55">
        <v>-5.21E-2</v>
      </c>
      <c r="MT118" s="55">
        <v>-0.42449999999999999</v>
      </c>
      <c r="MU118" s="55">
        <v>-0.32340000000000002</v>
      </c>
      <c r="MV118" s="55">
        <v>-0.31219999999999998</v>
      </c>
      <c r="MW118" s="55">
        <v>-0.49020000000000002</v>
      </c>
      <c r="MX118" s="55">
        <v>-0.61880000000000002</v>
      </c>
      <c r="MY118" s="55">
        <v>-0.52610000000000001</v>
      </c>
      <c r="MZ118" s="55">
        <v>-0.38090000000000002</v>
      </c>
      <c r="NA118" s="55">
        <v>-0.61550000000000005</v>
      </c>
      <c r="NB118" s="55">
        <v>-0.79620000000000002</v>
      </c>
      <c r="NC118" s="55">
        <v>-0.77429999999999999</v>
      </c>
      <c r="ND118" s="55">
        <v>-0.86150000000000004</v>
      </c>
      <c r="NE118" s="55">
        <v>-0.94069999999999998</v>
      </c>
      <c r="NF118" s="55">
        <v>-0.55630000000000002</v>
      </c>
      <c r="NG118" s="54">
        <v>-0.23</v>
      </c>
      <c r="NH118" s="55">
        <v>-7.2099999999999997E-2</v>
      </c>
      <c r="NI118" s="55">
        <v>-0.249</v>
      </c>
      <c r="NJ118" s="55">
        <v>-0.31840000000000002</v>
      </c>
      <c r="NK118" s="55">
        <v>-0.1948</v>
      </c>
      <c r="NL118" s="55">
        <v>-0.25750000000000001</v>
      </c>
      <c r="NM118" s="54">
        <v>-0.11</v>
      </c>
      <c r="NN118" s="55">
        <v>-1.83E-2</v>
      </c>
      <c r="NO118" s="55">
        <v>-8.72E-2</v>
      </c>
      <c r="NP118" s="55">
        <v>-0.36349999999999999</v>
      </c>
      <c r="NQ118" s="55">
        <v>-9.3200000000000005E-2</v>
      </c>
      <c r="NR118" s="55">
        <v>-0.13220000000000001</v>
      </c>
      <c r="NS118" s="55">
        <v>-0.1502</v>
      </c>
      <c r="NT118" s="55">
        <v>-6.2799999999999995E-2</v>
      </c>
      <c r="NU118" s="55">
        <v>-3.5000000000000003E-2</v>
      </c>
      <c r="NV118" s="55">
        <v>-0.16819999999999999</v>
      </c>
      <c r="NW118" s="55">
        <v>-0.35060000000000002</v>
      </c>
      <c r="NX118" s="55">
        <v>-0.29370000000000002</v>
      </c>
      <c r="NY118" s="55">
        <v>-0.31790000000000002</v>
      </c>
      <c r="NZ118" s="55">
        <v>-0.19320000000000001</v>
      </c>
      <c r="OA118" s="55">
        <v>-0.1087</v>
      </c>
      <c r="OB118" s="55">
        <v>0.1066</v>
      </c>
      <c r="OC118" s="55">
        <v>0.16470000000000001</v>
      </c>
      <c r="OD118" s="55">
        <v>7.9100000000000004E-2</v>
      </c>
      <c r="OE118" s="55">
        <v>7.2599999999999998E-2</v>
      </c>
      <c r="OF118" s="55">
        <v>0.26040000000000002</v>
      </c>
      <c r="OG118" s="55">
        <v>0.2016</v>
      </c>
      <c r="OH118" s="55">
        <v>9.9599999999999994E-2</v>
      </c>
      <c r="OI118" s="55">
        <v>9.9500000000000005E-2</v>
      </c>
      <c r="OJ118" s="55">
        <v>1.9199999999999998E-2</v>
      </c>
      <c r="OK118" s="55">
        <v>-0.43559999999999999</v>
      </c>
      <c r="OL118" s="55">
        <v>-0.34050000000000002</v>
      </c>
      <c r="OM118" s="55">
        <v>-0.18579999999999999</v>
      </c>
      <c r="ON118" s="55">
        <v>5.0000000000000001E-3</v>
      </c>
      <c r="OO118" s="55">
        <v>0.15060000000000001</v>
      </c>
      <c r="OP118" s="55">
        <v>0.1186</v>
      </c>
      <c r="OQ118" s="55">
        <v>0.14280000000000001</v>
      </c>
      <c r="OR118" s="55">
        <v>-2.3E-2</v>
      </c>
      <c r="OS118" s="55">
        <v>-2.9700000000000001E-2</v>
      </c>
      <c r="OT118" s="55">
        <v>6.3500000000000001E-2</v>
      </c>
      <c r="OU118" s="55">
        <v>0.2172</v>
      </c>
      <c r="OV118" s="55">
        <v>0.27139999999999997</v>
      </c>
      <c r="OW118" s="55">
        <v>0.20780000000000001</v>
      </c>
      <c r="OX118" s="55">
        <v>0.62329999999999997</v>
      </c>
      <c r="OY118" s="55">
        <v>4.8899999999999999E-2</v>
      </c>
      <c r="OZ118" s="55">
        <v>0.1051</v>
      </c>
      <c r="PA118" s="55">
        <v>9.1200000000000003E-2</v>
      </c>
      <c r="PB118" s="55">
        <v>0.17829999999999999</v>
      </c>
      <c r="PC118" s="55">
        <v>0.19320000000000001</v>
      </c>
      <c r="PD118" s="55">
        <v>0.215</v>
      </c>
      <c r="PE118" s="55">
        <v>0.1419</v>
      </c>
      <c r="PF118" s="55">
        <v>-0.21479999999999999</v>
      </c>
      <c r="PG118" s="55">
        <v>-0.22739999999999999</v>
      </c>
      <c r="PH118" s="55">
        <v>-3.2500000000000001E-2</v>
      </c>
      <c r="PI118" s="55">
        <v>-1.9900000000000001E-2</v>
      </c>
      <c r="PJ118" s="55">
        <v>-9.01E-2</v>
      </c>
      <c r="PK118" s="55">
        <v>-0.61019999999999996</v>
      </c>
      <c r="PL118" s="55">
        <v>-9.7900000000000001E-2</v>
      </c>
      <c r="PM118" s="55">
        <v>1.15E-2</v>
      </c>
      <c r="PN118" s="55">
        <v>-1.83E-2</v>
      </c>
      <c r="PO118" s="55">
        <v>-3.7600000000000001E-2</v>
      </c>
      <c r="PP118" s="55">
        <v>-3.6600000000000001E-2</v>
      </c>
      <c r="PQ118" s="55">
        <v>0.1343</v>
      </c>
      <c r="PR118" s="55">
        <v>0.34760000000000002</v>
      </c>
      <c r="PS118" s="55">
        <v>0.40310000000000001</v>
      </c>
      <c r="PT118" s="55">
        <v>0.10630000000000001</v>
      </c>
      <c r="PU118" s="55">
        <v>-3.78E-2</v>
      </c>
      <c r="PV118" s="55">
        <v>-9.0899999999999995E-2</v>
      </c>
      <c r="PW118" s="55">
        <v>-4.4400000000000002E-2</v>
      </c>
      <c r="PX118" s="55">
        <v>3.9800000000000002E-2</v>
      </c>
      <c r="PY118" s="55">
        <v>4.0399999999999998E-2</v>
      </c>
      <c r="PZ118" s="55">
        <v>0.39079999999999998</v>
      </c>
      <c r="QA118" s="55">
        <v>7.5200000000000003E-2</v>
      </c>
      <c r="QB118" s="55">
        <v>1.34E-2</v>
      </c>
      <c r="QC118" s="55">
        <v>-3.5799999999999998E-2</v>
      </c>
      <c r="QD118" s="55">
        <v>0.10929999999999999</v>
      </c>
      <c r="QE118" s="55">
        <v>0.21579999999999999</v>
      </c>
      <c r="QF118" s="55">
        <v>0.13170000000000001</v>
      </c>
      <c r="QG118" s="55">
        <v>-3.8100000000000002E-2</v>
      </c>
      <c r="QH118" s="55">
        <v>0.32150000000000001</v>
      </c>
      <c r="QI118" s="55">
        <v>4.3900000000000002E-2</v>
      </c>
      <c r="QJ118" s="55">
        <v>7.2499999999999995E-2</v>
      </c>
      <c r="QK118" s="55">
        <v>0.2147</v>
      </c>
      <c r="QL118" s="55">
        <v>8.2199999999999995E-2</v>
      </c>
      <c r="QM118" s="55">
        <v>-7.4399999999999994E-2</v>
      </c>
      <c r="QN118" s="55">
        <v>8.8099999999999998E-2</v>
      </c>
      <c r="QO118" s="55">
        <v>-9.2200000000000004E-2</v>
      </c>
      <c r="QP118" s="55">
        <v>-0.1535</v>
      </c>
      <c r="QQ118" s="55">
        <v>-1.55E-2</v>
      </c>
      <c r="QR118" s="55">
        <v>0.24560000000000001</v>
      </c>
      <c r="QS118" s="55">
        <v>0.34439999999999998</v>
      </c>
      <c r="QT118" s="55">
        <v>0.19420000000000001</v>
      </c>
      <c r="QU118" s="55">
        <v>-0.1305</v>
      </c>
      <c r="QV118" s="55">
        <v>-4.3200000000000002E-2</v>
      </c>
      <c r="QW118" s="55">
        <v>0.4229</v>
      </c>
      <c r="QX118" s="55">
        <v>0.33350000000000002</v>
      </c>
      <c r="QY118" s="55">
        <v>0.29310000000000003</v>
      </c>
      <c r="QZ118" s="55">
        <v>0.2853</v>
      </c>
      <c r="RA118" s="55">
        <v>0.4481</v>
      </c>
      <c r="RB118" s="55">
        <v>0.78969999999999996</v>
      </c>
      <c r="RC118" s="55">
        <v>0.70189999999999997</v>
      </c>
      <c r="RD118" s="55">
        <v>0.17330000000000001</v>
      </c>
      <c r="RE118" s="55">
        <v>0.23749999999999999</v>
      </c>
      <c r="RF118" s="55">
        <v>0.20280000000000001</v>
      </c>
      <c r="RG118" s="55">
        <v>0.1026</v>
      </c>
      <c r="RH118" s="55">
        <v>0.21079999999999999</v>
      </c>
      <c r="RI118" s="55">
        <v>0.20250000000000001</v>
      </c>
      <c r="RJ118" s="55">
        <v>-1.18E-2</v>
      </c>
      <c r="RK118" s="55">
        <v>7.5800000000000006E-2</v>
      </c>
      <c r="RL118" s="55">
        <v>1.52E-2</v>
      </c>
      <c r="RM118" s="55">
        <v>0.15049999999999999</v>
      </c>
      <c r="RN118" s="55">
        <v>0.15440000000000001</v>
      </c>
      <c r="RO118" s="55">
        <v>0.17979999999999999</v>
      </c>
      <c r="RP118" s="55">
        <v>-0.1605</v>
      </c>
      <c r="RQ118" s="55">
        <v>0.17280000000000001</v>
      </c>
      <c r="RR118" s="55">
        <v>9.2899999999999996E-2</v>
      </c>
      <c r="RS118" s="55">
        <v>0.17030000000000001</v>
      </c>
      <c r="RT118" s="55">
        <v>0.30549999999999999</v>
      </c>
      <c r="RU118" s="55">
        <v>0.2293</v>
      </c>
      <c r="RV118" s="55">
        <v>0.34849999999999998</v>
      </c>
      <c r="RW118" s="55">
        <v>0.75760000000000005</v>
      </c>
      <c r="RX118" s="55">
        <v>0.39150000000000001</v>
      </c>
      <c r="RY118" s="55">
        <v>0.1638</v>
      </c>
      <c r="RZ118" s="55">
        <v>0.25169999999999998</v>
      </c>
      <c r="SA118" s="55">
        <v>0.34589999999999999</v>
      </c>
      <c r="SB118" s="55">
        <v>0.31569999999999998</v>
      </c>
      <c r="SC118" s="55">
        <v>0.37259999999999999</v>
      </c>
      <c r="SD118" s="55">
        <v>0.20319999999999999</v>
      </c>
      <c r="SE118" s="55">
        <v>0.16500000000000001</v>
      </c>
      <c r="SF118" s="55">
        <v>-0.54910000000000003</v>
      </c>
      <c r="SG118" s="55">
        <v>0.1925</v>
      </c>
      <c r="SH118" s="55">
        <v>0.23219999999999999</v>
      </c>
      <c r="SI118" s="55">
        <v>0.16919999999999999</v>
      </c>
      <c r="SJ118" s="55">
        <v>0.2681</v>
      </c>
      <c r="SK118" s="55">
        <v>0.34310000000000002</v>
      </c>
      <c r="SL118" s="55">
        <v>0.75360000000000005</v>
      </c>
      <c r="SM118" s="55">
        <v>0.26429999999999998</v>
      </c>
      <c r="SN118" s="55">
        <v>0.20569999999999999</v>
      </c>
      <c r="SO118" s="55">
        <v>0.1807</v>
      </c>
      <c r="SP118" s="55">
        <v>0.1057</v>
      </c>
      <c r="SQ118" s="55">
        <v>0.26090000000000002</v>
      </c>
      <c r="SR118" s="55">
        <v>0.37340000000000001</v>
      </c>
      <c r="SS118" s="55">
        <v>0.13450000000000001</v>
      </c>
      <c r="ST118" s="55">
        <v>3.9699999999999999E-2</v>
      </c>
      <c r="SU118" s="55">
        <v>9.8799999999999999E-2</v>
      </c>
      <c r="SV118" s="54">
        <v>0.31</v>
      </c>
      <c r="SW118" s="55">
        <v>0.2147</v>
      </c>
      <c r="SX118" s="55">
        <v>0.31380000000000002</v>
      </c>
      <c r="SY118" s="55">
        <v>0.46879999999999999</v>
      </c>
      <c r="SZ118" s="55">
        <v>0.30249999999999999</v>
      </c>
      <c r="TA118" s="55">
        <v>0.23319999999999999</v>
      </c>
      <c r="TB118" s="55">
        <v>0.1108</v>
      </c>
      <c r="TC118" s="55">
        <v>0.20269999999999999</v>
      </c>
      <c r="TD118" s="55">
        <v>0.1867</v>
      </c>
      <c r="TE118" s="55">
        <v>0.29720000000000002</v>
      </c>
      <c r="TF118" s="55">
        <v>0.39190000000000003</v>
      </c>
      <c r="TG118" s="55">
        <v>0.1885</v>
      </c>
      <c r="TH118" s="55">
        <v>0.21640000000000001</v>
      </c>
      <c r="TI118" s="55">
        <v>0.33850000000000002</v>
      </c>
      <c r="TJ118" s="55">
        <v>0.31380000000000002</v>
      </c>
      <c r="TK118" s="55">
        <v>0.2147</v>
      </c>
      <c r="TL118" s="55">
        <v>0.2283</v>
      </c>
      <c r="TM118" s="55">
        <v>0.27229999999999999</v>
      </c>
      <c r="TN118" s="55">
        <v>0.29270000000000002</v>
      </c>
      <c r="TO118" s="55">
        <v>0.2485</v>
      </c>
      <c r="TP118" s="55">
        <v>0.193</v>
      </c>
      <c r="TQ118" s="55">
        <v>0.20710000000000001</v>
      </c>
      <c r="TR118" s="55">
        <v>0.15279999999999999</v>
      </c>
      <c r="TS118" s="55">
        <v>0.1069</v>
      </c>
      <c r="TT118" s="55">
        <v>0.25919999999999999</v>
      </c>
      <c r="TU118" s="55">
        <v>0.1178</v>
      </c>
      <c r="TV118" s="55">
        <v>4.4299999999999999E-2</v>
      </c>
      <c r="TW118" s="55">
        <v>7.1999999999999998E-3</v>
      </c>
      <c r="TX118" s="55">
        <v>0.1512</v>
      </c>
      <c r="TY118" s="55">
        <v>0.13420000000000001</v>
      </c>
      <c r="TZ118" s="55">
        <v>0.15790000000000001</v>
      </c>
      <c r="UA118" s="55">
        <v>0.47660000000000002</v>
      </c>
      <c r="UB118" s="55">
        <v>0.24160000000000001</v>
      </c>
      <c r="UC118" s="55">
        <v>9.4500000000000001E-2</v>
      </c>
      <c r="UD118" s="55">
        <v>8.9399999999999993E-2</v>
      </c>
      <c r="UE118" s="55">
        <v>9.5899999999999999E-2</v>
      </c>
      <c r="UF118" s="55">
        <v>0.14369999999999999</v>
      </c>
      <c r="UG118" s="55">
        <v>0.23949999999999999</v>
      </c>
      <c r="UH118" s="55">
        <v>0.34639999999999999</v>
      </c>
      <c r="UI118" s="55">
        <v>0.24829999999999999</v>
      </c>
      <c r="UJ118" s="55">
        <v>0.28620000000000001</v>
      </c>
      <c r="UK118" s="55">
        <v>0.32290000000000002</v>
      </c>
      <c r="UL118" s="55">
        <v>0.42959999999999998</v>
      </c>
      <c r="UM118" s="55">
        <v>0.1898</v>
      </c>
      <c r="UN118" s="55">
        <v>0.13400000000000001</v>
      </c>
      <c r="UO118" s="55">
        <v>-0.15970000000000001</v>
      </c>
      <c r="UP118" s="55">
        <v>-0.17849999999999999</v>
      </c>
      <c r="UQ118" s="55">
        <v>0.59109999999999996</v>
      </c>
      <c r="UR118" s="55">
        <v>0.2006</v>
      </c>
      <c r="US118" s="55">
        <v>0.1119</v>
      </c>
      <c r="UT118" s="55">
        <v>0.1721</v>
      </c>
      <c r="UU118" s="55">
        <v>0.40560000000000002</v>
      </c>
      <c r="UV118" s="55">
        <v>0.88929999999999998</v>
      </c>
      <c r="UW118" s="55">
        <v>0.63139999999999996</v>
      </c>
      <c r="UX118" s="55">
        <v>-0.21590000000000001</v>
      </c>
      <c r="UY118" s="55">
        <v>-0.1769</v>
      </c>
      <c r="UZ118" s="55">
        <v>2.3800000000000002E-2</v>
      </c>
      <c r="VA118" s="55">
        <v>0.11600000000000001</v>
      </c>
      <c r="VB118" s="55">
        <v>0.15190000000000001</v>
      </c>
      <c r="VC118" s="55">
        <v>0.16259999999999999</v>
      </c>
      <c r="VD118" s="55">
        <v>-0.1134</v>
      </c>
      <c r="VE118" s="55">
        <v>-0.10829999999999999</v>
      </c>
      <c r="VF118" s="55">
        <v>-7.51E-2</v>
      </c>
      <c r="VG118" s="55">
        <v>1.84E-2</v>
      </c>
      <c r="VH118" s="55">
        <v>0.1724</v>
      </c>
      <c r="VI118" s="55">
        <v>0.27060000000000001</v>
      </c>
      <c r="VJ118" s="55">
        <v>0.24679999999999999</v>
      </c>
      <c r="VK118" s="55">
        <v>0.2356</v>
      </c>
      <c r="VL118" s="55">
        <v>-7.7000000000000002E-3</v>
      </c>
      <c r="VM118" s="55">
        <v>0.189</v>
      </c>
      <c r="VN118" s="55">
        <v>0.27429999999999999</v>
      </c>
      <c r="VO118" s="55">
        <v>0.25309999999999999</v>
      </c>
      <c r="VP118" s="55">
        <v>0.25409999999999999</v>
      </c>
      <c r="VQ118" s="55">
        <v>0.45140000000000002</v>
      </c>
      <c r="VR118" s="55">
        <v>0.2261</v>
      </c>
      <c r="VS118" s="55">
        <v>0.22020000000000001</v>
      </c>
      <c r="VT118" s="55">
        <v>0.26479999999999998</v>
      </c>
      <c r="VU118" s="55">
        <v>0.125</v>
      </c>
      <c r="VV118" s="55">
        <v>0.27250000000000002</v>
      </c>
      <c r="VW118" s="55">
        <v>0.32950000000000002</v>
      </c>
      <c r="VX118" s="55">
        <v>0.43669999999999998</v>
      </c>
      <c r="VY118" s="55">
        <v>0.29399999999999998</v>
      </c>
      <c r="VZ118" s="55">
        <v>0.1047</v>
      </c>
      <c r="WA118" s="55">
        <v>-6.83E-2</v>
      </c>
      <c r="WB118" s="55">
        <v>2.46E-2</v>
      </c>
      <c r="WC118" s="55">
        <v>0.35239999999999999</v>
      </c>
      <c r="WD118" s="55">
        <v>0.4597</v>
      </c>
      <c r="WE118" s="55">
        <v>0.44190000000000002</v>
      </c>
      <c r="WF118" s="55">
        <v>0.31590000000000001</v>
      </c>
      <c r="WG118" s="55">
        <v>6.9800000000000001E-2</v>
      </c>
      <c r="WH118" s="55">
        <v>-0.1079</v>
      </c>
      <c r="WI118" s="55">
        <v>1.3599999999999999E-2</v>
      </c>
      <c r="WJ118" s="55">
        <v>0.14829999999999999</v>
      </c>
      <c r="WK118" s="55">
        <v>0.32050000000000001</v>
      </c>
      <c r="WL118" s="55">
        <v>0.22189999999999999</v>
      </c>
      <c r="WM118" s="55">
        <v>0.1221</v>
      </c>
      <c r="WN118" s="55">
        <v>0.1019</v>
      </c>
      <c r="WO118" s="55">
        <v>0.12720000000000001</v>
      </c>
      <c r="WP118" s="55">
        <v>0.36680000000000001</v>
      </c>
      <c r="WQ118" s="55">
        <v>0.22220000000000001</v>
      </c>
      <c r="WR118" s="55">
        <v>0.33860000000000001</v>
      </c>
      <c r="WS118" s="55">
        <v>0.24249999999999999</v>
      </c>
      <c r="WT118" s="55">
        <v>-1.6799999999999999E-2</v>
      </c>
      <c r="WU118" s="55">
        <v>8.4199999999999997E-2</v>
      </c>
      <c r="WV118" s="55">
        <v>0.5131</v>
      </c>
      <c r="WW118" s="55">
        <v>0.95340000000000003</v>
      </c>
      <c r="WX118" s="55">
        <v>0.2218</v>
      </c>
      <c r="WY118" s="55">
        <v>0.1236</v>
      </c>
      <c r="WZ118" s="55">
        <v>2.5600000000000001E-2</v>
      </c>
      <c r="XA118" s="55">
        <v>0.13400000000000001</v>
      </c>
      <c r="XB118" s="55">
        <v>0.10100000000000001</v>
      </c>
      <c r="XC118" s="55">
        <v>-5.8700000000000002E-2</v>
      </c>
      <c r="XD118" s="55">
        <v>0.1827</v>
      </c>
      <c r="XE118" s="55">
        <v>0.26540000000000002</v>
      </c>
      <c r="XF118" s="55">
        <v>0.26190000000000002</v>
      </c>
      <c r="XG118" s="55">
        <v>0.18509999999999999</v>
      </c>
      <c r="XH118" s="55">
        <v>-4.1599999999999998E-2</v>
      </c>
      <c r="XI118" s="55">
        <v>0.1331</v>
      </c>
      <c r="XJ118" s="55">
        <v>0.1222</v>
      </c>
      <c r="XK118" s="55">
        <v>0.48630000000000001</v>
      </c>
      <c r="XL118" s="55">
        <v>0.1273</v>
      </c>
      <c r="XM118" s="55">
        <v>0.30990000000000001</v>
      </c>
      <c r="XN118" s="55">
        <v>0.3836</v>
      </c>
      <c r="XO118" s="55">
        <v>0.1255</v>
      </c>
      <c r="XP118" s="55">
        <v>0.109</v>
      </c>
      <c r="XQ118" s="55">
        <v>0.1119</v>
      </c>
      <c r="XR118" s="55">
        <v>0.1169</v>
      </c>
      <c r="XS118" s="55">
        <v>0.26769999999999999</v>
      </c>
      <c r="XT118" s="55">
        <v>0.33979999999999999</v>
      </c>
      <c r="XU118" s="55">
        <v>0.47939999999999999</v>
      </c>
      <c r="XV118" s="55">
        <v>0.30349999999999999</v>
      </c>
      <c r="XW118" s="55">
        <v>0.38350000000000001</v>
      </c>
      <c r="XX118" s="55">
        <v>0.31030000000000002</v>
      </c>
      <c r="XY118" s="54">
        <v>0.04</v>
      </c>
      <c r="XZ118" s="55">
        <v>0.32479999999999998</v>
      </c>
      <c r="YA118" s="55">
        <v>0.1145</v>
      </c>
      <c r="YB118" s="55">
        <v>0.25359999999999999</v>
      </c>
      <c r="YC118" s="55">
        <v>-4.8399999999999999E-2</v>
      </c>
      <c r="YD118" s="55">
        <v>-4.65E-2</v>
      </c>
      <c r="YE118" s="55">
        <v>-6.0199999999999997E-2</v>
      </c>
      <c r="YF118" s="55">
        <v>2.9999999999999997E-4</v>
      </c>
      <c r="YG118" s="55">
        <v>2.7099999999999999E-2</v>
      </c>
      <c r="YH118" s="55">
        <v>0.17280000000000001</v>
      </c>
      <c r="YI118" s="55">
        <v>0.2238</v>
      </c>
      <c r="YJ118" s="55">
        <v>-1.1599999999999999E-2</v>
      </c>
      <c r="YK118" s="55">
        <v>-0.1278</v>
      </c>
    </row>
    <row r="119" spans="1:661" x14ac:dyDescent="0.35">
      <c r="A119" s="66" t="s">
        <v>75</v>
      </c>
      <c r="B119" s="66" t="s">
        <v>105</v>
      </c>
      <c r="C119" s="54">
        <v>-0.01</v>
      </c>
      <c r="D119" s="54">
        <v>0.09</v>
      </c>
      <c r="E119" s="54">
        <v>7.0000000000000007E-2</v>
      </c>
      <c r="F119" s="54">
        <v>-0.01</v>
      </c>
      <c r="G119" s="54">
        <v>-0.12</v>
      </c>
      <c r="H119" s="54">
        <v>-0.01</v>
      </c>
      <c r="I119" s="54">
        <v>-0.11</v>
      </c>
      <c r="J119" s="54">
        <v>-0.02</v>
      </c>
      <c r="K119" s="54">
        <v>-0.03</v>
      </c>
      <c r="L119" s="54">
        <v>0.04</v>
      </c>
      <c r="M119" s="54">
        <v>0.03</v>
      </c>
      <c r="N119" s="54">
        <v>0.12</v>
      </c>
      <c r="O119" s="54">
        <v>-0.02</v>
      </c>
      <c r="P119" s="54">
        <v>0.04</v>
      </c>
      <c r="Q119" s="54">
        <v>-0.02</v>
      </c>
      <c r="R119" s="54">
        <v>-0.03</v>
      </c>
      <c r="S119" s="54">
        <v>-0.01</v>
      </c>
      <c r="T119" s="54">
        <v>-0.01</v>
      </c>
      <c r="U119" s="54">
        <v>-0.01</v>
      </c>
      <c r="V119" s="54">
        <v>-7.0000000000000007E-2</v>
      </c>
      <c r="W119" s="54">
        <v>-0.13</v>
      </c>
      <c r="X119" s="54">
        <v>-0.34</v>
      </c>
      <c r="Y119" s="54">
        <v>-0.31</v>
      </c>
      <c r="Z119" s="54">
        <v>-0.43</v>
      </c>
      <c r="AA119" s="54">
        <v>-0.43</v>
      </c>
      <c r="AB119" s="54">
        <v>-0.42</v>
      </c>
      <c r="AC119" s="54">
        <v>-0.49</v>
      </c>
      <c r="AD119" s="54">
        <v>-0.62</v>
      </c>
      <c r="AE119" s="54">
        <v>-1</v>
      </c>
      <c r="AF119" s="54">
        <v>-1</v>
      </c>
      <c r="AG119" s="55">
        <v>-0.99580000000000002</v>
      </c>
      <c r="AH119" s="54">
        <v>-1</v>
      </c>
      <c r="AI119" s="54">
        <v>-1</v>
      </c>
      <c r="AJ119" s="54">
        <v>-1</v>
      </c>
      <c r="AK119" s="54">
        <v>-1</v>
      </c>
      <c r="AL119" s="54">
        <v>-1</v>
      </c>
      <c r="AM119" s="54">
        <v>-1</v>
      </c>
      <c r="AN119" s="54">
        <v>-1</v>
      </c>
      <c r="AO119" s="54">
        <v>-1</v>
      </c>
      <c r="AP119" s="54">
        <v>-1</v>
      </c>
      <c r="AQ119" s="54">
        <v>-1</v>
      </c>
      <c r="AR119" s="54">
        <v>-1</v>
      </c>
      <c r="AS119" s="54">
        <v>-1</v>
      </c>
      <c r="AT119" s="54">
        <v>-1</v>
      </c>
      <c r="AU119" s="54">
        <v>-1</v>
      </c>
      <c r="AV119" s="54">
        <v>-1</v>
      </c>
      <c r="AW119" s="54">
        <v>-1</v>
      </c>
      <c r="AX119" s="54">
        <v>-1</v>
      </c>
      <c r="AY119" s="54">
        <v>-1</v>
      </c>
      <c r="AZ119" s="54">
        <v>-1</v>
      </c>
      <c r="BA119" s="54">
        <v>-1</v>
      </c>
      <c r="BB119" s="54">
        <v>-1</v>
      </c>
      <c r="BC119" s="54">
        <v>-1</v>
      </c>
      <c r="BD119" s="54">
        <v>-1</v>
      </c>
      <c r="BE119" s="54">
        <v>-1</v>
      </c>
      <c r="BF119" s="54">
        <v>-1</v>
      </c>
      <c r="BG119" s="54">
        <v>-1</v>
      </c>
      <c r="BH119" s="54">
        <v>-1</v>
      </c>
      <c r="BI119" s="54">
        <v>-1</v>
      </c>
      <c r="BJ119" s="54">
        <v>-1</v>
      </c>
      <c r="BK119" s="54">
        <v>-1</v>
      </c>
      <c r="BL119" s="54">
        <v>-1</v>
      </c>
      <c r="BM119" s="54">
        <v>-1</v>
      </c>
      <c r="BN119" s="54">
        <v>-1</v>
      </c>
      <c r="BO119" s="54">
        <v>-1</v>
      </c>
      <c r="BP119" s="54">
        <v>-1</v>
      </c>
      <c r="BQ119" s="54">
        <v>-1</v>
      </c>
      <c r="BR119" s="54">
        <v>-1</v>
      </c>
      <c r="BS119" s="54">
        <v>-1</v>
      </c>
      <c r="BT119" s="54">
        <v>-1</v>
      </c>
      <c r="BU119" s="54">
        <v>-1</v>
      </c>
      <c r="BV119" s="54">
        <v>-1</v>
      </c>
      <c r="BW119" s="54">
        <v>-1</v>
      </c>
      <c r="BX119" s="54">
        <v>-1</v>
      </c>
      <c r="BY119" s="54">
        <v>-1</v>
      </c>
      <c r="BZ119" s="54">
        <v>-1</v>
      </c>
      <c r="CA119" s="54">
        <v>-1</v>
      </c>
      <c r="CB119" s="54">
        <v>-1</v>
      </c>
      <c r="CC119" s="54">
        <v>-1</v>
      </c>
      <c r="CD119" s="54">
        <v>-1</v>
      </c>
      <c r="CE119" s="54">
        <v>-1</v>
      </c>
      <c r="CF119" s="54">
        <v>-1</v>
      </c>
      <c r="CG119" s="54">
        <v>-1</v>
      </c>
      <c r="CH119" s="54">
        <v>-1</v>
      </c>
      <c r="CI119" s="54">
        <v>-1</v>
      </c>
      <c r="CJ119" s="54">
        <v>-1</v>
      </c>
      <c r="CK119" s="55">
        <v>-0.99850000000000005</v>
      </c>
      <c r="CL119" s="54">
        <v>-1</v>
      </c>
      <c r="CM119" s="55">
        <v>-0.99980000000000002</v>
      </c>
      <c r="CN119" s="54">
        <v>-1</v>
      </c>
      <c r="CO119" s="54">
        <v>-1</v>
      </c>
      <c r="CP119" s="54">
        <v>-1</v>
      </c>
      <c r="CQ119" s="54">
        <v>-1</v>
      </c>
      <c r="CR119" s="54">
        <v>-1</v>
      </c>
      <c r="CS119" s="55">
        <v>-0.93469999999999998</v>
      </c>
      <c r="CT119" s="55">
        <v>-0.90980000000000005</v>
      </c>
      <c r="CU119" s="55">
        <v>-0.89100000000000001</v>
      </c>
      <c r="CV119" s="55">
        <v>-0.8377</v>
      </c>
      <c r="CW119" s="55">
        <v>-0.83919999999999995</v>
      </c>
      <c r="CX119" s="55">
        <v>-0.80330000000000001</v>
      </c>
      <c r="CY119" s="55">
        <v>-0.82850000000000001</v>
      </c>
      <c r="CZ119" s="55">
        <v>-0.77310000000000001</v>
      </c>
      <c r="DA119" s="55">
        <v>-0.76980000000000004</v>
      </c>
      <c r="DB119" s="55">
        <v>-0.80779999999999996</v>
      </c>
      <c r="DC119" s="55">
        <v>-0.82340000000000002</v>
      </c>
      <c r="DD119" s="55">
        <v>-0.79900000000000004</v>
      </c>
      <c r="DE119" s="55">
        <v>-0.78569999999999995</v>
      </c>
      <c r="DF119" s="55">
        <v>-0.79600000000000004</v>
      </c>
      <c r="DG119" s="55">
        <v>-0.69920000000000004</v>
      </c>
      <c r="DH119" s="55">
        <v>-0.70679999999999998</v>
      </c>
      <c r="DI119" s="55">
        <v>-0.69910000000000005</v>
      </c>
      <c r="DJ119" s="55">
        <v>-0.77980000000000005</v>
      </c>
      <c r="DK119" s="55">
        <v>-0.77580000000000005</v>
      </c>
      <c r="DL119" s="55">
        <v>-0.72099999999999997</v>
      </c>
      <c r="DM119" s="55">
        <v>-0.70230000000000004</v>
      </c>
      <c r="DN119" s="55">
        <v>-0.60370000000000001</v>
      </c>
      <c r="DO119" s="55">
        <v>-0.59630000000000005</v>
      </c>
      <c r="DP119" s="55">
        <v>-0.7379</v>
      </c>
      <c r="DQ119" s="55">
        <v>-0.66479999999999995</v>
      </c>
      <c r="DR119" s="55">
        <v>-0.67300000000000004</v>
      </c>
      <c r="DS119" s="55">
        <v>-0.65490000000000004</v>
      </c>
      <c r="DT119" s="55">
        <v>-0.6341</v>
      </c>
      <c r="DU119" s="55">
        <v>-0.56459999999999999</v>
      </c>
      <c r="DV119" s="55">
        <v>-0.5413</v>
      </c>
      <c r="DW119" s="55">
        <v>-0.38429999999999997</v>
      </c>
      <c r="DX119" s="55">
        <v>-0.6371</v>
      </c>
      <c r="DY119" s="55">
        <v>-0.68820000000000003</v>
      </c>
      <c r="DZ119" s="55">
        <v>-0.63859999999999995</v>
      </c>
      <c r="EA119" s="55">
        <v>-0.60970000000000002</v>
      </c>
      <c r="EB119" s="55">
        <v>-0.52829999999999999</v>
      </c>
      <c r="EC119" s="55">
        <v>-0.50609999999999999</v>
      </c>
      <c r="ED119" s="55">
        <v>-0.60750000000000004</v>
      </c>
      <c r="EE119" s="55">
        <v>-0.67810000000000004</v>
      </c>
      <c r="EF119" s="55">
        <v>-0.67979999999999996</v>
      </c>
      <c r="EG119" s="55">
        <v>-0.69520000000000004</v>
      </c>
      <c r="EH119" s="55">
        <v>-0.5958</v>
      </c>
      <c r="EI119" s="55">
        <v>-0.56499999999999995</v>
      </c>
      <c r="EJ119" s="55">
        <v>-0.6825</v>
      </c>
      <c r="EK119" s="55">
        <v>-0.54469999999999996</v>
      </c>
      <c r="EL119" s="55">
        <v>-0.61990000000000001</v>
      </c>
      <c r="EM119" s="55">
        <v>-0.71809999999999996</v>
      </c>
      <c r="EN119" s="55">
        <v>-0.72340000000000004</v>
      </c>
      <c r="EO119" s="55">
        <v>-0.68969999999999998</v>
      </c>
      <c r="EP119" s="55">
        <v>-0.68579999999999997</v>
      </c>
      <c r="EQ119" s="55">
        <v>-0.66420000000000001</v>
      </c>
      <c r="ER119" s="55">
        <v>-0.67400000000000004</v>
      </c>
      <c r="ES119" s="55">
        <v>-0.7288</v>
      </c>
      <c r="ET119" s="55">
        <v>-0.73970000000000002</v>
      </c>
      <c r="EU119" s="55">
        <v>-0.73780000000000001</v>
      </c>
      <c r="EV119" s="55">
        <v>-0.75329999999999997</v>
      </c>
      <c r="EW119" s="55">
        <v>-0.69020000000000004</v>
      </c>
      <c r="EX119" s="55">
        <v>-0.65390000000000004</v>
      </c>
      <c r="EY119" s="55">
        <v>-0.63829999999999998</v>
      </c>
      <c r="EZ119" s="55">
        <v>-0.70530000000000004</v>
      </c>
      <c r="FA119" s="55">
        <v>-0.72340000000000004</v>
      </c>
      <c r="FB119" s="55">
        <v>-0.70499999999999996</v>
      </c>
      <c r="FC119" s="55">
        <v>-0.70840000000000003</v>
      </c>
      <c r="FD119" s="55">
        <v>-0.63370000000000004</v>
      </c>
      <c r="FE119" s="55">
        <v>-0.62460000000000004</v>
      </c>
      <c r="FF119" s="55">
        <v>-0.63480000000000003</v>
      </c>
      <c r="FG119" s="55">
        <v>-0.69599999999999995</v>
      </c>
      <c r="FH119" s="55">
        <v>-0.69159999999999999</v>
      </c>
      <c r="FI119" s="55">
        <v>-0.62180000000000002</v>
      </c>
      <c r="FJ119" s="55">
        <v>-0.623</v>
      </c>
      <c r="FK119" s="55">
        <v>-0.57550000000000001</v>
      </c>
      <c r="FL119" s="55">
        <v>-0.54459999999999997</v>
      </c>
      <c r="FM119" s="55">
        <v>-0.57689999999999997</v>
      </c>
      <c r="FN119" s="55">
        <v>-0.64539999999999997</v>
      </c>
      <c r="FO119" s="55">
        <v>-0.64859999999999995</v>
      </c>
      <c r="FP119" s="55">
        <v>-0.59419999999999995</v>
      </c>
      <c r="FQ119" s="55">
        <v>-0.58979999999999999</v>
      </c>
      <c r="FR119" s="55">
        <v>-0.50160000000000005</v>
      </c>
      <c r="FS119" s="55">
        <v>-0.51759999999999995</v>
      </c>
      <c r="FT119" s="55">
        <v>-0.52459999999999996</v>
      </c>
      <c r="FU119" s="55">
        <v>-0.59730000000000005</v>
      </c>
      <c r="FV119" s="55">
        <v>-0.62729999999999997</v>
      </c>
      <c r="FW119" s="55">
        <v>-0.58350000000000002</v>
      </c>
      <c r="FX119" s="55">
        <v>-0.56489999999999996</v>
      </c>
      <c r="FY119" s="55">
        <v>-0.50549999999999995</v>
      </c>
      <c r="FZ119" s="55">
        <v>-0.504</v>
      </c>
      <c r="GA119" s="55">
        <v>-0.50319999999999998</v>
      </c>
      <c r="GB119" s="55">
        <v>-0.60040000000000004</v>
      </c>
      <c r="GC119" s="55">
        <v>-0.58009999999999995</v>
      </c>
      <c r="GD119" s="55">
        <v>-0.56189999999999996</v>
      </c>
      <c r="GE119" s="55">
        <v>-0.53190000000000004</v>
      </c>
      <c r="GF119" s="55">
        <v>-0.47120000000000001</v>
      </c>
      <c r="GG119" s="54">
        <v>-0.47</v>
      </c>
      <c r="GH119" s="55">
        <v>-0.4803</v>
      </c>
      <c r="GI119" s="55">
        <v>-0.60160000000000002</v>
      </c>
      <c r="GJ119" s="55">
        <v>-0.57440000000000002</v>
      </c>
      <c r="GK119" s="55">
        <v>-0.50319999999999998</v>
      </c>
      <c r="GL119" s="55">
        <v>-0.46910000000000002</v>
      </c>
      <c r="GM119" s="55">
        <v>-0.46870000000000001</v>
      </c>
      <c r="GN119" s="55">
        <v>-0.4491</v>
      </c>
      <c r="GO119" s="55">
        <v>-0.56159999999999999</v>
      </c>
      <c r="GP119" s="55">
        <v>-0.65790000000000004</v>
      </c>
      <c r="GQ119" s="54">
        <v>-0.38</v>
      </c>
      <c r="GR119" s="55">
        <v>-0.35049999999999998</v>
      </c>
      <c r="GS119" s="55">
        <v>-0.37580000000000002</v>
      </c>
      <c r="GT119" s="55">
        <v>-0.23469999999999999</v>
      </c>
      <c r="GU119" s="55">
        <v>-0.2036</v>
      </c>
      <c r="GV119" s="55">
        <v>-3.1800000000000002E-2</v>
      </c>
      <c r="GW119" s="55">
        <v>-0.11210000000000001</v>
      </c>
      <c r="GX119" s="55">
        <v>-0.5847</v>
      </c>
      <c r="GY119" s="55">
        <v>-0.49049999999999999</v>
      </c>
      <c r="GZ119" s="55">
        <v>-0.47189999999999999</v>
      </c>
      <c r="HA119" s="55">
        <v>-0.34350000000000003</v>
      </c>
      <c r="HB119" s="55">
        <v>-0.29210000000000003</v>
      </c>
      <c r="HC119" s="55">
        <v>-0.33550000000000002</v>
      </c>
      <c r="HD119" s="55">
        <v>-0.434</v>
      </c>
      <c r="HE119" s="55">
        <v>-0.4723</v>
      </c>
      <c r="HF119" s="55">
        <v>-0.4824</v>
      </c>
      <c r="HG119" s="55">
        <v>-0.44769999999999999</v>
      </c>
      <c r="HH119" s="55">
        <v>-0.32019999999999998</v>
      </c>
      <c r="HI119" s="55">
        <v>-0.27350000000000002</v>
      </c>
      <c r="HJ119" s="55">
        <v>-0.42670000000000002</v>
      </c>
      <c r="HK119" s="55">
        <v>-0.58540000000000003</v>
      </c>
      <c r="HL119" s="55">
        <v>-0.55930000000000002</v>
      </c>
      <c r="HM119" s="55">
        <v>-0.51629999999999998</v>
      </c>
      <c r="HN119" s="55">
        <v>-0.5202</v>
      </c>
      <c r="HO119" s="55">
        <v>-0.4007</v>
      </c>
      <c r="HP119" s="55">
        <v>-0.29160000000000003</v>
      </c>
      <c r="HQ119" s="55">
        <v>-0.36109999999999998</v>
      </c>
      <c r="HR119" s="55">
        <v>-0.31159999999999999</v>
      </c>
      <c r="HS119" s="55">
        <v>-0.40189999999999998</v>
      </c>
      <c r="HT119" s="55">
        <v>-0.39900000000000002</v>
      </c>
      <c r="HU119" s="55">
        <v>-0.4123</v>
      </c>
      <c r="HV119" s="55">
        <v>-0.29809999999999998</v>
      </c>
      <c r="HW119" s="55">
        <v>-0.21940000000000001</v>
      </c>
      <c r="HX119" s="55">
        <v>-0.30530000000000002</v>
      </c>
      <c r="HY119" s="55">
        <v>-0.36499999999999999</v>
      </c>
      <c r="HZ119" s="55">
        <v>-0.38290000000000002</v>
      </c>
      <c r="IA119" s="55">
        <v>-0.32719999999999999</v>
      </c>
      <c r="IB119" s="55">
        <v>-0.37519999999999998</v>
      </c>
      <c r="IC119" s="55">
        <v>-0.27979999999999999</v>
      </c>
      <c r="ID119" s="55">
        <v>-0.22070000000000001</v>
      </c>
      <c r="IE119" s="55">
        <v>-0.29010000000000002</v>
      </c>
      <c r="IF119" s="55">
        <v>-0.37090000000000001</v>
      </c>
      <c r="IG119" s="55">
        <v>-0.38869999999999999</v>
      </c>
      <c r="IH119" s="55">
        <v>-0.41160000000000002</v>
      </c>
      <c r="II119" s="55">
        <v>-0.33560000000000001</v>
      </c>
      <c r="IJ119" s="55">
        <v>-0.2261</v>
      </c>
      <c r="IK119" s="55">
        <v>-0.21229999999999999</v>
      </c>
      <c r="IL119" s="55">
        <v>-0.31280000000000002</v>
      </c>
      <c r="IM119" s="55">
        <v>-0.4758</v>
      </c>
      <c r="IN119" s="55">
        <v>-0.4788</v>
      </c>
      <c r="IO119" s="55">
        <v>-0.44529999999999997</v>
      </c>
      <c r="IP119" s="55">
        <v>-0.41460000000000002</v>
      </c>
      <c r="IQ119" s="55">
        <v>-0.2298</v>
      </c>
      <c r="IR119" s="55">
        <v>-0.1535</v>
      </c>
      <c r="IS119" s="55">
        <v>-0.33090000000000003</v>
      </c>
      <c r="IT119" s="55">
        <v>-0.51029999999999998</v>
      </c>
      <c r="IU119" s="55">
        <v>-0.43049999999999999</v>
      </c>
      <c r="IV119" s="55">
        <v>-0.28299999999999997</v>
      </c>
      <c r="IW119" s="55">
        <v>-1.7500000000000002E-2</v>
      </c>
      <c r="IX119" s="55">
        <v>-0.1943</v>
      </c>
      <c r="IY119" s="55">
        <v>-0.43609999999999999</v>
      </c>
      <c r="IZ119" s="55">
        <v>-0.29899999999999999</v>
      </c>
      <c r="JA119" s="55">
        <v>-0.50729999999999997</v>
      </c>
      <c r="JB119" s="55">
        <v>-0.53810000000000002</v>
      </c>
      <c r="JC119" s="54">
        <v>-0.43</v>
      </c>
      <c r="JD119" s="55">
        <v>-0.4037</v>
      </c>
      <c r="JE119" s="55">
        <v>-0.3266</v>
      </c>
      <c r="JF119" s="55">
        <v>-0.38569999999999999</v>
      </c>
      <c r="JG119" s="55">
        <v>-0.55069999999999997</v>
      </c>
      <c r="JH119" s="55">
        <v>-0.59699999999999998</v>
      </c>
      <c r="JI119" s="55">
        <v>-0.3518</v>
      </c>
      <c r="JJ119" s="55">
        <v>-0.127</v>
      </c>
      <c r="JK119" s="55">
        <v>-0.39889999999999998</v>
      </c>
      <c r="JL119" s="55">
        <v>-0.29849999999999999</v>
      </c>
      <c r="JM119" s="55">
        <v>-0.34960000000000002</v>
      </c>
      <c r="JN119" s="55">
        <v>-0.41949999999999998</v>
      </c>
      <c r="JO119" s="55">
        <v>-0.57850000000000001</v>
      </c>
      <c r="JP119" s="55">
        <v>-0.5464</v>
      </c>
      <c r="JQ119" s="55">
        <v>-0.52259999999999995</v>
      </c>
      <c r="JR119" s="55">
        <v>-0.52400000000000002</v>
      </c>
      <c r="JS119" s="55">
        <v>-0.44650000000000001</v>
      </c>
      <c r="JT119" s="55">
        <v>-0.42849999999999999</v>
      </c>
      <c r="JU119" s="55">
        <v>-0.45729999999999998</v>
      </c>
      <c r="JV119" s="55">
        <v>-0.55589999999999995</v>
      </c>
      <c r="JW119" s="55">
        <v>-0.45400000000000001</v>
      </c>
      <c r="JX119" s="55">
        <v>-0.38229999999999997</v>
      </c>
      <c r="JY119" s="55">
        <v>-0.64090000000000003</v>
      </c>
      <c r="JZ119" s="55">
        <v>-0.47820000000000001</v>
      </c>
      <c r="KA119" s="55">
        <v>-0.39460000000000001</v>
      </c>
      <c r="KB119" s="55">
        <v>-0.40539999999999998</v>
      </c>
      <c r="KC119" s="55">
        <v>-0.51300000000000001</v>
      </c>
      <c r="KD119" s="55">
        <v>-0.53449999999999998</v>
      </c>
      <c r="KE119" s="55">
        <v>-0.57450000000000001</v>
      </c>
      <c r="KF119" s="55">
        <v>-0.60450000000000004</v>
      </c>
      <c r="KG119" s="55">
        <v>-0.49909999999999999</v>
      </c>
      <c r="KH119" s="55">
        <v>-0.36890000000000001</v>
      </c>
      <c r="KI119" s="55">
        <v>-0.41310000000000002</v>
      </c>
      <c r="KJ119" s="55">
        <v>-0.99009999999999998</v>
      </c>
      <c r="KK119" s="55">
        <v>-0.99370000000000003</v>
      </c>
      <c r="KL119" s="55">
        <v>-0.99509999999999998</v>
      </c>
      <c r="KM119" s="55">
        <v>-0.99219999999999997</v>
      </c>
      <c r="KN119" s="55">
        <v>-0.98629999999999995</v>
      </c>
      <c r="KO119" s="55">
        <v>-0.98370000000000002</v>
      </c>
      <c r="KP119" s="55">
        <v>-0.99319999999999997</v>
      </c>
      <c r="KQ119" s="55">
        <v>-0.99560000000000004</v>
      </c>
      <c r="KR119" s="55">
        <v>-0.99319999999999997</v>
      </c>
      <c r="KS119" s="55">
        <v>-0.995</v>
      </c>
      <c r="KT119" s="55">
        <v>-0.98670000000000002</v>
      </c>
      <c r="KU119" s="55">
        <v>-0.87280000000000002</v>
      </c>
      <c r="KV119" s="55">
        <v>-0.91749999999999998</v>
      </c>
      <c r="KW119" s="55">
        <v>-0.93989999999999996</v>
      </c>
      <c r="KX119" s="55">
        <v>-0.98170000000000002</v>
      </c>
      <c r="KY119" s="55">
        <v>-0.98529999999999995</v>
      </c>
      <c r="KZ119" s="55">
        <v>-0.97389999999999999</v>
      </c>
      <c r="LA119" s="55">
        <v>-0.97070000000000001</v>
      </c>
      <c r="LB119" s="55">
        <v>-0.99050000000000005</v>
      </c>
      <c r="LC119" s="55">
        <v>-0.97570000000000001</v>
      </c>
      <c r="LD119" s="55">
        <v>-0.97599999999999998</v>
      </c>
      <c r="LE119" s="55">
        <v>-0.9839</v>
      </c>
      <c r="LF119" s="55">
        <v>-0.98629999999999995</v>
      </c>
      <c r="LG119" s="55">
        <v>-0.98099999999999998</v>
      </c>
      <c r="LH119" s="55">
        <v>-0.92530000000000001</v>
      </c>
      <c r="LI119" s="55">
        <v>-0.97870000000000001</v>
      </c>
      <c r="LJ119" s="55">
        <v>-0.98060000000000003</v>
      </c>
      <c r="LK119" s="55">
        <v>-0.97989999999999999</v>
      </c>
      <c r="LL119" s="55">
        <v>-0.99099999999999999</v>
      </c>
      <c r="LM119" s="55">
        <v>-0.98640000000000005</v>
      </c>
      <c r="LN119" s="55">
        <v>-0.98580000000000001</v>
      </c>
      <c r="LO119" s="55">
        <v>-0.98409999999999997</v>
      </c>
      <c r="LP119" s="55">
        <v>-0.97509999999999997</v>
      </c>
      <c r="LQ119" s="55">
        <v>-0.97150000000000003</v>
      </c>
      <c r="LR119" s="55">
        <v>-0.98160000000000003</v>
      </c>
      <c r="LS119" s="55">
        <v>-0.98399999999999999</v>
      </c>
      <c r="LT119" s="55">
        <v>-0.98409999999999997</v>
      </c>
      <c r="LU119" s="55">
        <v>-0.98540000000000005</v>
      </c>
      <c r="LV119" s="55">
        <v>-0.98429999999999995</v>
      </c>
      <c r="LW119" s="55">
        <v>-0.97809999999999997</v>
      </c>
      <c r="LX119" s="55">
        <v>-0.97470000000000001</v>
      </c>
      <c r="LY119" s="55">
        <v>-0.98050000000000004</v>
      </c>
      <c r="LZ119" s="55">
        <v>-0.9899</v>
      </c>
      <c r="MA119" s="55">
        <v>-0.97550000000000003</v>
      </c>
      <c r="MB119" s="55">
        <v>-0.98240000000000005</v>
      </c>
      <c r="MC119" s="55">
        <v>-0.97950000000000004</v>
      </c>
      <c r="MD119" s="55">
        <v>-0.97389999999999999</v>
      </c>
      <c r="ME119" s="55">
        <v>-0.97809999999999997</v>
      </c>
      <c r="MF119" s="55">
        <v>-0.98570000000000002</v>
      </c>
      <c r="MG119" s="55">
        <v>-0.9889</v>
      </c>
      <c r="MH119" s="55">
        <v>-0.94930000000000003</v>
      </c>
      <c r="MI119" s="55">
        <v>-0.88449999999999995</v>
      </c>
      <c r="MJ119" s="55">
        <v>-0.83220000000000005</v>
      </c>
      <c r="MK119" s="55">
        <v>-0.84919999999999995</v>
      </c>
      <c r="ML119" s="55">
        <v>-0.61850000000000005</v>
      </c>
      <c r="MM119" s="55">
        <v>-0.54069999999999996</v>
      </c>
      <c r="MN119" s="55">
        <v>-0.7409</v>
      </c>
      <c r="MO119" s="55">
        <v>-0.73209999999999997</v>
      </c>
      <c r="MP119" s="55">
        <v>-0.73319999999999996</v>
      </c>
      <c r="MQ119" s="55">
        <v>-0.63719999999999999</v>
      </c>
      <c r="MR119" s="55">
        <v>-0.50260000000000005</v>
      </c>
      <c r="MS119" s="55">
        <v>-0.49330000000000002</v>
      </c>
      <c r="MT119" s="55">
        <v>-0.70269999999999999</v>
      </c>
      <c r="MU119" s="55">
        <v>-0.74529999999999996</v>
      </c>
      <c r="MV119" s="55">
        <v>-0.7278</v>
      </c>
      <c r="MW119" s="55">
        <v>-0.65449999999999997</v>
      </c>
      <c r="MX119" s="55">
        <v>-0.6149</v>
      </c>
      <c r="MY119" s="55">
        <v>-0.64449999999999996</v>
      </c>
      <c r="MZ119" s="55">
        <v>-0.38340000000000002</v>
      </c>
      <c r="NA119" s="55">
        <v>-0.28639999999999999</v>
      </c>
      <c r="NB119" s="55">
        <v>-0.46279999999999999</v>
      </c>
      <c r="NC119" s="55">
        <v>-0.60860000000000003</v>
      </c>
      <c r="ND119" s="55">
        <v>-0.58679999999999999</v>
      </c>
      <c r="NE119" s="55">
        <v>-0.57879999999999998</v>
      </c>
      <c r="NF119" s="55">
        <v>-0.43490000000000001</v>
      </c>
      <c r="NG119" s="55">
        <v>-0.32169999999999999</v>
      </c>
      <c r="NH119" s="55">
        <v>-0.40060000000000001</v>
      </c>
      <c r="NI119" s="55">
        <v>-0.5524</v>
      </c>
      <c r="NJ119" s="55">
        <v>-0.56489999999999996</v>
      </c>
      <c r="NK119" s="55">
        <v>-0.54679999999999995</v>
      </c>
      <c r="NL119" s="55">
        <v>-0.49340000000000001</v>
      </c>
      <c r="NM119" s="55">
        <v>-0.36259999999999998</v>
      </c>
      <c r="NN119" s="55">
        <v>-0.2903</v>
      </c>
      <c r="NO119" s="55">
        <v>-0.28050000000000003</v>
      </c>
      <c r="NP119" s="55">
        <v>-0.53979999999999995</v>
      </c>
      <c r="NQ119" s="55">
        <v>-0.50190000000000001</v>
      </c>
      <c r="NR119" s="55">
        <v>-0.67210000000000003</v>
      </c>
      <c r="NS119" s="55">
        <v>-0.45779999999999998</v>
      </c>
      <c r="NT119" s="55">
        <v>-0.34029999999999999</v>
      </c>
      <c r="NU119" s="55">
        <v>-0.26519999999999999</v>
      </c>
      <c r="NV119" s="55">
        <v>-0.35070000000000001</v>
      </c>
      <c r="NW119" s="55">
        <v>-0.4839</v>
      </c>
      <c r="NX119" s="55">
        <v>-0.56259999999999999</v>
      </c>
      <c r="NY119" s="55">
        <v>-0.67290000000000005</v>
      </c>
      <c r="NZ119" s="55">
        <v>-0.56100000000000005</v>
      </c>
      <c r="OA119" s="55">
        <v>-0.3846</v>
      </c>
      <c r="OB119" s="55">
        <v>-0.27389999999999998</v>
      </c>
      <c r="OC119" s="55">
        <v>-0.36159999999999998</v>
      </c>
      <c r="OD119" s="55">
        <v>-0.61839999999999995</v>
      </c>
      <c r="OE119" s="55">
        <v>-0.49030000000000001</v>
      </c>
      <c r="OF119" s="55">
        <v>-0.3327</v>
      </c>
      <c r="OG119" s="55">
        <v>-0.35770000000000002</v>
      </c>
      <c r="OH119" s="55">
        <v>-0.219</v>
      </c>
      <c r="OI119" s="55">
        <v>-0.1694</v>
      </c>
      <c r="OJ119" s="55">
        <v>-0.25840000000000002</v>
      </c>
      <c r="OK119" s="55">
        <v>-0.41310000000000002</v>
      </c>
      <c r="OL119" s="55">
        <v>-0.44829999999999998</v>
      </c>
      <c r="OM119" s="55">
        <v>-0.4415</v>
      </c>
      <c r="ON119" s="55">
        <v>-0.48809999999999998</v>
      </c>
      <c r="OO119" s="55">
        <v>-0.221</v>
      </c>
      <c r="OP119" s="55">
        <v>-0.13089999999999999</v>
      </c>
      <c r="OQ119" s="55">
        <v>-0.1071</v>
      </c>
      <c r="OR119" s="55">
        <v>-0.18509999999999999</v>
      </c>
      <c r="OS119" s="55">
        <v>-0.2243</v>
      </c>
      <c r="OT119" s="55">
        <v>-0.22109999999999999</v>
      </c>
      <c r="OU119" s="55">
        <v>-0.22539999999999999</v>
      </c>
      <c r="OV119" s="55">
        <v>-0.1336</v>
      </c>
      <c r="OW119" s="55">
        <v>-0.13350000000000001</v>
      </c>
      <c r="OX119" s="55">
        <v>-5.5500000000000001E-2</v>
      </c>
      <c r="OY119" s="55">
        <v>-0.11269999999999999</v>
      </c>
      <c r="OZ119" s="55">
        <v>-0.17799999999999999</v>
      </c>
      <c r="PA119" s="55">
        <v>-0.15939999999999999</v>
      </c>
      <c r="PB119" s="55">
        <v>-0.12230000000000001</v>
      </c>
      <c r="PC119" s="55">
        <v>-0.1487</v>
      </c>
      <c r="PD119" s="55">
        <v>-0.1008</v>
      </c>
      <c r="PE119" s="55">
        <v>-0.15490000000000001</v>
      </c>
      <c r="PF119" s="55">
        <v>-0.42909999999999998</v>
      </c>
      <c r="PG119" s="55">
        <v>-0.4375</v>
      </c>
      <c r="PH119" s="55">
        <v>-0.36020000000000002</v>
      </c>
      <c r="PI119" s="55">
        <v>-0.27450000000000002</v>
      </c>
      <c r="PJ119" s="55">
        <v>-0.1714</v>
      </c>
      <c r="PK119" s="55">
        <v>-0.63780000000000003</v>
      </c>
      <c r="PL119" s="55">
        <v>-0.27379999999999999</v>
      </c>
      <c r="PM119" s="55">
        <v>-0.2676</v>
      </c>
      <c r="PN119" s="55">
        <v>-0.252</v>
      </c>
      <c r="PO119" s="55">
        <v>-0.37119999999999997</v>
      </c>
      <c r="PP119" s="55">
        <v>-0.3221</v>
      </c>
      <c r="PQ119" s="55">
        <v>-0.12620000000000001</v>
      </c>
      <c r="PR119" s="55">
        <v>6.9999999999999999E-4</v>
      </c>
      <c r="PS119" s="55">
        <v>-5.45E-2</v>
      </c>
      <c r="PT119" s="55">
        <v>-0.3518</v>
      </c>
      <c r="PU119" s="55">
        <v>-0.23100000000000001</v>
      </c>
      <c r="PV119" s="55">
        <v>-0.20519999999999999</v>
      </c>
      <c r="PW119" s="55">
        <v>-0.13450000000000001</v>
      </c>
      <c r="PX119" s="55">
        <v>-0.13020000000000001</v>
      </c>
      <c r="PY119" s="55">
        <v>-8.9099999999999999E-2</v>
      </c>
      <c r="PZ119" s="55">
        <v>-0.24929999999999999</v>
      </c>
      <c r="QA119" s="55">
        <v>-0.17369999999999999</v>
      </c>
      <c r="QB119" s="55">
        <v>-0.13400000000000001</v>
      </c>
      <c r="QC119" s="55">
        <v>3.8800000000000001E-2</v>
      </c>
      <c r="QD119" s="55">
        <v>-7.2400000000000006E-2</v>
      </c>
      <c r="QE119" s="55">
        <v>-0.128</v>
      </c>
      <c r="QF119" s="55">
        <v>-1.6E-2</v>
      </c>
      <c r="QG119" s="55">
        <v>-0.21679999999999999</v>
      </c>
      <c r="QH119" s="55">
        <v>4.1000000000000002E-2</v>
      </c>
      <c r="QI119" s="55">
        <v>-0.13250000000000001</v>
      </c>
      <c r="QJ119" s="55">
        <v>-0.16470000000000001</v>
      </c>
      <c r="QK119" s="55">
        <v>-5.7000000000000002E-2</v>
      </c>
      <c r="QL119" s="55">
        <v>-9.3299999999999994E-2</v>
      </c>
      <c r="QM119" s="55">
        <v>-9.9199999999999997E-2</v>
      </c>
      <c r="QN119" s="55">
        <v>-0.1731</v>
      </c>
      <c r="QO119" s="55">
        <v>-0.29699999999999999</v>
      </c>
      <c r="QP119" s="55">
        <v>-0.20880000000000001</v>
      </c>
      <c r="QQ119" s="55">
        <v>-5.9400000000000001E-2</v>
      </c>
      <c r="QR119" s="55">
        <v>-1.23E-2</v>
      </c>
      <c r="QS119" s="55">
        <v>-5.7700000000000001E-2</v>
      </c>
      <c r="QT119" s="55">
        <v>-4.3700000000000003E-2</v>
      </c>
      <c r="QU119" s="55">
        <v>-0.22700000000000001</v>
      </c>
      <c r="QV119" s="55">
        <v>-0.36520000000000002</v>
      </c>
      <c r="QW119" s="55">
        <v>0.21909999999999999</v>
      </c>
      <c r="QX119" s="55">
        <v>0.15279999999999999</v>
      </c>
      <c r="QY119" s="55">
        <v>0.2107</v>
      </c>
      <c r="QZ119" s="55">
        <v>0.18260000000000001</v>
      </c>
      <c r="RA119" s="55">
        <v>8.5599999999999996E-2</v>
      </c>
      <c r="RB119" s="55">
        <v>0.39750000000000002</v>
      </c>
      <c r="RC119" s="55">
        <v>0.32750000000000001</v>
      </c>
      <c r="RD119" s="55">
        <v>-0.12529999999999999</v>
      </c>
      <c r="RE119" s="55">
        <v>-0.1101</v>
      </c>
      <c r="RF119" s="55">
        <v>-0.10199999999999999</v>
      </c>
      <c r="RG119" s="55">
        <v>3.9699999999999999E-2</v>
      </c>
      <c r="RH119" s="55">
        <v>7.4899999999999994E-2</v>
      </c>
      <c r="RI119" s="55">
        <v>-8.9800000000000005E-2</v>
      </c>
      <c r="RJ119" s="55">
        <v>-0.31740000000000002</v>
      </c>
      <c r="RK119" s="55">
        <v>-0.26319999999999999</v>
      </c>
      <c r="RL119" s="55">
        <v>-0.1225</v>
      </c>
      <c r="RM119" s="55">
        <v>-9.6799999999999997E-2</v>
      </c>
      <c r="RN119" s="55">
        <v>1.77E-2</v>
      </c>
      <c r="RO119" s="55">
        <v>-9.7000000000000003E-3</v>
      </c>
      <c r="RP119" s="55">
        <v>-0.3327</v>
      </c>
      <c r="RQ119" s="55">
        <v>-2.1100000000000001E-2</v>
      </c>
      <c r="RR119" s="55">
        <v>-0.2777</v>
      </c>
      <c r="RS119" s="55">
        <v>-3.04E-2</v>
      </c>
      <c r="RT119" s="54">
        <v>0.06</v>
      </c>
      <c r="RU119" s="55">
        <v>8.0500000000000002E-2</v>
      </c>
      <c r="RV119" s="55">
        <v>3.8899999999999997E-2</v>
      </c>
      <c r="RW119" s="55">
        <v>0.33289999999999997</v>
      </c>
      <c r="RX119" s="55">
        <v>-9.0300000000000005E-2</v>
      </c>
      <c r="RY119" s="54">
        <v>-0.19</v>
      </c>
      <c r="RZ119" s="55">
        <v>-7.7200000000000005E-2</v>
      </c>
      <c r="SA119" s="55">
        <v>-4.4699999999999997E-2</v>
      </c>
      <c r="SB119" s="55">
        <v>4.3799999999999999E-2</v>
      </c>
      <c r="SC119" s="55">
        <v>3.6900000000000002E-2</v>
      </c>
      <c r="SD119" s="55">
        <v>-5.62E-2</v>
      </c>
      <c r="SE119" s="55">
        <v>-8.5599999999999996E-2</v>
      </c>
      <c r="SF119" s="55">
        <v>-0.64680000000000004</v>
      </c>
      <c r="SG119" s="55">
        <v>-0.16789999999999999</v>
      </c>
      <c r="SH119" s="55">
        <v>-0.13170000000000001</v>
      </c>
      <c r="SI119" s="55">
        <v>-0.15989999999999999</v>
      </c>
      <c r="SJ119" s="55">
        <v>-7.3000000000000001E-3</v>
      </c>
      <c r="SK119" s="55">
        <v>-0.104</v>
      </c>
      <c r="SL119" s="55">
        <v>0.24790000000000001</v>
      </c>
      <c r="SM119" s="55">
        <v>-2.75E-2</v>
      </c>
      <c r="SN119" s="55">
        <v>-8.5000000000000006E-2</v>
      </c>
      <c r="SO119" s="55">
        <v>6.8999999999999999E-3</v>
      </c>
      <c r="SP119" s="55">
        <v>-4.9099999999999998E-2</v>
      </c>
      <c r="SQ119" s="55">
        <v>-6.7699999999999996E-2</v>
      </c>
      <c r="SR119" s="55">
        <v>-3.4099999999999998E-2</v>
      </c>
      <c r="SS119" s="55">
        <v>-0.10879999999999999</v>
      </c>
      <c r="ST119" s="55">
        <v>-8.8400000000000006E-2</v>
      </c>
      <c r="SU119" s="55">
        <v>-0.10929999999999999</v>
      </c>
      <c r="SV119" s="55">
        <v>-0.15989999999999999</v>
      </c>
      <c r="SW119" s="55">
        <v>-0.10249999999999999</v>
      </c>
      <c r="SX119" s="55">
        <v>-0.1168</v>
      </c>
      <c r="SY119" s="55">
        <v>-3.3300000000000003E-2</v>
      </c>
      <c r="SZ119" s="55">
        <v>-0.14810000000000001</v>
      </c>
      <c r="TA119" s="55">
        <v>-9.3299999999999994E-2</v>
      </c>
      <c r="TB119" s="55">
        <v>-4.5999999999999999E-2</v>
      </c>
      <c r="TC119" s="55">
        <v>-0.11509999999999999</v>
      </c>
      <c r="TD119" s="55">
        <v>-1.9099999999999999E-2</v>
      </c>
      <c r="TE119" s="55">
        <v>-4.48E-2</v>
      </c>
      <c r="TF119" s="55">
        <v>-0.11360000000000001</v>
      </c>
      <c r="TG119" s="55">
        <v>-0.14879999999999999</v>
      </c>
      <c r="TH119" s="55">
        <v>-0.1163</v>
      </c>
      <c r="TI119" s="55">
        <v>5.4100000000000002E-2</v>
      </c>
      <c r="TJ119" s="55">
        <v>5.8000000000000003E-2</v>
      </c>
      <c r="TK119" s="55">
        <v>-6.7000000000000002E-3</v>
      </c>
      <c r="TL119" s="55">
        <v>-3.3399999999999999E-2</v>
      </c>
      <c r="TM119" s="55">
        <v>-4.4600000000000001E-2</v>
      </c>
      <c r="TN119" s="55">
        <v>-0.1472</v>
      </c>
      <c r="TO119" s="55">
        <v>-9.6600000000000005E-2</v>
      </c>
      <c r="TP119" s="55">
        <v>-5.16E-2</v>
      </c>
      <c r="TQ119" s="55">
        <v>-5.8200000000000002E-2</v>
      </c>
      <c r="TR119" s="55">
        <v>-8.6E-3</v>
      </c>
      <c r="TS119" s="55">
        <v>-5.3499999999999999E-2</v>
      </c>
      <c r="TT119" s="55">
        <v>-6.6100000000000006E-2</v>
      </c>
      <c r="TU119" s="55">
        <v>-0.10150000000000001</v>
      </c>
      <c r="TV119" s="55">
        <v>-9.2999999999999999E-2</v>
      </c>
      <c r="TW119" s="55">
        <v>-8.0600000000000005E-2</v>
      </c>
      <c r="TX119" s="55">
        <v>-5.8299999999999998E-2</v>
      </c>
      <c r="TY119" s="55">
        <v>-3.6900000000000002E-2</v>
      </c>
      <c r="TZ119" s="55">
        <v>-3.1899999999999998E-2</v>
      </c>
      <c r="UA119" s="55">
        <v>-7.5600000000000001E-2</v>
      </c>
      <c r="UB119" s="55">
        <v>-0.21029999999999999</v>
      </c>
      <c r="UC119" s="55">
        <v>-0.13500000000000001</v>
      </c>
      <c r="UD119" s="55">
        <v>-5.4600000000000003E-2</v>
      </c>
      <c r="UE119" s="55">
        <v>-3.6700000000000003E-2</v>
      </c>
      <c r="UF119" s="55">
        <v>1.8499999999999999E-2</v>
      </c>
      <c r="UG119" s="55">
        <v>-1.44E-2</v>
      </c>
      <c r="UH119" s="55">
        <v>-7.3300000000000004E-2</v>
      </c>
      <c r="UI119" s="55">
        <v>-0.1648</v>
      </c>
      <c r="UJ119" s="55">
        <v>-8.6499999999999994E-2</v>
      </c>
      <c r="UK119" s="55">
        <v>-4.4000000000000003E-3</v>
      </c>
      <c r="UL119" s="55">
        <v>3.2399999999999998E-2</v>
      </c>
      <c r="UM119" s="55">
        <v>-1.2699999999999999E-2</v>
      </c>
      <c r="UN119" s="55">
        <v>-0.1065</v>
      </c>
      <c r="UO119" s="55">
        <v>-0.3196</v>
      </c>
      <c r="UP119" s="55">
        <v>-0.35010000000000002</v>
      </c>
      <c r="UQ119" s="55">
        <v>0.2455</v>
      </c>
      <c r="UR119" s="55">
        <v>0.2349</v>
      </c>
      <c r="US119" s="55">
        <v>0.24929999999999999</v>
      </c>
      <c r="UT119" s="55">
        <v>0.1197</v>
      </c>
      <c r="UU119" s="55">
        <v>0.16950000000000001</v>
      </c>
      <c r="UV119" s="55">
        <v>0.39090000000000003</v>
      </c>
      <c r="UW119" s="55">
        <v>0.35160000000000002</v>
      </c>
      <c r="UX119" s="55">
        <v>-0.221</v>
      </c>
      <c r="UY119" s="55">
        <v>-7.3300000000000004E-2</v>
      </c>
      <c r="UZ119" s="55">
        <v>-7.8399999999999997E-2</v>
      </c>
      <c r="VA119" s="55">
        <v>8.3999999999999995E-3</v>
      </c>
      <c r="VB119" s="55">
        <v>2.12E-2</v>
      </c>
      <c r="VC119" s="55">
        <v>3.2500000000000001E-2</v>
      </c>
      <c r="VD119" s="55">
        <v>-8.2900000000000001E-2</v>
      </c>
      <c r="VE119" s="55">
        <v>-7.5700000000000003E-2</v>
      </c>
      <c r="VF119" s="55">
        <v>-8.2600000000000007E-2</v>
      </c>
      <c r="VG119" s="55">
        <v>-7.7399999999999997E-2</v>
      </c>
      <c r="VH119" s="55">
        <v>2.7199999999999998E-2</v>
      </c>
      <c r="VI119" s="55">
        <v>-1.9400000000000001E-2</v>
      </c>
      <c r="VJ119" s="55">
        <v>-0.1447</v>
      </c>
      <c r="VK119" s="55">
        <v>-0.28849999999999998</v>
      </c>
      <c r="VL119" s="55">
        <v>-0.2366</v>
      </c>
      <c r="VM119" s="55">
        <v>-0.13669999999999999</v>
      </c>
      <c r="VN119" s="55">
        <v>-0.1772</v>
      </c>
      <c r="VO119" s="55">
        <v>-0.18590000000000001</v>
      </c>
      <c r="VP119" s="55">
        <v>-6.7100000000000007E-2</v>
      </c>
      <c r="VQ119" s="54">
        <v>-0.11</v>
      </c>
      <c r="VR119" s="55">
        <v>-3.4200000000000001E-2</v>
      </c>
      <c r="VS119" s="55">
        <v>2.8000000000000001E-2</v>
      </c>
      <c r="VT119" s="55">
        <v>7.6200000000000004E-2</v>
      </c>
      <c r="VU119" s="55">
        <v>-1.3899999999999999E-2</v>
      </c>
      <c r="VV119" s="55">
        <v>6.93E-2</v>
      </c>
      <c r="VW119" s="55">
        <v>6.9800000000000001E-2</v>
      </c>
      <c r="VX119" s="55">
        <v>-9.4999999999999998E-3</v>
      </c>
      <c r="VY119" s="55">
        <v>-4.9200000000000001E-2</v>
      </c>
      <c r="VZ119" s="55">
        <v>-4.8300000000000003E-2</v>
      </c>
      <c r="WA119" s="55">
        <v>-4.8800000000000003E-2</v>
      </c>
      <c r="WB119" s="55">
        <v>-7.4499999999999997E-2</v>
      </c>
      <c r="WC119" s="55">
        <v>-4.8800000000000003E-2</v>
      </c>
      <c r="WD119" s="55">
        <v>3.1399999999999997E-2</v>
      </c>
      <c r="WE119" s="55">
        <v>6.8900000000000003E-2</v>
      </c>
      <c r="WF119" s="55">
        <v>-5.2299999999999999E-2</v>
      </c>
      <c r="WG119" s="55">
        <v>-1.1900000000000001E-2</v>
      </c>
      <c r="WH119" s="55">
        <v>-9.7600000000000006E-2</v>
      </c>
      <c r="WI119" s="55">
        <v>-1.15E-2</v>
      </c>
      <c r="WJ119" s="55">
        <v>7.1499999999999994E-2</v>
      </c>
      <c r="WK119" s="55">
        <v>4.1999999999999997E-3</v>
      </c>
      <c r="WL119" s="55">
        <v>-4.8899999999999999E-2</v>
      </c>
      <c r="WM119" s="55">
        <v>-0.1176</v>
      </c>
      <c r="WN119" s="55">
        <v>-0.11409999999999999</v>
      </c>
      <c r="WO119" s="55">
        <v>-6.54E-2</v>
      </c>
      <c r="WP119" s="55">
        <v>1.2999999999999999E-3</v>
      </c>
      <c r="WQ119" s="55">
        <v>8.09E-2</v>
      </c>
      <c r="WR119" s="55">
        <v>8.5000000000000006E-2</v>
      </c>
      <c r="WS119" s="55">
        <v>2.0500000000000001E-2</v>
      </c>
      <c r="WT119" s="55">
        <v>-0.32440000000000002</v>
      </c>
      <c r="WU119" s="55">
        <v>-5.4699999999999999E-2</v>
      </c>
      <c r="WV119" s="55">
        <v>0.21049999999999999</v>
      </c>
      <c r="WW119" s="55">
        <v>0.52410000000000001</v>
      </c>
      <c r="WX119" s="55">
        <v>0.12520000000000001</v>
      </c>
      <c r="WY119" s="55">
        <v>-7.4099999999999999E-2</v>
      </c>
      <c r="WZ119" s="55">
        <v>-0.2107</v>
      </c>
      <c r="XA119" s="55">
        <v>-0.19650000000000001</v>
      </c>
      <c r="XB119" s="55">
        <v>-0.1429</v>
      </c>
      <c r="XC119" s="55">
        <v>-2.1299999999999999E-2</v>
      </c>
      <c r="XD119" s="55">
        <v>-1.43E-2</v>
      </c>
      <c r="XE119" s="55">
        <v>-3.0999999999999999E-3</v>
      </c>
      <c r="XF119" s="55">
        <v>-4.7999999999999996E-3</v>
      </c>
      <c r="XG119" s="54">
        <v>-0.15</v>
      </c>
      <c r="XH119" s="55">
        <v>-0.26090000000000002</v>
      </c>
      <c r="XI119" s="55">
        <v>9.8199999999999996E-2</v>
      </c>
      <c r="XJ119" s="55">
        <v>0.20449999999999999</v>
      </c>
      <c r="XK119" s="55">
        <v>0.3679</v>
      </c>
      <c r="XL119" s="55">
        <v>0.1414</v>
      </c>
      <c r="XM119" s="55">
        <v>5.5300000000000002E-2</v>
      </c>
      <c r="XN119" s="55">
        <v>8.0299999999999996E-2</v>
      </c>
      <c r="XO119" s="55">
        <v>-9.5899999999999999E-2</v>
      </c>
      <c r="XP119" s="55">
        <v>0.1139</v>
      </c>
      <c r="XQ119" s="55">
        <v>0.22189999999999999</v>
      </c>
      <c r="XR119" s="55">
        <v>0.17610000000000001</v>
      </c>
      <c r="XS119" s="55">
        <v>0.1075</v>
      </c>
      <c r="XT119" s="55">
        <v>8.8200000000000001E-2</v>
      </c>
      <c r="XU119" s="55">
        <v>9.35E-2</v>
      </c>
      <c r="XV119" s="55">
        <v>5.04E-2</v>
      </c>
      <c r="XW119" s="55">
        <v>0.14699999999999999</v>
      </c>
      <c r="XX119" s="55">
        <v>0.27789999999999998</v>
      </c>
      <c r="XY119" s="55">
        <v>-0.19650000000000001</v>
      </c>
      <c r="XZ119" s="55">
        <v>0.16619999999999999</v>
      </c>
      <c r="YA119" s="55">
        <v>0.17810000000000001</v>
      </c>
      <c r="YB119" s="55">
        <v>8.9800000000000005E-2</v>
      </c>
      <c r="YC119" s="55">
        <v>-4.9799999999999997E-2</v>
      </c>
      <c r="YD119" s="55">
        <v>4.1999999999999997E-3</v>
      </c>
      <c r="YE119" s="55">
        <v>4.7500000000000001E-2</v>
      </c>
      <c r="YF119" s="55">
        <v>-4.7600000000000003E-2</v>
      </c>
      <c r="YG119" s="55">
        <v>6.13E-2</v>
      </c>
      <c r="YH119" s="55">
        <v>0.19550000000000001</v>
      </c>
      <c r="YI119" s="55">
        <v>7.4499999999999997E-2</v>
      </c>
      <c r="YJ119" s="55">
        <v>-0.1358</v>
      </c>
      <c r="YK119" s="55">
        <v>-0.1162</v>
      </c>
    </row>
    <row r="120" spans="1:661" x14ac:dyDescent="0.35">
      <c r="A120" s="66" t="s">
        <v>75</v>
      </c>
      <c r="B120" s="66" t="s">
        <v>10</v>
      </c>
      <c r="C120" s="54">
        <v>-0.15</v>
      </c>
      <c r="D120" s="54">
        <v>-0.11</v>
      </c>
      <c r="E120" s="54">
        <v>-0.04</v>
      </c>
      <c r="F120" s="54">
        <v>-0.08</v>
      </c>
      <c r="G120" s="54">
        <v>-0.09</v>
      </c>
      <c r="H120" s="54">
        <v>-0.09</v>
      </c>
      <c r="I120" s="54">
        <v>0.09</v>
      </c>
      <c r="J120" s="54">
        <v>0.16</v>
      </c>
      <c r="K120" s="54">
        <v>0.12</v>
      </c>
      <c r="L120" s="54">
        <v>0.05</v>
      </c>
      <c r="M120" s="54">
        <v>-0.08</v>
      </c>
      <c r="N120" s="54">
        <v>-0.1</v>
      </c>
      <c r="O120" s="54">
        <v>-0.18</v>
      </c>
      <c r="P120" s="54">
        <v>-0.22</v>
      </c>
      <c r="Q120" s="54">
        <v>-0.24</v>
      </c>
      <c r="R120" s="54">
        <v>-0.24</v>
      </c>
      <c r="S120" s="54">
        <v>-0.22</v>
      </c>
      <c r="T120" s="54">
        <v>-0.18</v>
      </c>
      <c r="U120" s="54">
        <v>-0.18</v>
      </c>
      <c r="V120" s="54">
        <v>-0.26</v>
      </c>
      <c r="W120" s="54">
        <v>-0.41</v>
      </c>
      <c r="X120" s="54">
        <v>-0.43</v>
      </c>
      <c r="Y120" s="54">
        <v>-0.43</v>
      </c>
      <c r="Z120" s="54">
        <v>-0.51</v>
      </c>
      <c r="AA120" s="54">
        <v>-0.53</v>
      </c>
      <c r="AB120" s="54">
        <v>-0.57999999999999996</v>
      </c>
      <c r="AC120" s="54">
        <v>-0.72</v>
      </c>
      <c r="AD120" s="54">
        <v>-0.8</v>
      </c>
      <c r="AE120" s="54">
        <v>-1</v>
      </c>
      <c r="AF120" s="54">
        <v>-1</v>
      </c>
      <c r="AG120" s="54">
        <v>-1</v>
      </c>
      <c r="AH120" s="54">
        <v>-1</v>
      </c>
      <c r="AI120" s="54">
        <v>-1</v>
      </c>
      <c r="AJ120" s="54">
        <v>-1</v>
      </c>
      <c r="AK120" s="54">
        <v>-1</v>
      </c>
      <c r="AL120" s="54">
        <v>-1</v>
      </c>
      <c r="AM120" s="55">
        <v>-0.99970000000000003</v>
      </c>
      <c r="AN120" s="55">
        <v>-0.99980000000000002</v>
      </c>
      <c r="AO120" s="55">
        <v>-0.99939999999999996</v>
      </c>
      <c r="AP120" s="54">
        <v>-1</v>
      </c>
      <c r="AQ120" s="54">
        <v>-1</v>
      </c>
      <c r="AR120" s="55">
        <v>-0.99829999999999997</v>
      </c>
      <c r="AS120" s="55">
        <v>-0.99980000000000002</v>
      </c>
      <c r="AT120" s="54">
        <v>-1</v>
      </c>
      <c r="AU120" s="54">
        <v>-1</v>
      </c>
      <c r="AV120" s="54">
        <v>-1</v>
      </c>
      <c r="AW120" s="54">
        <v>-1</v>
      </c>
      <c r="AX120" s="54">
        <v>-1</v>
      </c>
      <c r="AY120" s="54">
        <v>-1</v>
      </c>
      <c r="AZ120" s="54">
        <v>-1</v>
      </c>
      <c r="BA120" s="55">
        <v>-0.99829999999999997</v>
      </c>
      <c r="BB120" s="54">
        <v>-1</v>
      </c>
      <c r="BC120" s="54">
        <v>-1</v>
      </c>
      <c r="BD120" s="54">
        <v>-1</v>
      </c>
      <c r="BE120" s="54">
        <v>-1</v>
      </c>
      <c r="BF120" s="54">
        <v>-1</v>
      </c>
      <c r="BG120" s="54">
        <v>-1</v>
      </c>
      <c r="BH120" s="55">
        <v>-0.99870000000000003</v>
      </c>
      <c r="BI120" s="54">
        <v>-1</v>
      </c>
      <c r="BJ120" s="54">
        <v>-1</v>
      </c>
      <c r="BK120" s="54">
        <v>-1</v>
      </c>
      <c r="BL120" s="54">
        <v>-1</v>
      </c>
      <c r="BM120" s="54">
        <v>-1</v>
      </c>
      <c r="BN120" s="55">
        <v>-0.99970000000000003</v>
      </c>
      <c r="BO120" s="54">
        <v>-1</v>
      </c>
      <c r="BP120" s="54">
        <v>-1</v>
      </c>
      <c r="BQ120" s="54">
        <v>-1</v>
      </c>
      <c r="BR120" s="54">
        <v>-1</v>
      </c>
      <c r="BS120" s="54">
        <v>-1</v>
      </c>
      <c r="BT120" s="54">
        <v>-1</v>
      </c>
      <c r="BU120" s="54">
        <v>-1</v>
      </c>
      <c r="BV120" s="54">
        <v>-1</v>
      </c>
      <c r="BW120" s="54">
        <v>-1</v>
      </c>
      <c r="BX120" s="54">
        <v>-1</v>
      </c>
      <c r="BY120" s="54">
        <v>-1</v>
      </c>
      <c r="BZ120" s="54">
        <v>-1</v>
      </c>
      <c r="CA120" s="54">
        <v>-1</v>
      </c>
      <c r="CB120" s="54">
        <v>-1</v>
      </c>
      <c r="CC120" s="54">
        <v>-1</v>
      </c>
      <c r="CD120" s="55">
        <v>-0.99939999999999996</v>
      </c>
      <c r="CE120" s="54">
        <v>-1</v>
      </c>
      <c r="CF120" s="54">
        <v>-1</v>
      </c>
      <c r="CG120" s="54">
        <v>-1</v>
      </c>
      <c r="CH120" s="55">
        <v>-0.99919999999999998</v>
      </c>
      <c r="CI120" s="55">
        <v>-0.99980000000000002</v>
      </c>
      <c r="CJ120" s="55">
        <v>-0.999</v>
      </c>
      <c r="CK120" s="55">
        <v>-0.99880000000000002</v>
      </c>
      <c r="CL120" s="55">
        <v>-0.99960000000000004</v>
      </c>
      <c r="CM120" s="55">
        <v>-0.99980000000000002</v>
      </c>
      <c r="CN120" s="55">
        <v>-0.99760000000000004</v>
      </c>
      <c r="CO120" s="55">
        <v>-0.99950000000000006</v>
      </c>
      <c r="CP120" s="55">
        <v>-0.99909999999999999</v>
      </c>
      <c r="CQ120" s="55">
        <v>-0.99829999999999997</v>
      </c>
      <c r="CR120" s="55">
        <v>-0.99839999999999995</v>
      </c>
      <c r="CS120" s="55">
        <v>-0.99909999999999999</v>
      </c>
      <c r="CT120" s="55">
        <v>-0.99990000000000001</v>
      </c>
      <c r="CU120" s="55">
        <v>-0.99990000000000001</v>
      </c>
      <c r="CV120" s="55">
        <v>-0.99970000000000003</v>
      </c>
      <c r="CW120" s="55">
        <v>-0.99690000000000001</v>
      </c>
      <c r="CX120" s="55">
        <v>-0.99939999999999996</v>
      </c>
      <c r="CY120" s="55">
        <v>-0.99960000000000004</v>
      </c>
      <c r="CZ120" s="55">
        <v>-0.99909999999999999</v>
      </c>
      <c r="DA120" s="55">
        <v>-0.99990000000000001</v>
      </c>
      <c r="DB120" s="55">
        <v>-0.99490000000000001</v>
      </c>
      <c r="DC120" s="55">
        <v>-0.99719999999999998</v>
      </c>
      <c r="DD120" s="55">
        <v>-0.99860000000000004</v>
      </c>
      <c r="DE120" s="55">
        <v>-0.99470000000000003</v>
      </c>
      <c r="DF120" s="55">
        <v>-0.99880000000000002</v>
      </c>
      <c r="DG120" s="55">
        <v>-0.99560000000000004</v>
      </c>
      <c r="DH120" s="55">
        <v>-0.99739999999999995</v>
      </c>
      <c r="DI120" s="55">
        <v>-0.99970000000000003</v>
      </c>
      <c r="DJ120" s="55">
        <v>-0.998</v>
      </c>
      <c r="DK120" s="55">
        <v>-0.99739999999999995</v>
      </c>
      <c r="DL120" s="55">
        <v>-0.99639999999999995</v>
      </c>
      <c r="DM120" s="55">
        <v>-0.99670000000000003</v>
      </c>
      <c r="DN120" s="55">
        <v>-0.98119999999999996</v>
      </c>
      <c r="DO120" s="55">
        <v>-0.97629999999999995</v>
      </c>
      <c r="DP120" s="55">
        <v>-0.97929999999999995</v>
      </c>
      <c r="DQ120" s="55">
        <v>-0.96299999999999997</v>
      </c>
      <c r="DR120" s="55">
        <v>-0.95109999999999995</v>
      </c>
      <c r="DS120" s="55">
        <v>-0.94450000000000001</v>
      </c>
      <c r="DT120" s="55">
        <v>-0.93600000000000005</v>
      </c>
      <c r="DU120" s="55">
        <v>-0.92800000000000005</v>
      </c>
      <c r="DV120" s="55">
        <v>-0.92710000000000004</v>
      </c>
      <c r="DW120" s="55">
        <v>-0.89600000000000002</v>
      </c>
      <c r="DX120" s="55">
        <v>-0.9496</v>
      </c>
      <c r="DY120" s="55">
        <v>-0.94630000000000003</v>
      </c>
      <c r="DZ120" s="55">
        <v>-0.93240000000000001</v>
      </c>
      <c r="EA120" s="55">
        <v>-0.92600000000000005</v>
      </c>
      <c r="EB120" s="55">
        <v>-0.91600000000000004</v>
      </c>
      <c r="EC120" s="55">
        <v>-0.91579999999999995</v>
      </c>
      <c r="ED120" s="55">
        <v>-0.90610000000000002</v>
      </c>
      <c r="EE120" s="55">
        <v>-0.94110000000000005</v>
      </c>
      <c r="EF120" s="55">
        <v>-0.93520000000000003</v>
      </c>
      <c r="EG120" s="55">
        <v>-0.92810000000000004</v>
      </c>
      <c r="EH120" s="55">
        <v>-0.91679999999999995</v>
      </c>
      <c r="EI120" s="55">
        <v>-0.91390000000000005</v>
      </c>
      <c r="EJ120" s="55">
        <v>-0.94220000000000004</v>
      </c>
      <c r="EK120" s="55">
        <v>-0.91869999999999996</v>
      </c>
      <c r="EL120" s="55">
        <v>-0.9536</v>
      </c>
      <c r="EM120" s="55">
        <v>-0.94769999999999999</v>
      </c>
      <c r="EN120" s="55">
        <v>-0.95650000000000002</v>
      </c>
      <c r="EO120" s="55">
        <v>-0.94440000000000002</v>
      </c>
      <c r="EP120" s="55">
        <v>-0.92800000000000005</v>
      </c>
      <c r="EQ120" s="55">
        <v>-0.91259999999999997</v>
      </c>
      <c r="ER120" s="55">
        <v>-0.90129999999999999</v>
      </c>
      <c r="ES120" s="55">
        <v>-0.95909999999999995</v>
      </c>
      <c r="ET120" s="55">
        <v>-0.95269999999999999</v>
      </c>
      <c r="EU120" s="55">
        <v>-0.95320000000000005</v>
      </c>
      <c r="EV120" s="55">
        <v>-0.94169999999999998</v>
      </c>
      <c r="EW120" s="55">
        <v>-0.91649999999999998</v>
      </c>
      <c r="EX120" s="55">
        <v>-0.90580000000000005</v>
      </c>
      <c r="EY120" s="55">
        <v>-0.91979999999999995</v>
      </c>
      <c r="EZ120" s="55">
        <v>-0.95940000000000003</v>
      </c>
      <c r="FA120" s="55">
        <v>-0.9496</v>
      </c>
      <c r="FB120" s="55">
        <v>-0.94489999999999996</v>
      </c>
      <c r="FC120" s="55">
        <v>-0.93910000000000005</v>
      </c>
      <c r="FD120" s="55">
        <v>-0.92210000000000003</v>
      </c>
      <c r="FE120" s="55">
        <v>-0.9032</v>
      </c>
      <c r="FF120" s="55">
        <v>-0.90439999999999998</v>
      </c>
      <c r="FG120" s="55">
        <v>-0.95540000000000003</v>
      </c>
      <c r="FH120" s="55">
        <v>-0.94269999999999998</v>
      </c>
      <c r="FI120" s="55">
        <v>-0.92749999999999999</v>
      </c>
      <c r="FJ120" s="55">
        <v>-0.92479999999999996</v>
      </c>
      <c r="FK120" s="55">
        <v>-0.88839999999999997</v>
      </c>
      <c r="FL120" s="55">
        <v>-0.88939999999999997</v>
      </c>
      <c r="FM120" s="55">
        <v>-0.87670000000000003</v>
      </c>
      <c r="FN120" s="55">
        <v>-0.93589999999999995</v>
      </c>
      <c r="FO120" s="55">
        <v>-0.93420000000000003</v>
      </c>
      <c r="FP120" s="54">
        <v>-0.94</v>
      </c>
      <c r="FQ120" s="55">
        <v>-0.9194</v>
      </c>
      <c r="FR120" s="55">
        <v>-0.88170000000000004</v>
      </c>
      <c r="FS120" s="55">
        <v>-0.87549999999999994</v>
      </c>
      <c r="FT120" s="55">
        <v>-0.89490000000000003</v>
      </c>
      <c r="FU120" s="55">
        <v>-0.94510000000000005</v>
      </c>
      <c r="FV120" s="55">
        <v>-0.92259999999999998</v>
      </c>
      <c r="FW120" s="55">
        <v>-0.9204</v>
      </c>
      <c r="FX120" s="55">
        <v>-0.90529999999999999</v>
      </c>
      <c r="FY120" s="55">
        <v>-0.86770000000000003</v>
      </c>
      <c r="FZ120" s="55">
        <v>-0.8448</v>
      </c>
      <c r="GA120" s="55">
        <v>-0.85409999999999997</v>
      </c>
      <c r="GB120" s="55">
        <v>-0.93020000000000003</v>
      </c>
      <c r="GC120" s="55">
        <v>-0.91390000000000005</v>
      </c>
      <c r="GD120" s="55">
        <v>-0.92969999999999997</v>
      </c>
      <c r="GE120" s="55">
        <v>-0.90439999999999998</v>
      </c>
      <c r="GF120" s="55">
        <v>-0.86160000000000003</v>
      </c>
      <c r="GG120" s="55">
        <v>-0.82779999999999998</v>
      </c>
      <c r="GH120" s="55">
        <v>-0.8508</v>
      </c>
      <c r="GI120" s="55">
        <v>-0.93210000000000004</v>
      </c>
      <c r="GJ120" s="55">
        <v>-0.90739999999999998</v>
      </c>
      <c r="GK120" s="55">
        <v>-0.90939999999999999</v>
      </c>
      <c r="GL120" s="55">
        <v>-0.87970000000000004</v>
      </c>
      <c r="GM120" s="55">
        <v>-0.85470000000000002</v>
      </c>
      <c r="GN120" s="55">
        <v>-0.83250000000000002</v>
      </c>
      <c r="GO120" s="55">
        <v>-0.86780000000000002</v>
      </c>
      <c r="GP120" s="55">
        <v>-0.91679999999999995</v>
      </c>
      <c r="GQ120" s="55">
        <v>-0.86209999999999998</v>
      </c>
      <c r="GR120" s="55">
        <v>-0.86670000000000003</v>
      </c>
      <c r="GS120" s="55">
        <v>-0.89149999999999996</v>
      </c>
      <c r="GT120" s="55">
        <v>-0.84540000000000004</v>
      </c>
      <c r="GU120" s="55">
        <v>-0.81850000000000001</v>
      </c>
      <c r="GV120" s="55">
        <v>-0.74550000000000005</v>
      </c>
      <c r="GW120" s="55">
        <v>-0.79510000000000003</v>
      </c>
      <c r="GX120" s="55">
        <v>-0.91769999999999996</v>
      </c>
      <c r="GY120" s="55">
        <v>-0.94499999999999995</v>
      </c>
      <c r="GZ120" s="55">
        <v>-0.95720000000000005</v>
      </c>
      <c r="HA120" s="55">
        <v>-0.93899999999999995</v>
      </c>
      <c r="HB120" s="55">
        <v>-0.8992</v>
      </c>
      <c r="HC120" s="55">
        <v>-0.91859999999999997</v>
      </c>
      <c r="HD120" s="55">
        <v>-0.93859999999999999</v>
      </c>
      <c r="HE120" s="55">
        <v>-0.89780000000000004</v>
      </c>
      <c r="HF120" s="55">
        <v>-0.88119999999999998</v>
      </c>
      <c r="HG120" s="55">
        <v>-0.87239999999999995</v>
      </c>
      <c r="HH120" s="55">
        <v>-0.82269999999999999</v>
      </c>
      <c r="HI120" s="55">
        <v>-0.8004</v>
      </c>
      <c r="HJ120" s="55">
        <v>-0.79649999999999999</v>
      </c>
      <c r="HK120" s="55">
        <v>-0.89480000000000004</v>
      </c>
      <c r="HL120" s="55">
        <v>-0.87329999999999997</v>
      </c>
      <c r="HM120" s="55">
        <v>-0.87819999999999998</v>
      </c>
      <c r="HN120" s="55">
        <v>-0.86899999999999999</v>
      </c>
      <c r="HO120" s="55">
        <v>-0.81030000000000002</v>
      </c>
      <c r="HP120" s="55">
        <v>-0.79530000000000001</v>
      </c>
      <c r="HQ120" s="54">
        <v>-0.78</v>
      </c>
      <c r="HR120" s="55">
        <v>-0.87160000000000004</v>
      </c>
      <c r="HS120" s="55">
        <v>-0.88339999999999996</v>
      </c>
      <c r="HT120" s="55">
        <v>-0.85029999999999994</v>
      </c>
      <c r="HU120" s="54">
        <v>-0.85</v>
      </c>
      <c r="HV120" s="55">
        <v>-0.78549999999999998</v>
      </c>
      <c r="HW120" s="55">
        <v>-0.74150000000000005</v>
      </c>
      <c r="HX120" s="55">
        <v>-0.77839999999999998</v>
      </c>
      <c r="HY120" s="55">
        <v>-0.85819999999999996</v>
      </c>
      <c r="HZ120" s="55">
        <v>-0.85489999999999999</v>
      </c>
      <c r="IA120" s="55">
        <v>-0.85780000000000001</v>
      </c>
      <c r="IB120" s="55">
        <v>-0.84760000000000002</v>
      </c>
      <c r="IC120" s="55">
        <v>-0.79359999999999997</v>
      </c>
      <c r="ID120" s="55">
        <v>-0.75660000000000005</v>
      </c>
      <c r="IE120" s="55">
        <v>-0.7823</v>
      </c>
      <c r="IF120" s="55">
        <v>-0.85740000000000005</v>
      </c>
      <c r="IG120" s="55">
        <v>-0.84260000000000002</v>
      </c>
      <c r="IH120" s="55">
        <v>-0.82440000000000002</v>
      </c>
      <c r="II120" s="55">
        <v>-0.79359999999999997</v>
      </c>
      <c r="IJ120" s="55">
        <v>-0.74009999999999998</v>
      </c>
      <c r="IK120" s="55">
        <v>-0.70720000000000005</v>
      </c>
      <c r="IL120" s="55">
        <v>-0.72030000000000005</v>
      </c>
      <c r="IM120" s="55">
        <v>-0.85960000000000003</v>
      </c>
      <c r="IN120" s="55">
        <v>-0.84889999999999999</v>
      </c>
      <c r="IO120" s="55">
        <v>-0.81520000000000004</v>
      </c>
      <c r="IP120" s="55">
        <v>-0.8286</v>
      </c>
      <c r="IQ120" s="55">
        <v>-0.72660000000000002</v>
      </c>
      <c r="IR120" s="55">
        <v>-0.68969999999999998</v>
      </c>
      <c r="IS120" s="55">
        <v>-0.76570000000000005</v>
      </c>
      <c r="IT120" s="55">
        <v>-0.86519999999999997</v>
      </c>
      <c r="IU120" s="55">
        <v>-0.83660000000000001</v>
      </c>
      <c r="IV120" s="55">
        <v>-0.80279999999999996</v>
      </c>
      <c r="IW120" s="55">
        <v>-0.67530000000000001</v>
      </c>
      <c r="IX120" s="55">
        <v>-0.71109999999999995</v>
      </c>
      <c r="IY120" s="55">
        <v>-0.74019999999999997</v>
      </c>
      <c r="IZ120" s="55">
        <v>-0.6885</v>
      </c>
      <c r="JA120" s="55">
        <v>-0.82709999999999995</v>
      </c>
      <c r="JB120" s="55">
        <v>-0.87980000000000003</v>
      </c>
      <c r="JC120" s="55">
        <v>-0.84630000000000005</v>
      </c>
      <c r="JD120" s="55">
        <v>-0.82909999999999995</v>
      </c>
      <c r="JE120" s="55">
        <v>-0.75880000000000003</v>
      </c>
      <c r="JF120" s="55">
        <v>-0.70760000000000001</v>
      </c>
      <c r="JG120" s="55">
        <v>-0.78190000000000004</v>
      </c>
      <c r="JH120" s="55">
        <v>-0.8579</v>
      </c>
      <c r="JI120" s="55">
        <v>-0.82289999999999996</v>
      </c>
      <c r="JJ120" s="55">
        <v>-0.79069999999999996</v>
      </c>
      <c r="JK120" s="55">
        <v>-0.81679999999999997</v>
      </c>
      <c r="JL120" s="55">
        <v>-0.81610000000000005</v>
      </c>
      <c r="JM120" s="55">
        <v>-0.7792</v>
      </c>
      <c r="JN120" s="55">
        <v>-0.76459999999999995</v>
      </c>
      <c r="JO120" s="55">
        <v>-0.90049999999999997</v>
      </c>
      <c r="JP120" s="55">
        <v>-0.94920000000000004</v>
      </c>
      <c r="JQ120" s="55">
        <v>-0.90980000000000005</v>
      </c>
      <c r="JR120" s="55">
        <v>-0.88690000000000002</v>
      </c>
      <c r="JS120" s="55">
        <v>-0.81299999999999994</v>
      </c>
      <c r="JT120" s="55">
        <v>-0.78869999999999996</v>
      </c>
      <c r="JU120" s="55">
        <v>-0.80349999999999999</v>
      </c>
      <c r="JV120" s="55">
        <v>-0.88880000000000003</v>
      </c>
      <c r="JW120" s="55">
        <v>-0.8569</v>
      </c>
      <c r="JX120" s="55">
        <v>-0.82589999999999997</v>
      </c>
      <c r="JY120" s="55">
        <v>-0.86040000000000005</v>
      </c>
      <c r="JZ120" s="55">
        <v>-0.8337</v>
      </c>
      <c r="KA120" s="55">
        <v>-0.75980000000000003</v>
      </c>
      <c r="KB120" s="55">
        <v>-0.8014</v>
      </c>
      <c r="KC120" s="55">
        <v>-0.91839999999999999</v>
      </c>
      <c r="KD120" s="55">
        <v>-0.91059999999999997</v>
      </c>
      <c r="KE120" s="55">
        <v>-0.91149999999999998</v>
      </c>
      <c r="KF120" s="55">
        <v>-0.91069999999999995</v>
      </c>
      <c r="KG120" s="55">
        <v>-0.83030000000000004</v>
      </c>
      <c r="KH120" s="55">
        <v>-0.76970000000000005</v>
      </c>
      <c r="KI120" s="55">
        <v>-0.77549999999999997</v>
      </c>
      <c r="KJ120" s="55">
        <v>-0.99980000000000002</v>
      </c>
      <c r="KK120" s="55">
        <v>-0.99770000000000003</v>
      </c>
      <c r="KL120" s="55">
        <v>-0.999</v>
      </c>
      <c r="KM120" s="55">
        <v>-0.99960000000000004</v>
      </c>
      <c r="KN120" s="55">
        <v>-0.99609999999999999</v>
      </c>
      <c r="KO120" s="55">
        <v>-0.99850000000000005</v>
      </c>
      <c r="KP120" s="55">
        <v>-0.99990000000000001</v>
      </c>
      <c r="KQ120" s="55">
        <v>-0.99819999999999998</v>
      </c>
      <c r="KR120" s="55">
        <v>-0.99990000000000001</v>
      </c>
      <c r="KS120" s="55">
        <v>-0.99950000000000006</v>
      </c>
      <c r="KT120" s="55">
        <v>-0.99970000000000003</v>
      </c>
      <c r="KU120" s="55">
        <v>-0.99990000000000001</v>
      </c>
      <c r="KV120" s="55">
        <v>-0.99850000000000005</v>
      </c>
      <c r="KW120" s="55">
        <v>-0.99819999999999998</v>
      </c>
      <c r="KX120" s="54">
        <v>-1</v>
      </c>
      <c r="KY120" s="55">
        <v>-0.99980000000000002</v>
      </c>
      <c r="KZ120" s="54">
        <v>-1</v>
      </c>
      <c r="LA120" s="55">
        <v>-0.999</v>
      </c>
      <c r="LB120" s="54">
        <v>-1</v>
      </c>
      <c r="LC120" s="55">
        <v>-0.99960000000000004</v>
      </c>
      <c r="LD120" s="55">
        <v>-0.99980000000000002</v>
      </c>
      <c r="LE120" s="54">
        <v>-1</v>
      </c>
      <c r="LF120" s="55">
        <v>-0.99960000000000004</v>
      </c>
      <c r="LG120" s="55">
        <v>-0.99909999999999999</v>
      </c>
      <c r="LH120" s="55">
        <v>-0.99550000000000005</v>
      </c>
      <c r="LI120" s="55">
        <v>-0.99919999999999998</v>
      </c>
      <c r="LJ120" s="55">
        <v>-0.99919999999999998</v>
      </c>
      <c r="LK120" s="54">
        <v>-1</v>
      </c>
      <c r="LL120" s="54">
        <v>-1</v>
      </c>
      <c r="LM120" s="55">
        <v>-0.99880000000000002</v>
      </c>
      <c r="LN120" s="55">
        <v>-0.99929999999999997</v>
      </c>
      <c r="LO120" s="55">
        <v>-0.99950000000000006</v>
      </c>
      <c r="LP120" s="55">
        <v>-0.99960000000000004</v>
      </c>
      <c r="LQ120" s="55">
        <v>-0.99850000000000005</v>
      </c>
      <c r="LR120" s="55">
        <v>-0.99980000000000002</v>
      </c>
      <c r="LS120" s="55">
        <v>-0.99919999999999998</v>
      </c>
      <c r="LT120" s="55">
        <v>-0.997</v>
      </c>
      <c r="LU120" s="55">
        <v>-0.99929999999999997</v>
      </c>
      <c r="LV120" s="55">
        <v>-0.99929999999999997</v>
      </c>
      <c r="LW120" s="55">
        <v>-0.99880000000000002</v>
      </c>
      <c r="LX120" s="54">
        <v>-1</v>
      </c>
      <c r="LY120" s="55">
        <v>-0.99980000000000002</v>
      </c>
      <c r="LZ120" s="55">
        <v>-0.99939999999999996</v>
      </c>
      <c r="MA120" s="55">
        <v>-0.999</v>
      </c>
      <c r="MB120" s="55">
        <v>-0.99929999999999997</v>
      </c>
      <c r="MC120" s="55">
        <v>-0.99790000000000001</v>
      </c>
      <c r="MD120" s="55">
        <v>-0.99929999999999997</v>
      </c>
      <c r="ME120" s="55">
        <v>-0.99980000000000002</v>
      </c>
      <c r="MF120" s="55">
        <v>-0.99980000000000002</v>
      </c>
      <c r="MG120" s="55">
        <v>-0.99860000000000004</v>
      </c>
      <c r="MH120" s="55">
        <v>-0.999</v>
      </c>
      <c r="MI120" s="55">
        <v>-0.99909999999999999</v>
      </c>
      <c r="MJ120" s="55">
        <v>-0.9728</v>
      </c>
      <c r="MK120" s="55">
        <v>-0.89559999999999995</v>
      </c>
      <c r="ML120" s="55">
        <v>-0.86129999999999995</v>
      </c>
      <c r="MM120" s="55">
        <v>-0.79120000000000001</v>
      </c>
      <c r="MN120" s="55">
        <v>-0.9587</v>
      </c>
      <c r="MO120" s="55">
        <v>-0.94199999999999995</v>
      </c>
      <c r="MP120" s="55">
        <v>-0.91390000000000005</v>
      </c>
      <c r="MQ120" s="55">
        <v>-0.89890000000000003</v>
      </c>
      <c r="MR120" s="55">
        <v>-0.82789999999999997</v>
      </c>
      <c r="MS120" s="55">
        <v>-0.80220000000000002</v>
      </c>
      <c r="MT120" s="55">
        <v>-0.88219999999999998</v>
      </c>
      <c r="MU120" s="55">
        <v>-0.93710000000000004</v>
      </c>
      <c r="MV120" s="55">
        <v>-0.9385</v>
      </c>
      <c r="MW120" s="55">
        <v>-0.89119999999999999</v>
      </c>
      <c r="MX120" s="55">
        <v>-0.94989999999999997</v>
      </c>
      <c r="MY120" s="55">
        <v>-0.85540000000000005</v>
      </c>
      <c r="MZ120" s="55">
        <v>-0.81610000000000005</v>
      </c>
      <c r="NA120" s="55">
        <v>-0.72850000000000004</v>
      </c>
      <c r="NB120" s="55">
        <v>-0.87239999999999995</v>
      </c>
      <c r="NC120" s="55">
        <v>-0.88949999999999996</v>
      </c>
      <c r="ND120" s="55">
        <v>-0.87370000000000003</v>
      </c>
      <c r="NE120" s="55">
        <v>-0.87539999999999996</v>
      </c>
      <c r="NF120" s="55">
        <v>-0.83240000000000003</v>
      </c>
      <c r="NG120" s="55">
        <v>-0.78720000000000001</v>
      </c>
      <c r="NH120" s="55">
        <v>-0.76180000000000003</v>
      </c>
      <c r="NI120" s="55">
        <v>-0.93620000000000003</v>
      </c>
      <c r="NJ120" s="55">
        <v>-0.90380000000000005</v>
      </c>
      <c r="NK120" s="55">
        <v>-0.88529999999999998</v>
      </c>
      <c r="NL120" s="55">
        <v>-0.85829999999999995</v>
      </c>
      <c r="NM120" s="55">
        <v>-0.7712</v>
      </c>
      <c r="NN120" s="55">
        <v>-0.74390000000000001</v>
      </c>
      <c r="NO120" s="55">
        <v>-0.70479999999999998</v>
      </c>
      <c r="NP120" s="55">
        <v>-0.87790000000000001</v>
      </c>
      <c r="NQ120" s="55">
        <v>-0.86960000000000004</v>
      </c>
      <c r="NR120" s="55">
        <v>-0.80800000000000005</v>
      </c>
      <c r="NS120" s="55">
        <v>-0.84470000000000001</v>
      </c>
      <c r="NT120" s="55">
        <v>-0.76339999999999997</v>
      </c>
      <c r="NU120" s="55">
        <v>-0.73570000000000002</v>
      </c>
      <c r="NV120" s="55">
        <v>-0.74839999999999995</v>
      </c>
      <c r="NW120" s="55">
        <v>-0.87980000000000003</v>
      </c>
      <c r="NX120" s="55">
        <v>-0.90410000000000001</v>
      </c>
      <c r="NY120" s="55">
        <v>-0.86650000000000005</v>
      </c>
      <c r="NZ120" s="55">
        <v>-0.83050000000000002</v>
      </c>
      <c r="OA120" s="55">
        <v>-0.72970000000000002</v>
      </c>
      <c r="OB120" s="55">
        <v>-0.70669999999999999</v>
      </c>
      <c r="OC120" s="55">
        <v>-0.80189999999999995</v>
      </c>
      <c r="OD120" s="55">
        <v>-0.89449999999999996</v>
      </c>
      <c r="OE120" s="55">
        <v>-0.85470000000000002</v>
      </c>
      <c r="OF120" s="55">
        <v>-0.82279999999999998</v>
      </c>
      <c r="OG120" s="55">
        <v>-0.86980000000000002</v>
      </c>
      <c r="OH120" s="55">
        <v>-0.70130000000000003</v>
      </c>
      <c r="OI120" s="55">
        <v>-0.69299999999999995</v>
      </c>
      <c r="OJ120" s="55">
        <v>-0.69920000000000004</v>
      </c>
      <c r="OK120" s="55">
        <v>-0.85650000000000004</v>
      </c>
      <c r="OL120" s="55">
        <v>-0.83509999999999995</v>
      </c>
      <c r="OM120" s="55">
        <v>-0.79400000000000004</v>
      </c>
      <c r="ON120" s="55">
        <v>-0.7772</v>
      </c>
      <c r="OO120" s="55">
        <v>-0.70740000000000003</v>
      </c>
      <c r="OP120" s="55">
        <v>-0.67020000000000002</v>
      </c>
      <c r="OQ120" s="55">
        <v>-0.66110000000000002</v>
      </c>
      <c r="OR120" s="55">
        <v>-0.80810000000000004</v>
      </c>
      <c r="OS120" s="55">
        <v>-0.77170000000000005</v>
      </c>
      <c r="OT120" s="55">
        <v>-0.72160000000000002</v>
      </c>
      <c r="OU120" s="55">
        <v>-0.72240000000000004</v>
      </c>
      <c r="OV120" s="55">
        <v>-0.68940000000000001</v>
      </c>
      <c r="OW120" s="55">
        <v>-0.69589999999999996</v>
      </c>
      <c r="OX120" s="55">
        <v>-0.65600000000000003</v>
      </c>
      <c r="OY120" s="55">
        <v>-0.84219999999999995</v>
      </c>
      <c r="OZ120" s="55">
        <v>-0.82769999999999999</v>
      </c>
      <c r="PA120" s="55">
        <v>-0.7792</v>
      </c>
      <c r="PB120" s="55">
        <v>-0.72589999999999999</v>
      </c>
      <c r="PC120" s="55">
        <v>-0.65449999999999997</v>
      </c>
      <c r="PD120" s="55">
        <v>-0.61719999999999997</v>
      </c>
      <c r="PE120" s="55">
        <v>-0.68340000000000001</v>
      </c>
      <c r="PF120" s="55">
        <v>-0.83099999999999996</v>
      </c>
      <c r="PG120" s="55">
        <v>-0.8044</v>
      </c>
      <c r="PH120" s="55">
        <v>-0.75990000000000002</v>
      </c>
      <c r="PI120" s="55">
        <v>-0.74609999999999999</v>
      </c>
      <c r="PJ120" s="55">
        <v>-0.65890000000000004</v>
      </c>
      <c r="PK120" s="55">
        <v>-0.85089999999999999</v>
      </c>
      <c r="PL120" s="55">
        <v>-0.63500000000000001</v>
      </c>
      <c r="PM120" s="55">
        <v>-0.83640000000000003</v>
      </c>
      <c r="PN120" s="55">
        <v>-0.79549999999999998</v>
      </c>
      <c r="PO120" s="55">
        <v>-0.7954</v>
      </c>
      <c r="PP120" s="55">
        <v>-0.78120000000000001</v>
      </c>
      <c r="PQ120" s="55">
        <v>-0.6613</v>
      </c>
      <c r="PR120" s="55">
        <v>-0.61209999999999998</v>
      </c>
      <c r="PS120" s="55">
        <v>-0.65900000000000003</v>
      </c>
      <c r="PT120" s="55">
        <v>-0.80279999999999996</v>
      </c>
      <c r="PU120" s="55">
        <v>-0.75829999999999997</v>
      </c>
      <c r="PV120" s="55">
        <v>-0.70140000000000002</v>
      </c>
      <c r="PW120" s="55">
        <v>-0.7167</v>
      </c>
      <c r="PX120" s="55">
        <v>-0.62980000000000003</v>
      </c>
      <c r="PY120" s="55">
        <v>-0.54910000000000003</v>
      </c>
      <c r="PZ120" s="55">
        <v>-0.57010000000000005</v>
      </c>
      <c r="QA120" s="55">
        <v>-0.74299999999999999</v>
      </c>
      <c r="QB120" s="55">
        <v>-0.75790000000000002</v>
      </c>
      <c r="QC120" s="55">
        <v>-0.77669999999999995</v>
      </c>
      <c r="QD120" s="55">
        <v>-0.72360000000000002</v>
      </c>
      <c r="QE120" s="55">
        <v>-0.58509999999999995</v>
      </c>
      <c r="QF120" s="55">
        <v>-0.52280000000000004</v>
      </c>
      <c r="QG120" s="55">
        <v>-0.55589999999999995</v>
      </c>
      <c r="QH120" s="55">
        <v>-0.73819999999999997</v>
      </c>
      <c r="QI120" s="55">
        <v>-0.70920000000000005</v>
      </c>
      <c r="QJ120" s="55">
        <v>-0.69240000000000002</v>
      </c>
      <c r="QK120" s="55">
        <v>-0.68320000000000003</v>
      </c>
      <c r="QL120" s="55">
        <v>-0.61299999999999999</v>
      </c>
      <c r="QM120" s="55">
        <v>-0.53069999999999995</v>
      </c>
      <c r="QN120" s="55">
        <v>-0.55159999999999998</v>
      </c>
      <c r="QO120" s="55">
        <v>-0.78520000000000001</v>
      </c>
      <c r="QP120" s="55">
        <v>-0.72950000000000004</v>
      </c>
      <c r="QQ120" s="55">
        <v>-0.71050000000000002</v>
      </c>
      <c r="QR120" s="55">
        <v>-0.63900000000000001</v>
      </c>
      <c r="QS120" s="55">
        <v>-0.50360000000000005</v>
      </c>
      <c r="QT120" s="55">
        <v>-0.51800000000000002</v>
      </c>
      <c r="QU120" s="55">
        <v>-0.61739999999999995</v>
      </c>
      <c r="QV120" s="55">
        <v>-0.74019999999999997</v>
      </c>
      <c r="QW120" s="55">
        <v>-0.68510000000000004</v>
      </c>
      <c r="QX120" s="55">
        <v>-0.66600000000000004</v>
      </c>
      <c r="QY120" s="55">
        <v>-0.63690000000000002</v>
      </c>
      <c r="QZ120" s="55">
        <v>-0.52800000000000002</v>
      </c>
      <c r="RA120" s="55">
        <v>-0.46689999999999998</v>
      </c>
      <c r="RB120" s="55">
        <v>-0.3579</v>
      </c>
      <c r="RC120" s="55">
        <v>-0.57950000000000002</v>
      </c>
      <c r="RD120" s="55">
        <v>-0.76839999999999997</v>
      </c>
      <c r="RE120" s="55">
        <v>-0.64470000000000005</v>
      </c>
      <c r="RF120" s="55">
        <v>-0.64039999999999997</v>
      </c>
      <c r="RG120" s="55">
        <v>-0.54200000000000004</v>
      </c>
      <c r="RH120" s="55">
        <v>-0.51300000000000001</v>
      </c>
      <c r="RI120" s="55">
        <v>-0.59150000000000003</v>
      </c>
      <c r="RJ120" s="55">
        <v>-0.73150000000000004</v>
      </c>
      <c r="RK120" s="55">
        <v>-0.69440000000000002</v>
      </c>
      <c r="RL120" s="55">
        <v>-0.63460000000000005</v>
      </c>
      <c r="RM120" s="55">
        <v>-0.56269999999999998</v>
      </c>
      <c r="RN120" s="55">
        <v>-0.51749999999999996</v>
      </c>
      <c r="RO120" s="55">
        <v>-0.47270000000000001</v>
      </c>
      <c r="RP120" s="55">
        <v>-0.60629999999999995</v>
      </c>
      <c r="RQ120" s="55">
        <v>-0.68630000000000002</v>
      </c>
      <c r="RR120" s="55">
        <v>-0.73129999999999995</v>
      </c>
      <c r="RS120" s="55">
        <v>-0.55989999999999995</v>
      </c>
      <c r="RT120" s="55">
        <v>-0.54110000000000003</v>
      </c>
      <c r="RU120" s="55">
        <v>-0.46920000000000001</v>
      </c>
      <c r="RV120" s="55">
        <v>-0.46089999999999998</v>
      </c>
      <c r="RW120" s="55">
        <v>-0.36749999999999999</v>
      </c>
      <c r="RX120" s="55">
        <v>-0.64419999999999999</v>
      </c>
      <c r="RY120" s="55">
        <v>-0.62460000000000004</v>
      </c>
      <c r="RZ120" s="55">
        <v>-0.60170000000000001</v>
      </c>
      <c r="SA120" s="55">
        <v>-0.55449999999999999</v>
      </c>
      <c r="SB120" s="55">
        <v>-0.50229999999999997</v>
      </c>
      <c r="SC120" s="55">
        <v>-0.43209999999999998</v>
      </c>
      <c r="SD120" s="55">
        <v>-0.4652</v>
      </c>
      <c r="SE120" s="55">
        <v>-0.64910000000000001</v>
      </c>
      <c r="SF120" s="55">
        <v>-0.83960000000000001</v>
      </c>
      <c r="SG120" s="55">
        <v>-0.55030000000000001</v>
      </c>
      <c r="SH120" s="55">
        <v>-0.46379999999999999</v>
      </c>
      <c r="SI120" s="55">
        <v>-0.50380000000000003</v>
      </c>
      <c r="SJ120" s="55">
        <v>-0.41360000000000002</v>
      </c>
      <c r="SK120" s="55">
        <v>-0.46300000000000002</v>
      </c>
      <c r="SL120" s="55">
        <v>-0.55230000000000001</v>
      </c>
      <c r="SM120" s="55">
        <v>-0.69740000000000002</v>
      </c>
      <c r="SN120" s="55">
        <v>-0.64539999999999997</v>
      </c>
      <c r="SO120" s="55">
        <v>-0.61009999999999998</v>
      </c>
      <c r="SP120" s="55">
        <v>-0.49740000000000001</v>
      </c>
      <c r="SQ120" s="55">
        <v>-0.44669999999999999</v>
      </c>
      <c r="SR120" s="55">
        <v>-0.4768</v>
      </c>
      <c r="SS120" s="55">
        <v>-0.70150000000000001</v>
      </c>
      <c r="ST120" s="55">
        <v>-0.629</v>
      </c>
      <c r="SU120" s="55">
        <v>-0.58340000000000003</v>
      </c>
      <c r="SV120" s="55">
        <v>-0.58209999999999995</v>
      </c>
      <c r="SW120" s="55">
        <v>-0.4929</v>
      </c>
      <c r="SX120" s="55">
        <v>-0.44969999999999999</v>
      </c>
      <c r="SY120" s="55">
        <v>-0.48830000000000001</v>
      </c>
      <c r="SZ120" s="55">
        <v>-0.63970000000000005</v>
      </c>
      <c r="TA120" s="55">
        <v>-0.61850000000000005</v>
      </c>
      <c r="TB120" s="55">
        <v>-0.59409999999999996</v>
      </c>
      <c r="TC120" s="55">
        <v>-0.57050000000000001</v>
      </c>
      <c r="TD120" s="55">
        <v>-0.50439999999999996</v>
      </c>
      <c r="TE120" s="55">
        <v>-0.46339999999999998</v>
      </c>
      <c r="TF120" s="55">
        <v>-0.49399999999999999</v>
      </c>
      <c r="TG120" s="55">
        <v>-0.59330000000000005</v>
      </c>
      <c r="TH120" s="55">
        <v>-0.58409999999999995</v>
      </c>
      <c r="TI120" s="55">
        <v>-0.54390000000000005</v>
      </c>
      <c r="TJ120" s="55">
        <v>-0.51729999999999998</v>
      </c>
      <c r="TK120" s="55">
        <v>-0.47870000000000001</v>
      </c>
      <c r="TL120" s="55">
        <v>-0.43830000000000002</v>
      </c>
      <c r="TM120" s="55">
        <v>-0.4531</v>
      </c>
      <c r="TN120" s="55">
        <v>-0.64590000000000003</v>
      </c>
      <c r="TO120" s="55">
        <v>-0.64190000000000003</v>
      </c>
      <c r="TP120" s="55">
        <v>-0.61129999999999995</v>
      </c>
      <c r="TQ120" s="55">
        <v>-0.59770000000000001</v>
      </c>
      <c r="TR120" s="55">
        <v>-0.46600000000000003</v>
      </c>
      <c r="TS120" s="55">
        <v>-0.4461</v>
      </c>
      <c r="TT120" s="55">
        <v>-0.49270000000000003</v>
      </c>
      <c r="TU120" s="55">
        <v>-0.65600000000000003</v>
      </c>
      <c r="TV120" s="55">
        <v>-0.62139999999999995</v>
      </c>
      <c r="TW120" s="55">
        <v>-0.60429999999999995</v>
      </c>
      <c r="TX120" s="55">
        <v>-0.58630000000000004</v>
      </c>
      <c r="TY120" s="55">
        <v>-0.4703</v>
      </c>
      <c r="TZ120" s="55">
        <v>-0.41270000000000001</v>
      </c>
      <c r="UA120" s="55">
        <v>-0.46779999999999999</v>
      </c>
      <c r="UB120" s="55">
        <v>-0.64910000000000001</v>
      </c>
      <c r="UC120" s="55">
        <v>-0.60560000000000003</v>
      </c>
      <c r="UD120" s="55">
        <v>-0.58830000000000005</v>
      </c>
      <c r="UE120" s="55">
        <v>-0.57299999999999995</v>
      </c>
      <c r="UF120" s="55">
        <v>-0.50409999999999999</v>
      </c>
      <c r="UG120" s="55">
        <v>-0.41880000000000001</v>
      </c>
      <c r="UH120" s="55">
        <v>-0.4612</v>
      </c>
      <c r="UI120" s="55">
        <v>-0.7026</v>
      </c>
      <c r="UJ120" s="55">
        <v>-0.68110000000000004</v>
      </c>
      <c r="UK120" s="54">
        <v>-0.61</v>
      </c>
      <c r="UL120" s="55">
        <v>-0.49609999999999999</v>
      </c>
      <c r="UM120" s="55">
        <v>-0.4219</v>
      </c>
      <c r="UN120" s="55">
        <v>-0.36909999999999998</v>
      </c>
      <c r="UO120" s="55">
        <v>-0.57640000000000002</v>
      </c>
      <c r="UP120" s="55">
        <v>-0.69779999999999998</v>
      </c>
      <c r="UQ120" s="55">
        <v>-0.53769999999999996</v>
      </c>
      <c r="UR120" s="55">
        <v>-0.58819999999999995</v>
      </c>
      <c r="US120" s="55">
        <v>-0.58320000000000005</v>
      </c>
      <c r="UT120" s="55">
        <v>-0.46210000000000001</v>
      </c>
      <c r="UU120" s="55">
        <v>-0.35070000000000001</v>
      </c>
      <c r="UV120" s="55">
        <v>-0.2414</v>
      </c>
      <c r="UW120" s="55">
        <v>-0.50049999999999994</v>
      </c>
      <c r="UX120" s="55">
        <v>-0.71060000000000001</v>
      </c>
      <c r="UY120" s="55">
        <v>-0.6179</v>
      </c>
      <c r="UZ120" s="55">
        <v>-0.61099999999999999</v>
      </c>
      <c r="VA120" s="55">
        <v>-0.49259999999999998</v>
      </c>
      <c r="VB120" s="55">
        <v>-0.41099999999999998</v>
      </c>
      <c r="VC120" s="55">
        <v>-0.51739999999999997</v>
      </c>
      <c r="VD120" s="55">
        <v>-0.70009999999999994</v>
      </c>
      <c r="VE120" s="55">
        <v>-0.65580000000000005</v>
      </c>
      <c r="VF120" s="55">
        <v>-0.59799999999999998</v>
      </c>
      <c r="VG120" s="55">
        <v>-0.54290000000000005</v>
      </c>
      <c r="VH120" s="55">
        <v>-0.4229</v>
      </c>
      <c r="VI120" s="55">
        <v>-0.39019999999999999</v>
      </c>
      <c r="VJ120" s="55">
        <v>-0.41639999999999999</v>
      </c>
      <c r="VK120" s="55">
        <v>-0.61360000000000003</v>
      </c>
      <c r="VL120" s="55">
        <v>-0.57920000000000005</v>
      </c>
      <c r="VM120" s="55">
        <v>-0.61829999999999996</v>
      </c>
      <c r="VN120" s="55">
        <v>-0.57899999999999996</v>
      </c>
      <c r="VO120" s="55">
        <v>-0.44700000000000001</v>
      </c>
      <c r="VP120" s="55">
        <v>-0.44409999999999999</v>
      </c>
      <c r="VQ120" s="55">
        <v>-0.46929999999999999</v>
      </c>
      <c r="VR120" s="55">
        <v>-0.62209999999999999</v>
      </c>
      <c r="VS120" s="55">
        <v>-0.58709999999999996</v>
      </c>
      <c r="VT120" s="55">
        <v>-0.53029999999999999</v>
      </c>
      <c r="VU120" s="55">
        <v>-0.49809999999999999</v>
      </c>
      <c r="VV120" s="55">
        <v>-0.4017</v>
      </c>
      <c r="VW120" s="55">
        <v>-0.33129999999999998</v>
      </c>
      <c r="VX120" s="55">
        <v>-0.43369999999999997</v>
      </c>
      <c r="VY120" s="55">
        <v>-0.58799999999999997</v>
      </c>
      <c r="VZ120" s="55">
        <v>-0.58279999999999998</v>
      </c>
      <c r="WA120" s="55">
        <v>-0.55489999999999995</v>
      </c>
      <c r="WB120" s="55">
        <v>-0.54159999999999997</v>
      </c>
      <c r="WC120" s="55">
        <v>-0.48570000000000002</v>
      </c>
      <c r="WD120" s="55">
        <v>-0.43359999999999999</v>
      </c>
      <c r="WE120" s="55">
        <v>-0.49480000000000002</v>
      </c>
      <c r="WF120" s="55">
        <v>-0.65380000000000005</v>
      </c>
      <c r="WG120" s="55">
        <v>-0.60289999999999999</v>
      </c>
      <c r="WH120" s="55">
        <v>-0.54249999999999998</v>
      </c>
      <c r="WI120" s="55">
        <v>-0.54859999999999998</v>
      </c>
      <c r="WJ120" s="55">
        <v>-0.39119999999999999</v>
      </c>
      <c r="WK120" s="55">
        <v>-0.35370000000000001</v>
      </c>
      <c r="WL120" s="55">
        <v>-0.43280000000000002</v>
      </c>
      <c r="WM120" s="55">
        <v>-0.64839999999999998</v>
      </c>
      <c r="WN120" s="55">
        <v>-0.5867</v>
      </c>
      <c r="WO120" s="55">
        <v>-0.54579999999999995</v>
      </c>
      <c r="WP120" s="55">
        <v>-0.48039999999999999</v>
      </c>
      <c r="WQ120" s="55">
        <v>-0.36449999999999999</v>
      </c>
      <c r="WR120" s="55">
        <v>-0.34989999999999999</v>
      </c>
      <c r="WS120" s="55">
        <v>-0.72870000000000001</v>
      </c>
      <c r="WT120" s="55">
        <v>-0.68330000000000002</v>
      </c>
      <c r="WU120" s="55">
        <v>-0.60109999999999997</v>
      </c>
      <c r="WV120" s="55">
        <v>-0.45989999999999998</v>
      </c>
      <c r="WW120" s="55">
        <v>-0.1157</v>
      </c>
      <c r="WX120" s="55">
        <v>-0.37459999999999999</v>
      </c>
      <c r="WY120" s="55">
        <v>-0.442</v>
      </c>
      <c r="WZ120" s="55">
        <v>-0.56920000000000004</v>
      </c>
      <c r="XA120" s="55">
        <v>-0.62309999999999999</v>
      </c>
      <c r="XB120" s="55">
        <v>-0.52810000000000001</v>
      </c>
      <c r="XC120" s="55">
        <v>-0.49459999999999998</v>
      </c>
      <c r="XD120" s="55">
        <v>-0.48209999999999997</v>
      </c>
      <c r="XE120" s="55">
        <v>-0.44700000000000001</v>
      </c>
      <c r="XF120" s="55">
        <v>-0.37309999999999999</v>
      </c>
      <c r="XG120" s="55">
        <v>-0.49259999999999998</v>
      </c>
      <c r="XH120" s="55">
        <v>-0.6401</v>
      </c>
      <c r="XI120" s="55">
        <v>-0.53590000000000004</v>
      </c>
      <c r="XJ120" s="55">
        <v>-0.4738</v>
      </c>
      <c r="XK120" s="55">
        <v>-0.3407</v>
      </c>
      <c r="XL120" s="55">
        <v>-0.34689999999999999</v>
      </c>
      <c r="XM120" s="55">
        <v>-0.31990000000000002</v>
      </c>
      <c r="XN120" s="55">
        <v>-0.36770000000000003</v>
      </c>
      <c r="XO120" s="55">
        <v>-0.65500000000000003</v>
      </c>
      <c r="XP120" s="55">
        <v>-0.57820000000000005</v>
      </c>
      <c r="XQ120" s="55">
        <v>-0.53380000000000005</v>
      </c>
      <c r="XR120" s="55">
        <v>-0.50439999999999996</v>
      </c>
      <c r="XS120" s="55">
        <v>-0.40350000000000003</v>
      </c>
      <c r="XT120" s="55">
        <v>-0.33779999999999999</v>
      </c>
      <c r="XU120" s="55">
        <v>-0.33169999999999999</v>
      </c>
      <c r="XV120" s="55">
        <v>-0.53080000000000005</v>
      </c>
      <c r="XW120" s="55">
        <v>-0.4047</v>
      </c>
      <c r="XX120" s="55">
        <v>-0.32700000000000001</v>
      </c>
      <c r="XY120" s="55">
        <v>-0.50519999999999998</v>
      </c>
      <c r="XZ120" s="54">
        <v>-0.38</v>
      </c>
      <c r="YA120" s="55">
        <v>-0.2424</v>
      </c>
      <c r="YB120" s="55">
        <v>-0.33289999999999997</v>
      </c>
      <c r="YC120" s="55">
        <v>-0.56499999999999995</v>
      </c>
      <c r="YD120" s="55">
        <v>-0.56779999999999997</v>
      </c>
      <c r="YE120" s="55">
        <v>-0.50670000000000004</v>
      </c>
      <c r="YF120" s="55">
        <v>-0.47310000000000002</v>
      </c>
      <c r="YG120" s="54">
        <v>-0.38</v>
      </c>
      <c r="YH120" s="55">
        <v>-0.33019999999999999</v>
      </c>
      <c r="YI120" s="55">
        <v>-0.434</v>
      </c>
      <c r="YJ120" s="55">
        <v>-0.58330000000000004</v>
      </c>
      <c r="YK120" s="55">
        <v>-0.47720000000000001</v>
      </c>
    </row>
    <row r="121" spans="1:661" x14ac:dyDescent="0.35">
      <c r="A121" s="66" t="s">
        <v>75</v>
      </c>
      <c r="B121" s="66" t="s">
        <v>106</v>
      </c>
      <c r="C121" s="54">
        <v>-0.09</v>
      </c>
      <c r="D121" s="54">
        <v>-0.12</v>
      </c>
      <c r="E121" s="54">
        <v>-0.05</v>
      </c>
      <c r="F121" s="54">
        <v>0.04</v>
      </c>
      <c r="G121" s="54">
        <v>0.1</v>
      </c>
      <c r="H121" s="54">
        <v>0.17</v>
      </c>
      <c r="I121" s="54">
        <v>0.04</v>
      </c>
      <c r="J121" s="54">
        <v>-0.05</v>
      </c>
      <c r="K121" s="54">
        <v>0</v>
      </c>
      <c r="L121" s="54">
        <v>0.05</v>
      </c>
      <c r="M121" s="54">
        <v>-0.01</v>
      </c>
      <c r="N121" s="54">
        <v>0.17</v>
      </c>
      <c r="O121" s="54">
        <v>0.08</v>
      </c>
      <c r="P121" s="54">
        <v>0.25</v>
      </c>
      <c r="Q121" s="54">
        <v>0.14000000000000001</v>
      </c>
      <c r="R121" s="54">
        <v>0.09</v>
      </c>
      <c r="S121" s="54">
        <v>-0.05</v>
      </c>
      <c r="T121" s="54">
        <v>-0.01</v>
      </c>
      <c r="U121" s="54">
        <v>0.19</v>
      </c>
      <c r="V121" s="54">
        <v>-0.03</v>
      </c>
      <c r="W121" s="54">
        <v>-0.22</v>
      </c>
      <c r="X121" s="54">
        <v>0.01</v>
      </c>
      <c r="Y121" s="54">
        <v>-0.11</v>
      </c>
      <c r="Z121" s="54">
        <v>-0.22</v>
      </c>
      <c r="AA121" s="54">
        <v>-0.28000000000000003</v>
      </c>
      <c r="AB121" s="54">
        <v>-0.34</v>
      </c>
      <c r="AC121" s="54">
        <v>-0.6</v>
      </c>
      <c r="AD121" s="54">
        <v>-0.65</v>
      </c>
      <c r="AE121" s="54">
        <v>-0.88</v>
      </c>
      <c r="AF121" s="54">
        <v>-0.94</v>
      </c>
      <c r="AG121" s="54">
        <v>-1</v>
      </c>
      <c r="AH121" s="54">
        <v>-1</v>
      </c>
      <c r="AI121" s="54">
        <v>-1</v>
      </c>
      <c r="AJ121" s="54">
        <v>-1</v>
      </c>
      <c r="AK121" s="54">
        <v>-1</v>
      </c>
      <c r="AL121" s="54">
        <v>-1</v>
      </c>
      <c r="AM121" s="54">
        <v>-1</v>
      </c>
      <c r="AN121" s="54">
        <v>-1</v>
      </c>
      <c r="AO121" s="54">
        <v>-1</v>
      </c>
      <c r="AP121" s="54">
        <v>-1</v>
      </c>
      <c r="AQ121" s="54">
        <v>-1</v>
      </c>
      <c r="AR121" s="54">
        <v>-1</v>
      </c>
      <c r="AS121" s="54">
        <v>-1</v>
      </c>
      <c r="AT121" s="54">
        <v>-1</v>
      </c>
      <c r="AU121" s="54">
        <v>-1</v>
      </c>
      <c r="AV121" s="54">
        <v>-1</v>
      </c>
      <c r="AW121" s="54">
        <v>-1</v>
      </c>
      <c r="AX121" s="54">
        <v>-1</v>
      </c>
      <c r="AY121" s="54">
        <v>-1</v>
      </c>
      <c r="AZ121" s="54">
        <v>-1</v>
      </c>
      <c r="BA121" s="54">
        <v>-1</v>
      </c>
      <c r="BB121" s="54">
        <v>-1</v>
      </c>
      <c r="BC121" s="54">
        <v>-1</v>
      </c>
      <c r="BD121" s="54">
        <v>-1</v>
      </c>
      <c r="BE121" s="54">
        <v>-1</v>
      </c>
      <c r="BF121" s="54">
        <v>-1</v>
      </c>
      <c r="BG121" s="54">
        <v>-1</v>
      </c>
      <c r="BH121" s="54">
        <v>-1</v>
      </c>
      <c r="BI121" s="54">
        <v>-1</v>
      </c>
      <c r="BJ121" s="54">
        <v>-1</v>
      </c>
      <c r="BK121" s="54">
        <v>-1</v>
      </c>
      <c r="BL121" s="54">
        <v>-1</v>
      </c>
      <c r="BM121" s="54">
        <v>-1</v>
      </c>
      <c r="BN121" s="54">
        <v>-1</v>
      </c>
      <c r="BO121" s="54">
        <v>-1</v>
      </c>
      <c r="BP121" s="54">
        <v>-1</v>
      </c>
      <c r="BQ121" s="54">
        <v>-1</v>
      </c>
      <c r="BR121" s="54">
        <v>-1</v>
      </c>
      <c r="BS121" s="54">
        <v>-1</v>
      </c>
      <c r="BT121" s="54">
        <v>-1</v>
      </c>
      <c r="BU121" s="54">
        <v>-1</v>
      </c>
      <c r="BV121" s="54">
        <v>-1</v>
      </c>
      <c r="BW121" s="54">
        <v>-1</v>
      </c>
      <c r="BX121" s="54">
        <v>-1</v>
      </c>
      <c r="BY121" s="54">
        <v>-1</v>
      </c>
      <c r="BZ121" s="54">
        <v>-1</v>
      </c>
      <c r="CA121" s="54">
        <v>-1</v>
      </c>
      <c r="CB121" s="54">
        <v>-1</v>
      </c>
      <c r="CC121" s="54">
        <v>-1</v>
      </c>
      <c r="CD121" s="54">
        <v>-1</v>
      </c>
      <c r="CE121" s="54">
        <v>-1</v>
      </c>
      <c r="CF121" s="54">
        <v>-1</v>
      </c>
      <c r="CG121" s="54">
        <v>-1</v>
      </c>
      <c r="CH121" s="54">
        <v>-1</v>
      </c>
      <c r="CI121" s="54">
        <v>-1</v>
      </c>
      <c r="CJ121" s="54">
        <v>-1</v>
      </c>
      <c r="CK121" s="55">
        <v>-0.99160000000000004</v>
      </c>
      <c r="CL121" s="55">
        <v>-0.99929999999999997</v>
      </c>
      <c r="CM121" s="55">
        <v>-0.98850000000000005</v>
      </c>
      <c r="CN121" s="55">
        <v>-0.99980000000000002</v>
      </c>
      <c r="CO121" s="54">
        <v>-1</v>
      </c>
      <c r="CP121" s="54">
        <v>-1</v>
      </c>
      <c r="CQ121" s="54">
        <v>-1</v>
      </c>
      <c r="CR121" s="54">
        <v>-1</v>
      </c>
      <c r="CS121" s="54">
        <v>-1</v>
      </c>
      <c r="CT121" s="55">
        <v>-0.99439999999999995</v>
      </c>
      <c r="CU121" s="54">
        <v>-1</v>
      </c>
      <c r="CV121" s="55">
        <v>-0.94879999999999998</v>
      </c>
      <c r="CW121" s="55">
        <v>-0.94630000000000003</v>
      </c>
      <c r="CX121" s="55">
        <v>-0.91120000000000001</v>
      </c>
      <c r="CY121" s="55">
        <v>-0.90429999999999999</v>
      </c>
      <c r="CZ121" s="55">
        <v>-0.876</v>
      </c>
      <c r="DA121" s="55">
        <v>-0.86570000000000003</v>
      </c>
      <c r="DB121" s="55">
        <v>-0.87909999999999999</v>
      </c>
      <c r="DC121" s="55">
        <v>-0.86439999999999995</v>
      </c>
      <c r="DD121" s="55">
        <v>-0.87309999999999999</v>
      </c>
      <c r="DE121" s="55">
        <v>-0.86009999999999998</v>
      </c>
      <c r="DF121" s="55">
        <v>-0.84279999999999999</v>
      </c>
      <c r="DG121" s="55">
        <v>-0.79949999999999999</v>
      </c>
      <c r="DH121" s="55">
        <v>-0.77910000000000001</v>
      </c>
      <c r="DI121" s="55">
        <v>-0.86329999999999996</v>
      </c>
      <c r="DJ121" s="55">
        <v>-0.85840000000000005</v>
      </c>
      <c r="DK121" s="55">
        <v>-0.81499999999999995</v>
      </c>
      <c r="DL121" s="55">
        <v>-0.81330000000000002</v>
      </c>
      <c r="DM121" s="55">
        <v>-0.76559999999999995</v>
      </c>
      <c r="DN121" s="55">
        <v>-0.72130000000000005</v>
      </c>
      <c r="DO121" s="55">
        <v>-0.74539999999999995</v>
      </c>
      <c r="DP121" s="55">
        <v>-0.87150000000000005</v>
      </c>
      <c r="DQ121" s="55">
        <v>-0.84140000000000004</v>
      </c>
      <c r="DR121" s="55">
        <v>-0.78859999999999997</v>
      </c>
      <c r="DS121" s="55">
        <v>-0.752</v>
      </c>
      <c r="DT121" s="55">
        <v>-0.7329</v>
      </c>
      <c r="DU121" s="55">
        <v>-0.71099999999999997</v>
      </c>
      <c r="DV121" s="55">
        <v>-0.68169999999999997</v>
      </c>
      <c r="DW121" s="55">
        <v>-0.64759999999999995</v>
      </c>
      <c r="DX121" s="55">
        <v>-0.76239999999999997</v>
      </c>
      <c r="DY121" s="55">
        <v>-0.69120000000000004</v>
      </c>
      <c r="DZ121" s="55">
        <v>-0.78100000000000003</v>
      </c>
      <c r="EA121" s="55">
        <v>-0.72270000000000001</v>
      </c>
      <c r="EB121" s="55">
        <v>-0.69269999999999998</v>
      </c>
      <c r="EC121" s="55">
        <v>-0.66869999999999996</v>
      </c>
      <c r="ED121" s="55">
        <v>-0.74450000000000005</v>
      </c>
      <c r="EE121" s="55">
        <v>-0.74860000000000004</v>
      </c>
      <c r="EF121" s="55">
        <v>-0.76570000000000005</v>
      </c>
      <c r="EG121" s="55">
        <v>-0.77449999999999997</v>
      </c>
      <c r="EH121" s="55">
        <v>-0.80200000000000005</v>
      </c>
      <c r="EI121" s="55">
        <v>-0.81079999999999997</v>
      </c>
      <c r="EJ121" s="55">
        <v>-0.99439999999999995</v>
      </c>
      <c r="EK121" s="54">
        <v>-1</v>
      </c>
      <c r="EL121" s="55">
        <v>-0.82569999999999999</v>
      </c>
      <c r="EM121" s="55">
        <v>-0.83830000000000005</v>
      </c>
      <c r="EN121" s="55">
        <v>-0.84609999999999996</v>
      </c>
      <c r="EO121" s="55">
        <v>-0.82709999999999995</v>
      </c>
      <c r="EP121" s="55">
        <v>-0.80700000000000005</v>
      </c>
      <c r="EQ121" s="55">
        <v>-0.99839999999999995</v>
      </c>
      <c r="ER121" s="54">
        <v>-1</v>
      </c>
      <c r="ES121" s="55">
        <v>-0.80710000000000004</v>
      </c>
      <c r="ET121" s="55">
        <v>-0.83489999999999998</v>
      </c>
      <c r="EU121" s="55">
        <v>-0.81579999999999997</v>
      </c>
      <c r="EV121" s="55">
        <v>-0.79779999999999995</v>
      </c>
      <c r="EW121" s="55">
        <v>-0.74790000000000001</v>
      </c>
      <c r="EX121" s="55">
        <v>-0.99980000000000002</v>
      </c>
      <c r="EY121" s="54">
        <v>-1</v>
      </c>
      <c r="EZ121" s="55">
        <v>-0.74309999999999998</v>
      </c>
      <c r="FA121" s="55">
        <v>-0.8306</v>
      </c>
      <c r="FB121" s="54">
        <v>-0.82</v>
      </c>
      <c r="FC121" s="54">
        <v>-0.8</v>
      </c>
      <c r="FD121" s="55">
        <v>-0.73850000000000005</v>
      </c>
      <c r="FE121" s="54">
        <v>-1</v>
      </c>
      <c r="FF121" s="54">
        <v>-1</v>
      </c>
      <c r="FG121" s="55">
        <v>-0.9516</v>
      </c>
      <c r="FH121" s="55">
        <v>-0.85960000000000003</v>
      </c>
      <c r="FI121" s="55">
        <v>-0.81259999999999999</v>
      </c>
      <c r="FJ121" s="55">
        <v>-0.79879999999999995</v>
      </c>
      <c r="FK121" s="55">
        <v>-0.69699999999999995</v>
      </c>
      <c r="FL121" s="54">
        <v>-1</v>
      </c>
      <c r="FM121" s="54">
        <v>-1</v>
      </c>
      <c r="FN121" s="55">
        <v>-0.79910000000000003</v>
      </c>
      <c r="FO121" s="55">
        <v>-0.77859999999999996</v>
      </c>
      <c r="FP121" s="55">
        <v>-0.77449999999999997</v>
      </c>
      <c r="FQ121" s="55">
        <v>-0.78249999999999997</v>
      </c>
      <c r="FR121" s="55">
        <v>-0.71479999999999999</v>
      </c>
      <c r="FS121" s="54">
        <v>-1</v>
      </c>
      <c r="FT121" s="54">
        <v>-1</v>
      </c>
      <c r="FU121" s="55">
        <v>-0.65129999999999999</v>
      </c>
      <c r="FV121" s="55">
        <v>-0.8034</v>
      </c>
      <c r="FW121" s="55">
        <v>-0.748</v>
      </c>
      <c r="FX121" s="55">
        <v>-0.75570000000000004</v>
      </c>
      <c r="FY121" s="55">
        <v>-0.69579999999999997</v>
      </c>
      <c r="FZ121" s="55">
        <v>-0.76910000000000001</v>
      </c>
      <c r="GA121" s="55">
        <v>-0.80300000000000005</v>
      </c>
      <c r="GB121" s="55">
        <v>-0.75729999999999997</v>
      </c>
      <c r="GC121" s="55">
        <v>-0.78249999999999997</v>
      </c>
      <c r="GD121" s="55">
        <v>-0.77910000000000001</v>
      </c>
      <c r="GE121" s="55">
        <v>-0.70540000000000003</v>
      </c>
      <c r="GF121" s="55">
        <v>-0.69310000000000005</v>
      </c>
      <c r="GG121" s="55">
        <v>-0.6734</v>
      </c>
      <c r="GH121" s="55">
        <v>-0.77900000000000003</v>
      </c>
      <c r="GI121" s="55">
        <v>-0.63160000000000005</v>
      </c>
      <c r="GJ121" s="55">
        <v>-0.66739999999999999</v>
      </c>
      <c r="GK121" s="55">
        <v>-0.66279999999999994</v>
      </c>
      <c r="GL121" s="55">
        <v>-0.59379999999999999</v>
      </c>
      <c r="GM121" s="55">
        <v>-0.63460000000000005</v>
      </c>
      <c r="GN121" s="55">
        <v>-0.63919999999999999</v>
      </c>
      <c r="GO121" s="55">
        <v>-0.66910000000000003</v>
      </c>
      <c r="GP121" s="55">
        <v>-0.62190000000000001</v>
      </c>
      <c r="GQ121" s="55">
        <v>-0.56789999999999996</v>
      </c>
      <c r="GR121" s="55">
        <v>0.15490000000000001</v>
      </c>
      <c r="GS121" s="55">
        <v>-0.55510000000000004</v>
      </c>
      <c r="GT121" s="55">
        <v>-0.55469999999999997</v>
      </c>
      <c r="GU121" s="55">
        <v>-0.55220000000000002</v>
      </c>
      <c r="GV121" s="55">
        <v>-0.62329999999999997</v>
      </c>
      <c r="GW121" s="55">
        <v>-0.57450000000000001</v>
      </c>
      <c r="GX121" s="55">
        <v>-0.59299999999999997</v>
      </c>
      <c r="GY121" s="55">
        <v>-0.60729999999999995</v>
      </c>
      <c r="GZ121" s="55">
        <v>-0.55259999999999998</v>
      </c>
      <c r="HA121" s="55">
        <v>-0.49409999999999998</v>
      </c>
      <c r="HB121" s="55">
        <v>-0.44330000000000003</v>
      </c>
      <c r="HC121" s="55">
        <v>-0.66490000000000005</v>
      </c>
      <c r="HD121" s="55">
        <v>-0.66839999999999999</v>
      </c>
      <c r="HE121" s="55">
        <v>-1.06E-2</v>
      </c>
      <c r="HF121" s="55">
        <v>-0.2833</v>
      </c>
      <c r="HG121" s="55">
        <v>-0.56940000000000002</v>
      </c>
      <c r="HH121" s="55">
        <v>-0.47099999999999997</v>
      </c>
      <c r="HI121" s="55">
        <v>-0.41110000000000002</v>
      </c>
      <c r="HJ121" s="55">
        <v>-0.64170000000000005</v>
      </c>
      <c r="HK121" s="55">
        <v>-0.49509999999999998</v>
      </c>
      <c r="HL121" s="55">
        <v>-0.55940000000000001</v>
      </c>
      <c r="HM121" s="55">
        <v>-0.57240000000000002</v>
      </c>
      <c r="HN121" s="55">
        <v>-0.48230000000000001</v>
      </c>
      <c r="HO121" s="55">
        <v>-0.51070000000000004</v>
      </c>
      <c r="HP121" s="55">
        <v>-0.48520000000000002</v>
      </c>
      <c r="HQ121" s="55">
        <v>-0.60009999999999997</v>
      </c>
      <c r="HR121" s="55">
        <v>-0.56369999999999998</v>
      </c>
      <c r="HS121" s="55">
        <v>-0.58069999999999999</v>
      </c>
      <c r="HT121" s="55">
        <v>-0.48049999999999998</v>
      </c>
      <c r="HU121" s="55">
        <v>-0.44790000000000002</v>
      </c>
      <c r="HV121" s="55">
        <v>-0.38979999999999998</v>
      </c>
      <c r="HW121" s="55">
        <v>-0.43609999999999999</v>
      </c>
      <c r="HX121" s="55">
        <v>-0.53959999999999997</v>
      </c>
      <c r="HY121" s="55">
        <v>-0.43330000000000002</v>
      </c>
      <c r="HZ121" s="55">
        <v>-0.47210000000000002</v>
      </c>
      <c r="IA121" s="55">
        <v>-0.434</v>
      </c>
      <c r="IB121" s="55">
        <v>-0.43020000000000003</v>
      </c>
      <c r="IC121" s="55">
        <v>-0.41349999999999998</v>
      </c>
      <c r="ID121" s="55">
        <v>-0.40450000000000003</v>
      </c>
      <c r="IE121" s="55">
        <v>-0.54810000000000003</v>
      </c>
      <c r="IF121" s="55">
        <v>-0.48159999999999997</v>
      </c>
      <c r="IG121" s="55">
        <v>-0.4471</v>
      </c>
      <c r="IH121" s="55">
        <v>-0.40039999999999998</v>
      </c>
      <c r="II121" s="55">
        <v>-0.27889999999999998</v>
      </c>
      <c r="IJ121" s="55">
        <v>-0.3715</v>
      </c>
      <c r="IK121" s="55">
        <v>-0.36520000000000002</v>
      </c>
      <c r="IL121" s="55">
        <v>-0.43020000000000003</v>
      </c>
      <c r="IM121" s="55">
        <v>-0.43390000000000001</v>
      </c>
      <c r="IN121" s="55">
        <v>-0.51049999999999995</v>
      </c>
      <c r="IO121" s="55">
        <v>-0.50670000000000004</v>
      </c>
      <c r="IP121" s="55">
        <v>-0.50629999999999997</v>
      </c>
      <c r="IQ121" s="55">
        <v>-0.42280000000000001</v>
      </c>
      <c r="IR121" s="55">
        <v>-0.38990000000000002</v>
      </c>
      <c r="IS121" s="55">
        <v>-0.54390000000000005</v>
      </c>
      <c r="IT121" s="55">
        <v>-0.51039999999999996</v>
      </c>
      <c r="IU121" s="55">
        <v>-0.57020000000000004</v>
      </c>
      <c r="IV121" s="55">
        <v>-0.47310000000000002</v>
      </c>
      <c r="IW121" s="55">
        <v>-0.39410000000000001</v>
      </c>
      <c r="IX121" s="55">
        <v>-0.53510000000000002</v>
      </c>
      <c r="IY121" s="55">
        <v>-0.57730000000000004</v>
      </c>
      <c r="IZ121" s="55">
        <v>-0.63890000000000002</v>
      </c>
      <c r="JA121" s="55">
        <v>-0.56979999999999997</v>
      </c>
      <c r="JB121" s="55">
        <v>-0.62990000000000002</v>
      </c>
      <c r="JC121" s="55">
        <v>-0.628</v>
      </c>
      <c r="JD121" s="55">
        <v>-0.57340000000000002</v>
      </c>
      <c r="JE121" s="55">
        <v>-0.55020000000000002</v>
      </c>
      <c r="JF121" s="55">
        <v>-0.54579999999999995</v>
      </c>
      <c r="JG121" s="55">
        <v>-0.65239999999999998</v>
      </c>
      <c r="JH121" s="55">
        <v>-0.5625</v>
      </c>
      <c r="JI121" s="55">
        <v>-0.43669999999999998</v>
      </c>
      <c r="JJ121" s="55">
        <v>-0.47260000000000002</v>
      </c>
      <c r="JK121" s="55">
        <v>-0.50290000000000001</v>
      </c>
      <c r="JL121" s="55">
        <v>-0.45979999999999999</v>
      </c>
      <c r="JM121" s="55">
        <v>-0.48459999999999998</v>
      </c>
      <c r="JN121" s="55">
        <v>-0.53510000000000002</v>
      </c>
      <c r="JO121" s="55">
        <v>-0.49299999999999999</v>
      </c>
      <c r="JP121" s="55">
        <v>-0.56259999999999999</v>
      </c>
      <c r="JQ121" s="55">
        <v>-0.54930000000000001</v>
      </c>
      <c r="JR121" s="55">
        <v>-0.56930000000000003</v>
      </c>
      <c r="JS121" s="55">
        <v>-0.51400000000000001</v>
      </c>
      <c r="JT121" s="55">
        <v>-0.495</v>
      </c>
      <c r="JU121" s="55">
        <v>-0.5998</v>
      </c>
      <c r="JV121" s="55">
        <v>-0.62919999999999998</v>
      </c>
      <c r="JW121" s="55">
        <v>-0.54800000000000004</v>
      </c>
      <c r="JX121" s="55">
        <v>-0.52929999999999999</v>
      </c>
      <c r="JY121" s="55">
        <v>-0.49270000000000003</v>
      </c>
      <c r="JZ121" s="55">
        <v>-0.48380000000000001</v>
      </c>
      <c r="KA121" s="55">
        <v>-0.5524</v>
      </c>
      <c r="KB121" s="55">
        <v>-0.57669999999999999</v>
      </c>
      <c r="KC121" s="55">
        <v>-0.58279999999999998</v>
      </c>
      <c r="KD121" s="55">
        <v>-0.61319999999999997</v>
      </c>
      <c r="KE121" s="55">
        <v>-0.51749999999999996</v>
      </c>
      <c r="KF121" s="55">
        <v>-0.52580000000000005</v>
      </c>
      <c r="KG121" s="55">
        <v>-0.51170000000000004</v>
      </c>
      <c r="KH121" s="55">
        <v>-0.96950000000000003</v>
      </c>
      <c r="KI121" s="55">
        <v>-0.99919999999999998</v>
      </c>
      <c r="KJ121" s="55">
        <v>-0.56759999999999999</v>
      </c>
      <c r="KK121" s="55">
        <v>-0.56730000000000003</v>
      </c>
      <c r="KL121" s="55">
        <v>-0.56869999999999998</v>
      </c>
      <c r="KM121" s="55">
        <v>-0.53459999999999996</v>
      </c>
      <c r="KN121" s="55">
        <v>-0.48139999999999999</v>
      </c>
      <c r="KO121" s="55">
        <v>-0.99009999999999998</v>
      </c>
      <c r="KP121" s="54">
        <v>-1</v>
      </c>
      <c r="KQ121" s="55">
        <v>-0.6169</v>
      </c>
      <c r="KR121" s="55">
        <v>-0.61399999999999999</v>
      </c>
      <c r="KS121" s="55">
        <v>-0.59099999999999997</v>
      </c>
      <c r="KT121" s="55">
        <v>-0.61099999999999999</v>
      </c>
      <c r="KU121" s="55">
        <v>-0.54020000000000001</v>
      </c>
      <c r="KV121" s="55">
        <v>-0.67390000000000005</v>
      </c>
      <c r="KW121" s="55">
        <v>-0.71819999999999995</v>
      </c>
      <c r="KX121" s="55">
        <v>-0.64910000000000001</v>
      </c>
      <c r="KY121" s="55">
        <v>8.4400000000000003E-2</v>
      </c>
      <c r="KZ121" s="55">
        <v>0.42499999999999999</v>
      </c>
      <c r="LA121" s="55">
        <v>-0.83840000000000003</v>
      </c>
      <c r="LB121" s="55">
        <v>-0.91100000000000003</v>
      </c>
      <c r="LC121" s="55">
        <v>-0.51359999999999995</v>
      </c>
      <c r="LD121" s="55">
        <v>-0.56950000000000001</v>
      </c>
      <c r="LE121" s="55">
        <v>-0.50939999999999996</v>
      </c>
      <c r="LF121" s="55">
        <v>-0.59019999999999995</v>
      </c>
      <c r="LG121" s="55">
        <v>0.77990000000000004</v>
      </c>
      <c r="LH121" s="55">
        <v>-0.53010000000000002</v>
      </c>
      <c r="LI121" s="55">
        <v>-0.90590000000000004</v>
      </c>
      <c r="LJ121" s="55">
        <v>-0.71289999999999998</v>
      </c>
      <c r="LK121" s="55">
        <v>-0.99939999999999996</v>
      </c>
      <c r="LL121" s="55">
        <v>-0.68940000000000001</v>
      </c>
      <c r="LM121" s="55">
        <v>-0.66320000000000001</v>
      </c>
      <c r="LN121" s="55">
        <v>-0.72109999999999996</v>
      </c>
      <c r="LO121" s="55">
        <v>-0.67100000000000004</v>
      </c>
      <c r="LP121" s="55">
        <v>-0.72209999999999996</v>
      </c>
      <c r="LQ121" s="55">
        <v>-0.74519999999999997</v>
      </c>
      <c r="LR121" s="54">
        <v>-1</v>
      </c>
      <c r="LS121" s="55">
        <v>-0.6714</v>
      </c>
      <c r="LT121" s="55">
        <v>-0.74229999999999996</v>
      </c>
      <c r="LU121" s="55">
        <v>-0.74590000000000001</v>
      </c>
      <c r="LV121" s="55">
        <v>-0.71819999999999995</v>
      </c>
      <c r="LW121" s="55">
        <v>-0.69179999999999997</v>
      </c>
      <c r="LX121" s="55">
        <v>-0.70079999999999998</v>
      </c>
      <c r="LY121" s="54">
        <v>-1</v>
      </c>
      <c r="LZ121" s="55">
        <v>-0.74780000000000002</v>
      </c>
      <c r="MA121" s="55">
        <v>-0.75719999999999998</v>
      </c>
      <c r="MB121" s="55">
        <v>-0.78380000000000005</v>
      </c>
      <c r="MC121" s="55">
        <v>-0.78510000000000002</v>
      </c>
      <c r="MD121" s="55">
        <v>-0.7429</v>
      </c>
      <c r="ME121" s="55">
        <v>-0.71160000000000001</v>
      </c>
      <c r="MF121" s="55">
        <v>-0.99970000000000003</v>
      </c>
      <c r="MG121" s="55">
        <v>-0.72430000000000005</v>
      </c>
      <c r="MH121" s="55">
        <v>-0.68059999999999998</v>
      </c>
      <c r="MI121" s="55">
        <v>-0.61550000000000005</v>
      </c>
      <c r="MJ121" s="55">
        <v>-0.64800000000000002</v>
      </c>
      <c r="MK121" s="55">
        <v>-0.61750000000000005</v>
      </c>
      <c r="ML121" s="55">
        <v>-0.55840000000000001</v>
      </c>
      <c r="MM121" s="54">
        <v>-1</v>
      </c>
      <c r="MN121" s="55">
        <v>-0.54749999999999999</v>
      </c>
      <c r="MO121" s="55">
        <v>-0.65920000000000001</v>
      </c>
      <c r="MP121" s="55">
        <v>-0.62580000000000002</v>
      </c>
      <c r="MQ121" s="55">
        <v>-0.70350000000000001</v>
      </c>
      <c r="MR121" s="55">
        <v>-0.50739999999999996</v>
      </c>
      <c r="MS121" s="55">
        <v>-0.50070000000000003</v>
      </c>
      <c r="MT121" s="55">
        <v>-0.99850000000000005</v>
      </c>
      <c r="MU121" s="55">
        <v>-0.55720000000000003</v>
      </c>
      <c r="MV121" s="55">
        <v>-0.58140000000000003</v>
      </c>
      <c r="MW121" s="55">
        <v>-0.54930000000000001</v>
      </c>
      <c r="MX121" s="55">
        <v>-0.56489999999999996</v>
      </c>
      <c r="MY121" s="55">
        <v>-0.5706</v>
      </c>
      <c r="MZ121" s="55">
        <v>-0.50470000000000004</v>
      </c>
      <c r="NA121" s="54">
        <v>-1</v>
      </c>
      <c r="NB121" s="55">
        <v>-0.63319999999999999</v>
      </c>
      <c r="NC121" s="55">
        <v>-0.60309999999999997</v>
      </c>
      <c r="ND121" s="55">
        <v>-0.4995</v>
      </c>
      <c r="NE121" s="55">
        <v>-0.43219999999999997</v>
      </c>
      <c r="NF121" s="55">
        <v>-0.31140000000000001</v>
      </c>
      <c r="NG121" s="55">
        <v>-0.31380000000000002</v>
      </c>
      <c r="NH121" s="54">
        <v>-1</v>
      </c>
      <c r="NI121" s="55">
        <v>-0.43669999999999998</v>
      </c>
      <c r="NJ121" s="55">
        <v>-0.44879999999999998</v>
      </c>
      <c r="NK121" s="55">
        <v>-0.38800000000000001</v>
      </c>
      <c r="NL121" s="55">
        <v>-0.39140000000000003</v>
      </c>
      <c r="NM121" s="55">
        <v>-0.30980000000000002</v>
      </c>
      <c r="NN121" s="55">
        <v>-0.3553</v>
      </c>
      <c r="NO121" s="55">
        <v>-0.77410000000000001</v>
      </c>
      <c r="NP121" s="55">
        <v>-0.36559999999999998</v>
      </c>
      <c r="NQ121" s="55">
        <v>-0.4199</v>
      </c>
      <c r="NR121" s="55">
        <v>-0.32379999999999998</v>
      </c>
      <c r="NS121" s="55">
        <v>-0.33310000000000001</v>
      </c>
      <c r="NT121" s="54">
        <v>-0.3</v>
      </c>
      <c r="NU121" s="55">
        <v>-0.19869999999999999</v>
      </c>
      <c r="NV121" s="55">
        <v>-0.71389999999999998</v>
      </c>
      <c r="NW121" s="55">
        <v>-0.29720000000000002</v>
      </c>
      <c r="NX121" s="55">
        <v>-0.39860000000000001</v>
      </c>
      <c r="NY121" s="55">
        <v>-0.3775</v>
      </c>
      <c r="NZ121" s="55">
        <v>-0.32800000000000001</v>
      </c>
      <c r="OA121" s="55">
        <v>-0.19620000000000001</v>
      </c>
      <c r="OB121" s="55">
        <v>-9.1700000000000004E-2</v>
      </c>
      <c r="OC121" s="55">
        <v>-0.43680000000000002</v>
      </c>
      <c r="OD121" s="55">
        <v>-0.13339999999999999</v>
      </c>
      <c r="OE121" s="55">
        <v>-0.31009999999999999</v>
      </c>
      <c r="OF121" s="55">
        <v>-0.26519999999999999</v>
      </c>
      <c r="OG121" s="55">
        <v>-0.26800000000000002</v>
      </c>
      <c r="OH121" s="55">
        <v>-0.155</v>
      </c>
      <c r="OI121" s="55">
        <v>-0.1694</v>
      </c>
      <c r="OJ121" s="55">
        <v>-0.43430000000000002</v>
      </c>
      <c r="OK121" s="55">
        <v>-0.21790000000000001</v>
      </c>
      <c r="OL121" s="55">
        <v>-0.18859999999999999</v>
      </c>
      <c r="OM121" s="55">
        <v>-0.23960000000000001</v>
      </c>
      <c r="ON121" s="55">
        <v>-0.23069999999999999</v>
      </c>
      <c r="OO121" s="55">
        <v>-0.2767</v>
      </c>
      <c r="OP121" s="55">
        <v>-0.24629999999999999</v>
      </c>
      <c r="OQ121" s="55">
        <v>-0.43369999999999997</v>
      </c>
      <c r="OR121" s="55">
        <v>-0.15809999999999999</v>
      </c>
      <c r="OS121" s="55">
        <v>-7.8299999999999995E-2</v>
      </c>
      <c r="OT121" s="55">
        <v>-0.2044</v>
      </c>
      <c r="OU121" s="55">
        <v>-0.15620000000000001</v>
      </c>
      <c r="OV121" s="55">
        <v>-0.3997</v>
      </c>
      <c r="OW121" s="55">
        <v>-0.36809999999999998</v>
      </c>
      <c r="OX121" s="55">
        <v>-0.55840000000000001</v>
      </c>
      <c r="OY121" s="55">
        <v>-0.31469999999999998</v>
      </c>
      <c r="OZ121" s="55">
        <v>-0.38869999999999999</v>
      </c>
      <c r="PA121" s="55">
        <v>-0.38740000000000002</v>
      </c>
      <c r="PB121" s="55">
        <v>-0.29849999999999999</v>
      </c>
      <c r="PC121" s="55">
        <v>-0.1215</v>
      </c>
      <c r="PD121" s="55">
        <v>0.1192</v>
      </c>
      <c r="PE121" s="55">
        <v>-3.5700000000000003E-2</v>
      </c>
      <c r="PF121" s="55">
        <v>-7.3599999999999999E-2</v>
      </c>
      <c r="PG121" s="55">
        <v>-0.1134</v>
      </c>
      <c r="PH121" s="55">
        <v>7.4200000000000002E-2</v>
      </c>
      <c r="PI121" s="55">
        <v>0.20519999999999999</v>
      </c>
      <c r="PJ121" s="55">
        <v>0.62139999999999995</v>
      </c>
      <c r="PK121" s="55">
        <v>-0.41870000000000002</v>
      </c>
      <c r="PL121" s="55">
        <v>0.18440000000000001</v>
      </c>
      <c r="PM121" s="55">
        <v>-1.8700000000000001E-2</v>
      </c>
      <c r="PN121" s="55">
        <v>-8.8000000000000005E-3</v>
      </c>
      <c r="PO121" s="55">
        <v>-8.2500000000000004E-2</v>
      </c>
      <c r="PP121" s="55">
        <v>-1.83E-2</v>
      </c>
      <c r="PQ121" s="55">
        <v>6.7000000000000004E-2</v>
      </c>
      <c r="PR121" s="55">
        <v>3.6900000000000002E-2</v>
      </c>
      <c r="PS121" s="55">
        <v>-8.7300000000000003E-2</v>
      </c>
      <c r="PT121" s="55">
        <v>-0.1196</v>
      </c>
      <c r="PU121" s="55">
        <v>-0.33129999999999998</v>
      </c>
      <c r="PV121" s="55">
        <v>-0.30769999999999997</v>
      </c>
      <c r="PW121" s="55">
        <v>2.53E-2</v>
      </c>
      <c r="PX121" s="55">
        <v>-7.3400000000000007E-2</v>
      </c>
      <c r="PY121" s="55">
        <v>-9.4000000000000004E-3</v>
      </c>
      <c r="PZ121" s="55">
        <v>-0.12509999999999999</v>
      </c>
      <c r="QA121" s="55">
        <v>-6.7000000000000004E-2</v>
      </c>
      <c r="QB121" s="55">
        <v>-0.25209999999999999</v>
      </c>
      <c r="QC121" s="55">
        <v>-0.17050000000000001</v>
      </c>
      <c r="QD121" s="55">
        <v>-0.2397</v>
      </c>
      <c r="QE121" s="55">
        <v>-0.40210000000000001</v>
      </c>
      <c r="QF121" s="55">
        <v>-0.1069</v>
      </c>
      <c r="QG121" s="55">
        <v>5.4199999999999998E-2</v>
      </c>
      <c r="QH121" s="55">
        <v>2.2309999999999999</v>
      </c>
      <c r="QI121" s="55">
        <v>-0.25719999999999998</v>
      </c>
      <c r="QJ121" s="55">
        <v>-0.1449</v>
      </c>
      <c r="QK121" s="55">
        <v>-0.108</v>
      </c>
      <c r="QL121" s="55">
        <v>-3.7900000000000003E-2</v>
      </c>
      <c r="QM121" s="55">
        <v>0.16950000000000001</v>
      </c>
      <c r="QN121" s="55">
        <v>1.9900000000000001E-2</v>
      </c>
      <c r="QO121" s="55">
        <v>-0.13600000000000001</v>
      </c>
      <c r="QP121" s="55">
        <v>-0.161</v>
      </c>
      <c r="QQ121" s="55">
        <v>-0.15870000000000001</v>
      </c>
      <c r="QR121" s="55">
        <v>-1.8700000000000001E-2</v>
      </c>
      <c r="QS121" s="55">
        <v>-1.26E-2</v>
      </c>
      <c r="QT121" s="55">
        <v>6.9800000000000001E-2</v>
      </c>
      <c r="QU121" s="55">
        <v>2.9499999999999998E-2</v>
      </c>
      <c r="QV121" s="55">
        <v>-0.1799</v>
      </c>
      <c r="QW121" s="55">
        <v>-7.0400000000000004E-2</v>
      </c>
      <c r="QX121" s="55">
        <v>-8.1699999999999995E-2</v>
      </c>
      <c r="QY121" s="55">
        <v>-0.14149999999999999</v>
      </c>
      <c r="QZ121" s="55">
        <v>8.0000000000000004E-4</v>
      </c>
      <c r="RA121" s="55">
        <v>5.8500000000000003E-2</v>
      </c>
      <c r="RB121" s="55">
        <v>2.5899999999999999E-2</v>
      </c>
      <c r="RC121" s="55">
        <v>-4.6800000000000001E-2</v>
      </c>
      <c r="RD121" s="55">
        <v>-0.16439999999999999</v>
      </c>
      <c r="RE121" s="55">
        <v>-9.0499999999999997E-2</v>
      </c>
      <c r="RF121" s="55">
        <v>8.8000000000000005E-3</v>
      </c>
      <c r="RG121" s="55">
        <v>5.7500000000000002E-2</v>
      </c>
      <c r="RH121" s="55">
        <v>-5.8000000000000003E-2</v>
      </c>
      <c r="RI121" s="55">
        <v>-0.1487</v>
      </c>
      <c r="RJ121" s="55">
        <v>3.44E-2</v>
      </c>
      <c r="RK121" s="55">
        <v>-1.47E-2</v>
      </c>
      <c r="RL121" s="55">
        <v>-5.7000000000000002E-3</v>
      </c>
      <c r="RM121" s="55">
        <v>1.5599999999999999E-2</v>
      </c>
      <c r="RN121" s="55">
        <v>0.10349999999999999</v>
      </c>
      <c r="RO121" s="55">
        <v>8.4900000000000003E-2</v>
      </c>
      <c r="RP121" s="55">
        <v>-0.3574</v>
      </c>
      <c r="RQ121" s="55">
        <v>-4.0800000000000003E-2</v>
      </c>
      <c r="RR121" s="55">
        <v>-0.2621</v>
      </c>
      <c r="RS121" s="55">
        <v>5.4300000000000001E-2</v>
      </c>
      <c r="RT121" s="55">
        <v>0.12759999999999999</v>
      </c>
      <c r="RU121" s="55">
        <v>8.8499999999999995E-2</v>
      </c>
      <c r="RV121" s="55">
        <v>0.31380000000000002</v>
      </c>
      <c r="RW121" s="55">
        <v>0.51229999999999998</v>
      </c>
      <c r="RX121" s="55">
        <v>0.14019999999999999</v>
      </c>
      <c r="RY121" s="55">
        <v>-6.2199999999999998E-2</v>
      </c>
      <c r="RZ121" s="55">
        <v>7.8600000000000003E-2</v>
      </c>
      <c r="SA121" s="55">
        <v>0.11169999999999999</v>
      </c>
      <c r="SB121" s="55">
        <v>0.13109999999999999</v>
      </c>
      <c r="SC121" s="55">
        <v>0.27579999999999999</v>
      </c>
      <c r="SD121" s="55">
        <v>8.6800000000000002E-2</v>
      </c>
      <c r="SE121" s="55">
        <v>0.126</v>
      </c>
      <c r="SF121" s="55">
        <v>-0.59599999999999997</v>
      </c>
      <c r="SG121" s="55">
        <v>0.2233</v>
      </c>
      <c r="SH121" s="55">
        <v>0.1807</v>
      </c>
      <c r="SI121" s="55">
        <v>0.21540000000000001</v>
      </c>
      <c r="SJ121" s="55">
        <v>0.3886</v>
      </c>
      <c r="SK121" s="55">
        <v>0.20480000000000001</v>
      </c>
      <c r="SL121" s="55">
        <v>0.1792</v>
      </c>
      <c r="SM121" s="55">
        <v>2.7000000000000001E-3</v>
      </c>
      <c r="SN121" s="55">
        <v>0.1047</v>
      </c>
      <c r="SO121" s="55">
        <v>0.17069999999999999</v>
      </c>
      <c r="SP121" s="55">
        <v>0.13589999999999999</v>
      </c>
      <c r="SQ121" s="55">
        <v>5.6500000000000002E-2</v>
      </c>
      <c r="SR121" s="55">
        <v>6.0299999999999999E-2</v>
      </c>
      <c r="SS121" s="55">
        <v>-2.4E-2</v>
      </c>
      <c r="ST121" s="55">
        <v>-0.1009</v>
      </c>
      <c r="SU121" s="55">
        <v>4.7500000000000001E-2</v>
      </c>
      <c r="SV121" s="55">
        <v>4.3900000000000002E-2</v>
      </c>
      <c r="SW121" s="55">
        <v>6.3500000000000001E-2</v>
      </c>
      <c r="SX121" s="55">
        <v>0.19170000000000001</v>
      </c>
      <c r="SY121" s="55">
        <v>6.1100000000000002E-2</v>
      </c>
      <c r="SZ121" s="55">
        <v>4.7000000000000002E-3</v>
      </c>
      <c r="TA121" s="55">
        <v>-3.7699999999999997E-2</v>
      </c>
      <c r="TB121" s="55">
        <v>-9.2999999999999992E-3</v>
      </c>
      <c r="TC121" s="55">
        <v>-8.8000000000000005E-3</v>
      </c>
      <c r="TD121" s="55">
        <v>-1.54E-2</v>
      </c>
      <c r="TE121" s="55">
        <v>1.29E-2</v>
      </c>
      <c r="TF121" s="55">
        <v>2.3E-3</v>
      </c>
      <c r="TG121" s="55">
        <v>-9.4000000000000004E-3</v>
      </c>
      <c r="TH121" s="55">
        <v>-0.115</v>
      </c>
      <c r="TI121" s="55">
        <v>-0.11459999999999999</v>
      </c>
      <c r="TJ121" s="55">
        <v>-0.22720000000000001</v>
      </c>
      <c r="TK121" s="55">
        <v>-0.1328</v>
      </c>
      <c r="TL121" s="55">
        <v>-0.221</v>
      </c>
      <c r="TM121" s="55">
        <v>-0.26590000000000003</v>
      </c>
      <c r="TN121" s="55">
        <v>-0.13039999999999999</v>
      </c>
      <c r="TO121" s="55">
        <v>-0.29909999999999998</v>
      </c>
      <c r="TP121" s="55">
        <v>-0.15129999999999999</v>
      </c>
      <c r="TQ121" s="55">
        <v>-0.24329999999999999</v>
      </c>
      <c r="TR121" s="55">
        <v>-0.2397</v>
      </c>
      <c r="TS121" s="55">
        <v>-0.18529999999999999</v>
      </c>
      <c r="TT121" s="55">
        <v>-0.2757</v>
      </c>
      <c r="TU121" s="55">
        <v>-0.24759999999999999</v>
      </c>
      <c r="TV121" s="55">
        <v>-0.2848</v>
      </c>
      <c r="TW121" s="55">
        <v>-0.25490000000000002</v>
      </c>
      <c r="TX121" s="55">
        <v>-0.26540000000000002</v>
      </c>
      <c r="TY121" s="55">
        <v>-0.29599999999999999</v>
      </c>
      <c r="TZ121" s="55">
        <v>-0.17749999999999999</v>
      </c>
      <c r="UA121" s="55">
        <v>-0.33279999999999998</v>
      </c>
      <c r="UB121" s="55">
        <v>-0.2717</v>
      </c>
      <c r="UC121" s="55">
        <v>-0.33550000000000002</v>
      </c>
      <c r="UD121" s="55">
        <v>-0.44940000000000002</v>
      </c>
      <c r="UE121" s="55">
        <v>-0.34720000000000001</v>
      </c>
      <c r="UF121" s="55">
        <v>-0.29680000000000001</v>
      </c>
      <c r="UG121" s="55">
        <v>-9.1200000000000003E-2</v>
      </c>
      <c r="UH121" s="55">
        <v>-0.34250000000000003</v>
      </c>
      <c r="UI121" s="55">
        <v>-5.8999999999999999E-3</v>
      </c>
      <c r="UJ121" s="55">
        <v>-3.6299999999999999E-2</v>
      </c>
      <c r="UK121" s="55">
        <v>-0.12640000000000001</v>
      </c>
      <c r="UL121" s="55">
        <v>5.7000000000000002E-2</v>
      </c>
      <c r="UM121" s="55">
        <v>-0.1802</v>
      </c>
      <c r="UN121" s="55">
        <v>-0.10199999999999999</v>
      </c>
      <c r="UO121" s="55">
        <v>-0.17269999999999999</v>
      </c>
      <c r="UP121" s="55">
        <v>-8.6400000000000005E-2</v>
      </c>
      <c r="UQ121" s="55">
        <v>-8.5800000000000001E-2</v>
      </c>
      <c r="UR121" s="55">
        <v>1.3363</v>
      </c>
      <c r="US121" s="55">
        <v>-8.8700000000000001E-2</v>
      </c>
      <c r="UT121" s="55">
        <v>-0.12429999999999999</v>
      </c>
      <c r="UU121" s="55">
        <v>-8.7999999999999995E-2</v>
      </c>
      <c r="UV121" s="55">
        <v>-0.1229</v>
      </c>
      <c r="UW121" s="55">
        <v>-1.11E-2</v>
      </c>
      <c r="UX121" s="55">
        <v>-0.15440000000000001</v>
      </c>
      <c r="UY121" s="55">
        <v>-0.1759</v>
      </c>
      <c r="UZ121" s="55">
        <v>-0.13569999999999999</v>
      </c>
      <c r="VA121" s="55">
        <v>-4.8899999999999999E-2</v>
      </c>
      <c r="VB121" s="55">
        <v>4.5199999999999997E-2</v>
      </c>
      <c r="VC121" s="55">
        <v>-0.20619999999999999</v>
      </c>
      <c r="VD121" s="55">
        <v>-0.39019999999999999</v>
      </c>
      <c r="VE121" s="55">
        <v>0.2266</v>
      </c>
      <c r="VF121" s="55">
        <v>0.2757</v>
      </c>
      <c r="VG121" s="55">
        <v>3.6900000000000002E-2</v>
      </c>
      <c r="VH121" s="55">
        <v>-0.16900000000000001</v>
      </c>
      <c r="VI121" s="55">
        <v>-6.4000000000000001E-2</v>
      </c>
      <c r="VJ121" s="55">
        <v>-0.24279999999999999</v>
      </c>
      <c r="VK121" s="55">
        <v>8.8900000000000007E-2</v>
      </c>
      <c r="VL121" s="55">
        <v>-6.1699999999999998E-2</v>
      </c>
      <c r="VM121" s="55">
        <v>-0.11310000000000001</v>
      </c>
      <c r="VN121" s="55">
        <v>-9.0399999999999994E-2</v>
      </c>
      <c r="VO121" s="55">
        <v>-0.15010000000000001</v>
      </c>
      <c r="VP121" s="55">
        <v>-3.1699999999999999E-2</v>
      </c>
      <c r="VQ121" s="55">
        <v>-0.1976</v>
      </c>
      <c r="VR121" s="55">
        <v>-0.1012</v>
      </c>
      <c r="VS121" s="55">
        <v>-0.1236</v>
      </c>
      <c r="VT121" s="55">
        <v>-5.96E-2</v>
      </c>
      <c r="VU121" s="55">
        <v>-3.5799999999999998E-2</v>
      </c>
      <c r="VV121" s="55">
        <v>-4.8000000000000001E-2</v>
      </c>
      <c r="VW121" s="55">
        <v>5.2200000000000003E-2</v>
      </c>
      <c r="VX121" s="55">
        <v>-6.3799999999999996E-2</v>
      </c>
      <c r="VY121" s="55">
        <v>8.3900000000000002E-2</v>
      </c>
      <c r="VZ121" s="55">
        <v>-2.3800000000000002E-2</v>
      </c>
      <c r="WA121" s="55">
        <v>-1.5900000000000001E-2</v>
      </c>
      <c r="WB121" s="55">
        <v>-8.2100000000000006E-2</v>
      </c>
      <c r="WC121" s="55">
        <v>-0.1008</v>
      </c>
      <c r="WD121" s="55">
        <v>-1.38E-2</v>
      </c>
      <c r="WE121" s="55">
        <v>-6.0100000000000001E-2</v>
      </c>
      <c r="WF121" s="55">
        <v>-1.46E-2</v>
      </c>
      <c r="WG121" s="55">
        <v>-5.8500000000000003E-2</v>
      </c>
      <c r="WH121" s="55">
        <v>5.4199999999999998E-2</v>
      </c>
      <c r="WI121" s="55">
        <v>9.4399999999999998E-2</v>
      </c>
      <c r="WJ121" s="55">
        <v>1.8100000000000002E-2</v>
      </c>
      <c r="WK121" s="55">
        <v>4.8899999999999999E-2</v>
      </c>
      <c r="WL121" s="55">
        <v>3.85E-2</v>
      </c>
      <c r="WM121" s="55">
        <v>3.8399999999999997E-2</v>
      </c>
      <c r="WN121" s="55">
        <v>-0.1065</v>
      </c>
      <c r="WO121" s="55">
        <v>-0.1389</v>
      </c>
      <c r="WP121" s="55">
        <v>-6.5299999999999997E-2</v>
      </c>
      <c r="WQ121" s="55">
        <v>-3.7400000000000003E-2</v>
      </c>
      <c r="WR121" s="55">
        <v>9.1899999999999996E-2</v>
      </c>
      <c r="WS121" s="55">
        <v>-4.0300000000000002E-2</v>
      </c>
      <c r="WT121" s="55">
        <v>0.1113</v>
      </c>
      <c r="WU121" s="55">
        <v>-7.2599999999999998E-2</v>
      </c>
      <c r="WV121" s="55">
        <v>7.0599999999999996E-2</v>
      </c>
      <c r="WW121" s="55">
        <v>0.2195</v>
      </c>
      <c r="WX121" s="55">
        <v>-4.6800000000000001E-2</v>
      </c>
      <c r="WY121" s="55">
        <v>-2.2800000000000001E-2</v>
      </c>
      <c r="WZ121" s="55">
        <v>-7.2800000000000004E-2</v>
      </c>
      <c r="XA121" s="55">
        <v>0.1943</v>
      </c>
      <c r="XB121" s="55">
        <v>-0.1263</v>
      </c>
      <c r="XC121" s="55">
        <v>-0.27329999999999999</v>
      </c>
      <c r="XD121" s="55">
        <v>-0.1401</v>
      </c>
      <c r="XE121" s="55">
        <v>-0.13619999999999999</v>
      </c>
      <c r="XF121" s="55">
        <v>-6.3E-2</v>
      </c>
      <c r="XG121" s="55">
        <v>-0.14510000000000001</v>
      </c>
      <c r="XH121" s="55">
        <v>-6.5199999999999994E-2</v>
      </c>
      <c r="XI121" s="55">
        <v>7.3800000000000004E-2</v>
      </c>
      <c r="XJ121" s="55">
        <v>0.20680000000000001</v>
      </c>
      <c r="XK121" s="55">
        <v>0.23899999999999999</v>
      </c>
      <c r="XL121" s="55">
        <v>-1.9E-3</v>
      </c>
      <c r="XM121" s="55">
        <v>-4.4999999999999998E-2</v>
      </c>
      <c r="XN121" s="55">
        <v>0.19370000000000001</v>
      </c>
      <c r="XO121" s="55">
        <v>0.1527</v>
      </c>
      <c r="XP121" s="55">
        <v>6.6699999999999995E-2</v>
      </c>
      <c r="XQ121" s="55">
        <v>9.6299999999999997E-2</v>
      </c>
      <c r="XR121" s="55">
        <v>-1.34E-2</v>
      </c>
      <c r="XS121" s="55">
        <v>-0.1128</v>
      </c>
      <c r="XT121" s="55">
        <v>9.2200000000000004E-2</v>
      </c>
      <c r="XU121" s="55">
        <v>-0.11890000000000001</v>
      </c>
      <c r="XV121" s="55">
        <v>4.0300000000000002E-2</v>
      </c>
      <c r="XW121" s="55">
        <v>-6.0000000000000001E-3</v>
      </c>
      <c r="XX121" s="55">
        <v>-2.4299999999999999E-2</v>
      </c>
      <c r="XY121" s="55">
        <v>4.65E-2</v>
      </c>
      <c r="XZ121" s="55">
        <v>-2.3199999999999998E-2</v>
      </c>
      <c r="YA121" s="55">
        <v>-2.01E-2</v>
      </c>
      <c r="YB121" s="55">
        <v>-0.1186</v>
      </c>
      <c r="YC121" s="55">
        <v>-6.6699999999999995E-2</v>
      </c>
      <c r="YD121" s="55">
        <v>-6.5299999999999997E-2</v>
      </c>
      <c r="YE121" s="55">
        <v>-4.6399999999999997E-2</v>
      </c>
      <c r="YF121" s="55">
        <v>-1.9400000000000001E-2</v>
      </c>
      <c r="YG121" s="55">
        <v>-5.4000000000000003E-3</v>
      </c>
      <c r="YH121" s="55">
        <v>4.9799999999999997E-2</v>
      </c>
      <c r="YI121" s="55">
        <v>-8.43E-2</v>
      </c>
      <c r="YJ121" s="55">
        <v>-0.12659999999999999</v>
      </c>
      <c r="YK121" s="55">
        <v>2.92E-2</v>
      </c>
    </row>
    <row r="122" spans="1:661" x14ac:dyDescent="0.35">
      <c r="A122" s="66" t="s">
        <v>75</v>
      </c>
      <c r="B122" s="66" t="s">
        <v>107</v>
      </c>
      <c r="C122" s="54">
        <v>-0.03</v>
      </c>
      <c r="D122" s="54">
        <v>-0.03</v>
      </c>
      <c r="E122" s="54">
        <v>0.05</v>
      </c>
      <c r="F122" s="54">
        <v>0.06</v>
      </c>
      <c r="G122" s="54">
        <v>-0.05</v>
      </c>
      <c r="H122" s="54">
        <v>0.05</v>
      </c>
      <c r="I122" s="54">
        <v>-0.03</v>
      </c>
      <c r="J122" s="54">
        <v>0.11</v>
      </c>
      <c r="K122" s="54">
        <v>0.02</v>
      </c>
      <c r="L122" s="54">
        <v>0.05</v>
      </c>
      <c r="M122" s="54">
        <v>0.02</v>
      </c>
      <c r="N122" s="54">
        <v>0.02</v>
      </c>
      <c r="O122" s="54">
        <v>-0.04</v>
      </c>
      <c r="P122" s="54">
        <v>-7.0000000000000007E-2</v>
      </c>
      <c r="Q122" s="54">
        <v>-0.06</v>
      </c>
      <c r="R122" s="54">
        <v>0.01</v>
      </c>
      <c r="S122" s="54">
        <v>-0.04</v>
      </c>
      <c r="T122" s="54">
        <v>-0.02</v>
      </c>
      <c r="U122" s="54">
        <v>-0.01</v>
      </c>
      <c r="V122" s="54">
        <v>-0.1</v>
      </c>
      <c r="W122" s="54">
        <v>-0.04</v>
      </c>
      <c r="X122" s="54">
        <v>-0.16</v>
      </c>
      <c r="Y122" s="54">
        <v>-0.23</v>
      </c>
      <c r="Z122" s="54">
        <v>-0.22</v>
      </c>
      <c r="AA122" s="54">
        <v>-0.28999999999999998</v>
      </c>
      <c r="AB122" s="54">
        <v>-0.25</v>
      </c>
      <c r="AC122" s="54">
        <v>-0.38</v>
      </c>
      <c r="AD122" s="54">
        <v>-0.54</v>
      </c>
      <c r="AE122" s="54">
        <v>-0.76</v>
      </c>
      <c r="AF122" s="54">
        <v>-0.9</v>
      </c>
      <c r="AG122" s="55">
        <v>-0.93330000000000002</v>
      </c>
      <c r="AH122" s="55">
        <v>-0.96279999999999999</v>
      </c>
      <c r="AI122" s="54">
        <v>-1</v>
      </c>
      <c r="AJ122" s="54">
        <v>-1</v>
      </c>
      <c r="AK122" s="54">
        <v>-1</v>
      </c>
      <c r="AL122" s="54">
        <v>-1</v>
      </c>
      <c r="AM122" s="54">
        <v>-1</v>
      </c>
      <c r="AN122" s="54">
        <v>-1</v>
      </c>
      <c r="AO122" s="54">
        <v>-1</v>
      </c>
      <c r="AP122" s="54">
        <v>-1</v>
      </c>
      <c r="AQ122" s="54">
        <v>-1</v>
      </c>
      <c r="AR122" s="54">
        <v>-1</v>
      </c>
      <c r="AS122" s="54">
        <v>-1</v>
      </c>
      <c r="AT122" s="54">
        <v>-1</v>
      </c>
      <c r="AU122" s="54">
        <v>-1</v>
      </c>
      <c r="AV122" s="54">
        <v>-1</v>
      </c>
      <c r="AW122" s="54">
        <v>-1</v>
      </c>
      <c r="AX122" s="54">
        <v>-1</v>
      </c>
      <c r="AY122" s="54">
        <v>-1</v>
      </c>
      <c r="AZ122" s="54">
        <v>-1</v>
      </c>
      <c r="BA122" s="54">
        <v>-1</v>
      </c>
      <c r="BB122" s="54">
        <v>-1</v>
      </c>
      <c r="BC122" s="54">
        <v>-1</v>
      </c>
      <c r="BD122" s="54">
        <v>-1</v>
      </c>
      <c r="BE122" s="54">
        <v>-1</v>
      </c>
      <c r="BF122" s="54">
        <v>-1</v>
      </c>
      <c r="BG122" s="54">
        <v>-1</v>
      </c>
      <c r="BH122" s="54">
        <v>-1</v>
      </c>
      <c r="BI122" s="54">
        <v>-1</v>
      </c>
      <c r="BJ122" s="54">
        <v>-1</v>
      </c>
      <c r="BK122" s="54">
        <v>-1</v>
      </c>
      <c r="BL122" s="54">
        <v>-1</v>
      </c>
      <c r="BM122" s="54">
        <v>-1</v>
      </c>
      <c r="BN122" s="54">
        <v>-1</v>
      </c>
      <c r="BO122" s="54">
        <v>-1</v>
      </c>
      <c r="BP122" s="54">
        <v>-1</v>
      </c>
      <c r="BQ122" s="54">
        <v>-1</v>
      </c>
      <c r="BR122" s="54">
        <v>-1</v>
      </c>
      <c r="BS122" s="54">
        <v>-1</v>
      </c>
      <c r="BT122" s="54">
        <v>-1</v>
      </c>
      <c r="BU122" s="55">
        <v>-0.99980000000000002</v>
      </c>
      <c r="BV122" s="54">
        <v>-1</v>
      </c>
      <c r="BW122" s="54">
        <v>-1</v>
      </c>
      <c r="BX122" s="54">
        <v>-1</v>
      </c>
      <c r="BY122" s="54">
        <v>-1</v>
      </c>
      <c r="BZ122" s="54">
        <v>-1</v>
      </c>
      <c r="CA122" s="54">
        <v>-1</v>
      </c>
      <c r="CB122" s="54">
        <v>-1</v>
      </c>
      <c r="CC122" s="54">
        <v>-1</v>
      </c>
      <c r="CD122" s="54">
        <v>-1</v>
      </c>
      <c r="CE122" s="54">
        <v>-1</v>
      </c>
      <c r="CF122" s="54">
        <v>-1</v>
      </c>
      <c r="CG122" s="54">
        <v>-1</v>
      </c>
      <c r="CH122" s="55">
        <v>-0.69089999999999996</v>
      </c>
      <c r="CI122" s="55">
        <v>-0.75660000000000005</v>
      </c>
      <c r="CJ122" s="55">
        <v>-0.72050000000000003</v>
      </c>
      <c r="CK122" s="55">
        <v>-0.69120000000000004</v>
      </c>
      <c r="CL122" s="55">
        <v>-0.66159999999999997</v>
      </c>
      <c r="CM122" s="55">
        <v>-0.64039999999999997</v>
      </c>
      <c r="CN122" s="55">
        <v>-0.66420000000000001</v>
      </c>
      <c r="CO122" s="54">
        <v>-0.64</v>
      </c>
      <c r="CP122" s="55">
        <v>-0.60799999999999998</v>
      </c>
      <c r="CQ122" s="55">
        <v>-0.59240000000000004</v>
      </c>
      <c r="CR122" s="55">
        <v>-0.49619999999999997</v>
      </c>
      <c r="CS122" s="55">
        <v>-0.47039999999999998</v>
      </c>
      <c r="CT122" s="55">
        <v>-0.4768</v>
      </c>
      <c r="CU122" s="55">
        <v>-0.51090000000000002</v>
      </c>
      <c r="CV122" s="55">
        <v>-0.53659999999999997</v>
      </c>
      <c r="CW122" s="55">
        <v>-0.4541</v>
      </c>
      <c r="CX122" s="55">
        <v>-0.41649999999999998</v>
      </c>
      <c r="CY122" s="55">
        <v>-0.4239</v>
      </c>
      <c r="CZ122" s="55">
        <v>-0.28799999999999998</v>
      </c>
      <c r="DA122" s="55">
        <v>-0.35730000000000001</v>
      </c>
      <c r="DB122" s="55">
        <v>-0.60519999999999996</v>
      </c>
      <c r="DC122" s="55">
        <v>-0.60740000000000005</v>
      </c>
      <c r="DD122" s="55">
        <v>-0.53090000000000004</v>
      </c>
      <c r="DE122" s="55">
        <v>-0.45629999999999998</v>
      </c>
      <c r="DF122" s="55">
        <v>-0.4103</v>
      </c>
      <c r="DG122" s="55">
        <v>-0.46689999999999998</v>
      </c>
      <c r="DH122" s="55">
        <v>-0.44919999999999999</v>
      </c>
      <c r="DI122" s="55">
        <v>-0.49320000000000003</v>
      </c>
      <c r="DJ122" s="55">
        <v>-0.33860000000000001</v>
      </c>
      <c r="DK122" s="55">
        <v>-0.38179999999999997</v>
      </c>
      <c r="DL122" s="55">
        <v>-0.36109999999999998</v>
      </c>
      <c r="DM122" s="55">
        <v>-0.29580000000000001</v>
      </c>
      <c r="DN122" s="55">
        <v>-0.2767</v>
      </c>
      <c r="DO122" s="55">
        <v>-0.31719999999999998</v>
      </c>
      <c r="DP122" s="55">
        <v>-0.59819999999999995</v>
      </c>
      <c r="DQ122" s="55">
        <v>-0.34150000000000003</v>
      </c>
      <c r="DR122" s="55">
        <v>-0.46429999999999999</v>
      </c>
      <c r="DS122" s="55">
        <v>-0.43120000000000003</v>
      </c>
      <c r="DT122" s="54">
        <v>-0.37</v>
      </c>
      <c r="DU122" s="55">
        <v>-0.38640000000000002</v>
      </c>
      <c r="DV122" s="55">
        <v>-0.3997</v>
      </c>
      <c r="DW122" s="55">
        <v>-0.1007</v>
      </c>
      <c r="DX122" s="55">
        <v>-0.42080000000000001</v>
      </c>
      <c r="DY122" s="55">
        <v>-0.47110000000000002</v>
      </c>
      <c r="DZ122" s="55">
        <v>-0.50690000000000002</v>
      </c>
      <c r="EA122" s="55">
        <v>-0.46360000000000001</v>
      </c>
      <c r="EB122" s="55">
        <v>-0.50249999999999995</v>
      </c>
      <c r="EC122" s="55">
        <v>-0.48089999999999999</v>
      </c>
      <c r="ED122" s="55">
        <v>-0.50929999999999997</v>
      </c>
      <c r="EE122" s="55">
        <v>-0.48120000000000002</v>
      </c>
      <c r="EF122" s="55">
        <v>-0.50760000000000005</v>
      </c>
      <c r="EG122" s="55">
        <v>-0.5958</v>
      </c>
      <c r="EH122" s="55">
        <v>-0.60070000000000001</v>
      </c>
      <c r="EI122" s="55">
        <v>-0.47389999999999999</v>
      </c>
      <c r="EJ122" s="55">
        <v>-0.62619999999999998</v>
      </c>
      <c r="EK122" s="55">
        <v>-0.56679999999999997</v>
      </c>
      <c r="EL122" s="55">
        <v>-0.59830000000000005</v>
      </c>
      <c r="EM122" s="55">
        <v>-0.60519999999999996</v>
      </c>
      <c r="EN122" s="55">
        <v>-0.66039999999999999</v>
      </c>
      <c r="EO122" s="55">
        <v>-0.56669999999999998</v>
      </c>
      <c r="EP122" s="55">
        <v>-0.57879999999999998</v>
      </c>
      <c r="EQ122" s="55">
        <v>-0.60309999999999997</v>
      </c>
      <c r="ER122" s="55">
        <v>-0.63539999999999996</v>
      </c>
      <c r="ES122" s="55">
        <v>-0.66959999999999997</v>
      </c>
      <c r="ET122" s="55">
        <v>-0.66749999999999998</v>
      </c>
      <c r="EU122" s="54">
        <v>-0.63</v>
      </c>
      <c r="EV122" s="55">
        <v>-0.62019999999999997</v>
      </c>
      <c r="EW122" s="55">
        <v>-0.52569999999999995</v>
      </c>
      <c r="EX122" s="55">
        <v>-0.56540000000000001</v>
      </c>
      <c r="EY122" s="55">
        <v>-0.60340000000000005</v>
      </c>
      <c r="EZ122" s="55">
        <v>-0.63829999999999998</v>
      </c>
      <c r="FA122" s="55">
        <v>-0.57650000000000001</v>
      </c>
      <c r="FB122" s="55">
        <v>-0.57189999999999996</v>
      </c>
      <c r="FC122" s="55">
        <v>-0.58530000000000004</v>
      </c>
      <c r="FD122" s="55">
        <v>-0.49540000000000001</v>
      </c>
      <c r="FE122" s="55">
        <v>-0.52649999999999997</v>
      </c>
      <c r="FF122" s="55">
        <v>-0.57240000000000002</v>
      </c>
      <c r="FG122" s="55">
        <v>-0.55159999999999998</v>
      </c>
      <c r="FH122" s="55">
        <v>-0.48759999999999998</v>
      </c>
      <c r="FI122" s="55">
        <v>-0.53569999999999995</v>
      </c>
      <c r="FJ122" s="55">
        <v>-0.48270000000000002</v>
      </c>
      <c r="FK122" s="55">
        <v>-0.46089999999999998</v>
      </c>
      <c r="FL122" s="55">
        <v>-0.48630000000000001</v>
      </c>
      <c r="FM122" s="55">
        <v>-0.50819999999999999</v>
      </c>
      <c r="FN122" s="55">
        <v>-0.58599999999999997</v>
      </c>
      <c r="FO122" s="55">
        <v>-0.55169999999999997</v>
      </c>
      <c r="FP122" s="55">
        <v>-0.51519999999999999</v>
      </c>
      <c r="FQ122" s="55">
        <v>-0.4753</v>
      </c>
      <c r="FR122" s="55">
        <v>-0.43109999999999998</v>
      </c>
      <c r="FS122" s="54">
        <v>-0.42</v>
      </c>
      <c r="FT122" s="55">
        <v>-0.47370000000000001</v>
      </c>
      <c r="FU122" s="55">
        <v>-0.50729999999999997</v>
      </c>
      <c r="FV122" s="55">
        <v>-0.50949999999999995</v>
      </c>
      <c r="FW122" s="55">
        <v>-0.47249999999999998</v>
      </c>
      <c r="FX122" s="55">
        <v>-0.43469999999999998</v>
      </c>
      <c r="FY122" s="55">
        <v>-0.35449999999999998</v>
      </c>
      <c r="FZ122" s="55">
        <v>-0.37109999999999999</v>
      </c>
      <c r="GA122" s="55">
        <v>-0.44419999999999998</v>
      </c>
      <c r="GB122" s="55">
        <v>-0.45750000000000002</v>
      </c>
      <c r="GC122" s="55">
        <v>-0.49349999999999999</v>
      </c>
      <c r="GD122" s="55">
        <v>-0.45050000000000001</v>
      </c>
      <c r="GE122" s="55">
        <v>-0.47649999999999998</v>
      </c>
      <c r="GF122" s="55">
        <v>-0.30230000000000001</v>
      </c>
      <c r="GG122" s="55">
        <v>-0.32750000000000001</v>
      </c>
      <c r="GH122" s="55">
        <v>-0.42199999999999999</v>
      </c>
      <c r="GI122" s="55">
        <v>-0.45700000000000002</v>
      </c>
      <c r="GJ122" s="55">
        <v>-0.45579999999999998</v>
      </c>
      <c r="GK122" s="55">
        <v>-0.39979999999999999</v>
      </c>
      <c r="GL122" s="55">
        <v>-0.27900000000000003</v>
      </c>
      <c r="GM122" s="55">
        <v>-0.26690000000000003</v>
      </c>
      <c r="GN122" s="55">
        <v>-0.3422</v>
      </c>
      <c r="GO122" s="55">
        <v>-0.5595</v>
      </c>
      <c r="GP122" s="55">
        <v>-0.64649999999999996</v>
      </c>
      <c r="GQ122" s="55">
        <v>-0.13159999999999999</v>
      </c>
      <c r="GR122" s="55">
        <v>-0.25879999999999997</v>
      </c>
      <c r="GS122" s="55">
        <v>-0.2427</v>
      </c>
      <c r="GT122" s="55">
        <v>-0.1421</v>
      </c>
      <c r="GU122" s="55">
        <v>-0.18959999999999999</v>
      </c>
      <c r="GV122" s="55">
        <v>0.40289999999999998</v>
      </c>
      <c r="GW122" s="55">
        <v>7.4499999999999997E-2</v>
      </c>
      <c r="GX122" s="55">
        <v>-0.48870000000000002</v>
      </c>
      <c r="GY122" s="55">
        <v>-0.34160000000000001</v>
      </c>
      <c r="GZ122" s="55">
        <v>-0.35799999999999998</v>
      </c>
      <c r="HA122" s="55">
        <v>-0.19089999999999999</v>
      </c>
      <c r="HB122" s="55">
        <v>-0.19939999999999999</v>
      </c>
      <c r="HC122" s="55">
        <v>-0.29220000000000002</v>
      </c>
      <c r="HD122" s="55">
        <v>-0.30530000000000002</v>
      </c>
      <c r="HE122" s="55">
        <v>-0.36859999999999998</v>
      </c>
      <c r="HF122" s="55">
        <v>-0.3513</v>
      </c>
      <c r="HG122" s="55">
        <v>-0.27150000000000002</v>
      </c>
      <c r="HH122" s="55">
        <v>-0.21859999999999999</v>
      </c>
      <c r="HI122" s="55">
        <v>-0.19370000000000001</v>
      </c>
      <c r="HJ122" s="55">
        <v>-0.19980000000000001</v>
      </c>
      <c r="HK122" s="55">
        <v>-0.31219999999999998</v>
      </c>
      <c r="HL122" s="55">
        <v>-0.37719999999999998</v>
      </c>
      <c r="HM122" s="55">
        <v>-0.27260000000000001</v>
      </c>
      <c r="HN122" s="55">
        <v>-0.24129999999999999</v>
      </c>
      <c r="HO122" s="55">
        <v>-0.18090000000000001</v>
      </c>
      <c r="HP122" s="55">
        <v>-0.21179999999999999</v>
      </c>
      <c r="HQ122" s="55">
        <v>-0.1789</v>
      </c>
      <c r="HR122" s="55">
        <v>-0.27879999999999999</v>
      </c>
      <c r="HS122" s="55">
        <v>-0.39439999999999997</v>
      </c>
      <c r="HT122" s="55">
        <v>-0.2626</v>
      </c>
      <c r="HU122" s="55">
        <v>-0.23050000000000001</v>
      </c>
      <c r="HV122" s="55">
        <v>-0.1163</v>
      </c>
      <c r="HW122" s="55">
        <v>-0.1144</v>
      </c>
      <c r="HX122" s="55">
        <v>-0.12690000000000001</v>
      </c>
      <c r="HY122" s="55">
        <v>-0.23119999999999999</v>
      </c>
      <c r="HZ122" s="55">
        <v>-0.27879999999999999</v>
      </c>
      <c r="IA122" s="55">
        <v>-0.29039999999999999</v>
      </c>
      <c r="IB122" s="55">
        <v>-0.17460000000000001</v>
      </c>
      <c r="IC122" s="55">
        <v>-0.1263</v>
      </c>
      <c r="ID122" s="55">
        <v>-5.1900000000000002E-2</v>
      </c>
      <c r="IE122" s="55">
        <v>-0.18160000000000001</v>
      </c>
      <c r="IF122" s="55">
        <v>-0.26790000000000003</v>
      </c>
      <c r="IG122" s="55">
        <v>-0.29039999999999999</v>
      </c>
      <c r="IH122" s="55">
        <v>-0.19950000000000001</v>
      </c>
      <c r="II122" s="55">
        <v>-0.157</v>
      </c>
      <c r="IJ122" s="55">
        <v>-0.11899999999999999</v>
      </c>
      <c r="IK122" s="55">
        <v>-6.1800000000000001E-2</v>
      </c>
      <c r="IL122" s="55">
        <v>-0.1145</v>
      </c>
      <c r="IM122" s="55">
        <v>-0.31509999999999999</v>
      </c>
      <c r="IN122" s="54">
        <v>-0.32</v>
      </c>
      <c r="IO122" s="55">
        <v>-0.17480000000000001</v>
      </c>
      <c r="IP122" s="55">
        <v>-0.217</v>
      </c>
      <c r="IQ122" s="55">
        <v>2.4899999999999999E-2</v>
      </c>
      <c r="IR122" s="55">
        <v>4.6300000000000001E-2</v>
      </c>
      <c r="IS122" s="55">
        <v>-9.5799999999999996E-2</v>
      </c>
      <c r="IT122" s="55">
        <v>-0.23169999999999999</v>
      </c>
      <c r="IU122" s="55">
        <v>-0.23089999999999999</v>
      </c>
      <c r="IV122" s="55">
        <v>-0.1026</v>
      </c>
      <c r="IW122" s="55">
        <v>0.2492</v>
      </c>
      <c r="IX122" s="55">
        <v>-8.6300000000000002E-2</v>
      </c>
      <c r="IY122" s="55">
        <v>-0.3594</v>
      </c>
      <c r="IZ122" s="55">
        <v>-0.2467</v>
      </c>
      <c r="JA122" s="55">
        <v>-0.35199999999999998</v>
      </c>
      <c r="JB122" s="55">
        <v>-0.50090000000000001</v>
      </c>
      <c r="JC122" s="55">
        <v>-0.34339999999999998</v>
      </c>
      <c r="JD122" s="55">
        <v>-0.26019999999999999</v>
      </c>
      <c r="JE122" s="55">
        <v>-0.1988</v>
      </c>
      <c r="JF122" s="55">
        <v>-0.15629999999999999</v>
      </c>
      <c r="JG122" s="55">
        <v>-0.29970000000000002</v>
      </c>
      <c r="JH122" s="55">
        <v>-0.41160000000000002</v>
      </c>
      <c r="JI122" s="55">
        <v>-0.20419999999999999</v>
      </c>
      <c r="JJ122" s="55">
        <v>-0.1419</v>
      </c>
      <c r="JK122" s="55">
        <v>-0.2414</v>
      </c>
      <c r="JL122" s="55">
        <v>-0.15640000000000001</v>
      </c>
      <c r="JM122" s="55">
        <v>-0.13589999999999999</v>
      </c>
      <c r="JN122" s="55">
        <v>-0.18659999999999999</v>
      </c>
      <c r="JO122" s="55">
        <v>-0.28799999999999998</v>
      </c>
      <c r="JP122" s="55">
        <v>-0.26829999999999998</v>
      </c>
      <c r="JQ122" s="55">
        <v>-0.2072</v>
      </c>
      <c r="JR122" s="55">
        <v>-0.26850000000000002</v>
      </c>
      <c r="JS122" s="55">
        <v>-0.25819999999999999</v>
      </c>
      <c r="JT122" s="55">
        <v>-0.123</v>
      </c>
      <c r="JU122" s="55">
        <v>-0.19650000000000001</v>
      </c>
      <c r="JV122" s="55">
        <v>-0.19670000000000001</v>
      </c>
      <c r="JW122" s="55">
        <v>-0.29289999999999999</v>
      </c>
      <c r="JX122" s="55">
        <v>-0.29780000000000001</v>
      </c>
      <c r="JY122" s="55">
        <v>-0.26600000000000001</v>
      </c>
      <c r="JZ122" s="55">
        <v>-0.27039999999999997</v>
      </c>
      <c r="KA122" s="55">
        <v>-0.19900000000000001</v>
      </c>
      <c r="KB122" s="55">
        <v>-0.19950000000000001</v>
      </c>
      <c r="KC122" s="55">
        <v>-0.34520000000000001</v>
      </c>
      <c r="KD122" s="55">
        <v>-0.40479999999999999</v>
      </c>
      <c r="KE122" s="55">
        <v>-0.41620000000000001</v>
      </c>
      <c r="KF122" s="55">
        <v>-0.36899999999999999</v>
      </c>
      <c r="KG122" s="55">
        <v>-0.25090000000000001</v>
      </c>
      <c r="KH122" s="55">
        <v>-0.1822</v>
      </c>
      <c r="KI122" s="55">
        <v>-0.24179999999999999</v>
      </c>
      <c r="KJ122" s="55">
        <v>-0.34899999999999998</v>
      </c>
      <c r="KK122" s="55">
        <v>-0.40139999999999998</v>
      </c>
      <c r="KL122" s="55">
        <v>-0.3296</v>
      </c>
      <c r="KM122" s="55">
        <v>-0.40649999999999997</v>
      </c>
      <c r="KN122" s="55">
        <v>-0.2823</v>
      </c>
      <c r="KO122" s="55">
        <v>-0.2107</v>
      </c>
      <c r="KP122" s="55">
        <v>-0.25619999999999998</v>
      </c>
      <c r="KQ122" s="55">
        <v>-0.42180000000000001</v>
      </c>
      <c r="KR122" s="55">
        <v>-0.38440000000000002</v>
      </c>
      <c r="KS122" s="55">
        <v>-0.30590000000000001</v>
      </c>
      <c r="KT122" s="55">
        <v>-0.28910000000000002</v>
      </c>
      <c r="KU122" s="55">
        <v>-0.19159999999999999</v>
      </c>
      <c r="KV122" s="55">
        <v>-0.15060000000000001</v>
      </c>
      <c r="KW122" s="55">
        <v>-0.29630000000000001</v>
      </c>
      <c r="KX122" s="55">
        <v>-0.3826</v>
      </c>
      <c r="KY122" s="55">
        <v>-0.3785</v>
      </c>
      <c r="KZ122" s="55">
        <v>3.1399999999999997E-2</v>
      </c>
      <c r="LA122" s="55">
        <v>-0.2467</v>
      </c>
      <c r="LB122" s="55">
        <v>-0.67030000000000001</v>
      </c>
      <c r="LC122" s="55">
        <v>-0.25090000000000001</v>
      </c>
      <c r="LD122" s="55">
        <v>-0.2989</v>
      </c>
      <c r="LE122" s="55">
        <v>-0.33700000000000002</v>
      </c>
      <c r="LF122" s="55">
        <v>-0.42149999999999999</v>
      </c>
      <c r="LG122" s="55">
        <v>7.3899999999999993E-2</v>
      </c>
      <c r="LH122" s="55">
        <v>0.45350000000000001</v>
      </c>
      <c r="LI122" s="55">
        <v>-0.1449</v>
      </c>
      <c r="LJ122" s="55">
        <v>-2.8899999999999999E-2</v>
      </c>
      <c r="LK122" s="55">
        <v>-0.1183</v>
      </c>
      <c r="LL122" s="55">
        <v>-0.2364</v>
      </c>
      <c r="LM122" s="55">
        <v>-0.24049999999999999</v>
      </c>
      <c r="LN122" s="55">
        <v>-0.35560000000000003</v>
      </c>
      <c r="LO122" s="55">
        <v>-0.26400000000000001</v>
      </c>
      <c r="LP122" s="55">
        <v>-0.18809999999999999</v>
      </c>
      <c r="LQ122" s="55">
        <v>-0.13980000000000001</v>
      </c>
      <c r="LR122" s="55">
        <v>-0.23130000000000001</v>
      </c>
      <c r="LS122" s="55">
        <v>-0.44390000000000002</v>
      </c>
      <c r="LT122" s="55">
        <v>-0.40229999999999999</v>
      </c>
      <c r="LU122" s="55">
        <v>-0.44290000000000002</v>
      </c>
      <c r="LV122" s="55">
        <v>-0.38400000000000001</v>
      </c>
      <c r="LW122" s="55">
        <v>-0.27489999999999998</v>
      </c>
      <c r="LX122" s="55">
        <v>-0.22969999999999999</v>
      </c>
      <c r="LY122" s="55">
        <v>-0.21929999999999999</v>
      </c>
      <c r="LZ122" s="55">
        <v>-0.3014</v>
      </c>
      <c r="MA122" s="55">
        <v>-0.3957</v>
      </c>
      <c r="MB122" s="55">
        <v>-0.39129999999999998</v>
      </c>
      <c r="MC122" s="55">
        <v>-0.31859999999999999</v>
      </c>
      <c r="MD122" s="55">
        <v>-0.19620000000000001</v>
      </c>
      <c r="ME122" s="55">
        <v>-0.23730000000000001</v>
      </c>
      <c r="MF122" s="55">
        <v>-0.4637</v>
      </c>
      <c r="MG122" s="55">
        <v>-0.59299999999999997</v>
      </c>
      <c r="MH122" s="55">
        <v>-0.5343</v>
      </c>
      <c r="MI122" s="55">
        <v>-0.48170000000000002</v>
      </c>
      <c r="MJ122" s="55">
        <v>-0.48699999999999999</v>
      </c>
      <c r="MK122" s="55">
        <v>-0.39489999999999997</v>
      </c>
      <c r="ML122" s="55">
        <v>-0.20780000000000001</v>
      </c>
      <c r="MM122" s="55">
        <v>0.32419999999999999</v>
      </c>
      <c r="MN122" s="55">
        <v>-0.438</v>
      </c>
      <c r="MO122" s="55">
        <v>-0.29759999999999998</v>
      </c>
      <c r="MP122" s="55">
        <v>-0.2928</v>
      </c>
      <c r="MQ122" s="55">
        <v>-0.18490000000000001</v>
      </c>
      <c r="MR122" s="55">
        <v>-0.13250000000000001</v>
      </c>
      <c r="MS122" s="55">
        <v>-0.1229</v>
      </c>
      <c r="MT122" s="55">
        <v>-0.49819999999999998</v>
      </c>
      <c r="MU122" s="55">
        <v>-0.38030000000000003</v>
      </c>
      <c r="MV122" s="55">
        <v>-0.36049999999999999</v>
      </c>
      <c r="MW122" s="55">
        <v>-0.27479999999999999</v>
      </c>
      <c r="MX122" s="55">
        <v>-0.2142</v>
      </c>
      <c r="MY122" s="55">
        <v>-0.28320000000000001</v>
      </c>
      <c r="MZ122" s="55">
        <v>-0.10970000000000001</v>
      </c>
      <c r="NA122" s="55">
        <v>0.1222</v>
      </c>
      <c r="NB122" s="55">
        <v>-0.1472</v>
      </c>
      <c r="NC122" s="55">
        <v>-0.20849999999999999</v>
      </c>
      <c r="ND122" s="55">
        <v>-0.27379999999999999</v>
      </c>
      <c r="NE122" s="55">
        <v>-0.2185</v>
      </c>
      <c r="NF122" s="55">
        <v>-0.1166</v>
      </c>
      <c r="NG122" s="55">
        <v>-2.47E-2</v>
      </c>
      <c r="NH122" s="55">
        <v>-8.4400000000000003E-2</v>
      </c>
      <c r="NI122" s="55">
        <v>-0.27450000000000002</v>
      </c>
      <c r="NJ122" s="55">
        <v>-0.22450000000000001</v>
      </c>
      <c r="NK122" s="55">
        <v>-0.22470000000000001</v>
      </c>
      <c r="NL122" s="55">
        <v>-0.2099</v>
      </c>
      <c r="NM122" s="55">
        <v>-8.6199999999999999E-2</v>
      </c>
      <c r="NN122" s="55">
        <v>-6.6699999999999995E-2</v>
      </c>
      <c r="NO122" s="55">
        <v>-0.12189999999999999</v>
      </c>
      <c r="NP122" s="55">
        <v>-0.28349999999999997</v>
      </c>
      <c r="NQ122" s="55">
        <v>-0.20069999999999999</v>
      </c>
      <c r="NR122" s="55">
        <v>-0.19600000000000001</v>
      </c>
      <c r="NS122" s="55">
        <v>-0.16830000000000001</v>
      </c>
      <c r="NT122" s="55">
        <v>-5.67E-2</v>
      </c>
      <c r="NU122" s="55">
        <v>-2.23E-2</v>
      </c>
      <c r="NV122" s="55">
        <v>-8.1699999999999995E-2</v>
      </c>
      <c r="NW122" s="55">
        <v>-0.2097</v>
      </c>
      <c r="NX122" s="55">
        <v>-0.18049999999999999</v>
      </c>
      <c r="NY122" s="55">
        <v>-0.21149999999999999</v>
      </c>
      <c r="NZ122" s="55">
        <v>-0.1797</v>
      </c>
      <c r="OA122" s="55">
        <v>-0.1027</v>
      </c>
      <c r="OB122" s="55">
        <v>-2.4E-2</v>
      </c>
      <c r="OC122" s="55">
        <v>-6.3E-3</v>
      </c>
      <c r="OD122" s="55">
        <v>-0.1472</v>
      </c>
      <c r="OE122" s="55">
        <v>2.52E-2</v>
      </c>
      <c r="OF122" s="55">
        <v>1.8499999999999999E-2</v>
      </c>
      <c r="OG122" s="55">
        <v>1.52E-2</v>
      </c>
      <c r="OH122" s="55">
        <v>4.6899999999999997E-2</v>
      </c>
      <c r="OI122" s="55">
        <v>4.87E-2</v>
      </c>
      <c r="OJ122" s="55">
        <v>5.57E-2</v>
      </c>
      <c r="OK122" s="55">
        <v>-9.9699999999999997E-2</v>
      </c>
      <c r="OL122" s="55">
        <v>-9.2999999999999999E-2</v>
      </c>
      <c r="OM122" s="55">
        <v>-5.3999999999999999E-2</v>
      </c>
      <c r="ON122" s="55">
        <v>4.3E-3</v>
      </c>
      <c r="OO122" s="55">
        <v>3.8E-3</v>
      </c>
      <c r="OP122" s="55">
        <v>7.9600000000000004E-2</v>
      </c>
      <c r="OQ122" s="55">
        <v>0.18870000000000001</v>
      </c>
      <c r="OR122" s="55">
        <v>0.18679999999999999</v>
      </c>
      <c r="OS122" s="55">
        <v>0.18990000000000001</v>
      </c>
      <c r="OT122" s="55">
        <v>0.1862</v>
      </c>
      <c r="OU122" s="55">
        <v>0.1263</v>
      </c>
      <c r="OV122" s="55">
        <v>8.6499999999999994E-2</v>
      </c>
      <c r="OW122" s="55">
        <v>7.7399999999999997E-2</v>
      </c>
      <c r="OX122" s="55">
        <v>0.3221</v>
      </c>
      <c r="OY122" s="55">
        <v>0.2014</v>
      </c>
      <c r="OZ122" s="54">
        <v>0.25</v>
      </c>
      <c r="PA122" s="55">
        <v>0.23449999999999999</v>
      </c>
      <c r="PB122" s="55">
        <v>0.23810000000000001</v>
      </c>
      <c r="PC122" s="55">
        <v>0.1615</v>
      </c>
      <c r="PD122" s="55">
        <v>0.1028</v>
      </c>
      <c r="PE122" s="55">
        <v>9.8299999999999998E-2</v>
      </c>
      <c r="PF122" s="55">
        <v>-0.12509999999999999</v>
      </c>
      <c r="PG122" s="55">
        <v>-9.4299999999999995E-2</v>
      </c>
      <c r="PH122" s="55">
        <v>-3.04E-2</v>
      </c>
      <c r="PI122" s="55">
        <v>2.8000000000000001E-2</v>
      </c>
      <c r="PJ122" s="55">
        <v>4.2200000000000001E-2</v>
      </c>
      <c r="PK122" s="55">
        <v>-0.2772</v>
      </c>
      <c r="PL122" s="55">
        <v>-0.1724</v>
      </c>
      <c r="PM122" s="55">
        <v>2.1600000000000001E-2</v>
      </c>
      <c r="PN122" s="55">
        <v>5.5199999999999999E-2</v>
      </c>
      <c r="PO122" s="55">
        <v>-1.7600000000000001E-2</v>
      </c>
      <c r="PP122" s="55">
        <v>7.3800000000000004E-2</v>
      </c>
      <c r="PQ122" s="55">
        <v>0.14699999999999999</v>
      </c>
      <c r="PR122" s="55">
        <v>0.17730000000000001</v>
      </c>
      <c r="PS122" s="55">
        <v>0.24929999999999999</v>
      </c>
      <c r="PT122" s="55">
        <v>4.5600000000000002E-2</v>
      </c>
      <c r="PU122" s="55">
        <v>0.12189999999999999</v>
      </c>
      <c r="PV122" s="55">
        <v>0.13250000000000001</v>
      </c>
      <c r="PW122" s="55">
        <v>0.23350000000000001</v>
      </c>
      <c r="PX122" s="55">
        <v>0.25369999999999998</v>
      </c>
      <c r="PY122" s="55">
        <v>0.16489999999999999</v>
      </c>
      <c r="PZ122" s="55">
        <v>0.1988</v>
      </c>
      <c r="QA122" s="55">
        <v>5.2900000000000003E-2</v>
      </c>
      <c r="QB122" s="55">
        <v>-8.9999999999999998E-4</v>
      </c>
      <c r="QC122" s="55">
        <v>0.1086</v>
      </c>
      <c r="QD122" s="54">
        <v>0.17</v>
      </c>
      <c r="QE122" s="55">
        <v>0.21970000000000001</v>
      </c>
      <c r="QF122" s="55">
        <v>0.22389999999999999</v>
      </c>
      <c r="QG122" s="55">
        <v>-3.5099999999999999E-2</v>
      </c>
      <c r="QH122" s="55">
        <v>0.28289999999999998</v>
      </c>
      <c r="QI122" s="55">
        <v>0.18940000000000001</v>
      </c>
      <c r="QJ122" s="55">
        <v>0.2069</v>
      </c>
      <c r="QK122" s="55">
        <v>0.31569999999999998</v>
      </c>
      <c r="QL122" s="55">
        <v>0.26029999999999998</v>
      </c>
      <c r="QM122" s="55">
        <v>0.30359999999999998</v>
      </c>
      <c r="QN122" s="55">
        <v>0.3876</v>
      </c>
      <c r="QO122" s="55">
        <v>0.15959999999999999</v>
      </c>
      <c r="QP122" s="55">
        <v>0.1525</v>
      </c>
      <c r="QQ122" s="55">
        <v>0.17630000000000001</v>
      </c>
      <c r="QR122" s="55">
        <v>0.28189999999999998</v>
      </c>
      <c r="QS122" s="55">
        <v>0.27879999999999999</v>
      </c>
      <c r="QT122" s="55">
        <v>0.1978</v>
      </c>
      <c r="QU122" s="55">
        <v>-1.5E-3</v>
      </c>
      <c r="QV122" s="55">
        <v>-1.49E-2</v>
      </c>
      <c r="QW122" s="55">
        <v>0.3679</v>
      </c>
      <c r="QX122" s="55">
        <v>0.3508</v>
      </c>
      <c r="QY122" s="55">
        <v>0.37719999999999998</v>
      </c>
      <c r="QZ122" s="55">
        <v>0.58020000000000005</v>
      </c>
      <c r="RA122" s="55">
        <v>0.5202</v>
      </c>
      <c r="RB122" s="55">
        <v>0.92859999999999998</v>
      </c>
      <c r="RC122" s="55">
        <v>0.66200000000000003</v>
      </c>
      <c r="RD122" s="55">
        <v>9.0499999999999997E-2</v>
      </c>
      <c r="RE122" s="55">
        <v>0.25779999999999997</v>
      </c>
      <c r="RF122" s="55">
        <v>0.33040000000000003</v>
      </c>
      <c r="RG122" s="55">
        <v>0.35599999999999998</v>
      </c>
      <c r="RH122" s="55">
        <v>0.3165</v>
      </c>
      <c r="RI122" s="55">
        <v>0.37290000000000001</v>
      </c>
      <c r="RJ122" s="55">
        <v>9.7699999999999995E-2</v>
      </c>
      <c r="RK122" s="55">
        <v>0.1701</v>
      </c>
      <c r="RL122" s="55">
        <v>0.29389999999999999</v>
      </c>
      <c r="RM122" s="55">
        <v>0.43619999999999998</v>
      </c>
      <c r="RN122" s="55">
        <v>0.3957</v>
      </c>
      <c r="RO122" s="55">
        <v>0.30840000000000001</v>
      </c>
      <c r="RP122" s="55">
        <v>-0.14019999999999999</v>
      </c>
      <c r="RQ122" s="55">
        <v>0.30890000000000001</v>
      </c>
      <c r="RR122" s="55">
        <v>-0.15529999999999999</v>
      </c>
      <c r="RS122" s="55">
        <v>0.17849999999999999</v>
      </c>
      <c r="RT122" s="55">
        <v>0.29270000000000002</v>
      </c>
      <c r="RU122" s="55">
        <v>0.2802</v>
      </c>
      <c r="RV122" s="55">
        <v>0.3508</v>
      </c>
      <c r="RW122" s="55">
        <v>1.014</v>
      </c>
      <c r="RX122" s="55">
        <v>0.33100000000000002</v>
      </c>
      <c r="RY122" s="55">
        <v>0.18410000000000001</v>
      </c>
      <c r="RZ122" s="55">
        <v>0.27789999999999998</v>
      </c>
      <c r="SA122" s="55">
        <v>0.26250000000000001</v>
      </c>
      <c r="SB122" s="55">
        <v>0.34129999999999999</v>
      </c>
      <c r="SC122" s="55">
        <v>0.32919999999999999</v>
      </c>
      <c r="SD122" s="55">
        <v>0.4153</v>
      </c>
      <c r="SE122" s="55">
        <v>0.42730000000000001</v>
      </c>
      <c r="SF122" s="55">
        <v>-0.50670000000000004</v>
      </c>
      <c r="SG122" s="55">
        <v>0.19239999999999999</v>
      </c>
      <c r="SH122" s="55">
        <v>6.8000000000000005E-2</v>
      </c>
      <c r="SI122" s="55">
        <v>0.26900000000000002</v>
      </c>
      <c r="SJ122" s="55">
        <v>0.27400000000000002</v>
      </c>
      <c r="SK122" s="55">
        <v>0.40649999999999997</v>
      </c>
      <c r="SL122" s="55">
        <v>0.68049999999999999</v>
      </c>
      <c r="SM122" s="55">
        <v>-1.5E-3</v>
      </c>
      <c r="SN122" s="55">
        <v>3.7699999999999997E-2</v>
      </c>
      <c r="SO122" s="55">
        <v>0.10979999999999999</v>
      </c>
      <c r="SP122" s="55">
        <v>0.26219999999999999</v>
      </c>
      <c r="SQ122" s="55">
        <v>0.19800000000000001</v>
      </c>
      <c r="SR122" s="55">
        <v>0.1845</v>
      </c>
      <c r="SS122" s="55">
        <v>0.1424</v>
      </c>
      <c r="ST122" s="55">
        <v>0.1225</v>
      </c>
      <c r="SU122" s="55">
        <v>5.33E-2</v>
      </c>
      <c r="SV122" s="55">
        <v>0.29270000000000002</v>
      </c>
      <c r="SW122" s="55">
        <v>0.27989999999999998</v>
      </c>
      <c r="SX122" s="55">
        <v>0.15570000000000001</v>
      </c>
      <c r="SY122" s="55">
        <v>0.30070000000000002</v>
      </c>
      <c r="SZ122" s="55">
        <v>0.19550000000000001</v>
      </c>
      <c r="TA122" s="55">
        <v>0.1245</v>
      </c>
      <c r="TB122" s="55">
        <v>0.1384</v>
      </c>
      <c r="TC122" s="55">
        <v>0.16689999999999999</v>
      </c>
      <c r="TD122" s="55">
        <v>9.0999999999999998E-2</v>
      </c>
      <c r="TE122" s="55">
        <v>0.2263</v>
      </c>
      <c r="TF122" s="55">
        <v>0.17399999999999999</v>
      </c>
      <c r="TG122" s="55">
        <v>0.1822</v>
      </c>
      <c r="TH122" s="55">
        <v>0.29370000000000002</v>
      </c>
      <c r="TI122" s="55">
        <v>0.17399999999999999</v>
      </c>
      <c r="TJ122" s="55">
        <v>0.2792</v>
      </c>
      <c r="TK122" s="55">
        <v>0.25519999999999998</v>
      </c>
      <c r="TL122" s="55">
        <v>0.2681</v>
      </c>
      <c r="TM122" s="55">
        <v>0.2898</v>
      </c>
      <c r="TN122" s="55">
        <v>0.19239999999999999</v>
      </c>
      <c r="TO122" s="55">
        <v>0.11020000000000001</v>
      </c>
      <c r="TP122" s="55">
        <v>6.2100000000000002E-2</v>
      </c>
      <c r="TQ122" s="55">
        <v>0.15409999999999999</v>
      </c>
      <c r="TR122" s="55">
        <v>0.2021</v>
      </c>
      <c r="TS122" s="55">
        <v>0.23980000000000001</v>
      </c>
      <c r="TT122" s="55">
        <v>0.23369999999999999</v>
      </c>
      <c r="TU122" s="55">
        <v>9.7799999999999998E-2</v>
      </c>
      <c r="TV122" s="55">
        <v>8.2100000000000006E-2</v>
      </c>
      <c r="TW122" s="55">
        <v>6.8699999999999997E-2</v>
      </c>
      <c r="TX122" s="55">
        <v>0.15609999999999999</v>
      </c>
      <c r="TY122" s="54">
        <v>0.24</v>
      </c>
      <c r="TZ122" s="55">
        <v>0.2054</v>
      </c>
      <c r="UA122" s="55">
        <v>0.18659999999999999</v>
      </c>
      <c r="UB122" s="55">
        <v>6.2799999999999995E-2</v>
      </c>
      <c r="UC122" s="55">
        <v>5.4899999999999997E-2</v>
      </c>
      <c r="UD122" s="55">
        <v>-2.3E-2</v>
      </c>
      <c r="UE122" s="55">
        <v>0.12470000000000001</v>
      </c>
      <c r="UF122" s="55">
        <v>0.24099999999999999</v>
      </c>
      <c r="UG122" s="55">
        <v>0.2326</v>
      </c>
      <c r="UH122" s="55">
        <v>0.16339999999999999</v>
      </c>
      <c r="UI122" s="55">
        <v>-3.3E-3</v>
      </c>
      <c r="UJ122" s="55">
        <v>5.8500000000000003E-2</v>
      </c>
      <c r="UK122" s="55">
        <v>7.6499999999999999E-2</v>
      </c>
      <c r="UL122" s="55">
        <v>0.35160000000000002</v>
      </c>
      <c r="UM122" s="55">
        <v>0.27179999999999999</v>
      </c>
      <c r="UN122" s="55">
        <v>0.2132</v>
      </c>
      <c r="UO122" s="55">
        <v>-9.2799999999999994E-2</v>
      </c>
      <c r="UP122" s="55">
        <v>-0.22289999999999999</v>
      </c>
      <c r="UQ122" s="55">
        <v>0.50190000000000001</v>
      </c>
      <c r="UR122" s="55">
        <v>0.34499999999999997</v>
      </c>
      <c r="US122" s="55">
        <v>0.3377</v>
      </c>
      <c r="UT122" s="55">
        <v>0.36209999999999998</v>
      </c>
      <c r="UU122" s="55">
        <v>0.43569999999999998</v>
      </c>
      <c r="UV122" s="55">
        <v>1.2665</v>
      </c>
      <c r="UW122" s="55">
        <v>0.64670000000000005</v>
      </c>
      <c r="UX122" s="55">
        <v>-0.12659999999999999</v>
      </c>
      <c r="UY122" s="55">
        <v>7.7499999999999999E-2</v>
      </c>
      <c r="UZ122" s="55">
        <v>0.1754</v>
      </c>
      <c r="VA122" s="55">
        <v>0.253</v>
      </c>
      <c r="VB122" s="55">
        <v>0.27710000000000001</v>
      </c>
      <c r="VC122" s="55">
        <v>0.26350000000000001</v>
      </c>
      <c r="VD122" s="55">
        <v>7.4499999999999997E-2</v>
      </c>
      <c r="VE122" s="55">
        <v>0.1164</v>
      </c>
      <c r="VF122" s="55">
        <v>0.13650000000000001</v>
      </c>
      <c r="VG122" s="55">
        <v>0.2233</v>
      </c>
      <c r="VH122" s="55">
        <v>0.2505</v>
      </c>
      <c r="VI122" s="55">
        <v>0.25130000000000002</v>
      </c>
      <c r="VJ122" s="55">
        <v>0.1615</v>
      </c>
      <c r="VK122" s="55">
        <v>0.15640000000000001</v>
      </c>
      <c r="VL122" s="55">
        <v>8.3000000000000001E-3</v>
      </c>
      <c r="VM122" s="55">
        <v>0.18940000000000001</v>
      </c>
      <c r="VN122" s="55">
        <v>0.2175</v>
      </c>
      <c r="VO122" s="55">
        <v>0.1855</v>
      </c>
      <c r="VP122" s="55">
        <v>0.15770000000000001</v>
      </c>
      <c r="VQ122" s="55">
        <v>0.15440000000000001</v>
      </c>
      <c r="VR122" s="55">
        <v>0.23330000000000001</v>
      </c>
      <c r="VS122" s="55">
        <v>0.22969999999999999</v>
      </c>
      <c r="VT122" s="55">
        <v>0.1656</v>
      </c>
      <c r="VU122" s="55">
        <v>0.31059999999999999</v>
      </c>
      <c r="VV122" s="55">
        <v>0.32640000000000002</v>
      </c>
      <c r="VW122" s="55">
        <v>0.31990000000000002</v>
      </c>
      <c r="VX122" s="55">
        <v>0.28189999999999998</v>
      </c>
      <c r="VY122" s="55">
        <v>0.20169999999999999</v>
      </c>
      <c r="VZ122" s="55">
        <v>0.17280000000000001</v>
      </c>
      <c r="WA122" s="55">
        <v>0.24410000000000001</v>
      </c>
      <c r="WB122" s="55">
        <v>0.2984</v>
      </c>
      <c r="WC122" s="55">
        <v>0.22539999999999999</v>
      </c>
      <c r="WD122" s="55">
        <v>0.33239999999999997</v>
      </c>
      <c r="WE122" s="55">
        <v>0.1928</v>
      </c>
      <c r="WF122" s="55">
        <v>0.25190000000000001</v>
      </c>
      <c r="WG122" s="55">
        <v>0.16969999999999999</v>
      </c>
      <c r="WH122" s="55">
        <v>0.13339999999999999</v>
      </c>
      <c r="WI122" s="55">
        <v>0.15529999999999999</v>
      </c>
      <c r="WJ122" s="55">
        <v>0.1827</v>
      </c>
      <c r="WK122" s="55">
        <v>0.2165</v>
      </c>
      <c r="WL122" s="55">
        <v>0.20499999999999999</v>
      </c>
      <c r="WM122" s="55">
        <v>0.1149</v>
      </c>
      <c r="WN122" s="55">
        <v>0.16719999999999999</v>
      </c>
      <c r="WO122" s="55">
        <v>0.20399999999999999</v>
      </c>
      <c r="WP122" s="55">
        <v>0.25230000000000002</v>
      </c>
      <c r="WQ122" s="55">
        <v>0.36809999999999998</v>
      </c>
      <c r="WR122" s="55">
        <v>0.4279</v>
      </c>
      <c r="WS122" s="55">
        <v>0.37290000000000001</v>
      </c>
      <c r="WT122" s="55">
        <v>0.18290000000000001</v>
      </c>
      <c r="WU122" s="55">
        <v>0.25409999999999999</v>
      </c>
      <c r="WV122" s="55">
        <v>0.37419999999999998</v>
      </c>
      <c r="WW122" s="55">
        <v>0.73340000000000005</v>
      </c>
      <c r="WX122" s="55">
        <v>0.25640000000000002</v>
      </c>
      <c r="WY122" s="55">
        <v>4.1000000000000002E-2</v>
      </c>
      <c r="WZ122" s="55">
        <v>-3.0999999999999999E-3</v>
      </c>
      <c r="XA122" s="55">
        <v>0.1258</v>
      </c>
      <c r="XB122" s="55">
        <v>0.1643</v>
      </c>
      <c r="XC122" s="55">
        <v>0.13420000000000001</v>
      </c>
      <c r="XD122" s="55">
        <v>0.2132</v>
      </c>
      <c r="XE122" s="55">
        <v>0.1608</v>
      </c>
      <c r="XF122" s="55">
        <v>0.1106</v>
      </c>
      <c r="XG122" s="55">
        <v>0.1011</v>
      </c>
      <c r="XH122" s="55">
        <v>-4.5600000000000002E-2</v>
      </c>
      <c r="XI122" s="55">
        <v>0.2205</v>
      </c>
      <c r="XJ122" s="55">
        <v>0.224</v>
      </c>
      <c r="XK122" s="55">
        <v>0.38529999999999998</v>
      </c>
      <c r="XL122" s="55">
        <v>0.24049999999999999</v>
      </c>
      <c r="XM122" s="55">
        <v>0.2223</v>
      </c>
      <c r="XN122" s="55">
        <v>0.27289999999999998</v>
      </c>
      <c r="XO122" s="55">
        <v>0.22489999999999999</v>
      </c>
      <c r="XP122" s="55">
        <v>0.2974</v>
      </c>
      <c r="XQ122" s="55">
        <v>0.37869999999999998</v>
      </c>
      <c r="XR122" s="55">
        <v>0.30380000000000001</v>
      </c>
      <c r="XS122" s="55">
        <v>0.15720000000000001</v>
      </c>
      <c r="XT122" s="55">
        <v>0.25640000000000002</v>
      </c>
      <c r="XU122" s="55">
        <v>0.27429999999999999</v>
      </c>
      <c r="XV122" s="55">
        <v>0.3049</v>
      </c>
      <c r="XW122" s="55">
        <v>0.14419999999999999</v>
      </c>
      <c r="XX122" s="55">
        <v>0.1168</v>
      </c>
      <c r="XY122" s="55">
        <v>7.2900000000000006E-2</v>
      </c>
      <c r="XZ122" s="55">
        <v>0.1298</v>
      </c>
      <c r="YA122" s="55">
        <v>0.1704</v>
      </c>
      <c r="YB122" s="54">
        <v>0.25</v>
      </c>
      <c r="YC122" s="54">
        <v>0.14000000000000001</v>
      </c>
      <c r="YD122" s="55">
        <v>0.1696</v>
      </c>
      <c r="YE122" s="55">
        <v>0.12690000000000001</v>
      </c>
      <c r="YF122" s="55">
        <v>6.1800000000000001E-2</v>
      </c>
      <c r="YG122" s="55">
        <v>0.11360000000000001</v>
      </c>
      <c r="YH122" s="55">
        <v>0.2082</v>
      </c>
      <c r="YI122" s="54">
        <v>0.22</v>
      </c>
      <c r="YJ122" s="55">
        <v>0.18890000000000001</v>
      </c>
      <c r="YK122" s="55">
        <v>0.14169999999999999</v>
      </c>
    </row>
    <row r="123" spans="1:661" x14ac:dyDescent="0.35">
      <c r="A123" s="66" t="s">
        <v>75</v>
      </c>
      <c r="B123" s="66" t="s">
        <v>11</v>
      </c>
      <c r="C123" s="54">
        <v>0.08</v>
      </c>
      <c r="D123" s="54">
        <v>0.11</v>
      </c>
      <c r="E123" s="54">
        <v>0.06</v>
      </c>
      <c r="F123" s="54">
        <v>0.01</v>
      </c>
      <c r="G123" s="54">
        <v>0.01</v>
      </c>
      <c r="H123" s="54">
        <v>0.12</v>
      </c>
      <c r="I123" s="54">
        <v>0.01</v>
      </c>
      <c r="J123" s="54">
        <v>0</v>
      </c>
      <c r="K123" s="54">
        <v>0.03</v>
      </c>
      <c r="L123" s="54">
        <v>0.05</v>
      </c>
      <c r="M123" s="54">
        <v>7.0000000000000007E-2</v>
      </c>
      <c r="N123" s="54">
        <v>0</v>
      </c>
      <c r="O123" s="54">
        <v>-0.18</v>
      </c>
      <c r="P123" s="54">
        <v>-0.28999999999999998</v>
      </c>
      <c r="Q123" s="54">
        <v>-0.31</v>
      </c>
      <c r="R123" s="54">
        <v>-0.31</v>
      </c>
      <c r="S123" s="54">
        <v>-0.36</v>
      </c>
      <c r="T123" s="54">
        <v>-0.34</v>
      </c>
      <c r="U123" s="54">
        <v>-0.35</v>
      </c>
      <c r="V123" s="54">
        <v>-0.25</v>
      </c>
      <c r="W123" s="54">
        <v>-0.47</v>
      </c>
      <c r="X123" s="54">
        <v>-0.49</v>
      </c>
      <c r="Y123" s="54">
        <v>-0.54</v>
      </c>
      <c r="Z123" s="54">
        <v>-0.57999999999999996</v>
      </c>
      <c r="AA123" s="54">
        <v>-0.63</v>
      </c>
      <c r="AB123" s="54">
        <v>-0.63</v>
      </c>
      <c r="AC123" s="54">
        <v>-0.62</v>
      </c>
      <c r="AD123" s="54">
        <v>-0.83</v>
      </c>
      <c r="AE123" s="54">
        <v>-1</v>
      </c>
      <c r="AF123" s="54">
        <v>-1</v>
      </c>
      <c r="AG123" s="54">
        <v>-1</v>
      </c>
      <c r="AH123" s="54">
        <v>-1</v>
      </c>
      <c r="AI123" s="54">
        <v>-1</v>
      </c>
      <c r="AJ123" s="54">
        <v>-1</v>
      </c>
      <c r="AK123" s="54">
        <v>-1</v>
      </c>
      <c r="AL123" s="54">
        <v>-1</v>
      </c>
      <c r="AM123" s="54">
        <v>-1</v>
      </c>
      <c r="AN123" s="54">
        <v>-1</v>
      </c>
      <c r="AO123" s="54">
        <v>-1</v>
      </c>
      <c r="AP123" s="54">
        <v>-1</v>
      </c>
      <c r="AQ123" s="54">
        <v>-1</v>
      </c>
      <c r="AR123" s="54">
        <v>-1</v>
      </c>
      <c r="AS123" s="54">
        <v>-1</v>
      </c>
      <c r="AT123" s="54">
        <v>-1</v>
      </c>
      <c r="AU123" s="54">
        <v>-1</v>
      </c>
      <c r="AV123" s="54">
        <v>-1</v>
      </c>
      <c r="AW123" s="54">
        <v>-1</v>
      </c>
      <c r="AX123" s="54">
        <v>-1</v>
      </c>
      <c r="AY123" s="54">
        <v>-1</v>
      </c>
      <c r="AZ123" s="54">
        <v>-1</v>
      </c>
      <c r="BA123" s="54">
        <v>-1</v>
      </c>
      <c r="BB123" s="54">
        <v>-1</v>
      </c>
      <c r="BC123" s="54">
        <v>-1</v>
      </c>
      <c r="BD123" s="54">
        <v>-1</v>
      </c>
      <c r="BE123" s="54">
        <v>-1</v>
      </c>
      <c r="BF123" s="54">
        <v>-1</v>
      </c>
      <c r="BG123" s="54">
        <v>-1</v>
      </c>
      <c r="BH123" s="54">
        <v>-1</v>
      </c>
      <c r="BI123" s="54">
        <v>-1</v>
      </c>
      <c r="BJ123" s="54">
        <v>-1</v>
      </c>
      <c r="BK123" s="54">
        <v>-1</v>
      </c>
      <c r="BL123" s="54">
        <v>-1</v>
      </c>
      <c r="BM123" s="54">
        <v>-1</v>
      </c>
      <c r="BN123" s="54">
        <v>-1</v>
      </c>
      <c r="BO123" s="54">
        <v>-1</v>
      </c>
      <c r="BP123" s="54">
        <v>-1</v>
      </c>
      <c r="BQ123" s="54">
        <v>-1</v>
      </c>
      <c r="BR123" s="54">
        <v>-1</v>
      </c>
      <c r="BS123" s="54">
        <v>-1</v>
      </c>
      <c r="BT123" s="54">
        <v>-1</v>
      </c>
      <c r="BU123" s="54">
        <v>-1</v>
      </c>
      <c r="BV123" s="54">
        <v>-1</v>
      </c>
      <c r="BW123" s="54">
        <v>-1</v>
      </c>
      <c r="BX123" s="54">
        <v>-1</v>
      </c>
      <c r="BY123" s="54">
        <v>-1</v>
      </c>
      <c r="BZ123" s="54">
        <v>-1</v>
      </c>
      <c r="CA123" s="54">
        <v>-1</v>
      </c>
      <c r="CB123" s="54">
        <v>-1</v>
      </c>
      <c r="CC123" s="54">
        <v>-1</v>
      </c>
      <c r="CD123" s="54">
        <v>-1</v>
      </c>
      <c r="CE123" s="54">
        <v>-1</v>
      </c>
      <c r="CF123" s="54">
        <v>-1</v>
      </c>
      <c r="CG123" s="54">
        <v>-1</v>
      </c>
      <c r="CH123" s="55">
        <v>-0.99950000000000006</v>
      </c>
      <c r="CI123" s="55">
        <v>-0.996</v>
      </c>
      <c r="CJ123" s="55">
        <v>-0.99719999999999998</v>
      </c>
      <c r="CK123" s="55">
        <v>-0.99970000000000003</v>
      </c>
      <c r="CL123" s="54">
        <v>-1</v>
      </c>
      <c r="CM123" s="55">
        <v>-0.99950000000000006</v>
      </c>
      <c r="CN123" s="55">
        <v>-0.99160000000000004</v>
      </c>
      <c r="CO123" s="55">
        <v>-0.99860000000000004</v>
      </c>
      <c r="CP123" s="55">
        <v>-0.99770000000000003</v>
      </c>
      <c r="CQ123" s="55">
        <v>-0.99639999999999995</v>
      </c>
      <c r="CR123" s="55">
        <v>-0.9919</v>
      </c>
      <c r="CS123" s="55">
        <v>-0.99860000000000004</v>
      </c>
      <c r="CT123" s="55">
        <v>-0.99439999999999995</v>
      </c>
      <c r="CU123" s="55">
        <v>-0.99429999999999996</v>
      </c>
      <c r="CV123" s="55">
        <v>-0.99250000000000005</v>
      </c>
      <c r="CW123" s="55">
        <v>-0.99739999999999995</v>
      </c>
      <c r="CX123" s="55">
        <v>-0.998</v>
      </c>
      <c r="CY123" s="55">
        <v>-0.999</v>
      </c>
      <c r="CZ123" s="55">
        <v>-0.98760000000000003</v>
      </c>
      <c r="DA123" s="55">
        <v>-0.99709999999999999</v>
      </c>
      <c r="DB123" s="55">
        <v>-0.99909999999999999</v>
      </c>
      <c r="DC123" s="55">
        <v>-0.99199999999999999</v>
      </c>
      <c r="DD123" s="55">
        <v>-0.99429999999999996</v>
      </c>
      <c r="DE123" s="55">
        <v>-0.99770000000000003</v>
      </c>
      <c r="DF123" s="55">
        <v>-0.99439999999999995</v>
      </c>
      <c r="DG123" s="55">
        <v>-0.99419999999999997</v>
      </c>
      <c r="DH123" s="54">
        <v>-0.99</v>
      </c>
      <c r="DI123" s="55">
        <v>-0.98819999999999997</v>
      </c>
      <c r="DJ123" s="55">
        <v>-0.9597</v>
      </c>
      <c r="DK123" s="55">
        <v>-0.96130000000000004</v>
      </c>
      <c r="DL123" s="55">
        <v>-0.94530000000000003</v>
      </c>
      <c r="DM123" s="55">
        <v>-0.94179999999999997</v>
      </c>
      <c r="DN123" s="55">
        <v>-0.93159999999999998</v>
      </c>
      <c r="DO123" s="55">
        <v>-0.91159999999999997</v>
      </c>
      <c r="DP123" s="55">
        <v>-0.93979999999999997</v>
      </c>
      <c r="DQ123" s="55">
        <v>-0.94040000000000001</v>
      </c>
      <c r="DR123" s="55">
        <v>-0.91449999999999998</v>
      </c>
      <c r="DS123" s="55">
        <v>-0.89990000000000003</v>
      </c>
      <c r="DT123" s="55">
        <v>-0.90359999999999996</v>
      </c>
      <c r="DU123" s="55">
        <v>-0.88219999999999998</v>
      </c>
      <c r="DV123" s="55">
        <v>-0.87339999999999995</v>
      </c>
      <c r="DW123" s="55">
        <v>-0.82730000000000004</v>
      </c>
      <c r="DX123" s="55">
        <v>-0.88400000000000001</v>
      </c>
      <c r="DY123" s="55">
        <v>-0.89229999999999998</v>
      </c>
      <c r="DZ123" s="55">
        <v>-0.89070000000000005</v>
      </c>
      <c r="EA123" s="55">
        <v>-0.86980000000000002</v>
      </c>
      <c r="EB123" s="55">
        <v>-0.87749999999999995</v>
      </c>
      <c r="EC123" s="55">
        <v>-0.88890000000000002</v>
      </c>
      <c r="ED123" s="55">
        <v>-0.87929999999999997</v>
      </c>
      <c r="EE123" s="55">
        <v>-0.89900000000000002</v>
      </c>
      <c r="EF123" s="55">
        <v>-0.90810000000000002</v>
      </c>
      <c r="EG123" s="55">
        <v>-0.90980000000000005</v>
      </c>
      <c r="EH123" s="55">
        <v>-0.85970000000000002</v>
      </c>
      <c r="EI123" s="55">
        <v>-0.87229999999999996</v>
      </c>
      <c r="EJ123" s="55">
        <v>-0.90910000000000002</v>
      </c>
      <c r="EK123" s="55">
        <v>-0.8266</v>
      </c>
      <c r="EL123" s="55">
        <v>-0.89570000000000005</v>
      </c>
      <c r="EM123" s="55">
        <v>-0.90959999999999996</v>
      </c>
      <c r="EN123" s="55">
        <v>-0.87939999999999996</v>
      </c>
      <c r="EO123" s="55">
        <v>-0.90839999999999999</v>
      </c>
      <c r="EP123" s="55">
        <v>-0.8679</v>
      </c>
      <c r="EQ123" s="55">
        <v>-0.875</v>
      </c>
      <c r="ER123" s="55">
        <v>-0.89080000000000004</v>
      </c>
      <c r="ES123" s="55">
        <v>-0.89849999999999997</v>
      </c>
      <c r="ET123" s="55">
        <v>-0.879</v>
      </c>
      <c r="EU123" s="55">
        <v>-0.86219999999999997</v>
      </c>
      <c r="EV123" s="55">
        <v>-0.86370000000000002</v>
      </c>
      <c r="EW123" s="55">
        <v>-0.86399999999999999</v>
      </c>
      <c r="EX123" s="55">
        <v>-0.8508</v>
      </c>
      <c r="EY123" s="55">
        <v>-0.84940000000000004</v>
      </c>
      <c r="EZ123" s="55">
        <v>-0.88060000000000005</v>
      </c>
      <c r="FA123" s="55">
        <v>-0.87649999999999995</v>
      </c>
      <c r="FB123" s="54">
        <v>-0.89</v>
      </c>
      <c r="FC123" s="55">
        <v>-0.89029999999999998</v>
      </c>
      <c r="FD123" s="55">
        <v>-0.86609999999999998</v>
      </c>
      <c r="FE123" s="55">
        <v>-0.83250000000000002</v>
      </c>
      <c r="FF123" s="55">
        <v>-0.85699999999999998</v>
      </c>
      <c r="FG123" s="55">
        <v>-0.88390000000000002</v>
      </c>
      <c r="FH123" s="55">
        <v>-0.87250000000000005</v>
      </c>
      <c r="FI123" s="55">
        <v>-0.86109999999999998</v>
      </c>
      <c r="FJ123" s="55">
        <v>-0.85550000000000004</v>
      </c>
      <c r="FK123" s="55">
        <v>-0.84470000000000001</v>
      </c>
      <c r="FL123" s="55">
        <v>-0.83279999999999998</v>
      </c>
      <c r="FM123" s="55">
        <v>-0.84599999999999997</v>
      </c>
      <c r="FN123" s="55">
        <v>-0.87649999999999995</v>
      </c>
      <c r="FO123" s="55">
        <v>-0.86550000000000005</v>
      </c>
      <c r="FP123" s="55">
        <v>-0.8589</v>
      </c>
      <c r="FQ123" s="55">
        <v>-0.8851</v>
      </c>
      <c r="FR123" s="55">
        <v>-0.8276</v>
      </c>
      <c r="FS123" s="55">
        <v>-0.83440000000000003</v>
      </c>
      <c r="FT123" s="55">
        <v>-0.80930000000000002</v>
      </c>
      <c r="FU123" s="55">
        <v>-0.86880000000000002</v>
      </c>
      <c r="FV123" s="55">
        <v>-0.87090000000000001</v>
      </c>
      <c r="FW123" s="55">
        <v>-0.87549999999999994</v>
      </c>
      <c r="FX123" s="55">
        <v>-0.85619999999999996</v>
      </c>
      <c r="FY123" s="55">
        <v>-0.8095</v>
      </c>
      <c r="FZ123" s="55">
        <v>-0.79249999999999998</v>
      </c>
      <c r="GA123" s="55">
        <v>-0.81969999999999998</v>
      </c>
      <c r="GB123" s="55">
        <v>-0.84489999999999998</v>
      </c>
      <c r="GC123" s="55">
        <v>-0.85609999999999997</v>
      </c>
      <c r="GD123" s="55">
        <v>-0.8337</v>
      </c>
      <c r="GE123" s="55">
        <v>-0.83840000000000003</v>
      </c>
      <c r="GF123" s="55">
        <v>-0.8155</v>
      </c>
      <c r="GG123" s="55">
        <v>-0.78110000000000002</v>
      </c>
      <c r="GH123" s="55">
        <v>-0.79400000000000004</v>
      </c>
      <c r="GI123" s="55">
        <v>-0.8397</v>
      </c>
      <c r="GJ123" s="55">
        <v>-0.82110000000000005</v>
      </c>
      <c r="GK123" s="55">
        <v>-0.80100000000000005</v>
      </c>
      <c r="GL123" s="55">
        <v>-0.80400000000000005</v>
      </c>
      <c r="GM123" s="55">
        <v>-0.75649999999999995</v>
      </c>
      <c r="GN123" s="55">
        <v>-0.78159999999999996</v>
      </c>
      <c r="GO123" s="55">
        <v>-0.82840000000000003</v>
      </c>
      <c r="GP123" s="55">
        <v>-0.83169999999999999</v>
      </c>
      <c r="GQ123" s="55">
        <v>-0.76249999999999996</v>
      </c>
      <c r="GR123" s="54">
        <v>-0.75</v>
      </c>
      <c r="GS123" s="55">
        <v>-0.76480000000000004</v>
      </c>
      <c r="GT123" s="55">
        <v>-0.73550000000000004</v>
      </c>
      <c r="GU123" s="55">
        <v>-0.7208</v>
      </c>
      <c r="GV123" s="55">
        <v>-0.63200000000000001</v>
      </c>
      <c r="GW123" s="55">
        <v>-0.72060000000000002</v>
      </c>
      <c r="GX123" s="55">
        <v>-0.84960000000000002</v>
      </c>
      <c r="GY123" s="55">
        <v>-0.81699999999999995</v>
      </c>
      <c r="GZ123" s="55">
        <v>-0.82979999999999998</v>
      </c>
      <c r="HA123" s="55">
        <v>-0.82310000000000005</v>
      </c>
      <c r="HB123" s="55">
        <v>-0.82640000000000002</v>
      </c>
      <c r="HC123" s="55">
        <v>-0.8337</v>
      </c>
      <c r="HD123" s="55">
        <v>-0.86699999999999999</v>
      </c>
      <c r="HE123" s="55">
        <v>-0.84589999999999999</v>
      </c>
      <c r="HF123" s="55">
        <v>-0.83889999999999998</v>
      </c>
      <c r="HG123" s="55">
        <v>-0.8377</v>
      </c>
      <c r="HH123" s="55">
        <v>-0.80510000000000004</v>
      </c>
      <c r="HI123" s="55">
        <v>-0.76990000000000003</v>
      </c>
      <c r="HJ123" s="55">
        <v>-0.75439999999999996</v>
      </c>
      <c r="HK123" s="55">
        <v>-0.79069999999999996</v>
      </c>
      <c r="HL123" s="55">
        <v>-0.75329999999999997</v>
      </c>
      <c r="HM123" s="55">
        <v>-0.82010000000000005</v>
      </c>
      <c r="HN123" s="55">
        <v>-0.80200000000000005</v>
      </c>
      <c r="HO123" s="55">
        <v>-0.74929999999999997</v>
      </c>
      <c r="HP123" s="55">
        <v>-0.73950000000000005</v>
      </c>
      <c r="HQ123" s="55">
        <v>-0.71399999999999997</v>
      </c>
      <c r="HR123" s="55">
        <v>-0.7722</v>
      </c>
      <c r="HS123" s="55">
        <v>-0.81840000000000002</v>
      </c>
      <c r="HT123" s="55">
        <v>-0.76680000000000004</v>
      </c>
      <c r="HU123" s="55">
        <v>-0.78249999999999997</v>
      </c>
      <c r="HV123" s="55">
        <v>-0.75170000000000003</v>
      </c>
      <c r="HW123" s="55">
        <v>-0.75049999999999994</v>
      </c>
      <c r="HX123" s="55">
        <v>-0.78480000000000005</v>
      </c>
      <c r="HY123" s="55">
        <v>-0.79779999999999995</v>
      </c>
      <c r="HZ123" s="55">
        <v>-0.78349999999999997</v>
      </c>
      <c r="IA123" s="55">
        <v>-0.79379999999999995</v>
      </c>
      <c r="IB123" s="55">
        <v>-0.75849999999999995</v>
      </c>
      <c r="IC123" s="55">
        <v>-0.74550000000000005</v>
      </c>
      <c r="ID123" s="55">
        <v>-0.71840000000000004</v>
      </c>
      <c r="IE123" s="55">
        <v>-0.79920000000000002</v>
      </c>
      <c r="IF123" s="55">
        <v>-0.81930000000000003</v>
      </c>
      <c r="IG123" s="55">
        <v>-0.81759999999999999</v>
      </c>
      <c r="IH123" s="55">
        <v>-0.76339999999999997</v>
      </c>
      <c r="II123" s="55">
        <v>-0.75349999999999995</v>
      </c>
      <c r="IJ123" s="55">
        <v>-0.75309999999999999</v>
      </c>
      <c r="IK123" s="55">
        <v>-0.73699999999999999</v>
      </c>
      <c r="IL123" s="55">
        <v>-0.80310000000000004</v>
      </c>
      <c r="IM123" s="55">
        <v>-0.86499999999999999</v>
      </c>
      <c r="IN123" s="55">
        <v>-0.81369999999999998</v>
      </c>
      <c r="IO123" s="55">
        <v>-0.79890000000000005</v>
      </c>
      <c r="IP123" s="55">
        <v>-0.79759999999999998</v>
      </c>
      <c r="IQ123" s="55">
        <v>-0.7228</v>
      </c>
      <c r="IR123" s="55">
        <v>-0.67649999999999999</v>
      </c>
      <c r="IS123" s="55">
        <v>-0.77090000000000003</v>
      </c>
      <c r="IT123" s="55">
        <v>-0.84299999999999997</v>
      </c>
      <c r="IU123" s="55">
        <v>-0.84719999999999995</v>
      </c>
      <c r="IV123" s="55">
        <v>-0.79320000000000002</v>
      </c>
      <c r="IW123" s="55">
        <v>-0.7097</v>
      </c>
      <c r="IX123" s="55">
        <v>-0.7177</v>
      </c>
      <c r="IY123" s="55">
        <v>-0.77470000000000006</v>
      </c>
      <c r="IZ123" s="55">
        <v>-0.80600000000000005</v>
      </c>
      <c r="JA123" s="55">
        <v>-0.83609999999999995</v>
      </c>
      <c r="JB123" s="55">
        <v>-0.92369999999999997</v>
      </c>
      <c r="JC123" s="55">
        <v>-0.87260000000000004</v>
      </c>
      <c r="JD123" s="55">
        <v>-0.82899999999999996</v>
      </c>
      <c r="JE123" s="55">
        <v>-0.73939999999999995</v>
      </c>
      <c r="JF123" s="55">
        <v>-0.71230000000000004</v>
      </c>
      <c r="JG123" s="55">
        <v>-0.81369999999999998</v>
      </c>
      <c r="JH123" s="55">
        <v>-0.88239999999999996</v>
      </c>
      <c r="JI123" s="55">
        <v>-0.84130000000000005</v>
      </c>
      <c r="JJ123" s="55">
        <v>-0.77480000000000004</v>
      </c>
      <c r="JK123" s="55">
        <v>-0.80179999999999996</v>
      </c>
      <c r="JL123" s="55">
        <v>-0.72989999999999999</v>
      </c>
      <c r="JM123" s="55">
        <v>-0.72619999999999996</v>
      </c>
      <c r="JN123" s="55">
        <v>-0.74109999999999998</v>
      </c>
      <c r="JO123" s="55">
        <v>-0.82789999999999997</v>
      </c>
      <c r="JP123" s="55">
        <v>-0.83320000000000005</v>
      </c>
      <c r="JQ123" s="55">
        <v>-0.98309999999999997</v>
      </c>
      <c r="JR123" s="55">
        <v>-0.96960000000000002</v>
      </c>
      <c r="JS123" s="55">
        <v>-0.93340000000000001</v>
      </c>
      <c r="JT123" s="55">
        <v>-0.92979999999999996</v>
      </c>
      <c r="JU123" s="55">
        <v>-0.94869999999999999</v>
      </c>
      <c r="JV123" s="55">
        <v>-0.96919999999999995</v>
      </c>
      <c r="JW123" s="55">
        <v>-0.9718</v>
      </c>
      <c r="JX123" s="55">
        <v>-0.9526</v>
      </c>
      <c r="JY123" s="55">
        <v>-0.98170000000000002</v>
      </c>
      <c r="JZ123" s="55">
        <v>-0.94389999999999996</v>
      </c>
      <c r="KA123" s="55">
        <v>-0.93779999999999997</v>
      </c>
      <c r="KB123" s="55">
        <v>-0.94489999999999996</v>
      </c>
      <c r="KC123" s="55">
        <v>-0.97740000000000005</v>
      </c>
      <c r="KD123" s="55">
        <v>-0.97870000000000001</v>
      </c>
      <c r="KE123" s="55">
        <v>-0.96050000000000002</v>
      </c>
      <c r="KF123" s="55">
        <v>-0.96840000000000004</v>
      </c>
      <c r="KG123" s="55">
        <v>-0.93879999999999997</v>
      </c>
      <c r="KH123" s="55">
        <v>-0.91710000000000003</v>
      </c>
      <c r="KI123" s="55">
        <v>-0.94850000000000001</v>
      </c>
      <c r="KJ123" s="55">
        <v>-0.9768</v>
      </c>
      <c r="KK123" s="55">
        <v>-0.97760000000000002</v>
      </c>
      <c r="KL123" s="55">
        <v>-0.96560000000000001</v>
      </c>
      <c r="KM123" s="55">
        <v>-0.96250000000000002</v>
      </c>
      <c r="KN123" s="55">
        <v>-0.94450000000000001</v>
      </c>
      <c r="KO123" s="55">
        <v>-0.92330000000000001</v>
      </c>
      <c r="KP123" s="55">
        <v>-0.93769999999999998</v>
      </c>
      <c r="KQ123" s="55">
        <v>-0.96750000000000003</v>
      </c>
      <c r="KR123" s="55">
        <v>-0.97009999999999996</v>
      </c>
      <c r="KS123" s="55">
        <v>-0.96589999999999998</v>
      </c>
      <c r="KT123" s="55">
        <v>-0.94899999999999995</v>
      </c>
      <c r="KU123" s="55">
        <v>-0.92559999999999998</v>
      </c>
      <c r="KV123" s="55">
        <v>-0.92249999999999999</v>
      </c>
      <c r="KW123" s="55">
        <v>-0.94450000000000001</v>
      </c>
      <c r="KX123" s="55">
        <v>-0.98740000000000006</v>
      </c>
      <c r="KY123" s="55">
        <v>-0.94489999999999996</v>
      </c>
      <c r="KZ123" s="55">
        <v>-0.7369</v>
      </c>
      <c r="LA123" s="55">
        <v>-0.94069999999999998</v>
      </c>
      <c r="LB123" s="55">
        <v>-0.98960000000000004</v>
      </c>
      <c r="LC123" s="55">
        <v>-0.94730000000000003</v>
      </c>
      <c r="LD123" s="55">
        <v>-0.93689999999999996</v>
      </c>
      <c r="LE123" s="55">
        <v>-0.94789999999999996</v>
      </c>
      <c r="LF123" s="55">
        <v>-0.96150000000000002</v>
      </c>
      <c r="LG123" s="55">
        <v>-0.91259999999999997</v>
      </c>
      <c r="LH123" s="55">
        <v>-0.7722</v>
      </c>
      <c r="LI123" s="55">
        <v>-0.95440000000000003</v>
      </c>
      <c r="LJ123" s="55">
        <v>-0.92330000000000001</v>
      </c>
      <c r="LK123" s="55">
        <v>-0.90400000000000003</v>
      </c>
      <c r="LL123" s="55">
        <v>-0.94579999999999997</v>
      </c>
      <c r="LM123" s="55">
        <v>-0.95209999999999995</v>
      </c>
      <c r="LN123" s="55">
        <v>-0.95499999999999996</v>
      </c>
      <c r="LO123" s="55">
        <v>-0.94850000000000001</v>
      </c>
      <c r="LP123" s="55">
        <v>-0.92849999999999999</v>
      </c>
      <c r="LQ123" s="55">
        <v>-0.90910000000000002</v>
      </c>
      <c r="LR123" s="55">
        <v>-0.88360000000000005</v>
      </c>
      <c r="LS123" s="55">
        <v>-0.94930000000000003</v>
      </c>
      <c r="LT123" s="55">
        <v>-0.92949999999999999</v>
      </c>
      <c r="LU123" s="55">
        <v>-0.9355</v>
      </c>
      <c r="LV123" s="55">
        <v>-0.92279999999999995</v>
      </c>
      <c r="LW123" s="55">
        <v>-0.90949999999999998</v>
      </c>
      <c r="LX123" s="55">
        <v>-0.87960000000000005</v>
      </c>
      <c r="LY123" s="55">
        <v>-0.88690000000000002</v>
      </c>
      <c r="LZ123" s="55">
        <v>-0.92820000000000003</v>
      </c>
      <c r="MA123" s="55">
        <v>-0.93110000000000004</v>
      </c>
      <c r="MB123" s="55">
        <v>-0.93110000000000004</v>
      </c>
      <c r="MC123" s="55">
        <v>-0.9214</v>
      </c>
      <c r="MD123" s="55">
        <v>-0.88290000000000002</v>
      </c>
      <c r="ME123" s="55">
        <v>-0.87239999999999995</v>
      </c>
      <c r="MF123" s="55">
        <v>-0.90049999999999997</v>
      </c>
      <c r="MG123" s="55">
        <v>-0.94579999999999997</v>
      </c>
      <c r="MH123" s="55">
        <v>-0.92279999999999995</v>
      </c>
      <c r="MI123" s="55">
        <v>-0.92859999999999998</v>
      </c>
      <c r="MJ123" s="55">
        <v>-0.90690000000000004</v>
      </c>
      <c r="MK123" s="55">
        <v>-0.87809999999999999</v>
      </c>
      <c r="ML123" s="55">
        <v>-0.85809999999999997</v>
      </c>
      <c r="MM123" s="55">
        <v>-0.83640000000000003</v>
      </c>
      <c r="MN123" s="55">
        <v>-0.88519999999999999</v>
      </c>
      <c r="MO123" s="55">
        <v>-0.87419999999999998</v>
      </c>
      <c r="MP123" s="55">
        <v>-0.87060000000000004</v>
      </c>
      <c r="MQ123" s="55">
        <v>-0.86499999999999999</v>
      </c>
      <c r="MR123" s="55">
        <v>-0.78669999999999995</v>
      </c>
      <c r="MS123" s="55">
        <v>-0.78969999999999996</v>
      </c>
      <c r="MT123" s="55">
        <v>-0.8851</v>
      </c>
      <c r="MU123" s="55">
        <v>-0.88480000000000003</v>
      </c>
      <c r="MV123" s="55">
        <v>-0.88460000000000005</v>
      </c>
      <c r="MW123" s="55">
        <v>-0.86939999999999995</v>
      </c>
      <c r="MX123" s="54">
        <v>-0.87</v>
      </c>
      <c r="MY123" s="55">
        <v>-0.86739999999999995</v>
      </c>
      <c r="MZ123" s="55">
        <v>-0.8891</v>
      </c>
      <c r="NA123" s="55">
        <v>-0.71989999999999998</v>
      </c>
      <c r="NB123" s="55">
        <v>-0.83599999999999997</v>
      </c>
      <c r="NC123" s="55">
        <v>-0.85070000000000001</v>
      </c>
      <c r="ND123" s="55">
        <v>-0.81810000000000005</v>
      </c>
      <c r="NE123" s="55">
        <v>-0.81889999999999996</v>
      </c>
      <c r="NF123" s="55">
        <v>-0.75080000000000002</v>
      </c>
      <c r="NG123" s="55">
        <v>-0.69369999999999998</v>
      </c>
      <c r="NH123" s="55">
        <v>-0.73450000000000004</v>
      </c>
      <c r="NI123" s="55">
        <v>-0.83460000000000001</v>
      </c>
      <c r="NJ123" s="55">
        <v>-0.85780000000000001</v>
      </c>
      <c r="NK123" s="55">
        <v>-0.83199999999999996</v>
      </c>
      <c r="NL123" s="55">
        <v>-0.83150000000000002</v>
      </c>
      <c r="NM123" s="55">
        <v>-0.7399</v>
      </c>
      <c r="NN123" s="55">
        <v>-0.68289999999999995</v>
      </c>
      <c r="NO123" s="55">
        <v>-0.70050000000000001</v>
      </c>
      <c r="NP123" s="55">
        <v>-0.77390000000000003</v>
      </c>
      <c r="NQ123" s="55">
        <v>-0.7601</v>
      </c>
      <c r="NR123" s="55">
        <v>-0.65029999999999999</v>
      </c>
      <c r="NS123" s="55">
        <v>-0.82340000000000002</v>
      </c>
      <c r="NT123" s="55">
        <v>-0.7792</v>
      </c>
      <c r="NU123" s="55">
        <v>-0.7026</v>
      </c>
      <c r="NV123" s="55">
        <v>-0.76070000000000004</v>
      </c>
      <c r="NW123" s="55">
        <v>-0.84660000000000002</v>
      </c>
      <c r="NX123" s="55">
        <v>-0.86629999999999996</v>
      </c>
      <c r="NY123" s="54">
        <v>-0.83</v>
      </c>
      <c r="NZ123" s="55">
        <v>-0.81769999999999998</v>
      </c>
      <c r="OA123" s="55">
        <v>-0.77480000000000004</v>
      </c>
      <c r="OB123" s="55">
        <v>-0.72560000000000002</v>
      </c>
      <c r="OC123" s="55">
        <v>-0.77280000000000004</v>
      </c>
      <c r="OD123" s="55">
        <v>-0.84860000000000002</v>
      </c>
      <c r="OE123" s="55">
        <v>-0.86560000000000004</v>
      </c>
      <c r="OF123" s="55">
        <v>-0.80249999999999999</v>
      </c>
      <c r="OG123" s="55">
        <v>-0.8125</v>
      </c>
      <c r="OH123" s="55">
        <v>-0.74550000000000005</v>
      </c>
      <c r="OI123" s="55">
        <v>-0.73199999999999998</v>
      </c>
      <c r="OJ123" s="55">
        <v>-0.75590000000000002</v>
      </c>
      <c r="OK123" s="55">
        <v>-0.84079999999999999</v>
      </c>
      <c r="OL123" s="55">
        <v>-0.82489999999999997</v>
      </c>
      <c r="OM123" s="55">
        <v>-0.81379999999999997</v>
      </c>
      <c r="ON123" s="55">
        <v>-0.78790000000000004</v>
      </c>
      <c r="OO123" s="55">
        <v>-0.73240000000000005</v>
      </c>
      <c r="OP123" s="55">
        <v>-0.67579999999999996</v>
      </c>
      <c r="OQ123" s="55">
        <v>-0.75960000000000005</v>
      </c>
      <c r="OR123" s="55">
        <v>-0.77539999999999998</v>
      </c>
      <c r="OS123" s="55">
        <v>-0.79630000000000001</v>
      </c>
      <c r="OT123" s="55">
        <v>-0.77410000000000001</v>
      </c>
      <c r="OU123" s="55">
        <v>-0.78390000000000004</v>
      </c>
      <c r="OV123" s="55">
        <v>-0.66930000000000001</v>
      </c>
      <c r="OW123" s="55">
        <v>-0.64649999999999996</v>
      </c>
      <c r="OX123" s="55">
        <v>-0.62749999999999995</v>
      </c>
      <c r="OY123" s="55">
        <v>-0.78749999999999998</v>
      </c>
      <c r="OZ123" s="55">
        <v>-0.75860000000000005</v>
      </c>
      <c r="PA123" s="55">
        <v>-0.78439999999999999</v>
      </c>
      <c r="PB123" s="55">
        <v>-0.77170000000000005</v>
      </c>
      <c r="PC123" s="55">
        <v>-0.66210000000000002</v>
      </c>
      <c r="PD123" s="55">
        <v>-0.59889999999999999</v>
      </c>
      <c r="PE123" s="55">
        <v>-0.61570000000000003</v>
      </c>
      <c r="PF123" s="55">
        <v>-0.81130000000000002</v>
      </c>
      <c r="PG123" s="55">
        <v>-0.81279999999999997</v>
      </c>
      <c r="PH123" s="55">
        <v>-0.79179999999999995</v>
      </c>
      <c r="PI123" s="55">
        <v>-0.74929999999999997</v>
      </c>
      <c r="PJ123" s="55">
        <v>-0.64139999999999997</v>
      </c>
      <c r="PK123" s="55">
        <v>-0.89539999999999997</v>
      </c>
      <c r="PL123" s="55">
        <v>-0.68820000000000003</v>
      </c>
      <c r="PM123" s="55">
        <v>-0.73780000000000001</v>
      </c>
      <c r="PN123" s="55">
        <v>-0.76700000000000002</v>
      </c>
      <c r="PO123" s="55">
        <v>-0.74829999999999997</v>
      </c>
      <c r="PP123" s="55">
        <v>-0.73299999999999998</v>
      </c>
      <c r="PQ123" s="55">
        <v>-0.66800000000000004</v>
      </c>
      <c r="PR123" s="55">
        <v>-0.65329999999999999</v>
      </c>
      <c r="PS123" s="55">
        <v>-0.63290000000000002</v>
      </c>
      <c r="PT123" s="55">
        <v>-0.73129999999999995</v>
      </c>
      <c r="PU123" s="55">
        <v>-0.75439999999999996</v>
      </c>
      <c r="PV123" s="55">
        <v>-0.73440000000000005</v>
      </c>
      <c r="PW123" s="55">
        <v>-0.66990000000000005</v>
      </c>
      <c r="PX123" s="55">
        <v>-0.62470000000000003</v>
      </c>
      <c r="PY123" s="55">
        <v>-0.60489999999999999</v>
      </c>
      <c r="PZ123" s="55">
        <v>-0.62170000000000003</v>
      </c>
      <c r="QA123" s="55">
        <v>-0.78320000000000001</v>
      </c>
      <c r="QB123" s="55">
        <v>-0.79820000000000002</v>
      </c>
      <c r="QC123" s="55">
        <v>-0.73480000000000001</v>
      </c>
      <c r="QD123" s="55">
        <v>-0.72609999999999997</v>
      </c>
      <c r="QE123" s="55">
        <v>-0.67889999999999995</v>
      </c>
      <c r="QF123" s="55">
        <v>-0.60009999999999997</v>
      </c>
      <c r="QG123" s="55">
        <v>-0.58440000000000003</v>
      </c>
      <c r="QH123" s="55">
        <v>-0.69030000000000002</v>
      </c>
      <c r="QI123" s="55">
        <v>-0.70979999999999999</v>
      </c>
      <c r="QJ123" s="55">
        <v>-0.66059999999999997</v>
      </c>
      <c r="QK123" s="55">
        <v>-0.6744</v>
      </c>
      <c r="QL123" s="55">
        <v>-0.61419999999999997</v>
      </c>
      <c r="QM123" s="55">
        <v>-0.58650000000000002</v>
      </c>
      <c r="QN123" s="55">
        <v>-0.56599999999999995</v>
      </c>
      <c r="QO123" s="55">
        <v>-0.74050000000000005</v>
      </c>
      <c r="QP123" s="55">
        <v>-0.73150000000000004</v>
      </c>
      <c r="QQ123" s="55">
        <v>-0.67169999999999996</v>
      </c>
      <c r="QR123" s="55">
        <v>-0.65690000000000004</v>
      </c>
      <c r="QS123" s="55">
        <v>-0.5857</v>
      </c>
      <c r="QT123" s="55">
        <v>-0.48820000000000002</v>
      </c>
      <c r="QU123" s="55">
        <v>-0.62949999999999995</v>
      </c>
      <c r="QV123" s="55">
        <v>-0.66749999999999998</v>
      </c>
      <c r="QW123" s="55">
        <v>-0.60470000000000002</v>
      </c>
      <c r="QX123" s="55">
        <v>-0.59019999999999995</v>
      </c>
      <c r="QY123" s="55">
        <v>-0.66320000000000001</v>
      </c>
      <c r="QZ123" s="55">
        <v>-0.56940000000000002</v>
      </c>
      <c r="RA123" s="55">
        <v>-0.50519999999999998</v>
      </c>
      <c r="RB123" s="55">
        <v>-0.36659999999999998</v>
      </c>
      <c r="RC123" s="55">
        <v>-0.57279999999999998</v>
      </c>
      <c r="RD123" s="55">
        <v>-0.68879999999999997</v>
      </c>
      <c r="RE123" s="55">
        <v>-0.60289999999999999</v>
      </c>
      <c r="RF123" s="55">
        <v>-0.60599999999999998</v>
      </c>
      <c r="RG123" s="55">
        <v>-0.54979999999999996</v>
      </c>
      <c r="RH123" s="55">
        <v>-0.56110000000000004</v>
      </c>
      <c r="RI123" s="55">
        <v>-0.58299999999999996</v>
      </c>
      <c r="RJ123" s="55">
        <v>-0.68869999999999998</v>
      </c>
      <c r="RK123" s="55">
        <v>-0.67700000000000005</v>
      </c>
      <c r="RL123" s="55">
        <v>-0.59650000000000003</v>
      </c>
      <c r="RM123" s="55">
        <v>-0.64600000000000002</v>
      </c>
      <c r="RN123" s="55">
        <v>-0.60909999999999997</v>
      </c>
      <c r="RO123" s="55">
        <v>-0.56110000000000004</v>
      </c>
      <c r="RP123" s="55">
        <v>-0.67900000000000005</v>
      </c>
      <c r="RQ123" s="55">
        <v>-0.67169999999999996</v>
      </c>
      <c r="RR123" s="55">
        <v>-0.75919999999999999</v>
      </c>
      <c r="RS123" s="55">
        <v>-0.56079999999999997</v>
      </c>
      <c r="RT123" s="55">
        <v>-0.58889999999999998</v>
      </c>
      <c r="RU123" s="55">
        <v>-0.52959999999999996</v>
      </c>
      <c r="RV123" s="55">
        <v>-0.48230000000000001</v>
      </c>
      <c r="RW123" s="55">
        <v>-0.31259999999999999</v>
      </c>
      <c r="RX123" s="55">
        <v>-0.59950000000000003</v>
      </c>
      <c r="RY123" s="55">
        <v>-0.53879999999999995</v>
      </c>
      <c r="RZ123" s="55">
        <v>-0.50449999999999995</v>
      </c>
      <c r="SA123" s="55">
        <v>-0.54710000000000003</v>
      </c>
      <c r="SB123" s="55">
        <v>-0.49020000000000002</v>
      </c>
      <c r="SC123" s="55">
        <v>-0.4975</v>
      </c>
      <c r="SD123" s="55">
        <v>-0.55620000000000003</v>
      </c>
      <c r="SE123" s="55">
        <v>-0.72770000000000001</v>
      </c>
      <c r="SF123" s="55">
        <v>-0.90110000000000001</v>
      </c>
      <c r="SG123" s="55">
        <v>-0.4995</v>
      </c>
      <c r="SH123" s="55">
        <v>-0.35360000000000003</v>
      </c>
      <c r="SI123" s="55">
        <v>-0.45169999999999999</v>
      </c>
      <c r="SJ123" s="55">
        <v>-0.40079999999999999</v>
      </c>
      <c r="SK123" s="55">
        <v>-0.55520000000000003</v>
      </c>
      <c r="SL123" s="55">
        <v>-0.45479999999999998</v>
      </c>
      <c r="SM123" s="55">
        <v>-0.51980000000000004</v>
      </c>
      <c r="SN123" s="55">
        <v>-0.4597</v>
      </c>
      <c r="SO123" s="55">
        <v>-0.48830000000000001</v>
      </c>
      <c r="SP123" s="55">
        <v>-0.44779999999999998</v>
      </c>
      <c r="SQ123" s="55">
        <v>-0.44500000000000001</v>
      </c>
      <c r="SR123" s="55">
        <v>-0.4582</v>
      </c>
      <c r="SS123" s="55">
        <v>-0.56910000000000005</v>
      </c>
      <c r="ST123" s="55">
        <v>-0.53979999999999995</v>
      </c>
      <c r="SU123" s="55">
        <v>-0.48880000000000001</v>
      </c>
      <c r="SV123" s="55">
        <v>-0.49130000000000001</v>
      </c>
      <c r="SW123" s="55">
        <v>-0.47360000000000002</v>
      </c>
      <c r="SX123" s="55">
        <v>-0.44829999999999998</v>
      </c>
      <c r="SY123" s="55">
        <v>-0.46139999999999998</v>
      </c>
      <c r="SZ123" s="55">
        <v>-0.54890000000000005</v>
      </c>
      <c r="TA123" s="55">
        <v>-0.53939999999999999</v>
      </c>
      <c r="TB123" s="55">
        <v>-0.50480000000000003</v>
      </c>
      <c r="TC123" s="55">
        <v>-0.5131</v>
      </c>
      <c r="TD123" s="55">
        <v>-0.48630000000000001</v>
      </c>
      <c r="TE123" s="55">
        <v>-0.41560000000000002</v>
      </c>
      <c r="TF123" s="55">
        <v>-0.40400000000000003</v>
      </c>
      <c r="TG123" s="55">
        <v>-0.58509999999999995</v>
      </c>
      <c r="TH123" s="55">
        <v>-0.54069999999999996</v>
      </c>
      <c r="TI123" s="55">
        <v>-0.46539999999999998</v>
      </c>
      <c r="TJ123" s="55">
        <v>-0.49170000000000003</v>
      </c>
      <c r="TK123" s="55">
        <v>-0.47870000000000001</v>
      </c>
      <c r="TL123" s="55">
        <v>-0.42909999999999998</v>
      </c>
      <c r="TM123" s="55">
        <v>-0.42759999999999998</v>
      </c>
      <c r="TN123" s="55">
        <v>-0.59199999999999997</v>
      </c>
      <c r="TO123" s="54">
        <v>-0.55000000000000004</v>
      </c>
      <c r="TP123" s="55">
        <v>-0.496</v>
      </c>
      <c r="TQ123" s="55">
        <v>-0.4496</v>
      </c>
      <c r="TR123" s="55">
        <v>-0.47510000000000002</v>
      </c>
      <c r="TS123" s="55">
        <v>-0.44209999999999999</v>
      </c>
      <c r="TT123" s="55">
        <v>-0.42699999999999999</v>
      </c>
      <c r="TU123" s="55">
        <v>-0.57069999999999999</v>
      </c>
      <c r="TV123" s="55">
        <v>-0.57030000000000003</v>
      </c>
      <c r="TW123" s="55">
        <v>-0.56410000000000005</v>
      </c>
      <c r="TX123" s="55">
        <v>-0.54749999999999999</v>
      </c>
      <c r="TY123" s="55">
        <v>-0.4768</v>
      </c>
      <c r="TZ123" s="55">
        <v>-0.4224</v>
      </c>
      <c r="UA123" s="55">
        <v>-0.42249999999999999</v>
      </c>
      <c r="UB123" s="55">
        <v>-0.5696</v>
      </c>
      <c r="UC123" s="55">
        <v>-0.52549999999999997</v>
      </c>
      <c r="UD123" s="55">
        <v>-0.4945</v>
      </c>
      <c r="UE123" s="55">
        <v>-0.51170000000000004</v>
      </c>
      <c r="UF123" s="55">
        <v>-0.41710000000000003</v>
      </c>
      <c r="UG123" s="55">
        <v>-0.45689999999999997</v>
      </c>
      <c r="UH123" s="55">
        <v>-0.52459999999999996</v>
      </c>
      <c r="UI123" s="55">
        <v>-0.61250000000000004</v>
      </c>
      <c r="UJ123" s="55">
        <v>-0.57920000000000005</v>
      </c>
      <c r="UK123" s="55">
        <v>-0.52949999999999997</v>
      </c>
      <c r="UL123" s="55">
        <v>-0.5242</v>
      </c>
      <c r="UM123" s="55">
        <v>-0.4733</v>
      </c>
      <c r="UN123" s="55">
        <v>-0.43219999999999997</v>
      </c>
      <c r="UO123" s="55">
        <v>-0.54659999999999997</v>
      </c>
      <c r="UP123" s="55">
        <v>-0.62790000000000001</v>
      </c>
      <c r="UQ123" s="55">
        <v>-0.49120000000000003</v>
      </c>
      <c r="UR123" s="55">
        <v>-0.48720000000000002</v>
      </c>
      <c r="US123" s="55">
        <v>-0.45269999999999999</v>
      </c>
      <c r="UT123" s="55">
        <v>-0.4506</v>
      </c>
      <c r="UU123" s="55">
        <v>-0.40550000000000003</v>
      </c>
      <c r="UV123" s="55">
        <v>-0.33450000000000002</v>
      </c>
      <c r="UW123" s="55">
        <v>-0.57909999999999995</v>
      </c>
      <c r="UX123" s="55">
        <v>-0.64480000000000004</v>
      </c>
      <c r="UY123" s="55">
        <v>-0.55020000000000002</v>
      </c>
      <c r="UZ123" s="55">
        <v>-0.5655</v>
      </c>
      <c r="VA123" s="55">
        <v>-0.4859</v>
      </c>
      <c r="VB123" s="55">
        <v>-0.39700000000000002</v>
      </c>
      <c r="VC123" s="55">
        <v>-0.39510000000000001</v>
      </c>
      <c r="VD123" s="55">
        <v>-0.62209999999999999</v>
      </c>
      <c r="VE123" s="55">
        <v>-0.59209999999999996</v>
      </c>
      <c r="VF123" s="55">
        <v>-0.52070000000000005</v>
      </c>
      <c r="VG123" s="55">
        <v>-0.45269999999999999</v>
      </c>
      <c r="VH123" s="55">
        <v>-0.47189999999999999</v>
      </c>
      <c r="VI123" s="55">
        <v>-0.40799999999999997</v>
      </c>
      <c r="VJ123" s="55">
        <v>-0.35560000000000003</v>
      </c>
      <c r="VK123" s="55">
        <v>-0.57089999999999996</v>
      </c>
      <c r="VL123" s="55">
        <v>-0.57569999999999999</v>
      </c>
      <c r="VM123" s="55">
        <v>-0.50609999999999999</v>
      </c>
      <c r="VN123" s="55">
        <v>-0.4259</v>
      </c>
      <c r="VO123" s="55">
        <v>-0.36890000000000001</v>
      </c>
      <c r="VP123" s="55">
        <v>-0.36449999999999999</v>
      </c>
      <c r="VQ123" s="55">
        <v>-0.38600000000000001</v>
      </c>
      <c r="VR123" s="55">
        <v>-0.57120000000000004</v>
      </c>
      <c r="VS123" s="55">
        <v>-0.6351</v>
      </c>
      <c r="VT123" s="55">
        <v>-0.58109999999999995</v>
      </c>
      <c r="VU123" s="55">
        <v>-0.50339999999999996</v>
      </c>
      <c r="VV123" s="55">
        <v>-0.41610000000000003</v>
      </c>
      <c r="VW123" s="55">
        <v>-0.3654</v>
      </c>
      <c r="VX123" s="55">
        <v>-0.43880000000000002</v>
      </c>
      <c r="VY123" s="55">
        <v>-0.53759999999999997</v>
      </c>
      <c r="VZ123" s="55">
        <v>-0.61629999999999996</v>
      </c>
      <c r="WA123" s="55">
        <v>-0.48899999999999999</v>
      </c>
      <c r="WB123" s="55">
        <v>-0.50649999999999995</v>
      </c>
      <c r="WC123" s="55">
        <v>-0.42370000000000002</v>
      </c>
      <c r="WD123" s="55">
        <v>-0.36890000000000001</v>
      </c>
      <c r="WE123" s="55">
        <v>-0.32269999999999999</v>
      </c>
      <c r="WF123" s="55">
        <v>-0.55449999999999999</v>
      </c>
      <c r="WG123" s="55">
        <v>-0.60389999999999999</v>
      </c>
      <c r="WH123" s="55">
        <v>-0.47010000000000002</v>
      </c>
      <c r="WI123" s="55">
        <v>-0.45879999999999999</v>
      </c>
      <c r="WJ123" s="55">
        <v>-0.39910000000000001</v>
      </c>
      <c r="WK123" s="55">
        <v>-0.377</v>
      </c>
      <c r="WL123" s="55">
        <v>-0.4521</v>
      </c>
      <c r="WM123" s="55">
        <v>-0.60509999999999997</v>
      </c>
      <c r="WN123" s="55">
        <v>-0.5917</v>
      </c>
      <c r="WO123" s="55">
        <v>-0.53769999999999996</v>
      </c>
      <c r="WP123" s="55">
        <v>-0.48449999999999999</v>
      </c>
      <c r="WQ123" s="55">
        <v>-0.35709999999999997</v>
      </c>
      <c r="WR123" s="55">
        <v>-0.26650000000000001</v>
      </c>
      <c r="WS123" s="55">
        <v>-0.32500000000000001</v>
      </c>
      <c r="WT123" s="55">
        <v>-0.59799999999999998</v>
      </c>
      <c r="WU123" s="55">
        <v>-0.60709999999999997</v>
      </c>
      <c r="WV123" s="55">
        <v>-0.51619999999999999</v>
      </c>
      <c r="WW123" s="55">
        <v>-0.41249999999999998</v>
      </c>
      <c r="WX123" s="55">
        <v>-0.4824</v>
      </c>
      <c r="WY123" s="55">
        <v>-0.47510000000000002</v>
      </c>
      <c r="WZ123" s="55">
        <v>-0.54849999999999999</v>
      </c>
      <c r="XA123" s="55">
        <v>-0.67110000000000003</v>
      </c>
      <c r="XB123" s="55">
        <v>-0.6502</v>
      </c>
      <c r="XC123" s="55">
        <v>-0.51949999999999996</v>
      </c>
      <c r="XD123" s="55">
        <v>-0.55110000000000003</v>
      </c>
      <c r="XE123" s="55">
        <v>-0.3679</v>
      </c>
      <c r="XF123" s="55">
        <v>-0.35610000000000003</v>
      </c>
      <c r="XG123" s="55">
        <v>-0.4723</v>
      </c>
      <c r="XH123" s="55">
        <v>-0.65480000000000005</v>
      </c>
      <c r="XI123" s="55">
        <v>-0.66110000000000002</v>
      </c>
      <c r="XJ123" s="55">
        <v>-0.497</v>
      </c>
      <c r="XK123" s="55">
        <v>-0.29420000000000002</v>
      </c>
      <c r="XL123" s="55">
        <v>-0.31830000000000003</v>
      </c>
      <c r="XM123" s="55">
        <v>-0.31159999999999999</v>
      </c>
      <c r="XN123" s="55">
        <v>-0.4047</v>
      </c>
      <c r="XO123" s="55">
        <v>-0.52400000000000002</v>
      </c>
      <c r="XP123" s="55">
        <v>-0.52339999999999998</v>
      </c>
      <c r="XQ123" s="55">
        <v>-0.42420000000000002</v>
      </c>
      <c r="XR123" s="55">
        <v>-0.40679999999999999</v>
      </c>
      <c r="XS123" s="55">
        <v>-0.31130000000000002</v>
      </c>
      <c r="XT123" s="55">
        <v>-0.25609999999999999</v>
      </c>
      <c r="XU123" s="55">
        <v>-0.22720000000000001</v>
      </c>
      <c r="XV123" s="55">
        <v>-0.53800000000000003</v>
      </c>
      <c r="XW123" s="55">
        <v>-0.49530000000000002</v>
      </c>
      <c r="XX123" s="55">
        <v>-0.39119999999999999</v>
      </c>
      <c r="XY123" s="55">
        <v>-0.61180000000000001</v>
      </c>
      <c r="XZ123" s="55">
        <v>-0.33939999999999998</v>
      </c>
      <c r="YA123" s="55">
        <v>-0.39610000000000001</v>
      </c>
      <c r="YB123" s="55">
        <v>-0.45579999999999998</v>
      </c>
      <c r="YC123" s="54">
        <v>-0.71</v>
      </c>
      <c r="YD123" s="55">
        <v>-0.6179</v>
      </c>
      <c r="YE123" s="55">
        <v>-0.55869999999999997</v>
      </c>
      <c r="YF123" s="55">
        <v>-0.53469999999999995</v>
      </c>
      <c r="YG123" s="55">
        <v>-0.42180000000000001</v>
      </c>
      <c r="YH123" s="55">
        <v>-0.33950000000000002</v>
      </c>
      <c r="YI123" s="55">
        <v>-0.2918</v>
      </c>
      <c r="YJ123" s="55">
        <v>-0.61099999999999999</v>
      </c>
      <c r="YK123" s="55">
        <v>-0.59309999999999996</v>
      </c>
    </row>
    <row r="124" spans="1:661" x14ac:dyDescent="0.35">
      <c r="A124" s="66" t="s">
        <v>75</v>
      </c>
      <c r="B124" s="66" t="s">
        <v>120</v>
      </c>
      <c r="C124" s="66"/>
      <c r="D124" s="66"/>
      <c r="E124" s="66"/>
      <c r="F124" s="66"/>
      <c r="G124" s="66"/>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B124" s="66"/>
      <c r="JC124" s="66"/>
      <c r="JD124" s="66"/>
      <c r="JE124" s="66"/>
      <c r="JF124" s="66"/>
      <c r="JG124" s="66"/>
      <c r="JH124" s="55">
        <v>-0.51859999999999995</v>
      </c>
      <c r="JI124" s="55">
        <v>-0.6925</v>
      </c>
      <c r="JJ124" s="55">
        <v>-0.62560000000000004</v>
      </c>
      <c r="JK124" s="54">
        <v>-0.7</v>
      </c>
      <c r="JL124" s="55">
        <v>-0.64039999999999997</v>
      </c>
      <c r="JM124" s="55">
        <v>-0.64770000000000005</v>
      </c>
      <c r="JN124" s="55">
        <v>-0.6905</v>
      </c>
      <c r="JO124" s="55">
        <v>-0.71160000000000001</v>
      </c>
      <c r="JP124" s="55">
        <v>-0.91190000000000004</v>
      </c>
      <c r="JQ124" s="55">
        <v>-0.87880000000000003</v>
      </c>
      <c r="JR124" s="55">
        <v>-0.77659999999999996</v>
      </c>
      <c r="JS124" s="55">
        <v>-0.7671</v>
      </c>
      <c r="JT124" s="55">
        <v>-0.80400000000000005</v>
      </c>
      <c r="JU124" s="55">
        <v>-0.82550000000000001</v>
      </c>
      <c r="JV124" s="55">
        <v>-0.83540000000000003</v>
      </c>
      <c r="JW124" s="55">
        <v>-0.77680000000000005</v>
      </c>
      <c r="JX124" s="55">
        <v>-0.80620000000000003</v>
      </c>
      <c r="JY124" s="55">
        <v>-0.71299999999999997</v>
      </c>
      <c r="JZ124" s="55">
        <v>-0.79049999999999998</v>
      </c>
      <c r="KA124" s="55">
        <v>-0.74280000000000002</v>
      </c>
      <c r="KB124" s="55">
        <v>-0.75829999999999997</v>
      </c>
      <c r="KC124" s="55">
        <v>-0.84730000000000005</v>
      </c>
      <c r="KD124" s="55">
        <v>-0.87109999999999999</v>
      </c>
      <c r="KE124" s="55">
        <v>-0.85289999999999999</v>
      </c>
      <c r="KF124" s="55">
        <v>-0.81830000000000003</v>
      </c>
      <c r="KG124" s="55">
        <v>-0.78959999999999997</v>
      </c>
      <c r="KH124" s="55">
        <v>-0.72509999999999997</v>
      </c>
      <c r="KI124" s="55">
        <v>-0.78500000000000003</v>
      </c>
      <c r="KJ124" s="55">
        <v>-0.8579</v>
      </c>
      <c r="KK124" s="55">
        <v>-0.85329999999999995</v>
      </c>
      <c r="KL124" s="55">
        <v>-0.79759999999999998</v>
      </c>
      <c r="KM124" s="55">
        <v>-0.7843</v>
      </c>
      <c r="KN124" s="55">
        <v>-0.81310000000000004</v>
      </c>
      <c r="KO124" s="55">
        <v>-0.73740000000000006</v>
      </c>
      <c r="KP124" s="55">
        <v>-0.59130000000000005</v>
      </c>
      <c r="KQ124" s="55">
        <v>-0.60509999999999997</v>
      </c>
      <c r="KR124" s="55">
        <v>-0.84750000000000003</v>
      </c>
      <c r="KS124" s="55">
        <v>-0.8458</v>
      </c>
      <c r="KT124" s="55">
        <v>-0.83879999999999999</v>
      </c>
      <c r="KU124" s="55">
        <v>-0.74570000000000003</v>
      </c>
      <c r="KV124" s="55">
        <v>-0.72740000000000005</v>
      </c>
      <c r="KW124" s="55">
        <v>-0.76319999999999999</v>
      </c>
      <c r="KX124" s="55">
        <v>-0.84050000000000002</v>
      </c>
      <c r="KY124" s="55">
        <v>-0.65880000000000005</v>
      </c>
      <c r="KZ124" s="55">
        <v>-0.20469999999999999</v>
      </c>
      <c r="LA124" s="55">
        <v>-0.79569999999999996</v>
      </c>
      <c r="LB124" s="55">
        <v>-0.93510000000000004</v>
      </c>
      <c r="LC124" s="55">
        <v>-0.76060000000000005</v>
      </c>
      <c r="LD124" s="55">
        <v>-0.71489999999999998</v>
      </c>
      <c r="LE124" s="55">
        <v>-0.78720000000000001</v>
      </c>
      <c r="LF124" s="55">
        <v>-0.87990000000000002</v>
      </c>
      <c r="LG124" s="55">
        <v>-0.57679999999999998</v>
      </c>
      <c r="LH124" s="55">
        <v>-0.1343</v>
      </c>
      <c r="LI124" s="55">
        <v>-0.86009999999999998</v>
      </c>
      <c r="LJ124" s="55">
        <v>-0.65510000000000002</v>
      </c>
      <c r="LK124" s="55">
        <v>-0.747</v>
      </c>
      <c r="LL124" s="55">
        <v>-0.68559999999999999</v>
      </c>
      <c r="LM124" s="55">
        <v>-0.67669999999999997</v>
      </c>
      <c r="LN124" s="55">
        <v>-0.73399999999999999</v>
      </c>
      <c r="LO124" s="55">
        <v>-0.66559999999999997</v>
      </c>
      <c r="LP124" s="55">
        <v>-0.65269999999999995</v>
      </c>
      <c r="LQ124" s="55">
        <v>-0.46839999999999998</v>
      </c>
      <c r="LR124" s="55">
        <v>-0.66849999999999998</v>
      </c>
      <c r="LS124" s="55">
        <v>-0.80010000000000003</v>
      </c>
      <c r="LT124" s="55">
        <v>-0.76739999999999997</v>
      </c>
      <c r="LU124" s="55">
        <v>-0.73929999999999996</v>
      </c>
      <c r="LV124" s="55">
        <v>-0.73570000000000002</v>
      </c>
      <c r="LW124" s="55">
        <v>-0.44379999999999997</v>
      </c>
      <c r="LX124" s="55">
        <v>-0.63180000000000003</v>
      </c>
      <c r="LY124" s="55">
        <v>-0.65529999999999999</v>
      </c>
      <c r="LZ124" s="55">
        <v>-0.66839999999999999</v>
      </c>
      <c r="MA124" s="55">
        <v>-0.72219999999999995</v>
      </c>
      <c r="MB124" s="55">
        <v>-0.72170000000000001</v>
      </c>
      <c r="MC124" s="55">
        <v>-0.60519999999999996</v>
      </c>
      <c r="MD124" s="55">
        <v>-0.57650000000000001</v>
      </c>
      <c r="ME124" s="55">
        <v>-0.60399999999999998</v>
      </c>
      <c r="MF124" s="55">
        <v>-0.71909999999999996</v>
      </c>
      <c r="MG124" s="55">
        <v>-0.69469999999999998</v>
      </c>
      <c r="MH124" s="55">
        <v>-0.76170000000000004</v>
      </c>
      <c r="MI124" s="55">
        <v>-0.7681</v>
      </c>
      <c r="MJ124" s="55">
        <v>-0.67079999999999995</v>
      </c>
      <c r="MK124" s="55">
        <v>-0.61650000000000005</v>
      </c>
      <c r="ML124" s="55">
        <v>-0.61109999999999998</v>
      </c>
      <c r="MM124" s="55">
        <v>-0.50180000000000002</v>
      </c>
      <c r="MN124" s="55">
        <v>-0.75239999999999996</v>
      </c>
      <c r="MO124" s="55">
        <v>-0.60840000000000005</v>
      </c>
      <c r="MP124" s="55">
        <v>-0.4798</v>
      </c>
      <c r="MQ124" s="55">
        <v>-0.6714</v>
      </c>
      <c r="MR124" s="55">
        <v>-0.5988</v>
      </c>
      <c r="MS124" s="55">
        <v>-0.62609999999999999</v>
      </c>
      <c r="MT124" s="55">
        <v>-0.8246</v>
      </c>
      <c r="MU124" s="55">
        <v>-0.77010000000000001</v>
      </c>
      <c r="MV124" s="55">
        <v>-0.74890000000000001</v>
      </c>
      <c r="MW124" s="55">
        <v>-0.77339999999999998</v>
      </c>
      <c r="MX124" s="55">
        <v>-0.7087</v>
      </c>
      <c r="MY124" s="55">
        <v>-0.72360000000000002</v>
      </c>
      <c r="MZ124" s="55">
        <v>-0.59830000000000005</v>
      </c>
      <c r="NA124" s="55">
        <v>-0.31909999999999999</v>
      </c>
      <c r="NB124" s="55">
        <v>-0.83220000000000005</v>
      </c>
      <c r="NC124" s="55">
        <v>-0.8609</v>
      </c>
      <c r="ND124" s="55">
        <v>-0.8589</v>
      </c>
      <c r="NE124" s="55">
        <v>-0.73540000000000005</v>
      </c>
      <c r="NF124" s="55">
        <v>-0.6482</v>
      </c>
      <c r="NG124" s="55">
        <v>-0.52569999999999995</v>
      </c>
      <c r="NH124" s="55">
        <v>-0.59550000000000003</v>
      </c>
      <c r="NI124" s="55">
        <v>-0.65880000000000005</v>
      </c>
      <c r="NJ124" s="55">
        <v>-0.59489999999999998</v>
      </c>
      <c r="NK124" s="55">
        <v>-0.60609999999999997</v>
      </c>
      <c r="NL124" s="55">
        <v>-0.62019999999999997</v>
      </c>
      <c r="NM124" s="55">
        <v>-0.57609999999999995</v>
      </c>
      <c r="NN124" s="55">
        <v>-0.49059999999999998</v>
      </c>
      <c r="NO124" s="55">
        <v>-0.5746</v>
      </c>
      <c r="NP124" s="55">
        <v>-0.62070000000000003</v>
      </c>
      <c r="NQ124" s="55">
        <v>-0.60880000000000001</v>
      </c>
      <c r="NR124" s="55">
        <v>-0.55730000000000002</v>
      </c>
      <c r="NS124" s="55">
        <v>-0.57399999999999995</v>
      </c>
      <c r="NT124" s="55">
        <v>-0.53239999999999998</v>
      </c>
      <c r="NU124" s="55">
        <v>-0.5444</v>
      </c>
      <c r="NV124" s="55">
        <v>-0.47010000000000002</v>
      </c>
      <c r="NW124" s="55">
        <v>-0.64159999999999995</v>
      </c>
      <c r="NX124" s="55">
        <v>-0.53690000000000004</v>
      </c>
      <c r="NY124" s="55">
        <v>-0.58489999999999998</v>
      </c>
      <c r="NZ124" s="55">
        <v>-0.64990000000000003</v>
      </c>
      <c r="OA124" s="55">
        <v>-0.56169999999999998</v>
      </c>
      <c r="OB124" s="55">
        <v>-0.50149999999999995</v>
      </c>
      <c r="OC124" s="55">
        <v>-0.47210000000000002</v>
      </c>
      <c r="OD124" s="55">
        <v>-0.67069999999999996</v>
      </c>
      <c r="OE124" s="55">
        <v>-0.59850000000000003</v>
      </c>
      <c r="OF124" s="55">
        <v>-0.55779999999999996</v>
      </c>
      <c r="OG124" s="55">
        <v>-0.5958</v>
      </c>
      <c r="OH124" s="55">
        <v>-0.53700000000000003</v>
      </c>
      <c r="OI124" s="55">
        <v>-0.45269999999999999</v>
      </c>
      <c r="OJ124" s="55">
        <v>-0.43340000000000001</v>
      </c>
      <c r="OK124" s="55">
        <v>-0.59379999999999999</v>
      </c>
      <c r="OL124" s="55">
        <v>-0.59940000000000004</v>
      </c>
      <c r="OM124" s="55">
        <v>-0.52890000000000004</v>
      </c>
      <c r="ON124" s="55">
        <v>-0.64129999999999998</v>
      </c>
      <c r="OO124" s="55">
        <v>-0.442</v>
      </c>
      <c r="OP124" s="55">
        <v>-0.45689999999999997</v>
      </c>
      <c r="OQ124" s="55">
        <v>-0.45979999999999999</v>
      </c>
      <c r="OR124" s="55">
        <v>-0.42730000000000001</v>
      </c>
      <c r="OS124" s="55">
        <v>-0.49009999999999998</v>
      </c>
      <c r="OT124" s="55">
        <v>-0.52690000000000003</v>
      </c>
      <c r="OU124" s="55">
        <v>-0.44700000000000001</v>
      </c>
      <c r="OV124" s="55">
        <v>-0.50800000000000001</v>
      </c>
      <c r="OW124" s="55">
        <v>-0.51380000000000003</v>
      </c>
      <c r="OX124" s="55">
        <v>-0.35110000000000002</v>
      </c>
      <c r="OY124" s="55">
        <v>-0.43430000000000002</v>
      </c>
      <c r="OZ124" s="55">
        <v>-0.41120000000000001</v>
      </c>
      <c r="PA124" s="55">
        <v>-0.62390000000000001</v>
      </c>
      <c r="PB124" s="55">
        <v>-0.55810000000000004</v>
      </c>
      <c r="PC124" s="54">
        <v>-0.4</v>
      </c>
      <c r="PD124" s="55">
        <v>-0.4425</v>
      </c>
      <c r="PE124" s="55">
        <v>-0.33510000000000001</v>
      </c>
      <c r="PF124" s="55">
        <v>-0.5786</v>
      </c>
      <c r="PG124" s="55">
        <v>-0.51490000000000002</v>
      </c>
      <c r="PH124" s="55">
        <v>-0.5161</v>
      </c>
      <c r="PI124" s="55">
        <v>-0.50949999999999995</v>
      </c>
      <c r="PJ124" s="55">
        <v>-0.4304</v>
      </c>
      <c r="PK124" s="55">
        <v>-0.78080000000000005</v>
      </c>
      <c r="PL124" s="55">
        <v>-0.55489999999999995</v>
      </c>
      <c r="PM124" s="55">
        <v>-0.47699999999999998</v>
      </c>
      <c r="PN124" s="55">
        <v>-0.64480000000000004</v>
      </c>
      <c r="PO124" s="55">
        <v>-0.58260000000000001</v>
      </c>
      <c r="PP124" s="55">
        <v>-0.50829999999999997</v>
      </c>
      <c r="PQ124" s="55">
        <v>-0.4002</v>
      </c>
      <c r="PR124" s="55">
        <v>-0.45250000000000001</v>
      </c>
      <c r="PS124" s="55">
        <v>-0.34439999999999998</v>
      </c>
      <c r="PT124" s="55">
        <v>-0.56069999999999998</v>
      </c>
      <c r="PU124" s="55">
        <v>-0.39979999999999999</v>
      </c>
      <c r="PV124" s="55">
        <v>-0.4955</v>
      </c>
      <c r="PW124" s="55">
        <v>-0.44669999999999999</v>
      </c>
      <c r="PX124" s="55">
        <v>-0.33800000000000002</v>
      </c>
      <c r="PY124" s="54">
        <v>-0.36</v>
      </c>
      <c r="PZ124" s="55">
        <v>-0.48349999999999999</v>
      </c>
      <c r="QA124" s="55">
        <v>-0.44209999999999999</v>
      </c>
      <c r="QB124" s="55">
        <v>-0.61140000000000005</v>
      </c>
      <c r="QC124" s="55">
        <v>-0.37309999999999999</v>
      </c>
      <c r="QD124" s="55">
        <v>-0.42359999999999998</v>
      </c>
      <c r="QE124" s="55">
        <v>-0.38650000000000001</v>
      </c>
      <c r="QF124" s="55">
        <v>-0.41870000000000002</v>
      </c>
      <c r="QG124" s="55">
        <v>-0.60589999999999999</v>
      </c>
      <c r="QH124" s="55">
        <v>-0.45279999999999998</v>
      </c>
      <c r="QI124" s="55">
        <v>-0.48580000000000001</v>
      </c>
      <c r="QJ124" s="55">
        <v>-0.54369999999999996</v>
      </c>
      <c r="QK124" s="55">
        <v>-0.63859999999999995</v>
      </c>
      <c r="QL124" s="55">
        <v>-0.57830000000000004</v>
      </c>
      <c r="QM124" s="55">
        <v>-0.4713</v>
      </c>
      <c r="QN124" s="55">
        <v>-0.44650000000000001</v>
      </c>
      <c r="QO124" s="55">
        <v>-0.56910000000000005</v>
      </c>
      <c r="QP124" s="55">
        <v>-0.33489999999999998</v>
      </c>
      <c r="QQ124" s="55">
        <v>-0.36780000000000002</v>
      </c>
      <c r="QR124" s="55">
        <v>-0.21410000000000001</v>
      </c>
      <c r="QS124" s="55">
        <v>-0.26939999999999997</v>
      </c>
      <c r="QT124" s="55">
        <v>-0.37909999999999999</v>
      </c>
      <c r="QU124" s="55">
        <v>-0.45290000000000002</v>
      </c>
      <c r="QV124" s="55">
        <v>0.45369999999999999</v>
      </c>
      <c r="QW124" s="55">
        <v>-6.3100000000000003E-2</v>
      </c>
      <c r="QX124" s="55">
        <v>-0.1971</v>
      </c>
      <c r="QY124" s="55">
        <v>-0.3765</v>
      </c>
      <c r="QZ124" s="55">
        <v>-0.4405</v>
      </c>
      <c r="RA124" s="55">
        <v>-0.35239999999999999</v>
      </c>
      <c r="RB124" s="55">
        <v>-0.32669999999999999</v>
      </c>
      <c r="RC124" s="55">
        <v>-0.60929999999999995</v>
      </c>
      <c r="RD124" s="55">
        <v>-0.50660000000000005</v>
      </c>
      <c r="RE124" s="55">
        <v>-0.4083</v>
      </c>
      <c r="RF124" s="55">
        <v>-0.27929999999999999</v>
      </c>
      <c r="RG124" s="55">
        <v>-0.27060000000000001</v>
      </c>
      <c r="RH124" s="55">
        <v>-0.2671</v>
      </c>
      <c r="RI124" s="55">
        <v>-0.38869999999999999</v>
      </c>
      <c r="RJ124" s="55">
        <v>-0.32219999999999999</v>
      </c>
      <c r="RK124" s="55">
        <v>-0.40260000000000001</v>
      </c>
      <c r="RL124" s="55">
        <v>-0.31209999999999999</v>
      </c>
      <c r="RM124" s="55">
        <v>-0.34970000000000001</v>
      </c>
      <c r="RN124" s="55">
        <v>-0.36370000000000002</v>
      </c>
      <c r="RO124" s="55">
        <v>-0.48270000000000002</v>
      </c>
      <c r="RP124" s="55">
        <v>-0.622</v>
      </c>
      <c r="RQ124" s="55">
        <v>-0.46739999999999998</v>
      </c>
      <c r="RR124" s="55">
        <v>-0.45090000000000002</v>
      </c>
      <c r="RS124" s="55">
        <v>-0.42170000000000002</v>
      </c>
      <c r="RT124" s="55">
        <v>-0.41349999999999998</v>
      </c>
      <c r="RU124" s="55">
        <v>-0.40970000000000001</v>
      </c>
      <c r="RV124" s="55">
        <v>-0.46779999999999999</v>
      </c>
      <c r="RW124" s="55">
        <v>-9.3899999999999997E-2</v>
      </c>
      <c r="RX124" s="55">
        <v>-0.38819999999999999</v>
      </c>
      <c r="RY124" s="55">
        <v>-0.21640000000000001</v>
      </c>
      <c r="RZ124" s="55">
        <v>-0.29110000000000003</v>
      </c>
      <c r="SA124" s="55">
        <v>-0.34920000000000001</v>
      </c>
      <c r="SB124" s="55">
        <v>-0.39479999999999998</v>
      </c>
      <c r="SC124" s="55">
        <v>-0.31680000000000003</v>
      </c>
      <c r="SD124" s="55">
        <v>-0.30780000000000002</v>
      </c>
      <c r="SE124" s="55">
        <v>-0.34639999999999999</v>
      </c>
      <c r="SF124" s="55">
        <v>-0.78959999999999997</v>
      </c>
      <c r="SG124" s="54">
        <v>-0.31</v>
      </c>
      <c r="SH124" s="55">
        <v>0.1406</v>
      </c>
      <c r="SI124" s="55">
        <v>-0.36959999999999998</v>
      </c>
      <c r="SJ124" s="55">
        <v>-0.54659999999999997</v>
      </c>
      <c r="SK124" s="55">
        <v>-0.63900000000000001</v>
      </c>
      <c r="SL124" s="55">
        <v>-0.3705</v>
      </c>
      <c r="SM124" s="55">
        <v>-0.52900000000000003</v>
      </c>
      <c r="SN124" s="55">
        <v>-0.42609999999999998</v>
      </c>
      <c r="SO124" s="55">
        <v>-0.36580000000000001</v>
      </c>
      <c r="SP124" s="55">
        <v>-0.43659999999999999</v>
      </c>
      <c r="SQ124" s="55">
        <v>-0.44500000000000001</v>
      </c>
      <c r="SR124" s="55">
        <v>-0.47220000000000001</v>
      </c>
      <c r="SS124" s="55">
        <v>-0.52900000000000003</v>
      </c>
      <c r="ST124" s="55">
        <v>-0.4713</v>
      </c>
      <c r="SU124" s="55">
        <v>-0.37909999999999999</v>
      </c>
      <c r="SV124" s="55">
        <v>-0.3851</v>
      </c>
      <c r="SW124" s="55">
        <v>-0.29630000000000001</v>
      </c>
      <c r="SX124" s="55">
        <v>-0.38219999999999998</v>
      </c>
      <c r="SY124" s="55">
        <v>-0.24640000000000001</v>
      </c>
      <c r="SZ124" s="55">
        <v>-0.42770000000000002</v>
      </c>
      <c r="TA124" s="55">
        <v>-0.44109999999999999</v>
      </c>
      <c r="TB124" s="55">
        <v>-0.35289999999999999</v>
      </c>
      <c r="TC124" s="55">
        <v>-0.36380000000000001</v>
      </c>
      <c r="TD124" s="55">
        <v>-0.37490000000000001</v>
      </c>
      <c r="TE124" s="55">
        <v>-0.4501</v>
      </c>
      <c r="TF124" s="55">
        <v>-0.35510000000000003</v>
      </c>
      <c r="TG124" s="55">
        <v>-0.48099999999999998</v>
      </c>
      <c r="TH124" s="55">
        <v>-0.40029999999999999</v>
      </c>
      <c r="TI124" s="55">
        <v>-0.54620000000000002</v>
      </c>
      <c r="TJ124" s="55">
        <v>-0.5212</v>
      </c>
      <c r="TK124" s="55">
        <v>-0.3831</v>
      </c>
      <c r="TL124" s="55">
        <v>-0.4088</v>
      </c>
      <c r="TM124" s="55">
        <v>-0.27179999999999999</v>
      </c>
      <c r="TN124" s="55">
        <v>-0.52600000000000002</v>
      </c>
      <c r="TO124" s="55">
        <v>-0.39979999999999999</v>
      </c>
      <c r="TP124" s="55">
        <v>-0.34589999999999999</v>
      </c>
      <c r="TQ124" s="55">
        <v>-0.27289999999999998</v>
      </c>
      <c r="TR124" s="55">
        <v>-0.3639</v>
      </c>
      <c r="TS124" s="55">
        <v>-0.40450000000000003</v>
      </c>
      <c r="TT124" s="55">
        <v>-0.39939999999999998</v>
      </c>
      <c r="TU124" s="55">
        <v>-0.45950000000000002</v>
      </c>
      <c r="TV124" s="55">
        <v>-0.44590000000000002</v>
      </c>
      <c r="TW124" s="55">
        <v>-0.41839999999999999</v>
      </c>
      <c r="TX124" s="55">
        <v>-0.47020000000000001</v>
      </c>
      <c r="TY124" s="55">
        <v>-0.3926</v>
      </c>
      <c r="TZ124" s="55">
        <v>-0.41370000000000001</v>
      </c>
      <c r="UA124" s="55">
        <v>-0.30969999999999998</v>
      </c>
      <c r="UB124" s="55">
        <v>-0.61099999999999999</v>
      </c>
      <c r="UC124" s="55">
        <v>-0.36270000000000002</v>
      </c>
      <c r="UD124" s="55">
        <v>-0.42809999999999998</v>
      </c>
      <c r="UE124" s="55">
        <v>-0.41439999999999999</v>
      </c>
      <c r="UF124" s="55">
        <v>-0.34449999999999997</v>
      </c>
      <c r="UG124" s="55">
        <v>-0.44579999999999997</v>
      </c>
      <c r="UH124" s="55">
        <v>-0.20680000000000001</v>
      </c>
      <c r="UI124" s="55">
        <v>-0.44990000000000002</v>
      </c>
      <c r="UJ124" s="55">
        <v>-0.48649999999999999</v>
      </c>
      <c r="UK124" s="55">
        <v>-0.34989999999999999</v>
      </c>
      <c r="UL124" s="54">
        <v>-0.34</v>
      </c>
      <c r="UM124" s="55">
        <v>-0.26800000000000002</v>
      </c>
      <c r="UN124" s="55">
        <v>-0.47599999999999998</v>
      </c>
      <c r="UO124" s="55">
        <v>-0.54730000000000001</v>
      </c>
      <c r="UP124" s="55">
        <v>-0.53720000000000001</v>
      </c>
      <c r="UQ124" s="55">
        <v>-3.56E-2</v>
      </c>
      <c r="UR124" s="55">
        <v>-0.23089999999999999</v>
      </c>
      <c r="US124" s="55">
        <v>-0.38700000000000001</v>
      </c>
      <c r="UT124" s="55">
        <v>-0.33489999999999998</v>
      </c>
      <c r="UU124" s="55">
        <v>-0.38179999999999997</v>
      </c>
      <c r="UV124" s="55">
        <v>-0.10589999999999999</v>
      </c>
      <c r="UW124" s="55">
        <v>-0.35909999999999997</v>
      </c>
      <c r="UX124" s="55">
        <v>-0.57699999999999996</v>
      </c>
      <c r="UY124" s="55">
        <v>-0.33210000000000001</v>
      </c>
      <c r="UZ124" s="55">
        <v>-0.3881</v>
      </c>
      <c r="VA124" s="55">
        <v>-0.32840000000000003</v>
      </c>
      <c r="VB124" s="55">
        <v>-0.28970000000000001</v>
      </c>
      <c r="VC124" s="55">
        <v>-0.31590000000000001</v>
      </c>
      <c r="VD124" s="55">
        <v>-0.3679</v>
      </c>
      <c r="VE124" s="55">
        <v>-0.49780000000000002</v>
      </c>
      <c r="VF124" s="55">
        <v>-0.26250000000000001</v>
      </c>
      <c r="VG124" s="55">
        <v>-0.29010000000000002</v>
      </c>
      <c r="VH124" s="55">
        <v>-0.1973</v>
      </c>
      <c r="VI124" s="55">
        <v>-0.24379999999999999</v>
      </c>
      <c r="VJ124" s="55">
        <v>-0.37859999999999999</v>
      </c>
      <c r="VK124" s="55">
        <v>-0.28849999999999998</v>
      </c>
      <c r="VL124" s="55">
        <v>-0.42480000000000001</v>
      </c>
      <c r="VM124" s="55">
        <v>-0.40189999999999998</v>
      </c>
      <c r="VN124" s="55">
        <v>-0.28289999999999998</v>
      </c>
      <c r="VO124" s="55">
        <v>-0.43490000000000001</v>
      </c>
      <c r="VP124" s="55">
        <v>-0.44569999999999999</v>
      </c>
      <c r="VQ124" s="55">
        <v>-0.33029999999999998</v>
      </c>
      <c r="VR124" s="55">
        <v>-0.32879999999999998</v>
      </c>
      <c r="VS124" s="55">
        <v>-0.35770000000000002</v>
      </c>
      <c r="VT124" s="55">
        <v>-0.32779999999999998</v>
      </c>
      <c r="VU124" s="55">
        <v>-0.2631</v>
      </c>
      <c r="VV124" s="55">
        <v>-0.29389999999999999</v>
      </c>
      <c r="VW124" s="55">
        <v>-0.31069999999999998</v>
      </c>
      <c r="VX124" s="55">
        <v>-0.39150000000000001</v>
      </c>
      <c r="VY124" s="55">
        <v>-0.51829999999999998</v>
      </c>
      <c r="VZ124" s="55">
        <v>-0.33050000000000002</v>
      </c>
      <c r="WA124" s="55">
        <v>-0.33079999999999998</v>
      </c>
      <c r="WB124" s="55">
        <v>-0.29170000000000001</v>
      </c>
      <c r="WC124" s="55">
        <v>-0.30840000000000001</v>
      </c>
      <c r="WD124" s="55">
        <v>-0.36659999999999998</v>
      </c>
      <c r="WE124" s="55">
        <v>-0.36670000000000003</v>
      </c>
      <c r="WF124" s="55">
        <v>-0.53269999999999995</v>
      </c>
      <c r="WG124" s="55">
        <v>-0.36180000000000001</v>
      </c>
      <c r="WH124" s="55">
        <v>-0.48309999999999997</v>
      </c>
      <c r="WI124" s="55">
        <v>-0.32440000000000002</v>
      </c>
      <c r="WJ124" s="55">
        <v>-0.33300000000000002</v>
      </c>
      <c r="WK124" s="55">
        <v>-0.32069999999999999</v>
      </c>
      <c r="WL124" s="55">
        <v>-0.22969999999999999</v>
      </c>
      <c r="WM124" s="55">
        <v>-0.2195</v>
      </c>
      <c r="WN124" s="55">
        <v>-0.41749999999999998</v>
      </c>
      <c r="WO124" s="55">
        <v>-0.25240000000000001</v>
      </c>
      <c r="WP124" s="55">
        <v>-0.33889999999999998</v>
      </c>
      <c r="WQ124" s="55">
        <v>-0.30559999999999998</v>
      </c>
      <c r="WR124" s="55">
        <v>-0.34489999999999998</v>
      </c>
      <c r="WS124" s="55">
        <v>-0.40600000000000003</v>
      </c>
      <c r="WT124" s="55">
        <v>-0.53939999999999999</v>
      </c>
      <c r="WU124" s="55">
        <v>-0.46239999999999998</v>
      </c>
      <c r="WV124" s="55">
        <v>-0.27039999999999997</v>
      </c>
      <c r="WW124" s="55">
        <v>0.11899999999999999</v>
      </c>
      <c r="WX124" s="55">
        <v>-0.39439999999999997</v>
      </c>
      <c r="WY124" s="55">
        <v>-0.4647</v>
      </c>
      <c r="WZ124" s="54">
        <v>-0.57999999999999996</v>
      </c>
      <c r="XA124" s="55">
        <v>-0.3478</v>
      </c>
      <c r="XB124" s="55">
        <v>-0.34560000000000002</v>
      </c>
      <c r="XC124" s="55">
        <v>-0.36480000000000001</v>
      </c>
      <c r="XD124" s="55">
        <v>-0.38929999999999998</v>
      </c>
      <c r="XE124" s="55">
        <v>-0.33129999999999998</v>
      </c>
      <c r="XF124" s="55">
        <v>-0.36009999999999998</v>
      </c>
      <c r="XG124" s="55">
        <v>-0.45619999999999999</v>
      </c>
      <c r="XH124" s="55">
        <v>-4.4600000000000001E-2</v>
      </c>
      <c r="XI124" s="55">
        <v>-0.19139999999999999</v>
      </c>
      <c r="XJ124" s="55">
        <v>-0.22689999999999999</v>
      </c>
      <c r="XK124" s="55">
        <v>-0.23449999999999999</v>
      </c>
      <c r="XL124" s="55">
        <v>-0.34539999999999998</v>
      </c>
      <c r="XM124" s="55">
        <v>-0.35170000000000001</v>
      </c>
      <c r="XN124" s="55">
        <v>-0.34410000000000002</v>
      </c>
      <c r="XO124" s="55">
        <v>-0.34260000000000002</v>
      </c>
      <c r="XP124" s="55">
        <v>-0.35310000000000002</v>
      </c>
      <c r="XQ124" s="55">
        <v>-0.31790000000000002</v>
      </c>
      <c r="XR124" s="55">
        <v>-0.1923</v>
      </c>
      <c r="XS124" s="55">
        <v>-0.30380000000000001</v>
      </c>
      <c r="XT124" s="55">
        <v>-0.28170000000000001</v>
      </c>
      <c r="XU124" s="55">
        <v>-0.34939999999999999</v>
      </c>
      <c r="XV124" s="55">
        <v>-0.4889</v>
      </c>
      <c r="XW124" s="55">
        <v>-0.153</v>
      </c>
      <c r="XX124" s="55">
        <v>-0.29620000000000002</v>
      </c>
      <c r="XY124" s="55">
        <v>-0.42370000000000002</v>
      </c>
      <c r="XZ124" s="55">
        <v>-0.34460000000000002</v>
      </c>
      <c r="YA124" s="55">
        <v>-0.37880000000000003</v>
      </c>
      <c r="YB124" s="55">
        <v>-0.33960000000000001</v>
      </c>
      <c r="YC124" s="55">
        <v>-0.57199999999999995</v>
      </c>
      <c r="YD124" s="55">
        <v>-0.41420000000000001</v>
      </c>
      <c r="YE124" s="55">
        <v>-0.3543</v>
      </c>
      <c r="YF124" s="55">
        <v>-0.29310000000000003</v>
      </c>
      <c r="YG124" s="55">
        <v>-0.39040000000000002</v>
      </c>
      <c r="YH124" s="55">
        <v>-0.35249999999999998</v>
      </c>
      <c r="YI124" s="55">
        <v>-0.47339999999999999</v>
      </c>
      <c r="YJ124" s="55">
        <v>-0.45829999999999999</v>
      </c>
      <c r="YK124" s="55">
        <v>-0.3528</v>
      </c>
    </row>
    <row r="125" spans="1:661" x14ac:dyDescent="0.35">
      <c r="A125" s="66" t="s">
        <v>75</v>
      </c>
      <c r="B125" s="66" t="s">
        <v>108</v>
      </c>
      <c r="C125" s="54">
        <v>7.0000000000000007E-2</v>
      </c>
      <c r="D125" s="54">
        <v>0.05</v>
      </c>
      <c r="E125" s="54">
        <v>0.02</v>
      </c>
      <c r="F125" s="54">
        <v>-0.04</v>
      </c>
      <c r="G125" s="54">
        <v>0.11</v>
      </c>
      <c r="H125" s="54">
        <v>-0.06</v>
      </c>
      <c r="I125" s="54">
        <v>-0.06</v>
      </c>
      <c r="J125" s="54">
        <v>0.15</v>
      </c>
      <c r="K125" s="54">
        <v>0.05</v>
      </c>
      <c r="L125" s="54">
        <v>0.05</v>
      </c>
      <c r="M125" s="54">
        <v>0.1</v>
      </c>
      <c r="N125" s="54">
        <v>0.05</v>
      </c>
      <c r="O125" s="54">
        <v>-0.15</v>
      </c>
      <c r="P125" s="54">
        <v>0.12</v>
      </c>
      <c r="Q125" s="54">
        <v>0.03</v>
      </c>
      <c r="R125" s="54">
        <v>0.1</v>
      </c>
      <c r="S125" s="54">
        <v>-0.01</v>
      </c>
      <c r="T125" s="54">
        <v>-0.01</v>
      </c>
      <c r="U125" s="54">
        <v>0</v>
      </c>
      <c r="V125" s="54">
        <v>-0.02</v>
      </c>
      <c r="W125" s="54">
        <v>0</v>
      </c>
      <c r="X125" s="54">
        <v>-0.15</v>
      </c>
      <c r="Y125" s="54">
        <v>-0.14000000000000001</v>
      </c>
      <c r="Z125" s="54">
        <v>-0.16</v>
      </c>
      <c r="AA125" s="54">
        <v>-0.22</v>
      </c>
      <c r="AB125" s="54">
        <v>-0.23</v>
      </c>
      <c r="AC125" s="54">
        <v>-0.2</v>
      </c>
      <c r="AD125" s="54">
        <v>-0.48</v>
      </c>
      <c r="AE125" s="54">
        <v>-0.75</v>
      </c>
      <c r="AF125" s="54">
        <v>-0.84</v>
      </c>
      <c r="AG125" s="55">
        <v>-0.86319999999999997</v>
      </c>
      <c r="AH125" s="55">
        <v>-0.94899999999999995</v>
      </c>
      <c r="AI125" s="55">
        <v>-0.998</v>
      </c>
      <c r="AJ125" s="54">
        <v>-1</v>
      </c>
      <c r="AK125" s="54">
        <v>-1</v>
      </c>
      <c r="AL125" s="54">
        <v>-1</v>
      </c>
      <c r="AM125" s="54">
        <v>-1</v>
      </c>
      <c r="AN125" s="54">
        <v>-1</v>
      </c>
      <c r="AO125" s="54">
        <v>-1</v>
      </c>
      <c r="AP125" s="54">
        <v>-1</v>
      </c>
      <c r="AQ125" s="54">
        <v>-1</v>
      </c>
      <c r="AR125" s="54">
        <v>-1</v>
      </c>
      <c r="AS125" s="54">
        <v>-1</v>
      </c>
      <c r="AT125" s="54">
        <v>-1</v>
      </c>
      <c r="AU125" s="54">
        <v>-1</v>
      </c>
      <c r="AV125" s="54">
        <v>-1</v>
      </c>
      <c r="AW125" s="54">
        <v>-1</v>
      </c>
      <c r="AX125" s="54">
        <v>-1</v>
      </c>
      <c r="AY125" s="54">
        <v>-1</v>
      </c>
      <c r="AZ125" s="54">
        <v>-1</v>
      </c>
      <c r="BA125" s="54">
        <v>-1</v>
      </c>
      <c r="BB125" s="54">
        <v>-1</v>
      </c>
      <c r="BC125" s="54">
        <v>-1</v>
      </c>
      <c r="BD125" s="54">
        <v>-1</v>
      </c>
      <c r="BE125" s="54">
        <v>-1</v>
      </c>
      <c r="BF125" s="54">
        <v>-1</v>
      </c>
      <c r="BG125" s="54">
        <v>-1</v>
      </c>
      <c r="BH125" s="54">
        <v>-1</v>
      </c>
      <c r="BI125" s="54">
        <v>-1</v>
      </c>
      <c r="BJ125" s="54">
        <v>-1</v>
      </c>
      <c r="BK125" s="54">
        <v>-1</v>
      </c>
      <c r="BL125" s="54">
        <v>-1</v>
      </c>
      <c r="BM125" s="54">
        <v>-1</v>
      </c>
      <c r="BN125" s="54">
        <v>-1</v>
      </c>
      <c r="BO125" s="54">
        <v>-1</v>
      </c>
      <c r="BP125" s="54">
        <v>-1</v>
      </c>
      <c r="BQ125" s="54">
        <v>-1</v>
      </c>
      <c r="BR125" s="54">
        <v>-1</v>
      </c>
      <c r="BS125" s="54">
        <v>-1</v>
      </c>
      <c r="BT125" s="54">
        <v>-1</v>
      </c>
      <c r="BU125" s="54">
        <v>-1</v>
      </c>
      <c r="BV125" s="54">
        <v>-1</v>
      </c>
      <c r="BW125" s="54">
        <v>-1</v>
      </c>
      <c r="BX125" s="54">
        <v>-1</v>
      </c>
      <c r="BY125" s="54">
        <v>-1</v>
      </c>
      <c r="BZ125" s="54">
        <v>-1</v>
      </c>
      <c r="CA125" s="55">
        <v>-0.80269999999999997</v>
      </c>
      <c r="CB125" s="55">
        <v>-0.77890000000000004</v>
      </c>
      <c r="CC125" s="55">
        <v>-0.83340000000000003</v>
      </c>
      <c r="CD125" s="55">
        <v>-0.78149999999999997</v>
      </c>
      <c r="CE125" s="55">
        <v>-0.76519999999999999</v>
      </c>
      <c r="CF125" s="55">
        <v>-0.76749999999999996</v>
      </c>
      <c r="CG125" s="55">
        <v>-0.7863</v>
      </c>
      <c r="CH125" s="55">
        <v>-0.76729999999999998</v>
      </c>
      <c r="CI125" s="55">
        <v>-0.7278</v>
      </c>
      <c r="CJ125" s="55">
        <v>-0.70789999999999997</v>
      </c>
      <c r="CK125" s="55">
        <v>-0.6845</v>
      </c>
      <c r="CL125" s="55">
        <v>-0.63029999999999997</v>
      </c>
      <c r="CM125" s="55">
        <v>-0.61950000000000005</v>
      </c>
      <c r="CN125" s="55">
        <v>-0.60250000000000004</v>
      </c>
      <c r="CO125" s="55">
        <v>-0.77890000000000004</v>
      </c>
      <c r="CP125" s="55">
        <v>-0.68769999999999998</v>
      </c>
      <c r="CQ125" s="55">
        <v>-0.65039999999999998</v>
      </c>
      <c r="CR125" s="55">
        <v>-0.58779999999999999</v>
      </c>
      <c r="CS125" s="55">
        <v>-0.48459999999999998</v>
      </c>
      <c r="CT125" s="55">
        <v>-0.46310000000000001</v>
      </c>
      <c r="CU125" s="55">
        <v>-0.43080000000000002</v>
      </c>
      <c r="CV125" s="55">
        <v>-0.30209999999999998</v>
      </c>
      <c r="CW125" s="55">
        <v>-0.49719999999999998</v>
      </c>
      <c r="CX125" s="55">
        <v>-0.50639999999999996</v>
      </c>
      <c r="CY125" s="55">
        <v>-0.46379999999999999</v>
      </c>
      <c r="CZ125" s="55">
        <v>-0.36849999999999999</v>
      </c>
      <c r="DA125" s="55">
        <v>-0.38350000000000001</v>
      </c>
      <c r="DB125" s="55">
        <v>-0.58479999999999999</v>
      </c>
      <c r="DC125" s="55">
        <v>-0.66810000000000003</v>
      </c>
      <c r="DD125" s="55">
        <v>-0.62009999999999998</v>
      </c>
      <c r="DE125" s="55">
        <v>-0.53600000000000003</v>
      </c>
      <c r="DF125" s="55">
        <v>-0.4728</v>
      </c>
      <c r="DG125" s="55">
        <v>-0.37469999999999998</v>
      </c>
      <c r="DH125" s="55">
        <v>-0.44440000000000002</v>
      </c>
      <c r="DI125" s="55">
        <v>-0.32790000000000002</v>
      </c>
      <c r="DJ125" s="55">
        <v>-0.27500000000000002</v>
      </c>
      <c r="DK125" s="55">
        <v>-0.33050000000000002</v>
      </c>
      <c r="DL125" s="55">
        <v>-0.31380000000000002</v>
      </c>
      <c r="DM125" s="55">
        <v>-0.3004</v>
      </c>
      <c r="DN125" s="55">
        <v>-0.26319999999999999</v>
      </c>
      <c r="DO125" s="55">
        <v>-0.26769999999999999</v>
      </c>
      <c r="DP125" s="55">
        <v>-0.60980000000000001</v>
      </c>
      <c r="DQ125" s="55">
        <v>-0.38490000000000002</v>
      </c>
      <c r="DR125" s="55">
        <v>-0.44669999999999999</v>
      </c>
      <c r="DS125" s="55">
        <v>-0.41570000000000001</v>
      </c>
      <c r="DT125" s="55">
        <v>-0.37940000000000002</v>
      </c>
      <c r="DU125" s="55">
        <v>-0.40710000000000002</v>
      </c>
      <c r="DV125" s="55">
        <v>-0.41160000000000002</v>
      </c>
      <c r="DW125" s="55">
        <v>-1.7000000000000001E-2</v>
      </c>
      <c r="DX125" s="55">
        <v>-0.46860000000000002</v>
      </c>
      <c r="DY125" s="55">
        <v>-0.55489999999999995</v>
      </c>
      <c r="DZ125" s="55">
        <v>-0.53710000000000002</v>
      </c>
      <c r="EA125" s="55">
        <v>-0.50780000000000003</v>
      </c>
      <c r="EB125" s="55">
        <v>-0.40060000000000001</v>
      </c>
      <c r="EC125" s="55">
        <v>-0.49790000000000001</v>
      </c>
      <c r="ED125" s="55">
        <v>-0.45989999999999998</v>
      </c>
      <c r="EE125" s="55">
        <v>-0.47720000000000001</v>
      </c>
      <c r="EF125" s="55">
        <v>-0.46410000000000001</v>
      </c>
      <c r="EG125" s="55">
        <v>-0.5575</v>
      </c>
      <c r="EH125" s="55">
        <v>-0.35630000000000001</v>
      </c>
      <c r="EI125" s="55">
        <v>-0.4173</v>
      </c>
      <c r="EJ125" s="55">
        <v>-0.65229999999999999</v>
      </c>
      <c r="EK125" s="55">
        <v>-0.41549999999999998</v>
      </c>
      <c r="EL125" s="55">
        <v>-0.38690000000000002</v>
      </c>
      <c r="EM125" s="55">
        <v>-0.57489999999999997</v>
      </c>
      <c r="EN125" s="55">
        <v>-0.51419999999999999</v>
      </c>
      <c r="EO125" s="55">
        <v>-0.47949999999999998</v>
      </c>
      <c r="EP125" s="55">
        <v>-0.4491</v>
      </c>
      <c r="EQ125" s="55">
        <v>-0.47760000000000002</v>
      </c>
      <c r="ER125" s="55">
        <v>-0.51600000000000001</v>
      </c>
      <c r="ES125" s="55">
        <v>-0.35070000000000001</v>
      </c>
      <c r="ET125" s="55">
        <v>-0.53169999999999995</v>
      </c>
      <c r="EU125" s="55">
        <v>-0.53520000000000001</v>
      </c>
      <c r="EV125" s="55">
        <v>-0.46039999999999998</v>
      </c>
      <c r="EW125" s="55">
        <v>-0.47549999999999998</v>
      </c>
      <c r="EX125" s="55">
        <v>-0.42970000000000003</v>
      </c>
      <c r="EY125" s="55">
        <v>-0.4466</v>
      </c>
      <c r="EZ125" s="55">
        <v>-0.41420000000000001</v>
      </c>
      <c r="FA125" s="55">
        <v>-0.49759999999999999</v>
      </c>
      <c r="FB125" s="55">
        <v>-0.53090000000000004</v>
      </c>
      <c r="FC125" s="55">
        <v>-0.52029999999999998</v>
      </c>
      <c r="FD125" s="55">
        <v>-0.42580000000000001</v>
      </c>
      <c r="FE125" s="55">
        <v>-0.49469999999999997</v>
      </c>
      <c r="FF125" s="55">
        <v>-0.44650000000000001</v>
      </c>
      <c r="FG125" s="55">
        <v>-0.52190000000000003</v>
      </c>
      <c r="FH125" s="55">
        <v>-0.54139999999999999</v>
      </c>
      <c r="FI125" s="55">
        <v>-0.48480000000000001</v>
      </c>
      <c r="FJ125" s="55">
        <v>-0.40350000000000003</v>
      </c>
      <c r="FK125" s="55">
        <v>-0.34470000000000001</v>
      </c>
      <c r="FL125" s="55">
        <v>-0.42259999999999998</v>
      </c>
      <c r="FM125" s="55">
        <v>-0.37569999999999998</v>
      </c>
      <c r="FN125" s="55">
        <v>-0.37109999999999999</v>
      </c>
      <c r="FO125" s="55">
        <v>-0.45979999999999999</v>
      </c>
      <c r="FP125" s="55">
        <v>-0.43269999999999997</v>
      </c>
      <c r="FQ125" s="55">
        <v>-0.41920000000000002</v>
      </c>
      <c r="FR125" s="55">
        <v>-0.30170000000000002</v>
      </c>
      <c r="FS125" s="55">
        <v>-0.37580000000000002</v>
      </c>
      <c r="FT125" s="55">
        <v>-0.29399999999999998</v>
      </c>
      <c r="FU125" s="55">
        <v>-0.31680000000000003</v>
      </c>
      <c r="FV125" s="55">
        <v>-0.34539999999999998</v>
      </c>
      <c r="FW125" s="55">
        <v>-0.3639</v>
      </c>
      <c r="FX125" s="55">
        <v>-0.35449999999999998</v>
      </c>
      <c r="FY125" s="55">
        <v>-0.1633</v>
      </c>
      <c r="FZ125" s="55">
        <v>-0.29859999999999998</v>
      </c>
      <c r="GA125" s="55">
        <v>-0.37159999999999999</v>
      </c>
      <c r="GB125" s="55">
        <v>-0.40489999999999998</v>
      </c>
      <c r="GC125" s="55">
        <v>-0.441</v>
      </c>
      <c r="GD125" s="55">
        <v>-0.43469999999999998</v>
      </c>
      <c r="GE125" s="55">
        <v>-0.33729999999999999</v>
      </c>
      <c r="GF125" s="55">
        <v>-0.252</v>
      </c>
      <c r="GG125" s="55">
        <v>-0.26679999999999998</v>
      </c>
      <c r="GH125" s="55">
        <v>-0.13109999999999999</v>
      </c>
      <c r="GI125" s="55">
        <v>-0.25409999999999999</v>
      </c>
      <c r="GJ125" s="55">
        <v>-0.37759999999999999</v>
      </c>
      <c r="GK125" s="55">
        <v>-0.33379999999999999</v>
      </c>
      <c r="GL125" s="55">
        <v>-0.18629999999999999</v>
      </c>
      <c r="GM125" s="55">
        <v>1.55E-2</v>
      </c>
      <c r="GN125" s="55">
        <v>-0.11990000000000001</v>
      </c>
      <c r="GO125" s="55">
        <v>-0.33750000000000002</v>
      </c>
      <c r="GP125" s="55">
        <v>-0.52380000000000004</v>
      </c>
      <c r="GQ125" s="55">
        <v>-1.67E-2</v>
      </c>
      <c r="GR125" s="55">
        <v>-7.7200000000000005E-2</v>
      </c>
      <c r="GS125" s="55">
        <v>-3.8899999999999997E-2</v>
      </c>
      <c r="GT125" s="55">
        <v>-0.1069</v>
      </c>
      <c r="GU125" s="55">
        <v>-0.15720000000000001</v>
      </c>
      <c r="GV125" s="55">
        <v>0.1396</v>
      </c>
      <c r="GW125" s="55">
        <v>0.16370000000000001</v>
      </c>
      <c r="GX125" s="55">
        <v>-0.48909999999999998</v>
      </c>
      <c r="GY125" s="55">
        <v>-0.3548</v>
      </c>
      <c r="GZ125" s="55">
        <v>-0.39290000000000003</v>
      </c>
      <c r="HA125" s="55">
        <v>-0.20380000000000001</v>
      </c>
      <c r="HB125" s="55">
        <v>-0.21909999999999999</v>
      </c>
      <c r="HC125" s="55">
        <v>-0.30309999999999998</v>
      </c>
      <c r="HD125" s="55">
        <v>-0.4133</v>
      </c>
      <c r="HE125" s="55">
        <v>-0.38629999999999998</v>
      </c>
      <c r="HF125" s="55">
        <v>-0.20619999999999999</v>
      </c>
      <c r="HG125" s="55">
        <v>-0.28839999999999999</v>
      </c>
      <c r="HH125" s="55">
        <v>-0.1973</v>
      </c>
      <c r="HI125" s="55">
        <v>-0.186</v>
      </c>
      <c r="HJ125" s="55">
        <v>-0.29509999999999997</v>
      </c>
      <c r="HK125" s="55">
        <v>-0.2344</v>
      </c>
      <c r="HL125" s="55">
        <v>-0.2989</v>
      </c>
      <c r="HM125" s="55">
        <v>-0.33760000000000001</v>
      </c>
      <c r="HN125" s="55">
        <v>-0.2868</v>
      </c>
      <c r="HO125" s="55">
        <v>-0.2092</v>
      </c>
      <c r="HP125" s="55">
        <v>-0.1326</v>
      </c>
      <c r="HQ125" s="55">
        <v>-0.1231</v>
      </c>
      <c r="HR125" s="55">
        <v>-0.28489999999999999</v>
      </c>
      <c r="HS125" s="55">
        <v>-0.49270000000000003</v>
      </c>
      <c r="HT125" s="55">
        <v>-0.30919999999999997</v>
      </c>
      <c r="HU125" s="55">
        <v>-0.26429999999999998</v>
      </c>
      <c r="HV125" s="55">
        <v>-0.19339999999999999</v>
      </c>
      <c r="HW125" s="55">
        <v>-0.1134</v>
      </c>
      <c r="HX125" s="55">
        <v>-0.19439999999999999</v>
      </c>
      <c r="HY125" s="55">
        <v>-0.1242</v>
      </c>
      <c r="HZ125" s="55">
        <v>-0.11609999999999999</v>
      </c>
      <c r="IA125" s="55">
        <v>-0.27389999999999998</v>
      </c>
      <c r="IB125" s="55">
        <v>-0.2243</v>
      </c>
      <c r="IC125" s="55">
        <v>-0.15440000000000001</v>
      </c>
      <c r="ID125" s="55">
        <v>-0.12759999999999999</v>
      </c>
      <c r="IE125" s="55">
        <v>-0.1542</v>
      </c>
      <c r="IF125" s="55">
        <v>-0.11990000000000001</v>
      </c>
      <c r="IG125" s="55">
        <v>-0.27439999999999998</v>
      </c>
      <c r="IH125" s="55">
        <v>-0.26800000000000002</v>
      </c>
      <c r="II125" s="55">
        <v>-0.24959999999999999</v>
      </c>
      <c r="IJ125" s="55">
        <v>-0.1042</v>
      </c>
      <c r="IK125" s="55">
        <v>-6.0900000000000003E-2</v>
      </c>
      <c r="IL125" s="55">
        <v>-0.16500000000000001</v>
      </c>
      <c r="IM125" s="55">
        <v>-0.14879999999999999</v>
      </c>
      <c r="IN125" s="55">
        <v>-0.2329</v>
      </c>
      <c r="IO125" s="55">
        <v>-0.4032</v>
      </c>
      <c r="IP125" s="55">
        <v>-0.26869999999999999</v>
      </c>
      <c r="IQ125" s="55">
        <v>-0.13009999999999999</v>
      </c>
      <c r="IR125" s="55">
        <v>-0.1396</v>
      </c>
      <c r="IS125" s="55">
        <v>-0.1421</v>
      </c>
      <c r="IT125" s="55">
        <v>-0.27600000000000002</v>
      </c>
      <c r="IU125" s="55">
        <v>-0.23730000000000001</v>
      </c>
      <c r="IV125" s="55">
        <v>-0.19950000000000001</v>
      </c>
      <c r="IW125" s="55">
        <v>0.22439999999999999</v>
      </c>
      <c r="IX125" s="55">
        <v>-0.1845</v>
      </c>
      <c r="IY125" s="55">
        <v>-0.39179999999999998</v>
      </c>
      <c r="IZ125" s="55">
        <v>-0.17949999999999999</v>
      </c>
      <c r="JA125" s="55">
        <v>-0.36670000000000003</v>
      </c>
      <c r="JB125" s="55">
        <v>-0.37759999999999999</v>
      </c>
      <c r="JC125" s="55">
        <v>-0.35699999999999998</v>
      </c>
      <c r="JD125" s="55">
        <v>-0.29409999999999997</v>
      </c>
      <c r="JE125" s="55">
        <v>-0.12590000000000001</v>
      </c>
      <c r="JF125" s="55">
        <v>-0.1192</v>
      </c>
      <c r="JG125" s="55">
        <v>-0.2097</v>
      </c>
      <c r="JH125" s="55">
        <v>-0.44529999999999997</v>
      </c>
      <c r="JI125" s="55">
        <v>-0.22919999999999999</v>
      </c>
      <c r="JJ125" s="55">
        <v>-0.6028</v>
      </c>
      <c r="JK125" s="55">
        <v>-0.35620000000000002</v>
      </c>
      <c r="JL125" s="55">
        <v>-0.1719</v>
      </c>
      <c r="JM125" s="55">
        <v>-0.14480000000000001</v>
      </c>
      <c r="JN125" s="55">
        <v>-0.1133</v>
      </c>
      <c r="JO125" s="55">
        <v>-0.31680000000000003</v>
      </c>
      <c r="JP125" s="55">
        <v>-0.30449999999999999</v>
      </c>
      <c r="JQ125" s="55">
        <v>-0.27839999999999998</v>
      </c>
      <c r="JR125" s="55">
        <v>-0.25430000000000003</v>
      </c>
      <c r="JS125" s="55">
        <v>-0.16089999999999999</v>
      </c>
      <c r="JT125" s="55">
        <v>-0.13730000000000001</v>
      </c>
      <c r="JU125" s="55">
        <v>-0.1234</v>
      </c>
      <c r="JV125" s="55">
        <v>-0.15060000000000001</v>
      </c>
      <c r="JW125" s="55">
        <v>-0.13850000000000001</v>
      </c>
      <c r="JX125" s="55">
        <v>-0.25269999999999998</v>
      </c>
      <c r="JY125" s="55">
        <v>-0.36030000000000001</v>
      </c>
      <c r="JZ125" s="55">
        <v>-0.1983</v>
      </c>
      <c r="KA125" s="55">
        <v>-0.10340000000000001</v>
      </c>
      <c r="KB125" s="55">
        <v>-6.6299999999999998E-2</v>
      </c>
      <c r="KC125" s="55">
        <v>-0.24990000000000001</v>
      </c>
      <c r="KD125" s="55">
        <v>-0.36030000000000001</v>
      </c>
      <c r="KE125" s="55">
        <v>-0.38500000000000001</v>
      </c>
      <c r="KF125" s="55">
        <v>-0.39240000000000003</v>
      </c>
      <c r="KG125" s="55">
        <v>-0.28110000000000002</v>
      </c>
      <c r="KH125" s="55">
        <v>-0.1484</v>
      </c>
      <c r="KI125" s="55">
        <v>-0.18390000000000001</v>
      </c>
      <c r="KJ125" s="55">
        <v>-0.45200000000000001</v>
      </c>
      <c r="KK125" s="55">
        <v>-0.51419999999999999</v>
      </c>
      <c r="KL125" s="55">
        <v>-0.48180000000000001</v>
      </c>
      <c r="KM125" s="55">
        <v>-0.39040000000000002</v>
      </c>
      <c r="KN125" s="55">
        <v>-0.29160000000000003</v>
      </c>
      <c r="KO125" s="55">
        <v>-0.24030000000000001</v>
      </c>
      <c r="KP125" s="55">
        <v>-0.26069999999999999</v>
      </c>
      <c r="KQ125" s="55">
        <v>-0.4415</v>
      </c>
      <c r="KR125" s="55">
        <v>-0.32900000000000001</v>
      </c>
      <c r="KS125" s="55">
        <v>-0.47049999999999997</v>
      </c>
      <c r="KT125" s="55">
        <v>-0.3266</v>
      </c>
      <c r="KU125" s="55">
        <v>-0.22239999999999999</v>
      </c>
      <c r="KV125" s="55">
        <v>-9.2399999999999996E-2</v>
      </c>
      <c r="KW125" s="55">
        <v>-0.26989999999999997</v>
      </c>
      <c r="KX125" s="55">
        <v>-0.34599999999999997</v>
      </c>
      <c r="KY125" s="55">
        <v>-0.2979</v>
      </c>
      <c r="KZ125" s="55">
        <v>0.22289999999999999</v>
      </c>
      <c r="LA125" s="55">
        <v>-0.23230000000000001</v>
      </c>
      <c r="LB125" s="55">
        <v>-0.62090000000000001</v>
      </c>
      <c r="LC125" s="55">
        <v>-0.30349999999999999</v>
      </c>
      <c r="LD125" s="55">
        <v>-0.2989</v>
      </c>
      <c r="LE125" s="55">
        <v>-0.31069999999999998</v>
      </c>
      <c r="LF125" s="55">
        <v>-0.48080000000000001</v>
      </c>
      <c r="LG125" s="55">
        <v>-8.8099999999999998E-2</v>
      </c>
      <c r="LH125" s="55">
        <v>0.59240000000000004</v>
      </c>
      <c r="LI125" s="55">
        <v>-8.7499999999999994E-2</v>
      </c>
      <c r="LJ125" s="55">
        <v>1.8499999999999999E-2</v>
      </c>
      <c r="LK125" s="55">
        <v>-0.13189999999999999</v>
      </c>
      <c r="LL125" s="55">
        <v>-0.13370000000000001</v>
      </c>
      <c r="LM125" s="55">
        <v>-0.2112</v>
      </c>
      <c r="LN125" s="55">
        <v>-0.31319999999999998</v>
      </c>
      <c r="LO125" s="55">
        <v>-0.33400000000000002</v>
      </c>
      <c r="LP125" s="55">
        <v>-0.28599999999999998</v>
      </c>
      <c r="LQ125" s="55">
        <v>-0.21410000000000001</v>
      </c>
      <c r="LR125" s="55">
        <v>-0.12540000000000001</v>
      </c>
      <c r="LS125" s="55">
        <v>-0.2888</v>
      </c>
      <c r="LT125" s="55">
        <v>-0.2984</v>
      </c>
      <c r="LU125" s="55">
        <v>-0.46889999999999998</v>
      </c>
      <c r="LV125" s="55">
        <v>-0.31680000000000003</v>
      </c>
      <c r="LW125" s="55">
        <v>-0.2273</v>
      </c>
      <c r="LX125" s="55">
        <v>-0.14799999999999999</v>
      </c>
      <c r="LY125" s="55">
        <v>-0.13789999999999999</v>
      </c>
      <c r="LZ125" s="55">
        <v>-0.2278</v>
      </c>
      <c r="MA125" s="55">
        <v>-0.30740000000000001</v>
      </c>
      <c r="MB125" s="55">
        <v>-0.32469999999999999</v>
      </c>
      <c r="MC125" s="55">
        <v>-0.34570000000000001</v>
      </c>
      <c r="MD125" s="55">
        <v>-0.28989999999999999</v>
      </c>
      <c r="ME125" s="55">
        <v>2.2800000000000001E-2</v>
      </c>
      <c r="MF125" s="55">
        <v>-0.33879999999999999</v>
      </c>
      <c r="MG125" s="55">
        <v>-0.23730000000000001</v>
      </c>
      <c r="MH125" s="55">
        <v>-0.3306</v>
      </c>
      <c r="MI125" s="55">
        <v>-0.30559999999999998</v>
      </c>
      <c r="MJ125" s="55">
        <v>-0.26889999999999997</v>
      </c>
      <c r="MK125" s="55">
        <v>-0.12909999999999999</v>
      </c>
      <c r="ML125" s="55">
        <v>-0.1069</v>
      </c>
      <c r="MM125" s="55">
        <v>0.19220000000000001</v>
      </c>
      <c r="MN125" s="55">
        <v>-0.34310000000000002</v>
      </c>
      <c r="MO125" s="55">
        <v>-0.35549999999999998</v>
      </c>
      <c r="MP125" s="55">
        <v>-0.21510000000000001</v>
      </c>
      <c r="MQ125" s="55">
        <v>-0.1212</v>
      </c>
      <c r="MR125" s="55">
        <v>-6.6400000000000001E-2</v>
      </c>
      <c r="MS125" s="55">
        <v>-3.2599999999999997E-2</v>
      </c>
      <c r="MT125" s="55">
        <v>-0.3221</v>
      </c>
      <c r="MU125" s="55">
        <v>-0.1656</v>
      </c>
      <c r="MV125" s="55">
        <v>-0.34210000000000002</v>
      </c>
      <c r="MW125" s="55">
        <v>-0.26240000000000002</v>
      </c>
      <c r="MX125" s="55">
        <v>-0.30730000000000002</v>
      </c>
      <c r="MY125" s="55">
        <v>-0.3931</v>
      </c>
      <c r="MZ125" s="55">
        <v>-0.1651</v>
      </c>
      <c r="NA125" s="55">
        <v>0.16089999999999999</v>
      </c>
      <c r="NB125" s="55">
        <v>-5.7099999999999998E-2</v>
      </c>
      <c r="NC125" s="55">
        <v>-0.16470000000000001</v>
      </c>
      <c r="ND125" s="55">
        <v>-0.23849999999999999</v>
      </c>
      <c r="NE125" s="55">
        <v>-0.25569999999999998</v>
      </c>
      <c r="NF125" s="55">
        <v>-0.19839999999999999</v>
      </c>
      <c r="NG125" s="55">
        <v>-0.13250000000000001</v>
      </c>
      <c r="NH125" s="55">
        <v>-0.11070000000000001</v>
      </c>
      <c r="NI125" s="54">
        <v>-0.22</v>
      </c>
      <c r="NJ125" s="55">
        <v>-0.2833</v>
      </c>
      <c r="NK125" s="55">
        <v>-0.2286</v>
      </c>
      <c r="NL125" s="55">
        <v>-0.27760000000000001</v>
      </c>
      <c r="NM125" s="55">
        <v>-0.15279999999999999</v>
      </c>
      <c r="NN125" s="55">
        <v>-0.15160000000000001</v>
      </c>
      <c r="NO125" s="55">
        <v>-8.6300000000000002E-2</v>
      </c>
      <c r="NP125" s="55">
        <v>-0.22700000000000001</v>
      </c>
      <c r="NQ125" s="55">
        <v>-0.26719999999999999</v>
      </c>
      <c r="NR125" s="55">
        <v>-0.30669999999999997</v>
      </c>
      <c r="NS125" s="55">
        <v>-0.18110000000000001</v>
      </c>
      <c r="NT125" s="55">
        <v>-0.1133</v>
      </c>
      <c r="NU125" s="55">
        <v>-7.4800000000000005E-2</v>
      </c>
      <c r="NV125" s="55">
        <v>-4.6600000000000003E-2</v>
      </c>
      <c r="NW125" s="55">
        <v>-0.21079999999999999</v>
      </c>
      <c r="NX125" s="55">
        <v>-0.22989999999999999</v>
      </c>
      <c r="NY125" s="54">
        <v>-0.21</v>
      </c>
      <c r="NZ125" s="55">
        <v>-0.17130000000000001</v>
      </c>
      <c r="OA125" s="55">
        <v>-6.4100000000000004E-2</v>
      </c>
      <c r="OB125" s="55">
        <v>-3.5700000000000003E-2</v>
      </c>
      <c r="OC125" s="55">
        <v>1.01E-2</v>
      </c>
      <c r="OD125" s="55">
        <v>-4.82E-2</v>
      </c>
      <c r="OE125" s="55">
        <v>4.0000000000000002E-4</v>
      </c>
      <c r="OF125" s="55">
        <v>-8.6099999999999996E-2</v>
      </c>
      <c r="OG125" s="55">
        <v>-8.3599999999999994E-2</v>
      </c>
      <c r="OH125" s="55">
        <v>6.7299999999999999E-2</v>
      </c>
      <c r="OI125" s="55">
        <v>5.1200000000000002E-2</v>
      </c>
      <c r="OJ125" s="55">
        <v>8.8900000000000007E-2</v>
      </c>
      <c r="OK125" s="55">
        <v>-7.2800000000000004E-2</v>
      </c>
      <c r="OL125" s="55">
        <v>-0.1318</v>
      </c>
      <c r="OM125" s="55">
        <v>-9.1700000000000004E-2</v>
      </c>
      <c r="ON125" s="55">
        <v>-7.0400000000000004E-2</v>
      </c>
      <c r="OO125" s="55">
        <v>3.39E-2</v>
      </c>
      <c r="OP125" s="55">
        <v>-9.4999999999999998E-3</v>
      </c>
      <c r="OQ125" s="55">
        <v>0.1157</v>
      </c>
      <c r="OR125" s="55">
        <v>0.29049999999999998</v>
      </c>
      <c r="OS125" s="55">
        <v>0.1076</v>
      </c>
      <c r="OT125" s="55">
        <v>1.17E-2</v>
      </c>
      <c r="OU125" s="55">
        <v>2.7E-2</v>
      </c>
      <c r="OV125" s="55">
        <v>-2.3300000000000001E-2</v>
      </c>
      <c r="OW125" s="55">
        <v>-8.2000000000000007E-3</v>
      </c>
      <c r="OX125" s="55">
        <v>0.223</v>
      </c>
      <c r="OY125" s="55">
        <v>0.24829999999999999</v>
      </c>
      <c r="OZ125" s="55">
        <v>7.1800000000000003E-2</v>
      </c>
      <c r="PA125" s="55">
        <v>5.3400000000000003E-2</v>
      </c>
      <c r="PB125" s="55">
        <v>1.7100000000000001E-2</v>
      </c>
      <c r="PC125" s="55">
        <v>6.7199999999999996E-2</v>
      </c>
      <c r="PD125" s="55">
        <v>-6.1499999999999999E-2</v>
      </c>
      <c r="PE125" s="55">
        <v>-0.1021</v>
      </c>
      <c r="PF125" s="55">
        <v>-3.2099999999999997E-2</v>
      </c>
      <c r="PG125" s="55">
        <v>-2.3199999999999998E-2</v>
      </c>
      <c r="PH125" s="55">
        <v>-4.0000000000000002E-4</v>
      </c>
      <c r="PI125" s="55">
        <v>-7.9799999999999996E-2</v>
      </c>
      <c r="PJ125" s="55">
        <v>0.1457</v>
      </c>
      <c r="PK125" s="55">
        <v>-0.42120000000000002</v>
      </c>
      <c r="PL125" s="55">
        <v>-0.2117</v>
      </c>
      <c r="PM125" s="55">
        <v>7.6700000000000004E-2</v>
      </c>
      <c r="PN125" s="55">
        <v>-0.1125</v>
      </c>
      <c r="PO125" s="55">
        <v>-0.14680000000000001</v>
      </c>
      <c r="PP125" s="55">
        <v>-1.9E-2</v>
      </c>
      <c r="PQ125" s="55">
        <v>-1.4800000000000001E-2</v>
      </c>
      <c r="PR125" s="55">
        <v>-1.66E-2</v>
      </c>
      <c r="PS125" s="55">
        <v>0.128</v>
      </c>
      <c r="PT125" s="55">
        <v>0.13600000000000001</v>
      </c>
      <c r="PU125" s="55">
        <v>7.6700000000000004E-2</v>
      </c>
      <c r="PV125" s="55">
        <v>-4.48E-2</v>
      </c>
      <c r="PW125" s="55">
        <v>-9.3399999999999997E-2</v>
      </c>
      <c r="PX125" s="55">
        <v>-6.1800000000000001E-2</v>
      </c>
      <c r="PY125" s="55">
        <v>-1.4999999999999999E-2</v>
      </c>
      <c r="PZ125" s="55">
        <v>0.14099999999999999</v>
      </c>
      <c r="QA125" s="55">
        <v>2.3099999999999999E-2</v>
      </c>
      <c r="QB125" s="55">
        <v>3.5499999999999997E-2</v>
      </c>
      <c r="QC125" s="55">
        <v>9.3600000000000003E-2</v>
      </c>
      <c r="QD125" s="55">
        <v>0.1013</v>
      </c>
      <c r="QE125" s="55">
        <v>4.9200000000000001E-2</v>
      </c>
      <c r="QF125" s="55">
        <v>-6.0499999999999998E-2</v>
      </c>
      <c r="QG125" s="55">
        <v>-0.20960000000000001</v>
      </c>
      <c r="QH125" s="55">
        <v>0.32400000000000001</v>
      </c>
      <c r="QI125" s="55">
        <v>0.19589999999999999</v>
      </c>
      <c r="QJ125" s="55">
        <v>9.7600000000000006E-2</v>
      </c>
      <c r="QK125" s="55">
        <v>0.12809999999999999</v>
      </c>
      <c r="QL125" s="55">
        <v>0.1038</v>
      </c>
      <c r="QM125" s="55">
        <v>8.77E-2</v>
      </c>
      <c r="QN125" s="55">
        <v>0.1157</v>
      </c>
      <c r="QO125" s="55">
        <v>-5.1299999999999998E-2</v>
      </c>
      <c r="QP125" s="55">
        <v>-0.156</v>
      </c>
      <c r="QQ125" s="55">
        <v>-0.1212</v>
      </c>
      <c r="QR125" s="55">
        <v>1.55E-2</v>
      </c>
      <c r="QS125" s="55">
        <v>8.9399999999999993E-2</v>
      </c>
      <c r="QT125" s="55">
        <v>0.1706</v>
      </c>
      <c r="QU125" s="55">
        <v>5.0999999999999997E-2</v>
      </c>
      <c r="QV125" s="55">
        <v>7.6300000000000007E-2</v>
      </c>
      <c r="QW125" s="55">
        <v>0.2223</v>
      </c>
      <c r="QX125" s="55">
        <v>0.24460000000000001</v>
      </c>
      <c r="QY125" s="55">
        <v>0.1241</v>
      </c>
      <c r="QZ125" s="55">
        <v>0.27500000000000002</v>
      </c>
      <c r="RA125" s="55">
        <v>0.10970000000000001</v>
      </c>
      <c r="RB125" s="55">
        <v>0.31619999999999998</v>
      </c>
      <c r="RC125" s="55">
        <v>0.71160000000000001</v>
      </c>
      <c r="RD125" s="55">
        <v>3.73E-2</v>
      </c>
      <c r="RE125" s="54">
        <v>0.1</v>
      </c>
      <c r="RF125" s="55">
        <v>0.17199999999999999</v>
      </c>
      <c r="RG125" s="55">
        <v>6.9500000000000006E-2</v>
      </c>
      <c r="RH125" s="55">
        <v>0.12039999999999999</v>
      </c>
      <c r="RI125" s="55">
        <v>0.13800000000000001</v>
      </c>
      <c r="RJ125" s="55">
        <v>0.3518</v>
      </c>
      <c r="RK125" s="55">
        <v>0.22359999999999999</v>
      </c>
      <c r="RL125" s="55">
        <v>0.25159999999999999</v>
      </c>
      <c r="RM125" s="55">
        <v>0.31969999999999998</v>
      </c>
      <c r="RN125" s="55">
        <v>0.19270000000000001</v>
      </c>
      <c r="RO125" s="55">
        <v>3.8600000000000002E-2</v>
      </c>
      <c r="RP125" s="55">
        <v>-0.2863</v>
      </c>
      <c r="RQ125" s="55">
        <v>0.124</v>
      </c>
      <c r="RR125" s="55">
        <v>4.8300000000000003E-2</v>
      </c>
      <c r="RS125" s="55">
        <v>0.1275</v>
      </c>
      <c r="RT125" s="55">
        <v>0.20569999999999999</v>
      </c>
      <c r="RU125" s="55">
        <v>0.1368</v>
      </c>
      <c r="RV125" s="55">
        <v>0.1653</v>
      </c>
      <c r="RW125" s="55">
        <v>0.70099999999999996</v>
      </c>
      <c r="RX125" s="55">
        <v>0.26129999999999998</v>
      </c>
      <c r="RY125" s="55">
        <v>0.1273</v>
      </c>
      <c r="RZ125" s="55">
        <v>-1.7000000000000001E-2</v>
      </c>
      <c r="SA125" s="55">
        <v>3.04E-2</v>
      </c>
      <c r="SB125" s="55">
        <v>0.1852</v>
      </c>
      <c r="SC125" s="55">
        <v>8.1100000000000005E-2</v>
      </c>
      <c r="SD125" s="55">
        <v>0.29389999999999999</v>
      </c>
      <c r="SE125" s="55">
        <v>0.26800000000000002</v>
      </c>
      <c r="SF125" s="55">
        <v>-0.51970000000000005</v>
      </c>
      <c r="SG125" s="55">
        <v>3.5700000000000003E-2</v>
      </c>
      <c r="SH125" s="55">
        <v>0.28289999999999998</v>
      </c>
      <c r="SI125" s="55">
        <v>0.1394</v>
      </c>
      <c r="SJ125" s="55">
        <v>0.18260000000000001</v>
      </c>
      <c r="SK125" s="55">
        <v>7.5399999999999995E-2</v>
      </c>
      <c r="SL125" s="55">
        <v>0.94599999999999995</v>
      </c>
      <c r="SM125" s="55">
        <v>-0.46889999999999998</v>
      </c>
      <c r="SN125" s="55">
        <v>3.2399999999999998E-2</v>
      </c>
      <c r="SO125" s="55">
        <v>0.14119999999999999</v>
      </c>
      <c r="SP125" s="55">
        <v>0.1835</v>
      </c>
      <c r="SQ125" s="55">
        <v>7.9899999999999999E-2</v>
      </c>
      <c r="SR125" s="55">
        <v>0.1452</v>
      </c>
      <c r="SS125" s="55">
        <v>0.3458</v>
      </c>
      <c r="ST125" s="55">
        <v>0.1326</v>
      </c>
      <c r="SU125" s="55">
        <v>0.14269999999999999</v>
      </c>
      <c r="SV125" s="55">
        <v>0.22989999999999999</v>
      </c>
      <c r="SW125" s="55">
        <v>0.1671</v>
      </c>
      <c r="SX125" s="55">
        <v>0.18129999999999999</v>
      </c>
      <c r="SY125" s="55">
        <v>0.18640000000000001</v>
      </c>
      <c r="SZ125" s="55">
        <v>0.26779999999999998</v>
      </c>
      <c r="TA125" s="55">
        <v>0.27950000000000003</v>
      </c>
      <c r="TB125" s="55">
        <v>0.1384</v>
      </c>
      <c r="TC125" s="55">
        <v>0.2397</v>
      </c>
      <c r="TD125" s="55">
        <v>0.17849999999999999</v>
      </c>
      <c r="TE125" s="55">
        <v>4.24E-2</v>
      </c>
      <c r="TF125" s="55">
        <v>9.6000000000000002E-2</v>
      </c>
      <c r="TG125" s="55">
        <v>0.1391</v>
      </c>
      <c r="TH125" s="55">
        <v>6.4399999999999999E-2</v>
      </c>
      <c r="TI125" s="55">
        <v>9.74E-2</v>
      </c>
      <c r="TJ125" s="55">
        <v>0.2157</v>
      </c>
      <c r="TK125" s="55">
        <v>0.21340000000000001</v>
      </c>
      <c r="TL125" s="55">
        <v>-3.39E-2</v>
      </c>
      <c r="TM125" s="55">
        <v>0.15709999999999999</v>
      </c>
      <c r="TN125" s="55">
        <v>0.19470000000000001</v>
      </c>
      <c r="TO125" s="55">
        <v>4.6600000000000003E-2</v>
      </c>
      <c r="TP125" s="55">
        <v>4.6899999999999997E-2</v>
      </c>
      <c r="TQ125" s="55">
        <v>0.1139</v>
      </c>
      <c r="TR125" s="55">
        <v>0.1527</v>
      </c>
      <c r="TS125" s="55">
        <v>0.1047</v>
      </c>
      <c r="TT125" s="55">
        <v>0.15679999999999999</v>
      </c>
      <c r="TU125" s="55">
        <v>9.7900000000000001E-2</v>
      </c>
      <c r="TV125" s="55">
        <v>3.4099999999999998E-2</v>
      </c>
      <c r="TW125" s="55">
        <v>-6.3600000000000004E-2</v>
      </c>
      <c r="TX125" s="55">
        <v>-5.0999999999999997E-2</v>
      </c>
      <c r="TY125" s="55">
        <v>0.19239999999999999</v>
      </c>
      <c r="TZ125" s="55">
        <v>-1.17E-2</v>
      </c>
      <c r="UA125" s="55">
        <v>-4.87E-2</v>
      </c>
      <c r="UB125" s="55">
        <v>-4.7999999999999996E-3</v>
      </c>
      <c r="UC125" s="55">
        <v>-2.4E-2</v>
      </c>
      <c r="UD125" s="55">
        <v>-5.3100000000000001E-2</v>
      </c>
      <c r="UE125" s="55">
        <v>2.5999999999999999E-3</v>
      </c>
      <c r="UF125" s="55">
        <v>7.9000000000000001E-2</v>
      </c>
      <c r="UG125" s="55">
        <v>0.12620000000000001</v>
      </c>
      <c r="UH125" s="55">
        <v>0.25030000000000002</v>
      </c>
      <c r="UI125" s="55">
        <v>0.24879999999999999</v>
      </c>
      <c r="UJ125" s="55">
        <v>0.14219999999999999</v>
      </c>
      <c r="UK125" s="55">
        <v>6.5000000000000002E-2</v>
      </c>
      <c r="UL125" s="55">
        <v>0.27089999999999997</v>
      </c>
      <c r="UM125" s="55">
        <v>0.51839999999999997</v>
      </c>
      <c r="UN125" s="55">
        <v>0.32700000000000001</v>
      </c>
      <c r="UO125" s="55">
        <v>8.9599999999999999E-2</v>
      </c>
      <c r="UP125" s="55">
        <v>-0.14460000000000001</v>
      </c>
      <c r="UQ125" s="55">
        <v>0.47510000000000002</v>
      </c>
      <c r="UR125" s="55">
        <v>0.16139999999999999</v>
      </c>
      <c r="US125" s="55">
        <v>0.30509999999999998</v>
      </c>
      <c r="UT125" s="55">
        <v>0.21440000000000001</v>
      </c>
      <c r="UU125" s="55">
        <v>0.16450000000000001</v>
      </c>
      <c r="UV125" s="55">
        <v>0.55600000000000005</v>
      </c>
      <c r="UW125" s="55">
        <v>0.80769999999999997</v>
      </c>
      <c r="UX125" s="55">
        <v>-0.22869999999999999</v>
      </c>
      <c r="UY125" s="55">
        <v>1.17E-2</v>
      </c>
      <c r="UZ125" s="55">
        <v>2.5999999999999999E-2</v>
      </c>
      <c r="VA125" s="55">
        <v>0.1988</v>
      </c>
      <c r="VB125" s="55">
        <v>8.5699999999999998E-2</v>
      </c>
      <c r="VC125" s="55">
        <v>0.13020000000000001</v>
      </c>
      <c r="VD125" s="55">
        <v>-0.1263</v>
      </c>
      <c r="VE125" s="55">
        <v>-0.1678</v>
      </c>
      <c r="VF125" s="55">
        <v>-1E-3</v>
      </c>
      <c r="VG125" s="55">
        <v>7.5499999999999998E-2</v>
      </c>
      <c r="VH125" s="55">
        <v>6.6900000000000001E-2</v>
      </c>
      <c r="VI125" s="55">
        <v>0.1154</v>
      </c>
      <c r="VJ125" s="55">
        <v>3.44E-2</v>
      </c>
      <c r="VK125" s="55">
        <v>-3.04E-2</v>
      </c>
      <c r="VL125" s="55">
        <v>-6.3200000000000006E-2</v>
      </c>
      <c r="VM125" s="55">
        <v>7.9000000000000008E-3</v>
      </c>
      <c r="VN125" s="55">
        <v>-2.5499999999999998E-2</v>
      </c>
      <c r="VO125" s="55">
        <v>5.4899999999999997E-2</v>
      </c>
      <c r="VP125" s="55">
        <v>0.19289999999999999</v>
      </c>
      <c r="VQ125" s="55">
        <v>0.18179999999999999</v>
      </c>
      <c r="VR125" s="55">
        <v>1.17E-2</v>
      </c>
      <c r="VS125" s="55">
        <v>-2.4199999999999999E-2</v>
      </c>
      <c r="VT125" s="55">
        <v>2.0199999999999999E-2</v>
      </c>
      <c r="VU125" s="55">
        <v>0.1227</v>
      </c>
      <c r="VV125" s="55">
        <v>0.14899999999999999</v>
      </c>
      <c r="VW125" s="55">
        <v>0.25919999999999999</v>
      </c>
      <c r="VX125" s="55">
        <v>0.25259999999999999</v>
      </c>
      <c r="VY125" s="55">
        <v>0.31940000000000002</v>
      </c>
      <c r="VZ125" s="55">
        <v>0.14169999999999999</v>
      </c>
      <c r="WA125" s="55">
        <v>0.1196</v>
      </c>
      <c r="WB125" s="55">
        <v>0.12790000000000001</v>
      </c>
      <c r="WC125" s="55">
        <v>0.1196</v>
      </c>
      <c r="WD125" s="55">
        <v>0.1676</v>
      </c>
      <c r="WE125" s="55">
        <v>0.2545</v>
      </c>
      <c r="WF125" s="55">
        <v>0.1802</v>
      </c>
      <c r="WG125" s="55">
        <v>0.15620000000000001</v>
      </c>
      <c r="WH125" s="55">
        <v>0.1087</v>
      </c>
      <c r="WI125" s="55">
        <v>0.1628</v>
      </c>
      <c r="WJ125" s="55">
        <v>0.2399</v>
      </c>
      <c r="WK125" s="55">
        <v>0.26679999999999998</v>
      </c>
      <c r="WL125" s="55">
        <v>0.17530000000000001</v>
      </c>
      <c r="WM125" s="55">
        <v>0.4456</v>
      </c>
      <c r="WN125" s="55">
        <v>0.17069999999999999</v>
      </c>
      <c r="WO125" s="55">
        <v>4.7E-2</v>
      </c>
      <c r="WP125" s="55">
        <v>0.21329999999999999</v>
      </c>
      <c r="WQ125" s="55">
        <v>0.26569999999999999</v>
      </c>
      <c r="WR125" s="55">
        <v>0.2545</v>
      </c>
      <c r="WS125" s="55">
        <v>0.25140000000000001</v>
      </c>
      <c r="WT125" s="55">
        <v>0.1547</v>
      </c>
      <c r="WU125" s="55">
        <v>9.5399999999999999E-2</v>
      </c>
      <c r="WV125" s="55">
        <v>0.2999</v>
      </c>
      <c r="WW125" s="55">
        <v>0.93200000000000005</v>
      </c>
      <c r="WX125" s="55">
        <v>0.2293</v>
      </c>
      <c r="WY125" s="55">
        <v>0.1336</v>
      </c>
      <c r="WZ125" s="55">
        <v>-7.9500000000000001E-2</v>
      </c>
      <c r="XA125" s="55">
        <v>-8.6300000000000002E-2</v>
      </c>
      <c r="XB125" s="55">
        <v>0.1976</v>
      </c>
      <c r="XC125" s="55">
        <v>0.10979999999999999</v>
      </c>
      <c r="XD125" s="55">
        <v>0.22070000000000001</v>
      </c>
      <c r="XE125" s="55">
        <v>7.4099999999999999E-2</v>
      </c>
      <c r="XF125" s="55">
        <v>0.15870000000000001</v>
      </c>
      <c r="XG125" s="55">
        <v>9.0700000000000003E-2</v>
      </c>
      <c r="XH125" s="55">
        <v>-6.9199999999999998E-2</v>
      </c>
      <c r="XI125" s="55">
        <v>0.1305</v>
      </c>
      <c r="XJ125" s="55">
        <v>0.18060000000000001</v>
      </c>
      <c r="XK125" s="55">
        <v>0.39810000000000001</v>
      </c>
      <c r="XL125" s="55">
        <v>0.10489999999999999</v>
      </c>
      <c r="XM125" s="55">
        <v>0.18260000000000001</v>
      </c>
      <c r="XN125" s="55">
        <v>0.1835</v>
      </c>
      <c r="XO125" s="55">
        <v>0.24010000000000001</v>
      </c>
      <c r="XP125" s="55">
        <v>6.9699999999999998E-2</v>
      </c>
      <c r="XQ125" s="55">
        <v>9.5799999999999996E-2</v>
      </c>
      <c r="XR125" s="55">
        <v>0.15210000000000001</v>
      </c>
      <c r="XS125" s="55">
        <v>0.17150000000000001</v>
      </c>
      <c r="XT125" s="55">
        <v>0.21079999999999999</v>
      </c>
      <c r="XU125" s="55">
        <v>0.2661</v>
      </c>
      <c r="XV125" s="55">
        <v>0.42330000000000001</v>
      </c>
      <c r="XW125" s="55">
        <v>0.31259999999999999</v>
      </c>
      <c r="XX125" s="55">
        <v>0.21790000000000001</v>
      </c>
      <c r="XY125" s="55">
        <v>-0.1857</v>
      </c>
      <c r="XZ125" s="55">
        <v>0.1794</v>
      </c>
      <c r="YA125" s="55">
        <v>0.2432</v>
      </c>
      <c r="YB125" s="55">
        <v>0.16350000000000001</v>
      </c>
      <c r="YC125" s="55">
        <v>0.2109</v>
      </c>
      <c r="YD125" s="55">
        <v>4.0800000000000003E-2</v>
      </c>
      <c r="YE125" s="55">
        <v>9.64E-2</v>
      </c>
      <c r="YF125" s="55">
        <v>2.87E-2</v>
      </c>
      <c r="YG125" s="55">
        <v>7.0699999999999999E-2</v>
      </c>
      <c r="YH125" s="55">
        <v>0.13250000000000001</v>
      </c>
      <c r="YI125" s="55">
        <v>0.1263</v>
      </c>
      <c r="YJ125" s="55">
        <v>3.73E-2</v>
      </c>
      <c r="YK125" s="55">
        <v>-7.1999999999999998E-3</v>
      </c>
    </row>
    <row r="126" spans="1:661" x14ac:dyDescent="0.35">
      <c r="A126" s="66" t="s">
        <v>75</v>
      </c>
      <c r="B126" s="66" t="s">
        <v>12</v>
      </c>
      <c r="C126" s="54">
        <v>-0.14000000000000001</v>
      </c>
      <c r="D126" s="54">
        <v>-0.08</v>
      </c>
      <c r="E126" s="54">
        <v>-0.09</v>
      </c>
      <c r="F126" s="54">
        <v>-0.09</v>
      </c>
      <c r="G126" s="54">
        <v>-0.04</v>
      </c>
      <c r="H126" s="54">
        <v>0.12</v>
      </c>
      <c r="I126" s="54">
        <v>-0.08</v>
      </c>
      <c r="J126" s="54">
        <v>-7.0000000000000007E-2</v>
      </c>
      <c r="K126" s="54">
        <v>-0.06</v>
      </c>
      <c r="L126" s="54">
        <v>-0.17</v>
      </c>
      <c r="M126" s="54">
        <v>-0.16</v>
      </c>
      <c r="N126" s="54">
        <v>-0.05</v>
      </c>
      <c r="O126" s="54">
        <v>-0.09</v>
      </c>
      <c r="P126" s="54">
        <v>-0.1</v>
      </c>
      <c r="Q126" s="54">
        <v>-0.09</v>
      </c>
      <c r="R126" s="54">
        <v>-0.02</v>
      </c>
      <c r="S126" s="54">
        <v>-0.02</v>
      </c>
      <c r="T126" s="54">
        <v>-0.15</v>
      </c>
      <c r="U126" s="54">
        <v>-7.0000000000000007E-2</v>
      </c>
      <c r="V126" s="54">
        <v>0.05</v>
      </c>
      <c r="W126" s="54">
        <v>-0.18</v>
      </c>
      <c r="X126" s="54">
        <v>-0.21</v>
      </c>
      <c r="Y126" s="54">
        <v>-0.28000000000000003</v>
      </c>
      <c r="Z126" s="54">
        <v>-0.37</v>
      </c>
      <c r="AA126" s="54">
        <v>-0.49</v>
      </c>
      <c r="AB126" s="54">
        <v>-0.49</v>
      </c>
      <c r="AC126" s="54">
        <v>-0.54</v>
      </c>
      <c r="AD126" s="54">
        <v>-0.76</v>
      </c>
      <c r="AE126" s="54">
        <v>-1</v>
      </c>
      <c r="AF126" s="54">
        <v>-1</v>
      </c>
      <c r="AG126" s="54">
        <v>-1</v>
      </c>
      <c r="AH126" s="54">
        <v>-1</v>
      </c>
      <c r="AI126" s="54">
        <v>-1</v>
      </c>
      <c r="AJ126" s="54">
        <v>-1</v>
      </c>
      <c r="AK126" s="54">
        <v>-1</v>
      </c>
      <c r="AL126" s="54">
        <v>-1</v>
      </c>
      <c r="AM126" s="54">
        <v>-1</v>
      </c>
      <c r="AN126" s="54">
        <v>-1</v>
      </c>
      <c r="AO126" s="54">
        <v>-1</v>
      </c>
      <c r="AP126" s="54">
        <v>-1</v>
      </c>
      <c r="AQ126" s="54">
        <v>-1</v>
      </c>
      <c r="AR126" s="54">
        <v>-1</v>
      </c>
      <c r="AS126" s="54">
        <v>-1</v>
      </c>
      <c r="AT126" s="54">
        <v>-1</v>
      </c>
      <c r="AU126" s="54">
        <v>-1</v>
      </c>
      <c r="AV126" s="54">
        <v>-1</v>
      </c>
      <c r="AW126" s="54">
        <v>-1</v>
      </c>
      <c r="AX126" s="54">
        <v>-1</v>
      </c>
      <c r="AY126" s="54">
        <v>-1</v>
      </c>
      <c r="AZ126" s="54">
        <v>-1</v>
      </c>
      <c r="BA126" s="54">
        <v>-1</v>
      </c>
      <c r="BB126" s="54">
        <v>-1</v>
      </c>
      <c r="BC126" s="54">
        <v>-1</v>
      </c>
      <c r="BD126" s="54">
        <v>-1</v>
      </c>
      <c r="BE126" s="54">
        <v>-1</v>
      </c>
      <c r="BF126" s="54">
        <v>-1</v>
      </c>
      <c r="BG126" s="54">
        <v>-1</v>
      </c>
      <c r="BH126" s="54">
        <v>-1</v>
      </c>
      <c r="BI126" s="54">
        <v>-1</v>
      </c>
      <c r="BJ126" s="54">
        <v>-1</v>
      </c>
      <c r="BK126" s="54">
        <v>-1</v>
      </c>
      <c r="BL126" s="54">
        <v>-1</v>
      </c>
      <c r="BM126" s="54">
        <v>-1</v>
      </c>
      <c r="BN126" s="54">
        <v>-1</v>
      </c>
      <c r="BO126" s="54">
        <v>-1</v>
      </c>
      <c r="BP126" s="54">
        <v>-1</v>
      </c>
      <c r="BQ126" s="54">
        <v>-1</v>
      </c>
      <c r="BR126" s="54">
        <v>-1</v>
      </c>
      <c r="BS126" s="54">
        <v>-1</v>
      </c>
      <c r="BT126" s="54">
        <v>-1</v>
      </c>
      <c r="BU126" s="54">
        <v>-1</v>
      </c>
      <c r="BV126" s="54">
        <v>-1</v>
      </c>
      <c r="BW126" s="54">
        <v>-1</v>
      </c>
      <c r="BX126" s="54">
        <v>-1</v>
      </c>
      <c r="BY126" s="54">
        <v>-1</v>
      </c>
      <c r="BZ126" s="54">
        <v>-1</v>
      </c>
      <c r="CA126" s="54">
        <v>-1</v>
      </c>
      <c r="CB126" s="54">
        <v>-1</v>
      </c>
      <c r="CC126" s="54">
        <v>-1</v>
      </c>
      <c r="CD126" s="54">
        <v>-1</v>
      </c>
      <c r="CE126" s="54">
        <v>-1</v>
      </c>
      <c r="CF126" s="54">
        <v>-1</v>
      </c>
      <c r="CG126" s="54">
        <v>-1</v>
      </c>
      <c r="CH126" s="55">
        <v>-0.99990000000000001</v>
      </c>
      <c r="CI126" s="54">
        <v>-1</v>
      </c>
      <c r="CJ126" s="55">
        <v>-0.99950000000000006</v>
      </c>
      <c r="CK126" s="55">
        <v>-0.99770000000000003</v>
      </c>
      <c r="CL126" s="54">
        <v>-1</v>
      </c>
      <c r="CM126" s="55">
        <v>-0.99219999999999997</v>
      </c>
      <c r="CN126" s="55">
        <v>-0.997</v>
      </c>
      <c r="CO126" s="55">
        <v>-0.99839999999999995</v>
      </c>
      <c r="CP126" s="55">
        <v>-0.99109999999999998</v>
      </c>
      <c r="CQ126" s="55">
        <v>-0.98680000000000001</v>
      </c>
      <c r="CR126" s="55">
        <v>-0.99509999999999998</v>
      </c>
      <c r="CS126" s="55">
        <v>-0.995</v>
      </c>
      <c r="CT126" s="55">
        <v>-0.99380000000000002</v>
      </c>
      <c r="CU126" s="55">
        <v>-0.98680000000000001</v>
      </c>
      <c r="CV126" s="54">
        <v>-1</v>
      </c>
      <c r="CW126" s="55">
        <v>-0.99639999999999995</v>
      </c>
      <c r="CX126" s="55">
        <v>-0.98340000000000005</v>
      </c>
      <c r="CY126" s="55">
        <v>-0.99619999999999997</v>
      </c>
      <c r="CZ126" s="55">
        <v>-0.99429999999999996</v>
      </c>
      <c r="DA126" s="55">
        <v>-0.99050000000000005</v>
      </c>
      <c r="DB126" s="55">
        <v>-0.99209999999999998</v>
      </c>
      <c r="DC126" s="55">
        <v>-0.99490000000000001</v>
      </c>
      <c r="DD126" s="55">
        <v>-0.98980000000000001</v>
      </c>
      <c r="DE126" s="55">
        <v>-0.99039999999999995</v>
      </c>
      <c r="DF126" s="55">
        <v>-0.9899</v>
      </c>
      <c r="DG126" s="55">
        <v>-0.99550000000000005</v>
      </c>
      <c r="DH126" s="55">
        <v>-0.99650000000000005</v>
      </c>
      <c r="DI126" s="55">
        <v>-0.99380000000000002</v>
      </c>
      <c r="DJ126" s="55">
        <v>-0.99650000000000005</v>
      </c>
      <c r="DK126" s="55">
        <v>-0.99760000000000004</v>
      </c>
      <c r="DL126" s="55">
        <v>-0.99270000000000003</v>
      </c>
      <c r="DM126" s="55">
        <v>-0.99139999999999995</v>
      </c>
      <c r="DN126" s="55">
        <v>-0.99119999999999997</v>
      </c>
      <c r="DO126" s="55">
        <v>-0.9909</v>
      </c>
      <c r="DP126" s="55">
        <v>-0.99539999999999995</v>
      </c>
      <c r="DQ126" s="55">
        <v>-0.99239999999999995</v>
      </c>
      <c r="DR126" s="55">
        <v>-0.9869</v>
      </c>
      <c r="DS126" s="55">
        <v>-0.99450000000000005</v>
      </c>
      <c r="DT126" s="55">
        <v>-0.99129999999999996</v>
      </c>
      <c r="DU126" s="55">
        <v>-0.99060000000000004</v>
      </c>
      <c r="DV126" s="55">
        <v>-0.99839999999999995</v>
      </c>
      <c r="DW126" s="55">
        <v>-0.99839999999999995</v>
      </c>
      <c r="DX126" s="55">
        <v>-0.98750000000000004</v>
      </c>
      <c r="DY126" s="55">
        <v>-0.99570000000000003</v>
      </c>
      <c r="DZ126" s="55">
        <v>-0.93830000000000002</v>
      </c>
      <c r="EA126" s="55">
        <v>-0.9163</v>
      </c>
      <c r="EB126" s="55">
        <v>-0.80830000000000002</v>
      </c>
      <c r="EC126" s="55">
        <v>-0.80259999999999998</v>
      </c>
      <c r="ED126" s="55">
        <v>-0.80059999999999998</v>
      </c>
      <c r="EE126" s="55">
        <v>-0.83489999999999998</v>
      </c>
      <c r="EF126" s="55">
        <v>-0.69259999999999999</v>
      </c>
      <c r="EG126" s="55">
        <v>-0.70409999999999995</v>
      </c>
      <c r="EH126" s="55">
        <v>-0.83850000000000002</v>
      </c>
      <c r="EI126" s="55">
        <v>-0.80189999999999995</v>
      </c>
      <c r="EJ126" s="55">
        <v>-0.90410000000000001</v>
      </c>
      <c r="EK126" s="55">
        <v>-0.76849999999999996</v>
      </c>
      <c r="EL126" s="55">
        <v>-0.82879999999999998</v>
      </c>
      <c r="EM126" s="55">
        <v>-0.8004</v>
      </c>
      <c r="EN126" s="55">
        <v>-0.83520000000000005</v>
      </c>
      <c r="EO126" s="55">
        <v>-0.79300000000000004</v>
      </c>
      <c r="EP126" s="55">
        <v>-0.73780000000000001</v>
      </c>
      <c r="EQ126" s="55">
        <v>-0.83050000000000002</v>
      </c>
      <c r="ER126" s="55">
        <v>-0.68720000000000003</v>
      </c>
      <c r="ES126" s="55">
        <v>-0.77629999999999999</v>
      </c>
      <c r="ET126" s="55">
        <v>-0.75509999999999999</v>
      </c>
      <c r="EU126" s="55">
        <v>-0.7288</v>
      </c>
      <c r="EV126" s="55">
        <v>-0.8841</v>
      </c>
      <c r="EW126" s="55">
        <v>-0.71419999999999995</v>
      </c>
      <c r="EX126" s="55">
        <v>-0.66200000000000003</v>
      </c>
      <c r="EY126" s="55">
        <v>-0.81230000000000002</v>
      </c>
      <c r="EZ126" s="55">
        <v>-0.70720000000000005</v>
      </c>
      <c r="FA126" s="55">
        <v>-0.71870000000000001</v>
      </c>
      <c r="FB126" s="55">
        <v>-0.84619999999999995</v>
      </c>
      <c r="FC126" s="55">
        <v>-0.70860000000000001</v>
      </c>
      <c r="FD126" s="55">
        <v>-0.67849999999999999</v>
      </c>
      <c r="FE126" s="55">
        <v>-0.65349999999999997</v>
      </c>
      <c r="FF126" s="55">
        <v>-0.65620000000000001</v>
      </c>
      <c r="FG126" s="55">
        <v>-0.78739999999999999</v>
      </c>
      <c r="FH126" s="55">
        <v>-0.70660000000000001</v>
      </c>
      <c r="FI126" s="55">
        <v>-0.6956</v>
      </c>
      <c r="FJ126" s="55">
        <v>-0.63839999999999997</v>
      </c>
      <c r="FK126" s="55">
        <v>-0.53659999999999997</v>
      </c>
      <c r="FL126" s="55">
        <v>-0.4677</v>
      </c>
      <c r="FM126" s="55">
        <v>-0.65049999999999997</v>
      </c>
      <c r="FN126" s="55">
        <v>-0.61899999999999999</v>
      </c>
      <c r="FO126" s="55">
        <v>-0.74629999999999996</v>
      </c>
      <c r="FP126" s="55">
        <v>-0.60419999999999996</v>
      </c>
      <c r="FQ126" s="55">
        <v>-0.58079999999999998</v>
      </c>
      <c r="FR126" s="55">
        <v>-0.5353</v>
      </c>
      <c r="FS126" s="55">
        <v>-0.4587</v>
      </c>
      <c r="FT126" s="55">
        <v>-0.50309999999999999</v>
      </c>
      <c r="FU126" s="55">
        <v>-0.60950000000000004</v>
      </c>
      <c r="FV126" s="55">
        <v>-0.65939999999999999</v>
      </c>
      <c r="FW126" s="55">
        <v>-0.60229999999999995</v>
      </c>
      <c r="FX126" s="55">
        <v>-0.57079999999999997</v>
      </c>
      <c r="FY126" s="55">
        <v>-0.47989999999999999</v>
      </c>
      <c r="FZ126" s="55">
        <v>-0.41889999999999999</v>
      </c>
      <c r="GA126" s="55">
        <v>-0.55889999999999995</v>
      </c>
      <c r="GB126" s="55">
        <v>-0.65380000000000005</v>
      </c>
      <c r="GC126" s="55">
        <v>-0.57950000000000002</v>
      </c>
      <c r="GD126" s="55">
        <v>-0.55189999999999995</v>
      </c>
      <c r="GE126" s="55">
        <v>-0.54379999999999995</v>
      </c>
      <c r="GF126" s="55">
        <v>-0.46970000000000001</v>
      </c>
      <c r="GG126" s="55">
        <v>-0.3493</v>
      </c>
      <c r="GH126" s="55">
        <v>-0.40010000000000001</v>
      </c>
      <c r="GI126" s="55">
        <v>-0.52849999999999997</v>
      </c>
      <c r="GJ126" s="55">
        <v>-0.47899999999999998</v>
      </c>
      <c r="GK126" s="55">
        <v>-0.5887</v>
      </c>
      <c r="GL126" s="55">
        <v>-0.50260000000000005</v>
      </c>
      <c r="GM126" s="55">
        <v>-0.3926</v>
      </c>
      <c r="GN126" s="55">
        <v>-0.35370000000000001</v>
      </c>
      <c r="GO126" s="55">
        <v>-0.3896</v>
      </c>
      <c r="GP126" s="55">
        <v>-0.50270000000000004</v>
      </c>
      <c r="GQ126" s="55">
        <v>-0.30459999999999998</v>
      </c>
      <c r="GR126" s="55">
        <v>-0.4476</v>
      </c>
      <c r="GS126" s="55">
        <v>-0.4405</v>
      </c>
      <c r="GT126" s="55">
        <v>-0.43590000000000001</v>
      </c>
      <c r="GU126" s="55">
        <v>-0.41139999999999999</v>
      </c>
      <c r="GV126" s="55">
        <v>-0.18140000000000001</v>
      </c>
      <c r="GW126" s="55">
        <v>-0.5343</v>
      </c>
      <c r="GX126" s="55">
        <v>-0.71189999999999998</v>
      </c>
      <c r="GY126" s="55">
        <v>-0.62780000000000002</v>
      </c>
      <c r="GZ126" s="55">
        <v>-0.58630000000000004</v>
      </c>
      <c r="HA126" s="55">
        <v>-0.4904</v>
      </c>
      <c r="HB126" s="55">
        <v>-0.44340000000000002</v>
      </c>
      <c r="HC126" s="55">
        <v>-0.45040000000000002</v>
      </c>
      <c r="HD126" s="55">
        <v>-0.59670000000000001</v>
      </c>
      <c r="HE126" s="55">
        <v>-0.62970000000000004</v>
      </c>
      <c r="HF126" s="55">
        <v>-0.56730000000000003</v>
      </c>
      <c r="HG126" s="55">
        <v>-0.58560000000000001</v>
      </c>
      <c r="HH126" s="55">
        <v>-0.54749999999999999</v>
      </c>
      <c r="HI126" s="55">
        <v>-0.48049999999999998</v>
      </c>
      <c r="HJ126" s="55">
        <v>-0.50270000000000004</v>
      </c>
      <c r="HK126" s="55">
        <v>-0.70589999999999997</v>
      </c>
      <c r="HL126" s="55">
        <v>-0.69489999999999996</v>
      </c>
      <c r="HM126" s="55">
        <v>-0.58860000000000001</v>
      </c>
      <c r="HN126" s="55">
        <v>-0.6452</v>
      </c>
      <c r="HO126" s="55">
        <v>-0.50919999999999999</v>
      </c>
      <c r="HP126" s="55">
        <v>-0.44990000000000002</v>
      </c>
      <c r="HQ126" s="55">
        <v>-0.4662</v>
      </c>
      <c r="HR126" s="55">
        <v>-0.67249999999999999</v>
      </c>
      <c r="HS126" s="55">
        <v>-0.69669999999999999</v>
      </c>
      <c r="HT126" s="55">
        <v>-0.74109999999999998</v>
      </c>
      <c r="HU126" s="55">
        <v>-0.69099999999999995</v>
      </c>
      <c r="HV126" s="55">
        <v>-0.69059999999999999</v>
      </c>
      <c r="HW126" s="55">
        <v>-0.63719999999999999</v>
      </c>
      <c r="HX126" s="55">
        <v>-0.72850000000000004</v>
      </c>
      <c r="HY126" s="55">
        <v>-0.70120000000000005</v>
      </c>
      <c r="HZ126" s="55">
        <v>-0.746</v>
      </c>
      <c r="IA126" s="55">
        <v>-0.76300000000000001</v>
      </c>
      <c r="IB126" s="55">
        <v>-0.74080000000000001</v>
      </c>
      <c r="IC126" s="55">
        <v>-0.61309999999999998</v>
      </c>
      <c r="ID126" s="55">
        <v>-0.72109999999999996</v>
      </c>
      <c r="IE126" s="55">
        <v>-0.82499999999999996</v>
      </c>
      <c r="IF126" s="55">
        <v>-0.84760000000000002</v>
      </c>
      <c r="IG126" s="55">
        <v>-0.83260000000000001</v>
      </c>
      <c r="IH126" s="55">
        <v>-0.80500000000000005</v>
      </c>
      <c r="II126" s="55">
        <v>-0.8861</v>
      </c>
      <c r="IJ126" s="55">
        <v>-0.81930000000000003</v>
      </c>
      <c r="IK126" s="55">
        <v>-0.76890000000000003</v>
      </c>
      <c r="IL126" s="55">
        <v>-0.84660000000000002</v>
      </c>
      <c r="IM126" s="55">
        <v>-0.91100000000000003</v>
      </c>
      <c r="IN126" s="55">
        <v>-0.83099999999999996</v>
      </c>
      <c r="IO126" s="55">
        <v>-0.86339999999999995</v>
      </c>
      <c r="IP126" s="55">
        <v>-0.86350000000000005</v>
      </c>
      <c r="IQ126" s="55">
        <v>-0.75109999999999999</v>
      </c>
      <c r="IR126" s="55">
        <v>-0.77600000000000002</v>
      </c>
      <c r="IS126" s="55">
        <v>-0.8044</v>
      </c>
      <c r="IT126" s="55">
        <v>-0.90110000000000001</v>
      </c>
      <c r="IU126" s="55">
        <v>-0.89510000000000001</v>
      </c>
      <c r="IV126" s="55">
        <v>-0.79120000000000001</v>
      </c>
      <c r="IW126" s="55">
        <v>-0.72399999999999998</v>
      </c>
      <c r="IX126" s="55">
        <v>-0.83099999999999996</v>
      </c>
      <c r="IY126" s="55">
        <v>-0.79869999999999997</v>
      </c>
      <c r="IZ126" s="55">
        <v>-0.873</v>
      </c>
      <c r="JA126" s="55">
        <v>-0.91859999999999997</v>
      </c>
      <c r="JB126" s="55">
        <v>-0.90080000000000005</v>
      </c>
      <c r="JC126" s="55">
        <v>-0.77869999999999995</v>
      </c>
      <c r="JD126" s="55">
        <v>-0.76019999999999999</v>
      </c>
      <c r="JE126" s="55">
        <v>-0.70879999999999999</v>
      </c>
      <c r="JF126" s="55">
        <v>-0.6734</v>
      </c>
      <c r="JG126" s="55">
        <v>-0.6431</v>
      </c>
      <c r="JH126" s="55">
        <v>-0.63429999999999997</v>
      </c>
      <c r="JI126" s="55">
        <v>-0.62390000000000001</v>
      </c>
      <c r="JJ126" s="55">
        <v>-0.73460000000000003</v>
      </c>
      <c r="JK126" s="55">
        <v>-0.81100000000000005</v>
      </c>
      <c r="JL126" s="55">
        <v>-0.82879999999999998</v>
      </c>
      <c r="JM126" s="55">
        <v>-0.81210000000000004</v>
      </c>
      <c r="JN126" s="55">
        <v>-0.91779999999999995</v>
      </c>
      <c r="JO126" s="55">
        <v>-0.91049999999999998</v>
      </c>
      <c r="JP126" s="55">
        <v>-0.91420000000000001</v>
      </c>
      <c r="JQ126" s="55">
        <v>-0.90980000000000005</v>
      </c>
      <c r="JR126" s="55">
        <v>-0.82979999999999998</v>
      </c>
      <c r="JS126" s="55">
        <v>-0.78200000000000003</v>
      </c>
      <c r="JT126" s="55">
        <v>-0.83499999999999996</v>
      </c>
      <c r="JU126" s="55">
        <v>-0.89400000000000002</v>
      </c>
      <c r="JV126" s="55">
        <v>-0.99870000000000003</v>
      </c>
      <c r="JW126" s="55">
        <v>-0.99780000000000002</v>
      </c>
      <c r="JX126" s="55">
        <v>-0.99629999999999996</v>
      </c>
      <c r="JY126" s="55">
        <v>-0.99839999999999995</v>
      </c>
      <c r="JZ126" s="55">
        <v>-0.99560000000000004</v>
      </c>
      <c r="KA126" s="55">
        <v>-0.995</v>
      </c>
      <c r="KB126" s="55">
        <v>-0.98650000000000004</v>
      </c>
      <c r="KC126" s="55">
        <v>-0.99919999999999998</v>
      </c>
      <c r="KD126" s="55">
        <v>-0.99939999999999996</v>
      </c>
      <c r="KE126" s="55">
        <v>-0.99529999999999996</v>
      </c>
      <c r="KF126" s="55">
        <v>-0.99529999999999996</v>
      </c>
      <c r="KG126" s="55">
        <v>-0.996</v>
      </c>
      <c r="KH126" s="55">
        <v>-0.99460000000000004</v>
      </c>
      <c r="KI126" s="55">
        <v>-0.99750000000000005</v>
      </c>
      <c r="KJ126" s="54">
        <v>-1</v>
      </c>
      <c r="KK126" s="55">
        <v>-0.99909999999999999</v>
      </c>
      <c r="KL126" s="55">
        <v>-0.99229999999999996</v>
      </c>
      <c r="KM126" s="55">
        <v>-0.995</v>
      </c>
      <c r="KN126" s="55">
        <v>-0.99770000000000003</v>
      </c>
      <c r="KO126" s="55">
        <v>-0.99680000000000002</v>
      </c>
      <c r="KP126" s="55">
        <v>-0.999</v>
      </c>
      <c r="KQ126" s="55">
        <v>-0.99960000000000004</v>
      </c>
      <c r="KR126" s="55">
        <v>-0.99960000000000004</v>
      </c>
      <c r="KS126" s="55">
        <v>-0.99560000000000004</v>
      </c>
      <c r="KT126" s="55">
        <v>-0.996</v>
      </c>
      <c r="KU126" s="55">
        <v>-0.99719999999999998</v>
      </c>
      <c r="KV126" s="55">
        <v>-0.99790000000000001</v>
      </c>
      <c r="KW126" s="55">
        <v>-0.99960000000000004</v>
      </c>
      <c r="KX126" s="55">
        <v>-0.99939999999999996</v>
      </c>
      <c r="KY126" s="55">
        <v>-0.99919999999999998</v>
      </c>
      <c r="KZ126" s="55">
        <v>-0.98529999999999995</v>
      </c>
      <c r="LA126" s="55">
        <v>-0.99929999999999997</v>
      </c>
      <c r="LB126" s="54">
        <v>-1</v>
      </c>
      <c r="LC126" s="55">
        <v>-0.99990000000000001</v>
      </c>
      <c r="LD126" s="55">
        <v>-0.99980000000000002</v>
      </c>
      <c r="LE126" s="55">
        <v>-0.99990000000000001</v>
      </c>
      <c r="LF126" s="55">
        <v>-0.99950000000000006</v>
      </c>
      <c r="LG126" s="55">
        <v>-0.9929</v>
      </c>
      <c r="LH126" s="55">
        <v>-0.98360000000000003</v>
      </c>
      <c r="LI126" s="55">
        <v>-0.99880000000000002</v>
      </c>
      <c r="LJ126" s="55">
        <v>-0.99919999999999998</v>
      </c>
      <c r="LK126" s="54">
        <v>-1</v>
      </c>
      <c r="LL126" s="55">
        <v>-0.99909999999999999</v>
      </c>
      <c r="LM126" s="55">
        <v>-0.99960000000000004</v>
      </c>
      <c r="LN126" s="55">
        <v>-0.99909999999999999</v>
      </c>
      <c r="LO126" s="55">
        <v>-0.99929999999999997</v>
      </c>
      <c r="LP126" s="55">
        <v>-0.99919999999999998</v>
      </c>
      <c r="LQ126" s="55">
        <v>-0.99850000000000005</v>
      </c>
      <c r="LR126" s="55">
        <v>-0.99970000000000003</v>
      </c>
      <c r="LS126" s="54">
        <v>-1</v>
      </c>
      <c r="LT126" s="55">
        <v>-0.99939999999999996</v>
      </c>
      <c r="LU126" s="55">
        <v>-0.99890000000000001</v>
      </c>
      <c r="LV126" s="55">
        <v>-0.99919999999999998</v>
      </c>
      <c r="LW126" s="55">
        <v>-0.99939999999999996</v>
      </c>
      <c r="LX126" s="55">
        <v>-0.99670000000000003</v>
      </c>
      <c r="LY126" s="54">
        <v>-1</v>
      </c>
      <c r="LZ126" s="54">
        <v>-1</v>
      </c>
      <c r="MA126" s="55">
        <v>-0.99929999999999997</v>
      </c>
      <c r="MB126" s="55">
        <v>-0.99960000000000004</v>
      </c>
      <c r="MC126" s="55">
        <v>-0.99690000000000001</v>
      </c>
      <c r="MD126" s="55">
        <v>-0.99929999999999997</v>
      </c>
      <c r="ME126" s="55">
        <v>-0.99919999999999998</v>
      </c>
      <c r="MF126" s="54">
        <v>-1</v>
      </c>
      <c r="MG126" s="54">
        <v>-1</v>
      </c>
      <c r="MH126" s="55">
        <v>-0.99960000000000004</v>
      </c>
      <c r="MI126" s="55">
        <v>-0.99550000000000005</v>
      </c>
      <c r="MJ126" s="55">
        <v>-0.99880000000000002</v>
      </c>
      <c r="MK126" s="55">
        <v>-0.99939999999999996</v>
      </c>
      <c r="ML126" s="55">
        <v>-0.99880000000000002</v>
      </c>
      <c r="MM126" s="55">
        <v>-0.99939999999999996</v>
      </c>
      <c r="MN126" s="54">
        <v>-1</v>
      </c>
      <c r="MO126" s="55">
        <v>-0.99970000000000003</v>
      </c>
      <c r="MP126" s="55">
        <v>-0.99950000000000006</v>
      </c>
      <c r="MQ126" s="55">
        <v>-0.99919999999999998</v>
      </c>
      <c r="MR126" s="55">
        <v>-0.99960000000000004</v>
      </c>
      <c r="MS126" s="55">
        <v>-0.99829999999999997</v>
      </c>
      <c r="MT126" s="55">
        <v>-0.99990000000000001</v>
      </c>
      <c r="MU126" s="54">
        <v>-1</v>
      </c>
      <c r="MV126" s="55">
        <v>-0.99939999999999996</v>
      </c>
      <c r="MW126" s="55">
        <v>-0.99960000000000004</v>
      </c>
      <c r="MX126" s="55">
        <v>-0.99880000000000002</v>
      </c>
      <c r="MY126" s="55">
        <v>-0.99929999999999997</v>
      </c>
      <c r="MZ126" s="55">
        <v>-0.99839999999999995</v>
      </c>
      <c r="NA126" s="55">
        <v>-0.99839999999999995</v>
      </c>
      <c r="NB126" s="54">
        <v>-1</v>
      </c>
      <c r="NC126" s="54">
        <v>-1</v>
      </c>
      <c r="ND126" s="55">
        <v>-0.999</v>
      </c>
      <c r="NE126" s="55">
        <v>-0.99960000000000004</v>
      </c>
      <c r="NF126" s="55">
        <v>-0.99939999999999996</v>
      </c>
      <c r="NG126" s="55">
        <v>-0.99909999999999999</v>
      </c>
      <c r="NH126" s="55">
        <v>-0.99980000000000002</v>
      </c>
      <c r="NI126" s="55">
        <v>-0.99550000000000005</v>
      </c>
      <c r="NJ126" s="55">
        <v>-0.99950000000000006</v>
      </c>
      <c r="NK126" s="55">
        <v>-0.99960000000000004</v>
      </c>
      <c r="NL126" s="55">
        <v>-0.99929999999999997</v>
      </c>
      <c r="NM126" s="55">
        <v>-0.99909999999999999</v>
      </c>
      <c r="NN126" s="55">
        <v>-0.99839999999999995</v>
      </c>
      <c r="NO126" s="55">
        <v>-0.99990000000000001</v>
      </c>
      <c r="NP126" s="54">
        <v>-1</v>
      </c>
      <c r="NQ126" s="55">
        <v>-0.99950000000000006</v>
      </c>
      <c r="NR126" s="55">
        <v>-0.99970000000000003</v>
      </c>
      <c r="NS126" s="55">
        <v>-0.99950000000000006</v>
      </c>
      <c r="NT126" s="55">
        <v>-0.99950000000000006</v>
      </c>
      <c r="NU126" s="55">
        <v>-0.99919999999999998</v>
      </c>
      <c r="NV126" s="55">
        <v>-0.99990000000000001</v>
      </c>
      <c r="NW126" s="54">
        <v>-1</v>
      </c>
      <c r="NX126" s="55">
        <v>-0.99790000000000001</v>
      </c>
      <c r="NY126" s="55">
        <v>-0.99970000000000003</v>
      </c>
      <c r="NZ126" s="55">
        <v>-0.99929999999999997</v>
      </c>
      <c r="OA126" s="55">
        <v>-0.99909999999999999</v>
      </c>
      <c r="OB126" s="55">
        <v>-0.999</v>
      </c>
      <c r="OC126" s="54">
        <v>-1</v>
      </c>
      <c r="OD126" s="54">
        <v>-1</v>
      </c>
      <c r="OE126" s="55">
        <v>-0.99960000000000004</v>
      </c>
      <c r="OF126" s="55">
        <v>-0.99929999999999997</v>
      </c>
      <c r="OG126" s="55">
        <v>-0.99960000000000004</v>
      </c>
      <c r="OH126" s="55">
        <v>-0.99939999999999996</v>
      </c>
      <c r="OI126" s="55">
        <v>-0.97230000000000005</v>
      </c>
      <c r="OJ126" s="55">
        <v>-0.93300000000000005</v>
      </c>
      <c r="OK126" s="55">
        <v>-0.91220000000000001</v>
      </c>
      <c r="OL126" s="55">
        <v>-0.93140000000000001</v>
      </c>
      <c r="OM126" s="55">
        <v>-0.93959999999999999</v>
      </c>
      <c r="ON126" s="55">
        <v>-0.87139999999999995</v>
      </c>
      <c r="OO126" s="55">
        <v>-0.9405</v>
      </c>
      <c r="OP126" s="55">
        <v>-0.88749999999999996</v>
      </c>
      <c r="OQ126" s="55">
        <v>-0.93610000000000004</v>
      </c>
      <c r="OR126" s="55">
        <v>-0.92420000000000002</v>
      </c>
      <c r="OS126" s="55">
        <v>-0.82520000000000004</v>
      </c>
      <c r="OT126" s="55">
        <v>-0.93979999999999997</v>
      </c>
      <c r="OU126" s="55">
        <v>-0.90649999999999997</v>
      </c>
      <c r="OV126" s="55">
        <v>-0.86160000000000003</v>
      </c>
      <c r="OW126" s="55">
        <v>-0.995</v>
      </c>
      <c r="OX126" s="55">
        <v>-0.99199999999999999</v>
      </c>
      <c r="OY126" s="55">
        <v>-0.99780000000000002</v>
      </c>
      <c r="OZ126" s="55">
        <v>-0.99750000000000005</v>
      </c>
      <c r="PA126" s="55">
        <v>-0.99860000000000004</v>
      </c>
      <c r="PB126" s="55">
        <v>-0.99870000000000003</v>
      </c>
      <c r="PC126" s="55">
        <v>-0.99790000000000001</v>
      </c>
      <c r="PD126" s="55">
        <v>-0.99709999999999999</v>
      </c>
      <c r="PE126" s="55">
        <v>-0.997</v>
      </c>
      <c r="PF126" s="55">
        <v>-0.99990000000000001</v>
      </c>
      <c r="PG126" s="55">
        <v>-0.99790000000000001</v>
      </c>
      <c r="PH126" s="55">
        <v>-0.99850000000000005</v>
      </c>
      <c r="PI126" s="55">
        <v>-0.99890000000000001</v>
      </c>
      <c r="PJ126" s="55">
        <v>-0.99839999999999995</v>
      </c>
      <c r="PK126" s="55">
        <v>-0.99750000000000005</v>
      </c>
      <c r="PL126" s="55">
        <v>-0.99890000000000001</v>
      </c>
      <c r="PM126" s="54">
        <v>-1</v>
      </c>
      <c r="PN126" s="55">
        <v>-0.99909999999999999</v>
      </c>
      <c r="PO126" s="55">
        <v>-0.99970000000000003</v>
      </c>
      <c r="PP126" s="55">
        <v>-0.99970000000000003</v>
      </c>
      <c r="PQ126" s="55">
        <v>-0.99860000000000004</v>
      </c>
      <c r="PR126" s="55">
        <v>-0.99770000000000003</v>
      </c>
      <c r="PS126" s="55">
        <v>-0.99880000000000002</v>
      </c>
      <c r="PT126" s="54">
        <v>-1</v>
      </c>
      <c r="PU126" s="55">
        <v>-0.99960000000000004</v>
      </c>
      <c r="PV126" s="55">
        <v>-0.99960000000000004</v>
      </c>
      <c r="PW126" s="55">
        <v>-0.99890000000000001</v>
      </c>
      <c r="PX126" s="55">
        <v>-0.99839999999999995</v>
      </c>
      <c r="PY126" s="55">
        <v>-0.99790000000000001</v>
      </c>
      <c r="PZ126" s="55">
        <v>-0.99880000000000002</v>
      </c>
      <c r="QA126" s="54">
        <v>-1</v>
      </c>
      <c r="QB126" s="55">
        <v>-0.99950000000000006</v>
      </c>
      <c r="QC126" s="55">
        <v>-0.99960000000000004</v>
      </c>
      <c r="QD126" s="55">
        <v>-0.99939999999999996</v>
      </c>
      <c r="QE126" s="55">
        <v>-0.99850000000000005</v>
      </c>
      <c r="QF126" s="55">
        <v>-0.99860000000000004</v>
      </c>
      <c r="QG126" s="55">
        <v>-0.99760000000000004</v>
      </c>
      <c r="QH126" s="54">
        <v>-1</v>
      </c>
      <c r="QI126" s="55">
        <v>-0.99919999999999998</v>
      </c>
      <c r="QJ126" s="55">
        <v>-0.99929999999999997</v>
      </c>
      <c r="QK126" s="55">
        <v>-0.99939999999999996</v>
      </c>
      <c r="QL126" s="55">
        <v>-0.99650000000000005</v>
      </c>
      <c r="QM126" s="55">
        <v>-0.99660000000000004</v>
      </c>
      <c r="QN126" s="55">
        <v>-0.99909999999999999</v>
      </c>
      <c r="QO126" s="54">
        <v>-1</v>
      </c>
      <c r="QP126" s="55">
        <v>-0.99950000000000006</v>
      </c>
      <c r="QQ126" s="55">
        <v>-0.99950000000000006</v>
      </c>
      <c r="QR126" s="55">
        <v>-0.99909999999999999</v>
      </c>
      <c r="QS126" s="55">
        <v>-0.99529999999999996</v>
      </c>
      <c r="QT126" s="55">
        <v>-0.99819999999999998</v>
      </c>
      <c r="QU126" s="54">
        <v>-1</v>
      </c>
      <c r="QV126" s="54">
        <v>-1</v>
      </c>
      <c r="QW126" s="55">
        <v>-0.99939999999999996</v>
      </c>
      <c r="QX126" s="55">
        <v>-0.99890000000000001</v>
      </c>
      <c r="QY126" s="55">
        <v>-0.99960000000000004</v>
      </c>
      <c r="QZ126" s="55">
        <v>-0.99909999999999999</v>
      </c>
      <c r="RA126" s="55">
        <v>-0.99860000000000004</v>
      </c>
      <c r="RB126" s="55">
        <v>-0.99990000000000001</v>
      </c>
      <c r="RC126" s="55">
        <v>-0.997</v>
      </c>
      <c r="RD126" s="55">
        <v>-0.99960000000000004</v>
      </c>
      <c r="RE126" s="55">
        <v>-0.99939999999999996</v>
      </c>
      <c r="RF126" s="55">
        <v>-0.99950000000000006</v>
      </c>
      <c r="RG126" s="55">
        <v>-0.99739999999999995</v>
      </c>
      <c r="RH126" s="55">
        <v>-0.99809999999999999</v>
      </c>
      <c r="RI126" s="55">
        <v>-0.99729999999999996</v>
      </c>
      <c r="RJ126" s="54">
        <v>-1</v>
      </c>
      <c r="RK126" s="55">
        <v>-0.99970000000000003</v>
      </c>
      <c r="RL126" s="55">
        <v>-0.99980000000000002</v>
      </c>
      <c r="RM126" s="55">
        <v>-0.99780000000000002</v>
      </c>
      <c r="RN126" s="55">
        <v>-0.68320000000000003</v>
      </c>
      <c r="RO126" s="55">
        <v>-0.63990000000000002</v>
      </c>
      <c r="RP126" s="55">
        <v>-0.70940000000000003</v>
      </c>
      <c r="RQ126" s="55">
        <v>-0.82110000000000005</v>
      </c>
      <c r="RR126" s="55">
        <v>-0.69710000000000005</v>
      </c>
      <c r="RS126" s="55">
        <v>-0.67090000000000005</v>
      </c>
      <c r="RT126" s="55">
        <v>-0.60819999999999996</v>
      </c>
      <c r="RU126" s="55">
        <v>-0.69040000000000001</v>
      </c>
      <c r="RV126" s="55">
        <v>-0.53039999999999998</v>
      </c>
      <c r="RW126" s="55">
        <v>-0.44969999999999999</v>
      </c>
      <c r="RX126" s="55">
        <v>-0.65920000000000001</v>
      </c>
      <c r="RY126" s="55">
        <v>-0.65129999999999999</v>
      </c>
      <c r="RZ126" s="55">
        <v>-0.61719999999999997</v>
      </c>
      <c r="SA126" s="55">
        <v>-0.5756</v>
      </c>
      <c r="SB126" s="55">
        <v>-0.69210000000000005</v>
      </c>
      <c r="SC126" s="55">
        <v>-0.50070000000000003</v>
      </c>
      <c r="SD126" s="55">
        <v>-0.46350000000000002</v>
      </c>
      <c r="SE126" s="55">
        <v>-0.52210000000000001</v>
      </c>
      <c r="SF126" s="55">
        <v>-0.72089999999999999</v>
      </c>
      <c r="SG126" s="55">
        <v>-0.46339999999999998</v>
      </c>
      <c r="SH126" s="55">
        <v>-0.4516</v>
      </c>
      <c r="SI126" s="55">
        <v>-0.67910000000000004</v>
      </c>
      <c r="SJ126" s="55">
        <v>-0.4662</v>
      </c>
      <c r="SK126" s="55">
        <v>-0.44819999999999999</v>
      </c>
      <c r="SL126" s="55">
        <v>-0.59019999999999995</v>
      </c>
      <c r="SM126" s="55">
        <v>-0.55079999999999996</v>
      </c>
      <c r="SN126" s="55">
        <v>-0.67979999999999996</v>
      </c>
      <c r="SO126" s="55">
        <v>-0.77680000000000005</v>
      </c>
      <c r="SP126" s="55">
        <v>-0.57930000000000004</v>
      </c>
      <c r="SQ126" s="55">
        <v>-0.40899999999999997</v>
      </c>
      <c r="SR126" s="55">
        <v>-0.53449999999999998</v>
      </c>
      <c r="SS126" s="55">
        <v>-0.60719999999999996</v>
      </c>
      <c r="ST126" s="55">
        <v>-0.65769999999999995</v>
      </c>
      <c r="SU126" s="55">
        <v>-0.54010000000000002</v>
      </c>
      <c r="SV126" s="55">
        <v>-0.65239999999999998</v>
      </c>
      <c r="SW126" s="55">
        <v>-0.40679999999999999</v>
      </c>
      <c r="SX126" s="55">
        <v>-0.35039999999999999</v>
      </c>
      <c r="SY126" s="55">
        <v>-0.24390000000000001</v>
      </c>
      <c r="SZ126" s="55">
        <v>-0.40239999999999998</v>
      </c>
      <c r="TA126" s="55">
        <v>-0.50419999999999998</v>
      </c>
      <c r="TB126" s="55">
        <v>-0.38550000000000001</v>
      </c>
      <c r="TC126" s="55">
        <v>-0.38319999999999999</v>
      </c>
      <c r="TD126" s="55">
        <v>-0.26919999999999999</v>
      </c>
      <c r="TE126" s="55">
        <v>-0.36530000000000001</v>
      </c>
      <c r="TF126" s="55">
        <v>-0.25190000000000001</v>
      </c>
      <c r="TG126" s="55">
        <v>-0.42020000000000002</v>
      </c>
      <c r="TH126" s="55">
        <v>-0.50580000000000003</v>
      </c>
      <c r="TI126" s="55">
        <v>-0.35360000000000003</v>
      </c>
      <c r="TJ126" s="55">
        <v>-0.38779999999999998</v>
      </c>
      <c r="TK126" s="55">
        <v>-0.13869999999999999</v>
      </c>
      <c r="TL126" s="55">
        <v>-0.115</v>
      </c>
      <c r="TM126" s="55">
        <v>-0.15260000000000001</v>
      </c>
      <c r="TN126" s="55">
        <v>-0.20660000000000001</v>
      </c>
      <c r="TO126" s="55">
        <v>-0.34389999999999998</v>
      </c>
      <c r="TP126" s="55">
        <v>-0.32169999999999999</v>
      </c>
      <c r="TQ126" s="55">
        <v>-0.2757</v>
      </c>
      <c r="TR126" s="55">
        <v>-0.21859999999999999</v>
      </c>
      <c r="TS126" s="55">
        <v>-0.17269999999999999</v>
      </c>
      <c r="TT126" s="55">
        <v>-0.13039999999999999</v>
      </c>
      <c r="TU126" s="55">
        <v>-0.40789999999999998</v>
      </c>
      <c r="TV126" s="55">
        <v>-0.4582</v>
      </c>
      <c r="TW126" s="55">
        <v>-0.37040000000000001</v>
      </c>
      <c r="TX126" s="55">
        <v>-0.3281</v>
      </c>
      <c r="TY126" s="55">
        <v>-0.24149999999999999</v>
      </c>
      <c r="TZ126" s="55">
        <v>-6.4100000000000004E-2</v>
      </c>
      <c r="UA126" s="55">
        <v>-9.6000000000000002E-2</v>
      </c>
      <c r="UB126" s="55">
        <v>-0.38800000000000001</v>
      </c>
      <c r="UC126" s="55">
        <v>-0.31900000000000001</v>
      </c>
      <c r="UD126" s="55">
        <v>-0.30049999999999999</v>
      </c>
      <c r="UE126" s="55">
        <v>-0.27710000000000001</v>
      </c>
      <c r="UF126" s="55">
        <v>-0.1799</v>
      </c>
      <c r="UG126" s="55">
        <v>-3.5400000000000001E-2</v>
      </c>
      <c r="UH126" s="55">
        <v>-6.4000000000000003E-3</v>
      </c>
      <c r="UI126" s="55">
        <v>-0.2213</v>
      </c>
      <c r="UJ126" s="55">
        <v>-0.2346</v>
      </c>
      <c r="UK126" s="55">
        <v>-0.2666</v>
      </c>
      <c r="UL126" s="55">
        <v>-0.2427</v>
      </c>
      <c r="UM126" s="55">
        <v>-6.2899999999999998E-2</v>
      </c>
      <c r="UN126" s="55">
        <v>-8.1900000000000001E-2</v>
      </c>
      <c r="UO126" s="55">
        <v>-0.15920000000000001</v>
      </c>
      <c r="UP126" s="55">
        <v>-0.19800000000000001</v>
      </c>
      <c r="UQ126" s="55">
        <v>7.4200000000000002E-2</v>
      </c>
      <c r="UR126" s="55">
        <v>-4.1399999999999999E-2</v>
      </c>
      <c r="US126" s="55">
        <v>-0.1792</v>
      </c>
      <c r="UT126" s="55">
        <v>-0.14699999999999999</v>
      </c>
      <c r="UU126" s="55">
        <v>-5.8799999999999998E-2</v>
      </c>
      <c r="UV126" s="55">
        <v>0.17150000000000001</v>
      </c>
      <c r="UW126" s="55">
        <v>-0.1651</v>
      </c>
      <c r="UX126" s="55">
        <v>-0.50429999999999997</v>
      </c>
      <c r="UY126" s="55">
        <v>-0.39219999999999999</v>
      </c>
      <c r="UZ126" s="55">
        <v>-0.3422</v>
      </c>
      <c r="VA126" s="55">
        <v>-0.20699999999999999</v>
      </c>
      <c r="VB126" s="55">
        <v>-0.14749999999999999</v>
      </c>
      <c r="VC126" s="55">
        <v>-0.1057</v>
      </c>
      <c r="VD126" s="55">
        <v>-0.29749999999999999</v>
      </c>
      <c r="VE126" s="55">
        <v>-0.33979999999999999</v>
      </c>
      <c r="VF126" s="55">
        <v>-0.28249999999999997</v>
      </c>
      <c r="VG126" s="55">
        <v>-0.24610000000000001</v>
      </c>
      <c r="VH126" s="55">
        <v>-0.1515</v>
      </c>
      <c r="VI126" s="55">
        <v>-1.0200000000000001E-2</v>
      </c>
      <c r="VJ126" s="55">
        <v>7.0000000000000001E-3</v>
      </c>
      <c r="VK126" s="55">
        <v>-0.37330000000000002</v>
      </c>
      <c r="VL126" s="55">
        <v>-0.3523</v>
      </c>
      <c r="VM126" s="55">
        <v>-0.52259999999999995</v>
      </c>
      <c r="VN126" s="55">
        <v>-0.36459999999999998</v>
      </c>
      <c r="VO126" s="55">
        <v>-0.25109999999999999</v>
      </c>
      <c r="VP126" s="55">
        <v>-0.24060000000000001</v>
      </c>
      <c r="VQ126" s="55">
        <v>-0.13170000000000001</v>
      </c>
      <c r="VR126" s="55">
        <v>-0.29709999999999998</v>
      </c>
      <c r="VS126" s="55">
        <v>-0.21609999999999999</v>
      </c>
      <c r="VT126" s="55">
        <v>-0.1678</v>
      </c>
      <c r="VU126" s="54">
        <v>-0.16</v>
      </c>
      <c r="VV126" s="55">
        <v>-0.18410000000000001</v>
      </c>
      <c r="VW126" s="55">
        <v>-8.3599999999999994E-2</v>
      </c>
      <c r="VX126" s="55">
        <v>-0.26440000000000002</v>
      </c>
      <c r="VY126" s="55">
        <v>-0.372</v>
      </c>
      <c r="VZ126" s="55">
        <v>-0.35049999999999998</v>
      </c>
      <c r="WA126" s="55">
        <v>-0.30930000000000002</v>
      </c>
      <c r="WB126" s="55">
        <v>-0.23949999999999999</v>
      </c>
      <c r="WC126" s="55">
        <v>-0.18609999999999999</v>
      </c>
      <c r="WD126" s="55">
        <v>-0.11749999999999999</v>
      </c>
      <c r="WE126" s="55">
        <v>-0.10059999999999999</v>
      </c>
      <c r="WF126" s="55">
        <v>-0.23119999999999999</v>
      </c>
      <c r="WG126" s="55">
        <v>-0.33800000000000002</v>
      </c>
      <c r="WH126" s="55">
        <v>-0.21740000000000001</v>
      </c>
      <c r="WI126" s="55">
        <v>-0.20780000000000001</v>
      </c>
      <c r="WJ126" s="55">
        <v>-0.30830000000000002</v>
      </c>
      <c r="WK126" s="55">
        <v>-0.2172</v>
      </c>
      <c r="WL126" s="55">
        <v>-0.22420000000000001</v>
      </c>
      <c r="WM126" s="55">
        <v>-0.33229999999999998</v>
      </c>
      <c r="WN126" s="55">
        <v>-0.26790000000000003</v>
      </c>
      <c r="WO126" s="55">
        <v>-0.29239999999999999</v>
      </c>
      <c r="WP126" s="55">
        <v>-0.3553</v>
      </c>
      <c r="WQ126" s="55">
        <v>-0.22889999999999999</v>
      </c>
      <c r="WR126" s="55">
        <v>-9.8500000000000004E-2</v>
      </c>
      <c r="WS126" s="55">
        <v>-0.1148</v>
      </c>
      <c r="WT126" s="55">
        <v>-0.434</v>
      </c>
      <c r="WU126" s="55">
        <v>-0.41949999999999998</v>
      </c>
      <c r="WV126" s="55">
        <v>-0.15970000000000001</v>
      </c>
      <c r="WW126" s="55">
        <v>0.23710000000000001</v>
      </c>
      <c r="WX126" s="55">
        <v>-0.26619999999999999</v>
      </c>
      <c r="WY126" s="55">
        <v>-0.20960000000000001</v>
      </c>
      <c r="WZ126" s="55">
        <v>-0.29289999999999999</v>
      </c>
      <c r="XA126" s="55">
        <v>-0.4446</v>
      </c>
      <c r="XB126" s="55">
        <v>-0.3412</v>
      </c>
      <c r="XC126" s="55">
        <v>-0.3453</v>
      </c>
      <c r="XD126" s="55">
        <v>-0.25330000000000003</v>
      </c>
      <c r="XE126" s="55">
        <v>-0.1966</v>
      </c>
      <c r="XF126" s="55">
        <v>-9.5600000000000004E-2</v>
      </c>
      <c r="XG126" s="55">
        <v>-0.12620000000000001</v>
      </c>
      <c r="XH126" s="55">
        <v>-6.25E-2</v>
      </c>
      <c r="XI126" s="55">
        <v>-0.20549999999999999</v>
      </c>
      <c r="XJ126" s="55">
        <v>-0.1638</v>
      </c>
      <c r="XK126" s="55">
        <v>-0.15989999999999999</v>
      </c>
      <c r="XL126" s="55">
        <v>-0.14219999999999999</v>
      </c>
      <c r="XM126" s="55">
        <v>-7.3700000000000002E-2</v>
      </c>
      <c r="XN126" s="55">
        <v>-0.24429999999999999</v>
      </c>
      <c r="XO126" s="55">
        <v>-0.30120000000000002</v>
      </c>
      <c r="XP126" s="55">
        <v>-0.26619999999999999</v>
      </c>
      <c r="XQ126" s="55">
        <v>-0.28289999999999998</v>
      </c>
      <c r="XR126" s="55">
        <v>-0.1182</v>
      </c>
      <c r="XS126" s="54">
        <v>-0.14000000000000001</v>
      </c>
      <c r="XT126" s="55">
        <v>-7.5600000000000001E-2</v>
      </c>
      <c r="XU126" s="55">
        <v>-0.17660000000000001</v>
      </c>
      <c r="XV126" s="55">
        <v>-0.45319999999999999</v>
      </c>
      <c r="XW126" s="55">
        <v>-0.378</v>
      </c>
      <c r="XX126" s="55">
        <v>-0.25280000000000002</v>
      </c>
      <c r="XY126" s="55">
        <v>-0.24490000000000001</v>
      </c>
      <c r="XZ126" s="55">
        <v>-0.17130000000000001</v>
      </c>
      <c r="YA126" s="55">
        <v>-9.4200000000000006E-2</v>
      </c>
      <c r="YB126" s="55">
        <v>0.24610000000000001</v>
      </c>
      <c r="YC126" s="55">
        <v>-0.3649</v>
      </c>
      <c r="YD126" s="55">
        <v>-0.37740000000000001</v>
      </c>
      <c r="YE126" s="55">
        <v>-0.2853</v>
      </c>
      <c r="YF126" s="55">
        <v>-0.24890000000000001</v>
      </c>
      <c r="YG126" s="55">
        <v>-0.1653</v>
      </c>
      <c r="YH126" s="55">
        <v>-4.9000000000000002E-2</v>
      </c>
      <c r="YI126" s="55">
        <v>-0.16450000000000001</v>
      </c>
      <c r="YJ126" s="55">
        <v>-0.48330000000000001</v>
      </c>
      <c r="YK126" s="55">
        <v>-0.37519999999999998</v>
      </c>
    </row>
    <row r="127" spans="1:661" x14ac:dyDescent="0.35">
      <c r="A127" s="66" t="s">
        <v>75</v>
      </c>
      <c r="B127" s="66" t="s">
        <v>148</v>
      </c>
      <c r="C127" s="66"/>
      <c r="D127" s="66"/>
      <c r="E127" s="66"/>
      <c r="F127" s="66"/>
      <c r="G127" s="66"/>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B127" s="66"/>
      <c r="JC127" s="66"/>
      <c r="JD127" s="66"/>
      <c r="JE127" s="66"/>
      <c r="JF127" s="66"/>
      <c r="JG127" s="66"/>
      <c r="JH127" s="55">
        <v>-0.63849999999999996</v>
      </c>
      <c r="JI127" s="55">
        <v>-0.40670000000000001</v>
      </c>
      <c r="JJ127" s="55">
        <v>-0.2283</v>
      </c>
      <c r="JK127" s="54">
        <v>-0.4</v>
      </c>
      <c r="JL127" s="55">
        <v>-0.4022</v>
      </c>
      <c r="JM127" s="55">
        <v>-0.34510000000000002</v>
      </c>
      <c r="JN127" s="55">
        <v>-0.50549999999999995</v>
      </c>
      <c r="JO127" s="55">
        <v>-0.497</v>
      </c>
      <c r="JP127" s="55">
        <v>-0.49380000000000002</v>
      </c>
      <c r="JQ127" s="55">
        <v>-0.43919999999999998</v>
      </c>
      <c r="JR127" s="55">
        <v>-0.45879999999999999</v>
      </c>
      <c r="JS127" s="55">
        <v>-0.47289999999999999</v>
      </c>
      <c r="JT127" s="55">
        <v>-0.4264</v>
      </c>
      <c r="JU127" s="55">
        <v>-0.45169999999999999</v>
      </c>
      <c r="JV127" s="55">
        <v>-0.52990000000000004</v>
      </c>
      <c r="JW127" s="55">
        <v>-0.47539999999999999</v>
      </c>
      <c r="JX127" s="55">
        <v>-0.50129999999999997</v>
      </c>
      <c r="JY127" s="55">
        <v>-0.62780000000000002</v>
      </c>
      <c r="JZ127" s="55">
        <v>-0.50229999999999997</v>
      </c>
      <c r="KA127" s="55">
        <v>-0.46129999999999999</v>
      </c>
      <c r="KB127" s="55">
        <v>-0.51090000000000002</v>
      </c>
      <c r="KC127" s="55">
        <v>-0.60680000000000001</v>
      </c>
      <c r="KD127" s="55">
        <v>-0.5595</v>
      </c>
      <c r="KE127" s="55">
        <v>-0.52100000000000002</v>
      </c>
      <c r="KF127" s="55">
        <v>-0.62690000000000001</v>
      </c>
      <c r="KG127" s="55">
        <v>-0.55100000000000005</v>
      </c>
      <c r="KH127" s="55">
        <v>-0.51700000000000002</v>
      </c>
      <c r="KI127" s="55">
        <v>-0.59089999999999998</v>
      </c>
      <c r="KJ127" s="55">
        <v>-0.61839999999999995</v>
      </c>
      <c r="KK127" s="55">
        <v>-0.65110000000000001</v>
      </c>
      <c r="KL127" s="55">
        <v>-0.61739999999999995</v>
      </c>
      <c r="KM127" s="55">
        <v>-0.66269999999999996</v>
      </c>
      <c r="KN127" s="55">
        <v>-0.58120000000000005</v>
      </c>
      <c r="KO127" s="55">
        <v>-0.52849999999999997</v>
      </c>
      <c r="KP127" s="55">
        <v>-0.64339999999999997</v>
      </c>
      <c r="KQ127" s="55">
        <v>-0.65769999999999995</v>
      </c>
      <c r="KR127" s="55">
        <v>-0.65539999999999998</v>
      </c>
      <c r="KS127" s="55">
        <v>-0.65039999999999998</v>
      </c>
      <c r="KT127" s="55">
        <v>-0.66569999999999996</v>
      </c>
      <c r="KU127" s="55">
        <v>-0.59950000000000003</v>
      </c>
      <c r="KV127" s="55">
        <v>-0.54530000000000001</v>
      </c>
      <c r="KW127" s="55">
        <v>-0.6089</v>
      </c>
      <c r="KX127" s="55">
        <v>-0.67589999999999995</v>
      </c>
      <c r="KY127" s="55">
        <v>-0.66169999999999995</v>
      </c>
      <c r="KZ127" s="55">
        <v>-0.2402</v>
      </c>
      <c r="LA127" s="55">
        <v>-0.64559999999999995</v>
      </c>
      <c r="LB127" s="55">
        <v>-0.85970000000000002</v>
      </c>
      <c r="LC127" s="55">
        <v>-0.57599999999999996</v>
      </c>
      <c r="LD127" s="55">
        <v>-0.59889999999999999</v>
      </c>
      <c r="LE127" s="55">
        <v>-0.63790000000000002</v>
      </c>
      <c r="LF127" s="55">
        <v>-0.72230000000000005</v>
      </c>
      <c r="LG127" s="55">
        <v>-0.39989999999999998</v>
      </c>
      <c r="LH127" s="55">
        <v>-0.12189999999999999</v>
      </c>
      <c r="LI127" s="55">
        <v>-0.54049999999999998</v>
      </c>
      <c r="LJ127" s="55">
        <v>-0.42830000000000001</v>
      </c>
      <c r="LK127" s="55">
        <v>-0.51870000000000005</v>
      </c>
      <c r="LL127" s="55">
        <v>-0.52010000000000001</v>
      </c>
      <c r="LM127" s="55">
        <v>-0.60319999999999996</v>
      </c>
      <c r="LN127" s="55">
        <v>-0.59919999999999995</v>
      </c>
      <c r="LO127" s="55">
        <v>-0.55569999999999997</v>
      </c>
      <c r="LP127" s="55">
        <v>-0.48720000000000002</v>
      </c>
      <c r="LQ127" s="55">
        <v>-0.47089999999999999</v>
      </c>
      <c r="LR127" s="55">
        <v>-0.50609999999999999</v>
      </c>
      <c r="LS127" s="55">
        <v>-0.64329999999999998</v>
      </c>
      <c r="LT127" s="55">
        <v>-0.61650000000000005</v>
      </c>
      <c r="LU127" s="55">
        <v>-0.60660000000000003</v>
      </c>
      <c r="LV127" s="55">
        <v>-0.55789999999999995</v>
      </c>
      <c r="LW127" s="55">
        <v>-0.50009999999999999</v>
      </c>
      <c r="LX127" s="55">
        <v>-0.49149999999999999</v>
      </c>
      <c r="LY127" s="55">
        <v>-0.53969999999999996</v>
      </c>
      <c r="LZ127" s="55">
        <v>-0.56930000000000003</v>
      </c>
      <c r="MA127" s="55">
        <v>-0.56940000000000002</v>
      </c>
      <c r="MB127" s="55">
        <v>-0.59130000000000005</v>
      </c>
      <c r="MC127" s="55">
        <v>-0.54949999999999999</v>
      </c>
      <c r="MD127" s="55">
        <v>-0.48249999999999998</v>
      </c>
      <c r="ME127" s="55">
        <v>-0.45150000000000001</v>
      </c>
      <c r="MF127" s="55">
        <v>-0.69430000000000003</v>
      </c>
      <c r="MG127" s="55">
        <v>-0.70420000000000005</v>
      </c>
      <c r="MH127" s="55">
        <v>-0.62729999999999997</v>
      </c>
      <c r="MI127" s="55">
        <v>-0.58760000000000001</v>
      </c>
      <c r="MJ127" s="55">
        <v>-0.56679999999999997</v>
      </c>
      <c r="MK127" s="55">
        <v>-0.49270000000000003</v>
      </c>
      <c r="ML127" s="55">
        <v>-0.41620000000000001</v>
      </c>
      <c r="MM127" s="55">
        <v>-0.34110000000000001</v>
      </c>
      <c r="MN127" s="55">
        <v>-0.71209999999999996</v>
      </c>
      <c r="MO127" s="55">
        <v>-0.63190000000000002</v>
      </c>
      <c r="MP127" s="55">
        <v>-0.59889999999999999</v>
      </c>
      <c r="MQ127" s="55">
        <v>-0.59899999999999998</v>
      </c>
      <c r="MR127" s="55">
        <v>-0.52810000000000001</v>
      </c>
      <c r="MS127" s="55">
        <v>-0.49840000000000001</v>
      </c>
      <c r="MT127" s="55">
        <v>-0.75390000000000001</v>
      </c>
      <c r="MU127" s="55">
        <v>-0.63470000000000004</v>
      </c>
      <c r="MV127" s="55">
        <v>-0.56569999999999998</v>
      </c>
      <c r="MW127" s="55">
        <v>-0.5968</v>
      </c>
      <c r="MX127" s="55">
        <v>-0.58520000000000005</v>
      </c>
      <c r="MY127" s="55">
        <v>-0.56569999999999998</v>
      </c>
      <c r="MZ127" s="55">
        <v>-0.32969999999999999</v>
      </c>
      <c r="NA127" s="55">
        <v>-0.1711</v>
      </c>
      <c r="NB127" s="55">
        <v>-0.3513</v>
      </c>
      <c r="NC127" s="55">
        <v>-0.49130000000000001</v>
      </c>
      <c r="ND127" s="55">
        <v>-0.49869999999999998</v>
      </c>
      <c r="NE127" s="55">
        <v>-0.44400000000000001</v>
      </c>
      <c r="NF127" s="55">
        <v>-0.41010000000000002</v>
      </c>
      <c r="NG127" s="55">
        <v>-0.3306</v>
      </c>
      <c r="NH127" s="55">
        <v>-0.42659999999999998</v>
      </c>
      <c r="NI127" s="55">
        <v>-0.46179999999999999</v>
      </c>
      <c r="NJ127" s="55">
        <v>-0.47299999999999998</v>
      </c>
      <c r="NK127" s="55">
        <v>-0.38779999999999998</v>
      </c>
      <c r="NL127" s="55">
        <v>-0.39250000000000002</v>
      </c>
      <c r="NM127" s="55">
        <v>-0.33119999999999999</v>
      </c>
      <c r="NN127" s="55">
        <v>-0.31080000000000002</v>
      </c>
      <c r="NO127" s="55">
        <v>-0.39900000000000002</v>
      </c>
      <c r="NP127" s="55">
        <v>-0.499</v>
      </c>
      <c r="NQ127" s="55">
        <v>-0.38290000000000002</v>
      </c>
      <c r="NR127" s="55">
        <v>-0.39300000000000002</v>
      </c>
      <c r="NS127" s="55">
        <v>-0.46289999999999998</v>
      </c>
      <c r="NT127" s="55">
        <v>-0.35970000000000002</v>
      </c>
      <c r="NU127" s="55">
        <v>-0.31459999999999999</v>
      </c>
      <c r="NV127" s="55">
        <v>-0.41660000000000003</v>
      </c>
      <c r="NW127" s="55">
        <v>-0.46789999999999998</v>
      </c>
      <c r="NX127" s="55">
        <v>-0.41589999999999999</v>
      </c>
      <c r="NY127" s="55">
        <v>-0.32900000000000001</v>
      </c>
      <c r="NZ127" s="55">
        <v>-0.37609999999999999</v>
      </c>
      <c r="OA127" s="55">
        <v>-0.33069999999999999</v>
      </c>
      <c r="OB127" s="55">
        <v>-0.23530000000000001</v>
      </c>
      <c r="OC127" s="55">
        <v>-0.2576</v>
      </c>
      <c r="OD127" s="55">
        <v>-0.30840000000000001</v>
      </c>
      <c r="OE127" s="55">
        <v>-0.2853</v>
      </c>
      <c r="OF127" s="55">
        <v>-0.22900000000000001</v>
      </c>
      <c r="OG127" s="55">
        <v>-0.27210000000000001</v>
      </c>
      <c r="OH127" s="55">
        <v>-0.24759999999999999</v>
      </c>
      <c r="OI127" s="55">
        <v>-0.1875</v>
      </c>
      <c r="OJ127" s="55">
        <v>-0.32229999999999998</v>
      </c>
      <c r="OK127" s="55">
        <v>-0.375</v>
      </c>
      <c r="OL127" s="55">
        <v>-0.32269999999999999</v>
      </c>
      <c r="OM127" s="55">
        <v>-0.29260000000000003</v>
      </c>
      <c r="ON127" s="55">
        <v>-0.29499999999999998</v>
      </c>
      <c r="OO127" s="55">
        <v>-0.30349999999999999</v>
      </c>
      <c r="OP127" s="55">
        <v>-0.19320000000000001</v>
      </c>
      <c r="OQ127" s="55">
        <v>-0.22109999999999999</v>
      </c>
      <c r="OR127" s="55">
        <v>-0.154</v>
      </c>
      <c r="OS127" s="55">
        <v>-0.16470000000000001</v>
      </c>
      <c r="OT127" s="55">
        <v>-7.3400000000000007E-2</v>
      </c>
      <c r="OU127" s="55">
        <v>-0.1754</v>
      </c>
      <c r="OV127" s="55">
        <v>-0.22109999999999999</v>
      </c>
      <c r="OW127" s="55">
        <v>-0.1857</v>
      </c>
      <c r="OX127" s="55">
        <v>-0.1792</v>
      </c>
      <c r="OY127" s="55">
        <v>-7.8700000000000006E-2</v>
      </c>
      <c r="OZ127" s="55">
        <v>-0.1361</v>
      </c>
      <c r="PA127" s="55">
        <v>-0.12889999999999999</v>
      </c>
      <c r="PB127" s="55">
        <v>-0.13239999999999999</v>
      </c>
      <c r="PC127" s="55">
        <v>-0.1193</v>
      </c>
      <c r="PD127" s="55">
        <v>-4.3900000000000002E-2</v>
      </c>
      <c r="PE127" s="55">
        <v>-0.1739</v>
      </c>
      <c r="PF127" s="55">
        <v>-0.18690000000000001</v>
      </c>
      <c r="PG127" s="55">
        <v>-0.12379999999999999</v>
      </c>
      <c r="PH127" s="55">
        <v>-0.2228</v>
      </c>
      <c r="PI127" s="55">
        <v>-0.16950000000000001</v>
      </c>
      <c r="PJ127" s="54">
        <v>-0.18</v>
      </c>
      <c r="PK127" s="55">
        <v>-0.63390000000000002</v>
      </c>
      <c r="PL127" s="55">
        <v>-0.32969999999999999</v>
      </c>
      <c r="PM127" s="55">
        <v>-3.5700000000000003E-2</v>
      </c>
      <c r="PN127" s="55">
        <v>-0.1263</v>
      </c>
      <c r="PO127" s="55">
        <v>-0.1593</v>
      </c>
      <c r="PP127" s="55">
        <v>-8.72E-2</v>
      </c>
      <c r="PQ127" s="55">
        <v>-8.2699999999999996E-2</v>
      </c>
      <c r="PR127" s="55">
        <v>-0.10979999999999999</v>
      </c>
      <c r="PS127" s="55">
        <v>-0.22109999999999999</v>
      </c>
      <c r="PT127" s="55">
        <v>-0.14990000000000001</v>
      </c>
      <c r="PU127" s="55">
        <v>-0.1661</v>
      </c>
      <c r="PV127" s="55">
        <v>-0.16239999999999999</v>
      </c>
      <c r="PW127" s="55">
        <v>-0.1212</v>
      </c>
      <c r="PX127" s="55">
        <v>-8.4500000000000006E-2</v>
      </c>
      <c r="PY127" s="55">
        <v>-5.6000000000000001E-2</v>
      </c>
      <c r="PZ127" s="55">
        <v>-0.1885</v>
      </c>
      <c r="QA127" s="55">
        <v>-7.7700000000000005E-2</v>
      </c>
      <c r="QB127" s="55">
        <v>-0.1875</v>
      </c>
      <c r="QC127" s="55">
        <v>-0.18390000000000001</v>
      </c>
      <c r="QD127" s="55">
        <v>-0.44009999999999999</v>
      </c>
      <c r="QE127" s="55">
        <v>-0.40560000000000002</v>
      </c>
      <c r="QF127" s="55">
        <v>-0.29799999999999999</v>
      </c>
      <c r="QG127" s="55">
        <v>-0.3352</v>
      </c>
      <c r="QH127" s="55">
        <v>0.14249999999999999</v>
      </c>
      <c r="QI127" s="55">
        <v>-3.8E-3</v>
      </c>
      <c r="QJ127" s="55">
        <v>4.19E-2</v>
      </c>
      <c r="QK127" s="55">
        <v>0.14430000000000001</v>
      </c>
      <c r="QL127" s="55">
        <v>7.9500000000000001E-2</v>
      </c>
      <c r="QM127" s="55">
        <v>5.9299999999999999E-2</v>
      </c>
      <c r="QN127" s="55">
        <v>0.12759999999999999</v>
      </c>
      <c r="QO127" s="55">
        <v>0.32169999999999999</v>
      </c>
      <c r="QP127" s="55">
        <v>8.5699999999999998E-2</v>
      </c>
      <c r="QQ127" s="55">
        <v>-5.2699999999999997E-2</v>
      </c>
      <c r="QR127" s="55">
        <v>-0.1326</v>
      </c>
      <c r="QS127" s="54">
        <v>-0.04</v>
      </c>
      <c r="QT127" s="55">
        <v>6.7199999999999996E-2</v>
      </c>
      <c r="QU127" s="55">
        <v>-0.22559999999999999</v>
      </c>
      <c r="QV127" s="54">
        <v>-0.35</v>
      </c>
      <c r="QW127" s="55">
        <v>0.1142</v>
      </c>
      <c r="QX127" s="55">
        <v>0.111</v>
      </c>
      <c r="QY127" s="55">
        <v>0.22450000000000001</v>
      </c>
      <c r="QZ127" s="55">
        <v>0.1386</v>
      </c>
      <c r="RA127" s="55">
        <v>0.1981</v>
      </c>
      <c r="RB127" s="55">
        <v>0.2379</v>
      </c>
      <c r="RC127" s="55">
        <v>0.48459999999999998</v>
      </c>
      <c r="RD127" s="55">
        <v>-0.13320000000000001</v>
      </c>
      <c r="RE127" s="55">
        <v>1.5900000000000001E-2</v>
      </c>
      <c r="RF127" s="55">
        <v>4.5199999999999997E-2</v>
      </c>
      <c r="RG127" s="55">
        <v>1.43E-2</v>
      </c>
      <c r="RH127" s="55">
        <v>7.9500000000000001E-2</v>
      </c>
      <c r="RI127" s="55">
        <v>-2.3300000000000001E-2</v>
      </c>
      <c r="RJ127" s="55">
        <v>8.0299999999999996E-2</v>
      </c>
      <c r="RK127" s="55">
        <v>4.4499999999999998E-2</v>
      </c>
      <c r="RL127" s="55">
        <v>-3.78E-2</v>
      </c>
      <c r="RM127" s="55">
        <v>0.1144</v>
      </c>
      <c r="RN127" s="55">
        <v>3.85E-2</v>
      </c>
      <c r="RO127" s="55">
        <v>2.3599999999999999E-2</v>
      </c>
      <c r="RP127" s="55">
        <v>-0.40179999999999999</v>
      </c>
      <c r="RQ127" s="55">
        <v>5.0599999999999999E-2</v>
      </c>
      <c r="RR127" s="55">
        <v>-0.1318</v>
      </c>
      <c r="RS127" s="55">
        <v>-0.1062</v>
      </c>
      <c r="RT127" s="55">
        <v>9.7000000000000003E-3</v>
      </c>
      <c r="RU127" s="55">
        <v>7.2400000000000006E-2</v>
      </c>
      <c r="RV127" s="55">
        <v>0.11799999999999999</v>
      </c>
      <c r="RW127" s="55">
        <v>0.48570000000000002</v>
      </c>
      <c r="RX127" s="55">
        <v>0.155</v>
      </c>
      <c r="RY127" s="55">
        <v>2.5999999999999999E-3</v>
      </c>
      <c r="RZ127" s="55">
        <v>3.4200000000000001E-2</v>
      </c>
      <c r="SA127" s="55">
        <v>0.1096</v>
      </c>
      <c r="SB127" s="55">
        <v>0.1323</v>
      </c>
      <c r="SC127" s="55">
        <v>0.16930000000000001</v>
      </c>
      <c r="SD127" s="55">
        <v>0.1124</v>
      </c>
      <c r="SE127" s="55">
        <v>0.1457</v>
      </c>
      <c r="SF127" s="55">
        <v>-0.59360000000000002</v>
      </c>
      <c r="SG127" s="55">
        <v>3.7900000000000003E-2</v>
      </c>
      <c r="SH127" s="55">
        <v>-8.6800000000000002E-2</v>
      </c>
      <c r="SI127" s="55">
        <v>-7.6899999999999996E-2</v>
      </c>
      <c r="SJ127" s="55">
        <v>-2.1499999999999998E-2</v>
      </c>
      <c r="SK127" s="55">
        <v>-5.33E-2</v>
      </c>
      <c r="SL127" s="55">
        <v>0.47120000000000001</v>
      </c>
      <c r="SM127" s="55">
        <v>-8.8599999999999998E-2</v>
      </c>
      <c r="SN127" s="55">
        <v>-0.1167</v>
      </c>
      <c r="SO127" s="55">
        <v>-3.1699999999999999E-2</v>
      </c>
      <c r="SP127" s="55">
        <v>-3.7999999999999999E-2</v>
      </c>
      <c r="SQ127" s="55">
        <v>-5.7500000000000002E-2</v>
      </c>
      <c r="SR127" s="55">
        <v>-0.1706</v>
      </c>
      <c r="SS127" s="55">
        <v>3.56E-2</v>
      </c>
      <c r="ST127" s="55">
        <v>-0.14499999999999999</v>
      </c>
      <c r="SU127" s="55">
        <v>-0.17560000000000001</v>
      </c>
      <c r="SV127" s="55">
        <v>-9.6100000000000005E-2</v>
      </c>
      <c r="SW127" s="55">
        <v>-7.3400000000000007E-2</v>
      </c>
      <c r="SX127" s="55">
        <v>-3.7100000000000001E-2</v>
      </c>
      <c r="SY127" s="55">
        <v>-0.14449999999999999</v>
      </c>
      <c r="SZ127" s="55">
        <v>-4.4499999999999998E-2</v>
      </c>
      <c r="TA127" s="55">
        <v>-2.47E-2</v>
      </c>
      <c r="TB127" s="55">
        <v>-2.3099999999999999E-2</v>
      </c>
      <c r="TC127" s="55">
        <v>-2.6499999999999999E-2</v>
      </c>
      <c r="TD127" s="55">
        <v>-0.11849999999999999</v>
      </c>
      <c r="TE127" s="55">
        <v>-0.1404</v>
      </c>
      <c r="TF127" s="55">
        <v>-0.19259999999999999</v>
      </c>
      <c r="TG127" s="55">
        <v>-8.3000000000000004E-2</v>
      </c>
      <c r="TH127" s="55">
        <v>-0.1048</v>
      </c>
      <c r="TI127" s="55">
        <v>-4.4200000000000003E-2</v>
      </c>
      <c r="TJ127" s="55">
        <v>-0.1123</v>
      </c>
      <c r="TK127" s="55">
        <v>-2.3400000000000001E-2</v>
      </c>
      <c r="TL127" s="55">
        <v>6.6299999999999998E-2</v>
      </c>
      <c r="TM127" s="55">
        <v>-0.1779</v>
      </c>
      <c r="TN127" s="55">
        <v>-5.1999999999999998E-3</v>
      </c>
      <c r="TO127" s="55">
        <v>-0.15429999999999999</v>
      </c>
      <c r="TP127" s="55">
        <v>-0.1668</v>
      </c>
      <c r="TQ127" s="55">
        <v>-0.15720000000000001</v>
      </c>
      <c r="TR127" s="55">
        <v>-0.17299999999999999</v>
      </c>
      <c r="TS127" s="55">
        <v>-4.4400000000000002E-2</v>
      </c>
      <c r="TT127" s="55">
        <v>-0.15179999999999999</v>
      </c>
      <c r="TU127" s="55">
        <v>-0.15509999999999999</v>
      </c>
      <c r="TV127" s="55">
        <v>-0.23250000000000001</v>
      </c>
      <c r="TW127" s="55">
        <v>-0.30299999999999999</v>
      </c>
      <c r="TX127" s="55">
        <v>-0.15629999999999999</v>
      </c>
      <c r="TY127" s="55">
        <v>-0.19239999999999999</v>
      </c>
      <c r="TZ127" s="55">
        <v>-7.7600000000000002E-2</v>
      </c>
      <c r="UA127" s="55">
        <v>-0.10199999999999999</v>
      </c>
      <c r="UB127" s="55">
        <v>-1.8599999999999998E-2</v>
      </c>
      <c r="UC127" s="55">
        <v>-5.67E-2</v>
      </c>
      <c r="UD127" s="55">
        <v>1.11E-2</v>
      </c>
      <c r="UE127" s="55">
        <v>-2.1999999999999999E-2</v>
      </c>
      <c r="UF127" s="55">
        <v>2.1100000000000001E-2</v>
      </c>
      <c r="UG127" s="55">
        <v>7.7200000000000005E-2</v>
      </c>
      <c r="UH127" s="55">
        <v>-0.16009999999999999</v>
      </c>
      <c r="UI127" s="55">
        <v>3.15E-2</v>
      </c>
      <c r="UJ127" s="55">
        <v>-0.16739999999999999</v>
      </c>
      <c r="UK127" s="55">
        <v>-2.8799999999999999E-2</v>
      </c>
      <c r="UL127" s="55">
        <v>-7.3000000000000001E-3</v>
      </c>
      <c r="UM127" s="55">
        <v>1.9699999999999999E-2</v>
      </c>
      <c r="UN127" s="55">
        <v>-4.2799999999999998E-2</v>
      </c>
      <c r="UO127" s="55">
        <v>-0.30759999999999998</v>
      </c>
      <c r="UP127" s="55">
        <v>-0.50590000000000002</v>
      </c>
      <c r="UQ127" s="55">
        <v>0.1211</v>
      </c>
      <c r="UR127" s="55">
        <v>5.7799999999999997E-2</v>
      </c>
      <c r="US127" s="55">
        <v>4.2700000000000002E-2</v>
      </c>
      <c r="UT127" s="55">
        <v>-1.46E-2</v>
      </c>
      <c r="UU127" s="55">
        <v>0.16089999999999999</v>
      </c>
      <c r="UV127" s="55">
        <v>0.20100000000000001</v>
      </c>
      <c r="UW127" s="55">
        <v>0.53769999999999996</v>
      </c>
      <c r="UX127" s="55">
        <v>-0.2185</v>
      </c>
      <c r="UY127" s="55">
        <v>-0.1227</v>
      </c>
      <c r="UZ127" s="55">
        <v>-0.1341</v>
      </c>
      <c r="VA127" s="55">
        <v>-7.3700000000000002E-2</v>
      </c>
      <c r="VB127" s="55">
        <v>7.4999999999999997E-3</v>
      </c>
      <c r="VC127" s="55">
        <v>-0.18490000000000001</v>
      </c>
      <c r="VD127" s="55">
        <v>-3.2599999999999997E-2</v>
      </c>
      <c r="VE127" s="55">
        <v>2.3900000000000001E-2</v>
      </c>
      <c r="VF127" s="55">
        <v>-8.5000000000000006E-3</v>
      </c>
      <c r="VG127" s="55">
        <v>8.0000000000000002E-3</v>
      </c>
      <c r="VH127" s="55">
        <v>-6.1999999999999998E-3</v>
      </c>
      <c r="VI127" s="55">
        <v>6.1999999999999998E-3</v>
      </c>
      <c r="VJ127" s="55">
        <v>-0.1384</v>
      </c>
      <c r="VK127" s="55">
        <v>-5.1400000000000001E-2</v>
      </c>
      <c r="VL127" s="55">
        <v>1.4800000000000001E-2</v>
      </c>
      <c r="VM127" s="55">
        <v>-0.1313</v>
      </c>
      <c r="VN127" s="55">
        <v>2.1100000000000001E-2</v>
      </c>
      <c r="VO127" s="55">
        <v>-5.1700000000000003E-2</v>
      </c>
      <c r="VP127" s="55">
        <v>4.65E-2</v>
      </c>
      <c r="VQ127" s="55">
        <v>-0.1283</v>
      </c>
      <c r="VR127" s="55">
        <v>3.2599999999999997E-2</v>
      </c>
      <c r="VS127" s="55">
        <v>-8.8400000000000006E-2</v>
      </c>
      <c r="VT127" s="55">
        <v>1.8100000000000002E-2</v>
      </c>
      <c r="VU127" s="55">
        <v>5.2900000000000003E-2</v>
      </c>
      <c r="VV127" s="55">
        <v>6.6699999999999995E-2</v>
      </c>
      <c r="VW127" s="55">
        <v>0.1242</v>
      </c>
      <c r="VX127" s="55">
        <v>3.9300000000000002E-2</v>
      </c>
      <c r="VY127" s="55">
        <v>3.5900000000000001E-2</v>
      </c>
      <c r="VZ127" s="55">
        <v>-8.8400000000000006E-2</v>
      </c>
      <c r="WA127" s="55">
        <v>5.1200000000000002E-2</v>
      </c>
      <c r="WB127" s="55">
        <v>6.7999999999999996E-3</v>
      </c>
      <c r="WC127" s="55">
        <v>-6.2600000000000003E-2</v>
      </c>
      <c r="WD127" s="55">
        <v>1.47E-2</v>
      </c>
      <c r="WE127" s="55">
        <v>-9.06E-2</v>
      </c>
      <c r="WF127" s="55">
        <v>9.5299999999999996E-2</v>
      </c>
      <c r="WG127" s="55">
        <v>-3.3799999999999997E-2</v>
      </c>
      <c r="WH127" s="55">
        <v>-0.17560000000000001</v>
      </c>
      <c r="WI127" s="55">
        <v>-6.9199999999999998E-2</v>
      </c>
      <c r="WJ127" s="55">
        <v>-3.4799999999999998E-2</v>
      </c>
      <c r="WK127" s="55">
        <v>-5.3400000000000003E-2</v>
      </c>
      <c r="WL127" s="55">
        <v>-0.1976</v>
      </c>
      <c r="WM127" s="55">
        <v>-0.13450000000000001</v>
      </c>
      <c r="WN127" s="55">
        <v>-0.12280000000000001</v>
      </c>
      <c r="WO127" s="55">
        <v>-8.6800000000000002E-2</v>
      </c>
      <c r="WP127" s="55">
        <v>-6.3399999999999998E-2</v>
      </c>
      <c r="WQ127" s="55">
        <v>1.6799999999999999E-2</v>
      </c>
      <c r="WR127" s="55">
        <v>4.9599999999999998E-2</v>
      </c>
      <c r="WS127" s="55">
        <v>-7.9500000000000001E-2</v>
      </c>
      <c r="WT127" s="55">
        <v>3.7400000000000003E-2</v>
      </c>
      <c r="WU127" s="55">
        <v>0.14499999999999999</v>
      </c>
      <c r="WV127" s="54">
        <v>0.11</v>
      </c>
      <c r="WW127" s="55">
        <v>0.31419999999999998</v>
      </c>
      <c r="WX127" s="55">
        <v>-0.13039999999999999</v>
      </c>
      <c r="WY127" s="55">
        <v>-0.21190000000000001</v>
      </c>
      <c r="WZ127" s="55">
        <v>-0.37280000000000002</v>
      </c>
      <c r="XA127" s="55">
        <v>-0.1772</v>
      </c>
      <c r="XB127" s="55">
        <v>-0.14510000000000001</v>
      </c>
      <c r="XC127" s="55">
        <v>-0.121</v>
      </c>
      <c r="XD127" s="55">
        <v>-0.11799999999999999</v>
      </c>
      <c r="XE127" s="54">
        <v>-0.08</v>
      </c>
      <c r="XF127" s="55">
        <v>-8.5099999999999995E-2</v>
      </c>
      <c r="XG127" s="55">
        <v>-0.16569999999999999</v>
      </c>
      <c r="XH127" s="55">
        <v>-0.3327</v>
      </c>
      <c r="XI127" s="55">
        <v>-6.83E-2</v>
      </c>
      <c r="XJ127" s="55">
        <v>2.9700000000000001E-2</v>
      </c>
      <c r="XK127" s="55">
        <v>0.3034</v>
      </c>
      <c r="XL127" s="55">
        <v>-3.2199999999999999E-2</v>
      </c>
      <c r="XM127" s="55">
        <v>6.4500000000000002E-2</v>
      </c>
      <c r="XN127" s="55">
        <v>-7.6999999999999999E-2</v>
      </c>
      <c r="XO127" s="55">
        <v>3.0700000000000002E-2</v>
      </c>
      <c r="XP127" s="55">
        <v>-8.1199999999999994E-2</v>
      </c>
      <c r="XQ127" s="55">
        <v>1.6400000000000001E-2</v>
      </c>
      <c r="XR127" s="55">
        <v>8.6400000000000005E-2</v>
      </c>
      <c r="XS127" s="55">
        <v>-9.4200000000000006E-2</v>
      </c>
      <c r="XT127" s="55">
        <v>1.84E-2</v>
      </c>
      <c r="XU127" s="55">
        <v>7.0300000000000001E-2</v>
      </c>
      <c r="XV127" s="55">
        <v>-5.5899999999999998E-2</v>
      </c>
      <c r="XW127" s="55">
        <v>6.4399999999999999E-2</v>
      </c>
      <c r="XX127" s="55">
        <v>-2.5100000000000001E-2</v>
      </c>
      <c r="XY127" s="55">
        <v>-0.42399999999999999</v>
      </c>
      <c r="XZ127" s="55">
        <v>4.07E-2</v>
      </c>
      <c r="YA127" s="55">
        <v>-2.69E-2</v>
      </c>
      <c r="YB127" s="55">
        <v>-6.3399999999999998E-2</v>
      </c>
      <c r="YC127" s="55">
        <v>-8.3500000000000005E-2</v>
      </c>
      <c r="YD127" s="55">
        <v>-0.1196</v>
      </c>
      <c r="YE127" s="55">
        <v>-4.82E-2</v>
      </c>
      <c r="YF127" s="55">
        <v>-9.7699999999999995E-2</v>
      </c>
      <c r="YG127" s="55">
        <v>-5.9700000000000003E-2</v>
      </c>
      <c r="YH127" s="55">
        <v>-1.5299999999999999E-2</v>
      </c>
      <c r="YI127" s="55">
        <v>-7.9200000000000007E-2</v>
      </c>
      <c r="YJ127" s="55">
        <v>-8.7999999999999995E-2</v>
      </c>
      <c r="YK127" s="55">
        <v>-0.13120000000000001</v>
      </c>
    </row>
    <row r="128" spans="1:661" x14ac:dyDescent="0.35">
      <c r="A128" s="66" t="s">
        <v>75</v>
      </c>
      <c r="B128" s="66" t="s">
        <v>13</v>
      </c>
      <c r="C128" s="54">
        <v>0.09</v>
      </c>
      <c r="D128" s="54">
        <v>0.01</v>
      </c>
      <c r="E128" s="54">
        <v>7.0000000000000007E-2</v>
      </c>
      <c r="F128" s="54">
        <v>0.06</v>
      </c>
      <c r="G128" s="54">
        <v>7.0000000000000007E-2</v>
      </c>
      <c r="H128" s="54">
        <v>0.02</v>
      </c>
      <c r="I128" s="54">
        <v>0.01</v>
      </c>
      <c r="J128" s="54">
        <v>0.03</v>
      </c>
      <c r="K128" s="54">
        <v>0.01</v>
      </c>
      <c r="L128" s="54">
        <v>-0.05</v>
      </c>
      <c r="M128" s="54">
        <v>-0.01</v>
      </c>
      <c r="N128" s="54">
        <v>0.01</v>
      </c>
      <c r="O128" s="54">
        <v>-0.02</v>
      </c>
      <c r="P128" s="54">
        <v>-0.1</v>
      </c>
      <c r="Q128" s="54">
        <v>-0.06</v>
      </c>
      <c r="R128" s="54">
        <v>-0.06</v>
      </c>
      <c r="S128" s="54">
        <v>-0.02</v>
      </c>
      <c r="T128" s="54">
        <v>-0.05</v>
      </c>
      <c r="U128" s="54">
        <v>-0.15</v>
      </c>
      <c r="V128" s="54">
        <v>-0.01</v>
      </c>
      <c r="W128" s="54">
        <v>0.01</v>
      </c>
      <c r="X128" s="54">
        <v>-0.06</v>
      </c>
      <c r="Y128" s="54">
        <v>-0.17</v>
      </c>
      <c r="Z128" s="54">
        <v>-0.24</v>
      </c>
      <c r="AA128" s="54">
        <v>-0.36</v>
      </c>
      <c r="AB128" s="54">
        <v>-0.33</v>
      </c>
      <c r="AC128" s="54">
        <v>-0.36</v>
      </c>
      <c r="AD128" s="54">
        <v>-0.53</v>
      </c>
      <c r="AE128" s="54">
        <v>-0.98</v>
      </c>
      <c r="AF128" s="54">
        <v>-0.99</v>
      </c>
      <c r="AG128" s="55">
        <v>-0.99839999999999995</v>
      </c>
      <c r="AH128" s="55">
        <v>-0.99939999999999996</v>
      </c>
      <c r="AI128" s="54">
        <v>-1</v>
      </c>
      <c r="AJ128" s="54">
        <v>-1</v>
      </c>
      <c r="AK128" s="54">
        <v>-1</v>
      </c>
      <c r="AL128" s="54">
        <v>-1</v>
      </c>
      <c r="AM128" s="54">
        <v>-1</v>
      </c>
      <c r="AN128" s="54">
        <v>-1</v>
      </c>
      <c r="AO128" s="54">
        <v>-1</v>
      </c>
      <c r="AP128" s="54">
        <v>-1</v>
      </c>
      <c r="AQ128" s="54">
        <v>-1</v>
      </c>
      <c r="AR128" s="54">
        <v>-1</v>
      </c>
      <c r="AS128" s="54">
        <v>-1</v>
      </c>
      <c r="AT128" s="54">
        <v>-1</v>
      </c>
      <c r="AU128" s="54">
        <v>-1</v>
      </c>
      <c r="AV128" s="54">
        <v>-1</v>
      </c>
      <c r="AW128" s="54">
        <v>-1</v>
      </c>
      <c r="AX128" s="54">
        <v>-1</v>
      </c>
      <c r="AY128" s="54">
        <v>-1</v>
      </c>
      <c r="AZ128" s="54">
        <v>-1</v>
      </c>
      <c r="BA128" s="54">
        <v>-1</v>
      </c>
      <c r="BB128" s="54">
        <v>-1</v>
      </c>
      <c r="BC128" s="54">
        <v>-1</v>
      </c>
      <c r="BD128" s="54">
        <v>-1</v>
      </c>
      <c r="BE128" s="54">
        <v>-1</v>
      </c>
      <c r="BF128" s="54">
        <v>-1</v>
      </c>
      <c r="BG128" s="54">
        <v>-1</v>
      </c>
      <c r="BH128" s="54">
        <v>-1</v>
      </c>
      <c r="BI128" s="54">
        <v>-1</v>
      </c>
      <c r="BJ128" s="54">
        <v>-1</v>
      </c>
      <c r="BK128" s="54">
        <v>-1</v>
      </c>
      <c r="BL128" s="54">
        <v>-1</v>
      </c>
      <c r="BM128" s="54">
        <v>-1</v>
      </c>
      <c r="BN128" s="54">
        <v>-1</v>
      </c>
      <c r="BO128" s="54">
        <v>-1</v>
      </c>
      <c r="BP128" s="54">
        <v>-1</v>
      </c>
      <c r="BQ128" s="54">
        <v>-1</v>
      </c>
      <c r="BR128" s="54">
        <v>-1</v>
      </c>
      <c r="BS128" s="54">
        <v>-1</v>
      </c>
      <c r="BT128" s="54">
        <v>-1</v>
      </c>
      <c r="BU128" s="54">
        <v>-1</v>
      </c>
      <c r="BV128" s="54">
        <v>-1</v>
      </c>
      <c r="BW128" s="54">
        <v>-1</v>
      </c>
      <c r="BX128" s="54">
        <v>-1</v>
      </c>
      <c r="BY128" s="54">
        <v>-1</v>
      </c>
      <c r="BZ128" s="54">
        <v>-1</v>
      </c>
      <c r="CA128" s="54">
        <v>-1</v>
      </c>
      <c r="CB128" s="54">
        <v>-1</v>
      </c>
      <c r="CC128" s="54">
        <v>-1</v>
      </c>
      <c r="CD128" s="54">
        <v>-1</v>
      </c>
      <c r="CE128" s="54">
        <v>-1</v>
      </c>
      <c r="CF128" s="54">
        <v>-1</v>
      </c>
      <c r="CG128" s="54">
        <v>-1</v>
      </c>
      <c r="CH128" s="54">
        <v>-1</v>
      </c>
      <c r="CI128" s="54">
        <v>-1</v>
      </c>
      <c r="CJ128" s="55">
        <v>-0.99609999999999999</v>
      </c>
      <c r="CK128" s="54">
        <v>-1</v>
      </c>
      <c r="CL128" s="54">
        <v>-1</v>
      </c>
      <c r="CM128" s="55">
        <v>-0.998</v>
      </c>
      <c r="CN128" s="54">
        <v>-1</v>
      </c>
      <c r="CO128" s="54">
        <v>-1</v>
      </c>
      <c r="CP128" s="55">
        <v>-0.93020000000000003</v>
      </c>
      <c r="CQ128" s="55">
        <v>-0.93899999999999995</v>
      </c>
      <c r="CR128" s="55">
        <v>-0.9556</v>
      </c>
      <c r="CS128" s="55">
        <v>-0.9274</v>
      </c>
      <c r="CT128" s="55">
        <v>-0.91669999999999996</v>
      </c>
      <c r="CU128" s="55">
        <v>-0.91539999999999999</v>
      </c>
      <c r="CV128" s="55">
        <v>-0.98729999999999996</v>
      </c>
      <c r="CW128" s="55">
        <v>-0.83199999999999996</v>
      </c>
      <c r="CX128" s="55">
        <v>-0.80500000000000005</v>
      </c>
      <c r="CY128" s="55">
        <v>-0.83209999999999995</v>
      </c>
      <c r="CZ128" s="55">
        <v>-0.81479999999999997</v>
      </c>
      <c r="DA128" s="55">
        <v>-0.81799999999999995</v>
      </c>
      <c r="DB128" s="55">
        <v>-0.82179999999999997</v>
      </c>
      <c r="DC128" s="55">
        <v>-0.7944</v>
      </c>
      <c r="DD128" s="55">
        <v>-0.83079999999999998</v>
      </c>
      <c r="DE128" s="55">
        <v>-0.77370000000000005</v>
      </c>
      <c r="DF128" s="55">
        <v>-0.78949999999999998</v>
      </c>
      <c r="DG128" s="55">
        <v>-0.77039999999999997</v>
      </c>
      <c r="DH128" s="55">
        <v>-0.72370000000000001</v>
      </c>
      <c r="DI128" s="55">
        <v>-0.67949999999999999</v>
      </c>
      <c r="DJ128" s="55">
        <v>-0.75190000000000001</v>
      </c>
      <c r="DK128" s="55">
        <v>-0.83960000000000001</v>
      </c>
      <c r="DL128" s="55">
        <v>-0.79200000000000004</v>
      </c>
      <c r="DM128" s="55">
        <v>-0.74329999999999996</v>
      </c>
      <c r="DN128" s="55">
        <v>-0.74550000000000005</v>
      </c>
      <c r="DO128" s="54">
        <v>-0.68</v>
      </c>
      <c r="DP128" s="55">
        <v>-0.78879999999999995</v>
      </c>
      <c r="DQ128" s="55">
        <v>-0.82350000000000001</v>
      </c>
      <c r="DR128" s="55">
        <v>-0.70689999999999997</v>
      </c>
      <c r="DS128" s="55">
        <v>-0.69840000000000002</v>
      </c>
      <c r="DT128" s="55">
        <v>-0.69399999999999995</v>
      </c>
      <c r="DU128" s="55">
        <v>-0.68210000000000004</v>
      </c>
      <c r="DV128" s="55">
        <v>-0.67030000000000001</v>
      </c>
      <c r="DW128" s="55">
        <v>-0.5181</v>
      </c>
      <c r="DX128" s="55">
        <v>-0.73009999999999997</v>
      </c>
      <c r="DY128" s="55">
        <v>-0.74829999999999997</v>
      </c>
      <c r="DZ128" s="55">
        <v>-0.70889999999999997</v>
      </c>
      <c r="EA128" s="54">
        <v>-0.61</v>
      </c>
      <c r="EB128" s="55">
        <v>-0.59789999999999999</v>
      </c>
      <c r="EC128" s="55">
        <v>-0.60429999999999995</v>
      </c>
      <c r="ED128" s="55">
        <v>-0.66559999999999997</v>
      </c>
      <c r="EE128" s="55">
        <v>-0.80479999999999996</v>
      </c>
      <c r="EF128" s="55">
        <v>-0.56489999999999996</v>
      </c>
      <c r="EG128" s="55">
        <v>-0.58499999999999996</v>
      </c>
      <c r="EH128" s="55">
        <v>-0.74970000000000003</v>
      </c>
      <c r="EI128" s="55">
        <v>-0.70420000000000005</v>
      </c>
      <c r="EJ128" s="55">
        <v>-0.94320000000000004</v>
      </c>
      <c r="EK128" s="55">
        <v>-0.54830000000000001</v>
      </c>
      <c r="EL128" s="55">
        <v>-0.6946</v>
      </c>
      <c r="EM128" s="55">
        <v>-0.67220000000000002</v>
      </c>
      <c r="EN128" s="55">
        <v>-0.63770000000000004</v>
      </c>
      <c r="EO128" s="55">
        <v>-0.66110000000000002</v>
      </c>
      <c r="EP128" s="55">
        <v>-0.59540000000000004</v>
      </c>
      <c r="EQ128" s="55">
        <v>-0.62270000000000003</v>
      </c>
      <c r="ER128" s="55">
        <v>-0.5444</v>
      </c>
      <c r="ES128" s="55">
        <v>-0.62370000000000003</v>
      </c>
      <c r="ET128" s="55">
        <v>-0.59130000000000005</v>
      </c>
      <c r="EU128" s="55">
        <v>-0.53559999999999997</v>
      </c>
      <c r="EV128" s="55">
        <v>-0.63260000000000005</v>
      </c>
      <c r="EW128" s="55">
        <v>-0.57950000000000002</v>
      </c>
      <c r="EX128" s="55">
        <v>-0.52710000000000001</v>
      </c>
      <c r="EY128" s="55">
        <v>-0.53949999999999998</v>
      </c>
      <c r="EZ128" s="55">
        <v>-0.60260000000000002</v>
      </c>
      <c r="FA128" s="55">
        <v>-0.60719999999999996</v>
      </c>
      <c r="FB128" s="55">
        <v>-0.63049999999999995</v>
      </c>
      <c r="FC128" s="55">
        <v>-0.67200000000000004</v>
      </c>
      <c r="FD128" s="55">
        <v>-0.64300000000000002</v>
      </c>
      <c r="FE128" s="55">
        <v>-0.56159999999999999</v>
      </c>
      <c r="FF128" s="55">
        <v>-0.55220000000000002</v>
      </c>
      <c r="FG128" s="55">
        <v>-0.62370000000000003</v>
      </c>
      <c r="FH128" s="55">
        <v>-0.59789999999999999</v>
      </c>
      <c r="FI128" s="55">
        <v>-0.58599999999999997</v>
      </c>
      <c r="FJ128" s="55">
        <v>-0.55349999999999999</v>
      </c>
      <c r="FK128" s="55">
        <v>-0.54530000000000001</v>
      </c>
      <c r="FL128" s="55">
        <v>-0.4929</v>
      </c>
      <c r="FM128" s="55">
        <v>-0.53220000000000001</v>
      </c>
      <c r="FN128" s="55">
        <v>-0.50790000000000002</v>
      </c>
      <c r="FO128" s="55">
        <v>-0.5927</v>
      </c>
      <c r="FP128" s="55">
        <v>-0.6089</v>
      </c>
      <c r="FQ128" s="55">
        <v>-0.65820000000000001</v>
      </c>
      <c r="FR128" s="55">
        <v>-0.60329999999999995</v>
      </c>
      <c r="FS128" s="55">
        <v>-0.433</v>
      </c>
      <c r="FT128" s="55">
        <v>-0.48430000000000001</v>
      </c>
      <c r="FU128" s="55">
        <v>-0.57030000000000003</v>
      </c>
      <c r="FV128" s="55">
        <v>-0.59750000000000003</v>
      </c>
      <c r="FW128" s="55">
        <v>-0.59670000000000001</v>
      </c>
      <c r="FX128" s="55">
        <v>-0.58860000000000001</v>
      </c>
      <c r="FY128" s="55">
        <v>-0.54210000000000003</v>
      </c>
      <c r="FZ128" s="55">
        <v>-0.50700000000000001</v>
      </c>
      <c r="GA128" s="55">
        <v>-0.52949999999999997</v>
      </c>
      <c r="GB128" s="55">
        <v>-0.56799999999999995</v>
      </c>
      <c r="GC128" s="55">
        <v>-0.56279999999999997</v>
      </c>
      <c r="GD128" s="55">
        <v>-0.57179999999999997</v>
      </c>
      <c r="GE128" s="55">
        <v>-0.66569999999999996</v>
      </c>
      <c r="GF128" s="55">
        <v>-0.61470000000000002</v>
      </c>
      <c r="GG128" s="55">
        <v>-0.47620000000000001</v>
      </c>
      <c r="GH128" s="55">
        <v>-0.54490000000000005</v>
      </c>
      <c r="GI128" s="55">
        <v>-0.5726</v>
      </c>
      <c r="GJ128" s="55">
        <v>-0.52059999999999995</v>
      </c>
      <c r="GK128" s="55">
        <v>-0.50409999999999999</v>
      </c>
      <c r="GL128" s="55">
        <v>-0.50900000000000001</v>
      </c>
      <c r="GM128" s="55">
        <v>-0.45600000000000002</v>
      </c>
      <c r="GN128" s="55">
        <v>-0.45169999999999999</v>
      </c>
      <c r="GO128" s="55">
        <v>-0.57909999999999995</v>
      </c>
      <c r="GP128" s="55">
        <v>-0.65869999999999995</v>
      </c>
      <c r="GQ128" s="55">
        <v>-0.44059999999999999</v>
      </c>
      <c r="GR128" s="55">
        <v>-0.4839</v>
      </c>
      <c r="GS128" s="55">
        <v>-0.48249999999999998</v>
      </c>
      <c r="GT128" s="55">
        <v>-0.49080000000000001</v>
      </c>
      <c r="GU128" s="55">
        <v>-0.3624</v>
      </c>
      <c r="GV128" s="55">
        <v>-0.2261</v>
      </c>
      <c r="GW128" s="55">
        <v>-0.22140000000000001</v>
      </c>
      <c r="GX128" s="55">
        <v>-0.57840000000000003</v>
      </c>
      <c r="GY128" s="55">
        <v>-0.50529999999999997</v>
      </c>
      <c r="GZ128" s="55">
        <v>-0.4914</v>
      </c>
      <c r="HA128" s="55">
        <v>-0.55359999999999998</v>
      </c>
      <c r="HB128" s="55">
        <v>-0.55769999999999997</v>
      </c>
      <c r="HC128" s="55">
        <v>-0.61409999999999998</v>
      </c>
      <c r="HD128" s="55">
        <v>-0.71340000000000003</v>
      </c>
      <c r="HE128" s="55">
        <v>-0.62949999999999995</v>
      </c>
      <c r="HF128" s="55">
        <v>-0.62809999999999999</v>
      </c>
      <c r="HG128" s="55">
        <v>-0.59009999999999996</v>
      </c>
      <c r="HH128" s="55">
        <v>-0.60209999999999997</v>
      </c>
      <c r="HI128" s="55">
        <v>-0.55579999999999996</v>
      </c>
      <c r="HJ128" s="54">
        <v>-0.5</v>
      </c>
      <c r="HK128" s="55">
        <v>-0.61050000000000004</v>
      </c>
      <c r="HL128" s="55">
        <v>-0.64870000000000005</v>
      </c>
      <c r="HM128" s="55">
        <v>-0.63949999999999996</v>
      </c>
      <c r="HN128" s="55">
        <v>-0.61650000000000005</v>
      </c>
      <c r="HO128" s="55">
        <v>-0.51429999999999998</v>
      </c>
      <c r="HP128" s="55">
        <v>-0.53959999999999997</v>
      </c>
      <c r="HQ128" s="55">
        <v>-0.4955</v>
      </c>
      <c r="HR128" s="55">
        <v>-0.56110000000000004</v>
      </c>
      <c r="HS128" s="55">
        <v>-0.46100000000000002</v>
      </c>
      <c r="HT128" s="55">
        <v>-0.42980000000000002</v>
      </c>
      <c r="HU128" s="55">
        <v>-0.48909999999999998</v>
      </c>
      <c r="HV128" s="55">
        <v>-0.43769999999999998</v>
      </c>
      <c r="HW128" s="55">
        <v>-0.4551</v>
      </c>
      <c r="HX128" s="55">
        <v>-0.52659999999999996</v>
      </c>
      <c r="HY128" s="55">
        <v>-0.46860000000000002</v>
      </c>
      <c r="HZ128" s="55">
        <v>-0.50270000000000004</v>
      </c>
      <c r="IA128" s="55">
        <v>-0.4859</v>
      </c>
      <c r="IB128" s="55">
        <v>-0.55740000000000001</v>
      </c>
      <c r="IC128" s="55">
        <v>-0.56459999999999999</v>
      </c>
      <c r="ID128" s="55">
        <v>-0.39900000000000002</v>
      </c>
      <c r="IE128" s="55">
        <v>-0.50419999999999998</v>
      </c>
      <c r="IF128" s="55">
        <v>-0.39190000000000003</v>
      </c>
      <c r="IG128" s="55">
        <v>-0.57299999999999995</v>
      </c>
      <c r="IH128" s="55">
        <v>-0.50800000000000001</v>
      </c>
      <c r="II128" s="55">
        <v>-0.53459999999999996</v>
      </c>
      <c r="IJ128" s="55">
        <v>-0.49299999999999999</v>
      </c>
      <c r="IK128" s="55">
        <v>-0.41799999999999998</v>
      </c>
      <c r="IL128" s="55">
        <v>-0.437</v>
      </c>
      <c r="IM128" s="55">
        <v>-0.51829999999999998</v>
      </c>
      <c r="IN128" s="55">
        <v>-0.46870000000000001</v>
      </c>
      <c r="IO128" s="55">
        <v>-0.45650000000000002</v>
      </c>
      <c r="IP128" s="55">
        <v>-0.48399999999999999</v>
      </c>
      <c r="IQ128" s="55">
        <v>-0.51739999999999997</v>
      </c>
      <c r="IR128" s="54">
        <v>-0.33</v>
      </c>
      <c r="IS128" s="55">
        <v>-0.38569999999999999</v>
      </c>
      <c r="IT128" s="55">
        <v>-0.55649999999999999</v>
      </c>
      <c r="IU128" s="55">
        <v>-0.44400000000000001</v>
      </c>
      <c r="IV128" s="55">
        <v>-0.44479999999999997</v>
      </c>
      <c r="IW128" s="55">
        <v>-0.36890000000000001</v>
      </c>
      <c r="IX128" s="55">
        <v>-0.44850000000000001</v>
      </c>
      <c r="IY128" s="55">
        <v>-0.48070000000000002</v>
      </c>
      <c r="IZ128" s="55">
        <v>-0.34499999999999997</v>
      </c>
      <c r="JA128" s="55">
        <v>-0.52290000000000003</v>
      </c>
      <c r="JB128" s="55">
        <v>-0.65380000000000005</v>
      </c>
      <c r="JC128" s="55">
        <v>-0.60509999999999997</v>
      </c>
      <c r="JD128" s="55">
        <v>-0.50949999999999995</v>
      </c>
      <c r="JE128" s="55">
        <v>-0.4375</v>
      </c>
      <c r="JF128" s="55">
        <v>-0.38979999999999998</v>
      </c>
      <c r="JG128" s="55">
        <v>-0.5806</v>
      </c>
      <c r="JH128" s="55">
        <v>-0.76100000000000001</v>
      </c>
      <c r="JI128" s="55">
        <v>-0.56010000000000004</v>
      </c>
      <c r="JJ128" s="55">
        <v>-0.43480000000000002</v>
      </c>
      <c r="JK128" s="55">
        <v>-0.70309999999999995</v>
      </c>
      <c r="JL128" s="55">
        <v>-0.65649999999999997</v>
      </c>
      <c r="JM128" s="55">
        <v>-0.56140000000000001</v>
      </c>
      <c r="JN128" s="55">
        <v>-0.53690000000000004</v>
      </c>
      <c r="JO128" s="55">
        <v>-0.70799999999999996</v>
      </c>
      <c r="JP128" s="55">
        <v>-0.70109999999999995</v>
      </c>
      <c r="JQ128" s="55">
        <v>-0.69979999999999998</v>
      </c>
      <c r="JR128" s="55">
        <v>-0.6915</v>
      </c>
      <c r="JS128" s="55">
        <v>-0.69489999999999996</v>
      </c>
      <c r="JT128" s="55">
        <v>-0.6048</v>
      </c>
      <c r="JU128" s="55">
        <v>-0.65469999999999995</v>
      </c>
      <c r="JV128" s="55">
        <v>-0.7339</v>
      </c>
      <c r="JW128" s="55">
        <v>-0.74270000000000003</v>
      </c>
      <c r="JX128" s="55">
        <v>-0.74370000000000003</v>
      </c>
      <c r="JY128" s="55">
        <v>-0.88929999999999998</v>
      </c>
      <c r="JZ128" s="55">
        <v>-0.71150000000000002</v>
      </c>
      <c r="KA128" s="55">
        <v>-0.63970000000000005</v>
      </c>
      <c r="KB128" s="55">
        <v>-0.66659999999999997</v>
      </c>
      <c r="KC128" s="55">
        <v>-0.72819999999999996</v>
      </c>
      <c r="KD128" s="55">
        <v>-0.74580000000000002</v>
      </c>
      <c r="KE128" s="55">
        <v>-0.75880000000000003</v>
      </c>
      <c r="KF128" s="54">
        <v>-0.78</v>
      </c>
      <c r="KG128" s="55">
        <v>-0.67930000000000001</v>
      </c>
      <c r="KH128" s="55">
        <v>-0.5837</v>
      </c>
      <c r="KI128" s="55">
        <v>-0.70799999999999996</v>
      </c>
      <c r="KJ128" s="55">
        <v>-0.80189999999999995</v>
      </c>
      <c r="KK128" s="55">
        <v>-0.83320000000000005</v>
      </c>
      <c r="KL128" s="55">
        <v>-0.80369999999999997</v>
      </c>
      <c r="KM128" s="55">
        <v>-0.78369999999999995</v>
      </c>
      <c r="KN128" s="55">
        <v>-0.72889999999999999</v>
      </c>
      <c r="KO128" s="55">
        <v>-0.56540000000000001</v>
      </c>
      <c r="KP128" s="55">
        <v>-0.68469999999999998</v>
      </c>
      <c r="KQ128" s="55">
        <v>-0.77380000000000004</v>
      </c>
      <c r="KR128" s="55">
        <v>-0.78249999999999997</v>
      </c>
      <c r="KS128" s="55">
        <v>-0.77359999999999995</v>
      </c>
      <c r="KT128" s="55">
        <v>-0.74770000000000003</v>
      </c>
      <c r="KU128" s="55">
        <v>-0.70009999999999994</v>
      </c>
      <c r="KV128" s="55">
        <v>-0.60540000000000005</v>
      </c>
      <c r="KW128" s="55">
        <v>-0.62829999999999997</v>
      </c>
      <c r="KX128" s="55">
        <v>-0.75609999999999999</v>
      </c>
      <c r="KY128" s="55">
        <v>-0.53039999999999998</v>
      </c>
      <c r="KZ128" s="55">
        <v>-0.2155</v>
      </c>
      <c r="LA128" s="55">
        <v>-0.49940000000000001</v>
      </c>
      <c r="LB128" s="55">
        <v>-0.81859999999999999</v>
      </c>
      <c r="LC128" s="55">
        <v>-0.65769999999999995</v>
      </c>
      <c r="LD128" s="55">
        <v>-0.59419999999999995</v>
      </c>
      <c r="LE128" s="55">
        <v>-0.51049999999999995</v>
      </c>
      <c r="LF128" s="55">
        <v>-0.73299999999999998</v>
      </c>
      <c r="LG128" s="55">
        <v>-0.5171</v>
      </c>
      <c r="LH128" s="55">
        <v>-1.5E-3</v>
      </c>
      <c r="LI128" s="55">
        <v>-0.57340000000000002</v>
      </c>
      <c r="LJ128" s="55">
        <v>-0.56120000000000003</v>
      </c>
      <c r="LK128" s="55">
        <v>-0.40350000000000003</v>
      </c>
      <c r="LL128" s="55">
        <v>-0.63180000000000003</v>
      </c>
      <c r="LM128" s="55">
        <v>-0.60740000000000005</v>
      </c>
      <c r="LN128" s="55">
        <v>-0.58819999999999995</v>
      </c>
      <c r="LO128" s="55">
        <v>-0.56510000000000005</v>
      </c>
      <c r="LP128" s="55">
        <v>-0.55989999999999995</v>
      </c>
      <c r="LQ128" s="55">
        <v>-0.4592</v>
      </c>
      <c r="LR128" s="55">
        <v>-0.40239999999999998</v>
      </c>
      <c r="LS128" s="55">
        <v>-0.63119999999999998</v>
      </c>
      <c r="LT128" s="55">
        <v>-0.58650000000000002</v>
      </c>
      <c r="LU128" s="55">
        <v>-0.37790000000000001</v>
      </c>
      <c r="LV128" s="55">
        <v>-0.52680000000000005</v>
      </c>
      <c r="LW128" s="55">
        <v>-0.5776</v>
      </c>
      <c r="LX128" s="55">
        <v>-0.51680000000000004</v>
      </c>
      <c r="LY128" s="55">
        <v>-0.55940000000000001</v>
      </c>
      <c r="LZ128" s="55">
        <v>-0.70920000000000005</v>
      </c>
      <c r="MA128" s="55">
        <v>-0.72399999999999998</v>
      </c>
      <c r="MB128" s="55">
        <v>-0.72199999999999998</v>
      </c>
      <c r="MC128" s="55">
        <v>-0.67259999999999998</v>
      </c>
      <c r="MD128" s="55">
        <v>-0.58040000000000003</v>
      </c>
      <c r="ME128" s="55">
        <v>-0.49830000000000002</v>
      </c>
      <c r="MF128" s="55">
        <v>-0.65710000000000002</v>
      </c>
      <c r="MG128" s="55">
        <v>-0.69279999999999997</v>
      </c>
      <c r="MH128" s="55">
        <v>-0.71730000000000005</v>
      </c>
      <c r="MI128" s="55">
        <v>-0.7177</v>
      </c>
      <c r="MJ128" s="55">
        <v>-0.67969999999999997</v>
      </c>
      <c r="MK128" s="55">
        <v>-0.5907</v>
      </c>
      <c r="ML128" s="55">
        <v>-0.55649999999999999</v>
      </c>
      <c r="MM128" s="55">
        <v>-0.53490000000000004</v>
      </c>
      <c r="MN128" s="54">
        <v>-0.67</v>
      </c>
      <c r="MO128" s="55">
        <v>-0.51980000000000004</v>
      </c>
      <c r="MP128" s="55">
        <v>-0.55259999999999998</v>
      </c>
      <c r="MQ128" s="55">
        <v>-0.65180000000000005</v>
      </c>
      <c r="MR128" s="55">
        <v>-0.51329999999999998</v>
      </c>
      <c r="MS128" s="55">
        <v>-0.47049999999999997</v>
      </c>
      <c r="MT128" s="55">
        <v>-0.45540000000000003</v>
      </c>
      <c r="MU128" s="55">
        <v>-0.64880000000000004</v>
      </c>
      <c r="MV128" s="55">
        <v>-0.58460000000000001</v>
      </c>
      <c r="MW128" s="55">
        <v>-0.64259999999999995</v>
      </c>
      <c r="MX128" s="55">
        <v>-0.6079</v>
      </c>
      <c r="MY128" s="55">
        <v>-0.60919999999999996</v>
      </c>
      <c r="MZ128" s="55">
        <v>-0.50980000000000003</v>
      </c>
      <c r="NA128" s="55">
        <v>-0.32429999999999998</v>
      </c>
      <c r="NB128" s="55">
        <v>-0.40820000000000001</v>
      </c>
      <c r="NC128" s="55">
        <v>-0.55149999999999999</v>
      </c>
      <c r="ND128" s="55">
        <v>-0.58220000000000005</v>
      </c>
      <c r="NE128" s="54">
        <v>-0.62</v>
      </c>
      <c r="NF128" s="55">
        <v>-0.54630000000000001</v>
      </c>
      <c r="NG128" s="55">
        <v>-0.46910000000000002</v>
      </c>
      <c r="NH128" s="55">
        <v>-0.441</v>
      </c>
      <c r="NI128" s="55">
        <v>-0.57530000000000003</v>
      </c>
      <c r="NJ128" s="55">
        <v>-0.53129999999999999</v>
      </c>
      <c r="NK128" s="55">
        <v>-0.56389999999999996</v>
      </c>
      <c r="NL128" s="55">
        <v>-0.57369999999999999</v>
      </c>
      <c r="NM128" s="55">
        <v>-0.46810000000000002</v>
      </c>
      <c r="NN128" s="55">
        <v>-0.43059999999999998</v>
      </c>
      <c r="NO128" s="55">
        <v>-0.41570000000000001</v>
      </c>
      <c r="NP128" s="55">
        <v>-0.41860000000000003</v>
      </c>
      <c r="NQ128" s="55">
        <v>-0.46920000000000001</v>
      </c>
      <c r="NR128" s="55">
        <v>-0.5474</v>
      </c>
      <c r="NS128" s="55">
        <v>-0.69299999999999995</v>
      </c>
      <c r="NT128" s="55">
        <v>-0.60150000000000003</v>
      </c>
      <c r="NU128" s="55">
        <v>-0.51890000000000003</v>
      </c>
      <c r="NV128" s="55">
        <v>-0.50370000000000004</v>
      </c>
      <c r="NW128" s="55">
        <v>-0.57210000000000005</v>
      </c>
      <c r="NX128" s="55">
        <v>-0.60599999999999998</v>
      </c>
      <c r="NY128" s="55">
        <v>-0.61070000000000002</v>
      </c>
      <c r="NZ128" s="55">
        <v>-0.55420000000000003</v>
      </c>
      <c r="OA128" s="55">
        <v>-0.51219999999999999</v>
      </c>
      <c r="OB128" s="55">
        <v>-0.39850000000000002</v>
      </c>
      <c r="OC128" s="55">
        <v>-0.54920000000000002</v>
      </c>
      <c r="OD128" s="55">
        <v>-0.51370000000000005</v>
      </c>
      <c r="OE128" s="55">
        <v>-0.57679999999999998</v>
      </c>
      <c r="OF128" s="55">
        <v>-0.56989999999999996</v>
      </c>
      <c r="OG128" s="55">
        <v>-0.66069999999999995</v>
      </c>
      <c r="OH128" s="55">
        <v>-0.53539999999999999</v>
      </c>
      <c r="OI128" s="55">
        <v>-0.47499999999999998</v>
      </c>
      <c r="OJ128" s="55">
        <v>-0.56640000000000001</v>
      </c>
      <c r="OK128" s="55">
        <v>-0.48080000000000001</v>
      </c>
      <c r="OL128" s="55">
        <v>-0.5907</v>
      </c>
      <c r="OM128" s="55">
        <v>-0.63800000000000001</v>
      </c>
      <c r="ON128" s="55">
        <v>-0.53680000000000005</v>
      </c>
      <c r="OO128" s="55">
        <v>-0.49330000000000002</v>
      </c>
      <c r="OP128" s="55">
        <v>-0.5141</v>
      </c>
      <c r="OQ128" s="55">
        <v>-0.52380000000000004</v>
      </c>
      <c r="OR128" s="55">
        <v>-0.4047</v>
      </c>
      <c r="OS128" s="55">
        <v>-0.84209999999999996</v>
      </c>
      <c r="OT128" s="55">
        <v>-0.77739999999999998</v>
      </c>
      <c r="OU128" s="55">
        <v>-0.77769999999999995</v>
      </c>
      <c r="OV128" s="55">
        <v>-0.78239999999999998</v>
      </c>
      <c r="OW128" s="55">
        <v>-0.83689999999999998</v>
      </c>
      <c r="OX128" s="55">
        <v>-0.67810000000000004</v>
      </c>
      <c r="OY128" s="55">
        <v>-0.60660000000000003</v>
      </c>
      <c r="OZ128" s="55">
        <v>-0.79400000000000004</v>
      </c>
      <c r="PA128" s="55">
        <v>-0.91449999999999998</v>
      </c>
      <c r="PB128" s="55">
        <v>-0.7863</v>
      </c>
      <c r="PC128" s="55">
        <v>-0.90039999999999998</v>
      </c>
      <c r="PD128" s="55">
        <v>-0.74750000000000005</v>
      </c>
      <c r="PE128" s="55">
        <v>-0.70820000000000005</v>
      </c>
      <c r="PF128" s="55">
        <v>-0.73540000000000005</v>
      </c>
      <c r="PG128" s="55">
        <v>-0.74229999999999996</v>
      </c>
      <c r="PH128" s="55">
        <v>-0.74919999999999998</v>
      </c>
      <c r="PI128" s="55">
        <v>-0.73380000000000001</v>
      </c>
      <c r="PJ128" s="55">
        <v>-0.73860000000000003</v>
      </c>
      <c r="PK128" s="55">
        <v>-0.9234</v>
      </c>
      <c r="PL128" s="55">
        <v>-0.62970000000000004</v>
      </c>
      <c r="PM128" s="55">
        <v>-0.71189999999999998</v>
      </c>
      <c r="PN128" s="55">
        <v>-0.71360000000000001</v>
      </c>
      <c r="PO128" s="55">
        <v>-0.7077</v>
      </c>
      <c r="PP128" s="55">
        <v>-0.72840000000000005</v>
      </c>
      <c r="PQ128" s="55">
        <v>-0.80130000000000001</v>
      </c>
      <c r="PR128" s="55">
        <v>-0.8659</v>
      </c>
      <c r="PS128" s="55">
        <v>-0.84899999999999998</v>
      </c>
      <c r="PT128" s="55">
        <v>-0.79890000000000005</v>
      </c>
      <c r="PU128" s="55">
        <v>-0.84389999999999998</v>
      </c>
      <c r="PV128" s="55">
        <v>-0.85899999999999999</v>
      </c>
      <c r="PW128" s="55">
        <v>-0.73060000000000003</v>
      </c>
      <c r="PX128" s="55">
        <v>-0.78739999999999999</v>
      </c>
      <c r="PY128" s="55">
        <v>-0.71460000000000001</v>
      </c>
      <c r="PZ128" s="55">
        <v>-0.72960000000000003</v>
      </c>
      <c r="QA128" s="55">
        <v>-0.87570000000000003</v>
      </c>
      <c r="QB128" s="55">
        <v>-0.72519999999999996</v>
      </c>
      <c r="QC128" s="55">
        <v>-0.72570000000000001</v>
      </c>
      <c r="QD128" s="55">
        <v>-0.84089999999999998</v>
      </c>
      <c r="QE128" s="55">
        <v>-0.73560000000000003</v>
      </c>
      <c r="QF128" s="55">
        <v>-0.70450000000000002</v>
      </c>
      <c r="QG128" s="55">
        <v>-0.7077</v>
      </c>
      <c r="QH128" s="55">
        <v>-0.73460000000000003</v>
      </c>
      <c r="QI128" s="55">
        <v>-0.67569999999999997</v>
      </c>
      <c r="QJ128" s="55">
        <v>-0.78449999999999998</v>
      </c>
      <c r="QK128" s="55">
        <v>-0.65839999999999999</v>
      </c>
      <c r="QL128" s="55">
        <v>-0.65810000000000002</v>
      </c>
      <c r="QM128" s="55">
        <v>-0.64259999999999995</v>
      </c>
      <c r="QN128" s="55">
        <v>-0.68030000000000002</v>
      </c>
      <c r="QO128" s="55">
        <v>-0.86329999999999996</v>
      </c>
      <c r="QP128" s="55">
        <v>-0.72409999999999997</v>
      </c>
      <c r="QQ128" s="55">
        <v>-0.70579999999999998</v>
      </c>
      <c r="QR128" s="55">
        <v>-0.68069999999999997</v>
      </c>
      <c r="QS128" s="55">
        <v>-0.64849999999999997</v>
      </c>
      <c r="QT128" s="55">
        <v>-0.64170000000000005</v>
      </c>
      <c r="QU128" s="55">
        <v>-0.65159999999999996</v>
      </c>
      <c r="QV128" s="55">
        <v>-0.78220000000000001</v>
      </c>
      <c r="QW128" s="55">
        <v>-0.70940000000000003</v>
      </c>
      <c r="QX128" s="55">
        <v>-0.70350000000000001</v>
      </c>
      <c r="QY128" s="55">
        <v>-0.71930000000000005</v>
      </c>
      <c r="QZ128" s="55">
        <v>-0.52780000000000005</v>
      </c>
      <c r="RA128" s="55">
        <v>-0.41770000000000002</v>
      </c>
      <c r="RB128" s="55">
        <v>-0.49280000000000002</v>
      </c>
      <c r="RC128" s="55">
        <v>-0.59770000000000001</v>
      </c>
      <c r="RD128" s="55">
        <v>-0.53520000000000001</v>
      </c>
      <c r="RE128" s="55">
        <v>-0.51349999999999996</v>
      </c>
      <c r="RF128" s="55">
        <v>-0.54179999999999995</v>
      </c>
      <c r="RG128" s="55">
        <v>-0.51449999999999996</v>
      </c>
      <c r="RH128" s="55">
        <v>-0.39810000000000001</v>
      </c>
      <c r="RI128" s="55">
        <v>-0.53200000000000003</v>
      </c>
      <c r="RJ128" s="55">
        <v>-0.60940000000000005</v>
      </c>
      <c r="RK128" s="55">
        <v>-0.55300000000000005</v>
      </c>
      <c r="RL128" s="55">
        <v>-0.56989999999999996</v>
      </c>
      <c r="RM128" s="55">
        <v>-0.59709999999999996</v>
      </c>
      <c r="RN128" s="55">
        <v>-0.56279999999999997</v>
      </c>
      <c r="RO128" s="55">
        <v>-0.42249999999999999</v>
      </c>
      <c r="RP128" s="55">
        <v>-0.64370000000000005</v>
      </c>
      <c r="RQ128" s="55">
        <v>-0.6704</v>
      </c>
      <c r="RR128" s="55">
        <v>-0.72550000000000003</v>
      </c>
      <c r="RS128" s="55">
        <v>-0.5232</v>
      </c>
      <c r="RT128" s="55">
        <v>-0.53090000000000004</v>
      </c>
      <c r="RU128" s="55">
        <v>-0.432</v>
      </c>
      <c r="RV128" s="55">
        <v>-0.3553</v>
      </c>
      <c r="RW128" s="55">
        <v>-0.2581</v>
      </c>
      <c r="RX128" s="55">
        <v>-0.60529999999999995</v>
      </c>
      <c r="RY128" s="55">
        <v>-0.55459999999999998</v>
      </c>
      <c r="RZ128" s="55">
        <v>-0.52729999999999999</v>
      </c>
      <c r="SA128" s="55">
        <v>-0.45779999999999998</v>
      </c>
      <c r="SB128" s="55">
        <v>-0.3579</v>
      </c>
      <c r="SC128" s="55">
        <v>-0.38350000000000001</v>
      </c>
      <c r="SD128" s="55">
        <v>-0.51759999999999995</v>
      </c>
      <c r="SE128" s="55">
        <v>-0.66300000000000003</v>
      </c>
      <c r="SF128" s="55">
        <v>-0.82330000000000003</v>
      </c>
      <c r="SG128" s="55">
        <v>-0.35570000000000002</v>
      </c>
      <c r="SH128" s="55">
        <v>-0.17199999999999999</v>
      </c>
      <c r="SI128" s="55">
        <v>-0.3659</v>
      </c>
      <c r="SJ128" s="55">
        <v>-0.35709999999999997</v>
      </c>
      <c r="SK128" s="55">
        <v>-0.32700000000000001</v>
      </c>
      <c r="SL128" s="55">
        <v>-0.44400000000000001</v>
      </c>
      <c r="SM128" s="55">
        <v>-0.40489999999999998</v>
      </c>
      <c r="SN128" s="55">
        <v>-0.44779999999999998</v>
      </c>
      <c r="SO128" s="55">
        <v>-0.4521</v>
      </c>
      <c r="SP128" s="55">
        <v>-0.3468</v>
      </c>
      <c r="SQ128" s="55">
        <v>-0.32740000000000002</v>
      </c>
      <c r="SR128" s="55">
        <v>-0.34289999999999998</v>
      </c>
      <c r="SS128" s="55">
        <v>-0.50039999999999996</v>
      </c>
      <c r="ST128" s="55">
        <v>-0.47089999999999999</v>
      </c>
      <c r="SU128" s="55">
        <v>-0.37259999999999999</v>
      </c>
      <c r="SV128" s="55">
        <v>-0.41649999999999998</v>
      </c>
      <c r="SW128" s="55">
        <v>-0.41739999999999999</v>
      </c>
      <c r="SX128" s="55">
        <v>-0.31080000000000002</v>
      </c>
      <c r="SY128" s="55">
        <v>-0.3427</v>
      </c>
      <c r="SZ128" s="55">
        <v>-0.4078</v>
      </c>
      <c r="TA128" s="55">
        <v>-0.42270000000000002</v>
      </c>
      <c r="TB128" s="55">
        <v>-0.4531</v>
      </c>
      <c r="TC128" s="55">
        <v>-0.40870000000000001</v>
      </c>
      <c r="TD128" s="55">
        <v>-0.38190000000000002</v>
      </c>
      <c r="TE128" s="55">
        <v>-0.31909999999999999</v>
      </c>
      <c r="TF128" s="55">
        <v>-0.38450000000000001</v>
      </c>
      <c r="TG128" s="55">
        <v>-0.50280000000000002</v>
      </c>
      <c r="TH128" s="55">
        <v>-0.4194</v>
      </c>
      <c r="TI128" s="55">
        <v>-0.37290000000000001</v>
      </c>
      <c r="TJ128" s="55">
        <v>-0.31709999999999999</v>
      </c>
      <c r="TK128" s="55">
        <v>-0.31730000000000003</v>
      </c>
      <c r="TL128" s="55">
        <v>-0.27800000000000002</v>
      </c>
      <c r="TM128" s="55">
        <v>-0.3039</v>
      </c>
      <c r="TN128" s="55">
        <v>-0.2923</v>
      </c>
      <c r="TO128" s="55">
        <v>-0.39229999999999998</v>
      </c>
      <c r="TP128" s="55">
        <v>-0.38490000000000002</v>
      </c>
      <c r="TQ128" s="55">
        <v>-0.34389999999999998</v>
      </c>
      <c r="TR128" s="55">
        <v>-0.3216</v>
      </c>
      <c r="TS128" s="55">
        <v>-0.2767</v>
      </c>
      <c r="TT128" s="54">
        <v>-0.3</v>
      </c>
      <c r="TU128" s="55">
        <v>-0.42709999999999998</v>
      </c>
      <c r="TV128" s="55">
        <v>-0.3644</v>
      </c>
      <c r="TW128" s="55">
        <v>-0.3876</v>
      </c>
      <c r="TX128" s="55">
        <v>-0.33029999999999998</v>
      </c>
      <c r="TY128" s="55">
        <v>-0.32450000000000001</v>
      </c>
      <c r="TZ128" s="55">
        <v>-0.2354</v>
      </c>
      <c r="UA128" s="55">
        <v>-0.28399999999999997</v>
      </c>
      <c r="UB128" s="55">
        <v>-0.3952</v>
      </c>
      <c r="UC128" s="55">
        <v>-0.30759999999999998</v>
      </c>
      <c r="UD128" s="55">
        <v>-0.19719999999999999</v>
      </c>
      <c r="UE128" s="55">
        <v>-0.24510000000000001</v>
      </c>
      <c r="UF128" s="55">
        <v>-0.27089999999999997</v>
      </c>
      <c r="UG128" s="55">
        <v>-0.25209999999999999</v>
      </c>
      <c r="UH128" s="55">
        <v>-0.2762</v>
      </c>
      <c r="UI128" s="55">
        <v>-0.35809999999999997</v>
      </c>
      <c r="UJ128" s="55">
        <v>-0.28839999999999999</v>
      </c>
      <c r="UK128" s="55">
        <v>-0.248</v>
      </c>
      <c r="UL128" s="55">
        <v>-0.34179999999999999</v>
      </c>
      <c r="UM128" s="55">
        <v>-0.2021</v>
      </c>
      <c r="UN128" s="55">
        <v>-0.20899999999999999</v>
      </c>
      <c r="UO128" s="55">
        <v>-0.31950000000000001</v>
      </c>
      <c r="UP128" s="55">
        <v>-0.47660000000000002</v>
      </c>
      <c r="UQ128" s="55">
        <v>-0.20130000000000001</v>
      </c>
      <c r="UR128" s="55">
        <v>-0.2334</v>
      </c>
      <c r="US128" s="55">
        <v>-0.18970000000000001</v>
      </c>
      <c r="UT128" s="55">
        <v>-0.307</v>
      </c>
      <c r="UU128" s="55">
        <v>-0.2424</v>
      </c>
      <c r="UV128" s="55">
        <v>1.9800000000000002E-2</v>
      </c>
      <c r="UW128" s="55">
        <v>2.3699999999999999E-2</v>
      </c>
      <c r="UX128" s="55">
        <v>-0.36990000000000001</v>
      </c>
      <c r="UY128" s="55">
        <v>-0.3725</v>
      </c>
      <c r="UZ128" s="55">
        <v>-0.2319</v>
      </c>
      <c r="VA128" s="55">
        <v>-0.28939999999999999</v>
      </c>
      <c r="VB128" s="55">
        <v>-0.25679999999999997</v>
      </c>
      <c r="VC128" s="55">
        <v>-0.1845</v>
      </c>
      <c r="VD128" s="55">
        <v>-0.43469999999999998</v>
      </c>
      <c r="VE128" s="55">
        <v>-0.42820000000000003</v>
      </c>
      <c r="VF128" s="55">
        <v>-0.42070000000000002</v>
      </c>
      <c r="VG128" s="55">
        <v>-0.34420000000000001</v>
      </c>
      <c r="VH128" s="55">
        <v>-0.4637</v>
      </c>
      <c r="VI128" s="55">
        <v>-0.35389999999999999</v>
      </c>
      <c r="VJ128" s="55">
        <v>-0.36080000000000001</v>
      </c>
      <c r="VK128" s="55">
        <v>-0.39340000000000003</v>
      </c>
      <c r="VL128" s="55">
        <v>-0.4551</v>
      </c>
      <c r="VM128" s="55">
        <v>-0.38069999999999998</v>
      </c>
      <c r="VN128" s="55">
        <v>-0.24129999999999999</v>
      </c>
      <c r="VO128" s="55">
        <v>-0.21510000000000001</v>
      </c>
      <c r="VP128" s="55">
        <v>-0.24030000000000001</v>
      </c>
      <c r="VQ128" s="55">
        <v>-0.40400000000000003</v>
      </c>
      <c r="VR128" s="55">
        <v>-0.41389999999999999</v>
      </c>
      <c r="VS128" s="55">
        <v>-0.3231</v>
      </c>
      <c r="VT128" s="55">
        <v>-0.31929999999999997</v>
      </c>
      <c r="VU128" s="55">
        <v>-0.25280000000000002</v>
      </c>
      <c r="VV128" s="55">
        <v>-0.2261</v>
      </c>
      <c r="VW128" s="55">
        <v>-0.29559999999999997</v>
      </c>
      <c r="VX128" s="55">
        <v>-0.29089999999999999</v>
      </c>
      <c r="VY128" s="55">
        <v>-0.30299999999999999</v>
      </c>
      <c r="VZ128" s="55">
        <v>-0.35959999999999998</v>
      </c>
      <c r="WA128" s="55">
        <v>-0.40810000000000002</v>
      </c>
      <c r="WB128" s="55">
        <v>-0.33210000000000001</v>
      </c>
      <c r="WC128" s="55">
        <v>-0.31269999999999998</v>
      </c>
      <c r="WD128" s="55">
        <v>-0.28799999999999998</v>
      </c>
      <c r="WE128" s="55">
        <v>-0.21360000000000001</v>
      </c>
      <c r="WF128" s="55">
        <v>-0.17860000000000001</v>
      </c>
      <c r="WG128" s="55">
        <v>-0.30719999999999997</v>
      </c>
      <c r="WH128" s="55">
        <v>-0.29239999999999999</v>
      </c>
      <c r="WI128" s="55">
        <v>-0.28660000000000002</v>
      </c>
      <c r="WJ128" s="55">
        <v>-0.25459999999999999</v>
      </c>
      <c r="WK128" s="55">
        <v>-0.19539999999999999</v>
      </c>
      <c r="WL128" s="55">
        <v>-0.13070000000000001</v>
      </c>
      <c r="WM128" s="55">
        <v>-0.2331</v>
      </c>
      <c r="WN128" s="55">
        <v>-0.21590000000000001</v>
      </c>
      <c r="WO128" s="55">
        <v>-0.28510000000000002</v>
      </c>
      <c r="WP128" s="55">
        <v>-0.20810000000000001</v>
      </c>
      <c r="WQ128" s="55">
        <v>-0.20180000000000001</v>
      </c>
      <c r="WR128" s="55">
        <v>-9.9199999999999997E-2</v>
      </c>
      <c r="WS128" s="55">
        <v>-0.20180000000000001</v>
      </c>
      <c r="WT128" s="55">
        <v>-0.27700000000000002</v>
      </c>
      <c r="WU128" s="55">
        <v>-0.15540000000000001</v>
      </c>
      <c r="WV128" s="55">
        <v>-0.1022</v>
      </c>
      <c r="WW128" s="55">
        <v>5.9799999999999999E-2</v>
      </c>
      <c r="WX128" s="55">
        <v>-8.7599999999999997E-2</v>
      </c>
      <c r="WY128" s="55">
        <v>-0.1429</v>
      </c>
      <c r="WZ128" s="55">
        <v>-0.13389999999999999</v>
      </c>
      <c r="XA128" s="55">
        <v>-0.33050000000000002</v>
      </c>
      <c r="XB128" s="55">
        <v>-0.2823</v>
      </c>
      <c r="XC128" s="55">
        <v>-0.3115</v>
      </c>
      <c r="XD128" s="55">
        <v>-0.27050000000000002</v>
      </c>
      <c r="XE128" s="55">
        <v>-0.17530000000000001</v>
      </c>
      <c r="XF128" s="55">
        <v>-0.189</v>
      </c>
      <c r="XG128" s="55">
        <v>-0.3327</v>
      </c>
      <c r="XH128" s="55">
        <v>-0.45829999999999999</v>
      </c>
      <c r="XI128" s="55">
        <v>-0.15459999999999999</v>
      </c>
      <c r="XJ128" s="55">
        <v>2.4500000000000001E-2</v>
      </c>
      <c r="XK128" s="55">
        <v>5.8799999999999998E-2</v>
      </c>
      <c r="XL128" s="55">
        <v>-0.1023</v>
      </c>
      <c r="XM128" s="55">
        <v>-7.1900000000000006E-2</v>
      </c>
      <c r="XN128" s="55">
        <v>-0.14419999999999999</v>
      </c>
      <c r="XO128" s="55">
        <v>-0.33069999999999999</v>
      </c>
      <c r="XP128" s="55">
        <v>-0.21920000000000001</v>
      </c>
      <c r="XQ128" s="55">
        <v>-0.20930000000000001</v>
      </c>
      <c r="XR128" s="55">
        <v>-0.27760000000000001</v>
      </c>
      <c r="XS128" s="54">
        <v>-0.13</v>
      </c>
      <c r="XT128" s="55">
        <v>-0.1142</v>
      </c>
      <c r="XU128" s="55">
        <v>-7.7600000000000002E-2</v>
      </c>
      <c r="XV128" s="55">
        <v>-0.216</v>
      </c>
      <c r="XW128" s="55">
        <v>-0.26250000000000001</v>
      </c>
      <c r="XX128" s="55">
        <v>-0.246</v>
      </c>
      <c r="XY128" s="55">
        <v>-0.30680000000000002</v>
      </c>
      <c r="XZ128" s="55">
        <v>-0.19520000000000001</v>
      </c>
      <c r="YA128" s="55">
        <v>-0.2157</v>
      </c>
      <c r="YB128" s="55">
        <v>-0.2485</v>
      </c>
      <c r="YC128" s="55">
        <v>-0.26469999999999999</v>
      </c>
      <c r="YD128" s="55">
        <v>-0.38119999999999998</v>
      </c>
      <c r="YE128" s="55">
        <v>-0.28520000000000001</v>
      </c>
      <c r="YF128" s="55">
        <v>-0.2001</v>
      </c>
      <c r="YG128" s="55">
        <v>-0.2225</v>
      </c>
      <c r="YH128" s="55">
        <v>-7.0099999999999996E-2</v>
      </c>
      <c r="YI128" s="55">
        <v>-0.182</v>
      </c>
      <c r="YJ128" s="55">
        <v>-0.33210000000000001</v>
      </c>
      <c r="YK128" s="55">
        <v>-0.39929999999999999</v>
      </c>
    </row>
    <row r="129" spans="1:661" x14ac:dyDescent="0.35">
      <c r="A129" s="66" t="s">
        <v>75</v>
      </c>
      <c r="B129" s="66" t="s">
        <v>73</v>
      </c>
      <c r="C129" s="54">
        <v>-0.05</v>
      </c>
      <c r="D129" s="54">
        <v>0.56999999999999995</v>
      </c>
      <c r="E129" s="54">
        <v>0.09</v>
      </c>
      <c r="F129" s="54">
        <v>0</v>
      </c>
      <c r="G129" s="54">
        <v>0.09</v>
      </c>
      <c r="H129" s="54">
        <v>0.16</v>
      </c>
      <c r="I129" s="54">
        <v>0.13</v>
      </c>
      <c r="J129" s="54">
        <v>0.09</v>
      </c>
      <c r="K129" s="54">
        <v>0.09</v>
      </c>
      <c r="L129" s="54">
        <v>0.02</v>
      </c>
      <c r="M129" s="54">
        <v>0.04</v>
      </c>
      <c r="N129" s="54">
        <v>0.02</v>
      </c>
      <c r="O129" s="54">
        <v>0.06</v>
      </c>
      <c r="P129" s="54">
        <v>0</v>
      </c>
      <c r="Q129" s="54">
        <v>-0.08</v>
      </c>
      <c r="R129" s="54">
        <v>0.08</v>
      </c>
      <c r="S129" s="54">
        <v>-0.04</v>
      </c>
      <c r="T129" s="54">
        <v>-0.05</v>
      </c>
      <c r="U129" s="54">
        <v>0.01</v>
      </c>
      <c r="V129" s="54">
        <v>0</v>
      </c>
      <c r="W129" s="54">
        <v>-0.09</v>
      </c>
      <c r="X129" s="54">
        <v>-0.18</v>
      </c>
      <c r="Y129" s="54">
        <v>-0.22</v>
      </c>
      <c r="Z129" s="54">
        <v>-0.38</v>
      </c>
      <c r="AA129" s="54">
        <v>-0.44</v>
      </c>
      <c r="AB129" s="54">
        <v>-0.44</v>
      </c>
      <c r="AC129" s="54">
        <v>-0.55000000000000004</v>
      </c>
      <c r="AD129" s="54">
        <v>-0.76</v>
      </c>
      <c r="AE129" s="54">
        <v>-1</v>
      </c>
      <c r="AF129" s="54">
        <v>-1</v>
      </c>
      <c r="AG129" s="54">
        <v>-1</v>
      </c>
      <c r="AH129" s="54">
        <v>-1</v>
      </c>
      <c r="AI129" s="54">
        <v>-1</v>
      </c>
      <c r="AJ129" s="54">
        <v>-1</v>
      </c>
      <c r="AK129" s="54">
        <v>-1</v>
      </c>
      <c r="AL129" s="54">
        <v>-1</v>
      </c>
      <c r="AM129" s="54">
        <v>-1</v>
      </c>
      <c r="AN129" s="54">
        <v>-1</v>
      </c>
      <c r="AO129" s="54">
        <v>-1</v>
      </c>
      <c r="AP129" s="54">
        <v>-1</v>
      </c>
      <c r="AQ129" s="54">
        <v>-1</v>
      </c>
      <c r="AR129" s="54">
        <v>-1</v>
      </c>
      <c r="AS129" s="54">
        <v>-1</v>
      </c>
      <c r="AT129" s="54">
        <v>-1</v>
      </c>
      <c r="AU129" s="54">
        <v>-1</v>
      </c>
      <c r="AV129" s="54">
        <v>-1</v>
      </c>
      <c r="AW129" s="54">
        <v>-1</v>
      </c>
      <c r="AX129" s="54">
        <v>-1</v>
      </c>
      <c r="AY129" s="54">
        <v>-1</v>
      </c>
      <c r="AZ129" s="54">
        <v>-1</v>
      </c>
      <c r="BA129" s="54">
        <v>-1</v>
      </c>
      <c r="BB129" s="54">
        <v>-1</v>
      </c>
      <c r="BC129" s="54">
        <v>-1</v>
      </c>
      <c r="BD129" s="54">
        <v>-1</v>
      </c>
      <c r="BE129" s="54">
        <v>-1</v>
      </c>
      <c r="BF129" s="54">
        <v>-1</v>
      </c>
      <c r="BG129" s="54">
        <v>-1</v>
      </c>
      <c r="BH129" s="54">
        <v>-1</v>
      </c>
      <c r="BI129" s="54">
        <v>-1</v>
      </c>
      <c r="BJ129" s="54">
        <v>-1</v>
      </c>
      <c r="BK129" s="54">
        <v>-1</v>
      </c>
      <c r="BL129" s="54">
        <v>-1</v>
      </c>
      <c r="BM129" s="54">
        <v>-1</v>
      </c>
      <c r="BN129" s="54">
        <v>-1</v>
      </c>
      <c r="BO129" s="54">
        <v>-1</v>
      </c>
      <c r="BP129" s="54">
        <v>-1</v>
      </c>
      <c r="BQ129" s="54">
        <v>-1</v>
      </c>
      <c r="BR129" s="54">
        <v>-1</v>
      </c>
      <c r="BS129" s="54">
        <v>-1</v>
      </c>
      <c r="BT129" s="54">
        <v>-1</v>
      </c>
      <c r="BU129" s="54">
        <v>-1</v>
      </c>
      <c r="BV129" s="54">
        <v>-1</v>
      </c>
      <c r="BW129" s="54">
        <v>-1</v>
      </c>
      <c r="BX129" s="54">
        <v>-1</v>
      </c>
      <c r="BY129" s="54">
        <v>-1</v>
      </c>
      <c r="BZ129" s="54">
        <v>-1</v>
      </c>
      <c r="CA129" s="54">
        <v>-1</v>
      </c>
      <c r="CB129" s="54">
        <v>-1</v>
      </c>
      <c r="CC129" s="54">
        <v>-1</v>
      </c>
      <c r="CD129" s="54">
        <v>-1</v>
      </c>
      <c r="CE129" s="54">
        <v>-1</v>
      </c>
      <c r="CF129" s="54">
        <v>-1</v>
      </c>
      <c r="CG129" s="54">
        <v>-1</v>
      </c>
      <c r="CH129" s="54">
        <v>-1</v>
      </c>
      <c r="CI129" s="54">
        <v>-1</v>
      </c>
      <c r="CJ129" s="54">
        <v>-1</v>
      </c>
      <c r="CK129" s="55">
        <v>-0.99980000000000002</v>
      </c>
      <c r="CL129" s="55">
        <v>-0.99970000000000003</v>
      </c>
      <c r="CM129" s="55">
        <v>-0.97260000000000002</v>
      </c>
      <c r="CN129" s="55">
        <v>-0.97709999999999997</v>
      </c>
      <c r="CO129" s="55">
        <v>-0.97929999999999995</v>
      </c>
      <c r="CP129" s="55">
        <v>-0.96740000000000004</v>
      </c>
      <c r="CQ129" s="55">
        <v>-0.97719999999999996</v>
      </c>
      <c r="CR129" s="55">
        <v>-0.96850000000000003</v>
      </c>
      <c r="CS129" s="55">
        <v>-0.98480000000000001</v>
      </c>
      <c r="CT129" s="55">
        <v>-0.99109999999999998</v>
      </c>
      <c r="CU129" s="55">
        <v>-0.98750000000000004</v>
      </c>
      <c r="CV129" s="55">
        <v>-0.98709999999999998</v>
      </c>
      <c r="CW129" s="55">
        <v>-0.99219999999999997</v>
      </c>
      <c r="CX129" s="55">
        <v>-0.97109999999999996</v>
      </c>
      <c r="CY129" s="55">
        <v>-0.98270000000000002</v>
      </c>
      <c r="CZ129" s="55">
        <v>-0.95130000000000003</v>
      </c>
      <c r="DA129" s="55">
        <v>-0.92869999999999997</v>
      </c>
      <c r="DB129" s="55">
        <v>-0.92569999999999997</v>
      </c>
      <c r="DC129" s="55">
        <v>-0.97230000000000005</v>
      </c>
      <c r="DD129" s="55">
        <v>-0.98099999999999998</v>
      </c>
      <c r="DE129" s="55">
        <v>-0.96789999999999998</v>
      </c>
      <c r="DF129" s="55">
        <v>-0.95960000000000001</v>
      </c>
      <c r="DG129" s="55">
        <v>-0.95350000000000001</v>
      </c>
      <c r="DH129" s="55">
        <v>-0.91010000000000002</v>
      </c>
      <c r="DI129" s="55">
        <v>-0.88390000000000002</v>
      </c>
      <c r="DJ129" s="55">
        <v>-0.91190000000000004</v>
      </c>
      <c r="DK129" s="55">
        <v>-0.91879999999999995</v>
      </c>
      <c r="DL129" s="55">
        <v>-0.93259999999999998</v>
      </c>
      <c r="DM129" s="55">
        <v>-0.91139999999999999</v>
      </c>
      <c r="DN129" s="55">
        <v>-0.88419999999999999</v>
      </c>
      <c r="DO129" s="55">
        <v>-0.86629999999999996</v>
      </c>
      <c r="DP129" s="55">
        <v>-0.89500000000000002</v>
      </c>
      <c r="DQ129" s="55">
        <v>-0.91349999999999998</v>
      </c>
      <c r="DR129" s="55">
        <v>-0.92010000000000003</v>
      </c>
      <c r="DS129" s="55">
        <v>-0.95640000000000003</v>
      </c>
      <c r="DT129" s="55">
        <v>-0.91469999999999996</v>
      </c>
      <c r="DU129" s="55">
        <v>-0.91990000000000005</v>
      </c>
      <c r="DV129" s="55">
        <v>-0.90110000000000001</v>
      </c>
      <c r="DW129" s="55">
        <v>-0.83679999999999999</v>
      </c>
      <c r="DX129" s="55">
        <v>-0.90639999999999998</v>
      </c>
      <c r="DY129" s="55">
        <v>-0.90949999999999998</v>
      </c>
      <c r="DZ129" s="55">
        <v>-0.85189999999999999</v>
      </c>
      <c r="EA129" s="55">
        <v>-0.86570000000000003</v>
      </c>
      <c r="EB129" s="55">
        <v>-0.80159999999999998</v>
      </c>
      <c r="EC129" s="55">
        <v>-0.77310000000000001</v>
      </c>
      <c r="ED129" s="55">
        <v>-0.77790000000000004</v>
      </c>
      <c r="EE129" s="55">
        <v>-0.86629999999999996</v>
      </c>
      <c r="EF129" s="55">
        <v>-0.84609999999999996</v>
      </c>
      <c r="EG129" s="55">
        <v>-0.84189999999999998</v>
      </c>
      <c r="EH129" s="55">
        <v>-0.82879999999999998</v>
      </c>
      <c r="EI129" s="55">
        <v>-0.77990000000000004</v>
      </c>
      <c r="EJ129" s="55">
        <v>-0.78080000000000005</v>
      </c>
      <c r="EK129" s="55">
        <v>-0.755</v>
      </c>
      <c r="EL129" s="55">
        <v>-0.85950000000000004</v>
      </c>
      <c r="EM129" s="55">
        <v>-0.88590000000000002</v>
      </c>
      <c r="EN129" s="55">
        <v>-0.84509999999999996</v>
      </c>
      <c r="EO129" s="55">
        <v>-0.83550000000000002</v>
      </c>
      <c r="EP129" s="55">
        <v>-0.82609999999999995</v>
      </c>
      <c r="EQ129" s="55">
        <v>-0.75219999999999998</v>
      </c>
      <c r="ER129" s="55">
        <v>-0.7671</v>
      </c>
      <c r="ES129" s="55">
        <v>-0.87709999999999999</v>
      </c>
      <c r="ET129" s="55">
        <v>-0.86970000000000003</v>
      </c>
      <c r="EU129" s="55">
        <v>-0.84660000000000002</v>
      </c>
      <c r="EV129" s="54">
        <v>-0.85</v>
      </c>
      <c r="EW129" s="55">
        <v>-0.80149999999999999</v>
      </c>
      <c r="EX129" s="55">
        <v>-0.74139999999999995</v>
      </c>
      <c r="EY129" s="55">
        <v>-0.75870000000000004</v>
      </c>
      <c r="EZ129" s="55">
        <v>-0.87219999999999998</v>
      </c>
      <c r="FA129" s="55">
        <v>-0.87029999999999996</v>
      </c>
      <c r="FB129" s="55">
        <v>-0.89490000000000003</v>
      </c>
      <c r="FC129" s="55">
        <v>-0.85870000000000002</v>
      </c>
      <c r="FD129" s="55">
        <v>-0.79110000000000003</v>
      </c>
      <c r="FE129" s="55">
        <v>-0.74050000000000005</v>
      </c>
      <c r="FF129" s="55">
        <v>-0.73270000000000002</v>
      </c>
      <c r="FG129" s="55">
        <v>-0.84499999999999997</v>
      </c>
      <c r="FH129" s="55">
        <v>-0.85699999999999998</v>
      </c>
      <c r="FI129" s="55">
        <v>-0.83189999999999997</v>
      </c>
      <c r="FJ129" s="55">
        <v>-0.83640000000000003</v>
      </c>
      <c r="FK129" s="55">
        <v>-0.80030000000000001</v>
      </c>
      <c r="FL129" s="55">
        <v>-0.71120000000000005</v>
      </c>
      <c r="FM129" s="55">
        <v>-0.71950000000000003</v>
      </c>
      <c r="FN129" s="55">
        <v>-0.87719999999999998</v>
      </c>
      <c r="FO129" s="55">
        <v>-0.8488</v>
      </c>
      <c r="FP129" s="55">
        <v>-0.78339999999999999</v>
      </c>
      <c r="FQ129" s="54">
        <v>-0.83</v>
      </c>
      <c r="FR129" s="55">
        <v>-0.74299999999999999</v>
      </c>
      <c r="FS129" s="55">
        <v>-0.68189999999999995</v>
      </c>
      <c r="FT129" s="55">
        <v>-0.68989999999999996</v>
      </c>
      <c r="FU129" s="55">
        <v>-0.84530000000000005</v>
      </c>
      <c r="FV129" s="55">
        <v>-0.85650000000000004</v>
      </c>
      <c r="FW129" s="55">
        <v>-0.85750000000000004</v>
      </c>
      <c r="FX129" s="55">
        <v>-0.85840000000000005</v>
      </c>
      <c r="FY129" s="55">
        <v>-0.76119999999999999</v>
      </c>
      <c r="FZ129" s="55">
        <v>-0.69869999999999999</v>
      </c>
      <c r="GA129" s="55">
        <v>-0.72909999999999997</v>
      </c>
      <c r="GB129" s="55">
        <v>-0.76119999999999999</v>
      </c>
      <c r="GC129" s="55">
        <v>-0.76329999999999998</v>
      </c>
      <c r="GD129" s="55">
        <v>-0.76500000000000001</v>
      </c>
      <c r="GE129" s="55">
        <v>-0.73140000000000005</v>
      </c>
      <c r="GF129" s="55">
        <v>-0.63149999999999995</v>
      </c>
      <c r="GG129" s="54">
        <v>-0.61</v>
      </c>
      <c r="GH129" s="55">
        <v>-0.60909999999999997</v>
      </c>
      <c r="GI129" s="55">
        <v>-0.71299999999999997</v>
      </c>
      <c r="GJ129" s="55">
        <v>-0.74160000000000004</v>
      </c>
      <c r="GK129" s="55">
        <v>-0.67330000000000001</v>
      </c>
      <c r="GL129" s="55">
        <v>-0.61209999999999998</v>
      </c>
      <c r="GM129" s="55">
        <v>-0.65590000000000004</v>
      </c>
      <c r="GN129" s="55">
        <v>-0.58819999999999995</v>
      </c>
      <c r="GO129" s="55">
        <v>-0.628</v>
      </c>
      <c r="GP129" s="55">
        <v>-0.85950000000000004</v>
      </c>
      <c r="GQ129" s="55">
        <v>-0.70079999999999998</v>
      </c>
      <c r="GR129" s="55">
        <v>-0.76100000000000001</v>
      </c>
      <c r="GS129" s="55">
        <v>-0.79820000000000002</v>
      </c>
      <c r="GT129" s="55">
        <v>-0.62629999999999997</v>
      </c>
      <c r="GU129" s="55">
        <v>-0.53539999999999999</v>
      </c>
      <c r="GV129" s="55">
        <v>-0.38479999999999998</v>
      </c>
      <c r="GW129" s="55">
        <v>-0.51100000000000001</v>
      </c>
      <c r="GX129" s="55">
        <v>-0.84099999999999997</v>
      </c>
      <c r="GY129" s="55">
        <v>-0.85950000000000004</v>
      </c>
      <c r="GZ129" s="55">
        <v>-0.84950000000000003</v>
      </c>
      <c r="HA129" s="55">
        <v>-0.68530000000000002</v>
      </c>
      <c r="HB129" s="55">
        <v>-0.61419999999999997</v>
      </c>
      <c r="HC129" s="55">
        <v>-0.6109</v>
      </c>
      <c r="HD129" s="55">
        <v>-0.79649999999999999</v>
      </c>
      <c r="HE129" s="55">
        <v>-0.79979999999999996</v>
      </c>
      <c r="HF129" s="55">
        <v>-0.80210000000000004</v>
      </c>
      <c r="HG129" s="55">
        <v>-0.81759999999999999</v>
      </c>
      <c r="HH129" s="55">
        <v>-0.67359999999999998</v>
      </c>
      <c r="HI129" s="55">
        <v>-0.58860000000000001</v>
      </c>
      <c r="HJ129" s="55">
        <v>-0.60440000000000005</v>
      </c>
      <c r="HK129" s="55">
        <v>-0.78420000000000001</v>
      </c>
      <c r="HL129" s="55">
        <v>-0.80649999999999999</v>
      </c>
      <c r="HM129" s="55">
        <v>-0.75549999999999995</v>
      </c>
      <c r="HN129" s="55">
        <v>-0.72050000000000003</v>
      </c>
      <c r="HO129" s="55">
        <v>-0.6411</v>
      </c>
      <c r="HP129" s="55">
        <v>-0.54700000000000004</v>
      </c>
      <c r="HQ129" s="55">
        <v>-0.55010000000000003</v>
      </c>
      <c r="HR129" s="55">
        <v>-0.70069999999999999</v>
      </c>
      <c r="HS129" s="55">
        <v>-0.81630000000000003</v>
      </c>
      <c r="HT129" s="55">
        <v>-0.76890000000000003</v>
      </c>
      <c r="HU129" s="55">
        <v>-0.7641</v>
      </c>
      <c r="HV129" s="55">
        <v>-0.67090000000000005</v>
      </c>
      <c r="HW129" s="55">
        <v>-0.56830000000000003</v>
      </c>
      <c r="HX129" s="55">
        <v>-0.59689999999999999</v>
      </c>
      <c r="HY129" s="55">
        <v>-0.7167</v>
      </c>
      <c r="HZ129" s="55">
        <v>-0.7762</v>
      </c>
      <c r="IA129" s="55">
        <v>-0.72319999999999995</v>
      </c>
      <c r="IB129" s="55">
        <v>-0.74490000000000001</v>
      </c>
      <c r="IC129" s="55">
        <v>-0.60289999999999999</v>
      </c>
      <c r="ID129" s="55">
        <v>-0.55569999999999997</v>
      </c>
      <c r="IE129" s="55">
        <v>-0.69950000000000001</v>
      </c>
      <c r="IF129" s="55">
        <v>-0.79359999999999997</v>
      </c>
      <c r="IG129" s="55">
        <v>-0.80249999999999999</v>
      </c>
      <c r="IH129" s="55">
        <v>-0.75090000000000001</v>
      </c>
      <c r="II129" s="55">
        <v>-0.71689999999999998</v>
      </c>
      <c r="IJ129" s="55">
        <v>-0.67469999999999997</v>
      </c>
      <c r="IK129" s="55">
        <v>-0.5121</v>
      </c>
      <c r="IL129" s="55">
        <v>-0.50029999999999997</v>
      </c>
      <c r="IM129" s="55">
        <v>-0.75860000000000005</v>
      </c>
      <c r="IN129" s="55">
        <v>-0.73309999999999997</v>
      </c>
      <c r="IO129" s="55">
        <v>-0.74519999999999997</v>
      </c>
      <c r="IP129" s="55">
        <v>-0.72540000000000004</v>
      </c>
      <c r="IQ129" s="55">
        <v>-0.57930000000000004</v>
      </c>
      <c r="IR129" s="55">
        <v>-0.50490000000000002</v>
      </c>
      <c r="IS129" s="55">
        <v>-0.65349999999999997</v>
      </c>
      <c r="IT129" s="55">
        <v>-0.77959999999999996</v>
      </c>
      <c r="IU129" s="55">
        <v>-0.75129999999999997</v>
      </c>
      <c r="IV129" s="55">
        <v>-0.68669999999999998</v>
      </c>
      <c r="IW129" s="55">
        <v>-0.70530000000000004</v>
      </c>
      <c r="IX129" s="55">
        <v>-0.63419999999999999</v>
      </c>
      <c r="IY129" s="55">
        <v>-0.67259999999999998</v>
      </c>
      <c r="IZ129" s="55">
        <v>-0.69530000000000003</v>
      </c>
      <c r="JA129" s="55">
        <v>-0.77700000000000002</v>
      </c>
      <c r="JB129" s="55">
        <v>-0.81579999999999997</v>
      </c>
      <c r="JC129" s="55">
        <v>-0.83160000000000001</v>
      </c>
      <c r="JD129" s="55">
        <v>-0.80079999999999996</v>
      </c>
      <c r="JE129" s="55">
        <v>-0.64339999999999997</v>
      </c>
      <c r="JF129" s="55">
        <v>-0.55720000000000003</v>
      </c>
      <c r="JG129" s="55">
        <v>-0.59640000000000004</v>
      </c>
      <c r="JH129" s="55">
        <v>-0.76970000000000005</v>
      </c>
      <c r="JI129" s="55">
        <v>-0.6643</v>
      </c>
      <c r="JJ129" s="55">
        <v>-0.74670000000000003</v>
      </c>
      <c r="JK129" s="55">
        <v>-0.78300000000000003</v>
      </c>
      <c r="JL129" s="55">
        <v>-0.63100000000000001</v>
      </c>
      <c r="JM129" s="55">
        <v>-0.60770000000000002</v>
      </c>
      <c r="JN129" s="55">
        <v>-0.65639999999999998</v>
      </c>
      <c r="JO129" s="55">
        <v>-0.79420000000000002</v>
      </c>
      <c r="JP129" s="55">
        <v>-0.8115</v>
      </c>
      <c r="JQ129" s="55">
        <v>-0.81640000000000001</v>
      </c>
      <c r="JR129" s="55">
        <v>-0.77839999999999998</v>
      </c>
      <c r="JS129" s="55">
        <v>-0.67820000000000003</v>
      </c>
      <c r="JT129" s="55">
        <v>-0.61119999999999997</v>
      </c>
      <c r="JU129" s="55">
        <v>-0.66279999999999994</v>
      </c>
      <c r="JV129" s="55">
        <v>-0.79730000000000001</v>
      </c>
      <c r="JW129" s="55">
        <v>-0.78710000000000002</v>
      </c>
      <c r="JX129" s="55">
        <v>-0.76390000000000002</v>
      </c>
      <c r="JY129" s="55">
        <v>-0.74560000000000004</v>
      </c>
      <c r="JZ129" s="55">
        <v>-0.76480000000000004</v>
      </c>
      <c r="KA129" s="55">
        <v>-0.64090000000000003</v>
      </c>
      <c r="KB129" s="55">
        <v>-0.58150000000000002</v>
      </c>
      <c r="KC129" s="55">
        <v>-0.82489999999999997</v>
      </c>
      <c r="KD129" s="55">
        <v>-0.84899999999999998</v>
      </c>
      <c r="KE129" s="54">
        <v>-0.83</v>
      </c>
      <c r="KF129" s="55">
        <v>-0.80500000000000005</v>
      </c>
      <c r="KG129" s="55">
        <v>-0.75839999999999996</v>
      </c>
      <c r="KH129" s="55">
        <v>-0.67789999999999995</v>
      </c>
      <c r="KI129" s="55">
        <v>-0.70069999999999999</v>
      </c>
      <c r="KJ129" s="55">
        <v>-0.85829999999999995</v>
      </c>
      <c r="KK129" s="55">
        <v>-0.83989999999999998</v>
      </c>
      <c r="KL129" s="55">
        <v>-0.84870000000000001</v>
      </c>
      <c r="KM129" s="55">
        <v>-0.81320000000000003</v>
      </c>
      <c r="KN129" s="55">
        <v>-0.68799999999999994</v>
      </c>
      <c r="KO129" s="55">
        <v>-0.63990000000000002</v>
      </c>
      <c r="KP129" s="55">
        <v>-0.66910000000000003</v>
      </c>
      <c r="KQ129" s="55">
        <v>-0.8609</v>
      </c>
      <c r="KR129" s="55">
        <v>-0.85270000000000001</v>
      </c>
      <c r="KS129" s="55">
        <v>-0.90980000000000005</v>
      </c>
      <c r="KT129" s="55">
        <v>-0.84630000000000005</v>
      </c>
      <c r="KU129" s="55">
        <v>-0.75600000000000001</v>
      </c>
      <c r="KV129" s="55">
        <v>-0.63380000000000003</v>
      </c>
      <c r="KW129" s="55">
        <v>-0.68920000000000003</v>
      </c>
      <c r="KX129" s="55">
        <v>-0.80210000000000004</v>
      </c>
      <c r="KY129" s="55">
        <v>-0.75019999999999998</v>
      </c>
      <c r="KZ129" s="55">
        <v>-0.61870000000000003</v>
      </c>
      <c r="LA129" s="54">
        <v>-0.93</v>
      </c>
      <c r="LB129" s="55">
        <v>-0.96399999999999997</v>
      </c>
      <c r="LC129" s="55">
        <v>-0.91600000000000004</v>
      </c>
      <c r="LD129" s="55">
        <v>-0.87060000000000004</v>
      </c>
      <c r="LE129" s="55">
        <v>-0.8599</v>
      </c>
      <c r="LF129" s="55">
        <v>-0.92120000000000002</v>
      </c>
      <c r="LG129" s="55">
        <v>-0.82679999999999998</v>
      </c>
      <c r="LH129" s="55">
        <v>-0.68269999999999997</v>
      </c>
      <c r="LI129" s="55">
        <v>-0.88819999999999999</v>
      </c>
      <c r="LJ129" s="55">
        <v>-0.7208</v>
      </c>
      <c r="LK129" s="55">
        <v>-0.87660000000000005</v>
      </c>
      <c r="LL129" s="55">
        <v>-0.83169999999999999</v>
      </c>
      <c r="LM129" s="55">
        <v>-0.8498</v>
      </c>
      <c r="LN129" s="55">
        <v>-0.95130000000000003</v>
      </c>
      <c r="LO129" s="55">
        <v>-0.89339999999999997</v>
      </c>
      <c r="LP129" s="55">
        <v>-0.88770000000000004</v>
      </c>
      <c r="LQ129" s="55">
        <v>-0.85089999999999999</v>
      </c>
      <c r="LR129" s="55">
        <v>-0.84630000000000005</v>
      </c>
      <c r="LS129" s="55">
        <v>-0.93310000000000004</v>
      </c>
      <c r="LT129" s="55">
        <v>-0.92930000000000001</v>
      </c>
      <c r="LU129" s="55">
        <v>-0.93220000000000003</v>
      </c>
      <c r="LV129" s="55">
        <v>-0.90890000000000004</v>
      </c>
      <c r="LW129" s="55">
        <v>-0.8962</v>
      </c>
      <c r="LX129" s="55">
        <v>-0.84709999999999996</v>
      </c>
      <c r="LY129" s="55">
        <v>-0.8669</v>
      </c>
      <c r="LZ129" s="55">
        <v>-0.82450000000000001</v>
      </c>
      <c r="MA129" s="55">
        <v>-0.86860000000000004</v>
      </c>
      <c r="MB129" s="55">
        <v>-0.88619999999999999</v>
      </c>
      <c r="MC129" s="55">
        <v>-0.88759999999999994</v>
      </c>
      <c r="MD129" s="55">
        <v>-0.75660000000000005</v>
      </c>
      <c r="ME129" s="55">
        <v>-0.69299999999999995</v>
      </c>
      <c r="MF129" s="55">
        <v>-0.72960000000000003</v>
      </c>
      <c r="MG129" s="55">
        <v>-0.82520000000000004</v>
      </c>
      <c r="MH129" s="55">
        <v>-0.83840000000000003</v>
      </c>
      <c r="MI129" s="55">
        <v>-0.79379999999999995</v>
      </c>
      <c r="MJ129" s="55">
        <v>-0.79359999999999997</v>
      </c>
      <c r="MK129" s="55">
        <v>-0.7016</v>
      </c>
      <c r="ML129" s="55">
        <v>-0.62560000000000004</v>
      </c>
      <c r="MM129" s="55">
        <v>-0.81289999999999996</v>
      </c>
      <c r="MN129" s="55">
        <v>-0.88039999999999996</v>
      </c>
      <c r="MO129" s="55">
        <v>-0.85829999999999995</v>
      </c>
      <c r="MP129" s="55">
        <v>-0.79920000000000002</v>
      </c>
      <c r="MQ129" s="55">
        <v>-0.749</v>
      </c>
      <c r="MR129" s="55">
        <v>-0.64280000000000004</v>
      </c>
      <c r="MS129" s="55">
        <v>-0.61799999999999999</v>
      </c>
      <c r="MT129" s="55">
        <v>-0.82040000000000002</v>
      </c>
      <c r="MU129" s="55">
        <v>-0.83440000000000003</v>
      </c>
      <c r="MV129" s="54">
        <v>-0.82</v>
      </c>
      <c r="MW129" s="55">
        <v>-0.82320000000000004</v>
      </c>
      <c r="MX129" s="55">
        <v>-0.81289999999999996</v>
      </c>
      <c r="MY129" s="55">
        <v>-0.77129999999999999</v>
      </c>
      <c r="MZ129" s="55">
        <v>-0.70860000000000001</v>
      </c>
      <c r="NA129" s="55">
        <v>-0.5242</v>
      </c>
      <c r="NB129" s="55">
        <v>-0.67669999999999997</v>
      </c>
      <c r="NC129" s="55">
        <v>-0.77810000000000001</v>
      </c>
      <c r="ND129" s="55">
        <v>-0.79469999999999996</v>
      </c>
      <c r="NE129" s="55">
        <v>-0.90390000000000004</v>
      </c>
      <c r="NF129" s="55">
        <v>-0.73729999999999996</v>
      </c>
      <c r="NG129" s="55">
        <v>-0.63690000000000002</v>
      </c>
      <c r="NH129" s="55">
        <v>-0.67300000000000004</v>
      </c>
      <c r="NI129" s="55">
        <v>-0.8538</v>
      </c>
      <c r="NJ129" s="55">
        <v>-0.8175</v>
      </c>
      <c r="NK129" s="55">
        <v>-0.67859999999999998</v>
      </c>
      <c r="NL129" s="55">
        <v>-0.75239999999999996</v>
      </c>
      <c r="NM129" s="55">
        <v>-0.6552</v>
      </c>
      <c r="NN129" s="55">
        <v>-0.55620000000000003</v>
      </c>
      <c r="NO129" s="55">
        <v>-0.71460000000000001</v>
      </c>
      <c r="NP129" s="55">
        <v>-0.80420000000000003</v>
      </c>
      <c r="NQ129" s="55">
        <v>-0.77100000000000002</v>
      </c>
      <c r="NR129" s="55">
        <v>-0.73780000000000001</v>
      </c>
      <c r="NS129" s="55">
        <v>-0.77549999999999997</v>
      </c>
      <c r="NT129" s="55">
        <v>-0.66379999999999995</v>
      </c>
      <c r="NU129" s="55">
        <v>-0.58640000000000003</v>
      </c>
      <c r="NV129" s="55">
        <v>-0.65610000000000002</v>
      </c>
      <c r="NW129" s="55">
        <v>-0.82340000000000002</v>
      </c>
      <c r="NX129" s="55">
        <v>-0.76459999999999995</v>
      </c>
      <c r="NY129" s="55">
        <v>-0.70030000000000003</v>
      </c>
      <c r="NZ129" s="55">
        <v>-0.65620000000000001</v>
      </c>
      <c r="OA129" s="55">
        <v>-0.61429999999999996</v>
      </c>
      <c r="OB129" s="55">
        <v>-0.52890000000000004</v>
      </c>
      <c r="OC129" s="55">
        <v>-0.56769999999999998</v>
      </c>
      <c r="OD129" s="55">
        <v>-0.78659999999999997</v>
      </c>
      <c r="OE129" s="55">
        <v>-0.8014</v>
      </c>
      <c r="OF129" s="55">
        <v>-0.71519999999999995</v>
      </c>
      <c r="OG129" s="55">
        <v>-0.76180000000000003</v>
      </c>
      <c r="OH129" s="55">
        <v>-0.63990000000000002</v>
      </c>
      <c r="OI129" s="55">
        <v>-0.5423</v>
      </c>
      <c r="OJ129" s="55">
        <v>-0.56989999999999996</v>
      </c>
      <c r="OK129" s="55">
        <v>-0.74980000000000002</v>
      </c>
      <c r="OL129" s="55">
        <v>-0.77710000000000001</v>
      </c>
      <c r="OM129" s="55">
        <v>-0.81299999999999994</v>
      </c>
      <c r="ON129" s="55">
        <v>-0.73809999999999998</v>
      </c>
      <c r="OO129" s="55">
        <v>-0.57340000000000002</v>
      </c>
      <c r="OP129" s="55">
        <v>-0.53539999999999999</v>
      </c>
      <c r="OQ129" s="55">
        <v>-0.64659999999999995</v>
      </c>
      <c r="OR129" s="55">
        <v>-0.66669999999999996</v>
      </c>
      <c r="OS129" s="55">
        <v>-0.58179999999999998</v>
      </c>
      <c r="OT129" s="55">
        <v>-0.77359999999999995</v>
      </c>
      <c r="OU129" s="55">
        <v>-0.68720000000000003</v>
      </c>
      <c r="OV129" s="55">
        <v>-0.53510000000000002</v>
      </c>
      <c r="OW129" s="55">
        <v>-0.54210000000000003</v>
      </c>
      <c r="OX129" s="55">
        <v>-0.45019999999999999</v>
      </c>
      <c r="OY129" s="55">
        <v>-0.61050000000000004</v>
      </c>
      <c r="OZ129" s="55">
        <v>-0.66349999999999998</v>
      </c>
      <c r="PA129" s="55">
        <v>-0.62749999999999995</v>
      </c>
      <c r="PB129" s="55">
        <v>-0.62749999999999995</v>
      </c>
      <c r="PC129" s="55">
        <v>-0.54930000000000001</v>
      </c>
      <c r="PD129" s="55">
        <v>-0.48180000000000001</v>
      </c>
      <c r="PE129" s="55">
        <v>-0.50980000000000003</v>
      </c>
      <c r="PF129" s="55">
        <v>-0.77149999999999996</v>
      </c>
      <c r="PG129" s="55">
        <v>-0.74809999999999999</v>
      </c>
      <c r="PH129" s="55">
        <v>-0.77459999999999996</v>
      </c>
      <c r="PI129" s="55">
        <v>-0.69650000000000001</v>
      </c>
      <c r="PJ129" s="55">
        <v>-0.51359999999999995</v>
      </c>
      <c r="PK129" s="55">
        <v>-0.81759999999999999</v>
      </c>
      <c r="PL129" s="55">
        <v>-0.54600000000000004</v>
      </c>
      <c r="PM129" s="55">
        <v>-0.67569999999999997</v>
      </c>
      <c r="PN129" s="55">
        <v>-0.64290000000000003</v>
      </c>
      <c r="PO129" s="55">
        <v>-0.72719999999999996</v>
      </c>
      <c r="PP129" s="55">
        <v>-0.7046</v>
      </c>
      <c r="PQ129" s="55">
        <v>-0.49759999999999999</v>
      </c>
      <c r="PR129" s="55">
        <v>-0.48180000000000001</v>
      </c>
      <c r="PS129" s="55">
        <v>-0.47260000000000002</v>
      </c>
      <c r="PT129" s="55">
        <v>-0.70650000000000002</v>
      </c>
      <c r="PU129" s="55">
        <v>-0.65210000000000001</v>
      </c>
      <c r="PV129" s="55">
        <v>-0.60399999999999998</v>
      </c>
      <c r="PW129" s="55">
        <v>-0.60850000000000004</v>
      </c>
      <c r="PX129" s="55">
        <v>-0.51149999999999995</v>
      </c>
      <c r="PY129" s="55">
        <v>-0.34799999999999998</v>
      </c>
      <c r="PZ129" s="55">
        <v>-0.3629</v>
      </c>
      <c r="QA129" s="55">
        <v>-0.7208</v>
      </c>
      <c r="QB129" s="55">
        <v>-0.7006</v>
      </c>
      <c r="QC129" s="55">
        <v>-0.5998</v>
      </c>
      <c r="QD129" s="55">
        <v>-0.57530000000000003</v>
      </c>
      <c r="QE129" s="55">
        <v>-0.48380000000000001</v>
      </c>
      <c r="QF129" s="55">
        <v>-0.3664</v>
      </c>
      <c r="QG129" s="55">
        <v>-0.40100000000000002</v>
      </c>
      <c r="QH129" s="55">
        <v>-0.63719999999999999</v>
      </c>
      <c r="QI129" s="55">
        <v>-0.62150000000000005</v>
      </c>
      <c r="QJ129" s="55">
        <v>-0.61939999999999995</v>
      </c>
      <c r="QK129" s="55">
        <v>-0.56869999999999998</v>
      </c>
      <c r="QL129" s="55">
        <v>-0.49299999999999999</v>
      </c>
      <c r="QM129" s="55">
        <v>-0.3997</v>
      </c>
      <c r="QN129" s="55">
        <v>-0.4763</v>
      </c>
      <c r="QO129" s="55">
        <v>-0.60850000000000004</v>
      </c>
      <c r="QP129" s="55">
        <v>-0.58120000000000005</v>
      </c>
      <c r="QQ129" s="55">
        <v>-0.53010000000000002</v>
      </c>
      <c r="QR129" s="55">
        <v>-0.43190000000000001</v>
      </c>
      <c r="QS129" s="55">
        <v>-0.29559999999999997</v>
      </c>
      <c r="QT129" s="55">
        <v>-0.2414</v>
      </c>
      <c r="QU129" s="55">
        <v>-0.3901</v>
      </c>
      <c r="QV129" s="55">
        <v>-0.55449999999999999</v>
      </c>
      <c r="QW129" s="55">
        <v>-0.45889999999999997</v>
      </c>
      <c r="QX129" s="55">
        <v>-0.51459999999999995</v>
      </c>
      <c r="QY129" s="55">
        <v>-0.4214</v>
      </c>
      <c r="QZ129" s="55">
        <v>-0.44340000000000002</v>
      </c>
      <c r="RA129" s="55">
        <v>-0.29139999999999999</v>
      </c>
      <c r="RB129" s="55">
        <v>-0.13159999999999999</v>
      </c>
      <c r="RC129" s="55">
        <v>-0.32690000000000002</v>
      </c>
      <c r="RD129" s="55">
        <v>-0.64019999999999999</v>
      </c>
      <c r="RE129" s="55">
        <v>-0.53300000000000003</v>
      </c>
      <c r="RF129" s="55">
        <v>-0.59609999999999996</v>
      </c>
      <c r="RG129" s="55">
        <v>-0.378</v>
      </c>
      <c r="RH129" s="55">
        <v>-0.3216</v>
      </c>
      <c r="RI129" s="55">
        <v>-0.31740000000000002</v>
      </c>
      <c r="RJ129" s="55">
        <v>-0.60770000000000002</v>
      </c>
      <c r="RK129" s="54">
        <v>-0.6</v>
      </c>
      <c r="RL129" s="55">
        <v>-0.5494</v>
      </c>
      <c r="RM129" s="55">
        <v>-0.50160000000000005</v>
      </c>
      <c r="RN129" s="55">
        <v>-0.43730000000000002</v>
      </c>
      <c r="RO129" s="55">
        <v>-0.254</v>
      </c>
      <c r="RP129" s="55">
        <v>-0.44529999999999997</v>
      </c>
      <c r="RQ129" s="55">
        <v>-0.48609999999999998</v>
      </c>
      <c r="RR129" s="55">
        <v>-0.50039999999999996</v>
      </c>
      <c r="RS129" s="55">
        <v>-0.42130000000000001</v>
      </c>
      <c r="RT129" s="55">
        <v>-0.40050000000000002</v>
      </c>
      <c r="RU129" s="55">
        <v>-0.3221</v>
      </c>
      <c r="RV129" s="55">
        <v>-0.31780000000000003</v>
      </c>
      <c r="RW129" s="55">
        <v>-0.17510000000000001</v>
      </c>
      <c r="RX129" s="55">
        <v>-0.51700000000000002</v>
      </c>
      <c r="RY129" s="55">
        <v>-0.56020000000000003</v>
      </c>
      <c r="RZ129" s="55">
        <v>-0.40500000000000003</v>
      </c>
      <c r="SA129" s="55">
        <v>-0.38379999999999997</v>
      </c>
      <c r="SB129" s="55">
        <v>-0.2482</v>
      </c>
      <c r="SC129" s="55">
        <v>-0.2132</v>
      </c>
      <c r="SD129" s="55">
        <v>-0.26169999999999999</v>
      </c>
      <c r="SE129" s="55">
        <v>-0.46879999999999999</v>
      </c>
      <c r="SF129" s="55">
        <v>-0.77390000000000003</v>
      </c>
      <c r="SG129" s="55">
        <v>-0.45989999999999998</v>
      </c>
      <c r="SH129" s="55">
        <v>-0.54920000000000002</v>
      </c>
      <c r="SI129" s="55">
        <v>-0.34200000000000003</v>
      </c>
      <c r="SJ129" s="55">
        <v>-0.14510000000000001</v>
      </c>
      <c r="SK129" s="55">
        <v>-3.9800000000000002E-2</v>
      </c>
      <c r="SL129" s="55">
        <v>1.37E-2</v>
      </c>
      <c r="SM129" s="55">
        <v>-0.51990000000000003</v>
      </c>
      <c r="SN129" s="55">
        <v>-0.4738</v>
      </c>
      <c r="SO129" s="55">
        <v>-0.443</v>
      </c>
      <c r="SP129" s="55">
        <v>-0.39950000000000002</v>
      </c>
      <c r="SQ129" s="55">
        <v>-0.2445</v>
      </c>
      <c r="SR129" s="55">
        <v>-0.30640000000000001</v>
      </c>
      <c r="SS129" s="55">
        <v>-0.51600000000000001</v>
      </c>
      <c r="ST129" s="55">
        <v>-0.49020000000000002</v>
      </c>
      <c r="SU129" s="55">
        <v>-0.44779999999999998</v>
      </c>
      <c r="SV129" s="55">
        <v>-0.39179999999999998</v>
      </c>
      <c r="SW129" s="55">
        <v>-0.30370000000000003</v>
      </c>
      <c r="SX129" s="55">
        <v>-0.26369999999999999</v>
      </c>
      <c r="SY129" s="55">
        <v>-0.21490000000000001</v>
      </c>
      <c r="SZ129" s="55">
        <v>-0.43209999999999998</v>
      </c>
      <c r="TA129" s="55">
        <v>-0.43030000000000002</v>
      </c>
      <c r="TB129" s="55">
        <v>-0.41949999999999998</v>
      </c>
      <c r="TC129" s="55">
        <v>-0.40089999999999998</v>
      </c>
      <c r="TD129" s="55">
        <v>-0.29210000000000003</v>
      </c>
      <c r="TE129" s="55">
        <v>-0.29330000000000001</v>
      </c>
      <c r="TF129" s="55">
        <v>-0.27529999999999999</v>
      </c>
      <c r="TG129" s="55">
        <v>-0.37959999999999999</v>
      </c>
      <c r="TH129" s="55">
        <v>-0.40889999999999999</v>
      </c>
      <c r="TI129" s="55">
        <v>-0.37169999999999997</v>
      </c>
      <c r="TJ129" s="55">
        <v>-0.34389999999999998</v>
      </c>
      <c r="TK129" s="55">
        <v>-0.30049999999999999</v>
      </c>
      <c r="TL129" s="55">
        <v>-0.2394</v>
      </c>
      <c r="TM129" s="55">
        <v>-0.28860000000000002</v>
      </c>
      <c r="TN129" s="55">
        <v>-0.37609999999999999</v>
      </c>
      <c r="TO129" s="55">
        <v>-0.43030000000000002</v>
      </c>
      <c r="TP129" s="55">
        <v>-0.34100000000000003</v>
      </c>
      <c r="TQ129" s="55">
        <v>-0.32100000000000001</v>
      </c>
      <c r="TR129" s="54">
        <v>-0.21</v>
      </c>
      <c r="TS129" s="55">
        <v>-0.24299999999999999</v>
      </c>
      <c r="TT129" s="55">
        <v>-0.21820000000000001</v>
      </c>
      <c r="TU129" s="55">
        <v>-0.4375</v>
      </c>
      <c r="TV129" s="54">
        <v>-0.53</v>
      </c>
      <c r="TW129" s="55">
        <v>-0.49280000000000002</v>
      </c>
      <c r="TX129" s="55">
        <v>-0.4551</v>
      </c>
      <c r="TY129" s="55">
        <v>-0.38269999999999998</v>
      </c>
      <c r="TZ129" s="55">
        <v>-0.23799999999999999</v>
      </c>
      <c r="UA129" s="55">
        <v>-0.19869999999999999</v>
      </c>
      <c r="UB129" s="55">
        <v>-0.46439999999999998</v>
      </c>
      <c r="UC129" s="55">
        <v>-0.40789999999999998</v>
      </c>
      <c r="UD129" s="55">
        <v>-0.45329999999999998</v>
      </c>
      <c r="UE129" s="55">
        <v>-0.35759999999999997</v>
      </c>
      <c r="UF129" s="55">
        <v>-0.21479999999999999</v>
      </c>
      <c r="UG129" s="55">
        <v>-0.2205</v>
      </c>
      <c r="UH129" s="55">
        <v>-0.18479999999999999</v>
      </c>
      <c r="UI129" s="55">
        <v>-0.27160000000000001</v>
      </c>
      <c r="UJ129" s="55">
        <v>-0.33069999999999999</v>
      </c>
      <c r="UK129" s="55">
        <v>-0.31140000000000001</v>
      </c>
      <c r="UL129" s="55">
        <v>-0.34139999999999998</v>
      </c>
      <c r="UM129" s="55">
        <v>-0.28799999999999998</v>
      </c>
      <c r="UN129" s="55">
        <v>-0.2172</v>
      </c>
      <c r="UO129" s="55">
        <v>-0.41199999999999998</v>
      </c>
      <c r="UP129" s="55">
        <v>-0.54430000000000001</v>
      </c>
      <c r="UQ129" s="55">
        <v>-0.24709999999999999</v>
      </c>
      <c r="UR129" s="55">
        <v>-0.55110000000000003</v>
      </c>
      <c r="US129" s="55">
        <v>-0.33710000000000001</v>
      </c>
      <c r="UT129" s="55">
        <v>-0.22220000000000001</v>
      </c>
      <c r="UU129" s="55">
        <v>-7.6200000000000004E-2</v>
      </c>
      <c r="UV129" s="55">
        <v>0.1648</v>
      </c>
      <c r="UW129" s="55">
        <v>-0.1002</v>
      </c>
      <c r="UX129" s="55">
        <v>-0.60360000000000003</v>
      </c>
      <c r="UY129" s="55">
        <v>-0.53720000000000001</v>
      </c>
      <c r="UZ129" s="55">
        <v>-0.49859999999999999</v>
      </c>
      <c r="VA129" s="55">
        <v>-0.2727</v>
      </c>
      <c r="VB129" s="55">
        <v>-0.23130000000000001</v>
      </c>
      <c r="VC129" s="55">
        <v>-0.23980000000000001</v>
      </c>
      <c r="VD129" s="55">
        <v>-0.48309999999999997</v>
      </c>
      <c r="VE129" s="55">
        <v>-0.50029999999999997</v>
      </c>
      <c r="VF129" s="55">
        <v>-0.49149999999999999</v>
      </c>
      <c r="VG129" s="55">
        <v>-0.52349999999999997</v>
      </c>
      <c r="VH129" s="55">
        <v>-0.31090000000000001</v>
      </c>
      <c r="VI129" s="55">
        <v>-0.27150000000000002</v>
      </c>
      <c r="VJ129" s="55">
        <v>-0.2472</v>
      </c>
      <c r="VK129" s="55">
        <v>-0.38829999999999998</v>
      </c>
      <c r="VL129" s="55">
        <v>-0.42680000000000001</v>
      </c>
      <c r="VM129" s="55">
        <v>-0.47470000000000001</v>
      </c>
      <c r="VN129" s="55">
        <v>-0.40579999999999999</v>
      </c>
      <c r="VO129" s="55">
        <v>-0.24490000000000001</v>
      </c>
      <c r="VP129" s="55">
        <v>-0.19570000000000001</v>
      </c>
      <c r="VQ129" s="55">
        <v>-0.16889999999999999</v>
      </c>
      <c r="VR129" s="55">
        <v>-0.32319999999999999</v>
      </c>
      <c r="VS129" s="55">
        <v>-0.3427</v>
      </c>
      <c r="VT129" s="55">
        <v>-0.35470000000000002</v>
      </c>
      <c r="VU129" s="55">
        <v>-0.31919999999999998</v>
      </c>
      <c r="VV129" s="55">
        <v>-0.25790000000000002</v>
      </c>
      <c r="VW129" s="55">
        <v>-9.1600000000000001E-2</v>
      </c>
      <c r="VX129" s="55">
        <v>-9.8500000000000004E-2</v>
      </c>
      <c r="VY129" s="55">
        <v>-0.27179999999999999</v>
      </c>
      <c r="VZ129" s="55">
        <v>-0.41199999999999998</v>
      </c>
      <c r="WA129" s="55">
        <v>-0.35089999999999999</v>
      </c>
      <c r="WB129" s="55">
        <v>-0.38769999999999999</v>
      </c>
      <c r="WC129" s="54">
        <v>-0.26</v>
      </c>
      <c r="WD129" s="55">
        <v>-0.1971</v>
      </c>
      <c r="WE129" s="55">
        <v>-0.27650000000000002</v>
      </c>
      <c r="WF129" s="55">
        <v>-0.29520000000000002</v>
      </c>
      <c r="WG129" s="55">
        <v>-0.41239999999999999</v>
      </c>
      <c r="WH129" s="55">
        <v>-0.36320000000000002</v>
      </c>
      <c r="WI129" s="55">
        <v>-0.33050000000000002</v>
      </c>
      <c r="WJ129" s="55">
        <v>-0.2041</v>
      </c>
      <c r="WK129" s="55">
        <v>-0.1953</v>
      </c>
      <c r="WL129" s="55">
        <v>-0.11409999999999999</v>
      </c>
      <c r="WM129" s="55">
        <v>-0.39329999999999998</v>
      </c>
      <c r="WN129" s="55">
        <v>-0.3569</v>
      </c>
      <c r="WO129" s="55">
        <v>-0.4284</v>
      </c>
      <c r="WP129" s="55">
        <v>-0.35289999999999999</v>
      </c>
      <c r="WQ129" s="55">
        <v>-0.22889999999999999</v>
      </c>
      <c r="WR129" s="55">
        <v>-0.13500000000000001</v>
      </c>
      <c r="WS129" s="55">
        <v>-0.2036</v>
      </c>
      <c r="WT129" s="55">
        <v>-0.4955</v>
      </c>
      <c r="WU129" s="55">
        <v>-0.43709999999999999</v>
      </c>
      <c r="WV129" s="55">
        <v>-0.26129999999999998</v>
      </c>
      <c r="WW129" s="55">
        <v>-3.2399999999999998E-2</v>
      </c>
      <c r="WX129" s="55">
        <v>-0.41139999999999999</v>
      </c>
      <c r="WY129" s="55">
        <v>-0.37419999999999998</v>
      </c>
      <c r="WZ129" s="55">
        <v>-0.37219999999999998</v>
      </c>
      <c r="XA129" s="55">
        <v>-0.43230000000000002</v>
      </c>
      <c r="XB129" s="55">
        <v>-0.49009999999999998</v>
      </c>
      <c r="XC129" s="55">
        <v>-0.39479999999999998</v>
      </c>
      <c r="XD129" s="55">
        <v>-0.36940000000000001</v>
      </c>
      <c r="XE129" s="55">
        <v>-0.28410000000000002</v>
      </c>
      <c r="XF129" s="55">
        <v>-0.21829999999999999</v>
      </c>
      <c r="XG129" s="55">
        <v>-0.30449999999999999</v>
      </c>
      <c r="XH129" s="55">
        <v>-0.45540000000000003</v>
      </c>
      <c r="XI129" s="55">
        <v>-0.28820000000000001</v>
      </c>
      <c r="XJ129" s="55">
        <v>-0.3095</v>
      </c>
      <c r="XK129" s="55">
        <v>-0.16700000000000001</v>
      </c>
      <c r="XL129" s="55">
        <v>-0.219</v>
      </c>
      <c r="XM129" s="55">
        <v>-0.16189999999999999</v>
      </c>
      <c r="XN129" s="55">
        <v>-0.1779</v>
      </c>
      <c r="XO129" s="55">
        <v>-0.40539999999999998</v>
      </c>
      <c r="XP129" s="55">
        <v>-0.38009999999999999</v>
      </c>
      <c r="XQ129" s="55">
        <v>-0.29759999999999998</v>
      </c>
      <c r="XR129" s="55">
        <v>-0.2248</v>
      </c>
      <c r="XS129" s="55">
        <v>-0.20949999999999999</v>
      </c>
      <c r="XT129" s="55">
        <v>-0.1452</v>
      </c>
      <c r="XU129" s="55">
        <v>-0.16830000000000001</v>
      </c>
      <c r="XV129" s="55">
        <v>-0.2888</v>
      </c>
      <c r="XW129" s="55">
        <v>-0.2581</v>
      </c>
      <c r="XX129" s="55">
        <v>-0.20369999999999999</v>
      </c>
      <c r="XY129" s="55">
        <v>-0.28649999999999998</v>
      </c>
      <c r="XZ129" s="55">
        <v>-0.25219999999999998</v>
      </c>
      <c r="YA129" s="55">
        <v>-0.16420000000000001</v>
      </c>
      <c r="YB129" s="55">
        <v>2.7099999999999999E-2</v>
      </c>
      <c r="YC129" s="55">
        <v>-0.37869999999999998</v>
      </c>
      <c r="YD129" s="55">
        <v>-0.43919999999999998</v>
      </c>
      <c r="YE129" s="55">
        <v>-0.37580000000000002</v>
      </c>
      <c r="YF129" s="55">
        <v>-0.37040000000000001</v>
      </c>
      <c r="YG129" s="55">
        <v>-0.27200000000000002</v>
      </c>
      <c r="YH129" s="55">
        <v>-0.1464</v>
      </c>
      <c r="YI129" s="55">
        <v>-0.251</v>
      </c>
      <c r="YJ129" s="55">
        <v>-0.40600000000000003</v>
      </c>
      <c r="YK129" s="55">
        <v>-0.41020000000000001</v>
      </c>
    </row>
    <row r="131" spans="1:661" x14ac:dyDescent="0.35">
      <c r="A131" s="1" t="s">
        <v>109</v>
      </c>
    </row>
  </sheetData>
  <hyperlinks>
    <hyperlink ref="A131" r:id="rId1" xr:uid="{00000000-0004-0000-08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25D54-D0BB-48AE-AB69-7D5AC1DDBB28}">
  <sheetPr codeName="Sheet27"/>
  <dimension ref="A1:AO13"/>
  <sheetViews>
    <sheetView workbookViewId="0">
      <pane xSplit="1" ySplit="3" topLeftCell="F4" activePane="bottomRight" state="frozen"/>
      <selection pane="topRight" activeCell="B1" sqref="B1"/>
      <selection pane="bottomLeft" activeCell="A3" sqref="A3"/>
      <selection pane="bottomRight" activeCell="N31" sqref="N31"/>
    </sheetView>
  </sheetViews>
  <sheetFormatPr defaultRowHeight="14.5" x14ac:dyDescent="0.35"/>
  <cols>
    <col min="1" max="1" width="58.36328125" customWidth="1"/>
    <col min="6" max="7" width="10.6328125" bestFit="1" customWidth="1"/>
    <col min="8" max="21" width="10.6328125" customWidth="1"/>
    <col min="22" max="22" width="10.6328125" bestFit="1" customWidth="1"/>
    <col min="23" max="23" width="12.54296875" bestFit="1" customWidth="1"/>
    <col min="24" max="39" width="10.6328125" bestFit="1" customWidth="1"/>
    <col min="40" max="40" width="10.453125" customWidth="1"/>
  </cols>
  <sheetData>
    <row r="1" spans="1:41" x14ac:dyDescent="0.35">
      <c r="A1" s="3" t="s">
        <v>709</v>
      </c>
      <c r="F1" t="s">
        <v>735</v>
      </c>
    </row>
    <row r="2" spans="1:41" x14ac:dyDescent="0.35">
      <c r="A2" s="52" t="s">
        <v>731</v>
      </c>
      <c r="B2">
        <v>3</v>
      </c>
      <c r="C2">
        <v>4</v>
      </c>
      <c r="D2">
        <v>5</v>
      </c>
      <c r="E2">
        <v>6</v>
      </c>
      <c r="F2">
        <v>7</v>
      </c>
      <c r="G2">
        <v>8</v>
      </c>
      <c r="H2">
        <v>9</v>
      </c>
      <c r="I2">
        <v>10</v>
      </c>
      <c r="J2">
        <v>11</v>
      </c>
      <c r="K2">
        <v>12</v>
      </c>
      <c r="L2">
        <v>13</v>
      </c>
      <c r="M2">
        <v>14</v>
      </c>
      <c r="N2">
        <v>15</v>
      </c>
      <c r="O2">
        <v>16</v>
      </c>
      <c r="P2">
        <v>17</v>
      </c>
      <c r="Q2">
        <v>18</v>
      </c>
      <c r="R2">
        <v>19</v>
      </c>
      <c r="S2">
        <v>20</v>
      </c>
      <c r="T2">
        <v>21</v>
      </c>
      <c r="U2">
        <v>22</v>
      </c>
      <c r="V2">
        <v>23</v>
      </c>
      <c r="W2">
        <v>24</v>
      </c>
      <c r="X2">
        <v>25</v>
      </c>
      <c r="Y2">
        <v>26</v>
      </c>
      <c r="Z2">
        <v>27</v>
      </c>
      <c r="AA2">
        <v>28</v>
      </c>
      <c r="AB2">
        <v>29</v>
      </c>
      <c r="AC2" s="56">
        <v>30</v>
      </c>
      <c r="AD2" s="56">
        <v>31</v>
      </c>
      <c r="AE2" s="56">
        <v>32</v>
      </c>
      <c r="AF2" s="56">
        <v>33</v>
      </c>
      <c r="AG2" s="56">
        <v>34</v>
      </c>
      <c r="AH2" s="56">
        <v>35</v>
      </c>
      <c r="AI2" s="56">
        <v>36</v>
      </c>
      <c r="AJ2" s="56">
        <v>37</v>
      </c>
      <c r="AK2" s="56">
        <v>38</v>
      </c>
      <c r="AL2" s="56">
        <v>39</v>
      </c>
      <c r="AM2" s="56">
        <v>40</v>
      </c>
      <c r="AN2" s="56">
        <v>41</v>
      </c>
      <c r="AO2" s="56">
        <v>42</v>
      </c>
    </row>
    <row r="3" spans="1:41" x14ac:dyDescent="0.35">
      <c r="B3" s="4" t="s">
        <v>710</v>
      </c>
      <c r="C3" s="4" t="s">
        <v>711</v>
      </c>
      <c r="D3" s="4" t="s">
        <v>712</v>
      </c>
      <c r="E3" s="4" t="s">
        <v>713</v>
      </c>
      <c r="F3" s="4" t="s">
        <v>714</v>
      </c>
      <c r="G3" t="s">
        <v>715</v>
      </c>
      <c r="H3" t="s">
        <v>716</v>
      </c>
      <c r="I3" t="s">
        <v>717</v>
      </c>
      <c r="J3" t="s">
        <v>718</v>
      </c>
      <c r="K3" t="s">
        <v>719</v>
      </c>
      <c r="L3" t="s">
        <v>720</v>
      </c>
      <c r="M3" t="s">
        <v>721</v>
      </c>
      <c r="N3" t="s">
        <v>722</v>
      </c>
      <c r="O3" t="s">
        <v>723</v>
      </c>
      <c r="P3" t="s">
        <v>724</v>
      </c>
      <c r="Q3" t="s">
        <v>725</v>
      </c>
      <c r="R3" t="s">
        <v>726</v>
      </c>
      <c r="S3" t="s">
        <v>727</v>
      </c>
      <c r="T3" t="s">
        <v>728</v>
      </c>
      <c r="U3" t="s">
        <v>743</v>
      </c>
      <c r="V3" t="s">
        <v>777</v>
      </c>
      <c r="W3" t="s">
        <v>778</v>
      </c>
      <c r="X3" t="s">
        <v>819</v>
      </c>
      <c r="Y3" t="s">
        <v>832</v>
      </c>
      <c r="Z3" t="s">
        <v>847</v>
      </c>
      <c r="AA3" t="s">
        <v>860</v>
      </c>
      <c r="AB3" t="s">
        <v>908</v>
      </c>
      <c r="AC3" s="56" t="s">
        <v>907</v>
      </c>
      <c r="AD3" t="s">
        <v>909</v>
      </c>
      <c r="AE3" t="s">
        <v>910</v>
      </c>
      <c r="AF3" t="s">
        <v>924</v>
      </c>
      <c r="AG3" t="s">
        <v>965</v>
      </c>
      <c r="AH3" t="s">
        <v>966</v>
      </c>
      <c r="AI3" t="s">
        <v>996</v>
      </c>
      <c r="AJ3" t="s">
        <v>1033</v>
      </c>
      <c r="AK3" t="s">
        <v>1034</v>
      </c>
      <c r="AL3" t="s">
        <v>1035</v>
      </c>
      <c r="AM3" t="s">
        <v>1043</v>
      </c>
    </row>
    <row r="4" spans="1:41" x14ac:dyDescent="0.35">
      <c r="A4" t="s">
        <v>729</v>
      </c>
      <c r="E4">
        <v>0.79300000000000004</v>
      </c>
      <c r="F4">
        <v>0.55300000000000005</v>
      </c>
      <c r="G4">
        <v>0.63200000000000001</v>
      </c>
      <c r="H4">
        <v>0.65800000000000003</v>
      </c>
      <c r="I4">
        <v>0.76100000000000001</v>
      </c>
      <c r="J4">
        <v>0.76900000000000002</v>
      </c>
      <c r="K4">
        <v>0.79600000000000004</v>
      </c>
      <c r="L4">
        <v>0.80300000000000005</v>
      </c>
      <c r="M4">
        <v>0.82399999999999995</v>
      </c>
      <c r="N4">
        <v>0.84299999999999997</v>
      </c>
      <c r="O4">
        <v>0.82199999999999995</v>
      </c>
      <c r="P4">
        <v>0.79200000000000004</v>
      </c>
      <c r="Q4">
        <v>0.751</v>
      </c>
      <c r="R4">
        <v>0.75600000000000001</v>
      </c>
      <c r="S4">
        <v>0.78800000000000003</v>
      </c>
      <c r="T4">
        <v>0.67800000000000005</v>
      </c>
      <c r="U4">
        <v>0.67</v>
      </c>
      <c r="V4">
        <v>0.70299999999999996</v>
      </c>
      <c r="W4">
        <v>0.69899999999999995</v>
      </c>
      <c r="X4">
        <v>0.72</v>
      </c>
      <c r="Y4">
        <v>0.71899999999999997</v>
      </c>
      <c r="Z4">
        <v>0.73199999999999998</v>
      </c>
      <c r="AA4">
        <v>0.73199999999999998</v>
      </c>
      <c r="AB4">
        <v>0.73</v>
      </c>
      <c r="AC4">
        <v>0.79500000000000004</v>
      </c>
      <c r="AD4">
        <v>0.82899999999999996</v>
      </c>
      <c r="AE4">
        <v>0.84199999999999997</v>
      </c>
      <c r="AF4">
        <v>0.86399999999999999</v>
      </c>
      <c r="AG4">
        <v>0.878</v>
      </c>
      <c r="AH4">
        <v>0.86899999999999999</v>
      </c>
      <c r="AI4">
        <v>0.878</v>
      </c>
      <c r="AJ4">
        <v>0.88300000000000001</v>
      </c>
      <c r="AK4">
        <v>0.88800000000000001</v>
      </c>
      <c r="AL4">
        <v>0.88800000000000001</v>
      </c>
      <c r="AM4">
        <v>0.88200000000000001</v>
      </c>
    </row>
    <row r="5" spans="1:41" x14ac:dyDescent="0.35">
      <c r="A5" t="s">
        <v>730</v>
      </c>
      <c r="E5">
        <v>4.7E-2</v>
      </c>
      <c r="F5">
        <v>0.106</v>
      </c>
      <c r="G5">
        <v>8.4000000000000005E-2</v>
      </c>
      <c r="H5">
        <v>0.127</v>
      </c>
      <c r="I5">
        <v>6.3E-2</v>
      </c>
      <c r="J5">
        <v>4.5999999999999999E-2</v>
      </c>
      <c r="K5">
        <v>3.1E-2</v>
      </c>
      <c r="L5">
        <v>3.5999999999999997E-2</v>
      </c>
      <c r="M5">
        <v>3.9E-2</v>
      </c>
      <c r="N5">
        <v>1.7999999999999999E-2</v>
      </c>
      <c r="O5">
        <v>2.4E-2</v>
      </c>
      <c r="P5">
        <v>2.4E-2</v>
      </c>
      <c r="Q5">
        <v>0.02</v>
      </c>
      <c r="R5">
        <v>4.8000000000000001E-2</v>
      </c>
      <c r="S5">
        <v>5.6000000000000001E-2</v>
      </c>
      <c r="T5">
        <v>2.8000000000000001E-2</v>
      </c>
      <c r="U5">
        <v>0.04</v>
      </c>
      <c r="V5">
        <v>2.1999999999999999E-2</v>
      </c>
      <c r="W5">
        <v>2.3E-2</v>
      </c>
      <c r="X5">
        <v>1.4999999999999999E-2</v>
      </c>
      <c r="Y5">
        <v>1.9E-2</v>
      </c>
      <c r="Z5">
        <v>1.9E-2</v>
      </c>
      <c r="AA5">
        <v>1.9E-2</v>
      </c>
      <c r="AB5">
        <v>9.6000000000000002E-2</v>
      </c>
      <c r="AC5">
        <v>3.9E-2</v>
      </c>
      <c r="AD5">
        <v>3.9E-2</v>
      </c>
      <c r="AE5">
        <v>2.9000000000000001E-2</v>
      </c>
      <c r="AF5">
        <v>1.6E-2</v>
      </c>
      <c r="AG5">
        <v>1.2999999999999999E-2</v>
      </c>
      <c r="AH5">
        <v>1.2E-2</v>
      </c>
      <c r="AI5">
        <v>1.2E-2</v>
      </c>
      <c r="AJ5">
        <v>1.2999999999999999E-2</v>
      </c>
      <c r="AK5">
        <v>0.01</v>
      </c>
      <c r="AL5">
        <v>0.01</v>
      </c>
      <c r="AM5">
        <v>1.7000000000000001E-2</v>
      </c>
    </row>
    <row r="6" spans="1:41" x14ac:dyDescent="0.35">
      <c r="A6" t="s">
        <v>732</v>
      </c>
      <c r="E6">
        <v>0.11</v>
      </c>
      <c r="F6">
        <v>7.0000000000000007E-2</v>
      </c>
      <c r="G6">
        <v>7.8E-2</v>
      </c>
      <c r="H6">
        <v>5.1999999999999998E-2</v>
      </c>
      <c r="I6">
        <v>0.03</v>
      </c>
      <c r="J6">
        <v>2.1999999999999999E-2</v>
      </c>
      <c r="K6">
        <v>4.7E-2</v>
      </c>
      <c r="L6">
        <v>2.8000000000000001E-2</v>
      </c>
      <c r="M6">
        <v>9.9000000000000005E-2</v>
      </c>
      <c r="N6">
        <v>2.1000000000000001E-2</v>
      </c>
      <c r="O6">
        <v>3.9E-2</v>
      </c>
      <c r="P6">
        <v>3.1E-2</v>
      </c>
      <c r="Q6">
        <v>8.3000000000000004E-2</v>
      </c>
      <c r="R6">
        <v>6.8000000000000005E-2</v>
      </c>
      <c r="S6">
        <v>2.3E-2</v>
      </c>
      <c r="T6">
        <v>9.0999999999999998E-2</v>
      </c>
      <c r="U6">
        <v>3.5000000000000003E-2</v>
      </c>
      <c r="V6">
        <v>3.5000000000000003E-2</v>
      </c>
      <c r="W6">
        <v>0.03</v>
      </c>
      <c r="X6">
        <v>3.4000000000000002E-2</v>
      </c>
      <c r="Y6">
        <v>0.04</v>
      </c>
      <c r="Z6">
        <v>4.5999999999999999E-2</v>
      </c>
      <c r="AA6">
        <v>4.5999999999999999E-2</v>
      </c>
      <c r="AB6">
        <v>3.6999999999999998E-2</v>
      </c>
      <c r="AC6">
        <v>5.0999999999999997E-2</v>
      </c>
      <c r="AD6">
        <v>0.03</v>
      </c>
      <c r="AE6">
        <v>2.4E-2</v>
      </c>
      <c r="AF6">
        <v>1.7999999999999999E-2</v>
      </c>
      <c r="AG6">
        <v>1.7000000000000001E-2</v>
      </c>
      <c r="AH6">
        <v>0.03</v>
      </c>
      <c r="AI6">
        <v>2.1999999999999999E-2</v>
      </c>
      <c r="AJ6">
        <v>2.3E-2</v>
      </c>
      <c r="AK6">
        <v>2.1000000000000001E-2</v>
      </c>
      <c r="AL6">
        <v>2.1000000000000001E-2</v>
      </c>
      <c r="AM6">
        <v>2.4E-2</v>
      </c>
    </row>
    <row r="7" spans="1:41" x14ac:dyDescent="0.35">
      <c r="A7" t="s">
        <v>733</v>
      </c>
      <c r="E7">
        <v>4.4999999999999998E-2</v>
      </c>
      <c r="F7">
        <v>0.26400000000000001</v>
      </c>
      <c r="G7">
        <v>0.186</v>
      </c>
      <c r="H7">
        <v>0.14099999999999999</v>
      </c>
      <c r="I7">
        <v>0.129</v>
      </c>
      <c r="J7">
        <v>0.14099999999999999</v>
      </c>
      <c r="K7">
        <v>0.10299999999999999</v>
      </c>
      <c r="L7">
        <v>0.104</v>
      </c>
      <c r="M7">
        <v>2.5000000000000001E-2</v>
      </c>
      <c r="N7">
        <v>9.2999999999999999E-2</v>
      </c>
      <c r="O7">
        <v>7.4999999999999997E-2</v>
      </c>
      <c r="P7">
        <v>0.13400000000000001</v>
      </c>
      <c r="Q7">
        <v>0.128</v>
      </c>
      <c r="R7">
        <v>0.10100000000000001</v>
      </c>
      <c r="S7">
        <v>0.11</v>
      </c>
      <c r="T7">
        <v>0.18</v>
      </c>
      <c r="U7">
        <v>0.22500000000000001</v>
      </c>
      <c r="V7">
        <v>0.214</v>
      </c>
      <c r="W7">
        <v>0.221</v>
      </c>
      <c r="X7">
        <v>0.20799999999999999</v>
      </c>
      <c r="Y7">
        <v>0.192</v>
      </c>
      <c r="Z7">
        <v>0.17599999999999999</v>
      </c>
      <c r="AA7">
        <v>0.17599999999999999</v>
      </c>
      <c r="AB7">
        <v>0.104</v>
      </c>
      <c r="AC7">
        <v>7.5999999999999998E-2</v>
      </c>
      <c r="AD7">
        <v>6.3E-2</v>
      </c>
      <c r="AE7">
        <v>6.0999999999999999E-2</v>
      </c>
      <c r="AF7">
        <v>6.6000000000000003E-2</v>
      </c>
      <c r="AG7">
        <v>6.3E-2</v>
      </c>
      <c r="AH7">
        <v>6.3E-2</v>
      </c>
      <c r="AI7">
        <v>5.5E-2</v>
      </c>
      <c r="AJ7">
        <v>4.7E-2</v>
      </c>
      <c r="AK7">
        <v>5.1999999999999998E-2</v>
      </c>
      <c r="AL7">
        <v>5.1999999999999998E-2</v>
      </c>
      <c r="AM7">
        <v>4.7E-2</v>
      </c>
    </row>
    <row r="8" spans="1:41" x14ac:dyDescent="0.35">
      <c r="A8" t="s">
        <v>734</v>
      </c>
      <c r="E8">
        <f>1-E4-E5-E6-E7</f>
        <v>4.9999999999999767E-3</v>
      </c>
      <c r="F8">
        <f>1-F4-F5-F6-F7</f>
        <v>6.9999999999999507E-3</v>
      </c>
      <c r="G8">
        <v>0.02</v>
      </c>
      <c r="H8">
        <v>2.1999999999999999E-2</v>
      </c>
      <c r="I8">
        <v>1.6E-2</v>
      </c>
      <c r="J8">
        <v>2.1999999999999999E-2</v>
      </c>
      <c r="K8">
        <v>2.3E-2</v>
      </c>
      <c r="L8">
        <v>2.8000000000000001E-2</v>
      </c>
      <c r="M8">
        <v>1.2E-2</v>
      </c>
      <c r="N8">
        <v>2.5999999999999999E-2</v>
      </c>
      <c r="O8">
        <v>3.9E-2</v>
      </c>
      <c r="P8">
        <v>0.02</v>
      </c>
      <c r="Q8">
        <v>1.7999999999999999E-2</v>
      </c>
      <c r="R8">
        <v>2.7E-2</v>
      </c>
      <c r="S8">
        <v>2.3E-2</v>
      </c>
      <c r="T8">
        <v>2.3E-2</v>
      </c>
      <c r="U8">
        <v>2.9000000000000001E-2</v>
      </c>
      <c r="V8">
        <v>2.5999999999999999E-2</v>
      </c>
      <c r="W8">
        <v>2.8000000000000001E-2</v>
      </c>
      <c r="X8">
        <v>2.3E-2</v>
      </c>
      <c r="Y8">
        <v>0.03</v>
      </c>
      <c r="Z8">
        <v>2.7E-2</v>
      </c>
      <c r="AA8">
        <v>2.7E-2</v>
      </c>
      <c r="AB8">
        <v>3.3000000000000002E-2</v>
      </c>
      <c r="AC8">
        <v>3.9E-2</v>
      </c>
      <c r="AD8">
        <v>3.7999999999999999E-2</v>
      </c>
      <c r="AE8">
        <v>4.3999999999999997E-2</v>
      </c>
      <c r="AF8">
        <v>3.5999999999999997E-2</v>
      </c>
      <c r="AG8">
        <v>2.8000000000000001E-2</v>
      </c>
      <c r="AH8">
        <v>2.5999999999999999E-2</v>
      </c>
      <c r="AI8">
        <v>3.3000000000000002E-2</v>
      </c>
      <c r="AJ8">
        <v>3.4000000000000002E-2</v>
      </c>
      <c r="AK8">
        <v>2.9000000000000001E-2</v>
      </c>
      <c r="AL8">
        <v>2.9000000000000001E-2</v>
      </c>
      <c r="AM8">
        <v>2.9000000000000001E-2</v>
      </c>
    </row>
    <row r="10" spans="1:41" x14ac:dyDescent="0.35">
      <c r="F10" s="41">
        <v>43990</v>
      </c>
      <c r="G10" s="41">
        <f>+F10+14</f>
        <v>44004</v>
      </c>
      <c r="H10" s="41">
        <f t="shared" ref="H10:AC10" si="0">+G10+14</f>
        <v>44018</v>
      </c>
      <c r="I10" s="41">
        <f t="shared" si="0"/>
        <v>44032</v>
      </c>
      <c r="J10" s="41">
        <f t="shared" si="0"/>
        <v>44046</v>
      </c>
      <c r="K10" s="41">
        <f t="shared" si="0"/>
        <v>44060</v>
      </c>
      <c r="L10" s="41">
        <f t="shared" si="0"/>
        <v>44074</v>
      </c>
      <c r="M10" s="41">
        <f t="shared" si="0"/>
        <v>44088</v>
      </c>
      <c r="N10" s="41">
        <f t="shared" si="0"/>
        <v>44102</v>
      </c>
      <c r="O10" s="41">
        <f t="shared" si="0"/>
        <v>44116</v>
      </c>
      <c r="P10" s="41">
        <f t="shared" si="0"/>
        <v>44130</v>
      </c>
      <c r="Q10" s="41">
        <f t="shared" si="0"/>
        <v>44144</v>
      </c>
      <c r="R10" s="41">
        <f t="shared" si="0"/>
        <v>44158</v>
      </c>
      <c r="S10" s="41">
        <f t="shared" si="0"/>
        <v>44172</v>
      </c>
      <c r="T10" s="41">
        <f t="shared" si="0"/>
        <v>44186</v>
      </c>
      <c r="U10" s="41">
        <f t="shared" si="0"/>
        <v>44200</v>
      </c>
      <c r="V10" s="41">
        <f t="shared" si="0"/>
        <v>44214</v>
      </c>
      <c r="W10" s="41">
        <f t="shared" si="0"/>
        <v>44228</v>
      </c>
      <c r="X10" s="41">
        <f t="shared" si="0"/>
        <v>44242</v>
      </c>
      <c r="Y10" s="41">
        <f t="shared" si="0"/>
        <v>44256</v>
      </c>
      <c r="Z10" s="41">
        <f t="shared" si="0"/>
        <v>44270</v>
      </c>
      <c r="AA10" s="41">
        <f t="shared" si="0"/>
        <v>44284</v>
      </c>
      <c r="AB10" s="41">
        <f t="shared" si="0"/>
        <v>44298</v>
      </c>
      <c r="AC10" s="41">
        <f t="shared" si="0"/>
        <v>44312</v>
      </c>
      <c r="AD10" s="41">
        <f t="shared" ref="AD10" si="1">+AC10+14</f>
        <v>44326</v>
      </c>
      <c r="AE10" s="41">
        <f t="shared" ref="AE10:AI10" si="2">+AD10+14</f>
        <v>44340</v>
      </c>
      <c r="AF10" s="41">
        <f t="shared" si="2"/>
        <v>44354</v>
      </c>
      <c r="AG10" s="41">
        <f t="shared" si="2"/>
        <v>44368</v>
      </c>
      <c r="AH10" s="41">
        <f t="shared" si="2"/>
        <v>44382</v>
      </c>
      <c r="AI10" s="41">
        <f t="shared" si="2"/>
        <v>44396</v>
      </c>
      <c r="AJ10" s="41">
        <f t="shared" ref="AJ10" si="3">+AI10+14</f>
        <v>44410</v>
      </c>
      <c r="AK10" s="41">
        <f t="shared" ref="AK10:AM10" si="4">+AJ10+14</f>
        <v>44424</v>
      </c>
      <c r="AL10" s="41">
        <f t="shared" ref="AL10:AN10" si="5">+AK10+14</f>
        <v>44438</v>
      </c>
      <c r="AM10" s="41">
        <f t="shared" si="4"/>
        <v>44452</v>
      </c>
      <c r="AN10" s="41">
        <f t="shared" si="5"/>
        <v>44466</v>
      </c>
    </row>
    <row r="11" spans="1:41" x14ac:dyDescent="0.35">
      <c r="A11" t="s">
        <v>737</v>
      </c>
      <c r="B11">
        <f t="shared" ref="B11:S11" si="6">SUM(B4:B5)</f>
        <v>0</v>
      </c>
      <c r="C11">
        <f t="shared" si="6"/>
        <v>0</v>
      </c>
      <c r="D11">
        <f t="shared" si="6"/>
        <v>0</v>
      </c>
      <c r="E11">
        <f t="shared" si="6"/>
        <v>0.84000000000000008</v>
      </c>
      <c r="F11">
        <f t="shared" si="6"/>
        <v>0.65900000000000003</v>
      </c>
      <c r="G11">
        <f t="shared" si="6"/>
        <v>0.71599999999999997</v>
      </c>
      <c r="H11">
        <f t="shared" si="6"/>
        <v>0.78500000000000003</v>
      </c>
      <c r="I11">
        <f t="shared" si="6"/>
        <v>0.82400000000000007</v>
      </c>
      <c r="J11">
        <f t="shared" si="6"/>
        <v>0.81500000000000006</v>
      </c>
      <c r="K11">
        <f t="shared" si="6"/>
        <v>0.82700000000000007</v>
      </c>
      <c r="L11">
        <f t="shared" si="6"/>
        <v>0.83900000000000008</v>
      </c>
      <c r="M11">
        <f t="shared" si="6"/>
        <v>0.86299999999999999</v>
      </c>
      <c r="N11">
        <f t="shared" si="6"/>
        <v>0.86099999999999999</v>
      </c>
      <c r="O11">
        <f t="shared" si="6"/>
        <v>0.84599999999999997</v>
      </c>
      <c r="P11">
        <f t="shared" si="6"/>
        <v>0.81600000000000006</v>
      </c>
      <c r="Q11">
        <f t="shared" si="6"/>
        <v>0.77100000000000002</v>
      </c>
      <c r="R11">
        <f t="shared" si="6"/>
        <v>0.80400000000000005</v>
      </c>
      <c r="S11">
        <f t="shared" si="6"/>
        <v>0.84400000000000008</v>
      </c>
      <c r="T11">
        <f t="shared" ref="T11:Y11" si="7">SUM(T4:T5)</f>
        <v>0.70600000000000007</v>
      </c>
      <c r="U11">
        <f t="shared" si="7"/>
        <v>0.71000000000000008</v>
      </c>
      <c r="V11">
        <f t="shared" si="7"/>
        <v>0.72499999999999998</v>
      </c>
      <c r="W11">
        <f t="shared" si="7"/>
        <v>0.72199999999999998</v>
      </c>
      <c r="X11">
        <f t="shared" si="7"/>
        <v>0.73499999999999999</v>
      </c>
      <c r="Y11">
        <f t="shared" si="7"/>
        <v>0.73799999999999999</v>
      </c>
      <c r="Z11">
        <f t="shared" ref="Z11:AA11" si="8">SUM(Z4:Z5)</f>
        <v>0.751</v>
      </c>
      <c r="AA11">
        <f t="shared" si="8"/>
        <v>0.751</v>
      </c>
      <c r="AB11">
        <f>SUM(AB4:AB5)</f>
        <v>0.82599999999999996</v>
      </c>
      <c r="AC11" s="56">
        <f t="shared" ref="AC11:AD11" si="9">SUM(AC4:AC5)</f>
        <v>0.83400000000000007</v>
      </c>
      <c r="AD11" s="56">
        <f t="shared" si="9"/>
        <v>0.86799999999999999</v>
      </c>
      <c r="AE11" s="56">
        <f t="shared" ref="AE11:AF11" si="10">SUM(AE4:AE5)</f>
        <v>0.871</v>
      </c>
      <c r="AF11" s="56">
        <f t="shared" si="10"/>
        <v>0.88</v>
      </c>
      <c r="AG11" s="56">
        <f t="shared" ref="AG11:AH11" si="11">SUM(AG4:AG5)</f>
        <v>0.89100000000000001</v>
      </c>
      <c r="AH11" s="56">
        <f t="shared" si="11"/>
        <v>0.88100000000000001</v>
      </c>
      <c r="AI11" s="56">
        <f t="shared" ref="AI11:AK11" si="12">SUM(AI4:AI5)</f>
        <v>0.89</v>
      </c>
      <c r="AJ11" s="56">
        <f t="shared" si="12"/>
        <v>0.89600000000000002</v>
      </c>
      <c r="AK11" s="56">
        <f t="shared" si="12"/>
        <v>0.89800000000000002</v>
      </c>
      <c r="AL11" s="56">
        <f>SUM(AL4:AL5)</f>
        <v>0.89800000000000002</v>
      </c>
      <c r="AM11" s="56">
        <f>SUM(AM4:AM5)</f>
        <v>0.89900000000000002</v>
      </c>
    </row>
    <row r="12" spans="1:41" x14ac:dyDescent="0.35">
      <c r="A12" t="s">
        <v>736</v>
      </c>
      <c r="E12">
        <f>+E6+E7</f>
        <v>0.155</v>
      </c>
      <c r="F12">
        <f t="shared" ref="F12:T12" si="13">+F6+F7</f>
        <v>0.33400000000000002</v>
      </c>
      <c r="G12">
        <f t="shared" si="13"/>
        <v>0.26400000000000001</v>
      </c>
      <c r="H12">
        <f t="shared" si="13"/>
        <v>0.19299999999999998</v>
      </c>
      <c r="I12">
        <f t="shared" si="13"/>
        <v>0.159</v>
      </c>
      <c r="J12">
        <f t="shared" si="13"/>
        <v>0.16299999999999998</v>
      </c>
      <c r="K12">
        <f t="shared" si="13"/>
        <v>0.15</v>
      </c>
      <c r="L12">
        <f t="shared" si="13"/>
        <v>0.13200000000000001</v>
      </c>
      <c r="M12">
        <f t="shared" si="13"/>
        <v>0.124</v>
      </c>
      <c r="N12">
        <f t="shared" si="13"/>
        <v>0.114</v>
      </c>
      <c r="O12">
        <f t="shared" si="13"/>
        <v>0.11399999999999999</v>
      </c>
      <c r="P12">
        <f t="shared" si="13"/>
        <v>0.16500000000000001</v>
      </c>
      <c r="Q12">
        <f t="shared" si="13"/>
        <v>0.21100000000000002</v>
      </c>
      <c r="R12">
        <f t="shared" si="13"/>
        <v>0.16900000000000001</v>
      </c>
      <c r="S12">
        <f t="shared" si="13"/>
        <v>0.13300000000000001</v>
      </c>
      <c r="T12">
        <f t="shared" si="13"/>
        <v>0.27100000000000002</v>
      </c>
      <c r="U12">
        <f t="shared" ref="U12:V12" si="14">+U6+U7</f>
        <v>0.26</v>
      </c>
      <c r="V12">
        <f t="shared" si="14"/>
        <v>0.249</v>
      </c>
      <c r="W12">
        <f t="shared" ref="W12:X12" si="15">+W6+W7</f>
        <v>0.251</v>
      </c>
      <c r="X12">
        <f t="shared" si="15"/>
        <v>0.24199999999999999</v>
      </c>
      <c r="Y12">
        <f t="shared" ref="Y12:Z12" si="16">+Y6+Y7</f>
        <v>0.23200000000000001</v>
      </c>
      <c r="Z12">
        <f t="shared" si="16"/>
        <v>0.22199999999999998</v>
      </c>
      <c r="AA12">
        <f t="shared" ref="AA12:AB12" si="17">+AA6+AA7</f>
        <v>0.22199999999999998</v>
      </c>
      <c r="AB12">
        <f t="shared" si="17"/>
        <v>0.14099999999999999</v>
      </c>
      <c r="AC12" s="56">
        <f t="shared" ref="AC12:AD12" si="18">+AC6+AC7</f>
        <v>0.127</v>
      </c>
      <c r="AD12" s="56">
        <f t="shared" si="18"/>
        <v>9.2999999999999999E-2</v>
      </c>
      <c r="AE12" s="56">
        <f t="shared" ref="AE12:AF12" si="19">+AE6+AE7</f>
        <v>8.4999999999999992E-2</v>
      </c>
      <c r="AF12" s="56">
        <f t="shared" si="19"/>
        <v>8.4000000000000005E-2</v>
      </c>
      <c r="AG12" s="56">
        <f t="shared" ref="AG12:AH12" si="20">+AG6+AG7</f>
        <v>0.08</v>
      </c>
      <c r="AH12" s="56">
        <f t="shared" si="20"/>
        <v>9.2999999999999999E-2</v>
      </c>
      <c r="AI12" s="56">
        <f t="shared" ref="AI12:AL12" si="21">+AI6+AI7</f>
        <v>7.6999999999999999E-2</v>
      </c>
      <c r="AJ12" s="56">
        <f t="shared" si="21"/>
        <v>7.0000000000000007E-2</v>
      </c>
      <c r="AK12" s="56">
        <f t="shared" si="21"/>
        <v>7.2999999999999995E-2</v>
      </c>
      <c r="AL12" s="56">
        <f t="shared" si="21"/>
        <v>7.2999999999999995E-2</v>
      </c>
      <c r="AM12" s="56">
        <f t="shared" ref="AM12" si="22">+AM6+AM7</f>
        <v>7.1000000000000008E-2</v>
      </c>
    </row>
    <row r="13" spans="1:41" x14ac:dyDescent="0.35">
      <c r="A13" t="s">
        <v>738</v>
      </c>
      <c r="E13">
        <f>1-E11-E12</f>
        <v>4.9999999999999212E-3</v>
      </c>
      <c r="F13">
        <f t="shared" ref="F13:T13" si="23">1-F11-F12</f>
        <v>6.9999999999999507E-3</v>
      </c>
      <c r="G13">
        <f t="shared" si="23"/>
        <v>2.0000000000000018E-2</v>
      </c>
      <c r="H13">
        <f t="shared" si="23"/>
        <v>2.1999999999999992E-2</v>
      </c>
      <c r="I13">
        <f t="shared" si="23"/>
        <v>1.6999999999999932E-2</v>
      </c>
      <c r="J13">
        <f t="shared" si="23"/>
        <v>2.1999999999999964E-2</v>
      </c>
      <c r="K13">
        <f t="shared" si="23"/>
        <v>2.2999999999999937E-2</v>
      </c>
      <c r="L13">
        <f t="shared" si="23"/>
        <v>2.8999999999999915E-2</v>
      </c>
      <c r="M13">
        <f t="shared" si="23"/>
        <v>1.3000000000000012E-2</v>
      </c>
      <c r="N13">
        <f t="shared" si="23"/>
        <v>2.5000000000000008E-2</v>
      </c>
      <c r="O13">
        <f t="shared" si="23"/>
        <v>4.0000000000000036E-2</v>
      </c>
      <c r="P13">
        <f t="shared" si="23"/>
        <v>1.8999999999999934E-2</v>
      </c>
      <c r="Q13">
        <f t="shared" si="23"/>
        <v>1.799999999999996E-2</v>
      </c>
      <c r="R13">
        <f t="shared" si="23"/>
        <v>2.6999999999999941E-2</v>
      </c>
      <c r="S13">
        <f t="shared" si="23"/>
        <v>2.2999999999999909E-2</v>
      </c>
      <c r="T13">
        <f t="shared" si="23"/>
        <v>2.2999999999999909E-2</v>
      </c>
      <c r="U13">
        <f t="shared" ref="U13:V13" si="24">1-U11-U12</f>
        <v>2.9999999999999916E-2</v>
      </c>
      <c r="V13">
        <f t="shared" si="24"/>
        <v>2.6000000000000023E-2</v>
      </c>
      <c r="W13">
        <f t="shared" ref="W13:X13" si="25">1-W11-W12</f>
        <v>2.7000000000000024E-2</v>
      </c>
      <c r="X13">
        <f t="shared" si="25"/>
        <v>2.300000000000002E-2</v>
      </c>
      <c r="Y13">
        <f t="shared" ref="Y13:Z13" si="26">1-Y11-Y12</f>
        <v>0.03</v>
      </c>
      <c r="Z13">
        <f t="shared" si="26"/>
        <v>2.7000000000000024E-2</v>
      </c>
      <c r="AA13">
        <f t="shared" ref="AA13:AB13" si="27">1-AA11-AA12</f>
        <v>2.7000000000000024E-2</v>
      </c>
      <c r="AB13">
        <f t="shared" si="27"/>
        <v>3.3000000000000057E-2</v>
      </c>
      <c r="AC13" s="56">
        <f t="shared" ref="AC13:AD13" si="28">1-AC11-AC12</f>
        <v>3.8999999999999924E-2</v>
      </c>
      <c r="AD13" s="56">
        <f t="shared" si="28"/>
        <v>3.9000000000000007E-2</v>
      </c>
      <c r="AE13" s="56">
        <f t="shared" ref="AE13:AF13" si="29">1-AE11-AE12</f>
        <v>4.4000000000000011E-2</v>
      </c>
      <c r="AF13" s="56">
        <f t="shared" si="29"/>
        <v>3.599999999999999E-2</v>
      </c>
      <c r="AG13" s="56">
        <f t="shared" ref="AG13:AH13" si="30">1-AG11-AG12</f>
        <v>2.8999999999999984E-2</v>
      </c>
      <c r="AH13" s="56">
        <f t="shared" si="30"/>
        <v>2.5999999999999995E-2</v>
      </c>
      <c r="AI13" s="56">
        <f t="shared" ref="AI13:AL13" si="31">1-AI11-AI12</f>
        <v>3.2999999999999988E-2</v>
      </c>
      <c r="AJ13" s="56">
        <f t="shared" si="31"/>
        <v>3.3999999999999975E-2</v>
      </c>
      <c r="AK13" s="56">
        <f t="shared" si="31"/>
        <v>2.8999999999999984E-2</v>
      </c>
      <c r="AL13" s="56">
        <f t="shared" si="31"/>
        <v>2.8999999999999984E-2</v>
      </c>
      <c r="AM13" s="56">
        <f t="shared" ref="AM13" si="32">1-AM11-AM12</f>
        <v>2.9999999999999971E-2</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DDC37-44D7-4DC6-94F7-A4F4ACA37F7A}">
  <sheetPr codeName="Sheet3"/>
  <dimension ref="A1:K1234"/>
  <sheetViews>
    <sheetView workbookViewId="0">
      <pane xSplit="1" ySplit="1" topLeftCell="B1218" activePane="bottomRight" state="frozen"/>
      <selection pane="topRight" activeCell="B1" sqref="B1"/>
      <selection pane="bottomLeft" activeCell="A2" sqref="A2"/>
      <selection pane="bottomRight" activeCell="C1237" sqref="C1237"/>
    </sheetView>
  </sheetViews>
  <sheetFormatPr defaultColWidth="9.36328125" defaultRowHeight="14.5" x14ac:dyDescent="0.35"/>
  <cols>
    <col min="1" max="1" width="11.453125" style="69" customWidth="1"/>
    <col min="2" max="2" width="17.36328125" style="69" customWidth="1"/>
    <col min="3" max="3" width="18.36328125" style="72" customWidth="1"/>
    <col min="4" max="16384" width="9.36328125" style="56"/>
  </cols>
  <sheetData>
    <row r="1" spans="1:11" x14ac:dyDescent="0.35">
      <c r="A1" s="67" t="s">
        <v>0</v>
      </c>
      <c r="B1" s="67" t="s">
        <v>951</v>
      </c>
      <c r="C1" s="75" t="s">
        <v>952</v>
      </c>
      <c r="D1" s="61" t="s">
        <v>953</v>
      </c>
      <c r="K1" s="1" t="s">
        <v>954</v>
      </c>
    </row>
    <row r="2" spans="1:11" x14ac:dyDescent="0.35">
      <c r="A2" s="68">
        <v>43467</v>
      </c>
      <c r="B2" s="72">
        <v>5147</v>
      </c>
    </row>
    <row r="3" spans="1:11" x14ac:dyDescent="0.35">
      <c r="A3" s="68">
        <v>43468</v>
      </c>
      <c r="B3" s="72">
        <v>5518</v>
      </c>
      <c r="C3" s="72" t="s">
        <v>953</v>
      </c>
    </row>
    <row r="4" spans="1:11" x14ac:dyDescent="0.35">
      <c r="A4" s="68">
        <v>43469</v>
      </c>
      <c r="B4" s="72">
        <v>5588</v>
      </c>
    </row>
    <row r="5" spans="1:11" x14ac:dyDescent="0.35">
      <c r="A5" s="68">
        <v>43470</v>
      </c>
      <c r="B5" s="72">
        <v>4798</v>
      </c>
    </row>
    <row r="6" spans="1:11" x14ac:dyDescent="0.35">
      <c r="A6" s="68">
        <v>43471</v>
      </c>
      <c r="B6" s="72">
        <v>5329</v>
      </c>
      <c r="C6" s="70"/>
    </row>
    <row r="7" spans="1:11" x14ac:dyDescent="0.35">
      <c r="A7" s="68">
        <v>43472</v>
      </c>
      <c r="B7" s="72">
        <v>5288</v>
      </c>
      <c r="C7" s="70"/>
    </row>
    <row r="8" spans="1:11" x14ac:dyDescent="0.35">
      <c r="A8" s="68">
        <v>43473</v>
      </c>
      <c r="B8" s="72">
        <v>4670</v>
      </c>
      <c r="C8" s="70">
        <v>5191.1400000000003</v>
      </c>
    </row>
    <row r="9" spans="1:11" x14ac:dyDescent="0.35">
      <c r="A9" s="68">
        <v>43474</v>
      </c>
      <c r="B9" s="72">
        <v>4702</v>
      </c>
      <c r="C9" s="70">
        <v>5127.57</v>
      </c>
    </row>
    <row r="10" spans="1:11" x14ac:dyDescent="0.35">
      <c r="A10" s="68">
        <v>43475</v>
      </c>
      <c r="B10" s="72">
        <v>5056</v>
      </c>
      <c r="C10" s="70">
        <v>5061.57</v>
      </c>
    </row>
    <row r="11" spans="1:11" x14ac:dyDescent="0.35">
      <c r="A11" s="68">
        <v>43476</v>
      </c>
      <c r="B11" s="72">
        <v>5330</v>
      </c>
      <c r="C11" s="70">
        <v>5024.71</v>
      </c>
    </row>
    <row r="12" spans="1:11" x14ac:dyDescent="0.35">
      <c r="A12" s="68">
        <v>43477</v>
      </c>
      <c r="B12" s="72">
        <v>4227</v>
      </c>
      <c r="C12" s="70">
        <v>4943.1400000000003</v>
      </c>
    </row>
    <row r="13" spans="1:11" x14ac:dyDescent="0.35">
      <c r="A13" s="68">
        <v>43478</v>
      </c>
      <c r="B13" s="72">
        <v>4848</v>
      </c>
      <c r="C13" s="70">
        <v>4874.43</v>
      </c>
    </row>
    <row r="14" spans="1:11" x14ac:dyDescent="0.35">
      <c r="A14" s="68">
        <v>43479</v>
      </c>
      <c r="B14" s="72">
        <v>5147</v>
      </c>
      <c r="C14" s="70">
        <v>4854.29</v>
      </c>
    </row>
    <row r="15" spans="1:11" x14ac:dyDescent="0.35">
      <c r="A15" s="68">
        <v>43480</v>
      </c>
      <c r="B15" s="72">
        <v>4596</v>
      </c>
      <c r="C15" s="70">
        <v>4843.71</v>
      </c>
    </row>
    <row r="16" spans="1:11" x14ac:dyDescent="0.35">
      <c r="A16" s="68">
        <v>43481</v>
      </c>
      <c r="B16" s="72">
        <v>4625</v>
      </c>
      <c r="C16" s="70">
        <v>4832.71</v>
      </c>
    </row>
    <row r="17" spans="1:3" x14ac:dyDescent="0.35">
      <c r="A17" s="68">
        <v>43482</v>
      </c>
      <c r="B17" s="72">
        <v>5068</v>
      </c>
      <c r="C17" s="70">
        <v>4834.43</v>
      </c>
    </row>
    <row r="18" spans="1:3" x14ac:dyDescent="0.35">
      <c r="A18" s="68">
        <v>43483</v>
      </c>
      <c r="B18" s="72">
        <v>5426</v>
      </c>
      <c r="C18" s="70">
        <v>4848.1400000000003</v>
      </c>
    </row>
    <row r="19" spans="1:3" x14ac:dyDescent="0.35">
      <c r="A19" s="68">
        <v>43484</v>
      </c>
      <c r="B19" s="72">
        <v>4172</v>
      </c>
      <c r="C19" s="70">
        <v>4840.29</v>
      </c>
    </row>
    <row r="20" spans="1:3" x14ac:dyDescent="0.35">
      <c r="A20" s="68">
        <v>43485</v>
      </c>
      <c r="B20" s="72">
        <v>4929</v>
      </c>
      <c r="C20" s="70">
        <v>4851.8599999999997</v>
      </c>
    </row>
    <row r="21" spans="1:3" x14ac:dyDescent="0.35">
      <c r="A21" s="68">
        <v>43486</v>
      </c>
      <c r="B21" s="72">
        <v>5167</v>
      </c>
      <c r="C21" s="70">
        <v>4854.71</v>
      </c>
    </row>
    <row r="22" spans="1:3" x14ac:dyDescent="0.35">
      <c r="A22" s="68">
        <v>43487</v>
      </c>
      <c r="B22" s="72">
        <v>4550</v>
      </c>
      <c r="C22" s="70">
        <v>4848.1400000000003</v>
      </c>
    </row>
    <row r="23" spans="1:3" x14ac:dyDescent="0.35">
      <c r="A23" s="68">
        <v>43488</v>
      </c>
      <c r="B23" s="72">
        <v>4611</v>
      </c>
      <c r="C23" s="70">
        <v>4846.1400000000003</v>
      </c>
    </row>
    <row r="24" spans="1:3" x14ac:dyDescent="0.35">
      <c r="A24" s="68">
        <v>43489</v>
      </c>
      <c r="B24" s="72">
        <v>5089</v>
      </c>
      <c r="C24" s="70">
        <v>4849.1400000000003</v>
      </c>
    </row>
    <row r="25" spans="1:3" x14ac:dyDescent="0.35">
      <c r="A25" s="68">
        <v>43490</v>
      </c>
      <c r="B25" s="72">
        <v>5444</v>
      </c>
      <c r="C25" s="70">
        <v>4851.71</v>
      </c>
    </row>
    <row r="26" spans="1:3" x14ac:dyDescent="0.35">
      <c r="A26" s="68">
        <v>43491</v>
      </c>
      <c r="B26" s="72">
        <v>4215</v>
      </c>
      <c r="C26" s="70">
        <v>4857.8599999999997</v>
      </c>
    </row>
    <row r="27" spans="1:3" x14ac:dyDescent="0.35">
      <c r="A27" s="68">
        <v>43492</v>
      </c>
      <c r="B27" s="72">
        <v>4899</v>
      </c>
      <c r="C27" s="70">
        <v>4853.57</v>
      </c>
    </row>
    <row r="28" spans="1:3" x14ac:dyDescent="0.35">
      <c r="A28" s="68">
        <v>43493</v>
      </c>
      <c r="B28" s="72">
        <v>5252</v>
      </c>
      <c r="C28" s="70">
        <v>4865.71</v>
      </c>
    </row>
    <row r="29" spans="1:3" x14ac:dyDescent="0.35">
      <c r="A29" s="68">
        <v>43494</v>
      </c>
      <c r="B29" s="72">
        <v>4638</v>
      </c>
      <c r="C29" s="70">
        <v>4878.29</v>
      </c>
    </row>
    <row r="30" spans="1:3" x14ac:dyDescent="0.35">
      <c r="A30" s="68">
        <v>43495</v>
      </c>
      <c r="B30" s="72">
        <v>4686</v>
      </c>
      <c r="C30" s="70">
        <v>4889</v>
      </c>
    </row>
    <row r="31" spans="1:3" x14ac:dyDescent="0.35">
      <c r="A31" s="68">
        <v>43496</v>
      </c>
      <c r="B31" s="72">
        <v>5026</v>
      </c>
      <c r="C31" s="70">
        <v>4880</v>
      </c>
    </row>
    <row r="32" spans="1:3" x14ac:dyDescent="0.35">
      <c r="A32" s="68">
        <v>43497</v>
      </c>
      <c r="B32" s="72">
        <v>5182</v>
      </c>
      <c r="C32" s="70">
        <v>4842.57</v>
      </c>
    </row>
    <row r="33" spans="1:3" x14ac:dyDescent="0.35">
      <c r="A33" s="68">
        <v>43498</v>
      </c>
      <c r="B33" s="72">
        <v>4362</v>
      </c>
      <c r="C33" s="70">
        <v>4863.57</v>
      </c>
    </row>
    <row r="34" spans="1:3" x14ac:dyDescent="0.35">
      <c r="A34" s="68">
        <v>43499</v>
      </c>
      <c r="B34" s="72">
        <v>5044</v>
      </c>
      <c r="C34" s="70">
        <v>4884.29</v>
      </c>
    </row>
    <row r="35" spans="1:3" x14ac:dyDescent="0.35">
      <c r="A35" s="68">
        <v>43500</v>
      </c>
      <c r="B35" s="72">
        <v>5262</v>
      </c>
      <c r="C35" s="70">
        <v>4885.71</v>
      </c>
    </row>
    <row r="36" spans="1:3" x14ac:dyDescent="0.35">
      <c r="A36" s="68">
        <v>43501</v>
      </c>
      <c r="B36" s="72">
        <v>4767</v>
      </c>
      <c r="C36" s="70">
        <v>4904.1400000000003</v>
      </c>
    </row>
    <row r="37" spans="1:3" x14ac:dyDescent="0.35">
      <c r="A37" s="68">
        <v>43502</v>
      </c>
      <c r="B37" s="72">
        <v>4867</v>
      </c>
      <c r="C37" s="70">
        <v>4930</v>
      </c>
    </row>
    <row r="38" spans="1:3" x14ac:dyDescent="0.35">
      <c r="A38" s="68">
        <v>43503</v>
      </c>
      <c r="B38" s="72">
        <v>5363</v>
      </c>
      <c r="C38" s="70">
        <v>4978.1400000000003</v>
      </c>
    </row>
    <row r="39" spans="1:3" x14ac:dyDescent="0.35">
      <c r="A39" s="68">
        <v>43504</v>
      </c>
      <c r="B39" s="72">
        <v>5508</v>
      </c>
      <c r="C39" s="70">
        <v>5024.71</v>
      </c>
    </row>
    <row r="40" spans="1:3" x14ac:dyDescent="0.35">
      <c r="A40" s="68">
        <v>43505</v>
      </c>
      <c r="B40" s="72">
        <v>4499</v>
      </c>
      <c r="C40" s="70">
        <v>5044.29</v>
      </c>
    </row>
    <row r="41" spans="1:3" x14ac:dyDescent="0.35">
      <c r="A41" s="68">
        <v>43506</v>
      </c>
      <c r="B41" s="72">
        <v>5098</v>
      </c>
      <c r="C41" s="70">
        <v>5052</v>
      </c>
    </row>
    <row r="42" spans="1:3" x14ac:dyDescent="0.35">
      <c r="A42" s="68">
        <v>43507</v>
      </c>
      <c r="B42" s="72">
        <v>5475</v>
      </c>
      <c r="C42" s="70">
        <v>5082.43</v>
      </c>
    </row>
    <row r="43" spans="1:3" x14ac:dyDescent="0.35">
      <c r="A43" s="68">
        <v>43508</v>
      </c>
      <c r="B43" s="72">
        <v>5046</v>
      </c>
      <c r="C43" s="70">
        <v>5122.29</v>
      </c>
    </row>
    <row r="44" spans="1:3" x14ac:dyDescent="0.35">
      <c r="A44" s="68">
        <v>43509</v>
      </c>
      <c r="B44" s="72">
        <v>5035</v>
      </c>
      <c r="C44" s="70">
        <v>5146.29</v>
      </c>
    </row>
    <row r="45" spans="1:3" x14ac:dyDescent="0.35">
      <c r="A45" s="68">
        <v>43510</v>
      </c>
      <c r="B45" s="72">
        <v>5548</v>
      </c>
      <c r="C45" s="70">
        <v>5172.71</v>
      </c>
    </row>
    <row r="46" spans="1:3" x14ac:dyDescent="0.35">
      <c r="A46" s="68">
        <v>43511</v>
      </c>
      <c r="B46" s="72">
        <v>5961</v>
      </c>
      <c r="C46" s="70">
        <v>5237.43</v>
      </c>
    </row>
    <row r="47" spans="1:3" x14ac:dyDescent="0.35">
      <c r="A47" s="68">
        <v>43512</v>
      </c>
      <c r="B47" s="72">
        <v>5054</v>
      </c>
      <c r="C47" s="70">
        <v>5316.71</v>
      </c>
    </row>
    <row r="48" spans="1:3" x14ac:dyDescent="0.35">
      <c r="A48" s="68">
        <v>43513</v>
      </c>
      <c r="B48" s="72">
        <v>5290</v>
      </c>
      <c r="C48" s="70">
        <v>5344.14</v>
      </c>
    </row>
    <row r="49" spans="1:3" x14ac:dyDescent="0.35">
      <c r="A49" s="68">
        <v>43514</v>
      </c>
      <c r="B49" s="72">
        <v>5529</v>
      </c>
      <c r="C49" s="70">
        <v>5351.86</v>
      </c>
    </row>
    <row r="50" spans="1:3" x14ac:dyDescent="0.35">
      <c r="A50" s="68">
        <v>43515</v>
      </c>
      <c r="B50" s="72">
        <v>5154</v>
      </c>
      <c r="C50" s="70">
        <v>5367.29</v>
      </c>
    </row>
    <row r="51" spans="1:3" x14ac:dyDescent="0.35">
      <c r="A51" s="68">
        <v>43516</v>
      </c>
      <c r="B51" s="72">
        <v>5026</v>
      </c>
      <c r="C51" s="70">
        <v>5366</v>
      </c>
    </row>
    <row r="52" spans="1:3" x14ac:dyDescent="0.35">
      <c r="A52" s="68">
        <v>43517</v>
      </c>
      <c r="B52" s="72">
        <v>5527</v>
      </c>
      <c r="C52" s="70">
        <v>5363</v>
      </c>
    </row>
    <row r="53" spans="1:3" x14ac:dyDescent="0.35">
      <c r="A53" s="68">
        <v>43518</v>
      </c>
      <c r="B53" s="72">
        <v>5611</v>
      </c>
      <c r="C53" s="70">
        <v>5313</v>
      </c>
    </row>
    <row r="54" spans="1:3" x14ac:dyDescent="0.35">
      <c r="A54" s="68">
        <v>43519</v>
      </c>
      <c r="B54" s="72">
        <v>4981</v>
      </c>
      <c r="C54" s="70">
        <v>5302.57</v>
      </c>
    </row>
    <row r="55" spans="1:3" x14ac:dyDescent="0.35">
      <c r="A55" s="68">
        <v>43520</v>
      </c>
      <c r="B55" s="72">
        <v>5692</v>
      </c>
      <c r="C55" s="70">
        <v>5360</v>
      </c>
    </row>
    <row r="56" spans="1:3" x14ac:dyDescent="0.35">
      <c r="A56" s="68">
        <v>43521</v>
      </c>
      <c r="B56" s="72">
        <v>5621</v>
      </c>
      <c r="C56" s="70">
        <v>5373.14</v>
      </c>
    </row>
    <row r="57" spans="1:3" x14ac:dyDescent="0.35">
      <c r="A57" s="68">
        <v>43522</v>
      </c>
      <c r="B57" s="72">
        <v>5200</v>
      </c>
      <c r="C57" s="70">
        <v>5379.71</v>
      </c>
    </row>
    <row r="58" spans="1:3" x14ac:dyDescent="0.35">
      <c r="A58" s="68">
        <v>43523</v>
      </c>
      <c r="B58" s="72">
        <v>5122</v>
      </c>
      <c r="C58" s="70">
        <v>5393.43</v>
      </c>
    </row>
    <row r="59" spans="1:3" x14ac:dyDescent="0.35">
      <c r="A59" s="68">
        <v>43524</v>
      </c>
      <c r="B59" s="72">
        <v>5569</v>
      </c>
      <c r="C59" s="70">
        <v>5399.43</v>
      </c>
    </row>
    <row r="60" spans="1:3" x14ac:dyDescent="0.35">
      <c r="A60" s="68">
        <v>43525</v>
      </c>
      <c r="B60" s="72">
        <v>5818</v>
      </c>
      <c r="C60" s="70">
        <v>5429</v>
      </c>
    </row>
    <row r="61" spans="1:3" x14ac:dyDescent="0.35">
      <c r="A61" s="68">
        <v>43526</v>
      </c>
      <c r="B61" s="72">
        <v>4657</v>
      </c>
      <c r="C61" s="70">
        <v>5382.71</v>
      </c>
    </row>
    <row r="62" spans="1:3" x14ac:dyDescent="0.35">
      <c r="A62" s="68">
        <v>43527</v>
      </c>
      <c r="B62" s="72">
        <v>5144</v>
      </c>
      <c r="C62" s="70">
        <v>5304.43</v>
      </c>
    </row>
    <row r="63" spans="1:3" x14ac:dyDescent="0.35">
      <c r="A63" s="68">
        <v>43528</v>
      </c>
      <c r="B63" s="72">
        <v>5590</v>
      </c>
      <c r="C63" s="70">
        <v>5300</v>
      </c>
    </row>
    <row r="64" spans="1:3" x14ac:dyDescent="0.35">
      <c r="A64" s="68">
        <v>43529</v>
      </c>
      <c r="B64" s="72">
        <v>5140</v>
      </c>
      <c r="C64" s="70">
        <v>5291.43</v>
      </c>
    </row>
    <row r="65" spans="1:3" x14ac:dyDescent="0.35">
      <c r="A65" s="68">
        <v>43530</v>
      </c>
      <c r="B65" s="72">
        <v>5112</v>
      </c>
      <c r="C65" s="70">
        <v>5290</v>
      </c>
    </row>
    <row r="66" spans="1:3" x14ac:dyDescent="0.35">
      <c r="A66" s="68">
        <v>43531</v>
      </c>
      <c r="B66" s="72">
        <v>5581</v>
      </c>
      <c r="C66" s="70">
        <v>5291.71</v>
      </c>
    </row>
    <row r="67" spans="1:3" x14ac:dyDescent="0.35">
      <c r="A67" s="68">
        <v>43532</v>
      </c>
      <c r="B67" s="72">
        <v>5833</v>
      </c>
      <c r="C67" s="70">
        <v>5293.86</v>
      </c>
    </row>
    <row r="68" spans="1:3" x14ac:dyDescent="0.35">
      <c r="A68" s="68">
        <v>43533</v>
      </c>
      <c r="B68" s="72">
        <v>4621</v>
      </c>
      <c r="C68" s="70">
        <v>5288.71</v>
      </c>
    </row>
    <row r="69" spans="1:3" x14ac:dyDescent="0.35">
      <c r="A69" s="68">
        <v>43534</v>
      </c>
      <c r="B69" s="72">
        <v>5184</v>
      </c>
      <c r="C69" s="70">
        <v>5294.43</v>
      </c>
    </row>
    <row r="70" spans="1:3" x14ac:dyDescent="0.35">
      <c r="A70" s="68">
        <v>43535</v>
      </c>
      <c r="B70" s="72">
        <v>5693</v>
      </c>
      <c r="C70" s="70">
        <v>5309.14</v>
      </c>
    </row>
    <row r="71" spans="1:3" x14ac:dyDescent="0.35">
      <c r="A71" s="68">
        <v>43536</v>
      </c>
      <c r="B71" s="72">
        <v>5089</v>
      </c>
      <c r="C71" s="70">
        <v>5301.86</v>
      </c>
    </row>
    <row r="72" spans="1:3" x14ac:dyDescent="0.35">
      <c r="A72" s="68">
        <v>43537</v>
      </c>
      <c r="B72" s="72">
        <v>5076</v>
      </c>
      <c r="C72" s="70">
        <v>5296.71</v>
      </c>
    </row>
    <row r="73" spans="1:3" x14ac:dyDescent="0.35">
      <c r="A73" s="68">
        <v>43538</v>
      </c>
      <c r="B73" s="72">
        <v>5583</v>
      </c>
      <c r="C73" s="70">
        <v>5297</v>
      </c>
    </row>
    <row r="74" spans="1:3" x14ac:dyDescent="0.35">
      <c r="A74" s="68">
        <v>43539</v>
      </c>
      <c r="B74" s="72">
        <v>5883</v>
      </c>
      <c r="C74" s="70">
        <v>5304.14</v>
      </c>
    </row>
    <row r="75" spans="1:3" x14ac:dyDescent="0.35">
      <c r="A75" s="68">
        <v>43540</v>
      </c>
      <c r="B75" s="72">
        <v>4673</v>
      </c>
      <c r="C75" s="70">
        <v>5311.57</v>
      </c>
    </row>
    <row r="76" spans="1:3" x14ac:dyDescent="0.35">
      <c r="A76" s="68">
        <v>43541</v>
      </c>
      <c r="B76" s="72">
        <v>5324</v>
      </c>
      <c r="C76" s="70">
        <v>5331.57</v>
      </c>
    </row>
    <row r="77" spans="1:3" x14ac:dyDescent="0.35">
      <c r="A77" s="68">
        <v>43542</v>
      </c>
      <c r="B77" s="72">
        <v>5693</v>
      </c>
      <c r="C77" s="70">
        <v>5331.57</v>
      </c>
    </row>
    <row r="78" spans="1:3" x14ac:dyDescent="0.35">
      <c r="A78" s="68">
        <v>43543</v>
      </c>
      <c r="B78" s="72">
        <v>5209</v>
      </c>
      <c r="C78" s="70">
        <v>5348.71</v>
      </c>
    </row>
    <row r="79" spans="1:3" x14ac:dyDescent="0.35">
      <c r="A79" s="68">
        <v>43544</v>
      </c>
      <c r="B79" s="72">
        <v>5182</v>
      </c>
      <c r="C79" s="70">
        <v>5363.86</v>
      </c>
    </row>
    <row r="80" spans="1:3" x14ac:dyDescent="0.35">
      <c r="A80" s="68">
        <v>43545</v>
      </c>
      <c r="B80" s="72">
        <v>5665</v>
      </c>
      <c r="C80" s="70">
        <v>5375.57</v>
      </c>
    </row>
    <row r="81" spans="1:3" x14ac:dyDescent="0.35">
      <c r="A81" s="68">
        <v>43546</v>
      </c>
      <c r="B81" s="72">
        <v>5891</v>
      </c>
      <c r="C81" s="70">
        <v>5376.71</v>
      </c>
    </row>
    <row r="82" spans="1:3" x14ac:dyDescent="0.35">
      <c r="A82" s="68">
        <v>43547</v>
      </c>
      <c r="B82" s="72">
        <v>4670</v>
      </c>
      <c r="C82" s="70">
        <v>5376.29</v>
      </c>
    </row>
    <row r="83" spans="1:3" x14ac:dyDescent="0.35">
      <c r="A83" s="68">
        <v>43548</v>
      </c>
      <c r="B83" s="72">
        <v>5313</v>
      </c>
      <c r="C83" s="70">
        <v>5374.71</v>
      </c>
    </row>
    <row r="84" spans="1:3" x14ac:dyDescent="0.35">
      <c r="A84" s="68">
        <v>43549</v>
      </c>
      <c r="B84" s="72">
        <v>5621</v>
      </c>
      <c r="C84" s="70">
        <v>5364.43</v>
      </c>
    </row>
    <row r="85" spans="1:3" x14ac:dyDescent="0.35">
      <c r="A85" s="68">
        <v>43550</v>
      </c>
      <c r="B85" s="72">
        <v>5233</v>
      </c>
      <c r="C85" s="70">
        <v>5367.86</v>
      </c>
    </row>
    <row r="86" spans="1:3" x14ac:dyDescent="0.35">
      <c r="A86" s="68">
        <v>43551</v>
      </c>
      <c r="B86" s="72">
        <v>5243</v>
      </c>
      <c r="C86" s="70">
        <v>5376.57</v>
      </c>
    </row>
    <row r="87" spans="1:3" x14ac:dyDescent="0.35">
      <c r="A87" s="68">
        <v>43552</v>
      </c>
      <c r="B87" s="72">
        <v>5709</v>
      </c>
      <c r="C87" s="70">
        <v>5382.86</v>
      </c>
    </row>
    <row r="88" spans="1:3" x14ac:dyDescent="0.35">
      <c r="A88" s="68">
        <v>43553</v>
      </c>
      <c r="B88" s="72">
        <v>5985</v>
      </c>
      <c r="C88" s="70">
        <v>5396.29</v>
      </c>
    </row>
    <row r="89" spans="1:3" x14ac:dyDescent="0.35">
      <c r="A89" s="68">
        <v>43554</v>
      </c>
      <c r="B89" s="72">
        <v>4788</v>
      </c>
      <c r="C89" s="70">
        <v>5413.14</v>
      </c>
    </row>
    <row r="90" spans="1:3" x14ac:dyDescent="0.35">
      <c r="A90" s="68">
        <v>43555</v>
      </c>
      <c r="B90" s="72">
        <v>5361</v>
      </c>
      <c r="C90" s="70">
        <v>5420</v>
      </c>
    </row>
    <row r="91" spans="1:3" x14ac:dyDescent="0.35">
      <c r="A91" s="68">
        <v>43556</v>
      </c>
      <c r="B91" s="72">
        <v>6058</v>
      </c>
      <c r="C91" s="70">
        <v>5482.43</v>
      </c>
    </row>
    <row r="92" spans="1:3" x14ac:dyDescent="0.35">
      <c r="A92" s="68">
        <v>43557</v>
      </c>
      <c r="B92" s="72">
        <v>5832</v>
      </c>
      <c r="C92" s="70">
        <v>5568</v>
      </c>
    </row>
    <row r="93" spans="1:3" x14ac:dyDescent="0.35">
      <c r="A93" s="68">
        <v>43558</v>
      </c>
      <c r="B93" s="72">
        <v>5915</v>
      </c>
      <c r="C93" s="70">
        <v>5664</v>
      </c>
    </row>
    <row r="94" spans="1:3" x14ac:dyDescent="0.35">
      <c r="A94" s="68">
        <v>43559</v>
      </c>
      <c r="B94" s="72">
        <v>6078</v>
      </c>
      <c r="C94" s="70">
        <v>5716.71</v>
      </c>
    </row>
    <row r="95" spans="1:3" x14ac:dyDescent="0.35">
      <c r="A95" s="68">
        <v>43560</v>
      </c>
      <c r="B95" s="72">
        <v>6288</v>
      </c>
      <c r="C95" s="70">
        <v>5760</v>
      </c>
    </row>
    <row r="96" spans="1:3" x14ac:dyDescent="0.35">
      <c r="A96" s="68">
        <v>43561</v>
      </c>
      <c r="B96" s="72">
        <v>5353</v>
      </c>
      <c r="C96" s="70">
        <v>5840.71</v>
      </c>
    </row>
    <row r="97" spans="1:3" x14ac:dyDescent="0.35">
      <c r="A97" s="68">
        <v>43562</v>
      </c>
      <c r="B97" s="72">
        <v>5710</v>
      </c>
      <c r="C97" s="70">
        <v>5890.57</v>
      </c>
    </row>
    <row r="98" spans="1:3" x14ac:dyDescent="0.35">
      <c r="A98" s="68">
        <v>43563</v>
      </c>
      <c r="B98" s="72">
        <v>6125</v>
      </c>
      <c r="C98" s="70">
        <v>5900.14</v>
      </c>
    </row>
    <row r="99" spans="1:3" x14ac:dyDescent="0.35">
      <c r="A99" s="68">
        <v>43564</v>
      </c>
      <c r="B99" s="72">
        <v>5946</v>
      </c>
      <c r="C99" s="70">
        <v>5916.43</v>
      </c>
    </row>
    <row r="100" spans="1:3" x14ac:dyDescent="0.35">
      <c r="A100" s="68">
        <v>43565</v>
      </c>
      <c r="B100" s="72">
        <v>6064</v>
      </c>
      <c r="C100" s="70">
        <v>5937.71</v>
      </c>
    </row>
    <row r="101" spans="1:3" x14ac:dyDescent="0.35">
      <c r="A101" s="68">
        <v>43566</v>
      </c>
      <c r="B101" s="72">
        <v>6198</v>
      </c>
      <c r="C101" s="70">
        <v>5954.86</v>
      </c>
    </row>
    <row r="102" spans="1:3" x14ac:dyDescent="0.35">
      <c r="A102" s="68">
        <v>43567</v>
      </c>
      <c r="B102" s="72">
        <v>6372</v>
      </c>
      <c r="C102" s="70">
        <v>5966.86</v>
      </c>
    </row>
    <row r="103" spans="1:3" x14ac:dyDescent="0.35">
      <c r="A103" s="68">
        <v>43568</v>
      </c>
      <c r="B103" s="72">
        <v>5367</v>
      </c>
      <c r="C103" s="70">
        <v>5968.86</v>
      </c>
    </row>
    <row r="104" spans="1:3" x14ac:dyDescent="0.35">
      <c r="A104" s="68">
        <v>43569</v>
      </c>
      <c r="B104" s="72">
        <v>5761</v>
      </c>
      <c r="C104" s="70">
        <v>5976.14</v>
      </c>
    </row>
    <row r="105" spans="1:3" x14ac:dyDescent="0.35">
      <c r="A105" s="68">
        <v>43570</v>
      </c>
      <c r="B105" s="72">
        <v>6119</v>
      </c>
      <c r="C105" s="70">
        <v>5975.29</v>
      </c>
    </row>
    <row r="106" spans="1:3" x14ac:dyDescent="0.35">
      <c r="A106" s="68">
        <v>43571</v>
      </c>
      <c r="B106" s="72">
        <v>5930</v>
      </c>
      <c r="C106" s="70">
        <v>5973</v>
      </c>
    </row>
    <row r="107" spans="1:3" x14ac:dyDescent="0.35">
      <c r="A107" s="68">
        <v>43572</v>
      </c>
      <c r="B107" s="72">
        <v>5989</v>
      </c>
      <c r="C107" s="70">
        <v>5962.29</v>
      </c>
    </row>
    <row r="108" spans="1:3" x14ac:dyDescent="0.35">
      <c r="A108" s="68">
        <v>43573</v>
      </c>
      <c r="B108" s="72">
        <v>6268</v>
      </c>
      <c r="C108" s="70">
        <v>5972.29</v>
      </c>
    </row>
    <row r="109" spans="1:3" x14ac:dyDescent="0.35">
      <c r="A109" s="68">
        <v>43574</v>
      </c>
      <c r="B109" s="72">
        <v>5859</v>
      </c>
      <c r="C109" s="70">
        <v>5899</v>
      </c>
    </row>
    <row r="110" spans="1:3" x14ac:dyDescent="0.35">
      <c r="A110" s="68">
        <v>43575</v>
      </c>
      <c r="B110" s="72">
        <v>5174</v>
      </c>
      <c r="C110" s="70">
        <v>5871.43</v>
      </c>
    </row>
    <row r="111" spans="1:3" x14ac:dyDescent="0.35">
      <c r="A111" s="68">
        <v>43576</v>
      </c>
      <c r="B111" s="72">
        <v>5555</v>
      </c>
      <c r="C111" s="70">
        <v>5842</v>
      </c>
    </row>
    <row r="112" spans="1:3" x14ac:dyDescent="0.35">
      <c r="A112" s="68">
        <v>43577</v>
      </c>
      <c r="B112" s="72">
        <v>5903</v>
      </c>
      <c r="C112" s="70">
        <v>5811.14</v>
      </c>
    </row>
    <row r="113" spans="1:3" x14ac:dyDescent="0.35">
      <c r="A113" s="68">
        <v>43578</v>
      </c>
      <c r="B113" s="72">
        <v>5999</v>
      </c>
      <c r="C113" s="70">
        <v>5821</v>
      </c>
    </row>
    <row r="114" spans="1:3" x14ac:dyDescent="0.35">
      <c r="A114" s="68">
        <v>43579</v>
      </c>
      <c r="B114" s="72">
        <v>5983</v>
      </c>
      <c r="C114" s="70">
        <v>5820.14</v>
      </c>
    </row>
    <row r="115" spans="1:3" x14ac:dyDescent="0.35">
      <c r="A115" s="68">
        <v>43580</v>
      </c>
      <c r="B115" s="72">
        <v>6106</v>
      </c>
      <c r="C115" s="70">
        <v>5797</v>
      </c>
    </row>
    <row r="116" spans="1:3" x14ac:dyDescent="0.35">
      <c r="A116" s="68">
        <v>43581</v>
      </c>
      <c r="B116" s="72">
        <v>6253</v>
      </c>
      <c r="C116" s="70">
        <v>5853.29</v>
      </c>
    </row>
    <row r="117" spans="1:3" x14ac:dyDescent="0.35">
      <c r="A117" s="68">
        <v>43582</v>
      </c>
      <c r="B117" s="72">
        <v>5172</v>
      </c>
      <c r="C117" s="70">
        <v>5853</v>
      </c>
    </row>
    <row r="118" spans="1:3" x14ac:dyDescent="0.35">
      <c r="A118" s="68">
        <v>43583</v>
      </c>
      <c r="B118" s="72">
        <v>5677</v>
      </c>
      <c r="C118" s="70">
        <v>5870.43</v>
      </c>
    </row>
    <row r="119" spans="1:3" x14ac:dyDescent="0.35">
      <c r="A119" s="68">
        <v>43584</v>
      </c>
      <c r="B119" s="72">
        <v>6201</v>
      </c>
      <c r="C119" s="70">
        <v>5913</v>
      </c>
    </row>
    <row r="120" spans="1:3" x14ac:dyDescent="0.35">
      <c r="A120" s="68">
        <v>43585</v>
      </c>
      <c r="B120" s="72">
        <v>6085</v>
      </c>
      <c r="C120" s="70">
        <v>5925.29</v>
      </c>
    </row>
    <row r="121" spans="1:3" x14ac:dyDescent="0.35">
      <c r="A121" s="68">
        <v>43586</v>
      </c>
      <c r="B121" s="72">
        <v>6157</v>
      </c>
      <c r="C121" s="70">
        <v>5950.14</v>
      </c>
    </row>
    <row r="122" spans="1:3" x14ac:dyDescent="0.35">
      <c r="A122" s="68">
        <v>43587</v>
      </c>
      <c r="B122" s="72">
        <v>6396</v>
      </c>
      <c r="C122" s="70">
        <v>5991.57</v>
      </c>
    </row>
    <row r="123" spans="1:3" x14ac:dyDescent="0.35">
      <c r="A123" s="68">
        <v>43588</v>
      </c>
      <c r="B123" s="72">
        <v>6677</v>
      </c>
      <c r="C123" s="70">
        <v>6052.14</v>
      </c>
    </row>
    <row r="124" spans="1:3" x14ac:dyDescent="0.35">
      <c r="A124" s="68">
        <v>43589</v>
      </c>
      <c r="B124" s="72">
        <v>5474</v>
      </c>
      <c r="C124" s="70">
        <v>6095.29</v>
      </c>
    </row>
    <row r="125" spans="1:3" x14ac:dyDescent="0.35">
      <c r="A125" s="68">
        <v>43590</v>
      </c>
      <c r="B125" s="72">
        <v>5900</v>
      </c>
      <c r="C125" s="70">
        <v>6127.14</v>
      </c>
    </row>
    <row r="126" spans="1:3" x14ac:dyDescent="0.35">
      <c r="A126" s="68">
        <v>43591</v>
      </c>
      <c r="B126" s="72">
        <v>6076</v>
      </c>
      <c r="C126" s="70">
        <v>6109.29</v>
      </c>
    </row>
    <row r="127" spans="1:3" x14ac:dyDescent="0.35">
      <c r="A127" s="68">
        <v>43592</v>
      </c>
      <c r="B127" s="72">
        <v>6373</v>
      </c>
      <c r="C127" s="70">
        <v>6150.43</v>
      </c>
    </row>
    <row r="128" spans="1:3" x14ac:dyDescent="0.35">
      <c r="A128" s="68">
        <v>43593</v>
      </c>
      <c r="B128" s="72">
        <v>6286</v>
      </c>
      <c r="C128" s="70">
        <v>6168.86</v>
      </c>
    </row>
    <row r="129" spans="1:3" x14ac:dyDescent="0.35">
      <c r="A129" s="68">
        <v>43594</v>
      </c>
      <c r="B129" s="72">
        <v>6207</v>
      </c>
      <c r="C129" s="70">
        <v>6141.86</v>
      </c>
    </row>
    <row r="130" spans="1:3" x14ac:dyDescent="0.35">
      <c r="A130" s="68">
        <v>43595</v>
      </c>
      <c r="B130" s="72">
        <v>6672</v>
      </c>
      <c r="C130" s="70">
        <v>6141.14</v>
      </c>
    </row>
    <row r="131" spans="1:3" x14ac:dyDescent="0.35">
      <c r="A131" s="68">
        <v>43596</v>
      </c>
      <c r="B131" s="72">
        <v>5601</v>
      </c>
      <c r="C131" s="70">
        <v>6159.29</v>
      </c>
    </row>
    <row r="132" spans="1:3" x14ac:dyDescent="0.35">
      <c r="A132" s="68">
        <v>43597</v>
      </c>
      <c r="B132" s="72">
        <v>6121</v>
      </c>
      <c r="C132" s="70">
        <v>6190.86</v>
      </c>
    </row>
    <row r="133" spans="1:3" x14ac:dyDescent="0.35">
      <c r="A133" s="68">
        <v>43598</v>
      </c>
      <c r="B133" s="72">
        <v>6457</v>
      </c>
      <c r="C133" s="70">
        <v>6245.29</v>
      </c>
    </row>
    <row r="134" spans="1:3" x14ac:dyDescent="0.35">
      <c r="A134" s="68">
        <v>43599</v>
      </c>
      <c r="B134" s="72">
        <v>6284</v>
      </c>
      <c r="C134" s="70">
        <v>6232.57</v>
      </c>
    </row>
    <row r="135" spans="1:3" x14ac:dyDescent="0.35">
      <c r="A135" s="68">
        <v>43600</v>
      </c>
      <c r="B135" s="72">
        <v>6331</v>
      </c>
      <c r="C135" s="70">
        <v>6239</v>
      </c>
    </row>
    <row r="136" spans="1:3" x14ac:dyDescent="0.35">
      <c r="A136" s="68">
        <v>43601</v>
      </c>
      <c r="B136" s="72">
        <v>6509</v>
      </c>
      <c r="C136" s="70">
        <v>6282.14</v>
      </c>
    </row>
    <row r="137" spans="1:3" x14ac:dyDescent="0.35">
      <c r="A137" s="68">
        <v>43602</v>
      </c>
      <c r="B137" s="72">
        <v>6632</v>
      </c>
      <c r="C137" s="70">
        <v>6276.43</v>
      </c>
    </row>
    <row r="138" spans="1:3" x14ac:dyDescent="0.35">
      <c r="A138" s="68">
        <v>43603</v>
      </c>
      <c r="B138" s="72">
        <v>5686</v>
      </c>
      <c r="C138" s="70">
        <v>6288.57</v>
      </c>
    </row>
    <row r="139" spans="1:3" x14ac:dyDescent="0.35">
      <c r="A139" s="68">
        <v>43604</v>
      </c>
      <c r="B139" s="72">
        <v>6007</v>
      </c>
      <c r="C139" s="70">
        <v>6272.29</v>
      </c>
    </row>
    <row r="140" spans="1:3" x14ac:dyDescent="0.35">
      <c r="A140" s="68">
        <v>43605</v>
      </c>
      <c r="B140" s="72">
        <v>6644</v>
      </c>
      <c r="C140" s="70">
        <v>6299</v>
      </c>
    </row>
    <row r="141" spans="1:3" x14ac:dyDescent="0.35">
      <c r="A141" s="68">
        <v>43606</v>
      </c>
      <c r="B141" s="72">
        <v>6258</v>
      </c>
      <c r="C141" s="70">
        <v>6295.29</v>
      </c>
    </row>
    <row r="142" spans="1:3" x14ac:dyDescent="0.35">
      <c r="A142" s="68">
        <v>43607</v>
      </c>
      <c r="B142" s="72">
        <v>6498</v>
      </c>
      <c r="C142" s="70">
        <v>6319.14</v>
      </c>
    </row>
    <row r="143" spans="1:3" x14ac:dyDescent="0.35">
      <c r="A143" s="68">
        <v>43608</v>
      </c>
      <c r="B143" s="72">
        <v>6702</v>
      </c>
      <c r="C143" s="70">
        <v>6346.71</v>
      </c>
    </row>
    <row r="144" spans="1:3" x14ac:dyDescent="0.35">
      <c r="A144" s="68">
        <v>43609</v>
      </c>
      <c r="B144" s="72">
        <v>7089</v>
      </c>
      <c r="C144" s="70">
        <v>6412</v>
      </c>
    </row>
    <row r="145" spans="1:3" x14ac:dyDescent="0.35">
      <c r="A145" s="68">
        <v>43610</v>
      </c>
      <c r="B145" s="72">
        <v>6003</v>
      </c>
      <c r="C145" s="70">
        <v>6457.29</v>
      </c>
    </row>
    <row r="146" spans="1:3" x14ac:dyDescent="0.35">
      <c r="A146" s="68">
        <v>43611</v>
      </c>
      <c r="B146" s="72">
        <v>6175</v>
      </c>
      <c r="C146" s="70">
        <v>6481.29</v>
      </c>
    </row>
    <row r="147" spans="1:3" x14ac:dyDescent="0.35">
      <c r="A147" s="68">
        <v>43612</v>
      </c>
      <c r="B147" s="72">
        <v>6445</v>
      </c>
      <c r="C147" s="70">
        <v>6452.86</v>
      </c>
    </row>
    <row r="148" spans="1:3" x14ac:dyDescent="0.35">
      <c r="A148" s="68">
        <v>43613</v>
      </c>
      <c r="B148" s="72">
        <v>6589</v>
      </c>
      <c r="C148" s="70">
        <v>6500.14</v>
      </c>
    </row>
    <row r="149" spans="1:3" x14ac:dyDescent="0.35">
      <c r="A149" s="68">
        <v>43614</v>
      </c>
      <c r="B149" s="72">
        <v>6618</v>
      </c>
      <c r="C149" s="70">
        <v>6517.29</v>
      </c>
    </row>
    <row r="150" spans="1:3" x14ac:dyDescent="0.35">
      <c r="A150" s="68">
        <v>43615</v>
      </c>
      <c r="B150" s="72">
        <v>6745</v>
      </c>
      <c r="C150" s="70">
        <v>6523.43</v>
      </c>
    </row>
    <row r="151" spans="1:3" x14ac:dyDescent="0.35">
      <c r="A151" s="68">
        <v>43616</v>
      </c>
      <c r="B151" s="72">
        <v>6970</v>
      </c>
      <c r="C151" s="70">
        <v>6506.43</v>
      </c>
    </row>
    <row r="152" spans="1:3" x14ac:dyDescent="0.35">
      <c r="A152" s="68">
        <v>43617</v>
      </c>
      <c r="B152" s="72">
        <v>6130</v>
      </c>
      <c r="C152" s="70">
        <v>6524.57</v>
      </c>
    </row>
    <row r="153" spans="1:3" x14ac:dyDescent="0.35">
      <c r="A153" s="68">
        <v>43618</v>
      </c>
      <c r="B153" s="72">
        <v>6747</v>
      </c>
      <c r="C153" s="70">
        <v>6606.29</v>
      </c>
    </row>
    <row r="154" spans="1:3" x14ac:dyDescent="0.35">
      <c r="A154" s="68">
        <v>43619</v>
      </c>
      <c r="B154" s="72">
        <v>6819</v>
      </c>
      <c r="C154" s="70">
        <v>6659.71</v>
      </c>
    </row>
    <row r="155" spans="1:3" x14ac:dyDescent="0.35">
      <c r="A155" s="68">
        <v>43620</v>
      </c>
      <c r="B155" s="72">
        <v>6654</v>
      </c>
      <c r="C155" s="70">
        <v>6669</v>
      </c>
    </row>
    <row r="156" spans="1:3" x14ac:dyDescent="0.35">
      <c r="A156" s="68">
        <v>43621</v>
      </c>
      <c r="B156" s="72">
        <v>6765</v>
      </c>
      <c r="C156" s="70">
        <v>6690</v>
      </c>
    </row>
    <row r="157" spans="1:3" x14ac:dyDescent="0.35">
      <c r="A157" s="68">
        <v>43622</v>
      </c>
      <c r="B157" s="72">
        <v>6896</v>
      </c>
      <c r="C157" s="70">
        <v>6711.57</v>
      </c>
    </row>
    <row r="158" spans="1:3" x14ac:dyDescent="0.35">
      <c r="A158" s="68">
        <v>43623</v>
      </c>
      <c r="B158" s="72">
        <v>6915</v>
      </c>
      <c r="C158" s="70">
        <v>6703.71</v>
      </c>
    </row>
    <row r="159" spans="1:3" x14ac:dyDescent="0.35">
      <c r="A159" s="68">
        <v>43624</v>
      </c>
      <c r="B159" s="72">
        <v>5978</v>
      </c>
      <c r="C159" s="70">
        <v>6682</v>
      </c>
    </row>
    <row r="160" spans="1:3" x14ac:dyDescent="0.35">
      <c r="A160" s="68">
        <v>43625</v>
      </c>
      <c r="B160" s="72">
        <v>6283</v>
      </c>
      <c r="C160" s="70">
        <v>6615.71</v>
      </c>
    </row>
    <row r="161" spans="1:3" x14ac:dyDescent="0.35">
      <c r="A161" s="68">
        <v>43626</v>
      </c>
      <c r="B161" s="72">
        <v>6762</v>
      </c>
      <c r="C161" s="70">
        <v>6607.57</v>
      </c>
    </row>
    <row r="162" spans="1:3" x14ac:dyDescent="0.35">
      <c r="A162" s="68">
        <v>43627</v>
      </c>
      <c r="B162" s="72">
        <v>6653</v>
      </c>
      <c r="C162" s="70">
        <v>6607.43</v>
      </c>
    </row>
    <row r="163" spans="1:3" x14ac:dyDescent="0.35">
      <c r="A163" s="68">
        <v>43628</v>
      </c>
      <c r="B163" s="72">
        <v>6608</v>
      </c>
      <c r="C163" s="70">
        <v>6585</v>
      </c>
    </row>
    <row r="164" spans="1:3" x14ac:dyDescent="0.35">
      <c r="A164" s="68">
        <v>43629</v>
      </c>
      <c r="B164" s="72">
        <v>6953</v>
      </c>
      <c r="C164" s="70">
        <v>6593.14</v>
      </c>
    </row>
    <row r="165" spans="1:3" x14ac:dyDescent="0.35">
      <c r="A165" s="68">
        <v>43630</v>
      </c>
      <c r="B165" s="72">
        <v>7015</v>
      </c>
      <c r="C165" s="70">
        <v>6607.43</v>
      </c>
    </row>
    <row r="166" spans="1:3" x14ac:dyDescent="0.35">
      <c r="A166" s="68">
        <v>43631</v>
      </c>
      <c r="B166" s="72">
        <v>5998</v>
      </c>
      <c r="C166" s="70">
        <v>6610.29</v>
      </c>
    </row>
    <row r="167" spans="1:3" x14ac:dyDescent="0.35">
      <c r="A167" s="68">
        <v>43632</v>
      </c>
      <c r="B167" s="72">
        <v>6445</v>
      </c>
      <c r="C167" s="70">
        <v>6633.43</v>
      </c>
    </row>
    <row r="168" spans="1:3" x14ac:dyDescent="0.35">
      <c r="A168" s="68">
        <v>43633</v>
      </c>
      <c r="B168" s="72">
        <v>6934</v>
      </c>
      <c r="C168" s="70">
        <v>6658</v>
      </c>
    </row>
    <row r="169" spans="1:3" x14ac:dyDescent="0.35">
      <c r="A169" s="68">
        <v>43634</v>
      </c>
      <c r="B169" s="72">
        <v>6684</v>
      </c>
      <c r="C169" s="70">
        <v>6662.43</v>
      </c>
    </row>
    <row r="170" spans="1:3" x14ac:dyDescent="0.35">
      <c r="A170" s="68">
        <v>43635</v>
      </c>
      <c r="B170" s="72">
        <v>6745</v>
      </c>
      <c r="C170" s="70">
        <v>6682</v>
      </c>
    </row>
    <row r="171" spans="1:3" x14ac:dyDescent="0.35">
      <c r="A171" s="68">
        <v>43636</v>
      </c>
      <c r="B171" s="72">
        <v>6995</v>
      </c>
      <c r="C171" s="70">
        <v>6688</v>
      </c>
    </row>
    <row r="172" spans="1:3" x14ac:dyDescent="0.35">
      <c r="A172" s="68">
        <v>43637</v>
      </c>
      <c r="B172" s="72">
        <v>7038</v>
      </c>
      <c r="C172" s="70">
        <v>6691.29</v>
      </c>
    </row>
    <row r="173" spans="1:3" x14ac:dyDescent="0.35">
      <c r="A173" s="68">
        <v>43638</v>
      </c>
      <c r="B173" s="72">
        <v>5990</v>
      </c>
      <c r="C173" s="70">
        <v>6690.14</v>
      </c>
    </row>
    <row r="174" spans="1:3" x14ac:dyDescent="0.35">
      <c r="A174" s="68">
        <v>43639</v>
      </c>
      <c r="B174" s="72">
        <v>6433</v>
      </c>
      <c r="C174" s="70">
        <v>6688.43</v>
      </c>
    </row>
    <row r="175" spans="1:3" x14ac:dyDescent="0.35">
      <c r="A175" s="68">
        <v>43640</v>
      </c>
      <c r="B175" s="72">
        <v>6833</v>
      </c>
      <c r="C175" s="70">
        <v>6674</v>
      </c>
    </row>
    <row r="176" spans="1:3" x14ac:dyDescent="0.35">
      <c r="A176" s="68">
        <v>43641</v>
      </c>
      <c r="B176" s="72">
        <v>6711</v>
      </c>
      <c r="C176" s="70">
        <v>6677.86</v>
      </c>
    </row>
    <row r="177" spans="1:3" x14ac:dyDescent="0.35">
      <c r="A177" s="68">
        <v>43642</v>
      </c>
      <c r="B177" s="72">
        <v>6766</v>
      </c>
      <c r="C177" s="70">
        <v>6680.86</v>
      </c>
    </row>
    <row r="178" spans="1:3" x14ac:dyDescent="0.35">
      <c r="A178" s="68">
        <v>43643</v>
      </c>
      <c r="B178" s="72">
        <v>7039</v>
      </c>
      <c r="C178" s="70">
        <v>6687.14</v>
      </c>
    </row>
    <row r="179" spans="1:3" x14ac:dyDescent="0.35">
      <c r="A179" s="68">
        <v>43644</v>
      </c>
      <c r="B179" s="72">
        <v>7010</v>
      </c>
      <c r="C179" s="70">
        <v>6683.14</v>
      </c>
    </row>
    <row r="180" spans="1:3" x14ac:dyDescent="0.35">
      <c r="A180" s="68">
        <v>43645</v>
      </c>
      <c r="B180" s="72">
        <v>6014</v>
      </c>
      <c r="C180" s="70">
        <v>6686.57</v>
      </c>
    </row>
    <row r="181" spans="1:3" x14ac:dyDescent="0.35">
      <c r="A181" s="68">
        <v>43646</v>
      </c>
      <c r="B181" s="72">
        <v>6464</v>
      </c>
      <c r="C181" s="70">
        <v>6691</v>
      </c>
    </row>
    <row r="182" spans="1:3" x14ac:dyDescent="0.35">
      <c r="A182" s="68">
        <v>43647</v>
      </c>
      <c r="B182" s="72">
        <v>6932</v>
      </c>
      <c r="C182" s="70">
        <v>6705.14</v>
      </c>
    </row>
    <row r="183" spans="1:3" x14ac:dyDescent="0.35">
      <c r="A183" s="68">
        <v>43648</v>
      </c>
      <c r="B183" s="72">
        <v>6749</v>
      </c>
      <c r="C183" s="70">
        <v>6710.57</v>
      </c>
    </row>
    <row r="184" spans="1:3" x14ac:dyDescent="0.35">
      <c r="A184" s="68">
        <v>43649</v>
      </c>
      <c r="B184" s="72">
        <v>6794</v>
      </c>
      <c r="C184" s="70">
        <v>6714.57</v>
      </c>
    </row>
    <row r="185" spans="1:3" x14ac:dyDescent="0.35">
      <c r="A185" s="68">
        <v>43650</v>
      </c>
      <c r="B185" s="72">
        <v>7034</v>
      </c>
      <c r="C185" s="70">
        <v>6713.86</v>
      </c>
    </row>
    <row r="186" spans="1:3" x14ac:dyDescent="0.35">
      <c r="A186" s="68">
        <v>43651</v>
      </c>
      <c r="B186" s="72">
        <v>7080</v>
      </c>
      <c r="C186" s="70">
        <v>6723.86</v>
      </c>
    </row>
    <row r="187" spans="1:3" x14ac:dyDescent="0.35">
      <c r="A187" s="68">
        <v>43652</v>
      </c>
      <c r="B187" s="72">
        <v>6118</v>
      </c>
      <c r="C187" s="70">
        <v>6738.71</v>
      </c>
    </row>
    <row r="188" spans="1:3" x14ac:dyDescent="0.35">
      <c r="A188" s="68">
        <v>43653</v>
      </c>
      <c r="B188" s="72">
        <v>6454</v>
      </c>
      <c r="C188" s="70">
        <v>6737.29</v>
      </c>
    </row>
    <row r="189" spans="1:3" x14ac:dyDescent="0.35">
      <c r="A189" s="68">
        <v>43654</v>
      </c>
      <c r="B189" s="72">
        <v>6889</v>
      </c>
      <c r="C189" s="70">
        <v>6731.14</v>
      </c>
    </row>
    <row r="190" spans="1:3" x14ac:dyDescent="0.35">
      <c r="A190" s="68">
        <v>43655</v>
      </c>
      <c r="B190" s="72">
        <v>6707</v>
      </c>
      <c r="C190" s="70">
        <v>6725.14</v>
      </c>
    </row>
    <row r="191" spans="1:3" x14ac:dyDescent="0.35">
      <c r="A191" s="68">
        <v>43656</v>
      </c>
      <c r="B191" s="72">
        <v>6704</v>
      </c>
      <c r="C191" s="70">
        <v>6712.29</v>
      </c>
    </row>
    <row r="192" spans="1:3" x14ac:dyDescent="0.35">
      <c r="A192" s="68">
        <v>43657</v>
      </c>
      <c r="B192" s="72">
        <v>7010</v>
      </c>
      <c r="C192" s="70">
        <v>6708.86</v>
      </c>
    </row>
    <row r="193" spans="1:3" x14ac:dyDescent="0.35">
      <c r="A193" s="68">
        <v>43658</v>
      </c>
      <c r="B193" s="72">
        <v>7002</v>
      </c>
      <c r="C193" s="70">
        <v>6697.71</v>
      </c>
    </row>
    <row r="194" spans="1:3" x14ac:dyDescent="0.35">
      <c r="A194" s="68">
        <v>43659</v>
      </c>
      <c r="B194" s="72">
        <v>6199</v>
      </c>
      <c r="C194" s="70">
        <v>6709.29</v>
      </c>
    </row>
    <row r="195" spans="1:3" x14ac:dyDescent="0.35">
      <c r="A195" s="68">
        <v>43660</v>
      </c>
      <c r="B195" s="72">
        <v>6555</v>
      </c>
      <c r="C195" s="70">
        <v>6723.71</v>
      </c>
    </row>
    <row r="196" spans="1:3" x14ac:dyDescent="0.35">
      <c r="A196" s="68">
        <v>43661</v>
      </c>
      <c r="B196" s="72">
        <v>6958</v>
      </c>
      <c r="C196" s="70">
        <v>6733.57</v>
      </c>
    </row>
    <row r="197" spans="1:3" x14ac:dyDescent="0.35">
      <c r="A197" s="68">
        <v>43662</v>
      </c>
      <c r="B197" s="72">
        <v>6667</v>
      </c>
      <c r="C197" s="70">
        <v>6727.86</v>
      </c>
    </row>
    <row r="198" spans="1:3" x14ac:dyDescent="0.35">
      <c r="A198" s="68">
        <v>43663</v>
      </c>
      <c r="B198" s="72">
        <v>6795</v>
      </c>
      <c r="C198" s="70">
        <v>6740.86</v>
      </c>
    </row>
    <row r="199" spans="1:3" x14ac:dyDescent="0.35">
      <c r="A199" s="68">
        <v>43664</v>
      </c>
      <c r="B199" s="72">
        <v>6972</v>
      </c>
      <c r="C199" s="70">
        <v>6735.43</v>
      </c>
    </row>
    <row r="200" spans="1:3" x14ac:dyDescent="0.35">
      <c r="A200" s="68">
        <v>43665</v>
      </c>
      <c r="B200" s="72">
        <v>6950</v>
      </c>
      <c r="C200" s="70">
        <v>6728</v>
      </c>
    </row>
    <row r="201" spans="1:3" x14ac:dyDescent="0.35">
      <c r="A201" s="68">
        <v>43666</v>
      </c>
      <c r="B201" s="72">
        <v>6091</v>
      </c>
      <c r="C201" s="70">
        <v>6712.57</v>
      </c>
    </row>
    <row r="202" spans="1:3" x14ac:dyDescent="0.35">
      <c r="A202" s="68">
        <v>43667</v>
      </c>
      <c r="B202" s="72">
        <v>6432</v>
      </c>
      <c r="C202" s="70">
        <v>6695</v>
      </c>
    </row>
    <row r="203" spans="1:3" x14ac:dyDescent="0.35">
      <c r="A203" s="68">
        <v>43668</v>
      </c>
      <c r="B203" s="72">
        <v>6836</v>
      </c>
      <c r="C203" s="70">
        <v>6677.57</v>
      </c>
    </row>
    <row r="204" spans="1:3" x14ac:dyDescent="0.35">
      <c r="A204" s="68">
        <v>43669</v>
      </c>
      <c r="B204" s="72">
        <v>6651</v>
      </c>
      <c r="C204" s="70">
        <v>6675.29</v>
      </c>
    </row>
    <row r="205" spans="1:3" x14ac:dyDescent="0.35">
      <c r="A205" s="68">
        <v>43670</v>
      </c>
      <c r="B205" s="72">
        <v>6667</v>
      </c>
      <c r="C205" s="70">
        <v>6657</v>
      </c>
    </row>
    <row r="206" spans="1:3" x14ac:dyDescent="0.35">
      <c r="A206" s="68">
        <v>43671</v>
      </c>
      <c r="B206" s="72">
        <v>6519</v>
      </c>
      <c r="C206" s="70">
        <v>6592.29</v>
      </c>
    </row>
    <row r="207" spans="1:3" x14ac:dyDescent="0.35">
      <c r="A207" s="68">
        <v>43672</v>
      </c>
      <c r="B207" s="72">
        <v>6807</v>
      </c>
      <c r="C207" s="70">
        <v>6571.86</v>
      </c>
    </row>
    <row r="208" spans="1:3" x14ac:dyDescent="0.35">
      <c r="A208" s="68">
        <v>43673</v>
      </c>
      <c r="B208" s="72">
        <v>6074</v>
      </c>
      <c r="C208" s="70">
        <v>6569.43</v>
      </c>
    </row>
    <row r="209" spans="1:3" x14ac:dyDescent="0.35">
      <c r="A209" s="68">
        <v>43674</v>
      </c>
      <c r="B209" s="72">
        <v>6338</v>
      </c>
      <c r="C209" s="70">
        <v>6556</v>
      </c>
    </row>
    <row r="210" spans="1:3" x14ac:dyDescent="0.35">
      <c r="A210" s="68">
        <v>43675</v>
      </c>
      <c r="B210" s="72">
        <v>6799</v>
      </c>
      <c r="C210" s="70">
        <v>6550.71</v>
      </c>
    </row>
    <row r="211" spans="1:3" x14ac:dyDescent="0.35">
      <c r="A211" s="68">
        <v>43676</v>
      </c>
      <c r="B211" s="72">
        <v>6639</v>
      </c>
      <c r="C211" s="70">
        <v>6549</v>
      </c>
    </row>
    <row r="212" spans="1:3" x14ac:dyDescent="0.35">
      <c r="A212" s="68">
        <v>43677</v>
      </c>
      <c r="B212" s="72">
        <v>6726</v>
      </c>
      <c r="C212" s="70">
        <v>6557.43</v>
      </c>
    </row>
    <row r="213" spans="1:3" x14ac:dyDescent="0.35">
      <c r="A213" s="68">
        <v>43678</v>
      </c>
      <c r="B213" s="72">
        <v>6871</v>
      </c>
      <c r="C213" s="70">
        <v>6607.71</v>
      </c>
    </row>
    <row r="214" spans="1:3" x14ac:dyDescent="0.35">
      <c r="A214" s="68">
        <v>43679</v>
      </c>
      <c r="B214" s="72">
        <v>6911</v>
      </c>
      <c r="C214" s="70">
        <v>6622.57</v>
      </c>
    </row>
    <row r="215" spans="1:3" x14ac:dyDescent="0.35">
      <c r="A215" s="68">
        <v>43680</v>
      </c>
      <c r="B215" s="72">
        <v>6134</v>
      </c>
      <c r="C215" s="70">
        <v>6631.14</v>
      </c>
    </row>
    <row r="216" spans="1:3" x14ac:dyDescent="0.35">
      <c r="A216" s="68">
        <v>43681</v>
      </c>
      <c r="B216" s="72">
        <v>6398</v>
      </c>
      <c r="C216" s="70">
        <v>6639.71</v>
      </c>
    </row>
    <row r="217" spans="1:3" x14ac:dyDescent="0.35">
      <c r="A217" s="68">
        <v>43682</v>
      </c>
      <c r="B217" s="72">
        <v>6740</v>
      </c>
      <c r="C217" s="70">
        <v>6631.29</v>
      </c>
    </row>
    <row r="218" spans="1:3" x14ac:dyDescent="0.35">
      <c r="A218" s="68">
        <v>43683</v>
      </c>
      <c r="B218" s="72">
        <v>6527</v>
      </c>
      <c r="C218" s="70">
        <v>6615.29</v>
      </c>
    </row>
    <row r="219" spans="1:3" x14ac:dyDescent="0.35">
      <c r="A219" s="68">
        <v>43684</v>
      </c>
      <c r="B219" s="72">
        <v>6454</v>
      </c>
      <c r="C219" s="70">
        <v>6576.43</v>
      </c>
    </row>
    <row r="220" spans="1:3" x14ac:dyDescent="0.35">
      <c r="A220" s="68">
        <v>43685</v>
      </c>
      <c r="B220" s="72">
        <v>6808</v>
      </c>
      <c r="C220" s="70">
        <v>6567.43</v>
      </c>
    </row>
    <row r="221" spans="1:3" x14ac:dyDescent="0.35">
      <c r="A221" s="68">
        <v>43686</v>
      </c>
      <c r="B221" s="72">
        <v>6716</v>
      </c>
      <c r="C221" s="70">
        <v>6539.57</v>
      </c>
    </row>
    <row r="222" spans="1:3" x14ac:dyDescent="0.35">
      <c r="A222" s="68">
        <v>43687</v>
      </c>
      <c r="B222" s="72">
        <v>5992</v>
      </c>
      <c r="C222" s="70">
        <v>6519.29</v>
      </c>
    </row>
    <row r="223" spans="1:3" x14ac:dyDescent="0.35">
      <c r="A223" s="68">
        <v>43688</v>
      </c>
      <c r="B223" s="72">
        <v>6422</v>
      </c>
      <c r="C223" s="70">
        <v>6522.71</v>
      </c>
    </row>
    <row r="224" spans="1:3" x14ac:dyDescent="0.35">
      <c r="A224" s="68">
        <v>43689</v>
      </c>
      <c r="B224" s="72">
        <v>6735</v>
      </c>
      <c r="C224" s="70">
        <v>6522</v>
      </c>
    </row>
    <row r="225" spans="1:3" x14ac:dyDescent="0.35">
      <c r="A225" s="68">
        <v>43690</v>
      </c>
      <c r="B225" s="72">
        <v>6592</v>
      </c>
      <c r="C225" s="70">
        <v>6531.29</v>
      </c>
    </row>
    <row r="226" spans="1:3" x14ac:dyDescent="0.35">
      <c r="A226" s="68">
        <v>43691</v>
      </c>
      <c r="B226" s="72">
        <v>6613</v>
      </c>
      <c r="C226" s="70">
        <v>6554</v>
      </c>
    </row>
    <row r="227" spans="1:3" x14ac:dyDescent="0.35">
      <c r="A227" s="68">
        <v>43692</v>
      </c>
      <c r="B227" s="72">
        <v>6786</v>
      </c>
      <c r="C227" s="70">
        <v>6550.86</v>
      </c>
    </row>
    <row r="228" spans="1:3" x14ac:dyDescent="0.35">
      <c r="A228" s="68">
        <v>43693</v>
      </c>
      <c r="B228" s="72">
        <v>6886</v>
      </c>
      <c r="C228" s="70">
        <v>6575.14</v>
      </c>
    </row>
    <row r="229" spans="1:3" x14ac:dyDescent="0.35">
      <c r="A229" s="68">
        <v>43694</v>
      </c>
      <c r="B229" s="72">
        <v>6063</v>
      </c>
      <c r="C229" s="70">
        <v>6585.29</v>
      </c>
    </row>
    <row r="230" spans="1:3" x14ac:dyDescent="0.35">
      <c r="A230" s="68">
        <v>43695</v>
      </c>
      <c r="B230" s="72">
        <v>6418</v>
      </c>
      <c r="C230" s="70">
        <v>6584.71</v>
      </c>
    </row>
    <row r="231" spans="1:3" x14ac:dyDescent="0.35">
      <c r="A231" s="68">
        <v>43696</v>
      </c>
      <c r="B231" s="72">
        <v>6783</v>
      </c>
      <c r="C231" s="70">
        <v>6591.57</v>
      </c>
    </row>
    <row r="232" spans="1:3" x14ac:dyDescent="0.35">
      <c r="A232" s="68">
        <v>43697</v>
      </c>
      <c r="B232" s="72">
        <v>6638</v>
      </c>
      <c r="C232" s="70">
        <v>6598.14</v>
      </c>
    </row>
    <row r="233" spans="1:3" x14ac:dyDescent="0.35">
      <c r="A233" s="68">
        <v>43698</v>
      </c>
      <c r="B233" s="72">
        <v>6716</v>
      </c>
      <c r="C233" s="70">
        <v>6612.86</v>
      </c>
    </row>
    <row r="234" spans="1:3" x14ac:dyDescent="0.35">
      <c r="A234" s="68">
        <v>43699</v>
      </c>
      <c r="B234" s="72">
        <v>6859</v>
      </c>
      <c r="C234" s="70">
        <v>6623.29</v>
      </c>
    </row>
    <row r="235" spans="1:3" x14ac:dyDescent="0.35">
      <c r="A235" s="68">
        <v>43700</v>
      </c>
      <c r="B235" s="72">
        <v>6955</v>
      </c>
      <c r="C235" s="70">
        <v>6633.14</v>
      </c>
    </row>
    <row r="236" spans="1:3" x14ac:dyDescent="0.35">
      <c r="A236" s="68">
        <v>43701</v>
      </c>
      <c r="B236" s="72">
        <v>6081</v>
      </c>
      <c r="C236" s="70">
        <v>6635.71</v>
      </c>
    </row>
    <row r="237" spans="1:3" x14ac:dyDescent="0.35">
      <c r="A237" s="68">
        <v>43702</v>
      </c>
      <c r="B237" s="72">
        <v>6394</v>
      </c>
      <c r="C237" s="70">
        <v>6632.29</v>
      </c>
    </row>
    <row r="238" spans="1:3" x14ac:dyDescent="0.35">
      <c r="A238" s="68">
        <v>43703</v>
      </c>
      <c r="B238" s="72">
        <v>6541</v>
      </c>
      <c r="C238" s="70">
        <v>6597.71</v>
      </c>
    </row>
    <row r="239" spans="1:3" x14ac:dyDescent="0.35">
      <c r="A239" s="68">
        <v>43704</v>
      </c>
      <c r="B239" s="72">
        <v>6710</v>
      </c>
      <c r="C239" s="70">
        <v>6608</v>
      </c>
    </row>
    <row r="240" spans="1:3" x14ac:dyDescent="0.35">
      <c r="A240" s="68">
        <v>43705</v>
      </c>
      <c r="B240" s="72">
        <v>6779</v>
      </c>
      <c r="C240" s="70">
        <v>6617</v>
      </c>
    </row>
    <row r="241" spans="1:3" x14ac:dyDescent="0.35">
      <c r="A241" s="68">
        <v>43706</v>
      </c>
      <c r="B241" s="72">
        <v>6956</v>
      </c>
      <c r="C241" s="70">
        <v>6630.86</v>
      </c>
    </row>
    <row r="242" spans="1:3" x14ac:dyDescent="0.35">
      <c r="A242" s="68">
        <v>43707</v>
      </c>
      <c r="B242" s="72">
        <v>7065</v>
      </c>
      <c r="C242" s="70">
        <v>6646.57</v>
      </c>
    </row>
    <row r="243" spans="1:3" x14ac:dyDescent="0.35">
      <c r="A243" s="68">
        <v>43708</v>
      </c>
      <c r="B243" s="72">
        <v>6201</v>
      </c>
      <c r="C243" s="70">
        <v>6663.71</v>
      </c>
    </row>
    <row r="244" spans="1:3" x14ac:dyDescent="0.35">
      <c r="A244" s="68">
        <v>43709</v>
      </c>
      <c r="B244" s="72">
        <v>6378</v>
      </c>
      <c r="C244" s="70">
        <v>6661.43</v>
      </c>
    </row>
    <row r="245" spans="1:3" x14ac:dyDescent="0.35">
      <c r="A245" s="68">
        <v>43710</v>
      </c>
      <c r="B245" s="72">
        <v>6917</v>
      </c>
      <c r="C245" s="70">
        <v>6715.14</v>
      </c>
    </row>
    <row r="246" spans="1:3" x14ac:dyDescent="0.35">
      <c r="A246" s="68">
        <v>43711</v>
      </c>
      <c r="B246" s="72">
        <v>6723</v>
      </c>
      <c r="C246" s="70">
        <v>6717</v>
      </c>
    </row>
    <row r="247" spans="1:3" x14ac:dyDescent="0.35">
      <c r="A247" s="68">
        <v>43712</v>
      </c>
      <c r="B247" s="72">
        <v>6723</v>
      </c>
      <c r="C247" s="70">
        <v>6709</v>
      </c>
    </row>
    <row r="248" spans="1:3" x14ac:dyDescent="0.35">
      <c r="A248" s="68">
        <v>43713</v>
      </c>
      <c r="B248" s="72">
        <v>6964</v>
      </c>
      <c r="C248" s="70">
        <v>6710.14</v>
      </c>
    </row>
    <row r="249" spans="1:3" x14ac:dyDescent="0.35">
      <c r="A249" s="68">
        <v>43714</v>
      </c>
      <c r="B249" s="72">
        <v>6850</v>
      </c>
      <c r="C249" s="70">
        <v>6679.43</v>
      </c>
    </row>
    <row r="250" spans="1:3" x14ac:dyDescent="0.35">
      <c r="A250" s="68">
        <v>43715</v>
      </c>
      <c r="B250" s="72">
        <v>5997</v>
      </c>
      <c r="C250" s="70">
        <v>6650.29</v>
      </c>
    </row>
    <row r="251" spans="1:3" x14ac:dyDescent="0.35">
      <c r="A251" s="68">
        <v>43716</v>
      </c>
      <c r="B251" s="72">
        <v>6507</v>
      </c>
      <c r="C251" s="70">
        <v>6668.71</v>
      </c>
    </row>
    <row r="252" spans="1:3" x14ac:dyDescent="0.35">
      <c r="A252" s="68">
        <v>43717</v>
      </c>
      <c r="B252" s="76">
        <v>6096</v>
      </c>
      <c r="C252" s="70">
        <v>6617.24</v>
      </c>
    </row>
    <row r="253" spans="1:3" x14ac:dyDescent="0.35">
      <c r="A253" s="68">
        <v>43718</v>
      </c>
      <c r="B253" s="76">
        <v>5926</v>
      </c>
      <c r="C253" s="70">
        <v>6600.57</v>
      </c>
    </row>
    <row r="254" spans="1:3" x14ac:dyDescent="0.35">
      <c r="A254" s="68">
        <v>43719</v>
      </c>
      <c r="B254" s="72">
        <v>6656</v>
      </c>
      <c r="C254" s="70">
        <v>6591</v>
      </c>
    </row>
    <row r="255" spans="1:3" x14ac:dyDescent="0.35">
      <c r="A255" s="68">
        <v>43720</v>
      </c>
      <c r="B255" s="72">
        <v>6948</v>
      </c>
      <c r="C255" s="70">
        <v>6588.71</v>
      </c>
    </row>
    <row r="256" spans="1:3" x14ac:dyDescent="0.35">
      <c r="A256" s="68">
        <v>43721</v>
      </c>
      <c r="B256" s="72">
        <v>7047</v>
      </c>
      <c r="C256" s="70">
        <v>6616.86</v>
      </c>
    </row>
    <row r="257" spans="1:3" x14ac:dyDescent="0.35">
      <c r="A257" s="68">
        <v>43722</v>
      </c>
      <c r="B257" s="72">
        <v>5965</v>
      </c>
      <c r="C257" s="70">
        <v>6612.29</v>
      </c>
    </row>
    <row r="258" spans="1:3" x14ac:dyDescent="0.35">
      <c r="A258" s="68">
        <v>43723</v>
      </c>
      <c r="B258" s="72">
        <v>6467</v>
      </c>
      <c r="C258" s="70">
        <v>6606.57</v>
      </c>
    </row>
    <row r="259" spans="1:3" x14ac:dyDescent="0.35">
      <c r="A259" s="68">
        <v>43724</v>
      </c>
      <c r="B259" s="72">
        <v>6847</v>
      </c>
      <c r="C259" s="70">
        <v>6648.05</v>
      </c>
    </row>
    <row r="260" spans="1:3" x14ac:dyDescent="0.35">
      <c r="A260" s="68">
        <v>43725</v>
      </c>
      <c r="B260" s="72">
        <v>6663</v>
      </c>
      <c r="C260" s="70">
        <v>6656.14</v>
      </c>
    </row>
    <row r="261" spans="1:3" x14ac:dyDescent="0.35">
      <c r="A261" s="68">
        <v>43726</v>
      </c>
      <c r="B261" s="72">
        <v>6678</v>
      </c>
      <c r="C261" s="70">
        <v>6659.29</v>
      </c>
    </row>
    <row r="262" spans="1:3" x14ac:dyDescent="0.35">
      <c r="A262" s="68">
        <v>43727</v>
      </c>
      <c r="B262" s="72">
        <v>6920</v>
      </c>
      <c r="C262" s="70">
        <v>6655.29</v>
      </c>
    </row>
    <row r="263" spans="1:3" x14ac:dyDescent="0.35">
      <c r="A263" s="68">
        <v>43728</v>
      </c>
      <c r="B263" s="72">
        <v>7020</v>
      </c>
      <c r="C263" s="70">
        <v>6651.43</v>
      </c>
    </row>
    <row r="264" spans="1:3" x14ac:dyDescent="0.35">
      <c r="A264" s="68">
        <v>43729</v>
      </c>
      <c r="B264" s="72">
        <v>5884</v>
      </c>
      <c r="C264" s="70">
        <v>6639.86</v>
      </c>
    </row>
    <row r="265" spans="1:3" x14ac:dyDescent="0.35">
      <c r="A265" s="68">
        <v>43730</v>
      </c>
      <c r="B265" s="72">
        <v>6361</v>
      </c>
      <c r="C265" s="70">
        <v>6624.71</v>
      </c>
    </row>
    <row r="266" spans="1:3" x14ac:dyDescent="0.35">
      <c r="A266" s="68">
        <v>43731</v>
      </c>
      <c r="B266" s="72">
        <v>6793</v>
      </c>
      <c r="C266" s="70">
        <v>6617</v>
      </c>
    </row>
    <row r="267" spans="1:3" x14ac:dyDescent="0.35">
      <c r="A267" s="68">
        <v>43732</v>
      </c>
      <c r="B267" s="72">
        <v>6413</v>
      </c>
      <c r="C267" s="70">
        <v>6581.29</v>
      </c>
    </row>
    <row r="268" spans="1:3" x14ac:dyDescent="0.35">
      <c r="A268" s="68">
        <v>43733</v>
      </c>
      <c r="B268" s="72">
        <v>6637</v>
      </c>
      <c r="C268" s="70">
        <v>6575.43</v>
      </c>
    </row>
    <row r="269" spans="1:3" x14ac:dyDescent="0.35">
      <c r="A269" s="68">
        <v>43734</v>
      </c>
      <c r="B269" s="72">
        <v>6879</v>
      </c>
      <c r="C269" s="70">
        <v>6569.57</v>
      </c>
    </row>
    <row r="270" spans="1:3" x14ac:dyDescent="0.35">
      <c r="A270" s="68">
        <v>43735</v>
      </c>
      <c r="B270" s="72">
        <v>6472</v>
      </c>
      <c r="C270" s="70">
        <v>6491.29</v>
      </c>
    </row>
    <row r="271" spans="1:3" x14ac:dyDescent="0.35">
      <c r="A271" s="68">
        <v>43736</v>
      </c>
      <c r="B271" s="72">
        <v>5771</v>
      </c>
      <c r="C271" s="70">
        <v>6475.14</v>
      </c>
    </row>
    <row r="272" spans="1:3" x14ac:dyDescent="0.35">
      <c r="A272" s="68">
        <v>43737</v>
      </c>
      <c r="B272" s="72">
        <v>6296</v>
      </c>
      <c r="C272" s="70">
        <v>6465.86</v>
      </c>
    </row>
    <row r="273" spans="1:3" x14ac:dyDescent="0.35">
      <c r="A273" s="68">
        <v>43738</v>
      </c>
      <c r="B273" s="72">
        <v>6755</v>
      </c>
      <c r="C273" s="70">
        <v>6460.43</v>
      </c>
    </row>
    <row r="274" spans="1:3" x14ac:dyDescent="0.35">
      <c r="A274" s="68">
        <v>43739</v>
      </c>
      <c r="B274" s="72">
        <v>6154</v>
      </c>
      <c r="C274" s="70">
        <v>6423.43</v>
      </c>
    </row>
    <row r="275" spans="1:3" x14ac:dyDescent="0.35">
      <c r="A275" s="68">
        <v>43740</v>
      </c>
      <c r="B275" s="72">
        <v>6418</v>
      </c>
      <c r="C275" s="70">
        <v>6392.14</v>
      </c>
    </row>
    <row r="276" spans="1:3" x14ac:dyDescent="0.35">
      <c r="A276" s="68">
        <v>43741</v>
      </c>
      <c r="B276" s="72">
        <v>6575</v>
      </c>
      <c r="C276" s="70">
        <v>6348.71</v>
      </c>
    </row>
    <row r="277" spans="1:3" x14ac:dyDescent="0.35">
      <c r="A277" s="68">
        <v>43742</v>
      </c>
      <c r="B277" s="72">
        <v>6743</v>
      </c>
      <c r="C277" s="70">
        <v>6387.43</v>
      </c>
    </row>
    <row r="278" spans="1:3" x14ac:dyDescent="0.35">
      <c r="A278" s="68">
        <v>43743</v>
      </c>
      <c r="B278" s="72">
        <v>5520</v>
      </c>
      <c r="C278" s="70">
        <v>6351.57</v>
      </c>
    </row>
    <row r="279" spans="1:3" x14ac:dyDescent="0.35">
      <c r="A279" s="68">
        <v>43744</v>
      </c>
      <c r="B279" s="72">
        <v>6146</v>
      </c>
      <c r="C279" s="70">
        <v>6330.14</v>
      </c>
    </row>
    <row r="280" spans="1:3" x14ac:dyDescent="0.35">
      <c r="A280" s="68">
        <v>43745</v>
      </c>
      <c r="B280" s="72">
        <v>6439</v>
      </c>
      <c r="C280" s="70">
        <v>6285</v>
      </c>
    </row>
    <row r="281" spans="1:3" x14ac:dyDescent="0.35">
      <c r="A281" s="68">
        <v>43746</v>
      </c>
      <c r="B281" s="72">
        <v>6000</v>
      </c>
      <c r="C281" s="70">
        <v>6263</v>
      </c>
    </row>
    <row r="282" spans="1:3" x14ac:dyDescent="0.35">
      <c r="A282" s="68">
        <v>43747</v>
      </c>
      <c r="B282" s="72">
        <v>6044</v>
      </c>
      <c r="C282" s="70">
        <v>6209.57</v>
      </c>
    </row>
    <row r="283" spans="1:3" x14ac:dyDescent="0.35">
      <c r="A283" s="68">
        <v>43748</v>
      </c>
      <c r="B283" s="72">
        <v>6428</v>
      </c>
      <c r="C283" s="70">
        <v>6188.57</v>
      </c>
    </row>
    <row r="284" spans="1:3" x14ac:dyDescent="0.35">
      <c r="A284" s="68">
        <v>43749</v>
      </c>
      <c r="B284" s="72">
        <v>6569</v>
      </c>
      <c r="C284" s="70">
        <v>6163.71</v>
      </c>
    </row>
    <row r="285" spans="1:3" x14ac:dyDescent="0.35">
      <c r="A285" s="68">
        <v>43750</v>
      </c>
      <c r="B285" s="72">
        <v>5337</v>
      </c>
      <c r="C285" s="70">
        <v>6137.57</v>
      </c>
    </row>
    <row r="286" spans="1:3" x14ac:dyDescent="0.35">
      <c r="A286" s="68">
        <v>43751</v>
      </c>
      <c r="B286" s="72">
        <v>5938</v>
      </c>
      <c r="C286" s="70">
        <v>6107.86</v>
      </c>
    </row>
    <row r="287" spans="1:3" x14ac:dyDescent="0.35">
      <c r="A287" s="68">
        <v>43752</v>
      </c>
      <c r="B287" s="72">
        <v>6366</v>
      </c>
      <c r="C287" s="70">
        <v>6097.43</v>
      </c>
    </row>
    <row r="288" spans="1:3" x14ac:dyDescent="0.35">
      <c r="A288" s="68">
        <v>43753</v>
      </c>
      <c r="B288" s="72">
        <v>6110</v>
      </c>
      <c r="C288" s="70">
        <v>6113.14</v>
      </c>
    </row>
    <row r="289" spans="1:3" x14ac:dyDescent="0.35">
      <c r="A289" s="68">
        <v>43754</v>
      </c>
      <c r="B289" s="72">
        <v>6102</v>
      </c>
      <c r="C289" s="70">
        <v>6121.43</v>
      </c>
    </row>
    <row r="290" spans="1:3" x14ac:dyDescent="0.35">
      <c r="A290" s="68">
        <v>43755</v>
      </c>
      <c r="B290" s="72">
        <v>6393</v>
      </c>
      <c r="C290" s="70">
        <v>6116.43</v>
      </c>
    </row>
    <row r="291" spans="1:3" x14ac:dyDescent="0.35">
      <c r="A291" s="68">
        <v>43756</v>
      </c>
      <c r="B291" s="72">
        <v>6623</v>
      </c>
      <c r="C291" s="70">
        <v>6124.14</v>
      </c>
    </row>
    <row r="292" spans="1:3" x14ac:dyDescent="0.35">
      <c r="A292" s="68">
        <v>43757</v>
      </c>
      <c r="B292" s="72">
        <v>5475</v>
      </c>
      <c r="C292" s="70">
        <v>6143.86</v>
      </c>
    </row>
    <row r="293" spans="1:3" x14ac:dyDescent="0.35">
      <c r="A293" s="68">
        <v>43758</v>
      </c>
      <c r="B293" s="72">
        <v>5965</v>
      </c>
      <c r="C293" s="70">
        <v>6147.71</v>
      </c>
    </row>
    <row r="294" spans="1:3" x14ac:dyDescent="0.35">
      <c r="A294" s="68">
        <v>43759</v>
      </c>
      <c r="B294" s="72">
        <v>6388</v>
      </c>
      <c r="C294" s="70">
        <v>6150.86</v>
      </c>
    </row>
    <row r="295" spans="1:3" x14ac:dyDescent="0.35">
      <c r="A295" s="68">
        <v>43760</v>
      </c>
      <c r="B295" s="72">
        <v>6036</v>
      </c>
      <c r="C295" s="70">
        <v>6140.29</v>
      </c>
    </row>
    <row r="296" spans="1:3" x14ac:dyDescent="0.35">
      <c r="A296" s="68">
        <v>43761</v>
      </c>
      <c r="B296" s="72">
        <v>6156</v>
      </c>
      <c r="C296" s="70">
        <v>6148</v>
      </c>
    </row>
    <row r="297" spans="1:3" x14ac:dyDescent="0.35">
      <c r="A297" s="68">
        <v>43762</v>
      </c>
      <c r="B297" s="72">
        <v>6418</v>
      </c>
      <c r="C297" s="70">
        <v>6151.57</v>
      </c>
    </row>
    <row r="298" spans="1:3" x14ac:dyDescent="0.35">
      <c r="A298" s="68">
        <v>43763</v>
      </c>
      <c r="B298" s="72">
        <v>6431</v>
      </c>
      <c r="C298" s="70">
        <v>6124.14</v>
      </c>
    </row>
    <row r="299" spans="1:3" x14ac:dyDescent="0.35">
      <c r="A299" s="68">
        <v>43764</v>
      </c>
      <c r="B299" s="72">
        <v>5389</v>
      </c>
      <c r="C299" s="70">
        <v>6111.86</v>
      </c>
    </row>
    <row r="300" spans="1:3" x14ac:dyDescent="0.35">
      <c r="A300" s="68">
        <v>43765</v>
      </c>
      <c r="B300" s="72">
        <v>5607</v>
      </c>
      <c r="C300" s="70">
        <v>6060.71</v>
      </c>
    </row>
    <row r="301" spans="1:3" x14ac:dyDescent="0.35">
      <c r="A301" s="68">
        <v>43766</v>
      </c>
      <c r="B301" s="72">
        <v>5935</v>
      </c>
      <c r="C301" s="70">
        <v>5996</v>
      </c>
    </row>
    <row r="302" spans="1:3" x14ac:dyDescent="0.35">
      <c r="A302" s="68">
        <v>43767</v>
      </c>
      <c r="B302" s="72">
        <v>5563</v>
      </c>
      <c r="C302" s="70">
        <v>5928.43</v>
      </c>
    </row>
    <row r="303" spans="1:3" x14ac:dyDescent="0.35">
      <c r="A303" s="68">
        <v>43768</v>
      </c>
      <c r="B303" s="72">
        <v>5483</v>
      </c>
      <c r="C303" s="70">
        <v>5832.29</v>
      </c>
    </row>
    <row r="304" spans="1:3" x14ac:dyDescent="0.35">
      <c r="A304" s="68">
        <v>43769</v>
      </c>
      <c r="B304" s="72">
        <v>5833</v>
      </c>
      <c r="C304" s="70">
        <v>5748.71</v>
      </c>
    </row>
    <row r="305" spans="1:3" x14ac:dyDescent="0.35">
      <c r="A305" s="68">
        <v>43770</v>
      </c>
      <c r="B305" s="72">
        <v>5874</v>
      </c>
      <c r="C305" s="70">
        <v>5669.14</v>
      </c>
    </row>
    <row r="306" spans="1:3" x14ac:dyDescent="0.35">
      <c r="A306" s="68">
        <v>43771</v>
      </c>
      <c r="B306" s="72">
        <v>4674</v>
      </c>
      <c r="C306" s="70">
        <v>5567</v>
      </c>
    </row>
    <row r="307" spans="1:3" x14ac:dyDescent="0.35">
      <c r="A307" s="68">
        <v>43772</v>
      </c>
      <c r="B307" s="72">
        <v>5413</v>
      </c>
      <c r="C307" s="70">
        <v>5539.29</v>
      </c>
    </row>
    <row r="308" spans="1:3" x14ac:dyDescent="0.35">
      <c r="A308" s="68">
        <v>43773</v>
      </c>
      <c r="B308" s="72">
        <v>5683</v>
      </c>
      <c r="C308" s="70">
        <v>5503.29</v>
      </c>
    </row>
    <row r="309" spans="1:3" x14ac:dyDescent="0.35">
      <c r="A309" s="68">
        <v>43774</v>
      </c>
      <c r="B309" s="72">
        <v>5112</v>
      </c>
      <c r="C309" s="70">
        <v>5438.86</v>
      </c>
    </row>
    <row r="310" spans="1:3" x14ac:dyDescent="0.35">
      <c r="A310" s="68">
        <v>43775</v>
      </c>
      <c r="B310" s="72">
        <v>4902</v>
      </c>
      <c r="C310" s="70">
        <v>5355.86</v>
      </c>
    </row>
    <row r="311" spans="1:3" x14ac:dyDescent="0.35">
      <c r="A311" s="68">
        <v>43776</v>
      </c>
      <c r="B311" s="72">
        <v>5301</v>
      </c>
      <c r="C311" s="70">
        <v>5279.86</v>
      </c>
    </row>
    <row r="312" spans="1:3" x14ac:dyDescent="0.35">
      <c r="A312" s="68">
        <v>43777</v>
      </c>
      <c r="B312" s="72">
        <v>5692</v>
      </c>
      <c r="C312" s="70">
        <v>5253.86</v>
      </c>
    </row>
    <row r="313" spans="1:3" x14ac:dyDescent="0.35">
      <c r="A313" s="68">
        <v>43778</v>
      </c>
      <c r="B313" s="72">
        <v>4123</v>
      </c>
      <c r="C313" s="70">
        <v>5175.1400000000003</v>
      </c>
    </row>
    <row r="314" spans="1:3" x14ac:dyDescent="0.35">
      <c r="A314" s="68">
        <v>43779</v>
      </c>
      <c r="B314" s="72">
        <v>5099</v>
      </c>
      <c r="C314" s="70">
        <v>5130.29</v>
      </c>
    </row>
    <row r="315" spans="1:3" x14ac:dyDescent="0.35">
      <c r="A315" s="68">
        <v>43780</v>
      </c>
      <c r="B315" s="72">
        <v>5503</v>
      </c>
      <c r="C315" s="70">
        <v>5104.57</v>
      </c>
    </row>
    <row r="316" spans="1:3" x14ac:dyDescent="0.35">
      <c r="A316" s="68">
        <v>43781</v>
      </c>
      <c r="B316" s="72">
        <v>4732</v>
      </c>
      <c r="C316" s="70">
        <v>5050.29</v>
      </c>
    </row>
    <row r="317" spans="1:3" x14ac:dyDescent="0.35">
      <c r="A317" s="68">
        <v>43782</v>
      </c>
      <c r="B317" s="72">
        <v>4695</v>
      </c>
      <c r="C317" s="70">
        <v>5020.71</v>
      </c>
    </row>
    <row r="318" spans="1:3" x14ac:dyDescent="0.35">
      <c r="A318" s="68">
        <v>43783</v>
      </c>
      <c r="B318" s="72">
        <v>5289</v>
      </c>
      <c r="C318" s="70">
        <v>5019</v>
      </c>
    </row>
    <row r="319" spans="1:3" x14ac:dyDescent="0.35">
      <c r="A319" s="68">
        <v>43784</v>
      </c>
      <c r="B319" s="72">
        <v>5701</v>
      </c>
      <c r="C319" s="70">
        <v>5020.29</v>
      </c>
    </row>
    <row r="320" spans="1:3" x14ac:dyDescent="0.35">
      <c r="A320" s="68">
        <v>43785</v>
      </c>
      <c r="B320" s="72">
        <v>4089</v>
      </c>
      <c r="C320" s="70">
        <v>5015.43</v>
      </c>
    </row>
    <row r="321" spans="1:3" x14ac:dyDescent="0.35">
      <c r="A321" s="68">
        <v>43786</v>
      </c>
      <c r="B321" s="72">
        <v>5031</v>
      </c>
      <c r="C321" s="70">
        <v>5005.71</v>
      </c>
    </row>
    <row r="322" spans="1:3" x14ac:dyDescent="0.35">
      <c r="A322" s="68">
        <v>43787</v>
      </c>
      <c r="B322" s="72">
        <v>5423</v>
      </c>
      <c r="C322" s="70">
        <v>4994.29</v>
      </c>
    </row>
    <row r="323" spans="1:3" x14ac:dyDescent="0.35">
      <c r="A323" s="68">
        <v>43788</v>
      </c>
      <c r="B323" s="72">
        <v>4671</v>
      </c>
      <c r="C323" s="70">
        <v>4985.57</v>
      </c>
    </row>
    <row r="324" spans="1:3" x14ac:dyDescent="0.35">
      <c r="A324" s="68">
        <v>43789</v>
      </c>
      <c r="B324" s="72">
        <v>4736</v>
      </c>
      <c r="C324" s="70">
        <v>4991.43</v>
      </c>
    </row>
    <row r="325" spans="1:3" x14ac:dyDescent="0.35">
      <c r="A325" s="68">
        <v>43790</v>
      </c>
      <c r="B325" s="72">
        <v>5171</v>
      </c>
      <c r="C325" s="70">
        <v>4974.57</v>
      </c>
    </row>
    <row r="326" spans="1:3" x14ac:dyDescent="0.35">
      <c r="A326" s="68">
        <v>43791</v>
      </c>
      <c r="B326" s="72">
        <v>5650</v>
      </c>
      <c r="C326" s="70">
        <v>4967.29</v>
      </c>
    </row>
    <row r="327" spans="1:3" x14ac:dyDescent="0.35">
      <c r="A327" s="68">
        <v>43792</v>
      </c>
      <c r="B327" s="72">
        <v>3954</v>
      </c>
      <c r="C327" s="70">
        <v>4948</v>
      </c>
    </row>
    <row r="328" spans="1:3" x14ac:dyDescent="0.35">
      <c r="A328" s="68">
        <v>43793</v>
      </c>
      <c r="B328" s="72">
        <v>4948</v>
      </c>
      <c r="C328" s="70">
        <v>4936.1400000000003</v>
      </c>
    </row>
    <row r="329" spans="1:3" x14ac:dyDescent="0.35">
      <c r="A329" s="68">
        <v>43794</v>
      </c>
      <c r="B329" s="72">
        <v>5267</v>
      </c>
      <c r="C329" s="70">
        <v>4913.8599999999997</v>
      </c>
    </row>
    <row r="330" spans="1:3" x14ac:dyDescent="0.35">
      <c r="A330" s="68">
        <v>43795</v>
      </c>
      <c r="B330" s="72">
        <v>4679</v>
      </c>
      <c r="C330" s="70">
        <v>4915</v>
      </c>
    </row>
    <row r="331" spans="1:3" x14ac:dyDescent="0.35">
      <c r="A331" s="68">
        <v>43796</v>
      </c>
      <c r="B331" s="72">
        <v>4726</v>
      </c>
      <c r="C331" s="70">
        <v>4913.57</v>
      </c>
    </row>
    <row r="332" spans="1:3" x14ac:dyDescent="0.35">
      <c r="A332" s="68">
        <v>43797</v>
      </c>
      <c r="B332" s="72">
        <v>5182</v>
      </c>
      <c r="C332" s="70">
        <v>4915.1400000000003</v>
      </c>
    </row>
    <row r="333" spans="1:3" x14ac:dyDescent="0.35">
      <c r="A333" s="68">
        <v>43798</v>
      </c>
      <c r="B333" s="72">
        <v>5512</v>
      </c>
      <c r="C333" s="70">
        <v>4895.43</v>
      </c>
    </row>
    <row r="334" spans="1:3" x14ac:dyDescent="0.35">
      <c r="A334" s="68">
        <v>43799</v>
      </c>
      <c r="B334" s="72">
        <v>4004</v>
      </c>
      <c r="C334" s="70">
        <v>4902.57</v>
      </c>
    </row>
    <row r="335" spans="1:3" x14ac:dyDescent="0.35">
      <c r="A335" s="68">
        <v>43800</v>
      </c>
      <c r="B335" s="72">
        <v>5024</v>
      </c>
      <c r="C335" s="70">
        <v>4913.43</v>
      </c>
    </row>
    <row r="336" spans="1:3" x14ac:dyDescent="0.35">
      <c r="A336" s="68">
        <v>43801</v>
      </c>
      <c r="B336" s="72">
        <v>5507</v>
      </c>
      <c r="C336" s="70">
        <v>4947.71</v>
      </c>
    </row>
    <row r="337" spans="1:3" x14ac:dyDescent="0.35">
      <c r="A337" s="68">
        <v>43802</v>
      </c>
      <c r="B337" s="72">
        <v>4955</v>
      </c>
      <c r="C337" s="70">
        <v>4987.1400000000003</v>
      </c>
    </row>
    <row r="338" spans="1:3" x14ac:dyDescent="0.35">
      <c r="A338" s="68">
        <v>43803</v>
      </c>
      <c r="B338" s="72">
        <v>5054</v>
      </c>
      <c r="C338" s="70">
        <v>5034</v>
      </c>
    </row>
    <row r="339" spans="1:3" x14ac:dyDescent="0.35">
      <c r="A339" s="68">
        <v>43804</v>
      </c>
      <c r="B339" s="72">
        <v>5257</v>
      </c>
      <c r="C339" s="70">
        <v>5044.71</v>
      </c>
    </row>
    <row r="340" spans="1:3" x14ac:dyDescent="0.35">
      <c r="A340" s="68">
        <v>43805</v>
      </c>
      <c r="B340" s="72">
        <v>5641</v>
      </c>
      <c r="C340" s="70">
        <v>5063.1400000000003</v>
      </c>
    </row>
    <row r="341" spans="1:3" x14ac:dyDescent="0.35">
      <c r="A341" s="68">
        <v>43806</v>
      </c>
      <c r="B341" s="72">
        <v>4227</v>
      </c>
      <c r="C341" s="70">
        <v>5095</v>
      </c>
    </row>
    <row r="342" spans="1:3" x14ac:dyDescent="0.35">
      <c r="A342" s="68">
        <v>43807</v>
      </c>
      <c r="B342" s="72">
        <v>5070</v>
      </c>
      <c r="C342" s="70">
        <v>5101.57</v>
      </c>
    </row>
    <row r="343" spans="1:3" x14ac:dyDescent="0.35">
      <c r="A343" s="68">
        <v>43808</v>
      </c>
      <c r="B343" s="72">
        <v>5570</v>
      </c>
      <c r="C343" s="70">
        <v>5110.57</v>
      </c>
    </row>
    <row r="344" spans="1:3" x14ac:dyDescent="0.35">
      <c r="A344" s="68">
        <v>43809</v>
      </c>
      <c r="B344" s="72">
        <v>4890</v>
      </c>
      <c r="C344" s="70">
        <v>5101.29</v>
      </c>
    </row>
    <row r="345" spans="1:3" x14ac:dyDescent="0.35">
      <c r="A345" s="68">
        <v>43810</v>
      </c>
      <c r="B345" s="72">
        <v>5109</v>
      </c>
      <c r="C345" s="70">
        <v>5109.1400000000003</v>
      </c>
    </row>
    <row r="346" spans="1:3" x14ac:dyDescent="0.35">
      <c r="A346" s="68">
        <v>43811</v>
      </c>
      <c r="B346" s="72">
        <v>5464</v>
      </c>
      <c r="C346" s="70">
        <v>5138.71</v>
      </c>
    </row>
    <row r="347" spans="1:3" x14ac:dyDescent="0.35">
      <c r="A347" s="68">
        <v>43812</v>
      </c>
      <c r="B347" s="72">
        <v>5821</v>
      </c>
      <c r="C347" s="70">
        <v>5164.43</v>
      </c>
    </row>
    <row r="348" spans="1:3" x14ac:dyDescent="0.35">
      <c r="A348" s="68">
        <v>43813</v>
      </c>
      <c r="B348" s="72">
        <v>4607</v>
      </c>
      <c r="C348" s="70">
        <v>5218.71</v>
      </c>
    </row>
    <row r="349" spans="1:3" x14ac:dyDescent="0.35">
      <c r="A349" s="68">
        <v>43814</v>
      </c>
      <c r="B349" s="72">
        <v>5245</v>
      </c>
      <c r="C349" s="70">
        <v>5243.71</v>
      </c>
    </row>
    <row r="350" spans="1:3" x14ac:dyDescent="0.35">
      <c r="A350" s="68">
        <v>43815</v>
      </c>
      <c r="B350" s="72">
        <v>5579</v>
      </c>
      <c r="C350" s="70">
        <v>5245</v>
      </c>
    </row>
    <row r="351" spans="1:3" x14ac:dyDescent="0.35">
      <c r="A351" s="68">
        <v>43816</v>
      </c>
      <c r="B351" s="72">
        <v>5033</v>
      </c>
      <c r="C351" s="70">
        <v>5265.43</v>
      </c>
    </row>
    <row r="352" spans="1:3" x14ac:dyDescent="0.35">
      <c r="A352" s="68">
        <v>43817</v>
      </c>
      <c r="B352" s="72">
        <v>5156</v>
      </c>
      <c r="C352" s="70">
        <v>5272.14</v>
      </c>
    </row>
    <row r="353" spans="1:3" x14ac:dyDescent="0.35">
      <c r="A353" s="68">
        <v>43818</v>
      </c>
      <c r="B353" s="72">
        <v>5800</v>
      </c>
      <c r="C353" s="70">
        <v>5320.14</v>
      </c>
    </row>
    <row r="354" spans="1:3" x14ac:dyDescent="0.35">
      <c r="A354" s="68">
        <v>43819</v>
      </c>
      <c r="B354" s="72">
        <v>5933</v>
      </c>
      <c r="C354" s="70">
        <v>5336.14</v>
      </c>
    </row>
    <row r="355" spans="1:3" x14ac:dyDescent="0.35">
      <c r="A355" s="68">
        <v>43820</v>
      </c>
      <c r="B355" s="72">
        <v>5070</v>
      </c>
      <c r="C355" s="70">
        <v>5402.29</v>
      </c>
    </row>
    <row r="356" spans="1:3" x14ac:dyDescent="0.35">
      <c r="A356" s="68">
        <v>43821</v>
      </c>
      <c r="B356" s="72">
        <v>5380</v>
      </c>
      <c r="C356" s="70">
        <v>5421.57</v>
      </c>
    </row>
    <row r="357" spans="1:3" x14ac:dyDescent="0.35">
      <c r="A357" s="68">
        <v>43822</v>
      </c>
      <c r="B357" s="72">
        <v>5494</v>
      </c>
      <c r="C357" s="70">
        <v>5409.43</v>
      </c>
    </row>
    <row r="358" spans="1:3" x14ac:dyDescent="0.35">
      <c r="A358" s="68">
        <v>43823</v>
      </c>
      <c r="B358" s="72">
        <v>3883</v>
      </c>
      <c r="C358" s="70">
        <v>5245.14</v>
      </c>
    </row>
    <row r="359" spans="1:3" x14ac:dyDescent="0.35">
      <c r="A359" s="68">
        <v>43824</v>
      </c>
      <c r="B359" s="73">
        <v>1386</v>
      </c>
      <c r="C359" s="70">
        <v>5107.21</v>
      </c>
    </row>
    <row r="360" spans="1:3" x14ac:dyDescent="0.35">
      <c r="A360" s="68">
        <v>43825</v>
      </c>
      <c r="B360" s="72">
        <v>4498</v>
      </c>
      <c r="C360" s="70">
        <v>4921.21</v>
      </c>
    </row>
    <row r="361" spans="1:3" x14ac:dyDescent="0.35">
      <c r="A361" s="68">
        <v>43826</v>
      </c>
      <c r="B361" s="72">
        <v>5513</v>
      </c>
      <c r="C361" s="70">
        <v>4861.21</v>
      </c>
    </row>
    <row r="362" spans="1:3" x14ac:dyDescent="0.35">
      <c r="A362" s="68">
        <v>43827</v>
      </c>
      <c r="B362" s="72">
        <v>4894</v>
      </c>
      <c r="C362" s="70">
        <v>4836.07</v>
      </c>
    </row>
    <row r="363" spans="1:3" x14ac:dyDescent="0.35">
      <c r="A363" s="68">
        <v>43828</v>
      </c>
      <c r="B363" s="72">
        <v>5220</v>
      </c>
      <c r="C363" s="70">
        <v>4813.21</v>
      </c>
    </row>
    <row r="364" spans="1:3" x14ac:dyDescent="0.35">
      <c r="A364" s="68">
        <v>43829</v>
      </c>
      <c r="B364" s="72">
        <v>5140</v>
      </c>
      <c r="C364" s="70">
        <v>4762.6400000000003</v>
      </c>
    </row>
    <row r="365" spans="1:3" x14ac:dyDescent="0.35">
      <c r="A365" s="68">
        <v>43830</v>
      </c>
      <c r="B365" s="72">
        <v>4112</v>
      </c>
      <c r="C365" s="70">
        <v>4795.3599999999997</v>
      </c>
    </row>
    <row r="366" spans="1:3" x14ac:dyDescent="0.35">
      <c r="A366" s="68">
        <v>43831</v>
      </c>
      <c r="B366" s="72">
        <v>3950</v>
      </c>
      <c r="C366" s="70">
        <v>4761</v>
      </c>
    </row>
    <row r="367" spans="1:3" x14ac:dyDescent="0.35">
      <c r="A367" s="68">
        <v>43832</v>
      </c>
      <c r="B367" s="72">
        <v>5252</v>
      </c>
      <c r="C367" s="70">
        <v>4868.71</v>
      </c>
    </row>
    <row r="368" spans="1:3" x14ac:dyDescent="0.35">
      <c r="A368" s="68">
        <v>43833</v>
      </c>
      <c r="B368" s="72">
        <v>5536</v>
      </c>
      <c r="C368" s="70">
        <v>4872</v>
      </c>
    </row>
    <row r="369" spans="1:3" x14ac:dyDescent="0.35">
      <c r="A369" s="68">
        <v>43834</v>
      </c>
      <c r="B369" s="72">
        <v>4844</v>
      </c>
      <c r="C369" s="70">
        <v>4864.8599999999997</v>
      </c>
    </row>
    <row r="370" spans="1:3" x14ac:dyDescent="0.35">
      <c r="A370" s="68">
        <v>43835</v>
      </c>
      <c r="B370" s="72">
        <v>5390</v>
      </c>
      <c r="C370" s="70">
        <v>4889.1400000000003</v>
      </c>
    </row>
    <row r="371" spans="1:3" x14ac:dyDescent="0.35">
      <c r="A371" s="68">
        <v>43836</v>
      </c>
      <c r="B371" s="72">
        <v>5245</v>
      </c>
      <c r="C371" s="70">
        <v>4904.1400000000003</v>
      </c>
    </row>
    <row r="372" spans="1:3" x14ac:dyDescent="0.35">
      <c r="A372" s="68">
        <v>43837</v>
      </c>
      <c r="B372" s="72">
        <v>4630</v>
      </c>
      <c r="C372" s="70">
        <v>4978.1400000000003</v>
      </c>
    </row>
    <row r="373" spans="1:3" x14ac:dyDescent="0.35">
      <c r="A373" s="68">
        <v>43838</v>
      </c>
      <c r="B373" s="72">
        <v>4474</v>
      </c>
      <c r="C373" s="70">
        <v>5053</v>
      </c>
    </row>
    <row r="374" spans="1:3" x14ac:dyDescent="0.35">
      <c r="A374" s="68">
        <v>43839</v>
      </c>
      <c r="B374" s="72">
        <v>4801</v>
      </c>
      <c r="C374" s="70">
        <v>4988.57</v>
      </c>
    </row>
    <row r="375" spans="1:3" x14ac:dyDescent="0.35">
      <c r="A375" s="68">
        <v>43840</v>
      </c>
      <c r="B375" s="72">
        <v>5297</v>
      </c>
      <c r="C375" s="70">
        <v>4954.43</v>
      </c>
    </row>
    <row r="376" spans="1:3" x14ac:dyDescent="0.35">
      <c r="A376" s="68">
        <v>43841</v>
      </c>
      <c r="B376" s="72">
        <v>4199</v>
      </c>
      <c r="C376" s="70">
        <v>4862.29</v>
      </c>
    </row>
    <row r="377" spans="1:3" x14ac:dyDescent="0.35">
      <c r="A377" s="68">
        <v>43842</v>
      </c>
      <c r="B377" s="72">
        <v>4950</v>
      </c>
      <c r="C377" s="70">
        <v>4799.43</v>
      </c>
    </row>
    <row r="378" spans="1:3" x14ac:dyDescent="0.35">
      <c r="A378" s="68">
        <v>43843</v>
      </c>
      <c r="B378" s="72">
        <v>4825</v>
      </c>
      <c r="C378" s="70">
        <v>4739.43</v>
      </c>
    </row>
    <row r="379" spans="1:3" x14ac:dyDescent="0.35">
      <c r="A379" s="68">
        <v>43844</v>
      </c>
      <c r="B379" s="72">
        <v>4120</v>
      </c>
      <c r="C379" s="70">
        <v>4666.57</v>
      </c>
    </row>
    <row r="380" spans="1:3" x14ac:dyDescent="0.35">
      <c r="A380" s="68">
        <v>43845</v>
      </c>
      <c r="B380" s="72">
        <v>4362</v>
      </c>
      <c r="C380" s="70">
        <v>4650.57</v>
      </c>
    </row>
    <row r="381" spans="1:3" x14ac:dyDescent="0.35">
      <c r="A381" s="68">
        <v>43846</v>
      </c>
      <c r="B381" s="72">
        <v>4786</v>
      </c>
      <c r="C381" s="70">
        <v>4648.43</v>
      </c>
    </row>
    <row r="382" spans="1:3" x14ac:dyDescent="0.35">
      <c r="A382" s="68">
        <v>43847</v>
      </c>
      <c r="B382" s="72">
        <v>5310</v>
      </c>
      <c r="C382" s="70">
        <v>4650.29</v>
      </c>
    </row>
    <row r="383" spans="1:3" x14ac:dyDescent="0.35">
      <c r="A383" s="68">
        <v>43848</v>
      </c>
      <c r="B383" s="72">
        <v>4155</v>
      </c>
      <c r="C383" s="70">
        <v>4644</v>
      </c>
    </row>
    <row r="384" spans="1:3" x14ac:dyDescent="0.35">
      <c r="A384" s="68">
        <v>43849</v>
      </c>
      <c r="B384" s="72">
        <v>4990</v>
      </c>
      <c r="C384" s="70">
        <v>4649.71</v>
      </c>
    </row>
    <row r="385" spans="1:3" x14ac:dyDescent="0.35">
      <c r="A385" s="68">
        <v>43850</v>
      </c>
      <c r="B385" s="72">
        <v>5023</v>
      </c>
      <c r="C385" s="70">
        <v>4678</v>
      </c>
    </row>
    <row r="386" spans="1:3" x14ac:dyDescent="0.35">
      <c r="A386" s="68">
        <v>43851</v>
      </c>
      <c r="B386" s="72">
        <v>4364</v>
      </c>
      <c r="C386" s="70">
        <v>4712.8599999999997</v>
      </c>
    </row>
    <row r="387" spans="1:3" x14ac:dyDescent="0.35">
      <c r="A387" s="68">
        <v>43852</v>
      </c>
      <c r="B387" s="72">
        <v>4242</v>
      </c>
      <c r="C387" s="70">
        <v>4695.71</v>
      </c>
    </row>
    <row r="388" spans="1:3" x14ac:dyDescent="0.35">
      <c r="A388" s="68">
        <v>43853</v>
      </c>
      <c r="B388" s="72">
        <v>4886</v>
      </c>
      <c r="C388" s="70">
        <v>4710</v>
      </c>
    </row>
    <row r="389" spans="1:3" x14ac:dyDescent="0.35">
      <c r="A389" s="68">
        <v>43854</v>
      </c>
      <c r="B389" s="72">
        <v>5436</v>
      </c>
      <c r="C389" s="70">
        <v>4728</v>
      </c>
    </row>
    <row r="390" spans="1:3" x14ac:dyDescent="0.35">
      <c r="A390" s="68">
        <v>43855</v>
      </c>
      <c r="B390" s="72">
        <v>4135</v>
      </c>
      <c r="C390" s="70">
        <v>4725.1400000000003</v>
      </c>
    </row>
    <row r="391" spans="1:3" x14ac:dyDescent="0.35">
      <c r="A391" s="68">
        <v>43856</v>
      </c>
      <c r="B391" s="72">
        <v>4934</v>
      </c>
      <c r="C391" s="70">
        <v>4717.1400000000003</v>
      </c>
    </row>
    <row r="392" spans="1:3" x14ac:dyDescent="0.35">
      <c r="A392" s="68">
        <v>43857</v>
      </c>
      <c r="B392" s="72">
        <v>5031</v>
      </c>
      <c r="C392" s="70">
        <v>4718.29</v>
      </c>
    </row>
    <row r="393" spans="1:3" x14ac:dyDescent="0.35">
      <c r="A393" s="68">
        <v>43858</v>
      </c>
      <c r="B393" s="72">
        <v>4325</v>
      </c>
      <c r="C393" s="70">
        <v>4712.71</v>
      </c>
    </row>
    <row r="394" spans="1:3" x14ac:dyDescent="0.35">
      <c r="A394" s="68">
        <v>43859</v>
      </c>
      <c r="B394" s="72">
        <v>4404</v>
      </c>
      <c r="C394" s="70">
        <v>4735.8599999999997</v>
      </c>
    </row>
    <row r="395" spans="1:3" x14ac:dyDescent="0.35">
      <c r="A395" s="68">
        <v>43860</v>
      </c>
      <c r="B395" s="72">
        <v>4866</v>
      </c>
      <c r="C395" s="70">
        <v>4733</v>
      </c>
    </row>
    <row r="396" spans="1:3" x14ac:dyDescent="0.35">
      <c r="A396" s="68">
        <v>43861</v>
      </c>
      <c r="B396" s="72">
        <v>5414</v>
      </c>
      <c r="C396" s="70">
        <v>4729.8599999999997</v>
      </c>
    </row>
    <row r="397" spans="1:3" x14ac:dyDescent="0.35">
      <c r="A397" s="68">
        <v>43862</v>
      </c>
      <c r="B397" s="72">
        <v>4298</v>
      </c>
      <c r="C397" s="70">
        <v>4753.1400000000003</v>
      </c>
    </row>
    <row r="398" spans="1:3" x14ac:dyDescent="0.35">
      <c r="A398" s="68">
        <v>43863</v>
      </c>
      <c r="B398" s="72">
        <v>4969</v>
      </c>
      <c r="C398" s="70">
        <v>4758.1400000000003</v>
      </c>
    </row>
    <row r="399" spans="1:3" x14ac:dyDescent="0.35">
      <c r="A399" s="68">
        <v>43864</v>
      </c>
      <c r="B399" s="72">
        <v>5127</v>
      </c>
      <c r="C399" s="70">
        <v>4771.8599999999997</v>
      </c>
    </row>
    <row r="400" spans="1:3" x14ac:dyDescent="0.35">
      <c r="A400" s="68">
        <v>43865</v>
      </c>
      <c r="B400" s="72">
        <v>4524</v>
      </c>
      <c r="C400" s="70">
        <v>4800.29</v>
      </c>
    </row>
    <row r="401" spans="1:3" x14ac:dyDescent="0.35">
      <c r="A401" s="68">
        <v>43866</v>
      </c>
      <c r="B401" s="72">
        <v>4605</v>
      </c>
      <c r="C401" s="70">
        <v>4829</v>
      </c>
    </row>
    <row r="402" spans="1:3" x14ac:dyDescent="0.35">
      <c r="A402" s="68">
        <v>43867</v>
      </c>
      <c r="B402" s="72">
        <v>5058</v>
      </c>
      <c r="C402" s="70">
        <v>4856.43</v>
      </c>
    </row>
    <row r="403" spans="1:3" x14ac:dyDescent="0.35">
      <c r="A403" s="68">
        <v>43868</v>
      </c>
      <c r="B403" s="72">
        <v>5525</v>
      </c>
      <c r="C403" s="70">
        <v>4872.29</v>
      </c>
    </row>
    <row r="404" spans="1:3" x14ac:dyDescent="0.35">
      <c r="A404" s="68">
        <v>43869</v>
      </c>
      <c r="B404" s="72">
        <v>4410</v>
      </c>
      <c r="C404" s="70">
        <v>4888.29</v>
      </c>
    </row>
    <row r="405" spans="1:3" x14ac:dyDescent="0.35">
      <c r="A405" s="68">
        <v>43870</v>
      </c>
      <c r="B405" s="73">
        <v>3171</v>
      </c>
      <c r="C405" s="70">
        <v>4854.57</v>
      </c>
    </row>
    <row r="406" spans="1:3" x14ac:dyDescent="0.35">
      <c r="A406" s="68">
        <v>43871</v>
      </c>
      <c r="B406" s="72">
        <v>5056</v>
      </c>
      <c r="C406" s="70">
        <v>4844.43</v>
      </c>
    </row>
    <row r="407" spans="1:3" x14ac:dyDescent="0.35">
      <c r="A407" s="68">
        <v>43872</v>
      </c>
      <c r="B407" s="72">
        <v>4579</v>
      </c>
      <c r="C407" s="70">
        <v>4852.29</v>
      </c>
    </row>
    <row r="408" spans="1:3" x14ac:dyDescent="0.35">
      <c r="A408" s="68">
        <v>43873</v>
      </c>
      <c r="B408" s="72">
        <v>4801</v>
      </c>
      <c r="C408" s="70">
        <v>4880.29</v>
      </c>
    </row>
    <row r="409" spans="1:3" x14ac:dyDescent="0.35">
      <c r="A409" s="68">
        <v>43874</v>
      </c>
      <c r="B409" s="72">
        <v>5299</v>
      </c>
      <c r="C409" s="70">
        <v>4914.71</v>
      </c>
    </row>
    <row r="410" spans="1:3" x14ac:dyDescent="0.35">
      <c r="A410" s="68">
        <v>43875</v>
      </c>
      <c r="B410" s="72">
        <v>5870</v>
      </c>
      <c r="C410" s="70">
        <v>4964</v>
      </c>
    </row>
    <row r="411" spans="1:3" x14ac:dyDescent="0.35">
      <c r="A411" s="68">
        <v>43876</v>
      </c>
      <c r="B411" s="72">
        <v>4506</v>
      </c>
      <c r="C411" s="70">
        <v>4977.71</v>
      </c>
    </row>
    <row r="412" spans="1:3" x14ac:dyDescent="0.35">
      <c r="A412" s="68">
        <v>43877</v>
      </c>
      <c r="B412" s="72">
        <v>4927</v>
      </c>
      <c r="C412" s="70">
        <v>5005.43</v>
      </c>
    </row>
    <row r="413" spans="1:3" x14ac:dyDescent="0.35">
      <c r="A413" s="68">
        <v>43878</v>
      </c>
      <c r="B413" s="72">
        <v>5392</v>
      </c>
      <c r="C413" s="70">
        <v>5053.43</v>
      </c>
    </row>
    <row r="414" spans="1:3" x14ac:dyDescent="0.35">
      <c r="A414" s="68">
        <v>43879</v>
      </c>
      <c r="B414" s="72">
        <v>4958</v>
      </c>
      <c r="C414" s="70">
        <v>5107.57</v>
      </c>
    </row>
    <row r="415" spans="1:3" x14ac:dyDescent="0.35">
      <c r="A415" s="68">
        <v>43880</v>
      </c>
      <c r="B415" s="72">
        <v>4906</v>
      </c>
      <c r="C415" s="70">
        <v>5122.57</v>
      </c>
    </row>
    <row r="416" spans="1:3" x14ac:dyDescent="0.35">
      <c r="A416" s="68">
        <v>43881</v>
      </c>
      <c r="B416" s="72">
        <v>5306</v>
      </c>
      <c r="C416" s="70">
        <v>5123.57</v>
      </c>
    </row>
    <row r="417" spans="1:3" x14ac:dyDescent="0.35">
      <c r="A417" s="68">
        <v>43882</v>
      </c>
      <c r="B417" s="72">
        <v>5722</v>
      </c>
      <c r="C417" s="70">
        <v>5102.43</v>
      </c>
    </row>
    <row r="418" spans="1:3" x14ac:dyDescent="0.35">
      <c r="A418" s="68">
        <v>43883</v>
      </c>
      <c r="B418" s="72">
        <v>4845</v>
      </c>
      <c r="C418" s="70">
        <v>5150.8599999999997</v>
      </c>
    </row>
    <row r="419" spans="1:3" x14ac:dyDescent="0.35">
      <c r="A419" s="68">
        <v>43884</v>
      </c>
      <c r="B419" s="72">
        <v>5460</v>
      </c>
      <c r="C419" s="70">
        <v>5227</v>
      </c>
    </row>
    <row r="420" spans="1:3" x14ac:dyDescent="0.35">
      <c r="A420" s="68">
        <v>43885</v>
      </c>
      <c r="B420" s="72">
        <v>5593</v>
      </c>
      <c r="C420" s="70">
        <v>5255.71</v>
      </c>
    </row>
    <row r="421" spans="1:3" x14ac:dyDescent="0.35">
      <c r="A421" s="68">
        <v>43886</v>
      </c>
      <c r="B421" s="72">
        <v>5162</v>
      </c>
      <c r="C421" s="70">
        <v>5284.86</v>
      </c>
    </row>
    <row r="422" spans="1:3" x14ac:dyDescent="0.35">
      <c r="A422" s="68">
        <v>43887</v>
      </c>
      <c r="B422" s="72">
        <v>5050</v>
      </c>
      <c r="C422" s="70">
        <v>5305.43</v>
      </c>
    </row>
    <row r="423" spans="1:3" x14ac:dyDescent="0.35">
      <c r="A423" s="68">
        <v>43888</v>
      </c>
      <c r="B423" s="72">
        <v>5448</v>
      </c>
      <c r="C423" s="70">
        <v>5325.71</v>
      </c>
    </row>
    <row r="424" spans="1:3" x14ac:dyDescent="0.35">
      <c r="A424" s="68">
        <v>43889</v>
      </c>
      <c r="B424" s="72">
        <v>5685</v>
      </c>
      <c r="C424" s="70">
        <v>5320.43</v>
      </c>
    </row>
    <row r="425" spans="1:3" x14ac:dyDescent="0.35">
      <c r="A425" s="68">
        <v>43890</v>
      </c>
      <c r="B425" s="72">
        <v>4531</v>
      </c>
      <c r="C425" s="70">
        <v>5275.57</v>
      </c>
    </row>
    <row r="426" spans="1:3" x14ac:dyDescent="0.35">
      <c r="A426" s="68">
        <v>43891</v>
      </c>
      <c r="B426" s="72">
        <v>5266</v>
      </c>
      <c r="C426" s="70">
        <v>5247.86</v>
      </c>
    </row>
    <row r="427" spans="1:3" x14ac:dyDescent="0.35">
      <c r="A427" s="68">
        <v>43892</v>
      </c>
      <c r="B427" s="72">
        <v>5503</v>
      </c>
      <c r="C427" s="70">
        <v>5235</v>
      </c>
    </row>
    <row r="428" spans="1:3" x14ac:dyDescent="0.35">
      <c r="A428" s="68">
        <v>43893</v>
      </c>
      <c r="B428" s="72">
        <v>5089</v>
      </c>
      <c r="C428" s="70">
        <v>5224.57</v>
      </c>
    </row>
    <row r="429" spans="1:3" x14ac:dyDescent="0.35">
      <c r="A429" s="68">
        <v>43894</v>
      </c>
      <c r="B429" s="72">
        <v>4891</v>
      </c>
      <c r="C429" s="70">
        <v>5201.8599999999997</v>
      </c>
    </row>
    <row r="430" spans="1:3" x14ac:dyDescent="0.35">
      <c r="A430" s="68">
        <v>43895</v>
      </c>
      <c r="B430" s="72">
        <v>4995</v>
      </c>
      <c r="C430" s="70">
        <v>5137.1400000000003</v>
      </c>
    </row>
    <row r="431" spans="1:3" x14ac:dyDescent="0.35">
      <c r="A431" s="68">
        <v>43896</v>
      </c>
      <c r="B431" s="72">
        <v>5309</v>
      </c>
      <c r="C431" s="70">
        <v>5083.43</v>
      </c>
    </row>
    <row r="432" spans="1:3" x14ac:dyDescent="0.35">
      <c r="A432" s="68">
        <v>43897</v>
      </c>
      <c r="B432" s="72">
        <v>4340</v>
      </c>
      <c r="C432" s="70">
        <v>5056.1400000000003</v>
      </c>
    </row>
    <row r="433" spans="1:3" x14ac:dyDescent="0.35">
      <c r="A433" s="68">
        <v>43898</v>
      </c>
      <c r="B433" s="72">
        <v>4953</v>
      </c>
      <c r="C433" s="70">
        <v>5011.43</v>
      </c>
    </row>
    <row r="434" spans="1:3" x14ac:dyDescent="0.35">
      <c r="A434" s="68">
        <v>43899</v>
      </c>
      <c r="B434" s="72">
        <v>5175</v>
      </c>
      <c r="C434" s="70">
        <v>4964.57</v>
      </c>
    </row>
    <row r="435" spans="1:3" x14ac:dyDescent="0.35">
      <c r="A435" s="68">
        <v>43900</v>
      </c>
      <c r="B435" s="72">
        <v>4470</v>
      </c>
      <c r="C435" s="70">
        <v>4876.1400000000003</v>
      </c>
    </row>
    <row r="436" spans="1:3" x14ac:dyDescent="0.35">
      <c r="A436" s="68">
        <v>43901</v>
      </c>
      <c r="B436" s="72">
        <v>4332</v>
      </c>
      <c r="C436" s="70">
        <v>4796.29</v>
      </c>
    </row>
    <row r="437" spans="1:3" x14ac:dyDescent="0.35">
      <c r="A437" s="68">
        <v>43902</v>
      </c>
      <c r="B437" s="72">
        <v>4903</v>
      </c>
      <c r="C437" s="70">
        <v>4783.1400000000003</v>
      </c>
    </row>
    <row r="438" spans="1:3" x14ac:dyDescent="0.35">
      <c r="A438" s="68">
        <v>43903</v>
      </c>
      <c r="B438" s="72">
        <v>5158</v>
      </c>
      <c r="C438" s="70">
        <v>4761.57</v>
      </c>
    </row>
    <row r="439" spans="1:3" x14ac:dyDescent="0.35">
      <c r="A439" s="68">
        <v>43904</v>
      </c>
      <c r="B439" s="72">
        <v>4093</v>
      </c>
      <c r="C439" s="70">
        <v>4726.29</v>
      </c>
    </row>
    <row r="440" spans="1:3" x14ac:dyDescent="0.35">
      <c r="A440" s="68">
        <v>43905</v>
      </c>
      <c r="B440" s="72">
        <v>4448</v>
      </c>
      <c r="C440" s="70">
        <v>4654.1400000000003</v>
      </c>
    </row>
    <row r="441" spans="1:3" x14ac:dyDescent="0.35">
      <c r="A441" s="68">
        <v>43906</v>
      </c>
      <c r="B441" s="72">
        <v>4489</v>
      </c>
      <c r="C441" s="70">
        <v>4556.1400000000003</v>
      </c>
    </row>
    <row r="442" spans="1:3" x14ac:dyDescent="0.35">
      <c r="A442" s="68">
        <v>43907</v>
      </c>
      <c r="B442" s="72">
        <v>3575</v>
      </c>
      <c r="C442" s="70">
        <v>4428.29</v>
      </c>
    </row>
    <row r="443" spans="1:3" x14ac:dyDescent="0.35">
      <c r="A443" s="68">
        <v>43908</v>
      </c>
      <c r="B443" s="72">
        <v>3258</v>
      </c>
      <c r="C443" s="70">
        <v>4274.8599999999997</v>
      </c>
    </row>
    <row r="444" spans="1:3" x14ac:dyDescent="0.35">
      <c r="A444" s="68">
        <v>43909</v>
      </c>
      <c r="B444" s="72">
        <v>3278</v>
      </c>
      <c r="C444" s="70">
        <v>4042.71</v>
      </c>
    </row>
    <row r="445" spans="1:3" x14ac:dyDescent="0.35">
      <c r="A445" s="68">
        <v>43910</v>
      </c>
      <c r="B445" s="72">
        <v>3265</v>
      </c>
      <c r="C445" s="70">
        <v>3772.29</v>
      </c>
    </row>
    <row r="446" spans="1:3" x14ac:dyDescent="0.35">
      <c r="A446" s="68">
        <v>43911</v>
      </c>
      <c r="B446" s="72">
        <v>1926</v>
      </c>
      <c r="C446" s="70">
        <v>3462.71</v>
      </c>
    </row>
    <row r="447" spans="1:3" x14ac:dyDescent="0.35">
      <c r="A447" s="68">
        <v>43912</v>
      </c>
      <c r="B447" s="72">
        <v>1904</v>
      </c>
      <c r="C447" s="70">
        <v>3099.29</v>
      </c>
    </row>
    <row r="448" spans="1:3" x14ac:dyDescent="0.35">
      <c r="A448" s="68">
        <v>43913</v>
      </c>
      <c r="B448" s="72">
        <v>1663</v>
      </c>
      <c r="C448" s="70">
        <v>2695.57</v>
      </c>
    </row>
    <row r="449" spans="1:3" x14ac:dyDescent="0.35">
      <c r="A449" s="68">
        <v>43914</v>
      </c>
      <c r="B449" s="72">
        <v>1348</v>
      </c>
      <c r="C449" s="70">
        <v>2377.4299999999998</v>
      </c>
    </row>
    <row r="450" spans="1:3" x14ac:dyDescent="0.35">
      <c r="A450" s="68">
        <v>43915</v>
      </c>
      <c r="B450" s="72">
        <v>1071</v>
      </c>
      <c r="C450" s="70">
        <v>2065</v>
      </c>
    </row>
    <row r="451" spans="1:3" x14ac:dyDescent="0.35">
      <c r="A451" s="68">
        <v>43916</v>
      </c>
      <c r="B451" s="72">
        <v>1098</v>
      </c>
      <c r="C451" s="70">
        <v>1753.57</v>
      </c>
    </row>
    <row r="452" spans="1:3" x14ac:dyDescent="0.35">
      <c r="A452" s="68">
        <v>43917</v>
      </c>
      <c r="B452" s="72">
        <v>1053</v>
      </c>
      <c r="C452" s="70">
        <v>1437.57</v>
      </c>
    </row>
    <row r="453" spans="1:3" x14ac:dyDescent="0.35">
      <c r="A453" s="68">
        <v>43918</v>
      </c>
      <c r="B453" s="72">
        <v>733</v>
      </c>
      <c r="C453" s="70">
        <v>1267.1400000000001</v>
      </c>
    </row>
    <row r="454" spans="1:3" x14ac:dyDescent="0.35">
      <c r="A454" s="68">
        <v>43919</v>
      </c>
      <c r="B454" s="72">
        <v>706</v>
      </c>
      <c r="C454" s="70">
        <v>1096</v>
      </c>
    </row>
    <row r="455" spans="1:3" x14ac:dyDescent="0.35">
      <c r="A455" s="68">
        <v>43920</v>
      </c>
      <c r="B455" s="72">
        <v>658</v>
      </c>
      <c r="C455" s="70">
        <v>952.43</v>
      </c>
    </row>
    <row r="456" spans="1:3" x14ac:dyDescent="0.35">
      <c r="A456" s="68">
        <v>43921</v>
      </c>
      <c r="B456" s="72">
        <v>677</v>
      </c>
      <c r="C456" s="70">
        <v>856.57</v>
      </c>
    </row>
    <row r="457" spans="1:3" x14ac:dyDescent="0.35">
      <c r="A457" s="68">
        <v>43922</v>
      </c>
      <c r="B457" s="72">
        <v>680</v>
      </c>
      <c r="C457" s="70">
        <v>800.71</v>
      </c>
    </row>
    <row r="458" spans="1:3" x14ac:dyDescent="0.35">
      <c r="A458" s="68">
        <v>43923</v>
      </c>
      <c r="B458" s="72">
        <v>642</v>
      </c>
      <c r="C458" s="70">
        <v>735.57</v>
      </c>
    </row>
    <row r="459" spans="1:3" x14ac:dyDescent="0.35">
      <c r="A459" s="68">
        <v>43924</v>
      </c>
      <c r="B459" s="72">
        <v>667</v>
      </c>
      <c r="C459" s="70">
        <v>680.43</v>
      </c>
    </row>
    <row r="460" spans="1:3" x14ac:dyDescent="0.35">
      <c r="A460" s="68">
        <v>43925</v>
      </c>
      <c r="B460" s="72">
        <v>465</v>
      </c>
      <c r="C460" s="70">
        <v>642.14</v>
      </c>
    </row>
    <row r="461" spans="1:3" x14ac:dyDescent="0.35">
      <c r="A461" s="68">
        <v>43926</v>
      </c>
      <c r="B461" s="72">
        <v>462</v>
      </c>
      <c r="C461" s="70">
        <v>607.29</v>
      </c>
    </row>
    <row r="462" spans="1:3" x14ac:dyDescent="0.35">
      <c r="A462" s="68">
        <v>43927</v>
      </c>
      <c r="B462" s="72">
        <v>506</v>
      </c>
      <c r="C462" s="70">
        <v>585.57000000000005</v>
      </c>
    </row>
    <row r="463" spans="1:3" x14ac:dyDescent="0.35">
      <c r="A463" s="68">
        <v>43928</v>
      </c>
      <c r="B463" s="72">
        <v>564</v>
      </c>
      <c r="C463" s="70">
        <v>569.42999999999995</v>
      </c>
    </row>
    <row r="464" spans="1:3" x14ac:dyDescent="0.35">
      <c r="A464" s="68">
        <v>43929</v>
      </c>
      <c r="B464" s="72">
        <v>591</v>
      </c>
      <c r="C464" s="70">
        <v>556.71</v>
      </c>
    </row>
    <row r="465" spans="1:3" x14ac:dyDescent="0.35">
      <c r="A465" s="68">
        <v>43930</v>
      </c>
      <c r="B465" s="72">
        <v>563</v>
      </c>
      <c r="C465" s="70">
        <v>545.42999999999995</v>
      </c>
    </row>
    <row r="466" spans="1:3" x14ac:dyDescent="0.35">
      <c r="A466" s="68">
        <v>43931</v>
      </c>
      <c r="B466" s="72">
        <v>473</v>
      </c>
      <c r="C466" s="70">
        <v>517.71</v>
      </c>
    </row>
    <row r="467" spans="1:3" x14ac:dyDescent="0.35">
      <c r="A467" s="68">
        <v>43932</v>
      </c>
      <c r="B467" s="72">
        <v>341</v>
      </c>
      <c r="C467" s="70">
        <v>500</v>
      </c>
    </row>
    <row r="468" spans="1:3" x14ac:dyDescent="0.35">
      <c r="A468" s="68">
        <v>43933</v>
      </c>
      <c r="B468" s="72">
        <v>346</v>
      </c>
      <c r="C468" s="70">
        <v>483.43</v>
      </c>
    </row>
    <row r="469" spans="1:3" x14ac:dyDescent="0.35">
      <c r="A469" s="68">
        <v>43934</v>
      </c>
      <c r="B469" s="72">
        <v>353</v>
      </c>
      <c r="C469" s="70">
        <v>461.57</v>
      </c>
    </row>
    <row r="470" spans="1:3" x14ac:dyDescent="0.35">
      <c r="A470" s="68">
        <v>43935</v>
      </c>
      <c r="B470" s="72">
        <v>501</v>
      </c>
      <c r="C470" s="70">
        <v>452.57</v>
      </c>
    </row>
    <row r="471" spans="1:3" x14ac:dyDescent="0.35">
      <c r="A471" s="68">
        <v>43936</v>
      </c>
      <c r="B471" s="72">
        <v>563</v>
      </c>
      <c r="C471" s="70">
        <v>448.57</v>
      </c>
    </row>
    <row r="472" spans="1:3" x14ac:dyDescent="0.35">
      <c r="A472" s="68">
        <v>43937</v>
      </c>
      <c r="B472" s="72">
        <v>585</v>
      </c>
      <c r="C472" s="70">
        <v>451.71</v>
      </c>
    </row>
    <row r="473" spans="1:3" x14ac:dyDescent="0.35">
      <c r="A473" s="68">
        <v>43938</v>
      </c>
      <c r="B473" s="72">
        <v>553</v>
      </c>
      <c r="C473" s="70">
        <v>463.14</v>
      </c>
    </row>
    <row r="474" spans="1:3" x14ac:dyDescent="0.35">
      <c r="A474" s="68">
        <v>43939</v>
      </c>
      <c r="B474" s="72">
        <v>391</v>
      </c>
      <c r="C474" s="70">
        <v>470.29</v>
      </c>
    </row>
    <row r="475" spans="1:3" x14ac:dyDescent="0.35">
      <c r="A475" s="68">
        <v>43940</v>
      </c>
      <c r="B475" s="72">
        <v>399</v>
      </c>
      <c r="C475" s="70">
        <v>477.86</v>
      </c>
    </row>
    <row r="476" spans="1:3" x14ac:dyDescent="0.35">
      <c r="A476" s="68">
        <v>43941</v>
      </c>
      <c r="B476" s="72">
        <v>542</v>
      </c>
      <c r="C476" s="70">
        <v>504.86</v>
      </c>
    </row>
    <row r="477" spans="1:3" x14ac:dyDescent="0.35">
      <c r="A477" s="68">
        <v>43942</v>
      </c>
      <c r="B477" s="72">
        <v>530</v>
      </c>
      <c r="C477" s="70">
        <v>509</v>
      </c>
    </row>
    <row r="478" spans="1:3" x14ac:dyDescent="0.35">
      <c r="A478" s="68">
        <v>43943</v>
      </c>
      <c r="B478" s="72">
        <v>613</v>
      </c>
      <c r="C478" s="70">
        <v>516.14</v>
      </c>
    </row>
    <row r="479" spans="1:3" x14ac:dyDescent="0.35">
      <c r="A479" s="68">
        <v>43944</v>
      </c>
      <c r="B479" s="72">
        <v>602</v>
      </c>
      <c r="C479" s="70">
        <v>518.57000000000005</v>
      </c>
    </row>
    <row r="480" spans="1:3" x14ac:dyDescent="0.35">
      <c r="A480" s="68">
        <v>43945</v>
      </c>
      <c r="B480" s="72">
        <v>602</v>
      </c>
      <c r="C480" s="70">
        <v>525.57000000000005</v>
      </c>
    </row>
    <row r="481" spans="1:3" x14ac:dyDescent="0.35">
      <c r="A481" s="68">
        <v>43946</v>
      </c>
      <c r="B481" s="72">
        <v>417</v>
      </c>
      <c r="C481" s="70">
        <v>529.29</v>
      </c>
    </row>
    <row r="482" spans="1:3" x14ac:dyDescent="0.35">
      <c r="A482" s="68">
        <v>43947</v>
      </c>
      <c r="B482" s="72">
        <v>406</v>
      </c>
      <c r="C482" s="70">
        <v>530.29</v>
      </c>
    </row>
    <row r="483" spans="1:3" x14ac:dyDescent="0.35">
      <c r="A483" s="68">
        <v>43948</v>
      </c>
      <c r="B483" s="72">
        <v>561</v>
      </c>
      <c r="C483" s="70">
        <v>533</v>
      </c>
    </row>
    <row r="484" spans="1:3" x14ac:dyDescent="0.35">
      <c r="A484" s="68">
        <v>43949</v>
      </c>
      <c r="B484" s="72">
        <v>564</v>
      </c>
      <c r="C484" s="70">
        <v>537.86</v>
      </c>
    </row>
    <row r="485" spans="1:3" x14ac:dyDescent="0.35">
      <c r="A485" s="68">
        <v>43950</v>
      </c>
      <c r="B485" s="72">
        <v>642</v>
      </c>
      <c r="C485" s="70">
        <v>542</v>
      </c>
    </row>
    <row r="486" spans="1:3" x14ac:dyDescent="0.35">
      <c r="A486" s="68">
        <v>43951</v>
      </c>
      <c r="B486" s="72">
        <v>643</v>
      </c>
      <c r="C486" s="70">
        <v>547.86</v>
      </c>
    </row>
    <row r="487" spans="1:3" x14ac:dyDescent="0.35">
      <c r="A487" s="68">
        <v>43952</v>
      </c>
      <c r="B487" s="72">
        <v>611</v>
      </c>
      <c r="C487" s="70">
        <v>549.14</v>
      </c>
    </row>
    <row r="488" spans="1:3" x14ac:dyDescent="0.35">
      <c r="A488" s="68">
        <v>43953</v>
      </c>
      <c r="B488" s="72">
        <v>416</v>
      </c>
      <c r="C488" s="70">
        <v>549</v>
      </c>
    </row>
    <row r="489" spans="1:3" x14ac:dyDescent="0.35">
      <c r="A489" s="68">
        <v>43954</v>
      </c>
      <c r="B489" s="72">
        <v>474</v>
      </c>
      <c r="C489" s="70">
        <v>558.71</v>
      </c>
    </row>
    <row r="490" spans="1:3" x14ac:dyDescent="0.35">
      <c r="A490" s="68">
        <v>43955</v>
      </c>
      <c r="B490" s="72">
        <v>585</v>
      </c>
      <c r="C490" s="70">
        <v>562.14</v>
      </c>
    </row>
    <row r="491" spans="1:3" x14ac:dyDescent="0.35">
      <c r="A491" s="68">
        <v>43956</v>
      </c>
      <c r="B491" s="72">
        <v>603</v>
      </c>
      <c r="C491" s="70">
        <v>567.71</v>
      </c>
    </row>
    <row r="492" spans="1:3" x14ac:dyDescent="0.35">
      <c r="A492" s="68">
        <v>43957</v>
      </c>
      <c r="B492" s="72">
        <v>714</v>
      </c>
      <c r="C492" s="70">
        <v>578</v>
      </c>
    </row>
    <row r="493" spans="1:3" x14ac:dyDescent="0.35">
      <c r="A493" s="68">
        <v>43958</v>
      </c>
      <c r="B493" s="72">
        <v>678</v>
      </c>
      <c r="C493" s="70">
        <v>583</v>
      </c>
    </row>
    <row r="494" spans="1:3" x14ac:dyDescent="0.35">
      <c r="A494" s="68">
        <v>43959</v>
      </c>
      <c r="B494" s="72">
        <v>573</v>
      </c>
      <c r="C494" s="70">
        <v>577.57000000000005</v>
      </c>
    </row>
    <row r="495" spans="1:3" x14ac:dyDescent="0.35">
      <c r="A495" s="68">
        <v>43960</v>
      </c>
      <c r="B495" s="72">
        <v>432</v>
      </c>
      <c r="C495" s="70">
        <v>579.86</v>
      </c>
    </row>
    <row r="496" spans="1:3" x14ac:dyDescent="0.35">
      <c r="A496" s="68">
        <v>43961</v>
      </c>
      <c r="B496" s="72">
        <v>513</v>
      </c>
      <c r="C496" s="70">
        <v>585.42999999999995</v>
      </c>
    </row>
    <row r="497" spans="1:3" x14ac:dyDescent="0.35">
      <c r="A497" s="68">
        <v>43962</v>
      </c>
      <c r="B497" s="72">
        <v>638</v>
      </c>
      <c r="C497" s="70">
        <v>593</v>
      </c>
    </row>
    <row r="498" spans="1:3" x14ac:dyDescent="0.35">
      <c r="A498" s="68">
        <v>43963</v>
      </c>
      <c r="B498" s="72">
        <v>659</v>
      </c>
      <c r="C498" s="70">
        <v>601</v>
      </c>
    </row>
    <row r="499" spans="1:3" x14ac:dyDescent="0.35">
      <c r="A499" s="68">
        <v>43964</v>
      </c>
      <c r="B499" s="72">
        <v>697</v>
      </c>
      <c r="C499" s="70">
        <v>598.57000000000005</v>
      </c>
    </row>
    <row r="500" spans="1:3" x14ac:dyDescent="0.35">
      <c r="A500" s="68">
        <v>43965</v>
      </c>
      <c r="B500" s="72">
        <v>694</v>
      </c>
      <c r="C500" s="70">
        <v>600.86</v>
      </c>
    </row>
    <row r="501" spans="1:3" x14ac:dyDescent="0.35">
      <c r="A501" s="68">
        <v>43966</v>
      </c>
      <c r="B501" s="72">
        <v>707</v>
      </c>
      <c r="C501" s="70">
        <v>620</v>
      </c>
    </row>
    <row r="502" spans="1:3" x14ac:dyDescent="0.35">
      <c r="A502" s="68">
        <v>43967</v>
      </c>
      <c r="B502" s="72">
        <v>486</v>
      </c>
      <c r="C502" s="70">
        <v>627.71</v>
      </c>
    </row>
    <row r="503" spans="1:3" x14ac:dyDescent="0.35">
      <c r="A503" s="68">
        <v>43968</v>
      </c>
      <c r="B503" s="72">
        <v>497</v>
      </c>
      <c r="C503" s="70">
        <v>625.42999999999995</v>
      </c>
    </row>
    <row r="504" spans="1:3" x14ac:dyDescent="0.35">
      <c r="A504" s="68">
        <v>43969</v>
      </c>
      <c r="B504" s="72">
        <v>684</v>
      </c>
      <c r="C504" s="70">
        <v>632</v>
      </c>
    </row>
    <row r="505" spans="1:3" x14ac:dyDescent="0.35">
      <c r="A505" s="68">
        <v>43970</v>
      </c>
      <c r="B505" s="72">
        <v>658</v>
      </c>
      <c r="C505" s="70">
        <v>631.86</v>
      </c>
    </row>
    <row r="506" spans="1:3" x14ac:dyDescent="0.35">
      <c r="A506" s="68">
        <v>43971</v>
      </c>
      <c r="B506" s="72">
        <v>761</v>
      </c>
      <c r="C506" s="70">
        <v>641</v>
      </c>
    </row>
    <row r="507" spans="1:3" x14ac:dyDescent="0.35">
      <c r="A507" s="68">
        <v>43972</v>
      </c>
      <c r="B507" s="72">
        <v>692</v>
      </c>
      <c r="C507" s="70">
        <v>640.71</v>
      </c>
    </row>
    <row r="508" spans="1:3" x14ac:dyDescent="0.35">
      <c r="A508" s="68">
        <v>43973</v>
      </c>
      <c r="B508" s="72">
        <v>696</v>
      </c>
      <c r="C508" s="70">
        <v>639.14</v>
      </c>
    </row>
    <row r="509" spans="1:3" x14ac:dyDescent="0.35">
      <c r="A509" s="68">
        <v>43974</v>
      </c>
      <c r="B509" s="72">
        <v>562</v>
      </c>
      <c r="C509" s="70">
        <v>650</v>
      </c>
    </row>
    <row r="510" spans="1:3" x14ac:dyDescent="0.35">
      <c r="A510" s="68">
        <v>43975</v>
      </c>
      <c r="B510" s="72">
        <v>554</v>
      </c>
      <c r="C510" s="70">
        <v>658.14</v>
      </c>
    </row>
    <row r="511" spans="1:3" x14ac:dyDescent="0.35">
      <c r="A511" s="68">
        <v>43976</v>
      </c>
      <c r="B511" s="72">
        <v>628</v>
      </c>
      <c r="C511" s="70">
        <v>650.14</v>
      </c>
    </row>
    <row r="512" spans="1:3" x14ac:dyDescent="0.35">
      <c r="A512" s="68">
        <v>43977</v>
      </c>
      <c r="B512" s="72">
        <v>750</v>
      </c>
      <c r="C512" s="70">
        <v>663.29</v>
      </c>
    </row>
    <row r="513" spans="1:3" x14ac:dyDescent="0.35">
      <c r="A513" s="68">
        <v>43978</v>
      </c>
      <c r="B513" s="72">
        <v>820</v>
      </c>
      <c r="C513" s="70">
        <v>671.71</v>
      </c>
    </row>
    <row r="514" spans="1:3" x14ac:dyDescent="0.35">
      <c r="A514" s="68">
        <v>43979</v>
      </c>
      <c r="B514" s="72">
        <v>729</v>
      </c>
      <c r="C514" s="70">
        <v>677</v>
      </c>
    </row>
    <row r="515" spans="1:3" x14ac:dyDescent="0.35">
      <c r="A515" s="68">
        <v>43980</v>
      </c>
      <c r="B515" s="72">
        <v>841</v>
      </c>
      <c r="C515" s="70">
        <v>697.71</v>
      </c>
    </row>
    <row r="516" spans="1:3" x14ac:dyDescent="0.35">
      <c r="A516" s="68">
        <v>43981</v>
      </c>
      <c r="B516" s="72">
        <v>553</v>
      </c>
      <c r="C516" s="70">
        <v>696.43</v>
      </c>
    </row>
    <row r="517" spans="1:3" x14ac:dyDescent="0.35">
      <c r="A517" s="68">
        <v>43982</v>
      </c>
      <c r="B517" s="72">
        <v>551</v>
      </c>
      <c r="C517" s="70">
        <v>696</v>
      </c>
    </row>
    <row r="518" spans="1:3" x14ac:dyDescent="0.35">
      <c r="A518" s="68">
        <v>43983</v>
      </c>
      <c r="B518" s="72">
        <v>714</v>
      </c>
      <c r="C518" s="70">
        <v>708.29</v>
      </c>
    </row>
    <row r="519" spans="1:3" x14ac:dyDescent="0.35">
      <c r="A519" s="68">
        <v>43984</v>
      </c>
      <c r="B519" s="72">
        <v>819</v>
      </c>
      <c r="C519" s="70">
        <v>718.14</v>
      </c>
    </row>
    <row r="520" spans="1:3" x14ac:dyDescent="0.35">
      <c r="A520" s="68">
        <v>43985</v>
      </c>
      <c r="B520" s="72">
        <v>891</v>
      </c>
      <c r="C520" s="70">
        <v>728.29</v>
      </c>
    </row>
    <row r="521" spans="1:3" x14ac:dyDescent="0.35">
      <c r="A521" s="68">
        <v>43986</v>
      </c>
      <c r="B521" s="72">
        <v>888</v>
      </c>
      <c r="C521" s="70">
        <v>751</v>
      </c>
    </row>
    <row r="522" spans="1:3" x14ac:dyDescent="0.35">
      <c r="A522" s="68">
        <v>43987</v>
      </c>
      <c r="B522" s="72">
        <v>939</v>
      </c>
      <c r="C522" s="70">
        <v>765</v>
      </c>
    </row>
    <row r="523" spans="1:3" x14ac:dyDescent="0.35">
      <c r="A523" s="68">
        <v>43988</v>
      </c>
      <c r="B523" s="72">
        <v>694</v>
      </c>
      <c r="C523" s="70">
        <v>785.14</v>
      </c>
    </row>
    <row r="524" spans="1:3" x14ac:dyDescent="0.35">
      <c r="A524" s="68">
        <v>43989</v>
      </c>
      <c r="B524" s="72">
        <v>728</v>
      </c>
      <c r="C524" s="70">
        <v>810.43</v>
      </c>
    </row>
    <row r="525" spans="1:3" x14ac:dyDescent="0.35">
      <c r="A525" s="68">
        <v>43990</v>
      </c>
      <c r="B525" s="72">
        <v>793</v>
      </c>
      <c r="C525" s="70">
        <v>821.71</v>
      </c>
    </row>
    <row r="526" spans="1:3" x14ac:dyDescent="0.35">
      <c r="A526" s="68">
        <v>43991</v>
      </c>
      <c r="B526" s="72">
        <v>772</v>
      </c>
      <c r="C526" s="70">
        <v>815</v>
      </c>
    </row>
    <row r="527" spans="1:3" x14ac:dyDescent="0.35">
      <c r="A527" s="68">
        <v>43992</v>
      </c>
      <c r="B527" s="72">
        <v>834</v>
      </c>
      <c r="C527" s="70">
        <v>806.86</v>
      </c>
    </row>
    <row r="528" spans="1:3" x14ac:dyDescent="0.35">
      <c r="A528" s="68">
        <v>43993</v>
      </c>
      <c r="B528" s="72">
        <v>780</v>
      </c>
      <c r="C528" s="70">
        <v>791.43</v>
      </c>
    </row>
    <row r="529" spans="1:3" x14ac:dyDescent="0.35">
      <c r="A529" s="68">
        <v>43994</v>
      </c>
      <c r="B529" s="72">
        <v>844</v>
      </c>
      <c r="C529" s="70">
        <v>777.86</v>
      </c>
    </row>
    <row r="530" spans="1:3" x14ac:dyDescent="0.35">
      <c r="A530" s="68">
        <v>43995</v>
      </c>
      <c r="B530" s="72">
        <v>555</v>
      </c>
      <c r="C530" s="70">
        <v>758</v>
      </c>
    </row>
    <row r="531" spans="1:3" x14ac:dyDescent="0.35">
      <c r="A531" s="68">
        <v>43996</v>
      </c>
      <c r="B531" s="72">
        <v>617</v>
      </c>
      <c r="C531" s="70">
        <v>742.14</v>
      </c>
    </row>
    <row r="532" spans="1:3" x14ac:dyDescent="0.35">
      <c r="A532" s="68">
        <v>43997</v>
      </c>
      <c r="B532" s="72">
        <v>863</v>
      </c>
      <c r="C532" s="70">
        <v>752.14</v>
      </c>
    </row>
    <row r="533" spans="1:3" x14ac:dyDescent="0.35">
      <c r="A533" s="68">
        <v>43998</v>
      </c>
      <c r="B533" s="72">
        <v>831</v>
      </c>
      <c r="C533" s="70">
        <v>760.57</v>
      </c>
    </row>
    <row r="534" spans="1:3" x14ac:dyDescent="0.35">
      <c r="A534" s="68">
        <v>43999</v>
      </c>
      <c r="B534" s="72">
        <v>884</v>
      </c>
      <c r="C534" s="70">
        <v>767.71</v>
      </c>
    </row>
    <row r="535" spans="1:3" x14ac:dyDescent="0.35">
      <c r="A535" s="68">
        <v>44000</v>
      </c>
      <c r="B535" s="72">
        <v>903</v>
      </c>
      <c r="C535" s="70">
        <v>785.29</v>
      </c>
    </row>
    <row r="536" spans="1:3" x14ac:dyDescent="0.35">
      <c r="A536" s="68">
        <v>44001</v>
      </c>
      <c r="B536" s="72">
        <v>933</v>
      </c>
      <c r="C536" s="70">
        <v>798</v>
      </c>
    </row>
    <row r="537" spans="1:3" x14ac:dyDescent="0.35">
      <c r="A537" s="68">
        <v>44002</v>
      </c>
      <c r="B537" s="72">
        <v>612</v>
      </c>
      <c r="C537" s="70">
        <v>806.14</v>
      </c>
    </row>
    <row r="538" spans="1:3" x14ac:dyDescent="0.35">
      <c r="A538" s="68">
        <v>44003</v>
      </c>
      <c r="B538" s="72">
        <v>731</v>
      </c>
      <c r="C538" s="70">
        <v>822.43</v>
      </c>
    </row>
    <row r="539" spans="1:3" x14ac:dyDescent="0.35">
      <c r="A539" s="68">
        <v>44004</v>
      </c>
      <c r="B539" s="72">
        <v>998</v>
      </c>
      <c r="C539" s="70">
        <v>841.71</v>
      </c>
    </row>
    <row r="540" spans="1:3" x14ac:dyDescent="0.35">
      <c r="A540" s="68">
        <v>44005</v>
      </c>
      <c r="B540" s="72">
        <v>950</v>
      </c>
      <c r="C540" s="70">
        <v>858.71</v>
      </c>
    </row>
    <row r="541" spans="1:3" x14ac:dyDescent="0.35">
      <c r="A541" s="68">
        <v>44006</v>
      </c>
      <c r="B541" s="72">
        <v>1012</v>
      </c>
      <c r="C541" s="70">
        <v>877</v>
      </c>
    </row>
    <row r="542" spans="1:3" x14ac:dyDescent="0.35">
      <c r="A542" s="68">
        <v>44007</v>
      </c>
      <c r="B542" s="72">
        <v>1054</v>
      </c>
      <c r="C542" s="70">
        <v>898.57</v>
      </c>
    </row>
    <row r="543" spans="1:3" x14ac:dyDescent="0.35">
      <c r="A543" s="68">
        <v>44008</v>
      </c>
      <c r="B543" s="72">
        <v>1051</v>
      </c>
      <c r="C543" s="70">
        <v>915.43</v>
      </c>
    </row>
    <row r="544" spans="1:3" x14ac:dyDescent="0.35">
      <c r="A544" s="68">
        <v>44009</v>
      </c>
      <c r="B544" s="72">
        <v>718</v>
      </c>
      <c r="C544" s="70">
        <v>930.57</v>
      </c>
    </row>
    <row r="545" spans="1:3" x14ac:dyDescent="0.35">
      <c r="A545" s="68">
        <v>44010</v>
      </c>
      <c r="B545" s="72">
        <v>767</v>
      </c>
      <c r="C545" s="70">
        <v>935.71</v>
      </c>
    </row>
    <row r="546" spans="1:3" x14ac:dyDescent="0.35">
      <c r="A546" s="68">
        <v>44011</v>
      </c>
      <c r="B546" s="72">
        <v>963</v>
      </c>
      <c r="C546" s="70">
        <v>930.71</v>
      </c>
    </row>
    <row r="547" spans="1:3" x14ac:dyDescent="0.35">
      <c r="A547" s="68">
        <v>44012</v>
      </c>
      <c r="B547" s="72">
        <v>1023</v>
      </c>
      <c r="C547" s="70">
        <v>941.14</v>
      </c>
    </row>
    <row r="548" spans="1:3" x14ac:dyDescent="0.35">
      <c r="A548" s="68">
        <v>44013</v>
      </c>
      <c r="B548" s="72">
        <v>1583</v>
      </c>
      <c r="C548" s="70">
        <v>1022.71</v>
      </c>
    </row>
    <row r="549" spans="1:3" x14ac:dyDescent="0.35">
      <c r="A549" s="68">
        <v>44014</v>
      </c>
      <c r="B549" s="72">
        <v>1556</v>
      </c>
      <c r="C549" s="70">
        <v>1094.43</v>
      </c>
    </row>
    <row r="550" spans="1:3" x14ac:dyDescent="0.35">
      <c r="A550" s="68">
        <v>44015</v>
      </c>
      <c r="B550" s="72">
        <v>1669</v>
      </c>
      <c r="C550" s="70">
        <v>1182.71</v>
      </c>
    </row>
    <row r="551" spans="1:3" x14ac:dyDescent="0.35">
      <c r="A551" s="68">
        <v>44016</v>
      </c>
      <c r="B551" s="72">
        <v>1337</v>
      </c>
      <c r="C551" s="70">
        <v>1271.1400000000001</v>
      </c>
    </row>
    <row r="552" spans="1:3" x14ac:dyDescent="0.35">
      <c r="A552" s="68">
        <v>44017</v>
      </c>
      <c r="B552" s="72">
        <v>1413</v>
      </c>
      <c r="C552" s="70">
        <v>1363.43</v>
      </c>
    </row>
    <row r="553" spans="1:3" x14ac:dyDescent="0.35">
      <c r="A553" s="68">
        <v>44018</v>
      </c>
      <c r="B553" s="72">
        <v>1602</v>
      </c>
      <c r="C553" s="70">
        <v>1454.71</v>
      </c>
    </row>
    <row r="554" spans="1:3" x14ac:dyDescent="0.35">
      <c r="A554" s="68">
        <v>44019</v>
      </c>
      <c r="B554" s="72">
        <v>1533</v>
      </c>
      <c r="C554" s="70">
        <v>1527.57</v>
      </c>
    </row>
    <row r="555" spans="1:3" x14ac:dyDescent="0.35">
      <c r="A555" s="68">
        <v>44020</v>
      </c>
      <c r="B555" s="72">
        <v>1606</v>
      </c>
      <c r="C555" s="70">
        <v>1530.86</v>
      </c>
    </row>
    <row r="556" spans="1:3" x14ac:dyDescent="0.35">
      <c r="A556" s="68">
        <v>44021</v>
      </c>
      <c r="B556" s="72">
        <v>1691</v>
      </c>
      <c r="C556" s="70">
        <v>1550.14</v>
      </c>
    </row>
    <row r="557" spans="1:3" x14ac:dyDescent="0.35">
      <c r="A557" s="68">
        <v>44022</v>
      </c>
      <c r="B557" s="72">
        <v>1907</v>
      </c>
      <c r="C557" s="70">
        <v>1584.14</v>
      </c>
    </row>
    <row r="558" spans="1:3" x14ac:dyDescent="0.35">
      <c r="A558" s="68">
        <v>44023</v>
      </c>
      <c r="B558" s="72">
        <v>1548</v>
      </c>
      <c r="C558" s="70">
        <v>1614.29</v>
      </c>
    </row>
    <row r="559" spans="1:3" x14ac:dyDescent="0.35">
      <c r="A559" s="68">
        <v>44024</v>
      </c>
      <c r="B559" s="72">
        <v>1594</v>
      </c>
      <c r="C559" s="70">
        <v>1640.14</v>
      </c>
    </row>
    <row r="560" spans="1:3" x14ac:dyDescent="0.35">
      <c r="A560" s="68">
        <v>44025</v>
      </c>
      <c r="B560" s="72">
        <v>1698</v>
      </c>
      <c r="C560" s="70">
        <v>1653.86</v>
      </c>
    </row>
    <row r="561" spans="1:3" x14ac:dyDescent="0.35">
      <c r="A561" s="68">
        <v>44026</v>
      </c>
      <c r="B561" s="72">
        <v>1676</v>
      </c>
      <c r="C561" s="70">
        <v>1674.29</v>
      </c>
    </row>
    <row r="562" spans="1:3" x14ac:dyDescent="0.35">
      <c r="A562" s="68">
        <v>44027</v>
      </c>
      <c r="B562" s="72">
        <v>1881</v>
      </c>
      <c r="C562" s="70">
        <v>1713.57</v>
      </c>
    </row>
    <row r="563" spans="1:3" x14ac:dyDescent="0.35">
      <c r="A563" s="68">
        <v>44028</v>
      </c>
      <c r="B563" s="72">
        <v>2115</v>
      </c>
      <c r="C563" s="70">
        <v>1774.14</v>
      </c>
    </row>
    <row r="564" spans="1:3" x14ac:dyDescent="0.35">
      <c r="A564" s="68">
        <v>44029</v>
      </c>
      <c r="B564" s="72">
        <v>2264</v>
      </c>
      <c r="C564" s="70">
        <v>1825.14</v>
      </c>
    </row>
    <row r="565" spans="1:3" x14ac:dyDescent="0.35">
      <c r="A565" s="68">
        <v>44030</v>
      </c>
      <c r="B565" s="72">
        <v>1994</v>
      </c>
      <c r="C565" s="70">
        <v>1888.86</v>
      </c>
    </row>
    <row r="566" spans="1:3" x14ac:dyDescent="0.35">
      <c r="A566" s="68">
        <v>44031</v>
      </c>
      <c r="B566" s="72">
        <v>2030</v>
      </c>
      <c r="C566" s="70">
        <v>1951.14</v>
      </c>
    </row>
    <row r="567" spans="1:3" x14ac:dyDescent="0.35">
      <c r="A567" s="68">
        <v>44032</v>
      </c>
      <c r="B567" s="72">
        <v>2138</v>
      </c>
      <c r="C567" s="70">
        <v>2014</v>
      </c>
    </row>
    <row r="568" spans="1:3" x14ac:dyDescent="0.35">
      <c r="A568" s="68">
        <v>44033</v>
      </c>
      <c r="B568" s="72">
        <v>2044</v>
      </c>
      <c r="C568" s="70">
        <v>2066.5700000000002</v>
      </c>
    </row>
    <row r="569" spans="1:3" x14ac:dyDescent="0.35">
      <c r="A569" s="68">
        <v>44034</v>
      </c>
      <c r="B569" s="72">
        <v>2101</v>
      </c>
      <c r="C569" s="70">
        <v>2098</v>
      </c>
    </row>
    <row r="570" spans="1:3" x14ac:dyDescent="0.35">
      <c r="A570" s="68">
        <v>44035</v>
      </c>
      <c r="B570" s="72">
        <v>2166</v>
      </c>
      <c r="C570" s="70">
        <v>2105.29</v>
      </c>
    </row>
    <row r="571" spans="1:3" x14ac:dyDescent="0.35">
      <c r="A571" s="68">
        <v>44036</v>
      </c>
      <c r="B571" s="72">
        <v>2419</v>
      </c>
      <c r="C571" s="70">
        <v>2127.4299999999998</v>
      </c>
    </row>
    <row r="572" spans="1:3" x14ac:dyDescent="0.35">
      <c r="A572" s="68">
        <v>44037</v>
      </c>
      <c r="B572" s="72">
        <v>2223</v>
      </c>
      <c r="C572" s="70">
        <v>2160.14</v>
      </c>
    </row>
    <row r="573" spans="1:3" x14ac:dyDescent="0.35">
      <c r="A573" s="68">
        <v>44038</v>
      </c>
      <c r="B573" s="72">
        <v>2237</v>
      </c>
      <c r="C573" s="70">
        <v>2189.71</v>
      </c>
    </row>
    <row r="574" spans="1:3" x14ac:dyDescent="0.35">
      <c r="A574" s="68">
        <v>44039</v>
      </c>
      <c r="B574" s="72">
        <v>2156</v>
      </c>
      <c r="C574" s="70">
        <v>2192.29</v>
      </c>
    </row>
    <row r="575" spans="1:3" x14ac:dyDescent="0.35">
      <c r="A575" s="68">
        <v>44040</v>
      </c>
      <c r="B575" s="72">
        <v>2066</v>
      </c>
      <c r="C575" s="70">
        <v>2195.4299999999998</v>
      </c>
    </row>
    <row r="576" spans="1:3" x14ac:dyDescent="0.35">
      <c r="A576" s="68">
        <v>44041</v>
      </c>
      <c r="B576" s="72">
        <v>2163</v>
      </c>
      <c r="C576" s="70">
        <v>2204.29</v>
      </c>
    </row>
    <row r="577" spans="1:3" x14ac:dyDescent="0.35">
      <c r="A577" s="68">
        <v>44042</v>
      </c>
      <c r="B577" s="72">
        <v>2191</v>
      </c>
      <c r="C577" s="70">
        <v>2207.86</v>
      </c>
    </row>
    <row r="578" spans="1:3" x14ac:dyDescent="0.35">
      <c r="A578" s="68">
        <v>44043</v>
      </c>
      <c r="B578" s="72">
        <v>2529</v>
      </c>
      <c r="C578" s="70">
        <v>2223.5700000000002</v>
      </c>
    </row>
    <row r="579" spans="1:3" x14ac:dyDescent="0.35">
      <c r="A579" s="68">
        <v>44044</v>
      </c>
      <c r="B579" s="72">
        <v>2816</v>
      </c>
      <c r="C579" s="70">
        <v>2308.29</v>
      </c>
    </row>
    <row r="580" spans="1:3" x14ac:dyDescent="0.35">
      <c r="A580" s="68">
        <v>44045</v>
      </c>
      <c r="B580" s="72">
        <v>2765</v>
      </c>
      <c r="C580" s="70">
        <v>2383.71</v>
      </c>
    </row>
    <row r="581" spans="1:3" x14ac:dyDescent="0.35">
      <c r="A581" s="68">
        <v>44046</v>
      </c>
      <c r="B581" s="72">
        <v>2865</v>
      </c>
      <c r="C581" s="70">
        <v>2485</v>
      </c>
    </row>
    <row r="582" spans="1:3" x14ac:dyDescent="0.35">
      <c r="A582" s="68">
        <v>44047</v>
      </c>
      <c r="B582" s="72">
        <v>2499</v>
      </c>
      <c r="C582" s="70">
        <v>2546.86</v>
      </c>
    </row>
    <row r="583" spans="1:3" x14ac:dyDescent="0.35">
      <c r="A583" s="68">
        <v>44048</v>
      </c>
      <c r="B583" s="72">
        <v>2578</v>
      </c>
      <c r="C583" s="70">
        <v>2606.14</v>
      </c>
    </row>
    <row r="584" spans="1:3" x14ac:dyDescent="0.35">
      <c r="A584" s="68">
        <v>44049</v>
      </c>
      <c r="B584" s="72">
        <v>2687</v>
      </c>
      <c r="C584" s="70">
        <v>2677</v>
      </c>
    </row>
    <row r="585" spans="1:3" x14ac:dyDescent="0.35">
      <c r="A585" s="68">
        <v>44050</v>
      </c>
      <c r="B585" s="72">
        <v>2977</v>
      </c>
      <c r="C585" s="70">
        <v>2741</v>
      </c>
    </row>
    <row r="586" spans="1:3" x14ac:dyDescent="0.35">
      <c r="A586" s="68">
        <v>44051</v>
      </c>
      <c r="B586" s="72">
        <v>2688</v>
      </c>
      <c r="C586" s="70">
        <v>2722.71</v>
      </c>
    </row>
    <row r="587" spans="1:3" x14ac:dyDescent="0.35">
      <c r="A587" s="68">
        <v>44052</v>
      </c>
      <c r="B587" s="72">
        <v>2775</v>
      </c>
      <c r="C587" s="70">
        <v>2724.14</v>
      </c>
    </row>
    <row r="588" spans="1:3" x14ac:dyDescent="0.35">
      <c r="A588" s="68">
        <v>44053</v>
      </c>
      <c r="B588" s="72">
        <v>2832</v>
      </c>
      <c r="C588" s="70">
        <v>2719.43</v>
      </c>
    </row>
    <row r="589" spans="1:3" x14ac:dyDescent="0.35">
      <c r="A589" s="68">
        <v>44054</v>
      </c>
      <c r="B589" s="72">
        <v>2491</v>
      </c>
      <c r="C589" s="70">
        <v>2718.29</v>
      </c>
    </row>
    <row r="590" spans="1:3" x14ac:dyDescent="0.35">
      <c r="A590" s="68">
        <v>44055</v>
      </c>
      <c r="B590" s="72">
        <v>2544</v>
      </c>
      <c r="C590" s="70">
        <v>2713.43</v>
      </c>
    </row>
    <row r="591" spans="1:3" x14ac:dyDescent="0.35">
      <c r="A591" s="68">
        <v>44056</v>
      </c>
      <c r="B591" s="72">
        <v>2566</v>
      </c>
      <c r="C591" s="70">
        <v>2696.14</v>
      </c>
    </row>
    <row r="592" spans="1:3" x14ac:dyDescent="0.35">
      <c r="A592" s="68">
        <v>44057</v>
      </c>
      <c r="B592" s="72">
        <v>3018</v>
      </c>
      <c r="C592" s="70">
        <v>2702</v>
      </c>
    </row>
    <row r="593" spans="1:3" x14ac:dyDescent="0.35">
      <c r="A593" s="68">
        <v>44058</v>
      </c>
      <c r="B593" s="72">
        <v>2702</v>
      </c>
      <c r="C593" s="70">
        <v>2704</v>
      </c>
    </row>
    <row r="594" spans="1:3" x14ac:dyDescent="0.35">
      <c r="A594" s="68">
        <v>44059</v>
      </c>
      <c r="B594" s="72">
        <v>2779</v>
      </c>
      <c r="C594" s="70">
        <v>2704.57</v>
      </c>
    </row>
    <row r="595" spans="1:3" x14ac:dyDescent="0.35">
      <c r="A595" s="68">
        <v>44060</v>
      </c>
      <c r="B595" s="72">
        <v>2780</v>
      </c>
      <c r="C595" s="70">
        <v>2697.14</v>
      </c>
    </row>
    <row r="596" spans="1:3" x14ac:dyDescent="0.35">
      <c r="A596" s="68">
        <v>44061</v>
      </c>
      <c r="B596" s="72">
        <v>2502</v>
      </c>
      <c r="C596" s="70">
        <v>2698.71</v>
      </c>
    </row>
    <row r="597" spans="1:3" x14ac:dyDescent="0.35">
      <c r="A597" s="68">
        <v>44062</v>
      </c>
      <c r="B597" s="72">
        <v>2621</v>
      </c>
      <c r="C597" s="70">
        <v>2709.71</v>
      </c>
    </row>
    <row r="598" spans="1:3" x14ac:dyDescent="0.35">
      <c r="A598" s="68">
        <v>44063</v>
      </c>
      <c r="B598" s="72">
        <v>2712</v>
      </c>
      <c r="C598" s="70">
        <v>2730.57</v>
      </c>
    </row>
    <row r="599" spans="1:3" x14ac:dyDescent="0.35">
      <c r="A599" s="68">
        <v>44064</v>
      </c>
      <c r="B599" s="72">
        <v>2963</v>
      </c>
      <c r="C599" s="70">
        <v>2722.71</v>
      </c>
    </row>
    <row r="600" spans="1:3" x14ac:dyDescent="0.35">
      <c r="A600" s="68">
        <v>44065</v>
      </c>
      <c r="B600" s="72">
        <v>2726</v>
      </c>
      <c r="C600" s="70">
        <v>2726.14</v>
      </c>
    </row>
    <row r="601" spans="1:3" x14ac:dyDescent="0.35">
      <c r="A601" s="68">
        <v>44066</v>
      </c>
      <c r="B601" s="72">
        <v>2831</v>
      </c>
      <c r="C601" s="70">
        <v>2733.57</v>
      </c>
    </row>
    <row r="602" spans="1:3" x14ac:dyDescent="0.35">
      <c r="A602" s="68">
        <v>44067</v>
      </c>
      <c r="B602" s="72">
        <v>2922</v>
      </c>
      <c r="C602" s="70">
        <v>2753.86</v>
      </c>
    </row>
    <row r="603" spans="1:3" x14ac:dyDescent="0.35">
      <c r="A603" s="68">
        <v>44068</v>
      </c>
      <c r="B603" s="72">
        <v>2513</v>
      </c>
      <c r="C603" s="70">
        <v>2755.43</v>
      </c>
    </row>
    <row r="604" spans="1:3" x14ac:dyDescent="0.35">
      <c r="A604" s="68">
        <v>44069</v>
      </c>
      <c r="B604" s="72">
        <v>2694</v>
      </c>
      <c r="C604" s="70">
        <v>2765.86</v>
      </c>
    </row>
    <row r="605" spans="1:3" x14ac:dyDescent="0.35">
      <c r="A605" s="68">
        <v>44070</v>
      </c>
      <c r="B605" s="72">
        <v>2800</v>
      </c>
      <c r="C605" s="70">
        <v>2778.43</v>
      </c>
    </row>
    <row r="606" spans="1:3" x14ac:dyDescent="0.35">
      <c r="A606" s="68">
        <v>44071</v>
      </c>
      <c r="B606" s="72">
        <v>3154</v>
      </c>
      <c r="C606" s="70">
        <v>2805.71</v>
      </c>
    </row>
    <row r="607" spans="1:3" x14ac:dyDescent="0.35">
      <c r="A607" s="68">
        <v>44072</v>
      </c>
      <c r="B607" s="72">
        <v>2813</v>
      </c>
      <c r="C607" s="70">
        <v>2818.14</v>
      </c>
    </row>
    <row r="608" spans="1:3" x14ac:dyDescent="0.35">
      <c r="A608" s="68">
        <v>44073</v>
      </c>
      <c r="B608" s="72">
        <v>2954</v>
      </c>
      <c r="C608" s="70">
        <v>2835.71</v>
      </c>
    </row>
    <row r="609" spans="1:3" x14ac:dyDescent="0.35">
      <c r="A609" s="68">
        <v>44074</v>
      </c>
      <c r="B609" s="72">
        <v>3008</v>
      </c>
      <c r="C609" s="70">
        <v>2848</v>
      </c>
    </row>
    <row r="610" spans="1:3" x14ac:dyDescent="0.35">
      <c r="A610" s="68">
        <v>44075</v>
      </c>
      <c r="B610" s="72">
        <v>2702</v>
      </c>
      <c r="C610" s="70">
        <v>2875</v>
      </c>
    </row>
    <row r="611" spans="1:3" x14ac:dyDescent="0.35">
      <c r="A611" s="68">
        <v>44076</v>
      </c>
      <c r="B611" s="72">
        <v>2576</v>
      </c>
      <c r="C611" s="70">
        <v>2858.14</v>
      </c>
    </row>
    <row r="612" spans="1:3" x14ac:dyDescent="0.35">
      <c r="A612" s="68">
        <v>44077</v>
      </c>
      <c r="B612" s="72">
        <v>2726</v>
      </c>
      <c r="C612" s="70">
        <v>2847.57</v>
      </c>
    </row>
    <row r="613" spans="1:3" x14ac:dyDescent="0.35">
      <c r="A613" s="68">
        <v>44078</v>
      </c>
      <c r="B613" s="72">
        <v>3053</v>
      </c>
      <c r="C613" s="70">
        <v>2833.14</v>
      </c>
    </row>
    <row r="614" spans="1:3" x14ac:dyDescent="0.35">
      <c r="A614" s="68">
        <v>44079</v>
      </c>
      <c r="B614" s="72">
        <v>2608</v>
      </c>
      <c r="C614" s="70">
        <v>2803.86</v>
      </c>
    </row>
    <row r="615" spans="1:3" x14ac:dyDescent="0.35">
      <c r="A615" s="68">
        <v>44080</v>
      </c>
      <c r="B615" s="72">
        <v>2827</v>
      </c>
      <c r="C615" s="70">
        <v>2785.71</v>
      </c>
    </row>
    <row r="616" spans="1:3" x14ac:dyDescent="0.35">
      <c r="A616" s="68">
        <v>44081</v>
      </c>
      <c r="B616" s="72">
        <v>2758</v>
      </c>
      <c r="C616" s="70">
        <v>2750</v>
      </c>
    </row>
    <row r="617" spans="1:3" x14ac:dyDescent="0.35">
      <c r="A617" s="68">
        <v>44082</v>
      </c>
      <c r="B617" s="72">
        <v>2444</v>
      </c>
      <c r="C617" s="70">
        <v>2713.14</v>
      </c>
    </row>
    <row r="618" spans="1:3" x14ac:dyDescent="0.35">
      <c r="A618" s="68">
        <v>44083</v>
      </c>
      <c r="B618" s="72">
        <v>2508</v>
      </c>
      <c r="C618" s="70">
        <v>2703.43</v>
      </c>
    </row>
    <row r="619" spans="1:3" x14ac:dyDescent="0.35">
      <c r="A619" s="68">
        <v>44084</v>
      </c>
      <c r="B619" s="72">
        <v>2653</v>
      </c>
      <c r="C619" s="70">
        <v>2693</v>
      </c>
    </row>
    <row r="620" spans="1:3" x14ac:dyDescent="0.35">
      <c r="A620" s="68">
        <v>44085</v>
      </c>
      <c r="B620" s="72">
        <v>3112</v>
      </c>
      <c r="C620" s="70">
        <v>2701.43</v>
      </c>
    </row>
    <row r="621" spans="1:3" x14ac:dyDescent="0.35">
      <c r="A621" s="68">
        <v>44086</v>
      </c>
      <c r="B621" s="72">
        <v>2513</v>
      </c>
      <c r="C621" s="70">
        <v>2687.86</v>
      </c>
    </row>
    <row r="622" spans="1:3" x14ac:dyDescent="0.35">
      <c r="A622" s="68">
        <v>44087</v>
      </c>
      <c r="B622" s="72">
        <v>2778</v>
      </c>
      <c r="C622" s="70">
        <v>2680.86</v>
      </c>
    </row>
    <row r="623" spans="1:3" x14ac:dyDescent="0.35">
      <c r="A623" s="68">
        <v>44088</v>
      </c>
      <c r="B623" s="72">
        <v>2754</v>
      </c>
      <c r="C623" s="70">
        <v>2680.29</v>
      </c>
    </row>
    <row r="624" spans="1:3" x14ac:dyDescent="0.35">
      <c r="A624" s="68">
        <v>44089</v>
      </c>
      <c r="B624" s="72">
        <v>2437</v>
      </c>
      <c r="C624" s="70">
        <v>2679.29</v>
      </c>
    </row>
    <row r="625" spans="1:3" x14ac:dyDescent="0.35">
      <c r="A625" s="68">
        <v>44090</v>
      </c>
      <c r="B625" s="72">
        <v>2481</v>
      </c>
      <c r="C625" s="70">
        <v>2675.43</v>
      </c>
    </row>
    <row r="626" spans="1:3" x14ac:dyDescent="0.35">
      <c r="A626" s="68">
        <v>44091</v>
      </c>
      <c r="B626" s="72">
        <v>2689</v>
      </c>
      <c r="C626" s="70">
        <v>2680.57</v>
      </c>
    </row>
    <row r="627" spans="1:3" x14ac:dyDescent="0.35">
      <c r="A627" s="68">
        <v>44092</v>
      </c>
      <c r="B627" s="72">
        <v>3068</v>
      </c>
      <c r="C627" s="70">
        <v>2674.29</v>
      </c>
    </row>
    <row r="628" spans="1:3" x14ac:dyDescent="0.35">
      <c r="A628" s="68">
        <v>44093</v>
      </c>
      <c r="B628" s="72">
        <v>2454</v>
      </c>
      <c r="C628" s="70">
        <v>2665.86</v>
      </c>
    </row>
    <row r="629" spans="1:3" x14ac:dyDescent="0.35">
      <c r="A629" s="68">
        <v>44094</v>
      </c>
      <c r="B629" s="72">
        <v>2771</v>
      </c>
      <c r="C629" s="70">
        <v>2664.86</v>
      </c>
    </row>
    <row r="630" spans="1:3" x14ac:dyDescent="0.35">
      <c r="A630" s="68">
        <v>44095</v>
      </c>
      <c r="B630" s="72">
        <v>2716</v>
      </c>
      <c r="C630" s="70">
        <v>2659.43</v>
      </c>
    </row>
    <row r="631" spans="1:3" x14ac:dyDescent="0.35">
      <c r="A631" s="68">
        <v>44096</v>
      </c>
      <c r="B631" s="72">
        <v>2373</v>
      </c>
      <c r="C631" s="70">
        <v>2650.29</v>
      </c>
    </row>
    <row r="632" spans="1:3" x14ac:dyDescent="0.35">
      <c r="A632" s="68">
        <v>44097</v>
      </c>
      <c r="B632" s="72">
        <v>2409</v>
      </c>
      <c r="C632" s="70">
        <v>2640</v>
      </c>
    </row>
    <row r="633" spans="1:3" x14ac:dyDescent="0.35">
      <c r="A633" s="68">
        <v>44098</v>
      </c>
      <c r="B633" s="72">
        <v>2595</v>
      </c>
      <c r="C633" s="70">
        <v>2626.57</v>
      </c>
    </row>
    <row r="634" spans="1:3" x14ac:dyDescent="0.35">
      <c r="A634" s="68">
        <v>44099</v>
      </c>
      <c r="B634" s="72">
        <v>2979</v>
      </c>
      <c r="C634" s="70">
        <v>2613.86</v>
      </c>
    </row>
    <row r="635" spans="1:3" x14ac:dyDescent="0.35">
      <c r="A635" s="68">
        <v>44100</v>
      </c>
      <c r="B635" s="72">
        <v>2433</v>
      </c>
      <c r="C635" s="70">
        <v>2610.86</v>
      </c>
    </row>
    <row r="636" spans="1:3" x14ac:dyDescent="0.35">
      <c r="A636" s="68">
        <v>44101</v>
      </c>
      <c r="B636" s="72">
        <v>2693</v>
      </c>
      <c r="C636" s="70">
        <v>2599.71</v>
      </c>
    </row>
    <row r="637" spans="1:3" x14ac:dyDescent="0.35">
      <c r="A637" s="68">
        <v>44102</v>
      </c>
      <c r="B637" s="72">
        <v>2688</v>
      </c>
      <c r="C637" s="70">
        <v>2595.71</v>
      </c>
    </row>
    <row r="638" spans="1:3" x14ac:dyDescent="0.35">
      <c r="A638" s="68">
        <v>44103</v>
      </c>
      <c r="B638" s="72">
        <v>2330</v>
      </c>
      <c r="C638" s="70">
        <v>2589.5700000000002</v>
      </c>
    </row>
    <row r="639" spans="1:3" x14ac:dyDescent="0.35">
      <c r="A639" s="68">
        <v>44104</v>
      </c>
      <c r="B639" s="72">
        <v>2308</v>
      </c>
      <c r="C639" s="70">
        <v>2575.14</v>
      </c>
    </row>
    <row r="640" spans="1:3" x14ac:dyDescent="0.35">
      <c r="A640" s="68">
        <v>44105</v>
      </c>
      <c r="B640" s="72">
        <v>2357</v>
      </c>
      <c r="C640" s="70">
        <v>2541.14</v>
      </c>
    </row>
    <row r="641" spans="1:3" x14ac:dyDescent="0.35">
      <c r="A641" s="68">
        <v>44106</v>
      </c>
      <c r="B641" s="72">
        <v>2787</v>
      </c>
      <c r="C641" s="70">
        <v>2513.71</v>
      </c>
    </row>
    <row r="642" spans="1:3" x14ac:dyDescent="0.35">
      <c r="A642" s="68">
        <v>44107</v>
      </c>
      <c r="B642" s="72">
        <v>2255</v>
      </c>
      <c r="C642" s="70">
        <v>2488.29</v>
      </c>
    </row>
    <row r="643" spans="1:3" x14ac:dyDescent="0.35">
      <c r="A643" s="68">
        <v>44108</v>
      </c>
      <c r="B643" s="72">
        <v>2430</v>
      </c>
      <c r="C643" s="70">
        <v>2450.71</v>
      </c>
    </row>
    <row r="644" spans="1:3" x14ac:dyDescent="0.35">
      <c r="A644" s="68">
        <v>44109</v>
      </c>
      <c r="B644" s="72">
        <v>2459</v>
      </c>
      <c r="C644" s="70">
        <v>2418</v>
      </c>
    </row>
    <row r="645" spans="1:3" x14ac:dyDescent="0.35">
      <c r="A645" s="68">
        <v>44110</v>
      </c>
      <c r="B645" s="72">
        <v>2096</v>
      </c>
      <c r="C645" s="70">
        <v>2384.5700000000002</v>
      </c>
    </row>
    <row r="646" spans="1:3" x14ac:dyDescent="0.35">
      <c r="A646" s="68">
        <v>44111</v>
      </c>
      <c r="B646" s="72">
        <v>2137</v>
      </c>
      <c r="C646" s="70">
        <v>2360.14</v>
      </c>
    </row>
    <row r="647" spans="1:3" x14ac:dyDescent="0.35">
      <c r="A647" s="68">
        <v>44112</v>
      </c>
      <c r="B647" s="72">
        <v>2308</v>
      </c>
      <c r="C647" s="70">
        <v>2353.14</v>
      </c>
    </row>
    <row r="648" spans="1:3" x14ac:dyDescent="0.35">
      <c r="A648" s="68">
        <v>44113</v>
      </c>
      <c r="B648" s="72">
        <v>2689</v>
      </c>
      <c r="C648" s="70">
        <v>2339.14</v>
      </c>
    </row>
    <row r="649" spans="1:3" x14ac:dyDescent="0.35">
      <c r="A649" s="68">
        <v>44114</v>
      </c>
      <c r="B649" s="72">
        <v>2127</v>
      </c>
      <c r="C649" s="70">
        <v>2320.86</v>
      </c>
    </row>
    <row r="650" spans="1:3" x14ac:dyDescent="0.35">
      <c r="A650" s="68">
        <v>44115</v>
      </c>
      <c r="B650" s="72">
        <v>2315</v>
      </c>
      <c r="C650" s="70">
        <v>2304.4299999999998</v>
      </c>
    </row>
    <row r="651" spans="1:3" x14ac:dyDescent="0.35">
      <c r="A651" s="68">
        <v>44116</v>
      </c>
      <c r="B651" s="72">
        <v>2284</v>
      </c>
      <c r="C651" s="70">
        <v>2279.4299999999998</v>
      </c>
    </row>
    <row r="652" spans="1:3" x14ac:dyDescent="0.35">
      <c r="A652" s="68">
        <v>44117</v>
      </c>
      <c r="B652" s="72">
        <v>1902</v>
      </c>
      <c r="C652" s="70">
        <v>2251.71</v>
      </c>
    </row>
    <row r="653" spans="1:3" x14ac:dyDescent="0.35">
      <c r="A653" s="68">
        <v>44118</v>
      </c>
      <c r="B653" s="72">
        <v>1984</v>
      </c>
      <c r="C653" s="70">
        <v>2229.86</v>
      </c>
    </row>
    <row r="654" spans="1:3" x14ac:dyDescent="0.35">
      <c r="A654" s="68">
        <v>44119</v>
      </c>
      <c r="B654" s="72">
        <v>2144</v>
      </c>
      <c r="C654" s="70">
        <v>2206.4299999999998</v>
      </c>
    </row>
    <row r="655" spans="1:3" x14ac:dyDescent="0.35">
      <c r="A655" s="68">
        <v>44120</v>
      </c>
      <c r="B655" s="72">
        <v>2663</v>
      </c>
      <c r="C655" s="70">
        <v>2202.71</v>
      </c>
    </row>
    <row r="656" spans="1:3" x14ac:dyDescent="0.35">
      <c r="A656" s="68">
        <v>44121</v>
      </c>
      <c r="B656" s="72">
        <v>2166</v>
      </c>
      <c r="C656" s="70">
        <v>2208.29</v>
      </c>
    </row>
    <row r="657" spans="1:3" x14ac:dyDescent="0.35">
      <c r="A657" s="68">
        <v>44122</v>
      </c>
      <c r="B657" s="72">
        <v>2231</v>
      </c>
      <c r="C657" s="70">
        <v>2196.29</v>
      </c>
    </row>
    <row r="658" spans="1:3" x14ac:dyDescent="0.35">
      <c r="A658" s="68">
        <v>44123</v>
      </c>
      <c r="B658" s="72">
        <v>2109</v>
      </c>
      <c r="C658" s="70">
        <v>2171.29</v>
      </c>
    </row>
    <row r="659" spans="1:3" x14ac:dyDescent="0.35">
      <c r="A659" s="68">
        <v>44124</v>
      </c>
      <c r="B659" s="72">
        <v>1767</v>
      </c>
      <c r="C659" s="70">
        <v>2152</v>
      </c>
    </row>
    <row r="660" spans="1:3" x14ac:dyDescent="0.35">
      <c r="A660" s="68">
        <v>44125</v>
      </c>
      <c r="B660" s="72">
        <v>1834</v>
      </c>
      <c r="C660" s="70">
        <v>2130.5700000000002</v>
      </c>
    </row>
    <row r="661" spans="1:3" x14ac:dyDescent="0.35">
      <c r="A661" s="68">
        <v>44126</v>
      </c>
      <c r="B661" s="72">
        <v>2022</v>
      </c>
      <c r="C661" s="70">
        <v>2113.14</v>
      </c>
    </row>
    <row r="662" spans="1:3" x14ac:dyDescent="0.35">
      <c r="A662" s="68">
        <v>44127</v>
      </c>
      <c r="B662" s="72">
        <v>2408</v>
      </c>
      <c r="C662" s="70">
        <v>2076.71</v>
      </c>
    </row>
    <row r="663" spans="1:3" x14ac:dyDescent="0.35">
      <c r="A663" s="68">
        <v>44128</v>
      </c>
      <c r="B663" s="72">
        <v>2028</v>
      </c>
      <c r="C663" s="70">
        <v>2057</v>
      </c>
    </row>
    <row r="664" spans="1:3" x14ac:dyDescent="0.35">
      <c r="A664" s="68">
        <v>44129</v>
      </c>
      <c r="B664" s="72">
        <v>2238</v>
      </c>
      <c r="C664" s="70">
        <v>2058</v>
      </c>
    </row>
    <row r="665" spans="1:3" x14ac:dyDescent="0.35">
      <c r="A665" s="68">
        <v>44130</v>
      </c>
      <c r="B665" s="72">
        <v>2148</v>
      </c>
      <c r="C665" s="70">
        <v>2063.5700000000002</v>
      </c>
    </row>
    <row r="666" spans="1:3" x14ac:dyDescent="0.35">
      <c r="A666" s="68">
        <v>44131</v>
      </c>
      <c r="B666" s="72">
        <v>1753</v>
      </c>
      <c r="C666" s="70">
        <v>2061.5700000000002</v>
      </c>
    </row>
    <row r="667" spans="1:3" x14ac:dyDescent="0.35">
      <c r="A667" s="68">
        <v>44132</v>
      </c>
      <c r="B667" s="72">
        <v>1833</v>
      </c>
      <c r="C667" s="70">
        <v>2061.4299999999998</v>
      </c>
    </row>
    <row r="668" spans="1:3" x14ac:dyDescent="0.35">
      <c r="A668" s="68">
        <v>44133</v>
      </c>
      <c r="B668" s="72">
        <v>2028</v>
      </c>
      <c r="C668" s="70">
        <v>2062.29</v>
      </c>
    </row>
    <row r="669" spans="1:3" x14ac:dyDescent="0.35">
      <c r="A669" s="68">
        <v>44134</v>
      </c>
      <c r="B669" s="72">
        <v>2497</v>
      </c>
      <c r="C669" s="70">
        <v>2075</v>
      </c>
    </row>
    <row r="670" spans="1:3" x14ac:dyDescent="0.35">
      <c r="A670" s="68">
        <v>44135</v>
      </c>
      <c r="B670" s="72">
        <v>2021</v>
      </c>
      <c r="C670" s="70">
        <v>2074</v>
      </c>
    </row>
    <row r="671" spans="1:3" x14ac:dyDescent="0.35">
      <c r="A671" s="68">
        <v>44136</v>
      </c>
      <c r="B671" s="72">
        <v>2259</v>
      </c>
      <c r="C671" s="70">
        <v>2077</v>
      </c>
    </row>
    <row r="672" spans="1:3" x14ac:dyDescent="0.35">
      <c r="A672" s="68">
        <v>44137</v>
      </c>
      <c r="B672" s="72">
        <v>2034</v>
      </c>
      <c r="C672" s="70">
        <v>2060.71</v>
      </c>
    </row>
    <row r="673" spans="1:3" x14ac:dyDescent="0.35">
      <c r="A673" s="68">
        <v>44138</v>
      </c>
      <c r="B673" s="72">
        <v>1716</v>
      </c>
      <c r="C673" s="70">
        <v>2055.4299999999998</v>
      </c>
    </row>
    <row r="674" spans="1:3" x14ac:dyDescent="0.35">
      <c r="A674" s="68">
        <v>44139</v>
      </c>
      <c r="B674" s="72">
        <v>1825</v>
      </c>
      <c r="C674" s="70">
        <v>2054.29</v>
      </c>
    </row>
    <row r="675" spans="1:3" x14ac:dyDescent="0.35">
      <c r="A675" s="68">
        <v>44140</v>
      </c>
      <c r="B675" s="72">
        <v>1649</v>
      </c>
      <c r="C675" s="70">
        <v>2000.14</v>
      </c>
    </row>
    <row r="676" spans="1:3" x14ac:dyDescent="0.35">
      <c r="A676" s="68">
        <v>44141</v>
      </c>
      <c r="B676" s="72">
        <v>1954</v>
      </c>
      <c r="C676" s="70">
        <v>1922.57</v>
      </c>
    </row>
    <row r="677" spans="1:3" x14ac:dyDescent="0.35">
      <c r="A677" s="68">
        <v>44142</v>
      </c>
      <c r="B677" s="72">
        <v>1403</v>
      </c>
      <c r="C677" s="70">
        <v>1834.29</v>
      </c>
    </row>
    <row r="678" spans="1:3" x14ac:dyDescent="0.35">
      <c r="A678" s="68">
        <v>44143</v>
      </c>
      <c r="B678" s="72">
        <v>1536</v>
      </c>
      <c r="C678" s="70">
        <v>1731</v>
      </c>
    </row>
    <row r="679" spans="1:3" x14ac:dyDescent="0.35">
      <c r="A679" s="68">
        <v>44144</v>
      </c>
      <c r="B679" s="72">
        <v>1440</v>
      </c>
      <c r="C679" s="70">
        <v>1646.14</v>
      </c>
    </row>
    <row r="680" spans="1:3" x14ac:dyDescent="0.35">
      <c r="A680" s="68">
        <v>44145</v>
      </c>
      <c r="B680" s="72">
        <v>1239</v>
      </c>
      <c r="C680" s="70">
        <v>1578</v>
      </c>
    </row>
    <row r="681" spans="1:3" x14ac:dyDescent="0.35">
      <c r="A681" s="68">
        <v>44146</v>
      </c>
      <c r="B681" s="72">
        <v>1245</v>
      </c>
      <c r="C681" s="70">
        <v>1495.14</v>
      </c>
    </row>
    <row r="682" spans="1:3" x14ac:dyDescent="0.35">
      <c r="A682" s="68">
        <v>44147</v>
      </c>
      <c r="B682" s="72">
        <v>1337</v>
      </c>
      <c r="C682" s="70">
        <v>1450.57</v>
      </c>
    </row>
    <row r="683" spans="1:3" x14ac:dyDescent="0.35">
      <c r="A683" s="68">
        <v>44148</v>
      </c>
      <c r="B683" s="72">
        <v>1531</v>
      </c>
      <c r="C683" s="70">
        <v>1390.14</v>
      </c>
    </row>
    <row r="684" spans="1:3" x14ac:dyDescent="0.35">
      <c r="A684" s="68">
        <v>44149</v>
      </c>
      <c r="B684" s="72">
        <v>983</v>
      </c>
      <c r="C684" s="70">
        <v>1330.14</v>
      </c>
    </row>
    <row r="685" spans="1:3" x14ac:dyDescent="0.35">
      <c r="A685" s="68">
        <v>44150</v>
      </c>
      <c r="B685" s="72">
        <v>1164</v>
      </c>
      <c r="C685" s="70">
        <v>1277</v>
      </c>
    </row>
    <row r="686" spans="1:3" x14ac:dyDescent="0.35">
      <c r="A686" s="68">
        <v>44151</v>
      </c>
      <c r="B686" s="72">
        <v>1277</v>
      </c>
      <c r="C686" s="70">
        <v>1253.71</v>
      </c>
    </row>
    <row r="687" spans="1:3" x14ac:dyDescent="0.35">
      <c r="A687" s="68">
        <v>44152</v>
      </c>
      <c r="B687" s="72">
        <v>1104</v>
      </c>
      <c r="C687" s="70">
        <v>1234.43</v>
      </c>
    </row>
    <row r="688" spans="1:3" x14ac:dyDescent="0.35">
      <c r="A688" s="68">
        <v>44153</v>
      </c>
      <c r="B688" s="72">
        <v>1092</v>
      </c>
      <c r="C688" s="70">
        <v>1212.57</v>
      </c>
    </row>
    <row r="689" spans="1:3" x14ac:dyDescent="0.35">
      <c r="A689" s="68">
        <v>44154</v>
      </c>
      <c r="B689" s="72">
        <v>1246</v>
      </c>
      <c r="C689" s="70">
        <v>1199.57</v>
      </c>
    </row>
    <row r="690" spans="1:3" x14ac:dyDescent="0.35">
      <c r="A690" s="68">
        <v>44155</v>
      </c>
      <c r="B690" s="72">
        <v>1286</v>
      </c>
      <c r="C690" s="70">
        <v>1164.57</v>
      </c>
    </row>
    <row r="691" spans="1:3" x14ac:dyDescent="0.35">
      <c r="A691" s="68">
        <v>44156</v>
      </c>
      <c r="B691" s="72">
        <v>889</v>
      </c>
      <c r="C691" s="70">
        <v>1151.1400000000001</v>
      </c>
    </row>
    <row r="692" spans="1:3" x14ac:dyDescent="0.35">
      <c r="A692" s="68">
        <v>44157</v>
      </c>
      <c r="B692" s="72">
        <v>1005</v>
      </c>
      <c r="C692" s="70">
        <v>1128.43</v>
      </c>
    </row>
    <row r="693" spans="1:3" x14ac:dyDescent="0.35">
      <c r="A693" s="68">
        <v>44158</v>
      </c>
      <c r="B693" s="72">
        <v>1146</v>
      </c>
      <c r="C693" s="70">
        <v>1109.71</v>
      </c>
    </row>
    <row r="694" spans="1:3" x14ac:dyDescent="0.35">
      <c r="A694" s="68">
        <v>44159</v>
      </c>
      <c r="B694" s="72">
        <v>1071</v>
      </c>
      <c r="C694" s="70">
        <v>1105</v>
      </c>
    </row>
    <row r="695" spans="1:3" x14ac:dyDescent="0.35">
      <c r="A695" s="68">
        <v>44160</v>
      </c>
      <c r="B695" s="72">
        <v>1125</v>
      </c>
      <c r="C695" s="70">
        <v>1109.71</v>
      </c>
    </row>
    <row r="696" spans="1:3" x14ac:dyDescent="0.35">
      <c r="A696" s="68">
        <v>44161</v>
      </c>
      <c r="B696" s="72">
        <v>1160</v>
      </c>
      <c r="C696" s="70">
        <v>1097.43</v>
      </c>
    </row>
    <row r="697" spans="1:3" x14ac:dyDescent="0.35">
      <c r="A697" s="68">
        <v>44162</v>
      </c>
      <c r="B697" s="72">
        <v>1238</v>
      </c>
      <c r="C697" s="70">
        <v>1090.57</v>
      </c>
    </row>
    <row r="698" spans="1:3" x14ac:dyDescent="0.35">
      <c r="A698" s="68">
        <v>44163</v>
      </c>
      <c r="B698" s="72">
        <v>885</v>
      </c>
      <c r="C698" s="70">
        <v>1090</v>
      </c>
    </row>
    <row r="699" spans="1:3" x14ac:dyDescent="0.35">
      <c r="A699" s="68">
        <v>44164</v>
      </c>
      <c r="B699" s="72">
        <v>1013</v>
      </c>
      <c r="C699" s="70">
        <v>1091.1400000000001</v>
      </c>
    </row>
    <row r="700" spans="1:3" x14ac:dyDescent="0.35">
      <c r="A700" s="68">
        <v>44165</v>
      </c>
      <c r="B700" s="72">
        <v>1158</v>
      </c>
      <c r="C700" s="70">
        <v>1092.8599999999999</v>
      </c>
    </row>
    <row r="701" spans="1:3" x14ac:dyDescent="0.35">
      <c r="A701" s="68">
        <v>44166</v>
      </c>
      <c r="B701" s="72">
        <v>1160</v>
      </c>
      <c r="C701" s="70">
        <v>1105.57</v>
      </c>
    </row>
    <row r="702" spans="1:3" x14ac:dyDescent="0.35">
      <c r="A702" s="68">
        <v>44167</v>
      </c>
      <c r="B702" s="72">
        <v>1276</v>
      </c>
      <c r="C702" s="70">
        <v>1127.1400000000001</v>
      </c>
    </row>
    <row r="703" spans="1:3" x14ac:dyDescent="0.35">
      <c r="A703" s="68">
        <v>44168</v>
      </c>
      <c r="B703" s="72">
        <v>1374</v>
      </c>
      <c r="C703" s="70">
        <v>1157.71</v>
      </c>
    </row>
    <row r="704" spans="1:3" x14ac:dyDescent="0.35">
      <c r="A704" s="68">
        <v>44169</v>
      </c>
      <c r="B704" s="72">
        <v>1602</v>
      </c>
      <c r="C704" s="70">
        <v>1209.71</v>
      </c>
    </row>
    <row r="705" spans="1:3" x14ac:dyDescent="0.35">
      <c r="A705" s="68">
        <v>44170</v>
      </c>
      <c r="B705" s="72">
        <v>1168</v>
      </c>
      <c r="C705" s="70">
        <v>1250.1400000000001</v>
      </c>
    </row>
    <row r="706" spans="1:3" x14ac:dyDescent="0.35">
      <c r="A706" s="68">
        <v>44171</v>
      </c>
      <c r="B706" s="72">
        <v>1299</v>
      </c>
      <c r="C706" s="70">
        <v>1291</v>
      </c>
    </row>
    <row r="707" spans="1:3" x14ac:dyDescent="0.35">
      <c r="A707" s="68">
        <v>44172</v>
      </c>
      <c r="B707" s="72">
        <v>1349</v>
      </c>
      <c r="C707" s="70">
        <v>1318.29</v>
      </c>
    </row>
    <row r="708" spans="1:3" x14ac:dyDescent="0.35">
      <c r="A708" s="68">
        <v>44173</v>
      </c>
      <c r="B708" s="72">
        <v>1333</v>
      </c>
      <c r="C708" s="70">
        <v>1343</v>
      </c>
    </row>
    <row r="709" spans="1:3" x14ac:dyDescent="0.35">
      <c r="A709" s="68">
        <v>44174</v>
      </c>
      <c r="B709" s="72">
        <v>1455</v>
      </c>
      <c r="C709" s="70">
        <v>1368.57</v>
      </c>
    </row>
    <row r="710" spans="1:3" x14ac:dyDescent="0.35">
      <c r="A710" s="68">
        <v>44175</v>
      </c>
      <c r="B710" s="72">
        <v>1648</v>
      </c>
      <c r="C710" s="70">
        <v>1407.71</v>
      </c>
    </row>
    <row r="711" spans="1:3" x14ac:dyDescent="0.35">
      <c r="A711" s="68">
        <v>44176</v>
      </c>
      <c r="B711" s="72">
        <v>1892</v>
      </c>
      <c r="C711" s="70">
        <v>1449.14</v>
      </c>
    </row>
    <row r="712" spans="1:3" x14ac:dyDescent="0.35">
      <c r="A712" s="68">
        <v>44177</v>
      </c>
      <c r="B712" s="72">
        <v>1450</v>
      </c>
      <c r="C712" s="70">
        <v>1489.43</v>
      </c>
    </row>
    <row r="713" spans="1:3" x14ac:dyDescent="0.35">
      <c r="A713" s="68">
        <v>44178</v>
      </c>
      <c r="B713" s="72">
        <v>1559</v>
      </c>
      <c r="C713" s="70">
        <v>1526.57</v>
      </c>
    </row>
    <row r="714" spans="1:3" x14ac:dyDescent="0.35">
      <c r="A714" s="68">
        <v>44179</v>
      </c>
      <c r="B714" s="72">
        <v>1582</v>
      </c>
      <c r="C714" s="70">
        <v>1559.86</v>
      </c>
    </row>
    <row r="715" spans="1:3" x14ac:dyDescent="0.35">
      <c r="A715" s="68">
        <v>44180</v>
      </c>
      <c r="B715" s="72">
        <v>1553</v>
      </c>
      <c r="C715" s="70">
        <v>1591.29</v>
      </c>
    </row>
    <row r="716" spans="1:3" x14ac:dyDescent="0.35">
      <c r="A716" s="68">
        <v>44181</v>
      </c>
      <c r="B716" s="72">
        <v>1591</v>
      </c>
      <c r="C716" s="70">
        <v>1610.71</v>
      </c>
    </row>
    <row r="717" spans="1:3" x14ac:dyDescent="0.35">
      <c r="A717" s="68">
        <v>44182</v>
      </c>
      <c r="B717" s="72">
        <v>2196</v>
      </c>
      <c r="C717" s="70">
        <v>1689</v>
      </c>
    </row>
    <row r="718" spans="1:3" x14ac:dyDescent="0.35">
      <c r="A718" s="68">
        <v>44183</v>
      </c>
      <c r="B718" s="72">
        <v>2481</v>
      </c>
      <c r="C718" s="70">
        <v>1773.14</v>
      </c>
    </row>
    <row r="719" spans="1:3" x14ac:dyDescent="0.35">
      <c r="A719" s="68">
        <v>44184</v>
      </c>
      <c r="B719" s="72">
        <v>2209</v>
      </c>
      <c r="C719" s="70">
        <v>1881.57</v>
      </c>
    </row>
    <row r="720" spans="1:3" x14ac:dyDescent="0.35">
      <c r="A720" s="68">
        <v>44185</v>
      </c>
      <c r="B720" s="72">
        <v>2256</v>
      </c>
      <c r="C720" s="70">
        <v>1981.14</v>
      </c>
    </row>
    <row r="721" spans="1:3" x14ac:dyDescent="0.35">
      <c r="A721" s="68">
        <v>44186</v>
      </c>
      <c r="B721" s="72">
        <v>1828</v>
      </c>
      <c r="C721" s="70">
        <v>2016.29</v>
      </c>
    </row>
    <row r="722" spans="1:3" x14ac:dyDescent="0.35">
      <c r="A722" s="68">
        <v>44187</v>
      </c>
      <c r="B722" s="72">
        <v>1508</v>
      </c>
      <c r="C722" s="70">
        <v>2009.86</v>
      </c>
    </row>
    <row r="723" spans="1:3" x14ac:dyDescent="0.35">
      <c r="A723" s="68">
        <v>44188</v>
      </c>
      <c r="B723" s="72">
        <v>1684</v>
      </c>
      <c r="C723" s="70">
        <v>2023.14</v>
      </c>
    </row>
    <row r="724" spans="1:3" x14ac:dyDescent="0.35">
      <c r="A724" s="68">
        <v>44189</v>
      </c>
      <c r="B724" s="72">
        <v>1231</v>
      </c>
      <c r="C724" s="70">
        <v>1885.29</v>
      </c>
    </row>
    <row r="725" spans="1:3" x14ac:dyDescent="0.35">
      <c r="A725" s="68">
        <v>44190</v>
      </c>
      <c r="B725" s="72">
        <v>364</v>
      </c>
      <c r="C725" s="70">
        <v>1728.5</v>
      </c>
    </row>
    <row r="726" spans="1:3" x14ac:dyDescent="0.35">
      <c r="A726" s="68">
        <v>44191</v>
      </c>
      <c r="B726" s="72">
        <v>926</v>
      </c>
      <c r="C726" s="70">
        <v>1545.21</v>
      </c>
    </row>
    <row r="727" spans="1:3" x14ac:dyDescent="0.35">
      <c r="A727" s="68">
        <v>44192</v>
      </c>
      <c r="B727" s="72">
        <v>1337</v>
      </c>
      <c r="C727" s="70">
        <v>1413.93</v>
      </c>
    </row>
    <row r="728" spans="1:3" x14ac:dyDescent="0.35">
      <c r="A728" s="68">
        <v>44193</v>
      </c>
      <c r="B728" s="72">
        <v>1258</v>
      </c>
      <c r="C728" s="70">
        <v>1332.5</v>
      </c>
    </row>
    <row r="729" spans="1:3" x14ac:dyDescent="0.35">
      <c r="A729" s="68">
        <v>44194</v>
      </c>
      <c r="B729" s="72">
        <v>1233</v>
      </c>
      <c r="C729" s="70">
        <v>1293.21</v>
      </c>
    </row>
    <row r="730" spans="1:3" x14ac:dyDescent="0.35">
      <c r="A730" s="68">
        <v>44195</v>
      </c>
      <c r="B730" s="72">
        <v>1359</v>
      </c>
      <c r="C730" s="70">
        <v>1246.79</v>
      </c>
    </row>
    <row r="731" spans="1:3" x14ac:dyDescent="0.35">
      <c r="A731" s="68">
        <v>44196</v>
      </c>
      <c r="B731" s="72">
        <v>952</v>
      </c>
      <c r="C731" s="70">
        <v>1206.93</v>
      </c>
    </row>
    <row r="732" spans="1:3" x14ac:dyDescent="0.35">
      <c r="A732" s="68">
        <v>44197</v>
      </c>
      <c r="B732" s="72">
        <v>753</v>
      </c>
      <c r="C732" s="70">
        <v>1116.8599999999999</v>
      </c>
    </row>
    <row r="733" spans="1:3" x14ac:dyDescent="0.35">
      <c r="A733" s="68">
        <v>44198</v>
      </c>
      <c r="B733" s="72">
        <v>1412</v>
      </c>
      <c r="C733" s="70">
        <v>1186.29</v>
      </c>
    </row>
    <row r="734" spans="1:3" x14ac:dyDescent="0.35">
      <c r="A734" s="68">
        <v>44199</v>
      </c>
      <c r="B734" s="72">
        <v>1724</v>
      </c>
      <c r="C734" s="70">
        <v>1241.57</v>
      </c>
    </row>
    <row r="735" spans="1:3" x14ac:dyDescent="0.35">
      <c r="A735" s="68">
        <v>44200</v>
      </c>
      <c r="B735" s="72">
        <v>1571</v>
      </c>
      <c r="C735" s="70">
        <v>1286.29</v>
      </c>
    </row>
    <row r="736" spans="1:3" x14ac:dyDescent="0.35">
      <c r="A736" s="68">
        <v>44201</v>
      </c>
      <c r="B736" s="72">
        <v>1329</v>
      </c>
      <c r="C736" s="70">
        <v>1300</v>
      </c>
    </row>
    <row r="737" spans="1:3" x14ac:dyDescent="0.35">
      <c r="A737" s="68">
        <v>44202</v>
      </c>
      <c r="B737" s="72">
        <v>1260</v>
      </c>
      <c r="C737" s="70">
        <v>1285.8599999999999</v>
      </c>
    </row>
    <row r="738" spans="1:3" x14ac:dyDescent="0.35">
      <c r="A738" s="68">
        <v>44203</v>
      </c>
      <c r="B738" s="72">
        <v>1263</v>
      </c>
      <c r="C738" s="70">
        <v>1330.29</v>
      </c>
    </row>
    <row r="739" spans="1:3" x14ac:dyDescent="0.35">
      <c r="A739" s="68">
        <v>44204</v>
      </c>
      <c r="B739" s="72">
        <v>1464</v>
      </c>
      <c r="C739" s="70">
        <v>1431.86</v>
      </c>
    </row>
    <row r="740" spans="1:3" x14ac:dyDescent="0.35">
      <c r="A740" s="68">
        <v>44205</v>
      </c>
      <c r="B740" s="72">
        <v>1195</v>
      </c>
      <c r="C740" s="70">
        <v>1400.86</v>
      </c>
    </row>
    <row r="741" spans="1:3" x14ac:dyDescent="0.35">
      <c r="A741" s="68">
        <v>44206</v>
      </c>
      <c r="B741" s="72">
        <v>1336</v>
      </c>
      <c r="C741" s="70">
        <v>1345.43</v>
      </c>
    </row>
    <row r="742" spans="1:3" x14ac:dyDescent="0.35">
      <c r="A742" s="68">
        <v>44207</v>
      </c>
      <c r="B742" s="72">
        <v>1056</v>
      </c>
      <c r="C742" s="70">
        <v>1271.8599999999999</v>
      </c>
    </row>
    <row r="743" spans="1:3" x14ac:dyDescent="0.35">
      <c r="A743" s="68">
        <v>44208</v>
      </c>
      <c r="B743" s="72">
        <v>975</v>
      </c>
      <c r="C743" s="70">
        <v>1221.29</v>
      </c>
    </row>
    <row r="744" spans="1:3" x14ac:dyDescent="0.35">
      <c r="A744" s="68">
        <v>44209</v>
      </c>
      <c r="B744" s="72">
        <v>980</v>
      </c>
      <c r="C744" s="70">
        <v>1181.29</v>
      </c>
    </row>
    <row r="745" spans="1:3" x14ac:dyDescent="0.35">
      <c r="A745" s="68">
        <v>44210</v>
      </c>
      <c r="B745" s="72">
        <v>1080</v>
      </c>
      <c r="C745" s="70">
        <v>1155.1400000000001</v>
      </c>
    </row>
    <row r="746" spans="1:3" x14ac:dyDescent="0.35">
      <c r="A746" s="68">
        <v>44211</v>
      </c>
      <c r="B746" s="72">
        <v>1173</v>
      </c>
      <c r="C746" s="70">
        <v>1113.57</v>
      </c>
    </row>
    <row r="747" spans="1:3" x14ac:dyDescent="0.35">
      <c r="A747" s="68">
        <v>44212</v>
      </c>
      <c r="B747" s="72">
        <v>807</v>
      </c>
      <c r="C747" s="70">
        <v>1058.1400000000001</v>
      </c>
    </row>
    <row r="748" spans="1:3" x14ac:dyDescent="0.35">
      <c r="A748" s="68">
        <v>44213</v>
      </c>
      <c r="B748" s="72">
        <v>909</v>
      </c>
      <c r="C748" s="70">
        <v>997.14</v>
      </c>
    </row>
    <row r="749" spans="1:3" x14ac:dyDescent="0.35">
      <c r="A749" s="68">
        <v>44214</v>
      </c>
      <c r="B749" s="72">
        <v>934</v>
      </c>
      <c r="C749" s="70">
        <v>979.71</v>
      </c>
    </row>
    <row r="750" spans="1:3" x14ac:dyDescent="0.35">
      <c r="A750" s="68">
        <v>44215</v>
      </c>
      <c r="B750" s="72">
        <v>876</v>
      </c>
      <c r="C750" s="70">
        <v>965.57</v>
      </c>
    </row>
    <row r="751" spans="1:3" x14ac:dyDescent="0.35">
      <c r="A751" s="68">
        <v>44216</v>
      </c>
      <c r="B751" s="72">
        <v>834</v>
      </c>
      <c r="C751" s="70">
        <v>944.71</v>
      </c>
    </row>
    <row r="752" spans="1:3" x14ac:dyDescent="0.35">
      <c r="A752" s="68">
        <v>44217</v>
      </c>
      <c r="B752" s="72">
        <v>923</v>
      </c>
      <c r="C752" s="70">
        <v>922.29</v>
      </c>
    </row>
    <row r="753" spans="1:3" x14ac:dyDescent="0.35">
      <c r="A753" s="68">
        <v>44218</v>
      </c>
      <c r="B753" s="72">
        <v>1073</v>
      </c>
      <c r="C753" s="70">
        <v>908</v>
      </c>
    </row>
    <row r="754" spans="1:3" x14ac:dyDescent="0.35">
      <c r="A754" s="68">
        <v>44219</v>
      </c>
      <c r="B754" s="72">
        <v>696</v>
      </c>
      <c r="C754" s="70">
        <v>892.14</v>
      </c>
    </row>
    <row r="755" spans="1:3" x14ac:dyDescent="0.35">
      <c r="A755" s="68">
        <v>44220</v>
      </c>
      <c r="B755" s="72">
        <v>752</v>
      </c>
      <c r="C755" s="70">
        <v>869.71</v>
      </c>
    </row>
    <row r="756" spans="1:3" x14ac:dyDescent="0.35">
      <c r="A756" s="68">
        <v>44221</v>
      </c>
      <c r="B756" s="72">
        <v>852</v>
      </c>
      <c r="C756" s="70">
        <v>858</v>
      </c>
    </row>
    <row r="757" spans="1:3" x14ac:dyDescent="0.35">
      <c r="A757" s="68">
        <v>44222</v>
      </c>
      <c r="B757" s="72">
        <v>839</v>
      </c>
      <c r="C757" s="70">
        <v>852.71</v>
      </c>
    </row>
    <row r="758" spans="1:3" x14ac:dyDescent="0.35">
      <c r="A758" s="68">
        <v>44223</v>
      </c>
      <c r="B758" s="72">
        <v>860</v>
      </c>
      <c r="C758" s="70">
        <v>856.43</v>
      </c>
    </row>
    <row r="759" spans="1:3" x14ac:dyDescent="0.35">
      <c r="A759" s="68">
        <v>44224</v>
      </c>
      <c r="B759" s="72">
        <v>929</v>
      </c>
      <c r="C759" s="70">
        <v>857.29</v>
      </c>
    </row>
    <row r="760" spans="1:3" x14ac:dyDescent="0.35">
      <c r="A760" s="68">
        <v>44225</v>
      </c>
      <c r="B760" s="72">
        <v>983</v>
      </c>
      <c r="C760" s="70">
        <v>844.43</v>
      </c>
    </row>
    <row r="761" spans="1:3" x14ac:dyDescent="0.35">
      <c r="A761" s="68">
        <v>44226</v>
      </c>
      <c r="B761" s="72">
        <v>759</v>
      </c>
      <c r="C761" s="70">
        <v>853.43</v>
      </c>
    </row>
    <row r="762" spans="1:3" x14ac:dyDescent="0.35">
      <c r="A762" s="68">
        <v>44227</v>
      </c>
      <c r="B762" s="72">
        <v>812</v>
      </c>
      <c r="C762" s="70">
        <v>862</v>
      </c>
    </row>
    <row r="763" spans="1:3" x14ac:dyDescent="0.35">
      <c r="A763" s="68">
        <v>44228</v>
      </c>
      <c r="B763" s="72">
        <v>848</v>
      </c>
      <c r="C763" s="70">
        <v>861.43</v>
      </c>
    </row>
    <row r="764" spans="1:3" x14ac:dyDescent="0.35">
      <c r="A764" s="68">
        <v>44229</v>
      </c>
      <c r="B764" s="72">
        <v>825</v>
      </c>
      <c r="C764" s="70">
        <v>859.43</v>
      </c>
    </row>
    <row r="765" spans="1:3" x14ac:dyDescent="0.35">
      <c r="A765" s="68">
        <v>44230</v>
      </c>
      <c r="B765" s="72">
        <v>871</v>
      </c>
      <c r="C765" s="70">
        <v>861</v>
      </c>
    </row>
    <row r="766" spans="1:3" x14ac:dyDescent="0.35">
      <c r="A766" s="68">
        <v>44231</v>
      </c>
      <c r="B766" s="72">
        <v>908</v>
      </c>
      <c r="C766" s="70">
        <v>858</v>
      </c>
    </row>
    <row r="767" spans="1:3" x14ac:dyDescent="0.35">
      <c r="A767" s="68">
        <v>44232</v>
      </c>
      <c r="B767" s="72">
        <v>1032</v>
      </c>
      <c r="C767" s="70">
        <v>865</v>
      </c>
    </row>
    <row r="768" spans="1:3" x14ac:dyDescent="0.35">
      <c r="A768" s="68">
        <v>44233</v>
      </c>
      <c r="B768" s="72">
        <v>742</v>
      </c>
      <c r="C768" s="70">
        <v>862.57</v>
      </c>
    </row>
    <row r="769" spans="1:3" x14ac:dyDescent="0.35">
      <c r="A769" s="68">
        <v>44234</v>
      </c>
      <c r="B769" s="72">
        <v>743</v>
      </c>
      <c r="C769" s="70">
        <v>852.71</v>
      </c>
    </row>
    <row r="770" spans="1:3" x14ac:dyDescent="0.35">
      <c r="A770" s="68">
        <v>44235</v>
      </c>
      <c r="B770" s="72">
        <v>796</v>
      </c>
      <c r="C770" s="70">
        <v>845.29</v>
      </c>
    </row>
    <row r="771" spans="1:3" x14ac:dyDescent="0.35">
      <c r="A771" s="68">
        <v>44236</v>
      </c>
      <c r="B771" s="72">
        <v>740</v>
      </c>
      <c r="C771" s="70">
        <v>833.14</v>
      </c>
    </row>
    <row r="772" spans="1:3" x14ac:dyDescent="0.35">
      <c r="A772" s="68">
        <v>44237</v>
      </c>
      <c r="B772" s="72">
        <v>926</v>
      </c>
      <c r="C772" s="70">
        <v>841</v>
      </c>
    </row>
    <row r="773" spans="1:3" x14ac:dyDescent="0.35">
      <c r="A773" s="68">
        <v>44238</v>
      </c>
      <c r="B773" s="72">
        <v>981</v>
      </c>
      <c r="C773" s="70">
        <v>851.43</v>
      </c>
    </row>
    <row r="774" spans="1:3" x14ac:dyDescent="0.35">
      <c r="A774" s="68">
        <v>44239</v>
      </c>
      <c r="B774" s="72">
        <v>1058</v>
      </c>
      <c r="C774" s="70">
        <v>855.14</v>
      </c>
    </row>
    <row r="775" spans="1:3" x14ac:dyDescent="0.35">
      <c r="A775" s="68">
        <v>44240</v>
      </c>
      <c r="B775" s="72">
        <v>771</v>
      </c>
      <c r="C775" s="70">
        <v>859.29</v>
      </c>
    </row>
    <row r="776" spans="1:3" x14ac:dyDescent="0.35">
      <c r="A776" s="68">
        <v>44241</v>
      </c>
      <c r="B776" s="72">
        <v>772</v>
      </c>
      <c r="C776" s="70">
        <v>863.43</v>
      </c>
    </row>
    <row r="777" spans="1:3" x14ac:dyDescent="0.35">
      <c r="A777" s="68">
        <v>44242</v>
      </c>
      <c r="B777" s="72">
        <v>892</v>
      </c>
      <c r="C777" s="70">
        <v>877.14</v>
      </c>
    </row>
    <row r="778" spans="1:3" x14ac:dyDescent="0.35">
      <c r="A778" s="68">
        <v>44243</v>
      </c>
      <c r="B778" s="72">
        <v>798</v>
      </c>
      <c r="C778" s="70">
        <v>885.43</v>
      </c>
    </row>
    <row r="779" spans="1:3" x14ac:dyDescent="0.35">
      <c r="A779" s="68">
        <v>44244</v>
      </c>
      <c r="B779" s="72">
        <v>862</v>
      </c>
      <c r="C779" s="70">
        <v>876.29</v>
      </c>
    </row>
    <row r="780" spans="1:3" x14ac:dyDescent="0.35">
      <c r="A780" s="68">
        <v>44245</v>
      </c>
      <c r="B780" s="72">
        <v>974</v>
      </c>
      <c r="C780" s="70">
        <v>875.29</v>
      </c>
    </row>
    <row r="781" spans="1:3" x14ac:dyDescent="0.35">
      <c r="A781" s="68">
        <v>44246</v>
      </c>
      <c r="B781" s="72">
        <v>976</v>
      </c>
      <c r="C781" s="70">
        <v>863.57</v>
      </c>
    </row>
    <row r="782" spans="1:3" x14ac:dyDescent="0.35">
      <c r="A782" s="68">
        <v>44247</v>
      </c>
      <c r="B782" s="72">
        <v>700</v>
      </c>
      <c r="C782" s="70">
        <v>853.43</v>
      </c>
    </row>
    <row r="783" spans="1:3" x14ac:dyDescent="0.35">
      <c r="A783" s="68">
        <v>44248</v>
      </c>
      <c r="B783" s="72">
        <v>835</v>
      </c>
      <c r="C783" s="70">
        <v>862.43</v>
      </c>
    </row>
    <row r="784" spans="1:3" x14ac:dyDescent="0.35">
      <c r="A784" s="68">
        <v>44249</v>
      </c>
      <c r="B784" s="72">
        <v>885</v>
      </c>
      <c r="C784" s="70">
        <v>861.43</v>
      </c>
    </row>
    <row r="785" spans="1:3" x14ac:dyDescent="0.35">
      <c r="A785" s="68">
        <v>44250</v>
      </c>
      <c r="B785" s="72">
        <v>796</v>
      </c>
      <c r="C785" s="70">
        <v>861.14</v>
      </c>
    </row>
    <row r="786" spans="1:3" x14ac:dyDescent="0.35">
      <c r="A786" s="68">
        <v>44251</v>
      </c>
      <c r="B786" s="72">
        <v>929</v>
      </c>
      <c r="C786" s="70">
        <v>870.71</v>
      </c>
    </row>
    <row r="787" spans="1:3" x14ac:dyDescent="0.35">
      <c r="A787" s="68">
        <v>44252</v>
      </c>
      <c r="B787" s="72">
        <v>1015</v>
      </c>
      <c r="C787" s="70">
        <v>876.57</v>
      </c>
    </row>
    <row r="788" spans="1:3" x14ac:dyDescent="0.35">
      <c r="A788" s="68">
        <v>44253</v>
      </c>
      <c r="B788" s="72">
        <v>1059</v>
      </c>
      <c r="C788" s="70">
        <v>888.43</v>
      </c>
    </row>
    <row r="789" spans="1:3" x14ac:dyDescent="0.35">
      <c r="A789" s="68">
        <v>44254</v>
      </c>
      <c r="B789" s="72">
        <v>768</v>
      </c>
      <c r="C789" s="70">
        <v>898.14</v>
      </c>
    </row>
    <row r="790" spans="1:3" x14ac:dyDescent="0.35">
      <c r="A790" s="68">
        <v>44255</v>
      </c>
      <c r="B790" s="72">
        <v>879</v>
      </c>
      <c r="C790" s="70">
        <v>904.43</v>
      </c>
    </row>
    <row r="791" spans="1:3" x14ac:dyDescent="0.35">
      <c r="A791" s="68">
        <v>44256</v>
      </c>
      <c r="B791" s="72">
        <v>944</v>
      </c>
      <c r="C791" s="70">
        <v>912.86</v>
      </c>
    </row>
    <row r="792" spans="1:3" x14ac:dyDescent="0.35">
      <c r="A792" s="68">
        <v>44257</v>
      </c>
      <c r="B792" s="72">
        <v>904</v>
      </c>
      <c r="C792" s="70">
        <v>928.29</v>
      </c>
    </row>
    <row r="793" spans="1:3" x14ac:dyDescent="0.35">
      <c r="A793" s="68">
        <v>44258</v>
      </c>
      <c r="B793" s="72">
        <v>977</v>
      </c>
      <c r="C793" s="70">
        <v>935.14</v>
      </c>
    </row>
    <row r="794" spans="1:3" x14ac:dyDescent="0.35">
      <c r="A794" s="68">
        <v>44259</v>
      </c>
      <c r="B794" s="72">
        <v>1068</v>
      </c>
      <c r="C794" s="70">
        <v>942.71</v>
      </c>
    </row>
    <row r="795" spans="1:3" x14ac:dyDescent="0.35">
      <c r="A795" s="68">
        <v>44260</v>
      </c>
      <c r="B795" s="72">
        <v>1092</v>
      </c>
      <c r="C795" s="70">
        <v>947.43</v>
      </c>
    </row>
    <row r="796" spans="1:3" x14ac:dyDescent="0.35">
      <c r="A796" s="68">
        <v>44261</v>
      </c>
      <c r="B796" s="72">
        <v>743</v>
      </c>
      <c r="C796" s="70">
        <v>943.86</v>
      </c>
    </row>
    <row r="797" spans="1:3" x14ac:dyDescent="0.35">
      <c r="A797" s="68">
        <v>44262</v>
      </c>
      <c r="B797" s="72">
        <v>864</v>
      </c>
      <c r="C797" s="70">
        <v>941.71</v>
      </c>
    </row>
    <row r="798" spans="1:3" x14ac:dyDescent="0.35">
      <c r="A798" s="68">
        <v>44263</v>
      </c>
      <c r="B798" s="72">
        <v>937</v>
      </c>
      <c r="C798" s="70">
        <v>940.71</v>
      </c>
    </row>
    <row r="799" spans="1:3" x14ac:dyDescent="0.35">
      <c r="A799" s="68">
        <v>44264</v>
      </c>
      <c r="B799" s="72">
        <v>913</v>
      </c>
      <c r="C799" s="70">
        <v>942</v>
      </c>
    </row>
    <row r="800" spans="1:3" x14ac:dyDescent="0.35">
      <c r="A800" s="68">
        <v>44265</v>
      </c>
      <c r="B800" s="72">
        <v>953</v>
      </c>
      <c r="C800" s="70">
        <v>938.57</v>
      </c>
    </row>
    <row r="801" spans="1:3" x14ac:dyDescent="0.35">
      <c r="A801" s="68">
        <v>44266</v>
      </c>
      <c r="B801" s="72">
        <v>976</v>
      </c>
      <c r="C801" s="70">
        <v>925.43</v>
      </c>
    </row>
    <row r="802" spans="1:3" x14ac:dyDescent="0.35">
      <c r="A802" s="68">
        <v>44267</v>
      </c>
      <c r="B802" s="72">
        <v>1096</v>
      </c>
      <c r="C802" s="70">
        <v>926</v>
      </c>
    </row>
    <row r="803" spans="1:3" x14ac:dyDescent="0.35">
      <c r="A803" s="68">
        <v>44268</v>
      </c>
      <c r="B803" s="72">
        <v>714</v>
      </c>
      <c r="C803" s="70">
        <v>921.86</v>
      </c>
    </row>
    <row r="804" spans="1:3" x14ac:dyDescent="0.35">
      <c r="A804" s="68">
        <v>44269</v>
      </c>
      <c r="B804" s="72">
        <v>895</v>
      </c>
      <c r="C804" s="70">
        <v>926.29</v>
      </c>
    </row>
    <row r="805" spans="1:3" x14ac:dyDescent="0.35">
      <c r="A805" s="68">
        <v>44270</v>
      </c>
      <c r="B805" s="72">
        <v>959</v>
      </c>
      <c r="C805" s="70">
        <v>929.43</v>
      </c>
    </row>
    <row r="806" spans="1:3" x14ac:dyDescent="0.35">
      <c r="A806" s="68">
        <v>44271</v>
      </c>
      <c r="B806" s="72">
        <v>947</v>
      </c>
      <c r="C806" s="70">
        <v>934.29</v>
      </c>
    </row>
    <row r="807" spans="1:3" x14ac:dyDescent="0.35">
      <c r="A807" s="68">
        <v>44272</v>
      </c>
      <c r="B807" s="72">
        <v>1068</v>
      </c>
      <c r="C807" s="70">
        <v>950.71</v>
      </c>
    </row>
    <row r="808" spans="1:3" x14ac:dyDescent="0.35">
      <c r="A808" s="68">
        <v>44273</v>
      </c>
      <c r="B808" s="72">
        <v>1070</v>
      </c>
      <c r="C808" s="70">
        <v>964.14</v>
      </c>
    </row>
    <row r="809" spans="1:3" x14ac:dyDescent="0.35">
      <c r="A809" s="68">
        <v>44274</v>
      </c>
      <c r="B809" s="72">
        <v>1209</v>
      </c>
      <c r="C809" s="70">
        <v>980.29</v>
      </c>
    </row>
    <row r="810" spans="1:3" x14ac:dyDescent="0.35">
      <c r="A810" s="68">
        <v>44275</v>
      </c>
      <c r="B810" s="72">
        <v>799</v>
      </c>
      <c r="C810" s="70">
        <v>992.43</v>
      </c>
    </row>
    <row r="811" spans="1:3" x14ac:dyDescent="0.35">
      <c r="A811" s="68">
        <v>44276</v>
      </c>
      <c r="B811" s="72">
        <v>927</v>
      </c>
      <c r="C811" s="70">
        <v>997</v>
      </c>
    </row>
    <row r="812" spans="1:3" x14ac:dyDescent="0.35">
      <c r="A812" s="68">
        <v>44277</v>
      </c>
      <c r="B812" s="72">
        <v>985</v>
      </c>
      <c r="C812" s="70">
        <v>1000.71</v>
      </c>
    </row>
    <row r="813" spans="1:3" x14ac:dyDescent="0.35">
      <c r="A813" s="68">
        <v>44278</v>
      </c>
      <c r="B813" s="72">
        <v>910</v>
      </c>
      <c r="C813" s="70">
        <v>995.43</v>
      </c>
    </row>
    <row r="814" spans="1:3" x14ac:dyDescent="0.35">
      <c r="A814" s="68">
        <v>44279</v>
      </c>
      <c r="B814" s="72">
        <v>980</v>
      </c>
      <c r="C814" s="70">
        <v>982.86</v>
      </c>
    </row>
    <row r="815" spans="1:3" x14ac:dyDescent="0.35">
      <c r="A815" s="68">
        <v>44280</v>
      </c>
      <c r="B815" s="72">
        <v>1116</v>
      </c>
      <c r="C815" s="70">
        <v>989.43</v>
      </c>
    </row>
    <row r="816" spans="1:3" x14ac:dyDescent="0.35">
      <c r="A816" s="68">
        <v>44281</v>
      </c>
      <c r="B816" s="72">
        <v>1282</v>
      </c>
      <c r="C816" s="70">
        <v>999.86</v>
      </c>
    </row>
    <row r="817" spans="1:3" x14ac:dyDescent="0.35">
      <c r="A817" s="68">
        <v>44282</v>
      </c>
      <c r="B817" s="72">
        <v>848</v>
      </c>
      <c r="C817" s="70">
        <v>1006.86</v>
      </c>
    </row>
    <row r="818" spans="1:3" x14ac:dyDescent="0.35">
      <c r="A818" s="68">
        <v>44283</v>
      </c>
      <c r="B818" s="72">
        <v>980</v>
      </c>
      <c r="C818" s="70">
        <v>1014.43</v>
      </c>
    </row>
    <row r="819" spans="1:3" x14ac:dyDescent="0.35">
      <c r="A819" s="68">
        <v>44284</v>
      </c>
      <c r="B819" s="72">
        <v>1081</v>
      </c>
      <c r="C819" s="70">
        <v>1028.1400000000001</v>
      </c>
    </row>
    <row r="820" spans="1:3" x14ac:dyDescent="0.35">
      <c r="A820" s="68">
        <v>44285</v>
      </c>
      <c r="B820" s="72">
        <v>977</v>
      </c>
      <c r="C820" s="70">
        <v>1037.71</v>
      </c>
    </row>
    <row r="821" spans="1:3" x14ac:dyDescent="0.35">
      <c r="A821" s="68">
        <v>44286</v>
      </c>
      <c r="B821" s="72">
        <v>1193</v>
      </c>
      <c r="C821" s="70">
        <v>1068.1400000000001</v>
      </c>
    </row>
    <row r="822" spans="1:3" x14ac:dyDescent="0.35">
      <c r="A822" s="68">
        <v>44287</v>
      </c>
      <c r="B822" s="72">
        <v>1324</v>
      </c>
      <c r="C822" s="70">
        <v>1097.8599999999999</v>
      </c>
    </row>
    <row r="823" spans="1:3" x14ac:dyDescent="0.35">
      <c r="A823" s="68">
        <v>44288</v>
      </c>
      <c r="B823" s="72">
        <v>1177</v>
      </c>
      <c r="C823" s="70">
        <v>1082.8599999999999</v>
      </c>
    </row>
    <row r="824" spans="1:3" x14ac:dyDescent="0.35">
      <c r="A824" s="68">
        <v>44289</v>
      </c>
      <c r="B824" s="72">
        <v>834</v>
      </c>
      <c r="C824" s="70">
        <v>1080.8599999999999</v>
      </c>
    </row>
    <row r="825" spans="1:3" x14ac:dyDescent="0.35">
      <c r="A825" s="68">
        <v>44290</v>
      </c>
      <c r="B825" s="72">
        <v>891</v>
      </c>
      <c r="C825" s="70">
        <v>1068.1400000000001</v>
      </c>
    </row>
    <row r="826" spans="1:3" x14ac:dyDescent="0.35">
      <c r="A826" s="68">
        <v>44291</v>
      </c>
      <c r="B826" s="72">
        <v>926</v>
      </c>
      <c r="C826" s="70">
        <v>1046</v>
      </c>
    </row>
    <row r="827" spans="1:3" x14ac:dyDescent="0.35">
      <c r="A827" s="68">
        <v>44292</v>
      </c>
      <c r="B827" s="72">
        <v>953</v>
      </c>
      <c r="C827" s="70">
        <v>1042.57</v>
      </c>
    </row>
    <row r="828" spans="1:3" x14ac:dyDescent="0.35">
      <c r="A828" s="68">
        <v>44293</v>
      </c>
      <c r="B828" s="72">
        <v>1179</v>
      </c>
      <c r="C828" s="70">
        <v>1040.57</v>
      </c>
    </row>
    <row r="829" spans="1:3" x14ac:dyDescent="0.35">
      <c r="A829" s="68">
        <v>44294</v>
      </c>
      <c r="B829" s="72">
        <v>1207</v>
      </c>
      <c r="C829" s="70">
        <v>1023.86</v>
      </c>
    </row>
    <row r="830" spans="1:3" x14ac:dyDescent="0.35">
      <c r="A830" s="68">
        <v>44295</v>
      </c>
      <c r="B830" s="72">
        <v>1274</v>
      </c>
      <c r="C830" s="70">
        <v>1037.71</v>
      </c>
    </row>
    <row r="831" spans="1:3" x14ac:dyDescent="0.35">
      <c r="A831" s="68">
        <v>44296</v>
      </c>
      <c r="B831" s="72">
        <v>948</v>
      </c>
      <c r="C831" s="70">
        <v>1054</v>
      </c>
    </row>
    <row r="832" spans="1:3" x14ac:dyDescent="0.35">
      <c r="A832" s="68">
        <v>44297</v>
      </c>
      <c r="B832" s="72">
        <v>1071</v>
      </c>
      <c r="C832" s="70">
        <v>1079.71</v>
      </c>
    </row>
    <row r="833" spans="1:3" x14ac:dyDescent="0.35">
      <c r="A833" s="68">
        <v>44298</v>
      </c>
      <c r="B833" s="72">
        <v>1160</v>
      </c>
      <c r="C833" s="70">
        <v>1113.1400000000001</v>
      </c>
    </row>
    <row r="834" spans="1:3" x14ac:dyDescent="0.35">
      <c r="A834" s="68">
        <v>44299</v>
      </c>
      <c r="B834" s="72">
        <v>1076</v>
      </c>
      <c r="C834" s="70">
        <v>1130.71</v>
      </c>
    </row>
    <row r="835" spans="1:3" x14ac:dyDescent="0.35">
      <c r="A835" s="68">
        <v>44300</v>
      </c>
      <c r="B835" s="72">
        <v>1145</v>
      </c>
      <c r="C835" s="70">
        <v>1125.8599999999999</v>
      </c>
    </row>
    <row r="836" spans="1:3" x14ac:dyDescent="0.35">
      <c r="A836" s="68">
        <v>44301</v>
      </c>
      <c r="B836" s="72">
        <v>1216</v>
      </c>
      <c r="C836" s="70">
        <v>1127.1400000000001</v>
      </c>
    </row>
    <row r="837" spans="1:3" x14ac:dyDescent="0.35">
      <c r="A837" s="68">
        <v>44302</v>
      </c>
      <c r="B837" s="72">
        <v>1287</v>
      </c>
      <c r="C837" s="70">
        <v>1129</v>
      </c>
    </row>
    <row r="838" spans="1:3" x14ac:dyDescent="0.35">
      <c r="A838" s="68">
        <v>44303</v>
      </c>
      <c r="B838" s="72">
        <v>871</v>
      </c>
      <c r="C838" s="70">
        <v>1118</v>
      </c>
    </row>
    <row r="839" spans="1:3" x14ac:dyDescent="0.35">
      <c r="A839" s="68">
        <v>44304</v>
      </c>
      <c r="B839" s="72">
        <v>1134</v>
      </c>
      <c r="C839" s="70">
        <v>1127</v>
      </c>
    </row>
    <row r="840" spans="1:3" x14ac:dyDescent="0.35">
      <c r="A840" s="68">
        <v>44305</v>
      </c>
      <c r="B840" s="72">
        <v>1175</v>
      </c>
      <c r="C840" s="70">
        <v>1129.1400000000001</v>
      </c>
    </row>
    <row r="841" spans="1:3" x14ac:dyDescent="0.35">
      <c r="A841" s="68">
        <v>44306</v>
      </c>
      <c r="B841" s="72">
        <v>1041</v>
      </c>
      <c r="C841" s="70">
        <v>1124.1400000000001</v>
      </c>
    </row>
    <row r="842" spans="1:3" x14ac:dyDescent="0.35">
      <c r="A842" s="68">
        <v>44307</v>
      </c>
      <c r="B842" s="72">
        <v>1124</v>
      </c>
      <c r="C842" s="70">
        <v>1121.1400000000001</v>
      </c>
    </row>
    <row r="843" spans="1:3" x14ac:dyDescent="0.35">
      <c r="A843" s="68">
        <v>44308</v>
      </c>
      <c r="B843" s="72">
        <v>1196</v>
      </c>
      <c r="C843" s="70">
        <v>1118.29</v>
      </c>
    </row>
    <row r="844" spans="1:3" x14ac:dyDescent="0.35">
      <c r="A844" s="68">
        <v>44309</v>
      </c>
      <c r="B844" s="72">
        <v>1287</v>
      </c>
      <c r="C844" s="70">
        <v>1118.29</v>
      </c>
    </row>
    <row r="845" spans="1:3" x14ac:dyDescent="0.35">
      <c r="A845" s="68">
        <v>44310</v>
      </c>
      <c r="B845" s="72">
        <v>873</v>
      </c>
      <c r="C845" s="70">
        <v>1118.57</v>
      </c>
    </row>
    <row r="846" spans="1:3" x14ac:dyDescent="0.35">
      <c r="A846" s="68">
        <v>44311</v>
      </c>
      <c r="B846" s="72">
        <v>982</v>
      </c>
      <c r="C846" s="70">
        <v>1096.8599999999999</v>
      </c>
    </row>
    <row r="847" spans="1:3" x14ac:dyDescent="0.35">
      <c r="A847" s="68">
        <v>44312</v>
      </c>
      <c r="B847" s="72">
        <v>1152</v>
      </c>
      <c r="C847" s="70">
        <v>1093.57</v>
      </c>
    </row>
    <row r="848" spans="1:3" x14ac:dyDescent="0.35">
      <c r="A848" s="68">
        <v>44313</v>
      </c>
      <c r="B848" s="72">
        <v>1058</v>
      </c>
      <c r="C848" s="70">
        <v>1096</v>
      </c>
    </row>
    <row r="849" spans="1:3" x14ac:dyDescent="0.35">
      <c r="A849" s="68">
        <v>44314</v>
      </c>
      <c r="B849" s="72">
        <v>1132</v>
      </c>
      <c r="C849" s="70">
        <v>1097.1400000000001</v>
      </c>
    </row>
    <row r="850" spans="1:3" x14ac:dyDescent="0.35">
      <c r="A850" s="68">
        <v>44315</v>
      </c>
      <c r="B850" s="72">
        <v>1249</v>
      </c>
      <c r="C850" s="70">
        <v>1104.71</v>
      </c>
    </row>
    <row r="851" spans="1:3" x14ac:dyDescent="0.35">
      <c r="A851" s="68">
        <v>44316</v>
      </c>
      <c r="B851" s="72">
        <v>1395</v>
      </c>
      <c r="C851" s="70">
        <v>1120.1400000000001</v>
      </c>
    </row>
    <row r="852" spans="1:3" x14ac:dyDescent="0.35">
      <c r="A852" s="68">
        <v>44317</v>
      </c>
      <c r="B852" s="72">
        <v>958</v>
      </c>
      <c r="C852" s="70">
        <v>1132.29</v>
      </c>
    </row>
    <row r="853" spans="1:3" x14ac:dyDescent="0.35">
      <c r="A853" s="68">
        <v>44318</v>
      </c>
      <c r="B853" s="72">
        <v>1032</v>
      </c>
      <c r="C853" s="70">
        <v>1139.43</v>
      </c>
    </row>
    <row r="854" spans="1:3" x14ac:dyDescent="0.35">
      <c r="A854" s="68">
        <v>44319</v>
      </c>
      <c r="B854" s="72">
        <v>1113</v>
      </c>
      <c r="C854" s="70">
        <v>1133.8599999999999</v>
      </c>
    </row>
    <row r="855" spans="1:3" x14ac:dyDescent="0.35">
      <c r="A855" s="68">
        <v>44320</v>
      </c>
      <c r="B855" s="72">
        <v>1094</v>
      </c>
      <c r="C855" s="70">
        <v>1139</v>
      </c>
    </row>
    <row r="856" spans="1:3" x14ac:dyDescent="0.35">
      <c r="A856" s="68">
        <v>44321</v>
      </c>
      <c r="B856" s="72">
        <v>1162</v>
      </c>
      <c r="C856" s="70">
        <v>1143.29</v>
      </c>
    </row>
    <row r="857" spans="1:3" x14ac:dyDescent="0.35">
      <c r="A857" s="68">
        <v>44322</v>
      </c>
      <c r="B857" s="72">
        <v>1229</v>
      </c>
      <c r="C857" s="70">
        <v>1140.43</v>
      </c>
    </row>
    <row r="858" spans="1:3" x14ac:dyDescent="0.35">
      <c r="A858" s="68">
        <v>44323</v>
      </c>
      <c r="B858" s="72">
        <v>1422</v>
      </c>
      <c r="C858" s="70">
        <v>1144.29</v>
      </c>
    </row>
    <row r="859" spans="1:3" x14ac:dyDescent="0.35">
      <c r="A859" s="68">
        <v>44324</v>
      </c>
      <c r="B859" s="72">
        <v>851</v>
      </c>
      <c r="C859" s="70">
        <v>1129</v>
      </c>
    </row>
    <row r="860" spans="1:3" x14ac:dyDescent="0.35">
      <c r="A860" s="68">
        <v>44325</v>
      </c>
      <c r="B860" s="72">
        <v>1122</v>
      </c>
      <c r="C860" s="70">
        <v>1141.8599999999999</v>
      </c>
    </row>
    <row r="861" spans="1:3" x14ac:dyDescent="0.35">
      <c r="A861" s="68">
        <v>44326</v>
      </c>
      <c r="B861" s="72">
        <v>1300</v>
      </c>
      <c r="C861" s="70">
        <v>1168.57</v>
      </c>
    </row>
    <row r="862" spans="1:3" x14ac:dyDescent="0.35">
      <c r="A862" s="68">
        <v>44327</v>
      </c>
      <c r="B862" s="72">
        <v>1105</v>
      </c>
      <c r="C862" s="70">
        <v>1170.1400000000001</v>
      </c>
    </row>
    <row r="863" spans="1:3" x14ac:dyDescent="0.35">
      <c r="A863" s="68">
        <v>44328</v>
      </c>
      <c r="B863" s="72">
        <v>1166</v>
      </c>
      <c r="C863" s="70">
        <v>1170.71</v>
      </c>
    </row>
    <row r="864" spans="1:3" x14ac:dyDescent="0.35">
      <c r="A864" s="68">
        <v>44329</v>
      </c>
      <c r="B864" s="72">
        <v>1274</v>
      </c>
      <c r="C864" s="70">
        <v>1177.1400000000001</v>
      </c>
    </row>
    <row r="865" spans="1:3" x14ac:dyDescent="0.35">
      <c r="A865" s="68">
        <v>44330</v>
      </c>
      <c r="B865" s="72">
        <v>1355</v>
      </c>
      <c r="C865" s="70">
        <v>1167.57</v>
      </c>
    </row>
    <row r="866" spans="1:3" x14ac:dyDescent="0.35">
      <c r="A866" s="68">
        <v>44331</v>
      </c>
      <c r="B866" s="72">
        <v>899</v>
      </c>
      <c r="C866" s="70">
        <v>1174.43</v>
      </c>
    </row>
    <row r="867" spans="1:3" x14ac:dyDescent="0.35">
      <c r="A867" s="68">
        <v>44332</v>
      </c>
      <c r="B867" s="72">
        <v>1080</v>
      </c>
      <c r="C867" s="70">
        <v>1168.43</v>
      </c>
    </row>
    <row r="868" spans="1:3" x14ac:dyDescent="0.35">
      <c r="A868" s="68">
        <v>44333</v>
      </c>
      <c r="B868" s="72">
        <v>1493</v>
      </c>
      <c r="C868" s="70">
        <v>1196</v>
      </c>
    </row>
    <row r="869" spans="1:3" x14ac:dyDescent="0.35">
      <c r="A869" s="68">
        <v>44334</v>
      </c>
      <c r="B869" s="72">
        <v>1252</v>
      </c>
      <c r="C869" s="70">
        <v>1217</v>
      </c>
    </row>
    <row r="870" spans="1:3" x14ac:dyDescent="0.35">
      <c r="A870" s="68">
        <v>44335</v>
      </c>
      <c r="B870" s="72">
        <v>1391</v>
      </c>
      <c r="C870" s="70">
        <v>1249.1400000000001</v>
      </c>
    </row>
    <row r="871" spans="1:3" x14ac:dyDescent="0.35">
      <c r="A871" s="68">
        <v>44336</v>
      </c>
      <c r="B871" s="72">
        <v>1496</v>
      </c>
      <c r="C871" s="70">
        <v>1280.8599999999999</v>
      </c>
    </row>
    <row r="872" spans="1:3" x14ac:dyDescent="0.35">
      <c r="A872" s="68">
        <v>44337</v>
      </c>
      <c r="B872" s="72">
        <v>1692</v>
      </c>
      <c r="C872" s="70">
        <v>1329</v>
      </c>
    </row>
    <row r="873" spans="1:3" x14ac:dyDescent="0.35">
      <c r="A873" s="68">
        <v>44338</v>
      </c>
      <c r="B873" s="72">
        <v>1241</v>
      </c>
      <c r="C873" s="70">
        <v>1377.86</v>
      </c>
    </row>
    <row r="874" spans="1:3" x14ac:dyDescent="0.35">
      <c r="A874" s="68">
        <v>44339</v>
      </c>
      <c r="B874" s="72">
        <v>1430</v>
      </c>
      <c r="C874" s="70">
        <v>1427.86</v>
      </c>
    </row>
    <row r="875" spans="1:3" x14ac:dyDescent="0.35">
      <c r="A875" s="68">
        <v>44340</v>
      </c>
      <c r="B875" s="72">
        <v>1600</v>
      </c>
      <c r="C875" s="70">
        <v>1443.14</v>
      </c>
    </row>
    <row r="876" spans="1:3" x14ac:dyDescent="0.35">
      <c r="A876" s="68">
        <v>44341</v>
      </c>
      <c r="B876" s="72">
        <v>1347</v>
      </c>
      <c r="C876" s="70">
        <v>1456.71</v>
      </c>
    </row>
    <row r="877" spans="1:3" x14ac:dyDescent="0.35">
      <c r="A877" s="68">
        <v>44342</v>
      </c>
      <c r="B877" s="72">
        <v>1521</v>
      </c>
      <c r="C877" s="70">
        <v>1475.29</v>
      </c>
    </row>
    <row r="878" spans="1:3" x14ac:dyDescent="0.35">
      <c r="A878" s="68">
        <v>44343</v>
      </c>
      <c r="B878" s="72">
        <v>1748</v>
      </c>
      <c r="C878" s="70">
        <v>1511.29</v>
      </c>
    </row>
    <row r="879" spans="1:3" x14ac:dyDescent="0.35">
      <c r="A879" s="68">
        <v>44344</v>
      </c>
      <c r="B879" s="72">
        <v>2236</v>
      </c>
      <c r="C879" s="70">
        <v>1589</v>
      </c>
    </row>
    <row r="880" spans="1:3" x14ac:dyDescent="0.35">
      <c r="A880" s="68">
        <v>44345</v>
      </c>
      <c r="B880" s="72">
        <v>1771</v>
      </c>
      <c r="C880" s="70">
        <v>1664.71</v>
      </c>
    </row>
    <row r="881" spans="1:3" x14ac:dyDescent="0.35">
      <c r="A881" s="68">
        <v>44346</v>
      </c>
      <c r="B881" s="72">
        <v>1706</v>
      </c>
      <c r="C881" s="70">
        <v>1704.14</v>
      </c>
    </row>
    <row r="882" spans="1:3" x14ac:dyDescent="0.35">
      <c r="A882" s="68">
        <v>44347</v>
      </c>
      <c r="B882" s="72">
        <v>1518</v>
      </c>
      <c r="C882" s="70">
        <v>1692.43</v>
      </c>
    </row>
    <row r="883" spans="1:3" x14ac:dyDescent="0.35">
      <c r="A883" s="68">
        <v>44348</v>
      </c>
      <c r="B883" s="72">
        <v>1845</v>
      </c>
      <c r="C883" s="70">
        <v>1763.57</v>
      </c>
    </row>
    <row r="884" spans="1:3" x14ac:dyDescent="0.35">
      <c r="A884" s="68">
        <v>44349</v>
      </c>
      <c r="B884" s="72">
        <v>1818</v>
      </c>
      <c r="C884" s="70">
        <v>1806</v>
      </c>
    </row>
    <row r="885" spans="1:3" x14ac:dyDescent="0.35">
      <c r="A885" s="68">
        <v>44350</v>
      </c>
      <c r="B885" s="72">
        <v>1930</v>
      </c>
      <c r="C885" s="70">
        <v>1832</v>
      </c>
    </row>
    <row r="886" spans="1:3" x14ac:dyDescent="0.35">
      <c r="A886" s="68">
        <v>44351</v>
      </c>
      <c r="B886" s="72">
        <v>2252</v>
      </c>
      <c r="C886" s="70">
        <v>1834.29</v>
      </c>
    </row>
    <row r="887" spans="1:3" x14ac:dyDescent="0.35">
      <c r="A887" s="68">
        <v>44352</v>
      </c>
      <c r="B887" s="72">
        <v>1942</v>
      </c>
      <c r="C887" s="70">
        <v>1858.71</v>
      </c>
    </row>
    <row r="888" spans="1:3" x14ac:dyDescent="0.35">
      <c r="A888" s="68">
        <v>44353</v>
      </c>
      <c r="B888" s="72">
        <v>2132</v>
      </c>
      <c r="C888" s="70">
        <v>1919.57</v>
      </c>
    </row>
    <row r="889" spans="1:3" x14ac:dyDescent="0.35">
      <c r="A889" s="68">
        <v>44354</v>
      </c>
      <c r="B889" s="72">
        <v>2024</v>
      </c>
      <c r="C889" s="70">
        <v>1991.86</v>
      </c>
    </row>
    <row r="890" spans="1:3" x14ac:dyDescent="0.35">
      <c r="A890" s="68">
        <v>44355</v>
      </c>
      <c r="B890" s="72">
        <v>1666</v>
      </c>
      <c r="C890" s="70">
        <v>1966.29</v>
      </c>
    </row>
    <row r="891" spans="1:3" x14ac:dyDescent="0.35">
      <c r="A891" s="68">
        <v>44356</v>
      </c>
      <c r="B891" s="72">
        <v>1776</v>
      </c>
      <c r="C891" s="70">
        <v>1960.29</v>
      </c>
    </row>
    <row r="892" spans="1:3" x14ac:dyDescent="0.35">
      <c r="A892" s="68">
        <v>44357</v>
      </c>
      <c r="B892" s="72">
        <v>1833</v>
      </c>
      <c r="C892" s="70">
        <v>1946.43</v>
      </c>
    </row>
    <row r="893" spans="1:3" x14ac:dyDescent="0.35">
      <c r="A893" s="68">
        <v>44358</v>
      </c>
      <c r="B893" s="72">
        <v>2124</v>
      </c>
      <c r="C893" s="70">
        <v>1928.14</v>
      </c>
    </row>
    <row r="894" spans="1:3" x14ac:dyDescent="0.35">
      <c r="A894" s="68">
        <v>44359</v>
      </c>
      <c r="B894" s="72">
        <v>1593</v>
      </c>
      <c r="C894" s="70">
        <v>1878.29</v>
      </c>
    </row>
    <row r="895" spans="1:3" x14ac:dyDescent="0.35">
      <c r="A895" s="68">
        <v>44360</v>
      </c>
      <c r="B895" s="72">
        <v>1828</v>
      </c>
      <c r="C895" s="70">
        <v>1834.86</v>
      </c>
    </row>
    <row r="896" spans="1:3" x14ac:dyDescent="0.35">
      <c r="A896" s="68">
        <v>44361</v>
      </c>
      <c r="B896" s="72">
        <v>1911</v>
      </c>
      <c r="C896" s="70">
        <v>1818.71</v>
      </c>
    </row>
    <row r="897" spans="1:3" x14ac:dyDescent="0.35">
      <c r="A897" s="68">
        <v>44362</v>
      </c>
      <c r="B897" s="72">
        <v>1703</v>
      </c>
      <c r="C897" s="70">
        <v>1824</v>
      </c>
    </row>
    <row r="898" spans="1:3" x14ac:dyDescent="0.35">
      <c r="A898" s="68">
        <v>44363</v>
      </c>
      <c r="B898" s="72">
        <v>1855</v>
      </c>
      <c r="C898" s="70">
        <v>1835.29</v>
      </c>
    </row>
    <row r="899" spans="1:3" x14ac:dyDescent="0.35">
      <c r="A899" s="68">
        <v>44364</v>
      </c>
      <c r="B899" s="72">
        <v>2030</v>
      </c>
      <c r="C899" s="70">
        <v>1863.43</v>
      </c>
    </row>
    <row r="900" spans="1:3" x14ac:dyDescent="0.35">
      <c r="A900" s="68">
        <v>44365</v>
      </c>
      <c r="B900" s="72">
        <v>2217</v>
      </c>
      <c r="C900" s="70">
        <v>1876.71</v>
      </c>
    </row>
    <row r="901" spans="1:3" x14ac:dyDescent="0.35">
      <c r="A901" s="68">
        <v>44366</v>
      </c>
      <c r="B901" s="72">
        <v>1735</v>
      </c>
      <c r="C901" s="70">
        <v>1897</v>
      </c>
    </row>
    <row r="902" spans="1:3" x14ac:dyDescent="0.35">
      <c r="A902" s="68">
        <v>44367</v>
      </c>
      <c r="B902" s="72">
        <v>1993</v>
      </c>
      <c r="C902" s="70">
        <v>1920.57</v>
      </c>
    </row>
    <row r="903" spans="1:3" x14ac:dyDescent="0.35">
      <c r="A903" s="68">
        <v>44368</v>
      </c>
      <c r="B903" s="72">
        <v>1955</v>
      </c>
      <c r="C903" s="70">
        <v>1926.86</v>
      </c>
    </row>
    <row r="904" spans="1:3" x14ac:dyDescent="0.35">
      <c r="A904" s="68">
        <v>44369</v>
      </c>
      <c r="B904" s="72">
        <v>1815</v>
      </c>
      <c r="C904" s="70">
        <v>1942.86</v>
      </c>
    </row>
    <row r="905" spans="1:3" x14ac:dyDescent="0.35">
      <c r="A905" s="68">
        <v>44370</v>
      </c>
      <c r="B905" s="72">
        <v>1868</v>
      </c>
      <c r="C905" s="70">
        <v>1944.71</v>
      </c>
    </row>
    <row r="906" spans="1:3" x14ac:dyDescent="0.35">
      <c r="A906" s="68">
        <v>44371</v>
      </c>
      <c r="B906" s="72">
        <v>2012</v>
      </c>
      <c r="C906" s="70">
        <v>1942.14</v>
      </c>
    </row>
    <row r="907" spans="1:3" x14ac:dyDescent="0.35">
      <c r="A907" s="68">
        <v>44372</v>
      </c>
      <c r="B907" s="72">
        <v>2287</v>
      </c>
      <c r="C907" s="70">
        <v>1952.14</v>
      </c>
    </row>
    <row r="908" spans="1:3" x14ac:dyDescent="0.35">
      <c r="A908" s="68">
        <v>44373</v>
      </c>
      <c r="B908" s="72">
        <v>1857</v>
      </c>
      <c r="C908" s="70">
        <v>1969.57</v>
      </c>
    </row>
    <row r="909" spans="1:3" x14ac:dyDescent="0.35">
      <c r="A909" s="68">
        <v>44374</v>
      </c>
      <c r="B909" s="72">
        <v>1999</v>
      </c>
      <c r="C909" s="70">
        <v>1970.43</v>
      </c>
    </row>
    <row r="910" spans="1:3" x14ac:dyDescent="0.35">
      <c r="A910" s="68">
        <v>44375</v>
      </c>
      <c r="B910" s="72">
        <v>2095</v>
      </c>
      <c r="C910" s="70">
        <v>1990.43</v>
      </c>
    </row>
    <row r="911" spans="1:3" x14ac:dyDescent="0.35">
      <c r="A911" s="68">
        <v>44376</v>
      </c>
      <c r="B911" s="72">
        <v>1837</v>
      </c>
      <c r="C911" s="70">
        <v>1993.57</v>
      </c>
    </row>
    <row r="912" spans="1:3" x14ac:dyDescent="0.35">
      <c r="A912" s="68">
        <v>44377</v>
      </c>
      <c r="B912" s="72">
        <v>2006</v>
      </c>
      <c r="C912" s="70">
        <v>2013.29</v>
      </c>
    </row>
    <row r="913" spans="1:3" x14ac:dyDescent="0.35">
      <c r="A913" s="68">
        <v>44378</v>
      </c>
      <c r="B913" s="72">
        <v>2240</v>
      </c>
      <c r="C913" s="70">
        <v>2045.86</v>
      </c>
    </row>
    <row r="914" spans="1:3" x14ac:dyDescent="0.35">
      <c r="A914" s="68">
        <v>44379</v>
      </c>
      <c r="B914" s="72">
        <v>2483</v>
      </c>
      <c r="C914" s="70">
        <v>2073.86</v>
      </c>
    </row>
    <row r="915" spans="1:3" x14ac:dyDescent="0.35">
      <c r="A915" s="68">
        <v>44380</v>
      </c>
      <c r="B915" s="72">
        <v>2080</v>
      </c>
      <c r="C915" s="70">
        <v>2105.71</v>
      </c>
    </row>
    <row r="916" spans="1:3" x14ac:dyDescent="0.35">
      <c r="A916" s="68">
        <v>44381</v>
      </c>
      <c r="B916" s="72">
        <v>2139</v>
      </c>
      <c r="C916" s="70">
        <v>2125.71</v>
      </c>
    </row>
    <row r="917" spans="1:3" x14ac:dyDescent="0.35">
      <c r="A917" s="68">
        <v>44382</v>
      </c>
      <c r="B917" s="72">
        <v>2301</v>
      </c>
      <c r="C917" s="70">
        <v>2155.14</v>
      </c>
    </row>
    <row r="918" spans="1:3" x14ac:dyDescent="0.35">
      <c r="A918" s="68">
        <v>44383</v>
      </c>
      <c r="B918" s="72">
        <v>2040</v>
      </c>
      <c r="C918" s="70">
        <v>2184.14</v>
      </c>
    </row>
    <row r="919" spans="1:3" x14ac:dyDescent="0.35">
      <c r="A919" s="68">
        <v>44384</v>
      </c>
      <c r="B919" s="72">
        <v>2140</v>
      </c>
      <c r="C919" s="70">
        <v>2203.29</v>
      </c>
    </row>
    <row r="920" spans="1:3" x14ac:dyDescent="0.35">
      <c r="A920" s="68">
        <v>44385</v>
      </c>
      <c r="B920" s="72">
        <v>2336</v>
      </c>
      <c r="C920" s="70">
        <v>2217</v>
      </c>
    </row>
    <row r="921" spans="1:3" x14ac:dyDescent="0.35">
      <c r="A921" s="68">
        <v>44386</v>
      </c>
      <c r="B921" s="72">
        <v>2691</v>
      </c>
      <c r="C921" s="70">
        <v>2246.71</v>
      </c>
    </row>
    <row r="922" spans="1:3" x14ac:dyDescent="0.35">
      <c r="A922" s="68">
        <v>44387</v>
      </c>
      <c r="B922" s="72">
        <v>2346</v>
      </c>
      <c r="C922" s="70">
        <v>2284.71</v>
      </c>
    </row>
    <row r="923" spans="1:3" x14ac:dyDescent="0.35">
      <c r="A923" s="68">
        <v>44388</v>
      </c>
      <c r="B923" s="72">
        <v>2292</v>
      </c>
      <c r="C923" s="70">
        <v>2306.5700000000002</v>
      </c>
    </row>
    <row r="924" spans="1:3" x14ac:dyDescent="0.35">
      <c r="A924" s="68">
        <v>44389</v>
      </c>
      <c r="B924" s="72">
        <v>2453</v>
      </c>
      <c r="C924" s="70">
        <v>2328.29</v>
      </c>
    </row>
    <row r="925" spans="1:3" x14ac:dyDescent="0.35">
      <c r="A925" s="68">
        <v>44390</v>
      </c>
      <c r="B925" s="72">
        <v>2140</v>
      </c>
      <c r="C925" s="70">
        <v>2342.5700000000002</v>
      </c>
    </row>
    <row r="926" spans="1:3" x14ac:dyDescent="0.35">
      <c r="A926" s="68">
        <v>44391</v>
      </c>
      <c r="B926" s="72">
        <v>2143</v>
      </c>
      <c r="C926" s="70">
        <v>2343</v>
      </c>
    </row>
    <row r="927" spans="1:3" x14ac:dyDescent="0.35">
      <c r="A927" s="68">
        <v>44392</v>
      </c>
      <c r="B927" s="72">
        <v>2313</v>
      </c>
      <c r="C927" s="70">
        <v>2339.71</v>
      </c>
    </row>
    <row r="928" spans="1:3" x14ac:dyDescent="0.35">
      <c r="A928" s="68">
        <v>44393</v>
      </c>
      <c r="B928" s="72">
        <v>2895</v>
      </c>
      <c r="C928" s="70">
        <v>2368.86</v>
      </c>
    </row>
    <row r="929" spans="1:4" x14ac:dyDescent="0.35">
      <c r="A929" s="68">
        <v>44394</v>
      </c>
      <c r="B929" s="72">
        <v>2639</v>
      </c>
      <c r="C929" s="70">
        <v>2410.71</v>
      </c>
    </row>
    <row r="930" spans="1:4" x14ac:dyDescent="0.35">
      <c r="A930" s="68">
        <v>44395</v>
      </c>
      <c r="B930" s="72">
        <v>2612</v>
      </c>
      <c r="C930" s="70">
        <v>2456.4299999999998</v>
      </c>
      <c r="D930" s="62"/>
    </row>
    <row r="931" spans="1:4" x14ac:dyDescent="0.35">
      <c r="A931" s="68">
        <v>44396</v>
      </c>
      <c r="B931" s="72">
        <v>2889</v>
      </c>
      <c r="C931" s="70">
        <v>2518.5700000000002</v>
      </c>
    </row>
    <row r="932" spans="1:4" x14ac:dyDescent="0.35">
      <c r="A932" s="68">
        <v>44397</v>
      </c>
      <c r="B932" s="72">
        <v>2623</v>
      </c>
      <c r="C932" s="70">
        <v>2587.5700000000002</v>
      </c>
    </row>
    <row r="933" spans="1:4" x14ac:dyDescent="0.35">
      <c r="A933" s="68">
        <v>44398</v>
      </c>
      <c r="B933" s="72">
        <v>2592</v>
      </c>
      <c r="C933" s="70">
        <v>2651.71</v>
      </c>
    </row>
    <row r="934" spans="1:4" x14ac:dyDescent="0.35">
      <c r="A934" s="68">
        <v>44399</v>
      </c>
      <c r="B934" s="72">
        <v>2857</v>
      </c>
      <c r="C934" s="70">
        <v>2729.43</v>
      </c>
    </row>
    <row r="935" spans="1:4" x14ac:dyDescent="0.35">
      <c r="A935" s="68">
        <v>44400</v>
      </c>
      <c r="B935" s="72">
        <v>3306</v>
      </c>
      <c r="C935" s="70">
        <v>2788.14</v>
      </c>
    </row>
    <row r="936" spans="1:4" x14ac:dyDescent="0.35">
      <c r="A936" s="68">
        <v>44401</v>
      </c>
      <c r="B936" s="72">
        <v>2939</v>
      </c>
      <c r="C936" s="70">
        <v>2831</v>
      </c>
    </row>
    <row r="937" spans="1:4" x14ac:dyDescent="0.35">
      <c r="A937" s="68">
        <v>44402</v>
      </c>
      <c r="B937" s="72">
        <v>2936</v>
      </c>
      <c r="C937" s="70">
        <v>2877.43</v>
      </c>
    </row>
    <row r="938" spans="1:4" x14ac:dyDescent="0.35">
      <c r="A938" s="68">
        <v>44403</v>
      </c>
      <c r="B938" s="72">
        <v>2923</v>
      </c>
      <c r="C938" s="70">
        <v>2882.29</v>
      </c>
    </row>
    <row r="939" spans="1:4" x14ac:dyDescent="0.35">
      <c r="A939" s="68">
        <v>44404</v>
      </c>
      <c r="B939" s="72">
        <v>2623</v>
      </c>
      <c r="C939" s="70">
        <v>2882.29</v>
      </c>
    </row>
    <row r="940" spans="1:4" x14ac:dyDescent="0.35">
      <c r="A940" s="68">
        <v>44405</v>
      </c>
      <c r="B940" s="72">
        <v>2696</v>
      </c>
      <c r="C940" s="70">
        <v>2897.14</v>
      </c>
    </row>
    <row r="941" spans="1:4" x14ac:dyDescent="0.35">
      <c r="A941" s="68">
        <v>44406</v>
      </c>
      <c r="B941" s="72">
        <v>2832</v>
      </c>
      <c r="C941" s="70">
        <v>2893.57</v>
      </c>
    </row>
    <row r="942" spans="1:4" x14ac:dyDescent="0.35">
      <c r="A942" s="68">
        <v>44407</v>
      </c>
      <c r="B942" s="72">
        <v>3271</v>
      </c>
      <c r="C942" s="70">
        <v>2888.57</v>
      </c>
    </row>
    <row r="943" spans="1:4" x14ac:dyDescent="0.35">
      <c r="A943" s="68">
        <v>44408</v>
      </c>
      <c r="B943" s="72">
        <v>3056</v>
      </c>
      <c r="C943" s="70">
        <v>2905.29</v>
      </c>
    </row>
    <row r="944" spans="1:4" x14ac:dyDescent="0.35">
      <c r="A944" s="68">
        <v>44409</v>
      </c>
      <c r="B944" s="72">
        <v>3104</v>
      </c>
      <c r="C944" s="70">
        <v>2929.29</v>
      </c>
    </row>
    <row r="945" spans="1:3" x14ac:dyDescent="0.35">
      <c r="A945" s="68">
        <v>44410</v>
      </c>
      <c r="B945" s="72">
        <v>3181</v>
      </c>
      <c r="C945" s="70">
        <v>2966.14</v>
      </c>
    </row>
    <row r="946" spans="1:3" x14ac:dyDescent="0.35">
      <c r="A946" s="68">
        <v>44411</v>
      </c>
      <c r="B946" s="72">
        <v>2935</v>
      </c>
      <c r="C946" s="70">
        <v>3010.71</v>
      </c>
    </row>
    <row r="947" spans="1:3" x14ac:dyDescent="0.35">
      <c r="A947" s="68">
        <v>44412</v>
      </c>
      <c r="B947" s="72">
        <v>2952</v>
      </c>
      <c r="C947" s="70">
        <v>3047.29</v>
      </c>
    </row>
    <row r="948" spans="1:3" x14ac:dyDescent="0.35">
      <c r="A948" s="68">
        <v>44413</v>
      </c>
      <c r="B948" s="72">
        <v>3048</v>
      </c>
      <c r="C948" s="70">
        <v>3078.14</v>
      </c>
    </row>
    <row r="949" spans="1:3" x14ac:dyDescent="0.35">
      <c r="A949" s="68">
        <v>44414</v>
      </c>
      <c r="B949" s="72">
        <v>3332</v>
      </c>
      <c r="C949" s="70">
        <v>3086.86</v>
      </c>
    </row>
    <row r="950" spans="1:3" x14ac:dyDescent="0.35">
      <c r="A950" s="68">
        <v>44415</v>
      </c>
      <c r="B950" s="72">
        <v>3135</v>
      </c>
      <c r="C950" s="70">
        <v>3098.14</v>
      </c>
    </row>
    <row r="951" spans="1:3" x14ac:dyDescent="0.35">
      <c r="A951" s="68">
        <v>44416</v>
      </c>
      <c r="B951" s="72">
        <v>3192</v>
      </c>
      <c r="C951" s="71">
        <v>3110.71</v>
      </c>
    </row>
    <row r="952" spans="1:3" x14ac:dyDescent="0.35">
      <c r="A952" s="68">
        <v>44417</v>
      </c>
      <c r="B952" s="72">
        <v>3118</v>
      </c>
      <c r="C952" s="71">
        <v>3101.71</v>
      </c>
    </row>
    <row r="953" spans="1:3" x14ac:dyDescent="0.35">
      <c r="A953" s="68">
        <v>44418</v>
      </c>
      <c r="B953" s="72">
        <v>2896</v>
      </c>
      <c r="C953" s="71">
        <v>3096.14</v>
      </c>
    </row>
    <row r="954" spans="1:3" x14ac:dyDescent="0.35">
      <c r="A954" s="68">
        <v>44419</v>
      </c>
      <c r="B954" s="72">
        <v>3019</v>
      </c>
      <c r="C954" s="71">
        <v>3105.71</v>
      </c>
    </row>
    <row r="955" spans="1:3" x14ac:dyDescent="0.35">
      <c r="A955" s="68">
        <v>44420</v>
      </c>
      <c r="B955" s="72">
        <v>3115</v>
      </c>
      <c r="C955" s="71">
        <v>3115.29</v>
      </c>
    </row>
    <row r="956" spans="1:3" x14ac:dyDescent="0.35">
      <c r="A956" s="68">
        <v>44421</v>
      </c>
      <c r="B956" s="72">
        <v>3422</v>
      </c>
      <c r="C956" s="71">
        <v>3128.14</v>
      </c>
    </row>
    <row r="957" spans="1:3" x14ac:dyDescent="0.35">
      <c r="A957" s="68">
        <v>44422</v>
      </c>
      <c r="B957" s="72">
        <v>3224</v>
      </c>
      <c r="C957" s="71">
        <v>3140.86</v>
      </c>
    </row>
    <row r="958" spans="1:3" x14ac:dyDescent="0.35">
      <c r="A958" s="68">
        <v>44423</v>
      </c>
      <c r="B958" s="72">
        <v>3197</v>
      </c>
      <c r="C958" s="71">
        <v>3141.57</v>
      </c>
    </row>
    <row r="959" spans="1:3" x14ac:dyDescent="0.35">
      <c r="A959" s="68">
        <v>44424</v>
      </c>
      <c r="B959" s="72">
        <v>3284</v>
      </c>
      <c r="C959" s="71">
        <v>3165.29</v>
      </c>
    </row>
    <row r="960" spans="1:3" x14ac:dyDescent="0.35">
      <c r="A960" s="68">
        <v>44425</v>
      </c>
      <c r="B960" s="72">
        <v>2967</v>
      </c>
      <c r="C960" s="71">
        <v>3175.43</v>
      </c>
    </row>
    <row r="961" spans="1:3" x14ac:dyDescent="0.35">
      <c r="A961" s="68">
        <v>44426</v>
      </c>
      <c r="B961" s="72">
        <v>3114</v>
      </c>
      <c r="C961" s="71">
        <v>3189</v>
      </c>
    </row>
    <row r="962" spans="1:3" x14ac:dyDescent="0.35">
      <c r="A962" s="68">
        <v>44427</v>
      </c>
      <c r="B962" s="72">
        <v>3204</v>
      </c>
      <c r="C962" s="71">
        <v>3201.71</v>
      </c>
    </row>
    <row r="963" spans="1:3" x14ac:dyDescent="0.35">
      <c r="A963" s="68">
        <v>44428</v>
      </c>
      <c r="B963" s="72">
        <v>3602</v>
      </c>
      <c r="C963" s="71">
        <v>3227.43</v>
      </c>
    </row>
    <row r="964" spans="1:3" x14ac:dyDescent="0.35">
      <c r="A964" s="68">
        <v>44429</v>
      </c>
      <c r="B964" s="72">
        <v>3230</v>
      </c>
      <c r="C964" s="71">
        <v>3228.29</v>
      </c>
    </row>
    <row r="965" spans="1:3" x14ac:dyDescent="0.35">
      <c r="A965" s="68">
        <v>44430</v>
      </c>
      <c r="B965" s="72">
        <v>3392</v>
      </c>
      <c r="C965" s="71">
        <v>3256.14</v>
      </c>
    </row>
    <row r="966" spans="1:3" x14ac:dyDescent="0.35">
      <c r="A966" s="68">
        <v>44431</v>
      </c>
      <c r="B966" s="72">
        <v>3404</v>
      </c>
      <c r="C966" s="71">
        <v>3273.29</v>
      </c>
    </row>
    <row r="967" spans="1:3" x14ac:dyDescent="0.35">
      <c r="A967" s="68">
        <v>44432</v>
      </c>
      <c r="B967" s="72">
        <v>3112</v>
      </c>
      <c r="C967" s="70">
        <v>3294</v>
      </c>
    </row>
    <row r="968" spans="1:3" x14ac:dyDescent="0.35">
      <c r="A968" s="68">
        <v>44433</v>
      </c>
      <c r="B968" s="72">
        <v>3299</v>
      </c>
      <c r="C968" s="70">
        <v>3320.43</v>
      </c>
    </row>
    <row r="969" spans="1:3" x14ac:dyDescent="0.35">
      <c r="A969" s="68">
        <v>44434</v>
      </c>
      <c r="B969" s="72">
        <v>3369</v>
      </c>
      <c r="C969" s="70">
        <v>3344</v>
      </c>
    </row>
    <row r="970" spans="1:3" x14ac:dyDescent="0.35">
      <c r="A970" s="68">
        <v>44435</v>
      </c>
      <c r="B970" s="72">
        <v>3687</v>
      </c>
      <c r="C970" s="70">
        <v>3356.14</v>
      </c>
    </row>
    <row r="971" spans="1:3" x14ac:dyDescent="0.35">
      <c r="A971" s="68">
        <v>44436</v>
      </c>
      <c r="B971" s="72">
        <v>3417</v>
      </c>
      <c r="C971" s="70">
        <v>3382.86</v>
      </c>
    </row>
    <row r="972" spans="1:3" x14ac:dyDescent="0.35">
      <c r="A972" s="68">
        <v>44437</v>
      </c>
      <c r="B972" s="72">
        <v>3547</v>
      </c>
      <c r="C972" s="70">
        <v>3405</v>
      </c>
    </row>
    <row r="973" spans="1:3" x14ac:dyDescent="0.35">
      <c r="A973" s="68">
        <v>44438</v>
      </c>
      <c r="B973" s="72">
        <v>3569</v>
      </c>
      <c r="C973" s="70">
        <v>3428.57</v>
      </c>
    </row>
    <row r="974" spans="1:3" x14ac:dyDescent="0.35">
      <c r="A974" s="68">
        <v>44439</v>
      </c>
      <c r="B974" s="72">
        <v>3395</v>
      </c>
      <c r="C974" s="70">
        <v>3469</v>
      </c>
    </row>
    <row r="975" spans="1:3" x14ac:dyDescent="0.35">
      <c r="A975" s="68">
        <v>44440</v>
      </c>
      <c r="B975" s="72">
        <v>3477</v>
      </c>
      <c r="C975" s="70">
        <v>3494.43</v>
      </c>
    </row>
    <row r="976" spans="1:3" x14ac:dyDescent="0.35">
      <c r="A976" s="68">
        <v>44441</v>
      </c>
      <c r="B976" s="72">
        <v>3556</v>
      </c>
      <c r="C976" s="70">
        <v>3521.14</v>
      </c>
    </row>
    <row r="977" spans="1:3" x14ac:dyDescent="0.35">
      <c r="A977" s="68">
        <v>44442</v>
      </c>
      <c r="B977" s="72">
        <v>3858</v>
      </c>
      <c r="C977" s="70">
        <v>3545.57</v>
      </c>
    </row>
    <row r="978" spans="1:3" x14ac:dyDescent="0.35">
      <c r="A978" s="68">
        <v>44443</v>
      </c>
      <c r="B978" s="72">
        <v>3462</v>
      </c>
      <c r="C978" s="70">
        <v>3552</v>
      </c>
    </row>
    <row r="979" spans="1:3" x14ac:dyDescent="0.35">
      <c r="A979" s="68">
        <v>44444</v>
      </c>
      <c r="B979" s="72">
        <v>3805</v>
      </c>
      <c r="C979" s="70">
        <v>3588.86</v>
      </c>
    </row>
    <row r="980" spans="1:3" x14ac:dyDescent="0.35">
      <c r="A980" s="68">
        <v>44445</v>
      </c>
      <c r="B980" s="72">
        <v>3706</v>
      </c>
      <c r="C980" s="70">
        <v>3608.43</v>
      </c>
    </row>
    <row r="981" spans="1:3" x14ac:dyDescent="0.35">
      <c r="A981" s="68">
        <v>44446</v>
      </c>
      <c r="B981" s="72">
        <v>3299</v>
      </c>
      <c r="C981" s="70">
        <v>3594.71</v>
      </c>
    </row>
    <row r="982" spans="1:3" x14ac:dyDescent="0.35">
      <c r="A982" s="68">
        <v>44447</v>
      </c>
      <c r="B982" s="72">
        <v>3373</v>
      </c>
      <c r="C982" s="70">
        <v>3579.86</v>
      </c>
    </row>
    <row r="983" spans="1:3" x14ac:dyDescent="0.35">
      <c r="A983" s="68">
        <v>44448</v>
      </c>
      <c r="B983" s="72">
        <v>3594</v>
      </c>
      <c r="C983" s="70">
        <v>3585.29</v>
      </c>
    </row>
    <row r="984" spans="1:3" x14ac:dyDescent="0.35">
      <c r="A984" s="68">
        <v>44449</v>
      </c>
      <c r="B984" s="72">
        <v>3934</v>
      </c>
      <c r="C984" s="70">
        <v>3596.14</v>
      </c>
    </row>
    <row r="985" spans="1:3" x14ac:dyDescent="0.35">
      <c r="A985" s="68">
        <v>44450</v>
      </c>
      <c r="B985" s="72">
        <v>3426</v>
      </c>
      <c r="C985" s="70">
        <v>3591</v>
      </c>
    </row>
    <row r="986" spans="1:3" x14ac:dyDescent="0.35">
      <c r="A986" s="68">
        <v>44451</v>
      </c>
      <c r="B986" s="72">
        <v>3721</v>
      </c>
      <c r="C986" s="70">
        <v>3579</v>
      </c>
    </row>
    <row r="987" spans="1:3" x14ac:dyDescent="0.35">
      <c r="A987" s="68">
        <v>44452</v>
      </c>
      <c r="B987" s="72">
        <v>3768</v>
      </c>
      <c r="C987" s="70">
        <v>3587.86</v>
      </c>
    </row>
    <row r="988" spans="1:3" x14ac:dyDescent="0.35">
      <c r="A988" s="68">
        <v>44453</v>
      </c>
      <c r="B988" s="72">
        <v>3244</v>
      </c>
      <c r="C988" s="70">
        <v>3580</v>
      </c>
    </row>
    <row r="989" spans="1:3" x14ac:dyDescent="0.35">
      <c r="A989" s="68">
        <v>44454</v>
      </c>
      <c r="B989" s="72">
        <v>3461</v>
      </c>
      <c r="C989" s="70">
        <v>3592.57</v>
      </c>
    </row>
    <row r="990" spans="1:3" x14ac:dyDescent="0.35">
      <c r="A990" s="68">
        <v>44455</v>
      </c>
      <c r="B990" s="72">
        <v>3551</v>
      </c>
      <c r="C990" s="70">
        <v>3586.43</v>
      </c>
    </row>
    <row r="991" spans="1:3" x14ac:dyDescent="0.35">
      <c r="A991" s="68">
        <v>44456</v>
      </c>
      <c r="B991" s="72">
        <v>3992</v>
      </c>
      <c r="C991" s="70">
        <v>3594.71</v>
      </c>
    </row>
    <row r="992" spans="1:3" x14ac:dyDescent="0.35">
      <c r="A992" s="68">
        <v>44457</v>
      </c>
      <c r="B992" s="72">
        <v>3371</v>
      </c>
      <c r="C992" s="70">
        <v>3586.86</v>
      </c>
    </row>
    <row r="993" spans="1:3" x14ac:dyDescent="0.35">
      <c r="A993" s="68">
        <v>44458</v>
      </c>
      <c r="B993" s="72">
        <v>3766</v>
      </c>
      <c r="C993" s="70">
        <v>3593.29</v>
      </c>
    </row>
    <row r="994" spans="1:3" x14ac:dyDescent="0.35">
      <c r="A994" s="68">
        <v>44459</v>
      </c>
      <c r="B994" s="72">
        <v>3749</v>
      </c>
      <c r="C994" s="70">
        <v>3590.57</v>
      </c>
    </row>
    <row r="995" spans="1:3" x14ac:dyDescent="0.35">
      <c r="A995" s="68">
        <v>44460</v>
      </c>
      <c r="B995" s="72">
        <v>3308</v>
      </c>
      <c r="C995" s="70">
        <v>3599.71</v>
      </c>
    </row>
    <row r="996" spans="1:3" x14ac:dyDescent="0.35">
      <c r="A996" s="68">
        <v>44461</v>
      </c>
      <c r="B996" s="72">
        <v>3404</v>
      </c>
      <c r="C996" s="70">
        <v>3591.57</v>
      </c>
    </row>
    <row r="997" spans="1:3" x14ac:dyDescent="0.35">
      <c r="A997" s="68">
        <v>44462</v>
      </c>
      <c r="B997" s="72">
        <v>3687</v>
      </c>
      <c r="C997" s="70">
        <v>3611</v>
      </c>
    </row>
    <row r="998" spans="1:3" x14ac:dyDescent="0.35">
      <c r="A998" s="68">
        <v>44463</v>
      </c>
      <c r="B998" s="72">
        <v>3977</v>
      </c>
      <c r="C998" s="70">
        <v>3608.86</v>
      </c>
    </row>
    <row r="999" spans="1:3" x14ac:dyDescent="0.35">
      <c r="A999" s="68">
        <v>44464</v>
      </c>
      <c r="B999" s="72">
        <v>3409</v>
      </c>
      <c r="C999" s="70">
        <v>3614.29</v>
      </c>
    </row>
    <row r="1000" spans="1:3" x14ac:dyDescent="0.35">
      <c r="A1000" s="68">
        <v>44465</v>
      </c>
      <c r="B1000" s="72">
        <v>3726</v>
      </c>
      <c r="C1000" s="70">
        <v>3608.57</v>
      </c>
    </row>
    <row r="1001" spans="1:3" x14ac:dyDescent="0.35">
      <c r="A1001" s="68">
        <v>44466</v>
      </c>
      <c r="B1001" s="72">
        <v>3716</v>
      </c>
      <c r="C1001" s="70">
        <v>3603.86</v>
      </c>
    </row>
    <row r="1002" spans="1:3" x14ac:dyDescent="0.35">
      <c r="A1002" s="68">
        <v>44467</v>
      </c>
      <c r="B1002" s="72">
        <v>3192</v>
      </c>
      <c r="C1002" s="70">
        <v>3587.29</v>
      </c>
    </row>
    <row r="1003" spans="1:3" x14ac:dyDescent="0.35">
      <c r="A1003" s="68">
        <v>44468</v>
      </c>
      <c r="B1003" s="72">
        <v>3394</v>
      </c>
      <c r="C1003" s="70">
        <v>3585.86</v>
      </c>
    </row>
    <row r="1004" spans="1:3" x14ac:dyDescent="0.35">
      <c r="A1004" s="68">
        <v>44469</v>
      </c>
      <c r="B1004" s="72">
        <v>3534</v>
      </c>
      <c r="C1004" s="70">
        <v>3564</v>
      </c>
    </row>
    <row r="1005" spans="1:3" x14ac:dyDescent="0.35">
      <c r="A1005" s="68">
        <v>44470</v>
      </c>
      <c r="B1005" s="72">
        <v>4061</v>
      </c>
      <c r="C1005" s="70">
        <v>3576</v>
      </c>
    </row>
    <row r="1006" spans="1:3" x14ac:dyDescent="0.35">
      <c r="A1006" s="68">
        <v>44471</v>
      </c>
      <c r="B1006" s="72">
        <v>3290</v>
      </c>
      <c r="C1006" s="70">
        <v>3559</v>
      </c>
    </row>
    <row r="1007" spans="1:3" x14ac:dyDescent="0.35">
      <c r="A1007" s="68">
        <v>44472</v>
      </c>
      <c r="B1007" s="72">
        <v>3748</v>
      </c>
      <c r="C1007" s="70">
        <v>3562.14</v>
      </c>
    </row>
    <row r="1008" spans="1:3" x14ac:dyDescent="0.35">
      <c r="A1008" s="68">
        <v>44473</v>
      </c>
      <c r="B1008" s="72">
        <v>3779</v>
      </c>
      <c r="C1008" s="70">
        <v>3571.14</v>
      </c>
    </row>
    <row r="1009" spans="1:3" x14ac:dyDescent="0.35">
      <c r="A1009" s="68">
        <v>44474</v>
      </c>
      <c r="B1009" s="72">
        <v>3201</v>
      </c>
      <c r="C1009" s="70">
        <v>3572.43</v>
      </c>
    </row>
    <row r="1010" spans="1:3" x14ac:dyDescent="0.35">
      <c r="A1010" s="68">
        <v>44475</v>
      </c>
      <c r="B1010" s="72">
        <v>3364</v>
      </c>
      <c r="C1010" s="70">
        <v>3568.14</v>
      </c>
    </row>
    <row r="1011" spans="1:3" x14ac:dyDescent="0.35">
      <c r="A1011" s="68">
        <v>44476</v>
      </c>
      <c r="B1011" s="72">
        <v>3570</v>
      </c>
      <c r="C1011" s="70">
        <v>3573.29</v>
      </c>
    </row>
    <row r="1012" spans="1:3" x14ac:dyDescent="0.35">
      <c r="A1012" s="68">
        <v>44477</v>
      </c>
      <c r="B1012" s="72">
        <v>4083</v>
      </c>
      <c r="C1012" s="70">
        <v>3576.43</v>
      </c>
    </row>
    <row r="1013" spans="1:3" x14ac:dyDescent="0.35">
      <c r="A1013" s="68">
        <v>44478</v>
      </c>
      <c r="B1013" s="72">
        <v>3279</v>
      </c>
      <c r="C1013" s="70">
        <v>3574.86</v>
      </c>
    </row>
    <row r="1014" spans="1:3" x14ac:dyDescent="0.35">
      <c r="A1014" s="68">
        <v>44479</v>
      </c>
      <c r="B1014" s="72">
        <v>3662</v>
      </c>
      <c r="C1014" s="70">
        <v>3562.57</v>
      </c>
    </row>
    <row r="1015" spans="1:3" x14ac:dyDescent="0.35">
      <c r="A1015" s="68">
        <v>44480</v>
      </c>
      <c r="B1015" s="72">
        <v>3736</v>
      </c>
      <c r="C1015" s="70">
        <v>3556.43</v>
      </c>
    </row>
    <row r="1016" spans="1:3" x14ac:dyDescent="0.35">
      <c r="A1016" s="68">
        <v>44481</v>
      </c>
      <c r="B1016" s="72">
        <v>3276</v>
      </c>
      <c r="C1016" s="70">
        <v>3567.14</v>
      </c>
    </row>
    <row r="1017" spans="1:3" x14ac:dyDescent="0.35">
      <c r="A1017" s="68">
        <v>44482</v>
      </c>
      <c r="B1017" s="72">
        <v>3379</v>
      </c>
      <c r="C1017" s="70">
        <v>3569.29</v>
      </c>
    </row>
    <row r="1018" spans="1:3" x14ac:dyDescent="0.35">
      <c r="A1018" s="68">
        <v>44483</v>
      </c>
      <c r="B1018" s="72">
        <v>3630</v>
      </c>
      <c r="C1018" s="70">
        <v>3577.86</v>
      </c>
    </row>
    <row r="1019" spans="1:3" x14ac:dyDescent="0.35">
      <c r="A1019" s="68">
        <v>44484</v>
      </c>
      <c r="B1019" s="72">
        <v>4115</v>
      </c>
      <c r="C1019" s="70">
        <v>3582.43</v>
      </c>
    </row>
    <row r="1020" spans="1:3" x14ac:dyDescent="0.35">
      <c r="A1020" s="68">
        <v>44485</v>
      </c>
      <c r="B1020" s="72">
        <v>3495</v>
      </c>
      <c r="C1020" s="70">
        <v>3613.29</v>
      </c>
    </row>
    <row r="1021" spans="1:3" x14ac:dyDescent="0.35">
      <c r="A1021" s="68">
        <v>44486</v>
      </c>
      <c r="B1021" s="72">
        <v>3744</v>
      </c>
      <c r="C1021" s="70">
        <v>3625</v>
      </c>
    </row>
    <row r="1022" spans="1:3" x14ac:dyDescent="0.35">
      <c r="A1022" s="68">
        <v>44487</v>
      </c>
      <c r="B1022" s="72">
        <v>3715</v>
      </c>
      <c r="C1022" s="70">
        <v>3622</v>
      </c>
    </row>
    <row r="1023" spans="1:3" x14ac:dyDescent="0.35">
      <c r="A1023" s="68">
        <v>44488</v>
      </c>
      <c r="B1023" s="72">
        <v>3216</v>
      </c>
      <c r="C1023" s="70">
        <v>3613.43</v>
      </c>
    </row>
    <row r="1024" spans="1:3" x14ac:dyDescent="0.35">
      <c r="A1024" s="68">
        <v>44489</v>
      </c>
      <c r="B1024" s="72">
        <v>3382</v>
      </c>
      <c r="C1024" s="70">
        <v>3613.86</v>
      </c>
    </row>
    <row r="1025" spans="1:3" x14ac:dyDescent="0.35">
      <c r="A1025" s="68">
        <v>44490</v>
      </c>
      <c r="B1025" s="72">
        <v>3685</v>
      </c>
      <c r="C1025" s="70">
        <v>3621.71</v>
      </c>
    </row>
    <row r="1026" spans="1:3" x14ac:dyDescent="0.35">
      <c r="A1026" s="68">
        <v>44491</v>
      </c>
      <c r="B1026" s="72">
        <v>4251</v>
      </c>
      <c r="C1026" s="70">
        <v>3641.14</v>
      </c>
    </row>
    <row r="1027" spans="1:3" x14ac:dyDescent="0.35">
      <c r="A1027" s="68">
        <v>44492</v>
      </c>
      <c r="B1027" s="72">
        <v>3530</v>
      </c>
      <c r="C1027" s="70">
        <v>3646.14</v>
      </c>
    </row>
    <row r="1028" spans="1:3" x14ac:dyDescent="0.35">
      <c r="A1028" s="68">
        <v>44493</v>
      </c>
      <c r="B1028" s="72">
        <v>3799</v>
      </c>
      <c r="C1028" s="70">
        <v>3654</v>
      </c>
    </row>
    <row r="1029" spans="1:3" x14ac:dyDescent="0.35">
      <c r="A1029" s="68">
        <v>44494</v>
      </c>
      <c r="B1029" s="72">
        <v>3738</v>
      </c>
      <c r="C1029" s="70">
        <v>3657.29</v>
      </c>
    </row>
    <row r="1030" spans="1:3" x14ac:dyDescent="0.35">
      <c r="A1030" s="68">
        <v>44495</v>
      </c>
      <c r="B1030" s="69">
        <v>3218</v>
      </c>
      <c r="C1030" s="70">
        <v>3657.57</v>
      </c>
    </row>
    <row r="1031" spans="1:3" x14ac:dyDescent="0.35">
      <c r="A1031" s="68">
        <v>44496</v>
      </c>
      <c r="B1031" s="69">
        <v>3449</v>
      </c>
      <c r="C1031" s="70">
        <v>3667.14</v>
      </c>
    </row>
    <row r="1032" spans="1:3" x14ac:dyDescent="0.35">
      <c r="A1032" s="68">
        <v>44497</v>
      </c>
      <c r="B1032" s="69">
        <v>3590</v>
      </c>
      <c r="C1032" s="70">
        <v>3653.57</v>
      </c>
    </row>
    <row r="1033" spans="1:3" x14ac:dyDescent="0.35">
      <c r="A1033" s="68">
        <v>44498</v>
      </c>
      <c r="B1033" s="69">
        <v>4106</v>
      </c>
      <c r="C1033" s="70">
        <v>3632.86</v>
      </c>
    </row>
    <row r="1034" spans="1:3" x14ac:dyDescent="0.35">
      <c r="A1034" s="68">
        <v>44499</v>
      </c>
      <c r="B1034" s="69">
        <v>3561</v>
      </c>
      <c r="C1034" s="70">
        <v>3637.29</v>
      </c>
    </row>
    <row r="1035" spans="1:3" x14ac:dyDescent="0.35">
      <c r="A1035" s="68">
        <v>44500</v>
      </c>
      <c r="B1035" s="69">
        <v>4001</v>
      </c>
      <c r="C1035" s="70">
        <v>3666.14</v>
      </c>
    </row>
    <row r="1036" spans="1:3" x14ac:dyDescent="0.35">
      <c r="A1036" s="68">
        <v>44501</v>
      </c>
      <c r="B1036" s="69">
        <v>3823</v>
      </c>
      <c r="C1036" s="70">
        <v>3678.29</v>
      </c>
    </row>
    <row r="1037" spans="1:3" x14ac:dyDescent="0.35">
      <c r="A1037" s="68">
        <v>44502</v>
      </c>
      <c r="B1037" s="69">
        <v>3273</v>
      </c>
      <c r="C1037" s="70">
        <v>3686.14</v>
      </c>
    </row>
    <row r="1038" spans="1:3" x14ac:dyDescent="0.35">
      <c r="A1038" s="68">
        <v>44503</v>
      </c>
      <c r="B1038" s="69">
        <v>3295</v>
      </c>
      <c r="C1038" s="70">
        <v>3664.14</v>
      </c>
    </row>
    <row r="1039" spans="1:3" x14ac:dyDescent="0.35">
      <c r="A1039" s="68">
        <v>44504</v>
      </c>
      <c r="B1039" s="69">
        <v>3515</v>
      </c>
      <c r="C1039" s="70">
        <v>3653.43</v>
      </c>
    </row>
    <row r="1040" spans="1:3" x14ac:dyDescent="0.35">
      <c r="A1040" s="68">
        <v>44505</v>
      </c>
      <c r="B1040" s="69">
        <v>3861</v>
      </c>
      <c r="C1040" s="70">
        <v>3618.43</v>
      </c>
    </row>
    <row r="1041" spans="1:3" x14ac:dyDescent="0.35">
      <c r="A1041" s="68">
        <v>44506</v>
      </c>
      <c r="B1041" s="69">
        <v>2952</v>
      </c>
      <c r="C1041" s="70">
        <v>3531.43</v>
      </c>
    </row>
    <row r="1042" spans="1:3" x14ac:dyDescent="0.35">
      <c r="A1042" s="68">
        <v>44507</v>
      </c>
      <c r="B1042" s="69">
        <v>3484</v>
      </c>
      <c r="C1042" s="70">
        <v>3457.57</v>
      </c>
    </row>
    <row r="1043" spans="1:3" x14ac:dyDescent="0.35">
      <c r="A1043" s="68">
        <v>44508</v>
      </c>
      <c r="B1043" s="69">
        <v>3524</v>
      </c>
      <c r="C1043" s="70">
        <v>3414.86</v>
      </c>
    </row>
    <row r="1044" spans="1:3" x14ac:dyDescent="0.35">
      <c r="A1044" s="68">
        <v>44509</v>
      </c>
      <c r="B1044" s="69">
        <v>3079</v>
      </c>
      <c r="C1044" s="70">
        <v>3387.14</v>
      </c>
    </row>
    <row r="1045" spans="1:3" x14ac:dyDescent="0.35">
      <c r="A1045" s="68">
        <v>44510</v>
      </c>
      <c r="B1045" s="69">
        <v>3097</v>
      </c>
      <c r="C1045" s="70">
        <v>3358.86</v>
      </c>
    </row>
    <row r="1046" spans="1:3" x14ac:dyDescent="0.35">
      <c r="A1046" s="68">
        <v>44511</v>
      </c>
      <c r="B1046" s="69">
        <v>3376</v>
      </c>
      <c r="C1046" s="70">
        <v>3339</v>
      </c>
    </row>
    <row r="1047" spans="1:3" x14ac:dyDescent="0.35">
      <c r="A1047" s="68">
        <v>44512</v>
      </c>
      <c r="B1047" s="69">
        <v>3744</v>
      </c>
      <c r="C1047" s="70">
        <v>3322.29</v>
      </c>
    </row>
    <row r="1048" spans="1:3" x14ac:dyDescent="0.35">
      <c r="A1048" s="68">
        <v>44513</v>
      </c>
      <c r="B1048" s="72">
        <v>2755</v>
      </c>
      <c r="C1048" s="70">
        <v>3294.14</v>
      </c>
    </row>
    <row r="1049" spans="1:3" x14ac:dyDescent="0.35">
      <c r="A1049" s="68">
        <v>44514</v>
      </c>
      <c r="B1049" s="72">
        <v>3414</v>
      </c>
      <c r="C1049" s="70">
        <v>3284.14</v>
      </c>
    </row>
    <row r="1050" spans="1:3" x14ac:dyDescent="0.35">
      <c r="A1050" s="68">
        <v>44515</v>
      </c>
      <c r="B1050" s="72">
        <v>3517</v>
      </c>
      <c r="C1050" s="70">
        <v>3283.14</v>
      </c>
    </row>
    <row r="1051" spans="1:3" x14ac:dyDescent="0.35">
      <c r="A1051" s="68">
        <v>44516</v>
      </c>
      <c r="B1051" s="72">
        <v>3084</v>
      </c>
      <c r="C1051" s="70">
        <v>3283.86</v>
      </c>
    </row>
    <row r="1052" spans="1:3" x14ac:dyDescent="0.35">
      <c r="A1052" s="68">
        <v>44517</v>
      </c>
      <c r="B1052" s="72">
        <v>3072</v>
      </c>
      <c r="C1052" s="70">
        <v>3280.29</v>
      </c>
    </row>
    <row r="1053" spans="1:3" x14ac:dyDescent="0.35">
      <c r="A1053" s="68">
        <v>44518</v>
      </c>
      <c r="B1053" s="72">
        <v>3306</v>
      </c>
      <c r="C1053" s="70">
        <v>3270.29</v>
      </c>
    </row>
    <row r="1054" spans="1:3" x14ac:dyDescent="0.35">
      <c r="A1054" s="68">
        <v>44519</v>
      </c>
      <c r="B1054" s="72">
        <v>3768</v>
      </c>
      <c r="C1054" s="70">
        <v>3273.71</v>
      </c>
    </row>
    <row r="1055" spans="1:3" x14ac:dyDescent="0.35">
      <c r="A1055" s="68">
        <v>44520</v>
      </c>
      <c r="B1055" s="72">
        <v>2803</v>
      </c>
      <c r="C1055" s="70">
        <v>3280.57</v>
      </c>
    </row>
    <row r="1056" spans="1:3" x14ac:dyDescent="0.35">
      <c r="A1056" s="68">
        <v>44521</v>
      </c>
      <c r="B1056" s="72">
        <v>3323</v>
      </c>
      <c r="C1056" s="70">
        <v>3267.57</v>
      </c>
    </row>
    <row r="1057" spans="1:3" x14ac:dyDescent="0.35">
      <c r="A1057" s="68">
        <v>44522</v>
      </c>
      <c r="B1057" s="72">
        <v>3475</v>
      </c>
      <c r="C1057" s="70">
        <v>3261.57</v>
      </c>
    </row>
    <row r="1058" spans="1:3" x14ac:dyDescent="0.35">
      <c r="A1058" s="68">
        <v>44523</v>
      </c>
      <c r="B1058" s="72">
        <v>3022</v>
      </c>
      <c r="C1058" s="70">
        <v>3252.71</v>
      </c>
    </row>
    <row r="1059" spans="1:3" x14ac:dyDescent="0.35">
      <c r="A1059" s="68">
        <v>44524</v>
      </c>
      <c r="B1059" s="72">
        <v>3051</v>
      </c>
      <c r="C1059" s="70">
        <v>3249.71</v>
      </c>
    </row>
    <row r="1060" spans="1:3" x14ac:dyDescent="0.35">
      <c r="A1060" s="68">
        <v>44525</v>
      </c>
      <c r="B1060" s="72">
        <v>3409</v>
      </c>
      <c r="C1060" s="70">
        <v>3264.43</v>
      </c>
    </row>
    <row r="1061" spans="1:3" x14ac:dyDescent="0.35">
      <c r="A1061" s="68">
        <v>44526</v>
      </c>
      <c r="B1061" s="72">
        <v>3546</v>
      </c>
      <c r="C1061" s="70">
        <v>3232.71</v>
      </c>
    </row>
    <row r="1062" spans="1:3" x14ac:dyDescent="0.35">
      <c r="A1062" s="68">
        <v>44527</v>
      </c>
      <c r="B1062" s="72">
        <v>2604</v>
      </c>
      <c r="C1062" s="70">
        <v>3204.29</v>
      </c>
    </row>
    <row r="1063" spans="1:3" x14ac:dyDescent="0.35">
      <c r="A1063" s="68">
        <v>44528</v>
      </c>
      <c r="B1063" s="72">
        <v>3259</v>
      </c>
      <c r="C1063" s="70">
        <v>3195.14</v>
      </c>
    </row>
    <row r="1064" spans="1:3" x14ac:dyDescent="0.35">
      <c r="A1064" s="68">
        <v>44529</v>
      </c>
      <c r="B1064" s="72">
        <v>3555</v>
      </c>
      <c r="C1064" s="70">
        <v>3206.57</v>
      </c>
    </row>
    <row r="1065" spans="1:3" x14ac:dyDescent="0.35">
      <c r="A1065" s="68">
        <v>44530</v>
      </c>
      <c r="B1065" s="69">
        <v>2953</v>
      </c>
      <c r="C1065" s="70">
        <v>3196.71</v>
      </c>
    </row>
    <row r="1066" spans="1:3" x14ac:dyDescent="0.35">
      <c r="A1066" s="68">
        <v>44531</v>
      </c>
      <c r="B1066" s="69">
        <v>3025</v>
      </c>
      <c r="C1066" s="70">
        <v>3193</v>
      </c>
    </row>
    <row r="1067" spans="1:3" x14ac:dyDescent="0.35">
      <c r="A1067" s="68">
        <v>44532</v>
      </c>
      <c r="B1067" s="69">
        <v>3367</v>
      </c>
      <c r="C1067" s="70">
        <v>3187</v>
      </c>
    </row>
    <row r="1068" spans="1:3" x14ac:dyDescent="0.35">
      <c r="A1068" s="68">
        <v>44533</v>
      </c>
      <c r="B1068" s="69">
        <v>3622</v>
      </c>
      <c r="C1068" s="70">
        <v>3197.86</v>
      </c>
    </row>
    <row r="1069" spans="1:3" x14ac:dyDescent="0.35">
      <c r="A1069" s="68">
        <v>44534</v>
      </c>
      <c r="B1069" s="69">
        <v>2812</v>
      </c>
      <c r="C1069" s="70">
        <v>3227.57</v>
      </c>
    </row>
    <row r="1070" spans="1:3" x14ac:dyDescent="0.35">
      <c r="A1070" s="68">
        <v>44535</v>
      </c>
      <c r="B1070" s="69">
        <v>3291</v>
      </c>
      <c r="C1070" s="70">
        <v>3232.14</v>
      </c>
    </row>
    <row r="1071" spans="1:3" x14ac:dyDescent="0.35">
      <c r="A1071" s="68">
        <v>44536</v>
      </c>
      <c r="B1071" s="69">
        <v>3477</v>
      </c>
      <c r="C1071" s="70">
        <v>3221</v>
      </c>
    </row>
    <row r="1072" spans="1:3" x14ac:dyDescent="0.35">
      <c r="A1072" s="68">
        <v>44537</v>
      </c>
      <c r="B1072" s="69">
        <v>2765</v>
      </c>
      <c r="C1072" s="70">
        <v>3194.14</v>
      </c>
    </row>
    <row r="1073" spans="1:3" x14ac:dyDescent="0.35">
      <c r="A1073" s="68">
        <v>44538</v>
      </c>
      <c r="B1073" s="69">
        <v>3051</v>
      </c>
      <c r="C1073" s="70">
        <v>3197.86</v>
      </c>
    </row>
    <row r="1074" spans="1:3" x14ac:dyDescent="0.35">
      <c r="A1074" s="68">
        <v>44539</v>
      </c>
      <c r="B1074" s="69">
        <v>3348</v>
      </c>
      <c r="C1074" s="70">
        <v>3195.14</v>
      </c>
    </row>
    <row r="1075" spans="1:3" x14ac:dyDescent="0.35">
      <c r="A1075" s="68">
        <v>44540</v>
      </c>
      <c r="B1075" s="69">
        <v>3888</v>
      </c>
      <c r="C1075" s="70">
        <v>3233.14</v>
      </c>
    </row>
    <row r="1076" spans="1:3" x14ac:dyDescent="0.35">
      <c r="A1076" s="68">
        <v>44541</v>
      </c>
      <c r="B1076" s="69">
        <v>3067</v>
      </c>
      <c r="C1076" s="70">
        <v>3269.57</v>
      </c>
    </row>
    <row r="1077" spans="1:3" x14ac:dyDescent="0.35">
      <c r="A1077" s="68">
        <v>44542</v>
      </c>
      <c r="B1077" s="69">
        <v>3512</v>
      </c>
      <c r="C1077" s="70">
        <v>3301.14</v>
      </c>
    </row>
    <row r="1078" spans="1:3" x14ac:dyDescent="0.35">
      <c r="A1078" s="68">
        <v>44543</v>
      </c>
      <c r="B1078" s="73">
        <v>3655</v>
      </c>
      <c r="C1078" s="70">
        <v>3326.57</v>
      </c>
    </row>
    <row r="1079" spans="1:3" x14ac:dyDescent="0.35">
      <c r="A1079" s="68">
        <v>44544</v>
      </c>
      <c r="B1079" s="69">
        <v>3291</v>
      </c>
      <c r="C1079" s="70">
        <v>3401.71</v>
      </c>
    </row>
    <row r="1080" spans="1:3" x14ac:dyDescent="0.35">
      <c r="A1080" s="68">
        <v>44545</v>
      </c>
      <c r="B1080" s="69">
        <v>3504</v>
      </c>
      <c r="C1080" s="70">
        <v>3466.43</v>
      </c>
    </row>
    <row r="1081" spans="1:3" x14ac:dyDescent="0.35">
      <c r="A1081" s="68">
        <v>44546</v>
      </c>
      <c r="B1081" s="69">
        <v>3848</v>
      </c>
      <c r="C1081" s="70">
        <v>3537.86</v>
      </c>
    </row>
    <row r="1082" spans="1:3" x14ac:dyDescent="0.35">
      <c r="A1082" s="68">
        <v>44547</v>
      </c>
      <c r="B1082" s="69">
        <v>4446</v>
      </c>
      <c r="C1082" s="70">
        <v>3617.57</v>
      </c>
    </row>
    <row r="1083" spans="1:3" x14ac:dyDescent="0.35">
      <c r="A1083" s="68">
        <v>44548</v>
      </c>
      <c r="B1083" s="69">
        <v>3467</v>
      </c>
      <c r="C1083" s="70">
        <v>3674.71</v>
      </c>
    </row>
    <row r="1084" spans="1:3" x14ac:dyDescent="0.35">
      <c r="A1084" s="68">
        <v>44549</v>
      </c>
      <c r="B1084" s="69">
        <v>3709</v>
      </c>
      <c r="C1084" s="70">
        <v>3702.86</v>
      </c>
    </row>
    <row r="1085" spans="1:3" x14ac:dyDescent="0.35">
      <c r="A1085" s="68">
        <v>44550</v>
      </c>
      <c r="B1085" s="69">
        <v>4021</v>
      </c>
      <c r="C1085" s="70">
        <v>3755.14</v>
      </c>
    </row>
    <row r="1086" spans="1:3" x14ac:dyDescent="0.35">
      <c r="A1086" s="68">
        <v>44551</v>
      </c>
      <c r="B1086" s="69">
        <v>3581</v>
      </c>
      <c r="C1086" s="70">
        <v>3796.57</v>
      </c>
    </row>
    <row r="1087" spans="1:3" x14ac:dyDescent="0.35">
      <c r="A1087" s="68">
        <v>44552</v>
      </c>
      <c r="B1087" s="69">
        <v>3667</v>
      </c>
      <c r="C1087" s="70">
        <v>3819.86</v>
      </c>
    </row>
    <row r="1088" spans="1:3" x14ac:dyDescent="0.35">
      <c r="A1088" s="68">
        <v>44553</v>
      </c>
      <c r="B1088" s="69">
        <v>3767</v>
      </c>
      <c r="C1088" s="70">
        <v>3808.29</v>
      </c>
    </row>
    <row r="1089" spans="1:3" x14ac:dyDescent="0.35">
      <c r="A1089" s="68">
        <v>44554</v>
      </c>
      <c r="B1089" s="69">
        <v>2849</v>
      </c>
      <c r="C1089" s="70">
        <v>3580.14</v>
      </c>
    </row>
    <row r="1090" spans="1:3" x14ac:dyDescent="0.35">
      <c r="A1090" s="68">
        <v>44555</v>
      </c>
      <c r="B1090" s="69">
        <v>934</v>
      </c>
      <c r="C1090" s="70">
        <v>3512.29</v>
      </c>
    </row>
    <row r="1091" spans="1:3" x14ac:dyDescent="0.35">
      <c r="A1091" s="68">
        <v>44556</v>
      </c>
      <c r="B1091" s="69">
        <v>3135</v>
      </c>
      <c r="C1091" s="70">
        <v>3430.29</v>
      </c>
    </row>
    <row r="1092" spans="1:3" x14ac:dyDescent="0.35">
      <c r="A1092" s="68">
        <v>44557</v>
      </c>
      <c r="B1092" s="69">
        <v>3568</v>
      </c>
      <c r="C1092" s="70">
        <v>3365.57</v>
      </c>
    </row>
    <row r="1093" spans="1:3" x14ac:dyDescent="0.35">
      <c r="A1093" s="68">
        <v>44558</v>
      </c>
      <c r="B1093" s="69">
        <v>3238</v>
      </c>
      <c r="C1093" s="70">
        <v>3316.57</v>
      </c>
    </row>
    <row r="1094" spans="1:3" x14ac:dyDescent="0.35">
      <c r="A1094" s="68">
        <v>44559</v>
      </c>
      <c r="B1094" s="69">
        <v>3224</v>
      </c>
      <c r="C1094" s="70">
        <v>3253.29</v>
      </c>
    </row>
    <row r="1095" spans="1:3" x14ac:dyDescent="0.35">
      <c r="A1095" s="68">
        <v>44560</v>
      </c>
      <c r="B1095" s="69">
        <v>3358</v>
      </c>
      <c r="C1095" s="70">
        <v>3194.86</v>
      </c>
    </row>
    <row r="1096" spans="1:3" x14ac:dyDescent="0.35">
      <c r="A1096" s="68">
        <v>44561</v>
      </c>
      <c r="B1096" s="69">
        <v>2904</v>
      </c>
      <c r="C1096" s="70">
        <v>3202.71</v>
      </c>
    </row>
    <row r="1097" spans="1:3" x14ac:dyDescent="0.35">
      <c r="A1097" s="68">
        <v>44562</v>
      </c>
      <c r="B1097" s="69">
        <v>2501</v>
      </c>
      <c r="C1097" s="70">
        <v>3132.57</v>
      </c>
    </row>
    <row r="1098" spans="1:3" x14ac:dyDescent="0.35">
      <c r="A1098" s="68">
        <v>44563</v>
      </c>
      <c r="B1098" s="69">
        <v>3685</v>
      </c>
      <c r="C1098" s="70">
        <v>3211.14</v>
      </c>
    </row>
    <row r="1099" spans="1:3" x14ac:dyDescent="0.35">
      <c r="A1099" s="68">
        <v>44564</v>
      </c>
      <c r="B1099" s="69">
        <v>3745</v>
      </c>
      <c r="C1099" s="70">
        <v>3236.43</v>
      </c>
    </row>
    <row r="1100" spans="1:3" x14ac:dyDescent="0.35">
      <c r="A1100" s="68">
        <v>44565</v>
      </c>
      <c r="B1100" s="69">
        <v>3313</v>
      </c>
      <c r="C1100" s="70">
        <v>3247.14</v>
      </c>
    </row>
    <row r="1101" spans="1:3" x14ac:dyDescent="0.35">
      <c r="A1101" s="68">
        <v>44566</v>
      </c>
      <c r="B1101" s="69">
        <v>3166</v>
      </c>
      <c r="C1101" s="70">
        <v>3238.86</v>
      </c>
    </row>
    <row r="1102" spans="1:3" x14ac:dyDescent="0.35">
      <c r="A1102" s="68">
        <v>44567</v>
      </c>
      <c r="B1102" s="69">
        <v>3113</v>
      </c>
      <c r="C1102" s="70">
        <v>3203.86</v>
      </c>
    </row>
    <row r="1103" spans="1:3" x14ac:dyDescent="0.35">
      <c r="A1103" s="68">
        <v>44568</v>
      </c>
      <c r="B1103" s="69">
        <v>3483</v>
      </c>
      <c r="C1103" s="70">
        <v>3286.57</v>
      </c>
    </row>
    <row r="1104" spans="1:3" x14ac:dyDescent="0.35">
      <c r="A1104" s="68">
        <v>44569</v>
      </c>
      <c r="B1104" s="69">
        <v>3016</v>
      </c>
      <c r="C1104" s="70">
        <v>3360.14</v>
      </c>
    </row>
    <row r="1105" spans="1:3" x14ac:dyDescent="0.35">
      <c r="A1105" s="68">
        <v>44570</v>
      </c>
      <c r="B1105" s="69">
        <v>3465</v>
      </c>
      <c r="C1105" s="70">
        <v>3328.71</v>
      </c>
    </row>
    <row r="1106" spans="1:3" x14ac:dyDescent="0.35">
      <c r="A1106" s="68">
        <v>44571</v>
      </c>
      <c r="B1106" s="69">
        <v>2588</v>
      </c>
      <c r="C1106" s="70">
        <v>3163.43</v>
      </c>
    </row>
    <row r="1107" spans="1:3" x14ac:dyDescent="0.35">
      <c r="A1107" s="68">
        <v>44572</v>
      </c>
      <c r="B1107" s="69">
        <v>2187</v>
      </c>
      <c r="C1107" s="70">
        <v>3002.57</v>
      </c>
    </row>
    <row r="1108" spans="1:3" x14ac:dyDescent="0.35">
      <c r="A1108" s="68">
        <v>44573</v>
      </c>
      <c r="B1108" s="69">
        <v>2153</v>
      </c>
      <c r="C1108" s="70">
        <v>2857.86</v>
      </c>
    </row>
    <row r="1109" spans="1:3" x14ac:dyDescent="0.35">
      <c r="A1109" s="68">
        <v>44574</v>
      </c>
      <c r="B1109" s="69">
        <v>2427</v>
      </c>
      <c r="C1109" s="70">
        <v>2759.86</v>
      </c>
    </row>
    <row r="1110" spans="1:3" x14ac:dyDescent="0.35">
      <c r="A1110" s="68">
        <v>44575</v>
      </c>
      <c r="B1110" s="69">
        <v>2752</v>
      </c>
      <c r="C1110" s="70">
        <v>2655.43</v>
      </c>
    </row>
    <row r="1111" spans="1:3" x14ac:dyDescent="0.35">
      <c r="A1111" s="68">
        <v>44576</v>
      </c>
      <c r="B1111" s="69">
        <v>2312</v>
      </c>
      <c r="C1111" s="70">
        <v>2554.86</v>
      </c>
    </row>
    <row r="1112" spans="1:3" x14ac:dyDescent="0.35">
      <c r="A1112" s="68">
        <v>44577</v>
      </c>
      <c r="B1112" s="69">
        <v>2681</v>
      </c>
      <c r="C1112" s="70">
        <v>2442.86</v>
      </c>
    </row>
    <row r="1113" spans="1:3" x14ac:dyDescent="0.35">
      <c r="A1113" s="68">
        <v>44578</v>
      </c>
      <c r="B1113" s="73">
        <v>2410</v>
      </c>
      <c r="C1113" s="112">
        <v>2417.4299999999998</v>
      </c>
    </row>
    <row r="1114" spans="1:3" x14ac:dyDescent="0.35">
      <c r="A1114" s="68">
        <v>44579</v>
      </c>
      <c r="B1114" s="73">
        <v>2037</v>
      </c>
      <c r="C1114" s="113">
        <v>2396</v>
      </c>
    </row>
    <row r="1115" spans="1:3" x14ac:dyDescent="0.35">
      <c r="A1115" s="68">
        <v>44580</v>
      </c>
      <c r="B1115" s="73">
        <v>2084</v>
      </c>
      <c r="C1115" s="112">
        <v>2386.14</v>
      </c>
    </row>
    <row r="1116" spans="1:3" x14ac:dyDescent="0.35">
      <c r="A1116" s="68">
        <v>44581</v>
      </c>
      <c r="B1116" s="73">
        <v>2408</v>
      </c>
      <c r="C1116" s="112">
        <v>2383.4299999999998</v>
      </c>
    </row>
    <row r="1117" spans="1:3" x14ac:dyDescent="0.35">
      <c r="A1117" s="68">
        <v>44582</v>
      </c>
      <c r="B1117" s="73">
        <v>2801</v>
      </c>
      <c r="C1117" s="112">
        <v>2390.4299999999998</v>
      </c>
    </row>
    <row r="1118" spans="1:3" x14ac:dyDescent="0.35">
      <c r="A1118" s="68">
        <v>44583</v>
      </c>
      <c r="B1118" s="73">
        <v>2361</v>
      </c>
      <c r="C1118" s="112">
        <v>2397.4299999999998</v>
      </c>
    </row>
    <row r="1119" spans="1:3" x14ac:dyDescent="0.35">
      <c r="A1119" s="68">
        <v>44584</v>
      </c>
      <c r="B1119" s="73">
        <v>2697</v>
      </c>
      <c r="C1119" s="112">
        <v>2399.71</v>
      </c>
    </row>
    <row r="1120" spans="1:3" x14ac:dyDescent="0.35">
      <c r="A1120" s="68">
        <v>44585</v>
      </c>
      <c r="B1120" s="69">
        <v>2397</v>
      </c>
      <c r="C1120" s="70">
        <v>2397.86</v>
      </c>
    </row>
    <row r="1121" spans="1:3" x14ac:dyDescent="0.35">
      <c r="A1121" s="68">
        <v>44586</v>
      </c>
      <c r="B1121" s="69">
        <v>2040</v>
      </c>
      <c r="C1121" s="70">
        <v>2398.29</v>
      </c>
    </row>
    <row r="1122" spans="1:3" x14ac:dyDescent="0.35">
      <c r="A1122" s="68">
        <v>44587</v>
      </c>
      <c r="B1122" s="69">
        <v>2093</v>
      </c>
      <c r="C1122" s="70">
        <v>2399.5700000000002</v>
      </c>
    </row>
    <row r="1123" spans="1:3" x14ac:dyDescent="0.35">
      <c r="A1123" s="68">
        <v>44588</v>
      </c>
      <c r="B1123" s="69">
        <v>2413</v>
      </c>
      <c r="C1123" s="70">
        <v>2400.29</v>
      </c>
    </row>
    <row r="1124" spans="1:3" x14ac:dyDescent="0.35">
      <c r="A1124" s="68">
        <v>44589</v>
      </c>
      <c r="B1124" s="69">
        <v>2769</v>
      </c>
      <c r="C1124" s="70">
        <v>2395.71</v>
      </c>
    </row>
    <row r="1125" spans="1:3" x14ac:dyDescent="0.35">
      <c r="A1125" s="68">
        <v>44590</v>
      </c>
      <c r="B1125" s="69">
        <v>2261</v>
      </c>
      <c r="C1125" s="70">
        <v>2381.4299999999998</v>
      </c>
    </row>
    <row r="1126" spans="1:3" x14ac:dyDescent="0.35">
      <c r="A1126" s="68">
        <v>44591</v>
      </c>
      <c r="B1126" s="69">
        <v>2670</v>
      </c>
      <c r="C1126" s="70">
        <v>2377.5700000000002</v>
      </c>
    </row>
    <row r="1127" spans="1:3" x14ac:dyDescent="0.35">
      <c r="A1127" s="68">
        <v>44592</v>
      </c>
      <c r="B1127" s="69">
        <v>2429</v>
      </c>
      <c r="C1127" s="70">
        <v>2382.14</v>
      </c>
    </row>
    <row r="1128" spans="1:3" x14ac:dyDescent="0.35">
      <c r="A1128" s="68">
        <v>44593</v>
      </c>
      <c r="B1128" s="69">
        <v>2434</v>
      </c>
      <c r="C1128" s="70">
        <v>2438.4299999999998</v>
      </c>
    </row>
    <row r="1129" spans="1:3" x14ac:dyDescent="0.35">
      <c r="A1129" s="68">
        <v>44594</v>
      </c>
      <c r="B1129" s="69">
        <v>2580</v>
      </c>
      <c r="C1129" s="70">
        <v>2508</v>
      </c>
    </row>
    <row r="1130" spans="1:3" x14ac:dyDescent="0.35">
      <c r="A1130" s="68">
        <v>44595</v>
      </c>
      <c r="B1130" s="69">
        <v>2848</v>
      </c>
      <c r="C1130" s="70">
        <v>2570.14</v>
      </c>
    </row>
    <row r="1131" spans="1:3" x14ac:dyDescent="0.35">
      <c r="A1131" s="68">
        <v>44596</v>
      </c>
      <c r="B1131" s="69">
        <v>3238</v>
      </c>
      <c r="C1131" s="70">
        <v>2637.14</v>
      </c>
    </row>
    <row r="1132" spans="1:3" x14ac:dyDescent="0.35">
      <c r="A1132" s="68">
        <v>44597</v>
      </c>
      <c r="B1132" s="69">
        <v>2762</v>
      </c>
      <c r="C1132" s="70">
        <v>2708.71</v>
      </c>
    </row>
    <row r="1133" spans="1:3" x14ac:dyDescent="0.35">
      <c r="A1133" s="68">
        <v>44598</v>
      </c>
      <c r="B1133" s="69">
        <v>3214</v>
      </c>
      <c r="C1133" s="70">
        <v>2786.43</v>
      </c>
    </row>
    <row r="1134" spans="1:3" x14ac:dyDescent="0.35">
      <c r="A1134" s="68">
        <v>44599</v>
      </c>
      <c r="B1134" s="69">
        <v>3037</v>
      </c>
      <c r="C1134" s="70">
        <v>2873.29</v>
      </c>
    </row>
    <row r="1135" spans="1:3" x14ac:dyDescent="0.35">
      <c r="A1135" s="68">
        <v>44600</v>
      </c>
      <c r="B1135" s="69">
        <v>2638</v>
      </c>
      <c r="C1135" s="70">
        <v>2902.43</v>
      </c>
    </row>
    <row r="1136" spans="1:3" x14ac:dyDescent="0.35">
      <c r="A1136" s="68">
        <v>44601</v>
      </c>
      <c r="B1136" s="69">
        <v>2668</v>
      </c>
      <c r="C1136" s="70">
        <v>2915</v>
      </c>
    </row>
    <row r="1137" spans="1:3" x14ac:dyDescent="0.35">
      <c r="A1137" s="68">
        <v>44602</v>
      </c>
      <c r="B1137" s="69">
        <v>3325</v>
      </c>
      <c r="C1137" s="70">
        <v>2983.14</v>
      </c>
    </row>
    <row r="1138" spans="1:3" x14ac:dyDescent="0.35">
      <c r="A1138" s="68">
        <v>44603</v>
      </c>
      <c r="B1138" s="69">
        <v>3989</v>
      </c>
      <c r="C1138" s="70">
        <v>3090.43</v>
      </c>
    </row>
    <row r="1139" spans="1:3" x14ac:dyDescent="0.35">
      <c r="A1139" s="68">
        <v>44604</v>
      </c>
      <c r="B1139" s="69">
        <v>3602</v>
      </c>
      <c r="C1139" s="70">
        <v>3210.43</v>
      </c>
    </row>
    <row r="1140" spans="1:3" x14ac:dyDescent="0.35">
      <c r="A1140" s="68">
        <v>44605</v>
      </c>
      <c r="B1140" s="69">
        <v>3537</v>
      </c>
      <c r="C1140" s="70">
        <v>3256.57</v>
      </c>
    </row>
    <row r="1141" spans="1:3" x14ac:dyDescent="0.35">
      <c r="A1141" s="68">
        <v>44606</v>
      </c>
      <c r="B1141" s="69">
        <v>3422</v>
      </c>
      <c r="C1141" s="70">
        <v>3311.57</v>
      </c>
    </row>
    <row r="1142" spans="1:3" x14ac:dyDescent="0.35">
      <c r="A1142" s="68">
        <v>44607</v>
      </c>
      <c r="B1142" s="69">
        <v>2960</v>
      </c>
      <c r="C1142" s="70">
        <v>3357.57</v>
      </c>
    </row>
    <row r="1143" spans="1:3" x14ac:dyDescent="0.35">
      <c r="A1143" s="68">
        <v>44608</v>
      </c>
      <c r="B1143" s="69">
        <v>2879</v>
      </c>
      <c r="C1143" s="70">
        <v>3387.71</v>
      </c>
    </row>
    <row r="1144" spans="1:3" x14ac:dyDescent="0.35">
      <c r="A1144" s="68">
        <v>44609</v>
      </c>
      <c r="B1144" s="69">
        <v>3389</v>
      </c>
      <c r="C1144" s="70">
        <v>3396.86</v>
      </c>
    </row>
    <row r="1145" spans="1:3" x14ac:dyDescent="0.35">
      <c r="A1145" s="68">
        <v>44610</v>
      </c>
      <c r="B1145" s="69">
        <v>2902</v>
      </c>
      <c r="C1145" s="70">
        <v>3241.57</v>
      </c>
    </row>
    <row r="1146" spans="1:3" x14ac:dyDescent="0.35">
      <c r="A1146" s="68">
        <v>44611</v>
      </c>
      <c r="B1146" s="69">
        <v>3819</v>
      </c>
      <c r="C1146" s="70">
        <v>3272.57</v>
      </c>
    </row>
    <row r="1147" spans="1:3" x14ac:dyDescent="0.35">
      <c r="A1147" s="68">
        <v>44612</v>
      </c>
      <c r="B1147" s="69">
        <v>3743</v>
      </c>
      <c r="C1147" s="70">
        <v>3302</v>
      </c>
    </row>
    <row r="1148" spans="1:3" x14ac:dyDescent="0.35">
      <c r="A1148" s="68">
        <v>44613</v>
      </c>
      <c r="B1148" s="69">
        <v>3383</v>
      </c>
      <c r="C1148" s="70">
        <v>3296.43</v>
      </c>
    </row>
    <row r="1149" spans="1:3" x14ac:dyDescent="0.35">
      <c r="A1149" s="68">
        <v>44614</v>
      </c>
      <c r="B1149" s="69">
        <v>3083</v>
      </c>
      <c r="C1149" s="70">
        <v>3314</v>
      </c>
    </row>
    <row r="1150" spans="1:3" x14ac:dyDescent="0.35">
      <c r="A1150" s="68">
        <v>44615</v>
      </c>
      <c r="B1150" s="69">
        <v>3066</v>
      </c>
      <c r="C1150" s="70">
        <v>3340.71</v>
      </c>
    </row>
    <row r="1151" spans="1:3" x14ac:dyDescent="0.35">
      <c r="A1151" s="68">
        <v>44616</v>
      </c>
      <c r="B1151" s="69">
        <v>3421</v>
      </c>
      <c r="C1151" s="70">
        <v>3345.29</v>
      </c>
    </row>
    <row r="1152" spans="1:3" x14ac:dyDescent="0.35">
      <c r="A1152" s="68">
        <v>44617</v>
      </c>
      <c r="B1152" s="69">
        <v>3863</v>
      </c>
      <c r="C1152" s="70">
        <v>3482.57</v>
      </c>
    </row>
    <row r="1153" spans="1:3" x14ac:dyDescent="0.35">
      <c r="A1153" s="68">
        <v>44618</v>
      </c>
      <c r="B1153" s="69">
        <v>3202</v>
      </c>
      <c r="C1153" s="70">
        <v>3394.43</v>
      </c>
    </row>
    <row r="1154" spans="1:3" x14ac:dyDescent="0.35">
      <c r="A1154" s="68">
        <v>44619</v>
      </c>
      <c r="B1154" s="69">
        <v>3754</v>
      </c>
      <c r="C1154" s="70">
        <v>3396</v>
      </c>
    </row>
    <row r="1155" spans="1:3" x14ac:dyDescent="0.35">
      <c r="A1155" s="68">
        <v>44620</v>
      </c>
      <c r="B1155" s="69">
        <v>3659</v>
      </c>
      <c r="C1155" s="70">
        <v>3435.43</v>
      </c>
    </row>
    <row r="1156" spans="1:3" x14ac:dyDescent="0.35">
      <c r="A1156" s="68">
        <v>44621</v>
      </c>
      <c r="B1156" s="69">
        <v>3243</v>
      </c>
      <c r="C1156" s="70">
        <v>3458.29</v>
      </c>
    </row>
    <row r="1157" spans="1:3" x14ac:dyDescent="0.35">
      <c r="A1157" s="68">
        <v>44622</v>
      </c>
      <c r="B1157" s="69">
        <v>3338</v>
      </c>
      <c r="C1157" s="70">
        <v>3497.14</v>
      </c>
    </row>
    <row r="1158" spans="1:3" x14ac:dyDescent="0.35">
      <c r="A1158" s="68">
        <v>44623</v>
      </c>
      <c r="B1158" s="69">
        <v>3641</v>
      </c>
      <c r="C1158" s="70">
        <v>3528.57</v>
      </c>
    </row>
    <row r="1159" spans="1:3" x14ac:dyDescent="0.35">
      <c r="A1159" s="68">
        <v>44624</v>
      </c>
      <c r="B1159" s="69">
        <v>4074</v>
      </c>
      <c r="C1159" s="70">
        <v>3558.71</v>
      </c>
    </row>
    <row r="1160" spans="1:3" x14ac:dyDescent="0.35">
      <c r="A1160" s="68">
        <v>44625</v>
      </c>
      <c r="B1160" s="69">
        <v>3437</v>
      </c>
      <c r="C1160" s="70">
        <v>3592.29</v>
      </c>
    </row>
    <row r="1161" spans="1:3" x14ac:dyDescent="0.35">
      <c r="A1161" s="68">
        <v>44626</v>
      </c>
      <c r="B1161" s="69">
        <v>3805</v>
      </c>
      <c r="C1161" s="70">
        <v>3599.57</v>
      </c>
    </row>
    <row r="1162" spans="1:3" x14ac:dyDescent="0.35">
      <c r="A1162" s="68">
        <v>44627</v>
      </c>
      <c r="B1162" s="69">
        <v>3793</v>
      </c>
      <c r="C1162" s="70">
        <v>3618.71</v>
      </c>
    </row>
    <row r="1163" spans="1:3" x14ac:dyDescent="0.35">
      <c r="A1163" s="68">
        <v>44628</v>
      </c>
      <c r="B1163" s="69">
        <v>3400</v>
      </c>
      <c r="C1163" s="70">
        <v>3641.14</v>
      </c>
    </row>
    <row r="1164" spans="1:3" x14ac:dyDescent="0.35">
      <c r="A1164" s="68">
        <v>44629</v>
      </c>
      <c r="B1164" s="69">
        <v>3367</v>
      </c>
      <c r="C1164" s="70">
        <v>3645.29</v>
      </c>
    </row>
    <row r="1165" spans="1:3" x14ac:dyDescent="0.35">
      <c r="A1165" s="68">
        <v>44630</v>
      </c>
      <c r="B1165" s="69">
        <v>3807</v>
      </c>
      <c r="C1165" s="70">
        <v>3669</v>
      </c>
    </row>
    <row r="1166" spans="1:3" x14ac:dyDescent="0.35">
      <c r="A1166" s="68">
        <v>44631</v>
      </c>
      <c r="B1166" s="69">
        <v>4111</v>
      </c>
      <c r="C1166" s="70">
        <v>3674.29</v>
      </c>
    </row>
    <row r="1167" spans="1:3" x14ac:dyDescent="0.35">
      <c r="A1167" s="68">
        <v>44632</v>
      </c>
      <c r="B1167" s="69">
        <v>3453</v>
      </c>
      <c r="C1167" s="70">
        <v>3676.57</v>
      </c>
    </row>
    <row r="1168" spans="1:3" x14ac:dyDescent="0.35">
      <c r="A1168" s="68">
        <v>44633</v>
      </c>
      <c r="B1168" s="69">
        <v>3921</v>
      </c>
      <c r="C1168" s="70">
        <v>3693.14</v>
      </c>
    </row>
    <row r="1169" spans="1:3" x14ac:dyDescent="0.35">
      <c r="A1169" s="68">
        <v>44634</v>
      </c>
      <c r="B1169" s="69">
        <v>3883</v>
      </c>
      <c r="C1169" s="70">
        <v>3706</v>
      </c>
    </row>
    <row r="1170" spans="1:3" x14ac:dyDescent="0.35">
      <c r="A1170" s="68">
        <v>44635</v>
      </c>
      <c r="B1170" s="69">
        <v>3516</v>
      </c>
      <c r="C1170" s="70">
        <v>3722.57</v>
      </c>
    </row>
    <row r="1171" spans="1:3" x14ac:dyDescent="0.35">
      <c r="A1171" s="68">
        <v>44636</v>
      </c>
      <c r="B1171" s="69">
        <v>3501</v>
      </c>
      <c r="C1171" s="70">
        <v>3741.71</v>
      </c>
    </row>
    <row r="1172" spans="1:3" x14ac:dyDescent="0.35">
      <c r="A1172" s="68">
        <v>44637</v>
      </c>
      <c r="B1172" s="69">
        <v>3842</v>
      </c>
      <c r="C1172" s="70">
        <v>3746.71</v>
      </c>
    </row>
    <row r="1173" spans="1:3" x14ac:dyDescent="0.35">
      <c r="A1173" s="68">
        <v>44638</v>
      </c>
      <c r="B1173" s="69">
        <v>4239</v>
      </c>
      <c r="C1173" s="70">
        <v>3765</v>
      </c>
    </row>
    <row r="1174" spans="1:3" x14ac:dyDescent="0.35">
      <c r="A1174" s="68">
        <v>44639</v>
      </c>
      <c r="B1174" s="69">
        <v>3550</v>
      </c>
      <c r="C1174" s="70">
        <v>3778.86</v>
      </c>
    </row>
    <row r="1175" spans="1:3" x14ac:dyDescent="0.35">
      <c r="A1175" s="68">
        <v>44640</v>
      </c>
      <c r="B1175" s="69">
        <v>3913</v>
      </c>
      <c r="C1175" s="70">
        <v>3777.71</v>
      </c>
    </row>
    <row r="1176" spans="1:3" x14ac:dyDescent="0.35">
      <c r="A1176" s="68">
        <v>44641</v>
      </c>
      <c r="B1176" s="69">
        <v>3908</v>
      </c>
      <c r="C1176" s="70">
        <v>3781.29</v>
      </c>
    </row>
    <row r="1177" spans="1:3" x14ac:dyDescent="0.35">
      <c r="A1177" s="68">
        <v>44642</v>
      </c>
      <c r="B1177" s="69">
        <v>3473</v>
      </c>
      <c r="C1177" s="70">
        <v>3775.14</v>
      </c>
    </row>
    <row r="1178" spans="1:3" x14ac:dyDescent="0.35">
      <c r="A1178" s="68">
        <v>44643</v>
      </c>
      <c r="B1178" s="69">
        <v>3553</v>
      </c>
      <c r="C1178" s="70">
        <v>3782.57</v>
      </c>
    </row>
    <row r="1179" spans="1:3" x14ac:dyDescent="0.35">
      <c r="A1179" s="68">
        <v>44644</v>
      </c>
      <c r="B1179" s="69">
        <v>3813</v>
      </c>
      <c r="C1179" s="70">
        <v>3778.43</v>
      </c>
    </row>
    <row r="1180" spans="1:3" x14ac:dyDescent="0.35">
      <c r="A1180" s="68">
        <v>44645</v>
      </c>
      <c r="B1180" s="69">
        <v>4227</v>
      </c>
      <c r="C1180" s="70">
        <v>3776.71</v>
      </c>
    </row>
    <row r="1181" spans="1:3" x14ac:dyDescent="0.35">
      <c r="A1181" s="68">
        <v>44646</v>
      </c>
      <c r="B1181" s="69">
        <v>3573</v>
      </c>
      <c r="C1181" s="70">
        <v>3780</v>
      </c>
    </row>
    <row r="1182" spans="1:3" x14ac:dyDescent="0.35">
      <c r="A1182" s="68">
        <v>44647</v>
      </c>
      <c r="B1182" s="69">
        <v>4390</v>
      </c>
      <c r="C1182" s="70">
        <v>3848.14</v>
      </c>
    </row>
    <row r="1183" spans="1:3" x14ac:dyDescent="0.35">
      <c r="A1183" s="68">
        <v>44648</v>
      </c>
      <c r="B1183" s="69">
        <v>4748</v>
      </c>
      <c r="C1183" s="70">
        <v>3968.14</v>
      </c>
    </row>
    <row r="1184" spans="1:3" x14ac:dyDescent="0.35">
      <c r="A1184" s="68">
        <v>44649</v>
      </c>
      <c r="B1184" s="69">
        <v>4578</v>
      </c>
      <c r="C1184" s="70">
        <v>4126</v>
      </c>
    </row>
    <row r="1185" spans="1:3" x14ac:dyDescent="0.35">
      <c r="A1185" s="68">
        <v>44650</v>
      </c>
      <c r="B1185" s="69">
        <v>4397</v>
      </c>
      <c r="C1185" s="70">
        <v>4246.57</v>
      </c>
    </row>
    <row r="1186" spans="1:3" x14ac:dyDescent="0.35">
      <c r="A1186" s="68">
        <v>44651</v>
      </c>
      <c r="B1186" s="69">
        <v>4616</v>
      </c>
      <c r="C1186" s="70">
        <v>4361.29</v>
      </c>
    </row>
    <row r="1187" spans="1:3" x14ac:dyDescent="0.35">
      <c r="A1187" s="68">
        <v>44652</v>
      </c>
      <c r="B1187" s="69">
        <v>4916</v>
      </c>
      <c r="C1187" s="70">
        <v>4459.71</v>
      </c>
    </row>
    <row r="1188" spans="1:3" x14ac:dyDescent="0.35">
      <c r="A1188" s="68">
        <v>44653</v>
      </c>
      <c r="B1188" s="69">
        <v>4337</v>
      </c>
      <c r="C1188" s="70">
        <v>4568.8599999999997</v>
      </c>
    </row>
    <row r="1189" spans="1:3" x14ac:dyDescent="0.35">
      <c r="A1189" s="68">
        <v>44654</v>
      </c>
      <c r="B1189" s="69">
        <v>4524</v>
      </c>
      <c r="C1189" s="70">
        <v>4588</v>
      </c>
    </row>
    <row r="1190" spans="1:3" x14ac:dyDescent="0.35">
      <c r="A1190" s="68">
        <v>44655</v>
      </c>
      <c r="B1190" s="69">
        <v>4835</v>
      </c>
      <c r="C1190" s="70">
        <v>4600.43</v>
      </c>
    </row>
    <row r="1191" spans="1:3" x14ac:dyDescent="0.35">
      <c r="A1191" s="68">
        <v>44656</v>
      </c>
      <c r="B1191" s="69">
        <v>4582</v>
      </c>
      <c r="C1191" s="70">
        <v>4601</v>
      </c>
    </row>
    <row r="1192" spans="1:3" x14ac:dyDescent="0.35">
      <c r="A1192" s="68">
        <v>44657</v>
      </c>
      <c r="B1192" s="69">
        <v>4761</v>
      </c>
      <c r="C1192" s="70">
        <v>4653</v>
      </c>
    </row>
    <row r="1193" spans="1:3" x14ac:dyDescent="0.35">
      <c r="A1193" s="68">
        <v>44658</v>
      </c>
      <c r="B1193" s="69">
        <v>4874</v>
      </c>
      <c r="C1193" s="70">
        <v>4689.8599999999997</v>
      </c>
    </row>
    <row r="1194" spans="1:3" x14ac:dyDescent="0.35">
      <c r="A1194" s="68">
        <v>44659</v>
      </c>
      <c r="B1194" s="69">
        <v>5095</v>
      </c>
      <c r="C1194" s="70">
        <v>4715.43</v>
      </c>
    </row>
    <row r="1195" spans="1:3" x14ac:dyDescent="0.35">
      <c r="A1195" s="68">
        <v>44660</v>
      </c>
      <c r="B1195" s="69">
        <v>4518</v>
      </c>
      <c r="C1195" s="70">
        <v>4741.29</v>
      </c>
    </row>
    <row r="1196" spans="1:3" x14ac:dyDescent="0.35">
      <c r="A1196" s="68">
        <v>44661</v>
      </c>
      <c r="B1196" s="69">
        <v>4718</v>
      </c>
      <c r="C1196" s="70">
        <v>4769</v>
      </c>
    </row>
    <row r="1197" spans="1:3" x14ac:dyDescent="0.35">
      <c r="A1197" s="68">
        <v>44662</v>
      </c>
      <c r="B1197" s="69">
        <v>4956</v>
      </c>
      <c r="C1197" s="70">
        <v>4786.29</v>
      </c>
    </row>
    <row r="1198" spans="1:3" x14ac:dyDescent="0.35">
      <c r="A1198" s="68">
        <v>44663</v>
      </c>
      <c r="B1198" s="69">
        <v>4791</v>
      </c>
      <c r="C1198" s="70">
        <v>4816.1400000000003</v>
      </c>
    </row>
    <row r="1199" spans="1:3" x14ac:dyDescent="0.35">
      <c r="A1199" s="68">
        <v>44664</v>
      </c>
      <c r="B1199" s="69">
        <v>4752</v>
      </c>
      <c r="C1199" s="70">
        <v>4814.8599999999997</v>
      </c>
    </row>
    <row r="1200" spans="1:3" x14ac:dyDescent="0.35">
      <c r="A1200" s="68">
        <v>44665</v>
      </c>
      <c r="B1200" s="69">
        <v>5042</v>
      </c>
      <c r="C1200" s="70">
        <v>4838.8599999999997</v>
      </c>
    </row>
    <row r="1201" spans="1:3" x14ac:dyDescent="0.35">
      <c r="A1201" s="68">
        <v>44666</v>
      </c>
      <c r="B1201" s="69">
        <v>4895</v>
      </c>
      <c r="C1201" s="70">
        <v>4810.29</v>
      </c>
    </row>
    <row r="1202" spans="1:3" x14ac:dyDescent="0.35">
      <c r="A1202" s="68">
        <v>44667</v>
      </c>
      <c r="B1202" s="69">
        <v>4309</v>
      </c>
      <c r="C1202" s="70">
        <v>4780.43</v>
      </c>
    </row>
    <row r="1203" spans="1:3" x14ac:dyDescent="0.35">
      <c r="A1203" s="68">
        <v>44668</v>
      </c>
      <c r="B1203" s="69">
        <v>4550</v>
      </c>
      <c r="C1203" s="70">
        <v>4756.43</v>
      </c>
    </row>
    <row r="1204" spans="1:3" x14ac:dyDescent="0.35">
      <c r="A1204" s="68">
        <v>44669</v>
      </c>
      <c r="B1204" s="69">
        <v>4929</v>
      </c>
      <c r="C1204" s="70">
        <v>4752.57</v>
      </c>
    </row>
    <row r="1205" spans="1:3" x14ac:dyDescent="0.35">
      <c r="A1205" s="68">
        <v>44670</v>
      </c>
      <c r="B1205" s="69">
        <v>4920</v>
      </c>
      <c r="C1205" s="70">
        <v>4771</v>
      </c>
    </row>
    <row r="1206" spans="1:3" x14ac:dyDescent="0.35">
      <c r="A1206" s="68">
        <v>44671</v>
      </c>
      <c r="B1206" s="69">
        <v>4845</v>
      </c>
      <c r="C1206" s="70">
        <v>4784.29</v>
      </c>
    </row>
    <row r="1207" spans="1:3" x14ac:dyDescent="0.35">
      <c r="A1207" s="68">
        <v>44672</v>
      </c>
      <c r="B1207" s="69">
        <v>4894</v>
      </c>
      <c r="C1207" s="70">
        <v>4763.1400000000003</v>
      </c>
    </row>
    <row r="1208" spans="1:3" x14ac:dyDescent="0.35">
      <c r="A1208" s="68">
        <v>44673</v>
      </c>
      <c r="B1208" s="69">
        <v>5119</v>
      </c>
      <c r="C1208" s="70">
        <v>4795.1400000000003</v>
      </c>
    </row>
    <row r="1209" spans="1:3" x14ac:dyDescent="0.35">
      <c r="A1209" s="68">
        <v>44674</v>
      </c>
      <c r="B1209" s="69">
        <v>4266</v>
      </c>
      <c r="C1209" s="70">
        <v>4789</v>
      </c>
    </row>
    <row r="1210" spans="1:3" x14ac:dyDescent="0.35">
      <c r="A1210" s="68">
        <v>44675</v>
      </c>
      <c r="B1210" s="69">
        <v>4737</v>
      </c>
      <c r="C1210" s="70">
        <v>4815.71</v>
      </c>
    </row>
    <row r="1211" spans="1:3" x14ac:dyDescent="0.35">
      <c r="A1211" s="68">
        <v>44676</v>
      </c>
      <c r="B1211" s="69">
        <v>4956</v>
      </c>
      <c r="C1211" s="70">
        <v>4819.57</v>
      </c>
    </row>
    <row r="1212" spans="1:3" x14ac:dyDescent="0.35">
      <c r="A1212" s="68">
        <v>44677</v>
      </c>
      <c r="B1212" s="69">
        <v>4854</v>
      </c>
      <c r="C1212" s="70">
        <v>4810.1400000000003</v>
      </c>
    </row>
    <row r="1213" spans="1:3" x14ac:dyDescent="0.35">
      <c r="A1213" s="68">
        <v>44678</v>
      </c>
      <c r="B1213" s="69">
        <v>4830</v>
      </c>
      <c r="C1213" s="70">
        <v>4808</v>
      </c>
    </row>
    <row r="1214" spans="1:3" x14ac:dyDescent="0.35">
      <c r="A1214" s="68">
        <v>44679</v>
      </c>
      <c r="B1214" s="69">
        <v>5060</v>
      </c>
      <c r="C1214" s="70">
        <v>4831.71</v>
      </c>
    </row>
    <row r="1215" spans="1:3" x14ac:dyDescent="0.35">
      <c r="A1215" s="68">
        <v>44680</v>
      </c>
      <c r="B1215" s="69">
        <v>5351</v>
      </c>
      <c r="C1215" s="70">
        <v>4864.8599999999997</v>
      </c>
    </row>
    <row r="1216" spans="1:3" x14ac:dyDescent="0.35">
      <c r="A1216" s="68">
        <v>44681</v>
      </c>
      <c r="B1216" s="69">
        <v>4451</v>
      </c>
      <c r="C1216" s="70">
        <v>4891.29</v>
      </c>
    </row>
    <row r="1217" spans="1:3" x14ac:dyDescent="0.35">
      <c r="A1217" s="68">
        <v>44682</v>
      </c>
      <c r="B1217" s="69">
        <v>4870</v>
      </c>
      <c r="C1217" s="70">
        <v>4910.29</v>
      </c>
    </row>
    <row r="1218" spans="1:3" x14ac:dyDescent="0.35">
      <c r="A1218" s="68">
        <v>44683</v>
      </c>
      <c r="B1218" s="69">
        <v>5274</v>
      </c>
      <c r="C1218" s="70">
        <v>4955.71</v>
      </c>
    </row>
    <row r="1219" spans="1:3" x14ac:dyDescent="0.35">
      <c r="A1219" s="68">
        <v>44684</v>
      </c>
      <c r="B1219" s="69">
        <v>5131</v>
      </c>
      <c r="C1219" s="70">
        <v>4995.29</v>
      </c>
    </row>
    <row r="1220" spans="1:3" x14ac:dyDescent="0.35">
      <c r="A1220" s="68">
        <v>44685</v>
      </c>
      <c r="B1220" s="69">
        <v>5098</v>
      </c>
      <c r="C1220" s="70">
        <v>5033.57</v>
      </c>
    </row>
    <row r="1221" spans="1:3" x14ac:dyDescent="0.35">
      <c r="A1221" s="68">
        <v>44686</v>
      </c>
      <c r="B1221" s="69">
        <v>5388</v>
      </c>
      <c r="C1221" s="70">
        <v>5080.43</v>
      </c>
    </row>
    <row r="1222" spans="1:3" x14ac:dyDescent="0.35">
      <c r="A1222" s="68">
        <v>44687</v>
      </c>
      <c r="B1222" s="69">
        <v>5575</v>
      </c>
      <c r="C1222" s="70">
        <v>5112.43</v>
      </c>
    </row>
    <row r="1223" spans="1:3" x14ac:dyDescent="0.35">
      <c r="A1223" s="68">
        <v>44688</v>
      </c>
      <c r="B1223" s="69">
        <v>4675</v>
      </c>
      <c r="C1223" s="70">
        <v>5144.43</v>
      </c>
    </row>
    <row r="1224" spans="1:3" x14ac:dyDescent="0.35">
      <c r="A1224" s="68">
        <v>44689</v>
      </c>
      <c r="B1224" s="69">
        <v>5148</v>
      </c>
      <c r="C1224" s="70">
        <v>5184.1400000000003</v>
      </c>
    </row>
    <row r="1225" spans="1:3" x14ac:dyDescent="0.35">
      <c r="A1225" s="68">
        <v>44690</v>
      </c>
      <c r="B1225" s="69">
        <v>5402</v>
      </c>
      <c r="C1225" s="70">
        <v>5202.43</v>
      </c>
    </row>
    <row r="1226" spans="1:3" x14ac:dyDescent="0.35">
      <c r="A1226" s="68">
        <v>44691</v>
      </c>
      <c r="B1226" s="69">
        <v>5193</v>
      </c>
      <c r="C1226" s="70">
        <v>5211.29</v>
      </c>
    </row>
    <row r="1227" spans="1:3" x14ac:dyDescent="0.35">
      <c r="A1227" s="68">
        <v>44692</v>
      </c>
      <c r="B1227" s="69">
        <v>5227</v>
      </c>
      <c r="C1227" s="70">
        <v>5229.71</v>
      </c>
    </row>
    <row r="1228" spans="1:3" x14ac:dyDescent="0.35">
      <c r="A1228" s="68">
        <v>44693</v>
      </c>
      <c r="B1228" s="69">
        <v>5428</v>
      </c>
      <c r="C1228" s="70">
        <v>5235.43</v>
      </c>
    </row>
    <row r="1229" spans="1:3" x14ac:dyDescent="0.35">
      <c r="A1229" s="68">
        <v>44694</v>
      </c>
      <c r="B1229" s="69">
        <v>5636</v>
      </c>
      <c r="C1229" s="70">
        <v>5244.14</v>
      </c>
    </row>
    <row r="1230" spans="1:3" x14ac:dyDescent="0.35">
      <c r="A1230" s="68">
        <v>44695</v>
      </c>
      <c r="B1230" s="69">
        <v>4851</v>
      </c>
      <c r="C1230" s="70">
        <v>5269.29</v>
      </c>
    </row>
    <row r="1231" spans="1:3" x14ac:dyDescent="0.35">
      <c r="A1231" s="68">
        <v>44696</v>
      </c>
      <c r="B1231" s="69">
        <v>5169</v>
      </c>
      <c r="C1231" s="70">
        <v>5272.29</v>
      </c>
    </row>
    <row r="1233" spans="1:1" x14ac:dyDescent="0.35">
      <c r="A1233" s="69" t="s">
        <v>1486</v>
      </c>
    </row>
    <row r="1234" spans="1:1" x14ac:dyDescent="0.35">
      <c r="A1234" s="69" t="s">
        <v>1487</v>
      </c>
    </row>
  </sheetData>
  <conditionalFormatting sqref="A1233:A1234 A1193:A1231">
    <cfRule type="duplicateValues" dxfId="0" priority="1"/>
  </conditionalFormatting>
  <hyperlinks>
    <hyperlink ref="K1" r:id="rId1" xr:uid="{B479BE7B-6234-46B6-B514-EE223645F667}"/>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3BD43-9916-46A0-874B-3F9BFAF2613E}">
  <sheetPr codeName="Sheet23"/>
  <dimension ref="A1:AX2209"/>
  <sheetViews>
    <sheetView zoomScaleNormal="100" workbookViewId="0">
      <pane xSplit="1" ySplit="6" topLeftCell="B54" activePane="bottomRight" state="frozen"/>
      <selection pane="topRight" activeCell="B1" sqref="B1"/>
      <selection pane="bottomLeft" activeCell="A7" sqref="A7"/>
      <selection pane="bottomRight" activeCell="AS2" sqref="AS2"/>
    </sheetView>
  </sheetViews>
  <sheetFormatPr defaultRowHeight="14.5" x14ac:dyDescent="0.35"/>
  <cols>
    <col min="2" max="34" width="12.6328125" customWidth="1"/>
    <col min="35" max="35" width="12.6328125" style="66" customWidth="1"/>
    <col min="36" max="47" width="12.6328125" customWidth="1"/>
  </cols>
  <sheetData>
    <row r="1" spans="1:47" x14ac:dyDescent="0.35">
      <c r="A1" s="6" t="s">
        <v>1116</v>
      </c>
      <c r="B1" s="287" t="s">
        <v>151</v>
      </c>
      <c r="C1" s="287" t="s">
        <v>152</v>
      </c>
      <c r="D1" s="287" t="s">
        <v>154</v>
      </c>
      <c r="E1" s="287" t="s">
        <v>155</v>
      </c>
      <c r="F1" s="287" t="s">
        <v>153</v>
      </c>
      <c r="G1" s="287" t="s">
        <v>156</v>
      </c>
      <c r="H1" s="287" t="s">
        <v>157</v>
      </c>
      <c r="I1" s="287" t="s">
        <v>158</v>
      </c>
      <c r="J1" s="287" t="s">
        <v>159</v>
      </c>
      <c r="K1" s="287" t="s">
        <v>160</v>
      </c>
      <c r="L1" s="287" t="s">
        <v>161</v>
      </c>
      <c r="M1" s="287" t="s">
        <v>162</v>
      </c>
      <c r="N1" s="287" t="s">
        <v>163</v>
      </c>
      <c r="O1" s="287" t="s">
        <v>552</v>
      </c>
      <c r="P1" s="287" t="s">
        <v>554</v>
      </c>
      <c r="Q1" s="287" t="s">
        <v>555</v>
      </c>
      <c r="R1" s="287" t="s">
        <v>556</v>
      </c>
      <c r="S1" s="287" t="s">
        <v>557</v>
      </c>
      <c r="T1" s="287" t="s">
        <v>558</v>
      </c>
      <c r="U1" s="1" t="s">
        <v>262</v>
      </c>
      <c r="V1" t="s">
        <v>263</v>
      </c>
      <c r="W1" t="s">
        <v>264</v>
      </c>
      <c r="X1" s="9" t="s">
        <v>265</v>
      </c>
      <c r="Y1" t="s">
        <v>266</v>
      </c>
      <c r="Z1" t="s">
        <v>267</v>
      </c>
      <c r="AA1" s="9" t="s">
        <v>442</v>
      </c>
      <c r="AB1" s="9" t="s">
        <v>443</v>
      </c>
      <c r="AC1" s="9" t="s">
        <v>471</v>
      </c>
      <c r="AD1" s="9" t="s">
        <v>479</v>
      </c>
      <c r="AE1" s="9" t="s">
        <v>480</v>
      </c>
      <c r="AF1" s="9" t="s">
        <v>483</v>
      </c>
      <c r="AG1" s="9" t="s">
        <v>484</v>
      </c>
      <c r="AH1" s="9" t="s">
        <v>485</v>
      </c>
      <c r="AI1" s="9" t="s">
        <v>1118</v>
      </c>
      <c r="AJ1" s="9" t="s">
        <v>486</v>
      </c>
      <c r="AK1" s="287" t="s">
        <v>772</v>
      </c>
      <c r="AL1" s="287" t="s">
        <v>768</v>
      </c>
      <c r="AM1" s="287" t="s">
        <v>769</v>
      </c>
      <c r="AN1" s="287" t="s">
        <v>770</v>
      </c>
      <c r="AO1" s="287" t="s">
        <v>767</v>
      </c>
      <c r="AP1" s="9" t="s">
        <v>798</v>
      </c>
      <c r="AQ1" s="9" t="s">
        <v>799</v>
      </c>
      <c r="AR1" s="9" t="s">
        <v>800</v>
      </c>
      <c r="AS1" s="9" t="s">
        <v>801</v>
      </c>
      <c r="AT1" s="9"/>
      <c r="AU1" s="9"/>
    </row>
    <row r="2" spans="1:47" s="8" customFormat="1" ht="116" x14ac:dyDescent="0.35">
      <c r="A2" s="8" t="s">
        <v>169</v>
      </c>
      <c r="B2" s="8" t="s">
        <v>591</v>
      </c>
      <c r="C2" s="8" t="s">
        <v>592</v>
      </c>
      <c r="D2" s="8" t="s">
        <v>593</v>
      </c>
      <c r="E2" s="8" t="s">
        <v>171</v>
      </c>
      <c r="F2" s="8" t="s">
        <v>594</v>
      </c>
      <c r="G2" s="8" t="s">
        <v>172</v>
      </c>
      <c r="H2" s="8" t="s">
        <v>1463</v>
      </c>
      <c r="I2" s="8" t="s">
        <v>1464</v>
      </c>
      <c r="J2" s="8" t="s">
        <v>1465</v>
      </c>
      <c r="K2" s="8" t="s">
        <v>1466</v>
      </c>
      <c r="L2" s="8" t="s">
        <v>1467</v>
      </c>
      <c r="M2" s="8" t="s">
        <v>1468</v>
      </c>
      <c r="N2" s="8" t="s">
        <v>1469</v>
      </c>
      <c r="O2" s="8" t="s">
        <v>1009</v>
      </c>
      <c r="P2" s="8" t="s">
        <v>1010</v>
      </c>
      <c r="Q2" s="8" t="s">
        <v>1011</v>
      </c>
      <c r="R2" s="8" t="s">
        <v>1012</v>
      </c>
      <c r="S2" s="8" t="s">
        <v>1013</v>
      </c>
      <c r="T2" s="8" t="s">
        <v>1014</v>
      </c>
      <c r="U2" s="8" t="s">
        <v>3574</v>
      </c>
      <c r="V2" s="8" t="s">
        <v>3575</v>
      </c>
      <c r="W2" s="8" t="s">
        <v>3576</v>
      </c>
      <c r="X2" s="8" t="s">
        <v>3578</v>
      </c>
      <c r="Y2" s="8" t="s">
        <v>3579</v>
      </c>
      <c r="Z2" s="8" t="s">
        <v>3580</v>
      </c>
      <c r="AA2" s="8" t="s">
        <v>522</v>
      </c>
      <c r="AB2" s="8" t="s">
        <v>523</v>
      </c>
      <c r="AC2" s="8" t="s">
        <v>474</v>
      </c>
      <c r="AD2" s="8" t="s">
        <v>481</v>
      </c>
      <c r="AE2" s="8" t="s">
        <v>482</v>
      </c>
      <c r="AF2" s="8" t="s">
        <v>1853</v>
      </c>
      <c r="AG2" s="8" t="s">
        <v>1852</v>
      </c>
      <c r="AH2" s="8" t="s">
        <v>1849</v>
      </c>
      <c r="AI2" s="8" t="s">
        <v>3583</v>
      </c>
      <c r="AJ2" s="8" t="s">
        <v>3584</v>
      </c>
      <c r="AK2" s="8" t="s">
        <v>782</v>
      </c>
      <c r="AL2" s="8" t="s">
        <v>783</v>
      </c>
      <c r="AM2" s="8" t="s">
        <v>784</v>
      </c>
      <c r="AN2" s="8" t="s">
        <v>785</v>
      </c>
      <c r="AO2" s="8" t="s">
        <v>786</v>
      </c>
      <c r="AP2" s="8" t="s">
        <v>803</v>
      </c>
      <c r="AQ2" s="8" t="s">
        <v>804</v>
      </c>
      <c r="AR2" s="8" t="s">
        <v>805</v>
      </c>
      <c r="AS2" s="8" t="s">
        <v>806</v>
      </c>
    </row>
    <row r="3" spans="1:47" x14ac:dyDescent="0.35">
      <c r="A3" t="s">
        <v>168</v>
      </c>
      <c r="B3" t="s">
        <v>1244</v>
      </c>
      <c r="C3" t="s">
        <v>1244</v>
      </c>
      <c r="D3" t="s">
        <v>1244</v>
      </c>
      <c r="E3" t="s">
        <v>1244</v>
      </c>
      <c r="F3" t="s">
        <v>1244</v>
      </c>
      <c r="G3" t="s">
        <v>1244</v>
      </c>
      <c r="H3" t="s">
        <v>173</v>
      </c>
      <c r="I3" t="s">
        <v>173</v>
      </c>
      <c r="J3" t="s">
        <v>173</v>
      </c>
      <c r="K3" t="s">
        <v>173</v>
      </c>
      <c r="L3" t="s">
        <v>173</v>
      </c>
      <c r="M3" t="s">
        <v>173</v>
      </c>
      <c r="N3" t="s">
        <v>173</v>
      </c>
      <c r="O3" t="s">
        <v>174</v>
      </c>
      <c r="P3" t="s">
        <v>174</v>
      </c>
      <c r="Q3" t="s">
        <v>174</v>
      </c>
      <c r="R3" t="s">
        <v>174</v>
      </c>
      <c r="S3" t="s">
        <v>174</v>
      </c>
      <c r="T3" t="s">
        <v>175</v>
      </c>
      <c r="U3" t="s">
        <v>3573</v>
      </c>
      <c r="V3" t="s">
        <v>3573</v>
      </c>
      <c r="W3" t="s">
        <v>3573</v>
      </c>
      <c r="X3" t="s">
        <v>3577</v>
      </c>
      <c r="Y3" t="s">
        <v>3577</v>
      </c>
      <c r="Z3" t="s">
        <v>3577</v>
      </c>
      <c r="AA3" t="s">
        <v>174</v>
      </c>
      <c r="AB3" t="s">
        <v>174</v>
      </c>
      <c r="AC3" t="s">
        <v>1249</v>
      </c>
      <c r="AD3" t="s">
        <v>1249</v>
      </c>
      <c r="AE3" t="s">
        <v>1249</v>
      </c>
      <c r="AF3" t="s">
        <v>1249</v>
      </c>
      <c r="AG3" t="s">
        <v>1249</v>
      </c>
      <c r="AH3" t="s">
        <v>1848</v>
      </c>
      <c r="AI3" s="66" t="s">
        <v>1848</v>
      </c>
      <c r="AJ3" t="s">
        <v>1848</v>
      </c>
      <c r="AK3" t="s">
        <v>173</v>
      </c>
      <c r="AL3" t="s">
        <v>173</v>
      </c>
      <c r="AM3" t="s">
        <v>173</v>
      </c>
      <c r="AN3" t="s">
        <v>173</v>
      </c>
      <c r="AO3" t="s">
        <v>173</v>
      </c>
      <c r="AP3" t="s">
        <v>1250</v>
      </c>
      <c r="AQ3" t="s">
        <v>802</v>
      </c>
      <c r="AR3" t="s">
        <v>1250</v>
      </c>
      <c r="AS3" t="s">
        <v>1250</v>
      </c>
    </row>
    <row r="4" spans="1:47" x14ac:dyDescent="0.35">
      <c r="A4" t="s">
        <v>167</v>
      </c>
      <c r="B4" t="s">
        <v>1586</v>
      </c>
      <c r="C4" t="s">
        <v>1586</v>
      </c>
      <c r="D4" t="s">
        <v>1586</v>
      </c>
      <c r="E4" t="s">
        <v>1586</v>
      </c>
      <c r="F4" t="s">
        <v>1586</v>
      </c>
      <c r="G4" t="s">
        <v>1586</v>
      </c>
      <c r="H4" t="s">
        <v>1462</v>
      </c>
      <c r="I4" t="s">
        <v>1462</v>
      </c>
      <c r="J4" t="s">
        <v>1462</v>
      </c>
      <c r="K4" t="s">
        <v>1462</v>
      </c>
      <c r="L4" t="s">
        <v>1462</v>
      </c>
      <c r="M4" t="s">
        <v>1462</v>
      </c>
      <c r="N4" t="s">
        <v>1462</v>
      </c>
      <c r="O4" t="s">
        <v>1246</v>
      </c>
      <c r="P4" t="s">
        <v>1002</v>
      </c>
      <c r="Q4" t="s">
        <v>1002</v>
      </c>
      <c r="R4" t="s">
        <v>1246</v>
      </c>
      <c r="S4" t="s">
        <v>1248</v>
      </c>
      <c r="T4" t="s">
        <v>1246</v>
      </c>
      <c r="U4" t="s">
        <v>3572</v>
      </c>
      <c r="V4" t="s">
        <v>3572</v>
      </c>
      <c r="W4" t="s">
        <v>3572</v>
      </c>
      <c r="X4" t="s">
        <v>3572</v>
      </c>
      <c r="Y4" t="s">
        <v>3572</v>
      </c>
      <c r="Z4" t="s">
        <v>3572</v>
      </c>
      <c r="AA4" t="s">
        <v>468</v>
      </c>
      <c r="AB4" t="s">
        <v>468</v>
      </c>
      <c r="AC4" t="s">
        <v>3232</v>
      </c>
      <c r="AD4" t="s">
        <v>3232</v>
      </c>
      <c r="AE4" t="s">
        <v>3232</v>
      </c>
      <c r="AF4" t="s">
        <v>3235</v>
      </c>
      <c r="AG4" t="s">
        <v>1851</v>
      </c>
      <c r="AH4" t="s">
        <v>3582</v>
      </c>
      <c r="AI4" s="66" t="s">
        <v>3582</v>
      </c>
      <c r="AJ4" t="s">
        <v>3582</v>
      </c>
      <c r="AK4" t="s">
        <v>1588</v>
      </c>
      <c r="AL4" t="s">
        <v>1588</v>
      </c>
      <c r="AM4" t="s">
        <v>1588</v>
      </c>
      <c r="AN4" t="s">
        <v>1588</v>
      </c>
      <c r="AO4" t="s">
        <v>1588</v>
      </c>
      <c r="AP4" t="s">
        <v>3586</v>
      </c>
      <c r="AQ4" t="s">
        <v>3586</v>
      </c>
      <c r="AR4" t="s">
        <v>3586</v>
      </c>
      <c r="AS4" t="s">
        <v>3586</v>
      </c>
    </row>
    <row r="5" spans="1:47" x14ac:dyDescent="0.35">
      <c r="A5" t="s">
        <v>166</v>
      </c>
      <c r="B5" t="s">
        <v>170</v>
      </c>
      <c r="C5" t="s">
        <v>170</v>
      </c>
      <c r="D5" t="s">
        <v>170</v>
      </c>
      <c r="E5" t="s">
        <v>170</v>
      </c>
      <c r="F5" t="s">
        <v>170</v>
      </c>
      <c r="G5" t="s">
        <v>170</v>
      </c>
      <c r="H5" t="s">
        <v>1461</v>
      </c>
      <c r="I5" t="s">
        <v>1461</v>
      </c>
      <c r="J5" t="s">
        <v>1461</v>
      </c>
      <c r="K5" t="s">
        <v>1461</v>
      </c>
      <c r="L5" t="s">
        <v>1461</v>
      </c>
      <c r="M5" t="s">
        <v>1461</v>
      </c>
      <c r="N5" t="s">
        <v>1461</v>
      </c>
      <c r="O5" t="s">
        <v>1461</v>
      </c>
      <c r="P5" t="s">
        <v>1461</v>
      </c>
      <c r="Q5" t="s">
        <v>1461</v>
      </c>
      <c r="R5" t="s">
        <v>1461</v>
      </c>
      <c r="S5" t="s">
        <v>1461</v>
      </c>
      <c r="T5" t="s">
        <v>1461</v>
      </c>
      <c r="U5" t="s">
        <v>268</v>
      </c>
      <c r="V5" t="s">
        <v>268</v>
      </c>
      <c r="W5" t="s">
        <v>268</v>
      </c>
      <c r="X5" t="s">
        <v>268</v>
      </c>
      <c r="Y5" t="s">
        <v>268</v>
      </c>
      <c r="Z5" t="s">
        <v>268</v>
      </c>
      <c r="AA5" t="s">
        <v>521</v>
      </c>
      <c r="AB5" t="s">
        <v>521</v>
      </c>
      <c r="AC5" t="s">
        <v>473</v>
      </c>
      <c r="AD5" t="s">
        <v>473</v>
      </c>
      <c r="AE5" t="s">
        <v>473</v>
      </c>
      <c r="AF5" t="s">
        <v>473</v>
      </c>
      <c r="AG5" t="s">
        <v>473</v>
      </c>
      <c r="AH5" t="s">
        <v>487</v>
      </c>
      <c r="AI5" s="66" t="s">
        <v>487</v>
      </c>
      <c r="AJ5" t="s">
        <v>487</v>
      </c>
      <c r="AK5" t="s">
        <v>268</v>
      </c>
      <c r="AL5" t="s">
        <v>268</v>
      </c>
      <c r="AM5" t="s">
        <v>268</v>
      </c>
      <c r="AN5" t="s">
        <v>268</v>
      </c>
      <c r="AO5" t="s">
        <v>268</v>
      </c>
      <c r="AP5" t="s">
        <v>619</v>
      </c>
      <c r="AQ5" t="s">
        <v>619</v>
      </c>
      <c r="AR5" t="s">
        <v>619</v>
      </c>
      <c r="AS5" t="s">
        <v>619</v>
      </c>
    </row>
    <row r="6" spans="1:47" x14ac:dyDescent="0.35">
      <c r="A6" t="s">
        <v>165</v>
      </c>
      <c r="B6" t="s">
        <v>1585</v>
      </c>
      <c r="C6" t="s">
        <v>1585</v>
      </c>
      <c r="D6" t="s">
        <v>1585</v>
      </c>
      <c r="E6" t="s">
        <v>1585</v>
      </c>
      <c r="F6" t="s">
        <v>1585</v>
      </c>
      <c r="G6" t="s">
        <v>1585</v>
      </c>
      <c r="H6" t="s">
        <v>1460</v>
      </c>
      <c r="I6" t="s">
        <v>1460</v>
      </c>
      <c r="J6" t="s">
        <v>1460</v>
      </c>
      <c r="K6" t="s">
        <v>1460</v>
      </c>
      <c r="L6" t="s">
        <v>1460</v>
      </c>
      <c r="M6" t="s">
        <v>1460</v>
      </c>
      <c r="N6" t="s">
        <v>1460</v>
      </c>
      <c r="O6" t="s">
        <v>1245</v>
      </c>
      <c r="P6" t="s">
        <v>1001</v>
      </c>
      <c r="Q6" t="s">
        <v>1001</v>
      </c>
      <c r="R6" t="s">
        <v>1245</v>
      </c>
      <c r="S6" t="s">
        <v>1247</v>
      </c>
      <c r="T6" t="s">
        <v>1245</v>
      </c>
      <c r="U6" t="s">
        <v>3571</v>
      </c>
      <c r="V6" t="s">
        <v>3571</v>
      </c>
      <c r="W6" t="s">
        <v>3571</v>
      </c>
      <c r="X6" t="s">
        <v>3571</v>
      </c>
      <c r="Y6" t="s">
        <v>3571</v>
      </c>
      <c r="Z6" t="s">
        <v>3571</v>
      </c>
      <c r="AA6" t="s">
        <v>472</v>
      </c>
      <c r="AB6" t="s">
        <v>472</v>
      </c>
      <c r="AC6" t="s">
        <v>3231</v>
      </c>
      <c r="AD6" t="s">
        <v>3231</v>
      </c>
      <c r="AE6" t="s">
        <v>3231</v>
      </c>
      <c r="AF6" t="s">
        <v>3231</v>
      </c>
      <c r="AG6" t="s">
        <v>1847</v>
      </c>
      <c r="AH6" t="s">
        <v>3581</v>
      </c>
      <c r="AI6" s="66" t="s">
        <v>3581</v>
      </c>
      <c r="AJ6" t="s">
        <v>3581</v>
      </c>
      <c r="AK6" t="s">
        <v>1587</v>
      </c>
      <c r="AL6" t="s">
        <v>1587</v>
      </c>
      <c r="AM6" t="s">
        <v>1587</v>
      </c>
      <c r="AN6" t="s">
        <v>1587</v>
      </c>
      <c r="AO6" t="s">
        <v>1587</v>
      </c>
      <c r="AP6" t="s">
        <v>3585</v>
      </c>
      <c r="AQ6" t="s">
        <v>3587</v>
      </c>
      <c r="AR6" t="s">
        <v>3588</v>
      </c>
      <c r="AS6" t="s">
        <v>3588</v>
      </c>
    </row>
    <row r="7" spans="1:47" x14ac:dyDescent="0.35">
      <c r="A7" t="s">
        <v>164</v>
      </c>
      <c r="B7" s="57"/>
      <c r="C7" s="57"/>
      <c r="D7" s="57"/>
      <c r="E7" s="57"/>
      <c r="F7" s="57"/>
      <c r="G7" s="57"/>
      <c r="H7" s="74"/>
      <c r="I7" s="74"/>
      <c r="J7" s="74"/>
      <c r="K7" s="74"/>
      <c r="L7" s="74"/>
      <c r="M7" s="74"/>
      <c r="N7" s="74"/>
      <c r="O7" s="57"/>
      <c r="P7" s="57"/>
      <c r="Q7" s="57"/>
      <c r="R7" s="57"/>
      <c r="S7" s="57"/>
      <c r="T7" s="57"/>
      <c r="U7" s="57">
        <v>23</v>
      </c>
      <c r="V7" s="57">
        <v>50</v>
      </c>
      <c r="W7" s="57">
        <v>27</v>
      </c>
      <c r="X7" s="57">
        <v>19</v>
      </c>
      <c r="Y7" s="57">
        <v>13</v>
      </c>
      <c r="Z7" s="57">
        <v>33</v>
      </c>
      <c r="AA7" s="57"/>
      <c r="AB7" s="57"/>
      <c r="AC7" s="57"/>
      <c r="AD7" s="57"/>
      <c r="AE7" s="57"/>
      <c r="AF7" s="57"/>
      <c r="AG7" s="57"/>
      <c r="AH7" s="74"/>
      <c r="AI7" s="74"/>
      <c r="AJ7" s="74"/>
      <c r="AK7" s="74"/>
      <c r="AL7" s="74"/>
      <c r="AM7" s="74"/>
      <c r="AN7" s="74"/>
      <c r="AO7" s="74"/>
      <c r="AP7" s="57"/>
      <c r="AQ7" s="57"/>
      <c r="AR7" s="57"/>
      <c r="AS7" s="57"/>
      <c r="AT7" s="7"/>
      <c r="AU7" s="7"/>
    </row>
    <row r="8" spans="1:47" x14ac:dyDescent="0.35">
      <c r="A8" t="s">
        <v>176</v>
      </c>
      <c r="B8" s="57"/>
      <c r="C8" s="57"/>
      <c r="D8" s="57"/>
      <c r="E8" s="57"/>
      <c r="F8" s="57"/>
      <c r="G8" s="57"/>
      <c r="H8" s="74"/>
      <c r="I8" s="74"/>
      <c r="J8" s="74"/>
      <c r="K8" s="74"/>
      <c r="L8" s="74"/>
      <c r="M8" s="74"/>
      <c r="N8" s="74"/>
      <c r="O8" s="57"/>
      <c r="P8" s="57"/>
      <c r="Q8" s="57"/>
      <c r="R8" s="57"/>
      <c r="S8" s="57"/>
      <c r="T8" s="57"/>
      <c r="U8" s="57">
        <v>105</v>
      </c>
      <c r="V8" s="57">
        <v>12</v>
      </c>
      <c r="W8" s="57">
        <v>14</v>
      </c>
      <c r="X8" s="57">
        <v>8</v>
      </c>
      <c r="Y8" s="57">
        <v>12</v>
      </c>
      <c r="Z8" s="57">
        <v>9</v>
      </c>
      <c r="AA8" s="57"/>
      <c r="AB8" s="57"/>
      <c r="AC8" s="57"/>
      <c r="AD8" s="57"/>
      <c r="AE8" s="57"/>
      <c r="AF8" s="57"/>
      <c r="AG8" s="57"/>
      <c r="AH8" s="74"/>
      <c r="AI8" s="74"/>
      <c r="AJ8" s="74"/>
      <c r="AK8" s="74"/>
      <c r="AL8" s="74"/>
      <c r="AM8" s="74"/>
      <c r="AN8" s="74"/>
      <c r="AO8" s="74"/>
      <c r="AP8" s="57"/>
      <c r="AQ8" s="57"/>
      <c r="AR8" s="57"/>
      <c r="AS8" s="57"/>
      <c r="AT8" s="7"/>
      <c r="AU8" s="7"/>
    </row>
    <row r="9" spans="1:47" x14ac:dyDescent="0.35">
      <c r="A9" t="s">
        <v>177</v>
      </c>
      <c r="B9" s="57"/>
      <c r="C9" s="57"/>
      <c r="D9" s="57"/>
      <c r="E9" s="57"/>
      <c r="F9" s="57"/>
      <c r="G9" s="57"/>
      <c r="H9" s="74"/>
      <c r="I9" s="74"/>
      <c r="J9" s="74"/>
      <c r="K9" s="74"/>
      <c r="L9" s="74"/>
      <c r="M9" s="74"/>
      <c r="N9" s="74"/>
      <c r="O9" s="57"/>
      <c r="P9" s="57"/>
      <c r="Q9" s="57"/>
      <c r="R9" s="57"/>
      <c r="S9" s="57"/>
      <c r="T9" s="57"/>
      <c r="U9" s="57">
        <v>158</v>
      </c>
      <c r="V9" s="57">
        <v>10</v>
      </c>
      <c r="W9" s="57">
        <v>19</v>
      </c>
      <c r="X9" s="57">
        <v>12</v>
      </c>
      <c r="Y9" s="57">
        <v>10</v>
      </c>
      <c r="Z9" s="57">
        <v>20</v>
      </c>
      <c r="AA9" s="57"/>
      <c r="AB9" s="57"/>
      <c r="AC9" s="57"/>
      <c r="AD9" s="57"/>
      <c r="AE9" s="57"/>
      <c r="AF9" s="57"/>
      <c r="AG9" s="57"/>
      <c r="AH9" s="74"/>
      <c r="AI9" s="74"/>
      <c r="AJ9" s="74"/>
      <c r="AK9" s="74"/>
      <c r="AL9" s="74"/>
      <c r="AM9" s="74"/>
      <c r="AN9" s="74"/>
      <c r="AO9" s="74"/>
      <c r="AP9" s="57"/>
      <c r="AQ9" s="57"/>
      <c r="AR9" s="57"/>
      <c r="AS9" s="57"/>
      <c r="AT9" s="7"/>
      <c r="AU9" s="7"/>
    </row>
    <row r="10" spans="1:47" x14ac:dyDescent="0.35">
      <c r="A10" t="s">
        <v>1251</v>
      </c>
      <c r="B10" s="57"/>
      <c r="C10" s="57"/>
      <c r="D10" s="57"/>
      <c r="E10" s="57"/>
      <c r="F10" s="57"/>
      <c r="G10" s="57"/>
      <c r="H10" s="74"/>
      <c r="I10" s="74"/>
      <c r="J10" s="74"/>
      <c r="K10" s="74"/>
      <c r="L10" s="74"/>
      <c r="M10" s="74"/>
      <c r="N10" s="74"/>
      <c r="O10" s="57"/>
      <c r="P10" s="57"/>
      <c r="Q10" s="57"/>
      <c r="R10" s="57"/>
      <c r="S10" s="57"/>
      <c r="T10" s="57"/>
      <c r="U10" s="57">
        <v>162</v>
      </c>
      <c r="V10" s="57">
        <v>15</v>
      </c>
      <c r="W10" s="57">
        <v>11</v>
      </c>
      <c r="X10" s="57">
        <v>16</v>
      </c>
      <c r="Y10" s="57">
        <v>6</v>
      </c>
      <c r="Z10" s="57">
        <v>18</v>
      </c>
      <c r="AA10" s="57"/>
      <c r="AB10" s="57"/>
      <c r="AC10" s="57"/>
      <c r="AD10" s="57"/>
      <c r="AE10" s="57"/>
      <c r="AF10" s="57"/>
      <c r="AG10" s="57"/>
      <c r="AH10" s="74"/>
      <c r="AI10" s="74"/>
      <c r="AJ10" s="74"/>
      <c r="AK10" s="74"/>
      <c r="AL10" s="74"/>
      <c r="AM10" s="74"/>
      <c r="AN10" s="74"/>
      <c r="AO10" s="74"/>
      <c r="AP10" s="57"/>
      <c r="AQ10" s="57"/>
      <c r="AR10" s="57"/>
      <c r="AS10" s="57"/>
      <c r="AT10" s="7"/>
      <c r="AU10" s="7"/>
    </row>
    <row r="11" spans="1:47" x14ac:dyDescent="0.35">
      <c r="A11" t="s">
        <v>1252</v>
      </c>
      <c r="B11" s="57"/>
      <c r="C11" s="57"/>
      <c r="D11" s="57"/>
      <c r="E11" s="57"/>
      <c r="F11" s="57"/>
      <c r="G11" s="57"/>
      <c r="H11" s="74"/>
      <c r="I11" s="74"/>
      <c r="J11" s="74"/>
      <c r="K11" s="74"/>
      <c r="L11" s="74"/>
      <c r="M11" s="74"/>
      <c r="N11" s="74"/>
      <c r="O11" s="57"/>
      <c r="P11" s="57"/>
      <c r="Q11" s="57"/>
      <c r="R11" s="57"/>
      <c r="S11" s="57"/>
      <c r="T11" s="57"/>
      <c r="U11" s="57">
        <v>166</v>
      </c>
      <c r="V11" s="57">
        <v>13</v>
      </c>
      <c r="W11" s="57">
        <v>14</v>
      </c>
      <c r="X11" s="57">
        <v>25</v>
      </c>
      <c r="Y11" s="57">
        <v>9</v>
      </c>
      <c r="Z11" s="57">
        <v>21</v>
      </c>
      <c r="AA11" s="57"/>
      <c r="AB11" s="57"/>
      <c r="AC11" s="57"/>
      <c r="AD11" s="57"/>
      <c r="AE11" s="57"/>
      <c r="AF11" s="57"/>
      <c r="AG11" s="57"/>
      <c r="AH11" s="74"/>
      <c r="AI11" s="74"/>
      <c r="AJ11" s="74"/>
      <c r="AK11" s="74"/>
      <c r="AL11" s="74"/>
      <c r="AM11" s="74"/>
      <c r="AN11" s="74"/>
      <c r="AO11" s="74"/>
      <c r="AP11" s="57"/>
      <c r="AQ11" s="57"/>
      <c r="AR11" s="57"/>
      <c r="AS11" s="57"/>
      <c r="AT11" s="7"/>
      <c r="AU11" s="7"/>
    </row>
    <row r="12" spans="1:47" x14ac:dyDescent="0.35">
      <c r="A12" t="s">
        <v>178</v>
      </c>
      <c r="B12" s="57"/>
      <c r="C12" s="57"/>
      <c r="D12" s="57"/>
      <c r="E12" s="57"/>
      <c r="F12" s="57"/>
      <c r="G12" s="57"/>
      <c r="H12" s="74"/>
      <c r="I12" s="74"/>
      <c r="J12" s="74"/>
      <c r="K12" s="74"/>
      <c r="L12" s="74"/>
      <c r="M12" s="74"/>
      <c r="N12" s="74"/>
      <c r="O12" s="57"/>
      <c r="P12" s="57"/>
      <c r="Q12" s="57"/>
      <c r="R12" s="57"/>
      <c r="S12" s="57"/>
      <c r="T12" s="57"/>
      <c r="U12" s="57">
        <v>152</v>
      </c>
      <c r="V12" s="57">
        <v>7</v>
      </c>
      <c r="W12" s="57">
        <v>15</v>
      </c>
      <c r="X12" s="57">
        <v>22</v>
      </c>
      <c r="Y12" s="57">
        <v>10</v>
      </c>
      <c r="Z12" s="57">
        <v>19</v>
      </c>
      <c r="AA12" s="57"/>
      <c r="AB12" s="57"/>
      <c r="AC12" s="57"/>
      <c r="AD12" s="57"/>
      <c r="AE12" s="57"/>
      <c r="AF12" s="57"/>
      <c r="AG12" s="57"/>
      <c r="AH12" s="74"/>
      <c r="AI12" s="74"/>
      <c r="AJ12" s="74"/>
      <c r="AK12" s="74"/>
      <c r="AL12" s="74"/>
      <c r="AM12" s="74"/>
      <c r="AN12" s="74"/>
      <c r="AO12" s="74"/>
      <c r="AP12" s="57"/>
      <c r="AQ12" s="57"/>
      <c r="AR12" s="57"/>
      <c r="AS12" s="57"/>
      <c r="AT12" s="7"/>
      <c r="AU12" s="7"/>
    </row>
    <row r="13" spans="1:47" x14ac:dyDescent="0.35">
      <c r="A13" t="s">
        <v>179</v>
      </c>
      <c r="B13" s="57"/>
      <c r="C13" s="57"/>
      <c r="D13" s="57"/>
      <c r="E13" s="57"/>
      <c r="F13" s="57"/>
      <c r="G13" s="57"/>
      <c r="H13" s="74"/>
      <c r="I13" s="74"/>
      <c r="J13" s="74"/>
      <c r="K13" s="74"/>
      <c r="L13" s="74"/>
      <c r="M13" s="74"/>
      <c r="N13" s="74"/>
      <c r="O13" s="57"/>
      <c r="P13" s="57"/>
      <c r="Q13" s="57"/>
      <c r="R13" s="57"/>
      <c r="S13" s="57"/>
      <c r="T13" s="57"/>
      <c r="U13" s="57">
        <v>173</v>
      </c>
      <c r="V13" s="57">
        <v>15</v>
      </c>
      <c r="W13" s="57">
        <v>19</v>
      </c>
      <c r="X13" s="57">
        <v>26</v>
      </c>
      <c r="Y13" s="57">
        <v>12</v>
      </c>
      <c r="Z13" s="57">
        <v>21</v>
      </c>
      <c r="AA13" s="57"/>
      <c r="AB13" s="57"/>
      <c r="AC13" s="57"/>
      <c r="AD13" s="57"/>
      <c r="AE13" s="57"/>
      <c r="AF13" s="57"/>
      <c r="AG13" s="57"/>
      <c r="AH13" s="74"/>
      <c r="AI13" s="74"/>
      <c r="AJ13" s="74"/>
      <c r="AK13" s="74"/>
      <c r="AL13" s="74"/>
      <c r="AM13" s="74"/>
      <c r="AN13" s="74"/>
      <c r="AO13" s="74"/>
      <c r="AP13" s="57"/>
      <c r="AQ13" s="57"/>
      <c r="AR13" s="57"/>
      <c r="AS13" s="57"/>
      <c r="AT13" s="7"/>
      <c r="AU13" s="7"/>
    </row>
    <row r="14" spans="1:47" x14ac:dyDescent="0.35">
      <c r="A14" t="s">
        <v>180</v>
      </c>
      <c r="B14" s="57"/>
      <c r="C14" s="57"/>
      <c r="D14" s="57"/>
      <c r="E14" s="57"/>
      <c r="F14" s="57"/>
      <c r="G14" s="57"/>
      <c r="H14" s="74"/>
      <c r="I14" s="74"/>
      <c r="J14" s="74"/>
      <c r="K14" s="74"/>
      <c r="L14" s="74"/>
      <c r="M14" s="74"/>
      <c r="N14" s="74"/>
      <c r="O14" s="57"/>
      <c r="P14" s="57"/>
      <c r="Q14" s="57"/>
      <c r="R14" s="57"/>
      <c r="S14" s="57"/>
      <c r="T14" s="57"/>
      <c r="U14" s="57">
        <v>177</v>
      </c>
      <c r="V14" s="57">
        <v>18</v>
      </c>
      <c r="W14" s="57">
        <v>16</v>
      </c>
      <c r="X14" s="57">
        <v>20</v>
      </c>
      <c r="Y14" s="57">
        <v>12</v>
      </c>
      <c r="Z14" s="57">
        <v>23</v>
      </c>
      <c r="AA14" s="57"/>
      <c r="AB14" s="57"/>
      <c r="AC14" s="57"/>
      <c r="AD14" s="57"/>
      <c r="AE14" s="57"/>
      <c r="AF14" s="57"/>
      <c r="AG14" s="57"/>
      <c r="AH14" s="74"/>
      <c r="AI14" s="74"/>
      <c r="AJ14" s="74"/>
      <c r="AK14" s="74"/>
      <c r="AL14" s="74"/>
      <c r="AM14" s="74"/>
      <c r="AN14" s="74"/>
      <c r="AO14" s="74"/>
      <c r="AP14" s="57"/>
      <c r="AQ14" s="57"/>
      <c r="AR14" s="57"/>
      <c r="AS14" s="57"/>
      <c r="AT14" s="7"/>
      <c r="AU14" s="7"/>
    </row>
    <row r="15" spans="1:47" x14ac:dyDescent="0.35">
      <c r="A15" t="s">
        <v>181</v>
      </c>
      <c r="B15" s="57"/>
      <c r="C15" s="57"/>
      <c r="D15" s="57"/>
      <c r="E15" s="57"/>
      <c r="F15" s="57"/>
      <c r="G15" s="57"/>
      <c r="H15" s="74"/>
      <c r="I15" s="74"/>
      <c r="J15" s="74"/>
      <c r="K15" s="74"/>
      <c r="L15" s="74"/>
      <c r="M15" s="74"/>
      <c r="N15" s="74"/>
      <c r="O15" s="57"/>
      <c r="P15" s="57"/>
      <c r="Q15" s="57"/>
      <c r="R15" s="57"/>
      <c r="S15" s="57"/>
      <c r="T15" s="57"/>
      <c r="U15" s="57">
        <v>174</v>
      </c>
      <c r="V15" s="57">
        <v>14</v>
      </c>
      <c r="W15" s="57">
        <v>21</v>
      </c>
      <c r="X15" s="57">
        <v>26</v>
      </c>
      <c r="Y15" s="57">
        <v>12</v>
      </c>
      <c r="Z15" s="57">
        <v>19</v>
      </c>
      <c r="AA15" s="57"/>
      <c r="AB15" s="57"/>
      <c r="AC15" s="57"/>
      <c r="AD15" s="57"/>
      <c r="AE15" s="57"/>
      <c r="AF15" s="57"/>
      <c r="AG15" s="57"/>
      <c r="AH15" s="74"/>
      <c r="AI15" s="74"/>
      <c r="AJ15" s="74"/>
      <c r="AK15" s="74"/>
      <c r="AL15" s="74"/>
      <c r="AM15" s="74"/>
      <c r="AN15" s="74"/>
      <c r="AO15" s="74"/>
      <c r="AP15" s="57"/>
      <c r="AQ15" s="57"/>
      <c r="AR15" s="57"/>
      <c r="AS15" s="57"/>
      <c r="AT15" s="7"/>
      <c r="AU15" s="7"/>
    </row>
    <row r="16" spans="1:47" x14ac:dyDescent="0.35">
      <c r="A16" t="s">
        <v>182</v>
      </c>
      <c r="B16" s="57"/>
      <c r="C16" s="57"/>
      <c r="D16" s="57"/>
      <c r="E16" s="57"/>
      <c r="F16" s="57"/>
      <c r="G16" s="57"/>
      <c r="H16" s="74"/>
      <c r="I16" s="74"/>
      <c r="J16" s="74"/>
      <c r="K16" s="74"/>
      <c r="L16" s="74"/>
      <c r="M16" s="74"/>
      <c r="N16" s="74"/>
      <c r="O16" s="57"/>
      <c r="P16" s="57"/>
      <c r="Q16" s="57"/>
      <c r="R16" s="57"/>
      <c r="S16" s="57"/>
      <c r="T16" s="57"/>
      <c r="U16" s="57">
        <v>177</v>
      </c>
      <c r="V16" s="57">
        <v>15</v>
      </c>
      <c r="W16" s="57">
        <v>27</v>
      </c>
      <c r="X16" s="57">
        <v>17</v>
      </c>
      <c r="Y16" s="57">
        <v>11</v>
      </c>
      <c r="Z16" s="57">
        <v>18</v>
      </c>
      <c r="AA16" s="57"/>
      <c r="AB16" s="57"/>
      <c r="AC16" s="57"/>
      <c r="AD16" s="57"/>
      <c r="AE16" s="57"/>
      <c r="AF16" s="57"/>
      <c r="AG16" s="57"/>
      <c r="AH16" s="74"/>
      <c r="AI16" s="74"/>
      <c r="AJ16" s="74"/>
      <c r="AK16" s="74"/>
      <c r="AL16" s="74"/>
      <c r="AM16" s="74"/>
      <c r="AN16" s="74"/>
      <c r="AO16" s="74"/>
      <c r="AP16" s="57"/>
      <c r="AQ16" s="57"/>
      <c r="AR16" s="57"/>
      <c r="AS16" s="57"/>
      <c r="AT16" s="7"/>
      <c r="AU16" s="7"/>
    </row>
    <row r="17" spans="1:47" x14ac:dyDescent="0.35">
      <c r="A17" t="s">
        <v>1253</v>
      </c>
      <c r="B17" s="57"/>
      <c r="C17" s="57"/>
      <c r="D17" s="57"/>
      <c r="E17" s="57"/>
      <c r="F17" s="57"/>
      <c r="G17" s="57"/>
      <c r="H17" s="74"/>
      <c r="I17" s="74"/>
      <c r="J17" s="74"/>
      <c r="K17" s="74"/>
      <c r="L17" s="74"/>
      <c r="M17" s="74"/>
      <c r="N17" s="74"/>
      <c r="O17" s="57"/>
      <c r="P17" s="57"/>
      <c r="Q17" s="57"/>
      <c r="R17" s="57"/>
      <c r="S17" s="57"/>
      <c r="T17" s="57"/>
      <c r="U17" s="57">
        <v>147</v>
      </c>
      <c r="V17" s="57">
        <v>14</v>
      </c>
      <c r="W17" s="57">
        <v>14</v>
      </c>
      <c r="X17" s="57">
        <v>22</v>
      </c>
      <c r="Y17" s="57">
        <v>8</v>
      </c>
      <c r="Z17" s="57">
        <v>19</v>
      </c>
      <c r="AA17" s="57"/>
      <c r="AB17" s="57"/>
      <c r="AC17" s="57"/>
      <c r="AD17" s="57"/>
      <c r="AE17" s="57"/>
      <c r="AF17" s="57"/>
      <c r="AG17" s="57"/>
      <c r="AH17" s="74"/>
      <c r="AI17" s="74"/>
      <c r="AJ17" s="74"/>
      <c r="AK17" s="74"/>
      <c r="AL17" s="74"/>
      <c r="AM17" s="74"/>
      <c r="AN17" s="74"/>
      <c r="AO17" s="74"/>
      <c r="AP17" s="57"/>
      <c r="AQ17" s="57"/>
      <c r="AR17" s="57"/>
      <c r="AS17" s="57"/>
      <c r="AT17" s="7"/>
      <c r="AU17" s="7"/>
    </row>
    <row r="18" spans="1:47" x14ac:dyDescent="0.35">
      <c r="A18" t="s">
        <v>1254</v>
      </c>
      <c r="B18" s="57"/>
      <c r="C18" s="57"/>
      <c r="D18" s="57"/>
      <c r="E18" s="57"/>
      <c r="F18" s="57"/>
      <c r="G18" s="57"/>
      <c r="H18" s="74"/>
      <c r="I18" s="74"/>
      <c r="J18" s="74"/>
      <c r="K18" s="74"/>
      <c r="L18" s="74"/>
      <c r="M18" s="74"/>
      <c r="N18" s="74"/>
      <c r="O18" s="57"/>
      <c r="P18" s="57"/>
      <c r="Q18" s="57"/>
      <c r="R18" s="57"/>
      <c r="S18" s="57"/>
      <c r="T18" s="57"/>
      <c r="U18" s="57">
        <v>155</v>
      </c>
      <c r="V18" s="57">
        <v>11</v>
      </c>
      <c r="W18" s="57">
        <v>15</v>
      </c>
      <c r="X18" s="57">
        <v>27</v>
      </c>
      <c r="Y18" s="57">
        <v>10</v>
      </c>
      <c r="Z18" s="57">
        <v>19</v>
      </c>
      <c r="AA18" s="57"/>
      <c r="AB18" s="57"/>
      <c r="AC18" s="57"/>
      <c r="AD18" s="57"/>
      <c r="AE18" s="57"/>
      <c r="AF18" s="57"/>
      <c r="AG18" s="57"/>
      <c r="AH18" s="74"/>
      <c r="AI18" s="74"/>
      <c r="AJ18" s="74"/>
      <c r="AK18" s="74"/>
      <c r="AL18" s="74"/>
      <c r="AM18" s="74"/>
      <c r="AN18" s="74"/>
      <c r="AO18" s="74"/>
      <c r="AP18" s="57"/>
      <c r="AQ18" s="57"/>
      <c r="AR18" s="57"/>
      <c r="AS18" s="57"/>
      <c r="AT18" s="7"/>
      <c r="AU18" s="7"/>
    </row>
    <row r="19" spans="1:47" x14ac:dyDescent="0.35">
      <c r="A19" t="s">
        <v>183</v>
      </c>
      <c r="B19" s="57"/>
      <c r="C19" s="57"/>
      <c r="D19" s="57"/>
      <c r="E19" s="57"/>
      <c r="F19" s="57"/>
      <c r="G19" s="57"/>
      <c r="H19" s="74">
        <v>100</v>
      </c>
      <c r="I19" s="74">
        <v>100</v>
      </c>
      <c r="J19" s="74">
        <v>100</v>
      </c>
      <c r="K19" s="74">
        <v>100</v>
      </c>
      <c r="L19" s="74">
        <v>100</v>
      </c>
      <c r="M19" s="74">
        <v>100</v>
      </c>
      <c r="N19" s="74">
        <v>100</v>
      </c>
      <c r="O19" s="57"/>
      <c r="P19" s="57"/>
      <c r="Q19" s="57"/>
      <c r="R19" s="57"/>
      <c r="S19" s="57"/>
      <c r="T19" s="57"/>
      <c r="U19" s="57">
        <v>150</v>
      </c>
      <c r="V19" s="57">
        <v>12</v>
      </c>
      <c r="W19" s="57">
        <v>15</v>
      </c>
      <c r="X19" s="57">
        <v>21</v>
      </c>
      <c r="Y19" s="57">
        <v>10</v>
      </c>
      <c r="Z19" s="57">
        <v>21</v>
      </c>
      <c r="AA19" s="57"/>
      <c r="AB19" s="57"/>
      <c r="AC19" s="57"/>
      <c r="AD19" s="57"/>
      <c r="AE19" s="57"/>
      <c r="AF19" s="57"/>
      <c r="AG19" s="57"/>
      <c r="AH19" s="74"/>
      <c r="AI19" s="74"/>
      <c r="AJ19" s="74"/>
      <c r="AK19" s="74">
        <v>93.97</v>
      </c>
      <c r="AL19" s="74">
        <v>97.08</v>
      </c>
      <c r="AM19" s="74">
        <v>88.84</v>
      </c>
      <c r="AN19" s="74">
        <v>95.79</v>
      </c>
      <c r="AO19" s="74">
        <v>91.24</v>
      </c>
      <c r="AP19" s="57"/>
      <c r="AQ19" s="57"/>
      <c r="AR19" s="57"/>
      <c r="AS19" s="57"/>
      <c r="AT19" s="7"/>
      <c r="AU19" s="7"/>
    </row>
    <row r="20" spans="1:47" x14ac:dyDescent="0.35">
      <c r="A20" t="s">
        <v>184</v>
      </c>
      <c r="B20" s="57"/>
      <c r="C20" s="57"/>
      <c r="D20" s="57"/>
      <c r="E20" s="57"/>
      <c r="F20" s="57"/>
      <c r="G20" s="57"/>
      <c r="H20" s="74">
        <v>104.86</v>
      </c>
      <c r="I20" s="74">
        <v>104.2</v>
      </c>
      <c r="J20" s="74">
        <v>106.14</v>
      </c>
      <c r="K20" s="74">
        <v>105.14</v>
      </c>
      <c r="L20" s="74">
        <v>102.32</v>
      </c>
      <c r="M20" s="74">
        <v>103.21</v>
      </c>
      <c r="N20" s="74">
        <v>103.38</v>
      </c>
      <c r="O20" s="57"/>
      <c r="P20" s="57"/>
      <c r="Q20" s="57"/>
      <c r="R20" s="57"/>
      <c r="S20" s="57"/>
      <c r="T20" s="57"/>
      <c r="U20" s="57">
        <v>149</v>
      </c>
      <c r="V20" s="57">
        <v>11</v>
      </c>
      <c r="W20" s="57">
        <v>20</v>
      </c>
      <c r="X20" s="57">
        <v>16</v>
      </c>
      <c r="Y20" s="57">
        <v>13</v>
      </c>
      <c r="Z20" s="57">
        <v>15</v>
      </c>
      <c r="AA20" s="57"/>
      <c r="AB20" s="57"/>
      <c r="AC20" s="57"/>
      <c r="AD20" s="57"/>
      <c r="AE20" s="57"/>
      <c r="AF20" s="57"/>
      <c r="AG20" s="57"/>
      <c r="AH20" s="74"/>
      <c r="AI20" s="74"/>
      <c r="AJ20" s="74"/>
      <c r="AK20" s="74">
        <v>92.8</v>
      </c>
      <c r="AL20" s="74">
        <v>94.55</v>
      </c>
      <c r="AM20" s="74">
        <v>89.5</v>
      </c>
      <c r="AN20" s="74">
        <v>94.28</v>
      </c>
      <c r="AO20" s="74">
        <v>90.9</v>
      </c>
      <c r="AP20" s="57"/>
      <c r="AQ20" s="57"/>
      <c r="AR20" s="57"/>
      <c r="AS20" s="57"/>
      <c r="AT20" s="7"/>
      <c r="AU20" s="7"/>
    </row>
    <row r="21" spans="1:47" x14ac:dyDescent="0.35">
      <c r="A21" t="s">
        <v>185</v>
      </c>
      <c r="B21" s="57"/>
      <c r="C21" s="57"/>
      <c r="D21" s="57"/>
      <c r="E21" s="57"/>
      <c r="F21" s="57"/>
      <c r="G21" s="57"/>
      <c r="H21" s="74">
        <v>106.4</v>
      </c>
      <c r="I21" s="74">
        <v>105.37</v>
      </c>
      <c r="J21" s="74">
        <v>114.37</v>
      </c>
      <c r="K21" s="74">
        <v>107.06</v>
      </c>
      <c r="L21" s="74">
        <v>103.58</v>
      </c>
      <c r="M21" s="74">
        <v>104.75</v>
      </c>
      <c r="N21" s="74">
        <v>101.86</v>
      </c>
      <c r="O21" s="57"/>
      <c r="P21" s="57"/>
      <c r="Q21" s="57"/>
      <c r="R21" s="57"/>
      <c r="S21" s="57"/>
      <c r="T21" s="57"/>
      <c r="U21" s="57">
        <v>143</v>
      </c>
      <c r="V21" s="57">
        <v>10</v>
      </c>
      <c r="W21" s="57">
        <v>14</v>
      </c>
      <c r="X21" s="57">
        <v>18</v>
      </c>
      <c r="Y21" s="57">
        <v>11</v>
      </c>
      <c r="Z21" s="57">
        <v>22</v>
      </c>
      <c r="AA21" s="57"/>
      <c r="AB21" s="57"/>
      <c r="AC21" s="57"/>
      <c r="AD21" s="57"/>
      <c r="AE21" s="57"/>
      <c r="AF21" s="57"/>
      <c r="AG21" s="57"/>
      <c r="AH21" s="74"/>
      <c r="AI21" s="74"/>
      <c r="AJ21" s="74"/>
      <c r="AK21" s="74">
        <v>92.67</v>
      </c>
      <c r="AL21" s="74">
        <v>93.91</v>
      </c>
      <c r="AM21" s="74">
        <v>90.9</v>
      </c>
      <c r="AN21" s="74">
        <v>93.12</v>
      </c>
      <c r="AO21" s="74">
        <v>91.72</v>
      </c>
      <c r="AP21" s="57"/>
      <c r="AQ21" s="57"/>
      <c r="AR21" s="57"/>
      <c r="AS21" s="57"/>
      <c r="AT21" s="7"/>
      <c r="AU21" s="7"/>
    </row>
    <row r="22" spans="1:47" x14ac:dyDescent="0.35">
      <c r="A22" t="s">
        <v>186</v>
      </c>
      <c r="B22" s="57"/>
      <c r="C22" s="57"/>
      <c r="D22" s="57"/>
      <c r="E22" s="57"/>
      <c r="F22" s="57"/>
      <c r="G22" s="57"/>
      <c r="H22" s="74">
        <v>104.28</v>
      </c>
      <c r="I22" s="74">
        <v>103.89</v>
      </c>
      <c r="J22" s="74">
        <v>112.59</v>
      </c>
      <c r="K22" s="74">
        <v>106.08</v>
      </c>
      <c r="L22" s="74">
        <v>100.84</v>
      </c>
      <c r="M22" s="74">
        <v>99.25</v>
      </c>
      <c r="N22" s="74">
        <v>102.5</v>
      </c>
      <c r="O22" s="57"/>
      <c r="P22" s="57"/>
      <c r="Q22" s="57"/>
      <c r="R22" s="57"/>
      <c r="S22" s="57"/>
      <c r="T22" s="57"/>
      <c r="U22" s="57">
        <v>170</v>
      </c>
      <c r="V22" s="57">
        <v>14</v>
      </c>
      <c r="W22" s="57">
        <v>17</v>
      </c>
      <c r="X22" s="57">
        <v>24</v>
      </c>
      <c r="Y22" s="57">
        <v>10</v>
      </c>
      <c r="Z22" s="57">
        <v>18</v>
      </c>
      <c r="AA22" s="57"/>
      <c r="AB22" s="57"/>
      <c r="AC22" s="57"/>
      <c r="AD22" s="57"/>
      <c r="AE22" s="57"/>
      <c r="AF22" s="57"/>
      <c r="AG22" s="57"/>
      <c r="AH22" s="74"/>
      <c r="AI22" s="74"/>
      <c r="AJ22" s="74"/>
      <c r="AK22" s="74">
        <v>93.02</v>
      </c>
      <c r="AL22" s="74">
        <v>93.19</v>
      </c>
      <c r="AM22" s="74">
        <v>92.4</v>
      </c>
      <c r="AN22" s="74">
        <v>93.54</v>
      </c>
      <c r="AO22" s="74">
        <v>92.39</v>
      </c>
      <c r="AP22" s="57"/>
      <c r="AQ22" s="57"/>
      <c r="AR22" s="57"/>
      <c r="AS22" s="57"/>
      <c r="AT22" s="7"/>
      <c r="AU22" s="7"/>
    </row>
    <row r="23" spans="1:47" x14ac:dyDescent="0.35">
      <c r="A23" t="s">
        <v>187</v>
      </c>
      <c r="B23" s="57"/>
      <c r="C23" s="57"/>
      <c r="D23" s="57"/>
      <c r="E23" s="57"/>
      <c r="F23" s="57"/>
      <c r="G23" s="57"/>
      <c r="H23" s="74">
        <v>109.27</v>
      </c>
      <c r="I23" s="74">
        <v>109.38</v>
      </c>
      <c r="J23" s="74">
        <v>128.99</v>
      </c>
      <c r="K23" s="74">
        <v>115.13</v>
      </c>
      <c r="L23" s="74">
        <v>97.53</v>
      </c>
      <c r="M23" s="74">
        <v>101.52</v>
      </c>
      <c r="N23" s="74">
        <v>97.65</v>
      </c>
      <c r="O23" s="57"/>
      <c r="P23" s="57"/>
      <c r="Q23" s="57"/>
      <c r="R23" s="57"/>
      <c r="S23" s="57"/>
      <c r="T23" s="57"/>
      <c r="U23" s="57">
        <v>170</v>
      </c>
      <c r="V23" s="57">
        <v>10</v>
      </c>
      <c r="W23" s="57">
        <v>22</v>
      </c>
      <c r="X23" s="57">
        <v>22</v>
      </c>
      <c r="Y23" s="57">
        <v>9</v>
      </c>
      <c r="Z23" s="57">
        <v>20</v>
      </c>
      <c r="AA23" s="57"/>
      <c r="AB23" s="57"/>
      <c r="AC23" s="57"/>
      <c r="AD23" s="57"/>
      <c r="AE23" s="57"/>
      <c r="AF23" s="57"/>
      <c r="AG23" s="57"/>
      <c r="AH23" s="74"/>
      <c r="AI23" s="74"/>
      <c r="AJ23" s="74"/>
      <c r="AK23" s="74">
        <v>93.13</v>
      </c>
      <c r="AL23" s="74">
        <v>92.13</v>
      </c>
      <c r="AM23" s="74">
        <v>93.56</v>
      </c>
      <c r="AN23" s="74">
        <v>93.82</v>
      </c>
      <c r="AO23" s="74">
        <v>93.35</v>
      </c>
      <c r="AP23" s="57"/>
      <c r="AQ23" s="57"/>
      <c r="AR23" s="57"/>
      <c r="AS23" s="57"/>
      <c r="AT23" s="7"/>
      <c r="AU23" s="7"/>
    </row>
    <row r="24" spans="1:47" x14ac:dyDescent="0.35">
      <c r="A24" t="s">
        <v>1255</v>
      </c>
      <c r="B24" s="57"/>
      <c r="C24" s="57"/>
      <c r="D24" s="57"/>
      <c r="E24" s="57"/>
      <c r="F24" s="57"/>
      <c r="G24" s="57"/>
      <c r="H24" s="74">
        <v>108.3</v>
      </c>
      <c r="I24" s="74">
        <v>115.05</v>
      </c>
      <c r="J24" s="74">
        <v>157.81</v>
      </c>
      <c r="K24" s="74">
        <v>126.63</v>
      </c>
      <c r="L24" s="74">
        <v>87.24</v>
      </c>
      <c r="M24" s="74">
        <v>97.53</v>
      </c>
      <c r="N24" s="74">
        <v>89.8</v>
      </c>
      <c r="O24" s="57"/>
      <c r="P24" s="57"/>
      <c r="Q24" s="57"/>
      <c r="R24" s="57"/>
      <c r="S24" s="57"/>
      <c r="T24" s="57"/>
      <c r="U24" s="57">
        <v>152</v>
      </c>
      <c r="V24" s="57">
        <v>12</v>
      </c>
      <c r="W24" s="57">
        <v>15</v>
      </c>
      <c r="X24" s="57">
        <v>20</v>
      </c>
      <c r="Y24" s="57">
        <v>10</v>
      </c>
      <c r="Z24" s="57">
        <v>18</v>
      </c>
      <c r="AA24" s="57"/>
      <c r="AB24" s="57"/>
      <c r="AC24" s="57"/>
      <c r="AD24" s="57"/>
      <c r="AE24" s="57"/>
      <c r="AF24" s="57"/>
      <c r="AG24" s="57"/>
      <c r="AH24" s="74"/>
      <c r="AI24" s="74"/>
      <c r="AJ24" s="74"/>
      <c r="AK24" s="74"/>
      <c r="AL24" s="74"/>
      <c r="AM24" s="74"/>
      <c r="AN24" s="74"/>
      <c r="AO24" s="74"/>
      <c r="AP24" s="57"/>
      <c r="AQ24" s="57"/>
      <c r="AR24" s="57"/>
      <c r="AS24" s="57"/>
      <c r="AT24" s="7"/>
      <c r="AU24" s="7"/>
    </row>
    <row r="25" spans="1:47" x14ac:dyDescent="0.35">
      <c r="A25" t="s">
        <v>1256</v>
      </c>
      <c r="B25" s="57"/>
      <c r="C25" s="57"/>
      <c r="D25" s="57"/>
      <c r="E25" s="57"/>
      <c r="F25" s="57"/>
      <c r="G25" s="57"/>
      <c r="H25" s="74">
        <v>94.3</v>
      </c>
      <c r="I25" s="74">
        <v>99.52</v>
      </c>
      <c r="J25" s="74">
        <v>101.98</v>
      </c>
      <c r="K25" s="74">
        <v>104.37</v>
      </c>
      <c r="L25" s="74">
        <v>83.08</v>
      </c>
      <c r="M25" s="74">
        <v>86.68</v>
      </c>
      <c r="N25" s="74">
        <v>89.86</v>
      </c>
      <c r="O25" s="57"/>
      <c r="P25" s="57"/>
      <c r="Q25" s="57"/>
      <c r="R25" s="57"/>
      <c r="S25" s="57"/>
      <c r="T25" s="57"/>
      <c r="U25" s="57">
        <v>159</v>
      </c>
      <c r="V25" s="57">
        <v>15</v>
      </c>
      <c r="W25" s="57">
        <v>11</v>
      </c>
      <c r="X25" s="57">
        <v>29</v>
      </c>
      <c r="Y25" s="57">
        <v>22</v>
      </c>
      <c r="Z25" s="57">
        <v>22</v>
      </c>
      <c r="AA25" s="57"/>
      <c r="AB25" s="57"/>
      <c r="AC25" s="57"/>
      <c r="AD25" s="57"/>
      <c r="AE25" s="57"/>
      <c r="AF25" s="57"/>
      <c r="AG25" s="57"/>
      <c r="AH25" s="74"/>
      <c r="AI25" s="74"/>
      <c r="AJ25" s="74"/>
      <c r="AK25" s="74"/>
      <c r="AL25" s="74"/>
      <c r="AM25" s="74"/>
      <c r="AN25" s="74"/>
      <c r="AO25" s="74"/>
      <c r="AP25" s="57"/>
      <c r="AQ25" s="57"/>
      <c r="AR25" s="57"/>
      <c r="AS25" s="57"/>
      <c r="AT25" s="7"/>
      <c r="AU25" s="7"/>
    </row>
    <row r="26" spans="1:47" x14ac:dyDescent="0.35">
      <c r="A26" t="s">
        <v>188</v>
      </c>
      <c r="B26" s="57"/>
      <c r="C26" s="57"/>
      <c r="D26" s="57"/>
      <c r="E26" s="57"/>
      <c r="F26" s="57"/>
      <c r="G26" s="57"/>
      <c r="H26" s="74">
        <v>103.22</v>
      </c>
      <c r="I26" s="74">
        <v>103.88</v>
      </c>
      <c r="J26" s="74">
        <v>109.43</v>
      </c>
      <c r="K26" s="74">
        <v>103.68</v>
      </c>
      <c r="L26" s="74">
        <v>102.35</v>
      </c>
      <c r="M26" s="74">
        <v>103.71</v>
      </c>
      <c r="N26" s="74">
        <v>105.77</v>
      </c>
      <c r="O26" s="57"/>
      <c r="P26" s="57"/>
      <c r="Q26" s="57"/>
      <c r="R26" s="57"/>
      <c r="S26" s="57"/>
      <c r="T26" s="57"/>
      <c r="U26" s="57">
        <v>161</v>
      </c>
      <c r="V26" s="57">
        <v>15</v>
      </c>
      <c r="W26" s="57">
        <v>14</v>
      </c>
      <c r="X26" s="57">
        <v>18</v>
      </c>
      <c r="Y26" s="57">
        <v>12</v>
      </c>
      <c r="Z26" s="57">
        <v>20</v>
      </c>
      <c r="AA26" s="57"/>
      <c r="AB26" s="57"/>
      <c r="AC26" s="57"/>
      <c r="AD26" s="57"/>
      <c r="AE26" s="57"/>
      <c r="AF26" s="57"/>
      <c r="AG26" s="57"/>
      <c r="AH26" s="74"/>
      <c r="AI26" s="74"/>
      <c r="AJ26" s="74"/>
      <c r="AK26" s="74">
        <v>94.8</v>
      </c>
      <c r="AL26" s="74">
        <v>93.66</v>
      </c>
      <c r="AM26" s="74">
        <v>95.41</v>
      </c>
      <c r="AN26" s="74">
        <v>95.19</v>
      </c>
      <c r="AO26" s="74">
        <v>96.36</v>
      </c>
      <c r="AP26" s="57"/>
      <c r="AQ26" s="57"/>
      <c r="AR26" s="57"/>
      <c r="AS26" s="57"/>
      <c r="AT26" s="7"/>
      <c r="AU26" s="7"/>
    </row>
    <row r="27" spans="1:47" x14ac:dyDescent="0.35">
      <c r="A27" t="s">
        <v>189</v>
      </c>
      <c r="B27" s="57"/>
      <c r="C27" s="57"/>
      <c r="D27" s="57"/>
      <c r="E27" s="57"/>
      <c r="F27" s="57"/>
      <c r="G27" s="57"/>
      <c r="H27" s="74">
        <v>107.88</v>
      </c>
      <c r="I27" s="74">
        <v>108</v>
      </c>
      <c r="J27" s="74">
        <v>118.46</v>
      </c>
      <c r="K27" s="74">
        <v>109.45</v>
      </c>
      <c r="L27" s="74">
        <v>103.16</v>
      </c>
      <c r="M27" s="74">
        <v>109.83</v>
      </c>
      <c r="N27" s="74">
        <v>105.35</v>
      </c>
      <c r="O27" s="57"/>
      <c r="P27" s="57"/>
      <c r="Q27" s="57"/>
      <c r="R27" s="57"/>
      <c r="S27" s="57"/>
      <c r="T27" s="57"/>
      <c r="U27" s="57">
        <v>184</v>
      </c>
      <c r="V27" s="57">
        <v>13</v>
      </c>
      <c r="W27" s="57">
        <v>23</v>
      </c>
      <c r="X27" s="57">
        <v>22</v>
      </c>
      <c r="Y27" s="57">
        <v>12</v>
      </c>
      <c r="Z27" s="57">
        <v>16</v>
      </c>
      <c r="AA27" s="57"/>
      <c r="AB27" s="57"/>
      <c r="AC27" s="57"/>
      <c r="AD27" s="57"/>
      <c r="AE27" s="57"/>
      <c r="AF27" s="57"/>
      <c r="AG27" s="57"/>
      <c r="AH27" s="74"/>
      <c r="AI27" s="74"/>
      <c r="AJ27" s="74"/>
      <c r="AK27" s="74">
        <v>95.19</v>
      </c>
      <c r="AL27" s="74">
        <v>93.67</v>
      </c>
      <c r="AM27" s="74">
        <v>96</v>
      </c>
      <c r="AN27" s="74">
        <v>95.74</v>
      </c>
      <c r="AO27" s="74">
        <v>97.02</v>
      </c>
      <c r="AP27" s="57"/>
      <c r="AQ27" s="57"/>
      <c r="AR27" s="57"/>
      <c r="AS27" s="57"/>
      <c r="AT27" s="7"/>
      <c r="AU27" s="7"/>
    </row>
    <row r="28" spans="1:47" x14ac:dyDescent="0.35">
      <c r="A28" t="s">
        <v>190</v>
      </c>
      <c r="B28" s="57"/>
      <c r="C28" s="57"/>
      <c r="D28" s="57"/>
      <c r="E28" s="57"/>
      <c r="F28" s="57"/>
      <c r="G28" s="57"/>
      <c r="H28" s="74">
        <v>108.79</v>
      </c>
      <c r="I28" s="74">
        <v>110.91</v>
      </c>
      <c r="J28" s="74">
        <v>122.92</v>
      </c>
      <c r="K28" s="74">
        <v>112.85</v>
      </c>
      <c r="L28" s="74">
        <v>106.99</v>
      </c>
      <c r="M28" s="74">
        <v>112.27</v>
      </c>
      <c r="N28" s="74">
        <v>109.58</v>
      </c>
      <c r="O28" s="57"/>
      <c r="P28" s="57"/>
      <c r="Q28" s="57"/>
      <c r="R28" s="57"/>
      <c r="S28" s="57"/>
      <c r="T28" s="57"/>
      <c r="U28" s="57">
        <v>168</v>
      </c>
      <c r="V28" s="57">
        <v>18</v>
      </c>
      <c r="W28" s="57">
        <v>15</v>
      </c>
      <c r="X28" s="57">
        <v>18</v>
      </c>
      <c r="Y28" s="57">
        <v>10</v>
      </c>
      <c r="Z28" s="57">
        <v>21</v>
      </c>
      <c r="AA28" s="57"/>
      <c r="AB28" s="57"/>
      <c r="AC28" s="57"/>
      <c r="AD28" s="57"/>
      <c r="AE28" s="57"/>
      <c r="AF28" s="57"/>
      <c r="AG28" s="57"/>
      <c r="AH28" s="74"/>
      <c r="AI28" s="74"/>
      <c r="AJ28" s="74"/>
      <c r="AK28" s="74">
        <v>95.73</v>
      </c>
      <c r="AL28" s="74">
        <v>94.51</v>
      </c>
      <c r="AM28" s="74">
        <v>95.94</v>
      </c>
      <c r="AN28" s="74">
        <v>96.47</v>
      </c>
      <c r="AO28" s="74">
        <v>97.62</v>
      </c>
      <c r="AP28" s="57"/>
      <c r="AQ28" s="57"/>
      <c r="AR28" s="57"/>
      <c r="AS28" s="57"/>
      <c r="AT28" s="7"/>
      <c r="AU28" s="7"/>
    </row>
    <row r="29" spans="1:47" x14ac:dyDescent="0.35">
      <c r="A29" t="s">
        <v>191</v>
      </c>
      <c r="B29" s="57"/>
      <c r="C29" s="57"/>
      <c r="D29" s="57"/>
      <c r="E29" s="57"/>
      <c r="F29" s="57"/>
      <c r="G29" s="57"/>
      <c r="H29" s="74">
        <v>106.41</v>
      </c>
      <c r="I29" s="74">
        <v>108.37</v>
      </c>
      <c r="J29" s="74">
        <v>122.03</v>
      </c>
      <c r="K29" s="74">
        <v>111.52</v>
      </c>
      <c r="L29" s="74">
        <v>100.85</v>
      </c>
      <c r="M29" s="74">
        <v>106.04</v>
      </c>
      <c r="N29" s="74">
        <v>109.1</v>
      </c>
      <c r="O29" s="57"/>
      <c r="P29" s="57"/>
      <c r="Q29" s="57"/>
      <c r="R29" s="57"/>
      <c r="S29" s="57"/>
      <c r="T29" s="57"/>
      <c r="U29" s="57">
        <v>181</v>
      </c>
      <c r="V29" s="57">
        <v>16</v>
      </c>
      <c r="W29" s="57">
        <v>16</v>
      </c>
      <c r="X29" s="57">
        <v>23</v>
      </c>
      <c r="Y29" s="57">
        <v>13</v>
      </c>
      <c r="Z29" s="57">
        <v>18</v>
      </c>
      <c r="AA29" s="57"/>
      <c r="AB29" s="57"/>
      <c r="AC29" s="57"/>
      <c r="AD29" s="57"/>
      <c r="AE29" s="57"/>
      <c r="AF29" s="57"/>
      <c r="AG29" s="57"/>
      <c r="AH29" s="74"/>
      <c r="AI29" s="74"/>
      <c r="AJ29" s="74"/>
      <c r="AK29" s="74">
        <v>95.67</v>
      </c>
      <c r="AL29" s="74">
        <v>94.65</v>
      </c>
      <c r="AM29" s="74">
        <v>95.73</v>
      </c>
      <c r="AN29" s="74">
        <v>96.21</v>
      </c>
      <c r="AO29" s="74">
        <v>98.26</v>
      </c>
      <c r="AP29" s="57"/>
      <c r="AQ29" s="57"/>
      <c r="AR29" s="57"/>
      <c r="AS29" s="57"/>
      <c r="AT29" s="7"/>
      <c r="AU29" s="7"/>
    </row>
    <row r="30" spans="1:47" x14ac:dyDescent="0.35">
      <c r="A30" t="s">
        <v>192</v>
      </c>
      <c r="B30" s="57"/>
      <c r="C30" s="57"/>
      <c r="D30" s="57"/>
      <c r="E30" s="57"/>
      <c r="F30" s="57"/>
      <c r="G30" s="57"/>
      <c r="H30" s="74">
        <v>113.54</v>
      </c>
      <c r="I30" s="74">
        <v>115.49</v>
      </c>
      <c r="J30" s="74">
        <v>139.4</v>
      </c>
      <c r="K30" s="74">
        <v>120.06</v>
      </c>
      <c r="L30" s="74">
        <v>99.86</v>
      </c>
      <c r="M30" s="74">
        <v>110.28</v>
      </c>
      <c r="N30" s="74">
        <v>106.72</v>
      </c>
      <c r="O30" s="57"/>
      <c r="P30" s="57"/>
      <c r="Q30" s="57"/>
      <c r="R30" s="57"/>
      <c r="S30" s="57"/>
      <c r="T30" s="57"/>
      <c r="U30" s="57">
        <v>171</v>
      </c>
      <c r="V30" s="57">
        <v>12</v>
      </c>
      <c r="W30" s="57">
        <v>20</v>
      </c>
      <c r="X30" s="57">
        <v>23</v>
      </c>
      <c r="Y30" s="57">
        <v>12</v>
      </c>
      <c r="Z30" s="57">
        <v>19</v>
      </c>
      <c r="AA30" s="57"/>
      <c r="AB30" s="57"/>
      <c r="AC30" s="57"/>
      <c r="AD30" s="57"/>
      <c r="AE30" s="57"/>
      <c r="AF30" s="57"/>
      <c r="AG30" s="57"/>
      <c r="AH30" s="74"/>
      <c r="AI30" s="74"/>
      <c r="AJ30" s="74"/>
      <c r="AK30" s="74">
        <v>95.31</v>
      </c>
      <c r="AL30" s="74">
        <v>94.87</v>
      </c>
      <c r="AM30" s="74">
        <v>93.94</v>
      </c>
      <c r="AN30" s="74">
        <v>96.39</v>
      </c>
      <c r="AO30" s="74">
        <v>98.45</v>
      </c>
      <c r="AP30" s="57"/>
      <c r="AQ30" s="57"/>
      <c r="AR30" s="57"/>
      <c r="AS30" s="57"/>
      <c r="AT30" s="7"/>
      <c r="AU30" s="7"/>
    </row>
    <row r="31" spans="1:47" x14ac:dyDescent="0.35">
      <c r="A31" t="s">
        <v>1257</v>
      </c>
      <c r="B31" s="57"/>
      <c r="C31" s="57"/>
      <c r="D31" s="57"/>
      <c r="E31" s="57"/>
      <c r="F31" s="57"/>
      <c r="G31" s="57"/>
      <c r="H31" s="74">
        <v>111.13</v>
      </c>
      <c r="I31" s="74">
        <v>118.64</v>
      </c>
      <c r="J31" s="74">
        <v>165.49</v>
      </c>
      <c r="K31" s="74">
        <v>130.78</v>
      </c>
      <c r="L31" s="74">
        <v>90.47</v>
      </c>
      <c r="M31" s="74">
        <v>101.39</v>
      </c>
      <c r="N31" s="74">
        <v>92.79</v>
      </c>
      <c r="O31" s="57"/>
      <c r="P31" s="57"/>
      <c r="Q31" s="57"/>
      <c r="R31" s="57"/>
      <c r="S31" s="57"/>
      <c r="T31" s="57"/>
      <c r="U31" s="57">
        <v>158</v>
      </c>
      <c r="V31" s="57">
        <v>13</v>
      </c>
      <c r="W31" s="57">
        <v>15</v>
      </c>
      <c r="X31" s="57">
        <v>22</v>
      </c>
      <c r="Y31" s="57">
        <v>9</v>
      </c>
      <c r="Z31" s="57">
        <v>18</v>
      </c>
      <c r="AA31" s="57"/>
      <c r="AB31" s="57"/>
      <c r="AC31" s="57"/>
      <c r="AD31" s="57"/>
      <c r="AE31" s="57"/>
      <c r="AF31" s="57"/>
      <c r="AG31" s="57"/>
      <c r="AH31" s="74"/>
      <c r="AI31" s="74"/>
      <c r="AJ31" s="74"/>
      <c r="AK31" s="74"/>
      <c r="AL31" s="74"/>
      <c r="AM31" s="74"/>
      <c r="AN31" s="74"/>
      <c r="AO31" s="74"/>
      <c r="AP31" s="57"/>
      <c r="AQ31" s="57"/>
      <c r="AR31" s="57"/>
      <c r="AS31" s="57"/>
      <c r="AT31" s="7"/>
      <c r="AU31" s="7"/>
    </row>
    <row r="32" spans="1:47" x14ac:dyDescent="0.35">
      <c r="A32" t="s">
        <v>1258</v>
      </c>
      <c r="B32" s="57"/>
      <c r="C32" s="57"/>
      <c r="D32" s="57"/>
      <c r="E32" s="57"/>
      <c r="F32" s="57"/>
      <c r="G32" s="57"/>
      <c r="H32" s="74">
        <v>95.33</v>
      </c>
      <c r="I32" s="74">
        <v>100.95</v>
      </c>
      <c r="J32" s="74">
        <v>97.84</v>
      </c>
      <c r="K32" s="74">
        <v>105.11</v>
      </c>
      <c r="L32" s="74">
        <v>83.71</v>
      </c>
      <c r="M32" s="74">
        <v>95.59</v>
      </c>
      <c r="N32" s="74">
        <v>91.94</v>
      </c>
      <c r="O32" s="57"/>
      <c r="P32" s="57"/>
      <c r="Q32" s="57"/>
      <c r="R32" s="57"/>
      <c r="S32" s="57"/>
      <c r="T32" s="57"/>
      <c r="U32" s="57">
        <v>174</v>
      </c>
      <c r="V32" s="57">
        <v>23</v>
      </c>
      <c r="W32" s="57">
        <v>11</v>
      </c>
      <c r="X32" s="57">
        <v>29</v>
      </c>
      <c r="Y32" s="57">
        <v>20</v>
      </c>
      <c r="Z32" s="57">
        <v>21</v>
      </c>
      <c r="AA32" s="57"/>
      <c r="AB32" s="57"/>
      <c r="AC32" s="57"/>
      <c r="AD32" s="57"/>
      <c r="AE32" s="57"/>
      <c r="AF32" s="57"/>
      <c r="AG32" s="57"/>
      <c r="AH32" s="74"/>
      <c r="AI32" s="74"/>
      <c r="AJ32" s="74"/>
      <c r="AK32" s="74"/>
      <c r="AL32" s="74"/>
      <c r="AM32" s="74"/>
      <c r="AN32" s="74"/>
      <c r="AO32" s="74"/>
      <c r="AP32" s="57"/>
      <c r="AQ32" s="57"/>
      <c r="AR32" s="57"/>
      <c r="AS32" s="57"/>
      <c r="AT32" s="7"/>
      <c r="AU32" s="7"/>
    </row>
    <row r="33" spans="1:47" x14ac:dyDescent="0.35">
      <c r="A33" t="s">
        <v>193</v>
      </c>
      <c r="B33" s="57"/>
      <c r="C33" s="57"/>
      <c r="D33" s="57"/>
      <c r="E33" s="57"/>
      <c r="F33" s="57"/>
      <c r="G33" s="57"/>
      <c r="H33" s="74">
        <v>101.81</v>
      </c>
      <c r="I33" s="74">
        <v>103.81</v>
      </c>
      <c r="J33" s="74">
        <v>104.79</v>
      </c>
      <c r="K33" s="74">
        <v>103.7</v>
      </c>
      <c r="L33" s="74">
        <v>103.48</v>
      </c>
      <c r="M33" s="74">
        <v>105.7</v>
      </c>
      <c r="N33" s="74">
        <v>108.69</v>
      </c>
      <c r="O33" s="57"/>
      <c r="P33" s="57"/>
      <c r="Q33" s="57"/>
      <c r="R33" s="57"/>
      <c r="S33" s="57"/>
      <c r="T33" s="57"/>
      <c r="U33" s="57">
        <v>229</v>
      </c>
      <c r="V33" s="57">
        <v>22</v>
      </c>
      <c r="W33" s="57">
        <v>23</v>
      </c>
      <c r="X33" s="57">
        <v>40</v>
      </c>
      <c r="Y33" s="57">
        <v>13</v>
      </c>
      <c r="Z33" s="57">
        <v>23</v>
      </c>
      <c r="AA33" s="57"/>
      <c r="AB33" s="57"/>
      <c r="AC33" s="57"/>
      <c r="AD33" s="57"/>
      <c r="AE33" s="57"/>
      <c r="AF33" s="57"/>
      <c r="AG33" s="57"/>
      <c r="AH33" s="74"/>
      <c r="AI33" s="74"/>
      <c r="AJ33" s="74"/>
      <c r="AK33" s="74">
        <v>98.09</v>
      </c>
      <c r="AL33" s="74">
        <v>99.28</v>
      </c>
      <c r="AM33" s="74">
        <v>96.82</v>
      </c>
      <c r="AN33" s="74">
        <v>97.72</v>
      </c>
      <c r="AO33" s="74">
        <v>99.07</v>
      </c>
      <c r="AP33" s="57"/>
      <c r="AQ33" s="57"/>
      <c r="AR33" s="57"/>
      <c r="AS33" s="57"/>
      <c r="AT33" s="7"/>
      <c r="AU33" s="7"/>
    </row>
    <row r="34" spans="1:47" x14ac:dyDescent="0.35">
      <c r="A34" t="s">
        <v>194</v>
      </c>
      <c r="B34" s="57"/>
      <c r="C34" s="57"/>
      <c r="D34" s="57"/>
      <c r="E34" s="57"/>
      <c r="F34" s="57"/>
      <c r="G34" s="57"/>
      <c r="H34" s="74">
        <v>105.64</v>
      </c>
      <c r="I34" s="74">
        <v>105.67</v>
      </c>
      <c r="J34" s="74">
        <v>113.53</v>
      </c>
      <c r="K34" s="74">
        <v>105.84</v>
      </c>
      <c r="L34" s="74">
        <v>106.51</v>
      </c>
      <c r="M34" s="74">
        <v>111.07</v>
      </c>
      <c r="N34" s="74">
        <v>108.8</v>
      </c>
      <c r="O34" s="57"/>
      <c r="P34" s="57"/>
      <c r="Q34" s="57"/>
      <c r="R34" s="57"/>
      <c r="S34" s="57"/>
      <c r="T34" s="57"/>
      <c r="U34" s="57">
        <v>266</v>
      </c>
      <c r="V34" s="57">
        <v>33</v>
      </c>
      <c r="W34" s="57">
        <v>28</v>
      </c>
      <c r="X34" s="57">
        <v>25</v>
      </c>
      <c r="Y34" s="57">
        <v>21</v>
      </c>
      <c r="Z34" s="57">
        <v>24</v>
      </c>
      <c r="AA34" s="57"/>
      <c r="AB34" s="57"/>
      <c r="AC34" s="57"/>
      <c r="AD34" s="57"/>
      <c r="AE34" s="57"/>
      <c r="AF34" s="57"/>
      <c r="AG34" s="57"/>
      <c r="AH34" s="74"/>
      <c r="AI34" s="74"/>
      <c r="AJ34" s="74"/>
      <c r="AK34" s="74">
        <v>98.32</v>
      </c>
      <c r="AL34" s="74">
        <v>99.31</v>
      </c>
      <c r="AM34" s="74">
        <v>96.33</v>
      </c>
      <c r="AN34" s="74">
        <v>98.87</v>
      </c>
      <c r="AO34" s="74">
        <v>99.16</v>
      </c>
      <c r="AP34" s="57"/>
      <c r="AQ34" s="57"/>
      <c r="AR34" s="57"/>
      <c r="AS34" s="57"/>
      <c r="AT34" s="7"/>
      <c r="AU34" s="7"/>
    </row>
    <row r="35" spans="1:47" x14ac:dyDescent="0.35">
      <c r="A35" t="s">
        <v>195</v>
      </c>
      <c r="B35" s="57"/>
      <c r="C35" s="57"/>
      <c r="D35" s="57"/>
      <c r="E35" s="57"/>
      <c r="F35" s="57"/>
      <c r="G35" s="57"/>
      <c r="H35" s="74">
        <v>106.97</v>
      </c>
      <c r="I35" s="74">
        <v>109.06</v>
      </c>
      <c r="J35" s="74">
        <v>122.36</v>
      </c>
      <c r="K35" s="74">
        <v>110.18</v>
      </c>
      <c r="L35" s="74">
        <v>105.37</v>
      </c>
      <c r="M35" s="74">
        <v>118.67</v>
      </c>
      <c r="N35" s="74">
        <v>109.04</v>
      </c>
      <c r="O35" s="57"/>
      <c r="P35" s="57"/>
      <c r="Q35" s="57"/>
      <c r="R35" s="57"/>
      <c r="S35" s="57"/>
      <c r="T35" s="57"/>
      <c r="U35" s="57">
        <v>255</v>
      </c>
      <c r="V35" s="57">
        <v>30</v>
      </c>
      <c r="W35" s="57">
        <v>21</v>
      </c>
      <c r="X35" s="57">
        <v>37</v>
      </c>
      <c r="Y35" s="57">
        <v>23</v>
      </c>
      <c r="Z35" s="57">
        <v>25</v>
      </c>
      <c r="AA35" s="57"/>
      <c r="AB35" s="57"/>
      <c r="AC35" s="57"/>
      <c r="AD35" s="57"/>
      <c r="AE35" s="57"/>
      <c r="AF35" s="57"/>
      <c r="AG35" s="57"/>
      <c r="AH35" s="74"/>
      <c r="AI35" s="74"/>
      <c r="AJ35" s="74"/>
      <c r="AK35" s="74">
        <v>98.99</v>
      </c>
      <c r="AL35" s="74">
        <v>100.1</v>
      </c>
      <c r="AM35" s="74">
        <v>96.49</v>
      </c>
      <c r="AN35" s="74">
        <v>100.07</v>
      </c>
      <c r="AO35" s="74">
        <v>98.91</v>
      </c>
      <c r="AP35" s="57"/>
      <c r="AQ35" s="57"/>
      <c r="AR35" s="57"/>
      <c r="AS35" s="57"/>
      <c r="AT35" s="7"/>
      <c r="AU35" s="7"/>
    </row>
    <row r="36" spans="1:47" x14ac:dyDescent="0.35">
      <c r="A36" t="s">
        <v>196</v>
      </c>
      <c r="B36" s="57"/>
      <c r="C36" s="57"/>
      <c r="D36" s="57"/>
      <c r="E36" s="57"/>
      <c r="F36" s="57"/>
      <c r="G36" s="57"/>
      <c r="H36" s="74">
        <v>105.43</v>
      </c>
      <c r="I36" s="74">
        <v>108.51</v>
      </c>
      <c r="J36" s="74">
        <v>119.75</v>
      </c>
      <c r="K36" s="74">
        <v>111.72</v>
      </c>
      <c r="L36" s="74">
        <v>103.24</v>
      </c>
      <c r="M36" s="74">
        <v>110.41</v>
      </c>
      <c r="N36" s="74">
        <v>105.68</v>
      </c>
      <c r="O36" s="57"/>
      <c r="P36" s="57"/>
      <c r="Q36" s="57"/>
      <c r="R36" s="57"/>
      <c r="S36" s="57"/>
      <c r="T36" s="57"/>
      <c r="U36" s="57">
        <v>225</v>
      </c>
      <c r="V36" s="57">
        <v>19</v>
      </c>
      <c r="W36" s="57">
        <v>23</v>
      </c>
      <c r="X36" s="57">
        <v>27</v>
      </c>
      <c r="Y36" s="57">
        <v>17</v>
      </c>
      <c r="Z36" s="57">
        <v>23</v>
      </c>
      <c r="AA36" s="57"/>
      <c r="AB36" s="57"/>
      <c r="AC36" s="57"/>
      <c r="AD36" s="57"/>
      <c r="AE36" s="57"/>
      <c r="AF36" s="57"/>
      <c r="AG36" s="57"/>
      <c r="AH36" s="74"/>
      <c r="AI36" s="74"/>
      <c r="AJ36" s="74"/>
      <c r="AK36" s="74">
        <v>98.68</v>
      </c>
      <c r="AL36" s="74">
        <v>100.16</v>
      </c>
      <c r="AM36" s="74">
        <v>94.91</v>
      </c>
      <c r="AN36" s="74">
        <v>100.4</v>
      </c>
      <c r="AO36" s="74">
        <v>99</v>
      </c>
      <c r="AP36" s="57"/>
      <c r="AQ36" s="57"/>
      <c r="AR36" s="57"/>
      <c r="AS36" s="57"/>
      <c r="AT36" s="7"/>
      <c r="AU36" s="7"/>
    </row>
    <row r="37" spans="1:47" x14ac:dyDescent="0.35">
      <c r="A37" t="s">
        <v>197</v>
      </c>
      <c r="B37" s="57"/>
      <c r="C37" s="57"/>
      <c r="D37" s="57"/>
      <c r="E37" s="57"/>
      <c r="F37" s="57"/>
      <c r="G37" s="57"/>
      <c r="H37" s="74">
        <v>114.55</v>
      </c>
      <c r="I37" s="74">
        <v>118.03</v>
      </c>
      <c r="J37" s="74">
        <v>143.62</v>
      </c>
      <c r="K37" s="74">
        <v>124.67</v>
      </c>
      <c r="L37" s="74">
        <v>98.45</v>
      </c>
      <c r="M37" s="74">
        <v>111.1</v>
      </c>
      <c r="N37" s="74">
        <v>104.93</v>
      </c>
      <c r="O37" s="57"/>
      <c r="P37" s="57"/>
      <c r="Q37" s="57"/>
      <c r="R37" s="57"/>
      <c r="S37" s="57"/>
      <c r="T37" s="57"/>
      <c r="U37" s="57">
        <v>242</v>
      </c>
      <c r="V37" s="57">
        <v>31</v>
      </c>
      <c r="W37" s="57">
        <v>25</v>
      </c>
      <c r="X37" s="57">
        <v>26</v>
      </c>
      <c r="Y37" s="57">
        <v>21</v>
      </c>
      <c r="Z37" s="57">
        <v>27</v>
      </c>
      <c r="AA37" s="57"/>
      <c r="AB37" s="57"/>
      <c r="AC37" s="57"/>
      <c r="AD37" s="57"/>
      <c r="AE37" s="57"/>
      <c r="AF37" s="57"/>
      <c r="AG37" s="57"/>
      <c r="AH37" s="74"/>
      <c r="AI37" s="74"/>
      <c r="AJ37" s="74"/>
      <c r="AK37" s="74">
        <v>100.66</v>
      </c>
      <c r="AL37" s="74">
        <v>101.89</v>
      </c>
      <c r="AM37" s="74">
        <v>98.85</v>
      </c>
      <c r="AN37" s="74">
        <v>101.22</v>
      </c>
      <c r="AO37" s="74">
        <v>99.4</v>
      </c>
      <c r="AP37" s="57"/>
      <c r="AQ37" s="57"/>
      <c r="AR37" s="57"/>
      <c r="AS37" s="57"/>
      <c r="AT37" s="7"/>
      <c r="AU37" s="7"/>
    </row>
    <row r="38" spans="1:47" x14ac:dyDescent="0.35">
      <c r="A38" t="s">
        <v>1259</v>
      </c>
      <c r="B38" s="57"/>
      <c r="C38" s="57"/>
      <c r="D38" s="57"/>
      <c r="E38" s="57"/>
      <c r="F38" s="57"/>
      <c r="G38" s="57"/>
      <c r="H38" s="74">
        <v>112.34</v>
      </c>
      <c r="I38" s="74">
        <v>119.31</v>
      </c>
      <c r="J38" s="74">
        <v>169.08</v>
      </c>
      <c r="K38" s="74">
        <v>129.91999999999999</v>
      </c>
      <c r="L38" s="74">
        <v>88.86</v>
      </c>
      <c r="M38" s="74">
        <v>107.03</v>
      </c>
      <c r="N38" s="74">
        <v>96.28</v>
      </c>
      <c r="O38" s="57"/>
      <c r="P38" s="57"/>
      <c r="Q38" s="57"/>
      <c r="R38" s="57"/>
      <c r="S38" s="57"/>
      <c r="T38" s="57"/>
      <c r="U38" s="57">
        <v>212</v>
      </c>
      <c r="V38" s="57">
        <v>20</v>
      </c>
      <c r="W38" s="57">
        <v>21</v>
      </c>
      <c r="X38" s="57">
        <v>36</v>
      </c>
      <c r="Y38" s="57">
        <v>14</v>
      </c>
      <c r="Z38" s="57">
        <v>22</v>
      </c>
      <c r="AA38" s="57"/>
      <c r="AB38" s="57"/>
      <c r="AC38" s="57"/>
      <c r="AD38" s="57"/>
      <c r="AE38" s="57"/>
      <c r="AF38" s="57"/>
      <c r="AG38" s="57"/>
      <c r="AH38" s="74"/>
      <c r="AI38" s="74"/>
      <c r="AJ38" s="74"/>
      <c r="AK38" s="74"/>
      <c r="AL38" s="74"/>
      <c r="AM38" s="74"/>
      <c r="AN38" s="74"/>
      <c r="AO38" s="74"/>
      <c r="AP38" s="57"/>
      <c r="AQ38" s="57"/>
      <c r="AR38" s="57"/>
      <c r="AS38" s="57"/>
      <c r="AT38" s="7"/>
      <c r="AU38" s="7"/>
    </row>
    <row r="39" spans="1:47" x14ac:dyDescent="0.35">
      <c r="A39" t="s">
        <v>1260</v>
      </c>
      <c r="B39" s="57"/>
      <c r="C39" s="57"/>
      <c r="D39" s="57"/>
      <c r="E39" s="57"/>
      <c r="F39" s="57"/>
      <c r="G39" s="57"/>
      <c r="H39" s="74">
        <v>96.88</v>
      </c>
      <c r="I39" s="74">
        <v>105.44</v>
      </c>
      <c r="J39" s="74">
        <v>103.22</v>
      </c>
      <c r="K39" s="74">
        <v>111.18</v>
      </c>
      <c r="L39" s="74">
        <v>82.38</v>
      </c>
      <c r="M39" s="74">
        <v>100.66</v>
      </c>
      <c r="N39" s="74">
        <v>89.67</v>
      </c>
      <c r="O39" s="57"/>
      <c r="P39" s="57"/>
      <c r="Q39" s="57"/>
      <c r="R39" s="57"/>
      <c r="S39" s="57"/>
      <c r="T39" s="57"/>
      <c r="U39" s="57">
        <v>191</v>
      </c>
      <c r="V39" s="57">
        <v>18</v>
      </c>
      <c r="W39" s="57">
        <v>19</v>
      </c>
      <c r="X39" s="57">
        <v>27</v>
      </c>
      <c r="Y39" s="57">
        <v>11</v>
      </c>
      <c r="Z39" s="57">
        <v>25</v>
      </c>
      <c r="AA39" s="57"/>
      <c r="AB39" s="57"/>
      <c r="AC39" s="57"/>
      <c r="AD39" s="57"/>
      <c r="AE39" s="57"/>
      <c r="AF39" s="57"/>
      <c r="AG39" s="57"/>
      <c r="AH39" s="74"/>
      <c r="AI39" s="74"/>
      <c r="AJ39" s="74"/>
      <c r="AK39" s="74"/>
      <c r="AL39" s="74"/>
      <c r="AM39" s="74"/>
      <c r="AN39" s="74"/>
      <c r="AO39" s="74"/>
      <c r="AP39" s="57"/>
      <c r="AQ39" s="57"/>
      <c r="AR39" s="57"/>
      <c r="AS39" s="57"/>
      <c r="AT39" s="7"/>
      <c r="AU39" s="7"/>
    </row>
    <row r="40" spans="1:47" x14ac:dyDescent="0.35">
      <c r="A40" t="s">
        <v>198</v>
      </c>
      <c r="B40" s="57"/>
      <c r="C40" s="57"/>
      <c r="D40" s="57"/>
      <c r="E40" s="57"/>
      <c r="F40" s="57"/>
      <c r="G40" s="57"/>
      <c r="H40" s="74">
        <v>100.79</v>
      </c>
      <c r="I40" s="74">
        <v>104.05</v>
      </c>
      <c r="J40" s="74">
        <v>106.76</v>
      </c>
      <c r="K40" s="74">
        <v>104.18</v>
      </c>
      <c r="L40" s="74">
        <v>101.36</v>
      </c>
      <c r="M40" s="74">
        <v>107.51</v>
      </c>
      <c r="N40" s="74">
        <v>108.06</v>
      </c>
      <c r="O40" s="57"/>
      <c r="P40" s="57"/>
      <c r="Q40" s="57"/>
      <c r="R40" s="57"/>
      <c r="S40" s="57"/>
      <c r="T40" s="57"/>
      <c r="U40" s="57">
        <v>158</v>
      </c>
      <c r="V40" s="57">
        <v>14</v>
      </c>
      <c r="W40" s="57">
        <v>18</v>
      </c>
      <c r="X40" s="57">
        <v>20</v>
      </c>
      <c r="Y40" s="57">
        <v>17</v>
      </c>
      <c r="Z40" s="57">
        <v>20</v>
      </c>
      <c r="AA40" s="57"/>
      <c r="AB40" s="57"/>
      <c r="AC40" s="57"/>
      <c r="AD40" s="57"/>
      <c r="AE40" s="57"/>
      <c r="AF40" s="57"/>
      <c r="AG40" s="57"/>
      <c r="AH40" s="74"/>
      <c r="AI40" s="74"/>
      <c r="AJ40" s="74"/>
      <c r="AK40" s="74">
        <v>101.76</v>
      </c>
      <c r="AL40" s="74">
        <v>101.81</v>
      </c>
      <c r="AM40" s="74">
        <v>99.34</v>
      </c>
      <c r="AN40" s="74">
        <v>104.16</v>
      </c>
      <c r="AO40" s="74">
        <v>100.62</v>
      </c>
      <c r="AP40" s="57"/>
      <c r="AQ40" s="57"/>
      <c r="AR40" s="57"/>
      <c r="AS40" s="57"/>
      <c r="AT40" s="7"/>
      <c r="AU40" s="7"/>
    </row>
    <row r="41" spans="1:47" x14ac:dyDescent="0.35">
      <c r="A41" t="s">
        <v>199</v>
      </c>
      <c r="B41" s="57"/>
      <c r="C41" s="57"/>
      <c r="D41" s="57"/>
      <c r="E41" s="57"/>
      <c r="F41" s="57"/>
      <c r="G41" s="57"/>
      <c r="H41" s="74">
        <v>106.62</v>
      </c>
      <c r="I41" s="74">
        <v>106.8</v>
      </c>
      <c r="J41" s="74">
        <v>115.85</v>
      </c>
      <c r="K41" s="74">
        <v>107.19</v>
      </c>
      <c r="L41" s="74">
        <v>105.08</v>
      </c>
      <c r="M41" s="74">
        <v>110.94</v>
      </c>
      <c r="N41" s="74">
        <v>110.15</v>
      </c>
      <c r="O41" s="57"/>
      <c r="P41" s="57"/>
      <c r="Q41" s="57"/>
      <c r="R41" s="57"/>
      <c r="S41" s="57"/>
      <c r="T41" s="57"/>
      <c r="U41" s="57">
        <v>170</v>
      </c>
      <c r="V41" s="57">
        <v>10</v>
      </c>
      <c r="W41" s="57">
        <v>21</v>
      </c>
      <c r="X41" s="57">
        <v>19</v>
      </c>
      <c r="Y41" s="57">
        <v>10</v>
      </c>
      <c r="Z41" s="57">
        <v>18</v>
      </c>
      <c r="AA41" s="57"/>
      <c r="AB41" s="57"/>
      <c r="AC41" s="57"/>
      <c r="AD41" s="57"/>
      <c r="AE41" s="57"/>
      <c r="AF41" s="57"/>
      <c r="AG41" s="57"/>
      <c r="AH41" s="74"/>
      <c r="AI41" s="74"/>
      <c r="AJ41" s="74"/>
      <c r="AK41" s="74">
        <v>102.05</v>
      </c>
      <c r="AL41" s="74">
        <v>102.51</v>
      </c>
      <c r="AM41" s="74">
        <v>100.12</v>
      </c>
      <c r="AN41" s="74">
        <v>103.54</v>
      </c>
      <c r="AO41" s="74">
        <v>100.93</v>
      </c>
      <c r="AP41" s="57"/>
      <c r="AQ41" s="57"/>
      <c r="AR41" s="57"/>
      <c r="AS41" s="57"/>
      <c r="AT41" s="7"/>
      <c r="AU41" s="7"/>
    </row>
    <row r="42" spans="1:47" x14ac:dyDescent="0.35">
      <c r="A42" t="s">
        <v>200</v>
      </c>
      <c r="B42" s="57"/>
      <c r="C42" s="57"/>
      <c r="D42" s="57"/>
      <c r="E42" s="57"/>
      <c r="F42" s="57"/>
      <c r="G42" s="57"/>
      <c r="H42" s="74">
        <v>107.82</v>
      </c>
      <c r="I42" s="74">
        <v>109.37</v>
      </c>
      <c r="J42" s="74">
        <v>124.21</v>
      </c>
      <c r="K42" s="74">
        <v>111.08</v>
      </c>
      <c r="L42" s="74">
        <v>108.81</v>
      </c>
      <c r="M42" s="74">
        <v>110.87</v>
      </c>
      <c r="N42" s="74">
        <v>109.94</v>
      </c>
      <c r="O42" s="57"/>
      <c r="P42" s="57"/>
      <c r="Q42" s="57"/>
      <c r="R42" s="57"/>
      <c r="S42" s="57"/>
      <c r="T42" s="57"/>
      <c r="U42" s="57">
        <v>181</v>
      </c>
      <c r="V42" s="57">
        <v>17</v>
      </c>
      <c r="W42" s="57">
        <v>23</v>
      </c>
      <c r="X42" s="57">
        <v>13</v>
      </c>
      <c r="Y42" s="57">
        <v>12</v>
      </c>
      <c r="Z42" s="57">
        <v>20</v>
      </c>
      <c r="AA42" s="57"/>
      <c r="AB42" s="57"/>
      <c r="AC42" s="57"/>
      <c r="AD42" s="57"/>
      <c r="AE42" s="57"/>
      <c r="AF42" s="57"/>
      <c r="AG42" s="57"/>
      <c r="AH42" s="74"/>
      <c r="AI42" s="74"/>
      <c r="AJ42" s="74"/>
      <c r="AK42" s="74">
        <v>101.76</v>
      </c>
      <c r="AL42" s="74">
        <v>102.04</v>
      </c>
      <c r="AM42" s="74">
        <v>100.27</v>
      </c>
      <c r="AN42" s="74">
        <v>103.02</v>
      </c>
      <c r="AO42" s="74">
        <v>100.82</v>
      </c>
      <c r="AP42" s="57"/>
      <c r="AQ42" s="57"/>
      <c r="AR42" s="57"/>
      <c r="AS42" s="57"/>
      <c r="AT42" s="7"/>
      <c r="AU42" s="7"/>
    </row>
    <row r="43" spans="1:47" x14ac:dyDescent="0.35">
      <c r="A43" t="s">
        <v>201</v>
      </c>
      <c r="B43" s="57"/>
      <c r="C43" s="57"/>
      <c r="D43" s="57"/>
      <c r="E43" s="57"/>
      <c r="F43" s="57"/>
      <c r="G43" s="57"/>
      <c r="H43" s="74">
        <v>107.32</v>
      </c>
      <c r="I43" s="74">
        <v>108.48</v>
      </c>
      <c r="J43" s="74">
        <v>123.83</v>
      </c>
      <c r="K43" s="74">
        <v>111.71</v>
      </c>
      <c r="L43" s="74">
        <v>102.72</v>
      </c>
      <c r="M43" s="74">
        <v>105.49</v>
      </c>
      <c r="N43" s="74">
        <v>99.18</v>
      </c>
      <c r="O43" s="57"/>
      <c r="P43" s="57"/>
      <c r="Q43" s="57"/>
      <c r="R43" s="57"/>
      <c r="S43" s="57"/>
      <c r="T43" s="57"/>
      <c r="U43" s="57">
        <v>187</v>
      </c>
      <c r="V43" s="57">
        <v>13</v>
      </c>
      <c r="W43" s="57">
        <v>20</v>
      </c>
      <c r="X43" s="57">
        <v>22</v>
      </c>
      <c r="Y43" s="57">
        <v>16</v>
      </c>
      <c r="Z43" s="57">
        <v>18</v>
      </c>
      <c r="AA43" s="57"/>
      <c r="AB43" s="57"/>
      <c r="AC43" s="57"/>
      <c r="AD43" s="57"/>
      <c r="AE43" s="57"/>
      <c r="AF43" s="57"/>
      <c r="AG43" s="57"/>
      <c r="AH43" s="74"/>
      <c r="AI43" s="74"/>
      <c r="AJ43" s="74"/>
      <c r="AK43" s="74">
        <v>101.96</v>
      </c>
      <c r="AL43" s="74">
        <v>101.02</v>
      </c>
      <c r="AM43" s="74">
        <v>102.25</v>
      </c>
      <c r="AN43" s="74">
        <v>103.03</v>
      </c>
      <c r="AO43" s="74">
        <v>100.61</v>
      </c>
      <c r="AP43" s="57"/>
      <c r="AQ43" s="57"/>
      <c r="AR43" s="57"/>
      <c r="AS43" s="57"/>
      <c r="AT43" s="7"/>
      <c r="AU43" s="7"/>
    </row>
    <row r="44" spans="1:47" x14ac:dyDescent="0.35">
      <c r="A44" t="s">
        <v>202</v>
      </c>
      <c r="B44" s="57"/>
      <c r="C44" s="57"/>
      <c r="D44" s="57"/>
      <c r="E44" s="57"/>
      <c r="F44" s="57"/>
      <c r="G44" s="57"/>
      <c r="H44" s="74">
        <v>114.77</v>
      </c>
      <c r="I44" s="74">
        <v>116.15</v>
      </c>
      <c r="J44" s="74">
        <v>142.03</v>
      </c>
      <c r="K44" s="74">
        <v>120.48</v>
      </c>
      <c r="L44" s="74">
        <v>103.46</v>
      </c>
      <c r="M44" s="74">
        <v>112.04</v>
      </c>
      <c r="N44" s="74">
        <v>101.77</v>
      </c>
      <c r="O44" s="57"/>
      <c r="P44" s="57"/>
      <c r="Q44" s="57"/>
      <c r="R44" s="57"/>
      <c r="S44" s="57"/>
      <c r="T44" s="57"/>
      <c r="U44" s="57">
        <v>175</v>
      </c>
      <c r="V44" s="57">
        <v>15</v>
      </c>
      <c r="W44" s="57">
        <v>20</v>
      </c>
      <c r="X44" s="57">
        <v>17</v>
      </c>
      <c r="Y44" s="57">
        <v>9</v>
      </c>
      <c r="Z44" s="57">
        <v>22</v>
      </c>
      <c r="AA44" s="57"/>
      <c r="AB44" s="57"/>
      <c r="AC44" s="57"/>
      <c r="AD44" s="57"/>
      <c r="AE44" s="57"/>
      <c r="AF44" s="57"/>
      <c r="AG44" s="57"/>
      <c r="AH44" s="74"/>
      <c r="AI44" s="74"/>
      <c r="AJ44" s="74"/>
      <c r="AK44" s="74">
        <v>101.41</v>
      </c>
      <c r="AL44" s="74">
        <v>101.27</v>
      </c>
      <c r="AM44" s="74">
        <v>100.58</v>
      </c>
      <c r="AN44" s="74">
        <v>102.48</v>
      </c>
      <c r="AO44" s="74">
        <v>100.75</v>
      </c>
      <c r="AP44" s="57"/>
      <c r="AQ44" s="57"/>
      <c r="AR44" s="57"/>
      <c r="AS44" s="57"/>
      <c r="AT44" s="7"/>
      <c r="AU44" s="7"/>
    </row>
    <row r="45" spans="1:47" x14ac:dyDescent="0.35">
      <c r="A45" t="s">
        <v>1261</v>
      </c>
      <c r="B45" s="57"/>
      <c r="C45" s="57"/>
      <c r="D45" s="57"/>
      <c r="E45" s="57"/>
      <c r="F45" s="57"/>
      <c r="G45" s="57"/>
      <c r="H45" s="74">
        <v>111.59</v>
      </c>
      <c r="I45" s="74">
        <v>122.06</v>
      </c>
      <c r="J45" s="74">
        <v>169.55</v>
      </c>
      <c r="K45" s="74">
        <v>134.34</v>
      </c>
      <c r="L45" s="74">
        <v>89.19</v>
      </c>
      <c r="M45" s="74">
        <v>101.63</v>
      </c>
      <c r="N45" s="74">
        <v>90.95</v>
      </c>
      <c r="O45" s="57"/>
      <c r="P45" s="57"/>
      <c r="Q45" s="57"/>
      <c r="R45" s="57"/>
      <c r="S45" s="57"/>
      <c r="T45" s="57"/>
      <c r="U45" s="57">
        <v>157</v>
      </c>
      <c r="V45" s="57">
        <v>18</v>
      </c>
      <c r="W45" s="57">
        <v>20</v>
      </c>
      <c r="X45" s="57">
        <v>13</v>
      </c>
      <c r="Y45" s="57">
        <v>7</v>
      </c>
      <c r="Z45" s="57">
        <v>17</v>
      </c>
      <c r="AA45" s="57"/>
      <c r="AB45" s="57"/>
      <c r="AC45" s="57"/>
      <c r="AD45" s="57"/>
      <c r="AE45" s="57"/>
      <c r="AF45" s="57"/>
      <c r="AG45" s="57"/>
      <c r="AH45" s="74"/>
      <c r="AI45" s="74"/>
      <c r="AJ45" s="74"/>
      <c r="AK45" s="74"/>
      <c r="AL45" s="74"/>
      <c r="AM45" s="74"/>
      <c r="AN45" s="74"/>
      <c r="AO45" s="74"/>
      <c r="AP45" s="57"/>
      <c r="AQ45" s="57"/>
      <c r="AR45" s="57"/>
      <c r="AS45" s="57"/>
      <c r="AT45" s="7"/>
      <c r="AU45" s="7"/>
    </row>
    <row r="46" spans="1:47" x14ac:dyDescent="0.35">
      <c r="A46" t="s">
        <v>1262</v>
      </c>
      <c r="B46" s="57"/>
      <c r="C46" s="57"/>
      <c r="D46" s="57"/>
      <c r="E46" s="57"/>
      <c r="F46" s="57"/>
      <c r="G46" s="57"/>
      <c r="H46" s="74">
        <v>95.17</v>
      </c>
      <c r="I46" s="74">
        <v>100.52</v>
      </c>
      <c r="J46" s="74">
        <v>79.14</v>
      </c>
      <c r="K46" s="74">
        <v>103.13</v>
      </c>
      <c r="L46" s="74">
        <v>80.680000000000007</v>
      </c>
      <c r="M46" s="74">
        <v>91.07</v>
      </c>
      <c r="N46" s="74">
        <v>93.03</v>
      </c>
      <c r="O46" s="57"/>
      <c r="P46" s="57"/>
      <c r="Q46" s="57"/>
      <c r="R46" s="57"/>
      <c r="S46" s="57"/>
      <c r="T46" s="57"/>
      <c r="U46" s="57">
        <v>62</v>
      </c>
      <c r="V46" s="57">
        <v>6</v>
      </c>
      <c r="W46" s="57">
        <v>8</v>
      </c>
      <c r="X46" s="57"/>
      <c r="Y46" s="57"/>
      <c r="Z46" s="57">
        <v>10</v>
      </c>
      <c r="AA46" s="57"/>
      <c r="AB46" s="57"/>
      <c r="AC46" s="57"/>
      <c r="AD46" s="57"/>
      <c r="AE46" s="57"/>
      <c r="AF46" s="57"/>
      <c r="AG46" s="57"/>
      <c r="AH46" s="74"/>
      <c r="AI46" s="74"/>
      <c r="AJ46" s="74"/>
      <c r="AK46" s="74"/>
      <c r="AL46" s="74"/>
      <c r="AM46" s="74"/>
      <c r="AN46" s="74"/>
      <c r="AO46" s="74"/>
      <c r="AP46" s="57"/>
      <c r="AQ46" s="57"/>
      <c r="AR46" s="57"/>
      <c r="AS46" s="57"/>
      <c r="AT46" s="7"/>
      <c r="AU46" s="7"/>
    </row>
    <row r="47" spans="1:47" x14ac:dyDescent="0.35">
      <c r="A47" t="s">
        <v>203</v>
      </c>
      <c r="B47" s="57"/>
      <c r="C47" s="57"/>
      <c r="D47" s="57"/>
      <c r="E47" s="57"/>
      <c r="F47" s="57"/>
      <c r="G47" s="57"/>
      <c r="H47" s="74">
        <v>108.75</v>
      </c>
      <c r="I47" s="74">
        <v>106.76</v>
      </c>
      <c r="J47" s="74">
        <v>101.55</v>
      </c>
      <c r="K47" s="74">
        <v>106.62</v>
      </c>
      <c r="L47" s="74">
        <v>101.47</v>
      </c>
      <c r="M47" s="74">
        <v>106.62</v>
      </c>
      <c r="N47" s="74">
        <v>111.87</v>
      </c>
      <c r="O47" s="57"/>
      <c r="P47" s="57"/>
      <c r="Q47" s="57"/>
      <c r="R47" s="57"/>
      <c r="S47" s="57"/>
      <c r="T47" s="57"/>
      <c r="U47" s="57">
        <v>118</v>
      </c>
      <c r="V47" s="57">
        <v>11</v>
      </c>
      <c r="W47" s="57">
        <v>15</v>
      </c>
      <c r="X47" s="57">
        <v>15</v>
      </c>
      <c r="Y47" s="57">
        <v>6</v>
      </c>
      <c r="Z47" s="57">
        <v>16</v>
      </c>
      <c r="AA47" s="57"/>
      <c r="AB47" s="57"/>
      <c r="AC47" s="57"/>
      <c r="AD47" s="57"/>
      <c r="AE47" s="57"/>
      <c r="AF47" s="57"/>
      <c r="AG47" s="57"/>
      <c r="AH47" s="74"/>
      <c r="AI47" s="74"/>
      <c r="AJ47" s="74"/>
      <c r="AK47" s="74">
        <v>96.99</v>
      </c>
      <c r="AL47" s="74">
        <v>96.47</v>
      </c>
      <c r="AM47" s="74">
        <v>96.71</v>
      </c>
      <c r="AN47" s="74">
        <v>97.26</v>
      </c>
      <c r="AO47" s="74">
        <v>99.59</v>
      </c>
      <c r="AP47" s="57"/>
      <c r="AQ47" s="57"/>
      <c r="AR47" s="57"/>
      <c r="AS47" s="57"/>
      <c r="AT47" s="7"/>
      <c r="AU47" s="7"/>
    </row>
    <row r="48" spans="1:47" x14ac:dyDescent="0.35">
      <c r="A48" t="s">
        <v>204</v>
      </c>
      <c r="B48" s="57"/>
      <c r="C48" s="57"/>
      <c r="D48" s="57"/>
      <c r="E48" s="57"/>
      <c r="F48" s="57"/>
      <c r="G48" s="57"/>
      <c r="H48" s="74">
        <v>108.02</v>
      </c>
      <c r="I48" s="74">
        <v>107.86</v>
      </c>
      <c r="J48" s="74">
        <v>111.72</v>
      </c>
      <c r="K48" s="74">
        <v>109.07</v>
      </c>
      <c r="L48" s="74">
        <v>105.77</v>
      </c>
      <c r="M48" s="74">
        <v>107.17</v>
      </c>
      <c r="N48" s="74">
        <v>112.29</v>
      </c>
      <c r="O48" s="57"/>
      <c r="P48" s="57"/>
      <c r="Q48" s="57"/>
      <c r="R48" s="57"/>
      <c r="S48" s="57"/>
      <c r="T48" s="57"/>
      <c r="U48" s="57">
        <v>126</v>
      </c>
      <c r="V48" s="57">
        <v>27</v>
      </c>
      <c r="W48" s="57">
        <v>24</v>
      </c>
      <c r="X48" s="57">
        <v>16</v>
      </c>
      <c r="Y48" s="57">
        <v>7</v>
      </c>
      <c r="Z48" s="57">
        <v>18</v>
      </c>
      <c r="AA48" s="57"/>
      <c r="AB48" s="57"/>
      <c r="AC48" s="57"/>
      <c r="AD48" s="57"/>
      <c r="AE48" s="57"/>
      <c r="AF48" s="57"/>
      <c r="AG48" s="57"/>
      <c r="AH48" s="74"/>
      <c r="AI48" s="74"/>
      <c r="AJ48" s="74"/>
      <c r="AK48" s="74">
        <v>96.76</v>
      </c>
      <c r="AL48" s="74">
        <v>96.81</v>
      </c>
      <c r="AM48" s="74">
        <v>96.49</v>
      </c>
      <c r="AN48" s="74">
        <v>96.77</v>
      </c>
      <c r="AO48" s="74">
        <v>97.57</v>
      </c>
      <c r="AP48" s="57"/>
      <c r="AQ48" s="57"/>
      <c r="AR48" s="57"/>
      <c r="AS48" s="57"/>
      <c r="AT48" s="7"/>
      <c r="AU48" s="7"/>
    </row>
    <row r="49" spans="1:47" x14ac:dyDescent="0.35">
      <c r="A49" t="s">
        <v>205</v>
      </c>
      <c r="B49" s="57"/>
      <c r="C49" s="57"/>
      <c r="D49" s="57"/>
      <c r="E49" s="57"/>
      <c r="F49" s="57"/>
      <c r="G49" s="57"/>
      <c r="H49" s="74">
        <v>108.95</v>
      </c>
      <c r="I49" s="74">
        <v>110.08</v>
      </c>
      <c r="J49" s="74">
        <v>122.43</v>
      </c>
      <c r="K49" s="74">
        <v>111.2</v>
      </c>
      <c r="L49" s="74">
        <v>107.16</v>
      </c>
      <c r="M49" s="74">
        <v>108.01</v>
      </c>
      <c r="N49" s="74">
        <v>112.87</v>
      </c>
      <c r="O49" s="57"/>
      <c r="P49" s="57"/>
      <c r="Q49" s="57"/>
      <c r="R49" s="57"/>
      <c r="S49" s="57"/>
      <c r="T49" s="57"/>
      <c r="U49" s="57">
        <v>146</v>
      </c>
      <c r="V49" s="57">
        <v>14</v>
      </c>
      <c r="W49" s="57">
        <v>18</v>
      </c>
      <c r="X49" s="57">
        <v>8</v>
      </c>
      <c r="Y49" s="57">
        <v>6</v>
      </c>
      <c r="Z49" s="57">
        <v>20</v>
      </c>
      <c r="AA49" s="57"/>
      <c r="AB49" s="57"/>
      <c r="AC49" s="57"/>
      <c r="AD49" s="57"/>
      <c r="AE49" s="57"/>
      <c r="AF49" s="57"/>
      <c r="AG49" s="57"/>
      <c r="AH49" s="74"/>
      <c r="AI49" s="74"/>
      <c r="AJ49" s="74"/>
      <c r="AK49" s="74">
        <v>96.62</v>
      </c>
      <c r="AL49" s="74">
        <v>96.54</v>
      </c>
      <c r="AM49" s="74">
        <v>96.37</v>
      </c>
      <c r="AN49" s="74">
        <v>96.62</v>
      </c>
      <c r="AO49" s="74">
        <v>98.02</v>
      </c>
      <c r="AP49" s="57"/>
      <c r="AQ49" s="57"/>
      <c r="AR49" s="57"/>
      <c r="AS49" s="57"/>
      <c r="AT49" s="7"/>
      <c r="AU49" s="7"/>
    </row>
    <row r="50" spans="1:47" x14ac:dyDescent="0.35">
      <c r="A50" t="s">
        <v>206</v>
      </c>
      <c r="B50" s="57"/>
      <c r="C50" s="57"/>
      <c r="D50" s="57"/>
      <c r="E50" s="57"/>
      <c r="F50" s="57"/>
      <c r="G50" s="57"/>
      <c r="H50" s="74">
        <v>109.78</v>
      </c>
      <c r="I50" s="74">
        <v>107.83</v>
      </c>
      <c r="J50" s="74">
        <v>120.97</v>
      </c>
      <c r="K50" s="74">
        <v>110.18</v>
      </c>
      <c r="L50" s="74">
        <v>103.45</v>
      </c>
      <c r="M50" s="74">
        <v>104.86</v>
      </c>
      <c r="N50" s="74">
        <v>107.68</v>
      </c>
      <c r="O50" s="57"/>
      <c r="P50" s="57"/>
      <c r="Q50" s="57"/>
      <c r="R50" s="57"/>
      <c r="S50" s="57"/>
      <c r="T50" s="57"/>
      <c r="U50" s="57">
        <v>164</v>
      </c>
      <c r="V50" s="57">
        <v>13</v>
      </c>
      <c r="W50" s="57">
        <v>19</v>
      </c>
      <c r="X50" s="57">
        <v>13</v>
      </c>
      <c r="Y50" s="57">
        <v>10</v>
      </c>
      <c r="Z50" s="57">
        <v>17</v>
      </c>
      <c r="AA50" s="57"/>
      <c r="AB50" s="57"/>
      <c r="AC50" s="57"/>
      <c r="AD50" s="57"/>
      <c r="AE50" s="57"/>
      <c r="AF50" s="57"/>
      <c r="AG50" s="57"/>
      <c r="AH50" s="74"/>
      <c r="AI50" s="74"/>
      <c r="AJ50" s="74"/>
      <c r="AK50" s="74">
        <v>97.76</v>
      </c>
      <c r="AL50" s="74">
        <v>99.22</v>
      </c>
      <c r="AM50" s="74">
        <v>96.39</v>
      </c>
      <c r="AN50" s="74">
        <v>97.23</v>
      </c>
      <c r="AO50" s="74">
        <v>98.47</v>
      </c>
      <c r="AP50" s="57"/>
      <c r="AQ50" s="57"/>
      <c r="AR50" s="57"/>
      <c r="AS50" s="57"/>
      <c r="AT50" s="7"/>
      <c r="AU50" s="7"/>
    </row>
    <row r="51" spans="1:47" x14ac:dyDescent="0.35">
      <c r="A51" t="s">
        <v>207</v>
      </c>
      <c r="B51" s="57"/>
      <c r="C51" s="57"/>
      <c r="D51" s="57"/>
      <c r="E51" s="57"/>
      <c r="F51" s="57"/>
      <c r="G51" s="57"/>
      <c r="H51" s="74">
        <v>119.65</v>
      </c>
      <c r="I51" s="74">
        <v>117.79</v>
      </c>
      <c r="J51" s="74">
        <v>153.72</v>
      </c>
      <c r="K51" s="74">
        <v>123.91</v>
      </c>
      <c r="L51" s="74">
        <v>104.24</v>
      </c>
      <c r="M51" s="74">
        <v>108.05</v>
      </c>
      <c r="N51" s="74">
        <v>104.51</v>
      </c>
      <c r="O51" s="57"/>
      <c r="P51" s="57"/>
      <c r="Q51" s="57"/>
      <c r="R51" s="57"/>
      <c r="S51" s="57"/>
      <c r="T51" s="57"/>
      <c r="U51" s="57">
        <v>189</v>
      </c>
      <c r="V51" s="57">
        <v>17</v>
      </c>
      <c r="W51" s="57">
        <v>31</v>
      </c>
      <c r="X51" s="57">
        <v>10</v>
      </c>
      <c r="Y51" s="57">
        <v>12</v>
      </c>
      <c r="Z51" s="57">
        <v>18</v>
      </c>
      <c r="AA51" s="57"/>
      <c r="AB51" s="57"/>
      <c r="AC51" s="57"/>
      <c r="AD51" s="57"/>
      <c r="AE51" s="57"/>
      <c r="AF51" s="57"/>
      <c r="AG51" s="57"/>
      <c r="AH51" s="74"/>
      <c r="AI51" s="74"/>
      <c r="AJ51" s="74"/>
      <c r="AK51" s="74">
        <v>98.55</v>
      </c>
      <c r="AL51" s="74">
        <v>99.71</v>
      </c>
      <c r="AM51" s="74">
        <v>96.19</v>
      </c>
      <c r="AN51" s="74">
        <v>99.43</v>
      </c>
      <c r="AO51" s="74">
        <v>98.47</v>
      </c>
      <c r="AP51" s="57"/>
      <c r="AQ51" s="57"/>
      <c r="AR51" s="57"/>
      <c r="AS51" s="57"/>
      <c r="AT51" s="7"/>
      <c r="AU51" s="7"/>
    </row>
    <row r="52" spans="1:47" x14ac:dyDescent="0.35">
      <c r="A52" t="s">
        <v>1263</v>
      </c>
      <c r="B52" s="57">
        <v>-12</v>
      </c>
      <c r="C52" s="57">
        <v>-7</v>
      </c>
      <c r="D52" s="57">
        <v>-12</v>
      </c>
      <c r="E52" s="57">
        <v>-4</v>
      </c>
      <c r="F52" s="57">
        <v>-35</v>
      </c>
      <c r="G52" s="57">
        <v>2</v>
      </c>
      <c r="H52" s="74">
        <v>109.55</v>
      </c>
      <c r="I52" s="74">
        <v>119</v>
      </c>
      <c r="J52" s="74">
        <v>152.82</v>
      </c>
      <c r="K52" s="74">
        <v>131.79</v>
      </c>
      <c r="L52" s="74">
        <v>88.53</v>
      </c>
      <c r="M52" s="74">
        <v>95.28</v>
      </c>
      <c r="N52" s="74">
        <v>90.07</v>
      </c>
      <c r="O52" s="57"/>
      <c r="P52" s="57"/>
      <c r="Q52" s="57"/>
      <c r="R52" s="57"/>
      <c r="S52" s="57"/>
      <c r="T52" s="57"/>
      <c r="U52" s="57">
        <v>137</v>
      </c>
      <c r="V52" s="57">
        <v>12</v>
      </c>
      <c r="W52" s="57">
        <v>22</v>
      </c>
      <c r="X52" s="57">
        <v>7</v>
      </c>
      <c r="Y52" s="57">
        <v>12</v>
      </c>
      <c r="Z52" s="57">
        <v>14</v>
      </c>
      <c r="AA52" s="57"/>
      <c r="AB52" s="57"/>
      <c r="AC52" s="57"/>
      <c r="AD52" s="57"/>
      <c r="AE52" s="57"/>
      <c r="AF52" s="57"/>
      <c r="AG52" s="57"/>
      <c r="AH52" s="74"/>
      <c r="AI52" s="74"/>
      <c r="AJ52" s="74"/>
      <c r="AK52" s="74"/>
      <c r="AL52" s="74"/>
      <c r="AM52" s="74"/>
      <c r="AN52" s="74"/>
      <c r="AO52" s="74"/>
      <c r="AP52" s="57"/>
      <c r="AQ52" s="57"/>
      <c r="AR52" s="57"/>
      <c r="AS52" s="57"/>
      <c r="AT52" s="7"/>
      <c r="AU52" s="7"/>
    </row>
    <row r="53" spans="1:47" x14ac:dyDescent="0.35">
      <c r="A53" t="s">
        <v>1264</v>
      </c>
      <c r="B53" s="57">
        <v>-7</v>
      </c>
      <c r="C53" s="57">
        <v>-6</v>
      </c>
      <c r="D53" s="57">
        <v>-7</v>
      </c>
      <c r="E53" s="57">
        <v>-3</v>
      </c>
      <c r="F53" s="57">
        <v>-28</v>
      </c>
      <c r="G53" s="57">
        <v>1</v>
      </c>
      <c r="H53" s="74">
        <v>101.42</v>
      </c>
      <c r="I53" s="74">
        <v>109.71</v>
      </c>
      <c r="J53" s="74">
        <v>98.69</v>
      </c>
      <c r="K53" s="74">
        <v>116.64</v>
      </c>
      <c r="L53" s="74">
        <v>86.75</v>
      </c>
      <c r="M53" s="74">
        <v>90.13</v>
      </c>
      <c r="N53" s="74">
        <v>90.09</v>
      </c>
      <c r="O53" s="57"/>
      <c r="P53" s="57"/>
      <c r="Q53" s="57"/>
      <c r="R53" s="57"/>
      <c r="S53" s="57"/>
      <c r="T53" s="57"/>
      <c r="U53" s="57">
        <v>109</v>
      </c>
      <c r="V53" s="57">
        <v>13</v>
      </c>
      <c r="W53" s="57">
        <v>11</v>
      </c>
      <c r="X53" s="57">
        <v>7</v>
      </c>
      <c r="Y53" s="57">
        <v>19</v>
      </c>
      <c r="Z53" s="57">
        <v>14</v>
      </c>
      <c r="AA53" s="57"/>
      <c r="AB53" s="57"/>
      <c r="AC53" s="57"/>
      <c r="AD53" s="57"/>
      <c r="AE53" s="57"/>
      <c r="AF53" s="57"/>
      <c r="AG53" s="57"/>
      <c r="AH53" s="74"/>
      <c r="AI53" s="74"/>
      <c r="AJ53" s="74"/>
      <c r="AK53" s="74"/>
      <c r="AL53" s="74"/>
      <c r="AM53" s="74"/>
      <c r="AN53" s="74"/>
      <c r="AO53" s="74"/>
      <c r="AP53" s="57"/>
      <c r="AQ53" s="57"/>
      <c r="AR53" s="57"/>
      <c r="AS53" s="57"/>
      <c r="AT53" s="7"/>
      <c r="AU53" s="7"/>
    </row>
    <row r="54" spans="1:47" x14ac:dyDescent="0.35">
      <c r="A54" t="s">
        <v>208</v>
      </c>
      <c r="B54" s="57">
        <v>10</v>
      </c>
      <c r="C54" s="57">
        <v>1</v>
      </c>
      <c r="D54" s="57">
        <v>-2</v>
      </c>
      <c r="E54" s="57">
        <v>-14</v>
      </c>
      <c r="F54" s="57">
        <v>24</v>
      </c>
      <c r="G54" s="57">
        <v>2</v>
      </c>
      <c r="H54" s="74">
        <v>118.6</v>
      </c>
      <c r="I54" s="74">
        <v>119.36</v>
      </c>
      <c r="J54" s="74">
        <v>128.1</v>
      </c>
      <c r="K54" s="74">
        <v>123.55</v>
      </c>
      <c r="L54" s="74">
        <v>106.79</v>
      </c>
      <c r="M54" s="74">
        <v>106.62</v>
      </c>
      <c r="N54" s="74">
        <v>115.94</v>
      </c>
      <c r="O54" s="57"/>
      <c r="P54" s="57"/>
      <c r="Q54" s="57"/>
      <c r="R54" s="57"/>
      <c r="S54" s="57"/>
      <c r="T54" s="57"/>
      <c r="U54" s="57">
        <v>115</v>
      </c>
      <c r="V54" s="57">
        <v>10</v>
      </c>
      <c r="W54" s="57">
        <v>14</v>
      </c>
      <c r="X54" s="57">
        <v>27</v>
      </c>
      <c r="Y54" s="57">
        <v>7</v>
      </c>
      <c r="Z54" s="57">
        <v>16</v>
      </c>
      <c r="AA54" s="57"/>
      <c r="AB54" s="57"/>
      <c r="AC54" s="57"/>
      <c r="AD54" s="57"/>
      <c r="AE54" s="57"/>
      <c r="AF54" s="57"/>
      <c r="AG54" s="57"/>
      <c r="AH54" s="74"/>
      <c r="AI54" s="74"/>
      <c r="AJ54" s="74"/>
      <c r="AK54" s="74">
        <v>98.44</v>
      </c>
      <c r="AL54" s="74">
        <v>97.45</v>
      </c>
      <c r="AM54" s="74">
        <v>95.66</v>
      </c>
      <c r="AN54" s="74">
        <v>102.12</v>
      </c>
      <c r="AO54" s="74">
        <v>98.38</v>
      </c>
      <c r="AP54" s="57"/>
      <c r="AQ54" s="57"/>
      <c r="AR54" s="57"/>
      <c r="AS54" s="57"/>
      <c r="AT54" s="7"/>
      <c r="AU54" s="7"/>
    </row>
    <row r="55" spans="1:47" x14ac:dyDescent="0.35">
      <c r="A55" t="s">
        <v>209</v>
      </c>
      <c r="B55" s="57">
        <v>7</v>
      </c>
      <c r="C55" s="57">
        <v>-1</v>
      </c>
      <c r="D55" s="57">
        <v>-3</v>
      </c>
      <c r="E55" s="57">
        <v>-14</v>
      </c>
      <c r="F55" s="57">
        <v>20</v>
      </c>
      <c r="G55" s="57">
        <v>2</v>
      </c>
      <c r="H55" s="74">
        <v>119.26</v>
      </c>
      <c r="I55" s="74">
        <v>118.76</v>
      </c>
      <c r="J55" s="74">
        <v>130.01</v>
      </c>
      <c r="K55" s="74">
        <v>122.11</v>
      </c>
      <c r="L55" s="74">
        <v>110.96</v>
      </c>
      <c r="M55" s="74">
        <v>110.89</v>
      </c>
      <c r="N55" s="74">
        <v>116.9</v>
      </c>
      <c r="O55" s="57"/>
      <c r="P55" s="57"/>
      <c r="Q55" s="57"/>
      <c r="R55" s="57"/>
      <c r="S55" s="57"/>
      <c r="T55" s="57"/>
      <c r="U55" s="57">
        <v>143</v>
      </c>
      <c r="V55" s="57">
        <v>11</v>
      </c>
      <c r="W55" s="57">
        <v>15</v>
      </c>
      <c r="X55" s="57">
        <v>9</v>
      </c>
      <c r="Y55" s="57">
        <v>9</v>
      </c>
      <c r="Z55" s="57">
        <v>7</v>
      </c>
      <c r="AA55" s="57"/>
      <c r="AB55" s="57"/>
      <c r="AC55" s="57"/>
      <c r="AD55" s="57"/>
      <c r="AE55" s="57"/>
      <c r="AF55" s="57"/>
      <c r="AG55" s="57"/>
      <c r="AH55" s="74"/>
      <c r="AI55" s="74"/>
      <c r="AJ55" s="74"/>
      <c r="AK55" s="74">
        <v>100.59</v>
      </c>
      <c r="AL55" s="74">
        <v>98.84</v>
      </c>
      <c r="AM55" s="74">
        <v>100.86</v>
      </c>
      <c r="AN55" s="74">
        <v>102.54</v>
      </c>
      <c r="AO55" s="74">
        <v>99.52</v>
      </c>
      <c r="AP55" s="57"/>
      <c r="AQ55" s="57"/>
      <c r="AR55" s="57"/>
      <c r="AS55" s="57"/>
      <c r="AT55" s="7"/>
      <c r="AU55" s="7"/>
    </row>
    <row r="56" spans="1:47" x14ac:dyDescent="0.35">
      <c r="A56" t="s">
        <v>210</v>
      </c>
      <c r="B56" s="57">
        <v>6</v>
      </c>
      <c r="C56" s="57">
        <v>-2</v>
      </c>
      <c r="D56" s="57">
        <v>-4</v>
      </c>
      <c r="E56" s="57">
        <v>-14</v>
      </c>
      <c r="F56" s="57">
        <v>8</v>
      </c>
      <c r="G56" s="57">
        <v>3</v>
      </c>
      <c r="H56" s="74">
        <v>121.56</v>
      </c>
      <c r="I56" s="74">
        <v>121.93</v>
      </c>
      <c r="J56" s="74">
        <v>136.18</v>
      </c>
      <c r="K56" s="74">
        <v>125.12</v>
      </c>
      <c r="L56" s="74">
        <v>110.95</v>
      </c>
      <c r="M56" s="74">
        <v>119.99</v>
      </c>
      <c r="N56" s="74">
        <v>119.05</v>
      </c>
      <c r="O56" s="57"/>
      <c r="P56" s="57"/>
      <c r="Q56" s="57"/>
      <c r="R56" s="57"/>
      <c r="S56" s="57"/>
      <c r="T56" s="57"/>
      <c r="U56" s="57">
        <v>161</v>
      </c>
      <c r="V56" s="57">
        <v>17</v>
      </c>
      <c r="W56" s="57">
        <v>24</v>
      </c>
      <c r="X56" s="57">
        <v>6</v>
      </c>
      <c r="Y56" s="57">
        <v>14</v>
      </c>
      <c r="Z56" s="57">
        <v>10</v>
      </c>
      <c r="AA56" s="57"/>
      <c r="AB56" s="57"/>
      <c r="AC56" s="57"/>
      <c r="AD56" s="57"/>
      <c r="AE56" s="57"/>
      <c r="AF56" s="57"/>
      <c r="AG56" s="57"/>
      <c r="AH56" s="74"/>
      <c r="AI56" s="74"/>
      <c r="AJ56" s="74"/>
      <c r="AK56" s="74">
        <v>101.59</v>
      </c>
      <c r="AL56" s="74">
        <v>100.91</v>
      </c>
      <c r="AM56" s="74">
        <v>102.48</v>
      </c>
      <c r="AN56" s="74">
        <v>102.02</v>
      </c>
      <c r="AO56" s="74">
        <v>99.37</v>
      </c>
      <c r="AP56" s="57"/>
      <c r="AQ56" s="57"/>
      <c r="AR56" s="57"/>
      <c r="AS56" s="57"/>
      <c r="AT56" s="7"/>
      <c r="AU56" s="7"/>
    </row>
    <row r="57" spans="1:47" x14ac:dyDescent="0.35">
      <c r="A57" t="s">
        <v>211</v>
      </c>
      <c r="B57" s="57">
        <v>5</v>
      </c>
      <c r="C57" s="57">
        <v>-2</v>
      </c>
      <c r="D57" s="57">
        <v>-5</v>
      </c>
      <c r="E57" s="57">
        <v>-14</v>
      </c>
      <c r="F57" s="57">
        <v>4</v>
      </c>
      <c r="G57" s="57">
        <v>3</v>
      </c>
      <c r="H57" s="74">
        <v>118.33</v>
      </c>
      <c r="I57" s="74">
        <v>118.81</v>
      </c>
      <c r="J57" s="74">
        <v>131.66999999999999</v>
      </c>
      <c r="K57" s="74">
        <v>124.27</v>
      </c>
      <c r="L57" s="74">
        <v>107.66</v>
      </c>
      <c r="M57" s="74">
        <v>112.09</v>
      </c>
      <c r="N57" s="74">
        <v>108.78</v>
      </c>
      <c r="O57" s="57"/>
      <c r="P57" s="57"/>
      <c r="Q57" s="57"/>
      <c r="R57" s="57"/>
      <c r="S57" s="57"/>
      <c r="T57" s="57"/>
      <c r="U57" s="57">
        <v>151</v>
      </c>
      <c r="V57" s="57">
        <v>17</v>
      </c>
      <c r="W57" s="57">
        <v>19</v>
      </c>
      <c r="X57" s="57">
        <v>6</v>
      </c>
      <c r="Y57" s="57">
        <v>12</v>
      </c>
      <c r="Z57" s="57">
        <v>7</v>
      </c>
      <c r="AA57" s="57"/>
      <c r="AB57" s="57"/>
      <c r="AC57" s="57"/>
      <c r="AD57" s="57"/>
      <c r="AE57" s="57"/>
      <c r="AF57" s="57"/>
      <c r="AG57" s="57"/>
      <c r="AH57" s="74"/>
      <c r="AI57" s="74"/>
      <c r="AJ57" s="74"/>
      <c r="AK57" s="74">
        <v>101.72</v>
      </c>
      <c r="AL57" s="74">
        <v>100.92</v>
      </c>
      <c r="AM57" s="74">
        <v>104.22</v>
      </c>
      <c r="AN57" s="74">
        <v>100.84</v>
      </c>
      <c r="AO57" s="74">
        <v>99.34</v>
      </c>
      <c r="AP57" s="57"/>
      <c r="AQ57" s="57"/>
      <c r="AR57" s="57"/>
      <c r="AS57" s="57"/>
      <c r="AT57" s="7"/>
      <c r="AU57" s="7"/>
    </row>
    <row r="58" spans="1:47" x14ac:dyDescent="0.35">
      <c r="A58" t="s">
        <v>212</v>
      </c>
      <c r="B58" s="57">
        <v>5</v>
      </c>
      <c r="C58" s="57">
        <v>-1</v>
      </c>
      <c r="D58" s="57">
        <v>-3</v>
      </c>
      <c r="E58" s="57">
        <v>-15</v>
      </c>
      <c r="F58" s="57">
        <v>10</v>
      </c>
      <c r="G58" s="57">
        <v>3</v>
      </c>
      <c r="H58" s="74">
        <v>127.35</v>
      </c>
      <c r="I58" s="74">
        <v>126.56</v>
      </c>
      <c r="J58" s="74">
        <v>152.88999999999999</v>
      </c>
      <c r="K58" s="74">
        <v>133.94999999999999</v>
      </c>
      <c r="L58" s="74">
        <v>104.25</v>
      </c>
      <c r="M58" s="74">
        <v>115.09</v>
      </c>
      <c r="N58" s="74">
        <v>113.11</v>
      </c>
      <c r="O58" s="57"/>
      <c r="P58" s="57"/>
      <c r="Q58" s="57"/>
      <c r="R58" s="57"/>
      <c r="S58" s="57"/>
      <c r="T58" s="57"/>
      <c r="U58" s="57">
        <v>131</v>
      </c>
      <c r="V58" s="57">
        <v>12</v>
      </c>
      <c r="W58" s="57">
        <v>24</v>
      </c>
      <c r="X58" s="57">
        <v>7</v>
      </c>
      <c r="Y58" s="57">
        <v>17</v>
      </c>
      <c r="Z58" s="57">
        <v>10</v>
      </c>
      <c r="AA58" s="57"/>
      <c r="AB58" s="57"/>
      <c r="AC58" s="57"/>
      <c r="AD58" s="57"/>
      <c r="AE58" s="57"/>
      <c r="AF58" s="57"/>
      <c r="AG58" s="57"/>
      <c r="AH58" s="74"/>
      <c r="AI58" s="74"/>
      <c r="AJ58" s="74"/>
      <c r="AK58" s="74">
        <v>101.41</v>
      </c>
      <c r="AL58" s="74">
        <v>100.65</v>
      </c>
      <c r="AM58" s="74">
        <v>106.27</v>
      </c>
      <c r="AN58" s="74">
        <v>98.32</v>
      </c>
      <c r="AO58" s="74">
        <v>99.11</v>
      </c>
      <c r="AP58" s="57"/>
      <c r="AQ58" s="57"/>
      <c r="AR58" s="57"/>
      <c r="AS58" s="57"/>
      <c r="AT58" s="7"/>
      <c r="AU58" s="7"/>
    </row>
    <row r="59" spans="1:47" x14ac:dyDescent="0.35">
      <c r="A59" t="s">
        <v>1265</v>
      </c>
      <c r="B59" s="57">
        <v>-4</v>
      </c>
      <c r="C59" s="57">
        <v>-2</v>
      </c>
      <c r="D59" s="57">
        <v>-2</v>
      </c>
      <c r="E59" s="57">
        <v>-2</v>
      </c>
      <c r="F59" s="57">
        <v>-7</v>
      </c>
      <c r="G59" s="57">
        <v>1</v>
      </c>
      <c r="H59" s="74">
        <v>115.64</v>
      </c>
      <c r="I59" s="74">
        <v>126.9</v>
      </c>
      <c r="J59" s="74">
        <v>169.46</v>
      </c>
      <c r="K59" s="74">
        <v>141.61000000000001</v>
      </c>
      <c r="L59" s="74">
        <v>90.49</v>
      </c>
      <c r="M59" s="74">
        <v>104.75</v>
      </c>
      <c r="N59" s="74">
        <v>93.87</v>
      </c>
      <c r="O59" s="57"/>
      <c r="P59" s="57"/>
      <c r="Q59" s="57"/>
      <c r="R59" s="57"/>
      <c r="S59" s="57"/>
      <c r="T59" s="57"/>
      <c r="U59" s="57">
        <v>118</v>
      </c>
      <c r="V59" s="57">
        <v>14</v>
      </c>
      <c r="W59" s="57">
        <v>14</v>
      </c>
      <c r="X59" s="57">
        <v>6</v>
      </c>
      <c r="Y59" s="57">
        <v>8</v>
      </c>
      <c r="Z59" s="57">
        <v>7</v>
      </c>
      <c r="AA59" s="57"/>
      <c r="AB59" s="57"/>
      <c r="AC59" s="57"/>
      <c r="AD59" s="57"/>
      <c r="AE59" s="57"/>
      <c r="AF59" s="57"/>
      <c r="AG59" s="57"/>
      <c r="AH59" s="74"/>
      <c r="AI59" s="74"/>
      <c r="AJ59" s="74"/>
      <c r="AK59" s="74"/>
      <c r="AL59" s="74"/>
      <c r="AM59" s="74"/>
      <c r="AN59" s="74"/>
      <c r="AO59" s="74"/>
      <c r="AP59" s="57"/>
      <c r="AQ59" s="57"/>
      <c r="AR59" s="57"/>
      <c r="AS59" s="57"/>
      <c r="AT59" s="7"/>
      <c r="AU59" s="7"/>
    </row>
    <row r="60" spans="1:47" x14ac:dyDescent="0.35">
      <c r="A60" t="s">
        <v>1266</v>
      </c>
      <c r="B60" s="57">
        <v>-1</v>
      </c>
      <c r="C60" s="57">
        <v>-2</v>
      </c>
      <c r="D60" s="57">
        <v>3</v>
      </c>
      <c r="E60" s="57">
        <v>-1</v>
      </c>
      <c r="F60" s="57">
        <v>-5</v>
      </c>
      <c r="G60" s="57">
        <v>0</v>
      </c>
      <c r="H60" s="74">
        <v>101.34</v>
      </c>
      <c r="I60" s="74">
        <v>105.46</v>
      </c>
      <c r="J60" s="74">
        <v>101.08</v>
      </c>
      <c r="K60" s="74">
        <v>111.26</v>
      </c>
      <c r="L60" s="74">
        <v>84.76</v>
      </c>
      <c r="M60" s="74">
        <v>95.21</v>
      </c>
      <c r="N60" s="74">
        <v>89.45</v>
      </c>
      <c r="O60" s="57"/>
      <c r="P60" s="57"/>
      <c r="Q60" s="57"/>
      <c r="R60" s="57"/>
      <c r="S60" s="57"/>
      <c r="T60" s="57"/>
      <c r="U60" s="57">
        <v>125</v>
      </c>
      <c r="V60" s="57">
        <v>16</v>
      </c>
      <c r="W60" s="57">
        <v>13</v>
      </c>
      <c r="X60" s="57">
        <v>31</v>
      </c>
      <c r="Y60" s="57">
        <v>7</v>
      </c>
      <c r="Z60" s="57">
        <v>8</v>
      </c>
      <c r="AA60" s="57"/>
      <c r="AB60" s="57"/>
      <c r="AC60" s="57"/>
      <c r="AD60" s="57"/>
      <c r="AE60" s="57"/>
      <c r="AF60" s="57"/>
      <c r="AG60" s="57"/>
      <c r="AH60" s="74"/>
      <c r="AI60" s="74"/>
      <c r="AJ60" s="74"/>
      <c r="AK60" s="74"/>
      <c r="AL60" s="74"/>
      <c r="AM60" s="74"/>
      <c r="AN60" s="74"/>
      <c r="AO60" s="74"/>
      <c r="AP60" s="57"/>
      <c r="AQ60" s="57"/>
      <c r="AR60" s="57"/>
      <c r="AS60" s="57"/>
      <c r="AT60" s="7"/>
      <c r="AU60" s="7"/>
    </row>
    <row r="61" spans="1:47" x14ac:dyDescent="0.35">
      <c r="A61" t="s">
        <v>213</v>
      </c>
      <c r="B61" s="57">
        <v>-3</v>
      </c>
      <c r="C61" s="57">
        <v>-1</v>
      </c>
      <c r="D61" s="57">
        <v>-2</v>
      </c>
      <c r="E61" s="57">
        <v>-2</v>
      </c>
      <c r="F61" s="57">
        <v>-9</v>
      </c>
      <c r="G61" s="57">
        <v>1</v>
      </c>
      <c r="H61" s="74">
        <v>108.75</v>
      </c>
      <c r="I61" s="74">
        <v>107.92</v>
      </c>
      <c r="J61" s="74">
        <v>104.26</v>
      </c>
      <c r="K61" s="74">
        <v>107.64</v>
      </c>
      <c r="L61" s="74">
        <v>105.75</v>
      </c>
      <c r="M61" s="74">
        <v>111.7</v>
      </c>
      <c r="N61" s="74">
        <v>114.13</v>
      </c>
      <c r="O61" s="57"/>
      <c r="P61" s="57"/>
      <c r="Q61" s="57"/>
      <c r="R61" s="57"/>
      <c r="S61" s="57"/>
      <c r="T61" s="57">
        <v>136</v>
      </c>
      <c r="U61" s="57">
        <v>121</v>
      </c>
      <c r="V61" s="57">
        <v>6</v>
      </c>
      <c r="W61" s="57">
        <v>13</v>
      </c>
      <c r="X61" s="57">
        <v>6</v>
      </c>
      <c r="Y61" s="57">
        <v>10</v>
      </c>
      <c r="Z61" s="57">
        <v>6</v>
      </c>
      <c r="AA61" s="57"/>
      <c r="AB61" s="57"/>
      <c r="AC61" s="57"/>
      <c r="AD61" s="57"/>
      <c r="AE61" s="57"/>
      <c r="AF61" s="57"/>
      <c r="AG61" s="57"/>
      <c r="AH61" s="74"/>
      <c r="AI61" s="74"/>
      <c r="AJ61" s="74"/>
      <c r="AK61" s="74">
        <v>103</v>
      </c>
      <c r="AL61" s="74">
        <v>104.21</v>
      </c>
      <c r="AM61" s="74">
        <v>108.63</v>
      </c>
      <c r="AN61" s="74">
        <v>97.14</v>
      </c>
      <c r="AO61" s="74">
        <v>100.04</v>
      </c>
      <c r="AP61" s="57"/>
      <c r="AQ61" s="57"/>
      <c r="AR61" s="57"/>
      <c r="AS61" s="57"/>
      <c r="AT61" s="7"/>
      <c r="AU61" s="7"/>
    </row>
    <row r="62" spans="1:47" x14ac:dyDescent="0.35">
      <c r="A62" t="s">
        <v>214</v>
      </c>
      <c r="B62" s="57">
        <v>-1</v>
      </c>
      <c r="C62" s="57">
        <v>4</v>
      </c>
      <c r="D62" s="57">
        <v>1</v>
      </c>
      <c r="E62" s="57">
        <v>1</v>
      </c>
      <c r="F62" s="57">
        <v>3</v>
      </c>
      <c r="G62" s="57">
        <v>0</v>
      </c>
      <c r="H62" s="74">
        <v>108.16</v>
      </c>
      <c r="I62" s="74">
        <v>108.13</v>
      </c>
      <c r="J62" s="74">
        <v>115.57</v>
      </c>
      <c r="K62" s="74">
        <v>109.44</v>
      </c>
      <c r="L62" s="74">
        <v>111.82</v>
      </c>
      <c r="M62" s="74">
        <v>110.22</v>
      </c>
      <c r="N62" s="74">
        <v>110</v>
      </c>
      <c r="O62" s="57"/>
      <c r="P62" s="57"/>
      <c r="Q62" s="57"/>
      <c r="R62" s="57"/>
      <c r="S62" s="57"/>
      <c r="T62" s="57">
        <v>102</v>
      </c>
      <c r="U62" s="57">
        <v>158</v>
      </c>
      <c r="V62" s="57">
        <v>21</v>
      </c>
      <c r="W62" s="57">
        <v>17</v>
      </c>
      <c r="X62" s="57">
        <v>12</v>
      </c>
      <c r="Y62" s="57">
        <v>14</v>
      </c>
      <c r="Z62" s="57">
        <v>10</v>
      </c>
      <c r="AA62" s="57"/>
      <c r="AB62" s="57"/>
      <c r="AC62" s="57"/>
      <c r="AD62" s="57"/>
      <c r="AE62" s="57"/>
      <c r="AF62" s="57"/>
      <c r="AG62" s="57"/>
      <c r="AH62" s="74"/>
      <c r="AI62" s="74"/>
      <c r="AJ62" s="74"/>
      <c r="AK62" s="74">
        <v>100.59</v>
      </c>
      <c r="AL62" s="74">
        <v>101.6</v>
      </c>
      <c r="AM62" s="74">
        <v>103.02</v>
      </c>
      <c r="AN62" s="74">
        <v>97.13</v>
      </c>
      <c r="AO62" s="74">
        <v>101.08</v>
      </c>
      <c r="AP62" s="57"/>
      <c r="AQ62" s="57"/>
      <c r="AR62" s="57"/>
      <c r="AS62" s="57"/>
      <c r="AT62" s="7"/>
      <c r="AU62" s="7"/>
    </row>
    <row r="63" spans="1:47" x14ac:dyDescent="0.35">
      <c r="A63" t="s">
        <v>215</v>
      </c>
      <c r="B63" s="57">
        <v>1</v>
      </c>
      <c r="C63" s="57">
        <v>0</v>
      </c>
      <c r="D63" s="57">
        <v>-1</v>
      </c>
      <c r="E63" s="57">
        <v>1</v>
      </c>
      <c r="F63" s="57">
        <v>6</v>
      </c>
      <c r="G63" s="57">
        <v>0</v>
      </c>
      <c r="H63" s="74">
        <v>109.74</v>
      </c>
      <c r="I63" s="74">
        <v>108.85</v>
      </c>
      <c r="J63" s="74">
        <v>121.26</v>
      </c>
      <c r="K63" s="74">
        <v>110.17</v>
      </c>
      <c r="L63" s="74">
        <v>108.14</v>
      </c>
      <c r="M63" s="74">
        <v>109.31</v>
      </c>
      <c r="N63" s="74">
        <v>110.87</v>
      </c>
      <c r="O63" s="57"/>
      <c r="P63" s="57"/>
      <c r="Q63" s="57"/>
      <c r="R63" s="57"/>
      <c r="S63" s="57"/>
      <c r="T63" s="57">
        <v>98</v>
      </c>
      <c r="U63" s="57">
        <v>171</v>
      </c>
      <c r="V63" s="57">
        <v>15</v>
      </c>
      <c r="W63" s="57">
        <v>25</v>
      </c>
      <c r="X63" s="57">
        <v>14</v>
      </c>
      <c r="Y63" s="57">
        <v>16</v>
      </c>
      <c r="Z63" s="57">
        <v>9</v>
      </c>
      <c r="AA63" s="57"/>
      <c r="AB63" s="57"/>
      <c r="AC63" s="57"/>
      <c r="AD63" s="57"/>
      <c r="AE63" s="57"/>
      <c r="AF63" s="57"/>
      <c r="AG63" s="57"/>
      <c r="AH63" s="74"/>
      <c r="AI63" s="74"/>
      <c r="AJ63" s="74"/>
      <c r="AK63" s="74">
        <v>99.51</v>
      </c>
      <c r="AL63" s="74">
        <v>99.7</v>
      </c>
      <c r="AM63" s="74">
        <v>100.3</v>
      </c>
      <c r="AN63" s="74">
        <v>98.11</v>
      </c>
      <c r="AO63" s="74">
        <v>101.57</v>
      </c>
      <c r="AP63" s="57"/>
      <c r="AQ63" s="57"/>
      <c r="AR63" s="57"/>
      <c r="AS63" s="57"/>
      <c r="AT63" s="7"/>
      <c r="AU63" s="7"/>
    </row>
    <row r="64" spans="1:47" x14ac:dyDescent="0.35">
      <c r="A64" t="s">
        <v>216</v>
      </c>
      <c r="B64" s="57">
        <v>2</v>
      </c>
      <c r="C64" s="57">
        <v>1</v>
      </c>
      <c r="D64" s="57">
        <v>0</v>
      </c>
      <c r="E64" s="57">
        <v>0</v>
      </c>
      <c r="F64" s="57">
        <v>8</v>
      </c>
      <c r="G64" s="57">
        <v>0</v>
      </c>
      <c r="H64" s="74">
        <v>109.6</v>
      </c>
      <c r="I64" s="74">
        <v>108.32</v>
      </c>
      <c r="J64" s="74">
        <v>119.74</v>
      </c>
      <c r="K64" s="74">
        <v>111.27</v>
      </c>
      <c r="L64" s="74">
        <v>106.13</v>
      </c>
      <c r="M64" s="74">
        <v>114.42</v>
      </c>
      <c r="N64" s="74">
        <v>99.15</v>
      </c>
      <c r="O64" s="57"/>
      <c r="P64" s="57"/>
      <c r="Q64" s="57"/>
      <c r="R64" s="57"/>
      <c r="S64" s="57"/>
      <c r="T64" s="57">
        <v>94</v>
      </c>
      <c r="U64" s="57">
        <v>180</v>
      </c>
      <c r="V64" s="57">
        <v>18</v>
      </c>
      <c r="W64" s="57">
        <v>17</v>
      </c>
      <c r="X64" s="57">
        <v>13</v>
      </c>
      <c r="Y64" s="57">
        <v>15</v>
      </c>
      <c r="Z64" s="57">
        <v>8</v>
      </c>
      <c r="AA64" s="57"/>
      <c r="AB64" s="57"/>
      <c r="AC64" s="57"/>
      <c r="AD64" s="57"/>
      <c r="AE64" s="57"/>
      <c r="AF64" s="57"/>
      <c r="AG64" s="57"/>
      <c r="AH64" s="74"/>
      <c r="AI64" s="74"/>
      <c r="AJ64" s="74"/>
      <c r="AK64" s="74">
        <v>98.69</v>
      </c>
      <c r="AL64" s="74">
        <v>99.09</v>
      </c>
      <c r="AM64" s="74">
        <v>97.92</v>
      </c>
      <c r="AN64" s="74">
        <v>98.14</v>
      </c>
      <c r="AO64" s="74">
        <v>102.4</v>
      </c>
      <c r="AP64" s="57"/>
      <c r="AQ64" s="57"/>
      <c r="AR64" s="57"/>
      <c r="AS64" s="57"/>
      <c r="AT64" s="7"/>
      <c r="AU64" s="7"/>
    </row>
    <row r="65" spans="1:47" x14ac:dyDescent="0.35">
      <c r="A65" t="s">
        <v>217</v>
      </c>
      <c r="B65" s="57">
        <v>1</v>
      </c>
      <c r="C65" s="57">
        <v>1</v>
      </c>
      <c r="D65" s="57">
        <v>0</v>
      </c>
      <c r="E65" s="57">
        <v>-1</v>
      </c>
      <c r="F65" s="57">
        <v>-13</v>
      </c>
      <c r="G65" s="57">
        <v>1</v>
      </c>
      <c r="H65" s="74">
        <v>122.59</v>
      </c>
      <c r="I65" s="74">
        <v>118.5</v>
      </c>
      <c r="J65" s="74">
        <v>138.49</v>
      </c>
      <c r="K65" s="74">
        <v>122.41</v>
      </c>
      <c r="L65" s="74">
        <v>112.85</v>
      </c>
      <c r="M65" s="74">
        <v>117.01</v>
      </c>
      <c r="N65" s="74">
        <v>104.81</v>
      </c>
      <c r="O65" s="57"/>
      <c r="P65" s="57"/>
      <c r="Q65" s="57"/>
      <c r="R65" s="57"/>
      <c r="S65" s="57"/>
      <c r="T65" s="57">
        <v>93</v>
      </c>
      <c r="U65" s="57">
        <v>157</v>
      </c>
      <c r="V65" s="57">
        <v>19</v>
      </c>
      <c r="W65" s="57">
        <v>23</v>
      </c>
      <c r="X65" s="57">
        <v>9</v>
      </c>
      <c r="Y65" s="57">
        <v>13</v>
      </c>
      <c r="Z65" s="57">
        <v>7</v>
      </c>
      <c r="AA65" s="57"/>
      <c r="AB65" s="57"/>
      <c r="AC65" s="57"/>
      <c r="AD65" s="57"/>
      <c r="AE65" s="57"/>
      <c r="AF65" s="57"/>
      <c r="AG65" s="57"/>
      <c r="AH65" s="74"/>
      <c r="AI65" s="74"/>
      <c r="AJ65" s="74"/>
      <c r="AK65" s="74">
        <v>98.83</v>
      </c>
      <c r="AL65" s="74">
        <v>99.21</v>
      </c>
      <c r="AM65" s="74">
        <v>95.93</v>
      </c>
      <c r="AN65" s="74">
        <v>100.09</v>
      </c>
      <c r="AO65" s="74">
        <v>103.34</v>
      </c>
      <c r="AP65" s="57"/>
      <c r="AQ65" s="57"/>
      <c r="AR65" s="57"/>
      <c r="AS65" s="57"/>
      <c r="AT65" s="7"/>
      <c r="AU65" s="7"/>
    </row>
    <row r="66" spans="1:47" x14ac:dyDescent="0.35">
      <c r="A66" t="s">
        <v>1267</v>
      </c>
      <c r="B66" s="57">
        <v>1</v>
      </c>
      <c r="C66" s="57">
        <v>1</v>
      </c>
      <c r="D66" s="57">
        <v>-2</v>
      </c>
      <c r="E66" s="57">
        <v>0</v>
      </c>
      <c r="F66" s="57">
        <v>-14</v>
      </c>
      <c r="G66" s="57">
        <v>0</v>
      </c>
      <c r="H66" s="74">
        <v>115.93</v>
      </c>
      <c r="I66" s="74">
        <v>118.75</v>
      </c>
      <c r="J66" s="74">
        <v>162.75</v>
      </c>
      <c r="K66" s="74">
        <v>129.47999999999999</v>
      </c>
      <c r="L66" s="74">
        <v>94</v>
      </c>
      <c r="M66" s="74">
        <v>101.63</v>
      </c>
      <c r="N66" s="74">
        <v>93.23</v>
      </c>
      <c r="O66" s="57"/>
      <c r="P66" s="57"/>
      <c r="Q66" s="57"/>
      <c r="R66" s="57"/>
      <c r="S66" s="57"/>
      <c r="T66" s="57">
        <v>88</v>
      </c>
      <c r="U66" s="57">
        <v>133</v>
      </c>
      <c r="V66" s="57">
        <v>14</v>
      </c>
      <c r="W66" s="57">
        <v>13</v>
      </c>
      <c r="X66" s="57">
        <v>9</v>
      </c>
      <c r="Y66" s="57">
        <v>12</v>
      </c>
      <c r="Z66" s="57">
        <v>7</v>
      </c>
      <c r="AA66" s="57"/>
      <c r="AB66" s="57"/>
      <c r="AC66" s="57"/>
      <c r="AD66" s="57"/>
      <c r="AE66" s="57"/>
      <c r="AF66" s="57"/>
      <c r="AG66" s="57"/>
      <c r="AH66" s="74"/>
      <c r="AI66" s="74"/>
      <c r="AJ66" s="74"/>
      <c r="AK66" s="74"/>
      <c r="AL66" s="74"/>
      <c r="AM66" s="74"/>
      <c r="AN66" s="74"/>
      <c r="AO66" s="74"/>
      <c r="AP66" s="57"/>
      <c r="AQ66" s="57"/>
      <c r="AR66" s="57"/>
      <c r="AS66" s="57"/>
      <c r="AT66" s="7"/>
      <c r="AU66" s="7"/>
    </row>
    <row r="67" spans="1:47" x14ac:dyDescent="0.35">
      <c r="A67" t="s">
        <v>1268</v>
      </c>
      <c r="B67" s="57">
        <v>7</v>
      </c>
      <c r="C67" s="57">
        <v>2</v>
      </c>
      <c r="D67" s="57">
        <v>5</v>
      </c>
      <c r="E67" s="57">
        <v>1</v>
      </c>
      <c r="F67" s="57">
        <v>14</v>
      </c>
      <c r="G67" s="57">
        <v>-1</v>
      </c>
      <c r="H67" s="74">
        <v>100.48</v>
      </c>
      <c r="I67" s="74">
        <v>103.74</v>
      </c>
      <c r="J67" s="74">
        <v>105.44</v>
      </c>
      <c r="K67" s="74">
        <v>109.14</v>
      </c>
      <c r="L67" s="74">
        <v>88.61</v>
      </c>
      <c r="M67" s="74">
        <v>93.91</v>
      </c>
      <c r="N67" s="74">
        <v>83.19</v>
      </c>
      <c r="O67" s="57"/>
      <c r="P67" s="57"/>
      <c r="Q67" s="57"/>
      <c r="R67" s="57"/>
      <c r="S67" s="57"/>
      <c r="T67" s="57">
        <v>82</v>
      </c>
      <c r="U67" s="57">
        <v>105</v>
      </c>
      <c r="V67" s="57">
        <v>12</v>
      </c>
      <c r="W67" s="57">
        <v>12</v>
      </c>
      <c r="X67" s="57">
        <v>32</v>
      </c>
      <c r="Y67" s="57">
        <v>6</v>
      </c>
      <c r="Z67" s="57">
        <v>10</v>
      </c>
      <c r="AA67" s="57"/>
      <c r="AB67" s="57"/>
      <c r="AC67" s="57">
        <v>103</v>
      </c>
      <c r="AD67" s="57">
        <v>111</v>
      </c>
      <c r="AE67" s="57">
        <v>108</v>
      </c>
      <c r="AF67" s="57">
        <v>103</v>
      </c>
      <c r="AG67" s="57">
        <v>95</v>
      </c>
      <c r="AH67" s="74"/>
      <c r="AI67" s="74"/>
      <c r="AJ67" s="74"/>
      <c r="AK67" s="74"/>
      <c r="AL67" s="74"/>
      <c r="AM67" s="74"/>
      <c r="AN67" s="74"/>
      <c r="AO67" s="74"/>
      <c r="AP67" s="57"/>
      <c r="AQ67" s="57"/>
      <c r="AR67" s="57"/>
      <c r="AS67" s="57"/>
      <c r="AT67" s="7"/>
      <c r="AU67" s="7"/>
    </row>
    <row r="68" spans="1:47" x14ac:dyDescent="0.35">
      <c r="A68" t="s">
        <v>218</v>
      </c>
      <c r="B68" s="57">
        <v>4</v>
      </c>
      <c r="C68" s="57">
        <v>4</v>
      </c>
      <c r="D68" s="57">
        <v>0</v>
      </c>
      <c r="E68" s="57">
        <v>1</v>
      </c>
      <c r="F68" s="57">
        <v>14</v>
      </c>
      <c r="G68" s="57">
        <v>0</v>
      </c>
      <c r="H68" s="74">
        <v>104.64</v>
      </c>
      <c r="I68" s="74">
        <v>103.96</v>
      </c>
      <c r="J68" s="74">
        <v>107.54</v>
      </c>
      <c r="K68" s="74">
        <v>102.74</v>
      </c>
      <c r="L68" s="74">
        <v>109.78</v>
      </c>
      <c r="M68" s="74">
        <v>109.89</v>
      </c>
      <c r="N68" s="74">
        <v>106.96</v>
      </c>
      <c r="O68" s="57">
        <v>100</v>
      </c>
      <c r="P68" s="57">
        <v>100</v>
      </c>
      <c r="Q68" s="57">
        <v>106</v>
      </c>
      <c r="R68" s="57">
        <v>95</v>
      </c>
      <c r="S68" s="57">
        <v>103</v>
      </c>
      <c r="T68" s="57">
        <v>97</v>
      </c>
      <c r="U68" s="57">
        <v>143</v>
      </c>
      <c r="V68" s="57">
        <v>18</v>
      </c>
      <c r="W68" s="57">
        <v>13</v>
      </c>
      <c r="X68" s="57">
        <v>9</v>
      </c>
      <c r="Y68" s="57">
        <v>7</v>
      </c>
      <c r="Z68" s="57">
        <v>7</v>
      </c>
      <c r="AA68" s="57">
        <v>15750</v>
      </c>
      <c r="AB68" s="57">
        <v>13360</v>
      </c>
      <c r="AC68" s="57">
        <v>102</v>
      </c>
      <c r="AD68" s="57">
        <v>106</v>
      </c>
      <c r="AE68" s="57">
        <v>103</v>
      </c>
      <c r="AF68" s="57">
        <v>93</v>
      </c>
      <c r="AG68" s="57">
        <v>95</v>
      </c>
      <c r="AH68" s="74"/>
      <c r="AI68" s="74"/>
      <c r="AJ68" s="74"/>
      <c r="AK68" s="74">
        <v>103.76</v>
      </c>
      <c r="AL68" s="74">
        <v>104.89</v>
      </c>
      <c r="AM68" s="74">
        <v>98.08</v>
      </c>
      <c r="AN68" s="74">
        <v>106.84</v>
      </c>
      <c r="AO68" s="74">
        <v>107.72</v>
      </c>
      <c r="AP68" s="57"/>
      <c r="AQ68" s="57"/>
      <c r="AR68" s="57"/>
      <c r="AS68" s="57"/>
      <c r="AT68" s="7"/>
      <c r="AU68" s="7"/>
    </row>
    <row r="69" spans="1:47" x14ac:dyDescent="0.35">
      <c r="A69" t="s">
        <v>219</v>
      </c>
      <c r="B69" s="57">
        <v>2</v>
      </c>
      <c r="C69" s="57">
        <v>3</v>
      </c>
      <c r="D69" s="57">
        <v>-1</v>
      </c>
      <c r="E69" s="57">
        <v>1</v>
      </c>
      <c r="F69" s="57">
        <v>11</v>
      </c>
      <c r="G69" s="57">
        <v>0</v>
      </c>
      <c r="H69" s="74">
        <v>108.34</v>
      </c>
      <c r="I69" s="74">
        <v>105.51</v>
      </c>
      <c r="J69" s="74">
        <v>114.84</v>
      </c>
      <c r="K69" s="74">
        <v>105.44</v>
      </c>
      <c r="L69" s="74">
        <v>115.28</v>
      </c>
      <c r="M69" s="74">
        <v>111.91</v>
      </c>
      <c r="N69" s="74">
        <v>106.42</v>
      </c>
      <c r="O69" s="57">
        <v>102</v>
      </c>
      <c r="P69" s="57">
        <v>105</v>
      </c>
      <c r="Q69" s="57">
        <v>98</v>
      </c>
      <c r="R69" s="57">
        <v>101</v>
      </c>
      <c r="S69" s="57">
        <v>94</v>
      </c>
      <c r="T69" s="57">
        <v>91</v>
      </c>
      <c r="U69" s="57">
        <v>154</v>
      </c>
      <c r="V69" s="57">
        <v>17</v>
      </c>
      <c r="W69" s="57">
        <v>17</v>
      </c>
      <c r="X69" s="57">
        <v>6</v>
      </c>
      <c r="Y69" s="57">
        <v>10</v>
      </c>
      <c r="Z69" s="57">
        <v>7</v>
      </c>
      <c r="AA69" s="57">
        <v>14680</v>
      </c>
      <c r="AB69" s="57">
        <v>12270</v>
      </c>
      <c r="AC69" s="57">
        <v>101</v>
      </c>
      <c r="AD69" s="57">
        <v>105</v>
      </c>
      <c r="AE69" s="57">
        <v>102</v>
      </c>
      <c r="AF69" s="57">
        <v>94</v>
      </c>
      <c r="AG69" s="57">
        <v>95</v>
      </c>
      <c r="AH69" s="74"/>
      <c r="AI69" s="74"/>
      <c r="AJ69" s="74"/>
      <c r="AK69" s="74">
        <v>104.85</v>
      </c>
      <c r="AL69" s="74">
        <v>106.72</v>
      </c>
      <c r="AM69" s="74">
        <v>98.47</v>
      </c>
      <c r="AN69" s="74">
        <v>107.61</v>
      </c>
      <c r="AO69" s="74">
        <v>109.46</v>
      </c>
      <c r="AP69" s="57"/>
      <c r="AQ69" s="57"/>
      <c r="AR69" s="57"/>
      <c r="AS69" s="57"/>
      <c r="AT69" s="7"/>
      <c r="AU69" s="7"/>
    </row>
    <row r="70" spans="1:47" x14ac:dyDescent="0.35">
      <c r="A70" t="s">
        <v>220</v>
      </c>
      <c r="B70" s="57">
        <v>2</v>
      </c>
      <c r="C70" s="57">
        <v>3</v>
      </c>
      <c r="D70" s="57">
        <v>-2</v>
      </c>
      <c r="E70" s="57">
        <v>1</v>
      </c>
      <c r="F70" s="57">
        <v>2</v>
      </c>
      <c r="G70" s="57">
        <v>1</v>
      </c>
      <c r="H70" s="74">
        <v>109.59</v>
      </c>
      <c r="I70" s="74">
        <v>106.1</v>
      </c>
      <c r="J70" s="74">
        <v>116.67</v>
      </c>
      <c r="K70" s="74">
        <v>106.93</v>
      </c>
      <c r="L70" s="74">
        <v>110.29</v>
      </c>
      <c r="M70" s="74">
        <v>106.72</v>
      </c>
      <c r="N70" s="74">
        <v>106.29</v>
      </c>
      <c r="O70" s="57">
        <v>100</v>
      </c>
      <c r="P70" s="57">
        <v>99</v>
      </c>
      <c r="Q70" s="57">
        <v>100</v>
      </c>
      <c r="R70" s="57">
        <v>95</v>
      </c>
      <c r="S70" s="57">
        <v>93</v>
      </c>
      <c r="T70" s="57">
        <v>91</v>
      </c>
      <c r="U70" s="57">
        <v>174</v>
      </c>
      <c r="V70" s="57">
        <v>16</v>
      </c>
      <c r="W70" s="57">
        <v>28</v>
      </c>
      <c r="X70" s="57">
        <v>9</v>
      </c>
      <c r="Y70" s="57">
        <v>15</v>
      </c>
      <c r="Z70" s="57">
        <v>8</v>
      </c>
      <c r="AA70" s="57">
        <v>13570</v>
      </c>
      <c r="AB70" s="57">
        <v>11410</v>
      </c>
      <c r="AC70" s="57">
        <v>101</v>
      </c>
      <c r="AD70" s="57">
        <v>104</v>
      </c>
      <c r="AE70" s="57">
        <v>103</v>
      </c>
      <c r="AF70" s="57">
        <v>93</v>
      </c>
      <c r="AG70" s="57">
        <v>96</v>
      </c>
      <c r="AH70" s="74"/>
      <c r="AI70" s="74"/>
      <c r="AJ70" s="74"/>
      <c r="AK70" s="74">
        <v>105.83</v>
      </c>
      <c r="AL70" s="74">
        <v>107.27</v>
      </c>
      <c r="AM70" s="74">
        <v>99.06</v>
      </c>
      <c r="AN70" s="74">
        <v>109.51</v>
      </c>
      <c r="AO70" s="74">
        <v>110.11</v>
      </c>
      <c r="AP70" s="57"/>
      <c r="AQ70" s="57"/>
      <c r="AR70" s="57"/>
      <c r="AS70" s="57"/>
      <c r="AT70" s="7"/>
      <c r="AU70" s="7"/>
    </row>
    <row r="71" spans="1:47" x14ac:dyDescent="0.35">
      <c r="A71" t="s">
        <v>221</v>
      </c>
      <c r="B71" s="57">
        <v>-1</v>
      </c>
      <c r="C71" s="57">
        <v>2</v>
      </c>
      <c r="D71" s="57">
        <v>-3</v>
      </c>
      <c r="E71" s="57">
        <v>0</v>
      </c>
      <c r="F71" s="57">
        <v>1</v>
      </c>
      <c r="G71" s="57">
        <v>1</v>
      </c>
      <c r="H71" s="74">
        <v>109.18</v>
      </c>
      <c r="I71" s="74">
        <v>105.14</v>
      </c>
      <c r="J71" s="74">
        <v>110.07</v>
      </c>
      <c r="K71" s="74">
        <v>106.97</v>
      </c>
      <c r="L71" s="74">
        <v>105.52</v>
      </c>
      <c r="M71" s="74">
        <v>101.9</v>
      </c>
      <c r="N71" s="74">
        <v>100.6</v>
      </c>
      <c r="O71" s="57">
        <v>101</v>
      </c>
      <c r="P71" s="57">
        <v>104</v>
      </c>
      <c r="Q71" s="57">
        <v>100</v>
      </c>
      <c r="R71" s="57">
        <v>98</v>
      </c>
      <c r="S71" s="57">
        <v>92</v>
      </c>
      <c r="T71" s="57">
        <v>74</v>
      </c>
      <c r="U71" s="57">
        <v>151</v>
      </c>
      <c r="V71" s="57">
        <v>13</v>
      </c>
      <c r="W71" s="57">
        <v>13</v>
      </c>
      <c r="X71" s="57">
        <v>10</v>
      </c>
      <c r="Y71" s="57">
        <v>13</v>
      </c>
      <c r="Z71" s="57">
        <v>6</v>
      </c>
      <c r="AA71" s="57">
        <v>12980</v>
      </c>
      <c r="AB71" s="57">
        <v>10810</v>
      </c>
      <c r="AC71" s="57">
        <v>100</v>
      </c>
      <c r="AD71" s="57">
        <v>103</v>
      </c>
      <c r="AE71" s="57">
        <v>102</v>
      </c>
      <c r="AF71" s="57">
        <v>90</v>
      </c>
      <c r="AG71" s="57">
        <v>96</v>
      </c>
      <c r="AH71" s="74"/>
      <c r="AI71" s="74"/>
      <c r="AJ71" s="74"/>
      <c r="AK71" s="74">
        <v>106.7</v>
      </c>
      <c r="AL71" s="74">
        <v>108.74</v>
      </c>
      <c r="AM71" s="74">
        <v>98.75</v>
      </c>
      <c r="AN71" s="74">
        <v>111.02</v>
      </c>
      <c r="AO71" s="74">
        <v>109.9</v>
      </c>
      <c r="AP71" s="57"/>
      <c r="AQ71" s="57"/>
      <c r="AR71" s="57"/>
      <c r="AS71" s="57"/>
      <c r="AT71" s="7"/>
      <c r="AU71" s="7"/>
    </row>
    <row r="72" spans="1:47" x14ac:dyDescent="0.35">
      <c r="A72" t="s">
        <v>222</v>
      </c>
      <c r="B72" s="57">
        <v>5</v>
      </c>
      <c r="C72" s="57">
        <v>6</v>
      </c>
      <c r="D72" s="57">
        <v>1</v>
      </c>
      <c r="E72" s="57">
        <v>1</v>
      </c>
      <c r="F72" s="57">
        <v>22</v>
      </c>
      <c r="G72" s="57">
        <v>0</v>
      </c>
      <c r="H72" s="74">
        <v>118.61</v>
      </c>
      <c r="I72" s="74">
        <v>114.68</v>
      </c>
      <c r="J72" s="74">
        <v>144.51</v>
      </c>
      <c r="K72" s="74">
        <v>118.77</v>
      </c>
      <c r="L72" s="74">
        <v>107.38</v>
      </c>
      <c r="M72" s="74">
        <v>107.99</v>
      </c>
      <c r="N72" s="74">
        <v>106.52</v>
      </c>
      <c r="O72" s="57">
        <v>99</v>
      </c>
      <c r="P72" s="57">
        <v>108</v>
      </c>
      <c r="Q72" s="57">
        <v>105</v>
      </c>
      <c r="R72" s="57">
        <v>99</v>
      </c>
      <c r="S72" s="57">
        <v>92</v>
      </c>
      <c r="T72" s="57">
        <v>66</v>
      </c>
      <c r="U72" s="57">
        <v>169</v>
      </c>
      <c r="V72" s="57">
        <v>18</v>
      </c>
      <c r="W72" s="57">
        <v>21</v>
      </c>
      <c r="X72" s="57">
        <v>7</v>
      </c>
      <c r="Y72" s="57">
        <v>13</v>
      </c>
      <c r="Z72" s="57">
        <v>9</v>
      </c>
      <c r="AA72" s="57">
        <v>10980</v>
      </c>
      <c r="AB72" s="57">
        <v>9230</v>
      </c>
      <c r="AC72" s="57">
        <v>102</v>
      </c>
      <c r="AD72" s="57">
        <v>103</v>
      </c>
      <c r="AE72" s="57">
        <v>102</v>
      </c>
      <c r="AF72" s="57">
        <v>90</v>
      </c>
      <c r="AG72" s="57">
        <v>99</v>
      </c>
      <c r="AH72" s="74"/>
      <c r="AI72" s="74"/>
      <c r="AJ72" s="74"/>
      <c r="AK72" s="74">
        <v>107.15</v>
      </c>
      <c r="AL72" s="74">
        <v>109.89</v>
      </c>
      <c r="AM72" s="74">
        <v>98.86</v>
      </c>
      <c r="AN72" s="74">
        <v>111.18</v>
      </c>
      <c r="AO72" s="74">
        <v>109.54</v>
      </c>
      <c r="AP72" s="57"/>
      <c r="AQ72" s="57"/>
      <c r="AR72" s="57"/>
      <c r="AS72" s="57"/>
      <c r="AT72" s="7"/>
      <c r="AU72" s="7"/>
    </row>
    <row r="73" spans="1:47" x14ac:dyDescent="0.35">
      <c r="A73" t="s">
        <v>1269</v>
      </c>
      <c r="B73" s="57">
        <v>0</v>
      </c>
      <c r="C73" s="57">
        <v>2</v>
      </c>
      <c r="D73" s="57">
        <v>-1</v>
      </c>
      <c r="E73" s="57">
        <v>1</v>
      </c>
      <c r="F73" s="57">
        <v>7</v>
      </c>
      <c r="G73" s="57">
        <v>0</v>
      </c>
      <c r="H73" s="74">
        <v>115.05</v>
      </c>
      <c r="I73" s="74">
        <v>118.05</v>
      </c>
      <c r="J73" s="74">
        <v>172.59</v>
      </c>
      <c r="K73" s="74">
        <v>127.78</v>
      </c>
      <c r="L73" s="74">
        <v>95.28</v>
      </c>
      <c r="M73" s="74">
        <v>103.4</v>
      </c>
      <c r="N73" s="74">
        <v>97.9</v>
      </c>
      <c r="O73" s="57">
        <v>97</v>
      </c>
      <c r="P73" s="57">
        <v>111</v>
      </c>
      <c r="Q73" s="57">
        <v>102</v>
      </c>
      <c r="R73" s="57">
        <v>99</v>
      </c>
      <c r="S73" s="57">
        <v>92</v>
      </c>
      <c r="T73" s="57">
        <v>59</v>
      </c>
      <c r="U73" s="57">
        <v>139</v>
      </c>
      <c r="V73" s="57">
        <v>15</v>
      </c>
      <c r="W73" s="57">
        <v>15</v>
      </c>
      <c r="X73" s="57">
        <v>10</v>
      </c>
      <c r="Y73" s="57">
        <v>9</v>
      </c>
      <c r="Z73" s="57">
        <v>6</v>
      </c>
      <c r="AA73" s="57"/>
      <c r="AB73" s="57"/>
      <c r="AC73" s="57">
        <v>101</v>
      </c>
      <c r="AD73" s="57">
        <v>109</v>
      </c>
      <c r="AE73" s="57">
        <v>108</v>
      </c>
      <c r="AF73" s="57">
        <v>91</v>
      </c>
      <c r="AG73" s="57">
        <v>100</v>
      </c>
      <c r="AH73" s="74"/>
      <c r="AI73" s="74"/>
      <c r="AJ73" s="74"/>
      <c r="AK73" s="74"/>
      <c r="AL73" s="74"/>
      <c r="AM73" s="74"/>
      <c r="AN73" s="74"/>
      <c r="AO73" s="74"/>
      <c r="AP73" s="57"/>
      <c r="AQ73" s="57"/>
      <c r="AR73" s="57"/>
      <c r="AS73" s="57"/>
      <c r="AT73" s="7"/>
      <c r="AU73" s="7"/>
    </row>
    <row r="74" spans="1:47" x14ac:dyDescent="0.35">
      <c r="A74" t="s">
        <v>1270</v>
      </c>
      <c r="B74" s="57">
        <v>4</v>
      </c>
      <c r="C74" s="57">
        <v>2</v>
      </c>
      <c r="D74" s="57">
        <v>2</v>
      </c>
      <c r="E74" s="57">
        <v>1</v>
      </c>
      <c r="F74" s="57">
        <v>15</v>
      </c>
      <c r="G74" s="57">
        <v>-1</v>
      </c>
      <c r="H74" s="74">
        <v>97.9</v>
      </c>
      <c r="I74" s="74">
        <v>97.76</v>
      </c>
      <c r="J74" s="74">
        <v>101.39</v>
      </c>
      <c r="K74" s="74">
        <v>100.86</v>
      </c>
      <c r="L74" s="74">
        <v>83.67</v>
      </c>
      <c r="M74" s="74">
        <v>100.44</v>
      </c>
      <c r="N74" s="74">
        <v>85.7</v>
      </c>
      <c r="O74" s="57">
        <v>94</v>
      </c>
      <c r="P74" s="57">
        <v>100</v>
      </c>
      <c r="Q74" s="57">
        <v>108</v>
      </c>
      <c r="R74" s="57">
        <v>95</v>
      </c>
      <c r="S74" s="57">
        <v>97</v>
      </c>
      <c r="T74" s="57">
        <v>51</v>
      </c>
      <c r="U74" s="57">
        <v>134</v>
      </c>
      <c r="V74" s="57">
        <v>15</v>
      </c>
      <c r="W74" s="57">
        <v>16</v>
      </c>
      <c r="X74" s="57">
        <v>10</v>
      </c>
      <c r="Y74" s="57">
        <v>6</v>
      </c>
      <c r="Z74" s="57">
        <v>11</v>
      </c>
      <c r="AA74" s="57"/>
      <c r="AB74" s="57"/>
      <c r="AC74" s="57">
        <v>105</v>
      </c>
      <c r="AD74" s="57">
        <v>113</v>
      </c>
      <c r="AE74" s="57">
        <v>112</v>
      </c>
      <c r="AF74" s="57">
        <v>85</v>
      </c>
      <c r="AG74" s="57">
        <v>99</v>
      </c>
      <c r="AH74" s="74"/>
      <c r="AI74" s="74"/>
      <c r="AJ74" s="74"/>
      <c r="AK74" s="74"/>
      <c r="AL74" s="74"/>
      <c r="AM74" s="74"/>
      <c r="AN74" s="74"/>
      <c r="AO74" s="74"/>
      <c r="AP74" s="57"/>
      <c r="AQ74" s="57"/>
      <c r="AR74" s="57"/>
      <c r="AS74" s="57"/>
      <c r="AT74" s="7"/>
      <c r="AU74" s="7"/>
    </row>
    <row r="75" spans="1:47" x14ac:dyDescent="0.35">
      <c r="A75" t="s">
        <v>223</v>
      </c>
      <c r="B75" s="57">
        <v>0</v>
      </c>
      <c r="C75" s="57">
        <v>4</v>
      </c>
      <c r="D75" s="57">
        <v>-3</v>
      </c>
      <c r="E75" s="57">
        <v>0</v>
      </c>
      <c r="F75" s="57">
        <v>4</v>
      </c>
      <c r="G75" s="57">
        <v>1</v>
      </c>
      <c r="H75" s="74">
        <v>101.47</v>
      </c>
      <c r="I75" s="74">
        <v>99</v>
      </c>
      <c r="J75" s="74">
        <v>100.87</v>
      </c>
      <c r="K75" s="74">
        <v>98.05</v>
      </c>
      <c r="L75" s="74">
        <v>104.3</v>
      </c>
      <c r="M75" s="74">
        <v>102.14</v>
      </c>
      <c r="N75" s="74">
        <v>103.39</v>
      </c>
      <c r="O75" s="57">
        <v>97</v>
      </c>
      <c r="P75" s="57">
        <v>100</v>
      </c>
      <c r="Q75" s="57">
        <v>101</v>
      </c>
      <c r="R75" s="57">
        <v>86</v>
      </c>
      <c r="S75" s="57">
        <v>94</v>
      </c>
      <c r="T75" s="57">
        <v>43</v>
      </c>
      <c r="U75" s="57">
        <v>139</v>
      </c>
      <c r="V75" s="57">
        <v>16</v>
      </c>
      <c r="W75" s="57">
        <v>19</v>
      </c>
      <c r="X75" s="57">
        <v>7</v>
      </c>
      <c r="Y75" s="57">
        <v>9</v>
      </c>
      <c r="Z75" s="57">
        <v>7</v>
      </c>
      <c r="AA75" s="57">
        <v>15230</v>
      </c>
      <c r="AB75" s="57">
        <v>12810</v>
      </c>
      <c r="AC75" s="57">
        <v>101</v>
      </c>
      <c r="AD75" s="57">
        <v>107</v>
      </c>
      <c r="AE75" s="57">
        <v>104</v>
      </c>
      <c r="AF75" s="57">
        <v>88</v>
      </c>
      <c r="AG75" s="57">
        <v>98</v>
      </c>
      <c r="AH75" s="74"/>
      <c r="AI75" s="74"/>
      <c r="AJ75" s="74"/>
      <c r="AK75" s="74">
        <v>104.42</v>
      </c>
      <c r="AL75" s="74">
        <v>107.68</v>
      </c>
      <c r="AM75" s="74">
        <v>95.75</v>
      </c>
      <c r="AN75" s="74">
        <v>108.29</v>
      </c>
      <c r="AO75" s="74">
        <v>106.41</v>
      </c>
      <c r="AP75" s="57"/>
      <c r="AQ75" s="57"/>
      <c r="AR75" s="57"/>
      <c r="AS75" s="57"/>
      <c r="AT75" s="7"/>
      <c r="AU75" s="7"/>
    </row>
    <row r="76" spans="1:47" x14ac:dyDescent="0.35">
      <c r="A76" t="s">
        <v>224</v>
      </c>
      <c r="B76" s="57">
        <v>-2</v>
      </c>
      <c r="C76" s="57">
        <v>5</v>
      </c>
      <c r="D76" s="57">
        <v>-4</v>
      </c>
      <c r="E76" s="57">
        <v>0</v>
      </c>
      <c r="F76" s="57">
        <v>4</v>
      </c>
      <c r="G76" s="57">
        <v>1</v>
      </c>
      <c r="H76" s="74">
        <v>102.73</v>
      </c>
      <c r="I76" s="74">
        <v>99.54</v>
      </c>
      <c r="J76" s="74">
        <v>108.28</v>
      </c>
      <c r="K76" s="74">
        <v>99.47</v>
      </c>
      <c r="L76" s="74">
        <v>104.25</v>
      </c>
      <c r="M76" s="74">
        <v>101.24</v>
      </c>
      <c r="N76" s="74">
        <v>101.31</v>
      </c>
      <c r="O76" s="57">
        <v>97</v>
      </c>
      <c r="P76" s="57">
        <v>98</v>
      </c>
      <c r="Q76" s="57">
        <v>93</v>
      </c>
      <c r="R76" s="57">
        <v>88</v>
      </c>
      <c r="S76" s="57">
        <v>83</v>
      </c>
      <c r="T76" s="57">
        <v>23</v>
      </c>
      <c r="U76" s="57">
        <v>148</v>
      </c>
      <c r="V76" s="57">
        <v>15</v>
      </c>
      <c r="W76" s="57">
        <v>16</v>
      </c>
      <c r="X76" s="57">
        <v>7</v>
      </c>
      <c r="Y76" s="57">
        <v>10</v>
      </c>
      <c r="Z76" s="57">
        <v>9</v>
      </c>
      <c r="AA76" s="57">
        <v>14180</v>
      </c>
      <c r="AB76" s="57">
        <v>11930</v>
      </c>
      <c r="AC76" s="57">
        <v>99</v>
      </c>
      <c r="AD76" s="57">
        <v>105</v>
      </c>
      <c r="AE76" s="57">
        <v>103</v>
      </c>
      <c r="AF76" s="57">
        <v>86</v>
      </c>
      <c r="AG76" s="57">
        <v>97</v>
      </c>
      <c r="AH76" s="74"/>
      <c r="AI76" s="74"/>
      <c r="AJ76" s="74"/>
      <c r="AK76" s="74">
        <v>104.02</v>
      </c>
      <c r="AL76" s="74">
        <v>107.3</v>
      </c>
      <c r="AM76" s="74">
        <v>94.6</v>
      </c>
      <c r="AN76" s="74">
        <v>108.85</v>
      </c>
      <c r="AO76" s="74">
        <v>104.66</v>
      </c>
      <c r="AP76" s="57"/>
      <c r="AQ76" s="57"/>
      <c r="AR76" s="57"/>
      <c r="AS76" s="57"/>
      <c r="AT76" s="7"/>
      <c r="AU76" s="7"/>
    </row>
    <row r="77" spans="1:47" x14ac:dyDescent="0.35">
      <c r="A77" t="s">
        <v>225</v>
      </c>
      <c r="B77" s="57">
        <v>0</v>
      </c>
      <c r="C77" s="57">
        <v>5</v>
      </c>
      <c r="D77" s="57">
        <v>-6</v>
      </c>
      <c r="E77" s="57">
        <v>0</v>
      </c>
      <c r="F77" s="57">
        <v>10</v>
      </c>
      <c r="G77" s="57">
        <v>1</v>
      </c>
      <c r="H77" s="74">
        <v>102.32</v>
      </c>
      <c r="I77" s="74">
        <v>95.28</v>
      </c>
      <c r="J77" s="74">
        <v>111.71</v>
      </c>
      <c r="K77" s="74">
        <v>94.33</v>
      </c>
      <c r="L77" s="74">
        <v>103.65</v>
      </c>
      <c r="M77" s="74">
        <v>100.11</v>
      </c>
      <c r="N77" s="74">
        <v>102.85</v>
      </c>
      <c r="O77" s="57">
        <v>91</v>
      </c>
      <c r="P77" s="57">
        <v>91</v>
      </c>
      <c r="Q77" s="57">
        <v>91</v>
      </c>
      <c r="R77" s="57">
        <v>89</v>
      </c>
      <c r="S77" s="57">
        <v>86</v>
      </c>
      <c r="T77" s="57">
        <v>16</v>
      </c>
      <c r="U77" s="57">
        <v>151</v>
      </c>
      <c r="V77" s="57">
        <v>16</v>
      </c>
      <c r="W77" s="57">
        <v>21</v>
      </c>
      <c r="X77" s="57">
        <v>7</v>
      </c>
      <c r="Y77" s="57">
        <v>12</v>
      </c>
      <c r="Z77" s="57">
        <v>8</v>
      </c>
      <c r="AA77" s="57">
        <v>13210</v>
      </c>
      <c r="AB77" s="57">
        <v>11120</v>
      </c>
      <c r="AC77" s="57">
        <v>99</v>
      </c>
      <c r="AD77" s="57">
        <v>104</v>
      </c>
      <c r="AE77" s="57">
        <v>103</v>
      </c>
      <c r="AF77" s="57">
        <v>84</v>
      </c>
      <c r="AG77" s="57">
        <v>94</v>
      </c>
      <c r="AH77" s="74"/>
      <c r="AI77" s="74"/>
      <c r="AJ77" s="74"/>
      <c r="AK77" s="74">
        <v>103.55</v>
      </c>
      <c r="AL77" s="74">
        <v>107.17</v>
      </c>
      <c r="AM77" s="74">
        <v>94.49</v>
      </c>
      <c r="AN77" s="74">
        <v>107.79</v>
      </c>
      <c r="AO77" s="74">
        <v>103.59</v>
      </c>
      <c r="AP77" s="57"/>
      <c r="AQ77" s="57"/>
      <c r="AR77" s="57"/>
      <c r="AS77" s="57"/>
      <c r="AT77" s="7"/>
      <c r="AU77" s="7"/>
    </row>
    <row r="78" spans="1:47" x14ac:dyDescent="0.35">
      <c r="A78" t="s">
        <v>226</v>
      </c>
      <c r="B78" s="57">
        <v>-1</v>
      </c>
      <c r="C78" s="57">
        <v>11</v>
      </c>
      <c r="D78" s="57">
        <v>-8</v>
      </c>
      <c r="E78" s="57">
        <v>-1</v>
      </c>
      <c r="F78" s="57">
        <v>5</v>
      </c>
      <c r="G78" s="57">
        <v>2</v>
      </c>
      <c r="H78" s="74">
        <v>94.18</v>
      </c>
      <c r="I78" s="74">
        <v>86.55</v>
      </c>
      <c r="J78" s="74">
        <v>102.65</v>
      </c>
      <c r="K78" s="74">
        <v>86.28</v>
      </c>
      <c r="L78" s="74">
        <v>96.03</v>
      </c>
      <c r="M78" s="74">
        <v>88.84</v>
      </c>
      <c r="N78" s="74">
        <v>90.42</v>
      </c>
      <c r="O78" s="57">
        <v>84</v>
      </c>
      <c r="P78" s="57">
        <v>95</v>
      </c>
      <c r="Q78" s="57">
        <v>88</v>
      </c>
      <c r="R78" s="57">
        <v>81</v>
      </c>
      <c r="S78" s="57">
        <v>72</v>
      </c>
      <c r="T78" s="57">
        <v>11</v>
      </c>
      <c r="U78" s="57">
        <v>132</v>
      </c>
      <c r="V78" s="57">
        <v>12</v>
      </c>
      <c r="W78" s="57">
        <v>14</v>
      </c>
      <c r="X78" s="57">
        <v>9</v>
      </c>
      <c r="Y78" s="57">
        <v>11</v>
      </c>
      <c r="Z78" s="57">
        <v>46</v>
      </c>
      <c r="AA78" s="57">
        <v>13880</v>
      </c>
      <c r="AB78" s="57">
        <v>11650</v>
      </c>
      <c r="AC78" s="57">
        <v>98</v>
      </c>
      <c r="AD78" s="57">
        <v>102</v>
      </c>
      <c r="AE78" s="57">
        <v>102</v>
      </c>
      <c r="AF78" s="57">
        <v>78</v>
      </c>
      <c r="AG78" s="57">
        <v>92</v>
      </c>
      <c r="AH78" s="74"/>
      <c r="AI78" s="74"/>
      <c r="AJ78" s="74"/>
      <c r="AK78" s="74">
        <v>103.09</v>
      </c>
      <c r="AL78" s="74">
        <v>106.2</v>
      </c>
      <c r="AM78" s="74">
        <v>93.99</v>
      </c>
      <c r="AN78" s="74">
        <v>108.04</v>
      </c>
      <c r="AO78" s="74">
        <v>102.74</v>
      </c>
      <c r="AP78" s="57"/>
      <c r="AQ78" s="57"/>
      <c r="AR78" s="57"/>
      <c r="AS78" s="57"/>
      <c r="AT78" s="7"/>
      <c r="AU78" s="7"/>
    </row>
    <row r="79" spans="1:47" x14ac:dyDescent="0.35">
      <c r="A79" t="s">
        <v>227</v>
      </c>
      <c r="B79" s="57">
        <v>-2</v>
      </c>
      <c r="C79" s="57">
        <v>11</v>
      </c>
      <c r="D79" s="57">
        <v>-9</v>
      </c>
      <c r="E79" s="57">
        <v>-4</v>
      </c>
      <c r="F79" s="57">
        <v>12</v>
      </c>
      <c r="G79" s="57">
        <v>2</v>
      </c>
      <c r="H79" s="74">
        <v>99.62</v>
      </c>
      <c r="I79" s="74">
        <v>88.77</v>
      </c>
      <c r="J79" s="74">
        <v>117.26</v>
      </c>
      <c r="K79" s="74">
        <v>89.95</v>
      </c>
      <c r="L79" s="74">
        <v>88.18</v>
      </c>
      <c r="M79" s="74">
        <v>89.53</v>
      </c>
      <c r="N79" s="74">
        <v>83.56</v>
      </c>
      <c r="O79" s="57">
        <v>75</v>
      </c>
      <c r="P79" s="57">
        <v>89</v>
      </c>
      <c r="Q79" s="57">
        <v>89</v>
      </c>
      <c r="R79" s="57">
        <v>74</v>
      </c>
      <c r="S79" s="57">
        <v>60</v>
      </c>
      <c r="T79" s="57">
        <v>7</v>
      </c>
      <c r="U79" s="57">
        <v>145</v>
      </c>
      <c r="V79" s="57">
        <v>12</v>
      </c>
      <c r="W79" s="57">
        <v>15</v>
      </c>
      <c r="X79" s="57">
        <v>37</v>
      </c>
      <c r="Y79" s="57">
        <v>14</v>
      </c>
      <c r="Z79" s="57">
        <v>8</v>
      </c>
      <c r="AA79" s="57">
        <v>12580</v>
      </c>
      <c r="AB79" s="57">
        <v>10570</v>
      </c>
      <c r="AC79" s="57">
        <v>98</v>
      </c>
      <c r="AD79" s="57">
        <v>100</v>
      </c>
      <c r="AE79" s="57">
        <v>102</v>
      </c>
      <c r="AF79" s="57">
        <v>71</v>
      </c>
      <c r="AG79" s="57">
        <v>90</v>
      </c>
      <c r="AH79" s="74"/>
      <c r="AI79" s="74"/>
      <c r="AJ79" s="74"/>
      <c r="AK79" s="74">
        <v>102.59</v>
      </c>
      <c r="AL79" s="74">
        <v>106.02</v>
      </c>
      <c r="AM79" s="74">
        <v>91.05</v>
      </c>
      <c r="AN79" s="74">
        <v>109.61</v>
      </c>
      <c r="AO79" s="74">
        <v>101.32</v>
      </c>
      <c r="AP79" s="57"/>
      <c r="AQ79" s="57"/>
      <c r="AR79" s="57"/>
      <c r="AS79" s="57"/>
      <c r="AT79" s="7"/>
      <c r="AU79" s="7"/>
    </row>
    <row r="80" spans="1:47" x14ac:dyDescent="0.35">
      <c r="A80" t="s">
        <v>1271</v>
      </c>
      <c r="B80" s="57">
        <v>-10</v>
      </c>
      <c r="C80" s="57">
        <v>7</v>
      </c>
      <c r="D80" s="57">
        <v>-15</v>
      </c>
      <c r="E80" s="57">
        <v>-2</v>
      </c>
      <c r="F80" s="57">
        <v>1</v>
      </c>
      <c r="G80" s="57">
        <v>2</v>
      </c>
      <c r="H80" s="74">
        <v>94.11</v>
      </c>
      <c r="I80" s="74">
        <v>88.31</v>
      </c>
      <c r="J80" s="74">
        <v>132.4</v>
      </c>
      <c r="K80" s="74">
        <v>94.84</v>
      </c>
      <c r="L80" s="74">
        <v>73.05</v>
      </c>
      <c r="M80" s="74">
        <v>78.67</v>
      </c>
      <c r="N80" s="74">
        <v>75.290000000000006</v>
      </c>
      <c r="O80" s="57">
        <v>75</v>
      </c>
      <c r="P80" s="57">
        <v>84</v>
      </c>
      <c r="Q80" s="57">
        <v>81</v>
      </c>
      <c r="R80" s="57">
        <v>65</v>
      </c>
      <c r="S80" s="57">
        <v>54</v>
      </c>
      <c r="T80" s="57">
        <v>7</v>
      </c>
      <c r="U80" s="57">
        <v>159</v>
      </c>
      <c r="V80" s="57">
        <v>17</v>
      </c>
      <c r="W80" s="57">
        <v>20</v>
      </c>
      <c r="X80" s="57">
        <v>7</v>
      </c>
      <c r="Y80" s="57">
        <v>14</v>
      </c>
      <c r="Z80" s="57">
        <v>6</v>
      </c>
      <c r="AA80" s="57"/>
      <c r="AB80" s="57"/>
      <c r="AC80" s="57">
        <v>93</v>
      </c>
      <c r="AD80" s="57">
        <v>102</v>
      </c>
      <c r="AE80" s="57">
        <v>108</v>
      </c>
      <c r="AF80" s="57">
        <v>60</v>
      </c>
      <c r="AG80" s="57">
        <v>88</v>
      </c>
      <c r="AH80" s="74"/>
      <c r="AI80" s="74"/>
      <c r="AJ80" s="74"/>
      <c r="AK80" s="74"/>
      <c r="AL80" s="74"/>
      <c r="AM80" s="74"/>
      <c r="AN80" s="74"/>
      <c r="AO80" s="74"/>
      <c r="AP80" s="57"/>
      <c r="AQ80" s="57"/>
      <c r="AR80" s="57"/>
      <c r="AS80" s="57"/>
      <c r="AT80" s="7"/>
      <c r="AU80" s="7"/>
    </row>
    <row r="81" spans="1:47" x14ac:dyDescent="0.35">
      <c r="A81" t="s">
        <v>1272</v>
      </c>
      <c r="B81" s="57">
        <v>-11</v>
      </c>
      <c r="C81" s="57">
        <v>7</v>
      </c>
      <c r="D81" s="57">
        <v>-16</v>
      </c>
      <c r="E81" s="57">
        <v>-4</v>
      </c>
      <c r="F81" s="57">
        <v>-1</v>
      </c>
      <c r="G81" s="57">
        <v>2</v>
      </c>
      <c r="H81" s="74">
        <v>76.22</v>
      </c>
      <c r="I81" s="74">
        <v>67.17</v>
      </c>
      <c r="J81" s="74">
        <v>73.47</v>
      </c>
      <c r="K81" s="74">
        <v>67.459999999999994</v>
      </c>
      <c r="L81" s="74">
        <v>64.75</v>
      </c>
      <c r="M81" s="74">
        <v>64.3</v>
      </c>
      <c r="N81" s="74">
        <v>67.34</v>
      </c>
      <c r="O81" s="57">
        <v>67</v>
      </c>
      <c r="P81" s="57">
        <v>72</v>
      </c>
      <c r="Q81" s="57">
        <v>77</v>
      </c>
      <c r="R81" s="57">
        <v>47</v>
      </c>
      <c r="S81" s="57">
        <v>45</v>
      </c>
      <c r="T81" s="57">
        <v>5</v>
      </c>
      <c r="U81" s="57">
        <v>142</v>
      </c>
      <c r="V81" s="57">
        <v>13</v>
      </c>
      <c r="W81" s="57">
        <v>13</v>
      </c>
      <c r="X81" s="57">
        <v>7</v>
      </c>
      <c r="Y81" s="57">
        <v>12</v>
      </c>
      <c r="Z81" s="57">
        <v>12</v>
      </c>
      <c r="AA81" s="57"/>
      <c r="AB81" s="57"/>
      <c r="AC81" s="57">
        <v>94</v>
      </c>
      <c r="AD81" s="57">
        <v>105</v>
      </c>
      <c r="AE81" s="57">
        <v>112</v>
      </c>
      <c r="AF81" s="57">
        <v>52</v>
      </c>
      <c r="AG81" s="57">
        <v>85</v>
      </c>
      <c r="AH81" s="74"/>
      <c r="AI81" s="74"/>
      <c r="AJ81" s="74"/>
      <c r="AK81" s="74"/>
      <c r="AL81" s="74"/>
      <c r="AM81" s="74"/>
      <c r="AN81" s="74"/>
      <c r="AO81" s="74"/>
      <c r="AP81" s="57"/>
      <c r="AQ81" s="57"/>
      <c r="AR81" s="57"/>
      <c r="AS81" s="57"/>
      <c r="AT81" s="7"/>
      <c r="AU81" s="7"/>
    </row>
    <row r="82" spans="1:47" x14ac:dyDescent="0.35">
      <c r="A82" t="s">
        <v>228</v>
      </c>
      <c r="B82" s="57">
        <v>-3</v>
      </c>
      <c r="C82" s="57">
        <v>20</v>
      </c>
      <c r="D82" s="57">
        <v>-16</v>
      </c>
      <c r="E82" s="57">
        <v>-9</v>
      </c>
      <c r="F82" s="57">
        <v>29</v>
      </c>
      <c r="G82" s="57">
        <v>4</v>
      </c>
      <c r="H82" s="74">
        <v>79.05</v>
      </c>
      <c r="I82" s="74">
        <v>61.47</v>
      </c>
      <c r="J82" s="74">
        <v>75.75</v>
      </c>
      <c r="K82" s="74">
        <v>57.95</v>
      </c>
      <c r="L82" s="74">
        <v>77.11</v>
      </c>
      <c r="M82" s="74">
        <v>68.2</v>
      </c>
      <c r="N82" s="74">
        <v>67.400000000000006</v>
      </c>
      <c r="O82" s="57">
        <v>60</v>
      </c>
      <c r="P82" s="57">
        <v>65</v>
      </c>
      <c r="Q82" s="57">
        <v>68</v>
      </c>
      <c r="R82" s="57">
        <v>33</v>
      </c>
      <c r="S82" s="57">
        <v>41</v>
      </c>
      <c r="T82" s="57">
        <v>8</v>
      </c>
      <c r="U82" s="57">
        <v>154</v>
      </c>
      <c r="V82" s="57">
        <v>12</v>
      </c>
      <c r="W82" s="57">
        <v>19</v>
      </c>
      <c r="X82" s="57">
        <v>12</v>
      </c>
      <c r="Y82" s="57">
        <v>13</v>
      </c>
      <c r="Z82" s="57">
        <v>8</v>
      </c>
      <c r="AA82" s="57">
        <v>22480</v>
      </c>
      <c r="AB82" s="57">
        <v>18850</v>
      </c>
      <c r="AC82" s="57">
        <v>96</v>
      </c>
      <c r="AD82" s="57">
        <v>103</v>
      </c>
      <c r="AE82" s="57">
        <v>104</v>
      </c>
      <c r="AF82" s="57">
        <v>58</v>
      </c>
      <c r="AG82" s="57">
        <v>81</v>
      </c>
      <c r="AH82" s="74"/>
      <c r="AI82" s="74"/>
      <c r="AJ82" s="74"/>
      <c r="AK82" s="74">
        <v>100.48</v>
      </c>
      <c r="AL82" s="74">
        <v>103.52</v>
      </c>
      <c r="AM82" s="74">
        <v>80.760000000000005</v>
      </c>
      <c r="AN82" s="74">
        <v>115.72</v>
      </c>
      <c r="AO82" s="74">
        <v>97.85</v>
      </c>
      <c r="AP82" s="57"/>
      <c r="AQ82" s="57"/>
      <c r="AR82" s="57"/>
      <c r="AS82" s="57"/>
      <c r="AT82" s="7"/>
      <c r="AU82" s="7"/>
    </row>
    <row r="83" spans="1:47" x14ac:dyDescent="0.35">
      <c r="A83" t="s">
        <v>229</v>
      </c>
      <c r="B83" s="57">
        <v>-15</v>
      </c>
      <c r="C83" s="57">
        <v>21</v>
      </c>
      <c r="D83" s="57">
        <v>-27</v>
      </c>
      <c r="E83" s="57">
        <v>-16</v>
      </c>
      <c r="F83" s="57">
        <v>6</v>
      </c>
      <c r="G83" s="57">
        <v>7</v>
      </c>
      <c r="H83" s="74">
        <v>69.91</v>
      </c>
      <c r="I83" s="74">
        <v>49.57</v>
      </c>
      <c r="J83" s="74">
        <v>62.55</v>
      </c>
      <c r="K83" s="74">
        <v>46.33</v>
      </c>
      <c r="L83" s="74">
        <v>63.43</v>
      </c>
      <c r="M83" s="74">
        <v>56.62</v>
      </c>
      <c r="N83" s="74">
        <v>56.58</v>
      </c>
      <c r="O83" s="57">
        <v>44</v>
      </c>
      <c r="P83" s="57">
        <v>55</v>
      </c>
      <c r="Q83" s="57">
        <v>47</v>
      </c>
      <c r="R83" s="57">
        <v>15</v>
      </c>
      <c r="S83" s="57">
        <v>28</v>
      </c>
      <c r="T83" s="57">
        <v>6</v>
      </c>
      <c r="U83" s="57">
        <v>161</v>
      </c>
      <c r="V83" s="57">
        <v>15</v>
      </c>
      <c r="W83" s="57">
        <v>18</v>
      </c>
      <c r="X83" s="57">
        <v>8</v>
      </c>
      <c r="Y83" s="57">
        <v>16</v>
      </c>
      <c r="Z83" s="57">
        <v>7</v>
      </c>
      <c r="AA83" s="57">
        <v>37930</v>
      </c>
      <c r="AB83" s="57">
        <v>31210</v>
      </c>
      <c r="AC83" s="57">
        <v>86</v>
      </c>
      <c r="AD83" s="57">
        <v>95</v>
      </c>
      <c r="AE83" s="57">
        <v>103</v>
      </c>
      <c r="AF83" s="57">
        <v>42</v>
      </c>
      <c r="AG83" s="57">
        <v>75</v>
      </c>
      <c r="AH83" s="74"/>
      <c r="AI83" s="74"/>
      <c r="AJ83" s="74"/>
      <c r="AK83" s="74">
        <v>100.2</v>
      </c>
      <c r="AL83" s="74">
        <v>103.21</v>
      </c>
      <c r="AM83" s="74">
        <v>76.5</v>
      </c>
      <c r="AN83" s="74">
        <v>119.41</v>
      </c>
      <c r="AO83" s="74">
        <v>96.18</v>
      </c>
      <c r="AP83" s="57"/>
      <c r="AQ83" s="57"/>
      <c r="AR83" s="57"/>
      <c r="AS83" s="57"/>
      <c r="AT83" s="7"/>
      <c r="AU83" s="7"/>
    </row>
    <row r="84" spans="1:47" x14ac:dyDescent="0.35">
      <c r="A84" t="s">
        <v>230</v>
      </c>
      <c r="B84" s="57">
        <v>-21</v>
      </c>
      <c r="C84" s="57">
        <v>22</v>
      </c>
      <c r="D84" s="57">
        <v>-34</v>
      </c>
      <c r="E84" s="57">
        <v>-23</v>
      </c>
      <c r="F84" s="57">
        <v>-3</v>
      </c>
      <c r="G84" s="57">
        <v>10</v>
      </c>
      <c r="H84" s="74">
        <v>66.55</v>
      </c>
      <c r="I84" s="74">
        <v>43.41</v>
      </c>
      <c r="J84" s="74">
        <v>56.11</v>
      </c>
      <c r="K84" s="74">
        <v>40.32</v>
      </c>
      <c r="L84" s="74">
        <v>57.82</v>
      </c>
      <c r="M84" s="74">
        <v>48.2</v>
      </c>
      <c r="N84" s="74">
        <v>49.18</v>
      </c>
      <c r="O84" s="57">
        <v>36</v>
      </c>
      <c r="P84" s="57">
        <v>45</v>
      </c>
      <c r="Q84" s="57">
        <v>42</v>
      </c>
      <c r="R84" s="57">
        <v>8</v>
      </c>
      <c r="S84" s="57">
        <v>26</v>
      </c>
      <c r="T84" s="57">
        <v>6</v>
      </c>
      <c r="U84" s="57">
        <v>175</v>
      </c>
      <c r="V84" s="57">
        <v>17</v>
      </c>
      <c r="W84" s="57">
        <v>25</v>
      </c>
      <c r="X84" s="57">
        <v>6</v>
      </c>
      <c r="Y84" s="57">
        <v>14</v>
      </c>
      <c r="Z84" s="57">
        <v>7</v>
      </c>
      <c r="AA84" s="57">
        <v>48200</v>
      </c>
      <c r="AB84" s="57">
        <v>39370</v>
      </c>
      <c r="AC84" s="57">
        <v>80</v>
      </c>
      <c r="AD84" s="57">
        <v>90</v>
      </c>
      <c r="AE84" s="57">
        <v>100</v>
      </c>
      <c r="AF84" s="57">
        <v>34</v>
      </c>
      <c r="AG84" s="57">
        <v>68</v>
      </c>
      <c r="AH84" s="74"/>
      <c r="AI84" s="74"/>
      <c r="AJ84" s="74"/>
      <c r="AK84" s="74">
        <v>99.92</v>
      </c>
      <c r="AL84" s="74">
        <v>102.3</v>
      </c>
      <c r="AM84" s="74">
        <v>72.400000000000006</v>
      </c>
      <c r="AN84" s="74">
        <v>123.52</v>
      </c>
      <c r="AO84" s="74">
        <v>95.02</v>
      </c>
      <c r="AP84" s="57"/>
      <c r="AQ84" s="57"/>
      <c r="AR84" s="57"/>
      <c r="AS84" s="57"/>
      <c r="AT84" s="7"/>
      <c r="AU84" s="7"/>
    </row>
    <row r="85" spans="1:47" x14ac:dyDescent="0.35">
      <c r="A85" t="s">
        <v>231</v>
      </c>
      <c r="B85" s="57">
        <v>-21</v>
      </c>
      <c r="C85" s="57">
        <v>24</v>
      </c>
      <c r="D85" s="57">
        <v>-37</v>
      </c>
      <c r="E85" s="57">
        <v>-27</v>
      </c>
      <c r="F85" s="57">
        <v>2</v>
      </c>
      <c r="G85" s="57">
        <v>11</v>
      </c>
      <c r="H85" s="74">
        <v>67.069999999999993</v>
      </c>
      <c r="I85" s="74">
        <v>41.52</v>
      </c>
      <c r="J85" s="74">
        <v>54.04</v>
      </c>
      <c r="K85" s="74">
        <v>38.700000000000003</v>
      </c>
      <c r="L85" s="74">
        <v>51.91</v>
      </c>
      <c r="M85" s="74">
        <v>45.98</v>
      </c>
      <c r="N85" s="74">
        <v>50.98</v>
      </c>
      <c r="O85" s="57">
        <v>39</v>
      </c>
      <c r="P85" s="57">
        <v>42</v>
      </c>
      <c r="Q85" s="57">
        <v>38</v>
      </c>
      <c r="R85" s="57">
        <v>7</v>
      </c>
      <c r="S85" s="57">
        <v>18</v>
      </c>
      <c r="T85" s="57">
        <v>6</v>
      </c>
      <c r="U85" s="57">
        <v>153</v>
      </c>
      <c r="V85" s="57">
        <v>17</v>
      </c>
      <c r="W85" s="57">
        <v>16</v>
      </c>
      <c r="X85" s="57">
        <v>41</v>
      </c>
      <c r="Y85" s="57">
        <v>10</v>
      </c>
      <c r="Z85" s="57">
        <v>6</v>
      </c>
      <c r="AA85" s="57">
        <v>57430</v>
      </c>
      <c r="AB85" s="57">
        <v>46640</v>
      </c>
      <c r="AC85" s="57">
        <v>79</v>
      </c>
      <c r="AD85" s="57">
        <v>88</v>
      </c>
      <c r="AE85" s="57">
        <v>100</v>
      </c>
      <c r="AF85" s="57">
        <v>28</v>
      </c>
      <c r="AG85" s="57">
        <v>62</v>
      </c>
      <c r="AH85" s="74"/>
      <c r="AI85" s="74"/>
      <c r="AJ85" s="74"/>
      <c r="AK85" s="74">
        <v>98.65</v>
      </c>
      <c r="AL85" s="74">
        <v>100.52</v>
      </c>
      <c r="AM85" s="74">
        <v>66.16</v>
      </c>
      <c r="AN85" s="74">
        <v>127.38</v>
      </c>
      <c r="AO85" s="74">
        <v>93.7</v>
      </c>
      <c r="AP85" s="57"/>
      <c r="AQ85" s="57"/>
      <c r="AR85" s="57"/>
      <c r="AS85" s="57"/>
      <c r="AT85" s="7"/>
      <c r="AU85" s="7"/>
    </row>
    <row r="86" spans="1:47" x14ac:dyDescent="0.35">
      <c r="A86" t="s">
        <v>232</v>
      </c>
      <c r="B86" s="57">
        <v>-28</v>
      </c>
      <c r="C86" s="57">
        <v>10</v>
      </c>
      <c r="D86" s="57">
        <v>-40</v>
      </c>
      <c r="E86" s="57">
        <v>-29</v>
      </c>
      <c r="F86" s="57">
        <v>6</v>
      </c>
      <c r="G86" s="57">
        <v>13</v>
      </c>
      <c r="H86" s="74">
        <v>68.81</v>
      </c>
      <c r="I86" s="74">
        <v>37.97</v>
      </c>
      <c r="J86" s="74">
        <v>58.17</v>
      </c>
      <c r="K86" s="74">
        <v>34.64</v>
      </c>
      <c r="L86" s="74">
        <v>50.73</v>
      </c>
      <c r="M86" s="74">
        <v>40.729999999999997</v>
      </c>
      <c r="N86" s="74">
        <v>45.21</v>
      </c>
      <c r="O86" s="57">
        <v>31</v>
      </c>
      <c r="P86" s="57">
        <v>38</v>
      </c>
      <c r="Q86" s="57">
        <v>36</v>
      </c>
      <c r="R86" s="57">
        <v>6</v>
      </c>
      <c r="S86" s="57">
        <v>13</v>
      </c>
      <c r="T86" s="57">
        <v>5</v>
      </c>
      <c r="U86" s="57">
        <v>162</v>
      </c>
      <c r="V86" s="57">
        <v>15</v>
      </c>
      <c r="W86" s="57">
        <v>19</v>
      </c>
      <c r="X86" s="57">
        <v>40</v>
      </c>
      <c r="Y86" s="57">
        <v>12</v>
      </c>
      <c r="Z86" s="57">
        <v>7</v>
      </c>
      <c r="AA86" s="57">
        <v>76650</v>
      </c>
      <c r="AB86" s="57">
        <v>60970</v>
      </c>
      <c r="AC86" s="57">
        <v>78</v>
      </c>
      <c r="AD86" s="57">
        <v>85</v>
      </c>
      <c r="AE86" s="57">
        <v>98</v>
      </c>
      <c r="AF86" s="57">
        <v>23</v>
      </c>
      <c r="AG86" s="57">
        <v>55</v>
      </c>
      <c r="AH86" s="74"/>
      <c r="AI86" s="74"/>
      <c r="AJ86" s="74"/>
      <c r="AK86" s="74">
        <v>97.16</v>
      </c>
      <c r="AL86" s="74">
        <v>99.05</v>
      </c>
      <c r="AM86" s="74">
        <v>61.06</v>
      </c>
      <c r="AN86" s="74">
        <v>129.11000000000001</v>
      </c>
      <c r="AO86" s="74">
        <v>92.6</v>
      </c>
      <c r="AP86" s="57"/>
      <c r="AQ86" s="57"/>
      <c r="AR86" s="57"/>
      <c r="AS86" s="57"/>
      <c r="AT86" s="7"/>
      <c r="AU86" s="7"/>
    </row>
    <row r="87" spans="1:47" x14ac:dyDescent="0.35">
      <c r="A87" t="s">
        <v>1273</v>
      </c>
      <c r="B87" s="57">
        <v>-50</v>
      </c>
      <c r="C87" s="57">
        <v>1</v>
      </c>
      <c r="D87" s="57">
        <v>-46</v>
      </c>
      <c r="E87" s="57">
        <v>-25</v>
      </c>
      <c r="F87" s="57">
        <v>2</v>
      </c>
      <c r="G87" s="57">
        <v>11</v>
      </c>
      <c r="H87" s="74">
        <v>56.73</v>
      </c>
      <c r="I87" s="74">
        <v>30.08</v>
      </c>
      <c r="J87" s="74">
        <v>52.54</v>
      </c>
      <c r="K87" s="74">
        <v>28.01</v>
      </c>
      <c r="L87" s="74">
        <v>39.31</v>
      </c>
      <c r="M87" s="74">
        <v>32.61</v>
      </c>
      <c r="N87" s="74">
        <v>37.15</v>
      </c>
      <c r="O87" s="57">
        <v>23</v>
      </c>
      <c r="P87" s="57">
        <v>31</v>
      </c>
      <c r="Q87" s="57">
        <v>26</v>
      </c>
      <c r="R87" s="57">
        <v>5</v>
      </c>
      <c r="S87" s="57">
        <v>12</v>
      </c>
      <c r="T87" s="57">
        <v>5</v>
      </c>
      <c r="U87" s="57">
        <v>135</v>
      </c>
      <c r="V87" s="57">
        <v>17</v>
      </c>
      <c r="W87" s="57">
        <v>16</v>
      </c>
      <c r="X87" s="57">
        <v>7</v>
      </c>
      <c r="Y87" s="57">
        <v>8</v>
      </c>
      <c r="Z87" s="57">
        <v>37</v>
      </c>
      <c r="AA87" s="57"/>
      <c r="AB87" s="57"/>
      <c r="AC87" s="57">
        <v>70</v>
      </c>
      <c r="AD87" s="57">
        <v>79</v>
      </c>
      <c r="AE87" s="57">
        <v>102</v>
      </c>
      <c r="AF87" s="57">
        <v>12</v>
      </c>
      <c r="AG87" s="57">
        <v>49</v>
      </c>
      <c r="AH87" s="74"/>
      <c r="AI87" s="74"/>
      <c r="AJ87" s="74"/>
      <c r="AK87" s="74"/>
      <c r="AL87" s="74"/>
      <c r="AM87" s="74"/>
      <c r="AN87" s="74"/>
      <c r="AO87" s="74"/>
      <c r="AP87" s="57"/>
      <c r="AQ87" s="57"/>
      <c r="AR87" s="57"/>
      <c r="AS87" s="57"/>
      <c r="AT87" s="7"/>
      <c r="AU87" s="7"/>
    </row>
    <row r="88" spans="1:47" x14ac:dyDescent="0.35">
      <c r="A88" t="s">
        <v>1274</v>
      </c>
      <c r="B88" s="57">
        <v>-56</v>
      </c>
      <c r="C88" s="57">
        <v>-14</v>
      </c>
      <c r="D88" s="57">
        <v>-46</v>
      </c>
      <c r="E88" s="57">
        <v>-30</v>
      </c>
      <c r="F88" s="57">
        <v>20</v>
      </c>
      <c r="G88" s="57">
        <v>9</v>
      </c>
      <c r="H88" s="74">
        <v>46.81</v>
      </c>
      <c r="I88" s="74">
        <v>28.1</v>
      </c>
      <c r="J88" s="74">
        <v>42.16</v>
      </c>
      <c r="K88" s="74">
        <v>25.9</v>
      </c>
      <c r="L88" s="74">
        <v>35.229999999999997</v>
      </c>
      <c r="M88" s="74">
        <v>29.42</v>
      </c>
      <c r="N88" s="74">
        <v>33.99</v>
      </c>
      <c r="O88" s="57">
        <v>23</v>
      </c>
      <c r="P88" s="57">
        <v>25</v>
      </c>
      <c r="Q88" s="57">
        <v>26</v>
      </c>
      <c r="R88" s="57">
        <v>6</v>
      </c>
      <c r="S88" s="57">
        <v>11</v>
      </c>
      <c r="T88" s="57">
        <v>4</v>
      </c>
      <c r="U88" s="57">
        <v>131</v>
      </c>
      <c r="V88" s="57">
        <v>11</v>
      </c>
      <c r="W88" s="57">
        <v>14</v>
      </c>
      <c r="X88" s="57">
        <v>6</v>
      </c>
      <c r="Y88" s="57">
        <v>8</v>
      </c>
      <c r="Z88" s="57">
        <v>7</v>
      </c>
      <c r="AA88" s="57"/>
      <c r="AB88" s="57"/>
      <c r="AC88" s="57">
        <v>66</v>
      </c>
      <c r="AD88" s="57">
        <v>73</v>
      </c>
      <c r="AE88" s="57">
        <v>101</v>
      </c>
      <c r="AF88" s="57">
        <v>11</v>
      </c>
      <c r="AG88" s="57">
        <v>47</v>
      </c>
      <c r="AH88" s="74"/>
      <c r="AI88" s="74"/>
      <c r="AJ88" s="74"/>
      <c r="AK88" s="74"/>
      <c r="AL88" s="74"/>
      <c r="AM88" s="74"/>
      <c r="AN88" s="74"/>
      <c r="AO88" s="74"/>
      <c r="AP88" s="57"/>
      <c r="AQ88" s="57"/>
      <c r="AR88" s="57"/>
      <c r="AS88" s="57"/>
      <c r="AT88" s="7"/>
      <c r="AU88" s="7"/>
    </row>
    <row r="89" spans="1:47" x14ac:dyDescent="0.35">
      <c r="A89" t="s">
        <v>233</v>
      </c>
      <c r="B89" s="57">
        <v>-45</v>
      </c>
      <c r="C89" s="57">
        <v>-8</v>
      </c>
      <c r="D89" s="57">
        <v>-53</v>
      </c>
      <c r="E89" s="57">
        <v>-45</v>
      </c>
      <c r="F89" s="57">
        <v>1</v>
      </c>
      <c r="G89" s="57">
        <v>17</v>
      </c>
      <c r="H89" s="74">
        <v>52.26</v>
      </c>
      <c r="I89" s="74">
        <v>27.42</v>
      </c>
      <c r="J89" s="74">
        <v>45.89</v>
      </c>
      <c r="K89" s="74">
        <v>24.44</v>
      </c>
      <c r="L89" s="74">
        <v>36.28</v>
      </c>
      <c r="M89" s="74">
        <v>30.95</v>
      </c>
      <c r="N89" s="74">
        <v>38.03</v>
      </c>
      <c r="O89" s="57">
        <v>25</v>
      </c>
      <c r="P89" s="57">
        <v>31</v>
      </c>
      <c r="Q89" s="57">
        <v>28</v>
      </c>
      <c r="R89" s="57">
        <v>7</v>
      </c>
      <c r="S89" s="57">
        <v>13</v>
      </c>
      <c r="T89" s="57">
        <v>6</v>
      </c>
      <c r="U89" s="57">
        <v>151</v>
      </c>
      <c r="V89" s="57">
        <v>15</v>
      </c>
      <c r="W89" s="57">
        <v>16</v>
      </c>
      <c r="X89" s="57">
        <v>13</v>
      </c>
      <c r="Y89" s="57">
        <v>11</v>
      </c>
      <c r="Z89" s="57">
        <v>44</v>
      </c>
      <c r="AA89" s="57">
        <v>121130</v>
      </c>
      <c r="AB89" s="57">
        <v>93820</v>
      </c>
      <c r="AC89" s="57">
        <v>64</v>
      </c>
      <c r="AD89" s="57">
        <v>77</v>
      </c>
      <c r="AE89" s="57">
        <v>97</v>
      </c>
      <c r="AF89" s="57">
        <v>14</v>
      </c>
      <c r="AG89" s="57">
        <v>40</v>
      </c>
      <c r="AH89" s="74"/>
      <c r="AI89" s="74"/>
      <c r="AJ89" s="74"/>
      <c r="AK89" s="74">
        <v>81.260000000000005</v>
      </c>
      <c r="AL89" s="74">
        <v>80.930000000000007</v>
      </c>
      <c r="AM89" s="74">
        <v>39.26</v>
      </c>
      <c r="AN89" s="74">
        <v>118.92</v>
      </c>
      <c r="AO89" s="74">
        <v>86.73</v>
      </c>
      <c r="AP89" s="57"/>
      <c r="AQ89" s="57"/>
      <c r="AR89" s="57"/>
      <c r="AS89" s="57"/>
      <c r="AT89" s="7"/>
      <c r="AU89" s="7"/>
    </row>
    <row r="90" spans="1:47" x14ac:dyDescent="0.35">
      <c r="A90" t="s">
        <v>234</v>
      </c>
      <c r="B90" s="57">
        <v>-71</v>
      </c>
      <c r="C90" s="57">
        <v>-24</v>
      </c>
      <c r="D90" s="57">
        <v>-64</v>
      </c>
      <c r="E90" s="57">
        <v>-58</v>
      </c>
      <c r="F90" s="57">
        <v>-14</v>
      </c>
      <c r="G90" s="57">
        <v>24</v>
      </c>
      <c r="H90" s="74">
        <v>38.31</v>
      </c>
      <c r="I90" s="74">
        <v>19.489999999999998</v>
      </c>
      <c r="J90" s="74">
        <v>37.229999999999997</v>
      </c>
      <c r="K90" s="74">
        <v>17.149999999999999</v>
      </c>
      <c r="L90" s="74">
        <v>28.4</v>
      </c>
      <c r="M90" s="74">
        <v>22.15</v>
      </c>
      <c r="N90" s="74">
        <v>24.8</v>
      </c>
      <c r="O90" s="57">
        <v>15</v>
      </c>
      <c r="P90" s="57">
        <v>21</v>
      </c>
      <c r="Q90" s="57">
        <v>16</v>
      </c>
      <c r="R90" s="57">
        <v>6</v>
      </c>
      <c r="S90" s="57">
        <v>12</v>
      </c>
      <c r="T90" s="57">
        <v>4</v>
      </c>
      <c r="U90" s="57">
        <v>168</v>
      </c>
      <c r="V90" s="57">
        <v>15</v>
      </c>
      <c r="W90" s="57">
        <v>15</v>
      </c>
      <c r="X90" s="57">
        <v>8</v>
      </c>
      <c r="Y90" s="57">
        <v>14</v>
      </c>
      <c r="Z90" s="57">
        <v>7</v>
      </c>
      <c r="AA90" s="57">
        <v>134640</v>
      </c>
      <c r="AB90" s="57">
        <v>103270</v>
      </c>
      <c r="AC90" s="57">
        <v>44</v>
      </c>
      <c r="AD90" s="57">
        <v>56</v>
      </c>
      <c r="AE90" s="57">
        <v>84</v>
      </c>
      <c r="AF90" s="57">
        <v>9</v>
      </c>
      <c r="AG90" s="57">
        <v>36</v>
      </c>
      <c r="AH90" s="74"/>
      <c r="AI90" s="74"/>
      <c r="AJ90" s="74"/>
      <c r="AK90" s="74">
        <v>76.900000000000006</v>
      </c>
      <c r="AL90" s="74">
        <v>76.06</v>
      </c>
      <c r="AM90" s="74">
        <v>36.36</v>
      </c>
      <c r="AN90" s="74">
        <v>113.7</v>
      </c>
      <c r="AO90" s="74">
        <v>82.75</v>
      </c>
      <c r="AP90" s="57"/>
      <c r="AQ90" s="57"/>
      <c r="AR90" s="57"/>
      <c r="AS90" s="57"/>
      <c r="AT90" s="7"/>
      <c r="AU90" s="7"/>
    </row>
    <row r="91" spans="1:47" x14ac:dyDescent="0.35">
      <c r="A91" t="s">
        <v>235</v>
      </c>
      <c r="B91" s="57">
        <v>-73</v>
      </c>
      <c r="C91" s="57">
        <v>-26</v>
      </c>
      <c r="D91" s="57">
        <v>-68</v>
      </c>
      <c r="E91" s="57">
        <v>-64</v>
      </c>
      <c r="F91" s="57">
        <v>-12</v>
      </c>
      <c r="G91" s="57">
        <v>26</v>
      </c>
      <c r="H91" s="74">
        <v>36.159999999999997</v>
      </c>
      <c r="I91" s="74">
        <v>17.87</v>
      </c>
      <c r="J91" s="74">
        <v>38.72</v>
      </c>
      <c r="K91" s="74">
        <v>15.43</v>
      </c>
      <c r="L91" s="74">
        <v>24.84</v>
      </c>
      <c r="M91" s="74">
        <v>20.62</v>
      </c>
      <c r="N91" s="74">
        <v>24.21</v>
      </c>
      <c r="O91" s="57">
        <v>12</v>
      </c>
      <c r="P91" s="57">
        <v>18</v>
      </c>
      <c r="Q91" s="57">
        <v>13</v>
      </c>
      <c r="R91" s="57">
        <v>6</v>
      </c>
      <c r="S91" s="57">
        <v>12</v>
      </c>
      <c r="T91" s="57">
        <v>5</v>
      </c>
      <c r="U91" s="57">
        <v>173</v>
      </c>
      <c r="V91" s="57">
        <v>16</v>
      </c>
      <c r="W91" s="57">
        <v>20</v>
      </c>
      <c r="X91" s="57">
        <v>6</v>
      </c>
      <c r="Y91" s="57">
        <v>14</v>
      </c>
      <c r="Z91" s="57">
        <v>40</v>
      </c>
      <c r="AA91" s="57">
        <v>96760</v>
      </c>
      <c r="AB91" s="57">
        <v>75070</v>
      </c>
      <c r="AC91" s="57">
        <v>37</v>
      </c>
      <c r="AD91" s="57">
        <v>47</v>
      </c>
      <c r="AE91" s="57">
        <v>77</v>
      </c>
      <c r="AF91" s="57">
        <v>7</v>
      </c>
      <c r="AG91" s="57">
        <v>30</v>
      </c>
      <c r="AH91" s="74"/>
      <c r="AI91" s="74"/>
      <c r="AJ91" s="74"/>
      <c r="AK91" s="74">
        <v>70.540000000000006</v>
      </c>
      <c r="AL91" s="74">
        <v>69.34</v>
      </c>
      <c r="AM91" s="74">
        <v>30.95</v>
      </c>
      <c r="AN91" s="74">
        <v>106.52</v>
      </c>
      <c r="AO91" s="74">
        <v>78.12</v>
      </c>
      <c r="AP91" s="57"/>
      <c r="AQ91" s="57"/>
      <c r="AR91" s="57"/>
      <c r="AS91" s="57"/>
      <c r="AT91" s="7"/>
      <c r="AU91" s="7"/>
    </row>
    <row r="92" spans="1:47" x14ac:dyDescent="0.35">
      <c r="A92" t="s">
        <v>236</v>
      </c>
      <c r="B92" s="57">
        <v>-74</v>
      </c>
      <c r="C92" s="57">
        <v>-28</v>
      </c>
      <c r="D92" s="57">
        <v>-70</v>
      </c>
      <c r="E92" s="57">
        <v>-66</v>
      </c>
      <c r="F92" s="57">
        <v>-11</v>
      </c>
      <c r="G92" s="57">
        <v>27</v>
      </c>
      <c r="H92" s="74">
        <v>35.19</v>
      </c>
      <c r="I92" s="74">
        <v>16.97</v>
      </c>
      <c r="J92" s="74">
        <v>38.299999999999997</v>
      </c>
      <c r="K92" s="74">
        <v>14.49</v>
      </c>
      <c r="L92" s="74">
        <v>22.83</v>
      </c>
      <c r="M92" s="74">
        <v>19.98</v>
      </c>
      <c r="N92" s="74">
        <v>21.98</v>
      </c>
      <c r="O92" s="57">
        <v>10</v>
      </c>
      <c r="P92" s="57">
        <v>16</v>
      </c>
      <c r="Q92" s="57">
        <v>12</v>
      </c>
      <c r="R92" s="57">
        <v>6</v>
      </c>
      <c r="S92" s="57">
        <v>11</v>
      </c>
      <c r="T92" s="57">
        <v>4</v>
      </c>
      <c r="U92" s="57">
        <v>156</v>
      </c>
      <c r="V92" s="57">
        <v>13</v>
      </c>
      <c r="W92" s="57">
        <v>18</v>
      </c>
      <c r="X92" s="57">
        <v>9</v>
      </c>
      <c r="Y92" s="57">
        <v>11</v>
      </c>
      <c r="Z92" s="57">
        <v>45</v>
      </c>
      <c r="AA92" s="57">
        <v>92830</v>
      </c>
      <c r="AB92" s="57">
        <v>72040</v>
      </c>
      <c r="AC92" s="57">
        <v>35</v>
      </c>
      <c r="AD92" s="57">
        <v>43</v>
      </c>
      <c r="AE92" s="57">
        <v>72</v>
      </c>
      <c r="AF92" s="57">
        <v>6</v>
      </c>
      <c r="AG92" s="57">
        <v>26</v>
      </c>
      <c r="AH92" s="74"/>
      <c r="AI92" s="74"/>
      <c r="AJ92" s="74"/>
      <c r="AK92" s="74">
        <v>65.430000000000007</v>
      </c>
      <c r="AL92" s="74">
        <v>63.73</v>
      </c>
      <c r="AM92" s="74">
        <v>28.19</v>
      </c>
      <c r="AN92" s="74">
        <v>100.3</v>
      </c>
      <c r="AO92" s="74">
        <v>70.709999999999994</v>
      </c>
      <c r="AP92" s="57"/>
      <c r="AQ92" s="57"/>
      <c r="AR92" s="57"/>
      <c r="AS92" s="57"/>
      <c r="AT92" s="7"/>
      <c r="AU92" s="7"/>
    </row>
    <row r="93" spans="1:47" x14ac:dyDescent="0.35">
      <c r="A93" t="s">
        <v>237</v>
      </c>
      <c r="B93" s="57">
        <v>-76</v>
      </c>
      <c r="C93" s="57">
        <v>-29</v>
      </c>
      <c r="D93" s="57">
        <v>-71</v>
      </c>
      <c r="E93" s="57">
        <v>-66</v>
      </c>
      <c r="F93" s="57">
        <v>-26</v>
      </c>
      <c r="G93" s="57">
        <v>28</v>
      </c>
      <c r="H93" s="74">
        <v>36.93</v>
      </c>
      <c r="I93" s="74">
        <v>16.559999999999999</v>
      </c>
      <c r="J93" s="74">
        <v>40.83</v>
      </c>
      <c r="K93" s="74">
        <v>14.05</v>
      </c>
      <c r="L93" s="74">
        <v>23.04</v>
      </c>
      <c r="M93" s="74">
        <v>19.96</v>
      </c>
      <c r="N93" s="74">
        <v>20.57</v>
      </c>
      <c r="O93" s="57">
        <v>9</v>
      </c>
      <c r="P93" s="57">
        <v>14</v>
      </c>
      <c r="Q93" s="57">
        <v>12</v>
      </c>
      <c r="R93" s="57">
        <v>5</v>
      </c>
      <c r="S93" s="57">
        <v>10</v>
      </c>
      <c r="T93" s="57">
        <v>4</v>
      </c>
      <c r="U93" s="57">
        <v>159</v>
      </c>
      <c r="V93" s="57">
        <v>14</v>
      </c>
      <c r="W93" s="57">
        <v>19</v>
      </c>
      <c r="X93" s="57">
        <v>12</v>
      </c>
      <c r="Y93" s="57">
        <v>14</v>
      </c>
      <c r="Z93" s="57">
        <v>41</v>
      </c>
      <c r="AA93" s="57">
        <v>146290</v>
      </c>
      <c r="AB93" s="57">
        <v>103300</v>
      </c>
      <c r="AC93" s="57">
        <v>35</v>
      </c>
      <c r="AD93" s="57">
        <v>42</v>
      </c>
      <c r="AE93" s="57">
        <v>69</v>
      </c>
      <c r="AF93" s="57">
        <v>5</v>
      </c>
      <c r="AG93" s="57">
        <v>20</v>
      </c>
      <c r="AH93" s="74"/>
      <c r="AI93" s="74"/>
      <c r="AJ93" s="74"/>
      <c r="AK93" s="74">
        <v>60.19</v>
      </c>
      <c r="AL93" s="74">
        <v>57.43</v>
      </c>
      <c r="AM93" s="74">
        <v>25.65</v>
      </c>
      <c r="AN93" s="74">
        <v>94.11</v>
      </c>
      <c r="AO93" s="74">
        <v>63.94</v>
      </c>
      <c r="AP93" s="57"/>
      <c r="AQ93" s="57"/>
      <c r="AR93" s="57"/>
      <c r="AS93" s="57"/>
      <c r="AT93" s="7"/>
      <c r="AU93" s="7"/>
    </row>
    <row r="94" spans="1:47" x14ac:dyDescent="0.35">
      <c r="A94" t="s">
        <v>1275</v>
      </c>
      <c r="B94" s="57">
        <v>-83</v>
      </c>
      <c r="C94" s="57">
        <v>-39</v>
      </c>
      <c r="D94" s="57">
        <v>-74</v>
      </c>
      <c r="E94" s="57">
        <v>-57</v>
      </c>
      <c r="F94" s="57">
        <v>-54</v>
      </c>
      <c r="G94" s="57">
        <v>20</v>
      </c>
      <c r="H94" s="74">
        <v>29.6</v>
      </c>
      <c r="I94" s="74">
        <v>15.38</v>
      </c>
      <c r="J94" s="74">
        <v>37.43</v>
      </c>
      <c r="K94" s="74">
        <v>13.6</v>
      </c>
      <c r="L94" s="74">
        <v>20.84</v>
      </c>
      <c r="M94" s="74">
        <v>15.74</v>
      </c>
      <c r="N94" s="74">
        <v>17.11</v>
      </c>
      <c r="O94" s="57">
        <v>8</v>
      </c>
      <c r="P94" s="57">
        <v>14</v>
      </c>
      <c r="Q94" s="57">
        <v>10</v>
      </c>
      <c r="R94" s="57">
        <v>5</v>
      </c>
      <c r="S94" s="57">
        <v>10</v>
      </c>
      <c r="T94" s="57">
        <v>4</v>
      </c>
      <c r="U94" s="57">
        <v>133</v>
      </c>
      <c r="V94" s="57">
        <v>16</v>
      </c>
      <c r="W94" s="57">
        <v>11</v>
      </c>
      <c r="X94" s="57">
        <v>22</v>
      </c>
      <c r="Y94" s="57">
        <v>10</v>
      </c>
      <c r="Z94" s="57">
        <v>38</v>
      </c>
      <c r="AA94" s="57"/>
      <c r="AB94" s="57"/>
      <c r="AC94" s="57">
        <v>27</v>
      </c>
      <c r="AD94" s="57">
        <v>34</v>
      </c>
      <c r="AE94" s="57">
        <v>71</v>
      </c>
      <c r="AF94" s="57">
        <v>4</v>
      </c>
      <c r="AG94" s="57">
        <v>19</v>
      </c>
      <c r="AH94" s="74"/>
      <c r="AI94" s="74"/>
      <c r="AJ94" s="74"/>
      <c r="AK94" s="74"/>
      <c r="AL94" s="74"/>
      <c r="AM94" s="74"/>
      <c r="AN94" s="74"/>
      <c r="AO94" s="74"/>
      <c r="AP94" s="57"/>
      <c r="AQ94" s="57"/>
      <c r="AR94" s="57"/>
      <c r="AS94" s="57"/>
      <c r="AT94" s="7"/>
      <c r="AU94" s="7"/>
    </row>
    <row r="95" spans="1:47" x14ac:dyDescent="0.35">
      <c r="A95" t="s">
        <v>1276</v>
      </c>
      <c r="B95" s="57">
        <v>-85</v>
      </c>
      <c r="C95" s="57">
        <v>-46</v>
      </c>
      <c r="D95" s="57">
        <v>-75</v>
      </c>
      <c r="E95" s="57">
        <v>-55</v>
      </c>
      <c r="F95" s="57">
        <v>-52</v>
      </c>
      <c r="G95" s="57">
        <v>15</v>
      </c>
      <c r="H95" s="74">
        <v>24.72</v>
      </c>
      <c r="I95" s="74">
        <v>15.34</v>
      </c>
      <c r="J95" s="74">
        <v>29.62</v>
      </c>
      <c r="K95" s="74">
        <v>13.3</v>
      </c>
      <c r="L95" s="74">
        <v>20.010000000000002</v>
      </c>
      <c r="M95" s="74">
        <v>17.66</v>
      </c>
      <c r="N95" s="74">
        <v>19.7</v>
      </c>
      <c r="O95" s="57">
        <v>8</v>
      </c>
      <c r="P95" s="57">
        <v>14</v>
      </c>
      <c r="Q95" s="57">
        <v>11</v>
      </c>
      <c r="R95" s="57">
        <v>5</v>
      </c>
      <c r="S95" s="57">
        <v>8</v>
      </c>
      <c r="T95" s="57">
        <v>3</v>
      </c>
      <c r="U95" s="57">
        <v>107</v>
      </c>
      <c r="V95" s="57">
        <v>8</v>
      </c>
      <c r="W95" s="57">
        <v>8</v>
      </c>
      <c r="X95" s="57">
        <v>23</v>
      </c>
      <c r="Y95" s="57">
        <v>7</v>
      </c>
      <c r="Z95" s="57">
        <v>7</v>
      </c>
      <c r="AA95" s="57"/>
      <c r="AB95" s="57"/>
      <c r="AC95" s="57">
        <v>23</v>
      </c>
      <c r="AD95" s="57">
        <v>29</v>
      </c>
      <c r="AE95" s="57">
        <v>72</v>
      </c>
      <c r="AF95" s="57">
        <v>4</v>
      </c>
      <c r="AG95" s="57">
        <v>18</v>
      </c>
      <c r="AH95" s="74"/>
      <c r="AI95" s="74"/>
      <c r="AJ95" s="74"/>
      <c r="AK95" s="74"/>
      <c r="AL95" s="74"/>
      <c r="AM95" s="74"/>
      <c r="AN95" s="74"/>
      <c r="AO95" s="74"/>
      <c r="AP95" s="57"/>
      <c r="AQ95" s="57"/>
      <c r="AR95" s="57"/>
      <c r="AS95" s="57"/>
      <c r="AT95" s="7"/>
      <c r="AU95" s="7"/>
    </row>
    <row r="96" spans="1:47" x14ac:dyDescent="0.35">
      <c r="A96" t="s">
        <v>238</v>
      </c>
      <c r="B96" s="57">
        <v>-74</v>
      </c>
      <c r="C96" s="57">
        <v>-32</v>
      </c>
      <c r="D96" s="57">
        <v>-73</v>
      </c>
      <c r="E96" s="57">
        <v>-69</v>
      </c>
      <c r="F96" s="57">
        <v>-33</v>
      </c>
      <c r="G96" s="57">
        <v>27</v>
      </c>
      <c r="H96" s="74">
        <v>32.799999999999997</v>
      </c>
      <c r="I96" s="74">
        <v>16.850000000000001</v>
      </c>
      <c r="J96" s="74">
        <v>34.549999999999997</v>
      </c>
      <c r="K96" s="74">
        <v>14.16</v>
      </c>
      <c r="L96" s="74">
        <v>24.44</v>
      </c>
      <c r="M96" s="74">
        <v>21.74</v>
      </c>
      <c r="N96" s="74">
        <v>21.5</v>
      </c>
      <c r="O96" s="57">
        <v>10</v>
      </c>
      <c r="P96" s="57">
        <v>16</v>
      </c>
      <c r="Q96" s="57">
        <v>13</v>
      </c>
      <c r="R96" s="57">
        <v>6</v>
      </c>
      <c r="S96" s="57">
        <v>12</v>
      </c>
      <c r="T96" s="57">
        <v>5</v>
      </c>
      <c r="U96" s="57">
        <v>133</v>
      </c>
      <c r="V96" s="57">
        <v>9</v>
      </c>
      <c r="W96" s="57">
        <v>19</v>
      </c>
      <c r="X96" s="57">
        <v>7</v>
      </c>
      <c r="Y96" s="57">
        <v>10</v>
      </c>
      <c r="Z96" s="57">
        <v>35</v>
      </c>
      <c r="AA96" s="57">
        <v>105250</v>
      </c>
      <c r="AB96" s="57">
        <v>78100</v>
      </c>
      <c r="AC96" s="57">
        <v>33</v>
      </c>
      <c r="AD96" s="57">
        <v>41</v>
      </c>
      <c r="AE96" s="57">
        <v>64</v>
      </c>
      <c r="AF96" s="57">
        <v>5</v>
      </c>
      <c r="AG96" s="57">
        <v>17</v>
      </c>
      <c r="AH96" s="74"/>
      <c r="AI96" s="74"/>
      <c r="AJ96" s="74"/>
      <c r="AK96" s="74">
        <v>49.92</v>
      </c>
      <c r="AL96" s="74">
        <v>44.14</v>
      </c>
      <c r="AM96" s="74">
        <v>17.260000000000002</v>
      </c>
      <c r="AN96" s="74">
        <v>87.2</v>
      </c>
      <c r="AO96" s="74">
        <v>45.65</v>
      </c>
      <c r="AP96" s="57"/>
      <c r="AQ96" s="57"/>
      <c r="AR96" s="57"/>
      <c r="AS96" s="57"/>
      <c r="AT96" s="7"/>
      <c r="AU96" s="7"/>
    </row>
    <row r="97" spans="1:47" x14ac:dyDescent="0.35">
      <c r="A97" t="s">
        <v>239</v>
      </c>
      <c r="B97" s="57">
        <v>-74</v>
      </c>
      <c r="C97" s="57">
        <v>-30</v>
      </c>
      <c r="D97" s="57">
        <v>-72</v>
      </c>
      <c r="E97" s="57">
        <v>-70</v>
      </c>
      <c r="F97" s="57">
        <v>-21</v>
      </c>
      <c r="G97" s="57">
        <v>27</v>
      </c>
      <c r="H97" s="74">
        <v>34.380000000000003</v>
      </c>
      <c r="I97" s="74">
        <v>16.399999999999999</v>
      </c>
      <c r="J97" s="74">
        <v>38.69</v>
      </c>
      <c r="K97" s="74">
        <v>13.92</v>
      </c>
      <c r="L97" s="74">
        <v>22.51</v>
      </c>
      <c r="M97" s="74">
        <v>18.87</v>
      </c>
      <c r="N97" s="74">
        <v>21.9</v>
      </c>
      <c r="O97" s="57">
        <v>10</v>
      </c>
      <c r="P97" s="57">
        <v>13</v>
      </c>
      <c r="Q97" s="57">
        <v>10</v>
      </c>
      <c r="R97" s="57">
        <v>6</v>
      </c>
      <c r="S97" s="57">
        <v>12</v>
      </c>
      <c r="T97" s="57">
        <v>5</v>
      </c>
      <c r="U97" s="57">
        <v>159</v>
      </c>
      <c r="V97" s="57">
        <v>13</v>
      </c>
      <c r="W97" s="57">
        <v>22</v>
      </c>
      <c r="X97" s="57">
        <v>38</v>
      </c>
      <c r="Y97" s="57">
        <v>16</v>
      </c>
      <c r="Z97" s="57">
        <v>37</v>
      </c>
      <c r="AA97" s="57">
        <v>80830</v>
      </c>
      <c r="AB97" s="57">
        <v>60910</v>
      </c>
      <c r="AC97" s="57">
        <v>32</v>
      </c>
      <c r="AD97" s="57">
        <v>40</v>
      </c>
      <c r="AE97" s="57">
        <v>62</v>
      </c>
      <c r="AF97" s="57">
        <v>5</v>
      </c>
      <c r="AG97" s="57">
        <v>16</v>
      </c>
      <c r="AH97" s="74"/>
      <c r="AI97" s="74"/>
      <c r="AJ97" s="74"/>
      <c r="AK97" s="74">
        <v>50.05</v>
      </c>
      <c r="AL97" s="74">
        <v>44.51</v>
      </c>
      <c r="AM97" s="74">
        <v>18.940000000000001</v>
      </c>
      <c r="AN97" s="74">
        <v>86.74</v>
      </c>
      <c r="AO97" s="74">
        <v>40.81</v>
      </c>
      <c r="AP97" s="57"/>
      <c r="AQ97" s="57"/>
      <c r="AR97" s="57"/>
      <c r="AS97" s="57"/>
      <c r="AT97" s="7"/>
      <c r="AU97" s="7"/>
    </row>
    <row r="98" spans="1:47" x14ac:dyDescent="0.35">
      <c r="A98" t="s">
        <v>240</v>
      </c>
      <c r="B98" s="57">
        <v>-75</v>
      </c>
      <c r="C98" s="57">
        <v>-32</v>
      </c>
      <c r="D98" s="57">
        <v>-73</v>
      </c>
      <c r="E98" s="57">
        <v>-69</v>
      </c>
      <c r="F98" s="57">
        <v>-29</v>
      </c>
      <c r="G98" s="57">
        <v>28</v>
      </c>
      <c r="H98" s="74">
        <v>34.1</v>
      </c>
      <c r="I98" s="74">
        <v>16</v>
      </c>
      <c r="J98" s="74">
        <v>38.159999999999997</v>
      </c>
      <c r="K98" s="74">
        <v>13.66</v>
      </c>
      <c r="L98" s="74">
        <v>22.02</v>
      </c>
      <c r="M98" s="74">
        <v>17.059999999999999</v>
      </c>
      <c r="N98" s="74">
        <v>22.04</v>
      </c>
      <c r="O98" s="57">
        <v>9</v>
      </c>
      <c r="P98" s="57">
        <v>12</v>
      </c>
      <c r="Q98" s="57">
        <v>10</v>
      </c>
      <c r="R98" s="57">
        <v>5</v>
      </c>
      <c r="S98" s="57">
        <v>12</v>
      </c>
      <c r="T98" s="57">
        <v>5</v>
      </c>
      <c r="U98" s="57">
        <v>164</v>
      </c>
      <c r="V98" s="57">
        <v>13</v>
      </c>
      <c r="W98" s="57">
        <v>20</v>
      </c>
      <c r="X98" s="57">
        <v>6</v>
      </c>
      <c r="Y98" s="57">
        <v>15</v>
      </c>
      <c r="Z98" s="57">
        <v>39</v>
      </c>
      <c r="AA98" s="57">
        <v>79190</v>
      </c>
      <c r="AB98" s="57">
        <v>59550</v>
      </c>
      <c r="AC98" s="57">
        <v>32</v>
      </c>
      <c r="AD98" s="57">
        <v>39</v>
      </c>
      <c r="AE98" s="57">
        <v>61</v>
      </c>
      <c r="AF98" s="57">
        <v>5</v>
      </c>
      <c r="AG98" s="57">
        <v>15</v>
      </c>
      <c r="AH98" s="74"/>
      <c r="AI98" s="74"/>
      <c r="AJ98" s="74"/>
      <c r="AK98" s="74">
        <v>51.45</v>
      </c>
      <c r="AL98" s="74">
        <v>46.72</v>
      </c>
      <c r="AM98" s="74">
        <v>19.04</v>
      </c>
      <c r="AN98" s="74">
        <v>89.54</v>
      </c>
      <c r="AO98" s="74">
        <v>36.92</v>
      </c>
      <c r="AP98" s="57"/>
      <c r="AQ98" s="57"/>
      <c r="AR98" s="57"/>
      <c r="AS98" s="57"/>
      <c r="AT98" s="7"/>
      <c r="AU98" s="7"/>
    </row>
    <row r="99" spans="1:47" x14ac:dyDescent="0.35">
      <c r="A99" t="s">
        <v>241</v>
      </c>
      <c r="B99" s="57">
        <v>-75</v>
      </c>
      <c r="C99" s="57">
        <v>-32</v>
      </c>
      <c r="D99" s="57">
        <v>-73</v>
      </c>
      <c r="E99" s="57">
        <v>-70</v>
      </c>
      <c r="F99" s="57">
        <v>-24</v>
      </c>
      <c r="G99" s="57">
        <v>29</v>
      </c>
      <c r="H99" s="74">
        <v>34.25</v>
      </c>
      <c r="I99" s="74">
        <v>15.91</v>
      </c>
      <c r="J99" s="74">
        <v>38.450000000000003</v>
      </c>
      <c r="K99" s="74">
        <v>13.65</v>
      </c>
      <c r="L99" s="74">
        <v>20.399999999999999</v>
      </c>
      <c r="M99" s="74">
        <v>17.79</v>
      </c>
      <c r="N99" s="74">
        <v>21.08</v>
      </c>
      <c r="O99" s="57">
        <v>9</v>
      </c>
      <c r="P99" s="57">
        <v>13</v>
      </c>
      <c r="Q99" s="57">
        <v>9</v>
      </c>
      <c r="R99" s="57">
        <v>5</v>
      </c>
      <c r="S99" s="57">
        <v>11</v>
      </c>
      <c r="T99" s="57">
        <v>4</v>
      </c>
      <c r="U99" s="57">
        <v>147</v>
      </c>
      <c r="V99" s="57">
        <v>12</v>
      </c>
      <c r="W99" s="57">
        <v>19</v>
      </c>
      <c r="X99" s="57">
        <v>6</v>
      </c>
      <c r="Y99" s="57">
        <v>9</v>
      </c>
      <c r="Z99" s="57">
        <v>34</v>
      </c>
      <c r="AA99" s="57">
        <v>88680</v>
      </c>
      <c r="AB99" s="57">
        <v>67120</v>
      </c>
      <c r="AC99" s="57">
        <v>32</v>
      </c>
      <c r="AD99" s="57">
        <v>38</v>
      </c>
      <c r="AE99" s="57">
        <v>60</v>
      </c>
      <c r="AF99" s="57">
        <v>5</v>
      </c>
      <c r="AG99" s="57">
        <v>15</v>
      </c>
      <c r="AH99" s="74"/>
      <c r="AI99" s="74"/>
      <c r="AJ99" s="74"/>
      <c r="AK99" s="74">
        <v>52.68</v>
      </c>
      <c r="AL99" s="74">
        <v>48.2</v>
      </c>
      <c r="AM99" s="74">
        <v>19.22</v>
      </c>
      <c r="AN99" s="74">
        <v>91.84</v>
      </c>
      <c r="AO99" s="74">
        <v>36.36</v>
      </c>
      <c r="AP99" s="57"/>
      <c r="AQ99" s="57"/>
      <c r="AR99" s="57"/>
      <c r="AS99" s="57"/>
      <c r="AT99" s="7"/>
      <c r="AU99" s="7"/>
    </row>
    <row r="100" spans="1:47" x14ac:dyDescent="0.35">
      <c r="A100" t="s">
        <v>242</v>
      </c>
      <c r="B100" s="57">
        <v>-76</v>
      </c>
      <c r="C100" s="57">
        <v>-30</v>
      </c>
      <c r="D100" s="57">
        <v>-72</v>
      </c>
      <c r="E100" s="57">
        <v>-69</v>
      </c>
      <c r="F100" s="57">
        <v>-25</v>
      </c>
      <c r="G100" s="57">
        <v>29</v>
      </c>
      <c r="H100" s="74">
        <v>37.6</v>
      </c>
      <c r="I100" s="74">
        <v>15.53</v>
      </c>
      <c r="J100" s="74">
        <v>42.67</v>
      </c>
      <c r="K100" s="74">
        <v>13.36</v>
      </c>
      <c r="L100" s="74">
        <v>21.48</v>
      </c>
      <c r="M100" s="74">
        <v>16.149999999999999</v>
      </c>
      <c r="N100" s="74">
        <v>21.21</v>
      </c>
      <c r="O100" s="57">
        <v>8</v>
      </c>
      <c r="P100" s="57">
        <v>13</v>
      </c>
      <c r="Q100" s="57">
        <v>8</v>
      </c>
      <c r="R100" s="57">
        <v>5</v>
      </c>
      <c r="S100" s="57">
        <v>10</v>
      </c>
      <c r="T100" s="57">
        <v>4</v>
      </c>
      <c r="U100" s="57">
        <v>147</v>
      </c>
      <c r="V100" s="57">
        <v>12</v>
      </c>
      <c r="W100" s="57">
        <v>15</v>
      </c>
      <c r="X100" s="57">
        <v>9</v>
      </c>
      <c r="Y100" s="57">
        <v>12</v>
      </c>
      <c r="Z100" s="57">
        <v>40</v>
      </c>
      <c r="AA100" s="57">
        <v>61750</v>
      </c>
      <c r="AB100" s="57">
        <v>47150</v>
      </c>
      <c r="AC100" s="57">
        <v>34</v>
      </c>
      <c r="AD100" s="57">
        <v>40</v>
      </c>
      <c r="AE100" s="57">
        <v>60</v>
      </c>
      <c r="AF100" s="57">
        <v>5</v>
      </c>
      <c r="AG100" s="57">
        <v>18</v>
      </c>
      <c r="AH100" s="74"/>
      <c r="AI100" s="74"/>
      <c r="AJ100" s="74"/>
      <c r="AK100" s="74">
        <v>53.48</v>
      </c>
      <c r="AL100" s="74">
        <v>49.3</v>
      </c>
      <c r="AM100" s="74">
        <v>19.48</v>
      </c>
      <c r="AN100" s="74">
        <v>93.14</v>
      </c>
      <c r="AO100" s="74">
        <v>35.549999999999997</v>
      </c>
      <c r="AP100" s="57"/>
      <c r="AQ100" s="57"/>
      <c r="AR100" s="57"/>
      <c r="AS100" s="57"/>
      <c r="AT100" s="7"/>
      <c r="AU100" s="7"/>
    </row>
    <row r="101" spans="1:47" x14ac:dyDescent="0.35">
      <c r="A101" t="s">
        <v>1277</v>
      </c>
      <c r="B101" s="57">
        <v>-81</v>
      </c>
      <c r="C101" s="57">
        <v>-36</v>
      </c>
      <c r="D101" s="57">
        <v>-72</v>
      </c>
      <c r="E101" s="57">
        <v>-57</v>
      </c>
      <c r="F101" s="57">
        <v>-38</v>
      </c>
      <c r="G101" s="57">
        <v>19</v>
      </c>
      <c r="H101" s="74">
        <v>31.53</v>
      </c>
      <c r="I101" s="74">
        <v>14.41</v>
      </c>
      <c r="J101" s="74">
        <v>42.78</v>
      </c>
      <c r="K101" s="74">
        <v>12.51</v>
      </c>
      <c r="L101" s="74">
        <v>19.260000000000002</v>
      </c>
      <c r="M101" s="74">
        <v>15.32</v>
      </c>
      <c r="N101" s="74">
        <v>18.05</v>
      </c>
      <c r="O101" s="57">
        <v>7</v>
      </c>
      <c r="P101" s="57">
        <v>13</v>
      </c>
      <c r="Q101" s="57">
        <v>8</v>
      </c>
      <c r="R101" s="57">
        <v>4</v>
      </c>
      <c r="S101" s="57">
        <v>10</v>
      </c>
      <c r="T101" s="57">
        <v>4</v>
      </c>
      <c r="U101" s="57">
        <v>119</v>
      </c>
      <c r="V101" s="57">
        <v>12</v>
      </c>
      <c r="W101" s="57">
        <v>9</v>
      </c>
      <c r="X101" s="57">
        <v>7</v>
      </c>
      <c r="Y101" s="57">
        <v>8</v>
      </c>
      <c r="Z101" s="57">
        <v>39</v>
      </c>
      <c r="AA101" s="57"/>
      <c r="AB101" s="57"/>
      <c r="AC101" s="57">
        <v>28</v>
      </c>
      <c r="AD101" s="57">
        <v>35</v>
      </c>
      <c r="AE101" s="57">
        <v>66</v>
      </c>
      <c r="AF101" s="57">
        <v>4</v>
      </c>
      <c r="AG101" s="57">
        <v>18</v>
      </c>
      <c r="AH101" s="74"/>
      <c r="AI101" s="74"/>
      <c r="AJ101" s="74"/>
      <c r="AK101" s="74"/>
      <c r="AL101" s="74"/>
      <c r="AM101" s="74"/>
      <c r="AN101" s="74"/>
      <c r="AO101" s="74"/>
      <c r="AP101" s="57"/>
      <c r="AQ101" s="57"/>
      <c r="AR101" s="57"/>
      <c r="AS101" s="57"/>
      <c r="AT101" s="7"/>
      <c r="AU101" s="7"/>
    </row>
    <row r="102" spans="1:47" x14ac:dyDescent="0.35">
      <c r="A102" t="s">
        <v>1278</v>
      </c>
      <c r="B102" s="57">
        <v>-82</v>
      </c>
      <c r="C102" s="57">
        <v>-41</v>
      </c>
      <c r="D102" s="57">
        <v>-70</v>
      </c>
      <c r="E102" s="57">
        <v>-54</v>
      </c>
      <c r="F102" s="57">
        <v>-29</v>
      </c>
      <c r="G102" s="57">
        <v>15</v>
      </c>
      <c r="H102" s="74">
        <v>27.02</v>
      </c>
      <c r="I102" s="74">
        <v>14.81</v>
      </c>
      <c r="J102" s="74">
        <v>36.770000000000003</v>
      </c>
      <c r="K102" s="74">
        <v>12.83</v>
      </c>
      <c r="L102" s="74">
        <v>19.02</v>
      </c>
      <c r="M102" s="74">
        <v>15.38</v>
      </c>
      <c r="N102" s="74">
        <v>17.64</v>
      </c>
      <c r="O102" s="57">
        <v>9</v>
      </c>
      <c r="P102" s="57">
        <v>12</v>
      </c>
      <c r="Q102" s="57">
        <v>9</v>
      </c>
      <c r="R102" s="57">
        <v>5</v>
      </c>
      <c r="S102" s="57">
        <v>11</v>
      </c>
      <c r="T102" s="57">
        <v>3</v>
      </c>
      <c r="U102" s="57">
        <v>113</v>
      </c>
      <c r="V102" s="57">
        <v>13</v>
      </c>
      <c r="W102" s="57">
        <v>14</v>
      </c>
      <c r="X102" s="57">
        <v>32</v>
      </c>
      <c r="Y102" s="57">
        <v>8</v>
      </c>
      <c r="Z102" s="57">
        <v>36</v>
      </c>
      <c r="AA102" s="57"/>
      <c r="AB102" s="57"/>
      <c r="AC102" s="57">
        <v>25</v>
      </c>
      <c r="AD102" s="57">
        <v>31</v>
      </c>
      <c r="AE102" s="57">
        <v>70</v>
      </c>
      <c r="AF102" s="57">
        <v>4</v>
      </c>
      <c r="AG102" s="57">
        <v>18</v>
      </c>
      <c r="AH102" s="74"/>
      <c r="AI102" s="74"/>
      <c r="AJ102" s="74"/>
      <c r="AK102" s="74"/>
      <c r="AL102" s="74"/>
      <c r="AM102" s="74"/>
      <c r="AN102" s="74"/>
      <c r="AO102" s="74"/>
      <c r="AP102" s="57"/>
      <c r="AQ102" s="57"/>
      <c r="AR102" s="57"/>
      <c r="AS102" s="57"/>
      <c r="AT102" s="7"/>
      <c r="AU102" s="7"/>
    </row>
    <row r="103" spans="1:47" x14ac:dyDescent="0.35">
      <c r="A103" t="s">
        <v>243</v>
      </c>
      <c r="B103" s="57">
        <v>-73</v>
      </c>
      <c r="C103" s="57">
        <v>-31</v>
      </c>
      <c r="D103" s="57">
        <v>-72</v>
      </c>
      <c r="E103" s="57">
        <v>-70</v>
      </c>
      <c r="F103" s="57">
        <v>-20</v>
      </c>
      <c r="G103" s="57">
        <v>27</v>
      </c>
      <c r="H103" s="74">
        <v>34.74</v>
      </c>
      <c r="I103" s="74">
        <v>15.8</v>
      </c>
      <c r="J103" s="74">
        <v>37.159999999999997</v>
      </c>
      <c r="K103" s="74">
        <v>13.65</v>
      </c>
      <c r="L103" s="74">
        <v>19.89</v>
      </c>
      <c r="M103" s="74">
        <v>17.75</v>
      </c>
      <c r="N103" s="74">
        <v>20.37</v>
      </c>
      <c r="O103" s="57">
        <v>9</v>
      </c>
      <c r="P103" s="57">
        <v>13</v>
      </c>
      <c r="Q103" s="57">
        <v>11</v>
      </c>
      <c r="R103" s="57">
        <v>5</v>
      </c>
      <c r="S103" s="57">
        <v>14</v>
      </c>
      <c r="T103" s="57">
        <v>5</v>
      </c>
      <c r="U103" s="57">
        <v>127</v>
      </c>
      <c r="V103" s="57">
        <v>7</v>
      </c>
      <c r="W103" s="57">
        <v>15</v>
      </c>
      <c r="X103" s="57">
        <v>36</v>
      </c>
      <c r="Y103" s="57">
        <v>9</v>
      </c>
      <c r="Z103" s="57">
        <v>6</v>
      </c>
      <c r="AA103" s="57">
        <v>65810</v>
      </c>
      <c r="AB103" s="57">
        <v>50630</v>
      </c>
      <c r="AC103" s="57">
        <v>34</v>
      </c>
      <c r="AD103" s="57">
        <v>42</v>
      </c>
      <c r="AE103" s="57">
        <v>61</v>
      </c>
      <c r="AF103" s="57">
        <v>5</v>
      </c>
      <c r="AG103" s="57">
        <v>17</v>
      </c>
      <c r="AH103" s="74"/>
      <c r="AI103" s="74"/>
      <c r="AJ103" s="74"/>
      <c r="AK103" s="74">
        <v>55.59</v>
      </c>
      <c r="AL103" s="74">
        <v>51.77</v>
      </c>
      <c r="AM103" s="74">
        <v>23.42</v>
      </c>
      <c r="AN103" s="74">
        <v>93.8</v>
      </c>
      <c r="AO103" s="74">
        <v>34.85</v>
      </c>
      <c r="AP103" s="57"/>
      <c r="AQ103" s="57"/>
      <c r="AR103" s="57"/>
      <c r="AS103" s="57"/>
      <c r="AT103" s="7"/>
      <c r="AU103" s="7"/>
    </row>
    <row r="104" spans="1:47" x14ac:dyDescent="0.35">
      <c r="A104" t="s">
        <v>244</v>
      </c>
      <c r="B104" s="57">
        <v>-73</v>
      </c>
      <c r="C104" s="57">
        <v>-29</v>
      </c>
      <c r="D104" s="57">
        <v>-69</v>
      </c>
      <c r="E104" s="57">
        <v>-70</v>
      </c>
      <c r="F104" s="57">
        <v>-7</v>
      </c>
      <c r="G104" s="57">
        <v>27</v>
      </c>
      <c r="H104" s="74">
        <v>36.06</v>
      </c>
      <c r="I104" s="74">
        <v>15.57</v>
      </c>
      <c r="J104" s="74">
        <v>41.7</v>
      </c>
      <c r="K104" s="74">
        <v>13.36</v>
      </c>
      <c r="L104" s="74">
        <v>20.84</v>
      </c>
      <c r="M104" s="74">
        <v>16.73</v>
      </c>
      <c r="N104" s="74">
        <v>19.21</v>
      </c>
      <c r="O104" s="57">
        <v>9</v>
      </c>
      <c r="P104" s="57">
        <v>10</v>
      </c>
      <c r="Q104" s="57">
        <v>10</v>
      </c>
      <c r="R104" s="57">
        <v>5</v>
      </c>
      <c r="S104" s="57">
        <v>12</v>
      </c>
      <c r="T104" s="57">
        <v>5</v>
      </c>
      <c r="U104" s="57">
        <v>148</v>
      </c>
      <c r="V104" s="57">
        <v>15</v>
      </c>
      <c r="W104" s="57">
        <v>13</v>
      </c>
      <c r="X104" s="57">
        <v>8</v>
      </c>
      <c r="Y104" s="57">
        <v>11</v>
      </c>
      <c r="Z104" s="57">
        <v>6</v>
      </c>
      <c r="AA104" s="57">
        <v>51630</v>
      </c>
      <c r="AB104" s="57">
        <v>40280</v>
      </c>
      <c r="AC104" s="57">
        <v>33</v>
      </c>
      <c r="AD104" s="57">
        <v>41</v>
      </c>
      <c r="AE104" s="57">
        <v>60</v>
      </c>
      <c r="AF104" s="57">
        <v>5</v>
      </c>
      <c r="AG104" s="57">
        <v>16</v>
      </c>
      <c r="AH104" s="74"/>
      <c r="AI104" s="74"/>
      <c r="AJ104" s="74"/>
      <c r="AK104" s="74">
        <v>54.88</v>
      </c>
      <c r="AL104" s="74">
        <v>51.23</v>
      </c>
      <c r="AM104" s="74">
        <v>20.92</v>
      </c>
      <c r="AN104" s="74">
        <v>94.29</v>
      </c>
      <c r="AO104" s="74">
        <v>35.24</v>
      </c>
      <c r="AP104" s="57"/>
      <c r="AQ104" s="57"/>
      <c r="AR104" s="57"/>
      <c r="AS104" s="57"/>
      <c r="AT104" s="7"/>
      <c r="AU104" s="7"/>
    </row>
    <row r="105" spans="1:47" x14ac:dyDescent="0.35">
      <c r="A105" t="s">
        <v>245</v>
      </c>
      <c r="B105" s="57">
        <v>-73</v>
      </c>
      <c r="C105" s="57">
        <v>-27</v>
      </c>
      <c r="D105" s="57">
        <v>-70</v>
      </c>
      <c r="E105" s="57">
        <v>-70</v>
      </c>
      <c r="F105" s="57">
        <v>-14</v>
      </c>
      <c r="G105" s="57">
        <v>27</v>
      </c>
      <c r="H105" s="74">
        <v>36.67</v>
      </c>
      <c r="I105" s="74">
        <v>15.59</v>
      </c>
      <c r="J105" s="74">
        <v>41.69</v>
      </c>
      <c r="K105" s="74">
        <v>13.18</v>
      </c>
      <c r="L105" s="74">
        <v>20.39</v>
      </c>
      <c r="M105" s="74">
        <v>16.95</v>
      </c>
      <c r="N105" s="74">
        <v>20.399999999999999</v>
      </c>
      <c r="O105" s="57">
        <v>8</v>
      </c>
      <c r="P105" s="57">
        <v>11</v>
      </c>
      <c r="Q105" s="57">
        <v>9</v>
      </c>
      <c r="R105" s="57">
        <v>5</v>
      </c>
      <c r="S105" s="57">
        <v>14</v>
      </c>
      <c r="T105" s="57">
        <v>5</v>
      </c>
      <c r="U105" s="57">
        <v>147</v>
      </c>
      <c r="V105" s="57">
        <v>13</v>
      </c>
      <c r="W105" s="57">
        <v>15</v>
      </c>
      <c r="X105" s="57">
        <v>7</v>
      </c>
      <c r="Y105" s="57">
        <v>11</v>
      </c>
      <c r="Z105" s="57">
        <v>6</v>
      </c>
      <c r="AA105" s="57">
        <v>50460</v>
      </c>
      <c r="AB105" s="57">
        <v>39190</v>
      </c>
      <c r="AC105" s="57">
        <v>34</v>
      </c>
      <c r="AD105" s="57">
        <v>42</v>
      </c>
      <c r="AE105" s="57">
        <v>62</v>
      </c>
      <c r="AF105" s="57">
        <v>4</v>
      </c>
      <c r="AG105" s="57">
        <v>14</v>
      </c>
      <c r="AH105" s="74"/>
      <c r="AI105" s="74"/>
      <c r="AJ105" s="74"/>
      <c r="AK105" s="74">
        <v>54.58</v>
      </c>
      <c r="AL105" s="74">
        <v>51.87</v>
      </c>
      <c r="AM105" s="74">
        <v>20.36</v>
      </c>
      <c r="AN105" s="74">
        <v>93.13</v>
      </c>
      <c r="AO105" s="74">
        <v>35.270000000000003</v>
      </c>
      <c r="AP105" s="57"/>
      <c r="AQ105" s="57"/>
      <c r="AR105" s="57"/>
      <c r="AS105" s="57"/>
      <c r="AT105" s="7"/>
      <c r="AU105" s="7"/>
    </row>
    <row r="106" spans="1:47" x14ac:dyDescent="0.35">
      <c r="A106" t="s">
        <v>246</v>
      </c>
      <c r="B106" s="57">
        <v>-71</v>
      </c>
      <c r="C106" s="57">
        <v>-20</v>
      </c>
      <c r="D106" s="57">
        <v>-70</v>
      </c>
      <c r="E106" s="57">
        <v>-70</v>
      </c>
      <c r="F106" s="57">
        <v>-13</v>
      </c>
      <c r="G106" s="57">
        <v>27</v>
      </c>
      <c r="H106" s="74">
        <v>38.049999999999997</v>
      </c>
      <c r="I106" s="74">
        <v>15.45</v>
      </c>
      <c r="J106" s="74">
        <v>43.55</v>
      </c>
      <c r="K106" s="74">
        <v>13.25</v>
      </c>
      <c r="L106" s="74">
        <v>19.05</v>
      </c>
      <c r="M106" s="74">
        <v>17.59</v>
      </c>
      <c r="N106" s="74">
        <v>19.29</v>
      </c>
      <c r="O106" s="57">
        <v>8</v>
      </c>
      <c r="P106" s="57">
        <v>13</v>
      </c>
      <c r="Q106" s="57">
        <v>9</v>
      </c>
      <c r="R106" s="57">
        <v>5</v>
      </c>
      <c r="S106" s="57">
        <v>13</v>
      </c>
      <c r="T106" s="57">
        <v>5</v>
      </c>
      <c r="U106" s="57">
        <v>139</v>
      </c>
      <c r="V106" s="57">
        <v>11</v>
      </c>
      <c r="W106" s="57">
        <v>17</v>
      </c>
      <c r="X106" s="57">
        <v>7</v>
      </c>
      <c r="Y106" s="57">
        <v>13</v>
      </c>
      <c r="Z106" s="57">
        <v>37</v>
      </c>
      <c r="AA106" s="57">
        <v>47060</v>
      </c>
      <c r="AB106" s="57">
        <v>36690</v>
      </c>
      <c r="AC106" s="57">
        <v>36</v>
      </c>
      <c r="AD106" s="57">
        <v>43</v>
      </c>
      <c r="AE106" s="57">
        <v>61</v>
      </c>
      <c r="AF106" s="57">
        <v>4</v>
      </c>
      <c r="AG106" s="57">
        <v>13</v>
      </c>
      <c r="AH106" s="74"/>
      <c r="AI106" s="74"/>
      <c r="AJ106" s="74"/>
      <c r="AK106" s="74">
        <v>55.14</v>
      </c>
      <c r="AL106" s="74">
        <v>53.09</v>
      </c>
      <c r="AM106" s="74">
        <v>20.54</v>
      </c>
      <c r="AN106" s="74">
        <v>93.41</v>
      </c>
      <c r="AO106" s="74">
        <v>35.200000000000003</v>
      </c>
      <c r="AP106" s="57"/>
      <c r="AQ106" s="57"/>
      <c r="AR106" s="57"/>
      <c r="AS106" s="57"/>
      <c r="AT106" s="7"/>
      <c r="AU106" s="7"/>
    </row>
    <row r="107" spans="1:47" x14ac:dyDescent="0.35">
      <c r="A107" t="s">
        <v>247</v>
      </c>
      <c r="B107" s="57">
        <v>-78</v>
      </c>
      <c r="C107" s="57">
        <v>-33</v>
      </c>
      <c r="D107" s="57">
        <v>-75</v>
      </c>
      <c r="E107" s="57">
        <v>-80</v>
      </c>
      <c r="F107" s="57">
        <v>-18</v>
      </c>
      <c r="G107" s="57">
        <v>32</v>
      </c>
      <c r="H107" s="74">
        <v>34.4</v>
      </c>
      <c r="I107" s="74">
        <v>14.92</v>
      </c>
      <c r="J107" s="74">
        <v>45.19</v>
      </c>
      <c r="K107" s="74">
        <v>12.7</v>
      </c>
      <c r="L107" s="74">
        <v>18.440000000000001</v>
      </c>
      <c r="M107" s="74">
        <v>16.25</v>
      </c>
      <c r="N107" s="74">
        <v>18.760000000000002</v>
      </c>
      <c r="O107" s="57">
        <v>8</v>
      </c>
      <c r="P107" s="57">
        <v>10</v>
      </c>
      <c r="Q107" s="57">
        <v>9</v>
      </c>
      <c r="R107" s="57">
        <v>5</v>
      </c>
      <c r="S107" s="57">
        <v>10</v>
      </c>
      <c r="T107" s="57">
        <v>4</v>
      </c>
      <c r="U107" s="57">
        <v>130</v>
      </c>
      <c r="V107" s="57">
        <v>11</v>
      </c>
      <c r="W107" s="57">
        <v>18</v>
      </c>
      <c r="X107" s="57">
        <v>6</v>
      </c>
      <c r="Y107" s="57">
        <v>9</v>
      </c>
      <c r="Z107" s="57">
        <v>7</v>
      </c>
      <c r="AA107" s="57">
        <v>30750</v>
      </c>
      <c r="AB107" s="57">
        <v>24410</v>
      </c>
      <c r="AC107" s="57">
        <v>27</v>
      </c>
      <c r="AD107" s="57">
        <v>27</v>
      </c>
      <c r="AE107" s="57">
        <v>33</v>
      </c>
      <c r="AF107" s="57">
        <v>4</v>
      </c>
      <c r="AG107" s="57">
        <v>11</v>
      </c>
      <c r="AH107" s="74"/>
      <c r="AI107" s="74"/>
      <c r="AJ107" s="74"/>
      <c r="AK107" s="74"/>
      <c r="AL107" s="74"/>
      <c r="AM107" s="74"/>
      <c r="AN107" s="74"/>
      <c r="AO107" s="74"/>
      <c r="AP107" s="57"/>
      <c r="AQ107" s="57"/>
      <c r="AR107" s="57"/>
      <c r="AS107" s="57"/>
      <c r="AT107" s="7"/>
      <c r="AU107" s="7"/>
    </row>
    <row r="108" spans="1:47" x14ac:dyDescent="0.35">
      <c r="A108" t="s">
        <v>1279</v>
      </c>
      <c r="B108" s="57">
        <v>-81</v>
      </c>
      <c r="C108" s="57">
        <v>-32</v>
      </c>
      <c r="D108" s="57">
        <v>-70</v>
      </c>
      <c r="E108" s="57">
        <v>-57</v>
      </c>
      <c r="F108" s="57">
        <v>-37</v>
      </c>
      <c r="G108" s="57">
        <v>19</v>
      </c>
      <c r="H108" s="74">
        <v>31.74</v>
      </c>
      <c r="I108" s="74">
        <v>14.17</v>
      </c>
      <c r="J108" s="74">
        <v>44.4</v>
      </c>
      <c r="K108" s="74">
        <v>12.1</v>
      </c>
      <c r="L108" s="74">
        <v>16.510000000000002</v>
      </c>
      <c r="M108" s="74">
        <v>15.37</v>
      </c>
      <c r="N108" s="74">
        <v>18.84</v>
      </c>
      <c r="O108" s="57">
        <v>7</v>
      </c>
      <c r="P108" s="57">
        <v>12</v>
      </c>
      <c r="Q108" s="57">
        <v>9</v>
      </c>
      <c r="R108" s="57">
        <v>5</v>
      </c>
      <c r="S108" s="57">
        <v>11</v>
      </c>
      <c r="T108" s="57">
        <v>4</v>
      </c>
      <c r="U108" s="57">
        <v>122</v>
      </c>
      <c r="V108" s="57">
        <v>13</v>
      </c>
      <c r="W108" s="57">
        <v>10</v>
      </c>
      <c r="X108" s="57">
        <v>10</v>
      </c>
      <c r="Y108" s="57">
        <v>8</v>
      </c>
      <c r="Z108" s="57">
        <v>29</v>
      </c>
      <c r="AA108" s="57"/>
      <c r="AB108" s="57"/>
      <c r="AC108" s="57">
        <v>29</v>
      </c>
      <c r="AD108" s="57">
        <v>35</v>
      </c>
      <c r="AE108" s="57">
        <v>55</v>
      </c>
      <c r="AF108" s="57">
        <v>3</v>
      </c>
      <c r="AG108" s="57">
        <v>11</v>
      </c>
      <c r="AH108" s="74"/>
      <c r="AI108" s="74"/>
      <c r="AJ108" s="74"/>
      <c r="AK108" s="74"/>
      <c r="AL108" s="74"/>
      <c r="AM108" s="74"/>
      <c r="AN108" s="74"/>
      <c r="AO108" s="74"/>
      <c r="AP108" s="57"/>
      <c r="AQ108" s="57"/>
      <c r="AR108" s="57"/>
      <c r="AS108" s="57"/>
      <c r="AT108" s="7"/>
      <c r="AU108" s="7"/>
    </row>
    <row r="109" spans="1:47" x14ac:dyDescent="0.35">
      <c r="A109" t="s">
        <v>1280</v>
      </c>
      <c r="B109" s="57">
        <v>-89</v>
      </c>
      <c r="C109" s="57">
        <v>-63</v>
      </c>
      <c r="D109" s="57">
        <v>-71</v>
      </c>
      <c r="E109" s="57">
        <v>-58</v>
      </c>
      <c r="F109" s="57">
        <v>-33</v>
      </c>
      <c r="G109" s="57">
        <v>16</v>
      </c>
      <c r="H109" s="74">
        <v>24.46</v>
      </c>
      <c r="I109" s="74">
        <v>13.5</v>
      </c>
      <c r="J109" s="74">
        <v>34.94</v>
      </c>
      <c r="K109" s="74">
        <v>11.21</v>
      </c>
      <c r="L109" s="74">
        <v>17.52</v>
      </c>
      <c r="M109" s="74">
        <v>14.64</v>
      </c>
      <c r="N109" s="74">
        <v>17.170000000000002</v>
      </c>
      <c r="O109" s="57">
        <v>7</v>
      </c>
      <c r="P109" s="57">
        <v>10</v>
      </c>
      <c r="Q109" s="57">
        <v>8</v>
      </c>
      <c r="R109" s="57">
        <v>5</v>
      </c>
      <c r="S109" s="57">
        <v>14</v>
      </c>
      <c r="T109" s="57">
        <v>3</v>
      </c>
      <c r="U109" s="57">
        <v>114</v>
      </c>
      <c r="V109" s="57">
        <v>15</v>
      </c>
      <c r="W109" s="57">
        <v>14</v>
      </c>
      <c r="X109" s="57">
        <v>34</v>
      </c>
      <c r="Y109" s="57">
        <v>6</v>
      </c>
      <c r="Z109" s="57">
        <v>6</v>
      </c>
      <c r="AA109" s="57"/>
      <c r="AB109" s="57"/>
      <c r="AC109" s="57">
        <v>22</v>
      </c>
      <c r="AD109" s="57">
        <v>27</v>
      </c>
      <c r="AE109" s="57">
        <v>50</v>
      </c>
      <c r="AF109" s="57">
        <v>3</v>
      </c>
      <c r="AG109" s="57">
        <v>11</v>
      </c>
      <c r="AH109" s="74"/>
      <c r="AI109" s="74"/>
      <c r="AJ109" s="74"/>
      <c r="AK109" s="74"/>
      <c r="AL109" s="74"/>
      <c r="AM109" s="74"/>
      <c r="AN109" s="74"/>
      <c r="AO109" s="74"/>
      <c r="AP109" s="57"/>
      <c r="AQ109" s="57"/>
      <c r="AR109" s="57"/>
      <c r="AS109" s="57"/>
      <c r="AT109" s="7"/>
      <c r="AU109" s="7"/>
    </row>
    <row r="110" spans="1:47" x14ac:dyDescent="0.35">
      <c r="A110" t="s">
        <v>248</v>
      </c>
      <c r="B110" s="57">
        <v>-78</v>
      </c>
      <c r="C110" s="57">
        <v>-41</v>
      </c>
      <c r="D110" s="57">
        <v>-78</v>
      </c>
      <c r="E110" s="57">
        <v>-83</v>
      </c>
      <c r="F110" s="57">
        <v>-21</v>
      </c>
      <c r="G110" s="57">
        <v>31</v>
      </c>
      <c r="H110" s="74">
        <v>29.72</v>
      </c>
      <c r="I110" s="74">
        <v>15.29</v>
      </c>
      <c r="J110" s="74">
        <v>37.14</v>
      </c>
      <c r="K110" s="74">
        <v>12.72</v>
      </c>
      <c r="L110" s="74">
        <v>20.43</v>
      </c>
      <c r="M110" s="74">
        <v>16.559999999999999</v>
      </c>
      <c r="N110" s="74">
        <v>18.059999999999999</v>
      </c>
      <c r="O110" s="57">
        <v>8</v>
      </c>
      <c r="P110" s="57">
        <v>10</v>
      </c>
      <c r="Q110" s="57">
        <v>10</v>
      </c>
      <c r="R110" s="57">
        <v>4</v>
      </c>
      <c r="S110" s="57">
        <v>9</v>
      </c>
      <c r="T110" s="57">
        <v>3</v>
      </c>
      <c r="U110" s="57">
        <v>91</v>
      </c>
      <c r="V110" s="57">
        <v>11</v>
      </c>
      <c r="W110" s="57">
        <v>6</v>
      </c>
      <c r="X110" s="57">
        <v>33</v>
      </c>
      <c r="Y110" s="57">
        <v>17</v>
      </c>
      <c r="Z110" s="57">
        <v>28</v>
      </c>
      <c r="AA110" s="57">
        <v>29750</v>
      </c>
      <c r="AB110" s="57">
        <v>23300</v>
      </c>
      <c r="AC110" s="57">
        <v>23</v>
      </c>
      <c r="AD110" s="57">
        <v>22</v>
      </c>
      <c r="AE110" s="57">
        <v>25</v>
      </c>
      <c r="AF110" s="57">
        <v>5</v>
      </c>
      <c r="AG110" s="57">
        <v>10</v>
      </c>
      <c r="AH110" s="74"/>
      <c r="AI110" s="74"/>
      <c r="AJ110" s="74"/>
      <c r="AK110" s="74"/>
      <c r="AL110" s="74"/>
      <c r="AM110" s="74"/>
      <c r="AN110" s="74"/>
      <c r="AO110" s="74"/>
      <c r="AP110" s="57"/>
      <c r="AQ110" s="57"/>
      <c r="AR110" s="57"/>
      <c r="AS110" s="57"/>
      <c r="AT110" s="7"/>
      <c r="AU110" s="7"/>
    </row>
    <row r="111" spans="1:47" x14ac:dyDescent="0.35">
      <c r="A111" t="s">
        <v>249</v>
      </c>
      <c r="B111" s="57">
        <v>-71</v>
      </c>
      <c r="C111" s="57">
        <v>-26</v>
      </c>
      <c r="D111" s="57">
        <v>-69</v>
      </c>
      <c r="E111" s="57">
        <v>-70</v>
      </c>
      <c r="F111" s="57">
        <v>-10</v>
      </c>
      <c r="G111" s="57">
        <v>27</v>
      </c>
      <c r="H111" s="74">
        <v>38.71</v>
      </c>
      <c r="I111" s="74">
        <v>16.350000000000001</v>
      </c>
      <c r="J111" s="74">
        <v>45.4</v>
      </c>
      <c r="K111" s="74">
        <v>13.72</v>
      </c>
      <c r="L111" s="74">
        <v>22.7</v>
      </c>
      <c r="M111" s="74">
        <v>18.32</v>
      </c>
      <c r="N111" s="74">
        <v>20.97</v>
      </c>
      <c r="O111" s="57">
        <v>9</v>
      </c>
      <c r="P111" s="57">
        <v>13</v>
      </c>
      <c r="Q111" s="57">
        <v>10</v>
      </c>
      <c r="R111" s="57">
        <v>6</v>
      </c>
      <c r="S111" s="57">
        <v>12</v>
      </c>
      <c r="T111" s="57">
        <v>5</v>
      </c>
      <c r="U111" s="57">
        <v>110</v>
      </c>
      <c r="V111" s="57">
        <v>12</v>
      </c>
      <c r="W111" s="57">
        <v>10</v>
      </c>
      <c r="X111" s="57">
        <v>40</v>
      </c>
      <c r="Y111" s="57">
        <v>10</v>
      </c>
      <c r="Z111" s="57">
        <v>32</v>
      </c>
      <c r="AA111" s="57">
        <v>49580</v>
      </c>
      <c r="AB111" s="57">
        <v>38860</v>
      </c>
      <c r="AC111" s="57">
        <v>35</v>
      </c>
      <c r="AD111" s="57">
        <v>44</v>
      </c>
      <c r="AE111" s="57">
        <v>60</v>
      </c>
      <c r="AF111" s="57">
        <v>4</v>
      </c>
      <c r="AG111" s="57">
        <v>10</v>
      </c>
      <c r="AH111" s="74"/>
      <c r="AI111" s="74"/>
      <c r="AJ111" s="74"/>
      <c r="AK111" s="74">
        <v>52.04</v>
      </c>
      <c r="AL111" s="74">
        <v>53.38</v>
      </c>
      <c r="AM111" s="74">
        <v>19.91</v>
      </c>
      <c r="AN111" s="74">
        <v>83.71</v>
      </c>
      <c r="AO111" s="74">
        <v>34.72</v>
      </c>
      <c r="AP111" s="57"/>
      <c r="AQ111" s="57"/>
      <c r="AR111" s="57"/>
      <c r="AS111" s="57"/>
      <c r="AT111" s="7"/>
      <c r="AU111" s="7"/>
    </row>
    <row r="112" spans="1:47" x14ac:dyDescent="0.35">
      <c r="A112" t="s">
        <v>250</v>
      </c>
      <c r="B112" s="57">
        <v>-72</v>
      </c>
      <c r="C112" s="57">
        <v>-27</v>
      </c>
      <c r="D112" s="57">
        <v>-69</v>
      </c>
      <c r="E112" s="57">
        <v>-69</v>
      </c>
      <c r="F112" s="57">
        <v>-6</v>
      </c>
      <c r="G112" s="57">
        <v>27</v>
      </c>
      <c r="H112" s="74">
        <v>40.020000000000003</v>
      </c>
      <c r="I112" s="74">
        <v>16.64</v>
      </c>
      <c r="J112" s="74">
        <v>48.31</v>
      </c>
      <c r="K112" s="74">
        <v>13.91</v>
      </c>
      <c r="L112" s="74">
        <v>22.27</v>
      </c>
      <c r="M112" s="74">
        <v>17.82</v>
      </c>
      <c r="N112" s="74">
        <v>23.11</v>
      </c>
      <c r="O112" s="57">
        <v>9</v>
      </c>
      <c r="P112" s="57">
        <v>12</v>
      </c>
      <c r="Q112" s="57">
        <v>9</v>
      </c>
      <c r="R112" s="57">
        <v>5</v>
      </c>
      <c r="S112" s="57">
        <v>13</v>
      </c>
      <c r="T112" s="57">
        <v>5</v>
      </c>
      <c r="U112" s="57">
        <v>152</v>
      </c>
      <c r="V112" s="57">
        <v>10</v>
      </c>
      <c r="W112" s="57">
        <v>19</v>
      </c>
      <c r="X112" s="57">
        <v>10</v>
      </c>
      <c r="Y112" s="57">
        <v>11</v>
      </c>
      <c r="Z112" s="57">
        <v>33</v>
      </c>
      <c r="AA112" s="57">
        <v>45290</v>
      </c>
      <c r="AB112" s="57">
        <v>35350</v>
      </c>
      <c r="AC112" s="57">
        <v>34</v>
      </c>
      <c r="AD112" s="57">
        <v>44</v>
      </c>
      <c r="AE112" s="57">
        <v>63</v>
      </c>
      <c r="AF112" s="57">
        <v>4</v>
      </c>
      <c r="AG112" s="57">
        <v>10</v>
      </c>
      <c r="AH112" s="74"/>
      <c r="AI112" s="74"/>
      <c r="AJ112" s="74"/>
      <c r="AK112" s="74">
        <v>53.3</v>
      </c>
      <c r="AL112" s="74">
        <v>53.31</v>
      </c>
      <c r="AM112" s="74">
        <v>20.420000000000002</v>
      </c>
      <c r="AN112" s="74">
        <v>87.54</v>
      </c>
      <c r="AO112" s="74">
        <v>34.06</v>
      </c>
      <c r="AP112" s="57"/>
      <c r="AQ112" s="57"/>
      <c r="AR112" s="57"/>
      <c r="AS112" s="57"/>
      <c r="AT112" s="7"/>
      <c r="AU112" s="7"/>
    </row>
    <row r="113" spans="1:47" x14ac:dyDescent="0.35">
      <c r="A113" t="s">
        <v>251</v>
      </c>
      <c r="B113" s="57">
        <v>-73</v>
      </c>
      <c r="C113" s="57">
        <v>-27</v>
      </c>
      <c r="D113" s="57">
        <v>-70</v>
      </c>
      <c r="E113" s="57">
        <v>-69</v>
      </c>
      <c r="F113" s="57">
        <v>-7</v>
      </c>
      <c r="G113" s="57">
        <v>28</v>
      </c>
      <c r="H113" s="74">
        <v>40.08</v>
      </c>
      <c r="I113" s="74">
        <v>16.260000000000002</v>
      </c>
      <c r="J113" s="74">
        <v>46.97</v>
      </c>
      <c r="K113" s="74">
        <v>13.62</v>
      </c>
      <c r="L113" s="74">
        <v>21.54</v>
      </c>
      <c r="M113" s="74">
        <v>18.02</v>
      </c>
      <c r="N113" s="74">
        <v>19.28</v>
      </c>
      <c r="O113" s="57">
        <v>8</v>
      </c>
      <c r="P113" s="57">
        <v>13</v>
      </c>
      <c r="Q113" s="57">
        <v>8</v>
      </c>
      <c r="R113" s="57">
        <v>5</v>
      </c>
      <c r="S113" s="57">
        <v>13</v>
      </c>
      <c r="T113" s="57">
        <v>5</v>
      </c>
      <c r="U113" s="57">
        <v>129</v>
      </c>
      <c r="V113" s="57">
        <v>10</v>
      </c>
      <c r="W113" s="57">
        <v>11</v>
      </c>
      <c r="X113" s="57">
        <v>41</v>
      </c>
      <c r="Y113" s="57">
        <v>9</v>
      </c>
      <c r="Z113" s="57">
        <v>6</v>
      </c>
      <c r="AA113" s="57">
        <v>42430</v>
      </c>
      <c r="AB113" s="57">
        <v>33300</v>
      </c>
      <c r="AC113" s="57">
        <v>34</v>
      </c>
      <c r="AD113" s="57">
        <v>42</v>
      </c>
      <c r="AE113" s="57">
        <v>63</v>
      </c>
      <c r="AF113" s="57">
        <v>4</v>
      </c>
      <c r="AG113" s="57">
        <v>10</v>
      </c>
      <c r="AH113" s="74"/>
      <c r="AI113" s="74"/>
      <c r="AJ113" s="74"/>
      <c r="AK113" s="74">
        <v>52.69</v>
      </c>
      <c r="AL113" s="74">
        <v>52.71</v>
      </c>
      <c r="AM113" s="74">
        <v>20.34</v>
      </c>
      <c r="AN113" s="74">
        <v>86.25</v>
      </c>
      <c r="AO113" s="74">
        <v>34.299999999999997</v>
      </c>
      <c r="AP113" s="57"/>
      <c r="AQ113" s="57"/>
      <c r="AR113" s="57"/>
      <c r="AS113" s="57"/>
      <c r="AT113" s="7"/>
      <c r="AU113" s="7"/>
    </row>
    <row r="114" spans="1:47" x14ac:dyDescent="0.35">
      <c r="A114" t="s">
        <v>252</v>
      </c>
      <c r="B114" s="57">
        <v>-75</v>
      </c>
      <c r="C114" s="57">
        <v>-30</v>
      </c>
      <c r="D114" s="57">
        <v>-71</v>
      </c>
      <c r="E114" s="57">
        <v>-68</v>
      </c>
      <c r="F114" s="57">
        <v>-33</v>
      </c>
      <c r="G114" s="57">
        <v>29</v>
      </c>
      <c r="H114" s="74">
        <v>41.72</v>
      </c>
      <c r="I114" s="74">
        <v>15.65</v>
      </c>
      <c r="J114" s="74">
        <v>44.36</v>
      </c>
      <c r="K114" s="74">
        <v>13.17</v>
      </c>
      <c r="L114" s="74">
        <v>20.22</v>
      </c>
      <c r="M114" s="74">
        <v>18.25</v>
      </c>
      <c r="N114" s="74">
        <v>20.420000000000002</v>
      </c>
      <c r="O114" s="57">
        <v>8</v>
      </c>
      <c r="P114" s="57">
        <v>11</v>
      </c>
      <c r="Q114" s="57">
        <v>9</v>
      </c>
      <c r="R114" s="57">
        <v>5</v>
      </c>
      <c r="S114" s="57">
        <v>13</v>
      </c>
      <c r="T114" s="57">
        <v>5</v>
      </c>
      <c r="U114" s="57">
        <v>139</v>
      </c>
      <c r="V114" s="57">
        <v>16</v>
      </c>
      <c r="W114" s="57">
        <v>13</v>
      </c>
      <c r="X114" s="57">
        <v>8</v>
      </c>
      <c r="Y114" s="57">
        <v>8</v>
      </c>
      <c r="Z114" s="57">
        <v>10</v>
      </c>
      <c r="AA114" s="57">
        <v>39300</v>
      </c>
      <c r="AB114" s="57">
        <v>30800</v>
      </c>
      <c r="AC114" s="57">
        <v>35</v>
      </c>
      <c r="AD114" s="57">
        <v>43</v>
      </c>
      <c r="AE114" s="57">
        <v>63</v>
      </c>
      <c r="AF114" s="57">
        <v>5</v>
      </c>
      <c r="AG114" s="57">
        <v>11</v>
      </c>
      <c r="AH114" s="74"/>
      <c r="AI114" s="74"/>
      <c r="AJ114" s="74"/>
      <c r="AK114" s="74">
        <v>53.88</v>
      </c>
      <c r="AL114" s="74">
        <v>54.01</v>
      </c>
      <c r="AM114" s="74">
        <v>20.100000000000001</v>
      </c>
      <c r="AN114" s="74">
        <v>88.79</v>
      </c>
      <c r="AO114" s="74">
        <v>34.799999999999997</v>
      </c>
      <c r="AP114" s="57"/>
      <c r="AQ114" s="57"/>
      <c r="AR114" s="57"/>
      <c r="AS114" s="57"/>
      <c r="AT114" s="7"/>
      <c r="AU114" s="7"/>
    </row>
    <row r="115" spans="1:47" x14ac:dyDescent="0.35">
      <c r="A115" t="s">
        <v>1281</v>
      </c>
      <c r="B115" s="57">
        <v>-81</v>
      </c>
      <c r="C115" s="57">
        <v>-37</v>
      </c>
      <c r="D115" s="57">
        <v>-71</v>
      </c>
      <c r="E115" s="57">
        <v>-54</v>
      </c>
      <c r="F115" s="57">
        <v>-47</v>
      </c>
      <c r="G115" s="57">
        <v>19</v>
      </c>
      <c r="H115" s="74">
        <v>35.18</v>
      </c>
      <c r="I115" s="74">
        <v>14.82</v>
      </c>
      <c r="J115" s="74">
        <v>42.18</v>
      </c>
      <c r="K115" s="74">
        <v>12.6</v>
      </c>
      <c r="L115" s="74">
        <v>17.89</v>
      </c>
      <c r="M115" s="74">
        <v>14.98</v>
      </c>
      <c r="N115" s="74">
        <v>18.54</v>
      </c>
      <c r="O115" s="57">
        <v>7</v>
      </c>
      <c r="P115" s="57">
        <v>11</v>
      </c>
      <c r="Q115" s="57">
        <v>8</v>
      </c>
      <c r="R115" s="57">
        <v>5</v>
      </c>
      <c r="S115" s="57">
        <v>13</v>
      </c>
      <c r="T115" s="57">
        <v>5</v>
      </c>
      <c r="U115" s="57">
        <v>107</v>
      </c>
      <c r="V115" s="57">
        <v>7</v>
      </c>
      <c r="W115" s="57">
        <v>9</v>
      </c>
      <c r="X115" s="57">
        <v>27</v>
      </c>
      <c r="Y115" s="57">
        <v>20</v>
      </c>
      <c r="Z115" s="57">
        <v>27</v>
      </c>
      <c r="AA115" s="57"/>
      <c r="AB115" s="57"/>
      <c r="AC115" s="57">
        <v>31</v>
      </c>
      <c r="AD115" s="57">
        <v>38</v>
      </c>
      <c r="AE115" s="57">
        <v>71</v>
      </c>
      <c r="AF115" s="57">
        <v>4</v>
      </c>
      <c r="AG115" s="57">
        <v>11</v>
      </c>
      <c r="AH115" s="74"/>
      <c r="AI115" s="74"/>
      <c r="AJ115" s="74"/>
      <c r="AK115" s="74"/>
      <c r="AL115" s="74"/>
      <c r="AM115" s="74"/>
      <c r="AN115" s="74"/>
      <c r="AO115" s="74"/>
      <c r="AP115" s="57"/>
      <c r="AQ115" s="57"/>
      <c r="AR115" s="57"/>
      <c r="AS115" s="57"/>
      <c r="AT115" s="7"/>
      <c r="AU115" s="7"/>
    </row>
    <row r="116" spans="1:47" x14ac:dyDescent="0.35">
      <c r="A116" t="s">
        <v>1282</v>
      </c>
      <c r="B116" s="57">
        <v>-80</v>
      </c>
      <c r="C116" s="57">
        <v>-40</v>
      </c>
      <c r="D116" s="57">
        <v>-66</v>
      </c>
      <c r="E116" s="57">
        <v>-49</v>
      </c>
      <c r="F116" s="57">
        <v>-12</v>
      </c>
      <c r="G116" s="57">
        <v>14</v>
      </c>
      <c r="H116" s="74">
        <v>31.94</v>
      </c>
      <c r="I116" s="74">
        <v>15.7</v>
      </c>
      <c r="J116" s="74">
        <v>44.39</v>
      </c>
      <c r="K116" s="74">
        <v>13.58</v>
      </c>
      <c r="L116" s="74">
        <v>18.170000000000002</v>
      </c>
      <c r="M116" s="74">
        <v>15.45</v>
      </c>
      <c r="N116" s="74">
        <v>19.2</v>
      </c>
      <c r="O116" s="57">
        <v>9</v>
      </c>
      <c r="P116" s="57">
        <v>12</v>
      </c>
      <c r="Q116" s="57">
        <v>10</v>
      </c>
      <c r="R116" s="57">
        <v>5</v>
      </c>
      <c r="S116" s="57">
        <v>14</v>
      </c>
      <c r="T116" s="57">
        <v>4</v>
      </c>
      <c r="U116" s="57">
        <v>133</v>
      </c>
      <c r="V116" s="57">
        <v>17</v>
      </c>
      <c r="W116" s="57">
        <v>14</v>
      </c>
      <c r="X116" s="57">
        <v>23</v>
      </c>
      <c r="Y116" s="57">
        <v>21</v>
      </c>
      <c r="Z116" s="57">
        <v>9</v>
      </c>
      <c r="AA116" s="57"/>
      <c r="AB116" s="57"/>
      <c r="AC116" s="57">
        <v>29</v>
      </c>
      <c r="AD116" s="57">
        <v>36</v>
      </c>
      <c r="AE116" s="57">
        <v>73</v>
      </c>
      <c r="AF116" s="57">
        <v>4</v>
      </c>
      <c r="AG116" s="57">
        <v>11</v>
      </c>
      <c r="AH116" s="74"/>
      <c r="AI116" s="74"/>
      <c r="AJ116" s="74"/>
      <c r="AK116" s="74"/>
      <c r="AL116" s="74"/>
      <c r="AM116" s="74"/>
      <c r="AN116" s="74"/>
      <c r="AO116" s="74"/>
      <c r="AP116" s="57"/>
      <c r="AQ116" s="57"/>
      <c r="AR116" s="57"/>
      <c r="AS116" s="57"/>
      <c r="AT116" s="7"/>
      <c r="AU116" s="7"/>
    </row>
    <row r="117" spans="1:47" x14ac:dyDescent="0.35">
      <c r="A117" t="s">
        <v>253</v>
      </c>
      <c r="B117" s="57">
        <v>-71</v>
      </c>
      <c r="C117" s="57">
        <v>-30</v>
      </c>
      <c r="D117" s="57">
        <v>-68</v>
      </c>
      <c r="E117" s="57">
        <v>-67</v>
      </c>
      <c r="F117" s="57">
        <v>-2</v>
      </c>
      <c r="G117" s="57">
        <v>25</v>
      </c>
      <c r="H117" s="74">
        <v>39.99</v>
      </c>
      <c r="I117" s="74">
        <v>17.27</v>
      </c>
      <c r="J117" s="74">
        <v>44.92</v>
      </c>
      <c r="K117" s="74">
        <v>14.78</v>
      </c>
      <c r="L117" s="74">
        <v>21.82</v>
      </c>
      <c r="M117" s="74">
        <v>19.37</v>
      </c>
      <c r="N117" s="74">
        <v>19.100000000000001</v>
      </c>
      <c r="O117" s="57">
        <v>10</v>
      </c>
      <c r="P117" s="57">
        <v>13</v>
      </c>
      <c r="Q117" s="57">
        <v>10</v>
      </c>
      <c r="R117" s="57">
        <v>6</v>
      </c>
      <c r="S117" s="57">
        <v>15</v>
      </c>
      <c r="T117" s="57">
        <v>6</v>
      </c>
      <c r="U117" s="57">
        <v>114</v>
      </c>
      <c r="V117" s="57">
        <v>6</v>
      </c>
      <c r="W117" s="57">
        <v>12</v>
      </c>
      <c r="X117" s="57">
        <v>10</v>
      </c>
      <c r="Y117" s="57">
        <v>8</v>
      </c>
      <c r="Z117" s="57">
        <v>31</v>
      </c>
      <c r="AA117" s="57">
        <v>40460</v>
      </c>
      <c r="AB117" s="57">
        <v>32040</v>
      </c>
      <c r="AC117" s="57">
        <v>38</v>
      </c>
      <c r="AD117" s="57">
        <v>48</v>
      </c>
      <c r="AE117" s="57">
        <v>65</v>
      </c>
      <c r="AF117" s="57">
        <v>5</v>
      </c>
      <c r="AG117" s="57">
        <v>12</v>
      </c>
      <c r="AH117" s="74"/>
      <c r="AI117" s="74"/>
      <c r="AJ117" s="74"/>
      <c r="AK117" s="74">
        <v>54.17</v>
      </c>
      <c r="AL117" s="74">
        <v>54.41</v>
      </c>
      <c r="AM117" s="74">
        <v>21.71</v>
      </c>
      <c r="AN117" s="74">
        <v>87.7</v>
      </c>
      <c r="AO117" s="74">
        <v>35.270000000000003</v>
      </c>
      <c r="AP117" s="57"/>
      <c r="AQ117" s="57"/>
      <c r="AR117" s="57"/>
      <c r="AS117" s="57"/>
      <c r="AT117" s="7"/>
      <c r="AU117" s="7"/>
    </row>
    <row r="118" spans="1:47" x14ac:dyDescent="0.35">
      <c r="A118" t="s">
        <v>254</v>
      </c>
      <c r="B118" s="57">
        <v>-72</v>
      </c>
      <c r="C118" s="57">
        <v>-28</v>
      </c>
      <c r="D118" s="57">
        <v>-67</v>
      </c>
      <c r="E118" s="57">
        <v>-67</v>
      </c>
      <c r="F118" s="57">
        <v>2</v>
      </c>
      <c r="G118" s="57">
        <v>26</v>
      </c>
      <c r="H118" s="74">
        <v>41.19</v>
      </c>
      <c r="I118" s="74">
        <v>17.05</v>
      </c>
      <c r="J118" s="74">
        <v>45.61</v>
      </c>
      <c r="K118" s="74">
        <v>14.7</v>
      </c>
      <c r="L118" s="74">
        <v>22.21</v>
      </c>
      <c r="M118" s="74">
        <v>19.11</v>
      </c>
      <c r="N118" s="74">
        <v>20.72</v>
      </c>
      <c r="O118" s="57">
        <v>9</v>
      </c>
      <c r="P118" s="57">
        <v>11</v>
      </c>
      <c r="Q118" s="57">
        <v>10</v>
      </c>
      <c r="R118" s="57">
        <v>6</v>
      </c>
      <c r="S118" s="57">
        <v>15</v>
      </c>
      <c r="T118" s="57">
        <v>6</v>
      </c>
      <c r="U118" s="57">
        <v>137</v>
      </c>
      <c r="V118" s="57">
        <v>14</v>
      </c>
      <c r="W118" s="57">
        <v>16</v>
      </c>
      <c r="X118" s="57">
        <v>6</v>
      </c>
      <c r="Y118" s="57">
        <v>17</v>
      </c>
      <c r="Z118" s="57">
        <v>6</v>
      </c>
      <c r="AA118" s="57">
        <v>35700</v>
      </c>
      <c r="AB118" s="57">
        <v>28220</v>
      </c>
      <c r="AC118" s="57">
        <v>37</v>
      </c>
      <c r="AD118" s="57">
        <v>47</v>
      </c>
      <c r="AE118" s="57">
        <v>64</v>
      </c>
      <c r="AF118" s="57">
        <v>5</v>
      </c>
      <c r="AG118" s="57">
        <v>12</v>
      </c>
      <c r="AH118" s="74"/>
      <c r="AI118" s="74"/>
      <c r="AJ118" s="74"/>
      <c r="AK118" s="74">
        <v>57.53</v>
      </c>
      <c r="AL118" s="74">
        <v>56.4</v>
      </c>
      <c r="AM118" s="74">
        <v>20.64</v>
      </c>
      <c r="AN118" s="74">
        <v>97.43</v>
      </c>
      <c r="AO118" s="74">
        <v>35.04</v>
      </c>
      <c r="AP118" s="57"/>
      <c r="AQ118" s="57"/>
      <c r="AR118" s="57"/>
      <c r="AS118" s="57"/>
      <c r="AT118" s="7"/>
      <c r="AU118" s="7"/>
    </row>
    <row r="119" spans="1:47" x14ac:dyDescent="0.35">
      <c r="A119" t="s">
        <v>255</v>
      </c>
      <c r="B119" s="57">
        <v>-72</v>
      </c>
      <c r="C119" s="57">
        <v>-28</v>
      </c>
      <c r="D119" s="57">
        <v>-67</v>
      </c>
      <c r="E119" s="57">
        <v>-66</v>
      </c>
      <c r="F119" s="57">
        <v>1</v>
      </c>
      <c r="G119" s="57">
        <v>27</v>
      </c>
      <c r="H119" s="74">
        <v>42.03</v>
      </c>
      <c r="I119" s="74">
        <v>17.04</v>
      </c>
      <c r="J119" s="74">
        <v>46.54</v>
      </c>
      <c r="K119" s="74">
        <v>14.73</v>
      </c>
      <c r="L119" s="74">
        <v>21.67</v>
      </c>
      <c r="M119" s="74">
        <v>18.45</v>
      </c>
      <c r="N119" s="74">
        <v>20.87</v>
      </c>
      <c r="O119" s="57">
        <v>9</v>
      </c>
      <c r="P119" s="57">
        <v>10</v>
      </c>
      <c r="Q119" s="57">
        <v>9</v>
      </c>
      <c r="R119" s="57">
        <v>6</v>
      </c>
      <c r="S119" s="57">
        <v>16</v>
      </c>
      <c r="T119" s="57">
        <v>5</v>
      </c>
      <c r="U119" s="57">
        <v>140</v>
      </c>
      <c r="V119" s="57">
        <v>17</v>
      </c>
      <c r="W119" s="57">
        <v>13</v>
      </c>
      <c r="X119" s="57">
        <v>9</v>
      </c>
      <c r="Y119" s="57">
        <v>8</v>
      </c>
      <c r="Z119" s="57">
        <v>33</v>
      </c>
      <c r="AA119" s="57">
        <v>32590</v>
      </c>
      <c r="AB119" s="57">
        <v>26000</v>
      </c>
      <c r="AC119" s="57">
        <v>37</v>
      </c>
      <c r="AD119" s="57">
        <v>47</v>
      </c>
      <c r="AE119" s="57">
        <v>65</v>
      </c>
      <c r="AF119" s="57">
        <v>5</v>
      </c>
      <c r="AG119" s="57">
        <v>11</v>
      </c>
      <c r="AH119" s="74"/>
      <c r="AI119" s="74"/>
      <c r="AJ119" s="74"/>
      <c r="AK119" s="74">
        <v>56.8</v>
      </c>
      <c r="AL119" s="74">
        <v>56.79</v>
      </c>
      <c r="AM119" s="74">
        <v>20.79</v>
      </c>
      <c r="AN119" s="74">
        <v>94.23</v>
      </c>
      <c r="AO119" s="74">
        <v>36.229999999999997</v>
      </c>
      <c r="AP119" s="57"/>
      <c r="AQ119" s="57"/>
      <c r="AR119" s="57"/>
      <c r="AS119" s="57"/>
      <c r="AT119" s="7"/>
      <c r="AU119" s="7"/>
    </row>
    <row r="120" spans="1:47" x14ac:dyDescent="0.35">
      <c r="A120" t="s">
        <v>256</v>
      </c>
      <c r="B120" s="57">
        <v>-72</v>
      </c>
      <c r="C120" s="57">
        <v>-27</v>
      </c>
      <c r="D120" s="57">
        <v>-67</v>
      </c>
      <c r="E120" s="57">
        <v>-66</v>
      </c>
      <c r="F120" s="57">
        <v>6</v>
      </c>
      <c r="G120" s="57">
        <v>27</v>
      </c>
      <c r="H120" s="74">
        <v>42.36</v>
      </c>
      <c r="I120" s="74">
        <v>16.97</v>
      </c>
      <c r="J120" s="74">
        <v>46.36</v>
      </c>
      <c r="K120" s="74">
        <v>14.85</v>
      </c>
      <c r="L120" s="74">
        <v>20.81</v>
      </c>
      <c r="M120" s="74">
        <v>19.100000000000001</v>
      </c>
      <c r="N120" s="74">
        <v>18.920000000000002</v>
      </c>
      <c r="O120" s="57">
        <v>9</v>
      </c>
      <c r="P120" s="57">
        <v>12</v>
      </c>
      <c r="Q120" s="57">
        <v>9</v>
      </c>
      <c r="R120" s="57">
        <v>6</v>
      </c>
      <c r="S120" s="57">
        <v>17</v>
      </c>
      <c r="T120" s="57">
        <v>5</v>
      </c>
      <c r="U120" s="57">
        <v>134</v>
      </c>
      <c r="V120" s="57">
        <v>10</v>
      </c>
      <c r="W120" s="57">
        <v>16</v>
      </c>
      <c r="X120" s="57">
        <v>7</v>
      </c>
      <c r="Y120" s="57">
        <v>8</v>
      </c>
      <c r="Z120" s="57">
        <v>37</v>
      </c>
      <c r="AA120" s="57">
        <v>32710</v>
      </c>
      <c r="AB120" s="57">
        <v>26180</v>
      </c>
      <c r="AC120" s="57">
        <v>37</v>
      </c>
      <c r="AD120" s="57">
        <v>46</v>
      </c>
      <c r="AE120" s="57">
        <v>64</v>
      </c>
      <c r="AF120" s="57">
        <v>5</v>
      </c>
      <c r="AG120" s="57">
        <v>9</v>
      </c>
      <c r="AH120" s="74"/>
      <c r="AI120" s="74"/>
      <c r="AJ120" s="74"/>
      <c r="AK120" s="74">
        <v>57.27</v>
      </c>
      <c r="AL120" s="74">
        <v>57.04</v>
      </c>
      <c r="AM120" s="74">
        <v>21.36</v>
      </c>
      <c r="AN120" s="74">
        <v>94.94</v>
      </c>
      <c r="AO120" s="74">
        <v>36.28</v>
      </c>
      <c r="AP120" s="57"/>
      <c r="AQ120" s="57"/>
      <c r="AR120" s="57"/>
      <c r="AS120" s="57"/>
      <c r="AT120" s="7"/>
      <c r="AU120" s="7"/>
    </row>
    <row r="121" spans="1:47" x14ac:dyDescent="0.35">
      <c r="A121" t="s">
        <v>257</v>
      </c>
      <c r="B121" s="57">
        <v>-73</v>
      </c>
      <c r="C121" s="57">
        <v>-26</v>
      </c>
      <c r="D121" s="57">
        <v>-66</v>
      </c>
      <c r="E121" s="57">
        <v>-65</v>
      </c>
      <c r="F121" s="57">
        <v>-4</v>
      </c>
      <c r="G121" s="57">
        <v>27</v>
      </c>
      <c r="H121" s="74">
        <v>45.69</v>
      </c>
      <c r="I121" s="74">
        <v>16.63</v>
      </c>
      <c r="J121" s="74">
        <v>49.85</v>
      </c>
      <c r="K121" s="74">
        <v>14.57</v>
      </c>
      <c r="L121" s="74">
        <v>19.559999999999999</v>
      </c>
      <c r="M121" s="74">
        <v>17.77</v>
      </c>
      <c r="N121" s="74">
        <v>19.57</v>
      </c>
      <c r="O121" s="57">
        <v>9</v>
      </c>
      <c r="P121" s="57">
        <v>12</v>
      </c>
      <c r="Q121" s="57">
        <v>9</v>
      </c>
      <c r="R121" s="57">
        <v>5</v>
      </c>
      <c r="S121" s="57">
        <v>14</v>
      </c>
      <c r="T121" s="57">
        <v>6</v>
      </c>
      <c r="U121" s="57">
        <v>115</v>
      </c>
      <c r="V121" s="57">
        <v>7</v>
      </c>
      <c r="W121" s="57">
        <v>10</v>
      </c>
      <c r="X121" s="57">
        <v>25</v>
      </c>
      <c r="Y121" s="57">
        <v>8</v>
      </c>
      <c r="Z121" s="57">
        <v>7</v>
      </c>
      <c r="AA121" s="57">
        <v>28800</v>
      </c>
      <c r="AB121" s="57">
        <v>23120</v>
      </c>
      <c r="AC121" s="57">
        <v>39</v>
      </c>
      <c r="AD121" s="57">
        <v>46</v>
      </c>
      <c r="AE121" s="57">
        <v>65</v>
      </c>
      <c r="AF121" s="57">
        <v>5</v>
      </c>
      <c r="AG121" s="57">
        <v>9</v>
      </c>
      <c r="AH121" s="74"/>
      <c r="AI121" s="74"/>
      <c r="AJ121" s="74"/>
      <c r="AK121" s="74">
        <v>57.56</v>
      </c>
      <c r="AL121" s="74">
        <v>57.17</v>
      </c>
      <c r="AM121" s="74">
        <v>21.58</v>
      </c>
      <c r="AN121" s="74">
        <v>95.36</v>
      </c>
      <c r="AO121" s="74">
        <v>37.130000000000003</v>
      </c>
      <c r="AP121" s="57"/>
      <c r="AQ121" s="57"/>
      <c r="AR121" s="57"/>
      <c r="AS121" s="57"/>
      <c r="AT121" s="7"/>
      <c r="AU121" s="7"/>
    </row>
    <row r="122" spans="1:47" x14ac:dyDescent="0.35">
      <c r="A122" t="s">
        <v>1283</v>
      </c>
      <c r="B122" s="57">
        <v>-78</v>
      </c>
      <c r="C122" s="57">
        <v>-32</v>
      </c>
      <c r="D122" s="57">
        <v>-65</v>
      </c>
      <c r="E122" s="57">
        <v>-51</v>
      </c>
      <c r="F122" s="57">
        <v>-23</v>
      </c>
      <c r="G122" s="57">
        <v>18</v>
      </c>
      <c r="H122" s="74">
        <v>39.03</v>
      </c>
      <c r="I122" s="74">
        <v>16.37</v>
      </c>
      <c r="J122" s="74">
        <v>49.52</v>
      </c>
      <c r="K122" s="74">
        <v>14.42</v>
      </c>
      <c r="L122" s="74">
        <v>19.239999999999998</v>
      </c>
      <c r="M122" s="74">
        <v>17.02</v>
      </c>
      <c r="N122" s="74">
        <v>19.420000000000002</v>
      </c>
      <c r="O122" s="57">
        <v>8</v>
      </c>
      <c r="P122" s="57">
        <v>13</v>
      </c>
      <c r="Q122" s="57">
        <v>10</v>
      </c>
      <c r="R122" s="57">
        <v>5</v>
      </c>
      <c r="S122" s="57">
        <v>15</v>
      </c>
      <c r="T122" s="57">
        <v>4</v>
      </c>
      <c r="U122" s="57">
        <v>124</v>
      </c>
      <c r="V122" s="57">
        <v>13</v>
      </c>
      <c r="W122" s="57">
        <v>11</v>
      </c>
      <c r="X122" s="57">
        <v>9</v>
      </c>
      <c r="Y122" s="57">
        <v>12</v>
      </c>
      <c r="Z122" s="57">
        <v>30</v>
      </c>
      <c r="AA122" s="57"/>
      <c r="AB122" s="57"/>
      <c r="AC122" s="57">
        <v>35</v>
      </c>
      <c r="AD122" s="57">
        <v>43</v>
      </c>
      <c r="AE122" s="57">
        <v>71</v>
      </c>
      <c r="AF122" s="57">
        <v>4</v>
      </c>
      <c r="AG122" s="57">
        <v>9</v>
      </c>
      <c r="AH122" s="74"/>
      <c r="AI122" s="74"/>
      <c r="AJ122" s="74"/>
      <c r="AK122" s="74"/>
      <c r="AL122" s="74"/>
      <c r="AM122" s="74"/>
      <c r="AN122" s="74"/>
      <c r="AO122" s="74"/>
      <c r="AP122" s="57"/>
      <c r="AQ122" s="57"/>
      <c r="AR122" s="57"/>
      <c r="AS122" s="57"/>
      <c r="AT122" s="7"/>
      <c r="AU122" s="7"/>
    </row>
    <row r="123" spans="1:47" x14ac:dyDescent="0.35">
      <c r="A123" t="s">
        <v>1284</v>
      </c>
      <c r="B123" s="57">
        <v>-78</v>
      </c>
      <c r="C123" s="57">
        <v>-37</v>
      </c>
      <c r="D123" s="57">
        <v>-64</v>
      </c>
      <c r="E123" s="57">
        <v>-48</v>
      </c>
      <c r="F123" s="57">
        <v>-10</v>
      </c>
      <c r="G123" s="57">
        <v>14</v>
      </c>
      <c r="H123" s="74">
        <v>34.9</v>
      </c>
      <c r="I123" s="74">
        <v>16.96</v>
      </c>
      <c r="J123" s="74">
        <v>44.12</v>
      </c>
      <c r="K123" s="74">
        <v>15.21</v>
      </c>
      <c r="L123" s="74">
        <v>18.68</v>
      </c>
      <c r="M123" s="74">
        <v>16.91</v>
      </c>
      <c r="N123" s="74">
        <v>19.43</v>
      </c>
      <c r="O123" s="57">
        <v>10</v>
      </c>
      <c r="P123" s="57">
        <v>13</v>
      </c>
      <c r="Q123" s="57">
        <v>10</v>
      </c>
      <c r="R123" s="57">
        <v>6</v>
      </c>
      <c r="S123" s="57">
        <v>15</v>
      </c>
      <c r="T123" s="57">
        <v>5</v>
      </c>
      <c r="U123" s="57">
        <v>119</v>
      </c>
      <c r="V123" s="57">
        <v>13</v>
      </c>
      <c r="W123" s="57">
        <v>10</v>
      </c>
      <c r="X123" s="57">
        <v>6</v>
      </c>
      <c r="Y123" s="57">
        <v>8</v>
      </c>
      <c r="Z123" s="57">
        <v>31</v>
      </c>
      <c r="AA123" s="57"/>
      <c r="AB123" s="57"/>
      <c r="AC123" s="57">
        <v>32</v>
      </c>
      <c r="AD123" s="57">
        <v>40</v>
      </c>
      <c r="AE123" s="57">
        <v>75</v>
      </c>
      <c r="AF123" s="57">
        <v>3</v>
      </c>
      <c r="AG123" s="57">
        <v>9</v>
      </c>
      <c r="AH123" s="74"/>
      <c r="AI123" s="74"/>
      <c r="AJ123" s="74"/>
      <c r="AK123" s="74"/>
      <c r="AL123" s="74"/>
      <c r="AM123" s="74"/>
      <c r="AN123" s="74"/>
      <c r="AO123" s="74"/>
      <c r="AP123" s="57"/>
      <c r="AQ123" s="57"/>
      <c r="AR123" s="57"/>
      <c r="AS123" s="57"/>
      <c r="AT123" s="7"/>
      <c r="AU123" s="7"/>
    </row>
    <row r="124" spans="1:47" x14ac:dyDescent="0.35">
      <c r="A124" t="s">
        <v>258</v>
      </c>
      <c r="B124" s="57">
        <v>-69</v>
      </c>
      <c r="C124" s="57">
        <v>-29</v>
      </c>
      <c r="D124" s="57">
        <v>-66</v>
      </c>
      <c r="E124" s="57">
        <v>-65</v>
      </c>
      <c r="F124" s="57">
        <v>-3</v>
      </c>
      <c r="G124" s="57">
        <v>25</v>
      </c>
      <c r="H124" s="74">
        <v>41.8</v>
      </c>
      <c r="I124" s="74">
        <v>17.53</v>
      </c>
      <c r="J124" s="74">
        <v>41.46</v>
      </c>
      <c r="K124" s="74">
        <v>15.41</v>
      </c>
      <c r="L124" s="74">
        <v>22.85</v>
      </c>
      <c r="M124" s="74">
        <v>18.52</v>
      </c>
      <c r="N124" s="74">
        <v>20.82</v>
      </c>
      <c r="O124" s="57">
        <v>10</v>
      </c>
      <c r="P124" s="57">
        <v>13</v>
      </c>
      <c r="Q124" s="57">
        <v>11</v>
      </c>
      <c r="R124" s="57">
        <v>7</v>
      </c>
      <c r="S124" s="57">
        <v>17</v>
      </c>
      <c r="T124" s="57">
        <v>7</v>
      </c>
      <c r="U124" s="57">
        <v>99</v>
      </c>
      <c r="V124" s="57">
        <v>9</v>
      </c>
      <c r="W124" s="57">
        <v>9</v>
      </c>
      <c r="X124" s="57">
        <v>32</v>
      </c>
      <c r="Y124" s="57">
        <v>7</v>
      </c>
      <c r="Z124" s="57">
        <v>34</v>
      </c>
      <c r="AA124" s="57">
        <v>33690</v>
      </c>
      <c r="AB124" s="57">
        <v>27400</v>
      </c>
      <c r="AC124" s="57">
        <v>40</v>
      </c>
      <c r="AD124" s="57">
        <v>51</v>
      </c>
      <c r="AE124" s="57">
        <v>68</v>
      </c>
      <c r="AF124" s="57">
        <v>5</v>
      </c>
      <c r="AG124" s="57">
        <v>9</v>
      </c>
      <c r="AH124" s="74"/>
      <c r="AI124" s="74"/>
      <c r="AJ124" s="74"/>
      <c r="AK124" s="74">
        <v>60.02</v>
      </c>
      <c r="AL124" s="74">
        <v>59.87</v>
      </c>
      <c r="AM124" s="74">
        <v>22.76</v>
      </c>
      <c r="AN124" s="74">
        <v>98.63</v>
      </c>
      <c r="AO124" s="74">
        <v>39.94</v>
      </c>
      <c r="AP124" s="57"/>
      <c r="AQ124" s="57"/>
      <c r="AR124" s="57"/>
      <c r="AS124" s="57"/>
      <c r="AT124" s="7"/>
      <c r="AU124" s="7"/>
    </row>
    <row r="125" spans="1:47" x14ac:dyDescent="0.35">
      <c r="A125" t="s">
        <v>259</v>
      </c>
      <c r="B125" s="57">
        <v>-74</v>
      </c>
      <c r="C125" s="57">
        <v>-33</v>
      </c>
      <c r="D125" s="57">
        <v>-71</v>
      </c>
      <c r="E125" s="57">
        <v>-66</v>
      </c>
      <c r="F125" s="57">
        <v>-42</v>
      </c>
      <c r="G125" s="57">
        <v>25</v>
      </c>
      <c r="H125" s="74">
        <v>41.61</v>
      </c>
      <c r="I125" s="74">
        <v>16.649999999999999</v>
      </c>
      <c r="J125" s="74">
        <v>35.33</v>
      </c>
      <c r="K125" s="74">
        <v>14.57</v>
      </c>
      <c r="L125" s="74">
        <v>21.24</v>
      </c>
      <c r="M125" s="74">
        <v>18.350000000000001</v>
      </c>
      <c r="N125" s="74">
        <v>21.03</v>
      </c>
      <c r="O125" s="57">
        <v>9</v>
      </c>
      <c r="P125" s="57">
        <v>12</v>
      </c>
      <c r="Q125" s="57">
        <v>8</v>
      </c>
      <c r="R125" s="57">
        <v>7</v>
      </c>
      <c r="S125" s="57">
        <v>17</v>
      </c>
      <c r="T125" s="57">
        <v>6</v>
      </c>
      <c r="U125" s="57">
        <v>136</v>
      </c>
      <c r="V125" s="57">
        <v>14</v>
      </c>
      <c r="W125" s="57">
        <v>17</v>
      </c>
      <c r="X125" s="57">
        <v>7</v>
      </c>
      <c r="Y125" s="57">
        <v>13</v>
      </c>
      <c r="Z125" s="57">
        <v>7</v>
      </c>
      <c r="AA125" s="57">
        <v>32650</v>
      </c>
      <c r="AB125" s="57">
        <v>26570</v>
      </c>
      <c r="AC125" s="57">
        <v>38</v>
      </c>
      <c r="AD125" s="57">
        <v>48</v>
      </c>
      <c r="AE125" s="57">
        <v>67</v>
      </c>
      <c r="AF125" s="57">
        <v>5</v>
      </c>
      <c r="AG125" s="57">
        <v>8</v>
      </c>
      <c r="AH125" s="74"/>
      <c r="AI125" s="74"/>
      <c r="AJ125" s="74"/>
      <c r="AK125" s="74">
        <v>60.63</v>
      </c>
      <c r="AL125" s="74">
        <v>60.68</v>
      </c>
      <c r="AM125" s="74">
        <v>23.03</v>
      </c>
      <c r="AN125" s="74">
        <v>99.35</v>
      </c>
      <c r="AO125" s="74">
        <v>40.46</v>
      </c>
      <c r="AP125" s="57"/>
      <c r="AQ125" s="57"/>
      <c r="AR125" s="57"/>
      <c r="AS125" s="57"/>
      <c r="AT125" s="7"/>
      <c r="AU125" s="7"/>
    </row>
    <row r="126" spans="1:47" x14ac:dyDescent="0.35">
      <c r="A126" t="s">
        <v>260</v>
      </c>
      <c r="B126" s="57">
        <v>-73</v>
      </c>
      <c r="C126" s="57">
        <v>-30</v>
      </c>
      <c r="D126" s="57">
        <v>-69</v>
      </c>
      <c r="E126" s="57">
        <v>-66</v>
      </c>
      <c r="F126" s="57">
        <v>-31</v>
      </c>
      <c r="G126" s="57">
        <v>27</v>
      </c>
      <c r="H126" s="74">
        <v>42.53</v>
      </c>
      <c r="I126" s="74">
        <v>16.79</v>
      </c>
      <c r="J126" s="74">
        <v>37.799999999999997</v>
      </c>
      <c r="K126" s="74">
        <v>15.04</v>
      </c>
      <c r="L126" s="74">
        <v>21.22</v>
      </c>
      <c r="M126" s="74">
        <v>18.079999999999998</v>
      </c>
      <c r="N126" s="74">
        <v>19.010000000000002</v>
      </c>
      <c r="O126" s="57">
        <v>9</v>
      </c>
      <c r="P126" s="57">
        <v>11</v>
      </c>
      <c r="Q126" s="57">
        <v>9</v>
      </c>
      <c r="R126" s="57">
        <v>6</v>
      </c>
      <c r="S126" s="57">
        <v>18</v>
      </c>
      <c r="T126" s="57">
        <v>6</v>
      </c>
      <c r="U126" s="57">
        <v>122</v>
      </c>
      <c r="V126" s="57">
        <v>14</v>
      </c>
      <c r="W126" s="57">
        <v>14</v>
      </c>
      <c r="X126" s="57">
        <v>8</v>
      </c>
      <c r="Y126" s="57">
        <v>10</v>
      </c>
      <c r="Z126" s="57">
        <v>32</v>
      </c>
      <c r="AA126" s="57">
        <v>31480</v>
      </c>
      <c r="AB126" s="57">
        <v>25670</v>
      </c>
      <c r="AC126" s="57">
        <v>38</v>
      </c>
      <c r="AD126" s="57">
        <v>49</v>
      </c>
      <c r="AE126" s="57">
        <v>68</v>
      </c>
      <c r="AF126" s="57">
        <v>5</v>
      </c>
      <c r="AG126" s="57">
        <v>5</v>
      </c>
      <c r="AH126" s="74"/>
      <c r="AI126" s="74"/>
      <c r="AJ126" s="74"/>
      <c r="AK126" s="74">
        <v>61.47</v>
      </c>
      <c r="AL126" s="74">
        <v>61.88</v>
      </c>
      <c r="AM126" s="74">
        <v>23.48</v>
      </c>
      <c r="AN126" s="74">
        <v>100.3</v>
      </c>
      <c r="AO126" s="74">
        <v>40.65</v>
      </c>
      <c r="AP126" s="57"/>
      <c r="AQ126" s="57"/>
      <c r="AR126" s="57"/>
      <c r="AS126" s="57"/>
      <c r="AT126" s="7"/>
      <c r="AU126" s="7"/>
    </row>
    <row r="127" spans="1:47" x14ac:dyDescent="0.35">
      <c r="A127" t="s">
        <v>351</v>
      </c>
      <c r="B127" s="57">
        <v>-74</v>
      </c>
      <c r="C127" s="57">
        <v>-28</v>
      </c>
      <c r="D127" s="57">
        <v>-69</v>
      </c>
      <c r="E127" s="57">
        <v>-66</v>
      </c>
      <c r="F127" s="57">
        <v>-31</v>
      </c>
      <c r="G127" s="57">
        <v>27</v>
      </c>
      <c r="H127" s="74">
        <v>43.52</v>
      </c>
      <c r="I127" s="74">
        <v>16.48</v>
      </c>
      <c r="J127" s="74">
        <v>37.29</v>
      </c>
      <c r="K127" s="74">
        <v>14.84</v>
      </c>
      <c r="L127" s="74">
        <v>20.440000000000001</v>
      </c>
      <c r="M127" s="74">
        <v>17.63</v>
      </c>
      <c r="N127" s="74">
        <v>19.39</v>
      </c>
      <c r="O127" s="57">
        <v>9</v>
      </c>
      <c r="P127" s="57">
        <v>13</v>
      </c>
      <c r="Q127" s="57">
        <v>8</v>
      </c>
      <c r="R127" s="57">
        <v>6</v>
      </c>
      <c r="S127" s="57">
        <v>17</v>
      </c>
      <c r="T127" s="57">
        <v>6</v>
      </c>
      <c r="U127" s="57">
        <v>126</v>
      </c>
      <c r="V127" s="57">
        <v>12</v>
      </c>
      <c r="W127" s="57">
        <v>13</v>
      </c>
      <c r="X127" s="57">
        <v>42</v>
      </c>
      <c r="Y127" s="57">
        <v>13</v>
      </c>
      <c r="Z127" s="57">
        <v>31</v>
      </c>
      <c r="AA127" s="57">
        <v>31090</v>
      </c>
      <c r="AB127" s="57">
        <v>25560</v>
      </c>
      <c r="AC127" s="57">
        <v>39</v>
      </c>
      <c r="AD127" s="57">
        <v>48</v>
      </c>
      <c r="AE127" s="57">
        <v>67</v>
      </c>
      <c r="AF127" s="57">
        <v>5</v>
      </c>
      <c r="AG127" s="57">
        <v>6</v>
      </c>
      <c r="AH127" s="74"/>
      <c r="AI127" s="74"/>
      <c r="AJ127" s="74"/>
      <c r="AK127" s="74">
        <v>61.93</v>
      </c>
      <c r="AL127" s="74">
        <v>62.33</v>
      </c>
      <c r="AM127" s="74">
        <v>23.56</v>
      </c>
      <c r="AN127" s="74">
        <v>101.16</v>
      </c>
      <c r="AO127" s="74">
        <v>40.94</v>
      </c>
      <c r="AP127" s="57"/>
      <c r="AQ127" s="57"/>
      <c r="AR127" s="57"/>
      <c r="AS127" s="57"/>
      <c r="AT127" s="7"/>
      <c r="AU127" s="7"/>
    </row>
    <row r="128" spans="1:47" x14ac:dyDescent="0.35">
      <c r="A128" t="s">
        <v>352</v>
      </c>
      <c r="B128" s="57">
        <v>-74</v>
      </c>
      <c r="C128" s="57">
        <v>-27</v>
      </c>
      <c r="D128" s="57">
        <v>-67</v>
      </c>
      <c r="E128" s="57">
        <v>-64</v>
      </c>
      <c r="F128" s="57">
        <v>-22</v>
      </c>
      <c r="G128" s="57">
        <v>27</v>
      </c>
      <c r="H128" s="74">
        <v>47.82</v>
      </c>
      <c r="I128" s="74">
        <v>17.21</v>
      </c>
      <c r="J128" s="74">
        <v>44.94</v>
      </c>
      <c r="K128" s="74">
        <v>15.62</v>
      </c>
      <c r="L128" s="74">
        <v>21.09</v>
      </c>
      <c r="M128" s="74">
        <v>18.649999999999999</v>
      </c>
      <c r="N128" s="74">
        <v>21.42</v>
      </c>
      <c r="O128" s="57">
        <v>9</v>
      </c>
      <c r="P128" s="57">
        <v>13</v>
      </c>
      <c r="Q128" s="57">
        <v>8</v>
      </c>
      <c r="R128" s="57">
        <v>4</v>
      </c>
      <c r="S128" s="57">
        <v>14</v>
      </c>
      <c r="T128" s="57">
        <v>3</v>
      </c>
      <c r="U128" s="57">
        <v>124</v>
      </c>
      <c r="V128" s="57">
        <v>8</v>
      </c>
      <c r="W128" s="57">
        <v>16</v>
      </c>
      <c r="X128" s="57">
        <v>7</v>
      </c>
      <c r="Y128" s="57">
        <v>8</v>
      </c>
      <c r="Z128" s="57">
        <v>8</v>
      </c>
      <c r="AA128" s="57">
        <v>26620</v>
      </c>
      <c r="AB128" s="57">
        <v>21960</v>
      </c>
      <c r="AC128" s="57">
        <v>40</v>
      </c>
      <c r="AD128" s="57">
        <v>50</v>
      </c>
      <c r="AE128" s="57">
        <v>66</v>
      </c>
      <c r="AF128" s="57">
        <v>5</v>
      </c>
      <c r="AG128" s="57">
        <v>5</v>
      </c>
      <c r="AH128" s="74"/>
      <c r="AI128" s="74"/>
      <c r="AJ128" s="74"/>
      <c r="AK128" s="74">
        <v>63.47</v>
      </c>
      <c r="AL128" s="74">
        <v>64.02</v>
      </c>
      <c r="AM128" s="74">
        <v>24.19</v>
      </c>
      <c r="AN128" s="74">
        <v>103.71</v>
      </c>
      <c r="AO128" s="74">
        <v>40.81</v>
      </c>
      <c r="AP128" s="57"/>
      <c r="AQ128" s="57"/>
      <c r="AR128" s="57"/>
      <c r="AS128" s="57"/>
      <c r="AT128" s="7"/>
      <c r="AU128" s="7"/>
    </row>
    <row r="129" spans="1:47" x14ac:dyDescent="0.35">
      <c r="A129" t="s">
        <v>1285</v>
      </c>
      <c r="B129" s="57">
        <v>-78</v>
      </c>
      <c r="C129" s="57">
        <v>-30</v>
      </c>
      <c r="D129" s="57">
        <v>-63</v>
      </c>
      <c r="E129" s="57">
        <v>-49</v>
      </c>
      <c r="F129" s="57">
        <v>-18</v>
      </c>
      <c r="G129" s="57">
        <v>17</v>
      </c>
      <c r="H129" s="74">
        <v>42.57</v>
      </c>
      <c r="I129" s="74">
        <v>17.21</v>
      </c>
      <c r="J129" s="74">
        <v>50.01</v>
      </c>
      <c r="K129" s="74">
        <v>15.94</v>
      </c>
      <c r="L129" s="74">
        <v>21.33</v>
      </c>
      <c r="M129" s="74">
        <v>16.97</v>
      </c>
      <c r="N129" s="74">
        <v>20.04</v>
      </c>
      <c r="O129" s="57">
        <v>9</v>
      </c>
      <c r="P129" s="57">
        <v>14</v>
      </c>
      <c r="Q129" s="57">
        <v>10</v>
      </c>
      <c r="R129" s="57">
        <v>6</v>
      </c>
      <c r="S129" s="57">
        <v>14</v>
      </c>
      <c r="T129" s="57">
        <v>7</v>
      </c>
      <c r="U129" s="57">
        <v>116</v>
      </c>
      <c r="V129" s="57">
        <v>13</v>
      </c>
      <c r="W129" s="57">
        <v>10</v>
      </c>
      <c r="X129" s="57">
        <v>31</v>
      </c>
      <c r="Y129" s="57">
        <v>6</v>
      </c>
      <c r="Z129" s="57">
        <v>30</v>
      </c>
      <c r="AA129" s="57"/>
      <c r="AB129" s="57"/>
      <c r="AC129" s="57">
        <v>38</v>
      </c>
      <c r="AD129" s="57">
        <v>47</v>
      </c>
      <c r="AE129" s="57">
        <v>72</v>
      </c>
      <c r="AF129" s="57">
        <v>4</v>
      </c>
      <c r="AG129" s="57">
        <v>5</v>
      </c>
      <c r="AH129" s="74"/>
      <c r="AI129" s="74"/>
      <c r="AJ129" s="74"/>
      <c r="AK129" s="74"/>
      <c r="AL129" s="74"/>
      <c r="AM129" s="74"/>
      <c r="AN129" s="74"/>
      <c r="AO129" s="74"/>
      <c r="AP129" s="57"/>
      <c r="AQ129" s="57"/>
      <c r="AR129" s="57"/>
      <c r="AS129" s="57"/>
      <c r="AT129" s="7"/>
      <c r="AU129" s="7"/>
    </row>
    <row r="130" spans="1:47" x14ac:dyDescent="0.35">
      <c r="A130" t="s">
        <v>1286</v>
      </c>
      <c r="B130" s="57">
        <v>-79</v>
      </c>
      <c r="C130" s="57">
        <v>-37</v>
      </c>
      <c r="D130" s="57">
        <v>-64</v>
      </c>
      <c r="E130" s="57">
        <v>-46</v>
      </c>
      <c r="F130" s="57">
        <v>-21</v>
      </c>
      <c r="G130" s="57">
        <v>14</v>
      </c>
      <c r="H130" s="74">
        <v>36.61</v>
      </c>
      <c r="I130" s="74">
        <v>17.71</v>
      </c>
      <c r="J130" s="74">
        <v>39.99</v>
      </c>
      <c r="K130" s="74">
        <v>16.21</v>
      </c>
      <c r="L130" s="74">
        <v>20.6</v>
      </c>
      <c r="M130" s="74">
        <v>18.010000000000002</v>
      </c>
      <c r="N130" s="74">
        <v>19.850000000000001</v>
      </c>
      <c r="O130" s="57">
        <v>10</v>
      </c>
      <c r="P130" s="57">
        <v>15</v>
      </c>
      <c r="Q130" s="57">
        <v>9</v>
      </c>
      <c r="R130" s="57">
        <v>7</v>
      </c>
      <c r="S130" s="57">
        <v>16</v>
      </c>
      <c r="T130" s="57">
        <v>6</v>
      </c>
      <c r="U130" s="57">
        <v>100</v>
      </c>
      <c r="V130" s="57">
        <v>13</v>
      </c>
      <c r="W130" s="57">
        <v>13</v>
      </c>
      <c r="X130" s="57">
        <v>31</v>
      </c>
      <c r="Y130" s="57">
        <v>21</v>
      </c>
      <c r="Z130" s="57">
        <v>28</v>
      </c>
      <c r="AA130" s="57"/>
      <c r="AB130" s="57"/>
      <c r="AC130" s="57">
        <v>34</v>
      </c>
      <c r="AD130" s="57">
        <v>42</v>
      </c>
      <c r="AE130" s="57">
        <v>76</v>
      </c>
      <c r="AF130" s="57">
        <v>4</v>
      </c>
      <c r="AG130" s="57">
        <v>5</v>
      </c>
      <c r="AH130" s="74"/>
      <c r="AI130" s="74"/>
      <c r="AJ130" s="74"/>
      <c r="AK130" s="74"/>
      <c r="AL130" s="74"/>
      <c r="AM130" s="74"/>
      <c r="AN130" s="74"/>
      <c r="AO130" s="74"/>
      <c r="AP130" s="57"/>
      <c r="AQ130" s="57"/>
      <c r="AR130" s="57"/>
      <c r="AS130" s="57"/>
      <c r="AT130" s="7"/>
      <c r="AU130" s="7"/>
    </row>
    <row r="131" spans="1:47" x14ac:dyDescent="0.35">
      <c r="A131" t="s">
        <v>353</v>
      </c>
      <c r="B131" s="57">
        <v>-69</v>
      </c>
      <c r="C131" s="57">
        <v>-27</v>
      </c>
      <c r="D131" s="57">
        <v>-64</v>
      </c>
      <c r="E131" s="57">
        <v>-64</v>
      </c>
      <c r="F131" s="57">
        <v>4</v>
      </c>
      <c r="G131" s="57">
        <v>24</v>
      </c>
      <c r="H131" s="74">
        <v>44.71</v>
      </c>
      <c r="I131" s="74">
        <v>19.239999999999998</v>
      </c>
      <c r="J131" s="74">
        <v>43.61</v>
      </c>
      <c r="K131" s="74">
        <v>17.38</v>
      </c>
      <c r="L131" s="74">
        <v>24.91</v>
      </c>
      <c r="M131" s="74">
        <v>19.37</v>
      </c>
      <c r="N131" s="74">
        <v>21.75</v>
      </c>
      <c r="O131" s="57">
        <v>11</v>
      </c>
      <c r="P131" s="57">
        <v>13</v>
      </c>
      <c r="Q131" s="57">
        <v>10</v>
      </c>
      <c r="R131" s="57">
        <v>8</v>
      </c>
      <c r="S131" s="57">
        <v>19</v>
      </c>
      <c r="T131" s="57">
        <v>13</v>
      </c>
      <c r="U131" s="57">
        <v>108</v>
      </c>
      <c r="V131" s="57">
        <v>10</v>
      </c>
      <c r="W131" s="57">
        <v>14</v>
      </c>
      <c r="X131" s="57">
        <v>39</v>
      </c>
      <c r="Y131" s="57">
        <v>14</v>
      </c>
      <c r="Z131" s="57">
        <v>28</v>
      </c>
      <c r="AA131" s="57">
        <v>29470</v>
      </c>
      <c r="AB131" s="57">
        <v>24640</v>
      </c>
      <c r="AC131" s="57">
        <v>42</v>
      </c>
      <c r="AD131" s="57">
        <v>55</v>
      </c>
      <c r="AE131" s="57">
        <v>70</v>
      </c>
      <c r="AF131" s="57">
        <v>6</v>
      </c>
      <c r="AG131" s="57">
        <v>5</v>
      </c>
      <c r="AH131" s="74"/>
      <c r="AI131" s="74"/>
      <c r="AJ131" s="74"/>
      <c r="AK131" s="74">
        <v>64.08</v>
      </c>
      <c r="AL131" s="74">
        <v>64.92</v>
      </c>
      <c r="AM131" s="74">
        <v>25.16</v>
      </c>
      <c r="AN131" s="74">
        <v>103.69</v>
      </c>
      <c r="AO131" s="74">
        <v>41.31</v>
      </c>
      <c r="AP131" s="57"/>
      <c r="AQ131" s="57"/>
      <c r="AR131" s="57"/>
      <c r="AS131" s="57"/>
      <c r="AT131" s="7"/>
      <c r="AU131" s="7"/>
    </row>
    <row r="132" spans="1:47" x14ac:dyDescent="0.35">
      <c r="A132" t="s">
        <v>354</v>
      </c>
      <c r="B132" s="57">
        <v>-70</v>
      </c>
      <c r="C132" s="57">
        <v>-25</v>
      </c>
      <c r="D132" s="57">
        <v>-64</v>
      </c>
      <c r="E132" s="57">
        <v>-64</v>
      </c>
      <c r="F132" s="57">
        <v>4</v>
      </c>
      <c r="G132" s="57">
        <v>25</v>
      </c>
      <c r="H132" s="74">
        <v>46.94</v>
      </c>
      <c r="I132" s="74">
        <v>19.2</v>
      </c>
      <c r="J132" s="74">
        <v>45.92</v>
      </c>
      <c r="K132" s="74">
        <v>17.57</v>
      </c>
      <c r="L132" s="74">
        <v>22.64</v>
      </c>
      <c r="M132" s="74">
        <v>19.12</v>
      </c>
      <c r="N132" s="74">
        <v>22.55</v>
      </c>
      <c r="O132" s="57">
        <v>11</v>
      </c>
      <c r="P132" s="57">
        <v>13</v>
      </c>
      <c r="Q132" s="57">
        <v>9</v>
      </c>
      <c r="R132" s="57">
        <v>8</v>
      </c>
      <c r="S132" s="57">
        <v>20</v>
      </c>
      <c r="T132" s="57">
        <v>11</v>
      </c>
      <c r="U132" s="57">
        <v>142</v>
      </c>
      <c r="V132" s="57">
        <v>10</v>
      </c>
      <c r="W132" s="57">
        <v>13</v>
      </c>
      <c r="X132" s="57">
        <v>11</v>
      </c>
      <c r="Y132" s="57">
        <v>14</v>
      </c>
      <c r="Z132" s="57">
        <v>41</v>
      </c>
      <c r="AA132" s="57">
        <v>27870</v>
      </c>
      <c r="AB132" s="57">
        <v>23410</v>
      </c>
      <c r="AC132" s="57">
        <v>42</v>
      </c>
      <c r="AD132" s="57">
        <v>54</v>
      </c>
      <c r="AE132" s="57">
        <v>71</v>
      </c>
      <c r="AF132" s="57">
        <v>6</v>
      </c>
      <c r="AG132" s="57">
        <v>5</v>
      </c>
      <c r="AH132" s="74"/>
      <c r="AI132" s="74"/>
      <c r="AJ132" s="74"/>
      <c r="AK132" s="74">
        <v>65.36</v>
      </c>
      <c r="AL132" s="74">
        <v>65.89</v>
      </c>
      <c r="AM132" s="74">
        <v>25.47</v>
      </c>
      <c r="AN132" s="74">
        <v>106.44</v>
      </c>
      <c r="AO132" s="74">
        <v>41.58</v>
      </c>
      <c r="AP132" s="57"/>
      <c r="AQ132" s="57"/>
      <c r="AR132" s="57"/>
      <c r="AS132" s="57"/>
      <c r="AT132" s="7"/>
      <c r="AU132" s="7"/>
    </row>
    <row r="133" spans="1:47" x14ac:dyDescent="0.35">
      <c r="A133" t="s">
        <v>355</v>
      </c>
      <c r="B133" s="57">
        <v>-69</v>
      </c>
      <c r="C133" s="57">
        <v>-22</v>
      </c>
      <c r="D133" s="57">
        <v>-62</v>
      </c>
      <c r="E133" s="57">
        <v>-63</v>
      </c>
      <c r="F133" s="57">
        <v>16</v>
      </c>
      <c r="G133" s="57">
        <v>25</v>
      </c>
      <c r="H133" s="74">
        <v>48.33</v>
      </c>
      <c r="I133" s="74">
        <v>19.38</v>
      </c>
      <c r="J133" s="74">
        <v>49.36</v>
      </c>
      <c r="K133" s="74">
        <v>17.489999999999998</v>
      </c>
      <c r="L133" s="74">
        <v>23.92</v>
      </c>
      <c r="M133" s="74">
        <v>19.32</v>
      </c>
      <c r="N133" s="74">
        <v>22.72</v>
      </c>
      <c r="O133" s="57">
        <v>11</v>
      </c>
      <c r="P133" s="57">
        <v>13</v>
      </c>
      <c r="Q133" s="57">
        <v>10</v>
      </c>
      <c r="R133" s="57">
        <v>8</v>
      </c>
      <c r="S133" s="57">
        <v>22</v>
      </c>
      <c r="T133" s="57">
        <v>11</v>
      </c>
      <c r="U133" s="57">
        <v>134</v>
      </c>
      <c r="V133" s="57">
        <v>9</v>
      </c>
      <c r="W133" s="57">
        <v>14</v>
      </c>
      <c r="X133" s="57">
        <v>30</v>
      </c>
      <c r="Y133" s="57">
        <v>12</v>
      </c>
      <c r="Z133" s="57">
        <v>39</v>
      </c>
      <c r="AA133" s="57">
        <v>25950</v>
      </c>
      <c r="AB133" s="57">
        <v>21910</v>
      </c>
      <c r="AC133" s="57">
        <v>43</v>
      </c>
      <c r="AD133" s="57">
        <v>55</v>
      </c>
      <c r="AE133" s="57">
        <v>73</v>
      </c>
      <c r="AF133" s="57">
        <v>5</v>
      </c>
      <c r="AG133" s="57">
        <v>9</v>
      </c>
      <c r="AH133" s="74"/>
      <c r="AI133" s="74"/>
      <c r="AJ133" s="74"/>
      <c r="AK133" s="74">
        <v>65.39</v>
      </c>
      <c r="AL133" s="74">
        <v>65.95</v>
      </c>
      <c r="AM133" s="74">
        <v>25.39</v>
      </c>
      <c r="AN133" s="74">
        <v>106.36</v>
      </c>
      <c r="AO133" s="74">
        <v>42.38</v>
      </c>
      <c r="AP133" s="57"/>
      <c r="AQ133" s="57"/>
      <c r="AR133" s="57"/>
      <c r="AS133" s="57"/>
      <c r="AT133" s="7"/>
      <c r="AU133" s="7"/>
    </row>
    <row r="134" spans="1:47" x14ac:dyDescent="0.35">
      <c r="A134" t="s">
        <v>356</v>
      </c>
      <c r="B134" s="57">
        <v>-67</v>
      </c>
      <c r="C134" s="57">
        <v>-15</v>
      </c>
      <c r="D134" s="57">
        <v>-62</v>
      </c>
      <c r="E134" s="57">
        <v>-63</v>
      </c>
      <c r="F134" s="57">
        <v>16</v>
      </c>
      <c r="G134" s="57">
        <v>25</v>
      </c>
      <c r="H134" s="74">
        <v>49.14</v>
      </c>
      <c r="I134" s="74">
        <v>19.43</v>
      </c>
      <c r="J134" s="74">
        <v>50.31</v>
      </c>
      <c r="K134" s="74">
        <v>17.670000000000002</v>
      </c>
      <c r="L134" s="74">
        <v>25.23</v>
      </c>
      <c r="M134" s="74">
        <v>20.3</v>
      </c>
      <c r="N134" s="74">
        <v>24.3</v>
      </c>
      <c r="O134" s="57">
        <v>11</v>
      </c>
      <c r="P134" s="57">
        <v>13</v>
      </c>
      <c r="Q134" s="57">
        <v>10</v>
      </c>
      <c r="R134" s="57">
        <v>9</v>
      </c>
      <c r="S134" s="57">
        <v>22</v>
      </c>
      <c r="T134" s="57">
        <v>11</v>
      </c>
      <c r="U134" s="57">
        <v>145</v>
      </c>
      <c r="V134" s="57">
        <v>17</v>
      </c>
      <c r="W134" s="57">
        <v>12</v>
      </c>
      <c r="X134" s="57">
        <v>13</v>
      </c>
      <c r="Y134" s="57">
        <v>11</v>
      </c>
      <c r="Z134" s="57">
        <v>6</v>
      </c>
      <c r="AA134" s="57">
        <v>23120</v>
      </c>
      <c r="AB134" s="57">
        <v>19660</v>
      </c>
      <c r="AC134" s="57">
        <v>45</v>
      </c>
      <c r="AD134" s="57">
        <v>56</v>
      </c>
      <c r="AE134" s="57">
        <v>71</v>
      </c>
      <c r="AF134" s="57">
        <v>5</v>
      </c>
      <c r="AG134" s="57">
        <v>10</v>
      </c>
      <c r="AH134" s="74"/>
      <c r="AI134" s="74"/>
      <c r="AJ134" s="74"/>
      <c r="AK134" s="74">
        <v>65.91</v>
      </c>
      <c r="AL134" s="74">
        <v>66.98</v>
      </c>
      <c r="AM134" s="74">
        <v>25.51</v>
      </c>
      <c r="AN134" s="74">
        <v>106.59</v>
      </c>
      <c r="AO134" s="74">
        <v>43.33</v>
      </c>
      <c r="AP134" s="57"/>
      <c r="AQ134" s="57"/>
      <c r="AR134" s="57"/>
      <c r="AS134" s="57"/>
      <c r="AT134" s="7"/>
      <c r="AU134" s="7"/>
    </row>
    <row r="135" spans="1:47" x14ac:dyDescent="0.35">
      <c r="A135" t="s">
        <v>357</v>
      </c>
      <c r="B135" s="57">
        <v>-75</v>
      </c>
      <c r="C135" s="57">
        <v>-28</v>
      </c>
      <c r="D135" s="57">
        <v>-68</v>
      </c>
      <c r="E135" s="57">
        <v>-77</v>
      </c>
      <c r="F135" s="57">
        <v>14</v>
      </c>
      <c r="G135" s="57">
        <v>30</v>
      </c>
      <c r="H135" s="74">
        <v>44.14</v>
      </c>
      <c r="I135" s="74">
        <v>19.100000000000001</v>
      </c>
      <c r="J135" s="74">
        <v>53.26</v>
      </c>
      <c r="K135" s="74">
        <v>17.78</v>
      </c>
      <c r="L135" s="74">
        <v>24.34</v>
      </c>
      <c r="M135" s="74">
        <v>19.04</v>
      </c>
      <c r="N135" s="74">
        <v>20.7</v>
      </c>
      <c r="O135" s="57">
        <v>11</v>
      </c>
      <c r="P135" s="57">
        <v>13</v>
      </c>
      <c r="Q135" s="57">
        <v>10</v>
      </c>
      <c r="R135" s="57">
        <v>7</v>
      </c>
      <c r="S135" s="57">
        <v>20</v>
      </c>
      <c r="T135" s="57">
        <v>10</v>
      </c>
      <c r="U135" s="57">
        <v>115</v>
      </c>
      <c r="V135" s="57">
        <v>7</v>
      </c>
      <c r="W135" s="57">
        <v>17</v>
      </c>
      <c r="X135" s="57">
        <v>33</v>
      </c>
      <c r="Y135" s="57">
        <v>8</v>
      </c>
      <c r="Z135" s="57">
        <v>6</v>
      </c>
      <c r="AA135" s="57">
        <v>14510</v>
      </c>
      <c r="AB135" s="57">
        <v>12320</v>
      </c>
      <c r="AC135" s="57">
        <v>33</v>
      </c>
      <c r="AD135" s="57">
        <v>33</v>
      </c>
      <c r="AE135" s="57">
        <v>35</v>
      </c>
      <c r="AF135" s="57">
        <v>7</v>
      </c>
      <c r="AG135" s="57"/>
      <c r="AH135" s="74"/>
      <c r="AI135" s="74"/>
      <c r="AJ135" s="74"/>
      <c r="AK135" s="74"/>
      <c r="AL135" s="74"/>
      <c r="AM135" s="74"/>
      <c r="AN135" s="74"/>
      <c r="AO135" s="74"/>
      <c r="AP135" s="57"/>
      <c r="AQ135" s="57"/>
      <c r="AR135" s="57"/>
      <c r="AS135" s="57"/>
      <c r="AT135" s="7"/>
      <c r="AU135" s="7"/>
    </row>
    <row r="136" spans="1:47" x14ac:dyDescent="0.35">
      <c r="A136" t="s">
        <v>1287</v>
      </c>
      <c r="B136" s="57">
        <v>-78</v>
      </c>
      <c r="C136" s="57">
        <v>-29</v>
      </c>
      <c r="D136" s="57">
        <v>-62</v>
      </c>
      <c r="E136" s="57">
        <v>-48</v>
      </c>
      <c r="F136" s="57">
        <v>-6</v>
      </c>
      <c r="G136" s="57">
        <v>17</v>
      </c>
      <c r="H136" s="74">
        <v>43.57</v>
      </c>
      <c r="I136" s="74">
        <v>19.91</v>
      </c>
      <c r="J136" s="74">
        <v>55.61</v>
      </c>
      <c r="K136" s="74">
        <v>18.45</v>
      </c>
      <c r="L136" s="74">
        <v>21.92</v>
      </c>
      <c r="M136" s="74">
        <v>20.190000000000001</v>
      </c>
      <c r="N136" s="74">
        <v>23.69</v>
      </c>
      <c r="O136" s="57">
        <v>11</v>
      </c>
      <c r="P136" s="57">
        <v>15</v>
      </c>
      <c r="Q136" s="57">
        <v>11</v>
      </c>
      <c r="R136" s="57">
        <v>8</v>
      </c>
      <c r="S136" s="57">
        <v>24</v>
      </c>
      <c r="T136" s="57">
        <v>12</v>
      </c>
      <c r="U136" s="57">
        <v>119</v>
      </c>
      <c r="V136" s="57">
        <v>12</v>
      </c>
      <c r="W136" s="57">
        <v>7</v>
      </c>
      <c r="X136" s="57">
        <v>7</v>
      </c>
      <c r="Y136" s="57">
        <v>10</v>
      </c>
      <c r="Z136" s="57">
        <v>43</v>
      </c>
      <c r="AA136" s="57"/>
      <c r="AB136" s="57"/>
      <c r="AC136" s="57">
        <v>39</v>
      </c>
      <c r="AD136" s="57">
        <v>46</v>
      </c>
      <c r="AE136" s="57">
        <v>65</v>
      </c>
      <c r="AF136" s="57">
        <v>5</v>
      </c>
      <c r="AG136" s="57">
        <v>11</v>
      </c>
      <c r="AH136" s="74"/>
      <c r="AI136" s="74"/>
      <c r="AJ136" s="74"/>
      <c r="AK136" s="74"/>
      <c r="AL136" s="74"/>
      <c r="AM136" s="74"/>
      <c r="AN136" s="74"/>
      <c r="AO136" s="74"/>
      <c r="AP136" s="57"/>
      <c r="AQ136" s="57"/>
      <c r="AR136" s="57"/>
      <c r="AS136" s="57"/>
      <c r="AT136" s="7"/>
      <c r="AU136" s="7"/>
    </row>
    <row r="137" spans="1:47" x14ac:dyDescent="0.35">
      <c r="A137" t="s">
        <v>1288</v>
      </c>
      <c r="B137" s="57">
        <v>-80</v>
      </c>
      <c r="C137" s="57">
        <v>-37</v>
      </c>
      <c r="D137" s="57">
        <v>-68</v>
      </c>
      <c r="E137" s="57">
        <v>-45</v>
      </c>
      <c r="F137" s="57">
        <v>-38</v>
      </c>
      <c r="G137" s="57">
        <v>14</v>
      </c>
      <c r="H137" s="74">
        <v>38.299999999999997</v>
      </c>
      <c r="I137" s="74">
        <v>19.04</v>
      </c>
      <c r="J137" s="74">
        <v>38.68</v>
      </c>
      <c r="K137" s="74">
        <v>17.920000000000002</v>
      </c>
      <c r="L137" s="74">
        <v>21.32</v>
      </c>
      <c r="M137" s="74">
        <v>18.64</v>
      </c>
      <c r="N137" s="74">
        <v>20.61</v>
      </c>
      <c r="O137" s="57">
        <v>10</v>
      </c>
      <c r="P137" s="57">
        <v>13</v>
      </c>
      <c r="Q137" s="57">
        <v>10</v>
      </c>
      <c r="R137" s="57">
        <v>13</v>
      </c>
      <c r="S137" s="57">
        <v>19</v>
      </c>
      <c r="T137" s="57">
        <v>11</v>
      </c>
      <c r="U137" s="57">
        <v>109</v>
      </c>
      <c r="V137" s="57">
        <v>6</v>
      </c>
      <c r="W137" s="57">
        <v>13</v>
      </c>
      <c r="X137" s="57">
        <v>8</v>
      </c>
      <c r="Y137" s="57">
        <v>6</v>
      </c>
      <c r="Z137" s="57">
        <v>6</v>
      </c>
      <c r="AA137" s="57"/>
      <c r="AB137" s="57"/>
      <c r="AC137" s="57">
        <v>35</v>
      </c>
      <c r="AD137" s="57">
        <v>44</v>
      </c>
      <c r="AE137" s="57">
        <v>77</v>
      </c>
      <c r="AF137" s="57">
        <v>4</v>
      </c>
      <c r="AG137" s="57">
        <v>11</v>
      </c>
      <c r="AH137" s="74"/>
      <c r="AI137" s="74"/>
      <c r="AJ137" s="74"/>
      <c r="AK137" s="74"/>
      <c r="AL137" s="74"/>
      <c r="AM137" s="74"/>
      <c r="AN137" s="74"/>
      <c r="AO137" s="74"/>
      <c r="AP137" s="57"/>
      <c r="AQ137" s="57"/>
      <c r="AR137" s="57"/>
      <c r="AS137" s="57"/>
      <c r="AT137" s="7"/>
      <c r="AU137" s="7"/>
    </row>
    <row r="138" spans="1:47" x14ac:dyDescent="0.35">
      <c r="A138" t="s">
        <v>359</v>
      </c>
      <c r="B138" s="57">
        <v>-67</v>
      </c>
      <c r="C138" s="57">
        <v>-25</v>
      </c>
      <c r="D138" s="57">
        <v>-64</v>
      </c>
      <c r="E138" s="57">
        <v>-62</v>
      </c>
      <c r="F138" s="57">
        <v>-8</v>
      </c>
      <c r="G138" s="57">
        <v>24</v>
      </c>
      <c r="H138" s="74"/>
      <c r="I138" s="74"/>
      <c r="J138" s="74"/>
      <c r="K138" s="74"/>
      <c r="L138" s="74"/>
      <c r="M138" s="74"/>
      <c r="N138" s="74"/>
      <c r="O138" s="57">
        <v>13</v>
      </c>
      <c r="P138" s="57">
        <v>16</v>
      </c>
      <c r="Q138" s="57">
        <v>11</v>
      </c>
      <c r="R138" s="57">
        <v>23</v>
      </c>
      <c r="S138" s="57">
        <v>21</v>
      </c>
      <c r="T138" s="57">
        <v>12</v>
      </c>
      <c r="U138" s="57">
        <v>107</v>
      </c>
      <c r="V138" s="57">
        <v>15</v>
      </c>
      <c r="W138" s="57">
        <v>13</v>
      </c>
      <c r="X138" s="57">
        <v>37</v>
      </c>
      <c r="Y138" s="57">
        <v>11</v>
      </c>
      <c r="Z138" s="57">
        <v>45</v>
      </c>
      <c r="AA138" s="57">
        <v>26540</v>
      </c>
      <c r="AB138" s="57">
        <v>22370</v>
      </c>
      <c r="AC138" s="57">
        <v>45</v>
      </c>
      <c r="AD138" s="57">
        <v>58</v>
      </c>
      <c r="AE138" s="57">
        <v>74</v>
      </c>
      <c r="AF138" s="57">
        <v>6</v>
      </c>
      <c r="AG138" s="57"/>
      <c r="AH138" s="74"/>
      <c r="AI138" s="74"/>
      <c r="AJ138" s="74"/>
      <c r="AK138" s="74">
        <v>64.12</v>
      </c>
      <c r="AL138" s="74">
        <v>65.53</v>
      </c>
      <c r="AM138" s="74">
        <v>26.68</v>
      </c>
      <c r="AN138" s="74">
        <v>101.02</v>
      </c>
      <c r="AO138" s="74">
        <v>44.72</v>
      </c>
      <c r="AP138" s="57"/>
      <c r="AQ138" s="57"/>
      <c r="AR138" s="57"/>
      <c r="AS138" s="57"/>
      <c r="AT138" s="7"/>
      <c r="AU138" s="7"/>
    </row>
    <row r="139" spans="1:47" x14ac:dyDescent="0.35">
      <c r="A139" t="s">
        <v>360</v>
      </c>
      <c r="B139" s="57">
        <v>-68</v>
      </c>
      <c r="C139" s="57">
        <v>-23</v>
      </c>
      <c r="D139" s="57">
        <v>-62</v>
      </c>
      <c r="E139" s="57">
        <v>-62</v>
      </c>
      <c r="F139" s="57">
        <v>7</v>
      </c>
      <c r="G139" s="57">
        <v>24</v>
      </c>
      <c r="H139" s="74"/>
      <c r="I139" s="74"/>
      <c r="J139" s="74"/>
      <c r="K139" s="74"/>
      <c r="L139" s="74"/>
      <c r="M139" s="74"/>
      <c r="N139" s="74"/>
      <c r="O139" s="57">
        <v>12</v>
      </c>
      <c r="P139" s="57">
        <v>13</v>
      </c>
      <c r="Q139" s="57">
        <v>10</v>
      </c>
      <c r="R139" s="57">
        <v>22</v>
      </c>
      <c r="S139" s="57">
        <v>23</v>
      </c>
      <c r="T139" s="57">
        <v>12</v>
      </c>
      <c r="U139" s="57">
        <v>135</v>
      </c>
      <c r="V139" s="57">
        <v>13</v>
      </c>
      <c r="W139" s="57">
        <v>15</v>
      </c>
      <c r="X139" s="57">
        <v>35</v>
      </c>
      <c r="Y139" s="57">
        <v>9</v>
      </c>
      <c r="Z139" s="57">
        <v>6</v>
      </c>
      <c r="AA139" s="57">
        <v>28200</v>
      </c>
      <c r="AB139" s="57">
        <v>23680</v>
      </c>
      <c r="AC139" s="57">
        <v>45</v>
      </c>
      <c r="AD139" s="57">
        <v>59</v>
      </c>
      <c r="AE139" s="57">
        <v>75</v>
      </c>
      <c r="AF139" s="57">
        <v>6</v>
      </c>
      <c r="AG139" s="57">
        <v>11</v>
      </c>
      <c r="AH139" s="74"/>
      <c r="AI139" s="74"/>
      <c r="AJ139" s="74"/>
      <c r="AK139" s="74">
        <v>63.74</v>
      </c>
      <c r="AL139" s="74">
        <v>64.92</v>
      </c>
      <c r="AM139" s="74">
        <v>26.91</v>
      </c>
      <c r="AN139" s="74">
        <v>100.22</v>
      </c>
      <c r="AO139" s="74">
        <v>44.87</v>
      </c>
      <c r="AP139" s="57"/>
      <c r="AQ139" s="57"/>
      <c r="AR139" s="57"/>
      <c r="AS139" s="57"/>
      <c r="AT139" s="7"/>
      <c r="AU139" s="7"/>
    </row>
    <row r="140" spans="1:47" x14ac:dyDescent="0.35">
      <c r="A140" t="s">
        <v>361</v>
      </c>
      <c r="B140" s="57">
        <v>-68</v>
      </c>
      <c r="C140" s="57">
        <v>-23</v>
      </c>
      <c r="D140" s="57">
        <v>-62</v>
      </c>
      <c r="E140" s="57">
        <v>-61</v>
      </c>
      <c r="F140" s="57">
        <v>6</v>
      </c>
      <c r="G140" s="57">
        <v>25</v>
      </c>
      <c r="H140" s="74">
        <v>55.21</v>
      </c>
      <c r="I140" s="74">
        <v>21.85</v>
      </c>
      <c r="J140" s="74">
        <v>50.92</v>
      </c>
      <c r="K140" s="74">
        <v>19.95</v>
      </c>
      <c r="L140" s="74">
        <v>26.55</v>
      </c>
      <c r="M140" s="74">
        <v>22.88</v>
      </c>
      <c r="N140" s="74">
        <v>26.62</v>
      </c>
      <c r="O140" s="57">
        <v>12</v>
      </c>
      <c r="P140" s="57">
        <v>13</v>
      </c>
      <c r="Q140" s="57">
        <v>10</v>
      </c>
      <c r="R140" s="57">
        <v>22</v>
      </c>
      <c r="S140" s="57">
        <v>23</v>
      </c>
      <c r="T140" s="57">
        <v>11</v>
      </c>
      <c r="U140" s="57">
        <v>133</v>
      </c>
      <c r="V140" s="57">
        <v>13</v>
      </c>
      <c r="W140" s="57">
        <v>14</v>
      </c>
      <c r="X140" s="57">
        <v>10</v>
      </c>
      <c r="Y140" s="57">
        <v>11</v>
      </c>
      <c r="Z140" s="57">
        <v>41</v>
      </c>
      <c r="AA140" s="57">
        <v>26950</v>
      </c>
      <c r="AB140" s="57">
        <v>22700</v>
      </c>
      <c r="AC140" s="57">
        <v>48</v>
      </c>
      <c r="AD140" s="57">
        <v>61</v>
      </c>
      <c r="AE140" s="57">
        <v>76</v>
      </c>
      <c r="AF140" s="57">
        <v>6</v>
      </c>
      <c r="AG140" s="57">
        <v>10</v>
      </c>
      <c r="AH140" s="74"/>
      <c r="AI140" s="74"/>
      <c r="AJ140" s="74"/>
      <c r="AK140" s="74">
        <v>63.46</v>
      </c>
      <c r="AL140" s="74">
        <v>65.38</v>
      </c>
      <c r="AM140" s="74">
        <v>27.31</v>
      </c>
      <c r="AN140" s="74">
        <v>98.41</v>
      </c>
      <c r="AO140" s="74">
        <v>44.97</v>
      </c>
      <c r="AP140" s="57"/>
      <c r="AQ140" s="57"/>
      <c r="AR140" s="57"/>
      <c r="AS140" s="57"/>
      <c r="AT140" s="7"/>
      <c r="AU140" s="7"/>
    </row>
    <row r="141" spans="1:47" x14ac:dyDescent="0.35">
      <c r="A141" t="s">
        <v>363</v>
      </c>
      <c r="B141" s="57">
        <v>-67</v>
      </c>
      <c r="C141" s="57">
        <v>-21</v>
      </c>
      <c r="D141" s="57">
        <v>-61</v>
      </c>
      <c r="E141" s="57">
        <v>-61</v>
      </c>
      <c r="F141" s="57">
        <v>28</v>
      </c>
      <c r="G141" s="57">
        <v>23</v>
      </c>
      <c r="H141" s="74">
        <v>57.51</v>
      </c>
      <c r="I141" s="74">
        <v>21.52</v>
      </c>
      <c r="J141" s="74">
        <v>53.86</v>
      </c>
      <c r="K141" s="74">
        <v>19.73</v>
      </c>
      <c r="L141" s="74">
        <v>27.04</v>
      </c>
      <c r="M141" s="74">
        <v>23.52</v>
      </c>
      <c r="N141" s="74">
        <v>23.85</v>
      </c>
      <c r="O141" s="57">
        <v>12</v>
      </c>
      <c r="P141" s="57">
        <v>14</v>
      </c>
      <c r="Q141" s="57">
        <v>11</v>
      </c>
      <c r="R141" s="57">
        <v>21</v>
      </c>
      <c r="S141" s="57">
        <v>22</v>
      </c>
      <c r="T141" s="57">
        <v>12</v>
      </c>
      <c r="U141" s="57">
        <v>134</v>
      </c>
      <c r="V141" s="57">
        <v>13</v>
      </c>
      <c r="W141" s="57">
        <v>15</v>
      </c>
      <c r="X141" s="57">
        <v>6</v>
      </c>
      <c r="Y141" s="57">
        <v>11</v>
      </c>
      <c r="Z141" s="57">
        <v>6</v>
      </c>
      <c r="AA141" s="57">
        <v>26240</v>
      </c>
      <c r="AB141" s="57">
        <v>22280</v>
      </c>
      <c r="AC141" s="57">
        <v>50</v>
      </c>
      <c r="AD141" s="57">
        <v>60</v>
      </c>
      <c r="AE141" s="57">
        <v>75</v>
      </c>
      <c r="AF141" s="57">
        <v>6</v>
      </c>
      <c r="AG141" s="57">
        <v>9</v>
      </c>
      <c r="AH141" s="74"/>
      <c r="AI141" s="74"/>
      <c r="AJ141" s="74"/>
      <c r="AK141" s="74">
        <v>63.21</v>
      </c>
      <c r="AL141" s="74">
        <v>65.27</v>
      </c>
      <c r="AM141" s="74">
        <v>27.55</v>
      </c>
      <c r="AN141" s="74">
        <v>97.39</v>
      </c>
      <c r="AO141" s="74">
        <v>45.4</v>
      </c>
      <c r="AP141" s="57"/>
      <c r="AQ141" s="57"/>
      <c r="AR141" s="57"/>
      <c r="AS141" s="57"/>
      <c r="AT141" s="7"/>
      <c r="AU141" s="7"/>
    </row>
    <row r="142" spans="1:47" x14ac:dyDescent="0.35">
      <c r="A142" t="s">
        <v>364</v>
      </c>
      <c r="B142" s="57">
        <v>-69</v>
      </c>
      <c r="C142" s="57">
        <v>-21</v>
      </c>
      <c r="D142" s="57">
        <v>-60</v>
      </c>
      <c r="E142" s="57">
        <v>-60</v>
      </c>
      <c r="F142" s="57">
        <v>21</v>
      </c>
      <c r="G142" s="57">
        <v>24</v>
      </c>
      <c r="H142" s="74">
        <v>62.85</v>
      </c>
      <c r="I142" s="74">
        <v>22.2</v>
      </c>
      <c r="J142" s="74">
        <v>60.28</v>
      </c>
      <c r="K142" s="74">
        <v>20.81</v>
      </c>
      <c r="L142" s="74">
        <v>25.98</v>
      </c>
      <c r="M142" s="74">
        <v>22.6</v>
      </c>
      <c r="N142" s="74">
        <v>26.79</v>
      </c>
      <c r="O142" s="57">
        <v>13</v>
      </c>
      <c r="P142" s="57">
        <v>15</v>
      </c>
      <c r="Q142" s="57">
        <v>10</v>
      </c>
      <c r="R142" s="57">
        <v>23</v>
      </c>
      <c r="S142" s="57">
        <v>22</v>
      </c>
      <c r="T142" s="57">
        <v>11</v>
      </c>
      <c r="U142" s="57">
        <v>118</v>
      </c>
      <c r="V142" s="57">
        <v>8</v>
      </c>
      <c r="W142" s="57">
        <v>13</v>
      </c>
      <c r="X142" s="57">
        <v>30</v>
      </c>
      <c r="Y142" s="57">
        <v>8</v>
      </c>
      <c r="Z142" s="57">
        <v>45</v>
      </c>
      <c r="AA142" s="57">
        <v>22410</v>
      </c>
      <c r="AB142" s="57">
        <v>19020</v>
      </c>
      <c r="AC142" s="57">
        <v>51</v>
      </c>
      <c r="AD142" s="57">
        <v>61</v>
      </c>
      <c r="AE142" s="57">
        <v>74</v>
      </c>
      <c r="AF142" s="57">
        <v>6</v>
      </c>
      <c r="AG142" s="57">
        <v>9</v>
      </c>
      <c r="AH142" s="74"/>
      <c r="AI142" s="74"/>
      <c r="AJ142" s="74"/>
      <c r="AK142" s="74">
        <v>64.11</v>
      </c>
      <c r="AL142" s="74">
        <v>66.3</v>
      </c>
      <c r="AM142" s="74">
        <v>27.33</v>
      </c>
      <c r="AN142" s="74">
        <v>99.27</v>
      </c>
      <c r="AO142" s="74">
        <v>46.02</v>
      </c>
      <c r="AP142" s="57"/>
      <c r="AQ142" s="57"/>
      <c r="AR142" s="57"/>
      <c r="AS142" s="57"/>
      <c r="AT142" s="7"/>
      <c r="AU142" s="7"/>
    </row>
    <row r="143" spans="1:47" x14ac:dyDescent="0.35">
      <c r="A143" t="s">
        <v>1289</v>
      </c>
      <c r="B143" s="57">
        <v>-74</v>
      </c>
      <c r="C143" s="57">
        <v>-25</v>
      </c>
      <c r="D143" s="57">
        <v>-58</v>
      </c>
      <c r="E143" s="57">
        <v>-43</v>
      </c>
      <c r="F143" s="57">
        <v>5</v>
      </c>
      <c r="G143" s="57">
        <v>15</v>
      </c>
      <c r="H143" s="74">
        <v>59.52</v>
      </c>
      <c r="I143" s="74">
        <v>21.64</v>
      </c>
      <c r="J143" s="74">
        <v>62.16</v>
      </c>
      <c r="K143" s="74">
        <v>20.38</v>
      </c>
      <c r="L143" s="74">
        <v>23.93</v>
      </c>
      <c r="M143" s="74">
        <v>21</v>
      </c>
      <c r="N143" s="74">
        <v>24.61</v>
      </c>
      <c r="O143" s="57">
        <v>13</v>
      </c>
      <c r="P143" s="57">
        <v>15</v>
      </c>
      <c r="Q143" s="57">
        <v>11</v>
      </c>
      <c r="R143" s="57">
        <v>30</v>
      </c>
      <c r="S143" s="57">
        <v>24</v>
      </c>
      <c r="T143" s="57">
        <v>12</v>
      </c>
      <c r="U143" s="57">
        <v>119</v>
      </c>
      <c r="V143" s="57">
        <v>16</v>
      </c>
      <c r="W143" s="57">
        <v>11</v>
      </c>
      <c r="X143" s="57">
        <v>6</v>
      </c>
      <c r="Y143" s="57">
        <v>6</v>
      </c>
      <c r="Z143" s="57">
        <v>31</v>
      </c>
      <c r="AA143" s="57"/>
      <c r="AB143" s="57"/>
      <c r="AC143" s="57">
        <v>52</v>
      </c>
      <c r="AD143" s="57">
        <v>64</v>
      </c>
      <c r="AE143" s="57">
        <v>80</v>
      </c>
      <c r="AF143" s="57">
        <v>5</v>
      </c>
      <c r="AG143" s="57">
        <v>10</v>
      </c>
      <c r="AH143" s="74"/>
      <c r="AI143" s="74"/>
      <c r="AJ143" s="74"/>
      <c r="AK143" s="74"/>
      <c r="AL143" s="74"/>
      <c r="AM143" s="74"/>
      <c r="AN143" s="74"/>
      <c r="AO143" s="74"/>
      <c r="AP143" s="57"/>
      <c r="AQ143" s="57"/>
      <c r="AR143" s="57"/>
      <c r="AS143" s="57"/>
      <c r="AT143" s="7"/>
      <c r="AU143" s="7"/>
    </row>
    <row r="144" spans="1:47" x14ac:dyDescent="0.35">
      <c r="A144" t="s">
        <v>1290</v>
      </c>
      <c r="B144" s="57">
        <v>-74</v>
      </c>
      <c r="C144" s="57">
        <v>-29</v>
      </c>
      <c r="D144" s="57">
        <v>-55</v>
      </c>
      <c r="E144" s="57">
        <v>-39</v>
      </c>
      <c r="F144" s="57">
        <v>27</v>
      </c>
      <c r="G144" s="57">
        <v>12</v>
      </c>
      <c r="H144" s="74">
        <v>54.31</v>
      </c>
      <c r="I144" s="74">
        <v>22.73</v>
      </c>
      <c r="J144" s="74">
        <v>54.38</v>
      </c>
      <c r="K144" s="74">
        <v>21.57</v>
      </c>
      <c r="L144" s="74">
        <v>26.26</v>
      </c>
      <c r="M144" s="74">
        <v>22.19</v>
      </c>
      <c r="N144" s="74">
        <v>24.15</v>
      </c>
      <c r="O144" s="57">
        <v>15</v>
      </c>
      <c r="P144" s="57">
        <v>15</v>
      </c>
      <c r="Q144" s="57">
        <v>12</v>
      </c>
      <c r="R144" s="57">
        <v>31</v>
      </c>
      <c r="S144" s="57">
        <v>24</v>
      </c>
      <c r="T144" s="57">
        <v>13</v>
      </c>
      <c r="U144" s="57">
        <v>110</v>
      </c>
      <c r="V144" s="57">
        <v>11</v>
      </c>
      <c r="W144" s="57">
        <v>11</v>
      </c>
      <c r="X144" s="57">
        <v>29</v>
      </c>
      <c r="Y144" s="57">
        <v>22</v>
      </c>
      <c r="Z144" s="57">
        <v>34</v>
      </c>
      <c r="AA144" s="57"/>
      <c r="AB144" s="57"/>
      <c r="AC144" s="57">
        <v>50</v>
      </c>
      <c r="AD144" s="57">
        <v>63</v>
      </c>
      <c r="AE144" s="57">
        <v>84</v>
      </c>
      <c r="AF144" s="57">
        <v>6</v>
      </c>
      <c r="AG144" s="57">
        <v>10</v>
      </c>
      <c r="AH144" s="74"/>
      <c r="AI144" s="74"/>
      <c r="AJ144" s="74"/>
      <c r="AK144" s="74"/>
      <c r="AL144" s="74"/>
      <c r="AM144" s="74"/>
      <c r="AN144" s="74"/>
      <c r="AO144" s="74"/>
      <c r="AP144" s="57"/>
      <c r="AQ144" s="57"/>
      <c r="AR144" s="57"/>
      <c r="AS144" s="57"/>
      <c r="AT144" s="7"/>
      <c r="AU144" s="7"/>
    </row>
    <row r="145" spans="1:47" x14ac:dyDescent="0.35">
      <c r="A145" t="s">
        <v>365</v>
      </c>
      <c r="B145" s="57">
        <v>-63</v>
      </c>
      <c r="C145" s="57">
        <v>-20</v>
      </c>
      <c r="D145" s="57">
        <v>-59</v>
      </c>
      <c r="E145" s="57">
        <v>-59</v>
      </c>
      <c r="F145" s="57">
        <v>36</v>
      </c>
      <c r="G145" s="57">
        <v>22</v>
      </c>
      <c r="H145" s="74">
        <v>60.76</v>
      </c>
      <c r="I145" s="74">
        <v>25.09</v>
      </c>
      <c r="J145" s="74">
        <v>56.37</v>
      </c>
      <c r="K145" s="74">
        <v>23.72</v>
      </c>
      <c r="L145" s="74">
        <v>29.45</v>
      </c>
      <c r="M145" s="74">
        <v>25.92</v>
      </c>
      <c r="N145" s="74">
        <v>27.77</v>
      </c>
      <c r="O145" s="57">
        <v>16</v>
      </c>
      <c r="P145" s="57">
        <v>18</v>
      </c>
      <c r="Q145" s="57">
        <v>13</v>
      </c>
      <c r="R145" s="57">
        <v>26</v>
      </c>
      <c r="S145" s="57">
        <v>25</v>
      </c>
      <c r="T145" s="57">
        <v>18</v>
      </c>
      <c r="U145" s="57">
        <v>120</v>
      </c>
      <c r="V145" s="57">
        <v>16</v>
      </c>
      <c r="W145" s="57">
        <v>17</v>
      </c>
      <c r="X145" s="57">
        <v>6</v>
      </c>
      <c r="Y145" s="57">
        <v>10</v>
      </c>
      <c r="Z145" s="57">
        <v>36</v>
      </c>
      <c r="AA145" s="57">
        <v>24070</v>
      </c>
      <c r="AB145" s="57">
        <v>20820</v>
      </c>
      <c r="AC145" s="57">
        <v>53</v>
      </c>
      <c r="AD145" s="57">
        <v>67</v>
      </c>
      <c r="AE145" s="57">
        <v>79</v>
      </c>
      <c r="AF145" s="57">
        <v>8</v>
      </c>
      <c r="AG145" s="57">
        <v>10</v>
      </c>
      <c r="AH145" s="74"/>
      <c r="AI145" s="74"/>
      <c r="AJ145" s="74"/>
      <c r="AK145" s="74">
        <v>66.19</v>
      </c>
      <c r="AL145" s="74">
        <v>68.010000000000005</v>
      </c>
      <c r="AM145" s="74">
        <v>29.79</v>
      </c>
      <c r="AN145" s="74">
        <v>101.29</v>
      </c>
      <c r="AO145" s="74">
        <v>48.59</v>
      </c>
      <c r="AP145" s="57"/>
      <c r="AQ145" s="57"/>
      <c r="AR145" s="57"/>
      <c r="AS145" s="57"/>
      <c r="AT145" s="7"/>
      <c r="AU145" s="7"/>
    </row>
    <row r="146" spans="1:47" x14ac:dyDescent="0.35">
      <c r="A146" t="s">
        <v>366</v>
      </c>
      <c r="B146" s="57">
        <v>-64</v>
      </c>
      <c r="C146" s="57">
        <v>-18</v>
      </c>
      <c r="D146" s="57">
        <v>-57</v>
      </c>
      <c r="E146" s="57">
        <v>-59</v>
      </c>
      <c r="F146" s="57">
        <v>51</v>
      </c>
      <c r="G146" s="57">
        <v>22</v>
      </c>
      <c r="H146" s="74">
        <v>64.52</v>
      </c>
      <c r="I146" s="74">
        <v>25.44</v>
      </c>
      <c r="J146" s="74">
        <v>61.57</v>
      </c>
      <c r="K146" s="74">
        <v>23.93</v>
      </c>
      <c r="L146" s="74">
        <v>28.45</v>
      </c>
      <c r="M146" s="74">
        <v>26.52</v>
      </c>
      <c r="N146" s="74">
        <v>26.8</v>
      </c>
      <c r="O146" s="57">
        <v>16</v>
      </c>
      <c r="P146" s="57">
        <v>15</v>
      </c>
      <c r="Q146" s="57">
        <v>13</v>
      </c>
      <c r="R146" s="57">
        <v>28</v>
      </c>
      <c r="S146" s="57">
        <v>27</v>
      </c>
      <c r="T146" s="57">
        <v>17</v>
      </c>
      <c r="U146" s="57">
        <v>153</v>
      </c>
      <c r="V146" s="57">
        <v>11</v>
      </c>
      <c r="W146" s="57">
        <v>15</v>
      </c>
      <c r="X146" s="57">
        <v>6</v>
      </c>
      <c r="Y146" s="57">
        <v>13</v>
      </c>
      <c r="Z146" s="57">
        <v>7</v>
      </c>
      <c r="AA146" s="57">
        <v>24100</v>
      </c>
      <c r="AB146" s="57">
        <v>20670</v>
      </c>
      <c r="AC146" s="57">
        <v>54</v>
      </c>
      <c r="AD146" s="57">
        <v>67</v>
      </c>
      <c r="AE146" s="57">
        <v>79</v>
      </c>
      <c r="AF146" s="57">
        <v>7</v>
      </c>
      <c r="AG146" s="57">
        <v>11</v>
      </c>
      <c r="AH146" s="74"/>
      <c r="AI146" s="74"/>
      <c r="AJ146" s="74"/>
      <c r="AK146" s="74">
        <v>65.89</v>
      </c>
      <c r="AL146" s="74">
        <v>68.599999999999994</v>
      </c>
      <c r="AM146" s="74">
        <v>30.04</v>
      </c>
      <c r="AN146" s="74">
        <v>99.14</v>
      </c>
      <c r="AO146" s="74">
        <v>49.83</v>
      </c>
      <c r="AP146" s="57"/>
      <c r="AQ146" s="57"/>
      <c r="AR146" s="57"/>
      <c r="AS146" s="57"/>
      <c r="AT146" s="7"/>
      <c r="AU146" s="7"/>
    </row>
    <row r="147" spans="1:47" x14ac:dyDescent="0.35">
      <c r="A147" t="s">
        <v>367</v>
      </c>
      <c r="B147" s="57">
        <v>-64</v>
      </c>
      <c r="C147" s="57">
        <v>-16</v>
      </c>
      <c r="D147" s="57">
        <v>-56</v>
      </c>
      <c r="E147" s="57">
        <v>-59</v>
      </c>
      <c r="F147" s="57">
        <v>68</v>
      </c>
      <c r="G147" s="57">
        <v>22</v>
      </c>
      <c r="H147" s="74">
        <v>68.48</v>
      </c>
      <c r="I147" s="74">
        <v>26.88</v>
      </c>
      <c r="J147" s="74">
        <v>65.86</v>
      </c>
      <c r="K147" s="74">
        <v>25.82</v>
      </c>
      <c r="L147" s="74">
        <v>31.57</v>
      </c>
      <c r="M147" s="74">
        <v>25.48</v>
      </c>
      <c r="N147" s="74">
        <v>28.06</v>
      </c>
      <c r="O147" s="57">
        <v>16</v>
      </c>
      <c r="P147" s="57">
        <v>16</v>
      </c>
      <c r="Q147" s="57">
        <v>13</v>
      </c>
      <c r="R147" s="57">
        <v>30</v>
      </c>
      <c r="S147" s="57">
        <v>31</v>
      </c>
      <c r="T147" s="57">
        <v>16</v>
      </c>
      <c r="U147" s="57">
        <v>137</v>
      </c>
      <c r="V147" s="57">
        <v>12</v>
      </c>
      <c r="W147" s="57">
        <v>19</v>
      </c>
      <c r="X147" s="57">
        <v>40</v>
      </c>
      <c r="Y147" s="57">
        <v>15</v>
      </c>
      <c r="Z147" s="57">
        <v>36</v>
      </c>
      <c r="AA147" s="57">
        <v>19830</v>
      </c>
      <c r="AB147" s="57">
        <v>17190</v>
      </c>
      <c r="AC147" s="57">
        <v>56</v>
      </c>
      <c r="AD147" s="57">
        <v>67</v>
      </c>
      <c r="AE147" s="57">
        <v>80</v>
      </c>
      <c r="AF147" s="57">
        <v>7</v>
      </c>
      <c r="AG147" s="57">
        <v>10</v>
      </c>
      <c r="AH147" s="74"/>
      <c r="AI147" s="74"/>
      <c r="AJ147" s="74"/>
      <c r="AK147" s="74">
        <v>66.650000000000006</v>
      </c>
      <c r="AL147" s="74">
        <v>69.349999999999994</v>
      </c>
      <c r="AM147" s="74">
        <v>30.05</v>
      </c>
      <c r="AN147" s="74">
        <v>100.61</v>
      </c>
      <c r="AO147" s="74">
        <v>50.68</v>
      </c>
      <c r="AP147" s="57"/>
      <c r="AQ147" s="57"/>
      <c r="AR147" s="57"/>
      <c r="AS147" s="57"/>
      <c r="AT147" s="7"/>
      <c r="AU147" s="7"/>
    </row>
    <row r="148" spans="1:47" x14ac:dyDescent="0.35">
      <c r="A148" t="s">
        <v>405</v>
      </c>
      <c r="B148" s="57">
        <v>-64</v>
      </c>
      <c r="C148" s="57">
        <v>-16</v>
      </c>
      <c r="D148" s="57">
        <v>-58</v>
      </c>
      <c r="E148" s="57">
        <v>-59</v>
      </c>
      <c r="F148" s="57">
        <v>51</v>
      </c>
      <c r="G148" s="57">
        <v>23</v>
      </c>
      <c r="H148" s="74">
        <v>67.05</v>
      </c>
      <c r="I148" s="74">
        <v>25.97</v>
      </c>
      <c r="J148" s="74">
        <v>61.35</v>
      </c>
      <c r="K148" s="74">
        <v>24.67</v>
      </c>
      <c r="L148" s="74">
        <v>27.89</v>
      </c>
      <c r="M148" s="74">
        <v>26.66</v>
      </c>
      <c r="N148" s="74">
        <v>27.58</v>
      </c>
      <c r="O148" s="57">
        <v>15</v>
      </c>
      <c r="P148" s="57">
        <v>16</v>
      </c>
      <c r="Q148" s="57">
        <v>13</v>
      </c>
      <c r="R148" s="57">
        <v>28</v>
      </c>
      <c r="S148" s="57">
        <v>30</v>
      </c>
      <c r="T148" s="57">
        <v>18</v>
      </c>
      <c r="U148" s="57">
        <v>131</v>
      </c>
      <c r="V148" s="57">
        <v>13</v>
      </c>
      <c r="W148" s="57">
        <v>16</v>
      </c>
      <c r="X148" s="57">
        <v>58</v>
      </c>
      <c r="Y148" s="57">
        <v>11</v>
      </c>
      <c r="Z148" s="57">
        <v>6</v>
      </c>
      <c r="AA148" s="57">
        <v>19440</v>
      </c>
      <c r="AB148" s="57">
        <v>16860</v>
      </c>
      <c r="AC148" s="57">
        <v>54</v>
      </c>
      <c r="AD148" s="57">
        <v>66</v>
      </c>
      <c r="AE148" s="57">
        <v>80</v>
      </c>
      <c r="AF148" s="57">
        <v>7</v>
      </c>
      <c r="AG148" s="57">
        <v>11</v>
      </c>
      <c r="AH148" s="74"/>
      <c r="AI148" s="74"/>
      <c r="AJ148" s="74"/>
      <c r="AK148" s="74">
        <v>67.31</v>
      </c>
      <c r="AL148" s="74">
        <v>70.5</v>
      </c>
      <c r="AM148" s="74">
        <v>30.37</v>
      </c>
      <c r="AN148" s="74">
        <v>100.99</v>
      </c>
      <c r="AO148" s="74">
        <v>51.42</v>
      </c>
      <c r="AP148" s="57"/>
      <c r="AQ148" s="57"/>
      <c r="AR148" s="57"/>
      <c r="AS148" s="57"/>
      <c r="AT148" s="7"/>
      <c r="AU148" s="7"/>
    </row>
    <row r="149" spans="1:47" x14ac:dyDescent="0.35">
      <c r="A149" t="s">
        <v>406</v>
      </c>
      <c r="B149" s="57">
        <v>-66</v>
      </c>
      <c r="C149" s="57">
        <v>-18</v>
      </c>
      <c r="D149" s="57">
        <v>-59</v>
      </c>
      <c r="E149" s="57">
        <v>-58</v>
      </c>
      <c r="F149" s="57">
        <v>14</v>
      </c>
      <c r="G149" s="57">
        <v>24</v>
      </c>
      <c r="H149" s="74">
        <v>71.91</v>
      </c>
      <c r="I149" s="74">
        <v>25.87</v>
      </c>
      <c r="J149" s="74">
        <v>64.7</v>
      </c>
      <c r="K149" s="74">
        <v>25.06</v>
      </c>
      <c r="L149" s="74">
        <v>30.04</v>
      </c>
      <c r="M149" s="74">
        <v>24.85</v>
      </c>
      <c r="N149" s="74">
        <v>27.87</v>
      </c>
      <c r="O149" s="57">
        <v>15</v>
      </c>
      <c r="P149" s="57">
        <v>15</v>
      </c>
      <c r="Q149" s="57">
        <v>13</v>
      </c>
      <c r="R149" s="57">
        <v>28</v>
      </c>
      <c r="S149" s="57">
        <v>25</v>
      </c>
      <c r="T149" s="57">
        <v>17</v>
      </c>
      <c r="U149" s="57">
        <v>118</v>
      </c>
      <c r="V149" s="57">
        <v>7</v>
      </c>
      <c r="W149" s="57">
        <v>16</v>
      </c>
      <c r="X149" s="57">
        <v>7</v>
      </c>
      <c r="Y149" s="57">
        <v>10</v>
      </c>
      <c r="Z149" s="57">
        <v>36</v>
      </c>
      <c r="AA149" s="57">
        <v>18390</v>
      </c>
      <c r="AB149" s="57">
        <v>15770</v>
      </c>
      <c r="AC149" s="57">
        <v>56</v>
      </c>
      <c r="AD149" s="57">
        <v>67</v>
      </c>
      <c r="AE149" s="57">
        <v>79</v>
      </c>
      <c r="AF149" s="57">
        <v>8</v>
      </c>
      <c r="AG149" s="57">
        <v>11</v>
      </c>
      <c r="AH149" s="74"/>
      <c r="AI149" s="74"/>
      <c r="AJ149" s="74"/>
      <c r="AK149" s="74">
        <v>68.22</v>
      </c>
      <c r="AL149" s="74">
        <v>71.95</v>
      </c>
      <c r="AM149" s="74">
        <v>30.99</v>
      </c>
      <c r="AN149" s="74">
        <v>101.55</v>
      </c>
      <c r="AO149" s="74">
        <v>52.38</v>
      </c>
      <c r="AP149" s="57"/>
      <c r="AQ149" s="57"/>
      <c r="AR149" s="57"/>
      <c r="AS149" s="57"/>
      <c r="AT149" s="7"/>
      <c r="AU149" s="7"/>
    </row>
    <row r="150" spans="1:47" x14ac:dyDescent="0.35">
      <c r="A150" t="s">
        <v>1291</v>
      </c>
      <c r="B150" s="57">
        <v>-72</v>
      </c>
      <c r="C150" s="57">
        <v>-23</v>
      </c>
      <c r="D150" s="57">
        <v>-59</v>
      </c>
      <c r="E150" s="57">
        <v>-41</v>
      </c>
      <c r="F150" s="57">
        <v>-12</v>
      </c>
      <c r="G150" s="57">
        <v>15</v>
      </c>
      <c r="H150" s="74">
        <v>65.31</v>
      </c>
      <c r="I150" s="74">
        <v>24.61</v>
      </c>
      <c r="J150" s="74">
        <v>60.98</v>
      </c>
      <c r="K150" s="74">
        <v>24.28</v>
      </c>
      <c r="L150" s="74">
        <v>26.1</v>
      </c>
      <c r="M150" s="74">
        <v>23.83</v>
      </c>
      <c r="N150" s="74">
        <v>24.51</v>
      </c>
      <c r="O150" s="57">
        <v>15</v>
      </c>
      <c r="P150" s="57">
        <v>16</v>
      </c>
      <c r="Q150" s="57">
        <v>13</v>
      </c>
      <c r="R150" s="57">
        <v>32</v>
      </c>
      <c r="S150" s="57">
        <v>25</v>
      </c>
      <c r="T150" s="57">
        <v>24</v>
      </c>
      <c r="U150" s="57">
        <v>113</v>
      </c>
      <c r="V150" s="57">
        <v>11</v>
      </c>
      <c r="W150" s="57">
        <v>11</v>
      </c>
      <c r="X150" s="57">
        <v>66</v>
      </c>
      <c r="Y150" s="57">
        <v>6</v>
      </c>
      <c r="Z150" s="57">
        <v>23</v>
      </c>
      <c r="AA150" s="57"/>
      <c r="AB150" s="57"/>
      <c r="AC150" s="57">
        <v>55</v>
      </c>
      <c r="AD150" s="57">
        <v>68</v>
      </c>
      <c r="AE150" s="57">
        <v>84</v>
      </c>
      <c r="AF150" s="57">
        <v>6</v>
      </c>
      <c r="AG150" s="57">
        <v>11</v>
      </c>
      <c r="AH150" s="74"/>
      <c r="AI150" s="74"/>
      <c r="AJ150" s="74"/>
      <c r="AK150" s="74"/>
      <c r="AL150" s="74"/>
      <c r="AM150" s="74"/>
      <c r="AN150" s="74"/>
      <c r="AO150" s="74"/>
      <c r="AP150" s="57"/>
      <c r="AQ150" s="57"/>
      <c r="AR150" s="57"/>
      <c r="AS150" s="57"/>
      <c r="AT150" s="7"/>
      <c r="AU150" s="7"/>
    </row>
    <row r="151" spans="1:47" x14ac:dyDescent="0.35">
      <c r="A151" t="s">
        <v>1292</v>
      </c>
      <c r="B151" s="57">
        <v>-71</v>
      </c>
      <c r="C151" s="57">
        <v>-25</v>
      </c>
      <c r="D151" s="57">
        <v>-52</v>
      </c>
      <c r="E151" s="57">
        <v>-36</v>
      </c>
      <c r="F151" s="57">
        <v>38</v>
      </c>
      <c r="G151" s="57">
        <v>11</v>
      </c>
      <c r="H151" s="74">
        <v>59.17</v>
      </c>
      <c r="I151" s="74">
        <v>25.52</v>
      </c>
      <c r="J151" s="74">
        <v>58.47</v>
      </c>
      <c r="K151" s="74">
        <v>24.9</v>
      </c>
      <c r="L151" s="74">
        <v>26.43</v>
      </c>
      <c r="M151" s="74">
        <v>24.24</v>
      </c>
      <c r="N151" s="74">
        <v>25.43</v>
      </c>
      <c r="O151" s="57">
        <v>18</v>
      </c>
      <c r="P151" s="57">
        <v>18</v>
      </c>
      <c r="Q151" s="57">
        <v>13</v>
      </c>
      <c r="R151" s="57">
        <v>37</v>
      </c>
      <c r="S151" s="57">
        <v>21</v>
      </c>
      <c r="T151" s="57">
        <v>20</v>
      </c>
      <c r="U151" s="57">
        <v>106</v>
      </c>
      <c r="V151" s="57">
        <v>8</v>
      </c>
      <c r="W151" s="57">
        <v>16</v>
      </c>
      <c r="X151" s="57">
        <v>59</v>
      </c>
      <c r="Y151" s="57">
        <v>7</v>
      </c>
      <c r="Z151" s="57">
        <v>30</v>
      </c>
      <c r="AA151" s="57"/>
      <c r="AB151" s="57"/>
      <c r="AC151" s="57">
        <v>55</v>
      </c>
      <c r="AD151" s="57">
        <v>67</v>
      </c>
      <c r="AE151" s="57">
        <v>80</v>
      </c>
      <c r="AF151" s="57">
        <v>6</v>
      </c>
      <c r="AG151" s="57">
        <v>11</v>
      </c>
      <c r="AH151" s="74"/>
      <c r="AI151" s="74"/>
      <c r="AJ151" s="74"/>
      <c r="AK151" s="74"/>
      <c r="AL151" s="74"/>
      <c r="AM151" s="74"/>
      <c r="AN151" s="74"/>
      <c r="AO151" s="74"/>
      <c r="AP151" s="57"/>
      <c r="AQ151" s="57"/>
      <c r="AR151" s="57"/>
      <c r="AS151" s="57"/>
      <c r="AT151" s="7"/>
      <c r="AU151" s="7"/>
    </row>
    <row r="152" spans="1:47" x14ac:dyDescent="0.35">
      <c r="A152" t="s">
        <v>407</v>
      </c>
      <c r="B152" s="57">
        <v>-64</v>
      </c>
      <c r="C152" s="57">
        <v>-23</v>
      </c>
      <c r="D152" s="57">
        <v>-60</v>
      </c>
      <c r="E152" s="57">
        <v>-77</v>
      </c>
      <c r="F152" s="57">
        <v>136</v>
      </c>
      <c r="G152" s="57">
        <v>24</v>
      </c>
      <c r="H152" s="74">
        <v>69.349999999999994</v>
      </c>
      <c r="I152" s="74">
        <v>29.77</v>
      </c>
      <c r="J152" s="74">
        <v>69.28</v>
      </c>
      <c r="K152" s="74">
        <v>29.48</v>
      </c>
      <c r="L152" s="74">
        <v>31.7</v>
      </c>
      <c r="M152" s="74">
        <v>28.86</v>
      </c>
      <c r="N152" s="74">
        <v>28.63</v>
      </c>
      <c r="O152" s="57">
        <v>20</v>
      </c>
      <c r="P152" s="57">
        <v>17</v>
      </c>
      <c r="Q152" s="57">
        <v>16</v>
      </c>
      <c r="R152" s="57">
        <v>30</v>
      </c>
      <c r="S152" s="57">
        <v>26</v>
      </c>
      <c r="T152" s="57">
        <v>21</v>
      </c>
      <c r="U152" s="57">
        <v>130</v>
      </c>
      <c r="V152" s="57">
        <v>8</v>
      </c>
      <c r="W152" s="57">
        <v>13</v>
      </c>
      <c r="X152" s="57">
        <v>53</v>
      </c>
      <c r="Y152" s="57">
        <v>14</v>
      </c>
      <c r="Z152" s="57">
        <v>48</v>
      </c>
      <c r="AA152" s="57">
        <v>11520</v>
      </c>
      <c r="AB152" s="57">
        <v>10090</v>
      </c>
      <c r="AC152" s="57">
        <v>50</v>
      </c>
      <c r="AD152" s="57">
        <v>46</v>
      </c>
      <c r="AE152" s="57">
        <v>34</v>
      </c>
      <c r="AF152" s="57">
        <v>9</v>
      </c>
      <c r="AG152" s="57">
        <v>11</v>
      </c>
      <c r="AH152" s="74"/>
      <c r="AI152" s="74"/>
      <c r="AJ152" s="74"/>
      <c r="AK152" s="74"/>
      <c r="AL152" s="74"/>
      <c r="AM152" s="74"/>
      <c r="AN152" s="74"/>
      <c r="AO152" s="74"/>
      <c r="AP152" s="57"/>
      <c r="AQ152" s="57"/>
      <c r="AR152" s="57"/>
      <c r="AS152" s="57"/>
      <c r="AT152" s="7"/>
      <c r="AU152" s="7"/>
    </row>
    <row r="153" spans="1:47" x14ac:dyDescent="0.35">
      <c r="A153" t="s">
        <v>408</v>
      </c>
      <c r="B153" s="57">
        <v>-60</v>
      </c>
      <c r="C153" s="57">
        <v>-14</v>
      </c>
      <c r="D153" s="57">
        <v>-55</v>
      </c>
      <c r="E153" s="57">
        <v>-59</v>
      </c>
      <c r="F153" s="57">
        <v>66</v>
      </c>
      <c r="G153" s="57">
        <v>21</v>
      </c>
      <c r="H153" s="74">
        <v>73.430000000000007</v>
      </c>
      <c r="I153" s="74">
        <v>30.33</v>
      </c>
      <c r="J153" s="74">
        <v>67</v>
      </c>
      <c r="K153" s="74">
        <v>29.31</v>
      </c>
      <c r="L153" s="74">
        <v>35.369999999999997</v>
      </c>
      <c r="M153" s="74">
        <v>31.06</v>
      </c>
      <c r="N153" s="74">
        <v>32.28</v>
      </c>
      <c r="O153" s="57">
        <v>17</v>
      </c>
      <c r="P153" s="57">
        <v>19</v>
      </c>
      <c r="Q153" s="57">
        <v>15</v>
      </c>
      <c r="R153" s="57">
        <v>32</v>
      </c>
      <c r="S153" s="57">
        <v>30</v>
      </c>
      <c r="T153" s="57">
        <v>20</v>
      </c>
      <c r="U153" s="57">
        <v>146</v>
      </c>
      <c r="V153" s="57">
        <v>15</v>
      </c>
      <c r="W153" s="57">
        <v>10</v>
      </c>
      <c r="X153" s="57">
        <v>10</v>
      </c>
      <c r="Y153" s="57">
        <v>15</v>
      </c>
      <c r="Z153" s="57">
        <v>7</v>
      </c>
      <c r="AA153" s="57">
        <v>19390</v>
      </c>
      <c r="AB153" s="57">
        <v>16850</v>
      </c>
      <c r="AC153" s="57">
        <v>59</v>
      </c>
      <c r="AD153" s="57">
        <v>73</v>
      </c>
      <c r="AE153" s="57">
        <v>81</v>
      </c>
      <c r="AF153" s="57">
        <v>9</v>
      </c>
      <c r="AG153" s="57">
        <v>10</v>
      </c>
      <c r="AH153" s="74"/>
      <c r="AI153" s="74"/>
      <c r="AJ153" s="74"/>
      <c r="AK153" s="74">
        <v>69.31</v>
      </c>
      <c r="AL153" s="74">
        <v>73.56</v>
      </c>
      <c r="AM153" s="74">
        <v>33.6</v>
      </c>
      <c r="AN153" s="74">
        <v>100.44</v>
      </c>
      <c r="AO153" s="74">
        <v>54.62</v>
      </c>
      <c r="AP153" s="57"/>
      <c r="AQ153" s="57"/>
      <c r="AR153" s="57"/>
      <c r="AS153" s="57"/>
      <c r="AT153" s="7"/>
      <c r="AU153" s="7"/>
    </row>
    <row r="154" spans="1:47" x14ac:dyDescent="0.35">
      <c r="A154" t="s">
        <v>409</v>
      </c>
      <c r="B154" s="57">
        <v>-61</v>
      </c>
      <c r="C154" s="57">
        <v>-15</v>
      </c>
      <c r="D154" s="57">
        <v>-55</v>
      </c>
      <c r="E154" s="57">
        <v>-58</v>
      </c>
      <c r="F154" s="57">
        <v>65</v>
      </c>
      <c r="G154" s="57">
        <v>22</v>
      </c>
      <c r="H154" s="74">
        <v>74.989999999999995</v>
      </c>
      <c r="I154" s="74">
        <v>29.7</v>
      </c>
      <c r="J154" s="74">
        <v>68.430000000000007</v>
      </c>
      <c r="K154" s="74">
        <v>28.33</v>
      </c>
      <c r="L154" s="74">
        <v>35.58</v>
      </c>
      <c r="M154" s="74">
        <v>31.58</v>
      </c>
      <c r="N154" s="74">
        <v>33.119999999999997</v>
      </c>
      <c r="O154" s="57">
        <v>17</v>
      </c>
      <c r="P154" s="57">
        <v>18</v>
      </c>
      <c r="Q154" s="57">
        <v>15</v>
      </c>
      <c r="R154" s="57">
        <v>33</v>
      </c>
      <c r="S154" s="57">
        <v>32</v>
      </c>
      <c r="T154" s="57">
        <v>20</v>
      </c>
      <c r="U154" s="57">
        <v>130</v>
      </c>
      <c r="V154" s="57">
        <v>7</v>
      </c>
      <c r="W154" s="57">
        <v>15</v>
      </c>
      <c r="X154" s="57">
        <v>6</v>
      </c>
      <c r="Y154" s="57">
        <v>10</v>
      </c>
      <c r="Z154" s="57">
        <v>42</v>
      </c>
      <c r="AA154" s="57">
        <v>18010</v>
      </c>
      <c r="AB154" s="57">
        <v>15540</v>
      </c>
      <c r="AC154" s="57">
        <v>59</v>
      </c>
      <c r="AD154" s="57">
        <v>72</v>
      </c>
      <c r="AE154" s="57">
        <v>84</v>
      </c>
      <c r="AF154" s="57">
        <v>8</v>
      </c>
      <c r="AG154" s="57">
        <v>11</v>
      </c>
      <c r="AH154" s="74"/>
      <c r="AI154" s="74"/>
      <c r="AJ154" s="74"/>
      <c r="AK154" s="74">
        <v>70.37</v>
      </c>
      <c r="AL154" s="74">
        <v>73.040000000000006</v>
      </c>
      <c r="AM154" s="74">
        <v>34.909999999999997</v>
      </c>
      <c r="AN154" s="74">
        <v>103.18</v>
      </c>
      <c r="AO154" s="74">
        <v>55.06</v>
      </c>
      <c r="AP154" s="57"/>
      <c r="AQ154" s="57"/>
      <c r="AR154" s="57"/>
      <c r="AS154" s="57"/>
      <c r="AT154" s="7"/>
      <c r="AU154" s="7"/>
    </row>
    <row r="155" spans="1:47" x14ac:dyDescent="0.35">
      <c r="A155" t="s">
        <v>441</v>
      </c>
      <c r="B155" s="57">
        <v>-60</v>
      </c>
      <c r="C155" s="57">
        <v>-12</v>
      </c>
      <c r="D155" s="57">
        <v>-55</v>
      </c>
      <c r="E155" s="57">
        <v>-58</v>
      </c>
      <c r="F155" s="57">
        <v>77</v>
      </c>
      <c r="G155" s="57">
        <v>22</v>
      </c>
      <c r="H155" s="74">
        <v>77.58</v>
      </c>
      <c r="I155" s="74">
        <v>30.32</v>
      </c>
      <c r="J155" s="74">
        <v>70.61</v>
      </c>
      <c r="K155" s="74">
        <v>29.02</v>
      </c>
      <c r="L155" s="74">
        <v>34.979999999999997</v>
      </c>
      <c r="M155" s="74">
        <v>31.01</v>
      </c>
      <c r="N155" s="74">
        <v>34.53</v>
      </c>
      <c r="O155" s="57">
        <v>17</v>
      </c>
      <c r="P155" s="57">
        <v>17</v>
      </c>
      <c r="Q155" s="57">
        <v>16</v>
      </c>
      <c r="R155" s="57">
        <v>32</v>
      </c>
      <c r="S155" s="57">
        <v>29</v>
      </c>
      <c r="T155" s="57">
        <v>19</v>
      </c>
      <c r="U155" s="57">
        <v>140</v>
      </c>
      <c r="V155" s="57">
        <v>20</v>
      </c>
      <c r="W155" s="57">
        <v>17</v>
      </c>
      <c r="X155" s="57">
        <v>65</v>
      </c>
      <c r="Y155" s="57">
        <v>9</v>
      </c>
      <c r="Z155" s="57">
        <v>41</v>
      </c>
      <c r="AA155" s="57">
        <v>16810</v>
      </c>
      <c r="AB155" s="57">
        <v>14440</v>
      </c>
      <c r="AC155" s="57">
        <v>59</v>
      </c>
      <c r="AD155" s="57">
        <v>71</v>
      </c>
      <c r="AE155" s="57">
        <v>83</v>
      </c>
      <c r="AF155" s="57">
        <v>9</v>
      </c>
      <c r="AG155" s="57">
        <v>10</v>
      </c>
      <c r="AH155" s="74"/>
      <c r="AI155" s="74"/>
      <c r="AJ155" s="74"/>
      <c r="AK155" s="74">
        <v>70.36</v>
      </c>
      <c r="AL155" s="74">
        <v>72.67</v>
      </c>
      <c r="AM155" s="74">
        <v>35.35</v>
      </c>
      <c r="AN155" s="74">
        <v>102.98</v>
      </c>
      <c r="AO155" s="74">
        <v>55.8</v>
      </c>
      <c r="AP155" s="57"/>
      <c r="AQ155" s="57"/>
      <c r="AR155" s="57"/>
      <c r="AS155" s="57"/>
      <c r="AT155" s="7"/>
      <c r="AU155" s="7"/>
    </row>
    <row r="156" spans="1:47" x14ac:dyDescent="0.35">
      <c r="A156" t="s">
        <v>444</v>
      </c>
      <c r="B156" s="57">
        <v>-62</v>
      </c>
      <c r="C156" s="57">
        <v>-12</v>
      </c>
      <c r="D156" s="57">
        <v>-53</v>
      </c>
      <c r="E156" s="57">
        <v>-56</v>
      </c>
      <c r="F156" s="57">
        <v>67</v>
      </c>
      <c r="G156" s="57">
        <v>22</v>
      </c>
      <c r="H156" s="74">
        <v>83.43</v>
      </c>
      <c r="I156" s="74">
        <v>31.12</v>
      </c>
      <c r="J156" s="74">
        <v>77.09</v>
      </c>
      <c r="K156" s="74">
        <v>30.22</v>
      </c>
      <c r="L156" s="74">
        <v>34.369999999999997</v>
      </c>
      <c r="M156" s="74">
        <v>29.5</v>
      </c>
      <c r="N156" s="74">
        <v>32.29</v>
      </c>
      <c r="O156" s="57">
        <v>18</v>
      </c>
      <c r="P156" s="57">
        <v>17</v>
      </c>
      <c r="Q156" s="57">
        <v>16</v>
      </c>
      <c r="R156" s="57">
        <v>36</v>
      </c>
      <c r="S156" s="57">
        <v>29</v>
      </c>
      <c r="T156" s="57">
        <v>17</v>
      </c>
      <c r="U156" s="57">
        <v>125</v>
      </c>
      <c r="V156" s="57">
        <v>50</v>
      </c>
      <c r="W156" s="57">
        <v>18</v>
      </c>
      <c r="X156" s="57">
        <v>65</v>
      </c>
      <c r="Y156" s="57">
        <v>12</v>
      </c>
      <c r="Z156" s="57">
        <v>6</v>
      </c>
      <c r="AA156" s="57">
        <v>15020</v>
      </c>
      <c r="AB156" s="57">
        <v>12910</v>
      </c>
      <c r="AC156" s="57">
        <v>62</v>
      </c>
      <c r="AD156" s="57">
        <v>72</v>
      </c>
      <c r="AE156" s="57">
        <v>83</v>
      </c>
      <c r="AF156" s="57">
        <v>9</v>
      </c>
      <c r="AG156" s="57">
        <v>9</v>
      </c>
      <c r="AH156" s="74"/>
      <c r="AI156" s="74"/>
      <c r="AJ156" s="74"/>
      <c r="AK156" s="74">
        <v>70.91</v>
      </c>
      <c r="AL156" s="74">
        <v>72.569999999999993</v>
      </c>
      <c r="AM156" s="74">
        <v>35.619999999999997</v>
      </c>
      <c r="AN156" s="74">
        <v>104.39</v>
      </c>
      <c r="AO156" s="74">
        <v>56.97</v>
      </c>
      <c r="AP156" s="57"/>
      <c r="AQ156" s="57"/>
      <c r="AR156" s="57"/>
      <c r="AS156" s="57"/>
      <c r="AT156" s="7"/>
      <c r="AU156" s="7"/>
    </row>
    <row r="157" spans="1:47" x14ac:dyDescent="0.35">
      <c r="A157" t="s">
        <v>1293</v>
      </c>
      <c r="B157" s="57">
        <v>-69</v>
      </c>
      <c r="C157" s="57">
        <v>-16</v>
      </c>
      <c r="D157" s="57">
        <v>-49</v>
      </c>
      <c r="E157" s="57">
        <v>-31</v>
      </c>
      <c r="F157" s="57">
        <v>48</v>
      </c>
      <c r="G157" s="57">
        <v>12</v>
      </c>
      <c r="H157" s="74">
        <v>79.239999999999995</v>
      </c>
      <c r="I157" s="74">
        <v>31.64</v>
      </c>
      <c r="J157" s="74">
        <v>79.38</v>
      </c>
      <c r="K157" s="74">
        <v>31.42</v>
      </c>
      <c r="L157" s="74">
        <v>32.840000000000003</v>
      </c>
      <c r="M157" s="74">
        <v>29.07</v>
      </c>
      <c r="N157" s="74">
        <v>29.25</v>
      </c>
      <c r="O157" s="57">
        <v>19</v>
      </c>
      <c r="P157" s="57">
        <v>20</v>
      </c>
      <c r="Q157" s="57">
        <v>17</v>
      </c>
      <c r="R157" s="57">
        <v>45</v>
      </c>
      <c r="S157" s="57">
        <v>31</v>
      </c>
      <c r="T157" s="57">
        <v>21</v>
      </c>
      <c r="U157" s="57">
        <v>124</v>
      </c>
      <c r="V157" s="57">
        <v>14</v>
      </c>
      <c r="W157" s="57">
        <v>13</v>
      </c>
      <c r="X157" s="57">
        <v>77</v>
      </c>
      <c r="Y157" s="57">
        <v>6</v>
      </c>
      <c r="Z157" s="57">
        <v>29</v>
      </c>
      <c r="AA157" s="57"/>
      <c r="AB157" s="57"/>
      <c r="AC157" s="57">
        <v>66</v>
      </c>
      <c r="AD157" s="57">
        <v>77</v>
      </c>
      <c r="AE157" s="57">
        <v>92</v>
      </c>
      <c r="AF157" s="57">
        <v>8</v>
      </c>
      <c r="AG157" s="57">
        <v>9</v>
      </c>
      <c r="AH157" s="74"/>
      <c r="AI157" s="74"/>
      <c r="AJ157" s="74"/>
      <c r="AK157" s="74"/>
      <c r="AL157" s="74"/>
      <c r="AM157" s="74"/>
      <c r="AN157" s="74"/>
      <c r="AO157" s="74"/>
      <c r="AP157" s="57"/>
      <c r="AQ157" s="57"/>
      <c r="AR157" s="57"/>
      <c r="AS157" s="57"/>
      <c r="AT157" s="7"/>
      <c r="AU157" s="7"/>
    </row>
    <row r="158" spans="1:47" x14ac:dyDescent="0.35">
      <c r="A158" t="s">
        <v>1294</v>
      </c>
      <c r="B158" s="57">
        <v>-67</v>
      </c>
      <c r="C158" s="57">
        <v>-19</v>
      </c>
      <c r="D158" s="57">
        <v>-45</v>
      </c>
      <c r="E158" s="57">
        <v>-26</v>
      </c>
      <c r="F158" s="57">
        <v>67</v>
      </c>
      <c r="G158" s="57">
        <v>9</v>
      </c>
      <c r="H158" s="74">
        <v>73.45</v>
      </c>
      <c r="I158" s="74">
        <v>31.95</v>
      </c>
      <c r="J158" s="74">
        <v>66.239999999999995</v>
      </c>
      <c r="K158" s="74">
        <v>31.19</v>
      </c>
      <c r="L158" s="74">
        <v>34.659999999999997</v>
      </c>
      <c r="M158" s="74">
        <v>31.25</v>
      </c>
      <c r="N158" s="74">
        <v>31.83</v>
      </c>
      <c r="O158" s="57">
        <v>21</v>
      </c>
      <c r="P158" s="57">
        <v>26</v>
      </c>
      <c r="Q158" s="57">
        <v>19</v>
      </c>
      <c r="R158" s="57">
        <v>46</v>
      </c>
      <c r="S158" s="57">
        <v>32</v>
      </c>
      <c r="T158" s="57">
        <v>24</v>
      </c>
      <c r="U158" s="57">
        <v>119</v>
      </c>
      <c r="V158" s="57">
        <v>17</v>
      </c>
      <c r="W158" s="57">
        <v>15</v>
      </c>
      <c r="X158" s="57">
        <v>8</v>
      </c>
      <c r="Y158" s="57">
        <v>22</v>
      </c>
      <c r="Z158" s="57">
        <v>7</v>
      </c>
      <c r="AA158" s="57"/>
      <c r="AB158" s="57"/>
      <c r="AC158" s="57">
        <v>67</v>
      </c>
      <c r="AD158" s="57">
        <v>79</v>
      </c>
      <c r="AE158" s="57">
        <v>94</v>
      </c>
      <c r="AF158" s="57">
        <v>9</v>
      </c>
      <c r="AG158" s="57">
        <v>10</v>
      </c>
      <c r="AH158" s="74"/>
      <c r="AI158" s="74"/>
      <c r="AJ158" s="74"/>
      <c r="AK158" s="74"/>
      <c r="AL158" s="74"/>
      <c r="AM158" s="74"/>
      <c r="AN158" s="74"/>
      <c r="AO158" s="74"/>
      <c r="AP158" s="57"/>
      <c r="AQ158" s="57"/>
      <c r="AR158" s="57"/>
      <c r="AS158" s="57"/>
      <c r="AT158" s="7"/>
      <c r="AU158" s="7"/>
    </row>
    <row r="159" spans="1:47" x14ac:dyDescent="0.35">
      <c r="A159" t="s">
        <v>447</v>
      </c>
      <c r="B159" s="57">
        <v>-56</v>
      </c>
      <c r="C159" s="57">
        <v>-13</v>
      </c>
      <c r="D159" s="57">
        <v>-51</v>
      </c>
      <c r="E159" s="57">
        <v>-53</v>
      </c>
      <c r="F159" s="57">
        <v>74</v>
      </c>
      <c r="G159" s="57">
        <v>19</v>
      </c>
      <c r="H159" s="74">
        <v>77.91</v>
      </c>
      <c r="I159" s="74">
        <v>33.840000000000003</v>
      </c>
      <c r="J159" s="74">
        <v>69.95</v>
      </c>
      <c r="K159" s="74">
        <v>32.18</v>
      </c>
      <c r="L159" s="74">
        <v>39.770000000000003</v>
      </c>
      <c r="M159" s="74">
        <v>34.33</v>
      </c>
      <c r="N159" s="74">
        <v>37.74</v>
      </c>
      <c r="O159" s="57">
        <v>20</v>
      </c>
      <c r="P159" s="57">
        <v>19</v>
      </c>
      <c r="Q159" s="57">
        <v>18</v>
      </c>
      <c r="R159" s="57">
        <v>38</v>
      </c>
      <c r="S159" s="57">
        <v>36</v>
      </c>
      <c r="T159" s="57">
        <v>26</v>
      </c>
      <c r="U159" s="57">
        <v>111</v>
      </c>
      <c r="V159" s="57">
        <v>8</v>
      </c>
      <c r="W159" s="57">
        <v>9</v>
      </c>
      <c r="X159" s="57">
        <v>49</v>
      </c>
      <c r="Y159" s="57">
        <v>8</v>
      </c>
      <c r="Z159" s="57">
        <v>37</v>
      </c>
      <c r="AA159" s="57">
        <v>19390</v>
      </c>
      <c r="AB159" s="57">
        <v>16660</v>
      </c>
      <c r="AC159" s="57">
        <v>65</v>
      </c>
      <c r="AD159" s="57">
        <v>78</v>
      </c>
      <c r="AE159" s="57">
        <v>87</v>
      </c>
      <c r="AF159" s="57">
        <v>10</v>
      </c>
      <c r="AG159" s="57">
        <v>10</v>
      </c>
      <c r="AH159" s="74"/>
      <c r="AI159" s="74"/>
      <c r="AJ159" s="74"/>
      <c r="AK159" s="74">
        <v>72.02</v>
      </c>
      <c r="AL159" s="74">
        <v>73.13</v>
      </c>
      <c r="AM159" s="74">
        <v>38.380000000000003</v>
      </c>
      <c r="AN159" s="74">
        <v>104.17</v>
      </c>
      <c r="AO159" s="74">
        <v>60.1</v>
      </c>
      <c r="AP159" s="57"/>
      <c r="AQ159" s="57"/>
      <c r="AR159" s="57"/>
      <c r="AS159" s="57"/>
      <c r="AT159" s="7"/>
      <c r="AU159" s="7"/>
    </row>
    <row r="160" spans="1:47" x14ac:dyDescent="0.35">
      <c r="A160" t="s">
        <v>448</v>
      </c>
      <c r="B160" s="57">
        <v>-59</v>
      </c>
      <c r="C160" s="57">
        <v>-15</v>
      </c>
      <c r="D160" s="57">
        <v>-51</v>
      </c>
      <c r="E160" s="57">
        <v>-54</v>
      </c>
      <c r="F160" s="57">
        <v>78</v>
      </c>
      <c r="G160" s="57">
        <v>19</v>
      </c>
      <c r="H160" s="74">
        <v>79.819999999999993</v>
      </c>
      <c r="I160" s="74">
        <v>33.54</v>
      </c>
      <c r="J160" s="74">
        <v>70.56</v>
      </c>
      <c r="K160" s="74">
        <v>32.590000000000003</v>
      </c>
      <c r="L160" s="74">
        <v>40.82</v>
      </c>
      <c r="M160" s="74">
        <v>31.76</v>
      </c>
      <c r="N160" s="74">
        <v>35.58</v>
      </c>
      <c r="O160" s="57">
        <v>20</v>
      </c>
      <c r="P160" s="57">
        <v>19</v>
      </c>
      <c r="Q160" s="57">
        <v>17</v>
      </c>
      <c r="R160" s="57">
        <v>48</v>
      </c>
      <c r="S160" s="57">
        <v>34</v>
      </c>
      <c r="T160" s="57">
        <v>21</v>
      </c>
      <c r="U160" s="57">
        <v>138</v>
      </c>
      <c r="V160" s="57">
        <v>9</v>
      </c>
      <c r="W160" s="57">
        <v>10</v>
      </c>
      <c r="X160" s="57">
        <v>8</v>
      </c>
      <c r="Y160" s="57">
        <v>13</v>
      </c>
      <c r="Z160" s="57">
        <v>6</v>
      </c>
      <c r="AA160" s="57">
        <v>17150</v>
      </c>
      <c r="AB160" s="57">
        <v>14710</v>
      </c>
      <c r="AC160" s="57">
        <v>65</v>
      </c>
      <c r="AD160" s="57">
        <v>78</v>
      </c>
      <c r="AE160" s="57">
        <v>84</v>
      </c>
      <c r="AF160" s="57">
        <v>10</v>
      </c>
      <c r="AG160" s="57">
        <v>11</v>
      </c>
      <c r="AH160" s="74"/>
      <c r="AI160" s="74"/>
      <c r="AJ160" s="74"/>
      <c r="AK160" s="74">
        <v>76</v>
      </c>
      <c r="AL160" s="74">
        <v>77.09</v>
      </c>
      <c r="AM160" s="74">
        <v>36.909999999999997</v>
      </c>
      <c r="AN160" s="74">
        <v>113.29</v>
      </c>
      <c r="AO160" s="74">
        <v>63.53</v>
      </c>
      <c r="AP160" s="57"/>
      <c r="AQ160" s="57"/>
      <c r="AR160" s="57"/>
      <c r="AS160" s="57"/>
      <c r="AT160" s="7"/>
      <c r="AU160" s="7"/>
    </row>
    <row r="161" spans="1:47" x14ac:dyDescent="0.35">
      <c r="A161" t="s">
        <v>449</v>
      </c>
      <c r="B161" s="57">
        <v>-62</v>
      </c>
      <c r="C161" s="57">
        <v>-19</v>
      </c>
      <c r="D161" s="57">
        <v>-57</v>
      </c>
      <c r="E161" s="57">
        <v>-54</v>
      </c>
      <c r="F161" s="57">
        <v>0</v>
      </c>
      <c r="G161" s="57">
        <v>22</v>
      </c>
      <c r="H161" s="74">
        <v>72.16</v>
      </c>
      <c r="I161" s="74">
        <v>31.41</v>
      </c>
      <c r="J161" s="74">
        <v>58.01</v>
      </c>
      <c r="K161" s="74">
        <v>31.34</v>
      </c>
      <c r="L161" s="74">
        <v>34.32</v>
      </c>
      <c r="M161" s="74">
        <v>30.75</v>
      </c>
      <c r="N161" s="74">
        <v>32.200000000000003</v>
      </c>
      <c r="O161" s="57">
        <v>18</v>
      </c>
      <c r="P161" s="57">
        <v>15</v>
      </c>
      <c r="Q161" s="57">
        <v>15</v>
      </c>
      <c r="R161" s="57">
        <v>42</v>
      </c>
      <c r="S161" s="57">
        <v>34</v>
      </c>
      <c r="T161" s="57">
        <v>25</v>
      </c>
      <c r="U161" s="57">
        <v>136</v>
      </c>
      <c r="V161" s="57">
        <v>17</v>
      </c>
      <c r="W161" s="57">
        <v>14</v>
      </c>
      <c r="X161" s="57">
        <v>6</v>
      </c>
      <c r="Y161" s="57">
        <v>14</v>
      </c>
      <c r="Z161" s="57">
        <v>47</v>
      </c>
      <c r="AA161" s="57">
        <v>18350</v>
      </c>
      <c r="AB161" s="57">
        <v>15590</v>
      </c>
      <c r="AC161" s="57">
        <v>59</v>
      </c>
      <c r="AD161" s="57">
        <v>74</v>
      </c>
      <c r="AE161" s="57">
        <v>85</v>
      </c>
      <c r="AF161" s="57">
        <v>10</v>
      </c>
      <c r="AG161" s="57">
        <v>12</v>
      </c>
      <c r="AH161" s="74"/>
      <c r="AI161" s="74"/>
      <c r="AJ161" s="74"/>
      <c r="AK161" s="74">
        <v>75.42</v>
      </c>
      <c r="AL161" s="74">
        <v>76.94</v>
      </c>
      <c r="AM161" s="74">
        <v>36.93</v>
      </c>
      <c r="AN161" s="74">
        <v>111.26</v>
      </c>
      <c r="AO161" s="74">
        <v>64.790000000000006</v>
      </c>
      <c r="AP161" s="57"/>
      <c r="AQ161" s="57"/>
      <c r="AR161" s="57"/>
      <c r="AS161" s="57"/>
      <c r="AT161" s="7"/>
      <c r="AU161" s="7"/>
    </row>
    <row r="162" spans="1:47" x14ac:dyDescent="0.35">
      <c r="A162" t="s">
        <v>451</v>
      </c>
      <c r="B162" s="57">
        <v>-61</v>
      </c>
      <c r="C162" s="57">
        <v>-17</v>
      </c>
      <c r="D162" s="57">
        <v>-56</v>
      </c>
      <c r="E162" s="57">
        <v>-54</v>
      </c>
      <c r="F162" s="57">
        <v>19</v>
      </c>
      <c r="G162" s="57">
        <v>22</v>
      </c>
      <c r="H162" s="74">
        <v>73.02</v>
      </c>
      <c r="I162" s="74">
        <v>29.98</v>
      </c>
      <c r="J162" s="74">
        <v>59.11</v>
      </c>
      <c r="K162" s="74">
        <v>29.03</v>
      </c>
      <c r="L162" s="74">
        <v>34.79</v>
      </c>
      <c r="M162" s="74">
        <v>30.01</v>
      </c>
      <c r="N162" s="74">
        <v>32.82</v>
      </c>
      <c r="O162" s="57">
        <v>17</v>
      </c>
      <c r="P162" s="57">
        <v>19</v>
      </c>
      <c r="Q162" s="57">
        <v>15</v>
      </c>
      <c r="R162" s="57">
        <v>41</v>
      </c>
      <c r="S162" s="57">
        <v>31</v>
      </c>
      <c r="T162" s="57">
        <v>24</v>
      </c>
      <c r="U162" s="57">
        <v>137</v>
      </c>
      <c r="V162" s="57">
        <v>12</v>
      </c>
      <c r="W162" s="57">
        <v>20</v>
      </c>
      <c r="X162" s="57">
        <v>7</v>
      </c>
      <c r="Y162" s="57">
        <v>10</v>
      </c>
      <c r="Z162" s="57">
        <v>47</v>
      </c>
      <c r="AA162" s="57">
        <v>17020</v>
      </c>
      <c r="AB162" s="57">
        <v>14520</v>
      </c>
      <c r="AC162" s="57">
        <v>60</v>
      </c>
      <c r="AD162" s="57">
        <v>73</v>
      </c>
      <c r="AE162" s="57">
        <v>85</v>
      </c>
      <c r="AF162" s="57">
        <v>10</v>
      </c>
      <c r="AG162" s="57">
        <v>13</v>
      </c>
      <c r="AH162" s="74"/>
      <c r="AI162" s="74"/>
      <c r="AJ162" s="74"/>
      <c r="AK162" s="74">
        <v>75.83</v>
      </c>
      <c r="AL162" s="74">
        <v>76.75</v>
      </c>
      <c r="AM162" s="74">
        <v>37.840000000000003</v>
      </c>
      <c r="AN162" s="74">
        <v>111.91</v>
      </c>
      <c r="AO162" s="74">
        <v>65.17</v>
      </c>
      <c r="AP162" s="57"/>
      <c r="AQ162" s="57"/>
      <c r="AR162" s="57"/>
      <c r="AS162" s="57"/>
      <c r="AT162" s="7"/>
      <c r="AU162" s="7"/>
    </row>
    <row r="163" spans="1:47" x14ac:dyDescent="0.35">
      <c r="A163" t="s">
        <v>452</v>
      </c>
      <c r="B163" s="57">
        <v>-63</v>
      </c>
      <c r="C163" s="57">
        <v>-17</v>
      </c>
      <c r="D163" s="57">
        <v>-56</v>
      </c>
      <c r="E163" s="57">
        <v>-53</v>
      </c>
      <c r="F163" s="57">
        <v>9</v>
      </c>
      <c r="G163" s="57">
        <v>22</v>
      </c>
      <c r="H163" s="74">
        <v>78.13</v>
      </c>
      <c r="I163" s="74">
        <v>30.51</v>
      </c>
      <c r="J163" s="74">
        <v>64.239999999999995</v>
      </c>
      <c r="K163" s="74">
        <v>30.35</v>
      </c>
      <c r="L163" s="74">
        <v>34.229999999999997</v>
      </c>
      <c r="M163" s="74">
        <v>29.47</v>
      </c>
      <c r="N163" s="74">
        <v>32.880000000000003</v>
      </c>
      <c r="O163" s="57">
        <v>17</v>
      </c>
      <c r="P163" s="57">
        <v>16</v>
      </c>
      <c r="Q163" s="57">
        <v>16</v>
      </c>
      <c r="R163" s="57">
        <v>42</v>
      </c>
      <c r="S163" s="57">
        <v>31</v>
      </c>
      <c r="T163" s="57">
        <v>23</v>
      </c>
      <c r="U163" s="57">
        <v>131</v>
      </c>
      <c r="V163" s="57">
        <v>11</v>
      </c>
      <c r="W163" s="57">
        <v>12</v>
      </c>
      <c r="X163" s="57">
        <v>9</v>
      </c>
      <c r="Y163" s="57">
        <v>6</v>
      </c>
      <c r="Z163" s="57">
        <v>43</v>
      </c>
      <c r="AA163" s="57">
        <v>14900</v>
      </c>
      <c r="AB163" s="57">
        <v>12840</v>
      </c>
      <c r="AC163" s="57">
        <v>62</v>
      </c>
      <c r="AD163" s="57">
        <v>74</v>
      </c>
      <c r="AE163" s="57">
        <v>85</v>
      </c>
      <c r="AF163" s="57">
        <v>10</v>
      </c>
      <c r="AG163" s="57">
        <v>14</v>
      </c>
      <c r="AH163" s="74"/>
      <c r="AI163" s="74"/>
      <c r="AJ163" s="74"/>
      <c r="AK163" s="74">
        <v>75.58</v>
      </c>
      <c r="AL163" s="74">
        <v>77.290000000000006</v>
      </c>
      <c r="AM163" s="74">
        <v>38.49</v>
      </c>
      <c r="AN163" s="74">
        <v>110.04</v>
      </c>
      <c r="AO163" s="74">
        <v>64.41</v>
      </c>
      <c r="AP163" s="57"/>
      <c r="AQ163" s="57"/>
      <c r="AR163" s="57"/>
      <c r="AS163" s="57"/>
      <c r="AT163" s="7"/>
      <c r="AU163" s="7"/>
    </row>
    <row r="164" spans="1:47" x14ac:dyDescent="0.35">
      <c r="A164" t="s">
        <v>1295</v>
      </c>
      <c r="B164" s="57">
        <v>-70</v>
      </c>
      <c r="C164" s="57">
        <v>-22</v>
      </c>
      <c r="D164" s="57">
        <v>-57</v>
      </c>
      <c r="E164" s="57">
        <v>-33</v>
      </c>
      <c r="F164" s="57">
        <v>-17</v>
      </c>
      <c r="G164" s="57">
        <v>14</v>
      </c>
      <c r="H164" s="74">
        <v>72.349999999999994</v>
      </c>
      <c r="I164" s="74">
        <v>30.1</v>
      </c>
      <c r="J164" s="74">
        <v>61.49</v>
      </c>
      <c r="K164" s="74">
        <v>31.14</v>
      </c>
      <c r="L164" s="74">
        <v>28.68</v>
      </c>
      <c r="M164" s="74">
        <v>26.81</v>
      </c>
      <c r="N164" s="74">
        <v>27.75</v>
      </c>
      <c r="O164" s="57">
        <v>18</v>
      </c>
      <c r="P164" s="57">
        <v>17</v>
      </c>
      <c r="Q164" s="57">
        <v>18</v>
      </c>
      <c r="R164" s="57">
        <v>52</v>
      </c>
      <c r="S164" s="57">
        <v>36</v>
      </c>
      <c r="T164" s="57">
        <v>33</v>
      </c>
      <c r="U164" s="57">
        <v>108</v>
      </c>
      <c r="V164" s="57">
        <v>12</v>
      </c>
      <c r="W164" s="57">
        <v>8</v>
      </c>
      <c r="X164" s="57">
        <v>36</v>
      </c>
      <c r="Y164" s="57">
        <v>7</v>
      </c>
      <c r="Z164" s="57">
        <v>28</v>
      </c>
      <c r="AA164" s="57"/>
      <c r="AB164" s="57"/>
      <c r="AC164" s="57">
        <v>63</v>
      </c>
      <c r="AD164" s="57">
        <v>76</v>
      </c>
      <c r="AE164" s="57">
        <v>90</v>
      </c>
      <c r="AF164" s="57">
        <v>10</v>
      </c>
      <c r="AG164" s="57">
        <v>14</v>
      </c>
      <c r="AH164" s="74"/>
      <c r="AI164" s="74"/>
      <c r="AJ164" s="74"/>
      <c r="AK164" s="74"/>
      <c r="AL164" s="74"/>
      <c r="AM164" s="74"/>
      <c r="AN164" s="74"/>
      <c r="AO164" s="74"/>
      <c r="AP164" s="57"/>
      <c r="AQ164" s="57"/>
      <c r="AR164" s="57"/>
      <c r="AS164" s="57"/>
      <c r="AT164" s="7"/>
      <c r="AU164" s="7"/>
    </row>
    <row r="165" spans="1:47" x14ac:dyDescent="0.35">
      <c r="A165" t="s">
        <v>1296</v>
      </c>
      <c r="B165" s="57">
        <v>-67</v>
      </c>
      <c r="C165" s="57">
        <v>-23</v>
      </c>
      <c r="D165" s="57">
        <v>-51</v>
      </c>
      <c r="E165" s="57">
        <v>-28</v>
      </c>
      <c r="F165" s="57">
        <v>22</v>
      </c>
      <c r="G165" s="57">
        <v>10</v>
      </c>
      <c r="H165" s="74">
        <v>66.08</v>
      </c>
      <c r="I165" s="74">
        <v>30.64</v>
      </c>
      <c r="J165" s="74">
        <v>54.76</v>
      </c>
      <c r="K165" s="74">
        <v>30.97</v>
      </c>
      <c r="L165" s="74">
        <v>31.55</v>
      </c>
      <c r="M165" s="74">
        <v>28.86</v>
      </c>
      <c r="N165" s="74">
        <v>27.73</v>
      </c>
      <c r="O165" s="57">
        <v>20</v>
      </c>
      <c r="P165" s="57">
        <v>18</v>
      </c>
      <c r="Q165" s="57">
        <v>16</v>
      </c>
      <c r="R165" s="57">
        <v>49</v>
      </c>
      <c r="S165" s="57">
        <v>28</v>
      </c>
      <c r="T165" s="57">
        <v>29</v>
      </c>
      <c r="U165" s="57">
        <v>135</v>
      </c>
      <c r="V165" s="57">
        <v>10</v>
      </c>
      <c r="W165" s="57">
        <v>16</v>
      </c>
      <c r="X165" s="57">
        <v>7</v>
      </c>
      <c r="Y165" s="57">
        <v>7</v>
      </c>
      <c r="Z165" s="57">
        <v>6</v>
      </c>
      <c r="AA165" s="57"/>
      <c r="AB165" s="57"/>
      <c r="AC165" s="57">
        <v>63</v>
      </c>
      <c r="AD165" s="57">
        <v>76</v>
      </c>
      <c r="AE165" s="57">
        <v>93</v>
      </c>
      <c r="AF165" s="57">
        <v>11</v>
      </c>
      <c r="AG165" s="57">
        <v>14</v>
      </c>
      <c r="AH165" s="74"/>
      <c r="AI165" s="74"/>
      <c r="AJ165" s="74"/>
      <c r="AK165" s="74"/>
      <c r="AL165" s="74"/>
      <c r="AM165" s="74"/>
      <c r="AN165" s="74"/>
      <c r="AO165" s="74"/>
      <c r="AP165" s="57"/>
      <c r="AQ165" s="57"/>
      <c r="AR165" s="57"/>
      <c r="AS165" s="57"/>
      <c r="AT165" s="7"/>
      <c r="AU165" s="7"/>
    </row>
    <row r="166" spans="1:47" x14ac:dyDescent="0.35">
      <c r="A166" t="s">
        <v>453</v>
      </c>
      <c r="B166" s="57">
        <v>-56</v>
      </c>
      <c r="C166" s="57">
        <v>-17</v>
      </c>
      <c r="D166" s="57">
        <v>-54</v>
      </c>
      <c r="E166" s="57">
        <v>-52</v>
      </c>
      <c r="F166" s="57">
        <v>44</v>
      </c>
      <c r="G166" s="57">
        <v>19</v>
      </c>
      <c r="H166" s="74">
        <v>73.62</v>
      </c>
      <c r="I166" s="74">
        <v>32.26</v>
      </c>
      <c r="J166" s="74">
        <v>62</v>
      </c>
      <c r="K166" s="74">
        <v>31.01</v>
      </c>
      <c r="L166" s="74">
        <v>38.5</v>
      </c>
      <c r="M166" s="74">
        <v>32.630000000000003</v>
      </c>
      <c r="N166" s="74">
        <v>36.130000000000003</v>
      </c>
      <c r="O166" s="57">
        <v>19</v>
      </c>
      <c r="P166" s="57">
        <v>19</v>
      </c>
      <c r="Q166" s="57">
        <v>18</v>
      </c>
      <c r="R166" s="57">
        <v>43</v>
      </c>
      <c r="S166" s="57">
        <v>34</v>
      </c>
      <c r="T166" s="57">
        <v>31</v>
      </c>
      <c r="U166" s="57">
        <v>128</v>
      </c>
      <c r="V166" s="57">
        <v>11</v>
      </c>
      <c r="W166" s="57">
        <v>11</v>
      </c>
      <c r="X166" s="57">
        <v>8</v>
      </c>
      <c r="Y166" s="57">
        <v>10</v>
      </c>
      <c r="Z166" s="57">
        <v>46</v>
      </c>
      <c r="AA166" s="57">
        <v>16530</v>
      </c>
      <c r="AB166" s="57">
        <v>14320</v>
      </c>
      <c r="AC166" s="57">
        <v>63</v>
      </c>
      <c r="AD166" s="57">
        <v>78</v>
      </c>
      <c r="AE166" s="57">
        <v>87</v>
      </c>
      <c r="AF166" s="57">
        <v>11</v>
      </c>
      <c r="AG166" s="57">
        <v>14</v>
      </c>
      <c r="AH166" s="74"/>
      <c r="AI166" s="74"/>
      <c r="AJ166" s="74"/>
      <c r="AK166" s="74">
        <v>77.099999999999994</v>
      </c>
      <c r="AL166" s="74">
        <v>83.55</v>
      </c>
      <c r="AM166" s="74">
        <v>40.79</v>
      </c>
      <c r="AN166" s="74">
        <v>106.55</v>
      </c>
      <c r="AO166" s="74">
        <v>61.38</v>
      </c>
      <c r="AP166" s="57"/>
      <c r="AQ166" s="57"/>
      <c r="AR166" s="57"/>
      <c r="AS166" s="57"/>
      <c r="AT166" s="7"/>
      <c r="AU166" s="7"/>
    </row>
    <row r="167" spans="1:47" x14ac:dyDescent="0.35">
      <c r="A167" t="s">
        <v>454</v>
      </c>
      <c r="B167" s="57">
        <v>-58</v>
      </c>
      <c r="C167" s="57">
        <v>-17</v>
      </c>
      <c r="D167" s="57">
        <v>-53</v>
      </c>
      <c r="E167" s="57">
        <v>-52</v>
      </c>
      <c r="F167" s="57">
        <v>56</v>
      </c>
      <c r="G167" s="57">
        <v>20</v>
      </c>
      <c r="H167" s="74">
        <v>76.72</v>
      </c>
      <c r="I167" s="74">
        <v>32.9</v>
      </c>
      <c r="J167" s="74">
        <v>65.8</v>
      </c>
      <c r="K167" s="74">
        <v>31.85</v>
      </c>
      <c r="L167" s="74">
        <v>39.4</v>
      </c>
      <c r="M167" s="74">
        <v>32.659999999999997</v>
      </c>
      <c r="N167" s="74">
        <v>33.75</v>
      </c>
      <c r="O167" s="57">
        <v>19</v>
      </c>
      <c r="P167" s="57">
        <v>18</v>
      </c>
      <c r="Q167" s="57">
        <v>16</v>
      </c>
      <c r="R167" s="57">
        <v>48</v>
      </c>
      <c r="S167" s="57">
        <v>37</v>
      </c>
      <c r="T167" s="57">
        <v>31</v>
      </c>
      <c r="U167" s="57">
        <v>138</v>
      </c>
      <c r="V167" s="57">
        <v>13</v>
      </c>
      <c r="W167" s="57">
        <v>18</v>
      </c>
      <c r="X167" s="57">
        <v>6</v>
      </c>
      <c r="Y167" s="57">
        <v>10</v>
      </c>
      <c r="Z167" s="57">
        <v>7</v>
      </c>
      <c r="AA167" s="57">
        <v>16210</v>
      </c>
      <c r="AB167" s="57">
        <v>13950</v>
      </c>
      <c r="AC167" s="57">
        <v>64</v>
      </c>
      <c r="AD167" s="57">
        <v>79</v>
      </c>
      <c r="AE167" s="57">
        <v>88</v>
      </c>
      <c r="AF167" s="57">
        <v>11</v>
      </c>
      <c r="AG167" s="57">
        <v>14</v>
      </c>
      <c r="AH167" s="74"/>
      <c r="AI167" s="74"/>
      <c r="AJ167" s="74"/>
      <c r="AK167" s="74">
        <v>76.040000000000006</v>
      </c>
      <c r="AL167" s="74">
        <v>83.12</v>
      </c>
      <c r="AM167" s="74">
        <v>40.81</v>
      </c>
      <c r="AN167" s="74">
        <v>103.72</v>
      </c>
      <c r="AO167" s="74">
        <v>60.6</v>
      </c>
      <c r="AP167" s="57"/>
      <c r="AQ167" s="57"/>
      <c r="AR167" s="57"/>
      <c r="AS167" s="57"/>
      <c r="AT167" s="7"/>
      <c r="AU167" s="7"/>
    </row>
    <row r="168" spans="1:47" x14ac:dyDescent="0.35">
      <c r="A168" t="s">
        <v>455</v>
      </c>
      <c r="B168" s="57">
        <v>-61</v>
      </c>
      <c r="C168" s="57">
        <v>-19</v>
      </c>
      <c r="D168" s="57">
        <v>-58</v>
      </c>
      <c r="E168" s="57">
        <v>-52</v>
      </c>
      <c r="F168" s="57">
        <v>-1</v>
      </c>
      <c r="G168" s="57">
        <v>21</v>
      </c>
      <c r="H168" s="74">
        <v>74.03</v>
      </c>
      <c r="I168" s="74">
        <v>31.49</v>
      </c>
      <c r="J168" s="74">
        <v>57.2</v>
      </c>
      <c r="K168" s="74">
        <v>30.17</v>
      </c>
      <c r="L168" s="74">
        <v>38.22</v>
      </c>
      <c r="M168" s="74">
        <v>33.15</v>
      </c>
      <c r="N168" s="74">
        <v>35.950000000000003</v>
      </c>
      <c r="O168" s="57">
        <v>17</v>
      </c>
      <c r="P168" s="57">
        <v>16</v>
      </c>
      <c r="Q168" s="57">
        <v>15</v>
      </c>
      <c r="R168" s="57">
        <v>49</v>
      </c>
      <c r="S168" s="57">
        <v>39</v>
      </c>
      <c r="T168" s="57">
        <v>28</v>
      </c>
      <c r="U168" s="57">
        <v>129</v>
      </c>
      <c r="V168" s="57">
        <v>9</v>
      </c>
      <c r="W168" s="57">
        <v>12</v>
      </c>
      <c r="X168" s="57">
        <v>30</v>
      </c>
      <c r="Y168" s="57">
        <v>13</v>
      </c>
      <c r="Z168" s="57">
        <v>32</v>
      </c>
      <c r="AA168" s="57">
        <v>16080</v>
      </c>
      <c r="AB168" s="57">
        <v>13800</v>
      </c>
      <c r="AC168" s="57">
        <v>61</v>
      </c>
      <c r="AD168" s="57">
        <v>77</v>
      </c>
      <c r="AE168" s="57">
        <v>88</v>
      </c>
      <c r="AF168" s="57">
        <v>11</v>
      </c>
      <c r="AG168" s="57">
        <v>13</v>
      </c>
      <c r="AH168" s="74"/>
      <c r="AI168" s="74"/>
      <c r="AJ168" s="74"/>
      <c r="AK168" s="74">
        <v>75.98</v>
      </c>
      <c r="AL168" s="74">
        <v>84.63</v>
      </c>
      <c r="AM168" s="74">
        <v>40.86</v>
      </c>
      <c r="AN168" s="74">
        <v>101.89</v>
      </c>
      <c r="AO168" s="74">
        <v>60.22</v>
      </c>
      <c r="AP168" s="57"/>
      <c r="AQ168" s="57"/>
      <c r="AR168" s="57"/>
      <c r="AS168" s="57"/>
      <c r="AT168" s="7"/>
      <c r="AU168" s="7"/>
    </row>
    <row r="169" spans="1:47" x14ac:dyDescent="0.35">
      <c r="A169" t="s">
        <v>457</v>
      </c>
      <c r="B169" s="57">
        <v>-59</v>
      </c>
      <c r="C169" s="57">
        <v>-17</v>
      </c>
      <c r="D169" s="57">
        <v>-58</v>
      </c>
      <c r="E169" s="57">
        <v>-52</v>
      </c>
      <c r="F169" s="57">
        <v>15</v>
      </c>
      <c r="G169" s="57">
        <v>21</v>
      </c>
      <c r="H169" s="74">
        <v>75.36</v>
      </c>
      <c r="I169" s="74">
        <v>31.4</v>
      </c>
      <c r="J169" s="74">
        <v>59.37</v>
      </c>
      <c r="K169" s="74">
        <v>30.24</v>
      </c>
      <c r="L169" s="74">
        <v>38.46</v>
      </c>
      <c r="M169" s="74">
        <v>31.31</v>
      </c>
      <c r="N169" s="74">
        <v>34.46</v>
      </c>
      <c r="O169" s="57">
        <v>17</v>
      </c>
      <c r="P169" s="57">
        <v>16</v>
      </c>
      <c r="Q169" s="57">
        <v>15</v>
      </c>
      <c r="R169" s="57">
        <v>47</v>
      </c>
      <c r="S169" s="57">
        <v>37</v>
      </c>
      <c r="T169" s="57">
        <v>26</v>
      </c>
      <c r="U169" s="57">
        <v>138</v>
      </c>
      <c r="V169" s="57">
        <v>9</v>
      </c>
      <c r="W169" s="57">
        <v>16</v>
      </c>
      <c r="X169" s="57">
        <v>13</v>
      </c>
      <c r="Y169" s="57">
        <v>8</v>
      </c>
      <c r="Z169" s="57">
        <v>38</v>
      </c>
      <c r="AA169" s="57">
        <v>15170</v>
      </c>
      <c r="AB169" s="57">
        <v>12970</v>
      </c>
      <c r="AC169" s="57">
        <v>61</v>
      </c>
      <c r="AD169" s="57">
        <v>75</v>
      </c>
      <c r="AE169" s="57">
        <v>88</v>
      </c>
      <c r="AF169" s="57">
        <v>11</v>
      </c>
      <c r="AG169" s="57">
        <v>13</v>
      </c>
      <c r="AH169" s="74"/>
      <c r="AI169" s="74"/>
      <c r="AJ169" s="74"/>
      <c r="AK169" s="74">
        <v>76.59</v>
      </c>
      <c r="AL169" s="74">
        <v>87.03</v>
      </c>
      <c r="AM169" s="74">
        <v>41.16</v>
      </c>
      <c r="AN169" s="74">
        <v>100.92</v>
      </c>
      <c r="AO169" s="74">
        <v>60.08</v>
      </c>
      <c r="AP169" s="57"/>
      <c r="AQ169" s="57"/>
      <c r="AR169" s="57"/>
      <c r="AS169" s="57"/>
      <c r="AT169" s="7"/>
      <c r="AU169" s="7"/>
    </row>
    <row r="170" spans="1:47" x14ac:dyDescent="0.35">
      <c r="A170" t="s">
        <v>458</v>
      </c>
      <c r="B170" s="57">
        <v>-61</v>
      </c>
      <c r="C170" s="57">
        <v>-17</v>
      </c>
      <c r="D170" s="57">
        <v>-57</v>
      </c>
      <c r="E170" s="57">
        <v>-51</v>
      </c>
      <c r="F170" s="57">
        <v>6</v>
      </c>
      <c r="G170" s="57">
        <v>21</v>
      </c>
      <c r="H170" s="74">
        <v>81.78</v>
      </c>
      <c r="I170" s="74">
        <v>33.75</v>
      </c>
      <c r="J170" s="74">
        <v>66.2</v>
      </c>
      <c r="K170" s="74">
        <v>33.369999999999997</v>
      </c>
      <c r="L170" s="74">
        <v>39.79</v>
      </c>
      <c r="M170" s="74">
        <v>32.369999999999997</v>
      </c>
      <c r="N170" s="74">
        <v>32.479999999999997</v>
      </c>
      <c r="O170" s="57">
        <v>18</v>
      </c>
      <c r="P170" s="57">
        <v>20</v>
      </c>
      <c r="Q170" s="57">
        <v>17</v>
      </c>
      <c r="R170" s="57">
        <v>48</v>
      </c>
      <c r="S170" s="57">
        <v>37</v>
      </c>
      <c r="T170" s="57">
        <v>29</v>
      </c>
      <c r="U170" s="57">
        <v>137</v>
      </c>
      <c r="V170" s="57">
        <v>14</v>
      </c>
      <c r="W170" s="57">
        <v>14</v>
      </c>
      <c r="X170" s="57">
        <v>8</v>
      </c>
      <c r="Y170" s="57">
        <v>11</v>
      </c>
      <c r="Z170" s="57">
        <v>6</v>
      </c>
      <c r="AA170" s="57">
        <v>13390</v>
      </c>
      <c r="AB170" s="57">
        <v>11490</v>
      </c>
      <c r="AC170" s="57">
        <v>64</v>
      </c>
      <c r="AD170" s="57">
        <v>76</v>
      </c>
      <c r="AE170" s="57">
        <v>87</v>
      </c>
      <c r="AF170" s="57">
        <v>11</v>
      </c>
      <c r="AG170" s="57">
        <v>13</v>
      </c>
      <c r="AH170" s="74"/>
      <c r="AI170" s="74"/>
      <c r="AJ170" s="74"/>
      <c r="AK170" s="74">
        <v>76.41</v>
      </c>
      <c r="AL170" s="74">
        <v>86.8</v>
      </c>
      <c r="AM170" s="74">
        <v>41.04</v>
      </c>
      <c r="AN170" s="74">
        <v>100.69</v>
      </c>
      <c r="AO170" s="74">
        <v>60.19</v>
      </c>
      <c r="AP170" s="57"/>
      <c r="AQ170" s="57"/>
      <c r="AR170" s="57"/>
      <c r="AS170" s="57"/>
      <c r="AT170" s="7"/>
      <c r="AU170" s="7"/>
    </row>
    <row r="171" spans="1:47" x14ac:dyDescent="0.35">
      <c r="A171" t="s">
        <v>1297</v>
      </c>
      <c r="B171" s="57">
        <v>-65</v>
      </c>
      <c r="C171" s="57">
        <v>-17</v>
      </c>
      <c r="D171" s="57">
        <v>-49</v>
      </c>
      <c r="E171" s="57">
        <v>-24</v>
      </c>
      <c r="F171" s="57">
        <v>41</v>
      </c>
      <c r="G171" s="57">
        <v>11</v>
      </c>
      <c r="H171" s="74">
        <v>84.32</v>
      </c>
      <c r="I171" s="74">
        <v>35.18</v>
      </c>
      <c r="J171" s="74">
        <v>79.69</v>
      </c>
      <c r="K171" s="74">
        <v>36.799999999999997</v>
      </c>
      <c r="L171" s="74">
        <v>33.58</v>
      </c>
      <c r="M171" s="74">
        <v>31.48</v>
      </c>
      <c r="N171" s="74">
        <v>31.17</v>
      </c>
      <c r="O171" s="57">
        <v>24</v>
      </c>
      <c r="P171" s="57">
        <v>22</v>
      </c>
      <c r="Q171" s="57">
        <v>19</v>
      </c>
      <c r="R171" s="57">
        <v>60</v>
      </c>
      <c r="S171" s="57">
        <v>34</v>
      </c>
      <c r="T171" s="57">
        <v>29</v>
      </c>
      <c r="U171" s="57">
        <v>124</v>
      </c>
      <c r="V171" s="57">
        <v>14</v>
      </c>
      <c r="W171" s="57">
        <v>14</v>
      </c>
      <c r="X171" s="57">
        <v>8</v>
      </c>
      <c r="Y171" s="57">
        <v>7</v>
      </c>
      <c r="Z171" s="57">
        <v>32</v>
      </c>
      <c r="AA171" s="57"/>
      <c r="AB171" s="57"/>
      <c r="AC171" s="57">
        <v>73</v>
      </c>
      <c r="AD171" s="57">
        <v>85</v>
      </c>
      <c r="AE171" s="57">
        <v>93</v>
      </c>
      <c r="AF171" s="57">
        <v>12</v>
      </c>
      <c r="AG171" s="57">
        <v>13</v>
      </c>
      <c r="AH171" s="74"/>
      <c r="AI171" s="74"/>
      <c r="AJ171" s="74"/>
      <c r="AK171" s="74"/>
      <c r="AL171" s="74"/>
      <c r="AM171" s="74"/>
      <c r="AN171" s="74"/>
      <c r="AO171" s="74"/>
      <c r="AP171" s="57"/>
      <c r="AQ171" s="57"/>
      <c r="AR171" s="57"/>
      <c r="AS171" s="57"/>
      <c r="AT171" s="7"/>
      <c r="AU171" s="7"/>
    </row>
    <row r="172" spans="1:47" x14ac:dyDescent="0.35">
      <c r="A172" t="s">
        <v>1298</v>
      </c>
      <c r="B172" s="57">
        <v>-63</v>
      </c>
      <c r="C172" s="57">
        <v>-20</v>
      </c>
      <c r="D172" s="57">
        <v>-46</v>
      </c>
      <c r="E172" s="57">
        <v>-19</v>
      </c>
      <c r="F172" s="57">
        <v>65</v>
      </c>
      <c r="G172" s="57">
        <v>8</v>
      </c>
      <c r="H172" s="74">
        <v>75.489999999999995</v>
      </c>
      <c r="I172" s="74">
        <v>34.78</v>
      </c>
      <c r="J172" s="74">
        <v>63.66</v>
      </c>
      <c r="K172" s="74">
        <v>35</v>
      </c>
      <c r="L172" s="74">
        <v>35.57</v>
      </c>
      <c r="M172" s="74">
        <v>33.119999999999997</v>
      </c>
      <c r="N172" s="74">
        <v>35.14</v>
      </c>
      <c r="O172" s="57">
        <v>24</v>
      </c>
      <c r="P172" s="57">
        <v>22</v>
      </c>
      <c r="Q172" s="57">
        <v>19</v>
      </c>
      <c r="R172" s="57">
        <v>56</v>
      </c>
      <c r="S172" s="57">
        <v>37</v>
      </c>
      <c r="T172" s="57">
        <v>30</v>
      </c>
      <c r="U172" s="57">
        <v>112</v>
      </c>
      <c r="V172" s="57">
        <v>10</v>
      </c>
      <c r="W172" s="57">
        <v>13</v>
      </c>
      <c r="X172" s="57">
        <v>50</v>
      </c>
      <c r="Y172" s="57">
        <v>8</v>
      </c>
      <c r="Z172" s="57">
        <v>6</v>
      </c>
      <c r="AA172" s="57"/>
      <c r="AB172" s="57"/>
      <c r="AC172" s="57">
        <v>74</v>
      </c>
      <c r="AD172" s="57">
        <v>86</v>
      </c>
      <c r="AE172" s="57">
        <v>97</v>
      </c>
      <c r="AF172" s="57">
        <v>11</v>
      </c>
      <c r="AG172" s="57">
        <v>14</v>
      </c>
      <c r="AH172" s="74"/>
      <c r="AI172" s="74"/>
      <c r="AJ172" s="74"/>
      <c r="AK172" s="74"/>
      <c r="AL172" s="74"/>
      <c r="AM172" s="74"/>
      <c r="AN172" s="74"/>
      <c r="AO172" s="74"/>
      <c r="AP172" s="57"/>
      <c r="AQ172" s="57"/>
      <c r="AR172" s="57"/>
      <c r="AS172" s="57"/>
      <c r="AT172" s="7"/>
      <c r="AU172" s="7"/>
    </row>
    <row r="173" spans="1:47" x14ac:dyDescent="0.35">
      <c r="A173" t="s">
        <v>459</v>
      </c>
      <c r="B173" s="57">
        <v>-46</v>
      </c>
      <c r="C173" s="57">
        <v>-14</v>
      </c>
      <c r="D173" s="57">
        <v>-50</v>
      </c>
      <c r="E173" s="57">
        <v>-50</v>
      </c>
      <c r="F173" s="57">
        <v>63</v>
      </c>
      <c r="G173" s="57">
        <v>18</v>
      </c>
      <c r="H173" s="74">
        <v>80.84</v>
      </c>
      <c r="I173" s="74">
        <v>37.08</v>
      </c>
      <c r="J173" s="74">
        <v>69.58</v>
      </c>
      <c r="K173" s="74">
        <v>36.31</v>
      </c>
      <c r="L173" s="74">
        <v>42.59</v>
      </c>
      <c r="M173" s="74">
        <v>38.19</v>
      </c>
      <c r="N173" s="74">
        <v>38.72</v>
      </c>
      <c r="O173" s="57">
        <v>23</v>
      </c>
      <c r="P173" s="57">
        <v>24</v>
      </c>
      <c r="Q173" s="57">
        <v>21</v>
      </c>
      <c r="R173" s="57">
        <v>50</v>
      </c>
      <c r="S173" s="57">
        <v>39</v>
      </c>
      <c r="T173" s="57">
        <v>34</v>
      </c>
      <c r="U173" s="57">
        <v>120</v>
      </c>
      <c r="V173" s="57">
        <v>7</v>
      </c>
      <c r="W173" s="57">
        <v>11</v>
      </c>
      <c r="X173" s="57">
        <v>7</v>
      </c>
      <c r="Y173" s="57">
        <v>9</v>
      </c>
      <c r="Z173" s="57">
        <v>43</v>
      </c>
      <c r="AA173" s="57">
        <v>15150</v>
      </c>
      <c r="AB173" s="57">
        <v>13030</v>
      </c>
      <c r="AC173" s="57">
        <v>70</v>
      </c>
      <c r="AD173" s="57">
        <v>84</v>
      </c>
      <c r="AE173" s="57">
        <v>92</v>
      </c>
      <c r="AF173" s="57">
        <v>14</v>
      </c>
      <c r="AG173" s="57">
        <v>14</v>
      </c>
      <c r="AH173" s="74"/>
      <c r="AI173" s="74"/>
      <c r="AJ173" s="74"/>
      <c r="AK173" s="74">
        <v>75.430000000000007</v>
      </c>
      <c r="AL173" s="74">
        <v>84.23</v>
      </c>
      <c r="AM173" s="74">
        <v>41.36</v>
      </c>
      <c r="AN173" s="74">
        <v>99.64</v>
      </c>
      <c r="AO173" s="74">
        <v>62.26</v>
      </c>
      <c r="AP173" s="57"/>
      <c r="AQ173" s="57"/>
      <c r="AR173" s="57"/>
      <c r="AS173" s="57"/>
      <c r="AT173" s="7"/>
      <c r="AU173" s="7"/>
    </row>
    <row r="174" spans="1:47" x14ac:dyDescent="0.35">
      <c r="A174" t="s">
        <v>460</v>
      </c>
      <c r="B174" s="57">
        <v>-50</v>
      </c>
      <c r="C174" s="57">
        <v>-13</v>
      </c>
      <c r="D174" s="57">
        <v>-51</v>
      </c>
      <c r="E174" s="57">
        <v>-50</v>
      </c>
      <c r="F174" s="57">
        <v>53</v>
      </c>
      <c r="G174" s="57">
        <v>19</v>
      </c>
      <c r="H174" s="74">
        <v>81.23</v>
      </c>
      <c r="I174" s="74">
        <v>36.49</v>
      </c>
      <c r="J174" s="74">
        <v>68.099999999999994</v>
      </c>
      <c r="K174" s="74">
        <v>35.46</v>
      </c>
      <c r="L174" s="74">
        <v>44.14</v>
      </c>
      <c r="M174" s="74">
        <v>36.74</v>
      </c>
      <c r="N174" s="74">
        <v>38.76</v>
      </c>
      <c r="O174" s="57">
        <v>21</v>
      </c>
      <c r="P174" s="57">
        <v>22</v>
      </c>
      <c r="Q174" s="57">
        <v>17</v>
      </c>
      <c r="R174" s="57">
        <v>57</v>
      </c>
      <c r="S174" s="57">
        <v>41</v>
      </c>
      <c r="T174" s="57">
        <v>34</v>
      </c>
      <c r="U174" s="57">
        <v>147</v>
      </c>
      <c r="V174" s="57">
        <v>16</v>
      </c>
      <c r="W174" s="57">
        <v>15</v>
      </c>
      <c r="X174" s="57">
        <v>9</v>
      </c>
      <c r="Y174" s="57">
        <v>8</v>
      </c>
      <c r="Z174" s="57">
        <v>6</v>
      </c>
      <c r="AA174" s="57">
        <v>15180</v>
      </c>
      <c r="AB174" s="57">
        <v>12990</v>
      </c>
      <c r="AC174" s="57">
        <v>68</v>
      </c>
      <c r="AD174" s="57">
        <v>82</v>
      </c>
      <c r="AE174" s="57">
        <v>91</v>
      </c>
      <c r="AF174" s="57">
        <v>13</v>
      </c>
      <c r="AG174" s="57">
        <v>14</v>
      </c>
      <c r="AH174" s="74"/>
      <c r="AI174" s="74"/>
      <c r="AJ174" s="74"/>
      <c r="AK174" s="74">
        <v>76.489999999999995</v>
      </c>
      <c r="AL174" s="74">
        <v>85.93</v>
      </c>
      <c r="AM174" s="74">
        <v>42.07</v>
      </c>
      <c r="AN174" s="74">
        <v>100.29</v>
      </c>
      <c r="AO174" s="74">
        <v>63.33</v>
      </c>
      <c r="AP174" s="57"/>
      <c r="AQ174" s="57"/>
      <c r="AR174" s="57"/>
      <c r="AS174" s="57"/>
      <c r="AT174" s="7"/>
      <c r="AU174" s="7"/>
    </row>
    <row r="175" spans="1:47" x14ac:dyDescent="0.35">
      <c r="A175" t="s">
        <v>461</v>
      </c>
      <c r="B175" s="57">
        <v>-52</v>
      </c>
      <c r="C175" s="57">
        <v>-14</v>
      </c>
      <c r="D175" s="57">
        <v>-52</v>
      </c>
      <c r="E175" s="57">
        <v>-50</v>
      </c>
      <c r="F175" s="57">
        <v>34</v>
      </c>
      <c r="G175" s="57">
        <v>19</v>
      </c>
      <c r="H175" s="74">
        <v>80.92</v>
      </c>
      <c r="I175" s="74">
        <v>35.39</v>
      </c>
      <c r="J175" s="74">
        <v>64.650000000000006</v>
      </c>
      <c r="K175" s="74">
        <v>34.33</v>
      </c>
      <c r="L175" s="74">
        <v>41.51</v>
      </c>
      <c r="M175" s="74">
        <v>35.590000000000003</v>
      </c>
      <c r="N175" s="74">
        <v>38.58</v>
      </c>
      <c r="O175" s="57">
        <v>20</v>
      </c>
      <c r="P175" s="57">
        <v>20</v>
      </c>
      <c r="Q175" s="57">
        <v>17</v>
      </c>
      <c r="R175" s="57">
        <v>55</v>
      </c>
      <c r="S175" s="57">
        <v>43</v>
      </c>
      <c r="T175" s="57">
        <v>34</v>
      </c>
      <c r="U175" s="57">
        <v>140</v>
      </c>
      <c r="V175" s="57">
        <v>13</v>
      </c>
      <c r="W175" s="57">
        <v>16</v>
      </c>
      <c r="X175" s="57">
        <v>54</v>
      </c>
      <c r="Y175" s="57">
        <v>10</v>
      </c>
      <c r="Z175" s="57">
        <v>44</v>
      </c>
      <c r="AA175" s="57">
        <v>14350</v>
      </c>
      <c r="AB175" s="57">
        <v>12280</v>
      </c>
      <c r="AC175" s="57">
        <v>67</v>
      </c>
      <c r="AD175" s="57">
        <v>81</v>
      </c>
      <c r="AE175" s="57">
        <v>92</v>
      </c>
      <c r="AF175" s="57">
        <v>13</v>
      </c>
      <c r="AG175" s="57">
        <v>15</v>
      </c>
      <c r="AH175" s="74"/>
      <c r="AI175" s="74"/>
      <c r="AJ175" s="74"/>
      <c r="AK175" s="74">
        <v>77.28</v>
      </c>
      <c r="AL175" s="74">
        <v>87.22</v>
      </c>
      <c r="AM175" s="74">
        <v>42.75</v>
      </c>
      <c r="AN175" s="74">
        <v>100.72</v>
      </c>
      <c r="AO175" s="74">
        <v>63.78</v>
      </c>
      <c r="AP175" s="57"/>
      <c r="AQ175" s="57"/>
      <c r="AR175" s="57"/>
      <c r="AS175" s="57"/>
      <c r="AT175" s="7"/>
      <c r="AU175" s="7"/>
    </row>
    <row r="176" spans="1:47" x14ac:dyDescent="0.35">
      <c r="A176" t="s">
        <v>462</v>
      </c>
      <c r="B176" s="57">
        <v>-54</v>
      </c>
      <c r="C176" s="57">
        <v>-15</v>
      </c>
      <c r="D176" s="57">
        <v>-56</v>
      </c>
      <c r="E176" s="57">
        <v>-52</v>
      </c>
      <c r="F176" s="57">
        <v>8</v>
      </c>
      <c r="G176" s="57">
        <v>20</v>
      </c>
      <c r="H176" s="74">
        <v>81.099999999999994</v>
      </c>
      <c r="I176" s="74">
        <v>35.97</v>
      </c>
      <c r="J176" s="74">
        <v>61.86</v>
      </c>
      <c r="K176" s="74">
        <v>35.35</v>
      </c>
      <c r="L176" s="74">
        <v>41.32</v>
      </c>
      <c r="M176" s="74">
        <v>36.130000000000003</v>
      </c>
      <c r="N176" s="74">
        <v>37.799999999999997</v>
      </c>
      <c r="O176" s="57">
        <v>20</v>
      </c>
      <c r="P176" s="57">
        <v>22</v>
      </c>
      <c r="Q176" s="57">
        <v>18</v>
      </c>
      <c r="R176" s="57">
        <v>55</v>
      </c>
      <c r="S176" s="57">
        <v>38</v>
      </c>
      <c r="T176" s="57">
        <v>35</v>
      </c>
      <c r="U176" s="57">
        <v>152</v>
      </c>
      <c r="V176" s="57">
        <v>16</v>
      </c>
      <c r="W176" s="57">
        <v>17</v>
      </c>
      <c r="X176" s="57">
        <v>6</v>
      </c>
      <c r="Y176" s="57">
        <v>14</v>
      </c>
      <c r="Z176" s="57">
        <v>6</v>
      </c>
      <c r="AA176" s="57">
        <v>13980</v>
      </c>
      <c r="AB176" s="57">
        <v>11980</v>
      </c>
      <c r="AC176" s="57">
        <v>65</v>
      </c>
      <c r="AD176" s="57">
        <v>79</v>
      </c>
      <c r="AE176" s="57">
        <v>89</v>
      </c>
      <c r="AF176" s="57">
        <v>13</v>
      </c>
      <c r="AG176" s="57">
        <v>15</v>
      </c>
      <c r="AH176" s="74"/>
      <c r="AI176" s="74"/>
      <c r="AJ176" s="74"/>
      <c r="AK176" s="74">
        <v>77.55</v>
      </c>
      <c r="AL176" s="74">
        <v>87.19</v>
      </c>
      <c r="AM176" s="74">
        <v>43.17</v>
      </c>
      <c r="AN176" s="74">
        <v>101.12</v>
      </c>
      <c r="AO176" s="74">
        <v>64.38</v>
      </c>
      <c r="AP176" s="57"/>
      <c r="AQ176" s="57"/>
      <c r="AR176" s="57"/>
      <c r="AS176" s="57"/>
      <c r="AT176" s="7"/>
      <c r="AU176" s="7"/>
    </row>
    <row r="177" spans="1:47" x14ac:dyDescent="0.35">
      <c r="A177" t="s">
        <v>463</v>
      </c>
      <c r="B177" s="57">
        <v>-53</v>
      </c>
      <c r="C177" s="57">
        <v>-11</v>
      </c>
      <c r="D177" s="57">
        <v>-52</v>
      </c>
      <c r="E177" s="57">
        <v>-50</v>
      </c>
      <c r="F177" s="57">
        <v>20</v>
      </c>
      <c r="G177" s="57">
        <v>19</v>
      </c>
      <c r="H177" s="74">
        <v>89.97</v>
      </c>
      <c r="I177" s="74">
        <v>37.94</v>
      </c>
      <c r="J177" s="74">
        <v>73.23</v>
      </c>
      <c r="K177" s="74">
        <v>38.17</v>
      </c>
      <c r="L177" s="74">
        <v>42.88</v>
      </c>
      <c r="M177" s="74">
        <v>36.24</v>
      </c>
      <c r="N177" s="74">
        <v>38.340000000000003</v>
      </c>
      <c r="O177" s="57">
        <v>22</v>
      </c>
      <c r="P177" s="57">
        <v>22</v>
      </c>
      <c r="Q177" s="57">
        <v>19</v>
      </c>
      <c r="R177" s="57">
        <v>56</v>
      </c>
      <c r="S177" s="57">
        <v>35</v>
      </c>
      <c r="T177" s="57">
        <v>33</v>
      </c>
      <c r="U177" s="57">
        <v>136</v>
      </c>
      <c r="V177" s="57">
        <v>15</v>
      </c>
      <c r="W177" s="57">
        <v>15</v>
      </c>
      <c r="X177" s="57">
        <v>6</v>
      </c>
      <c r="Y177" s="57">
        <v>9</v>
      </c>
      <c r="Z177" s="57">
        <v>6</v>
      </c>
      <c r="AA177" s="57">
        <v>11490</v>
      </c>
      <c r="AB177" s="57">
        <v>9840</v>
      </c>
      <c r="AC177" s="57">
        <v>70</v>
      </c>
      <c r="AD177" s="57">
        <v>82</v>
      </c>
      <c r="AE177" s="57">
        <v>90</v>
      </c>
      <c r="AF177" s="57">
        <v>14</v>
      </c>
      <c r="AG177" s="57">
        <v>15</v>
      </c>
      <c r="AH177" s="74"/>
      <c r="AI177" s="74"/>
      <c r="AJ177" s="74"/>
      <c r="AK177" s="74">
        <v>78.33</v>
      </c>
      <c r="AL177" s="74">
        <v>88.45</v>
      </c>
      <c r="AM177" s="74">
        <v>43.71</v>
      </c>
      <c r="AN177" s="74">
        <v>101.6</v>
      </c>
      <c r="AO177" s="74">
        <v>64.97</v>
      </c>
      <c r="AP177" s="57"/>
      <c r="AQ177" s="57"/>
      <c r="AR177" s="57"/>
      <c r="AS177" s="57"/>
      <c r="AT177" s="7"/>
      <c r="AU177" s="7"/>
    </row>
    <row r="178" spans="1:47" x14ac:dyDescent="0.35">
      <c r="A178" t="s">
        <v>1299</v>
      </c>
      <c r="B178" s="57">
        <v>-57</v>
      </c>
      <c r="C178" s="57">
        <v>-10</v>
      </c>
      <c r="D178" s="57">
        <v>-43</v>
      </c>
      <c r="E178" s="57">
        <v>-20</v>
      </c>
      <c r="F178" s="57">
        <v>49</v>
      </c>
      <c r="G178" s="57">
        <v>9</v>
      </c>
      <c r="H178" s="74">
        <v>91.97</v>
      </c>
      <c r="I178" s="74">
        <v>39.39</v>
      </c>
      <c r="J178" s="74">
        <v>84.9</v>
      </c>
      <c r="K178" s="74">
        <v>41.19</v>
      </c>
      <c r="L178" s="74">
        <v>39.32</v>
      </c>
      <c r="M178" s="74">
        <v>34.479999999999997</v>
      </c>
      <c r="N178" s="74">
        <v>35.15</v>
      </c>
      <c r="O178" s="57">
        <v>27</v>
      </c>
      <c r="P178" s="57">
        <v>25</v>
      </c>
      <c r="Q178" s="57">
        <v>23</v>
      </c>
      <c r="R178" s="57">
        <v>63</v>
      </c>
      <c r="S178" s="57">
        <v>35</v>
      </c>
      <c r="T178" s="57">
        <v>35</v>
      </c>
      <c r="U178" s="57">
        <v>126</v>
      </c>
      <c r="V178" s="57">
        <v>18</v>
      </c>
      <c r="W178" s="57">
        <v>11</v>
      </c>
      <c r="X178" s="57">
        <v>8</v>
      </c>
      <c r="Y178" s="57">
        <v>9</v>
      </c>
      <c r="Z178" s="57">
        <v>39</v>
      </c>
      <c r="AA178" s="57"/>
      <c r="AB178" s="57"/>
      <c r="AC178" s="57">
        <v>83</v>
      </c>
      <c r="AD178" s="57">
        <v>93</v>
      </c>
      <c r="AE178" s="57">
        <v>97</v>
      </c>
      <c r="AF178" s="57">
        <v>15</v>
      </c>
      <c r="AG178" s="57">
        <v>16</v>
      </c>
      <c r="AH178" s="74"/>
      <c r="AI178" s="74"/>
      <c r="AJ178" s="74"/>
      <c r="AK178" s="74"/>
      <c r="AL178" s="74"/>
      <c r="AM178" s="74"/>
      <c r="AN178" s="74"/>
      <c r="AO178" s="74"/>
      <c r="AP178" s="57"/>
      <c r="AQ178" s="57"/>
      <c r="AR178" s="57"/>
      <c r="AS178" s="57"/>
      <c r="AT178" s="7"/>
      <c r="AU178" s="7"/>
    </row>
    <row r="179" spans="1:47" x14ac:dyDescent="0.35">
      <c r="A179" t="s">
        <v>1300</v>
      </c>
      <c r="B179" s="57">
        <v>-58</v>
      </c>
      <c r="C179" s="57">
        <v>-17</v>
      </c>
      <c r="D179" s="57">
        <v>-44</v>
      </c>
      <c r="E179" s="57">
        <v>-14</v>
      </c>
      <c r="F179" s="57">
        <v>37</v>
      </c>
      <c r="G179" s="57">
        <v>7</v>
      </c>
      <c r="H179" s="74">
        <v>76.13</v>
      </c>
      <c r="I179" s="74">
        <v>35.590000000000003</v>
      </c>
      <c r="J179" s="74">
        <v>58.25</v>
      </c>
      <c r="K179" s="74">
        <v>35.950000000000003</v>
      </c>
      <c r="L179" s="74">
        <v>35.840000000000003</v>
      </c>
      <c r="M179" s="74">
        <v>33.94</v>
      </c>
      <c r="N179" s="74">
        <v>36.96</v>
      </c>
      <c r="O179" s="57">
        <v>24</v>
      </c>
      <c r="P179" s="57">
        <v>23</v>
      </c>
      <c r="Q179" s="57">
        <v>22</v>
      </c>
      <c r="R179" s="57">
        <v>69</v>
      </c>
      <c r="S179" s="57">
        <v>35</v>
      </c>
      <c r="T179" s="57">
        <v>35</v>
      </c>
      <c r="U179" s="57">
        <v>135</v>
      </c>
      <c r="V179" s="57">
        <v>14</v>
      </c>
      <c r="W179" s="57">
        <v>18</v>
      </c>
      <c r="X179" s="57">
        <v>6</v>
      </c>
      <c r="Y179" s="57">
        <v>10</v>
      </c>
      <c r="Z179" s="57">
        <v>7</v>
      </c>
      <c r="AA179" s="57"/>
      <c r="AB179" s="57"/>
      <c r="AC179" s="57">
        <v>81</v>
      </c>
      <c r="AD179" s="57">
        <v>90</v>
      </c>
      <c r="AE179" s="57">
        <v>95</v>
      </c>
      <c r="AF179" s="57">
        <v>13</v>
      </c>
      <c r="AG179" s="57">
        <v>16</v>
      </c>
      <c r="AH179" s="74"/>
      <c r="AI179" s="74"/>
      <c r="AJ179" s="74"/>
      <c r="AK179" s="74"/>
      <c r="AL179" s="74"/>
      <c r="AM179" s="74"/>
      <c r="AN179" s="74"/>
      <c r="AO179" s="74"/>
      <c r="AP179" s="57"/>
      <c r="AQ179" s="57"/>
      <c r="AR179" s="57"/>
      <c r="AS179" s="57"/>
      <c r="AT179" s="7"/>
      <c r="AU179" s="7"/>
    </row>
    <row r="180" spans="1:47" x14ac:dyDescent="0.35">
      <c r="A180" t="s">
        <v>464</v>
      </c>
      <c r="B180" s="57">
        <v>-45</v>
      </c>
      <c r="C180" s="57">
        <v>-13</v>
      </c>
      <c r="D180" s="57">
        <v>-49</v>
      </c>
      <c r="E180" s="57">
        <v>-51</v>
      </c>
      <c r="F180" s="57">
        <v>72</v>
      </c>
      <c r="G180" s="57">
        <v>17</v>
      </c>
      <c r="H180" s="74">
        <v>88.42</v>
      </c>
      <c r="I180" s="74">
        <v>42.35</v>
      </c>
      <c r="J180" s="74">
        <v>74.959999999999994</v>
      </c>
      <c r="K180" s="74">
        <v>42.1</v>
      </c>
      <c r="L180" s="74">
        <v>48.18</v>
      </c>
      <c r="M180" s="74">
        <v>43.3</v>
      </c>
      <c r="N180" s="74">
        <v>42.38</v>
      </c>
      <c r="O180" s="57">
        <v>26</v>
      </c>
      <c r="P180" s="57">
        <v>26</v>
      </c>
      <c r="Q180" s="57">
        <v>25</v>
      </c>
      <c r="R180" s="57">
        <v>58</v>
      </c>
      <c r="S180" s="57">
        <v>39</v>
      </c>
      <c r="T180" s="57">
        <v>37</v>
      </c>
      <c r="U180" s="57">
        <v>113</v>
      </c>
      <c r="V180" s="57">
        <v>8</v>
      </c>
      <c r="W180" s="57">
        <v>12</v>
      </c>
      <c r="X180" s="57">
        <v>63</v>
      </c>
      <c r="Y180" s="57">
        <v>12</v>
      </c>
      <c r="Z180" s="57">
        <v>49</v>
      </c>
      <c r="AA180" s="57">
        <v>13680</v>
      </c>
      <c r="AB180" s="57">
        <v>11790</v>
      </c>
      <c r="AC180" s="57">
        <v>72</v>
      </c>
      <c r="AD180" s="57">
        <v>87</v>
      </c>
      <c r="AE180" s="57">
        <v>93</v>
      </c>
      <c r="AF180" s="57">
        <v>16</v>
      </c>
      <c r="AG180" s="57">
        <v>16</v>
      </c>
      <c r="AH180" s="74"/>
      <c r="AI180" s="74"/>
      <c r="AJ180" s="74"/>
      <c r="AK180" s="74">
        <v>82.48</v>
      </c>
      <c r="AL180" s="74">
        <v>96.39</v>
      </c>
      <c r="AM180" s="74">
        <v>44.65</v>
      </c>
      <c r="AN180" s="74">
        <v>104.9</v>
      </c>
      <c r="AO180" s="74">
        <v>67.2</v>
      </c>
      <c r="AP180" s="57"/>
      <c r="AQ180" s="57"/>
      <c r="AR180" s="57"/>
      <c r="AS180" s="57"/>
      <c r="AT180" s="7"/>
      <c r="AU180" s="7"/>
    </row>
    <row r="181" spans="1:47" x14ac:dyDescent="0.35">
      <c r="A181" t="s">
        <v>469</v>
      </c>
      <c r="B181" s="57">
        <v>-48</v>
      </c>
      <c r="C181" s="57">
        <v>-10</v>
      </c>
      <c r="D181" s="57">
        <v>-48</v>
      </c>
      <c r="E181" s="57">
        <v>-51</v>
      </c>
      <c r="F181" s="57">
        <v>90</v>
      </c>
      <c r="G181" s="57">
        <v>17</v>
      </c>
      <c r="H181" s="74">
        <v>92.99</v>
      </c>
      <c r="I181" s="74">
        <v>44.85</v>
      </c>
      <c r="J181" s="74">
        <v>78.650000000000006</v>
      </c>
      <c r="K181" s="74">
        <v>44.45</v>
      </c>
      <c r="L181" s="74">
        <v>50.92</v>
      </c>
      <c r="M181" s="74">
        <v>44.46</v>
      </c>
      <c r="N181" s="74">
        <v>48.34</v>
      </c>
      <c r="O181" s="57">
        <v>26</v>
      </c>
      <c r="P181" s="57">
        <v>25</v>
      </c>
      <c r="Q181" s="57">
        <v>22</v>
      </c>
      <c r="R181" s="57">
        <v>64</v>
      </c>
      <c r="S181" s="57">
        <v>43</v>
      </c>
      <c r="T181" s="57">
        <v>39</v>
      </c>
      <c r="U181" s="57">
        <v>154</v>
      </c>
      <c r="V181" s="57">
        <v>14</v>
      </c>
      <c r="W181" s="57">
        <v>12</v>
      </c>
      <c r="X181" s="57">
        <v>10</v>
      </c>
      <c r="Y181" s="57">
        <v>17</v>
      </c>
      <c r="Z181" s="57">
        <v>64</v>
      </c>
      <c r="AA181" s="57">
        <v>12310</v>
      </c>
      <c r="AB181" s="57">
        <v>10620</v>
      </c>
      <c r="AC181" s="57">
        <v>74</v>
      </c>
      <c r="AD181" s="57">
        <v>87</v>
      </c>
      <c r="AE181" s="57">
        <v>94</v>
      </c>
      <c r="AF181" s="57">
        <v>15</v>
      </c>
      <c r="AG181" s="57">
        <v>16</v>
      </c>
      <c r="AH181" s="74"/>
      <c r="AI181" s="74"/>
      <c r="AJ181" s="74"/>
      <c r="AK181" s="74">
        <v>82.38</v>
      </c>
      <c r="AL181" s="74">
        <v>96.41</v>
      </c>
      <c r="AM181" s="74">
        <v>44.68</v>
      </c>
      <c r="AN181" s="74">
        <v>104.43</v>
      </c>
      <c r="AO181" s="74">
        <v>67.53</v>
      </c>
      <c r="AP181" s="57"/>
      <c r="AQ181" s="57"/>
      <c r="AR181" s="57"/>
      <c r="AS181" s="57"/>
      <c r="AT181" s="7"/>
      <c r="AU181" s="7"/>
    </row>
    <row r="182" spans="1:47" x14ac:dyDescent="0.35">
      <c r="A182" t="s">
        <v>470</v>
      </c>
      <c r="B182" s="57">
        <v>-49</v>
      </c>
      <c r="C182" s="57">
        <v>-8</v>
      </c>
      <c r="D182" s="57">
        <v>-47</v>
      </c>
      <c r="E182" s="57">
        <v>-49</v>
      </c>
      <c r="F182" s="57">
        <v>98</v>
      </c>
      <c r="G182" s="57">
        <v>17</v>
      </c>
      <c r="H182" s="74">
        <v>100.55</v>
      </c>
      <c r="I182" s="74">
        <v>47.31</v>
      </c>
      <c r="J182" s="74">
        <v>83.82</v>
      </c>
      <c r="K182" s="74">
        <v>46.58</v>
      </c>
      <c r="L182" s="74">
        <v>52.72</v>
      </c>
      <c r="M182" s="74">
        <v>46.18</v>
      </c>
      <c r="N182" s="74">
        <v>48.7</v>
      </c>
      <c r="O182" s="57">
        <v>26</v>
      </c>
      <c r="P182" s="57">
        <v>22</v>
      </c>
      <c r="Q182" s="57">
        <v>26</v>
      </c>
      <c r="R182" s="57">
        <v>65</v>
      </c>
      <c r="S182" s="57">
        <v>45</v>
      </c>
      <c r="T182" s="57">
        <v>39</v>
      </c>
      <c r="U182" s="57">
        <v>167</v>
      </c>
      <c r="V182" s="57">
        <v>15</v>
      </c>
      <c r="W182" s="57">
        <v>19</v>
      </c>
      <c r="X182" s="57">
        <v>13</v>
      </c>
      <c r="Y182" s="57">
        <v>16</v>
      </c>
      <c r="Z182" s="57">
        <v>48</v>
      </c>
      <c r="AC182" s="57">
        <v>76</v>
      </c>
      <c r="AD182" s="57">
        <v>88</v>
      </c>
      <c r="AE182" s="57">
        <v>94</v>
      </c>
      <c r="AF182" s="57">
        <v>15</v>
      </c>
      <c r="AG182" s="57">
        <v>17</v>
      </c>
      <c r="AH182" s="74"/>
      <c r="AI182" s="74"/>
      <c r="AJ182" s="74"/>
      <c r="AK182" s="74">
        <v>82.63</v>
      </c>
      <c r="AL182" s="74">
        <v>97.1</v>
      </c>
      <c r="AM182" s="74">
        <v>44.47</v>
      </c>
      <c r="AN182" s="74">
        <v>104.41</v>
      </c>
      <c r="AO182" s="74">
        <v>68.67</v>
      </c>
      <c r="AP182" s="57"/>
      <c r="AQ182" s="57"/>
      <c r="AR182" s="57"/>
      <c r="AS182" s="57"/>
      <c r="AT182" s="7"/>
      <c r="AU182" s="7"/>
    </row>
    <row r="183" spans="1:47" x14ac:dyDescent="0.35">
      <c r="A183" t="s">
        <v>475</v>
      </c>
      <c r="B183" s="57">
        <v>-49</v>
      </c>
      <c r="C183" s="57">
        <v>-6</v>
      </c>
      <c r="D183" s="57">
        <v>-47</v>
      </c>
      <c r="E183" s="57">
        <v>-49</v>
      </c>
      <c r="F183" s="57">
        <v>102</v>
      </c>
      <c r="G183" s="57">
        <v>17</v>
      </c>
      <c r="H183" s="74">
        <v>101.93</v>
      </c>
      <c r="I183" s="74">
        <v>47.93</v>
      </c>
      <c r="J183" s="74">
        <v>84.24</v>
      </c>
      <c r="K183" s="74">
        <v>48.25</v>
      </c>
      <c r="L183" s="74">
        <v>53.58</v>
      </c>
      <c r="M183" s="74">
        <v>42.11</v>
      </c>
      <c r="N183" s="74">
        <v>44.82</v>
      </c>
      <c r="O183" s="57">
        <v>27</v>
      </c>
      <c r="P183" s="57">
        <v>25</v>
      </c>
      <c r="Q183" s="57">
        <v>25</v>
      </c>
      <c r="R183" s="57">
        <v>66</v>
      </c>
      <c r="S183" s="57">
        <v>47</v>
      </c>
      <c r="T183" s="57">
        <v>39</v>
      </c>
      <c r="U183" s="57">
        <v>148</v>
      </c>
      <c r="V183" s="57">
        <v>12</v>
      </c>
      <c r="W183" s="57">
        <v>15</v>
      </c>
      <c r="X183" s="57">
        <v>11</v>
      </c>
      <c r="Y183" s="57">
        <v>12</v>
      </c>
      <c r="Z183" s="57">
        <v>7</v>
      </c>
      <c r="AC183" s="57">
        <v>76</v>
      </c>
      <c r="AD183" s="57">
        <v>86</v>
      </c>
      <c r="AE183" s="57">
        <v>92</v>
      </c>
      <c r="AF183" s="57">
        <v>15</v>
      </c>
      <c r="AG183" s="57">
        <v>18</v>
      </c>
      <c r="AH183" s="74"/>
      <c r="AI183" s="74"/>
      <c r="AJ183" s="74"/>
      <c r="AK183" s="74">
        <v>81.12</v>
      </c>
      <c r="AL183" s="74">
        <v>95.34</v>
      </c>
      <c r="AM183" s="74">
        <v>41.47</v>
      </c>
      <c r="AN183" s="74">
        <v>104.34</v>
      </c>
      <c r="AO183" s="74">
        <v>68.19</v>
      </c>
      <c r="AP183" s="57"/>
      <c r="AQ183" s="57"/>
      <c r="AR183" s="57"/>
      <c r="AS183" s="57"/>
      <c r="AT183" s="7"/>
      <c r="AU183" s="7"/>
    </row>
    <row r="184" spans="1:47" x14ac:dyDescent="0.35">
      <c r="A184" t="s">
        <v>476</v>
      </c>
      <c r="B184" s="57">
        <v>-51</v>
      </c>
      <c r="C184" s="57">
        <v>-9</v>
      </c>
      <c r="D184" s="57">
        <v>-48</v>
      </c>
      <c r="E184" s="57">
        <v>-49</v>
      </c>
      <c r="F184" s="57">
        <v>50</v>
      </c>
      <c r="G184" s="57">
        <v>18</v>
      </c>
      <c r="H184" s="74">
        <v>100.28</v>
      </c>
      <c r="I184" s="74">
        <v>45.78</v>
      </c>
      <c r="J184" s="74">
        <v>82.56</v>
      </c>
      <c r="K184" s="74">
        <v>47.16</v>
      </c>
      <c r="L184" s="74">
        <v>48.06</v>
      </c>
      <c r="M184" s="74">
        <v>40.28</v>
      </c>
      <c r="N184" s="74">
        <v>43.79</v>
      </c>
      <c r="O184" s="57">
        <v>27</v>
      </c>
      <c r="P184" s="57">
        <v>26</v>
      </c>
      <c r="Q184" s="57">
        <v>20</v>
      </c>
      <c r="R184" s="57">
        <v>63</v>
      </c>
      <c r="S184" s="57">
        <v>41</v>
      </c>
      <c r="T184" s="57">
        <v>37</v>
      </c>
      <c r="U184" s="57">
        <v>146</v>
      </c>
      <c r="V184" s="57">
        <v>8</v>
      </c>
      <c r="W184" s="57">
        <v>21</v>
      </c>
      <c r="X184" s="57">
        <v>47</v>
      </c>
      <c r="Y184" s="57">
        <v>8</v>
      </c>
      <c r="Z184" s="57">
        <v>49</v>
      </c>
      <c r="AC184" s="57">
        <v>74</v>
      </c>
      <c r="AD184" s="57">
        <v>84</v>
      </c>
      <c r="AE184" s="57">
        <v>91</v>
      </c>
      <c r="AF184" s="57">
        <v>16</v>
      </c>
      <c r="AG184" s="57">
        <v>18</v>
      </c>
      <c r="AH184" s="74"/>
      <c r="AI184" s="74"/>
      <c r="AJ184" s="74"/>
      <c r="AK184" s="74">
        <v>83.69</v>
      </c>
      <c r="AL184" s="74">
        <v>98.67</v>
      </c>
      <c r="AM184" s="74">
        <v>45.39</v>
      </c>
      <c r="AN184" s="74">
        <v>104.71</v>
      </c>
      <c r="AO184" s="74">
        <v>71.319999999999993</v>
      </c>
      <c r="AP184" s="57"/>
      <c r="AQ184" s="57"/>
      <c r="AR184" s="57"/>
      <c r="AS184" s="57"/>
      <c r="AT184" s="7"/>
      <c r="AU184" s="7"/>
    </row>
    <row r="185" spans="1:47" x14ac:dyDescent="0.35">
      <c r="A185" t="s">
        <v>1301</v>
      </c>
      <c r="B185" s="57">
        <v>-59</v>
      </c>
      <c r="C185" s="57">
        <v>-15</v>
      </c>
      <c r="D185" s="57">
        <v>-49</v>
      </c>
      <c r="E185" s="57">
        <v>-24</v>
      </c>
      <c r="F185" s="57">
        <v>-7</v>
      </c>
      <c r="G185" s="57">
        <v>11</v>
      </c>
      <c r="H185" s="74">
        <v>91.02</v>
      </c>
      <c r="I185" s="74">
        <v>42.14</v>
      </c>
      <c r="J185" s="74">
        <v>73.77</v>
      </c>
      <c r="K185" s="74">
        <v>44.12</v>
      </c>
      <c r="L185" s="74">
        <v>41.74</v>
      </c>
      <c r="M185" s="74">
        <v>36.44</v>
      </c>
      <c r="N185" s="74">
        <v>37.04</v>
      </c>
      <c r="O185" s="57">
        <v>25</v>
      </c>
      <c r="P185" s="57">
        <v>23</v>
      </c>
      <c r="Q185" s="57">
        <v>20</v>
      </c>
      <c r="R185" s="57">
        <v>67</v>
      </c>
      <c r="S185" s="57">
        <v>46</v>
      </c>
      <c r="T185" s="57">
        <v>37</v>
      </c>
      <c r="U185" s="57">
        <v>127</v>
      </c>
      <c r="V185" s="57">
        <v>13</v>
      </c>
      <c r="W185" s="57">
        <v>11</v>
      </c>
      <c r="X185" s="57">
        <v>6</v>
      </c>
      <c r="Y185" s="57">
        <v>10</v>
      </c>
      <c r="Z185" s="57">
        <v>31</v>
      </c>
      <c r="AC185" s="57">
        <v>75</v>
      </c>
      <c r="AD185" s="57">
        <v>88</v>
      </c>
      <c r="AE185" s="57">
        <v>97</v>
      </c>
      <c r="AF185" s="57">
        <v>15</v>
      </c>
      <c r="AG185" s="57">
        <v>18</v>
      </c>
      <c r="AH185" s="74"/>
      <c r="AI185" s="74"/>
      <c r="AJ185" s="74"/>
      <c r="AK185" s="74"/>
      <c r="AL185" s="74"/>
      <c r="AM185" s="74"/>
      <c r="AN185" s="74"/>
      <c r="AO185" s="74"/>
      <c r="AP185" s="57"/>
      <c r="AQ185" s="57"/>
      <c r="AR185" s="57"/>
      <c r="AS185" s="57"/>
      <c r="AT185" s="7"/>
      <c r="AU185" s="7"/>
    </row>
    <row r="186" spans="1:47" x14ac:dyDescent="0.35">
      <c r="A186" t="s">
        <v>1302</v>
      </c>
      <c r="B186" s="57">
        <v>-56</v>
      </c>
      <c r="C186" s="57">
        <v>-19</v>
      </c>
      <c r="D186" s="57">
        <v>-46</v>
      </c>
      <c r="E186" s="57">
        <v>-17</v>
      </c>
      <c r="F186" s="57">
        <v>22</v>
      </c>
      <c r="G186" s="57">
        <v>8</v>
      </c>
      <c r="H186" s="74">
        <v>83.75</v>
      </c>
      <c r="I186" s="74">
        <v>41.11</v>
      </c>
      <c r="J186" s="74">
        <v>61.46</v>
      </c>
      <c r="K186" s="74">
        <v>41.37</v>
      </c>
      <c r="L186" s="74">
        <v>42.61</v>
      </c>
      <c r="M186" s="74">
        <v>39.630000000000003</v>
      </c>
      <c r="N186" s="74">
        <v>37.450000000000003</v>
      </c>
      <c r="O186" s="57">
        <v>28</v>
      </c>
      <c r="P186" s="57">
        <v>26</v>
      </c>
      <c r="Q186" s="57">
        <v>20</v>
      </c>
      <c r="R186" s="57">
        <v>69</v>
      </c>
      <c r="S186" s="57">
        <v>37</v>
      </c>
      <c r="T186" s="57">
        <v>34</v>
      </c>
      <c r="U186" s="57">
        <v>117</v>
      </c>
      <c r="V186" s="57">
        <v>16</v>
      </c>
      <c r="W186" s="57">
        <v>14</v>
      </c>
      <c r="X186" s="57">
        <v>6</v>
      </c>
      <c r="Y186" s="57">
        <v>16</v>
      </c>
      <c r="Z186" s="57">
        <v>6</v>
      </c>
      <c r="AC186" s="57">
        <v>76</v>
      </c>
      <c r="AD186" s="57">
        <v>90</v>
      </c>
      <c r="AE186" s="57">
        <v>99</v>
      </c>
      <c r="AF186" s="57">
        <v>16</v>
      </c>
      <c r="AG186" s="57">
        <v>18</v>
      </c>
      <c r="AH186" s="74"/>
      <c r="AI186" s="74"/>
      <c r="AJ186" s="74"/>
      <c r="AK186" s="74"/>
      <c r="AL186" s="74"/>
      <c r="AM186" s="74"/>
      <c r="AN186" s="74"/>
      <c r="AO186" s="74"/>
      <c r="AP186" s="57"/>
      <c r="AQ186" s="57"/>
      <c r="AR186" s="57"/>
      <c r="AS186" s="57"/>
      <c r="AT186" s="7"/>
      <c r="AU186" s="7"/>
    </row>
    <row r="187" spans="1:47" x14ac:dyDescent="0.35">
      <c r="A187" t="s">
        <v>477</v>
      </c>
      <c r="B187" s="57">
        <v>-45</v>
      </c>
      <c r="C187" s="57">
        <v>-14</v>
      </c>
      <c r="D187" s="57">
        <v>-50</v>
      </c>
      <c r="E187" s="57">
        <v>-49</v>
      </c>
      <c r="F187" s="57">
        <v>22</v>
      </c>
      <c r="G187" s="57">
        <v>17</v>
      </c>
      <c r="H187" s="74">
        <v>88.41</v>
      </c>
      <c r="I187" s="74">
        <v>44.37</v>
      </c>
      <c r="J187" s="74">
        <v>68.47</v>
      </c>
      <c r="K187" s="74">
        <v>43.61</v>
      </c>
      <c r="L187" s="74">
        <v>50.47</v>
      </c>
      <c r="M187" s="74">
        <v>43.38</v>
      </c>
      <c r="N187" s="74">
        <v>46.6</v>
      </c>
      <c r="O187" s="57">
        <v>26</v>
      </c>
      <c r="P187" s="57">
        <v>27</v>
      </c>
      <c r="Q187" s="57">
        <v>22</v>
      </c>
      <c r="R187" s="57">
        <v>61</v>
      </c>
      <c r="S187" s="57">
        <v>44</v>
      </c>
      <c r="T187" s="57">
        <v>32</v>
      </c>
      <c r="U187" s="57">
        <v>105</v>
      </c>
      <c r="V187" s="57">
        <v>7</v>
      </c>
      <c r="W187" s="57">
        <v>11</v>
      </c>
      <c r="X187" s="57">
        <v>48</v>
      </c>
      <c r="Y187" s="57">
        <v>6</v>
      </c>
      <c r="Z187" s="57">
        <v>39</v>
      </c>
      <c r="AC187" s="57">
        <v>72</v>
      </c>
      <c r="AD187" s="57">
        <v>88</v>
      </c>
      <c r="AE187" s="57">
        <v>96</v>
      </c>
      <c r="AF187" s="57">
        <v>16</v>
      </c>
      <c r="AG187" s="57">
        <v>18</v>
      </c>
      <c r="AH187" s="74"/>
      <c r="AI187" s="74"/>
      <c r="AJ187" s="74"/>
      <c r="AK187" s="74">
        <v>85.8</v>
      </c>
      <c r="AL187" s="74">
        <v>100.23</v>
      </c>
      <c r="AM187" s="74">
        <v>48.37</v>
      </c>
      <c r="AN187" s="74">
        <v>106.15</v>
      </c>
      <c r="AO187" s="74">
        <v>75.56</v>
      </c>
      <c r="AP187" s="57"/>
      <c r="AQ187" s="57"/>
      <c r="AR187" s="57"/>
      <c r="AS187" s="57"/>
      <c r="AT187" s="7"/>
      <c r="AU187" s="7"/>
    </row>
    <row r="188" spans="1:47" x14ac:dyDescent="0.35">
      <c r="A188" t="s">
        <v>488</v>
      </c>
      <c r="B188" s="57">
        <v>-45</v>
      </c>
      <c r="C188" s="57">
        <v>-12</v>
      </c>
      <c r="D188" s="57">
        <v>-50</v>
      </c>
      <c r="E188" s="57">
        <v>-48</v>
      </c>
      <c r="F188" s="57">
        <v>34</v>
      </c>
      <c r="G188" s="57">
        <v>17</v>
      </c>
      <c r="H188" s="74">
        <v>91.88</v>
      </c>
      <c r="I188" s="74">
        <v>43.94</v>
      </c>
      <c r="J188" s="74">
        <v>72.47</v>
      </c>
      <c r="K188" s="74">
        <v>42.79</v>
      </c>
      <c r="L188" s="74">
        <v>51.54</v>
      </c>
      <c r="M188" s="74">
        <v>44.41</v>
      </c>
      <c r="N188" s="74">
        <v>49</v>
      </c>
      <c r="O188" s="57">
        <v>25</v>
      </c>
      <c r="P188" s="57">
        <v>26</v>
      </c>
      <c r="Q188" s="57">
        <v>23</v>
      </c>
      <c r="R188" s="57">
        <v>68</v>
      </c>
      <c r="S188" s="57">
        <v>46</v>
      </c>
      <c r="T188" s="57">
        <v>39</v>
      </c>
      <c r="U188" s="57">
        <v>144</v>
      </c>
      <c r="V188" s="57">
        <v>12</v>
      </c>
      <c r="W188" s="57">
        <v>17</v>
      </c>
      <c r="X188" s="57">
        <v>10</v>
      </c>
      <c r="Y188" s="57">
        <v>16</v>
      </c>
      <c r="Z188" s="57">
        <v>7</v>
      </c>
      <c r="AC188" s="57">
        <v>73</v>
      </c>
      <c r="AD188" s="57">
        <v>88</v>
      </c>
      <c r="AE188" s="57">
        <v>96</v>
      </c>
      <c r="AF188" s="57">
        <v>15</v>
      </c>
      <c r="AG188" s="57">
        <v>18</v>
      </c>
      <c r="AH188" s="74"/>
      <c r="AI188" s="74"/>
      <c r="AJ188" s="74"/>
      <c r="AK188" s="74">
        <v>86.59</v>
      </c>
      <c r="AL188" s="74">
        <v>100.92</v>
      </c>
      <c r="AM188" s="74">
        <v>49.58</v>
      </c>
      <c r="AN188" s="74">
        <v>106.74</v>
      </c>
      <c r="AO188" s="74">
        <v>76.02</v>
      </c>
      <c r="AP188" s="57"/>
      <c r="AQ188" s="57"/>
      <c r="AR188" s="57"/>
      <c r="AS188" s="57"/>
      <c r="AT188" s="7"/>
      <c r="AU188" s="7"/>
    </row>
    <row r="189" spans="1:47" x14ac:dyDescent="0.35">
      <c r="A189" t="s">
        <v>489</v>
      </c>
      <c r="B189" s="57">
        <v>-47</v>
      </c>
      <c r="C189" s="57">
        <v>-13</v>
      </c>
      <c r="D189" s="57">
        <v>-49</v>
      </c>
      <c r="E189" s="57">
        <v>-48</v>
      </c>
      <c r="F189" s="57">
        <v>34</v>
      </c>
      <c r="G189" s="57">
        <v>17</v>
      </c>
      <c r="H189" s="74">
        <v>92.64</v>
      </c>
      <c r="I189" s="74">
        <v>44.5</v>
      </c>
      <c r="J189" s="74">
        <v>74.430000000000007</v>
      </c>
      <c r="K189" s="74">
        <v>43.47</v>
      </c>
      <c r="L189" s="74">
        <v>48.65</v>
      </c>
      <c r="M189" s="74">
        <v>44.96</v>
      </c>
      <c r="N189" s="74">
        <v>47.12</v>
      </c>
      <c r="O189" s="57">
        <v>25</v>
      </c>
      <c r="P189" s="57">
        <v>26</v>
      </c>
      <c r="Q189" s="57">
        <v>23</v>
      </c>
      <c r="R189" s="57">
        <v>68</v>
      </c>
      <c r="S189" s="57">
        <v>48</v>
      </c>
      <c r="T189" s="57">
        <v>42</v>
      </c>
      <c r="U189" s="57">
        <v>159</v>
      </c>
      <c r="V189" s="57">
        <v>15</v>
      </c>
      <c r="W189" s="57">
        <v>18</v>
      </c>
      <c r="X189" s="57">
        <v>11</v>
      </c>
      <c r="Y189" s="57">
        <v>13</v>
      </c>
      <c r="Z189" s="57">
        <v>6</v>
      </c>
      <c r="AC189" s="57">
        <v>73</v>
      </c>
      <c r="AD189" s="57">
        <v>88</v>
      </c>
      <c r="AE189" s="57">
        <v>97</v>
      </c>
      <c r="AF189" s="57">
        <v>16</v>
      </c>
      <c r="AG189" s="57">
        <v>19</v>
      </c>
      <c r="AH189" s="74"/>
      <c r="AI189" s="74"/>
      <c r="AJ189" s="74"/>
      <c r="AK189" s="74">
        <v>87.5</v>
      </c>
      <c r="AL189" s="74">
        <v>100.76</v>
      </c>
      <c r="AM189" s="74">
        <v>50.61</v>
      </c>
      <c r="AN189" s="74">
        <v>108.91</v>
      </c>
      <c r="AO189" s="74">
        <v>76.150000000000006</v>
      </c>
      <c r="AP189" s="57"/>
      <c r="AQ189" s="57"/>
      <c r="AR189" s="57"/>
      <c r="AS189" s="57"/>
      <c r="AT189" s="7"/>
      <c r="AU189" s="7"/>
    </row>
    <row r="190" spans="1:47" x14ac:dyDescent="0.35">
      <c r="A190" t="s">
        <v>490</v>
      </c>
      <c r="B190" s="57">
        <v>-47</v>
      </c>
      <c r="C190" s="57">
        <v>-11</v>
      </c>
      <c r="D190" s="57">
        <v>-49</v>
      </c>
      <c r="E190" s="57">
        <v>-48</v>
      </c>
      <c r="F190" s="57">
        <v>39</v>
      </c>
      <c r="G190" s="57">
        <v>17</v>
      </c>
      <c r="H190" s="74">
        <v>93.06</v>
      </c>
      <c r="I190" s="74">
        <v>43.87</v>
      </c>
      <c r="J190" s="74">
        <v>73.98</v>
      </c>
      <c r="K190" s="74">
        <v>43.29</v>
      </c>
      <c r="L190" s="74">
        <v>50.93</v>
      </c>
      <c r="M190" s="74">
        <v>45.17</v>
      </c>
      <c r="N190" s="74">
        <v>47.31</v>
      </c>
      <c r="O190" s="57">
        <v>25</v>
      </c>
      <c r="P190" s="57">
        <v>26</v>
      </c>
      <c r="Q190" s="57">
        <v>23</v>
      </c>
      <c r="R190" s="57">
        <v>67</v>
      </c>
      <c r="S190" s="57">
        <v>48</v>
      </c>
      <c r="T190" s="57">
        <v>39</v>
      </c>
      <c r="U190" s="57">
        <v>149</v>
      </c>
      <c r="V190" s="57">
        <v>14</v>
      </c>
      <c r="W190" s="57">
        <v>22</v>
      </c>
      <c r="X190" s="57">
        <v>6</v>
      </c>
      <c r="Y190" s="57">
        <v>9</v>
      </c>
      <c r="Z190" s="57">
        <v>47</v>
      </c>
      <c r="AC190" s="57">
        <v>73</v>
      </c>
      <c r="AD190" s="57">
        <v>86</v>
      </c>
      <c r="AE190" s="57">
        <v>96</v>
      </c>
      <c r="AF190" s="57">
        <v>15</v>
      </c>
      <c r="AG190" s="57">
        <v>19</v>
      </c>
      <c r="AH190" s="74"/>
      <c r="AI190" s="74"/>
      <c r="AJ190" s="74"/>
      <c r="AK190" s="74">
        <v>89.45</v>
      </c>
      <c r="AL190" s="74">
        <v>103.34</v>
      </c>
      <c r="AM190" s="74">
        <v>52.06</v>
      </c>
      <c r="AN190" s="74">
        <v>110.65</v>
      </c>
      <c r="AO190" s="74">
        <v>77.900000000000006</v>
      </c>
      <c r="AP190" s="57"/>
      <c r="AQ190" s="57"/>
      <c r="AR190" s="57"/>
      <c r="AS190" s="57"/>
      <c r="AT190" s="7"/>
      <c r="AU190" s="7"/>
    </row>
    <row r="191" spans="1:47" x14ac:dyDescent="0.35">
      <c r="A191" t="s">
        <v>491</v>
      </c>
      <c r="B191" s="57">
        <v>-49</v>
      </c>
      <c r="C191" s="57">
        <v>-12</v>
      </c>
      <c r="D191" s="57">
        <v>-49</v>
      </c>
      <c r="E191" s="57">
        <v>-47</v>
      </c>
      <c r="F191" s="57">
        <v>20</v>
      </c>
      <c r="G191" s="57">
        <v>18</v>
      </c>
      <c r="H191" s="74">
        <v>100.53</v>
      </c>
      <c r="I191" s="74">
        <v>46.38</v>
      </c>
      <c r="J191" s="74">
        <v>80.16</v>
      </c>
      <c r="K191" s="74">
        <v>47.43</v>
      </c>
      <c r="L191" s="74">
        <v>48.56</v>
      </c>
      <c r="M191" s="74">
        <v>43.6</v>
      </c>
      <c r="N191" s="74">
        <v>45.11</v>
      </c>
      <c r="O191" s="57">
        <v>28</v>
      </c>
      <c r="P191" s="57">
        <v>25</v>
      </c>
      <c r="Q191" s="57">
        <v>23</v>
      </c>
      <c r="R191" s="57">
        <v>67</v>
      </c>
      <c r="S191" s="57">
        <v>45</v>
      </c>
      <c r="T191" s="57">
        <v>37</v>
      </c>
      <c r="U191" s="57">
        <v>143</v>
      </c>
      <c r="V191" s="57">
        <v>11</v>
      </c>
      <c r="W191" s="57">
        <v>14</v>
      </c>
      <c r="X191" s="57">
        <v>65</v>
      </c>
      <c r="Y191" s="57">
        <v>15</v>
      </c>
      <c r="Z191" s="57">
        <v>6</v>
      </c>
      <c r="AC191" s="57">
        <v>75</v>
      </c>
      <c r="AD191" s="57">
        <v>87</v>
      </c>
      <c r="AE191" s="57">
        <v>96</v>
      </c>
      <c r="AF191" s="57">
        <v>17</v>
      </c>
      <c r="AG191" s="57">
        <v>20</v>
      </c>
      <c r="AH191" s="74"/>
      <c r="AI191" s="74"/>
      <c r="AJ191" s="74"/>
      <c r="AK191" s="74">
        <v>88.1</v>
      </c>
      <c r="AL191" s="74">
        <v>102.92</v>
      </c>
      <c r="AM191" s="74">
        <v>48.04</v>
      </c>
      <c r="AN191" s="74">
        <v>110.73</v>
      </c>
      <c r="AO191" s="74">
        <v>76.44</v>
      </c>
      <c r="AP191" s="57"/>
      <c r="AQ191" s="57"/>
      <c r="AR191" s="57"/>
      <c r="AS191" s="57"/>
      <c r="AT191" s="7"/>
      <c r="AU191" s="7"/>
    </row>
    <row r="192" spans="1:47" x14ac:dyDescent="0.35">
      <c r="A192" t="s">
        <v>1303</v>
      </c>
      <c r="B192" s="57">
        <v>-51</v>
      </c>
      <c r="C192" s="57">
        <v>-15</v>
      </c>
      <c r="D192" s="57">
        <v>-41</v>
      </c>
      <c r="E192" s="57">
        <v>-18</v>
      </c>
      <c r="F192" s="57">
        <v>13</v>
      </c>
      <c r="G192" s="57">
        <v>8</v>
      </c>
      <c r="H192" s="74">
        <v>97.45</v>
      </c>
      <c r="I192" s="74">
        <v>48.22</v>
      </c>
      <c r="J192" s="74">
        <v>90.49</v>
      </c>
      <c r="K192" s="74">
        <v>50.91</v>
      </c>
      <c r="L192" s="74">
        <v>48.39</v>
      </c>
      <c r="M192" s="74">
        <v>42.02</v>
      </c>
      <c r="N192" s="74">
        <v>44.05</v>
      </c>
      <c r="O192" s="57">
        <v>32</v>
      </c>
      <c r="P192" s="57">
        <v>29</v>
      </c>
      <c r="Q192" s="57">
        <v>29</v>
      </c>
      <c r="R192" s="57">
        <v>71</v>
      </c>
      <c r="S192" s="57">
        <v>45</v>
      </c>
      <c r="T192" s="57">
        <v>37</v>
      </c>
      <c r="U192" s="57">
        <v>145</v>
      </c>
      <c r="V192" s="57">
        <v>16</v>
      </c>
      <c r="W192" s="57">
        <v>12</v>
      </c>
      <c r="X192" s="57">
        <v>7</v>
      </c>
      <c r="Y192" s="57">
        <v>12</v>
      </c>
      <c r="Z192" s="57">
        <v>31</v>
      </c>
      <c r="AC192" s="57">
        <v>82</v>
      </c>
      <c r="AD192" s="57">
        <v>95</v>
      </c>
      <c r="AE192" s="57">
        <v>101</v>
      </c>
      <c r="AF192" s="57">
        <v>18</v>
      </c>
      <c r="AG192" s="57">
        <v>20</v>
      </c>
      <c r="AH192" s="74"/>
      <c r="AI192" s="74"/>
      <c r="AJ192" s="74"/>
      <c r="AK192" s="74"/>
      <c r="AL192" s="74"/>
      <c r="AM192" s="74"/>
      <c r="AN192" s="74"/>
      <c r="AO192" s="74"/>
      <c r="AP192" s="57"/>
      <c r="AQ192" s="57"/>
      <c r="AR192" s="57"/>
      <c r="AS192" s="57"/>
      <c r="AT192" s="7"/>
      <c r="AU192" s="7"/>
    </row>
    <row r="193" spans="1:47" x14ac:dyDescent="0.35">
      <c r="A193" t="s">
        <v>1304</v>
      </c>
      <c r="B193" s="57">
        <v>-48</v>
      </c>
      <c r="C193" s="57">
        <v>-18</v>
      </c>
      <c r="D193" s="57">
        <v>-37</v>
      </c>
      <c r="E193" s="57">
        <v>-14</v>
      </c>
      <c r="F193" s="57">
        <v>53</v>
      </c>
      <c r="G193" s="57">
        <v>6</v>
      </c>
      <c r="H193" s="74">
        <v>90.18</v>
      </c>
      <c r="I193" s="74">
        <v>47.47</v>
      </c>
      <c r="J193" s="74">
        <v>72.61</v>
      </c>
      <c r="K193" s="74">
        <v>48.68</v>
      </c>
      <c r="L193" s="74">
        <v>47.67</v>
      </c>
      <c r="M193" s="74">
        <v>43.25</v>
      </c>
      <c r="N193" s="74">
        <v>46.48</v>
      </c>
      <c r="O193" s="57">
        <v>34</v>
      </c>
      <c r="P193" s="57">
        <v>32</v>
      </c>
      <c r="Q193" s="57">
        <v>29</v>
      </c>
      <c r="R193" s="57">
        <v>72</v>
      </c>
      <c r="S193" s="57">
        <v>41</v>
      </c>
      <c r="T193" s="57">
        <v>39</v>
      </c>
      <c r="U193" s="57">
        <v>111</v>
      </c>
      <c r="V193" s="57">
        <v>13</v>
      </c>
      <c r="W193" s="57">
        <v>16</v>
      </c>
      <c r="X193" s="57">
        <v>54</v>
      </c>
      <c r="Y193" s="57">
        <v>16</v>
      </c>
      <c r="Z193" s="57">
        <v>7</v>
      </c>
      <c r="AC193" s="57">
        <v>84</v>
      </c>
      <c r="AD193" s="57">
        <v>98</v>
      </c>
      <c r="AE193" s="57">
        <v>105</v>
      </c>
      <c r="AF193" s="57">
        <v>20</v>
      </c>
      <c r="AG193" s="57">
        <v>20</v>
      </c>
      <c r="AH193" s="74"/>
      <c r="AI193" s="74"/>
      <c r="AJ193" s="74"/>
      <c r="AK193" s="74"/>
      <c r="AL193" s="74"/>
      <c r="AM193" s="74"/>
      <c r="AN193" s="74"/>
      <c r="AO193" s="74"/>
      <c r="AP193" s="57"/>
      <c r="AQ193" s="57"/>
      <c r="AR193" s="57"/>
      <c r="AS193" s="57"/>
      <c r="AT193" s="7"/>
      <c r="AU193" s="7"/>
    </row>
    <row r="194" spans="1:47" x14ac:dyDescent="0.35">
      <c r="A194" t="s">
        <v>492</v>
      </c>
      <c r="B194" s="57">
        <v>-36</v>
      </c>
      <c r="C194" s="57">
        <v>-11</v>
      </c>
      <c r="D194" s="57">
        <v>-43</v>
      </c>
      <c r="E194" s="57">
        <v>-48</v>
      </c>
      <c r="F194" s="57">
        <v>76</v>
      </c>
      <c r="G194" s="57">
        <v>14</v>
      </c>
      <c r="H194" s="74">
        <v>99.58</v>
      </c>
      <c r="I194" s="74">
        <v>51.56</v>
      </c>
      <c r="J194" s="74">
        <v>84.18</v>
      </c>
      <c r="K194" s="74">
        <v>51.02</v>
      </c>
      <c r="L194" s="74">
        <v>57.06</v>
      </c>
      <c r="M194" s="74">
        <v>51.8</v>
      </c>
      <c r="N194" s="74">
        <v>53.82</v>
      </c>
      <c r="O194" s="57">
        <v>31</v>
      </c>
      <c r="P194" s="57">
        <v>29</v>
      </c>
      <c r="Q194" s="57">
        <v>30</v>
      </c>
      <c r="R194" s="57">
        <v>64</v>
      </c>
      <c r="S194" s="57">
        <v>43</v>
      </c>
      <c r="T194" s="57">
        <v>47</v>
      </c>
      <c r="U194" s="57">
        <v>123</v>
      </c>
      <c r="V194" s="57">
        <v>11</v>
      </c>
      <c r="W194" s="57">
        <v>9</v>
      </c>
      <c r="X194" s="57">
        <v>8</v>
      </c>
      <c r="Y194" s="57">
        <v>11</v>
      </c>
      <c r="Z194" s="57">
        <v>58</v>
      </c>
      <c r="AC194" s="57">
        <v>79</v>
      </c>
      <c r="AD194" s="57">
        <v>93</v>
      </c>
      <c r="AE194" s="57">
        <v>97</v>
      </c>
      <c r="AF194" s="57">
        <v>19</v>
      </c>
      <c r="AG194" s="57">
        <v>21</v>
      </c>
      <c r="AH194" s="74"/>
      <c r="AI194" s="74"/>
      <c r="AJ194" s="74"/>
      <c r="AK194" s="74">
        <v>87.31</v>
      </c>
      <c r="AL194" s="74">
        <v>102.2</v>
      </c>
      <c r="AM194" s="74">
        <v>49.36</v>
      </c>
      <c r="AN194" s="74">
        <v>108.07</v>
      </c>
      <c r="AO194" s="74">
        <v>75.010000000000005</v>
      </c>
      <c r="AP194" s="57"/>
      <c r="AQ194" s="57"/>
      <c r="AR194" s="57"/>
      <c r="AS194" s="57"/>
      <c r="AT194" s="7"/>
      <c r="AU194" s="7"/>
    </row>
    <row r="195" spans="1:47" x14ac:dyDescent="0.35">
      <c r="A195" t="s">
        <v>493</v>
      </c>
      <c r="B195" s="57">
        <v>-40</v>
      </c>
      <c r="C195" s="57">
        <v>-12</v>
      </c>
      <c r="D195" s="57">
        <v>-45</v>
      </c>
      <c r="E195" s="57">
        <v>-48</v>
      </c>
      <c r="F195" s="57">
        <v>52</v>
      </c>
      <c r="G195" s="57">
        <v>16</v>
      </c>
      <c r="H195" s="74">
        <v>99.55</v>
      </c>
      <c r="I195" s="74">
        <v>50.95</v>
      </c>
      <c r="J195" s="74">
        <v>81.680000000000007</v>
      </c>
      <c r="K195" s="74">
        <v>50.86</v>
      </c>
      <c r="L195" s="74">
        <v>56.77</v>
      </c>
      <c r="M195" s="74">
        <v>50.88</v>
      </c>
      <c r="N195" s="74">
        <v>49.92</v>
      </c>
      <c r="O195" s="57">
        <v>29</v>
      </c>
      <c r="P195" s="57">
        <v>27</v>
      </c>
      <c r="Q195" s="57">
        <v>27</v>
      </c>
      <c r="R195" s="57">
        <v>71</v>
      </c>
      <c r="S195" s="57">
        <v>48</v>
      </c>
      <c r="T195" s="57">
        <v>42</v>
      </c>
      <c r="U195" s="57">
        <v>155</v>
      </c>
      <c r="V195" s="57">
        <v>9</v>
      </c>
      <c r="W195" s="57">
        <v>16</v>
      </c>
      <c r="X195" s="57">
        <v>8</v>
      </c>
      <c r="Y195" s="57">
        <v>15</v>
      </c>
      <c r="Z195" s="57">
        <v>7</v>
      </c>
      <c r="AC195" s="57">
        <v>76</v>
      </c>
      <c r="AD195" s="57">
        <v>91</v>
      </c>
      <c r="AE195" s="57">
        <v>97</v>
      </c>
      <c r="AF195" s="57">
        <v>19</v>
      </c>
      <c r="AG195" s="57">
        <v>21</v>
      </c>
      <c r="AH195" s="74"/>
      <c r="AI195" s="74"/>
      <c r="AJ195" s="74"/>
      <c r="AK195" s="74">
        <v>87.36</v>
      </c>
      <c r="AL195" s="74">
        <v>101.6</v>
      </c>
      <c r="AM195" s="74">
        <v>49.84</v>
      </c>
      <c r="AN195" s="74">
        <v>108.28</v>
      </c>
      <c r="AO195" s="74">
        <v>75.91</v>
      </c>
      <c r="AP195" s="57"/>
      <c r="AQ195" s="57"/>
      <c r="AR195" s="57"/>
      <c r="AS195" s="57"/>
      <c r="AT195" s="7"/>
      <c r="AU195" s="7"/>
    </row>
    <row r="196" spans="1:47" x14ac:dyDescent="0.35">
      <c r="A196" t="s">
        <v>494</v>
      </c>
      <c r="B196" s="57">
        <v>-42</v>
      </c>
      <c r="C196" s="57">
        <v>-14</v>
      </c>
      <c r="D196" s="57">
        <v>-47</v>
      </c>
      <c r="E196" s="57">
        <v>-47</v>
      </c>
      <c r="F196" s="57">
        <v>29</v>
      </c>
      <c r="G196" s="57">
        <v>16</v>
      </c>
      <c r="H196" s="74">
        <v>98.92</v>
      </c>
      <c r="I196" s="74">
        <v>49.83</v>
      </c>
      <c r="J196" s="74">
        <v>80.36</v>
      </c>
      <c r="K196" s="74">
        <v>49.03</v>
      </c>
      <c r="L196" s="74">
        <v>56.57</v>
      </c>
      <c r="M196" s="74">
        <v>50.75</v>
      </c>
      <c r="N196" s="74">
        <v>52.46</v>
      </c>
      <c r="O196" s="57">
        <v>29</v>
      </c>
      <c r="P196" s="57">
        <v>25</v>
      </c>
      <c r="Q196" s="57">
        <v>27</v>
      </c>
      <c r="R196" s="57">
        <v>71</v>
      </c>
      <c r="S196" s="57">
        <v>49</v>
      </c>
      <c r="T196" s="57">
        <v>41</v>
      </c>
      <c r="U196" s="57">
        <v>156</v>
      </c>
      <c r="V196" s="57">
        <v>20</v>
      </c>
      <c r="W196" s="57">
        <v>16</v>
      </c>
      <c r="X196" s="57">
        <v>7</v>
      </c>
      <c r="Y196" s="57">
        <v>12</v>
      </c>
      <c r="Z196" s="57">
        <v>6</v>
      </c>
      <c r="AC196" s="57">
        <v>75</v>
      </c>
      <c r="AD196" s="57">
        <v>89</v>
      </c>
      <c r="AE196" s="57">
        <v>97</v>
      </c>
      <c r="AF196" s="57">
        <v>18</v>
      </c>
      <c r="AG196" s="57">
        <v>21</v>
      </c>
      <c r="AH196" s="74"/>
      <c r="AI196" s="74"/>
      <c r="AJ196" s="74"/>
      <c r="AK196" s="74">
        <v>86.93</v>
      </c>
      <c r="AL196" s="74">
        <v>102.5</v>
      </c>
      <c r="AM196" s="74">
        <v>50.37</v>
      </c>
      <c r="AN196" s="74">
        <v>105.3</v>
      </c>
      <c r="AO196" s="74">
        <v>76.34</v>
      </c>
      <c r="AP196" s="57"/>
      <c r="AQ196" s="57"/>
      <c r="AR196" s="57"/>
      <c r="AS196" s="57"/>
      <c r="AT196" s="7"/>
      <c r="AU196" s="7"/>
    </row>
    <row r="197" spans="1:47" x14ac:dyDescent="0.35">
      <c r="A197" t="s">
        <v>497</v>
      </c>
      <c r="B197" s="57">
        <v>-42</v>
      </c>
      <c r="C197" s="57">
        <v>-12</v>
      </c>
      <c r="D197" s="57">
        <v>-46</v>
      </c>
      <c r="E197" s="57">
        <v>-47</v>
      </c>
      <c r="F197" s="57">
        <v>38</v>
      </c>
      <c r="G197" s="57">
        <v>16</v>
      </c>
      <c r="H197" s="74">
        <v>100.81</v>
      </c>
      <c r="I197" s="74">
        <v>50.8</v>
      </c>
      <c r="J197" s="74">
        <v>82.2</v>
      </c>
      <c r="K197" s="74">
        <v>50.37</v>
      </c>
      <c r="L197" s="74">
        <v>53.83</v>
      </c>
      <c r="M197" s="74">
        <v>51.84</v>
      </c>
      <c r="N197" s="74">
        <v>50.06</v>
      </c>
      <c r="O197" s="57">
        <v>29</v>
      </c>
      <c r="P197" s="57">
        <v>29</v>
      </c>
      <c r="Q197" s="57">
        <v>28</v>
      </c>
      <c r="R197" s="57">
        <v>68</v>
      </c>
      <c r="S197" s="57">
        <v>48</v>
      </c>
      <c r="T197" s="57">
        <v>41</v>
      </c>
      <c r="U197" s="57">
        <v>144</v>
      </c>
      <c r="V197" s="57">
        <v>13</v>
      </c>
      <c r="W197" s="57">
        <v>20</v>
      </c>
      <c r="X197" s="57">
        <v>8</v>
      </c>
      <c r="Y197" s="57">
        <v>11</v>
      </c>
      <c r="Z197" s="57">
        <v>50</v>
      </c>
      <c r="AC197" s="57">
        <v>76</v>
      </c>
      <c r="AD197" s="57">
        <v>89</v>
      </c>
      <c r="AE197" s="57">
        <v>96</v>
      </c>
      <c r="AF197" s="57">
        <v>18</v>
      </c>
      <c r="AG197" s="57">
        <v>21</v>
      </c>
      <c r="AH197" s="74"/>
      <c r="AI197" s="74"/>
      <c r="AJ197" s="74"/>
      <c r="AK197" s="74">
        <v>86.89</v>
      </c>
      <c r="AL197" s="74">
        <v>101.65</v>
      </c>
      <c r="AM197" s="74">
        <v>53.02</v>
      </c>
      <c r="AN197" s="74">
        <v>103.69</v>
      </c>
      <c r="AO197" s="74">
        <v>76.39</v>
      </c>
      <c r="AP197" s="57"/>
      <c r="AQ197" s="57"/>
      <c r="AR197" s="57"/>
      <c r="AS197" s="57"/>
      <c r="AT197" s="7"/>
      <c r="AU197" s="7"/>
    </row>
    <row r="198" spans="1:47" x14ac:dyDescent="0.35">
      <c r="A198" t="s">
        <v>498</v>
      </c>
      <c r="B198" s="57">
        <v>-41</v>
      </c>
      <c r="C198" s="57">
        <v>-10</v>
      </c>
      <c r="D198" s="57">
        <v>-40</v>
      </c>
      <c r="E198" s="57">
        <v>-46</v>
      </c>
      <c r="F198" s="57">
        <v>67</v>
      </c>
      <c r="G198" s="57">
        <v>14</v>
      </c>
      <c r="H198" s="74">
        <v>115.85</v>
      </c>
      <c r="I198" s="74">
        <v>54.97</v>
      </c>
      <c r="J198" s="74">
        <v>99.1</v>
      </c>
      <c r="K198" s="74">
        <v>56.37</v>
      </c>
      <c r="L198" s="74">
        <v>56.23</v>
      </c>
      <c r="M198" s="74">
        <v>52.52</v>
      </c>
      <c r="N198" s="74">
        <v>51.32</v>
      </c>
      <c r="O198" s="57">
        <v>33</v>
      </c>
      <c r="P198" s="57">
        <v>27</v>
      </c>
      <c r="Q198" s="57">
        <v>30</v>
      </c>
      <c r="R198" s="57">
        <v>64</v>
      </c>
      <c r="S198" s="57">
        <v>46</v>
      </c>
      <c r="T198" s="57">
        <v>42</v>
      </c>
      <c r="U198" s="57">
        <v>143</v>
      </c>
      <c r="V198" s="57">
        <v>14</v>
      </c>
      <c r="W198" s="57">
        <v>13</v>
      </c>
      <c r="X198" s="57">
        <v>62</v>
      </c>
      <c r="Y198" s="57">
        <v>12</v>
      </c>
      <c r="Z198" s="57">
        <v>7</v>
      </c>
      <c r="AC198" s="57">
        <v>83</v>
      </c>
      <c r="AD198" s="57">
        <v>93</v>
      </c>
      <c r="AE198" s="57">
        <v>96</v>
      </c>
      <c r="AF198" s="57">
        <v>20</v>
      </c>
      <c r="AG198" s="57">
        <v>21</v>
      </c>
      <c r="AH198" s="74"/>
      <c r="AI198" s="74"/>
      <c r="AJ198" s="74"/>
      <c r="AK198" s="74">
        <v>85.96</v>
      </c>
      <c r="AL198" s="74">
        <v>99.38</v>
      </c>
      <c r="AM198" s="74">
        <v>53.8</v>
      </c>
      <c r="AN198" s="74">
        <v>102.43</v>
      </c>
      <c r="AO198" s="74">
        <v>76.599999999999994</v>
      </c>
      <c r="AP198" s="57"/>
      <c r="AQ198" s="57"/>
      <c r="AR198" s="57"/>
      <c r="AS198" s="57"/>
      <c r="AT198" s="7"/>
      <c r="AU198" s="7"/>
    </row>
    <row r="199" spans="1:47" x14ac:dyDescent="0.35">
      <c r="A199" t="s">
        <v>1305</v>
      </c>
      <c r="B199" s="57">
        <v>-47</v>
      </c>
      <c r="C199" s="57">
        <v>-12</v>
      </c>
      <c r="D199" s="57">
        <v>-32</v>
      </c>
      <c r="E199" s="57">
        <v>-14</v>
      </c>
      <c r="F199" s="57">
        <v>69</v>
      </c>
      <c r="G199" s="57">
        <v>6</v>
      </c>
      <c r="H199" s="74">
        <v>110.8</v>
      </c>
      <c r="I199" s="74">
        <v>55.67</v>
      </c>
      <c r="J199" s="74">
        <v>108.62</v>
      </c>
      <c r="K199" s="74">
        <v>58.84</v>
      </c>
      <c r="L199" s="74">
        <v>51.01</v>
      </c>
      <c r="M199" s="74">
        <v>50.04</v>
      </c>
      <c r="N199" s="74">
        <v>46.29</v>
      </c>
      <c r="O199" s="57">
        <v>37</v>
      </c>
      <c r="P199" s="57">
        <v>34</v>
      </c>
      <c r="Q199" s="57">
        <v>33</v>
      </c>
      <c r="R199" s="57">
        <v>61</v>
      </c>
      <c r="S199" s="57">
        <v>49</v>
      </c>
      <c r="T199" s="57">
        <v>41</v>
      </c>
      <c r="U199" s="57">
        <v>129</v>
      </c>
      <c r="V199" s="57">
        <v>14</v>
      </c>
      <c r="W199" s="57">
        <v>11</v>
      </c>
      <c r="X199" s="57">
        <v>63</v>
      </c>
      <c r="Y199" s="57">
        <v>11</v>
      </c>
      <c r="Z199" s="57">
        <v>59</v>
      </c>
      <c r="AC199" s="57">
        <v>90</v>
      </c>
      <c r="AD199" s="57">
        <v>101</v>
      </c>
      <c r="AE199" s="57">
        <v>104</v>
      </c>
      <c r="AF199" s="57">
        <v>23</v>
      </c>
      <c r="AG199" s="57">
        <v>22</v>
      </c>
      <c r="AH199" s="74"/>
      <c r="AI199" s="74"/>
      <c r="AJ199" s="74"/>
      <c r="AK199" s="74"/>
      <c r="AL199" s="74"/>
      <c r="AM199" s="74"/>
      <c r="AN199" s="74"/>
      <c r="AO199" s="74"/>
      <c r="AP199" s="57"/>
      <c r="AQ199" s="57"/>
      <c r="AR199" s="57"/>
      <c r="AS199" s="57"/>
      <c r="AT199" s="7"/>
      <c r="AU199" s="7"/>
    </row>
    <row r="200" spans="1:47" x14ac:dyDescent="0.35">
      <c r="A200" t="s">
        <v>1306</v>
      </c>
      <c r="B200" s="57">
        <v>-43</v>
      </c>
      <c r="C200" s="57">
        <v>-15</v>
      </c>
      <c r="D200" s="57">
        <v>-27</v>
      </c>
      <c r="E200" s="57">
        <v>-10</v>
      </c>
      <c r="F200" s="57">
        <v>103</v>
      </c>
      <c r="G200" s="57">
        <v>3</v>
      </c>
      <c r="H200" s="74">
        <v>102.67</v>
      </c>
      <c r="I200" s="74">
        <v>52.89</v>
      </c>
      <c r="J200" s="74">
        <v>83.1</v>
      </c>
      <c r="K200" s="74">
        <v>53.15</v>
      </c>
      <c r="L200" s="74">
        <v>50.68</v>
      </c>
      <c r="M200" s="74">
        <v>51.48</v>
      </c>
      <c r="N200" s="74">
        <v>49.3</v>
      </c>
      <c r="O200" s="57">
        <v>36</v>
      </c>
      <c r="P200" s="57">
        <v>31</v>
      </c>
      <c r="Q200" s="57">
        <v>34</v>
      </c>
      <c r="R200" s="57">
        <v>60</v>
      </c>
      <c r="S200" s="57">
        <v>47</v>
      </c>
      <c r="T200" s="57">
        <v>41</v>
      </c>
      <c r="U200" s="57">
        <v>116</v>
      </c>
      <c r="V200" s="57">
        <v>7</v>
      </c>
      <c r="W200" s="57">
        <v>16</v>
      </c>
      <c r="X200" s="57">
        <v>6</v>
      </c>
      <c r="Y200" s="57">
        <v>23</v>
      </c>
      <c r="Z200" s="57">
        <v>7</v>
      </c>
      <c r="AC200" s="57">
        <v>95</v>
      </c>
      <c r="AD200" s="57">
        <v>108</v>
      </c>
      <c r="AE200" s="57">
        <v>111</v>
      </c>
      <c r="AF200" s="57">
        <v>23</v>
      </c>
      <c r="AG200" s="57">
        <v>22</v>
      </c>
      <c r="AH200" s="74"/>
      <c r="AI200" s="74"/>
      <c r="AJ200" s="74"/>
      <c r="AK200" s="74"/>
      <c r="AL200" s="74"/>
      <c r="AM200" s="74"/>
      <c r="AN200" s="74"/>
      <c r="AO200" s="74"/>
      <c r="AP200" s="57"/>
      <c r="AQ200" s="57"/>
      <c r="AR200" s="57"/>
      <c r="AS200" s="57"/>
      <c r="AT200" s="7"/>
      <c r="AU200" s="7"/>
    </row>
    <row r="201" spans="1:47" x14ac:dyDescent="0.35">
      <c r="A201" t="s">
        <v>499</v>
      </c>
      <c r="B201" s="57">
        <v>-35</v>
      </c>
      <c r="C201" s="57">
        <v>-11</v>
      </c>
      <c r="D201" s="57">
        <v>-42</v>
      </c>
      <c r="E201" s="57">
        <v>-48</v>
      </c>
      <c r="F201" s="57">
        <v>71</v>
      </c>
      <c r="G201" s="57">
        <v>14</v>
      </c>
      <c r="H201" s="74">
        <v>104.03</v>
      </c>
      <c r="I201" s="74">
        <v>55.77</v>
      </c>
      <c r="J201" s="74">
        <v>86.94</v>
      </c>
      <c r="K201" s="74">
        <v>54.79</v>
      </c>
      <c r="L201" s="74">
        <v>59.32</v>
      </c>
      <c r="M201" s="74">
        <v>55.98</v>
      </c>
      <c r="N201" s="74">
        <v>54.51</v>
      </c>
      <c r="O201" s="57">
        <v>33</v>
      </c>
      <c r="P201" s="57">
        <v>31</v>
      </c>
      <c r="Q201" s="57">
        <v>30</v>
      </c>
      <c r="R201" s="57">
        <v>54</v>
      </c>
      <c r="S201" s="57">
        <v>52</v>
      </c>
      <c r="T201" s="57">
        <v>47</v>
      </c>
      <c r="U201" s="57">
        <v>129</v>
      </c>
      <c r="V201" s="57">
        <v>11</v>
      </c>
      <c r="W201" s="57">
        <v>10</v>
      </c>
      <c r="X201" s="57">
        <v>25</v>
      </c>
      <c r="Y201" s="57">
        <v>11</v>
      </c>
      <c r="Z201" s="57">
        <v>63</v>
      </c>
      <c r="AC201" s="57">
        <v>80</v>
      </c>
      <c r="AD201" s="57">
        <v>94</v>
      </c>
      <c r="AE201" s="57">
        <v>98</v>
      </c>
      <c r="AF201" s="57">
        <v>20</v>
      </c>
      <c r="AG201" s="57">
        <v>23</v>
      </c>
      <c r="AH201" s="74"/>
      <c r="AI201" s="74"/>
      <c r="AJ201" s="74"/>
      <c r="AK201" s="74">
        <v>84.49</v>
      </c>
      <c r="AL201" s="74">
        <v>94.06</v>
      </c>
      <c r="AM201" s="74">
        <v>55.49</v>
      </c>
      <c r="AN201" s="74">
        <v>101.37</v>
      </c>
      <c r="AO201" s="74">
        <v>79.75</v>
      </c>
      <c r="AP201" s="57"/>
      <c r="AQ201" s="57"/>
      <c r="AR201" s="57"/>
      <c r="AS201" s="57"/>
      <c r="AT201" s="7"/>
      <c r="AU201" s="7"/>
    </row>
    <row r="202" spans="1:47" x14ac:dyDescent="0.35">
      <c r="A202" t="s">
        <v>500</v>
      </c>
      <c r="B202" s="57">
        <v>-36</v>
      </c>
      <c r="C202" s="57">
        <v>-11</v>
      </c>
      <c r="D202" s="57">
        <v>-43</v>
      </c>
      <c r="E202" s="57">
        <v>-48</v>
      </c>
      <c r="F202" s="57">
        <v>73</v>
      </c>
      <c r="G202" s="57">
        <v>15</v>
      </c>
      <c r="H202" s="74">
        <v>105.41</v>
      </c>
      <c r="I202" s="74">
        <v>56.01</v>
      </c>
      <c r="J202" s="74">
        <v>90</v>
      </c>
      <c r="K202" s="74">
        <v>55.14</v>
      </c>
      <c r="L202" s="74">
        <v>61.1</v>
      </c>
      <c r="M202" s="74">
        <v>56.16</v>
      </c>
      <c r="N202" s="74">
        <v>60.29</v>
      </c>
      <c r="O202" s="57">
        <v>32</v>
      </c>
      <c r="P202" s="57">
        <v>30</v>
      </c>
      <c r="Q202" s="57">
        <v>31</v>
      </c>
      <c r="R202" s="57">
        <v>56</v>
      </c>
      <c r="S202" s="57">
        <v>55</v>
      </c>
      <c r="T202" s="57">
        <v>45</v>
      </c>
      <c r="U202" s="57">
        <v>151</v>
      </c>
      <c r="V202" s="57">
        <v>15</v>
      </c>
      <c r="W202" s="57">
        <v>19</v>
      </c>
      <c r="X202" s="57">
        <v>30</v>
      </c>
      <c r="Y202" s="57">
        <v>15</v>
      </c>
      <c r="Z202" s="57">
        <v>8</v>
      </c>
      <c r="AC202" s="57">
        <v>79</v>
      </c>
      <c r="AD202" s="57">
        <v>93</v>
      </c>
      <c r="AE202" s="57">
        <v>98</v>
      </c>
      <c r="AF202" s="57">
        <v>20</v>
      </c>
      <c r="AG202" s="57">
        <v>23</v>
      </c>
      <c r="AH202" s="74"/>
      <c r="AI202" s="74"/>
      <c r="AJ202" s="74"/>
      <c r="AK202" s="74">
        <v>84.3</v>
      </c>
      <c r="AL202" s="74">
        <v>94.17</v>
      </c>
      <c r="AM202" s="74">
        <v>55.48</v>
      </c>
      <c r="AN202" s="74">
        <v>100.56</v>
      </c>
      <c r="AO202" s="74">
        <v>80.22</v>
      </c>
      <c r="AP202" s="57"/>
      <c r="AQ202" s="57"/>
      <c r="AR202" s="57"/>
      <c r="AS202" s="57"/>
      <c r="AT202" s="7"/>
      <c r="AU202" s="7"/>
    </row>
    <row r="203" spans="1:47" x14ac:dyDescent="0.35">
      <c r="A203" t="s">
        <v>501</v>
      </c>
      <c r="B203" s="57">
        <v>-33</v>
      </c>
      <c r="C203" s="57">
        <v>-13</v>
      </c>
      <c r="D203" s="57">
        <v>-47</v>
      </c>
      <c r="E203" s="57">
        <v>-46</v>
      </c>
      <c r="F203" s="57">
        <v>52</v>
      </c>
      <c r="G203" s="57">
        <v>15</v>
      </c>
      <c r="H203" s="74">
        <v>107.6</v>
      </c>
      <c r="I203" s="74">
        <v>56.81</v>
      </c>
      <c r="J203" s="74">
        <v>91.28</v>
      </c>
      <c r="K203" s="74">
        <v>56.33</v>
      </c>
      <c r="L203" s="74">
        <v>62.55</v>
      </c>
      <c r="M203" s="74">
        <v>55.79</v>
      </c>
      <c r="N203" s="74">
        <v>59.86</v>
      </c>
      <c r="O203" s="57">
        <v>32</v>
      </c>
      <c r="P203" s="57">
        <v>25</v>
      </c>
      <c r="Q203" s="57">
        <v>28</v>
      </c>
      <c r="R203" s="57">
        <v>65</v>
      </c>
      <c r="S203" s="57">
        <v>52</v>
      </c>
      <c r="T203" s="57">
        <v>44</v>
      </c>
      <c r="U203" s="57">
        <v>166</v>
      </c>
      <c r="V203" s="57">
        <v>14</v>
      </c>
      <c r="W203" s="57">
        <v>14</v>
      </c>
      <c r="X203" s="57">
        <v>29</v>
      </c>
      <c r="Y203" s="57">
        <v>16</v>
      </c>
      <c r="Z203" s="57">
        <v>7</v>
      </c>
      <c r="AC203" s="57">
        <v>79</v>
      </c>
      <c r="AD203" s="57">
        <v>93</v>
      </c>
      <c r="AE203" s="57">
        <v>98</v>
      </c>
      <c r="AF203" s="57">
        <v>20</v>
      </c>
      <c r="AG203" s="57">
        <v>23</v>
      </c>
      <c r="AH203" s="74"/>
      <c r="AI203" s="74"/>
      <c r="AJ203" s="74"/>
      <c r="AK203" s="74">
        <v>84.06</v>
      </c>
      <c r="AL203" s="74">
        <v>93.12</v>
      </c>
      <c r="AM203" s="74">
        <v>55.7</v>
      </c>
      <c r="AN203" s="74">
        <v>100.67</v>
      </c>
      <c r="AO203" s="74">
        <v>80.58</v>
      </c>
      <c r="AP203" s="57"/>
      <c r="AQ203" s="57"/>
      <c r="AR203" s="57"/>
      <c r="AS203" s="57"/>
      <c r="AT203" s="7"/>
      <c r="AU203" s="7"/>
    </row>
    <row r="204" spans="1:47" x14ac:dyDescent="0.35">
      <c r="A204" t="s">
        <v>503</v>
      </c>
      <c r="B204" s="57">
        <v>-31</v>
      </c>
      <c r="C204" s="57">
        <v>-10</v>
      </c>
      <c r="D204" s="57">
        <v>-45</v>
      </c>
      <c r="E204" s="57">
        <v>-45</v>
      </c>
      <c r="F204" s="57">
        <v>85</v>
      </c>
      <c r="G204" s="57">
        <v>14</v>
      </c>
      <c r="H204" s="74">
        <v>110.53</v>
      </c>
      <c r="I204" s="74">
        <v>57.43</v>
      </c>
      <c r="J204" s="74">
        <v>95.06</v>
      </c>
      <c r="K204" s="74">
        <v>57.31</v>
      </c>
      <c r="L204" s="74">
        <v>60.13</v>
      </c>
      <c r="M204" s="74">
        <v>56.22</v>
      </c>
      <c r="N204" s="74">
        <v>58.39</v>
      </c>
      <c r="O204" s="57">
        <v>33</v>
      </c>
      <c r="P204" s="57">
        <v>30</v>
      </c>
      <c r="Q204" s="57">
        <v>31</v>
      </c>
      <c r="R204" s="57">
        <v>64</v>
      </c>
      <c r="S204" s="57">
        <v>52</v>
      </c>
      <c r="T204" s="57">
        <v>43</v>
      </c>
      <c r="U204" s="57">
        <v>146</v>
      </c>
      <c r="V204" s="57">
        <v>14</v>
      </c>
      <c r="W204" s="57">
        <v>17</v>
      </c>
      <c r="X204" s="57">
        <v>9</v>
      </c>
      <c r="Y204" s="57">
        <v>12</v>
      </c>
      <c r="Z204" s="57">
        <v>7</v>
      </c>
      <c r="AC204" s="57">
        <v>81</v>
      </c>
      <c r="AD204" s="57">
        <v>92</v>
      </c>
      <c r="AE204" s="57">
        <v>98</v>
      </c>
      <c r="AF204" s="57">
        <v>21</v>
      </c>
      <c r="AG204" s="57">
        <v>23</v>
      </c>
      <c r="AH204" s="74"/>
      <c r="AI204" s="74"/>
      <c r="AJ204" s="74"/>
      <c r="AK204" s="74">
        <v>84.03</v>
      </c>
      <c r="AL204" s="74">
        <v>93.58</v>
      </c>
      <c r="AM204" s="74">
        <v>55.51</v>
      </c>
      <c r="AN204" s="74">
        <v>100.07</v>
      </c>
      <c r="AO204" s="74">
        <v>81.2</v>
      </c>
      <c r="AP204" s="57"/>
      <c r="AQ204" s="57"/>
      <c r="AR204" s="57"/>
      <c r="AS204" s="57"/>
      <c r="AT204" s="7"/>
      <c r="AU204" s="7"/>
    </row>
    <row r="205" spans="1:47" x14ac:dyDescent="0.35">
      <c r="A205" t="s">
        <v>504</v>
      </c>
      <c r="B205" s="57">
        <v>-33</v>
      </c>
      <c r="C205" s="57">
        <v>-10</v>
      </c>
      <c r="D205" s="57">
        <v>-41</v>
      </c>
      <c r="E205" s="57">
        <v>-44</v>
      </c>
      <c r="F205" s="57">
        <v>93</v>
      </c>
      <c r="G205" s="57">
        <v>13</v>
      </c>
      <c r="H205" s="74">
        <v>124.73</v>
      </c>
      <c r="I205" s="74">
        <v>63.47</v>
      </c>
      <c r="J205" s="74">
        <v>109.77</v>
      </c>
      <c r="K205" s="74">
        <v>66.2</v>
      </c>
      <c r="L205" s="74">
        <v>59.43</v>
      </c>
      <c r="M205" s="74">
        <v>58.7</v>
      </c>
      <c r="N205" s="74">
        <v>55.42</v>
      </c>
      <c r="O205" s="57">
        <v>37</v>
      </c>
      <c r="P205" s="57">
        <v>35</v>
      </c>
      <c r="Q205" s="57">
        <v>31</v>
      </c>
      <c r="R205" s="57">
        <v>65</v>
      </c>
      <c r="S205" s="57">
        <v>48</v>
      </c>
      <c r="T205" s="57">
        <v>40</v>
      </c>
      <c r="U205" s="57">
        <v>138</v>
      </c>
      <c r="V205" s="57">
        <v>10</v>
      </c>
      <c r="W205" s="57">
        <v>11</v>
      </c>
      <c r="X205" s="57">
        <v>28</v>
      </c>
      <c r="Y205" s="57">
        <v>10</v>
      </c>
      <c r="Z205" s="57">
        <v>10</v>
      </c>
      <c r="AC205" s="57">
        <v>86</v>
      </c>
      <c r="AD205" s="57">
        <v>94</v>
      </c>
      <c r="AE205" s="57">
        <v>97</v>
      </c>
      <c r="AF205" s="57">
        <v>24</v>
      </c>
      <c r="AG205" s="57">
        <v>24</v>
      </c>
      <c r="AH205" s="74"/>
      <c r="AI205" s="74"/>
      <c r="AJ205" s="74"/>
      <c r="AK205" s="74">
        <v>83.98</v>
      </c>
      <c r="AL205" s="74">
        <v>92.38</v>
      </c>
      <c r="AM205" s="74">
        <v>56.49</v>
      </c>
      <c r="AN205" s="74">
        <v>100.18</v>
      </c>
      <c r="AO205" s="74">
        <v>82.02</v>
      </c>
      <c r="AP205" s="57"/>
      <c r="AQ205" s="57"/>
      <c r="AR205" s="57"/>
      <c r="AS205" s="57"/>
      <c r="AT205" s="7"/>
      <c r="AU205" s="7"/>
    </row>
    <row r="206" spans="1:47" x14ac:dyDescent="0.35">
      <c r="A206" t="s">
        <v>1307</v>
      </c>
      <c r="B206" s="57">
        <v>-40</v>
      </c>
      <c r="C206" s="57">
        <v>-13</v>
      </c>
      <c r="D206" s="57">
        <v>-35</v>
      </c>
      <c r="E206" s="57">
        <v>-14</v>
      </c>
      <c r="F206" s="57">
        <v>61</v>
      </c>
      <c r="G206" s="57">
        <v>5</v>
      </c>
      <c r="H206" s="74">
        <v>116.82</v>
      </c>
      <c r="I206" s="74">
        <v>62.16</v>
      </c>
      <c r="J206" s="74">
        <v>115.68</v>
      </c>
      <c r="K206" s="74">
        <v>66.06</v>
      </c>
      <c r="L206" s="74">
        <v>54.23</v>
      </c>
      <c r="M206" s="74">
        <v>51.4</v>
      </c>
      <c r="N206" s="74">
        <v>52.9</v>
      </c>
      <c r="O206" s="57">
        <v>40</v>
      </c>
      <c r="P206" s="57">
        <v>36</v>
      </c>
      <c r="Q206" s="57">
        <v>31</v>
      </c>
      <c r="R206" s="57">
        <v>68</v>
      </c>
      <c r="S206" s="57">
        <v>54</v>
      </c>
      <c r="T206" s="57">
        <v>42</v>
      </c>
      <c r="U206" s="57">
        <v>136</v>
      </c>
      <c r="V206" s="57">
        <v>13</v>
      </c>
      <c r="W206" s="57">
        <v>14</v>
      </c>
      <c r="X206" s="57">
        <v>6</v>
      </c>
      <c r="Y206" s="57">
        <v>9</v>
      </c>
      <c r="Z206" s="57">
        <v>7</v>
      </c>
      <c r="AC206" s="57">
        <v>91</v>
      </c>
      <c r="AD206" s="57">
        <v>103</v>
      </c>
      <c r="AE206" s="57">
        <v>104</v>
      </c>
      <c r="AF206" s="57">
        <v>28</v>
      </c>
      <c r="AG206" s="57">
        <v>24</v>
      </c>
      <c r="AH206" s="74"/>
      <c r="AI206" s="74"/>
      <c r="AJ206" s="74"/>
      <c r="AK206" s="74"/>
      <c r="AL206" s="74"/>
      <c r="AM206" s="74"/>
      <c r="AN206" s="74"/>
      <c r="AO206" s="74"/>
      <c r="AP206" s="57"/>
      <c r="AQ206" s="57"/>
      <c r="AR206" s="57"/>
      <c r="AS206" s="57"/>
      <c r="AT206" s="7"/>
      <c r="AU206" s="7"/>
    </row>
    <row r="207" spans="1:47" x14ac:dyDescent="0.35">
      <c r="A207" t="s">
        <v>1308</v>
      </c>
      <c r="B207" s="57">
        <v>-35</v>
      </c>
      <c r="C207" s="57">
        <v>-16</v>
      </c>
      <c r="D207" s="57">
        <v>-32</v>
      </c>
      <c r="E207" s="57">
        <v>-10</v>
      </c>
      <c r="F207" s="57">
        <v>78</v>
      </c>
      <c r="G207" s="57">
        <v>3</v>
      </c>
      <c r="H207" s="74">
        <v>107.58</v>
      </c>
      <c r="I207" s="74">
        <v>55.47</v>
      </c>
      <c r="J207" s="74">
        <v>83.32</v>
      </c>
      <c r="K207" s="74">
        <v>54.74</v>
      </c>
      <c r="L207" s="74">
        <v>54.59</v>
      </c>
      <c r="M207" s="74">
        <v>53.82</v>
      </c>
      <c r="N207" s="74">
        <v>51.63</v>
      </c>
      <c r="O207" s="57">
        <v>36</v>
      </c>
      <c r="P207" s="57">
        <v>35</v>
      </c>
      <c r="Q207" s="57">
        <v>38</v>
      </c>
      <c r="R207" s="57">
        <v>70</v>
      </c>
      <c r="S207" s="57">
        <v>52</v>
      </c>
      <c r="T207" s="57">
        <v>42</v>
      </c>
      <c r="U207" s="57">
        <v>123</v>
      </c>
      <c r="V207" s="57">
        <v>14</v>
      </c>
      <c r="W207" s="57">
        <v>18</v>
      </c>
      <c r="X207" s="57">
        <v>29</v>
      </c>
      <c r="Y207" s="57">
        <v>6</v>
      </c>
      <c r="Z207" s="57">
        <v>8</v>
      </c>
      <c r="AC207" s="57">
        <v>95</v>
      </c>
      <c r="AD207" s="57">
        <v>108</v>
      </c>
      <c r="AE207" s="57">
        <v>111</v>
      </c>
      <c r="AF207" s="57">
        <v>23</v>
      </c>
      <c r="AG207" s="57">
        <v>24</v>
      </c>
      <c r="AH207" s="74"/>
      <c r="AI207" s="74"/>
      <c r="AJ207" s="74"/>
      <c r="AK207" s="74"/>
      <c r="AL207" s="74"/>
      <c r="AM207" s="74"/>
      <c r="AN207" s="74"/>
      <c r="AO207" s="74"/>
      <c r="AP207" s="57"/>
      <c r="AQ207" s="57"/>
      <c r="AR207" s="57"/>
      <c r="AS207" s="57"/>
      <c r="AT207" s="7"/>
      <c r="AU207" s="7"/>
    </row>
    <row r="208" spans="1:47" x14ac:dyDescent="0.35">
      <c r="A208" t="s">
        <v>505</v>
      </c>
      <c r="B208" s="57">
        <v>-25</v>
      </c>
      <c r="C208" s="57">
        <v>-9</v>
      </c>
      <c r="D208" s="57">
        <v>-42</v>
      </c>
      <c r="E208" s="57">
        <v>-48</v>
      </c>
      <c r="F208" s="57">
        <v>114</v>
      </c>
      <c r="G208" s="57">
        <v>13</v>
      </c>
      <c r="H208" s="74">
        <v>116.3</v>
      </c>
      <c r="I208" s="74">
        <v>61.85</v>
      </c>
      <c r="J208" s="74">
        <v>97.35</v>
      </c>
      <c r="K208" s="74">
        <v>60.56</v>
      </c>
      <c r="L208" s="74">
        <v>65.66</v>
      </c>
      <c r="M208" s="74">
        <v>59.62</v>
      </c>
      <c r="N208" s="74">
        <v>59.76</v>
      </c>
      <c r="O208" s="57">
        <v>35</v>
      </c>
      <c r="P208" s="57">
        <v>34</v>
      </c>
      <c r="Q208" s="57">
        <v>34</v>
      </c>
      <c r="R208" s="57">
        <v>63</v>
      </c>
      <c r="S208" s="57">
        <v>51</v>
      </c>
      <c r="T208" s="57">
        <v>46</v>
      </c>
      <c r="U208" s="57">
        <v>125</v>
      </c>
      <c r="V208" s="57">
        <v>9</v>
      </c>
      <c r="W208" s="57">
        <v>10</v>
      </c>
      <c r="X208" s="57">
        <v>8</v>
      </c>
      <c r="Y208" s="57">
        <v>14</v>
      </c>
      <c r="Z208" s="57">
        <v>7</v>
      </c>
      <c r="AC208" s="57">
        <v>85</v>
      </c>
      <c r="AD208" s="57">
        <v>97</v>
      </c>
      <c r="AE208" s="57">
        <v>99</v>
      </c>
      <c r="AF208" s="57">
        <v>22</v>
      </c>
      <c r="AG208" s="57">
        <v>25</v>
      </c>
      <c r="AH208" s="74"/>
      <c r="AI208" s="74"/>
      <c r="AJ208" s="74"/>
      <c r="AK208" s="74">
        <v>83.19</v>
      </c>
      <c r="AL208" s="74">
        <v>91.14</v>
      </c>
      <c r="AM208" s="74">
        <v>55.23</v>
      </c>
      <c r="AN208" s="74">
        <v>100</v>
      </c>
      <c r="AO208" s="74">
        <v>82.83</v>
      </c>
      <c r="AP208" s="57"/>
      <c r="AQ208" s="57"/>
      <c r="AR208" s="57"/>
      <c r="AS208" s="57"/>
      <c r="AT208" s="7"/>
      <c r="AU208" s="7"/>
    </row>
    <row r="209" spans="1:47" x14ac:dyDescent="0.35">
      <c r="A209" t="s">
        <v>506</v>
      </c>
      <c r="B209" s="57">
        <v>-28</v>
      </c>
      <c r="C209" s="57">
        <v>-10</v>
      </c>
      <c r="D209" s="57">
        <v>-43</v>
      </c>
      <c r="E209" s="57">
        <v>-48</v>
      </c>
      <c r="F209" s="57">
        <v>116</v>
      </c>
      <c r="G209" s="57">
        <v>13</v>
      </c>
      <c r="H209" s="74">
        <v>115.56</v>
      </c>
      <c r="I209" s="74">
        <v>61.77</v>
      </c>
      <c r="J209" s="74">
        <v>100.26</v>
      </c>
      <c r="K209" s="74">
        <v>60.34</v>
      </c>
      <c r="L209" s="74">
        <v>66.66</v>
      </c>
      <c r="M209" s="74">
        <v>61.26</v>
      </c>
      <c r="N209" s="74">
        <v>61.16</v>
      </c>
      <c r="O209" s="57">
        <v>34</v>
      </c>
      <c r="P209" s="57">
        <v>33</v>
      </c>
      <c r="Q209" s="57">
        <v>31</v>
      </c>
      <c r="R209" s="57">
        <v>68</v>
      </c>
      <c r="S209" s="57">
        <v>52</v>
      </c>
      <c r="T209" s="57">
        <v>44</v>
      </c>
      <c r="U209" s="57">
        <v>168</v>
      </c>
      <c r="V209" s="57">
        <v>14</v>
      </c>
      <c r="W209" s="57">
        <v>23</v>
      </c>
      <c r="X209" s="57">
        <v>8</v>
      </c>
      <c r="Y209" s="57">
        <v>13</v>
      </c>
      <c r="Z209" s="57">
        <v>10</v>
      </c>
      <c r="AC209" s="57">
        <v>83</v>
      </c>
      <c r="AD209" s="57">
        <v>95</v>
      </c>
      <c r="AE209" s="57">
        <v>98</v>
      </c>
      <c r="AF209" s="57">
        <v>22</v>
      </c>
      <c r="AG209" s="57">
        <v>25</v>
      </c>
      <c r="AH209" s="74"/>
      <c r="AI209" s="74"/>
      <c r="AJ209" s="74"/>
      <c r="AK209" s="74">
        <v>82.4</v>
      </c>
      <c r="AL209" s="74">
        <v>89.9</v>
      </c>
      <c r="AM209" s="74">
        <v>53.96</v>
      </c>
      <c r="AN209" s="74">
        <v>99.81</v>
      </c>
      <c r="AO209" s="74">
        <v>83.65</v>
      </c>
      <c r="AP209" s="57"/>
      <c r="AQ209" s="57"/>
      <c r="AR209" s="57"/>
      <c r="AS209" s="57"/>
      <c r="AT209" s="7"/>
      <c r="AU209" s="7"/>
    </row>
    <row r="210" spans="1:47" x14ac:dyDescent="0.35">
      <c r="A210" t="s">
        <v>507</v>
      </c>
      <c r="B210" s="57">
        <v>-29</v>
      </c>
      <c r="C210" s="57">
        <v>-11</v>
      </c>
      <c r="D210" s="57">
        <v>-44</v>
      </c>
      <c r="E210" s="57">
        <v>-46</v>
      </c>
      <c r="F210" s="57">
        <v>89</v>
      </c>
      <c r="G210" s="57">
        <v>14</v>
      </c>
      <c r="H210" s="74">
        <v>117.52</v>
      </c>
      <c r="I210" s="74">
        <v>62.06</v>
      </c>
      <c r="J210" s="74">
        <v>100.02</v>
      </c>
      <c r="K210" s="74">
        <v>61.47</v>
      </c>
      <c r="L210" s="74">
        <v>66.260000000000005</v>
      </c>
      <c r="M210" s="74">
        <v>58.68</v>
      </c>
      <c r="N210" s="74">
        <v>62.44</v>
      </c>
      <c r="O210" s="57">
        <v>35</v>
      </c>
      <c r="P210" s="57">
        <v>31</v>
      </c>
      <c r="Q210" s="57">
        <v>32</v>
      </c>
      <c r="R210" s="57">
        <v>67</v>
      </c>
      <c r="S210" s="57">
        <v>55</v>
      </c>
      <c r="T210" s="57">
        <v>46</v>
      </c>
      <c r="U210" s="57">
        <v>137</v>
      </c>
      <c r="V210" s="57">
        <v>14</v>
      </c>
      <c r="W210" s="57">
        <v>13</v>
      </c>
      <c r="X210" s="57">
        <v>6</v>
      </c>
      <c r="Y210" s="57">
        <v>14</v>
      </c>
      <c r="Z210" s="57">
        <v>8</v>
      </c>
      <c r="AC210" s="57">
        <v>82</v>
      </c>
      <c r="AD210" s="57">
        <v>94</v>
      </c>
      <c r="AE210" s="57">
        <v>98</v>
      </c>
      <c r="AF210" s="57">
        <v>23</v>
      </c>
      <c r="AG210" s="57">
        <v>26</v>
      </c>
      <c r="AH210" s="74"/>
      <c r="AI210" s="74"/>
      <c r="AJ210" s="74"/>
      <c r="AK210" s="74">
        <v>81.05</v>
      </c>
      <c r="AL210" s="74">
        <v>89.65</v>
      </c>
      <c r="AM210" s="74">
        <v>51.64</v>
      </c>
      <c r="AN210" s="74">
        <v>97.68</v>
      </c>
      <c r="AO210" s="74">
        <v>84.27</v>
      </c>
      <c r="AP210" s="57"/>
      <c r="AQ210" s="57"/>
      <c r="AR210" s="57"/>
      <c r="AS210" s="57"/>
      <c r="AT210" s="7"/>
      <c r="AU210" s="7"/>
    </row>
    <row r="211" spans="1:47" x14ac:dyDescent="0.35">
      <c r="A211" t="s">
        <v>508</v>
      </c>
      <c r="B211" s="57">
        <v>-30</v>
      </c>
      <c r="C211" s="57">
        <v>-9</v>
      </c>
      <c r="D211" s="57">
        <v>-45</v>
      </c>
      <c r="E211" s="57">
        <v>-47</v>
      </c>
      <c r="F211" s="57">
        <v>81</v>
      </c>
      <c r="G211" s="57">
        <v>14</v>
      </c>
      <c r="H211" s="74">
        <v>117.69</v>
      </c>
      <c r="I211" s="74">
        <v>61.92</v>
      </c>
      <c r="J211" s="74">
        <v>98.58</v>
      </c>
      <c r="K211" s="74">
        <v>61.78</v>
      </c>
      <c r="L211" s="74">
        <v>67.08</v>
      </c>
      <c r="M211" s="74">
        <v>57.24</v>
      </c>
      <c r="N211" s="74">
        <v>57.79</v>
      </c>
      <c r="O211" s="57">
        <v>35</v>
      </c>
      <c r="P211" s="57">
        <v>32</v>
      </c>
      <c r="Q211" s="57">
        <v>33</v>
      </c>
      <c r="R211" s="57">
        <v>65</v>
      </c>
      <c r="S211" s="57">
        <v>54</v>
      </c>
      <c r="T211" s="57">
        <v>45</v>
      </c>
      <c r="U211" s="57">
        <v>141</v>
      </c>
      <c r="V211" s="57">
        <v>14</v>
      </c>
      <c r="W211" s="57">
        <v>11</v>
      </c>
      <c r="X211" s="57">
        <v>8</v>
      </c>
      <c r="Y211" s="57">
        <v>11</v>
      </c>
      <c r="Z211" s="57">
        <v>7</v>
      </c>
      <c r="AC211" s="57">
        <v>81</v>
      </c>
      <c r="AD211" s="57">
        <v>91</v>
      </c>
      <c r="AE211" s="57">
        <v>95</v>
      </c>
      <c r="AF211" s="57">
        <v>25</v>
      </c>
      <c r="AG211" s="57">
        <v>27</v>
      </c>
      <c r="AH211" s="74"/>
      <c r="AI211" s="74"/>
      <c r="AJ211" s="74"/>
      <c r="AK211" s="74">
        <v>79.349999999999994</v>
      </c>
      <c r="AL211" s="74">
        <v>87.27</v>
      </c>
      <c r="AM211" s="74">
        <v>48.95</v>
      </c>
      <c r="AN211" s="74">
        <v>97.14</v>
      </c>
      <c r="AO211" s="74">
        <v>84.82</v>
      </c>
      <c r="AP211" s="57"/>
      <c r="AQ211" s="57"/>
      <c r="AR211" s="57"/>
      <c r="AS211" s="57"/>
      <c r="AT211" s="7"/>
      <c r="AU211" s="7"/>
    </row>
    <row r="212" spans="1:47" x14ac:dyDescent="0.35">
      <c r="A212" t="s">
        <v>509</v>
      </c>
      <c r="B212" s="57">
        <v>-32</v>
      </c>
      <c r="C212" s="57">
        <v>-12</v>
      </c>
      <c r="D212" s="57">
        <v>-40</v>
      </c>
      <c r="E212" s="57">
        <v>-46</v>
      </c>
      <c r="F212" s="57">
        <v>95</v>
      </c>
      <c r="G212" s="57">
        <v>13</v>
      </c>
      <c r="H212" s="74">
        <v>131.36000000000001</v>
      </c>
      <c r="I212" s="74">
        <v>65.17</v>
      </c>
      <c r="J212" s="74">
        <v>112.59</v>
      </c>
      <c r="K212" s="74">
        <v>66.13</v>
      </c>
      <c r="L212" s="74">
        <v>66.12</v>
      </c>
      <c r="M212" s="74">
        <v>61.03</v>
      </c>
      <c r="N212" s="74">
        <v>60.47</v>
      </c>
      <c r="O212" s="57">
        <v>37</v>
      </c>
      <c r="P212" s="57">
        <v>34</v>
      </c>
      <c r="Q212" s="57">
        <v>35</v>
      </c>
      <c r="R212" s="57">
        <v>62</v>
      </c>
      <c r="S212" s="57">
        <v>50</v>
      </c>
      <c r="T212" s="57">
        <v>42</v>
      </c>
      <c r="U212" s="57">
        <v>149</v>
      </c>
      <c r="V212" s="57">
        <v>7</v>
      </c>
      <c r="W212" s="57">
        <v>19</v>
      </c>
      <c r="X212" s="57">
        <v>7</v>
      </c>
      <c r="Y212" s="57">
        <v>16</v>
      </c>
      <c r="Z212" s="57">
        <v>9</v>
      </c>
      <c r="AC212" s="57">
        <v>88</v>
      </c>
      <c r="AD212" s="57">
        <v>96</v>
      </c>
      <c r="AE212" s="57">
        <v>97</v>
      </c>
      <c r="AF212" s="57">
        <v>26</v>
      </c>
      <c r="AG212" s="57">
        <v>26</v>
      </c>
      <c r="AH212" s="74"/>
      <c r="AI212" s="74"/>
      <c r="AJ212" s="74"/>
      <c r="AK212" s="74">
        <v>80.37</v>
      </c>
      <c r="AL212" s="74">
        <v>88.67</v>
      </c>
      <c r="AM212" s="74">
        <v>50.51</v>
      </c>
      <c r="AN212" s="74">
        <v>97.4</v>
      </c>
      <c r="AO212" s="74">
        <v>85.28</v>
      </c>
      <c r="AP212" s="57"/>
      <c r="AQ212" s="57"/>
      <c r="AR212" s="57"/>
      <c r="AS212" s="57"/>
      <c r="AT212" s="7"/>
      <c r="AU212" s="7"/>
    </row>
    <row r="213" spans="1:47" x14ac:dyDescent="0.35">
      <c r="A213" t="s">
        <v>1309</v>
      </c>
      <c r="B213" s="57">
        <v>-40</v>
      </c>
      <c r="C213" s="57">
        <v>-16</v>
      </c>
      <c r="D213" s="57">
        <v>-37</v>
      </c>
      <c r="E213" s="57">
        <v>-15</v>
      </c>
      <c r="F213" s="57">
        <v>25</v>
      </c>
      <c r="G213" s="57">
        <v>6</v>
      </c>
      <c r="H213" s="74">
        <v>117.8</v>
      </c>
      <c r="I213" s="74">
        <v>61.85</v>
      </c>
      <c r="J213" s="74">
        <v>109.77</v>
      </c>
      <c r="K213" s="74">
        <v>64</v>
      </c>
      <c r="L213" s="74">
        <v>56.64</v>
      </c>
      <c r="M213" s="74">
        <v>54.46</v>
      </c>
      <c r="N213" s="74">
        <v>57.52</v>
      </c>
      <c r="O213" s="57">
        <v>38</v>
      </c>
      <c r="P213" s="57">
        <v>36</v>
      </c>
      <c r="Q213" s="57">
        <v>37</v>
      </c>
      <c r="R213" s="57">
        <v>63</v>
      </c>
      <c r="S213" s="57">
        <v>52</v>
      </c>
      <c r="T213" s="57">
        <v>44</v>
      </c>
      <c r="U213" s="57">
        <v>144</v>
      </c>
      <c r="V213" s="57">
        <v>14</v>
      </c>
      <c r="W213" s="57">
        <v>18</v>
      </c>
      <c r="X213" s="57">
        <v>7</v>
      </c>
      <c r="Y213" s="57">
        <v>12</v>
      </c>
      <c r="Z213" s="57">
        <v>7</v>
      </c>
      <c r="AC213" s="57">
        <v>90</v>
      </c>
      <c r="AD213" s="57">
        <v>102</v>
      </c>
      <c r="AE213" s="57">
        <v>105</v>
      </c>
      <c r="AF213" s="57">
        <v>28</v>
      </c>
      <c r="AG213" s="57">
        <v>26</v>
      </c>
      <c r="AH213" s="74"/>
      <c r="AI213" s="74"/>
      <c r="AJ213" s="74"/>
      <c r="AK213" s="74"/>
      <c r="AL213" s="74"/>
      <c r="AM213" s="74"/>
      <c r="AN213" s="74"/>
      <c r="AO213" s="74"/>
      <c r="AP213" s="57"/>
      <c r="AQ213" s="57"/>
      <c r="AR213" s="57"/>
      <c r="AS213" s="57"/>
      <c r="AT213" s="7"/>
      <c r="AU213" s="7"/>
    </row>
    <row r="214" spans="1:47" x14ac:dyDescent="0.35">
      <c r="A214" t="s">
        <v>1310</v>
      </c>
      <c r="B214" s="57">
        <v>-33</v>
      </c>
      <c r="C214" s="57">
        <v>-17</v>
      </c>
      <c r="D214" s="57">
        <v>-30</v>
      </c>
      <c r="E214" s="57">
        <v>-9</v>
      </c>
      <c r="F214" s="57">
        <v>78</v>
      </c>
      <c r="G214" s="57">
        <v>3</v>
      </c>
      <c r="H214" s="74">
        <v>109.42</v>
      </c>
      <c r="I214" s="74">
        <v>59.2</v>
      </c>
      <c r="J214" s="74">
        <v>86.04</v>
      </c>
      <c r="K214" s="74">
        <v>59.57</v>
      </c>
      <c r="L214" s="74">
        <v>56.63</v>
      </c>
      <c r="M214" s="74">
        <v>53.12</v>
      </c>
      <c r="N214" s="74">
        <v>53.09</v>
      </c>
      <c r="O214" s="57">
        <v>40</v>
      </c>
      <c r="P214" s="57">
        <v>34</v>
      </c>
      <c r="Q214" s="57">
        <v>36</v>
      </c>
      <c r="R214" s="57">
        <v>66</v>
      </c>
      <c r="S214" s="57">
        <v>47</v>
      </c>
      <c r="T214" s="57">
        <v>42</v>
      </c>
      <c r="U214" s="57">
        <v>132</v>
      </c>
      <c r="V214" s="57">
        <v>19</v>
      </c>
      <c r="W214" s="57">
        <v>13</v>
      </c>
      <c r="X214" s="57">
        <v>8</v>
      </c>
      <c r="Y214" s="57">
        <v>6</v>
      </c>
      <c r="Z214" s="57">
        <v>9</v>
      </c>
      <c r="AC214" s="57">
        <v>96</v>
      </c>
      <c r="AD214" s="57">
        <v>111</v>
      </c>
      <c r="AE214" s="57">
        <v>112</v>
      </c>
      <c r="AF214" s="57">
        <v>28</v>
      </c>
      <c r="AG214" s="57">
        <v>27</v>
      </c>
      <c r="AH214" s="74"/>
      <c r="AI214" s="74"/>
      <c r="AJ214" s="74"/>
      <c r="AK214" s="74"/>
      <c r="AL214" s="74"/>
      <c r="AM214" s="74"/>
      <c r="AN214" s="74"/>
      <c r="AO214" s="74"/>
      <c r="AP214" s="57"/>
      <c r="AQ214" s="57"/>
      <c r="AR214" s="57"/>
      <c r="AS214" s="57"/>
      <c r="AT214" s="7"/>
      <c r="AU214" s="7"/>
    </row>
    <row r="215" spans="1:47" x14ac:dyDescent="0.35">
      <c r="A215" t="s">
        <v>510</v>
      </c>
      <c r="B215" s="57">
        <v>-29</v>
      </c>
      <c r="C215" s="57">
        <v>-14</v>
      </c>
      <c r="D215" s="57">
        <v>-46</v>
      </c>
      <c r="E215" s="57">
        <v>-51</v>
      </c>
      <c r="F215" s="57">
        <v>40</v>
      </c>
      <c r="G215" s="57">
        <v>14</v>
      </c>
      <c r="H215" s="74">
        <v>115.66</v>
      </c>
      <c r="I215" s="74">
        <v>62.84</v>
      </c>
      <c r="J215" s="74">
        <v>90.66</v>
      </c>
      <c r="K215" s="74">
        <v>61.11</v>
      </c>
      <c r="L215" s="74">
        <v>69.239999999999995</v>
      </c>
      <c r="M215" s="74">
        <v>63.8</v>
      </c>
      <c r="N215" s="74">
        <v>64.53</v>
      </c>
      <c r="O215" s="57">
        <v>35</v>
      </c>
      <c r="P215" s="57">
        <v>33</v>
      </c>
      <c r="Q215" s="57">
        <v>33</v>
      </c>
      <c r="R215" s="57">
        <v>61</v>
      </c>
      <c r="S215" s="57">
        <v>55</v>
      </c>
      <c r="T215" s="57">
        <v>49</v>
      </c>
      <c r="U215" s="57">
        <v>130</v>
      </c>
      <c r="V215" s="57">
        <v>6</v>
      </c>
      <c r="W215" s="57">
        <v>8</v>
      </c>
      <c r="X215" s="57">
        <v>6</v>
      </c>
      <c r="Y215" s="57">
        <v>9</v>
      </c>
      <c r="Z215" s="57">
        <v>6</v>
      </c>
      <c r="AC215" s="57">
        <v>80</v>
      </c>
      <c r="AD215" s="57">
        <v>93</v>
      </c>
      <c r="AE215" s="57">
        <v>96</v>
      </c>
      <c r="AF215" s="57">
        <v>24</v>
      </c>
      <c r="AG215" s="57">
        <v>27</v>
      </c>
      <c r="AH215" s="74"/>
      <c r="AI215" s="74"/>
      <c r="AJ215" s="74"/>
      <c r="AK215" s="74">
        <v>81.7</v>
      </c>
      <c r="AL215" s="74">
        <v>90.5</v>
      </c>
      <c r="AM215" s="74">
        <v>51.62</v>
      </c>
      <c r="AN215" s="74">
        <v>98.74</v>
      </c>
      <c r="AO215" s="74">
        <v>84.79</v>
      </c>
      <c r="AP215" s="57"/>
      <c r="AQ215" s="57"/>
      <c r="AR215" s="57"/>
      <c r="AS215" s="57"/>
      <c r="AT215" s="7"/>
      <c r="AU215" s="7"/>
    </row>
    <row r="216" spans="1:47" x14ac:dyDescent="0.35">
      <c r="A216" t="s">
        <v>511</v>
      </c>
      <c r="B216" s="57">
        <v>-26</v>
      </c>
      <c r="C216" s="57">
        <v>-10</v>
      </c>
      <c r="D216" s="57">
        <v>-42</v>
      </c>
      <c r="E216" s="57">
        <v>-48</v>
      </c>
      <c r="F216" s="57">
        <v>100</v>
      </c>
      <c r="G216" s="57">
        <v>14</v>
      </c>
      <c r="H216" s="74">
        <v>119.55</v>
      </c>
      <c r="I216" s="74">
        <v>64.67</v>
      </c>
      <c r="J216" s="74">
        <v>102.17</v>
      </c>
      <c r="K216" s="74">
        <v>63.55</v>
      </c>
      <c r="L216" s="74">
        <v>71.099999999999994</v>
      </c>
      <c r="M216" s="74">
        <v>64.260000000000005</v>
      </c>
      <c r="N216" s="74">
        <v>63.07</v>
      </c>
      <c r="O216" s="57">
        <v>36</v>
      </c>
      <c r="P216" s="57">
        <v>35</v>
      </c>
      <c r="Q216" s="57">
        <v>35</v>
      </c>
      <c r="R216" s="57">
        <v>65</v>
      </c>
      <c r="S216" s="57">
        <v>59</v>
      </c>
      <c r="T216" s="57">
        <v>46</v>
      </c>
      <c r="U216" s="57">
        <v>156</v>
      </c>
      <c r="V216" s="57">
        <v>13</v>
      </c>
      <c r="W216" s="57">
        <v>19</v>
      </c>
      <c r="X216" s="57">
        <v>8</v>
      </c>
      <c r="Y216" s="57">
        <v>11</v>
      </c>
      <c r="Z216" s="57">
        <v>10</v>
      </c>
      <c r="AC216" s="57">
        <v>82</v>
      </c>
      <c r="AD216" s="57">
        <v>95</v>
      </c>
      <c r="AE216" s="57">
        <v>97</v>
      </c>
      <c r="AF216" s="57">
        <v>25</v>
      </c>
      <c r="AG216" s="57">
        <v>27</v>
      </c>
      <c r="AH216" s="74"/>
      <c r="AI216" s="74"/>
      <c r="AJ216" s="74"/>
      <c r="AK216" s="74">
        <v>83.02</v>
      </c>
      <c r="AL216" s="74">
        <v>92.33</v>
      </c>
      <c r="AM216" s="74">
        <v>52.73</v>
      </c>
      <c r="AN216" s="74">
        <v>100.08</v>
      </c>
      <c r="AO216" s="74">
        <v>84.31</v>
      </c>
      <c r="AP216" s="57"/>
      <c r="AQ216" s="57"/>
      <c r="AR216" s="57"/>
      <c r="AS216" s="57"/>
      <c r="AT216" s="7"/>
      <c r="AU216" s="7"/>
    </row>
    <row r="217" spans="1:47" x14ac:dyDescent="0.35">
      <c r="A217" t="s">
        <v>512</v>
      </c>
      <c r="B217" s="57">
        <v>-25</v>
      </c>
      <c r="C217" s="57">
        <v>-10</v>
      </c>
      <c r="D217" s="57">
        <v>-41</v>
      </c>
      <c r="E217" s="57">
        <v>-48</v>
      </c>
      <c r="F217" s="57">
        <v>107</v>
      </c>
      <c r="G217" s="57">
        <v>13</v>
      </c>
      <c r="H217" s="74">
        <v>122.65</v>
      </c>
      <c r="I217" s="74">
        <v>66.17</v>
      </c>
      <c r="J217" s="74">
        <v>106.74</v>
      </c>
      <c r="K217" s="74">
        <v>65.72</v>
      </c>
      <c r="L217" s="74">
        <v>69.44</v>
      </c>
      <c r="M217" s="74">
        <v>63.65</v>
      </c>
      <c r="N217" s="74">
        <v>65.14</v>
      </c>
      <c r="O217" s="57">
        <v>37</v>
      </c>
      <c r="P217" s="57">
        <v>33</v>
      </c>
      <c r="Q217" s="57">
        <v>33</v>
      </c>
      <c r="R217" s="57">
        <v>64</v>
      </c>
      <c r="S217" s="57">
        <v>58</v>
      </c>
      <c r="T217" s="57">
        <v>45</v>
      </c>
      <c r="U217" s="57">
        <v>173</v>
      </c>
      <c r="V217" s="57">
        <v>17</v>
      </c>
      <c r="W217" s="57">
        <v>21</v>
      </c>
      <c r="X217" s="57">
        <v>11</v>
      </c>
      <c r="Y217" s="57">
        <v>19</v>
      </c>
      <c r="Z217" s="57">
        <v>6</v>
      </c>
      <c r="AC217" s="57">
        <v>84</v>
      </c>
      <c r="AD217" s="57">
        <v>94</v>
      </c>
      <c r="AE217" s="57">
        <v>96</v>
      </c>
      <c r="AF217" s="57">
        <v>25</v>
      </c>
      <c r="AG217" s="57">
        <v>28</v>
      </c>
      <c r="AH217" s="74"/>
      <c r="AI217" s="74"/>
      <c r="AJ217" s="74"/>
      <c r="AK217" s="74">
        <v>84.87</v>
      </c>
      <c r="AL217" s="74">
        <v>92.43</v>
      </c>
      <c r="AM217" s="74">
        <v>55.37</v>
      </c>
      <c r="AN217" s="74">
        <v>103.59</v>
      </c>
      <c r="AO217" s="74">
        <v>84.25</v>
      </c>
      <c r="AP217" s="57"/>
      <c r="AQ217" s="57"/>
      <c r="AR217" s="57"/>
      <c r="AS217" s="57"/>
      <c r="AT217" s="7"/>
      <c r="AU217" s="7"/>
    </row>
    <row r="218" spans="1:47" x14ac:dyDescent="0.35">
      <c r="A218" t="s">
        <v>513</v>
      </c>
      <c r="B218" s="57">
        <v>-23</v>
      </c>
      <c r="C218" s="57">
        <v>-7</v>
      </c>
      <c r="D218" s="57">
        <v>-41</v>
      </c>
      <c r="E218" s="57">
        <v>-48</v>
      </c>
      <c r="F218" s="57">
        <v>120</v>
      </c>
      <c r="G218" s="57">
        <v>13</v>
      </c>
      <c r="H218" s="74">
        <v>127.98</v>
      </c>
      <c r="I218" s="74">
        <v>67.459999999999994</v>
      </c>
      <c r="J218" s="74">
        <v>108.47</v>
      </c>
      <c r="K218" s="74">
        <v>67.3</v>
      </c>
      <c r="L218" s="74">
        <v>66.66</v>
      </c>
      <c r="M218" s="74">
        <v>62.26</v>
      </c>
      <c r="N218" s="74">
        <v>68.08</v>
      </c>
      <c r="O218" s="57">
        <v>39</v>
      </c>
      <c r="P218" s="57">
        <v>36</v>
      </c>
      <c r="Q218" s="57">
        <v>35</v>
      </c>
      <c r="R218" s="57">
        <v>62</v>
      </c>
      <c r="S218" s="57">
        <v>54</v>
      </c>
      <c r="T218" s="57">
        <v>46</v>
      </c>
      <c r="U218" s="57">
        <v>143</v>
      </c>
      <c r="V218" s="57">
        <v>16</v>
      </c>
      <c r="W218" s="57">
        <v>16</v>
      </c>
      <c r="X218" s="57">
        <v>7</v>
      </c>
      <c r="Y218" s="57">
        <v>12</v>
      </c>
      <c r="Z218" s="57">
        <v>8</v>
      </c>
      <c r="AC218" s="57">
        <v>86</v>
      </c>
      <c r="AD218" s="57">
        <v>94</v>
      </c>
      <c r="AE218" s="57">
        <v>96</v>
      </c>
      <c r="AF218" s="57">
        <v>25</v>
      </c>
      <c r="AG218" s="57">
        <v>29</v>
      </c>
      <c r="AH218" s="74"/>
      <c r="AI218" s="74"/>
      <c r="AJ218" s="74"/>
      <c r="AK218" s="74">
        <v>87</v>
      </c>
      <c r="AL218" s="74">
        <v>94.98</v>
      </c>
      <c r="AM218" s="74">
        <v>58.87</v>
      </c>
      <c r="AN218" s="74">
        <v>104.34</v>
      </c>
      <c r="AO218" s="74">
        <v>84.66</v>
      </c>
      <c r="AP218" s="57"/>
      <c r="AQ218" s="57"/>
      <c r="AR218" s="57"/>
      <c r="AS218" s="57"/>
      <c r="AT218" s="7"/>
      <c r="AU218" s="7"/>
    </row>
    <row r="219" spans="1:47" x14ac:dyDescent="0.35">
      <c r="A219" t="s">
        <v>517</v>
      </c>
      <c r="B219" s="57">
        <v>-29</v>
      </c>
      <c r="C219" s="57">
        <v>-11</v>
      </c>
      <c r="D219" s="57">
        <v>-37</v>
      </c>
      <c r="E219" s="57">
        <v>-48</v>
      </c>
      <c r="F219" s="57">
        <v>120</v>
      </c>
      <c r="G219" s="57">
        <v>11</v>
      </c>
      <c r="H219" s="74">
        <v>144.44</v>
      </c>
      <c r="I219" s="74">
        <v>70.66</v>
      </c>
      <c r="J219" s="74">
        <v>121.49</v>
      </c>
      <c r="K219" s="74">
        <v>71.84</v>
      </c>
      <c r="L219" s="74">
        <v>64.760000000000005</v>
      </c>
      <c r="M219" s="74">
        <v>57.69</v>
      </c>
      <c r="N219" s="74">
        <v>61.23</v>
      </c>
      <c r="O219" s="57">
        <v>41</v>
      </c>
      <c r="P219" s="57">
        <v>37</v>
      </c>
      <c r="Q219" s="57">
        <v>36</v>
      </c>
      <c r="R219" s="57">
        <v>55</v>
      </c>
      <c r="S219" s="57">
        <v>54</v>
      </c>
      <c r="T219" s="57">
        <v>41</v>
      </c>
      <c r="U219" s="57">
        <v>156</v>
      </c>
      <c r="V219" s="57">
        <v>13</v>
      </c>
      <c r="W219" s="57">
        <v>20</v>
      </c>
      <c r="X219" s="57">
        <v>44</v>
      </c>
      <c r="Y219" s="57">
        <v>13</v>
      </c>
      <c r="Z219" s="57">
        <v>10</v>
      </c>
      <c r="AC219" s="57">
        <v>92</v>
      </c>
      <c r="AD219" s="57">
        <v>97</v>
      </c>
      <c r="AE219" s="57">
        <v>95</v>
      </c>
      <c r="AF219" s="57">
        <v>27</v>
      </c>
      <c r="AG219" s="57">
        <v>30</v>
      </c>
      <c r="AH219" s="74"/>
      <c r="AI219" s="74"/>
      <c r="AJ219" s="74"/>
      <c r="AK219" s="74">
        <v>87.39</v>
      </c>
      <c r="AL219" s="74">
        <v>95.52</v>
      </c>
      <c r="AM219" s="74">
        <v>58.58</v>
      </c>
      <c r="AN219" s="74">
        <v>105.06</v>
      </c>
      <c r="AO219" s="74">
        <v>85.6</v>
      </c>
      <c r="AP219" s="57"/>
      <c r="AQ219" s="57"/>
      <c r="AR219" s="57"/>
      <c r="AS219" s="57"/>
      <c r="AT219" s="7"/>
      <c r="AU219" s="7"/>
    </row>
    <row r="220" spans="1:47" x14ac:dyDescent="0.35">
      <c r="A220" t="s">
        <v>1311</v>
      </c>
      <c r="B220" s="57">
        <v>-36</v>
      </c>
      <c r="C220" s="57">
        <v>-14</v>
      </c>
      <c r="D220" s="57">
        <v>-30</v>
      </c>
      <c r="E220" s="57">
        <v>-14</v>
      </c>
      <c r="F220" s="57">
        <v>72</v>
      </c>
      <c r="G220" s="57">
        <v>4</v>
      </c>
      <c r="H220" s="74">
        <v>126.56</v>
      </c>
      <c r="I220" s="74">
        <v>67.459999999999994</v>
      </c>
      <c r="J220" s="74">
        <v>126.9</v>
      </c>
      <c r="K220" s="74">
        <v>70.88</v>
      </c>
      <c r="L220" s="74">
        <v>59.21</v>
      </c>
      <c r="M220" s="74">
        <v>53.65</v>
      </c>
      <c r="N220" s="74">
        <v>53.43</v>
      </c>
      <c r="O220" s="57">
        <v>43</v>
      </c>
      <c r="P220" s="57">
        <v>39</v>
      </c>
      <c r="Q220" s="57">
        <v>37</v>
      </c>
      <c r="R220" s="57">
        <v>57</v>
      </c>
      <c r="S220" s="57">
        <v>58</v>
      </c>
      <c r="T220" s="57">
        <v>41</v>
      </c>
      <c r="U220" s="57">
        <v>145</v>
      </c>
      <c r="V220" s="57">
        <v>11</v>
      </c>
      <c r="W220" s="57">
        <v>12</v>
      </c>
      <c r="X220" s="57">
        <v>12</v>
      </c>
      <c r="Y220" s="57">
        <v>12</v>
      </c>
      <c r="Z220" s="57">
        <v>74</v>
      </c>
      <c r="AC220" s="57">
        <v>97</v>
      </c>
      <c r="AD220" s="57">
        <v>107</v>
      </c>
      <c r="AE220" s="57">
        <v>106</v>
      </c>
      <c r="AF220" s="57">
        <v>31</v>
      </c>
      <c r="AG220" s="57">
        <v>32</v>
      </c>
      <c r="AH220" s="74"/>
      <c r="AI220" s="74"/>
      <c r="AJ220" s="74"/>
      <c r="AK220" s="74"/>
      <c r="AL220" s="74"/>
      <c r="AM220" s="74"/>
      <c r="AN220" s="74"/>
      <c r="AO220" s="74"/>
      <c r="AP220" s="57"/>
      <c r="AQ220" s="57"/>
      <c r="AR220" s="57"/>
      <c r="AS220" s="57"/>
      <c r="AT220" s="7"/>
      <c r="AU220" s="7"/>
    </row>
    <row r="221" spans="1:47" x14ac:dyDescent="0.35">
      <c r="A221" t="s">
        <v>1312</v>
      </c>
      <c r="B221" s="57">
        <v>-28</v>
      </c>
      <c r="C221" s="57">
        <v>-15</v>
      </c>
      <c r="D221" s="57">
        <v>-27</v>
      </c>
      <c r="E221" s="57">
        <v>-9</v>
      </c>
      <c r="F221" s="57">
        <v>93</v>
      </c>
      <c r="G221" s="57">
        <v>2</v>
      </c>
      <c r="H221" s="74">
        <v>116.57</v>
      </c>
      <c r="I221" s="74">
        <v>63.82</v>
      </c>
      <c r="J221" s="74">
        <v>94.31</v>
      </c>
      <c r="K221" s="74">
        <v>63.94</v>
      </c>
      <c r="L221" s="74">
        <v>60.29</v>
      </c>
      <c r="M221" s="74">
        <v>54.97</v>
      </c>
      <c r="N221" s="74">
        <v>56.39</v>
      </c>
      <c r="O221" s="57">
        <v>43</v>
      </c>
      <c r="P221" s="57">
        <v>41</v>
      </c>
      <c r="Q221" s="57">
        <v>38</v>
      </c>
      <c r="R221" s="57">
        <v>61</v>
      </c>
      <c r="S221" s="57">
        <v>48</v>
      </c>
      <c r="T221" s="57">
        <v>40</v>
      </c>
      <c r="U221" s="57">
        <v>125</v>
      </c>
      <c r="V221" s="57">
        <v>12</v>
      </c>
      <c r="W221" s="57">
        <v>12</v>
      </c>
      <c r="X221" s="57">
        <v>44</v>
      </c>
      <c r="Y221" s="57">
        <v>9</v>
      </c>
      <c r="Z221" s="57">
        <v>10</v>
      </c>
      <c r="AC221" s="57">
        <v>99</v>
      </c>
      <c r="AD221" s="57">
        <v>114</v>
      </c>
      <c r="AE221" s="57">
        <v>114</v>
      </c>
      <c r="AF221" s="57">
        <v>28</v>
      </c>
      <c r="AG221" s="57">
        <v>32</v>
      </c>
      <c r="AH221" s="74"/>
      <c r="AI221" s="74"/>
      <c r="AJ221" s="74"/>
      <c r="AK221" s="74"/>
      <c r="AL221" s="74"/>
      <c r="AM221" s="74"/>
      <c r="AN221" s="74"/>
      <c r="AO221" s="74"/>
      <c r="AP221" s="57"/>
      <c r="AQ221" s="57"/>
      <c r="AR221" s="57"/>
      <c r="AS221" s="57"/>
      <c r="AT221" s="7"/>
      <c r="AU221" s="7"/>
    </row>
    <row r="222" spans="1:47" x14ac:dyDescent="0.35">
      <c r="A222" t="s">
        <v>518</v>
      </c>
      <c r="B222" s="57">
        <v>-15</v>
      </c>
      <c r="C222" s="57">
        <v>-11</v>
      </c>
      <c r="D222" s="57">
        <v>-39</v>
      </c>
      <c r="E222" s="57">
        <v>-49</v>
      </c>
      <c r="F222" s="57">
        <v>115</v>
      </c>
      <c r="G222" s="57">
        <v>11</v>
      </c>
      <c r="H222" s="74">
        <v>125.08</v>
      </c>
      <c r="I222" s="74">
        <v>68.459999999999994</v>
      </c>
      <c r="J222" s="74">
        <v>108.17</v>
      </c>
      <c r="K222" s="74">
        <v>67.069999999999993</v>
      </c>
      <c r="L222" s="74">
        <v>70.430000000000007</v>
      </c>
      <c r="M222" s="74">
        <v>65.08</v>
      </c>
      <c r="N222" s="74">
        <v>68.510000000000005</v>
      </c>
      <c r="O222" s="57">
        <v>39</v>
      </c>
      <c r="P222" s="57">
        <v>35</v>
      </c>
      <c r="Q222" s="57">
        <v>37</v>
      </c>
      <c r="R222" s="57">
        <v>52</v>
      </c>
      <c r="S222" s="57">
        <v>56</v>
      </c>
      <c r="T222" s="57">
        <v>48</v>
      </c>
      <c r="U222" s="57">
        <v>131</v>
      </c>
      <c r="V222" s="57">
        <v>13</v>
      </c>
      <c r="W222" s="57">
        <v>11</v>
      </c>
      <c r="X222" s="57">
        <v>27</v>
      </c>
      <c r="Y222" s="57">
        <v>10</v>
      </c>
      <c r="Z222" s="57">
        <v>7</v>
      </c>
      <c r="AC222" s="57">
        <v>88</v>
      </c>
      <c r="AD222" s="57">
        <v>98</v>
      </c>
      <c r="AE222" s="57">
        <v>97</v>
      </c>
      <c r="AF222" s="57">
        <v>26</v>
      </c>
      <c r="AG222" s="57">
        <v>32</v>
      </c>
      <c r="AH222" s="74"/>
      <c r="AI222" s="74"/>
      <c r="AJ222" s="74"/>
      <c r="AK222" s="74">
        <v>90.33</v>
      </c>
      <c r="AL222" s="74">
        <v>98.18</v>
      </c>
      <c r="AM222" s="74">
        <v>59.22</v>
      </c>
      <c r="AN222" s="74">
        <v>110</v>
      </c>
      <c r="AO222" s="74">
        <v>90.64</v>
      </c>
      <c r="AP222" s="57"/>
      <c r="AQ222" s="57"/>
      <c r="AR222" s="57"/>
      <c r="AS222" s="57"/>
      <c r="AT222" s="7"/>
      <c r="AU222" s="7"/>
    </row>
    <row r="223" spans="1:47" x14ac:dyDescent="0.35">
      <c r="A223" t="s">
        <v>519</v>
      </c>
      <c r="B223" s="57">
        <v>-19</v>
      </c>
      <c r="C223" s="57">
        <v>-13</v>
      </c>
      <c r="D223" s="57">
        <v>-42</v>
      </c>
      <c r="E223" s="57">
        <v>-49</v>
      </c>
      <c r="F223" s="57">
        <v>89</v>
      </c>
      <c r="G223" s="57">
        <v>13</v>
      </c>
      <c r="H223" s="74">
        <v>123.05</v>
      </c>
      <c r="I223" s="74">
        <v>68.36</v>
      </c>
      <c r="J223" s="74">
        <v>108.71</v>
      </c>
      <c r="K223" s="74">
        <v>67.67</v>
      </c>
      <c r="L223" s="74">
        <v>69.75</v>
      </c>
      <c r="M223" s="74">
        <v>63.9</v>
      </c>
      <c r="N223" s="74">
        <v>65.819999999999993</v>
      </c>
      <c r="O223" s="57">
        <v>39</v>
      </c>
      <c r="P223" s="57">
        <v>35</v>
      </c>
      <c r="Q223" s="57">
        <v>33</v>
      </c>
      <c r="R223" s="57">
        <v>54</v>
      </c>
      <c r="S223" s="57">
        <v>61</v>
      </c>
      <c r="T223" s="57">
        <v>45</v>
      </c>
      <c r="U223" s="57">
        <v>154</v>
      </c>
      <c r="V223" s="57">
        <v>10</v>
      </c>
      <c r="W223" s="57">
        <v>17</v>
      </c>
      <c r="X223" s="57">
        <v>14</v>
      </c>
      <c r="Y223" s="57">
        <v>14</v>
      </c>
      <c r="Z223" s="57">
        <v>9</v>
      </c>
      <c r="AC223" s="57">
        <v>83</v>
      </c>
      <c r="AD223" s="57">
        <v>95</v>
      </c>
      <c r="AE223" s="57">
        <v>98</v>
      </c>
      <c r="AF223" s="57">
        <v>26</v>
      </c>
      <c r="AG223" s="57">
        <v>33</v>
      </c>
      <c r="AH223" s="74"/>
      <c r="AI223" s="74"/>
      <c r="AJ223" s="74"/>
      <c r="AK223" s="74">
        <v>90.54</v>
      </c>
      <c r="AL223" s="74">
        <v>99.79</v>
      </c>
      <c r="AM223" s="74">
        <v>59.58</v>
      </c>
      <c r="AN223" s="74">
        <v>108.22</v>
      </c>
      <c r="AO223" s="74">
        <v>92.07</v>
      </c>
      <c r="AP223" s="57"/>
      <c r="AQ223" s="57"/>
      <c r="AR223" s="57"/>
      <c r="AS223" s="57"/>
      <c r="AT223" s="7"/>
      <c r="AU223" s="7"/>
    </row>
    <row r="224" spans="1:47" x14ac:dyDescent="0.35">
      <c r="A224" t="s">
        <v>520</v>
      </c>
      <c r="B224" s="57">
        <v>-16</v>
      </c>
      <c r="C224" s="57">
        <v>-13</v>
      </c>
      <c r="D224" s="57">
        <v>-43</v>
      </c>
      <c r="E224" s="57">
        <v>-48</v>
      </c>
      <c r="F224" s="57">
        <v>86</v>
      </c>
      <c r="G224" s="57">
        <v>13</v>
      </c>
      <c r="H224" s="74">
        <v>125.79</v>
      </c>
      <c r="I224" s="74">
        <v>70.42</v>
      </c>
      <c r="J224" s="74">
        <v>112.35</v>
      </c>
      <c r="K224" s="74">
        <v>70.56</v>
      </c>
      <c r="L224" s="74">
        <v>73.900000000000006</v>
      </c>
      <c r="M224" s="74">
        <v>65.78</v>
      </c>
      <c r="N224" s="74">
        <v>66.66</v>
      </c>
      <c r="O224" s="57">
        <v>40</v>
      </c>
      <c r="P224" s="57">
        <v>34</v>
      </c>
      <c r="Q224" s="57">
        <v>32</v>
      </c>
      <c r="R224" s="57">
        <v>53</v>
      </c>
      <c r="S224" s="57">
        <v>65</v>
      </c>
      <c r="T224" s="57">
        <v>45</v>
      </c>
      <c r="U224" s="57">
        <v>150</v>
      </c>
      <c r="V224" s="57">
        <v>18</v>
      </c>
      <c r="W224" s="57">
        <v>16</v>
      </c>
      <c r="X224" s="57">
        <v>32</v>
      </c>
      <c r="Y224" s="57">
        <v>14</v>
      </c>
      <c r="Z224" s="57">
        <v>6</v>
      </c>
      <c r="AC224" s="57">
        <v>84</v>
      </c>
      <c r="AD224" s="57">
        <v>96</v>
      </c>
      <c r="AE224" s="57">
        <v>98</v>
      </c>
      <c r="AF224" s="57">
        <v>27</v>
      </c>
      <c r="AG224" s="57">
        <v>31</v>
      </c>
      <c r="AH224" s="74"/>
      <c r="AI224" s="74"/>
      <c r="AJ224" s="74"/>
      <c r="AK224" s="74">
        <v>90.12</v>
      </c>
      <c r="AL224" s="74">
        <v>99.2</v>
      </c>
      <c r="AM224" s="74">
        <v>60.06</v>
      </c>
      <c r="AN224" s="74">
        <v>107.01</v>
      </c>
      <c r="AO224" s="74">
        <v>92.41</v>
      </c>
      <c r="AP224" s="57"/>
      <c r="AQ224" s="57"/>
      <c r="AR224" s="57"/>
      <c r="AS224" s="57"/>
      <c r="AT224" s="7"/>
      <c r="AU224" s="7"/>
    </row>
    <row r="225" spans="1:47" x14ac:dyDescent="0.35">
      <c r="A225" t="s">
        <v>524</v>
      </c>
      <c r="B225" s="57">
        <v>-23</v>
      </c>
      <c r="C225" s="57">
        <v>-10</v>
      </c>
      <c r="D225" s="57">
        <v>-42</v>
      </c>
      <c r="E225" s="57">
        <v>-48</v>
      </c>
      <c r="F225" s="57">
        <v>120</v>
      </c>
      <c r="G225" s="57">
        <v>12</v>
      </c>
      <c r="H225" s="74">
        <v>129.05000000000001</v>
      </c>
      <c r="I225" s="74">
        <v>70.739999999999995</v>
      </c>
      <c r="J225" s="74">
        <v>111.61</v>
      </c>
      <c r="K225" s="74">
        <v>70.5</v>
      </c>
      <c r="L225" s="74">
        <v>73.930000000000007</v>
      </c>
      <c r="M225" s="74">
        <v>65.09</v>
      </c>
      <c r="N225" s="74">
        <v>66.569999999999993</v>
      </c>
      <c r="O225" s="57">
        <v>39</v>
      </c>
      <c r="P225" s="57">
        <v>38</v>
      </c>
      <c r="Q225" s="57">
        <v>36</v>
      </c>
      <c r="R225" s="57">
        <v>51</v>
      </c>
      <c r="S225" s="57">
        <v>63</v>
      </c>
      <c r="T225" s="57">
        <v>43</v>
      </c>
      <c r="U225" s="57">
        <v>164</v>
      </c>
      <c r="V225" s="57">
        <v>14</v>
      </c>
      <c r="W225" s="57">
        <v>19</v>
      </c>
      <c r="X225" s="57">
        <v>8</v>
      </c>
      <c r="Y225" s="57">
        <v>12</v>
      </c>
      <c r="Z225" s="57">
        <v>7</v>
      </c>
      <c r="AC225" s="57">
        <v>85</v>
      </c>
      <c r="AD225" s="57">
        <v>93</v>
      </c>
      <c r="AE225" s="57">
        <v>96</v>
      </c>
      <c r="AF225" s="57">
        <v>26</v>
      </c>
      <c r="AG225" s="57">
        <v>33</v>
      </c>
      <c r="AH225" s="74"/>
      <c r="AI225" s="74"/>
      <c r="AJ225" s="74"/>
      <c r="AK225" s="74">
        <v>90.25</v>
      </c>
      <c r="AL225" s="74">
        <v>98.98</v>
      </c>
      <c r="AM225" s="74">
        <v>60.21</v>
      </c>
      <c r="AN225" s="74">
        <v>107.53</v>
      </c>
      <c r="AO225" s="74">
        <v>92.49</v>
      </c>
      <c r="AP225" s="57"/>
      <c r="AQ225" s="57"/>
      <c r="AR225" s="57"/>
      <c r="AS225" s="57"/>
      <c r="AT225" s="7"/>
      <c r="AU225" s="7"/>
    </row>
    <row r="226" spans="1:47" x14ac:dyDescent="0.35">
      <c r="A226" t="s">
        <v>525</v>
      </c>
      <c r="B226" s="57">
        <v>-28</v>
      </c>
      <c r="C226" s="57">
        <v>-12</v>
      </c>
      <c r="D226" s="57">
        <v>-39</v>
      </c>
      <c r="E226" s="57">
        <v>-48</v>
      </c>
      <c r="F226" s="57">
        <v>114</v>
      </c>
      <c r="G226" s="57">
        <v>11</v>
      </c>
      <c r="H226" s="74">
        <v>144.54</v>
      </c>
      <c r="I226" s="74">
        <v>73.56</v>
      </c>
      <c r="J226" s="74">
        <v>121.97</v>
      </c>
      <c r="K226" s="74">
        <v>74.41</v>
      </c>
      <c r="L226" s="74">
        <v>71.010000000000005</v>
      </c>
      <c r="M226" s="74">
        <v>63.04</v>
      </c>
      <c r="N226" s="74">
        <v>65.150000000000006</v>
      </c>
      <c r="O226" s="57">
        <v>41</v>
      </c>
      <c r="P226" s="57">
        <v>38</v>
      </c>
      <c r="Q226" s="57">
        <v>38</v>
      </c>
      <c r="R226" s="57">
        <v>48</v>
      </c>
      <c r="S226" s="57">
        <v>59</v>
      </c>
      <c r="T226" s="57">
        <v>40</v>
      </c>
      <c r="U226" s="57">
        <v>157</v>
      </c>
      <c r="V226" s="57">
        <v>14</v>
      </c>
      <c r="W226" s="57">
        <v>13</v>
      </c>
      <c r="X226" s="57">
        <v>8</v>
      </c>
      <c r="Y226" s="57">
        <v>11</v>
      </c>
      <c r="Z226" s="57">
        <v>9</v>
      </c>
      <c r="AC226" s="57">
        <v>89</v>
      </c>
      <c r="AD226" s="57">
        <v>96</v>
      </c>
      <c r="AE226" s="57">
        <v>96</v>
      </c>
      <c r="AF226" s="57">
        <v>27</v>
      </c>
      <c r="AG226" s="57">
        <v>33</v>
      </c>
      <c r="AH226" s="74"/>
      <c r="AI226" s="74"/>
      <c r="AJ226" s="74"/>
      <c r="AK226" s="74">
        <v>90.1</v>
      </c>
      <c r="AL226" s="74">
        <v>99.36</v>
      </c>
      <c r="AM226" s="74">
        <v>60.19</v>
      </c>
      <c r="AN226" s="74">
        <v>106.68</v>
      </c>
      <c r="AO226" s="74">
        <v>92.23</v>
      </c>
      <c r="AP226" s="57"/>
      <c r="AQ226" s="57"/>
      <c r="AR226" s="57"/>
      <c r="AS226" s="57"/>
      <c r="AT226" s="7"/>
      <c r="AU226" s="7"/>
    </row>
    <row r="227" spans="1:47" x14ac:dyDescent="0.35">
      <c r="A227" t="s">
        <v>1313</v>
      </c>
      <c r="B227" s="57">
        <v>-35</v>
      </c>
      <c r="C227" s="57">
        <v>-14</v>
      </c>
      <c r="D227" s="57">
        <v>-31</v>
      </c>
      <c r="E227" s="57">
        <v>-13</v>
      </c>
      <c r="F227" s="57">
        <v>92</v>
      </c>
      <c r="G227" s="57">
        <v>3</v>
      </c>
      <c r="H227" s="74">
        <v>131.09</v>
      </c>
      <c r="I227" s="74">
        <v>71.23</v>
      </c>
      <c r="J227" s="74">
        <v>131.72</v>
      </c>
      <c r="K227" s="74">
        <v>74.12</v>
      </c>
      <c r="L227" s="74">
        <v>63.97</v>
      </c>
      <c r="M227" s="74">
        <v>56.95</v>
      </c>
      <c r="N227" s="74">
        <v>56.39</v>
      </c>
      <c r="O227" s="57">
        <v>43</v>
      </c>
      <c r="P227" s="57">
        <v>40</v>
      </c>
      <c r="Q227" s="57">
        <v>40</v>
      </c>
      <c r="R227" s="57">
        <v>47</v>
      </c>
      <c r="S227" s="57">
        <v>60</v>
      </c>
      <c r="T227" s="57">
        <v>42</v>
      </c>
      <c r="U227" s="57">
        <v>151</v>
      </c>
      <c r="V227" s="57">
        <v>20</v>
      </c>
      <c r="W227" s="57">
        <v>14</v>
      </c>
      <c r="X227" s="57">
        <v>33</v>
      </c>
      <c r="Y227" s="57">
        <v>11</v>
      </c>
      <c r="Z227" s="57">
        <v>6</v>
      </c>
      <c r="AC227" s="57">
        <v>98</v>
      </c>
      <c r="AD227" s="57">
        <v>108</v>
      </c>
      <c r="AE227" s="57">
        <v>108</v>
      </c>
      <c r="AF227" s="57">
        <v>31</v>
      </c>
      <c r="AG227" s="57">
        <v>33</v>
      </c>
      <c r="AH227" s="74"/>
      <c r="AI227" s="74"/>
      <c r="AJ227" s="74"/>
      <c r="AK227" s="74"/>
      <c r="AL227" s="74"/>
      <c r="AM227" s="74"/>
      <c r="AN227" s="74"/>
      <c r="AO227" s="74"/>
      <c r="AP227" s="57"/>
      <c r="AQ227" s="57"/>
      <c r="AR227" s="57"/>
      <c r="AS227" s="57"/>
      <c r="AT227" s="7"/>
      <c r="AU227" s="7"/>
    </row>
    <row r="228" spans="1:47" x14ac:dyDescent="0.35">
      <c r="A228" t="s">
        <v>1314</v>
      </c>
      <c r="B228" s="57">
        <v>-28</v>
      </c>
      <c r="C228" s="57">
        <v>-15</v>
      </c>
      <c r="D228" s="57">
        <v>-27</v>
      </c>
      <c r="E228" s="57">
        <v>-8</v>
      </c>
      <c r="F228" s="57">
        <v>103</v>
      </c>
      <c r="G228" s="57">
        <v>1</v>
      </c>
      <c r="H228" s="74">
        <v>120.1</v>
      </c>
      <c r="I228" s="74">
        <v>66.36</v>
      </c>
      <c r="J228" s="74">
        <v>95.56</v>
      </c>
      <c r="K228" s="74">
        <v>65.900000000000006</v>
      </c>
      <c r="L228" s="74">
        <v>62.52</v>
      </c>
      <c r="M228" s="74">
        <v>57.8</v>
      </c>
      <c r="N228" s="74">
        <v>60.22</v>
      </c>
      <c r="O228" s="57">
        <v>44</v>
      </c>
      <c r="P228" s="57">
        <v>39</v>
      </c>
      <c r="Q228" s="57">
        <v>40</v>
      </c>
      <c r="R228" s="57">
        <v>51</v>
      </c>
      <c r="S228" s="57">
        <v>58</v>
      </c>
      <c r="T228" s="57">
        <v>39</v>
      </c>
      <c r="U228" s="57">
        <v>141</v>
      </c>
      <c r="V228" s="57">
        <v>19</v>
      </c>
      <c r="W228" s="57">
        <v>16</v>
      </c>
      <c r="X228" s="57">
        <v>6</v>
      </c>
      <c r="Y228" s="57">
        <v>9</v>
      </c>
      <c r="Z228" s="57">
        <v>10</v>
      </c>
      <c r="AC228" s="57">
        <v>101</v>
      </c>
      <c r="AD228" s="57">
        <v>115</v>
      </c>
      <c r="AE228" s="57">
        <v>116</v>
      </c>
      <c r="AF228" s="57">
        <v>30</v>
      </c>
      <c r="AG228" s="57">
        <v>33</v>
      </c>
      <c r="AH228" s="74"/>
      <c r="AI228" s="74"/>
      <c r="AJ228" s="74"/>
      <c r="AK228" s="74"/>
      <c r="AL228" s="74"/>
      <c r="AM228" s="74"/>
      <c r="AN228" s="74"/>
      <c r="AO228" s="74"/>
      <c r="AP228" s="57"/>
      <c r="AQ228" s="57"/>
      <c r="AR228" s="57"/>
      <c r="AS228" s="57"/>
      <c r="AT228" s="7"/>
      <c r="AU228" s="7"/>
    </row>
    <row r="229" spans="1:47" x14ac:dyDescent="0.35">
      <c r="A229" t="s">
        <v>526</v>
      </c>
      <c r="B229" s="57">
        <v>-11</v>
      </c>
      <c r="C229" s="57">
        <v>-11</v>
      </c>
      <c r="D229" s="57">
        <v>-40</v>
      </c>
      <c r="E229" s="57">
        <v>-48</v>
      </c>
      <c r="F229" s="57">
        <v>118</v>
      </c>
      <c r="G229" s="57">
        <v>11</v>
      </c>
      <c r="H229" s="74">
        <v>130.47</v>
      </c>
      <c r="I229" s="74">
        <v>72.81</v>
      </c>
      <c r="J229" s="74">
        <v>111.93</v>
      </c>
      <c r="K229" s="74">
        <v>71.63</v>
      </c>
      <c r="L229" s="74">
        <v>75.349999999999994</v>
      </c>
      <c r="M229" s="74">
        <v>66.95</v>
      </c>
      <c r="N229" s="74">
        <v>70.37</v>
      </c>
      <c r="O229" s="57">
        <v>42</v>
      </c>
      <c r="P229" s="57">
        <v>39</v>
      </c>
      <c r="Q229" s="57">
        <v>39</v>
      </c>
      <c r="R229" s="57">
        <v>47</v>
      </c>
      <c r="S229" s="57">
        <v>62</v>
      </c>
      <c r="T229" s="57">
        <v>42</v>
      </c>
      <c r="U229" s="57">
        <v>128</v>
      </c>
      <c r="V229" s="57">
        <v>11</v>
      </c>
      <c r="W229" s="57">
        <v>12</v>
      </c>
      <c r="X229" s="57">
        <v>32</v>
      </c>
      <c r="Y229" s="57">
        <v>11</v>
      </c>
      <c r="Z229" s="57">
        <v>58</v>
      </c>
      <c r="AC229" s="57">
        <v>90</v>
      </c>
      <c r="AD229" s="57">
        <v>100</v>
      </c>
      <c r="AE229" s="57">
        <v>100</v>
      </c>
      <c r="AF229" s="57">
        <v>28</v>
      </c>
      <c r="AG229" s="57">
        <v>33</v>
      </c>
      <c r="AH229" s="74"/>
      <c r="AI229" s="74"/>
      <c r="AJ229" s="74"/>
      <c r="AK229" s="74">
        <v>87.29</v>
      </c>
      <c r="AL229" s="74">
        <v>95.98</v>
      </c>
      <c r="AM229" s="74">
        <v>59.18</v>
      </c>
      <c r="AN229" s="74">
        <v>102.51</v>
      </c>
      <c r="AO229" s="74">
        <v>91.08</v>
      </c>
      <c r="AP229" s="57"/>
      <c r="AQ229" s="57"/>
      <c r="AR229" s="57"/>
      <c r="AS229" s="57"/>
      <c r="AT229" s="7"/>
      <c r="AU229" s="7"/>
    </row>
    <row r="230" spans="1:47" x14ac:dyDescent="0.35">
      <c r="A230" t="s">
        <v>527</v>
      </c>
      <c r="B230" s="57">
        <v>-13</v>
      </c>
      <c r="C230" s="57">
        <v>-11</v>
      </c>
      <c r="D230" s="57">
        <v>-41</v>
      </c>
      <c r="E230" s="57">
        <v>-48</v>
      </c>
      <c r="F230" s="57">
        <v>118</v>
      </c>
      <c r="G230" s="57">
        <v>12</v>
      </c>
      <c r="H230" s="74">
        <v>126.58</v>
      </c>
      <c r="I230" s="74">
        <v>71</v>
      </c>
      <c r="J230" s="74">
        <v>113.78</v>
      </c>
      <c r="K230" s="74">
        <v>69.3</v>
      </c>
      <c r="L230" s="74">
        <v>74.31</v>
      </c>
      <c r="M230" s="74">
        <v>68.260000000000005</v>
      </c>
      <c r="N230" s="74">
        <v>68.959999999999994</v>
      </c>
      <c r="O230" s="57">
        <v>42</v>
      </c>
      <c r="P230" s="57">
        <v>37</v>
      </c>
      <c r="Q230" s="57">
        <v>38</v>
      </c>
      <c r="R230" s="57">
        <v>48</v>
      </c>
      <c r="S230" s="57">
        <v>65</v>
      </c>
      <c r="T230" s="57">
        <v>40</v>
      </c>
      <c r="U230" s="57">
        <v>177</v>
      </c>
      <c r="V230" s="57">
        <v>22</v>
      </c>
      <c r="W230" s="57">
        <v>21</v>
      </c>
      <c r="X230" s="57">
        <v>30</v>
      </c>
      <c r="Y230" s="57">
        <v>15</v>
      </c>
      <c r="Z230" s="57">
        <v>10</v>
      </c>
      <c r="AC230" s="57">
        <v>86</v>
      </c>
      <c r="AD230" s="57">
        <v>97</v>
      </c>
      <c r="AE230" s="57">
        <v>99</v>
      </c>
      <c r="AF230" s="57">
        <v>27</v>
      </c>
      <c r="AG230" s="57">
        <v>34</v>
      </c>
      <c r="AH230" s="74"/>
      <c r="AI230" s="74"/>
      <c r="AJ230" s="74"/>
      <c r="AK230" s="74">
        <v>86.7</v>
      </c>
      <c r="AL230" s="74">
        <v>94.72</v>
      </c>
      <c r="AM230" s="74">
        <v>59.54</v>
      </c>
      <c r="AN230" s="74">
        <v>101.6</v>
      </c>
      <c r="AO230" s="74">
        <v>91.36</v>
      </c>
      <c r="AP230" s="57"/>
      <c r="AQ230" s="57"/>
      <c r="AR230" s="57"/>
      <c r="AS230" s="57"/>
      <c r="AT230" s="7"/>
      <c r="AU230" s="7"/>
    </row>
    <row r="231" spans="1:47" x14ac:dyDescent="0.35">
      <c r="A231" t="s">
        <v>532</v>
      </c>
      <c r="B231" s="57">
        <v>-14</v>
      </c>
      <c r="C231" s="57">
        <v>-11</v>
      </c>
      <c r="D231" s="57">
        <v>-42</v>
      </c>
      <c r="E231" s="57">
        <v>-47</v>
      </c>
      <c r="F231" s="57">
        <v>100</v>
      </c>
      <c r="G231" s="57">
        <v>12</v>
      </c>
      <c r="H231" s="74">
        <v>125.43</v>
      </c>
      <c r="I231" s="74">
        <v>69.709999999999994</v>
      </c>
      <c r="J231" s="74">
        <v>110.64</v>
      </c>
      <c r="K231" s="74">
        <v>68.040000000000006</v>
      </c>
      <c r="L231" s="74">
        <v>74.73</v>
      </c>
      <c r="M231" s="74">
        <v>65.94</v>
      </c>
      <c r="N231" s="74">
        <v>70.180000000000007</v>
      </c>
      <c r="O231" s="57">
        <v>41</v>
      </c>
      <c r="P231" s="57">
        <v>35</v>
      </c>
      <c r="Q231" s="57">
        <v>38</v>
      </c>
      <c r="R231" s="57">
        <v>48</v>
      </c>
      <c r="S231" s="57">
        <v>66</v>
      </c>
      <c r="T231" s="57">
        <v>38</v>
      </c>
      <c r="U231" s="57">
        <v>171</v>
      </c>
      <c r="V231" s="57">
        <v>21</v>
      </c>
      <c r="W231" s="57">
        <v>17</v>
      </c>
      <c r="X231" s="57">
        <v>10</v>
      </c>
      <c r="Y231" s="57">
        <v>13</v>
      </c>
      <c r="Z231" s="57">
        <v>7</v>
      </c>
      <c r="AC231" s="57">
        <v>86</v>
      </c>
      <c r="AD231" s="57">
        <v>97</v>
      </c>
      <c r="AE231" s="57">
        <v>99</v>
      </c>
      <c r="AF231" s="57">
        <v>27</v>
      </c>
      <c r="AG231" s="57">
        <v>34</v>
      </c>
      <c r="AH231" s="74"/>
      <c r="AI231" s="74"/>
      <c r="AJ231" s="74"/>
      <c r="AK231" s="74">
        <v>86.55</v>
      </c>
      <c r="AL231" s="74">
        <v>94.28</v>
      </c>
      <c r="AM231" s="74">
        <v>59.75</v>
      </c>
      <c r="AN231" s="74">
        <v>101.26</v>
      </c>
      <c r="AO231" s="74">
        <v>92.06</v>
      </c>
      <c r="AP231" s="57"/>
      <c r="AQ231" s="57"/>
      <c r="AR231" s="57"/>
      <c r="AS231" s="57"/>
      <c r="AT231" s="7"/>
      <c r="AU231" s="7"/>
    </row>
    <row r="232" spans="1:47" x14ac:dyDescent="0.35">
      <c r="A232" t="s">
        <v>534</v>
      </c>
      <c r="B232" s="57">
        <v>-24</v>
      </c>
      <c r="C232" s="57">
        <v>-10</v>
      </c>
      <c r="D232" s="57">
        <v>-43</v>
      </c>
      <c r="E232" s="57">
        <v>-48</v>
      </c>
      <c r="F232" s="57">
        <v>89</v>
      </c>
      <c r="G232" s="57">
        <v>13</v>
      </c>
      <c r="H232" s="74">
        <v>125.42</v>
      </c>
      <c r="I232" s="74">
        <v>70.8</v>
      </c>
      <c r="J232" s="74">
        <v>104.49</v>
      </c>
      <c r="K232" s="74">
        <v>68.66</v>
      </c>
      <c r="L232" s="74">
        <v>78</v>
      </c>
      <c r="M232" s="74">
        <v>68.25</v>
      </c>
      <c r="N232" s="74">
        <v>70.260000000000005</v>
      </c>
      <c r="O232" s="57">
        <v>39</v>
      </c>
      <c r="P232" s="57">
        <v>37</v>
      </c>
      <c r="Q232" s="57">
        <v>38</v>
      </c>
      <c r="R232" s="57">
        <v>46</v>
      </c>
      <c r="S232" s="57">
        <v>62</v>
      </c>
      <c r="T232" s="57">
        <v>39</v>
      </c>
      <c r="U232" s="57">
        <v>151</v>
      </c>
      <c r="V232" s="57">
        <v>16</v>
      </c>
      <c r="W232" s="57">
        <v>15</v>
      </c>
      <c r="X232" s="57">
        <v>6</v>
      </c>
      <c r="Y232" s="57">
        <v>11</v>
      </c>
      <c r="Z232" s="57">
        <v>7</v>
      </c>
      <c r="AC232" s="57">
        <v>85</v>
      </c>
      <c r="AD232" s="57">
        <v>94</v>
      </c>
      <c r="AE232" s="57">
        <v>98</v>
      </c>
      <c r="AF232" s="57">
        <v>26</v>
      </c>
      <c r="AG232" s="57">
        <v>32</v>
      </c>
      <c r="AH232" s="74"/>
      <c r="AI232" s="74"/>
      <c r="AJ232" s="74"/>
      <c r="AK232" s="74">
        <v>85.56</v>
      </c>
      <c r="AL232" s="74">
        <v>92.83</v>
      </c>
      <c r="AM232" s="74">
        <v>59.73</v>
      </c>
      <c r="AN232" s="74">
        <v>99.6</v>
      </c>
      <c r="AO232" s="74">
        <v>92.53</v>
      </c>
      <c r="AP232" s="57"/>
      <c r="AQ232" s="57"/>
      <c r="AR232" s="57"/>
      <c r="AS232" s="57"/>
      <c r="AT232" s="7"/>
      <c r="AU232" s="7"/>
    </row>
    <row r="233" spans="1:47" x14ac:dyDescent="0.35">
      <c r="A233" t="s">
        <v>535</v>
      </c>
      <c r="B233" s="57">
        <v>-26</v>
      </c>
      <c r="C233" s="57">
        <v>-12</v>
      </c>
      <c r="D233" s="57">
        <v>-39</v>
      </c>
      <c r="E233" s="57">
        <v>-46</v>
      </c>
      <c r="F233" s="57">
        <v>76</v>
      </c>
      <c r="G233" s="57">
        <v>12</v>
      </c>
      <c r="H233" s="74">
        <v>140.28</v>
      </c>
      <c r="I233" s="74">
        <v>72.510000000000005</v>
      </c>
      <c r="J233" s="74">
        <v>116.68</v>
      </c>
      <c r="K233" s="74">
        <v>71.88</v>
      </c>
      <c r="L233" s="74">
        <v>71.819999999999993</v>
      </c>
      <c r="M233" s="74">
        <v>65.45</v>
      </c>
      <c r="N233" s="74">
        <v>62.69</v>
      </c>
      <c r="O233" s="57">
        <v>40</v>
      </c>
      <c r="P233" s="57">
        <v>41</v>
      </c>
      <c r="Q233" s="57">
        <v>38</v>
      </c>
      <c r="R233" s="57">
        <v>45</v>
      </c>
      <c r="S233" s="57">
        <v>55</v>
      </c>
      <c r="T233" s="57">
        <v>35</v>
      </c>
      <c r="U233" s="57">
        <v>155</v>
      </c>
      <c r="V233" s="57">
        <v>16</v>
      </c>
      <c r="W233" s="57">
        <v>17</v>
      </c>
      <c r="X233" s="57">
        <v>9</v>
      </c>
      <c r="Y233" s="57">
        <v>9</v>
      </c>
      <c r="Z233" s="57">
        <v>9</v>
      </c>
      <c r="AC233" s="57">
        <v>89</v>
      </c>
      <c r="AD233" s="57">
        <v>97</v>
      </c>
      <c r="AE233" s="57">
        <v>98</v>
      </c>
      <c r="AF233" s="57">
        <v>29</v>
      </c>
      <c r="AG233" s="57">
        <v>32</v>
      </c>
      <c r="AH233" s="74"/>
      <c r="AI233" s="74"/>
      <c r="AJ233" s="74"/>
      <c r="AK233" s="74">
        <v>85.38</v>
      </c>
      <c r="AL233" s="74">
        <v>92.17</v>
      </c>
      <c r="AM233" s="74">
        <v>60</v>
      </c>
      <c r="AN233" s="74">
        <v>99.51</v>
      </c>
      <c r="AO233" s="74">
        <v>92.38</v>
      </c>
      <c r="AP233" s="57"/>
      <c r="AQ233" s="57"/>
      <c r="AR233" s="57"/>
      <c r="AS233" s="57"/>
      <c r="AT233" s="7"/>
      <c r="AU233" s="7"/>
    </row>
    <row r="234" spans="1:47" x14ac:dyDescent="0.35">
      <c r="A234" t="s">
        <v>1315</v>
      </c>
      <c r="B234" s="57">
        <v>-33</v>
      </c>
      <c r="C234" s="57">
        <v>-15</v>
      </c>
      <c r="D234" s="57">
        <v>-33</v>
      </c>
      <c r="E234" s="57">
        <v>-13</v>
      </c>
      <c r="F234" s="57">
        <v>50</v>
      </c>
      <c r="G234" s="57">
        <v>4</v>
      </c>
      <c r="H234" s="74">
        <v>126.58</v>
      </c>
      <c r="I234" s="74">
        <v>70.12</v>
      </c>
      <c r="J234" s="74">
        <v>127.19</v>
      </c>
      <c r="K234" s="74">
        <v>71.680000000000007</v>
      </c>
      <c r="L234" s="74">
        <v>66.48</v>
      </c>
      <c r="M234" s="74">
        <v>58.66</v>
      </c>
      <c r="N234" s="74">
        <v>59.84</v>
      </c>
      <c r="O234" s="57">
        <v>43</v>
      </c>
      <c r="P234" s="57">
        <v>45</v>
      </c>
      <c r="Q234" s="57">
        <v>42</v>
      </c>
      <c r="R234" s="57">
        <v>45</v>
      </c>
      <c r="S234" s="57">
        <v>57</v>
      </c>
      <c r="T234" s="57">
        <v>34</v>
      </c>
      <c r="U234" s="57">
        <v>135</v>
      </c>
      <c r="V234" s="57">
        <v>10</v>
      </c>
      <c r="W234" s="57">
        <v>10</v>
      </c>
      <c r="X234" s="57">
        <v>28</v>
      </c>
      <c r="Y234" s="57">
        <v>9</v>
      </c>
      <c r="Z234" s="57">
        <v>6</v>
      </c>
      <c r="AC234" s="57">
        <v>96</v>
      </c>
      <c r="AD234" s="57">
        <v>107</v>
      </c>
      <c r="AE234" s="57">
        <v>107</v>
      </c>
      <c r="AF234" s="57">
        <v>32</v>
      </c>
      <c r="AG234" s="57">
        <v>32</v>
      </c>
      <c r="AH234" s="74"/>
      <c r="AI234" s="74"/>
      <c r="AJ234" s="74"/>
      <c r="AK234" s="74"/>
      <c r="AL234" s="74"/>
      <c r="AM234" s="74"/>
      <c r="AN234" s="74"/>
      <c r="AO234" s="74"/>
      <c r="AP234" s="57"/>
      <c r="AQ234" s="57"/>
      <c r="AR234" s="57"/>
      <c r="AS234" s="57"/>
      <c r="AT234" s="7"/>
      <c r="AU234" s="7"/>
    </row>
    <row r="235" spans="1:47" x14ac:dyDescent="0.35">
      <c r="A235" t="s">
        <v>1316</v>
      </c>
      <c r="B235" s="57">
        <v>-29</v>
      </c>
      <c r="C235" s="57">
        <v>-18</v>
      </c>
      <c r="D235" s="57">
        <v>-32</v>
      </c>
      <c r="E235" s="57">
        <v>-10</v>
      </c>
      <c r="F235" s="57">
        <v>52</v>
      </c>
      <c r="G235" s="57">
        <v>3</v>
      </c>
      <c r="H235" s="74">
        <v>112.6</v>
      </c>
      <c r="I235" s="74">
        <v>65.03</v>
      </c>
      <c r="J235" s="74">
        <v>89.67</v>
      </c>
      <c r="K235" s="74">
        <v>64.36</v>
      </c>
      <c r="L235" s="74">
        <v>61.43</v>
      </c>
      <c r="M235" s="74">
        <v>57.26</v>
      </c>
      <c r="N235" s="74">
        <v>58.74</v>
      </c>
      <c r="O235" s="57">
        <v>43</v>
      </c>
      <c r="P235" s="57">
        <v>39</v>
      </c>
      <c r="Q235" s="57">
        <v>38</v>
      </c>
      <c r="R235" s="57">
        <v>51</v>
      </c>
      <c r="S235" s="57">
        <v>60</v>
      </c>
      <c r="T235" s="57">
        <v>38</v>
      </c>
      <c r="U235" s="57">
        <v>127</v>
      </c>
      <c r="V235" s="57">
        <v>13</v>
      </c>
      <c r="W235" s="57">
        <v>13</v>
      </c>
      <c r="X235" s="57">
        <v>7</v>
      </c>
      <c r="Y235" s="57">
        <v>13</v>
      </c>
      <c r="Z235" s="57">
        <v>11</v>
      </c>
      <c r="AC235" s="57">
        <v>95</v>
      </c>
      <c r="AD235" s="57">
        <v>110</v>
      </c>
      <c r="AE235" s="57">
        <v>115</v>
      </c>
      <c r="AF235" s="57">
        <v>31</v>
      </c>
      <c r="AG235" s="57">
        <v>32</v>
      </c>
      <c r="AH235" s="74"/>
      <c r="AI235" s="74"/>
      <c r="AJ235" s="74"/>
      <c r="AK235" s="74"/>
      <c r="AL235" s="74"/>
      <c r="AM235" s="74"/>
      <c r="AN235" s="74"/>
      <c r="AO235" s="74"/>
      <c r="AP235" s="57"/>
      <c r="AQ235" s="57"/>
      <c r="AR235" s="57"/>
      <c r="AS235" s="57"/>
      <c r="AT235" s="7"/>
      <c r="AU235" s="7"/>
    </row>
    <row r="236" spans="1:47" x14ac:dyDescent="0.35">
      <c r="A236" t="s">
        <v>536</v>
      </c>
      <c r="B236" s="57">
        <v>-9</v>
      </c>
      <c r="C236" s="57">
        <v>-14</v>
      </c>
      <c r="D236" s="57">
        <v>-41</v>
      </c>
      <c r="E236" s="57">
        <v>-48</v>
      </c>
      <c r="F236" s="57">
        <v>80</v>
      </c>
      <c r="G236" s="57">
        <v>11</v>
      </c>
      <c r="H236" s="74">
        <v>126.32</v>
      </c>
      <c r="I236" s="74">
        <v>74.05</v>
      </c>
      <c r="J236" s="74">
        <v>110.5</v>
      </c>
      <c r="K236" s="74">
        <v>72.27</v>
      </c>
      <c r="L236" s="74">
        <v>78.87</v>
      </c>
      <c r="M236" s="74">
        <v>74.02</v>
      </c>
      <c r="N236" s="74">
        <v>73.16</v>
      </c>
      <c r="O236" s="57">
        <v>43</v>
      </c>
      <c r="P236" s="57">
        <v>39</v>
      </c>
      <c r="Q236" s="57">
        <v>41</v>
      </c>
      <c r="R236" s="57">
        <v>48</v>
      </c>
      <c r="S236" s="57">
        <v>63</v>
      </c>
      <c r="T236" s="57">
        <v>39</v>
      </c>
      <c r="U236" s="57">
        <v>119</v>
      </c>
      <c r="V236" s="57">
        <v>45</v>
      </c>
      <c r="W236" s="57">
        <v>13</v>
      </c>
      <c r="X236" s="57">
        <v>6</v>
      </c>
      <c r="Y236" s="57">
        <v>12</v>
      </c>
      <c r="Z236" s="57">
        <v>43</v>
      </c>
      <c r="AC236" s="57">
        <v>88</v>
      </c>
      <c r="AD236" s="57">
        <v>100</v>
      </c>
      <c r="AE236" s="57">
        <v>100</v>
      </c>
      <c r="AF236" s="57">
        <v>29</v>
      </c>
      <c r="AG236" s="57">
        <v>32</v>
      </c>
      <c r="AH236" s="74"/>
      <c r="AI236" s="74"/>
      <c r="AJ236" s="74"/>
      <c r="AK236" s="74">
        <v>86.51</v>
      </c>
      <c r="AL236" s="74">
        <v>95.11</v>
      </c>
      <c r="AM236" s="74">
        <v>60.72</v>
      </c>
      <c r="AN236" s="74">
        <v>99.7</v>
      </c>
      <c r="AO236" s="74">
        <v>90.31</v>
      </c>
      <c r="AP236" s="57"/>
      <c r="AQ236" s="57"/>
      <c r="AR236" s="57"/>
      <c r="AS236" s="57"/>
      <c r="AT236" s="7"/>
      <c r="AU236" s="7"/>
    </row>
    <row r="237" spans="1:47" x14ac:dyDescent="0.35">
      <c r="A237" t="s">
        <v>537</v>
      </c>
      <c r="B237" s="57">
        <v>-11</v>
      </c>
      <c r="C237" s="57">
        <v>-13</v>
      </c>
      <c r="D237" s="57">
        <v>-41</v>
      </c>
      <c r="E237" s="57">
        <v>-46</v>
      </c>
      <c r="F237" s="57">
        <v>93</v>
      </c>
      <c r="G237" s="57">
        <v>12</v>
      </c>
      <c r="H237" s="74">
        <v>126.56</v>
      </c>
      <c r="I237" s="74">
        <v>75.040000000000006</v>
      </c>
      <c r="J237" s="74">
        <v>116.2</v>
      </c>
      <c r="K237" s="74">
        <v>73.98</v>
      </c>
      <c r="L237" s="74">
        <v>80.83</v>
      </c>
      <c r="M237" s="74">
        <v>70.7</v>
      </c>
      <c r="N237" s="74">
        <v>73.87</v>
      </c>
      <c r="O237" s="57">
        <v>44</v>
      </c>
      <c r="P237" s="57">
        <v>39</v>
      </c>
      <c r="Q237" s="57">
        <v>40</v>
      </c>
      <c r="R237" s="57">
        <v>52</v>
      </c>
      <c r="S237" s="57">
        <v>63</v>
      </c>
      <c r="T237" s="57">
        <v>39</v>
      </c>
      <c r="U237" s="57">
        <v>170</v>
      </c>
      <c r="V237" s="57">
        <v>15</v>
      </c>
      <c r="W237" s="57">
        <v>12</v>
      </c>
      <c r="X237" s="57">
        <v>6</v>
      </c>
      <c r="Y237" s="57">
        <v>17</v>
      </c>
      <c r="Z237" s="57">
        <v>11</v>
      </c>
      <c r="AC237" s="57">
        <v>86</v>
      </c>
      <c r="AD237" s="57">
        <v>98</v>
      </c>
      <c r="AE237" s="57">
        <v>99</v>
      </c>
      <c r="AF237" s="57">
        <v>30</v>
      </c>
      <c r="AG237" s="57">
        <v>32</v>
      </c>
      <c r="AH237" s="74"/>
      <c r="AI237" s="74"/>
      <c r="AJ237" s="74"/>
      <c r="AK237" s="74">
        <v>86.54</v>
      </c>
      <c r="AL237" s="74">
        <v>95.84</v>
      </c>
      <c r="AM237" s="74">
        <v>60.79</v>
      </c>
      <c r="AN237" s="74">
        <v>99.08</v>
      </c>
      <c r="AO237" s="74">
        <v>89.63</v>
      </c>
      <c r="AP237" s="57"/>
      <c r="AQ237" s="57"/>
      <c r="AR237" s="57"/>
      <c r="AS237" s="57"/>
      <c r="AT237" s="7"/>
      <c r="AU237" s="7"/>
    </row>
    <row r="238" spans="1:47" x14ac:dyDescent="0.35">
      <c r="A238" t="s">
        <v>538</v>
      </c>
      <c r="B238" s="57">
        <v>-15</v>
      </c>
      <c r="C238" s="57">
        <v>-17</v>
      </c>
      <c r="D238" s="57">
        <v>-44</v>
      </c>
      <c r="E238" s="57">
        <v>-46</v>
      </c>
      <c r="F238" s="57">
        <v>39</v>
      </c>
      <c r="G238" s="57">
        <v>13</v>
      </c>
      <c r="H238" s="74">
        <v>126.68</v>
      </c>
      <c r="I238" s="74">
        <v>73.52</v>
      </c>
      <c r="J238" s="74">
        <v>109.25</v>
      </c>
      <c r="K238" s="74">
        <v>72.56</v>
      </c>
      <c r="L238" s="74">
        <v>77.760000000000005</v>
      </c>
      <c r="M238" s="74">
        <v>71.069999999999993</v>
      </c>
      <c r="N238" s="74">
        <v>76.06</v>
      </c>
      <c r="O238" s="57">
        <v>43</v>
      </c>
      <c r="P238" s="57">
        <v>37</v>
      </c>
      <c r="Q238" s="57">
        <v>40</v>
      </c>
      <c r="R238" s="57">
        <v>48</v>
      </c>
      <c r="S238" s="57">
        <v>66</v>
      </c>
      <c r="T238" s="57">
        <v>38</v>
      </c>
      <c r="U238" s="57">
        <v>159</v>
      </c>
      <c r="V238" s="57">
        <v>18</v>
      </c>
      <c r="W238" s="57">
        <v>19</v>
      </c>
      <c r="X238" s="57">
        <v>28</v>
      </c>
      <c r="Y238" s="57">
        <v>16</v>
      </c>
      <c r="Z238" s="57">
        <v>6</v>
      </c>
      <c r="AC238" s="57">
        <v>84</v>
      </c>
      <c r="AD238" s="57">
        <v>95</v>
      </c>
      <c r="AE238" s="57">
        <v>97</v>
      </c>
      <c r="AF238" s="57">
        <v>29</v>
      </c>
      <c r="AG238" s="57">
        <v>32</v>
      </c>
      <c r="AH238" s="74"/>
      <c r="AI238" s="74"/>
      <c r="AJ238" s="74"/>
      <c r="AK238" s="74">
        <v>86.91</v>
      </c>
      <c r="AL238" s="74">
        <v>97.27</v>
      </c>
      <c r="AM238" s="74">
        <v>60.8</v>
      </c>
      <c r="AN238" s="74">
        <v>98.7</v>
      </c>
      <c r="AO238" s="74">
        <v>89.35</v>
      </c>
      <c r="AP238" s="57"/>
      <c r="AQ238" s="57"/>
      <c r="AR238" s="57"/>
      <c r="AS238" s="57"/>
      <c r="AT238" s="7"/>
      <c r="AU238" s="7"/>
    </row>
    <row r="239" spans="1:47" x14ac:dyDescent="0.35">
      <c r="A239" t="s">
        <v>539</v>
      </c>
      <c r="B239" s="57">
        <v>-19</v>
      </c>
      <c r="C239" s="57">
        <v>-10</v>
      </c>
      <c r="D239" s="57">
        <v>-40</v>
      </c>
      <c r="E239" s="57">
        <v>-46</v>
      </c>
      <c r="F239" s="57">
        <v>121</v>
      </c>
      <c r="G239" s="57">
        <v>11</v>
      </c>
      <c r="H239" s="74">
        <v>131.61000000000001</v>
      </c>
      <c r="I239" s="74">
        <v>75.47</v>
      </c>
      <c r="J239" s="74">
        <v>117.71</v>
      </c>
      <c r="K239" s="74">
        <v>75.510000000000005</v>
      </c>
      <c r="L239" s="74">
        <v>79.7</v>
      </c>
      <c r="M239" s="74">
        <v>68</v>
      </c>
      <c r="N239" s="74">
        <v>70.739999999999995</v>
      </c>
      <c r="O239" s="57">
        <v>43</v>
      </c>
      <c r="P239" s="57">
        <v>41</v>
      </c>
      <c r="Q239" s="57">
        <v>41</v>
      </c>
      <c r="R239" s="57">
        <v>48</v>
      </c>
      <c r="S239" s="57">
        <v>65</v>
      </c>
      <c r="T239" s="57">
        <v>36</v>
      </c>
      <c r="U239" s="57">
        <v>153</v>
      </c>
      <c r="V239" s="57">
        <v>14</v>
      </c>
      <c r="W239" s="57">
        <v>16</v>
      </c>
      <c r="X239" s="57">
        <v>6</v>
      </c>
      <c r="Y239" s="57">
        <v>13</v>
      </c>
      <c r="Z239" s="57">
        <v>8</v>
      </c>
      <c r="AC239" s="57">
        <v>89</v>
      </c>
      <c r="AD239" s="57">
        <v>98</v>
      </c>
      <c r="AE239" s="57">
        <v>98</v>
      </c>
      <c r="AF239" s="57">
        <v>30</v>
      </c>
      <c r="AG239" s="57">
        <v>34</v>
      </c>
      <c r="AH239" s="74"/>
      <c r="AI239" s="74"/>
      <c r="AJ239" s="74"/>
      <c r="AK239" s="74">
        <v>87.24</v>
      </c>
      <c r="AL239" s="74">
        <v>98.11</v>
      </c>
      <c r="AM239" s="74">
        <v>61.55</v>
      </c>
      <c r="AN239" s="74">
        <v>98.23</v>
      </c>
      <c r="AO239" s="74">
        <v>89.05</v>
      </c>
      <c r="AP239" s="57"/>
      <c r="AQ239" s="57"/>
      <c r="AR239" s="57"/>
      <c r="AS239" s="57"/>
      <c r="AT239" s="7"/>
      <c r="AU239" s="7"/>
    </row>
    <row r="240" spans="1:47" x14ac:dyDescent="0.35">
      <c r="A240" t="s">
        <v>540</v>
      </c>
      <c r="B240" s="57">
        <v>-26</v>
      </c>
      <c r="C240" s="57">
        <v>-13</v>
      </c>
      <c r="D240" s="57">
        <v>-40</v>
      </c>
      <c r="E240" s="57">
        <v>-45</v>
      </c>
      <c r="F240" s="57">
        <v>56</v>
      </c>
      <c r="G240" s="57">
        <v>12</v>
      </c>
      <c r="H240" s="74">
        <v>139.06</v>
      </c>
      <c r="I240" s="74">
        <v>76.5</v>
      </c>
      <c r="J240" s="74">
        <v>120.6</v>
      </c>
      <c r="K240" s="74">
        <v>77.489999999999995</v>
      </c>
      <c r="L240" s="74">
        <v>72.88</v>
      </c>
      <c r="M240" s="74">
        <v>68.05</v>
      </c>
      <c r="N240" s="74">
        <v>68.510000000000005</v>
      </c>
      <c r="O240" s="57">
        <v>43</v>
      </c>
      <c r="P240" s="57">
        <v>39</v>
      </c>
      <c r="Q240" s="57">
        <v>40</v>
      </c>
      <c r="R240" s="57">
        <v>48</v>
      </c>
      <c r="S240" s="57">
        <v>64</v>
      </c>
      <c r="T240" s="57">
        <v>34</v>
      </c>
      <c r="U240" s="57">
        <v>133</v>
      </c>
      <c r="V240" s="57">
        <v>9</v>
      </c>
      <c r="W240" s="57">
        <v>15</v>
      </c>
      <c r="X240" s="57">
        <v>6</v>
      </c>
      <c r="Y240" s="57">
        <v>7</v>
      </c>
      <c r="Z240" s="57">
        <v>7</v>
      </c>
      <c r="AC240" s="57">
        <v>89</v>
      </c>
      <c r="AD240" s="57">
        <v>96</v>
      </c>
      <c r="AE240" s="57">
        <v>95</v>
      </c>
      <c r="AF240" s="57">
        <v>32</v>
      </c>
      <c r="AG240" s="57">
        <v>33</v>
      </c>
      <c r="AH240" s="74"/>
      <c r="AI240" s="74"/>
      <c r="AJ240" s="74"/>
      <c r="AK240" s="74">
        <v>86.77</v>
      </c>
      <c r="AL240" s="74">
        <v>97.82</v>
      </c>
      <c r="AM240" s="74">
        <v>60.57</v>
      </c>
      <c r="AN240" s="74">
        <v>97.82</v>
      </c>
      <c r="AO240" s="74">
        <v>89.56</v>
      </c>
      <c r="AP240" s="57"/>
      <c r="AQ240" s="57"/>
      <c r="AR240" s="57"/>
      <c r="AS240" s="57"/>
      <c r="AT240" s="7"/>
      <c r="AU240" s="7"/>
    </row>
    <row r="241" spans="1:47" x14ac:dyDescent="0.35">
      <c r="A241" t="s">
        <v>1317</v>
      </c>
      <c r="B241" s="57">
        <v>-31</v>
      </c>
      <c r="C241" s="57">
        <v>-15</v>
      </c>
      <c r="D241" s="57">
        <v>-32</v>
      </c>
      <c r="E241" s="57">
        <v>-11</v>
      </c>
      <c r="F241" s="57">
        <v>53</v>
      </c>
      <c r="G241" s="57">
        <v>4</v>
      </c>
      <c r="H241" s="74">
        <v>130.72</v>
      </c>
      <c r="I241" s="74">
        <v>76.400000000000006</v>
      </c>
      <c r="J241" s="74">
        <v>136.32</v>
      </c>
      <c r="K241" s="74">
        <v>81.13</v>
      </c>
      <c r="L241" s="74">
        <v>68.569999999999993</v>
      </c>
      <c r="M241" s="74">
        <v>60.75</v>
      </c>
      <c r="N241" s="74">
        <v>62.12</v>
      </c>
      <c r="O241" s="57">
        <v>47</v>
      </c>
      <c r="P241" s="57">
        <v>43</v>
      </c>
      <c r="Q241" s="57">
        <v>39</v>
      </c>
      <c r="R241" s="57">
        <v>50</v>
      </c>
      <c r="S241" s="57">
        <v>54</v>
      </c>
      <c r="T241" s="57">
        <v>39</v>
      </c>
      <c r="U241" s="57">
        <v>140</v>
      </c>
      <c r="V241" s="57">
        <v>12</v>
      </c>
      <c r="W241" s="57">
        <v>18</v>
      </c>
      <c r="X241" s="57">
        <v>6</v>
      </c>
      <c r="Y241" s="57">
        <v>11</v>
      </c>
      <c r="Z241" s="57">
        <v>7</v>
      </c>
      <c r="AC241" s="57">
        <v>97</v>
      </c>
      <c r="AD241" s="57">
        <v>109</v>
      </c>
      <c r="AE241" s="57">
        <v>108</v>
      </c>
      <c r="AF241" s="57">
        <v>35</v>
      </c>
      <c r="AG241" s="57">
        <v>33</v>
      </c>
      <c r="AH241" s="74"/>
      <c r="AI241" s="74"/>
      <c r="AJ241" s="74"/>
      <c r="AK241" s="74"/>
      <c r="AL241" s="74"/>
      <c r="AM241" s="74"/>
      <c r="AN241" s="74"/>
      <c r="AO241" s="74"/>
      <c r="AP241" s="57"/>
      <c r="AQ241" s="57"/>
      <c r="AR241" s="57"/>
      <c r="AS241" s="57"/>
      <c r="AT241" s="7"/>
      <c r="AU241" s="7"/>
    </row>
    <row r="242" spans="1:47" x14ac:dyDescent="0.35">
      <c r="A242" t="s">
        <v>1318</v>
      </c>
      <c r="B242" s="57">
        <v>-26</v>
      </c>
      <c r="C242" s="57">
        <v>-17</v>
      </c>
      <c r="D242" s="57">
        <v>-29</v>
      </c>
      <c r="E242" s="57">
        <v>-7</v>
      </c>
      <c r="F242" s="57">
        <v>64</v>
      </c>
      <c r="G242" s="57">
        <v>2</v>
      </c>
      <c r="H242" s="74">
        <v>117.46</v>
      </c>
      <c r="I242" s="74">
        <v>70.03</v>
      </c>
      <c r="J242" s="74">
        <v>97.53</v>
      </c>
      <c r="K242" s="74">
        <v>70.64</v>
      </c>
      <c r="L242" s="74">
        <v>64.72</v>
      </c>
      <c r="M242" s="74">
        <v>63.69</v>
      </c>
      <c r="N242" s="74">
        <v>62.28</v>
      </c>
      <c r="O242" s="57">
        <v>47</v>
      </c>
      <c r="P242" s="57">
        <v>43</v>
      </c>
      <c r="Q242" s="57">
        <v>41</v>
      </c>
      <c r="R242" s="57">
        <v>64</v>
      </c>
      <c r="S242" s="57">
        <v>59</v>
      </c>
      <c r="T242" s="57">
        <v>42</v>
      </c>
      <c r="U242" s="57">
        <v>147</v>
      </c>
      <c r="V242" s="57">
        <v>17</v>
      </c>
      <c r="W242" s="57">
        <v>11</v>
      </c>
      <c r="X242" s="57">
        <v>7</v>
      </c>
      <c r="Y242" s="57">
        <v>13</v>
      </c>
      <c r="Z242" s="57">
        <v>9</v>
      </c>
      <c r="AC242" s="57">
        <v>99</v>
      </c>
      <c r="AD242" s="57">
        <v>115</v>
      </c>
      <c r="AE242" s="57">
        <v>116</v>
      </c>
      <c r="AF242" s="57">
        <v>34</v>
      </c>
      <c r="AG242" s="57">
        <v>33</v>
      </c>
      <c r="AH242" s="74"/>
      <c r="AI242" s="74"/>
      <c r="AJ242" s="74"/>
      <c r="AK242" s="74"/>
      <c r="AL242" s="74"/>
      <c r="AM242" s="74"/>
      <c r="AN242" s="74"/>
      <c r="AO242" s="74"/>
      <c r="AP242" s="57"/>
      <c r="AQ242" s="57"/>
      <c r="AR242" s="57"/>
      <c r="AS242" s="57"/>
      <c r="AT242" s="7"/>
      <c r="AU242" s="7"/>
    </row>
    <row r="243" spans="1:47" x14ac:dyDescent="0.35">
      <c r="A243" t="s">
        <v>541</v>
      </c>
      <c r="B243" s="57">
        <v>-3</v>
      </c>
      <c r="C243" s="57">
        <v>-12</v>
      </c>
      <c r="D243" s="57">
        <v>-38</v>
      </c>
      <c r="E243" s="57">
        <v>-46</v>
      </c>
      <c r="F243" s="57">
        <v>105</v>
      </c>
      <c r="G243" s="57">
        <v>10</v>
      </c>
      <c r="H243" s="74">
        <v>129.41</v>
      </c>
      <c r="I243" s="74">
        <v>77.89</v>
      </c>
      <c r="J243" s="74">
        <v>119.23</v>
      </c>
      <c r="K243" s="74">
        <v>76.94</v>
      </c>
      <c r="L243" s="74">
        <v>81</v>
      </c>
      <c r="M243" s="74">
        <v>74.27</v>
      </c>
      <c r="N243" s="74">
        <v>78.459999999999994</v>
      </c>
      <c r="O243" s="57">
        <v>46</v>
      </c>
      <c r="P243" s="57">
        <v>46</v>
      </c>
      <c r="Q243" s="57">
        <v>44</v>
      </c>
      <c r="R243" s="57">
        <v>57</v>
      </c>
      <c r="S243" s="57">
        <v>59</v>
      </c>
      <c r="T243" s="57">
        <v>43</v>
      </c>
      <c r="U243" s="57">
        <v>135</v>
      </c>
      <c r="V243" s="57">
        <v>13</v>
      </c>
      <c r="W243" s="57">
        <v>12</v>
      </c>
      <c r="X243" s="57">
        <v>38</v>
      </c>
      <c r="Y243" s="57">
        <v>13</v>
      </c>
      <c r="Z243" s="57">
        <v>6</v>
      </c>
      <c r="AC243" s="57">
        <v>92</v>
      </c>
      <c r="AD243" s="57">
        <v>102</v>
      </c>
      <c r="AE243" s="57">
        <v>99</v>
      </c>
      <c r="AF243" s="57">
        <v>32</v>
      </c>
      <c r="AG243" s="57">
        <v>33</v>
      </c>
      <c r="AH243" s="74"/>
      <c r="AI243" s="74"/>
      <c r="AJ243" s="74"/>
      <c r="AK243" s="74">
        <v>88.02</v>
      </c>
      <c r="AL243" s="74">
        <v>99.46</v>
      </c>
      <c r="AM243" s="74">
        <v>62.85</v>
      </c>
      <c r="AN243" s="74">
        <v>97.7</v>
      </c>
      <c r="AO243" s="74">
        <v>90.68</v>
      </c>
      <c r="AP243" s="57"/>
      <c r="AQ243" s="57"/>
      <c r="AR243" s="57"/>
      <c r="AS243" s="57"/>
      <c r="AT243" s="7"/>
      <c r="AU243" s="7"/>
    </row>
    <row r="244" spans="1:47" x14ac:dyDescent="0.35">
      <c r="A244" t="s">
        <v>542</v>
      </c>
      <c r="B244" s="57">
        <v>-13</v>
      </c>
      <c r="C244" s="57">
        <v>-16</v>
      </c>
      <c r="D244" s="57">
        <v>-45</v>
      </c>
      <c r="E244" s="57">
        <v>-47</v>
      </c>
      <c r="F244" s="57">
        <v>31</v>
      </c>
      <c r="G244" s="57">
        <v>13</v>
      </c>
      <c r="H244" s="74">
        <v>125.32</v>
      </c>
      <c r="I244" s="74">
        <v>77.8</v>
      </c>
      <c r="J244" s="74">
        <v>113.39</v>
      </c>
      <c r="K244" s="74">
        <v>78.02</v>
      </c>
      <c r="L244" s="74">
        <v>81.709999999999994</v>
      </c>
      <c r="M244" s="74">
        <v>73.010000000000005</v>
      </c>
      <c r="N244" s="74">
        <v>75.959999999999994</v>
      </c>
      <c r="O244" s="57">
        <v>46</v>
      </c>
      <c r="P244" s="57">
        <v>43</v>
      </c>
      <c r="Q244" s="57">
        <v>40</v>
      </c>
      <c r="R244" s="57">
        <v>61</v>
      </c>
      <c r="S244" s="57">
        <v>62</v>
      </c>
      <c r="T244" s="57">
        <v>42</v>
      </c>
      <c r="U244" s="57">
        <v>148</v>
      </c>
      <c r="V244" s="57">
        <v>13</v>
      </c>
      <c r="W244" s="57">
        <v>17</v>
      </c>
      <c r="X244" s="57">
        <v>18</v>
      </c>
      <c r="Y244" s="57">
        <v>13</v>
      </c>
      <c r="Z244" s="57">
        <v>10</v>
      </c>
      <c r="AC244" s="57">
        <v>82</v>
      </c>
      <c r="AD244" s="57">
        <v>93</v>
      </c>
      <c r="AE244" s="57">
        <v>95</v>
      </c>
      <c r="AF244" s="57">
        <v>34</v>
      </c>
      <c r="AG244" s="57">
        <v>33</v>
      </c>
      <c r="AH244" s="74"/>
      <c r="AI244" s="74"/>
      <c r="AJ244" s="74"/>
      <c r="AK244" s="74">
        <v>88.46</v>
      </c>
      <c r="AL244" s="74">
        <v>100.53</v>
      </c>
      <c r="AM244" s="74">
        <v>62.79</v>
      </c>
      <c r="AN244" s="74">
        <v>97.87</v>
      </c>
      <c r="AO244" s="74">
        <v>91.26</v>
      </c>
      <c r="AP244" s="57"/>
      <c r="AQ244" s="57"/>
      <c r="AR244" s="57"/>
      <c r="AS244" s="57"/>
      <c r="AT244" s="7"/>
      <c r="AU244" s="7"/>
    </row>
    <row r="245" spans="1:47" x14ac:dyDescent="0.35">
      <c r="A245" t="s">
        <v>545</v>
      </c>
      <c r="B245" s="57">
        <v>-3</v>
      </c>
      <c r="C245" s="57">
        <v>-11</v>
      </c>
      <c r="D245" s="57">
        <v>-38</v>
      </c>
      <c r="E245" s="57">
        <v>-44</v>
      </c>
      <c r="F245" s="57">
        <v>90</v>
      </c>
      <c r="G245" s="57">
        <v>11</v>
      </c>
      <c r="H245" s="74">
        <v>132.78</v>
      </c>
      <c r="I245" s="74">
        <v>81.510000000000005</v>
      </c>
      <c r="J245" s="74">
        <v>127.51</v>
      </c>
      <c r="K245" s="74">
        <v>82.89</v>
      </c>
      <c r="L245" s="74">
        <v>85.25</v>
      </c>
      <c r="M245" s="74">
        <v>78.239999999999995</v>
      </c>
      <c r="N245" s="74">
        <v>78.88</v>
      </c>
      <c r="O245" s="57">
        <v>49</v>
      </c>
      <c r="P245" s="57">
        <v>42</v>
      </c>
      <c r="Q245" s="57">
        <v>46</v>
      </c>
      <c r="R245" s="57">
        <v>61</v>
      </c>
      <c r="S245" s="57">
        <v>63</v>
      </c>
      <c r="T245" s="57">
        <v>43</v>
      </c>
      <c r="U245" s="57">
        <v>141</v>
      </c>
      <c r="V245" s="57">
        <v>8</v>
      </c>
      <c r="W245" s="57">
        <v>11</v>
      </c>
      <c r="X245" s="57">
        <v>6</v>
      </c>
      <c r="Y245" s="57">
        <v>10</v>
      </c>
      <c r="Z245" s="57">
        <v>8</v>
      </c>
      <c r="AC245" s="57">
        <v>90</v>
      </c>
      <c r="AD245" s="57">
        <v>100</v>
      </c>
      <c r="AE245" s="57">
        <v>99</v>
      </c>
      <c r="AF245" s="57">
        <v>35</v>
      </c>
      <c r="AG245" s="57">
        <v>36</v>
      </c>
      <c r="AH245" s="74"/>
      <c r="AI245" s="74"/>
      <c r="AJ245" s="74"/>
      <c r="AK245" s="74">
        <v>87.57</v>
      </c>
      <c r="AL245" s="74">
        <v>99.19</v>
      </c>
      <c r="AM245" s="74">
        <v>60.49</v>
      </c>
      <c r="AN245" s="74">
        <v>98.6</v>
      </c>
      <c r="AO245" s="74">
        <v>91.2</v>
      </c>
      <c r="AP245" s="57"/>
      <c r="AQ245" s="57"/>
      <c r="AR245" s="57"/>
      <c r="AS245" s="57"/>
      <c r="AT245" s="7"/>
      <c r="AU245" s="7"/>
    </row>
    <row r="246" spans="1:47" x14ac:dyDescent="0.35">
      <c r="A246" t="s">
        <v>546</v>
      </c>
      <c r="B246" s="57">
        <v>-21</v>
      </c>
      <c r="C246" s="57">
        <v>-12</v>
      </c>
      <c r="D246" s="57">
        <v>-42</v>
      </c>
      <c r="E246" s="57">
        <v>-45</v>
      </c>
      <c r="F246" s="57">
        <v>55</v>
      </c>
      <c r="G246" s="57">
        <v>12</v>
      </c>
      <c r="H246" s="74">
        <v>133.24</v>
      </c>
      <c r="I246" s="74">
        <v>75</v>
      </c>
      <c r="J246" s="74">
        <v>111.92</v>
      </c>
      <c r="K246" s="74">
        <v>74</v>
      </c>
      <c r="L246" s="74">
        <v>77.48</v>
      </c>
      <c r="M246" s="74">
        <v>72.81</v>
      </c>
      <c r="N246" s="74">
        <v>74.13</v>
      </c>
      <c r="O246" s="57">
        <v>43</v>
      </c>
      <c r="P246" s="57">
        <v>41</v>
      </c>
      <c r="Q246" s="57">
        <v>42</v>
      </c>
      <c r="R246" s="57">
        <v>61</v>
      </c>
      <c r="S246" s="57">
        <v>60</v>
      </c>
      <c r="T246" s="57">
        <v>41</v>
      </c>
      <c r="U246" s="57">
        <v>159</v>
      </c>
      <c r="V246" s="57">
        <v>13</v>
      </c>
      <c r="W246" s="57">
        <v>22</v>
      </c>
      <c r="X246" s="57">
        <v>8</v>
      </c>
      <c r="Y246" s="57">
        <v>12</v>
      </c>
      <c r="Z246" s="57">
        <v>7</v>
      </c>
      <c r="AC246" s="57">
        <v>87</v>
      </c>
      <c r="AD246" s="57">
        <v>96</v>
      </c>
      <c r="AE246" s="57">
        <v>98</v>
      </c>
      <c r="AF246" s="57">
        <v>31</v>
      </c>
      <c r="AG246" s="57">
        <v>35</v>
      </c>
      <c r="AH246" s="74"/>
      <c r="AI246" s="74"/>
      <c r="AJ246" s="74"/>
      <c r="AK246" s="74">
        <v>89.75</v>
      </c>
      <c r="AL246" s="74">
        <v>102.63</v>
      </c>
      <c r="AM246" s="74">
        <v>62.16</v>
      </c>
      <c r="AN246" s="74">
        <v>100.14</v>
      </c>
      <c r="AO246" s="74">
        <v>92.03</v>
      </c>
      <c r="AP246" s="57"/>
      <c r="AQ246" s="57"/>
      <c r="AR246" s="57"/>
      <c r="AS246" s="57"/>
      <c r="AT246" s="7"/>
      <c r="AU246" s="7"/>
    </row>
    <row r="247" spans="1:47" x14ac:dyDescent="0.35">
      <c r="A247" t="s">
        <v>547</v>
      </c>
      <c r="B247" s="57">
        <v>-20</v>
      </c>
      <c r="C247" s="57">
        <v>-9</v>
      </c>
      <c r="D247" s="57">
        <v>-37</v>
      </c>
      <c r="E247" s="57">
        <v>-45</v>
      </c>
      <c r="F247" s="57">
        <v>51</v>
      </c>
      <c r="G247" s="57">
        <v>11</v>
      </c>
      <c r="H247" s="74">
        <v>150.88</v>
      </c>
      <c r="I247" s="74">
        <v>80</v>
      </c>
      <c r="J247" s="74">
        <v>130.30000000000001</v>
      </c>
      <c r="K247" s="74">
        <v>80.930000000000007</v>
      </c>
      <c r="L247" s="74">
        <v>78.66</v>
      </c>
      <c r="M247" s="74">
        <v>71.069999999999993</v>
      </c>
      <c r="N247" s="74">
        <v>70.88</v>
      </c>
      <c r="O247" s="57">
        <v>45</v>
      </c>
      <c r="P247" s="57">
        <v>45</v>
      </c>
      <c r="Q247" s="57">
        <v>45</v>
      </c>
      <c r="R247" s="57">
        <v>60</v>
      </c>
      <c r="S247" s="57">
        <v>55</v>
      </c>
      <c r="T247" s="57">
        <v>40</v>
      </c>
      <c r="U247" s="57">
        <v>148</v>
      </c>
      <c r="V247" s="57">
        <v>13</v>
      </c>
      <c r="W247" s="57">
        <v>21</v>
      </c>
      <c r="X247" s="57">
        <v>6</v>
      </c>
      <c r="Y247" s="57">
        <v>9</v>
      </c>
      <c r="Z247" s="57">
        <v>7</v>
      </c>
      <c r="AC247" s="57">
        <v>92</v>
      </c>
      <c r="AD247" s="57">
        <v>98</v>
      </c>
      <c r="AE247" s="57">
        <v>97</v>
      </c>
      <c r="AF247" s="57">
        <v>34</v>
      </c>
      <c r="AG247" s="57">
        <v>37</v>
      </c>
      <c r="AH247" s="74"/>
      <c r="AI247" s="74"/>
      <c r="AJ247" s="74"/>
      <c r="AK247" s="74">
        <v>91.29</v>
      </c>
      <c r="AL247" s="74">
        <v>104.6</v>
      </c>
      <c r="AM247" s="74">
        <v>63.92</v>
      </c>
      <c r="AN247" s="74">
        <v>101.27</v>
      </c>
      <c r="AO247" s="74">
        <v>92.3</v>
      </c>
      <c r="AP247" s="57"/>
      <c r="AQ247" s="57"/>
      <c r="AR247" s="57"/>
      <c r="AS247" s="57"/>
      <c r="AT247" s="7"/>
      <c r="AU247" s="7"/>
    </row>
    <row r="248" spans="1:47" x14ac:dyDescent="0.35">
      <c r="A248" t="s">
        <v>1319</v>
      </c>
      <c r="B248" s="57">
        <v>-27</v>
      </c>
      <c r="C248" s="57">
        <v>-13</v>
      </c>
      <c r="D248" s="57">
        <v>-29</v>
      </c>
      <c r="E248" s="57">
        <v>-12</v>
      </c>
      <c r="F248" s="57">
        <v>49</v>
      </c>
      <c r="G248" s="57">
        <v>3</v>
      </c>
      <c r="H248" s="74">
        <v>134.38999999999999</v>
      </c>
      <c r="I248" s="74">
        <v>79.459999999999994</v>
      </c>
      <c r="J248" s="74">
        <v>148.11000000000001</v>
      </c>
      <c r="K248" s="74">
        <v>83.81</v>
      </c>
      <c r="L248" s="74">
        <v>68.260000000000005</v>
      </c>
      <c r="M248" s="74">
        <v>63.98</v>
      </c>
      <c r="N248" s="74">
        <v>66.25</v>
      </c>
      <c r="O248" s="57">
        <v>47</v>
      </c>
      <c r="P248" s="57">
        <v>50</v>
      </c>
      <c r="Q248" s="57">
        <v>46</v>
      </c>
      <c r="R248" s="57">
        <v>63</v>
      </c>
      <c r="S248" s="57">
        <v>55</v>
      </c>
      <c r="T248" s="57">
        <v>42</v>
      </c>
      <c r="U248" s="57">
        <v>135</v>
      </c>
      <c r="V248" s="57">
        <v>14</v>
      </c>
      <c r="W248" s="57">
        <v>13</v>
      </c>
      <c r="X248" s="57">
        <v>8</v>
      </c>
      <c r="Y248" s="57">
        <v>13</v>
      </c>
      <c r="Z248" s="57">
        <v>7</v>
      </c>
      <c r="AC248" s="57">
        <v>98</v>
      </c>
      <c r="AD248" s="57">
        <v>109</v>
      </c>
      <c r="AE248" s="57">
        <v>107</v>
      </c>
      <c r="AF248" s="57">
        <v>41</v>
      </c>
      <c r="AG248" s="57">
        <v>37</v>
      </c>
      <c r="AH248" s="74"/>
      <c r="AI248" s="74"/>
      <c r="AJ248" s="74"/>
      <c r="AK248" s="74"/>
      <c r="AL248" s="74"/>
      <c r="AM248" s="74"/>
      <c r="AN248" s="74"/>
      <c r="AO248" s="74"/>
      <c r="AP248" s="57"/>
      <c r="AQ248" s="57"/>
      <c r="AR248" s="57"/>
      <c r="AS248" s="57"/>
      <c r="AT248" s="7"/>
      <c r="AU248" s="7"/>
    </row>
    <row r="249" spans="1:47" x14ac:dyDescent="0.35">
      <c r="A249" t="s">
        <v>1320</v>
      </c>
      <c r="B249" s="57">
        <v>-15</v>
      </c>
      <c r="C249" s="57">
        <v>-14</v>
      </c>
      <c r="D249" s="57">
        <v>-23</v>
      </c>
      <c r="E249" s="57">
        <v>-7</v>
      </c>
      <c r="F249" s="57">
        <v>94</v>
      </c>
      <c r="G249" s="57">
        <v>1</v>
      </c>
      <c r="H249" s="74">
        <v>119.18</v>
      </c>
      <c r="I249" s="74">
        <v>73.739999999999995</v>
      </c>
      <c r="J249" s="74">
        <v>122.88</v>
      </c>
      <c r="K249" s="74">
        <v>76.040000000000006</v>
      </c>
      <c r="L249" s="74">
        <v>67.08</v>
      </c>
      <c r="M249" s="74">
        <v>61.15</v>
      </c>
      <c r="N249" s="74">
        <v>60.72</v>
      </c>
      <c r="O249" s="57">
        <v>52</v>
      </c>
      <c r="P249" s="57">
        <v>51</v>
      </c>
      <c r="Q249" s="57">
        <v>48</v>
      </c>
      <c r="R249" s="57">
        <v>70</v>
      </c>
      <c r="S249" s="57">
        <v>53</v>
      </c>
      <c r="T249" s="57">
        <v>39</v>
      </c>
      <c r="U249" s="57">
        <v>141</v>
      </c>
      <c r="V249" s="57">
        <v>13</v>
      </c>
      <c r="W249" s="57">
        <v>14</v>
      </c>
      <c r="X249" s="57">
        <v>6</v>
      </c>
      <c r="Y249" s="57">
        <v>15</v>
      </c>
      <c r="Z249" s="57">
        <v>10</v>
      </c>
      <c r="AC249" s="57">
        <v>102</v>
      </c>
      <c r="AD249" s="57">
        <v>116</v>
      </c>
      <c r="AE249" s="57">
        <v>107</v>
      </c>
      <c r="AF249" s="57">
        <v>39</v>
      </c>
      <c r="AG249" s="57">
        <v>37</v>
      </c>
      <c r="AH249" s="74"/>
      <c r="AI249" s="74"/>
      <c r="AJ249" s="74"/>
      <c r="AK249" s="74"/>
      <c r="AL249" s="74"/>
      <c r="AM249" s="74"/>
      <c r="AN249" s="74"/>
      <c r="AO249" s="74"/>
      <c r="AP249" s="57"/>
      <c r="AQ249" s="57"/>
      <c r="AR249" s="57"/>
      <c r="AS249" s="57"/>
      <c r="AT249" s="7"/>
      <c r="AU249" s="7"/>
    </row>
    <row r="250" spans="1:47" x14ac:dyDescent="0.35">
      <c r="A250" t="s">
        <v>548</v>
      </c>
      <c r="B250" s="57">
        <v>3</v>
      </c>
      <c r="C250" s="57">
        <v>-17</v>
      </c>
      <c r="D250" s="57">
        <v>-43</v>
      </c>
      <c r="E250" s="57">
        <v>-68</v>
      </c>
      <c r="F250" s="57">
        <v>152</v>
      </c>
      <c r="G250" s="57">
        <v>14</v>
      </c>
      <c r="H250" s="74">
        <v>129.58000000000001</v>
      </c>
      <c r="I250" s="74">
        <v>82.19</v>
      </c>
      <c r="J250" s="74">
        <v>117.88</v>
      </c>
      <c r="K250" s="74">
        <v>83.39</v>
      </c>
      <c r="L250" s="74">
        <v>85.31</v>
      </c>
      <c r="M250" s="74">
        <v>77.790000000000006</v>
      </c>
      <c r="N250" s="74">
        <v>69.489999999999995</v>
      </c>
      <c r="O250" s="57">
        <v>53</v>
      </c>
      <c r="P250" s="57">
        <v>48</v>
      </c>
      <c r="Q250" s="57">
        <v>51</v>
      </c>
      <c r="R250" s="57">
        <v>73</v>
      </c>
      <c r="S250" s="57">
        <v>62</v>
      </c>
      <c r="T250" s="57">
        <v>46</v>
      </c>
      <c r="U250" s="57">
        <v>137</v>
      </c>
      <c r="V250" s="57">
        <v>9</v>
      </c>
      <c r="W250" s="57">
        <v>14</v>
      </c>
      <c r="X250" s="57">
        <v>35</v>
      </c>
      <c r="Y250" s="57">
        <v>10</v>
      </c>
      <c r="Z250" s="57">
        <v>80</v>
      </c>
      <c r="AC250" s="57">
        <v>86</v>
      </c>
      <c r="AD250" s="57">
        <v>74</v>
      </c>
      <c r="AE250" s="57">
        <v>46</v>
      </c>
      <c r="AF250" s="57">
        <v>45</v>
      </c>
      <c r="AG250" s="57">
        <v>39</v>
      </c>
      <c r="AH250" s="74"/>
      <c r="AI250" s="74"/>
      <c r="AJ250" s="74"/>
      <c r="AK250" s="74"/>
      <c r="AL250" s="74"/>
      <c r="AM250" s="74"/>
      <c r="AN250" s="74"/>
      <c r="AO250" s="74"/>
      <c r="AP250" s="57"/>
      <c r="AQ250" s="57"/>
      <c r="AR250" s="57"/>
      <c r="AS250" s="57"/>
      <c r="AT250" s="7"/>
      <c r="AU250" s="7"/>
    </row>
    <row r="251" spans="1:47" x14ac:dyDescent="0.35">
      <c r="A251" t="s">
        <v>549</v>
      </c>
      <c r="B251" s="57">
        <v>-15</v>
      </c>
      <c r="C251" s="57">
        <v>-6</v>
      </c>
      <c r="D251" s="57">
        <v>-37</v>
      </c>
      <c r="E251" s="57">
        <v>-44</v>
      </c>
      <c r="F251" s="57">
        <v>94</v>
      </c>
      <c r="G251" s="57">
        <v>10</v>
      </c>
      <c r="H251" s="74">
        <v>126.58</v>
      </c>
      <c r="I251" s="74">
        <v>83.04</v>
      </c>
      <c r="J251" s="74">
        <v>120.67</v>
      </c>
      <c r="K251" s="74">
        <v>81.02</v>
      </c>
      <c r="L251" s="74">
        <v>98.27</v>
      </c>
      <c r="M251" s="74">
        <v>83.27</v>
      </c>
      <c r="N251" s="74">
        <v>82.4</v>
      </c>
      <c r="O251" s="57">
        <v>47</v>
      </c>
      <c r="P251" s="57">
        <v>53</v>
      </c>
      <c r="Q251" s="57">
        <v>47</v>
      </c>
      <c r="R251" s="57">
        <v>78</v>
      </c>
      <c r="S251" s="57">
        <v>62</v>
      </c>
      <c r="T251" s="57">
        <v>50</v>
      </c>
      <c r="U251" s="57">
        <v>156</v>
      </c>
      <c r="V251" s="57">
        <v>15</v>
      </c>
      <c r="W251" s="57">
        <v>13</v>
      </c>
      <c r="X251" s="57">
        <v>8</v>
      </c>
      <c r="Y251" s="57">
        <v>19</v>
      </c>
      <c r="Z251" s="57">
        <v>9</v>
      </c>
      <c r="AC251" s="57">
        <v>91</v>
      </c>
      <c r="AD251" s="57">
        <v>101</v>
      </c>
      <c r="AE251" s="57">
        <v>99</v>
      </c>
      <c r="AF251" s="57">
        <v>33</v>
      </c>
      <c r="AG251" s="57">
        <v>39</v>
      </c>
      <c r="AH251" s="74"/>
      <c r="AI251" s="74"/>
      <c r="AJ251" s="74"/>
      <c r="AK251" s="74">
        <v>95.44</v>
      </c>
      <c r="AL251" s="74">
        <v>108.94</v>
      </c>
      <c r="AM251" s="74">
        <v>68.290000000000006</v>
      </c>
      <c r="AN251" s="74">
        <v>105.06</v>
      </c>
      <c r="AO251" s="74">
        <v>96.09</v>
      </c>
      <c r="AP251" s="57"/>
      <c r="AQ251" s="57"/>
      <c r="AR251" s="57"/>
      <c r="AS251" s="57"/>
      <c r="AT251" s="7"/>
      <c r="AU251" s="7"/>
    </row>
    <row r="252" spans="1:47" x14ac:dyDescent="0.35">
      <c r="A252" t="s">
        <v>553</v>
      </c>
      <c r="B252" s="57">
        <v>-20</v>
      </c>
      <c r="C252" s="57">
        <v>-11</v>
      </c>
      <c r="D252" s="57">
        <v>-41</v>
      </c>
      <c r="E252" s="57">
        <v>-42</v>
      </c>
      <c r="F252" s="57">
        <v>48</v>
      </c>
      <c r="G252" s="57">
        <v>11</v>
      </c>
      <c r="H252" s="74">
        <v>124.63</v>
      </c>
      <c r="I252" s="74">
        <v>84.06</v>
      </c>
      <c r="J252" s="74">
        <v>115.01</v>
      </c>
      <c r="K252" s="74">
        <v>82.55</v>
      </c>
      <c r="L252" s="74">
        <v>102.53</v>
      </c>
      <c r="M252" s="74">
        <v>83.78</v>
      </c>
      <c r="N252" s="74">
        <v>83.36</v>
      </c>
      <c r="O252" s="57">
        <v>47</v>
      </c>
      <c r="P252" s="57">
        <v>51</v>
      </c>
      <c r="Q252" s="57">
        <v>49</v>
      </c>
      <c r="R252" s="57">
        <v>79</v>
      </c>
      <c r="S252" s="57">
        <v>63</v>
      </c>
      <c r="T252" s="57">
        <v>49</v>
      </c>
      <c r="U252" s="57">
        <v>169</v>
      </c>
      <c r="V252" s="57">
        <v>16</v>
      </c>
      <c r="W252" s="57">
        <v>22</v>
      </c>
      <c r="X252" s="57">
        <v>8</v>
      </c>
      <c r="Y252" s="57">
        <v>15</v>
      </c>
      <c r="Z252" s="57">
        <v>7</v>
      </c>
      <c r="AC252" s="57">
        <v>87</v>
      </c>
      <c r="AD252" s="57">
        <v>98</v>
      </c>
      <c r="AE252" s="57">
        <v>103</v>
      </c>
      <c r="AF252" s="57">
        <v>34</v>
      </c>
      <c r="AG252" s="57">
        <v>37</v>
      </c>
      <c r="AH252" s="74"/>
      <c r="AI252" s="74"/>
      <c r="AJ252" s="74"/>
      <c r="AK252" s="74">
        <v>99.1</v>
      </c>
      <c r="AL252" s="74">
        <v>113.85</v>
      </c>
      <c r="AM252" s="74">
        <v>70.92</v>
      </c>
      <c r="AN252" s="74">
        <v>108.8</v>
      </c>
      <c r="AO252" s="74">
        <v>97.38</v>
      </c>
      <c r="AP252" s="57"/>
      <c r="AQ252" s="57"/>
      <c r="AR252" s="57"/>
      <c r="AS252" s="57"/>
      <c r="AT252" s="7"/>
      <c r="AU252" s="7"/>
    </row>
    <row r="253" spans="1:47" x14ac:dyDescent="0.35">
      <c r="A253" t="s">
        <v>561</v>
      </c>
      <c r="B253" s="57">
        <v>-20</v>
      </c>
      <c r="C253" s="57">
        <v>-10</v>
      </c>
      <c r="D253" s="57">
        <v>-40</v>
      </c>
      <c r="E253" s="57">
        <v>-42</v>
      </c>
      <c r="F253" s="57">
        <v>58</v>
      </c>
      <c r="G253" s="57">
        <v>11</v>
      </c>
      <c r="H253" s="74">
        <v>124.9</v>
      </c>
      <c r="I253" s="74">
        <v>83.22</v>
      </c>
      <c r="J253" s="74">
        <v>116.66</v>
      </c>
      <c r="K253" s="74">
        <v>82.17</v>
      </c>
      <c r="L253" s="74">
        <v>98.93</v>
      </c>
      <c r="M253" s="74">
        <v>83.21</v>
      </c>
      <c r="N253" s="74">
        <v>81.88</v>
      </c>
      <c r="O253" s="57">
        <v>48</v>
      </c>
      <c r="P253" s="57">
        <v>54</v>
      </c>
      <c r="Q253" s="57">
        <v>48</v>
      </c>
      <c r="R253" s="57">
        <v>80</v>
      </c>
      <c r="S253" s="57">
        <v>63</v>
      </c>
      <c r="T253" s="57">
        <v>49</v>
      </c>
      <c r="U253" s="57">
        <v>173</v>
      </c>
      <c r="V253" s="57">
        <v>15</v>
      </c>
      <c r="W253" s="57">
        <v>21</v>
      </c>
      <c r="X253" s="57">
        <v>10</v>
      </c>
      <c r="Y253" s="57">
        <v>13</v>
      </c>
      <c r="Z253" s="57">
        <v>7</v>
      </c>
      <c r="AC253" s="57">
        <v>87</v>
      </c>
      <c r="AD253" s="57">
        <v>97</v>
      </c>
      <c r="AE253" s="57">
        <v>102</v>
      </c>
      <c r="AF253" s="57">
        <v>33</v>
      </c>
      <c r="AG253" s="57">
        <v>38</v>
      </c>
      <c r="AH253" s="74"/>
      <c r="AI253" s="74"/>
      <c r="AJ253" s="74"/>
      <c r="AK253" s="74">
        <v>97.99</v>
      </c>
      <c r="AL253" s="74">
        <v>112.13</v>
      </c>
      <c r="AM253" s="74">
        <v>69.53</v>
      </c>
      <c r="AN253" s="74">
        <v>108.45</v>
      </c>
      <c r="AO253" s="74">
        <v>97.09</v>
      </c>
      <c r="AP253" s="57"/>
      <c r="AQ253" s="57"/>
      <c r="AR253" s="57"/>
      <c r="AS253" s="57"/>
      <c r="AT253" s="7"/>
      <c r="AU253" s="7"/>
    </row>
    <row r="254" spans="1:47" x14ac:dyDescent="0.35">
      <c r="A254" t="s">
        <v>562</v>
      </c>
      <c r="B254" s="57">
        <v>-21</v>
      </c>
      <c r="C254" s="57">
        <v>-10</v>
      </c>
      <c r="D254" s="57">
        <v>-35</v>
      </c>
      <c r="E254" s="57">
        <v>-40</v>
      </c>
      <c r="F254" s="57">
        <v>61</v>
      </c>
      <c r="G254" s="57">
        <v>9</v>
      </c>
      <c r="H254" s="74">
        <v>138.93</v>
      </c>
      <c r="I254" s="74">
        <v>84.98</v>
      </c>
      <c r="J254" s="74">
        <v>131.91</v>
      </c>
      <c r="K254" s="74">
        <v>86.65</v>
      </c>
      <c r="L254" s="74">
        <v>87.75</v>
      </c>
      <c r="M254" s="74">
        <v>80.489999999999995</v>
      </c>
      <c r="N254" s="74">
        <v>81.25</v>
      </c>
      <c r="O254" s="57">
        <v>50</v>
      </c>
      <c r="P254" s="57">
        <v>54</v>
      </c>
      <c r="Q254" s="57">
        <v>50</v>
      </c>
      <c r="R254" s="57">
        <v>80</v>
      </c>
      <c r="S254" s="57">
        <v>59</v>
      </c>
      <c r="T254" s="57">
        <v>48</v>
      </c>
      <c r="U254" s="57">
        <v>148</v>
      </c>
      <c r="V254" s="57">
        <v>12</v>
      </c>
      <c r="W254" s="57">
        <v>17</v>
      </c>
      <c r="X254" s="57">
        <v>6</v>
      </c>
      <c r="Y254" s="57">
        <v>12</v>
      </c>
      <c r="Z254" s="57">
        <v>9</v>
      </c>
      <c r="AC254" s="57">
        <v>93</v>
      </c>
      <c r="AD254" s="57">
        <v>101</v>
      </c>
      <c r="AE254" s="57">
        <v>102</v>
      </c>
      <c r="AF254" s="57">
        <v>36</v>
      </c>
      <c r="AG254" s="57">
        <v>39</v>
      </c>
      <c r="AH254" s="74"/>
      <c r="AI254" s="74"/>
      <c r="AJ254" s="74"/>
      <c r="AK254" s="74">
        <v>97.02</v>
      </c>
      <c r="AL254" s="74">
        <v>110.2</v>
      </c>
      <c r="AM254" s="74">
        <v>69.180000000000007</v>
      </c>
      <c r="AN254" s="74">
        <v>107.84</v>
      </c>
      <c r="AO254" s="74">
        <v>96.78</v>
      </c>
      <c r="AP254" s="57"/>
      <c r="AQ254" s="57"/>
      <c r="AR254" s="57"/>
      <c r="AS254" s="57"/>
      <c r="AT254" s="7"/>
      <c r="AU254" s="7"/>
    </row>
    <row r="255" spans="1:47" x14ac:dyDescent="0.35">
      <c r="A255" t="s">
        <v>1321</v>
      </c>
      <c r="B255" s="57">
        <v>-26</v>
      </c>
      <c r="C255" s="57">
        <v>-12</v>
      </c>
      <c r="D255" s="57">
        <v>-30</v>
      </c>
      <c r="E255" s="57">
        <v>-10</v>
      </c>
      <c r="F255" s="57">
        <v>56</v>
      </c>
      <c r="G255" s="57">
        <v>3</v>
      </c>
      <c r="H255" s="74">
        <v>131.93</v>
      </c>
      <c r="I255" s="74">
        <v>83.33</v>
      </c>
      <c r="J255" s="74">
        <v>149.83000000000001</v>
      </c>
      <c r="K255" s="74">
        <v>88.04</v>
      </c>
      <c r="L255" s="74">
        <v>73.63</v>
      </c>
      <c r="M255" s="74">
        <v>71.44</v>
      </c>
      <c r="N255" s="74">
        <v>67.150000000000006</v>
      </c>
      <c r="O255" s="57">
        <v>54</v>
      </c>
      <c r="P255" s="57">
        <v>53</v>
      </c>
      <c r="Q255" s="57">
        <v>50</v>
      </c>
      <c r="R255" s="57">
        <v>81</v>
      </c>
      <c r="S255" s="57">
        <v>59</v>
      </c>
      <c r="T255" s="57">
        <v>51</v>
      </c>
      <c r="U255" s="57">
        <v>158</v>
      </c>
      <c r="V255" s="57">
        <v>18</v>
      </c>
      <c r="W255" s="57">
        <v>16</v>
      </c>
      <c r="X255" s="57">
        <v>7</v>
      </c>
      <c r="Y255" s="57">
        <v>12</v>
      </c>
      <c r="Z255" s="57">
        <v>8</v>
      </c>
      <c r="AC255" s="57">
        <v>100</v>
      </c>
      <c r="AD255" s="57">
        <v>113</v>
      </c>
      <c r="AE255" s="57">
        <v>116</v>
      </c>
      <c r="AF255" s="57">
        <v>41</v>
      </c>
      <c r="AG255" s="57">
        <v>39</v>
      </c>
      <c r="AH255" s="74"/>
      <c r="AI255" s="74"/>
      <c r="AJ255" s="74"/>
      <c r="AK255" s="74"/>
      <c r="AL255" s="74"/>
      <c r="AM255" s="74"/>
      <c r="AN255" s="74"/>
      <c r="AO255" s="74"/>
      <c r="AP255" s="57"/>
      <c r="AQ255" s="57"/>
      <c r="AR255" s="57"/>
      <c r="AS255" s="57"/>
      <c r="AT255" s="7"/>
      <c r="AU255" s="7"/>
    </row>
    <row r="256" spans="1:47" x14ac:dyDescent="0.35">
      <c r="A256" t="s">
        <v>1322</v>
      </c>
      <c r="B256" s="57">
        <v>-21</v>
      </c>
      <c r="C256" s="57">
        <v>-12</v>
      </c>
      <c r="D256" s="57">
        <v>-27</v>
      </c>
      <c r="E256" s="57">
        <v>-7</v>
      </c>
      <c r="F256" s="57">
        <v>69</v>
      </c>
      <c r="G256" s="57">
        <v>2</v>
      </c>
      <c r="H256" s="74">
        <v>118.77</v>
      </c>
      <c r="I256" s="74">
        <v>80.47</v>
      </c>
      <c r="J256" s="74">
        <v>107.33</v>
      </c>
      <c r="K256" s="74">
        <v>79.680000000000007</v>
      </c>
      <c r="L256" s="74">
        <v>88.74</v>
      </c>
      <c r="M256" s="74">
        <v>78.569999999999993</v>
      </c>
      <c r="N256" s="74">
        <v>75.56</v>
      </c>
      <c r="O256" s="57">
        <v>53</v>
      </c>
      <c r="P256" s="57">
        <v>49</v>
      </c>
      <c r="Q256" s="57">
        <v>53</v>
      </c>
      <c r="R256" s="57">
        <v>84</v>
      </c>
      <c r="S256" s="57">
        <v>60</v>
      </c>
      <c r="T256" s="57">
        <v>54</v>
      </c>
      <c r="U256" s="57">
        <v>144</v>
      </c>
      <c r="V256" s="57">
        <v>17</v>
      </c>
      <c r="W256" s="57">
        <v>15</v>
      </c>
      <c r="X256" s="57">
        <v>11</v>
      </c>
      <c r="Y256" s="57">
        <v>8</v>
      </c>
      <c r="Z256" s="57">
        <v>9</v>
      </c>
      <c r="AC256" s="57">
        <v>101</v>
      </c>
      <c r="AD256" s="57">
        <v>117</v>
      </c>
      <c r="AE256" s="57">
        <v>120</v>
      </c>
      <c r="AF256" s="57">
        <v>40</v>
      </c>
      <c r="AG256" s="57">
        <v>40</v>
      </c>
      <c r="AH256" s="74"/>
      <c r="AI256" s="74"/>
      <c r="AJ256" s="74"/>
      <c r="AK256" s="74"/>
      <c r="AL256" s="74"/>
      <c r="AM256" s="74"/>
      <c r="AN256" s="74"/>
      <c r="AO256" s="74"/>
      <c r="AP256" s="57"/>
      <c r="AQ256" s="57"/>
      <c r="AR256" s="57"/>
      <c r="AS256" s="57"/>
      <c r="AT256" s="7"/>
      <c r="AU256" s="7"/>
    </row>
    <row r="257" spans="1:47" x14ac:dyDescent="0.35">
      <c r="A257" t="s">
        <v>563</v>
      </c>
      <c r="B257" s="57">
        <v>-17</v>
      </c>
      <c r="C257" s="57">
        <v>-10</v>
      </c>
      <c r="D257" s="57">
        <v>-36</v>
      </c>
      <c r="E257" s="57">
        <v>-43</v>
      </c>
      <c r="F257" s="57">
        <v>58</v>
      </c>
      <c r="G257" s="57">
        <v>9</v>
      </c>
      <c r="H257" s="74">
        <v>120.91</v>
      </c>
      <c r="I257" s="74">
        <v>85.29</v>
      </c>
      <c r="J257" s="74">
        <v>114.13</v>
      </c>
      <c r="K257" s="74">
        <v>82.09</v>
      </c>
      <c r="L257" s="74">
        <v>108.31</v>
      </c>
      <c r="M257" s="74">
        <v>91.64</v>
      </c>
      <c r="N257" s="74">
        <v>95.97</v>
      </c>
      <c r="O257" s="57">
        <v>50</v>
      </c>
      <c r="P257" s="57">
        <v>55</v>
      </c>
      <c r="Q257" s="57">
        <v>56</v>
      </c>
      <c r="R257" s="57">
        <v>84</v>
      </c>
      <c r="S257" s="57">
        <v>59</v>
      </c>
      <c r="T257" s="57">
        <v>61</v>
      </c>
      <c r="U257" s="57">
        <v>129</v>
      </c>
      <c r="V257" s="57">
        <v>10</v>
      </c>
      <c r="W257" s="57">
        <v>12</v>
      </c>
      <c r="X257" s="57">
        <v>17</v>
      </c>
      <c r="Y257" s="57">
        <v>10</v>
      </c>
      <c r="Z257" s="57">
        <v>6</v>
      </c>
      <c r="AC257" s="57">
        <v>90</v>
      </c>
      <c r="AD257" s="57">
        <v>103</v>
      </c>
      <c r="AE257" s="57">
        <v>104</v>
      </c>
      <c r="AF257" s="57">
        <v>34</v>
      </c>
      <c r="AG257" s="57">
        <v>39</v>
      </c>
      <c r="AH257" s="74"/>
      <c r="AI257" s="74"/>
      <c r="AJ257" s="74"/>
      <c r="AK257" s="74">
        <v>94.12</v>
      </c>
      <c r="AL257" s="74">
        <v>102.79</v>
      </c>
      <c r="AM257" s="74">
        <v>70.77</v>
      </c>
      <c r="AN257" s="74">
        <v>105.27</v>
      </c>
      <c r="AO257" s="74">
        <v>96.63</v>
      </c>
      <c r="AP257" s="57"/>
      <c r="AQ257" s="57"/>
      <c r="AR257" s="57"/>
      <c r="AS257" s="57"/>
      <c r="AT257" s="7"/>
      <c r="AU257" s="7"/>
    </row>
    <row r="258" spans="1:47" x14ac:dyDescent="0.35">
      <c r="A258" t="s">
        <v>564</v>
      </c>
      <c r="B258" s="57">
        <v>-19</v>
      </c>
      <c r="C258" s="57">
        <v>-10</v>
      </c>
      <c r="D258" s="57">
        <v>-35</v>
      </c>
      <c r="E258" s="57">
        <v>-42</v>
      </c>
      <c r="F258" s="57">
        <v>74</v>
      </c>
      <c r="G258" s="57">
        <v>9</v>
      </c>
      <c r="H258" s="74">
        <v>120.99</v>
      </c>
      <c r="I258" s="74">
        <v>85.14</v>
      </c>
      <c r="J258" s="74">
        <v>118.03</v>
      </c>
      <c r="K258" s="74">
        <v>82.83</v>
      </c>
      <c r="L258" s="74">
        <v>103.33</v>
      </c>
      <c r="M258" s="74">
        <v>87.95</v>
      </c>
      <c r="N258" s="74">
        <v>96.79</v>
      </c>
      <c r="O258" s="57">
        <v>50</v>
      </c>
      <c r="P258" s="57">
        <v>55</v>
      </c>
      <c r="Q258" s="57">
        <v>53</v>
      </c>
      <c r="R258" s="57">
        <v>88</v>
      </c>
      <c r="S258" s="57">
        <v>60</v>
      </c>
      <c r="T258" s="57">
        <v>57</v>
      </c>
      <c r="U258" s="57">
        <v>173</v>
      </c>
      <c r="V258" s="57">
        <v>16</v>
      </c>
      <c r="W258" s="57">
        <v>17</v>
      </c>
      <c r="X258" s="57">
        <v>9</v>
      </c>
      <c r="Y258" s="57">
        <v>13</v>
      </c>
      <c r="Z258" s="57">
        <v>7</v>
      </c>
      <c r="AC258" s="57">
        <v>88</v>
      </c>
      <c r="AD258" s="57">
        <v>101</v>
      </c>
      <c r="AE258" s="57">
        <v>104</v>
      </c>
      <c r="AF258" s="57">
        <v>34</v>
      </c>
      <c r="AG258" s="57">
        <v>39</v>
      </c>
      <c r="AH258" s="74"/>
      <c r="AI258" s="74"/>
      <c r="AJ258" s="74"/>
      <c r="AK258" s="74">
        <v>93.67</v>
      </c>
      <c r="AL258" s="74">
        <v>105.37</v>
      </c>
      <c r="AM258" s="74">
        <v>66.02</v>
      </c>
      <c r="AN258" s="74">
        <v>105.81</v>
      </c>
      <c r="AO258" s="74">
        <v>94.19</v>
      </c>
      <c r="AP258" s="57"/>
      <c r="AQ258" s="57"/>
      <c r="AR258" s="57"/>
      <c r="AS258" s="57"/>
      <c r="AT258" s="7"/>
      <c r="AU258" s="7"/>
    </row>
    <row r="259" spans="1:47" x14ac:dyDescent="0.35">
      <c r="A259" t="s">
        <v>565</v>
      </c>
      <c r="B259" s="57">
        <v>-20</v>
      </c>
      <c r="C259" s="57">
        <v>-11</v>
      </c>
      <c r="D259" s="57">
        <v>-36</v>
      </c>
      <c r="E259" s="57">
        <v>-39</v>
      </c>
      <c r="F259" s="57">
        <v>67</v>
      </c>
      <c r="G259" s="57">
        <v>9</v>
      </c>
      <c r="H259" s="74">
        <v>120.9</v>
      </c>
      <c r="I259" s="74">
        <v>82.51</v>
      </c>
      <c r="J259" s="74">
        <v>117.64</v>
      </c>
      <c r="K259" s="74">
        <v>81.069999999999993</v>
      </c>
      <c r="L259" s="74">
        <v>99.59</v>
      </c>
      <c r="M259" s="74">
        <v>87.41</v>
      </c>
      <c r="N259" s="74">
        <v>93.27</v>
      </c>
      <c r="O259" s="57">
        <v>50</v>
      </c>
      <c r="P259" s="57">
        <v>53</v>
      </c>
      <c r="Q259" s="57">
        <v>54</v>
      </c>
      <c r="R259" s="57">
        <v>85</v>
      </c>
      <c r="S259" s="57">
        <v>64</v>
      </c>
      <c r="T259" s="57">
        <v>56</v>
      </c>
      <c r="U259" s="57">
        <v>174</v>
      </c>
      <c r="V259" s="57">
        <v>21</v>
      </c>
      <c r="W259" s="57">
        <v>19</v>
      </c>
      <c r="X259" s="57">
        <v>7</v>
      </c>
      <c r="Y259" s="57">
        <v>13</v>
      </c>
      <c r="Z259" s="57">
        <v>56</v>
      </c>
      <c r="AC259" s="57">
        <v>89</v>
      </c>
      <c r="AD259" s="57">
        <v>102</v>
      </c>
      <c r="AE259" s="57">
        <v>104</v>
      </c>
      <c r="AF259" s="57">
        <v>34</v>
      </c>
      <c r="AG259" s="57">
        <v>39</v>
      </c>
      <c r="AH259" s="74"/>
      <c r="AI259" s="74"/>
      <c r="AJ259" s="74"/>
      <c r="AK259" s="74">
        <v>90.55</v>
      </c>
      <c r="AL259" s="74">
        <v>100.41</v>
      </c>
      <c r="AM259" s="74">
        <v>66.08</v>
      </c>
      <c r="AN259" s="74">
        <v>101.35</v>
      </c>
      <c r="AO259" s="74">
        <v>93.26</v>
      </c>
      <c r="AP259" s="57"/>
      <c r="AQ259" s="57"/>
      <c r="AR259" s="57"/>
      <c r="AS259" s="57"/>
      <c r="AT259" s="7"/>
      <c r="AU259" s="7"/>
    </row>
    <row r="260" spans="1:47" x14ac:dyDescent="0.35">
      <c r="A260" t="s">
        <v>566</v>
      </c>
      <c r="B260" s="57">
        <v>-20</v>
      </c>
      <c r="C260" s="57">
        <v>-9</v>
      </c>
      <c r="D260" s="57">
        <v>-36</v>
      </c>
      <c r="E260" s="57">
        <v>-40</v>
      </c>
      <c r="F260" s="57">
        <v>78</v>
      </c>
      <c r="G260" s="57">
        <v>9</v>
      </c>
      <c r="H260" s="74">
        <v>121.56</v>
      </c>
      <c r="I260" s="74">
        <v>81.66</v>
      </c>
      <c r="J260" s="74">
        <v>117.11</v>
      </c>
      <c r="K260" s="74">
        <v>81.319999999999993</v>
      </c>
      <c r="L260" s="74">
        <v>95.27</v>
      </c>
      <c r="M260" s="74">
        <v>84.13</v>
      </c>
      <c r="N260" s="74">
        <v>92.33</v>
      </c>
      <c r="O260" s="57">
        <v>50</v>
      </c>
      <c r="P260" s="57">
        <v>53</v>
      </c>
      <c r="Q260" s="57">
        <v>54</v>
      </c>
      <c r="R260" s="57">
        <v>84</v>
      </c>
      <c r="S260" s="57">
        <v>67</v>
      </c>
      <c r="T260" s="57">
        <v>56</v>
      </c>
      <c r="U260" s="57">
        <v>168</v>
      </c>
      <c r="V260" s="57">
        <v>15</v>
      </c>
      <c r="W260" s="57">
        <v>18</v>
      </c>
      <c r="X260" s="57">
        <v>6</v>
      </c>
      <c r="Y260" s="57">
        <v>16</v>
      </c>
      <c r="Z260" s="57">
        <v>9</v>
      </c>
      <c r="AC260" s="57">
        <v>89</v>
      </c>
      <c r="AD260" s="57">
        <v>100</v>
      </c>
      <c r="AE260" s="57">
        <v>102</v>
      </c>
      <c r="AF260" s="57">
        <v>35</v>
      </c>
      <c r="AG260" s="57">
        <v>38</v>
      </c>
      <c r="AH260" s="74"/>
      <c r="AI260" s="74"/>
      <c r="AJ260" s="74"/>
      <c r="AK260" s="74">
        <v>89.36</v>
      </c>
      <c r="AL260" s="74">
        <v>97.71</v>
      </c>
      <c r="AM260" s="74">
        <v>65.73</v>
      </c>
      <c r="AN260" s="74">
        <v>100.77</v>
      </c>
      <c r="AO260" s="74">
        <v>93.46</v>
      </c>
      <c r="AP260" s="57"/>
      <c r="AQ260" s="57"/>
      <c r="AR260" s="57"/>
      <c r="AS260" s="57"/>
      <c r="AT260" s="7"/>
      <c r="AU260" s="7"/>
    </row>
    <row r="261" spans="1:47" x14ac:dyDescent="0.35">
      <c r="A261" t="s">
        <v>568</v>
      </c>
      <c r="B261" s="57">
        <v>-22</v>
      </c>
      <c r="C261" s="57">
        <v>-9</v>
      </c>
      <c r="D261" s="57">
        <v>-32</v>
      </c>
      <c r="E261" s="57">
        <v>-38</v>
      </c>
      <c r="F261" s="57">
        <v>62</v>
      </c>
      <c r="G261" s="57">
        <v>8</v>
      </c>
      <c r="H261" s="74">
        <v>134.71</v>
      </c>
      <c r="I261" s="74">
        <v>84.86</v>
      </c>
      <c r="J261" s="74">
        <v>131.58000000000001</v>
      </c>
      <c r="K261" s="74">
        <v>86.93</v>
      </c>
      <c r="L261" s="74">
        <v>88.04</v>
      </c>
      <c r="M261" s="74">
        <v>82.39</v>
      </c>
      <c r="N261" s="74">
        <v>82.38</v>
      </c>
      <c r="O261" s="57">
        <v>52</v>
      </c>
      <c r="P261" s="57">
        <v>57</v>
      </c>
      <c r="Q261" s="57">
        <v>54</v>
      </c>
      <c r="R261" s="57">
        <v>84</v>
      </c>
      <c r="S261" s="57">
        <v>63</v>
      </c>
      <c r="T261" s="57">
        <v>53</v>
      </c>
      <c r="U261" s="57">
        <v>153</v>
      </c>
      <c r="V261" s="57">
        <v>16</v>
      </c>
      <c r="W261" s="57">
        <v>15</v>
      </c>
      <c r="X261" s="57">
        <v>23</v>
      </c>
      <c r="Y261" s="57">
        <v>13</v>
      </c>
      <c r="Z261" s="57">
        <v>7</v>
      </c>
      <c r="AC261" s="57">
        <v>94</v>
      </c>
      <c r="AD261" s="57">
        <v>103</v>
      </c>
      <c r="AE261" s="57">
        <v>103</v>
      </c>
      <c r="AF261" s="57">
        <v>36</v>
      </c>
      <c r="AG261" s="57">
        <v>38</v>
      </c>
      <c r="AH261" s="74"/>
      <c r="AI261" s="74"/>
      <c r="AJ261" s="74"/>
      <c r="AK261" s="74">
        <v>88.71</v>
      </c>
      <c r="AL261" s="74">
        <v>96.83</v>
      </c>
      <c r="AM261" s="74">
        <v>65.31</v>
      </c>
      <c r="AN261" s="74">
        <v>100</v>
      </c>
      <c r="AO261" s="74">
        <v>93.6</v>
      </c>
      <c r="AP261" s="57"/>
      <c r="AQ261" s="57"/>
      <c r="AR261" s="57"/>
      <c r="AS261" s="57"/>
      <c r="AT261" s="7"/>
      <c r="AU261" s="7"/>
    </row>
    <row r="262" spans="1:47" x14ac:dyDescent="0.35">
      <c r="A262" t="s">
        <v>1323</v>
      </c>
      <c r="B262" s="57">
        <v>-27</v>
      </c>
      <c r="C262" s="57">
        <v>-11</v>
      </c>
      <c r="D262" s="57">
        <v>-28</v>
      </c>
      <c r="E262" s="57">
        <v>-9</v>
      </c>
      <c r="F262" s="57">
        <v>61</v>
      </c>
      <c r="G262" s="57">
        <v>3</v>
      </c>
      <c r="H262" s="74">
        <v>131.94999999999999</v>
      </c>
      <c r="I262" s="74">
        <v>86.6</v>
      </c>
      <c r="J262" s="74">
        <v>156.6</v>
      </c>
      <c r="K262" s="74">
        <v>92.73</v>
      </c>
      <c r="L262" s="74">
        <v>77.459999999999994</v>
      </c>
      <c r="M262" s="74">
        <v>73.86</v>
      </c>
      <c r="N262" s="74">
        <v>72.56</v>
      </c>
      <c r="O262" s="57">
        <v>57</v>
      </c>
      <c r="P262" s="57">
        <v>54</v>
      </c>
      <c r="Q262" s="57">
        <v>54</v>
      </c>
      <c r="R262" s="57">
        <v>92</v>
      </c>
      <c r="S262" s="57">
        <v>66</v>
      </c>
      <c r="T262" s="57">
        <v>59</v>
      </c>
      <c r="U262" s="57">
        <v>140</v>
      </c>
      <c r="V262" s="57">
        <v>17</v>
      </c>
      <c r="W262" s="57">
        <v>17</v>
      </c>
      <c r="X262" s="57">
        <v>8</v>
      </c>
      <c r="Y262" s="57">
        <v>13</v>
      </c>
      <c r="Z262" s="57">
        <v>54</v>
      </c>
      <c r="AC262" s="57">
        <v>98</v>
      </c>
      <c r="AD262" s="57">
        <v>112</v>
      </c>
      <c r="AE262" s="57">
        <v>113</v>
      </c>
      <c r="AF262" s="57">
        <v>39</v>
      </c>
      <c r="AG262" s="57">
        <v>38</v>
      </c>
      <c r="AH262" s="74"/>
      <c r="AI262" s="74"/>
      <c r="AJ262" s="74"/>
      <c r="AK262" s="74"/>
      <c r="AL262" s="74"/>
      <c r="AM262" s="74"/>
      <c r="AN262" s="74"/>
      <c r="AO262" s="74"/>
      <c r="AP262" s="57"/>
      <c r="AQ262" s="57"/>
      <c r="AR262" s="57"/>
      <c r="AS262" s="57"/>
      <c r="AT262" s="7"/>
      <c r="AU262" s="7"/>
    </row>
    <row r="263" spans="1:47" x14ac:dyDescent="0.35">
      <c r="A263" t="s">
        <v>1324</v>
      </c>
      <c r="B263" s="57">
        <v>-21</v>
      </c>
      <c r="C263" s="57">
        <v>-12</v>
      </c>
      <c r="D263" s="57">
        <v>-24</v>
      </c>
      <c r="E263" s="57">
        <v>-7</v>
      </c>
      <c r="F263" s="57">
        <v>94</v>
      </c>
      <c r="G263" s="57">
        <v>1</v>
      </c>
      <c r="H263" s="74">
        <v>123.57</v>
      </c>
      <c r="I263" s="74">
        <v>82.2</v>
      </c>
      <c r="J263" s="74">
        <v>117.75</v>
      </c>
      <c r="K263" s="74">
        <v>82.51</v>
      </c>
      <c r="L263" s="74">
        <v>83.35</v>
      </c>
      <c r="M263" s="74">
        <v>79.3</v>
      </c>
      <c r="N263" s="74">
        <v>82.11</v>
      </c>
      <c r="O263" s="57">
        <v>58</v>
      </c>
      <c r="P263" s="57">
        <v>56</v>
      </c>
      <c r="Q263" s="57">
        <v>57</v>
      </c>
      <c r="R263" s="57">
        <v>92</v>
      </c>
      <c r="S263" s="57">
        <v>66</v>
      </c>
      <c r="T263" s="57">
        <v>59</v>
      </c>
      <c r="U263" s="57">
        <v>124</v>
      </c>
      <c r="V263" s="57">
        <v>12</v>
      </c>
      <c r="W263" s="57">
        <v>14</v>
      </c>
      <c r="X263" s="57">
        <v>8</v>
      </c>
      <c r="Y263" s="57">
        <v>10</v>
      </c>
      <c r="Z263" s="57">
        <v>8</v>
      </c>
      <c r="AC263" s="57">
        <v>103</v>
      </c>
      <c r="AD263" s="57">
        <v>121</v>
      </c>
      <c r="AE263" s="57">
        <v>123</v>
      </c>
      <c r="AF263" s="57">
        <v>40</v>
      </c>
      <c r="AG263" s="57">
        <v>39</v>
      </c>
      <c r="AH263" s="74"/>
      <c r="AI263" s="74"/>
      <c r="AJ263" s="74"/>
      <c r="AK263" s="74"/>
      <c r="AL263" s="74"/>
      <c r="AM263" s="74"/>
      <c r="AN263" s="74"/>
      <c r="AO263" s="74"/>
      <c r="AP263" s="57"/>
      <c r="AQ263" s="57"/>
      <c r="AR263" s="57"/>
      <c r="AS263" s="57"/>
      <c r="AT263" s="7"/>
      <c r="AU263" s="7"/>
    </row>
    <row r="264" spans="1:47" x14ac:dyDescent="0.35">
      <c r="A264" t="s">
        <v>569</v>
      </c>
      <c r="B264" s="57">
        <v>-17</v>
      </c>
      <c r="C264" s="57">
        <v>-9</v>
      </c>
      <c r="D264" s="57">
        <v>-32</v>
      </c>
      <c r="E264" s="57">
        <v>-36</v>
      </c>
      <c r="F264" s="57">
        <v>104</v>
      </c>
      <c r="G264" s="57">
        <v>8</v>
      </c>
      <c r="H264" s="74">
        <v>123.4</v>
      </c>
      <c r="I264" s="74">
        <v>86.46</v>
      </c>
      <c r="J264" s="74">
        <v>124.29</v>
      </c>
      <c r="K264" s="74">
        <v>83.06</v>
      </c>
      <c r="L264" s="74">
        <v>104.07</v>
      </c>
      <c r="M264" s="74">
        <v>95.08</v>
      </c>
      <c r="N264" s="74">
        <v>97.61</v>
      </c>
      <c r="O264" s="57">
        <v>52</v>
      </c>
      <c r="P264" s="57">
        <v>60</v>
      </c>
      <c r="Q264" s="57">
        <v>60</v>
      </c>
      <c r="R264" s="57">
        <v>83</v>
      </c>
      <c r="S264" s="57">
        <v>65</v>
      </c>
      <c r="T264" s="57">
        <v>67</v>
      </c>
      <c r="U264" s="57">
        <v>146</v>
      </c>
      <c r="V264" s="57">
        <v>16</v>
      </c>
      <c r="W264" s="57">
        <v>16</v>
      </c>
      <c r="X264" s="57">
        <v>7</v>
      </c>
      <c r="Y264" s="57">
        <v>13</v>
      </c>
      <c r="Z264" s="57">
        <v>6</v>
      </c>
      <c r="AC264" s="57">
        <v>93</v>
      </c>
      <c r="AD264" s="57">
        <v>105</v>
      </c>
      <c r="AE264" s="57">
        <v>105</v>
      </c>
      <c r="AF264" s="57">
        <v>34</v>
      </c>
      <c r="AG264" s="57">
        <v>39</v>
      </c>
      <c r="AH264" s="74"/>
      <c r="AI264" s="74"/>
      <c r="AJ264" s="74"/>
      <c r="AK264" s="74">
        <v>90.04</v>
      </c>
      <c r="AL264" s="74">
        <v>101.77</v>
      </c>
      <c r="AM264" s="74">
        <v>65.06</v>
      </c>
      <c r="AN264" s="74">
        <v>98.86</v>
      </c>
      <c r="AO264" s="74">
        <v>94.37</v>
      </c>
      <c r="AP264" s="57"/>
      <c r="AQ264" s="57"/>
      <c r="AR264" s="57"/>
      <c r="AS264" s="57"/>
      <c r="AT264" s="7"/>
      <c r="AU264" s="7"/>
    </row>
    <row r="265" spans="1:47" x14ac:dyDescent="0.35">
      <c r="A265" t="s">
        <v>570</v>
      </c>
      <c r="B265" s="57">
        <v>-19</v>
      </c>
      <c r="C265" s="57">
        <v>-9</v>
      </c>
      <c r="D265" s="57">
        <v>-34</v>
      </c>
      <c r="E265" s="57">
        <v>-36</v>
      </c>
      <c r="F265" s="57">
        <v>91</v>
      </c>
      <c r="G265" s="57">
        <v>9</v>
      </c>
      <c r="H265" s="74">
        <v>122.99</v>
      </c>
      <c r="I265" s="74">
        <v>85.8</v>
      </c>
      <c r="J265" s="74">
        <v>125.21</v>
      </c>
      <c r="K265" s="74">
        <v>83.16</v>
      </c>
      <c r="L265" s="74">
        <v>101.1</v>
      </c>
      <c r="M265" s="74">
        <v>92.5</v>
      </c>
      <c r="N265" s="74">
        <v>96.6</v>
      </c>
      <c r="O265" s="57">
        <v>52</v>
      </c>
      <c r="P265" s="57">
        <v>55</v>
      </c>
      <c r="Q265" s="57">
        <v>57</v>
      </c>
      <c r="R265" s="57">
        <v>88</v>
      </c>
      <c r="S265" s="57">
        <v>65</v>
      </c>
      <c r="T265" s="57">
        <v>65</v>
      </c>
      <c r="U265" s="57">
        <v>156</v>
      </c>
      <c r="V265" s="57">
        <v>14</v>
      </c>
      <c r="W265" s="57">
        <v>12</v>
      </c>
      <c r="X265" s="57">
        <v>6</v>
      </c>
      <c r="Y265" s="57">
        <v>16</v>
      </c>
      <c r="Z265" s="57">
        <v>6</v>
      </c>
      <c r="AC265" s="57">
        <v>89</v>
      </c>
      <c r="AD265" s="57">
        <v>102</v>
      </c>
      <c r="AE265" s="57">
        <v>102</v>
      </c>
      <c r="AF265" s="57">
        <v>33</v>
      </c>
      <c r="AG265" s="57">
        <v>39</v>
      </c>
      <c r="AH265" s="74"/>
      <c r="AI265" s="74"/>
      <c r="AJ265" s="74"/>
      <c r="AK265" s="74">
        <v>87.61</v>
      </c>
      <c r="AL265" s="74">
        <v>95.06</v>
      </c>
      <c r="AM265" s="74">
        <v>64.62</v>
      </c>
      <c r="AN265" s="74">
        <v>98.74</v>
      </c>
      <c r="AO265" s="74">
        <v>95.02</v>
      </c>
      <c r="AP265" s="57"/>
      <c r="AQ265" s="57"/>
      <c r="AR265" s="57"/>
      <c r="AS265" s="57"/>
      <c r="AT265" s="7"/>
      <c r="AU265" s="7"/>
    </row>
    <row r="266" spans="1:47" x14ac:dyDescent="0.35">
      <c r="A266" t="s">
        <v>571</v>
      </c>
      <c r="B266" s="57">
        <v>-21</v>
      </c>
      <c r="C266" s="57">
        <v>-11</v>
      </c>
      <c r="D266" s="57">
        <v>-35</v>
      </c>
      <c r="E266" s="57">
        <v>-36</v>
      </c>
      <c r="F266" s="57">
        <v>71</v>
      </c>
      <c r="G266" s="57">
        <v>9</v>
      </c>
      <c r="H266" s="74">
        <v>122.7</v>
      </c>
      <c r="I266" s="74">
        <v>86.24</v>
      </c>
      <c r="J266" s="74">
        <v>123.67</v>
      </c>
      <c r="K266" s="74">
        <v>83.36</v>
      </c>
      <c r="L266" s="74">
        <v>100.48</v>
      </c>
      <c r="M266" s="74">
        <v>94.56</v>
      </c>
      <c r="N266" s="74">
        <v>95.58</v>
      </c>
      <c r="O266" s="57">
        <v>52</v>
      </c>
      <c r="P266" s="57">
        <v>55</v>
      </c>
      <c r="Q266" s="57">
        <v>57</v>
      </c>
      <c r="R266" s="57">
        <v>89</v>
      </c>
      <c r="S266" s="57">
        <v>73</v>
      </c>
      <c r="T266" s="57">
        <v>65</v>
      </c>
      <c r="U266" s="57">
        <v>159</v>
      </c>
      <c r="V266" s="57">
        <v>14</v>
      </c>
      <c r="W266" s="57">
        <v>15</v>
      </c>
      <c r="X266" s="57">
        <v>7</v>
      </c>
      <c r="Y266" s="57">
        <v>20</v>
      </c>
      <c r="Z266" s="57">
        <v>70</v>
      </c>
      <c r="AC266" s="57">
        <v>89</v>
      </c>
      <c r="AD266" s="57">
        <v>102</v>
      </c>
      <c r="AE266" s="57">
        <v>105</v>
      </c>
      <c r="AF266" s="57">
        <v>35</v>
      </c>
      <c r="AG266" s="57">
        <v>39</v>
      </c>
      <c r="AH266" s="74"/>
      <c r="AI266" s="74"/>
      <c r="AJ266" s="74"/>
      <c r="AK266" s="74">
        <v>87.36</v>
      </c>
      <c r="AL266" s="74">
        <v>94.33</v>
      </c>
      <c r="AM266" s="74">
        <v>64.58</v>
      </c>
      <c r="AN266" s="74">
        <v>98.67</v>
      </c>
      <c r="AO266" s="74">
        <v>95.52</v>
      </c>
      <c r="AP266" s="57"/>
      <c r="AQ266" s="57"/>
      <c r="AR266" s="57"/>
      <c r="AS266" s="57"/>
      <c r="AT266" s="7"/>
      <c r="AU266" s="7"/>
    </row>
    <row r="267" spans="1:47" x14ac:dyDescent="0.35">
      <c r="A267" t="s">
        <v>573</v>
      </c>
      <c r="B267" s="57">
        <v>-20</v>
      </c>
      <c r="C267" s="57">
        <v>-9</v>
      </c>
      <c r="D267" s="57">
        <v>-35</v>
      </c>
      <c r="E267" s="57">
        <v>-36</v>
      </c>
      <c r="F267" s="57">
        <v>88</v>
      </c>
      <c r="G267" s="57">
        <v>9</v>
      </c>
      <c r="H267" s="74">
        <v>124.89</v>
      </c>
      <c r="I267" s="74">
        <v>87.3</v>
      </c>
      <c r="J267" s="74">
        <v>127.03</v>
      </c>
      <c r="K267" s="74">
        <v>84.44</v>
      </c>
      <c r="L267" s="74">
        <v>100.34</v>
      </c>
      <c r="M267" s="74">
        <v>96.87</v>
      </c>
      <c r="N267" s="74">
        <v>94.31</v>
      </c>
      <c r="O267" s="57">
        <v>52</v>
      </c>
      <c r="P267" s="57">
        <v>58</v>
      </c>
      <c r="Q267" s="57">
        <v>60</v>
      </c>
      <c r="R267" s="57">
        <v>90</v>
      </c>
      <c r="S267" s="57">
        <v>65</v>
      </c>
      <c r="T267" s="57">
        <v>66</v>
      </c>
      <c r="U267" s="57">
        <v>156</v>
      </c>
      <c r="V267" s="57">
        <v>13</v>
      </c>
      <c r="W267" s="57">
        <v>11</v>
      </c>
      <c r="X267" s="57">
        <v>9</v>
      </c>
      <c r="Y267" s="57">
        <v>12</v>
      </c>
      <c r="Z267" s="57">
        <v>6</v>
      </c>
      <c r="AC267" s="57">
        <v>90</v>
      </c>
      <c r="AD267" s="57">
        <v>100</v>
      </c>
      <c r="AE267" s="57">
        <v>103</v>
      </c>
      <c r="AF267" s="57">
        <v>34</v>
      </c>
      <c r="AG267" s="57">
        <v>39</v>
      </c>
      <c r="AH267" s="74"/>
      <c r="AI267" s="74"/>
      <c r="AJ267" s="74"/>
      <c r="AK267" s="74">
        <v>87.81</v>
      </c>
      <c r="AL267" s="74">
        <v>95.31</v>
      </c>
      <c r="AM267" s="74">
        <v>65.180000000000007</v>
      </c>
      <c r="AN267" s="74">
        <v>98.56</v>
      </c>
      <c r="AO267" s="74">
        <v>95.15</v>
      </c>
      <c r="AP267" s="57"/>
      <c r="AQ267" s="57"/>
      <c r="AR267" s="57"/>
      <c r="AS267" s="57"/>
      <c r="AT267" s="7"/>
      <c r="AU267" s="7"/>
    </row>
    <row r="268" spans="1:47" x14ac:dyDescent="0.35">
      <c r="A268" t="s">
        <v>574</v>
      </c>
      <c r="B268" s="57">
        <v>-22</v>
      </c>
      <c r="C268" s="57">
        <v>-9</v>
      </c>
      <c r="D268" s="57">
        <v>-32</v>
      </c>
      <c r="E268" s="57">
        <v>-35</v>
      </c>
      <c r="F268" s="57">
        <v>75</v>
      </c>
      <c r="G268" s="57">
        <v>8</v>
      </c>
      <c r="H268" s="74">
        <v>137.63</v>
      </c>
      <c r="I268" s="74">
        <v>89.5</v>
      </c>
      <c r="J268" s="74">
        <v>142.49</v>
      </c>
      <c r="K268" s="74">
        <v>88.49</v>
      </c>
      <c r="L268" s="74">
        <v>93.54</v>
      </c>
      <c r="M268" s="74">
        <v>92.77</v>
      </c>
      <c r="N268" s="74">
        <v>86.44</v>
      </c>
      <c r="O268" s="57">
        <v>53</v>
      </c>
      <c r="P268" s="57">
        <v>56</v>
      </c>
      <c r="Q268" s="57">
        <v>62</v>
      </c>
      <c r="R268" s="57">
        <v>87</v>
      </c>
      <c r="S268" s="57">
        <v>63</v>
      </c>
      <c r="T268" s="57">
        <v>63</v>
      </c>
      <c r="U268" s="57">
        <v>162</v>
      </c>
      <c r="V268" s="57">
        <v>11</v>
      </c>
      <c r="W268" s="57">
        <v>16</v>
      </c>
      <c r="X268" s="57">
        <v>9</v>
      </c>
      <c r="Y268" s="57">
        <v>14</v>
      </c>
      <c r="Z268" s="57">
        <v>8</v>
      </c>
      <c r="AC268" s="57">
        <v>95</v>
      </c>
      <c r="AD268" s="57">
        <v>103</v>
      </c>
      <c r="AE268" s="57">
        <v>103</v>
      </c>
      <c r="AF268" s="57">
        <v>36</v>
      </c>
      <c r="AG268" s="57">
        <v>38</v>
      </c>
      <c r="AH268" s="74"/>
      <c r="AI268" s="74"/>
      <c r="AJ268" s="74"/>
      <c r="AK268" s="74">
        <v>86.63</v>
      </c>
      <c r="AL268" s="74">
        <v>94.03</v>
      </c>
      <c r="AM268" s="74">
        <v>62.82</v>
      </c>
      <c r="AN268" s="74">
        <v>98.38</v>
      </c>
      <c r="AO268" s="74">
        <v>94.95</v>
      </c>
      <c r="AP268" s="57"/>
      <c r="AQ268" s="57"/>
      <c r="AR268" s="57"/>
      <c r="AS268" s="57"/>
      <c r="AT268" s="7"/>
      <c r="AU268" s="7"/>
    </row>
    <row r="269" spans="1:47" x14ac:dyDescent="0.35">
      <c r="A269" t="s">
        <v>1325</v>
      </c>
      <c r="B269" s="57">
        <v>-27</v>
      </c>
      <c r="C269" s="57">
        <v>-11</v>
      </c>
      <c r="D269" s="57">
        <v>-29</v>
      </c>
      <c r="E269" s="57">
        <v>-10</v>
      </c>
      <c r="F269" s="57">
        <v>67</v>
      </c>
      <c r="G269" s="57">
        <v>3</v>
      </c>
      <c r="H269" s="74">
        <v>132.69</v>
      </c>
      <c r="I269" s="74">
        <v>90.59</v>
      </c>
      <c r="J269" s="74">
        <v>166.86</v>
      </c>
      <c r="K269" s="74">
        <v>93.2</v>
      </c>
      <c r="L269" s="74">
        <v>81.72</v>
      </c>
      <c r="M269" s="74">
        <v>83.38</v>
      </c>
      <c r="N269" s="74">
        <v>84.16</v>
      </c>
      <c r="O269" s="57">
        <v>58</v>
      </c>
      <c r="P269" s="57">
        <v>57</v>
      </c>
      <c r="Q269" s="57">
        <v>64</v>
      </c>
      <c r="R269" s="57">
        <v>90</v>
      </c>
      <c r="S269" s="57">
        <v>62</v>
      </c>
      <c r="T269" s="57">
        <v>63</v>
      </c>
      <c r="U269" s="57">
        <v>142</v>
      </c>
      <c r="V269" s="57">
        <v>18</v>
      </c>
      <c r="W269" s="57">
        <v>19</v>
      </c>
      <c r="X269" s="57">
        <v>24</v>
      </c>
      <c r="Y269" s="57">
        <v>12</v>
      </c>
      <c r="Z269" s="57">
        <v>47</v>
      </c>
      <c r="AC269" s="57">
        <v>99</v>
      </c>
      <c r="AD269" s="57">
        <v>114</v>
      </c>
      <c r="AE269" s="57">
        <v>114</v>
      </c>
      <c r="AF269" s="57">
        <v>41</v>
      </c>
      <c r="AG269" s="57">
        <v>37</v>
      </c>
      <c r="AH269" s="74"/>
      <c r="AI269" s="74"/>
      <c r="AJ269" s="74"/>
      <c r="AK269" s="74"/>
      <c r="AL269" s="74"/>
      <c r="AM269" s="74"/>
      <c r="AN269" s="74"/>
      <c r="AO269" s="74"/>
      <c r="AP269" s="57"/>
      <c r="AQ269" s="57"/>
      <c r="AR269" s="57"/>
      <c r="AS269" s="57"/>
      <c r="AT269" s="7"/>
      <c r="AU269" s="7"/>
    </row>
    <row r="270" spans="1:47" x14ac:dyDescent="0.35">
      <c r="A270" t="s">
        <v>1326</v>
      </c>
      <c r="B270" s="57">
        <v>-22</v>
      </c>
      <c r="C270" s="57">
        <v>-12</v>
      </c>
      <c r="D270" s="57">
        <v>-26</v>
      </c>
      <c r="E270" s="57">
        <v>-7</v>
      </c>
      <c r="F270" s="57">
        <v>85</v>
      </c>
      <c r="G270" s="57">
        <v>2</v>
      </c>
      <c r="H270" s="74">
        <v>119.83</v>
      </c>
      <c r="I270" s="74">
        <v>84.82</v>
      </c>
      <c r="J270" s="74">
        <v>123.53</v>
      </c>
      <c r="K270" s="74">
        <v>82.1</v>
      </c>
      <c r="L270" s="74">
        <v>87.75</v>
      </c>
      <c r="M270" s="74">
        <v>83.57</v>
      </c>
      <c r="N270" s="74">
        <v>88.29</v>
      </c>
      <c r="O270" s="57">
        <v>57</v>
      </c>
      <c r="P270" s="57">
        <v>63</v>
      </c>
      <c r="Q270" s="57">
        <v>66</v>
      </c>
      <c r="R270" s="57">
        <v>96</v>
      </c>
      <c r="S270" s="57">
        <v>60</v>
      </c>
      <c r="T270" s="57">
        <v>58</v>
      </c>
      <c r="U270" s="57">
        <v>149</v>
      </c>
      <c r="V270" s="57">
        <v>16</v>
      </c>
      <c r="W270" s="57">
        <v>13</v>
      </c>
      <c r="X270" s="57">
        <v>6</v>
      </c>
      <c r="Y270" s="57">
        <v>9</v>
      </c>
      <c r="Z270" s="57">
        <v>10</v>
      </c>
      <c r="AC270" s="57">
        <v>102</v>
      </c>
      <c r="AD270" s="57">
        <v>121</v>
      </c>
      <c r="AE270" s="57">
        <v>125</v>
      </c>
      <c r="AF270" s="57">
        <v>39</v>
      </c>
      <c r="AG270" s="57">
        <v>37</v>
      </c>
      <c r="AH270" s="74"/>
      <c r="AI270" s="74"/>
      <c r="AJ270" s="74"/>
      <c r="AK270" s="74"/>
      <c r="AL270" s="74"/>
      <c r="AM270" s="74"/>
      <c r="AN270" s="74"/>
      <c r="AO270" s="74"/>
      <c r="AP270" s="57"/>
      <c r="AQ270" s="57"/>
      <c r="AR270" s="57"/>
      <c r="AS270" s="57"/>
      <c r="AT270" s="7"/>
      <c r="AU270" s="7"/>
    </row>
    <row r="271" spans="1:47" x14ac:dyDescent="0.35">
      <c r="A271" t="s">
        <v>575</v>
      </c>
      <c r="B271" s="57">
        <v>-17</v>
      </c>
      <c r="C271" s="57">
        <v>-8</v>
      </c>
      <c r="D271" s="57">
        <v>-34</v>
      </c>
      <c r="E271" s="57">
        <v>-37</v>
      </c>
      <c r="F271" s="57">
        <v>86</v>
      </c>
      <c r="G271" s="57">
        <v>8</v>
      </c>
      <c r="H271" s="74">
        <v>114.45</v>
      </c>
      <c r="I271" s="74">
        <v>85.13</v>
      </c>
      <c r="J271" s="74">
        <v>123.88</v>
      </c>
      <c r="K271" s="74">
        <v>79.03</v>
      </c>
      <c r="L271" s="74">
        <v>105.48</v>
      </c>
      <c r="M271" s="74">
        <v>98.09</v>
      </c>
      <c r="N271" s="74">
        <v>98.93</v>
      </c>
      <c r="O271" s="57">
        <v>52</v>
      </c>
      <c r="P271" s="57">
        <v>64</v>
      </c>
      <c r="Q271" s="57">
        <v>67</v>
      </c>
      <c r="R271" s="57">
        <v>85</v>
      </c>
      <c r="S271" s="57">
        <v>62</v>
      </c>
      <c r="T271" s="57">
        <v>64</v>
      </c>
      <c r="U271" s="57">
        <v>129</v>
      </c>
      <c r="V271" s="57">
        <v>8</v>
      </c>
      <c r="W271" s="57">
        <v>14</v>
      </c>
      <c r="X271" s="57">
        <v>25</v>
      </c>
      <c r="Y271" s="57">
        <v>9</v>
      </c>
      <c r="Z271" s="57">
        <v>48</v>
      </c>
      <c r="AC271" s="57">
        <v>92</v>
      </c>
      <c r="AD271" s="57">
        <v>105</v>
      </c>
      <c r="AE271" s="57">
        <v>106</v>
      </c>
      <c r="AF271" s="57">
        <v>34</v>
      </c>
      <c r="AG271" s="57">
        <v>37</v>
      </c>
      <c r="AH271" s="74"/>
      <c r="AI271" s="74"/>
      <c r="AJ271" s="74"/>
      <c r="AK271" s="74">
        <v>88.48</v>
      </c>
      <c r="AL271" s="74">
        <v>97.26</v>
      </c>
      <c r="AM271" s="74">
        <v>64.849999999999994</v>
      </c>
      <c r="AN271" s="74">
        <v>99.23</v>
      </c>
      <c r="AO271" s="74">
        <v>93.43</v>
      </c>
      <c r="AP271" s="57"/>
      <c r="AQ271" s="57"/>
      <c r="AR271" s="57"/>
      <c r="AS271" s="57"/>
      <c r="AT271" s="7"/>
      <c r="AU271" s="7"/>
    </row>
    <row r="272" spans="1:47" x14ac:dyDescent="0.35">
      <c r="A272" t="s">
        <v>576</v>
      </c>
      <c r="B272" s="57">
        <v>-22</v>
      </c>
      <c r="C272" s="57">
        <v>-9</v>
      </c>
      <c r="D272" s="57">
        <v>-36</v>
      </c>
      <c r="E272" s="57">
        <v>-36</v>
      </c>
      <c r="F272" s="57">
        <v>64</v>
      </c>
      <c r="G272" s="57">
        <v>9</v>
      </c>
      <c r="H272" s="74">
        <v>111.82</v>
      </c>
      <c r="I272" s="74">
        <v>83.45</v>
      </c>
      <c r="J272" s="74">
        <v>121.89</v>
      </c>
      <c r="K272" s="74">
        <v>79.069999999999993</v>
      </c>
      <c r="L272" s="74">
        <v>103.17</v>
      </c>
      <c r="M272" s="74">
        <v>92.28</v>
      </c>
      <c r="N272" s="74">
        <v>96.75</v>
      </c>
      <c r="O272" s="57">
        <v>51</v>
      </c>
      <c r="P272" s="57">
        <v>60</v>
      </c>
      <c r="Q272" s="57">
        <v>62</v>
      </c>
      <c r="R272" s="57">
        <v>90</v>
      </c>
      <c r="S272" s="57">
        <v>63</v>
      </c>
      <c r="T272" s="57">
        <v>62</v>
      </c>
      <c r="U272" s="57">
        <v>168</v>
      </c>
      <c r="V272" s="57">
        <v>18</v>
      </c>
      <c r="W272" s="57">
        <v>17</v>
      </c>
      <c r="X272" s="57">
        <v>9</v>
      </c>
      <c r="Y272" s="57">
        <v>14</v>
      </c>
      <c r="Z272" s="57">
        <v>7</v>
      </c>
      <c r="AC272" s="57">
        <v>88</v>
      </c>
      <c r="AD272" s="57">
        <v>102</v>
      </c>
      <c r="AE272" s="57">
        <v>104</v>
      </c>
      <c r="AF272" s="57">
        <v>34</v>
      </c>
      <c r="AG272" s="57">
        <v>37</v>
      </c>
      <c r="AH272" s="74"/>
      <c r="AI272" s="74"/>
      <c r="AJ272" s="74"/>
      <c r="AK272" s="74">
        <v>87.71</v>
      </c>
      <c r="AL272" s="74">
        <v>95.89</v>
      </c>
      <c r="AM272" s="74">
        <v>64.349999999999994</v>
      </c>
      <c r="AN272" s="74">
        <v>98.93</v>
      </c>
      <c r="AO272" s="74">
        <v>92.48</v>
      </c>
      <c r="AP272" s="57"/>
      <c r="AQ272" s="57"/>
      <c r="AR272" s="57"/>
      <c r="AS272" s="57"/>
      <c r="AT272" s="7"/>
      <c r="AU272" s="7"/>
    </row>
    <row r="273" spans="1:47" x14ac:dyDescent="0.35">
      <c r="A273" t="s">
        <v>577</v>
      </c>
      <c r="B273" s="57">
        <v>-27</v>
      </c>
      <c r="C273" s="57">
        <v>-11</v>
      </c>
      <c r="D273" s="57">
        <v>-40</v>
      </c>
      <c r="E273" s="57">
        <v>-35</v>
      </c>
      <c r="F273" s="57">
        <v>20</v>
      </c>
      <c r="G273" s="57">
        <v>11</v>
      </c>
      <c r="H273" s="74">
        <v>111.07</v>
      </c>
      <c r="I273" s="74">
        <v>81.3</v>
      </c>
      <c r="J273" s="74">
        <v>113.21</v>
      </c>
      <c r="K273" s="74">
        <v>76.77</v>
      </c>
      <c r="L273" s="74">
        <v>102.07</v>
      </c>
      <c r="M273" s="74">
        <v>92.52</v>
      </c>
      <c r="N273" s="74">
        <v>99.35</v>
      </c>
      <c r="O273" s="57">
        <v>49</v>
      </c>
      <c r="P273" s="57">
        <v>54</v>
      </c>
      <c r="Q273" s="57">
        <v>58</v>
      </c>
      <c r="R273" s="57">
        <v>86</v>
      </c>
      <c r="S273" s="57">
        <v>64</v>
      </c>
      <c r="T273" s="57">
        <v>59</v>
      </c>
      <c r="U273" s="57">
        <v>163</v>
      </c>
      <c r="V273" s="57">
        <v>11</v>
      </c>
      <c r="W273" s="57">
        <v>21</v>
      </c>
      <c r="X273" s="57">
        <v>9</v>
      </c>
      <c r="Y273" s="57">
        <v>16</v>
      </c>
      <c r="Z273" s="57">
        <v>47</v>
      </c>
      <c r="AC273" s="57">
        <v>85</v>
      </c>
      <c r="AD273" s="57">
        <v>100</v>
      </c>
      <c r="AE273" s="57">
        <v>105</v>
      </c>
      <c r="AF273" s="57">
        <v>33</v>
      </c>
      <c r="AG273" s="57">
        <v>38</v>
      </c>
      <c r="AH273" s="74"/>
      <c r="AI273" s="74"/>
      <c r="AJ273" s="74"/>
      <c r="AK273" s="74">
        <v>88.08</v>
      </c>
      <c r="AL273" s="74">
        <v>96.99</v>
      </c>
      <c r="AM273" s="74">
        <v>63.72</v>
      </c>
      <c r="AN273" s="74">
        <v>99.72</v>
      </c>
      <c r="AO273" s="74">
        <v>91.42</v>
      </c>
      <c r="AP273" s="57"/>
      <c r="AQ273" s="57"/>
      <c r="AR273" s="57"/>
      <c r="AS273" s="57"/>
      <c r="AT273" s="7"/>
      <c r="AU273" s="7"/>
    </row>
    <row r="274" spans="1:47" x14ac:dyDescent="0.35">
      <c r="A274" t="s">
        <v>578</v>
      </c>
      <c r="B274" s="57">
        <v>-26</v>
      </c>
      <c r="C274" s="57">
        <v>-9</v>
      </c>
      <c r="D274" s="57">
        <v>-41</v>
      </c>
      <c r="E274" s="57">
        <v>-35</v>
      </c>
      <c r="F274" s="57">
        <v>28</v>
      </c>
      <c r="G274" s="57">
        <v>11</v>
      </c>
      <c r="H274" s="74">
        <v>110.93</v>
      </c>
      <c r="I274" s="74">
        <v>78.430000000000007</v>
      </c>
      <c r="J274" s="74">
        <v>111.08</v>
      </c>
      <c r="K274" s="74">
        <v>74.67</v>
      </c>
      <c r="L274" s="74">
        <v>91.86</v>
      </c>
      <c r="M274" s="74">
        <v>87.08</v>
      </c>
      <c r="N274" s="74">
        <v>88.77</v>
      </c>
      <c r="O274" s="57">
        <v>49</v>
      </c>
      <c r="P274" s="57">
        <v>56</v>
      </c>
      <c r="Q274" s="57">
        <v>61</v>
      </c>
      <c r="R274" s="57">
        <v>85</v>
      </c>
      <c r="S274" s="57">
        <v>60</v>
      </c>
      <c r="T274" s="57">
        <v>63</v>
      </c>
      <c r="U274" s="57">
        <v>142</v>
      </c>
      <c r="V274" s="57">
        <v>13</v>
      </c>
      <c r="W274" s="57">
        <v>15</v>
      </c>
      <c r="X274" s="57">
        <v>8</v>
      </c>
      <c r="Y274" s="57">
        <v>12</v>
      </c>
      <c r="Z274" s="57">
        <v>7</v>
      </c>
      <c r="AC274" s="57">
        <v>86</v>
      </c>
      <c r="AD274" s="57">
        <v>100</v>
      </c>
      <c r="AE274" s="57">
        <v>104</v>
      </c>
      <c r="AF274" s="57">
        <v>33</v>
      </c>
      <c r="AG274" s="57">
        <v>38</v>
      </c>
      <c r="AH274" s="74"/>
      <c r="AI274" s="74"/>
      <c r="AJ274" s="74"/>
      <c r="AK274" s="74">
        <v>87.53</v>
      </c>
      <c r="AL274" s="74">
        <v>96.25</v>
      </c>
      <c r="AM274" s="74">
        <v>62.46</v>
      </c>
      <c r="AN274" s="74">
        <v>100.12</v>
      </c>
      <c r="AO274" s="74">
        <v>90.51</v>
      </c>
      <c r="AP274" s="57"/>
      <c r="AQ274" s="57"/>
      <c r="AR274" s="57"/>
      <c r="AS274" s="57"/>
      <c r="AT274" s="7"/>
      <c r="AU274" s="7"/>
    </row>
    <row r="275" spans="1:47" x14ac:dyDescent="0.35">
      <c r="A275" t="s">
        <v>582</v>
      </c>
      <c r="B275" s="57">
        <v>-25</v>
      </c>
      <c r="C275" s="57">
        <v>-7</v>
      </c>
      <c r="D275" s="57">
        <v>-37</v>
      </c>
      <c r="E275" s="57">
        <v>-34</v>
      </c>
      <c r="F275" s="57">
        <v>29</v>
      </c>
      <c r="G275" s="57">
        <v>10</v>
      </c>
      <c r="H275" s="74">
        <v>127.38</v>
      </c>
      <c r="I275" s="74">
        <v>84.86</v>
      </c>
      <c r="J275" s="74">
        <v>130.86000000000001</v>
      </c>
      <c r="K275" s="74">
        <v>84</v>
      </c>
      <c r="L275" s="74">
        <v>89.26</v>
      </c>
      <c r="M275" s="74">
        <v>87.03</v>
      </c>
      <c r="N275" s="74">
        <v>86.23</v>
      </c>
      <c r="O275" s="57">
        <v>52</v>
      </c>
      <c r="P275" s="57">
        <v>56</v>
      </c>
      <c r="Q275" s="57">
        <v>62</v>
      </c>
      <c r="R275" s="57">
        <v>84</v>
      </c>
      <c r="S275" s="57">
        <v>59</v>
      </c>
      <c r="T275" s="57">
        <v>62</v>
      </c>
      <c r="U275" s="57">
        <v>134</v>
      </c>
      <c r="V275" s="57">
        <v>7</v>
      </c>
      <c r="W275" s="57">
        <v>18</v>
      </c>
      <c r="X275" s="57">
        <v>18</v>
      </c>
      <c r="Y275" s="57">
        <v>11</v>
      </c>
      <c r="Z275" s="57">
        <v>6</v>
      </c>
      <c r="AC275" s="57">
        <v>91</v>
      </c>
      <c r="AD275" s="57">
        <v>102</v>
      </c>
      <c r="AE275" s="57">
        <v>103</v>
      </c>
      <c r="AF275" s="57">
        <v>35</v>
      </c>
      <c r="AG275" s="57">
        <v>39</v>
      </c>
      <c r="AH275" s="74"/>
      <c r="AI275" s="74"/>
      <c r="AJ275" s="74"/>
      <c r="AK275" s="74">
        <v>88.74</v>
      </c>
      <c r="AL275" s="74">
        <v>97.89</v>
      </c>
      <c r="AM275" s="74">
        <v>64.27</v>
      </c>
      <c r="AN275" s="74">
        <v>100.7</v>
      </c>
      <c r="AO275" s="74">
        <v>89.76</v>
      </c>
      <c r="AP275" s="57"/>
      <c r="AQ275" s="57"/>
      <c r="AR275" s="57"/>
      <c r="AS275" s="57"/>
      <c r="AT275" s="7"/>
      <c r="AU275" s="7"/>
    </row>
    <row r="276" spans="1:47" x14ac:dyDescent="0.35">
      <c r="A276" t="s">
        <v>1327</v>
      </c>
      <c r="B276" s="57">
        <v>-28</v>
      </c>
      <c r="C276" s="57">
        <v>-10</v>
      </c>
      <c r="D276" s="57">
        <v>-34</v>
      </c>
      <c r="E276" s="57">
        <v>-9</v>
      </c>
      <c r="F276" s="57">
        <v>28</v>
      </c>
      <c r="G276" s="57">
        <v>5</v>
      </c>
      <c r="H276" s="74">
        <v>119.8</v>
      </c>
      <c r="I276" s="74">
        <v>83.15</v>
      </c>
      <c r="J276" s="74">
        <v>150.04</v>
      </c>
      <c r="K276" s="74">
        <v>85.32</v>
      </c>
      <c r="L276" s="74">
        <v>75.52</v>
      </c>
      <c r="M276" s="74">
        <v>73.75</v>
      </c>
      <c r="N276" s="74">
        <v>75.040000000000006</v>
      </c>
      <c r="O276" s="57">
        <v>55</v>
      </c>
      <c r="P276" s="57">
        <v>57</v>
      </c>
      <c r="Q276" s="57">
        <v>57</v>
      </c>
      <c r="R276" s="57">
        <v>87</v>
      </c>
      <c r="S276" s="57">
        <v>56</v>
      </c>
      <c r="T276" s="57">
        <v>60</v>
      </c>
      <c r="U276" s="57">
        <v>110</v>
      </c>
      <c r="V276" s="57">
        <v>14</v>
      </c>
      <c r="W276" s="57">
        <v>12</v>
      </c>
      <c r="X276" s="57">
        <v>6</v>
      </c>
      <c r="Y276" s="57">
        <v>11</v>
      </c>
      <c r="Z276" s="57">
        <v>49</v>
      </c>
      <c r="AC276" s="57">
        <v>95</v>
      </c>
      <c r="AD276" s="57">
        <v>110</v>
      </c>
      <c r="AE276" s="57">
        <v>116</v>
      </c>
      <c r="AF276" s="57">
        <v>41</v>
      </c>
      <c r="AG276" s="57">
        <v>39</v>
      </c>
      <c r="AH276" s="74"/>
      <c r="AI276" s="74"/>
      <c r="AJ276" s="74"/>
      <c r="AK276" s="74"/>
      <c r="AL276" s="74"/>
      <c r="AM276" s="74"/>
      <c r="AN276" s="74"/>
      <c r="AO276" s="74"/>
      <c r="AP276" s="57"/>
      <c r="AQ276" s="57"/>
      <c r="AR276" s="57"/>
      <c r="AS276" s="57"/>
      <c r="AT276" s="7"/>
      <c r="AU276" s="7"/>
    </row>
    <row r="277" spans="1:47" x14ac:dyDescent="0.35">
      <c r="A277" t="s">
        <v>1328</v>
      </c>
      <c r="B277" s="57">
        <v>-25</v>
      </c>
      <c r="C277" s="57">
        <v>-13</v>
      </c>
      <c r="D277" s="57">
        <v>-32</v>
      </c>
      <c r="E277" s="57">
        <v>-7</v>
      </c>
      <c r="F277" s="57">
        <v>45</v>
      </c>
      <c r="G277" s="57">
        <v>3</v>
      </c>
      <c r="H277" s="74">
        <v>106.02</v>
      </c>
      <c r="I277" s="74">
        <v>76.86</v>
      </c>
      <c r="J277" s="74">
        <v>107.59</v>
      </c>
      <c r="K277" s="74">
        <v>73.91</v>
      </c>
      <c r="L277" s="74">
        <v>81.56</v>
      </c>
      <c r="M277" s="74">
        <v>76.98</v>
      </c>
      <c r="N277" s="74">
        <v>79.64</v>
      </c>
      <c r="O277" s="57">
        <v>52</v>
      </c>
      <c r="P277" s="57">
        <v>60</v>
      </c>
      <c r="Q277" s="57">
        <v>62</v>
      </c>
      <c r="R277" s="57">
        <v>82</v>
      </c>
      <c r="S277" s="57">
        <v>52</v>
      </c>
      <c r="T277" s="57">
        <v>46</v>
      </c>
      <c r="U277" s="57">
        <v>106</v>
      </c>
      <c r="V277" s="57">
        <v>13</v>
      </c>
      <c r="W277" s="57">
        <v>8</v>
      </c>
      <c r="X277" s="57">
        <v>30</v>
      </c>
      <c r="Y277" s="57">
        <v>8</v>
      </c>
      <c r="Z277" s="57">
        <v>7</v>
      </c>
      <c r="AC277" s="57">
        <v>96</v>
      </c>
      <c r="AD277" s="57">
        <v>114</v>
      </c>
      <c r="AE277" s="57">
        <v>124</v>
      </c>
      <c r="AF277" s="57">
        <v>40</v>
      </c>
      <c r="AG277" s="57">
        <v>38</v>
      </c>
      <c r="AH277" s="74"/>
      <c r="AI277" s="74"/>
      <c r="AJ277" s="74"/>
      <c r="AK277" s="74"/>
      <c r="AL277" s="74"/>
      <c r="AM277" s="74"/>
      <c r="AN277" s="74"/>
      <c r="AO277" s="74"/>
      <c r="AP277" s="57"/>
      <c r="AQ277" s="57"/>
      <c r="AR277" s="57"/>
      <c r="AS277" s="57"/>
      <c r="AT277" s="7"/>
      <c r="AU277" s="7"/>
    </row>
    <row r="278" spans="1:47" x14ac:dyDescent="0.35">
      <c r="A278" t="s">
        <v>583</v>
      </c>
      <c r="B278" s="57">
        <v>-19</v>
      </c>
      <c r="C278" s="57">
        <v>-8</v>
      </c>
      <c r="D278" s="57">
        <v>-38</v>
      </c>
      <c r="E278" s="57">
        <v>-35</v>
      </c>
      <c r="F278" s="57">
        <v>45</v>
      </c>
      <c r="G278" s="57">
        <v>10</v>
      </c>
      <c r="H278" s="74">
        <v>107.19</v>
      </c>
      <c r="I278" s="74">
        <v>79.8</v>
      </c>
      <c r="J278" s="74">
        <v>111.36</v>
      </c>
      <c r="K278" s="74">
        <v>74.13</v>
      </c>
      <c r="L278" s="74">
        <v>97.46</v>
      </c>
      <c r="M278" s="74">
        <v>85.18</v>
      </c>
      <c r="N278" s="74">
        <v>87.31</v>
      </c>
      <c r="O278" s="57">
        <v>49</v>
      </c>
      <c r="P278" s="57">
        <v>60</v>
      </c>
      <c r="Q278" s="57">
        <v>59</v>
      </c>
      <c r="R278" s="57">
        <v>79</v>
      </c>
      <c r="S278" s="57">
        <v>63</v>
      </c>
      <c r="T278" s="57">
        <v>65</v>
      </c>
      <c r="U278" s="57">
        <v>162</v>
      </c>
      <c r="V278" s="57">
        <v>22</v>
      </c>
      <c r="W278" s="57">
        <v>18</v>
      </c>
      <c r="X278" s="57">
        <v>18</v>
      </c>
      <c r="Y278" s="57">
        <v>15</v>
      </c>
      <c r="Z278" s="57">
        <v>34</v>
      </c>
      <c r="AC278" s="57">
        <v>89</v>
      </c>
      <c r="AD278" s="57">
        <v>104</v>
      </c>
      <c r="AE278" s="57">
        <v>107</v>
      </c>
      <c r="AF278" s="57">
        <v>33</v>
      </c>
      <c r="AG278" s="57">
        <v>38</v>
      </c>
      <c r="AH278" s="74"/>
      <c r="AI278" s="74"/>
      <c r="AJ278" s="74"/>
      <c r="AK278" s="74">
        <v>89.47</v>
      </c>
      <c r="AL278" s="74">
        <v>98.06</v>
      </c>
      <c r="AM278" s="74">
        <v>62.37</v>
      </c>
      <c r="AN278" s="74">
        <v>104.72</v>
      </c>
      <c r="AO278" s="74">
        <v>89.29</v>
      </c>
      <c r="AP278" s="57"/>
      <c r="AQ278" s="57"/>
      <c r="AR278" s="57"/>
      <c r="AS278" s="57"/>
      <c r="AT278" s="7"/>
      <c r="AU278" s="7"/>
    </row>
    <row r="279" spans="1:47" x14ac:dyDescent="0.35">
      <c r="A279" t="s">
        <v>584</v>
      </c>
      <c r="B279" s="57">
        <v>-22</v>
      </c>
      <c r="C279" s="57">
        <v>-8</v>
      </c>
      <c r="D279" s="57">
        <v>-38</v>
      </c>
      <c r="E279" s="57">
        <v>-34</v>
      </c>
      <c r="F279" s="57">
        <v>47</v>
      </c>
      <c r="G279" s="57">
        <v>10</v>
      </c>
      <c r="H279" s="74">
        <v>105.87</v>
      </c>
      <c r="I279" s="74">
        <v>79.16</v>
      </c>
      <c r="J279" s="74">
        <v>113.04</v>
      </c>
      <c r="K279" s="74">
        <v>74.72</v>
      </c>
      <c r="L279" s="74">
        <v>96.99</v>
      </c>
      <c r="M279" s="74">
        <v>83.6</v>
      </c>
      <c r="N279" s="74">
        <v>87.45</v>
      </c>
      <c r="O279" s="57">
        <v>49</v>
      </c>
      <c r="P279" s="57">
        <v>55</v>
      </c>
      <c r="Q279" s="57">
        <v>56</v>
      </c>
      <c r="R279" s="57">
        <v>84</v>
      </c>
      <c r="S279" s="57">
        <v>65</v>
      </c>
      <c r="T279" s="57">
        <v>63</v>
      </c>
      <c r="U279" s="57">
        <v>172</v>
      </c>
      <c r="V279" s="57">
        <v>14</v>
      </c>
      <c r="W279" s="57">
        <v>20</v>
      </c>
      <c r="X279" s="57">
        <v>10</v>
      </c>
      <c r="Y279" s="57">
        <v>16</v>
      </c>
      <c r="Z279" s="57">
        <v>8</v>
      </c>
      <c r="AC279" s="57">
        <v>87</v>
      </c>
      <c r="AD279" s="57">
        <v>101</v>
      </c>
      <c r="AE279" s="57">
        <v>105</v>
      </c>
      <c r="AF279" s="57">
        <v>33</v>
      </c>
      <c r="AG279" s="57">
        <v>38</v>
      </c>
      <c r="AH279" s="74"/>
      <c r="AI279" s="74"/>
      <c r="AJ279" s="74"/>
      <c r="AK279" s="74">
        <v>90.09</v>
      </c>
      <c r="AL279" s="74">
        <v>98.34</v>
      </c>
      <c r="AM279" s="74">
        <v>62.34</v>
      </c>
      <c r="AN279" s="74">
        <v>106.49</v>
      </c>
      <c r="AO279" s="74">
        <v>89.12</v>
      </c>
      <c r="AP279" s="57"/>
      <c r="AQ279" s="57"/>
      <c r="AR279" s="57"/>
      <c r="AS279" s="57"/>
      <c r="AT279" s="7"/>
      <c r="AU279" s="7"/>
    </row>
    <row r="280" spans="1:47" x14ac:dyDescent="0.35">
      <c r="A280" t="s">
        <v>585</v>
      </c>
      <c r="B280" s="57">
        <v>-26</v>
      </c>
      <c r="C280" s="57">
        <v>-11</v>
      </c>
      <c r="D280" s="57">
        <v>-40</v>
      </c>
      <c r="E280" s="57">
        <v>-34</v>
      </c>
      <c r="F280" s="57">
        <v>4</v>
      </c>
      <c r="G280" s="57">
        <v>11</v>
      </c>
      <c r="H280" s="74">
        <v>106.51</v>
      </c>
      <c r="I280" s="74">
        <v>79.2</v>
      </c>
      <c r="J280" s="74">
        <v>106.39</v>
      </c>
      <c r="K280" s="74">
        <v>75.83</v>
      </c>
      <c r="L280" s="74">
        <v>92.8</v>
      </c>
      <c r="M280" s="74">
        <v>80.55</v>
      </c>
      <c r="N280" s="74">
        <v>91.59</v>
      </c>
      <c r="O280" s="57">
        <v>50</v>
      </c>
      <c r="P280" s="57">
        <v>54</v>
      </c>
      <c r="Q280" s="57">
        <v>55</v>
      </c>
      <c r="R280" s="57">
        <v>85</v>
      </c>
      <c r="S280" s="57">
        <v>64</v>
      </c>
      <c r="T280" s="57">
        <v>62</v>
      </c>
      <c r="U280" s="57">
        <v>168</v>
      </c>
      <c r="V280" s="57">
        <v>20</v>
      </c>
      <c r="W280" s="57">
        <v>21</v>
      </c>
      <c r="X280" s="57">
        <v>9</v>
      </c>
      <c r="Y280" s="57">
        <v>16</v>
      </c>
      <c r="Z280" s="57">
        <v>39</v>
      </c>
      <c r="AC280" s="57">
        <v>84</v>
      </c>
      <c r="AD280" s="57">
        <v>100</v>
      </c>
      <c r="AE280" s="57">
        <v>105</v>
      </c>
      <c r="AF280" s="57">
        <v>33</v>
      </c>
      <c r="AG280" s="57">
        <v>37</v>
      </c>
      <c r="AH280" s="74"/>
      <c r="AI280" s="74"/>
      <c r="AJ280" s="74"/>
      <c r="AK280" s="74">
        <v>90.36</v>
      </c>
      <c r="AL280" s="74">
        <v>98.62</v>
      </c>
      <c r="AM280" s="74">
        <v>62.49</v>
      </c>
      <c r="AN280" s="74">
        <v>106.92</v>
      </c>
      <c r="AO280" s="74">
        <v>89.13</v>
      </c>
      <c r="AP280" s="57"/>
      <c r="AQ280" s="57"/>
      <c r="AR280" s="57"/>
      <c r="AS280" s="57"/>
      <c r="AT280" s="7"/>
      <c r="AU280" s="7"/>
    </row>
    <row r="281" spans="1:47" x14ac:dyDescent="0.35">
      <c r="A281" t="s">
        <v>588</v>
      </c>
      <c r="B281" s="57">
        <v>-23</v>
      </c>
      <c r="C281" s="57">
        <v>-6</v>
      </c>
      <c r="D281" s="57">
        <v>-39</v>
      </c>
      <c r="E281" s="57">
        <v>-32</v>
      </c>
      <c r="F281" s="57">
        <v>36</v>
      </c>
      <c r="G281" s="57">
        <v>10</v>
      </c>
      <c r="H281" s="74">
        <v>105.96</v>
      </c>
      <c r="I281" s="74">
        <v>77.34</v>
      </c>
      <c r="J281" s="74">
        <v>110.81</v>
      </c>
      <c r="K281" s="74">
        <v>74.27</v>
      </c>
      <c r="L281" s="74">
        <v>95.14</v>
      </c>
      <c r="M281" s="74">
        <v>78.349999999999994</v>
      </c>
      <c r="N281" s="74">
        <v>82.14</v>
      </c>
      <c r="O281" s="57">
        <v>50</v>
      </c>
      <c r="P281" s="57">
        <v>60</v>
      </c>
      <c r="Q281" s="57">
        <v>54</v>
      </c>
      <c r="R281" s="57">
        <v>85</v>
      </c>
      <c r="S281" s="57">
        <v>62</v>
      </c>
      <c r="T281" s="57">
        <v>64</v>
      </c>
      <c r="U281" s="57">
        <v>157</v>
      </c>
      <c r="V281" s="57">
        <v>11</v>
      </c>
      <c r="W281" s="57">
        <v>17</v>
      </c>
      <c r="X281" s="57">
        <v>10</v>
      </c>
      <c r="Y281" s="57">
        <v>18</v>
      </c>
      <c r="Z281" s="57">
        <v>7</v>
      </c>
      <c r="AC281" s="57">
        <v>86</v>
      </c>
      <c r="AD281" s="57">
        <v>98</v>
      </c>
      <c r="AE281" s="57">
        <v>105</v>
      </c>
      <c r="AF281" s="57">
        <v>33</v>
      </c>
      <c r="AG281" s="57">
        <v>37</v>
      </c>
      <c r="AH281" s="74"/>
      <c r="AI281" s="74"/>
      <c r="AJ281" s="74"/>
      <c r="AK281" s="74">
        <v>91.97</v>
      </c>
      <c r="AL281" s="74">
        <v>100.82</v>
      </c>
      <c r="AM281" s="74">
        <v>63.03</v>
      </c>
      <c r="AN281" s="74">
        <v>109.04</v>
      </c>
      <c r="AO281" s="74">
        <v>89.8</v>
      </c>
      <c r="AP281" s="57"/>
      <c r="AQ281" s="57"/>
      <c r="AR281" s="57"/>
      <c r="AS281" s="57"/>
      <c r="AT281" s="7"/>
      <c r="AU281" s="7"/>
    </row>
    <row r="282" spans="1:47" x14ac:dyDescent="0.35">
      <c r="A282" t="s">
        <v>589</v>
      </c>
      <c r="B282" s="57">
        <v>-30</v>
      </c>
      <c r="C282" s="57">
        <v>-10</v>
      </c>
      <c r="D282" s="57">
        <v>-37</v>
      </c>
      <c r="E282" s="57">
        <v>-32</v>
      </c>
      <c r="F282" s="57">
        <v>4</v>
      </c>
      <c r="G282" s="57">
        <v>11</v>
      </c>
      <c r="H282" s="74">
        <v>116.48</v>
      </c>
      <c r="I282" s="74">
        <v>80.150000000000006</v>
      </c>
      <c r="J282" s="74">
        <v>117.11</v>
      </c>
      <c r="K282" s="74">
        <v>78.77</v>
      </c>
      <c r="L282" s="74">
        <v>86.38</v>
      </c>
      <c r="M282" s="74">
        <v>76.14</v>
      </c>
      <c r="N282" s="74">
        <v>77.59</v>
      </c>
      <c r="O282" s="57">
        <v>52</v>
      </c>
      <c r="P282" s="57">
        <v>57</v>
      </c>
      <c r="Q282" s="57">
        <v>52</v>
      </c>
      <c r="R282" s="57">
        <v>84</v>
      </c>
      <c r="S282" s="57">
        <v>59</v>
      </c>
      <c r="T282" s="57">
        <v>62</v>
      </c>
      <c r="U282" s="57">
        <v>146</v>
      </c>
      <c r="V282" s="57">
        <v>17</v>
      </c>
      <c r="W282" s="57">
        <v>13</v>
      </c>
      <c r="X282" s="57">
        <v>6</v>
      </c>
      <c r="Y282" s="57">
        <v>13</v>
      </c>
      <c r="Z282" s="57">
        <v>7</v>
      </c>
      <c r="AC282" s="57">
        <v>87</v>
      </c>
      <c r="AD282" s="57">
        <v>99</v>
      </c>
      <c r="AE282" s="57">
        <v>102</v>
      </c>
      <c r="AF282" s="57">
        <v>33</v>
      </c>
      <c r="AG282" s="57">
        <v>37</v>
      </c>
      <c r="AH282" s="74"/>
      <c r="AI282" s="74"/>
      <c r="AJ282" s="74"/>
      <c r="AK282" s="74">
        <v>92.84</v>
      </c>
      <c r="AL282" s="74">
        <v>101.67</v>
      </c>
      <c r="AM282" s="74">
        <v>63.33</v>
      </c>
      <c r="AN282" s="74">
        <v>110.54</v>
      </c>
      <c r="AO282" s="74">
        <v>90.27</v>
      </c>
      <c r="AP282" s="57"/>
      <c r="AQ282" s="57"/>
      <c r="AR282" s="57"/>
      <c r="AS282" s="57"/>
      <c r="AT282" s="7"/>
      <c r="AU282" s="7"/>
    </row>
    <row r="283" spans="1:47" x14ac:dyDescent="0.35">
      <c r="A283" t="s">
        <v>1329</v>
      </c>
      <c r="B283" s="57">
        <v>-34</v>
      </c>
      <c r="C283" s="57">
        <v>-12</v>
      </c>
      <c r="D283" s="57">
        <v>-40</v>
      </c>
      <c r="E283" s="57">
        <v>-12</v>
      </c>
      <c r="F283" s="57">
        <v>-20</v>
      </c>
      <c r="G283" s="57">
        <v>7</v>
      </c>
      <c r="H283" s="74">
        <v>108.69</v>
      </c>
      <c r="I283" s="74">
        <v>80.59</v>
      </c>
      <c r="J283" s="74">
        <v>130.82</v>
      </c>
      <c r="K283" s="74">
        <v>83.45</v>
      </c>
      <c r="L283" s="74">
        <v>73.97</v>
      </c>
      <c r="M283" s="74">
        <v>70.84</v>
      </c>
      <c r="N283" s="74">
        <v>71.16</v>
      </c>
      <c r="O283" s="57">
        <v>55</v>
      </c>
      <c r="P283" s="57">
        <v>53</v>
      </c>
      <c r="Q283" s="57">
        <v>52</v>
      </c>
      <c r="R283" s="57">
        <v>89</v>
      </c>
      <c r="S283" s="57">
        <v>59</v>
      </c>
      <c r="T283" s="57">
        <v>57</v>
      </c>
      <c r="U283" s="57">
        <v>135</v>
      </c>
      <c r="V283" s="57">
        <v>20</v>
      </c>
      <c r="W283" s="57">
        <v>18</v>
      </c>
      <c r="X283" s="57">
        <v>17</v>
      </c>
      <c r="Y283" s="57">
        <v>9</v>
      </c>
      <c r="Z283" s="57">
        <v>33</v>
      </c>
      <c r="AC283" s="57">
        <v>85</v>
      </c>
      <c r="AD283" s="57">
        <v>100</v>
      </c>
      <c r="AE283" s="57">
        <v>111</v>
      </c>
      <c r="AF283" s="57">
        <v>38</v>
      </c>
      <c r="AG283" s="57">
        <v>36</v>
      </c>
      <c r="AH283" s="74"/>
      <c r="AI283" s="74"/>
      <c r="AJ283" s="74"/>
      <c r="AK283" s="74"/>
      <c r="AL283" s="74"/>
      <c r="AM283" s="74"/>
      <c r="AN283" s="74"/>
      <c r="AO283" s="74"/>
      <c r="AP283" s="57"/>
      <c r="AQ283" s="57"/>
      <c r="AR283" s="57"/>
      <c r="AS283" s="57"/>
      <c r="AT283" s="7"/>
      <c r="AU283" s="7"/>
    </row>
    <row r="284" spans="1:47" x14ac:dyDescent="0.35">
      <c r="A284" t="s">
        <v>1330</v>
      </c>
      <c r="B284" s="57">
        <v>-31</v>
      </c>
      <c r="C284" s="57">
        <v>-15</v>
      </c>
      <c r="D284" s="57">
        <v>-38</v>
      </c>
      <c r="E284" s="57">
        <v>-9</v>
      </c>
      <c r="F284" s="57">
        <v>-4</v>
      </c>
      <c r="G284" s="57">
        <v>5</v>
      </c>
      <c r="H284" s="74">
        <v>95.62</v>
      </c>
      <c r="I284" s="74">
        <v>73.62</v>
      </c>
      <c r="J284" s="74">
        <v>90.73</v>
      </c>
      <c r="K284" s="74">
        <v>71.61</v>
      </c>
      <c r="L284" s="74">
        <v>78.81</v>
      </c>
      <c r="M284" s="74">
        <v>71.69</v>
      </c>
      <c r="N284" s="74">
        <v>76.150000000000006</v>
      </c>
      <c r="O284" s="57">
        <v>51</v>
      </c>
      <c r="P284" s="57">
        <v>58</v>
      </c>
      <c r="Q284" s="57">
        <v>55</v>
      </c>
      <c r="R284" s="57">
        <v>84</v>
      </c>
      <c r="S284" s="57">
        <v>58</v>
      </c>
      <c r="T284" s="57">
        <v>61</v>
      </c>
      <c r="U284" s="57">
        <v>132</v>
      </c>
      <c r="V284" s="57">
        <v>12</v>
      </c>
      <c r="W284" s="57">
        <v>16</v>
      </c>
      <c r="X284" s="57">
        <v>7</v>
      </c>
      <c r="Y284" s="57">
        <v>10</v>
      </c>
      <c r="Z284" s="57">
        <v>10</v>
      </c>
      <c r="AC284" s="57">
        <v>86</v>
      </c>
      <c r="AD284" s="57">
        <v>102</v>
      </c>
      <c r="AE284" s="57">
        <v>116</v>
      </c>
      <c r="AF284" s="57">
        <v>36</v>
      </c>
      <c r="AG284" s="57">
        <v>36</v>
      </c>
      <c r="AH284" s="74"/>
      <c r="AI284" s="74"/>
      <c r="AJ284" s="74"/>
      <c r="AK284" s="74"/>
      <c r="AL284" s="74"/>
      <c r="AM284" s="74"/>
      <c r="AN284" s="74"/>
      <c r="AO284" s="74"/>
      <c r="AP284" s="57"/>
      <c r="AQ284" s="57"/>
      <c r="AR284" s="57"/>
      <c r="AS284" s="57"/>
      <c r="AT284" s="7"/>
      <c r="AU284" s="7"/>
    </row>
    <row r="285" spans="1:47" x14ac:dyDescent="0.35">
      <c r="A285" t="s">
        <v>590</v>
      </c>
      <c r="B285" s="57">
        <v>-24</v>
      </c>
      <c r="C285" s="57">
        <v>-10</v>
      </c>
      <c r="D285" s="57">
        <v>-37</v>
      </c>
      <c r="E285" s="57">
        <v>-34</v>
      </c>
      <c r="F285" s="57">
        <v>23</v>
      </c>
      <c r="G285" s="57">
        <v>10</v>
      </c>
      <c r="H285" s="74">
        <v>102.03</v>
      </c>
      <c r="I285" s="74">
        <v>76.61</v>
      </c>
      <c r="J285" s="74">
        <v>101.19</v>
      </c>
      <c r="K285" s="74">
        <v>72.349999999999994</v>
      </c>
      <c r="L285" s="74">
        <v>94.15</v>
      </c>
      <c r="M285" s="74">
        <v>82.53</v>
      </c>
      <c r="N285" s="74">
        <v>87.15</v>
      </c>
      <c r="O285" s="57">
        <v>49</v>
      </c>
      <c r="P285" s="57">
        <v>61</v>
      </c>
      <c r="Q285" s="57">
        <v>55</v>
      </c>
      <c r="R285" s="57">
        <v>83</v>
      </c>
      <c r="S285" s="57">
        <v>66</v>
      </c>
      <c r="T285" s="57">
        <v>67</v>
      </c>
      <c r="U285" s="57">
        <v>127</v>
      </c>
      <c r="V285" s="57">
        <v>14</v>
      </c>
      <c r="W285" s="57">
        <v>12</v>
      </c>
      <c r="X285" s="57">
        <v>7</v>
      </c>
      <c r="Y285" s="57">
        <v>12</v>
      </c>
      <c r="Z285" s="57">
        <v>33</v>
      </c>
      <c r="AC285" s="57">
        <v>86</v>
      </c>
      <c r="AD285" s="57">
        <v>103</v>
      </c>
      <c r="AE285" s="57">
        <v>106</v>
      </c>
      <c r="AF285" s="57">
        <v>32</v>
      </c>
      <c r="AG285" s="57">
        <v>36</v>
      </c>
      <c r="AH285" s="74"/>
      <c r="AI285" s="74"/>
      <c r="AJ285" s="74"/>
      <c r="AK285" s="74">
        <v>93.51</v>
      </c>
      <c r="AL285" s="74">
        <v>105.51</v>
      </c>
      <c r="AM285" s="74">
        <v>64</v>
      </c>
      <c r="AN285" s="74">
        <v>108.58</v>
      </c>
      <c r="AO285" s="74">
        <v>86.75</v>
      </c>
      <c r="AP285" s="57"/>
      <c r="AQ285" s="57"/>
      <c r="AR285" s="57"/>
      <c r="AS285" s="57"/>
      <c r="AT285" s="7"/>
      <c r="AU285" s="7"/>
    </row>
    <row r="286" spans="1:47" x14ac:dyDescent="0.35">
      <c r="A286" t="s">
        <v>595</v>
      </c>
      <c r="B286" s="57">
        <v>-26</v>
      </c>
      <c r="C286" s="57">
        <v>-9</v>
      </c>
      <c r="D286" s="57">
        <v>-38</v>
      </c>
      <c r="E286" s="57">
        <v>-34</v>
      </c>
      <c r="F286" s="57">
        <v>20</v>
      </c>
      <c r="G286" s="57">
        <v>10</v>
      </c>
      <c r="H286" s="74">
        <v>102.48</v>
      </c>
      <c r="I286" s="74">
        <v>75.989999999999995</v>
      </c>
      <c r="J286" s="74">
        <v>102.53</v>
      </c>
      <c r="K286" s="74">
        <v>72.59</v>
      </c>
      <c r="L286" s="74">
        <v>94.47</v>
      </c>
      <c r="M286" s="74">
        <v>78.12</v>
      </c>
      <c r="N286" s="74">
        <v>87.35</v>
      </c>
      <c r="O286" s="57">
        <v>50</v>
      </c>
      <c r="P286" s="57">
        <v>59</v>
      </c>
      <c r="Q286" s="57">
        <v>51</v>
      </c>
      <c r="R286" s="57">
        <v>81</v>
      </c>
      <c r="S286" s="57">
        <v>63</v>
      </c>
      <c r="T286" s="57">
        <v>61</v>
      </c>
      <c r="U286" s="57">
        <v>142</v>
      </c>
      <c r="V286" s="57">
        <v>20</v>
      </c>
      <c r="W286" s="57">
        <v>21</v>
      </c>
      <c r="X286" s="57">
        <v>20</v>
      </c>
      <c r="Y286" s="57">
        <v>11</v>
      </c>
      <c r="Z286" s="57">
        <v>6</v>
      </c>
      <c r="AC286" s="57">
        <v>84</v>
      </c>
      <c r="AD286" s="57">
        <v>100</v>
      </c>
      <c r="AE286" s="57">
        <v>105</v>
      </c>
      <c r="AF286" s="57">
        <v>33</v>
      </c>
      <c r="AG286" s="57">
        <v>36</v>
      </c>
      <c r="AH286" s="74"/>
      <c r="AI286" s="74"/>
      <c r="AJ286" s="74"/>
      <c r="AK286" s="74">
        <v>92.92</v>
      </c>
      <c r="AL286" s="74">
        <v>106.66</v>
      </c>
      <c r="AM286" s="74">
        <v>64.23</v>
      </c>
      <c r="AN286" s="74">
        <v>105.31</v>
      </c>
      <c r="AO286" s="74">
        <v>86.16</v>
      </c>
      <c r="AP286" s="57"/>
      <c r="AQ286" s="57"/>
      <c r="AR286" s="57"/>
      <c r="AS286" s="57"/>
      <c r="AT286" s="7"/>
      <c r="AU286" s="7"/>
    </row>
    <row r="287" spans="1:47" x14ac:dyDescent="0.35">
      <c r="A287" t="s">
        <v>596</v>
      </c>
      <c r="B287" s="57">
        <v>-24</v>
      </c>
      <c r="C287" s="57">
        <v>-9</v>
      </c>
      <c r="D287" s="57">
        <v>-38</v>
      </c>
      <c r="E287" s="57">
        <v>-32</v>
      </c>
      <c r="F287" s="57">
        <v>31</v>
      </c>
      <c r="G287" s="57">
        <v>10</v>
      </c>
      <c r="H287" s="74">
        <v>105.51</v>
      </c>
      <c r="I287" s="74">
        <v>80.209999999999994</v>
      </c>
      <c r="J287" s="74">
        <v>109.73</v>
      </c>
      <c r="K287" s="74">
        <v>76.47</v>
      </c>
      <c r="L287" s="74">
        <v>102.65</v>
      </c>
      <c r="M287" s="74">
        <v>79.680000000000007</v>
      </c>
      <c r="N287" s="74">
        <v>90.03</v>
      </c>
      <c r="O287" s="57">
        <v>50</v>
      </c>
      <c r="P287" s="57">
        <v>56</v>
      </c>
      <c r="Q287" s="57">
        <v>50</v>
      </c>
      <c r="R287" s="57">
        <v>81</v>
      </c>
      <c r="S287" s="57">
        <v>65</v>
      </c>
      <c r="T287" s="57">
        <v>59</v>
      </c>
      <c r="U287" s="57">
        <v>155</v>
      </c>
      <c r="V287" s="57">
        <v>13</v>
      </c>
      <c r="W287" s="57">
        <v>20</v>
      </c>
      <c r="X287" s="57">
        <v>7</v>
      </c>
      <c r="Y287" s="57">
        <v>16</v>
      </c>
      <c r="Z287" s="57">
        <v>7</v>
      </c>
      <c r="AC287" s="57">
        <v>86</v>
      </c>
      <c r="AD287" s="57">
        <v>101</v>
      </c>
      <c r="AE287" s="57">
        <v>106</v>
      </c>
      <c r="AF287" s="57">
        <v>34</v>
      </c>
      <c r="AG287" s="57">
        <v>36</v>
      </c>
      <c r="AH287" s="74"/>
      <c r="AI287" s="74"/>
      <c r="AJ287" s="74"/>
      <c r="AK287" s="74">
        <v>93.34</v>
      </c>
      <c r="AL287" s="74">
        <v>106.91</v>
      </c>
      <c r="AM287" s="74">
        <v>63.98</v>
      </c>
      <c r="AN287" s="74">
        <v>106.71</v>
      </c>
      <c r="AO287" s="74">
        <v>85.77</v>
      </c>
      <c r="AP287" s="57"/>
      <c r="AQ287" s="57"/>
      <c r="AR287" s="57"/>
      <c r="AS287" s="57"/>
      <c r="AT287" s="7"/>
      <c r="AU287" s="7"/>
    </row>
    <row r="288" spans="1:47" x14ac:dyDescent="0.35">
      <c r="A288" t="s">
        <v>598</v>
      </c>
      <c r="B288" s="57">
        <v>-27</v>
      </c>
      <c r="C288" s="57">
        <v>-9</v>
      </c>
      <c r="D288" s="57">
        <v>-41</v>
      </c>
      <c r="E288" s="57">
        <v>-33</v>
      </c>
      <c r="F288" s="57">
        <v>21</v>
      </c>
      <c r="G288" s="57">
        <v>11</v>
      </c>
      <c r="H288" s="74">
        <v>104.86</v>
      </c>
      <c r="I288" s="74">
        <v>77.59</v>
      </c>
      <c r="J288" s="74">
        <v>105.38</v>
      </c>
      <c r="K288" s="74">
        <v>74.92</v>
      </c>
      <c r="L288" s="74">
        <v>97.11</v>
      </c>
      <c r="M288" s="74">
        <v>79.23</v>
      </c>
      <c r="N288" s="74">
        <v>82.71</v>
      </c>
      <c r="O288" s="57">
        <v>50</v>
      </c>
      <c r="P288" s="57">
        <v>59</v>
      </c>
      <c r="Q288" s="57">
        <v>55</v>
      </c>
      <c r="R288" s="57">
        <v>80</v>
      </c>
      <c r="S288" s="57">
        <v>65</v>
      </c>
      <c r="T288" s="57">
        <v>62</v>
      </c>
      <c r="U288" s="57">
        <v>155</v>
      </c>
      <c r="V288" s="57">
        <v>19</v>
      </c>
      <c r="W288" s="57">
        <v>15</v>
      </c>
      <c r="X288" s="57">
        <v>6</v>
      </c>
      <c r="Y288" s="57">
        <v>17</v>
      </c>
      <c r="Z288" s="57">
        <v>6</v>
      </c>
      <c r="AC288" s="57">
        <v>84</v>
      </c>
      <c r="AD288" s="57">
        <v>98</v>
      </c>
      <c r="AE288" s="57">
        <v>104</v>
      </c>
      <c r="AF288" s="57">
        <v>33</v>
      </c>
      <c r="AG288" s="57">
        <v>36</v>
      </c>
      <c r="AH288" s="74"/>
      <c r="AI288" s="74"/>
      <c r="AJ288" s="74"/>
      <c r="AK288" s="74">
        <v>92.15</v>
      </c>
      <c r="AL288" s="74">
        <v>106.25</v>
      </c>
      <c r="AM288" s="74">
        <v>63.33</v>
      </c>
      <c r="AN288" s="74">
        <v>104.27</v>
      </c>
      <c r="AO288" s="74">
        <v>85.34</v>
      </c>
      <c r="AP288" s="57"/>
      <c r="AQ288" s="57"/>
      <c r="AR288" s="57"/>
      <c r="AS288" s="57"/>
      <c r="AT288" s="7"/>
      <c r="AU288" s="7"/>
    </row>
    <row r="289" spans="1:47" x14ac:dyDescent="0.35">
      <c r="A289" t="s">
        <v>599</v>
      </c>
      <c r="B289" s="57">
        <v>-28</v>
      </c>
      <c r="C289" s="57">
        <v>-8</v>
      </c>
      <c r="D289" s="57">
        <v>-37</v>
      </c>
      <c r="E289" s="57">
        <v>-31</v>
      </c>
      <c r="F289" s="57">
        <v>19</v>
      </c>
      <c r="G289" s="57">
        <v>10</v>
      </c>
      <c r="H289" s="74">
        <v>115.63</v>
      </c>
      <c r="I289" s="74">
        <v>81.98</v>
      </c>
      <c r="J289" s="74">
        <v>118.69</v>
      </c>
      <c r="K289" s="74">
        <v>83.01</v>
      </c>
      <c r="L289" s="74">
        <v>92.81</v>
      </c>
      <c r="M289" s="74">
        <v>74.63</v>
      </c>
      <c r="N289" s="74">
        <v>74.48</v>
      </c>
      <c r="O289" s="57">
        <v>53</v>
      </c>
      <c r="P289" s="57">
        <v>66</v>
      </c>
      <c r="Q289" s="57">
        <v>56</v>
      </c>
      <c r="R289" s="57">
        <v>82</v>
      </c>
      <c r="S289" s="57">
        <v>57</v>
      </c>
      <c r="T289" s="57">
        <v>61</v>
      </c>
      <c r="U289" s="57">
        <v>145</v>
      </c>
      <c r="V289" s="57">
        <v>16</v>
      </c>
      <c r="W289" s="57">
        <v>11</v>
      </c>
      <c r="X289" s="57">
        <v>8</v>
      </c>
      <c r="Y289" s="57">
        <v>12</v>
      </c>
      <c r="Z289" s="57">
        <v>9</v>
      </c>
      <c r="AC289" s="57">
        <v>88</v>
      </c>
      <c r="AD289" s="57">
        <v>100</v>
      </c>
      <c r="AE289" s="57">
        <v>104</v>
      </c>
      <c r="AF289" s="57">
        <v>35</v>
      </c>
      <c r="AG289" s="57">
        <v>36</v>
      </c>
      <c r="AH289" s="74"/>
      <c r="AI289" s="74"/>
      <c r="AJ289" s="74"/>
      <c r="AK289" s="74">
        <v>90.08</v>
      </c>
      <c r="AL289" s="74">
        <v>105.32</v>
      </c>
      <c r="AM289" s="74">
        <v>59.63</v>
      </c>
      <c r="AN289" s="74">
        <v>102.11</v>
      </c>
      <c r="AO289" s="74">
        <v>84.6</v>
      </c>
      <c r="AP289" s="57"/>
      <c r="AQ289" s="57"/>
      <c r="AR289" s="57"/>
      <c r="AS289" s="57"/>
      <c r="AT289" s="7"/>
      <c r="AU289" s="7"/>
    </row>
    <row r="290" spans="1:47" x14ac:dyDescent="0.35">
      <c r="A290" t="s">
        <v>1331</v>
      </c>
      <c r="B290" s="57">
        <v>-31</v>
      </c>
      <c r="C290" s="57">
        <v>-10</v>
      </c>
      <c r="D290" s="57">
        <v>-37</v>
      </c>
      <c r="E290" s="57">
        <v>-8</v>
      </c>
      <c r="F290" s="57">
        <v>14</v>
      </c>
      <c r="G290" s="57">
        <v>6</v>
      </c>
      <c r="H290" s="74">
        <v>111.1</v>
      </c>
      <c r="I290" s="74">
        <v>84.47</v>
      </c>
      <c r="J290" s="74">
        <v>137.81</v>
      </c>
      <c r="K290" s="74">
        <v>90.52</v>
      </c>
      <c r="L290" s="74">
        <v>75.64</v>
      </c>
      <c r="M290" s="74">
        <v>70.489999999999995</v>
      </c>
      <c r="N290" s="74">
        <v>71.37</v>
      </c>
      <c r="O290" s="57">
        <v>59</v>
      </c>
      <c r="P290" s="57">
        <v>61</v>
      </c>
      <c r="Q290" s="57">
        <v>56</v>
      </c>
      <c r="R290" s="57">
        <v>87</v>
      </c>
      <c r="S290" s="57">
        <v>57</v>
      </c>
      <c r="T290" s="57">
        <v>63</v>
      </c>
      <c r="U290" s="57">
        <v>132</v>
      </c>
      <c r="V290" s="57">
        <v>17</v>
      </c>
      <c r="W290" s="57">
        <v>18</v>
      </c>
      <c r="X290" s="57">
        <v>9</v>
      </c>
      <c r="Y290" s="57">
        <v>7</v>
      </c>
      <c r="Z290" s="57">
        <v>6</v>
      </c>
      <c r="AC290" s="57">
        <v>91</v>
      </c>
      <c r="AD290" s="57">
        <v>107</v>
      </c>
      <c r="AE290" s="57">
        <v>114</v>
      </c>
      <c r="AF290" s="57">
        <v>42</v>
      </c>
      <c r="AG290" s="57">
        <v>36</v>
      </c>
      <c r="AH290" s="74"/>
      <c r="AI290" s="74"/>
      <c r="AJ290" s="74"/>
      <c r="AK290" s="74"/>
      <c r="AL290" s="74"/>
      <c r="AM290" s="74"/>
      <c r="AN290" s="74"/>
      <c r="AO290" s="74"/>
      <c r="AP290" s="57"/>
      <c r="AQ290" s="57"/>
      <c r="AR290" s="57"/>
      <c r="AS290" s="57"/>
      <c r="AT290" s="7"/>
      <c r="AU290" s="7"/>
    </row>
    <row r="291" spans="1:47" x14ac:dyDescent="0.35">
      <c r="A291" t="s">
        <v>1332</v>
      </c>
      <c r="B291" s="57">
        <v>-27</v>
      </c>
      <c r="C291" s="57">
        <v>-13</v>
      </c>
      <c r="D291" s="57">
        <v>-33</v>
      </c>
      <c r="E291" s="57">
        <v>-6</v>
      </c>
      <c r="F291" s="57">
        <v>49</v>
      </c>
      <c r="G291" s="57">
        <v>4</v>
      </c>
      <c r="H291" s="74">
        <v>100.07</v>
      </c>
      <c r="I291" s="74">
        <v>76.61</v>
      </c>
      <c r="J291" s="74">
        <v>101.15</v>
      </c>
      <c r="K291" s="74">
        <v>77.91</v>
      </c>
      <c r="L291" s="74">
        <v>78.599999999999994</v>
      </c>
      <c r="M291" s="74">
        <v>73.41</v>
      </c>
      <c r="N291" s="74">
        <v>71.63</v>
      </c>
      <c r="O291" s="57">
        <v>58</v>
      </c>
      <c r="P291" s="57">
        <v>63</v>
      </c>
      <c r="Q291" s="57">
        <v>61</v>
      </c>
      <c r="R291" s="57">
        <v>81</v>
      </c>
      <c r="S291" s="57">
        <v>52</v>
      </c>
      <c r="T291" s="57">
        <v>49</v>
      </c>
      <c r="U291" s="57">
        <v>132</v>
      </c>
      <c r="V291" s="57">
        <v>14</v>
      </c>
      <c r="W291" s="57">
        <v>16</v>
      </c>
      <c r="X291" s="57">
        <v>36</v>
      </c>
      <c r="Y291" s="57">
        <v>18</v>
      </c>
      <c r="Z291" s="57">
        <v>6</v>
      </c>
      <c r="AC291" s="57">
        <v>94</v>
      </c>
      <c r="AD291" s="57">
        <v>113</v>
      </c>
      <c r="AE291" s="57">
        <v>122</v>
      </c>
      <c r="AF291" s="57">
        <v>40</v>
      </c>
      <c r="AG291" s="57">
        <v>36</v>
      </c>
      <c r="AH291" s="74"/>
      <c r="AI291" s="74"/>
      <c r="AJ291" s="74"/>
      <c r="AK291" s="74"/>
      <c r="AL291" s="74"/>
      <c r="AM291" s="74"/>
      <c r="AN291" s="74"/>
      <c r="AO291" s="74"/>
      <c r="AP291" s="57"/>
      <c r="AQ291" s="57"/>
      <c r="AR291" s="57"/>
      <c r="AS291" s="57"/>
      <c r="AT291" s="7"/>
      <c r="AU291" s="7"/>
    </row>
    <row r="292" spans="1:47" x14ac:dyDescent="0.35">
      <c r="A292" t="s">
        <v>600</v>
      </c>
      <c r="B292" s="57">
        <v>-27</v>
      </c>
      <c r="C292" s="57">
        <v>-12</v>
      </c>
      <c r="D292" s="57">
        <v>-40</v>
      </c>
      <c r="E292" s="57">
        <v>-35</v>
      </c>
      <c r="F292" s="57">
        <v>9</v>
      </c>
      <c r="G292" s="57">
        <v>11</v>
      </c>
      <c r="H292" s="74">
        <v>99.43</v>
      </c>
      <c r="I292" s="74">
        <v>72.349999999999994</v>
      </c>
      <c r="J292" s="74">
        <v>92.25</v>
      </c>
      <c r="K292" s="74">
        <v>69.02</v>
      </c>
      <c r="L292" s="74">
        <v>92.1</v>
      </c>
      <c r="M292" s="74">
        <v>73.78</v>
      </c>
      <c r="N292" s="74">
        <v>82.32</v>
      </c>
      <c r="O292" s="57">
        <v>48</v>
      </c>
      <c r="P292" s="57">
        <v>60</v>
      </c>
      <c r="Q292" s="57">
        <v>55</v>
      </c>
      <c r="R292" s="57">
        <v>76</v>
      </c>
      <c r="S292" s="57">
        <v>56</v>
      </c>
      <c r="T292" s="57">
        <v>61</v>
      </c>
      <c r="U292" s="57">
        <v>130</v>
      </c>
      <c r="V292" s="57">
        <v>14</v>
      </c>
      <c r="W292" s="57">
        <v>12</v>
      </c>
      <c r="X292" s="57">
        <v>6</v>
      </c>
      <c r="Y292" s="57">
        <v>12</v>
      </c>
      <c r="Z292" s="57">
        <v>9</v>
      </c>
      <c r="AC292" s="57">
        <v>85</v>
      </c>
      <c r="AD292" s="57">
        <v>102</v>
      </c>
      <c r="AE292" s="57">
        <v>106</v>
      </c>
      <c r="AF292" s="57">
        <v>33</v>
      </c>
      <c r="AG292" s="57">
        <v>36</v>
      </c>
      <c r="AH292" s="74"/>
      <c r="AI292" s="74"/>
      <c r="AJ292" s="74"/>
      <c r="AK292" s="74">
        <v>89.39</v>
      </c>
      <c r="AL292" s="74">
        <v>103.47</v>
      </c>
      <c r="AM292" s="74">
        <v>61.13</v>
      </c>
      <c r="AN292" s="74">
        <v>100.35</v>
      </c>
      <c r="AO292" s="74">
        <v>85.69</v>
      </c>
      <c r="AP292" s="57"/>
      <c r="AQ292" s="57"/>
      <c r="AR292" s="57"/>
      <c r="AS292" s="57"/>
      <c r="AT292" s="7"/>
      <c r="AU292" s="7"/>
    </row>
    <row r="293" spans="1:47" x14ac:dyDescent="0.35">
      <c r="A293" t="s">
        <v>601</v>
      </c>
      <c r="B293" s="57">
        <v>-29</v>
      </c>
      <c r="C293" s="57">
        <v>-11</v>
      </c>
      <c r="D293" s="57">
        <v>-41</v>
      </c>
      <c r="E293" s="57">
        <v>-35</v>
      </c>
      <c r="F293" s="57">
        <v>14</v>
      </c>
      <c r="G293" s="57">
        <v>11</v>
      </c>
      <c r="H293" s="74">
        <v>100.25</v>
      </c>
      <c r="I293" s="74">
        <v>73.25</v>
      </c>
      <c r="J293" s="74">
        <v>95.93</v>
      </c>
      <c r="K293" s="74">
        <v>70.55</v>
      </c>
      <c r="L293" s="74">
        <v>92.32</v>
      </c>
      <c r="M293" s="74">
        <v>74.319999999999993</v>
      </c>
      <c r="N293" s="74">
        <v>78.599999999999994</v>
      </c>
      <c r="O293" s="57">
        <v>48</v>
      </c>
      <c r="P293" s="57">
        <v>57</v>
      </c>
      <c r="Q293" s="57">
        <v>53</v>
      </c>
      <c r="R293" s="57">
        <v>80</v>
      </c>
      <c r="S293" s="57">
        <v>60</v>
      </c>
      <c r="T293" s="57">
        <v>59</v>
      </c>
      <c r="U293" s="57">
        <v>144</v>
      </c>
      <c r="V293" s="57">
        <v>14</v>
      </c>
      <c r="W293" s="57">
        <v>20</v>
      </c>
      <c r="X293" s="57">
        <v>22</v>
      </c>
      <c r="Y293" s="57">
        <v>15</v>
      </c>
      <c r="Z293" s="57">
        <v>7</v>
      </c>
      <c r="AC293" s="57">
        <v>83</v>
      </c>
      <c r="AD293" s="57">
        <v>100</v>
      </c>
      <c r="AE293" s="57">
        <v>105</v>
      </c>
      <c r="AF293" s="57">
        <v>33</v>
      </c>
      <c r="AG293" s="57">
        <v>36</v>
      </c>
      <c r="AH293" s="74"/>
      <c r="AI293" s="74"/>
      <c r="AJ293" s="74"/>
      <c r="AK293" s="74">
        <v>89.55</v>
      </c>
      <c r="AL293" s="74">
        <v>103.08</v>
      </c>
      <c r="AM293" s="74">
        <v>60.6</v>
      </c>
      <c r="AN293" s="74">
        <v>101.81</v>
      </c>
      <c r="AO293" s="74">
        <v>85.54</v>
      </c>
      <c r="AP293" s="57"/>
      <c r="AQ293" s="57"/>
      <c r="AR293" s="57"/>
      <c r="AS293" s="57"/>
      <c r="AT293" s="7"/>
      <c r="AU293" s="7"/>
    </row>
    <row r="294" spans="1:47" x14ac:dyDescent="0.35">
      <c r="A294" t="s">
        <v>602</v>
      </c>
      <c r="B294" s="57">
        <v>-27</v>
      </c>
      <c r="C294" s="57">
        <v>-9</v>
      </c>
      <c r="D294" s="57">
        <v>-40</v>
      </c>
      <c r="E294" s="57">
        <v>-33</v>
      </c>
      <c r="F294" s="57">
        <v>23</v>
      </c>
      <c r="G294" s="57">
        <v>11</v>
      </c>
      <c r="H294" s="74">
        <v>101.81</v>
      </c>
      <c r="I294" s="74">
        <v>74.48</v>
      </c>
      <c r="J294" s="74">
        <v>101.68</v>
      </c>
      <c r="K294" s="74">
        <v>72.400000000000006</v>
      </c>
      <c r="L294" s="74">
        <v>91.19</v>
      </c>
      <c r="M294" s="74">
        <v>74.19</v>
      </c>
      <c r="N294" s="74">
        <v>78.05</v>
      </c>
      <c r="O294" s="57">
        <v>50</v>
      </c>
      <c r="P294" s="57">
        <v>53</v>
      </c>
      <c r="Q294" s="57">
        <v>52</v>
      </c>
      <c r="R294" s="57">
        <v>77</v>
      </c>
      <c r="S294" s="57">
        <v>60</v>
      </c>
      <c r="T294" s="57">
        <v>55</v>
      </c>
      <c r="U294" s="57">
        <v>169</v>
      </c>
      <c r="V294" s="57">
        <v>21</v>
      </c>
      <c r="W294" s="57">
        <v>12</v>
      </c>
      <c r="X294" s="57">
        <v>8</v>
      </c>
      <c r="Y294" s="57">
        <v>15</v>
      </c>
      <c r="Z294" s="57">
        <v>36</v>
      </c>
      <c r="AC294" s="57">
        <v>84</v>
      </c>
      <c r="AD294" s="57">
        <v>99</v>
      </c>
      <c r="AE294" s="57">
        <v>106</v>
      </c>
      <c r="AF294" s="57">
        <v>34</v>
      </c>
      <c r="AG294" s="57">
        <v>34</v>
      </c>
      <c r="AH294" s="74"/>
      <c r="AI294" s="74"/>
      <c r="AJ294" s="74"/>
      <c r="AK294" s="74">
        <v>88.25</v>
      </c>
      <c r="AL294" s="74">
        <v>101.68</v>
      </c>
      <c r="AM294" s="74">
        <v>60.48</v>
      </c>
      <c r="AN294" s="74">
        <v>99.3</v>
      </c>
      <c r="AO294" s="74">
        <v>85.42</v>
      </c>
      <c r="AP294" s="57"/>
      <c r="AQ294" s="57"/>
      <c r="AR294" s="57"/>
      <c r="AS294" s="57"/>
      <c r="AT294" s="7"/>
      <c r="AU294" s="7"/>
    </row>
    <row r="295" spans="1:47" x14ac:dyDescent="0.35">
      <c r="A295" t="s">
        <v>604</v>
      </c>
      <c r="B295" s="57">
        <v>-27</v>
      </c>
      <c r="C295" s="57">
        <v>-7</v>
      </c>
      <c r="D295" s="57">
        <v>-40</v>
      </c>
      <c r="E295" s="57">
        <v>-33</v>
      </c>
      <c r="F295" s="57">
        <v>29</v>
      </c>
      <c r="G295" s="57">
        <v>11</v>
      </c>
      <c r="H295" s="74">
        <v>102.94</v>
      </c>
      <c r="I295" s="74">
        <v>73.27</v>
      </c>
      <c r="J295" s="74">
        <v>101.55</v>
      </c>
      <c r="K295" s="74">
        <v>71.33</v>
      </c>
      <c r="L295" s="74">
        <v>91.05</v>
      </c>
      <c r="M295" s="74">
        <v>73.97</v>
      </c>
      <c r="N295" s="74">
        <v>75.430000000000007</v>
      </c>
      <c r="O295" s="57">
        <v>50</v>
      </c>
      <c r="P295" s="57">
        <v>60</v>
      </c>
      <c r="Q295" s="57">
        <v>52</v>
      </c>
      <c r="R295" s="57">
        <v>79</v>
      </c>
      <c r="S295" s="57">
        <v>57</v>
      </c>
      <c r="T295" s="57">
        <v>54</v>
      </c>
      <c r="U295" s="57">
        <v>160</v>
      </c>
      <c r="V295" s="57">
        <v>11</v>
      </c>
      <c r="W295" s="57">
        <v>22</v>
      </c>
      <c r="X295" s="57">
        <v>6</v>
      </c>
      <c r="Y295" s="57">
        <v>14</v>
      </c>
      <c r="Z295" s="57">
        <v>8</v>
      </c>
      <c r="AC295" s="57">
        <v>84</v>
      </c>
      <c r="AD295" s="57">
        <v>99</v>
      </c>
      <c r="AE295" s="57">
        <v>104</v>
      </c>
      <c r="AF295" s="57">
        <v>35</v>
      </c>
      <c r="AG295" s="57">
        <v>34</v>
      </c>
      <c r="AH295" s="74"/>
      <c r="AI295" s="74"/>
      <c r="AJ295" s="74"/>
      <c r="AK295" s="74">
        <v>88.27</v>
      </c>
      <c r="AL295" s="74">
        <v>101.72</v>
      </c>
      <c r="AM295" s="74">
        <v>60.19</v>
      </c>
      <c r="AN295" s="74">
        <v>99.61</v>
      </c>
      <c r="AO295" s="74">
        <v>85.19</v>
      </c>
      <c r="AP295" s="57"/>
      <c r="AQ295" s="57"/>
      <c r="AR295" s="57"/>
      <c r="AS295" s="57"/>
      <c r="AT295" s="7"/>
      <c r="AU295" s="7"/>
    </row>
    <row r="296" spans="1:47" x14ac:dyDescent="0.35">
      <c r="A296" t="s">
        <v>605</v>
      </c>
      <c r="B296" s="57">
        <v>-27</v>
      </c>
      <c r="C296" s="57">
        <v>-6</v>
      </c>
      <c r="D296" s="57">
        <v>-37</v>
      </c>
      <c r="E296" s="57">
        <v>-32</v>
      </c>
      <c r="F296" s="57">
        <v>25</v>
      </c>
      <c r="G296" s="57">
        <v>11</v>
      </c>
      <c r="H296" s="74">
        <v>113.21</v>
      </c>
      <c r="I296" s="74">
        <v>80.010000000000005</v>
      </c>
      <c r="J296" s="74">
        <v>118.41</v>
      </c>
      <c r="K296" s="74">
        <v>81.680000000000007</v>
      </c>
      <c r="L296" s="74">
        <v>85.04</v>
      </c>
      <c r="M296" s="74">
        <v>74.27</v>
      </c>
      <c r="N296" s="74">
        <v>74.900000000000006</v>
      </c>
      <c r="O296" s="57">
        <v>55</v>
      </c>
      <c r="P296" s="57">
        <v>57</v>
      </c>
      <c r="Q296" s="57">
        <v>55</v>
      </c>
      <c r="R296" s="57">
        <v>82</v>
      </c>
      <c r="S296" s="57">
        <v>53</v>
      </c>
      <c r="T296" s="57">
        <v>54</v>
      </c>
      <c r="U296" s="57">
        <v>149</v>
      </c>
      <c r="V296" s="57">
        <v>13</v>
      </c>
      <c r="W296" s="57">
        <v>17</v>
      </c>
      <c r="X296" s="57">
        <v>30</v>
      </c>
      <c r="Y296" s="57">
        <v>17</v>
      </c>
      <c r="Z296" s="57">
        <v>6</v>
      </c>
      <c r="AC296" s="57">
        <v>88</v>
      </c>
      <c r="AD296" s="57">
        <v>100</v>
      </c>
      <c r="AE296" s="57">
        <v>104</v>
      </c>
      <c r="AF296" s="57">
        <v>37</v>
      </c>
      <c r="AG296" s="57">
        <v>33</v>
      </c>
      <c r="AH296" s="74"/>
      <c r="AI296" s="74"/>
      <c r="AJ296" s="74"/>
      <c r="AK296" s="74">
        <v>89.38</v>
      </c>
      <c r="AL296" s="74">
        <v>101.77</v>
      </c>
      <c r="AM296" s="74">
        <v>63.51</v>
      </c>
      <c r="AN296" s="74">
        <v>100.07</v>
      </c>
      <c r="AO296" s="74">
        <v>85.4</v>
      </c>
      <c r="AP296" s="57"/>
      <c r="AQ296" s="57"/>
      <c r="AR296" s="57"/>
      <c r="AS296" s="57"/>
      <c r="AT296" s="7"/>
      <c r="AU296" s="7"/>
    </row>
    <row r="297" spans="1:47" x14ac:dyDescent="0.35">
      <c r="A297" t="s">
        <v>1333</v>
      </c>
      <c r="B297" s="57">
        <v>-33</v>
      </c>
      <c r="C297" s="57">
        <v>-9</v>
      </c>
      <c r="D297" s="57">
        <v>-40</v>
      </c>
      <c r="E297" s="57">
        <v>-10</v>
      </c>
      <c r="F297" s="57">
        <v>18</v>
      </c>
      <c r="G297" s="57">
        <v>7</v>
      </c>
      <c r="H297" s="74">
        <v>104.69</v>
      </c>
      <c r="I297" s="74">
        <v>75.89</v>
      </c>
      <c r="J297" s="74">
        <v>125.28</v>
      </c>
      <c r="K297" s="74">
        <v>78.48</v>
      </c>
      <c r="L297" s="74">
        <v>76.06</v>
      </c>
      <c r="M297" s="74">
        <v>68.23</v>
      </c>
      <c r="N297" s="74">
        <v>65.98</v>
      </c>
      <c r="O297" s="57">
        <v>51</v>
      </c>
      <c r="P297" s="57">
        <v>60</v>
      </c>
      <c r="Q297" s="57">
        <v>55</v>
      </c>
      <c r="R297" s="57">
        <v>76</v>
      </c>
      <c r="S297" s="57">
        <v>55</v>
      </c>
      <c r="T297" s="57">
        <v>57</v>
      </c>
      <c r="U297" s="57">
        <v>147</v>
      </c>
      <c r="V297" s="57">
        <v>22</v>
      </c>
      <c r="W297" s="57">
        <v>14</v>
      </c>
      <c r="X297" s="57">
        <v>10</v>
      </c>
      <c r="Y297" s="57">
        <v>9</v>
      </c>
      <c r="Z297" s="57">
        <v>49</v>
      </c>
      <c r="AC297" s="57">
        <v>88</v>
      </c>
      <c r="AD297" s="57">
        <v>106</v>
      </c>
      <c r="AE297" s="57">
        <v>114</v>
      </c>
      <c r="AF297" s="57">
        <v>36</v>
      </c>
      <c r="AG297" s="57">
        <v>33</v>
      </c>
      <c r="AH297" s="74"/>
      <c r="AI297" s="74"/>
      <c r="AJ297" s="74"/>
      <c r="AK297" s="74"/>
      <c r="AL297" s="74"/>
      <c r="AM297" s="74"/>
      <c r="AN297" s="74"/>
      <c r="AO297" s="74"/>
      <c r="AP297" s="57"/>
      <c r="AQ297" s="57"/>
      <c r="AR297" s="57"/>
      <c r="AS297" s="57"/>
      <c r="AT297" s="7"/>
      <c r="AU297" s="7"/>
    </row>
    <row r="298" spans="1:47" x14ac:dyDescent="0.35">
      <c r="A298" t="s">
        <v>1334</v>
      </c>
      <c r="B298" s="57">
        <v>-30</v>
      </c>
      <c r="C298" s="57">
        <v>-13</v>
      </c>
      <c r="D298" s="57">
        <v>-38</v>
      </c>
      <c r="E298" s="57">
        <v>-9</v>
      </c>
      <c r="F298" s="57">
        <v>36</v>
      </c>
      <c r="G298" s="57">
        <v>5</v>
      </c>
      <c r="H298" s="74">
        <v>94.9</v>
      </c>
      <c r="I298" s="74">
        <v>70.86</v>
      </c>
      <c r="J298" s="74">
        <v>92.31</v>
      </c>
      <c r="K298" s="74">
        <v>70.349999999999994</v>
      </c>
      <c r="L298" s="74">
        <v>75.09</v>
      </c>
      <c r="M298" s="74">
        <v>68.08</v>
      </c>
      <c r="N298" s="74">
        <v>69.260000000000005</v>
      </c>
      <c r="O298" s="57">
        <v>51</v>
      </c>
      <c r="P298" s="57">
        <v>59</v>
      </c>
      <c r="Q298" s="57">
        <v>52</v>
      </c>
      <c r="R298" s="57">
        <v>84</v>
      </c>
      <c r="S298" s="57">
        <v>49</v>
      </c>
      <c r="T298" s="57">
        <v>53</v>
      </c>
      <c r="U298" s="57">
        <v>139</v>
      </c>
      <c r="V298" s="57">
        <v>15</v>
      </c>
      <c r="W298" s="57">
        <v>18</v>
      </c>
      <c r="X298" s="57">
        <v>6</v>
      </c>
      <c r="Y298" s="57">
        <v>9</v>
      </c>
      <c r="Z298" s="57">
        <v>8</v>
      </c>
      <c r="AC298" s="57">
        <v>88</v>
      </c>
      <c r="AD298" s="57">
        <v>108</v>
      </c>
      <c r="AE298" s="57">
        <v>124</v>
      </c>
      <c r="AF298" s="57">
        <v>38</v>
      </c>
      <c r="AG298" s="57">
        <v>32</v>
      </c>
      <c r="AH298" s="74"/>
      <c r="AI298" s="74"/>
      <c r="AJ298" s="74"/>
      <c r="AK298" s="74"/>
      <c r="AL298" s="74"/>
      <c r="AM298" s="74"/>
      <c r="AN298" s="74"/>
      <c r="AO298" s="74"/>
      <c r="AP298" s="57"/>
      <c r="AQ298" s="57"/>
      <c r="AR298" s="57"/>
      <c r="AS298" s="57"/>
      <c r="AT298" s="7"/>
      <c r="AU298" s="7"/>
    </row>
    <row r="299" spans="1:47" x14ac:dyDescent="0.35">
      <c r="A299" t="s">
        <v>606</v>
      </c>
      <c r="B299" s="57">
        <v>-26</v>
      </c>
      <c r="C299" s="57">
        <v>-10</v>
      </c>
      <c r="D299" s="57">
        <v>-41</v>
      </c>
      <c r="E299" s="57">
        <v>-35</v>
      </c>
      <c r="F299" s="57">
        <v>27</v>
      </c>
      <c r="G299" s="57">
        <v>11</v>
      </c>
      <c r="H299" s="74">
        <v>98.74</v>
      </c>
      <c r="I299" s="74">
        <v>71.03</v>
      </c>
      <c r="J299" s="74">
        <v>94.84</v>
      </c>
      <c r="K299" s="74">
        <v>67.06</v>
      </c>
      <c r="L299" s="74">
        <v>95.34</v>
      </c>
      <c r="M299" s="74">
        <v>73.17</v>
      </c>
      <c r="N299" s="74">
        <v>76.87</v>
      </c>
      <c r="O299" s="57">
        <v>45</v>
      </c>
      <c r="P299" s="57">
        <v>61</v>
      </c>
      <c r="Q299" s="57">
        <v>53</v>
      </c>
      <c r="R299" s="57">
        <v>69</v>
      </c>
      <c r="S299" s="57">
        <v>51</v>
      </c>
      <c r="T299" s="57">
        <v>56</v>
      </c>
      <c r="U299" s="57">
        <v>128</v>
      </c>
      <c r="V299" s="57">
        <v>8</v>
      </c>
      <c r="W299" s="57">
        <v>14</v>
      </c>
      <c r="X299" s="57">
        <v>17</v>
      </c>
      <c r="Y299" s="57">
        <v>12</v>
      </c>
      <c r="Z299" s="57">
        <v>6</v>
      </c>
      <c r="AC299" s="57">
        <v>85</v>
      </c>
      <c r="AD299" s="57">
        <v>102</v>
      </c>
      <c r="AE299" s="57">
        <v>107</v>
      </c>
      <c r="AF299" s="57">
        <v>32</v>
      </c>
      <c r="AG299" s="57">
        <v>32</v>
      </c>
      <c r="AH299" s="74"/>
      <c r="AI299" s="74"/>
      <c r="AJ299" s="74"/>
      <c r="AK299" s="74">
        <v>87.92</v>
      </c>
      <c r="AL299" s="74">
        <v>100.39</v>
      </c>
      <c r="AM299" s="74">
        <v>59.94</v>
      </c>
      <c r="AN299" s="74">
        <v>100.38</v>
      </c>
      <c r="AO299" s="74">
        <v>84.37</v>
      </c>
      <c r="AP299" s="57"/>
      <c r="AQ299" s="57"/>
      <c r="AR299" s="57"/>
      <c r="AS299" s="57"/>
      <c r="AT299" s="7"/>
      <c r="AU299" s="7"/>
    </row>
    <row r="300" spans="1:47" x14ac:dyDescent="0.35">
      <c r="A300" t="s">
        <v>607</v>
      </c>
      <c r="B300" s="57">
        <v>-28</v>
      </c>
      <c r="C300" s="57">
        <v>-9</v>
      </c>
      <c r="D300" s="57">
        <v>-41</v>
      </c>
      <c r="E300" s="57">
        <v>-35</v>
      </c>
      <c r="F300" s="57">
        <v>28</v>
      </c>
      <c r="G300" s="57">
        <v>12</v>
      </c>
      <c r="H300" s="74">
        <v>99.81</v>
      </c>
      <c r="I300" s="74">
        <v>71.3</v>
      </c>
      <c r="J300" s="74">
        <v>98.34</v>
      </c>
      <c r="K300" s="74">
        <v>68.22</v>
      </c>
      <c r="L300" s="74">
        <v>91.58</v>
      </c>
      <c r="M300" s="74">
        <v>71.56</v>
      </c>
      <c r="N300" s="74">
        <v>79.27</v>
      </c>
      <c r="O300" s="57">
        <v>45</v>
      </c>
      <c r="P300" s="57">
        <v>57</v>
      </c>
      <c r="Q300" s="57">
        <v>49</v>
      </c>
      <c r="R300" s="57">
        <v>70</v>
      </c>
      <c r="S300" s="57">
        <v>52</v>
      </c>
      <c r="T300" s="57">
        <v>53</v>
      </c>
      <c r="U300" s="57">
        <v>166</v>
      </c>
      <c r="V300" s="57">
        <v>17</v>
      </c>
      <c r="W300" s="57">
        <v>22</v>
      </c>
      <c r="X300" s="57">
        <v>11</v>
      </c>
      <c r="Y300" s="57">
        <v>10</v>
      </c>
      <c r="Z300" s="57">
        <v>7</v>
      </c>
      <c r="AC300" s="57">
        <v>83</v>
      </c>
      <c r="AD300" s="57">
        <v>99</v>
      </c>
      <c r="AE300" s="57">
        <v>105</v>
      </c>
      <c r="AF300" s="57">
        <v>32</v>
      </c>
      <c r="AG300" s="57">
        <v>32</v>
      </c>
      <c r="AH300" s="74"/>
      <c r="AI300" s="74"/>
      <c r="AJ300" s="74"/>
      <c r="AK300" s="74">
        <v>87.99</v>
      </c>
      <c r="AL300" s="74">
        <v>100.48</v>
      </c>
      <c r="AM300" s="74">
        <v>59.95</v>
      </c>
      <c r="AN300" s="74">
        <v>100.53</v>
      </c>
      <c r="AO300" s="74">
        <v>84.12</v>
      </c>
      <c r="AP300" s="57"/>
      <c r="AQ300" s="57"/>
      <c r="AR300" s="57"/>
      <c r="AS300" s="57"/>
      <c r="AT300" s="7"/>
      <c r="AU300" s="7"/>
    </row>
    <row r="301" spans="1:47" x14ac:dyDescent="0.35">
      <c r="A301" t="s">
        <v>608</v>
      </c>
      <c r="B301" s="57">
        <v>-31</v>
      </c>
      <c r="C301" s="57">
        <v>-11</v>
      </c>
      <c r="D301" s="57">
        <v>-44</v>
      </c>
      <c r="E301" s="57">
        <v>-35</v>
      </c>
      <c r="F301" s="57">
        <v>-2</v>
      </c>
      <c r="G301" s="57">
        <v>13</v>
      </c>
      <c r="H301" s="74">
        <v>99.96</v>
      </c>
      <c r="I301" s="74">
        <v>71.08</v>
      </c>
      <c r="J301" s="74">
        <v>94.98</v>
      </c>
      <c r="K301" s="74">
        <v>67.63</v>
      </c>
      <c r="L301" s="74">
        <v>92.07</v>
      </c>
      <c r="M301" s="74">
        <v>76.150000000000006</v>
      </c>
      <c r="N301" s="74">
        <v>76.510000000000005</v>
      </c>
      <c r="O301" s="57">
        <v>44</v>
      </c>
      <c r="P301" s="57">
        <v>53</v>
      </c>
      <c r="Q301" s="57">
        <v>48</v>
      </c>
      <c r="R301" s="57">
        <v>69</v>
      </c>
      <c r="S301" s="57">
        <v>56</v>
      </c>
      <c r="T301" s="57">
        <v>51</v>
      </c>
      <c r="U301" s="57">
        <v>158</v>
      </c>
      <c r="V301" s="57">
        <v>11</v>
      </c>
      <c r="W301" s="57">
        <v>17</v>
      </c>
      <c r="X301" s="57">
        <v>14</v>
      </c>
      <c r="Y301" s="57">
        <v>16</v>
      </c>
      <c r="Z301" s="57">
        <v>25</v>
      </c>
      <c r="AC301" s="57">
        <v>80</v>
      </c>
      <c r="AD301" s="57">
        <v>97</v>
      </c>
      <c r="AE301" s="57">
        <v>105</v>
      </c>
      <c r="AF301" s="57">
        <v>32</v>
      </c>
      <c r="AG301" s="57">
        <v>33</v>
      </c>
      <c r="AH301" s="74"/>
      <c r="AI301" s="74"/>
      <c r="AJ301" s="74"/>
      <c r="AK301" s="74">
        <v>87.9</v>
      </c>
      <c r="AL301" s="74">
        <v>100.02</v>
      </c>
      <c r="AM301" s="74">
        <v>59.93</v>
      </c>
      <c r="AN301" s="74">
        <v>100.94</v>
      </c>
      <c r="AO301" s="74">
        <v>83.36</v>
      </c>
      <c r="AP301" s="57"/>
      <c r="AQ301" s="57"/>
      <c r="AR301" s="57"/>
      <c r="AS301" s="57"/>
      <c r="AT301" s="7"/>
      <c r="AU301" s="7"/>
    </row>
    <row r="302" spans="1:47" x14ac:dyDescent="0.35">
      <c r="A302" t="s">
        <v>610</v>
      </c>
      <c r="B302" s="57">
        <v>-26</v>
      </c>
      <c r="C302" s="57">
        <v>-6</v>
      </c>
      <c r="D302" s="57">
        <v>-42</v>
      </c>
      <c r="E302" s="57">
        <v>-34</v>
      </c>
      <c r="F302" s="57">
        <v>34</v>
      </c>
      <c r="G302" s="57">
        <v>12</v>
      </c>
      <c r="H302" s="74">
        <v>101.97</v>
      </c>
      <c r="I302" s="74">
        <v>71.87</v>
      </c>
      <c r="J302" s="74">
        <v>101.1</v>
      </c>
      <c r="K302" s="74">
        <v>69.62</v>
      </c>
      <c r="L302" s="74">
        <v>90.86</v>
      </c>
      <c r="M302" s="74">
        <v>72.53</v>
      </c>
      <c r="N302" s="74">
        <v>72.44</v>
      </c>
      <c r="O302" s="57">
        <v>46</v>
      </c>
      <c r="P302" s="57">
        <v>56</v>
      </c>
      <c r="Q302" s="57">
        <v>52</v>
      </c>
      <c r="R302" s="57">
        <v>67</v>
      </c>
      <c r="S302" s="57">
        <v>53</v>
      </c>
      <c r="T302" s="57">
        <v>51</v>
      </c>
      <c r="U302" s="57">
        <v>157</v>
      </c>
      <c r="V302" s="57">
        <v>18</v>
      </c>
      <c r="W302" s="57">
        <v>17</v>
      </c>
      <c r="X302" s="57">
        <v>8</v>
      </c>
      <c r="Y302" s="57">
        <v>15</v>
      </c>
      <c r="Z302" s="57">
        <v>8</v>
      </c>
      <c r="AC302" s="57">
        <v>84</v>
      </c>
      <c r="AD302" s="57">
        <v>97</v>
      </c>
      <c r="AE302" s="57">
        <v>106</v>
      </c>
      <c r="AF302" s="57">
        <v>33</v>
      </c>
      <c r="AG302" s="57">
        <v>33</v>
      </c>
      <c r="AH302" s="74"/>
      <c r="AI302" s="74"/>
      <c r="AJ302" s="74"/>
      <c r="AK302" s="74">
        <v>87.64</v>
      </c>
      <c r="AL302" s="74">
        <v>99.1</v>
      </c>
      <c r="AM302" s="74">
        <v>60.15</v>
      </c>
      <c r="AN302" s="74">
        <v>101</v>
      </c>
      <c r="AO302" s="74">
        <v>82.97</v>
      </c>
      <c r="AP302" s="57"/>
      <c r="AQ302" s="57"/>
      <c r="AR302" s="57"/>
      <c r="AS302" s="57"/>
      <c r="AT302" s="7"/>
      <c r="AU302" s="7"/>
    </row>
    <row r="303" spans="1:47" x14ac:dyDescent="0.35">
      <c r="A303" t="s">
        <v>611</v>
      </c>
      <c r="B303" s="57">
        <v>-28</v>
      </c>
      <c r="C303" s="57">
        <v>-6</v>
      </c>
      <c r="D303" s="57">
        <v>-41</v>
      </c>
      <c r="E303" s="57">
        <v>-35</v>
      </c>
      <c r="F303" s="57">
        <v>19</v>
      </c>
      <c r="G303" s="57">
        <v>12</v>
      </c>
      <c r="H303" s="74">
        <v>113.2</v>
      </c>
      <c r="I303" s="74">
        <v>76.989999999999995</v>
      </c>
      <c r="J303" s="74">
        <v>114.18</v>
      </c>
      <c r="K303" s="74">
        <v>77.23</v>
      </c>
      <c r="L303" s="74">
        <v>87.36</v>
      </c>
      <c r="M303" s="74">
        <v>68.239999999999995</v>
      </c>
      <c r="N303" s="74">
        <v>71.260000000000005</v>
      </c>
      <c r="O303" s="57">
        <v>48</v>
      </c>
      <c r="P303" s="57">
        <v>56</v>
      </c>
      <c r="Q303" s="57">
        <v>46</v>
      </c>
      <c r="R303" s="57">
        <v>67</v>
      </c>
      <c r="S303" s="57">
        <v>50</v>
      </c>
      <c r="T303" s="57">
        <v>50</v>
      </c>
      <c r="U303" s="57">
        <v>150</v>
      </c>
      <c r="V303" s="57">
        <v>11</v>
      </c>
      <c r="W303" s="57">
        <v>16</v>
      </c>
      <c r="X303" s="57">
        <v>26</v>
      </c>
      <c r="Y303" s="57">
        <v>18</v>
      </c>
      <c r="Z303" s="57">
        <v>6</v>
      </c>
      <c r="AC303" s="57">
        <v>86</v>
      </c>
      <c r="AD303" s="57">
        <v>98</v>
      </c>
      <c r="AE303" s="57">
        <v>104</v>
      </c>
      <c r="AF303" s="57">
        <v>34</v>
      </c>
      <c r="AG303" s="57">
        <v>34</v>
      </c>
      <c r="AH303" s="74"/>
      <c r="AI303" s="74"/>
      <c r="AJ303" s="74"/>
      <c r="AK303" s="74">
        <v>87.99</v>
      </c>
      <c r="AL303" s="74">
        <v>100.18</v>
      </c>
      <c r="AM303" s="74">
        <v>60.17</v>
      </c>
      <c r="AN303" s="74">
        <v>101.05</v>
      </c>
      <c r="AO303" s="74">
        <v>82.37</v>
      </c>
      <c r="AP303" s="57"/>
      <c r="AQ303" s="57"/>
      <c r="AR303" s="57"/>
      <c r="AS303" s="57"/>
      <c r="AT303" s="7"/>
      <c r="AU303" s="7"/>
    </row>
    <row r="304" spans="1:47" x14ac:dyDescent="0.35">
      <c r="A304" t="s">
        <v>1335</v>
      </c>
      <c r="B304" s="57">
        <v>-38</v>
      </c>
      <c r="C304" s="57">
        <v>-12</v>
      </c>
      <c r="D304" s="57">
        <v>-44</v>
      </c>
      <c r="E304" s="57">
        <v>-13</v>
      </c>
      <c r="F304" s="57">
        <v>-10</v>
      </c>
      <c r="G304" s="57">
        <v>8</v>
      </c>
      <c r="H304" s="74">
        <v>101.99</v>
      </c>
      <c r="I304" s="74">
        <v>73.69</v>
      </c>
      <c r="J304" s="74">
        <v>115.59</v>
      </c>
      <c r="K304" s="74">
        <v>77.92</v>
      </c>
      <c r="L304" s="74">
        <v>70.209999999999994</v>
      </c>
      <c r="M304" s="74">
        <v>59</v>
      </c>
      <c r="N304" s="74">
        <v>59.95</v>
      </c>
      <c r="O304" s="57">
        <v>53</v>
      </c>
      <c r="P304" s="57">
        <v>55</v>
      </c>
      <c r="Q304" s="57">
        <v>47</v>
      </c>
      <c r="R304" s="57">
        <v>75</v>
      </c>
      <c r="S304" s="57">
        <v>53</v>
      </c>
      <c r="T304" s="57">
        <v>44</v>
      </c>
      <c r="U304" s="57">
        <v>138</v>
      </c>
      <c r="V304" s="57">
        <v>14</v>
      </c>
      <c r="W304" s="57">
        <v>13</v>
      </c>
      <c r="X304" s="57">
        <v>9</v>
      </c>
      <c r="Y304" s="57">
        <v>9</v>
      </c>
      <c r="Z304" s="57">
        <v>7</v>
      </c>
      <c r="AC304" s="57">
        <v>84</v>
      </c>
      <c r="AD304" s="57">
        <v>103</v>
      </c>
      <c r="AE304" s="57">
        <v>114</v>
      </c>
      <c r="AF304" s="57">
        <v>38</v>
      </c>
      <c r="AG304" s="57">
        <v>34</v>
      </c>
      <c r="AH304" s="74"/>
      <c r="AI304" s="74"/>
      <c r="AJ304" s="74"/>
      <c r="AK304" s="74"/>
      <c r="AL304" s="74"/>
      <c r="AM304" s="74"/>
      <c r="AN304" s="74"/>
      <c r="AO304" s="74"/>
      <c r="AP304" s="57"/>
      <c r="AQ304" s="57"/>
      <c r="AR304" s="57"/>
      <c r="AS304" s="57"/>
    </row>
    <row r="305" spans="1:45" x14ac:dyDescent="0.35">
      <c r="A305" t="s">
        <v>1336</v>
      </c>
      <c r="B305" s="57">
        <v>-29</v>
      </c>
      <c r="C305" s="57">
        <v>-10</v>
      </c>
      <c r="D305" s="57">
        <v>-39</v>
      </c>
      <c r="E305" s="57">
        <v>-10</v>
      </c>
      <c r="F305" s="57">
        <v>32</v>
      </c>
      <c r="G305" s="57">
        <v>5</v>
      </c>
      <c r="H305" s="74">
        <v>94.43</v>
      </c>
      <c r="I305" s="74">
        <v>72.08</v>
      </c>
      <c r="J305" s="74">
        <v>93.29</v>
      </c>
      <c r="K305" s="74">
        <v>73.78</v>
      </c>
      <c r="L305" s="74">
        <v>73.349999999999994</v>
      </c>
      <c r="M305" s="74">
        <v>63.84</v>
      </c>
      <c r="N305" s="74">
        <v>63.88</v>
      </c>
      <c r="O305" s="57">
        <v>54</v>
      </c>
      <c r="P305" s="57">
        <v>60</v>
      </c>
      <c r="Q305" s="57">
        <v>52</v>
      </c>
      <c r="R305" s="57">
        <v>78</v>
      </c>
      <c r="S305" s="57">
        <v>54</v>
      </c>
      <c r="T305" s="57">
        <v>44</v>
      </c>
      <c r="U305" s="57">
        <v>128</v>
      </c>
      <c r="V305" s="57">
        <v>14</v>
      </c>
      <c r="W305" s="57">
        <v>12</v>
      </c>
      <c r="X305" s="57">
        <v>7</v>
      </c>
      <c r="Y305" s="57">
        <v>12</v>
      </c>
      <c r="Z305" s="57">
        <v>7</v>
      </c>
      <c r="AC305" s="57">
        <v>87</v>
      </c>
      <c r="AD305" s="57">
        <v>105</v>
      </c>
      <c r="AE305" s="57">
        <v>118</v>
      </c>
      <c r="AF305" s="57">
        <v>36</v>
      </c>
      <c r="AG305" s="57">
        <v>34</v>
      </c>
      <c r="AH305" s="74"/>
      <c r="AI305" s="74"/>
      <c r="AJ305" s="74"/>
      <c r="AK305" s="74"/>
      <c r="AL305" s="74"/>
      <c r="AM305" s="74"/>
      <c r="AN305" s="74"/>
      <c r="AO305" s="74"/>
      <c r="AP305" s="57"/>
      <c r="AQ305" s="57"/>
      <c r="AR305" s="57"/>
      <c r="AS305" s="57"/>
    </row>
    <row r="306" spans="1:45" x14ac:dyDescent="0.35">
      <c r="A306" t="s">
        <v>612</v>
      </c>
      <c r="B306" s="57">
        <v>-21</v>
      </c>
      <c r="C306" s="57">
        <v>-9</v>
      </c>
      <c r="D306" s="57">
        <v>-44</v>
      </c>
      <c r="E306" s="57">
        <v>-45</v>
      </c>
      <c r="F306" s="57">
        <v>42</v>
      </c>
      <c r="G306" s="57">
        <v>13</v>
      </c>
      <c r="H306" s="74">
        <v>106.9</v>
      </c>
      <c r="I306" s="74">
        <v>74.900000000000006</v>
      </c>
      <c r="J306" s="74">
        <v>105.3</v>
      </c>
      <c r="K306" s="74">
        <v>73.45</v>
      </c>
      <c r="L306" s="74">
        <v>90.86</v>
      </c>
      <c r="M306" s="74">
        <v>70.56</v>
      </c>
      <c r="N306" s="74">
        <v>78.900000000000006</v>
      </c>
      <c r="O306" s="57">
        <v>47</v>
      </c>
      <c r="P306" s="57">
        <v>52</v>
      </c>
      <c r="Q306" s="57">
        <v>48</v>
      </c>
      <c r="R306" s="57">
        <v>64</v>
      </c>
      <c r="S306" s="57">
        <v>53</v>
      </c>
      <c r="T306" s="57">
        <v>47</v>
      </c>
      <c r="U306" s="57">
        <v>125</v>
      </c>
      <c r="V306" s="57">
        <v>11</v>
      </c>
      <c r="W306" s="57">
        <v>14</v>
      </c>
      <c r="X306" s="57">
        <v>8</v>
      </c>
      <c r="Y306" s="57">
        <v>8</v>
      </c>
      <c r="Z306" s="57">
        <v>41</v>
      </c>
      <c r="AC306" s="57">
        <v>83</v>
      </c>
      <c r="AD306" s="57">
        <v>98</v>
      </c>
      <c r="AE306" s="57">
        <v>105</v>
      </c>
      <c r="AF306" s="57">
        <v>32</v>
      </c>
      <c r="AG306" s="57">
        <v>34</v>
      </c>
      <c r="AH306" s="74"/>
      <c r="AI306" s="74"/>
      <c r="AJ306" s="74"/>
      <c r="AK306" s="74">
        <v>88.5</v>
      </c>
      <c r="AL306" s="74">
        <v>99.81</v>
      </c>
      <c r="AM306" s="74">
        <v>60.77</v>
      </c>
      <c r="AN306" s="74">
        <v>102.74</v>
      </c>
      <c r="AO306" s="74">
        <v>81.650000000000006</v>
      </c>
      <c r="AP306" s="57"/>
      <c r="AQ306" s="57"/>
      <c r="AR306" s="57"/>
      <c r="AS306" s="57"/>
    </row>
    <row r="307" spans="1:45" x14ac:dyDescent="0.35">
      <c r="A307" t="s">
        <v>613</v>
      </c>
      <c r="B307" s="57">
        <v>-27</v>
      </c>
      <c r="C307" s="57">
        <v>-10</v>
      </c>
      <c r="D307" s="57">
        <v>-47</v>
      </c>
      <c r="E307" s="57">
        <v>-45</v>
      </c>
      <c r="F307" s="57">
        <v>10</v>
      </c>
      <c r="G307" s="57">
        <v>14</v>
      </c>
      <c r="H307" s="74">
        <v>106.4</v>
      </c>
      <c r="I307" s="74">
        <v>74.03</v>
      </c>
      <c r="J307" s="74">
        <v>101.84</v>
      </c>
      <c r="K307" s="74">
        <v>72.86</v>
      </c>
      <c r="L307" s="74">
        <v>89.17</v>
      </c>
      <c r="M307" s="74">
        <v>72.94</v>
      </c>
      <c r="N307" s="74">
        <v>77.05</v>
      </c>
      <c r="O307" s="57">
        <v>45</v>
      </c>
      <c r="P307" s="57">
        <v>49</v>
      </c>
      <c r="Q307" s="57">
        <v>44</v>
      </c>
      <c r="R307" s="57">
        <v>67</v>
      </c>
      <c r="S307" s="57">
        <v>51</v>
      </c>
      <c r="T307" s="57">
        <v>44</v>
      </c>
      <c r="U307" s="57">
        <v>158</v>
      </c>
      <c r="V307" s="57">
        <v>13</v>
      </c>
      <c r="W307" s="57">
        <v>16</v>
      </c>
      <c r="X307" s="57">
        <v>8</v>
      </c>
      <c r="Y307" s="57">
        <v>16</v>
      </c>
      <c r="Z307" s="57">
        <v>9</v>
      </c>
      <c r="AC307" s="57">
        <v>79</v>
      </c>
      <c r="AD307" s="57">
        <v>95</v>
      </c>
      <c r="AE307" s="57">
        <v>103</v>
      </c>
      <c r="AF307" s="57">
        <v>31</v>
      </c>
      <c r="AG307" s="57">
        <v>33</v>
      </c>
      <c r="AH307" s="74"/>
      <c r="AI307" s="74"/>
      <c r="AJ307" s="74"/>
      <c r="AK307" s="74">
        <v>89.54</v>
      </c>
      <c r="AL307" s="74">
        <v>101.78</v>
      </c>
      <c r="AM307" s="74">
        <v>61.34</v>
      </c>
      <c r="AN307" s="74">
        <v>103.39</v>
      </c>
      <c r="AO307" s="74">
        <v>81.72</v>
      </c>
      <c r="AP307" s="57"/>
      <c r="AQ307" s="57"/>
      <c r="AR307" s="57"/>
      <c r="AS307" s="57"/>
    </row>
    <row r="308" spans="1:45" x14ac:dyDescent="0.35">
      <c r="A308" t="s">
        <v>614</v>
      </c>
      <c r="B308" s="57">
        <v>-23</v>
      </c>
      <c r="C308" s="57">
        <v>-8</v>
      </c>
      <c r="D308" s="57">
        <v>-45</v>
      </c>
      <c r="E308" s="57">
        <v>-43</v>
      </c>
      <c r="F308" s="57">
        <v>27</v>
      </c>
      <c r="G308" s="57">
        <v>14</v>
      </c>
      <c r="H308" s="74">
        <v>108.79</v>
      </c>
      <c r="I308" s="74">
        <v>74.94</v>
      </c>
      <c r="J308" s="74">
        <v>108.3</v>
      </c>
      <c r="K308" s="74">
        <v>74.47</v>
      </c>
      <c r="L308" s="74">
        <v>88.25</v>
      </c>
      <c r="M308" s="74">
        <v>69.099999999999994</v>
      </c>
      <c r="N308" s="74">
        <v>78.489999999999995</v>
      </c>
      <c r="O308" s="57">
        <v>46</v>
      </c>
      <c r="P308" s="57">
        <v>51</v>
      </c>
      <c r="Q308" s="57">
        <v>47</v>
      </c>
      <c r="R308" s="57">
        <v>69</v>
      </c>
      <c r="S308" s="57">
        <v>52</v>
      </c>
      <c r="T308" s="57">
        <v>42</v>
      </c>
      <c r="U308" s="57">
        <v>143</v>
      </c>
      <c r="V308" s="57">
        <v>12</v>
      </c>
      <c r="W308" s="57">
        <v>19</v>
      </c>
      <c r="X308" s="57">
        <v>8</v>
      </c>
      <c r="Y308" s="57">
        <v>12</v>
      </c>
      <c r="Z308" s="57">
        <v>33</v>
      </c>
      <c r="AC308" s="57">
        <v>81</v>
      </c>
      <c r="AD308" s="57">
        <v>96</v>
      </c>
      <c r="AE308" s="57">
        <v>104</v>
      </c>
      <c r="AF308" s="57">
        <v>32</v>
      </c>
      <c r="AG308" s="57">
        <v>33</v>
      </c>
      <c r="AH308" s="74"/>
      <c r="AI308" s="74"/>
      <c r="AJ308" s="74"/>
      <c r="AK308" s="74">
        <v>90.84</v>
      </c>
      <c r="AL308" s="74">
        <v>104.14</v>
      </c>
      <c r="AM308" s="74">
        <v>62.01</v>
      </c>
      <c r="AN308" s="74">
        <v>104.25</v>
      </c>
      <c r="AO308" s="74">
        <v>82.17</v>
      </c>
      <c r="AP308" s="57"/>
      <c r="AQ308" s="57"/>
      <c r="AR308" s="57"/>
      <c r="AS308" s="57"/>
    </row>
    <row r="309" spans="1:45" x14ac:dyDescent="0.35">
      <c r="A309" t="s">
        <v>616</v>
      </c>
      <c r="B309" s="57">
        <v>-27</v>
      </c>
      <c r="C309" s="57">
        <v>-9</v>
      </c>
      <c r="D309" s="57">
        <v>-48</v>
      </c>
      <c r="E309" s="57">
        <v>-44</v>
      </c>
      <c r="F309" s="57">
        <v>4</v>
      </c>
      <c r="G309" s="57">
        <v>15</v>
      </c>
      <c r="H309" s="74">
        <v>107.7</v>
      </c>
      <c r="I309" s="74">
        <v>74.13</v>
      </c>
      <c r="J309" s="74">
        <v>104.88</v>
      </c>
      <c r="K309" s="74">
        <v>74.62</v>
      </c>
      <c r="L309" s="74">
        <v>82.79</v>
      </c>
      <c r="M309" s="74">
        <v>68.150000000000006</v>
      </c>
      <c r="N309" s="74">
        <v>69.400000000000006</v>
      </c>
      <c r="O309" s="57">
        <v>46</v>
      </c>
      <c r="P309" s="57">
        <v>50</v>
      </c>
      <c r="Q309" s="57">
        <v>45</v>
      </c>
      <c r="R309" s="57">
        <v>78</v>
      </c>
      <c r="S309" s="57">
        <v>52</v>
      </c>
      <c r="T309" s="57">
        <v>40</v>
      </c>
      <c r="U309" s="57">
        <v>151</v>
      </c>
      <c r="V309" s="57">
        <v>12</v>
      </c>
      <c r="W309" s="57">
        <v>20</v>
      </c>
      <c r="X309" s="57">
        <v>7</v>
      </c>
      <c r="Y309" s="57">
        <v>9</v>
      </c>
      <c r="Z309" s="57">
        <v>7</v>
      </c>
      <c r="AC309" s="57">
        <v>78</v>
      </c>
      <c r="AD309" s="57">
        <v>92</v>
      </c>
      <c r="AE309" s="57">
        <v>102</v>
      </c>
      <c r="AF309" s="57">
        <v>32</v>
      </c>
      <c r="AG309" s="57">
        <v>32</v>
      </c>
      <c r="AH309" s="74"/>
      <c r="AI309" s="74"/>
      <c r="AJ309" s="74"/>
      <c r="AK309" s="74">
        <v>92.05</v>
      </c>
      <c r="AL309" s="74">
        <v>105.99</v>
      </c>
      <c r="AM309" s="74">
        <v>62.48</v>
      </c>
      <c r="AN309" s="74">
        <v>105.63</v>
      </c>
      <c r="AO309" s="74">
        <v>82.5</v>
      </c>
      <c r="AP309" s="57"/>
      <c r="AQ309" s="57"/>
      <c r="AR309" s="57"/>
      <c r="AS309" s="57"/>
    </row>
    <row r="310" spans="1:45" x14ac:dyDescent="0.35">
      <c r="A310" t="s">
        <v>617</v>
      </c>
      <c r="B310" s="57">
        <v>-26</v>
      </c>
      <c r="C310" s="57">
        <v>-5</v>
      </c>
      <c r="D310" s="57">
        <v>-43</v>
      </c>
      <c r="E310" s="57">
        <v>-42</v>
      </c>
      <c r="F310" s="57">
        <v>25</v>
      </c>
      <c r="G310" s="57">
        <v>13</v>
      </c>
      <c r="H310" s="74">
        <v>120.75</v>
      </c>
      <c r="I310" s="74">
        <v>81.040000000000006</v>
      </c>
      <c r="J310" s="74">
        <v>125.96</v>
      </c>
      <c r="K310" s="74">
        <v>84.29</v>
      </c>
      <c r="L310" s="74">
        <v>86.26</v>
      </c>
      <c r="M310" s="74">
        <v>71.069999999999993</v>
      </c>
      <c r="N310" s="74">
        <v>72.760000000000005</v>
      </c>
      <c r="O310" s="57">
        <v>50</v>
      </c>
      <c r="P310" s="57">
        <v>55</v>
      </c>
      <c r="Q310" s="57">
        <v>47</v>
      </c>
      <c r="R310" s="57">
        <v>27</v>
      </c>
      <c r="S310" s="57">
        <v>50</v>
      </c>
      <c r="T310" s="57">
        <v>39</v>
      </c>
      <c r="U310" s="57">
        <v>148</v>
      </c>
      <c r="V310" s="57">
        <v>14</v>
      </c>
      <c r="W310" s="57">
        <v>12</v>
      </c>
      <c r="X310" s="57">
        <v>9</v>
      </c>
      <c r="Y310" s="57">
        <v>14</v>
      </c>
      <c r="Z310" s="57">
        <v>36</v>
      </c>
      <c r="AC310" s="57">
        <v>83</v>
      </c>
      <c r="AD310" s="57">
        <v>93</v>
      </c>
      <c r="AE310" s="57">
        <v>101</v>
      </c>
      <c r="AF310" s="57">
        <v>34</v>
      </c>
      <c r="AG310" s="57">
        <v>33</v>
      </c>
      <c r="AH310" s="74"/>
      <c r="AI310" s="74"/>
      <c r="AJ310" s="74"/>
      <c r="AK310" s="74">
        <v>92.77</v>
      </c>
      <c r="AL310" s="74">
        <v>106.22</v>
      </c>
      <c r="AM310" s="74">
        <v>63.34</v>
      </c>
      <c r="AN310" s="74">
        <v>106.88</v>
      </c>
      <c r="AO310" s="74">
        <v>82.63</v>
      </c>
      <c r="AP310" s="57"/>
      <c r="AQ310" s="57"/>
      <c r="AR310" s="57"/>
      <c r="AS310" s="57"/>
    </row>
    <row r="311" spans="1:45" x14ac:dyDescent="0.35">
      <c r="A311" t="s">
        <v>1337</v>
      </c>
      <c r="B311" s="57">
        <v>-38</v>
      </c>
      <c r="C311" s="57">
        <v>-9</v>
      </c>
      <c r="D311" s="57">
        <v>-44</v>
      </c>
      <c r="E311" s="57">
        <v>-13</v>
      </c>
      <c r="F311" s="57">
        <v>-15</v>
      </c>
      <c r="G311" s="57">
        <v>8</v>
      </c>
      <c r="H311" s="74">
        <v>99.62</v>
      </c>
      <c r="I311" s="74">
        <v>74.42</v>
      </c>
      <c r="J311" s="74">
        <v>120.35</v>
      </c>
      <c r="K311" s="74">
        <v>82.43</v>
      </c>
      <c r="L311" s="74">
        <v>67.819999999999993</v>
      </c>
      <c r="M311" s="74">
        <v>57.6</v>
      </c>
      <c r="N311" s="74">
        <v>58.61</v>
      </c>
      <c r="O311" s="57">
        <v>54</v>
      </c>
      <c r="P311" s="57">
        <v>52</v>
      </c>
      <c r="Q311" s="57">
        <v>48</v>
      </c>
      <c r="R311" s="57">
        <v>21</v>
      </c>
      <c r="S311" s="57">
        <v>52</v>
      </c>
      <c r="T311" s="57">
        <v>38</v>
      </c>
      <c r="U311" s="57">
        <v>137</v>
      </c>
      <c r="V311" s="57">
        <v>18</v>
      </c>
      <c r="W311" s="57">
        <v>12</v>
      </c>
      <c r="X311" s="57">
        <v>11</v>
      </c>
      <c r="Y311" s="57">
        <v>11</v>
      </c>
      <c r="Z311" s="57">
        <v>15</v>
      </c>
      <c r="AC311" s="57">
        <v>83</v>
      </c>
      <c r="AD311" s="57">
        <v>99</v>
      </c>
      <c r="AE311" s="57">
        <v>109</v>
      </c>
      <c r="AF311" s="57">
        <v>39</v>
      </c>
      <c r="AG311" s="57">
        <v>33</v>
      </c>
      <c r="AH311" s="74"/>
      <c r="AI311" s="74"/>
      <c r="AJ311" s="74"/>
      <c r="AK311" s="74"/>
      <c r="AL311" s="74"/>
      <c r="AM311" s="74"/>
      <c r="AN311" s="74"/>
      <c r="AO311" s="74"/>
      <c r="AP311" s="57"/>
      <c r="AQ311" s="57"/>
      <c r="AR311" s="57"/>
      <c r="AS311" s="57"/>
    </row>
    <row r="312" spans="1:45" x14ac:dyDescent="0.35">
      <c r="A312" t="s">
        <v>1338</v>
      </c>
      <c r="B312" s="57">
        <v>-29</v>
      </c>
      <c r="C312" s="57">
        <v>-13</v>
      </c>
      <c r="D312" s="57">
        <v>-40</v>
      </c>
      <c r="E312" s="57">
        <v>-10</v>
      </c>
      <c r="F312" s="57">
        <v>-4</v>
      </c>
      <c r="G312" s="57">
        <v>5</v>
      </c>
      <c r="H312" s="74">
        <v>83.96</v>
      </c>
      <c r="I312" s="74">
        <v>66.63</v>
      </c>
      <c r="J312" s="74">
        <v>80.02</v>
      </c>
      <c r="K312" s="74">
        <v>69.489999999999995</v>
      </c>
      <c r="L312" s="74">
        <v>73.47</v>
      </c>
      <c r="M312" s="74">
        <v>61.05</v>
      </c>
      <c r="N312" s="74">
        <v>63.14</v>
      </c>
      <c r="O312" s="57">
        <v>56</v>
      </c>
      <c r="P312" s="57">
        <v>60</v>
      </c>
      <c r="Q312" s="57">
        <v>49</v>
      </c>
      <c r="R312" s="57">
        <v>26</v>
      </c>
      <c r="S312" s="57">
        <v>48</v>
      </c>
      <c r="T312" s="57">
        <v>34</v>
      </c>
      <c r="U312" s="57">
        <v>128</v>
      </c>
      <c r="V312" s="57">
        <v>12</v>
      </c>
      <c r="W312" s="57">
        <v>11</v>
      </c>
      <c r="X312" s="57">
        <v>7</v>
      </c>
      <c r="Y312" s="57">
        <v>12</v>
      </c>
      <c r="Z312" s="57">
        <v>8</v>
      </c>
      <c r="AC312" s="57">
        <v>86</v>
      </c>
      <c r="AD312" s="57">
        <v>106</v>
      </c>
      <c r="AE312" s="57">
        <v>115</v>
      </c>
      <c r="AF312" s="57">
        <v>39</v>
      </c>
      <c r="AG312" s="57">
        <v>33</v>
      </c>
      <c r="AH312" s="74"/>
      <c r="AI312" s="74"/>
      <c r="AJ312" s="74"/>
      <c r="AK312" s="74"/>
      <c r="AL312" s="74"/>
      <c r="AM312" s="74"/>
      <c r="AN312" s="74"/>
      <c r="AO312" s="74"/>
      <c r="AP312" s="57"/>
      <c r="AQ312" s="57"/>
      <c r="AR312" s="57"/>
      <c r="AS312" s="57"/>
    </row>
    <row r="313" spans="1:45" x14ac:dyDescent="0.35">
      <c r="A313" t="s">
        <v>620</v>
      </c>
      <c r="B313" s="57">
        <v>-17</v>
      </c>
      <c r="C313" s="57">
        <v>-7</v>
      </c>
      <c r="D313" s="57">
        <v>-40</v>
      </c>
      <c r="E313" s="57">
        <v>-34</v>
      </c>
      <c r="F313" s="57">
        <v>8</v>
      </c>
      <c r="G313" s="57">
        <v>11</v>
      </c>
      <c r="H313" s="74">
        <v>95.29</v>
      </c>
      <c r="I313" s="74">
        <v>71.430000000000007</v>
      </c>
      <c r="J313" s="74">
        <v>93.87</v>
      </c>
      <c r="K313" s="74">
        <v>70.099999999999994</v>
      </c>
      <c r="L313" s="74">
        <v>95.78</v>
      </c>
      <c r="M313" s="74">
        <v>75.900000000000006</v>
      </c>
      <c r="N313" s="74">
        <v>77.650000000000006</v>
      </c>
      <c r="O313" s="57">
        <v>53</v>
      </c>
      <c r="P313" s="57">
        <v>61</v>
      </c>
      <c r="Q313" s="57">
        <v>58</v>
      </c>
      <c r="R313" s="57">
        <v>31</v>
      </c>
      <c r="S313" s="57">
        <v>42</v>
      </c>
      <c r="T313" s="57">
        <v>40</v>
      </c>
      <c r="U313" s="57">
        <v>125</v>
      </c>
      <c r="V313" s="57">
        <v>13</v>
      </c>
      <c r="W313" s="57">
        <v>8</v>
      </c>
      <c r="X313" s="57">
        <v>21</v>
      </c>
      <c r="Y313" s="57">
        <v>8</v>
      </c>
      <c r="Z313" s="57">
        <v>6</v>
      </c>
      <c r="AC313" s="57">
        <v>87</v>
      </c>
      <c r="AD313" s="57">
        <v>104</v>
      </c>
      <c r="AE313" s="57">
        <v>107</v>
      </c>
      <c r="AF313" s="57">
        <v>36</v>
      </c>
      <c r="AG313" s="57">
        <v>34</v>
      </c>
      <c r="AH313" s="74"/>
      <c r="AI313" s="74"/>
      <c r="AJ313" s="74"/>
      <c r="AK313" s="74">
        <v>98.44</v>
      </c>
      <c r="AL313" s="74">
        <v>114.13</v>
      </c>
      <c r="AM313" s="74">
        <v>65.81</v>
      </c>
      <c r="AN313" s="74">
        <v>113.86</v>
      </c>
      <c r="AO313" s="74">
        <v>84.26</v>
      </c>
      <c r="AP313" s="57"/>
      <c r="AQ313" s="57"/>
      <c r="AR313" s="57"/>
      <c r="AS313" s="57"/>
    </row>
    <row r="314" spans="1:45" x14ac:dyDescent="0.35">
      <c r="A314" t="s">
        <v>621</v>
      </c>
      <c r="B314" s="57">
        <v>-17</v>
      </c>
      <c r="C314" s="57">
        <v>-6</v>
      </c>
      <c r="D314" s="57">
        <v>-39</v>
      </c>
      <c r="E314" s="57">
        <v>-33</v>
      </c>
      <c r="F314" s="57">
        <v>6</v>
      </c>
      <c r="G314" s="57">
        <v>11</v>
      </c>
      <c r="H314" s="74">
        <v>99.43</v>
      </c>
      <c r="I314" s="74">
        <v>73.72</v>
      </c>
      <c r="J314" s="74">
        <v>101.53</v>
      </c>
      <c r="K314" s="74">
        <v>74.540000000000006</v>
      </c>
      <c r="L314" s="74">
        <v>94.76</v>
      </c>
      <c r="M314" s="74">
        <v>75.64</v>
      </c>
      <c r="N314" s="74">
        <v>72.709999999999994</v>
      </c>
      <c r="O314" s="57">
        <v>57</v>
      </c>
      <c r="P314" s="57">
        <v>66</v>
      </c>
      <c r="Q314" s="57">
        <v>54</v>
      </c>
      <c r="R314" s="57">
        <v>29</v>
      </c>
      <c r="S314" s="57">
        <v>40</v>
      </c>
      <c r="T314" s="57">
        <v>38</v>
      </c>
      <c r="U314" s="57">
        <v>151</v>
      </c>
      <c r="V314" s="57">
        <v>10</v>
      </c>
      <c r="W314" s="57">
        <v>17</v>
      </c>
      <c r="X314" s="57">
        <v>10</v>
      </c>
      <c r="Y314" s="57">
        <v>19</v>
      </c>
      <c r="Z314" s="57">
        <v>29</v>
      </c>
      <c r="AC314" s="57">
        <v>88</v>
      </c>
      <c r="AD314" s="57">
        <v>103</v>
      </c>
      <c r="AE314" s="57">
        <v>106</v>
      </c>
      <c r="AF314" s="57">
        <v>39</v>
      </c>
      <c r="AG314" s="57">
        <v>35</v>
      </c>
      <c r="AH314" s="74"/>
      <c r="AI314" s="74"/>
      <c r="AJ314" s="74"/>
      <c r="AK314" s="74">
        <v>101.11</v>
      </c>
      <c r="AL314" s="74">
        <v>118.7</v>
      </c>
      <c r="AM314" s="74">
        <v>66.08</v>
      </c>
      <c r="AN314" s="74">
        <v>116.99</v>
      </c>
      <c r="AO314" s="74">
        <v>85.14</v>
      </c>
      <c r="AP314" s="57"/>
      <c r="AQ314" s="57"/>
      <c r="AR314" s="57"/>
      <c r="AS314" s="57"/>
    </row>
    <row r="315" spans="1:45" x14ac:dyDescent="0.35">
      <c r="A315" t="s">
        <v>622</v>
      </c>
      <c r="B315" s="57">
        <v>-11</v>
      </c>
      <c r="C315" s="57">
        <v>-4</v>
      </c>
      <c r="D315" s="57">
        <v>-36</v>
      </c>
      <c r="E315" s="57">
        <v>-31</v>
      </c>
      <c r="F315" s="57">
        <v>19</v>
      </c>
      <c r="G315" s="57">
        <v>10</v>
      </c>
      <c r="H315" s="74">
        <v>104.08</v>
      </c>
      <c r="I315" s="74">
        <v>75.3</v>
      </c>
      <c r="J315" s="74">
        <v>111.23</v>
      </c>
      <c r="K315" s="74">
        <v>77.69</v>
      </c>
      <c r="L315" s="74">
        <v>95.8</v>
      </c>
      <c r="M315" s="74">
        <v>78.459999999999994</v>
      </c>
      <c r="N315" s="74">
        <v>70.260000000000005</v>
      </c>
      <c r="O315" s="57">
        <v>60</v>
      </c>
      <c r="P315" s="57">
        <v>61</v>
      </c>
      <c r="Q315" s="57">
        <v>59</v>
      </c>
      <c r="R315" s="57">
        <v>27</v>
      </c>
      <c r="S315" s="57">
        <v>40</v>
      </c>
      <c r="T315" s="57">
        <v>36</v>
      </c>
      <c r="U315" s="57">
        <v>163</v>
      </c>
      <c r="V315" s="57">
        <v>16</v>
      </c>
      <c r="W315" s="57">
        <v>18</v>
      </c>
      <c r="X315" s="57">
        <v>28</v>
      </c>
      <c r="Y315" s="57">
        <v>11</v>
      </c>
      <c r="Z315" s="57">
        <v>9</v>
      </c>
      <c r="AC315" s="57">
        <v>92</v>
      </c>
      <c r="AD315" s="57">
        <v>107</v>
      </c>
      <c r="AE315" s="57">
        <v>107</v>
      </c>
      <c r="AF315" s="57">
        <v>42</v>
      </c>
      <c r="AG315" s="57">
        <v>35</v>
      </c>
      <c r="AH315" s="74"/>
      <c r="AI315" s="74"/>
      <c r="AJ315" s="74"/>
      <c r="AK315" s="74">
        <v>103.26</v>
      </c>
      <c r="AL315" s="74">
        <v>123.63</v>
      </c>
      <c r="AM315" s="74">
        <v>65</v>
      </c>
      <c r="AN315" s="74">
        <v>119.17</v>
      </c>
      <c r="AO315" s="74">
        <v>86.35</v>
      </c>
      <c r="AP315" s="57"/>
      <c r="AQ315" s="57"/>
      <c r="AR315" s="57"/>
      <c r="AS315" s="57"/>
    </row>
    <row r="316" spans="1:45" x14ac:dyDescent="0.35">
      <c r="A316" t="s">
        <v>624</v>
      </c>
      <c r="B316" s="57">
        <v>-54</v>
      </c>
      <c r="C316" s="57">
        <v>-14</v>
      </c>
      <c r="D316" s="57">
        <v>-52</v>
      </c>
      <c r="E316" s="57">
        <v>-38</v>
      </c>
      <c r="F316" s="57">
        <v>8</v>
      </c>
      <c r="G316" s="57">
        <v>16</v>
      </c>
      <c r="H316" s="74">
        <v>75.25</v>
      </c>
      <c r="I316" s="74">
        <v>46.02</v>
      </c>
      <c r="J316" s="74">
        <v>70.819999999999993</v>
      </c>
      <c r="K316" s="74">
        <v>42.21</v>
      </c>
      <c r="L316" s="74">
        <v>67.95</v>
      </c>
      <c r="M316" s="74">
        <v>53.77</v>
      </c>
      <c r="N316" s="74">
        <v>52.89</v>
      </c>
      <c r="O316" s="57">
        <v>28</v>
      </c>
      <c r="P316" s="57">
        <v>42</v>
      </c>
      <c r="Q316" s="57">
        <v>34</v>
      </c>
      <c r="R316" s="57">
        <v>27</v>
      </c>
      <c r="S316" s="57">
        <v>38</v>
      </c>
      <c r="T316" s="57">
        <v>34</v>
      </c>
      <c r="U316" s="57">
        <v>177</v>
      </c>
      <c r="V316" s="57">
        <v>14</v>
      </c>
      <c r="W316" s="57">
        <v>19</v>
      </c>
      <c r="X316" s="57">
        <v>6</v>
      </c>
      <c r="Y316" s="57">
        <v>15</v>
      </c>
      <c r="Z316" s="57">
        <v>6</v>
      </c>
      <c r="AC316" s="57">
        <v>67</v>
      </c>
      <c r="AD316" s="57">
        <v>86</v>
      </c>
      <c r="AE316" s="57">
        <v>104</v>
      </c>
      <c r="AF316" s="57">
        <v>22</v>
      </c>
      <c r="AG316" s="57">
        <v>34</v>
      </c>
      <c r="AH316" s="74"/>
      <c r="AI316" s="74"/>
      <c r="AJ316" s="74"/>
      <c r="AK316" s="74">
        <v>105.11</v>
      </c>
      <c r="AL316" s="74">
        <v>128.63999999999999</v>
      </c>
      <c r="AM316" s="74">
        <v>64.69</v>
      </c>
      <c r="AN316" s="74">
        <v>119.63</v>
      </c>
      <c r="AO316" s="74">
        <v>87.56</v>
      </c>
      <c r="AP316" s="57"/>
      <c r="AQ316" s="57"/>
      <c r="AR316" s="57"/>
      <c r="AS316" s="57"/>
    </row>
    <row r="317" spans="1:45" x14ac:dyDescent="0.35">
      <c r="A317" t="s">
        <v>625</v>
      </c>
      <c r="B317" s="57">
        <v>-55</v>
      </c>
      <c r="C317" s="57">
        <v>-12</v>
      </c>
      <c r="D317" s="57">
        <v>-52</v>
      </c>
      <c r="E317" s="57">
        <v>-38</v>
      </c>
      <c r="F317" s="57">
        <v>5</v>
      </c>
      <c r="G317" s="57">
        <v>17</v>
      </c>
      <c r="H317" s="74">
        <v>79.400000000000006</v>
      </c>
      <c r="I317" s="74">
        <v>45.49</v>
      </c>
      <c r="J317" s="74">
        <v>79</v>
      </c>
      <c r="K317" s="74">
        <v>42.07</v>
      </c>
      <c r="L317" s="74">
        <v>61.7</v>
      </c>
      <c r="M317" s="74">
        <v>49.83</v>
      </c>
      <c r="N317" s="74">
        <v>52.98</v>
      </c>
      <c r="O317" s="57">
        <v>26</v>
      </c>
      <c r="P317" s="57">
        <v>38</v>
      </c>
      <c r="Q317" s="57">
        <v>31</v>
      </c>
      <c r="R317" s="57">
        <v>26</v>
      </c>
      <c r="S317" s="57">
        <v>34</v>
      </c>
      <c r="T317" s="57">
        <v>33</v>
      </c>
      <c r="U317" s="57">
        <v>160</v>
      </c>
      <c r="V317" s="57">
        <v>19</v>
      </c>
      <c r="W317" s="57">
        <v>20</v>
      </c>
      <c r="X317" s="57">
        <v>7</v>
      </c>
      <c r="Y317" s="57">
        <v>14</v>
      </c>
      <c r="Z317" s="57">
        <v>29</v>
      </c>
      <c r="AC317" s="57">
        <v>67</v>
      </c>
      <c r="AD317" s="57">
        <v>84</v>
      </c>
      <c r="AE317" s="57">
        <v>104</v>
      </c>
      <c r="AF317" s="57">
        <v>22</v>
      </c>
      <c r="AG317" s="57">
        <v>32</v>
      </c>
      <c r="AH317" s="74"/>
      <c r="AI317" s="74"/>
      <c r="AJ317" s="74"/>
      <c r="AK317" s="74">
        <v>101.86</v>
      </c>
      <c r="AL317" s="74">
        <v>122.85</v>
      </c>
      <c r="AM317" s="74">
        <v>62.52</v>
      </c>
      <c r="AN317" s="74">
        <v>117.75</v>
      </c>
      <c r="AO317" s="74">
        <v>86.5</v>
      </c>
      <c r="AP317" s="57"/>
      <c r="AQ317" s="57"/>
      <c r="AR317" s="57"/>
      <c r="AS317" s="57"/>
    </row>
    <row r="318" spans="1:45" x14ac:dyDescent="0.35">
      <c r="A318" t="s">
        <v>1339</v>
      </c>
      <c r="B318" s="57">
        <v>-60</v>
      </c>
      <c r="C318" s="57">
        <v>-16</v>
      </c>
      <c r="D318" s="57">
        <v>-58</v>
      </c>
      <c r="E318" s="57">
        <v>-28</v>
      </c>
      <c r="F318" s="57">
        <v>13</v>
      </c>
      <c r="G318" s="57">
        <v>13</v>
      </c>
      <c r="H318" s="74">
        <v>70.650000000000006</v>
      </c>
      <c r="I318" s="74">
        <v>42.94</v>
      </c>
      <c r="J318" s="74">
        <v>84.09</v>
      </c>
      <c r="K318" s="74">
        <v>41.63</v>
      </c>
      <c r="L318" s="74">
        <v>50.31</v>
      </c>
      <c r="M318" s="74">
        <v>43.72</v>
      </c>
      <c r="N318" s="74">
        <v>41.82</v>
      </c>
      <c r="O318" s="57">
        <v>26</v>
      </c>
      <c r="P318" s="57">
        <v>35</v>
      </c>
      <c r="Q318" s="57">
        <v>28</v>
      </c>
      <c r="R318" s="57">
        <v>20</v>
      </c>
      <c r="S318" s="57">
        <v>38</v>
      </c>
      <c r="T318" s="57">
        <v>34</v>
      </c>
      <c r="U318" s="57">
        <v>159</v>
      </c>
      <c r="V318" s="57">
        <v>17</v>
      </c>
      <c r="W318" s="57">
        <v>20</v>
      </c>
      <c r="X318" s="57">
        <v>11</v>
      </c>
      <c r="Y318" s="57">
        <v>11</v>
      </c>
      <c r="Z318" s="57">
        <v>7</v>
      </c>
      <c r="AC318" s="57">
        <v>61</v>
      </c>
      <c r="AD318" s="57">
        <v>78</v>
      </c>
      <c r="AE318" s="57">
        <v>110</v>
      </c>
      <c r="AF318" s="57">
        <v>16</v>
      </c>
      <c r="AG318" s="57">
        <v>30</v>
      </c>
      <c r="AH318" s="74"/>
      <c r="AI318" s="74"/>
      <c r="AJ318" s="74"/>
      <c r="AK318" s="74"/>
      <c r="AL318" s="74"/>
      <c r="AM318" s="74"/>
      <c r="AN318" s="74"/>
      <c r="AO318" s="74"/>
      <c r="AP318" s="57"/>
      <c r="AQ318" s="57"/>
      <c r="AR318" s="57"/>
      <c r="AS318" s="57"/>
    </row>
    <row r="319" spans="1:45" x14ac:dyDescent="0.35">
      <c r="A319" t="s">
        <v>1340</v>
      </c>
      <c r="B319" s="57">
        <v>-60</v>
      </c>
      <c r="C319" s="57">
        <v>-20</v>
      </c>
      <c r="D319" s="57">
        <v>-57</v>
      </c>
      <c r="E319" s="57">
        <v>-28</v>
      </c>
      <c r="F319" s="57">
        <v>5</v>
      </c>
      <c r="G319" s="57">
        <v>10</v>
      </c>
      <c r="H319" s="74">
        <v>59.53</v>
      </c>
      <c r="I319" s="74">
        <v>43.81</v>
      </c>
      <c r="J319" s="74">
        <v>61.13</v>
      </c>
      <c r="K319" s="74">
        <v>41.48</v>
      </c>
      <c r="L319" s="74">
        <v>53.54</v>
      </c>
      <c r="M319" s="74">
        <v>45.56</v>
      </c>
      <c r="N319" s="74">
        <v>47.56</v>
      </c>
      <c r="O319" s="57">
        <v>28</v>
      </c>
      <c r="P319" s="57">
        <v>33</v>
      </c>
      <c r="Q319" s="57">
        <v>30</v>
      </c>
      <c r="R319" s="57">
        <v>21</v>
      </c>
      <c r="S319" s="57">
        <v>37</v>
      </c>
      <c r="T319" s="57">
        <v>30</v>
      </c>
      <c r="U319" s="57">
        <v>132</v>
      </c>
      <c r="V319" s="57">
        <v>13</v>
      </c>
      <c r="W319" s="57">
        <v>17</v>
      </c>
      <c r="X319" s="57">
        <v>18</v>
      </c>
      <c r="Y319" s="57">
        <v>8</v>
      </c>
      <c r="Z319" s="57">
        <v>6</v>
      </c>
      <c r="AC319" s="57">
        <v>57</v>
      </c>
      <c r="AD319" s="57">
        <v>72</v>
      </c>
      <c r="AE319" s="57">
        <v>109</v>
      </c>
      <c r="AF319" s="57">
        <v>16</v>
      </c>
      <c r="AG319" s="57">
        <v>29</v>
      </c>
      <c r="AH319" s="74"/>
      <c r="AI319" s="74"/>
      <c r="AJ319" s="74"/>
      <c r="AK319" s="74"/>
      <c r="AL319" s="74"/>
      <c r="AM319" s="74"/>
      <c r="AN319" s="74"/>
      <c r="AO319" s="74"/>
      <c r="AP319" s="57"/>
      <c r="AQ319" s="57"/>
      <c r="AR319" s="57"/>
      <c r="AS319" s="57"/>
    </row>
    <row r="320" spans="1:45" x14ac:dyDescent="0.35">
      <c r="A320" t="s">
        <v>626</v>
      </c>
      <c r="B320" s="57">
        <v>-47</v>
      </c>
      <c r="C320" s="57">
        <v>-15</v>
      </c>
      <c r="D320" s="57">
        <v>-50</v>
      </c>
      <c r="E320" s="57">
        <v>-39</v>
      </c>
      <c r="F320" s="57">
        <v>5</v>
      </c>
      <c r="G320" s="57">
        <v>15</v>
      </c>
      <c r="H320" s="74">
        <v>76.41</v>
      </c>
      <c r="I320" s="74">
        <v>50.52</v>
      </c>
      <c r="J320" s="74">
        <v>74.62</v>
      </c>
      <c r="K320" s="74">
        <v>45.85</v>
      </c>
      <c r="L320" s="74">
        <v>74.48</v>
      </c>
      <c r="M320" s="74">
        <v>59.97</v>
      </c>
      <c r="N320" s="74">
        <v>62.3</v>
      </c>
      <c r="O320" s="57">
        <v>30</v>
      </c>
      <c r="P320" s="57">
        <v>49</v>
      </c>
      <c r="Q320" s="57">
        <v>38</v>
      </c>
      <c r="R320" s="57">
        <v>30</v>
      </c>
      <c r="S320" s="57">
        <v>34</v>
      </c>
      <c r="T320" s="57">
        <v>35</v>
      </c>
      <c r="U320" s="57">
        <v>144</v>
      </c>
      <c r="V320" s="57">
        <v>13</v>
      </c>
      <c r="W320" s="57">
        <v>16</v>
      </c>
      <c r="X320" s="57">
        <v>6</v>
      </c>
      <c r="Y320" s="57">
        <v>11</v>
      </c>
      <c r="Z320" s="57">
        <v>6</v>
      </c>
      <c r="AC320" s="57">
        <v>70</v>
      </c>
      <c r="AD320" s="57">
        <v>90</v>
      </c>
      <c r="AE320" s="57">
        <v>106</v>
      </c>
      <c r="AF320" s="57">
        <v>23</v>
      </c>
      <c r="AG320" s="57">
        <v>27</v>
      </c>
      <c r="AH320" s="74"/>
      <c r="AI320" s="74"/>
      <c r="AJ320" s="74"/>
      <c r="AK320" s="74">
        <v>87.02</v>
      </c>
      <c r="AL320" s="74">
        <v>95.77</v>
      </c>
      <c r="AM320" s="74">
        <v>53.58</v>
      </c>
      <c r="AN320" s="74">
        <v>110.19</v>
      </c>
      <c r="AO320" s="74">
        <v>76.319999999999993</v>
      </c>
      <c r="AP320" s="57"/>
      <c r="AQ320" s="57"/>
      <c r="AR320" s="57"/>
      <c r="AS320" s="57"/>
    </row>
    <row r="321" spans="1:45" x14ac:dyDescent="0.35">
      <c r="A321" t="s">
        <v>627</v>
      </c>
      <c r="B321" s="57">
        <v>-48</v>
      </c>
      <c r="C321" s="57">
        <v>-13</v>
      </c>
      <c r="D321" s="57">
        <v>-49</v>
      </c>
      <c r="E321" s="57">
        <v>-39</v>
      </c>
      <c r="F321" s="57">
        <v>14</v>
      </c>
      <c r="G321" s="57">
        <v>15</v>
      </c>
      <c r="H321" s="74">
        <v>78.02</v>
      </c>
      <c r="I321" s="74">
        <v>49.97</v>
      </c>
      <c r="J321" s="74">
        <v>77.849999999999994</v>
      </c>
      <c r="K321" s="74">
        <v>45.65</v>
      </c>
      <c r="L321" s="74">
        <v>74</v>
      </c>
      <c r="M321" s="74">
        <v>56.97</v>
      </c>
      <c r="N321" s="74">
        <v>59.8</v>
      </c>
      <c r="O321" s="57">
        <v>29</v>
      </c>
      <c r="P321" s="57">
        <v>43</v>
      </c>
      <c r="Q321" s="57">
        <v>35</v>
      </c>
      <c r="R321" s="57">
        <v>30</v>
      </c>
      <c r="S321" s="57">
        <v>35</v>
      </c>
      <c r="T321" s="57">
        <v>32</v>
      </c>
      <c r="U321" s="57">
        <v>159</v>
      </c>
      <c r="V321" s="57">
        <v>15</v>
      </c>
      <c r="W321" s="57">
        <v>17</v>
      </c>
      <c r="X321" s="57">
        <v>17</v>
      </c>
      <c r="Y321" s="57">
        <v>12</v>
      </c>
      <c r="Z321" s="57">
        <v>8</v>
      </c>
      <c r="AC321" s="57">
        <v>70</v>
      </c>
      <c r="AD321" s="57">
        <v>89</v>
      </c>
      <c r="AE321" s="57">
        <v>104</v>
      </c>
      <c r="AF321" s="57">
        <v>23</v>
      </c>
      <c r="AG321" s="57">
        <v>25</v>
      </c>
      <c r="AH321" s="74"/>
      <c r="AI321" s="74"/>
      <c r="AJ321" s="74"/>
      <c r="AK321" s="74">
        <v>81.75</v>
      </c>
      <c r="AL321" s="74">
        <v>85.18</v>
      </c>
      <c r="AM321" s="74">
        <v>52.19</v>
      </c>
      <c r="AN321" s="74">
        <v>106.79</v>
      </c>
      <c r="AO321" s="74">
        <v>73.39</v>
      </c>
      <c r="AP321" s="57"/>
      <c r="AQ321" s="57"/>
      <c r="AR321" s="57"/>
      <c r="AS321" s="57"/>
    </row>
    <row r="322" spans="1:45" x14ac:dyDescent="0.35">
      <c r="A322" t="s">
        <v>628</v>
      </c>
      <c r="B322" s="57">
        <v>-49</v>
      </c>
      <c r="C322" s="57">
        <v>-14</v>
      </c>
      <c r="D322" s="57">
        <v>-51</v>
      </c>
      <c r="E322" s="57">
        <v>-38</v>
      </c>
      <c r="F322" s="57">
        <v>-1</v>
      </c>
      <c r="G322" s="57">
        <v>16</v>
      </c>
      <c r="H322" s="74">
        <v>78.47</v>
      </c>
      <c r="I322" s="74">
        <v>49.82</v>
      </c>
      <c r="J322" s="74">
        <v>76.260000000000005</v>
      </c>
      <c r="K322" s="74">
        <v>46.05</v>
      </c>
      <c r="L322" s="74">
        <v>70.87</v>
      </c>
      <c r="M322" s="74">
        <v>54.18</v>
      </c>
      <c r="N322" s="74">
        <v>56.1</v>
      </c>
      <c r="O322" s="57">
        <v>28</v>
      </c>
      <c r="P322" s="57">
        <v>40</v>
      </c>
      <c r="Q322" s="57">
        <v>33</v>
      </c>
      <c r="R322" s="57">
        <v>18</v>
      </c>
      <c r="S322" s="57">
        <v>37</v>
      </c>
      <c r="T322" s="57">
        <v>34</v>
      </c>
      <c r="U322" s="57">
        <v>161</v>
      </c>
      <c r="V322" s="57">
        <v>15</v>
      </c>
      <c r="W322" s="57">
        <v>18</v>
      </c>
      <c r="X322" s="57">
        <v>6</v>
      </c>
      <c r="Y322" s="57">
        <v>14</v>
      </c>
      <c r="Z322" s="57">
        <v>7</v>
      </c>
      <c r="AC322" s="57">
        <v>69</v>
      </c>
      <c r="AD322" s="57">
        <v>89</v>
      </c>
      <c r="AE322" s="57">
        <v>105</v>
      </c>
      <c r="AF322" s="57">
        <v>22</v>
      </c>
      <c r="AG322" s="57">
        <v>23</v>
      </c>
      <c r="AH322" s="74"/>
      <c r="AI322" s="74"/>
      <c r="AJ322" s="74"/>
      <c r="AK322" s="74">
        <v>77.33</v>
      </c>
      <c r="AL322" s="74">
        <v>76.069999999999993</v>
      </c>
      <c r="AM322" s="74">
        <v>51.04</v>
      </c>
      <c r="AN322" s="74">
        <v>104.33</v>
      </c>
      <c r="AO322" s="74">
        <v>70.31</v>
      </c>
      <c r="AP322" s="57"/>
      <c r="AQ322" s="57"/>
      <c r="AR322" s="57"/>
      <c r="AS322" s="57"/>
    </row>
    <row r="323" spans="1:45" x14ac:dyDescent="0.35">
      <c r="A323" t="s">
        <v>629</v>
      </c>
      <c r="B323" s="57">
        <v>-48</v>
      </c>
      <c r="C323" s="57">
        <v>-10</v>
      </c>
      <c r="D323" s="57">
        <v>-50</v>
      </c>
      <c r="E323" s="57">
        <v>-39</v>
      </c>
      <c r="F323" s="57">
        <v>19</v>
      </c>
      <c r="G323" s="57">
        <v>16</v>
      </c>
      <c r="H323" s="74">
        <v>78.510000000000005</v>
      </c>
      <c r="I323" s="74">
        <v>49.23</v>
      </c>
      <c r="J323" s="74">
        <v>77.650000000000006</v>
      </c>
      <c r="K323" s="74">
        <v>45.31</v>
      </c>
      <c r="L323" s="74">
        <v>70.23</v>
      </c>
      <c r="M323" s="74">
        <v>56.02</v>
      </c>
      <c r="N323" s="74">
        <v>55.09</v>
      </c>
      <c r="O323" s="57">
        <v>28</v>
      </c>
      <c r="P323" s="57">
        <v>42</v>
      </c>
      <c r="Q323" s="57">
        <v>33</v>
      </c>
      <c r="R323" s="57">
        <v>29</v>
      </c>
      <c r="S323" s="57">
        <v>36</v>
      </c>
      <c r="T323" s="57">
        <v>32</v>
      </c>
      <c r="U323" s="57">
        <v>166</v>
      </c>
      <c r="V323" s="57">
        <v>15</v>
      </c>
      <c r="W323" s="57">
        <v>20</v>
      </c>
      <c r="X323" s="57">
        <v>8</v>
      </c>
      <c r="Y323" s="57">
        <v>18</v>
      </c>
      <c r="Z323" s="57">
        <v>7</v>
      </c>
      <c r="AC323" s="57">
        <v>70</v>
      </c>
      <c r="AD323" s="57">
        <v>86</v>
      </c>
      <c r="AE323" s="57">
        <v>103</v>
      </c>
      <c r="AF323" s="57">
        <v>22</v>
      </c>
      <c r="AG323" s="57">
        <v>23</v>
      </c>
      <c r="AH323" s="74"/>
      <c r="AI323" s="74"/>
      <c r="AJ323" s="74"/>
      <c r="AK323" s="74">
        <v>73.13</v>
      </c>
      <c r="AL323" s="74">
        <v>66.52</v>
      </c>
      <c r="AM323" s="74">
        <v>50.58</v>
      </c>
      <c r="AN323" s="74">
        <v>102.57</v>
      </c>
      <c r="AO323" s="74">
        <v>66.72</v>
      </c>
      <c r="AP323" s="57"/>
      <c r="AQ323" s="57"/>
      <c r="AR323" s="57"/>
      <c r="AS323" s="57"/>
    </row>
    <row r="324" spans="1:45" x14ac:dyDescent="0.35">
      <c r="A324" t="s">
        <v>632</v>
      </c>
      <c r="B324" s="57">
        <v>-49</v>
      </c>
      <c r="C324" s="57">
        <v>-8</v>
      </c>
      <c r="D324" s="57">
        <v>-50</v>
      </c>
      <c r="E324" s="57">
        <v>-38</v>
      </c>
      <c r="F324" s="57">
        <v>7</v>
      </c>
      <c r="G324" s="57">
        <v>16</v>
      </c>
      <c r="H324" s="74">
        <v>85.11</v>
      </c>
      <c r="I324" s="74">
        <v>49.75</v>
      </c>
      <c r="J324" s="74">
        <v>85.25</v>
      </c>
      <c r="K324" s="74">
        <v>47.1</v>
      </c>
      <c r="L324" s="74">
        <v>65.16</v>
      </c>
      <c r="M324" s="74">
        <v>53.96</v>
      </c>
      <c r="N324" s="74">
        <v>50.68</v>
      </c>
      <c r="O324" s="57">
        <v>28</v>
      </c>
      <c r="P324" s="57">
        <v>40</v>
      </c>
      <c r="Q324" s="57">
        <v>33</v>
      </c>
      <c r="R324" s="57">
        <v>27</v>
      </c>
      <c r="S324" s="57">
        <v>33</v>
      </c>
      <c r="T324" s="57">
        <v>31</v>
      </c>
      <c r="U324" s="57">
        <v>164</v>
      </c>
      <c r="V324" s="57">
        <v>14</v>
      </c>
      <c r="W324" s="57">
        <v>21</v>
      </c>
      <c r="X324" s="57">
        <v>7</v>
      </c>
      <c r="Y324" s="57">
        <v>17</v>
      </c>
      <c r="Z324" s="57">
        <v>7</v>
      </c>
      <c r="AC324" s="57">
        <v>71</v>
      </c>
      <c r="AD324" s="57">
        <v>86</v>
      </c>
      <c r="AE324" s="57">
        <v>103</v>
      </c>
      <c r="AF324" s="57">
        <v>22</v>
      </c>
      <c r="AG324" s="57">
        <v>22</v>
      </c>
      <c r="AH324" s="74"/>
      <c r="AI324" s="74"/>
      <c r="AJ324" s="74"/>
      <c r="AK324" s="74">
        <v>74.099999999999994</v>
      </c>
      <c r="AL324" s="74">
        <v>68.28</v>
      </c>
      <c r="AM324" s="74">
        <v>51.26</v>
      </c>
      <c r="AN324" s="74">
        <v>103.38</v>
      </c>
      <c r="AO324" s="74">
        <v>65.53</v>
      </c>
      <c r="AP324" s="57"/>
      <c r="AQ324" s="57"/>
      <c r="AR324" s="57"/>
      <c r="AS324" s="57"/>
    </row>
    <row r="325" spans="1:45" x14ac:dyDescent="0.35">
      <c r="A325" t="s">
        <v>1341</v>
      </c>
      <c r="B325" s="57">
        <v>-59</v>
      </c>
      <c r="C325" s="57">
        <v>-16</v>
      </c>
      <c r="D325" s="57">
        <v>-59</v>
      </c>
      <c r="E325" s="57">
        <v>-28</v>
      </c>
      <c r="F325" s="57">
        <v>-29</v>
      </c>
      <c r="G325" s="57">
        <v>13</v>
      </c>
      <c r="H325" s="74">
        <v>73.11</v>
      </c>
      <c r="I325" s="74">
        <v>44.11</v>
      </c>
      <c r="J325" s="74">
        <v>77.599999999999994</v>
      </c>
      <c r="K325" s="74">
        <v>42.87</v>
      </c>
      <c r="L325" s="74">
        <v>49.96</v>
      </c>
      <c r="M325" s="74">
        <v>43.8</v>
      </c>
      <c r="N325" s="74">
        <v>42.97</v>
      </c>
      <c r="O325" s="57">
        <v>26</v>
      </c>
      <c r="P325" s="57">
        <v>30</v>
      </c>
      <c r="Q325" s="57">
        <v>27</v>
      </c>
      <c r="R325" s="57">
        <v>21</v>
      </c>
      <c r="S325" s="57">
        <v>36</v>
      </c>
      <c r="T325" s="57">
        <v>31</v>
      </c>
      <c r="U325" s="57">
        <v>144</v>
      </c>
      <c r="V325" s="57">
        <v>17</v>
      </c>
      <c r="W325" s="57">
        <v>10</v>
      </c>
      <c r="X325" s="57">
        <v>11</v>
      </c>
      <c r="Y325" s="57">
        <v>11</v>
      </c>
      <c r="Z325" s="57">
        <v>6</v>
      </c>
      <c r="AC325" s="57">
        <v>61</v>
      </c>
      <c r="AD325" s="57">
        <v>77</v>
      </c>
      <c r="AE325" s="57">
        <v>106</v>
      </c>
      <c r="AF325" s="57">
        <v>17</v>
      </c>
      <c r="AG325" s="57">
        <v>22</v>
      </c>
      <c r="AH325" s="74"/>
      <c r="AI325" s="74"/>
      <c r="AJ325" s="74"/>
      <c r="AK325" s="74"/>
      <c r="AL325" s="74"/>
      <c r="AM325" s="74"/>
      <c r="AN325" s="74"/>
      <c r="AO325" s="74"/>
      <c r="AP325" s="57"/>
      <c r="AQ325" s="57"/>
      <c r="AR325" s="57"/>
      <c r="AS325" s="57"/>
    </row>
    <row r="326" spans="1:45" x14ac:dyDescent="0.35">
      <c r="A326" t="s">
        <v>1342</v>
      </c>
      <c r="B326" s="57">
        <v>-57</v>
      </c>
      <c r="C326" s="57">
        <v>-19</v>
      </c>
      <c r="D326" s="57">
        <v>-57</v>
      </c>
      <c r="E326" s="57">
        <v>-28</v>
      </c>
      <c r="F326" s="57">
        <v>-5</v>
      </c>
      <c r="G326" s="57">
        <v>10</v>
      </c>
      <c r="H326" s="74">
        <v>62.15</v>
      </c>
      <c r="I326" s="74">
        <v>45.09</v>
      </c>
      <c r="J326" s="74">
        <v>59.11</v>
      </c>
      <c r="K326" s="74">
        <v>43.37</v>
      </c>
      <c r="L326" s="74">
        <v>53.11</v>
      </c>
      <c r="M326" s="74">
        <v>44.56</v>
      </c>
      <c r="N326" s="74">
        <v>47.53</v>
      </c>
      <c r="O326" s="57">
        <v>29</v>
      </c>
      <c r="P326" s="57">
        <v>39</v>
      </c>
      <c r="Q326" s="57">
        <v>31</v>
      </c>
      <c r="R326" s="57">
        <v>21</v>
      </c>
      <c r="S326" s="57">
        <v>36</v>
      </c>
      <c r="T326" s="57">
        <v>33</v>
      </c>
      <c r="U326" s="57">
        <v>127</v>
      </c>
      <c r="V326" s="57">
        <v>16</v>
      </c>
      <c r="W326" s="57">
        <v>15</v>
      </c>
      <c r="X326" s="57">
        <v>13</v>
      </c>
      <c r="Y326" s="57">
        <v>8</v>
      </c>
      <c r="Z326" s="57">
        <v>6</v>
      </c>
      <c r="AC326" s="57">
        <v>60</v>
      </c>
      <c r="AD326" s="57">
        <v>76</v>
      </c>
      <c r="AE326" s="57">
        <v>108</v>
      </c>
      <c r="AF326" s="57">
        <v>19</v>
      </c>
      <c r="AG326" s="57">
        <v>22</v>
      </c>
      <c r="AH326" s="74"/>
      <c r="AI326" s="74"/>
      <c r="AJ326" s="74"/>
      <c r="AK326" s="74"/>
      <c r="AL326" s="74"/>
      <c r="AM326" s="74"/>
      <c r="AN326" s="74"/>
      <c r="AO326" s="74"/>
      <c r="AP326" s="57"/>
      <c r="AQ326" s="57"/>
      <c r="AR326" s="57"/>
      <c r="AS326" s="57"/>
    </row>
    <row r="327" spans="1:45" x14ac:dyDescent="0.35">
      <c r="A327" t="s">
        <v>633</v>
      </c>
      <c r="B327" s="57">
        <v>-46</v>
      </c>
      <c r="C327" s="57">
        <v>-14</v>
      </c>
      <c r="D327" s="57">
        <v>-50</v>
      </c>
      <c r="E327" s="57">
        <v>-39</v>
      </c>
      <c r="F327" s="57">
        <v>2</v>
      </c>
      <c r="G327" s="57">
        <v>15</v>
      </c>
      <c r="H327" s="74">
        <v>76.69</v>
      </c>
      <c r="I327" s="74">
        <v>50.13</v>
      </c>
      <c r="J327" s="74">
        <v>72.37</v>
      </c>
      <c r="K327" s="74">
        <v>45.65</v>
      </c>
      <c r="L327" s="74">
        <v>75</v>
      </c>
      <c r="M327" s="74">
        <v>58.45</v>
      </c>
      <c r="N327" s="74">
        <v>59.87</v>
      </c>
      <c r="O327" s="57">
        <v>30</v>
      </c>
      <c r="P327" s="57">
        <v>44</v>
      </c>
      <c r="Q327" s="57">
        <v>37</v>
      </c>
      <c r="R327" s="57">
        <v>31</v>
      </c>
      <c r="S327" s="57">
        <v>36</v>
      </c>
      <c r="T327" s="57">
        <v>32</v>
      </c>
      <c r="U327" s="57">
        <v>140</v>
      </c>
      <c r="V327" s="57">
        <v>14</v>
      </c>
      <c r="W327" s="57">
        <v>16</v>
      </c>
      <c r="X327" s="57">
        <v>7</v>
      </c>
      <c r="Y327" s="57">
        <v>9</v>
      </c>
      <c r="Z327" s="57">
        <v>21</v>
      </c>
      <c r="AC327" s="57">
        <v>71</v>
      </c>
      <c r="AD327" s="57">
        <v>92</v>
      </c>
      <c r="AE327" s="57">
        <v>106</v>
      </c>
      <c r="AF327" s="57">
        <v>24</v>
      </c>
      <c r="AG327" s="57">
        <v>22</v>
      </c>
      <c r="AH327" s="74"/>
      <c r="AI327" s="74"/>
      <c r="AJ327" s="74"/>
      <c r="AK327" s="74">
        <v>76.709999999999994</v>
      </c>
      <c r="AL327" s="74">
        <v>73.08</v>
      </c>
      <c r="AM327" s="74">
        <v>53.69</v>
      </c>
      <c r="AN327" s="74">
        <v>104.38</v>
      </c>
      <c r="AO327" s="74">
        <v>64.989999999999995</v>
      </c>
      <c r="AP327" s="57"/>
      <c r="AQ327" s="57"/>
      <c r="AR327" s="57"/>
      <c r="AS327" s="57"/>
    </row>
    <row r="328" spans="1:45" x14ac:dyDescent="0.35">
      <c r="A328" t="s">
        <v>634</v>
      </c>
      <c r="B328" s="57">
        <v>-48</v>
      </c>
      <c r="C328" s="57">
        <v>-12</v>
      </c>
      <c r="D328" s="57">
        <v>-50</v>
      </c>
      <c r="E328" s="57">
        <v>-39</v>
      </c>
      <c r="F328" s="57">
        <v>6</v>
      </c>
      <c r="G328" s="57">
        <v>15</v>
      </c>
      <c r="H328" s="74">
        <v>77.91</v>
      </c>
      <c r="I328" s="74">
        <v>49.79</v>
      </c>
      <c r="J328" s="74">
        <v>76.02</v>
      </c>
      <c r="K328" s="74">
        <v>45.76</v>
      </c>
      <c r="L328" s="74">
        <v>71.72</v>
      </c>
      <c r="M328" s="74">
        <v>56.26</v>
      </c>
      <c r="N328" s="74">
        <v>60.08</v>
      </c>
      <c r="O328" s="57">
        <v>29</v>
      </c>
      <c r="P328" s="57">
        <v>42</v>
      </c>
      <c r="Q328" s="57">
        <v>35</v>
      </c>
      <c r="R328" s="57">
        <v>31</v>
      </c>
      <c r="S328" s="57">
        <v>34</v>
      </c>
      <c r="T328" s="57">
        <v>32</v>
      </c>
      <c r="U328" s="57">
        <v>163</v>
      </c>
      <c r="V328" s="57">
        <v>12</v>
      </c>
      <c r="W328" s="57">
        <v>13</v>
      </c>
      <c r="X328" s="57">
        <v>8</v>
      </c>
      <c r="Y328" s="57">
        <v>16</v>
      </c>
      <c r="Z328" s="57">
        <v>8</v>
      </c>
      <c r="AC328" s="57">
        <v>71</v>
      </c>
      <c r="AD328" s="57">
        <v>90</v>
      </c>
      <c r="AE328" s="57">
        <v>104</v>
      </c>
      <c r="AF328" s="57">
        <v>23</v>
      </c>
      <c r="AG328" s="57">
        <v>23</v>
      </c>
      <c r="AH328" s="74"/>
      <c r="AI328" s="74"/>
      <c r="AJ328" s="74"/>
      <c r="AK328" s="74">
        <v>77.31</v>
      </c>
      <c r="AL328" s="74">
        <v>74.88</v>
      </c>
      <c r="AM328" s="74">
        <v>53.17</v>
      </c>
      <c r="AN328" s="74">
        <v>104.78</v>
      </c>
      <c r="AO328" s="74">
        <v>65.08</v>
      </c>
      <c r="AP328" s="57"/>
      <c r="AQ328" s="57"/>
      <c r="AR328" s="57"/>
      <c r="AS328" s="57"/>
    </row>
    <row r="329" spans="1:45" x14ac:dyDescent="0.35">
      <c r="A329" t="s">
        <v>635</v>
      </c>
      <c r="B329" s="57">
        <v>-49</v>
      </c>
      <c r="C329" s="57">
        <v>-13</v>
      </c>
      <c r="D329" s="57">
        <v>-51</v>
      </c>
      <c r="E329" s="57">
        <v>-38</v>
      </c>
      <c r="F329" s="57">
        <v>-7</v>
      </c>
      <c r="G329" s="57">
        <v>16</v>
      </c>
      <c r="H329" s="74">
        <v>79.28</v>
      </c>
      <c r="I329" s="74">
        <v>49.86</v>
      </c>
      <c r="J329" s="74">
        <v>75.34</v>
      </c>
      <c r="K329" s="74">
        <v>45.9</v>
      </c>
      <c r="L329" s="74">
        <v>71.06</v>
      </c>
      <c r="M329" s="74">
        <v>56.48</v>
      </c>
      <c r="N329" s="74">
        <v>57.4</v>
      </c>
      <c r="O329" s="57">
        <v>28</v>
      </c>
      <c r="P329" s="57">
        <v>43</v>
      </c>
      <c r="Q329" s="57">
        <v>33</v>
      </c>
      <c r="R329" s="57">
        <v>29</v>
      </c>
      <c r="S329" s="57">
        <v>38</v>
      </c>
      <c r="T329" s="57">
        <v>33</v>
      </c>
      <c r="U329" s="57">
        <v>164</v>
      </c>
      <c r="V329" s="57">
        <v>15</v>
      </c>
      <c r="W329" s="57">
        <v>20</v>
      </c>
      <c r="X329" s="57">
        <v>8</v>
      </c>
      <c r="Y329" s="57">
        <v>15</v>
      </c>
      <c r="Z329" s="57">
        <v>6</v>
      </c>
      <c r="AC329" s="57">
        <v>70</v>
      </c>
      <c r="AD329" s="57">
        <v>89</v>
      </c>
      <c r="AE329" s="57">
        <v>105</v>
      </c>
      <c r="AF329" s="57">
        <v>23</v>
      </c>
      <c r="AG329" s="57">
        <v>23</v>
      </c>
      <c r="AH329" s="74"/>
      <c r="AI329" s="74"/>
      <c r="AJ329" s="74"/>
      <c r="AK329" s="74">
        <v>77.84</v>
      </c>
      <c r="AL329" s="74">
        <v>76.17</v>
      </c>
      <c r="AM329" s="74">
        <v>53.28</v>
      </c>
      <c r="AN329" s="74">
        <v>104.92</v>
      </c>
      <c r="AO329" s="74">
        <v>65.19</v>
      </c>
      <c r="AP329" s="57"/>
      <c r="AQ329" s="57"/>
      <c r="AR329" s="57"/>
      <c r="AS329" s="57"/>
    </row>
    <row r="330" spans="1:45" x14ac:dyDescent="0.35">
      <c r="A330" t="s">
        <v>636</v>
      </c>
      <c r="B330" s="57">
        <v>-48</v>
      </c>
      <c r="C330" s="57">
        <v>-10</v>
      </c>
      <c r="D330" s="57">
        <v>-51</v>
      </c>
      <c r="E330" s="57">
        <v>-39</v>
      </c>
      <c r="F330" s="57">
        <v>6</v>
      </c>
      <c r="G330" s="57">
        <v>16</v>
      </c>
      <c r="H330" s="74">
        <v>79</v>
      </c>
      <c r="I330" s="74">
        <v>47.99</v>
      </c>
      <c r="J330" s="74">
        <v>75.180000000000007</v>
      </c>
      <c r="K330" s="74">
        <v>44.27</v>
      </c>
      <c r="L330" s="74">
        <v>71.540000000000006</v>
      </c>
      <c r="M330" s="74">
        <v>55.32</v>
      </c>
      <c r="N330" s="74">
        <v>53.42</v>
      </c>
      <c r="O330" s="57">
        <v>28</v>
      </c>
      <c r="P330" s="57">
        <v>45</v>
      </c>
      <c r="Q330" s="57">
        <v>35</v>
      </c>
      <c r="R330" s="57">
        <v>28</v>
      </c>
      <c r="S330" s="57">
        <v>34</v>
      </c>
      <c r="T330" s="57">
        <v>32</v>
      </c>
      <c r="U330" s="57">
        <v>169</v>
      </c>
      <c r="V330" s="57">
        <v>21</v>
      </c>
      <c r="W330" s="57">
        <v>16</v>
      </c>
      <c r="X330" s="57">
        <v>14</v>
      </c>
      <c r="Y330" s="57">
        <v>15</v>
      </c>
      <c r="Z330" s="57">
        <v>24</v>
      </c>
      <c r="AC330" s="57">
        <v>71</v>
      </c>
      <c r="AD330" s="57">
        <v>88</v>
      </c>
      <c r="AE330" s="57">
        <v>104</v>
      </c>
      <c r="AF330" s="57">
        <v>22</v>
      </c>
      <c r="AG330" s="57">
        <v>24</v>
      </c>
      <c r="AH330" s="74"/>
      <c r="AI330" s="74"/>
      <c r="AJ330" s="74"/>
      <c r="AK330" s="74">
        <v>77.900000000000006</v>
      </c>
      <c r="AL330" s="74">
        <v>77.08</v>
      </c>
      <c r="AM330" s="74">
        <v>51.97</v>
      </c>
      <c r="AN330" s="74">
        <v>105.25</v>
      </c>
      <c r="AO330" s="74">
        <v>65.36</v>
      </c>
      <c r="AP330" s="57"/>
      <c r="AQ330" s="57"/>
      <c r="AR330" s="57"/>
      <c r="AS330" s="57"/>
    </row>
    <row r="331" spans="1:45" x14ac:dyDescent="0.35">
      <c r="A331" t="s">
        <v>643</v>
      </c>
      <c r="B331" s="57">
        <v>-50</v>
      </c>
      <c r="C331" s="57">
        <v>-8</v>
      </c>
      <c r="D331" s="57">
        <v>-51</v>
      </c>
      <c r="E331" s="57">
        <v>-38</v>
      </c>
      <c r="F331" s="57">
        <v>-17</v>
      </c>
      <c r="G331" s="57">
        <v>17</v>
      </c>
      <c r="H331" s="74">
        <v>86.09</v>
      </c>
      <c r="I331" s="74">
        <v>49.46</v>
      </c>
      <c r="J331" s="74">
        <v>82.47</v>
      </c>
      <c r="K331" s="74">
        <v>47.17</v>
      </c>
      <c r="L331" s="74">
        <v>67.540000000000006</v>
      </c>
      <c r="M331" s="74">
        <v>52.38</v>
      </c>
      <c r="N331" s="74">
        <v>52.9</v>
      </c>
      <c r="O331" s="57">
        <v>28</v>
      </c>
      <c r="P331" s="57">
        <v>39</v>
      </c>
      <c r="Q331" s="57">
        <v>31</v>
      </c>
      <c r="R331" s="57">
        <v>28</v>
      </c>
      <c r="S331" s="57">
        <v>32</v>
      </c>
      <c r="T331" s="57">
        <v>29</v>
      </c>
      <c r="U331" s="57">
        <v>164</v>
      </c>
      <c r="V331" s="57">
        <v>19</v>
      </c>
      <c r="W331" s="57">
        <v>16</v>
      </c>
      <c r="X331" s="57">
        <v>8</v>
      </c>
      <c r="Y331" s="57">
        <v>14</v>
      </c>
      <c r="Z331" s="57">
        <v>7</v>
      </c>
      <c r="AC331" s="57">
        <v>71</v>
      </c>
      <c r="AD331" s="57">
        <v>88</v>
      </c>
      <c r="AE331" s="57">
        <v>105</v>
      </c>
      <c r="AF331" s="57">
        <v>22</v>
      </c>
      <c r="AG331" s="57">
        <v>24</v>
      </c>
      <c r="AH331" s="74"/>
      <c r="AI331" s="74"/>
      <c r="AJ331" s="74"/>
      <c r="AK331" s="74">
        <v>78.39</v>
      </c>
      <c r="AL331" s="74">
        <v>78.53</v>
      </c>
      <c r="AM331" s="74">
        <v>51.37</v>
      </c>
      <c r="AN331" s="74">
        <v>105.75</v>
      </c>
      <c r="AO331" s="74">
        <v>65.569999999999993</v>
      </c>
      <c r="AP331" s="57"/>
      <c r="AQ331" s="57"/>
      <c r="AR331" s="57"/>
      <c r="AS331" s="57"/>
    </row>
    <row r="332" spans="1:45" x14ac:dyDescent="0.35">
      <c r="A332" t="s">
        <v>1343</v>
      </c>
      <c r="B332" s="57">
        <v>-56</v>
      </c>
      <c r="C332" s="57">
        <v>-12</v>
      </c>
      <c r="D332" s="57">
        <v>-56</v>
      </c>
      <c r="E332" s="57">
        <v>-26</v>
      </c>
      <c r="F332" s="57">
        <v>-8</v>
      </c>
      <c r="G332" s="57">
        <v>12</v>
      </c>
      <c r="H332" s="74">
        <v>76.459999999999994</v>
      </c>
      <c r="I332" s="74">
        <v>48.01</v>
      </c>
      <c r="J332" s="74">
        <v>85.35</v>
      </c>
      <c r="K332" s="74">
        <v>48.9</v>
      </c>
      <c r="L332" s="74">
        <v>51.71</v>
      </c>
      <c r="M332" s="74">
        <v>43.85</v>
      </c>
      <c r="N332" s="74">
        <v>45.22</v>
      </c>
      <c r="O332" s="57">
        <v>31</v>
      </c>
      <c r="P332" s="57">
        <v>35</v>
      </c>
      <c r="Q332" s="57">
        <v>28</v>
      </c>
      <c r="R332" s="57">
        <v>24</v>
      </c>
      <c r="S332" s="57">
        <v>34</v>
      </c>
      <c r="T332" s="57">
        <v>33</v>
      </c>
      <c r="U332" s="57">
        <v>137</v>
      </c>
      <c r="V332" s="57">
        <v>15</v>
      </c>
      <c r="W332" s="57">
        <v>15</v>
      </c>
      <c r="X332" s="57">
        <v>14</v>
      </c>
      <c r="Y332" s="57">
        <v>11</v>
      </c>
      <c r="Z332" s="57">
        <v>7</v>
      </c>
      <c r="AC332" s="57">
        <v>63</v>
      </c>
      <c r="AD332" s="57">
        <v>81</v>
      </c>
      <c r="AE332" s="57">
        <v>111</v>
      </c>
      <c r="AF332" s="57">
        <v>18</v>
      </c>
      <c r="AG332" s="57">
        <v>25</v>
      </c>
      <c r="AH332" s="74"/>
      <c r="AI332" s="74"/>
      <c r="AJ332" s="74"/>
      <c r="AK332" s="74"/>
      <c r="AL332" s="74"/>
      <c r="AM332" s="74"/>
      <c r="AN332" s="74"/>
      <c r="AO332" s="74"/>
      <c r="AP332" s="57"/>
      <c r="AQ332" s="57"/>
      <c r="AR332" s="57"/>
      <c r="AS332" s="57"/>
    </row>
    <row r="333" spans="1:45" x14ac:dyDescent="0.35">
      <c r="A333" t="s">
        <v>1344</v>
      </c>
      <c r="B333" s="57">
        <v>-53</v>
      </c>
      <c r="C333" s="57">
        <v>-15</v>
      </c>
      <c r="D333" s="57">
        <v>-53</v>
      </c>
      <c r="E333" s="57">
        <v>-26</v>
      </c>
      <c r="F333" s="57">
        <v>25</v>
      </c>
      <c r="G333" s="57">
        <v>9</v>
      </c>
      <c r="H333" s="74">
        <v>65.89</v>
      </c>
      <c r="I333" s="74">
        <v>47.34</v>
      </c>
      <c r="J333" s="74">
        <v>67.349999999999994</v>
      </c>
      <c r="K333" s="74">
        <v>46.69</v>
      </c>
      <c r="L333" s="74">
        <v>55.84</v>
      </c>
      <c r="M333" s="74">
        <v>47.02</v>
      </c>
      <c r="N333" s="74">
        <v>45.83</v>
      </c>
      <c r="O333" s="57">
        <v>33</v>
      </c>
      <c r="P333" s="57">
        <v>38</v>
      </c>
      <c r="Q333" s="57">
        <v>34</v>
      </c>
      <c r="R333" s="57">
        <v>23</v>
      </c>
      <c r="S333" s="57">
        <v>29</v>
      </c>
      <c r="T333" s="57">
        <v>30</v>
      </c>
      <c r="U333" s="57">
        <v>135</v>
      </c>
      <c r="V333" s="57">
        <v>16</v>
      </c>
      <c r="W333" s="57">
        <v>16</v>
      </c>
      <c r="X333" s="57">
        <v>14</v>
      </c>
      <c r="Y333" s="57">
        <v>12</v>
      </c>
      <c r="Z333" s="57">
        <v>7</v>
      </c>
      <c r="AC333" s="57">
        <v>64</v>
      </c>
      <c r="AD333" s="57">
        <v>81</v>
      </c>
      <c r="AE333" s="57">
        <v>114</v>
      </c>
      <c r="AF333" s="57">
        <v>19</v>
      </c>
      <c r="AG333" s="57">
        <v>25</v>
      </c>
      <c r="AH333" s="74"/>
      <c r="AI333" s="74"/>
      <c r="AJ333" s="74"/>
      <c r="AK333" s="74"/>
      <c r="AL333" s="74"/>
      <c r="AM333" s="74"/>
      <c r="AN333" s="74"/>
      <c r="AO333" s="74"/>
      <c r="AP333" s="57"/>
      <c r="AQ333" s="57"/>
      <c r="AR333" s="57"/>
      <c r="AS333" s="57"/>
    </row>
    <row r="334" spans="1:45" x14ac:dyDescent="0.35">
      <c r="A334" t="s">
        <v>644</v>
      </c>
      <c r="B334" s="57">
        <v>-44</v>
      </c>
      <c r="C334" s="57">
        <v>-12</v>
      </c>
      <c r="D334" s="57">
        <v>-50</v>
      </c>
      <c r="E334" s="57">
        <v>-39</v>
      </c>
      <c r="F334" s="57">
        <v>4</v>
      </c>
      <c r="G334" s="57">
        <v>15</v>
      </c>
      <c r="H334" s="74">
        <v>77.44</v>
      </c>
      <c r="I334" s="74">
        <v>51.54</v>
      </c>
      <c r="J334" s="74">
        <v>73.680000000000007</v>
      </c>
      <c r="K334" s="74">
        <v>47.97</v>
      </c>
      <c r="L334" s="74">
        <v>75.069999999999993</v>
      </c>
      <c r="M334" s="74">
        <v>58.4</v>
      </c>
      <c r="N334" s="74">
        <v>56.93</v>
      </c>
      <c r="O334" s="57">
        <v>31</v>
      </c>
      <c r="P334" s="57">
        <v>43</v>
      </c>
      <c r="Q334" s="57">
        <v>35</v>
      </c>
      <c r="R334" s="57">
        <v>31</v>
      </c>
      <c r="S334" s="57">
        <v>34</v>
      </c>
      <c r="T334" s="57">
        <v>34</v>
      </c>
      <c r="U334" s="57">
        <v>136</v>
      </c>
      <c r="V334" s="57">
        <v>19</v>
      </c>
      <c r="W334" s="57">
        <v>9</v>
      </c>
      <c r="X334" s="57">
        <v>7</v>
      </c>
      <c r="Y334" s="57">
        <v>12</v>
      </c>
      <c r="Z334" s="57">
        <v>7</v>
      </c>
      <c r="AC334" s="57">
        <v>72</v>
      </c>
      <c r="AD334" s="57">
        <v>93</v>
      </c>
      <c r="AE334" s="57">
        <v>107</v>
      </c>
      <c r="AF334" s="57">
        <v>24</v>
      </c>
      <c r="AG334" s="57">
        <v>25</v>
      </c>
      <c r="AH334" s="74"/>
      <c r="AI334" s="74"/>
      <c r="AJ334" s="74"/>
      <c r="AK334" s="74">
        <v>81.06</v>
      </c>
      <c r="AL334" s="74">
        <v>83.96</v>
      </c>
      <c r="AM334" s="74">
        <v>51.74</v>
      </c>
      <c r="AN334" s="74">
        <v>107.73</v>
      </c>
      <c r="AO334" s="74">
        <v>66.849999999999994</v>
      </c>
      <c r="AP334" s="57"/>
      <c r="AQ334" s="57"/>
      <c r="AR334" s="57"/>
      <c r="AS334" s="57"/>
    </row>
    <row r="335" spans="1:45" x14ac:dyDescent="0.35">
      <c r="A335" t="s">
        <v>645</v>
      </c>
      <c r="B335" s="57">
        <v>-47</v>
      </c>
      <c r="C335" s="57">
        <v>-10</v>
      </c>
      <c r="D335" s="57">
        <v>-50</v>
      </c>
      <c r="E335" s="57">
        <v>-38</v>
      </c>
      <c r="F335" s="57">
        <v>3</v>
      </c>
      <c r="G335" s="57">
        <v>15</v>
      </c>
      <c r="H335" s="74">
        <v>78.760000000000005</v>
      </c>
      <c r="I335" s="74">
        <v>50.98</v>
      </c>
      <c r="J335" s="74">
        <v>76.27</v>
      </c>
      <c r="K335" s="74">
        <v>47.62</v>
      </c>
      <c r="L335" s="74">
        <v>71.67</v>
      </c>
      <c r="M335" s="74">
        <v>58.71</v>
      </c>
      <c r="N335" s="74">
        <v>59.91</v>
      </c>
      <c r="O335" s="57">
        <v>29</v>
      </c>
      <c r="P335" s="57">
        <v>41</v>
      </c>
      <c r="Q335" s="57">
        <v>34</v>
      </c>
      <c r="R335" s="57">
        <v>32</v>
      </c>
      <c r="S335" s="57">
        <v>35</v>
      </c>
      <c r="T335" s="57">
        <v>33</v>
      </c>
      <c r="U335" s="57">
        <v>167</v>
      </c>
      <c r="V335" s="57">
        <v>11</v>
      </c>
      <c r="W335" s="57">
        <v>25</v>
      </c>
      <c r="X335" s="57">
        <v>21</v>
      </c>
      <c r="Y335" s="57">
        <v>13</v>
      </c>
      <c r="Z335" s="57">
        <v>6</v>
      </c>
      <c r="AC335" s="57">
        <v>71</v>
      </c>
      <c r="AD335" s="57">
        <v>91</v>
      </c>
      <c r="AE335" s="57">
        <v>106</v>
      </c>
      <c r="AF335" s="57">
        <v>24</v>
      </c>
      <c r="AG335" s="57">
        <v>25</v>
      </c>
      <c r="AH335" s="74"/>
      <c r="AI335" s="74"/>
      <c r="AJ335" s="74"/>
      <c r="AK335" s="74">
        <v>82.28</v>
      </c>
      <c r="AL335" s="74">
        <v>86.62</v>
      </c>
      <c r="AM335" s="74">
        <v>51.91</v>
      </c>
      <c r="AN335" s="74">
        <v>107.99</v>
      </c>
      <c r="AO335" s="74">
        <v>69.56</v>
      </c>
      <c r="AP335" s="57"/>
      <c r="AQ335" s="57"/>
      <c r="AR335" s="57"/>
      <c r="AS335" s="57"/>
    </row>
    <row r="336" spans="1:45" x14ac:dyDescent="0.35">
      <c r="A336" t="s">
        <v>646</v>
      </c>
      <c r="B336" s="57">
        <v>-47</v>
      </c>
      <c r="C336" s="57">
        <v>-12</v>
      </c>
      <c r="D336" s="57">
        <v>-51</v>
      </c>
      <c r="E336" s="57">
        <v>-37</v>
      </c>
      <c r="F336" s="57">
        <v>-5</v>
      </c>
      <c r="G336" s="57">
        <v>16</v>
      </c>
      <c r="H336" s="74">
        <v>79.83</v>
      </c>
      <c r="I336" s="74">
        <v>49.69</v>
      </c>
      <c r="J336" s="74">
        <v>77.5</v>
      </c>
      <c r="K336" s="74">
        <v>46.59</v>
      </c>
      <c r="L336" s="74">
        <v>69.66</v>
      </c>
      <c r="M336" s="74">
        <v>57.99</v>
      </c>
      <c r="N336" s="74">
        <v>55.96</v>
      </c>
      <c r="O336" s="57">
        <v>29</v>
      </c>
      <c r="P336" s="57">
        <v>39</v>
      </c>
      <c r="Q336" s="57">
        <v>34</v>
      </c>
      <c r="R336" s="57">
        <v>30</v>
      </c>
      <c r="S336" s="57">
        <v>35</v>
      </c>
      <c r="T336" s="57">
        <v>33</v>
      </c>
      <c r="U336" s="57">
        <v>154</v>
      </c>
      <c r="V336" s="57">
        <v>19</v>
      </c>
      <c r="W336" s="57">
        <v>11</v>
      </c>
      <c r="X336" s="57">
        <v>9</v>
      </c>
      <c r="Y336" s="57">
        <v>14</v>
      </c>
      <c r="Z336" s="57">
        <v>8</v>
      </c>
      <c r="AC336" s="57">
        <v>70</v>
      </c>
      <c r="AD336" s="57">
        <v>89</v>
      </c>
      <c r="AE336" s="57">
        <v>106</v>
      </c>
      <c r="AF336" s="57">
        <v>23</v>
      </c>
      <c r="AG336" s="57">
        <v>24</v>
      </c>
      <c r="AH336" s="74"/>
      <c r="AI336" s="74"/>
      <c r="AJ336" s="74"/>
      <c r="AK336" s="74">
        <v>83.03</v>
      </c>
      <c r="AL336" s="74">
        <v>87.87</v>
      </c>
      <c r="AM336" s="74">
        <v>52.1</v>
      </c>
      <c r="AN336" s="74">
        <v>108.86</v>
      </c>
      <c r="AO336" s="74">
        <v>69.510000000000005</v>
      </c>
      <c r="AP336" s="57"/>
      <c r="AQ336" s="57"/>
      <c r="AR336" s="57"/>
      <c r="AS336" s="57"/>
    </row>
    <row r="337" spans="1:45" x14ac:dyDescent="0.35">
      <c r="A337" t="s">
        <v>647</v>
      </c>
      <c r="B337" s="57">
        <v>-46</v>
      </c>
      <c r="C337" s="57">
        <v>-9</v>
      </c>
      <c r="D337" s="57">
        <v>-51</v>
      </c>
      <c r="E337" s="57">
        <v>-37</v>
      </c>
      <c r="F337" s="57">
        <v>10</v>
      </c>
      <c r="G337" s="57">
        <v>15</v>
      </c>
      <c r="H337" s="74">
        <v>80.88</v>
      </c>
      <c r="I337" s="74">
        <v>50.18</v>
      </c>
      <c r="J337" s="74">
        <v>78.19</v>
      </c>
      <c r="K337" s="74">
        <v>47.5</v>
      </c>
      <c r="L337" s="74">
        <v>69.87</v>
      </c>
      <c r="M337" s="74">
        <v>55.1</v>
      </c>
      <c r="N337" s="74">
        <v>56.13</v>
      </c>
      <c r="O337" s="57">
        <v>29</v>
      </c>
      <c r="P337" s="57">
        <v>42</v>
      </c>
      <c r="Q337" s="57">
        <v>33</v>
      </c>
      <c r="R337" s="57">
        <v>30</v>
      </c>
      <c r="S337" s="57">
        <v>33</v>
      </c>
      <c r="T337" s="57">
        <v>33</v>
      </c>
      <c r="U337" s="57">
        <v>183</v>
      </c>
      <c r="V337" s="57">
        <v>20</v>
      </c>
      <c r="W337" s="57">
        <v>22</v>
      </c>
      <c r="X337" s="57">
        <v>8</v>
      </c>
      <c r="Y337" s="57">
        <v>14</v>
      </c>
      <c r="Z337" s="57">
        <v>6</v>
      </c>
      <c r="AC337" s="57">
        <v>71</v>
      </c>
      <c r="AD337" s="57">
        <v>88</v>
      </c>
      <c r="AE337" s="57">
        <v>106</v>
      </c>
      <c r="AF337" s="57">
        <v>23</v>
      </c>
      <c r="AG337" s="57">
        <v>24</v>
      </c>
      <c r="AH337" s="74"/>
      <c r="AI337" s="74"/>
      <c r="AJ337" s="74"/>
      <c r="AK337" s="74">
        <v>84.49</v>
      </c>
      <c r="AL337" s="74">
        <v>89.97</v>
      </c>
      <c r="AM337" s="74">
        <v>52.93</v>
      </c>
      <c r="AN337" s="74">
        <v>110.47</v>
      </c>
      <c r="AO337" s="74">
        <v>69.63</v>
      </c>
      <c r="AP337" s="57"/>
      <c r="AQ337" s="57"/>
      <c r="AR337" s="57"/>
      <c r="AS337" s="57"/>
    </row>
    <row r="338" spans="1:45" x14ac:dyDescent="0.35">
      <c r="A338" t="s">
        <v>649</v>
      </c>
      <c r="B338" s="57">
        <v>-47</v>
      </c>
      <c r="C338" s="57">
        <v>-7</v>
      </c>
      <c r="D338" s="57">
        <v>-50</v>
      </c>
      <c r="E338" s="57">
        <v>-38</v>
      </c>
      <c r="F338" s="57">
        <v>-2</v>
      </c>
      <c r="G338" s="57">
        <v>16</v>
      </c>
      <c r="H338" s="74">
        <v>87.85</v>
      </c>
      <c r="I338" s="74">
        <v>51.05</v>
      </c>
      <c r="J338" s="74">
        <v>87.08</v>
      </c>
      <c r="K338" s="74">
        <v>50.13</v>
      </c>
      <c r="L338" s="74">
        <v>63.99</v>
      </c>
      <c r="M338" s="74">
        <v>52.17</v>
      </c>
      <c r="N338" s="74">
        <v>51.44</v>
      </c>
      <c r="O338" s="57">
        <v>30</v>
      </c>
      <c r="P338" s="57">
        <v>41</v>
      </c>
      <c r="Q338" s="57">
        <v>32</v>
      </c>
      <c r="R338" s="57">
        <v>30</v>
      </c>
      <c r="S338" s="57">
        <v>31</v>
      </c>
      <c r="T338" s="57">
        <v>33</v>
      </c>
      <c r="U338" s="57">
        <v>147</v>
      </c>
      <c r="V338" s="57">
        <v>11</v>
      </c>
      <c r="W338" s="57">
        <v>18</v>
      </c>
      <c r="X338" s="57">
        <v>8</v>
      </c>
      <c r="Y338" s="57">
        <v>13</v>
      </c>
      <c r="Z338" s="57">
        <v>6</v>
      </c>
      <c r="AC338" s="57">
        <v>72</v>
      </c>
      <c r="AD338" s="57">
        <v>88</v>
      </c>
      <c r="AE338" s="57">
        <v>106</v>
      </c>
      <c r="AF338" s="57">
        <v>22</v>
      </c>
      <c r="AG338" s="57">
        <v>24</v>
      </c>
      <c r="AH338" s="74"/>
      <c r="AI338" s="74"/>
      <c r="AJ338" s="74"/>
      <c r="AK338" s="74">
        <v>86.1</v>
      </c>
      <c r="AL338" s="74">
        <v>92.73</v>
      </c>
      <c r="AM338" s="74">
        <v>53.5</v>
      </c>
      <c r="AN338" s="74">
        <v>112</v>
      </c>
      <c r="AO338" s="74">
        <v>70.06</v>
      </c>
      <c r="AP338" s="57"/>
      <c r="AQ338" s="57"/>
      <c r="AR338" s="57"/>
      <c r="AS338" s="57"/>
    </row>
    <row r="339" spans="1:45" x14ac:dyDescent="0.35">
      <c r="A339" t="s">
        <v>1345</v>
      </c>
      <c r="B339" s="57">
        <v>-55</v>
      </c>
      <c r="C339" s="57">
        <v>-12</v>
      </c>
      <c r="D339" s="57">
        <v>-55</v>
      </c>
      <c r="E339" s="57">
        <v>-24</v>
      </c>
      <c r="F339" s="57">
        <v>-11</v>
      </c>
      <c r="G339" s="57">
        <v>12</v>
      </c>
      <c r="H339" s="74">
        <v>79.13</v>
      </c>
      <c r="I339" s="74">
        <v>49.85</v>
      </c>
      <c r="J339" s="74">
        <v>88.49</v>
      </c>
      <c r="K339" s="74">
        <v>51.71</v>
      </c>
      <c r="L339" s="74">
        <v>50.43</v>
      </c>
      <c r="M339" s="74">
        <v>43.48</v>
      </c>
      <c r="N339" s="74">
        <v>44.12</v>
      </c>
      <c r="O339" s="57">
        <v>32</v>
      </c>
      <c r="P339" s="57">
        <v>34</v>
      </c>
      <c r="Q339" s="57">
        <v>27</v>
      </c>
      <c r="R339" s="57">
        <v>43</v>
      </c>
      <c r="S339" s="57">
        <v>33</v>
      </c>
      <c r="T339" s="57">
        <v>32</v>
      </c>
      <c r="U339" s="57">
        <v>151</v>
      </c>
      <c r="V339" s="57">
        <v>20</v>
      </c>
      <c r="W339" s="57">
        <v>13</v>
      </c>
      <c r="X339" s="57">
        <v>8</v>
      </c>
      <c r="Y339" s="57">
        <v>13</v>
      </c>
      <c r="Z339" s="57">
        <v>9</v>
      </c>
      <c r="AC339" s="57">
        <v>65</v>
      </c>
      <c r="AD339" s="57">
        <v>83</v>
      </c>
      <c r="AE339" s="57">
        <v>117</v>
      </c>
      <c r="AF339" s="57">
        <v>19</v>
      </c>
      <c r="AG339" s="57">
        <v>24</v>
      </c>
      <c r="AH339" s="74"/>
      <c r="AI339" s="74"/>
      <c r="AJ339" s="74"/>
      <c r="AK339" s="74"/>
      <c r="AL339" s="74"/>
      <c r="AM339" s="74"/>
      <c r="AN339" s="74"/>
      <c r="AO339" s="74"/>
      <c r="AP339" s="57"/>
      <c r="AQ339" s="57"/>
      <c r="AR339" s="57"/>
      <c r="AS339" s="57"/>
    </row>
    <row r="340" spans="1:45" x14ac:dyDescent="0.35">
      <c r="A340" t="s">
        <v>1346</v>
      </c>
      <c r="B340" s="57">
        <v>-53</v>
      </c>
      <c r="C340" s="57">
        <v>-15</v>
      </c>
      <c r="D340" s="57">
        <v>-54</v>
      </c>
      <c r="E340" s="57">
        <v>-24</v>
      </c>
      <c r="F340" s="57">
        <v>5</v>
      </c>
      <c r="G340" s="57">
        <v>9</v>
      </c>
      <c r="H340" s="74">
        <v>65.819999999999993</v>
      </c>
      <c r="I340" s="74">
        <v>47.62</v>
      </c>
      <c r="J340" s="74">
        <v>64.89</v>
      </c>
      <c r="K340" s="74">
        <v>47.2</v>
      </c>
      <c r="L340" s="74">
        <v>53.57</v>
      </c>
      <c r="M340" s="74">
        <v>48.06</v>
      </c>
      <c r="N340" s="74">
        <v>48.75</v>
      </c>
      <c r="O340" s="57">
        <v>32</v>
      </c>
      <c r="P340" s="57">
        <v>37</v>
      </c>
      <c r="Q340" s="57">
        <v>31</v>
      </c>
      <c r="R340" s="57">
        <v>38</v>
      </c>
      <c r="S340" s="57">
        <v>31</v>
      </c>
      <c r="T340" s="57">
        <v>30</v>
      </c>
      <c r="U340" s="57">
        <v>131</v>
      </c>
      <c r="V340" s="57">
        <v>16</v>
      </c>
      <c r="W340" s="57">
        <v>15</v>
      </c>
      <c r="X340" s="57">
        <v>10</v>
      </c>
      <c r="Y340" s="57">
        <v>12</v>
      </c>
      <c r="Z340" s="57">
        <v>8</v>
      </c>
      <c r="AC340" s="57">
        <v>64</v>
      </c>
      <c r="AD340" s="57">
        <v>81</v>
      </c>
      <c r="AE340" s="57">
        <v>120</v>
      </c>
      <c r="AF340" s="57">
        <v>19</v>
      </c>
      <c r="AG340" s="57">
        <v>24</v>
      </c>
      <c r="AH340" s="74"/>
      <c r="AI340" s="74"/>
      <c r="AJ340" s="74"/>
      <c r="AK340" s="74"/>
      <c r="AL340" s="74"/>
      <c r="AM340" s="74"/>
      <c r="AN340" s="74"/>
      <c r="AO340" s="74"/>
      <c r="AP340" s="57"/>
      <c r="AQ340" s="57"/>
      <c r="AR340" s="57"/>
      <c r="AS340" s="57"/>
    </row>
    <row r="341" spans="1:45" x14ac:dyDescent="0.35">
      <c r="A341" t="s">
        <v>658</v>
      </c>
      <c r="B341" s="57">
        <v>-41</v>
      </c>
      <c r="C341" s="57">
        <v>-9</v>
      </c>
      <c r="D341" s="57">
        <v>-49</v>
      </c>
      <c r="E341" s="57">
        <v>-37</v>
      </c>
      <c r="F341" s="57">
        <v>-9</v>
      </c>
      <c r="G341" s="57">
        <v>14</v>
      </c>
      <c r="H341" s="74">
        <v>80.09</v>
      </c>
      <c r="I341" s="74">
        <v>53.31</v>
      </c>
      <c r="J341" s="74">
        <v>75.540000000000006</v>
      </c>
      <c r="K341" s="74">
        <v>50.61</v>
      </c>
      <c r="L341" s="74">
        <v>76.2</v>
      </c>
      <c r="M341" s="74">
        <v>59.97</v>
      </c>
      <c r="N341" s="74">
        <v>58.07</v>
      </c>
      <c r="O341" s="57">
        <v>32</v>
      </c>
      <c r="P341" s="57">
        <v>42</v>
      </c>
      <c r="Q341" s="57">
        <v>36</v>
      </c>
      <c r="R341" s="57">
        <v>38</v>
      </c>
      <c r="S341" s="57">
        <v>35</v>
      </c>
      <c r="T341" s="57">
        <v>36</v>
      </c>
      <c r="U341" s="57">
        <v>138</v>
      </c>
      <c r="V341" s="57">
        <v>9</v>
      </c>
      <c r="W341" s="57">
        <v>17</v>
      </c>
      <c r="X341" s="57">
        <v>7</v>
      </c>
      <c r="Y341" s="57">
        <v>13</v>
      </c>
      <c r="Z341" s="57">
        <v>6</v>
      </c>
      <c r="AC341" s="57">
        <v>73</v>
      </c>
      <c r="AD341" s="57">
        <v>95</v>
      </c>
      <c r="AE341" s="57">
        <v>109</v>
      </c>
      <c r="AF341" s="57">
        <v>25</v>
      </c>
      <c r="AG341" s="57">
        <v>25</v>
      </c>
      <c r="AH341" s="74"/>
      <c r="AI341" s="74"/>
      <c r="AJ341" s="74"/>
      <c r="AK341" s="74">
        <v>93</v>
      </c>
      <c r="AL341" s="74">
        <v>106.27</v>
      </c>
      <c r="AM341" s="74">
        <v>54.81</v>
      </c>
      <c r="AN341" s="74">
        <v>117.63</v>
      </c>
      <c r="AO341" s="74">
        <v>72.27</v>
      </c>
      <c r="AP341" s="57"/>
      <c r="AQ341" s="57"/>
      <c r="AR341" s="57"/>
      <c r="AS341" s="57"/>
    </row>
    <row r="342" spans="1:45" x14ac:dyDescent="0.35">
      <c r="A342" t="s">
        <v>659</v>
      </c>
      <c r="B342" s="57">
        <v>-43</v>
      </c>
      <c r="C342" s="57">
        <v>-7</v>
      </c>
      <c r="D342" s="57">
        <v>-48</v>
      </c>
      <c r="E342" s="57">
        <v>-36</v>
      </c>
      <c r="F342" s="57">
        <v>7</v>
      </c>
      <c r="G342" s="57">
        <v>14</v>
      </c>
      <c r="H342" s="74">
        <v>81.52</v>
      </c>
      <c r="I342" s="74">
        <v>54.95</v>
      </c>
      <c r="J342" s="74">
        <v>80.13</v>
      </c>
      <c r="K342" s="74">
        <v>52.95</v>
      </c>
      <c r="L342" s="74">
        <v>73.92</v>
      </c>
      <c r="M342" s="74">
        <v>60.53</v>
      </c>
      <c r="N342" s="74">
        <v>60.37</v>
      </c>
      <c r="O342" s="57">
        <v>33</v>
      </c>
      <c r="P342" s="57">
        <v>42</v>
      </c>
      <c r="Q342" s="57">
        <v>37</v>
      </c>
      <c r="R342" s="57">
        <v>43</v>
      </c>
      <c r="S342" s="57">
        <v>37</v>
      </c>
      <c r="T342" s="57">
        <v>33</v>
      </c>
      <c r="U342" s="57">
        <v>164</v>
      </c>
      <c r="V342" s="57">
        <v>16</v>
      </c>
      <c r="W342" s="57">
        <v>18</v>
      </c>
      <c r="X342" s="57">
        <v>15</v>
      </c>
      <c r="Y342" s="57">
        <v>17</v>
      </c>
      <c r="Z342" s="57">
        <v>8</v>
      </c>
      <c r="AC342" s="57">
        <v>73</v>
      </c>
      <c r="AD342" s="57">
        <v>93</v>
      </c>
      <c r="AE342" s="57">
        <v>107</v>
      </c>
      <c r="AF342" s="57">
        <v>26</v>
      </c>
      <c r="AG342" s="57">
        <v>25</v>
      </c>
      <c r="AH342" s="74"/>
      <c r="AI342" s="74"/>
      <c r="AJ342" s="74"/>
      <c r="AK342" s="74">
        <v>95.65</v>
      </c>
      <c r="AL342" s="74">
        <v>111.2</v>
      </c>
      <c r="AM342" s="74">
        <v>55.13</v>
      </c>
      <c r="AN342" s="74">
        <v>120.78</v>
      </c>
      <c r="AO342" s="74">
        <v>70.63</v>
      </c>
      <c r="AP342" s="57"/>
      <c r="AQ342" s="57"/>
      <c r="AR342" s="57"/>
      <c r="AS342" s="57"/>
    </row>
    <row r="343" spans="1:45" x14ac:dyDescent="0.35">
      <c r="A343" t="s">
        <v>660</v>
      </c>
      <c r="B343" s="57">
        <v>-31</v>
      </c>
      <c r="C343" s="57">
        <v>-6</v>
      </c>
      <c r="D343" s="57">
        <v>-45</v>
      </c>
      <c r="E343" s="57">
        <v>-32</v>
      </c>
      <c r="F343" s="57">
        <v>-7</v>
      </c>
      <c r="G343" s="57">
        <v>13</v>
      </c>
      <c r="H343" s="74">
        <v>87</v>
      </c>
      <c r="I343" s="74">
        <v>60.8</v>
      </c>
      <c r="J343" s="74">
        <v>87.67</v>
      </c>
      <c r="K343" s="74">
        <v>60.57</v>
      </c>
      <c r="L343" s="74">
        <v>78.78</v>
      </c>
      <c r="M343" s="74">
        <v>62.91</v>
      </c>
      <c r="N343" s="74">
        <v>62.68</v>
      </c>
      <c r="O343" s="57">
        <v>41</v>
      </c>
      <c r="P343" s="57">
        <v>43</v>
      </c>
      <c r="Q343" s="57">
        <v>40</v>
      </c>
      <c r="R343" s="57">
        <v>41</v>
      </c>
      <c r="S343" s="57">
        <v>36</v>
      </c>
      <c r="T343" s="57">
        <v>31</v>
      </c>
      <c r="U343" s="57">
        <v>175</v>
      </c>
      <c r="V343" s="57">
        <v>16</v>
      </c>
      <c r="W343" s="57">
        <v>15</v>
      </c>
      <c r="X343" s="57">
        <v>9</v>
      </c>
      <c r="Y343" s="57">
        <v>14</v>
      </c>
      <c r="Z343" s="57">
        <v>26</v>
      </c>
      <c r="AC343" s="57">
        <v>77</v>
      </c>
      <c r="AD343" s="57">
        <v>96</v>
      </c>
      <c r="AE343" s="57">
        <v>106</v>
      </c>
      <c r="AF343" s="57">
        <v>31</v>
      </c>
      <c r="AG343" s="57">
        <v>26</v>
      </c>
      <c r="AH343" s="74"/>
      <c r="AI343" s="74"/>
      <c r="AJ343" s="74"/>
      <c r="AK343" s="74">
        <v>97.02</v>
      </c>
      <c r="AL343" s="74">
        <v>111.56</v>
      </c>
      <c r="AM343" s="74">
        <v>56.03</v>
      </c>
      <c r="AN343" s="74">
        <v>123.65</v>
      </c>
      <c r="AO343" s="74">
        <v>72.25</v>
      </c>
      <c r="AP343" s="57"/>
      <c r="AQ343" s="57"/>
      <c r="AR343" s="57"/>
      <c r="AS343" s="57"/>
    </row>
    <row r="344" spans="1:45" x14ac:dyDescent="0.35">
      <c r="A344" t="s">
        <v>662</v>
      </c>
      <c r="B344" s="57">
        <v>-34</v>
      </c>
      <c r="C344" s="57">
        <v>-8</v>
      </c>
      <c r="D344" s="57">
        <v>-46</v>
      </c>
      <c r="E344" s="57">
        <v>-33</v>
      </c>
      <c r="F344" s="57">
        <v>-20</v>
      </c>
      <c r="G344" s="57">
        <v>14</v>
      </c>
      <c r="H344" s="74">
        <v>91</v>
      </c>
      <c r="I344" s="74">
        <v>63.32</v>
      </c>
      <c r="J344" s="74">
        <v>86.73</v>
      </c>
      <c r="K344" s="74">
        <v>63.77</v>
      </c>
      <c r="L344" s="74">
        <v>76.430000000000007</v>
      </c>
      <c r="M344" s="74">
        <v>64.599999999999994</v>
      </c>
      <c r="N344" s="74">
        <v>60.1</v>
      </c>
      <c r="O344" s="57">
        <v>44</v>
      </c>
      <c r="P344" s="57">
        <v>47</v>
      </c>
      <c r="Q344" s="57">
        <v>42</v>
      </c>
      <c r="R344" s="57">
        <v>41</v>
      </c>
      <c r="S344" s="57">
        <v>34</v>
      </c>
      <c r="T344" s="57">
        <v>33</v>
      </c>
      <c r="U344" s="57">
        <v>180</v>
      </c>
      <c r="V344" s="57">
        <v>20</v>
      </c>
      <c r="W344" s="57">
        <v>18</v>
      </c>
      <c r="X344" s="57">
        <v>7</v>
      </c>
      <c r="Y344" s="57">
        <v>18</v>
      </c>
      <c r="Z344" s="57">
        <v>8</v>
      </c>
      <c r="AC344" s="57">
        <v>78</v>
      </c>
      <c r="AD344" s="57">
        <v>95</v>
      </c>
      <c r="AE344" s="57">
        <v>105</v>
      </c>
      <c r="AF344" s="57">
        <v>32</v>
      </c>
      <c r="AG344" s="57">
        <v>27</v>
      </c>
      <c r="AH344" s="74"/>
      <c r="AI344" s="74"/>
      <c r="AJ344" s="74"/>
      <c r="AK344" s="74">
        <v>101.11</v>
      </c>
      <c r="AL344" s="74">
        <v>121.96</v>
      </c>
      <c r="AM344" s="74">
        <v>56.5</v>
      </c>
      <c r="AN344" s="74">
        <v>124.49</v>
      </c>
      <c r="AO344" s="74">
        <v>74.09</v>
      </c>
      <c r="AP344" s="57"/>
      <c r="AQ344" s="57"/>
      <c r="AR344" s="57"/>
      <c r="AS344" s="57"/>
    </row>
    <row r="345" spans="1:45" x14ac:dyDescent="0.35">
      <c r="A345" t="s">
        <v>663</v>
      </c>
      <c r="B345" s="57">
        <v>-35</v>
      </c>
      <c r="C345" s="57">
        <v>-5</v>
      </c>
      <c r="D345" s="57">
        <v>-44</v>
      </c>
      <c r="E345" s="57">
        <v>-33</v>
      </c>
      <c r="F345" s="57">
        <v>-18</v>
      </c>
      <c r="G345" s="57">
        <v>14</v>
      </c>
      <c r="H345" s="74">
        <v>102.92</v>
      </c>
      <c r="I345" s="74">
        <v>70.31</v>
      </c>
      <c r="J345" s="74">
        <v>104.3</v>
      </c>
      <c r="K345" s="74">
        <v>74.48</v>
      </c>
      <c r="L345" s="74">
        <v>77.2</v>
      </c>
      <c r="M345" s="74">
        <v>64.27</v>
      </c>
      <c r="N345" s="74">
        <v>60.09</v>
      </c>
      <c r="O345" s="57">
        <v>48</v>
      </c>
      <c r="P345" s="57">
        <v>45</v>
      </c>
      <c r="Q345" s="57">
        <v>41</v>
      </c>
      <c r="R345" s="57">
        <v>43</v>
      </c>
      <c r="S345" s="57">
        <v>32</v>
      </c>
      <c r="T345" s="57">
        <v>31</v>
      </c>
      <c r="U345" s="57">
        <v>150</v>
      </c>
      <c r="V345" s="57">
        <v>11</v>
      </c>
      <c r="W345" s="57">
        <v>21</v>
      </c>
      <c r="X345" s="57">
        <v>11</v>
      </c>
      <c r="Y345" s="57">
        <v>10</v>
      </c>
      <c r="Z345" s="57">
        <v>6</v>
      </c>
      <c r="AC345" s="57">
        <v>79</v>
      </c>
      <c r="AD345" s="57">
        <v>95</v>
      </c>
      <c r="AE345" s="57">
        <v>105</v>
      </c>
      <c r="AF345" s="57">
        <v>34</v>
      </c>
      <c r="AG345" s="57">
        <v>28</v>
      </c>
      <c r="AH345" s="74"/>
      <c r="AI345" s="74"/>
      <c r="AJ345" s="74"/>
      <c r="AK345" s="74">
        <v>103.25</v>
      </c>
      <c r="AL345" s="74">
        <v>126.83</v>
      </c>
      <c r="AM345" s="74">
        <v>57.33</v>
      </c>
      <c r="AN345" s="74">
        <v>124.92</v>
      </c>
      <c r="AO345" s="74">
        <v>75.599999999999994</v>
      </c>
      <c r="AP345" s="57"/>
      <c r="AQ345" s="57"/>
      <c r="AR345" s="57"/>
      <c r="AS345" s="57"/>
    </row>
    <row r="346" spans="1:45" x14ac:dyDescent="0.35">
      <c r="A346" t="s">
        <v>1347</v>
      </c>
      <c r="B346" s="57">
        <v>-36</v>
      </c>
      <c r="C346" s="57">
        <v>-6</v>
      </c>
      <c r="D346" s="57">
        <v>-41</v>
      </c>
      <c r="E346" s="57">
        <v>-13</v>
      </c>
      <c r="F346" s="57">
        <v>-8</v>
      </c>
      <c r="G346" s="57">
        <v>8</v>
      </c>
      <c r="H346" s="74">
        <v>95.28</v>
      </c>
      <c r="I346" s="74">
        <v>72.42</v>
      </c>
      <c r="J346" s="74">
        <v>116.98</v>
      </c>
      <c r="K346" s="74">
        <v>82.08</v>
      </c>
      <c r="L346" s="74">
        <v>62.76</v>
      </c>
      <c r="M346" s="74">
        <v>56.53</v>
      </c>
      <c r="N346" s="74">
        <v>50.68</v>
      </c>
      <c r="O346" s="57">
        <v>55</v>
      </c>
      <c r="P346" s="57">
        <v>48</v>
      </c>
      <c r="Q346" s="57">
        <v>43</v>
      </c>
      <c r="R346" s="57">
        <v>50</v>
      </c>
      <c r="S346" s="57">
        <v>36</v>
      </c>
      <c r="T346" s="57">
        <v>32</v>
      </c>
      <c r="U346" s="57">
        <v>154</v>
      </c>
      <c r="V346" s="57">
        <v>18</v>
      </c>
      <c r="W346" s="57">
        <v>15</v>
      </c>
      <c r="X346" s="57">
        <v>17</v>
      </c>
      <c r="Y346" s="57">
        <v>14</v>
      </c>
      <c r="Z346" s="57">
        <v>28</v>
      </c>
      <c r="AC346" s="57">
        <v>81</v>
      </c>
      <c r="AD346" s="57">
        <v>101</v>
      </c>
      <c r="AE346" s="57">
        <v>120</v>
      </c>
      <c r="AF346" s="57">
        <v>41</v>
      </c>
      <c r="AG346" s="57">
        <v>29</v>
      </c>
      <c r="AH346" s="74"/>
      <c r="AI346" s="74"/>
      <c r="AJ346" s="74"/>
      <c r="AK346" s="74"/>
      <c r="AL346" s="74"/>
      <c r="AM346" s="74"/>
      <c r="AN346" s="74"/>
      <c r="AO346" s="74"/>
      <c r="AP346" s="57"/>
      <c r="AQ346" s="57"/>
      <c r="AR346" s="57"/>
      <c r="AS346" s="57"/>
    </row>
    <row r="347" spans="1:45" x14ac:dyDescent="0.35">
      <c r="A347" t="s">
        <v>1348</v>
      </c>
      <c r="B347" s="57">
        <v>-36</v>
      </c>
      <c r="C347" s="57">
        <v>-10</v>
      </c>
      <c r="D347" s="57">
        <v>-41</v>
      </c>
      <c r="E347" s="57">
        <v>-13</v>
      </c>
      <c r="F347" s="57">
        <v>1</v>
      </c>
      <c r="G347" s="57">
        <v>7</v>
      </c>
      <c r="H347" s="74">
        <v>78.06</v>
      </c>
      <c r="I347" s="74">
        <v>62.66</v>
      </c>
      <c r="J347" s="74">
        <v>77.599999999999994</v>
      </c>
      <c r="K347" s="74">
        <v>66.900000000000006</v>
      </c>
      <c r="L347" s="74">
        <v>61.29</v>
      </c>
      <c r="M347" s="74">
        <v>56.1</v>
      </c>
      <c r="N347" s="74">
        <v>53.61</v>
      </c>
      <c r="O347" s="57">
        <v>52</v>
      </c>
      <c r="P347" s="57">
        <v>46</v>
      </c>
      <c r="Q347" s="57">
        <v>40</v>
      </c>
      <c r="R347" s="57">
        <v>46</v>
      </c>
      <c r="S347" s="57">
        <v>31</v>
      </c>
      <c r="T347" s="57">
        <v>25</v>
      </c>
      <c r="U347" s="57">
        <v>138</v>
      </c>
      <c r="V347" s="57">
        <v>14</v>
      </c>
      <c r="W347" s="57">
        <v>18</v>
      </c>
      <c r="X347" s="57">
        <v>19</v>
      </c>
      <c r="Y347" s="57">
        <v>15</v>
      </c>
      <c r="Z347" s="57">
        <v>7</v>
      </c>
      <c r="AC347" s="57">
        <v>78</v>
      </c>
      <c r="AD347" s="57">
        <v>99</v>
      </c>
      <c r="AE347" s="57">
        <v>125</v>
      </c>
      <c r="AF347" s="57">
        <v>39</v>
      </c>
      <c r="AG347" s="57">
        <v>30</v>
      </c>
      <c r="AH347" s="74"/>
      <c r="AI347" s="74"/>
      <c r="AJ347" s="74"/>
      <c r="AK347" s="74"/>
      <c r="AL347" s="74"/>
      <c r="AM347" s="74"/>
      <c r="AN347" s="74"/>
      <c r="AO347" s="74"/>
      <c r="AP347" s="57"/>
      <c r="AQ347" s="57"/>
      <c r="AR347" s="57"/>
      <c r="AS347" s="57"/>
    </row>
    <row r="348" spans="1:45" x14ac:dyDescent="0.35">
      <c r="A348" t="s">
        <v>664</v>
      </c>
      <c r="B348" s="57">
        <v>-26</v>
      </c>
      <c r="C348" s="57">
        <v>-5</v>
      </c>
      <c r="D348" s="57">
        <v>-43</v>
      </c>
      <c r="E348" s="57">
        <v>-34</v>
      </c>
      <c r="F348" s="57">
        <v>-4</v>
      </c>
      <c r="G348" s="57">
        <v>12</v>
      </c>
      <c r="H348" s="74">
        <v>88.36</v>
      </c>
      <c r="I348" s="74">
        <v>64.34</v>
      </c>
      <c r="J348" s="74">
        <v>85.39</v>
      </c>
      <c r="K348" s="74">
        <v>64.8</v>
      </c>
      <c r="L348" s="74">
        <v>79.819999999999993</v>
      </c>
      <c r="M348" s="74">
        <v>66.23</v>
      </c>
      <c r="N348" s="74">
        <v>61.11</v>
      </c>
      <c r="O348" s="57">
        <v>45</v>
      </c>
      <c r="P348" s="57">
        <v>45</v>
      </c>
      <c r="Q348" s="57">
        <v>45</v>
      </c>
      <c r="R348" s="57">
        <v>44</v>
      </c>
      <c r="S348" s="57">
        <v>33</v>
      </c>
      <c r="T348" s="57">
        <v>32</v>
      </c>
      <c r="U348" s="57">
        <v>127</v>
      </c>
      <c r="V348" s="57">
        <v>8</v>
      </c>
      <c r="W348" s="57">
        <v>14</v>
      </c>
      <c r="X348" s="57">
        <v>21</v>
      </c>
      <c r="Y348" s="57">
        <v>13</v>
      </c>
      <c r="Z348" s="57">
        <v>6</v>
      </c>
      <c r="AC348" s="57">
        <v>82</v>
      </c>
      <c r="AD348" s="57">
        <v>102</v>
      </c>
      <c r="AE348" s="57">
        <v>110</v>
      </c>
      <c r="AF348" s="57">
        <v>34</v>
      </c>
      <c r="AG348" s="57">
        <v>31</v>
      </c>
      <c r="AH348" s="74"/>
      <c r="AI348" s="74"/>
      <c r="AJ348" s="74"/>
      <c r="AK348" s="74">
        <v>109.47</v>
      </c>
      <c r="AL348" s="74">
        <v>143.66</v>
      </c>
      <c r="AM348" s="74">
        <v>59.64</v>
      </c>
      <c r="AN348" s="74">
        <v>123</v>
      </c>
      <c r="AO348" s="74">
        <v>81.150000000000006</v>
      </c>
      <c r="AP348" s="57"/>
      <c r="AQ348" s="57"/>
      <c r="AR348" s="57"/>
      <c r="AS348" s="57"/>
    </row>
    <row r="349" spans="1:45" x14ac:dyDescent="0.35">
      <c r="A349" t="s">
        <v>665</v>
      </c>
      <c r="B349" s="57">
        <v>-31</v>
      </c>
      <c r="C349" s="57">
        <v>-5</v>
      </c>
      <c r="D349" s="57">
        <v>-44</v>
      </c>
      <c r="E349" s="57">
        <v>-33</v>
      </c>
      <c r="F349" s="57">
        <v>-7</v>
      </c>
      <c r="G349" s="57">
        <v>12</v>
      </c>
      <c r="H349" s="74">
        <v>90.34</v>
      </c>
      <c r="I349" s="74">
        <v>64.13</v>
      </c>
      <c r="J349" s="74">
        <v>87.92</v>
      </c>
      <c r="K349" s="74">
        <v>64.62</v>
      </c>
      <c r="L349" s="74">
        <v>83.84</v>
      </c>
      <c r="M349" s="74">
        <v>68.08</v>
      </c>
      <c r="N349" s="74">
        <v>64.37</v>
      </c>
      <c r="O349" s="57">
        <v>45</v>
      </c>
      <c r="P349" s="57">
        <v>45</v>
      </c>
      <c r="Q349" s="57">
        <v>41</v>
      </c>
      <c r="R349" s="57">
        <v>45</v>
      </c>
      <c r="S349" s="57">
        <v>35</v>
      </c>
      <c r="T349" s="57">
        <v>22</v>
      </c>
      <c r="U349" s="57">
        <v>163</v>
      </c>
      <c r="V349" s="57">
        <v>15</v>
      </c>
      <c r="W349" s="57">
        <v>13</v>
      </c>
      <c r="X349" s="57">
        <v>8</v>
      </c>
      <c r="Y349" s="57">
        <v>13</v>
      </c>
      <c r="Z349" s="57">
        <v>10</v>
      </c>
      <c r="AC349" s="57">
        <v>80</v>
      </c>
      <c r="AD349" s="57">
        <v>99</v>
      </c>
      <c r="AE349" s="57">
        <v>109</v>
      </c>
      <c r="AF349" s="57">
        <v>34</v>
      </c>
      <c r="AG349" s="57">
        <v>31</v>
      </c>
      <c r="AH349" s="74"/>
      <c r="AI349" s="74"/>
      <c r="AJ349" s="74"/>
      <c r="AK349" s="74">
        <v>110.57</v>
      </c>
      <c r="AL349" s="74">
        <v>147.41999999999999</v>
      </c>
      <c r="AM349" s="74">
        <v>60.18</v>
      </c>
      <c r="AN349" s="74">
        <v>121.62</v>
      </c>
      <c r="AO349" s="74">
        <v>82.37</v>
      </c>
      <c r="AP349" s="57"/>
      <c r="AQ349" s="57"/>
      <c r="AR349" s="57"/>
      <c r="AS349" s="57"/>
    </row>
    <row r="350" spans="1:45" x14ac:dyDescent="0.35">
      <c r="A350" t="s">
        <v>666</v>
      </c>
      <c r="B350" s="57">
        <v>-31</v>
      </c>
      <c r="C350" s="57">
        <v>-5</v>
      </c>
      <c r="D350" s="57">
        <v>-44</v>
      </c>
      <c r="E350" s="57">
        <v>-32</v>
      </c>
      <c r="F350" s="57">
        <v>-5</v>
      </c>
      <c r="G350" s="57">
        <v>13</v>
      </c>
      <c r="H350" s="74">
        <v>91.15</v>
      </c>
      <c r="I350" s="74">
        <v>64.989999999999995</v>
      </c>
      <c r="J350" s="74">
        <v>90.95</v>
      </c>
      <c r="K350" s="74">
        <v>66.81</v>
      </c>
      <c r="L350" s="74">
        <v>79.92</v>
      </c>
      <c r="M350" s="74">
        <v>64.81</v>
      </c>
      <c r="N350" s="74">
        <v>65.55</v>
      </c>
      <c r="O350" s="57">
        <v>46</v>
      </c>
      <c r="P350" s="57">
        <v>47</v>
      </c>
      <c r="Q350" s="57">
        <v>44</v>
      </c>
      <c r="R350" s="57">
        <v>44</v>
      </c>
      <c r="S350" s="57">
        <v>34</v>
      </c>
      <c r="T350" s="57">
        <v>34</v>
      </c>
      <c r="U350" s="57">
        <v>179</v>
      </c>
      <c r="V350" s="57">
        <v>14</v>
      </c>
      <c r="W350" s="57">
        <v>16</v>
      </c>
      <c r="X350" s="57">
        <v>24</v>
      </c>
      <c r="Y350" s="57">
        <v>18</v>
      </c>
      <c r="Z350" s="57">
        <v>11</v>
      </c>
      <c r="AC350" s="57">
        <v>80</v>
      </c>
      <c r="AD350" s="57">
        <v>99</v>
      </c>
      <c r="AE350" s="57">
        <v>109</v>
      </c>
      <c r="AF350" s="57">
        <v>34</v>
      </c>
      <c r="AG350" s="57">
        <v>32</v>
      </c>
      <c r="AH350" s="74"/>
      <c r="AI350" s="74"/>
      <c r="AJ350" s="74"/>
      <c r="AK350" s="74">
        <v>113.11</v>
      </c>
      <c r="AL350" s="74">
        <v>155.01</v>
      </c>
      <c r="AM350" s="74">
        <v>60.64</v>
      </c>
      <c r="AN350" s="74">
        <v>120.79</v>
      </c>
      <c r="AO350" s="74">
        <v>83.15</v>
      </c>
      <c r="AP350" s="57"/>
      <c r="AQ350" s="57"/>
      <c r="AR350" s="57"/>
      <c r="AS350" s="57"/>
    </row>
    <row r="351" spans="1:45" x14ac:dyDescent="0.35">
      <c r="A351" t="s">
        <v>668</v>
      </c>
      <c r="B351" s="57">
        <v>-32</v>
      </c>
      <c r="C351" s="57">
        <v>-3</v>
      </c>
      <c r="D351" s="57">
        <v>-44</v>
      </c>
      <c r="E351" s="57">
        <v>-33</v>
      </c>
      <c r="F351" s="57">
        <v>-1</v>
      </c>
      <c r="G351" s="57">
        <v>13</v>
      </c>
      <c r="H351" s="74">
        <v>92.68</v>
      </c>
      <c r="I351" s="74">
        <v>65.34</v>
      </c>
      <c r="J351" s="74">
        <v>91.8</v>
      </c>
      <c r="K351" s="74">
        <v>67.78</v>
      </c>
      <c r="L351" s="74">
        <v>79.67</v>
      </c>
      <c r="M351" s="74">
        <v>64.27</v>
      </c>
      <c r="N351" s="74">
        <v>60.96</v>
      </c>
      <c r="O351" s="57">
        <v>47</v>
      </c>
      <c r="P351" s="57">
        <v>52</v>
      </c>
      <c r="Q351" s="57">
        <v>47</v>
      </c>
      <c r="R351" s="57">
        <v>43</v>
      </c>
      <c r="S351" s="57">
        <v>33</v>
      </c>
      <c r="T351" s="57">
        <v>33</v>
      </c>
      <c r="U351" s="57">
        <v>177</v>
      </c>
      <c r="V351" s="57">
        <v>21</v>
      </c>
      <c r="W351" s="57">
        <v>18</v>
      </c>
      <c r="X351" s="57">
        <v>7</v>
      </c>
      <c r="Y351" s="57">
        <v>15</v>
      </c>
      <c r="Z351" s="57">
        <v>8</v>
      </c>
      <c r="AC351" s="57">
        <v>80</v>
      </c>
      <c r="AD351" s="57">
        <v>97</v>
      </c>
      <c r="AE351" s="57">
        <v>107</v>
      </c>
      <c r="AF351" s="57">
        <v>33</v>
      </c>
      <c r="AG351" s="57">
        <v>32</v>
      </c>
      <c r="AH351" s="74"/>
      <c r="AI351" s="74"/>
      <c r="AJ351" s="74"/>
      <c r="AK351" s="74">
        <v>111.78</v>
      </c>
      <c r="AL351" s="74">
        <v>150.69999999999999</v>
      </c>
      <c r="AM351" s="74">
        <v>61.01</v>
      </c>
      <c r="AN351" s="74">
        <v>120.88</v>
      </c>
      <c r="AO351" s="74">
        <v>83.5</v>
      </c>
      <c r="AP351" s="57"/>
      <c r="AQ351" s="57"/>
      <c r="AR351" s="57"/>
      <c r="AS351" s="57"/>
    </row>
    <row r="352" spans="1:45" x14ac:dyDescent="0.35">
      <c r="A352" t="s">
        <v>669</v>
      </c>
      <c r="B352" s="57">
        <v>-33</v>
      </c>
      <c r="C352" s="57">
        <v>-2</v>
      </c>
      <c r="D352" s="57">
        <v>-41</v>
      </c>
      <c r="E352" s="57">
        <v>-32</v>
      </c>
      <c r="F352" s="57">
        <v>-5</v>
      </c>
      <c r="G352" s="57">
        <v>13</v>
      </c>
      <c r="H352" s="74">
        <v>103.53</v>
      </c>
      <c r="I352" s="74">
        <v>73.31</v>
      </c>
      <c r="J352" s="74">
        <v>109.4</v>
      </c>
      <c r="K352" s="74">
        <v>79.319999999999993</v>
      </c>
      <c r="L352" s="74">
        <v>76.42</v>
      </c>
      <c r="M352" s="74">
        <v>65.61</v>
      </c>
      <c r="N352" s="74">
        <v>61.36</v>
      </c>
      <c r="O352" s="57">
        <v>50</v>
      </c>
      <c r="P352" s="57">
        <v>48</v>
      </c>
      <c r="Q352" s="57">
        <v>43</v>
      </c>
      <c r="R352" s="57">
        <v>45</v>
      </c>
      <c r="S352" s="57">
        <v>31</v>
      </c>
      <c r="T352" s="57">
        <v>35</v>
      </c>
      <c r="U352" s="57">
        <v>165</v>
      </c>
      <c r="V352" s="57">
        <v>15</v>
      </c>
      <c r="W352" s="57">
        <v>15</v>
      </c>
      <c r="X352" s="57">
        <v>13</v>
      </c>
      <c r="Y352" s="57">
        <v>11</v>
      </c>
      <c r="Z352" s="57">
        <v>35</v>
      </c>
      <c r="AC352" s="57">
        <v>82</v>
      </c>
      <c r="AD352" s="57">
        <v>98</v>
      </c>
      <c r="AE352" s="57">
        <v>108</v>
      </c>
      <c r="AF352" s="57">
        <v>36</v>
      </c>
      <c r="AG352" s="57">
        <v>32</v>
      </c>
      <c r="AH352" s="74"/>
      <c r="AI352" s="74"/>
      <c r="AJ352" s="74"/>
      <c r="AK352" s="74">
        <v>111.96</v>
      </c>
      <c r="AL352" s="74">
        <v>151.04</v>
      </c>
      <c r="AM352" s="74">
        <v>60.96</v>
      </c>
      <c r="AN352" s="74">
        <v>121.08</v>
      </c>
      <c r="AO352" s="74">
        <v>83.72</v>
      </c>
      <c r="AP352" s="57"/>
      <c r="AQ352" s="57"/>
      <c r="AR352" s="57"/>
      <c r="AS352" s="57"/>
    </row>
    <row r="353" spans="1:45" x14ac:dyDescent="0.35">
      <c r="A353" t="s">
        <v>1349</v>
      </c>
      <c r="B353" s="57">
        <v>-37</v>
      </c>
      <c r="C353" s="57">
        <v>-5</v>
      </c>
      <c r="D353" s="57">
        <v>-39</v>
      </c>
      <c r="E353" s="57">
        <v>-12</v>
      </c>
      <c r="F353" s="57">
        <v>-5</v>
      </c>
      <c r="G353" s="57">
        <v>8</v>
      </c>
      <c r="H353" s="74">
        <v>96.79</v>
      </c>
      <c r="I353" s="74">
        <v>74.05</v>
      </c>
      <c r="J353" s="74">
        <v>120.11</v>
      </c>
      <c r="K353" s="74">
        <v>84.59</v>
      </c>
      <c r="L353" s="74">
        <v>63.35</v>
      </c>
      <c r="M353" s="74">
        <v>58.19</v>
      </c>
      <c r="N353" s="74">
        <v>54.73</v>
      </c>
      <c r="O353" s="57">
        <v>54</v>
      </c>
      <c r="P353" s="57">
        <v>51</v>
      </c>
      <c r="Q353" s="57">
        <v>49</v>
      </c>
      <c r="R353" s="57">
        <v>53</v>
      </c>
      <c r="S353" s="57">
        <v>32</v>
      </c>
      <c r="T353" s="57">
        <v>34</v>
      </c>
      <c r="U353" s="57">
        <v>162</v>
      </c>
      <c r="V353" s="57">
        <v>18</v>
      </c>
      <c r="W353" s="57">
        <v>22</v>
      </c>
      <c r="X353" s="57">
        <v>8</v>
      </c>
      <c r="Y353" s="57">
        <v>14</v>
      </c>
      <c r="Z353" s="57">
        <v>6</v>
      </c>
      <c r="AC353" s="57">
        <v>84</v>
      </c>
      <c r="AD353" s="57">
        <v>103</v>
      </c>
      <c r="AE353" s="57">
        <v>121</v>
      </c>
      <c r="AF353" s="57">
        <v>42</v>
      </c>
      <c r="AG353" s="57">
        <v>32</v>
      </c>
      <c r="AH353" s="74"/>
      <c r="AI353" s="74"/>
      <c r="AJ353" s="74"/>
      <c r="AK353" s="74"/>
      <c r="AL353" s="74"/>
      <c r="AM353" s="74"/>
      <c r="AN353" s="74"/>
      <c r="AO353" s="74"/>
      <c r="AP353" s="57"/>
      <c r="AQ353" s="57"/>
      <c r="AR353" s="57"/>
      <c r="AS353" s="57"/>
    </row>
    <row r="354" spans="1:45" x14ac:dyDescent="0.35">
      <c r="A354" t="s">
        <v>1350</v>
      </c>
      <c r="B354" s="57">
        <v>-41</v>
      </c>
      <c r="C354" s="57">
        <v>-13</v>
      </c>
      <c r="D354" s="57">
        <v>-45</v>
      </c>
      <c r="E354" s="57">
        <v>-14</v>
      </c>
      <c r="F354" s="57">
        <v>-31</v>
      </c>
      <c r="G354" s="57">
        <v>8</v>
      </c>
      <c r="H354" s="74">
        <v>75.61</v>
      </c>
      <c r="I354" s="74">
        <v>61.68</v>
      </c>
      <c r="J354" s="74">
        <v>71.319999999999993</v>
      </c>
      <c r="K354" s="74">
        <v>66.44</v>
      </c>
      <c r="L354" s="74">
        <v>60.43</v>
      </c>
      <c r="M354" s="74">
        <v>54.2</v>
      </c>
      <c r="N354" s="74">
        <v>51.77</v>
      </c>
      <c r="O354" s="57">
        <v>50</v>
      </c>
      <c r="P354" s="57">
        <v>48</v>
      </c>
      <c r="Q354" s="57">
        <v>40</v>
      </c>
      <c r="R354" s="57">
        <v>50</v>
      </c>
      <c r="S354" s="57">
        <v>29</v>
      </c>
      <c r="T354" s="57">
        <v>34</v>
      </c>
      <c r="U354" s="57">
        <v>129</v>
      </c>
      <c r="V354" s="57">
        <v>15</v>
      </c>
      <c r="W354" s="57">
        <v>15</v>
      </c>
      <c r="X354" s="57">
        <v>23</v>
      </c>
      <c r="Y354" s="57">
        <v>9</v>
      </c>
      <c r="Z354" s="57">
        <v>6</v>
      </c>
      <c r="AC354" s="57">
        <v>76</v>
      </c>
      <c r="AD354" s="57">
        <v>96</v>
      </c>
      <c r="AE354" s="57">
        <v>123</v>
      </c>
      <c r="AF354" s="57">
        <v>38</v>
      </c>
      <c r="AG354" s="57">
        <v>32</v>
      </c>
      <c r="AH354" s="74"/>
      <c r="AI354" s="74"/>
      <c r="AJ354" s="74"/>
      <c r="AK354" s="74"/>
      <c r="AL354" s="74"/>
      <c r="AM354" s="74"/>
      <c r="AN354" s="74"/>
      <c r="AO354" s="74"/>
      <c r="AP354" s="57"/>
      <c r="AQ354" s="57"/>
      <c r="AR354" s="57"/>
      <c r="AS354" s="57"/>
    </row>
    <row r="355" spans="1:45" x14ac:dyDescent="0.35">
      <c r="A355" t="s">
        <v>670</v>
      </c>
      <c r="B355" s="57">
        <v>-25</v>
      </c>
      <c r="C355" s="57">
        <v>-2</v>
      </c>
      <c r="D355" s="57">
        <v>-42</v>
      </c>
      <c r="E355" s="57">
        <v>-35</v>
      </c>
      <c r="F355" s="57">
        <v>2</v>
      </c>
      <c r="G355" s="57">
        <v>12</v>
      </c>
      <c r="H355" s="74">
        <v>91.02</v>
      </c>
      <c r="I355" s="74">
        <v>66.849999999999994</v>
      </c>
      <c r="J355" s="74">
        <v>89.1</v>
      </c>
      <c r="K355" s="74">
        <v>69.28</v>
      </c>
      <c r="L355" s="74">
        <v>80.25</v>
      </c>
      <c r="M355" s="74">
        <v>65.5</v>
      </c>
      <c r="N355" s="74">
        <v>63.7</v>
      </c>
      <c r="O355" s="57">
        <v>47</v>
      </c>
      <c r="P355" s="57">
        <v>52</v>
      </c>
      <c r="Q355" s="57">
        <v>48</v>
      </c>
      <c r="R355" s="57">
        <v>52</v>
      </c>
      <c r="S355" s="57">
        <v>37</v>
      </c>
      <c r="T355" s="57">
        <v>37</v>
      </c>
      <c r="U355" s="57">
        <v>147</v>
      </c>
      <c r="V355" s="57">
        <v>13</v>
      </c>
      <c r="W355" s="57">
        <v>13</v>
      </c>
      <c r="X355" s="57">
        <v>7</v>
      </c>
      <c r="Y355" s="57">
        <v>11</v>
      </c>
      <c r="Z355" s="57">
        <v>7</v>
      </c>
      <c r="AC355" s="57">
        <v>83</v>
      </c>
      <c r="AD355" s="57">
        <v>102</v>
      </c>
      <c r="AE355" s="57">
        <v>111</v>
      </c>
      <c r="AF355" s="57">
        <v>34</v>
      </c>
      <c r="AG355" s="57">
        <v>32</v>
      </c>
      <c r="AH355" s="74"/>
      <c r="AI355" s="74"/>
      <c r="AJ355" s="74"/>
      <c r="AK355" s="74">
        <v>110.71</v>
      </c>
      <c r="AL355" s="74">
        <v>148.07</v>
      </c>
      <c r="AM355" s="74">
        <v>61.39</v>
      </c>
      <c r="AN355" s="74">
        <v>120.11</v>
      </c>
      <c r="AO355" s="74">
        <v>82.95</v>
      </c>
      <c r="AP355" s="57"/>
      <c r="AQ355" s="57"/>
      <c r="AR355" s="57"/>
      <c r="AS355" s="57"/>
    </row>
    <row r="356" spans="1:45" x14ac:dyDescent="0.35">
      <c r="A356" t="s">
        <v>671</v>
      </c>
      <c r="B356" s="57">
        <v>-25</v>
      </c>
      <c r="C356" s="57">
        <v>0</v>
      </c>
      <c r="D356" s="57">
        <v>-41</v>
      </c>
      <c r="E356" s="57">
        <v>-34</v>
      </c>
      <c r="F356" s="57">
        <v>10</v>
      </c>
      <c r="G356" s="57">
        <v>12</v>
      </c>
      <c r="H356" s="74">
        <v>94.63</v>
      </c>
      <c r="I356" s="74">
        <v>68.69</v>
      </c>
      <c r="J356" s="74">
        <v>98.02</v>
      </c>
      <c r="K356" s="74">
        <v>73.290000000000006</v>
      </c>
      <c r="L356" s="74">
        <v>76.28</v>
      </c>
      <c r="M356" s="74">
        <v>62.99</v>
      </c>
      <c r="N356" s="74">
        <v>59.87</v>
      </c>
      <c r="O356" s="57">
        <v>49</v>
      </c>
      <c r="P356" s="57">
        <v>50</v>
      </c>
      <c r="Q356" s="57">
        <v>42</v>
      </c>
      <c r="R356" s="57">
        <v>52</v>
      </c>
      <c r="S356" s="57">
        <v>39</v>
      </c>
      <c r="T356" s="57">
        <v>36</v>
      </c>
      <c r="U356" s="57">
        <v>179</v>
      </c>
      <c r="V356" s="57">
        <v>20</v>
      </c>
      <c r="W356" s="57">
        <v>18</v>
      </c>
      <c r="X356" s="57">
        <v>23</v>
      </c>
      <c r="Y356" s="57">
        <v>16</v>
      </c>
      <c r="Z356" s="57">
        <v>7</v>
      </c>
      <c r="AC356" s="57">
        <v>83</v>
      </c>
      <c r="AD356" s="57">
        <v>101</v>
      </c>
      <c r="AE356" s="57">
        <v>109</v>
      </c>
      <c r="AF356" s="57">
        <v>37</v>
      </c>
      <c r="AG356" s="57">
        <v>32</v>
      </c>
      <c r="AH356" s="74"/>
      <c r="AI356" s="74"/>
      <c r="AJ356" s="74"/>
      <c r="AK356" s="74">
        <v>111.13</v>
      </c>
      <c r="AL356" s="74">
        <v>148.4</v>
      </c>
      <c r="AM356" s="74">
        <v>61.46</v>
      </c>
      <c r="AN356" s="74">
        <v>121.13</v>
      </c>
      <c r="AO356" s="74">
        <v>82.58</v>
      </c>
      <c r="AP356" s="57"/>
      <c r="AQ356" s="57"/>
      <c r="AR356" s="57"/>
      <c r="AS356" s="57"/>
    </row>
    <row r="357" spans="1:45" x14ac:dyDescent="0.35">
      <c r="A357" t="s">
        <v>672</v>
      </c>
      <c r="B357" s="57">
        <v>-33</v>
      </c>
      <c r="C357" s="57">
        <v>-3</v>
      </c>
      <c r="D357" s="57">
        <v>-46</v>
      </c>
      <c r="E357" s="57">
        <v>-34</v>
      </c>
      <c r="F357" s="57">
        <v>-14</v>
      </c>
      <c r="G357" s="57">
        <v>14</v>
      </c>
      <c r="H357" s="74">
        <v>91.03</v>
      </c>
      <c r="I357" s="74">
        <v>57.78</v>
      </c>
      <c r="J357" s="74">
        <v>84.84</v>
      </c>
      <c r="K357" s="74">
        <v>56.77</v>
      </c>
      <c r="L357" s="74">
        <v>74.52</v>
      </c>
      <c r="M357" s="74">
        <v>61.73</v>
      </c>
      <c r="N357" s="74">
        <v>58.84</v>
      </c>
      <c r="O357" s="57">
        <v>36</v>
      </c>
      <c r="P357" s="57">
        <v>46</v>
      </c>
      <c r="Q357" s="57">
        <v>41</v>
      </c>
      <c r="R357" s="57">
        <v>51</v>
      </c>
      <c r="S357" s="57">
        <v>28</v>
      </c>
      <c r="T357" s="57">
        <v>34</v>
      </c>
      <c r="U357" s="57">
        <v>165</v>
      </c>
      <c r="V357" s="57">
        <v>16</v>
      </c>
      <c r="W357" s="57">
        <v>19</v>
      </c>
      <c r="X357" s="57">
        <v>8</v>
      </c>
      <c r="Y357" s="57">
        <v>11</v>
      </c>
      <c r="Z357" s="57">
        <v>24</v>
      </c>
      <c r="AC357" s="57">
        <v>80</v>
      </c>
      <c r="AD357" s="57">
        <v>98</v>
      </c>
      <c r="AE357" s="57">
        <v>109</v>
      </c>
      <c r="AF357" s="57">
        <v>28</v>
      </c>
      <c r="AG357" s="57">
        <v>32</v>
      </c>
      <c r="AH357" s="74"/>
      <c r="AI357" s="74"/>
      <c r="AJ357" s="74"/>
      <c r="AK357" s="74">
        <v>111.52</v>
      </c>
      <c r="AL357" s="74">
        <v>148.80000000000001</v>
      </c>
      <c r="AM357" s="74">
        <v>61.61</v>
      </c>
      <c r="AN357" s="74">
        <v>121.81</v>
      </c>
      <c r="AO357" s="74">
        <v>82.51</v>
      </c>
      <c r="AP357" s="57"/>
      <c r="AQ357" s="57"/>
      <c r="AR357" s="57"/>
      <c r="AS357" s="57"/>
    </row>
    <row r="358" spans="1:45" x14ac:dyDescent="0.35">
      <c r="A358" t="s">
        <v>673</v>
      </c>
      <c r="B358" s="57">
        <v>-29</v>
      </c>
      <c r="C358" s="57">
        <v>2</v>
      </c>
      <c r="D358" s="57">
        <v>-44</v>
      </c>
      <c r="E358" s="57">
        <v>-35</v>
      </c>
      <c r="F358" s="57">
        <v>12</v>
      </c>
      <c r="G358" s="57">
        <v>13</v>
      </c>
      <c r="H358" s="74">
        <v>93.39</v>
      </c>
      <c r="I358" s="74">
        <v>58.69</v>
      </c>
      <c r="J358" s="74">
        <v>90.62</v>
      </c>
      <c r="K358" s="74">
        <v>57.6</v>
      </c>
      <c r="L358" s="74">
        <v>78.510000000000005</v>
      </c>
      <c r="M358" s="74">
        <v>66.23</v>
      </c>
      <c r="N358" s="74">
        <v>58.32</v>
      </c>
      <c r="O358" s="57">
        <v>35</v>
      </c>
      <c r="P358" s="57">
        <v>47</v>
      </c>
      <c r="Q358" s="57">
        <v>42</v>
      </c>
      <c r="R358" s="57">
        <v>50</v>
      </c>
      <c r="S358" s="57">
        <v>27</v>
      </c>
      <c r="T358" s="57">
        <v>35</v>
      </c>
      <c r="U358" s="57">
        <v>184</v>
      </c>
      <c r="V358" s="57">
        <v>20</v>
      </c>
      <c r="W358" s="57">
        <v>17</v>
      </c>
      <c r="X358" s="57">
        <v>16</v>
      </c>
      <c r="Y358" s="57">
        <v>14</v>
      </c>
      <c r="Z358" s="57">
        <v>8</v>
      </c>
      <c r="AC358" s="57">
        <v>82</v>
      </c>
      <c r="AD358" s="57">
        <v>98</v>
      </c>
      <c r="AE358" s="57">
        <v>109</v>
      </c>
      <c r="AF358" s="57">
        <v>28</v>
      </c>
      <c r="AG358" s="57">
        <v>31</v>
      </c>
      <c r="AH358" s="74"/>
      <c r="AI358" s="74"/>
      <c r="AJ358" s="74"/>
      <c r="AK358" s="74">
        <v>111.66</v>
      </c>
      <c r="AL358" s="74">
        <v>149.12</v>
      </c>
      <c r="AM358" s="74">
        <v>60.89</v>
      </c>
      <c r="AN358" s="74">
        <v>122.67</v>
      </c>
      <c r="AO358" s="74">
        <v>82.12</v>
      </c>
      <c r="AP358" s="57"/>
      <c r="AQ358" s="57"/>
      <c r="AR358" s="57"/>
      <c r="AS358" s="57"/>
    </row>
    <row r="359" spans="1:45" x14ac:dyDescent="0.35">
      <c r="A359" t="s">
        <v>674</v>
      </c>
      <c r="B359" s="57">
        <v>-33</v>
      </c>
      <c r="C359" s="57">
        <v>-1</v>
      </c>
      <c r="D359" s="57">
        <v>-45</v>
      </c>
      <c r="E359" s="57">
        <v>-37</v>
      </c>
      <c r="F359" s="57">
        <v>-14</v>
      </c>
      <c r="G359" s="57">
        <v>15</v>
      </c>
      <c r="H359" s="74">
        <v>101.83</v>
      </c>
      <c r="I359" s="74">
        <v>60.42</v>
      </c>
      <c r="J359" s="74">
        <v>99.82</v>
      </c>
      <c r="K359" s="74">
        <v>60.39</v>
      </c>
      <c r="L359" s="74">
        <v>75.86</v>
      </c>
      <c r="M359" s="74">
        <v>61.73</v>
      </c>
      <c r="N359" s="74">
        <v>57.7</v>
      </c>
      <c r="O359" s="57">
        <v>34</v>
      </c>
      <c r="P359" s="57">
        <v>45</v>
      </c>
      <c r="Q359" s="57">
        <v>41</v>
      </c>
      <c r="R359" s="57">
        <v>50</v>
      </c>
      <c r="S359" s="57">
        <v>24</v>
      </c>
      <c r="T359" s="57">
        <v>34</v>
      </c>
      <c r="U359" s="57">
        <v>168</v>
      </c>
      <c r="V359" s="57">
        <v>13</v>
      </c>
      <c r="W359" s="57">
        <v>17</v>
      </c>
      <c r="X359" s="57">
        <v>20</v>
      </c>
      <c r="Y359" s="57">
        <v>20</v>
      </c>
      <c r="Z359" s="57">
        <v>8</v>
      </c>
      <c r="AC359" s="57">
        <v>81</v>
      </c>
      <c r="AD359" s="57">
        <v>94</v>
      </c>
      <c r="AE359" s="57">
        <v>107</v>
      </c>
      <c r="AF359" s="57">
        <v>27</v>
      </c>
      <c r="AG359" s="57">
        <v>32</v>
      </c>
      <c r="AH359" s="74"/>
      <c r="AI359" s="74"/>
      <c r="AJ359" s="74"/>
      <c r="AK359" s="74">
        <v>112.03</v>
      </c>
      <c r="AL359" s="74">
        <v>149.38</v>
      </c>
      <c r="AM359" s="74">
        <v>60.53</v>
      </c>
      <c r="AN359" s="74">
        <v>123.9</v>
      </c>
      <c r="AO359" s="74">
        <v>82.18</v>
      </c>
      <c r="AP359" s="57"/>
      <c r="AQ359" s="57"/>
      <c r="AR359" s="57"/>
      <c r="AS359" s="57"/>
    </row>
    <row r="360" spans="1:45" x14ac:dyDescent="0.35">
      <c r="A360" t="s">
        <v>1351</v>
      </c>
      <c r="B360" s="57">
        <v>-40</v>
      </c>
      <c r="C360" s="57">
        <v>-3</v>
      </c>
      <c r="D360" s="57">
        <v>-41</v>
      </c>
      <c r="E360" s="57">
        <v>-13</v>
      </c>
      <c r="F360" s="57">
        <v>-10</v>
      </c>
      <c r="G360" s="57">
        <v>8</v>
      </c>
      <c r="H360" s="74">
        <v>90.6</v>
      </c>
      <c r="I360" s="74">
        <v>53.43</v>
      </c>
      <c r="J360" s="74">
        <v>95.56</v>
      </c>
      <c r="K360" s="74">
        <v>53.79</v>
      </c>
      <c r="L360" s="74">
        <v>64.459999999999994</v>
      </c>
      <c r="M360" s="74">
        <v>53.5</v>
      </c>
      <c r="N360" s="74">
        <v>54.37</v>
      </c>
      <c r="O360" s="57">
        <v>32</v>
      </c>
      <c r="P360" s="57">
        <v>52</v>
      </c>
      <c r="Q360" s="57">
        <v>41</v>
      </c>
      <c r="R360" s="57">
        <v>55</v>
      </c>
      <c r="S360" s="57">
        <v>22</v>
      </c>
      <c r="T360" s="57">
        <v>33</v>
      </c>
      <c r="U360" s="57">
        <v>175</v>
      </c>
      <c r="V360" s="57">
        <v>23</v>
      </c>
      <c r="W360" s="57">
        <v>14</v>
      </c>
      <c r="X360" s="57">
        <v>10</v>
      </c>
      <c r="Y360" s="57">
        <v>13</v>
      </c>
      <c r="Z360" s="57">
        <v>6</v>
      </c>
      <c r="AC360" s="57">
        <v>87</v>
      </c>
      <c r="AD360" s="57">
        <v>103</v>
      </c>
      <c r="AE360" s="57">
        <v>128</v>
      </c>
      <c r="AF360" s="57">
        <v>27</v>
      </c>
      <c r="AG360" s="57">
        <v>31</v>
      </c>
      <c r="AH360" s="74"/>
      <c r="AI360" s="74"/>
      <c r="AJ360" s="74"/>
      <c r="AK360" s="74"/>
      <c r="AL360" s="74"/>
      <c r="AM360" s="74"/>
      <c r="AN360" s="74"/>
      <c r="AO360" s="74"/>
      <c r="AP360" s="57"/>
      <c r="AQ360" s="57"/>
      <c r="AR360" s="57"/>
      <c r="AS360" s="57"/>
    </row>
    <row r="361" spans="1:45" x14ac:dyDescent="0.35">
      <c r="A361" t="s">
        <v>1352</v>
      </c>
      <c r="B361" s="57">
        <v>-43</v>
      </c>
      <c r="C361" s="57">
        <v>-7</v>
      </c>
      <c r="D361" s="57">
        <v>-45</v>
      </c>
      <c r="E361" s="57">
        <v>-13</v>
      </c>
      <c r="F361" s="57">
        <v>5</v>
      </c>
      <c r="G361" s="57">
        <v>7</v>
      </c>
      <c r="H361" s="74">
        <v>68.77</v>
      </c>
      <c r="I361" s="74">
        <v>42.91</v>
      </c>
      <c r="J361" s="74">
        <v>62.8</v>
      </c>
      <c r="K361" s="74">
        <v>39.869999999999997</v>
      </c>
      <c r="L361" s="74">
        <v>56.41</v>
      </c>
      <c r="M361" s="74">
        <v>48.17</v>
      </c>
      <c r="N361" s="74">
        <v>49.36</v>
      </c>
      <c r="O361" s="57">
        <v>24</v>
      </c>
      <c r="P361" s="57">
        <v>48</v>
      </c>
      <c r="Q361" s="57">
        <v>41</v>
      </c>
      <c r="R361" s="57">
        <v>54</v>
      </c>
      <c r="S361" s="57">
        <v>21</v>
      </c>
      <c r="T361" s="57">
        <v>29</v>
      </c>
      <c r="U361" s="57">
        <v>154</v>
      </c>
      <c r="V361" s="57">
        <v>21</v>
      </c>
      <c r="W361" s="57">
        <v>19</v>
      </c>
      <c r="X361" s="57">
        <v>12</v>
      </c>
      <c r="Y361" s="57">
        <v>11</v>
      </c>
      <c r="Z361" s="57">
        <v>8</v>
      </c>
      <c r="AC361" s="57">
        <v>80</v>
      </c>
      <c r="AD361" s="57">
        <v>97</v>
      </c>
      <c r="AE361" s="57">
        <v>136</v>
      </c>
      <c r="AF361" s="57">
        <v>17</v>
      </c>
      <c r="AG361" s="57">
        <v>30</v>
      </c>
      <c r="AH361" s="74"/>
      <c r="AI361" s="74"/>
      <c r="AJ361" s="74"/>
      <c r="AK361" s="74"/>
      <c r="AL361" s="74"/>
      <c r="AM361" s="74"/>
      <c r="AN361" s="74"/>
      <c r="AO361" s="74"/>
      <c r="AP361" s="57"/>
      <c r="AQ361" s="57"/>
      <c r="AR361" s="57"/>
      <c r="AS361" s="57"/>
    </row>
    <row r="362" spans="1:45" x14ac:dyDescent="0.35">
      <c r="A362" t="s">
        <v>675</v>
      </c>
      <c r="B362" s="57">
        <v>-26</v>
      </c>
      <c r="C362" s="57">
        <v>12</v>
      </c>
      <c r="D362" s="57">
        <v>-52</v>
      </c>
      <c r="E362" s="57">
        <v>-49</v>
      </c>
      <c r="F362" s="57">
        <v>-8</v>
      </c>
      <c r="G362" s="57">
        <v>16</v>
      </c>
      <c r="H362" s="74">
        <v>83.81</v>
      </c>
      <c r="I362" s="74">
        <v>44.84</v>
      </c>
      <c r="J362" s="74">
        <v>77.599999999999994</v>
      </c>
      <c r="K362" s="74">
        <v>40.4</v>
      </c>
      <c r="L362" s="74">
        <v>68.02</v>
      </c>
      <c r="M362" s="74">
        <v>56.19</v>
      </c>
      <c r="N362" s="74">
        <v>52.08</v>
      </c>
      <c r="O362" s="57">
        <v>23</v>
      </c>
      <c r="P362" s="57">
        <v>45</v>
      </c>
      <c r="Q362" s="57">
        <v>42</v>
      </c>
      <c r="R362" s="57">
        <v>47</v>
      </c>
      <c r="S362" s="57">
        <v>22</v>
      </c>
      <c r="T362" s="57">
        <v>33</v>
      </c>
      <c r="U362" s="57">
        <v>147</v>
      </c>
      <c r="V362" s="57">
        <v>16</v>
      </c>
      <c r="W362" s="57">
        <v>16</v>
      </c>
      <c r="X362" s="57">
        <v>20</v>
      </c>
      <c r="Y362" s="57">
        <v>13</v>
      </c>
      <c r="Z362" s="57">
        <v>18</v>
      </c>
      <c r="AC362" s="57">
        <v>78</v>
      </c>
      <c r="AD362" s="57">
        <v>91</v>
      </c>
      <c r="AE362" s="57">
        <v>100</v>
      </c>
      <c r="AF362" s="57">
        <v>17</v>
      </c>
      <c r="AG362" s="57">
        <v>27</v>
      </c>
      <c r="AH362" s="74"/>
      <c r="AI362" s="74"/>
      <c r="AJ362" s="74"/>
      <c r="AK362" s="74">
        <v>112.18</v>
      </c>
      <c r="AL362" s="74">
        <v>145.15</v>
      </c>
      <c r="AM362" s="74">
        <v>58.28</v>
      </c>
      <c r="AN362" s="74">
        <v>131.19999999999999</v>
      </c>
      <c r="AO362" s="74">
        <v>82.04</v>
      </c>
      <c r="AP362" s="57"/>
      <c r="AQ362" s="57"/>
      <c r="AR362" s="57"/>
      <c r="AS362" s="57"/>
    </row>
    <row r="363" spans="1:45" x14ac:dyDescent="0.35">
      <c r="A363" t="s">
        <v>676</v>
      </c>
      <c r="B363" s="57">
        <v>-26</v>
      </c>
      <c r="C363" s="57">
        <v>17</v>
      </c>
      <c r="D363" s="57">
        <v>-52</v>
      </c>
      <c r="E363" s="57">
        <v>-50</v>
      </c>
      <c r="F363" s="57">
        <v>14</v>
      </c>
      <c r="G363" s="57">
        <v>16</v>
      </c>
      <c r="H363" s="74">
        <v>85.01</v>
      </c>
      <c r="I363" s="74">
        <v>41.83</v>
      </c>
      <c r="J363" s="74">
        <v>81.56</v>
      </c>
      <c r="K363" s="74">
        <v>37.090000000000003</v>
      </c>
      <c r="L363" s="74">
        <v>66</v>
      </c>
      <c r="M363" s="74">
        <v>51.93</v>
      </c>
      <c r="N363" s="74">
        <v>48.24</v>
      </c>
      <c r="O363" s="57">
        <v>22</v>
      </c>
      <c r="P363" s="57">
        <v>44</v>
      </c>
      <c r="Q363" s="57">
        <v>37</v>
      </c>
      <c r="R363" s="57">
        <v>47</v>
      </c>
      <c r="S363" s="57">
        <v>22</v>
      </c>
      <c r="T363" s="57">
        <v>34</v>
      </c>
      <c r="U363" s="57">
        <v>174</v>
      </c>
      <c r="V363" s="57">
        <v>13</v>
      </c>
      <c r="W363" s="57">
        <v>25</v>
      </c>
      <c r="X363" s="57">
        <v>21</v>
      </c>
      <c r="Y363" s="57">
        <v>16</v>
      </c>
      <c r="Z363" s="57">
        <v>7</v>
      </c>
      <c r="AC363" s="57">
        <v>78</v>
      </c>
      <c r="AD363" s="57">
        <v>89</v>
      </c>
      <c r="AE363" s="57">
        <v>94</v>
      </c>
      <c r="AF363" s="57">
        <v>16</v>
      </c>
      <c r="AG363" s="57">
        <v>25</v>
      </c>
      <c r="AH363" s="74"/>
      <c r="AI363" s="74"/>
      <c r="AJ363" s="74"/>
      <c r="AK363" s="74">
        <v>114.25</v>
      </c>
      <c r="AL363" s="74">
        <v>143.55000000000001</v>
      </c>
      <c r="AM363" s="74">
        <v>57.37</v>
      </c>
      <c r="AN363" s="74">
        <v>140.63</v>
      </c>
      <c r="AO363" s="74">
        <v>81.599999999999994</v>
      </c>
      <c r="AP363" s="57"/>
      <c r="AQ363" s="57"/>
      <c r="AR363" s="57"/>
      <c r="AS363" s="57"/>
    </row>
    <row r="364" spans="1:45" x14ac:dyDescent="0.35">
      <c r="A364" t="s">
        <v>677</v>
      </c>
      <c r="B364" s="57">
        <v>-27</v>
      </c>
      <c r="C364" s="57">
        <v>23</v>
      </c>
      <c r="D364" s="57">
        <v>-54</v>
      </c>
      <c r="E364" s="57">
        <v>-53</v>
      </c>
      <c r="F364" s="57">
        <v>-12</v>
      </c>
      <c r="G364" s="57">
        <v>18</v>
      </c>
      <c r="H364" s="74">
        <v>86.51</v>
      </c>
      <c r="I364" s="74">
        <v>40.57</v>
      </c>
      <c r="J364" s="74">
        <v>79.2</v>
      </c>
      <c r="K364" s="74">
        <v>37.33</v>
      </c>
      <c r="L364" s="74">
        <v>60.29</v>
      </c>
      <c r="M364" s="74">
        <v>45.21</v>
      </c>
      <c r="N364" s="74">
        <v>45.73</v>
      </c>
      <c r="O364" s="57">
        <v>21</v>
      </c>
      <c r="P364" s="57">
        <v>40</v>
      </c>
      <c r="Q364" s="57">
        <v>37</v>
      </c>
      <c r="R364" s="57">
        <v>42</v>
      </c>
      <c r="S364" s="57">
        <v>21</v>
      </c>
      <c r="T364" s="57">
        <v>32</v>
      </c>
      <c r="U364" s="57">
        <v>137</v>
      </c>
      <c r="V364" s="57">
        <v>16</v>
      </c>
      <c r="W364" s="57">
        <v>16</v>
      </c>
      <c r="X364" s="57">
        <v>6</v>
      </c>
      <c r="Y364" s="57">
        <v>9</v>
      </c>
      <c r="Z364" s="57">
        <v>8</v>
      </c>
      <c r="AC364" s="57">
        <v>78</v>
      </c>
      <c r="AD364" s="57">
        <v>85</v>
      </c>
      <c r="AE364" s="57">
        <v>80</v>
      </c>
      <c r="AF364" s="57">
        <v>15</v>
      </c>
      <c r="AG364" s="57">
        <v>23</v>
      </c>
      <c r="AH364" s="74"/>
      <c r="AI364" s="74"/>
      <c r="AJ364" s="74"/>
      <c r="AK364" s="74">
        <v>115.93</v>
      </c>
      <c r="AL364" s="74">
        <v>140.47</v>
      </c>
      <c r="AM364" s="74">
        <v>56.58</v>
      </c>
      <c r="AN364" s="74">
        <v>150.41</v>
      </c>
      <c r="AO364" s="74">
        <v>81.010000000000005</v>
      </c>
      <c r="AP364" s="57"/>
      <c r="AQ364" s="57"/>
      <c r="AR364" s="57"/>
      <c r="AS364" s="57"/>
    </row>
    <row r="365" spans="1:45" x14ac:dyDescent="0.35">
      <c r="A365" t="s">
        <v>678</v>
      </c>
      <c r="B365" s="57">
        <v>-35</v>
      </c>
      <c r="C365" s="57">
        <v>14</v>
      </c>
      <c r="D365" s="57">
        <v>-59</v>
      </c>
      <c r="E365" s="57">
        <v>-65</v>
      </c>
      <c r="F365" s="57">
        <v>19</v>
      </c>
      <c r="G365" s="57">
        <v>21</v>
      </c>
      <c r="H365" s="74">
        <v>66.52</v>
      </c>
      <c r="I365" s="74">
        <v>32.1</v>
      </c>
      <c r="J365" s="74">
        <v>63.37</v>
      </c>
      <c r="K365" s="74">
        <v>31.69</v>
      </c>
      <c r="L365" s="74">
        <v>50.14</v>
      </c>
      <c r="M365" s="74">
        <v>34.6</v>
      </c>
      <c r="N365" s="74">
        <v>31.03</v>
      </c>
      <c r="O365" s="57">
        <v>19</v>
      </c>
      <c r="P365" s="57">
        <v>38</v>
      </c>
      <c r="Q365" s="57">
        <v>31</v>
      </c>
      <c r="R365" s="57">
        <v>32</v>
      </c>
      <c r="S365" s="57">
        <v>17</v>
      </c>
      <c r="T365" s="57">
        <v>10</v>
      </c>
      <c r="U365" s="57">
        <v>99</v>
      </c>
      <c r="V365" s="57">
        <v>11</v>
      </c>
      <c r="W365" s="57">
        <v>12</v>
      </c>
      <c r="X365" s="57">
        <v>13</v>
      </c>
      <c r="Y365" s="57">
        <v>8</v>
      </c>
      <c r="Z365" s="57">
        <v>6</v>
      </c>
      <c r="AC365" s="57">
        <v>70</v>
      </c>
      <c r="AD365" s="57">
        <v>63</v>
      </c>
      <c r="AE365" s="57">
        <v>41</v>
      </c>
      <c r="AF365" s="57">
        <v>23</v>
      </c>
      <c r="AG365" s="57">
        <v>20</v>
      </c>
      <c r="AH365" s="74"/>
      <c r="AI365" s="74"/>
      <c r="AJ365" s="74"/>
      <c r="AK365" s="74">
        <v>118</v>
      </c>
      <c r="AL365" s="74">
        <v>137.47999999999999</v>
      </c>
      <c r="AM365" s="74">
        <v>56.15</v>
      </c>
      <c r="AN365" s="74">
        <v>160.82</v>
      </c>
      <c r="AO365" s="74">
        <v>81.25</v>
      </c>
      <c r="AP365" s="57"/>
      <c r="AQ365" s="57"/>
      <c r="AR365" s="57"/>
      <c r="AS365" s="57"/>
    </row>
    <row r="366" spans="1:45" x14ac:dyDescent="0.35">
      <c r="A366" t="s">
        <v>679</v>
      </c>
      <c r="B366" s="57">
        <v>-92</v>
      </c>
      <c r="C366" s="57">
        <v>-89</v>
      </c>
      <c r="D366" s="57">
        <v>-85</v>
      </c>
      <c r="E366" s="57">
        <v>-85</v>
      </c>
      <c r="F366" s="57">
        <v>-25</v>
      </c>
      <c r="G366" s="57">
        <v>27</v>
      </c>
      <c r="H366" s="74">
        <v>26.27</v>
      </c>
      <c r="I366" s="74">
        <v>16.39</v>
      </c>
      <c r="J366" s="74">
        <v>23.99</v>
      </c>
      <c r="K366" s="74">
        <v>15.54</v>
      </c>
      <c r="L366" s="74">
        <v>23.27</v>
      </c>
      <c r="M366" s="74">
        <v>18.73</v>
      </c>
      <c r="N366" s="74">
        <v>17.670000000000002</v>
      </c>
      <c r="O366" s="57">
        <v>6</v>
      </c>
      <c r="P366" s="57">
        <v>11</v>
      </c>
      <c r="Q366" s="57">
        <v>10</v>
      </c>
      <c r="R366" s="57">
        <v>18</v>
      </c>
      <c r="S366" s="57">
        <v>13</v>
      </c>
      <c r="T366" s="57">
        <v>7</v>
      </c>
      <c r="U366" s="57">
        <v>56</v>
      </c>
      <c r="V366" s="57">
        <v>15</v>
      </c>
      <c r="W366" s="57"/>
      <c r="X366" s="57">
        <v>9</v>
      </c>
      <c r="Y366" s="57">
        <v>11</v>
      </c>
      <c r="Z366" s="57">
        <v>9</v>
      </c>
      <c r="AC366" s="57">
        <v>36</v>
      </c>
      <c r="AD366" s="57">
        <v>24</v>
      </c>
      <c r="AE366" s="57">
        <v>3</v>
      </c>
      <c r="AF366" s="57"/>
      <c r="AG366" s="57"/>
      <c r="AH366" s="74"/>
      <c r="AI366" s="74"/>
      <c r="AJ366" s="74"/>
      <c r="AK366" s="74"/>
      <c r="AL366" s="74"/>
      <c r="AM366" s="74"/>
      <c r="AN366" s="74"/>
      <c r="AO366" s="74"/>
      <c r="AP366" s="57"/>
      <c r="AQ366" s="57"/>
      <c r="AR366" s="57"/>
      <c r="AS366" s="57"/>
    </row>
    <row r="367" spans="1:45" x14ac:dyDescent="0.35">
      <c r="A367" t="s">
        <v>1353</v>
      </c>
      <c r="B367" s="57">
        <v>-81</v>
      </c>
      <c r="C367" s="57">
        <v>-63</v>
      </c>
      <c r="D367" s="57">
        <v>-76</v>
      </c>
      <c r="E367" s="57">
        <v>-54</v>
      </c>
      <c r="F367" s="57">
        <v>-34</v>
      </c>
      <c r="G367" s="57">
        <v>15</v>
      </c>
      <c r="H367" s="74">
        <v>41.66</v>
      </c>
      <c r="I367" s="74">
        <v>31.11</v>
      </c>
      <c r="J367" s="74">
        <v>38.51</v>
      </c>
      <c r="K367" s="74">
        <v>29.42</v>
      </c>
      <c r="L367" s="74">
        <v>46.81</v>
      </c>
      <c r="M367" s="74">
        <v>37.549999999999997</v>
      </c>
      <c r="N367" s="74">
        <v>37.18</v>
      </c>
      <c r="O367" s="57">
        <v>14</v>
      </c>
      <c r="P367" s="57">
        <v>32</v>
      </c>
      <c r="Q367" s="57">
        <v>27</v>
      </c>
      <c r="R367" s="57">
        <v>28</v>
      </c>
      <c r="S367" s="57">
        <v>12</v>
      </c>
      <c r="T367" s="57">
        <v>8</v>
      </c>
      <c r="U367" s="57">
        <v>87</v>
      </c>
      <c r="V367" s="57">
        <v>11</v>
      </c>
      <c r="W367" s="57">
        <v>6</v>
      </c>
      <c r="X367" s="57">
        <v>9</v>
      </c>
      <c r="Y367" s="57">
        <v>14</v>
      </c>
      <c r="Z367" s="57">
        <v>20</v>
      </c>
      <c r="AC367" s="57">
        <v>43</v>
      </c>
      <c r="AD367" s="57">
        <v>41</v>
      </c>
      <c r="AE367" s="57">
        <v>28</v>
      </c>
      <c r="AF367" s="57">
        <v>16</v>
      </c>
      <c r="AG367" s="57"/>
      <c r="AH367" s="74"/>
      <c r="AI367" s="74"/>
      <c r="AJ367" s="74"/>
      <c r="AK367" s="74"/>
      <c r="AL367" s="74"/>
      <c r="AM367" s="74"/>
      <c r="AN367" s="74"/>
      <c r="AO367" s="74"/>
      <c r="AP367" s="57"/>
      <c r="AQ367" s="57"/>
      <c r="AR367" s="57"/>
      <c r="AS367" s="57"/>
    </row>
    <row r="368" spans="1:45" x14ac:dyDescent="0.35">
      <c r="A368" t="s">
        <v>1354</v>
      </c>
      <c r="B368" s="57">
        <v>-58</v>
      </c>
      <c r="C368" s="57">
        <v>-24</v>
      </c>
      <c r="D368" s="57">
        <v>-59</v>
      </c>
      <c r="E368" s="57">
        <v>-29</v>
      </c>
      <c r="F368" s="57">
        <v>3</v>
      </c>
      <c r="G368" s="57">
        <v>10</v>
      </c>
      <c r="H368" s="74">
        <v>53.33</v>
      </c>
      <c r="I368" s="74">
        <v>35.619999999999997</v>
      </c>
      <c r="J368" s="74">
        <v>50.36</v>
      </c>
      <c r="K368" s="74">
        <v>32.85</v>
      </c>
      <c r="L368" s="74">
        <v>48.77</v>
      </c>
      <c r="M368" s="74">
        <v>42.7</v>
      </c>
      <c r="N368" s="74">
        <v>40.049999999999997</v>
      </c>
      <c r="O368" s="57">
        <v>20</v>
      </c>
      <c r="P368" s="57">
        <v>45</v>
      </c>
      <c r="Q368" s="57">
        <v>35</v>
      </c>
      <c r="R368" s="57">
        <v>34</v>
      </c>
      <c r="S368" s="57">
        <v>14</v>
      </c>
      <c r="T368" s="57">
        <v>12</v>
      </c>
      <c r="U368" s="57">
        <v>105</v>
      </c>
      <c r="V368" s="57">
        <v>16</v>
      </c>
      <c r="W368" s="57">
        <v>8</v>
      </c>
      <c r="X368" s="57">
        <v>6</v>
      </c>
      <c r="Y368" s="57">
        <v>9</v>
      </c>
      <c r="Z368" s="57">
        <v>14</v>
      </c>
      <c r="AC368" s="57">
        <v>58</v>
      </c>
      <c r="AD368" s="57">
        <v>68</v>
      </c>
      <c r="AE368" s="57">
        <v>85</v>
      </c>
      <c r="AF368" s="57">
        <v>14</v>
      </c>
      <c r="AG368" s="57"/>
      <c r="AH368" s="74"/>
      <c r="AI368" s="74"/>
      <c r="AJ368" s="74"/>
      <c r="AK368" s="74"/>
      <c r="AL368" s="74"/>
      <c r="AM368" s="74"/>
      <c r="AN368" s="74"/>
      <c r="AO368" s="74"/>
      <c r="AP368" s="57"/>
      <c r="AQ368" s="57"/>
      <c r="AR368" s="57"/>
      <c r="AS368" s="57"/>
    </row>
    <row r="369" spans="1:45" x14ac:dyDescent="0.35">
      <c r="A369" t="s">
        <v>680</v>
      </c>
      <c r="B369" s="57">
        <v>-51</v>
      </c>
      <c r="C369" s="57">
        <v>-24</v>
      </c>
      <c r="D369" s="57">
        <v>-70</v>
      </c>
      <c r="E369" s="57">
        <v>-77</v>
      </c>
      <c r="F369" s="57">
        <v>16</v>
      </c>
      <c r="G369" s="57">
        <v>26</v>
      </c>
      <c r="H369" s="74">
        <v>57.63</v>
      </c>
      <c r="I369" s="74">
        <v>38.43</v>
      </c>
      <c r="J369" s="74">
        <v>53.48</v>
      </c>
      <c r="K369" s="74">
        <v>34.619999999999997</v>
      </c>
      <c r="L369" s="74">
        <v>56.77</v>
      </c>
      <c r="M369" s="74">
        <v>48.68</v>
      </c>
      <c r="N369" s="74">
        <v>51.75</v>
      </c>
      <c r="O369" s="57">
        <v>20</v>
      </c>
      <c r="P369" s="57">
        <v>39</v>
      </c>
      <c r="Q369" s="57">
        <v>37</v>
      </c>
      <c r="R369" s="57">
        <v>36</v>
      </c>
      <c r="S369" s="57">
        <v>20</v>
      </c>
      <c r="T369" s="57">
        <v>22</v>
      </c>
      <c r="U369" s="57">
        <v>133</v>
      </c>
      <c r="V369" s="57">
        <v>10</v>
      </c>
      <c r="W369" s="57">
        <v>12</v>
      </c>
      <c r="X369" s="57">
        <v>6</v>
      </c>
      <c r="Y369" s="57">
        <v>8</v>
      </c>
      <c r="Z369" s="57">
        <v>6</v>
      </c>
      <c r="AC369" s="57">
        <v>48</v>
      </c>
      <c r="AD369" s="57">
        <v>44</v>
      </c>
      <c r="AE369" s="57">
        <v>31</v>
      </c>
      <c r="AF369" s="57">
        <v>14</v>
      </c>
      <c r="AG369" s="57"/>
      <c r="AH369" s="74"/>
      <c r="AI369" s="74"/>
      <c r="AJ369" s="74"/>
      <c r="AK369" s="74"/>
      <c r="AL369" s="74"/>
      <c r="AM369" s="74"/>
      <c r="AN369" s="74"/>
      <c r="AO369" s="74"/>
      <c r="AP369" s="57"/>
      <c r="AQ369" s="57"/>
      <c r="AR369" s="57"/>
      <c r="AS369" s="57"/>
    </row>
    <row r="370" spans="1:45" x14ac:dyDescent="0.35">
      <c r="A370" t="s">
        <v>681</v>
      </c>
      <c r="B370" s="57">
        <v>-47</v>
      </c>
      <c r="C370" s="57">
        <v>-11</v>
      </c>
      <c r="D370" s="57">
        <v>-64</v>
      </c>
      <c r="E370" s="57">
        <v>-68</v>
      </c>
      <c r="F370" s="57">
        <v>14</v>
      </c>
      <c r="G370" s="57">
        <v>24</v>
      </c>
      <c r="H370" s="74">
        <v>65.3</v>
      </c>
      <c r="I370" s="74">
        <v>39.799999999999997</v>
      </c>
      <c r="J370" s="74">
        <v>66.760000000000005</v>
      </c>
      <c r="K370" s="74">
        <v>36.659999999999997</v>
      </c>
      <c r="L370" s="74">
        <v>59.52</v>
      </c>
      <c r="M370" s="74">
        <v>46.66</v>
      </c>
      <c r="N370" s="74">
        <v>52.23</v>
      </c>
      <c r="O370" s="57">
        <v>22</v>
      </c>
      <c r="P370" s="57">
        <v>38</v>
      </c>
      <c r="Q370" s="57">
        <v>36</v>
      </c>
      <c r="R370" s="57">
        <v>39</v>
      </c>
      <c r="S370" s="57">
        <v>20</v>
      </c>
      <c r="T370" s="57">
        <v>24</v>
      </c>
      <c r="U370" s="57">
        <v>156</v>
      </c>
      <c r="V370" s="57">
        <v>13</v>
      </c>
      <c r="W370" s="57">
        <v>16</v>
      </c>
      <c r="X370" s="57">
        <v>18</v>
      </c>
      <c r="Y370" s="57">
        <v>11</v>
      </c>
      <c r="Z370" s="57">
        <v>7</v>
      </c>
      <c r="AC370" s="57">
        <v>53</v>
      </c>
      <c r="AD370" s="57">
        <v>55</v>
      </c>
      <c r="AE370" s="57">
        <v>52</v>
      </c>
      <c r="AF370" s="57">
        <v>20</v>
      </c>
      <c r="AG370" s="57"/>
      <c r="AH370" s="74"/>
      <c r="AI370" s="74"/>
      <c r="AJ370" s="74"/>
      <c r="AK370" s="74">
        <v>72.5</v>
      </c>
      <c r="AL370" s="74">
        <v>75.37</v>
      </c>
      <c r="AM370" s="74">
        <v>39.47</v>
      </c>
      <c r="AN370" s="74">
        <v>102.01</v>
      </c>
      <c r="AO370" s="74">
        <v>61.06</v>
      </c>
      <c r="AP370" s="57"/>
      <c r="AQ370" s="57"/>
      <c r="AR370" s="57"/>
      <c r="AS370" s="57"/>
    </row>
    <row r="371" spans="1:45" x14ac:dyDescent="0.35">
      <c r="A371" t="s">
        <v>682</v>
      </c>
      <c r="B371" s="57">
        <v>-42</v>
      </c>
      <c r="C371" s="57">
        <v>-3</v>
      </c>
      <c r="D371" s="57">
        <v>-63</v>
      </c>
      <c r="E371" s="57">
        <v>-66</v>
      </c>
      <c r="F371" s="57">
        <v>18</v>
      </c>
      <c r="G371" s="57">
        <v>23</v>
      </c>
      <c r="H371" s="74">
        <v>68.14</v>
      </c>
      <c r="I371" s="74">
        <v>38.93</v>
      </c>
      <c r="J371" s="74">
        <v>70.010000000000005</v>
      </c>
      <c r="K371" s="74">
        <v>36.479999999999997</v>
      </c>
      <c r="L371" s="74">
        <v>56.78</v>
      </c>
      <c r="M371" s="74">
        <v>43.87</v>
      </c>
      <c r="N371" s="74">
        <v>48.3</v>
      </c>
      <c r="O371" s="57">
        <v>22</v>
      </c>
      <c r="P371" s="57">
        <v>40</v>
      </c>
      <c r="Q371" s="57">
        <v>34</v>
      </c>
      <c r="R371" s="57">
        <v>40</v>
      </c>
      <c r="S371" s="57">
        <v>24</v>
      </c>
      <c r="T371" s="57">
        <v>23</v>
      </c>
      <c r="U371" s="57">
        <v>146</v>
      </c>
      <c r="V371" s="57">
        <v>13</v>
      </c>
      <c r="W371" s="57">
        <v>16</v>
      </c>
      <c r="X371" s="57">
        <v>11</v>
      </c>
      <c r="Y371" s="57">
        <v>9</v>
      </c>
      <c r="Z371" s="57">
        <v>28</v>
      </c>
      <c r="AC371" s="57">
        <v>58</v>
      </c>
      <c r="AD371" s="57">
        <v>59</v>
      </c>
      <c r="AE371" s="57">
        <v>55</v>
      </c>
      <c r="AF371" s="57">
        <v>21</v>
      </c>
      <c r="AG371" s="57"/>
      <c r="AH371" s="74"/>
      <c r="AI371" s="74"/>
      <c r="AJ371" s="74"/>
      <c r="AK371" s="74">
        <v>67.290000000000006</v>
      </c>
      <c r="AL371" s="74">
        <v>69.56</v>
      </c>
      <c r="AM371" s="74">
        <v>39.369999999999997</v>
      </c>
      <c r="AN371" s="74">
        <v>92.4</v>
      </c>
      <c r="AO371" s="74">
        <v>57.66</v>
      </c>
      <c r="AP371" s="57"/>
      <c r="AQ371" s="57"/>
      <c r="AR371" s="57"/>
      <c r="AS371" s="57"/>
    </row>
    <row r="372" spans="1:45" x14ac:dyDescent="0.35">
      <c r="A372" t="s">
        <v>686</v>
      </c>
      <c r="B372" s="57">
        <v>-53</v>
      </c>
      <c r="C372" s="57">
        <v>2</v>
      </c>
      <c r="D372" s="57">
        <v>-67</v>
      </c>
      <c r="E372" s="57">
        <v>-69</v>
      </c>
      <c r="F372" s="57">
        <v>14</v>
      </c>
      <c r="G372" s="57">
        <v>24</v>
      </c>
      <c r="H372" s="74">
        <v>64.180000000000007</v>
      </c>
      <c r="I372" s="74">
        <v>34.14</v>
      </c>
      <c r="J372" s="74">
        <v>68.56</v>
      </c>
      <c r="K372" s="74">
        <v>34.43</v>
      </c>
      <c r="L372" s="74">
        <v>40.46</v>
      </c>
      <c r="M372" s="74">
        <v>34.72</v>
      </c>
      <c r="N372" s="74">
        <v>42.12</v>
      </c>
      <c r="O372" s="57">
        <v>20</v>
      </c>
      <c r="P372" s="57">
        <v>31</v>
      </c>
      <c r="Q372" s="57">
        <v>27</v>
      </c>
      <c r="R372" s="57">
        <v>39</v>
      </c>
      <c r="S372" s="57">
        <v>19</v>
      </c>
      <c r="T372" s="57">
        <v>12</v>
      </c>
      <c r="U372" s="57">
        <v>127</v>
      </c>
      <c r="V372" s="57">
        <v>15</v>
      </c>
      <c r="W372" s="57">
        <v>9</v>
      </c>
      <c r="X372" s="57">
        <v>15</v>
      </c>
      <c r="Y372" s="57">
        <v>9</v>
      </c>
      <c r="Z372" s="57">
        <v>13</v>
      </c>
      <c r="AC372" s="57">
        <v>50</v>
      </c>
      <c r="AD372" s="57">
        <v>48</v>
      </c>
      <c r="AE372" s="57">
        <v>37</v>
      </c>
      <c r="AF372" s="57">
        <v>17</v>
      </c>
      <c r="AG372" s="57"/>
      <c r="AH372" s="74"/>
      <c r="AI372" s="74"/>
      <c r="AJ372" s="74"/>
      <c r="AK372" s="74">
        <v>62.16</v>
      </c>
      <c r="AL372" s="74">
        <v>64.599999999999994</v>
      </c>
      <c r="AM372" s="74">
        <v>39.200000000000003</v>
      </c>
      <c r="AN372" s="74">
        <v>82.14</v>
      </c>
      <c r="AO372" s="74">
        <v>54.37</v>
      </c>
      <c r="AP372" s="57"/>
      <c r="AQ372" s="57"/>
      <c r="AR372" s="57"/>
      <c r="AS372" s="57"/>
    </row>
    <row r="373" spans="1:45" x14ac:dyDescent="0.35">
      <c r="A373" t="s">
        <v>687</v>
      </c>
      <c r="B373" s="57">
        <v>-83</v>
      </c>
      <c r="C373" s="57">
        <v>-64</v>
      </c>
      <c r="D373" s="57">
        <v>-82</v>
      </c>
      <c r="E373" s="57">
        <v>-83</v>
      </c>
      <c r="F373" s="57">
        <v>-5</v>
      </c>
      <c r="G373" s="57">
        <v>32</v>
      </c>
      <c r="H373" s="74">
        <v>42.69</v>
      </c>
      <c r="I373" s="74">
        <v>28.21</v>
      </c>
      <c r="J373" s="74">
        <v>40.04</v>
      </c>
      <c r="K373" s="74">
        <v>26.45</v>
      </c>
      <c r="L373" s="74">
        <v>36.1</v>
      </c>
      <c r="M373" s="74">
        <v>29.61</v>
      </c>
      <c r="N373" s="74">
        <v>31.16</v>
      </c>
      <c r="O373" s="57">
        <v>14</v>
      </c>
      <c r="P373" s="57">
        <v>19</v>
      </c>
      <c r="Q373" s="57">
        <v>18</v>
      </c>
      <c r="R373" s="57">
        <v>23</v>
      </c>
      <c r="S373" s="57">
        <v>13</v>
      </c>
      <c r="T373" s="57">
        <v>7</v>
      </c>
      <c r="U373" s="57">
        <v>92</v>
      </c>
      <c r="V373" s="57">
        <v>9</v>
      </c>
      <c r="W373" s="57">
        <v>10</v>
      </c>
      <c r="X373" s="57">
        <v>15</v>
      </c>
      <c r="Y373" s="57">
        <v>7</v>
      </c>
      <c r="Z373" s="57">
        <v>25</v>
      </c>
      <c r="AC373" s="57">
        <v>29</v>
      </c>
      <c r="AD373" s="57">
        <v>23</v>
      </c>
      <c r="AE373" s="57">
        <v>10</v>
      </c>
      <c r="AF373" s="57">
        <v>12</v>
      </c>
      <c r="AG373" s="57"/>
      <c r="AH373" s="74"/>
      <c r="AI373" s="74"/>
      <c r="AJ373" s="74"/>
      <c r="AK373" s="74"/>
      <c r="AL373" s="74"/>
      <c r="AM373" s="74"/>
      <c r="AN373" s="74"/>
      <c r="AO373" s="74"/>
      <c r="AP373" s="57"/>
      <c r="AQ373" s="57"/>
      <c r="AR373" s="57"/>
      <c r="AS373" s="57"/>
    </row>
    <row r="374" spans="1:45" x14ac:dyDescent="0.35">
      <c r="A374" t="s">
        <v>1355</v>
      </c>
      <c r="B374" s="57">
        <v>-68</v>
      </c>
      <c r="C374" s="57">
        <v>-24</v>
      </c>
      <c r="D374" s="57">
        <v>-66</v>
      </c>
      <c r="E374" s="57">
        <v>-39</v>
      </c>
      <c r="F374" s="57">
        <v>-12</v>
      </c>
      <c r="G374" s="57">
        <v>16</v>
      </c>
      <c r="H374" s="74">
        <v>58.69</v>
      </c>
      <c r="I374" s="74">
        <v>36.03</v>
      </c>
      <c r="J374" s="74">
        <v>60.3</v>
      </c>
      <c r="K374" s="74">
        <v>34.409999999999997</v>
      </c>
      <c r="L374" s="74">
        <v>44.48</v>
      </c>
      <c r="M374" s="74">
        <v>35.409999999999997</v>
      </c>
      <c r="N374" s="74">
        <v>40.909999999999997</v>
      </c>
      <c r="O374" s="57">
        <v>18</v>
      </c>
      <c r="P374" s="57">
        <v>30</v>
      </c>
      <c r="Q374" s="57">
        <v>26</v>
      </c>
      <c r="R374" s="57">
        <v>35</v>
      </c>
      <c r="S374" s="57">
        <v>16</v>
      </c>
      <c r="T374" s="57">
        <v>11</v>
      </c>
      <c r="U374" s="57">
        <v>106</v>
      </c>
      <c r="V374" s="57">
        <v>7</v>
      </c>
      <c r="W374" s="57">
        <v>11</v>
      </c>
      <c r="X374" s="57">
        <v>6</v>
      </c>
      <c r="Y374" s="57">
        <v>9</v>
      </c>
      <c r="Z374" s="57">
        <v>23</v>
      </c>
      <c r="AC374" s="57">
        <v>52</v>
      </c>
      <c r="AD374" s="57">
        <v>59</v>
      </c>
      <c r="AE374" s="57">
        <v>65</v>
      </c>
      <c r="AF374" s="57">
        <v>16</v>
      </c>
      <c r="AG374" s="57"/>
      <c r="AH374" s="74"/>
      <c r="AI374" s="74"/>
      <c r="AJ374" s="74"/>
      <c r="AK374" s="74"/>
      <c r="AL374" s="74"/>
      <c r="AM374" s="74"/>
      <c r="AN374" s="74"/>
      <c r="AO374" s="74"/>
      <c r="AP374" s="57"/>
      <c r="AQ374" s="57"/>
      <c r="AR374" s="57"/>
      <c r="AS374" s="57"/>
    </row>
    <row r="375" spans="1:45" x14ac:dyDescent="0.35">
      <c r="A375" t="s">
        <v>1356</v>
      </c>
      <c r="B375" s="57">
        <v>-64</v>
      </c>
      <c r="C375" s="57">
        <v>-24</v>
      </c>
      <c r="D375" s="57">
        <v>-62</v>
      </c>
      <c r="E375" s="57">
        <v>-29</v>
      </c>
      <c r="F375" s="57">
        <v>-8</v>
      </c>
      <c r="G375" s="57">
        <v>11</v>
      </c>
      <c r="H375" s="74">
        <v>55</v>
      </c>
      <c r="I375" s="74">
        <v>38.64</v>
      </c>
      <c r="J375" s="74">
        <v>50.57</v>
      </c>
      <c r="K375" s="74">
        <v>36.619999999999997</v>
      </c>
      <c r="L375" s="74">
        <v>46.01</v>
      </c>
      <c r="M375" s="74">
        <v>41.67</v>
      </c>
      <c r="N375" s="74">
        <v>45.75</v>
      </c>
      <c r="O375" s="57">
        <v>22</v>
      </c>
      <c r="P375" s="57">
        <v>35</v>
      </c>
      <c r="Q375" s="57">
        <v>30</v>
      </c>
      <c r="R375" s="57">
        <v>47</v>
      </c>
      <c r="S375" s="57">
        <v>21</v>
      </c>
      <c r="T375" s="57">
        <v>11</v>
      </c>
      <c r="U375" s="57">
        <v>108</v>
      </c>
      <c r="V375" s="57">
        <v>10</v>
      </c>
      <c r="W375" s="57">
        <v>14</v>
      </c>
      <c r="X375" s="57">
        <v>15</v>
      </c>
      <c r="Y375" s="57">
        <v>9</v>
      </c>
      <c r="Z375" s="57">
        <v>8</v>
      </c>
      <c r="AC375" s="57">
        <v>55</v>
      </c>
      <c r="AD375" s="57">
        <v>68</v>
      </c>
      <c r="AE375" s="57">
        <v>90</v>
      </c>
      <c r="AF375" s="57">
        <v>19</v>
      </c>
      <c r="AG375" s="57"/>
      <c r="AH375" s="74"/>
      <c r="AI375" s="74"/>
      <c r="AJ375" s="74"/>
      <c r="AK375" s="74"/>
      <c r="AL375" s="74"/>
      <c r="AM375" s="74"/>
      <c r="AN375" s="74"/>
      <c r="AO375" s="74"/>
      <c r="AP375" s="57"/>
      <c r="AQ375" s="57"/>
      <c r="AR375" s="57"/>
      <c r="AS375" s="57"/>
    </row>
    <row r="376" spans="1:45" x14ac:dyDescent="0.35">
      <c r="A376" t="s">
        <v>688</v>
      </c>
      <c r="B376" s="57">
        <v>-53</v>
      </c>
      <c r="C376" s="57">
        <v>-17</v>
      </c>
      <c r="D376" s="57">
        <v>-62</v>
      </c>
      <c r="E376" s="57">
        <v>-49</v>
      </c>
      <c r="F376" s="57">
        <v>-16</v>
      </c>
      <c r="G376" s="57">
        <v>19</v>
      </c>
      <c r="H376" s="74">
        <v>63.46</v>
      </c>
      <c r="I376" s="74">
        <v>40.119999999999997</v>
      </c>
      <c r="J376" s="74">
        <v>60.64</v>
      </c>
      <c r="K376" s="74">
        <v>37.35</v>
      </c>
      <c r="L376" s="74">
        <v>54.95</v>
      </c>
      <c r="M376" s="74">
        <v>44.02</v>
      </c>
      <c r="N376" s="74">
        <v>50.83</v>
      </c>
      <c r="O376" s="57">
        <v>23</v>
      </c>
      <c r="P376" s="57">
        <v>36</v>
      </c>
      <c r="Q376" s="57">
        <v>32</v>
      </c>
      <c r="R376" s="57">
        <v>49</v>
      </c>
      <c r="S376" s="57">
        <v>24</v>
      </c>
      <c r="T376" s="57">
        <v>28</v>
      </c>
      <c r="U376" s="57">
        <v>105</v>
      </c>
      <c r="V376" s="57">
        <v>8</v>
      </c>
      <c r="W376" s="57">
        <v>8</v>
      </c>
      <c r="X376" s="57">
        <v>18</v>
      </c>
      <c r="Y376" s="57">
        <v>9</v>
      </c>
      <c r="Z376" s="57">
        <v>21</v>
      </c>
      <c r="AC376" s="57">
        <v>60</v>
      </c>
      <c r="AD376" s="57">
        <v>77</v>
      </c>
      <c r="AE376" s="57">
        <v>80</v>
      </c>
      <c r="AF376" s="57">
        <v>20</v>
      </c>
      <c r="AG376" s="57"/>
      <c r="AH376" s="74"/>
      <c r="AI376" s="74"/>
      <c r="AJ376" s="74"/>
      <c r="AK376" s="74">
        <v>61.53</v>
      </c>
      <c r="AL376" s="74">
        <v>58.58</v>
      </c>
      <c r="AM376" s="74">
        <v>43.66</v>
      </c>
      <c r="AN376" s="74">
        <v>82.95</v>
      </c>
      <c r="AO376" s="74">
        <v>53.4</v>
      </c>
      <c r="AP376" s="57"/>
      <c r="AQ376" s="57"/>
      <c r="AR376" s="57"/>
      <c r="AS376" s="57"/>
    </row>
    <row r="377" spans="1:45" x14ac:dyDescent="0.35">
      <c r="A377" t="s">
        <v>689</v>
      </c>
      <c r="B377" s="57">
        <v>-61</v>
      </c>
      <c r="C377" s="57">
        <v>-21</v>
      </c>
      <c r="D377" s="57">
        <v>-63</v>
      </c>
      <c r="E377" s="57">
        <v>-50</v>
      </c>
      <c r="F377" s="57">
        <v>-18</v>
      </c>
      <c r="G377" s="57">
        <v>20</v>
      </c>
      <c r="H377" s="74">
        <v>62.73</v>
      </c>
      <c r="I377" s="74">
        <v>36.85</v>
      </c>
      <c r="J377" s="74">
        <v>61.19</v>
      </c>
      <c r="K377" s="74">
        <v>33.89</v>
      </c>
      <c r="L377" s="74">
        <v>51.89</v>
      </c>
      <c r="M377" s="74">
        <v>41.1</v>
      </c>
      <c r="N377" s="74">
        <v>43.09</v>
      </c>
      <c r="O377" s="57">
        <v>20</v>
      </c>
      <c r="P377" s="57">
        <v>31</v>
      </c>
      <c r="Q377" s="57">
        <v>26</v>
      </c>
      <c r="R377" s="57">
        <v>49</v>
      </c>
      <c r="S377" s="57">
        <v>23</v>
      </c>
      <c r="T377" s="57">
        <v>15</v>
      </c>
      <c r="U377" s="57">
        <v>146</v>
      </c>
      <c r="V377" s="57">
        <v>10</v>
      </c>
      <c r="W377" s="57">
        <v>16</v>
      </c>
      <c r="X377" s="57">
        <v>7</v>
      </c>
      <c r="Y377" s="57">
        <v>11</v>
      </c>
      <c r="Z377" s="57">
        <v>9</v>
      </c>
      <c r="AC377" s="57">
        <v>56</v>
      </c>
      <c r="AD377" s="57">
        <v>74</v>
      </c>
      <c r="AE377" s="57">
        <v>87</v>
      </c>
      <c r="AF377" s="57">
        <v>18</v>
      </c>
      <c r="AG377" s="57"/>
      <c r="AH377" s="74"/>
      <c r="AI377" s="74"/>
      <c r="AJ377" s="74"/>
      <c r="AK377" s="74">
        <v>69.75</v>
      </c>
      <c r="AL377" s="74">
        <v>60.91</v>
      </c>
      <c r="AM377" s="74">
        <v>47.45</v>
      </c>
      <c r="AN377" s="74">
        <v>103.46</v>
      </c>
      <c r="AO377" s="74">
        <v>54.01</v>
      </c>
      <c r="AP377" s="57"/>
      <c r="AQ377" s="57"/>
      <c r="AR377" s="57"/>
      <c r="AS377" s="57"/>
    </row>
    <row r="378" spans="1:45" x14ac:dyDescent="0.35">
      <c r="A378" t="s">
        <v>690</v>
      </c>
      <c r="B378" s="57">
        <v>-62</v>
      </c>
      <c r="C378" s="57">
        <v>-22</v>
      </c>
      <c r="D378" s="57">
        <v>-63</v>
      </c>
      <c r="E378" s="57">
        <v>-49</v>
      </c>
      <c r="F378" s="57">
        <v>-13</v>
      </c>
      <c r="G378" s="57">
        <v>21</v>
      </c>
      <c r="H378" s="74">
        <v>62.92</v>
      </c>
      <c r="I378" s="74">
        <v>35.82</v>
      </c>
      <c r="J378" s="74">
        <v>62.73</v>
      </c>
      <c r="K378" s="74">
        <v>33.01</v>
      </c>
      <c r="L378" s="74">
        <v>51.74</v>
      </c>
      <c r="M378" s="74">
        <v>40.659999999999997</v>
      </c>
      <c r="N378" s="74">
        <v>39.93</v>
      </c>
      <c r="O378" s="57">
        <v>19</v>
      </c>
      <c r="P378" s="57">
        <v>27</v>
      </c>
      <c r="Q378" s="57">
        <v>26</v>
      </c>
      <c r="R378" s="57">
        <v>47</v>
      </c>
      <c r="S378" s="57">
        <v>22</v>
      </c>
      <c r="T378" s="57">
        <v>11</v>
      </c>
      <c r="U378" s="57">
        <v>154</v>
      </c>
      <c r="V378" s="57">
        <v>10</v>
      </c>
      <c r="W378" s="57">
        <v>11</v>
      </c>
      <c r="X378" s="57">
        <v>8</v>
      </c>
      <c r="Y378" s="57">
        <v>8</v>
      </c>
      <c r="Z378" s="57">
        <v>7</v>
      </c>
      <c r="AC378" s="57">
        <v>54</v>
      </c>
      <c r="AD378" s="57">
        <v>73</v>
      </c>
      <c r="AE378" s="57">
        <v>90</v>
      </c>
      <c r="AF378" s="57">
        <v>17</v>
      </c>
      <c r="AG378" s="57"/>
      <c r="AH378" s="74"/>
      <c r="AI378" s="74"/>
      <c r="AJ378" s="74"/>
      <c r="AK378" s="74">
        <v>67.28</v>
      </c>
      <c r="AL378" s="74">
        <v>57.2</v>
      </c>
      <c r="AM378" s="74">
        <v>46.02</v>
      </c>
      <c r="AN378" s="74">
        <v>100.8</v>
      </c>
      <c r="AO378" s="74">
        <v>54.36</v>
      </c>
      <c r="AP378" s="57"/>
      <c r="AQ378" s="57"/>
      <c r="AR378" s="57"/>
      <c r="AS378" s="57"/>
    </row>
    <row r="379" spans="1:45" x14ac:dyDescent="0.35">
      <c r="A379" t="s">
        <v>693</v>
      </c>
      <c r="B379" s="57">
        <v>-62</v>
      </c>
      <c r="C379" s="57">
        <v>-22</v>
      </c>
      <c r="D379" s="57">
        <v>-64</v>
      </c>
      <c r="E379" s="57">
        <v>-50</v>
      </c>
      <c r="F379" s="57">
        <v>-9</v>
      </c>
      <c r="G379" s="57">
        <v>21</v>
      </c>
      <c r="H379" s="74">
        <v>63.32</v>
      </c>
      <c r="I379" s="74">
        <v>35.26</v>
      </c>
      <c r="J379" s="74">
        <v>62.58</v>
      </c>
      <c r="K379" s="74">
        <v>32.43</v>
      </c>
      <c r="L379" s="74">
        <v>48.66</v>
      </c>
      <c r="M379" s="74">
        <v>39.74</v>
      </c>
      <c r="N379" s="74">
        <v>43.19</v>
      </c>
      <c r="O379" s="57">
        <v>19</v>
      </c>
      <c r="P379" s="57">
        <v>31</v>
      </c>
      <c r="Q379" s="57">
        <v>27</v>
      </c>
      <c r="R379" s="57">
        <v>46</v>
      </c>
      <c r="S379" s="57">
        <v>21</v>
      </c>
      <c r="T379" s="57">
        <v>27</v>
      </c>
      <c r="U379" s="57">
        <v>152</v>
      </c>
      <c r="V379" s="57">
        <v>12</v>
      </c>
      <c r="W379" s="57">
        <v>17</v>
      </c>
      <c r="X379" s="57">
        <v>27</v>
      </c>
      <c r="Y379" s="57">
        <v>13</v>
      </c>
      <c r="Z379" s="57">
        <v>9</v>
      </c>
      <c r="AC379" s="57">
        <v>53</v>
      </c>
      <c r="AD379" s="57">
        <v>71</v>
      </c>
      <c r="AE379" s="57">
        <v>90</v>
      </c>
      <c r="AF379" s="57">
        <v>16</v>
      </c>
      <c r="AG379" s="57"/>
      <c r="AH379" s="74"/>
      <c r="AI379" s="74"/>
      <c r="AJ379" s="74"/>
      <c r="AK379" s="74">
        <v>64.650000000000006</v>
      </c>
      <c r="AL379" s="74">
        <v>53.31</v>
      </c>
      <c r="AM379" s="74">
        <v>44.8</v>
      </c>
      <c r="AN379" s="74">
        <v>97.79</v>
      </c>
      <c r="AO379" s="74">
        <v>54.03</v>
      </c>
      <c r="AP379" s="57"/>
      <c r="AQ379" s="57"/>
      <c r="AR379" s="57"/>
      <c r="AS379" s="57"/>
    </row>
    <row r="380" spans="1:45" x14ac:dyDescent="0.35">
      <c r="A380" t="s">
        <v>694</v>
      </c>
      <c r="B380" s="57">
        <v>-64</v>
      </c>
      <c r="C380" s="57">
        <v>-23</v>
      </c>
      <c r="D380" s="57">
        <v>-64</v>
      </c>
      <c r="E380" s="57">
        <v>-49</v>
      </c>
      <c r="F380" s="57">
        <v>-21</v>
      </c>
      <c r="G380" s="57">
        <v>22</v>
      </c>
      <c r="H380" s="74">
        <v>68.97</v>
      </c>
      <c r="I380" s="74">
        <v>35.6</v>
      </c>
      <c r="J380" s="74">
        <v>68.56</v>
      </c>
      <c r="K380" s="74">
        <v>33.25</v>
      </c>
      <c r="L380" s="74">
        <v>48.51</v>
      </c>
      <c r="M380" s="74">
        <v>38.869999999999997</v>
      </c>
      <c r="N380" s="74">
        <v>39.32</v>
      </c>
      <c r="O380" s="57">
        <v>18</v>
      </c>
      <c r="P380" s="57">
        <v>30</v>
      </c>
      <c r="Q380" s="57">
        <v>24</v>
      </c>
      <c r="R380" s="57">
        <v>47</v>
      </c>
      <c r="S380" s="57">
        <v>20</v>
      </c>
      <c r="T380" s="57">
        <v>28</v>
      </c>
      <c r="U380" s="57">
        <v>134</v>
      </c>
      <c r="V380" s="57">
        <v>9</v>
      </c>
      <c r="W380" s="57">
        <v>19</v>
      </c>
      <c r="X380" s="57">
        <v>11</v>
      </c>
      <c r="Y380" s="57">
        <v>8</v>
      </c>
      <c r="Z380" s="57">
        <v>28</v>
      </c>
      <c r="AC380" s="57">
        <v>52</v>
      </c>
      <c r="AD380" s="57">
        <v>70</v>
      </c>
      <c r="AE380" s="57">
        <v>90</v>
      </c>
      <c r="AF380" s="57">
        <v>17</v>
      </c>
      <c r="AG380" s="57"/>
      <c r="AH380" s="74"/>
      <c r="AI380" s="74"/>
      <c r="AJ380" s="74"/>
      <c r="AK380" s="74">
        <v>64.78</v>
      </c>
      <c r="AL380" s="74">
        <v>52.96</v>
      </c>
      <c r="AM380" s="74">
        <v>43.83</v>
      </c>
      <c r="AN380" s="74">
        <v>99.36</v>
      </c>
      <c r="AO380" s="74">
        <v>54.7</v>
      </c>
      <c r="AP380" s="57"/>
      <c r="AQ380" s="57"/>
      <c r="AR380" s="57"/>
      <c r="AS380" s="57"/>
    </row>
    <row r="381" spans="1:45" x14ac:dyDescent="0.35">
      <c r="A381" t="s">
        <v>1357</v>
      </c>
      <c r="B381" s="57">
        <v>-68</v>
      </c>
      <c r="C381" s="57">
        <v>-22</v>
      </c>
      <c r="D381" s="57">
        <v>-65</v>
      </c>
      <c r="E381" s="57">
        <v>-33</v>
      </c>
      <c r="F381" s="57">
        <v>-14</v>
      </c>
      <c r="G381" s="57">
        <v>15</v>
      </c>
      <c r="H381" s="74">
        <v>61.53</v>
      </c>
      <c r="I381" s="74">
        <v>33.81</v>
      </c>
      <c r="J381" s="74">
        <v>71.83</v>
      </c>
      <c r="K381" s="74">
        <v>32.92</v>
      </c>
      <c r="L381" s="74">
        <v>41.56</v>
      </c>
      <c r="M381" s="74">
        <v>35.86</v>
      </c>
      <c r="N381" s="74">
        <v>37.229999999999997</v>
      </c>
      <c r="O381" s="57">
        <v>18</v>
      </c>
      <c r="P381" s="57">
        <v>27</v>
      </c>
      <c r="Q381" s="57">
        <v>24</v>
      </c>
      <c r="R381" s="57">
        <v>57</v>
      </c>
      <c r="S381" s="57">
        <v>19</v>
      </c>
      <c r="T381" s="57">
        <v>22</v>
      </c>
      <c r="U381" s="57">
        <v>132</v>
      </c>
      <c r="V381" s="57">
        <v>16</v>
      </c>
      <c r="W381" s="57">
        <v>14</v>
      </c>
      <c r="X381" s="57">
        <v>17</v>
      </c>
      <c r="Y381" s="57">
        <v>9</v>
      </c>
      <c r="Z381" s="57">
        <v>8</v>
      </c>
      <c r="AC381" s="57">
        <v>48</v>
      </c>
      <c r="AD381" s="57">
        <v>65</v>
      </c>
      <c r="AE381" s="57">
        <v>96</v>
      </c>
      <c r="AF381" s="57">
        <v>14</v>
      </c>
      <c r="AG381" s="57"/>
      <c r="AH381" s="74"/>
      <c r="AI381" s="74"/>
      <c r="AJ381" s="74"/>
      <c r="AK381" s="74"/>
      <c r="AL381" s="74"/>
      <c r="AM381" s="74"/>
      <c r="AN381" s="74"/>
      <c r="AO381" s="74"/>
      <c r="AP381" s="57"/>
      <c r="AQ381" s="57"/>
      <c r="AR381" s="57"/>
      <c r="AS381" s="57"/>
    </row>
    <row r="382" spans="1:45" x14ac:dyDescent="0.35">
      <c r="A382" t="s">
        <v>1358</v>
      </c>
      <c r="B382" s="57">
        <v>-68</v>
      </c>
      <c r="C382" s="57">
        <v>-27</v>
      </c>
      <c r="D382" s="57">
        <v>-65</v>
      </c>
      <c r="E382" s="57">
        <v>-31</v>
      </c>
      <c r="F382" s="57">
        <v>-13</v>
      </c>
      <c r="G382" s="57">
        <v>12</v>
      </c>
      <c r="H382" s="74">
        <v>51.09</v>
      </c>
      <c r="I382" s="74">
        <v>34.159999999999997</v>
      </c>
      <c r="J382" s="74">
        <v>51.86</v>
      </c>
      <c r="K382" s="74">
        <v>32.369999999999997</v>
      </c>
      <c r="L382" s="74">
        <v>44.41</v>
      </c>
      <c r="M382" s="74">
        <v>37.6</v>
      </c>
      <c r="N382" s="74">
        <v>36.82</v>
      </c>
      <c r="O382" s="57">
        <v>19</v>
      </c>
      <c r="P382" s="57">
        <v>31</v>
      </c>
      <c r="Q382" s="57">
        <v>27</v>
      </c>
      <c r="R382" s="57">
        <v>61</v>
      </c>
      <c r="S382" s="57">
        <v>22</v>
      </c>
      <c r="T382" s="57">
        <v>20</v>
      </c>
      <c r="U382" s="57">
        <v>124</v>
      </c>
      <c r="V382" s="57">
        <v>18</v>
      </c>
      <c r="W382" s="57">
        <v>13</v>
      </c>
      <c r="X382" s="57">
        <v>9</v>
      </c>
      <c r="Y382" s="57">
        <v>7</v>
      </c>
      <c r="Z382" s="57">
        <v>9</v>
      </c>
      <c r="AC382" s="57">
        <v>46</v>
      </c>
      <c r="AD382" s="57">
        <v>61</v>
      </c>
      <c r="AE382" s="57">
        <v>97</v>
      </c>
      <c r="AF382" s="57">
        <v>14</v>
      </c>
      <c r="AG382" s="57"/>
      <c r="AH382" s="74"/>
      <c r="AI382" s="74"/>
      <c r="AJ382" s="74"/>
      <c r="AK382" s="74"/>
      <c r="AL382" s="74"/>
      <c r="AM382" s="74"/>
      <c r="AN382" s="74"/>
      <c r="AO382" s="74"/>
      <c r="AP382" s="57">
        <v>2677971</v>
      </c>
      <c r="AQ382" s="57"/>
      <c r="AR382" s="57">
        <v>2286572</v>
      </c>
      <c r="AS382" s="57">
        <v>391399</v>
      </c>
    </row>
    <row r="383" spans="1:45" x14ac:dyDescent="0.35">
      <c r="A383" t="s">
        <v>697</v>
      </c>
      <c r="B383" s="57">
        <v>-59</v>
      </c>
      <c r="C383" s="57">
        <v>-25</v>
      </c>
      <c r="D383" s="57">
        <v>-63</v>
      </c>
      <c r="E383" s="57">
        <v>-50</v>
      </c>
      <c r="F383" s="57">
        <v>-16</v>
      </c>
      <c r="G383" s="57">
        <v>20</v>
      </c>
      <c r="H383" s="74">
        <v>64.59</v>
      </c>
      <c r="I383" s="74">
        <v>36.909999999999997</v>
      </c>
      <c r="J383" s="74">
        <v>63.24</v>
      </c>
      <c r="K383" s="74">
        <v>33.47</v>
      </c>
      <c r="L383" s="74">
        <v>52.61</v>
      </c>
      <c r="M383" s="74">
        <v>43.36</v>
      </c>
      <c r="N383" s="74">
        <v>44.21</v>
      </c>
      <c r="O383" s="57">
        <v>21</v>
      </c>
      <c r="P383" s="57">
        <v>32</v>
      </c>
      <c r="Q383" s="57">
        <v>30</v>
      </c>
      <c r="R383" s="57">
        <v>51</v>
      </c>
      <c r="S383" s="57">
        <v>24</v>
      </c>
      <c r="T383" s="57">
        <v>35</v>
      </c>
      <c r="U383" s="57">
        <v>114</v>
      </c>
      <c r="V383" s="57">
        <v>9</v>
      </c>
      <c r="W383" s="57">
        <v>13</v>
      </c>
      <c r="X383" s="57">
        <v>6</v>
      </c>
      <c r="Y383" s="57">
        <v>9</v>
      </c>
      <c r="Z383" s="57">
        <v>22</v>
      </c>
      <c r="AC383" s="57">
        <v>56</v>
      </c>
      <c r="AD383" s="57">
        <v>79</v>
      </c>
      <c r="AE383" s="57">
        <v>97</v>
      </c>
      <c r="AF383" s="57">
        <v>17</v>
      </c>
      <c r="AG383" s="57"/>
      <c r="AH383" s="74"/>
      <c r="AI383" s="74"/>
      <c r="AJ383" s="74"/>
      <c r="AK383" s="74">
        <v>67.64</v>
      </c>
      <c r="AL383" s="74">
        <v>53.74</v>
      </c>
      <c r="AM383" s="74">
        <v>44.39</v>
      </c>
      <c r="AN383" s="74">
        <v>106.91</v>
      </c>
      <c r="AO383" s="74">
        <v>56.37</v>
      </c>
      <c r="AP383" s="57">
        <v>2843815</v>
      </c>
      <c r="AQ383" s="57">
        <v>165844</v>
      </c>
      <c r="AR383" s="57">
        <v>2431648</v>
      </c>
      <c r="AS383" s="57">
        <v>412167</v>
      </c>
    </row>
    <row r="384" spans="1:45" x14ac:dyDescent="0.35">
      <c r="A384" t="s">
        <v>698</v>
      </c>
      <c r="B384" s="57">
        <v>-61</v>
      </c>
      <c r="C384" s="57">
        <v>-24</v>
      </c>
      <c r="D384" s="57">
        <v>-63</v>
      </c>
      <c r="E384" s="57">
        <v>-51</v>
      </c>
      <c r="F384" s="57">
        <v>-7</v>
      </c>
      <c r="G384" s="57">
        <v>20</v>
      </c>
      <c r="H384" s="74">
        <v>65.25</v>
      </c>
      <c r="I384" s="74">
        <v>36.35</v>
      </c>
      <c r="J384" s="74">
        <v>65.39</v>
      </c>
      <c r="K384" s="74">
        <v>33.130000000000003</v>
      </c>
      <c r="L384" s="74">
        <v>52.79</v>
      </c>
      <c r="M384" s="74">
        <v>42.02</v>
      </c>
      <c r="N384" s="74">
        <v>43.68</v>
      </c>
      <c r="O384" s="57">
        <v>19</v>
      </c>
      <c r="P384" s="57">
        <v>29</v>
      </c>
      <c r="Q384" s="57">
        <v>27</v>
      </c>
      <c r="R384" s="57">
        <v>52</v>
      </c>
      <c r="S384" s="57">
        <v>24</v>
      </c>
      <c r="T384" s="57">
        <v>33</v>
      </c>
      <c r="U384" s="57">
        <v>146</v>
      </c>
      <c r="V384" s="57">
        <v>14</v>
      </c>
      <c r="W384" s="57">
        <v>14</v>
      </c>
      <c r="X384" s="57">
        <v>19</v>
      </c>
      <c r="Y384" s="57">
        <v>12</v>
      </c>
      <c r="Z384" s="57">
        <v>8</v>
      </c>
      <c r="AC384" s="57">
        <v>55</v>
      </c>
      <c r="AD384" s="57">
        <v>76</v>
      </c>
      <c r="AE384" s="57">
        <v>96</v>
      </c>
      <c r="AF384" s="57">
        <v>16</v>
      </c>
      <c r="AG384" s="57"/>
      <c r="AH384" s="74"/>
      <c r="AI384" s="74"/>
      <c r="AJ384" s="74"/>
      <c r="AK384" s="74">
        <v>65.98</v>
      </c>
      <c r="AL384" s="74">
        <v>53.04</v>
      </c>
      <c r="AM384" s="74">
        <v>44.12</v>
      </c>
      <c r="AN384" s="74">
        <v>102.72</v>
      </c>
      <c r="AO384" s="74">
        <v>55.56</v>
      </c>
      <c r="AP384" s="57">
        <v>3067541</v>
      </c>
      <c r="AQ384" s="57">
        <v>223726</v>
      </c>
      <c r="AR384" s="57">
        <v>2639309</v>
      </c>
      <c r="AS384" s="57">
        <v>428232</v>
      </c>
    </row>
    <row r="385" spans="1:45" x14ac:dyDescent="0.35">
      <c r="A385" t="s">
        <v>699</v>
      </c>
      <c r="B385" s="57">
        <v>-64</v>
      </c>
      <c r="C385" s="57">
        <v>-27</v>
      </c>
      <c r="D385" s="57">
        <v>-65</v>
      </c>
      <c r="E385" s="57">
        <v>-50</v>
      </c>
      <c r="F385" s="57">
        <v>-30</v>
      </c>
      <c r="G385" s="57">
        <v>21</v>
      </c>
      <c r="H385" s="74">
        <v>64.55</v>
      </c>
      <c r="I385" s="74">
        <v>35.92</v>
      </c>
      <c r="J385" s="74">
        <v>61.62</v>
      </c>
      <c r="K385" s="74">
        <v>32.94</v>
      </c>
      <c r="L385" s="74">
        <v>50.81</v>
      </c>
      <c r="M385" s="74">
        <v>41.24</v>
      </c>
      <c r="N385" s="74">
        <v>43.07</v>
      </c>
      <c r="O385" s="57">
        <v>18</v>
      </c>
      <c r="P385" s="57">
        <v>29</v>
      </c>
      <c r="Q385" s="57">
        <v>25</v>
      </c>
      <c r="R385" s="57">
        <v>50</v>
      </c>
      <c r="S385" s="57">
        <v>24</v>
      </c>
      <c r="T385" s="57">
        <v>32</v>
      </c>
      <c r="U385" s="57">
        <v>152</v>
      </c>
      <c r="V385" s="57">
        <v>14</v>
      </c>
      <c r="W385" s="57">
        <v>19</v>
      </c>
      <c r="X385" s="57">
        <v>21</v>
      </c>
      <c r="Y385" s="57">
        <v>11</v>
      </c>
      <c r="Z385" s="57">
        <v>8</v>
      </c>
      <c r="AC385" s="57">
        <v>54</v>
      </c>
      <c r="AD385" s="57">
        <v>75</v>
      </c>
      <c r="AE385" s="57">
        <v>96</v>
      </c>
      <c r="AF385" s="57">
        <v>16</v>
      </c>
      <c r="AG385" s="57">
        <v>13</v>
      </c>
      <c r="AH385" s="74"/>
      <c r="AI385" s="74"/>
      <c r="AJ385" s="74"/>
      <c r="AK385" s="74">
        <v>65.31</v>
      </c>
      <c r="AL385" s="74">
        <v>51.7</v>
      </c>
      <c r="AM385" s="74">
        <v>44.07</v>
      </c>
      <c r="AN385" s="74">
        <v>102.13</v>
      </c>
      <c r="AO385" s="74">
        <v>55.33</v>
      </c>
      <c r="AP385" s="57">
        <v>3356229</v>
      </c>
      <c r="AQ385" s="57">
        <v>288688</v>
      </c>
      <c r="AR385" s="57">
        <v>2918252</v>
      </c>
      <c r="AS385" s="57">
        <v>437977</v>
      </c>
    </row>
    <row r="386" spans="1:45" x14ac:dyDescent="0.35">
      <c r="A386" t="s">
        <v>701</v>
      </c>
      <c r="B386" s="57">
        <v>-66</v>
      </c>
      <c r="C386" s="57">
        <v>-29</v>
      </c>
      <c r="D386" s="57">
        <v>-66</v>
      </c>
      <c r="E386" s="57">
        <v>-53</v>
      </c>
      <c r="F386" s="57">
        <v>-28</v>
      </c>
      <c r="G386" s="57">
        <v>22</v>
      </c>
      <c r="H386" s="74">
        <v>65.58</v>
      </c>
      <c r="I386" s="74">
        <v>35.56</v>
      </c>
      <c r="J386" s="74">
        <v>61.84</v>
      </c>
      <c r="K386" s="74">
        <v>32.44</v>
      </c>
      <c r="L386" s="74">
        <v>49.93</v>
      </c>
      <c r="M386" s="74">
        <v>39.99</v>
      </c>
      <c r="N386" s="74">
        <v>51.23</v>
      </c>
      <c r="O386" s="57">
        <v>18</v>
      </c>
      <c r="P386" s="57">
        <v>26</v>
      </c>
      <c r="Q386" s="57">
        <v>26</v>
      </c>
      <c r="R386" s="57">
        <v>50</v>
      </c>
      <c r="S386" s="57">
        <v>24</v>
      </c>
      <c r="T386" s="57">
        <v>31</v>
      </c>
      <c r="U386" s="57">
        <v>153</v>
      </c>
      <c r="V386" s="57">
        <v>18</v>
      </c>
      <c r="W386" s="57">
        <v>15</v>
      </c>
      <c r="X386" s="57">
        <v>7</v>
      </c>
      <c r="Y386" s="57">
        <v>11</v>
      </c>
      <c r="Z386" s="57">
        <v>11</v>
      </c>
      <c r="AC386" s="57">
        <v>50</v>
      </c>
      <c r="AD386" s="57">
        <v>69</v>
      </c>
      <c r="AE386" s="57">
        <v>91</v>
      </c>
      <c r="AF386" s="57">
        <v>15</v>
      </c>
      <c r="AG386" s="57">
        <v>12</v>
      </c>
      <c r="AH386" s="74"/>
      <c r="AI386" s="74"/>
      <c r="AJ386" s="74"/>
      <c r="AK386" s="74">
        <v>64.83</v>
      </c>
      <c r="AL386" s="74">
        <v>50.86</v>
      </c>
      <c r="AM386" s="74">
        <v>44.1</v>
      </c>
      <c r="AN386" s="74">
        <v>101.51</v>
      </c>
      <c r="AO386" s="74">
        <v>55.14</v>
      </c>
      <c r="AP386" s="57">
        <v>3678180</v>
      </c>
      <c r="AQ386" s="57">
        <v>321951</v>
      </c>
      <c r="AR386" s="57">
        <v>3234946</v>
      </c>
      <c r="AS386" s="57">
        <v>443234</v>
      </c>
    </row>
    <row r="387" spans="1:45" x14ac:dyDescent="0.35">
      <c r="A387" t="s">
        <v>702</v>
      </c>
      <c r="B387" s="57">
        <v>-64</v>
      </c>
      <c r="C387" s="57">
        <v>-23</v>
      </c>
      <c r="D387" s="57">
        <v>-64</v>
      </c>
      <c r="E387" s="57">
        <v>-51</v>
      </c>
      <c r="F387" s="57">
        <v>-15</v>
      </c>
      <c r="G387" s="57">
        <v>21</v>
      </c>
      <c r="H387" s="74">
        <v>70.89</v>
      </c>
      <c r="I387" s="74">
        <v>36.14</v>
      </c>
      <c r="J387" s="74">
        <v>71.12</v>
      </c>
      <c r="K387" s="74">
        <v>34.1</v>
      </c>
      <c r="L387" s="74">
        <v>47.06</v>
      </c>
      <c r="M387" s="74">
        <v>40.090000000000003</v>
      </c>
      <c r="N387" s="74">
        <v>43.29</v>
      </c>
      <c r="O387" s="57">
        <v>18</v>
      </c>
      <c r="P387" s="57">
        <v>26</v>
      </c>
      <c r="Q387" s="57">
        <v>26</v>
      </c>
      <c r="R387" s="57">
        <v>51</v>
      </c>
      <c r="S387" s="57">
        <v>29</v>
      </c>
      <c r="T387" s="57">
        <v>31</v>
      </c>
      <c r="U387" s="57">
        <v>139</v>
      </c>
      <c r="V387" s="57">
        <v>8</v>
      </c>
      <c r="W387" s="57">
        <v>15</v>
      </c>
      <c r="X387" s="57">
        <v>7</v>
      </c>
      <c r="Y387" s="57">
        <v>10</v>
      </c>
      <c r="Z387" s="57">
        <v>6</v>
      </c>
      <c r="AC387" s="57">
        <v>54</v>
      </c>
      <c r="AD387" s="57">
        <v>71</v>
      </c>
      <c r="AE387" s="57">
        <v>91</v>
      </c>
      <c r="AF387" s="57">
        <v>16</v>
      </c>
      <c r="AG387" s="57">
        <v>14</v>
      </c>
      <c r="AH387" s="74"/>
      <c r="AI387" s="74"/>
      <c r="AJ387" s="74"/>
      <c r="AK387" s="74">
        <v>64.650000000000006</v>
      </c>
      <c r="AL387" s="74">
        <v>50.99</v>
      </c>
      <c r="AM387" s="74">
        <v>44.69</v>
      </c>
      <c r="AN387" s="74">
        <v>100.32</v>
      </c>
      <c r="AO387" s="74">
        <v>54.7</v>
      </c>
      <c r="AP387" s="57">
        <v>4023705</v>
      </c>
      <c r="AQ387" s="57">
        <v>345525</v>
      </c>
      <c r="AR387" s="57">
        <v>3576263</v>
      </c>
      <c r="AS387" s="57">
        <v>447442</v>
      </c>
    </row>
    <row r="388" spans="1:45" x14ac:dyDescent="0.35">
      <c r="A388" t="s">
        <v>1359</v>
      </c>
      <c r="B388" s="57">
        <v>-70</v>
      </c>
      <c r="C388" s="57">
        <v>-26</v>
      </c>
      <c r="D388" s="57">
        <v>-67</v>
      </c>
      <c r="E388" s="57">
        <v>-35</v>
      </c>
      <c r="F388" s="57">
        <v>-31</v>
      </c>
      <c r="G388" s="57">
        <v>15</v>
      </c>
      <c r="H388" s="74">
        <v>61.36</v>
      </c>
      <c r="I388" s="74">
        <v>33.909999999999997</v>
      </c>
      <c r="J388" s="74">
        <v>68.760000000000005</v>
      </c>
      <c r="K388" s="74">
        <v>32.99</v>
      </c>
      <c r="L388" s="74">
        <v>42.43</v>
      </c>
      <c r="M388" s="74">
        <v>34.81</v>
      </c>
      <c r="N388" s="74">
        <v>34.29</v>
      </c>
      <c r="O388" s="57">
        <v>17</v>
      </c>
      <c r="P388" s="57">
        <v>29</v>
      </c>
      <c r="Q388" s="57">
        <v>26</v>
      </c>
      <c r="R388" s="57">
        <v>59</v>
      </c>
      <c r="S388" s="57">
        <v>41</v>
      </c>
      <c r="T388" s="57">
        <v>30</v>
      </c>
      <c r="U388" s="57">
        <v>131</v>
      </c>
      <c r="V388" s="57">
        <v>13</v>
      </c>
      <c r="W388" s="57">
        <v>14</v>
      </c>
      <c r="X388" s="57">
        <v>9</v>
      </c>
      <c r="Y388" s="57">
        <v>10</v>
      </c>
      <c r="Z388" s="57">
        <v>7</v>
      </c>
      <c r="AC388" s="57">
        <v>47</v>
      </c>
      <c r="AD388" s="57">
        <v>62</v>
      </c>
      <c r="AE388" s="57">
        <v>93</v>
      </c>
      <c r="AF388" s="57">
        <v>12</v>
      </c>
      <c r="AG388" s="57">
        <v>14</v>
      </c>
      <c r="AH388" s="74"/>
      <c r="AI388" s="74"/>
      <c r="AJ388" s="74"/>
      <c r="AK388" s="74"/>
      <c r="AL388" s="74"/>
      <c r="AM388" s="74"/>
      <c r="AN388" s="74"/>
      <c r="AO388" s="74"/>
      <c r="AP388" s="57">
        <v>4322456</v>
      </c>
      <c r="AQ388" s="57">
        <v>298751</v>
      </c>
      <c r="AR388" s="57">
        <v>3872394</v>
      </c>
      <c r="AS388" s="57">
        <v>450062</v>
      </c>
    </row>
    <row r="389" spans="1:45" x14ac:dyDescent="0.35">
      <c r="A389" t="s">
        <v>1360</v>
      </c>
      <c r="B389" s="57">
        <v>-67</v>
      </c>
      <c r="C389" s="57">
        <v>-27</v>
      </c>
      <c r="D389" s="57">
        <v>-63</v>
      </c>
      <c r="E389" s="57">
        <v>-31</v>
      </c>
      <c r="F389" s="57">
        <v>8</v>
      </c>
      <c r="G389" s="57">
        <v>11</v>
      </c>
      <c r="H389" s="74">
        <v>53.28</v>
      </c>
      <c r="I389" s="74">
        <v>35.619999999999997</v>
      </c>
      <c r="J389" s="74">
        <v>58.42</v>
      </c>
      <c r="K389" s="74">
        <v>34.130000000000003</v>
      </c>
      <c r="L389" s="74">
        <v>44.84</v>
      </c>
      <c r="M389" s="74">
        <v>35.85</v>
      </c>
      <c r="N389" s="74">
        <v>37.799999999999997</v>
      </c>
      <c r="O389" s="57">
        <v>22</v>
      </c>
      <c r="P389" s="57">
        <v>30</v>
      </c>
      <c r="Q389" s="57">
        <v>26</v>
      </c>
      <c r="R389" s="57">
        <v>61</v>
      </c>
      <c r="S389" s="57">
        <v>34</v>
      </c>
      <c r="T389" s="57">
        <v>24</v>
      </c>
      <c r="U389" s="57">
        <v>130</v>
      </c>
      <c r="V389" s="57">
        <v>17</v>
      </c>
      <c r="W389" s="57">
        <v>18</v>
      </c>
      <c r="X389" s="57">
        <v>16</v>
      </c>
      <c r="Y389" s="57">
        <v>6</v>
      </c>
      <c r="Z389" s="57">
        <v>9</v>
      </c>
      <c r="AC389" s="57">
        <v>48</v>
      </c>
      <c r="AD389" s="57">
        <v>63</v>
      </c>
      <c r="AE389" s="57">
        <v>96</v>
      </c>
      <c r="AF389" s="57">
        <v>14</v>
      </c>
      <c r="AG389" s="57">
        <v>15</v>
      </c>
      <c r="AH389" s="74"/>
      <c r="AI389" s="74"/>
      <c r="AJ389" s="74"/>
      <c r="AK389" s="74"/>
      <c r="AL389" s="74"/>
      <c r="AM389" s="74"/>
      <c r="AN389" s="74"/>
      <c r="AO389" s="74"/>
      <c r="AP389" s="57">
        <v>4514802</v>
      </c>
      <c r="AQ389" s="57">
        <v>192346</v>
      </c>
      <c r="AR389" s="57">
        <v>4062501</v>
      </c>
      <c r="AS389" s="57">
        <v>452301</v>
      </c>
    </row>
    <row r="390" spans="1:45" x14ac:dyDescent="0.35">
      <c r="A390" t="s">
        <v>703</v>
      </c>
      <c r="B390" s="57">
        <v>-60</v>
      </c>
      <c r="C390" s="57">
        <v>-25</v>
      </c>
      <c r="D390" s="57">
        <v>-63</v>
      </c>
      <c r="E390" s="57">
        <v>-51</v>
      </c>
      <c r="F390" s="57">
        <v>-10</v>
      </c>
      <c r="G390" s="57">
        <v>19</v>
      </c>
      <c r="H390" s="74">
        <v>66.08</v>
      </c>
      <c r="I390" s="74">
        <v>38.5</v>
      </c>
      <c r="J390" s="74">
        <v>65.349999999999994</v>
      </c>
      <c r="K390" s="74">
        <v>35.14</v>
      </c>
      <c r="L390" s="74">
        <v>54.64</v>
      </c>
      <c r="M390" s="74">
        <v>43.92</v>
      </c>
      <c r="N390" s="74">
        <v>49.38</v>
      </c>
      <c r="O390" s="57">
        <v>21</v>
      </c>
      <c r="P390" s="57">
        <v>31</v>
      </c>
      <c r="Q390" s="57">
        <v>29</v>
      </c>
      <c r="R390" s="57">
        <v>50</v>
      </c>
      <c r="S390" s="57">
        <v>33</v>
      </c>
      <c r="T390" s="57">
        <v>37</v>
      </c>
      <c r="U390" s="57">
        <v>144</v>
      </c>
      <c r="V390" s="57">
        <v>12</v>
      </c>
      <c r="W390" s="57">
        <v>14</v>
      </c>
      <c r="X390" s="57">
        <v>10</v>
      </c>
      <c r="Y390" s="57">
        <v>8</v>
      </c>
      <c r="Z390" s="57">
        <v>7</v>
      </c>
      <c r="AC390" s="57">
        <v>57</v>
      </c>
      <c r="AD390" s="57">
        <v>79</v>
      </c>
      <c r="AE390" s="57">
        <v>98</v>
      </c>
      <c r="AF390" s="57">
        <v>17</v>
      </c>
      <c r="AG390" s="57">
        <v>15</v>
      </c>
      <c r="AH390" s="74"/>
      <c r="AI390" s="74"/>
      <c r="AJ390" s="74"/>
      <c r="AK390" s="74">
        <v>65.150000000000006</v>
      </c>
      <c r="AL390" s="74">
        <v>51.3</v>
      </c>
      <c r="AM390" s="74">
        <v>45.13</v>
      </c>
      <c r="AN390" s="74">
        <v>101.12</v>
      </c>
      <c r="AO390" s="74">
        <v>55.18</v>
      </c>
      <c r="AP390" s="57">
        <v>4723443</v>
      </c>
      <c r="AQ390" s="57">
        <v>208641</v>
      </c>
      <c r="AR390" s="57">
        <v>4266577</v>
      </c>
      <c r="AS390" s="57">
        <v>456866</v>
      </c>
    </row>
    <row r="391" spans="1:45" x14ac:dyDescent="0.35">
      <c r="A391" t="s">
        <v>704</v>
      </c>
      <c r="B391" s="57">
        <v>-63</v>
      </c>
      <c r="C391" s="57">
        <v>-27</v>
      </c>
      <c r="D391" s="57">
        <v>-64</v>
      </c>
      <c r="E391" s="57">
        <v>-52</v>
      </c>
      <c r="F391" s="57">
        <v>-23</v>
      </c>
      <c r="G391" s="57">
        <v>20</v>
      </c>
      <c r="H391" s="74">
        <v>66.97</v>
      </c>
      <c r="I391" s="74">
        <v>37.94</v>
      </c>
      <c r="J391" s="74">
        <v>64.290000000000006</v>
      </c>
      <c r="K391" s="74">
        <v>34.67</v>
      </c>
      <c r="L391" s="74">
        <v>54.9</v>
      </c>
      <c r="M391" s="74">
        <v>43.63</v>
      </c>
      <c r="N391" s="74">
        <v>45.72</v>
      </c>
      <c r="O391" s="57">
        <v>20</v>
      </c>
      <c r="P391" s="57">
        <v>30</v>
      </c>
      <c r="Q391" s="57">
        <v>25</v>
      </c>
      <c r="R391" s="57">
        <v>50</v>
      </c>
      <c r="S391" s="57">
        <v>33</v>
      </c>
      <c r="T391" s="57">
        <v>34</v>
      </c>
      <c r="U391" s="57">
        <v>156</v>
      </c>
      <c r="V391" s="57">
        <v>14</v>
      </c>
      <c r="W391" s="57">
        <v>19</v>
      </c>
      <c r="X391" s="57">
        <v>6</v>
      </c>
      <c r="Y391" s="57">
        <v>10</v>
      </c>
      <c r="Z391" s="57">
        <v>9</v>
      </c>
      <c r="AC391" s="57">
        <v>55</v>
      </c>
      <c r="AD391" s="57">
        <v>76</v>
      </c>
      <c r="AE391" s="57">
        <v>96</v>
      </c>
      <c r="AF391" s="57">
        <v>16</v>
      </c>
      <c r="AG391" s="57">
        <v>15</v>
      </c>
      <c r="AH391" s="74"/>
      <c r="AI391" s="74"/>
      <c r="AJ391" s="74"/>
      <c r="AK391" s="74">
        <v>64.97</v>
      </c>
      <c r="AL391" s="74">
        <v>51.02</v>
      </c>
      <c r="AM391" s="74">
        <v>44.81</v>
      </c>
      <c r="AN391" s="74">
        <v>101.07</v>
      </c>
      <c r="AO391" s="74">
        <v>55.43</v>
      </c>
      <c r="AP391" s="57">
        <v>5070365</v>
      </c>
      <c r="AQ391" s="57">
        <v>346922</v>
      </c>
      <c r="AR391" s="57">
        <v>4609740</v>
      </c>
      <c r="AS391" s="57">
        <v>460625</v>
      </c>
    </row>
    <row r="392" spans="1:45" x14ac:dyDescent="0.35">
      <c r="A392" t="s">
        <v>744</v>
      </c>
      <c r="B392" s="57">
        <v>-65</v>
      </c>
      <c r="C392" s="57">
        <v>-28</v>
      </c>
      <c r="D392" s="57">
        <v>-66</v>
      </c>
      <c r="E392" s="57">
        <v>-51</v>
      </c>
      <c r="F392" s="57">
        <v>-35</v>
      </c>
      <c r="G392" s="57">
        <v>21</v>
      </c>
      <c r="H392" s="74">
        <v>68.36</v>
      </c>
      <c r="I392" s="74">
        <v>37.340000000000003</v>
      </c>
      <c r="J392" s="74">
        <v>61.68</v>
      </c>
      <c r="K392" s="74">
        <v>34.229999999999997</v>
      </c>
      <c r="L392" s="74">
        <v>50.93</v>
      </c>
      <c r="M392" s="74">
        <v>45.1</v>
      </c>
      <c r="N392" s="74">
        <v>46.91</v>
      </c>
      <c r="O392" s="57">
        <v>19</v>
      </c>
      <c r="P392" s="57">
        <v>29</v>
      </c>
      <c r="Q392" s="57">
        <v>27</v>
      </c>
      <c r="R392" s="57">
        <v>50</v>
      </c>
      <c r="S392" s="57">
        <v>31</v>
      </c>
      <c r="T392" s="57">
        <v>34</v>
      </c>
      <c r="U392" s="57">
        <v>155</v>
      </c>
      <c r="V392" s="57">
        <v>21</v>
      </c>
      <c r="W392" s="57">
        <v>18</v>
      </c>
      <c r="X392" s="57">
        <v>25</v>
      </c>
      <c r="Y392" s="57">
        <v>15</v>
      </c>
      <c r="Z392" s="57">
        <v>6</v>
      </c>
      <c r="AC392" s="57">
        <v>53</v>
      </c>
      <c r="AD392" s="57">
        <v>74</v>
      </c>
      <c r="AE392" s="57">
        <v>95</v>
      </c>
      <c r="AF392" s="57">
        <v>16</v>
      </c>
      <c r="AG392" s="57">
        <v>14</v>
      </c>
      <c r="AH392" s="74"/>
      <c r="AI392" s="74"/>
      <c r="AJ392" s="74"/>
      <c r="AK392" s="74">
        <v>64.91</v>
      </c>
      <c r="AL392" s="74">
        <v>50.99</v>
      </c>
      <c r="AM392" s="74">
        <v>44.86</v>
      </c>
      <c r="AN392" s="74">
        <v>100.86</v>
      </c>
      <c r="AO392" s="74">
        <v>55.48</v>
      </c>
      <c r="AP392" s="57">
        <v>5437284</v>
      </c>
      <c r="AQ392" s="57">
        <v>366919</v>
      </c>
      <c r="AR392" s="57">
        <v>4973248</v>
      </c>
      <c r="AS392" s="57">
        <v>464036</v>
      </c>
    </row>
    <row r="393" spans="1:45" x14ac:dyDescent="0.35">
      <c r="A393" t="s">
        <v>753</v>
      </c>
      <c r="B393" s="57">
        <v>-62</v>
      </c>
      <c r="C393" s="57">
        <v>-23</v>
      </c>
      <c r="D393" s="57">
        <v>-64</v>
      </c>
      <c r="E393" s="57">
        <v>-51</v>
      </c>
      <c r="F393" s="57">
        <v>-6</v>
      </c>
      <c r="G393" s="57">
        <v>20</v>
      </c>
      <c r="H393" s="74">
        <v>69.02</v>
      </c>
      <c r="I393" s="74">
        <v>37.35</v>
      </c>
      <c r="J393" s="74">
        <v>65.81</v>
      </c>
      <c r="K393" s="74">
        <v>34.56</v>
      </c>
      <c r="L393" s="74">
        <v>52.82</v>
      </c>
      <c r="M393" s="74">
        <v>40.83</v>
      </c>
      <c r="N393" s="74">
        <v>44.78</v>
      </c>
      <c r="O393" s="57">
        <v>19</v>
      </c>
      <c r="P393" s="57">
        <v>30</v>
      </c>
      <c r="Q393" s="57">
        <v>27</v>
      </c>
      <c r="R393" s="57">
        <v>52</v>
      </c>
      <c r="S393" s="57">
        <v>28</v>
      </c>
      <c r="T393" s="57">
        <v>32</v>
      </c>
      <c r="U393" s="57">
        <v>133</v>
      </c>
      <c r="V393" s="57">
        <v>8</v>
      </c>
      <c r="W393" s="57">
        <v>16</v>
      </c>
      <c r="X393" s="57">
        <v>7</v>
      </c>
      <c r="Y393" s="57">
        <v>9</v>
      </c>
      <c r="Z393" s="57">
        <v>8</v>
      </c>
      <c r="AC393" s="57">
        <v>54</v>
      </c>
      <c r="AD393" s="57">
        <v>74</v>
      </c>
      <c r="AE393" s="57">
        <v>93</v>
      </c>
      <c r="AF393" s="57">
        <v>16</v>
      </c>
      <c r="AG393" s="57">
        <v>14</v>
      </c>
      <c r="AH393" s="74"/>
      <c r="AI393" s="74"/>
      <c r="AJ393" s="74"/>
      <c r="AK393" s="74">
        <v>64.63</v>
      </c>
      <c r="AL393" s="74">
        <v>50.42</v>
      </c>
      <c r="AM393" s="74">
        <v>44.85</v>
      </c>
      <c r="AN393" s="74">
        <v>100.59</v>
      </c>
      <c r="AO393" s="74">
        <v>55.5</v>
      </c>
      <c r="AP393" s="57">
        <v>5849899</v>
      </c>
      <c r="AQ393" s="57">
        <v>412615</v>
      </c>
      <c r="AR393" s="57">
        <v>5383103</v>
      </c>
      <c r="AS393" s="57">
        <v>466796</v>
      </c>
    </row>
    <row r="394" spans="1:45" x14ac:dyDescent="0.35">
      <c r="A394" t="s">
        <v>754</v>
      </c>
      <c r="B394" s="57">
        <v>-62</v>
      </c>
      <c r="C394" s="57">
        <v>-20</v>
      </c>
      <c r="D394" s="57">
        <v>-63</v>
      </c>
      <c r="E394" s="57">
        <v>-49</v>
      </c>
      <c r="F394" s="57">
        <v>-3</v>
      </c>
      <c r="G394" s="57">
        <v>21</v>
      </c>
      <c r="H394" s="74">
        <v>75.72</v>
      </c>
      <c r="I394" s="74">
        <v>38.42</v>
      </c>
      <c r="J394" s="74">
        <v>76.459999999999994</v>
      </c>
      <c r="K394" s="74">
        <v>36.619999999999997</v>
      </c>
      <c r="L394" s="74">
        <v>50.31</v>
      </c>
      <c r="M394" s="74">
        <v>40.74</v>
      </c>
      <c r="N394" s="74">
        <v>46.4</v>
      </c>
      <c r="O394" s="57">
        <v>20</v>
      </c>
      <c r="P394" s="57">
        <v>29</v>
      </c>
      <c r="Q394" s="57">
        <v>27</v>
      </c>
      <c r="R394" s="57">
        <v>51</v>
      </c>
      <c r="S394" s="57">
        <v>24</v>
      </c>
      <c r="T394" s="57">
        <v>28</v>
      </c>
      <c r="U394" s="57">
        <v>148</v>
      </c>
      <c r="V394" s="57">
        <v>15</v>
      </c>
      <c r="W394" s="57">
        <v>15</v>
      </c>
      <c r="X394" s="57">
        <v>6</v>
      </c>
      <c r="Y394" s="57">
        <v>12</v>
      </c>
      <c r="Z394" s="57">
        <v>7</v>
      </c>
      <c r="AC394" s="57">
        <v>57</v>
      </c>
      <c r="AD394" s="57">
        <v>75</v>
      </c>
      <c r="AE394" s="57">
        <v>94</v>
      </c>
      <c r="AF394" s="57">
        <v>16</v>
      </c>
      <c r="AG394" s="57">
        <v>14</v>
      </c>
      <c r="AH394" s="74"/>
      <c r="AI394" s="74"/>
      <c r="AJ394" s="74"/>
      <c r="AK394" s="74">
        <v>65.12</v>
      </c>
      <c r="AL394" s="74">
        <v>50.83</v>
      </c>
      <c r="AM394" s="74">
        <v>45.16</v>
      </c>
      <c r="AN394" s="74">
        <v>101.34</v>
      </c>
      <c r="AO394" s="74">
        <v>55.96</v>
      </c>
      <c r="AP394" s="57">
        <v>6329968</v>
      </c>
      <c r="AQ394" s="57">
        <v>480069</v>
      </c>
      <c r="AR394" s="57">
        <v>5861351</v>
      </c>
      <c r="AS394" s="57">
        <v>468617</v>
      </c>
    </row>
    <row r="395" spans="1:45" x14ac:dyDescent="0.35">
      <c r="A395" t="s">
        <v>1361</v>
      </c>
      <c r="B395" s="57">
        <v>-67</v>
      </c>
      <c r="C395" s="57">
        <v>-22</v>
      </c>
      <c r="D395" s="57">
        <v>-64</v>
      </c>
      <c r="E395" s="57">
        <v>-33</v>
      </c>
      <c r="F395" s="57">
        <v>-12</v>
      </c>
      <c r="G395" s="57">
        <v>14</v>
      </c>
      <c r="H395" s="74">
        <v>66.33</v>
      </c>
      <c r="I395" s="74">
        <v>36.619999999999997</v>
      </c>
      <c r="J395" s="74">
        <v>75.599999999999994</v>
      </c>
      <c r="K395" s="74">
        <v>36.39</v>
      </c>
      <c r="L395" s="74">
        <v>41.65</v>
      </c>
      <c r="M395" s="74">
        <v>36.14</v>
      </c>
      <c r="N395" s="74">
        <v>36.93</v>
      </c>
      <c r="O395" s="57">
        <v>21</v>
      </c>
      <c r="P395" s="57">
        <v>32</v>
      </c>
      <c r="Q395" s="57">
        <v>23</v>
      </c>
      <c r="R395" s="57">
        <v>58</v>
      </c>
      <c r="S395" s="57">
        <v>23</v>
      </c>
      <c r="T395" s="57">
        <v>29</v>
      </c>
      <c r="U395" s="57">
        <v>143</v>
      </c>
      <c r="V395" s="57">
        <v>13</v>
      </c>
      <c r="W395" s="57">
        <v>15</v>
      </c>
      <c r="X395" s="57">
        <v>8</v>
      </c>
      <c r="Y395" s="57">
        <v>11</v>
      </c>
      <c r="Z395" s="57">
        <v>7</v>
      </c>
      <c r="AC395" s="57">
        <v>52</v>
      </c>
      <c r="AD395" s="57">
        <v>70</v>
      </c>
      <c r="AE395" s="57">
        <v>96</v>
      </c>
      <c r="AF395" s="57">
        <v>13</v>
      </c>
      <c r="AG395" s="57">
        <v>14</v>
      </c>
      <c r="AH395" s="74"/>
      <c r="AI395" s="74"/>
      <c r="AJ395" s="74"/>
      <c r="AK395" s="74"/>
      <c r="AL395" s="74"/>
      <c r="AM395" s="74"/>
      <c r="AN395" s="74"/>
      <c r="AO395" s="74"/>
      <c r="AP395" s="57">
        <v>6822981</v>
      </c>
      <c r="AQ395" s="57">
        <v>493013</v>
      </c>
      <c r="AR395" s="57">
        <v>6353321</v>
      </c>
      <c r="AS395" s="57">
        <v>469660</v>
      </c>
    </row>
    <row r="396" spans="1:45" x14ac:dyDescent="0.35">
      <c r="A396" t="s">
        <v>1362</v>
      </c>
      <c r="B396" s="57">
        <v>-71</v>
      </c>
      <c r="C396" s="57">
        <v>-31</v>
      </c>
      <c r="D396" s="57">
        <v>-66</v>
      </c>
      <c r="E396" s="57">
        <v>-34</v>
      </c>
      <c r="F396" s="57">
        <v>-4</v>
      </c>
      <c r="G396" s="57">
        <v>12</v>
      </c>
      <c r="H396" s="74">
        <v>49.93</v>
      </c>
      <c r="I396" s="74">
        <v>35.44</v>
      </c>
      <c r="J396" s="74">
        <v>51.5</v>
      </c>
      <c r="K396" s="74">
        <v>33.49</v>
      </c>
      <c r="L396" s="74">
        <v>48.04</v>
      </c>
      <c r="M396" s="74">
        <v>39.159999999999997</v>
      </c>
      <c r="N396" s="74">
        <v>39.130000000000003</v>
      </c>
      <c r="O396" s="57">
        <v>20</v>
      </c>
      <c r="P396" s="57">
        <v>35</v>
      </c>
      <c r="Q396" s="57">
        <v>26</v>
      </c>
      <c r="R396" s="57">
        <v>60</v>
      </c>
      <c r="S396" s="57">
        <v>22</v>
      </c>
      <c r="T396" s="57">
        <v>22</v>
      </c>
      <c r="U396" s="57">
        <v>129</v>
      </c>
      <c r="V396" s="57">
        <v>15</v>
      </c>
      <c r="W396" s="57">
        <v>16</v>
      </c>
      <c r="X396" s="57">
        <v>8</v>
      </c>
      <c r="Y396" s="57">
        <v>9</v>
      </c>
      <c r="Z396" s="57">
        <v>7</v>
      </c>
      <c r="AC396" s="57">
        <v>41</v>
      </c>
      <c r="AD396" s="57">
        <v>59</v>
      </c>
      <c r="AE396" s="57">
        <v>95</v>
      </c>
      <c r="AF396" s="57">
        <v>13</v>
      </c>
      <c r="AG396" s="57">
        <v>14</v>
      </c>
      <c r="AH396" s="74"/>
      <c r="AI396" s="74"/>
      <c r="AJ396" s="74"/>
      <c r="AK396" s="74"/>
      <c r="AL396" s="74"/>
      <c r="AM396" s="74"/>
      <c r="AN396" s="74"/>
      <c r="AO396" s="74"/>
      <c r="AP396" s="57">
        <v>7044048</v>
      </c>
      <c r="AQ396" s="57">
        <v>221067</v>
      </c>
      <c r="AR396" s="57">
        <v>6573570</v>
      </c>
      <c r="AS396" s="57">
        <v>470478</v>
      </c>
    </row>
    <row r="397" spans="1:45" x14ac:dyDescent="0.35">
      <c r="A397" t="s">
        <v>755</v>
      </c>
      <c r="B397" s="57">
        <v>-59</v>
      </c>
      <c r="C397" s="57">
        <v>-23</v>
      </c>
      <c r="D397" s="57">
        <v>-62</v>
      </c>
      <c r="E397" s="57">
        <v>-52</v>
      </c>
      <c r="F397" s="57">
        <v>-1</v>
      </c>
      <c r="G397" s="57">
        <v>19</v>
      </c>
      <c r="H397" s="74">
        <v>65.78</v>
      </c>
      <c r="I397" s="74">
        <v>39.46</v>
      </c>
      <c r="J397" s="74">
        <v>65.06</v>
      </c>
      <c r="K397" s="74">
        <v>36.19</v>
      </c>
      <c r="L397" s="74">
        <v>55.79</v>
      </c>
      <c r="M397" s="74">
        <v>44.85</v>
      </c>
      <c r="N397" s="74">
        <v>48.09</v>
      </c>
      <c r="O397" s="57">
        <v>22</v>
      </c>
      <c r="P397" s="57">
        <v>38</v>
      </c>
      <c r="Q397" s="57">
        <v>30</v>
      </c>
      <c r="R397" s="57">
        <v>50</v>
      </c>
      <c r="T397" s="57">
        <v>35</v>
      </c>
      <c r="U397" s="57">
        <v>139</v>
      </c>
      <c r="V397" s="57">
        <v>11</v>
      </c>
      <c r="W397" s="57">
        <v>13</v>
      </c>
      <c r="X397" s="57">
        <v>22</v>
      </c>
      <c r="Y397" s="57">
        <v>9</v>
      </c>
      <c r="Z397" s="57">
        <v>8</v>
      </c>
      <c r="AC397" s="57">
        <v>54</v>
      </c>
      <c r="AD397" s="57">
        <v>77</v>
      </c>
      <c r="AE397" s="57">
        <v>94</v>
      </c>
      <c r="AF397" s="57">
        <v>17</v>
      </c>
      <c r="AG397" s="57">
        <v>14</v>
      </c>
      <c r="AH397" s="74"/>
      <c r="AI397" s="74"/>
      <c r="AJ397" s="74"/>
      <c r="AK397" s="74">
        <v>65.44</v>
      </c>
      <c r="AL397" s="74">
        <v>51.24</v>
      </c>
      <c r="AM397" s="74">
        <v>46.23</v>
      </c>
      <c r="AN397" s="74">
        <v>100.7</v>
      </c>
      <c r="AO397" s="74">
        <v>57.1</v>
      </c>
      <c r="AP397" s="57">
        <v>7325773</v>
      </c>
      <c r="AQ397" s="57">
        <v>281725</v>
      </c>
      <c r="AR397" s="57">
        <v>6853327</v>
      </c>
      <c r="AS397" s="57">
        <v>472446</v>
      </c>
    </row>
    <row r="398" spans="1:45" x14ac:dyDescent="0.35">
      <c r="A398" t="s">
        <v>756</v>
      </c>
      <c r="B398" s="57">
        <v>-62</v>
      </c>
      <c r="C398" s="57">
        <v>-25</v>
      </c>
      <c r="D398" s="57">
        <v>-64</v>
      </c>
      <c r="E398" s="57">
        <v>-51</v>
      </c>
      <c r="F398" s="57">
        <v>-27</v>
      </c>
      <c r="G398" s="57">
        <v>20</v>
      </c>
      <c r="H398" s="74">
        <v>67.95</v>
      </c>
      <c r="I398" s="74">
        <v>37.89</v>
      </c>
      <c r="J398" s="74">
        <v>63.2</v>
      </c>
      <c r="K398" s="74">
        <v>34.67</v>
      </c>
      <c r="L398" s="74">
        <v>52.15</v>
      </c>
      <c r="M398" s="74">
        <v>43.43</v>
      </c>
      <c r="N398" s="74">
        <v>45.5</v>
      </c>
      <c r="O398" s="57">
        <v>20</v>
      </c>
      <c r="P398" s="57">
        <v>30</v>
      </c>
      <c r="Q398" s="57">
        <v>27</v>
      </c>
      <c r="R398" s="57">
        <v>51</v>
      </c>
      <c r="T398" s="57">
        <v>36</v>
      </c>
      <c r="U398" s="57">
        <v>152</v>
      </c>
      <c r="V398" s="57">
        <v>11</v>
      </c>
      <c r="W398" s="57">
        <v>14</v>
      </c>
      <c r="X398" s="57">
        <v>25</v>
      </c>
      <c r="Y398" s="57">
        <v>16</v>
      </c>
      <c r="Z398" s="57">
        <v>8</v>
      </c>
      <c r="AC398" s="57">
        <v>55</v>
      </c>
      <c r="AD398" s="57">
        <v>77</v>
      </c>
      <c r="AE398" s="57">
        <v>96</v>
      </c>
      <c r="AF398" s="57">
        <v>16</v>
      </c>
      <c r="AG398" s="57">
        <v>14</v>
      </c>
      <c r="AH398" s="74"/>
      <c r="AI398" s="74"/>
      <c r="AJ398" s="74"/>
      <c r="AK398" s="74">
        <v>65.89</v>
      </c>
      <c r="AL398" s="74">
        <v>51.54</v>
      </c>
      <c r="AM398" s="74">
        <v>46.98</v>
      </c>
      <c r="AN398" s="74">
        <v>101.06</v>
      </c>
      <c r="AO398" s="74">
        <v>57.52</v>
      </c>
      <c r="AP398" s="57">
        <v>7638543</v>
      </c>
      <c r="AQ398" s="57">
        <v>312770</v>
      </c>
      <c r="AR398" s="57">
        <v>7164387</v>
      </c>
      <c r="AS398" s="57">
        <v>474156</v>
      </c>
    </row>
    <row r="399" spans="1:45" x14ac:dyDescent="0.35">
      <c r="A399" t="s">
        <v>758</v>
      </c>
      <c r="B399" s="57">
        <v>-60</v>
      </c>
      <c r="C399" s="57">
        <v>-21</v>
      </c>
      <c r="D399" s="57">
        <v>-63</v>
      </c>
      <c r="E399" s="57">
        <v>-50</v>
      </c>
      <c r="F399" s="57">
        <v>-13</v>
      </c>
      <c r="G399" s="57">
        <v>20</v>
      </c>
      <c r="H399" s="74">
        <v>69.3</v>
      </c>
      <c r="I399" s="74">
        <v>38.44</v>
      </c>
      <c r="J399" s="74">
        <v>66.5</v>
      </c>
      <c r="K399" s="74">
        <v>35.25</v>
      </c>
      <c r="L399" s="74">
        <v>54.31</v>
      </c>
      <c r="M399" s="74">
        <v>42.54</v>
      </c>
      <c r="N399" s="74">
        <v>46.03</v>
      </c>
      <c r="O399" s="57">
        <v>19</v>
      </c>
      <c r="P399" s="57">
        <v>29</v>
      </c>
      <c r="Q399" s="57">
        <v>26</v>
      </c>
      <c r="R399" s="57">
        <v>50</v>
      </c>
      <c r="T399" s="57">
        <v>35</v>
      </c>
      <c r="U399" s="57">
        <v>166</v>
      </c>
      <c r="V399" s="57">
        <v>18</v>
      </c>
      <c r="W399" s="57">
        <v>19</v>
      </c>
      <c r="X399" s="57">
        <v>30</v>
      </c>
      <c r="Y399" s="57">
        <v>16</v>
      </c>
      <c r="Z399" s="57">
        <v>10</v>
      </c>
      <c r="AC399" s="57">
        <v>57</v>
      </c>
      <c r="AD399" s="57">
        <v>78</v>
      </c>
      <c r="AE399" s="57">
        <v>97</v>
      </c>
      <c r="AF399" s="57">
        <v>16</v>
      </c>
      <c r="AG399" s="57">
        <v>16</v>
      </c>
      <c r="AH399" s="74"/>
      <c r="AI399" s="74"/>
      <c r="AJ399" s="74"/>
      <c r="AK399" s="74">
        <v>66.7</v>
      </c>
      <c r="AL399" s="74">
        <v>52.6</v>
      </c>
      <c r="AM399" s="74">
        <v>47.58</v>
      </c>
      <c r="AN399" s="74">
        <v>101.8</v>
      </c>
      <c r="AO399" s="74">
        <v>58.13</v>
      </c>
      <c r="AP399" s="57">
        <v>7953250</v>
      </c>
      <c r="AQ399" s="57">
        <v>314707</v>
      </c>
      <c r="AR399" s="57">
        <v>7476765</v>
      </c>
      <c r="AS399" s="57">
        <v>476485</v>
      </c>
    </row>
    <row r="400" spans="1:45" x14ac:dyDescent="0.35">
      <c r="A400" t="s">
        <v>760</v>
      </c>
      <c r="B400" s="57">
        <v>-61</v>
      </c>
      <c r="C400" s="57">
        <v>-21</v>
      </c>
      <c r="D400" s="57">
        <v>-63</v>
      </c>
      <c r="E400" s="57">
        <v>-50</v>
      </c>
      <c r="F400" s="57">
        <v>-12</v>
      </c>
      <c r="G400" s="57">
        <v>20</v>
      </c>
      <c r="H400" s="74">
        <v>71.010000000000005</v>
      </c>
      <c r="I400" s="74">
        <v>38.82</v>
      </c>
      <c r="J400" s="74">
        <v>67.16</v>
      </c>
      <c r="K400" s="74">
        <v>36.32</v>
      </c>
      <c r="L400" s="74">
        <v>53.2</v>
      </c>
      <c r="M400" s="74">
        <v>42.51</v>
      </c>
      <c r="N400" s="74">
        <v>44.71</v>
      </c>
      <c r="O400" s="57">
        <v>19</v>
      </c>
      <c r="P400" s="57">
        <v>29</v>
      </c>
      <c r="Q400" s="57">
        <v>27</v>
      </c>
      <c r="R400" s="57">
        <v>50</v>
      </c>
      <c r="T400" s="57">
        <v>35</v>
      </c>
      <c r="U400" s="57">
        <v>155</v>
      </c>
      <c r="V400" s="57">
        <v>17</v>
      </c>
      <c r="W400" s="57">
        <v>16</v>
      </c>
      <c r="X400" s="57">
        <v>7</v>
      </c>
      <c r="Y400" s="57">
        <v>15</v>
      </c>
      <c r="Z400" s="57">
        <v>8</v>
      </c>
      <c r="AC400" s="57">
        <v>56</v>
      </c>
      <c r="AD400" s="57">
        <v>76</v>
      </c>
      <c r="AE400" s="57">
        <v>95</v>
      </c>
      <c r="AF400" s="57">
        <v>17</v>
      </c>
      <c r="AG400" s="57">
        <v>15</v>
      </c>
      <c r="AH400" s="74"/>
      <c r="AI400" s="74"/>
      <c r="AJ400" s="74"/>
      <c r="AK400" s="74">
        <v>67.94</v>
      </c>
      <c r="AL400" s="74">
        <v>54.12</v>
      </c>
      <c r="AM400" s="74">
        <v>48.36</v>
      </c>
      <c r="AN400" s="74">
        <v>103.25</v>
      </c>
      <c r="AO400" s="74">
        <v>59.01</v>
      </c>
      <c r="AP400" s="57">
        <v>8369438</v>
      </c>
      <c r="AQ400" s="57">
        <v>416188</v>
      </c>
      <c r="AR400" s="57">
        <v>7891184</v>
      </c>
      <c r="AS400" s="57">
        <v>478254</v>
      </c>
    </row>
    <row r="401" spans="1:45" x14ac:dyDescent="0.35">
      <c r="A401" t="s">
        <v>761</v>
      </c>
      <c r="B401" s="57">
        <v>-60</v>
      </c>
      <c r="C401" s="57">
        <v>-16</v>
      </c>
      <c r="D401" s="57">
        <v>-61</v>
      </c>
      <c r="E401" s="57">
        <v>-49</v>
      </c>
      <c r="F401" s="57">
        <v>-11</v>
      </c>
      <c r="G401" s="57">
        <v>20</v>
      </c>
      <c r="H401" s="74">
        <v>78.349999999999994</v>
      </c>
      <c r="I401" s="74">
        <v>39.270000000000003</v>
      </c>
      <c r="J401" s="74">
        <v>76.3</v>
      </c>
      <c r="K401" s="74">
        <v>37.29</v>
      </c>
      <c r="L401" s="74">
        <v>52.27</v>
      </c>
      <c r="M401" s="74">
        <v>43.33</v>
      </c>
      <c r="N401" s="74">
        <v>44.6</v>
      </c>
      <c r="O401" s="57">
        <v>20</v>
      </c>
      <c r="P401" s="57">
        <v>30</v>
      </c>
      <c r="Q401" s="57">
        <v>27</v>
      </c>
      <c r="R401" s="57">
        <v>52</v>
      </c>
      <c r="T401" s="57">
        <v>33</v>
      </c>
      <c r="U401" s="57">
        <v>170</v>
      </c>
      <c r="V401" s="57">
        <v>14</v>
      </c>
      <c r="W401" s="57">
        <v>16</v>
      </c>
      <c r="X401" s="57">
        <v>9</v>
      </c>
      <c r="Y401" s="57">
        <v>12</v>
      </c>
      <c r="Z401" s="57">
        <v>8</v>
      </c>
      <c r="AC401" s="57">
        <v>59</v>
      </c>
      <c r="AD401" s="57">
        <v>77</v>
      </c>
      <c r="AE401" s="57">
        <v>94</v>
      </c>
      <c r="AF401" s="57">
        <v>17</v>
      </c>
      <c r="AG401" s="57">
        <v>15</v>
      </c>
      <c r="AH401" s="74"/>
      <c r="AI401" s="74"/>
      <c r="AJ401" s="74"/>
      <c r="AK401" s="74">
        <v>68.8</v>
      </c>
      <c r="AL401" s="74">
        <v>54.73</v>
      </c>
      <c r="AM401" s="74">
        <v>48.59</v>
      </c>
      <c r="AN401" s="74">
        <v>105.01</v>
      </c>
      <c r="AO401" s="74">
        <v>59.64</v>
      </c>
      <c r="AP401" s="57">
        <v>8859372</v>
      </c>
      <c r="AQ401" s="57">
        <v>489934</v>
      </c>
      <c r="AR401" s="57">
        <v>8378940</v>
      </c>
      <c r="AS401" s="57">
        <v>480432</v>
      </c>
    </row>
    <row r="402" spans="1:45" x14ac:dyDescent="0.35">
      <c r="A402" t="s">
        <v>1363</v>
      </c>
      <c r="B402" s="57">
        <v>-67</v>
      </c>
      <c r="C402" s="57">
        <v>-22</v>
      </c>
      <c r="D402" s="57">
        <v>-67</v>
      </c>
      <c r="E402" s="57">
        <v>-33</v>
      </c>
      <c r="F402" s="57">
        <v>-37</v>
      </c>
      <c r="G402" s="57">
        <v>15</v>
      </c>
      <c r="H402" s="74">
        <v>68.31</v>
      </c>
      <c r="I402" s="74">
        <v>36.21</v>
      </c>
      <c r="J402" s="74">
        <v>69.25</v>
      </c>
      <c r="K402" s="74">
        <v>35.549999999999997</v>
      </c>
      <c r="L402" s="74">
        <v>41.24</v>
      </c>
      <c r="M402" s="74">
        <v>36.75</v>
      </c>
      <c r="N402" s="74">
        <v>40.020000000000003</v>
      </c>
      <c r="O402" s="57">
        <v>19</v>
      </c>
      <c r="P402" s="57">
        <v>26</v>
      </c>
      <c r="Q402" s="57">
        <v>26</v>
      </c>
      <c r="R402" s="57">
        <v>62</v>
      </c>
      <c r="T402" s="57">
        <v>33</v>
      </c>
      <c r="U402" s="57">
        <v>127</v>
      </c>
      <c r="V402" s="57">
        <v>14</v>
      </c>
      <c r="W402" s="57">
        <v>12</v>
      </c>
      <c r="X402" s="57">
        <v>9</v>
      </c>
      <c r="Y402" s="57">
        <v>13</v>
      </c>
      <c r="Z402" s="57">
        <v>6</v>
      </c>
      <c r="AC402" s="57">
        <v>53</v>
      </c>
      <c r="AD402" s="57">
        <v>71</v>
      </c>
      <c r="AE402" s="57">
        <v>96</v>
      </c>
      <c r="AF402" s="57">
        <v>14</v>
      </c>
      <c r="AG402" s="57">
        <v>15</v>
      </c>
      <c r="AH402" s="74"/>
      <c r="AI402" s="74"/>
      <c r="AJ402" s="74"/>
      <c r="AK402" s="74"/>
      <c r="AL402" s="74"/>
      <c r="AM402" s="74"/>
      <c r="AN402" s="74"/>
      <c r="AO402" s="74"/>
      <c r="AP402" s="57">
        <v>9468382</v>
      </c>
      <c r="AQ402" s="57">
        <v>609010</v>
      </c>
      <c r="AR402" s="57">
        <v>8977329</v>
      </c>
      <c r="AS402" s="57">
        <v>491053</v>
      </c>
    </row>
    <row r="403" spans="1:45" x14ac:dyDescent="0.35">
      <c r="A403" t="s">
        <v>1364</v>
      </c>
      <c r="B403" s="57">
        <v>-65</v>
      </c>
      <c r="C403" s="57">
        <v>-24</v>
      </c>
      <c r="D403" s="57">
        <v>-63</v>
      </c>
      <c r="E403" s="57">
        <v>-30</v>
      </c>
      <c r="F403" s="57">
        <v>-3</v>
      </c>
      <c r="G403" s="57">
        <v>11</v>
      </c>
      <c r="H403" s="74">
        <v>57.12</v>
      </c>
      <c r="I403" s="74">
        <v>37.18</v>
      </c>
      <c r="J403" s="74">
        <v>56.35</v>
      </c>
      <c r="K403" s="74">
        <v>36.119999999999997</v>
      </c>
      <c r="L403" s="74">
        <v>44.34</v>
      </c>
      <c r="M403" s="74">
        <v>38.72</v>
      </c>
      <c r="N403" s="74">
        <v>42.28</v>
      </c>
      <c r="O403" s="57">
        <v>22</v>
      </c>
      <c r="P403" s="57">
        <v>32</v>
      </c>
      <c r="Q403" s="57">
        <v>29</v>
      </c>
      <c r="R403" s="57">
        <v>61</v>
      </c>
      <c r="T403" s="57">
        <v>25</v>
      </c>
      <c r="U403" s="57">
        <v>127</v>
      </c>
      <c r="V403" s="57">
        <v>17</v>
      </c>
      <c r="W403" s="57">
        <v>13</v>
      </c>
      <c r="X403" s="57">
        <v>7</v>
      </c>
      <c r="Y403" s="57">
        <v>6</v>
      </c>
      <c r="Z403" s="57">
        <v>7</v>
      </c>
      <c r="AC403" s="57">
        <v>52</v>
      </c>
      <c r="AD403" s="57">
        <v>68</v>
      </c>
      <c r="AE403" s="57">
        <v>99</v>
      </c>
      <c r="AF403" s="57">
        <v>16</v>
      </c>
      <c r="AG403" s="57">
        <v>15</v>
      </c>
      <c r="AH403" s="74"/>
      <c r="AI403" s="74"/>
      <c r="AJ403" s="74"/>
      <c r="AK403" s="74"/>
      <c r="AL403" s="74"/>
      <c r="AM403" s="74"/>
      <c r="AN403" s="74"/>
      <c r="AO403" s="74"/>
      <c r="AP403" s="57">
        <v>9790576</v>
      </c>
      <c r="AQ403" s="57">
        <v>322194</v>
      </c>
      <c r="AR403" s="57">
        <v>9296367</v>
      </c>
      <c r="AS403" s="57">
        <v>494209</v>
      </c>
    </row>
    <row r="404" spans="1:45" x14ac:dyDescent="0.35">
      <c r="A404" t="s">
        <v>762</v>
      </c>
      <c r="B404" s="57">
        <v>-56</v>
      </c>
      <c r="C404" s="57">
        <v>-21</v>
      </c>
      <c r="D404" s="57">
        <v>-60</v>
      </c>
      <c r="E404" s="57">
        <v>-49</v>
      </c>
      <c r="F404" s="57">
        <v>0</v>
      </c>
      <c r="G404" s="57">
        <v>18</v>
      </c>
      <c r="H404" s="74">
        <v>70.03</v>
      </c>
      <c r="I404" s="74">
        <v>40.28</v>
      </c>
      <c r="J404" s="74">
        <v>68.42</v>
      </c>
      <c r="K404" s="74">
        <v>36.409999999999997</v>
      </c>
      <c r="L404" s="74">
        <v>55.79</v>
      </c>
      <c r="M404" s="74">
        <v>47.49</v>
      </c>
      <c r="N404" s="74">
        <v>53.32</v>
      </c>
      <c r="O404" s="57">
        <v>22</v>
      </c>
      <c r="P404" s="57">
        <v>34</v>
      </c>
      <c r="Q404" s="57">
        <v>33</v>
      </c>
      <c r="R404" s="57">
        <v>48</v>
      </c>
      <c r="T404" s="57">
        <v>42</v>
      </c>
      <c r="U404" s="57">
        <v>123</v>
      </c>
      <c r="V404" s="57">
        <v>11</v>
      </c>
      <c r="W404" s="57">
        <v>9</v>
      </c>
      <c r="X404" s="57">
        <v>29</v>
      </c>
      <c r="Y404" s="57">
        <v>9</v>
      </c>
      <c r="Z404" s="57">
        <v>9</v>
      </c>
      <c r="AC404" s="57">
        <v>59</v>
      </c>
      <c r="AD404" s="57">
        <v>81</v>
      </c>
      <c r="AE404" s="57">
        <v>98</v>
      </c>
      <c r="AF404" s="57">
        <v>18</v>
      </c>
      <c r="AG404" s="57">
        <v>15</v>
      </c>
      <c r="AH404" s="74"/>
      <c r="AI404" s="74"/>
      <c r="AJ404" s="74"/>
      <c r="AK404" s="74">
        <v>72.959999999999994</v>
      </c>
      <c r="AL404" s="74">
        <v>57.88</v>
      </c>
      <c r="AM404" s="74">
        <v>52.34</v>
      </c>
      <c r="AN404" s="74">
        <v>111.09</v>
      </c>
      <c r="AO404" s="74">
        <v>61.88</v>
      </c>
      <c r="AP404" s="57">
        <v>10143511</v>
      </c>
      <c r="AQ404" s="57">
        <v>352935</v>
      </c>
      <c r="AR404" s="57">
        <v>9646715</v>
      </c>
      <c r="AS404" s="57">
        <v>496796</v>
      </c>
    </row>
    <row r="405" spans="1:45" x14ac:dyDescent="0.35">
      <c r="A405" t="s">
        <v>763</v>
      </c>
      <c r="B405" s="57">
        <v>-61</v>
      </c>
      <c r="C405" s="57">
        <v>-24</v>
      </c>
      <c r="D405" s="57">
        <v>-62</v>
      </c>
      <c r="E405" s="57">
        <v>-51</v>
      </c>
      <c r="F405" s="57">
        <v>-13</v>
      </c>
      <c r="G405" s="57">
        <v>20</v>
      </c>
      <c r="H405" s="74">
        <v>69.38</v>
      </c>
      <c r="I405" s="74">
        <v>39.04</v>
      </c>
      <c r="J405" s="74">
        <v>66.89</v>
      </c>
      <c r="K405" s="74">
        <v>35.92</v>
      </c>
      <c r="L405" s="74">
        <v>53.38</v>
      </c>
      <c r="M405" s="74">
        <v>44.71</v>
      </c>
      <c r="N405" s="74">
        <v>48.11</v>
      </c>
      <c r="O405" s="57">
        <v>21</v>
      </c>
      <c r="P405" s="57">
        <v>31</v>
      </c>
      <c r="Q405" s="57">
        <v>28</v>
      </c>
      <c r="R405" s="57">
        <v>50</v>
      </c>
      <c r="T405" s="57">
        <v>38</v>
      </c>
      <c r="U405" s="57">
        <v>149</v>
      </c>
      <c r="V405" s="57">
        <v>18</v>
      </c>
      <c r="W405" s="57">
        <v>14</v>
      </c>
      <c r="X405" s="57">
        <v>24</v>
      </c>
      <c r="Y405" s="57">
        <v>10</v>
      </c>
      <c r="Z405" s="57">
        <v>9</v>
      </c>
      <c r="AC405" s="57">
        <v>54</v>
      </c>
      <c r="AD405" s="57">
        <v>75</v>
      </c>
      <c r="AE405" s="57">
        <v>95</v>
      </c>
      <c r="AF405" s="57">
        <v>17</v>
      </c>
      <c r="AG405" s="57">
        <v>15</v>
      </c>
      <c r="AH405" s="74"/>
      <c r="AI405" s="74"/>
      <c r="AJ405" s="74"/>
      <c r="AK405" s="74">
        <v>74.94</v>
      </c>
      <c r="AL405" s="74">
        <v>59.01</v>
      </c>
      <c r="AM405" s="74">
        <v>56.12</v>
      </c>
      <c r="AN405" s="74">
        <v>112.69</v>
      </c>
      <c r="AO405" s="74">
        <v>62.36</v>
      </c>
      <c r="AP405" s="57">
        <v>10520433</v>
      </c>
      <c r="AQ405" s="57">
        <v>376922</v>
      </c>
      <c r="AR405" s="57">
        <v>10021471</v>
      </c>
      <c r="AS405" s="57">
        <v>498962</v>
      </c>
    </row>
    <row r="406" spans="1:45" x14ac:dyDescent="0.35">
      <c r="A406" t="s">
        <v>764</v>
      </c>
      <c r="B406" s="57">
        <v>-60</v>
      </c>
      <c r="C406" s="57">
        <v>-21</v>
      </c>
      <c r="D406" s="57">
        <v>-63</v>
      </c>
      <c r="E406" s="57">
        <v>-49</v>
      </c>
      <c r="F406" s="57">
        <v>-13</v>
      </c>
      <c r="G406" s="57">
        <v>20</v>
      </c>
      <c r="H406" s="74">
        <v>71.12</v>
      </c>
      <c r="I406" s="74">
        <v>39.47</v>
      </c>
      <c r="J406" s="74">
        <v>68.72</v>
      </c>
      <c r="K406" s="74">
        <v>36.51</v>
      </c>
      <c r="L406" s="74">
        <v>54.85</v>
      </c>
      <c r="M406" s="74">
        <v>46.61</v>
      </c>
      <c r="N406" s="74">
        <v>47.64</v>
      </c>
      <c r="O406" s="57">
        <v>20</v>
      </c>
      <c r="P406" s="57">
        <v>29</v>
      </c>
      <c r="Q406" s="57">
        <v>31</v>
      </c>
      <c r="R406" s="57">
        <v>49</v>
      </c>
      <c r="T406" s="57">
        <v>38</v>
      </c>
      <c r="U406" s="57">
        <v>157</v>
      </c>
      <c r="V406" s="57">
        <v>17</v>
      </c>
      <c r="W406" s="57">
        <v>23</v>
      </c>
      <c r="X406" s="57">
        <v>8</v>
      </c>
      <c r="Y406" s="57">
        <v>15</v>
      </c>
      <c r="Z406" s="57">
        <v>8</v>
      </c>
      <c r="AC406" s="57">
        <v>57</v>
      </c>
      <c r="AD406" s="57">
        <v>78</v>
      </c>
      <c r="AE406" s="57">
        <v>98</v>
      </c>
      <c r="AF406" s="57">
        <v>17</v>
      </c>
      <c r="AG406" s="57">
        <v>15</v>
      </c>
      <c r="AH406" s="74"/>
      <c r="AI406" s="74"/>
      <c r="AJ406" s="74"/>
      <c r="AK406" s="74">
        <v>75.17</v>
      </c>
      <c r="AL406" s="74">
        <v>59.12</v>
      </c>
      <c r="AM406" s="74">
        <v>56.38</v>
      </c>
      <c r="AN406" s="74">
        <v>113.08</v>
      </c>
      <c r="AO406" s="74">
        <v>62.31</v>
      </c>
      <c r="AP406" s="57">
        <v>10992444</v>
      </c>
      <c r="AQ406" s="57">
        <v>472011</v>
      </c>
      <c r="AR406" s="57">
        <v>10490487</v>
      </c>
      <c r="AS406" s="57">
        <v>501957</v>
      </c>
    </row>
    <row r="407" spans="1:45" x14ac:dyDescent="0.35">
      <c r="A407" t="s">
        <v>765</v>
      </c>
      <c r="B407" s="57">
        <v>-60</v>
      </c>
      <c r="C407" s="57">
        <v>-20</v>
      </c>
      <c r="D407" s="57">
        <v>-64</v>
      </c>
      <c r="E407" s="57">
        <v>-49</v>
      </c>
      <c r="F407" s="57">
        <v>-12</v>
      </c>
      <c r="G407" s="57">
        <v>20</v>
      </c>
      <c r="H407" s="74">
        <v>71.989999999999995</v>
      </c>
      <c r="I407" s="74">
        <v>39.26</v>
      </c>
      <c r="J407" s="74">
        <v>67.92</v>
      </c>
      <c r="K407" s="74">
        <v>36.67</v>
      </c>
      <c r="L407" s="74">
        <v>53.1</v>
      </c>
      <c r="M407" s="74">
        <v>45.32</v>
      </c>
      <c r="N407" s="74">
        <v>49.62</v>
      </c>
      <c r="O407" s="57">
        <v>20</v>
      </c>
      <c r="P407" s="57">
        <v>30</v>
      </c>
      <c r="Q407" s="57">
        <v>31</v>
      </c>
      <c r="R407" s="57">
        <v>48</v>
      </c>
      <c r="T407" s="57">
        <v>36</v>
      </c>
      <c r="U407" s="57">
        <v>166</v>
      </c>
      <c r="V407" s="57">
        <v>7</v>
      </c>
      <c r="W407" s="57">
        <v>25</v>
      </c>
      <c r="X407" s="57">
        <v>10</v>
      </c>
      <c r="Y407" s="57">
        <v>11</v>
      </c>
      <c r="Z407" s="57">
        <v>10</v>
      </c>
      <c r="AC407" s="57">
        <v>58</v>
      </c>
      <c r="AD407" s="57">
        <v>77</v>
      </c>
      <c r="AE407" s="57">
        <v>96</v>
      </c>
      <c r="AF407" s="57">
        <v>17</v>
      </c>
      <c r="AG407" s="57">
        <v>15</v>
      </c>
      <c r="AH407" s="74"/>
      <c r="AI407" s="74"/>
      <c r="AJ407" s="74"/>
      <c r="AK407" s="74">
        <v>75.56</v>
      </c>
      <c r="AL407" s="74">
        <v>59.55</v>
      </c>
      <c r="AM407" s="74">
        <v>56.84</v>
      </c>
      <c r="AN407" s="74">
        <v>113.47</v>
      </c>
      <c r="AO407" s="74">
        <v>62.26</v>
      </c>
      <c r="AP407" s="57">
        <v>11477040</v>
      </c>
      <c r="AQ407" s="57">
        <v>484596</v>
      </c>
      <c r="AR407" s="57">
        <v>10971047</v>
      </c>
      <c r="AS407" s="57">
        <v>505993</v>
      </c>
    </row>
    <row r="408" spans="1:45" x14ac:dyDescent="0.35">
      <c r="A408" t="s">
        <v>771</v>
      </c>
      <c r="B408" s="57">
        <v>-59</v>
      </c>
      <c r="C408" s="57">
        <v>-14</v>
      </c>
      <c r="D408" s="57">
        <v>-61</v>
      </c>
      <c r="E408" s="57">
        <v>-48</v>
      </c>
      <c r="F408" s="57">
        <v>-1</v>
      </c>
      <c r="G408" s="57">
        <v>20</v>
      </c>
      <c r="H408" s="74">
        <v>79.5</v>
      </c>
      <c r="I408" s="74">
        <v>40.98</v>
      </c>
      <c r="J408" s="74">
        <v>79.77</v>
      </c>
      <c r="K408" s="74">
        <v>39.61</v>
      </c>
      <c r="L408" s="74">
        <v>53.96</v>
      </c>
      <c r="M408" s="74">
        <v>45.02</v>
      </c>
      <c r="N408" s="74">
        <v>46.7</v>
      </c>
      <c r="O408" s="57">
        <v>21</v>
      </c>
      <c r="P408" s="57">
        <v>31</v>
      </c>
      <c r="Q408" s="57">
        <v>30</v>
      </c>
      <c r="R408" s="57">
        <v>53</v>
      </c>
      <c r="T408" s="57">
        <v>38</v>
      </c>
      <c r="U408" s="57">
        <v>150</v>
      </c>
      <c r="V408" s="57">
        <v>15</v>
      </c>
      <c r="W408" s="57">
        <v>17</v>
      </c>
      <c r="X408" s="57">
        <v>8</v>
      </c>
      <c r="Y408" s="57">
        <v>12</v>
      </c>
      <c r="Z408" s="57">
        <v>10</v>
      </c>
      <c r="AC408" s="57">
        <v>60</v>
      </c>
      <c r="AD408" s="57">
        <v>78</v>
      </c>
      <c r="AE408" s="57">
        <v>97</v>
      </c>
      <c r="AF408" s="57">
        <v>18</v>
      </c>
      <c r="AG408" s="57">
        <v>15</v>
      </c>
      <c r="AH408" s="74"/>
      <c r="AI408" s="74"/>
      <c r="AJ408" s="74"/>
      <c r="AK408" s="74">
        <v>75.59</v>
      </c>
      <c r="AL408" s="74">
        <v>59.83</v>
      </c>
      <c r="AM408" s="74">
        <v>57.43</v>
      </c>
      <c r="AN408" s="74">
        <v>112.7</v>
      </c>
      <c r="AO408" s="74">
        <v>62.29</v>
      </c>
      <c r="AP408" s="57">
        <v>11975267</v>
      </c>
      <c r="AQ408" s="57">
        <v>498227</v>
      </c>
      <c r="AR408" s="57">
        <v>11465210</v>
      </c>
      <c r="AS408" s="57">
        <v>510057</v>
      </c>
    </row>
    <row r="409" spans="1:45" x14ac:dyDescent="0.35">
      <c r="A409" t="s">
        <v>1365</v>
      </c>
      <c r="B409" s="57">
        <v>-65</v>
      </c>
      <c r="C409" s="57">
        <v>-19</v>
      </c>
      <c r="D409" s="57">
        <v>-64</v>
      </c>
      <c r="E409" s="57">
        <v>-31</v>
      </c>
      <c r="F409" s="57">
        <v>-21</v>
      </c>
      <c r="G409" s="57">
        <v>14</v>
      </c>
      <c r="H409" s="74">
        <v>70.42</v>
      </c>
      <c r="I409" s="74">
        <v>38.770000000000003</v>
      </c>
      <c r="J409" s="74">
        <v>76.42</v>
      </c>
      <c r="K409" s="74">
        <v>38.97</v>
      </c>
      <c r="L409" s="74">
        <v>47.43</v>
      </c>
      <c r="M409" s="74">
        <v>37.97</v>
      </c>
      <c r="N409" s="74">
        <v>35.57</v>
      </c>
      <c r="O409" s="57">
        <v>21</v>
      </c>
      <c r="P409" s="57">
        <v>31</v>
      </c>
      <c r="Q409" s="57">
        <v>26</v>
      </c>
      <c r="R409" s="57">
        <v>58</v>
      </c>
      <c r="T409" s="57">
        <v>39</v>
      </c>
      <c r="U409" s="57">
        <v>138</v>
      </c>
      <c r="V409" s="57">
        <v>16</v>
      </c>
      <c r="W409" s="57">
        <v>17</v>
      </c>
      <c r="X409" s="57">
        <v>9</v>
      </c>
      <c r="Y409" s="57">
        <v>7</v>
      </c>
      <c r="Z409" s="57">
        <v>7</v>
      </c>
      <c r="AC409" s="57">
        <v>56</v>
      </c>
      <c r="AD409" s="57">
        <v>74</v>
      </c>
      <c r="AE409" s="57">
        <v>99</v>
      </c>
      <c r="AF409" s="57">
        <v>16</v>
      </c>
      <c r="AG409" s="57">
        <v>15</v>
      </c>
      <c r="AH409" s="74"/>
      <c r="AI409" s="74"/>
      <c r="AJ409" s="74"/>
      <c r="AK409" s="74"/>
      <c r="AL409" s="74"/>
      <c r="AM409" s="74"/>
      <c r="AN409" s="74"/>
      <c r="AO409" s="74"/>
      <c r="AP409" s="57">
        <v>12526737</v>
      </c>
      <c r="AQ409" s="57">
        <v>551470</v>
      </c>
      <c r="AR409" s="57">
        <v>12015018</v>
      </c>
      <c r="AS409" s="57">
        <v>511719</v>
      </c>
    </row>
    <row r="410" spans="1:45" x14ac:dyDescent="0.35">
      <c r="A410" t="s">
        <v>1366</v>
      </c>
      <c r="B410" s="57">
        <v>-68</v>
      </c>
      <c r="C410" s="57">
        <v>-27</v>
      </c>
      <c r="D410" s="57">
        <v>-67</v>
      </c>
      <c r="E410" s="57">
        <v>-32</v>
      </c>
      <c r="F410" s="57">
        <v>-23</v>
      </c>
      <c r="G410" s="57">
        <v>11</v>
      </c>
      <c r="H410" s="74">
        <v>54.23</v>
      </c>
      <c r="I410" s="74">
        <v>36.49</v>
      </c>
      <c r="J410" s="74">
        <v>50.38</v>
      </c>
      <c r="K410" s="74">
        <v>35.299999999999997</v>
      </c>
      <c r="L410" s="74">
        <v>44.9</v>
      </c>
      <c r="M410" s="74">
        <v>38.619999999999997</v>
      </c>
      <c r="N410" s="74">
        <v>39.03</v>
      </c>
      <c r="O410" s="57">
        <v>21</v>
      </c>
      <c r="P410" s="57">
        <v>31</v>
      </c>
      <c r="Q410" s="57">
        <v>30</v>
      </c>
      <c r="R410" s="57">
        <v>57</v>
      </c>
      <c r="T410" s="57">
        <v>27</v>
      </c>
      <c r="U410" s="57">
        <v>94</v>
      </c>
      <c r="V410" s="57">
        <v>14</v>
      </c>
      <c r="W410" s="57">
        <v>8</v>
      </c>
      <c r="X410" s="57">
        <v>19</v>
      </c>
      <c r="Y410" s="57">
        <v>10</v>
      </c>
      <c r="Z410" s="57">
        <v>7</v>
      </c>
      <c r="AC410" s="57">
        <v>48</v>
      </c>
      <c r="AD410" s="57">
        <v>65</v>
      </c>
      <c r="AE410" s="57">
        <v>98</v>
      </c>
      <c r="AF410" s="57">
        <v>19</v>
      </c>
      <c r="AG410" s="57">
        <v>15</v>
      </c>
      <c r="AH410" s="74"/>
      <c r="AI410" s="74"/>
      <c r="AJ410" s="74"/>
      <c r="AK410" s="74"/>
      <c r="AL410" s="74"/>
      <c r="AM410" s="74"/>
      <c r="AN410" s="74"/>
      <c r="AO410" s="74"/>
      <c r="AP410" s="57">
        <v>12806587</v>
      </c>
      <c r="AQ410" s="57">
        <v>279850</v>
      </c>
      <c r="AR410" s="57">
        <v>12294006</v>
      </c>
      <c r="AS410" s="57">
        <v>512581</v>
      </c>
    </row>
    <row r="411" spans="1:45" x14ac:dyDescent="0.35">
      <c r="A411" t="s">
        <v>773</v>
      </c>
      <c r="B411" s="57">
        <v>-60</v>
      </c>
      <c r="C411" s="57">
        <v>-24</v>
      </c>
      <c r="D411" s="57">
        <v>-63</v>
      </c>
      <c r="E411" s="57">
        <v>-52</v>
      </c>
      <c r="F411" s="57">
        <v>-13</v>
      </c>
      <c r="G411" s="57">
        <v>19</v>
      </c>
      <c r="H411" s="74">
        <v>65.650000000000006</v>
      </c>
      <c r="I411" s="74">
        <v>39.81</v>
      </c>
      <c r="J411" s="74">
        <v>62.89</v>
      </c>
      <c r="K411" s="74">
        <v>36.450000000000003</v>
      </c>
      <c r="L411" s="74">
        <v>53.81</v>
      </c>
      <c r="M411" s="74">
        <v>46.68</v>
      </c>
      <c r="N411" s="74">
        <v>45.4</v>
      </c>
      <c r="O411" s="57">
        <v>24</v>
      </c>
      <c r="P411" s="57">
        <v>31</v>
      </c>
      <c r="Q411" s="57">
        <v>31</v>
      </c>
      <c r="R411" s="57">
        <v>49</v>
      </c>
      <c r="T411" s="57">
        <v>42</v>
      </c>
      <c r="U411" s="57">
        <v>117</v>
      </c>
      <c r="V411" s="57">
        <v>6</v>
      </c>
      <c r="W411" s="57">
        <v>13</v>
      </c>
      <c r="X411" s="57">
        <v>19</v>
      </c>
      <c r="Y411" s="57">
        <v>9</v>
      </c>
      <c r="Z411" s="57">
        <v>9</v>
      </c>
      <c r="AC411" s="57">
        <v>54</v>
      </c>
      <c r="AD411" s="57">
        <v>77</v>
      </c>
      <c r="AE411" s="57">
        <v>95</v>
      </c>
      <c r="AF411" s="57">
        <v>18</v>
      </c>
      <c r="AG411" s="57">
        <v>15</v>
      </c>
      <c r="AH411" s="74"/>
      <c r="AI411" s="74"/>
      <c r="AJ411" s="74"/>
      <c r="AK411" s="74">
        <v>74.599999999999994</v>
      </c>
      <c r="AL411" s="74">
        <v>59.66</v>
      </c>
      <c r="AM411" s="74">
        <v>57.1</v>
      </c>
      <c r="AN411" s="74">
        <v>110.07</v>
      </c>
      <c r="AO411" s="74">
        <v>61.88</v>
      </c>
      <c r="AP411" s="57">
        <v>13162878</v>
      </c>
      <c r="AQ411" s="57">
        <v>356291</v>
      </c>
      <c r="AR411" s="57">
        <v>12646486</v>
      </c>
      <c r="AS411" s="57">
        <v>516392</v>
      </c>
    </row>
    <row r="412" spans="1:45" x14ac:dyDescent="0.35">
      <c r="A412" t="s">
        <v>774</v>
      </c>
      <c r="B412" s="57">
        <v>-61</v>
      </c>
      <c r="C412" s="57">
        <v>-21</v>
      </c>
      <c r="D412" s="57">
        <v>-63</v>
      </c>
      <c r="E412" s="57">
        <v>-52</v>
      </c>
      <c r="F412" s="57">
        <v>-12</v>
      </c>
      <c r="G412" s="57">
        <v>20</v>
      </c>
      <c r="H412" s="74">
        <v>66.650000000000006</v>
      </c>
      <c r="I412" s="74">
        <v>39.18</v>
      </c>
      <c r="J412" s="74">
        <v>64.25</v>
      </c>
      <c r="K412" s="74">
        <v>35.799999999999997</v>
      </c>
      <c r="L412" s="74">
        <v>55.04</v>
      </c>
      <c r="M412" s="74">
        <v>44.91</v>
      </c>
      <c r="N412" s="74">
        <v>46.48</v>
      </c>
      <c r="O412" s="57">
        <v>22</v>
      </c>
      <c r="P412" s="57">
        <v>31</v>
      </c>
      <c r="Q412" s="57">
        <v>28</v>
      </c>
      <c r="R412" s="57">
        <v>50</v>
      </c>
      <c r="T412" s="57">
        <v>41</v>
      </c>
      <c r="U412" s="57">
        <v>157</v>
      </c>
      <c r="V412" s="57">
        <v>16</v>
      </c>
      <c r="W412" s="57">
        <v>15</v>
      </c>
      <c r="X412" s="57">
        <v>6</v>
      </c>
      <c r="Y412" s="57">
        <v>15</v>
      </c>
      <c r="Z412" s="57">
        <v>6</v>
      </c>
      <c r="AC412" s="57">
        <v>53</v>
      </c>
      <c r="AD412" s="57">
        <v>75</v>
      </c>
      <c r="AE412" s="57">
        <v>93</v>
      </c>
      <c r="AF412" s="57">
        <v>17</v>
      </c>
      <c r="AG412" s="57">
        <v>15</v>
      </c>
      <c r="AH412" s="74"/>
      <c r="AI412" s="74"/>
      <c r="AJ412" s="74"/>
      <c r="AK412" s="74">
        <v>73.38</v>
      </c>
      <c r="AL412" s="74">
        <v>59.82</v>
      </c>
      <c r="AM412" s="74">
        <v>54.86</v>
      </c>
      <c r="AN412" s="74">
        <v>108.09</v>
      </c>
      <c r="AO412" s="74">
        <v>61.38</v>
      </c>
      <c r="AP412" s="57">
        <v>13577851</v>
      </c>
      <c r="AQ412" s="57">
        <v>414973</v>
      </c>
      <c r="AR412" s="57">
        <v>13058298</v>
      </c>
      <c r="AS412" s="57">
        <v>519553</v>
      </c>
    </row>
    <row r="413" spans="1:45" x14ac:dyDescent="0.35">
      <c r="A413" t="s">
        <v>775</v>
      </c>
      <c r="B413" s="57">
        <v>-59</v>
      </c>
      <c r="C413" s="57">
        <v>-17</v>
      </c>
      <c r="D413" s="57">
        <v>-62</v>
      </c>
      <c r="E413" s="57">
        <v>-50</v>
      </c>
      <c r="F413" s="57">
        <v>-8</v>
      </c>
      <c r="G413" s="57">
        <v>20</v>
      </c>
      <c r="H413" s="74">
        <v>69.59</v>
      </c>
      <c r="I413" s="74">
        <v>40.340000000000003</v>
      </c>
      <c r="J413" s="74">
        <v>67.36</v>
      </c>
      <c r="K413" s="74">
        <v>37.72</v>
      </c>
      <c r="L413" s="74">
        <v>55.51</v>
      </c>
      <c r="M413" s="74">
        <v>44.33</v>
      </c>
      <c r="N413" s="74">
        <v>46.53</v>
      </c>
      <c r="O413" s="57">
        <v>22</v>
      </c>
      <c r="P413" s="57">
        <v>29</v>
      </c>
      <c r="Q413" s="57">
        <v>30</v>
      </c>
      <c r="R413" s="57">
        <v>56</v>
      </c>
      <c r="T413" s="57">
        <v>39</v>
      </c>
      <c r="U413" s="57">
        <v>157</v>
      </c>
      <c r="V413" s="57">
        <v>14</v>
      </c>
      <c r="W413" s="57">
        <v>16</v>
      </c>
      <c r="X413" s="57">
        <v>7</v>
      </c>
      <c r="Y413" s="57">
        <v>13</v>
      </c>
      <c r="Z413" s="57">
        <v>7</v>
      </c>
      <c r="AC413" s="57">
        <v>55</v>
      </c>
      <c r="AD413" s="57">
        <v>77</v>
      </c>
      <c r="AE413" s="57">
        <v>95</v>
      </c>
      <c r="AF413" s="57">
        <v>18</v>
      </c>
      <c r="AG413" s="57">
        <v>15</v>
      </c>
      <c r="AH413" s="74"/>
      <c r="AI413" s="74"/>
      <c r="AJ413" s="74"/>
      <c r="AK413" s="74">
        <v>72.69</v>
      </c>
      <c r="AL413" s="74">
        <v>58.81</v>
      </c>
      <c r="AM413" s="74">
        <v>55.1</v>
      </c>
      <c r="AN413" s="74">
        <v>106.76</v>
      </c>
      <c r="AO413" s="74">
        <v>61.37</v>
      </c>
      <c r="AP413" s="57">
        <v>14033555</v>
      </c>
      <c r="AQ413" s="57">
        <v>455704</v>
      </c>
      <c r="AR413" s="57">
        <v>13509108</v>
      </c>
      <c r="AS413" s="57">
        <v>524447</v>
      </c>
    </row>
    <row r="414" spans="1:45" x14ac:dyDescent="0.35">
      <c r="A414" t="s">
        <v>779</v>
      </c>
      <c r="B414" s="57">
        <v>-58</v>
      </c>
      <c r="C414" s="57">
        <v>-15</v>
      </c>
      <c r="D414" s="57">
        <v>-63</v>
      </c>
      <c r="E414" s="57">
        <v>-49</v>
      </c>
      <c r="F414" s="57">
        <v>-8</v>
      </c>
      <c r="G414" s="57">
        <v>20</v>
      </c>
      <c r="H414" s="74">
        <v>71.17</v>
      </c>
      <c r="I414" s="74">
        <v>39.29</v>
      </c>
      <c r="J414" s="74">
        <v>67.069999999999993</v>
      </c>
      <c r="K414" s="74">
        <v>37.17</v>
      </c>
      <c r="L414" s="74">
        <v>52.58</v>
      </c>
      <c r="M414" s="74">
        <v>42.88</v>
      </c>
      <c r="N414" s="74">
        <v>44.98</v>
      </c>
      <c r="O414" s="57">
        <v>21</v>
      </c>
      <c r="P414" s="57">
        <v>28</v>
      </c>
      <c r="Q414" s="57">
        <v>29</v>
      </c>
      <c r="R414" s="57">
        <v>50</v>
      </c>
      <c r="T414" s="57">
        <v>41</v>
      </c>
      <c r="U414" s="57">
        <v>179</v>
      </c>
      <c r="V414" s="57">
        <v>20</v>
      </c>
      <c r="W414" s="57">
        <v>19</v>
      </c>
      <c r="X414" s="57">
        <v>10</v>
      </c>
      <c r="Y414" s="57">
        <v>15</v>
      </c>
      <c r="Z414" s="57">
        <v>11</v>
      </c>
      <c r="AC414" s="57">
        <v>58</v>
      </c>
      <c r="AD414" s="57">
        <v>78</v>
      </c>
      <c r="AE414" s="57">
        <v>95</v>
      </c>
      <c r="AF414" s="57">
        <v>18</v>
      </c>
      <c r="AG414" s="57">
        <v>15</v>
      </c>
      <c r="AH414" s="74"/>
      <c r="AI414" s="74"/>
      <c r="AJ414" s="74"/>
      <c r="AK414" s="74">
        <v>72.25</v>
      </c>
      <c r="AL414" s="74">
        <v>58.27</v>
      </c>
      <c r="AM414" s="74">
        <v>54.7</v>
      </c>
      <c r="AN414" s="74">
        <v>106.24</v>
      </c>
      <c r="AO414" s="74">
        <v>61.59</v>
      </c>
      <c r="AP414" s="57">
        <v>14542318</v>
      </c>
      <c r="AQ414" s="57">
        <v>508763</v>
      </c>
      <c r="AR414" s="57">
        <v>14012224</v>
      </c>
      <c r="AS414" s="57">
        <v>530094</v>
      </c>
    </row>
    <row r="415" spans="1:45" x14ac:dyDescent="0.35">
      <c r="A415" t="s">
        <v>780</v>
      </c>
      <c r="B415" s="57">
        <v>-58</v>
      </c>
      <c r="C415" s="57">
        <v>-10</v>
      </c>
      <c r="D415" s="57">
        <v>-62</v>
      </c>
      <c r="E415" s="57">
        <v>-48</v>
      </c>
      <c r="F415" s="57">
        <v>-14</v>
      </c>
      <c r="G415" s="57">
        <v>20</v>
      </c>
      <c r="H415" s="74">
        <v>80.34</v>
      </c>
      <c r="I415" s="74">
        <v>40.98</v>
      </c>
      <c r="J415" s="74">
        <v>76.040000000000006</v>
      </c>
      <c r="K415" s="74">
        <v>39.56</v>
      </c>
      <c r="L415" s="74">
        <v>52.46</v>
      </c>
      <c r="M415" s="74">
        <v>43.5</v>
      </c>
      <c r="N415" s="74">
        <v>44.44</v>
      </c>
      <c r="O415" s="57">
        <v>21</v>
      </c>
      <c r="P415" s="57">
        <v>31</v>
      </c>
      <c r="Q415" s="57">
        <v>28</v>
      </c>
      <c r="R415" s="57">
        <v>51</v>
      </c>
      <c r="T415" s="57">
        <v>38</v>
      </c>
      <c r="U415" s="57">
        <v>144</v>
      </c>
      <c r="V415" s="57">
        <v>14</v>
      </c>
      <c r="W415" s="57">
        <v>19</v>
      </c>
      <c r="X415" s="57">
        <v>19</v>
      </c>
      <c r="Y415" s="57">
        <v>8</v>
      </c>
      <c r="Z415" s="57">
        <v>6</v>
      </c>
      <c r="AC415" s="57">
        <v>61</v>
      </c>
      <c r="AD415" s="57">
        <v>79</v>
      </c>
      <c r="AE415" s="57">
        <v>96</v>
      </c>
      <c r="AF415" s="57">
        <v>18</v>
      </c>
      <c r="AG415" s="57">
        <v>15</v>
      </c>
      <c r="AH415" s="74"/>
      <c r="AI415" s="74"/>
      <c r="AJ415" s="74"/>
      <c r="AK415" s="74">
        <v>72.63</v>
      </c>
      <c r="AL415" s="74">
        <v>58.76</v>
      </c>
      <c r="AM415" s="74">
        <v>54.67</v>
      </c>
      <c r="AN415" s="74">
        <v>106.89</v>
      </c>
      <c r="AO415" s="74">
        <v>61.98</v>
      </c>
      <c r="AP415" s="57">
        <v>15091696</v>
      </c>
      <c r="AQ415" s="57">
        <v>549378</v>
      </c>
      <c r="AR415" s="57">
        <v>14556827</v>
      </c>
      <c r="AS415" s="57">
        <v>534869</v>
      </c>
    </row>
    <row r="416" spans="1:45" x14ac:dyDescent="0.35">
      <c r="A416" t="s">
        <v>1367</v>
      </c>
      <c r="B416" s="57">
        <v>-63</v>
      </c>
      <c r="C416" s="57">
        <v>-11</v>
      </c>
      <c r="D416" s="57">
        <v>-65</v>
      </c>
      <c r="E416" s="57">
        <v>-31</v>
      </c>
      <c r="F416" s="57">
        <v>-28</v>
      </c>
      <c r="G416" s="57">
        <v>14</v>
      </c>
      <c r="H416" s="74">
        <v>74.209999999999994</v>
      </c>
      <c r="I416" s="74">
        <v>39.24</v>
      </c>
      <c r="J416" s="74">
        <v>76.36</v>
      </c>
      <c r="K416" s="74">
        <v>39.979999999999997</v>
      </c>
      <c r="L416" s="74">
        <v>45.06</v>
      </c>
      <c r="M416" s="74">
        <v>38.07</v>
      </c>
      <c r="N416" s="74">
        <v>38.65</v>
      </c>
      <c r="O416" s="57">
        <v>22</v>
      </c>
      <c r="P416" s="57">
        <v>28</v>
      </c>
      <c r="Q416" s="57">
        <v>27</v>
      </c>
      <c r="R416" s="57">
        <v>58</v>
      </c>
      <c r="T416" s="57">
        <v>36</v>
      </c>
      <c r="U416" s="57">
        <v>131</v>
      </c>
      <c r="V416" s="57">
        <v>14</v>
      </c>
      <c r="W416" s="57">
        <v>13</v>
      </c>
      <c r="X416" s="57">
        <v>7</v>
      </c>
      <c r="Y416" s="57">
        <v>9</v>
      </c>
      <c r="Z416" s="57">
        <v>7</v>
      </c>
      <c r="AC416" s="57">
        <v>58</v>
      </c>
      <c r="AD416" s="57">
        <v>77</v>
      </c>
      <c r="AE416" s="57">
        <v>101</v>
      </c>
      <c r="AF416" s="57">
        <v>19</v>
      </c>
      <c r="AG416" s="57">
        <v>16</v>
      </c>
      <c r="AH416" s="74"/>
      <c r="AI416" s="74"/>
      <c r="AJ416" s="74"/>
      <c r="AK416" s="74"/>
      <c r="AL416" s="74"/>
      <c r="AM416" s="74"/>
      <c r="AN416" s="74"/>
      <c r="AO416" s="74"/>
      <c r="AP416" s="57">
        <v>15599904</v>
      </c>
      <c r="AQ416" s="57">
        <v>508208</v>
      </c>
      <c r="AR416" s="57">
        <v>15062189</v>
      </c>
      <c r="AS416" s="57">
        <v>537715</v>
      </c>
    </row>
    <row r="417" spans="1:45" x14ac:dyDescent="0.35">
      <c r="A417" t="s">
        <v>1368</v>
      </c>
      <c r="B417" s="57">
        <v>-65</v>
      </c>
      <c r="C417" s="57">
        <v>-21</v>
      </c>
      <c r="D417" s="57">
        <v>-65</v>
      </c>
      <c r="E417" s="57">
        <v>-30</v>
      </c>
      <c r="F417" s="57">
        <v>-28</v>
      </c>
      <c r="G417" s="57">
        <v>11</v>
      </c>
      <c r="H417" s="74">
        <v>61.89</v>
      </c>
      <c r="I417" s="74">
        <v>37.659999999999997</v>
      </c>
      <c r="J417" s="74">
        <v>59.69</v>
      </c>
      <c r="K417" s="74">
        <v>37.200000000000003</v>
      </c>
      <c r="L417" s="74">
        <v>45.6</v>
      </c>
      <c r="M417" s="74">
        <v>37.36</v>
      </c>
      <c r="N417" s="74">
        <v>38.979999999999997</v>
      </c>
      <c r="O417" s="57">
        <v>22</v>
      </c>
      <c r="P417" s="57">
        <v>31</v>
      </c>
      <c r="Q417" s="57">
        <v>27</v>
      </c>
      <c r="R417" s="57">
        <v>57</v>
      </c>
      <c r="T417" s="57">
        <v>38</v>
      </c>
      <c r="U417" s="57">
        <v>102</v>
      </c>
      <c r="V417" s="57">
        <v>6</v>
      </c>
      <c r="W417" s="57">
        <v>17</v>
      </c>
      <c r="X417" s="57">
        <v>21</v>
      </c>
      <c r="Y417" s="57">
        <v>15</v>
      </c>
      <c r="Z417" s="57">
        <v>7</v>
      </c>
      <c r="AC417" s="57">
        <v>52</v>
      </c>
      <c r="AD417" s="57">
        <v>68</v>
      </c>
      <c r="AE417" s="57">
        <v>99</v>
      </c>
      <c r="AF417" s="57">
        <v>19</v>
      </c>
      <c r="AG417" s="57">
        <v>16</v>
      </c>
      <c r="AH417" s="74"/>
      <c r="AI417" s="74"/>
      <c r="AJ417" s="74"/>
      <c r="AK417" s="74"/>
      <c r="AL417" s="74"/>
      <c r="AM417" s="74"/>
      <c r="AN417" s="74"/>
      <c r="AO417" s="74"/>
      <c r="AP417" s="57">
        <v>15839781</v>
      </c>
      <c r="AQ417" s="57">
        <v>239877</v>
      </c>
      <c r="AR417" s="57">
        <v>15300151</v>
      </c>
      <c r="AS417" s="57">
        <v>539630</v>
      </c>
    </row>
    <row r="418" spans="1:45" x14ac:dyDescent="0.35">
      <c r="A418" t="s">
        <v>781</v>
      </c>
      <c r="B418" s="57">
        <v>-52</v>
      </c>
      <c r="C418" s="57">
        <v>-16</v>
      </c>
      <c r="D418" s="57">
        <v>-60</v>
      </c>
      <c r="E418" s="57">
        <v>-53</v>
      </c>
      <c r="F418" s="57">
        <v>18</v>
      </c>
      <c r="G418" s="57">
        <v>18</v>
      </c>
      <c r="H418" s="74">
        <v>74.48</v>
      </c>
      <c r="I418" s="74">
        <v>44.02</v>
      </c>
      <c r="J418" s="74">
        <v>72.510000000000005</v>
      </c>
      <c r="K418" s="74">
        <v>41.63</v>
      </c>
      <c r="L418" s="74">
        <v>57.25</v>
      </c>
      <c r="M418" s="74">
        <v>48.75</v>
      </c>
      <c r="N418" s="74">
        <v>50.59</v>
      </c>
      <c r="O418" s="57">
        <v>24</v>
      </c>
      <c r="P418" s="57">
        <v>31</v>
      </c>
      <c r="Q418" s="57">
        <v>32</v>
      </c>
      <c r="R418" s="57">
        <v>49</v>
      </c>
      <c r="T418" s="57">
        <v>41</v>
      </c>
      <c r="U418" s="57">
        <v>147</v>
      </c>
      <c r="V418" s="57">
        <v>16</v>
      </c>
      <c r="W418" s="57">
        <v>13</v>
      </c>
      <c r="X418" s="57">
        <v>6</v>
      </c>
      <c r="Y418" s="57">
        <v>14</v>
      </c>
      <c r="Z418" s="57">
        <v>12</v>
      </c>
      <c r="AC418" s="57">
        <v>61</v>
      </c>
      <c r="AD418" s="57">
        <v>83</v>
      </c>
      <c r="AE418" s="57">
        <v>100</v>
      </c>
      <c r="AF418" s="57">
        <v>19</v>
      </c>
      <c r="AG418" s="57">
        <v>16</v>
      </c>
      <c r="AH418" s="74"/>
      <c r="AI418" s="74"/>
      <c r="AJ418" s="74"/>
      <c r="AK418" s="74">
        <v>74</v>
      </c>
      <c r="AL418" s="74">
        <v>58.93</v>
      </c>
      <c r="AM418" s="74">
        <v>55.91</v>
      </c>
      <c r="AN418" s="74">
        <v>109.76</v>
      </c>
      <c r="AO418" s="74">
        <v>63.16</v>
      </c>
      <c r="AP418" s="57">
        <v>16122272</v>
      </c>
      <c r="AQ418" s="57">
        <v>282491</v>
      </c>
      <c r="AR418" s="57">
        <v>15576107</v>
      </c>
      <c r="AS418" s="57">
        <v>546165</v>
      </c>
    </row>
    <row r="419" spans="1:45" x14ac:dyDescent="0.35">
      <c r="A419" t="s">
        <v>787</v>
      </c>
      <c r="B419" s="57">
        <v>-55</v>
      </c>
      <c r="C419" s="57">
        <v>-13</v>
      </c>
      <c r="D419" s="57">
        <v>-61</v>
      </c>
      <c r="E419" s="57">
        <v>-52</v>
      </c>
      <c r="F419" s="57">
        <v>5</v>
      </c>
      <c r="G419" s="57">
        <v>19</v>
      </c>
      <c r="H419" s="74">
        <v>75.95</v>
      </c>
      <c r="I419" s="74">
        <v>43.63</v>
      </c>
      <c r="J419" s="74">
        <v>72.290000000000006</v>
      </c>
      <c r="K419" s="74">
        <v>41.12</v>
      </c>
      <c r="L419" s="74">
        <v>58.93</v>
      </c>
      <c r="M419" s="74">
        <v>48.86</v>
      </c>
      <c r="N419" s="74">
        <v>48.03</v>
      </c>
      <c r="O419" s="57">
        <v>22</v>
      </c>
      <c r="P419" s="57">
        <v>29</v>
      </c>
      <c r="Q419" s="57">
        <v>30</v>
      </c>
      <c r="R419" s="57">
        <v>50</v>
      </c>
      <c r="T419" s="57">
        <v>39</v>
      </c>
      <c r="U419" s="57">
        <v>170</v>
      </c>
      <c r="V419" s="57">
        <v>21</v>
      </c>
      <c r="W419" s="57">
        <v>16</v>
      </c>
      <c r="X419" s="57">
        <v>31</v>
      </c>
      <c r="Y419" s="57">
        <v>18</v>
      </c>
      <c r="Z419" s="57">
        <v>7</v>
      </c>
      <c r="AC419" s="57">
        <v>60</v>
      </c>
      <c r="AD419" s="57">
        <v>82</v>
      </c>
      <c r="AE419" s="57">
        <v>99</v>
      </c>
      <c r="AF419" s="57">
        <v>18</v>
      </c>
      <c r="AG419" s="57">
        <v>16</v>
      </c>
      <c r="AH419" s="74"/>
      <c r="AI419" s="74"/>
      <c r="AJ419" s="74"/>
      <c r="AK419" s="74">
        <v>74.66</v>
      </c>
      <c r="AL419" s="74">
        <v>58.7</v>
      </c>
      <c r="AM419" s="74">
        <v>57.14</v>
      </c>
      <c r="AN419" s="74">
        <v>110.9</v>
      </c>
      <c r="AO419" s="74">
        <v>63.76</v>
      </c>
      <c r="AP419" s="57">
        <v>16499549</v>
      </c>
      <c r="AQ419" s="57">
        <v>377277</v>
      </c>
      <c r="AR419" s="57">
        <v>15940972</v>
      </c>
      <c r="AS419" s="57">
        <v>558577</v>
      </c>
    </row>
    <row r="420" spans="1:45" x14ac:dyDescent="0.35">
      <c r="A420" t="s">
        <v>788</v>
      </c>
      <c r="B420" s="57">
        <v>-55</v>
      </c>
      <c r="C420" s="57">
        <v>-16</v>
      </c>
      <c r="D420" s="57">
        <v>-61</v>
      </c>
      <c r="E420" s="57">
        <v>-51</v>
      </c>
      <c r="F420" s="57">
        <v>1</v>
      </c>
      <c r="G420" s="57">
        <v>20</v>
      </c>
      <c r="H420" s="74">
        <v>77.34</v>
      </c>
      <c r="I420" s="74">
        <v>45.17</v>
      </c>
      <c r="J420" s="74">
        <v>74.38</v>
      </c>
      <c r="K420" s="74">
        <v>42.83</v>
      </c>
      <c r="L420" s="74">
        <v>59.96</v>
      </c>
      <c r="M420" s="74">
        <v>49.54</v>
      </c>
      <c r="N420" s="74">
        <v>52.37</v>
      </c>
      <c r="O420" s="57">
        <v>22</v>
      </c>
      <c r="P420" s="57">
        <v>31</v>
      </c>
      <c r="Q420" s="57">
        <v>28</v>
      </c>
      <c r="R420" s="57">
        <v>48</v>
      </c>
      <c r="T420" s="57">
        <v>40</v>
      </c>
      <c r="U420" s="57">
        <v>166</v>
      </c>
      <c r="V420" s="57">
        <v>17</v>
      </c>
      <c r="W420" s="57">
        <v>15</v>
      </c>
      <c r="X420" s="57">
        <v>7</v>
      </c>
      <c r="Y420" s="57">
        <v>16</v>
      </c>
      <c r="Z420" s="57">
        <v>8</v>
      </c>
      <c r="AC420" s="57">
        <v>60</v>
      </c>
      <c r="AD420" s="57">
        <v>82</v>
      </c>
      <c r="AE420" s="57">
        <v>99</v>
      </c>
      <c r="AF420" s="57">
        <v>19</v>
      </c>
      <c r="AG420" s="57">
        <v>15</v>
      </c>
      <c r="AH420" s="74"/>
      <c r="AI420" s="74"/>
      <c r="AJ420" s="74"/>
      <c r="AK420" s="74">
        <v>75.150000000000006</v>
      </c>
      <c r="AL420" s="74">
        <v>59.69</v>
      </c>
      <c r="AM420" s="74">
        <v>56.97</v>
      </c>
      <c r="AN420" s="74">
        <v>111.42</v>
      </c>
      <c r="AO420" s="74">
        <v>64.28</v>
      </c>
      <c r="AP420" s="57">
        <v>16996806</v>
      </c>
      <c r="AQ420" s="57">
        <v>497257</v>
      </c>
      <c r="AR420" s="57">
        <v>16423082</v>
      </c>
      <c r="AS420" s="57">
        <v>573724</v>
      </c>
    </row>
    <row r="421" spans="1:45" x14ac:dyDescent="0.35">
      <c r="A421" t="s">
        <v>790</v>
      </c>
      <c r="B421" s="57">
        <v>-55</v>
      </c>
      <c r="C421" s="57">
        <v>-13</v>
      </c>
      <c r="D421" s="57">
        <v>-61</v>
      </c>
      <c r="E421" s="57">
        <v>-52</v>
      </c>
      <c r="F421" s="57">
        <v>13</v>
      </c>
      <c r="G421" s="57">
        <v>20</v>
      </c>
      <c r="H421" s="74">
        <v>77.14</v>
      </c>
      <c r="I421" s="74">
        <v>45.16</v>
      </c>
      <c r="J421" s="74">
        <v>74.58</v>
      </c>
      <c r="K421" s="74">
        <v>42.44</v>
      </c>
      <c r="L421" s="74">
        <v>59.18</v>
      </c>
      <c r="M421" s="74">
        <v>52.66</v>
      </c>
      <c r="N421" s="74">
        <v>51.84</v>
      </c>
      <c r="O421" s="57">
        <v>22</v>
      </c>
      <c r="P421" s="57">
        <v>33</v>
      </c>
      <c r="Q421" s="57">
        <v>33</v>
      </c>
      <c r="R421" s="57">
        <v>46</v>
      </c>
      <c r="T421" s="57">
        <v>40</v>
      </c>
      <c r="U421" s="57">
        <v>178</v>
      </c>
      <c r="V421" s="57">
        <v>20</v>
      </c>
      <c r="W421" s="57">
        <v>22</v>
      </c>
      <c r="X421" s="57">
        <v>8</v>
      </c>
      <c r="Y421" s="57">
        <v>15</v>
      </c>
      <c r="Z421" s="57">
        <v>11</v>
      </c>
      <c r="AC421" s="57">
        <v>60</v>
      </c>
      <c r="AD421" s="57">
        <v>80</v>
      </c>
      <c r="AE421" s="57">
        <v>99</v>
      </c>
      <c r="AF421" s="57">
        <v>18</v>
      </c>
      <c r="AG421" s="57">
        <v>15</v>
      </c>
      <c r="AH421" s="74"/>
      <c r="AI421" s="74"/>
      <c r="AJ421" s="74"/>
      <c r="AK421" s="74">
        <v>75.14</v>
      </c>
      <c r="AL421" s="74">
        <v>59.81</v>
      </c>
      <c r="AM421" s="74">
        <v>56.88</v>
      </c>
      <c r="AN421" s="74">
        <v>111.32</v>
      </c>
      <c r="AO421" s="74">
        <v>64.37</v>
      </c>
      <c r="AP421" s="57">
        <v>17465128</v>
      </c>
      <c r="AQ421" s="57">
        <v>468321</v>
      </c>
      <c r="AR421" s="57">
        <v>16875536</v>
      </c>
      <c r="AS421" s="57">
        <v>589591</v>
      </c>
    </row>
    <row r="422" spans="1:45" x14ac:dyDescent="0.35">
      <c r="A422" t="s">
        <v>791</v>
      </c>
      <c r="B422" s="57">
        <v>-57</v>
      </c>
      <c r="C422" s="57">
        <v>-12</v>
      </c>
      <c r="D422" s="57">
        <v>-61</v>
      </c>
      <c r="E422" s="57">
        <v>-51</v>
      </c>
      <c r="F422" s="57">
        <v>-7</v>
      </c>
      <c r="G422" s="57">
        <v>20</v>
      </c>
      <c r="H422" s="74">
        <v>83.93</v>
      </c>
      <c r="I422" s="74">
        <v>47.01</v>
      </c>
      <c r="J422" s="74">
        <v>81.319999999999993</v>
      </c>
      <c r="K422" s="74">
        <v>45.28</v>
      </c>
      <c r="L422" s="74">
        <v>62.85</v>
      </c>
      <c r="M422" s="74">
        <v>53.69</v>
      </c>
      <c r="N422" s="74">
        <v>50.37</v>
      </c>
      <c r="O422" s="57">
        <v>23</v>
      </c>
      <c r="P422" s="57">
        <v>35</v>
      </c>
      <c r="Q422" s="57">
        <v>35</v>
      </c>
      <c r="R422" s="57">
        <v>48</v>
      </c>
      <c r="T422" s="57">
        <v>40</v>
      </c>
      <c r="U422" s="57">
        <v>152</v>
      </c>
      <c r="V422" s="57">
        <v>13</v>
      </c>
      <c r="W422" s="57">
        <v>15</v>
      </c>
      <c r="X422" s="57">
        <v>10</v>
      </c>
      <c r="Y422" s="57">
        <v>11</v>
      </c>
      <c r="Z422" s="57">
        <v>51</v>
      </c>
      <c r="AC422" s="57">
        <v>61</v>
      </c>
      <c r="AD422" s="57">
        <v>78</v>
      </c>
      <c r="AE422" s="57">
        <v>97</v>
      </c>
      <c r="AF422" s="57">
        <v>19</v>
      </c>
      <c r="AG422" s="57">
        <v>15</v>
      </c>
      <c r="AH422" s="74"/>
      <c r="AI422" s="74"/>
      <c r="AJ422" s="74"/>
      <c r="AK422" s="74">
        <v>74.66</v>
      </c>
      <c r="AL422" s="74">
        <v>59.09</v>
      </c>
      <c r="AM422" s="74">
        <v>57.14</v>
      </c>
      <c r="AN422" s="74">
        <v>110.33</v>
      </c>
      <c r="AO422" s="74">
        <v>64.37</v>
      </c>
      <c r="AP422" s="57">
        <v>17852328</v>
      </c>
      <c r="AQ422" s="57">
        <v>387200</v>
      </c>
      <c r="AR422" s="57">
        <v>17247442</v>
      </c>
      <c r="AS422" s="57">
        <v>604885</v>
      </c>
    </row>
    <row r="423" spans="1:45" x14ac:dyDescent="0.35">
      <c r="A423" t="s">
        <v>1369</v>
      </c>
      <c r="B423" s="57">
        <v>-62</v>
      </c>
      <c r="C423" s="57">
        <v>-14</v>
      </c>
      <c r="D423" s="57">
        <v>-61</v>
      </c>
      <c r="E423" s="57">
        <v>-28</v>
      </c>
      <c r="F423" s="57">
        <v>-4</v>
      </c>
      <c r="G423" s="57">
        <v>13</v>
      </c>
      <c r="H423" s="74">
        <v>75.260000000000005</v>
      </c>
      <c r="I423" s="74">
        <v>45.89</v>
      </c>
      <c r="J423" s="74">
        <v>85.34</v>
      </c>
      <c r="K423" s="74">
        <v>46.48</v>
      </c>
      <c r="L423" s="74">
        <v>55.78</v>
      </c>
      <c r="M423" s="74">
        <v>48.42</v>
      </c>
      <c r="N423" s="74">
        <v>42.38</v>
      </c>
      <c r="O423" s="57">
        <v>27</v>
      </c>
      <c r="P423" s="57">
        <v>36</v>
      </c>
      <c r="Q423" s="57">
        <v>32</v>
      </c>
      <c r="R423" s="57">
        <v>60</v>
      </c>
      <c r="T423" s="57">
        <v>43</v>
      </c>
      <c r="U423" s="57">
        <v>137</v>
      </c>
      <c r="V423" s="57">
        <v>19</v>
      </c>
      <c r="W423" s="57">
        <v>17</v>
      </c>
      <c r="X423" s="57">
        <v>8</v>
      </c>
      <c r="Y423" s="57">
        <v>10</v>
      </c>
      <c r="Z423" s="57">
        <v>8</v>
      </c>
      <c r="AC423" s="57">
        <v>59</v>
      </c>
      <c r="AD423" s="57">
        <v>77</v>
      </c>
      <c r="AE423" s="57">
        <v>101</v>
      </c>
      <c r="AF423" s="57">
        <v>21</v>
      </c>
      <c r="AG423" s="57">
        <v>15</v>
      </c>
      <c r="AH423" s="74"/>
      <c r="AI423" s="74"/>
      <c r="AJ423" s="74"/>
      <c r="AK423" s="74"/>
      <c r="AL423" s="74"/>
      <c r="AM423" s="74"/>
      <c r="AN423" s="74"/>
      <c r="AO423" s="74"/>
      <c r="AP423" s="57">
        <v>18197268</v>
      </c>
      <c r="AQ423" s="57">
        <v>344942</v>
      </c>
      <c r="AR423" s="57">
        <v>17582120</v>
      </c>
      <c r="AS423" s="57">
        <v>615148</v>
      </c>
    </row>
    <row r="424" spans="1:45" x14ac:dyDescent="0.35">
      <c r="A424" t="s">
        <v>1370</v>
      </c>
      <c r="B424" s="57">
        <v>-60</v>
      </c>
      <c r="C424" s="57">
        <v>-18</v>
      </c>
      <c r="D424" s="57">
        <v>-57</v>
      </c>
      <c r="E424" s="57">
        <v>-26</v>
      </c>
      <c r="F424" s="57">
        <v>27</v>
      </c>
      <c r="G424" s="57">
        <v>10</v>
      </c>
      <c r="H424" s="74">
        <v>62.86</v>
      </c>
      <c r="I424" s="74">
        <v>44.86</v>
      </c>
      <c r="J424" s="74">
        <v>66.42</v>
      </c>
      <c r="K424" s="74">
        <v>43.4</v>
      </c>
      <c r="L424" s="74">
        <v>57.37</v>
      </c>
      <c r="M424" s="74">
        <v>50.15</v>
      </c>
      <c r="N424" s="74">
        <v>46.71</v>
      </c>
      <c r="O424" s="57">
        <v>27</v>
      </c>
      <c r="P424" s="57">
        <v>40</v>
      </c>
      <c r="Q424" s="57">
        <v>37</v>
      </c>
      <c r="R424" s="57">
        <v>65</v>
      </c>
      <c r="T424" s="57">
        <v>40</v>
      </c>
      <c r="U424" s="57">
        <v>145</v>
      </c>
      <c r="V424" s="57">
        <v>17</v>
      </c>
      <c r="W424" s="57">
        <v>19</v>
      </c>
      <c r="X424" s="57">
        <v>6</v>
      </c>
      <c r="Y424" s="57">
        <v>9</v>
      </c>
      <c r="Z424" s="57">
        <v>7</v>
      </c>
      <c r="AC424" s="57">
        <v>58</v>
      </c>
      <c r="AD424" s="57">
        <v>75</v>
      </c>
      <c r="AE424" s="57">
        <v>103</v>
      </c>
      <c r="AF424" s="57">
        <v>20</v>
      </c>
      <c r="AG424" s="57">
        <v>16</v>
      </c>
      <c r="AH424" s="74"/>
      <c r="AI424" s="74"/>
      <c r="AJ424" s="74"/>
      <c r="AK424" s="74"/>
      <c r="AL424" s="74"/>
      <c r="AM424" s="74"/>
      <c r="AN424" s="74"/>
      <c r="AO424" s="74"/>
      <c r="AP424" s="57">
        <v>18348164</v>
      </c>
      <c r="AQ424" s="57">
        <v>150896</v>
      </c>
      <c r="AR424" s="57">
        <v>17723840</v>
      </c>
      <c r="AS424" s="57">
        <v>624325</v>
      </c>
    </row>
    <row r="425" spans="1:45" x14ac:dyDescent="0.35">
      <c r="A425" t="s">
        <v>792</v>
      </c>
      <c r="B425" s="57">
        <v>-52</v>
      </c>
      <c r="C425" s="57">
        <v>-16</v>
      </c>
      <c r="D425" s="57">
        <v>-59</v>
      </c>
      <c r="E425" s="57">
        <v>-47</v>
      </c>
      <c r="F425" s="57">
        <v>13</v>
      </c>
      <c r="G425" s="57">
        <v>17</v>
      </c>
      <c r="H425" s="74">
        <v>75.17</v>
      </c>
      <c r="I425" s="74">
        <v>48.76</v>
      </c>
      <c r="J425" s="74">
        <v>74.099999999999994</v>
      </c>
      <c r="K425" s="74">
        <v>44.78</v>
      </c>
      <c r="L425" s="74">
        <v>68.5</v>
      </c>
      <c r="M425" s="74">
        <v>58.17</v>
      </c>
      <c r="N425" s="74">
        <v>61.87</v>
      </c>
      <c r="O425" s="57">
        <v>25</v>
      </c>
      <c r="P425" s="57">
        <v>37</v>
      </c>
      <c r="Q425" s="57">
        <v>40</v>
      </c>
      <c r="R425" s="57">
        <v>46</v>
      </c>
      <c r="T425" s="57">
        <v>44</v>
      </c>
      <c r="U425" s="57">
        <v>147</v>
      </c>
      <c r="V425" s="57">
        <v>13</v>
      </c>
      <c r="W425" s="57">
        <v>14</v>
      </c>
      <c r="X425" s="57">
        <v>24</v>
      </c>
      <c r="Y425" s="57">
        <v>11</v>
      </c>
      <c r="Z425" s="57">
        <v>8</v>
      </c>
      <c r="AC425" s="57">
        <v>63</v>
      </c>
      <c r="AD425" s="57">
        <v>86</v>
      </c>
      <c r="AE425" s="57">
        <v>102</v>
      </c>
      <c r="AF425" s="57">
        <v>20</v>
      </c>
      <c r="AG425" s="57">
        <v>16</v>
      </c>
      <c r="AH425" s="74"/>
      <c r="AI425" s="74"/>
      <c r="AJ425" s="74"/>
      <c r="AK425" s="74">
        <v>73.34</v>
      </c>
      <c r="AL425" s="74">
        <v>57.5</v>
      </c>
      <c r="AM425" s="74">
        <v>59.07</v>
      </c>
      <c r="AN425" s="74">
        <v>106.04</v>
      </c>
      <c r="AO425" s="74">
        <v>64.319999999999993</v>
      </c>
      <c r="AP425" s="57">
        <v>18558968</v>
      </c>
      <c r="AQ425" s="57">
        <v>210804</v>
      </c>
      <c r="AR425" s="57">
        <v>17916180</v>
      </c>
      <c r="AS425" s="57">
        <v>642788</v>
      </c>
    </row>
    <row r="426" spans="1:45" x14ac:dyDescent="0.35">
      <c r="A426" t="s">
        <v>793</v>
      </c>
      <c r="B426" s="57">
        <v>-55</v>
      </c>
      <c r="C426" s="57">
        <v>-15</v>
      </c>
      <c r="D426" s="57">
        <v>-59</v>
      </c>
      <c r="E426" s="57">
        <v>-47</v>
      </c>
      <c r="F426" s="57">
        <v>7</v>
      </c>
      <c r="G426" s="57">
        <v>18</v>
      </c>
      <c r="H426" s="74">
        <v>77.39</v>
      </c>
      <c r="I426" s="74">
        <v>48.63</v>
      </c>
      <c r="J426" s="74">
        <v>74.88</v>
      </c>
      <c r="K426" s="74">
        <v>45.54</v>
      </c>
      <c r="L426" s="74">
        <v>66.44</v>
      </c>
      <c r="M426" s="74">
        <v>54.64</v>
      </c>
      <c r="N426" s="74">
        <v>56.38</v>
      </c>
      <c r="O426" s="57">
        <v>25</v>
      </c>
      <c r="P426" s="57">
        <v>33</v>
      </c>
      <c r="Q426" s="57">
        <v>33</v>
      </c>
      <c r="R426" s="57">
        <v>47</v>
      </c>
      <c r="T426" s="57">
        <v>42</v>
      </c>
      <c r="U426" s="57">
        <v>140</v>
      </c>
      <c r="V426" s="57">
        <v>19</v>
      </c>
      <c r="W426" s="57">
        <v>13</v>
      </c>
      <c r="X426" s="57">
        <v>9</v>
      </c>
      <c r="Y426" s="57">
        <v>11</v>
      </c>
      <c r="Z426" s="57">
        <v>8</v>
      </c>
      <c r="AC426" s="57">
        <v>62</v>
      </c>
      <c r="AD426" s="57">
        <v>84</v>
      </c>
      <c r="AE426" s="57">
        <v>100</v>
      </c>
      <c r="AF426" s="57">
        <v>20</v>
      </c>
      <c r="AG426" s="57">
        <v>16</v>
      </c>
      <c r="AH426" s="74"/>
      <c r="AI426" s="74"/>
      <c r="AJ426" s="74"/>
      <c r="AK426" s="74">
        <v>72.34</v>
      </c>
      <c r="AL426" s="74">
        <v>56.63</v>
      </c>
      <c r="AM426" s="74">
        <v>57.8</v>
      </c>
      <c r="AN426" s="74">
        <v>105</v>
      </c>
      <c r="AO426" s="74">
        <v>64.09</v>
      </c>
      <c r="AP426" s="57">
        <v>18911978</v>
      </c>
      <c r="AQ426" s="57">
        <v>353009</v>
      </c>
      <c r="AR426" s="57">
        <v>18242872</v>
      </c>
      <c r="AS426" s="57">
        <v>669105</v>
      </c>
    </row>
    <row r="427" spans="1:45" x14ac:dyDescent="0.35">
      <c r="A427" t="s">
        <v>794</v>
      </c>
      <c r="B427" s="57">
        <v>-54</v>
      </c>
      <c r="C427" s="57">
        <v>-13</v>
      </c>
      <c r="D427" s="57">
        <v>-59</v>
      </c>
      <c r="E427" s="57">
        <v>-46</v>
      </c>
      <c r="F427" s="57">
        <v>6</v>
      </c>
      <c r="G427" s="57">
        <v>19</v>
      </c>
      <c r="H427" s="74">
        <v>78.819999999999993</v>
      </c>
      <c r="I427" s="74">
        <v>49.57</v>
      </c>
      <c r="J427" s="74">
        <v>77.02</v>
      </c>
      <c r="K427" s="74">
        <v>46.37</v>
      </c>
      <c r="L427" s="74">
        <v>64.38</v>
      </c>
      <c r="M427" s="74">
        <v>54.93</v>
      </c>
      <c r="N427" s="74">
        <v>61.58</v>
      </c>
      <c r="O427" s="57">
        <v>24</v>
      </c>
      <c r="P427" s="57">
        <v>33</v>
      </c>
      <c r="Q427" s="57">
        <v>32</v>
      </c>
      <c r="R427" s="57">
        <v>51</v>
      </c>
      <c r="T427" s="57">
        <v>42</v>
      </c>
      <c r="U427" s="57">
        <v>154</v>
      </c>
      <c r="V427" s="57">
        <v>15</v>
      </c>
      <c r="W427" s="57">
        <v>19</v>
      </c>
      <c r="X427" s="57">
        <v>6</v>
      </c>
      <c r="Y427" s="57">
        <v>13</v>
      </c>
      <c r="Z427" s="57">
        <v>7</v>
      </c>
      <c r="AC427" s="57">
        <v>63</v>
      </c>
      <c r="AD427" s="57">
        <v>84</v>
      </c>
      <c r="AE427" s="57">
        <v>101</v>
      </c>
      <c r="AF427" s="57">
        <v>20</v>
      </c>
      <c r="AG427" s="57">
        <v>18</v>
      </c>
      <c r="AH427" s="74"/>
      <c r="AI427" s="74"/>
      <c r="AJ427" s="74"/>
      <c r="AK427" s="74">
        <v>72.08</v>
      </c>
      <c r="AL427" s="74">
        <v>56.29</v>
      </c>
      <c r="AM427" s="74">
        <v>58.41</v>
      </c>
      <c r="AN427" s="74">
        <v>103.93</v>
      </c>
      <c r="AO427" s="74">
        <v>64.17</v>
      </c>
      <c r="AP427" s="57">
        <v>19392552</v>
      </c>
      <c r="AQ427" s="57">
        <v>480575</v>
      </c>
      <c r="AR427" s="57">
        <v>18691836</v>
      </c>
      <c r="AS427" s="57">
        <v>700718</v>
      </c>
    </row>
    <row r="428" spans="1:45" x14ac:dyDescent="0.35">
      <c r="A428" t="s">
        <v>797</v>
      </c>
      <c r="B428" s="57">
        <v>-53</v>
      </c>
      <c r="C428" s="57">
        <v>-10</v>
      </c>
      <c r="D428" s="57">
        <v>-59</v>
      </c>
      <c r="E428" s="57">
        <v>-46</v>
      </c>
      <c r="F428" s="57">
        <v>22</v>
      </c>
      <c r="G428" s="57">
        <v>18</v>
      </c>
      <c r="H428" s="74">
        <v>80.77</v>
      </c>
      <c r="I428" s="74">
        <v>49.45</v>
      </c>
      <c r="J428" s="74">
        <v>78.319999999999993</v>
      </c>
      <c r="K428" s="74">
        <v>45.48</v>
      </c>
      <c r="L428" s="74">
        <v>64.680000000000007</v>
      </c>
      <c r="M428" s="74">
        <v>55.92</v>
      </c>
      <c r="N428" s="74">
        <v>65.19</v>
      </c>
      <c r="O428" s="57">
        <v>23</v>
      </c>
      <c r="P428" s="57">
        <v>34</v>
      </c>
      <c r="Q428" s="57">
        <v>34</v>
      </c>
      <c r="R428" s="57">
        <v>47</v>
      </c>
      <c r="T428" s="57">
        <v>42</v>
      </c>
      <c r="U428" s="57">
        <v>177</v>
      </c>
      <c r="V428" s="57">
        <v>16</v>
      </c>
      <c r="W428" s="57">
        <v>17</v>
      </c>
      <c r="X428" s="57">
        <v>8</v>
      </c>
      <c r="Y428" s="57">
        <v>17</v>
      </c>
      <c r="Z428" s="57">
        <v>9</v>
      </c>
      <c r="AC428" s="57">
        <v>64</v>
      </c>
      <c r="AD428" s="57">
        <v>83</v>
      </c>
      <c r="AE428" s="57">
        <v>101</v>
      </c>
      <c r="AF428" s="57">
        <v>19</v>
      </c>
      <c r="AG428" s="57">
        <v>17</v>
      </c>
      <c r="AH428" s="74"/>
      <c r="AI428" s="74"/>
      <c r="AJ428" s="74"/>
      <c r="AK428" s="74">
        <v>72.47</v>
      </c>
      <c r="AL428" s="74">
        <v>56.17</v>
      </c>
      <c r="AM428" s="74">
        <v>59.08</v>
      </c>
      <c r="AN428" s="74">
        <v>104.7</v>
      </c>
      <c r="AO428" s="74">
        <v>64.41</v>
      </c>
      <c r="AP428" s="57">
        <v>19913592</v>
      </c>
      <c r="AQ428" s="57">
        <v>521039</v>
      </c>
      <c r="AR428" s="57">
        <v>19177556</v>
      </c>
      <c r="AS428" s="57">
        <v>736037</v>
      </c>
    </row>
    <row r="429" spans="1:45" x14ac:dyDescent="0.35">
      <c r="A429" t="s">
        <v>807</v>
      </c>
      <c r="B429" s="57">
        <v>-51</v>
      </c>
      <c r="C429" s="57">
        <v>-5</v>
      </c>
      <c r="D429" s="57">
        <v>-56</v>
      </c>
      <c r="E429" s="57">
        <v>-45</v>
      </c>
      <c r="F429" s="57">
        <v>38</v>
      </c>
      <c r="G429" s="57">
        <v>18</v>
      </c>
      <c r="H429" s="74">
        <v>92.58</v>
      </c>
      <c r="I429" s="74">
        <v>52.15</v>
      </c>
      <c r="J429" s="74">
        <v>93.89</v>
      </c>
      <c r="K429" s="74">
        <v>50.27</v>
      </c>
      <c r="L429" s="74">
        <v>65.17</v>
      </c>
      <c r="M429" s="74">
        <v>58.62</v>
      </c>
      <c r="N429" s="74">
        <v>57.27</v>
      </c>
      <c r="O429" s="57">
        <v>26</v>
      </c>
      <c r="P429" s="57">
        <v>37</v>
      </c>
      <c r="Q429" s="57">
        <v>35</v>
      </c>
      <c r="R429" s="57">
        <v>48</v>
      </c>
      <c r="T429" s="57">
        <v>41</v>
      </c>
      <c r="U429" s="57">
        <v>168</v>
      </c>
      <c r="V429" s="57">
        <v>18</v>
      </c>
      <c r="W429" s="57">
        <v>18</v>
      </c>
      <c r="X429" s="57">
        <v>8</v>
      </c>
      <c r="Y429" s="57">
        <v>18</v>
      </c>
      <c r="Z429" s="57">
        <v>7</v>
      </c>
      <c r="AC429" s="57">
        <v>68</v>
      </c>
      <c r="AD429" s="57">
        <v>85</v>
      </c>
      <c r="AE429" s="57">
        <v>100</v>
      </c>
      <c r="AF429" s="57">
        <v>21</v>
      </c>
      <c r="AG429" s="57">
        <v>17</v>
      </c>
      <c r="AH429" s="74"/>
      <c r="AI429" s="74"/>
      <c r="AJ429" s="74"/>
      <c r="AK429" s="74">
        <v>73.319999999999993</v>
      </c>
      <c r="AL429" s="74">
        <v>57.2</v>
      </c>
      <c r="AM429" s="74">
        <v>59.62</v>
      </c>
      <c r="AN429" s="74">
        <v>105.69</v>
      </c>
      <c r="AO429" s="74">
        <v>64.930000000000007</v>
      </c>
      <c r="AP429" s="57">
        <v>20450858</v>
      </c>
      <c r="AQ429" s="57">
        <v>537266</v>
      </c>
      <c r="AR429" s="57">
        <v>19682048</v>
      </c>
      <c r="AS429" s="57">
        <v>768810</v>
      </c>
    </row>
    <row r="430" spans="1:45" x14ac:dyDescent="0.35">
      <c r="A430" t="s">
        <v>1371</v>
      </c>
      <c r="B430" s="57">
        <v>-56</v>
      </c>
      <c r="C430" s="57">
        <v>-9</v>
      </c>
      <c r="D430" s="57">
        <v>-56</v>
      </c>
      <c r="E430" s="57">
        <v>-25</v>
      </c>
      <c r="F430" s="57">
        <v>38</v>
      </c>
      <c r="G430" s="57">
        <v>11</v>
      </c>
      <c r="H430" s="74">
        <v>85.73</v>
      </c>
      <c r="I430" s="74">
        <v>52.1</v>
      </c>
      <c r="J430" s="74">
        <v>102.05</v>
      </c>
      <c r="K430" s="74">
        <v>53.59</v>
      </c>
      <c r="L430" s="74">
        <v>57.59</v>
      </c>
      <c r="M430" s="74">
        <v>51.66</v>
      </c>
      <c r="N430" s="74">
        <v>50.48</v>
      </c>
      <c r="O430" s="57">
        <v>30</v>
      </c>
      <c r="P430" s="57">
        <v>36</v>
      </c>
      <c r="Q430" s="57">
        <v>36</v>
      </c>
      <c r="R430" s="57">
        <v>59</v>
      </c>
      <c r="T430" s="57">
        <v>41</v>
      </c>
      <c r="U430" s="57">
        <v>154</v>
      </c>
      <c r="V430" s="57">
        <v>17</v>
      </c>
      <c r="W430" s="57">
        <v>16</v>
      </c>
      <c r="X430" s="57">
        <v>12</v>
      </c>
      <c r="Y430" s="57">
        <v>15</v>
      </c>
      <c r="Z430" s="57">
        <v>6</v>
      </c>
      <c r="AC430" s="57">
        <v>66</v>
      </c>
      <c r="AD430" s="57">
        <v>83</v>
      </c>
      <c r="AE430" s="57">
        <v>106</v>
      </c>
      <c r="AF430" s="57">
        <v>21</v>
      </c>
      <c r="AG430" s="57">
        <v>18</v>
      </c>
      <c r="AH430" s="74"/>
      <c r="AI430" s="74"/>
      <c r="AJ430" s="74"/>
      <c r="AK430" s="74"/>
      <c r="AL430" s="74"/>
      <c r="AM430" s="74"/>
      <c r="AN430" s="74"/>
      <c r="AO430" s="74"/>
      <c r="AP430" s="57">
        <v>20885684</v>
      </c>
      <c r="AQ430" s="57">
        <v>434825</v>
      </c>
      <c r="AR430" s="57">
        <v>20089552</v>
      </c>
      <c r="AS430" s="57">
        <v>796132</v>
      </c>
    </row>
    <row r="431" spans="1:45" x14ac:dyDescent="0.35">
      <c r="A431" t="s">
        <v>1372</v>
      </c>
      <c r="B431" s="57">
        <v>-55</v>
      </c>
      <c r="C431" s="57">
        <v>-12</v>
      </c>
      <c r="D431" s="57">
        <v>-55</v>
      </c>
      <c r="E431" s="57">
        <v>-23</v>
      </c>
      <c r="F431" s="57">
        <v>48</v>
      </c>
      <c r="G431" s="57">
        <v>9</v>
      </c>
      <c r="H431" s="74">
        <v>70.599999999999994</v>
      </c>
      <c r="I431" s="74">
        <v>48.08</v>
      </c>
      <c r="J431" s="74">
        <v>74.72</v>
      </c>
      <c r="K431" s="74">
        <v>46.88</v>
      </c>
      <c r="L431" s="74">
        <v>55.46</v>
      </c>
      <c r="M431" s="74">
        <v>53.14</v>
      </c>
      <c r="N431" s="74">
        <v>50.08</v>
      </c>
      <c r="O431" s="57">
        <v>28</v>
      </c>
      <c r="P431" s="57">
        <v>36</v>
      </c>
      <c r="Q431" s="57">
        <v>41</v>
      </c>
      <c r="R431" s="57">
        <v>65</v>
      </c>
      <c r="T431" s="57">
        <v>42</v>
      </c>
      <c r="U431" s="57">
        <v>139</v>
      </c>
      <c r="V431" s="57">
        <v>14</v>
      </c>
      <c r="W431" s="57">
        <v>14</v>
      </c>
      <c r="X431" s="57">
        <v>7</v>
      </c>
      <c r="Y431" s="57">
        <v>8</v>
      </c>
      <c r="Z431" s="57">
        <v>7</v>
      </c>
      <c r="AC431" s="57">
        <v>65</v>
      </c>
      <c r="AD431" s="57">
        <v>81</v>
      </c>
      <c r="AE431" s="57">
        <v>106</v>
      </c>
      <c r="AF431" s="57">
        <v>20</v>
      </c>
      <c r="AG431" s="57">
        <v>18</v>
      </c>
      <c r="AH431" s="74"/>
      <c r="AI431" s="74"/>
      <c r="AJ431" s="74"/>
      <c r="AK431" s="74"/>
      <c r="AL431" s="74"/>
      <c r="AM431" s="74"/>
      <c r="AN431" s="74"/>
      <c r="AO431" s="74"/>
      <c r="AP431" s="57">
        <v>21091268</v>
      </c>
      <c r="AQ431" s="57">
        <v>205584</v>
      </c>
      <c r="AR431" s="57">
        <v>20275452</v>
      </c>
      <c r="AS431" s="57">
        <v>815816</v>
      </c>
    </row>
    <row r="432" spans="1:45" x14ac:dyDescent="0.35">
      <c r="A432" t="s">
        <v>808</v>
      </c>
      <c r="B432" s="57">
        <v>-49</v>
      </c>
      <c r="C432" s="57">
        <v>-12</v>
      </c>
      <c r="D432" s="57">
        <v>-57</v>
      </c>
      <c r="E432" s="57">
        <v>-46</v>
      </c>
      <c r="F432" s="57">
        <v>20</v>
      </c>
      <c r="G432" s="57">
        <v>17</v>
      </c>
      <c r="H432" s="74">
        <v>79.41</v>
      </c>
      <c r="I432" s="74">
        <v>51.77</v>
      </c>
      <c r="J432" s="74">
        <v>79.239999999999995</v>
      </c>
      <c r="K432" s="74">
        <v>48.31</v>
      </c>
      <c r="L432" s="74">
        <v>66.87</v>
      </c>
      <c r="M432" s="74">
        <v>61.93</v>
      </c>
      <c r="N432" s="74">
        <v>59.67</v>
      </c>
      <c r="O432" s="57">
        <v>27</v>
      </c>
      <c r="P432" s="57">
        <v>33</v>
      </c>
      <c r="Q432" s="57">
        <v>39</v>
      </c>
      <c r="R432" s="57">
        <v>51</v>
      </c>
      <c r="T432" s="57">
        <v>43</v>
      </c>
      <c r="U432" s="57">
        <v>145</v>
      </c>
      <c r="V432" s="57">
        <v>10</v>
      </c>
      <c r="W432" s="57">
        <v>14</v>
      </c>
      <c r="X432" s="57">
        <v>9</v>
      </c>
      <c r="Y432" s="57">
        <v>10</v>
      </c>
      <c r="Z432" s="57">
        <v>10</v>
      </c>
      <c r="AC432" s="57">
        <v>66</v>
      </c>
      <c r="AD432" s="57">
        <v>89</v>
      </c>
      <c r="AE432" s="57">
        <v>104</v>
      </c>
      <c r="AF432" s="57">
        <v>20</v>
      </c>
      <c r="AG432" s="57">
        <v>18</v>
      </c>
      <c r="AH432" s="74"/>
      <c r="AI432" s="74"/>
      <c r="AJ432" s="74"/>
      <c r="AK432" s="74">
        <v>78.44</v>
      </c>
      <c r="AL432" s="74">
        <v>62.01</v>
      </c>
      <c r="AM432" s="74">
        <v>62.82</v>
      </c>
      <c r="AN432" s="74">
        <v>112.91</v>
      </c>
      <c r="AO432" s="74">
        <v>70.08</v>
      </c>
      <c r="AP432" s="57">
        <v>21322716</v>
      </c>
      <c r="AQ432" s="57">
        <v>231450</v>
      </c>
      <c r="AR432" s="57">
        <v>20478620</v>
      </c>
      <c r="AS432" s="57">
        <v>844098</v>
      </c>
    </row>
    <row r="433" spans="1:45" x14ac:dyDescent="0.35">
      <c r="A433" t="s">
        <v>809</v>
      </c>
      <c r="B433" s="57">
        <v>-52</v>
      </c>
      <c r="C433" s="57">
        <v>-12</v>
      </c>
      <c r="D433" s="57">
        <v>-58</v>
      </c>
      <c r="E433" s="57">
        <v>-46</v>
      </c>
      <c r="F433" s="57">
        <v>16</v>
      </c>
      <c r="G433" s="57">
        <v>17</v>
      </c>
      <c r="H433" s="74">
        <v>79.92</v>
      </c>
      <c r="I433" s="74">
        <v>50.79</v>
      </c>
      <c r="J433" s="74">
        <v>78.930000000000007</v>
      </c>
      <c r="K433" s="74">
        <v>47.79</v>
      </c>
      <c r="L433" s="74">
        <v>68.599999999999994</v>
      </c>
      <c r="M433" s="74">
        <v>60.47</v>
      </c>
      <c r="N433" s="74">
        <v>58.14</v>
      </c>
      <c r="O433" s="57">
        <v>25</v>
      </c>
      <c r="P433" s="57">
        <v>36</v>
      </c>
      <c r="Q433" s="57">
        <v>34</v>
      </c>
      <c r="R433" s="57">
        <v>54</v>
      </c>
      <c r="T433" s="57">
        <v>41</v>
      </c>
      <c r="U433" s="57">
        <v>164</v>
      </c>
      <c r="V433" s="57">
        <v>15</v>
      </c>
      <c r="W433" s="57">
        <v>22</v>
      </c>
      <c r="X433" s="57">
        <v>9</v>
      </c>
      <c r="Y433" s="57">
        <v>16</v>
      </c>
      <c r="Z433" s="57">
        <v>8</v>
      </c>
      <c r="AC433" s="57">
        <v>65</v>
      </c>
      <c r="AD433" s="57">
        <v>87</v>
      </c>
      <c r="AE433" s="57">
        <v>102</v>
      </c>
      <c r="AF433" s="57">
        <v>20</v>
      </c>
      <c r="AG433" s="57">
        <v>18</v>
      </c>
      <c r="AH433" s="74"/>
      <c r="AI433" s="74"/>
      <c r="AJ433" s="74"/>
      <c r="AK433" s="74">
        <v>80.64</v>
      </c>
      <c r="AL433" s="74">
        <v>64.209999999999994</v>
      </c>
      <c r="AM433" s="74">
        <v>63.83</v>
      </c>
      <c r="AN433" s="74">
        <v>116.36</v>
      </c>
      <c r="AO433" s="74">
        <v>71.540000000000006</v>
      </c>
      <c r="AP433" s="57">
        <v>21599028</v>
      </c>
      <c r="AQ433" s="57">
        <v>276310</v>
      </c>
      <c r="AR433" s="57">
        <v>20703616</v>
      </c>
      <c r="AS433" s="57">
        <v>895412</v>
      </c>
    </row>
    <row r="434" spans="1:45" x14ac:dyDescent="0.35">
      <c r="A434" t="s">
        <v>810</v>
      </c>
      <c r="B434" s="57">
        <v>-54</v>
      </c>
      <c r="C434" s="57">
        <v>-13</v>
      </c>
      <c r="D434" s="57">
        <v>-59</v>
      </c>
      <c r="E434" s="57">
        <v>-46</v>
      </c>
      <c r="F434" s="57">
        <v>-7</v>
      </c>
      <c r="G434" s="57">
        <v>18</v>
      </c>
      <c r="H434" s="74">
        <v>79.95</v>
      </c>
      <c r="I434" s="74">
        <v>50.34</v>
      </c>
      <c r="J434" s="74">
        <v>75.430000000000007</v>
      </c>
      <c r="K434" s="74">
        <v>47.4</v>
      </c>
      <c r="L434" s="74">
        <v>68.010000000000005</v>
      </c>
      <c r="M434" s="74">
        <v>57.48</v>
      </c>
      <c r="N434" s="74">
        <v>59.38</v>
      </c>
      <c r="O434" s="57">
        <v>24</v>
      </c>
      <c r="P434" s="57">
        <v>32</v>
      </c>
      <c r="Q434" s="57">
        <v>35</v>
      </c>
      <c r="R434" s="57">
        <v>54</v>
      </c>
      <c r="T434" s="57">
        <v>41</v>
      </c>
      <c r="U434" s="57">
        <v>152</v>
      </c>
      <c r="V434" s="57">
        <v>18</v>
      </c>
      <c r="W434" s="57">
        <v>17</v>
      </c>
      <c r="X434" s="57">
        <v>7</v>
      </c>
      <c r="Y434" s="57">
        <v>12</v>
      </c>
      <c r="Z434" s="57">
        <v>6</v>
      </c>
      <c r="AC434" s="57">
        <v>64</v>
      </c>
      <c r="AD434" s="57">
        <v>86</v>
      </c>
      <c r="AE434" s="57">
        <v>103</v>
      </c>
      <c r="AF434" s="57">
        <v>19</v>
      </c>
      <c r="AG434" s="57">
        <v>17</v>
      </c>
      <c r="AH434" s="74"/>
      <c r="AI434" s="74"/>
      <c r="AJ434" s="74"/>
      <c r="AK434" s="74">
        <v>82.33</v>
      </c>
      <c r="AL434" s="74">
        <v>65.55</v>
      </c>
      <c r="AM434" s="74">
        <v>64.2</v>
      </c>
      <c r="AN434" s="74">
        <v>119.81</v>
      </c>
      <c r="AO434" s="74">
        <v>72.459999999999994</v>
      </c>
      <c r="AP434" s="57">
        <v>21946432</v>
      </c>
      <c r="AQ434" s="57">
        <v>347406</v>
      </c>
      <c r="AR434" s="57">
        <v>20982572</v>
      </c>
      <c r="AS434" s="57">
        <v>963862</v>
      </c>
    </row>
    <row r="435" spans="1:45" x14ac:dyDescent="0.35">
      <c r="A435" t="s">
        <v>811</v>
      </c>
      <c r="B435" s="57">
        <v>-54</v>
      </c>
      <c r="C435" s="57">
        <v>-10</v>
      </c>
      <c r="D435" s="57">
        <v>-59</v>
      </c>
      <c r="E435" s="57">
        <v>-46</v>
      </c>
      <c r="F435" s="57">
        <v>-1</v>
      </c>
      <c r="G435" s="57">
        <v>18</v>
      </c>
      <c r="H435" s="74">
        <v>80.010000000000005</v>
      </c>
      <c r="I435" s="74">
        <v>49.33</v>
      </c>
      <c r="J435" s="74">
        <v>75.48</v>
      </c>
      <c r="K435" s="74">
        <v>46.73</v>
      </c>
      <c r="L435" s="74">
        <v>64.48</v>
      </c>
      <c r="M435" s="74">
        <v>55.73</v>
      </c>
      <c r="N435" s="74">
        <v>57.43</v>
      </c>
      <c r="O435" s="57">
        <v>24</v>
      </c>
      <c r="P435" s="57">
        <v>34</v>
      </c>
      <c r="Q435" s="57">
        <v>33</v>
      </c>
      <c r="R435" s="57">
        <v>52</v>
      </c>
      <c r="T435" s="57">
        <v>39</v>
      </c>
      <c r="U435" s="57">
        <v>174</v>
      </c>
      <c r="V435" s="57">
        <v>18</v>
      </c>
      <c r="W435" s="57">
        <v>22</v>
      </c>
      <c r="X435" s="57">
        <v>8</v>
      </c>
      <c r="Y435" s="57">
        <v>16</v>
      </c>
      <c r="Z435" s="57">
        <v>11</v>
      </c>
      <c r="AC435" s="57">
        <v>64</v>
      </c>
      <c r="AD435" s="57">
        <v>84</v>
      </c>
      <c r="AE435" s="57">
        <v>102</v>
      </c>
      <c r="AF435" s="57">
        <v>19</v>
      </c>
      <c r="AG435" s="57">
        <v>18</v>
      </c>
      <c r="AH435" s="74"/>
      <c r="AI435" s="74"/>
      <c r="AJ435" s="74"/>
      <c r="AK435" s="74">
        <v>82.83</v>
      </c>
      <c r="AL435" s="74">
        <v>66.41</v>
      </c>
      <c r="AM435" s="74">
        <v>64.41</v>
      </c>
      <c r="AN435" s="74">
        <v>120.13</v>
      </c>
      <c r="AO435" s="74">
        <v>73.099999999999994</v>
      </c>
      <c r="AP435" s="57">
        <v>22392884</v>
      </c>
      <c r="AQ435" s="57">
        <v>446450</v>
      </c>
      <c r="AR435" s="57">
        <v>21358816</v>
      </c>
      <c r="AS435" s="57">
        <v>1034068</v>
      </c>
    </row>
    <row r="436" spans="1:45" x14ac:dyDescent="0.35">
      <c r="A436" t="s">
        <v>812</v>
      </c>
      <c r="B436" s="57">
        <v>-53</v>
      </c>
      <c r="C436" s="57">
        <v>-6</v>
      </c>
      <c r="D436" s="57">
        <v>-57</v>
      </c>
      <c r="E436" s="57">
        <v>-44</v>
      </c>
      <c r="F436" s="57">
        <v>8</v>
      </c>
      <c r="G436" s="57">
        <v>18</v>
      </c>
      <c r="H436" s="74">
        <v>89.04</v>
      </c>
      <c r="I436" s="74">
        <v>52.27</v>
      </c>
      <c r="J436" s="74">
        <v>87.12</v>
      </c>
      <c r="K436" s="74">
        <v>51.26</v>
      </c>
      <c r="L436" s="74">
        <v>64.8</v>
      </c>
      <c r="M436" s="74">
        <v>56.92</v>
      </c>
      <c r="N436" s="74">
        <v>56.39</v>
      </c>
      <c r="O436" s="57">
        <v>26</v>
      </c>
      <c r="P436" s="57">
        <v>35</v>
      </c>
      <c r="Q436" s="57">
        <v>34</v>
      </c>
      <c r="R436" s="57">
        <v>52</v>
      </c>
      <c r="T436" s="57">
        <v>37</v>
      </c>
      <c r="U436" s="57">
        <v>157</v>
      </c>
      <c r="V436" s="57">
        <v>14</v>
      </c>
      <c r="W436" s="57">
        <v>21</v>
      </c>
      <c r="X436" s="57">
        <v>9</v>
      </c>
      <c r="Y436" s="57">
        <v>14</v>
      </c>
      <c r="Z436" s="57">
        <v>9</v>
      </c>
      <c r="AC436" s="57">
        <v>68</v>
      </c>
      <c r="AD436" s="57">
        <v>85</v>
      </c>
      <c r="AE436" s="57">
        <v>102</v>
      </c>
      <c r="AF436" s="57">
        <v>20</v>
      </c>
      <c r="AG436" s="57">
        <v>18</v>
      </c>
      <c r="AH436" s="74"/>
      <c r="AI436" s="74"/>
      <c r="AJ436" s="74"/>
      <c r="AK436" s="74">
        <v>83.11</v>
      </c>
      <c r="AL436" s="74">
        <v>66.48</v>
      </c>
      <c r="AM436" s="74">
        <v>64.739999999999995</v>
      </c>
      <c r="AN436" s="74">
        <v>120.6</v>
      </c>
      <c r="AO436" s="74">
        <v>73.37</v>
      </c>
      <c r="AP436" s="57">
        <v>22887118</v>
      </c>
      <c r="AQ436" s="57">
        <v>494235</v>
      </c>
      <c r="AR436" s="57">
        <v>21796278</v>
      </c>
      <c r="AS436" s="57">
        <v>1090840</v>
      </c>
    </row>
    <row r="437" spans="1:45" x14ac:dyDescent="0.35">
      <c r="A437" t="s">
        <v>1373</v>
      </c>
      <c r="B437" s="57">
        <v>-57</v>
      </c>
      <c r="C437" s="57">
        <v>-9</v>
      </c>
      <c r="D437" s="57">
        <v>-58</v>
      </c>
      <c r="E437" s="57">
        <v>-24</v>
      </c>
      <c r="F437" s="57">
        <v>10</v>
      </c>
      <c r="G437" s="57">
        <v>12</v>
      </c>
      <c r="H437" s="74">
        <v>82.7</v>
      </c>
      <c r="I437" s="74">
        <v>51.29</v>
      </c>
      <c r="J437" s="74">
        <v>92.52</v>
      </c>
      <c r="K437" s="74">
        <v>52.48</v>
      </c>
      <c r="L437" s="74">
        <v>57.02</v>
      </c>
      <c r="M437" s="74">
        <v>49.71</v>
      </c>
      <c r="N437" s="74">
        <v>48.01</v>
      </c>
      <c r="O437" s="57">
        <v>28</v>
      </c>
      <c r="P437" s="57">
        <v>36</v>
      </c>
      <c r="Q437" s="57">
        <v>32</v>
      </c>
      <c r="R437" s="57">
        <v>63</v>
      </c>
      <c r="T437" s="57">
        <v>38</v>
      </c>
      <c r="U437" s="57">
        <v>163</v>
      </c>
      <c r="V437" s="57">
        <v>15</v>
      </c>
      <c r="W437" s="57">
        <v>19</v>
      </c>
      <c r="X437" s="57">
        <v>9</v>
      </c>
      <c r="Y437" s="57">
        <v>10</v>
      </c>
      <c r="Z437" s="57">
        <v>7</v>
      </c>
      <c r="AC437" s="57">
        <v>66</v>
      </c>
      <c r="AD437" s="57">
        <v>86</v>
      </c>
      <c r="AE437" s="57">
        <v>108</v>
      </c>
      <c r="AF437" s="57">
        <v>19</v>
      </c>
      <c r="AG437" s="57">
        <v>18</v>
      </c>
      <c r="AH437" s="74"/>
      <c r="AI437" s="74"/>
      <c r="AJ437" s="74"/>
      <c r="AK437" s="74"/>
      <c r="AL437" s="74"/>
      <c r="AM437" s="74"/>
      <c r="AN437" s="74"/>
      <c r="AO437" s="74"/>
      <c r="AP437" s="57">
        <v>23335514</v>
      </c>
      <c r="AQ437" s="57">
        <v>448396</v>
      </c>
      <c r="AR437" s="57">
        <v>22213112</v>
      </c>
      <c r="AS437" s="57">
        <v>1122402</v>
      </c>
    </row>
    <row r="438" spans="1:45" x14ac:dyDescent="0.35">
      <c r="A438" t="s">
        <v>1374</v>
      </c>
      <c r="B438" s="57">
        <v>-56</v>
      </c>
      <c r="C438" s="57">
        <v>-12</v>
      </c>
      <c r="D438" s="57">
        <v>-56</v>
      </c>
      <c r="E438" s="57">
        <v>-22</v>
      </c>
      <c r="F438" s="57">
        <v>30</v>
      </c>
      <c r="G438" s="57">
        <v>9</v>
      </c>
      <c r="H438" s="74">
        <v>68.709999999999994</v>
      </c>
      <c r="I438" s="74">
        <v>50.68</v>
      </c>
      <c r="J438" s="74">
        <v>69.88</v>
      </c>
      <c r="K438" s="74">
        <v>49.76</v>
      </c>
      <c r="L438" s="74">
        <v>59.84</v>
      </c>
      <c r="M438" s="74">
        <v>53.07</v>
      </c>
      <c r="N438" s="74">
        <v>53.1</v>
      </c>
      <c r="O438" s="57">
        <v>29</v>
      </c>
      <c r="P438" s="57">
        <v>38</v>
      </c>
      <c r="Q438" s="57">
        <v>40</v>
      </c>
      <c r="R438" s="57">
        <v>65</v>
      </c>
      <c r="T438" s="57">
        <v>33</v>
      </c>
      <c r="U438" s="57">
        <v>136</v>
      </c>
      <c r="V438" s="57">
        <v>16</v>
      </c>
      <c r="W438" s="57">
        <v>17</v>
      </c>
      <c r="X438" s="57">
        <v>34</v>
      </c>
      <c r="Y438" s="57">
        <v>11</v>
      </c>
      <c r="Z438" s="57">
        <v>8</v>
      </c>
      <c r="AC438" s="57">
        <v>64</v>
      </c>
      <c r="AD438" s="57">
        <v>82</v>
      </c>
      <c r="AE438" s="57">
        <v>108</v>
      </c>
      <c r="AF438" s="57">
        <v>19</v>
      </c>
      <c r="AG438" s="57">
        <v>18</v>
      </c>
      <c r="AH438" s="74"/>
      <c r="AI438" s="74"/>
      <c r="AJ438" s="74"/>
      <c r="AK438" s="74"/>
      <c r="AL438" s="74"/>
      <c r="AM438" s="74"/>
      <c r="AN438" s="74"/>
      <c r="AO438" s="74"/>
      <c r="AP438" s="57">
        <v>23519898</v>
      </c>
      <c r="AQ438" s="57">
        <v>184384</v>
      </c>
      <c r="AR438" s="57">
        <v>22377256</v>
      </c>
      <c r="AS438" s="57">
        <v>1142643</v>
      </c>
    </row>
    <row r="439" spans="1:45" x14ac:dyDescent="0.35">
      <c r="A439" t="s">
        <v>813</v>
      </c>
      <c r="B439" s="57">
        <v>-47</v>
      </c>
      <c r="C439" s="57">
        <v>-8</v>
      </c>
      <c r="D439" s="57">
        <v>-54</v>
      </c>
      <c r="E439" s="57">
        <v>-44</v>
      </c>
      <c r="F439" s="57">
        <v>16</v>
      </c>
      <c r="G439" s="57">
        <v>15</v>
      </c>
      <c r="H439" s="74">
        <v>79.88</v>
      </c>
      <c r="I439" s="74">
        <v>53.8</v>
      </c>
      <c r="J439" s="74">
        <v>78.010000000000005</v>
      </c>
      <c r="K439" s="74">
        <v>50.74</v>
      </c>
      <c r="L439" s="74">
        <v>77.12</v>
      </c>
      <c r="M439" s="74">
        <v>59.93</v>
      </c>
      <c r="N439" s="74">
        <v>66.39</v>
      </c>
      <c r="O439" s="57">
        <v>29</v>
      </c>
      <c r="P439" s="57">
        <v>40</v>
      </c>
      <c r="Q439" s="57">
        <v>40</v>
      </c>
      <c r="R439" s="57">
        <v>52</v>
      </c>
      <c r="T439" s="57">
        <v>41</v>
      </c>
      <c r="U439" s="57">
        <v>157</v>
      </c>
      <c r="V439" s="57">
        <v>13</v>
      </c>
      <c r="W439" s="57">
        <v>18</v>
      </c>
      <c r="X439" s="57">
        <v>6</v>
      </c>
      <c r="Y439" s="57">
        <v>16</v>
      </c>
      <c r="Z439" s="57">
        <v>7</v>
      </c>
      <c r="AC439" s="57">
        <v>70</v>
      </c>
      <c r="AD439" s="57">
        <v>93</v>
      </c>
      <c r="AE439" s="57">
        <v>105</v>
      </c>
      <c r="AF439" s="57">
        <v>23</v>
      </c>
      <c r="AG439" s="57">
        <v>18</v>
      </c>
      <c r="AH439" s="74"/>
      <c r="AI439" s="74"/>
      <c r="AJ439" s="74"/>
      <c r="AK439" s="74">
        <v>81.05</v>
      </c>
      <c r="AL439" s="74">
        <v>63.9</v>
      </c>
      <c r="AM439" s="74">
        <v>64.11</v>
      </c>
      <c r="AN439" s="74">
        <v>117.73</v>
      </c>
      <c r="AO439" s="74">
        <v>71.709999999999994</v>
      </c>
      <c r="AP439" s="57">
        <v>23773960</v>
      </c>
      <c r="AQ439" s="57">
        <v>254061</v>
      </c>
      <c r="AR439" s="57">
        <v>22592528</v>
      </c>
      <c r="AS439" s="57">
        <v>1181431</v>
      </c>
    </row>
    <row r="440" spans="1:45" x14ac:dyDescent="0.35">
      <c r="A440" t="s">
        <v>814</v>
      </c>
      <c r="B440" s="57">
        <v>-49</v>
      </c>
      <c r="C440" s="57">
        <v>-8</v>
      </c>
      <c r="D440" s="57">
        <v>-52</v>
      </c>
      <c r="E440" s="57">
        <v>-43</v>
      </c>
      <c r="F440" s="57">
        <v>31</v>
      </c>
      <c r="G440" s="57">
        <v>15</v>
      </c>
      <c r="H440" s="74">
        <v>81.88</v>
      </c>
      <c r="I440" s="74">
        <v>54.55</v>
      </c>
      <c r="J440" s="74">
        <v>82.01</v>
      </c>
      <c r="K440" s="74">
        <v>52.16</v>
      </c>
      <c r="L440" s="74">
        <v>76.11</v>
      </c>
      <c r="M440" s="74">
        <v>63.97</v>
      </c>
      <c r="N440" s="74">
        <v>60.93</v>
      </c>
      <c r="O440" s="57">
        <v>29</v>
      </c>
      <c r="P440" s="57">
        <v>40</v>
      </c>
      <c r="Q440" s="57">
        <v>39</v>
      </c>
      <c r="R440" s="57">
        <v>52</v>
      </c>
      <c r="T440" s="57">
        <v>38</v>
      </c>
      <c r="U440" s="57">
        <v>166</v>
      </c>
      <c r="V440" s="57">
        <v>21</v>
      </c>
      <c r="W440" s="57">
        <v>15</v>
      </c>
      <c r="X440" s="57">
        <v>6</v>
      </c>
      <c r="Y440" s="57">
        <v>15</v>
      </c>
      <c r="Z440" s="57">
        <v>8</v>
      </c>
      <c r="AC440" s="57">
        <v>70</v>
      </c>
      <c r="AD440" s="57">
        <v>91</v>
      </c>
      <c r="AE440" s="57">
        <v>102</v>
      </c>
      <c r="AF440" s="57">
        <v>23</v>
      </c>
      <c r="AG440" s="57">
        <v>19</v>
      </c>
      <c r="AH440" s="74"/>
      <c r="AI440" s="74"/>
      <c r="AJ440" s="74"/>
      <c r="AK440" s="74">
        <v>80.290000000000006</v>
      </c>
      <c r="AL440" s="74">
        <v>63.18</v>
      </c>
      <c r="AM440" s="74">
        <v>63.81</v>
      </c>
      <c r="AN440" s="74">
        <v>116.33</v>
      </c>
      <c r="AO440" s="74">
        <v>71.75</v>
      </c>
      <c r="AP440" s="57">
        <v>24064182</v>
      </c>
      <c r="AQ440" s="57">
        <v>290223</v>
      </c>
      <c r="AR440" s="57">
        <v>22809828</v>
      </c>
      <c r="AS440" s="57">
        <v>1254353</v>
      </c>
    </row>
    <row r="441" spans="1:45" x14ac:dyDescent="0.35">
      <c r="A441" t="s">
        <v>815</v>
      </c>
      <c r="B441" s="57">
        <v>-55</v>
      </c>
      <c r="C441" s="57">
        <v>-12</v>
      </c>
      <c r="D441" s="57">
        <v>-57</v>
      </c>
      <c r="E441" s="57">
        <v>-42</v>
      </c>
      <c r="F441" s="57">
        <v>-26</v>
      </c>
      <c r="G441" s="57">
        <v>17</v>
      </c>
      <c r="H441" s="74">
        <v>81.75</v>
      </c>
      <c r="I441" s="74">
        <v>52.31</v>
      </c>
      <c r="J441" s="74">
        <v>71.31</v>
      </c>
      <c r="K441" s="74">
        <v>49.11</v>
      </c>
      <c r="L441" s="74">
        <v>72.349999999999994</v>
      </c>
      <c r="M441" s="74">
        <v>62.48</v>
      </c>
      <c r="N441" s="74">
        <v>57.17</v>
      </c>
      <c r="O441" s="57">
        <v>26</v>
      </c>
      <c r="P441" s="57">
        <v>37</v>
      </c>
      <c r="Q441" s="57">
        <v>33</v>
      </c>
      <c r="R441" s="57">
        <v>52</v>
      </c>
      <c r="T441" s="57">
        <v>41</v>
      </c>
      <c r="U441" s="57">
        <v>154</v>
      </c>
      <c r="V441" s="57">
        <v>18</v>
      </c>
      <c r="W441" s="57">
        <v>19</v>
      </c>
      <c r="X441" s="57">
        <v>8</v>
      </c>
      <c r="Y441" s="57">
        <v>13</v>
      </c>
      <c r="Z441" s="57">
        <v>7</v>
      </c>
      <c r="AC441" s="57">
        <v>67</v>
      </c>
      <c r="AD441" s="57">
        <v>89</v>
      </c>
      <c r="AE441" s="57">
        <v>103</v>
      </c>
      <c r="AF441" s="57">
        <v>22</v>
      </c>
      <c r="AG441" s="57">
        <v>20</v>
      </c>
      <c r="AH441" s="74"/>
      <c r="AI441" s="74"/>
      <c r="AJ441" s="74"/>
      <c r="AK441" s="74">
        <v>79.680000000000007</v>
      </c>
      <c r="AL441" s="74">
        <v>62.84</v>
      </c>
      <c r="AM441" s="74">
        <v>63.61</v>
      </c>
      <c r="AN441" s="74">
        <v>114.83</v>
      </c>
      <c r="AO441" s="74">
        <v>72.14</v>
      </c>
      <c r="AP441" s="57">
        <v>24405232</v>
      </c>
      <c r="AQ441" s="57">
        <v>341049</v>
      </c>
      <c r="AR441" s="57">
        <v>23053716</v>
      </c>
      <c r="AS441" s="57">
        <v>1351515</v>
      </c>
    </row>
    <row r="442" spans="1:45" x14ac:dyDescent="0.35">
      <c r="A442" t="s">
        <v>821</v>
      </c>
      <c r="B442" s="57">
        <v>-53</v>
      </c>
      <c r="C442" s="57">
        <v>-6</v>
      </c>
      <c r="D442" s="57">
        <v>-55</v>
      </c>
      <c r="E442" s="57">
        <v>-42</v>
      </c>
      <c r="F442" s="57">
        <v>-4</v>
      </c>
      <c r="G442" s="57">
        <v>17</v>
      </c>
      <c r="H442" s="74">
        <v>82.71</v>
      </c>
      <c r="I442" s="74">
        <v>52.02</v>
      </c>
      <c r="J442" s="74">
        <v>74.67</v>
      </c>
      <c r="K442" s="74">
        <v>49.57</v>
      </c>
      <c r="L442" s="74">
        <v>73.16</v>
      </c>
      <c r="M442" s="74">
        <v>60.03</v>
      </c>
      <c r="N442" s="74">
        <v>58.65</v>
      </c>
      <c r="O442" s="57">
        <v>27</v>
      </c>
      <c r="P442" s="57">
        <v>38</v>
      </c>
      <c r="Q442" s="57">
        <v>35</v>
      </c>
      <c r="R442" s="57">
        <v>51</v>
      </c>
      <c r="T442" s="57">
        <v>40</v>
      </c>
      <c r="U442" s="57">
        <v>129</v>
      </c>
      <c r="V442" s="57">
        <v>11</v>
      </c>
      <c r="W442" s="57">
        <v>10</v>
      </c>
      <c r="X442" s="57">
        <v>15</v>
      </c>
      <c r="Y442" s="57">
        <v>9</v>
      </c>
      <c r="Z442" s="57">
        <v>8</v>
      </c>
      <c r="AC442" s="57">
        <v>68</v>
      </c>
      <c r="AD442" s="57">
        <v>88</v>
      </c>
      <c r="AE442" s="57">
        <v>100</v>
      </c>
      <c r="AF442" s="57">
        <v>23</v>
      </c>
      <c r="AG442" s="57">
        <v>21</v>
      </c>
      <c r="AH442" s="74"/>
      <c r="AI442" s="74"/>
      <c r="AJ442" s="74"/>
      <c r="AK442" s="74">
        <v>79.72</v>
      </c>
      <c r="AL442" s="74">
        <v>63.21</v>
      </c>
      <c r="AM442" s="74">
        <v>63.22</v>
      </c>
      <c r="AN442" s="74">
        <v>114.85</v>
      </c>
      <c r="AO442" s="74">
        <v>72.459999999999994</v>
      </c>
      <c r="AP442" s="57">
        <v>24759604</v>
      </c>
      <c r="AQ442" s="57">
        <v>354372</v>
      </c>
      <c r="AR442" s="57">
        <v>23314524</v>
      </c>
      <c r="AS442" s="57">
        <v>1445078</v>
      </c>
    </row>
    <row r="443" spans="1:45" x14ac:dyDescent="0.35">
      <c r="A443" t="s">
        <v>822</v>
      </c>
      <c r="B443" s="57">
        <v>-52</v>
      </c>
      <c r="C443" s="57">
        <v>-1</v>
      </c>
      <c r="D443" s="57">
        <v>-53</v>
      </c>
      <c r="E443" s="57">
        <v>-40</v>
      </c>
      <c r="F443" s="57">
        <v>-1</v>
      </c>
      <c r="G443" s="57">
        <v>16</v>
      </c>
      <c r="H443" s="74"/>
      <c r="I443" s="74"/>
      <c r="J443" s="74"/>
      <c r="K443" s="74"/>
      <c r="L443" s="74"/>
      <c r="M443" s="74"/>
      <c r="N443" s="74"/>
      <c r="O443" s="57">
        <v>28</v>
      </c>
      <c r="P443" s="57">
        <v>40</v>
      </c>
      <c r="Q443" s="57">
        <v>37</v>
      </c>
      <c r="R443" s="57">
        <v>51</v>
      </c>
      <c r="T443" s="57">
        <v>39</v>
      </c>
      <c r="U443" s="57">
        <v>156</v>
      </c>
      <c r="V443" s="57">
        <v>11</v>
      </c>
      <c r="W443" s="57">
        <v>19</v>
      </c>
      <c r="X443" s="57">
        <v>9</v>
      </c>
      <c r="Y443" s="57">
        <v>13</v>
      </c>
      <c r="Z443" s="57">
        <v>6</v>
      </c>
      <c r="AC443" s="57">
        <v>73</v>
      </c>
      <c r="AD443" s="57">
        <v>91</v>
      </c>
      <c r="AE443" s="57">
        <v>102</v>
      </c>
      <c r="AF443" s="57">
        <v>23</v>
      </c>
      <c r="AG443" s="57">
        <v>22</v>
      </c>
      <c r="AH443" s="74"/>
      <c r="AI443" s="74"/>
      <c r="AJ443" s="74"/>
      <c r="AK443" s="74">
        <v>78.63</v>
      </c>
      <c r="AL443" s="74">
        <v>62.72</v>
      </c>
      <c r="AM443" s="74">
        <v>62.52</v>
      </c>
      <c r="AN443" s="74">
        <v>112.39</v>
      </c>
      <c r="AO443" s="74">
        <v>72.91</v>
      </c>
      <c r="AP443" s="57">
        <v>25216856</v>
      </c>
      <c r="AQ443" s="57">
        <v>457254</v>
      </c>
      <c r="AR443" s="57">
        <v>23684104</v>
      </c>
      <c r="AS443" s="57">
        <v>1532754</v>
      </c>
    </row>
    <row r="444" spans="1:45" x14ac:dyDescent="0.35">
      <c r="A444" t="s">
        <v>1375</v>
      </c>
      <c r="B444" s="57">
        <v>-56</v>
      </c>
      <c r="C444" s="57">
        <v>2</v>
      </c>
      <c r="D444" s="57">
        <v>-58</v>
      </c>
      <c r="E444" s="57">
        <v>-23</v>
      </c>
      <c r="F444" s="57">
        <v>-11</v>
      </c>
      <c r="G444" s="57">
        <v>12</v>
      </c>
      <c r="H444" s="74">
        <v>85.82</v>
      </c>
      <c r="I444" s="74">
        <v>51.67</v>
      </c>
      <c r="J444" s="74">
        <v>89.55</v>
      </c>
      <c r="K444" s="74">
        <v>53.45</v>
      </c>
      <c r="L444" s="74">
        <v>58.73</v>
      </c>
      <c r="M444" s="74">
        <v>49.56</v>
      </c>
      <c r="N444" s="74">
        <v>47.31</v>
      </c>
      <c r="O444" s="57">
        <v>29</v>
      </c>
      <c r="P444" s="57">
        <v>36</v>
      </c>
      <c r="Q444" s="57">
        <v>33</v>
      </c>
      <c r="R444" s="57">
        <v>58</v>
      </c>
      <c r="T444" s="57">
        <v>47</v>
      </c>
      <c r="U444" s="57">
        <v>129</v>
      </c>
      <c r="V444" s="57">
        <v>15</v>
      </c>
      <c r="W444" s="57">
        <v>10</v>
      </c>
      <c r="X444" s="57">
        <v>9</v>
      </c>
      <c r="Y444" s="57">
        <v>7</v>
      </c>
      <c r="Z444" s="57">
        <v>6</v>
      </c>
      <c r="AC444" s="57">
        <v>71</v>
      </c>
      <c r="AD444" s="57">
        <v>90</v>
      </c>
      <c r="AE444" s="57">
        <v>109</v>
      </c>
      <c r="AF444" s="57">
        <v>20</v>
      </c>
      <c r="AG444" s="57">
        <v>22</v>
      </c>
      <c r="AH444" s="74"/>
      <c r="AI444" s="74"/>
      <c r="AJ444" s="74"/>
      <c r="AK444" s="74"/>
      <c r="AL444" s="74"/>
      <c r="AM444" s="74"/>
      <c r="AN444" s="74"/>
      <c r="AO444" s="74"/>
      <c r="AP444" s="57">
        <v>25781120</v>
      </c>
      <c r="AQ444" s="57">
        <v>564263</v>
      </c>
      <c r="AR444" s="57">
        <v>24196212</v>
      </c>
      <c r="AS444" s="57">
        <v>1584909</v>
      </c>
    </row>
    <row r="445" spans="1:45" x14ac:dyDescent="0.35">
      <c r="A445" t="s">
        <v>1376</v>
      </c>
      <c r="B445" s="57">
        <v>-58</v>
      </c>
      <c r="C445" s="57">
        <v>-10</v>
      </c>
      <c r="D445" s="57">
        <v>-54</v>
      </c>
      <c r="E445" s="57">
        <v>-14</v>
      </c>
      <c r="F445" s="57">
        <v>4</v>
      </c>
      <c r="G445" s="57">
        <v>8</v>
      </c>
      <c r="H445" s="74">
        <v>70.06</v>
      </c>
      <c r="I445" s="74">
        <v>48.89</v>
      </c>
      <c r="J445" s="74">
        <v>67.17</v>
      </c>
      <c r="K445" s="74">
        <v>48.39</v>
      </c>
      <c r="L445" s="74">
        <v>58.46</v>
      </c>
      <c r="M445" s="74">
        <v>50.29</v>
      </c>
      <c r="N445" s="74">
        <v>47.85</v>
      </c>
      <c r="O445" s="57">
        <v>30</v>
      </c>
      <c r="P445" s="57">
        <v>38</v>
      </c>
      <c r="Q445" s="57">
        <v>35</v>
      </c>
      <c r="R445" s="57">
        <v>60</v>
      </c>
      <c r="T445" s="57">
        <v>41</v>
      </c>
      <c r="U445" s="57">
        <v>120</v>
      </c>
      <c r="V445" s="57">
        <v>16</v>
      </c>
      <c r="W445" s="57">
        <v>13</v>
      </c>
      <c r="X445" s="57">
        <v>20</v>
      </c>
      <c r="Y445" s="57">
        <v>12</v>
      </c>
      <c r="Z445" s="57">
        <v>6</v>
      </c>
      <c r="AC445" s="57">
        <v>73</v>
      </c>
      <c r="AD445" s="57">
        <v>88</v>
      </c>
      <c r="AE445" s="57">
        <v>105</v>
      </c>
      <c r="AF445" s="57">
        <v>19</v>
      </c>
      <c r="AG445" s="57">
        <v>22</v>
      </c>
      <c r="AH445" s="74"/>
      <c r="AI445" s="74"/>
      <c r="AJ445" s="74"/>
      <c r="AK445" s="74"/>
      <c r="AL445" s="74"/>
      <c r="AM445" s="74"/>
      <c r="AN445" s="74"/>
      <c r="AO445" s="74"/>
      <c r="AP445" s="57">
        <v>26063500</v>
      </c>
      <c r="AQ445" s="57">
        <v>282381</v>
      </c>
      <c r="AR445" s="57">
        <v>24453220</v>
      </c>
      <c r="AS445" s="57">
        <v>1610280</v>
      </c>
    </row>
    <row r="446" spans="1:45" x14ac:dyDescent="0.35">
      <c r="A446" t="s">
        <v>823</v>
      </c>
      <c r="B446" s="57">
        <v>-47</v>
      </c>
      <c r="C446" s="57">
        <v>-9</v>
      </c>
      <c r="D446" s="57">
        <v>-51</v>
      </c>
      <c r="E446" s="57">
        <v>-41</v>
      </c>
      <c r="F446" s="57">
        <v>23</v>
      </c>
      <c r="G446" s="57">
        <v>14</v>
      </c>
      <c r="H446" s="74">
        <v>81.319999999999993</v>
      </c>
      <c r="I446" s="74">
        <v>55.66</v>
      </c>
      <c r="J446" s="74">
        <v>77.75</v>
      </c>
      <c r="K446" s="74">
        <v>52.2</v>
      </c>
      <c r="L446" s="74">
        <v>80.02</v>
      </c>
      <c r="M446" s="74">
        <v>65.86</v>
      </c>
      <c r="N446" s="74">
        <v>62.1</v>
      </c>
      <c r="O446" s="57">
        <v>30</v>
      </c>
      <c r="P446" s="57">
        <v>42</v>
      </c>
      <c r="Q446" s="57">
        <v>42</v>
      </c>
      <c r="R446" s="57">
        <v>50</v>
      </c>
      <c r="T446" s="57">
        <v>23</v>
      </c>
      <c r="U446" s="57">
        <v>156</v>
      </c>
      <c r="V446" s="57">
        <v>17</v>
      </c>
      <c r="W446" s="57">
        <v>15</v>
      </c>
      <c r="X446" s="57">
        <v>7</v>
      </c>
      <c r="Y446" s="57">
        <v>16</v>
      </c>
      <c r="Z446" s="57">
        <v>10</v>
      </c>
      <c r="AC446" s="57">
        <v>72</v>
      </c>
      <c r="AD446" s="57">
        <v>94</v>
      </c>
      <c r="AE446" s="57">
        <v>105</v>
      </c>
      <c r="AF446" s="57">
        <v>25</v>
      </c>
      <c r="AG446" s="57">
        <v>23</v>
      </c>
      <c r="AH446" s="74"/>
      <c r="AI446" s="74"/>
      <c r="AJ446" s="74"/>
      <c r="AK446" s="74">
        <v>80.48</v>
      </c>
      <c r="AL446" s="74">
        <v>62.23</v>
      </c>
      <c r="AM446" s="74">
        <v>63.69</v>
      </c>
      <c r="AN446" s="74">
        <v>117.49</v>
      </c>
      <c r="AO446" s="74">
        <v>74.7</v>
      </c>
      <c r="AP446" s="57">
        <v>26503552</v>
      </c>
      <c r="AQ446" s="57">
        <v>440051</v>
      </c>
      <c r="AR446" s="57">
        <v>24839906</v>
      </c>
      <c r="AS446" s="57">
        <v>1663646</v>
      </c>
    </row>
    <row r="447" spans="1:45" x14ac:dyDescent="0.35">
      <c r="A447" t="s">
        <v>824</v>
      </c>
      <c r="B447" s="57">
        <v>-49</v>
      </c>
      <c r="C447" s="57">
        <v>-8</v>
      </c>
      <c r="D447" s="57">
        <v>-51</v>
      </c>
      <c r="E447" s="57">
        <v>-41</v>
      </c>
      <c r="F447" s="57">
        <v>23</v>
      </c>
      <c r="G447" s="57">
        <v>15</v>
      </c>
      <c r="H447" s="74">
        <v>84.49</v>
      </c>
      <c r="I447" s="74">
        <v>55.09</v>
      </c>
      <c r="J447" s="74">
        <v>80.02</v>
      </c>
      <c r="K447" s="74">
        <v>51.9</v>
      </c>
      <c r="L447" s="74">
        <v>78.23</v>
      </c>
      <c r="M447" s="74">
        <v>64.92</v>
      </c>
      <c r="N447" s="74">
        <v>63.96</v>
      </c>
      <c r="O447" s="57">
        <v>29</v>
      </c>
      <c r="P447" s="57">
        <v>41</v>
      </c>
      <c r="Q447" s="57">
        <v>39</v>
      </c>
      <c r="R447" s="57">
        <v>52</v>
      </c>
      <c r="T447" s="57">
        <v>20</v>
      </c>
      <c r="U447" s="57">
        <v>161</v>
      </c>
      <c r="V447" s="57">
        <v>14</v>
      </c>
      <c r="W447" s="57">
        <v>19</v>
      </c>
      <c r="X447" s="57">
        <v>27</v>
      </c>
      <c r="Y447" s="57">
        <v>16</v>
      </c>
      <c r="Z447" s="57">
        <v>8</v>
      </c>
      <c r="AC447" s="57">
        <v>71</v>
      </c>
      <c r="AD447" s="57">
        <v>92</v>
      </c>
      <c r="AE447" s="57">
        <v>104</v>
      </c>
      <c r="AF447" s="57">
        <v>24</v>
      </c>
      <c r="AG447" s="57">
        <v>23</v>
      </c>
      <c r="AH447" s="74"/>
      <c r="AI447" s="74"/>
      <c r="AJ447" s="74"/>
      <c r="AK447" s="74">
        <v>80.650000000000006</v>
      </c>
      <c r="AL447" s="74">
        <v>62.31</v>
      </c>
      <c r="AM447" s="74">
        <v>64.680000000000007</v>
      </c>
      <c r="AN447" s="74">
        <v>116.98</v>
      </c>
      <c r="AO447" s="74">
        <v>75.08</v>
      </c>
      <c r="AP447" s="57">
        <v>27032672</v>
      </c>
      <c r="AQ447" s="57">
        <v>529119</v>
      </c>
      <c r="AR447" s="57">
        <v>25273226</v>
      </c>
      <c r="AS447" s="57">
        <v>1759445</v>
      </c>
    </row>
    <row r="448" spans="1:45" x14ac:dyDescent="0.35">
      <c r="A448" t="s">
        <v>825</v>
      </c>
      <c r="B448" s="57">
        <v>-49</v>
      </c>
      <c r="C448" s="57">
        <v>-7</v>
      </c>
      <c r="D448" s="57">
        <v>-51</v>
      </c>
      <c r="E448" s="57">
        <v>-40</v>
      </c>
      <c r="F448" s="57">
        <v>26</v>
      </c>
      <c r="G448" s="57">
        <v>15</v>
      </c>
      <c r="H448" s="74">
        <v>85.3</v>
      </c>
      <c r="I448" s="74">
        <v>55.13</v>
      </c>
      <c r="J448" s="74">
        <v>81.36</v>
      </c>
      <c r="K448" s="74">
        <v>52.34</v>
      </c>
      <c r="L448" s="74">
        <v>77.650000000000006</v>
      </c>
      <c r="M448" s="74">
        <v>63.18</v>
      </c>
      <c r="N448" s="74">
        <v>59.58</v>
      </c>
      <c r="O448" s="57">
        <v>29</v>
      </c>
      <c r="P448" s="57">
        <v>44</v>
      </c>
      <c r="Q448" s="57">
        <v>39</v>
      </c>
      <c r="R448" s="57">
        <v>51</v>
      </c>
      <c r="T448" s="57">
        <v>21</v>
      </c>
      <c r="U448" s="57">
        <v>163</v>
      </c>
      <c r="V448" s="57">
        <v>17</v>
      </c>
      <c r="W448" s="57">
        <v>16</v>
      </c>
      <c r="X448" s="57">
        <v>10</v>
      </c>
      <c r="Y448" s="57">
        <v>21</v>
      </c>
      <c r="Z448" s="57">
        <v>41</v>
      </c>
      <c r="AC448" s="57">
        <v>71</v>
      </c>
      <c r="AD448" s="57">
        <v>92</v>
      </c>
      <c r="AE448" s="57">
        <v>104</v>
      </c>
      <c r="AF448" s="57">
        <v>24</v>
      </c>
      <c r="AG448" s="57">
        <v>22</v>
      </c>
      <c r="AH448" s="74"/>
      <c r="AI448" s="74"/>
      <c r="AJ448" s="74"/>
      <c r="AK448" s="74">
        <v>80.84</v>
      </c>
      <c r="AL448" s="74">
        <v>61.59</v>
      </c>
      <c r="AM448" s="74">
        <v>66.23</v>
      </c>
      <c r="AN448" s="74">
        <v>116.94</v>
      </c>
      <c r="AO448" s="74">
        <v>75.27</v>
      </c>
      <c r="AP448" s="57">
        <v>27614526</v>
      </c>
      <c r="AQ448" s="57">
        <v>581855</v>
      </c>
      <c r="AR448" s="57">
        <v>25735472</v>
      </c>
      <c r="AS448" s="57">
        <v>1879054</v>
      </c>
    </row>
    <row r="449" spans="1:45" x14ac:dyDescent="0.35">
      <c r="A449" t="s">
        <v>826</v>
      </c>
      <c r="B449" s="57">
        <v>-51</v>
      </c>
      <c r="C449" s="57">
        <v>-5</v>
      </c>
      <c r="D449" s="57">
        <v>-52</v>
      </c>
      <c r="E449" s="57">
        <v>-40</v>
      </c>
      <c r="F449" s="57">
        <v>18</v>
      </c>
      <c r="G449" s="57">
        <v>16</v>
      </c>
      <c r="H449" s="74">
        <v>84.75</v>
      </c>
      <c r="I449" s="74">
        <v>53.52</v>
      </c>
      <c r="J449" s="74">
        <v>78.790000000000006</v>
      </c>
      <c r="K449" s="74">
        <v>50.62</v>
      </c>
      <c r="L449" s="74">
        <v>75.28</v>
      </c>
      <c r="M449" s="74">
        <v>60.85</v>
      </c>
      <c r="N449" s="74">
        <v>59.68</v>
      </c>
      <c r="O449" s="57">
        <v>28</v>
      </c>
      <c r="P449" s="57">
        <v>41</v>
      </c>
      <c r="Q449" s="57">
        <v>37</v>
      </c>
      <c r="R449" s="57">
        <v>52</v>
      </c>
      <c r="T449" s="57">
        <v>21</v>
      </c>
      <c r="U449" s="57">
        <v>177</v>
      </c>
      <c r="V449" s="57">
        <v>11</v>
      </c>
      <c r="W449" s="57">
        <v>23</v>
      </c>
      <c r="X449" s="57">
        <v>6</v>
      </c>
      <c r="Y449" s="57">
        <v>20</v>
      </c>
      <c r="Z449" s="57">
        <v>10</v>
      </c>
      <c r="AC449" s="57">
        <v>71</v>
      </c>
      <c r="AD449" s="57">
        <v>89</v>
      </c>
      <c r="AE449" s="57">
        <v>103</v>
      </c>
      <c r="AF449" s="57">
        <v>23</v>
      </c>
      <c r="AG449" s="57">
        <v>22</v>
      </c>
      <c r="AH449" s="74"/>
      <c r="AI449" s="74"/>
      <c r="AJ449" s="74"/>
      <c r="AK449" s="74">
        <v>80.540000000000006</v>
      </c>
      <c r="AL449" s="74">
        <v>60.76</v>
      </c>
      <c r="AM449" s="74">
        <v>66.97</v>
      </c>
      <c r="AN449" s="74">
        <v>116.08</v>
      </c>
      <c r="AO449" s="74">
        <v>75.89</v>
      </c>
      <c r="AP449" s="57">
        <v>28274802</v>
      </c>
      <c r="AQ449" s="57">
        <v>660276</v>
      </c>
      <c r="AR449" s="57">
        <v>26263732</v>
      </c>
      <c r="AS449" s="57">
        <v>2011070</v>
      </c>
    </row>
    <row r="450" spans="1:45" x14ac:dyDescent="0.35">
      <c r="A450" t="s">
        <v>827</v>
      </c>
      <c r="B450" s="57">
        <v>-51</v>
      </c>
      <c r="C450" s="57">
        <v>-2</v>
      </c>
      <c r="D450" s="57">
        <v>-50</v>
      </c>
      <c r="E450" s="57">
        <v>-39</v>
      </c>
      <c r="F450" s="57">
        <v>25</v>
      </c>
      <c r="G450" s="57">
        <v>16</v>
      </c>
      <c r="H450" s="74">
        <v>93.41</v>
      </c>
      <c r="I450" s="74">
        <v>56.5</v>
      </c>
      <c r="J450" s="74">
        <v>91.23</v>
      </c>
      <c r="K450" s="74">
        <v>55.68</v>
      </c>
      <c r="L450" s="74">
        <v>71.900000000000006</v>
      </c>
      <c r="M450" s="74">
        <v>59.33</v>
      </c>
      <c r="N450" s="74">
        <v>59.03</v>
      </c>
      <c r="O450" s="57">
        <v>31</v>
      </c>
      <c r="P450" s="57">
        <v>42</v>
      </c>
      <c r="Q450" s="57">
        <v>39</v>
      </c>
      <c r="R450" s="57">
        <v>55</v>
      </c>
      <c r="T450" s="57">
        <v>19</v>
      </c>
      <c r="U450" s="57">
        <v>160</v>
      </c>
      <c r="V450" s="57">
        <v>14</v>
      </c>
      <c r="W450" s="57">
        <v>17</v>
      </c>
      <c r="X450" s="57">
        <v>7</v>
      </c>
      <c r="Y450" s="57">
        <v>16</v>
      </c>
      <c r="Z450" s="57">
        <v>6</v>
      </c>
      <c r="AC450" s="57">
        <v>73</v>
      </c>
      <c r="AD450" s="57">
        <v>90</v>
      </c>
      <c r="AE450" s="57">
        <v>101</v>
      </c>
      <c r="AF450" s="57">
        <v>25</v>
      </c>
      <c r="AG450" s="57">
        <v>22</v>
      </c>
      <c r="AH450" s="74"/>
      <c r="AI450" s="74"/>
      <c r="AJ450" s="74"/>
      <c r="AK450" s="74">
        <v>81.17</v>
      </c>
      <c r="AL450" s="74">
        <v>60.1</v>
      </c>
      <c r="AM450" s="74">
        <v>68.03</v>
      </c>
      <c r="AN450" s="74">
        <v>117.82</v>
      </c>
      <c r="AO450" s="74">
        <v>76.290000000000006</v>
      </c>
      <c r="AP450" s="57">
        <v>29015456</v>
      </c>
      <c r="AQ450" s="57">
        <v>740655</v>
      </c>
      <c r="AR450" s="57">
        <v>26878662</v>
      </c>
      <c r="AS450" s="57">
        <v>2136795</v>
      </c>
    </row>
    <row r="451" spans="1:45" x14ac:dyDescent="0.35">
      <c r="A451" t="s">
        <v>1377</v>
      </c>
      <c r="B451" s="57">
        <v>-57</v>
      </c>
      <c r="C451" s="57">
        <v>-7</v>
      </c>
      <c r="D451" s="57">
        <v>-55</v>
      </c>
      <c r="E451" s="57">
        <v>-22</v>
      </c>
      <c r="F451" s="57">
        <v>16</v>
      </c>
      <c r="G451" s="57">
        <v>11</v>
      </c>
      <c r="H451" s="74">
        <v>86.56</v>
      </c>
      <c r="I451" s="74">
        <v>55.74</v>
      </c>
      <c r="J451" s="74">
        <v>96.6</v>
      </c>
      <c r="K451" s="74">
        <v>56.87</v>
      </c>
      <c r="L451" s="74">
        <v>62.17</v>
      </c>
      <c r="M451" s="74">
        <v>53.74</v>
      </c>
      <c r="N451" s="74">
        <v>50.24</v>
      </c>
      <c r="O451" s="57">
        <v>31</v>
      </c>
      <c r="P451" s="57">
        <v>40</v>
      </c>
      <c r="Q451" s="57">
        <v>36</v>
      </c>
      <c r="R451" s="57">
        <v>42</v>
      </c>
      <c r="T451" s="57">
        <v>18</v>
      </c>
      <c r="U451" s="57">
        <v>160</v>
      </c>
      <c r="V451" s="57">
        <v>15</v>
      </c>
      <c r="W451" s="57">
        <v>17</v>
      </c>
      <c r="X451" s="57">
        <v>11</v>
      </c>
      <c r="Y451" s="57">
        <v>13</v>
      </c>
      <c r="Z451" s="57">
        <v>6</v>
      </c>
      <c r="AC451" s="57">
        <v>68</v>
      </c>
      <c r="AD451" s="57">
        <v>86</v>
      </c>
      <c r="AE451" s="57">
        <v>107</v>
      </c>
      <c r="AF451" s="57">
        <v>20</v>
      </c>
      <c r="AG451" s="57">
        <v>23</v>
      </c>
      <c r="AH451" s="74"/>
      <c r="AI451" s="74"/>
      <c r="AJ451" s="74"/>
      <c r="AK451" s="74"/>
      <c r="AL451" s="74"/>
      <c r="AM451" s="74"/>
      <c r="AN451" s="74"/>
      <c r="AO451" s="74"/>
      <c r="AP451" s="57">
        <v>29859742</v>
      </c>
      <c r="AQ451" s="57">
        <v>844285</v>
      </c>
      <c r="AR451" s="57">
        <v>27630970</v>
      </c>
      <c r="AS451" s="57">
        <v>2228772</v>
      </c>
    </row>
    <row r="452" spans="1:45" x14ac:dyDescent="0.35">
      <c r="A452" t="s">
        <v>1378</v>
      </c>
      <c r="B452" s="57">
        <v>-55</v>
      </c>
      <c r="C452" s="57">
        <v>-11</v>
      </c>
      <c r="D452" s="57">
        <v>-53</v>
      </c>
      <c r="E452" s="57">
        <v>-19</v>
      </c>
      <c r="F452" s="57">
        <v>42</v>
      </c>
      <c r="G452" s="57">
        <v>8</v>
      </c>
      <c r="H452" s="74">
        <v>72.25</v>
      </c>
      <c r="I452" s="74">
        <v>53</v>
      </c>
      <c r="J452" s="74">
        <v>72.28</v>
      </c>
      <c r="K452" s="74">
        <v>52.32</v>
      </c>
      <c r="L452" s="74">
        <v>63.13</v>
      </c>
      <c r="M452" s="74">
        <v>56.47</v>
      </c>
      <c r="N452" s="74">
        <v>49.73</v>
      </c>
      <c r="O452" s="57">
        <v>32</v>
      </c>
      <c r="P452" s="57">
        <v>40</v>
      </c>
      <c r="Q452" s="57">
        <v>39</v>
      </c>
      <c r="R452" s="57">
        <v>46</v>
      </c>
      <c r="T452" s="57">
        <v>17</v>
      </c>
      <c r="U452" s="57">
        <v>137</v>
      </c>
      <c r="V452" s="57">
        <v>19</v>
      </c>
      <c r="W452" s="57">
        <v>13</v>
      </c>
      <c r="X452" s="57">
        <v>27</v>
      </c>
      <c r="Y452" s="57">
        <v>10</v>
      </c>
      <c r="Z452" s="57">
        <v>7</v>
      </c>
      <c r="AC452" s="57">
        <v>66</v>
      </c>
      <c r="AD452" s="57">
        <v>83</v>
      </c>
      <c r="AE452" s="57">
        <v>106</v>
      </c>
      <c r="AF452" s="57">
        <v>21</v>
      </c>
      <c r="AG452" s="57">
        <v>23</v>
      </c>
      <c r="AH452" s="74"/>
      <c r="AI452" s="74"/>
      <c r="AJ452" s="74"/>
      <c r="AK452" s="74"/>
      <c r="AL452" s="74"/>
      <c r="AM452" s="74"/>
      <c r="AN452" s="74"/>
      <c r="AO452" s="74"/>
      <c r="AP452" s="57">
        <v>30279360</v>
      </c>
      <c r="AQ452" s="57">
        <v>419618</v>
      </c>
      <c r="AR452" s="57">
        <v>27997976</v>
      </c>
      <c r="AS452" s="57">
        <v>2281384</v>
      </c>
    </row>
    <row r="453" spans="1:45" x14ac:dyDescent="0.35">
      <c r="A453" t="s">
        <v>830</v>
      </c>
      <c r="B453" s="57">
        <v>-45</v>
      </c>
      <c r="C453" s="57">
        <v>-6</v>
      </c>
      <c r="D453" s="57">
        <v>-49</v>
      </c>
      <c r="E453" s="57">
        <v>-40</v>
      </c>
      <c r="F453" s="57">
        <v>42</v>
      </c>
      <c r="G453" s="57">
        <v>14</v>
      </c>
      <c r="H453" s="74">
        <v>83.8</v>
      </c>
      <c r="I453" s="74">
        <v>57.7</v>
      </c>
      <c r="J453" s="74">
        <v>81.849999999999994</v>
      </c>
      <c r="K453" s="74">
        <v>54.86</v>
      </c>
      <c r="L453" s="74">
        <v>78.89</v>
      </c>
      <c r="M453" s="74">
        <v>66.2</v>
      </c>
      <c r="N453" s="74">
        <v>63.95</v>
      </c>
      <c r="O453" s="57">
        <v>32</v>
      </c>
      <c r="P453" s="57">
        <v>43</v>
      </c>
      <c r="Q453" s="57">
        <v>42</v>
      </c>
      <c r="R453" s="57">
        <v>43</v>
      </c>
      <c r="T453" s="57">
        <v>23</v>
      </c>
      <c r="U453" s="57">
        <v>147</v>
      </c>
      <c r="V453" s="57">
        <v>14</v>
      </c>
      <c r="W453" s="57">
        <v>21</v>
      </c>
      <c r="X453" s="57">
        <v>38</v>
      </c>
      <c r="Y453" s="57">
        <v>9</v>
      </c>
      <c r="Z453" s="57">
        <v>7</v>
      </c>
      <c r="AC453" s="57">
        <v>73</v>
      </c>
      <c r="AD453" s="57">
        <v>95</v>
      </c>
      <c r="AE453" s="57">
        <v>106</v>
      </c>
      <c r="AF453" s="57">
        <v>25</v>
      </c>
      <c r="AG453" s="57">
        <v>23</v>
      </c>
      <c r="AH453" s="74"/>
      <c r="AI453" s="74"/>
      <c r="AJ453" s="74"/>
      <c r="AK453" s="74">
        <v>78.739999999999995</v>
      </c>
      <c r="AL453" s="74">
        <v>59.26</v>
      </c>
      <c r="AM453" s="74">
        <v>68.27</v>
      </c>
      <c r="AN453" s="74">
        <v>110.7</v>
      </c>
      <c r="AO453" s="74">
        <v>75.98</v>
      </c>
      <c r="AP453" s="57">
        <v>30691556</v>
      </c>
      <c r="AQ453" s="57">
        <v>412197</v>
      </c>
      <c r="AR453" s="57">
        <v>28327872</v>
      </c>
      <c r="AS453" s="57">
        <v>2363684</v>
      </c>
    </row>
    <row r="454" spans="1:45" x14ac:dyDescent="0.35">
      <c r="A454" t="s">
        <v>831</v>
      </c>
      <c r="B454" s="57">
        <v>-48</v>
      </c>
      <c r="C454" s="57">
        <v>-6</v>
      </c>
      <c r="D454" s="57">
        <v>-50</v>
      </c>
      <c r="E454" s="57">
        <v>-40</v>
      </c>
      <c r="F454" s="57">
        <v>28</v>
      </c>
      <c r="G454" s="57">
        <v>14</v>
      </c>
      <c r="H454" s="74">
        <v>86.4</v>
      </c>
      <c r="I454" s="74">
        <v>58.2</v>
      </c>
      <c r="J454" s="74">
        <v>82.12</v>
      </c>
      <c r="K454" s="74">
        <v>55.32</v>
      </c>
      <c r="L454" s="74">
        <v>81.3</v>
      </c>
      <c r="M454" s="74">
        <v>69.02</v>
      </c>
      <c r="N454" s="74">
        <v>63.49</v>
      </c>
      <c r="O454" s="57">
        <v>30</v>
      </c>
      <c r="P454" s="57">
        <v>43</v>
      </c>
      <c r="Q454" s="57">
        <v>43</v>
      </c>
      <c r="R454" s="57">
        <v>45</v>
      </c>
      <c r="T454" s="57">
        <v>22</v>
      </c>
      <c r="U454" s="57">
        <v>168</v>
      </c>
      <c r="V454" s="57">
        <v>16</v>
      </c>
      <c r="W454" s="57">
        <v>21</v>
      </c>
      <c r="X454" s="57">
        <v>6</v>
      </c>
      <c r="Y454" s="57">
        <v>13</v>
      </c>
      <c r="Z454" s="57">
        <v>9</v>
      </c>
      <c r="AC454" s="57">
        <v>72</v>
      </c>
      <c r="AD454" s="57">
        <v>94</v>
      </c>
      <c r="AE454" s="57">
        <v>105</v>
      </c>
      <c r="AF454" s="57">
        <v>25</v>
      </c>
      <c r="AG454" s="57">
        <v>23</v>
      </c>
      <c r="AH454" s="74"/>
      <c r="AI454" s="74"/>
      <c r="AJ454" s="74"/>
      <c r="AK454" s="74">
        <v>78.31</v>
      </c>
      <c r="AL454" s="74">
        <v>58.75</v>
      </c>
      <c r="AM454" s="74">
        <v>67.349999999999994</v>
      </c>
      <c r="AN454" s="74">
        <v>110.67</v>
      </c>
      <c r="AO454" s="74">
        <v>76.08</v>
      </c>
      <c r="AP454" s="57">
        <v>31186362</v>
      </c>
      <c r="AQ454" s="57">
        <v>494805</v>
      </c>
      <c r="AR454" s="57">
        <v>28653524</v>
      </c>
      <c r="AS454" s="57">
        <v>2532839</v>
      </c>
    </row>
    <row r="455" spans="1:45" x14ac:dyDescent="0.35">
      <c r="A455" t="s">
        <v>833</v>
      </c>
      <c r="B455" s="57">
        <v>-48</v>
      </c>
      <c r="C455" s="57">
        <v>-5</v>
      </c>
      <c r="D455" s="57">
        <v>-51</v>
      </c>
      <c r="E455" s="57">
        <v>-39</v>
      </c>
      <c r="F455" s="57">
        <v>28</v>
      </c>
      <c r="G455" s="57">
        <v>15</v>
      </c>
      <c r="H455" s="74">
        <v>87.59</v>
      </c>
      <c r="I455" s="74">
        <v>57.64</v>
      </c>
      <c r="J455" s="74">
        <v>83.06</v>
      </c>
      <c r="K455" s="74">
        <v>54.49</v>
      </c>
      <c r="L455" s="74">
        <v>80.56</v>
      </c>
      <c r="M455" s="74">
        <v>69.37</v>
      </c>
      <c r="N455" s="74">
        <v>62.76</v>
      </c>
      <c r="O455" s="57">
        <v>29</v>
      </c>
      <c r="P455" s="57">
        <v>41</v>
      </c>
      <c r="Q455" s="57">
        <v>39</v>
      </c>
      <c r="R455" s="57">
        <v>45</v>
      </c>
      <c r="T455" s="57">
        <v>22</v>
      </c>
      <c r="U455" s="57">
        <v>169</v>
      </c>
      <c r="V455" s="57">
        <v>23</v>
      </c>
      <c r="W455" s="57">
        <v>17</v>
      </c>
      <c r="X455" s="57">
        <v>10</v>
      </c>
      <c r="Y455" s="57">
        <v>16</v>
      </c>
      <c r="Z455" s="57">
        <v>6</v>
      </c>
      <c r="AC455" s="57">
        <v>73</v>
      </c>
      <c r="AD455" s="57">
        <v>94</v>
      </c>
      <c r="AE455" s="57">
        <v>105</v>
      </c>
      <c r="AF455" s="57">
        <v>25</v>
      </c>
      <c r="AG455" s="57">
        <v>24</v>
      </c>
      <c r="AH455" s="74"/>
      <c r="AI455" s="74"/>
      <c r="AJ455" s="74"/>
      <c r="AK455" s="74">
        <v>76.180000000000007</v>
      </c>
      <c r="AL455" s="74">
        <v>56.96</v>
      </c>
      <c r="AM455" s="74">
        <v>61.35</v>
      </c>
      <c r="AN455" s="74">
        <v>111.21</v>
      </c>
      <c r="AO455" s="74">
        <v>76.23</v>
      </c>
      <c r="AP455" s="57">
        <v>31766668</v>
      </c>
      <c r="AQ455" s="57">
        <v>580307</v>
      </c>
      <c r="AR455" s="57">
        <v>28991188</v>
      </c>
      <c r="AS455" s="57">
        <v>2775481</v>
      </c>
    </row>
    <row r="456" spans="1:45" x14ac:dyDescent="0.35">
      <c r="A456" t="s">
        <v>834</v>
      </c>
      <c r="B456" s="57">
        <v>-49</v>
      </c>
      <c r="C456" s="57">
        <v>-3</v>
      </c>
      <c r="D456" s="57">
        <v>-51</v>
      </c>
      <c r="E456" s="57">
        <v>-40</v>
      </c>
      <c r="F456" s="57">
        <v>26</v>
      </c>
      <c r="G456" s="57">
        <v>15</v>
      </c>
      <c r="H456" s="74">
        <v>87.83</v>
      </c>
      <c r="I456" s="74">
        <v>56.4</v>
      </c>
      <c r="J456" s="74">
        <v>81.22</v>
      </c>
      <c r="K456" s="74">
        <v>53.97</v>
      </c>
      <c r="L456" s="74">
        <v>77.02</v>
      </c>
      <c r="M456" s="74">
        <v>62.76</v>
      </c>
      <c r="N456" s="74">
        <v>58.93</v>
      </c>
      <c r="O456" s="57">
        <v>29</v>
      </c>
      <c r="P456" s="57">
        <v>39</v>
      </c>
      <c r="Q456" s="57">
        <v>39</v>
      </c>
      <c r="R456" s="57">
        <v>43</v>
      </c>
      <c r="T456" s="57">
        <v>22</v>
      </c>
      <c r="U456" s="57">
        <v>176</v>
      </c>
      <c r="V456" s="57">
        <v>18</v>
      </c>
      <c r="W456" s="57">
        <v>22</v>
      </c>
      <c r="X456" s="57">
        <v>12</v>
      </c>
      <c r="Y456" s="57">
        <v>15</v>
      </c>
      <c r="Z456" s="57">
        <v>9</v>
      </c>
      <c r="AC456" s="57">
        <v>73</v>
      </c>
      <c r="AD456" s="57">
        <v>92</v>
      </c>
      <c r="AE456" s="57">
        <v>105</v>
      </c>
      <c r="AF456" s="57">
        <v>24</v>
      </c>
      <c r="AG456" s="57">
        <v>24</v>
      </c>
      <c r="AH456" s="74"/>
      <c r="AI456" s="74"/>
      <c r="AJ456" s="74"/>
      <c r="AK456" s="74">
        <v>78.22</v>
      </c>
      <c r="AL456" s="74">
        <v>59.59</v>
      </c>
      <c r="AM456" s="74">
        <v>65.510000000000005</v>
      </c>
      <c r="AN456" s="74">
        <v>111.07</v>
      </c>
      <c r="AO456" s="74">
        <v>76.42</v>
      </c>
      <c r="AP456" s="57">
        <v>32325992</v>
      </c>
      <c r="AQ456" s="57">
        <v>559324</v>
      </c>
      <c r="AR456" s="57">
        <v>29316130</v>
      </c>
      <c r="AS456" s="57">
        <v>3009863</v>
      </c>
    </row>
    <row r="457" spans="1:45" x14ac:dyDescent="0.35">
      <c r="A457" t="s">
        <v>835</v>
      </c>
      <c r="B457" s="57">
        <v>-51</v>
      </c>
      <c r="C457" s="57">
        <v>-1</v>
      </c>
      <c r="D457" s="57">
        <v>-51</v>
      </c>
      <c r="E457" s="57">
        <v>-39</v>
      </c>
      <c r="F457" s="57">
        <v>-1</v>
      </c>
      <c r="G457" s="57">
        <v>16</v>
      </c>
      <c r="H457" s="74">
        <v>97.51</v>
      </c>
      <c r="I457" s="74">
        <v>58.07</v>
      </c>
      <c r="J457" s="74">
        <v>88.18</v>
      </c>
      <c r="K457" s="74">
        <v>56.96</v>
      </c>
      <c r="L457" s="74">
        <v>73.989999999999995</v>
      </c>
      <c r="M457" s="74">
        <v>62.08</v>
      </c>
      <c r="N457" s="74">
        <v>60.62</v>
      </c>
      <c r="O457" s="57">
        <v>30</v>
      </c>
      <c r="P457" s="57">
        <v>41</v>
      </c>
      <c r="Q457" s="57">
        <v>40</v>
      </c>
      <c r="R457" s="57">
        <v>43</v>
      </c>
      <c r="T457" s="57">
        <v>23</v>
      </c>
      <c r="U457" s="57">
        <v>166</v>
      </c>
      <c r="V457" s="57">
        <v>11</v>
      </c>
      <c r="W457" s="57">
        <v>22</v>
      </c>
      <c r="X457" s="57">
        <v>8</v>
      </c>
      <c r="Y457" s="57">
        <v>16</v>
      </c>
      <c r="Z457" s="57">
        <v>8</v>
      </c>
      <c r="AC457" s="57">
        <v>75</v>
      </c>
      <c r="AD457" s="57">
        <v>92</v>
      </c>
      <c r="AE457" s="57">
        <v>105</v>
      </c>
      <c r="AF457" s="57">
        <v>24</v>
      </c>
      <c r="AG457" s="57">
        <v>25</v>
      </c>
      <c r="AH457" s="74"/>
      <c r="AI457" s="74"/>
      <c r="AJ457" s="74"/>
      <c r="AK457" s="74">
        <v>79.069999999999993</v>
      </c>
      <c r="AL457" s="74">
        <v>60.69</v>
      </c>
      <c r="AM457" s="74">
        <v>65.22</v>
      </c>
      <c r="AN457" s="74">
        <v>112.75</v>
      </c>
      <c r="AO457" s="74">
        <v>76.98</v>
      </c>
      <c r="AP457" s="57">
        <v>33020952</v>
      </c>
      <c r="AQ457" s="57">
        <v>694959</v>
      </c>
      <c r="AR457" s="57">
        <v>29727436</v>
      </c>
      <c r="AS457" s="57">
        <v>3293517</v>
      </c>
    </row>
    <row r="458" spans="1:45" x14ac:dyDescent="0.35">
      <c r="A458" t="s">
        <v>1379</v>
      </c>
      <c r="B458" s="57">
        <v>-55</v>
      </c>
      <c r="C458" s="57">
        <v>-5</v>
      </c>
      <c r="D458" s="57">
        <v>-54</v>
      </c>
      <c r="E458" s="57">
        <v>-21</v>
      </c>
      <c r="F458" s="57">
        <v>19</v>
      </c>
      <c r="G458" s="57">
        <v>11</v>
      </c>
      <c r="H458" s="74">
        <v>92.03</v>
      </c>
      <c r="I458" s="74">
        <v>61.53</v>
      </c>
      <c r="J458" s="74">
        <v>98.61</v>
      </c>
      <c r="K458" s="74">
        <v>65.12</v>
      </c>
      <c r="L458" s="74">
        <v>66.67</v>
      </c>
      <c r="M458" s="74">
        <v>57.34</v>
      </c>
      <c r="N458" s="74">
        <v>56.1</v>
      </c>
      <c r="O458" s="57">
        <v>34</v>
      </c>
      <c r="P458" s="57">
        <v>41</v>
      </c>
      <c r="Q458" s="57">
        <v>40</v>
      </c>
      <c r="R458" s="57">
        <v>49</v>
      </c>
      <c r="T458" s="57">
        <v>20</v>
      </c>
      <c r="U458" s="57">
        <v>146</v>
      </c>
      <c r="V458" s="57">
        <v>15</v>
      </c>
      <c r="W458" s="57">
        <v>14</v>
      </c>
      <c r="X458" s="57">
        <v>9</v>
      </c>
      <c r="Y458" s="57">
        <v>15</v>
      </c>
      <c r="Z458" s="57">
        <v>7</v>
      </c>
      <c r="AC458" s="57">
        <v>73</v>
      </c>
      <c r="AD458" s="57">
        <v>92</v>
      </c>
      <c r="AE458" s="57">
        <v>113</v>
      </c>
      <c r="AF458" s="57">
        <v>23</v>
      </c>
      <c r="AG458" s="57">
        <v>25</v>
      </c>
      <c r="AH458" s="74"/>
      <c r="AI458" s="74"/>
      <c r="AJ458" s="74"/>
      <c r="AK458" s="74"/>
      <c r="AL458" s="74"/>
      <c r="AM458" s="74"/>
      <c r="AN458" s="74"/>
      <c r="AO458" s="74"/>
      <c r="AP458" s="57">
        <v>33684110</v>
      </c>
      <c r="AQ458" s="57">
        <v>663162</v>
      </c>
      <c r="AR458" s="57">
        <v>30151736</v>
      </c>
      <c r="AS458" s="57">
        <v>3532378</v>
      </c>
    </row>
    <row r="459" spans="1:45" x14ac:dyDescent="0.35">
      <c r="A459" t="s">
        <v>1380</v>
      </c>
      <c r="B459" s="57">
        <v>-58</v>
      </c>
      <c r="C459" s="57">
        <v>-14</v>
      </c>
      <c r="D459" s="57">
        <v>-57</v>
      </c>
      <c r="E459" s="57">
        <v>-22</v>
      </c>
      <c r="F459" s="57">
        <v>-1</v>
      </c>
      <c r="G459" s="57">
        <v>9</v>
      </c>
      <c r="H459" s="74">
        <v>75.44</v>
      </c>
      <c r="I459" s="74">
        <v>57.3</v>
      </c>
      <c r="J459" s="74">
        <v>67.400000000000006</v>
      </c>
      <c r="K459" s="74">
        <v>57.44</v>
      </c>
      <c r="L459" s="74">
        <v>70.78</v>
      </c>
      <c r="M459" s="74">
        <v>57.08</v>
      </c>
      <c r="N459" s="74">
        <v>54.7</v>
      </c>
      <c r="O459" s="57">
        <v>32</v>
      </c>
      <c r="P459" s="57">
        <v>44</v>
      </c>
      <c r="Q459" s="57">
        <v>37</v>
      </c>
      <c r="R459" s="57">
        <v>55</v>
      </c>
      <c r="T459" s="57">
        <v>20</v>
      </c>
      <c r="U459" s="57">
        <v>130</v>
      </c>
      <c r="V459" s="57">
        <v>16</v>
      </c>
      <c r="W459" s="57">
        <v>12</v>
      </c>
      <c r="X459" s="57">
        <v>10</v>
      </c>
      <c r="Y459" s="57">
        <v>6</v>
      </c>
      <c r="Z459" s="57">
        <v>8</v>
      </c>
      <c r="AC459" s="57">
        <v>65</v>
      </c>
      <c r="AD459" s="57">
        <v>82</v>
      </c>
      <c r="AE459" s="57">
        <v>110</v>
      </c>
      <c r="AF459" s="57">
        <v>21</v>
      </c>
      <c r="AG459" s="57">
        <v>25</v>
      </c>
      <c r="AH459" s="74"/>
      <c r="AI459" s="74"/>
      <c r="AJ459" s="74"/>
      <c r="AK459" s="74"/>
      <c r="AL459" s="74"/>
      <c r="AM459" s="74"/>
      <c r="AN459" s="74"/>
      <c r="AO459" s="74"/>
      <c r="AP459" s="57">
        <v>34125256</v>
      </c>
      <c r="AQ459" s="57">
        <v>441142</v>
      </c>
      <c r="AR459" s="57">
        <v>30445284</v>
      </c>
      <c r="AS459" s="57">
        <v>3679972</v>
      </c>
    </row>
    <row r="460" spans="1:45" x14ac:dyDescent="0.35">
      <c r="A460" t="s">
        <v>836</v>
      </c>
      <c r="B460" s="57">
        <v>-41</v>
      </c>
      <c r="C460" s="57">
        <v>-2</v>
      </c>
      <c r="D460" s="57">
        <v>-48</v>
      </c>
      <c r="E460" s="57">
        <v>-42</v>
      </c>
      <c r="F460" s="57">
        <v>71</v>
      </c>
      <c r="G460" s="57">
        <v>13</v>
      </c>
      <c r="H460" s="74">
        <v>93.51</v>
      </c>
      <c r="I460" s="74">
        <v>65.739999999999995</v>
      </c>
      <c r="J460" s="74">
        <v>91.51</v>
      </c>
      <c r="K460" s="74">
        <v>64.47</v>
      </c>
      <c r="L460" s="74">
        <v>86.11</v>
      </c>
      <c r="M460" s="74">
        <v>69.959999999999994</v>
      </c>
      <c r="N460" s="74">
        <v>69.83</v>
      </c>
      <c r="O460" s="57">
        <v>38</v>
      </c>
      <c r="P460" s="57">
        <v>49</v>
      </c>
      <c r="Q460" s="57">
        <v>45</v>
      </c>
      <c r="R460" s="57">
        <v>46</v>
      </c>
      <c r="T460" s="57">
        <v>26</v>
      </c>
      <c r="U460" s="57">
        <v>140</v>
      </c>
      <c r="V460" s="57">
        <v>12</v>
      </c>
      <c r="W460" s="57">
        <v>16</v>
      </c>
      <c r="X460" s="57">
        <v>8</v>
      </c>
      <c r="Y460" s="57">
        <v>11</v>
      </c>
      <c r="Z460" s="57">
        <v>9</v>
      </c>
      <c r="AC460" s="57">
        <v>78</v>
      </c>
      <c r="AD460" s="57">
        <v>99</v>
      </c>
      <c r="AE460" s="57">
        <v>108</v>
      </c>
      <c r="AF460" s="57">
        <v>27</v>
      </c>
      <c r="AG460" s="57">
        <v>25</v>
      </c>
      <c r="AH460" s="74"/>
      <c r="AI460" s="74"/>
      <c r="AJ460" s="74"/>
      <c r="AK460" s="74">
        <v>82.71</v>
      </c>
      <c r="AL460" s="74">
        <v>64.84</v>
      </c>
      <c r="AM460" s="74">
        <v>67.09</v>
      </c>
      <c r="AN460" s="74">
        <v>117.8</v>
      </c>
      <c r="AO460" s="74">
        <v>78.94</v>
      </c>
      <c r="AP460" s="57">
        <v>34530296</v>
      </c>
      <c r="AQ460" s="57">
        <v>405039</v>
      </c>
      <c r="AR460" s="57">
        <v>30682092</v>
      </c>
      <c r="AS460" s="57">
        <v>3848202</v>
      </c>
    </row>
    <row r="461" spans="1:45" x14ac:dyDescent="0.35">
      <c r="A461" t="s">
        <v>837</v>
      </c>
      <c r="B461" s="57">
        <v>-42</v>
      </c>
      <c r="C461" s="57">
        <v>1</v>
      </c>
      <c r="D461" s="57">
        <v>-46</v>
      </c>
      <c r="E461" s="57">
        <v>-42</v>
      </c>
      <c r="F461" s="57">
        <v>110</v>
      </c>
      <c r="G461" s="57">
        <v>13</v>
      </c>
      <c r="H461" s="74">
        <v>101.68</v>
      </c>
      <c r="I461" s="74">
        <v>72.94</v>
      </c>
      <c r="J461" s="74">
        <v>105.24</v>
      </c>
      <c r="K461" s="74">
        <v>74.290000000000006</v>
      </c>
      <c r="L461" s="74">
        <v>94.59</v>
      </c>
      <c r="M461" s="74">
        <v>73.23</v>
      </c>
      <c r="N461" s="74">
        <v>75.290000000000006</v>
      </c>
      <c r="O461" s="57">
        <v>41</v>
      </c>
      <c r="P461" s="57">
        <v>49</v>
      </c>
      <c r="Q461" s="57">
        <v>45</v>
      </c>
      <c r="R461" s="57">
        <v>50</v>
      </c>
      <c r="T461" s="57">
        <v>31</v>
      </c>
      <c r="U461" s="57">
        <v>171</v>
      </c>
      <c r="V461" s="57">
        <v>20</v>
      </c>
      <c r="W461" s="57">
        <v>17</v>
      </c>
      <c r="X461" s="57">
        <v>37</v>
      </c>
      <c r="Y461" s="57">
        <v>16</v>
      </c>
      <c r="Z461" s="57">
        <v>8</v>
      </c>
      <c r="AC461" s="57">
        <v>81</v>
      </c>
      <c r="AD461" s="57">
        <v>99</v>
      </c>
      <c r="AE461" s="57">
        <v>108</v>
      </c>
      <c r="AF461" s="57">
        <v>30</v>
      </c>
      <c r="AG461" s="57">
        <v>26</v>
      </c>
      <c r="AH461" s="74"/>
      <c r="AI461" s="74"/>
      <c r="AJ461" s="74"/>
      <c r="AK461" s="74">
        <v>83.85</v>
      </c>
      <c r="AL461" s="74">
        <v>66.08</v>
      </c>
      <c r="AM461" s="74">
        <v>67.38</v>
      </c>
      <c r="AN461" s="74">
        <v>119.66</v>
      </c>
      <c r="AO461" s="74">
        <v>79.91</v>
      </c>
      <c r="AP461" s="57">
        <v>35033896</v>
      </c>
      <c r="AQ461" s="57">
        <v>503599</v>
      </c>
      <c r="AR461" s="57">
        <v>30908010</v>
      </c>
      <c r="AS461" s="57">
        <v>4125884</v>
      </c>
    </row>
    <row r="462" spans="1:45" x14ac:dyDescent="0.35">
      <c r="A462" t="s">
        <v>839</v>
      </c>
      <c r="B462" s="57">
        <v>-42</v>
      </c>
      <c r="C462" s="57">
        <v>4</v>
      </c>
      <c r="D462" s="57">
        <v>-47</v>
      </c>
      <c r="E462" s="57">
        <v>-41</v>
      </c>
      <c r="F462" s="57">
        <v>69</v>
      </c>
      <c r="G462" s="57">
        <v>14</v>
      </c>
      <c r="H462" s="74">
        <v>100.72</v>
      </c>
      <c r="I462" s="74">
        <v>68.97</v>
      </c>
      <c r="J462" s="74">
        <v>98.06</v>
      </c>
      <c r="K462" s="74">
        <v>69.84</v>
      </c>
      <c r="L462" s="74">
        <v>87.97</v>
      </c>
      <c r="M462" s="74">
        <v>69.86</v>
      </c>
      <c r="N462" s="74">
        <v>67.69</v>
      </c>
      <c r="O462" s="57">
        <v>38</v>
      </c>
      <c r="P462" s="57">
        <v>46</v>
      </c>
      <c r="Q462" s="57">
        <v>43</v>
      </c>
      <c r="R462" s="57">
        <v>49</v>
      </c>
      <c r="T462" s="57">
        <v>32</v>
      </c>
      <c r="U462" s="57">
        <v>163</v>
      </c>
      <c r="V462" s="57">
        <v>20</v>
      </c>
      <c r="W462" s="57">
        <v>22</v>
      </c>
      <c r="X462" s="57">
        <v>7</v>
      </c>
      <c r="Y462" s="57">
        <v>12</v>
      </c>
      <c r="Z462" s="57">
        <v>63</v>
      </c>
      <c r="AC462" s="57">
        <v>81</v>
      </c>
      <c r="AD462" s="57">
        <v>99</v>
      </c>
      <c r="AE462" s="57">
        <v>110</v>
      </c>
      <c r="AF462" s="57">
        <v>28</v>
      </c>
      <c r="AG462" s="57">
        <v>25</v>
      </c>
      <c r="AH462" s="74"/>
      <c r="AI462" s="74"/>
      <c r="AJ462" s="74"/>
      <c r="AK462" s="74">
        <v>87.04</v>
      </c>
      <c r="AL462" s="74">
        <v>68.97</v>
      </c>
      <c r="AM462" s="74">
        <v>73.069999999999993</v>
      </c>
      <c r="AN462" s="74">
        <v>121.21</v>
      </c>
      <c r="AO462" s="74">
        <v>81.599999999999994</v>
      </c>
      <c r="AP462" s="57">
        <v>35660904</v>
      </c>
      <c r="AQ462" s="57">
        <v>627008</v>
      </c>
      <c r="AR462" s="57">
        <v>31147444</v>
      </c>
      <c r="AS462" s="57">
        <v>4513458</v>
      </c>
    </row>
    <row r="463" spans="1:45" x14ac:dyDescent="0.35">
      <c r="A463" t="s">
        <v>840</v>
      </c>
      <c r="B463" s="57">
        <v>-39</v>
      </c>
      <c r="C463" s="57">
        <v>15</v>
      </c>
      <c r="D463" s="57">
        <v>-47</v>
      </c>
      <c r="E463" s="57">
        <v>-42</v>
      </c>
      <c r="F463" s="57">
        <v>53</v>
      </c>
      <c r="G463" s="57">
        <v>13</v>
      </c>
      <c r="H463" s="74">
        <v>101.68</v>
      </c>
      <c r="I463" s="74">
        <v>66.97</v>
      </c>
      <c r="J463" s="74">
        <v>95.01</v>
      </c>
      <c r="K463" s="74">
        <v>68.39</v>
      </c>
      <c r="L463" s="74">
        <v>80.53</v>
      </c>
      <c r="M463" s="74">
        <v>67.88</v>
      </c>
      <c r="N463" s="74">
        <v>61.41</v>
      </c>
      <c r="O463" s="57">
        <v>38</v>
      </c>
      <c r="P463" s="57">
        <v>42</v>
      </c>
      <c r="Q463" s="57">
        <v>44</v>
      </c>
      <c r="R463" s="57">
        <v>46</v>
      </c>
      <c r="T463" s="57">
        <v>31</v>
      </c>
      <c r="U463" s="57">
        <v>173</v>
      </c>
      <c r="V463" s="57">
        <v>20</v>
      </c>
      <c r="W463" s="57">
        <v>22</v>
      </c>
      <c r="X463" s="57">
        <v>6</v>
      </c>
      <c r="Y463" s="57">
        <v>11</v>
      </c>
      <c r="Z463" s="57">
        <v>11</v>
      </c>
      <c r="AC463" s="57">
        <v>83</v>
      </c>
      <c r="AD463" s="57">
        <v>99</v>
      </c>
      <c r="AE463" s="57">
        <v>104</v>
      </c>
      <c r="AF463" s="57">
        <v>27</v>
      </c>
      <c r="AG463" s="57">
        <v>26</v>
      </c>
      <c r="AH463" s="74"/>
      <c r="AI463" s="74"/>
      <c r="AJ463" s="74"/>
      <c r="AK463" s="74">
        <v>87.71</v>
      </c>
      <c r="AL463" s="74">
        <v>68.78</v>
      </c>
      <c r="AM463" s="74">
        <v>70.09</v>
      </c>
      <c r="AN463" s="74">
        <v>125.88</v>
      </c>
      <c r="AO463" s="74">
        <v>83.68</v>
      </c>
      <c r="AP463" s="57">
        <v>36277136</v>
      </c>
      <c r="AQ463" s="57">
        <v>616234</v>
      </c>
      <c r="AR463" s="57">
        <v>31318262</v>
      </c>
      <c r="AS463" s="57">
        <v>4958874</v>
      </c>
    </row>
    <row r="464" spans="1:45" x14ac:dyDescent="0.35">
      <c r="A464" t="s">
        <v>841</v>
      </c>
      <c r="B464" s="57">
        <v>-49</v>
      </c>
      <c r="C464" s="57">
        <v>0</v>
      </c>
      <c r="D464" s="57">
        <v>-58</v>
      </c>
      <c r="E464" s="57">
        <v>-68</v>
      </c>
      <c r="F464" s="57">
        <v>77</v>
      </c>
      <c r="G464" s="57">
        <v>21</v>
      </c>
      <c r="H464" s="74">
        <v>96.04</v>
      </c>
      <c r="I464" s="74">
        <v>66.58</v>
      </c>
      <c r="J464" s="74">
        <v>97.03</v>
      </c>
      <c r="K464" s="74">
        <v>69.069999999999993</v>
      </c>
      <c r="L464" s="74">
        <v>71.63</v>
      </c>
      <c r="M464" s="74">
        <v>64.37</v>
      </c>
      <c r="N464" s="74">
        <v>59</v>
      </c>
      <c r="O464" s="57">
        <v>39</v>
      </c>
      <c r="P464" s="57">
        <v>39</v>
      </c>
      <c r="Q464" s="57">
        <v>45</v>
      </c>
      <c r="R464" s="57">
        <v>45</v>
      </c>
      <c r="T464" s="57">
        <v>27</v>
      </c>
      <c r="U464" s="57">
        <v>152</v>
      </c>
      <c r="V464" s="57">
        <v>10</v>
      </c>
      <c r="W464" s="57">
        <v>15</v>
      </c>
      <c r="X464" s="57">
        <v>7</v>
      </c>
      <c r="Y464" s="57">
        <v>13</v>
      </c>
      <c r="Z464" s="57">
        <v>8</v>
      </c>
      <c r="AC464" s="57">
        <v>69</v>
      </c>
      <c r="AD464" s="57">
        <v>66</v>
      </c>
      <c r="AE464" s="57">
        <v>52</v>
      </c>
      <c r="AF464" s="57">
        <v>29</v>
      </c>
      <c r="AG464" s="57">
        <v>25</v>
      </c>
      <c r="AH464" s="74"/>
      <c r="AI464" s="74"/>
      <c r="AJ464" s="74"/>
      <c r="AK464" s="74"/>
      <c r="AL464" s="74"/>
      <c r="AM464" s="74"/>
      <c r="AN464" s="74"/>
      <c r="AO464" s="74"/>
      <c r="AP464" s="57">
        <v>36631188</v>
      </c>
      <c r="AQ464" s="57">
        <v>354051</v>
      </c>
      <c r="AR464" s="57">
        <v>31425682</v>
      </c>
      <c r="AS464" s="57">
        <v>5205505</v>
      </c>
    </row>
    <row r="465" spans="1:45" x14ac:dyDescent="0.35">
      <c r="A465" t="s">
        <v>1381</v>
      </c>
      <c r="B465" s="57">
        <v>-55</v>
      </c>
      <c r="C465" s="57">
        <v>2</v>
      </c>
      <c r="D465" s="57">
        <v>-52</v>
      </c>
      <c r="E465" s="57">
        <v>-27</v>
      </c>
      <c r="F465" s="57">
        <v>35</v>
      </c>
      <c r="G465" s="57">
        <v>9</v>
      </c>
      <c r="H465" s="74">
        <v>92.18</v>
      </c>
      <c r="I465" s="74">
        <v>62.09</v>
      </c>
      <c r="J465" s="74">
        <v>94.23</v>
      </c>
      <c r="K465" s="74">
        <v>64.87</v>
      </c>
      <c r="L465" s="74">
        <v>64.48</v>
      </c>
      <c r="M465" s="74">
        <v>57.52</v>
      </c>
      <c r="N465" s="74">
        <v>54.07</v>
      </c>
      <c r="O465" s="57">
        <v>36</v>
      </c>
      <c r="P465" s="57">
        <v>44</v>
      </c>
      <c r="Q465" s="57">
        <v>40</v>
      </c>
      <c r="R465" s="57">
        <v>45</v>
      </c>
      <c r="T465" s="57">
        <v>16</v>
      </c>
      <c r="U465" s="57">
        <v>143</v>
      </c>
      <c r="V465" s="57">
        <v>9</v>
      </c>
      <c r="W465" s="57">
        <v>15</v>
      </c>
      <c r="X465" s="57">
        <v>9</v>
      </c>
      <c r="Y465" s="57">
        <v>11</v>
      </c>
      <c r="Z465" s="57">
        <v>49</v>
      </c>
      <c r="AC465" s="57">
        <v>82</v>
      </c>
      <c r="AD465" s="57">
        <v>95</v>
      </c>
      <c r="AE465" s="57">
        <v>85</v>
      </c>
      <c r="AF465" s="57">
        <v>26</v>
      </c>
      <c r="AG465" s="57">
        <v>26</v>
      </c>
      <c r="AH465" s="74"/>
      <c r="AI465" s="74"/>
      <c r="AJ465" s="74"/>
      <c r="AK465" s="74"/>
      <c r="AL465" s="74"/>
      <c r="AM465" s="74"/>
      <c r="AN465" s="74"/>
      <c r="AO465" s="74"/>
      <c r="AP465" s="57">
        <v>36917984</v>
      </c>
      <c r="AQ465" s="57">
        <v>286799</v>
      </c>
      <c r="AR465" s="57">
        <v>31533568</v>
      </c>
      <c r="AS465" s="57">
        <v>5384418</v>
      </c>
    </row>
    <row r="466" spans="1:45" x14ac:dyDescent="0.35">
      <c r="A466" t="s">
        <v>1382</v>
      </c>
      <c r="B466" s="57">
        <v>-69</v>
      </c>
      <c r="C466" s="57">
        <v>-40</v>
      </c>
      <c r="D466" s="57">
        <v>-49</v>
      </c>
      <c r="E466" s="57">
        <v>-23</v>
      </c>
      <c r="F466" s="57">
        <v>72</v>
      </c>
      <c r="G466" s="57">
        <v>6</v>
      </c>
      <c r="H466" s="74">
        <v>73.31</v>
      </c>
      <c r="I466" s="74">
        <v>57.61</v>
      </c>
      <c r="J466" s="74">
        <v>72.25</v>
      </c>
      <c r="K466" s="74">
        <v>60.01</v>
      </c>
      <c r="L466" s="74">
        <v>65.02</v>
      </c>
      <c r="M466" s="74">
        <v>51.93</v>
      </c>
      <c r="N466" s="74">
        <v>50.22</v>
      </c>
      <c r="O466" s="57">
        <v>41</v>
      </c>
      <c r="P466" s="57">
        <v>45</v>
      </c>
      <c r="Q466" s="57">
        <v>39</v>
      </c>
      <c r="R466" s="57">
        <v>47</v>
      </c>
      <c r="T466" s="57">
        <v>14</v>
      </c>
      <c r="U466" s="57">
        <v>123</v>
      </c>
      <c r="V466" s="57">
        <v>16</v>
      </c>
      <c r="W466" s="57">
        <v>15</v>
      </c>
      <c r="X466" s="57">
        <v>6</v>
      </c>
      <c r="Y466" s="57">
        <v>9</v>
      </c>
      <c r="Z466" s="57">
        <v>8</v>
      </c>
      <c r="AC466" s="57">
        <v>78</v>
      </c>
      <c r="AD466" s="57">
        <v>88</v>
      </c>
      <c r="AE466" s="57">
        <v>75</v>
      </c>
      <c r="AF466" s="57">
        <v>31</v>
      </c>
      <c r="AG466" s="57">
        <v>26</v>
      </c>
      <c r="AH466" s="74"/>
      <c r="AI466" s="74"/>
      <c r="AJ466" s="74"/>
      <c r="AK466" s="74"/>
      <c r="AL466" s="74"/>
      <c r="AM466" s="74"/>
      <c r="AN466" s="74"/>
      <c r="AO466" s="74"/>
      <c r="AP466" s="57">
        <v>37013748</v>
      </c>
      <c r="AQ466" s="57">
        <v>95763</v>
      </c>
      <c r="AR466" s="57">
        <v>31581624</v>
      </c>
      <c r="AS466" s="57">
        <v>5432126</v>
      </c>
    </row>
    <row r="467" spans="1:45" x14ac:dyDescent="0.35">
      <c r="A467" t="s">
        <v>842</v>
      </c>
      <c r="B467" s="57">
        <v>-47</v>
      </c>
      <c r="C467" s="57">
        <v>-13</v>
      </c>
      <c r="D467" s="57">
        <v>-65</v>
      </c>
      <c r="E467" s="57">
        <v>-75</v>
      </c>
      <c r="F467" s="57">
        <v>65</v>
      </c>
      <c r="G467" s="57">
        <v>23</v>
      </c>
      <c r="H467" s="74">
        <v>85.63</v>
      </c>
      <c r="I467" s="74">
        <v>64.44</v>
      </c>
      <c r="J467" s="74">
        <v>73.92</v>
      </c>
      <c r="K467" s="74">
        <v>64.44</v>
      </c>
      <c r="L467" s="74">
        <v>75.38</v>
      </c>
      <c r="M467" s="74">
        <v>64.459999999999994</v>
      </c>
      <c r="N467" s="74">
        <v>62.31</v>
      </c>
      <c r="O467" s="57">
        <v>35</v>
      </c>
      <c r="P467" s="57">
        <v>38</v>
      </c>
      <c r="Q467" s="57">
        <v>41</v>
      </c>
      <c r="R467" s="57">
        <v>33</v>
      </c>
      <c r="T467" s="57">
        <v>15</v>
      </c>
      <c r="U467" s="57">
        <v>111</v>
      </c>
      <c r="V467" s="57">
        <v>6</v>
      </c>
      <c r="W467" s="57">
        <v>17</v>
      </c>
      <c r="X467" s="57">
        <v>75</v>
      </c>
      <c r="Y467" s="57">
        <v>6</v>
      </c>
      <c r="Z467" s="57">
        <v>7</v>
      </c>
      <c r="AC467" s="57">
        <v>63</v>
      </c>
      <c r="AD467" s="57">
        <v>57</v>
      </c>
      <c r="AE467" s="57">
        <v>37</v>
      </c>
      <c r="AF467" s="57">
        <v>29</v>
      </c>
      <c r="AG467" s="57">
        <v>27</v>
      </c>
      <c r="AH467" s="74"/>
      <c r="AI467" s="74"/>
      <c r="AJ467" s="74"/>
      <c r="AK467" s="74"/>
      <c r="AL467" s="74"/>
      <c r="AM467" s="74"/>
      <c r="AN467" s="74"/>
      <c r="AO467" s="74"/>
      <c r="AP467" s="57">
        <v>37119084</v>
      </c>
      <c r="AQ467" s="57">
        <v>105334</v>
      </c>
      <c r="AR467" s="57">
        <v>31622368</v>
      </c>
      <c r="AS467" s="57">
        <v>5496716</v>
      </c>
    </row>
    <row r="468" spans="1:45" x14ac:dyDescent="0.35">
      <c r="A468" t="s">
        <v>843</v>
      </c>
      <c r="B468" s="57">
        <v>-45</v>
      </c>
      <c r="C468" s="57">
        <v>-3</v>
      </c>
      <c r="D468" s="57">
        <v>-53</v>
      </c>
      <c r="E468" s="57">
        <v>-50</v>
      </c>
      <c r="F468" s="57">
        <v>34</v>
      </c>
      <c r="G468" s="57">
        <v>16</v>
      </c>
      <c r="H468" s="74">
        <v>97.19</v>
      </c>
      <c r="I468" s="74">
        <v>68.930000000000007</v>
      </c>
      <c r="J468" s="74">
        <v>89.02</v>
      </c>
      <c r="K468" s="74">
        <v>68.599999999999994</v>
      </c>
      <c r="L468" s="74">
        <v>81.41</v>
      </c>
      <c r="M468" s="74">
        <v>70.06</v>
      </c>
      <c r="N468" s="74">
        <v>69.55</v>
      </c>
      <c r="O468" s="57">
        <v>35</v>
      </c>
      <c r="P468" s="57">
        <v>44</v>
      </c>
      <c r="Q468" s="57">
        <v>42</v>
      </c>
      <c r="R468" s="57">
        <v>40</v>
      </c>
      <c r="T468" s="57">
        <v>28</v>
      </c>
      <c r="U468" s="57">
        <v>113</v>
      </c>
      <c r="V468" s="57">
        <v>31</v>
      </c>
      <c r="W468" s="57">
        <v>13</v>
      </c>
      <c r="X468" s="57">
        <v>36</v>
      </c>
      <c r="Y468" s="57">
        <v>6</v>
      </c>
      <c r="Z468" s="57">
        <v>7</v>
      </c>
      <c r="AC468" s="57">
        <v>75</v>
      </c>
      <c r="AD468" s="57">
        <v>95</v>
      </c>
      <c r="AE468" s="57">
        <v>98</v>
      </c>
      <c r="AF468" s="57">
        <v>26</v>
      </c>
      <c r="AG468" s="57">
        <v>26</v>
      </c>
      <c r="AH468" s="74"/>
      <c r="AI468" s="74"/>
      <c r="AJ468" s="74"/>
      <c r="AK468" s="74">
        <v>81.75</v>
      </c>
      <c r="AL468" s="74">
        <v>60.09</v>
      </c>
      <c r="AM468" s="74">
        <v>69.86</v>
      </c>
      <c r="AN468" s="74">
        <v>115.69</v>
      </c>
      <c r="AO468" s="74">
        <v>87.11</v>
      </c>
      <c r="AP468" s="57">
        <v>37391104</v>
      </c>
      <c r="AQ468" s="57">
        <v>272020</v>
      </c>
      <c r="AR468" s="57">
        <v>31707594</v>
      </c>
      <c r="AS468" s="57">
        <v>5683509</v>
      </c>
    </row>
    <row r="469" spans="1:45" x14ac:dyDescent="0.35">
      <c r="A469" t="s">
        <v>844</v>
      </c>
      <c r="B469" s="57">
        <v>-46</v>
      </c>
      <c r="C469" s="57">
        <v>-5</v>
      </c>
      <c r="D469" s="57">
        <v>-53</v>
      </c>
      <c r="E469" s="57">
        <v>-48</v>
      </c>
      <c r="F469" s="57">
        <v>35</v>
      </c>
      <c r="G469" s="57">
        <v>16</v>
      </c>
      <c r="H469" s="74">
        <v>100.34</v>
      </c>
      <c r="I469" s="74">
        <v>69.239999999999995</v>
      </c>
      <c r="J469" s="74">
        <v>91.01</v>
      </c>
      <c r="K469" s="74">
        <v>69.83</v>
      </c>
      <c r="L469" s="74">
        <v>78.38</v>
      </c>
      <c r="M469" s="74">
        <v>67.03</v>
      </c>
      <c r="N469" s="74">
        <v>70.25</v>
      </c>
      <c r="O469" s="57">
        <v>35</v>
      </c>
      <c r="P469" s="57">
        <v>40</v>
      </c>
      <c r="Q469" s="57">
        <v>41</v>
      </c>
      <c r="R469" s="57">
        <v>41</v>
      </c>
      <c r="T469" s="57">
        <v>31</v>
      </c>
      <c r="U469" s="57">
        <v>151</v>
      </c>
      <c r="V469" s="57">
        <v>14</v>
      </c>
      <c r="W469" s="57">
        <v>13</v>
      </c>
      <c r="X469" s="57">
        <v>26</v>
      </c>
      <c r="Y469" s="57">
        <v>19</v>
      </c>
      <c r="Z469" s="57">
        <v>6</v>
      </c>
      <c r="AC469" s="57">
        <v>75</v>
      </c>
      <c r="AD469" s="57">
        <v>94</v>
      </c>
      <c r="AE469" s="57">
        <v>102</v>
      </c>
      <c r="AF469" s="57">
        <v>26</v>
      </c>
      <c r="AG469" s="57">
        <v>28</v>
      </c>
      <c r="AH469" s="74"/>
      <c r="AI469" s="74"/>
      <c r="AJ469" s="74"/>
      <c r="AK469" s="74">
        <v>85.49</v>
      </c>
      <c r="AL469" s="74">
        <v>65.2</v>
      </c>
      <c r="AM469" s="74">
        <v>71.98</v>
      </c>
      <c r="AN469" s="74">
        <v>120.33</v>
      </c>
      <c r="AO469" s="74">
        <v>86.37</v>
      </c>
      <c r="AP469" s="57">
        <v>37899028</v>
      </c>
      <c r="AQ469" s="57">
        <v>507926</v>
      </c>
      <c r="AR469" s="57">
        <v>31807124</v>
      </c>
      <c r="AS469" s="57">
        <v>6091905</v>
      </c>
    </row>
    <row r="470" spans="1:45" x14ac:dyDescent="0.35">
      <c r="A470" t="s">
        <v>848</v>
      </c>
      <c r="B470" s="57">
        <v>-46</v>
      </c>
      <c r="C470" s="57">
        <v>-3</v>
      </c>
      <c r="D470" s="57">
        <v>-53</v>
      </c>
      <c r="E470" s="57">
        <v>-47</v>
      </c>
      <c r="F470" s="57">
        <v>46</v>
      </c>
      <c r="G470" s="57">
        <v>16</v>
      </c>
      <c r="H470" s="74">
        <v>100.27</v>
      </c>
      <c r="I470" s="74">
        <v>67.75</v>
      </c>
      <c r="J470" s="74">
        <v>90.76</v>
      </c>
      <c r="K470" s="74">
        <v>67.72</v>
      </c>
      <c r="L470" s="74">
        <v>79.540000000000006</v>
      </c>
      <c r="M470" s="74">
        <v>65.95</v>
      </c>
      <c r="N470" s="74">
        <v>69.209999999999994</v>
      </c>
      <c r="O470" s="57">
        <v>34</v>
      </c>
      <c r="P470" s="57">
        <v>43</v>
      </c>
      <c r="Q470" s="57">
        <v>43</v>
      </c>
      <c r="R470" s="57">
        <v>40</v>
      </c>
      <c r="T470" s="57">
        <v>31</v>
      </c>
      <c r="U470" s="57">
        <v>167</v>
      </c>
      <c r="V470" s="57">
        <v>21</v>
      </c>
      <c r="W470" s="57">
        <v>24</v>
      </c>
      <c r="X470" s="57">
        <v>7</v>
      </c>
      <c r="Y470" s="57">
        <v>13</v>
      </c>
      <c r="Z470" s="57">
        <v>8</v>
      </c>
      <c r="AC470" s="57">
        <v>74</v>
      </c>
      <c r="AD470" s="57">
        <v>92</v>
      </c>
      <c r="AE470" s="57">
        <v>103</v>
      </c>
      <c r="AF470" s="57">
        <v>26</v>
      </c>
      <c r="AG470" s="57">
        <v>27</v>
      </c>
      <c r="AH470" s="74"/>
      <c r="AI470" s="74"/>
      <c r="AJ470" s="74"/>
      <c r="AK470" s="74">
        <v>83.41</v>
      </c>
      <c r="AL470" s="74">
        <v>63.53</v>
      </c>
      <c r="AM470" s="74">
        <v>71.66</v>
      </c>
      <c r="AN470" s="74">
        <v>116.03</v>
      </c>
      <c r="AO470" s="74">
        <v>85.15</v>
      </c>
      <c r="AP470" s="57">
        <v>38444540</v>
      </c>
      <c r="AQ470" s="57">
        <v>545511</v>
      </c>
      <c r="AR470" s="57">
        <v>31903366</v>
      </c>
      <c r="AS470" s="57">
        <v>6541174</v>
      </c>
    </row>
    <row r="471" spans="1:45" x14ac:dyDescent="0.35">
      <c r="A471" t="s">
        <v>849</v>
      </c>
      <c r="B471" s="57">
        <v>-48</v>
      </c>
      <c r="C471" s="57">
        <v>-3</v>
      </c>
      <c r="D471" s="57">
        <v>-51</v>
      </c>
      <c r="E471" s="57">
        <v>-46</v>
      </c>
      <c r="F471" s="57">
        <v>44</v>
      </c>
      <c r="G471" s="57">
        <v>16</v>
      </c>
      <c r="H471" s="74">
        <v>105.85</v>
      </c>
      <c r="I471" s="74">
        <v>67.62</v>
      </c>
      <c r="J471" s="74">
        <v>96.44</v>
      </c>
      <c r="K471" s="74">
        <v>69.650000000000006</v>
      </c>
      <c r="L471" s="74">
        <v>75.64</v>
      </c>
      <c r="M471" s="74">
        <v>65.17</v>
      </c>
      <c r="N471" s="74">
        <v>61.23</v>
      </c>
      <c r="O471" s="57">
        <v>35</v>
      </c>
      <c r="P471" s="57">
        <v>43</v>
      </c>
      <c r="Q471" s="57">
        <v>42</v>
      </c>
      <c r="R471" s="57">
        <v>40</v>
      </c>
      <c r="T471" s="57">
        <v>32</v>
      </c>
      <c r="U471" s="57">
        <v>157</v>
      </c>
      <c r="V471" s="57">
        <v>11</v>
      </c>
      <c r="W471" s="57">
        <v>21</v>
      </c>
      <c r="X471" s="57">
        <v>27</v>
      </c>
      <c r="Y471" s="57">
        <v>13</v>
      </c>
      <c r="Z471" s="57">
        <v>9</v>
      </c>
      <c r="AC471" s="57">
        <v>76</v>
      </c>
      <c r="AD471" s="57">
        <v>92</v>
      </c>
      <c r="AE471" s="57">
        <v>104</v>
      </c>
      <c r="AF471" s="57">
        <v>27</v>
      </c>
      <c r="AG471" s="57">
        <v>27</v>
      </c>
      <c r="AH471" s="74"/>
      <c r="AI471" s="74"/>
      <c r="AJ471" s="74"/>
      <c r="AK471" s="74">
        <v>83.76</v>
      </c>
      <c r="AL471" s="74">
        <v>64.08</v>
      </c>
      <c r="AM471" s="74">
        <v>70.94</v>
      </c>
      <c r="AN471" s="74">
        <v>117.15</v>
      </c>
      <c r="AO471" s="74">
        <v>85.32</v>
      </c>
      <c r="AP471" s="57">
        <v>39001550</v>
      </c>
      <c r="AQ471" s="57">
        <v>557014</v>
      </c>
      <c r="AR471" s="57">
        <v>32010244</v>
      </c>
      <c r="AS471" s="57">
        <v>6991310</v>
      </c>
    </row>
    <row r="472" spans="1:45" x14ac:dyDescent="0.35">
      <c r="A472" t="s">
        <v>1383</v>
      </c>
      <c r="B472" s="57">
        <v>-57</v>
      </c>
      <c r="C472" s="57">
        <v>-7</v>
      </c>
      <c r="D472" s="57">
        <v>-53</v>
      </c>
      <c r="E472" s="57">
        <v>-21</v>
      </c>
      <c r="F472" s="57">
        <v>11</v>
      </c>
      <c r="G472" s="57">
        <v>10</v>
      </c>
      <c r="H472" s="74">
        <v>96.51</v>
      </c>
      <c r="I472" s="74">
        <v>64.44</v>
      </c>
      <c r="J472" s="74">
        <v>90.36</v>
      </c>
      <c r="K472" s="74">
        <v>67.180000000000007</v>
      </c>
      <c r="L472" s="74">
        <v>68.349999999999994</v>
      </c>
      <c r="M472" s="74">
        <v>58.38</v>
      </c>
      <c r="N472" s="74">
        <v>54.92</v>
      </c>
      <c r="O472" s="57">
        <v>35</v>
      </c>
      <c r="P472" s="57">
        <v>42</v>
      </c>
      <c r="Q472" s="57">
        <v>42</v>
      </c>
      <c r="R472" s="57">
        <v>43</v>
      </c>
      <c r="T472" s="57">
        <v>29</v>
      </c>
      <c r="U472" s="57">
        <v>141</v>
      </c>
      <c r="V472" s="57">
        <v>15</v>
      </c>
      <c r="W472" s="57">
        <v>13</v>
      </c>
      <c r="X472" s="57">
        <v>8</v>
      </c>
      <c r="Y472" s="57">
        <v>12</v>
      </c>
      <c r="Z472" s="57">
        <v>6</v>
      </c>
      <c r="AC472" s="57">
        <v>79</v>
      </c>
      <c r="AD472" s="57">
        <v>99</v>
      </c>
      <c r="AE472" s="57">
        <v>116</v>
      </c>
      <c r="AF472" s="57">
        <v>25</v>
      </c>
      <c r="AG472" s="57">
        <v>27</v>
      </c>
      <c r="AH472" s="74"/>
      <c r="AI472" s="74"/>
      <c r="AJ472" s="74"/>
      <c r="AK472" s="74"/>
      <c r="AL472" s="74"/>
      <c r="AM472" s="74"/>
      <c r="AN472" s="74"/>
      <c r="AO472" s="74"/>
      <c r="AP472" s="57">
        <v>39587892</v>
      </c>
      <c r="AQ472" s="57">
        <v>586339</v>
      </c>
      <c r="AR472" s="57">
        <v>32121352</v>
      </c>
      <c r="AS472" s="57">
        <v>7466540</v>
      </c>
    </row>
    <row r="473" spans="1:45" x14ac:dyDescent="0.35">
      <c r="A473" t="s">
        <v>1384</v>
      </c>
      <c r="B473" s="57">
        <v>-52</v>
      </c>
      <c r="C473" s="57">
        <v>-9</v>
      </c>
      <c r="D473" s="57">
        <v>-48</v>
      </c>
      <c r="E473" s="57">
        <v>-17</v>
      </c>
      <c r="F473" s="57">
        <v>45</v>
      </c>
      <c r="G473" s="57">
        <v>7</v>
      </c>
      <c r="H473" s="74">
        <v>91.32</v>
      </c>
      <c r="I473" s="74">
        <v>71.44</v>
      </c>
      <c r="J473" s="74">
        <v>79.75</v>
      </c>
      <c r="K473" s="74">
        <v>72.760000000000005</v>
      </c>
      <c r="L473" s="74">
        <v>75.599999999999994</v>
      </c>
      <c r="M473" s="74">
        <v>69.709999999999994</v>
      </c>
      <c r="N473" s="74">
        <v>69.2</v>
      </c>
      <c r="O473" s="57">
        <v>42</v>
      </c>
      <c r="P473" s="57">
        <v>48</v>
      </c>
      <c r="Q473" s="57">
        <v>49</v>
      </c>
      <c r="R473" s="57">
        <v>45</v>
      </c>
      <c r="T473" s="57">
        <v>26</v>
      </c>
      <c r="U473" s="57">
        <v>135</v>
      </c>
      <c r="V473" s="57">
        <v>18</v>
      </c>
      <c r="W473" s="57">
        <v>17</v>
      </c>
      <c r="X473" s="57">
        <v>6</v>
      </c>
      <c r="Y473" s="57">
        <v>8</v>
      </c>
      <c r="Z473" s="57">
        <v>9</v>
      </c>
      <c r="AC473" s="57">
        <v>81</v>
      </c>
      <c r="AD473" s="57">
        <v>102</v>
      </c>
      <c r="AE473" s="57">
        <v>114</v>
      </c>
      <c r="AF473" s="57">
        <v>29</v>
      </c>
      <c r="AG473" s="57">
        <v>27</v>
      </c>
      <c r="AH473" s="74"/>
      <c r="AI473" s="74"/>
      <c r="AJ473" s="74"/>
      <c r="AK473" s="74"/>
      <c r="AL473" s="74"/>
      <c r="AM473" s="74"/>
      <c r="AN473" s="74"/>
      <c r="AO473" s="74"/>
      <c r="AP473" s="57">
        <v>39846780</v>
      </c>
      <c r="AQ473" s="57">
        <v>258888</v>
      </c>
      <c r="AR473" s="57">
        <v>32190576</v>
      </c>
      <c r="AS473" s="57">
        <v>7656205</v>
      </c>
    </row>
    <row r="474" spans="1:45" x14ac:dyDescent="0.35">
      <c r="A474" t="s">
        <v>850</v>
      </c>
      <c r="B474" s="57">
        <v>-19</v>
      </c>
      <c r="C474" s="57">
        <v>0</v>
      </c>
      <c r="D474" s="57">
        <v>-40</v>
      </c>
      <c r="E474" s="57">
        <v>-42</v>
      </c>
      <c r="F474" s="57">
        <v>59</v>
      </c>
      <c r="G474" s="57">
        <v>11</v>
      </c>
      <c r="H474" s="74">
        <v>108</v>
      </c>
      <c r="I474" s="74">
        <v>83.98</v>
      </c>
      <c r="J474" s="74">
        <v>111.75</v>
      </c>
      <c r="K474" s="74">
        <v>84.92</v>
      </c>
      <c r="L474" s="74">
        <v>99.79</v>
      </c>
      <c r="M474" s="74">
        <v>87.9</v>
      </c>
      <c r="N474" s="74">
        <v>81.599999999999994</v>
      </c>
      <c r="O474" s="57">
        <v>50</v>
      </c>
      <c r="P474" s="57">
        <v>60</v>
      </c>
      <c r="Q474" s="57">
        <v>65</v>
      </c>
      <c r="R474" s="57">
        <v>42</v>
      </c>
      <c r="T474" s="57">
        <v>34</v>
      </c>
      <c r="U474" s="57">
        <v>142</v>
      </c>
      <c r="V474" s="57">
        <v>9</v>
      </c>
      <c r="W474" s="57">
        <v>18</v>
      </c>
      <c r="X474" s="57">
        <v>8</v>
      </c>
      <c r="Y474" s="57">
        <v>14</v>
      </c>
      <c r="Z474" s="57">
        <v>7</v>
      </c>
      <c r="AC474" s="57">
        <v>86</v>
      </c>
      <c r="AD474" s="57">
        <v>105</v>
      </c>
      <c r="AE474" s="57">
        <v>106</v>
      </c>
      <c r="AF474" s="57">
        <v>36</v>
      </c>
      <c r="AG474" s="57">
        <v>28</v>
      </c>
      <c r="AH474" s="74"/>
      <c r="AI474" s="74"/>
      <c r="AJ474" s="74"/>
      <c r="AK474" s="74">
        <v>83.34</v>
      </c>
      <c r="AL474" s="74">
        <v>61.58</v>
      </c>
      <c r="AM474" s="74">
        <v>75.08</v>
      </c>
      <c r="AN474" s="74">
        <v>114.67</v>
      </c>
      <c r="AO474" s="74">
        <v>85.99</v>
      </c>
      <c r="AP474" s="57">
        <v>40107876</v>
      </c>
      <c r="AQ474" s="57">
        <v>261096</v>
      </c>
      <c r="AR474" s="57">
        <v>32250480</v>
      </c>
      <c r="AS474" s="57">
        <v>7857396</v>
      </c>
    </row>
    <row r="475" spans="1:45" x14ac:dyDescent="0.35">
      <c r="A475" t="s">
        <v>851</v>
      </c>
      <c r="B475" s="57">
        <v>-26</v>
      </c>
      <c r="C475" s="57">
        <v>1</v>
      </c>
      <c r="D475" s="57">
        <v>-42</v>
      </c>
      <c r="E475" s="57">
        <v>-43</v>
      </c>
      <c r="F475" s="57">
        <v>63</v>
      </c>
      <c r="G475" s="57">
        <v>12</v>
      </c>
      <c r="H475" s="74">
        <v>106.98</v>
      </c>
      <c r="I475" s="74">
        <v>80.930000000000007</v>
      </c>
      <c r="J475" s="74">
        <v>110.73</v>
      </c>
      <c r="K475" s="74">
        <v>81.06</v>
      </c>
      <c r="L475" s="74">
        <v>95.69</v>
      </c>
      <c r="M475" s="74">
        <v>85.58</v>
      </c>
      <c r="N475" s="74">
        <v>80.569999999999993</v>
      </c>
      <c r="O475" s="57">
        <v>47</v>
      </c>
      <c r="P475" s="57">
        <v>54</v>
      </c>
      <c r="Q475" s="57">
        <v>61</v>
      </c>
      <c r="R475" s="57">
        <v>43</v>
      </c>
      <c r="T475" s="57">
        <v>33</v>
      </c>
      <c r="U475" s="57">
        <v>168</v>
      </c>
      <c r="V475" s="57">
        <v>21</v>
      </c>
      <c r="W475" s="57">
        <v>17</v>
      </c>
      <c r="X475" s="57">
        <v>8</v>
      </c>
      <c r="Y475" s="57">
        <v>12</v>
      </c>
      <c r="Z475" s="57">
        <v>9</v>
      </c>
      <c r="AC475" s="57">
        <v>83</v>
      </c>
      <c r="AD475" s="57">
        <v>101</v>
      </c>
      <c r="AE475" s="57">
        <v>105</v>
      </c>
      <c r="AF475" s="57">
        <v>33</v>
      </c>
      <c r="AG475" s="57">
        <v>29</v>
      </c>
      <c r="AH475" s="74"/>
      <c r="AI475" s="74"/>
      <c r="AJ475" s="74"/>
      <c r="AK475" s="74">
        <v>90.47</v>
      </c>
      <c r="AL475" s="74">
        <v>79.069999999999993</v>
      </c>
      <c r="AM475" s="74">
        <v>74.56</v>
      </c>
      <c r="AN475" s="74">
        <v>118.81</v>
      </c>
      <c r="AO475" s="74">
        <v>85.72</v>
      </c>
      <c r="AP475" s="57">
        <v>40496684</v>
      </c>
      <c r="AQ475" s="57">
        <v>388808</v>
      </c>
      <c r="AR475" s="57">
        <v>32326604</v>
      </c>
      <c r="AS475" s="57">
        <v>8170081</v>
      </c>
    </row>
    <row r="476" spans="1:45" x14ac:dyDescent="0.35">
      <c r="A476" t="s">
        <v>852</v>
      </c>
      <c r="B476" s="57">
        <v>-26</v>
      </c>
      <c r="C476" s="57">
        <v>1</v>
      </c>
      <c r="D476" s="57">
        <v>-42</v>
      </c>
      <c r="E476" s="57">
        <v>-42</v>
      </c>
      <c r="F476" s="57">
        <v>63</v>
      </c>
      <c r="G476" s="57">
        <v>12</v>
      </c>
      <c r="H476" s="74">
        <v>108.63</v>
      </c>
      <c r="I476" s="74">
        <v>80.5</v>
      </c>
      <c r="J476" s="74">
        <v>111.64</v>
      </c>
      <c r="K476" s="74">
        <v>80.83</v>
      </c>
      <c r="L476" s="74">
        <v>94.24</v>
      </c>
      <c r="M476" s="74">
        <v>86.36</v>
      </c>
      <c r="N476" s="74">
        <v>80.05</v>
      </c>
      <c r="O476" s="57">
        <v>47</v>
      </c>
      <c r="P476" s="57">
        <v>51</v>
      </c>
      <c r="Q476" s="57">
        <v>60</v>
      </c>
      <c r="R476" s="57">
        <v>41</v>
      </c>
      <c r="T476" s="57">
        <v>35</v>
      </c>
      <c r="U476" s="57">
        <v>163</v>
      </c>
      <c r="V476" s="57">
        <v>17</v>
      </c>
      <c r="W476" s="57">
        <v>18</v>
      </c>
      <c r="X476" s="57">
        <v>8</v>
      </c>
      <c r="Y476" s="57">
        <v>11</v>
      </c>
      <c r="Z476" s="57">
        <v>49</v>
      </c>
      <c r="AC476" s="57">
        <v>84</v>
      </c>
      <c r="AD476" s="57">
        <v>101</v>
      </c>
      <c r="AE476" s="57">
        <v>106</v>
      </c>
      <c r="AF476" s="57">
        <v>34</v>
      </c>
      <c r="AG476" s="57">
        <v>30</v>
      </c>
      <c r="AH476" s="74"/>
      <c r="AI476" s="74"/>
      <c r="AJ476" s="74"/>
      <c r="AK476" s="74">
        <v>88.73</v>
      </c>
      <c r="AL476" s="74">
        <v>81.680000000000007</v>
      </c>
      <c r="AM476" s="74">
        <v>72.48</v>
      </c>
      <c r="AN476" s="74">
        <v>111.88</v>
      </c>
      <c r="AO476" s="74">
        <v>86.9</v>
      </c>
      <c r="AP476" s="57">
        <v>40958304</v>
      </c>
      <c r="AQ476" s="57">
        <v>461618</v>
      </c>
      <c r="AR476" s="57">
        <v>32444440</v>
      </c>
      <c r="AS476" s="57">
        <v>8513864</v>
      </c>
    </row>
    <row r="477" spans="1:45" x14ac:dyDescent="0.35">
      <c r="A477" t="s">
        <v>855</v>
      </c>
      <c r="B477" s="57">
        <v>-27</v>
      </c>
      <c r="C477" s="57">
        <v>3</v>
      </c>
      <c r="D477" s="57">
        <v>-42</v>
      </c>
      <c r="E477" s="57">
        <v>-41</v>
      </c>
      <c r="F477" s="57">
        <v>68</v>
      </c>
      <c r="G477" s="57">
        <v>12</v>
      </c>
      <c r="H477" s="74">
        <v>110.75</v>
      </c>
      <c r="I477" s="74">
        <v>81.11</v>
      </c>
      <c r="J477" s="74">
        <v>110.93</v>
      </c>
      <c r="K477" s="74">
        <v>81.709999999999994</v>
      </c>
      <c r="L477" s="74">
        <v>95.83</v>
      </c>
      <c r="M477" s="74">
        <v>82.7</v>
      </c>
      <c r="N477" s="74">
        <v>82.04</v>
      </c>
      <c r="O477" s="57">
        <v>47</v>
      </c>
      <c r="P477" s="57">
        <v>53</v>
      </c>
      <c r="Q477" s="57">
        <v>62</v>
      </c>
      <c r="R477" s="57">
        <v>40</v>
      </c>
      <c r="T477" s="57">
        <v>32</v>
      </c>
      <c r="U477" s="57">
        <v>178</v>
      </c>
      <c r="V477" s="57">
        <v>19</v>
      </c>
      <c r="W477" s="57">
        <v>22</v>
      </c>
      <c r="X477" s="57">
        <v>37</v>
      </c>
      <c r="Y477" s="57">
        <v>14</v>
      </c>
      <c r="Z477" s="57">
        <v>9</v>
      </c>
      <c r="AC477" s="57">
        <v>84</v>
      </c>
      <c r="AD477" s="57">
        <v>100</v>
      </c>
      <c r="AE477" s="57">
        <v>104</v>
      </c>
      <c r="AF477" s="57">
        <v>34</v>
      </c>
      <c r="AG477" s="57">
        <v>32</v>
      </c>
      <c r="AH477" s="74"/>
      <c r="AI477" s="74"/>
      <c r="AJ477" s="74"/>
      <c r="AK477" s="74">
        <v>91.27</v>
      </c>
      <c r="AL477" s="74">
        <v>89.07</v>
      </c>
      <c r="AM477" s="74">
        <v>72.19</v>
      </c>
      <c r="AN477" s="74">
        <v>111.89</v>
      </c>
      <c r="AO477" s="74">
        <v>88.07</v>
      </c>
      <c r="AP477" s="57">
        <v>41505770</v>
      </c>
      <c r="AQ477" s="57">
        <v>547465</v>
      </c>
      <c r="AR477" s="57">
        <v>32574220</v>
      </c>
      <c r="AS477" s="57">
        <v>8931547</v>
      </c>
    </row>
    <row r="478" spans="1:45" x14ac:dyDescent="0.35">
      <c r="A478" t="s">
        <v>856</v>
      </c>
      <c r="B478" s="57">
        <v>-30</v>
      </c>
      <c r="C478" s="57">
        <v>3</v>
      </c>
      <c r="D478" s="57">
        <v>-39</v>
      </c>
      <c r="E478" s="57">
        <v>-40</v>
      </c>
      <c r="F478" s="57">
        <v>68</v>
      </c>
      <c r="G478" s="57">
        <v>11</v>
      </c>
      <c r="H478" s="74">
        <v>120.71</v>
      </c>
      <c r="I478" s="74">
        <v>86.04</v>
      </c>
      <c r="J478" s="74">
        <v>124.26</v>
      </c>
      <c r="K478" s="74">
        <v>88.86</v>
      </c>
      <c r="L478" s="74">
        <v>95.25</v>
      </c>
      <c r="M478" s="74">
        <v>86.12</v>
      </c>
      <c r="N478" s="74">
        <v>79.98</v>
      </c>
      <c r="O478" s="57">
        <v>50</v>
      </c>
      <c r="P478" s="57">
        <v>56</v>
      </c>
      <c r="Q478" s="57">
        <v>65</v>
      </c>
      <c r="R478" s="57">
        <v>42</v>
      </c>
      <c r="T478" s="57">
        <v>34</v>
      </c>
      <c r="U478" s="57">
        <v>164</v>
      </c>
      <c r="V478" s="57">
        <v>11</v>
      </c>
      <c r="W478" s="57">
        <v>18</v>
      </c>
      <c r="X478" s="57">
        <v>38</v>
      </c>
      <c r="Y478" s="57">
        <v>17</v>
      </c>
      <c r="Z478" s="57">
        <v>9</v>
      </c>
      <c r="AC478" s="57">
        <v>88</v>
      </c>
      <c r="AD478" s="57">
        <v>101</v>
      </c>
      <c r="AE478" s="57">
        <v>104</v>
      </c>
      <c r="AF478" s="57">
        <v>37</v>
      </c>
      <c r="AG478" s="57">
        <v>34</v>
      </c>
      <c r="AH478" s="74"/>
      <c r="AI478" s="74"/>
      <c r="AJ478" s="74"/>
      <c r="AK478" s="74">
        <v>93.29</v>
      </c>
      <c r="AL478" s="74">
        <v>95.37</v>
      </c>
      <c r="AM478" s="74">
        <v>71.91</v>
      </c>
      <c r="AN478" s="74">
        <v>111.29</v>
      </c>
      <c r="AO478" s="74">
        <v>89.78</v>
      </c>
      <c r="AP478" s="57">
        <v>42140988</v>
      </c>
      <c r="AQ478" s="57">
        <v>635221</v>
      </c>
      <c r="AR478" s="57">
        <v>32709778</v>
      </c>
      <c r="AS478" s="57">
        <v>9431211</v>
      </c>
    </row>
    <row r="479" spans="1:45" x14ac:dyDescent="0.35">
      <c r="A479" t="s">
        <v>1385</v>
      </c>
      <c r="B479" s="57">
        <v>-37</v>
      </c>
      <c r="C479" s="57">
        <v>-1</v>
      </c>
      <c r="D479" s="57">
        <v>-34</v>
      </c>
      <c r="E479" s="57">
        <v>-16</v>
      </c>
      <c r="F479" s="57">
        <v>64</v>
      </c>
      <c r="G479" s="57">
        <v>5</v>
      </c>
      <c r="H479" s="74">
        <v>112.64</v>
      </c>
      <c r="I479" s="74">
        <v>87.31</v>
      </c>
      <c r="J479" s="74">
        <v>134.55000000000001</v>
      </c>
      <c r="K479" s="74">
        <v>95.19</v>
      </c>
      <c r="L479" s="74">
        <v>82.61</v>
      </c>
      <c r="M479" s="74">
        <v>78.69</v>
      </c>
      <c r="N479" s="74">
        <v>76.37</v>
      </c>
      <c r="O479" s="57">
        <v>58</v>
      </c>
      <c r="P479" s="57">
        <v>64</v>
      </c>
      <c r="Q479" s="57">
        <v>65</v>
      </c>
      <c r="R479" s="57">
        <v>49</v>
      </c>
      <c r="T479" s="57">
        <v>35</v>
      </c>
      <c r="U479" s="57">
        <v>157</v>
      </c>
      <c r="V479" s="57">
        <v>21</v>
      </c>
      <c r="W479" s="57">
        <v>21</v>
      </c>
      <c r="X479" s="57">
        <v>11</v>
      </c>
      <c r="Y479" s="57">
        <v>11</v>
      </c>
      <c r="Z479" s="57">
        <v>6</v>
      </c>
      <c r="AC479" s="57">
        <v>94</v>
      </c>
      <c r="AD479" s="57">
        <v>111</v>
      </c>
      <c r="AE479" s="57">
        <v>112</v>
      </c>
      <c r="AF479" s="57">
        <v>44</v>
      </c>
      <c r="AG479" s="57">
        <v>36</v>
      </c>
      <c r="AH479" s="74"/>
      <c r="AI479" s="74"/>
      <c r="AJ479" s="74"/>
      <c r="AK479" s="74"/>
      <c r="AL479" s="74"/>
      <c r="AM479" s="74"/>
      <c r="AN479" s="74"/>
      <c r="AO479" s="74"/>
      <c r="AP479" s="57">
        <v>42780068</v>
      </c>
      <c r="AQ479" s="57">
        <v>639080</v>
      </c>
      <c r="AR479" s="57">
        <v>32849224</v>
      </c>
      <c r="AS479" s="57">
        <v>9930846</v>
      </c>
    </row>
    <row r="480" spans="1:45" x14ac:dyDescent="0.35">
      <c r="A480" t="s">
        <v>1386</v>
      </c>
      <c r="B480" s="57">
        <v>-33</v>
      </c>
      <c r="C480" s="57">
        <v>-2</v>
      </c>
      <c r="D480" s="57">
        <v>-33</v>
      </c>
      <c r="E480" s="57">
        <v>-13</v>
      </c>
      <c r="F480" s="57">
        <v>70</v>
      </c>
      <c r="G480" s="57">
        <v>4</v>
      </c>
      <c r="H480" s="74">
        <v>101.15</v>
      </c>
      <c r="I480" s="74">
        <v>79.709999999999994</v>
      </c>
      <c r="J480" s="74">
        <v>96.23</v>
      </c>
      <c r="K480" s="74">
        <v>82.39</v>
      </c>
      <c r="L480" s="74">
        <v>87.74</v>
      </c>
      <c r="M480" s="74">
        <v>78.34</v>
      </c>
      <c r="N480" s="74">
        <v>72.84</v>
      </c>
      <c r="O480" s="57">
        <v>55</v>
      </c>
      <c r="P480" s="57">
        <v>61</v>
      </c>
      <c r="Q480" s="57">
        <v>65</v>
      </c>
      <c r="R480" s="57">
        <v>50</v>
      </c>
      <c r="T480" s="57">
        <v>25</v>
      </c>
      <c r="U480" s="57">
        <v>140</v>
      </c>
      <c r="V480" s="57">
        <v>15</v>
      </c>
      <c r="W480" s="57">
        <v>12</v>
      </c>
      <c r="X480" s="57">
        <v>7</v>
      </c>
      <c r="Y480" s="57">
        <v>12</v>
      </c>
      <c r="Z480" s="57">
        <v>7</v>
      </c>
      <c r="AC480" s="57">
        <v>94</v>
      </c>
      <c r="AD480" s="57">
        <v>116</v>
      </c>
      <c r="AE480" s="57">
        <v>118</v>
      </c>
      <c r="AF480" s="57">
        <v>42</v>
      </c>
      <c r="AG480" s="57">
        <v>37</v>
      </c>
      <c r="AH480" s="74"/>
      <c r="AI480" s="74"/>
      <c r="AJ480" s="74"/>
      <c r="AK480" s="74"/>
      <c r="AL480" s="74"/>
      <c r="AM480" s="74"/>
      <c r="AN480" s="74"/>
      <c r="AO480" s="74"/>
      <c r="AP480" s="57">
        <v>43084490</v>
      </c>
      <c r="AQ480" s="57">
        <v>304418</v>
      </c>
      <c r="AR480" s="57">
        <v>32932448</v>
      </c>
      <c r="AS480" s="57">
        <v>10152039</v>
      </c>
    </row>
    <row r="481" spans="1:45" x14ac:dyDescent="0.35">
      <c r="A481" t="s">
        <v>857</v>
      </c>
      <c r="B481" s="57">
        <v>-25</v>
      </c>
      <c r="C481" s="57">
        <v>2</v>
      </c>
      <c r="D481" s="57">
        <v>-38</v>
      </c>
      <c r="E481" s="57">
        <v>-34</v>
      </c>
      <c r="F481" s="57">
        <v>72</v>
      </c>
      <c r="G481" s="57">
        <v>10</v>
      </c>
      <c r="H481" s="74">
        <v>102.79</v>
      </c>
      <c r="I481" s="74">
        <v>80.819999999999993</v>
      </c>
      <c r="J481" s="74">
        <v>102.81</v>
      </c>
      <c r="K481" s="74">
        <v>78.930000000000007</v>
      </c>
      <c r="L481" s="74">
        <v>108.29</v>
      </c>
      <c r="M481" s="74">
        <v>89.63</v>
      </c>
      <c r="N481" s="74">
        <v>85.53</v>
      </c>
      <c r="O481" s="57">
        <v>48</v>
      </c>
      <c r="P481" s="57">
        <v>65</v>
      </c>
      <c r="Q481" s="57">
        <v>65</v>
      </c>
      <c r="R481" s="57">
        <v>42</v>
      </c>
      <c r="T481" s="57">
        <v>36</v>
      </c>
      <c r="U481" s="57">
        <v>159</v>
      </c>
      <c r="V481" s="57">
        <v>11</v>
      </c>
      <c r="W481" s="57">
        <v>24</v>
      </c>
      <c r="X481" s="57">
        <v>7</v>
      </c>
      <c r="Y481" s="57">
        <v>13</v>
      </c>
      <c r="Z481" s="57">
        <v>7</v>
      </c>
      <c r="AC481" s="57">
        <v>88</v>
      </c>
      <c r="AD481" s="57">
        <v>106</v>
      </c>
      <c r="AE481" s="57">
        <v>107</v>
      </c>
      <c r="AF481" s="57">
        <v>34</v>
      </c>
      <c r="AG481" s="57">
        <v>38</v>
      </c>
      <c r="AH481" s="74"/>
      <c r="AI481" s="74"/>
      <c r="AJ481" s="74"/>
      <c r="AK481" s="74">
        <v>102.2</v>
      </c>
      <c r="AL481" s="74">
        <v>121.96</v>
      </c>
      <c r="AM481" s="74">
        <v>70.5</v>
      </c>
      <c r="AN481" s="74">
        <v>110.54</v>
      </c>
      <c r="AO481" s="74">
        <v>95.66</v>
      </c>
      <c r="AP481" s="57">
        <v>43457910</v>
      </c>
      <c r="AQ481" s="57">
        <v>373423</v>
      </c>
      <c r="AR481" s="57">
        <v>33032120</v>
      </c>
      <c r="AS481" s="57">
        <v>10425790</v>
      </c>
    </row>
    <row r="482" spans="1:45" x14ac:dyDescent="0.35">
      <c r="A482" t="s">
        <v>858</v>
      </c>
      <c r="B482" s="57">
        <v>-29</v>
      </c>
      <c r="C482" s="57">
        <v>2</v>
      </c>
      <c r="D482" s="57">
        <v>-38</v>
      </c>
      <c r="E482" s="57">
        <v>-34</v>
      </c>
      <c r="F482" s="57">
        <v>60</v>
      </c>
      <c r="G482" s="57">
        <v>10</v>
      </c>
      <c r="H482" s="74">
        <v>104.93</v>
      </c>
      <c r="I482" s="74">
        <v>84.08</v>
      </c>
      <c r="J482" s="74">
        <v>106.34</v>
      </c>
      <c r="K482" s="74">
        <v>84.01</v>
      </c>
      <c r="L482" s="74">
        <v>110.15</v>
      </c>
      <c r="M482" s="74">
        <v>91.2</v>
      </c>
      <c r="N482" s="74">
        <v>86.04</v>
      </c>
      <c r="O482" s="57">
        <v>49</v>
      </c>
      <c r="P482" s="57">
        <v>62</v>
      </c>
      <c r="Q482" s="57">
        <v>62</v>
      </c>
      <c r="R482" s="57">
        <v>43</v>
      </c>
      <c r="T482" s="57">
        <v>36</v>
      </c>
      <c r="U482" s="57">
        <v>161</v>
      </c>
      <c r="V482" s="57">
        <v>12</v>
      </c>
      <c r="W482" s="57">
        <v>13</v>
      </c>
      <c r="X482" s="57">
        <v>6</v>
      </c>
      <c r="Y482" s="57">
        <v>12</v>
      </c>
      <c r="Z482" s="57">
        <v>10</v>
      </c>
      <c r="AC482" s="57">
        <v>86</v>
      </c>
      <c r="AD482" s="57">
        <v>104</v>
      </c>
      <c r="AE482" s="57">
        <v>106</v>
      </c>
      <c r="AF482" s="57">
        <v>39</v>
      </c>
      <c r="AG482" s="57">
        <v>39</v>
      </c>
      <c r="AH482" s="74"/>
      <c r="AI482" s="74"/>
      <c r="AJ482" s="74"/>
      <c r="AK482" s="74">
        <v>99.98</v>
      </c>
      <c r="AL482" s="74">
        <v>115.63</v>
      </c>
      <c r="AM482" s="74">
        <v>70.290000000000006</v>
      </c>
      <c r="AN482" s="74">
        <v>110.53</v>
      </c>
      <c r="AO482" s="74">
        <v>96.03</v>
      </c>
      <c r="AP482" s="57">
        <v>43915560</v>
      </c>
      <c r="AQ482" s="57">
        <v>457649</v>
      </c>
      <c r="AR482" s="57">
        <v>33139742</v>
      </c>
      <c r="AS482" s="57">
        <v>10775817</v>
      </c>
    </row>
    <row r="483" spans="1:45" x14ac:dyDescent="0.35">
      <c r="A483" t="s">
        <v>861</v>
      </c>
      <c r="B483" s="57">
        <v>-29</v>
      </c>
      <c r="C483" s="57">
        <v>1</v>
      </c>
      <c r="D483" s="57">
        <v>-41</v>
      </c>
      <c r="E483" s="57">
        <v>-33</v>
      </c>
      <c r="F483" s="57">
        <v>45</v>
      </c>
      <c r="G483" s="57">
        <v>11</v>
      </c>
      <c r="H483" s="74">
        <v>105.57</v>
      </c>
      <c r="I483" s="74">
        <v>80.400000000000006</v>
      </c>
      <c r="J483" s="74">
        <v>103</v>
      </c>
      <c r="K483" s="74">
        <v>78.48</v>
      </c>
      <c r="L483" s="74">
        <v>106.87</v>
      </c>
      <c r="M483" s="74">
        <v>88.97</v>
      </c>
      <c r="N483" s="74">
        <v>82.89</v>
      </c>
      <c r="O483" s="57">
        <v>47</v>
      </c>
      <c r="P483" s="57">
        <v>59</v>
      </c>
      <c r="Q483" s="57">
        <v>63</v>
      </c>
      <c r="R483" s="57">
        <v>42</v>
      </c>
      <c r="T483" s="57">
        <v>36</v>
      </c>
      <c r="U483" s="57">
        <v>172</v>
      </c>
      <c r="V483" s="57">
        <v>17</v>
      </c>
      <c r="W483" s="57">
        <v>21</v>
      </c>
      <c r="X483" s="57">
        <v>27</v>
      </c>
      <c r="Y483" s="57">
        <v>17</v>
      </c>
      <c r="Z483" s="57">
        <v>50</v>
      </c>
      <c r="AC483" s="57">
        <v>86</v>
      </c>
      <c r="AD483" s="57">
        <v>103</v>
      </c>
      <c r="AE483" s="57">
        <v>107</v>
      </c>
      <c r="AF483" s="57">
        <v>35</v>
      </c>
      <c r="AG483" s="57">
        <v>36</v>
      </c>
      <c r="AH483" s="74"/>
      <c r="AI483" s="74"/>
      <c r="AJ483" s="74"/>
      <c r="AK483" s="74">
        <v>98.99</v>
      </c>
      <c r="AL483" s="74">
        <v>112.36</v>
      </c>
      <c r="AM483" s="74">
        <v>70.540000000000006</v>
      </c>
      <c r="AN483" s="74">
        <v>110.72</v>
      </c>
      <c r="AO483" s="74">
        <v>96.22</v>
      </c>
      <c r="AP483" s="57">
        <v>44450252</v>
      </c>
      <c r="AQ483" s="57">
        <v>534693</v>
      </c>
      <c r="AR483" s="57">
        <v>33257652</v>
      </c>
      <c r="AS483" s="57">
        <v>11192601</v>
      </c>
    </row>
    <row r="484" spans="1:45" x14ac:dyDescent="0.35">
      <c r="A484" t="s">
        <v>863</v>
      </c>
      <c r="B484" s="57">
        <v>-28</v>
      </c>
      <c r="C484" s="57">
        <v>3</v>
      </c>
      <c r="D484" s="57">
        <v>-40</v>
      </c>
      <c r="E484" s="57">
        <v>-32</v>
      </c>
      <c r="F484" s="57">
        <v>71</v>
      </c>
      <c r="G484" s="57">
        <v>10</v>
      </c>
      <c r="H484" s="74">
        <v>107.69</v>
      </c>
      <c r="I484" s="74">
        <v>80.89</v>
      </c>
      <c r="J484" s="74">
        <v>107.88</v>
      </c>
      <c r="K484" s="74">
        <v>80.37</v>
      </c>
      <c r="L484" s="74">
        <v>102.44</v>
      </c>
      <c r="M484" s="74">
        <v>87.66</v>
      </c>
      <c r="N484" s="74">
        <v>80.290000000000006</v>
      </c>
      <c r="O484" s="57">
        <v>49</v>
      </c>
      <c r="P484" s="57">
        <v>65</v>
      </c>
      <c r="Q484" s="57">
        <v>65</v>
      </c>
      <c r="R484" s="57">
        <v>41</v>
      </c>
      <c r="T484" s="57">
        <v>33</v>
      </c>
      <c r="U484" s="57">
        <v>184</v>
      </c>
      <c r="V484" s="57">
        <v>25</v>
      </c>
      <c r="W484" s="57">
        <v>19</v>
      </c>
      <c r="X484" s="57">
        <v>8</v>
      </c>
      <c r="Y484" s="57">
        <v>13</v>
      </c>
      <c r="Z484" s="57">
        <v>9</v>
      </c>
      <c r="AC484" s="57">
        <v>87</v>
      </c>
      <c r="AD484" s="57">
        <v>101</v>
      </c>
      <c r="AE484" s="57">
        <v>106</v>
      </c>
      <c r="AF484" s="57">
        <v>36</v>
      </c>
      <c r="AG484" s="57">
        <v>35</v>
      </c>
      <c r="AH484" s="74"/>
      <c r="AI484" s="74"/>
      <c r="AJ484" s="74"/>
      <c r="AK484" s="74">
        <v>98.32</v>
      </c>
      <c r="AL484" s="74">
        <v>110.44</v>
      </c>
      <c r="AM484" s="74">
        <v>70.5</v>
      </c>
      <c r="AN484" s="74">
        <v>110.67</v>
      </c>
      <c r="AO484" s="74">
        <v>96.38</v>
      </c>
      <c r="AP484" s="57">
        <v>45012308</v>
      </c>
      <c r="AQ484" s="57">
        <v>562056</v>
      </c>
      <c r="AR484" s="57">
        <v>33388636</v>
      </c>
      <c r="AS484" s="57">
        <v>11623671</v>
      </c>
    </row>
    <row r="485" spans="1:45" x14ac:dyDescent="0.35">
      <c r="A485" t="s">
        <v>865</v>
      </c>
      <c r="B485" s="57">
        <v>-29</v>
      </c>
      <c r="C485" s="57">
        <v>5</v>
      </c>
      <c r="D485" s="57">
        <v>-37</v>
      </c>
      <c r="E485" s="57">
        <v>-31</v>
      </c>
      <c r="F485" s="57">
        <v>69</v>
      </c>
      <c r="G485" s="57">
        <v>9</v>
      </c>
      <c r="H485" s="74">
        <v>119.84</v>
      </c>
      <c r="I485" s="74">
        <v>88.24</v>
      </c>
      <c r="J485" s="74">
        <v>123.88</v>
      </c>
      <c r="K485" s="74">
        <v>90.53</v>
      </c>
      <c r="L485" s="74">
        <v>105</v>
      </c>
      <c r="M485" s="74">
        <v>89.2</v>
      </c>
      <c r="N485" s="74">
        <v>82.49</v>
      </c>
      <c r="O485" s="57">
        <v>54</v>
      </c>
      <c r="P485" s="57">
        <v>68</v>
      </c>
      <c r="Q485" s="57">
        <v>70</v>
      </c>
      <c r="R485" s="57">
        <v>42</v>
      </c>
      <c r="T485" s="57">
        <v>36</v>
      </c>
      <c r="U485" s="57">
        <v>167</v>
      </c>
      <c r="V485" s="57">
        <v>11</v>
      </c>
      <c r="W485" s="57">
        <v>20</v>
      </c>
      <c r="X485" s="57">
        <v>11</v>
      </c>
      <c r="Y485" s="57">
        <v>14</v>
      </c>
      <c r="Z485" s="57">
        <v>7</v>
      </c>
      <c r="AC485" s="57">
        <v>90</v>
      </c>
      <c r="AD485" s="57">
        <v>104</v>
      </c>
      <c r="AE485" s="57">
        <v>105</v>
      </c>
      <c r="AF485" s="57">
        <v>38</v>
      </c>
      <c r="AG485" s="57">
        <v>34</v>
      </c>
      <c r="AH485" s="74"/>
      <c r="AI485" s="74"/>
      <c r="AJ485" s="74"/>
      <c r="AK485" s="74">
        <v>97.41</v>
      </c>
      <c r="AL485" s="74">
        <v>108.21</v>
      </c>
      <c r="AM485" s="74">
        <v>70.48</v>
      </c>
      <c r="AN485" s="74">
        <v>110.22</v>
      </c>
      <c r="AO485" s="74">
        <v>96.46</v>
      </c>
      <c r="AP485" s="57">
        <v>45613108</v>
      </c>
      <c r="AQ485" s="57">
        <v>600801</v>
      </c>
      <c r="AR485" s="57">
        <v>33524424</v>
      </c>
      <c r="AS485" s="57">
        <v>12088686</v>
      </c>
    </row>
    <row r="486" spans="1:45" x14ac:dyDescent="0.35">
      <c r="A486" t="s">
        <v>1387</v>
      </c>
      <c r="B486" s="57">
        <v>-34</v>
      </c>
      <c r="C486" s="57">
        <v>2</v>
      </c>
      <c r="D486" s="57">
        <v>-35</v>
      </c>
      <c r="E486" s="57">
        <v>-14</v>
      </c>
      <c r="F486" s="57">
        <v>66</v>
      </c>
      <c r="G486" s="57">
        <v>5</v>
      </c>
      <c r="H486" s="74">
        <v>118.48</v>
      </c>
      <c r="I486" s="74">
        <v>90.57</v>
      </c>
      <c r="J486" s="74">
        <v>140.15</v>
      </c>
      <c r="K486" s="74">
        <v>97.3</v>
      </c>
      <c r="L486" s="74">
        <v>92.88</v>
      </c>
      <c r="M486" s="74">
        <v>83.6</v>
      </c>
      <c r="N486" s="74">
        <v>76.75</v>
      </c>
      <c r="O486" s="57">
        <v>60</v>
      </c>
      <c r="P486" s="57">
        <v>68</v>
      </c>
      <c r="Q486" s="57">
        <v>72</v>
      </c>
      <c r="R486" s="57">
        <v>52</v>
      </c>
      <c r="T486" s="57">
        <v>39</v>
      </c>
      <c r="U486" s="57">
        <v>151</v>
      </c>
      <c r="V486" s="57">
        <v>17</v>
      </c>
      <c r="W486" s="57">
        <v>20</v>
      </c>
      <c r="X486" s="57">
        <v>24</v>
      </c>
      <c r="Y486" s="57">
        <v>11</v>
      </c>
      <c r="Z486" s="57">
        <v>8</v>
      </c>
      <c r="AC486" s="57">
        <v>96</v>
      </c>
      <c r="AD486" s="57">
        <v>112</v>
      </c>
      <c r="AE486" s="57">
        <v>114</v>
      </c>
      <c r="AF486" s="57">
        <v>47</v>
      </c>
      <c r="AG486" s="57">
        <v>34</v>
      </c>
      <c r="AH486" s="74"/>
      <c r="AI486" s="74"/>
      <c r="AJ486" s="74"/>
      <c r="AK486" s="74"/>
      <c r="AL486" s="74"/>
      <c r="AM486" s="74"/>
      <c r="AN486" s="74"/>
      <c r="AO486" s="74"/>
      <c r="AP486" s="57">
        <v>46309510</v>
      </c>
      <c r="AQ486" s="57">
        <v>696403</v>
      </c>
      <c r="AR486" s="57">
        <v>33673190</v>
      </c>
      <c r="AS486" s="57">
        <v>12636322</v>
      </c>
    </row>
    <row r="487" spans="1:45" x14ac:dyDescent="0.35">
      <c r="A487" t="s">
        <v>1388</v>
      </c>
      <c r="B487" s="57">
        <v>-31</v>
      </c>
      <c r="C487" s="57">
        <v>-2</v>
      </c>
      <c r="D487" s="57">
        <v>-37</v>
      </c>
      <c r="E487" s="57">
        <v>-12</v>
      </c>
      <c r="F487" s="57">
        <v>68</v>
      </c>
      <c r="G487" s="57">
        <v>4</v>
      </c>
      <c r="H487" s="74">
        <v>103.59</v>
      </c>
      <c r="I487" s="74">
        <v>79.83</v>
      </c>
      <c r="J487" s="74">
        <v>96.85</v>
      </c>
      <c r="K487" s="74">
        <v>80.41</v>
      </c>
      <c r="L487" s="74">
        <v>88.76</v>
      </c>
      <c r="M487" s="74">
        <v>79.45</v>
      </c>
      <c r="N487" s="74">
        <v>72.63</v>
      </c>
      <c r="O487" s="57">
        <v>55</v>
      </c>
      <c r="P487" s="57">
        <v>64</v>
      </c>
      <c r="Q487" s="57">
        <v>69</v>
      </c>
      <c r="R487" s="57">
        <v>56</v>
      </c>
      <c r="T487" s="57">
        <v>35</v>
      </c>
      <c r="U487" s="57">
        <v>144</v>
      </c>
      <c r="V487" s="57">
        <v>21</v>
      </c>
      <c r="W487" s="57">
        <v>16</v>
      </c>
      <c r="X487" s="57">
        <v>11</v>
      </c>
      <c r="Y487" s="57">
        <v>11</v>
      </c>
      <c r="Z487" s="57">
        <v>8</v>
      </c>
      <c r="AC487" s="57">
        <v>95</v>
      </c>
      <c r="AD487" s="57">
        <v>115</v>
      </c>
      <c r="AE487" s="57">
        <v>118</v>
      </c>
      <c r="AF487" s="57">
        <v>39</v>
      </c>
      <c r="AG487" s="57">
        <v>34</v>
      </c>
      <c r="AH487" s="74"/>
      <c r="AI487" s="74"/>
      <c r="AJ487" s="74"/>
      <c r="AK487" s="74"/>
      <c r="AL487" s="74"/>
      <c r="AM487" s="74"/>
      <c r="AN487" s="74"/>
      <c r="AO487" s="74"/>
      <c r="AP487" s="57">
        <v>46650010</v>
      </c>
      <c r="AQ487" s="57">
        <v>340496</v>
      </c>
      <c r="AR487" s="57">
        <v>33752884</v>
      </c>
      <c r="AS487" s="57">
        <v>12897123</v>
      </c>
    </row>
    <row r="488" spans="1:45" x14ac:dyDescent="0.35">
      <c r="A488" t="s">
        <v>866</v>
      </c>
      <c r="B488" s="57">
        <v>-24</v>
      </c>
      <c r="C488" s="57">
        <v>1</v>
      </c>
      <c r="D488" s="57">
        <v>-39</v>
      </c>
      <c r="E488" s="57">
        <v>-33</v>
      </c>
      <c r="F488" s="57">
        <v>55</v>
      </c>
      <c r="G488" s="57">
        <v>10</v>
      </c>
      <c r="H488" s="74">
        <v>104.58</v>
      </c>
      <c r="I488" s="74">
        <v>80.72</v>
      </c>
      <c r="J488" s="74">
        <v>99.93</v>
      </c>
      <c r="K488" s="74">
        <v>77.239999999999995</v>
      </c>
      <c r="L488" s="74">
        <v>107.04</v>
      </c>
      <c r="M488" s="74">
        <v>89.34</v>
      </c>
      <c r="N488" s="74">
        <v>84.68</v>
      </c>
      <c r="O488" s="57">
        <v>47</v>
      </c>
      <c r="P488" s="57">
        <v>61</v>
      </c>
      <c r="Q488" s="57">
        <v>68</v>
      </c>
      <c r="R488" s="57">
        <v>43</v>
      </c>
      <c r="T488" s="57">
        <v>43</v>
      </c>
      <c r="U488" s="57">
        <v>143</v>
      </c>
      <c r="V488" s="57">
        <v>9</v>
      </c>
      <c r="W488" s="57">
        <v>18</v>
      </c>
      <c r="X488" s="57">
        <v>32</v>
      </c>
      <c r="Y488" s="57">
        <v>15</v>
      </c>
      <c r="Z488" s="57">
        <v>7</v>
      </c>
      <c r="AC488" s="57">
        <v>88</v>
      </c>
      <c r="AD488" s="57">
        <v>107</v>
      </c>
      <c r="AE488" s="57">
        <v>108</v>
      </c>
      <c r="AF488" s="57">
        <v>35</v>
      </c>
      <c r="AG488" s="57">
        <v>33</v>
      </c>
      <c r="AH488" s="74"/>
      <c r="AI488" s="74"/>
      <c r="AJ488" s="74"/>
      <c r="AK488" s="74">
        <v>97.76</v>
      </c>
      <c r="AL488" s="74">
        <v>105.97</v>
      </c>
      <c r="AM488" s="74">
        <v>71.709999999999994</v>
      </c>
      <c r="AN488" s="74">
        <v>112.37</v>
      </c>
      <c r="AO488" s="74">
        <v>98.17</v>
      </c>
      <c r="AP488" s="57">
        <v>47045390</v>
      </c>
      <c r="AQ488" s="57">
        <v>395383</v>
      </c>
      <c r="AR488" s="57">
        <v>33843580</v>
      </c>
      <c r="AS488" s="57">
        <v>13201811</v>
      </c>
    </row>
    <row r="489" spans="1:45" x14ac:dyDescent="0.35">
      <c r="A489" t="s">
        <v>867</v>
      </c>
      <c r="B489" s="57">
        <v>-30</v>
      </c>
      <c r="C489" s="57">
        <v>0</v>
      </c>
      <c r="D489" s="57">
        <v>-40</v>
      </c>
      <c r="E489" s="57">
        <v>-33</v>
      </c>
      <c r="F489" s="57">
        <v>41</v>
      </c>
      <c r="G489" s="57">
        <v>11</v>
      </c>
      <c r="H489" s="74">
        <v>106.18</v>
      </c>
      <c r="I489" s="74">
        <v>81.58</v>
      </c>
      <c r="J489" s="74">
        <v>100.83</v>
      </c>
      <c r="K489" s="74">
        <v>79.75</v>
      </c>
      <c r="L489" s="74">
        <v>105.44</v>
      </c>
      <c r="M489" s="74">
        <v>90.39</v>
      </c>
      <c r="N489" s="74">
        <v>87.99</v>
      </c>
      <c r="O489" s="57">
        <v>49</v>
      </c>
      <c r="P489" s="57">
        <v>63</v>
      </c>
      <c r="Q489" s="57">
        <v>61</v>
      </c>
      <c r="R489" s="57">
        <v>45</v>
      </c>
      <c r="T489" s="57">
        <v>41</v>
      </c>
      <c r="U489" s="57">
        <v>165</v>
      </c>
      <c r="V489" s="57">
        <v>13</v>
      </c>
      <c r="W489" s="57">
        <v>20</v>
      </c>
      <c r="X489" s="57">
        <v>9</v>
      </c>
      <c r="Y489" s="57">
        <v>11</v>
      </c>
      <c r="Z489" s="57">
        <v>8</v>
      </c>
      <c r="AC489" s="57">
        <v>86</v>
      </c>
      <c r="AD489" s="57">
        <v>105</v>
      </c>
      <c r="AE489" s="57">
        <v>108</v>
      </c>
      <c r="AF489" s="57">
        <v>35</v>
      </c>
      <c r="AG489" s="57">
        <v>33</v>
      </c>
      <c r="AH489" s="74"/>
      <c r="AI489" s="74"/>
      <c r="AJ489" s="74"/>
      <c r="AK489" s="74">
        <v>97.73</v>
      </c>
      <c r="AL489" s="74">
        <v>105.34</v>
      </c>
      <c r="AM489" s="74">
        <v>71.930000000000007</v>
      </c>
      <c r="AN489" s="74">
        <v>112.69</v>
      </c>
      <c r="AO489" s="74">
        <v>98.46</v>
      </c>
      <c r="AP489" s="57">
        <v>47540984</v>
      </c>
      <c r="AQ489" s="57">
        <v>495593</v>
      </c>
      <c r="AR489" s="57">
        <v>33959908</v>
      </c>
      <c r="AS489" s="57">
        <v>13581076</v>
      </c>
    </row>
    <row r="490" spans="1:45" x14ac:dyDescent="0.35">
      <c r="A490" t="s">
        <v>868</v>
      </c>
      <c r="B490" s="57">
        <v>-30</v>
      </c>
      <c r="C490" s="57">
        <v>1</v>
      </c>
      <c r="D490" s="57">
        <v>-42</v>
      </c>
      <c r="E490" s="57">
        <v>-33</v>
      </c>
      <c r="F490" s="57">
        <v>21</v>
      </c>
      <c r="G490" s="57">
        <v>11</v>
      </c>
      <c r="H490" s="74">
        <v>106.77</v>
      </c>
      <c r="I490" s="74">
        <v>79.37</v>
      </c>
      <c r="J490" s="74">
        <v>98.77</v>
      </c>
      <c r="K490" s="74">
        <v>76.66</v>
      </c>
      <c r="L490" s="74">
        <v>104.3</v>
      </c>
      <c r="M490" s="74">
        <v>88.52</v>
      </c>
      <c r="N490" s="74">
        <v>82.4</v>
      </c>
      <c r="O490" s="57">
        <v>47</v>
      </c>
      <c r="P490" s="57">
        <v>56</v>
      </c>
      <c r="Q490" s="57">
        <v>64</v>
      </c>
      <c r="R490" s="57">
        <v>45</v>
      </c>
      <c r="T490" s="57">
        <v>41</v>
      </c>
      <c r="U490" s="57">
        <v>168</v>
      </c>
      <c r="V490" s="57">
        <v>16</v>
      </c>
      <c r="W490" s="57">
        <v>18</v>
      </c>
      <c r="X490" s="57">
        <v>7</v>
      </c>
      <c r="Y490" s="57">
        <v>14</v>
      </c>
      <c r="Z490" s="57">
        <v>6</v>
      </c>
      <c r="AC490" s="57">
        <v>86</v>
      </c>
      <c r="AD490" s="57">
        <v>105</v>
      </c>
      <c r="AE490" s="57">
        <v>108</v>
      </c>
      <c r="AF490" s="57">
        <v>35</v>
      </c>
      <c r="AG490" s="57">
        <v>36</v>
      </c>
      <c r="AH490" s="74"/>
      <c r="AI490" s="74"/>
      <c r="AJ490" s="74"/>
      <c r="AK490" s="74">
        <v>98.12</v>
      </c>
      <c r="AL490" s="74">
        <v>105.38</v>
      </c>
      <c r="AM490" s="74">
        <v>72.650000000000006</v>
      </c>
      <c r="AN490" s="74">
        <v>113.21</v>
      </c>
      <c r="AO490" s="74">
        <v>98.62</v>
      </c>
      <c r="AP490" s="57">
        <v>48138010</v>
      </c>
      <c r="AQ490" s="57">
        <v>597025</v>
      </c>
      <c r="AR490" s="57">
        <v>34094050</v>
      </c>
      <c r="AS490" s="57">
        <v>14043961</v>
      </c>
    </row>
    <row r="491" spans="1:45" x14ac:dyDescent="0.35">
      <c r="A491" t="s">
        <v>869</v>
      </c>
      <c r="B491" s="57">
        <v>-28</v>
      </c>
      <c r="C491" s="57">
        <v>4</v>
      </c>
      <c r="D491" s="57">
        <v>-40</v>
      </c>
      <c r="E491" s="57">
        <v>-32</v>
      </c>
      <c r="F491" s="57">
        <v>41</v>
      </c>
      <c r="G491" s="57">
        <v>11</v>
      </c>
      <c r="H491" s="74">
        <v>109.13</v>
      </c>
      <c r="I491" s="74">
        <v>80.64</v>
      </c>
      <c r="J491" s="74">
        <v>103.12</v>
      </c>
      <c r="K491" s="74">
        <v>79.27</v>
      </c>
      <c r="L491" s="74">
        <v>99.69</v>
      </c>
      <c r="M491" s="74">
        <v>85.73</v>
      </c>
      <c r="N491" s="74">
        <v>80.84</v>
      </c>
      <c r="O491" s="57">
        <v>50</v>
      </c>
      <c r="P491" s="57">
        <v>59</v>
      </c>
      <c r="Q491" s="57">
        <v>65</v>
      </c>
      <c r="R491" s="57">
        <v>43</v>
      </c>
      <c r="T491" s="57">
        <v>39</v>
      </c>
      <c r="U491" s="57">
        <v>177</v>
      </c>
      <c r="V491" s="57">
        <v>16</v>
      </c>
      <c r="W491" s="57">
        <v>25</v>
      </c>
      <c r="X491" s="57">
        <v>8</v>
      </c>
      <c r="Y491" s="57">
        <v>18</v>
      </c>
      <c r="Z491" s="57">
        <v>9</v>
      </c>
      <c r="AC491" s="57">
        <v>87</v>
      </c>
      <c r="AD491" s="57">
        <v>104</v>
      </c>
      <c r="AE491" s="57">
        <v>107</v>
      </c>
      <c r="AF491" s="57">
        <v>36</v>
      </c>
      <c r="AG491" s="57">
        <v>36</v>
      </c>
      <c r="AH491" s="74"/>
      <c r="AI491" s="74"/>
      <c r="AJ491" s="74"/>
      <c r="AK491" s="74">
        <v>99.05</v>
      </c>
      <c r="AL491" s="74">
        <v>105.51</v>
      </c>
      <c r="AM491" s="74">
        <v>73.98</v>
      </c>
      <c r="AN491" s="74">
        <v>114.79</v>
      </c>
      <c r="AO491" s="74">
        <v>99.09</v>
      </c>
      <c r="AP491" s="57">
        <v>48752144</v>
      </c>
      <c r="AQ491" s="57">
        <v>614135</v>
      </c>
      <c r="AR491" s="57">
        <v>34216616</v>
      </c>
      <c r="AS491" s="57">
        <v>14535528</v>
      </c>
    </row>
    <row r="492" spans="1:45" x14ac:dyDescent="0.35">
      <c r="A492" t="s">
        <v>871</v>
      </c>
      <c r="B492" s="57">
        <v>-26</v>
      </c>
      <c r="C492" s="57">
        <v>8</v>
      </c>
      <c r="D492" s="57">
        <v>-36</v>
      </c>
      <c r="E492" s="57">
        <v>-31</v>
      </c>
      <c r="F492" s="57">
        <v>46</v>
      </c>
      <c r="G492" s="57">
        <v>9</v>
      </c>
      <c r="H492" s="74">
        <v>126.69</v>
      </c>
      <c r="I492" s="74">
        <v>89.15</v>
      </c>
      <c r="J492" s="74">
        <v>122.81</v>
      </c>
      <c r="K492" s="74">
        <v>90.7</v>
      </c>
      <c r="L492" s="74">
        <v>99.55</v>
      </c>
      <c r="M492" s="74">
        <v>86.76</v>
      </c>
      <c r="N492" s="74">
        <v>81.06</v>
      </c>
      <c r="O492" s="57">
        <v>53</v>
      </c>
      <c r="P492" s="57">
        <v>62</v>
      </c>
      <c r="Q492" s="57">
        <v>68</v>
      </c>
      <c r="R492" s="57">
        <v>45</v>
      </c>
      <c r="T492" s="57">
        <v>50</v>
      </c>
      <c r="U492" s="57">
        <v>157</v>
      </c>
      <c r="V492" s="57">
        <v>15</v>
      </c>
      <c r="W492" s="57">
        <v>18</v>
      </c>
      <c r="X492" s="57">
        <v>6</v>
      </c>
      <c r="Y492" s="57">
        <v>12</v>
      </c>
      <c r="Z492" s="57">
        <v>9</v>
      </c>
      <c r="AC492" s="57">
        <v>93</v>
      </c>
      <c r="AD492" s="57">
        <v>107</v>
      </c>
      <c r="AE492" s="57">
        <v>107</v>
      </c>
      <c r="AF492" s="57">
        <v>39</v>
      </c>
      <c r="AG492" s="57">
        <v>37</v>
      </c>
      <c r="AH492" s="74"/>
      <c r="AI492" s="74"/>
      <c r="AJ492" s="74"/>
      <c r="AK492" s="74">
        <v>100.28</v>
      </c>
      <c r="AL492" s="74">
        <v>106.33</v>
      </c>
      <c r="AM492" s="74">
        <v>75.44</v>
      </c>
      <c r="AN492" s="74">
        <v>116.41</v>
      </c>
      <c r="AO492" s="74">
        <v>99.66</v>
      </c>
      <c r="AP492" s="57">
        <v>49319520</v>
      </c>
      <c r="AQ492" s="57">
        <v>567374</v>
      </c>
      <c r="AR492" s="57">
        <v>34362204</v>
      </c>
      <c r="AS492" s="57">
        <v>14957313</v>
      </c>
    </row>
    <row r="493" spans="1:45" x14ac:dyDescent="0.35">
      <c r="A493" t="s">
        <v>1389</v>
      </c>
      <c r="B493" s="57">
        <v>-31</v>
      </c>
      <c r="C493" s="57">
        <v>3</v>
      </c>
      <c r="D493" s="57">
        <v>-35</v>
      </c>
      <c r="E493" s="57">
        <v>-15</v>
      </c>
      <c r="F493" s="57">
        <v>44</v>
      </c>
      <c r="G493" s="57">
        <v>5</v>
      </c>
      <c r="H493" s="74">
        <v>119.62</v>
      </c>
      <c r="I493" s="74">
        <v>93.8</v>
      </c>
      <c r="J493" s="74">
        <v>138.68</v>
      </c>
      <c r="K493" s="74">
        <v>100.07</v>
      </c>
      <c r="L493" s="74">
        <v>91.04</v>
      </c>
      <c r="M493" s="74">
        <v>79.2</v>
      </c>
      <c r="N493" s="74">
        <v>79.47</v>
      </c>
      <c r="O493" s="57">
        <v>60</v>
      </c>
      <c r="P493" s="57">
        <v>70</v>
      </c>
      <c r="Q493" s="57">
        <v>70</v>
      </c>
      <c r="R493" s="57">
        <v>44</v>
      </c>
      <c r="T493" s="57">
        <v>37</v>
      </c>
      <c r="U493" s="57">
        <v>156</v>
      </c>
      <c r="V493" s="57">
        <v>19</v>
      </c>
      <c r="W493" s="57">
        <v>17</v>
      </c>
      <c r="X493" s="57">
        <v>10</v>
      </c>
      <c r="Y493" s="57">
        <v>15</v>
      </c>
      <c r="Z493" s="57">
        <v>7</v>
      </c>
      <c r="AC493" s="57">
        <v>96</v>
      </c>
      <c r="AD493" s="57">
        <v>113</v>
      </c>
      <c r="AE493" s="57">
        <v>112</v>
      </c>
      <c r="AF493" s="57">
        <v>48</v>
      </c>
      <c r="AG493" s="57">
        <v>37</v>
      </c>
      <c r="AH493" s="74"/>
      <c r="AI493" s="74"/>
      <c r="AJ493" s="74"/>
      <c r="AK493" s="74"/>
      <c r="AL493" s="74"/>
      <c r="AM493" s="74"/>
      <c r="AN493" s="74"/>
      <c r="AO493" s="74"/>
      <c r="AP493" s="57">
        <v>49834996</v>
      </c>
      <c r="AQ493" s="57">
        <v>515479</v>
      </c>
      <c r="AR493" s="57">
        <v>34505380</v>
      </c>
      <c r="AS493" s="57">
        <v>15329617</v>
      </c>
    </row>
    <row r="494" spans="1:45" x14ac:dyDescent="0.35">
      <c r="A494" t="s">
        <v>1390</v>
      </c>
      <c r="B494" s="57">
        <v>-26</v>
      </c>
      <c r="C494" s="57">
        <v>-2</v>
      </c>
      <c r="D494" s="57">
        <v>-34</v>
      </c>
      <c r="E494" s="57">
        <v>-14</v>
      </c>
      <c r="F494" s="57">
        <v>71</v>
      </c>
      <c r="G494" s="57">
        <v>3</v>
      </c>
      <c r="H494" s="74">
        <v>101.54</v>
      </c>
      <c r="I494" s="74">
        <v>81.510000000000005</v>
      </c>
      <c r="J494" s="74">
        <v>107.9</v>
      </c>
      <c r="K494" s="74">
        <v>83.57</v>
      </c>
      <c r="L494" s="74">
        <v>87.93</v>
      </c>
      <c r="M494" s="74">
        <v>72.3</v>
      </c>
      <c r="N494" s="74">
        <v>65.599999999999994</v>
      </c>
      <c r="O494" s="57">
        <v>60</v>
      </c>
      <c r="P494" s="57">
        <v>67</v>
      </c>
      <c r="Q494" s="57">
        <v>66</v>
      </c>
      <c r="R494" s="57">
        <v>55</v>
      </c>
      <c r="T494" s="57">
        <v>39</v>
      </c>
      <c r="U494" s="57">
        <v>127</v>
      </c>
      <c r="V494" s="57">
        <v>12</v>
      </c>
      <c r="W494" s="57">
        <v>13</v>
      </c>
      <c r="X494" s="57">
        <v>9</v>
      </c>
      <c r="Y494" s="57">
        <v>7</v>
      </c>
      <c r="Z494" s="57">
        <v>8</v>
      </c>
      <c r="AC494" s="57">
        <v>96</v>
      </c>
      <c r="AD494" s="57">
        <v>114</v>
      </c>
      <c r="AE494" s="57">
        <v>103</v>
      </c>
      <c r="AF494" s="57">
        <v>45</v>
      </c>
      <c r="AG494" s="57">
        <v>37</v>
      </c>
      <c r="AH494" s="74"/>
      <c r="AI494" s="74"/>
      <c r="AJ494" s="74"/>
      <c r="AK494" s="74"/>
      <c r="AL494" s="74"/>
      <c r="AM494" s="74"/>
      <c r="AN494" s="74"/>
      <c r="AO494" s="74"/>
      <c r="AP494" s="57">
        <v>50097812</v>
      </c>
      <c r="AQ494" s="57">
        <v>262815</v>
      </c>
      <c r="AR494" s="57">
        <v>34595304</v>
      </c>
      <c r="AS494" s="57">
        <v>15502508</v>
      </c>
    </row>
    <row r="495" spans="1:45" x14ac:dyDescent="0.35">
      <c r="A495" t="s">
        <v>872</v>
      </c>
      <c r="B495" s="57">
        <v>-29</v>
      </c>
      <c r="C495" s="57">
        <v>-11</v>
      </c>
      <c r="D495" s="57">
        <v>-58</v>
      </c>
      <c r="E495" s="57">
        <v>-73</v>
      </c>
      <c r="F495" s="57">
        <v>30</v>
      </c>
      <c r="G495" s="57">
        <v>21</v>
      </c>
      <c r="H495" s="74">
        <v>104.26</v>
      </c>
      <c r="I495" s="74">
        <v>82.54</v>
      </c>
      <c r="J495" s="74">
        <v>86.33</v>
      </c>
      <c r="K495" s="74">
        <v>82</v>
      </c>
      <c r="L495" s="74">
        <v>100.34</v>
      </c>
      <c r="M495" s="74">
        <v>79.77</v>
      </c>
      <c r="N495" s="74">
        <v>78.680000000000007</v>
      </c>
      <c r="O495" s="57">
        <v>51</v>
      </c>
      <c r="P495" s="57">
        <v>53</v>
      </c>
      <c r="Q495" s="57">
        <v>56</v>
      </c>
      <c r="R495" s="57">
        <v>51</v>
      </c>
      <c r="T495" s="57">
        <v>45</v>
      </c>
      <c r="U495" s="57">
        <v>121</v>
      </c>
      <c r="V495" s="57">
        <v>10</v>
      </c>
      <c r="W495" s="57">
        <v>12</v>
      </c>
      <c r="X495" s="57">
        <v>22</v>
      </c>
      <c r="Y495" s="57">
        <v>10</v>
      </c>
      <c r="Z495" s="57">
        <v>7</v>
      </c>
      <c r="AC495" s="57">
        <v>72</v>
      </c>
      <c r="AD495" s="57">
        <v>66</v>
      </c>
      <c r="AE495" s="57">
        <v>42</v>
      </c>
      <c r="AF495" s="57">
        <v>49</v>
      </c>
      <c r="AG495" s="57">
        <v>38</v>
      </c>
      <c r="AH495" s="74"/>
      <c r="AI495" s="74"/>
      <c r="AJ495" s="74"/>
      <c r="AK495" s="74"/>
      <c r="AL495" s="74"/>
      <c r="AM495" s="74"/>
      <c r="AN495" s="74"/>
      <c r="AO495" s="74"/>
      <c r="AP495" s="57">
        <v>50297910</v>
      </c>
      <c r="AQ495" s="57">
        <v>200099</v>
      </c>
      <c r="AR495" s="57">
        <v>34667904</v>
      </c>
      <c r="AS495" s="57">
        <v>15630007</v>
      </c>
    </row>
    <row r="496" spans="1:45" x14ac:dyDescent="0.35">
      <c r="A496" t="s">
        <v>873</v>
      </c>
      <c r="B496" s="57">
        <v>-31</v>
      </c>
      <c r="C496" s="57">
        <v>3</v>
      </c>
      <c r="D496" s="57">
        <v>-41</v>
      </c>
      <c r="E496" s="57">
        <v>-34</v>
      </c>
      <c r="F496" s="57">
        <v>19</v>
      </c>
      <c r="G496" s="57">
        <v>11</v>
      </c>
      <c r="H496" s="74">
        <v>106.81</v>
      </c>
      <c r="I496" s="74">
        <v>82.24</v>
      </c>
      <c r="J496" s="74">
        <v>99.3</v>
      </c>
      <c r="K496" s="74">
        <v>79.260000000000005</v>
      </c>
      <c r="L496" s="74">
        <v>105.67</v>
      </c>
      <c r="M496" s="74">
        <v>87.57</v>
      </c>
      <c r="N496" s="74">
        <v>90.46</v>
      </c>
      <c r="O496" s="57">
        <v>48</v>
      </c>
      <c r="P496" s="57">
        <v>68</v>
      </c>
      <c r="Q496" s="57">
        <v>65</v>
      </c>
      <c r="R496" s="57">
        <v>53</v>
      </c>
      <c r="T496" s="57">
        <v>41</v>
      </c>
      <c r="U496" s="57">
        <v>137</v>
      </c>
      <c r="V496" s="57">
        <v>12</v>
      </c>
      <c r="W496" s="57">
        <v>13</v>
      </c>
      <c r="X496" s="57">
        <v>18</v>
      </c>
      <c r="Y496" s="57">
        <v>8</v>
      </c>
      <c r="Z496" s="57">
        <v>7</v>
      </c>
      <c r="AC496" s="57">
        <v>86</v>
      </c>
      <c r="AD496" s="57">
        <v>106</v>
      </c>
      <c r="AE496" s="57">
        <v>104</v>
      </c>
      <c r="AF496" s="57">
        <v>37</v>
      </c>
      <c r="AG496" s="57">
        <v>38</v>
      </c>
      <c r="AH496" s="74"/>
      <c r="AI496" s="74"/>
      <c r="AJ496" s="74"/>
      <c r="AK496" s="74">
        <v>103.17</v>
      </c>
      <c r="AL496" s="74">
        <v>108.81</v>
      </c>
      <c r="AM496" s="74">
        <v>82.17</v>
      </c>
      <c r="AN496" s="74">
        <v>116.84</v>
      </c>
      <c r="AO496" s="74">
        <v>99.64</v>
      </c>
      <c r="AP496" s="57">
        <v>50682570</v>
      </c>
      <c r="AQ496" s="57">
        <v>384656</v>
      </c>
      <c r="AR496" s="57">
        <v>34795070</v>
      </c>
      <c r="AS496" s="57">
        <v>15887493</v>
      </c>
    </row>
    <row r="497" spans="1:45" x14ac:dyDescent="0.35">
      <c r="A497" t="s">
        <v>874</v>
      </c>
      <c r="B497" s="57">
        <v>-29</v>
      </c>
      <c r="C497" s="57">
        <v>2</v>
      </c>
      <c r="D497" s="57">
        <v>-40</v>
      </c>
      <c r="E497" s="57">
        <v>-32</v>
      </c>
      <c r="F497" s="57">
        <v>30</v>
      </c>
      <c r="G497" s="57">
        <v>11</v>
      </c>
      <c r="H497" s="74">
        <v>109.21</v>
      </c>
      <c r="I497" s="74">
        <v>82.33</v>
      </c>
      <c r="J497" s="74">
        <v>103.74</v>
      </c>
      <c r="K497" s="74">
        <v>79.790000000000006</v>
      </c>
      <c r="L497" s="74">
        <v>103.47</v>
      </c>
      <c r="M497" s="74">
        <v>87.89</v>
      </c>
      <c r="N497" s="74">
        <v>96.92</v>
      </c>
      <c r="O497" s="57">
        <v>48</v>
      </c>
      <c r="P497" s="57">
        <v>63</v>
      </c>
      <c r="Q497" s="57">
        <v>65</v>
      </c>
      <c r="R497" s="57">
        <v>51</v>
      </c>
      <c r="T497" s="57">
        <v>43</v>
      </c>
      <c r="U497" s="57">
        <v>164</v>
      </c>
      <c r="V497" s="57">
        <v>16</v>
      </c>
      <c r="W497" s="57">
        <v>18</v>
      </c>
      <c r="X497" s="57">
        <v>10</v>
      </c>
      <c r="Y497" s="57">
        <v>19</v>
      </c>
      <c r="Z497" s="57">
        <v>6</v>
      </c>
      <c r="AC497" s="57">
        <v>87</v>
      </c>
      <c r="AD497" s="57">
        <v>105</v>
      </c>
      <c r="AE497" s="57">
        <v>108</v>
      </c>
      <c r="AF497" s="57">
        <v>36</v>
      </c>
      <c r="AG497" s="57">
        <v>37</v>
      </c>
      <c r="AH497" s="74"/>
      <c r="AI497" s="74"/>
      <c r="AJ497" s="74"/>
      <c r="AK497" s="74">
        <v>106.2</v>
      </c>
      <c r="AL497" s="74">
        <v>112.01</v>
      </c>
      <c r="AM497" s="74">
        <v>84.39</v>
      </c>
      <c r="AN497" s="74">
        <v>121.07</v>
      </c>
      <c r="AO497" s="74">
        <v>99.81</v>
      </c>
      <c r="AP497" s="57">
        <v>51225890</v>
      </c>
      <c r="AQ497" s="57">
        <v>543323</v>
      </c>
      <c r="AR497" s="57">
        <v>34934172</v>
      </c>
      <c r="AS497" s="57">
        <v>16291719</v>
      </c>
    </row>
    <row r="498" spans="1:45" x14ac:dyDescent="0.35">
      <c r="A498" t="s">
        <v>876</v>
      </c>
      <c r="B498" s="57">
        <v>-27</v>
      </c>
      <c r="C498" s="57">
        <v>6</v>
      </c>
      <c r="D498" s="57">
        <v>-39</v>
      </c>
      <c r="E498" s="57">
        <v>-32</v>
      </c>
      <c r="F498" s="57">
        <v>45</v>
      </c>
      <c r="G498" s="57">
        <v>10</v>
      </c>
      <c r="H498" s="74">
        <v>109.54</v>
      </c>
      <c r="I498" s="74">
        <v>82.05</v>
      </c>
      <c r="J498" s="74">
        <v>110.55</v>
      </c>
      <c r="K498" s="74">
        <v>80.37</v>
      </c>
      <c r="L498" s="74">
        <v>101.96</v>
      </c>
      <c r="M498" s="74">
        <v>86.69</v>
      </c>
      <c r="N498" s="74">
        <v>91.02</v>
      </c>
      <c r="O498" s="57">
        <v>50</v>
      </c>
      <c r="P498" s="57">
        <v>67</v>
      </c>
      <c r="Q498" s="57">
        <v>64</v>
      </c>
      <c r="R498" s="57">
        <v>50</v>
      </c>
      <c r="T498" s="57">
        <v>42</v>
      </c>
      <c r="U498" s="57">
        <v>176</v>
      </c>
      <c r="V498" s="57">
        <v>14</v>
      </c>
      <c r="W498" s="57">
        <v>27</v>
      </c>
      <c r="X498" s="57">
        <v>10</v>
      </c>
      <c r="Y498" s="57">
        <v>16</v>
      </c>
      <c r="Z498" s="57">
        <v>10</v>
      </c>
      <c r="AC498" s="57">
        <v>87</v>
      </c>
      <c r="AD498" s="57">
        <v>103</v>
      </c>
      <c r="AE498" s="57">
        <v>108</v>
      </c>
      <c r="AF498" s="57">
        <v>37</v>
      </c>
      <c r="AG498" s="57">
        <v>39</v>
      </c>
      <c r="AH498" s="74"/>
      <c r="AI498" s="74"/>
      <c r="AJ498" s="74"/>
      <c r="AK498" s="74">
        <v>105.88</v>
      </c>
      <c r="AL498" s="74">
        <v>111.38</v>
      </c>
      <c r="AM498" s="74">
        <v>85.73</v>
      </c>
      <c r="AN498" s="74">
        <v>119.49</v>
      </c>
      <c r="AO498" s="74">
        <v>99.86</v>
      </c>
      <c r="AP498" s="57">
        <v>51834360</v>
      </c>
      <c r="AQ498" s="57">
        <v>608471</v>
      </c>
      <c r="AR498" s="57">
        <v>35069640</v>
      </c>
      <c r="AS498" s="57">
        <v>16764720</v>
      </c>
    </row>
    <row r="499" spans="1:45" x14ac:dyDescent="0.35">
      <c r="A499" t="s">
        <v>877</v>
      </c>
      <c r="B499" s="57">
        <v>-28</v>
      </c>
      <c r="C499" s="57">
        <v>4</v>
      </c>
      <c r="D499" s="57">
        <v>-37</v>
      </c>
      <c r="E499" s="57">
        <v>-29</v>
      </c>
      <c r="F499" s="57">
        <v>52</v>
      </c>
      <c r="G499" s="57">
        <v>9</v>
      </c>
      <c r="H499" s="74">
        <v>117.96</v>
      </c>
      <c r="I499" s="74">
        <v>87.17</v>
      </c>
      <c r="J499" s="74">
        <v>118.91</v>
      </c>
      <c r="K499" s="74">
        <v>88.37</v>
      </c>
      <c r="L499" s="74">
        <v>97.77</v>
      </c>
      <c r="M499" s="74">
        <v>86.49</v>
      </c>
      <c r="N499" s="74">
        <v>87.34</v>
      </c>
      <c r="O499" s="57">
        <v>53</v>
      </c>
      <c r="P499" s="57">
        <v>66</v>
      </c>
      <c r="Q499" s="57">
        <v>65</v>
      </c>
      <c r="R499" s="57">
        <v>54</v>
      </c>
      <c r="T499" s="57">
        <v>44</v>
      </c>
      <c r="U499" s="57">
        <v>160</v>
      </c>
      <c r="V499" s="57">
        <v>16</v>
      </c>
      <c r="W499" s="57">
        <v>21</v>
      </c>
      <c r="X499" s="57">
        <v>6</v>
      </c>
      <c r="Y499" s="57">
        <v>14</v>
      </c>
      <c r="Z499" s="57">
        <v>7</v>
      </c>
      <c r="AC499" s="57">
        <v>91</v>
      </c>
      <c r="AD499" s="57">
        <v>105</v>
      </c>
      <c r="AE499" s="57">
        <v>108</v>
      </c>
      <c r="AF499" s="57">
        <v>40</v>
      </c>
      <c r="AG499" s="57">
        <v>41</v>
      </c>
      <c r="AH499" s="74"/>
      <c r="AI499" s="74"/>
      <c r="AJ499" s="74"/>
      <c r="AK499" s="74">
        <v>104.54</v>
      </c>
      <c r="AL499" s="74">
        <v>109.52</v>
      </c>
      <c r="AM499" s="74">
        <v>85</v>
      </c>
      <c r="AN499" s="74">
        <v>117.97</v>
      </c>
      <c r="AO499" s="74">
        <v>99.45</v>
      </c>
      <c r="AP499" s="57">
        <v>52433184</v>
      </c>
      <c r="AQ499" s="57">
        <v>598823</v>
      </c>
      <c r="AR499" s="57">
        <v>35202640</v>
      </c>
      <c r="AS499" s="57">
        <v>17230542</v>
      </c>
    </row>
    <row r="500" spans="1:45" x14ac:dyDescent="0.35">
      <c r="A500" t="s">
        <v>1391</v>
      </c>
      <c r="B500" s="57">
        <v>-42</v>
      </c>
      <c r="C500" s="57">
        <v>-3</v>
      </c>
      <c r="D500" s="57">
        <v>-46</v>
      </c>
      <c r="E500" s="57">
        <v>-16</v>
      </c>
      <c r="F500" s="57">
        <v>-18</v>
      </c>
      <c r="G500" s="57">
        <v>9</v>
      </c>
      <c r="H500" s="74">
        <v>108.88</v>
      </c>
      <c r="I500" s="74">
        <v>86.63</v>
      </c>
      <c r="J500" s="74">
        <v>113.59</v>
      </c>
      <c r="K500" s="74">
        <v>92.42</v>
      </c>
      <c r="L500" s="74">
        <v>80.290000000000006</v>
      </c>
      <c r="M500" s="74">
        <v>76.41</v>
      </c>
      <c r="N500" s="74">
        <v>70.98</v>
      </c>
      <c r="O500" s="57">
        <v>54</v>
      </c>
      <c r="P500" s="57">
        <v>59</v>
      </c>
      <c r="Q500" s="57">
        <v>55</v>
      </c>
      <c r="R500" s="57">
        <v>55</v>
      </c>
      <c r="T500" s="57">
        <v>46</v>
      </c>
      <c r="U500" s="57">
        <v>153</v>
      </c>
      <c r="V500" s="57">
        <v>18</v>
      </c>
      <c r="W500" s="57">
        <v>18</v>
      </c>
      <c r="X500" s="57">
        <v>13</v>
      </c>
      <c r="Y500" s="57">
        <v>16</v>
      </c>
      <c r="Z500" s="57">
        <v>38</v>
      </c>
      <c r="AC500" s="57">
        <v>84</v>
      </c>
      <c r="AD500" s="57">
        <v>103</v>
      </c>
      <c r="AE500" s="57">
        <v>112</v>
      </c>
      <c r="AF500" s="57">
        <v>41</v>
      </c>
      <c r="AG500" s="57">
        <v>40</v>
      </c>
      <c r="AH500" s="74"/>
      <c r="AI500" s="74"/>
      <c r="AJ500" s="74"/>
      <c r="AK500" s="74"/>
      <c r="AL500" s="74"/>
      <c r="AM500" s="74"/>
      <c r="AN500" s="74"/>
      <c r="AO500" s="74"/>
      <c r="AP500" s="57">
        <v>53041050</v>
      </c>
      <c r="AQ500" s="57">
        <v>607864</v>
      </c>
      <c r="AR500" s="57">
        <v>35371668</v>
      </c>
      <c r="AS500" s="57">
        <v>17669380</v>
      </c>
    </row>
    <row r="501" spans="1:45" x14ac:dyDescent="0.35">
      <c r="A501" t="s">
        <v>1392</v>
      </c>
      <c r="B501" s="57">
        <v>-30</v>
      </c>
      <c r="C501" s="57">
        <v>-3</v>
      </c>
      <c r="D501" s="57">
        <v>-36</v>
      </c>
      <c r="E501" s="57">
        <v>-11</v>
      </c>
      <c r="F501" s="57">
        <v>57</v>
      </c>
      <c r="G501" s="57">
        <v>4</v>
      </c>
      <c r="H501" s="74">
        <v>103.34</v>
      </c>
      <c r="I501" s="74">
        <v>85.31</v>
      </c>
      <c r="J501" s="74">
        <v>98.07</v>
      </c>
      <c r="K501" s="74">
        <v>87.09</v>
      </c>
      <c r="L501" s="74">
        <v>91.65</v>
      </c>
      <c r="M501" s="74">
        <v>79.86</v>
      </c>
      <c r="N501" s="74">
        <v>77.33</v>
      </c>
      <c r="O501" s="57">
        <v>59</v>
      </c>
      <c r="P501" s="57">
        <v>65</v>
      </c>
      <c r="Q501" s="57">
        <v>66</v>
      </c>
      <c r="R501" s="57">
        <v>60</v>
      </c>
      <c r="T501" s="57">
        <v>43</v>
      </c>
      <c r="U501" s="57">
        <v>140</v>
      </c>
      <c r="V501" s="57">
        <v>14</v>
      </c>
      <c r="W501" s="57">
        <v>11</v>
      </c>
      <c r="X501" s="57">
        <v>8</v>
      </c>
      <c r="Y501" s="57">
        <v>11</v>
      </c>
      <c r="Z501" s="57">
        <v>7</v>
      </c>
      <c r="AC501" s="57">
        <v>92</v>
      </c>
      <c r="AD501" s="57">
        <v>113</v>
      </c>
      <c r="AE501" s="57">
        <v>119</v>
      </c>
      <c r="AF501" s="57">
        <v>48</v>
      </c>
      <c r="AG501" s="57">
        <v>40</v>
      </c>
      <c r="AH501" s="74"/>
      <c r="AI501" s="74"/>
      <c r="AJ501" s="74"/>
      <c r="AK501" s="74"/>
      <c r="AL501" s="74"/>
      <c r="AM501" s="74"/>
      <c r="AN501" s="74"/>
      <c r="AO501" s="74"/>
      <c r="AP501" s="57">
        <v>53328844</v>
      </c>
      <c r="AQ501" s="57">
        <v>287797</v>
      </c>
      <c r="AR501" s="57">
        <v>35472296</v>
      </c>
      <c r="AS501" s="57">
        <v>17856550</v>
      </c>
    </row>
    <row r="502" spans="1:45" x14ac:dyDescent="0.35">
      <c r="A502" t="s">
        <v>878</v>
      </c>
      <c r="B502" s="57">
        <v>-26</v>
      </c>
      <c r="C502" s="57">
        <v>1</v>
      </c>
      <c r="D502" s="57">
        <v>-39</v>
      </c>
      <c r="E502" s="57">
        <v>-32</v>
      </c>
      <c r="F502" s="57">
        <v>41</v>
      </c>
      <c r="G502" s="57">
        <v>10</v>
      </c>
      <c r="H502" s="74">
        <v>106.4</v>
      </c>
      <c r="I502" s="74">
        <v>84.52</v>
      </c>
      <c r="J502" s="74">
        <v>100.22</v>
      </c>
      <c r="K502" s="74">
        <v>81.680000000000007</v>
      </c>
      <c r="L502" s="74">
        <v>108.92</v>
      </c>
      <c r="M502" s="74">
        <v>91.27</v>
      </c>
      <c r="N502" s="74">
        <v>92.11</v>
      </c>
      <c r="O502" s="57">
        <v>49</v>
      </c>
      <c r="P502" s="57">
        <v>61</v>
      </c>
      <c r="Q502" s="57">
        <v>68</v>
      </c>
      <c r="R502" s="57">
        <v>54</v>
      </c>
      <c r="T502" s="57">
        <v>47</v>
      </c>
      <c r="U502" s="57">
        <v>139</v>
      </c>
      <c r="V502" s="57">
        <v>12</v>
      </c>
      <c r="W502" s="57">
        <v>14</v>
      </c>
      <c r="X502" s="57">
        <v>10</v>
      </c>
      <c r="Y502" s="57">
        <v>15</v>
      </c>
      <c r="Z502" s="57">
        <v>9</v>
      </c>
      <c r="AC502" s="57">
        <v>88</v>
      </c>
      <c r="AD502" s="57">
        <v>108</v>
      </c>
      <c r="AE502" s="57">
        <v>110</v>
      </c>
      <c r="AF502" s="57">
        <v>37</v>
      </c>
      <c r="AG502" s="57">
        <v>39</v>
      </c>
      <c r="AH502" s="74"/>
      <c r="AI502" s="74"/>
      <c r="AJ502" s="74"/>
      <c r="AK502" s="74">
        <v>103.82</v>
      </c>
      <c r="AL502" s="74">
        <v>107.95</v>
      </c>
      <c r="AM502" s="74">
        <v>87.88</v>
      </c>
      <c r="AN502" s="74">
        <v>114.94</v>
      </c>
      <c r="AO502" s="74">
        <v>98.6</v>
      </c>
      <c r="AP502" s="57">
        <v>53675732</v>
      </c>
      <c r="AQ502" s="57">
        <v>346888</v>
      </c>
      <c r="AR502" s="57">
        <v>35587348</v>
      </c>
      <c r="AS502" s="57">
        <v>18088384</v>
      </c>
    </row>
    <row r="503" spans="1:45" x14ac:dyDescent="0.35">
      <c r="A503" t="s">
        <v>879</v>
      </c>
      <c r="B503" s="57">
        <v>-27</v>
      </c>
      <c r="C503" s="57">
        <v>2</v>
      </c>
      <c r="D503" s="57">
        <v>-39</v>
      </c>
      <c r="E503" s="57">
        <v>-31</v>
      </c>
      <c r="F503" s="57">
        <v>46</v>
      </c>
      <c r="G503" s="57">
        <v>10</v>
      </c>
      <c r="H503" s="74">
        <v>108.47</v>
      </c>
      <c r="I503" s="74">
        <v>85.73</v>
      </c>
      <c r="J503" s="74">
        <v>104.15</v>
      </c>
      <c r="K503" s="74">
        <v>83.78</v>
      </c>
      <c r="L503" s="74">
        <v>110.12</v>
      </c>
      <c r="M503" s="74">
        <v>91.6</v>
      </c>
      <c r="N503" s="74">
        <v>92.08</v>
      </c>
      <c r="O503" s="57">
        <v>51</v>
      </c>
      <c r="P503" s="57">
        <v>59</v>
      </c>
      <c r="Q503" s="57">
        <v>67</v>
      </c>
      <c r="R503" s="57">
        <v>56</v>
      </c>
      <c r="T503" s="57">
        <v>42</v>
      </c>
      <c r="U503" s="57">
        <v>164</v>
      </c>
      <c r="V503" s="57">
        <v>15</v>
      </c>
      <c r="W503" s="57">
        <v>19</v>
      </c>
      <c r="X503" s="57">
        <v>20</v>
      </c>
      <c r="Y503" s="57">
        <v>15</v>
      </c>
      <c r="Z503" s="57">
        <v>8</v>
      </c>
      <c r="AC503" s="57">
        <v>87</v>
      </c>
      <c r="AD503" s="57">
        <v>106</v>
      </c>
      <c r="AE503" s="57">
        <v>108</v>
      </c>
      <c r="AF503" s="57">
        <v>38</v>
      </c>
      <c r="AG503" s="57">
        <v>38</v>
      </c>
      <c r="AH503" s="74"/>
      <c r="AI503" s="74"/>
      <c r="AJ503" s="74"/>
      <c r="AK503" s="74">
        <v>101.41</v>
      </c>
      <c r="AL503" s="74">
        <v>103.01</v>
      </c>
      <c r="AM503" s="74">
        <v>83.8</v>
      </c>
      <c r="AN503" s="74">
        <v>116.81</v>
      </c>
      <c r="AO503" s="74">
        <v>96.47</v>
      </c>
      <c r="AP503" s="57">
        <v>54160990</v>
      </c>
      <c r="AQ503" s="57">
        <v>485260</v>
      </c>
      <c r="AR503" s="57">
        <v>35722460</v>
      </c>
      <c r="AS503" s="57">
        <v>18438532</v>
      </c>
    </row>
    <row r="504" spans="1:45" x14ac:dyDescent="0.35">
      <c r="A504" t="s">
        <v>880</v>
      </c>
      <c r="B504" s="57">
        <v>-25</v>
      </c>
      <c r="C504" s="57">
        <v>5</v>
      </c>
      <c r="D504" s="57">
        <v>-39</v>
      </c>
      <c r="E504" s="57">
        <v>-31</v>
      </c>
      <c r="F504" s="57">
        <v>42</v>
      </c>
      <c r="G504" s="57">
        <v>10</v>
      </c>
      <c r="H504" s="74">
        <v>109.49</v>
      </c>
      <c r="I504" s="74">
        <v>85.63</v>
      </c>
      <c r="J504" s="74">
        <v>106.5</v>
      </c>
      <c r="K504" s="74">
        <v>83.64</v>
      </c>
      <c r="L504" s="74">
        <v>107.64</v>
      </c>
      <c r="M504" s="74">
        <v>93.22</v>
      </c>
      <c r="N504" s="74">
        <v>88.49</v>
      </c>
      <c r="O504" s="57">
        <v>51</v>
      </c>
      <c r="P504" s="57">
        <v>63</v>
      </c>
      <c r="Q504" s="57">
        <v>67</v>
      </c>
      <c r="R504" s="57">
        <v>59</v>
      </c>
      <c r="T504" s="57">
        <v>45</v>
      </c>
      <c r="U504" s="57">
        <v>167</v>
      </c>
      <c r="V504" s="57">
        <v>17</v>
      </c>
      <c r="W504" s="57">
        <v>21</v>
      </c>
      <c r="X504" s="57">
        <v>7</v>
      </c>
      <c r="Y504" s="57">
        <v>15</v>
      </c>
      <c r="Z504" s="57">
        <v>6</v>
      </c>
      <c r="AC504" s="57">
        <v>88</v>
      </c>
      <c r="AD504" s="57">
        <v>106</v>
      </c>
      <c r="AE504" s="57">
        <v>108</v>
      </c>
      <c r="AF504" s="57">
        <v>38</v>
      </c>
      <c r="AG504" s="57">
        <v>40</v>
      </c>
      <c r="AH504" s="74"/>
      <c r="AI504" s="74"/>
      <c r="AJ504" s="74"/>
      <c r="AK504" s="74">
        <v>97.81</v>
      </c>
      <c r="AL504" s="74">
        <v>98.35</v>
      </c>
      <c r="AM504" s="74">
        <v>82.21</v>
      </c>
      <c r="AN504" s="74">
        <v>111.75</v>
      </c>
      <c r="AO504" s="74">
        <v>96.54</v>
      </c>
      <c r="AP504" s="57">
        <v>54797640</v>
      </c>
      <c r="AQ504" s="57">
        <v>636647</v>
      </c>
      <c r="AR504" s="57">
        <v>35906670</v>
      </c>
      <c r="AS504" s="57">
        <v>18890968</v>
      </c>
    </row>
    <row r="505" spans="1:45" x14ac:dyDescent="0.35">
      <c r="A505" t="s">
        <v>882</v>
      </c>
      <c r="B505" s="57">
        <v>-29</v>
      </c>
      <c r="C505" s="57">
        <v>3</v>
      </c>
      <c r="D505" s="57">
        <v>-41</v>
      </c>
      <c r="E505" s="57">
        <v>-32</v>
      </c>
      <c r="F505" s="57">
        <v>32</v>
      </c>
      <c r="G505" s="57">
        <v>11</v>
      </c>
      <c r="H505" s="74">
        <v>109.78</v>
      </c>
      <c r="I505" s="74">
        <v>83.01</v>
      </c>
      <c r="J505" s="74">
        <v>102.98</v>
      </c>
      <c r="K505" s="74">
        <v>81.06</v>
      </c>
      <c r="L505" s="74">
        <v>101.72</v>
      </c>
      <c r="M505" s="74">
        <v>90.87</v>
      </c>
      <c r="N505" s="74">
        <v>89.69</v>
      </c>
      <c r="O505" s="57">
        <v>51</v>
      </c>
      <c r="P505" s="57">
        <v>66</v>
      </c>
      <c r="Q505" s="57">
        <v>74</v>
      </c>
      <c r="R505" s="57">
        <v>42</v>
      </c>
      <c r="T505" s="57">
        <v>45</v>
      </c>
      <c r="U505" s="57">
        <v>171</v>
      </c>
      <c r="V505" s="57">
        <v>19</v>
      </c>
      <c r="W505" s="57">
        <v>19</v>
      </c>
      <c r="X505" s="57">
        <v>7</v>
      </c>
      <c r="Y505" s="57">
        <v>17</v>
      </c>
      <c r="Z505" s="57">
        <v>9</v>
      </c>
      <c r="AC505" s="57">
        <v>86</v>
      </c>
      <c r="AD505" s="57">
        <v>103</v>
      </c>
      <c r="AE505" s="57">
        <v>106</v>
      </c>
      <c r="AF505" s="57">
        <v>37</v>
      </c>
      <c r="AG505" s="57">
        <v>37</v>
      </c>
      <c r="AH505" s="74"/>
      <c r="AI505" s="74"/>
      <c r="AJ505" s="74"/>
      <c r="AK505" s="74">
        <v>97.08</v>
      </c>
      <c r="AL505" s="74">
        <v>97.3</v>
      </c>
      <c r="AM505" s="74">
        <v>81.03</v>
      </c>
      <c r="AN505" s="74">
        <v>111.65</v>
      </c>
      <c r="AO505" s="74">
        <v>96.6</v>
      </c>
      <c r="AP505" s="57">
        <v>55434964</v>
      </c>
      <c r="AQ505" s="57">
        <v>637325</v>
      </c>
      <c r="AR505" s="57">
        <v>36115956</v>
      </c>
      <c r="AS505" s="57">
        <v>19319010</v>
      </c>
    </row>
    <row r="506" spans="1:45" x14ac:dyDescent="0.35">
      <c r="A506" t="s">
        <v>883</v>
      </c>
      <c r="B506" s="57">
        <v>-27</v>
      </c>
      <c r="C506" s="57">
        <v>6</v>
      </c>
      <c r="D506" s="57">
        <v>-37</v>
      </c>
      <c r="E506" s="57">
        <v>-30</v>
      </c>
      <c r="F506" s="57">
        <v>45</v>
      </c>
      <c r="G506" s="57">
        <v>10</v>
      </c>
      <c r="H506" s="74">
        <v>120.36</v>
      </c>
      <c r="I506" s="74">
        <v>91.19</v>
      </c>
      <c r="J506" s="74">
        <v>119.99</v>
      </c>
      <c r="K506" s="74">
        <v>92.75</v>
      </c>
      <c r="L506" s="74">
        <v>104.29</v>
      </c>
      <c r="M506" s="74">
        <v>94.16</v>
      </c>
      <c r="N506" s="74">
        <v>83.21</v>
      </c>
      <c r="O506" s="57">
        <v>54</v>
      </c>
      <c r="P506" s="57">
        <v>68</v>
      </c>
      <c r="Q506" s="57">
        <v>71</v>
      </c>
      <c r="R506" s="57">
        <v>41</v>
      </c>
      <c r="T506" s="57">
        <v>42</v>
      </c>
      <c r="U506" s="57">
        <v>168</v>
      </c>
      <c r="V506" s="57">
        <v>13</v>
      </c>
      <c r="W506" s="57">
        <v>20</v>
      </c>
      <c r="X506" s="57">
        <v>8</v>
      </c>
      <c r="Y506" s="57">
        <v>18</v>
      </c>
      <c r="Z506" s="57">
        <v>10</v>
      </c>
      <c r="AC506" s="57">
        <v>91</v>
      </c>
      <c r="AD506" s="57">
        <v>106</v>
      </c>
      <c r="AE506" s="57">
        <v>106</v>
      </c>
      <c r="AF506" s="57">
        <v>40</v>
      </c>
      <c r="AG506" s="57">
        <v>37</v>
      </c>
      <c r="AH506" s="74"/>
      <c r="AI506" s="74"/>
      <c r="AJ506" s="74"/>
      <c r="AK506" s="74">
        <v>97.02</v>
      </c>
      <c r="AL506" s="74">
        <v>96.6</v>
      </c>
      <c r="AM506" s="74">
        <v>82.06</v>
      </c>
      <c r="AN506" s="74">
        <v>111.27</v>
      </c>
      <c r="AO506" s="74">
        <v>96.63</v>
      </c>
      <c r="AP506" s="57">
        <v>56048436</v>
      </c>
      <c r="AQ506" s="57">
        <v>613470</v>
      </c>
      <c r="AR506" s="57">
        <v>36336024</v>
      </c>
      <c r="AS506" s="57">
        <v>19712412</v>
      </c>
    </row>
    <row r="507" spans="1:45" x14ac:dyDescent="0.35">
      <c r="A507" t="s">
        <v>1393</v>
      </c>
      <c r="B507" s="57">
        <v>-34</v>
      </c>
      <c r="C507" s="57">
        <v>2</v>
      </c>
      <c r="D507" s="57">
        <v>-38</v>
      </c>
      <c r="E507" s="57">
        <v>-15</v>
      </c>
      <c r="F507" s="57">
        <v>16</v>
      </c>
      <c r="G507" s="57">
        <v>6</v>
      </c>
      <c r="H507" s="74">
        <v>115.85</v>
      </c>
      <c r="I507" s="74">
        <v>94.23</v>
      </c>
      <c r="J507" s="74">
        <v>130.63999999999999</v>
      </c>
      <c r="K507" s="74">
        <v>100.39</v>
      </c>
      <c r="L507" s="74">
        <v>91.85</v>
      </c>
      <c r="M507" s="74">
        <v>90.25</v>
      </c>
      <c r="N507" s="74">
        <v>79.86</v>
      </c>
      <c r="O507" s="57">
        <v>59</v>
      </c>
      <c r="P507" s="57">
        <v>69</v>
      </c>
      <c r="Q507" s="57">
        <v>74</v>
      </c>
      <c r="R507" s="57">
        <v>45</v>
      </c>
      <c r="T507" s="57">
        <v>49</v>
      </c>
      <c r="U507" s="57">
        <v>153</v>
      </c>
      <c r="V507" s="57">
        <v>15</v>
      </c>
      <c r="W507" s="57">
        <v>14</v>
      </c>
      <c r="X507" s="57">
        <v>7</v>
      </c>
      <c r="Y507" s="57">
        <v>16</v>
      </c>
      <c r="Z507" s="57">
        <v>8</v>
      </c>
      <c r="AC507" s="57">
        <v>93</v>
      </c>
      <c r="AD507" s="57">
        <v>112</v>
      </c>
      <c r="AE507" s="57">
        <v>113</v>
      </c>
      <c r="AF507" s="57">
        <v>47</v>
      </c>
      <c r="AG507" s="57">
        <v>38</v>
      </c>
      <c r="AH507" s="74"/>
      <c r="AI507" s="74"/>
      <c r="AJ507" s="74"/>
      <c r="AK507" s="74"/>
      <c r="AL507" s="74"/>
      <c r="AM507" s="74"/>
      <c r="AN507" s="74"/>
      <c r="AO507" s="74"/>
      <c r="AP507" s="57">
        <v>56677012</v>
      </c>
      <c r="AQ507" s="57">
        <v>628577</v>
      </c>
      <c r="AR507" s="57">
        <v>36573350</v>
      </c>
      <c r="AS507" s="57">
        <v>20103658</v>
      </c>
    </row>
    <row r="508" spans="1:45" x14ac:dyDescent="0.35">
      <c r="A508" t="s">
        <v>1394</v>
      </c>
      <c r="B508" s="57">
        <v>-32</v>
      </c>
      <c r="C508" s="57">
        <v>-2</v>
      </c>
      <c r="D508" s="57">
        <v>-39</v>
      </c>
      <c r="E508" s="57">
        <v>-10</v>
      </c>
      <c r="F508" s="57">
        <v>30</v>
      </c>
      <c r="G508" s="57">
        <v>5</v>
      </c>
      <c r="H508" s="74">
        <v>103.51</v>
      </c>
      <c r="I508" s="74">
        <v>84.86</v>
      </c>
      <c r="J508" s="74">
        <v>91.5</v>
      </c>
      <c r="K508" s="74">
        <v>84.5</v>
      </c>
      <c r="L508" s="74">
        <v>93.49</v>
      </c>
      <c r="M508" s="74">
        <v>88.19</v>
      </c>
      <c r="N508" s="74">
        <v>78.569999999999993</v>
      </c>
      <c r="O508" s="57">
        <v>53</v>
      </c>
      <c r="P508" s="57">
        <v>69</v>
      </c>
      <c r="Q508" s="57">
        <v>73</v>
      </c>
      <c r="R508" s="57">
        <v>55</v>
      </c>
      <c r="T508" s="57">
        <v>42</v>
      </c>
      <c r="U508" s="57">
        <v>139</v>
      </c>
      <c r="V508" s="57">
        <v>13</v>
      </c>
      <c r="W508" s="57">
        <v>21</v>
      </c>
      <c r="X508" s="57">
        <v>11</v>
      </c>
      <c r="Y508" s="57">
        <v>7</v>
      </c>
      <c r="Z508" s="57">
        <v>7</v>
      </c>
      <c r="AC508" s="57">
        <v>93</v>
      </c>
      <c r="AD508" s="57">
        <v>114</v>
      </c>
      <c r="AE508" s="57">
        <v>120</v>
      </c>
      <c r="AF508" s="57">
        <v>40</v>
      </c>
      <c r="AG508" s="57">
        <v>38</v>
      </c>
      <c r="AH508" s="74"/>
      <c r="AI508" s="74"/>
      <c r="AJ508" s="74"/>
      <c r="AK508" s="74"/>
      <c r="AL508" s="74"/>
      <c r="AM508" s="74"/>
      <c r="AN508" s="74"/>
      <c r="AO508" s="74"/>
      <c r="AP508" s="57">
        <v>56992076</v>
      </c>
      <c r="AQ508" s="57">
        <v>315063</v>
      </c>
      <c r="AR508" s="57">
        <v>36704670</v>
      </c>
      <c r="AS508" s="57">
        <v>20287404</v>
      </c>
    </row>
    <row r="509" spans="1:45" x14ac:dyDescent="0.35">
      <c r="A509" t="s">
        <v>884</v>
      </c>
      <c r="B509" s="57">
        <v>-17</v>
      </c>
      <c r="C509" s="57">
        <v>1</v>
      </c>
      <c r="D509" s="57">
        <v>-35</v>
      </c>
      <c r="E509" s="57">
        <v>-30</v>
      </c>
      <c r="F509" s="57">
        <v>40</v>
      </c>
      <c r="G509" s="57">
        <v>9</v>
      </c>
      <c r="H509" s="74">
        <v>112.04</v>
      </c>
      <c r="I509" s="74">
        <v>91.99</v>
      </c>
      <c r="J509" s="74">
        <v>108.82</v>
      </c>
      <c r="K509" s="74">
        <v>89.37</v>
      </c>
      <c r="L509" s="74">
        <v>119.04</v>
      </c>
      <c r="M509" s="74">
        <v>105.93</v>
      </c>
      <c r="N509" s="74">
        <v>89.88</v>
      </c>
      <c r="O509" s="57">
        <v>56</v>
      </c>
      <c r="P509" s="57">
        <v>71</v>
      </c>
      <c r="Q509" s="57">
        <v>88</v>
      </c>
      <c r="R509" s="57">
        <v>59</v>
      </c>
      <c r="T509" s="57">
        <v>47</v>
      </c>
      <c r="U509" s="57">
        <v>157</v>
      </c>
      <c r="V509" s="57">
        <v>14</v>
      </c>
      <c r="W509" s="57">
        <v>20</v>
      </c>
      <c r="X509" s="57">
        <v>10</v>
      </c>
      <c r="Y509" s="57">
        <v>17</v>
      </c>
      <c r="Z509" s="57">
        <v>9</v>
      </c>
      <c r="AC509" s="57">
        <v>91</v>
      </c>
      <c r="AD509" s="57">
        <v>110</v>
      </c>
      <c r="AE509" s="57">
        <v>109</v>
      </c>
      <c r="AF509" s="57">
        <v>41</v>
      </c>
      <c r="AG509" s="57">
        <v>38</v>
      </c>
      <c r="AH509" s="74"/>
      <c r="AI509" s="74"/>
      <c r="AJ509" s="74"/>
      <c r="AK509" s="74">
        <v>96.06</v>
      </c>
      <c r="AL509" s="74">
        <v>94.99</v>
      </c>
      <c r="AM509" s="74">
        <v>81.12</v>
      </c>
      <c r="AN509" s="74">
        <v>110.49</v>
      </c>
      <c r="AO509" s="74">
        <v>98.09</v>
      </c>
      <c r="AP509" s="57">
        <v>57357856</v>
      </c>
      <c r="AQ509" s="57">
        <v>365782</v>
      </c>
      <c r="AR509" s="57">
        <v>36811404</v>
      </c>
      <c r="AS509" s="57">
        <v>20546452</v>
      </c>
    </row>
    <row r="510" spans="1:45" x14ac:dyDescent="0.35">
      <c r="A510" t="s">
        <v>885</v>
      </c>
      <c r="B510" s="57">
        <v>-20</v>
      </c>
      <c r="C510" s="57">
        <v>3</v>
      </c>
      <c r="D510" s="57">
        <v>-36</v>
      </c>
      <c r="E510" s="57">
        <v>-30</v>
      </c>
      <c r="F510" s="57">
        <v>49</v>
      </c>
      <c r="G510" s="57">
        <v>9</v>
      </c>
      <c r="H510" s="74">
        <v>114.49</v>
      </c>
      <c r="I510" s="74">
        <v>93.06</v>
      </c>
      <c r="J510" s="74">
        <v>114.88</v>
      </c>
      <c r="K510" s="74">
        <v>91.5</v>
      </c>
      <c r="L510" s="74">
        <v>118.6</v>
      </c>
      <c r="M510" s="74">
        <v>100.3</v>
      </c>
      <c r="N510" s="74">
        <v>96.64</v>
      </c>
      <c r="O510" s="57">
        <v>57</v>
      </c>
      <c r="P510" s="57">
        <v>72</v>
      </c>
      <c r="Q510" s="57">
        <v>80</v>
      </c>
      <c r="R510" s="57">
        <v>62</v>
      </c>
      <c r="T510" s="57">
        <v>45</v>
      </c>
      <c r="U510" s="57">
        <v>173</v>
      </c>
      <c r="V510" s="57">
        <v>17</v>
      </c>
      <c r="W510" s="57">
        <v>19</v>
      </c>
      <c r="X510" s="57">
        <v>34</v>
      </c>
      <c r="Y510" s="57">
        <v>16</v>
      </c>
      <c r="Z510" s="57">
        <v>8</v>
      </c>
      <c r="AC510" s="57">
        <v>90</v>
      </c>
      <c r="AD510" s="57">
        <v>107</v>
      </c>
      <c r="AE510" s="57">
        <v>107</v>
      </c>
      <c r="AF510" s="57">
        <v>41</v>
      </c>
      <c r="AG510" s="57">
        <v>39</v>
      </c>
      <c r="AH510" s="74"/>
      <c r="AI510" s="74"/>
      <c r="AJ510" s="74"/>
      <c r="AK510" s="74">
        <v>95.63</v>
      </c>
      <c r="AL510" s="74">
        <v>93.78</v>
      </c>
      <c r="AM510" s="74">
        <v>81.900000000000006</v>
      </c>
      <c r="AN510" s="74">
        <v>109.67</v>
      </c>
      <c r="AO510" s="74">
        <v>98.53</v>
      </c>
      <c r="AP510" s="57">
        <v>57855960</v>
      </c>
      <c r="AQ510" s="57">
        <v>498101</v>
      </c>
      <c r="AR510" s="57">
        <v>36985504</v>
      </c>
      <c r="AS510" s="57">
        <v>20870452</v>
      </c>
    </row>
    <row r="511" spans="1:45" x14ac:dyDescent="0.35">
      <c r="A511" t="s">
        <v>886</v>
      </c>
      <c r="B511" s="57">
        <v>-18</v>
      </c>
      <c r="C511" s="57">
        <v>4</v>
      </c>
      <c r="D511" s="57">
        <v>-36</v>
      </c>
      <c r="E511" s="57">
        <v>-29</v>
      </c>
      <c r="F511" s="57">
        <v>51</v>
      </c>
      <c r="G511" s="57">
        <v>9</v>
      </c>
      <c r="H511" s="74">
        <v>114.37</v>
      </c>
      <c r="I511" s="74">
        <v>93.3</v>
      </c>
      <c r="J511" s="74">
        <v>118.6</v>
      </c>
      <c r="K511" s="74">
        <v>93.08</v>
      </c>
      <c r="L511" s="74">
        <v>116.13</v>
      </c>
      <c r="M511" s="74">
        <v>100</v>
      </c>
      <c r="N511" s="74">
        <v>87.07</v>
      </c>
      <c r="O511" s="57">
        <v>58</v>
      </c>
      <c r="P511" s="57">
        <v>71</v>
      </c>
      <c r="Q511" s="57">
        <v>74</v>
      </c>
      <c r="R511" s="57">
        <v>73</v>
      </c>
      <c r="T511" s="57">
        <v>44</v>
      </c>
      <c r="U511" s="57">
        <v>167</v>
      </c>
      <c r="V511" s="57">
        <v>16</v>
      </c>
      <c r="W511" s="57">
        <v>18</v>
      </c>
      <c r="X511" s="57">
        <v>8</v>
      </c>
      <c r="Y511" s="57">
        <v>16</v>
      </c>
      <c r="Z511" s="57">
        <v>70</v>
      </c>
      <c r="AC511" s="57">
        <v>91</v>
      </c>
      <c r="AD511" s="57">
        <v>108</v>
      </c>
      <c r="AE511" s="57">
        <v>108</v>
      </c>
      <c r="AF511" s="57">
        <v>43</v>
      </c>
      <c r="AG511" s="57">
        <v>37</v>
      </c>
      <c r="AH511" s="74"/>
      <c r="AI511" s="74"/>
      <c r="AJ511" s="74"/>
      <c r="AK511" s="74">
        <v>95.56</v>
      </c>
      <c r="AL511" s="74">
        <v>94.11</v>
      </c>
      <c r="AM511" s="74">
        <v>82.77</v>
      </c>
      <c r="AN511" s="74">
        <v>108.18</v>
      </c>
      <c r="AO511" s="74">
        <v>98.93</v>
      </c>
      <c r="AP511" s="57">
        <v>58489830</v>
      </c>
      <c r="AQ511" s="57">
        <v>633876</v>
      </c>
      <c r="AR511" s="57">
        <v>37250364</v>
      </c>
      <c r="AS511" s="57">
        <v>21239472</v>
      </c>
    </row>
    <row r="512" spans="1:45" x14ac:dyDescent="0.35">
      <c r="A512" t="s">
        <v>887</v>
      </c>
      <c r="B512" s="57">
        <v>-24</v>
      </c>
      <c r="C512" s="57">
        <v>3</v>
      </c>
      <c r="D512" s="57">
        <v>-41</v>
      </c>
      <c r="E512" s="57">
        <v>-30</v>
      </c>
      <c r="F512" s="57">
        <v>20</v>
      </c>
      <c r="G512" s="57">
        <v>10</v>
      </c>
      <c r="H512" s="74">
        <v>116.4</v>
      </c>
      <c r="I512" s="74">
        <v>94.34</v>
      </c>
      <c r="J512" s="74">
        <v>113.72</v>
      </c>
      <c r="K512" s="74">
        <v>95.55</v>
      </c>
      <c r="L512" s="74">
        <v>113.66</v>
      </c>
      <c r="M512" s="74">
        <v>98.47</v>
      </c>
      <c r="N512" s="74">
        <v>84.02</v>
      </c>
      <c r="O512" s="57">
        <v>59</v>
      </c>
      <c r="P512" s="57">
        <v>69</v>
      </c>
      <c r="Q512" s="57">
        <v>78</v>
      </c>
      <c r="R512" s="57">
        <v>69</v>
      </c>
      <c r="T512" s="57">
        <v>46</v>
      </c>
      <c r="U512" s="57">
        <v>166</v>
      </c>
      <c r="V512" s="57">
        <v>18</v>
      </c>
      <c r="W512" s="57">
        <v>22</v>
      </c>
      <c r="X512" s="57">
        <v>34</v>
      </c>
      <c r="Y512" s="57">
        <v>17</v>
      </c>
      <c r="Z512" s="57">
        <v>9</v>
      </c>
      <c r="AC512" s="57">
        <v>89</v>
      </c>
      <c r="AD512" s="57">
        <v>105</v>
      </c>
      <c r="AE512" s="57">
        <v>106</v>
      </c>
      <c r="AF512" s="57">
        <v>44</v>
      </c>
      <c r="AG512" s="57">
        <v>41</v>
      </c>
      <c r="AH512" s="74"/>
      <c r="AI512" s="74"/>
      <c r="AJ512" s="74"/>
      <c r="AK512" s="74">
        <v>95.72</v>
      </c>
      <c r="AL512" s="74">
        <v>94.22</v>
      </c>
      <c r="AM512" s="74">
        <v>83.31</v>
      </c>
      <c r="AN512" s="74">
        <v>107.99</v>
      </c>
      <c r="AO512" s="74">
        <v>99.37</v>
      </c>
      <c r="AP512" s="57">
        <v>59178396</v>
      </c>
      <c r="AQ512" s="57">
        <v>688563</v>
      </c>
      <c r="AR512" s="57">
        <v>37518616</v>
      </c>
      <c r="AS512" s="57">
        <v>21659784</v>
      </c>
    </row>
    <row r="513" spans="1:45" x14ac:dyDescent="0.35">
      <c r="A513" t="s">
        <v>889</v>
      </c>
      <c r="B513" s="57">
        <v>-25</v>
      </c>
      <c r="C513" s="57">
        <v>4</v>
      </c>
      <c r="D513" s="57">
        <v>-36</v>
      </c>
      <c r="E513" s="57">
        <v>-29</v>
      </c>
      <c r="F513" s="57">
        <v>12</v>
      </c>
      <c r="G513" s="57">
        <v>9</v>
      </c>
      <c r="H513" s="74">
        <v>142.04</v>
      </c>
      <c r="I513" s="74">
        <v>106.04</v>
      </c>
      <c r="J513" s="74">
        <v>135.41999999999999</v>
      </c>
      <c r="K513" s="74">
        <v>110.96</v>
      </c>
      <c r="L513" s="74">
        <v>115.69</v>
      </c>
      <c r="M513" s="74">
        <v>104.93</v>
      </c>
      <c r="N513" s="74">
        <v>83.67</v>
      </c>
      <c r="O513" s="57">
        <v>63</v>
      </c>
      <c r="P513" s="57">
        <v>76</v>
      </c>
      <c r="Q513" s="57">
        <v>83</v>
      </c>
      <c r="R513" s="57">
        <v>70</v>
      </c>
      <c r="T513" s="57">
        <v>48</v>
      </c>
      <c r="U513" s="57">
        <v>126</v>
      </c>
      <c r="V513" s="57">
        <v>12</v>
      </c>
      <c r="W513" s="57">
        <v>15</v>
      </c>
      <c r="X513" s="57">
        <v>19</v>
      </c>
      <c r="Y513" s="57">
        <v>16</v>
      </c>
      <c r="Z513" s="57">
        <v>7</v>
      </c>
      <c r="AC513" s="57">
        <v>93</v>
      </c>
      <c r="AD513" s="57">
        <v>107</v>
      </c>
      <c r="AE513" s="57">
        <v>105</v>
      </c>
      <c r="AF513" s="57">
        <v>47</v>
      </c>
      <c r="AG513" s="57">
        <v>42</v>
      </c>
      <c r="AH513" s="74"/>
      <c r="AI513" s="74"/>
      <c r="AJ513" s="74"/>
      <c r="AK513" s="74">
        <v>96.13</v>
      </c>
      <c r="AL513" s="74">
        <v>95.21</v>
      </c>
      <c r="AM513" s="74">
        <v>83.66</v>
      </c>
      <c r="AN513" s="74">
        <v>107.75</v>
      </c>
      <c r="AO513" s="74">
        <v>99.94</v>
      </c>
      <c r="AP513" s="57">
        <v>59824736</v>
      </c>
      <c r="AQ513" s="57">
        <v>646340</v>
      </c>
      <c r="AR513" s="57">
        <v>37738270</v>
      </c>
      <c r="AS513" s="57">
        <v>22086466</v>
      </c>
    </row>
    <row r="514" spans="1:45" x14ac:dyDescent="0.35">
      <c r="A514" t="s">
        <v>1395</v>
      </c>
      <c r="B514" s="57">
        <v>-24</v>
      </c>
      <c r="C514" s="57">
        <v>3</v>
      </c>
      <c r="D514" s="57">
        <v>-31</v>
      </c>
      <c r="E514" s="57">
        <v>-9</v>
      </c>
      <c r="F514" s="57">
        <v>35</v>
      </c>
      <c r="G514" s="57">
        <v>3</v>
      </c>
      <c r="H514" s="74">
        <v>126.25</v>
      </c>
      <c r="I514" s="74">
        <v>109.73</v>
      </c>
      <c r="J514" s="74">
        <v>167.87</v>
      </c>
      <c r="K514" s="74">
        <v>120.35</v>
      </c>
      <c r="L514" s="74">
        <v>100.83</v>
      </c>
      <c r="M514" s="74">
        <v>96.39</v>
      </c>
      <c r="N514" s="74">
        <v>86.36</v>
      </c>
      <c r="O514" s="57">
        <v>69</v>
      </c>
      <c r="P514" s="57">
        <v>81</v>
      </c>
      <c r="Q514" s="57">
        <v>88</v>
      </c>
      <c r="R514" s="57">
        <v>69</v>
      </c>
      <c r="T514" s="57">
        <v>52</v>
      </c>
      <c r="U514" s="57">
        <v>132</v>
      </c>
      <c r="V514" s="57">
        <v>14</v>
      </c>
      <c r="W514" s="57">
        <v>13</v>
      </c>
      <c r="X514" s="57">
        <v>15</v>
      </c>
      <c r="Y514" s="57">
        <v>11</v>
      </c>
      <c r="Z514" s="57">
        <v>60</v>
      </c>
      <c r="AC514" s="57">
        <v>98</v>
      </c>
      <c r="AD514" s="57">
        <v>116</v>
      </c>
      <c r="AE514" s="57">
        <v>116</v>
      </c>
      <c r="AF514" s="57">
        <v>61</v>
      </c>
      <c r="AG514" s="57">
        <v>42</v>
      </c>
      <c r="AH514" s="74"/>
      <c r="AI514" s="74"/>
      <c r="AJ514" s="74"/>
      <c r="AK514" s="74"/>
      <c r="AL514" s="74"/>
      <c r="AM514" s="74"/>
      <c r="AN514" s="74"/>
      <c r="AO514" s="74"/>
      <c r="AP514" s="57">
        <v>60587096</v>
      </c>
      <c r="AQ514" s="57">
        <v>762361</v>
      </c>
      <c r="AR514" s="57">
        <v>37943680</v>
      </c>
      <c r="AS514" s="57">
        <v>22643416</v>
      </c>
    </row>
    <row r="515" spans="1:45" x14ac:dyDescent="0.35">
      <c r="A515" t="s">
        <v>1396</v>
      </c>
      <c r="B515" s="57">
        <v>-24</v>
      </c>
      <c r="C515" s="57">
        <v>-4</v>
      </c>
      <c r="D515" s="57">
        <v>-34</v>
      </c>
      <c r="E515" s="57">
        <v>-9</v>
      </c>
      <c r="F515" s="57">
        <v>21</v>
      </c>
      <c r="G515" s="57">
        <v>3</v>
      </c>
      <c r="H515" s="74">
        <v>111.03</v>
      </c>
      <c r="I515" s="74">
        <v>96.48</v>
      </c>
      <c r="J515" s="74">
        <v>105.92</v>
      </c>
      <c r="K515" s="74">
        <v>100.95</v>
      </c>
      <c r="L515" s="74">
        <v>98.68</v>
      </c>
      <c r="M515" s="74">
        <v>85.73</v>
      </c>
      <c r="N515" s="74">
        <v>77.12</v>
      </c>
      <c r="O515" s="57">
        <v>66</v>
      </c>
      <c r="P515" s="57">
        <v>76</v>
      </c>
      <c r="Q515" s="57">
        <v>82</v>
      </c>
      <c r="R515" s="57">
        <v>72</v>
      </c>
      <c r="T515" s="57">
        <v>47</v>
      </c>
      <c r="U515" s="57">
        <v>158</v>
      </c>
      <c r="V515" s="57">
        <v>22</v>
      </c>
      <c r="W515" s="57">
        <v>14</v>
      </c>
      <c r="X515" s="57">
        <v>11</v>
      </c>
      <c r="Y515" s="57">
        <v>18</v>
      </c>
      <c r="Z515" s="57">
        <v>9</v>
      </c>
      <c r="AC515" s="57">
        <v>99</v>
      </c>
      <c r="AD515" s="57">
        <v>119</v>
      </c>
      <c r="AE515" s="57">
        <v>121</v>
      </c>
      <c r="AF515" s="57">
        <v>51</v>
      </c>
      <c r="AG515" s="57">
        <v>43</v>
      </c>
      <c r="AH515" s="74"/>
      <c r="AI515" s="74"/>
      <c r="AJ515" s="74"/>
      <c r="AK515" s="74"/>
      <c r="AL515" s="74"/>
      <c r="AM515" s="74"/>
      <c r="AN515" s="74"/>
      <c r="AO515" s="74"/>
      <c r="AP515" s="57">
        <v>60965590</v>
      </c>
      <c r="AQ515" s="57">
        <v>378496</v>
      </c>
      <c r="AR515" s="57">
        <v>38070040</v>
      </c>
      <c r="AS515" s="57">
        <v>22895556</v>
      </c>
    </row>
    <row r="516" spans="1:45" x14ac:dyDescent="0.35">
      <c r="A516" t="s">
        <v>891</v>
      </c>
      <c r="B516" s="57">
        <v>-19</v>
      </c>
      <c r="C516" s="57">
        <v>3</v>
      </c>
      <c r="D516" s="57">
        <v>-38</v>
      </c>
      <c r="E516" s="57">
        <v>-31</v>
      </c>
      <c r="F516" s="57">
        <v>38</v>
      </c>
      <c r="G516" s="57">
        <v>9</v>
      </c>
      <c r="H516" s="74">
        <v>114.68</v>
      </c>
      <c r="I516" s="74">
        <v>95.25</v>
      </c>
      <c r="J516" s="74">
        <v>110.55</v>
      </c>
      <c r="K516" s="74">
        <v>93.99</v>
      </c>
      <c r="L516" s="74">
        <v>112.68</v>
      </c>
      <c r="M516" s="74">
        <v>102.07</v>
      </c>
      <c r="N516" s="74">
        <v>89.31</v>
      </c>
      <c r="O516" s="57">
        <v>55</v>
      </c>
      <c r="P516" s="57">
        <v>75</v>
      </c>
      <c r="Q516" s="57">
        <v>80</v>
      </c>
      <c r="R516" s="57">
        <v>59</v>
      </c>
      <c r="T516" s="57">
        <v>51</v>
      </c>
      <c r="U516" s="57">
        <v>153</v>
      </c>
      <c r="V516" s="57">
        <v>17</v>
      </c>
      <c r="W516" s="57">
        <v>12</v>
      </c>
      <c r="X516" s="57">
        <v>7</v>
      </c>
      <c r="Y516" s="57">
        <v>17</v>
      </c>
      <c r="Z516" s="57">
        <v>7</v>
      </c>
      <c r="AC516" s="57">
        <v>92</v>
      </c>
      <c r="AD516" s="57">
        <v>111</v>
      </c>
      <c r="AE516" s="57">
        <v>109</v>
      </c>
      <c r="AF516" s="57">
        <v>41</v>
      </c>
      <c r="AG516" s="57">
        <v>43</v>
      </c>
      <c r="AH516" s="74"/>
      <c r="AI516" s="74"/>
      <c r="AJ516" s="74"/>
      <c r="AK516" s="74">
        <v>94.97</v>
      </c>
      <c r="AL516" s="74">
        <v>91.31</v>
      </c>
      <c r="AM516" s="74">
        <v>85.64</v>
      </c>
      <c r="AN516" s="74">
        <v>105.99</v>
      </c>
      <c r="AO516" s="74">
        <v>102.43</v>
      </c>
      <c r="AP516" s="57">
        <v>61420930</v>
      </c>
      <c r="AQ516" s="57">
        <v>455334</v>
      </c>
      <c r="AR516" s="57">
        <v>38192416</v>
      </c>
      <c r="AS516" s="57">
        <v>23228512</v>
      </c>
    </row>
    <row r="517" spans="1:45" x14ac:dyDescent="0.35">
      <c r="A517" t="s">
        <v>892</v>
      </c>
      <c r="B517" s="57">
        <v>-20</v>
      </c>
      <c r="C517" s="57">
        <v>5</v>
      </c>
      <c r="D517" s="57">
        <v>-38</v>
      </c>
      <c r="E517" s="57">
        <v>-30</v>
      </c>
      <c r="F517" s="57">
        <v>42</v>
      </c>
      <c r="G517" s="57">
        <v>9</v>
      </c>
      <c r="H517" s="74">
        <v>116.59</v>
      </c>
      <c r="I517" s="74">
        <v>97.72</v>
      </c>
      <c r="J517" s="74">
        <v>117.07</v>
      </c>
      <c r="K517" s="74">
        <v>97.67</v>
      </c>
      <c r="L517" s="74">
        <v>117.67</v>
      </c>
      <c r="M517" s="74">
        <v>101.05</v>
      </c>
      <c r="N517" s="74">
        <v>90.31</v>
      </c>
      <c r="O517" s="57">
        <v>57</v>
      </c>
      <c r="P517" s="57">
        <v>72</v>
      </c>
      <c r="Q517" s="57">
        <v>75</v>
      </c>
      <c r="R517" s="57">
        <v>70</v>
      </c>
      <c r="T517" s="57">
        <v>51</v>
      </c>
      <c r="U517" s="57">
        <v>154</v>
      </c>
      <c r="V517" s="57">
        <v>19</v>
      </c>
      <c r="W517" s="57">
        <v>16</v>
      </c>
      <c r="X517" s="57">
        <v>6</v>
      </c>
      <c r="Y517" s="57">
        <v>15</v>
      </c>
      <c r="Z517" s="57">
        <v>9</v>
      </c>
      <c r="AC517" s="57">
        <v>89</v>
      </c>
      <c r="AD517" s="57">
        <v>107</v>
      </c>
      <c r="AE517" s="57">
        <v>107</v>
      </c>
      <c r="AF517" s="57">
        <v>45</v>
      </c>
      <c r="AG517" s="57">
        <v>43</v>
      </c>
      <c r="AH517" s="74"/>
      <c r="AI517" s="74"/>
      <c r="AJ517" s="74"/>
      <c r="AK517" s="74">
        <v>95.13</v>
      </c>
      <c r="AL517" s="74">
        <v>91.96</v>
      </c>
      <c r="AM517" s="74">
        <v>85.47</v>
      </c>
      <c r="AN517" s="74">
        <v>105.83</v>
      </c>
      <c r="AO517" s="74">
        <v>102.93</v>
      </c>
      <c r="AP517" s="57">
        <v>61995064</v>
      </c>
      <c r="AQ517" s="57">
        <v>574134</v>
      </c>
      <c r="AR517" s="57">
        <v>38378564</v>
      </c>
      <c r="AS517" s="57">
        <v>23616498</v>
      </c>
    </row>
    <row r="518" spans="1:45" x14ac:dyDescent="0.35">
      <c r="A518" t="s">
        <v>893</v>
      </c>
      <c r="B518" s="57">
        <v>-17</v>
      </c>
      <c r="C518" s="57">
        <v>6</v>
      </c>
      <c r="D518" s="57">
        <v>-37</v>
      </c>
      <c r="E518" s="57">
        <v>-29</v>
      </c>
      <c r="F518" s="57">
        <v>50</v>
      </c>
      <c r="G518" s="57">
        <v>9</v>
      </c>
      <c r="H518" s="74">
        <v>119.21</v>
      </c>
      <c r="I518" s="74">
        <v>100.16</v>
      </c>
      <c r="J518" s="74">
        <v>123.95</v>
      </c>
      <c r="K518" s="74">
        <v>100.52</v>
      </c>
      <c r="L518" s="74">
        <v>121.93</v>
      </c>
      <c r="M518" s="74">
        <v>104.46</v>
      </c>
      <c r="N518" s="74">
        <v>87.97</v>
      </c>
      <c r="O518" s="57">
        <v>59</v>
      </c>
      <c r="P518" s="57">
        <v>71</v>
      </c>
      <c r="Q518" s="57">
        <v>79</v>
      </c>
      <c r="R518" s="57">
        <v>71</v>
      </c>
      <c r="T518" s="57">
        <v>51</v>
      </c>
      <c r="U518" s="57">
        <v>171</v>
      </c>
      <c r="V518" s="57">
        <v>14</v>
      </c>
      <c r="W518" s="57">
        <v>21</v>
      </c>
      <c r="X518" s="57">
        <v>9</v>
      </c>
      <c r="Y518" s="57">
        <v>16</v>
      </c>
      <c r="Z518" s="57">
        <v>6</v>
      </c>
      <c r="AC518" s="57">
        <v>91</v>
      </c>
      <c r="AD518" s="57">
        <v>108</v>
      </c>
      <c r="AE518" s="57">
        <v>108</v>
      </c>
      <c r="AF518" s="57">
        <v>45</v>
      </c>
      <c r="AG518" s="57">
        <v>44</v>
      </c>
      <c r="AH518" s="74"/>
      <c r="AI518" s="74"/>
      <c r="AJ518" s="74"/>
      <c r="AK518" s="74">
        <v>95.5</v>
      </c>
      <c r="AL518" s="74">
        <v>91.61</v>
      </c>
      <c r="AM518" s="74">
        <v>85.25</v>
      </c>
      <c r="AN518" s="74">
        <v>107.49</v>
      </c>
      <c r="AO518" s="74">
        <v>103.61</v>
      </c>
      <c r="AP518" s="57">
        <v>62658640</v>
      </c>
      <c r="AQ518" s="57">
        <v>663577</v>
      </c>
      <c r="AR518" s="57">
        <v>38614684</v>
      </c>
      <c r="AS518" s="57">
        <v>24043956</v>
      </c>
    </row>
    <row r="519" spans="1:45" x14ac:dyDescent="0.35">
      <c r="A519" t="s">
        <v>895</v>
      </c>
      <c r="B519" s="57">
        <v>-12</v>
      </c>
      <c r="C519" s="57">
        <v>9</v>
      </c>
      <c r="D519" s="57">
        <v>-35</v>
      </c>
      <c r="E519" s="57">
        <v>-29</v>
      </c>
      <c r="F519" s="57">
        <v>85</v>
      </c>
      <c r="G519" s="57">
        <v>8</v>
      </c>
      <c r="H519" s="74">
        <v>124.57</v>
      </c>
      <c r="I519" s="74">
        <v>103.23</v>
      </c>
      <c r="J519" s="74">
        <v>132.38999999999999</v>
      </c>
      <c r="K519" s="74">
        <v>105.49</v>
      </c>
      <c r="L519" s="74">
        <v>123.62</v>
      </c>
      <c r="M519" s="74">
        <v>103.59</v>
      </c>
      <c r="N519" s="74">
        <v>88.55</v>
      </c>
      <c r="O519" s="57">
        <v>63</v>
      </c>
      <c r="P519" s="57">
        <v>72</v>
      </c>
      <c r="Q519" s="57">
        <v>85</v>
      </c>
      <c r="R519" s="57">
        <v>74</v>
      </c>
      <c r="T519" s="57">
        <v>50</v>
      </c>
      <c r="U519" s="57">
        <v>165</v>
      </c>
      <c r="V519" s="57">
        <v>19</v>
      </c>
      <c r="W519" s="57">
        <v>19</v>
      </c>
      <c r="X519" s="57">
        <v>8</v>
      </c>
      <c r="Y519" s="57">
        <v>14</v>
      </c>
      <c r="Z519" s="57">
        <v>9</v>
      </c>
      <c r="AC519" s="57">
        <v>94</v>
      </c>
      <c r="AD519" s="57">
        <v>108</v>
      </c>
      <c r="AE519" s="57">
        <v>107</v>
      </c>
      <c r="AF519" s="57">
        <v>47</v>
      </c>
      <c r="AG519" s="57">
        <v>45</v>
      </c>
      <c r="AH519" s="74"/>
      <c r="AI519" s="74"/>
      <c r="AJ519" s="74"/>
      <c r="AK519" s="74">
        <v>95.3</v>
      </c>
      <c r="AL519" s="74">
        <v>90.55</v>
      </c>
      <c r="AM519" s="74">
        <v>85.17</v>
      </c>
      <c r="AN519" s="74">
        <v>107.92</v>
      </c>
      <c r="AO519" s="74">
        <v>104.4</v>
      </c>
      <c r="AP519" s="57">
        <v>63349252</v>
      </c>
      <c r="AQ519" s="57">
        <v>690613</v>
      </c>
      <c r="AR519" s="57">
        <v>38871200</v>
      </c>
      <c r="AS519" s="57">
        <v>24478052</v>
      </c>
    </row>
    <row r="520" spans="1:45" x14ac:dyDescent="0.35">
      <c r="A520" t="s">
        <v>896</v>
      </c>
      <c r="B520" s="57">
        <v>-11</v>
      </c>
      <c r="C520" s="57">
        <v>12</v>
      </c>
      <c r="D520" s="57">
        <v>-29</v>
      </c>
      <c r="E520" s="57">
        <v>-30</v>
      </c>
      <c r="F520" s="57">
        <v>68</v>
      </c>
      <c r="G520" s="57">
        <v>6</v>
      </c>
      <c r="H520" s="74">
        <v>161.05000000000001</v>
      </c>
      <c r="I520" s="74">
        <v>119.88</v>
      </c>
      <c r="J520" s="74">
        <v>161.30000000000001</v>
      </c>
      <c r="K520" s="74">
        <v>126.33</v>
      </c>
      <c r="L520" s="74">
        <v>125.23</v>
      </c>
      <c r="M520" s="74">
        <v>109.72</v>
      </c>
      <c r="N520" s="74">
        <v>92.41</v>
      </c>
      <c r="O520" s="57">
        <v>67</v>
      </c>
      <c r="P520" s="57">
        <v>78</v>
      </c>
      <c r="Q520" s="57">
        <v>88</v>
      </c>
      <c r="R520" s="57">
        <v>74</v>
      </c>
      <c r="T520" s="57">
        <v>52</v>
      </c>
      <c r="U520" s="57">
        <v>156</v>
      </c>
      <c r="V520" s="57">
        <v>16</v>
      </c>
      <c r="W520" s="57">
        <v>18</v>
      </c>
      <c r="X520" s="57">
        <v>8</v>
      </c>
      <c r="Y520" s="57">
        <v>15</v>
      </c>
      <c r="Z520" s="57">
        <v>8</v>
      </c>
      <c r="AC520" s="57">
        <v>101</v>
      </c>
      <c r="AD520" s="57">
        <v>113</v>
      </c>
      <c r="AE520" s="57">
        <v>107</v>
      </c>
      <c r="AF520" s="57">
        <v>49</v>
      </c>
      <c r="AG520" s="57">
        <v>44</v>
      </c>
      <c r="AH520" s="74"/>
      <c r="AI520" s="74"/>
      <c r="AJ520" s="74"/>
      <c r="AK520" s="74">
        <v>95.95</v>
      </c>
      <c r="AL520" s="74">
        <v>90.69</v>
      </c>
      <c r="AM520" s="74">
        <v>85.31</v>
      </c>
      <c r="AN520" s="74">
        <v>109.4</v>
      </c>
      <c r="AO520" s="74">
        <v>106.05</v>
      </c>
      <c r="AP520" s="57">
        <v>63989644</v>
      </c>
      <c r="AQ520" s="57">
        <v>640393</v>
      </c>
      <c r="AR520" s="57">
        <v>39075640</v>
      </c>
      <c r="AS520" s="57">
        <v>24914004</v>
      </c>
    </row>
    <row r="521" spans="1:45" x14ac:dyDescent="0.35">
      <c r="A521" t="s">
        <v>1397</v>
      </c>
      <c r="B521" s="57">
        <v>-18</v>
      </c>
      <c r="C521" s="57">
        <v>6</v>
      </c>
      <c r="D521" s="57">
        <v>-22</v>
      </c>
      <c r="E521" s="57">
        <v>-10</v>
      </c>
      <c r="F521" s="57">
        <v>78</v>
      </c>
      <c r="G521" s="57">
        <v>1</v>
      </c>
      <c r="H521" s="74">
        <v>149.33000000000001</v>
      </c>
      <c r="I521" s="74">
        <v>130.22</v>
      </c>
      <c r="J521" s="74">
        <v>198.28</v>
      </c>
      <c r="K521" s="74">
        <v>144.61000000000001</v>
      </c>
      <c r="L521" s="74">
        <v>113.01</v>
      </c>
      <c r="M521" s="74">
        <v>104.83</v>
      </c>
      <c r="N521" s="74">
        <v>86.55</v>
      </c>
      <c r="O521" s="57">
        <v>75</v>
      </c>
      <c r="P521" s="57">
        <v>88</v>
      </c>
      <c r="Q521" s="57">
        <v>102</v>
      </c>
      <c r="R521" s="57">
        <v>83</v>
      </c>
      <c r="T521" s="57">
        <v>51</v>
      </c>
      <c r="U521" s="57">
        <v>164</v>
      </c>
      <c r="V521" s="57">
        <v>20</v>
      </c>
      <c r="W521" s="57">
        <v>23</v>
      </c>
      <c r="X521" s="57">
        <v>11</v>
      </c>
      <c r="Y521" s="57">
        <v>16</v>
      </c>
      <c r="Z521" s="57">
        <v>6</v>
      </c>
      <c r="AC521" s="57">
        <v>106</v>
      </c>
      <c r="AD521" s="57">
        <v>122</v>
      </c>
      <c r="AE521" s="57">
        <v>118</v>
      </c>
      <c r="AF521" s="57">
        <v>64</v>
      </c>
      <c r="AG521" s="57">
        <v>45</v>
      </c>
      <c r="AH521" s="74"/>
      <c r="AI521" s="74"/>
      <c r="AJ521" s="74"/>
      <c r="AK521" s="74"/>
      <c r="AL521" s="74"/>
      <c r="AM521" s="74"/>
      <c r="AN521" s="74"/>
      <c r="AO521" s="74"/>
      <c r="AP521" s="57">
        <v>64592020</v>
      </c>
      <c r="AQ521" s="57">
        <v>602374</v>
      </c>
      <c r="AR521" s="57">
        <v>39259170</v>
      </c>
      <c r="AS521" s="57">
        <v>25332852</v>
      </c>
    </row>
    <row r="522" spans="1:45" x14ac:dyDescent="0.35">
      <c r="A522" t="s">
        <v>1398</v>
      </c>
      <c r="B522" s="57">
        <v>-5</v>
      </c>
      <c r="C522" s="57">
        <v>7</v>
      </c>
      <c r="D522" s="57">
        <v>-18</v>
      </c>
      <c r="E522" s="57">
        <v>-7</v>
      </c>
      <c r="F522" s="57">
        <v>130</v>
      </c>
      <c r="G522" s="57">
        <v>-1</v>
      </c>
      <c r="H522" s="74">
        <v>132.41999999999999</v>
      </c>
      <c r="I522" s="74">
        <v>115.86</v>
      </c>
      <c r="J522" s="74">
        <v>165.51</v>
      </c>
      <c r="K522" s="74">
        <v>123.53</v>
      </c>
      <c r="L522" s="74">
        <v>105.14</v>
      </c>
      <c r="M522" s="74">
        <v>98.6</v>
      </c>
      <c r="N522" s="74">
        <v>88.7</v>
      </c>
      <c r="O522" s="57">
        <v>78</v>
      </c>
      <c r="P522" s="57">
        <v>89</v>
      </c>
      <c r="Q522" s="57">
        <v>113</v>
      </c>
      <c r="R522" s="57">
        <v>89</v>
      </c>
      <c r="T522" s="57">
        <v>48</v>
      </c>
      <c r="U522" s="57">
        <v>118</v>
      </c>
      <c r="V522" s="57">
        <v>15</v>
      </c>
      <c r="W522" s="57">
        <v>13</v>
      </c>
      <c r="X522" s="57">
        <v>41</v>
      </c>
      <c r="Y522" s="57">
        <v>7</v>
      </c>
      <c r="Z522" s="57">
        <v>6</v>
      </c>
      <c r="AC522" s="57">
        <v>109</v>
      </c>
      <c r="AD522" s="57">
        <v>127</v>
      </c>
      <c r="AE522" s="57">
        <v>110</v>
      </c>
      <c r="AF522" s="57">
        <v>62</v>
      </c>
      <c r="AG522" s="57">
        <v>45</v>
      </c>
      <c r="AH522" s="74"/>
      <c r="AI522" s="74"/>
      <c r="AJ522" s="74"/>
      <c r="AK522" s="74"/>
      <c r="AL522" s="74"/>
      <c r="AM522" s="74"/>
      <c r="AN522" s="74"/>
      <c r="AO522" s="74"/>
      <c r="AP522" s="57">
        <v>64923228</v>
      </c>
      <c r="AQ522" s="57">
        <v>331209</v>
      </c>
      <c r="AR522" s="57">
        <v>39384056</v>
      </c>
      <c r="AS522" s="57">
        <v>25539172</v>
      </c>
    </row>
    <row r="523" spans="1:45" x14ac:dyDescent="0.35">
      <c r="A523" t="s">
        <v>897</v>
      </c>
      <c r="B523" s="57">
        <v>-1</v>
      </c>
      <c r="C523" s="57">
        <v>2</v>
      </c>
      <c r="D523" s="57">
        <v>-42</v>
      </c>
      <c r="E523" s="57">
        <v>-71</v>
      </c>
      <c r="F523" s="57">
        <v>203</v>
      </c>
      <c r="G523" s="57">
        <v>12</v>
      </c>
      <c r="H523" s="74">
        <v>144.52000000000001</v>
      </c>
      <c r="I523" s="74">
        <v>121.15</v>
      </c>
      <c r="J523" s="74">
        <v>153</v>
      </c>
      <c r="K523" s="74">
        <v>126.95</v>
      </c>
      <c r="L523" s="74">
        <v>122.02</v>
      </c>
      <c r="M523" s="74">
        <v>103.49</v>
      </c>
      <c r="N523" s="74">
        <v>93.84</v>
      </c>
      <c r="O523" s="57">
        <v>71</v>
      </c>
      <c r="P523" s="57">
        <v>76</v>
      </c>
      <c r="Q523" s="57">
        <v>90</v>
      </c>
      <c r="R523" s="57">
        <v>75</v>
      </c>
      <c r="T523" s="57">
        <v>51</v>
      </c>
      <c r="U523" s="57">
        <v>146</v>
      </c>
      <c r="V523" s="57">
        <v>15</v>
      </c>
      <c r="W523" s="57">
        <v>11</v>
      </c>
      <c r="X523" s="57">
        <v>6</v>
      </c>
      <c r="Y523" s="57">
        <v>17</v>
      </c>
      <c r="Z523" s="57">
        <v>9</v>
      </c>
      <c r="AC523" s="57">
        <v>91</v>
      </c>
      <c r="AD523" s="57">
        <v>78</v>
      </c>
      <c r="AE523" s="57">
        <v>45</v>
      </c>
      <c r="AF523" s="57">
        <v>62</v>
      </c>
      <c r="AG523" s="57">
        <v>48</v>
      </c>
      <c r="AH523" s="74"/>
      <c r="AI523" s="74"/>
      <c r="AJ523" s="74"/>
      <c r="AK523" s="74"/>
      <c r="AL523" s="74"/>
      <c r="AM523" s="74"/>
      <c r="AN523" s="74"/>
      <c r="AO523" s="74"/>
      <c r="AP523" s="57">
        <v>65211876</v>
      </c>
      <c r="AQ523" s="57">
        <v>288649</v>
      </c>
      <c r="AR523" s="57">
        <v>39477160</v>
      </c>
      <c r="AS523" s="57">
        <v>25734720</v>
      </c>
    </row>
    <row r="524" spans="1:45" x14ac:dyDescent="0.35">
      <c r="A524" t="s">
        <v>898</v>
      </c>
      <c r="B524" s="57">
        <v>-5</v>
      </c>
      <c r="C524" s="57">
        <v>15</v>
      </c>
      <c r="D524" s="57">
        <v>-34</v>
      </c>
      <c r="E524" s="57">
        <v>-43</v>
      </c>
      <c r="F524" s="57">
        <v>141</v>
      </c>
      <c r="G524" s="57">
        <v>8</v>
      </c>
      <c r="H524" s="74">
        <v>144.6</v>
      </c>
      <c r="I524" s="74">
        <v>120.32</v>
      </c>
      <c r="J524" s="74">
        <v>161.35</v>
      </c>
      <c r="K524" s="74">
        <v>121.8</v>
      </c>
      <c r="L524" s="74">
        <v>134.86000000000001</v>
      </c>
      <c r="M524" s="74">
        <v>114.18</v>
      </c>
      <c r="N524" s="74">
        <v>106.88</v>
      </c>
      <c r="O524" s="57">
        <v>61</v>
      </c>
      <c r="P524" s="57">
        <v>79</v>
      </c>
      <c r="Q524" s="57">
        <v>87</v>
      </c>
      <c r="R524" s="57">
        <v>81</v>
      </c>
      <c r="T524" s="57">
        <v>53</v>
      </c>
      <c r="U524" s="57">
        <v>174</v>
      </c>
      <c r="V524" s="57">
        <v>18</v>
      </c>
      <c r="W524" s="57">
        <v>20</v>
      </c>
      <c r="X524" s="57">
        <v>8</v>
      </c>
      <c r="Y524" s="57">
        <v>13</v>
      </c>
      <c r="Z524" s="57">
        <v>8</v>
      </c>
      <c r="AC524" s="57">
        <v>96</v>
      </c>
      <c r="AD524" s="57">
        <v>109</v>
      </c>
      <c r="AE524" s="57">
        <v>103</v>
      </c>
      <c r="AF524" s="57">
        <v>45</v>
      </c>
      <c r="AG524" s="57">
        <v>49</v>
      </c>
      <c r="AH524" s="74"/>
      <c r="AI524" s="74"/>
      <c r="AJ524" s="74"/>
      <c r="AK524" s="74">
        <v>97.88</v>
      </c>
      <c r="AL524" s="74">
        <v>90.17</v>
      </c>
      <c r="AM524" s="74">
        <v>86.87</v>
      </c>
      <c r="AN524" s="74">
        <v>112.8</v>
      </c>
      <c r="AO524" s="74">
        <v>115.49</v>
      </c>
      <c r="AP524" s="57">
        <v>65658948</v>
      </c>
      <c r="AQ524" s="57">
        <v>447072</v>
      </c>
      <c r="AR524" s="57">
        <v>39585664</v>
      </c>
      <c r="AS524" s="57">
        <v>26073284</v>
      </c>
    </row>
    <row r="525" spans="1:45" x14ac:dyDescent="0.35">
      <c r="A525" t="s">
        <v>899</v>
      </c>
      <c r="B525" s="57">
        <v>-6</v>
      </c>
      <c r="C525" s="57">
        <v>11</v>
      </c>
      <c r="D525" s="57">
        <v>-36</v>
      </c>
      <c r="E525" s="57">
        <v>-42</v>
      </c>
      <c r="F525" s="57">
        <v>113</v>
      </c>
      <c r="G525" s="57">
        <v>10</v>
      </c>
      <c r="H525" s="74">
        <v>143.96</v>
      </c>
      <c r="I525" s="74">
        <v>120.15</v>
      </c>
      <c r="J525" s="74">
        <v>159.13</v>
      </c>
      <c r="K525" s="74">
        <v>122.55</v>
      </c>
      <c r="L525" s="74">
        <v>128.35</v>
      </c>
      <c r="M525" s="74">
        <v>119.57</v>
      </c>
      <c r="N525" s="74">
        <v>100.2</v>
      </c>
      <c r="O525" s="57">
        <v>62</v>
      </c>
      <c r="P525" s="57">
        <v>71</v>
      </c>
      <c r="Q525" s="57">
        <v>88</v>
      </c>
      <c r="R525" s="57">
        <v>76</v>
      </c>
      <c r="T525" s="57">
        <v>42</v>
      </c>
      <c r="U525" s="57">
        <v>165</v>
      </c>
      <c r="V525" s="57">
        <v>16</v>
      </c>
      <c r="W525" s="57">
        <v>20</v>
      </c>
      <c r="X525" s="57">
        <v>40</v>
      </c>
      <c r="Y525" s="57">
        <v>15</v>
      </c>
      <c r="Z525" s="57">
        <v>6</v>
      </c>
      <c r="AC525" s="57">
        <v>93</v>
      </c>
      <c r="AD525" s="57">
        <v>106</v>
      </c>
      <c r="AE525" s="57">
        <v>106</v>
      </c>
      <c r="AF525" s="57">
        <v>45</v>
      </c>
      <c r="AG525" s="57">
        <v>51</v>
      </c>
      <c r="AH525" s="74"/>
      <c r="AI525" s="74"/>
      <c r="AJ525" s="74"/>
      <c r="AK525" s="74">
        <v>101.33</v>
      </c>
      <c r="AL525" s="74">
        <v>94.07</v>
      </c>
      <c r="AM525" s="74">
        <v>88.43</v>
      </c>
      <c r="AN525" s="74">
        <v>117.83</v>
      </c>
      <c r="AO525" s="74">
        <v>117.19</v>
      </c>
      <c r="AP525" s="57">
        <v>66180732</v>
      </c>
      <c r="AQ525" s="57">
        <v>521782</v>
      </c>
      <c r="AR525" s="57">
        <v>39758428</v>
      </c>
      <c r="AS525" s="57">
        <v>26422304</v>
      </c>
    </row>
    <row r="526" spans="1:45" x14ac:dyDescent="0.35">
      <c r="A526" t="s">
        <v>900</v>
      </c>
      <c r="B526" s="57">
        <v>-6</v>
      </c>
      <c r="C526" s="57">
        <v>11</v>
      </c>
      <c r="D526" s="57">
        <v>-37</v>
      </c>
      <c r="E526" s="57">
        <v>-41</v>
      </c>
      <c r="F526" s="57">
        <v>118</v>
      </c>
      <c r="G526" s="57">
        <v>9</v>
      </c>
      <c r="H526" s="74">
        <v>144.09</v>
      </c>
      <c r="I526" s="74">
        <v>117.42</v>
      </c>
      <c r="J526" s="74">
        <v>158.4</v>
      </c>
      <c r="K526" s="74">
        <v>120.2</v>
      </c>
      <c r="L526" s="74">
        <v>126.59</v>
      </c>
      <c r="M526" s="74">
        <v>112.1</v>
      </c>
      <c r="N526" s="74">
        <v>94.8</v>
      </c>
      <c r="O526" s="57">
        <v>64</v>
      </c>
      <c r="P526" s="57">
        <v>75</v>
      </c>
      <c r="Q526" s="57">
        <v>86</v>
      </c>
      <c r="R526" s="57">
        <v>75</v>
      </c>
      <c r="T526" s="57">
        <v>51</v>
      </c>
      <c r="U526" s="57">
        <v>179</v>
      </c>
      <c r="V526" s="57">
        <v>13</v>
      </c>
      <c r="W526" s="57">
        <v>20</v>
      </c>
      <c r="X526" s="57">
        <v>9</v>
      </c>
      <c r="Y526" s="57">
        <v>15</v>
      </c>
      <c r="Z526" s="57">
        <v>8</v>
      </c>
      <c r="AC526" s="57">
        <v>93</v>
      </c>
      <c r="AD526" s="57">
        <v>105</v>
      </c>
      <c r="AE526" s="57">
        <v>105</v>
      </c>
      <c r="AF526" s="57">
        <v>46</v>
      </c>
      <c r="AG526" s="57">
        <v>51</v>
      </c>
      <c r="AH526" s="74"/>
      <c r="AI526" s="74"/>
      <c r="AJ526" s="74"/>
      <c r="AK526" s="74">
        <v>101.8</v>
      </c>
      <c r="AL526" s="74">
        <v>95.14</v>
      </c>
      <c r="AM526" s="74">
        <v>88.78</v>
      </c>
      <c r="AN526" s="74">
        <v>117.67</v>
      </c>
      <c r="AO526" s="74">
        <v>118.04</v>
      </c>
      <c r="AP526" s="57">
        <v>66749640</v>
      </c>
      <c r="AQ526" s="57">
        <v>568907</v>
      </c>
      <c r="AR526" s="57">
        <v>39949696</v>
      </c>
      <c r="AS526" s="57">
        <v>26799944</v>
      </c>
    </row>
    <row r="527" spans="1:45" x14ac:dyDescent="0.35">
      <c r="A527" t="s">
        <v>901</v>
      </c>
      <c r="B527" s="57">
        <v>-13</v>
      </c>
      <c r="C527" s="57">
        <v>8</v>
      </c>
      <c r="D527" s="57">
        <v>-35</v>
      </c>
      <c r="E527" s="57">
        <v>-39</v>
      </c>
      <c r="F527" s="57">
        <v>80</v>
      </c>
      <c r="G527" s="57">
        <v>9</v>
      </c>
      <c r="H527" s="74">
        <v>167.78</v>
      </c>
      <c r="I527" s="74">
        <v>121.82</v>
      </c>
      <c r="J527" s="74">
        <v>164.05</v>
      </c>
      <c r="K527" s="74">
        <v>124.67</v>
      </c>
      <c r="L527" s="74">
        <v>126.17</v>
      </c>
      <c r="M527" s="74">
        <v>115.72</v>
      </c>
      <c r="N527" s="74">
        <v>100.31</v>
      </c>
      <c r="O527" s="57">
        <v>64</v>
      </c>
      <c r="P527" s="57">
        <v>79</v>
      </c>
      <c r="Q527" s="57">
        <v>92</v>
      </c>
      <c r="R527" s="57">
        <v>76</v>
      </c>
      <c r="T527" s="57">
        <v>52</v>
      </c>
      <c r="U527" s="57">
        <v>189</v>
      </c>
      <c r="V527" s="57">
        <v>22</v>
      </c>
      <c r="W527" s="57">
        <v>24</v>
      </c>
      <c r="X527" s="57">
        <v>8</v>
      </c>
      <c r="Y527" s="57">
        <v>20</v>
      </c>
      <c r="Z527" s="57">
        <v>8</v>
      </c>
      <c r="AC527" s="57">
        <v>95</v>
      </c>
      <c r="AD527" s="57">
        <v>105</v>
      </c>
      <c r="AE527" s="57">
        <v>103</v>
      </c>
      <c r="AF527" s="57">
        <v>46</v>
      </c>
      <c r="AG527" s="57">
        <v>53</v>
      </c>
      <c r="AH527" s="74"/>
      <c r="AI527" s="74"/>
      <c r="AJ527" s="74"/>
      <c r="AK527" s="74">
        <v>101.93</v>
      </c>
      <c r="AL527" s="74">
        <v>95.43</v>
      </c>
      <c r="AM527" s="74">
        <v>88.88</v>
      </c>
      <c r="AN527" s="74">
        <v>117.68</v>
      </c>
      <c r="AO527" s="74">
        <v>117.9</v>
      </c>
      <c r="AP527" s="57">
        <v>67317590</v>
      </c>
      <c r="AQ527" s="57">
        <v>567955</v>
      </c>
      <c r="AR527" s="57">
        <v>40129616</v>
      </c>
      <c r="AS527" s="57">
        <v>27187976</v>
      </c>
    </row>
    <row r="528" spans="1:45" x14ac:dyDescent="0.35">
      <c r="A528" t="s">
        <v>1399</v>
      </c>
      <c r="B528" s="57">
        <v>-20</v>
      </c>
      <c r="C528" s="57">
        <v>6</v>
      </c>
      <c r="D528" s="57">
        <v>-25</v>
      </c>
      <c r="E528" s="57">
        <v>-7</v>
      </c>
      <c r="F528" s="57">
        <v>81</v>
      </c>
      <c r="G528" s="57">
        <v>1</v>
      </c>
      <c r="H528" s="74">
        <v>142.55000000000001</v>
      </c>
      <c r="I528" s="74">
        <v>126.44</v>
      </c>
      <c r="J528" s="74">
        <v>190.93</v>
      </c>
      <c r="K528" s="74">
        <v>138.69999999999999</v>
      </c>
      <c r="L528" s="74">
        <v>113.24</v>
      </c>
      <c r="M528" s="74">
        <v>101.79</v>
      </c>
      <c r="N528" s="74">
        <v>87.26</v>
      </c>
      <c r="O528" s="57">
        <v>74</v>
      </c>
      <c r="P528" s="57">
        <v>84</v>
      </c>
      <c r="Q528" s="57">
        <v>97</v>
      </c>
      <c r="R528" s="57">
        <v>83</v>
      </c>
      <c r="T528" s="57">
        <v>51</v>
      </c>
      <c r="U528" s="57">
        <v>174</v>
      </c>
      <c r="V528" s="57">
        <v>17</v>
      </c>
      <c r="W528" s="57">
        <v>19</v>
      </c>
      <c r="X528" s="57">
        <v>10</v>
      </c>
      <c r="Y528" s="57">
        <v>23</v>
      </c>
      <c r="Z528" s="57">
        <v>6</v>
      </c>
      <c r="AC528" s="57">
        <v>105</v>
      </c>
      <c r="AD528" s="57">
        <v>121</v>
      </c>
      <c r="AE528" s="57">
        <v>122</v>
      </c>
      <c r="AF528" s="57">
        <v>56</v>
      </c>
      <c r="AG528" s="57">
        <v>52</v>
      </c>
      <c r="AH528" s="74"/>
      <c r="AI528" s="74"/>
      <c r="AJ528" s="74"/>
      <c r="AK528" s="74"/>
      <c r="AL528" s="74"/>
      <c r="AM528" s="74"/>
      <c r="AN528" s="74"/>
      <c r="AO528" s="74"/>
      <c r="AP528" s="57">
        <v>67994584</v>
      </c>
      <c r="AQ528" s="57">
        <v>676991</v>
      </c>
      <c r="AR528" s="57">
        <v>40333230</v>
      </c>
      <c r="AS528" s="57">
        <v>27661352</v>
      </c>
    </row>
    <row r="529" spans="1:45" x14ac:dyDescent="0.35">
      <c r="A529" t="s">
        <v>1400</v>
      </c>
      <c r="B529" s="57">
        <v>-15</v>
      </c>
      <c r="C529" s="57">
        <v>3</v>
      </c>
      <c r="D529" s="57">
        <v>-26</v>
      </c>
      <c r="E529" s="57">
        <v>-3</v>
      </c>
      <c r="F529" s="57">
        <v>77</v>
      </c>
      <c r="G529" s="57">
        <v>1</v>
      </c>
      <c r="H529" s="74">
        <v>126.99</v>
      </c>
      <c r="I529" s="74">
        <v>108.25</v>
      </c>
      <c r="J529" s="74">
        <v>126.06</v>
      </c>
      <c r="K529" s="74">
        <v>111.32</v>
      </c>
      <c r="L529" s="74">
        <v>109.98</v>
      </c>
      <c r="M529" s="74">
        <v>98.45</v>
      </c>
      <c r="N529" s="74">
        <v>88.62</v>
      </c>
      <c r="O529" s="57">
        <v>69</v>
      </c>
      <c r="P529" s="57">
        <v>87</v>
      </c>
      <c r="Q529" s="57">
        <v>89</v>
      </c>
      <c r="R529" s="57">
        <v>96</v>
      </c>
      <c r="T529" s="57">
        <v>47</v>
      </c>
      <c r="U529" s="57">
        <v>143</v>
      </c>
      <c r="V529" s="57">
        <v>11</v>
      </c>
      <c r="W529" s="57">
        <v>16</v>
      </c>
      <c r="X529" s="57">
        <v>43</v>
      </c>
      <c r="Y529" s="57">
        <v>12</v>
      </c>
      <c r="Z529" s="57">
        <v>7</v>
      </c>
      <c r="AC529" s="57">
        <v>108</v>
      </c>
      <c r="AD529" s="57">
        <v>130</v>
      </c>
      <c r="AE529" s="57">
        <v>127</v>
      </c>
      <c r="AF529" s="57">
        <v>52</v>
      </c>
      <c r="AG529" s="57">
        <v>52</v>
      </c>
      <c r="AH529" s="74"/>
      <c r="AI529" s="74"/>
      <c r="AJ529" s="74"/>
      <c r="AK529" s="74"/>
      <c r="AL529" s="74"/>
      <c r="AM529" s="74"/>
      <c r="AN529" s="74"/>
      <c r="AO529" s="74"/>
      <c r="AP529" s="57">
        <v>68381870</v>
      </c>
      <c r="AQ529" s="57">
        <v>387286</v>
      </c>
      <c r="AR529" s="57">
        <v>40460576</v>
      </c>
      <c r="AS529" s="57">
        <v>27921294</v>
      </c>
    </row>
    <row r="530" spans="1:45" x14ac:dyDescent="0.35">
      <c r="A530" t="s">
        <v>902</v>
      </c>
      <c r="B530" s="57">
        <v>-10</v>
      </c>
      <c r="C530" s="57">
        <v>10</v>
      </c>
      <c r="D530" s="57">
        <v>-35</v>
      </c>
      <c r="E530" s="57">
        <v>-31</v>
      </c>
      <c r="F530" s="57">
        <v>88</v>
      </c>
      <c r="G530" s="57">
        <v>8</v>
      </c>
      <c r="H530" s="74">
        <v>125.51</v>
      </c>
      <c r="I530" s="74">
        <v>109.77</v>
      </c>
      <c r="J530" s="74">
        <v>132.25</v>
      </c>
      <c r="K530" s="74">
        <v>108.69</v>
      </c>
      <c r="L530" s="74">
        <v>129.82</v>
      </c>
      <c r="M530" s="74">
        <v>108</v>
      </c>
      <c r="N530" s="74">
        <v>99.96</v>
      </c>
      <c r="O530" s="57">
        <v>59</v>
      </c>
      <c r="P530" s="57">
        <v>78</v>
      </c>
      <c r="Q530" s="57">
        <v>86</v>
      </c>
      <c r="R530" s="57">
        <v>74</v>
      </c>
      <c r="T530" s="57">
        <v>55</v>
      </c>
      <c r="U530" s="57">
        <v>163</v>
      </c>
      <c r="V530" s="57">
        <v>10</v>
      </c>
      <c r="W530" s="57">
        <v>19</v>
      </c>
      <c r="X530" s="57">
        <v>7</v>
      </c>
      <c r="Y530" s="57">
        <v>12</v>
      </c>
      <c r="Z530" s="57">
        <v>9</v>
      </c>
      <c r="AC530" s="57">
        <v>95</v>
      </c>
      <c r="AD530" s="57">
        <v>111</v>
      </c>
      <c r="AE530" s="57">
        <v>109</v>
      </c>
      <c r="AF530" s="57">
        <v>42</v>
      </c>
      <c r="AG530" s="57">
        <v>49</v>
      </c>
      <c r="AH530" s="74"/>
      <c r="AI530" s="74"/>
      <c r="AJ530" s="74"/>
      <c r="AK530" s="74">
        <v>100.23</v>
      </c>
      <c r="AL530" s="74">
        <v>93.57</v>
      </c>
      <c r="AM530" s="74">
        <v>89.48</v>
      </c>
      <c r="AN530" s="74">
        <v>113.99</v>
      </c>
      <c r="AO530" s="74">
        <v>116.57</v>
      </c>
      <c r="AP530" s="57">
        <v>68800880</v>
      </c>
      <c r="AQ530" s="57">
        <v>419009</v>
      </c>
      <c r="AR530" s="57">
        <v>40573516</v>
      </c>
      <c r="AS530" s="57">
        <v>28227362</v>
      </c>
    </row>
    <row r="531" spans="1:45" x14ac:dyDescent="0.35">
      <c r="A531" t="s">
        <v>903</v>
      </c>
      <c r="B531" s="57">
        <v>-11</v>
      </c>
      <c r="C531" s="57">
        <v>11</v>
      </c>
      <c r="D531" s="57">
        <v>-35</v>
      </c>
      <c r="E531" s="57">
        <v>-29</v>
      </c>
      <c r="F531" s="57">
        <v>94</v>
      </c>
      <c r="G531" s="57">
        <v>8</v>
      </c>
      <c r="H531" s="74">
        <v>125.88</v>
      </c>
      <c r="I531" s="74">
        <v>111.74</v>
      </c>
      <c r="J531" s="74">
        <v>137.19999999999999</v>
      </c>
      <c r="K531" s="74">
        <v>111.81</v>
      </c>
      <c r="L531" s="74">
        <v>135.58000000000001</v>
      </c>
      <c r="M531" s="74">
        <v>113.29</v>
      </c>
      <c r="N531" s="74">
        <v>102.57</v>
      </c>
      <c r="O531" s="57">
        <v>62</v>
      </c>
      <c r="P531" s="57">
        <v>82</v>
      </c>
      <c r="Q531" s="57">
        <v>83</v>
      </c>
      <c r="R531" s="57">
        <v>80</v>
      </c>
      <c r="T531" s="57">
        <v>52</v>
      </c>
      <c r="U531" s="57">
        <v>183</v>
      </c>
      <c r="V531" s="57">
        <v>15</v>
      </c>
      <c r="W531" s="57">
        <v>17</v>
      </c>
      <c r="X531" s="57">
        <v>8</v>
      </c>
      <c r="Y531" s="57">
        <v>20</v>
      </c>
      <c r="Z531" s="57">
        <v>8</v>
      </c>
      <c r="AC531" s="57">
        <v>92</v>
      </c>
      <c r="AD531" s="57">
        <v>108</v>
      </c>
      <c r="AE531" s="57">
        <v>107</v>
      </c>
      <c r="AF531" s="57">
        <v>44</v>
      </c>
      <c r="AG531" s="57">
        <v>49</v>
      </c>
      <c r="AH531" s="74"/>
      <c r="AI531" s="74"/>
      <c r="AJ531" s="74"/>
      <c r="AK531" s="74">
        <v>99.52</v>
      </c>
      <c r="AL531" s="74">
        <v>94.21</v>
      </c>
      <c r="AM531" s="74">
        <v>84.1</v>
      </c>
      <c r="AN531" s="74">
        <v>116.75</v>
      </c>
      <c r="AO531" s="74">
        <v>112.67</v>
      </c>
      <c r="AP531" s="57">
        <v>69251160</v>
      </c>
      <c r="AQ531" s="57">
        <v>450284</v>
      </c>
      <c r="AR531" s="57">
        <v>40710320</v>
      </c>
      <c r="AS531" s="57">
        <v>28540844</v>
      </c>
    </row>
    <row r="532" spans="1:45" x14ac:dyDescent="0.35">
      <c r="A532" t="s">
        <v>904</v>
      </c>
      <c r="B532" s="57">
        <v>-11</v>
      </c>
      <c r="C532" s="57">
        <v>10</v>
      </c>
      <c r="D532" s="57">
        <v>-35</v>
      </c>
      <c r="E532" s="57">
        <v>-29</v>
      </c>
      <c r="F532" s="57">
        <v>79</v>
      </c>
      <c r="G532" s="57">
        <v>8</v>
      </c>
      <c r="H532" s="74">
        <v>128.04</v>
      </c>
      <c r="I532" s="74">
        <v>113.7</v>
      </c>
      <c r="J532" s="74">
        <v>140.26</v>
      </c>
      <c r="K532" s="74">
        <v>115</v>
      </c>
      <c r="L532" s="74">
        <v>136.22</v>
      </c>
      <c r="M532" s="74">
        <v>115.8</v>
      </c>
      <c r="N532" s="74">
        <v>100.92</v>
      </c>
      <c r="O532" s="57">
        <v>63</v>
      </c>
      <c r="P532" s="57">
        <v>81</v>
      </c>
      <c r="Q532" s="57">
        <v>86</v>
      </c>
      <c r="R532" s="57">
        <v>90</v>
      </c>
      <c r="T532" s="57">
        <v>53</v>
      </c>
      <c r="U532" s="57">
        <v>193</v>
      </c>
      <c r="V532" s="57">
        <v>20</v>
      </c>
      <c r="W532" s="57">
        <v>29</v>
      </c>
      <c r="X532" s="57">
        <v>13</v>
      </c>
      <c r="Y532" s="57">
        <v>17</v>
      </c>
      <c r="Z532" s="57">
        <v>8</v>
      </c>
      <c r="AC532" s="57">
        <v>92</v>
      </c>
      <c r="AD532" s="57">
        <v>109</v>
      </c>
      <c r="AE532" s="57">
        <v>108</v>
      </c>
      <c r="AF532" s="57">
        <v>45</v>
      </c>
      <c r="AG532" s="57">
        <v>47</v>
      </c>
      <c r="AH532" s="74"/>
      <c r="AI532" s="74"/>
      <c r="AJ532" s="74"/>
      <c r="AK532" s="74">
        <v>95.74</v>
      </c>
      <c r="AL532" s="74">
        <v>88.88</v>
      </c>
      <c r="AM532" s="74">
        <v>83.11</v>
      </c>
      <c r="AN532" s="74">
        <v>111.59</v>
      </c>
      <c r="AO532" s="74">
        <v>111.43</v>
      </c>
      <c r="AP532" s="57">
        <v>69743980</v>
      </c>
      <c r="AQ532" s="57">
        <v>492817</v>
      </c>
      <c r="AR532" s="57">
        <v>40886880</v>
      </c>
      <c r="AS532" s="57">
        <v>28857102</v>
      </c>
    </row>
    <row r="533" spans="1:45" x14ac:dyDescent="0.35">
      <c r="A533" t="s">
        <v>912</v>
      </c>
      <c r="B533" s="57">
        <v>-12</v>
      </c>
      <c r="C533" s="57">
        <v>11</v>
      </c>
      <c r="D533" s="57">
        <v>-35</v>
      </c>
      <c r="E533" s="57">
        <v>-28</v>
      </c>
      <c r="F533" s="57">
        <v>79</v>
      </c>
      <c r="G533" s="57">
        <v>8</v>
      </c>
      <c r="H533" s="74">
        <v>128.83000000000001</v>
      </c>
      <c r="I533" s="74">
        <v>113.95</v>
      </c>
      <c r="J533" s="74">
        <v>140.74</v>
      </c>
      <c r="K533" s="74">
        <v>115.71</v>
      </c>
      <c r="L533" s="74">
        <v>134.69</v>
      </c>
      <c r="M533" s="74">
        <v>111.03</v>
      </c>
      <c r="N533" s="74">
        <v>101.12</v>
      </c>
      <c r="O533" s="57">
        <v>64</v>
      </c>
      <c r="P533" s="57">
        <v>86</v>
      </c>
      <c r="Q533" s="57">
        <v>86</v>
      </c>
      <c r="R533" s="57">
        <v>86</v>
      </c>
      <c r="T533" s="57">
        <v>54</v>
      </c>
      <c r="U533" s="57">
        <v>178</v>
      </c>
      <c r="V533" s="57">
        <v>15</v>
      </c>
      <c r="W533" s="57">
        <v>18</v>
      </c>
      <c r="X533" s="57">
        <v>10</v>
      </c>
      <c r="Y533" s="57">
        <v>20</v>
      </c>
      <c r="Z533" s="57">
        <v>10</v>
      </c>
      <c r="AC533" s="57">
        <v>92</v>
      </c>
      <c r="AD533" s="57">
        <v>106</v>
      </c>
      <c r="AE533" s="57">
        <v>107</v>
      </c>
      <c r="AF533" s="57">
        <v>45</v>
      </c>
      <c r="AG533" s="57">
        <v>47</v>
      </c>
      <c r="AH533" s="74"/>
      <c r="AI533" s="74"/>
      <c r="AJ533" s="74"/>
      <c r="AK533" s="74">
        <v>95.2</v>
      </c>
      <c r="AL533" s="74">
        <v>88.27</v>
      </c>
      <c r="AM533" s="74">
        <v>82.61</v>
      </c>
      <c r="AN533" s="74">
        <v>111.08</v>
      </c>
      <c r="AO533" s="74">
        <v>110.95</v>
      </c>
      <c r="AP533" s="57">
        <v>70253624</v>
      </c>
      <c r="AQ533" s="57">
        <v>509645</v>
      </c>
      <c r="AR533" s="57">
        <v>41088484</v>
      </c>
      <c r="AS533" s="57">
        <v>29165140</v>
      </c>
    </row>
    <row r="534" spans="1:45" x14ac:dyDescent="0.35">
      <c r="A534" t="s">
        <v>913</v>
      </c>
      <c r="B534" s="57">
        <v>-15</v>
      </c>
      <c r="C534" s="57">
        <v>10</v>
      </c>
      <c r="D534" s="57">
        <v>-32</v>
      </c>
      <c r="E534" s="57">
        <v>-27</v>
      </c>
      <c r="F534" s="57">
        <v>72</v>
      </c>
      <c r="G534" s="57">
        <v>7</v>
      </c>
      <c r="H534" s="74">
        <v>149.38999999999999</v>
      </c>
      <c r="I534" s="74">
        <v>124.37</v>
      </c>
      <c r="J534" s="74">
        <v>161.87</v>
      </c>
      <c r="K534" s="74">
        <v>131.62</v>
      </c>
      <c r="L534" s="74">
        <v>131.6</v>
      </c>
      <c r="M534" s="74">
        <v>111.42</v>
      </c>
      <c r="N534" s="74">
        <v>95.11</v>
      </c>
      <c r="O534" s="57">
        <v>70</v>
      </c>
      <c r="P534" s="57">
        <v>92</v>
      </c>
      <c r="Q534" s="57">
        <v>91</v>
      </c>
      <c r="R534" s="57">
        <v>87</v>
      </c>
      <c r="T534" s="57">
        <v>54</v>
      </c>
      <c r="U534" s="57">
        <v>185</v>
      </c>
      <c r="V534" s="57">
        <v>25</v>
      </c>
      <c r="W534" s="57">
        <v>19</v>
      </c>
      <c r="X534" s="57">
        <v>8</v>
      </c>
      <c r="Y534" s="57">
        <v>14</v>
      </c>
      <c r="Z534" s="57">
        <v>9</v>
      </c>
      <c r="AC534" s="57">
        <v>98</v>
      </c>
      <c r="AD534" s="57">
        <v>110</v>
      </c>
      <c r="AE534" s="57">
        <v>107</v>
      </c>
      <c r="AF534" s="57">
        <v>47</v>
      </c>
      <c r="AG534" s="57">
        <v>47</v>
      </c>
      <c r="AH534" s="74"/>
      <c r="AI534" s="74"/>
      <c r="AJ534" s="74"/>
      <c r="AK534" s="74">
        <v>94.33</v>
      </c>
      <c r="AL534" s="74">
        <v>87.83</v>
      </c>
      <c r="AM534" s="74">
        <v>81.66</v>
      </c>
      <c r="AN534" s="74">
        <v>109.69</v>
      </c>
      <c r="AO534" s="74">
        <v>110.56</v>
      </c>
      <c r="AP534" s="57">
        <v>70769340</v>
      </c>
      <c r="AQ534" s="57">
        <v>515723</v>
      </c>
      <c r="AR534" s="57">
        <v>41297016</v>
      </c>
      <c r="AS534" s="57">
        <v>29472332</v>
      </c>
    </row>
    <row r="535" spans="1:45" x14ac:dyDescent="0.35">
      <c r="A535" t="s">
        <v>1401</v>
      </c>
      <c r="B535" s="57">
        <v>-21</v>
      </c>
      <c r="C535" s="57">
        <v>7</v>
      </c>
      <c r="D535" s="57">
        <v>-26</v>
      </c>
      <c r="E535" s="57">
        <v>-5</v>
      </c>
      <c r="F535" s="57">
        <v>78</v>
      </c>
      <c r="G535" s="57">
        <v>1</v>
      </c>
      <c r="H535" s="74">
        <v>136.28</v>
      </c>
      <c r="I535" s="74">
        <v>127.26</v>
      </c>
      <c r="J535" s="74">
        <v>187.24</v>
      </c>
      <c r="K535" s="74">
        <v>139.63999999999999</v>
      </c>
      <c r="L535" s="74">
        <v>125.4</v>
      </c>
      <c r="M535" s="74">
        <v>102.74</v>
      </c>
      <c r="N535" s="74">
        <v>91.03</v>
      </c>
      <c r="O535" s="57">
        <v>76</v>
      </c>
      <c r="P535" s="57">
        <v>104</v>
      </c>
      <c r="Q535" s="57">
        <v>95</v>
      </c>
      <c r="R535" s="57">
        <v>96</v>
      </c>
      <c r="T535" s="57">
        <v>56</v>
      </c>
      <c r="U535" s="57">
        <v>168</v>
      </c>
      <c r="V535" s="57">
        <v>14</v>
      </c>
      <c r="W535" s="57">
        <v>23</v>
      </c>
      <c r="X535" s="57">
        <v>11</v>
      </c>
      <c r="Y535" s="57">
        <v>17</v>
      </c>
      <c r="Z535" s="57">
        <v>6</v>
      </c>
      <c r="AC535" s="57">
        <v>103</v>
      </c>
      <c r="AD535" s="57">
        <v>118</v>
      </c>
      <c r="AE535" s="57">
        <v>117</v>
      </c>
      <c r="AF535" s="57">
        <v>60</v>
      </c>
      <c r="AG535" s="57">
        <v>48</v>
      </c>
      <c r="AH535" s="74"/>
      <c r="AI535" s="74"/>
      <c r="AJ535" s="74"/>
      <c r="AK535" s="74"/>
      <c r="AL535" s="74"/>
      <c r="AM535" s="74"/>
      <c r="AN535" s="74"/>
      <c r="AO535" s="74"/>
      <c r="AP535" s="57">
        <v>71343860</v>
      </c>
      <c r="AQ535" s="57">
        <v>574511</v>
      </c>
      <c r="AR535" s="57">
        <v>41551200</v>
      </c>
      <c r="AS535" s="57">
        <v>29792658</v>
      </c>
    </row>
    <row r="536" spans="1:45" x14ac:dyDescent="0.35">
      <c r="A536" t="s">
        <v>1402</v>
      </c>
      <c r="B536" s="57">
        <v>-19</v>
      </c>
      <c r="C536" s="57">
        <v>4</v>
      </c>
      <c r="D536" s="57">
        <v>-24</v>
      </c>
      <c r="E536" s="57">
        <v>-3</v>
      </c>
      <c r="F536" s="57">
        <v>92</v>
      </c>
      <c r="G536" s="57">
        <v>0</v>
      </c>
      <c r="H536" s="74">
        <v>126.44</v>
      </c>
      <c r="I536" s="74">
        <v>115.37</v>
      </c>
      <c r="J536" s="74">
        <v>132.55000000000001</v>
      </c>
      <c r="K536" s="74">
        <v>119.49</v>
      </c>
      <c r="L536" s="74">
        <v>120.5</v>
      </c>
      <c r="M536" s="74">
        <v>100.36</v>
      </c>
      <c r="N536" s="74">
        <v>91.03</v>
      </c>
      <c r="O536" s="57">
        <v>76</v>
      </c>
      <c r="P536" s="57">
        <v>100</v>
      </c>
      <c r="Q536" s="57">
        <v>96</v>
      </c>
      <c r="R536" s="57">
        <v>102</v>
      </c>
      <c r="T536" s="57">
        <v>53</v>
      </c>
      <c r="U536" s="57">
        <v>138</v>
      </c>
      <c r="V536" s="57">
        <v>24</v>
      </c>
      <c r="W536" s="57">
        <v>15</v>
      </c>
      <c r="X536" s="57">
        <v>8</v>
      </c>
      <c r="Y536" s="57">
        <v>11</v>
      </c>
      <c r="Z536" s="57">
        <v>8</v>
      </c>
      <c r="AC536" s="57">
        <v>107</v>
      </c>
      <c r="AD536" s="57">
        <v>126</v>
      </c>
      <c r="AE536" s="57">
        <v>125</v>
      </c>
      <c r="AF536" s="57">
        <v>61</v>
      </c>
      <c r="AG536" s="57">
        <v>48</v>
      </c>
      <c r="AH536" s="74"/>
      <c r="AI536" s="74"/>
      <c r="AJ536" s="74"/>
      <c r="AK536" s="74"/>
      <c r="AL536" s="74"/>
      <c r="AM536" s="74"/>
      <c r="AN536" s="74"/>
      <c r="AO536" s="74"/>
      <c r="AP536" s="57">
        <v>71672210</v>
      </c>
      <c r="AQ536" s="57">
        <v>328349</v>
      </c>
      <c r="AR536" s="57">
        <v>41698428</v>
      </c>
      <c r="AS536" s="57">
        <v>29973780</v>
      </c>
    </row>
    <row r="537" spans="1:45" x14ac:dyDescent="0.35">
      <c r="A537" t="s">
        <v>914</v>
      </c>
      <c r="B537" s="57">
        <v>-12</v>
      </c>
      <c r="C537" s="57">
        <v>9</v>
      </c>
      <c r="D537" s="57">
        <v>-35</v>
      </c>
      <c r="E537" s="57">
        <v>-30</v>
      </c>
      <c r="F537" s="57">
        <v>81</v>
      </c>
      <c r="G537" s="57">
        <v>8</v>
      </c>
      <c r="H537" s="74">
        <v>124.53</v>
      </c>
      <c r="I537" s="74">
        <v>111.53</v>
      </c>
      <c r="J537" s="74">
        <v>131.06</v>
      </c>
      <c r="K537" s="74">
        <v>110.85</v>
      </c>
      <c r="L537" s="74">
        <v>138.94</v>
      </c>
      <c r="M537" s="74">
        <v>107.69</v>
      </c>
      <c r="N537" s="74">
        <v>104.89</v>
      </c>
      <c r="O537" s="57">
        <v>62</v>
      </c>
      <c r="P537" s="57">
        <v>83</v>
      </c>
      <c r="Q537" s="57">
        <v>83</v>
      </c>
      <c r="R537" s="57">
        <v>83</v>
      </c>
      <c r="T537" s="57">
        <v>59</v>
      </c>
      <c r="U537" s="57">
        <v>164</v>
      </c>
      <c r="V537" s="57">
        <v>12</v>
      </c>
      <c r="W537" s="57">
        <v>16</v>
      </c>
      <c r="X537" s="57">
        <v>7</v>
      </c>
      <c r="Y537" s="57">
        <v>12</v>
      </c>
      <c r="Z537" s="57">
        <v>9</v>
      </c>
      <c r="AC537" s="57">
        <v>95</v>
      </c>
      <c r="AD537" s="57">
        <v>111</v>
      </c>
      <c r="AE537" s="57">
        <v>109</v>
      </c>
      <c r="AF537" s="57">
        <v>42</v>
      </c>
      <c r="AG537" s="57">
        <v>48</v>
      </c>
      <c r="AH537" s="74"/>
      <c r="AI537" s="74"/>
      <c r="AJ537" s="74"/>
      <c r="AK537" s="74">
        <v>93.25</v>
      </c>
      <c r="AL537" s="74">
        <v>87.06</v>
      </c>
      <c r="AM537" s="74">
        <v>79.38</v>
      </c>
      <c r="AN537" s="74">
        <v>109.08</v>
      </c>
      <c r="AO537" s="74">
        <v>110.84</v>
      </c>
      <c r="AP537" s="57">
        <v>72040760</v>
      </c>
      <c r="AQ537" s="57">
        <v>368555</v>
      </c>
      <c r="AR537" s="57">
        <v>41831056</v>
      </c>
      <c r="AS537" s="57">
        <v>30209708</v>
      </c>
    </row>
    <row r="538" spans="1:45" x14ac:dyDescent="0.35">
      <c r="A538" t="s">
        <v>915</v>
      </c>
      <c r="B538" s="57">
        <v>-12</v>
      </c>
      <c r="C538" s="57">
        <v>11</v>
      </c>
      <c r="D538" s="57">
        <v>-35</v>
      </c>
      <c r="E538" s="57">
        <v>-29</v>
      </c>
      <c r="F538" s="57">
        <v>88</v>
      </c>
      <c r="G538" s="57">
        <v>8</v>
      </c>
      <c r="H538" s="74">
        <v>127</v>
      </c>
      <c r="I538" s="74">
        <v>114.06</v>
      </c>
      <c r="J538" s="74">
        <v>137.54</v>
      </c>
      <c r="K538" s="74">
        <v>114.23</v>
      </c>
      <c r="L538" s="74">
        <v>136.79</v>
      </c>
      <c r="M538" s="74">
        <v>112.52</v>
      </c>
      <c r="N538" s="74">
        <v>108.22</v>
      </c>
      <c r="O538" s="57">
        <v>63</v>
      </c>
      <c r="P538" s="57">
        <v>83</v>
      </c>
      <c r="Q538" s="57">
        <v>82</v>
      </c>
      <c r="R538" s="57">
        <v>94</v>
      </c>
      <c r="T538" s="57">
        <v>57</v>
      </c>
      <c r="U538" s="57">
        <v>193</v>
      </c>
      <c r="V538" s="57">
        <v>15</v>
      </c>
      <c r="W538" s="57">
        <v>20</v>
      </c>
      <c r="X538" s="57">
        <v>12</v>
      </c>
      <c r="Y538" s="57">
        <v>21</v>
      </c>
      <c r="Z538" s="57">
        <v>9</v>
      </c>
      <c r="AC538" s="57">
        <v>93</v>
      </c>
      <c r="AD538" s="57">
        <v>109</v>
      </c>
      <c r="AE538" s="57">
        <v>108</v>
      </c>
      <c r="AF538" s="57">
        <v>43</v>
      </c>
      <c r="AG538" s="57">
        <v>49</v>
      </c>
      <c r="AH538" s="74"/>
      <c r="AI538" s="74"/>
      <c r="AJ538" s="74"/>
      <c r="AK538" s="74">
        <v>92.04</v>
      </c>
      <c r="AL538" s="74">
        <v>84.7</v>
      </c>
      <c r="AM538" s="74">
        <v>78.75</v>
      </c>
      <c r="AN538" s="74">
        <v>108.35</v>
      </c>
      <c r="AO538" s="74">
        <v>110.95</v>
      </c>
      <c r="AP538" s="57">
        <v>72461464</v>
      </c>
      <c r="AQ538" s="57">
        <v>420699</v>
      </c>
      <c r="AR538" s="57">
        <v>42021090</v>
      </c>
      <c r="AS538" s="57">
        <v>30440372</v>
      </c>
    </row>
    <row r="539" spans="1:45" x14ac:dyDescent="0.35">
      <c r="A539" t="s">
        <v>916</v>
      </c>
      <c r="B539" s="57">
        <v>-12</v>
      </c>
      <c r="C539" s="57">
        <v>10</v>
      </c>
      <c r="D539" s="57">
        <v>-35</v>
      </c>
      <c r="E539" s="57">
        <v>-29</v>
      </c>
      <c r="F539" s="57">
        <v>77</v>
      </c>
      <c r="G539" s="57">
        <v>8</v>
      </c>
      <c r="H539" s="74">
        <v>126.65</v>
      </c>
      <c r="I539" s="74">
        <v>115.02</v>
      </c>
      <c r="J539" s="74">
        <v>138.79</v>
      </c>
      <c r="K539" s="74">
        <v>116.1</v>
      </c>
      <c r="L539" s="74">
        <v>141.41999999999999</v>
      </c>
      <c r="M539" s="74">
        <v>112.84</v>
      </c>
      <c r="N539" s="74">
        <v>103.53</v>
      </c>
      <c r="O539" s="57">
        <v>64</v>
      </c>
      <c r="P539" s="57">
        <v>80</v>
      </c>
      <c r="Q539" s="57">
        <v>83</v>
      </c>
      <c r="R539" s="57">
        <v>87</v>
      </c>
      <c r="T539" s="57">
        <v>58</v>
      </c>
      <c r="U539" s="57">
        <v>180</v>
      </c>
      <c r="V539" s="57">
        <v>14</v>
      </c>
      <c r="W539" s="57">
        <v>19</v>
      </c>
      <c r="X539" s="57">
        <v>8</v>
      </c>
      <c r="Y539" s="57">
        <v>16</v>
      </c>
      <c r="Z539" s="57">
        <v>7</v>
      </c>
      <c r="AC539" s="57">
        <v>93</v>
      </c>
      <c r="AD539" s="57">
        <v>109</v>
      </c>
      <c r="AE539" s="57">
        <v>108</v>
      </c>
      <c r="AF539" s="57">
        <v>45</v>
      </c>
      <c r="AG539" s="57">
        <v>48</v>
      </c>
      <c r="AH539" s="74"/>
      <c r="AI539" s="74"/>
      <c r="AJ539" s="74"/>
      <c r="AK539" s="74">
        <v>92.12</v>
      </c>
      <c r="AL539" s="74">
        <v>85.81</v>
      </c>
      <c r="AM539" s="74">
        <v>78.55</v>
      </c>
      <c r="AN539" s="74">
        <v>107.49</v>
      </c>
      <c r="AO539" s="74">
        <v>111.13</v>
      </c>
      <c r="AP539" s="57">
        <v>72891864</v>
      </c>
      <c r="AQ539" s="57">
        <v>430399</v>
      </c>
      <c r="AR539" s="57">
        <v>42216656</v>
      </c>
      <c r="AS539" s="57">
        <v>30675208</v>
      </c>
    </row>
    <row r="540" spans="1:45" x14ac:dyDescent="0.35">
      <c r="A540" t="s">
        <v>917</v>
      </c>
      <c r="B540" s="57">
        <v>-15</v>
      </c>
      <c r="C540" s="57">
        <v>9</v>
      </c>
      <c r="D540" s="57">
        <v>-37</v>
      </c>
      <c r="E540" s="57">
        <v>-29</v>
      </c>
      <c r="F540" s="57">
        <v>60</v>
      </c>
      <c r="G540" s="57">
        <v>9</v>
      </c>
      <c r="H540" s="74">
        <v>128.32</v>
      </c>
      <c r="I540" s="74">
        <v>111.49</v>
      </c>
      <c r="J540" s="74">
        <v>135.46</v>
      </c>
      <c r="K540" s="74">
        <v>112.08</v>
      </c>
      <c r="L540" s="74">
        <v>129.99</v>
      </c>
      <c r="M540" s="74">
        <v>111.32</v>
      </c>
      <c r="N540" s="74">
        <v>98.32</v>
      </c>
      <c r="O540" s="57">
        <v>63</v>
      </c>
      <c r="P540" s="57">
        <v>78</v>
      </c>
      <c r="Q540" s="57">
        <v>85</v>
      </c>
      <c r="R540" s="57">
        <v>86</v>
      </c>
      <c r="T540" s="57">
        <v>58</v>
      </c>
      <c r="U540" s="57">
        <v>162</v>
      </c>
      <c r="V540" s="57">
        <v>14</v>
      </c>
      <c r="W540" s="57">
        <v>17</v>
      </c>
      <c r="X540" s="57">
        <v>6</v>
      </c>
      <c r="Y540" s="57">
        <v>12</v>
      </c>
      <c r="Z540" s="57">
        <v>9</v>
      </c>
      <c r="AC540" s="57">
        <v>92</v>
      </c>
      <c r="AD540" s="57">
        <v>106</v>
      </c>
      <c r="AE540" s="57">
        <v>107</v>
      </c>
      <c r="AF540" s="57">
        <v>45</v>
      </c>
      <c r="AG540" s="57">
        <v>48</v>
      </c>
      <c r="AH540" s="74"/>
      <c r="AI540" s="74"/>
      <c r="AJ540" s="74"/>
      <c r="AK540" s="74">
        <v>90.43</v>
      </c>
      <c r="AL540" s="74">
        <v>83.64</v>
      </c>
      <c r="AM540" s="74">
        <v>78.37</v>
      </c>
      <c r="AN540" s="74">
        <v>104.59</v>
      </c>
      <c r="AO540" s="74">
        <v>111.12</v>
      </c>
      <c r="AP540" s="57">
        <v>73359096</v>
      </c>
      <c r="AQ540" s="57">
        <v>467238</v>
      </c>
      <c r="AR540" s="57">
        <v>42460630</v>
      </c>
      <c r="AS540" s="57">
        <v>30898468</v>
      </c>
    </row>
    <row r="541" spans="1:45" x14ac:dyDescent="0.35">
      <c r="A541" t="s">
        <v>918</v>
      </c>
      <c r="B541" s="57">
        <v>-19</v>
      </c>
      <c r="C541" s="57">
        <v>6</v>
      </c>
      <c r="D541" s="57">
        <v>-34</v>
      </c>
      <c r="E541" s="57">
        <v>-29</v>
      </c>
      <c r="F541" s="57">
        <v>34</v>
      </c>
      <c r="G541" s="57">
        <v>8</v>
      </c>
      <c r="H541" s="74">
        <v>148.37</v>
      </c>
      <c r="I541" s="74">
        <v>118.79</v>
      </c>
      <c r="J541" s="74">
        <v>154.32</v>
      </c>
      <c r="K541" s="74">
        <v>123.65</v>
      </c>
      <c r="L541" s="74">
        <v>130.47999999999999</v>
      </c>
      <c r="M541" s="74">
        <v>110.26</v>
      </c>
      <c r="N541" s="74">
        <v>101.59</v>
      </c>
      <c r="O541" s="57">
        <v>68</v>
      </c>
      <c r="P541" s="57">
        <v>82</v>
      </c>
      <c r="Q541" s="57">
        <v>86</v>
      </c>
      <c r="R541" s="57">
        <v>86</v>
      </c>
      <c r="T541" s="57">
        <v>54</v>
      </c>
      <c r="U541" s="57">
        <v>176</v>
      </c>
      <c r="V541" s="57">
        <v>17</v>
      </c>
      <c r="W541" s="57">
        <v>17</v>
      </c>
      <c r="X541" s="57">
        <v>10</v>
      </c>
      <c r="Y541" s="57">
        <v>13</v>
      </c>
      <c r="Z541" s="57">
        <v>7</v>
      </c>
      <c r="AC541" s="57">
        <v>96</v>
      </c>
      <c r="AD541" s="57">
        <v>107</v>
      </c>
      <c r="AE541" s="57">
        <v>104</v>
      </c>
      <c r="AF541" s="57">
        <v>48</v>
      </c>
      <c r="AG541" s="57">
        <v>48</v>
      </c>
      <c r="AH541" s="74"/>
      <c r="AI541" s="74"/>
      <c r="AJ541" s="74"/>
      <c r="AK541" s="74">
        <v>91.04</v>
      </c>
      <c r="AL541" s="74">
        <v>83.24</v>
      </c>
      <c r="AM541" s="74">
        <v>78.03</v>
      </c>
      <c r="AN541" s="74">
        <v>107.37</v>
      </c>
      <c r="AO541" s="74">
        <v>110.94</v>
      </c>
      <c r="AP541" s="57">
        <v>73787920</v>
      </c>
      <c r="AQ541" s="57">
        <v>428817</v>
      </c>
      <c r="AR541" s="57">
        <v>42683772</v>
      </c>
      <c r="AS541" s="57">
        <v>31104144</v>
      </c>
    </row>
    <row r="542" spans="1:45" x14ac:dyDescent="0.35">
      <c r="A542" t="s">
        <v>1403</v>
      </c>
      <c r="B542" s="57">
        <v>-21</v>
      </c>
      <c r="C542" s="57">
        <v>6</v>
      </c>
      <c r="D542" s="57">
        <v>-30</v>
      </c>
      <c r="E542" s="57">
        <v>-6</v>
      </c>
      <c r="F542" s="57">
        <v>44</v>
      </c>
      <c r="G542" s="57">
        <v>2</v>
      </c>
      <c r="H542" s="74">
        <v>129.69999999999999</v>
      </c>
      <c r="I542" s="74">
        <v>114.36</v>
      </c>
      <c r="J542" s="74">
        <v>168.72</v>
      </c>
      <c r="K542" s="74">
        <v>122.86</v>
      </c>
      <c r="L542" s="74">
        <v>110.72</v>
      </c>
      <c r="M542" s="74">
        <v>95.98</v>
      </c>
      <c r="N542" s="74">
        <v>85.67</v>
      </c>
      <c r="O542" s="57">
        <v>67</v>
      </c>
      <c r="P542" s="57">
        <v>88</v>
      </c>
      <c r="Q542" s="57">
        <v>88</v>
      </c>
      <c r="R542" s="57">
        <v>90</v>
      </c>
      <c r="T542" s="57">
        <v>59</v>
      </c>
      <c r="U542" s="57">
        <v>164</v>
      </c>
      <c r="V542" s="57">
        <v>20</v>
      </c>
      <c r="W542" s="57">
        <v>20</v>
      </c>
      <c r="X542" s="57">
        <v>12</v>
      </c>
      <c r="Y542" s="57">
        <v>14</v>
      </c>
      <c r="Z542" s="57">
        <v>8</v>
      </c>
      <c r="AC542" s="57">
        <v>102</v>
      </c>
      <c r="AD542" s="57">
        <v>118</v>
      </c>
      <c r="AE542" s="57">
        <v>116</v>
      </c>
      <c r="AF542" s="57">
        <v>54</v>
      </c>
      <c r="AG542" s="57">
        <v>47</v>
      </c>
      <c r="AH542" s="74"/>
      <c r="AI542" s="74"/>
      <c r="AJ542" s="74"/>
      <c r="AK542" s="74"/>
      <c r="AL542" s="74"/>
      <c r="AM542" s="74"/>
      <c r="AN542" s="74"/>
      <c r="AO542" s="74"/>
      <c r="AP542" s="57">
        <v>74304520</v>
      </c>
      <c r="AQ542" s="57">
        <v>516604</v>
      </c>
      <c r="AR542" s="57">
        <v>42964012</v>
      </c>
      <c r="AS542" s="57">
        <v>31340508</v>
      </c>
    </row>
    <row r="543" spans="1:45" x14ac:dyDescent="0.35">
      <c r="A543" t="s">
        <v>1404</v>
      </c>
      <c r="B543" s="57">
        <v>-14</v>
      </c>
      <c r="C543" s="57">
        <v>1</v>
      </c>
      <c r="D543" s="57">
        <v>-30</v>
      </c>
      <c r="E543" s="57">
        <v>-2</v>
      </c>
      <c r="F543" s="57">
        <v>45</v>
      </c>
      <c r="G543" s="57">
        <v>1</v>
      </c>
      <c r="H543" s="74">
        <v>116.43</v>
      </c>
      <c r="I543" s="74">
        <v>103.28</v>
      </c>
      <c r="J543" s="74">
        <v>113.67</v>
      </c>
      <c r="K543" s="74">
        <v>104.3</v>
      </c>
      <c r="L543" s="74">
        <v>108.39</v>
      </c>
      <c r="M543" s="74">
        <v>96.63</v>
      </c>
      <c r="N543" s="74">
        <v>90.78</v>
      </c>
      <c r="O543" s="57">
        <v>63</v>
      </c>
      <c r="P543" s="57">
        <v>87</v>
      </c>
      <c r="Q543" s="57">
        <v>88</v>
      </c>
      <c r="R543" s="57">
        <v>99</v>
      </c>
      <c r="T543" s="57">
        <v>56</v>
      </c>
      <c r="U543" s="57">
        <v>149</v>
      </c>
      <c r="V543" s="57">
        <v>22</v>
      </c>
      <c r="W543" s="57">
        <v>14</v>
      </c>
      <c r="X543" s="57">
        <v>7</v>
      </c>
      <c r="Y543" s="57">
        <v>13</v>
      </c>
      <c r="Z543" s="57">
        <v>9</v>
      </c>
      <c r="AC543" s="57">
        <v>106</v>
      </c>
      <c r="AD543" s="57">
        <v>125</v>
      </c>
      <c r="AE543" s="57">
        <v>120</v>
      </c>
      <c r="AF543" s="57">
        <v>50</v>
      </c>
      <c r="AG543" s="57">
        <v>46</v>
      </c>
      <c r="AH543" s="74"/>
      <c r="AI543" s="74"/>
      <c r="AJ543" s="74"/>
      <c r="AK543" s="74"/>
      <c r="AL543" s="74"/>
      <c r="AM543" s="74"/>
      <c r="AN543" s="74"/>
      <c r="AO543" s="74"/>
      <c r="AP543" s="57">
        <v>74577680</v>
      </c>
      <c r="AQ543" s="57">
        <v>273158</v>
      </c>
      <c r="AR543" s="57">
        <v>43127764</v>
      </c>
      <c r="AS543" s="57">
        <v>31449916</v>
      </c>
    </row>
    <row r="544" spans="1:45" x14ac:dyDescent="0.35">
      <c r="A544" t="s">
        <v>919</v>
      </c>
      <c r="B544" s="57">
        <v>-16</v>
      </c>
      <c r="C544" s="57">
        <v>3</v>
      </c>
      <c r="D544" s="57">
        <v>-38</v>
      </c>
      <c r="E544" s="57">
        <v>-31</v>
      </c>
      <c r="F544" s="57">
        <v>45</v>
      </c>
      <c r="G544" s="57">
        <v>9</v>
      </c>
      <c r="H544" s="74">
        <v>124.84</v>
      </c>
      <c r="I544" s="74">
        <v>108.56</v>
      </c>
      <c r="J544" s="74">
        <v>124.36</v>
      </c>
      <c r="K544" s="74">
        <v>106.56</v>
      </c>
      <c r="L544" s="74">
        <v>132.52000000000001</v>
      </c>
      <c r="M544" s="74">
        <v>108.58</v>
      </c>
      <c r="N544" s="74">
        <v>104.86</v>
      </c>
      <c r="O544" s="57">
        <v>59</v>
      </c>
      <c r="P544" s="57">
        <v>81</v>
      </c>
      <c r="Q544" s="57">
        <v>82</v>
      </c>
      <c r="R544" s="57">
        <v>104</v>
      </c>
      <c r="T544" s="57">
        <v>59</v>
      </c>
      <c r="U544" s="57">
        <v>154</v>
      </c>
      <c r="V544" s="57">
        <v>10</v>
      </c>
      <c r="W544" s="57">
        <v>17</v>
      </c>
      <c r="X544" s="57">
        <v>7</v>
      </c>
      <c r="Y544" s="57">
        <v>12</v>
      </c>
      <c r="Z544" s="57">
        <v>7</v>
      </c>
      <c r="AC544" s="57">
        <v>93</v>
      </c>
      <c r="AD544" s="57">
        <v>109</v>
      </c>
      <c r="AE544" s="57">
        <v>108</v>
      </c>
      <c r="AF544" s="57">
        <v>43</v>
      </c>
      <c r="AG544" s="57">
        <v>46</v>
      </c>
      <c r="AH544" s="74"/>
      <c r="AI544" s="74"/>
      <c r="AJ544" s="74"/>
      <c r="AK544" s="74">
        <v>91.62</v>
      </c>
      <c r="AL544" s="74">
        <v>83.83</v>
      </c>
      <c r="AM544" s="74">
        <v>79.05</v>
      </c>
      <c r="AN544" s="74">
        <v>108.12</v>
      </c>
      <c r="AO544" s="74">
        <v>108.94</v>
      </c>
      <c r="AP544" s="57">
        <v>74638080</v>
      </c>
      <c r="AQ544" s="57">
        <v>60405</v>
      </c>
      <c r="AR544" s="57">
        <v>43148844</v>
      </c>
      <c r="AS544" s="57">
        <v>31489240</v>
      </c>
    </row>
    <row r="545" spans="1:45" x14ac:dyDescent="0.35">
      <c r="A545" t="s">
        <v>920</v>
      </c>
      <c r="B545" s="57">
        <v>-14</v>
      </c>
      <c r="C545" s="57">
        <v>6</v>
      </c>
      <c r="D545" s="57">
        <v>-36</v>
      </c>
      <c r="E545" s="57">
        <v>-30</v>
      </c>
      <c r="F545" s="57">
        <v>70</v>
      </c>
      <c r="G545" s="57">
        <v>8</v>
      </c>
      <c r="H545" s="74">
        <v>123.8</v>
      </c>
      <c r="I545" s="74">
        <v>110.77</v>
      </c>
      <c r="J545" s="74">
        <v>136.58000000000001</v>
      </c>
      <c r="K545" s="74">
        <v>111.56</v>
      </c>
      <c r="L545" s="74">
        <v>129.61000000000001</v>
      </c>
      <c r="M545" s="74">
        <v>109</v>
      </c>
      <c r="N545" s="74">
        <v>104.13</v>
      </c>
      <c r="O545" s="57">
        <v>63</v>
      </c>
      <c r="P545" s="57">
        <v>80</v>
      </c>
      <c r="Q545" s="57">
        <v>82</v>
      </c>
      <c r="R545" s="57">
        <v>90</v>
      </c>
      <c r="T545" s="57">
        <v>59</v>
      </c>
      <c r="U545" s="57">
        <v>183</v>
      </c>
      <c r="V545" s="57">
        <v>13</v>
      </c>
      <c r="W545" s="57">
        <v>16</v>
      </c>
      <c r="X545" s="57">
        <v>7</v>
      </c>
      <c r="Y545" s="57">
        <v>16</v>
      </c>
      <c r="Z545" s="57">
        <v>9</v>
      </c>
      <c r="AC545" s="57">
        <v>91</v>
      </c>
      <c r="AD545" s="57">
        <v>108</v>
      </c>
      <c r="AE545" s="57">
        <v>108</v>
      </c>
      <c r="AF545" s="57">
        <v>46</v>
      </c>
      <c r="AG545" s="57">
        <v>46</v>
      </c>
      <c r="AH545" s="74"/>
      <c r="AI545" s="74"/>
      <c r="AJ545" s="74"/>
      <c r="AK545" s="74">
        <v>91.77</v>
      </c>
      <c r="AL545" s="74">
        <v>84.65</v>
      </c>
      <c r="AM545" s="74">
        <v>79.55</v>
      </c>
      <c r="AN545" s="74">
        <v>107.32</v>
      </c>
      <c r="AO545" s="74">
        <v>108.43</v>
      </c>
      <c r="AP545" s="57">
        <v>75188790</v>
      </c>
      <c r="AQ545" s="57">
        <v>550712</v>
      </c>
      <c r="AR545" s="57">
        <v>43448680</v>
      </c>
      <c r="AS545" s="57">
        <v>31740116</v>
      </c>
    </row>
    <row r="546" spans="1:45" x14ac:dyDescent="0.35">
      <c r="A546" t="s">
        <v>921</v>
      </c>
      <c r="B546" s="57">
        <v>-13</v>
      </c>
      <c r="C546" s="57">
        <v>6</v>
      </c>
      <c r="D546" s="57">
        <v>-36</v>
      </c>
      <c r="E546" s="57">
        <v>-29</v>
      </c>
      <c r="F546" s="57">
        <v>73</v>
      </c>
      <c r="G546" s="57">
        <v>9</v>
      </c>
      <c r="H546" s="74">
        <v>126.89</v>
      </c>
      <c r="I546" s="74">
        <v>112.14</v>
      </c>
      <c r="J546" s="74">
        <v>138.87</v>
      </c>
      <c r="K546" s="74">
        <v>114.19</v>
      </c>
      <c r="L546" s="74">
        <v>130.22999999999999</v>
      </c>
      <c r="M546" s="74">
        <v>111.27</v>
      </c>
      <c r="N546" s="74">
        <v>104.23</v>
      </c>
      <c r="O546" s="57">
        <v>63</v>
      </c>
      <c r="P546" s="57">
        <v>76</v>
      </c>
      <c r="Q546" s="57">
        <v>78</v>
      </c>
      <c r="R546" s="57">
        <v>95</v>
      </c>
      <c r="T546" s="57">
        <v>62</v>
      </c>
      <c r="U546" s="57">
        <v>189</v>
      </c>
      <c r="V546" s="57">
        <v>16</v>
      </c>
      <c r="W546" s="57">
        <v>23</v>
      </c>
      <c r="X546" s="57">
        <v>14</v>
      </c>
      <c r="Y546" s="57">
        <v>19</v>
      </c>
      <c r="Z546" s="57">
        <v>7</v>
      </c>
      <c r="AC546" s="57">
        <v>92</v>
      </c>
      <c r="AD546" s="57">
        <v>108</v>
      </c>
      <c r="AE546" s="57">
        <v>109</v>
      </c>
      <c r="AF546" s="57">
        <v>46</v>
      </c>
      <c r="AG546" s="57">
        <v>47</v>
      </c>
      <c r="AH546" s="74"/>
      <c r="AI546" s="74"/>
      <c r="AJ546" s="74"/>
      <c r="AK546" s="74">
        <v>91.55</v>
      </c>
      <c r="AL546" s="74">
        <v>84.47</v>
      </c>
      <c r="AM546" s="74">
        <v>79.63</v>
      </c>
      <c r="AN546" s="74">
        <v>106.85</v>
      </c>
      <c r="AO546" s="74">
        <v>107.87</v>
      </c>
      <c r="AP546" s="57">
        <v>75564430</v>
      </c>
      <c r="AQ546" s="57">
        <v>375635</v>
      </c>
      <c r="AR546" s="57">
        <v>43656330</v>
      </c>
      <c r="AS546" s="57">
        <v>31908104</v>
      </c>
    </row>
    <row r="547" spans="1:45" x14ac:dyDescent="0.35">
      <c r="A547" t="s">
        <v>922</v>
      </c>
      <c r="B547" s="57">
        <v>-13</v>
      </c>
      <c r="C547" s="57">
        <v>7</v>
      </c>
      <c r="D547" s="57">
        <v>-36</v>
      </c>
      <c r="E547" s="57">
        <v>-30</v>
      </c>
      <c r="F547" s="57">
        <v>69</v>
      </c>
      <c r="G547" s="57">
        <v>9</v>
      </c>
      <c r="H547" s="74">
        <v>130.28</v>
      </c>
      <c r="I547" s="74">
        <v>113.69</v>
      </c>
      <c r="J547" s="74">
        <v>140.58000000000001</v>
      </c>
      <c r="K547" s="74">
        <v>115.84</v>
      </c>
      <c r="L547" s="74">
        <v>129.93</v>
      </c>
      <c r="M547" s="74">
        <v>112.83</v>
      </c>
      <c r="N547" s="74">
        <v>104.46</v>
      </c>
      <c r="O547" s="57">
        <v>64</v>
      </c>
      <c r="P547" s="57">
        <v>79</v>
      </c>
      <c r="Q547" s="57">
        <v>82</v>
      </c>
      <c r="R547" s="57">
        <v>88</v>
      </c>
      <c r="T547" s="57">
        <v>57</v>
      </c>
      <c r="U547" s="57">
        <v>169</v>
      </c>
      <c r="V547" s="57">
        <v>11</v>
      </c>
      <c r="W547" s="57">
        <v>22</v>
      </c>
      <c r="X547" s="57">
        <v>12</v>
      </c>
      <c r="Y547" s="57">
        <v>17</v>
      </c>
      <c r="Z547" s="57">
        <v>10</v>
      </c>
      <c r="AC547" s="57">
        <v>93</v>
      </c>
      <c r="AD547" s="57">
        <v>108</v>
      </c>
      <c r="AE547" s="57">
        <v>108</v>
      </c>
      <c r="AF547" s="57">
        <v>47</v>
      </c>
      <c r="AG547" s="57">
        <v>47</v>
      </c>
      <c r="AH547" s="74"/>
      <c r="AI547" s="74"/>
      <c r="AJ547" s="74"/>
      <c r="AK547" s="74">
        <v>92.32</v>
      </c>
      <c r="AL547" s="74">
        <v>85.3</v>
      </c>
      <c r="AM547" s="74">
        <v>79.400000000000006</v>
      </c>
      <c r="AN547" s="74">
        <v>108.7</v>
      </c>
      <c r="AO547" s="74">
        <v>107.69</v>
      </c>
      <c r="AP547" s="57">
        <v>75963780</v>
      </c>
      <c r="AQ547" s="57">
        <v>399347</v>
      </c>
      <c r="AR547" s="57">
        <v>43877860</v>
      </c>
      <c r="AS547" s="57">
        <v>32085916</v>
      </c>
    </row>
    <row r="548" spans="1:45" x14ac:dyDescent="0.35">
      <c r="A548" t="s">
        <v>925</v>
      </c>
      <c r="B548" s="57">
        <v>-14</v>
      </c>
      <c r="C548" s="57">
        <v>8</v>
      </c>
      <c r="D548" s="57">
        <v>-32</v>
      </c>
      <c r="E548" s="57">
        <v>-29</v>
      </c>
      <c r="F548" s="57">
        <v>54</v>
      </c>
      <c r="G548" s="57">
        <v>7</v>
      </c>
      <c r="H548" s="74">
        <v>153.99</v>
      </c>
      <c r="I548" s="74">
        <v>122.44</v>
      </c>
      <c r="J548" s="74">
        <v>164.19</v>
      </c>
      <c r="K548" s="74">
        <v>129.61000000000001</v>
      </c>
      <c r="L548" s="74">
        <v>127.18</v>
      </c>
      <c r="M548" s="74">
        <v>110.11</v>
      </c>
      <c r="N548" s="74">
        <v>96.73</v>
      </c>
      <c r="O548" s="57">
        <v>67</v>
      </c>
      <c r="P548" s="57">
        <v>85</v>
      </c>
      <c r="Q548" s="57">
        <v>86</v>
      </c>
      <c r="R548" s="57">
        <v>87</v>
      </c>
      <c r="T548" s="57">
        <v>57</v>
      </c>
      <c r="U548" s="57">
        <v>186</v>
      </c>
      <c r="V548" s="57">
        <v>22</v>
      </c>
      <c r="W548" s="57">
        <v>18</v>
      </c>
      <c r="X548" s="57">
        <v>24</v>
      </c>
      <c r="Y548" s="57">
        <v>16</v>
      </c>
      <c r="Z548" s="57">
        <v>10</v>
      </c>
      <c r="AC548" s="57">
        <v>98</v>
      </c>
      <c r="AD548" s="57">
        <v>110</v>
      </c>
      <c r="AE548" s="57">
        <v>106</v>
      </c>
      <c r="AF548" s="57">
        <v>49</v>
      </c>
      <c r="AG548" s="57">
        <v>46</v>
      </c>
      <c r="AH548" s="74"/>
      <c r="AI548" s="74"/>
      <c r="AJ548" s="74"/>
      <c r="AK548" s="74">
        <v>91.53</v>
      </c>
      <c r="AL548" s="74">
        <v>85.55</v>
      </c>
      <c r="AM548" s="74">
        <v>79.739999999999995</v>
      </c>
      <c r="AN548" s="74">
        <v>105.48</v>
      </c>
      <c r="AO548" s="74">
        <v>107.99</v>
      </c>
      <c r="AP548" s="57">
        <v>76341040</v>
      </c>
      <c r="AQ548" s="57">
        <v>377267</v>
      </c>
      <c r="AR548" s="57">
        <v>44080360</v>
      </c>
      <c r="AS548" s="57">
        <v>32260686</v>
      </c>
    </row>
    <row r="549" spans="1:45" x14ac:dyDescent="0.35">
      <c r="A549" t="s">
        <v>1405</v>
      </c>
      <c r="B549" s="57">
        <v>-19</v>
      </c>
      <c r="C549" s="57">
        <v>2</v>
      </c>
      <c r="D549" s="57">
        <v>-26</v>
      </c>
      <c r="E549" s="57">
        <v>-6</v>
      </c>
      <c r="F549" s="57">
        <v>62</v>
      </c>
      <c r="G549" s="57">
        <v>2</v>
      </c>
      <c r="H549" s="74">
        <v>139.69999999999999</v>
      </c>
      <c r="I549" s="74">
        <v>126.42</v>
      </c>
      <c r="J549" s="74">
        <v>192.37</v>
      </c>
      <c r="K549" s="74">
        <v>139.58000000000001</v>
      </c>
      <c r="L549" s="74">
        <v>117</v>
      </c>
      <c r="M549" s="74">
        <v>104.13</v>
      </c>
      <c r="N549" s="74">
        <v>84.35</v>
      </c>
      <c r="O549" s="57">
        <v>73</v>
      </c>
      <c r="P549" s="57">
        <v>93</v>
      </c>
      <c r="Q549" s="57">
        <v>92</v>
      </c>
      <c r="R549" s="57">
        <v>96</v>
      </c>
      <c r="T549" s="57">
        <v>60</v>
      </c>
      <c r="U549" s="57">
        <v>163</v>
      </c>
      <c r="V549" s="57">
        <v>21</v>
      </c>
      <c r="W549" s="57">
        <v>20</v>
      </c>
      <c r="X549" s="57">
        <v>11</v>
      </c>
      <c r="Y549" s="57">
        <v>13</v>
      </c>
      <c r="Z549" s="57">
        <v>48</v>
      </c>
      <c r="AC549" s="57">
        <v>103</v>
      </c>
      <c r="AD549" s="57">
        <v>119</v>
      </c>
      <c r="AE549" s="57">
        <v>118</v>
      </c>
      <c r="AF549" s="57">
        <v>63</v>
      </c>
      <c r="AG549" s="57">
        <v>46</v>
      </c>
      <c r="AH549" s="74"/>
      <c r="AI549" s="74"/>
      <c r="AJ549" s="74"/>
      <c r="AK549" s="74"/>
      <c r="AL549" s="74"/>
      <c r="AM549" s="74"/>
      <c r="AN549" s="74"/>
      <c r="AO549" s="74"/>
      <c r="AP549" s="57">
        <v>76774990</v>
      </c>
      <c r="AQ549" s="57">
        <v>433946</v>
      </c>
      <c r="AR549" s="57">
        <v>44314800</v>
      </c>
      <c r="AS549" s="57">
        <v>32460192</v>
      </c>
    </row>
    <row r="550" spans="1:45" x14ac:dyDescent="0.35">
      <c r="A550" t="s">
        <v>1406</v>
      </c>
      <c r="B550" s="57">
        <v>-16</v>
      </c>
      <c r="C550" s="57">
        <v>-1</v>
      </c>
      <c r="D550" s="57">
        <v>-28</v>
      </c>
      <c r="E550" s="57">
        <v>-4</v>
      </c>
      <c r="F550" s="57">
        <v>52</v>
      </c>
      <c r="G550" s="57">
        <v>1</v>
      </c>
      <c r="H550" s="74">
        <v>126.44</v>
      </c>
      <c r="I550" s="74">
        <v>111.01</v>
      </c>
      <c r="J550" s="74">
        <v>126.44</v>
      </c>
      <c r="K550" s="74">
        <v>115.32</v>
      </c>
      <c r="L550" s="74">
        <v>113.21</v>
      </c>
      <c r="M550" s="74">
        <v>97.8</v>
      </c>
      <c r="N550" s="74">
        <v>91.48</v>
      </c>
      <c r="O550" s="57">
        <v>67</v>
      </c>
      <c r="P550" s="57">
        <v>89</v>
      </c>
      <c r="Q550" s="57">
        <v>87</v>
      </c>
      <c r="R550" s="57">
        <v>101</v>
      </c>
      <c r="T550" s="57">
        <v>57</v>
      </c>
      <c r="U550" s="57">
        <v>141</v>
      </c>
      <c r="V550" s="57">
        <v>17</v>
      </c>
      <c r="W550" s="57">
        <v>11</v>
      </c>
      <c r="X550" s="57">
        <v>11</v>
      </c>
      <c r="Y550" s="57">
        <v>12</v>
      </c>
      <c r="Z550" s="57">
        <v>8</v>
      </c>
      <c r="AC550" s="57">
        <v>106</v>
      </c>
      <c r="AD550" s="57">
        <v>129</v>
      </c>
      <c r="AE550" s="57">
        <v>130</v>
      </c>
      <c r="AF550" s="57">
        <v>52</v>
      </c>
      <c r="AG550" s="57">
        <v>47</v>
      </c>
      <c r="AH550" s="74"/>
      <c r="AI550" s="74"/>
      <c r="AJ550" s="74"/>
      <c r="AK550" s="74"/>
      <c r="AL550" s="74"/>
      <c r="AM550" s="74"/>
      <c r="AN550" s="74"/>
      <c r="AO550" s="74"/>
      <c r="AP550" s="57">
        <v>77038260</v>
      </c>
      <c r="AQ550" s="57">
        <v>263267</v>
      </c>
      <c r="AR550" s="57">
        <v>44454510</v>
      </c>
      <c r="AS550" s="57">
        <v>32583746</v>
      </c>
    </row>
    <row r="551" spans="1:45" x14ac:dyDescent="0.35">
      <c r="A551" t="s">
        <v>926</v>
      </c>
      <c r="B551" s="57">
        <v>-12</v>
      </c>
      <c r="C551" s="57">
        <v>6</v>
      </c>
      <c r="D551" s="57">
        <v>-36</v>
      </c>
      <c r="E551" s="57">
        <v>-32</v>
      </c>
      <c r="F551" s="57">
        <v>63</v>
      </c>
      <c r="G551" s="57">
        <v>8</v>
      </c>
      <c r="H551" s="74">
        <v>126.69</v>
      </c>
      <c r="I551" s="74">
        <v>111.51</v>
      </c>
      <c r="J551" s="74">
        <v>131.68</v>
      </c>
      <c r="K551" s="74">
        <v>111.72</v>
      </c>
      <c r="L551" s="74">
        <v>123.44</v>
      </c>
      <c r="M551" s="74">
        <v>108.57</v>
      </c>
      <c r="N551" s="74">
        <v>105.74</v>
      </c>
      <c r="O551" s="57">
        <v>62</v>
      </c>
      <c r="P551" s="57">
        <v>74</v>
      </c>
      <c r="Q551" s="57">
        <v>82</v>
      </c>
      <c r="R551" s="57">
        <v>95</v>
      </c>
      <c r="T551" s="57">
        <v>59</v>
      </c>
      <c r="U551" s="57">
        <v>157</v>
      </c>
      <c r="V551" s="57">
        <v>17</v>
      </c>
      <c r="W551" s="57">
        <v>14</v>
      </c>
      <c r="X551" s="57">
        <v>26</v>
      </c>
      <c r="Y551" s="57">
        <v>11</v>
      </c>
      <c r="Z551" s="57">
        <v>8</v>
      </c>
      <c r="AC551" s="57">
        <v>94</v>
      </c>
      <c r="AD551" s="57">
        <v>110</v>
      </c>
      <c r="AE551" s="57">
        <v>110</v>
      </c>
      <c r="AF551" s="57">
        <v>44</v>
      </c>
      <c r="AG551" s="57">
        <v>47</v>
      </c>
      <c r="AH551" s="74"/>
      <c r="AI551" s="74"/>
      <c r="AJ551" s="74"/>
      <c r="AK551" s="74">
        <v>93.47</v>
      </c>
      <c r="AL551" s="74">
        <v>87.9</v>
      </c>
      <c r="AM551" s="74">
        <v>83.2</v>
      </c>
      <c r="AN551" s="74">
        <v>105.46</v>
      </c>
      <c r="AO551" s="74">
        <v>110.33</v>
      </c>
      <c r="AP551" s="57">
        <v>77303540</v>
      </c>
      <c r="AQ551" s="57">
        <v>265276</v>
      </c>
      <c r="AR551" s="57">
        <v>44581772</v>
      </c>
      <c r="AS551" s="57">
        <v>32721762</v>
      </c>
    </row>
    <row r="552" spans="1:45" x14ac:dyDescent="0.35">
      <c r="A552" t="s">
        <v>927</v>
      </c>
      <c r="B552" s="57">
        <v>-16</v>
      </c>
      <c r="C552" s="57">
        <v>2</v>
      </c>
      <c r="D552" s="57">
        <v>-38</v>
      </c>
      <c r="E552" s="57">
        <v>-33</v>
      </c>
      <c r="F552" s="57">
        <v>57</v>
      </c>
      <c r="G552" s="57">
        <v>8</v>
      </c>
      <c r="H552" s="74">
        <v>126.72</v>
      </c>
      <c r="I552" s="74">
        <v>111.97</v>
      </c>
      <c r="J552" s="74">
        <v>138.81</v>
      </c>
      <c r="K552" s="74">
        <v>114.06</v>
      </c>
      <c r="L552" s="74">
        <v>130.19999999999999</v>
      </c>
      <c r="M552" s="74">
        <v>107.2</v>
      </c>
      <c r="N552" s="74">
        <v>102.3</v>
      </c>
      <c r="O552" s="57">
        <v>63</v>
      </c>
      <c r="P552" s="57">
        <v>77</v>
      </c>
      <c r="Q552" s="57">
        <v>79</v>
      </c>
      <c r="R552" s="57">
        <v>93</v>
      </c>
      <c r="T552" s="57">
        <v>47</v>
      </c>
      <c r="U552" s="57">
        <v>184</v>
      </c>
      <c r="V552" s="57">
        <v>14</v>
      </c>
      <c r="W552" s="57">
        <v>17</v>
      </c>
      <c r="X552" s="57">
        <v>10</v>
      </c>
      <c r="Y552" s="57">
        <v>14</v>
      </c>
      <c r="Z552" s="57">
        <v>10</v>
      </c>
      <c r="AC552" s="57">
        <v>90</v>
      </c>
      <c r="AD552" s="57">
        <v>105</v>
      </c>
      <c r="AE552" s="57">
        <v>107</v>
      </c>
      <c r="AF552" s="57">
        <v>42</v>
      </c>
      <c r="AG552" s="57">
        <v>47</v>
      </c>
      <c r="AH552" s="74"/>
      <c r="AI552" s="74"/>
      <c r="AJ552" s="74"/>
      <c r="AK552" s="74">
        <v>94.53</v>
      </c>
      <c r="AL552" s="74">
        <v>88.79</v>
      </c>
      <c r="AM552" s="74">
        <v>84.33</v>
      </c>
      <c r="AN552" s="74">
        <v>106.74</v>
      </c>
      <c r="AO552" s="74">
        <v>110.95</v>
      </c>
      <c r="AP552" s="57">
        <v>77592210</v>
      </c>
      <c r="AQ552" s="57">
        <v>288679</v>
      </c>
      <c r="AR552" s="57">
        <v>44719760</v>
      </c>
      <c r="AS552" s="57">
        <v>32872450</v>
      </c>
    </row>
    <row r="553" spans="1:45" x14ac:dyDescent="0.35">
      <c r="A553" t="s">
        <v>928</v>
      </c>
      <c r="B553" s="57">
        <v>-12</v>
      </c>
      <c r="C553" s="57">
        <v>6</v>
      </c>
      <c r="D553" s="57">
        <v>-37</v>
      </c>
      <c r="E553" s="57">
        <v>-31</v>
      </c>
      <c r="F553" s="57">
        <v>67</v>
      </c>
      <c r="G553" s="57">
        <v>8</v>
      </c>
      <c r="H553" s="74">
        <v>130.87</v>
      </c>
      <c r="I553" s="74">
        <v>113.46</v>
      </c>
      <c r="J553" s="74">
        <v>140.31</v>
      </c>
      <c r="K553" s="74">
        <v>115.86</v>
      </c>
      <c r="L553" s="74">
        <v>131.19</v>
      </c>
      <c r="M553" s="74">
        <v>109.93</v>
      </c>
      <c r="N553" s="74">
        <v>99.75</v>
      </c>
      <c r="O553" s="57">
        <v>61</v>
      </c>
      <c r="P553" s="57">
        <v>78</v>
      </c>
      <c r="Q553" s="57">
        <v>77</v>
      </c>
      <c r="R553" s="57">
        <v>98</v>
      </c>
      <c r="T553" s="57">
        <v>57</v>
      </c>
      <c r="U553" s="57">
        <v>186</v>
      </c>
      <c r="V553" s="57">
        <v>14</v>
      </c>
      <c r="W553" s="57">
        <v>22</v>
      </c>
      <c r="X553" s="57">
        <v>17</v>
      </c>
      <c r="Y553" s="57">
        <v>16</v>
      </c>
      <c r="Z553" s="57">
        <v>34</v>
      </c>
      <c r="AC553" s="57">
        <v>93</v>
      </c>
      <c r="AD553" s="57">
        <v>108</v>
      </c>
      <c r="AE553" s="57">
        <v>108</v>
      </c>
      <c r="AF553" s="57">
        <v>42</v>
      </c>
      <c r="AG553" s="57">
        <v>48</v>
      </c>
      <c r="AH553" s="74"/>
      <c r="AI553" s="74"/>
      <c r="AJ553" s="74"/>
      <c r="AK553" s="74">
        <v>95.18</v>
      </c>
      <c r="AL553" s="74">
        <v>89.21</v>
      </c>
      <c r="AM553" s="74">
        <v>85.17</v>
      </c>
      <c r="AN553" s="74">
        <v>107.6</v>
      </c>
      <c r="AO553" s="74">
        <v>111.12</v>
      </c>
      <c r="AP553" s="57">
        <v>77909176</v>
      </c>
      <c r="AQ553" s="57">
        <v>316965</v>
      </c>
      <c r="AR553" s="57">
        <v>44860976</v>
      </c>
      <c r="AS553" s="57">
        <v>33048200</v>
      </c>
    </row>
    <row r="554" spans="1:45" x14ac:dyDescent="0.35">
      <c r="A554" t="s">
        <v>929</v>
      </c>
      <c r="B554" s="57">
        <v>-11</v>
      </c>
      <c r="C554" s="57">
        <v>9</v>
      </c>
      <c r="D554" s="57">
        <v>-35</v>
      </c>
      <c r="E554" s="57">
        <v>-31</v>
      </c>
      <c r="F554" s="57">
        <v>90</v>
      </c>
      <c r="G554" s="57">
        <v>8</v>
      </c>
      <c r="H554" s="74">
        <v>133.46</v>
      </c>
      <c r="I554" s="74">
        <v>116.23</v>
      </c>
      <c r="J554" s="74">
        <v>147.24</v>
      </c>
      <c r="K554" s="74">
        <v>119.65</v>
      </c>
      <c r="L554" s="74">
        <v>128.38999999999999</v>
      </c>
      <c r="M554" s="74">
        <v>111.42</v>
      </c>
      <c r="N554" s="74">
        <v>101.67</v>
      </c>
      <c r="O554" s="57">
        <v>64</v>
      </c>
      <c r="P554" s="57">
        <v>75</v>
      </c>
      <c r="Q554" s="57">
        <v>83</v>
      </c>
      <c r="R554" s="57">
        <v>98</v>
      </c>
      <c r="T554" s="57">
        <v>58</v>
      </c>
      <c r="U554" s="57">
        <v>196</v>
      </c>
      <c r="V554" s="57">
        <v>19</v>
      </c>
      <c r="W554" s="57">
        <v>18</v>
      </c>
      <c r="X554" s="57">
        <v>13</v>
      </c>
      <c r="Y554" s="57">
        <v>17</v>
      </c>
      <c r="Z554" s="57">
        <v>11</v>
      </c>
      <c r="AC554" s="57">
        <v>94</v>
      </c>
      <c r="AD554" s="57">
        <v>108</v>
      </c>
      <c r="AE554" s="57">
        <v>107</v>
      </c>
      <c r="AF554" s="57">
        <v>42</v>
      </c>
      <c r="AG554" s="57">
        <v>49</v>
      </c>
      <c r="AH554" s="74"/>
      <c r="AI554" s="74"/>
      <c r="AJ554" s="74"/>
      <c r="AK554" s="74">
        <v>96.62</v>
      </c>
      <c r="AL554" s="74">
        <v>90.36</v>
      </c>
      <c r="AM554" s="74">
        <v>85.88</v>
      </c>
      <c r="AN554" s="74">
        <v>110.12</v>
      </c>
      <c r="AO554" s="74">
        <v>112.1</v>
      </c>
      <c r="AP554" s="57">
        <v>78254770</v>
      </c>
      <c r="AQ554" s="57">
        <v>345591</v>
      </c>
      <c r="AR554" s="57">
        <v>45013504</v>
      </c>
      <c r="AS554" s="57">
        <v>33241264</v>
      </c>
    </row>
    <row r="555" spans="1:45" x14ac:dyDescent="0.35">
      <c r="A555" t="s">
        <v>930</v>
      </c>
      <c r="B555" s="57">
        <v>-14</v>
      </c>
      <c r="C555" s="57">
        <v>8</v>
      </c>
      <c r="D555" s="57">
        <v>-31</v>
      </c>
      <c r="E555" s="57">
        <v>-30</v>
      </c>
      <c r="F555" s="57">
        <v>79</v>
      </c>
      <c r="G555" s="57">
        <v>7</v>
      </c>
      <c r="H555" s="74">
        <v>152.38999999999999</v>
      </c>
      <c r="I555" s="74">
        <v>124.46</v>
      </c>
      <c r="J555" s="74">
        <v>167.32</v>
      </c>
      <c r="K555" s="74">
        <v>131.52000000000001</v>
      </c>
      <c r="L555" s="74">
        <v>129.16999999999999</v>
      </c>
      <c r="M555" s="74">
        <v>111.11</v>
      </c>
      <c r="N555" s="74">
        <v>100.07</v>
      </c>
      <c r="O555" s="57">
        <v>66</v>
      </c>
      <c r="P555" s="57">
        <v>81</v>
      </c>
      <c r="Q555" s="57">
        <v>85</v>
      </c>
      <c r="R555" s="57">
        <v>94</v>
      </c>
      <c r="T555" s="57">
        <v>58</v>
      </c>
      <c r="U555" s="57">
        <v>188</v>
      </c>
      <c r="V555" s="57">
        <v>13</v>
      </c>
      <c r="W555" s="57">
        <v>23</v>
      </c>
      <c r="X555" s="57">
        <v>6</v>
      </c>
      <c r="Y555" s="57">
        <v>17</v>
      </c>
      <c r="Z555" s="57">
        <v>10</v>
      </c>
      <c r="AC555" s="57">
        <v>98</v>
      </c>
      <c r="AD555" s="57">
        <v>109</v>
      </c>
      <c r="AE555" s="57">
        <v>105</v>
      </c>
      <c r="AF555" s="57">
        <v>43</v>
      </c>
      <c r="AG555" s="57">
        <v>50</v>
      </c>
      <c r="AH555" s="74"/>
      <c r="AI555" s="74"/>
      <c r="AJ555" s="74"/>
      <c r="AK555" s="74">
        <v>98</v>
      </c>
      <c r="AL555" s="74">
        <v>91.54</v>
      </c>
      <c r="AM555" s="74">
        <v>87.18</v>
      </c>
      <c r="AN555" s="74">
        <v>111.91</v>
      </c>
      <c r="AO555" s="74">
        <v>112.98</v>
      </c>
      <c r="AP555" s="57">
        <v>78555850</v>
      </c>
      <c r="AQ555" s="57">
        <v>301083</v>
      </c>
      <c r="AR555" s="57">
        <v>45137108</v>
      </c>
      <c r="AS555" s="57">
        <v>33418744</v>
      </c>
    </row>
    <row r="556" spans="1:45" x14ac:dyDescent="0.35">
      <c r="A556" t="s">
        <v>1407</v>
      </c>
      <c r="B556" s="57">
        <v>-22</v>
      </c>
      <c r="C556" s="57">
        <v>2</v>
      </c>
      <c r="D556" s="57">
        <v>-29</v>
      </c>
      <c r="E556" s="57">
        <v>-7</v>
      </c>
      <c r="F556" s="57">
        <v>34</v>
      </c>
      <c r="G556" s="57">
        <v>3</v>
      </c>
      <c r="H556" s="74">
        <v>134.76</v>
      </c>
      <c r="I556" s="74">
        <v>127.15</v>
      </c>
      <c r="J556" s="74">
        <v>183.93</v>
      </c>
      <c r="K556" s="74">
        <v>141.56</v>
      </c>
      <c r="L556" s="74">
        <v>113.7</v>
      </c>
      <c r="M556" s="74">
        <v>102.02</v>
      </c>
      <c r="N556" s="74">
        <v>85.72</v>
      </c>
      <c r="O556" s="57">
        <v>73</v>
      </c>
      <c r="P556" s="57">
        <v>88</v>
      </c>
      <c r="Q556" s="57">
        <v>89</v>
      </c>
      <c r="R556" s="57">
        <v>100</v>
      </c>
      <c r="T556" s="57">
        <v>60</v>
      </c>
      <c r="U556" s="57">
        <v>165</v>
      </c>
      <c r="V556" s="57">
        <v>18</v>
      </c>
      <c r="W556" s="57">
        <v>19</v>
      </c>
      <c r="X556" s="57">
        <v>9</v>
      </c>
      <c r="Y556" s="57">
        <v>14</v>
      </c>
      <c r="Z556" s="57">
        <v>8</v>
      </c>
      <c r="AC556" s="57">
        <v>99</v>
      </c>
      <c r="AD556" s="57">
        <v>115</v>
      </c>
      <c r="AE556" s="57">
        <v>113</v>
      </c>
      <c r="AF556" s="57">
        <v>47</v>
      </c>
      <c r="AG556" s="57">
        <v>49</v>
      </c>
      <c r="AH556" s="74"/>
      <c r="AI556" s="74"/>
      <c r="AJ556" s="74"/>
      <c r="AK556" s="74"/>
      <c r="AL556" s="74"/>
      <c r="AM556" s="74"/>
      <c r="AN556" s="74"/>
      <c r="AO556" s="74"/>
      <c r="AP556" s="57">
        <v>78889450</v>
      </c>
      <c r="AQ556" s="57">
        <v>333598</v>
      </c>
      <c r="AR556" s="57">
        <v>45274496</v>
      </c>
      <c r="AS556" s="57">
        <v>33614950</v>
      </c>
    </row>
    <row r="557" spans="1:45" x14ac:dyDescent="0.35">
      <c r="A557" t="s">
        <v>1408</v>
      </c>
      <c r="B557" s="57">
        <v>-17</v>
      </c>
      <c r="C557" s="57">
        <v>-2</v>
      </c>
      <c r="D557" s="57">
        <v>-28</v>
      </c>
      <c r="E557" s="57">
        <v>-5</v>
      </c>
      <c r="F557" s="57">
        <v>40</v>
      </c>
      <c r="G557" s="57">
        <v>2</v>
      </c>
      <c r="H557" s="74">
        <v>125.36</v>
      </c>
      <c r="I557" s="74">
        <v>114.26</v>
      </c>
      <c r="J557" s="74">
        <v>125.22</v>
      </c>
      <c r="K557" s="74">
        <v>120.01</v>
      </c>
      <c r="L557" s="74">
        <v>113.51</v>
      </c>
      <c r="M557" s="74">
        <v>98.86</v>
      </c>
      <c r="N557" s="74">
        <v>91.69</v>
      </c>
      <c r="O557" s="57">
        <v>68</v>
      </c>
      <c r="P557" s="57">
        <v>85</v>
      </c>
      <c r="Q557" s="57">
        <v>83</v>
      </c>
      <c r="R557" s="57">
        <v>104</v>
      </c>
      <c r="T557" s="57">
        <v>56</v>
      </c>
      <c r="U557" s="57">
        <v>161</v>
      </c>
      <c r="V557" s="57">
        <v>19</v>
      </c>
      <c r="W557" s="57">
        <v>12</v>
      </c>
      <c r="X557" s="57">
        <v>10</v>
      </c>
      <c r="Y557" s="57">
        <v>14</v>
      </c>
      <c r="Z557" s="57">
        <v>9</v>
      </c>
      <c r="AC557" s="57">
        <v>103</v>
      </c>
      <c r="AD557" s="57">
        <v>123</v>
      </c>
      <c r="AE557" s="57">
        <v>124</v>
      </c>
      <c r="AF557" s="57">
        <v>47</v>
      </c>
      <c r="AG557" s="57">
        <v>49</v>
      </c>
      <c r="AH557" s="74"/>
      <c r="AI557" s="74"/>
      <c r="AJ557" s="74"/>
      <c r="AK557" s="74"/>
      <c r="AL557" s="74"/>
      <c r="AM557" s="74"/>
      <c r="AN557" s="74"/>
      <c r="AO557" s="74"/>
      <c r="AP557" s="57">
        <v>79078080</v>
      </c>
      <c r="AQ557" s="57">
        <v>188632</v>
      </c>
      <c r="AR557" s="57">
        <v>45351720</v>
      </c>
      <c r="AS557" s="57">
        <v>33726360</v>
      </c>
    </row>
    <row r="558" spans="1:45" x14ac:dyDescent="0.35">
      <c r="A558" t="s">
        <v>931</v>
      </c>
      <c r="B558" s="57">
        <v>-11</v>
      </c>
      <c r="C558" s="57">
        <v>6</v>
      </c>
      <c r="D558" s="57">
        <v>-36</v>
      </c>
      <c r="E558" s="57">
        <v>-32</v>
      </c>
      <c r="F558" s="57">
        <v>68</v>
      </c>
      <c r="G558" s="57">
        <v>9</v>
      </c>
      <c r="H558" s="74">
        <v>129.19999999999999</v>
      </c>
      <c r="I558" s="74">
        <v>116.55</v>
      </c>
      <c r="J558" s="74">
        <v>135.94999999999999</v>
      </c>
      <c r="K558" s="74">
        <v>117.29</v>
      </c>
      <c r="L558" s="74">
        <v>130.02000000000001</v>
      </c>
      <c r="M558" s="74">
        <v>113.68</v>
      </c>
      <c r="N558" s="74">
        <v>110.32</v>
      </c>
      <c r="O558" s="57">
        <v>61</v>
      </c>
      <c r="P558" s="57">
        <v>77</v>
      </c>
      <c r="Q558" s="57">
        <v>80</v>
      </c>
      <c r="R558" s="57">
        <v>91</v>
      </c>
      <c r="T558" s="57">
        <v>63</v>
      </c>
      <c r="U558" s="57">
        <v>172</v>
      </c>
      <c r="V558" s="57">
        <v>16</v>
      </c>
      <c r="W558" s="57">
        <v>21</v>
      </c>
      <c r="X558" s="57">
        <v>9</v>
      </c>
      <c r="Y558" s="57">
        <v>12</v>
      </c>
      <c r="Z558" s="57">
        <v>9</v>
      </c>
      <c r="AC558" s="57">
        <v>93</v>
      </c>
      <c r="AD558" s="57">
        <v>110</v>
      </c>
      <c r="AE558" s="57">
        <v>108</v>
      </c>
      <c r="AF558" s="57">
        <v>41</v>
      </c>
      <c r="AG558" s="57">
        <v>49</v>
      </c>
      <c r="AH558" s="74"/>
      <c r="AI558" s="74"/>
      <c r="AJ558" s="74"/>
      <c r="AK558" s="74">
        <v>98.09</v>
      </c>
      <c r="AL558" s="74">
        <v>91.36</v>
      </c>
      <c r="AM558" s="74">
        <v>87.73</v>
      </c>
      <c r="AN558" s="74">
        <v>112.1</v>
      </c>
      <c r="AO558" s="74">
        <v>111.9</v>
      </c>
      <c r="AP558" s="57">
        <v>79302856</v>
      </c>
      <c r="AQ558" s="57">
        <v>224776</v>
      </c>
      <c r="AR558" s="57">
        <v>45428680</v>
      </c>
      <c r="AS558" s="57">
        <v>33874176</v>
      </c>
    </row>
    <row r="559" spans="1:45" x14ac:dyDescent="0.35">
      <c r="A559" t="s">
        <v>932</v>
      </c>
      <c r="B559" s="57">
        <v>-16</v>
      </c>
      <c r="C559" s="57">
        <v>5</v>
      </c>
      <c r="D559" s="57">
        <v>-38</v>
      </c>
      <c r="E559" s="57">
        <v>-32</v>
      </c>
      <c r="F559" s="57">
        <v>48</v>
      </c>
      <c r="G559" s="57">
        <v>10</v>
      </c>
      <c r="H559" s="74">
        <v>127.26</v>
      </c>
      <c r="I559" s="74">
        <v>116.82</v>
      </c>
      <c r="J559" s="74">
        <v>136.26</v>
      </c>
      <c r="K559" s="74">
        <v>119.52</v>
      </c>
      <c r="L559" s="74">
        <v>127.86</v>
      </c>
      <c r="M559" s="74">
        <v>111.45</v>
      </c>
      <c r="N559" s="74">
        <v>104.25</v>
      </c>
      <c r="O559" s="57">
        <v>64</v>
      </c>
      <c r="P559" s="57">
        <v>76</v>
      </c>
      <c r="Q559" s="57">
        <v>79</v>
      </c>
      <c r="R559" s="57">
        <v>100</v>
      </c>
      <c r="T559" s="57">
        <v>62</v>
      </c>
      <c r="U559" s="57">
        <v>171</v>
      </c>
      <c r="V559" s="57">
        <v>14</v>
      </c>
      <c r="W559" s="57">
        <v>17</v>
      </c>
      <c r="X559" s="57">
        <v>20</v>
      </c>
      <c r="Y559" s="57">
        <v>16</v>
      </c>
      <c r="Z559" s="57">
        <v>9</v>
      </c>
      <c r="AC559" s="57">
        <v>89</v>
      </c>
      <c r="AD559" s="57">
        <v>106</v>
      </c>
      <c r="AE559" s="57">
        <v>106</v>
      </c>
      <c r="AF559" s="57">
        <v>44</v>
      </c>
      <c r="AG559" s="57">
        <v>49</v>
      </c>
      <c r="AH559" s="74"/>
      <c r="AI559" s="74"/>
      <c r="AJ559" s="74"/>
      <c r="AK559" s="74">
        <v>97.83</v>
      </c>
      <c r="AL559" s="74">
        <v>91.25</v>
      </c>
      <c r="AM559" s="74">
        <v>87.25</v>
      </c>
      <c r="AN559" s="74">
        <v>111.87</v>
      </c>
      <c r="AO559" s="74">
        <v>111.82</v>
      </c>
      <c r="AP559" s="57">
        <v>79541790</v>
      </c>
      <c r="AQ559" s="57">
        <v>238937</v>
      </c>
      <c r="AR559" s="57">
        <v>45514492</v>
      </c>
      <c r="AS559" s="57">
        <v>34027304</v>
      </c>
    </row>
    <row r="560" spans="1:45" x14ac:dyDescent="0.35">
      <c r="A560" t="s">
        <v>933</v>
      </c>
      <c r="B560" s="57">
        <v>-12</v>
      </c>
      <c r="C560" s="57">
        <v>7</v>
      </c>
      <c r="D560" s="57">
        <v>-36</v>
      </c>
      <c r="E560" s="57">
        <v>-32</v>
      </c>
      <c r="F560" s="57">
        <v>58</v>
      </c>
      <c r="G560" s="57">
        <v>9</v>
      </c>
      <c r="H560" s="74">
        <v>126.49</v>
      </c>
      <c r="I560" s="74">
        <v>118.03</v>
      </c>
      <c r="J560" s="74">
        <v>145.13999999999999</v>
      </c>
      <c r="K560" s="74">
        <v>124.19</v>
      </c>
      <c r="L560" s="74">
        <v>123.89</v>
      </c>
      <c r="M560" s="74">
        <v>112.44</v>
      </c>
      <c r="N560" s="74">
        <v>100.33</v>
      </c>
      <c r="O560" s="57">
        <v>68</v>
      </c>
      <c r="P560" s="57">
        <v>74</v>
      </c>
      <c r="Q560" s="57">
        <v>82</v>
      </c>
      <c r="R560" s="57">
        <v>95</v>
      </c>
      <c r="T560" s="57">
        <v>60</v>
      </c>
      <c r="U560" s="57">
        <v>185</v>
      </c>
      <c r="V560" s="57">
        <v>23</v>
      </c>
      <c r="W560" s="57">
        <v>16</v>
      </c>
      <c r="X560" s="57">
        <v>6</v>
      </c>
      <c r="Y560" s="57">
        <v>19</v>
      </c>
      <c r="Z560" s="57">
        <v>10</v>
      </c>
      <c r="AC560" s="57">
        <v>89</v>
      </c>
      <c r="AD560" s="57">
        <v>104</v>
      </c>
      <c r="AE560" s="57">
        <v>106</v>
      </c>
      <c r="AF560" s="57">
        <v>45</v>
      </c>
      <c r="AG560" s="57">
        <v>47</v>
      </c>
      <c r="AH560" s="74"/>
      <c r="AI560" s="74"/>
      <c r="AJ560" s="74"/>
      <c r="AK560" s="74">
        <v>97.99</v>
      </c>
      <c r="AL560" s="74">
        <v>91.79</v>
      </c>
      <c r="AM560" s="74">
        <v>87.28</v>
      </c>
      <c r="AN560" s="74">
        <v>111.75</v>
      </c>
      <c r="AO560" s="74">
        <v>111.8</v>
      </c>
      <c r="AP560" s="57">
        <v>79800220</v>
      </c>
      <c r="AQ560" s="57">
        <v>258430</v>
      </c>
      <c r="AR560" s="57">
        <v>45601444</v>
      </c>
      <c r="AS560" s="57">
        <v>34198780</v>
      </c>
    </row>
    <row r="561" spans="1:45" x14ac:dyDescent="0.35">
      <c r="A561" t="s">
        <v>934</v>
      </c>
      <c r="B561" s="57">
        <v>-12</v>
      </c>
      <c r="C561" s="57">
        <v>7</v>
      </c>
      <c r="D561" s="57">
        <v>-36</v>
      </c>
      <c r="E561" s="57">
        <v>-32</v>
      </c>
      <c r="F561" s="57">
        <v>82</v>
      </c>
      <c r="G561" s="57">
        <v>9</v>
      </c>
      <c r="H561" s="74">
        <v>129.75</v>
      </c>
      <c r="I561" s="74">
        <v>115.16</v>
      </c>
      <c r="J561" s="74">
        <v>142.36000000000001</v>
      </c>
      <c r="K561" s="74">
        <v>118.57</v>
      </c>
      <c r="L561" s="74">
        <v>128.44</v>
      </c>
      <c r="M561" s="74">
        <v>113.75</v>
      </c>
      <c r="N561" s="74">
        <v>102.52</v>
      </c>
      <c r="O561" s="57">
        <v>63</v>
      </c>
      <c r="P561" s="57">
        <v>75</v>
      </c>
      <c r="Q561" s="57">
        <v>87</v>
      </c>
      <c r="R561" s="57">
        <v>95</v>
      </c>
      <c r="T561" s="57">
        <v>59</v>
      </c>
      <c r="U561" s="57">
        <v>180</v>
      </c>
      <c r="V561" s="57">
        <v>13</v>
      </c>
      <c r="W561" s="57">
        <v>22</v>
      </c>
      <c r="X561" s="57">
        <v>11</v>
      </c>
      <c r="Y561" s="57">
        <v>20</v>
      </c>
      <c r="Z561" s="57">
        <v>8</v>
      </c>
      <c r="AC561" s="57">
        <v>92</v>
      </c>
      <c r="AD561" s="57">
        <v>104</v>
      </c>
      <c r="AE561" s="57">
        <v>105</v>
      </c>
      <c r="AF561" s="57">
        <v>42</v>
      </c>
      <c r="AG561" s="57">
        <v>47</v>
      </c>
      <c r="AH561" s="74"/>
      <c r="AI561" s="74"/>
      <c r="AJ561" s="74"/>
      <c r="AK561" s="74">
        <v>97.26</v>
      </c>
      <c r="AL561" s="74">
        <v>91.25</v>
      </c>
      <c r="AM561" s="74">
        <v>87.79</v>
      </c>
      <c r="AN561" s="74">
        <v>109.79</v>
      </c>
      <c r="AO561" s="74">
        <v>110.58</v>
      </c>
      <c r="AP561" s="57">
        <v>80072120</v>
      </c>
      <c r="AQ561" s="57">
        <v>271897</v>
      </c>
      <c r="AR561" s="57">
        <v>45697876</v>
      </c>
      <c r="AS561" s="57">
        <v>34374250</v>
      </c>
    </row>
    <row r="562" spans="1:45" x14ac:dyDescent="0.35">
      <c r="A562" t="s">
        <v>935</v>
      </c>
      <c r="B562" s="57">
        <v>-14</v>
      </c>
      <c r="C562" s="57">
        <v>7</v>
      </c>
      <c r="D562" s="57">
        <v>-32</v>
      </c>
      <c r="E562" s="57">
        <v>-31</v>
      </c>
      <c r="F562" s="57">
        <v>75</v>
      </c>
      <c r="G562" s="57">
        <v>8</v>
      </c>
      <c r="H562" s="74">
        <v>150.05000000000001</v>
      </c>
      <c r="I562" s="74">
        <v>125.24</v>
      </c>
      <c r="J562" s="74">
        <v>165.24</v>
      </c>
      <c r="K562" s="74">
        <v>132.41</v>
      </c>
      <c r="L562" s="74">
        <v>131.56</v>
      </c>
      <c r="M562" s="74">
        <v>114.34</v>
      </c>
      <c r="N562" s="74">
        <v>97.86</v>
      </c>
      <c r="O562" s="57">
        <v>65</v>
      </c>
      <c r="P562" s="57">
        <v>81</v>
      </c>
      <c r="Q562" s="57">
        <v>89</v>
      </c>
      <c r="R562" s="57">
        <v>88</v>
      </c>
      <c r="T562" s="57">
        <v>56</v>
      </c>
      <c r="U562" s="57">
        <v>171</v>
      </c>
      <c r="V562" s="57">
        <v>14</v>
      </c>
      <c r="W562" s="57">
        <v>16</v>
      </c>
      <c r="X562" s="57">
        <v>10</v>
      </c>
      <c r="Y562" s="57">
        <v>20</v>
      </c>
      <c r="Z562" s="57">
        <v>9</v>
      </c>
      <c r="AC562" s="57">
        <v>97</v>
      </c>
      <c r="AD562" s="57">
        <v>108</v>
      </c>
      <c r="AE562" s="57">
        <v>105</v>
      </c>
      <c r="AF562" s="57">
        <v>44</v>
      </c>
      <c r="AG562" s="57">
        <v>46</v>
      </c>
      <c r="AH562" s="74"/>
      <c r="AI562" s="74"/>
      <c r="AJ562" s="74"/>
      <c r="AK562" s="74">
        <v>96.17</v>
      </c>
      <c r="AL562" s="74">
        <v>89.63</v>
      </c>
      <c r="AM562" s="74">
        <v>88.7</v>
      </c>
      <c r="AN562" s="74">
        <v>107.41</v>
      </c>
      <c r="AO562" s="74">
        <v>109.74</v>
      </c>
      <c r="AP562" s="57">
        <v>80341020</v>
      </c>
      <c r="AQ562" s="57">
        <v>268902</v>
      </c>
      <c r="AR562" s="57">
        <v>45787960</v>
      </c>
      <c r="AS562" s="57">
        <v>34553064</v>
      </c>
    </row>
    <row r="563" spans="1:45" x14ac:dyDescent="0.35">
      <c r="A563" t="s">
        <v>1409</v>
      </c>
      <c r="B563" s="57">
        <v>-20</v>
      </c>
      <c r="C563" s="57">
        <v>3</v>
      </c>
      <c r="D563" s="57">
        <v>-28</v>
      </c>
      <c r="E563" s="57">
        <v>-7</v>
      </c>
      <c r="F563" s="57">
        <v>48</v>
      </c>
      <c r="G563" s="57">
        <v>3</v>
      </c>
      <c r="H563" s="74">
        <v>136.79</v>
      </c>
      <c r="I563" s="74">
        <v>126.46</v>
      </c>
      <c r="J563" s="74">
        <v>182.97</v>
      </c>
      <c r="K563" s="74">
        <v>139.41</v>
      </c>
      <c r="L563" s="74">
        <v>115.19</v>
      </c>
      <c r="M563" s="74">
        <v>106.12</v>
      </c>
      <c r="N563" s="74">
        <v>90.7</v>
      </c>
      <c r="O563" s="57">
        <v>69</v>
      </c>
      <c r="P563" s="57">
        <v>87</v>
      </c>
      <c r="Q563" s="57">
        <v>91</v>
      </c>
      <c r="R563" s="57">
        <v>89</v>
      </c>
      <c r="T563" s="57">
        <v>57</v>
      </c>
      <c r="U563" s="57">
        <v>166</v>
      </c>
      <c r="V563" s="57">
        <v>14</v>
      </c>
      <c r="W563" s="57">
        <v>16</v>
      </c>
      <c r="X563" s="57">
        <v>8</v>
      </c>
      <c r="Y563" s="57">
        <v>15</v>
      </c>
      <c r="Z563" s="57">
        <v>8</v>
      </c>
      <c r="AC563" s="57">
        <v>101</v>
      </c>
      <c r="AD563" s="57">
        <v>119</v>
      </c>
      <c r="AE563" s="57">
        <v>117</v>
      </c>
      <c r="AF563" s="57">
        <v>53</v>
      </c>
      <c r="AG563" s="57">
        <v>46</v>
      </c>
      <c r="AH563" s="74"/>
      <c r="AI563" s="74"/>
      <c r="AJ563" s="74"/>
      <c r="AK563" s="74"/>
      <c r="AL563" s="74"/>
      <c r="AM563" s="74"/>
      <c r="AN563" s="74"/>
      <c r="AO563" s="74"/>
      <c r="AP563" s="57">
        <v>80646230</v>
      </c>
      <c r="AQ563" s="57">
        <v>305209</v>
      </c>
      <c r="AR563" s="57">
        <v>45881720</v>
      </c>
      <c r="AS563" s="57">
        <v>34764510</v>
      </c>
    </row>
    <row r="564" spans="1:45" x14ac:dyDescent="0.35">
      <c r="A564" t="s">
        <v>1410</v>
      </c>
      <c r="B564" s="57">
        <v>-14</v>
      </c>
      <c r="C564" s="57">
        <v>5</v>
      </c>
      <c r="D564" s="57">
        <v>-23</v>
      </c>
      <c r="E564" s="57">
        <v>-1</v>
      </c>
      <c r="F564" s="57">
        <v>55</v>
      </c>
      <c r="G564" s="57">
        <v>0</v>
      </c>
      <c r="H564" s="74">
        <v>118.36</v>
      </c>
      <c r="I564" s="74">
        <v>126.37</v>
      </c>
      <c r="J564" s="74">
        <v>146.72</v>
      </c>
      <c r="K564" s="74">
        <v>145.46</v>
      </c>
      <c r="L564" s="74">
        <v>108.34</v>
      </c>
      <c r="M564" s="74">
        <v>97.9</v>
      </c>
      <c r="N564" s="74">
        <v>78.59</v>
      </c>
      <c r="O564" s="57">
        <v>86</v>
      </c>
      <c r="P564" s="57">
        <v>94</v>
      </c>
      <c r="Q564" s="57">
        <v>99</v>
      </c>
      <c r="R564" s="57">
        <v>97</v>
      </c>
      <c r="T564" s="57">
        <v>59</v>
      </c>
      <c r="U564" s="57">
        <v>149</v>
      </c>
      <c r="V564" s="57">
        <v>18</v>
      </c>
      <c r="W564" s="57">
        <v>15</v>
      </c>
      <c r="X564" s="57">
        <v>7</v>
      </c>
      <c r="Y564" s="57">
        <v>12</v>
      </c>
      <c r="Z564" s="57">
        <v>8</v>
      </c>
      <c r="AC564" s="57">
        <v>103</v>
      </c>
      <c r="AD564" s="57">
        <v>123</v>
      </c>
      <c r="AE564" s="57">
        <v>122</v>
      </c>
      <c r="AF564" s="57">
        <v>66</v>
      </c>
      <c r="AG564" s="57">
        <v>47</v>
      </c>
      <c r="AH564" s="74"/>
      <c r="AI564" s="74"/>
      <c r="AJ564" s="74"/>
      <c r="AK564" s="74"/>
      <c r="AL564" s="74"/>
      <c r="AM564" s="74"/>
      <c r="AN564" s="74"/>
      <c r="AO564" s="74"/>
      <c r="AP564" s="57">
        <v>80795860</v>
      </c>
      <c r="AQ564" s="57">
        <v>149620</v>
      </c>
      <c r="AR564" s="57">
        <v>45923720</v>
      </c>
      <c r="AS564" s="57">
        <v>34872132</v>
      </c>
    </row>
    <row r="565" spans="1:45" x14ac:dyDescent="0.35">
      <c r="A565" t="s">
        <v>936</v>
      </c>
      <c r="B565" s="57">
        <v>-16</v>
      </c>
      <c r="C565" s="57">
        <v>0</v>
      </c>
      <c r="D565" s="57">
        <v>-37</v>
      </c>
      <c r="E565" s="57">
        <v>-38</v>
      </c>
      <c r="F565" s="57">
        <v>56</v>
      </c>
      <c r="G565" s="57">
        <v>10</v>
      </c>
      <c r="H565" s="74">
        <v>123.78</v>
      </c>
      <c r="I565" s="74">
        <v>113.39</v>
      </c>
      <c r="J565" s="74">
        <v>128.22999999999999</v>
      </c>
      <c r="K565" s="74">
        <v>116.38</v>
      </c>
      <c r="L565" s="74">
        <v>123.07</v>
      </c>
      <c r="M565" s="74">
        <v>106.6</v>
      </c>
      <c r="N565" s="74">
        <v>97.12</v>
      </c>
      <c r="O565" s="57">
        <v>63</v>
      </c>
      <c r="P565" s="57">
        <v>77</v>
      </c>
      <c r="Q565" s="57">
        <v>78</v>
      </c>
      <c r="R565" s="57">
        <v>81</v>
      </c>
      <c r="T565" s="57">
        <v>65</v>
      </c>
      <c r="U565" s="57">
        <v>158</v>
      </c>
      <c r="V565" s="57">
        <v>15</v>
      </c>
      <c r="W565" s="57">
        <v>15</v>
      </c>
      <c r="X565" s="57">
        <v>8</v>
      </c>
      <c r="Y565" s="57">
        <v>14</v>
      </c>
      <c r="Z565" s="57">
        <v>9</v>
      </c>
      <c r="AC565" s="57">
        <v>91</v>
      </c>
      <c r="AD565" s="57">
        <v>102</v>
      </c>
      <c r="AE565" s="57">
        <v>103</v>
      </c>
      <c r="AF565" s="57">
        <v>38</v>
      </c>
      <c r="AG565" s="57">
        <v>47</v>
      </c>
      <c r="AH565" s="74"/>
      <c r="AI565" s="74"/>
      <c r="AJ565" s="74"/>
      <c r="AK565" s="74">
        <v>94.54</v>
      </c>
      <c r="AL565" s="74">
        <v>88.73</v>
      </c>
      <c r="AM565" s="74">
        <v>85.58</v>
      </c>
      <c r="AN565" s="74">
        <v>105.92</v>
      </c>
      <c r="AO565" s="74">
        <v>109.93</v>
      </c>
      <c r="AP565" s="57">
        <v>80975500</v>
      </c>
      <c r="AQ565" s="57">
        <v>179656</v>
      </c>
      <c r="AR565" s="57">
        <v>45978016</v>
      </c>
      <c r="AS565" s="57">
        <v>34997492</v>
      </c>
    </row>
    <row r="566" spans="1:45" x14ac:dyDescent="0.35">
      <c r="A566" t="s">
        <v>937</v>
      </c>
      <c r="B566" s="57">
        <v>-13</v>
      </c>
      <c r="C566" s="57">
        <v>7</v>
      </c>
      <c r="D566" s="57">
        <v>-36</v>
      </c>
      <c r="E566" s="57">
        <v>-34</v>
      </c>
      <c r="F566" s="57">
        <v>87</v>
      </c>
      <c r="G566" s="57">
        <v>9</v>
      </c>
      <c r="H566" s="74">
        <v>129.06</v>
      </c>
      <c r="I566" s="74">
        <v>119.89</v>
      </c>
      <c r="J566" s="74">
        <v>143.41999999999999</v>
      </c>
      <c r="K566" s="74">
        <v>122.38</v>
      </c>
      <c r="L566" s="74">
        <v>133.86000000000001</v>
      </c>
      <c r="M566" s="74">
        <v>114.22</v>
      </c>
      <c r="N566" s="74">
        <v>106.69</v>
      </c>
      <c r="O566" s="57">
        <v>65</v>
      </c>
      <c r="P566" s="57">
        <v>82</v>
      </c>
      <c r="Q566" s="57">
        <v>80</v>
      </c>
      <c r="R566" s="57">
        <v>88</v>
      </c>
      <c r="T566" s="57">
        <v>60</v>
      </c>
      <c r="U566" s="57">
        <v>175</v>
      </c>
      <c r="V566" s="57">
        <v>15</v>
      </c>
      <c r="W566" s="57">
        <v>23</v>
      </c>
      <c r="X566" s="57">
        <v>9</v>
      </c>
      <c r="Y566" s="57">
        <v>18</v>
      </c>
      <c r="Z566" s="57">
        <v>8</v>
      </c>
      <c r="AC566" s="57">
        <v>90</v>
      </c>
      <c r="AD566" s="57">
        <v>106</v>
      </c>
      <c r="AE566" s="57">
        <v>106</v>
      </c>
      <c r="AF566" s="57">
        <v>40</v>
      </c>
      <c r="AG566" s="57">
        <v>46</v>
      </c>
      <c r="AH566" s="74"/>
      <c r="AI566" s="74"/>
      <c r="AJ566" s="74"/>
      <c r="AK566" s="74">
        <v>93.14</v>
      </c>
      <c r="AL566" s="74">
        <v>85.62</v>
      </c>
      <c r="AM566" s="74">
        <v>86.72</v>
      </c>
      <c r="AN566" s="74">
        <v>103.93</v>
      </c>
      <c r="AO566" s="74">
        <v>109.36</v>
      </c>
      <c r="AP566" s="57">
        <v>81192856</v>
      </c>
      <c r="AQ566" s="57">
        <v>217349</v>
      </c>
      <c r="AR566" s="57">
        <v>46037090</v>
      </c>
      <c r="AS566" s="57">
        <v>35155770</v>
      </c>
    </row>
    <row r="567" spans="1:45" x14ac:dyDescent="0.35">
      <c r="A567" t="s">
        <v>938</v>
      </c>
      <c r="B567" s="57">
        <v>-10</v>
      </c>
      <c r="C567" s="57">
        <v>8</v>
      </c>
      <c r="D567" s="57">
        <v>-35</v>
      </c>
      <c r="E567" s="57">
        <v>-33</v>
      </c>
      <c r="F567" s="57">
        <v>89</v>
      </c>
      <c r="G567" s="57">
        <v>9</v>
      </c>
      <c r="H567" s="74">
        <v>131.76</v>
      </c>
      <c r="I567" s="74">
        <v>120.54</v>
      </c>
      <c r="J567" s="74">
        <v>148.18</v>
      </c>
      <c r="K567" s="74">
        <v>123.72</v>
      </c>
      <c r="L567" s="74">
        <v>133.13</v>
      </c>
      <c r="M567" s="74">
        <v>112.9</v>
      </c>
      <c r="N567" s="74">
        <v>107.22</v>
      </c>
      <c r="O567" s="57">
        <v>64</v>
      </c>
      <c r="P567" s="57">
        <v>72</v>
      </c>
      <c r="Q567" s="57">
        <v>79</v>
      </c>
      <c r="R567" s="57">
        <v>81</v>
      </c>
      <c r="T567" s="57">
        <v>62</v>
      </c>
      <c r="U567" s="57">
        <v>192</v>
      </c>
      <c r="V567" s="57">
        <v>14</v>
      </c>
      <c r="W567" s="57">
        <v>24</v>
      </c>
      <c r="X567" s="57">
        <v>23</v>
      </c>
      <c r="Y567" s="57">
        <v>20</v>
      </c>
      <c r="Z567" s="57">
        <v>7</v>
      </c>
      <c r="AC567" s="57">
        <v>91</v>
      </c>
      <c r="AD567" s="57">
        <v>106</v>
      </c>
      <c r="AE567" s="57">
        <v>107</v>
      </c>
      <c r="AF567" s="57">
        <v>42</v>
      </c>
      <c r="AG567" s="57">
        <v>45</v>
      </c>
      <c r="AH567" s="74"/>
      <c r="AI567" s="74"/>
      <c r="AJ567" s="74"/>
      <c r="AK567" s="74">
        <v>92.58</v>
      </c>
      <c r="AL567" s="74">
        <v>85.13</v>
      </c>
      <c r="AM567" s="74">
        <v>86.57</v>
      </c>
      <c r="AN567" s="74">
        <v>102.73</v>
      </c>
      <c r="AO567" s="74">
        <v>109.64</v>
      </c>
      <c r="AP567" s="57">
        <v>81438900</v>
      </c>
      <c r="AQ567" s="57">
        <v>246035</v>
      </c>
      <c r="AR567" s="57">
        <v>46097464</v>
      </c>
      <c r="AS567" s="57">
        <v>35341428</v>
      </c>
    </row>
    <row r="568" spans="1:45" x14ac:dyDescent="0.35">
      <c r="A568" t="s">
        <v>939</v>
      </c>
      <c r="B568" s="57">
        <v>-11</v>
      </c>
      <c r="C568" s="57">
        <v>10</v>
      </c>
      <c r="D568" s="57">
        <v>-35</v>
      </c>
      <c r="E568" s="57">
        <v>-33</v>
      </c>
      <c r="F568" s="57">
        <v>96</v>
      </c>
      <c r="G568" s="57">
        <v>9</v>
      </c>
      <c r="H568" s="74">
        <v>135.49</v>
      </c>
      <c r="I568" s="74">
        <v>120.07</v>
      </c>
      <c r="J568" s="74">
        <v>149.13999999999999</v>
      </c>
      <c r="K568" s="74">
        <v>122.99</v>
      </c>
      <c r="L568" s="74">
        <v>130.24</v>
      </c>
      <c r="M568" s="74">
        <v>116.76</v>
      </c>
      <c r="N568" s="74">
        <v>104.88</v>
      </c>
      <c r="O568" s="57">
        <v>63</v>
      </c>
      <c r="P568" s="57">
        <v>78</v>
      </c>
      <c r="Q568" s="57">
        <v>87</v>
      </c>
      <c r="R568" s="57">
        <v>78</v>
      </c>
      <c r="T568" s="57">
        <v>60</v>
      </c>
      <c r="U568" s="57">
        <v>201</v>
      </c>
      <c r="V568" s="57">
        <v>18</v>
      </c>
      <c r="W568" s="57">
        <v>21</v>
      </c>
      <c r="X568" s="57">
        <v>11</v>
      </c>
      <c r="Y568" s="57">
        <v>16</v>
      </c>
      <c r="Z568" s="57">
        <v>9</v>
      </c>
      <c r="AC568" s="57">
        <v>92</v>
      </c>
      <c r="AD568" s="57">
        <v>105</v>
      </c>
      <c r="AE568" s="57">
        <v>106</v>
      </c>
      <c r="AF568" s="57">
        <v>43</v>
      </c>
      <c r="AG568" s="57">
        <v>46</v>
      </c>
      <c r="AH568" s="74"/>
      <c r="AI568" s="74"/>
      <c r="AJ568" s="74"/>
      <c r="AK568" s="74">
        <v>92.05</v>
      </c>
      <c r="AL568" s="74">
        <v>85.03</v>
      </c>
      <c r="AM568" s="74">
        <v>85.45</v>
      </c>
      <c r="AN568" s="74">
        <v>101.99</v>
      </c>
      <c r="AO568" s="74">
        <v>110.32</v>
      </c>
      <c r="AP568" s="57">
        <v>81702460</v>
      </c>
      <c r="AQ568" s="57">
        <v>263574</v>
      </c>
      <c r="AR568" s="57">
        <v>46159144</v>
      </c>
      <c r="AS568" s="57">
        <v>35543320</v>
      </c>
    </row>
    <row r="569" spans="1:45" x14ac:dyDescent="0.35">
      <c r="A569" t="s">
        <v>940</v>
      </c>
      <c r="B569" s="57">
        <v>-13</v>
      </c>
      <c r="C569" s="57">
        <v>10</v>
      </c>
      <c r="D569" s="57">
        <v>-30</v>
      </c>
      <c r="E569" s="57">
        <v>-32</v>
      </c>
      <c r="F569" s="57">
        <v>98</v>
      </c>
      <c r="G569" s="57">
        <v>7</v>
      </c>
      <c r="H569" s="74">
        <v>158.35</v>
      </c>
      <c r="I569" s="74">
        <v>130.74</v>
      </c>
      <c r="J569" s="74">
        <v>172.11</v>
      </c>
      <c r="K569" s="74">
        <v>137.61000000000001</v>
      </c>
      <c r="L569" s="74">
        <v>134.19999999999999</v>
      </c>
      <c r="M569" s="74">
        <v>116.84</v>
      </c>
      <c r="N569" s="74">
        <v>101.2</v>
      </c>
      <c r="O569" s="57">
        <v>66</v>
      </c>
      <c r="P569" s="57">
        <v>83</v>
      </c>
      <c r="Q569" s="57">
        <v>90</v>
      </c>
      <c r="R569" s="57">
        <v>75</v>
      </c>
      <c r="T569" s="57">
        <v>54</v>
      </c>
      <c r="U569" s="57">
        <v>182</v>
      </c>
      <c r="V569" s="57">
        <v>14</v>
      </c>
      <c r="W569" s="57">
        <v>22</v>
      </c>
      <c r="X569" s="57">
        <v>9</v>
      </c>
      <c r="Y569" s="57">
        <v>17</v>
      </c>
      <c r="Z569" s="57">
        <v>8</v>
      </c>
      <c r="AC569" s="57">
        <v>98</v>
      </c>
      <c r="AD569" s="57">
        <v>108</v>
      </c>
      <c r="AE569" s="57">
        <v>104</v>
      </c>
      <c r="AF569" s="57">
        <v>46</v>
      </c>
      <c r="AG569" s="57">
        <v>46</v>
      </c>
      <c r="AH569" s="74"/>
      <c r="AI569" s="74"/>
      <c r="AJ569" s="74"/>
      <c r="AK569" s="74">
        <v>91.88</v>
      </c>
      <c r="AL569" s="74">
        <v>85.64</v>
      </c>
      <c r="AM569" s="74">
        <v>83.44</v>
      </c>
      <c r="AN569" s="74">
        <v>102.49</v>
      </c>
      <c r="AO569" s="74">
        <v>110.93</v>
      </c>
      <c r="AP569" s="57">
        <v>81974270</v>
      </c>
      <c r="AQ569" s="57">
        <v>271805</v>
      </c>
      <c r="AR569" s="57">
        <v>46228636</v>
      </c>
      <c r="AS569" s="57">
        <v>35745636</v>
      </c>
    </row>
    <row r="570" spans="1:45" x14ac:dyDescent="0.35">
      <c r="A570" t="s">
        <v>1133</v>
      </c>
      <c r="B570" s="57">
        <v>-23</v>
      </c>
      <c r="C570" s="57">
        <v>5</v>
      </c>
      <c r="D570" s="57">
        <v>-24</v>
      </c>
      <c r="E570" s="57">
        <v>-8</v>
      </c>
      <c r="F570" s="57">
        <v>83</v>
      </c>
      <c r="G570" s="57">
        <v>1</v>
      </c>
      <c r="H570" s="74">
        <v>147.65</v>
      </c>
      <c r="I570" s="74">
        <v>136.57</v>
      </c>
      <c r="J570" s="74">
        <v>192.62</v>
      </c>
      <c r="K570" s="74">
        <v>150</v>
      </c>
      <c r="L570" s="74">
        <v>124.99</v>
      </c>
      <c r="M570" s="74">
        <v>107.73</v>
      </c>
      <c r="N570" s="74">
        <v>90.2</v>
      </c>
      <c r="O570" s="57">
        <v>72</v>
      </c>
      <c r="P570" s="57">
        <v>91</v>
      </c>
      <c r="Q570" s="57">
        <v>94</v>
      </c>
      <c r="R570" s="57">
        <v>80</v>
      </c>
      <c r="T570" s="57">
        <v>55</v>
      </c>
      <c r="U570" s="57">
        <v>165</v>
      </c>
      <c r="V570" s="57">
        <v>15</v>
      </c>
      <c r="W570" s="57">
        <v>18</v>
      </c>
      <c r="X570" s="57">
        <v>10</v>
      </c>
      <c r="Y570" s="57">
        <v>11</v>
      </c>
      <c r="Z570" s="57">
        <v>9</v>
      </c>
      <c r="AC570" s="57">
        <v>104</v>
      </c>
      <c r="AD570" s="57">
        <v>119</v>
      </c>
      <c r="AE570" s="57">
        <v>116</v>
      </c>
      <c r="AF570" s="57">
        <v>54</v>
      </c>
      <c r="AG570" s="57">
        <v>46</v>
      </c>
      <c r="AH570" s="74"/>
      <c r="AI570" s="74"/>
      <c r="AJ570" s="74"/>
      <c r="AK570" s="74"/>
      <c r="AL570" s="74"/>
      <c r="AM570" s="74"/>
      <c r="AN570" s="74"/>
      <c r="AO570" s="74"/>
      <c r="AP570" s="57">
        <v>82266700</v>
      </c>
      <c r="AQ570" s="57">
        <v>292431</v>
      </c>
      <c r="AR570" s="57">
        <v>46295852</v>
      </c>
      <c r="AS570" s="57">
        <v>35970850</v>
      </c>
    </row>
    <row r="571" spans="1:45" x14ac:dyDescent="0.35">
      <c r="A571" t="s">
        <v>1134</v>
      </c>
      <c r="B571" s="57">
        <v>-16</v>
      </c>
      <c r="C571" s="57">
        <v>4</v>
      </c>
      <c r="D571" s="57">
        <v>-22</v>
      </c>
      <c r="E571" s="57">
        <v>-4</v>
      </c>
      <c r="F571" s="57">
        <v>93</v>
      </c>
      <c r="G571" s="57">
        <v>0</v>
      </c>
      <c r="H571" s="74">
        <v>138.69</v>
      </c>
      <c r="I571" s="74">
        <v>122.9</v>
      </c>
      <c r="J571" s="74">
        <v>139.79</v>
      </c>
      <c r="K571" s="74">
        <v>127.13</v>
      </c>
      <c r="L571" s="74">
        <v>116.76</v>
      </c>
      <c r="M571" s="74">
        <v>105.07</v>
      </c>
      <c r="N571" s="74">
        <v>99.55</v>
      </c>
      <c r="O571" s="57">
        <v>71</v>
      </c>
      <c r="P571" s="57">
        <v>90</v>
      </c>
      <c r="Q571" s="57">
        <v>94</v>
      </c>
      <c r="R571" s="57">
        <v>94</v>
      </c>
      <c r="T571" s="57">
        <v>58</v>
      </c>
      <c r="U571" s="57">
        <v>164</v>
      </c>
      <c r="V571" s="57">
        <v>19</v>
      </c>
      <c r="W571" s="57">
        <v>15</v>
      </c>
      <c r="X571" s="57">
        <v>7</v>
      </c>
      <c r="Y571" s="57">
        <v>12</v>
      </c>
      <c r="Z571" s="57">
        <v>12</v>
      </c>
      <c r="AC571" s="57">
        <v>109</v>
      </c>
      <c r="AD571" s="57">
        <v>130</v>
      </c>
      <c r="AE571" s="57">
        <v>127</v>
      </c>
      <c r="AF571" s="57">
        <v>51</v>
      </c>
      <c r="AG571" s="57">
        <v>46</v>
      </c>
      <c r="AH571" s="74"/>
      <c r="AI571" s="74"/>
      <c r="AJ571" s="74"/>
      <c r="AK571" s="74"/>
      <c r="AL571" s="74"/>
      <c r="AM571" s="74"/>
      <c r="AN571" s="74"/>
      <c r="AO571" s="74"/>
      <c r="AP571" s="57">
        <v>82413770</v>
      </c>
      <c r="AQ571" s="57">
        <v>147064</v>
      </c>
      <c r="AR571" s="57">
        <v>46314040</v>
      </c>
      <c r="AS571" s="57">
        <v>36099730</v>
      </c>
    </row>
    <row r="572" spans="1:45" x14ac:dyDescent="0.35">
      <c r="A572" t="s">
        <v>941</v>
      </c>
      <c r="B572" s="57">
        <v>-7</v>
      </c>
      <c r="C572" s="57">
        <v>12</v>
      </c>
      <c r="D572" s="57">
        <v>-34</v>
      </c>
      <c r="E572" s="57">
        <v>-37</v>
      </c>
      <c r="F572" s="57">
        <v>100</v>
      </c>
      <c r="G572" s="57">
        <v>8</v>
      </c>
      <c r="H572" s="74">
        <v>135.13999999999999</v>
      </c>
      <c r="I572" s="74">
        <v>120.49</v>
      </c>
      <c r="J572" s="74">
        <v>147.62</v>
      </c>
      <c r="K572" s="74">
        <v>119.36</v>
      </c>
      <c r="L572" s="74">
        <v>139.16</v>
      </c>
      <c r="M572" s="74">
        <v>117.74</v>
      </c>
      <c r="N572" s="74">
        <v>108.89</v>
      </c>
      <c r="O572" s="57">
        <v>62</v>
      </c>
      <c r="P572" s="57">
        <v>82</v>
      </c>
      <c r="Q572" s="57">
        <v>90</v>
      </c>
      <c r="R572" s="57">
        <v>81</v>
      </c>
      <c r="T572" s="57">
        <v>65</v>
      </c>
      <c r="U572" s="57">
        <v>166</v>
      </c>
      <c r="V572" s="57">
        <v>13</v>
      </c>
      <c r="W572" s="57">
        <v>19</v>
      </c>
      <c r="X572" s="57">
        <v>6</v>
      </c>
      <c r="Y572" s="57">
        <v>18</v>
      </c>
      <c r="Z572" s="57">
        <v>6</v>
      </c>
      <c r="AC572" s="57">
        <v>95</v>
      </c>
      <c r="AD572" s="57">
        <v>109</v>
      </c>
      <c r="AE572" s="57">
        <v>107</v>
      </c>
      <c r="AF572" s="57">
        <v>40</v>
      </c>
      <c r="AG572" s="57">
        <v>47</v>
      </c>
      <c r="AH572" s="74"/>
      <c r="AI572" s="74"/>
      <c r="AJ572" s="74"/>
      <c r="AK572" s="74">
        <v>91.4</v>
      </c>
      <c r="AL572" s="74">
        <v>84.49</v>
      </c>
      <c r="AM572" s="74">
        <v>81.760000000000005</v>
      </c>
      <c r="AN572" s="74">
        <v>102.91</v>
      </c>
      <c r="AO572" s="74">
        <v>114.77</v>
      </c>
      <c r="AP572" s="57">
        <v>82592990</v>
      </c>
      <c r="AQ572" s="57">
        <v>179230</v>
      </c>
      <c r="AR572" s="57">
        <v>46349708</v>
      </c>
      <c r="AS572" s="57">
        <v>36243290</v>
      </c>
    </row>
    <row r="573" spans="1:45" x14ac:dyDescent="0.35">
      <c r="A573" t="s">
        <v>942</v>
      </c>
      <c r="B573" s="57">
        <v>-10</v>
      </c>
      <c r="C573" s="57">
        <v>11</v>
      </c>
      <c r="D573" s="57">
        <v>-36</v>
      </c>
      <c r="E573" s="57">
        <v>-37</v>
      </c>
      <c r="F573" s="57">
        <v>100</v>
      </c>
      <c r="G573" s="57">
        <v>9</v>
      </c>
      <c r="H573" s="74">
        <v>134.88</v>
      </c>
      <c r="I573" s="74">
        <v>121.02</v>
      </c>
      <c r="J573" s="74">
        <v>148.15</v>
      </c>
      <c r="K573" s="74">
        <v>121.11</v>
      </c>
      <c r="L573" s="74">
        <v>130.36000000000001</v>
      </c>
      <c r="M573" s="74">
        <v>122.83</v>
      </c>
      <c r="N573" s="74">
        <v>107.06</v>
      </c>
      <c r="O573" s="57">
        <v>63</v>
      </c>
      <c r="P573" s="57">
        <v>83</v>
      </c>
      <c r="Q573" s="57">
        <v>90</v>
      </c>
      <c r="R573" s="57">
        <v>89</v>
      </c>
      <c r="T573" s="57">
        <v>62</v>
      </c>
      <c r="U573" s="57">
        <v>182</v>
      </c>
      <c r="V573" s="57">
        <v>13</v>
      </c>
      <c r="W573" s="57">
        <v>18</v>
      </c>
      <c r="X573" s="57">
        <v>23</v>
      </c>
      <c r="Y573" s="57">
        <v>19</v>
      </c>
      <c r="Z573" s="57">
        <v>10</v>
      </c>
      <c r="AC573" s="57">
        <v>91</v>
      </c>
      <c r="AD573" s="57">
        <v>105</v>
      </c>
      <c r="AE573" s="57">
        <v>105</v>
      </c>
      <c r="AF573" s="57">
        <v>41</v>
      </c>
      <c r="AG573" s="57">
        <v>47</v>
      </c>
      <c r="AH573" s="74"/>
      <c r="AI573" s="74"/>
      <c r="AJ573" s="74"/>
      <c r="AK573" s="74">
        <v>93.06</v>
      </c>
      <c r="AL573" s="74">
        <v>87.67</v>
      </c>
      <c r="AM573" s="74">
        <v>81.25</v>
      </c>
      <c r="AN573" s="74">
        <v>104.84</v>
      </c>
      <c r="AO573" s="74">
        <v>116.48</v>
      </c>
      <c r="AP573" s="57">
        <v>82793310</v>
      </c>
      <c r="AQ573" s="57">
        <v>200314</v>
      </c>
      <c r="AR573" s="57">
        <v>46388744</v>
      </c>
      <c r="AS573" s="57">
        <v>36404570</v>
      </c>
    </row>
    <row r="574" spans="1:45" x14ac:dyDescent="0.35">
      <c r="A574" t="s">
        <v>950</v>
      </c>
      <c r="B574" s="57">
        <v>-9</v>
      </c>
      <c r="C574" s="57">
        <v>10</v>
      </c>
      <c r="D574" s="57">
        <v>-35</v>
      </c>
      <c r="E574" s="57">
        <v>-37</v>
      </c>
      <c r="F574" s="57">
        <v>96</v>
      </c>
      <c r="G574" s="57">
        <v>9</v>
      </c>
      <c r="H574" s="74">
        <v>138.35</v>
      </c>
      <c r="I574" s="74">
        <v>125.48</v>
      </c>
      <c r="J574" s="74">
        <v>154.26</v>
      </c>
      <c r="K574" s="74">
        <v>127.74</v>
      </c>
      <c r="L574" s="74">
        <v>133.22999999999999</v>
      </c>
      <c r="M574" s="74">
        <v>122.15</v>
      </c>
      <c r="N574" s="74">
        <v>113.28</v>
      </c>
      <c r="O574" s="57">
        <v>65</v>
      </c>
      <c r="P574" s="57">
        <v>81</v>
      </c>
      <c r="Q574" s="57">
        <v>89</v>
      </c>
      <c r="R574" s="57">
        <v>87</v>
      </c>
      <c r="T574" s="57">
        <v>63</v>
      </c>
      <c r="U574" s="57">
        <v>185</v>
      </c>
      <c r="V574" s="57">
        <v>15</v>
      </c>
      <c r="W574" s="57">
        <v>19</v>
      </c>
      <c r="X574" s="57">
        <v>8</v>
      </c>
      <c r="Y574" s="57">
        <v>17</v>
      </c>
      <c r="Z574" s="57">
        <v>11</v>
      </c>
      <c r="AC574" s="57">
        <v>92</v>
      </c>
      <c r="AD574" s="57">
        <v>106</v>
      </c>
      <c r="AE574" s="57">
        <v>105</v>
      </c>
      <c r="AF574" s="57">
        <v>43</v>
      </c>
      <c r="AG574" s="57">
        <v>48</v>
      </c>
      <c r="AH574" s="74"/>
      <c r="AI574" s="74"/>
      <c r="AJ574" s="74"/>
      <c r="AK574" s="74">
        <v>93.6</v>
      </c>
      <c r="AL574" s="74">
        <v>88.06</v>
      </c>
      <c r="AM574" s="74">
        <v>81.56</v>
      </c>
      <c r="AN574" s="74">
        <v>105.68</v>
      </c>
      <c r="AO574" s="74">
        <v>117.43</v>
      </c>
      <c r="AP574" s="57">
        <v>83021750</v>
      </c>
      <c r="AQ574" s="57">
        <v>228439</v>
      </c>
      <c r="AR574" s="57">
        <v>46433844</v>
      </c>
      <c r="AS574" s="57">
        <v>36587904</v>
      </c>
    </row>
    <row r="575" spans="1:45" x14ac:dyDescent="0.35">
      <c r="A575" t="s">
        <v>961</v>
      </c>
      <c r="B575" s="57">
        <v>-9</v>
      </c>
      <c r="C575" s="57">
        <v>11</v>
      </c>
      <c r="D575" s="57">
        <v>-35</v>
      </c>
      <c r="E575" s="57">
        <v>-38</v>
      </c>
      <c r="F575" s="57">
        <v>105</v>
      </c>
      <c r="G575" s="57">
        <v>9</v>
      </c>
      <c r="H575" s="74">
        <v>143.52000000000001</v>
      </c>
      <c r="I575" s="74">
        <v>127.34</v>
      </c>
      <c r="J575" s="74">
        <v>157.9</v>
      </c>
      <c r="K575" s="74">
        <v>129.77000000000001</v>
      </c>
      <c r="L575" s="74">
        <v>138.4</v>
      </c>
      <c r="M575" s="74">
        <v>126.83</v>
      </c>
      <c r="N575" s="74">
        <v>107.36</v>
      </c>
      <c r="O575" s="57">
        <v>66</v>
      </c>
      <c r="P575" s="57">
        <v>82</v>
      </c>
      <c r="Q575" s="57">
        <v>99</v>
      </c>
      <c r="R575" s="57">
        <v>81</v>
      </c>
      <c r="T575" s="57">
        <v>60</v>
      </c>
      <c r="U575" s="57">
        <v>194</v>
      </c>
      <c r="V575" s="57">
        <v>17</v>
      </c>
      <c r="W575" s="57">
        <v>19</v>
      </c>
      <c r="X575" s="57">
        <v>10</v>
      </c>
      <c r="Y575" s="57">
        <v>16</v>
      </c>
      <c r="Z575" s="57">
        <v>9</v>
      </c>
      <c r="AC575" s="57">
        <v>93</v>
      </c>
      <c r="AD575" s="57">
        <v>105</v>
      </c>
      <c r="AE575" s="57">
        <v>105</v>
      </c>
      <c r="AF575" s="57">
        <v>48</v>
      </c>
      <c r="AG575" s="57">
        <v>49</v>
      </c>
      <c r="AH575" s="74"/>
      <c r="AI575" s="74"/>
      <c r="AJ575" s="74"/>
      <c r="AK575" s="74">
        <v>94.01</v>
      </c>
      <c r="AL575" s="74">
        <v>88.12</v>
      </c>
      <c r="AM575" s="74">
        <v>82.23</v>
      </c>
      <c r="AN575" s="74">
        <v>106.14</v>
      </c>
      <c r="AO575" s="74">
        <v>118.29</v>
      </c>
      <c r="AP575" s="57">
        <v>83254080</v>
      </c>
      <c r="AQ575" s="57">
        <v>232333</v>
      </c>
      <c r="AR575" s="57">
        <v>46477880</v>
      </c>
      <c r="AS575" s="57">
        <v>36776200</v>
      </c>
    </row>
    <row r="576" spans="1:45" x14ac:dyDescent="0.35">
      <c r="A576" t="s">
        <v>963</v>
      </c>
      <c r="B576" s="57">
        <v>-11</v>
      </c>
      <c r="C576" s="57">
        <v>8</v>
      </c>
      <c r="D576" s="57">
        <v>-31</v>
      </c>
      <c r="E576" s="57">
        <v>-38</v>
      </c>
      <c r="F576" s="57">
        <v>93</v>
      </c>
      <c r="G576" s="57">
        <v>8</v>
      </c>
      <c r="H576" s="74">
        <v>164.43</v>
      </c>
      <c r="I576" s="74">
        <v>133.54</v>
      </c>
      <c r="J576" s="74">
        <v>180.64</v>
      </c>
      <c r="K576" s="74">
        <v>139.08000000000001</v>
      </c>
      <c r="L576" s="74">
        <v>135.86000000000001</v>
      </c>
      <c r="M576" s="74">
        <v>125.63</v>
      </c>
      <c r="N576" s="74">
        <v>106.2</v>
      </c>
      <c r="O576" s="57">
        <v>65</v>
      </c>
      <c r="P576" s="57">
        <v>84</v>
      </c>
      <c r="Q576" s="57">
        <v>101</v>
      </c>
      <c r="R576" s="57">
        <v>76</v>
      </c>
      <c r="T576" s="57">
        <v>57</v>
      </c>
      <c r="U576" s="57">
        <v>189</v>
      </c>
      <c r="V576" s="57">
        <v>19</v>
      </c>
      <c r="W576" s="57">
        <v>21</v>
      </c>
      <c r="X576" s="57">
        <v>12</v>
      </c>
      <c r="Y576" s="57">
        <v>16</v>
      </c>
      <c r="Z576" s="57">
        <v>13</v>
      </c>
      <c r="AC576" s="57">
        <v>97</v>
      </c>
      <c r="AD576" s="57">
        <v>106</v>
      </c>
      <c r="AE576" s="57">
        <v>102</v>
      </c>
      <c r="AF576" s="57">
        <v>47</v>
      </c>
      <c r="AG576" s="57">
        <v>48</v>
      </c>
      <c r="AH576" s="74"/>
      <c r="AI576" s="74"/>
      <c r="AJ576" s="74"/>
      <c r="AK576" s="74">
        <v>94.21</v>
      </c>
      <c r="AL576" s="74">
        <v>87.65</v>
      </c>
      <c r="AM576" s="74">
        <v>82.96</v>
      </c>
      <c r="AN576" s="74">
        <v>106.42</v>
      </c>
      <c r="AO576" s="74">
        <v>119.32</v>
      </c>
      <c r="AP576" s="57">
        <v>83486400</v>
      </c>
      <c r="AQ576" s="57">
        <v>232315</v>
      </c>
      <c r="AR576" s="57">
        <v>46520856</v>
      </c>
      <c r="AS576" s="57">
        <v>36965544</v>
      </c>
    </row>
    <row r="577" spans="1:45" x14ac:dyDescent="0.35">
      <c r="A577" t="s">
        <v>1135</v>
      </c>
      <c r="B577" s="57">
        <v>-20</v>
      </c>
      <c r="C577" s="57">
        <v>0</v>
      </c>
      <c r="D577" s="57">
        <v>-25</v>
      </c>
      <c r="E577" s="57">
        <v>-7</v>
      </c>
      <c r="F577" s="57">
        <v>56</v>
      </c>
      <c r="G577" s="57">
        <v>2</v>
      </c>
      <c r="H577" s="74">
        <v>143.72</v>
      </c>
      <c r="I577" s="74">
        <v>129.88</v>
      </c>
      <c r="J577" s="74">
        <v>192.94</v>
      </c>
      <c r="K577" s="74">
        <v>139.87</v>
      </c>
      <c r="L577" s="74">
        <v>122.31</v>
      </c>
      <c r="M577" s="74">
        <v>110.57</v>
      </c>
      <c r="N577" s="74">
        <v>96.65</v>
      </c>
      <c r="O577" s="57">
        <v>67</v>
      </c>
      <c r="P577" s="57">
        <v>94</v>
      </c>
      <c r="Q577" s="57">
        <v>101</v>
      </c>
      <c r="R577" s="57">
        <v>78</v>
      </c>
      <c r="T577" s="57">
        <v>58</v>
      </c>
      <c r="U577" s="57">
        <v>179</v>
      </c>
      <c r="V577" s="57">
        <v>19</v>
      </c>
      <c r="W577" s="57">
        <v>18</v>
      </c>
      <c r="X577" s="57">
        <v>12</v>
      </c>
      <c r="Y577" s="57">
        <v>17</v>
      </c>
      <c r="Z577" s="57">
        <v>10</v>
      </c>
      <c r="AC577" s="57">
        <v>102</v>
      </c>
      <c r="AD577" s="57">
        <v>118</v>
      </c>
      <c r="AE577" s="57">
        <v>115</v>
      </c>
      <c r="AF577" s="57">
        <v>55</v>
      </c>
      <c r="AG577" s="57">
        <v>48</v>
      </c>
      <c r="AH577" s="74"/>
      <c r="AI577" s="74"/>
      <c r="AJ577" s="74"/>
      <c r="AK577" s="74"/>
      <c r="AL577" s="74"/>
      <c r="AM577" s="74"/>
      <c r="AN577" s="74"/>
      <c r="AO577" s="74"/>
      <c r="AP577" s="57">
        <v>83734090</v>
      </c>
      <c r="AQ577" s="57">
        <v>247691</v>
      </c>
      <c r="AR577" s="57">
        <v>46564660</v>
      </c>
      <c r="AS577" s="57">
        <v>37169428</v>
      </c>
    </row>
    <row r="578" spans="1:45" x14ac:dyDescent="0.35">
      <c r="A578" t="s">
        <v>1136</v>
      </c>
      <c r="B578" s="57">
        <v>-14</v>
      </c>
      <c r="C578" s="57">
        <v>-2</v>
      </c>
      <c r="D578" s="57">
        <v>-22</v>
      </c>
      <c r="E578" s="57">
        <v>-3</v>
      </c>
      <c r="F578" s="57">
        <v>68</v>
      </c>
      <c r="G578" s="57">
        <v>1</v>
      </c>
      <c r="H578" s="74">
        <v>134.16999999999999</v>
      </c>
      <c r="I578" s="74">
        <v>119.42</v>
      </c>
      <c r="J578" s="74">
        <v>133.66</v>
      </c>
      <c r="K578" s="74">
        <v>123.22</v>
      </c>
      <c r="L578" s="74">
        <v>121.23</v>
      </c>
      <c r="M578" s="74">
        <v>107.74</v>
      </c>
      <c r="N578" s="74">
        <v>94.55</v>
      </c>
      <c r="O578" s="57">
        <v>69</v>
      </c>
      <c r="P578" s="57">
        <v>92</v>
      </c>
      <c r="Q578" s="57">
        <v>100</v>
      </c>
      <c r="R578" s="57">
        <v>80</v>
      </c>
      <c r="T578" s="57">
        <v>60</v>
      </c>
      <c r="U578" s="57">
        <v>165</v>
      </c>
      <c r="V578" s="57">
        <v>16</v>
      </c>
      <c r="W578" s="57">
        <v>14</v>
      </c>
      <c r="X578" s="57">
        <v>13</v>
      </c>
      <c r="Y578" s="57">
        <v>13</v>
      </c>
      <c r="Z578" s="57">
        <v>11</v>
      </c>
      <c r="AC578" s="57">
        <v>107</v>
      </c>
      <c r="AD578" s="57">
        <v>128</v>
      </c>
      <c r="AE578" s="57">
        <v>127</v>
      </c>
      <c r="AF578" s="57">
        <v>50</v>
      </c>
      <c r="AG578" s="57">
        <v>48</v>
      </c>
      <c r="AH578" s="74"/>
      <c r="AI578" s="74"/>
      <c r="AJ578" s="74"/>
      <c r="AK578" s="74"/>
      <c r="AL578" s="74"/>
      <c r="AM578" s="74"/>
      <c r="AN578" s="74"/>
      <c r="AO578" s="74"/>
      <c r="AP578" s="57">
        <v>83876590</v>
      </c>
      <c r="AQ578" s="57">
        <v>142507</v>
      </c>
      <c r="AR578" s="57">
        <v>46589212</v>
      </c>
      <c r="AS578" s="57">
        <v>37287384</v>
      </c>
    </row>
    <row r="579" spans="1:45" x14ac:dyDescent="0.35">
      <c r="A579" t="s">
        <v>964</v>
      </c>
      <c r="B579" s="57">
        <v>-4</v>
      </c>
      <c r="C579" s="57">
        <v>8</v>
      </c>
      <c r="D579" s="57">
        <v>-34</v>
      </c>
      <c r="E579" s="57">
        <v>-42</v>
      </c>
      <c r="F579" s="57">
        <v>118</v>
      </c>
      <c r="G579" s="57">
        <v>9</v>
      </c>
      <c r="H579" s="74">
        <v>144</v>
      </c>
      <c r="I579" s="74">
        <v>123.29</v>
      </c>
      <c r="J579" s="74">
        <v>154.31</v>
      </c>
      <c r="K579" s="74">
        <v>123.08</v>
      </c>
      <c r="L579" s="74">
        <v>136</v>
      </c>
      <c r="M579" s="74">
        <v>121.15</v>
      </c>
      <c r="N579" s="74">
        <v>112.01</v>
      </c>
      <c r="O579" s="57">
        <v>62</v>
      </c>
      <c r="P579" s="57">
        <v>82</v>
      </c>
      <c r="Q579" s="57">
        <v>92</v>
      </c>
      <c r="R579" s="57">
        <v>75</v>
      </c>
      <c r="T579" s="57">
        <v>66</v>
      </c>
      <c r="U579" s="57">
        <v>172</v>
      </c>
      <c r="V579" s="57">
        <v>14</v>
      </c>
      <c r="W579" s="57">
        <v>19</v>
      </c>
      <c r="X579" s="57">
        <v>10</v>
      </c>
      <c r="Y579" s="57">
        <v>13</v>
      </c>
      <c r="Z579" s="57">
        <v>13</v>
      </c>
      <c r="AC579" s="57">
        <v>94</v>
      </c>
      <c r="AD579" s="57">
        <v>108</v>
      </c>
      <c r="AE579" s="57">
        <v>104</v>
      </c>
      <c r="AF579" s="57">
        <v>41</v>
      </c>
      <c r="AG579" s="57">
        <v>48</v>
      </c>
      <c r="AH579" s="74"/>
      <c r="AI579" s="74"/>
      <c r="AJ579" s="74"/>
      <c r="AK579" s="74">
        <v>95.03</v>
      </c>
      <c r="AL579" s="74">
        <v>88.79</v>
      </c>
      <c r="AM579" s="74">
        <v>86.78</v>
      </c>
      <c r="AN579" s="74">
        <v>104.57</v>
      </c>
      <c r="AO579" s="74">
        <v>118.19</v>
      </c>
      <c r="AP579" s="57">
        <v>84055550</v>
      </c>
      <c r="AQ579" s="57">
        <v>178955</v>
      </c>
      <c r="AR579" s="57">
        <v>46619230</v>
      </c>
      <c r="AS579" s="57">
        <v>37436320</v>
      </c>
    </row>
    <row r="580" spans="1:45" x14ac:dyDescent="0.35">
      <c r="A580" t="s">
        <v>967</v>
      </c>
      <c r="B580" s="57">
        <v>-8</v>
      </c>
      <c r="C580" s="57">
        <v>6</v>
      </c>
      <c r="D580" s="57">
        <v>-37</v>
      </c>
      <c r="E580" s="57">
        <v>-41</v>
      </c>
      <c r="F580" s="57">
        <v>84</v>
      </c>
      <c r="G580" s="57">
        <v>10</v>
      </c>
      <c r="H580" s="74">
        <v>139.37</v>
      </c>
      <c r="I580" s="74">
        <v>122.63</v>
      </c>
      <c r="J580" s="74">
        <v>152.91</v>
      </c>
      <c r="K580" s="74">
        <v>124.47</v>
      </c>
      <c r="L580" s="74">
        <v>130.94999999999999</v>
      </c>
      <c r="M580" s="74">
        <v>116.03</v>
      </c>
      <c r="N580" s="74">
        <v>113.27</v>
      </c>
      <c r="O580" s="57">
        <v>62</v>
      </c>
      <c r="P580" s="57">
        <v>77</v>
      </c>
      <c r="Q580" s="57">
        <v>85</v>
      </c>
      <c r="R580" s="57">
        <v>78</v>
      </c>
      <c r="T580" s="57">
        <v>62</v>
      </c>
      <c r="U580" s="57">
        <v>190</v>
      </c>
      <c r="V580" s="57">
        <v>18</v>
      </c>
      <c r="W580" s="57">
        <v>22</v>
      </c>
      <c r="X580" s="57">
        <v>10</v>
      </c>
      <c r="Y580" s="57">
        <v>16</v>
      </c>
      <c r="Z580" s="57">
        <v>9</v>
      </c>
      <c r="AC580" s="57">
        <v>89</v>
      </c>
      <c r="AD580" s="57">
        <v>103</v>
      </c>
      <c r="AE580" s="57">
        <v>104</v>
      </c>
      <c r="AF580" s="57">
        <v>44</v>
      </c>
      <c r="AG580" s="57">
        <v>49</v>
      </c>
      <c r="AH580" s="74"/>
      <c r="AI580" s="74"/>
      <c r="AJ580" s="74"/>
      <c r="AK580" s="74">
        <v>94.85</v>
      </c>
      <c r="AL580" s="74">
        <v>88.71</v>
      </c>
      <c r="AM580" s="74">
        <v>86.85</v>
      </c>
      <c r="AN580" s="74">
        <v>104.08</v>
      </c>
      <c r="AO580" s="74">
        <v>117.85</v>
      </c>
      <c r="AP580" s="57">
        <v>84242600</v>
      </c>
      <c r="AQ580" s="57">
        <v>187052</v>
      </c>
      <c r="AR580" s="57">
        <v>46654630</v>
      </c>
      <c r="AS580" s="57">
        <v>37587970</v>
      </c>
    </row>
    <row r="581" spans="1:45" x14ac:dyDescent="0.35">
      <c r="A581" t="s">
        <v>968</v>
      </c>
      <c r="B581" s="57">
        <v>-7</v>
      </c>
      <c r="C581" s="57">
        <v>5</v>
      </c>
      <c r="D581" s="57">
        <v>-38</v>
      </c>
      <c r="E581" s="57">
        <v>-41</v>
      </c>
      <c r="F581" s="57">
        <v>64</v>
      </c>
      <c r="G581" s="57">
        <v>11</v>
      </c>
      <c r="H581" s="74">
        <v>142.57</v>
      </c>
      <c r="I581" s="74">
        <v>122.9</v>
      </c>
      <c r="J581" s="74">
        <v>152.82</v>
      </c>
      <c r="K581" s="74">
        <v>124.82</v>
      </c>
      <c r="L581" s="74">
        <v>131.32</v>
      </c>
      <c r="M581" s="74">
        <v>122.6</v>
      </c>
      <c r="N581" s="74">
        <v>107.2</v>
      </c>
      <c r="O581" s="57">
        <v>63</v>
      </c>
      <c r="P581" s="57">
        <v>73</v>
      </c>
      <c r="Q581" s="57">
        <v>87</v>
      </c>
      <c r="R581" s="57">
        <v>77</v>
      </c>
      <c r="T581" s="57">
        <v>60</v>
      </c>
      <c r="U581" s="57">
        <v>207</v>
      </c>
      <c r="V581" s="57">
        <v>16</v>
      </c>
      <c r="W581" s="57">
        <v>26</v>
      </c>
      <c r="X581" s="57">
        <v>13</v>
      </c>
      <c r="Y581" s="57">
        <v>18</v>
      </c>
      <c r="Z581" s="57">
        <v>8</v>
      </c>
      <c r="AC581" s="57">
        <v>89</v>
      </c>
      <c r="AD581" s="57">
        <v>104</v>
      </c>
      <c r="AE581" s="57">
        <v>104</v>
      </c>
      <c r="AF581" s="57">
        <v>45</v>
      </c>
      <c r="AG581" s="57">
        <v>51</v>
      </c>
      <c r="AH581" s="74"/>
      <c r="AI581" s="74"/>
      <c r="AJ581" s="74"/>
      <c r="AK581" s="74">
        <v>94.84</v>
      </c>
      <c r="AL581" s="74">
        <v>88.72</v>
      </c>
      <c r="AM581" s="74">
        <v>87.43</v>
      </c>
      <c r="AN581" s="74">
        <v>103.65</v>
      </c>
      <c r="AO581" s="74">
        <v>117.19</v>
      </c>
      <c r="AP581" s="57">
        <v>84457624</v>
      </c>
      <c r="AQ581" s="57">
        <v>215020</v>
      </c>
      <c r="AR581" s="57">
        <v>46698480</v>
      </c>
      <c r="AS581" s="57">
        <v>37759144</v>
      </c>
    </row>
    <row r="582" spans="1:45" x14ac:dyDescent="0.35">
      <c r="A582" t="s">
        <v>969</v>
      </c>
      <c r="B582" s="57">
        <v>-4</v>
      </c>
      <c r="C582" s="57">
        <v>8</v>
      </c>
      <c r="D582" s="57">
        <v>-35</v>
      </c>
      <c r="E582" s="57">
        <v>-41</v>
      </c>
      <c r="F582" s="57">
        <v>102</v>
      </c>
      <c r="G582" s="57">
        <v>9</v>
      </c>
      <c r="H582" s="74">
        <v>145.76</v>
      </c>
      <c r="I582" s="74">
        <v>125.53</v>
      </c>
      <c r="J582" s="74">
        <v>161.96</v>
      </c>
      <c r="K582" s="74">
        <v>130.5</v>
      </c>
      <c r="L582" s="74">
        <v>130.72999999999999</v>
      </c>
      <c r="M582" s="74">
        <v>115.08</v>
      </c>
      <c r="N582" s="74">
        <v>106.52</v>
      </c>
      <c r="O582" s="57">
        <v>65</v>
      </c>
      <c r="P582" s="57">
        <v>76</v>
      </c>
      <c r="Q582" s="57">
        <v>89</v>
      </c>
      <c r="R582" s="57">
        <v>74</v>
      </c>
      <c r="T582" s="57">
        <v>59</v>
      </c>
      <c r="U582" s="57">
        <v>189</v>
      </c>
      <c r="V582" s="57">
        <v>19</v>
      </c>
      <c r="W582" s="57">
        <v>21</v>
      </c>
      <c r="X582" s="57">
        <v>10</v>
      </c>
      <c r="Y582" s="57">
        <v>17</v>
      </c>
      <c r="Z582" s="57">
        <v>9</v>
      </c>
      <c r="AC582" s="57">
        <v>92</v>
      </c>
      <c r="AD582" s="57">
        <v>103</v>
      </c>
      <c r="AE582" s="57">
        <v>103</v>
      </c>
      <c r="AF582" s="57">
        <v>49</v>
      </c>
      <c r="AG582" s="57">
        <v>52</v>
      </c>
      <c r="AH582" s="74"/>
      <c r="AI582" s="74"/>
      <c r="AJ582" s="74"/>
      <c r="AK582" s="74">
        <v>95.57</v>
      </c>
      <c r="AL582" s="74">
        <v>90.09</v>
      </c>
      <c r="AM582" s="74">
        <v>88.34</v>
      </c>
      <c r="AN582" s="74">
        <v>103.82</v>
      </c>
      <c r="AO582" s="74">
        <v>116.45</v>
      </c>
      <c r="AP582" s="57">
        <v>84679896</v>
      </c>
      <c r="AQ582" s="57">
        <v>222271</v>
      </c>
      <c r="AR582" s="57">
        <v>46740830</v>
      </c>
      <c r="AS582" s="57">
        <v>37939060</v>
      </c>
    </row>
    <row r="583" spans="1:45" x14ac:dyDescent="0.35">
      <c r="A583" t="s">
        <v>970</v>
      </c>
      <c r="B583" s="57">
        <v>-11</v>
      </c>
      <c r="C583" s="57">
        <v>4</v>
      </c>
      <c r="D583" s="57">
        <v>-33</v>
      </c>
      <c r="E583" s="57">
        <v>-40</v>
      </c>
      <c r="F583" s="57">
        <v>49</v>
      </c>
      <c r="G583" s="57">
        <v>9</v>
      </c>
      <c r="H583" s="74">
        <v>170.18</v>
      </c>
      <c r="I583" s="74">
        <v>132.56</v>
      </c>
      <c r="J583" s="74">
        <v>176.36</v>
      </c>
      <c r="K583" s="74">
        <v>140.32</v>
      </c>
      <c r="L583" s="74">
        <v>126.43</v>
      </c>
      <c r="M583" s="74">
        <v>120.15</v>
      </c>
      <c r="N583" s="74">
        <v>101.04</v>
      </c>
      <c r="O583" s="57">
        <v>66</v>
      </c>
      <c r="P583" s="57">
        <v>77</v>
      </c>
      <c r="Q583" s="57">
        <v>100</v>
      </c>
      <c r="R583" s="57">
        <v>69</v>
      </c>
      <c r="T583" s="57">
        <v>55</v>
      </c>
      <c r="U583" s="57">
        <v>169</v>
      </c>
      <c r="V583" s="57">
        <v>13</v>
      </c>
      <c r="W583" s="57">
        <v>21</v>
      </c>
      <c r="X583" s="57">
        <v>6</v>
      </c>
      <c r="Y583" s="57">
        <v>18</v>
      </c>
      <c r="Z583" s="57">
        <v>8</v>
      </c>
      <c r="AC583" s="57">
        <v>94</v>
      </c>
      <c r="AD583" s="57">
        <v>104</v>
      </c>
      <c r="AE583" s="57">
        <v>101</v>
      </c>
      <c r="AF583" s="57">
        <v>49</v>
      </c>
      <c r="AG583" s="57">
        <v>54</v>
      </c>
      <c r="AH583" s="74"/>
      <c r="AI583" s="74"/>
      <c r="AJ583" s="74"/>
      <c r="AK583" s="74">
        <v>96.13</v>
      </c>
      <c r="AL583" s="74">
        <v>90.87</v>
      </c>
      <c r="AM583" s="74">
        <v>89.49</v>
      </c>
      <c r="AN583" s="74">
        <v>103.87</v>
      </c>
      <c r="AO583" s="74">
        <v>115.76</v>
      </c>
      <c r="AP583" s="57">
        <v>84887710</v>
      </c>
      <c r="AQ583" s="57">
        <v>207820</v>
      </c>
      <c r="AR583" s="57">
        <v>46777556</v>
      </c>
      <c r="AS583" s="57">
        <v>38110156</v>
      </c>
    </row>
    <row r="584" spans="1:45" x14ac:dyDescent="0.35">
      <c r="A584" t="s">
        <v>1137</v>
      </c>
      <c r="B584" s="57">
        <v>-17</v>
      </c>
      <c r="C584" s="57">
        <v>0</v>
      </c>
      <c r="D584" s="57">
        <v>-22</v>
      </c>
      <c r="E584" s="57">
        <v>-7</v>
      </c>
      <c r="F584" s="57">
        <v>52</v>
      </c>
      <c r="G584" s="57">
        <v>1</v>
      </c>
      <c r="H584" s="74">
        <v>151.52000000000001</v>
      </c>
      <c r="I584" s="74">
        <v>136.85</v>
      </c>
      <c r="J584" s="74">
        <v>203.15</v>
      </c>
      <c r="K584" s="74">
        <v>150.84</v>
      </c>
      <c r="L584" s="74">
        <v>119.04</v>
      </c>
      <c r="M584" s="74">
        <v>118.94</v>
      </c>
      <c r="N584" s="74">
        <v>93.3</v>
      </c>
      <c r="O584" s="57">
        <v>72</v>
      </c>
      <c r="P584" s="57">
        <v>91</v>
      </c>
      <c r="Q584" s="57">
        <v>109</v>
      </c>
      <c r="R584" s="57">
        <v>71</v>
      </c>
      <c r="T584" s="57">
        <v>57</v>
      </c>
      <c r="U584" s="57">
        <v>173</v>
      </c>
      <c r="V584" s="57">
        <v>16</v>
      </c>
      <c r="W584" s="57">
        <v>19</v>
      </c>
      <c r="X584" s="57">
        <v>13</v>
      </c>
      <c r="Y584" s="57">
        <v>16</v>
      </c>
      <c r="Z584" s="57">
        <v>10</v>
      </c>
      <c r="AC584" s="57">
        <v>105</v>
      </c>
      <c r="AD584" s="57">
        <v>120</v>
      </c>
      <c r="AE584" s="57">
        <v>117</v>
      </c>
      <c r="AF584" s="57">
        <v>55</v>
      </c>
      <c r="AG584" s="57">
        <v>55</v>
      </c>
      <c r="AH584" s="74"/>
      <c r="AI584" s="74"/>
      <c r="AJ584" s="74"/>
      <c r="AK584" s="74"/>
      <c r="AL584" s="74"/>
      <c r="AM584" s="74"/>
      <c r="AN584" s="74"/>
      <c r="AO584" s="74"/>
      <c r="AP584" s="57">
        <v>85138550</v>
      </c>
      <c r="AQ584" s="57">
        <v>250840</v>
      </c>
      <c r="AR584" s="57">
        <v>46816384</v>
      </c>
      <c r="AS584" s="57">
        <v>38322172</v>
      </c>
    </row>
    <row r="585" spans="1:45" x14ac:dyDescent="0.35">
      <c r="A585" t="s">
        <v>1138</v>
      </c>
      <c r="B585" s="57">
        <v>-9</v>
      </c>
      <c r="C585" s="57">
        <v>-1</v>
      </c>
      <c r="D585" s="57">
        <v>-20</v>
      </c>
      <c r="E585" s="57">
        <v>-3</v>
      </c>
      <c r="F585" s="57">
        <v>70</v>
      </c>
      <c r="G585" s="57">
        <v>0</v>
      </c>
      <c r="H585" s="74">
        <v>136.78</v>
      </c>
      <c r="I585" s="74">
        <v>121.44</v>
      </c>
      <c r="J585" s="74">
        <v>144.08000000000001</v>
      </c>
      <c r="K585" s="74">
        <v>126.8</v>
      </c>
      <c r="L585" s="74">
        <v>113.97</v>
      </c>
      <c r="M585" s="74">
        <v>112.09</v>
      </c>
      <c r="N585" s="74">
        <v>95.56</v>
      </c>
      <c r="O585" s="57">
        <v>71</v>
      </c>
      <c r="P585" s="57">
        <v>93</v>
      </c>
      <c r="Q585" s="57">
        <v>104</v>
      </c>
      <c r="R585" s="57">
        <v>73</v>
      </c>
      <c r="T585" s="57">
        <v>56</v>
      </c>
      <c r="U585" s="57">
        <v>169</v>
      </c>
      <c r="V585" s="57">
        <v>20</v>
      </c>
      <c r="W585" s="57">
        <v>20</v>
      </c>
      <c r="X585" s="57">
        <v>13</v>
      </c>
      <c r="Y585" s="57">
        <v>11</v>
      </c>
      <c r="Z585" s="57">
        <v>9</v>
      </c>
      <c r="AC585" s="57">
        <v>109</v>
      </c>
      <c r="AD585" s="57">
        <v>130</v>
      </c>
      <c r="AE585" s="57">
        <v>128</v>
      </c>
      <c r="AF585" s="57">
        <v>53</v>
      </c>
      <c r="AG585" s="57">
        <v>55</v>
      </c>
      <c r="AH585" s="74"/>
      <c r="AI585" s="74"/>
      <c r="AJ585" s="74"/>
      <c r="AK585" s="74"/>
      <c r="AL585" s="74"/>
      <c r="AM585" s="74"/>
      <c r="AN585" s="74"/>
      <c r="AO585" s="74"/>
      <c r="AP585" s="57">
        <v>85277830</v>
      </c>
      <c r="AQ585" s="57">
        <v>139276</v>
      </c>
      <c r="AR585" s="57">
        <v>46837616</v>
      </c>
      <c r="AS585" s="57">
        <v>38440216</v>
      </c>
    </row>
    <row r="586" spans="1:45" x14ac:dyDescent="0.35">
      <c r="A586" t="s">
        <v>971</v>
      </c>
      <c r="B586" s="57">
        <v>-1</v>
      </c>
      <c r="C586" s="57">
        <v>7</v>
      </c>
      <c r="D586" s="57">
        <v>-33</v>
      </c>
      <c r="E586" s="57">
        <v>-43</v>
      </c>
      <c r="F586" s="57">
        <v>110</v>
      </c>
      <c r="G586" s="57">
        <v>9</v>
      </c>
      <c r="H586" s="74">
        <v>144.76</v>
      </c>
      <c r="I586" s="74">
        <v>126.35</v>
      </c>
      <c r="J586" s="74">
        <v>157.79</v>
      </c>
      <c r="K586" s="74">
        <v>126.75</v>
      </c>
      <c r="L586" s="74">
        <v>136.24</v>
      </c>
      <c r="M586" s="74">
        <v>131.26</v>
      </c>
      <c r="N586" s="74">
        <v>112.18</v>
      </c>
      <c r="O586" s="57">
        <v>63</v>
      </c>
      <c r="P586" s="57">
        <v>77</v>
      </c>
      <c r="Q586" s="57">
        <v>104</v>
      </c>
      <c r="R586" s="57">
        <v>61</v>
      </c>
      <c r="T586" s="57">
        <v>61</v>
      </c>
      <c r="U586" s="57">
        <v>160</v>
      </c>
      <c r="V586" s="57">
        <v>11</v>
      </c>
      <c r="W586" s="57">
        <v>18</v>
      </c>
      <c r="X586" s="57">
        <v>19</v>
      </c>
      <c r="Y586" s="57">
        <v>15</v>
      </c>
      <c r="Z586" s="57">
        <v>10</v>
      </c>
      <c r="AC586" s="57">
        <v>95</v>
      </c>
      <c r="AD586" s="57">
        <v>107</v>
      </c>
      <c r="AE586" s="57">
        <v>104</v>
      </c>
      <c r="AF586" s="57">
        <v>44</v>
      </c>
      <c r="AG586" s="57">
        <v>56</v>
      </c>
      <c r="AH586" s="74"/>
      <c r="AI586" s="74"/>
      <c r="AJ586" s="74"/>
      <c r="AK586" s="74">
        <v>98.86</v>
      </c>
      <c r="AL586" s="74">
        <v>92.86</v>
      </c>
      <c r="AM586" s="74">
        <v>93.28</v>
      </c>
      <c r="AN586" s="74">
        <v>107.03</v>
      </c>
      <c r="AO586" s="74">
        <v>115.87</v>
      </c>
      <c r="AP586" s="57">
        <v>85430110</v>
      </c>
      <c r="AQ586" s="57">
        <v>152284</v>
      </c>
      <c r="AR586" s="57">
        <v>46863704</v>
      </c>
      <c r="AS586" s="57">
        <v>38566410</v>
      </c>
    </row>
    <row r="587" spans="1:45" x14ac:dyDescent="0.35">
      <c r="A587" t="s">
        <v>972</v>
      </c>
      <c r="B587" s="57">
        <v>-3</v>
      </c>
      <c r="C587" s="57">
        <v>7</v>
      </c>
      <c r="D587" s="57">
        <v>-35</v>
      </c>
      <c r="E587" s="57">
        <v>-42</v>
      </c>
      <c r="F587" s="57">
        <v>119</v>
      </c>
      <c r="G587" s="57">
        <v>9</v>
      </c>
      <c r="H587" s="74">
        <v>144.33000000000001</v>
      </c>
      <c r="I587" s="74">
        <v>128.41</v>
      </c>
      <c r="J587" s="74">
        <v>164.95</v>
      </c>
      <c r="K587" s="74">
        <v>129.47</v>
      </c>
      <c r="L587" s="74">
        <v>136.15</v>
      </c>
      <c r="M587" s="74">
        <v>127.97</v>
      </c>
      <c r="N587" s="74">
        <v>113.06</v>
      </c>
      <c r="O587" s="57">
        <v>64</v>
      </c>
      <c r="P587" s="57">
        <v>83</v>
      </c>
      <c r="Q587" s="57">
        <v>97</v>
      </c>
      <c r="R587" s="57">
        <v>63</v>
      </c>
      <c r="T587" s="57">
        <v>61</v>
      </c>
      <c r="U587" s="57">
        <v>187</v>
      </c>
      <c r="V587" s="57">
        <v>13</v>
      </c>
      <c r="W587" s="57">
        <v>25</v>
      </c>
      <c r="X587" s="57">
        <v>9</v>
      </c>
      <c r="Y587" s="57">
        <v>17</v>
      </c>
      <c r="Z587" s="57">
        <v>10</v>
      </c>
      <c r="AC587" s="57">
        <v>92</v>
      </c>
      <c r="AD587" s="57">
        <v>105</v>
      </c>
      <c r="AE587" s="57">
        <v>103</v>
      </c>
      <c r="AF587" s="57">
        <v>45</v>
      </c>
      <c r="AG587" s="57">
        <v>57</v>
      </c>
      <c r="AH587" s="74"/>
      <c r="AI587" s="74"/>
      <c r="AJ587" s="74"/>
      <c r="AK587" s="74">
        <v>99.49</v>
      </c>
      <c r="AL587" s="74">
        <v>93.17</v>
      </c>
      <c r="AM587" s="74">
        <v>94.18</v>
      </c>
      <c r="AN587" s="74">
        <v>107.76</v>
      </c>
      <c r="AO587" s="74">
        <v>116.36</v>
      </c>
      <c r="AP587" s="57">
        <v>85602160</v>
      </c>
      <c r="AQ587" s="57">
        <v>172051</v>
      </c>
      <c r="AR587" s="57">
        <v>46892996</v>
      </c>
      <c r="AS587" s="57">
        <v>38709170</v>
      </c>
    </row>
    <row r="588" spans="1:45" x14ac:dyDescent="0.35">
      <c r="A588" t="s">
        <v>973</v>
      </c>
      <c r="B588" s="57">
        <v>-3</v>
      </c>
      <c r="C588" s="57">
        <v>7</v>
      </c>
      <c r="D588" s="57">
        <v>-34</v>
      </c>
      <c r="E588" s="57">
        <v>-41</v>
      </c>
      <c r="F588" s="57">
        <v>113</v>
      </c>
      <c r="G588" s="57">
        <v>9</v>
      </c>
      <c r="H588" s="74">
        <v>147.52000000000001</v>
      </c>
      <c r="I588" s="74">
        <v>132.07</v>
      </c>
      <c r="J588" s="74">
        <v>170.23</v>
      </c>
      <c r="K588" s="74">
        <v>136.4</v>
      </c>
      <c r="L588" s="74">
        <v>140.27000000000001</v>
      </c>
      <c r="M588" s="74">
        <v>125.03</v>
      </c>
      <c r="N588" s="74">
        <v>113.84</v>
      </c>
      <c r="O588" s="57">
        <v>67</v>
      </c>
      <c r="P588" s="57">
        <v>83</v>
      </c>
      <c r="Q588" s="57">
        <v>93</v>
      </c>
      <c r="R588" s="57">
        <v>60</v>
      </c>
      <c r="T588" s="57">
        <v>61</v>
      </c>
      <c r="U588" s="57">
        <v>180</v>
      </c>
      <c r="V588" s="57">
        <v>17</v>
      </c>
      <c r="W588" s="57">
        <v>21</v>
      </c>
      <c r="X588" s="57">
        <v>8</v>
      </c>
      <c r="Y588" s="57">
        <v>15</v>
      </c>
      <c r="Z588" s="57">
        <v>8</v>
      </c>
      <c r="AC588" s="57">
        <v>93</v>
      </c>
      <c r="AD588" s="57">
        <v>104</v>
      </c>
      <c r="AE588" s="57">
        <v>104</v>
      </c>
      <c r="AF588" s="57">
        <v>46</v>
      </c>
      <c r="AG588" s="57">
        <v>55</v>
      </c>
      <c r="AH588" s="74"/>
      <c r="AI588" s="74"/>
      <c r="AJ588" s="74"/>
      <c r="AK588" s="74">
        <v>100.08</v>
      </c>
      <c r="AL588" s="74">
        <v>93.62</v>
      </c>
      <c r="AM588" s="74">
        <v>94.8</v>
      </c>
      <c r="AN588" s="74">
        <v>108.51</v>
      </c>
      <c r="AO588" s="74">
        <v>116.84</v>
      </c>
      <c r="AP588" s="57">
        <v>85801170</v>
      </c>
      <c r="AQ588" s="57">
        <v>199003</v>
      </c>
      <c r="AR588" s="57">
        <v>46926330</v>
      </c>
      <c r="AS588" s="57">
        <v>38874836</v>
      </c>
    </row>
    <row r="589" spans="1:45" x14ac:dyDescent="0.35">
      <c r="A589" t="s">
        <v>974</v>
      </c>
      <c r="B589" s="57">
        <v>-7</v>
      </c>
      <c r="C589" s="57">
        <v>6</v>
      </c>
      <c r="D589" s="57">
        <v>-37</v>
      </c>
      <c r="E589" s="57">
        <v>-42</v>
      </c>
      <c r="F589" s="57">
        <v>74</v>
      </c>
      <c r="G589" s="57">
        <v>10</v>
      </c>
      <c r="H589" s="74">
        <v>147.43</v>
      </c>
      <c r="I589" s="74">
        <v>126.64</v>
      </c>
      <c r="J589" s="74">
        <v>159.62</v>
      </c>
      <c r="K589" s="74">
        <v>129.80000000000001</v>
      </c>
      <c r="L589" s="74">
        <v>130.44999999999999</v>
      </c>
      <c r="M589" s="74">
        <v>126.7</v>
      </c>
      <c r="N589" s="74">
        <v>110.14</v>
      </c>
      <c r="O589" s="57">
        <v>66</v>
      </c>
      <c r="P589" s="57">
        <v>78</v>
      </c>
      <c r="Q589" s="57">
        <v>101</v>
      </c>
      <c r="R589" s="57">
        <v>58</v>
      </c>
      <c r="T589" s="57">
        <v>57</v>
      </c>
      <c r="U589" s="57">
        <v>188</v>
      </c>
      <c r="V589" s="57">
        <v>15</v>
      </c>
      <c r="W589" s="57">
        <v>18</v>
      </c>
      <c r="X589" s="57">
        <v>8</v>
      </c>
      <c r="Y589" s="57">
        <v>20</v>
      </c>
      <c r="Z589" s="57">
        <v>11</v>
      </c>
      <c r="AC589" s="57">
        <v>91</v>
      </c>
      <c r="AD589" s="57">
        <v>102</v>
      </c>
      <c r="AE589" s="57">
        <v>102</v>
      </c>
      <c r="AF589" s="57">
        <v>45</v>
      </c>
      <c r="AG589" s="57">
        <v>55</v>
      </c>
      <c r="AH589" s="74"/>
      <c r="AI589" s="74"/>
      <c r="AJ589" s="74"/>
      <c r="AK589" s="74">
        <v>99.32</v>
      </c>
      <c r="AL589" s="74">
        <v>91.74</v>
      </c>
      <c r="AM589" s="74">
        <v>94.58</v>
      </c>
      <c r="AN589" s="74">
        <v>108.36</v>
      </c>
      <c r="AO589" s="74">
        <v>116.89</v>
      </c>
      <c r="AP589" s="57">
        <v>86009360</v>
      </c>
      <c r="AQ589" s="57">
        <v>208192</v>
      </c>
      <c r="AR589" s="57">
        <v>46961830</v>
      </c>
      <c r="AS589" s="57">
        <v>39047530</v>
      </c>
    </row>
    <row r="590" spans="1:45" x14ac:dyDescent="0.35">
      <c r="A590" t="s">
        <v>975</v>
      </c>
      <c r="B590" s="57">
        <v>-11</v>
      </c>
      <c r="C590" s="57">
        <v>4</v>
      </c>
      <c r="D590" s="57">
        <v>-33</v>
      </c>
      <c r="E590" s="57">
        <v>-41</v>
      </c>
      <c r="F590" s="57">
        <v>60</v>
      </c>
      <c r="G590" s="57">
        <v>9</v>
      </c>
      <c r="H590" s="74">
        <v>169.27</v>
      </c>
      <c r="I590" s="74">
        <v>135.35</v>
      </c>
      <c r="J590" s="74">
        <v>179.52</v>
      </c>
      <c r="K590" s="74">
        <v>141.16999999999999</v>
      </c>
      <c r="L590" s="74">
        <v>135.43</v>
      </c>
      <c r="M590" s="74">
        <v>127.54</v>
      </c>
      <c r="N590" s="74">
        <v>108.22</v>
      </c>
      <c r="O590" s="57">
        <v>65</v>
      </c>
      <c r="P590" s="57">
        <v>84</v>
      </c>
      <c r="Q590" s="57">
        <v>101</v>
      </c>
      <c r="R590" s="57">
        <v>56</v>
      </c>
      <c r="T590" s="57">
        <v>52</v>
      </c>
      <c r="U590" s="57">
        <v>189</v>
      </c>
      <c r="V590" s="57">
        <v>17</v>
      </c>
      <c r="W590" s="57">
        <v>18</v>
      </c>
      <c r="X590" s="57">
        <v>12</v>
      </c>
      <c r="Y590" s="57">
        <v>21</v>
      </c>
      <c r="Z590" s="57">
        <v>9</v>
      </c>
      <c r="AC590" s="57">
        <v>95</v>
      </c>
      <c r="AD590" s="57">
        <v>105</v>
      </c>
      <c r="AE590" s="57">
        <v>100</v>
      </c>
      <c r="AF590" s="57">
        <v>47</v>
      </c>
      <c r="AG590" s="57">
        <v>54</v>
      </c>
      <c r="AH590" s="74"/>
      <c r="AI590" s="74"/>
      <c r="AJ590" s="74"/>
      <c r="AK590" s="74">
        <v>99.33</v>
      </c>
      <c r="AL590" s="74">
        <v>92.11</v>
      </c>
      <c r="AM590" s="74">
        <v>94.83</v>
      </c>
      <c r="AN590" s="74">
        <v>107.91</v>
      </c>
      <c r="AO590" s="74">
        <v>116.13</v>
      </c>
      <c r="AP590" s="57">
        <v>86214690</v>
      </c>
      <c r="AQ590" s="57">
        <v>205332</v>
      </c>
      <c r="AR590" s="57">
        <v>46998810</v>
      </c>
      <c r="AS590" s="57">
        <v>39215884</v>
      </c>
    </row>
    <row r="591" spans="1:45" x14ac:dyDescent="0.35">
      <c r="A591" t="s">
        <v>1139</v>
      </c>
      <c r="B591" s="57">
        <v>-19</v>
      </c>
      <c r="C591" s="57">
        <v>-2</v>
      </c>
      <c r="D591" s="57">
        <v>-24</v>
      </c>
      <c r="E591" s="57">
        <v>-9</v>
      </c>
      <c r="F591" s="57">
        <v>34</v>
      </c>
      <c r="G591" s="57">
        <v>2</v>
      </c>
      <c r="H591" s="74">
        <v>152.03</v>
      </c>
      <c r="I591" s="74">
        <v>134.94</v>
      </c>
      <c r="J591" s="74">
        <v>197.06</v>
      </c>
      <c r="K591" s="74">
        <v>145.25</v>
      </c>
      <c r="L591" s="74">
        <v>121.29</v>
      </c>
      <c r="M591" s="74">
        <v>126.45</v>
      </c>
      <c r="N591" s="74">
        <v>97.65</v>
      </c>
      <c r="O591" s="57">
        <v>68</v>
      </c>
      <c r="P591" s="57">
        <v>91</v>
      </c>
      <c r="Q591" s="57">
        <v>116</v>
      </c>
      <c r="R591" s="57">
        <v>58</v>
      </c>
      <c r="T591" s="57">
        <v>56</v>
      </c>
      <c r="U591" s="57">
        <v>189</v>
      </c>
      <c r="V591" s="57">
        <v>18</v>
      </c>
      <c r="W591" s="57">
        <v>19</v>
      </c>
      <c r="X591" s="57">
        <v>9</v>
      </c>
      <c r="Y591" s="57">
        <v>15</v>
      </c>
      <c r="Z591" s="57">
        <v>12</v>
      </c>
      <c r="AC591" s="57">
        <v>102</v>
      </c>
      <c r="AD591" s="57">
        <v>118</v>
      </c>
      <c r="AE591" s="57">
        <v>114</v>
      </c>
      <c r="AF591" s="57">
        <v>59</v>
      </c>
      <c r="AG591" s="57">
        <v>54</v>
      </c>
      <c r="AH591" s="74"/>
      <c r="AI591" s="74"/>
      <c r="AJ591" s="74"/>
      <c r="AK591" s="74"/>
      <c r="AL591" s="74"/>
      <c r="AM591" s="74"/>
      <c r="AN591" s="74"/>
      <c r="AO591" s="74"/>
      <c r="AP591" s="57">
        <v>86466264</v>
      </c>
      <c r="AQ591" s="57">
        <v>251573</v>
      </c>
      <c r="AR591" s="57">
        <v>47036796</v>
      </c>
      <c r="AS591" s="57">
        <v>39429468</v>
      </c>
    </row>
    <row r="592" spans="1:45" x14ac:dyDescent="0.35">
      <c r="A592" t="s">
        <v>1140</v>
      </c>
      <c r="B592" s="57">
        <v>-13</v>
      </c>
      <c r="C592" s="57">
        <v>-2</v>
      </c>
      <c r="D592" s="57">
        <v>-22</v>
      </c>
      <c r="E592" s="57">
        <v>-4</v>
      </c>
      <c r="F592" s="57">
        <v>45</v>
      </c>
      <c r="G592" s="57">
        <v>1</v>
      </c>
      <c r="H592" s="74">
        <v>137.63</v>
      </c>
      <c r="I592" s="74">
        <v>121.21</v>
      </c>
      <c r="J592" s="74">
        <v>137.62</v>
      </c>
      <c r="K592" s="74">
        <v>124.36</v>
      </c>
      <c r="L592" s="74">
        <v>121.91</v>
      </c>
      <c r="M592" s="74">
        <v>110.16</v>
      </c>
      <c r="N592" s="74">
        <v>98.94</v>
      </c>
      <c r="O592" s="57">
        <v>67</v>
      </c>
      <c r="P592" s="57">
        <v>93</v>
      </c>
      <c r="Q592" s="57">
        <v>105</v>
      </c>
      <c r="R592" s="57">
        <v>65</v>
      </c>
      <c r="T592" s="57">
        <v>58</v>
      </c>
      <c r="U592" s="57">
        <v>156</v>
      </c>
      <c r="V592" s="57">
        <v>17</v>
      </c>
      <c r="W592" s="57">
        <v>9</v>
      </c>
      <c r="X592" s="57">
        <v>8</v>
      </c>
      <c r="Y592" s="57">
        <v>11</v>
      </c>
      <c r="Z592" s="57">
        <v>10</v>
      </c>
      <c r="AC592" s="57">
        <v>105</v>
      </c>
      <c r="AD592" s="57">
        <v>126</v>
      </c>
      <c r="AE592" s="57">
        <v>125</v>
      </c>
      <c r="AF592" s="57">
        <v>58</v>
      </c>
      <c r="AG592" s="57">
        <v>53</v>
      </c>
      <c r="AH592" s="74"/>
      <c r="AI592" s="74"/>
      <c r="AJ592" s="74"/>
      <c r="AK592" s="74"/>
      <c r="AL592" s="74"/>
      <c r="AM592" s="74"/>
      <c r="AN592" s="74"/>
      <c r="AO592" s="74"/>
      <c r="AP592" s="57">
        <v>86611176</v>
      </c>
      <c r="AQ592" s="57">
        <v>144913</v>
      </c>
      <c r="AR592" s="57">
        <v>47059640</v>
      </c>
      <c r="AS592" s="57">
        <v>39551536</v>
      </c>
    </row>
    <row r="593" spans="1:45" x14ac:dyDescent="0.35">
      <c r="A593" t="s">
        <v>976</v>
      </c>
      <c r="B593" s="57">
        <v>-3</v>
      </c>
      <c r="C593" s="57">
        <v>6</v>
      </c>
      <c r="D593" s="57">
        <v>-34</v>
      </c>
      <c r="E593" s="57">
        <v>-42</v>
      </c>
      <c r="F593" s="57">
        <v>88</v>
      </c>
      <c r="G593" s="57">
        <v>9</v>
      </c>
      <c r="H593" s="74">
        <v>148.03</v>
      </c>
      <c r="I593" s="74">
        <v>128.66</v>
      </c>
      <c r="J593" s="74">
        <v>156.22</v>
      </c>
      <c r="K593" s="74">
        <v>126.83</v>
      </c>
      <c r="L593" s="74">
        <v>140.13999999999999</v>
      </c>
      <c r="M593" s="74">
        <v>130.16</v>
      </c>
      <c r="N593" s="74">
        <v>118.8</v>
      </c>
      <c r="O593" s="57">
        <v>63</v>
      </c>
      <c r="P593" s="57">
        <v>84</v>
      </c>
      <c r="Q593" s="57">
        <v>103</v>
      </c>
      <c r="R593" s="57">
        <v>54</v>
      </c>
      <c r="T593" s="57">
        <v>60</v>
      </c>
      <c r="U593" s="57">
        <v>182</v>
      </c>
      <c r="V593" s="57">
        <v>13</v>
      </c>
      <c r="W593" s="57">
        <v>14</v>
      </c>
      <c r="X593" s="57">
        <v>7</v>
      </c>
      <c r="Y593" s="57">
        <v>18</v>
      </c>
      <c r="Z593" s="57">
        <v>11</v>
      </c>
      <c r="AC593" s="57">
        <v>94</v>
      </c>
      <c r="AD593" s="57">
        <v>108</v>
      </c>
      <c r="AE593" s="57">
        <v>104</v>
      </c>
      <c r="AF593" s="57">
        <v>43</v>
      </c>
      <c r="AG593" s="57">
        <v>53</v>
      </c>
      <c r="AH593" s="74"/>
      <c r="AI593" s="74"/>
      <c r="AJ593" s="74"/>
      <c r="AK593" s="74">
        <v>96.9</v>
      </c>
      <c r="AL593" s="74">
        <v>89.66</v>
      </c>
      <c r="AM593" s="74">
        <v>94.26</v>
      </c>
      <c r="AN593" s="74">
        <v>103.86</v>
      </c>
      <c r="AO593" s="74">
        <v>113.33</v>
      </c>
      <c r="AP593" s="57">
        <v>86780456</v>
      </c>
      <c r="AQ593" s="57">
        <v>169278</v>
      </c>
      <c r="AR593" s="57">
        <v>47091890</v>
      </c>
      <c r="AS593" s="57">
        <v>39688570</v>
      </c>
    </row>
    <row r="594" spans="1:45" x14ac:dyDescent="0.35">
      <c r="A594" t="s">
        <v>977</v>
      </c>
      <c r="B594" s="57">
        <v>-1</v>
      </c>
      <c r="C594" s="57">
        <v>8</v>
      </c>
      <c r="D594" s="57">
        <v>-33</v>
      </c>
      <c r="E594" s="57">
        <v>-41</v>
      </c>
      <c r="F594" s="57">
        <v>122</v>
      </c>
      <c r="G594" s="57">
        <v>9</v>
      </c>
      <c r="H594" s="74">
        <v>147.65</v>
      </c>
      <c r="I594" s="74">
        <v>137</v>
      </c>
      <c r="J594" s="74">
        <v>172.19</v>
      </c>
      <c r="K594" s="74">
        <v>139.04</v>
      </c>
      <c r="L594" s="74">
        <v>143.13999999999999</v>
      </c>
      <c r="M594" s="74">
        <v>134.04</v>
      </c>
      <c r="N594" s="74">
        <v>121.51</v>
      </c>
      <c r="O594" s="57">
        <v>67</v>
      </c>
      <c r="P594" s="57">
        <v>83</v>
      </c>
      <c r="Q594" s="57">
        <v>98</v>
      </c>
      <c r="R594" s="57">
        <v>56</v>
      </c>
      <c r="T594" s="57">
        <v>55</v>
      </c>
      <c r="U594" s="57">
        <v>202</v>
      </c>
      <c r="V594" s="57">
        <v>18</v>
      </c>
      <c r="W594" s="57">
        <v>24</v>
      </c>
      <c r="X594" s="57">
        <v>27</v>
      </c>
      <c r="Y594" s="57">
        <v>19</v>
      </c>
      <c r="Z594" s="57">
        <v>9</v>
      </c>
      <c r="AC594" s="57">
        <v>94</v>
      </c>
      <c r="AD594" s="57">
        <v>106</v>
      </c>
      <c r="AE594" s="57">
        <v>103</v>
      </c>
      <c r="AF594" s="57">
        <v>47</v>
      </c>
      <c r="AG594" s="57">
        <v>53</v>
      </c>
      <c r="AH594" s="74"/>
      <c r="AI594" s="74"/>
      <c r="AJ594" s="74"/>
      <c r="AK594" s="74">
        <v>96.27</v>
      </c>
      <c r="AL594" s="74">
        <v>89.21</v>
      </c>
      <c r="AM594" s="74">
        <v>93.89</v>
      </c>
      <c r="AN594" s="74">
        <v>102.84</v>
      </c>
      <c r="AO594" s="74">
        <v>112.56</v>
      </c>
      <c r="AP594" s="57">
        <v>86969110</v>
      </c>
      <c r="AQ594" s="57">
        <v>188654</v>
      </c>
      <c r="AR594" s="57">
        <v>47129400</v>
      </c>
      <c r="AS594" s="57">
        <v>39839708</v>
      </c>
    </row>
    <row r="595" spans="1:45" x14ac:dyDescent="0.35">
      <c r="A595" t="s">
        <v>978</v>
      </c>
      <c r="B595" s="57">
        <v>-3</v>
      </c>
      <c r="C595" s="57">
        <v>6</v>
      </c>
      <c r="D595" s="57">
        <v>-34</v>
      </c>
      <c r="E595" s="57">
        <v>-41</v>
      </c>
      <c r="F595" s="57">
        <v>100</v>
      </c>
      <c r="G595" s="57">
        <v>9</v>
      </c>
      <c r="H595" s="74">
        <v>149.97</v>
      </c>
      <c r="I595" s="74">
        <v>134.72</v>
      </c>
      <c r="J595" s="74">
        <v>170.24</v>
      </c>
      <c r="K595" s="74">
        <v>137.16</v>
      </c>
      <c r="L595" s="74">
        <v>141.02000000000001</v>
      </c>
      <c r="M595" s="74">
        <v>127.06</v>
      </c>
      <c r="N595" s="74">
        <v>118.55</v>
      </c>
      <c r="O595" s="57">
        <v>67</v>
      </c>
      <c r="P595" s="57">
        <v>80</v>
      </c>
      <c r="Q595" s="57">
        <v>92</v>
      </c>
      <c r="R595" s="57">
        <v>55</v>
      </c>
      <c r="T595" s="57">
        <v>53</v>
      </c>
      <c r="U595" s="57">
        <v>207</v>
      </c>
      <c r="V595" s="57">
        <v>20</v>
      </c>
      <c r="W595" s="57">
        <v>16</v>
      </c>
      <c r="X595" s="57">
        <v>8</v>
      </c>
      <c r="Y595" s="57">
        <v>20</v>
      </c>
      <c r="Z595" s="57">
        <v>9</v>
      </c>
      <c r="AC595" s="57">
        <v>93</v>
      </c>
      <c r="AD595" s="57">
        <v>105</v>
      </c>
      <c r="AE595" s="57">
        <v>103</v>
      </c>
      <c r="AF595" s="57">
        <v>49</v>
      </c>
      <c r="AG595" s="57">
        <v>53</v>
      </c>
      <c r="AH595" s="74"/>
      <c r="AI595" s="74"/>
      <c r="AJ595" s="74"/>
      <c r="AK595" s="74">
        <v>95.15</v>
      </c>
      <c r="AL595" s="74">
        <v>88.48</v>
      </c>
      <c r="AM595" s="74">
        <v>92.02</v>
      </c>
      <c r="AN595" s="74">
        <v>101.75</v>
      </c>
      <c r="AO595" s="74">
        <v>112.35</v>
      </c>
      <c r="AP595" s="57">
        <v>87184440</v>
      </c>
      <c r="AQ595" s="57">
        <v>215329</v>
      </c>
      <c r="AR595" s="57">
        <v>47170970</v>
      </c>
      <c r="AS595" s="57">
        <v>40013470</v>
      </c>
    </row>
    <row r="596" spans="1:45" x14ac:dyDescent="0.35">
      <c r="A596" t="s">
        <v>979</v>
      </c>
      <c r="B596" s="57">
        <v>-2</v>
      </c>
      <c r="C596" s="57">
        <v>8</v>
      </c>
      <c r="D596" s="57">
        <v>-33</v>
      </c>
      <c r="E596" s="57">
        <v>-41</v>
      </c>
      <c r="F596" s="57">
        <v>111</v>
      </c>
      <c r="G596" s="57">
        <v>9</v>
      </c>
      <c r="H596" s="74">
        <v>153.16999999999999</v>
      </c>
      <c r="I596" s="74">
        <v>134.87</v>
      </c>
      <c r="J596" s="74">
        <v>172.11</v>
      </c>
      <c r="K596" s="74">
        <v>137.76</v>
      </c>
      <c r="L596" s="74">
        <v>143.33000000000001</v>
      </c>
      <c r="M596" s="74">
        <v>125.36</v>
      </c>
      <c r="N596" s="74">
        <v>118.96</v>
      </c>
      <c r="O596" s="57">
        <v>67</v>
      </c>
      <c r="P596" s="57">
        <v>86</v>
      </c>
      <c r="Q596" s="57">
        <v>104</v>
      </c>
      <c r="R596" s="57">
        <v>53</v>
      </c>
      <c r="T596" s="57">
        <v>53</v>
      </c>
      <c r="U596" s="57">
        <v>208</v>
      </c>
      <c r="V596" s="57">
        <v>16</v>
      </c>
      <c r="W596" s="57">
        <v>23</v>
      </c>
      <c r="X596" s="57">
        <v>12</v>
      </c>
      <c r="Y596" s="57">
        <v>17</v>
      </c>
      <c r="Z596" s="57">
        <v>10</v>
      </c>
      <c r="AC596" s="57">
        <v>95</v>
      </c>
      <c r="AD596" s="57">
        <v>105</v>
      </c>
      <c r="AE596" s="57">
        <v>102</v>
      </c>
      <c r="AF596" s="57">
        <v>47</v>
      </c>
      <c r="AG596" s="57">
        <v>53</v>
      </c>
      <c r="AH596" s="74"/>
      <c r="AI596" s="74"/>
      <c r="AJ596" s="74"/>
      <c r="AK596" s="74">
        <v>95.19</v>
      </c>
      <c r="AL596" s="74">
        <v>88.9</v>
      </c>
      <c r="AM596" s="74">
        <v>92.4</v>
      </c>
      <c r="AN596" s="74">
        <v>101.07</v>
      </c>
      <c r="AO596" s="74">
        <v>112.43</v>
      </c>
      <c r="AP596" s="57">
        <v>87421384</v>
      </c>
      <c r="AQ596" s="57">
        <v>236943</v>
      </c>
      <c r="AR596" s="57">
        <v>47215350</v>
      </c>
      <c r="AS596" s="57">
        <v>40206028</v>
      </c>
    </row>
    <row r="597" spans="1:45" x14ac:dyDescent="0.35">
      <c r="A597" t="s">
        <v>980</v>
      </c>
      <c r="B597" s="57">
        <v>-8</v>
      </c>
      <c r="C597" s="57">
        <v>6</v>
      </c>
      <c r="D597" s="57">
        <v>-29</v>
      </c>
      <c r="E597" s="57">
        <v>-40</v>
      </c>
      <c r="F597" s="57">
        <v>90</v>
      </c>
      <c r="G597" s="57">
        <v>8</v>
      </c>
      <c r="H597" s="74">
        <v>174.15</v>
      </c>
      <c r="I597" s="74">
        <v>141.55000000000001</v>
      </c>
      <c r="J597" s="74">
        <v>189.24</v>
      </c>
      <c r="K597" s="74">
        <v>146.46</v>
      </c>
      <c r="L597" s="74">
        <v>140.24</v>
      </c>
      <c r="M597" s="74">
        <v>132.62</v>
      </c>
      <c r="N597" s="74">
        <v>110.2</v>
      </c>
      <c r="O597" s="57">
        <v>67</v>
      </c>
      <c r="P597" s="57">
        <v>88</v>
      </c>
      <c r="Q597" s="57">
        <v>104</v>
      </c>
      <c r="R597" s="57">
        <v>52</v>
      </c>
      <c r="T597" s="57">
        <v>50</v>
      </c>
      <c r="U597" s="57">
        <v>194</v>
      </c>
      <c r="V597" s="57">
        <v>16</v>
      </c>
      <c r="W597" s="57">
        <v>20</v>
      </c>
      <c r="X597" s="57">
        <v>7</v>
      </c>
      <c r="Y597" s="57">
        <v>16</v>
      </c>
      <c r="Z597" s="57">
        <v>11</v>
      </c>
      <c r="AC597" s="57">
        <v>96</v>
      </c>
      <c r="AD597" s="57">
        <v>106</v>
      </c>
      <c r="AE597" s="57">
        <v>100</v>
      </c>
      <c r="AF597" s="57">
        <v>51</v>
      </c>
      <c r="AG597" s="57">
        <v>54</v>
      </c>
      <c r="AH597" s="74"/>
      <c r="AI597" s="74"/>
      <c r="AJ597" s="74"/>
      <c r="AK597" s="74">
        <v>95.03</v>
      </c>
      <c r="AL597" s="74">
        <v>88.72</v>
      </c>
      <c r="AM597" s="74">
        <v>92.33</v>
      </c>
      <c r="AN597" s="74">
        <v>100.65</v>
      </c>
      <c r="AO597" s="74">
        <v>113.06</v>
      </c>
      <c r="AP597" s="57">
        <v>87633460</v>
      </c>
      <c r="AQ597" s="57">
        <v>212075</v>
      </c>
      <c r="AR597" s="57">
        <v>47255840</v>
      </c>
      <c r="AS597" s="57">
        <v>40377616</v>
      </c>
    </row>
    <row r="598" spans="1:45" x14ac:dyDescent="0.35">
      <c r="A598" t="s">
        <v>1141</v>
      </c>
      <c r="B598" s="57">
        <v>-16</v>
      </c>
      <c r="C598" s="57">
        <v>0</v>
      </c>
      <c r="D598" s="57">
        <v>-18</v>
      </c>
      <c r="E598" s="57">
        <v>-8</v>
      </c>
      <c r="F598" s="57">
        <v>70</v>
      </c>
      <c r="G598" s="57">
        <v>0</v>
      </c>
      <c r="H598" s="74">
        <v>156.49</v>
      </c>
      <c r="I598" s="74">
        <v>144.05000000000001</v>
      </c>
      <c r="J598" s="74">
        <v>213.24</v>
      </c>
      <c r="K598" s="74">
        <v>154.88</v>
      </c>
      <c r="L598" s="74">
        <v>130</v>
      </c>
      <c r="M598" s="74">
        <v>130.86000000000001</v>
      </c>
      <c r="N598" s="74">
        <v>99.53</v>
      </c>
      <c r="O598" s="57">
        <v>73</v>
      </c>
      <c r="P598" s="57">
        <v>97</v>
      </c>
      <c r="Q598" s="57">
        <v>126</v>
      </c>
      <c r="R598" s="57">
        <v>57</v>
      </c>
      <c r="T598" s="57">
        <v>55</v>
      </c>
      <c r="U598" s="57">
        <v>184</v>
      </c>
      <c r="V598" s="57">
        <v>20</v>
      </c>
      <c r="W598" s="57">
        <v>16</v>
      </c>
      <c r="X598" s="57">
        <v>8</v>
      </c>
      <c r="Y598" s="57">
        <v>15</v>
      </c>
      <c r="Z598" s="57">
        <v>9</v>
      </c>
      <c r="AC598" s="57">
        <v>106</v>
      </c>
      <c r="AD598" s="57">
        <v>121</v>
      </c>
      <c r="AE598" s="57">
        <v>116</v>
      </c>
      <c r="AF598" s="57">
        <v>64</v>
      </c>
      <c r="AG598" s="57">
        <v>56</v>
      </c>
      <c r="AH598" s="74"/>
      <c r="AI598" s="74"/>
      <c r="AJ598" s="74"/>
      <c r="AK598" s="74"/>
      <c r="AL598" s="74"/>
      <c r="AM598" s="74"/>
      <c r="AN598" s="74"/>
      <c r="AO598" s="74"/>
      <c r="AP598" s="57">
        <v>87879640</v>
      </c>
      <c r="AQ598" s="57">
        <v>246187</v>
      </c>
      <c r="AR598" s="57">
        <v>47302444</v>
      </c>
      <c r="AS598" s="57">
        <v>40577200</v>
      </c>
    </row>
    <row r="599" spans="1:45" x14ac:dyDescent="0.35">
      <c r="A599" t="s">
        <v>1142</v>
      </c>
      <c r="B599" s="57">
        <v>-9</v>
      </c>
      <c r="C599" s="57">
        <v>0</v>
      </c>
      <c r="D599" s="57">
        <v>-16</v>
      </c>
      <c r="E599" s="57">
        <v>-3</v>
      </c>
      <c r="F599" s="57">
        <v>75</v>
      </c>
      <c r="G599" s="57">
        <v>0</v>
      </c>
      <c r="H599" s="74">
        <v>141.51</v>
      </c>
      <c r="I599" s="74">
        <v>129.47</v>
      </c>
      <c r="J599" s="74">
        <v>148.5</v>
      </c>
      <c r="K599" s="74">
        <v>134.19</v>
      </c>
      <c r="L599" s="74">
        <v>120.87</v>
      </c>
      <c r="M599" s="74">
        <v>116.54</v>
      </c>
      <c r="N599" s="74">
        <v>99.97</v>
      </c>
      <c r="O599" s="57">
        <v>72</v>
      </c>
      <c r="P599" s="57">
        <v>97</v>
      </c>
      <c r="Q599" s="57">
        <v>111</v>
      </c>
      <c r="R599" s="57">
        <v>63</v>
      </c>
      <c r="T599" s="57">
        <v>56</v>
      </c>
      <c r="U599" s="57">
        <v>161</v>
      </c>
      <c r="V599" s="57">
        <v>15</v>
      </c>
      <c r="W599" s="57">
        <v>15</v>
      </c>
      <c r="X599" s="57">
        <v>8</v>
      </c>
      <c r="Y599" s="57">
        <v>11</v>
      </c>
      <c r="Z599" s="57">
        <v>11</v>
      </c>
      <c r="AC599" s="57">
        <v>111</v>
      </c>
      <c r="AD599" s="57">
        <v>132</v>
      </c>
      <c r="AE599" s="57">
        <v>128</v>
      </c>
      <c r="AF599" s="57">
        <v>64</v>
      </c>
      <c r="AG599" s="57">
        <v>56</v>
      </c>
      <c r="AH599" s="74"/>
      <c r="AI599" s="74"/>
      <c r="AJ599" s="74"/>
      <c r="AK599" s="74"/>
      <c r="AL599" s="74"/>
      <c r="AM599" s="74"/>
      <c r="AN599" s="74"/>
      <c r="AO599" s="74"/>
      <c r="AP599" s="57">
        <v>88037280</v>
      </c>
      <c r="AQ599" s="57">
        <v>157640</v>
      </c>
      <c r="AR599" s="57">
        <v>47333704</v>
      </c>
      <c r="AS599" s="57">
        <v>40703580</v>
      </c>
    </row>
    <row r="600" spans="1:45" x14ac:dyDescent="0.35">
      <c r="A600" t="s">
        <v>981</v>
      </c>
      <c r="B600" s="57">
        <v>-2</v>
      </c>
      <c r="C600" s="57">
        <v>7</v>
      </c>
      <c r="D600" s="57">
        <v>-32</v>
      </c>
      <c r="E600" s="57">
        <v>-42</v>
      </c>
      <c r="F600" s="57">
        <v>100</v>
      </c>
      <c r="G600" s="57">
        <v>8</v>
      </c>
      <c r="H600" s="74">
        <v>149.97</v>
      </c>
      <c r="I600" s="74">
        <v>131.22999999999999</v>
      </c>
      <c r="J600" s="74">
        <v>160.32</v>
      </c>
      <c r="K600" s="74">
        <v>131.22999999999999</v>
      </c>
      <c r="L600" s="74">
        <v>137.16999999999999</v>
      </c>
      <c r="M600" s="74">
        <v>124.14</v>
      </c>
      <c r="N600" s="74">
        <v>115.3</v>
      </c>
      <c r="O600" s="57">
        <v>63</v>
      </c>
      <c r="P600" s="57">
        <v>80</v>
      </c>
      <c r="Q600" s="57">
        <v>95</v>
      </c>
      <c r="R600" s="57">
        <v>53</v>
      </c>
      <c r="T600" s="57">
        <v>54</v>
      </c>
      <c r="U600" s="57">
        <v>175</v>
      </c>
      <c r="V600" s="57">
        <v>12</v>
      </c>
      <c r="W600" s="57">
        <v>25</v>
      </c>
      <c r="X600" s="57">
        <v>32</v>
      </c>
      <c r="Y600" s="57">
        <v>14</v>
      </c>
      <c r="Z600" s="57">
        <v>9</v>
      </c>
      <c r="AC600" s="57">
        <v>96</v>
      </c>
      <c r="AD600" s="57">
        <v>109</v>
      </c>
      <c r="AE600" s="57">
        <v>104</v>
      </c>
      <c r="AF600" s="57">
        <v>47</v>
      </c>
      <c r="AG600" s="57">
        <v>57</v>
      </c>
      <c r="AH600" s="74"/>
      <c r="AI600" s="74"/>
      <c r="AJ600" s="74"/>
      <c r="AK600" s="74">
        <v>94.34</v>
      </c>
      <c r="AL600" s="74">
        <v>86.9</v>
      </c>
      <c r="AM600" s="74">
        <v>92.08</v>
      </c>
      <c r="AN600" s="74">
        <v>100.16</v>
      </c>
      <c r="AO600" s="74">
        <v>115.57</v>
      </c>
      <c r="AP600" s="57">
        <v>88211390</v>
      </c>
      <c r="AQ600" s="57">
        <v>174106</v>
      </c>
      <c r="AR600" s="57">
        <v>47369416</v>
      </c>
      <c r="AS600" s="57">
        <v>40841972</v>
      </c>
    </row>
    <row r="601" spans="1:45" x14ac:dyDescent="0.35">
      <c r="A601" t="s">
        <v>982</v>
      </c>
      <c r="B601" s="57">
        <v>-5</v>
      </c>
      <c r="C601" s="57">
        <v>6</v>
      </c>
      <c r="D601" s="57">
        <v>-35</v>
      </c>
      <c r="E601" s="57">
        <v>-42</v>
      </c>
      <c r="F601" s="57">
        <v>87</v>
      </c>
      <c r="G601" s="57">
        <v>9</v>
      </c>
      <c r="H601" s="74">
        <v>144.65</v>
      </c>
      <c r="I601" s="74">
        <v>131.65</v>
      </c>
      <c r="J601" s="74">
        <v>166.52</v>
      </c>
      <c r="K601" s="74">
        <v>132.18</v>
      </c>
      <c r="L601" s="74">
        <v>138.99</v>
      </c>
      <c r="M601" s="74">
        <v>127.83</v>
      </c>
      <c r="N601" s="74">
        <v>117.64</v>
      </c>
      <c r="O601" s="57">
        <v>64</v>
      </c>
      <c r="P601" s="57">
        <v>86</v>
      </c>
      <c r="Q601" s="57">
        <v>94</v>
      </c>
      <c r="R601" s="57">
        <v>56</v>
      </c>
      <c r="T601" s="57">
        <v>54</v>
      </c>
      <c r="U601" s="57">
        <v>186</v>
      </c>
      <c r="V601" s="57">
        <v>14</v>
      </c>
      <c r="W601" s="57">
        <v>20</v>
      </c>
      <c r="X601" s="57">
        <v>9</v>
      </c>
      <c r="Y601" s="57">
        <v>14</v>
      </c>
      <c r="Z601" s="57">
        <v>11</v>
      </c>
      <c r="AC601" s="57">
        <v>91</v>
      </c>
      <c r="AD601" s="57">
        <v>105</v>
      </c>
      <c r="AE601" s="57">
        <v>104</v>
      </c>
      <c r="AF601" s="57">
        <v>48</v>
      </c>
      <c r="AG601" s="57">
        <v>57</v>
      </c>
      <c r="AH601" s="74"/>
      <c r="AI601" s="74"/>
      <c r="AJ601" s="74"/>
      <c r="AK601" s="74">
        <v>94.11</v>
      </c>
      <c r="AL601" s="74">
        <v>86.57</v>
      </c>
      <c r="AM601" s="74">
        <v>91.89</v>
      </c>
      <c r="AN601" s="74">
        <v>99.88</v>
      </c>
      <c r="AO601" s="74">
        <v>115.81</v>
      </c>
      <c r="AP601" s="57">
        <v>88401090</v>
      </c>
      <c r="AQ601" s="57">
        <v>189699</v>
      </c>
      <c r="AR601" s="57">
        <v>47413240</v>
      </c>
      <c r="AS601" s="57">
        <v>40987850</v>
      </c>
    </row>
    <row r="602" spans="1:45" x14ac:dyDescent="0.35">
      <c r="A602" t="s">
        <v>983</v>
      </c>
      <c r="B602" s="57">
        <v>-3</v>
      </c>
      <c r="C602" s="57">
        <v>6</v>
      </c>
      <c r="D602" s="57">
        <v>-34</v>
      </c>
      <c r="E602" s="57">
        <v>-39</v>
      </c>
      <c r="F602" s="57">
        <v>95</v>
      </c>
      <c r="G602" s="57">
        <v>9</v>
      </c>
      <c r="H602" s="74">
        <v>146.35</v>
      </c>
      <c r="I602" s="74">
        <v>133.75</v>
      </c>
      <c r="J602" s="74">
        <v>170.54</v>
      </c>
      <c r="K602" s="74">
        <v>136.53</v>
      </c>
      <c r="L602" s="74">
        <v>139.83000000000001</v>
      </c>
      <c r="M602" s="74">
        <v>127.58</v>
      </c>
      <c r="N602" s="74">
        <v>118.08</v>
      </c>
      <c r="O602" s="57">
        <v>67</v>
      </c>
      <c r="P602" s="57">
        <v>79</v>
      </c>
      <c r="Q602" s="57">
        <v>94</v>
      </c>
      <c r="R602" s="57">
        <v>55</v>
      </c>
      <c r="T602" s="57">
        <v>53</v>
      </c>
      <c r="U602" s="57">
        <v>202</v>
      </c>
      <c r="V602" s="57">
        <v>17</v>
      </c>
      <c r="W602" s="57">
        <v>20</v>
      </c>
      <c r="X602" s="57">
        <v>24</v>
      </c>
      <c r="Y602" s="57">
        <v>21</v>
      </c>
      <c r="Z602" s="57">
        <v>10</v>
      </c>
      <c r="AC602" s="57">
        <v>93</v>
      </c>
      <c r="AD602" s="57">
        <v>106</v>
      </c>
      <c r="AE602" s="57">
        <v>105</v>
      </c>
      <c r="AF602" s="57">
        <v>50</v>
      </c>
      <c r="AG602" s="57">
        <v>57</v>
      </c>
      <c r="AH602" s="74"/>
      <c r="AI602" s="74"/>
      <c r="AJ602" s="74"/>
      <c r="AK602" s="74">
        <v>93.88</v>
      </c>
      <c r="AL602" s="74">
        <v>86.65</v>
      </c>
      <c r="AM602" s="74">
        <v>91.33</v>
      </c>
      <c r="AN602" s="74">
        <v>99.63</v>
      </c>
      <c r="AO602" s="74">
        <v>115.46</v>
      </c>
      <c r="AP602" s="57">
        <v>88617590</v>
      </c>
      <c r="AQ602" s="57">
        <v>216507</v>
      </c>
      <c r="AR602" s="57">
        <v>47460530</v>
      </c>
      <c r="AS602" s="57">
        <v>41157068</v>
      </c>
    </row>
    <row r="603" spans="1:45" x14ac:dyDescent="0.35">
      <c r="A603" t="s">
        <v>993</v>
      </c>
      <c r="B603" s="57">
        <v>-5</v>
      </c>
      <c r="C603" s="57">
        <v>7</v>
      </c>
      <c r="D603" s="57">
        <v>-33</v>
      </c>
      <c r="E603" s="57">
        <v>-40</v>
      </c>
      <c r="F603" s="57">
        <v>98</v>
      </c>
      <c r="G603" s="57">
        <v>9</v>
      </c>
      <c r="H603" s="74">
        <v>151.06</v>
      </c>
      <c r="I603" s="74">
        <v>133.72999999999999</v>
      </c>
      <c r="J603" s="74">
        <v>170.44</v>
      </c>
      <c r="K603" s="74">
        <v>136.93</v>
      </c>
      <c r="L603" s="74">
        <v>139.36000000000001</v>
      </c>
      <c r="M603" s="74">
        <v>126.41</v>
      </c>
      <c r="N603" s="74">
        <v>115.7</v>
      </c>
      <c r="O603" s="57">
        <v>66</v>
      </c>
      <c r="P603" s="57">
        <v>81</v>
      </c>
      <c r="Q603" s="57">
        <v>99</v>
      </c>
      <c r="R603" s="57">
        <v>54</v>
      </c>
      <c r="T603" s="57">
        <v>51</v>
      </c>
      <c r="U603" s="57">
        <v>198</v>
      </c>
      <c r="V603" s="57">
        <v>16</v>
      </c>
      <c r="W603" s="57">
        <v>19</v>
      </c>
      <c r="X603" s="57">
        <v>12</v>
      </c>
      <c r="Y603" s="57">
        <v>19</v>
      </c>
      <c r="Z603" s="57">
        <v>10</v>
      </c>
      <c r="AC603" s="57">
        <v>93</v>
      </c>
      <c r="AD603" s="57">
        <v>104</v>
      </c>
      <c r="AE603" s="57">
        <v>103</v>
      </c>
      <c r="AF603" s="57">
        <v>51</v>
      </c>
      <c r="AG603" s="57">
        <v>57</v>
      </c>
      <c r="AH603" s="74"/>
      <c r="AI603" s="74"/>
      <c r="AJ603" s="74"/>
      <c r="AK603" s="74">
        <v>93.87</v>
      </c>
      <c r="AL603" s="74">
        <v>87.07</v>
      </c>
      <c r="AM603" s="74">
        <v>91.02</v>
      </c>
      <c r="AN603" s="74">
        <v>99.46</v>
      </c>
      <c r="AO603" s="74">
        <v>115.25</v>
      </c>
      <c r="AP603" s="57">
        <v>88848630</v>
      </c>
      <c r="AQ603" s="57">
        <v>231038</v>
      </c>
      <c r="AR603" s="57">
        <v>47516504</v>
      </c>
      <c r="AS603" s="57">
        <v>41332130</v>
      </c>
    </row>
    <row r="604" spans="1:45" x14ac:dyDescent="0.35">
      <c r="A604" t="s">
        <v>994</v>
      </c>
      <c r="B604" s="57">
        <v>-8</v>
      </c>
      <c r="C604" s="57">
        <v>5</v>
      </c>
      <c r="D604" s="57">
        <v>-29</v>
      </c>
      <c r="E604" s="57">
        <v>-39</v>
      </c>
      <c r="F604" s="57">
        <v>88</v>
      </c>
      <c r="G604" s="57">
        <v>7</v>
      </c>
      <c r="H604" s="74">
        <v>174.92</v>
      </c>
      <c r="I604" s="74">
        <v>144.65</v>
      </c>
      <c r="J604" s="74">
        <v>191.75</v>
      </c>
      <c r="K604" s="74">
        <v>151.35</v>
      </c>
      <c r="L604" s="74">
        <v>144.74</v>
      </c>
      <c r="M604" s="74">
        <v>128.03</v>
      </c>
      <c r="N604" s="74">
        <v>114.9</v>
      </c>
      <c r="O604" s="57">
        <v>67</v>
      </c>
      <c r="P604" s="57">
        <v>88</v>
      </c>
      <c r="Q604" s="57">
        <v>105</v>
      </c>
      <c r="R604" s="57">
        <v>55</v>
      </c>
      <c r="T604" s="57">
        <v>47</v>
      </c>
      <c r="U604" s="57">
        <v>192</v>
      </c>
      <c r="V604" s="57">
        <v>13</v>
      </c>
      <c r="W604" s="57">
        <v>18</v>
      </c>
      <c r="X604" s="57">
        <v>10</v>
      </c>
      <c r="Y604" s="57">
        <v>20</v>
      </c>
      <c r="Z604" s="57">
        <v>12</v>
      </c>
      <c r="AC604" s="57">
        <v>97</v>
      </c>
      <c r="AD604" s="57">
        <v>106</v>
      </c>
      <c r="AE604" s="57">
        <v>101</v>
      </c>
      <c r="AF604" s="57">
        <v>54</v>
      </c>
      <c r="AG604" s="57">
        <v>55</v>
      </c>
      <c r="AH604" s="74"/>
      <c r="AI604" s="74"/>
      <c r="AJ604" s="74"/>
      <c r="AK604" s="74">
        <v>93.35</v>
      </c>
      <c r="AL604" s="74">
        <v>86.41</v>
      </c>
      <c r="AM604" s="74">
        <v>90.61</v>
      </c>
      <c r="AN604" s="74">
        <v>98.99</v>
      </c>
      <c r="AO604" s="74">
        <v>114.85</v>
      </c>
      <c r="AP604" s="57">
        <v>89076910</v>
      </c>
      <c r="AQ604" s="57">
        <v>228277</v>
      </c>
      <c r="AR604" s="57">
        <v>47577390</v>
      </c>
      <c r="AS604" s="57">
        <v>41499520</v>
      </c>
    </row>
    <row r="605" spans="1:45" x14ac:dyDescent="0.35">
      <c r="A605" t="s">
        <v>1143</v>
      </c>
      <c r="B605" s="57">
        <v>-18</v>
      </c>
      <c r="C605" s="57">
        <v>-2</v>
      </c>
      <c r="D605" s="57">
        <v>-22</v>
      </c>
      <c r="E605" s="57">
        <v>-9</v>
      </c>
      <c r="F605" s="57">
        <v>34</v>
      </c>
      <c r="G605" s="57">
        <v>2</v>
      </c>
      <c r="H605" s="74">
        <v>156.27000000000001</v>
      </c>
      <c r="I605" s="74">
        <v>147.13999999999999</v>
      </c>
      <c r="J605" s="74">
        <v>205.51</v>
      </c>
      <c r="K605" s="74">
        <v>161.66999999999999</v>
      </c>
      <c r="L605" s="74">
        <v>125.21</v>
      </c>
      <c r="M605" s="74">
        <v>122.83</v>
      </c>
      <c r="N605" s="74">
        <v>108.51</v>
      </c>
      <c r="O605" s="57">
        <v>72</v>
      </c>
      <c r="P605" s="57">
        <v>103</v>
      </c>
      <c r="Q605" s="57">
        <v>119</v>
      </c>
      <c r="R605" s="57">
        <v>61</v>
      </c>
      <c r="T605" s="57">
        <v>52</v>
      </c>
      <c r="U605" s="57">
        <v>183</v>
      </c>
      <c r="V605" s="57">
        <v>18</v>
      </c>
      <c r="W605" s="57">
        <v>19</v>
      </c>
      <c r="X605" s="57">
        <v>9</v>
      </c>
      <c r="Y605" s="57">
        <v>17</v>
      </c>
      <c r="Z605" s="57">
        <v>10</v>
      </c>
      <c r="AC605" s="57">
        <v>103</v>
      </c>
      <c r="AD605" s="57">
        <v>121</v>
      </c>
      <c r="AE605" s="57">
        <v>117</v>
      </c>
      <c r="AF605" s="57">
        <v>58</v>
      </c>
      <c r="AG605" s="57">
        <v>55</v>
      </c>
      <c r="AH605" s="74"/>
      <c r="AI605" s="74"/>
      <c r="AJ605" s="74"/>
      <c r="AK605" s="74"/>
      <c r="AL605" s="74"/>
      <c r="AM605" s="74"/>
      <c r="AN605" s="74"/>
      <c r="AO605" s="74"/>
      <c r="AP605" s="57">
        <v>89344800</v>
      </c>
      <c r="AQ605" s="57">
        <v>267887</v>
      </c>
      <c r="AR605" s="57">
        <v>47650396</v>
      </c>
      <c r="AS605" s="57">
        <v>41694400</v>
      </c>
    </row>
    <row r="606" spans="1:45" x14ac:dyDescent="0.35">
      <c r="A606" t="s">
        <v>1144</v>
      </c>
      <c r="B606" s="57">
        <v>-10</v>
      </c>
      <c r="C606" s="57">
        <v>-1</v>
      </c>
      <c r="D606" s="57">
        <v>-17</v>
      </c>
      <c r="E606" s="57">
        <v>-2</v>
      </c>
      <c r="F606" s="57">
        <v>72</v>
      </c>
      <c r="G606" s="57">
        <v>0</v>
      </c>
      <c r="H606" s="74">
        <v>140.36000000000001</v>
      </c>
      <c r="I606" s="74">
        <v>129.53</v>
      </c>
      <c r="J606" s="74">
        <v>148.46</v>
      </c>
      <c r="K606" s="74">
        <v>134.58000000000001</v>
      </c>
      <c r="L606" s="74">
        <v>121.83</v>
      </c>
      <c r="M606" s="74">
        <v>113.95</v>
      </c>
      <c r="N606" s="74">
        <v>102.74</v>
      </c>
      <c r="O606" s="57">
        <v>73</v>
      </c>
      <c r="P606" s="57">
        <v>98</v>
      </c>
      <c r="Q606" s="57">
        <v>107</v>
      </c>
      <c r="R606" s="57">
        <v>71</v>
      </c>
      <c r="T606" s="57">
        <v>58</v>
      </c>
      <c r="U606" s="57">
        <v>171</v>
      </c>
      <c r="V606" s="57">
        <v>13</v>
      </c>
      <c r="W606" s="57">
        <v>17</v>
      </c>
      <c r="X606" s="57">
        <v>9</v>
      </c>
      <c r="Y606" s="57">
        <v>15</v>
      </c>
      <c r="Z606" s="57">
        <v>14</v>
      </c>
      <c r="AC606" s="57">
        <v>110</v>
      </c>
      <c r="AD606" s="57">
        <v>132</v>
      </c>
      <c r="AE606" s="57">
        <v>129</v>
      </c>
      <c r="AF606" s="57">
        <v>62</v>
      </c>
      <c r="AG606" s="57">
        <v>56</v>
      </c>
      <c r="AH606" s="74"/>
      <c r="AI606" s="74"/>
      <c r="AJ606" s="74"/>
      <c r="AK606" s="74"/>
      <c r="AL606" s="74"/>
      <c r="AM606" s="74"/>
      <c r="AN606" s="74"/>
      <c r="AO606" s="74"/>
      <c r="AP606" s="57">
        <v>89501496</v>
      </c>
      <c r="AQ606" s="57">
        <v>156697</v>
      </c>
      <c r="AR606" s="57">
        <v>47690740</v>
      </c>
      <c r="AS606" s="57">
        <v>41810750</v>
      </c>
    </row>
    <row r="607" spans="1:45" x14ac:dyDescent="0.35">
      <c r="A607" t="s">
        <v>997</v>
      </c>
      <c r="B607" s="57">
        <v>0</v>
      </c>
      <c r="C607" s="57">
        <v>7</v>
      </c>
      <c r="D607" s="57">
        <v>-31</v>
      </c>
      <c r="E607" s="57">
        <v>-41</v>
      </c>
      <c r="F607" s="57">
        <v>118</v>
      </c>
      <c r="G607" s="57">
        <v>8</v>
      </c>
      <c r="H607" s="74">
        <v>150.53</v>
      </c>
      <c r="I607" s="74">
        <v>135.76</v>
      </c>
      <c r="J607" s="74">
        <v>167.32</v>
      </c>
      <c r="K607" s="74">
        <v>135.94999999999999</v>
      </c>
      <c r="L607" s="74">
        <v>146.19</v>
      </c>
      <c r="M607" s="74">
        <v>130.06</v>
      </c>
      <c r="N607" s="74">
        <v>127.22</v>
      </c>
      <c r="O607" s="57">
        <v>65</v>
      </c>
      <c r="P607" s="57">
        <v>87</v>
      </c>
      <c r="Q607" s="57">
        <v>102</v>
      </c>
      <c r="R607" s="57">
        <v>64</v>
      </c>
      <c r="T607" s="57">
        <v>56</v>
      </c>
      <c r="U607" s="57">
        <v>188</v>
      </c>
      <c r="V607" s="57">
        <v>17</v>
      </c>
      <c r="W607" s="57">
        <v>18</v>
      </c>
      <c r="X607" s="57">
        <v>6</v>
      </c>
      <c r="Y607" s="57">
        <v>16</v>
      </c>
      <c r="Z607" s="57">
        <v>10</v>
      </c>
      <c r="AC607" s="57">
        <v>96</v>
      </c>
      <c r="AD607" s="57">
        <v>108</v>
      </c>
      <c r="AE607" s="57">
        <v>105</v>
      </c>
      <c r="AF607" s="57">
        <v>48</v>
      </c>
      <c r="AG607" s="57">
        <v>56</v>
      </c>
      <c r="AH607" s="74"/>
      <c r="AI607" s="74"/>
      <c r="AJ607" s="74"/>
      <c r="AK607" s="74">
        <v>93.28</v>
      </c>
      <c r="AL607" s="74">
        <v>87.1</v>
      </c>
      <c r="AM607" s="74">
        <v>90.03</v>
      </c>
      <c r="AN607" s="74">
        <v>98.86</v>
      </c>
      <c r="AO607" s="74">
        <v>113.25</v>
      </c>
      <c r="AP607" s="57">
        <v>89679176</v>
      </c>
      <c r="AQ607" s="57">
        <v>177684</v>
      </c>
      <c r="AR607" s="57">
        <v>47737144</v>
      </c>
      <c r="AS607" s="57">
        <v>41942036</v>
      </c>
    </row>
    <row r="608" spans="1:45" x14ac:dyDescent="0.35">
      <c r="A608" t="s">
        <v>998</v>
      </c>
      <c r="B608" s="57">
        <v>-2</v>
      </c>
      <c r="C608" s="57">
        <v>7</v>
      </c>
      <c r="D608" s="57">
        <v>-32</v>
      </c>
      <c r="E608" s="57">
        <v>-40</v>
      </c>
      <c r="F608" s="57">
        <v>117</v>
      </c>
      <c r="G608" s="57">
        <v>8</v>
      </c>
      <c r="H608" s="74">
        <v>149.15</v>
      </c>
      <c r="I608" s="74">
        <v>137.88</v>
      </c>
      <c r="J608" s="74">
        <v>173.97</v>
      </c>
      <c r="K608" s="74">
        <v>139.52000000000001</v>
      </c>
      <c r="L608" s="74">
        <v>148.9</v>
      </c>
      <c r="M608" s="74">
        <v>130.88</v>
      </c>
      <c r="N608" s="74">
        <v>134.88</v>
      </c>
      <c r="O608" s="57">
        <v>66</v>
      </c>
      <c r="P608" s="57">
        <v>89</v>
      </c>
      <c r="Q608" s="57">
        <v>96</v>
      </c>
      <c r="R608" s="57">
        <v>69</v>
      </c>
      <c r="T608" s="57">
        <v>51</v>
      </c>
      <c r="U608" s="57">
        <v>203</v>
      </c>
      <c r="V608" s="57">
        <v>18</v>
      </c>
      <c r="W608" s="57">
        <v>19</v>
      </c>
      <c r="X608" s="57">
        <v>13</v>
      </c>
      <c r="Y608" s="57">
        <v>18</v>
      </c>
      <c r="Z608" s="57">
        <v>11</v>
      </c>
      <c r="AC608" s="57">
        <v>94</v>
      </c>
      <c r="AD608" s="57">
        <v>105</v>
      </c>
      <c r="AE608" s="57">
        <v>105</v>
      </c>
      <c r="AF608" s="57">
        <v>54</v>
      </c>
      <c r="AG608" s="57">
        <v>56</v>
      </c>
      <c r="AH608" s="74"/>
      <c r="AI608" s="74"/>
      <c r="AJ608" s="74"/>
      <c r="AK608" s="74">
        <v>92.77</v>
      </c>
      <c r="AL608" s="74">
        <v>86.48</v>
      </c>
      <c r="AM608" s="74">
        <v>89.48</v>
      </c>
      <c r="AN608" s="74">
        <v>98.4</v>
      </c>
      <c r="AO608" s="74">
        <v>113.32</v>
      </c>
      <c r="AP608" s="57">
        <v>89865260</v>
      </c>
      <c r="AQ608" s="57">
        <v>186086</v>
      </c>
      <c r="AR608" s="57">
        <v>47792550</v>
      </c>
      <c r="AS608" s="57">
        <v>42072710</v>
      </c>
    </row>
    <row r="609" spans="1:45" x14ac:dyDescent="0.35">
      <c r="A609" t="s">
        <v>999</v>
      </c>
      <c r="B609" s="57">
        <v>-1</v>
      </c>
      <c r="C609" s="57">
        <v>8</v>
      </c>
      <c r="D609" s="57">
        <v>-32</v>
      </c>
      <c r="E609" s="57">
        <v>-40</v>
      </c>
      <c r="F609" s="57">
        <v>109</v>
      </c>
      <c r="G609" s="57">
        <v>8</v>
      </c>
      <c r="H609" s="74">
        <v>155.41</v>
      </c>
      <c r="I609" s="74">
        <v>140.01</v>
      </c>
      <c r="J609" s="74">
        <v>177.99</v>
      </c>
      <c r="K609" s="74">
        <v>141.94999999999999</v>
      </c>
      <c r="L609" s="74">
        <v>153.35</v>
      </c>
      <c r="M609" s="74">
        <v>133.28</v>
      </c>
      <c r="N609" s="74">
        <v>136.57</v>
      </c>
      <c r="O609" s="57">
        <v>68</v>
      </c>
      <c r="P609" s="57">
        <v>87</v>
      </c>
      <c r="Q609" s="57">
        <v>100</v>
      </c>
      <c r="R609" s="57">
        <v>71</v>
      </c>
      <c r="T609" s="57">
        <v>53</v>
      </c>
      <c r="U609" s="57">
        <v>186</v>
      </c>
      <c r="V609" s="57">
        <v>17</v>
      </c>
      <c r="W609" s="57">
        <v>24</v>
      </c>
      <c r="X609" s="57">
        <v>20</v>
      </c>
      <c r="Y609" s="57">
        <v>17</v>
      </c>
      <c r="Z609" s="57">
        <v>8</v>
      </c>
      <c r="AC609" s="57">
        <v>94</v>
      </c>
      <c r="AD609" s="57">
        <v>106</v>
      </c>
      <c r="AE609" s="57">
        <v>105</v>
      </c>
      <c r="AF609" s="57">
        <v>53</v>
      </c>
      <c r="AG609" s="57">
        <v>58</v>
      </c>
      <c r="AH609" s="74"/>
      <c r="AI609" s="74"/>
      <c r="AJ609" s="74"/>
      <c r="AK609" s="74">
        <v>92.83</v>
      </c>
      <c r="AL609" s="74">
        <v>86.43</v>
      </c>
      <c r="AM609" s="74">
        <v>89.47</v>
      </c>
      <c r="AN609" s="74">
        <v>98.53</v>
      </c>
      <c r="AO609" s="74">
        <v>113.86</v>
      </c>
      <c r="AP609" s="57">
        <v>90095050</v>
      </c>
      <c r="AQ609" s="57">
        <v>229781</v>
      </c>
      <c r="AR609" s="57">
        <v>47860628</v>
      </c>
      <c r="AS609" s="57">
        <v>42234416</v>
      </c>
    </row>
    <row r="610" spans="1:45" x14ac:dyDescent="0.35">
      <c r="A610" t="s">
        <v>1003</v>
      </c>
      <c r="B610" s="57">
        <v>-1</v>
      </c>
      <c r="C610" s="57">
        <v>9</v>
      </c>
      <c r="D610" s="57">
        <v>-31</v>
      </c>
      <c r="E610" s="57">
        <v>-40</v>
      </c>
      <c r="F610" s="57">
        <v>109</v>
      </c>
      <c r="G610" s="57">
        <v>8</v>
      </c>
      <c r="H610" s="74">
        <v>156.26</v>
      </c>
      <c r="I610" s="74">
        <v>139.03</v>
      </c>
      <c r="J610" s="74">
        <v>177.32</v>
      </c>
      <c r="K610" s="74">
        <v>143.47999999999999</v>
      </c>
      <c r="L610" s="74">
        <v>148.26</v>
      </c>
      <c r="M610" s="74">
        <v>129.55000000000001</v>
      </c>
      <c r="N610" s="74">
        <v>124.09</v>
      </c>
      <c r="O610" s="57">
        <v>69</v>
      </c>
      <c r="P610" s="57">
        <v>90</v>
      </c>
      <c r="Q610" s="57">
        <v>104</v>
      </c>
      <c r="R610" s="57">
        <v>69</v>
      </c>
      <c r="T610" s="57">
        <v>51</v>
      </c>
      <c r="U610" s="57">
        <v>191</v>
      </c>
      <c r="V610" s="57">
        <v>17</v>
      </c>
      <c r="W610" s="57">
        <v>21</v>
      </c>
      <c r="X610" s="57">
        <v>12</v>
      </c>
      <c r="Y610" s="57">
        <v>17</v>
      </c>
      <c r="Z610" s="57">
        <v>10</v>
      </c>
      <c r="AC610" s="57">
        <v>95</v>
      </c>
      <c r="AD610" s="57">
        <v>105</v>
      </c>
      <c r="AE610" s="57">
        <v>105</v>
      </c>
      <c r="AF610" s="57">
        <v>53</v>
      </c>
      <c r="AG610" s="57">
        <v>59</v>
      </c>
      <c r="AH610" s="74"/>
      <c r="AI610" s="74"/>
      <c r="AJ610" s="74"/>
      <c r="AK610" s="74">
        <v>93.35</v>
      </c>
      <c r="AL610" s="74">
        <v>86.97</v>
      </c>
      <c r="AM610" s="74">
        <v>89.59</v>
      </c>
      <c r="AN610" s="74">
        <v>99.33</v>
      </c>
      <c r="AO610" s="74">
        <v>114.66</v>
      </c>
      <c r="AP610" s="57">
        <v>90295120</v>
      </c>
      <c r="AQ610" s="57">
        <v>200076</v>
      </c>
      <c r="AR610" s="57">
        <v>47915770</v>
      </c>
      <c r="AS610" s="57">
        <v>42379350</v>
      </c>
    </row>
    <row r="611" spans="1:45" x14ac:dyDescent="0.35">
      <c r="A611" t="s">
        <v>1004</v>
      </c>
      <c r="B611" s="57">
        <v>-5</v>
      </c>
      <c r="C611" s="57">
        <v>9</v>
      </c>
      <c r="D611" s="57">
        <v>-26</v>
      </c>
      <c r="E611" s="57">
        <v>-40</v>
      </c>
      <c r="F611" s="57">
        <v>98</v>
      </c>
      <c r="G611" s="57">
        <v>7</v>
      </c>
      <c r="H611" s="74">
        <v>179.57</v>
      </c>
      <c r="I611" s="74">
        <v>149.80000000000001</v>
      </c>
      <c r="J611" s="74">
        <v>198.38</v>
      </c>
      <c r="K611" s="74">
        <v>157.75</v>
      </c>
      <c r="L611" s="74">
        <v>146.38</v>
      </c>
      <c r="M611" s="74">
        <v>133.9</v>
      </c>
      <c r="N611" s="74">
        <v>123.23</v>
      </c>
      <c r="O611" s="57">
        <v>70</v>
      </c>
      <c r="P611" s="57">
        <v>86</v>
      </c>
      <c r="Q611" s="57">
        <v>110</v>
      </c>
      <c r="R611" s="57">
        <v>69</v>
      </c>
      <c r="T611" s="57">
        <v>48</v>
      </c>
      <c r="U611" s="57">
        <v>195</v>
      </c>
      <c r="V611" s="57">
        <v>19</v>
      </c>
      <c r="W611" s="57">
        <v>24</v>
      </c>
      <c r="X611" s="57">
        <v>10</v>
      </c>
      <c r="Y611" s="57">
        <v>15</v>
      </c>
      <c r="Z611" s="57">
        <v>11</v>
      </c>
      <c r="AC611" s="57">
        <v>98</v>
      </c>
      <c r="AD611" s="57">
        <v>106</v>
      </c>
      <c r="AE611" s="57">
        <v>101</v>
      </c>
      <c r="AF611" s="57">
        <v>55</v>
      </c>
      <c r="AG611" s="57">
        <v>61</v>
      </c>
      <c r="AH611" s="74"/>
      <c r="AI611" s="74"/>
      <c r="AJ611" s="74"/>
      <c r="AK611" s="74">
        <v>93.81</v>
      </c>
      <c r="AL611" s="74">
        <v>86.97</v>
      </c>
      <c r="AM611" s="74">
        <v>89.6</v>
      </c>
      <c r="AN611" s="74">
        <v>100.6</v>
      </c>
      <c r="AO611" s="74">
        <v>115.68</v>
      </c>
      <c r="AP611" s="57">
        <v>90471510</v>
      </c>
      <c r="AQ611" s="57">
        <v>176393</v>
      </c>
      <c r="AR611" s="57">
        <v>47960704</v>
      </c>
      <c r="AS611" s="57">
        <v>42510810</v>
      </c>
    </row>
    <row r="612" spans="1:45" x14ac:dyDescent="0.35">
      <c r="A612" t="s">
        <v>1145</v>
      </c>
      <c r="B612" s="57">
        <v>-14</v>
      </c>
      <c r="C612" s="57">
        <v>1</v>
      </c>
      <c r="D612" s="57">
        <v>-15</v>
      </c>
      <c r="E612" s="57">
        <v>-8</v>
      </c>
      <c r="F612" s="57">
        <v>82</v>
      </c>
      <c r="G612" s="57">
        <v>0</v>
      </c>
      <c r="H612" s="74">
        <v>155.34</v>
      </c>
      <c r="I612" s="74">
        <v>150.88</v>
      </c>
      <c r="J612" s="74">
        <v>219.38</v>
      </c>
      <c r="K612" s="74">
        <v>164.65</v>
      </c>
      <c r="L612" s="74">
        <v>132.21</v>
      </c>
      <c r="M612" s="74">
        <v>122.73</v>
      </c>
      <c r="N612" s="74">
        <v>110.52</v>
      </c>
      <c r="O612" s="57">
        <v>73</v>
      </c>
      <c r="P612" s="57">
        <v>107</v>
      </c>
      <c r="Q612" s="57">
        <v>133</v>
      </c>
      <c r="R612" s="57">
        <v>75</v>
      </c>
      <c r="T612" s="57">
        <v>52</v>
      </c>
      <c r="U612" s="57">
        <v>180</v>
      </c>
      <c r="V612" s="57">
        <v>18</v>
      </c>
      <c r="W612" s="57">
        <v>15</v>
      </c>
      <c r="X612" s="57">
        <v>12</v>
      </c>
      <c r="Y612" s="57">
        <v>16</v>
      </c>
      <c r="Z612" s="57">
        <v>10</v>
      </c>
      <c r="AC612" s="57">
        <v>106</v>
      </c>
      <c r="AD612" s="57">
        <v>120</v>
      </c>
      <c r="AE612" s="57">
        <v>116</v>
      </c>
      <c r="AF612" s="57">
        <v>73</v>
      </c>
      <c r="AG612" s="57">
        <v>62</v>
      </c>
      <c r="AH612" s="74"/>
      <c r="AI612" s="74"/>
      <c r="AJ612" s="74"/>
      <c r="AK612" s="74"/>
      <c r="AL612" s="74"/>
      <c r="AM612" s="74"/>
      <c r="AN612" s="74"/>
      <c r="AO612" s="74"/>
      <c r="AP612" s="57">
        <v>90648470</v>
      </c>
      <c r="AQ612" s="57">
        <v>176959</v>
      </c>
      <c r="AR612" s="57">
        <v>48003976</v>
      </c>
      <c r="AS612" s="57">
        <v>42644496</v>
      </c>
    </row>
    <row r="613" spans="1:45" x14ac:dyDescent="0.35">
      <c r="A613" t="s">
        <v>1146</v>
      </c>
      <c r="B613" s="57">
        <v>-2</v>
      </c>
      <c r="C613" s="57">
        <v>0</v>
      </c>
      <c r="D613" s="57">
        <v>-12</v>
      </c>
      <c r="E613" s="57">
        <v>-3</v>
      </c>
      <c r="F613" s="57">
        <v>98</v>
      </c>
      <c r="G613" s="57">
        <v>-1</v>
      </c>
      <c r="H613" s="74">
        <v>133.57</v>
      </c>
      <c r="I613" s="74">
        <v>133.87</v>
      </c>
      <c r="J613" s="74">
        <v>173.6</v>
      </c>
      <c r="K613" s="74">
        <v>143.57</v>
      </c>
      <c r="L613" s="74">
        <v>123.22</v>
      </c>
      <c r="M613" s="74">
        <v>109.3</v>
      </c>
      <c r="N613" s="74">
        <v>98.34</v>
      </c>
      <c r="O613" s="57">
        <v>80</v>
      </c>
      <c r="P613" s="57">
        <v>111</v>
      </c>
      <c r="Q613" s="57">
        <v>124</v>
      </c>
      <c r="R613" s="57">
        <v>85</v>
      </c>
      <c r="T613" s="57">
        <v>55</v>
      </c>
      <c r="U613" s="57">
        <v>171</v>
      </c>
      <c r="V613" s="57">
        <v>13</v>
      </c>
      <c r="W613" s="57">
        <v>19</v>
      </c>
      <c r="X613" s="57">
        <v>7</v>
      </c>
      <c r="Y613" s="57">
        <v>11</v>
      </c>
      <c r="Z613" s="57">
        <v>9</v>
      </c>
      <c r="AC613" s="57">
        <v>108</v>
      </c>
      <c r="AD613" s="57">
        <v>127</v>
      </c>
      <c r="AE613" s="57">
        <v>116</v>
      </c>
      <c r="AF613" s="57">
        <v>69</v>
      </c>
      <c r="AG613" s="57">
        <v>61</v>
      </c>
      <c r="AH613" s="74"/>
      <c r="AI613" s="74"/>
      <c r="AJ613" s="74"/>
      <c r="AK613" s="74"/>
      <c r="AL613" s="74"/>
      <c r="AM613" s="74"/>
      <c r="AN613" s="74"/>
      <c r="AO613" s="74"/>
      <c r="AP613" s="57">
        <v>90752300</v>
      </c>
      <c r="AQ613" s="57">
        <v>103830</v>
      </c>
      <c r="AR613" s="57">
        <v>48028370</v>
      </c>
      <c r="AS613" s="57">
        <v>42723936</v>
      </c>
    </row>
    <row r="614" spans="1:45" x14ac:dyDescent="0.35">
      <c r="A614" t="s">
        <v>1005</v>
      </c>
      <c r="B614" s="57">
        <v>1</v>
      </c>
      <c r="C614" s="57">
        <v>-3</v>
      </c>
      <c r="D614" s="57">
        <v>-41</v>
      </c>
      <c r="E614" s="57">
        <v>-70</v>
      </c>
      <c r="F614" s="57">
        <v>124</v>
      </c>
      <c r="G614" s="57">
        <v>14</v>
      </c>
      <c r="H614" s="74">
        <v>142.97</v>
      </c>
      <c r="I614" s="74">
        <v>134.1</v>
      </c>
      <c r="J614" s="74">
        <v>148.63</v>
      </c>
      <c r="K614" s="74">
        <v>138.09</v>
      </c>
      <c r="L614" s="74">
        <v>145.11000000000001</v>
      </c>
      <c r="M614" s="74">
        <v>120.1</v>
      </c>
      <c r="N614" s="74">
        <v>107.7</v>
      </c>
      <c r="O614" s="57">
        <v>70</v>
      </c>
      <c r="P614" s="57">
        <v>84</v>
      </c>
      <c r="Q614" s="57">
        <v>103</v>
      </c>
      <c r="R614" s="57">
        <v>83</v>
      </c>
      <c r="T614" s="57">
        <v>63</v>
      </c>
      <c r="U614" s="57">
        <v>155</v>
      </c>
      <c r="V614" s="57">
        <v>13</v>
      </c>
      <c r="W614" s="57">
        <v>15</v>
      </c>
      <c r="X614" s="57">
        <v>7</v>
      </c>
      <c r="Y614" s="57">
        <v>10</v>
      </c>
      <c r="Z614" s="57">
        <v>10</v>
      </c>
      <c r="AC614" s="57">
        <v>88</v>
      </c>
      <c r="AD614" s="57">
        <v>79</v>
      </c>
      <c r="AE614" s="57">
        <v>49</v>
      </c>
      <c r="AF614" s="57">
        <v>65</v>
      </c>
      <c r="AG614" s="57">
        <v>64</v>
      </c>
      <c r="AH614" s="74"/>
      <c r="AI614" s="74"/>
      <c r="AJ614" s="74"/>
      <c r="AK614" s="74"/>
      <c r="AL614" s="74"/>
      <c r="AM614" s="74"/>
      <c r="AN614" s="74"/>
      <c r="AO614" s="74"/>
      <c r="AP614" s="57">
        <v>90838590</v>
      </c>
      <c r="AQ614" s="57">
        <v>86291</v>
      </c>
      <c r="AR614" s="57">
        <v>48048010</v>
      </c>
      <c r="AS614" s="57">
        <v>42790584</v>
      </c>
    </row>
    <row r="615" spans="1:45" x14ac:dyDescent="0.35">
      <c r="A615" t="s">
        <v>1006</v>
      </c>
      <c r="B615" s="57">
        <v>-3</v>
      </c>
      <c r="C615" s="57">
        <v>12</v>
      </c>
      <c r="D615" s="57">
        <v>-33</v>
      </c>
      <c r="E615" s="57">
        <v>-40</v>
      </c>
      <c r="F615" s="57">
        <v>72</v>
      </c>
      <c r="G615" s="57">
        <v>9</v>
      </c>
      <c r="H615" s="74">
        <v>141.51</v>
      </c>
      <c r="I615" s="74">
        <v>138.76</v>
      </c>
      <c r="J615" s="74">
        <v>160.55000000000001</v>
      </c>
      <c r="K615" s="74">
        <v>140.56</v>
      </c>
      <c r="L615" s="74">
        <v>155.37</v>
      </c>
      <c r="M615" s="74">
        <v>137.29</v>
      </c>
      <c r="N615" s="74">
        <v>124.5</v>
      </c>
      <c r="O615" s="57">
        <v>67</v>
      </c>
      <c r="P615" s="57">
        <v>92</v>
      </c>
      <c r="Q615" s="57">
        <v>99</v>
      </c>
      <c r="R615" s="57">
        <v>91</v>
      </c>
      <c r="T615" s="57">
        <v>59</v>
      </c>
      <c r="U615" s="57">
        <v>203</v>
      </c>
      <c r="V615" s="57">
        <v>17</v>
      </c>
      <c r="W615" s="57">
        <v>22</v>
      </c>
      <c r="X615" s="57">
        <v>8</v>
      </c>
      <c r="Y615" s="57">
        <v>18</v>
      </c>
      <c r="Z615" s="57">
        <v>13</v>
      </c>
      <c r="AC615" s="57">
        <v>94</v>
      </c>
      <c r="AD615" s="57">
        <v>108</v>
      </c>
      <c r="AE615" s="57">
        <v>103</v>
      </c>
      <c r="AF615" s="57">
        <v>49</v>
      </c>
      <c r="AG615" s="57">
        <v>64</v>
      </c>
      <c r="AH615" s="74"/>
      <c r="AI615" s="74"/>
      <c r="AJ615" s="74"/>
      <c r="AK615" s="74">
        <v>95.68</v>
      </c>
      <c r="AL615" s="74">
        <v>89.9</v>
      </c>
      <c r="AM615" s="74">
        <v>90.55</v>
      </c>
      <c r="AN615" s="74">
        <v>102.03</v>
      </c>
      <c r="AO615" s="74">
        <v>117.98</v>
      </c>
      <c r="AP615" s="57">
        <v>90997896</v>
      </c>
      <c r="AQ615" s="57">
        <v>159301</v>
      </c>
      <c r="AR615" s="57">
        <v>48087908</v>
      </c>
      <c r="AS615" s="57">
        <v>42909988</v>
      </c>
    </row>
    <row r="616" spans="1:45" x14ac:dyDescent="0.35">
      <c r="A616" t="s">
        <v>1007</v>
      </c>
      <c r="B616" s="57">
        <v>-4</v>
      </c>
      <c r="C616" s="57">
        <v>9</v>
      </c>
      <c r="D616" s="57">
        <v>-33</v>
      </c>
      <c r="E616" s="57">
        <v>-36</v>
      </c>
      <c r="F616" s="57">
        <v>69</v>
      </c>
      <c r="G616" s="57">
        <v>9</v>
      </c>
      <c r="H616" s="74">
        <v>142.30000000000001</v>
      </c>
      <c r="I616" s="74">
        <v>141.13</v>
      </c>
      <c r="J616" s="74">
        <v>166.62</v>
      </c>
      <c r="K616" s="74">
        <v>142.74</v>
      </c>
      <c r="L616" s="74">
        <v>161.57</v>
      </c>
      <c r="M616" s="74">
        <v>139.36000000000001</v>
      </c>
      <c r="N616" s="74">
        <v>124.26</v>
      </c>
      <c r="O616" s="57">
        <v>69</v>
      </c>
      <c r="P616" s="57">
        <v>97</v>
      </c>
      <c r="Q616" s="57">
        <v>104</v>
      </c>
      <c r="R616" s="57">
        <v>92</v>
      </c>
      <c r="T616" s="57">
        <v>62</v>
      </c>
      <c r="U616" s="57">
        <v>185</v>
      </c>
      <c r="V616" s="57">
        <v>15</v>
      </c>
      <c r="W616" s="57">
        <v>18</v>
      </c>
      <c r="X616" s="57">
        <v>23</v>
      </c>
      <c r="Y616" s="57">
        <v>20</v>
      </c>
      <c r="Z616" s="57">
        <v>9</v>
      </c>
      <c r="AC616" s="57">
        <v>92</v>
      </c>
      <c r="AD616" s="57">
        <v>106</v>
      </c>
      <c r="AE616" s="57">
        <v>107</v>
      </c>
      <c r="AF616" s="57">
        <v>53</v>
      </c>
      <c r="AG616" s="57">
        <v>61</v>
      </c>
      <c r="AH616" s="74"/>
      <c r="AI616" s="74"/>
      <c r="AJ616" s="74"/>
      <c r="AK616" s="74">
        <v>98.53</v>
      </c>
      <c r="AL616" s="74">
        <v>93.17</v>
      </c>
      <c r="AM616" s="74">
        <v>91.14</v>
      </c>
      <c r="AN616" s="74">
        <v>106.99</v>
      </c>
      <c r="AO616" s="74">
        <v>118.5</v>
      </c>
      <c r="AP616" s="57">
        <v>91155370</v>
      </c>
      <c r="AQ616" s="57">
        <v>157473</v>
      </c>
      <c r="AR616" s="57">
        <v>48131996</v>
      </c>
      <c r="AS616" s="57">
        <v>43023372</v>
      </c>
    </row>
    <row r="617" spans="1:45" x14ac:dyDescent="0.35">
      <c r="A617" t="s">
        <v>1015</v>
      </c>
      <c r="B617" s="57">
        <v>-5</v>
      </c>
      <c r="C617" s="57">
        <v>9</v>
      </c>
      <c r="D617" s="57">
        <v>-32</v>
      </c>
      <c r="E617" s="57">
        <v>-35</v>
      </c>
      <c r="F617" s="57">
        <v>77</v>
      </c>
      <c r="G617" s="57">
        <v>8</v>
      </c>
      <c r="H617" s="74">
        <v>141.91</v>
      </c>
      <c r="I617" s="74">
        <v>143.88</v>
      </c>
      <c r="J617" s="74">
        <v>167.33</v>
      </c>
      <c r="K617" s="74">
        <v>147.76</v>
      </c>
      <c r="L617" s="74">
        <v>162.26</v>
      </c>
      <c r="M617" s="74">
        <v>140.65</v>
      </c>
      <c r="N617" s="74">
        <v>131.06</v>
      </c>
      <c r="O617" s="57">
        <v>73</v>
      </c>
      <c r="R617" s="57">
        <v>91</v>
      </c>
      <c r="T617" s="57">
        <v>61</v>
      </c>
      <c r="U617" s="57">
        <v>198</v>
      </c>
      <c r="V617" s="57">
        <v>16</v>
      </c>
      <c r="W617" s="57">
        <v>20</v>
      </c>
      <c r="X617" s="57">
        <v>9</v>
      </c>
      <c r="Y617" s="57">
        <v>16</v>
      </c>
      <c r="Z617" s="57">
        <v>11</v>
      </c>
      <c r="AC617" s="57">
        <v>92</v>
      </c>
      <c r="AD617" s="57">
        <v>104</v>
      </c>
      <c r="AE617" s="57">
        <v>105</v>
      </c>
      <c r="AF617" s="57">
        <v>55</v>
      </c>
      <c r="AG617" s="57">
        <v>62</v>
      </c>
      <c r="AH617" s="74"/>
      <c r="AI617" s="74"/>
      <c r="AJ617" s="74"/>
      <c r="AK617" s="74">
        <v>99.11</v>
      </c>
      <c r="AL617" s="74">
        <v>93.75</v>
      </c>
      <c r="AM617" s="74">
        <v>91.5</v>
      </c>
      <c r="AN617" s="74">
        <v>107.93</v>
      </c>
      <c r="AO617" s="74">
        <v>118.26</v>
      </c>
      <c r="AP617" s="57">
        <v>91314744</v>
      </c>
      <c r="AQ617" s="57">
        <v>159377</v>
      </c>
      <c r="AR617" s="57">
        <v>48172000</v>
      </c>
      <c r="AS617" s="57">
        <v>43142748</v>
      </c>
    </row>
    <row r="618" spans="1:45" x14ac:dyDescent="0.35">
      <c r="A618" t="s">
        <v>1016</v>
      </c>
      <c r="B618" s="57">
        <v>-8</v>
      </c>
      <c r="C618" s="57">
        <v>7</v>
      </c>
      <c r="D618" s="57">
        <v>-27</v>
      </c>
      <c r="E618" s="57">
        <v>-33</v>
      </c>
      <c r="F618" s="57">
        <v>70</v>
      </c>
      <c r="G618" s="57">
        <v>7</v>
      </c>
      <c r="H618" s="74">
        <v>160.43</v>
      </c>
      <c r="I618" s="74">
        <v>150.30000000000001</v>
      </c>
      <c r="J618" s="74">
        <v>189.15</v>
      </c>
      <c r="K618" s="74">
        <v>157.11000000000001</v>
      </c>
      <c r="L618" s="74">
        <v>159.18</v>
      </c>
      <c r="M618" s="74">
        <v>144.69</v>
      </c>
      <c r="N618" s="74">
        <v>127.26</v>
      </c>
      <c r="O618" s="57">
        <v>73</v>
      </c>
      <c r="R618" s="57">
        <v>95</v>
      </c>
      <c r="T618" s="57">
        <v>57</v>
      </c>
      <c r="U618" s="57">
        <v>204</v>
      </c>
      <c r="V618" s="57">
        <v>17</v>
      </c>
      <c r="W618" s="57">
        <v>20</v>
      </c>
      <c r="X618" s="57">
        <v>9</v>
      </c>
      <c r="Y618" s="57">
        <v>18</v>
      </c>
      <c r="Z618" s="57">
        <v>10</v>
      </c>
      <c r="AC618" s="57">
        <v>97</v>
      </c>
      <c r="AD618" s="57">
        <v>107</v>
      </c>
      <c r="AE618" s="57">
        <v>104</v>
      </c>
      <c r="AF618" s="57">
        <v>56</v>
      </c>
      <c r="AG618" s="57">
        <v>62</v>
      </c>
      <c r="AH618" s="74"/>
      <c r="AI618" s="74"/>
      <c r="AJ618" s="74"/>
      <c r="AK618" s="74">
        <v>99.59</v>
      </c>
      <c r="AL618" s="74">
        <v>94.97</v>
      </c>
      <c r="AM618" s="74">
        <v>91.69</v>
      </c>
      <c r="AN618" s="74">
        <v>108.14</v>
      </c>
      <c r="AO618" s="74">
        <v>117.41</v>
      </c>
      <c r="AP618" s="57">
        <v>91460600</v>
      </c>
      <c r="AQ618" s="57">
        <v>145856</v>
      </c>
      <c r="AR618" s="57">
        <v>48207264</v>
      </c>
      <c r="AS618" s="57">
        <v>43253336</v>
      </c>
    </row>
    <row r="619" spans="1:45" x14ac:dyDescent="0.35">
      <c r="A619" t="s">
        <v>1147</v>
      </c>
      <c r="B619" s="57">
        <v>-13</v>
      </c>
      <c r="C619" s="57">
        <v>2</v>
      </c>
      <c r="D619" s="57">
        <v>-19</v>
      </c>
      <c r="E619" s="57">
        <v>-5</v>
      </c>
      <c r="F619" s="57">
        <v>59</v>
      </c>
      <c r="G619" s="57">
        <v>1</v>
      </c>
      <c r="H619" s="74">
        <v>151.88999999999999</v>
      </c>
      <c r="I619" s="74">
        <v>155.27000000000001</v>
      </c>
      <c r="J619" s="74">
        <v>216.99</v>
      </c>
      <c r="K619" s="74">
        <v>169.35</v>
      </c>
      <c r="L619" s="74">
        <v>141.36000000000001</v>
      </c>
      <c r="M619" s="74">
        <v>145.72999999999999</v>
      </c>
      <c r="N619" s="74">
        <v>113.32</v>
      </c>
      <c r="O619" s="57">
        <v>80</v>
      </c>
      <c r="R619" s="57">
        <v>98</v>
      </c>
      <c r="T619" s="57">
        <v>64</v>
      </c>
      <c r="U619" s="57">
        <v>182</v>
      </c>
      <c r="V619" s="57">
        <v>15</v>
      </c>
      <c r="W619" s="57">
        <v>18</v>
      </c>
      <c r="X619" s="57">
        <v>13</v>
      </c>
      <c r="Y619" s="57">
        <v>17</v>
      </c>
      <c r="Z619" s="57">
        <v>10</v>
      </c>
      <c r="AC619" s="57">
        <v>104</v>
      </c>
      <c r="AD619" s="57">
        <v>122</v>
      </c>
      <c r="AE619" s="57">
        <v>122</v>
      </c>
      <c r="AF619" s="57">
        <v>68</v>
      </c>
      <c r="AG619" s="57">
        <v>62</v>
      </c>
      <c r="AH619" s="74"/>
      <c r="AI619" s="74"/>
      <c r="AJ619" s="74"/>
      <c r="AK619" s="74"/>
      <c r="AL619" s="74"/>
      <c r="AM619" s="74"/>
      <c r="AN619" s="74"/>
      <c r="AO619" s="74"/>
      <c r="AP619" s="57">
        <v>91630210</v>
      </c>
      <c r="AQ619" s="57">
        <v>169607</v>
      </c>
      <c r="AR619" s="57">
        <v>48248320</v>
      </c>
      <c r="AS619" s="57">
        <v>43381890</v>
      </c>
    </row>
    <row r="620" spans="1:45" x14ac:dyDescent="0.35">
      <c r="A620" t="s">
        <v>1148</v>
      </c>
      <c r="B620" s="57">
        <v>-5</v>
      </c>
      <c r="C620" s="57">
        <v>3</v>
      </c>
      <c r="D620" s="57">
        <v>-15</v>
      </c>
      <c r="E620" s="57">
        <v>-1</v>
      </c>
      <c r="F620" s="57">
        <v>89</v>
      </c>
      <c r="G620" s="57">
        <v>0</v>
      </c>
      <c r="H620" s="74">
        <v>137.1</v>
      </c>
      <c r="I620" s="74">
        <v>148.63</v>
      </c>
      <c r="J620" s="74">
        <v>158.08000000000001</v>
      </c>
      <c r="K620" s="74">
        <v>156.77000000000001</v>
      </c>
      <c r="L620" s="74">
        <v>154.41999999999999</v>
      </c>
      <c r="M620" s="74">
        <v>134.41999999999999</v>
      </c>
      <c r="N620" s="74">
        <v>128.83000000000001</v>
      </c>
      <c r="O620" s="57">
        <v>85</v>
      </c>
      <c r="R620" s="57">
        <v>112</v>
      </c>
      <c r="T620" s="57">
        <v>68</v>
      </c>
      <c r="U620" s="57">
        <v>173</v>
      </c>
      <c r="V620" s="57">
        <v>19</v>
      </c>
      <c r="W620" s="57">
        <v>13</v>
      </c>
      <c r="X620" s="57">
        <v>11</v>
      </c>
      <c r="Y620" s="57">
        <v>12</v>
      </c>
      <c r="Z620" s="57">
        <v>9</v>
      </c>
      <c r="AC620" s="57">
        <v>111</v>
      </c>
      <c r="AD620" s="57">
        <v>133</v>
      </c>
      <c r="AE620" s="57">
        <v>133</v>
      </c>
      <c r="AF620" s="57">
        <v>73</v>
      </c>
      <c r="AG620" s="57">
        <v>62</v>
      </c>
      <c r="AH620" s="74"/>
      <c r="AI620" s="74"/>
      <c r="AJ620" s="74"/>
      <c r="AK620" s="74"/>
      <c r="AL620" s="74"/>
      <c r="AM620" s="74"/>
      <c r="AN620" s="74"/>
      <c r="AO620" s="74"/>
      <c r="AP620" s="57">
        <v>91725200</v>
      </c>
      <c r="AQ620" s="57">
        <v>94988</v>
      </c>
      <c r="AR620" s="57">
        <v>48270110</v>
      </c>
      <c r="AS620" s="57">
        <v>43455084</v>
      </c>
    </row>
    <row r="621" spans="1:45" x14ac:dyDescent="0.35">
      <c r="A621" t="s">
        <v>1017</v>
      </c>
      <c r="B621" s="57">
        <v>-3</v>
      </c>
      <c r="C621" s="57">
        <v>10</v>
      </c>
      <c r="D621" s="57">
        <v>-27</v>
      </c>
      <c r="E621" s="57">
        <v>-33</v>
      </c>
      <c r="F621" s="57">
        <v>87</v>
      </c>
      <c r="G621" s="57">
        <v>7</v>
      </c>
      <c r="H621" s="74">
        <v>138.16</v>
      </c>
      <c r="I621" s="74">
        <v>150.52000000000001</v>
      </c>
      <c r="J621" s="74">
        <v>165.5</v>
      </c>
      <c r="K621" s="74">
        <v>149.63</v>
      </c>
      <c r="L621" s="74">
        <v>194.45</v>
      </c>
      <c r="M621" s="74">
        <v>159.77000000000001</v>
      </c>
      <c r="N621" s="74">
        <v>154.38999999999999</v>
      </c>
      <c r="U621" s="57">
        <v>182</v>
      </c>
      <c r="V621" s="57">
        <v>17</v>
      </c>
      <c r="W621" s="57">
        <v>16</v>
      </c>
      <c r="X621" s="57">
        <v>23</v>
      </c>
      <c r="Y621" s="57">
        <v>14</v>
      </c>
      <c r="Z621" s="57">
        <v>11</v>
      </c>
      <c r="AC621" s="57">
        <v>96</v>
      </c>
      <c r="AD621" s="57">
        <v>110</v>
      </c>
      <c r="AE621" s="57">
        <v>109</v>
      </c>
      <c r="AF621" s="57">
        <v>53</v>
      </c>
      <c r="AG621" s="57">
        <v>61</v>
      </c>
      <c r="AH621" s="74"/>
      <c r="AI621" s="74"/>
      <c r="AJ621" s="74"/>
      <c r="AK621" s="74">
        <v>98.02</v>
      </c>
      <c r="AL621" s="74">
        <v>92.6</v>
      </c>
      <c r="AM621" s="74">
        <v>91.64</v>
      </c>
      <c r="AN621" s="74">
        <v>105.67</v>
      </c>
      <c r="AO621" s="74">
        <v>117.73</v>
      </c>
      <c r="AP621" s="57">
        <v>91827910</v>
      </c>
      <c r="AQ621" s="57">
        <v>102713</v>
      </c>
      <c r="AR621" s="57">
        <v>48292812</v>
      </c>
      <c r="AS621" s="57">
        <v>43535096</v>
      </c>
    </row>
    <row r="622" spans="1:45" x14ac:dyDescent="0.35">
      <c r="A622" t="s">
        <v>1018</v>
      </c>
      <c r="B622" s="57">
        <v>-6</v>
      </c>
      <c r="C622" s="57">
        <v>10</v>
      </c>
      <c r="D622" s="57">
        <v>-28</v>
      </c>
      <c r="E622" s="57">
        <v>-32</v>
      </c>
      <c r="F622" s="57">
        <v>98</v>
      </c>
      <c r="G622" s="57">
        <v>7</v>
      </c>
      <c r="H622" s="74">
        <v>142.47999999999999</v>
      </c>
      <c r="I622" s="74">
        <v>149.81</v>
      </c>
      <c r="J622" s="74">
        <v>172.07</v>
      </c>
      <c r="K622" s="74">
        <v>149.51</v>
      </c>
      <c r="L622" s="74">
        <v>188.29</v>
      </c>
      <c r="M622" s="74">
        <v>161.25</v>
      </c>
      <c r="N622" s="74">
        <v>142.88999999999999</v>
      </c>
      <c r="U622" s="57">
        <v>200</v>
      </c>
      <c r="V622" s="57">
        <v>18</v>
      </c>
      <c r="W622" s="57">
        <v>18</v>
      </c>
      <c r="X622" s="57">
        <v>9</v>
      </c>
      <c r="Y622" s="57">
        <v>20</v>
      </c>
      <c r="Z622" s="57">
        <v>8</v>
      </c>
      <c r="AC622" s="57">
        <v>94</v>
      </c>
      <c r="AD622" s="57">
        <v>109</v>
      </c>
      <c r="AE622" s="57">
        <v>107</v>
      </c>
      <c r="AF622" s="57">
        <v>54</v>
      </c>
      <c r="AG622" s="57">
        <v>61</v>
      </c>
      <c r="AH622" s="74"/>
      <c r="AI622" s="74"/>
      <c r="AJ622" s="74"/>
      <c r="AK622" s="74">
        <v>100.74</v>
      </c>
      <c r="AL622" s="74">
        <v>98.38</v>
      </c>
      <c r="AM622" s="74">
        <v>90.86</v>
      </c>
      <c r="AN622" s="74">
        <v>108.97</v>
      </c>
      <c r="AO622" s="74">
        <v>116.74</v>
      </c>
      <c r="AP622" s="57">
        <v>91940380</v>
      </c>
      <c r="AQ622" s="57">
        <v>112472</v>
      </c>
      <c r="AR622" s="57">
        <v>48319436</v>
      </c>
      <c r="AS622" s="57">
        <v>43620944</v>
      </c>
    </row>
    <row r="623" spans="1:45" x14ac:dyDescent="0.35">
      <c r="A623" t="s">
        <v>1020</v>
      </c>
      <c r="B623" s="57">
        <v>-6</v>
      </c>
      <c r="C623" s="57">
        <v>9</v>
      </c>
      <c r="D623" s="57">
        <v>-28</v>
      </c>
      <c r="E623" s="57">
        <v>-31</v>
      </c>
      <c r="F623" s="57">
        <v>83</v>
      </c>
      <c r="G623" s="57">
        <v>7</v>
      </c>
      <c r="H623" s="74">
        <v>141.88</v>
      </c>
      <c r="I623" s="74">
        <v>149.86000000000001</v>
      </c>
      <c r="J623" s="74">
        <v>172.68</v>
      </c>
      <c r="K623" s="74">
        <v>151.21</v>
      </c>
      <c r="L623" s="74">
        <v>187.2</v>
      </c>
      <c r="M623" s="74">
        <v>162.22999999999999</v>
      </c>
      <c r="N623" s="74">
        <v>133.26</v>
      </c>
      <c r="U623" s="57">
        <v>195</v>
      </c>
      <c r="V623" s="57">
        <v>18</v>
      </c>
      <c r="W623" s="57">
        <v>22</v>
      </c>
      <c r="X623" s="57">
        <v>9</v>
      </c>
      <c r="Y623" s="57">
        <v>16</v>
      </c>
      <c r="Z623" s="57">
        <v>10</v>
      </c>
      <c r="AC623" s="57">
        <v>94</v>
      </c>
      <c r="AD623" s="57">
        <v>108</v>
      </c>
      <c r="AE623" s="57">
        <v>108</v>
      </c>
      <c r="AF623" s="57">
        <v>57</v>
      </c>
      <c r="AG623" s="57">
        <v>62</v>
      </c>
      <c r="AH623" s="74"/>
      <c r="AI623" s="74"/>
      <c r="AJ623" s="74"/>
      <c r="AK623" s="74">
        <v>96.72</v>
      </c>
      <c r="AL623" s="74">
        <v>90.76</v>
      </c>
      <c r="AM623" s="74">
        <v>90.98</v>
      </c>
      <c r="AN623" s="74">
        <v>104.34</v>
      </c>
      <c r="AO623" s="74">
        <v>116.75</v>
      </c>
      <c r="AP623" s="57">
        <v>92053470</v>
      </c>
      <c r="AQ623" s="57">
        <v>113091</v>
      </c>
      <c r="AR623" s="57">
        <v>48344570</v>
      </c>
      <c r="AS623" s="57">
        <v>43708904</v>
      </c>
    </row>
    <row r="624" spans="1:45" x14ac:dyDescent="0.35">
      <c r="A624" t="s">
        <v>1021</v>
      </c>
      <c r="B624" s="57">
        <v>-10</v>
      </c>
      <c r="C624" s="57">
        <v>8</v>
      </c>
      <c r="D624" s="57">
        <v>-29</v>
      </c>
      <c r="E624" s="57">
        <v>-31</v>
      </c>
      <c r="F624" s="57">
        <v>56</v>
      </c>
      <c r="G624" s="57">
        <v>7</v>
      </c>
      <c r="H624" s="74">
        <v>141.71</v>
      </c>
      <c r="I624" s="74">
        <v>146.52000000000001</v>
      </c>
      <c r="J624" s="74">
        <v>166.52</v>
      </c>
      <c r="K624" s="74">
        <v>147.88999999999999</v>
      </c>
      <c r="L624" s="74">
        <v>180.27</v>
      </c>
      <c r="M624" s="74">
        <v>164.57</v>
      </c>
      <c r="N624" s="74">
        <v>130.31</v>
      </c>
      <c r="U624" s="57">
        <v>201</v>
      </c>
      <c r="V624" s="57">
        <v>13</v>
      </c>
      <c r="W624" s="57">
        <v>19</v>
      </c>
      <c r="X624" s="57">
        <v>9</v>
      </c>
      <c r="Y624" s="57">
        <v>21</v>
      </c>
      <c r="Z624" s="57">
        <v>10</v>
      </c>
      <c r="AC624" s="57">
        <v>92</v>
      </c>
      <c r="AD624" s="57">
        <v>107</v>
      </c>
      <c r="AE624" s="57">
        <v>106</v>
      </c>
      <c r="AF624" s="57">
        <v>56</v>
      </c>
      <c r="AG624" s="57">
        <v>61</v>
      </c>
      <c r="AH624" s="74"/>
      <c r="AI624" s="74"/>
      <c r="AJ624" s="74"/>
      <c r="AK624" s="74">
        <v>94.57</v>
      </c>
      <c r="AL624" s="74">
        <v>86.4</v>
      </c>
      <c r="AM624" s="74">
        <v>90.57</v>
      </c>
      <c r="AN624" s="74">
        <v>102.49</v>
      </c>
      <c r="AO624" s="74">
        <v>117.16</v>
      </c>
      <c r="AP624" s="57">
        <v>92175950</v>
      </c>
      <c r="AQ624" s="57">
        <v>122476</v>
      </c>
      <c r="AR624" s="57">
        <v>48370340</v>
      </c>
      <c r="AS624" s="57">
        <v>43805610</v>
      </c>
    </row>
    <row r="625" spans="1:45" x14ac:dyDescent="0.35">
      <c r="A625" t="s">
        <v>1022</v>
      </c>
      <c r="B625" s="57">
        <v>-10</v>
      </c>
      <c r="C625" s="57">
        <v>7</v>
      </c>
      <c r="D625" s="57">
        <v>-24</v>
      </c>
      <c r="E625" s="57">
        <v>-29</v>
      </c>
      <c r="F625" s="57">
        <v>54</v>
      </c>
      <c r="G625" s="57">
        <v>6</v>
      </c>
      <c r="H625" s="74">
        <v>163.80000000000001</v>
      </c>
      <c r="I625" s="74">
        <v>159.37</v>
      </c>
      <c r="J625" s="74">
        <v>197.76</v>
      </c>
      <c r="K625" s="74">
        <v>165.15</v>
      </c>
      <c r="L625" s="74">
        <v>170.84</v>
      </c>
      <c r="M625" s="74">
        <v>198.27</v>
      </c>
      <c r="N625" s="74">
        <v>119.78</v>
      </c>
      <c r="U625" s="57">
        <v>177</v>
      </c>
      <c r="V625" s="57">
        <v>16</v>
      </c>
      <c r="W625" s="57">
        <v>14</v>
      </c>
      <c r="X625" s="57">
        <v>8</v>
      </c>
      <c r="Y625" s="57">
        <v>15</v>
      </c>
      <c r="Z625" s="57">
        <v>11</v>
      </c>
      <c r="AC625" s="57">
        <v>99</v>
      </c>
      <c r="AD625" s="57">
        <v>110</v>
      </c>
      <c r="AE625" s="57">
        <v>105</v>
      </c>
      <c r="AF625" s="57">
        <v>56</v>
      </c>
      <c r="AG625" s="57">
        <v>61</v>
      </c>
      <c r="AH625" s="74"/>
      <c r="AI625" s="74"/>
      <c r="AJ625" s="74"/>
      <c r="AK625" s="74">
        <v>93.37</v>
      </c>
      <c r="AL625" s="74">
        <v>84.48</v>
      </c>
      <c r="AM625" s="74">
        <v>90.28</v>
      </c>
      <c r="AN625" s="74">
        <v>100.98</v>
      </c>
      <c r="AO625" s="74">
        <v>117.31</v>
      </c>
      <c r="AP625" s="57">
        <v>92293820</v>
      </c>
      <c r="AQ625" s="57">
        <v>117875</v>
      </c>
      <c r="AR625" s="57">
        <v>48396404</v>
      </c>
      <c r="AS625" s="57">
        <v>43897420</v>
      </c>
    </row>
    <row r="626" spans="1:45" x14ac:dyDescent="0.35">
      <c r="A626" t="s">
        <v>1149</v>
      </c>
      <c r="B626" s="57">
        <v>-12</v>
      </c>
      <c r="C626" s="57">
        <v>3</v>
      </c>
      <c r="D626" s="57">
        <v>-16</v>
      </c>
      <c r="E626" s="57">
        <v>-5</v>
      </c>
      <c r="F626" s="57">
        <v>61</v>
      </c>
      <c r="G626" s="57">
        <v>1</v>
      </c>
      <c r="H626" s="74">
        <v>155.19</v>
      </c>
      <c r="I626" s="74">
        <v>167.33</v>
      </c>
      <c r="J626" s="74">
        <v>231.97</v>
      </c>
      <c r="K626" s="74">
        <v>181.81</v>
      </c>
      <c r="L626" s="74">
        <v>149.78</v>
      </c>
      <c r="M626" s="74">
        <v>210.64</v>
      </c>
      <c r="N626" s="74">
        <v>108.4</v>
      </c>
      <c r="U626" s="57">
        <v>183</v>
      </c>
      <c r="V626" s="57">
        <v>19</v>
      </c>
      <c r="W626" s="57">
        <v>19</v>
      </c>
      <c r="X626" s="57">
        <v>12</v>
      </c>
      <c r="Y626" s="57">
        <v>15</v>
      </c>
      <c r="Z626" s="57">
        <v>9</v>
      </c>
      <c r="AC626" s="57">
        <v>107</v>
      </c>
      <c r="AD626" s="57">
        <v>125</v>
      </c>
      <c r="AE626" s="57">
        <v>120</v>
      </c>
      <c r="AF626" s="57">
        <v>71</v>
      </c>
      <c r="AG626" s="57">
        <v>62</v>
      </c>
      <c r="AH626" s="74"/>
      <c r="AI626" s="74"/>
      <c r="AJ626" s="74"/>
      <c r="AK626" s="74"/>
      <c r="AL626" s="74"/>
      <c r="AM626" s="74"/>
      <c r="AN626" s="74"/>
      <c r="AO626" s="74"/>
      <c r="AP626" s="57">
        <v>92419790</v>
      </c>
      <c r="AQ626" s="57">
        <v>125972</v>
      </c>
      <c r="AR626" s="57">
        <v>48424316</v>
      </c>
      <c r="AS626" s="57">
        <v>43995480</v>
      </c>
    </row>
    <row r="627" spans="1:45" x14ac:dyDescent="0.35">
      <c r="A627" t="s">
        <v>1150</v>
      </c>
      <c r="B627" s="57">
        <v>-7</v>
      </c>
      <c r="C627" s="57">
        <v>3</v>
      </c>
      <c r="D627" s="57">
        <v>-16</v>
      </c>
      <c r="E627" s="57">
        <v>-2</v>
      </c>
      <c r="F627" s="57">
        <v>70</v>
      </c>
      <c r="G627" s="57">
        <v>0</v>
      </c>
      <c r="H627" s="74">
        <v>135.88</v>
      </c>
      <c r="I627" s="74">
        <v>146.72</v>
      </c>
      <c r="J627" s="74">
        <v>163.13</v>
      </c>
      <c r="K627" s="74">
        <v>151.62</v>
      </c>
      <c r="L627" s="74">
        <v>157.29</v>
      </c>
      <c r="M627" s="74">
        <v>178.64</v>
      </c>
      <c r="N627" s="74">
        <v>119.5</v>
      </c>
      <c r="U627" s="57">
        <v>166</v>
      </c>
      <c r="V627" s="57">
        <v>16</v>
      </c>
      <c r="W627" s="57">
        <v>14</v>
      </c>
      <c r="X627" s="57">
        <v>13</v>
      </c>
      <c r="Y627" s="57">
        <v>9</v>
      </c>
      <c r="Z627" s="57">
        <v>11</v>
      </c>
      <c r="AC627" s="57">
        <v>110</v>
      </c>
      <c r="AD627" s="57">
        <v>135</v>
      </c>
      <c r="AE627" s="57">
        <v>132</v>
      </c>
      <c r="AF627" s="57">
        <v>66</v>
      </c>
      <c r="AG627" s="57">
        <v>62</v>
      </c>
      <c r="AH627" s="74"/>
      <c r="AI627" s="74"/>
      <c r="AJ627" s="74"/>
      <c r="AK627" s="74"/>
      <c r="AL627" s="74"/>
      <c r="AM627" s="74"/>
      <c r="AN627" s="74"/>
      <c r="AO627" s="74"/>
      <c r="AP627" s="57">
        <v>92487370</v>
      </c>
      <c r="AQ627" s="57">
        <v>67570</v>
      </c>
      <c r="AR627" s="57">
        <v>48439270</v>
      </c>
      <c r="AS627" s="57">
        <v>44048092</v>
      </c>
    </row>
    <row r="628" spans="1:45" x14ac:dyDescent="0.35">
      <c r="A628" t="s">
        <v>1023</v>
      </c>
      <c r="B628" s="57">
        <v>-6</v>
      </c>
      <c r="C628" s="57">
        <v>8</v>
      </c>
      <c r="D628" s="57">
        <v>-26</v>
      </c>
      <c r="E628" s="57">
        <v>-32</v>
      </c>
      <c r="F628" s="57">
        <v>64</v>
      </c>
      <c r="G628" s="57">
        <v>7</v>
      </c>
      <c r="H628" s="74">
        <v>136.81</v>
      </c>
      <c r="I628" s="74">
        <v>146.66</v>
      </c>
      <c r="J628" s="74">
        <v>163.35</v>
      </c>
      <c r="K628" s="74">
        <v>145.08000000000001</v>
      </c>
      <c r="L628" s="74">
        <v>189.32</v>
      </c>
      <c r="M628" s="74">
        <v>172.95</v>
      </c>
      <c r="N628" s="74">
        <v>139.18</v>
      </c>
      <c r="U628" s="57">
        <v>175</v>
      </c>
      <c r="V628" s="57">
        <v>13</v>
      </c>
      <c r="W628" s="57">
        <v>18</v>
      </c>
      <c r="X628" s="57">
        <v>9</v>
      </c>
      <c r="Y628" s="57">
        <v>12</v>
      </c>
      <c r="Z628" s="57">
        <v>11</v>
      </c>
      <c r="AC628" s="57">
        <v>96</v>
      </c>
      <c r="AD628" s="57">
        <v>112</v>
      </c>
      <c r="AE628" s="57">
        <v>109</v>
      </c>
      <c r="AF628" s="57">
        <v>52</v>
      </c>
      <c r="AG628" s="57">
        <v>62</v>
      </c>
      <c r="AH628" s="74"/>
      <c r="AI628" s="74"/>
      <c r="AJ628" s="74"/>
      <c r="AK628" s="74">
        <v>92.79</v>
      </c>
      <c r="AL628" s="74">
        <v>83.81</v>
      </c>
      <c r="AM628" s="74">
        <v>90.57</v>
      </c>
      <c r="AN628" s="74">
        <v>99.65</v>
      </c>
      <c r="AO628" s="74">
        <v>116.99</v>
      </c>
      <c r="AP628" s="57">
        <v>92567450</v>
      </c>
      <c r="AQ628" s="57">
        <v>80081</v>
      </c>
      <c r="AR628" s="57">
        <v>48458700</v>
      </c>
      <c r="AS628" s="57">
        <v>44108744</v>
      </c>
    </row>
    <row r="629" spans="1:45" x14ac:dyDescent="0.35">
      <c r="A629" t="s">
        <v>1025</v>
      </c>
      <c r="B629" s="57">
        <v>-12</v>
      </c>
      <c r="C629" s="57">
        <v>5</v>
      </c>
      <c r="D629" s="57">
        <v>-29</v>
      </c>
      <c r="E629" s="57">
        <v>-33</v>
      </c>
      <c r="F629" s="57">
        <v>42</v>
      </c>
      <c r="G629" s="57">
        <v>8</v>
      </c>
      <c r="H629" s="74">
        <v>137.13</v>
      </c>
      <c r="I629" s="74">
        <v>144.69999999999999</v>
      </c>
      <c r="J629" s="74">
        <v>161.27000000000001</v>
      </c>
      <c r="K629" s="74">
        <v>143.72999999999999</v>
      </c>
      <c r="L629" s="74">
        <v>187.92</v>
      </c>
      <c r="M629" s="74">
        <v>167.62</v>
      </c>
      <c r="N629" s="74">
        <v>133.69999999999999</v>
      </c>
      <c r="U629" s="57">
        <v>210</v>
      </c>
      <c r="V629" s="57">
        <v>20</v>
      </c>
      <c r="W629" s="57">
        <v>24</v>
      </c>
      <c r="X629" s="57">
        <v>10</v>
      </c>
      <c r="Y629" s="57">
        <v>19</v>
      </c>
      <c r="Z629" s="57">
        <v>7</v>
      </c>
      <c r="AC629" s="57">
        <v>92</v>
      </c>
      <c r="AD629" s="57">
        <v>108</v>
      </c>
      <c r="AE629" s="57">
        <v>107</v>
      </c>
      <c r="AF629" s="57">
        <v>54</v>
      </c>
      <c r="AG629" s="57">
        <v>62</v>
      </c>
      <c r="AH629" s="74"/>
      <c r="AI629" s="74"/>
      <c r="AJ629" s="74"/>
      <c r="AK629" s="74">
        <v>92.66</v>
      </c>
      <c r="AL629" s="74">
        <v>83.91</v>
      </c>
      <c r="AM629" s="74">
        <v>90.52</v>
      </c>
      <c r="AN629" s="74">
        <v>99.25</v>
      </c>
      <c r="AO629" s="74">
        <v>116.62</v>
      </c>
      <c r="AP629" s="57">
        <v>92651816</v>
      </c>
      <c r="AQ629" s="57">
        <v>84370</v>
      </c>
      <c r="AR629" s="57">
        <v>48476344</v>
      </c>
      <c r="AS629" s="57">
        <v>44175470</v>
      </c>
    </row>
    <row r="630" spans="1:45" x14ac:dyDescent="0.35">
      <c r="A630" t="s">
        <v>1026</v>
      </c>
      <c r="B630" s="57">
        <v>-6</v>
      </c>
      <c r="C630" s="57">
        <v>9</v>
      </c>
      <c r="D630" s="57">
        <v>-27</v>
      </c>
      <c r="E630" s="57">
        <v>-31</v>
      </c>
      <c r="F630" s="57">
        <v>67</v>
      </c>
      <c r="G630" s="57">
        <v>7</v>
      </c>
      <c r="H630" s="74">
        <v>140.76</v>
      </c>
      <c r="I630" s="74">
        <v>147.28</v>
      </c>
      <c r="J630" s="74">
        <v>174.76</v>
      </c>
      <c r="K630" s="74">
        <v>146.71</v>
      </c>
      <c r="L630" s="74">
        <v>187.99</v>
      </c>
      <c r="M630" s="74">
        <v>169.23</v>
      </c>
      <c r="N630" s="74">
        <v>133.19</v>
      </c>
      <c r="U630" s="57">
        <v>182</v>
      </c>
      <c r="V630" s="57">
        <v>11</v>
      </c>
      <c r="W630" s="57">
        <v>13</v>
      </c>
      <c r="X630" s="57">
        <v>9</v>
      </c>
      <c r="Y630" s="57">
        <v>19</v>
      </c>
      <c r="Z630" s="57">
        <v>9</v>
      </c>
      <c r="AC630" s="57">
        <v>94</v>
      </c>
      <c r="AD630" s="57">
        <v>110</v>
      </c>
      <c r="AE630" s="57">
        <v>108</v>
      </c>
      <c r="AF630" s="57">
        <v>56</v>
      </c>
      <c r="AG630" s="57">
        <v>61</v>
      </c>
      <c r="AH630" s="74"/>
      <c r="AI630" s="74"/>
      <c r="AJ630" s="74"/>
      <c r="AK630" s="74">
        <v>92.45</v>
      </c>
      <c r="AL630" s="74">
        <v>84.83</v>
      </c>
      <c r="AM630" s="74">
        <v>89.82</v>
      </c>
      <c r="AN630" s="74">
        <v>98.39</v>
      </c>
      <c r="AO630" s="74">
        <v>115.6</v>
      </c>
      <c r="AP630" s="57">
        <v>92739500</v>
      </c>
      <c r="AQ630" s="57">
        <v>87692</v>
      </c>
      <c r="AR630" s="57">
        <v>48500748</v>
      </c>
      <c r="AS630" s="57">
        <v>44238760</v>
      </c>
    </row>
    <row r="631" spans="1:45" x14ac:dyDescent="0.35">
      <c r="A631" t="s">
        <v>1028</v>
      </c>
      <c r="B631" s="57">
        <v>-7</v>
      </c>
      <c r="C631" s="57">
        <v>8</v>
      </c>
      <c r="D631" s="57">
        <v>-27</v>
      </c>
      <c r="E631" s="57">
        <v>-32</v>
      </c>
      <c r="F631" s="57">
        <v>79</v>
      </c>
      <c r="G631" s="57">
        <v>6</v>
      </c>
      <c r="H631" s="74">
        <v>141.58000000000001</v>
      </c>
      <c r="I631" s="74">
        <v>147.65</v>
      </c>
      <c r="J631" s="74">
        <v>177.24</v>
      </c>
      <c r="K631" s="74">
        <v>148.80000000000001</v>
      </c>
      <c r="L631" s="74">
        <v>182.97</v>
      </c>
      <c r="M631" s="74">
        <v>162.91999999999999</v>
      </c>
      <c r="N631" s="74">
        <v>128.31</v>
      </c>
      <c r="U631" s="57">
        <v>188</v>
      </c>
      <c r="V631" s="57">
        <v>18</v>
      </c>
      <c r="W631" s="57">
        <v>17</v>
      </c>
      <c r="X631" s="57">
        <v>7</v>
      </c>
      <c r="Y631" s="57">
        <v>15</v>
      </c>
      <c r="Z631" s="57">
        <v>9</v>
      </c>
      <c r="AC631" s="57">
        <v>95</v>
      </c>
      <c r="AD631" s="57">
        <v>108</v>
      </c>
      <c r="AE631" s="57">
        <v>107</v>
      </c>
      <c r="AF631" s="57">
        <v>56</v>
      </c>
      <c r="AG631" s="57">
        <v>61</v>
      </c>
      <c r="AH631" s="74"/>
      <c r="AI631" s="74"/>
      <c r="AJ631" s="74"/>
      <c r="AK631" s="74">
        <v>92.96</v>
      </c>
      <c r="AL631" s="74">
        <v>85.16</v>
      </c>
      <c r="AM631" s="74">
        <v>90.95</v>
      </c>
      <c r="AN631" s="74">
        <v>98.77</v>
      </c>
      <c r="AO631" s="74">
        <v>115</v>
      </c>
      <c r="AP631" s="57">
        <v>92826530</v>
      </c>
      <c r="AQ631" s="57">
        <v>87024</v>
      </c>
      <c r="AR631" s="57">
        <v>48523800</v>
      </c>
      <c r="AS631" s="57">
        <v>44302736</v>
      </c>
    </row>
    <row r="632" spans="1:45" x14ac:dyDescent="0.35">
      <c r="A632" t="s">
        <v>1029</v>
      </c>
      <c r="B632" s="57">
        <v>-9</v>
      </c>
      <c r="C632" s="57">
        <v>7</v>
      </c>
      <c r="D632" s="57">
        <v>-24</v>
      </c>
      <c r="E632" s="57">
        <v>-32</v>
      </c>
      <c r="F632" s="57">
        <v>62</v>
      </c>
      <c r="G632" s="57">
        <v>6</v>
      </c>
      <c r="H632" s="74">
        <v>164.15</v>
      </c>
      <c r="I632" s="74">
        <v>159.34</v>
      </c>
      <c r="J632" s="74">
        <v>205.03</v>
      </c>
      <c r="K632" s="74">
        <v>163.47</v>
      </c>
      <c r="L632" s="74">
        <v>178.7</v>
      </c>
      <c r="M632" s="74">
        <v>171.08</v>
      </c>
      <c r="N632" s="74">
        <v>136.32</v>
      </c>
      <c r="U632" s="57">
        <v>187</v>
      </c>
      <c r="V632" s="57">
        <v>16</v>
      </c>
      <c r="W632" s="57">
        <v>19</v>
      </c>
      <c r="X632" s="57">
        <v>8</v>
      </c>
      <c r="Y632" s="57">
        <v>13</v>
      </c>
      <c r="Z632" s="57">
        <v>8</v>
      </c>
      <c r="AC632" s="57">
        <v>100</v>
      </c>
      <c r="AD632" s="57">
        <v>111</v>
      </c>
      <c r="AE632" s="57">
        <v>106</v>
      </c>
      <c r="AF632" s="57">
        <v>56</v>
      </c>
      <c r="AG632" s="57">
        <v>59</v>
      </c>
      <c r="AH632" s="74"/>
      <c r="AI632" s="74"/>
      <c r="AJ632" s="74"/>
      <c r="AK632" s="74">
        <v>93.2</v>
      </c>
      <c r="AL632" s="74">
        <v>85.98</v>
      </c>
      <c r="AM632" s="74">
        <v>90.67</v>
      </c>
      <c r="AN632" s="74">
        <v>98.79</v>
      </c>
      <c r="AO632" s="74">
        <v>115.38</v>
      </c>
      <c r="AP632" s="57">
        <v>92907700</v>
      </c>
      <c r="AQ632" s="57">
        <v>81162</v>
      </c>
      <c r="AR632" s="57">
        <v>48544576</v>
      </c>
      <c r="AS632" s="57">
        <v>44363120</v>
      </c>
    </row>
    <row r="633" spans="1:45" x14ac:dyDescent="0.35">
      <c r="A633" t="s">
        <v>1151</v>
      </c>
      <c r="B633" s="57">
        <v>-12</v>
      </c>
      <c r="C633" s="57">
        <v>2</v>
      </c>
      <c r="D633" s="57">
        <v>-16</v>
      </c>
      <c r="E633" s="57">
        <v>-7</v>
      </c>
      <c r="F633" s="57">
        <v>65</v>
      </c>
      <c r="G633" s="57">
        <v>0</v>
      </c>
      <c r="H633" s="74">
        <v>159.69999999999999</v>
      </c>
      <c r="I633" s="74">
        <v>169.5</v>
      </c>
      <c r="J633" s="74">
        <v>246.22</v>
      </c>
      <c r="K633" s="74">
        <v>180.91</v>
      </c>
      <c r="L633" s="74">
        <v>162.75</v>
      </c>
      <c r="M633" s="74">
        <v>171.14</v>
      </c>
      <c r="N633" s="74">
        <v>125.75</v>
      </c>
      <c r="U633" s="57">
        <v>180</v>
      </c>
      <c r="V633" s="57">
        <v>16</v>
      </c>
      <c r="W633" s="57">
        <v>20</v>
      </c>
      <c r="X633" s="57">
        <v>11</v>
      </c>
      <c r="Y633" s="57">
        <v>14</v>
      </c>
      <c r="Z633" s="57">
        <v>8</v>
      </c>
      <c r="AC633" s="57">
        <v>107</v>
      </c>
      <c r="AD633" s="57">
        <v>125</v>
      </c>
      <c r="AE633" s="57">
        <v>119</v>
      </c>
      <c r="AF633" s="57">
        <v>66</v>
      </c>
      <c r="AG633" s="57">
        <v>59</v>
      </c>
      <c r="AH633" s="74"/>
      <c r="AI633" s="74"/>
      <c r="AJ633" s="74"/>
      <c r="AK633" s="74"/>
      <c r="AL633" s="74"/>
      <c r="AM633" s="74"/>
      <c r="AN633" s="74"/>
      <c r="AO633" s="74"/>
      <c r="AP633" s="57">
        <v>93006390</v>
      </c>
      <c r="AQ633" s="57">
        <v>98695</v>
      </c>
      <c r="AR633" s="57">
        <v>48570776</v>
      </c>
      <c r="AS633" s="57">
        <v>44435616</v>
      </c>
    </row>
    <row r="634" spans="1:45" x14ac:dyDescent="0.35">
      <c r="A634" t="s">
        <v>1152</v>
      </c>
      <c r="B634" s="57">
        <v>-9</v>
      </c>
      <c r="C634" s="57">
        <v>1</v>
      </c>
      <c r="D634" s="57">
        <v>-18</v>
      </c>
      <c r="E634" s="57">
        <v>-5</v>
      </c>
      <c r="F634" s="57">
        <v>49</v>
      </c>
      <c r="G634" s="57">
        <v>1</v>
      </c>
      <c r="H634" s="74">
        <v>137.29</v>
      </c>
      <c r="I634" s="74">
        <v>149.99</v>
      </c>
      <c r="J634" s="74">
        <v>167.18</v>
      </c>
      <c r="K634" s="74">
        <v>151.36000000000001</v>
      </c>
      <c r="L634" s="74">
        <v>164.88</v>
      </c>
      <c r="M634" s="74">
        <v>157.44999999999999</v>
      </c>
      <c r="N634" s="74">
        <v>134.03</v>
      </c>
      <c r="U634" s="57">
        <v>159</v>
      </c>
      <c r="V634" s="57">
        <v>15</v>
      </c>
      <c r="W634" s="57">
        <v>13</v>
      </c>
      <c r="X634" s="57">
        <v>7</v>
      </c>
      <c r="Y634" s="57">
        <v>15</v>
      </c>
      <c r="Z634" s="57">
        <v>8</v>
      </c>
      <c r="AC634" s="57">
        <v>109</v>
      </c>
      <c r="AD634" s="57">
        <v>135</v>
      </c>
      <c r="AE634" s="57">
        <v>135</v>
      </c>
      <c r="AF634" s="57">
        <v>63</v>
      </c>
      <c r="AG634" s="57">
        <v>59</v>
      </c>
      <c r="AH634" s="74"/>
      <c r="AI634" s="74"/>
      <c r="AJ634" s="74"/>
      <c r="AK634" s="74"/>
      <c r="AL634" s="74"/>
      <c r="AM634" s="74"/>
      <c r="AN634" s="74"/>
      <c r="AO634" s="74"/>
      <c r="AP634" s="57">
        <v>93055384</v>
      </c>
      <c r="AQ634" s="57">
        <v>48997</v>
      </c>
      <c r="AR634" s="57">
        <v>48584616</v>
      </c>
      <c r="AS634" s="57">
        <v>44470772</v>
      </c>
    </row>
    <row r="635" spans="1:45" x14ac:dyDescent="0.35">
      <c r="A635" t="s">
        <v>1030</v>
      </c>
      <c r="B635" s="57">
        <v>-6</v>
      </c>
      <c r="C635" s="57">
        <v>8</v>
      </c>
      <c r="D635" s="57">
        <v>-27</v>
      </c>
      <c r="E635" s="57">
        <v>-33</v>
      </c>
      <c r="F635" s="57">
        <v>70</v>
      </c>
      <c r="G635" s="57">
        <v>6</v>
      </c>
      <c r="H635" s="74">
        <v>138.52000000000001</v>
      </c>
      <c r="I635" s="74">
        <v>155.53</v>
      </c>
      <c r="J635" s="74">
        <v>183.2</v>
      </c>
      <c r="K635" s="74">
        <v>149.19999999999999</v>
      </c>
      <c r="L635" s="74">
        <v>200.56</v>
      </c>
      <c r="M635" s="74">
        <v>184.31</v>
      </c>
      <c r="N635" s="74">
        <v>157.02000000000001</v>
      </c>
      <c r="U635" s="57">
        <v>181</v>
      </c>
      <c r="V635" s="57">
        <v>13</v>
      </c>
      <c r="W635" s="57">
        <v>17</v>
      </c>
      <c r="X635" s="57">
        <v>9</v>
      </c>
      <c r="Y635" s="57">
        <v>12</v>
      </c>
      <c r="Z635" s="57">
        <v>10</v>
      </c>
      <c r="AC635" s="57">
        <v>97</v>
      </c>
      <c r="AD635" s="57">
        <v>113</v>
      </c>
      <c r="AE635" s="57">
        <v>110</v>
      </c>
      <c r="AF635" s="57">
        <v>52</v>
      </c>
      <c r="AG635" s="57">
        <v>59</v>
      </c>
      <c r="AH635" s="74"/>
      <c r="AI635" s="74"/>
      <c r="AJ635" s="74"/>
      <c r="AK635" s="74">
        <v>93.59</v>
      </c>
      <c r="AL635" s="74">
        <v>86.52</v>
      </c>
      <c r="AM635" s="74">
        <v>90.73</v>
      </c>
      <c r="AN635" s="74">
        <v>99.22</v>
      </c>
      <c r="AO635" s="74">
        <v>116.36</v>
      </c>
      <c r="AP635" s="57">
        <v>93121880</v>
      </c>
      <c r="AQ635" s="57">
        <v>66492</v>
      </c>
      <c r="AR635" s="57">
        <v>48604764</v>
      </c>
      <c r="AS635" s="57">
        <v>44517110</v>
      </c>
    </row>
    <row r="636" spans="1:45" x14ac:dyDescent="0.35">
      <c r="A636" t="s">
        <v>1031</v>
      </c>
      <c r="B636" s="57">
        <v>-8</v>
      </c>
      <c r="C636" s="57">
        <v>8</v>
      </c>
      <c r="D636" s="57">
        <v>-28</v>
      </c>
      <c r="E636" s="57">
        <v>-32</v>
      </c>
      <c r="F636" s="57">
        <v>71</v>
      </c>
      <c r="G636" s="57">
        <v>7</v>
      </c>
      <c r="H636" s="74">
        <v>139.52000000000001</v>
      </c>
      <c r="I636" s="74">
        <v>156.37</v>
      </c>
      <c r="J636" s="74">
        <v>186.83</v>
      </c>
      <c r="K636" s="74">
        <v>152.54</v>
      </c>
      <c r="L636" s="74">
        <v>199.72</v>
      </c>
      <c r="M636" s="74">
        <v>183.6</v>
      </c>
      <c r="N636" s="74">
        <v>153.47</v>
      </c>
      <c r="U636" s="57">
        <v>184</v>
      </c>
      <c r="V636" s="57">
        <v>12</v>
      </c>
      <c r="W636" s="57">
        <v>16</v>
      </c>
      <c r="X636" s="57">
        <v>8</v>
      </c>
      <c r="Y636" s="57">
        <v>17</v>
      </c>
      <c r="Z636" s="57">
        <v>8</v>
      </c>
      <c r="AC636" s="57">
        <v>94</v>
      </c>
      <c r="AD636" s="57">
        <v>110</v>
      </c>
      <c r="AE636" s="57">
        <v>109</v>
      </c>
      <c r="AF636" s="57">
        <v>55</v>
      </c>
      <c r="AG636" s="57">
        <v>59</v>
      </c>
      <c r="AH636" s="74"/>
      <c r="AI636" s="74"/>
      <c r="AJ636" s="74"/>
      <c r="AK636" s="74">
        <v>93.96</v>
      </c>
      <c r="AL636" s="74">
        <v>87.26</v>
      </c>
      <c r="AM636" s="74">
        <v>90.83</v>
      </c>
      <c r="AN636" s="74">
        <v>99.4</v>
      </c>
      <c r="AO636" s="74">
        <v>116.78</v>
      </c>
      <c r="AP636" s="57">
        <v>93185660</v>
      </c>
      <c r="AQ636" s="57">
        <v>63790</v>
      </c>
      <c r="AR636" s="57">
        <v>48625148</v>
      </c>
      <c r="AS636" s="57">
        <v>44560520</v>
      </c>
    </row>
    <row r="637" spans="1:45" x14ac:dyDescent="0.35">
      <c r="A637" t="s">
        <v>1036</v>
      </c>
      <c r="B637" s="57">
        <v>-7</v>
      </c>
      <c r="C637" s="57">
        <v>7</v>
      </c>
      <c r="D637" s="57">
        <v>-27</v>
      </c>
      <c r="E637" s="57">
        <v>-29</v>
      </c>
      <c r="F637" s="57">
        <v>61</v>
      </c>
      <c r="G637" s="57">
        <v>7</v>
      </c>
      <c r="H637" s="74">
        <v>141.57</v>
      </c>
      <c r="I637" s="74">
        <v>159.43</v>
      </c>
      <c r="J637" s="74">
        <v>190.04</v>
      </c>
      <c r="K637" s="74">
        <v>158.66999999999999</v>
      </c>
      <c r="L637" s="74">
        <v>197.99</v>
      </c>
      <c r="M637" s="74">
        <v>196.3</v>
      </c>
      <c r="N637" s="74">
        <v>157.53</v>
      </c>
      <c r="U637" s="57">
        <v>199</v>
      </c>
      <c r="V637" s="57">
        <v>18</v>
      </c>
      <c r="W637" s="57">
        <v>23</v>
      </c>
      <c r="X637" s="57">
        <v>8</v>
      </c>
      <c r="Y637" s="57">
        <v>18</v>
      </c>
      <c r="Z637" s="57">
        <v>8</v>
      </c>
      <c r="AC637" s="57">
        <v>94</v>
      </c>
      <c r="AD637" s="57">
        <v>110</v>
      </c>
      <c r="AE637" s="57">
        <v>109</v>
      </c>
      <c r="AF637" s="57">
        <v>59</v>
      </c>
      <c r="AG637" s="57">
        <v>62</v>
      </c>
      <c r="AH637" s="74"/>
      <c r="AI637" s="74"/>
      <c r="AJ637" s="74"/>
      <c r="AK637" s="74">
        <v>93.91</v>
      </c>
      <c r="AL637" s="74">
        <v>86.55</v>
      </c>
      <c r="AM637" s="74">
        <v>90.58</v>
      </c>
      <c r="AN637" s="74">
        <v>100.13</v>
      </c>
      <c r="AO637" s="74">
        <v>117.43</v>
      </c>
      <c r="AP637" s="57">
        <v>93252390</v>
      </c>
      <c r="AQ637" s="57">
        <v>66726</v>
      </c>
      <c r="AR637" s="57">
        <v>48647828</v>
      </c>
      <c r="AS637" s="57">
        <v>44604570</v>
      </c>
    </row>
    <row r="638" spans="1:45" x14ac:dyDescent="0.35">
      <c r="A638" t="s">
        <v>1037</v>
      </c>
      <c r="B638" s="57">
        <v>-8</v>
      </c>
      <c r="C638" s="57">
        <v>8</v>
      </c>
      <c r="D638" s="57">
        <v>-28</v>
      </c>
      <c r="E638" s="57">
        <v>-29</v>
      </c>
      <c r="F638" s="57">
        <v>59</v>
      </c>
      <c r="G638" s="57">
        <v>7</v>
      </c>
      <c r="H638" s="74">
        <v>141.26</v>
      </c>
      <c r="I638" s="74">
        <v>155.93</v>
      </c>
      <c r="J638" s="74">
        <v>187.03</v>
      </c>
      <c r="K638" s="74">
        <v>156.11000000000001</v>
      </c>
      <c r="L638" s="74">
        <v>191.77</v>
      </c>
      <c r="M638" s="74">
        <v>173.69</v>
      </c>
      <c r="N638" s="74">
        <v>144.91</v>
      </c>
      <c r="U638" s="57">
        <v>189</v>
      </c>
      <c r="V638" s="57">
        <v>13</v>
      </c>
      <c r="W638" s="57">
        <v>18</v>
      </c>
      <c r="X638" s="57">
        <v>6</v>
      </c>
      <c r="Y638" s="57">
        <v>16</v>
      </c>
      <c r="Z638" s="57">
        <v>9</v>
      </c>
      <c r="AC638" s="57">
        <v>94</v>
      </c>
      <c r="AD638" s="57">
        <v>109</v>
      </c>
      <c r="AE638" s="57">
        <v>109</v>
      </c>
      <c r="AF638" s="57">
        <v>58</v>
      </c>
      <c r="AG638" s="57">
        <v>62</v>
      </c>
      <c r="AH638" s="74"/>
      <c r="AI638" s="74"/>
      <c r="AJ638" s="74"/>
      <c r="AK638" s="74">
        <v>94.49</v>
      </c>
      <c r="AL638" s="74">
        <v>88.3</v>
      </c>
      <c r="AM638" s="74">
        <v>90.44</v>
      </c>
      <c r="AN638" s="74">
        <v>100.15</v>
      </c>
      <c r="AO638" s="74">
        <v>117.51</v>
      </c>
      <c r="AP638" s="57">
        <v>93322060</v>
      </c>
      <c r="AQ638" s="57">
        <v>69671</v>
      </c>
      <c r="AR638" s="57">
        <v>48672910</v>
      </c>
      <c r="AS638" s="57">
        <v>44649156</v>
      </c>
    </row>
    <row r="639" spans="1:45" x14ac:dyDescent="0.35">
      <c r="A639" t="s">
        <v>1038</v>
      </c>
      <c r="B639" s="57">
        <v>-7</v>
      </c>
      <c r="C639" s="57">
        <v>11</v>
      </c>
      <c r="D639" s="57">
        <v>-22</v>
      </c>
      <c r="E639" s="57">
        <v>-30</v>
      </c>
      <c r="F639" s="57">
        <v>61</v>
      </c>
      <c r="G639" s="57">
        <v>5</v>
      </c>
      <c r="H639" s="74">
        <v>171.8</v>
      </c>
      <c r="I639" s="74">
        <v>177.99</v>
      </c>
      <c r="J639" s="74">
        <v>226.24</v>
      </c>
      <c r="K639" s="74">
        <v>182.95</v>
      </c>
      <c r="L639" s="74">
        <v>191.51</v>
      </c>
      <c r="M639" s="74">
        <v>190.17</v>
      </c>
      <c r="N639" s="74">
        <v>149.63999999999999</v>
      </c>
      <c r="U639" s="57">
        <v>186</v>
      </c>
      <c r="V639" s="57">
        <v>18</v>
      </c>
      <c r="W639" s="57">
        <v>21</v>
      </c>
      <c r="X639" s="57">
        <v>11</v>
      </c>
      <c r="Y639" s="57">
        <v>15</v>
      </c>
      <c r="Z639" s="57">
        <v>8</v>
      </c>
      <c r="AC639" s="57">
        <v>100</v>
      </c>
      <c r="AD639" s="57">
        <v>110</v>
      </c>
      <c r="AE639" s="57">
        <v>106</v>
      </c>
      <c r="AF639" s="57">
        <v>59</v>
      </c>
      <c r="AG639" s="57">
        <v>65</v>
      </c>
      <c r="AH639" s="74"/>
      <c r="AI639" s="74"/>
      <c r="AJ639" s="74"/>
      <c r="AK639" s="74">
        <v>94.2</v>
      </c>
      <c r="AL639" s="74">
        <v>88.14</v>
      </c>
      <c r="AM639" s="74">
        <v>90.7</v>
      </c>
      <c r="AN639" s="74">
        <v>98.85</v>
      </c>
      <c r="AO639" s="74">
        <v>119.01</v>
      </c>
      <c r="AP639" s="57">
        <v>93394440</v>
      </c>
      <c r="AQ639" s="57">
        <v>72376</v>
      </c>
      <c r="AR639" s="57">
        <v>48700530</v>
      </c>
      <c r="AS639" s="57">
        <v>44693910</v>
      </c>
    </row>
    <row r="640" spans="1:45" x14ac:dyDescent="0.35">
      <c r="A640" t="s">
        <v>1153</v>
      </c>
      <c r="B640" s="57">
        <v>-13</v>
      </c>
      <c r="C640" s="57">
        <v>2</v>
      </c>
      <c r="D640" s="57">
        <v>-14</v>
      </c>
      <c r="E640" s="57">
        <v>-7</v>
      </c>
      <c r="F640" s="57">
        <v>46</v>
      </c>
      <c r="G640" s="57">
        <v>1</v>
      </c>
      <c r="H640" s="74">
        <v>162.88999999999999</v>
      </c>
      <c r="I640" s="74">
        <v>197.46</v>
      </c>
      <c r="J640" s="74">
        <v>274.82</v>
      </c>
      <c r="K640" s="74">
        <v>214.39</v>
      </c>
      <c r="L640" s="74">
        <v>174.18</v>
      </c>
      <c r="M640" s="74">
        <v>215.87</v>
      </c>
      <c r="N640" s="74">
        <v>138.68</v>
      </c>
      <c r="U640" s="57">
        <v>173</v>
      </c>
      <c r="V640" s="57">
        <v>15</v>
      </c>
      <c r="W640" s="57">
        <v>20</v>
      </c>
      <c r="X640" s="57">
        <v>10</v>
      </c>
      <c r="Y640" s="57">
        <v>12</v>
      </c>
      <c r="Z640" s="57">
        <v>8</v>
      </c>
      <c r="AC640" s="57">
        <v>102</v>
      </c>
      <c r="AD640" s="57">
        <v>120</v>
      </c>
      <c r="AE640" s="57">
        <v>118</v>
      </c>
      <c r="AF640" s="57">
        <v>78</v>
      </c>
      <c r="AG640" s="57">
        <v>66</v>
      </c>
      <c r="AH640" s="74"/>
      <c r="AI640" s="74"/>
      <c r="AJ640" s="74"/>
      <c r="AK640" s="74"/>
      <c r="AL640" s="74"/>
      <c r="AM640" s="74"/>
      <c r="AN640" s="74"/>
      <c r="AO640" s="74"/>
      <c r="AP640" s="57">
        <v>93465860</v>
      </c>
      <c r="AQ640" s="57">
        <v>71414</v>
      </c>
      <c r="AR640" s="57">
        <v>48724824</v>
      </c>
      <c r="AS640" s="57">
        <v>44741030</v>
      </c>
    </row>
    <row r="641" spans="1:45" x14ac:dyDescent="0.35">
      <c r="A641" t="s">
        <v>1154</v>
      </c>
      <c r="B641" s="57">
        <v>-9</v>
      </c>
      <c r="C641" s="57">
        <v>2</v>
      </c>
      <c r="D641" s="57">
        <v>-13</v>
      </c>
      <c r="E641" s="57">
        <v>-4</v>
      </c>
      <c r="F641" s="57">
        <v>60</v>
      </c>
      <c r="G641" s="57">
        <v>1</v>
      </c>
      <c r="H641" s="74">
        <v>139.29</v>
      </c>
      <c r="I641" s="74">
        <v>167.63</v>
      </c>
      <c r="J641" s="74">
        <v>181.32</v>
      </c>
      <c r="K641" s="74">
        <v>171.27</v>
      </c>
      <c r="L641" s="74">
        <v>176.16</v>
      </c>
      <c r="M641" s="74">
        <v>168.11</v>
      </c>
      <c r="N641" s="74">
        <v>140.27000000000001</v>
      </c>
      <c r="U641" s="57">
        <v>153</v>
      </c>
      <c r="V641" s="57">
        <v>17</v>
      </c>
      <c r="W641" s="57">
        <v>12</v>
      </c>
      <c r="X641" s="57">
        <v>8</v>
      </c>
      <c r="Y641" s="57">
        <v>9</v>
      </c>
      <c r="Z641" s="57">
        <v>11</v>
      </c>
      <c r="AC641" s="57">
        <v>105</v>
      </c>
      <c r="AD641" s="57">
        <v>129</v>
      </c>
      <c r="AE641" s="57">
        <v>132</v>
      </c>
      <c r="AF641" s="57">
        <v>76</v>
      </c>
      <c r="AG641" s="57">
        <v>66</v>
      </c>
      <c r="AH641" s="74"/>
      <c r="AI641" s="74"/>
      <c r="AJ641" s="74"/>
      <c r="AK641" s="74"/>
      <c r="AL641" s="74"/>
      <c r="AM641" s="74"/>
      <c r="AN641" s="74"/>
      <c r="AO641" s="74"/>
      <c r="AP641" s="57">
        <v>93507380</v>
      </c>
      <c r="AQ641" s="57">
        <v>41523</v>
      </c>
      <c r="AR641" s="57">
        <v>48740810</v>
      </c>
      <c r="AS641" s="57">
        <v>44766572</v>
      </c>
    </row>
    <row r="642" spans="1:45" x14ac:dyDescent="0.35">
      <c r="A642" t="s">
        <v>1039</v>
      </c>
      <c r="B642" s="57">
        <v>-11</v>
      </c>
      <c r="C642" s="57">
        <v>7</v>
      </c>
      <c r="D642" s="57">
        <v>-27</v>
      </c>
      <c r="E642" s="57">
        <v>-32</v>
      </c>
      <c r="F642" s="57">
        <v>34</v>
      </c>
      <c r="G642" s="57">
        <v>8</v>
      </c>
      <c r="H642" s="74">
        <v>137.44999999999999</v>
      </c>
      <c r="I642" s="74">
        <v>163.76</v>
      </c>
      <c r="J642" s="74">
        <v>178.18</v>
      </c>
      <c r="K642" s="74">
        <v>158.94999999999999</v>
      </c>
      <c r="L642" s="74">
        <v>200.98</v>
      </c>
      <c r="M642" s="74">
        <v>175.74</v>
      </c>
      <c r="N642" s="74">
        <v>163.78</v>
      </c>
      <c r="U642" s="57">
        <v>178</v>
      </c>
      <c r="V642" s="57">
        <v>18</v>
      </c>
      <c r="W642" s="57">
        <v>14</v>
      </c>
      <c r="X642" s="57">
        <v>8</v>
      </c>
      <c r="Y642" s="57">
        <v>13</v>
      </c>
      <c r="Z642" s="57">
        <v>10</v>
      </c>
      <c r="AC642" s="57">
        <v>91</v>
      </c>
      <c r="AD642" s="57">
        <v>106</v>
      </c>
      <c r="AE642" s="57">
        <v>107</v>
      </c>
      <c r="AF642" s="57">
        <v>55</v>
      </c>
      <c r="AG642" s="57">
        <v>66</v>
      </c>
      <c r="AH642" s="74"/>
      <c r="AI642" s="74"/>
      <c r="AJ642" s="74"/>
      <c r="AK642" s="74">
        <v>98.75</v>
      </c>
      <c r="AL642" s="74">
        <v>89.33</v>
      </c>
      <c r="AM642" s="74">
        <v>91.42</v>
      </c>
      <c r="AN642" s="74">
        <v>104.44</v>
      </c>
      <c r="AO642" s="74">
        <v>152.37</v>
      </c>
      <c r="AP642" s="57">
        <v>93565470</v>
      </c>
      <c r="AQ642" s="57">
        <v>58096</v>
      </c>
      <c r="AR642" s="57">
        <v>48765730</v>
      </c>
      <c r="AS642" s="57">
        <v>44799748</v>
      </c>
    </row>
    <row r="643" spans="1:45" x14ac:dyDescent="0.35">
      <c r="A643" t="s">
        <v>1040</v>
      </c>
      <c r="B643" s="57">
        <v>-14</v>
      </c>
      <c r="C643" s="57">
        <v>5</v>
      </c>
      <c r="D643" s="57">
        <v>-29</v>
      </c>
      <c r="E643" s="57">
        <v>-32</v>
      </c>
      <c r="F643" s="57">
        <v>20</v>
      </c>
      <c r="G643" s="57">
        <v>8</v>
      </c>
      <c r="H643" s="74">
        <v>135.05000000000001</v>
      </c>
      <c r="I643" s="74">
        <v>160.66</v>
      </c>
      <c r="J643" s="74">
        <v>174.47</v>
      </c>
      <c r="K643" s="74">
        <v>156.05000000000001</v>
      </c>
      <c r="L643" s="74">
        <v>197.57</v>
      </c>
      <c r="M643" s="74">
        <v>175.06</v>
      </c>
      <c r="N643" s="74">
        <v>167.09</v>
      </c>
      <c r="U643" s="57">
        <v>200</v>
      </c>
      <c r="V643" s="57">
        <v>15</v>
      </c>
      <c r="W643" s="57">
        <v>21</v>
      </c>
      <c r="X643" s="57">
        <v>6</v>
      </c>
      <c r="Y643" s="57">
        <v>18</v>
      </c>
      <c r="Z643" s="57">
        <v>8</v>
      </c>
      <c r="AC643" s="57">
        <v>86</v>
      </c>
      <c r="AD643" s="57">
        <v>103</v>
      </c>
      <c r="AE643" s="57">
        <v>107</v>
      </c>
      <c r="AF643" s="57">
        <v>58</v>
      </c>
      <c r="AG643" s="57">
        <v>67</v>
      </c>
      <c r="AH643" s="74"/>
      <c r="AI643" s="74"/>
      <c r="AJ643" s="74"/>
      <c r="AK643" s="74">
        <v>99.17</v>
      </c>
      <c r="AL643" s="74">
        <v>88.59</v>
      </c>
      <c r="AM643" s="74">
        <v>92.4</v>
      </c>
      <c r="AN643" s="74">
        <v>105.42</v>
      </c>
      <c r="AO643" s="74">
        <v>153.84</v>
      </c>
      <c r="AP643" s="57">
        <v>93630856</v>
      </c>
      <c r="AQ643" s="57">
        <v>65385</v>
      </c>
      <c r="AR643" s="57">
        <v>48797580</v>
      </c>
      <c r="AS643" s="57">
        <v>44833280</v>
      </c>
    </row>
    <row r="644" spans="1:45" x14ac:dyDescent="0.35">
      <c r="A644" t="s">
        <v>1041</v>
      </c>
      <c r="B644" s="57">
        <v>-10</v>
      </c>
      <c r="C644" s="57">
        <v>7</v>
      </c>
      <c r="D644" s="57">
        <v>-29</v>
      </c>
      <c r="E644" s="57">
        <v>-31</v>
      </c>
      <c r="F644" s="57">
        <v>35</v>
      </c>
      <c r="G644" s="57">
        <v>7</v>
      </c>
      <c r="H644" s="74">
        <v>136.47999999999999</v>
      </c>
      <c r="I644" s="74">
        <v>159.55000000000001</v>
      </c>
      <c r="J644" s="74">
        <v>184.01</v>
      </c>
      <c r="K644" s="74">
        <v>157.09</v>
      </c>
      <c r="L644" s="74">
        <v>185.73</v>
      </c>
      <c r="M644" s="74">
        <v>183.32</v>
      </c>
      <c r="N644" s="74">
        <v>157.03</v>
      </c>
      <c r="U644" s="57">
        <v>188</v>
      </c>
      <c r="V644" s="57">
        <v>17</v>
      </c>
      <c r="W644" s="57">
        <v>20</v>
      </c>
      <c r="X644" s="57">
        <v>7</v>
      </c>
      <c r="Y644" s="57">
        <v>15</v>
      </c>
      <c r="Z644" s="57">
        <v>9</v>
      </c>
      <c r="AC644" s="57">
        <v>88</v>
      </c>
      <c r="AD644" s="57">
        <v>106</v>
      </c>
      <c r="AE644" s="57">
        <v>107</v>
      </c>
      <c r="AF644" s="57">
        <v>59</v>
      </c>
      <c r="AG644" s="57">
        <v>65</v>
      </c>
      <c r="AH644" s="74"/>
      <c r="AI644" s="74"/>
      <c r="AJ644" s="74"/>
      <c r="AK644" s="74">
        <v>99.76</v>
      </c>
      <c r="AL644" s="74">
        <v>88.03</v>
      </c>
      <c r="AM644" s="74">
        <v>93.12</v>
      </c>
      <c r="AN644" s="74">
        <v>106.87</v>
      </c>
      <c r="AO644" s="74">
        <v>155.78</v>
      </c>
      <c r="AP644" s="57">
        <v>93696490</v>
      </c>
      <c r="AQ644" s="57">
        <v>65632</v>
      </c>
      <c r="AR644" s="57">
        <v>48829120</v>
      </c>
      <c r="AS644" s="57">
        <v>44867372</v>
      </c>
    </row>
    <row r="645" spans="1:45" x14ac:dyDescent="0.35">
      <c r="A645" t="s">
        <v>1044</v>
      </c>
      <c r="B645" s="57">
        <v>-11</v>
      </c>
      <c r="C645" s="57">
        <v>6</v>
      </c>
      <c r="D645" s="57">
        <v>-30</v>
      </c>
      <c r="E645" s="57">
        <v>-31</v>
      </c>
      <c r="F645" s="57">
        <v>15</v>
      </c>
      <c r="G645" s="57">
        <v>8</v>
      </c>
      <c r="H645" s="74">
        <v>139.63</v>
      </c>
      <c r="I645" s="74">
        <v>160.36000000000001</v>
      </c>
      <c r="J645" s="74">
        <v>177.85</v>
      </c>
      <c r="K645" s="74">
        <v>159.93</v>
      </c>
      <c r="L645" s="74">
        <v>184.77</v>
      </c>
      <c r="M645" s="74">
        <v>172.89</v>
      </c>
      <c r="N645" s="74">
        <v>149.53</v>
      </c>
      <c r="U645" s="57">
        <v>200</v>
      </c>
      <c r="V645" s="57">
        <v>17</v>
      </c>
      <c r="W645" s="57">
        <v>23</v>
      </c>
      <c r="X645" s="57">
        <v>10</v>
      </c>
      <c r="Y645" s="57">
        <v>15</v>
      </c>
      <c r="Z645" s="57">
        <v>10</v>
      </c>
      <c r="AC645" s="57">
        <v>88</v>
      </c>
      <c r="AD645" s="57">
        <v>104</v>
      </c>
      <c r="AE645" s="57">
        <v>107</v>
      </c>
      <c r="AF645" s="57">
        <v>61</v>
      </c>
      <c r="AG645" s="57">
        <v>66</v>
      </c>
      <c r="AH645" s="74"/>
      <c r="AI645" s="74"/>
      <c r="AJ645" s="74"/>
      <c r="AK645" s="74">
        <v>100.31</v>
      </c>
      <c r="AL645" s="74">
        <v>88.09</v>
      </c>
      <c r="AM645" s="74">
        <v>93.97</v>
      </c>
      <c r="AN645" s="74">
        <v>107.43</v>
      </c>
      <c r="AO645" s="74">
        <v>157.55000000000001</v>
      </c>
      <c r="AP645" s="57">
        <v>94633520</v>
      </c>
      <c r="AQ645" s="57">
        <v>937033</v>
      </c>
      <c r="AR645" s="57">
        <v>48863490</v>
      </c>
      <c r="AS645" s="57">
        <v>44901830</v>
      </c>
    </row>
    <row r="646" spans="1:45" x14ac:dyDescent="0.35">
      <c r="A646" t="s">
        <v>1045</v>
      </c>
      <c r="B646" s="57">
        <v>-10</v>
      </c>
      <c r="C646" s="57">
        <v>6</v>
      </c>
      <c r="D646" s="57">
        <v>-26</v>
      </c>
      <c r="E646" s="57">
        <v>-30</v>
      </c>
      <c r="F646" s="57">
        <v>27</v>
      </c>
      <c r="G646" s="57">
        <v>7</v>
      </c>
      <c r="H646" s="74">
        <v>153.06</v>
      </c>
      <c r="I646" s="74">
        <v>172.56</v>
      </c>
      <c r="J646" s="74">
        <v>211.87</v>
      </c>
      <c r="K646" s="74">
        <v>175.71</v>
      </c>
      <c r="L646" s="74">
        <v>186.11</v>
      </c>
      <c r="M646" s="74">
        <v>184.33</v>
      </c>
      <c r="N646" s="74">
        <v>147.44999999999999</v>
      </c>
      <c r="U646" s="57">
        <v>173</v>
      </c>
      <c r="V646" s="57">
        <v>14</v>
      </c>
      <c r="W646" s="57">
        <v>17</v>
      </c>
      <c r="X646" s="57">
        <v>8</v>
      </c>
      <c r="Y646" s="57">
        <v>11</v>
      </c>
      <c r="Z646" s="57">
        <v>8</v>
      </c>
      <c r="AC646" s="57">
        <v>93</v>
      </c>
      <c r="AD646" s="57">
        <v>106</v>
      </c>
      <c r="AE646" s="57">
        <v>105</v>
      </c>
      <c r="AF646" s="57">
        <v>59</v>
      </c>
      <c r="AG646" s="57">
        <v>66</v>
      </c>
      <c r="AH646" s="74"/>
      <c r="AI646" s="74"/>
      <c r="AJ646" s="74"/>
      <c r="AK646" s="74">
        <v>102.13</v>
      </c>
      <c r="AL646" s="74">
        <v>88.63</v>
      </c>
      <c r="AM646" s="74">
        <v>94.6</v>
      </c>
      <c r="AN646" s="74">
        <v>112.13</v>
      </c>
      <c r="AO646" s="74">
        <v>157.68</v>
      </c>
      <c r="AP646" s="57">
        <v>94859900</v>
      </c>
      <c r="AQ646" s="57">
        <v>226381</v>
      </c>
      <c r="AR646" s="57">
        <v>48901670</v>
      </c>
      <c r="AS646" s="57">
        <v>44936120</v>
      </c>
    </row>
    <row r="647" spans="1:45" x14ac:dyDescent="0.35">
      <c r="A647" t="s">
        <v>1155</v>
      </c>
      <c r="B647" s="57">
        <v>-18</v>
      </c>
      <c r="C647" s="57">
        <v>-3</v>
      </c>
      <c r="D647" s="57">
        <v>-25</v>
      </c>
      <c r="E647" s="57">
        <v>-10</v>
      </c>
      <c r="F647" s="57">
        <v>-13</v>
      </c>
      <c r="G647" s="57">
        <v>3</v>
      </c>
      <c r="H647" s="74">
        <v>144.57</v>
      </c>
      <c r="I647" s="74">
        <v>173.39</v>
      </c>
      <c r="J647" s="74">
        <v>224.03</v>
      </c>
      <c r="K647" s="74">
        <v>185.8</v>
      </c>
      <c r="L647" s="74">
        <v>161.16999999999999</v>
      </c>
      <c r="M647" s="74">
        <v>178.45</v>
      </c>
      <c r="N647" s="74">
        <v>134.21</v>
      </c>
      <c r="U647" s="57">
        <v>164</v>
      </c>
      <c r="V647" s="57">
        <v>17</v>
      </c>
      <c r="W647" s="57">
        <v>19</v>
      </c>
      <c r="X647" s="57">
        <v>7</v>
      </c>
      <c r="Y647" s="57">
        <v>15</v>
      </c>
      <c r="Z647" s="57">
        <v>7</v>
      </c>
      <c r="AC647" s="57">
        <v>94</v>
      </c>
      <c r="AD647" s="57">
        <v>114</v>
      </c>
      <c r="AE647" s="57">
        <v>116</v>
      </c>
      <c r="AF647" s="57">
        <v>69</v>
      </c>
      <c r="AG647" s="57">
        <v>65</v>
      </c>
      <c r="AH647" s="74"/>
      <c r="AI647" s="74"/>
      <c r="AJ647" s="74"/>
      <c r="AK647" s="74"/>
      <c r="AL647" s="74"/>
      <c r="AM647" s="74"/>
      <c r="AN647" s="74"/>
      <c r="AO647" s="74"/>
      <c r="AP647" s="57">
        <v>95119820</v>
      </c>
      <c r="AQ647" s="57">
        <v>259918</v>
      </c>
      <c r="AR647" s="57">
        <v>48932736</v>
      </c>
      <c r="AS647" s="57">
        <v>44970510</v>
      </c>
    </row>
    <row r="648" spans="1:45" x14ac:dyDescent="0.35">
      <c r="A648" t="s">
        <v>1156</v>
      </c>
      <c r="B648" s="57">
        <v>-8</v>
      </c>
      <c r="C648" s="57">
        <v>1</v>
      </c>
      <c r="D648" s="57">
        <v>-19</v>
      </c>
      <c r="E648" s="57">
        <v>-5</v>
      </c>
      <c r="F648" s="57">
        <v>30</v>
      </c>
      <c r="G648" s="57">
        <v>2</v>
      </c>
      <c r="H648" s="74">
        <v>127.48</v>
      </c>
      <c r="I648" s="74">
        <v>158.02000000000001</v>
      </c>
      <c r="J648" s="74">
        <v>170.91</v>
      </c>
      <c r="K648" s="74">
        <v>162.96</v>
      </c>
      <c r="L648" s="74">
        <v>157.93</v>
      </c>
      <c r="M648" s="74">
        <v>154.46</v>
      </c>
      <c r="N648" s="74">
        <v>131.09</v>
      </c>
      <c r="U648" s="57">
        <v>151</v>
      </c>
      <c r="V648" s="57">
        <v>19</v>
      </c>
      <c r="W648" s="57">
        <v>14</v>
      </c>
      <c r="X648" s="57">
        <v>6</v>
      </c>
      <c r="Y648" s="57">
        <v>8</v>
      </c>
      <c r="Z648" s="57">
        <v>8</v>
      </c>
      <c r="AC648" s="57">
        <v>100</v>
      </c>
      <c r="AD648" s="57">
        <v>124</v>
      </c>
      <c r="AE648" s="57">
        <v>127</v>
      </c>
      <c r="AF648" s="57">
        <v>89</v>
      </c>
      <c r="AG648" s="57">
        <v>65</v>
      </c>
      <c r="AH648" s="74"/>
      <c r="AI648" s="74"/>
      <c r="AJ648" s="74"/>
      <c r="AK648" s="74"/>
      <c r="AL648" s="74"/>
      <c r="AM648" s="74"/>
      <c r="AN648" s="74"/>
      <c r="AO648" s="74"/>
      <c r="AP648" s="57">
        <v>95254990</v>
      </c>
      <c r="AQ648" s="57">
        <v>135173</v>
      </c>
      <c r="AR648" s="57">
        <v>48956860</v>
      </c>
      <c r="AS648" s="57">
        <v>44992044</v>
      </c>
    </row>
    <row r="649" spans="1:45" x14ac:dyDescent="0.35">
      <c r="A649" t="s">
        <v>1047</v>
      </c>
      <c r="B649" s="57">
        <v>-10</v>
      </c>
      <c r="C649" s="57">
        <v>4</v>
      </c>
      <c r="D649" s="57">
        <v>-30</v>
      </c>
      <c r="E649" s="57">
        <v>-32</v>
      </c>
      <c r="F649" s="57">
        <v>29</v>
      </c>
      <c r="G649" s="57">
        <v>7</v>
      </c>
      <c r="H649" s="74">
        <v>130.79</v>
      </c>
      <c r="I649" s="74">
        <v>151.31</v>
      </c>
      <c r="J649" s="74">
        <v>163.01</v>
      </c>
      <c r="K649" s="74">
        <v>146.1</v>
      </c>
      <c r="L649" s="74">
        <v>188.15</v>
      </c>
      <c r="M649" s="74">
        <v>160.91999999999999</v>
      </c>
      <c r="N649" s="74">
        <v>148.49</v>
      </c>
      <c r="U649" s="57">
        <v>189</v>
      </c>
      <c r="V649" s="57">
        <v>14</v>
      </c>
      <c r="W649" s="57">
        <v>20</v>
      </c>
      <c r="X649" s="57">
        <v>19</v>
      </c>
      <c r="Y649" s="57">
        <v>23</v>
      </c>
      <c r="Z649" s="57">
        <v>12</v>
      </c>
      <c r="AC649" s="57">
        <v>91</v>
      </c>
      <c r="AD649" s="57">
        <v>109</v>
      </c>
      <c r="AE649" s="57">
        <v>109</v>
      </c>
      <c r="AF649" s="57">
        <v>56</v>
      </c>
      <c r="AG649" s="57">
        <v>65</v>
      </c>
      <c r="AH649" s="74"/>
      <c r="AI649" s="74"/>
      <c r="AJ649" s="74"/>
      <c r="AK649" s="74">
        <v>101.81</v>
      </c>
      <c r="AL649" s="74">
        <v>93.23</v>
      </c>
      <c r="AM649" s="74">
        <v>97.17</v>
      </c>
      <c r="AN649" s="74">
        <v>111.27</v>
      </c>
      <c r="AO649" s="74">
        <v>122.14</v>
      </c>
      <c r="AP649" s="57">
        <v>95445880</v>
      </c>
      <c r="AQ649" s="57">
        <v>190885</v>
      </c>
      <c r="AR649" s="57">
        <v>48994530</v>
      </c>
      <c r="AS649" s="57">
        <v>45021380</v>
      </c>
    </row>
    <row r="650" spans="1:45" x14ac:dyDescent="0.35">
      <c r="A650" t="s">
        <v>1048</v>
      </c>
      <c r="B650" s="57">
        <v>-14</v>
      </c>
      <c r="C650" s="57">
        <v>3</v>
      </c>
      <c r="D650" s="57">
        <v>-32</v>
      </c>
      <c r="E650" s="57">
        <v>-32</v>
      </c>
      <c r="F650" s="57">
        <v>18</v>
      </c>
      <c r="G650" s="57">
        <v>8</v>
      </c>
      <c r="H650" s="74">
        <v>131.12</v>
      </c>
      <c r="I650" s="74">
        <v>151.21</v>
      </c>
      <c r="J650" s="74">
        <v>165.2</v>
      </c>
      <c r="K650" s="74">
        <v>146.93</v>
      </c>
      <c r="L650" s="74">
        <v>187.11</v>
      </c>
      <c r="M650" s="74">
        <v>163.96</v>
      </c>
      <c r="N650" s="74">
        <v>150.18</v>
      </c>
      <c r="U650" s="57">
        <v>181</v>
      </c>
      <c r="V650" s="57">
        <v>16</v>
      </c>
      <c r="W650" s="57">
        <v>21</v>
      </c>
      <c r="X650" s="57">
        <v>7</v>
      </c>
      <c r="Y650" s="57">
        <v>11</v>
      </c>
      <c r="Z650" s="57">
        <v>7</v>
      </c>
      <c r="AC650" s="57">
        <v>88</v>
      </c>
      <c r="AD650" s="57">
        <v>107</v>
      </c>
      <c r="AE650" s="57">
        <v>108</v>
      </c>
      <c r="AF650" s="57">
        <v>58</v>
      </c>
      <c r="AG650" s="57">
        <v>65</v>
      </c>
      <c r="AH650" s="74"/>
      <c r="AI650" s="74"/>
      <c r="AJ650" s="74"/>
      <c r="AK650" s="74">
        <v>102.04</v>
      </c>
      <c r="AL650" s="74">
        <v>94.01</v>
      </c>
      <c r="AM650" s="74">
        <v>97.32</v>
      </c>
      <c r="AN650" s="74">
        <v>112.05</v>
      </c>
      <c r="AO650" s="74">
        <v>117.31</v>
      </c>
      <c r="AP650" s="57">
        <v>95671900</v>
      </c>
      <c r="AQ650" s="57">
        <v>226019</v>
      </c>
      <c r="AR650" s="57">
        <v>49035876</v>
      </c>
      <c r="AS650" s="57">
        <v>45049950</v>
      </c>
    </row>
    <row r="651" spans="1:45" x14ac:dyDescent="0.35">
      <c r="A651" t="s">
        <v>1049</v>
      </c>
      <c r="B651" s="57">
        <v>-9</v>
      </c>
      <c r="C651" s="57">
        <v>5</v>
      </c>
      <c r="D651" s="57">
        <v>-30</v>
      </c>
      <c r="E651" s="57">
        <v>-30</v>
      </c>
      <c r="F651" s="57">
        <v>38</v>
      </c>
      <c r="G651" s="57">
        <v>7</v>
      </c>
      <c r="H651" s="74">
        <v>134.58000000000001</v>
      </c>
      <c r="I651" s="74">
        <v>153.74</v>
      </c>
      <c r="J651" s="74">
        <v>177.36</v>
      </c>
      <c r="K651" s="74">
        <v>151.46</v>
      </c>
      <c r="L651" s="74">
        <v>187.7</v>
      </c>
      <c r="M651" s="74">
        <v>167.66</v>
      </c>
      <c r="N651" s="74">
        <v>147.07</v>
      </c>
      <c r="U651" s="57">
        <v>173</v>
      </c>
      <c r="V651" s="57">
        <v>14</v>
      </c>
      <c r="W651" s="57">
        <v>19</v>
      </c>
      <c r="X651" s="57">
        <v>17</v>
      </c>
      <c r="Y651" s="57">
        <v>19</v>
      </c>
      <c r="Z651" s="57">
        <v>7</v>
      </c>
      <c r="AC651" s="57">
        <v>90</v>
      </c>
      <c r="AD651" s="57">
        <v>107</v>
      </c>
      <c r="AE651" s="57">
        <v>108</v>
      </c>
      <c r="AF651" s="57">
        <v>58</v>
      </c>
      <c r="AG651" s="57">
        <v>64</v>
      </c>
      <c r="AH651" s="74"/>
      <c r="AI651" s="74"/>
      <c r="AJ651" s="74"/>
      <c r="AK651" s="74">
        <v>102.38</v>
      </c>
      <c r="AL651" s="74">
        <v>95.68</v>
      </c>
      <c r="AM651" s="74">
        <v>97.63</v>
      </c>
      <c r="AN651" s="74">
        <v>111.19</v>
      </c>
      <c r="AO651" s="74">
        <v>116.43</v>
      </c>
      <c r="AP651" s="57">
        <v>95895400</v>
      </c>
      <c r="AQ651" s="57">
        <v>223501</v>
      </c>
      <c r="AR651" s="57">
        <v>49068704</v>
      </c>
      <c r="AS651" s="57">
        <v>45078530</v>
      </c>
    </row>
    <row r="652" spans="1:45" x14ac:dyDescent="0.35">
      <c r="A652" t="s">
        <v>1050</v>
      </c>
      <c r="B652" s="57">
        <v>-10</v>
      </c>
      <c r="C652" s="57">
        <v>5</v>
      </c>
      <c r="D652" s="57">
        <v>-30</v>
      </c>
      <c r="E652" s="57">
        <v>-30</v>
      </c>
      <c r="F652" s="57">
        <v>35</v>
      </c>
      <c r="G652" s="57">
        <v>7</v>
      </c>
      <c r="H652" s="74">
        <v>135.19</v>
      </c>
      <c r="I652" s="74">
        <v>153.99</v>
      </c>
      <c r="J652" s="74">
        <v>176.56</v>
      </c>
      <c r="K652" s="74">
        <v>152.66</v>
      </c>
      <c r="L652" s="74">
        <v>184.66</v>
      </c>
      <c r="M652" s="74">
        <v>165.43</v>
      </c>
      <c r="N652" s="74">
        <v>145.86000000000001</v>
      </c>
      <c r="U652" s="57">
        <v>206</v>
      </c>
      <c r="V652" s="57">
        <v>19</v>
      </c>
      <c r="W652" s="57">
        <v>22</v>
      </c>
      <c r="X652" s="57">
        <v>9</v>
      </c>
      <c r="Y652" s="57">
        <v>24</v>
      </c>
      <c r="Z652" s="57">
        <v>13</v>
      </c>
      <c r="AC652" s="57">
        <v>91</v>
      </c>
      <c r="AD652" s="57">
        <v>106</v>
      </c>
      <c r="AE652" s="57">
        <v>108</v>
      </c>
      <c r="AF652" s="57">
        <v>58</v>
      </c>
      <c r="AG652" s="57">
        <v>64</v>
      </c>
      <c r="AH652" s="74"/>
      <c r="AI652" s="74"/>
      <c r="AJ652" s="74"/>
      <c r="AK652" s="74">
        <v>102.19</v>
      </c>
      <c r="AL652" s="74">
        <v>95.81</v>
      </c>
      <c r="AM652" s="74">
        <v>97.54</v>
      </c>
      <c r="AN652" s="74">
        <v>110.96</v>
      </c>
      <c r="AO652" s="74">
        <v>114.29</v>
      </c>
      <c r="AP652" s="57">
        <v>96134710</v>
      </c>
      <c r="AQ652" s="57">
        <v>239314</v>
      </c>
      <c r="AR652" s="57">
        <v>49101736</v>
      </c>
      <c r="AS652" s="57">
        <v>45107184</v>
      </c>
    </row>
    <row r="653" spans="1:45" x14ac:dyDescent="0.35">
      <c r="A653" t="s">
        <v>1051</v>
      </c>
      <c r="B653" s="57">
        <v>-10</v>
      </c>
      <c r="C653" s="57">
        <v>5</v>
      </c>
      <c r="D653" s="57">
        <v>-26</v>
      </c>
      <c r="E653" s="57">
        <v>-29</v>
      </c>
      <c r="F653" s="57">
        <v>37</v>
      </c>
      <c r="G653" s="57">
        <v>6</v>
      </c>
      <c r="H653" s="74">
        <v>153.1</v>
      </c>
      <c r="I653" s="74">
        <v>169.72</v>
      </c>
      <c r="J653" s="74">
        <v>209.92</v>
      </c>
      <c r="K653" s="74">
        <v>172.35</v>
      </c>
      <c r="L653" s="74">
        <v>179.37</v>
      </c>
      <c r="M653" s="74">
        <v>183.5</v>
      </c>
      <c r="N653" s="74">
        <v>145.18</v>
      </c>
      <c r="U653" s="57">
        <v>198</v>
      </c>
      <c r="V653" s="57">
        <v>18</v>
      </c>
      <c r="W653" s="57">
        <v>19</v>
      </c>
      <c r="X653" s="57">
        <v>6</v>
      </c>
      <c r="Y653" s="57">
        <v>16</v>
      </c>
      <c r="Z653" s="57">
        <v>9</v>
      </c>
      <c r="AC653" s="57">
        <v>95</v>
      </c>
      <c r="AD653" s="57">
        <v>107</v>
      </c>
      <c r="AE653" s="57">
        <v>106</v>
      </c>
      <c r="AF653" s="57">
        <v>58</v>
      </c>
      <c r="AG653" s="57">
        <v>64</v>
      </c>
      <c r="AH653" s="74"/>
      <c r="AI653" s="74"/>
      <c r="AJ653" s="74"/>
      <c r="AK653" s="74">
        <v>100.81</v>
      </c>
      <c r="AL653" s="74">
        <v>95.2</v>
      </c>
      <c r="AM653" s="74">
        <v>97.24</v>
      </c>
      <c r="AN653" s="74">
        <v>108.05</v>
      </c>
      <c r="AO653" s="74">
        <v>111.44</v>
      </c>
      <c r="AP653" s="57">
        <v>96369390</v>
      </c>
      <c r="AQ653" s="57">
        <v>234681</v>
      </c>
      <c r="AR653" s="57">
        <v>49133420</v>
      </c>
      <c r="AS653" s="57">
        <v>45136252</v>
      </c>
    </row>
    <row r="654" spans="1:45" x14ac:dyDescent="0.35">
      <c r="A654" t="s">
        <v>1157</v>
      </c>
      <c r="B654" s="57">
        <v>-11</v>
      </c>
      <c r="C654" s="57">
        <v>1</v>
      </c>
      <c r="D654" s="57">
        <v>-19</v>
      </c>
      <c r="E654" s="57">
        <v>-7</v>
      </c>
      <c r="F654" s="57">
        <v>37</v>
      </c>
      <c r="G654" s="57">
        <v>1</v>
      </c>
      <c r="H654" s="74">
        <v>150.76</v>
      </c>
      <c r="I654" s="74">
        <v>181.4</v>
      </c>
      <c r="J654" s="74">
        <v>251.83</v>
      </c>
      <c r="K654" s="74">
        <v>196.09</v>
      </c>
      <c r="L654" s="74">
        <v>154</v>
      </c>
      <c r="M654" s="74">
        <v>184.29</v>
      </c>
      <c r="N654" s="74">
        <v>127.63</v>
      </c>
      <c r="U654" s="57">
        <v>176</v>
      </c>
      <c r="V654" s="57">
        <v>19</v>
      </c>
      <c r="W654" s="57">
        <v>17</v>
      </c>
      <c r="X654" s="57">
        <v>8</v>
      </c>
      <c r="Y654" s="57">
        <v>12</v>
      </c>
      <c r="Z654" s="57">
        <v>7</v>
      </c>
      <c r="AC654" s="57">
        <v>102</v>
      </c>
      <c r="AD654" s="57">
        <v>122</v>
      </c>
      <c r="AE654" s="57">
        <v>120</v>
      </c>
      <c r="AF654" s="57">
        <v>70</v>
      </c>
      <c r="AG654" s="57">
        <v>64</v>
      </c>
      <c r="AH654" s="74"/>
      <c r="AI654" s="74"/>
      <c r="AJ654" s="74"/>
      <c r="AK654" s="74"/>
      <c r="AL654" s="74"/>
      <c r="AM654" s="74"/>
      <c r="AN654" s="74"/>
      <c r="AO654" s="74"/>
      <c r="AP654" s="57">
        <v>96685080</v>
      </c>
      <c r="AQ654" s="57">
        <v>315681</v>
      </c>
      <c r="AR654" s="57">
        <v>49164816</v>
      </c>
      <c r="AS654" s="57">
        <v>45169730</v>
      </c>
    </row>
    <row r="655" spans="1:45" x14ac:dyDescent="0.35">
      <c r="A655" t="s">
        <v>1158</v>
      </c>
      <c r="B655" s="57">
        <v>-8</v>
      </c>
      <c r="C655" s="57">
        <v>-1</v>
      </c>
      <c r="D655" s="57">
        <v>-19</v>
      </c>
      <c r="E655" s="57">
        <v>-5</v>
      </c>
      <c r="F655" s="57">
        <v>48</v>
      </c>
      <c r="G655" s="57">
        <v>1</v>
      </c>
      <c r="H655" s="74">
        <v>131.68</v>
      </c>
      <c r="I655" s="74">
        <v>152.08000000000001</v>
      </c>
      <c r="J655" s="74">
        <v>161.41</v>
      </c>
      <c r="K655" s="74">
        <v>155.54</v>
      </c>
      <c r="L655" s="74">
        <v>152.52000000000001</v>
      </c>
      <c r="M655" s="74">
        <v>167.88</v>
      </c>
      <c r="N655" s="74">
        <v>127.63</v>
      </c>
      <c r="U655" s="57">
        <v>153</v>
      </c>
      <c r="V655" s="57">
        <v>15</v>
      </c>
      <c r="W655" s="57">
        <v>14</v>
      </c>
      <c r="X655" s="57">
        <v>8</v>
      </c>
      <c r="Y655" s="57">
        <v>16</v>
      </c>
      <c r="Z655" s="57">
        <v>9</v>
      </c>
      <c r="AC655" s="57">
        <v>106</v>
      </c>
      <c r="AD655" s="57">
        <v>130</v>
      </c>
      <c r="AE655" s="57">
        <v>127</v>
      </c>
      <c r="AF655" s="57">
        <v>70</v>
      </c>
      <c r="AG655" s="57">
        <v>63</v>
      </c>
      <c r="AH655" s="74"/>
      <c r="AI655" s="74"/>
      <c r="AJ655" s="74"/>
      <c r="AK655" s="74"/>
      <c r="AL655" s="74"/>
      <c r="AM655" s="74"/>
      <c r="AN655" s="74"/>
      <c r="AO655" s="74"/>
      <c r="AP655" s="57">
        <v>96820110</v>
      </c>
      <c r="AQ655" s="57">
        <v>135033</v>
      </c>
      <c r="AR655" s="57">
        <v>49186920</v>
      </c>
      <c r="AS655" s="57">
        <v>45189180</v>
      </c>
    </row>
    <row r="656" spans="1:45" x14ac:dyDescent="0.35">
      <c r="A656" t="s">
        <v>1052</v>
      </c>
      <c r="B656" s="57">
        <v>-8</v>
      </c>
      <c r="C656" s="57">
        <v>5</v>
      </c>
      <c r="D656" s="57">
        <v>-29</v>
      </c>
      <c r="E656" s="57">
        <v>-31</v>
      </c>
      <c r="F656" s="57">
        <v>45</v>
      </c>
      <c r="G656" s="57">
        <v>7</v>
      </c>
      <c r="H656" s="74">
        <v>130.97999999999999</v>
      </c>
      <c r="I656" s="74">
        <v>148.28</v>
      </c>
      <c r="J656" s="74">
        <v>161.96</v>
      </c>
      <c r="K656" s="74">
        <v>143.80000000000001</v>
      </c>
      <c r="L656" s="74">
        <v>177.61</v>
      </c>
      <c r="M656" s="74">
        <v>157.25</v>
      </c>
      <c r="N656" s="74">
        <v>150.05000000000001</v>
      </c>
      <c r="U656" s="57">
        <v>126</v>
      </c>
      <c r="V656" s="57">
        <v>10</v>
      </c>
      <c r="W656" s="57">
        <v>18</v>
      </c>
      <c r="X656" s="57">
        <v>10</v>
      </c>
      <c r="Y656" s="57">
        <v>12</v>
      </c>
      <c r="Z656" s="57">
        <v>6</v>
      </c>
      <c r="AC656" s="57">
        <v>94</v>
      </c>
      <c r="AD656" s="57">
        <v>111</v>
      </c>
      <c r="AE656" s="57">
        <v>110</v>
      </c>
      <c r="AF656" s="57">
        <v>54</v>
      </c>
      <c r="AG656" s="57">
        <v>63</v>
      </c>
      <c r="AH656" s="74"/>
      <c r="AI656" s="74"/>
      <c r="AJ656" s="74"/>
      <c r="AK656" s="74">
        <v>98.41</v>
      </c>
      <c r="AL656" s="74">
        <v>93.05</v>
      </c>
      <c r="AM656" s="74">
        <v>96.66</v>
      </c>
      <c r="AN656" s="74">
        <v>104.01</v>
      </c>
      <c r="AO656" s="74">
        <v>107.66</v>
      </c>
      <c r="AP656" s="57">
        <v>96997450</v>
      </c>
      <c r="AQ656" s="57">
        <v>177340</v>
      </c>
      <c r="AR656" s="57">
        <v>49216092</v>
      </c>
      <c r="AS656" s="57">
        <v>45212812</v>
      </c>
    </row>
    <row r="657" spans="1:45" x14ac:dyDescent="0.35">
      <c r="A657" t="s">
        <v>1053</v>
      </c>
      <c r="B657" s="57">
        <v>-12</v>
      </c>
      <c r="C657" s="57">
        <v>5</v>
      </c>
      <c r="D657" s="57">
        <v>-30</v>
      </c>
      <c r="E657" s="57">
        <v>-30</v>
      </c>
      <c r="F657" s="57">
        <v>33</v>
      </c>
      <c r="G657" s="57">
        <v>7</v>
      </c>
      <c r="H657" s="74">
        <v>132.94999999999999</v>
      </c>
      <c r="I657" s="74">
        <v>150.13999999999999</v>
      </c>
      <c r="J657" s="74">
        <v>167.12</v>
      </c>
      <c r="K657" s="74">
        <v>147.88999999999999</v>
      </c>
      <c r="L657" s="74">
        <v>182</v>
      </c>
      <c r="M657" s="74">
        <v>159.43</v>
      </c>
      <c r="N657" s="74">
        <v>145.34</v>
      </c>
      <c r="U657" s="57">
        <v>195</v>
      </c>
      <c r="V657" s="57">
        <v>14</v>
      </c>
      <c r="W657" s="57">
        <v>23</v>
      </c>
      <c r="X657" s="57">
        <v>7</v>
      </c>
      <c r="Y657" s="57">
        <v>15</v>
      </c>
      <c r="Z657" s="57">
        <v>10</v>
      </c>
      <c r="AC657" s="57">
        <v>91</v>
      </c>
      <c r="AD657" s="57">
        <v>108</v>
      </c>
      <c r="AE657" s="57">
        <v>109</v>
      </c>
      <c r="AF657" s="57">
        <v>59</v>
      </c>
      <c r="AG657" s="57">
        <v>63</v>
      </c>
      <c r="AH657" s="74"/>
      <c r="AI657" s="74"/>
      <c r="AJ657" s="74"/>
      <c r="AK657" s="74">
        <v>97.64</v>
      </c>
      <c r="AL657" s="74">
        <v>92.48</v>
      </c>
      <c r="AM657" s="74">
        <v>96.02</v>
      </c>
      <c r="AN657" s="74">
        <v>102.38</v>
      </c>
      <c r="AO657" s="74">
        <v>109.31</v>
      </c>
      <c r="AP657" s="57">
        <v>97224560</v>
      </c>
      <c r="AQ657" s="57">
        <v>227111</v>
      </c>
      <c r="AR657" s="57">
        <v>49252940</v>
      </c>
      <c r="AS657" s="57">
        <v>45239760</v>
      </c>
    </row>
    <row r="658" spans="1:45" x14ac:dyDescent="0.35">
      <c r="A658" t="s">
        <v>1056</v>
      </c>
      <c r="B658" s="57">
        <v>-10</v>
      </c>
      <c r="C658" s="57">
        <v>4</v>
      </c>
      <c r="D658" s="57">
        <v>-30</v>
      </c>
      <c r="E658" s="57">
        <v>-30</v>
      </c>
      <c r="F658" s="57">
        <v>33</v>
      </c>
      <c r="G658" s="57">
        <v>7</v>
      </c>
      <c r="H658" s="74">
        <v>133.47</v>
      </c>
      <c r="I658" s="74">
        <v>150.53</v>
      </c>
      <c r="J658" s="74">
        <v>172.31</v>
      </c>
      <c r="K658" s="74">
        <v>149.22</v>
      </c>
      <c r="L658" s="74">
        <v>182.87</v>
      </c>
      <c r="M658" s="74">
        <v>155.97</v>
      </c>
      <c r="N658" s="74">
        <v>139.83000000000001</v>
      </c>
      <c r="U658" s="57">
        <v>190</v>
      </c>
      <c r="V658" s="57">
        <v>20</v>
      </c>
      <c r="W658" s="57">
        <v>22</v>
      </c>
      <c r="X658" s="57">
        <v>12</v>
      </c>
      <c r="Y658" s="57">
        <v>15</v>
      </c>
      <c r="Z658" s="57">
        <v>9</v>
      </c>
      <c r="AC658" s="57">
        <v>91</v>
      </c>
      <c r="AD658" s="57">
        <v>109</v>
      </c>
      <c r="AE658" s="57">
        <v>110</v>
      </c>
      <c r="AF658" s="57">
        <v>59</v>
      </c>
      <c r="AG658" s="57">
        <v>61</v>
      </c>
      <c r="AH658" s="74"/>
      <c r="AI658" s="74"/>
      <c r="AJ658" s="74"/>
      <c r="AK658" s="74">
        <v>97.4</v>
      </c>
      <c r="AL658" s="74">
        <v>92.16</v>
      </c>
      <c r="AM658" s="74">
        <v>97.23</v>
      </c>
      <c r="AN658" s="74">
        <v>101.45</v>
      </c>
      <c r="AO658" s="74">
        <v>106.43</v>
      </c>
      <c r="AP658" s="57">
        <v>97754590</v>
      </c>
      <c r="AQ658" s="57">
        <v>530030</v>
      </c>
      <c r="AR658" s="57">
        <v>49291664</v>
      </c>
      <c r="AS658" s="57">
        <v>45269240</v>
      </c>
    </row>
    <row r="659" spans="1:45" x14ac:dyDescent="0.35">
      <c r="A659" t="s">
        <v>1057</v>
      </c>
      <c r="B659" s="57">
        <v>-11</v>
      </c>
      <c r="C659" s="57">
        <v>5</v>
      </c>
      <c r="D659" s="57">
        <v>-30</v>
      </c>
      <c r="E659" s="57">
        <v>-29</v>
      </c>
      <c r="F659" s="57">
        <v>37</v>
      </c>
      <c r="G659" s="57">
        <v>7</v>
      </c>
      <c r="H659" s="74">
        <v>135.16999999999999</v>
      </c>
      <c r="I659" s="74">
        <v>151.63</v>
      </c>
      <c r="J659" s="74">
        <v>172.33</v>
      </c>
      <c r="K659" s="74">
        <v>151.81</v>
      </c>
      <c r="L659" s="74">
        <v>179.35</v>
      </c>
      <c r="M659" s="74">
        <v>159.07</v>
      </c>
      <c r="N659" s="74">
        <v>139.81</v>
      </c>
      <c r="U659" s="57">
        <v>207</v>
      </c>
      <c r="V659" s="57">
        <v>21</v>
      </c>
      <c r="W659" s="57">
        <v>20</v>
      </c>
      <c r="X659" s="57">
        <v>9</v>
      </c>
      <c r="Y659" s="57">
        <v>21</v>
      </c>
      <c r="Z659" s="57">
        <v>11</v>
      </c>
      <c r="AC659" s="57">
        <v>92</v>
      </c>
      <c r="AD659" s="57">
        <v>107</v>
      </c>
      <c r="AE659" s="57">
        <v>108</v>
      </c>
      <c r="AF659" s="57">
        <v>60</v>
      </c>
      <c r="AG659" s="57">
        <v>62</v>
      </c>
      <c r="AH659" s="74"/>
      <c r="AI659" s="74"/>
      <c r="AJ659" s="74"/>
      <c r="AK659" s="74">
        <v>97.02</v>
      </c>
      <c r="AL659" s="74">
        <v>91.82</v>
      </c>
      <c r="AM659" s="74">
        <v>97.4</v>
      </c>
      <c r="AN659" s="74">
        <v>100.73</v>
      </c>
      <c r="AO659" s="74">
        <v>105.19</v>
      </c>
      <c r="AP659" s="57">
        <v>98065090</v>
      </c>
      <c r="AQ659" s="57">
        <v>310497</v>
      </c>
      <c r="AR659" s="57">
        <v>49335150</v>
      </c>
      <c r="AS659" s="57">
        <v>45297230</v>
      </c>
    </row>
    <row r="660" spans="1:45" x14ac:dyDescent="0.35">
      <c r="A660" t="s">
        <v>1058</v>
      </c>
      <c r="B660" s="57">
        <v>-9</v>
      </c>
      <c r="C660" s="57">
        <v>6</v>
      </c>
      <c r="D660" s="57">
        <v>-26</v>
      </c>
      <c r="E660" s="57">
        <v>-29</v>
      </c>
      <c r="F660" s="57">
        <v>38</v>
      </c>
      <c r="G660" s="57">
        <v>6</v>
      </c>
      <c r="H660" s="74">
        <v>155.33000000000001</v>
      </c>
      <c r="I660" s="74">
        <v>166.97</v>
      </c>
      <c r="J660" s="74">
        <v>203.87</v>
      </c>
      <c r="K660" s="74">
        <v>170.24</v>
      </c>
      <c r="L660" s="74">
        <v>180.82</v>
      </c>
      <c r="M660" s="74">
        <v>173.11</v>
      </c>
      <c r="N660" s="74">
        <v>146.44</v>
      </c>
      <c r="U660" s="57">
        <v>194</v>
      </c>
      <c r="V660" s="57">
        <v>12</v>
      </c>
      <c r="W660" s="57">
        <v>18</v>
      </c>
      <c r="X660" s="57">
        <v>10</v>
      </c>
      <c r="Y660" s="57">
        <v>18</v>
      </c>
      <c r="Z660" s="57">
        <v>9</v>
      </c>
      <c r="AC660" s="57">
        <v>97</v>
      </c>
      <c r="AD660" s="57">
        <v>109</v>
      </c>
      <c r="AE660" s="57">
        <v>106</v>
      </c>
      <c r="AF660" s="57">
        <v>58</v>
      </c>
      <c r="AG660" s="57">
        <v>59</v>
      </c>
      <c r="AH660" s="74"/>
      <c r="AI660" s="74"/>
      <c r="AJ660" s="74"/>
      <c r="AK660" s="74">
        <v>97.05</v>
      </c>
      <c r="AL660" s="74">
        <v>92.93</v>
      </c>
      <c r="AM660" s="74">
        <v>96.67</v>
      </c>
      <c r="AN660" s="74">
        <v>100.38</v>
      </c>
      <c r="AO660" s="74">
        <v>104.54</v>
      </c>
      <c r="AP660" s="57">
        <v>98356170</v>
      </c>
      <c r="AQ660" s="57">
        <v>291083</v>
      </c>
      <c r="AR660" s="57">
        <v>49375916</v>
      </c>
      <c r="AS660" s="57">
        <v>45326664</v>
      </c>
    </row>
    <row r="661" spans="1:45" x14ac:dyDescent="0.35">
      <c r="A661" t="s">
        <v>1159</v>
      </c>
      <c r="B661" s="57">
        <v>-12</v>
      </c>
      <c r="C661" s="57">
        <v>0</v>
      </c>
      <c r="D661" s="57">
        <v>-21</v>
      </c>
      <c r="E661" s="57">
        <v>-8</v>
      </c>
      <c r="F661" s="57">
        <v>26</v>
      </c>
      <c r="G661" s="57">
        <v>2</v>
      </c>
      <c r="H661" s="74">
        <v>148.72999999999999</v>
      </c>
      <c r="I661" s="74">
        <v>174.73</v>
      </c>
      <c r="J661" s="74">
        <v>241.35</v>
      </c>
      <c r="K661" s="74">
        <v>187.33</v>
      </c>
      <c r="L661" s="74">
        <v>166.37</v>
      </c>
      <c r="M661" s="74">
        <v>168.68</v>
      </c>
      <c r="N661" s="74">
        <v>127.63</v>
      </c>
      <c r="U661" s="57">
        <v>177</v>
      </c>
      <c r="V661" s="57">
        <v>19</v>
      </c>
      <c r="W661" s="57">
        <v>18</v>
      </c>
      <c r="X661" s="57">
        <v>8</v>
      </c>
      <c r="Y661" s="57">
        <v>14</v>
      </c>
      <c r="Z661" s="57">
        <v>7</v>
      </c>
      <c r="AC661" s="57">
        <v>101</v>
      </c>
      <c r="AD661" s="57">
        <v>121</v>
      </c>
      <c r="AE661" s="57">
        <v>117</v>
      </c>
      <c r="AF661" s="57">
        <v>75</v>
      </c>
      <c r="AG661" s="57">
        <v>60</v>
      </c>
      <c r="AH661" s="74"/>
      <c r="AI661" s="74"/>
      <c r="AJ661" s="74"/>
      <c r="AK661" s="74"/>
      <c r="AL661" s="74"/>
      <c r="AM661" s="74"/>
      <c r="AN661" s="74"/>
      <c r="AO661" s="74"/>
      <c r="AP661" s="57">
        <v>98724856</v>
      </c>
      <c r="AQ661" s="57">
        <v>368682</v>
      </c>
      <c r="AR661" s="57">
        <v>49404916</v>
      </c>
      <c r="AS661" s="57">
        <v>45360144</v>
      </c>
    </row>
    <row r="662" spans="1:45" x14ac:dyDescent="0.35">
      <c r="A662" t="s">
        <v>1160</v>
      </c>
      <c r="B662" s="57">
        <v>-10</v>
      </c>
      <c r="C662" s="57">
        <v>-2</v>
      </c>
      <c r="D662" s="57">
        <v>-21</v>
      </c>
      <c r="E662" s="57">
        <v>-6</v>
      </c>
      <c r="F662" s="57">
        <v>29</v>
      </c>
      <c r="G662" s="57">
        <v>2</v>
      </c>
      <c r="H662" s="74">
        <v>130.49</v>
      </c>
      <c r="I662" s="74">
        <v>151.66</v>
      </c>
      <c r="J662" s="74">
        <v>155.93</v>
      </c>
      <c r="K662" s="74">
        <v>157.65</v>
      </c>
      <c r="L662" s="74">
        <v>146.31</v>
      </c>
      <c r="M662" s="74">
        <v>144.99</v>
      </c>
      <c r="N662" s="74">
        <v>121.19</v>
      </c>
      <c r="U662" s="57">
        <v>152</v>
      </c>
      <c r="V662" s="57">
        <v>13</v>
      </c>
      <c r="W662" s="57">
        <v>13</v>
      </c>
      <c r="X662" s="57">
        <v>8</v>
      </c>
      <c r="Y662" s="57">
        <v>14</v>
      </c>
      <c r="Z662" s="57">
        <v>8</v>
      </c>
      <c r="AC662" s="57">
        <v>103</v>
      </c>
      <c r="AD662" s="57">
        <v>126</v>
      </c>
      <c r="AE662" s="57">
        <v>125</v>
      </c>
      <c r="AF662" s="57">
        <v>73</v>
      </c>
      <c r="AG662" s="57">
        <v>60</v>
      </c>
      <c r="AH662" s="74"/>
      <c r="AI662" s="74"/>
      <c r="AJ662" s="74"/>
      <c r="AK662" s="74"/>
      <c r="AL662" s="74"/>
      <c r="AM662" s="74"/>
      <c r="AN662" s="74"/>
      <c r="AO662" s="74"/>
      <c r="AP662" s="57">
        <v>98877980</v>
      </c>
      <c r="AQ662" s="57">
        <v>153134</v>
      </c>
      <c r="AR662" s="57">
        <v>49422750</v>
      </c>
      <c r="AS662" s="57">
        <v>45377412</v>
      </c>
    </row>
    <row r="663" spans="1:45" x14ac:dyDescent="0.35">
      <c r="A663" t="s">
        <v>1059</v>
      </c>
      <c r="B663" s="57">
        <v>-11</v>
      </c>
      <c r="C663" s="57">
        <v>3</v>
      </c>
      <c r="D663" s="57">
        <v>-31</v>
      </c>
      <c r="E663" s="57">
        <v>-32</v>
      </c>
      <c r="F663" s="57">
        <v>22</v>
      </c>
      <c r="G663" s="57">
        <v>8</v>
      </c>
      <c r="H663" s="74">
        <v>132.13999999999999</v>
      </c>
      <c r="I663" s="74">
        <v>148.11000000000001</v>
      </c>
      <c r="J663" s="74">
        <v>154.1</v>
      </c>
      <c r="K663" s="74">
        <v>145.72</v>
      </c>
      <c r="L663" s="74">
        <v>181.96</v>
      </c>
      <c r="M663" s="74">
        <v>158.74</v>
      </c>
      <c r="N663" s="74">
        <v>147.47999999999999</v>
      </c>
      <c r="U663" s="57">
        <v>181</v>
      </c>
      <c r="V663" s="57">
        <v>11</v>
      </c>
      <c r="W663" s="57">
        <v>19</v>
      </c>
      <c r="X663" s="57">
        <v>9</v>
      </c>
      <c r="Y663" s="57">
        <v>15</v>
      </c>
      <c r="Z663" s="57">
        <v>11</v>
      </c>
      <c r="AC663" s="57">
        <v>91</v>
      </c>
      <c r="AD663" s="57">
        <v>110</v>
      </c>
      <c r="AE663" s="57">
        <v>109</v>
      </c>
      <c r="AF663" s="57">
        <v>55</v>
      </c>
      <c r="AG663" s="57">
        <v>60</v>
      </c>
      <c r="AH663" s="74"/>
      <c r="AI663" s="74"/>
      <c r="AJ663" s="74"/>
      <c r="AK663" s="74">
        <v>97.31</v>
      </c>
      <c r="AL663" s="74">
        <v>93.58</v>
      </c>
      <c r="AM663" s="74">
        <v>96.74</v>
      </c>
      <c r="AN663" s="74">
        <v>100.42</v>
      </c>
      <c r="AO663" s="74">
        <v>104.67</v>
      </c>
      <c r="AP663" s="57">
        <v>99119440</v>
      </c>
      <c r="AQ663" s="57">
        <v>241456</v>
      </c>
      <c r="AR663" s="57">
        <v>49462424</v>
      </c>
      <c r="AS663" s="57">
        <v>45400990</v>
      </c>
    </row>
    <row r="664" spans="1:45" x14ac:dyDescent="0.35">
      <c r="A664" t="s">
        <v>1060</v>
      </c>
      <c r="B664" s="57">
        <v>-13</v>
      </c>
      <c r="C664" s="57">
        <v>3</v>
      </c>
      <c r="D664" s="57">
        <v>-31</v>
      </c>
      <c r="E664" s="57">
        <v>-31</v>
      </c>
      <c r="F664" s="57">
        <v>21</v>
      </c>
      <c r="G664" s="57">
        <v>8</v>
      </c>
      <c r="H664" s="74">
        <v>133.99</v>
      </c>
      <c r="I664" s="74">
        <v>149.61000000000001</v>
      </c>
      <c r="J664" s="74">
        <v>162.58000000000001</v>
      </c>
      <c r="K664" s="74">
        <v>147.61000000000001</v>
      </c>
      <c r="L664" s="74">
        <v>185.68</v>
      </c>
      <c r="M664" s="74">
        <v>158.37</v>
      </c>
      <c r="N664" s="74">
        <v>138.55000000000001</v>
      </c>
      <c r="U664" s="57">
        <v>187</v>
      </c>
      <c r="V664" s="57">
        <v>14</v>
      </c>
      <c r="W664" s="57">
        <v>22</v>
      </c>
      <c r="X664" s="57">
        <v>19</v>
      </c>
      <c r="Y664" s="57">
        <v>17</v>
      </c>
      <c r="Z664" s="57">
        <v>7</v>
      </c>
      <c r="AC664" s="57">
        <v>89</v>
      </c>
      <c r="AD664" s="57">
        <v>107</v>
      </c>
      <c r="AE664" s="57">
        <v>107</v>
      </c>
      <c r="AF664" s="57">
        <v>58</v>
      </c>
      <c r="AG664" s="57">
        <v>60</v>
      </c>
      <c r="AH664" s="74"/>
      <c r="AI664" s="74"/>
      <c r="AJ664" s="74"/>
      <c r="AK664" s="74">
        <v>97.39</v>
      </c>
      <c r="AL664" s="74">
        <v>93.83</v>
      </c>
      <c r="AM664" s="74">
        <v>96.55</v>
      </c>
      <c r="AN664" s="74">
        <v>100.49</v>
      </c>
      <c r="AO664" s="74">
        <v>104.95</v>
      </c>
      <c r="AP664" s="57">
        <v>99427180</v>
      </c>
      <c r="AQ664" s="57">
        <v>307744</v>
      </c>
      <c r="AR664" s="57">
        <v>49505330</v>
      </c>
      <c r="AS664" s="57">
        <v>45433756</v>
      </c>
    </row>
    <row r="665" spans="1:45" x14ac:dyDescent="0.35">
      <c r="A665" t="s">
        <v>1061</v>
      </c>
      <c r="B665" s="57">
        <v>-11</v>
      </c>
      <c r="C665" s="57">
        <v>3</v>
      </c>
      <c r="D665" s="57">
        <v>-31</v>
      </c>
      <c r="E665" s="57">
        <v>-31</v>
      </c>
      <c r="F665" s="57">
        <v>19</v>
      </c>
      <c r="G665" s="57">
        <v>8</v>
      </c>
      <c r="H665" s="74">
        <v>136.81</v>
      </c>
      <c r="I665" s="74">
        <v>151.78</v>
      </c>
      <c r="J665" s="74">
        <v>168.65</v>
      </c>
      <c r="K665" s="74">
        <v>151.16</v>
      </c>
      <c r="L665" s="74">
        <v>180.18</v>
      </c>
      <c r="M665" s="74">
        <v>172.09</v>
      </c>
      <c r="N665" s="74">
        <v>140.94</v>
      </c>
      <c r="U665" s="57">
        <v>183</v>
      </c>
      <c r="V665" s="57">
        <v>15</v>
      </c>
      <c r="W665" s="57">
        <v>23</v>
      </c>
      <c r="X665" s="57">
        <v>6</v>
      </c>
      <c r="Y665" s="57">
        <v>19</v>
      </c>
      <c r="Z665" s="57">
        <v>10</v>
      </c>
      <c r="AC665" s="57">
        <v>89</v>
      </c>
      <c r="AD665" s="57">
        <v>106</v>
      </c>
      <c r="AE665" s="57">
        <v>107</v>
      </c>
      <c r="AF665" s="57">
        <v>59</v>
      </c>
      <c r="AG665" s="57">
        <v>63</v>
      </c>
      <c r="AH665" s="74"/>
      <c r="AI665" s="74"/>
      <c r="AJ665" s="74"/>
      <c r="AK665" s="74">
        <v>97.16</v>
      </c>
      <c r="AL665" s="74">
        <v>94.24</v>
      </c>
      <c r="AM665" s="74">
        <v>95.03</v>
      </c>
      <c r="AN665" s="74">
        <v>100.68</v>
      </c>
      <c r="AO665" s="74">
        <v>105.03</v>
      </c>
      <c r="AP665" s="57">
        <v>99759730</v>
      </c>
      <c r="AQ665" s="57">
        <v>332539</v>
      </c>
      <c r="AR665" s="57">
        <v>49554410</v>
      </c>
      <c r="AS665" s="57">
        <v>45460120</v>
      </c>
    </row>
    <row r="666" spans="1:45" x14ac:dyDescent="0.35">
      <c r="A666" t="s">
        <v>1063</v>
      </c>
      <c r="B666" s="57">
        <v>-9</v>
      </c>
      <c r="C666" s="57">
        <v>6</v>
      </c>
      <c r="D666" s="57">
        <v>-30</v>
      </c>
      <c r="E666" s="57">
        <v>-30</v>
      </c>
      <c r="F666" s="57">
        <v>37</v>
      </c>
      <c r="G666" s="57">
        <v>7</v>
      </c>
      <c r="H666" s="74">
        <v>137.38999999999999</v>
      </c>
      <c r="I666" s="74">
        <v>150.56</v>
      </c>
      <c r="J666" s="74">
        <v>170.53</v>
      </c>
      <c r="K666" s="74">
        <v>151.35</v>
      </c>
      <c r="L666" s="74">
        <v>178.68</v>
      </c>
      <c r="M666" s="74">
        <v>154.16999999999999</v>
      </c>
      <c r="N666" s="74">
        <v>134.44999999999999</v>
      </c>
      <c r="U666" s="57">
        <v>171</v>
      </c>
      <c r="V666" s="57">
        <v>14</v>
      </c>
      <c r="W666" s="57">
        <v>16</v>
      </c>
      <c r="X666" s="57">
        <v>10</v>
      </c>
      <c r="Y666" s="57">
        <v>14</v>
      </c>
      <c r="Z666" s="57">
        <v>10</v>
      </c>
      <c r="AC666" s="57">
        <v>91</v>
      </c>
      <c r="AD666" s="57">
        <v>106</v>
      </c>
      <c r="AE666" s="57">
        <v>106</v>
      </c>
      <c r="AF666" s="57">
        <v>61</v>
      </c>
      <c r="AG666" s="57">
        <v>63</v>
      </c>
      <c r="AH666" s="74"/>
      <c r="AI666" s="74"/>
      <c r="AJ666" s="74"/>
      <c r="AK666" s="74">
        <v>96.91</v>
      </c>
      <c r="AL666" s="74">
        <v>93.08</v>
      </c>
      <c r="AM666" s="74">
        <v>95.13</v>
      </c>
      <c r="AN666" s="74">
        <v>101</v>
      </c>
      <c r="AO666" s="74">
        <v>105.38</v>
      </c>
      <c r="AP666" s="57">
        <v>100447480</v>
      </c>
      <c r="AQ666" s="57">
        <v>687752</v>
      </c>
      <c r="AR666" s="57">
        <v>49603140</v>
      </c>
      <c r="AS666" s="57">
        <v>45486950</v>
      </c>
    </row>
    <row r="667" spans="1:45" x14ac:dyDescent="0.35">
      <c r="A667" t="s">
        <v>1064</v>
      </c>
      <c r="B667" s="57">
        <v>-10</v>
      </c>
      <c r="C667" s="57">
        <v>5</v>
      </c>
      <c r="D667" s="57">
        <v>-26</v>
      </c>
      <c r="E667" s="57">
        <v>-31</v>
      </c>
      <c r="F667" s="57">
        <v>29</v>
      </c>
      <c r="G667" s="57">
        <v>7</v>
      </c>
      <c r="H667" s="74">
        <v>161.43</v>
      </c>
      <c r="I667" s="74">
        <v>170.66</v>
      </c>
      <c r="J667" s="74">
        <v>204.15</v>
      </c>
      <c r="K667" s="74">
        <v>176.44</v>
      </c>
      <c r="L667" s="74">
        <v>178.75</v>
      </c>
      <c r="M667" s="74">
        <v>166.96</v>
      </c>
      <c r="N667" s="74">
        <v>142.88999999999999</v>
      </c>
      <c r="U667" s="57">
        <v>192</v>
      </c>
      <c r="V667" s="57">
        <v>22</v>
      </c>
      <c r="W667" s="57">
        <v>13</v>
      </c>
      <c r="X667" s="57">
        <v>8</v>
      </c>
      <c r="Y667" s="57">
        <v>16</v>
      </c>
      <c r="Z667" s="57">
        <v>10</v>
      </c>
      <c r="AC667" s="57">
        <v>95</v>
      </c>
      <c r="AD667" s="57">
        <v>108</v>
      </c>
      <c r="AE667" s="57">
        <v>105</v>
      </c>
      <c r="AF667" s="57">
        <v>61</v>
      </c>
      <c r="AG667" s="57">
        <v>66</v>
      </c>
      <c r="AH667" s="74"/>
      <c r="AI667" s="74"/>
      <c r="AJ667" s="74"/>
      <c r="AK667" s="74">
        <v>96.64</v>
      </c>
      <c r="AL667" s="74">
        <v>91.77</v>
      </c>
      <c r="AM667" s="74">
        <v>95.09</v>
      </c>
      <c r="AN667" s="74">
        <v>101.45</v>
      </c>
      <c r="AO667" s="74">
        <v>106.23</v>
      </c>
      <c r="AP667" s="57">
        <v>100818584</v>
      </c>
      <c r="AQ667" s="57">
        <v>371105</v>
      </c>
      <c r="AR667" s="57">
        <v>49649388</v>
      </c>
      <c r="AS667" s="57">
        <v>45513120</v>
      </c>
    </row>
    <row r="668" spans="1:45" x14ac:dyDescent="0.35">
      <c r="A668" t="s">
        <v>1161</v>
      </c>
      <c r="B668" s="57">
        <v>-13</v>
      </c>
      <c r="C668" s="57">
        <v>1</v>
      </c>
      <c r="D668" s="57">
        <v>-19</v>
      </c>
      <c r="E668" s="57">
        <v>-9</v>
      </c>
      <c r="F668" s="57">
        <v>23</v>
      </c>
      <c r="G668" s="57">
        <v>2</v>
      </c>
      <c r="H668" s="74">
        <v>150.80000000000001</v>
      </c>
      <c r="I668" s="74">
        <v>174.04</v>
      </c>
      <c r="J668" s="74">
        <v>236.12</v>
      </c>
      <c r="K668" s="74">
        <v>187.75</v>
      </c>
      <c r="L668" s="74">
        <v>161.15</v>
      </c>
      <c r="M668" s="74">
        <v>155.88999999999999</v>
      </c>
      <c r="N668" s="74">
        <v>132.71</v>
      </c>
      <c r="U668" s="57">
        <v>175</v>
      </c>
      <c r="V668" s="57">
        <v>18</v>
      </c>
      <c r="W668" s="57">
        <v>17</v>
      </c>
      <c r="X668" s="57">
        <v>9</v>
      </c>
      <c r="Y668" s="57">
        <v>15</v>
      </c>
      <c r="Z668" s="57">
        <v>9</v>
      </c>
      <c r="AC668" s="57">
        <v>102</v>
      </c>
      <c r="AD668" s="57">
        <v>122</v>
      </c>
      <c r="AE668" s="57">
        <v>118</v>
      </c>
      <c r="AF668" s="57">
        <v>70</v>
      </c>
      <c r="AG668" s="57">
        <v>65</v>
      </c>
      <c r="AH668" s="74"/>
      <c r="AI668" s="74"/>
      <c r="AJ668" s="74"/>
      <c r="AK668" s="74"/>
      <c r="AL668" s="74"/>
      <c r="AM668" s="74"/>
      <c r="AN668" s="74"/>
      <c r="AO668" s="74"/>
      <c r="AP668" s="57">
        <v>101259340</v>
      </c>
      <c r="AQ668" s="57">
        <v>440764</v>
      </c>
      <c r="AR668" s="57">
        <v>49689480</v>
      </c>
      <c r="AS668" s="57">
        <v>45543364</v>
      </c>
    </row>
    <row r="669" spans="1:45" x14ac:dyDescent="0.35">
      <c r="A669" t="s">
        <v>1162</v>
      </c>
      <c r="B669" s="57">
        <v>-9</v>
      </c>
      <c r="C669" s="57">
        <v>-2</v>
      </c>
      <c r="D669" s="57">
        <v>-19</v>
      </c>
      <c r="E669" s="57">
        <v>-7</v>
      </c>
      <c r="F669" s="57">
        <v>31</v>
      </c>
      <c r="G669" s="57">
        <v>2</v>
      </c>
      <c r="H669" s="74">
        <v>132.38</v>
      </c>
      <c r="I669" s="74">
        <v>151.34</v>
      </c>
      <c r="J669" s="74">
        <v>161.25</v>
      </c>
      <c r="K669" s="74">
        <v>157.44999999999999</v>
      </c>
      <c r="L669" s="74">
        <v>144.59</v>
      </c>
      <c r="M669" s="74">
        <v>152.09</v>
      </c>
      <c r="N669" s="74">
        <v>125.26</v>
      </c>
      <c r="U669" s="57">
        <v>156</v>
      </c>
      <c r="V669" s="57">
        <v>15</v>
      </c>
      <c r="W669" s="57">
        <v>14</v>
      </c>
      <c r="X669" s="57">
        <v>10</v>
      </c>
      <c r="Y669" s="57">
        <v>11</v>
      </c>
      <c r="Z669" s="57">
        <v>7</v>
      </c>
      <c r="AC669" s="57">
        <v>102</v>
      </c>
      <c r="AD669" s="57">
        <v>125</v>
      </c>
      <c r="AE669" s="57">
        <v>123</v>
      </c>
      <c r="AF669" s="57">
        <v>74</v>
      </c>
      <c r="AG669" s="57">
        <v>65</v>
      </c>
      <c r="AH669" s="74"/>
      <c r="AI669" s="74"/>
      <c r="AJ669" s="74"/>
      <c r="AK669" s="74"/>
      <c r="AL669" s="74"/>
      <c r="AM669" s="74"/>
      <c r="AN669" s="74"/>
      <c r="AO669" s="74"/>
      <c r="AP669" s="57">
        <v>101473680</v>
      </c>
      <c r="AQ669" s="57">
        <v>214334</v>
      </c>
      <c r="AR669" s="57">
        <v>49715228</v>
      </c>
      <c r="AS669" s="57">
        <v>45561444</v>
      </c>
    </row>
    <row r="670" spans="1:45" x14ac:dyDescent="0.35">
      <c r="A670" t="s">
        <v>1066</v>
      </c>
      <c r="B670" s="57">
        <v>-1</v>
      </c>
      <c r="C670" s="57">
        <v>6</v>
      </c>
      <c r="D670" s="57">
        <v>-30</v>
      </c>
      <c r="E670" s="57">
        <v>-40</v>
      </c>
      <c r="F670" s="57">
        <v>61</v>
      </c>
      <c r="G670" s="57">
        <v>8</v>
      </c>
      <c r="H670" s="74">
        <v>145.47999999999999</v>
      </c>
      <c r="I670" s="74">
        <v>157.47999999999999</v>
      </c>
      <c r="J670" s="74">
        <v>179.22</v>
      </c>
      <c r="K670" s="74">
        <v>158.19</v>
      </c>
      <c r="L670" s="74">
        <v>176.72</v>
      </c>
      <c r="M670" s="74">
        <v>154.24</v>
      </c>
      <c r="N670" s="74">
        <v>144.37</v>
      </c>
      <c r="U670" s="57">
        <v>164</v>
      </c>
      <c r="V670" s="57">
        <v>15</v>
      </c>
      <c r="W670" s="57">
        <v>18</v>
      </c>
      <c r="X670" s="57">
        <v>9</v>
      </c>
      <c r="Y670" s="57">
        <v>12</v>
      </c>
      <c r="Z670" s="57">
        <v>12</v>
      </c>
      <c r="AC670" s="57">
        <v>92</v>
      </c>
      <c r="AD670" s="57">
        <v>108</v>
      </c>
      <c r="AE670" s="57">
        <v>106</v>
      </c>
      <c r="AF670" s="57">
        <v>58</v>
      </c>
      <c r="AG670" s="57">
        <v>65</v>
      </c>
      <c r="AH670" s="74"/>
      <c r="AI670" s="74"/>
      <c r="AJ670" s="74"/>
      <c r="AK670" s="74">
        <v>96.71</v>
      </c>
      <c r="AL670" s="74">
        <v>92.6</v>
      </c>
      <c r="AM670" s="74">
        <v>93.09</v>
      </c>
      <c r="AN670" s="74">
        <v>101.99</v>
      </c>
      <c r="AO670" s="74">
        <v>108.91</v>
      </c>
      <c r="AP670" s="57">
        <v>101777930</v>
      </c>
      <c r="AQ670" s="57">
        <v>304247</v>
      </c>
      <c r="AR670" s="57">
        <v>49753036</v>
      </c>
      <c r="AS670" s="57">
        <v>45582892</v>
      </c>
    </row>
    <row r="671" spans="1:45" x14ac:dyDescent="0.35">
      <c r="A671" t="s">
        <v>1067</v>
      </c>
      <c r="B671" s="57">
        <v>-4</v>
      </c>
      <c r="C671" s="57">
        <v>6</v>
      </c>
      <c r="D671" s="57">
        <v>-31</v>
      </c>
      <c r="E671" s="57">
        <v>-39</v>
      </c>
      <c r="F671" s="57">
        <v>50</v>
      </c>
      <c r="G671" s="57">
        <v>9</v>
      </c>
      <c r="H671" s="74">
        <v>145.85</v>
      </c>
      <c r="I671" s="74">
        <v>162.04</v>
      </c>
      <c r="J671" s="74">
        <v>188.25</v>
      </c>
      <c r="K671" s="74">
        <v>165.67</v>
      </c>
      <c r="L671" s="74">
        <v>172.62</v>
      </c>
      <c r="M671" s="74">
        <v>156.57</v>
      </c>
      <c r="N671" s="74">
        <v>143.79</v>
      </c>
      <c r="U671" s="57">
        <v>186</v>
      </c>
      <c r="V671" s="57">
        <v>15</v>
      </c>
      <c r="W671" s="57">
        <v>22</v>
      </c>
      <c r="X671" s="57">
        <v>8</v>
      </c>
      <c r="Y671" s="57">
        <v>12</v>
      </c>
      <c r="Z671" s="57">
        <v>6</v>
      </c>
      <c r="AC671" s="57">
        <v>89</v>
      </c>
      <c r="AD671" s="57">
        <v>105</v>
      </c>
      <c r="AE671" s="57">
        <v>105</v>
      </c>
      <c r="AF671" s="57">
        <v>63</v>
      </c>
      <c r="AG671" s="57">
        <v>66</v>
      </c>
      <c r="AH671" s="74"/>
      <c r="AI671" s="74"/>
      <c r="AJ671" s="74"/>
      <c r="AK671" s="74">
        <v>97.76</v>
      </c>
      <c r="AL671" s="74">
        <v>93.94</v>
      </c>
      <c r="AM671" s="74">
        <v>93.61</v>
      </c>
      <c r="AN671" s="74">
        <v>103.1</v>
      </c>
      <c r="AO671" s="74">
        <v>110.36</v>
      </c>
      <c r="AP671" s="57">
        <v>102106510</v>
      </c>
      <c r="AQ671" s="57">
        <v>328582</v>
      </c>
      <c r="AR671" s="57">
        <v>49794120</v>
      </c>
      <c r="AS671" s="57">
        <v>45605920</v>
      </c>
    </row>
    <row r="672" spans="1:45" x14ac:dyDescent="0.35">
      <c r="A672" t="s">
        <v>1068</v>
      </c>
      <c r="B672" s="57">
        <v>-2</v>
      </c>
      <c r="C672" s="57">
        <v>5</v>
      </c>
      <c r="D672" s="57">
        <v>-31</v>
      </c>
      <c r="E672" s="57">
        <v>-39</v>
      </c>
      <c r="F672" s="57">
        <v>46</v>
      </c>
      <c r="G672" s="57">
        <v>9</v>
      </c>
      <c r="H672" s="74">
        <v>149.66999999999999</v>
      </c>
      <c r="I672" s="74">
        <v>163.84</v>
      </c>
      <c r="J672" s="74">
        <v>194.68</v>
      </c>
      <c r="K672" s="74">
        <v>168.13</v>
      </c>
      <c r="L672" s="74">
        <v>174.8</v>
      </c>
      <c r="M672" s="74">
        <v>160.84</v>
      </c>
      <c r="N672" s="74">
        <v>143.22999999999999</v>
      </c>
      <c r="U672" s="57">
        <v>184</v>
      </c>
      <c r="V672" s="57">
        <v>18</v>
      </c>
      <c r="W672" s="57">
        <v>20</v>
      </c>
      <c r="X672" s="57">
        <v>19</v>
      </c>
      <c r="Y672" s="57">
        <v>13</v>
      </c>
      <c r="Z672" s="57">
        <v>10</v>
      </c>
      <c r="AC672" s="57">
        <v>90</v>
      </c>
      <c r="AD672" s="57">
        <v>105</v>
      </c>
      <c r="AE672" s="57">
        <v>106</v>
      </c>
      <c r="AF672" s="57">
        <v>64</v>
      </c>
      <c r="AG672" s="57">
        <v>64</v>
      </c>
      <c r="AH672" s="74"/>
      <c r="AI672" s="74"/>
      <c r="AJ672" s="74"/>
      <c r="AK672" s="74">
        <v>98.5</v>
      </c>
      <c r="AL672" s="74">
        <v>94.7</v>
      </c>
      <c r="AM672" s="74">
        <v>93.72</v>
      </c>
      <c r="AN672" s="74">
        <v>104.25</v>
      </c>
      <c r="AO672" s="74">
        <v>111.84</v>
      </c>
      <c r="AP672" s="57">
        <v>102461680</v>
      </c>
      <c r="AQ672" s="57">
        <v>355173</v>
      </c>
      <c r="AR672" s="57">
        <v>49838200</v>
      </c>
      <c r="AS672" s="57">
        <v>45627500</v>
      </c>
    </row>
    <row r="673" spans="1:45" x14ac:dyDescent="0.35">
      <c r="A673" t="s">
        <v>1070</v>
      </c>
      <c r="B673" s="57">
        <v>-2</v>
      </c>
      <c r="C673" s="57">
        <v>7</v>
      </c>
      <c r="D673" s="57">
        <v>-30</v>
      </c>
      <c r="E673" s="57">
        <v>-39</v>
      </c>
      <c r="F673" s="57">
        <v>49</v>
      </c>
      <c r="G673" s="57">
        <v>8</v>
      </c>
      <c r="H673" s="74">
        <v>153.55000000000001</v>
      </c>
      <c r="I673" s="74">
        <v>164.83</v>
      </c>
      <c r="J673" s="74">
        <v>196.65</v>
      </c>
      <c r="K673" s="74">
        <v>169.99</v>
      </c>
      <c r="L673" s="74">
        <v>174.01</v>
      </c>
      <c r="M673" s="74">
        <v>164.28</v>
      </c>
      <c r="N673" s="74">
        <v>139.32</v>
      </c>
      <c r="U673" s="57">
        <v>206</v>
      </c>
      <c r="V673" s="57">
        <v>19</v>
      </c>
      <c r="W673" s="57">
        <v>21</v>
      </c>
      <c r="X673" s="57">
        <v>9</v>
      </c>
      <c r="Y673" s="57">
        <v>19</v>
      </c>
      <c r="Z673" s="57">
        <v>11</v>
      </c>
      <c r="AC673" s="57">
        <v>90</v>
      </c>
      <c r="AD673" s="57">
        <v>103</v>
      </c>
      <c r="AE673" s="57">
        <v>103</v>
      </c>
      <c r="AF673" s="57">
        <v>66</v>
      </c>
      <c r="AG673" s="57">
        <v>64</v>
      </c>
      <c r="AH673" s="74"/>
      <c r="AI673" s="74"/>
      <c r="AJ673" s="74"/>
      <c r="AK673" s="74">
        <v>99.85</v>
      </c>
      <c r="AL673" s="74">
        <v>97.57</v>
      </c>
      <c r="AM673" s="74">
        <v>93.94</v>
      </c>
      <c r="AN673" s="74">
        <v>104.99</v>
      </c>
      <c r="AO673" s="74">
        <v>112.96</v>
      </c>
      <c r="AP673" s="57">
        <v>102827760</v>
      </c>
      <c r="AQ673" s="57">
        <v>366081</v>
      </c>
      <c r="AR673" s="57">
        <v>49882904</v>
      </c>
      <c r="AS673" s="57">
        <v>45651224</v>
      </c>
    </row>
    <row r="674" spans="1:45" x14ac:dyDescent="0.35">
      <c r="A674" t="s">
        <v>1071</v>
      </c>
      <c r="B674" s="57">
        <v>-6</v>
      </c>
      <c r="C674" s="57">
        <v>6</v>
      </c>
      <c r="D674" s="57">
        <v>-28</v>
      </c>
      <c r="E674" s="57">
        <v>-39</v>
      </c>
      <c r="F674" s="57">
        <v>26</v>
      </c>
      <c r="G674" s="57">
        <v>8</v>
      </c>
      <c r="H674" s="74">
        <v>174.07</v>
      </c>
      <c r="I674" s="74">
        <v>181.05</v>
      </c>
      <c r="J674" s="74">
        <v>221.62</v>
      </c>
      <c r="K674" s="74">
        <v>191.01</v>
      </c>
      <c r="L674" s="74">
        <v>173.29</v>
      </c>
      <c r="M674" s="74">
        <v>172.38</v>
      </c>
      <c r="N674" s="74">
        <v>146.55000000000001</v>
      </c>
      <c r="U674" s="57">
        <v>177</v>
      </c>
      <c r="V674" s="57">
        <v>13</v>
      </c>
      <c r="W674" s="57">
        <v>15</v>
      </c>
      <c r="X674" s="57">
        <v>6</v>
      </c>
      <c r="Y674" s="57">
        <v>15</v>
      </c>
      <c r="Z674" s="57">
        <v>8</v>
      </c>
      <c r="AC674" s="57">
        <v>92</v>
      </c>
      <c r="AD674" s="57">
        <v>104</v>
      </c>
      <c r="AE674" s="57">
        <v>102</v>
      </c>
      <c r="AF674" s="57">
        <v>63</v>
      </c>
      <c r="AG674" s="57">
        <v>64</v>
      </c>
      <c r="AH674" s="74"/>
      <c r="AI674" s="74"/>
      <c r="AJ674" s="74"/>
      <c r="AK674" s="74">
        <v>101.73</v>
      </c>
      <c r="AL674" s="74">
        <v>99.86</v>
      </c>
      <c r="AM674" s="74">
        <v>95.31</v>
      </c>
      <c r="AN674" s="74">
        <v>107.09</v>
      </c>
      <c r="AO674" s="74">
        <v>113.75</v>
      </c>
      <c r="AP674" s="57">
        <v>103176240</v>
      </c>
      <c r="AQ674" s="57">
        <v>348474</v>
      </c>
      <c r="AR674" s="57">
        <v>49923870</v>
      </c>
      <c r="AS674" s="57">
        <v>45673500</v>
      </c>
    </row>
    <row r="675" spans="1:45" x14ac:dyDescent="0.35">
      <c r="A675" t="s">
        <v>1163</v>
      </c>
      <c r="B675" s="57">
        <v>-12</v>
      </c>
      <c r="C675" s="57">
        <v>3</v>
      </c>
      <c r="D675" s="57">
        <v>-19</v>
      </c>
      <c r="E675" s="57">
        <v>-10</v>
      </c>
      <c r="F675" s="57">
        <v>14</v>
      </c>
      <c r="G675" s="57">
        <v>1</v>
      </c>
      <c r="H675" s="74">
        <v>151.19999999999999</v>
      </c>
      <c r="I675" s="74">
        <v>186.65</v>
      </c>
      <c r="J675" s="74">
        <v>246.83</v>
      </c>
      <c r="K675" s="74">
        <v>208.93</v>
      </c>
      <c r="L675" s="74">
        <v>152.41</v>
      </c>
      <c r="M675" s="74">
        <v>161.01</v>
      </c>
      <c r="N675" s="74">
        <v>133.28</v>
      </c>
      <c r="U675" s="57">
        <v>173</v>
      </c>
      <c r="V675" s="57">
        <v>18</v>
      </c>
      <c r="W675" s="57">
        <v>11</v>
      </c>
      <c r="X675" s="57">
        <v>9</v>
      </c>
      <c r="Y675" s="57">
        <v>14</v>
      </c>
      <c r="Z675" s="57">
        <v>8</v>
      </c>
      <c r="AC675" s="57">
        <v>100</v>
      </c>
      <c r="AD675" s="57">
        <v>119</v>
      </c>
      <c r="AE675" s="57">
        <v>116</v>
      </c>
      <c r="AF675" s="57">
        <v>78</v>
      </c>
      <c r="AG675" s="57">
        <v>65</v>
      </c>
      <c r="AH675" s="74"/>
      <c r="AI675" s="74"/>
      <c r="AJ675" s="74"/>
      <c r="AK675" s="74"/>
      <c r="AL675" s="74"/>
      <c r="AM675" s="74"/>
      <c r="AN675" s="74"/>
      <c r="AO675" s="74"/>
      <c r="AP675" s="57">
        <v>103610104</v>
      </c>
      <c r="AQ675" s="57">
        <v>433867</v>
      </c>
      <c r="AR675" s="57">
        <v>49959924</v>
      </c>
      <c r="AS675" s="57">
        <v>45698904</v>
      </c>
    </row>
    <row r="676" spans="1:45" x14ac:dyDescent="0.35">
      <c r="A676" t="s">
        <v>1164</v>
      </c>
      <c r="B676" s="57">
        <v>-13</v>
      </c>
      <c r="C676" s="57">
        <v>1</v>
      </c>
      <c r="D676" s="57">
        <v>-21</v>
      </c>
      <c r="E676" s="57">
        <v>-7</v>
      </c>
      <c r="F676" s="57">
        <v>-4</v>
      </c>
      <c r="G676" s="57">
        <v>2</v>
      </c>
      <c r="H676" s="74">
        <v>126.48</v>
      </c>
      <c r="I676" s="74">
        <v>153.76</v>
      </c>
      <c r="J676" s="74">
        <v>147.28</v>
      </c>
      <c r="K676" s="74">
        <v>160.99</v>
      </c>
      <c r="L676" s="74">
        <v>151.61000000000001</v>
      </c>
      <c r="M676" s="74">
        <v>137.88</v>
      </c>
      <c r="N676" s="74">
        <v>125.91</v>
      </c>
      <c r="U676" s="57">
        <v>137</v>
      </c>
      <c r="V676" s="57">
        <v>11</v>
      </c>
      <c r="W676" s="57">
        <v>14</v>
      </c>
      <c r="X676" s="57">
        <v>14</v>
      </c>
      <c r="Y676" s="57">
        <v>8</v>
      </c>
      <c r="Z676" s="57">
        <v>10</v>
      </c>
      <c r="AC676" s="57">
        <v>100</v>
      </c>
      <c r="AD676" s="57">
        <v>124</v>
      </c>
      <c r="AE676" s="57">
        <v>120</v>
      </c>
      <c r="AF676" s="57">
        <v>62</v>
      </c>
      <c r="AG676" s="57">
        <v>64</v>
      </c>
      <c r="AH676" s="74"/>
      <c r="AI676" s="74"/>
      <c r="AJ676" s="74"/>
      <c r="AK676" s="74"/>
      <c r="AL676" s="74"/>
      <c r="AM676" s="74"/>
      <c r="AN676" s="74"/>
      <c r="AO676" s="74"/>
      <c r="AP676" s="57">
        <v>103814904</v>
      </c>
      <c r="AQ676" s="57">
        <v>204800</v>
      </c>
      <c r="AR676" s="57">
        <v>49987324</v>
      </c>
      <c r="AS676" s="57">
        <v>45712350</v>
      </c>
    </row>
    <row r="677" spans="1:45" x14ac:dyDescent="0.35">
      <c r="A677" t="s">
        <v>1072</v>
      </c>
      <c r="B677" s="57">
        <v>-10</v>
      </c>
      <c r="C677" s="57">
        <v>4</v>
      </c>
      <c r="D677" s="57">
        <v>-30</v>
      </c>
      <c r="E677" s="57">
        <v>-31</v>
      </c>
      <c r="F677" s="57">
        <v>17</v>
      </c>
      <c r="G677" s="57">
        <v>8</v>
      </c>
      <c r="H677" s="74">
        <v>131.47999999999999</v>
      </c>
      <c r="I677" s="74">
        <v>146.21</v>
      </c>
      <c r="J677" s="74">
        <v>149.26</v>
      </c>
      <c r="K677" s="74">
        <v>144.91</v>
      </c>
      <c r="L677" s="74">
        <v>178.89</v>
      </c>
      <c r="M677" s="74">
        <v>148.33000000000001</v>
      </c>
      <c r="N677" s="74">
        <v>139.88</v>
      </c>
      <c r="U677" s="57">
        <v>156</v>
      </c>
      <c r="V677" s="57">
        <v>10</v>
      </c>
      <c r="W677" s="57">
        <v>17</v>
      </c>
      <c r="X677" s="57">
        <v>8</v>
      </c>
      <c r="Y677" s="57">
        <v>7</v>
      </c>
      <c r="Z677" s="57">
        <v>11</v>
      </c>
      <c r="AC677" s="57">
        <v>91</v>
      </c>
      <c r="AD677" s="57">
        <v>110</v>
      </c>
      <c r="AE677" s="57">
        <v>109</v>
      </c>
      <c r="AF677" s="57">
        <v>55</v>
      </c>
      <c r="AG677" s="57">
        <v>64</v>
      </c>
      <c r="AH677" s="74"/>
      <c r="AI677" s="74"/>
      <c r="AJ677" s="74"/>
      <c r="AK677" s="74">
        <v>104.41</v>
      </c>
      <c r="AL677" s="74">
        <v>101.4</v>
      </c>
      <c r="AM677" s="74">
        <v>96.69</v>
      </c>
      <c r="AN677" s="74">
        <v>112.22</v>
      </c>
      <c r="AO677" s="74">
        <v>116.5</v>
      </c>
      <c r="AP677" s="57">
        <v>104112760</v>
      </c>
      <c r="AQ677" s="57">
        <v>297852</v>
      </c>
      <c r="AR677" s="57">
        <v>50025020</v>
      </c>
      <c r="AS677" s="57">
        <v>45731564</v>
      </c>
    </row>
    <row r="678" spans="1:45" x14ac:dyDescent="0.35">
      <c r="A678" t="s">
        <v>1073</v>
      </c>
      <c r="B678" s="57">
        <v>-10</v>
      </c>
      <c r="C678" s="57">
        <v>6</v>
      </c>
      <c r="D678" s="57">
        <v>-29</v>
      </c>
      <c r="E678" s="57">
        <v>-29</v>
      </c>
      <c r="F678" s="57">
        <v>24</v>
      </c>
      <c r="G678" s="57">
        <v>7</v>
      </c>
      <c r="H678" s="74">
        <v>134.91999999999999</v>
      </c>
      <c r="I678" s="74">
        <v>149.34</v>
      </c>
      <c r="J678" s="74">
        <v>160.84</v>
      </c>
      <c r="K678" s="74">
        <v>147.62</v>
      </c>
      <c r="L678" s="74">
        <v>186.34</v>
      </c>
      <c r="M678" s="74">
        <v>158.15</v>
      </c>
      <c r="N678" s="74">
        <v>143.61000000000001</v>
      </c>
      <c r="U678" s="57">
        <v>181</v>
      </c>
      <c r="V678" s="57">
        <v>16</v>
      </c>
      <c r="W678" s="57">
        <v>18</v>
      </c>
      <c r="X678" s="57">
        <v>7</v>
      </c>
      <c r="Y678" s="57">
        <v>21</v>
      </c>
      <c r="Z678" s="57">
        <v>8</v>
      </c>
      <c r="AC678" s="57">
        <v>90</v>
      </c>
      <c r="AD678" s="57">
        <v>110</v>
      </c>
      <c r="AE678" s="57">
        <v>106</v>
      </c>
      <c r="AF678" s="57">
        <v>59</v>
      </c>
      <c r="AG678" s="57">
        <v>64</v>
      </c>
      <c r="AH678" s="74"/>
      <c r="AI678" s="74"/>
      <c r="AJ678" s="74"/>
      <c r="AK678" s="74">
        <v>104.78</v>
      </c>
      <c r="AL678" s="74">
        <v>101.31</v>
      </c>
      <c r="AM678" s="74">
        <v>96.83</v>
      </c>
      <c r="AN678" s="74">
        <v>113.26</v>
      </c>
      <c r="AO678" s="74">
        <v>117.15</v>
      </c>
      <c r="AP678" s="57">
        <v>104477010</v>
      </c>
      <c r="AQ678" s="57">
        <v>364255</v>
      </c>
      <c r="AR678" s="57">
        <v>50071684</v>
      </c>
      <c r="AS678" s="57">
        <v>45752490</v>
      </c>
    </row>
    <row r="679" spans="1:45" x14ac:dyDescent="0.35">
      <c r="A679" t="s">
        <v>1074</v>
      </c>
      <c r="B679" s="57">
        <v>-10</v>
      </c>
      <c r="C679" s="57">
        <v>5</v>
      </c>
      <c r="D679" s="57">
        <v>-30</v>
      </c>
      <c r="E679" s="57">
        <v>-28</v>
      </c>
      <c r="F679" s="57">
        <v>13</v>
      </c>
      <c r="G679" s="57">
        <v>8</v>
      </c>
      <c r="H679" s="74">
        <v>136.9</v>
      </c>
      <c r="I679" s="74">
        <v>151.81</v>
      </c>
      <c r="J679" s="74">
        <v>165.57</v>
      </c>
      <c r="K679" s="74">
        <v>151.04</v>
      </c>
      <c r="L679" s="74">
        <v>187.23</v>
      </c>
      <c r="M679" s="74">
        <v>162.86000000000001</v>
      </c>
      <c r="N679" s="74">
        <v>135.06</v>
      </c>
      <c r="U679" s="57">
        <v>190</v>
      </c>
      <c r="V679" s="57">
        <v>13</v>
      </c>
      <c r="W679" s="57">
        <v>17</v>
      </c>
      <c r="X679" s="57">
        <v>13</v>
      </c>
      <c r="Y679" s="57">
        <v>15</v>
      </c>
      <c r="Z679" s="57">
        <v>7</v>
      </c>
      <c r="AC679" s="57">
        <v>90</v>
      </c>
      <c r="AD679" s="57">
        <v>110</v>
      </c>
      <c r="AE679" s="57">
        <v>107</v>
      </c>
      <c r="AF679" s="57">
        <v>60</v>
      </c>
      <c r="AG679" s="57">
        <v>64</v>
      </c>
      <c r="AH679" s="74"/>
      <c r="AI679" s="74"/>
      <c r="AJ679" s="74"/>
      <c r="AK679" s="74">
        <v>105.39</v>
      </c>
      <c r="AL679" s="74">
        <v>102.18</v>
      </c>
      <c r="AM679" s="74">
        <v>97.13</v>
      </c>
      <c r="AN679" s="74">
        <v>113.86</v>
      </c>
      <c r="AO679" s="74">
        <v>117.85</v>
      </c>
      <c r="AP679" s="57">
        <v>104896056</v>
      </c>
      <c r="AQ679" s="57">
        <v>419041</v>
      </c>
      <c r="AR679" s="57">
        <v>50112924</v>
      </c>
      <c r="AS679" s="57">
        <v>45770452</v>
      </c>
    </row>
    <row r="680" spans="1:45" x14ac:dyDescent="0.35">
      <c r="A680" t="s">
        <v>1076</v>
      </c>
      <c r="B680" s="57">
        <v>-10</v>
      </c>
      <c r="C680" s="57">
        <v>7</v>
      </c>
      <c r="D680" s="57">
        <v>-29</v>
      </c>
      <c r="E680" s="57">
        <v>-28</v>
      </c>
      <c r="F680" s="57">
        <v>21</v>
      </c>
      <c r="G680" s="57">
        <v>7</v>
      </c>
      <c r="H680" s="74">
        <v>134.41</v>
      </c>
      <c r="I680" s="74">
        <v>149.66999999999999</v>
      </c>
      <c r="J680" s="74">
        <v>164.92</v>
      </c>
      <c r="K680" s="74">
        <v>150.75</v>
      </c>
      <c r="L680" s="74">
        <v>179.31</v>
      </c>
      <c r="M680" s="74">
        <v>146.32</v>
      </c>
      <c r="N680" s="74">
        <v>132.41999999999999</v>
      </c>
      <c r="U680" s="57">
        <v>193</v>
      </c>
      <c r="V680" s="57">
        <v>19</v>
      </c>
      <c r="W680" s="57">
        <v>21</v>
      </c>
      <c r="X680" s="57">
        <v>7</v>
      </c>
      <c r="Y680" s="57">
        <v>19</v>
      </c>
      <c r="Z680" s="57">
        <v>8</v>
      </c>
      <c r="AC680" s="57">
        <v>91</v>
      </c>
      <c r="AD680" s="57">
        <v>109</v>
      </c>
      <c r="AE680" s="57">
        <v>107</v>
      </c>
      <c r="AF680" s="57">
        <v>63</v>
      </c>
      <c r="AG680" s="57">
        <v>64</v>
      </c>
      <c r="AH680" s="74"/>
      <c r="AI680" s="74"/>
      <c r="AJ680" s="74"/>
      <c r="AK680" s="74">
        <v>105.09</v>
      </c>
      <c r="AL680" s="74">
        <v>101.68</v>
      </c>
      <c r="AM680" s="74">
        <v>95.93</v>
      </c>
      <c r="AN680" s="74">
        <v>114.45</v>
      </c>
      <c r="AO680" s="74">
        <v>118.3</v>
      </c>
      <c r="AP680" s="57">
        <v>105294664</v>
      </c>
      <c r="AQ680" s="57">
        <v>398611</v>
      </c>
      <c r="AR680" s="57">
        <v>50156656</v>
      </c>
      <c r="AS680" s="57">
        <v>45790936</v>
      </c>
    </row>
    <row r="681" spans="1:45" x14ac:dyDescent="0.35">
      <c r="A681" t="s">
        <v>1077</v>
      </c>
      <c r="B681" s="57">
        <v>-10</v>
      </c>
      <c r="C681" s="57">
        <v>7</v>
      </c>
      <c r="D681" s="57">
        <v>-26</v>
      </c>
      <c r="E681" s="57">
        <v>-28</v>
      </c>
      <c r="F681" s="57">
        <v>34</v>
      </c>
      <c r="G681" s="57">
        <v>7</v>
      </c>
      <c r="H681" s="74">
        <v>153.88</v>
      </c>
      <c r="I681" s="74">
        <v>171.38</v>
      </c>
      <c r="J681" s="74">
        <v>202.88</v>
      </c>
      <c r="K681" s="74">
        <v>176.54</v>
      </c>
      <c r="L681" s="74">
        <v>187.88</v>
      </c>
      <c r="M681" s="74">
        <v>160.58000000000001</v>
      </c>
      <c r="N681" s="74">
        <v>140.02000000000001</v>
      </c>
      <c r="U681" s="57">
        <v>178</v>
      </c>
      <c r="V681" s="57">
        <v>12</v>
      </c>
      <c r="W681" s="57">
        <v>14</v>
      </c>
      <c r="X681" s="57">
        <v>6</v>
      </c>
      <c r="Y681" s="57">
        <v>16</v>
      </c>
      <c r="Z681" s="57">
        <v>8</v>
      </c>
      <c r="AC681" s="57">
        <v>94</v>
      </c>
      <c r="AD681" s="57">
        <v>108</v>
      </c>
      <c r="AE681" s="57">
        <v>105</v>
      </c>
      <c r="AF681" s="57">
        <v>60</v>
      </c>
      <c r="AG681" s="57">
        <v>64</v>
      </c>
      <c r="AH681" s="74"/>
      <c r="AI681" s="74"/>
      <c r="AJ681" s="74"/>
      <c r="AK681" s="74">
        <v>103.79</v>
      </c>
      <c r="AL681" s="74">
        <v>99.64</v>
      </c>
      <c r="AM681" s="74">
        <v>95.11</v>
      </c>
      <c r="AN681" s="74">
        <v>113.11</v>
      </c>
      <c r="AO681" s="74">
        <v>118.86</v>
      </c>
      <c r="AP681" s="57">
        <v>105683490</v>
      </c>
      <c r="AQ681" s="57">
        <v>388827</v>
      </c>
      <c r="AR681" s="57">
        <v>50200148</v>
      </c>
      <c r="AS681" s="57">
        <v>45813570</v>
      </c>
    </row>
    <row r="682" spans="1:45" x14ac:dyDescent="0.35">
      <c r="A682" t="s">
        <v>1165</v>
      </c>
      <c r="B682" s="57">
        <v>-14</v>
      </c>
      <c r="C682" s="57">
        <v>0</v>
      </c>
      <c r="D682" s="57">
        <v>-21</v>
      </c>
      <c r="E682" s="57">
        <v>-9</v>
      </c>
      <c r="F682" s="57">
        <v>12</v>
      </c>
      <c r="G682" s="57">
        <v>3</v>
      </c>
      <c r="H682" s="74">
        <v>144.18</v>
      </c>
      <c r="I682" s="74">
        <v>176.07</v>
      </c>
      <c r="J682" s="74">
        <v>230.67</v>
      </c>
      <c r="K682" s="74">
        <v>193.25</v>
      </c>
      <c r="L682" s="74">
        <v>166.59</v>
      </c>
      <c r="M682" s="74">
        <v>159.66</v>
      </c>
      <c r="N682" s="74">
        <v>119.74</v>
      </c>
      <c r="U682" s="57">
        <v>164</v>
      </c>
      <c r="V682" s="57">
        <v>15</v>
      </c>
      <c r="W682" s="57">
        <v>25</v>
      </c>
      <c r="X682" s="57">
        <v>7</v>
      </c>
      <c r="Y682" s="57">
        <v>10</v>
      </c>
      <c r="Z682" s="57">
        <v>23</v>
      </c>
      <c r="AC682" s="57">
        <v>97</v>
      </c>
      <c r="AD682" s="57">
        <v>117</v>
      </c>
      <c r="AE682" s="57">
        <v>113</v>
      </c>
      <c r="AF682" s="57">
        <v>82</v>
      </c>
      <c r="AG682" s="57">
        <v>64</v>
      </c>
      <c r="AH682" s="74"/>
      <c r="AI682" s="74"/>
      <c r="AJ682" s="74"/>
      <c r="AK682" s="74"/>
      <c r="AL682" s="74"/>
      <c r="AM682" s="74"/>
      <c r="AN682" s="74"/>
      <c r="AO682" s="74"/>
      <c r="AP682" s="57">
        <v>106167624</v>
      </c>
      <c r="AQ682" s="57">
        <v>484130</v>
      </c>
      <c r="AR682" s="57">
        <v>50236896</v>
      </c>
      <c r="AS682" s="57">
        <v>45838068</v>
      </c>
    </row>
    <row r="683" spans="1:45" x14ac:dyDescent="0.35">
      <c r="A683" t="s">
        <v>1166</v>
      </c>
      <c r="B683" s="57">
        <v>-7</v>
      </c>
      <c r="C683" s="57">
        <v>1</v>
      </c>
      <c r="D683" s="57">
        <v>-18</v>
      </c>
      <c r="E683" s="57">
        <v>-6</v>
      </c>
      <c r="F683" s="57">
        <v>27</v>
      </c>
      <c r="G683" s="57">
        <v>1</v>
      </c>
      <c r="H683" s="74">
        <v>119.91</v>
      </c>
      <c r="I683" s="74">
        <v>143.41999999999999</v>
      </c>
      <c r="J683" s="74">
        <v>143.25</v>
      </c>
      <c r="K683" s="74">
        <v>149.57</v>
      </c>
      <c r="L683" s="74">
        <v>138.02000000000001</v>
      </c>
      <c r="M683" s="74">
        <v>130.69999999999999</v>
      </c>
      <c r="N683" s="74">
        <v>114.87</v>
      </c>
      <c r="U683" s="57">
        <v>159</v>
      </c>
      <c r="V683" s="57">
        <v>17</v>
      </c>
      <c r="W683" s="57">
        <v>19</v>
      </c>
      <c r="X683" s="57">
        <v>8</v>
      </c>
      <c r="Y683" s="57">
        <v>7</v>
      </c>
      <c r="Z683" s="57">
        <v>9</v>
      </c>
      <c r="AC683" s="57">
        <v>102</v>
      </c>
      <c r="AD683" s="57">
        <v>125</v>
      </c>
      <c r="AE683" s="57">
        <v>124</v>
      </c>
      <c r="AF683" s="57">
        <v>78</v>
      </c>
      <c r="AG683" s="57">
        <v>65</v>
      </c>
      <c r="AH683" s="74"/>
      <c r="AI683" s="74"/>
      <c r="AJ683" s="74"/>
      <c r="AK683" s="74"/>
      <c r="AL683" s="74"/>
      <c r="AM683" s="74"/>
      <c r="AN683" s="74"/>
      <c r="AO683" s="74"/>
      <c r="AP683" s="57">
        <v>106417950</v>
      </c>
      <c r="AQ683" s="57">
        <v>250335</v>
      </c>
      <c r="AR683" s="57">
        <v>50262736</v>
      </c>
      <c r="AS683" s="57">
        <v>45852676</v>
      </c>
    </row>
    <row r="684" spans="1:45" x14ac:dyDescent="0.35">
      <c r="A684" t="s">
        <v>1078</v>
      </c>
      <c r="B684" s="57">
        <v>-10</v>
      </c>
      <c r="C684" s="57">
        <v>5</v>
      </c>
      <c r="D684" s="57">
        <v>-29</v>
      </c>
      <c r="E684" s="57">
        <v>-29</v>
      </c>
      <c r="F684" s="57">
        <v>17</v>
      </c>
      <c r="G684" s="57">
        <v>7</v>
      </c>
      <c r="H684" s="74">
        <v>126.21</v>
      </c>
      <c r="I684" s="74">
        <v>140.76</v>
      </c>
      <c r="J684" s="74">
        <v>144.26</v>
      </c>
      <c r="K684" s="74">
        <v>138.11000000000001</v>
      </c>
      <c r="L684" s="74">
        <v>178.7</v>
      </c>
      <c r="M684" s="74">
        <v>149.28</v>
      </c>
      <c r="N684" s="74">
        <v>133.47</v>
      </c>
      <c r="U684" s="57">
        <v>161</v>
      </c>
      <c r="V684" s="57">
        <v>10</v>
      </c>
      <c r="W684" s="57">
        <v>11</v>
      </c>
      <c r="X684" s="57">
        <v>8</v>
      </c>
      <c r="Y684" s="57">
        <v>14</v>
      </c>
      <c r="Z684" s="57">
        <v>9</v>
      </c>
      <c r="AC684" s="57">
        <v>92</v>
      </c>
      <c r="AD684" s="57">
        <v>111</v>
      </c>
      <c r="AE684" s="57">
        <v>110</v>
      </c>
      <c r="AF684" s="57">
        <v>57</v>
      </c>
      <c r="AG684" s="57">
        <v>65</v>
      </c>
      <c r="AH684" s="74"/>
      <c r="AI684" s="74"/>
      <c r="AJ684" s="74"/>
      <c r="AK684" s="74">
        <v>102.41</v>
      </c>
      <c r="AL684" s="74">
        <v>99.59</v>
      </c>
      <c r="AM684" s="74">
        <v>93.94</v>
      </c>
      <c r="AN684" s="74">
        <v>109.69</v>
      </c>
      <c r="AO684" s="74">
        <v>119.25</v>
      </c>
      <c r="AP684" s="57">
        <v>106749460</v>
      </c>
      <c r="AQ684" s="57">
        <v>331498</v>
      </c>
      <c r="AR684" s="57">
        <v>50296296</v>
      </c>
      <c r="AS684" s="57">
        <v>45873040</v>
      </c>
    </row>
    <row r="685" spans="1:45" x14ac:dyDescent="0.35">
      <c r="A685" t="s">
        <v>1079</v>
      </c>
      <c r="B685" s="57">
        <v>-11</v>
      </c>
      <c r="C685" s="57">
        <v>6</v>
      </c>
      <c r="D685" s="57">
        <v>-30</v>
      </c>
      <c r="E685" s="57">
        <v>-28</v>
      </c>
      <c r="F685" s="57">
        <v>19</v>
      </c>
      <c r="G685" s="57">
        <v>7</v>
      </c>
      <c r="H685" s="74">
        <v>129.66</v>
      </c>
      <c r="I685" s="74">
        <v>143.44999999999999</v>
      </c>
      <c r="J685" s="74">
        <v>153.94999999999999</v>
      </c>
      <c r="K685" s="74">
        <v>142.51</v>
      </c>
      <c r="L685" s="74">
        <v>175.83</v>
      </c>
      <c r="M685" s="74">
        <v>158.4</v>
      </c>
      <c r="N685" s="74">
        <v>133.06</v>
      </c>
      <c r="U685" s="57">
        <v>194</v>
      </c>
      <c r="V685" s="57">
        <v>18</v>
      </c>
      <c r="W685" s="57">
        <v>27</v>
      </c>
      <c r="X685" s="57">
        <v>11</v>
      </c>
      <c r="Y685" s="57">
        <v>12</v>
      </c>
      <c r="Z685" s="57">
        <v>9</v>
      </c>
      <c r="AC685" s="57">
        <v>90</v>
      </c>
      <c r="AD685" s="57">
        <v>109</v>
      </c>
      <c r="AE685" s="57">
        <v>109</v>
      </c>
      <c r="AF685" s="57">
        <v>61</v>
      </c>
      <c r="AG685" s="57">
        <v>65</v>
      </c>
      <c r="AH685" s="74"/>
      <c r="AI685" s="74"/>
      <c r="AJ685" s="74"/>
      <c r="AK685" s="74">
        <v>101.78</v>
      </c>
      <c r="AL685" s="74">
        <v>99.4</v>
      </c>
      <c r="AM685" s="74">
        <v>93.68</v>
      </c>
      <c r="AN685" s="74">
        <v>108.11</v>
      </c>
      <c r="AO685" s="74">
        <v>119.14</v>
      </c>
      <c r="AP685" s="57">
        <v>107150780</v>
      </c>
      <c r="AQ685" s="57">
        <v>401329</v>
      </c>
      <c r="AR685" s="57">
        <v>50336130</v>
      </c>
      <c r="AS685" s="57">
        <v>45894236</v>
      </c>
    </row>
    <row r="686" spans="1:45" x14ac:dyDescent="0.35">
      <c r="A686" t="s">
        <v>1081</v>
      </c>
      <c r="B686" s="57">
        <v>-11</v>
      </c>
      <c r="C686" s="57">
        <v>5</v>
      </c>
      <c r="D686" s="57">
        <v>-30</v>
      </c>
      <c r="E686" s="57">
        <v>-27</v>
      </c>
      <c r="F686" s="57">
        <v>9</v>
      </c>
      <c r="G686" s="57">
        <v>8</v>
      </c>
      <c r="H686" s="74">
        <v>136.32</v>
      </c>
      <c r="I686" s="74">
        <v>149.78</v>
      </c>
      <c r="J686" s="74">
        <v>163.01</v>
      </c>
      <c r="K686" s="74">
        <v>150.02000000000001</v>
      </c>
      <c r="L686" s="74">
        <v>183.96</v>
      </c>
      <c r="M686" s="74">
        <v>160.72999999999999</v>
      </c>
      <c r="N686" s="74">
        <v>140.4</v>
      </c>
      <c r="U686" s="57">
        <v>198</v>
      </c>
      <c r="V686" s="57">
        <v>20</v>
      </c>
      <c r="W686" s="57">
        <v>26</v>
      </c>
      <c r="X686" s="57">
        <v>9</v>
      </c>
      <c r="Y686" s="57">
        <v>18</v>
      </c>
      <c r="Z686" s="57">
        <v>7</v>
      </c>
      <c r="AC686" s="57">
        <v>90</v>
      </c>
      <c r="AD686" s="57">
        <v>109</v>
      </c>
      <c r="AE686" s="57">
        <v>109</v>
      </c>
      <c r="AF686" s="57">
        <v>62</v>
      </c>
      <c r="AG686" s="57">
        <v>63</v>
      </c>
      <c r="AH686" s="74"/>
      <c r="AI686" s="74"/>
      <c r="AJ686" s="74"/>
      <c r="AK686" s="74">
        <v>101.38</v>
      </c>
      <c r="AL686" s="74">
        <v>99.85</v>
      </c>
      <c r="AM686" s="74">
        <v>92.95</v>
      </c>
      <c r="AN686" s="74">
        <v>107.02</v>
      </c>
      <c r="AO686" s="74">
        <v>118.96</v>
      </c>
      <c r="AP686" s="57">
        <v>107849976</v>
      </c>
      <c r="AQ686" s="57">
        <v>699192</v>
      </c>
      <c r="AR686" s="57">
        <v>50455320</v>
      </c>
      <c r="AS686" s="57">
        <v>45942004</v>
      </c>
    </row>
    <row r="687" spans="1:45" x14ac:dyDescent="0.35">
      <c r="A687" t="s">
        <v>1082</v>
      </c>
      <c r="B687" s="57">
        <v>-10</v>
      </c>
      <c r="C687" s="57">
        <v>6</v>
      </c>
      <c r="D687" s="57">
        <v>-29</v>
      </c>
      <c r="E687" s="57">
        <v>-27</v>
      </c>
      <c r="F687" s="57">
        <v>21</v>
      </c>
      <c r="G687" s="57">
        <v>7</v>
      </c>
      <c r="H687" s="74">
        <v>135.15</v>
      </c>
      <c r="I687" s="74">
        <v>151.44999999999999</v>
      </c>
      <c r="J687" s="74">
        <v>168.79</v>
      </c>
      <c r="K687" s="74">
        <v>154.86000000000001</v>
      </c>
      <c r="L687" s="74">
        <v>183.42</v>
      </c>
      <c r="M687" s="74">
        <v>156.83000000000001</v>
      </c>
      <c r="N687" s="74">
        <v>136.25</v>
      </c>
      <c r="U687" s="57">
        <v>200</v>
      </c>
      <c r="V687" s="57">
        <v>17</v>
      </c>
      <c r="W687" s="57">
        <v>23</v>
      </c>
      <c r="X687" s="57">
        <v>9</v>
      </c>
      <c r="Y687" s="57">
        <v>18</v>
      </c>
      <c r="Z687" s="57">
        <v>10</v>
      </c>
      <c r="AC687" s="57">
        <v>90</v>
      </c>
      <c r="AD687" s="57">
        <v>107</v>
      </c>
      <c r="AE687" s="57">
        <v>107</v>
      </c>
      <c r="AF687" s="57">
        <v>63</v>
      </c>
      <c r="AG687" s="57">
        <v>63</v>
      </c>
      <c r="AH687" s="74"/>
      <c r="AI687" s="74"/>
      <c r="AJ687" s="74"/>
      <c r="AK687" s="74">
        <v>101.18</v>
      </c>
      <c r="AL687" s="74">
        <v>99.77</v>
      </c>
      <c r="AM687" s="74">
        <v>93.04</v>
      </c>
      <c r="AN687" s="74">
        <v>106.39</v>
      </c>
      <c r="AO687" s="74">
        <v>118.86</v>
      </c>
      <c r="AP687" s="57">
        <v>108279830</v>
      </c>
      <c r="AQ687" s="57">
        <v>429857</v>
      </c>
      <c r="AR687" s="57">
        <v>50491700</v>
      </c>
      <c r="AS687" s="57">
        <v>45964490</v>
      </c>
    </row>
    <row r="688" spans="1:45" x14ac:dyDescent="0.35">
      <c r="A688" t="s">
        <v>1083</v>
      </c>
      <c r="B688" s="57">
        <v>-11</v>
      </c>
      <c r="C688" s="57">
        <v>5</v>
      </c>
      <c r="D688" s="57">
        <v>-27</v>
      </c>
      <c r="E688" s="57">
        <v>-28</v>
      </c>
      <c r="F688" s="57">
        <v>6</v>
      </c>
      <c r="G688" s="57">
        <v>7</v>
      </c>
      <c r="H688" s="74">
        <v>155.24</v>
      </c>
      <c r="I688" s="74">
        <v>172.73</v>
      </c>
      <c r="J688" s="74">
        <v>201.39</v>
      </c>
      <c r="K688" s="74">
        <v>180.71</v>
      </c>
      <c r="L688" s="74">
        <v>197.56</v>
      </c>
      <c r="M688" s="74">
        <v>168.74</v>
      </c>
      <c r="N688" s="74">
        <v>136.88999999999999</v>
      </c>
      <c r="U688" s="57">
        <v>182</v>
      </c>
      <c r="V688" s="57">
        <v>16</v>
      </c>
      <c r="W688" s="57">
        <v>22</v>
      </c>
      <c r="X688" s="57">
        <v>11</v>
      </c>
      <c r="Y688" s="57">
        <v>14</v>
      </c>
      <c r="Z688" s="57">
        <v>6</v>
      </c>
      <c r="AC688" s="57">
        <v>93</v>
      </c>
      <c r="AD688" s="57">
        <v>108</v>
      </c>
      <c r="AE688" s="57">
        <v>106</v>
      </c>
      <c r="AF688" s="57">
        <v>64</v>
      </c>
      <c r="AG688" s="57">
        <v>60</v>
      </c>
      <c r="AH688" s="74"/>
      <c r="AI688" s="74"/>
      <c r="AJ688" s="74"/>
      <c r="AK688" s="74">
        <v>101.65</v>
      </c>
      <c r="AL688" s="74">
        <v>101.95</v>
      </c>
      <c r="AM688" s="74">
        <v>92.72</v>
      </c>
      <c r="AN688" s="74">
        <v>105.89</v>
      </c>
      <c r="AO688" s="74">
        <v>118.36</v>
      </c>
      <c r="AP688" s="57">
        <v>108693990</v>
      </c>
      <c r="AQ688" s="57">
        <v>414160</v>
      </c>
      <c r="AR688" s="57">
        <v>50526040</v>
      </c>
      <c r="AS688" s="57">
        <v>45986536</v>
      </c>
    </row>
    <row r="689" spans="1:45" x14ac:dyDescent="0.35">
      <c r="A689" t="s">
        <v>1167</v>
      </c>
      <c r="B689" s="57">
        <v>-11</v>
      </c>
      <c r="C689" s="57">
        <v>2</v>
      </c>
      <c r="D689" s="57">
        <v>-20</v>
      </c>
      <c r="E689" s="57">
        <v>-8</v>
      </c>
      <c r="F689" s="57">
        <v>16</v>
      </c>
      <c r="G689" s="57">
        <v>2</v>
      </c>
      <c r="H689" s="74">
        <v>147.63999999999999</v>
      </c>
      <c r="I689" s="74">
        <v>180.06</v>
      </c>
      <c r="J689" s="74">
        <v>251.82</v>
      </c>
      <c r="K689" s="74">
        <v>196.79</v>
      </c>
      <c r="L689" s="74">
        <v>182.56</v>
      </c>
      <c r="M689" s="74">
        <v>164.25</v>
      </c>
      <c r="N689" s="74">
        <v>128.41999999999999</v>
      </c>
      <c r="U689" s="57">
        <v>165</v>
      </c>
      <c r="V689" s="57">
        <v>14</v>
      </c>
      <c r="W689" s="57">
        <v>14</v>
      </c>
      <c r="X689" s="57">
        <v>12</v>
      </c>
      <c r="Y689" s="57">
        <v>17</v>
      </c>
      <c r="Z689" s="57">
        <v>6</v>
      </c>
      <c r="AC689" s="57">
        <v>99</v>
      </c>
      <c r="AD689" s="57">
        <v>118</v>
      </c>
      <c r="AE689" s="57">
        <v>115</v>
      </c>
      <c r="AF689" s="57">
        <v>77</v>
      </c>
      <c r="AG689" s="57">
        <v>60</v>
      </c>
      <c r="AH689" s="74"/>
      <c r="AI689" s="74"/>
      <c r="AJ689" s="74"/>
      <c r="AK689" s="74"/>
      <c r="AL689" s="74"/>
      <c r="AM689" s="74"/>
      <c r="AN689" s="74"/>
      <c r="AO689" s="74"/>
      <c r="AP689" s="57">
        <v>109213830</v>
      </c>
      <c r="AQ689" s="57">
        <v>519837</v>
      </c>
      <c r="AR689" s="57">
        <v>50559570</v>
      </c>
      <c r="AS689" s="57">
        <v>46010860</v>
      </c>
    </row>
    <row r="690" spans="1:45" x14ac:dyDescent="0.35">
      <c r="A690" t="s">
        <v>1168</v>
      </c>
      <c r="B690" s="57">
        <v>-7</v>
      </c>
      <c r="C690" s="57">
        <v>1</v>
      </c>
      <c r="D690" s="57">
        <v>-18</v>
      </c>
      <c r="E690" s="57">
        <v>-6</v>
      </c>
      <c r="F690" s="57">
        <v>27</v>
      </c>
      <c r="G690" s="57">
        <v>1</v>
      </c>
      <c r="H690" s="74">
        <v>122.12</v>
      </c>
      <c r="I690" s="74">
        <v>142.56</v>
      </c>
      <c r="J690" s="74">
        <v>149.41999999999999</v>
      </c>
      <c r="K690" s="74">
        <v>147.58000000000001</v>
      </c>
      <c r="L690" s="74">
        <v>160.86000000000001</v>
      </c>
      <c r="M690" s="74">
        <v>139.63</v>
      </c>
      <c r="N690" s="74">
        <v>116.48</v>
      </c>
      <c r="U690" s="57">
        <v>156</v>
      </c>
      <c r="V690" s="57">
        <v>18</v>
      </c>
      <c r="W690" s="57">
        <v>15</v>
      </c>
      <c r="X690" s="57">
        <v>7</v>
      </c>
      <c r="Y690" s="57">
        <v>8</v>
      </c>
      <c r="Z690" s="57">
        <v>9</v>
      </c>
      <c r="AC690" s="57">
        <v>101</v>
      </c>
      <c r="AD690" s="57">
        <v>125</v>
      </c>
      <c r="AE690" s="57">
        <v>122</v>
      </c>
      <c r="AF690" s="57">
        <v>72</v>
      </c>
      <c r="AG690" s="57">
        <v>60</v>
      </c>
      <c r="AH690" s="74"/>
      <c r="AI690" s="74"/>
      <c r="AJ690" s="74"/>
      <c r="AK690" s="74"/>
      <c r="AL690" s="74"/>
      <c r="AM690" s="74"/>
      <c r="AN690" s="74"/>
      <c r="AO690" s="74"/>
      <c r="AP690" s="57">
        <v>109471170</v>
      </c>
      <c r="AQ690" s="57">
        <v>257335</v>
      </c>
      <c r="AR690" s="57">
        <v>50582504</v>
      </c>
      <c r="AS690" s="57">
        <v>46027908</v>
      </c>
    </row>
    <row r="691" spans="1:45" x14ac:dyDescent="0.35">
      <c r="A691" t="s">
        <v>1084</v>
      </c>
      <c r="B691" s="57">
        <v>-9</v>
      </c>
      <c r="C691" s="57">
        <v>6</v>
      </c>
      <c r="D691" s="57">
        <v>-29</v>
      </c>
      <c r="E691" s="57">
        <v>-29</v>
      </c>
      <c r="F691" s="57">
        <v>18</v>
      </c>
      <c r="G691" s="57">
        <v>7</v>
      </c>
      <c r="H691" s="74">
        <v>129.11000000000001</v>
      </c>
      <c r="I691" s="74">
        <v>140.57</v>
      </c>
      <c r="J691" s="74">
        <v>150.18</v>
      </c>
      <c r="K691" s="74">
        <v>137.86000000000001</v>
      </c>
      <c r="L691" s="74">
        <v>189.72</v>
      </c>
      <c r="M691" s="74">
        <v>150.88</v>
      </c>
      <c r="N691" s="74">
        <v>129.31</v>
      </c>
      <c r="U691" s="57">
        <v>165</v>
      </c>
      <c r="V691" s="57">
        <v>11</v>
      </c>
      <c r="W691" s="57">
        <v>21</v>
      </c>
      <c r="X691" s="57">
        <v>7</v>
      </c>
      <c r="Y691" s="57">
        <v>15</v>
      </c>
      <c r="Z691" s="57">
        <v>8</v>
      </c>
      <c r="AC691" s="57">
        <v>91</v>
      </c>
      <c r="AD691" s="57">
        <v>112</v>
      </c>
      <c r="AE691" s="57">
        <v>111</v>
      </c>
      <c r="AF691" s="57">
        <v>56</v>
      </c>
      <c r="AG691" s="57">
        <v>61</v>
      </c>
      <c r="AH691" s="74"/>
      <c r="AI691" s="74"/>
      <c r="AJ691" s="74"/>
      <c r="AK691" s="74">
        <v>101.52</v>
      </c>
      <c r="AL691" s="74">
        <v>102.58</v>
      </c>
      <c r="AM691" s="74">
        <v>92.48</v>
      </c>
      <c r="AN691" s="74">
        <v>105.2</v>
      </c>
      <c r="AO691" s="74">
        <v>117.4</v>
      </c>
      <c r="AP691" s="57">
        <v>109807850</v>
      </c>
      <c r="AQ691" s="57">
        <v>336683</v>
      </c>
      <c r="AR691" s="57">
        <v>50614550</v>
      </c>
      <c r="AS691" s="57">
        <v>46045964</v>
      </c>
    </row>
    <row r="692" spans="1:45" x14ac:dyDescent="0.35">
      <c r="A692" t="s">
        <v>1085</v>
      </c>
      <c r="B692" s="57">
        <v>-11</v>
      </c>
      <c r="C692" s="57">
        <v>5</v>
      </c>
      <c r="D692" s="57">
        <v>-29</v>
      </c>
      <c r="E692" s="57">
        <v>-28</v>
      </c>
      <c r="F692" s="57">
        <v>14</v>
      </c>
      <c r="G692" s="57">
        <v>7</v>
      </c>
      <c r="H692" s="74">
        <v>131.97999999999999</v>
      </c>
      <c r="I692" s="74">
        <v>145.6</v>
      </c>
      <c r="J692" s="74">
        <v>156.47</v>
      </c>
      <c r="K692" s="74">
        <v>146.58000000000001</v>
      </c>
      <c r="L692" s="74">
        <v>184.83</v>
      </c>
      <c r="M692" s="74">
        <v>155.29</v>
      </c>
      <c r="N692" s="74">
        <v>133.15</v>
      </c>
      <c r="U692" s="57">
        <v>186</v>
      </c>
      <c r="V692" s="57">
        <v>16</v>
      </c>
      <c r="W692" s="57">
        <v>21</v>
      </c>
      <c r="X692" s="57">
        <v>8</v>
      </c>
      <c r="Y692" s="57">
        <v>16</v>
      </c>
      <c r="Z692" s="57">
        <v>9</v>
      </c>
      <c r="AC692" s="57">
        <v>90</v>
      </c>
      <c r="AD692" s="57">
        <v>110</v>
      </c>
      <c r="AE692" s="57">
        <v>109</v>
      </c>
      <c r="AF692" s="57">
        <v>60</v>
      </c>
      <c r="AG692" s="57">
        <v>61</v>
      </c>
      <c r="AH692" s="74"/>
      <c r="AI692" s="74"/>
      <c r="AJ692" s="74"/>
      <c r="AK692" s="74">
        <v>102.08</v>
      </c>
      <c r="AL692" s="74">
        <v>103.87</v>
      </c>
      <c r="AM692" s="74">
        <v>92.42</v>
      </c>
      <c r="AN692" s="74">
        <v>105.63</v>
      </c>
      <c r="AO692" s="74">
        <v>117.47</v>
      </c>
      <c r="AP692" s="57">
        <v>110206710</v>
      </c>
      <c r="AQ692" s="57">
        <v>398862</v>
      </c>
      <c r="AR692" s="57">
        <v>50645980</v>
      </c>
      <c r="AS692" s="57">
        <v>46065840</v>
      </c>
    </row>
    <row r="693" spans="1:45" x14ac:dyDescent="0.35">
      <c r="A693" t="s">
        <v>1086</v>
      </c>
      <c r="B693" s="57">
        <v>-9</v>
      </c>
      <c r="C693" s="57">
        <v>5</v>
      </c>
      <c r="D693" s="57">
        <v>-29</v>
      </c>
      <c r="E693" s="57">
        <v>-27</v>
      </c>
      <c r="F693" s="57">
        <v>16</v>
      </c>
      <c r="G693" s="57">
        <v>7</v>
      </c>
      <c r="H693" s="74">
        <v>134.22999999999999</v>
      </c>
      <c r="I693" s="74">
        <v>148.47999999999999</v>
      </c>
      <c r="J693" s="74">
        <v>166.57</v>
      </c>
      <c r="K693" s="74">
        <v>150.27000000000001</v>
      </c>
      <c r="L693" s="74">
        <v>182.35</v>
      </c>
      <c r="M693" s="74">
        <v>157.56</v>
      </c>
      <c r="N693" s="74">
        <v>130.82</v>
      </c>
      <c r="U693" s="57">
        <v>185</v>
      </c>
      <c r="V693" s="57">
        <v>18</v>
      </c>
      <c r="W693" s="57">
        <v>21</v>
      </c>
      <c r="X693" s="57">
        <v>10</v>
      </c>
      <c r="Y693" s="57">
        <v>13</v>
      </c>
      <c r="Z693" s="57">
        <v>8</v>
      </c>
      <c r="AC693" s="57">
        <v>90</v>
      </c>
      <c r="AD693" s="57">
        <v>110</v>
      </c>
      <c r="AE693" s="57">
        <v>109</v>
      </c>
      <c r="AF693" s="57">
        <v>62</v>
      </c>
      <c r="AG693" s="57">
        <v>64</v>
      </c>
      <c r="AH693" s="74"/>
      <c r="AI693" s="74"/>
      <c r="AJ693" s="74"/>
      <c r="AK693" s="74">
        <v>102.38</v>
      </c>
      <c r="AL693" s="74">
        <v>103.96</v>
      </c>
      <c r="AM693" s="74">
        <v>92.82</v>
      </c>
      <c r="AN693" s="74">
        <v>106.08</v>
      </c>
      <c r="AO693" s="74">
        <v>117.57</v>
      </c>
      <c r="AP693" s="57">
        <v>110646344</v>
      </c>
      <c r="AQ693" s="57">
        <v>439633</v>
      </c>
      <c r="AR693" s="57">
        <v>50679070</v>
      </c>
      <c r="AS693" s="57">
        <v>46087960</v>
      </c>
    </row>
    <row r="694" spans="1:45" x14ac:dyDescent="0.35">
      <c r="A694" t="s">
        <v>1089</v>
      </c>
      <c r="B694" s="57">
        <v>-9</v>
      </c>
      <c r="C694" s="57">
        <v>7</v>
      </c>
      <c r="D694" s="57">
        <v>-29</v>
      </c>
      <c r="E694" s="57">
        <v>-27</v>
      </c>
      <c r="F694" s="57">
        <v>18</v>
      </c>
      <c r="G694" s="57">
        <v>7</v>
      </c>
      <c r="H694" s="74">
        <v>135.33000000000001</v>
      </c>
      <c r="I694" s="74">
        <v>151.07</v>
      </c>
      <c r="J694" s="74">
        <v>170.35</v>
      </c>
      <c r="K694" s="74">
        <v>155.15</v>
      </c>
      <c r="L694" s="74">
        <v>180.55</v>
      </c>
      <c r="M694" s="74">
        <v>152.80000000000001</v>
      </c>
      <c r="N694" s="74">
        <v>134.19999999999999</v>
      </c>
      <c r="U694" s="57">
        <v>190</v>
      </c>
      <c r="V694" s="57">
        <v>17</v>
      </c>
      <c r="W694" s="57">
        <v>24</v>
      </c>
      <c r="X694" s="57">
        <v>13</v>
      </c>
      <c r="Y694" s="57">
        <v>15</v>
      </c>
      <c r="Z694" s="57">
        <v>9</v>
      </c>
      <c r="AC694" s="57">
        <v>90</v>
      </c>
      <c r="AD694" s="57">
        <v>108</v>
      </c>
      <c r="AE694" s="57">
        <v>108</v>
      </c>
      <c r="AF694" s="57">
        <v>62</v>
      </c>
      <c r="AG694" s="57">
        <v>64</v>
      </c>
      <c r="AH694" s="74"/>
      <c r="AI694" s="74"/>
      <c r="AJ694" s="74"/>
      <c r="AK694" s="74">
        <v>102.59</v>
      </c>
      <c r="AL694" s="74">
        <v>104.34</v>
      </c>
      <c r="AM694" s="74">
        <v>92.51</v>
      </c>
      <c r="AN694" s="74">
        <v>106.54</v>
      </c>
      <c r="AO694" s="74">
        <v>117.94</v>
      </c>
      <c r="AP694" s="57">
        <v>111082930</v>
      </c>
      <c r="AQ694" s="57">
        <v>436587</v>
      </c>
      <c r="AR694" s="57">
        <v>50707950</v>
      </c>
      <c r="AS694" s="57">
        <v>46108610</v>
      </c>
    </row>
    <row r="695" spans="1:45" x14ac:dyDescent="0.35">
      <c r="A695" t="s">
        <v>1090</v>
      </c>
      <c r="B695" s="57">
        <v>-8</v>
      </c>
      <c r="C695" s="57">
        <v>7</v>
      </c>
      <c r="D695" s="57">
        <v>-25</v>
      </c>
      <c r="E695" s="57">
        <v>-27</v>
      </c>
      <c r="F695" s="57">
        <v>19</v>
      </c>
      <c r="G695" s="57">
        <v>7</v>
      </c>
      <c r="H695" s="74">
        <v>153.91</v>
      </c>
      <c r="I695" s="74">
        <v>173.72</v>
      </c>
      <c r="J695" s="74">
        <v>210.91</v>
      </c>
      <c r="K695" s="74">
        <v>183.89</v>
      </c>
      <c r="L695" s="74">
        <v>192.96</v>
      </c>
      <c r="M695" s="74">
        <v>166.58</v>
      </c>
      <c r="N695" s="74">
        <v>141.38999999999999</v>
      </c>
      <c r="U695" s="57">
        <v>199</v>
      </c>
      <c r="V695" s="57">
        <v>19</v>
      </c>
      <c r="W695" s="57">
        <v>23</v>
      </c>
      <c r="X695" s="57">
        <v>8</v>
      </c>
      <c r="Y695" s="57">
        <v>17</v>
      </c>
      <c r="Z695" s="57">
        <v>7</v>
      </c>
      <c r="AC695" s="57">
        <v>93</v>
      </c>
      <c r="AD695" s="57">
        <v>108</v>
      </c>
      <c r="AE695" s="57">
        <v>106</v>
      </c>
      <c r="AF695" s="57">
        <v>64</v>
      </c>
      <c r="AG695" s="57">
        <v>69</v>
      </c>
      <c r="AH695" s="74"/>
      <c r="AI695" s="74"/>
      <c r="AJ695" s="74"/>
      <c r="AK695" s="74">
        <v>102.69</v>
      </c>
      <c r="AL695" s="74">
        <v>104.45</v>
      </c>
      <c r="AM695" s="74">
        <v>92.49</v>
      </c>
      <c r="AN695" s="74">
        <v>106.7</v>
      </c>
      <c r="AO695" s="74">
        <v>118.36</v>
      </c>
      <c r="AP695" s="57">
        <v>111495500</v>
      </c>
      <c r="AQ695" s="57">
        <v>412575</v>
      </c>
      <c r="AR695" s="57">
        <v>50735036</v>
      </c>
      <c r="AS695" s="57">
        <v>46130216</v>
      </c>
    </row>
    <row r="696" spans="1:45" x14ac:dyDescent="0.35">
      <c r="A696" t="s">
        <v>1169</v>
      </c>
      <c r="B696" s="57">
        <v>-10</v>
      </c>
      <c r="C696" s="57">
        <v>1</v>
      </c>
      <c r="D696" s="57">
        <v>-18</v>
      </c>
      <c r="E696" s="57">
        <v>-8</v>
      </c>
      <c r="F696" s="57">
        <v>11</v>
      </c>
      <c r="G696" s="57">
        <v>2</v>
      </c>
      <c r="H696" s="74">
        <v>149.13</v>
      </c>
      <c r="I696" s="74">
        <v>184.73</v>
      </c>
      <c r="J696" s="74">
        <v>259.42</v>
      </c>
      <c r="K696" s="74">
        <v>204.72</v>
      </c>
      <c r="L696" s="74">
        <v>175.27</v>
      </c>
      <c r="M696" s="74">
        <v>161.55000000000001</v>
      </c>
      <c r="N696" s="74">
        <v>131.15</v>
      </c>
      <c r="U696" s="57">
        <v>173</v>
      </c>
      <c r="V696" s="57">
        <v>18</v>
      </c>
      <c r="W696" s="57">
        <v>20</v>
      </c>
      <c r="X696" s="57">
        <v>14</v>
      </c>
      <c r="Y696" s="57">
        <v>8</v>
      </c>
      <c r="Z696" s="57">
        <v>6</v>
      </c>
      <c r="AC696" s="57">
        <v>98</v>
      </c>
      <c r="AD696" s="57">
        <v>119</v>
      </c>
      <c r="AE696" s="57">
        <v>117</v>
      </c>
      <c r="AF696" s="57">
        <v>84</v>
      </c>
      <c r="AG696" s="57">
        <v>69</v>
      </c>
      <c r="AH696" s="74"/>
      <c r="AI696" s="74"/>
      <c r="AJ696" s="74"/>
      <c r="AK696" s="74"/>
      <c r="AL696" s="74"/>
      <c r="AM696" s="74"/>
      <c r="AN696" s="74"/>
      <c r="AO696" s="74"/>
      <c r="AP696" s="57">
        <v>112008776</v>
      </c>
      <c r="AQ696" s="57">
        <v>513270</v>
      </c>
      <c r="AR696" s="57">
        <v>50761050</v>
      </c>
      <c r="AS696" s="57">
        <v>46154410</v>
      </c>
    </row>
    <row r="697" spans="1:45" x14ac:dyDescent="0.35">
      <c r="A697" t="s">
        <v>1170</v>
      </c>
      <c r="B697" s="57">
        <v>-6</v>
      </c>
      <c r="C697" s="57">
        <v>0</v>
      </c>
      <c r="D697" s="57">
        <v>-18</v>
      </c>
      <c r="E697" s="57">
        <v>-6</v>
      </c>
      <c r="F697" s="57">
        <v>20</v>
      </c>
      <c r="G697" s="57">
        <v>1</v>
      </c>
      <c r="H697" s="74">
        <v>123.06</v>
      </c>
      <c r="I697" s="74">
        <v>146.96</v>
      </c>
      <c r="J697" s="74">
        <v>150.66</v>
      </c>
      <c r="K697" s="74">
        <v>156.43</v>
      </c>
      <c r="L697" s="74">
        <v>146.11000000000001</v>
      </c>
      <c r="M697" s="74">
        <v>137.53</v>
      </c>
      <c r="N697" s="74">
        <v>117.47</v>
      </c>
      <c r="U697" s="57">
        <v>138</v>
      </c>
      <c r="V697" s="57">
        <v>14</v>
      </c>
      <c r="W697" s="57">
        <v>16</v>
      </c>
      <c r="X697" s="57">
        <v>6</v>
      </c>
      <c r="Y697" s="57">
        <v>9</v>
      </c>
      <c r="Z697" s="57">
        <v>8</v>
      </c>
      <c r="AC697" s="57">
        <v>102</v>
      </c>
      <c r="AD697" s="57">
        <v>128</v>
      </c>
      <c r="AE697" s="57">
        <v>125</v>
      </c>
      <c r="AF697" s="57">
        <v>84</v>
      </c>
      <c r="AG697" s="57">
        <v>70</v>
      </c>
      <c r="AH697" s="74"/>
      <c r="AI697" s="74"/>
      <c r="AJ697" s="74"/>
      <c r="AK697" s="74"/>
      <c r="AL697" s="74"/>
      <c r="AM697" s="74"/>
      <c r="AN697" s="74"/>
      <c r="AO697" s="74"/>
      <c r="AP697" s="57">
        <v>112277090</v>
      </c>
      <c r="AQ697" s="57">
        <v>268311</v>
      </c>
      <c r="AR697" s="57">
        <v>50777470</v>
      </c>
      <c r="AS697" s="57">
        <v>46168300</v>
      </c>
    </row>
    <row r="698" spans="1:45" x14ac:dyDescent="0.35">
      <c r="A698" t="s">
        <v>1091</v>
      </c>
      <c r="B698" s="57">
        <v>-8</v>
      </c>
      <c r="C698" s="57">
        <v>6</v>
      </c>
      <c r="D698" s="57">
        <v>-29</v>
      </c>
      <c r="E698" s="57">
        <v>-29</v>
      </c>
      <c r="F698" s="57">
        <v>18</v>
      </c>
      <c r="G698" s="57">
        <v>7</v>
      </c>
      <c r="H698" s="74">
        <v>127.44</v>
      </c>
      <c r="I698" s="74">
        <v>140.19999999999999</v>
      </c>
      <c r="J698" s="74">
        <v>147.49</v>
      </c>
      <c r="K698" s="74">
        <v>140.25</v>
      </c>
      <c r="L698" s="74">
        <v>177.27</v>
      </c>
      <c r="M698" s="74">
        <v>147.44</v>
      </c>
      <c r="N698" s="74">
        <v>132.04</v>
      </c>
      <c r="U698" s="57">
        <v>176</v>
      </c>
      <c r="V698" s="57">
        <v>16</v>
      </c>
      <c r="W698" s="57">
        <v>19</v>
      </c>
      <c r="X698" s="57">
        <v>8</v>
      </c>
      <c r="Y698" s="57">
        <v>15</v>
      </c>
      <c r="Z698" s="57">
        <v>8</v>
      </c>
      <c r="AC698" s="57">
        <v>92</v>
      </c>
      <c r="AD698" s="57">
        <v>112</v>
      </c>
      <c r="AE698" s="57">
        <v>111</v>
      </c>
      <c r="AF698" s="57">
        <v>59</v>
      </c>
      <c r="AG698" s="57">
        <v>70</v>
      </c>
      <c r="AH698" s="74"/>
      <c r="AI698" s="74"/>
      <c r="AJ698" s="74"/>
      <c r="AK698" s="74">
        <v>103.91</v>
      </c>
      <c r="AL698" s="74">
        <v>107.04</v>
      </c>
      <c r="AM698" s="74">
        <v>92.72</v>
      </c>
      <c r="AN698" s="74">
        <v>107.3</v>
      </c>
      <c r="AO698" s="74">
        <v>119.55</v>
      </c>
      <c r="AP698" s="57">
        <v>112627020</v>
      </c>
      <c r="AQ698" s="57">
        <v>349941</v>
      </c>
      <c r="AR698" s="57">
        <v>50800732</v>
      </c>
      <c r="AS698" s="57">
        <v>46186816</v>
      </c>
    </row>
    <row r="699" spans="1:45" x14ac:dyDescent="0.35">
      <c r="A699" t="s">
        <v>1092</v>
      </c>
      <c r="B699" s="57">
        <v>-10</v>
      </c>
      <c r="C699" s="57">
        <v>6</v>
      </c>
      <c r="D699" s="57">
        <v>-29</v>
      </c>
      <c r="E699" s="57">
        <v>-28</v>
      </c>
      <c r="F699" s="57">
        <v>15</v>
      </c>
      <c r="G699" s="57">
        <v>7</v>
      </c>
      <c r="H699" s="74">
        <v>132.24</v>
      </c>
      <c r="I699" s="74">
        <v>146.85</v>
      </c>
      <c r="J699" s="74">
        <v>159.15</v>
      </c>
      <c r="K699" s="74">
        <v>149.68</v>
      </c>
      <c r="L699" s="74">
        <v>185.03</v>
      </c>
      <c r="M699" s="74">
        <v>154.59</v>
      </c>
      <c r="N699" s="74">
        <v>134.06</v>
      </c>
      <c r="U699" s="57">
        <v>198</v>
      </c>
      <c r="V699" s="57">
        <v>18</v>
      </c>
      <c r="W699" s="57">
        <v>21</v>
      </c>
      <c r="X699" s="57">
        <v>8</v>
      </c>
      <c r="Y699" s="57">
        <v>17</v>
      </c>
      <c r="Z699" s="57">
        <v>10</v>
      </c>
      <c r="AC699" s="57">
        <v>91</v>
      </c>
      <c r="AD699" s="57">
        <v>110</v>
      </c>
      <c r="AE699" s="57">
        <v>109</v>
      </c>
      <c r="AF699" s="57">
        <v>63</v>
      </c>
      <c r="AG699" s="57">
        <v>70</v>
      </c>
      <c r="AH699" s="74"/>
      <c r="AI699" s="74"/>
      <c r="AJ699" s="74"/>
      <c r="AK699" s="74">
        <v>104.96</v>
      </c>
      <c r="AL699" s="74">
        <v>107.6</v>
      </c>
      <c r="AM699" s="74">
        <v>92.69</v>
      </c>
      <c r="AN699" s="74">
        <v>110.05</v>
      </c>
      <c r="AO699" s="74">
        <v>119.88</v>
      </c>
      <c r="AP699" s="57">
        <v>113041000</v>
      </c>
      <c r="AQ699" s="57">
        <v>413976</v>
      </c>
      <c r="AR699" s="57">
        <v>50827550</v>
      </c>
      <c r="AS699" s="57">
        <v>46208820</v>
      </c>
    </row>
    <row r="700" spans="1:45" x14ac:dyDescent="0.35">
      <c r="A700" t="s">
        <v>1093</v>
      </c>
      <c r="B700" s="57">
        <v>-9</v>
      </c>
      <c r="C700" s="57">
        <v>5</v>
      </c>
      <c r="D700" s="57">
        <v>-29</v>
      </c>
      <c r="E700" s="57">
        <v>-27</v>
      </c>
      <c r="F700" s="57">
        <v>8</v>
      </c>
      <c r="G700" s="57">
        <v>8</v>
      </c>
      <c r="H700" s="74">
        <v>134.97</v>
      </c>
      <c r="I700" s="74">
        <v>150.31</v>
      </c>
      <c r="J700" s="74">
        <v>168.04</v>
      </c>
      <c r="K700" s="74">
        <v>152.75</v>
      </c>
      <c r="L700" s="74">
        <v>177.8</v>
      </c>
      <c r="M700" s="74">
        <v>175.92</v>
      </c>
      <c r="N700" s="74">
        <v>132.28</v>
      </c>
      <c r="U700" s="57">
        <v>195</v>
      </c>
      <c r="V700" s="57">
        <v>17</v>
      </c>
      <c r="W700" s="57">
        <v>25</v>
      </c>
      <c r="X700" s="57">
        <v>7</v>
      </c>
      <c r="Y700" s="57">
        <v>15</v>
      </c>
      <c r="Z700" s="57">
        <v>7</v>
      </c>
      <c r="AC700" s="57">
        <v>90</v>
      </c>
      <c r="AD700" s="57">
        <v>110</v>
      </c>
      <c r="AE700" s="57">
        <v>110</v>
      </c>
      <c r="AF700" s="57">
        <v>64</v>
      </c>
      <c r="AG700" s="57">
        <v>67</v>
      </c>
      <c r="AH700" s="74"/>
      <c r="AI700" s="74"/>
      <c r="AJ700" s="74"/>
      <c r="AK700" s="74">
        <v>105.14</v>
      </c>
      <c r="AL700" s="74">
        <v>110.22</v>
      </c>
      <c r="AM700" s="74">
        <v>92.3</v>
      </c>
      <c r="AN700" s="74">
        <v>107.97</v>
      </c>
      <c r="AO700" s="74">
        <v>120.28</v>
      </c>
      <c r="AP700" s="57">
        <v>113467970</v>
      </c>
      <c r="AQ700" s="57">
        <v>426964</v>
      </c>
      <c r="AR700" s="57">
        <v>50852132</v>
      </c>
      <c r="AS700" s="57">
        <v>46232256</v>
      </c>
    </row>
    <row r="701" spans="1:45" x14ac:dyDescent="0.35">
      <c r="A701" t="s">
        <v>1094</v>
      </c>
      <c r="B701" s="57">
        <v>-6</v>
      </c>
      <c r="C701" s="57">
        <v>8</v>
      </c>
      <c r="D701" s="57">
        <v>-28</v>
      </c>
      <c r="E701" s="57">
        <v>-27</v>
      </c>
      <c r="F701" s="57">
        <v>17</v>
      </c>
      <c r="G701" s="57">
        <v>7</v>
      </c>
      <c r="H701" s="74">
        <v>139.06</v>
      </c>
      <c r="I701" s="74">
        <v>166.41</v>
      </c>
      <c r="J701" s="74">
        <v>173.77</v>
      </c>
      <c r="K701" s="74">
        <v>181.47</v>
      </c>
      <c r="L701" s="74">
        <v>178.57</v>
      </c>
      <c r="M701" s="74">
        <v>153.65</v>
      </c>
      <c r="N701" s="74">
        <v>129.91</v>
      </c>
      <c r="U701" s="57">
        <v>184</v>
      </c>
      <c r="V701" s="57">
        <v>15</v>
      </c>
      <c r="W701" s="57">
        <v>23</v>
      </c>
      <c r="X701" s="57">
        <v>7</v>
      </c>
      <c r="Y701" s="57">
        <v>16</v>
      </c>
      <c r="Z701" s="57">
        <v>10</v>
      </c>
      <c r="AC701" s="57">
        <v>92</v>
      </c>
      <c r="AD701" s="57">
        <v>109</v>
      </c>
      <c r="AE701" s="57">
        <v>109</v>
      </c>
      <c r="AF701" s="57">
        <v>66</v>
      </c>
      <c r="AG701" s="57">
        <v>67</v>
      </c>
      <c r="AH701" s="74"/>
      <c r="AI701" s="74"/>
      <c r="AJ701" s="74"/>
      <c r="AK701" s="74">
        <v>105.89</v>
      </c>
      <c r="AL701" s="74">
        <v>111.47</v>
      </c>
      <c r="AM701" s="74">
        <v>92.9</v>
      </c>
      <c r="AN701" s="74">
        <v>108.38</v>
      </c>
      <c r="AO701" s="74">
        <v>120.53</v>
      </c>
      <c r="AP701" s="57">
        <v>113910450</v>
      </c>
      <c r="AQ701" s="57">
        <v>442483</v>
      </c>
      <c r="AR701" s="57">
        <v>50875710</v>
      </c>
      <c r="AS701" s="57">
        <v>46255080</v>
      </c>
    </row>
    <row r="702" spans="1:45" x14ac:dyDescent="0.35">
      <c r="A702" t="s">
        <v>1095</v>
      </c>
      <c r="B702" s="57">
        <v>-7</v>
      </c>
      <c r="C702" s="57">
        <v>6</v>
      </c>
      <c r="D702" s="57">
        <v>-26</v>
      </c>
      <c r="E702" s="57">
        <v>-29</v>
      </c>
      <c r="F702" s="57">
        <v>0</v>
      </c>
      <c r="G702" s="57">
        <v>7</v>
      </c>
      <c r="H702" s="74">
        <v>162.97999999999999</v>
      </c>
      <c r="I702" s="74">
        <v>203.24</v>
      </c>
      <c r="J702" s="74">
        <v>219.43</v>
      </c>
      <c r="K702" s="74">
        <v>230.98</v>
      </c>
      <c r="L702" s="74">
        <v>197.85</v>
      </c>
      <c r="M702" s="74">
        <v>170.84</v>
      </c>
      <c r="N702" s="74">
        <v>142.47</v>
      </c>
      <c r="U702" s="57">
        <v>155</v>
      </c>
      <c r="V702" s="57">
        <v>7</v>
      </c>
      <c r="W702" s="57">
        <v>24</v>
      </c>
      <c r="X702" s="57">
        <v>6</v>
      </c>
      <c r="Y702" s="57">
        <v>7</v>
      </c>
      <c r="Z702" s="57">
        <v>7</v>
      </c>
      <c r="AC702" s="57">
        <v>93</v>
      </c>
      <c r="AD702" s="57">
        <v>109</v>
      </c>
      <c r="AE702" s="57">
        <v>107</v>
      </c>
      <c r="AF702" s="57">
        <v>47</v>
      </c>
      <c r="AG702" s="57">
        <v>67</v>
      </c>
      <c r="AH702" s="74"/>
      <c r="AI702" s="74"/>
      <c r="AJ702" s="74"/>
      <c r="AK702" s="74">
        <v>107.48</v>
      </c>
      <c r="AL702" s="74">
        <v>114.37</v>
      </c>
      <c r="AM702" s="74">
        <v>92.96</v>
      </c>
      <c r="AN702" s="74">
        <v>110.04</v>
      </c>
      <c r="AO702" s="74">
        <v>121.55</v>
      </c>
      <c r="AP702" s="57">
        <v>114321190</v>
      </c>
      <c r="AQ702" s="57">
        <v>410741</v>
      </c>
      <c r="AR702" s="57">
        <v>50896024</v>
      </c>
      <c r="AS702" s="57">
        <v>46278744</v>
      </c>
    </row>
    <row r="703" spans="1:45" x14ac:dyDescent="0.35">
      <c r="A703" t="s">
        <v>1171</v>
      </c>
      <c r="B703" s="57">
        <v>-16</v>
      </c>
      <c r="C703" s="57">
        <v>-3</v>
      </c>
      <c r="D703" s="57">
        <v>-26</v>
      </c>
      <c r="E703" s="57">
        <v>-10</v>
      </c>
      <c r="F703" s="57">
        <v>-20</v>
      </c>
      <c r="G703" s="57">
        <v>4</v>
      </c>
      <c r="H703" s="74">
        <v>144.88999999999999</v>
      </c>
      <c r="I703" s="74">
        <v>180.68</v>
      </c>
      <c r="J703" s="74">
        <v>229.27</v>
      </c>
      <c r="K703" s="74">
        <v>202.13</v>
      </c>
      <c r="L703" s="74">
        <v>160.37</v>
      </c>
      <c r="M703" s="74">
        <v>163.13</v>
      </c>
      <c r="N703" s="74">
        <v>117.26</v>
      </c>
      <c r="U703" s="57">
        <v>118</v>
      </c>
      <c r="V703" s="57">
        <v>8</v>
      </c>
      <c r="W703" s="57">
        <v>17</v>
      </c>
      <c r="X703" s="57"/>
      <c r="Y703" s="57">
        <v>8</v>
      </c>
      <c r="Z703" s="57">
        <v>14</v>
      </c>
      <c r="AC703" s="57">
        <v>89</v>
      </c>
      <c r="AD703" s="57">
        <v>113</v>
      </c>
      <c r="AE703" s="57">
        <v>114</v>
      </c>
      <c r="AF703" s="57">
        <v>73</v>
      </c>
      <c r="AG703" s="57">
        <v>65</v>
      </c>
      <c r="AH703" s="74"/>
      <c r="AI703" s="74"/>
      <c r="AJ703" s="74"/>
      <c r="AK703" s="74"/>
      <c r="AL703" s="74"/>
      <c r="AM703" s="74"/>
      <c r="AN703" s="74"/>
      <c r="AO703" s="74"/>
      <c r="AP703" s="57">
        <v>114842980</v>
      </c>
      <c r="AQ703" s="57">
        <v>521785</v>
      </c>
      <c r="AR703" s="57">
        <v>50919830</v>
      </c>
      <c r="AS703" s="57">
        <v>46311612</v>
      </c>
    </row>
    <row r="704" spans="1:45" x14ac:dyDescent="0.35">
      <c r="A704" t="s">
        <v>1172</v>
      </c>
      <c r="B704" s="57">
        <v>-8</v>
      </c>
      <c r="C704" s="57">
        <v>0</v>
      </c>
      <c r="D704" s="57">
        <v>-20</v>
      </c>
      <c r="E704" s="57">
        <v>-6</v>
      </c>
      <c r="F704" s="57">
        <v>3</v>
      </c>
      <c r="G704" s="57">
        <v>2</v>
      </c>
      <c r="H704" s="74">
        <v>121.93</v>
      </c>
      <c r="I704" s="74">
        <v>145.47</v>
      </c>
      <c r="J704" s="74">
        <v>148.66</v>
      </c>
      <c r="K704" s="74">
        <v>156.33000000000001</v>
      </c>
      <c r="L704" s="74">
        <v>139.63999999999999</v>
      </c>
      <c r="M704" s="74">
        <v>136.1</v>
      </c>
      <c r="N704" s="74">
        <v>110.5</v>
      </c>
      <c r="U704" s="57">
        <v>144</v>
      </c>
      <c r="V704" s="57">
        <v>17</v>
      </c>
      <c r="W704" s="57">
        <v>15</v>
      </c>
      <c r="X704" s="57">
        <v>10</v>
      </c>
      <c r="Y704" s="57">
        <v>13</v>
      </c>
      <c r="Z704" s="57">
        <v>6</v>
      </c>
      <c r="AC704" s="57">
        <v>95</v>
      </c>
      <c r="AD704" s="57">
        <v>123</v>
      </c>
      <c r="AE704" s="57">
        <v>127</v>
      </c>
      <c r="AF704" s="57">
        <v>78</v>
      </c>
      <c r="AG704" s="57">
        <v>65</v>
      </c>
      <c r="AH704" s="74"/>
      <c r="AI704" s="74"/>
      <c r="AJ704" s="74"/>
      <c r="AK704" s="74"/>
      <c r="AL704" s="74"/>
      <c r="AM704" s="74"/>
      <c r="AN704" s="74"/>
      <c r="AO704" s="74"/>
      <c r="AP704" s="57">
        <v>115179250</v>
      </c>
      <c r="AQ704" s="57">
        <v>336273</v>
      </c>
      <c r="AR704" s="57">
        <v>50941330</v>
      </c>
      <c r="AS704" s="57">
        <v>46341056</v>
      </c>
    </row>
    <row r="705" spans="1:45" x14ac:dyDescent="0.35">
      <c r="A705" t="s">
        <v>1096</v>
      </c>
      <c r="B705" s="57">
        <v>-7</v>
      </c>
      <c r="C705" s="57">
        <v>6</v>
      </c>
      <c r="D705" s="57">
        <v>-31</v>
      </c>
      <c r="E705" s="57">
        <v>-30</v>
      </c>
      <c r="F705" s="57">
        <v>4</v>
      </c>
      <c r="G705" s="57">
        <v>8</v>
      </c>
      <c r="H705" s="74">
        <v>126.21</v>
      </c>
      <c r="I705" s="74">
        <v>138.66</v>
      </c>
      <c r="J705" s="74">
        <v>143</v>
      </c>
      <c r="K705" s="74">
        <v>140.31</v>
      </c>
      <c r="L705" s="74">
        <v>178.82</v>
      </c>
      <c r="M705" s="74">
        <v>141.61000000000001</v>
      </c>
      <c r="N705" s="74">
        <v>123.13</v>
      </c>
      <c r="U705" s="57">
        <v>187</v>
      </c>
      <c r="V705" s="57">
        <v>17</v>
      </c>
      <c r="W705" s="57">
        <v>22</v>
      </c>
      <c r="X705" s="57">
        <v>6</v>
      </c>
      <c r="Y705" s="57">
        <v>16</v>
      </c>
      <c r="Z705" s="57">
        <v>9</v>
      </c>
      <c r="AC705" s="57">
        <v>89</v>
      </c>
      <c r="AD705" s="57">
        <v>111</v>
      </c>
      <c r="AE705" s="57">
        <v>110</v>
      </c>
      <c r="AF705" s="57">
        <v>58</v>
      </c>
      <c r="AG705" s="57">
        <v>64</v>
      </c>
      <c r="AH705" s="74"/>
      <c r="AI705" s="74"/>
      <c r="AJ705" s="74"/>
      <c r="AK705" s="74">
        <v>114.78</v>
      </c>
      <c r="AL705" s="74">
        <v>129.72</v>
      </c>
      <c r="AM705" s="74">
        <v>94.15</v>
      </c>
      <c r="AN705" s="74">
        <v>115.04</v>
      </c>
      <c r="AO705" s="74">
        <v>123.84</v>
      </c>
      <c r="AP705" s="57">
        <v>115546400</v>
      </c>
      <c r="AQ705" s="57">
        <v>367154</v>
      </c>
      <c r="AR705" s="57">
        <v>50963720</v>
      </c>
      <c r="AS705" s="57">
        <v>46367148</v>
      </c>
    </row>
    <row r="706" spans="1:45" x14ac:dyDescent="0.35">
      <c r="A706" t="s">
        <v>1097</v>
      </c>
      <c r="B706" s="57">
        <v>-7</v>
      </c>
      <c r="C706" s="57">
        <v>10</v>
      </c>
      <c r="D706" s="57">
        <v>-30</v>
      </c>
      <c r="E706" s="57">
        <v>-28</v>
      </c>
      <c r="F706" s="57">
        <v>5</v>
      </c>
      <c r="G706" s="57">
        <v>8</v>
      </c>
      <c r="H706" s="74">
        <v>133.19999999999999</v>
      </c>
      <c r="I706" s="74">
        <v>142.09</v>
      </c>
      <c r="J706" s="74">
        <v>157.25</v>
      </c>
      <c r="K706" s="74">
        <v>143.94999999999999</v>
      </c>
      <c r="L706" s="74">
        <v>185.96</v>
      </c>
      <c r="M706" s="74">
        <v>149.06</v>
      </c>
      <c r="N706" s="74">
        <v>141.05000000000001</v>
      </c>
      <c r="U706" s="57">
        <v>199</v>
      </c>
      <c r="V706" s="57">
        <v>12</v>
      </c>
      <c r="W706" s="57">
        <v>25</v>
      </c>
      <c r="X706" s="57">
        <v>6</v>
      </c>
      <c r="Y706" s="57">
        <v>17</v>
      </c>
      <c r="Z706" s="57">
        <v>7</v>
      </c>
      <c r="AC706" s="57">
        <v>90</v>
      </c>
      <c r="AD706" s="57">
        <v>112</v>
      </c>
      <c r="AE706" s="57">
        <v>110</v>
      </c>
      <c r="AF706" s="57">
        <v>60</v>
      </c>
      <c r="AG706" s="57">
        <v>64</v>
      </c>
      <c r="AH706" s="74"/>
      <c r="AI706" s="74"/>
      <c r="AJ706" s="74"/>
      <c r="AK706" s="74">
        <v>117.67</v>
      </c>
      <c r="AL706" s="74">
        <v>134.12</v>
      </c>
      <c r="AM706" s="74">
        <v>95.08</v>
      </c>
      <c r="AN706" s="74">
        <v>118.53</v>
      </c>
      <c r="AO706" s="74">
        <v>124.33</v>
      </c>
      <c r="AP706" s="57">
        <v>116001690</v>
      </c>
      <c r="AQ706" s="57">
        <v>455285</v>
      </c>
      <c r="AR706" s="57">
        <v>50994256</v>
      </c>
      <c r="AS706" s="57">
        <v>46399304</v>
      </c>
    </row>
    <row r="707" spans="1:45" x14ac:dyDescent="0.35">
      <c r="A707" t="s">
        <v>1098</v>
      </c>
      <c r="B707" s="57">
        <v>-8</v>
      </c>
      <c r="C707" s="57">
        <v>6</v>
      </c>
      <c r="D707" s="57">
        <v>-30</v>
      </c>
      <c r="E707" s="57">
        <v>-28</v>
      </c>
      <c r="F707" s="57">
        <v>0</v>
      </c>
      <c r="G707" s="57">
        <v>8</v>
      </c>
      <c r="H707" s="74">
        <v>134.96</v>
      </c>
      <c r="I707" s="74">
        <v>143.53</v>
      </c>
      <c r="J707" s="74">
        <v>162.38999999999999</v>
      </c>
      <c r="K707" s="74">
        <v>147.63999999999999</v>
      </c>
      <c r="L707" s="74">
        <v>179.17</v>
      </c>
      <c r="M707" s="74">
        <v>146.77000000000001</v>
      </c>
      <c r="N707" s="74">
        <v>126.36</v>
      </c>
      <c r="U707" s="57">
        <v>182</v>
      </c>
      <c r="V707" s="57">
        <v>15</v>
      </c>
      <c r="W707" s="57">
        <v>25</v>
      </c>
      <c r="X707" s="57">
        <v>10</v>
      </c>
      <c r="Y707" s="57">
        <v>12</v>
      </c>
      <c r="Z707" s="57">
        <v>8</v>
      </c>
      <c r="AC707" s="57">
        <v>90</v>
      </c>
      <c r="AD707" s="57">
        <v>111</v>
      </c>
      <c r="AE707" s="57">
        <v>110</v>
      </c>
      <c r="AF707" s="57">
        <v>61</v>
      </c>
      <c r="AG707" s="57">
        <v>64</v>
      </c>
      <c r="AH707" s="74"/>
      <c r="AI707" s="74"/>
      <c r="AJ707" s="74"/>
      <c r="AK707" s="74">
        <v>119.57</v>
      </c>
      <c r="AL707" s="74">
        <v>136.47999999999999</v>
      </c>
      <c r="AM707" s="74">
        <v>95.01</v>
      </c>
      <c r="AN707" s="74">
        <v>121.93</v>
      </c>
      <c r="AO707" s="74">
        <v>125.38</v>
      </c>
      <c r="AP707" s="57">
        <v>116467920</v>
      </c>
      <c r="AQ707" s="57">
        <v>466235</v>
      </c>
      <c r="AR707" s="57">
        <v>51020284</v>
      </c>
      <c r="AS707" s="57">
        <v>46431664</v>
      </c>
    </row>
    <row r="708" spans="1:45" x14ac:dyDescent="0.35">
      <c r="A708" t="s">
        <v>1099</v>
      </c>
      <c r="B708" s="57">
        <v>-7</v>
      </c>
      <c r="C708" s="57">
        <v>7</v>
      </c>
      <c r="D708" s="57">
        <v>-30</v>
      </c>
      <c r="E708" s="57">
        <v>-27</v>
      </c>
      <c r="F708" s="57">
        <v>11</v>
      </c>
      <c r="G708" s="57">
        <v>8</v>
      </c>
      <c r="H708" s="74">
        <v>131.75</v>
      </c>
      <c r="I708" s="74">
        <v>142.83000000000001</v>
      </c>
      <c r="J708" s="74">
        <v>164.07</v>
      </c>
      <c r="K708" s="74">
        <v>147.82</v>
      </c>
      <c r="L708" s="74">
        <v>169.31</v>
      </c>
      <c r="M708" s="74">
        <v>169.14</v>
      </c>
      <c r="N708" s="74">
        <v>117.91</v>
      </c>
      <c r="U708" s="57">
        <v>168</v>
      </c>
      <c r="V708" s="57">
        <v>12</v>
      </c>
      <c r="W708" s="57">
        <v>19</v>
      </c>
      <c r="X708" s="57">
        <v>8</v>
      </c>
      <c r="Y708" s="57">
        <v>18</v>
      </c>
      <c r="Z708" s="57">
        <v>9</v>
      </c>
      <c r="AC708" s="57">
        <v>90</v>
      </c>
      <c r="AD708" s="57">
        <v>107</v>
      </c>
      <c r="AE708" s="57">
        <v>109</v>
      </c>
      <c r="AF708" s="57">
        <v>62</v>
      </c>
      <c r="AG708" s="57">
        <v>64</v>
      </c>
      <c r="AH708" s="74"/>
      <c r="AI708" s="74"/>
      <c r="AJ708" s="74"/>
      <c r="AK708" s="74">
        <v>121.31</v>
      </c>
      <c r="AL708" s="74">
        <v>138.5</v>
      </c>
      <c r="AM708" s="74">
        <v>95.2</v>
      </c>
      <c r="AN708" s="74">
        <v>125.02</v>
      </c>
      <c r="AO708" s="74">
        <v>125.92</v>
      </c>
      <c r="AP708" s="57">
        <v>116945656</v>
      </c>
      <c r="AQ708" s="57">
        <v>477734</v>
      </c>
      <c r="AR708" s="57">
        <v>51046132</v>
      </c>
      <c r="AS708" s="57">
        <v>46462640</v>
      </c>
    </row>
    <row r="709" spans="1:45" x14ac:dyDescent="0.35">
      <c r="A709" t="s">
        <v>1100</v>
      </c>
      <c r="B709" s="57">
        <v>-7</v>
      </c>
      <c r="C709" s="57">
        <v>6</v>
      </c>
      <c r="D709" s="57">
        <v>-26</v>
      </c>
      <c r="E709" s="57">
        <v>-28</v>
      </c>
      <c r="F709" s="57">
        <v>5</v>
      </c>
      <c r="G709" s="57">
        <v>7</v>
      </c>
      <c r="H709" s="74">
        <v>156.36000000000001</v>
      </c>
      <c r="I709" s="74">
        <v>170.5</v>
      </c>
      <c r="J709" s="74">
        <v>213.19</v>
      </c>
      <c r="K709" s="74">
        <v>181.9</v>
      </c>
      <c r="L709" s="74">
        <v>190.22</v>
      </c>
      <c r="M709" s="74">
        <v>175.23</v>
      </c>
      <c r="N709" s="74">
        <v>129.07</v>
      </c>
      <c r="U709" s="57">
        <v>189</v>
      </c>
      <c r="V709" s="57">
        <v>19</v>
      </c>
      <c r="W709" s="57">
        <v>21</v>
      </c>
      <c r="X709" s="57">
        <v>6</v>
      </c>
      <c r="Y709" s="57">
        <v>18</v>
      </c>
      <c r="Z709" s="57">
        <v>6</v>
      </c>
      <c r="AC709" s="57">
        <v>92</v>
      </c>
      <c r="AD709" s="57">
        <v>108</v>
      </c>
      <c r="AE709" s="57">
        <v>108</v>
      </c>
      <c r="AF709" s="57">
        <v>59</v>
      </c>
      <c r="AG709" s="57">
        <v>63</v>
      </c>
      <c r="AH709" s="74"/>
      <c r="AI709" s="74"/>
      <c r="AJ709" s="74"/>
      <c r="AK709" s="74">
        <v>121.7</v>
      </c>
      <c r="AL709" s="74">
        <v>138.13</v>
      </c>
      <c r="AM709" s="74">
        <v>95.83</v>
      </c>
      <c r="AN709" s="74">
        <v>126.17</v>
      </c>
      <c r="AO709" s="74">
        <v>125.73</v>
      </c>
      <c r="AP709" s="57">
        <v>117387710</v>
      </c>
      <c r="AQ709" s="57">
        <v>442053</v>
      </c>
      <c r="AR709" s="57">
        <v>51069396</v>
      </c>
      <c r="AS709" s="57">
        <v>46492450</v>
      </c>
    </row>
    <row r="710" spans="1:45" x14ac:dyDescent="0.35">
      <c r="A710" t="s">
        <v>1173</v>
      </c>
      <c r="B710" s="57">
        <v>-12</v>
      </c>
      <c r="C710" s="57">
        <v>-1</v>
      </c>
      <c r="D710" s="57">
        <v>-20</v>
      </c>
      <c r="E710" s="57">
        <v>-8</v>
      </c>
      <c r="F710" s="57">
        <v>-4</v>
      </c>
      <c r="G710" s="57">
        <v>3</v>
      </c>
      <c r="H710" s="74">
        <v>148.99</v>
      </c>
      <c r="I710" s="74">
        <v>176.28</v>
      </c>
      <c r="J710" s="74">
        <v>247.35</v>
      </c>
      <c r="K710" s="74">
        <v>196.35</v>
      </c>
      <c r="L710" s="74">
        <v>175.03</v>
      </c>
      <c r="M710" s="74">
        <v>166.56</v>
      </c>
      <c r="N710" s="74">
        <v>113.11</v>
      </c>
      <c r="U710" s="57">
        <v>170</v>
      </c>
      <c r="V710" s="57">
        <v>16</v>
      </c>
      <c r="W710" s="57">
        <v>18</v>
      </c>
      <c r="X710" s="57">
        <v>12</v>
      </c>
      <c r="Y710" s="57">
        <v>9</v>
      </c>
      <c r="Z710" s="57">
        <v>11</v>
      </c>
      <c r="AC710" s="57">
        <v>96</v>
      </c>
      <c r="AD710" s="57">
        <v>117</v>
      </c>
      <c r="AE710" s="57">
        <v>119</v>
      </c>
      <c r="AF710" s="57">
        <v>76</v>
      </c>
      <c r="AG710" s="57">
        <v>63</v>
      </c>
      <c r="AH710" s="74"/>
      <c r="AI710" s="74"/>
      <c r="AJ710" s="74"/>
      <c r="AK710" s="74"/>
      <c r="AL710" s="74"/>
      <c r="AM710" s="74"/>
      <c r="AN710" s="74"/>
      <c r="AO710" s="74"/>
      <c r="AP710" s="57">
        <v>117917040</v>
      </c>
      <c r="AQ710" s="57">
        <v>529328</v>
      </c>
      <c r="AR710" s="57">
        <v>51096310</v>
      </c>
      <c r="AS710" s="57">
        <v>46530250</v>
      </c>
    </row>
    <row r="711" spans="1:45" x14ac:dyDescent="0.35">
      <c r="A711" t="s">
        <v>1174</v>
      </c>
      <c r="B711" s="57">
        <v>-7</v>
      </c>
      <c r="C711" s="57">
        <v>0</v>
      </c>
      <c r="D711" s="57">
        <v>-20</v>
      </c>
      <c r="E711" s="57">
        <v>-5</v>
      </c>
      <c r="F711" s="57">
        <v>-1</v>
      </c>
      <c r="G711" s="57">
        <v>2</v>
      </c>
      <c r="H711" s="74">
        <v>121.56</v>
      </c>
      <c r="I711" s="74">
        <v>139.30000000000001</v>
      </c>
      <c r="J711" s="74">
        <v>152.36000000000001</v>
      </c>
      <c r="K711" s="74">
        <v>147.31</v>
      </c>
      <c r="L711" s="74">
        <v>140.68</v>
      </c>
      <c r="M711" s="74">
        <v>157.47999999999999</v>
      </c>
      <c r="N711" s="74">
        <v>110.05</v>
      </c>
      <c r="U711" s="57">
        <v>164</v>
      </c>
      <c r="V711" s="57">
        <v>15</v>
      </c>
      <c r="W711" s="57">
        <v>19</v>
      </c>
      <c r="X711" s="57">
        <v>11</v>
      </c>
      <c r="Y711" s="57">
        <v>11</v>
      </c>
      <c r="Z711" s="57">
        <v>9</v>
      </c>
      <c r="AC711" s="57">
        <v>100</v>
      </c>
      <c r="AD711" s="57">
        <v>126</v>
      </c>
      <c r="AE711" s="57">
        <v>128</v>
      </c>
      <c r="AF711" s="57">
        <v>74</v>
      </c>
      <c r="AG711" s="57">
        <v>64</v>
      </c>
      <c r="AH711" s="74"/>
      <c r="AI711" s="74"/>
      <c r="AJ711" s="74"/>
      <c r="AK711" s="74"/>
      <c r="AL711" s="74"/>
      <c r="AM711" s="74"/>
      <c r="AN711" s="74"/>
      <c r="AO711" s="74"/>
      <c r="AP711" s="57">
        <v>118256320</v>
      </c>
      <c r="AQ711" s="57">
        <v>339286</v>
      </c>
      <c r="AR711" s="57">
        <v>51118264</v>
      </c>
      <c r="AS711" s="57">
        <v>46557412</v>
      </c>
    </row>
    <row r="712" spans="1:45" x14ac:dyDescent="0.35">
      <c r="A712" t="s">
        <v>1101</v>
      </c>
      <c r="B712" s="57">
        <v>-8</v>
      </c>
      <c r="C712" s="57">
        <v>6</v>
      </c>
      <c r="D712" s="57">
        <v>-32</v>
      </c>
      <c r="E712" s="57">
        <v>-30</v>
      </c>
      <c r="F712" s="57">
        <v>-4</v>
      </c>
      <c r="G712" s="57">
        <v>8</v>
      </c>
      <c r="H712" s="74">
        <v>126.91</v>
      </c>
      <c r="I712" s="74">
        <v>136.66</v>
      </c>
      <c r="J712" s="74">
        <v>144.09</v>
      </c>
      <c r="K712" s="74">
        <v>138.66999999999999</v>
      </c>
      <c r="L712" s="74">
        <v>170.26</v>
      </c>
      <c r="M712" s="74">
        <v>143.91</v>
      </c>
      <c r="N712" s="74">
        <v>125.81</v>
      </c>
      <c r="U712" s="57">
        <v>168</v>
      </c>
      <c r="V712" s="57">
        <v>11</v>
      </c>
      <c r="W712" s="57">
        <v>17</v>
      </c>
      <c r="X712" s="57">
        <v>8</v>
      </c>
      <c r="Y712" s="57">
        <v>9</v>
      </c>
      <c r="Z712" s="57">
        <v>9</v>
      </c>
      <c r="AC712" s="57">
        <v>92</v>
      </c>
      <c r="AD712" s="57">
        <v>112</v>
      </c>
      <c r="AE712" s="57">
        <v>112</v>
      </c>
      <c r="AF712" s="57">
        <v>57</v>
      </c>
      <c r="AG712" s="57">
        <v>63</v>
      </c>
      <c r="AH712" s="74"/>
      <c r="AI712" s="74"/>
      <c r="AJ712" s="74"/>
      <c r="AK712" s="74">
        <v>117.84</v>
      </c>
      <c r="AL712" s="74">
        <v>128.46</v>
      </c>
      <c r="AM712" s="74">
        <v>94.71</v>
      </c>
      <c r="AN712" s="74">
        <v>125.83</v>
      </c>
      <c r="AO712" s="74">
        <v>123.99</v>
      </c>
      <c r="AP712" s="57">
        <v>118630480</v>
      </c>
      <c r="AQ712" s="57">
        <v>374156</v>
      </c>
      <c r="AR712" s="57">
        <v>51138244</v>
      </c>
      <c r="AS712" s="57">
        <v>46582424</v>
      </c>
    </row>
    <row r="713" spans="1:45" x14ac:dyDescent="0.35">
      <c r="A713" t="s">
        <v>1102</v>
      </c>
      <c r="B713" s="57">
        <v>-14</v>
      </c>
      <c r="C713" s="57">
        <v>2</v>
      </c>
      <c r="D713" s="57">
        <v>-34</v>
      </c>
      <c r="E713" s="57">
        <v>-28</v>
      </c>
      <c r="F713" s="57">
        <v>-12</v>
      </c>
      <c r="G713" s="57">
        <v>9</v>
      </c>
      <c r="H713" s="74">
        <v>129.31</v>
      </c>
      <c r="I713" s="74">
        <v>138.80000000000001</v>
      </c>
      <c r="J713" s="74">
        <v>146.31</v>
      </c>
      <c r="K713" s="74">
        <v>142.68</v>
      </c>
      <c r="L713" s="74">
        <v>167.4</v>
      </c>
      <c r="M713" s="74">
        <v>143.79</v>
      </c>
      <c r="N713" s="74">
        <v>125.2</v>
      </c>
      <c r="U713" s="57">
        <v>154</v>
      </c>
      <c r="V713" s="57">
        <v>11</v>
      </c>
      <c r="W713" s="57">
        <v>17</v>
      </c>
      <c r="X713" s="57">
        <v>9</v>
      </c>
      <c r="Y713" s="57">
        <v>9</v>
      </c>
      <c r="Z713" s="57">
        <v>10</v>
      </c>
      <c r="AC713" s="57">
        <v>87</v>
      </c>
      <c r="AD713" s="57">
        <v>108</v>
      </c>
      <c r="AE713" s="57">
        <v>110</v>
      </c>
      <c r="AF713" s="57">
        <v>59</v>
      </c>
      <c r="AG713" s="57">
        <v>63</v>
      </c>
      <c r="AH713" s="74"/>
      <c r="AI713" s="74"/>
      <c r="AJ713" s="74"/>
      <c r="AK713" s="74">
        <v>116.97</v>
      </c>
      <c r="AL713" s="74">
        <v>126.94</v>
      </c>
      <c r="AM713" s="74">
        <v>94.76</v>
      </c>
      <c r="AN713" s="74">
        <v>124.85</v>
      </c>
      <c r="AO713" s="74">
        <v>123.05</v>
      </c>
      <c r="AP713" s="57">
        <v>119073416</v>
      </c>
      <c r="AQ713" s="57">
        <v>442937</v>
      </c>
      <c r="AR713" s="57">
        <v>51161756</v>
      </c>
      <c r="AS713" s="57">
        <v>46610800</v>
      </c>
    </row>
    <row r="714" spans="1:45" x14ac:dyDescent="0.35">
      <c r="A714" t="s">
        <v>1106</v>
      </c>
      <c r="B714" s="57">
        <v>-8</v>
      </c>
      <c r="C714" s="57">
        <v>6</v>
      </c>
      <c r="D714" s="57">
        <v>-32</v>
      </c>
      <c r="E714" s="57">
        <v>-26</v>
      </c>
      <c r="F714" s="57">
        <v>-4</v>
      </c>
      <c r="G714" s="57">
        <v>8</v>
      </c>
      <c r="H714" s="74">
        <v>132.9</v>
      </c>
      <c r="I714" s="74">
        <v>139.13</v>
      </c>
      <c r="J714" s="74">
        <v>160.49</v>
      </c>
      <c r="K714" s="74">
        <v>143.27000000000001</v>
      </c>
      <c r="L714" s="74">
        <v>166.79</v>
      </c>
      <c r="M714" s="74">
        <v>162.94999999999999</v>
      </c>
      <c r="N714" s="74">
        <v>123.58</v>
      </c>
      <c r="U714" s="57">
        <v>158</v>
      </c>
      <c r="V714" s="57">
        <v>13</v>
      </c>
      <c r="W714" s="57">
        <v>21</v>
      </c>
      <c r="X714" s="57">
        <v>11</v>
      </c>
      <c r="Y714" s="57">
        <v>8</v>
      </c>
      <c r="Z714" s="57">
        <v>6</v>
      </c>
      <c r="AC714" s="57">
        <v>89</v>
      </c>
      <c r="AD714" s="57">
        <v>109</v>
      </c>
      <c r="AE714" s="57">
        <v>109</v>
      </c>
      <c r="AF714" s="57">
        <v>60</v>
      </c>
      <c r="AG714" s="57">
        <v>62</v>
      </c>
      <c r="AH714" s="74"/>
      <c r="AI714" s="74"/>
      <c r="AJ714" s="74"/>
      <c r="AK714" s="74">
        <v>115.36</v>
      </c>
      <c r="AL714" s="74">
        <v>125.24</v>
      </c>
      <c r="AM714" s="74">
        <v>93.79</v>
      </c>
      <c r="AN714" s="74">
        <v>122.76</v>
      </c>
      <c r="AO714" s="74">
        <v>121.45</v>
      </c>
      <c r="AP714" s="57">
        <v>119539200</v>
      </c>
      <c r="AQ714" s="57">
        <v>465782</v>
      </c>
      <c r="AR714" s="57">
        <v>51183456</v>
      </c>
      <c r="AS714" s="57">
        <v>46640236</v>
      </c>
    </row>
    <row r="715" spans="1:45" x14ac:dyDescent="0.35">
      <c r="A715" t="s">
        <v>1107</v>
      </c>
      <c r="B715" s="57">
        <v>-5</v>
      </c>
      <c r="C715" s="57">
        <v>9</v>
      </c>
      <c r="D715" s="57">
        <v>-30</v>
      </c>
      <c r="E715" s="57">
        <v>-26</v>
      </c>
      <c r="F715" s="57">
        <v>10</v>
      </c>
      <c r="G715" s="57">
        <v>7</v>
      </c>
      <c r="H715" s="74">
        <v>136.69999999999999</v>
      </c>
      <c r="I715" s="74">
        <v>145.68</v>
      </c>
      <c r="J715" s="74">
        <v>171.88</v>
      </c>
      <c r="K715" s="74">
        <v>152.55000000000001</v>
      </c>
      <c r="L715" s="74">
        <v>171.17</v>
      </c>
      <c r="M715" s="74">
        <v>153.5</v>
      </c>
      <c r="N715" s="74">
        <v>119.43</v>
      </c>
      <c r="U715" s="57">
        <v>198</v>
      </c>
      <c r="V715" s="57">
        <v>21</v>
      </c>
      <c r="W715" s="57">
        <v>25</v>
      </c>
      <c r="X715" s="57">
        <v>7</v>
      </c>
      <c r="Y715" s="57">
        <v>17</v>
      </c>
      <c r="Z715" s="57">
        <v>10</v>
      </c>
      <c r="AC715" s="57">
        <v>91</v>
      </c>
      <c r="AD715" s="57">
        <v>109</v>
      </c>
      <c r="AE715" s="57">
        <v>109</v>
      </c>
      <c r="AF715" s="57">
        <v>60</v>
      </c>
      <c r="AG715" s="57">
        <v>62</v>
      </c>
      <c r="AH715" s="74"/>
      <c r="AI715" s="74"/>
      <c r="AJ715" s="74"/>
      <c r="AK715" s="74">
        <v>115.16</v>
      </c>
      <c r="AL715" s="74">
        <v>125.94</v>
      </c>
      <c r="AM715" s="74">
        <v>93.7</v>
      </c>
      <c r="AN715" s="74">
        <v>121.55</v>
      </c>
      <c r="AO715" s="74">
        <v>120.78</v>
      </c>
      <c r="AP715" s="57">
        <v>120066540</v>
      </c>
      <c r="AQ715" s="57">
        <v>527342</v>
      </c>
      <c r="AR715" s="57">
        <v>51207496</v>
      </c>
      <c r="AS715" s="57">
        <v>46674060</v>
      </c>
    </row>
    <row r="716" spans="1:45" x14ac:dyDescent="0.35">
      <c r="A716" t="s">
        <v>1108</v>
      </c>
      <c r="B716" s="57">
        <v>-6</v>
      </c>
      <c r="C716" s="57">
        <v>7</v>
      </c>
      <c r="D716" s="57">
        <v>-26</v>
      </c>
      <c r="E716" s="57">
        <v>-26</v>
      </c>
      <c r="F716" s="57">
        <v>5</v>
      </c>
      <c r="G716" s="57">
        <v>7</v>
      </c>
      <c r="H716" s="74">
        <v>154.38</v>
      </c>
      <c r="I716" s="74">
        <v>167.11</v>
      </c>
      <c r="J716" s="74">
        <v>208.65</v>
      </c>
      <c r="K716" s="74">
        <v>179.88</v>
      </c>
      <c r="L716" s="74">
        <v>182.37</v>
      </c>
      <c r="M716" s="74">
        <v>168.1</v>
      </c>
      <c r="N716" s="74">
        <v>127.33</v>
      </c>
      <c r="U716" s="57">
        <v>166</v>
      </c>
      <c r="V716" s="57">
        <v>9</v>
      </c>
      <c r="W716" s="57">
        <v>23</v>
      </c>
      <c r="X716" s="57">
        <v>7</v>
      </c>
      <c r="Y716" s="57">
        <v>13</v>
      </c>
      <c r="Z716" s="57">
        <v>6</v>
      </c>
      <c r="AC716" s="57">
        <v>93</v>
      </c>
      <c r="AD716" s="57">
        <v>108</v>
      </c>
      <c r="AE716" s="57">
        <v>107</v>
      </c>
      <c r="AF716" s="57">
        <v>59</v>
      </c>
      <c r="AG716" s="57">
        <v>59</v>
      </c>
      <c r="AH716" s="74"/>
      <c r="AI716" s="74"/>
      <c r="AJ716" s="74"/>
      <c r="AK716" s="74">
        <v>115.58</v>
      </c>
      <c r="AL716" s="74">
        <v>127.09</v>
      </c>
      <c r="AM716" s="74">
        <v>94.15</v>
      </c>
      <c r="AN716" s="74">
        <v>121.39</v>
      </c>
      <c r="AO716" s="74">
        <v>120.02</v>
      </c>
      <c r="AP716" s="57">
        <v>120549530</v>
      </c>
      <c r="AQ716" s="57">
        <v>482986</v>
      </c>
      <c r="AR716" s="57">
        <v>51229560</v>
      </c>
      <c r="AS716" s="57">
        <v>46706024</v>
      </c>
    </row>
    <row r="717" spans="1:45" x14ac:dyDescent="0.35">
      <c r="A717" t="s">
        <v>1175</v>
      </c>
      <c r="B717" s="57">
        <v>-12</v>
      </c>
      <c r="C717" s="57">
        <v>1</v>
      </c>
      <c r="D717" s="57">
        <v>-20</v>
      </c>
      <c r="E717" s="57">
        <v>-5</v>
      </c>
      <c r="F717" s="57">
        <v>-10</v>
      </c>
      <c r="G717" s="57">
        <v>2</v>
      </c>
      <c r="H717" s="74">
        <v>144.61000000000001</v>
      </c>
      <c r="I717" s="74">
        <v>172.67</v>
      </c>
      <c r="J717" s="74">
        <v>242.75</v>
      </c>
      <c r="K717" s="74">
        <v>194.19</v>
      </c>
      <c r="L717" s="74">
        <v>157.38999999999999</v>
      </c>
      <c r="M717" s="74">
        <v>159.12</v>
      </c>
      <c r="N717" s="74">
        <v>117.88</v>
      </c>
      <c r="U717" s="57">
        <v>186</v>
      </c>
      <c r="V717" s="57">
        <v>20</v>
      </c>
      <c r="W717" s="57">
        <v>20</v>
      </c>
      <c r="X717" s="57">
        <v>7</v>
      </c>
      <c r="Y717" s="57">
        <v>16</v>
      </c>
      <c r="Z717" s="57">
        <v>7</v>
      </c>
      <c r="AC717" s="57">
        <v>96</v>
      </c>
      <c r="AD717" s="57">
        <v>116</v>
      </c>
      <c r="AE717" s="57">
        <v>117</v>
      </c>
      <c r="AF717" s="57">
        <v>72</v>
      </c>
      <c r="AG717" s="57">
        <v>59</v>
      </c>
      <c r="AH717" s="74"/>
      <c r="AI717" s="74"/>
      <c r="AJ717" s="74"/>
      <c r="AK717" s="74"/>
      <c r="AL717" s="74"/>
      <c r="AM717" s="74"/>
      <c r="AN717" s="74"/>
      <c r="AO717" s="74"/>
      <c r="AP717" s="57">
        <v>121165060</v>
      </c>
      <c r="AQ717" s="57">
        <v>615528</v>
      </c>
      <c r="AR717" s="57">
        <v>51255850</v>
      </c>
      <c r="AS717" s="57">
        <v>46745010</v>
      </c>
    </row>
    <row r="718" spans="1:45" x14ac:dyDescent="0.35">
      <c r="A718" t="s">
        <v>1176</v>
      </c>
      <c r="B718" s="57">
        <v>-7</v>
      </c>
      <c r="C718" s="57">
        <v>1</v>
      </c>
      <c r="D718" s="57">
        <v>-20</v>
      </c>
      <c r="E718" s="57">
        <v>-2</v>
      </c>
      <c r="F718" s="57">
        <v>5</v>
      </c>
      <c r="G718" s="57">
        <v>2</v>
      </c>
      <c r="H718" s="74">
        <v>115.66</v>
      </c>
      <c r="I718" s="74">
        <v>136.65</v>
      </c>
      <c r="J718" s="74">
        <v>155.25</v>
      </c>
      <c r="K718" s="74">
        <v>148.6</v>
      </c>
      <c r="L718" s="74">
        <v>142.19999999999999</v>
      </c>
      <c r="M718" s="74">
        <v>124.88</v>
      </c>
      <c r="N718" s="74">
        <v>101.5</v>
      </c>
      <c r="U718" s="57">
        <v>181</v>
      </c>
      <c r="V718" s="57">
        <v>18</v>
      </c>
      <c r="W718" s="57">
        <v>25</v>
      </c>
      <c r="X718" s="57">
        <v>13</v>
      </c>
      <c r="Y718" s="57">
        <v>16</v>
      </c>
      <c r="Z718" s="57">
        <v>8</v>
      </c>
      <c r="AC718" s="57">
        <v>98</v>
      </c>
      <c r="AD718" s="57">
        <v>120</v>
      </c>
      <c r="AE718" s="57">
        <v>124</v>
      </c>
      <c r="AF718" s="57">
        <v>70</v>
      </c>
      <c r="AG718" s="57">
        <v>59</v>
      </c>
      <c r="AH718" s="74"/>
      <c r="AI718" s="74"/>
      <c r="AJ718" s="74"/>
      <c r="AK718" s="74"/>
      <c r="AL718" s="74"/>
      <c r="AM718" s="74"/>
      <c r="AN718" s="74"/>
      <c r="AO718" s="74"/>
      <c r="AP718" s="57">
        <v>121616100</v>
      </c>
      <c r="AQ718" s="57">
        <v>451044</v>
      </c>
      <c r="AR718" s="57">
        <v>51279170</v>
      </c>
      <c r="AS718" s="57">
        <v>46775200</v>
      </c>
    </row>
    <row r="719" spans="1:45" x14ac:dyDescent="0.35">
      <c r="A719" t="s">
        <v>1109</v>
      </c>
      <c r="B719" s="57">
        <v>-4</v>
      </c>
      <c r="C719" s="57">
        <v>11</v>
      </c>
      <c r="D719" s="57">
        <v>-33</v>
      </c>
      <c r="E719" s="57">
        <v>-30</v>
      </c>
      <c r="F719" s="57">
        <v>6</v>
      </c>
      <c r="G719" s="57">
        <v>8</v>
      </c>
      <c r="H719" s="74">
        <v>123.9</v>
      </c>
      <c r="I719" s="74">
        <v>130.25</v>
      </c>
      <c r="J719" s="74">
        <v>146.69999999999999</v>
      </c>
      <c r="K719" s="74">
        <v>133.15</v>
      </c>
      <c r="L719" s="74">
        <v>160.65</v>
      </c>
      <c r="M719" s="74">
        <v>137.94999999999999</v>
      </c>
      <c r="N719" s="74">
        <v>118.91</v>
      </c>
      <c r="U719" s="57">
        <v>172</v>
      </c>
      <c r="V719" s="57">
        <v>15</v>
      </c>
      <c r="W719" s="57">
        <v>24</v>
      </c>
      <c r="X719" s="57">
        <v>7</v>
      </c>
      <c r="Y719" s="57">
        <v>9</v>
      </c>
      <c r="Z719" s="57">
        <v>8</v>
      </c>
      <c r="AC719" s="57">
        <v>91</v>
      </c>
      <c r="AD719" s="57">
        <v>110</v>
      </c>
      <c r="AE719" s="57">
        <v>112</v>
      </c>
      <c r="AF719" s="57">
        <v>49</v>
      </c>
      <c r="AG719" s="57">
        <v>58</v>
      </c>
      <c r="AH719" s="74"/>
      <c r="AI719" s="74"/>
      <c r="AJ719" s="74"/>
      <c r="AK719" s="74">
        <v>114.59</v>
      </c>
      <c r="AL719" s="74">
        <v>125.64</v>
      </c>
      <c r="AM719" s="74">
        <v>92.68</v>
      </c>
      <c r="AN719" s="74">
        <v>121.32</v>
      </c>
      <c r="AO719" s="74">
        <v>119.14</v>
      </c>
      <c r="AP719" s="57">
        <v>122178900</v>
      </c>
      <c r="AQ719" s="57">
        <v>562800</v>
      </c>
      <c r="AR719" s="57">
        <v>51298840</v>
      </c>
      <c r="AS719" s="57">
        <v>46804610</v>
      </c>
    </row>
    <row r="720" spans="1:45" x14ac:dyDescent="0.35">
      <c r="A720" t="s">
        <v>1110</v>
      </c>
      <c r="B720" s="57">
        <v>-6</v>
      </c>
      <c r="C720" s="57">
        <v>12</v>
      </c>
      <c r="D720" s="57">
        <v>-34</v>
      </c>
      <c r="E720" s="57">
        <v>-29</v>
      </c>
      <c r="F720" s="57">
        <v>8</v>
      </c>
      <c r="G720" s="57">
        <v>9</v>
      </c>
      <c r="H720" s="74">
        <v>127.96</v>
      </c>
      <c r="I720" s="74">
        <v>129.68</v>
      </c>
      <c r="J720" s="74">
        <v>152.03</v>
      </c>
      <c r="K720" s="74">
        <v>132.9</v>
      </c>
      <c r="L720" s="74">
        <v>164.7</v>
      </c>
      <c r="M720" s="74">
        <v>142.25</v>
      </c>
      <c r="N720" s="74">
        <v>117.55</v>
      </c>
      <c r="U720" s="57">
        <v>191</v>
      </c>
      <c r="V720" s="57">
        <v>11</v>
      </c>
      <c r="W720" s="57">
        <v>20</v>
      </c>
      <c r="X720" s="57">
        <v>11</v>
      </c>
      <c r="Y720" s="57">
        <v>8</v>
      </c>
      <c r="Z720" s="57">
        <v>9</v>
      </c>
      <c r="AC720" s="57">
        <v>90</v>
      </c>
      <c r="AD720" s="57">
        <v>110</v>
      </c>
      <c r="AE720" s="57">
        <v>111</v>
      </c>
      <c r="AF720" s="57">
        <v>48</v>
      </c>
      <c r="AG720" s="57">
        <v>56</v>
      </c>
      <c r="AH720" s="74"/>
      <c r="AI720" s="74"/>
      <c r="AJ720" s="74"/>
      <c r="AK720" s="74">
        <v>114.68</v>
      </c>
      <c r="AL720" s="74">
        <v>126.62</v>
      </c>
      <c r="AM720" s="74">
        <v>91.62</v>
      </c>
      <c r="AN720" s="74">
        <v>121.68</v>
      </c>
      <c r="AO720" s="74">
        <v>118.26</v>
      </c>
      <c r="AP720" s="57">
        <v>122907576</v>
      </c>
      <c r="AQ720" s="57">
        <v>728681</v>
      </c>
      <c r="AR720" s="57">
        <v>51332920</v>
      </c>
      <c r="AS720" s="57">
        <v>46842496</v>
      </c>
    </row>
    <row r="721" spans="1:50" x14ac:dyDescent="0.35">
      <c r="A721" t="s">
        <v>1111</v>
      </c>
      <c r="B721" s="57">
        <v>-2</v>
      </c>
      <c r="C721" s="57">
        <v>13</v>
      </c>
      <c r="D721" s="57">
        <v>-33</v>
      </c>
      <c r="E721" s="57">
        <v>-29</v>
      </c>
      <c r="F721" s="57">
        <v>8</v>
      </c>
      <c r="G721" s="57">
        <v>9</v>
      </c>
      <c r="H721" s="74">
        <v>131.79</v>
      </c>
      <c r="I721" s="74">
        <v>134.28</v>
      </c>
      <c r="J721" s="74">
        <v>160.26</v>
      </c>
      <c r="K721" s="74">
        <v>138.91999999999999</v>
      </c>
      <c r="L721" s="74">
        <v>167.56</v>
      </c>
      <c r="M721" s="74">
        <v>141.47999999999999</v>
      </c>
      <c r="N721" s="74">
        <v>119</v>
      </c>
      <c r="U721" s="57">
        <v>206</v>
      </c>
      <c r="V721" s="57">
        <v>18</v>
      </c>
      <c r="W721" s="57">
        <v>28</v>
      </c>
      <c r="X721" s="57">
        <v>7</v>
      </c>
      <c r="Y721" s="57">
        <v>16</v>
      </c>
      <c r="Z721" s="57">
        <v>9</v>
      </c>
      <c r="AC721" s="57">
        <v>90</v>
      </c>
      <c r="AD721" s="57">
        <v>109</v>
      </c>
      <c r="AE721" s="57">
        <v>109</v>
      </c>
      <c r="AF721" s="57">
        <v>48</v>
      </c>
      <c r="AG721" s="57">
        <v>57</v>
      </c>
      <c r="AH721" s="74"/>
      <c r="AI721" s="74"/>
      <c r="AJ721" s="74"/>
      <c r="AK721" s="74">
        <v>115.62</v>
      </c>
      <c r="AL721" s="74">
        <v>129.1</v>
      </c>
      <c r="AM721" s="74">
        <v>90.8</v>
      </c>
      <c r="AN721" s="74">
        <v>122.85</v>
      </c>
      <c r="AO721" s="74">
        <v>117.68</v>
      </c>
      <c r="AP721" s="57">
        <v>123719624</v>
      </c>
      <c r="AQ721" s="57">
        <v>812044</v>
      </c>
      <c r="AR721" s="57">
        <v>51360988</v>
      </c>
      <c r="AS721" s="57">
        <v>46881292</v>
      </c>
    </row>
    <row r="722" spans="1:50" x14ac:dyDescent="0.35">
      <c r="A722" t="s">
        <v>1112</v>
      </c>
      <c r="B722" s="57">
        <v>-3</v>
      </c>
      <c r="C722" s="57">
        <v>14</v>
      </c>
      <c r="D722" s="57">
        <v>-34</v>
      </c>
      <c r="E722" s="57">
        <v>-30</v>
      </c>
      <c r="F722" s="57">
        <v>14</v>
      </c>
      <c r="G722" s="57">
        <v>9</v>
      </c>
      <c r="H722" s="74">
        <v>131.18</v>
      </c>
      <c r="I722" s="74">
        <v>131</v>
      </c>
      <c r="J722" s="74">
        <v>161.31</v>
      </c>
      <c r="K722" s="74">
        <v>135.24</v>
      </c>
      <c r="L722" s="74">
        <v>161.32</v>
      </c>
      <c r="M722" s="74">
        <v>134.13</v>
      </c>
      <c r="N722" s="74">
        <v>110.03</v>
      </c>
      <c r="U722" s="57">
        <v>189</v>
      </c>
      <c r="V722" s="57">
        <v>14</v>
      </c>
      <c r="W722" s="57">
        <v>21</v>
      </c>
      <c r="X722" s="57">
        <v>9</v>
      </c>
      <c r="Y722" s="57">
        <v>11</v>
      </c>
      <c r="Z722" s="57">
        <v>12</v>
      </c>
      <c r="AC722" s="57">
        <v>90</v>
      </c>
      <c r="AD722" s="57">
        <v>106</v>
      </c>
      <c r="AE722" s="57">
        <v>107</v>
      </c>
      <c r="AF722" s="57">
        <v>46</v>
      </c>
      <c r="AG722" s="57">
        <v>56</v>
      </c>
      <c r="AH722" s="74"/>
      <c r="AI722" s="74"/>
      <c r="AJ722" s="74"/>
      <c r="AK722" s="74">
        <v>115.45</v>
      </c>
      <c r="AL722" s="74">
        <v>128.63</v>
      </c>
      <c r="AM722" s="74">
        <v>90.05</v>
      </c>
      <c r="AN722" s="74">
        <v>123.67</v>
      </c>
      <c r="AO722" s="74">
        <v>116.87</v>
      </c>
      <c r="AP722" s="57">
        <v>124656104</v>
      </c>
      <c r="AQ722" s="57">
        <v>936480</v>
      </c>
      <c r="AR722" s="57">
        <v>51393664</v>
      </c>
      <c r="AS722" s="57">
        <v>46923788</v>
      </c>
    </row>
    <row r="723" spans="1:50" x14ac:dyDescent="0.35">
      <c r="A723" t="s">
        <v>1113</v>
      </c>
      <c r="B723" s="57">
        <v>-6</v>
      </c>
      <c r="C723" s="57">
        <v>10</v>
      </c>
      <c r="D723" s="57">
        <v>-32</v>
      </c>
      <c r="E723" s="57">
        <v>-30</v>
      </c>
      <c r="F723" s="57">
        <v>7</v>
      </c>
      <c r="G723" s="57">
        <v>9</v>
      </c>
      <c r="H723" s="74">
        <v>145.41999999999999</v>
      </c>
      <c r="I723" s="74">
        <v>144.69</v>
      </c>
      <c r="J723" s="74">
        <v>187.39</v>
      </c>
      <c r="K723" s="74">
        <v>153.32</v>
      </c>
      <c r="L723" s="74">
        <v>171.46</v>
      </c>
      <c r="M723" s="74">
        <v>142.88999999999999</v>
      </c>
      <c r="N723" s="74">
        <v>117.74</v>
      </c>
      <c r="U723" s="57">
        <v>198</v>
      </c>
      <c r="V723" s="57">
        <v>11</v>
      </c>
      <c r="W723" s="57">
        <v>29</v>
      </c>
      <c r="X723" s="57">
        <v>11</v>
      </c>
      <c r="Y723" s="57">
        <v>13</v>
      </c>
      <c r="Z723" s="57">
        <v>7</v>
      </c>
      <c r="AC723" s="57">
        <v>91</v>
      </c>
      <c r="AD723" s="57">
        <v>104</v>
      </c>
      <c r="AE723" s="57">
        <v>104</v>
      </c>
      <c r="AF723" s="57">
        <v>44</v>
      </c>
      <c r="AG723" s="57">
        <v>57</v>
      </c>
      <c r="AH723" s="74"/>
      <c r="AI723" s="74"/>
      <c r="AJ723" s="74"/>
      <c r="AK723" s="74">
        <v>115.67</v>
      </c>
      <c r="AL723" s="74">
        <v>129.33000000000001</v>
      </c>
      <c r="AM723" s="74">
        <v>89.03</v>
      </c>
      <c r="AN723" s="74">
        <v>124.77</v>
      </c>
      <c r="AO723" s="74">
        <v>115.85</v>
      </c>
      <c r="AP723" s="57">
        <v>125583800</v>
      </c>
      <c r="AQ723" s="57">
        <v>927697</v>
      </c>
      <c r="AR723" s="57">
        <v>51426550</v>
      </c>
      <c r="AS723" s="57">
        <v>46966070</v>
      </c>
    </row>
    <row r="724" spans="1:50" x14ac:dyDescent="0.35">
      <c r="A724" t="s">
        <v>1177</v>
      </c>
      <c r="B724" s="57">
        <v>-14</v>
      </c>
      <c r="C724" s="57">
        <v>4</v>
      </c>
      <c r="D724" s="57">
        <v>-26</v>
      </c>
      <c r="E724" s="57">
        <v>-6</v>
      </c>
      <c r="F724" s="57">
        <v>-4</v>
      </c>
      <c r="G724" s="57">
        <v>3</v>
      </c>
      <c r="H724" s="74">
        <v>131.75</v>
      </c>
      <c r="I724" s="74">
        <v>152.16999999999999</v>
      </c>
      <c r="J724" s="74">
        <v>208.96</v>
      </c>
      <c r="K724" s="74">
        <v>172.38</v>
      </c>
      <c r="L724" s="74">
        <v>145.54</v>
      </c>
      <c r="M724" s="74">
        <v>131.72</v>
      </c>
      <c r="N724" s="74">
        <v>106.33</v>
      </c>
      <c r="U724" s="57">
        <v>184</v>
      </c>
      <c r="V724" s="57">
        <v>19</v>
      </c>
      <c r="W724" s="57">
        <v>22</v>
      </c>
      <c r="X724" s="57">
        <v>10</v>
      </c>
      <c r="Y724" s="57">
        <v>14</v>
      </c>
      <c r="Z724" s="57">
        <v>18</v>
      </c>
      <c r="AC724" s="57">
        <v>96</v>
      </c>
      <c r="AD724" s="57">
        <v>113</v>
      </c>
      <c r="AE724" s="57">
        <v>115</v>
      </c>
      <c r="AF724" s="57">
        <v>43</v>
      </c>
      <c r="AG724" s="57">
        <v>55</v>
      </c>
      <c r="AH724" s="74"/>
      <c r="AI724" s="74"/>
      <c r="AJ724" s="74"/>
      <c r="AK724" s="74"/>
      <c r="AL724" s="74"/>
      <c r="AM724" s="74"/>
      <c r="AN724" s="74"/>
      <c r="AO724" s="74"/>
      <c r="AP724" s="57">
        <v>126608630</v>
      </c>
      <c r="AQ724" s="57">
        <v>1024833</v>
      </c>
      <c r="AR724" s="57">
        <v>51464884</v>
      </c>
      <c r="AS724" s="57">
        <v>47011972</v>
      </c>
    </row>
    <row r="725" spans="1:50" x14ac:dyDescent="0.35">
      <c r="A725" t="s">
        <v>1178</v>
      </c>
      <c r="B725" s="57">
        <v>-8</v>
      </c>
      <c r="C725" s="57">
        <v>3</v>
      </c>
      <c r="D725" s="57">
        <v>-25</v>
      </c>
      <c r="E725" s="57">
        <v>-1</v>
      </c>
      <c r="F725" s="57">
        <v>0</v>
      </c>
      <c r="G725" s="57">
        <v>2</v>
      </c>
      <c r="H725" s="74">
        <v>109.35</v>
      </c>
      <c r="I725" s="74">
        <v>116.83</v>
      </c>
      <c r="J725" s="74">
        <v>139.72</v>
      </c>
      <c r="K725" s="74">
        <v>124.51</v>
      </c>
      <c r="L725" s="74">
        <v>124.4</v>
      </c>
      <c r="M725" s="74">
        <v>112.16</v>
      </c>
      <c r="N725" s="74">
        <v>88.26</v>
      </c>
      <c r="U725" s="57">
        <v>154</v>
      </c>
      <c r="V725" s="57">
        <v>13</v>
      </c>
      <c r="W725" s="57">
        <v>16</v>
      </c>
      <c r="X725" s="57">
        <v>7</v>
      </c>
      <c r="Y725" s="57">
        <v>10</v>
      </c>
      <c r="Z725" s="57">
        <v>10</v>
      </c>
      <c r="AC725" s="57">
        <v>97</v>
      </c>
      <c r="AD725" s="57">
        <v>118</v>
      </c>
      <c r="AE725" s="57">
        <v>127</v>
      </c>
      <c r="AF725" s="57">
        <v>54</v>
      </c>
      <c r="AG725" s="57">
        <v>54</v>
      </c>
      <c r="AH725" s="74"/>
      <c r="AI725" s="74"/>
      <c r="AJ725" s="74"/>
      <c r="AK725" s="74"/>
      <c r="AL725" s="74"/>
      <c r="AM725" s="74"/>
      <c r="AN725" s="74"/>
      <c r="AO725" s="74"/>
      <c r="AP725" s="57">
        <v>127528150</v>
      </c>
      <c r="AQ725" s="57">
        <v>919521</v>
      </c>
      <c r="AR725" s="57">
        <v>51498030</v>
      </c>
      <c r="AS725" s="57">
        <v>47051876</v>
      </c>
    </row>
    <row r="726" spans="1:50" x14ac:dyDescent="0.35">
      <c r="A726" t="s">
        <v>1119</v>
      </c>
      <c r="B726" s="57">
        <v>5</v>
      </c>
      <c r="C726" s="57">
        <v>19</v>
      </c>
      <c r="D726" s="57">
        <v>-37</v>
      </c>
      <c r="E726" s="57">
        <v>-41</v>
      </c>
      <c r="F726" s="57">
        <v>14</v>
      </c>
      <c r="G726" s="57">
        <v>10</v>
      </c>
      <c r="H726" s="74">
        <v>123.86</v>
      </c>
      <c r="I726" s="74">
        <v>118.13</v>
      </c>
      <c r="J726" s="74">
        <v>151.6</v>
      </c>
      <c r="K726" s="74">
        <v>122.57</v>
      </c>
      <c r="L726" s="74">
        <v>140.35</v>
      </c>
      <c r="M726" s="74">
        <v>115.94</v>
      </c>
      <c r="N726" s="74">
        <v>100.5</v>
      </c>
      <c r="U726" s="57">
        <v>186</v>
      </c>
      <c r="V726" s="57">
        <v>13</v>
      </c>
      <c r="W726" s="57">
        <v>17</v>
      </c>
      <c r="X726" s="57">
        <v>10</v>
      </c>
      <c r="Y726" s="57">
        <v>14</v>
      </c>
      <c r="Z726" s="57">
        <v>10</v>
      </c>
      <c r="AC726" s="57">
        <v>90</v>
      </c>
      <c r="AD726" s="57">
        <v>105</v>
      </c>
      <c r="AE726" s="57">
        <v>106</v>
      </c>
      <c r="AF726" s="57">
        <v>42</v>
      </c>
      <c r="AG726" s="57">
        <v>52</v>
      </c>
      <c r="AH726" s="74"/>
      <c r="AI726" s="74"/>
      <c r="AJ726" s="74"/>
      <c r="AK726" s="74">
        <v>117.47</v>
      </c>
      <c r="AL726" s="74">
        <v>132.71</v>
      </c>
      <c r="AM726" s="74">
        <v>87.07</v>
      </c>
      <c r="AN726" s="74">
        <v>129.25</v>
      </c>
      <c r="AO726" s="74">
        <v>113.06</v>
      </c>
      <c r="AP726" s="57">
        <v>128516860</v>
      </c>
      <c r="AQ726" s="57">
        <v>988710</v>
      </c>
      <c r="AR726" s="57">
        <v>51537828</v>
      </c>
      <c r="AS726" s="57">
        <v>47102816</v>
      </c>
    </row>
    <row r="727" spans="1:50" x14ac:dyDescent="0.35">
      <c r="A727" s="73" t="s">
        <v>1120</v>
      </c>
      <c r="B727" s="57">
        <v>2</v>
      </c>
      <c r="C727" s="57">
        <v>22</v>
      </c>
      <c r="D727" s="57">
        <v>-39</v>
      </c>
      <c r="E727" s="57">
        <v>-42</v>
      </c>
      <c r="F727" s="57">
        <v>15</v>
      </c>
      <c r="G727" s="57">
        <v>11</v>
      </c>
      <c r="H727" s="74">
        <v>123.48</v>
      </c>
      <c r="I727" s="74">
        <v>112.61</v>
      </c>
      <c r="J727" s="74">
        <v>149.72999999999999</v>
      </c>
      <c r="K727" s="74">
        <v>116.85</v>
      </c>
      <c r="L727" s="74">
        <v>137.16999999999999</v>
      </c>
      <c r="M727" s="74">
        <v>109.16</v>
      </c>
      <c r="N727" s="74">
        <v>102.89</v>
      </c>
      <c r="U727" s="57">
        <v>200</v>
      </c>
      <c r="V727" s="57">
        <v>21</v>
      </c>
      <c r="W727" s="57">
        <v>23</v>
      </c>
      <c r="X727" s="57">
        <v>8</v>
      </c>
      <c r="Y727" s="57">
        <v>14</v>
      </c>
      <c r="Z727" s="57">
        <v>10</v>
      </c>
      <c r="AC727" s="57">
        <v>89</v>
      </c>
      <c r="AD727" s="57">
        <v>102</v>
      </c>
      <c r="AE727" s="57">
        <v>102</v>
      </c>
      <c r="AF727" s="57">
        <v>40</v>
      </c>
      <c r="AG727" s="57">
        <v>51</v>
      </c>
      <c r="AH727" s="74"/>
      <c r="AI727" s="74"/>
      <c r="AJ727" s="74"/>
      <c r="AK727" s="74">
        <v>119.57</v>
      </c>
      <c r="AL727" s="74">
        <v>134.81</v>
      </c>
      <c r="AM727" s="74">
        <v>87.12</v>
      </c>
      <c r="AN727" s="74">
        <v>133.76</v>
      </c>
      <c r="AO727" s="74">
        <v>112.67</v>
      </c>
      <c r="AP727" s="57">
        <v>129579570</v>
      </c>
      <c r="AQ727" s="57">
        <v>1062705</v>
      </c>
      <c r="AR727" s="57">
        <v>51577784</v>
      </c>
      <c r="AS727" s="57">
        <v>47156900</v>
      </c>
    </row>
    <row r="728" spans="1:50" x14ac:dyDescent="0.35">
      <c r="A728" s="73" t="s">
        <v>1121</v>
      </c>
      <c r="B728" s="57">
        <v>4</v>
      </c>
      <c r="C728" s="57">
        <v>29</v>
      </c>
      <c r="D728" s="57">
        <v>-39</v>
      </c>
      <c r="E728" s="57">
        <v>-44</v>
      </c>
      <c r="F728" s="57">
        <v>5</v>
      </c>
      <c r="G728" s="57">
        <v>11</v>
      </c>
      <c r="H728" s="74">
        <v>125.31</v>
      </c>
      <c r="I728" s="74">
        <v>109.13</v>
      </c>
      <c r="J728" s="74">
        <v>144.97999999999999</v>
      </c>
      <c r="K728" s="74">
        <v>112.98</v>
      </c>
      <c r="L728" s="74">
        <v>137.53</v>
      </c>
      <c r="M728" s="74">
        <v>103.03</v>
      </c>
      <c r="N728" s="74">
        <v>90.06</v>
      </c>
      <c r="U728" s="57">
        <v>181</v>
      </c>
      <c r="V728" s="57">
        <v>17</v>
      </c>
      <c r="W728" s="57">
        <v>18</v>
      </c>
      <c r="X728" s="57">
        <v>10</v>
      </c>
      <c r="Y728" s="57">
        <v>14</v>
      </c>
      <c r="Z728" s="57">
        <v>8</v>
      </c>
      <c r="AC728" s="57">
        <v>90</v>
      </c>
      <c r="AD728" s="57">
        <v>100</v>
      </c>
      <c r="AE728" s="57">
        <v>92</v>
      </c>
      <c r="AF728" s="57">
        <v>38</v>
      </c>
      <c r="AG728" s="57">
        <v>47</v>
      </c>
      <c r="AH728" s="74"/>
      <c r="AI728" s="74"/>
      <c r="AJ728" s="74"/>
      <c r="AK728" s="74">
        <v>121.58</v>
      </c>
      <c r="AL728" s="74">
        <v>134.66999999999999</v>
      </c>
      <c r="AM728" s="74">
        <v>88.07</v>
      </c>
      <c r="AN728" s="74">
        <v>139.54</v>
      </c>
      <c r="AO728" s="74">
        <v>112.77</v>
      </c>
      <c r="AP728" s="57">
        <v>130512070</v>
      </c>
      <c r="AQ728" s="57">
        <v>932501</v>
      </c>
      <c r="AR728" s="57">
        <v>51617092</v>
      </c>
      <c r="AS728" s="57">
        <v>47210052</v>
      </c>
    </row>
    <row r="729" spans="1:50" x14ac:dyDescent="0.35">
      <c r="A729" t="s">
        <v>1122</v>
      </c>
      <c r="B729" s="57">
        <v>7</v>
      </c>
      <c r="C729" s="57">
        <v>42</v>
      </c>
      <c r="D729" s="57">
        <v>-39</v>
      </c>
      <c r="E729" s="57">
        <v>-50</v>
      </c>
      <c r="F729" s="57">
        <v>8</v>
      </c>
      <c r="G729" s="57">
        <v>12</v>
      </c>
      <c r="H729" s="74">
        <v>125.61</v>
      </c>
      <c r="I729" s="74">
        <v>103.35</v>
      </c>
      <c r="J729" s="74">
        <v>138.43</v>
      </c>
      <c r="K729" s="74">
        <v>105.98</v>
      </c>
      <c r="L729" s="74">
        <v>137.22</v>
      </c>
      <c r="M729" s="74">
        <v>98.7</v>
      </c>
      <c r="N729" s="74">
        <v>90.93</v>
      </c>
      <c r="U729" s="57">
        <v>193</v>
      </c>
      <c r="V729" s="57">
        <v>22</v>
      </c>
      <c r="W729" s="57">
        <v>21</v>
      </c>
      <c r="X729" s="57">
        <v>8</v>
      </c>
      <c r="Y729" s="57">
        <v>13</v>
      </c>
      <c r="Z729" s="57">
        <v>9</v>
      </c>
      <c r="AC729" s="57">
        <v>92</v>
      </c>
      <c r="AD729" s="57">
        <v>92</v>
      </c>
      <c r="AE729" s="57">
        <v>74</v>
      </c>
      <c r="AF729" s="57">
        <v>37</v>
      </c>
      <c r="AG729" s="57">
        <v>46</v>
      </c>
      <c r="AH729" s="74"/>
      <c r="AI729" s="74"/>
      <c r="AJ729" s="74"/>
      <c r="AK729" s="74">
        <v>125.71</v>
      </c>
      <c r="AL729" s="74">
        <v>137.13999999999999</v>
      </c>
      <c r="AM729" s="74">
        <v>88.43</v>
      </c>
      <c r="AN729" s="74">
        <v>149.74</v>
      </c>
      <c r="AO729" s="74">
        <v>113.34</v>
      </c>
      <c r="AP729" s="57">
        <v>131194280</v>
      </c>
      <c r="AQ729" s="57">
        <v>682212</v>
      </c>
      <c r="AR729" s="57">
        <v>51649696</v>
      </c>
      <c r="AS729" s="57">
        <v>47254100</v>
      </c>
    </row>
    <row r="730" spans="1:50" x14ac:dyDescent="0.35">
      <c r="A730" t="s">
        <v>1123</v>
      </c>
      <c r="B730" s="57">
        <v>-17</v>
      </c>
      <c r="C730" s="57">
        <v>20</v>
      </c>
      <c r="D730" s="57">
        <v>-49</v>
      </c>
      <c r="E730" s="57">
        <v>-62</v>
      </c>
      <c r="F730" s="57">
        <v>-4</v>
      </c>
      <c r="G730" s="57">
        <v>16</v>
      </c>
      <c r="H730" s="74">
        <v>92.58</v>
      </c>
      <c r="I730" s="74">
        <v>75.849999999999994</v>
      </c>
      <c r="J730" s="74">
        <v>99.14</v>
      </c>
      <c r="K730" s="74">
        <v>78.010000000000005</v>
      </c>
      <c r="L730" s="74">
        <v>110.59</v>
      </c>
      <c r="M730" s="74">
        <v>69.14</v>
      </c>
      <c r="N730" s="74">
        <v>59.17</v>
      </c>
      <c r="U730" s="57">
        <v>131</v>
      </c>
      <c r="V730" s="57">
        <v>17</v>
      </c>
      <c r="W730" s="57">
        <v>8</v>
      </c>
      <c r="X730" s="57"/>
      <c r="Y730" s="57">
        <v>8</v>
      </c>
      <c r="Z730" s="57">
        <v>8</v>
      </c>
      <c r="AC730" s="57">
        <v>77</v>
      </c>
      <c r="AD730" s="57">
        <v>68</v>
      </c>
      <c r="AE730" s="57">
        <v>38</v>
      </c>
      <c r="AF730" s="57">
        <v>51</v>
      </c>
      <c r="AG730" s="57">
        <v>42</v>
      </c>
      <c r="AH730" s="74"/>
      <c r="AI730" s="74"/>
      <c r="AJ730" s="74"/>
      <c r="AK730" s="74">
        <v>130.19</v>
      </c>
      <c r="AL730" s="74">
        <v>139.32</v>
      </c>
      <c r="AM730" s="74">
        <v>88.13</v>
      </c>
      <c r="AN730" s="74">
        <v>161.94</v>
      </c>
      <c r="AO730" s="74">
        <v>114.33</v>
      </c>
      <c r="AP730" s="57">
        <v>131388390</v>
      </c>
      <c r="AQ730" s="57">
        <v>194107</v>
      </c>
      <c r="AR730" s="57">
        <v>51660464</v>
      </c>
      <c r="AS730" s="57">
        <v>47268068</v>
      </c>
    </row>
    <row r="731" spans="1:50" x14ac:dyDescent="0.35">
      <c r="A731" t="s">
        <v>1179</v>
      </c>
      <c r="B731" s="57">
        <v>-87</v>
      </c>
      <c r="C731" s="57">
        <v>-88</v>
      </c>
      <c r="D731" s="57">
        <v>-81</v>
      </c>
      <c r="E731" s="57">
        <v>-64</v>
      </c>
      <c r="F731" s="57">
        <v>-49</v>
      </c>
      <c r="G731" s="57">
        <v>11</v>
      </c>
      <c r="H731" s="74">
        <v>42.03</v>
      </c>
      <c r="I731" s="74">
        <v>40.25</v>
      </c>
      <c r="J731" s="74">
        <v>39.17</v>
      </c>
      <c r="K731" s="74">
        <v>40.65</v>
      </c>
      <c r="L731" s="74">
        <v>48.46</v>
      </c>
      <c r="M731" s="74">
        <v>37.700000000000003</v>
      </c>
      <c r="N731" s="74">
        <v>34.090000000000003</v>
      </c>
      <c r="U731" s="57">
        <v>27</v>
      </c>
      <c r="V731" s="57">
        <v>8</v>
      </c>
      <c r="W731" s="57"/>
      <c r="X731" s="57"/>
      <c r="Y731" s="57"/>
      <c r="Z731" s="57"/>
      <c r="AC731" s="57">
        <v>50</v>
      </c>
      <c r="AD731" s="57">
        <v>44</v>
      </c>
      <c r="AE731" s="57">
        <v>8</v>
      </c>
      <c r="AF731" s="57"/>
      <c r="AG731" s="57"/>
      <c r="AH731" s="74"/>
      <c r="AI731" s="74"/>
      <c r="AJ731" s="74"/>
      <c r="AK731" s="74"/>
      <c r="AL731" s="74"/>
      <c r="AM731" s="74"/>
      <c r="AN731" s="74"/>
      <c r="AO731" s="74"/>
      <c r="AP731" s="57">
        <v>131400744</v>
      </c>
      <c r="AQ731" s="57">
        <v>12352</v>
      </c>
      <c r="AR731" s="57">
        <v>51661420</v>
      </c>
      <c r="AS731" s="57">
        <v>47268984</v>
      </c>
      <c r="AT731" s="73"/>
      <c r="AU731" s="73"/>
      <c r="AV731" s="73"/>
      <c r="AW731" s="73"/>
      <c r="AX731" s="73"/>
    </row>
    <row r="732" spans="1:50" x14ac:dyDescent="0.35">
      <c r="A732" t="s">
        <v>1180</v>
      </c>
      <c r="B732" s="57">
        <v>-48</v>
      </c>
      <c r="C732" s="57">
        <v>-50</v>
      </c>
      <c r="D732" s="57">
        <v>-55</v>
      </c>
      <c r="E732" s="57">
        <v>-35</v>
      </c>
      <c r="F732" s="57">
        <v>-16</v>
      </c>
      <c r="G732" s="57">
        <v>4</v>
      </c>
      <c r="H732" s="74">
        <v>78.33</v>
      </c>
      <c r="I732" s="74">
        <v>84.85</v>
      </c>
      <c r="J732" s="74">
        <v>78.819999999999993</v>
      </c>
      <c r="K732" s="74">
        <v>89.14</v>
      </c>
      <c r="L732" s="74">
        <v>105.57</v>
      </c>
      <c r="M732" s="74">
        <v>77.84</v>
      </c>
      <c r="N732" s="74">
        <v>67.790000000000006</v>
      </c>
      <c r="U732" s="57">
        <v>70</v>
      </c>
      <c r="V732" s="57">
        <v>10</v>
      </c>
      <c r="W732" s="57"/>
      <c r="X732" s="57">
        <v>7</v>
      </c>
      <c r="Y732" s="57">
        <v>11</v>
      </c>
      <c r="Z732" s="57"/>
      <c r="AC732" s="57">
        <v>74</v>
      </c>
      <c r="AD732" s="57">
        <v>78</v>
      </c>
      <c r="AE732" s="57">
        <v>40</v>
      </c>
      <c r="AF732" s="57">
        <v>50</v>
      </c>
      <c r="AG732" s="57"/>
      <c r="AH732" s="74"/>
      <c r="AI732" s="74"/>
      <c r="AJ732" s="74"/>
      <c r="AK732" s="74"/>
      <c r="AL732" s="74"/>
      <c r="AM732" s="74"/>
      <c r="AN732" s="74"/>
      <c r="AO732" s="74"/>
      <c r="AP732" s="57">
        <v>131427740</v>
      </c>
      <c r="AQ732" s="57">
        <v>27002</v>
      </c>
      <c r="AR732" s="57">
        <v>51663356</v>
      </c>
      <c r="AS732" s="57">
        <v>47271068</v>
      </c>
      <c r="AT732" s="73"/>
      <c r="AU732" s="73"/>
      <c r="AV732" s="73"/>
      <c r="AW732" s="73"/>
      <c r="AX732" s="73"/>
    </row>
    <row r="733" spans="1:50" x14ac:dyDescent="0.35">
      <c r="A733" t="s">
        <v>1124</v>
      </c>
      <c r="B733" s="57">
        <v>-15</v>
      </c>
      <c r="C733" s="57">
        <v>-17</v>
      </c>
      <c r="D733" s="57">
        <v>-54</v>
      </c>
      <c r="E733" s="57">
        <v>-78</v>
      </c>
      <c r="F733" s="57">
        <v>11</v>
      </c>
      <c r="G733" s="57">
        <v>18</v>
      </c>
      <c r="H733" s="74">
        <v>105.83</v>
      </c>
      <c r="I733" s="74">
        <v>103.28</v>
      </c>
      <c r="J733" s="74">
        <v>110.18</v>
      </c>
      <c r="K733" s="74">
        <v>106.06</v>
      </c>
      <c r="L733" s="74">
        <v>116.28</v>
      </c>
      <c r="M733" s="74">
        <v>95.83</v>
      </c>
      <c r="N733" s="74">
        <v>87.36</v>
      </c>
      <c r="U733" s="57">
        <v>137</v>
      </c>
      <c r="V733" s="57">
        <v>13</v>
      </c>
      <c r="W733" s="57">
        <v>13</v>
      </c>
      <c r="X733" s="57">
        <v>7</v>
      </c>
      <c r="Y733" s="57">
        <v>8</v>
      </c>
      <c r="Z733" s="57">
        <v>7</v>
      </c>
      <c r="AC733" s="57">
        <v>72</v>
      </c>
      <c r="AD733" s="57">
        <v>60</v>
      </c>
      <c r="AE733" s="57">
        <v>26</v>
      </c>
      <c r="AF733" s="57">
        <v>42</v>
      </c>
      <c r="AG733" s="57"/>
      <c r="AH733" s="74"/>
      <c r="AI733" s="74"/>
      <c r="AJ733" s="74"/>
      <c r="AK733" s="74"/>
      <c r="AL733" s="74"/>
      <c r="AM733" s="74"/>
      <c r="AN733" s="74"/>
      <c r="AO733" s="74"/>
      <c r="AP733" s="57">
        <v>131743130</v>
      </c>
      <c r="AQ733" s="57">
        <v>315382</v>
      </c>
      <c r="AR733" s="57">
        <v>51681548</v>
      </c>
      <c r="AS733" s="57">
        <v>47294776</v>
      </c>
      <c r="AT733" s="73"/>
      <c r="AU733" s="73"/>
      <c r="AV733" s="73"/>
      <c r="AW733" s="73"/>
      <c r="AX733" s="73"/>
    </row>
    <row r="734" spans="1:50" x14ac:dyDescent="0.35">
      <c r="A734" t="s">
        <v>1125</v>
      </c>
      <c r="B734" s="57">
        <v>-14</v>
      </c>
      <c r="C734" s="57">
        <v>-9</v>
      </c>
      <c r="D734" s="57">
        <v>-54</v>
      </c>
      <c r="E734" s="57">
        <v>-76</v>
      </c>
      <c r="F734" s="57">
        <v>18</v>
      </c>
      <c r="G734" s="57">
        <v>20</v>
      </c>
      <c r="H734" s="74">
        <v>104.34</v>
      </c>
      <c r="I734" s="74">
        <v>106.11</v>
      </c>
      <c r="J734" s="74">
        <v>123.5</v>
      </c>
      <c r="K734" s="74">
        <v>109.72</v>
      </c>
      <c r="L734" s="74">
        <v>117.21</v>
      </c>
      <c r="M734" s="74">
        <v>95.1</v>
      </c>
      <c r="N734" s="74">
        <v>84.87</v>
      </c>
      <c r="U734" s="57">
        <v>140</v>
      </c>
      <c r="V734" s="57">
        <v>11</v>
      </c>
      <c r="W734" s="57">
        <v>14</v>
      </c>
      <c r="X734" s="57">
        <v>16</v>
      </c>
      <c r="Y734" s="57">
        <v>9</v>
      </c>
      <c r="Z734" s="57">
        <v>7</v>
      </c>
      <c r="AC734" s="57">
        <v>70</v>
      </c>
      <c r="AD734" s="57">
        <v>59</v>
      </c>
      <c r="AE734" s="57">
        <v>31</v>
      </c>
      <c r="AF734" s="57">
        <v>47</v>
      </c>
      <c r="AG734" s="57"/>
      <c r="AH734" s="74"/>
      <c r="AI734" s="74"/>
      <c r="AJ734" s="74"/>
      <c r="AK734" s="74"/>
      <c r="AL734" s="74"/>
      <c r="AM734" s="74"/>
      <c r="AN734" s="74"/>
      <c r="AO734" s="74"/>
      <c r="AP734" s="57">
        <v>132121610</v>
      </c>
      <c r="AQ734" s="57">
        <v>378480</v>
      </c>
      <c r="AR734" s="57">
        <v>51705410</v>
      </c>
      <c r="AS734" s="57">
        <v>47324308</v>
      </c>
      <c r="AT734" s="73"/>
      <c r="AU734" s="73"/>
      <c r="AV734" s="73"/>
      <c r="AW734" s="73"/>
      <c r="AX734" s="73"/>
    </row>
    <row r="735" spans="1:50" x14ac:dyDescent="0.35">
      <c r="A735" t="s">
        <v>1126</v>
      </c>
      <c r="B735" s="57">
        <v>-11</v>
      </c>
      <c r="C735" s="57">
        <v>2</v>
      </c>
      <c r="D735" s="57">
        <v>-50</v>
      </c>
      <c r="E735" s="57">
        <v>-65</v>
      </c>
      <c r="F735" s="57">
        <v>5</v>
      </c>
      <c r="G735" s="57">
        <v>18</v>
      </c>
      <c r="H735" s="74">
        <v>111.17</v>
      </c>
      <c r="I735" s="74">
        <v>111.49</v>
      </c>
      <c r="J735" s="74">
        <v>139.30000000000001</v>
      </c>
      <c r="K735" s="74">
        <v>116.96</v>
      </c>
      <c r="L735" s="74">
        <v>118.23</v>
      </c>
      <c r="M735" s="74">
        <v>101.24</v>
      </c>
      <c r="N735" s="74">
        <v>89.56</v>
      </c>
      <c r="U735" s="57">
        <v>156</v>
      </c>
      <c r="V735" s="57">
        <v>10</v>
      </c>
      <c r="W735" s="57">
        <v>17</v>
      </c>
      <c r="X735" s="57">
        <v>11</v>
      </c>
      <c r="Y735" s="57">
        <v>7</v>
      </c>
      <c r="Z735" s="57">
        <v>8</v>
      </c>
      <c r="AC735" s="57">
        <v>73</v>
      </c>
      <c r="AD735" s="57">
        <v>69</v>
      </c>
      <c r="AE735" s="57">
        <v>51</v>
      </c>
      <c r="AF735" s="57">
        <v>56</v>
      </c>
      <c r="AG735" s="57"/>
      <c r="AH735" s="74"/>
      <c r="AI735" s="74"/>
      <c r="AJ735" s="74"/>
      <c r="AK735" s="74">
        <v>87.59</v>
      </c>
      <c r="AL735" s="74">
        <v>90.72</v>
      </c>
      <c r="AM735" s="74">
        <v>58.43</v>
      </c>
      <c r="AN735" s="74">
        <v>109.24</v>
      </c>
      <c r="AO735" s="74">
        <v>94.78</v>
      </c>
      <c r="AP735" s="57">
        <v>132633270</v>
      </c>
      <c r="AQ735" s="57">
        <v>511666</v>
      </c>
      <c r="AR735" s="57">
        <v>51738012</v>
      </c>
      <c r="AS735" s="57">
        <v>47368070</v>
      </c>
    </row>
    <row r="736" spans="1:50" x14ac:dyDescent="0.35">
      <c r="A736" t="s">
        <v>1127</v>
      </c>
      <c r="B736" s="57">
        <v>-11</v>
      </c>
      <c r="C736" s="57">
        <v>8</v>
      </c>
      <c r="D736" s="57">
        <v>-49</v>
      </c>
      <c r="E736" s="57">
        <v>-64</v>
      </c>
      <c r="F736" s="57">
        <v>20</v>
      </c>
      <c r="G736" s="57">
        <v>18</v>
      </c>
      <c r="H736" s="74">
        <v>114.51</v>
      </c>
      <c r="I736" s="74">
        <v>113.42</v>
      </c>
      <c r="J736" s="74">
        <v>143.88</v>
      </c>
      <c r="K736" s="74">
        <v>118.6</v>
      </c>
      <c r="L736" s="74">
        <v>116.35</v>
      </c>
      <c r="M736" s="74">
        <v>115.28</v>
      </c>
      <c r="N736" s="74">
        <v>96.14</v>
      </c>
      <c r="U736" s="57">
        <v>154</v>
      </c>
      <c r="V736" s="57">
        <v>14</v>
      </c>
      <c r="W736" s="57">
        <v>16</v>
      </c>
      <c r="X736" s="57">
        <v>9</v>
      </c>
      <c r="Y736" s="57">
        <v>8</v>
      </c>
      <c r="Z736" s="57">
        <v>10</v>
      </c>
      <c r="AC736" s="57">
        <v>74</v>
      </c>
      <c r="AD736" s="57">
        <v>69</v>
      </c>
      <c r="AE736" s="57">
        <v>51</v>
      </c>
      <c r="AF736" s="57">
        <v>58</v>
      </c>
      <c r="AG736" s="57"/>
      <c r="AH736" s="74"/>
      <c r="AI736" s="74"/>
      <c r="AJ736" s="74"/>
      <c r="AK736" s="74">
        <v>86.02</v>
      </c>
      <c r="AL736" s="74">
        <v>86.33</v>
      </c>
      <c r="AM736" s="74">
        <v>67.81</v>
      </c>
      <c r="AN736" s="74">
        <v>101.35</v>
      </c>
      <c r="AO736" s="74">
        <v>90.72</v>
      </c>
      <c r="AP736" s="57">
        <v>133108300</v>
      </c>
      <c r="AQ736" s="57">
        <v>475032</v>
      </c>
      <c r="AR736" s="57">
        <v>51771384</v>
      </c>
      <c r="AS736" s="57">
        <v>47412180</v>
      </c>
    </row>
    <row r="737" spans="1:45" x14ac:dyDescent="0.35">
      <c r="A737" t="s">
        <v>1128</v>
      </c>
      <c r="B737" s="57">
        <v>-20</v>
      </c>
      <c r="C737" s="57">
        <v>9</v>
      </c>
      <c r="D737" s="57">
        <v>-51</v>
      </c>
      <c r="E737" s="57">
        <v>-64</v>
      </c>
      <c r="F737" s="57">
        <v>22</v>
      </c>
      <c r="G737" s="57">
        <v>17</v>
      </c>
      <c r="H737" s="74">
        <v>113.23</v>
      </c>
      <c r="I737" s="74">
        <v>126.84</v>
      </c>
      <c r="J737" s="74">
        <v>177.42</v>
      </c>
      <c r="K737" s="74">
        <v>145.55000000000001</v>
      </c>
      <c r="L737" s="74">
        <v>116.14</v>
      </c>
      <c r="M737" s="74">
        <v>110.24</v>
      </c>
      <c r="N737" s="74">
        <v>81.209999999999994</v>
      </c>
      <c r="U737" s="57">
        <v>124</v>
      </c>
      <c r="V737" s="57">
        <v>13</v>
      </c>
      <c r="W737" s="57">
        <v>17</v>
      </c>
      <c r="X737" s="57">
        <v>14</v>
      </c>
      <c r="Y737" s="57">
        <v>10</v>
      </c>
      <c r="Z737" s="57">
        <v>11</v>
      </c>
      <c r="AC737" s="57">
        <v>68</v>
      </c>
      <c r="AD737" s="57">
        <v>61</v>
      </c>
      <c r="AE737" s="57">
        <v>37</v>
      </c>
      <c r="AF737" s="57">
        <v>54</v>
      </c>
      <c r="AG737" s="57"/>
      <c r="AH737" s="74"/>
      <c r="AI737" s="74"/>
      <c r="AJ737" s="74"/>
      <c r="AK737" s="74">
        <v>78.260000000000005</v>
      </c>
      <c r="AL737" s="74">
        <v>78.25</v>
      </c>
      <c r="AM737" s="74">
        <v>67.17</v>
      </c>
      <c r="AN737" s="74">
        <v>86.72</v>
      </c>
      <c r="AO737" s="74">
        <v>86.25</v>
      </c>
      <c r="AP737" s="57">
        <v>133312820</v>
      </c>
      <c r="AQ737" s="57">
        <v>204514</v>
      </c>
      <c r="AR737" s="57">
        <v>51786770</v>
      </c>
      <c r="AS737" s="57">
        <v>47434252</v>
      </c>
    </row>
    <row r="738" spans="1:45" x14ac:dyDescent="0.35">
      <c r="A738" t="s">
        <v>1181</v>
      </c>
      <c r="B738" s="57">
        <v>-63</v>
      </c>
      <c r="C738" s="57">
        <v>-54</v>
      </c>
      <c r="D738" s="57">
        <v>-59</v>
      </c>
      <c r="E738" s="57">
        <v>-49</v>
      </c>
      <c r="F738" s="57">
        <v>3</v>
      </c>
      <c r="G738" s="57">
        <v>11</v>
      </c>
      <c r="H738" s="74">
        <v>79.430000000000007</v>
      </c>
      <c r="I738" s="74">
        <v>87.2</v>
      </c>
      <c r="J738" s="74">
        <v>100.97</v>
      </c>
      <c r="K738" s="74">
        <v>93.79</v>
      </c>
      <c r="L738" s="74">
        <v>89.44</v>
      </c>
      <c r="M738" s="74">
        <v>80.14</v>
      </c>
      <c r="N738" s="74">
        <v>63.8</v>
      </c>
      <c r="U738" s="57">
        <v>84</v>
      </c>
      <c r="V738" s="57">
        <v>8</v>
      </c>
      <c r="W738" s="57">
        <v>7</v>
      </c>
      <c r="X738" s="57">
        <v>6</v>
      </c>
      <c r="Y738" s="57">
        <v>9</v>
      </c>
      <c r="Z738" s="57">
        <v>8</v>
      </c>
      <c r="AC738" s="57">
        <v>58</v>
      </c>
      <c r="AD738" s="57">
        <v>59</v>
      </c>
      <c r="AE738" s="57">
        <v>25</v>
      </c>
      <c r="AF738" s="57">
        <v>53</v>
      </c>
      <c r="AG738" s="57"/>
      <c r="AH738" s="74"/>
      <c r="AI738" s="74"/>
      <c r="AJ738" s="74"/>
      <c r="AK738" s="74"/>
      <c r="AL738" s="74"/>
      <c r="AM738" s="74"/>
      <c r="AN738" s="74"/>
      <c r="AO738" s="74"/>
      <c r="AP738" s="57">
        <v>133336720</v>
      </c>
      <c r="AQ738" s="57">
        <v>23907</v>
      </c>
      <c r="AR738" s="57">
        <v>51789044</v>
      </c>
      <c r="AS738" s="57">
        <v>47437010</v>
      </c>
    </row>
    <row r="739" spans="1:45" x14ac:dyDescent="0.35">
      <c r="A739" t="s">
        <v>1182</v>
      </c>
      <c r="B739" s="57">
        <v>-25</v>
      </c>
      <c r="C739" s="57">
        <v>-12</v>
      </c>
      <c r="D739" s="57">
        <v>-39</v>
      </c>
      <c r="E739" s="57">
        <v>-15</v>
      </c>
      <c r="F739" s="57">
        <v>0</v>
      </c>
      <c r="G739" s="57">
        <v>6</v>
      </c>
      <c r="H739" s="74">
        <v>95.94</v>
      </c>
      <c r="I739" s="74">
        <v>102.15</v>
      </c>
      <c r="J739" s="74">
        <v>110.27</v>
      </c>
      <c r="K739" s="74">
        <v>106.79</v>
      </c>
      <c r="L739" s="74">
        <v>102.74</v>
      </c>
      <c r="M739" s="74">
        <v>98.72</v>
      </c>
      <c r="N739" s="74">
        <v>89.19</v>
      </c>
      <c r="U739" s="57">
        <v>110</v>
      </c>
      <c r="V739" s="57">
        <v>8</v>
      </c>
      <c r="W739" s="57">
        <v>10</v>
      </c>
      <c r="X739" s="57">
        <v>10</v>
      </c>
      <c r="Y739" s="57">
        <v>6</v>
      </c>
      <c r="Z739" s="57">
        <v>14</v>
      </c>
      <c r="AC739" s="57">
        <v>82</v>
      </c>
      <c r="AD739" s="57">
        <v>97</v>
      </c>
      <c r="AE739" s="57">
        <v>78</v>
      </c>
      <c r="AF739" s="57">
        <v>66</v>
      </c>
      <c r="AG739" s="57"/>
      <c r="AH739" s="74"/>
      <c r="AI739" s="74"/>
      <c r="AJ739" s="74"/>
      <c r="AK739" s="74"/>
      <c r="AL739" s="74"/>
      <c r="AM739" s="74"/>
      <c r="AN739" s="74"/>
      <c r="AO739" s="74"/>
      <c r="AP739" s="57">
        <v>133477150</v>
      </c>
      <c r="AQ739" s="57">
        <v>140425</v>
      </c>
      <c r="AR739" s="57">
        <v>51801496</v>
      </c>
      <c r="AS739" s="57">
        <v>47453496</v>
      </c>
    </row>
    <row r="740" spans="1:45" x14ac:dyDescent="0.35">
      <c r="A740" t="s">
        <v>1129</v>
      </c>
      <c r="B740" s="57">
        <v>-15</v>
      </c>
      <c r="C740" s="57">
        <v>-8</v>
      </c>
      <c r="D740" s="57">
        <v>-56</v>
      </c>
      <c r="E740" s="57">
        <v>-74</v>
      </c>
      <c r="F740" s="57">
        <v>32</v>
      </c>
      <c r="G740" s="57">
        <v>21</v>
      </c>
      <c r="H740" s="74">
        <v>99.33</v>
      </c>
      <c r="I740" s="74">
        <v>108.9</v>
      </c>
      <c r="J740" s="74">
        <v>114.66</v>
      </c>
      <c r="K740" s="74">
        <v>110.39</v>
      </c>
      <c r="L740" s="74">
        <v>123.43</v>
      </c>
      <c r="M740" s="74">
        <v>118.71</v>
      </c>
      <c r="N740" s="74">
        <v>99.9</v>
      </c>
      <c r="U740" s="57">
        <v>147</v>
      </c>
      <c r="V740" s="57">
        <v>10</v>
      </c>
      <c r="W740" s="57">
        <v>12</v>
      </c>
      <c r="X740" s="57">
        <v>10</v>
      </c>
      <c r="Y740" s="57">
        <v>12</v>
      </c>
      <c r="Z740" s="57">
        <v>6</v>
      </c>
      <c r="AC740" s="57">
        <v>64</v>
      </c>
      <c r="AD740" s="57">
        <v>57</v>
      </c>
      <c r="AE740" s="57">
        <v>30</v>
      </c>
      <c r="AF740" s="57">
        <v>35</v>
      </c>
      <c r="AG740" s="57"/>
      <c r="AH740" s="74"/>
      <c r="AI740" s="74"/>
      <c r="AJ740" s="74"/>
      <c r="AK740" s="74"/>
      <c r="AL740" s="74"/>
      <c r="AM740" s="74"/>
      <c r="AN740" s="74"/>
      <c r="AO740" s="74"/>
      <c r="AP740" s="57">
        <v>133667420</v>
      </c>
      <c r="AQ740" s="57">
        <v>190278</v>
      </c>
      <c r="AR740" s="57">
        <v>51820652</v>
      </c>
      <c r="AS740" s="57">
        <v>47482788</v>
      </c>
    </row>
    <row r="741" spans="1:45" x14ac:dyDescent="0.35">
      <c r="A741" t="s">
        <v>1130</v>
      </c>
      <c r="B741" s="57">
        <v>-25</v>
      </c>
      <c r="C741" s="57">
        <v>0</v>
      </c>
      <c r="D741" s="57">
        <v>-48</v>
      </c>
      <c r="E741" s="57">
        <v>-42</v>
      </c>
      <c r="F741" s="57">
        <v>-5</v>
      </c>
      <c r="G741" s="57">
        <v>15</v>
      </c>
      <c r="H741" s="74">
        <v>105.04</v>
      </c>
      <c r="I741" s="74">
        <v>109.61</v>
      </c>
      <c r="J741" s="74">
        <v>112.82</v>
      </c>
      <c r="K741" s="74">
        <v>108.69</v>
      </c>
      <c r="L741" s="74">
        <v>142.02000000000001</v>
      </c>
      <c r="M741" s="74">
        <v>117.14</v>
      </c>
      <c r="N741" s="74">
        <v>108.79</v>
      </c>
      <c r="U741" s="57">
        <v>170</v>
      </c>
      <c r="V741" s="57">
        <v>15</v>
      </c>
      <c r="W741" s="57">
        <v>19</v>
      </c>
      <c r="X741" s="57">
        <v>12</v>
      </c>
      <c r="Y741" s="57">
        <v>11</v>
      </c>
      <c r="Z741" s="57">
        <v>8</v>
      </c>
      <c r="AC741" s="57">
        <v>75</v>
      </c>
      <c r="AD741" s="57">
        <v>87</v>
      </c>
      <c r="AE741" s="57">
        <v>76</v>
      </c>
      <c r="AF741" s="57">
        <v>39</v>
      </c>
      <c r="AG741" s="57"/>
      <c r="AH741" s="74"/>
      <c r="AI741" s="74"/>
      <c r="AJ741" s="74"/>
      <c r="AK741" s="74">
        <v>75.31</v>
      </c>
      <c r="AL741" s="74">
        <v>71.849999999999994</v>
      </c>
      <c r="AM741" s="74">
        <v>65.23</v>
      </c>
      <c r="AN741" s="74">
        <v>86.1</v>
      </c>
      <c r="AO741" s="74">
        <v>86.04</v>
      </c>
      <c r="AP741" s="57">
        <v>133956000</v>
      </c>
      <c r="AQ741" s="57">
        <v>288577</v>
      </c>
      <c r="AR741" s="57">
        <v>51845520</v>
      </c>
      <c r="AS741" s="57">
        <v>47523676</v>
      </c>
    </row>
    <row r="742" spans="1:45" x14ac:dyDescent="0.35">
      <c r="A742" t="s">
        <v>1183</v>
      </c>
      <c r="B742" s="57">
        <v>-25</v>
      </c>
      <c r="C742" s="57">
        <v>-1</v>
      </c>
      <c r="D742" s="57">
        <v>-46</v>
      </c>
      <c r="E742" s="57">
        <v>-36</v>
      </c>
      <c r="F742" s="57">
        <v>0</v>
      </c>
      <c r="G742" s="57">
        <v>14</v>
      </c>
      <c r="H742" s="74">
        <v>108.88</v>
      </c>
      <c r="I742" s="74">
        <v>112.6</v>
      </c>
      <c r="J742" s="74">
        <v>119.59</v>
      </c>
      <c r="K742" s="74">
        <v>113.52</v>
      </c>
      <c r="L742" s="74">
        <v>145.38</v>
      </c>
      <c r="M742" s="74">
        <v>113.82</v>
      </c>
      <c r="N742" s="74">
        <v>106.06</v>
      </c>
      <c r="U742" s="57">
        <v>170</v>
      </c>
      <c r="V742" s="57">
        <v>16</v>
      </c>
      <c r="W742" s="57">
        <v>24</v>
      </c>
      <c r="X742" s="57">
        <v>12</v>
      </c>
      <c r="Y742" s="57">
        <v>10</v>
      </c>
      <c r="Z742" s="57">
        <v>8</v>
      </c>
      <c r="AC742" s="57">
        <v>77</v>
      </c>
      <c r="AD742" s="57">
        <v>92</v>
      </c>
      <c r="AE742" s="57">
        <v>90</v>
      </c>
      <c r="AF742" s="57">
        <v>43</v>
      </c>
      <c r="AG742" s="57"/>
      <c r="AH742" s="74"/>
      <c r="AI742" s="74"/>
      <c r="AJ742" s="74"/>
      <c r="AK742" s="74">
        <v>88.96</v>
      </c>
      <c r="AL742" s="74">
        <v>75.459999999999994</v>
      </c>
      <c r="AM742" s="74">
        <v>89.2</v>
      </c>
      <c r="AN742" s="74">
        <v>104.35</v>
      </c>
      <c r="AO742" s="74">
        <v>86.54</v>
      </c>
      <c r="AP742" s="57">
        <v>134274180</v>
      </c>
      <c r="AQ742" s="57">
        <v>318172</v>
      </c>
      <c r="AR742" s="57">
        <v>51874548</v>
      </c>
      <c r="AS742" s="57">
        <v>47565340</v>
      </c>
    </row>
    <row r="743" spans="1:45" x14ac:dyDescent="0.35">
      <c r="A743" t="s">
        <v>1184</v>
      </c>
      <c r="B743" s="57">
        <v>-30</v>
      </c>
      <c r="C743" s="57">
        <v>-4</v>
      </c>
      <c r="D743" s="57">
        <v>-47</v>
      </c>
      <c r="E743" s="57">
        <v>-35</v>
      </c>
      <c r="F743" s="57">
        <v>-14</v>
      </c>
      <c r="G743" s="57">
        <v>14</v>
      </c>
      <c r="H743" s="74">
        <v>109.76</v>
      </c>
      <c r="I743" s="74">
        <v>110.93</v>
      </c>
      <c r="J743" s="74">
        <v>113.98</v>
      </c>
      <c r="K743" s="74">
        <v>112.27</v>
      </c>
      <c r="L743" s="74">
        <v>142.59</v>
      </c>
      <c r="M743" s="74">
        <v>109.73</v>
      </c>
      <c r="N743" s="74">
        <v>100.82</v>
      </c>
      <c r="U743" s="57">
        <v>191</v>
      </c>
      <c r="V743" s="57">
        <v>17</v>
      </c>
      <c r="W743" s="57">
        <v>19</v>
      </c>
      <c r="X743" s="57">
        <v>10</v>
      </c>
      <c r="Y743" s="57">
        <v>14</v>
      </c>
      <c r="Z743" s="57">
        <v>11</v>
      </c>
      <c r="AC743" s="57">
        <v>75</v>
      </c>
      <c r="AD743" s="57">
        <v>91</v>
      </c>
      <c r="AE743" s="57">
        <v>93</v>
      </c>
      <c r="AF743" s="57">
        <v>41</v>
      </c>
      <c r="AG743" s="57"/>
      <c r="AH743" s="74"/>
      <c r="AI743" s="74"/>
      <c r="AJ743" s="74"/>
      <c r="AK743" s="74">
        <v>82.22</v>
      </c>
      <c r="AL743" s="74">
        <v>70.22</v>
      </c>
      <c r="AM743" s="74">
        <v>77.78</v>
      </c>
      <c r="AN743" s="74">
        <v>98.61</v>
      </c>
      <c r="AO743" s="74">
        <v>87.16</v>
      </c>
      <c r="AP743" s="57">
        <v>134563460</v>
      </c>
      <c r="AQ743" s="57">
        <v>289285</v>
      </c>
      <c r="AR743" s="57">
        <v>51897290</v>
      </c>
      <c r="AS743" s="57">
        <v>47600028</v>
      </c>
    </row>
    <row r="744" spans="1:45" x14ac:dyDescent="0.35">
      <c r="A744" t="s">
        <v>1185</v>
      </c>
      <c r="B744" s="57">
        <v>-28</v>
      </c>
      <c r="C744" s="57">
        <v>-4</v>
      </c>
      <c r="D744" s="57">
        <v>-44</v>
      </c>
      <c r="E744" s="57">
        <v>-32</v>
      </c>
      <c r="F744" s="57">
        <v>-13</v>
      </c>
      <c r="G744" s="57">
        <v>13</v>
      </c>
      <c r="H744" s="74">
        <v>121.77</v>
      </c>
      <c r="I744" s="74">
        <v>119.67</v>
      </c>
      <c r="J744" s="74">
        <v>134.80000000000001</v>
      </c>
      <c r="K744" s="74">
        <v>124.29</v>
      </c>
      <c r="L744" s="74">
        <v>138.77000000000001</v>
      </c>
      <c r="M744" s="74">
        <v>118.56</v>
      </c>
      <c r="N744" s="74">
        <v>101.45</v>
      </c>
      <c r="U744" s="57">
        <v>169</v>
      </c>
      <c r="V744" s="57">
        <v>11</v>
      </c>
      <c r="W744" s="57">
        <v>18</v>
      </c>
      <c r="X744" s="57">
        <v>6</v>
      </c>
      <c r="Y744" s="57">
        <v>9</v>
      </c>
      <c r="Z744" s="57">
        <v>6</v>
      </c>
      <c r="AC744" s="57">
        <v>77</v>
      </c>
      <c r="AD744" s="57">
        <v>92</v>
      </c>
      <c r="AE744" s="57">
        <v>94</v>
      </c>
      <c r="AF744" s="57">
        <v>44</v>
      </c>
      <c r="AG744" s="57"/>
      <c r="AH744" s="74"/>
      <c r="AI744" s="74"/>
      <c r="AJ744" s="74"/>
      <c r="AK744" s="74">
        <v>79.67</v>
      </c>
      <c r="AL744" s="74">
        <v>64.97</v>
      </c>
      <c r="AM744" s="74">
        <v>76.38</v>
      </c>
      <c r="AN744" s="74">
        <v>97.31</v>
      </c>
      <c r="AO744" s="74">
        <v>88.02</v>
      </c>
      <c r="AP744" s="57">
        <v>134844030</v>
      </c>
      <c r="AQ744" s="57">
        <v>280569</v>
      </c>
      <c r="AR744" s="57">
        <v>51920710</v>
      </c>
      <c r="AS744" s="57">
        <v>47635656</v>
      </c>
    </row>
    <row r="745" spans="1:45" x14ac:dyDescent="0.35">
      <c r="A745" t="s">
        <v>1186</v>
      </c>
      <c r="B745" s="57">
        <v>-32</v>
      </c>
      <c r="C745" s="57">
        <v>-9</v>
      </c>
      <c r="D745" s="57">
        <v>-44</v>
      </c>
      <c r="E745" s="57">
        <v>-12</v>
      </c>
      <c r="F745" s="57">
        <v>-36</v>
      </c>
      <c r="G745" s="57">
        <v>8</v>
      </c>
      <c r="H745" s="74">
        <v>120.46</v>
      </c>
      <c r="I745" s="74">
        <v>127.02</v>
      </c>
      <c r="J745" s="74">
        <v>155.88999999999999</v>
      </c>
      <c r="K745" s="74">
        <v>139.13</v>
      </c>
      <c r="L745" s="74">
        <v>122.08</v>
      </c>
      <c r="M745" s="74">
        <v>110.54</v>
      </c>
      <c r="N745" s="74">
        <v>95.19</v>
      </c>
      <c r="U745" s="57">
        <v>156</v>
      </c>
      <c r="V745" s="57">
        <v>12</v>
      </c>
      <c r="W745" s="57">
        <v>17</v>
      </c>
      <c r="X745" s="57">
        <v>10</v>
      </c>
      <c r="Y745" s="57">
        <v>16</v>
      </c>
      <c r="Z745" s="57">
        <v>14</v>
      </c>
      <c r="AC745" s="57">
        <v>79</v>
      </c>
      <c r="AD745" s="57">
        <v>96</v>
      </c>
      <c r="AE745" s="57">
        <v>97</v>
      </c>
      <c r="AF745" s="57">
        <v>56</v>
      </c>
      <c r="AG745" s="57"/>
      <c r="AH745" s="74"/>
      <c r="AI745" s="74"/>
      <c r="AJ745" s="74"/>
      <c r="AK745" s="74"/>
      <c r="AL745" s="74"/>
      <c r="AM745" s="74"/>
      <c r="AN745" s="74"/>
      <c r="AO745" s="74"/>
      <c r="AP745" s="57">
        <v>135162430</v>
      </c>
      <c r="AQ745" s="57">
        <v>318409</v>
      </c>
      <c r="AR745" s="57">
        <v>51952400</v>
      </c>
      <c r="AS745" s="57">
        <v>47687370</v>
      </c>
    </row>
    <row r="746" spans="1:45" x14ac:dyDescent="0.35">
      <c r="A746" t="s">
        <v>1187</v>
      </c>
      <c r="B746" s="57">
        <v>-22</v>
      </c>
      <c r="C746" s="57">
        <v>-7</v>
      </c>
      <c r="D746" s="57">
        <v>-36</v>
      </c>
      <c r="E746" s="57">
        <v>-6</v>
      </c>
      <c r="F746" s="57">
        <v>13</v>
      </c>
      <c r="G746" s="57">
        <v>5</v>
      </c>
      <c r="H746" s="74">
        <v>106.85</v>
      </c>
      <c r="I746" s="74">
        <v>117.69</v>
      </c>
      <c r="J746" s="74">
        <v>116.99</v>
      </c>
      <c r="K746" s="74">
        <v>121.65</v>
      </c>
      <c r="L746" s="74">
        <v>127.94</v>
      </c>
      <c r="M746" s="74">
        <v>111.96</v>
      </c>
      <c r="N746" s="74">
        <v>101.35</v>
      </c>
      <c r="U746" s="57">
        <v>142</v>
      </c>
      <c r="V746" s="57">
        <v>21</v>
      </c>
      <c r="W746" s="57">
        <v>15</v>
      </c>
      <c r="X746" s="57">
        <v>11</v>
      </c>
      <c r="Y746" s="57">
        <v>7</v>
      </c>
      <c r="Z746" s="57">
        <v>6</v>
      </c>
      <c r="AC746" s="57">
        <v>85</v>
      </c>
      <c r="AD746" s="57">
        <v>105</v>
      </c>
      <c r="AE746" s="57">
        <v>103</v>
      </c>
      <c r="AF746" s="57">
        <v>64</v>
      </c>
      <c r="AG746" s="57"/>
      <c r="AH746" s="74"/>
      <c r="AI746" s="74"/>
      <c r="AJ746" s="74"/>
      <c r="AK746" s="74"/>
      <c r="AL746" s="74"/>
      <c r="AM746" s="74"/>
      <c r="AN746" s="74"/>
      <c r="AO746" s="74"/>
      <c r="AP746" s="57">
        <v>135357500</v>
      </c>
      <c r="AQ746" s="57">
        <v>195060</v>
      </c>
      <c r="AR746" s="57">
        <v>51974604</v>
      </c>
      <c r="AS746" s="57">
        <v>47718730</v>
      </c>
    </row>
    <row r="747" spans="1:45" x14ac:dyDescent="0.35">
      <c r="A747" t="s">
        <v>1188</v>
      </c>
      <c r="B747" s="57">
        <v>-22</v>
      </c>
      <c r="C747" s="57">
        <v>-2</v>
      </c>
      <c r="D747" s="57">
        <v>-42</v>
      </c>
      <c r="E747" s="57">
        <v>-31</v>
      </c>
      <c r="F747" s="57">
        <v>-1</v>
      </c>
      <c r="G747" s="57">
        <v>11</v>
      </c>
      <c r="H747" s="74">
        <v>116.72</v>
      </c>
      <c r="I747" s="74">
        <v>118.08</v>
      </c>
      <c r="J747" s="74">
        <v>121.9</v>
      </c>
      <c r="K747" s="74">
        <v>114.77</v>
      </c>
      <c r="L747" s="74">
        <v>156.36000000000001</v>
      </c>
      <c r="M747" s="74">
        <v>136.91</v>
      </c>
      <c r="N747" s="74">
        <v>117.35</v>
      </c>
      <c r="U747" s="57">
        <v>152</v>
      </c>
      <c r="V747" s="57">
        <v>15</v>
      </c>
      <c r="W747" s="57">
        <v>13</v>
      </c>
      <c r="X747" s="57">
        <v>15</v>
      </c>
      <c r="Y747" s="57">
        <v>14</v>
      </c>
      <c r="Z747" s="57">
        <v>6</v>
      </c>
      <c r="AC747" s="57">
        <v>82</v>
      </c>
      <c r="AD747" s="57">
        <v>103</v>
      </c>
      <c r="AE747" s="57">
        <v>102</v>
      </c>
      <c r="AF747" s="57">
        <v>43</v>
      </c>
      <c r="AG747" s="57"/>
      <c r="AH747" s="74"/>
      <c r="AI747" s="74"/>
      <c r="AJ747" s="74"/>
      <c r="AK747" s="74">
        <v>79.88</v>
      </c>
      <c r="AL747" s="74">
        <v>66.91</v>
      </c>
      <c r="AM747" s="74">
        <v>74.349999999999994</v>
      </c>
      <c r="AN747" s="74">
        <v>97.05</v>
      </c>
      <c r="AO747" s="74">
        <v>90.99</v>
      </c>
      <c r="AP747" s="57">
        <v>135551680</v>
      </c>
      <c r="AQ747" s="57">
        <v>194177</v>
      </c>
      <c r="AR747" s="57">
        <v>51992560</v>
      </c>
      <c r="AS747" s="57">
        <v>47745456</v>
      </c>
    </row>
    <row r="748" spans="1:45" x14ac:dyDescent="0.35">
      <c r="A748" t="s">
        <v>1189</v>
      </c>
      <c r="B748" s="57">
        <v>-23</v>
      </c>
      <c r="C748" s="57">
        <v>-2</v>
      </c>
      <c r="D748" s="57">
        <v>-42</v>
      </c>
      <c r="E748" s="57">
        <v>-31</v>
      </c>
      <c r="F748" s="57">
        <v>1</v>
      </c>
      <c r="G748" s="57">
        <v>11</v>
      </c>
      <c r="H748" s="74">
        <v>119.83</v>
      </c>
      <c r="I748" s="74">
        <v>118.32</v>
      </c>
      <c r="J748" s="74">
        <v>124.4</v>
      </c>
      <c r="K748" s="74">
        <v>116.19</v>
      </c>
      <c r="L748" s="74">
        <v>158.34</v>
      </c>
      <c r="M748" s="74">
        <v>127.25</v>
      </c>
      <c r="N748" s="74">
        <v>117.21</v>
      </c>
      <c r="U748" s="57">
        <v>183</v>
      </c>
      <c r="V748" s="57">
        <v>13</v>
      </c>
      <c r="W748" s="57">
        <v>20</v>
      </c>
      <c r="X748" s="57">
        <v>7</v>
      </c>
      <c r="Y748" s="57">
        <v>15</v>
      </c>
      <c r="Z748" s="57">
        <v>12</v>
      </c>
      <c r="AC748" s="57">
        <v>82</v>
      </c>
      <c r="AD748" s="57">
        <v>102</v>
      </c>
      <c r="AE748" s="57">
        <v>101</v>
      </c>
      <c r="AF748" s="57">
        <v>43</v>
      </c>
      <c r="AG748" s="57"/>
      <c r="AH748" s="74"/>
      <c r="AI748" s="74"/>
      <c r="AJ748" s="74"/>
      <c r="AK748" s="74">
        <v>90.88</v>
      </c>
      <c r="AL748" s="74">
        <v>72.19</v>
      </c>
      <c r="AM748" s="74">
        <v>92.05</v>
      </c>
      <c r="AN748" s="74">
        <v>109.4</v>
      </c>
      <c r="AO748" s="74">
        <v>96.83</v>
      </c>
      <c r="AP748" s="57">
        <v>135739330</v>
      </c>
      <c r="AQ748" s="57">
        <v>187650</v>
      </c>
      <c r="AR748" s="57">
        <v>52011836</v>
      </c>
      <c r="AS748" s="57">
        <v>47774250</v>
      </c>
    </row>
    <row r="749" spans="1:45" x14ac:dyDescent="0.35">
      <c r="A749" t="s">
        <v>1195</v>
      </c>
      <c r="B749" s="57">
        <v>-21</v>
      </c>
      <c r="C749" s="57">
        <v>-1</v>
      </c>
      <c r="D749" s="57">
        <v>-41</v>
      </c>
      <c r="E749" s="57">
        <v>-30</v>
      </c>
      <c r="F749" s="57">
        <v>10</v>
      </c>
      <c r="G749" s="57">
        <v>11</v>
      </c>
      <c r="H749" s="74">
        <v>119.96</v>
      </c>
      <c r="I749" s="74">
        <v>121.66</v>
      </c>
      <c r="J749" s="74">
        <v>131.53</v>
      </c>
      <c r="K749" s="74">
        <v>122.45</v>
      </c>
      <c r="L749" s="74">
        <v>154.49</v>
      </c>
      <c r="M749" s="74">
        <v>126.66</v>
      </c>
      <c r="N749" s="74">
        <v>114.43</v>
      </c>
      <c r="U749" s="57">
        <v>188</v>
      </c>
      <c r="V749" s="57">
        <v>18</v>
      </c>
      <c r="W749" s="57">
        <v>21</v>
      </c>
      <c r="X749" s="57">
        <v>9</v>
      </c>
      <c r="Y749" s="57">
        <v>17</v>
      </c>
      <c r="Z749" s="57">
        <v>8</v>
      </c>
      <c r="AC749" s="57">
        <v>83</v>
      </c>
      <c r="AD749" s="57">
        <v>102</v>
      </c>
      <c r="AE749" s="57">
        <v>101</v>
      </c>
      <c r="AF749" s="57">
        <v>47</v>
      </c>
      <c r="AG749" s="57">
        <v>42</v>
      </c>
      <c r="AH749" s="74"/>
      <c r="AI749" s="74"/>
      <c r="AJ749" s="74"/>
      <c r="AK749" s="74">
        <v>84.6</v>
      </c>
      <c r="AL749" s="74">
        <v>69.13</v>
      </c>
      <c r="AM749" s="74">
        <v>80.25</v>
      </c>
      <c r="AN749" s="74">
        <v>102.93</v>
      </c>
      <c r="AO749" s="74">
        <v>98.17</v>
      </c>
      <c r="AP749" s="57">
        <v>135915820</v>
      </c>
      <c r="AQ749" s="57">
        <v>176492</v>
      </c>
      <c r="AR749" s="57">
        <v>52031356</v>
      </c>
      <c r="AS749" s="57">
        <v>47804588</v>
      </c>
    </row>
    <row r="750" spans="1:45" x14ac:dyDescent="0.35">
      <c r="A750" t="s">
        <v>1196</v>
      </c>
      <c r="B750" s="57">
        <v>-22</v>
      </c>
      <c r="C750" s="57">
        <v>0</v>
      </c>
      <c r="D750" s="57">
        <v>-41</v>
      </c>
      <c r="E750" s="57">
        <v>-30</v>
      </c>
      <c r="F750" s="57">
        <v>13</v>
      </c>
      <c r="G750" s="57">
        <v>11</v>
      </c>
      <c r="H750" s="74">
        <v>122.42</v>
      </c>
      <c r="I750" s="74">
        <v>122.1</v>
      </c>
      <c r="J750" s="74">
        <v>133.24</v>
      </c>
      <c r="K750" s="74">
        <v>123.32</v>
      </c>
      <c r="L750" s="74">
        <v>150.09</v>
      </c>
      <c r="M750" s="74">
        <v>125.21</v>
      </c>
      <c r="N750" s="74">
        <v>108.15</v>
      </c>
      <c r="U750" s="57">
        <v>198</v>
      </c>
      <c r="V750" s="57">
        <v>20</v>
      </c>
      <c r="W750" s="57">
        <v>23</v>
      </c>
      <c r="X750" s="57">
        <v>6</v>
      </c>
      <c r="Y750" s="57">
        <v>18</v>
      </c>
      <c r="Z750" s="57">
        <v>11</v>
      </c>
      <c r="AC750" s="57">
        <v>83</v>
      </c>
      <c r="AD750" s="57">
        <v>100</v>
      </c>
      <c r="AE750" s="57">
        <v>100</v>
      </c>
      <c r="AF750" s="57">
        <v>46</v>
      </c>
      <c r="AG750" s="57">
        <v>41</v>
      </c>
      <c r="AH750" s="74"/>
      <c r="AI750" s="74"/>
      <c r="AJ750" s="74"/>
      <c r="AK750" s="74">
        <v>84.96</v>
      </c>
      <c r="AL750" s="74">
        <v>69.010000000000005</v>
      </c>
      <c r="AM750" s="74">
        <v>81.31</v>
      </c>
      <c r="AN750" s="74">
        <v>102.94</v>
      </c>
      <c r="AO750" s="74">
        <v>99.74</v>
      </c>
      <c r="AP750" s="57">
        <v>136080380</v>
      </c>
      <c r="AQ750" s="57">
        <v>164567</v>
      </c>
      <c r="AR750" s="57">
        <v>52051876</v>
      </c>
      <c r="AS750" s="57">
        <v>47836784</v>
      </c>
    </row>
    <row r="751" spans="1:45" x14ac:dyDescent="0.35">
      <c r="A751" t="s">
        <v>1197</v>
      </c>
      <c r="B751" s="57">
        <v>-21</v>
      </c>
      <c r="C751" s="57">
        <v>0</v>
      </c>
      <c r="D751" s="57">
        <v>-38</v>
      </c>
      <c r="E751" s="57">
        <v>-28</v>
      </c>
      <c r="F751" s="57">
        <v>7</v>
      </c>
      <c r="G751" s="57">
        <v>10</v>
      </c>
      <c r="H751" s="74">
        <v>135.77000000000001</v>
      </c>
      <c r="I751" s="74">
        <v>138.47999999999999</v>
      </c>
      <c r="J751" s="74">
        <v>159.03</v>
      </c>
      <c r="K751" s="74">
        <v>145.69</v>
      </c>
      <c r="L751" s="74">
        <v>161.33000000000001</v>
      </c>
      <c r="M751" s="74">
        <v>134.44</v>
      </c>
      <c r="N751" s="74">
        <v>113.65</v>
      </c>
      <c r="U751" s="57">
        <v>177</v>
      </c>
      <c r="V751" s="57">
        <v>13</v>
      </c>
      <c r="W751" s="57">
        <v>22</v>
      </c>
      <c r="X751" s="57">
        <v>6</v>
      </c>
      <c r="Y751" s="57">
        <v>12</v>
      </c>
      <c r="Z751" s="57">
        <v>7</v>
      </c>
      <c r="AC751" s="57">
        <v>85</v>
      </c>
      <c r="AD751" s="57">
        <v>101</v>
      </c>
      <c r="AE751" s="57">
        <v>98</v>
      </c>
      <c r="AF751" s="57">
        <v>49</v>
      </c>
      <c r="AG751" s="57">
        <v>51</v>
      </c>
      <c r="AH751" s="74"/>
      <c r="AI751" s="74"/>
      <c r="AJ751" s="74"/>
      <c r="AK751" s="74">
        <v>85.46</v>
      </c>
      <c r="AL751" s="74">
        <v>69.63</v>
      </c>
      <c r="AM751" s="74">
        <v>82.5</v>
      </c>
      <c r="AN751" s="74">
        <v>102.39</v>
      </c>
      <c r="AO751" s="74">
        <v>101.61</v>
      </c>
      <c r="AP751" s="57">
        <v>136244140</v>
      </c>
      <c r="AQ751" s="57">
        <v>163764</v>
      </c>
      <c r="AR751" s="57">
        <v>52072750</v>
      </c>
      <c r="AS751" s="57">
        <v>47867970</v>
      </c>
    </row>
    <row r="752" spans="1:45" x14ac:dyDescent="0.35">
      <c r="A752" t="s">
        <v>1198</v>
      </c>
      <c r="B752" s="57">
        <v>-22</v>
      </c>
      <c r="C752" s="57">
        <v>-5</v>
      </c>
      <c r="D752" s="57">
        <v>-35</v>
      </c>
      <c r="E752" s="57">
        <v>-8</v>
      </c>
      <c r="F752" s="57">
        <v>-4</v>
      </c>
      <c r="G752" s="57">
        <v>5</v>
      </c>
      <c r="H752" s="74">
        <v>136.41</v>
      </c>
      <c r="I752" s="74">
        <v>150.72999999999999</v>
      </c>
      <c r="J752" s="74">
        <v>197.57</v>
      </c>
      <c r="K752" s="74">
        <v>167.92</v>
      </c>
      <c r="L752" s="74">
        <v>139.6</v>
      </c>
      <c r="M752" s="74">
        <v>133.37</v>
      </c>
      <c r="N752" s="74">
        <v>105.14</v>
      </c>
      <c r="U752" s="57">
        <v>169</v>
      </c>
      <c r="V752" s="57">
        <v>22</v>
      </c>
      <c r="W752" s="57">
        <v>12</v>
      </c>
      <c r="X752" s="57">
        <v>13</v>
      </c>
      <c r="Y752" s="57">
        <v>12</v>
      </c>
      <c r="Z752" s="57">
        <v>6</v>
      </c>
      <c r="AC752" s="57">
        <v>88</v>
      </c>
      <c r="AD752" s="57">
        <v>107</v>
      </c>
      <c r="AE752" s="57">
        <v>99</v>
      </c>
      <c r="AF752" s="57">
        <v>58</v>
      </c>
      <c r="AG752" s="57">
        <v>52</v>
      </c>
      <c r="AH752" s="74"/>
      <c r="AI752" s="74"/>
      <c r="AJ752" s="74"/>
      <c r="AK752" s="74"/>
      <c r="AL752" s="74"/>
      <c r="AM752" s="74"/>
      <c r="AN752" s="74"/>
      <c r="AO752" s="74"/>
      <c r="AP752" s="57">
        <v>136438400</v>
      </c>
      <c r="AQ752" s="57">
        <v>194251</v>
      </c>
      <c r="AR752" s="57">
        <v>52100164</v>
      </c>
      <c r="AS752" s="57">
        <v>47926016</v>
      </c>
    </row>
    <row r="753" spans="1:45" x14ac:dyDescent="0.35">
      <c r="A753" t="s">
        <v>1199</v>
      </c>
      <c r="B753" s="57">
        <v>-19</v>
      </c>
      <c r="C753" s="57">
        <v>-6</v>
      </c>
      <c r="D753" s="57">
        <v>-33</v>
      </c>
      <c r="E753" s="57">
        <v>-5</v>
      </c>
      <c r="F753" s="57">
        <v>18</v>
      </c>
      <c r="G753" s="57">
        <v>3</v>
      </c>
      <c r="H753" s="74">
        <v>115.09</v>
      </c>
      <c r="I753" s="74">
        <v>127.56</v>
      </c>
      <c r="J753" s="74">
        <v>126.23</v>
      </c>
      <c r="K753" s="74">
        <v>133.81</v>
      </c>
      <c r="L753" s="74">
        <v>130.47</v>
      </c>
      <c r="M753" s="74">
        <v>119.85</v>
      </c>
      <c r="N753" s="74">
        <v>101.87</v>
      </c>
      <c r="U753" s="57">
        <v>147</v>
      </c>
      <c r="V753" s="57">
        <v>13</v>
      </c>
      <c r="W753" s="57">
        <v>14</v>
      </c>
      <c r="X753" s="57">
        <v>9</v>
      </c>
      <c r="Y753" s="57">
        <v>11</v>
      </c>
      <c r="Z753" s="57">
        <v>7</v>
      </c>
      <c r="AC753" s="57">
        <v>89</v>
      </c>
      <c r="AD753" s="57">
        <v>112</v>
      </c>
      <c r="AE753" s="57">
        <v>106</v>
      </c>
      <c r="AF753" s="57">
        <v>60</v>
      </c>
      <c r="AG753" s="57">
        <v>56</v>
      </c>
      <c r="AH753" s="74"/>
      <c r="AI753" s="74"/>
      <c r="AJ753" s="74"/>
      <c r="AK753" s="74"/>
      <c r="AL753" s="74"/>
      <c r="AM753" s="74"/>
      <c r="AN753" s="74"/>
      <c r="AO753" s="74"/>
      <c r="AP753" s="57">
        <v>136554300</v>
      </c>
      <c r="AQ753" s="57">
        <v>115912</v>
      </c>
      <c r="AR753" s="57">
        <v>52117864</v>
      </c>
      <c r="AS753" s="57">
        <v>47963132</v>
      </c>
    </row>
    <row r="754" spans="1:45" x14ac:dyDescent="0.35">
      <c r="A754" t="s">
        <v>1200</v>
      </c>
      <c r="B754" s="57">
        <v>-19</v>
      </c>
      <c r="C754" s="57">
        <v>-1</v>
      </c>
      <c r="D754" s="57">
        <v>-39</v>
      </c>
      <c r="E754" s="57">
        <v>-30</v>
      </c>
      <c r="F754" s="57">
        <v>17</v>
      </c>
      <c r="G754" s="57">
        <v>9</v>
      </c>
      <c r="H754" s="74">
        <v>121.94</v>
      </c>
      <c r="I754" s="74">
        <v>126.49</v>
      </c>
      <c r="J754" s="74">
        <v>130.99</v>
      </c>
      <c r="K754" s="74">
        <v>125.02</v>
      </c>
      <c r="L754" s="74">
        <v>168.66</v>
      </c>
      <c r="M754" s="74">
        <v>128.80000000000001</v>
      </c>
      <c r="N754" s="74">
        <v>119.79</v>
      </c>
      <c r="U754" s="57">
        <v>165</v>
      </c>
      <c r="V754" s="57">
        <v>15</v>
      </c>
      <c r="W754" s="57">
        <v>23</v>
      </c>
      <c r="X754" s="57">
        <v>23</v>
      </c>
      <c r="Y754" s="57">
        <v>12</v>
      </c>
      <c r="Z754" s="57">
        <v>8</v>
      </c>
      <c r="AC754" s="57">
        <v>86</v>
      </c>
      <c r="AD754" s="57">
        <v>106</v>
      </c>
      <c r="AE754" s="57">
        <v>105</v>
      </c>
      <c r="AF754" s="57">
        <v>46</v>
      </c>
      <c r="AG754" s="57">
        <v>57</v>
      </c>
      <c r="AH754" s="74"/>
      <c r="AI754" s="74"/>
      <c r="AJ754" s="74"/>
      <c r="AK754" s="74">
        <v>87.36</v>
      </c>
      <c r="AL754" s="74">
        <v>71.319999999999993</v>
      </c>
      <c r="AM754" s="74">
        <v>85.31</v>
      </c>
      <c r="AN754" s="74">
        <v>102.98</v>
      </c>
      <c r="AO754" s="74">
        <v>106.75</v>
      </c>
      <c r="AP754" s="57">
        <v>136669820</v>
      </c>
      <c r="AQ754" s="57">
        <v>115517</v>
      </c>
      <c r="AR754" s="57">
        <v>52133612</v>
      </c>
      <c r="AS754" s="57">
        <v>47989636</v>
      </c>
    </row>
    <row r="755" spans="1:45" x14ac:dyDescent="0.35">
      <c r="A755" t="s">
        <v>1201</v>
      </c>
      <c r="B755" s="57">
        <v>-22</v>
      </c>
      <c r="C755" s="57">
        <v>-2</v>
      </c>
      <c r="D755" s="57">
        <v>-38</v>
      </c>
      <c r="E755" s="57">
        <v>-30</v>
      </c>
      <c r="F755" s="57">
        <v>8</v>
      </c>
      <c r="G755" s="57">
        <v>10</v>
      </c>
      <c r="H755" s="74">
        <v>123.13</v>
      </c>
      <c r="I755" s="74">
        <v>127.35</v>
      </c>
      <c r="J755" s="74">
        <v>132.86000000000001</v>
      </c>
      <c r="K755" s="74">
        <v>127.34</v>
      </c>
      <c r="L755" s="74">
        <v>159.88</v>
      </c>
      <c r="M755" s="74">
        <v>129.76</v>
      </c>
      <c r="N755" s="74">
        <v>116.88</v>
      </c>
      <c r="U755" s="57">
        <v>177</v>
      </c>
      <c r="V755" s="57">
        <v>20</v>
      </c>
      <c r="W755" s="57">
        <v>19</v>
      </c>
      <c r="X755" s="57">
        <v>6</v>
      </c>
      <c r="Y755" s="57">
        <v>14</v>
      </c>
      <c r="Z755" s="57">
        <v>9</v>
      </c>
      <c r="AC755" s="57">
        <v>83</v>
      </c>
      <c r="AD755" s="57">
        <v>104</v>
      </c>
      <c r="AE755" s="57">
        <v>103</v>
      </c>
      <c r="AF755" s="57">
        <v>47</v>
      </c>
      <c r="AG755" s="57">
        <v>57</v>
      </c>
      <c r="AH755" s="74"/>
      <c r="AI755" s="74"/>
      <c r="AJ755" s="74"/>
      <c r="AK755" s="74">
        <v>87.56</v>
      </c>
      <c r="AL755" s="74">
        <v>70.38</v>
      </c>
      <c r="AM755" s="74">
        <v>86.54</v>
      </c>
      <c r="AN755" s="74">
        <v>103.39</v>
      </c>
      <c r="AO755" s="74">
        <v>107.52</v>
      </c>
      <c r="AP755" s="57">
        <v>136792380</v>
      </c>
      <c r="AQ755" s="57">
        <v>122554</v>
      </c>
      <c r="AR755" s="57">
        <v>52151644</v>
      </c>
      <c r="AS755" s="57">
        <v>48019068</v>
      </c>
    </row>
    <row r="756" spans="1:45" x14ac:dyDescent="0.35">
      <c r="A756" t="s">
        <v>1202</v>
      </c>
      <c r="B756" s="57">
        <v>-20</v>
      </c>
      <c r="C756" s="57">
        <v>-1</v>
      </c>
      <c r="D756" s="57">
        <v>-38</v>
      </c>
      <c r="E756" s="57">
        <v>-29</v>
      </c>
      <c r="F756" s="57">
        <v>5</v>
      </c>
      <c r="G756" s="57">
        <v>10</v>
      </c>
      <c r="H756" s="74">
        <v>125.12</v>
      </c>
      <c r="I756" s="74">
        <v>129.22999999999999</v>
      </c>
      <c r="J756" s="74">
        <v>136.91999999999999</v>
      </c>
      <c r="K756" s="74">
        <v>129.49</v>
      </c>
      <c r="L756" s="74">
        <v>163.81</v>
      </c>
      <c r="M756" s="74">
        <v>134.79</v>
      </c>
      <c r="N756" s="74">
        <v>120.41</v>
      </c>
      <c r="U756" s="57">
        <v>181</v>
      </c>
      <c r="V756" s="57">
        <v>18</v>
      </c>
      <c r="W756" s="57">
        <v>20</v>
      </c>
      <c r="X756" s="57">
        <v>7</v>
      </c>
      <c r="Y756" s="57">
        <v>13</v>
      </c>
      <c r="Z756" s="57">
        <v>8</v>
      </c>
      <c r="AC756" s="57">
        <v>83</v>
      </c>
      <c r="AD756" s="57">
        <v>103</v>
      </c>
      <c r="AE756" s="57">
        <v>103</v>
      </c>
      <c r="AF756" s="57">
        <v>48</v>
      </c>
      <c r="AG756" s="57">
        <v>53</v>
      </c>
      <c r="AH756" s="74"/>
      <c r="AI756" s="74"/>
      <c r="AJ756" s="74"/>
      <c r="AK756" s="74">
        <v>87.45</v>
      </c>
      <c r="AL756" s="74">
        <v>69.459999999999994</v>
      </c>
      <c r="AM756" s="74">
        <v>87.2</v>
      </c>
      <c r="AN756" s="74">
        <v>103.23</v>
      </c>
      <c r="AO756" s="74">
        <v>108.54</v>
      </c>
      <c r="AP756" s="57">
        <v>136906000</v>
      </c>
      <c r="AQ756" s="57">
        <v>113612</v>
      </c>
      <c r="AR756" s="57">
        <v>52168590</v>
      </c>
      <c r="AS756" s="57">
        <v>48048960</v>
      </c>
    </row>
    <row r="757" spans="1:45" x14ac:dyDescent="0.35">
      <c r="A757" t="s">
        <v>1203</v>
      </c>
      <c r="B757" s="57">
        <v>-19</v>
      </c>
      <c r="C757" s="57">
        <v>0</v>
      </c>
      <c r="D757" s="57">
        <v>-37</v>
      </c>
      <c r="E757" s="57">
        <v>-29</v>
      </c>
      <c r="F757" s="57">
        <v>13</v>
      </c>
      <c r="G757" s="57">
        <v>10</v>
      </c>
      <c r="H757" s="74">
        <v>127.73</v>
      </c>
      <c r="I757" s="74">
        <v>130.72999999999999</v>
      </c>
      <c r="J757" s="74">
        <v>139.4</v>
      </c>
      <c r="K757" s="74">
        <v>133.53</v>
      </c>
      <c r="L757" s="74">
        <v>155.22</v>
      </c>
      <c r="M757" s="74">
        <v>130.04</v>
      </c>
      <c r="N757" s="74">
        <v>115.63</v>
      </c>
      <c r="U757" s="57">
        <v>184</v>
      </c>
      <c r="V757" s="57">
        <v>16</v>
      </c>
      <c r="W757" s="57">
        <v>25</v>
      </c>
      <c r="X757" s="57">
        <v>11</v>
      </c>
      <c r="Y757" s="57">
        <v>12</v>
      </c>
      <c r="Z757" s="57">
        <v>12</v>
      </c>
      <c r="AC757" s="57">
        <v>84</v>
      </c>
      <c r="AD757" s="57">
        <v>102</v>
      </c>
      <c r="AE757" s="57">
        <v>101</v>
      </c>
      <c r="AF757" s="57">
        <v>50</v>
      </c>
      <c r="AG757" s="57">
        <v>54</v>
      </c>
      <c r="AH757" s="74"/>
      <c r="AI757" s="74"/>
      <c r="AJ757" s="74"/>
      <c r="AK757" s="74">
        <v>87.39</v>
      </c>
      <c r="AL757" s="74">
        <v>68.55</v>
      </c>
      <c r="AM757" s="74">
        <v>87.81</v>
      </c>
      <c r="AN757" s="74">
        <v>103.38</v>
      </c>
      <c r="AO757" s="74">
        <v>109.04</v>
      </c>
      <c r="AP757" s="57">
        <v>137022670</v>
      </c>
      <c r="AQ757" s="57">
        <v>116683</v>
      </c>
      <c r="AR757" s="57">
        <v>52186400</v>
      </c>
      <c r="AS757" s="57">
        <v>48082636</v>
      </c>
    </row>
    <row r="758" spans="1:45" x14ac:dyDescent="0.35">
      <c r="A758" t="s">
        <v>1206</v>
      </c>
      <c r="B758" s="57">
        <v>-19</v>
      </c>
      <c r="C758" s="57">
        <v>0</v>
      </c>
      <c r="D758" s="57">
        <v>-35</v>
      </c>
      <c r="E758" s="57">
        <v>-27</v>
      </c>
      <c r="F758" s="57">
        <v>4</v>
      </c>
      <c r="G758" s="57">
        <v>9</v>
      </c>
      <c r="H758" s="74">
        <v>139.72999999999999</v>
      </c>
      <c r="I758" s="74">
        <v>144.43</v>
      </c>
      <c r="J758" s="74">
        <v>165.39</v>
      </c>
      <c r="K758" s="74">
        <v>150.38999999999999</v>
      </c>
      <c r="L758" s="74">
        <v>160.86000000000001</v>
      </c>
      <c r="M758" s="74">
        <v>142.56</v>
      </c>
      <c r="N758" s="74">
        <v>118.91</v>
      </c>
      <c r="U758" s="57">
        <v>180</v>
      </c>
      <c r="V758" s="57">
        <v>17</v>
      </c>
      <c r="W758" s="57">
        <v>15</v>
      </c>
      <c r="X758" s="57">
        <v>9</v>
      </c>
      <c r="Y758" s="57">
        <v>14</v>
      </c>
      <c r="Z758" s="57">
        <v>17</v>
      </c>
      <c r="AC758" s="57">
        <v>85</v>
      </c>
      <c r="AD758" s="57">
        <v>102</v>
      </c>
      <c r="AE758" s="57">
        <v>101</v>
      </c>
      <c r="AF758" s="57">
        <v>50</v>
      </c>
      <c r="AG758" s="57">
        <v>54</v>
      </c>
      <c r="AH758" s="74"/>
      <c r="AI758" s="74"/>
      <c r="AJ758" s="74"/>
      <c r="AK758" s="74">
        <v>87.58</v>
      </c>
      <c r="AL758" s="74">
        <v>68.55</v>
      </c>
      <c r="AM758" s="74">
        <v>88.23</v>
      </c>
      <c r="AN758" s="74">
        <v>103.52</v>
      </c>
      <c r="AO758" s="74">
        <v>109.46</v>
      </c>
      <c r="AP758" s="57">
        <v>137145710</v>
      </c>
      <c r="AQ758" s="57">
        <v>123034</v>
      </c>
      <c r="AR758" s="57">
        <v>52203930</v>
      </c>
      <c r="AS758" s="57">
        <v>48116670</v>
      </c>
    </row>
    <row r="759" spans="1:45" x14ac:dyDescent="0.35">
      <c r="A759" t="s">
        <v>1207</v>
      </c>
      <c r="B759" s="57">
        <v>-19</v>
      </c>
      <c r="C759" s="57">
        <v>-4</v>
      </c>
      <c r="D759" s="57">
        <v>-30</v>
      </c>
      <c r="E759" s="57">
        <v>-7</v>
      </c>
      <c r="F759" s="57">
        <v>4</v>
      </c>
      <c r="G759" s="57">
        <v>4</v>
      </c>
      <c r="H759" s="74">
        <v>141.53</v>
      </c>
      <c r="I759" s="74">
        <v>156.35</v>
      </c>
      <c r="J759" s="74">
        <v>213.02</v>
      </c>
      <c r="K759" s="74">
        <v>170.79</v>
      </c>
      <c r="L759" s="74">
        <v>144.41</v>
      </c>
      <c r="M759" s="74">
        <v>152.9</v>
      </c>
      <c r="N759" s="74">
        <v>118.93</v>
      </c>
      <c r="U759" s="57">
        <v>174</v>
      </c>
      <c r="V759" s="57">
        <v>18</v>
      </c>
      <c r="W759" s="57">
        <v>20</v>
      </c>
      <c r="X759" s="57">
        <v>11</v>
      </c>
      <c r="Y759" s="57">
        <v>15</v>
      </c>
      <c r="Z759" s="57">
        <v>14</v>
      </c>
      <c r="AC759" s="57">
        <v>90</v>
      </c>
      <c r="AD759" s="57">
        <v>110</v>
      </c>
      <c r="AE759" s="57">
        <v>104</v>
      </c>
      <c r="AF759" s="57">
        <v>64</v>
      </c>
      <c r="AG759" s="57">
        <v>54</v>
      </c>
      <c r="AH759" s="74"/>
      <c r="AI759" s="74"/>
      <c r="AJ759" s="74"/>
      <c r="AK759" s="74"/>
      <c r="AL759" s="74"/>
      <c r="AM759" s="74"/>
      <c r="AN759" s="74"/>
      <c r="AO759" s="74"/>
      <c r="AP759" s="57">
        <v>137287070</v>
      </c>
      <c r="AQ759" s="57">
        <v>141366</v>
      </c>
      <c r="AR759" s="57">
        <v>52224308</v>
      </c>
      <c r="AS759" s="57">
        <v>48164436</v>
      </c>
    </row>
    <row r="760" spans="1:45" x14ac:dyDescent="0.35">
      <c r="A760" t="s">
        <v>1208</v>
      </c>
      <c r="B760" s="57">
        <v>-19</v>
      </c>
      <c r="C760" s="57">
        <v>-7</v>
      </c>
      <c r="D760" s="57">
        <v>-30</v>
      </c>
      <c r="E760" s="57">
        <v>-5</v>
      </c>
      <c r="F760" s="57">
        <v>11</v>
      </c>
      <c r="G760" s="57">
        <v>3</v>
      </c>
      <c r="H760" s="74">
        <v>116.76</v>
      </c>
      <c r="I760" s="74">
        <v>129.41999999999999</v>
      </c>
      <c r="J760" s="74">
        <v>128.44999999999999</v>
      </c>
      <c r="K760" s="74">
        <v>134.88999999999999</v>
      </c>
      <c r="L760" s="74">
        <v>139.57</v>
      </c>
      <c r="M760" s="74">
        <v>121.79</v>
      </c>
      <c r="N760" s="74">
        <v>104.08</v>
      </c>
      <c r="U760" s="57">
        <v>153</v>
      </c>
      <c r="V760" s="57">
        <v>16</v>
      </c>
      <c r="W760" s="57">
        <v>18</v>
      </c>
      <c r="X760" s="57">
        <v>18</v>
      </c>
      <c r="Y760" s="57">
        <v>8</v>
      </c>
      <c r="Z760" s="57">
        <v>7</v>
      </c>
      <c r="AC760" s="57">
        <v>90</v>
      </c>
      <c r="AD760" s="57">
        <v>113</v>
      </c>
      <c r="AE760" s="57">
        <v>106</v>
      </c>
      <c r="AF760" s="57">
        <v>68</v>
      </c>
      <c r="AG760" s="57">
        <v>54</v>
      </c>
      <c r="AH760" s="74"/>
      <c r="AI760" s="74"/>
      <c r="AJ760" s="74"/>
      <c r="AK760" s="74"/>
      <c r="AL760" s="74"/>
      <c r="AM760" s="74"/>
      <c r="AN760" s="74"/>
      <c r="AO760" s="74"/>
      <c r="AP760" s="57">
        <v>137372780</v>
      </c>
      <c r="AQ760" s="57">
        <v>85700</v>
      </c>
      <c r="AR760" s="57">
        <v>52236576</v>
      </c>
      <c r="AS760" s="57">
        <v>48195144</v>
      </c>
    </row>
    <row r="761" spans="1:45" x14ac:dyDescent="0.35">
      <c r="A761" t="s">
        <v>1209</v>
      </c>
      <c r="B761" s="57">
        <v>-18</v>
      </c>
      <c r="C761" s="57">
        <v>-2</v>
      </c>
      <c r="D761" s="57">
        <v>-36</v>
      </c>
      <c r="E761" s="57">
        <v>-29</v>
      </c>
      <c r="F761" s="57">
        <v>9</v>
      </c>
      <c r="G761" s="57">
        <v>9</v>
      </c>
      <c r="H761" s="74">
        <v>121.44</v>
      </c>
      <c r="I761" s="74">
        <v>128.09</v>
      </c>
      <c r="J761" s="74">
        <v>129.91</v>
      </c>
      <c r="K761" s="74">
        <v>125.58</v>
      </c>
      <c r="L761" s="74">
        <v>168.15</v>
      </c>
      <c r="M761" s="74">
        <v>139.05000000000001</v>
      </c>
      <c r="N761" s="74">
        <v>124.74</v>
      </c>
      <c r="U761" s="57">
        <v>171</v>
      </c>
      <c r="V761" s="57">
        <v>18</v>
      </c>
      <c r="W761" s="57">
        <v>24</v>
      </c>
      <c r="X761" s="57">
        <v>12</v>
      </c>
      <c r="Y761" s="57">
        <v>12</v>
      </c>
      <c r="Z761" s="57">
        <v>8</v>
      </c>
      <c r="AC761" s="57">
        <v>85</v>
      </c>
      <c r="AD761" s="57">
        <v>106</v>
      </c>
      <c r="AE761" s="57">
        <v>105</v>
      </c>
      <c r="AF761" s="57">
        <v>48</v>
      </c>
      <c r="AG761" s="57">
        <v>55</v>
      </c>
      <c r="AH761" s="74"/>
      <c r="AI761" s="74"/>
      <c r="AJ761" s="74"/>
      <c r="AK761" s="74">
        <v>87.93</v>
      </c>
      <c r="AL761" s="74">
        <v>68.55</v>
      </c>
      <c r="AM761" s="74">
        <v>89.89</v>
      </c>
      <c r="AN761" s="74">
        <v>102.97</v>
      </c>
      <c r="AO761" s="74">
        <v>110.39</v>
      </c>
      <c r="AP761" s="57">
        <v>137474500</v>
      </c>
      <c r="AQ761" s="57">
        <v>101715</v>
      </c>
      <c r="AR761" s="57">
        <v>52252580</v>
      </c>
      <c r="AS761" s="57">
        <v>48224976</v>
      </c>
    </row>
    <row r="762" spans="1:45" x14ac:dyDescent="0.35">
      <c r="A762" t="s">
        <v>1210</v>
      </c>
      <c r="B762" s="57">
        <v>-20</v>
      </c>
      <c r="C762" s="57">
        <v>-1</v>
      </c>
      <c r="D762" s="57">
        <v>-36</v>
      </c>
      <c r="E762" s="57">
        <v>-29</v>
      </c>
      <c r="F762" s="57">
        <v>6</v>
      </c>
      <c r="G762" s="57">
        <v>9</v>
      </c>
      <c r="H762" s="74">
        <v>125.67</v>
      </c>
      <c r="I762" s="74">
        <v>131.1</v>
      </c>
      <c r="J762" s="74">
        <v>134.41999999999999</v>
      </c>
      <c r="K762" s="74">
        <v>129.29</v>
      </c>
      <c r="L762" s="74">
        <v>166.65</v>
      </c>
      <c r="M762" s="74">
        <v>144.41</v>
      </c>
      <c r="N762" s="74">
        <v>129.12</v>
      </c>
      <c r="U762" s="57">
        <v>179</v>
      </c>
      <c r="V762" s="57">
        <v>12</v>
      </c>
      <c r="W762" s="57">
        <v>22</v>
      </c>
      <c r="X762" s="57">
        <v>20</v>
      </c>
      <c r="Y762" s="57">
        <v>19</v>
      </c>
      <c r="Z762" s="57">
        <v>10</v>
      </c>
      <c r="AC762" s="57">
        <v>85</v>
      </c>
      <c r="AD762" s="57">
        <v>105</v>
      </c>
      <c r="AE762" s="57">
        <v>103</v>
      </c>
      <c r="AF762" s="57">
        <v>51</v>
      </c>
      <c r="AG762" s="57">
        <v>55</v>
      </c>
      <c r="AH762" s="74"/>
      <c r="AI762" s="74"/>
      <c r="AJ762" s="74"/>
      <c r="AK762" s="74">
        <v>88.66</v>
      </c>
      <c r="AL762" s="74">
        <v>70.3</v>
      </c>
      <c r="AM762" s="74">
        <v>90.49</v>
      </c>
      <c r="AN762" s="74">
        <v>102.79</v>
      </c>
      <c r="AO762" s="74">
        <v>110.46</v>
      </c>
      <c r="AP762" s="57">
        <v>137570750</v>
      </c>
      <c r="AQ762" s="57">
        <v>96266</v>
      </c>
      <c r="AR762" s="57">
        <v>52266516</v>
      </c>
      <c r="AS762" s="57">
        <v>48253770</v>
      </c>
    </row>
    <row r="763" spans="1:45" x14ac:dyDescent="0.35">
      <c r="A763" t="s">
        <v>1211</v>
      </c>
      <c r="B763" s="57">
        <v>-17</v>
      </c>
      <c r="C763" s="57">
        <v>-1</v>
      </c>
      <c r="D763" s="57">
        <v>-36</v>
      </c>
      <c r="E763" s="57">
        <v>-29</v>
      </c>
      <c r="F763" s="57">
        <v>8</v>
      </c>
      <c r="G763" s="57">
        <v>9</v>
      </c>
      <c r="H763" s="74">
        <v>127.13</v>
      </c>
      <c r="I763" s="74">
        <v>134.21</v>
      </c>
      <c r="J763" s="74">
        <v>141.24</v>
      </c>
      <c r="K763" s="74">
        <v>133.76</v>
      </c>
      <c r="L763" s="74">
        <v>169.42</v>
      </c>
      <c r="M763" s="74">
        <v>147.31</v>
      </c>
      <c r="N763" s="74">
        <v>123.52</v>
      </c>
      <c r="U763" s="57">
        <v>165</v>
      </c>
      <c r="V763" s="57">
        <v>11</v>
      </c>
      <c r="W763" s="57">
        <v>17</v>
      </c>
      <c r="X763" s="57">
        <v>7</v>
      </c>
      <c r="Y763" s="57">
        <v>10</v>
      </c>
      <c r="Z763" s="57">
        <v>6</v>
      </c>
      <c r="AC763" s="57">
        <v>85</v>
      </c>
      <c r="AD763" s="57">
        <v>104</v>
      </c>
      <c r="AE763" s="57">
        <v>104</v>
      </c>
      <c r="AF763" s="57">
        <v>52</v>
      </c>
      <c r="AG763" s="57">
        <v>57</v>
      </c>
      <c r="AH763" s="74"/>
      <c r="AI763" s="74"/>
      <c r="AJ763" s="74"/>
      <c r="AK763" s="74">
        <v>89.48</v>
      </c>
      <c r="AL763" s="74">
        <v>72.040000000000006</v>
      </c>
      <c r="AM763" s="74">
        <v>90.76</v>
      </c>
      <c r="AN763" s="74">
        <v>103.22</v>
      </c>
      <c r="AO763" s="74">
        <v>110.67</v>
      </c>
      <c r="AP763" s="57">
        <v>137671500</v>
      </c>
      <c r="AQ763" s="57">
        <v>100741</v>
      </c>
      <c r="AR763" s="57">
        <v>52281870</v>
      </c>
      <c r="AS763" s="57">
        <v>48284684</v>
      </c>
    </row>
    <row r="764" spans="1:45" x14ac:dyDescent="0.35">
      <c r="A764" t="s">
        <v>1212</v>
      </c>
      <c r="B764" s="57">
        <v>-17</v>
      </c>
      <c r="C764" s="57">
        <v>1</v>
      </c>
      <c r="D764" s="57">
        <v>-35</v>
      </c>
      <c r="E764" s="57">
        <v>-28</v>
      </c>
      <c r="F764" s="57">
        <v>15</v>
      </c>
      <c r="G764" s="57">
        <v>9</v>
      </c>
      <c r="H764" s="74">
        <v>129.79</v>
      </c>
      <c r="I764" s="74">
        <v>136.49</v>
      </c>
      <c r="J764" s="74">
        <v>146.13999999999999</v>
      </c>
      <c r="K764" s="74">
        <v>137.43</v>
      </c>
      <c r="L764" s="74">
        <v>169.01</v>
      </c>
      <c r="M764" s="74">
        <v>148.15</v>
      </c>
      <c r="N764" s="74">
        <v>125.09</v>
      </c>
      <c r="U764" s="57">
        <v>179</v>
      </c>
      <c r="V764" s="57">
        <v>17</v>
      </c>
      <c r="W764" s="57">
        <v>23</v>
      </c>
      <c r="X764" s="57">
        <v>9</v>
      </c>
      <c r="Y764" s="57">
        <v>13</v>
      </c>
      <c r="Z764" s="57">
        <v>10</v>
      </c>
      <c r="AC764" s="57">
        <v>86</v>
      </c>
      <c r="AD764" s="57">
        <v>103</v>
      </c>
      <c r="AE764" s="57">
        <v>103</v>
      </c>
      <c r="AF764" s="57">
        <v>54</v>
      </c>
      <c r="AG764" s="57">
        <v>58</v>
      </c>
      <c r="AH764" s="74"/>
      <c r="AI764" s="74"/>
      <c r="AJ764" s="74"/>
      <c r="AK764" s="74">
        <v>90.04</v>
      </c>
      <c r="AL764" s="74">
        <v>72.42</v>
      </c>
      <c r="AM764" s="74">
        <v>91.4</v>
      </c>
      <c r="AN764" s="74">
        <v>103.91</v>
      </c>
      <c r="AO764" s="74">
        <v>111.31</v>
      </c>
      <c r="AP764" s="57">
        <v>137770110</v>
      </c>
      <c r="AQ764" s="57">
        <v>98610</v>
      </c>
      <c r="AR764" s="57">
        <v>52297580</v>
      </c>
      <c r="AS764" s="57">
        <v>48314630</v>
      </c>
    </row>
    <row r="765" spans="1:45" x14ac:dyDescent="0.35">
      <c r="A765" t="s">
        <v>1213</v>
      </c>
      <c r="B765" s="57">
        <v>-15</v>
      </c>
      <c r="C765" s="57">
        <v>1</v>
      </c>
      <c r="D765" s="57">
        <v>-32</v>
      </c>
      <c r="E765" s="57">
        <v>-27</v>
      </c>
      <c r="F765" s="57">
        <v>7</v>
      </c>
      <c r="G765" s="57">
        <v>9</v>
      </c>
      <c r="H765" s="74">
        <v>146.19999999999999</v>
      </c>
      <c r="I765" s="74">
        <v>154.44999999999999</v>
      </c>
      <c r="J765" s="74">
        <v>182.53</v>
      </c>
      <c r="K765" s="74">
        <v>160.30000000000001</v>
      </c>
      <c r="L765" s="74">
        <v>174.47</v>
      </c>
      <c r="M765" s="74">
        <v>158.54</v>
      </c>
      <c r="N765" s="74">
        <v>124.61</v>
      </c>
      <c r="U765" s="57">
        <v>178</v>
      </c>
      <c r="V765" s="57">
        <v>17</v>
      </c>
      <c r="W765" s="57">
        <v>23</v>
      </c>
      <c r="X765" s="57">
        <v>11</v>
      </c>
      <c r="Y765" s="57">
        <v>14</v>
      </c>
      <c r="Z765" s="57">
        <v>8</v>
      </c>
      <c r="AC765" s="57">
        <v>88</v>
      </c>
      <c r="AD765" s="57">
        <v>102</v>
      </c>
      <c r="AE765" s="57">
        <v>102</v>
      </c>
      <c r="AF765" s="57">
        <v>54</v>
      </c>
      <c r="AG765" s="57">
        <v>58</v>
      </c>
      <c r="AH765" s="74"/>
      <c r="AI765" s="74"/>
      <c r="AJ765" s="74"/>
      <c r="AK765" s="74">
        <v>90.94</v>
      </c>
      <c r="AL765" s="74">
        <v>73.510000000000005</v>
      </c>
      <c r="AM765" s="74">
        <v>92.22</v>
      </c>
      <c r="AN765" s="74">
        <v>104.78</v>
      </c>
      <c r="AO765" s="74">
        <v>111.64</v>
      </c>
      <c r="AP765" s="57">
        <v>137878420</v>
      </c>
      <c r="AQ765" s="57">
        <v>108307</v>
      </c>
      <c r="AR765" s="57">
        <v>52314530</v>
      </c>
      <c r="AS765" s="57">
        <v>48348570</v>
      </c>
    </row>
    <row r="766" spans="1:45" x14ac:dyDescent="0.35">
      <c r="A766" t="s">
        <v>1214</v>
      </c>
      <c r="B766" s="57">
        <v>-16</v>
      </c>
      <c r="C766" s="57">
        <v>-4</v>
      </c>
      <c r="D766" s="57">
        <v>-27</v>
      </c>
      <c r="E766" s="57">
        <v>-7</v>
      </c>
      <c r="F766" s="57">
        <v>1</v>
      </c>
      <c r="G766" s="57">
        <v>4</v>
      </c>
      <c r="H766" s="74">
        <v>146.86000000000001</v>
      </c>
      <c r="I766" s="74">
        <v>170.11</v>
      </c>
      <c r="J766" s="74">
        <v>230.4</v>
      </c>
      <c r="K766" s="74">
        <v>187.63</v>
      </c>
      <c r="L766" s="74">
        <v>153.24</v>
      </c>
      <c r="M766" s="74">
        <v>151.12</v>
      </c>
      <c r="N766" s="74">
        <v>133.83000000000001</v>
      </c>
      <c r="U766" s="57">
        <v>154</v>
      </c>
      <c r="V766" s="57">
        <v>16</v>
      </c>
      <c r="W766" s="57">
        <v>21</v>
      </c>
      <c r="X766" s="57">
        <v>7</v>
      </c>
      <c r="Y766" s="57">
        <v>7</v>
      </c>
      <c r="Z766" s="57">
        <v>6</v>
      </c>
      <c r="AC766" s="57">
        <v>91</v>
      </c>
      <c r="AD766" s="57">
        <v>109</v>
      </c>
      <c r="AE766" s="57">
        <v>105</v>
      </c>
      <c r="AF766" s="57">
        <v>70</v>
      </c>
      <c r="AG766" s="57">
        <v>59</v>
      </c>
      <c r="AH766" s="74"/>
      <c r="AI766" s="74"/>
      <c r="AJ766" s="74"/>
      <c r="AK766" s="74"/>
      <c r="AL766" s="74"/>
      <c r="AM766" s="74"/>
      <c r="AN766" s="74"/>
      <c r="AO766" s="74"/>
      <c r="AP766" s="57">
        <v>137991700</v>
      </c>
      <c r="AQ766" s="57">
        <v>113276</v>
      </c>
      <c r="AR766" s="57">
        <v>52333470</v>
      </c>
      <c r="AS766" s="57">
        <v>48388896</v>
      </c>
    </row>
    <row r="767" spans="1:45" x14ac:dyDescent="0.35">
      <c r="A767" t="s">
        <v>1215</v>
      </c>
      <c r="B767" s="57">
        <v>-12</v>
      </c>
      <c r="C767" s="57">
        <v>-5</v>
      </c>
      <c r="D767" s="57">
        <v>-26</v>
      </c>
      <c r="E767" s="57">
        <v>-4</v>
      </c>
      <c r="F767" s="57">
        <v>27</v>
      </c>
      <c r="G767" s="57">
        <v>2</v>
      </c>
      <c r="H767" s="74">
        <v>122.53</v>
      </c>
      <c r="I767" s="74">
        <v>138.06</v>
      </c>
      <c r="J767" s="74">
        <v>139.59</v>
      </c>
      <c r="K767" s="74">
        <v>144.44999999999999</v>
      </c>
      <c r="L767" s="74">
        <v>140.79</v>
      </c>
      <c r="M767" s="74">
        <v>131.62</v>
      </c>
      <c r="N767" s="74">
        <v>113.35</v>
      </c>
      <c r="U767" s="57">
        <v>135</v>
      </c>
      <c r="V767" s="57">
        <v>15</v>
      </c>
      <c r="W767" s="57">
        <v>17</v>
      </c>
      <c r="X767" s="57">
        <v>8</v>
      </c>
      <c r="Y767" s="57">
        <v>12</v>
      </c>
      <c r="Z767" s="57">
        <v>7</v>
      </c>
      <c r="AC767" s="57">
        <v>94</v>
      </c>
      <c r="AD767" s="57">
        <v>117</v>
      </c>
      <c r="AE767" s="57">
        <v>111</v>
      </c>
      <c r="AF767" s="57">
        <v>70</v>
      </c>
      <c r="AG767" s="57">
        <v>59</v>
      </c>
      <c r="AH767" s="74"/>
      <c r="AI767" s="74"/>
      <c r="AJ767" s="74"/>
      <c r="AK767" s="74"/>
      <c r="AL767" s="74"/>
      <c r="AM767" s="74"/>
      <c r="AN767" s="74"/>
      <c r="AO767" s="74"/>
      <c r="AP767" s="57">
        <v>138064670</v>
      </c>
      <c r="AQ767" s="57">
        <v>72984</v>
      </c>
      <c r="AR767" s="57">
        <v>52345160</v>
      </c>
      <c r="AS767" s="57">
        <v>48416496</v>
      </c>
    </row>
    <row r="768" spans="1:45" x14ac:dyDescent="0.35">
      <c r="A768" t="s">
        <v>1216</v>
      </c>
      <c r="B768" s="57">
        <v>-15</v>
      </c>
      <c r="C768" s="57">
        <v>0</v>
      </c>
      <c r="D768" s="57">
        <v>-34</v>
      </c>
      <c r="E768" s="57">
        <v>-29</v>
      </c>
      <c r="F768" s="57">
        <v>9</v>
      </c>
      <c r="G768" s="57">
        <v>8</v>
      </c>
      <c r="H768" s="74">
        <v>124.88</v>
      </c>
      <c r="I768" s="74">
        <v>134.13</v>
      </c>
      <c r="J768" s="74">
        <v>134.16</v>
      </c>
      <c r="K768" s="74">
        <v>130.88</v>
      </c>
      <c r="L768" s="74">
        <v>177.3</v>
      </c>
      <c r="M768" s="74">
        <v>145.29</v>
      </c>
      <c r="N768" s="74">
        <v>129.87</v>
      </c>
      <c r="U768" s="57">
        <v>138</v>
      </c>
      <c r="V768" s="57">
        <v>6</v>
      </c>
      <c r="W768" s="57">
        <v>16</v>
      </c>
      <c r="X768" s="57">
        <v>9</v>
      </c>
      <c r="Y768" s="57">
        <v>9</v>
      </c>
      <c r="Z768" s="57">
        <v>8</v>
      </c>
      <c r="AC768" s="57">
        <v>87</v>
      </c>
      <c r="AD768" s="57">
        <v>106</v>
      </c>
      <c r="AE768" s="57">
        <v>105</v>
      </c>
      <c r="AF768" s="57">
        <v>53</v>
      </c>
      <c r="AG768" s="57">
        <v>60</v>
      </c>
      <c r="AH768" s="74"/>
      <c r="AI768" s="74"/>
      <c r="AJ768" s="74"/>
      <c r="AK768" s="74">
        <v>93.71</v>
      </c>
      <c r="AL768" s="74">
        <v>76.86</v>
      </c>
      <c r="AM768" s="74">
        <v>94.37</v>
      </c>
      <c r="AN768" s="74">
        <v>107.55</v>
      </c>
      <c r="AO768" s="74">
        <v>114.01</v>
      </c>
      <c r="AP768" s="57">
        <v>138143340</v>
      </c>
      <c r="AQ768" s="57">
        <v>78666</v>
      </c>
      <c r="AR768" s="57">
        <v>52360490</v>
      </c>
      <c r="AS768" s="57">
        <v>48440772</v>
      </c>
    </row>
    <row r="769" spans="1:45" x14ac:dyDescent="0.35">
      <c r="A769" t="s">
        <v>1217</v>
      </c>
      <c r="B769" s="57">
        <v>-16</v>
      </c>
      <c r="C769" s="57">
        <v>1</v>
      </c>
      <c r="D769" s="57">
        <v>-33</v>
      </c>
      <c r="E769" s="57">
        <v>-28</v>
      </c>
      <c r="F769" s="57">
        <v>14</v>
      </c>
      <c r="G769" s="57">
        <v>8</v>
      </c>
      <c r="H769" s="74">
        <v>129.96</v>
      </c>
      <c r="I769" s="74">
        <v>140.62</v>
      </c>
      <c r="J769" s="74">
        <v>145.54</v>
      </c>
      <c r="K769" s="74">
        <v>140.43</v>
      </c>
      <c r="L769" s="74">
        <v>179.11</v>
      </c>
      <c r="M769" s="74">
        <v>150.91</v>
      </c>
      <c r="N769" s="74">
        <v>134.83000000000001</v>
      </c>
      <c r="U769" s="57">
        <v>187</v>
      </c>
      <c r="V769" s="57">
        <v>19</v>
      </c>
      <c r="W769" s="57">
        <v>21</v>
      </c>
      <c r="X769" s="57">
        <v>7</v>
      </c>
      <c r="Y769" s="57">
        <v>15</v>
      </c>
      <c r="Z769" s="57">
        <v>9</v>
      </c>
      <c r="AC769" s="57">
        <v>86</v>
      </c>
      <c r="AD769" s="57">
        <v>104</v>
      </c>
      <c r="AE769" s="57">
        <v>103</v>
      </c>
      <c r="AF769" s="57">
        <v>56</v>
      </c>
      <c r="AG769" s="57">
        <v>61</v>
      </c>
      <c r="AH769" s="74"/>
      <c r="AI769" s="74"/>
      <c r="AJ769" s="74"/>
      <c r="AK769" s="74">
        <v>95.1</v>
      </c>
      <c r="AL769" s="74">
        <v>77.959999999999994</v>
      </c>
      <c r="AM769" s="74">
        <v>95.93</v>
      </c>
      <c r="AN769" s="74">
        <v>109.1</v>
      </c>
      <c r="AO769" s="74">
        <v>115.49</v>
      </c>
      <c r="AP769" s="57">
        <v>138220430</v>
      </c>
      <c r="AQ769" s="57">
        <v>77086</v>
      </c>
      <c r="AR769" s="57">
        <v>52373224</v>
      </c>
      <c r="AS769" s="57">
        <v>48467140</v>
      </c>
    </row>
    <row r="770" spans="1:45" x14ac:dyDescent="0.35">
      <c r="A770" t="s">
        <v>1218</v>
      </c>
      <c r="B770" s="57">
        <v>-15</v>
      </c>
      <c r="C770" s="57">
        <v>1</v>
      </c>
      <c r="D770" s="57">
        <v>-32</v>
      </c>
      <c r="E770" s="57">
        <v>-27</v>
      </c>
      <c r="F770" s="57">
        <v>12</v>
      </c>
      <c r="G770" s="57">
        <v>9</v>
      </c>
      <c r="H770" s="74">
        <v>131.56</v>
      </c>
      <c r="I770" s="74">
        <v>142.53</v>
      </c>
      <c r="J770" s="74">
        <v>151.29</v>
      </c>
      <c r="K770" s="74">
        <v>143.11000000000001</v>
      </c>
      <c r="L770" s="74">
        <v>183.76</v>
      </c>
      <c r="M770" s="74">
        <v>154.12</v>
      </c>
      <c r="N770" s="74">
        <v>128.31</v>
      </c>
      <c r="U770" s="57">
        <v>202</v>
      </c>
      <c r="V770" s="57">
        <v>21</v>
      </c>
      <c r="W770" s="57">
        <v>23</v>
      </c>
      <c r="X770" s="57">
        <v>26</v>
      </c>
      <c r="Y770" s="57">
        <v>16</v>
      </c>
      <c r="Z770" s="57">
        <v>7</v>
      </c>
      <c r="AC770" s="57">
        <v>86</v>
      </c>
      <c r="AD770" s="57">
        <v>105</v>
      </c>
      <c r="AE770" s="57">
        <v>103</v>
      </c>
      <c r="AF770" s="57">
        <v>56</v>
      </c>
      <c r="AG770" s="57">
        <v>62</v>
      </c>
      <c r="AH770" s="74"/>
      <c r="AI770" s="74"/>
      <c r="AJ770" s="74"/>
      <c r="AK770" s="74">
        <v>96.24</v>
      </c>
      <c r="AL770" s="74">
        <v>78.8</v>
      </c>
      <c r="AM770" s="74">
        <v>96.96</v>
      </c>
      <c r="AN770" s="74">
        <v>110.75</v>
      </c>
      <c r="AO770" s="74">
        <v>116.19</v>
      </c>
      <c r="AP770" s="57">
        <v>138299200</v>
      </c>
      <c r="AQ770" s="57">
        <v>78777</v>
      </c>
      <c r="AR770" s="57">
        <v>52385690</v>
      </c>
      <c r="AS770" s="57">
        <v>48494416</v>
      </c>
    </row>
    <row r="771" spans="1:45" x14ac:dyDescent="0.35">
      <c r="A771" t="s">
        <v>1219</v>
      </c>
      <c r="B771" s="57">
        <v>-15</v>
      </c>
      <c r="C771" s="57">
        <v>2</v>
      </c>
      <c r="D771" s="57">
        <v>-33</v>
      </c>
      <c r="E771" s="57">
        <v>-27</v>
      </c>
      <c r="F771" s="57">
        <v>14</v>
      </c>
      <c r="G771" s="57">
        <v>8</v>
      </c>
      <c r="H771" s="74">
        <v>130.84</v>
      </c>
      <c r="I771" s="74">
        <v>140.75</v>
      </c>
      <c r="J771" s="74">
        <v>151.56</v>
      </c>
      <c r="K771" s="74">
        <v>141.96</v>
      </c>
      <c r="L771" s="74">
        <v>179.58</v>
      </c>
      <c r="M771" s="74">
        <v>151.04</v>
      </c>
      <c r="N771" s="74">
        <v>123.43</v>
      </c>
      <c r="U771" s="57">
        <v>181</v>
      </c>
      <c r="V771" s="57">
        <v>12</v>
      </c>
      <c r="W771" s="57">
        <v>19</v>
      </c>
      <c r="X771" s="57">
        <v>8</v>
      </c>
      <c r="Y771" s="57">
        <v>15</v>
      </c>
      <c r="Z771" s="57">
        <v>8</v>
      </c>
      <c r="AC771" s="57">
        <v>86</v>
      </c>
      <c r="AD771" s="57">
        <v>102</v>
      </c>
      <c r="AE771" s="57">
        <v>102</v>
      </c>
      <c r="AF771" s="57">
        <v>58</v>
      </c>
      <c r="AG771" s="57">
        <v>63</v>
      </c>
      <c r="AH771" s="74"/>
      <c r="AI771" s="74"/>
      <c r="AJ771" s="74"/>
      <c r="AK771" s="74">
        <v>96.29</v>
      </c>
      <c r="AL771" s="74">
        <v>78.06</v>
      </c>
      <c r="AM771" s="74">
        <v>97.79</v>
      </c>
      <c r="AN771" s="74">
        <v>111.01</v>
      </c>
      <c r="AO771" s="74">
        <v>116.23</v>
      </c>
      <c r="AP771" s="57">
        <v>138377570</v>
      </c>
      <c r="AQ771" s="57">
        <v>78355</v>
      </c>
      <c r="AR771" s="57">
        <v>52399030</v>
      </c>
      <c r="AS771" s="57">
        <v>48520510</v>
      </c>
    </row>
    <row r="772" spans="1:45" x14ac:dyDescent="0.35">
      <c r="A772" t="s">
        <v>1220</v>
      </c>
      <c r="B772" s="57">
        <v>-16</v>
      </c>
      <c r="C772" s="57">
        <v>1</v>
      </c>
      <c r="D772" s="57">
        <v>-31</v>
      </c>
      <c r="E772" s="57">
        <v>-26</v>
      </c>
      <c r="F772" s="57">
        <v>1</v>
      </c>
      <c r="G772" s="57">
        <v>8</v>
      </c>
      <c r="H772" s="74">
        <v>147.07</v>
      </c>
      <c r="I772" s="74">
        <v>158.65</v>
      </c>
      <c r="J772" s="74">
        <v>182.25</v>
      </c>
      <c r="K772" s="74">
        <v>163.85</v>
      </c>
      <c r="L772" s="74">
        <v>182.81</v>
      </c>
      <c r="M772" s="74">
        <v>173.2</v>
      </c>
      <c r="N772" s="74">
        <v>132.31</v>
      </c>
      <c r="U772" s="57">
        <v>171</v>
      </c>
      <c r="V772" s="57">
        <v>14</v>
      </c>
      <c r="W772" s="57">
        <v>19</v>
      </c>
      <c r="X772" s="57">
        <v>29</v>
      </c>
      <c r="Y772" s="57">
        <v>12</v>
      </c>
      <c r="Z772" s="57">
        <v>22</v>
      </c>
      <c r="AC772" s="57">
        <v>88</v>
      </c>
      <c r="AD772" s="57">
        <v>103</v>
      </c>
      <c r="AE772" s="57">
        <v>102</v>
      </c>
      <c r="AF772" s="57">
        <v>57</v>
      </c>
      <c r="AG772" s="57">
        <v>60</v>
      </c>
      <c r="AH772" s="74"/>
      <c r="AI772" s="74"/>
      <c r="AJ772" s="74"/>
      <c r="AK772" s="74">
        <v>96.42</v>
      </c>
      <c r="AL772" s="74">
        <v>78.36</v>
      </c>
      <c r="AM772" s="74">
        <v>98.36</v>
      </c>
      <c r="AN772" s="74">
        <v>110.55</v>
      </c>
      <c r="AO772" s="74">
        <v>116.23</v>
      </c>
      <c r="AP772" s="57">
        <v>138459790</v>
      </c>
      <c r="AQ772" s="57">
        <v>82228</v>
      </c>
      <c r="AR772" s="57">
        <v>52414184</v>
      </c>
      <c r="AS772" s="57">
        <v>48549696</v>
      </c>
    </row>
    <row r="773" spans="1:45" x14ac:dyDescent="0.35">
      <c r="A773" t="s">
        <v>1221</v>
      </c>
      <c r="B773" s="57">
        <v>-17</v>
      </c>
      <c r="C773" s="57">
        <v>-5</v>
      </c>
      <c r="D773" s="57">
        <v>-26</v>
      </c>
      <c r="E773" s="57">
        <v>-8</v>
      </c>
      <c r="F773" s="57">
        <v>-7</v>
      </c>
      <c r="G773" s="57">
        <v>4</v>
      </c>
      <c r="H773" s="74">
        <v>146.13999999999999</v>
      </c>
      <c r="I773" s="74">
        <v>172.28</v>
      </c>
      <c r="J773" s="74">
        <v>229.66</v>
      </c>
      <c r="K773" s="74">
        <v>188.6</v>
      </c>
      <c r="L773" s="74">
        <v>158.91</v>
      </c>
      <c r="M773" s="74">
        <v>165.72</v>
      </c>
      <c r="N773" s="74">
        <v>120.99</v>
      </c>
      <c r="U773" s="57">
        <v>160</v>
      </c>
      <c r="V773" s="57">
        <v>20</v>
      </c>
      <c r="W773" s="57">
        <v>22</v>
      </c>
      <c r="X773" s="57">
        <v>6</v>
      </c>
      <c r="Y773" s="57">
        <v>12</v>
      </c>
      <c r="Z773" s="57">
        <v>17</v>
      </c>
      <c r="AC773" s="57">
        <v>90</v>
      </c>
      <c r="AD773" s="57">
        <v>109</v>
      </c>
      <c r="AE773" s="57">
        <v>104</v>
      </c>
      <c r="AF773" s="57">
        <v>77</v>
      </c>
      <c r="AG773" s="57">
        <v>61</v>
      </c>
      <c r="AH773" s="74"/>
      <c r="AI773" s="74"/>
      <c r="AJ773" s="74"/>
      <c r="AK773" s="74"/>
      <c r="AL773" s="74"/>
      <c r="AM773" s="74"/>
      <c r="AN773" s="74"/>
      <c r="AO773" s="74"/>
      <c r="AP773" s="57">
        <v>138540480</v>
      </c>
      <c r="AQ773" s="57">
        <v>80687</v>
      </c>
      <c r="AR773" s="57">
        <v>52428976</v>
      </c>
      <c r="AS773" s="57">
        <v>48577890</v>
      </c>
    </row>
    <row r="774" spans="1:45" x14ac:dyDescent="0.35">
      <c r="A774" t="s">
        <v>1224</v>
      </c>
      <c r="B774" s="57">
        <v>-17</v>
      </c>
      <c r="C774" s="57">
        <v>-7</v>
      </c>
      <c r="D774" s="57">
        <v>-28</v>
      </c>
      <c r="E774" s="57">
        <v>-5</v>
      </c>
      <c r="F774" s="57">
        <v>-9</v>
      </c>
      <c r="G774" s="57">
        <v>3</v>
      </c>
      <c r="H774" s="74">
        <v>119.49</v>
      </c>
      <c r="I774" s="74">
        <v>139.19999999999999</v>
      </c>
      <c r="J774" s="74">
        <v>130.84</v>
      </c>
      <c r="K774" s="74">
        <v>144.27000000000001</v>
      </c>
      <c r="L774" s="74">
        <v>142.58000000000001</v>
      </c>
      <c r="M774" s="74">
        <v>135.82</v>
      </c>
      <c r="N774" s="74">
        <v>106.44</v>
      </c>
      <c r="U774" s="57">
        <v>135</v>
      </c>
      <c r="V774" s="57">
        <v>11</v>
      </c>
      <c r="W774" s="57">
        <v>18</v>
      </c>
      <c r="X774" s="57">
        <v>7</v>
      </c>
      <c r="Y774" s="57">
        <v>8</v>
      </c>
      <c r="Z774" s="57">
        <v>6</v>
      </c>
      <c r="AC774" s="57">
        <v>91</v>
      </c>
      <c r="AD774" s="57">
        <v>112</v>
      </c>
      <c r="AE774" s="57">
        <v>110</v>
      </c>
      <c r="AF774" s="57">
        <v>91</v>
      </c>
      <c r="AG774" s="57">
        <v>61</v>
      </c>
      <c r="AH774" s="74"/>
      <c r="AI774" s="74"/>
      <c r="AJ774" s="74"/>
      <c r="AK774" s="74"/>
      <c r="AL774" s="74"/>
      <c r="AM774" s="74"/>
      <c r="AN774" s="74"/>
      <c r="AO774" s="74"/>
      <c r="AP774" s="57">
        <v>138585200</v>
      </c>
      <c r="AQ774" s="57">
        <v>44731</v>
      </c>
      <c r="AR774" s="57">
        <v>52437296</v>
      </c>
      <c r="AS774" s="57">
        <v>48594496</v>
      </c>
    </row>
    <row r="775" spans="1:45" x14ac:dyDescent="0.35">
      <c r="A775" t="s">
        <v>1225</v>
      </c>
      <c r="B775" s="57">
        <v>-15</v>
      </c>
      <c r="C775" s="57">
        <v>1</v>
      </c>
      <c r="D775" s="57">
        <v>-32</v>
      </c>
      <c r="E775" s="57">
        <v>-28</v>
      </c>
      <c r="F775" s="57">
        <v>15</v>
      </c>
      <c r="G775" s="57">
        <v>8</v>
      </c>
      <c r="H775" s="74">
        <v>128.97999999999999</v>
      </c>
      <c r="I775" s="74">
        <v>139.9</v>
      </c>
      <c r="J775" s="74">
        <v>138.63999999999999</v>
      </c>
      <c r="K775" s="74">
        <v>137.21</v>
      </c>
      <c r="L775" s="74">
        <v>183.27</v>
      </c>
      <c r="M775" s="74">
        <v>151.66999999999999</v>
      </c>
      <c r="N775" s="74">
        <v>132.88</v>
      </c>
      <c r="U775" s="57">
        <v>170</v>
      </c>
      <c r="V775" s="57">
        <v>20</v>
      </c>
      <c r="W775" s="57">
        <v>21</v>
      </c>
      <c r="X775" s="57">
        <v>9</v>
      </c>
      <c r="Y775" s="57">
        <v>15</v>
      </c>
      <c r="Z775" s="57">
        <v>7</v>
      </c>
      <c r="AC775" s="57">
        <v>88</v>
      </c>
      <c r="AD775" s="57">
        <v>109</v>
      </c>
      <c r="AE775" s="57">
        <v>106</v>
      </c>
      <c r="AF775" s="57">
        <v>55</v>
      </c>
      <c r="AG775" s="57">
        <v>61</v>
      </c>
      <c r="AH775" s="74"/>
      <c r="AI775" s="74"/>
      <c r="AJ775" s="74"/>
      <c r="AK775" s="74">
        <v>95.86</v>
      </c>
      <c r="AL775" s="74">
        <v>78.099999999999994</v>
      </c>
      <c r="AM775" s="74">
        <v>98.23</v>
      </c>
      <c r="AN775" s="74">
        <v>109.5</v>
      </c>
      <c r="AO775" s="74">
        <v>114.57</v>
      </c>
      <c r="AP775" s="57">
        <v>138650800</v>
      </c>
      <c r="AQ775" s="57">
        <v>65594</v>
      </c>
      <c r="AR775" s="57">
        <v>52447404</v>
      </c>
      <c r="AS775" s="57">
        <v>48617356</v>
      </c>
    </row>
    <row r="776" spans="1:45" x14ac:dyDescent="0.35">
      <c r="A776" t="s">
        <v>1226</v>
      </c>
      <c r="B776" s="57">
        <v>-15</v>
      </c>
      <c r="C776" s="57">
        <v>1</v>
      </c>
      <c r="D776" s="57">
        <v>-31</v>
      </c>
      <c r="E776" s="57">
        <v>-28</v>
      </c>
      <c r="F776" s="57">
        <v>16</v>
      </c>
      <c r="G776" s="57">
        <v>8</v>
      </c>
      <c r="H776" s="74">
        <v>131.31</v>
      </c>
      <c r="I776" s="74">
        <v>142.03</v>
      </c>
      <c r="J776" s="74">
        <v>147.38999999999999</v>
      </c>
      <c r="K776" s="74">
        <v>140.83000000000001</v>
      </c>
      <c r="L776" s="74">
        <v>180.22</v>
      </c>
      <c r="M776" s="74">
        <v>155.31</v>
      </c>
      <c r="N776" s="74">
        <v>137.57</v>
      </c>
      <c r="U776" s="57">
        <v>204</v>
      </c>
      <c r="V776" s="57">
        <v>19</v>
      </c>
      <c r="W776" s="57">
        <v>23</v>
      </c>
      <c r="X776" s="57">
        <v>11</v>
      </c>
      <c r="Y776" s="57">
        <v>20</v>
      </c>
      <c r="Z776" s="57">
        <v>10</v>
      </c>
      <c r="AC776" s="57">
        <v>88</v>
      </c>
      <c r="AD776" s="57">
        <v>107</v>
      </c>
      <c r="AE776" s="57">
        <v>104</v>
      </c>
      <c r="AF776" s="57">
        <v>59</v>
      </c>
      <c r="AG776" s="57">
        <v>61</v>
      </c>
      <c r="AH776" s="74"/>
      <c r="AI776" s="74"/>
      <c r="AJ776" s="74"/>
      <c r="AK776" s="74">
        <v>95.62</v>
      </c>
      <c r="AL776" s="74">
        <v>77.88</v>
      </c>
      <c r="AM776" s="74">
        <v>98.43</v>
      </c>
      <c r="AN776" s="74">
        <v>108.95</v>
      </c>
      <c r="AO776" s="74">
        <v>113.81</v>
      </c>
      <c r="AP776" s="57">
        <v>138718050</v>
      </c>
      <c r="AQ776" s="57">
        <v>67245</v>
      </c>
      <c r="AR776" s="57">
        <v>52458210</v>
      </c>
      <c r="AS776" s="57">
        <v>48642076</v>
      </c>
    </row>
    <row r="777" spans="1:45" x14ac:dyDescent="0.35">
      <c r="A777" t="s">
        <v>1227</v>
      </c>
      <c r="B777" s="57">
        <v>-14</v>
      </c>
      <c r="C777" s="57">
        <v>1</v>
      </c>
      <c r="D777" s="57">
        <v>-31</v>
      </c>
      <c r="E777" s="57">
        <v>-27</v>
      </c>
      <c r="F777" s="57">
        <v>13</v>
      </c>
      <c r="G777" s="57">
        <v>8</v>
      </c>
      <c r="H777" s="74">
        <v>132.44999999999999</v>
      </c>
      <c r="I777" s="74">
        <v>144.21</v>
      </c>
      <c r="J777" s="74">
        <v>153.51</v>
      </c>
      <c r="K777" s="74">
        <v>145.24</v>
      </c>
      <c r="L777" s="74">
        <v>182.39</v>
      </c>
      <c r="M777" s="74">
        <v>159.63</v>
      </c>
      <c r="N777" s="74">
        <v>132.81</v>
      </c>
      <c r="U777" s="57">
        <v>190</v>
      </c>
      <c r="V777" s="57">
        <v>16</v>
      </c>
      <c r="W777" s="57">
        <v>22</v>
      </c>
      <c r="X777" s="57">
        <v>9</v>
      </c>
      <c r="Y777" s="57">
        <v>15</v>
      </c>
      <c r="Z777" s="57">
        <v>7</v>
      </c>
      <c r="AC777" s="57">
        <v>89</v>
      </c>
      <c r="AD777" s="57">
        <v>107</v>
      </c>
      <c r="AE777" s="57">
        <v>105</v>
      </c>
      <c r="AF777" s="57">
        <v>60</v>
      </c>
      <c r="AG777" s="57">
        <v>64</v>
      </c>
      <c r="AH777" s="74"/>
      <c r="AI777" s="74"/>
      <c r="AJ777" s="74"/>
      <c r="AK777" s="74">
        <v>95.3</v>
      </c>
      <c r="AL777" s="74">
        <v>78.349999999999994</v>
      </c>
      <c r="AM777" s="74">
        <v>98.1</v>
      </c>
      <c r="AN777" s="74">
        <v>107.75</v>
      </c>
      <c r="AO777" s="74">
        <v>113.51</v>
      </c>
      <c r="AP777" s="57">
        <v>138785780</v>
      </c>
      <c r="AQ777" s="57">
        <v>67724</v>
      </c>
      <c r="AR777" s="57">
        <v>52468730</v>
      </c>
      <c r="AS777" s="57">
        <v>48666800</v>
      </c>
    </row>
    <row r="778" spans="1:45" x14ac:dyDescent="0.35">
      <c r="A778" t="s">
        <v>1229</v>
      </c>
      <c r="B778" s="57">
        <v>-14</v>
      </c>
      <c r="C778" s="57">
        <v>3</v>
      </c>
      <c r="D778" s="57">
        <v>-30</v>
      </c>
      <c r="E778" s="57">
        <v>-27</v>
      </c>
      <c r="F778" s="57">
        <v>15</v>
      </c>
      <c r="G778" s="57">
        <v>8</v>
      </c>
      <c r="H778" s="74">
        <v>134.36000000000001</v>
      </c>
      <c r="I778" s="74">
        <v>146.5</v>
      </c>
      <c r="J778" s="74">
        <v>155.46</v>
      </c>
      <c r="K778" s="74">
        <v>148.83000000000001</v>
      </c>
      <c r="L778" s="74">
        <v>182.83</v>
      </c>
      <c r="M778" s="74">
        <v>152.86000000000001</v>
      </c>
      <c r="N778" s="74">
        <v>127.54</v>
      </c>
      <c r="U778" s="57">
        <v>187</v>
      </c>
      <c r="V778" s="57">
        <v>15</v>
      </c>
      <c r="W778" s="57">
        <v>22</v>
      </c>
      <c r="X778" s="57">
        <v>7</v>
      </c>
      <c r="Y778" s="57">
        <v>14</v>
      </c>
      <c r="Z778" s="57">
        <v>9</v>
      </c>
      <c r="AC778" s="57">
        <v>88</v>
      </c>
      <c r="AD778" s="57">
        <v>106</v>
      </c>
      <c r="AE778" s="57">
        <v>103</v>
      </c>
      <c r="AF778" s="57">
        <v>61</v>
      </c>
      <c r="AG778" s="57">
        <v>64</v>
      </c>
      <c r="AH778" s="74"/>
      <c r="AI778" s="74"/>
      <c r="AJ778" s="74"/>
      <c r="AK778" s="74">
        <v>95.56</v>
      </c>
      <c r="AL778" s="74">
        <v>79.89</v>
      </c>
      <c r="AM778" s="74">
        <v>97.66</v>
      </c>
      <c r="AN778" s="74">
        <v>107.24</v>
      </c>
      <c r="AO778" s="74">
        <v>113.66</v>
      </c>
      <c r="AP778" s="57">
        <v>138857870</v>
      </c>
      <c r="AQ778" s="57">
        <v>72107</v>
      </c>
      <c r="AR778" s="57">
        <v>52480344</v>
      </c>
      <c r="AS778" s="57">
        <v>48693092</v>
      </c>
    </row>
    <row r="779" spans="1:45" x14ac:dyDescent="0.35">
      <c r="A779" t="s">
        <v>1230</v>
      </c>
      <c r="B779" s="57">
        <v>-12</v>
      </c>
      <c r="C779" s="57">
        <v>4</v>
      </c>
      <c r="D779" s="57">
        <v>-27</v>
      </c>
      <c r="E779" s="57">
        <v>-26</v>
      </c>
      <c r="F779" s="57">
        <v>18</v>
      </c>
      <c r="G779" s="57">
        <v>7</v>
      </c>
      <c r="H779" s="74">
        <v>152.25</v>
      </c>
      <c r="I779" s="74">
        <v>164.39</v>
      </c>
      <c r="J779" s="74">
        <v>192.32</v>
      </c>
      <c r="K779" s="74">
        <v>171.05</v>
      </c>
      <c r="L779" s="74">
        <v>182.09</v>
      </c>
      <c r="M779" s="74">
        <v>172.11</v>
      </c>
      <c r="N779" s="74">
        <v>134.54</v>
      </c>
      <c r="U779" s="57">
        <v>177</v>
      </c>
      <c r="V779" s="57">
        <v>17</v>
      </c>
      <c r="W779" s="57">
        <v>21</v>
      </c>
      <c r="X779" s="57">
        <v>6</v>
      </c>
      <c r="Y779" s="57">
        <v>12</v>
      </c>
      <c r="Z779" s="57">
        <v>26</v>
      </c>
      <c r="AC779" s="57">
        <v>91</v>
      </c>
      <c r="AD779" s="57">
        <v>107</v>
      </c>
      <c r="AE779" s="57">
        <v>101</v>
      </c>
      <c r="AF779" s="57">
        <v>60</v>
      </c>
      <c r="AG779" s="57">
        <v>68</v>
      </c>
      <c r="AH779" s="74"/>
      <c r="AI779" s="74"/>
      <c r="AJ779" s="74"/>
      <c r="AK779" s="74">
        <v>95.57</v>
      </c>
      <c r="AL779" s="74">
        <v>80.16</v>
      </c>
      <c r="AM779" s="74">
        <v>97.65</v>
      </c>
      <c r="AN779" s="74">
        <v>106.9</v>
      </c>
      <c r="AO779" s="74">
        <v>114.04</v>
      </c>
      <c r="AP779" s="57">
        <v>138937520</v>
      </c>
      <c r="AQ779" s="57">
        <v>79650</v>
      </c>
      <c r="AR779" s="57">
        <v>52491420</v>
      </c>
      <c r="AS779" s="57">
        <v>48718976</v>
      </c>
    </row>
    <row r="780" spans="1:45" x14ac:dyDescent="0.35">
      <c r="A780" t="s">
        <v>1231</v>
      </c>
      <c r="B780" s="57">
        <v>-16</v>
      </c>
      <c r="C780" s="57">
        <v>-2</v>
      </c>
      <c r="D780" s="57">
        <v>-24</v>
      </c>
      <c r="E780" s="57">
        <v>-8</v>
      </c>
      <c r="F780" s="57">
        <v>-2</v>
      </c>
      <c r="G780" s="57">
        <v>3</v>
      </c>
      <c r="H780" s="74">
        <v>148.79</v>
      </c>
      <c r="I780" s="74">
        <v>178.93</v>
      </c>
      <c r="J780" s="74">
        <v>238.18</v>
      </c>
      <c r="K780" s="74">
        <v>197.19</v>
      </c>
      <c r="L780" s="74">
        <v>160.85</v>
      </c>
      <c r="M780" s="74">
        <v>177.97</v>
      </c>
      <c r="N780" s="74">
        <v>126.43</v>
      </c>
      <c r="U780" s="57">
        <v>181</v>
      </c>
      <c r="V780" s="57">
        <v>22</v>
      </c>
      <c r="W780" s="57">
        <v>16</v>
      </c>
      <c r="X780" s="57">
        <v>13</v>
      </c>
      <c r="Y780" s="57">
        <v>8</v>
      </c>
      <c r="Z780" s="57">
        <v>7</v>
      </c>
      <c r="AC780" s="57">
        <v>93</v>
      </c>
      <c r="AD780" s="57">
        <v>112</v>
      </c>
      <c r="AE780" s="57">
        <v>104</v>
      </c>
      <c r="AF780" s="57">
        <v>89</v>
      </c>
      <c r="AG780" s="57">
        <v>68</v>
      </c>
      <c r="AH780" s="74"/>
      <c r="AI780" s="74"/>
      <c r="AJ780" s="74"/>
      <c r="AK780" s="74"/>
      <c r="AL780" s="74"/>
      <c r="AM780" s="74"/>
      <c r="AN780" s="74"/>
      <c r="AO780" s="74"/>
      <c r="AP780" s="57">
        <v>139019120</v>
      </c>
      <c r="AQ780" s="57">
        <v>81592</v>
      </c>
      <c r="AR780" s="57">
        <v>52506600</v>
      </c>
      <c r="AS780" s="57">
        <v>48745284</v>
      </c>
    </row>
    <row r="781" spans="1:45" x14ac:dyDescent="0.35">
      <c r="A781" t="s">
        <v>1232</v>
      </c>
      <c r="B781" s="57">
        <v>-16</v>
      </c>
      <c r="C781" s="57">
        <v>-4</v>
      </c>
      <c r="D781" s="57">
        <v>-26</v>
      </c>
      <c r="E781" s="57">
        <v>-6</v>
      </c>
      <c r="F781" s="57">
        <v>-21</v>
      </c>
      <c r="G781" s="57">
        <v>3</v>
      </c>
      <c r="H781" s="74">
        <v>126.06</v>
      </c>
      <c r="I781" s="74">
        <v>151.59</v>
      </c>
      <c r="J781" s="74">
        <v>144.79</v>
      </c>
      <c r="K781" s="74">
        <v>160.84</v>
      </c>
      <c r="L781" s="74">
        <v>147.29</v>
      </c>
      <c r="M781" s="74">
        <v>140.91999999999999</v>
      </c>
      <c r="N781" s="74">
        <v>115.41</v>
      </c>
      <c r="U781" s="57">
        <v>151</v>
      </c>
      <c r="V781" s="57">
        <v>14</v>
      </c>
      <c r="W781" s="57">
        <v>19</v>
      </c>
      <c r="X781" s="57">
        <v>7</v>
      </c>
      <c r="Y781" s="57">
        <v>11</v>
      </c>
      <c r="Z781" s="57">
        <v>7</v>
      </c>
      <c r="AC781" s="57">
        <v>92</v>
      </c>
      <c r="AD781" s="57">
        <v>114</v>
      </c>
      <c r="AE781" s="57">
        <v>110</v>
      </c>
      <c r="AF781" s="57">
        <v>88</v>
      </c>
      <c r="AG781" s="57">
        <v>68</v>
      </c>
      <c r="AH781" s="74"/>
      <c r="AI781" s="74"/>
      <c r="AJ781" s="74"/>
      <c r="AK781" s="74"/>
      <c r="AL781" s="74"/>
      <c r="AM781" s="74"/>
      <c r="AN781" s="74"/>
      <c r="AO781" s="74"/>
      <c r="AP781" s="57">
        <v>139059230</v>
      </c>
      <c r="AQ781" s="57">
        <v>40117</v>
      </c>
      <c r="AR781" s="57">
        <v>52514096</v>
      </c>
      <c r="AS781" s="57">
        <v>48758908</v>
      </c>
    </row>
    <row r="782" spans="1:45" x14ac:dyDescent="0.35">
      <c r="A782" t="s">
        <v>1233</v>
      </c>
      <c r="B782" s="57">
        <v>-4</v>
      </c>
      <c r="C782" s="57">
        <v>9</v>
      </c>
      <c r="D782" s="57">
        <v>-31</v>
      </c>
      <c r="E782" s="57">
        <v>-33</v>
      </c>
      <c r="F782" s="57">
        <v>19</v>
      </c>
      <c r="G782" s="57">
        <v>8</v>
      </c>
      <c r="H782" s="74">
        <v>140.49</v>
      </c>
      <c r="I782" s="74">
        <v>157.07</v>
      </c>
      <c r="J782" s="74">
        <v>175.69</v>
      </c>
      <c r="K782" s="74">
        <v>161.38999999999999</v>
      </c>
      <c r="L782" s="74">
        <v>184.95</v>
      </c>
      <c r="M782" s="74">
        <v>160.03</v>
      </c>
      <c r="N782" s="74">
        <v>132.57</v>
      </c>
      <c r="U782" s="57">
        <v>174</v>
      </c>
      <c r="V782" s="57">
        <v>15</v>
      </c>
      <c r="W782" s="57">
        <v>24</v>
      </c>
      <c r="X782" s="57">
        <v>16</v>
      </c>
      <c r="Y782" s="57">
        <v>10</v>
      </c>
      <c r="Z782" s="57">
        <v>6</v>
      </c>
      <c r="AC782" s="57">
        <v>90</v>
      </c>
      <c r="AD782" s="57">
        <v>108</v>
      </c>
      <c r="AE782" s="57">
        <v>104</v>
      </c>
      <c r="AF782" s="57">
        <v>58</v>
      </c>
      <c r="AG782" s="57">
        <v>68</v>
      </c>
      <c r="AH782" s="74"/>
      <c r="AI782" s="74"/>
      <c r="AJ782" s="74"/>
      <c r="AK782" s="74">
        <v>96.39</v>
      </c>
      <c r="AL782" s="74">
        <v>82.16</v>
      </c>
      <c r="AM782" s="74">
        <v>97.05</v>
      </c>
      <c r="AN782" s="74">
        <v>107.73</v>
      </c>
      <c r="AO782" s="74">
        <v>114.7</v>
      </c>
      <c r="AP782" s="57">
        <v>139117570</v>
      </c>
      <c r="AQ782" s="57">
        <v>58329</v>
      </c>
      <c r="AR782" s="57">
        <v>52522200</v>
      </c>
      <c r="AS782" s="57">
        <v>48777080</v>
      </c>
    </row>
    <row r="783" spans="1:45" x14ac:dyDescent="0.35">
      <c r="A783" t="s">
        <v>1234</v>
      </c>
      <c r="B783" s="57">
        <v>-15</v>
      </c>
      <c r="C783" s="57">
        <v>-2</v>
      </c>
      <c r="D783" s="57">
        <v>-33</v>
      </c>
      <c r="E783" s="57">
        <v>-33</v>
      </c>
      <c r="F783" s="57">
        <v>4</v>
      </c>
      <c r="G783" s="57">
        <v>8</v>
      </c>
      <c r="H783" s="74">
        <v>139.1</v>
      </c>
      <c r="I783" s="74">
        <v>154.05000000000001</v>
      </c>
      <c r="J783" s="74">
        <v>158.02000000000001</v>
      </c>
      <c r="K783" s="74">
        <v>154.30000000000001</v>
      </c>
      <c r="L783" s="74">
        <v>184.28</v>
      </c>
      <c r="M783" s="74">
        <v>183.89</v>
      </c>
      <c r="N783" s="74">
        <v>136.76</v>
      </c>
      <c r="U783" s="57">
        <v>201</v>
      </c>
      <c r="V783" s="57">
        <v>15</v>
      </c>
      <c r="W783" s="57">
        <v>24</v>
      </c>
      <c r="X783" s="57">
        <v>13</v>
      </c>
      <c r="Y783" s="57">
        <v>19</v>
      </c>
      <c r="Z783" s="57">
        <v>11</v>
      </c>
      <c r="AC783" s="57">
        <v>88</v>
      </c>
      <c r="AD783" s="57">
        <v>107</v>
      </c>
      <c r="AE783" s="57">
        <v>103</v>
      </c>
      <c r="AF783" s="57">
        <v>59</v>
      </c>
      <c r="AG783" s="57">
        <v>68</v>
      </c>
      <c r="AH783" s="74"/>
      <c r="AI783" s="74"/>
      <c r="AJ783" s="74"/>
      <c r="AK783" s="74">
        <v>96.9</v>
      </c>
      <c r="AL783" s="74">
        <v>82.74</v>
      </c>
      <c r="AM783" s="74">
        <v>97.99</v>
      </c>
      <c r="AN783" s="74">
        <v>107.86</v>
      </c>
      <c r="AO783" s="74">
        <v>114.86</v>
      </c>
      <c r="AP783" s="57">
        <v>139203940</v>
      </c>
      <c r="AQ783" s="57">
        <v>86375</v>
      </c>
      <c r="AR783" s="57">
        <v>52531292</v>
      </c>
      <c r="AS783" s="57">
        <v>48796560</v>
      </c>
    </row>
    <row r="784" spans="1:45" x14ac:dyDescent="0.35">
      <c r="A784" t="s">
        <v>1235</v>
      </c>
      <c r="B784" s="57">
        <v>-14</v>
      </c>
      <c r="C784" s="57">
        <v>-1</v>
      </c>
      <c r="D784" s="57">
        <v>-33</v>
      </c>
      <c r="E784" s="57">
        <v>-32</v>
      </c>
      <c r="F784" s="57">
        <v>5</v>
      </c>
      <c r="G784" s="57">
        <v>9</v>
      </c>
      <c r="H784" s="74">
        <v>142.07</v>
      </c>
      <c r="I784" s="74">
        <v>160.83000000000001</v>
      </c>
      <c r="J784" s="74">
        <v>163.88</v>
      </c>
      <c r="K784" s="74">
        <v>163.55000000000001</v>
      </c>
      <c r="L784" s="74">
        <v>191.08</v>
      </c>
      <c r="M784" s="74">
        <v>170.13</v>
      </c>
      <c r="N784" s="74">
        <v>145.81</v>
      </c>
      <c r="U784" s="57">
        <v>150</v>
      </c>
      <c r="V784" s="57">
        <v>20</v>
      </c>
      <c r="W784" s="57">
        <v>18</v>
      </c>
      <c r="X784" s="57">
        <v>7</v>
      </c>
      <c r="Y784" s="57">
        <v>8</v>
      </c>
      <c r="Z784" s="57">
        <v>25</v>
      </c>
      <c r="AC784" s="57">
        <v>86</v>
      </c>
      <c r="AD784" s="57">
        <v>105</v>
      </c>
      <c r="AE784" s="57">
        <v>102</v>
      </c>
      <c r="AF784" s="57">
        <v>61</v>
      </c>
      <c r="AG784" s="57">
        <v>62</v>
      </c>
      <c r="AH784" s="74"/>
      <c r="AI784" s="74"/>
      <c r="AJ784" s="74"/>
      <c r="AK784" s="74">
        <v>97.5</v>
      </c>
      <c r="AL784" s="74">
        <v>82.91</v>
      </c>
      <c r="AM784" s="74">
        <v>99.86</v>
      </c>
      <c r="AN784" s="74">
        <v>107.78</v>
      </c>
      <c r="AO784" s="74">
        <v>115.42</v>
      </c>
      <c r="AP784" s="57">
        <v>139271740</v>
      </c>
      <c r="AQ784" s="57">
        <v>67808</v>
      </c>
      <c r="AR784" s="57">
        <v>52542210</v>
      </c>
      <c r="AS784" s="57">
        <v>48818476</v>
      </c>
    </row>
    <row r="785" spans="1:45" x14ac:dyDescent="0.35">
      <c r="A785" t="s">
        <v>1236</v>
      </c>
      <c r="B785" s="57">
        <v>-10</v>
      </c>
      <c r="C785" s="57">
        <v>5</v>
      </c>
      <c r="D785" s="57">
        <v>-30</v>
      </c>
      <c r="E785" s="57">
        <v>-31</v>
      </c>
      <c r="F785" s="57">
        <v>24</v>
      </c>
      <c r="G785" s="57">
        <v>8</v>
      </c>
      <c r="H785" s="74">
        <v>143.79</v>
      </c>
      <c r="I785" s="74">
        <v>161.11000000000001</v>
      </c>
      <c r="J785" s="74">
        <v>172.26</v>
      </c>
      <c r="K785" s="74">
        <v>166.92</v>
      </c>
      <c r="L785" s="74">
        <v>197.85</v>
      </c>
      <c r="M785" s="74">
        <v>157.91999999999999</v>
      </c>
      <c r="N785" s="74">
        <v>136.18</v>
      </c>
      <c r="U785" s="57">
        <v>156</v>
      </c>
      <c r="V785" s="57">
        <v>13</v>
      </c>
      <c r="W785" s="57">
        <v>16</v>
      </c>
      <c r="X785" s="57">
        <v>10</v>
      </c>
      <c r="Y785" s="57">
        <v>10</v>
      </c>
      <c r="Z785" s="57">
        <v>10</v>
      </c>
      <c r="AC785" s="57">
        <v>91</v>
      </c>
      <c r="AD785" s="57">
        <v>106</v>
      </c>
      <c r="AE785" s="57">
        <v>100</v>
      </c>
      <c r="AF785" s="57">
        <v>64</v>
      </c>
      <c r="AG785" s="57">
        <v>62</v>
      </c>
      <c r="AH785" s="74"/>
      <c r="AI785" s="74"/>
      <c r="AJ785" s="74"/>
      <c r="AK785" s="74">
        <v>97.73</v>
      </c>
      <c r="AL785" s="74">
        <v>83.63</v>
      </c>
      <c r="AM785" s="74">
        <v>100.35</v>
      </c>
      <c r="AN785" s="74">
        <v>107.29</v>
      </c>
      <c r="AO785" s="74">
        <v>115.44</v>
      </c>
      <c r="AP785" s="57">
        <v>139336960</v>
      </c>
      <c r="AQ785" s="57">
        <v>65210</v>
      </c>
      <c r="AR785" s="57">
        <v>52551460</v>
      </c>
      <c r="AS785" s="57">
        <v>48839852</v>
      </c>
    </row>
    <row r="786" spans="1:45" x14ac:dyDescent="0.35">
      <c r="A786" t="s">
        <v>1237</v>
      </c>
      <c r="B786" s="57">
        <v>-32</v>
      </c>
      <c r="C786" s="57">
        <v>-15</v>
      </c>
      <c r="D786" s="57">
        <v>-46</v>
      </c>
      <c r="E786" s="57">
        <v>-39</v>
      </c>
      <c r="F786" s="57">
        <v>-27</v>
      </c>
      <c r="G786" s="57">
        <v>14</v>
      </c>
      <c r="H786" s="74">
        <v>142.5</v>
      </c>
      <c r="I786" s="74">
        <v>164.73</v>
      </c>
      <c r="J786" s="74">
        <v>151.02000000000001</v>
      </c>
      <c r="K786" s="74">
        <v>175.91</v>
      </c>
      <c r="L786" s="74">
        <v>171.19</v>
      </c>
      <c r="M786" s="74">
        <v>153.22999999999999</v>
      </c>
      <c r="N786" s="74">
        <v>128.79</v>
      </c>
      <c r="U786" s="57">
        <v>106</v>
      </c>
      <c r="V786" s="57">
        <v>7</v>
      </c>
      <c r="W786" s="57">
        <v>15</v>
      </c>
      <c r="X786" s="57">
        <v>16</v>
      </c>
      <c r="Y786" s="57">
        <v>8</v>
      </c>
      <c r="Z786" s="57">
        <v>6</v>
      </c>
      <c r="AC786" s="57">
        <v>69</v>
      </c>
      <c r="AD786" s="57">
        <v>85</v>
      </c>
      <c r="AE786" s="57">
        <v>87</v>
      </c>
      <c r="AF786" s="57">
        <v>43</v>
      </c>
      <c r="AG786" s="57">
        <v>56</v>
      </c>
      <c r="AH786" s="74"/>
      <c r="AI786" s="74"/>
      <c r="AJ786" s="74"/>
      <c r="AK786" s="74">
        <v>98.01</v>
      </c>
      <c r="AL786" s="74">
        <v>83.66</v>
      </c>
      <c r="AM786" s="74">
        <v>100.66</v>
      </c>
      <c r="AN786" s="74">
        <v>107.76</v>
      </c>
      <c r="AO786" s="74">
        <v>115.96</v>
      </c>
      <c r="AP786" s="57">
        <v>139383220</v>
      </c>
      <c r="AQ786" s="57">
        <v>46264</v>
      </c>
      <c r="AR786" s="57">
        <v>52557344</v>
      </c>
      <c r="AS786" s="57">
        <v>48854550</v>
      </c>
    </row>
    <row r="787" spans="1:45" x14ac:dyDescent="0.35">
      <c r="A787" t="s">
        <v>1238</v>
      </c>
      <c r="B787" s="57">
        <v>-21</v>
      </c>
      <c r="C787" s="57">
        <v>-4</v>
      </c>
      <c r="D787" s="57">
        <v>-28</v>
      </c>
      <c r="E787" s="57">
        <v>-9</v>
      </c>
      <c r="F787" s="57">
        <v>-17</v>
      </c>
      <c r="G787" s="57">
        <v>4</v>
      </c>
      <c r="H787" s="74">
        <v>150.93</v>
      </c>
      <c r="I787" s="74">
        <v>175.58</v>
      </c>
      <c r="J787" s="74">
        <v>213.32</v>
      </c>
      <c r="K787" s="74">
        <v>190.89</v>
      </c>
      <c r="L787" s="74">
        <v>154.72999999999999</v>
      </c>
      <c r="M787" s="74">
        <v>166.2</v>
      </c>
      <c r="N787" s="74">
        <v>125.7</v>
      </c>
      <c r="U787" s="57">
        <v>142</v>
      </c>
      <c r="V787" s="57">
        <v>12</v>
      </c>
      <c r="W787" s="57">
        <v>11</v>
      </c>
      <c r="X787" s="57">
        <v>7</v>
      </c>
      <c r="Y787" s="57">
        <v>14</v>
      </c>
      <c r="Z787" s="57">
        <v>17</v>
      </c>
      <c r="AC787" s="57">
        <v>92</v>
      </c>
      <c r="AD787" s="57">
        <v>114</v>
      </c>
      <c r="AE787" s="57">
        <v>104</v>
      </c>
      <c r="AF787" s="57">
        <v>80</v>
      </c>
      <c r="AG787" s="57">
        <v>54</v>
      </c>
      <c r="AH787" s="74"/>
      <c r="AI787" s="74"/>
      <c r="AJ787" s="74"/>
      <c r="AK787" s="74"/>
      <c r="AL787" s="74"/>
      <c r="AM787" s="74"/>
      <c r="AN787" s="74"/>
      <c r="AO787" s="74"/>
      <c r="AP787" s="57">
        <v>139447650</v>
      </c>
      <c r="AQ787" s="57">
        <v>64425</v>
      </c>
      <c r="AR787" s="57">
        <v>52568120</v>
      </c>
      <c r="AS787" s="57">
        <v>48875330</v>
      </c>
    </row>
    <row r="788" spans="1:45" x14ac:dyDescent="0.35">
      <c r="A788" t="s">
        <v>1239</v>
      </c>
      <c r="B788" s="57">
        <v>-22</v>
      </c>
      <c r="C788" s="57">
        <v>-10</v>
      </c>
      <c r="D788" s="57">
        <v>-30</v>
      </c>
      <c r="E788" s="57">
        <v>-7</v>
      </c>
      <c r="F788" s="57">
        <v>-26</v>
      </c>
      <c r="G788" s="57">
        <v>3</v>
      </c>
      <c r="H788" s="74">
        <v>126.48</v>
      </c>
      <c r="I788" s="74">
        <v>144.72999999999999</v>
      </c>
      <c r="J788" s="74">
        <v>128.13</v>
      </c>
      <c r="K788" s="74">
        <v>150.6</v>
      </c>
      <c r="L788" s="74">
        <v>141.22</v>
      </c>
      <c r="M788" s="74">
        <v>139.02000000000001</v>
      </c>
      <c r="N788" s="74">
        <v>133.91999999999999</v>
      </c>
      <c r="U788" s="57">
        <v>123</v>
      </c>
      <c r="V788" s="57">
        <v>10</v>
      </c>
      <c r="W788" s="57">
        <v>19</v>
      </c>
      <c r="X788" s="57">
        <v>8</v>
      </c>
      <c r="Y788" s="57">
        <v>12</v>
      </c>
      <c r="Z788" s="57">
        <v>9</v>
      </c>
      <c r="AC788" s="57">
        <v>89</v>
      </c>
      <c r="AD788" s="57">
        <v>114</v>
      </c>
      <c r="AE788" s="57">
        <v>108</v>
      </c>
      <c r="AF788" s="57">
        <v>77</v>
      </c>
      <c r="AG788" s="57">
        <v>53</v>
      </c>
      <c r="AH788" s="74"/>
      <c r="AI788" s="74"/>
      <c r="AJ788" s="74"/>
      <c r="AK788" s="74"/>
      <c r="AL788" s="74"/>
      <c r="AM788" s="74"/>
      <c r="AN788" s="74"/>
      <c r="AO788" s="74"/>
      <c r="AP788" s="57">
        <v>139482290</v>
      </c>
      <c r="AQ788" s="57">
        <v>34636</v>
      </c>
      <c r="AR788" s="57">
        <v>52573588</v>
      </c>
      <c r="AS788" s="57">
        <v>48885892</v>
      </c>
    </row>
    <row r="789" spans="1:45" x14ac:dyDescent="0.35">
      <c r="A789" t="s">
        <v>1240</v>
      </c>
      <c r="B789" s="57">
        <v>-13</v>
      </c>
      <c r="C789" s="57">
        <v>1</v>
      </c>
      <c r="D789" s="57">
        <v>-34</v>
      </c>
      <c r="E789" s="57">
        <v>-34</v>
      </c>
      <c r="F789" s="57">
        <v>16</v>
      </c>
      <c r="G789" s="57">
        <v>9</v>
      </c>
      <c r="H789" s="74">
        <v>143.86000000000001</v>
      </c>
      <c r="I789" s="74">
        <v>153.37</v>
      </c>
      <c r="J789" s="74">
        <v>151.25</v>
      </c>
      <c r="K789" s="74">
        <v>152.32</v>
      </c>
      <c r="L789" s="74">
        <v>176.23</v>
      </c>
      <c r="M789" s="74">
        <v>165.34</v>
      </c>
      <c r="N789" s="74">
        <v>144.66</v>
      </c>
      <c r="U789" s="57">
        <v>120</v>
      </c>
      <c r="V789" s="57">
        <v>14</v>
      </c>
      <c r="W789" s="57">
        <v>10</v>
      </c>
      <c r="X789" s="57">
        <v>19</v>
      </c>
      <c r="Y789" s="57">
        <v>6</v>
      </c>
      <c r="Z789" s="57">
        <v>14</v>
      </c>
      <c r="AC789" s="57">
        <v>87</v>
      </c>
      <c r="AD789" s="57">
        <v>107</v>
      </c>
      <c r="AE789" s="57">
        <v>102</v>
      </c>
      <c r="AF789" s="57">
        <v>58</v>
      </c>
      <c r="AG789" s="57">
        <v>52</v>
      </c>
      <c r="AH789" s="74"/>
      <c r="AI789" s="74"/>
      <c r="AJ789" s="74"/>
      <c r="AK789" s="74">
        <v>94.26</v>
      </c>
      <c r="AL789" s="74">
        <v>79.45</v>
      </c>
      <c r="AM789" s="74">
        <v>98.2</v>
      </c>
      <c r="AN789" s="74">
        <v>103.73</v>
      </c>
      <c r="AO789" s="74">
        <v>110.41</v>
      </c>
      <c r="AP789" s="57">
        <v>139534850</v>
      </c>
      <c r="AQ789" s="57">
        <v>52573</v>
      </c>
      <c r="AR789" s="57">
        <v>52581000</v>
      </c>
      <c r="AS789" s="57">
        <v>48901900</v>
      </c>
    </row>
    <row r="790" spans="1:45" x14ac:dyDescent="0.35">
      <c r="A790" t="s">
        <v>1241</v>
      </c>
      <c r="B790" s="57">
        <v>-11</v>
      </c>
      <c r="C790" s="57">
        <v>2</v>
      </c>
      <c r="D790" s="57">
        <v>-30</v>
      </c>
      <c r="E790" s="57">
        <v>-32</v>
      </c>
      <c r="F790" s="57">
        <v>23</v>
      </c>
      <c r="G790" s="57">
        <v>8</v>
      </c>
      <c r="H790" s="74">
        <v>145.6</v>
      </c>
      <c r="I790" s="74">
        <v>155.47</v>
      </c>
      <c r="J790" s="74">
        <v>168.4</v>
      </c>
      <c r="K790" s="74">
        <v>156.88999999999999</v>
      </c>
      <c r="L790" s="74">
        <v>183.31</v>
      </c>
      <c r="M790" s="74">
        <v>160.91999999999999</v>
      </c>
      <c r="N790" s="74">
        <v>137.47999999999999</v>
      </c>
      <c r="U790" s="57">
        <v>183</v>
      </c>
      <c r="V790" s="57">
        <v>17</v>
      </c>
      <c r="W790" s="57">
        <v>19</v>
      </c>
      <c r="X790" s="57">
        <v>17</v>
      </c>
      <c r="Y790" s="57">
        <v>14</v>
      </c>
      <c r="Z790" s="57">
        <v>10</v>
      </c>
      <c r="AC790" s="57">
        <v>89</v>
      </c>
      <c r="AD790" s="57">
        <v>108</v>
      </c>
      <c r="AE790" s="57">
        <v>103</v>
      </c>
      <c r="AF790" s="57">
        <v>65</v>
      </c>
      <c r="AG790" s="57">
        <v>53</v>
      </c>
      <c r="AH790" s="74"/>
      <c r="AI790" s="74"/>
      <c r="AJ790" s="74"/>
      <c r="AK790" s="74">
        <v>93.46</v>
      </c>
      <c r="AL790" s="74">
        <v>78.2</v>
      </c>
      <c r="AM790" s="74">
        <v>98.54</v>
      </c>
      <c r="AN790" s="74">
        <v>102.33</v>
      </c>
      <c r="AO790" s="74">
        <v>109.73</v>
      </c>
      <c r="AP790" s="57">
        <v>139591650</v>
      </c>
      <c r="AQ790" s="57">
        <v>56800</v>
      </c>
      <c r="AR790" s="57">
        <v>52589292</v>
      </c>
      <c r="AS790" s="57">
        <v>48919804</v>
      </c>
    </row>
    <row r="791" spans="1:45" x14ac:dyDescent="0.35">
      <c r="A791" t="s">
        <v>1243</v>
      </c>
      <c r="B791" s="57">
        <v>-10</v>
      </c>
      <c r="C791" s="57">
        <v>1</v>
      </c>
      <c r="D791" s="57">
        <v>-31</v>
      </c>
      <c r="E791" s="57">
        <v>-32</v>
      </c>
      <c r="F791" s="57">
        <v>19</v>
      </c>
      <c r="G791" s="57">
        <v>8</v>
      </c>
      <c r="H791" s="74">
        <v>147.76</v>
      </c>
      <c r="I791" s="74">
        <v>156.9</v>
      </c>
      <c r="J791" s="74">
        <v>174.97</v>
      </c>
      <c r="K791" s="74">
        <v>157.72</v>
      </c>
      <c r="L791" s="74">
        <v>188.57</v>
      </c>
      <c r="M791" s="74">
        <v>166.6</v>
      </c>
      <c r="N791" s="74">
        <v>142.6</v>
      </c>
      <c r="U791" s="57">
        <v>192</v>
      </c>
      <c r="V791" s="57">
        <v>17</v>
      </c>
      <c r="W791" s="57">
        <v>29</v>
      </c>
      <c r="X791" s="57">
        <v>12</v>
      </c>
      <c r="Y791" s="57">
        <v>17</v>
      </c>
      <c r="Z791" s="57">
        <v>9</v>
      </c>
      <c r="AC791" s="57">
        <v>90</v>
      </c>
      <c r="AD791" s="57">
        <v>108</v>
      </c>
      <c r="AE791" s="57">
        <v>103</v>
      </c>
      <c r="AF791" s="57">
        <v>67</v>
      </c>
      <c r="AG791" s="57">
        <v>59</v>
      </c>
      <c r="AH791" s="74"/>
      <c r="AI791" s="74"/>
      <c r="AJ791" s="74"/>
      <c r="AK791" s="74">
        <v>93.03</v>
      </c>
      <c r="AL791" s="74">
        <v>77.75</v>
      </c>
      <c r="AM791" s="74">
        <v>97.14</v>
      </c>
      <c r="AN791" s="74">
        <v>102.73</v>
      </c>
      <c r="AO791" s="74">
        <v>109.74</v>
      </c>
      <c r="AP791" s="57">
        <v>139648370</v>
      </c>
      <c r="AQ791" s="57">
        <v>56718</v>
      </c>
      <c r="AR791" s="57">
        <v>52598276</v>
      </c>
      <c r="AS791" s="57">
        <v>48937756</v>
      </c>
    </row>
    <row r="792" spans="1:45" x14ac:dyDescent="0.35">
      <c r="A792" t="s">
        <v>1411</v>
      </c>
      <c r="B792" s="57">
        <v>-13</v>
      </c>
      <c r="C792" s="57">
        <v>0</v>
      </c>
      <c r="D792" s="57">
        <v>-32</v>
      </c>
      <c r="E792" s="57">
        <v>-32</v>
      </c>
      <c r="F792" s="57">
        <v>10</v>
      </c>
      <c r="G792" s="57">
        <v>8</v>
      </c>
      <c r="H792" s="74">
        <v>144.24</v>
      </c>
      <c r="I792" s="74">
        <v>153.84</v>
      </c>
      <c r="J792" s="74">
        <v>169.97</v>
      </c>
      <c r="K792" s="74">
        <v>157.74</v>
      </c>
      <c r="L792" s="74">
        <v>172.79</v>
      </c>
      <c r="M792" s="74">
        <v>166.75</v>
      </c>
      <c r="N792" s="74">
        <v>128.65</v>
      </c>
      <c r="U792" s="57">
        <v>180</v>
      </c>
      <c r="V792" s="57">
        <v>20</v>
      </c>
      <c r="W792" s="57">
        <v>22</v>
      </c>
      <c r="X792" s="57">
        <v>8</v>
      </c>
      <c r="Y792" s="57">
        <v>9</v>
      </c>
      <c r="Z792" s="57">
        <v>10</v>
      </c>
      <c r="AC792" s="57">
        <v>88</v>
      </c>
      <c r="AD792" s="57">
        <v>105</v>
      </c>
      <c r="AE792" s="57">
        <v>101</v>
      </c>
      <c r="AF792" s="57">
        <v>69</v>
      </c>
      <c r="AG792" s="57">
        <v>56</v>
      </c>
      <c r="AH792" s="74"/>
      <c r="AI792" s="74"/>
      <c r="AJ792" s="74"/>
      <c r="AK792" s="74">
        <v>92.91</v>
      </c>
      <c r="AL792" s="74">
        <v>76.790000000000006</v>
      </c>
      <c r="AM792" s="74">
        <v>97.21</v>
      </c>
      <c r="AN792" s="74">
        <v>103.22</v>
      </c>
      <c r="AO792" s="74">
        <v>110.4</v>
      </c>
      <c r="AP792" s="57">
        <v>139698350</v>
      </c>
      <c r="AQ792" s="57">
        <v>49977</v>
      </c>
      <c r="AR792" s="57">
        <v>52606240</v>
      </c>
      <c r="AS792" s="57">
        <v>48953590</v>
      </c>
    </row>
    <row r="793" spans="1:45" x14ac:dyDescent="0.35">
      <c r="A793" t="s">
        <v>1412</v>
      </c>
      <c r="B793" s="57">
        <v>-9</v>
      </c>
      <c r="C793" s="57">
        <v>4</v>
      </c>
      <c r="D793" s="57">
        <v>-27</v>
      </c>
      <c r="E793" s="57">
        <v>-31</v>
      </c>
      <c r="F793" s="57">
        <v>31</v>
      </c>
      <c r="G793" s="57">
        <v>7</v>
      </c>
      <c r="H793" s="74">
        <v>165.8</v>
      </c>
      <c r="I793" s="74">
        <v>177.11</v>
      </c>
      <c r="J793" s="74">
        <v>216.15</v>
      </c>
      <c r="K793" s="74">
        <v>185.63</v>
      </c>
      <c r="L793" s="74">
        <v>184.32</v>
      </c>
      <c r="M793" s="74">
        <v>179.41</v>
      </c>
      <c r="N793" s="74">
        <v>144.22999999999999</v>
      </c>
      <c r="U793" s="57">
        <v>180</v>
      </c>
      <c r="V793" s="57">
        <v>15</v>
      </c>
      <c r="W793" s="57">
        <v>19</v>
      </c>
      <c r="X793" s="57">
        <v>7</v>
      </c>
      <c r="Y793" s="57">
        <v>13</v>
      </c>
      <c r="Z793" s="57">
        <v>7</v>
      </c>
      <c r="AC793" s="57">
        <v>94</v>
      </c>
      <c r="AD793" s="57">
        <v>108</v>
      </c>
      <c r="AE793" s="57">
        <v>101</v>
      </c>
      <c r="AF793" s="57">
        <v>68</v>
      </c>
      <c r="AG793" s="57">
        <v>63</v>
      </c>
      <c r="AH793" s="74"/>
      <c r="AI793" s="74"/>
      <c r="AJ793" s="74"/>
      <c r="AK793" s="74">
        <v>93.2</v>
      </c>
      <c r="AL793" s="74">
        <v>76.599999999999994</v>
      </c>
      <c r="AM793" s="74">
        <v>97.83</v>
      </c>
      <c r="AN793" s="74">
        <v>103.14</v>
      </c>
      <c r="AO793" s="74">
        <v>113.5</v>
      </c>
      <c r="AP793" s="57">
        <v>139752050</v>
      </c>
      <c r="AQ793" s="57">
        <v>53694</v>
      </c>
      <c r="AR793" s="57">
        <v>52614348</v>
      </c>
      <c r="AS793" s="57">
        <v>48969964</v>
      </c>
    </row>
    <row r="794" spans="1:45" x14ac:dyDescent="0.35">
      <c r="A794" t="s">
        <v>1413</v>
      </c>
      <c r="B794" s="57">
        <v>-12</v>
      </c>
      <c r="C794" s="57">
        <v>-2</v>
      </c>
      <c r="D794" s="57">
        <v>-20</v>
      </c>
      <c r="E794" s="57">
        <v>-7</v>
      </c>
      <c r="F794" s="57">
        <v>20</v>
      </c>
      <c r="G794" s="57">
        <v>1</v>
      </c>
      <c r="H794" s="74">
        <v>159.69999999999999</v>
      </c>
      <c r="I794" s="74">
        <v>188.37</v>
      </c>
      <c r="J794" s="74">
        <v>259.45</v>
      </c>
      <c r="K794" s="74">
        <v>207.49</v>
      </c>
      <c r="L794" s="74">
        <v>164.74</v>
      </c>
      <c r="M794" s="74">
        <v>181.9</v>
      </c>
      <c r="N794" s="74">
        <v>138.46</v>
      </c>
      <c r="U794" s="57">
        <v>194</v>
      </c>
      <c r="V794" s="57">
        <v>15</v>
      </c>
      <c r="W794" s="57">
        <v>22</v>
      </c>
      <c r="X794" s="57">
        <v>7</v>
      </c>
      <c r="Y794" s="57">
        <v>18</v>
      </c>
      <c r="Z794" s="57">
        <v>6</v>
      </c>
      <c r="AC794" s="57">
        <v>98</v>
      </c>
      <c r="AD794" s="57">
        <v>118</v>
      </c>
      <c r="AE794" s="57">
        <v>109</v>
      </c>
      <c r="AF794" s="57">
        <v>86</v>
      </c>
      <c r="AG794" s="57">
        <v>66</v>
      </c>
      <c r="AH794" s="74"/>
      <c r="AI794" s="74"/>
      <c r="AJ794" s="74"/>
      <c r="AK794" s="74"/>
      <c r="AL794" s="74"/>
      <c r="AM794" s="74"/>
      <c r="AN794" s="74"/>
      <c r="AO794" s="74"/>
      <c r="AP794" s="57">
        <v>139809630</v>
      </c>
      <c r="AQ794" s="57">
        <v>57591</v>
      </c>
      <c r="AR794" s="57">
        <v>52623820</v>
      </c>
      <c r="AS794" s="57">
        <v>48989616</v>
      </c>
    </row>
    <row r="795" spans="1:45" x14ac:dyDescent="0.35">
      <c r="A795" t="s">
        <v>1414</v>
      </c>
      <c r="B795" s="57">
        <v>-8</v>
      </c>
      <c r="C795" s="57">
        <v>-2</v>
      </c>
      <c r="D795" s="57">
        <v>-17</v>
      </c>
      <c r="E795" s="57">
        <v>-3</v>
      </c>
      <c r="F795" s="57">
        <v>42</v>
      </c>
      <c r="G795" s="57">
        <v>0</v>
      </c>
      <c r="H795" s="74">
        <v>134.44999999999999</v>
      </c>
      <c r="I795" s="74">
        <v>154.44</v>
      </c>
      <c r="J795" s="74">
        <v>158.47999999999999</v>
      </c>
      <c r="K795" s="74">
        <v>164.3</v>
      </c>
      <c r="L795" s="74">
        <v>147.13</v>
      </c>
      <c r="M795" s="74">
        <v>145.94999999999999</v>
      </c>
      <c r="N795" s="74">
        <v>127.41</v>
      </c>
      <c r="U795" s="57">
        <v>153</v>
      </c>
      <c r="V795" s="57">
        <v>15</v>
      </c>
      <c r="W795" s="57">
        <v>15</v>
      </c>
      <c r="X795" s="57">
        <v>6</v>
      </c>
      <c r="Y795" s="57">
        <v>12</v>
      </c>
      <c r="Z795" s="57">
        <v>9</v>
      </c>
      <c r="AC795" s="57">
        <v>103</v>
      </c>
      <c r="AD795" s="57">
        <v>128</v>
      </c>
      <c r="AE795" s="57">
        <v>118</v>
      </c>
      <c r="AF795" s="57">
        <v>89</v>
      </c>
      <c r="AG795" s="57">
        <v>68</v>
      </c>
      <c r="AH795" s="74"/>
      <c r="AI795" s="74"/>
      <c r="AJ795" s="74"/>
      <c r="AK795" s="74"/>
      <c r="AL795" s="74"/>
      <c r="AM795" s="74"/>
      <c r="AN795" s="74"/>
      <c r="AO795" s="74"/>
      <c r="AP795" s="57">
        <v>139840800</v>
      </c>
      <c r="AQ795" s="57">
        <v>31157</v>
      </c>
      <c r="AR795" s="57">
        <v>52628660</v>
      </c>
      <c r="AS795" s="57">
        <v>49000224</v>
      </c>
    </row>
    <row r="796" spans="1:45" x14ac:dyDescent="0.35">
      <c r="A796" t="s">
        <v>1415</v>
      </c>
      <c r="B796" s="57">
        <v>-14</v>
      </c>
      <c r="C796" s="57">
        <v>3</v>
      </c>
      <c r="D796" s="57">
        <v>-31</v>
      </c>
      <c r="E796" s="57">
        <v>-28</v>
      </c>
      <c r="F796" s="57">
        <v>5</v>
      </c>
      <c r="G796" s="57">
        <v>7</v>
      </c>
      <c r="H796" s="74">
        <v>138.36000000000001</v>
      </c>
      <c r="I796" s="74">
        <v>178.04</v>
      </c>
      <c r="J796" s="74">
        <v>150.33000000000001</v>
      </c>
      <c r="K796" s="74">
        <v>194.27</v>
      </c>
      <c r="L796" s="74">
        <v>194.33</v>
      </c>
      <c r="M796" s="74">
        <v>156.12</v>
      </c>
      <c r="N796" s="74">
        <v>141.97999999999999</v>
      </c>
      <c r="U796" s="57">
        <v>185</v>
      </c>
      <c r="V796" s="57">
        <v>18</v>
      </c>
      <c r="W796" s="57">
        <v>25</v>
      </c>
      <c r="X796" s="57">
        <v>10</v>
      </c>
      <c r="Y796" s="57">
        <v>14</v>
      </c>
      <c r="Z796" s="57">
        <v>9</v>
      </c>
      <c r="AC796" s="57">
        <v>91</v>
      </c>
      <c r="AD796" s="57">
        <v>111</v>
      </c>
      <c r="AE796" s="57">
        <v>106</v>
      </c>
      <c r="AF796" s="57">
        <v>59</v>
      </c>
      <c r="AG796" s="57">
        <v>70</v>
      </c>
      <c r="AH796" s="74"/>
      <c r="AI796" s="74"/>
      <c r="AJ796" s="74"/>
      <c r="AK796" s="74">
        <v>97.75</v>
      </c>
      <c r="AL796" s="74">
        <v>79.83</v>
      </c>
      <c r="AM796" s="74">
        <v>99.4</v>
      </c>
      <c r="AN796" s="74">
        <v>108.84</v>
      </c>
      <c r="AO796" s="74">
        <v>132.13999999999999</v>
      </c>
      <c r="AP796" s="57">
        <v>139884300</v>
      </c>
      <c r="AQ796" s="57">
        <v>43518</v>
      </c>
      <c r="AR796" s="57">
        <v>52634450</v>
      </c>
      <c r="AS796" s="57">
        <v>49014524</v>
      </c>
    </row>
    <row r="797" spans="1:45" x14ac:dyDescent="0.35">
      <c r="A797" t="s">
        <v>1416</v>
      </c>
      <c r="B797" s="57">
        <v>-17</v>
      </c>
      <c r="C797" s="57">
        <v>5</v>
      </c>
      <c r="D797" s="57">
        <v>-32</v>
      </c>
      <c r="E797" s="57">
        <v>-27</v>
      </c>
      <c r="F797" s="57">
        <v>12</v>
      </c>
      <c r="G797" s="57">
        <v>7</v>
      </c>
      <c r="H797" s="74">
        <v>148.49</v>
      </c>
      <c r="I797" s="74">
        <v>232.28</v>
      </c>
      <c r="J797" s="74">
        <v>181.7</v>
      </c>
      <c r="K797" s="74">
        <v>281.95999999999998</v>
      </c>
      <c r="L797" s="74">
        <v>195.36</v>
      </c>
      <c r="M797" s="74">
        <v>162.22</v>
      </c>
      <c r="N797" s="74">
        <v>137.77000000000001</v>
      </c>
      <c r="U797" s="57">
        <v>190</v>
      </c>
      <c r="V797" s="57">
        <v>17</v>
      </c>
      <c r="W797" s="57">
        <v>20</v>
      </c>
      <c r="X797" s="57">
        <v>8</v>
      </c>
      <c r="Y797" s="57">
        <v>14</v>
      </c>
      <c r="Z797" s="57">
        <v>10</v>
      </c>
      <c r="AC797" s="57">
        <v>90</v>
      </c>
      <c r="AD797" s="57">
        <v>110</v>
      </c>
      <c r="AE797" s="57">
        <v>105</v>
      </c>
      <c r="AF797" s="57">
        <v>4</v>
      </c>
      <c r="AG797" s="57">
        <v>69</v>
      </c>
      <c r="AH797" s="74"/>
      <c r="AI797" s="74"/>
      <c r="AJ797" s="74"/>
      <c r="AK797" s="74">
        <v>100.51</v>
      </c>
      <c r="AL797" s="74">
        <v>81.72</v>
      </c>
      <c r="AM797" s="74">
        <v>101.73</v>
      </c>
      <c r="AN797" s="74">
        <v>113.1</v>
      </c>
      <c r="AO797" s="74">
        <v>134.29</v>
      </c>
      <c r="AP797" s="57">
        <v>139927800</v>
      </c>
      <c r="AQ797" s="57">
        <v>43493</v>
      </c>
      <c r="AR797" s="57">
        <v>52640256</v>
      </c>
      <c r="AS797" s="57">
        <v>49029530</v>
      </c>
    </row>
    <row r="798" spans="1:45" x14ac:dyDescent="0.35">
      <c r="A798" t="s">
        <v>1420</v>
      </c>
      <c r="B798" s="57">
        <v>-17</v>
      </c>
      <c r="C798" s="57">
        <v>0</v>
      </c>
      <c r="D798" s="57">
        <v>-32</v>
      </c>
      <c r="E798" s="57">
        <v>-26</v>
      </c>
      <c r="F798" s="57">
        <v>-6</v>
      </c>
      <c r="G798" s="57">
        <v>8</v>
      </c>
      <c r="H798" s="74">
        <v>145.47</v>
      </c>
      <c r="I798" s="74">
        <v>179.27</v>
      </c>
      <c r="J798" s="74">
        <v>165.32</v>
      </c>
      <c r="K798" s="74">
        <v>195.31</v>
      </c>
      <c r="L798" s="74">
        <v>197.53</v>
      </c>
      <c r="M798" s="74">
        <v>164.32</v>
      </c>
      <c r="N798" s="74">
        <v>136.38999999999999</v>
      </c>
      <c r="U798" s="57">
        <v>197</v>
      </c>
      <c r="V798" s="57">
        <v>20</v>
      </c>
      <c r="W798" s="57">
        <v>30</v>
      </c>
      <c r="X798" s="57">
        <v>6</v>
      </c>
      <c r="Y798" s="57">
        <v>13</v>
      </c>
      <c r="Z798" s="57">
        <v>9</v>
      </c>
      <c r="AC798" s="57">
        <v>89</v>
      </c>
      <c r="AD798" s="57">
        <v>108</v>
      </c>
      <c r="AE798" s="57">
        <v>105</v>
      </c>
      <c r="AF798" s="57">
        <v>52</v>
      </c>
      <c r="AG798" s="57">
        <v>65</v>
      </c>
      <c r="AH798" s="74"/>
      <c r="AI798" s="74"/>
      <c r="AJ798" s="74"/>
      <c r="AK798" s="74">
        <v>101.23</v>
      </c>
      <c r="AL798" s="74">
        <v>81.39</v>
      </c>
      <c r="AM798" s="74">
        <v>102.28</v>
      </c>
      <c r="AN798" s="74">
        <v>115.26</v>
      </c>
      <c r="AO798" s="74">
        <v>134.52000000000001</v>
      </c>
      <c r="AP798" s="57">
        <v>139973280</v>
      </c>
      <c r="AQ798" s="57">
        <v>45484</v>
      </c>
      <c r="AR798" s="57">
        <v>52647704</v>
      </c>
      <c r="AS798" s="57">
        <v>49043936</v>
      </c>
    </row>
    <row r="799" spans="1:45" x14ac:dyDescent="0.35">
      <c r="A799" t="s">
        <v>1421</v>
      </c>
      <c r="B799" s="57">
        <v>-16</v>
      </c>
      <c r="C799" s="57">
        <v>3</v>
      </c>
      <c r="D799" s="57">
        <v>-34</v>
      </c>
      <c r="E799" s="57">
        <v>-27</v>
      </c>
      <c r="F799" s="57">
        <v>12</v>
      </c>
      <c r="G799" s="57">
        <v>7</v>
      </c>
      <c r="H799" s="74">
        <v>145.84</v>
      </c>
      <c r="I799" s="74">
        <v>198.24</v>
      </c>
      <c r="J799" s="74">
        <v>180.64</v>
      </c>
      <c r="K799" s="74">
        <v>227.61</v>
      </c>
      <c r="L799" s="74">
        <v>195.47</v>
      </c>
      <c r="M799" s="74">
        <v>159.63999999999999</v>
      </c>
      <c r="N799" s="74">
        <v>130.13999999999999</v>
      </c>
      <c r="U799" s="57">
        <v>185</v>
      </c>
      <c r="V799" s="57">
        <v>21</v>
      </c>
      <c r="W799" s="57">
        <v>20</v>
      </c>
      <c r="X799" s="57">
        <v>30</v>
      </c>
      <c r="Y799" s="57">
        <v>12</v>
      </c>
      <c r="Z799" s="57">
        <v>10</v>
      </c>
      <c r="AC799" s="57">
        <v>89</v>
      </c>
      <c r="AD799" s="57">
        <v>106</v>
      </c>
      <c r="AE799" s="57">
        <v>105</v>
      </c>
      <c r="AF799" s="57">
        <v>4</v>
      </c>
      <c r="AG799" s="57">
        <v>69</v>
      </c>
      <c r="AH799" s="74"/>
      <c r="AI799" s="74"/>
      <c r="AJ799" s="74"/>
      <c r="AK799" s="74">
        <v>102.42</v>
      </c>
      <c r="AL799" s="74">
        <v>82.84</v>
      </c>
      <c r="AM799" s="74">
        <v>102.56</v>
      </c>
      <c r="AN799" s="74">
        <v>117.17</v>
      </c>
      <c r="AO799" s="74">
        <v>134.88</v>
      </c>
      <c r="AP799" s="57">
        <v>140027440</v>
      </c>
      <c r="AQ799" s="57">
        <v>54159</v>
      </c>
      <c r="AR799" s="57">
        <v>52654052</v>
      </c>
      <c r="AS799" s="57">
        <v>49061570</v>
      </c>
    </row>
    <row r="800" spans="1:45" x14ac:dyDescent="0.35">
      <c r="A800" t="s">
        <v>1422</v>
      </c>
      <c r="B800" s="57">
        <v>-14</v>
      </c>
      <c r="C800" s="57">
        <v>2</v>
      </c>
      <c r="D800" s="57">
        <v>-30</v>
      </c>
      <c r="E800" s="57">
        <v>-25</v>
      </c>
      <c r="F800" s="57">
        <v>7</v>
      </c>
      <c r="G800" s="57">
        <v>7</v>
      </c>
      <c r="H800" s="74">
        <v>157.82</v>
      </c>
      <c r="I800" s="74">
        <v>180.13</v>
      </c>
      <c r="J800" s="74">
        <v>198.97</v>
      </c>
      <c r="K800" s="74">
        <v>191.65</v>
      </c>
      <c r="L800" s="74">
        <v>198.73</v>
      </c>
      <c r="M800" s="74">
        <v>170.86</v>
      </c>
      <c r="N800" s="74">
        <v>133.44</v>
      </c>
      <c r="U800" s="57">
        <v>189</v>
      </c>
      <c r="V800" s="57">
        <v>13</v>
      </c>
      <c r="W800" s="57">
        <v>27</v>
      </c>
      <c r="X800" s="57">
        <v>10</v>
      </c>
      <c r="Y800" s="57">
        <v>13</v>
      </c>
      <c r="Z800" s="57">
        <v>29</v>
      </c>
      <c r="AC800" s="57">
        <v>93</v>
      </c>
      <c r="AD800" s="57">
        <v>108</v>
      </c>
      <c r="AE800" s="57">
        <v>103</v>
      </c>
      <c r="AF800" s="57">
        <v>54</v>
      </c>
      <c r="AG800" s="57">
        <v>64</v>
      </c>
      <c r="AH800" s="74"/>
      <c r="AI800" s="74"/>
      <c r="AJ800" s="74"/>
      <c r="AK800" s="74">
        <v>102.61</v>
      </c>
      <c r="AL800" s="74">
        <v>83.12</v>
      </c>
      <c r="AM800" s="74">
        <v>102.3</v>
      </c>
      <c r="AN800" s="74">
        <v>118.52</v>
      </c>
      <c r="AO800" s="74">
        <v>131.19</v>
      </c>
      <c r="AP800" s="57">
        <v>140075950</v>
      </c>
      <c r="AQ800" s="57">
        <v>48500</v>
      </c>
      <c r="AR800" s="57">
        <v>52660740</v>
      </c>
      <c r="AS800" s="57">
        <v>49078130</v>
      </c>
    </row>
    <row r="801" spans="1:45" x14ac:dyDescent="0.35">
      <c r="A801" t="s">
        <v>1423</v>
      </c>
      <c r="B801" s="57">
        <v>-14</v>
      </c>
      <c r="C801" s="57">
        <v>-2</v>
      </c>
      <c r="D801" s="57">
        <v>-24</v>
      </c>
      <c r="E801" s="57">
        <v>-7</v>
      </c>
      <c r="F801" s="57">
        <v>6</v>
      </c>
      <c r="G801" s="57">
        <v>2</v>
      </c>
      <c r="H801" s="74">
        <v>155.29</v>
      </c>
      <c r="I801" s="74">
        <v>187.65</v>
      </c>
      <c r="J801" s="74">
        <v>244.74</v>
      </c>
      <c r="K801" s="74">
        <v>206.99</v>
      </c>
      <c r="L801" s="74">
        <v>164.88</v>
      </c>
      <c r="M801" s="74">
        <v>173.79</v>
      </c>
      <c r="N801" s="74">
        <v>130.03</v>
      </c>
      <c r="U801" s="57">
        <v>184</v>
      </c>
      <c r="V801" s="57">
        <v>23</v>
      </c>
      <c r="W801" s="57">
        <v>17</v>
      </c>
      <c r="X801" s="57">
        <v>22</v>
      </c>
      <c r="Y801" s="57">
        <v>15</v>
      </c>
      <c r="Z801" s="57">
        <v>6</v>
      </c>
      <c r="AC801" s="57">
        <v>96</v>
      </c>
      <c r="AD801" s="57">
        <v>118</v>
      </c>
      <c r="AE801" s="57">
        <v>109</v>
      </c>
      <c r="AF801" s="57">
        <v>75</v>
      </c>
      <c r="AG801" s="57">
        <v>64</v>
      </c>
      <c r="AH801" s="74"/>
      <c r="AI801" s="74"/>
      <c r="AJ801" s="74"/>
      <c r="AK801" s="74"/>
      <c r="AL801" s="74"/>
      <c r="AM801" s="74"/>
      <c r="AN801" s="74"/>
      <c r="AO801" s="74"/>
      <c r="AP801" s="57">
        <v>140128590</v>
      </c>
      <c r="AQ801" s="57">
        <v>52648</v>
      </c>
      <c r="AR801" s="57">
        <v>52668908</v>
      </c>
      <c r="AS801" s="57">
        <v>49096936</v>
      </c>
    </row>
    <row r="802" spans="1:45" x14ac:dyDescent="0.35">
      <c r="A802" t="s">
        <v>1424</v>
      </c>
      <c r="B802" s="57">
        <v>-11</v>
      </c>
      <c r="C802" s="57">
        <v>-3</v>
      </c>
      <c r="D802" s="57">
        <v>-22</v>
      </c>
      <c r="E802" s="57">
        <v>-4</v>
      </c>
      <c r="F802" s="57">
        <v>25</v>
      </c>
      <c r="G802" s="57">
        <v>1</v>
      </c>
      <c r="H802" s="74">
        <v>130.94999999999999</v>
      </c>
      <c r="I802" s="74">
        <v>154.15</v>
      </c>
      <c r="J802" s="74">
        <v>150.44</v>
      </c>
      <c r="K802" s="74">
        <v>163.13999999999999</v>
      </c>
      <c r="L802" s="74">
        <v>149.63999999999999</v>
      </c>
      <c r="M802" s="74">
        <v>153.47</v>
      </c>
      <c r="N802" s="74">
        <v>119.45</v>
      </c>
      <c r="U802" s="57">
        <v>169</v>
      </c>
      <c r="V802" s="57">
        <v>13</v>
      </c>
      <c r="W802" s="57">
        <v>19</v>
      </c>
      <c r="X802" s="57">
        <v>12</v>
      </c>
      <c r="Y802" s="57">
        <v>9</v>
      </c>
      <c r="Z802" s="57">
        <v>11</v>
      </c>
      <c r="AC802" s="57">
        <v>100</v>
      </c>
      <c r="AD802" s="57">
        <v>124</v>
      </c>
      <c r="AE802" s="57">
        <v>117</v>
      </c>
      <c r="AF802" s="57">
        <v>72</v>
      </c>
      <c r="AG802" s="57">
        <v>64</v>
      </c>
      <c r="AH802" s="74"/>
      <c r="AI802" s="74"/>
      <c r="AJ802" s="74"/>
      <c r="AK802" s="74"/>
      <c r="AL802" s="74"/>
      <c r="AM802" s="74"/>
      <c r="AN802" s="74"/>
      <c r="AO802" s="74"/>
      <c r="AP802" s="57">
        <v>140156940</v>
      </c>
      <c r="AQ802" s="57">
        <v>28355</v>
      </c>
      <c r="AR802" s="57">
        <v>52672970</v>
      </c>
      <c r="AS802" s="57">
        <v>49106830</v>
      </c>
    </row>
    <row r="803" spans="1:45" x14ac:dyDescent="0.35">
      <c r="A803" t="s">
        <v>1425</v>
      </c>
      <c r="B803" s="57">
        <v>-15</v>
      </c>
      <c r="C803" s="57">
        <v>1</v>
      </c>
      <c r="D803" s="57">
        <v>-32</v>
      </c>
      <c r="E803" s="57">
        <v>-27</v>
      </c>
      <c r="F803" s="57">
        <v>18</v>
      </c>
      <c r="G803" s="57">
        <v>7</v>
      </c>
      <c r="H803" s="74">
        <v>135.66999999999999</v>
      </c>
      <c r="I803" s="74">
        <v>150.99</v>
      </c>
      <c r="J803" s="74">
        <v>148.36000000000001</v>
      </c>
      <c r="K803" s="74">
        <v>151.22</v>
      </c>
      <c r="L803" s="74">
        <v>188.77</v>
      </c>
      <c r="M803" s="74">
        <v>149.69</v>
      </c>
      <c r="N803" s="74">
        <v>138.53</v>
      </c>
      <c r="U803" s="57">
        <v>162</v>
      </c>
      <c r="V803" s="57">
        <v>15</v>
      </c>
      <c r="W803" s="57">
        <v>21</v>
      </c>
      <c r="X803" s="57">
        <v>27</v>
      </c>
      <c r="Y803" s="57">
        <v>12</v>
      </c>
      <c r="Z803" s="57">
        <v>8</v>
      </c>
      <c r="AC803" s="57">
        <v>91</v>
      </c>
      <c r="AD803" s="57">
        <v>112</v>
      </c>
      <c r="AE803" s="57">
        <v>107</v>
      </c>
      <c r="AF803" s="57">
        <v>58</v>
      </c>
      <c r="AG803" s="57">
        <v>64</v>
      </c>
      <c r="AH803" s="74"/>
      <c r="AI803" s="74"/>
      <c r="AJ803" s="74"/>
      <c r="AK803" s="74">
        <v>102.23</v>
      </c>
      <c r="AL803" s="74">
        <v>83.81</v>
      </c>
      <c r="AM803" s="74">
        <v>103.7</v>
      </c>
      <c r="AN803" s="74">
        <v>118.04</v>
      </c>
      <c r="AO803" s="74">
        <v>118.21</v>
      </c>
      <c r="AP803" s="57">
        <v>140194380</v>
      </c>
      <c r="AQ803" s="57">
        <v>37439</v>
      </c>
      <c r="AR803" s="57">
        <v>52677564</v>
      </c>
      <c r="AS803" s="57">
        <v>49120350</v>
      </c>
    </row>
    <row r="804" spans="1:45" x14ac:dyDescent="0.35">
      <c r="A804" t="s">
        <v>1426</v>
      </c>
      <c r="B804" s="57">
        <v>-16</v>
      </c>
      <c r="C804" s="57">
        <v>2</v>
      </c>
      <c r="D804" s="57">
        <v>-32</v>
      </c>
      <c r="E804" s="57">
        <v>-26</v>
      </c>
      <c r="F804" s="57">
        <v>17</v>
      </c>
      <c r="G804" s="57">
        <v>6</v>
      </c>
      <c r="H804" s="74">
        <v>138.72</v>
      </c>
      <c r="I804" s="74">
        <v>153.36000000000001</v>
      </c>
      <c r="J804" s="74">
        <v>161.11000000000001</v>
      </c>
      <c r="K804" s="74">
        <v>154.24</v>
      </c>
      <c r="L804" s="74">
        <v>196.09</v>
      </c>
      <c r="M804" s="74">
        <v>159.62</v>
      </c>
      <c r="N804" s="74">
        <v>137.41</v>
      </c>
      <c r="U804" s="57">
        <v>195</v>
      </c>
      <c r="V804" s="57">
        <v>17</v>
      </c>
      <c r="W804" s="57">
        <v>19</v>
      </c>
      <c r="X804" s="57">
        <v>7</v>
      </c>
      <c r="Y804" s="57">
        <v>12</v>
      </c>
      <c r="Z804" s="57">
        <v>11</v>
      </c>
      <c r="AC804" s="57">
        <v>90</v>
      </c>
      <c r="AD804" s="57">
        <v>110</v>
      </c>
      <c r="AE804" s="57">
        <v>105</v>
      </c>
      <c r="AF804" s="57">
        <v>64</v>
      </c>
      <c r="AG804" s="57">
        <v>64</v>
      </c>
      <c r="AH804" s="74"/>
      <c r="AI804" s="74"/>
      <c r="AJ804" s="74"/>
      <c r="AK804" s="74">
        <v>101.32</v>
      </c>
      <c r="AL804" s="74">
        <v>83.32</v>
      </c>
      <c r="AM804" s="74">
        <v>103.66</v>
      </c>
      <c r="AN804" s="74">
        <v>115.84</v>
      </c>
      <c r="AO804" s="74">
        <v>117.37</v>
      </c>
      <c r="AP804" s="57">
        <v>140233700</v>
      </c>
      <c r="AQ804" s="57">
        <v>39314</v>
      </c>
      <c r="AR804" s="57">
        <v>52682130</v>
      </c>
      <c r="AS804" s="57">
        <v>49135010</v>
      </c>
    </row>
    <row r="805" spans="1:45" x14ac:dyDescent="0.35">
      <c r="A805" t="s">
        <v>1427</v>
      </c>
      <c r="B805" s="57">
        <v>-17</v>
      </c>
      <c r="C805" s="57">
        <v>0</v>
      </c>
      <c r="D805" s="57">
        <v>-33</v>
      </c>
      <c r="E805" s="57">
        <v>-26</v>
      </c>
      <c r="F805" s="57">
        <v>8</v>
      </c>
      <c r="G805" s="57">
        <v>7</v>
      </c>
      <c r="H805" s="74">
        <v>139.54</v>
      </c>
      <c r="I805" s="74">
        <v>156.56</v>
      </c>
      <c r="J805" s="74">
        <v>164.75</v>
      </c>
      <c r="K805" s="74">
        <v>158.22999999999999</v>
      </c>
      <c r="L805" s="74">
        <v>198.21</v>
      </c>
      <c r="M805" s="74">
        <v>171.22</v>
      </c>
      <c r="N805" s="74">
        <v>139.51</v>
      </c>
      <c r="U805" s="57">
        <v>219</v>
      </c>
      <c r="V805" s="57">
        <v>16</v>
      </c>
      <c r="W805" s="57">
        <v>29</v>
      </c>
      <c r="X805" s="57">
        <v>10</v>
      </c>
      <c r="Y805" s="57">
        <v>17</v>
      </c>
      <c r="Z805" s="57">
        <v>13</v>
      </c>
      <c r="AC805" s="57">
        <v>89</v>
      </c>
      <c r="AD805" s="57">
        <v>108</v>
      </c>
      <c r="AE805" s="57">
        <v>105</v>
      </c>
      <c r="AF805" s="57">
        <v>63</v>
      </c>
      <c r="AG805" s="57">
        <v>67</v>
      </c>
      <c r="AH805" s="74"/>
      <c r="AI805" s="74"/>
      <c r="AJ805" s="74"/>
      <c r="AK805" s="74">
        <v>100.8</v>
      </c>
      <c r="AL805" s="74">
        <v>83.07</v>
      </c>
      <c r="AM805" s="74">
        <v>103.5</v>
      </c>
      <c r="AN805" s="74">
        <v>114.49</v>
      </c>
      <c r="AO805" s="74">
        <v>117.72</v>
      </c>
      <c r="AP805" s="57">
        <v>140505940</v>
      </c>
      <c r="AQ805" s="57">
        <v>272239</v>
      </c>
      <c r="AR805" s="57">
        <v>52687324</v>
      </c>
      <c r="AS805" s="57">
        <v>49150336</v>
      </c>
    </row>
    <row r="806" spans="1:45" x14ac:dyDescent="0.35">
      <c r="A806" t="s">
        <v>1428</v>
      </c>
      <c r="B806" s="57">
        <v>-16</v>
      </c>
      <c r="C806" s="57">
        <v>2</v>
      </c>
      <c r="D806" s="57">
        <v>-32</v>
      </c>
      <c r="E806" s="57">
        <v>-25</v>
      </c>
      <c r="F806" s="57">
        <v>21</v>
      </c>
      <c r="G806" s="57">
        <v>7</v>
      </c>
      <c r="H806" s="74">
        <v>141.22999999999999</v>
      </c>
      <c r="I806" s="74">
        <v>158.69</v>
      </c>
      <c r="J806" s="74">
        <v>172.91</v>
      </c>
      <c r="K806" s="74">
        <v>163.08000000000001</v>
      </c>
      <c r="L806" s="74">
        <v>195.13</v>
      </c>
      <c r="M806" s="74">
        <v>158.27000000000001</v>
      </c>
      <c r="N806" s="74">
        <v>143.83000000000001</v>
      </c>
      <c r="U806" s="57">
        <v>191</v>
      </c>
      <c r="V806" s="57">
        <v>15</v>
      </c>
      <c r="W806" s="57">
        <v>20</v>
      </c>
      <c r="X806" s="57">
        <v>7</v>
      </c>
      <c r="Y806" s="57">
        <v>14</v>
      </c>
      <c r="Z806" s="57">
        <v>10</v>
      </c>
      <c r="AC806" s="57">
        <v>90</v>
      </c>
      <c r="AD806" s="57">
        <v>107</v>
      </c>
      <c r="AE806" s="57">
        <v>104</v>
      </c>
      <c r="AF806" s="57">
        <v>64</v>
      </c>
      <c r="AG806" s="57">
        <v>68</v>
      </c>
      <c r="AH806" s="74"/>
      <c r="AI806" s="74"/>
      <c r="AJ806" s="74"/>
      <c r="AK806" s="74">
        <v>100.17</v>
      </c>
      <c r="AL806" s="74">
        <v>82.21</v>
      </c>
      <c r="AM806" s="74">
        <v>103.55</v>
      </c>
      <c r="AN806" s="74">
        <v>113.32</v>
      </c>
      <c r="AO806" s="74">
        <v>117.86</v>
      </c>
      <c r="AP806" s="57">
        <v>140547740</v>
      </c>
      <c r="AQ806" s="57">
        <v>41805</v>
      </c>
      <c r="AR806" s="57">
        <v>52692090</v>
      </c>
      <c r="AS806" s="57">
        <v>49164620</v>
      </c>
    </row>
    <row r="807" spans="1:45" x14ac:dyDescent="0.35">
      <c r="A807" t="s">
        <v>1429</v>
      </c>
      <c r="B807" s="57">
        <v>-19</v>
      </c>
      <c r="C807" s="57">
        <v>-1</v>
      </c>
      <c r="D807" s="57">
        <v>-32</v>
      </c>
      <c r="E807" s="57">
        <v>-26</v>
      </c>
      <c r="F807" s="57">
        <v>-1</v>
      </c>
      <c r="G807" s="57">
        <v>7</v>
      </c>
      <c r="H807" s="74">
        <v>159.38999999999999</v>
      </c>
      <c r="I807" s="74">
        <v>177.63</v>
      </c>
      <c r="J807" s="74">
        <v>195.66</v>
      </c>
      <c r="K807" s="74">
        <v>185.48</v>
      </c>
      <c r="L807" s="74">
        <v>198.97</v>
      </c>
      <c r="M807" s="74">
        <v>170.39</v>
      </c>
      <c r="N807" s="74">
        <v>139.66999999999999</v>
      </c>
      <c r="U807" s="57">
        <v>189</v>
      </c>
      <c r="V807" s="57">
        <v>18</v>
      </c>
      <c r="W807" s="57">
        <v>21</v>
      </c>
      <c r="X807" s="57">
        <v>9</v>
      </c>
      <c r="Y807" s="57">
        <v>13</v>
      </c>
      <c r="Z807" s="57">
        <v>8</v>
      </c>
      <c r="AC807" s="57">
        <v>91</v>
      </c>
      <c r="AD807" s="57">
        <v>107</v>
      </c>
      <c r="AE807" s="57">
        <v>103</v>
      </c>
      <c r="AF807" s="57">
        <v>62</v>
      </c>
      <c r="AG807" s="57">
        <v>72</v>
      </c>
      <c r="AH807" s="74"/>
      <c r="AI807" s="74"/>
      <c r="AJ807" s="74"/>
      <c r="AK807" s="74">
        <v>100.07</v>
      </c>
      <c r="AL807" s="74">
        <v>82.51</v>
      </c>
      <c r="AM807" s="74">
        <v>103.43</v>
      </c>
      <c r="AN807" s="74">
        <v>112.52</v>
      </c>
      <c r="AO807" s="74">
        <v>119.02</v>
      </c>
      <c r="AP807" s="57">
        <v>140589010</v>
      </c>
      <c r="AQ807" s="57">
        <v>41261</v>
      </c>
      <c r="AR807" s="57">
        <v>52696530</v>
      </c>
      <c r="AS807" s="57">
        <v>49178984</v>
      </c>
    </row>
    <row r="808" spans="1:45" x14ac:dyDescent="0.35">
      <c r="A808" t="s">
        <v>1431</v>
      </c>
      <c r="B808" s="57">
        <v>-17</v>
      </c>
      <c r="C808" s="57">
        <v>-3</v>
      </c>
      <c r="D808" s="57">
        <v>-26</v>
      </c>
      <c r="E808" s="57">
        <v>-7</v>
      </c>
      <c r="F808" s="57">
        <v>9</v>
      </c>
      <c r="G808" s="57">
        <v>2</v>
      </c>
      <c r="H808" s="74">
        <v>155.27000000000001</v>
      </c>
      <c r="I808" s="74">
        <v>194.94</v>
      </c>
      <c r="J808" s="74">
        <v>253.95</v>
      </c>
      <c r="K808" s="74">
        <v>216.48</v>
      </c>
      <c r="L808" s="74">
        <v>182.07</v>
      </c>
      <c r="M808" s="74">
        <v>178.03</v>
      </c>
      <c r="N808" s="74">
        <v>138.29</v>
      </c>
      <c r="U808" s="57">
        <v>158</v>
      </c>
      <c r="V808" s="57">
        <v>14</v>
      </c>
      <c r="W808" s="57">
        <v>18</v>
      </c>
      <c r="X808" s="57">
        <v>22</v>
      </c>
      <c r="Y808" s="57">
        <v>13</v>
      </c>
      <c r="Z808" s="57">
        <v>6</v>
      </c>
      <c r="AC808" s="57">
        <v>95</v>
      </c>
      <c r="AD808" s="57">
        <v>115</v>
      </c>
      <c r="AE808" s="57">
        <v>108</v>
      </c>
      <c r="AF808" s="57">
        <v>81</v>
      </c>
      <c r="AG808" s="57">
        <v>72</v>
      </c>
      <c r="AH808" s="74"/>
      <c r="AI808" s="74"/>
      <c r="AJ808" s="74"/>
      <c r="AK808" s="74"/>
      <c r="AL808" s="74"/>
      <c r="AM808" s="74"/>
      <c r="AN808" s="74"/>
      <c r="AO808" s="74"/>
      <c r="AP808" s="57">
        <v>140641500</v>
      </c>
      <c r="AQ808" s="57">
        <v>52489</v>
      </c>
      <c r="AR808" s="57">
        <v>52704576</v>
      </c>
      <c r="AS808" s="57">
        <v>49198720</v>
      </c>
    </row>
    <row r="809" spans="1:45" x14ac:dyDescent="0.35">
      <c r="A809" t="s">
        <v>1432</v>
      </c>
      <c r="B809" s="57">
        <v>-16</v>
      </c>
      <c r="C809" s="57">
        <v>-5</v>
      </c>
      <c r="D809" s="57">
        <v>-24</v>
      </c>
      <c r="E809" s="57">
        <v>-5</v>
      </c>
      <c r="F809" s="57">
        <v>9</v>
      </c>
      <c r="G809" s="57">
        <v>1</v>
      </c>
      <c r="H809" s="74">
        <v>130.68</v>
      </c>
      <c r="I809" s="74">
        <v>156.79</v>
      </c>
      <c r="J809" s="74">
        <v>151.56</v>
      </c>
      <c r="K809" s="74">
        <v>166.39</v>
      </c>
      <c r="L809" s="74">
        <v>154.44999999999999</v>
      </c>
      <c r="M809" s="74">
        <v>143.79</v>
      </c>
      <c r="N809" s="74">
        <v>123.95</v>
      </c>
      <c r="U809" s="57">
        <v>146</v>
      </c>
      <c r="V809" s="57">
        <v>14</v>
      </c>
      <c r="W809" s="57">
        <v>18</v>
      </c>
      <c r="X809" s="57">
        <v>10</v>
      </c>
      <c r="Y809" s="57">
        <v>9</v>
      </c>
      <c r="Z809" s="57">
        <v>9</v>
      </c>
      <c r="AC809" s="57">
        <v>97</v>
      </c>
      <c r="AD809" s="57">
        <v>122</v>
      </c>
      <c r="AE809" s="57">
        <v>117</v>
      </c>
      <c r="AF809" s="57">
        <v>81</v>
      </c>
      <c r="AG809" s="57">
        <v>72</v>
      </c>
      <c r="AH809" s="74"/>
      <c r="AI809" s="74"/>
      <c r="AJ809" s="74"/>
      <c r="AK809" s="74"/>
      <c r="AL809" s="74"/>
      <c r="AM809" s="74"/>
      <c r="AN809" s="74"/>
      <c r="AO809" s="74"/>
      <c r="AP809" s="57">
        <v>140668560</v>
      </c>
      <c r="AQ809" s="57">
        <v>27058</v>
      </c>
      <c r="AR809" s="57">
        <v>52708424</v>
      </c>
      <c r="AS809" s="57">
        <v>49209240</v>
      </c>
    </row>
    <row r="810" spans="1:45" x14ac:dyDescent="0.35">
      <c r="A810" t="s">
        <v>1433</v>
      </c>
      <c r="B810" s="57">
        <v>-16</v>
      </c>
      <c r="C810" s="57">
        <v>1</v>
      </c>
      <c r="D810" s="57">
        <v>-32</v>
      </c>
      <c r="E810" s="57">
        <v>-27</v>
      </c>
      <c r="F810" s="57">
        <v>25</v>
      </c>
      <c r="G810" s="57">
        <v>7</v>
      </c>
      <c r="H810" s="74">
        <v>138.21</v>
      </c>
      <c r="I810" s="74">
        <v>154.22999999999999</v>
      </c>
      <c r="J810" s="74">
        <v>156.38999999999999</v>
      </c>
      <c r="K810" s="74">
        <v>154.53</v>
      </c>
      <c r="L810" s="74">
        <v>195.68</v>
      </c>
      <c r="M810" s="74">
        <v>158.58000000000001</v>
      </c>
      <c r="N810" s="74">
        <v>135.86000000000001</v>
      </c>
      <c r="U810" s="57">
        <v>164</v>
      </c>
      <c r="V810" s="57">
        <v>19</v>
      </c>
      <c r="W810" s="57">
        <v>19</v>
      </c>
      <c r="X810" s="57">
        <v>28</v>
      </c>
      <c r="Y810" s="57">
        <v>12</v>
      </c>
      <c r="Z810" s="57">
        <v>8</v>
      </c>
      <c r="AC810" s="57">
        <v>91</v>
      </c>
      <c r="AD810" s="57">
        <v>110</v>
      </c>
      <c r="AE810" s="57">
        <v>107</v>
      </c>
      <c r="AF810" s="57">
        <v>60</v>
      </c>
      <c r="AG810" s="57">
        <v>72</v>
      </c>
      <c r="AH810" s="74"/>
      <c r="AI810" s="74"/>
      <c r="AJ810" s="74"/>
      <c r="AK810" s="74">
        <v>99.17</v>
      </c>
      <c r="AL810" s="74">
        <v>81.92</v>
      </c>
      <c r="AM810" s="74">
        <v>102.25</v>
      </c>
      <c r="AN810" s="74">
        <v>111.16</v>
      </c>
      <c r="AO810" s="74">
        <v>119.99</v>
      </c>
      <c r="AP810" s="57">
        <v>140716290</v>
      </c>
      <c r="AQ810" s="57">
        <v>47727</v>
      </c>
      <c r="AR810" s="57">
        <v>52713188</v>
      </c>
      <c r="AS810" s="57">
        <v>49226170</v>
      </c>
    </row>
    <row r="811" spans="1:45" x14ac:dyDescent="0.35">
      <c r="A811" t="s">
        <v>1434</v>
      </c>
      <c r="B811" s="57">
        <v>-17</v>
      </c>
      <c r="C811" s="57">
        <v>0</v>
      </c>
      <c r="D811" s="57">
        <v>-32</v>
      </c>
      <c r="E811" s="57">
        <v>-26</v>
      </c>
      <c r="F811" s="57">
        <v>24</v>
      </c>
      <c r="G811" s="57">
        <v>7</v>
      </c>
      <c r="H811" s="74">
        <v>138.69999999999999</v>
      </c>
      <c r="I811" s="74">
        <v>155.74</v>
      </c>
      <c r="J811" s="74">
        <v>166.86</v>
      </c>
      <c r="K811" s="74">
        <v>155.53</v>
      </c>
      <c r="L811" s="74">
        <v>196.95</v>
      </c>
      <c r="M811" s="74">
        <v>186.61</v>
      </c>
      <c r="N811" s="74">
        <v>134.32</v>
      </c>
      <c r="U811" s="57">
        <v>188</v>
      </c>
      <c r="V811" s="57">
        <v>13</v>
      </c>
      <c r="W811" s="57">
        <v>22</v>
      </c>
      <c r="X811" s="57">
        <v>8</v>
      </c>
      <c r="Y811" s="57">
        <v>17</v>
      </c>
      <c r="Z811" s="57">
        <v>9</v>
      </c>
      <c r="AC811" s="57">
        <v>89</v>
      </c>
      <c r="AD811" s="57">
        <v>108</v>
      </c>
      <c r="AE811" s="57">
        <v>105</v>
      </c>
      <c r="AF811" s="57">
        <v>63</v>
      </c>
      <c r="AG811" s="57">
        <v>72</v>
      </c>
      <c r="AH811" s="74"/>
      <c r="AI811" s="74"/>
      <c r="AJ811" s="74"/>
      <c r="AK811" s="74">
        <v>98.6</v>
      </c>
      <c r="AL811" s="74">
        <v>81.03</v>
      </c>
      <c r="AM811" s="74">
        <v>102.37</v>
      </c>
      <c r="AN811" s="74">
        <v>110.3</v>
      </c>
      <c r="AO811" s="74">
        <v>119.46</v>
      </c>
      <c r="AP811" s="57">
        <v>140757170</v>
      </c>
      <c r="AQ811" s="57">
        <v>40889</v>
      </c>
      <c r="AR811" s="57">
        <v>52717450</v>
      </c>
      <c r="AS811" s="57">
        <v>49240748</v>
      </c>
    </row>
    <row r="812" spans="1:45" x14ac:dyDescent="0.35">
      <c r="A812" t="s">
        <v>1435</v>
      </c>
      <c r="B812" s="57">
        <v>-20</v>
      </c>
      <c r="C812" s="57">
        <v>-3</v>
      </c>
      <c r="D812" s="57">
        <v>-34</v>
      </c>
      <c r="E812" s="57">
        <v>-26</v>
      </c>
      <c r="F812" s="57">
        <v>-4</v>
      </c>
      <c r="G812" s="57">
        <v>8</v>
      </c>
      <c r="H812" s="74">
        <v>142.31</v>
      </c>
      <c r="I812" s="74">
        <v>159.44</v>
      </c>
      <c r="J812" s="74">
        <v>160.55000000000001</v>
      </c>
      <c r="K812" s="74">
        <v>162.27000000000001</v>
      </c>
      <c r="L812" s="74">
        <v>194.37</v>
      </c>
      <c r="M812" s="74">
        <v>165.79</v>
      </c>
      <c r="N812" s="74">
        <v>142.02000000000001</v>
      </c>
      <c r="U812" s="57">
        <v>194</v>
      </c>
      <c r="V812" s="57">
        <v>19</v>
      </c>
      <c r="W812" s="57">
        <v>27</v>
      </c>
      <c r="X812" s="57">
        <v>26</v>
      </c>
      <c r="Y812" s="57">
        <v>16</v>
      </c>
      <c r="Z812" s="57">
        <v>7</v>
      </c>
      <c r="AC812" s="57">
        <v>88</v>
      </c>
      <c r="AD812" s="57">
        <v>107</v>
      </c>
      <c r="AE812" s="57">
        <v>105</v>
      </c>
      <c r="AF812" s="57">
        <v>65</v>
      </c>
      <c r="AG812" s="57">
        <v>68</v>
      </c>
      <c r="AH812" s="74"/>
      <c r="AI812" s="74"/>
      <c r="AJ812" s="74"/>
      <c r="AK812" s="74">
        <v>98.88</v>
      </c>
      <c r="AL812" s="74">
        <v>82.15</v>
      </c>
      <c r="AM812" s="74">
        <v>102.78</v>
      </c>
      <c r="AN812" s="74">
        <v>109.81</v>
      </c>
      <c r="AO812" s="74">
        <v>118.35</v>
      </c>
      <c r="AP812" s="57">
        <v>140795860</v>
      </c>
      <c r="AQ812" s="57">
        <v>38688</v>
      </c>
      <c r="AR812" s="57">
        <v>52721460</v>
      </c>
      <c r="AS812" s="57">
        <v>49254796</v>
      </c>
    </row>
    <row r="813" spans="1:45" x14ac:dyDescent="0.35">
      <c r="A813" t="s">
        <v>1436</v>
      </c>
      <c r="B813" s="57">
        <v>-13</v>
      </c>
      <c r="C813" s="57">
        <v>2</v>
      </c>
      <c r="D813" s="57">
        <v>-31</v>
      </c>
      <c r="E813" s="57">
        <v>-27</v>
      </c>
      <c r="F813" s="57">
        <v>31</v>
      </c>
      <c r="G813" s="57">
        <v>7</v>
      </c>
      <c r="H813" s="74">
        <v>142.38</v>
      </c>
      <c r="I813" s="74">
        <v>161.19999999999999</v>
      </c>
      <c r="J813" s="74">
        <v>183.88</v>
      </c>
      <c r="K813" s="74">
        <v>165.93</v>
      </c>
      <c r="L813" s="74">
        <v>194.83</v>
      </c>
      <c r="M813" s="74">
        <v>161.43</v>
      </c>
      <c r="N813" s="74">
        <v>133.26</v>
      </c>
      <c r="U813" s="57">
        <v>174</v>
      </c>
      <c r="V813" s="57">
        <v>16</v>
      </c>
      <c r="W813" s="57">
        <v>26</v>
      </c>
      <c r="X813" s="57">
        <v>9</v>
      </c>
      <c r="Y813" s="57">
        <v>10</v>
      </c>
      <c r="Z813" s="57">
        <v>10</v>
      </c>
      <c r="AC813" s="57">
        <v>90</v>
      </c>
      <c r="AD813" s="57">
        <v>106</v>
      </c>
      <c r="AE813" s="57">
        <v>103</v>
      </c>
      <c r="AF813" s="57">
        <v>67</v>
      </c>
      <c r="AG813" s="57">
        <v>68</v>
      </c>
      <c r="AH813" s="74"/>
      <c r="AI813" s="74"/>
      <c r="AJ813" s="74"/>
      <c r="AK813" s="74">
        <v>99.12</v>
      </c>
      <c r="AL813" s="74">
        <v>82.17</v>
      </c>
      <c r="AM813" s="74">
        <v>104.64</v>
      </c>
      <c r="AN813" s="74">
        <v>109.22</v>
      </c>
      <c r="AO813" s="74">
        <v>116.7</v>
      </c>
      <c r="AP813" s="57">
        <v>140836320</v>
      </c>
      <c r="AQ813" s="57">
        <v>40453</v>
      </c>
      <c r="AR813" s="57">
        <v>52725660</v>
      </c>
      <c r="AS813" s="57">
        <v>49269524</v>
      </c>
    </row>
    <row r="814" spans="1:45" x14ac:dyDescent="0.35">
      <c r="A814" t="s">
        <v>1437</v>
      </c>
      <c r="B814" s="57">
        <v>-14</v>
      </c>
      <c r="C814" s="57">
        <v>1</v>
      </c>
      <c r="D814" s="57">
        <v>-29</v>
      </c>
      <c r="E814" s="57">
        <v>-27</v>
      </c>
      <c r="F814" s="57">
        <v>38</v>
      </c>
      <c r="G814" s="57">
        <v>6</v>
      </c>
      <c r="H814" s="74">
        <v>170.23</v>
      </c>
      <c r="I814" s="74">
        <v>192.14</v>
      </c>
      <c r="J814" s="74">
        <v>227.71</v>
      </c>
      <c r="K814" s="74">
        <v>200.11</v>
      </c>
      <c r="L814" s="74">
        <v>229</v>
      </c>
      <c r="M814" s="74">
        <v>181.61</v>
      </c>
      <c r="N814" s="74">
        <v>148.33000000000001</v>
      </c>
      <c r="U814" s="57">
        <v>167</v>
      </c>
      <c r="V814" s="57">
        <v>19</v>
      </c>
      <c r="W814" s="57">
        <v>22</v>
      </c>
      <c r="X814" s="57">
        <v>12</v>
      </c>
      <c r="Y814" s="57">
        <v>10</v>
      </c>
      <c r="Z814" s="57">
        <v>8</v>
      </c>
      <c r="AC814" s="57">
        <v>93</v>
      </c>
      <c r="AD814" s="57">
        <v>107</v>
      </c>
      <c r="AE814" s="57">
        <v>103</v>
      </c>
      <c r="AF814" s="57">
        <v>62</v>
      </c>
      <c r="AG814" s="57">
        <v>68</v>
      </c>
      <c r="AH814" s="74"/>
      <c r="AI814" s="74"/>
      <c r="AJ814" s="74"/>
      <c r="AK814" s="74">
        <v>98.99</v>
      </c>
      <c r="AL814" s="74">
        <v>82.54</v>
      </c>
      <c r="AM814" s="74">
        <v>104.35</v>
      </c>
      <c r="AN814" s="74">
        <v>108.84</v>
      </c>
      <c r="AO814" s="74">
        <v>115.84</v>
      </c>
      <c r="AP814" s="57">
        <v>140877120</v>
      </c>
      <c r="AQ814" s="57">
        <v>40812</v>
      </c>
      <c r="AR814" s="57">
        <v>52730004</v>
      </c>
      <c r="AS814" s="57">
        <v>49284164</v>
      </c>
    </row>
    <row r="815" spans="1:45" x14ac:dyDescent="0.35">
      <c r="A815" t="s">
        <v>1438</v>
      </c>
      <c r="B815" s="57">
        <v>-16</v>
      </c>
      <c r="C815" s="57">
        <v>-3</v>
      </c>
      <c r="D815" s="57">
        <v>-23</v>
      </c>
      <c r="E815" s="57">
        <v>-9</v>
      </c>
      <c r="F815" s="57">
        <v>36</v>
      </c>
      <c r="G815" s="57">
        <v>1</v>
      </c>
      <c r="H815" s="74">
        <v>161.03</v>
      </c>
      <c r="I815" s="74">
        <v>192.2</v>
      </c>
      <c r="J815" s="74">
        <v>264.22000000000003</v>
      </c>
      <c r="K815" s="74">
        <v>208.17</v>
      </c>
      <c r="L815" s="74">
        <v>184.16</v>
      </c>
      <c r="M815" s="74">
        <v>177.51</v>
      </c>
      <c r="N815" s="74">
        <v>141.18</v>
      </c>
      <c r="U815" s="57">
        <v>156</v>
      </c>
      <c r="V815" s="57">
        <v>21</v>
      </c>
      <c r="W815" s="57">
        <v>19</v>
      </c>
      <c r="X815" s="57">
        <v>23</v>
      </c>
      <c r="Y815" s="57">
        <v>9</v>
      </c>
      <c r="Z815" s="57">
        <v>7</v>
      </c>
      <c r="AC815" s="57">
        <v>99</v>
      </c>
      <c r="AD815" s="57">
        <v>118</v>
      </c>
      <c r="AE815" s="57">
        <v>111</v>
      </c>
      <c r="AF815" s="57">
        <v>74</v>
      </c>
      <c r="AG815" s="57">
        <v>69</v>
      </c>
      <c r="AH815" s="74"/>
      <c r="AI815" s="74"/>
      <c r="AJ815" s="74"/>
      <c r="AK815" s="74"/>
      <c r="AL815" s="74"/>
      <c r="AM815" s="74"/>
      <c r="AN815" s="74"/>
      <c r="AO815" s="74"/>
      <c r="AP815" s="57">
        <v>140928600</v>
      </c>
      <c r="AQ815" s="57">
        <v>51479</v>
      </c>
      <c r="AR815" s="57">
        <v>52740240</v>
      </c>
      <c r="AS815" s="57">
        <v>49303268</v>
      </c>
    </row>
    <row r="816" spans="1:45" x14ac:dyDescent="0.35">
      <c r="A816" t="s">
        <v>1439</v>
      </c>
      <c r="B816" s="57">
        <v>-12</v>
      </c>
      <c r="C816" s="57">
        <v>-3</v>
      </c>
      <c r="D816" s="57">
        <v>-20</v>
      </c>
      <c r="E816" s="57">
        <v>-6</v>
      </c>
      <c r="F816" s="57">
        <v>42</v>
      </c>
      <c r="G816" s="57">
        <v>0</v>
      </c>
      <c r="H816" s="74">
        <v>135.69</v>
      </c>
      <c r="I816" s="74">
        <v>155.94</v>
      </c>
      <c r="J816" s="74">
        <v>161.86000000000001</v>
      </c>
      <c r="K816" s="74">
        <v>162.71</v>
      </c>
      <c r="L816" s="74">
        <v>161.37</v>
      </c>
      <c r="M816" s="74">
        <v>151.16999999999999</v>
      </c>
      <c r="N816" s="74">
        <v>126.29</v>
      </c>
      <c r="U816" s="57">
        <v>138</v>
      </c>
      <c r="V816" s="57">
        <v>17</v>
      </c>
      <c r="W816" s="57">
        <v>15</v>
      </c>
      <c r="X816" s="57">
        <v>11</v>
      </c>
      <c r="Y816" s="57">
        <v>10</v>
      </c>
      <c r="Z816" s="57">
        <v>11</v>
      </c>
      <c r="AC816" s="57">
        <v>102</v>
      </c>
      <c r="AD816" s="57">
        <v>126</v>
      </c>
      <c r="AE816" s="57">
        <v>120</v>
      </c>
      <c r="AF816" s="57">
        <v>75</v>
      </c>
      <c r="AG816" s="57">
        <v>69</v>
      </c>
      <c r="AH816" s="74"/>
      <c r="AI816" s="74"/>
      <c r="AJ816" s="74"/>
      <c r="AK816" s="74"/>
      <c r="AL816" s="74"/>
      <c r="AM816" s="74"/>
      <c r="AN816" s="74"/>
      <c r="AO816" s="74"/>
      <c r="AP816" s="57">
        <v>140956800</v>
      </c>
      <c r="AQ816" s="57">
        <v>28194</v>
      </c>
      <c r="AR816" s="57">
        <v>52747250</v>
      </c>
      <c r="AS816" s="57">
        <v>49312976</v>
      </c>
    </row>
    <row r="817" spans="1:45" x14ac:dyDescent="0.35">
      <c r="A817" t="s">
        <v>1441</v>
      </c>
      <c r="B817" s="57">
        <v>-15</v>
      </c>
      <c r="C817" s="57">
        <v>2</v>
      </c>
      <c r="D817" s="57">
        <v>-32</v>
      </c>
      <c r="E817" s="57">
        <v>-27</v>
      </c>
      <c r="F817" s="57">
        <v>31</v>
      </c>
      <c r="G817" s="57">
        <v>7</v>
      </c>
      <c r="H817" s="74"/>
      <c r="I817" s="74"/>
      <c r="J817" s="74"/>
      <c r="K817" s="74"/>
      <c r="L817" s="74"/>
      <c r="M817" s="74"/>
      <c r="N817" s="74"/>
      <c r="U817" s="57">
        <v>151</v>
      </c>
      <c r="V817" s="57">
        <v>15</v>
      </c>
      <c r="W817" s="57">
        <v>15</v>
      </c>
      <c r="X817" s="57">
        <v>6</v>
      </c>
      <c r="Y817" s="57">
        <v>11</v>
      </c>
      <c r="Z817" s="57">
        <v>10</v>
      </c>
      <c r="AC817" s="57">
        <v>91</v>
      </c>
      <c r="AD817" s="57">
        <v>110</v>
      </c>
      <c r="AE817" s="57">
        <v>107</v>
      </c>
      <c r="AF817" s="57">
        <v>59</v>
      </c>
      <c r="AG817" s="57">
        <v>69</v>
      </c>
      <c r="AH817" s="74"/>
      <c r="AI817" s="74"/>
      <c r="AJ817" s="74"/>
      <c r="AK817" s="74">
        <v>98.58</v>
      </c>
      <c r="AL817" s="74">
        <v>82.79</v>
      </c>
      <c r="AM817" s="74">
        <v>104.08</v>
      </c>
      <c r="AN817" s="74">
        <v>107.24</v>
      </c>
      <c r="AO817" s="74">
        <v>116.95</v>
      </c>
      <c r="AP817" s="57">
        <v>141195760</v>
      </c>
      <c r="AQ817" s="57">
        <v>238956</v>
      </c>
      <c r="AR817" s="57">
        <v>52751750</v>
      </c>
      <c r="AS817" s="57">
        <v>49325036</v>
      </c>
    </row>
    <row r="818" spans="1:45" x14ac:dyDescent="0.35">
      <c r="A818" t="s">
        <v>1442</v>
      </c>
      <c r="B818" s="57">
        <v>-16</v>
      </c>
      <c r="C818" s="57">
        <v>2</v>
      </c>
      <c r="D818" s="57">
        <v>-31</v>
      </c>
      <c r="E818" s="57">
        <v>-26</v>
      </c>
      <c r="F818" s="57">
        <v>42</v>
      </c>
      <c r="G818" s="57">
        <v>6</v>
      </c>
      <c r="H818" s="74">
        <v>137.57</v>
      </c>
      <c r="I818" s="74">
        <v>153.72</v>
      </c>
      <c r="J818" s="74">
        <v>168.57</v>
      </c>
      <c r="K818" s="74">
        <v>155.01</v>
      </c>
      <c r="L818" s="74">
        <v>199.94</v>
      </c>
      <c r="M818" s="74">
        <v>160.07</v>
      </c>
      <c r="N818" s="74">
        <v>135.91</v>
      </c>
      <c r="U818" s="57">
        <v>175</v>
      </c>
      <c r="V818" s="57">
        <v>20</v>
      </c>
      <c r="W818" s="57">
        <v>22</v>
      </c>
      <c r="X818" s="57">
        <v>6</v>
      </c>
      <c r="Y818" s="57">
        <v>18</v>
      </c>
      <c r="Z818" s="57">
        <v>8</v>
      </c>
      <c r="AC818" s="57">
        <v>90</v>
      </c>
      <c r="AD818" s="57">
        <v>109</v>
      </c>
      <c r="AE818" s="57">
        <v>106</v>
      </c>
      <c r="AF818" s="57">
        <v>64</v>
      </c>
      <c r="AG818" s="57">
        <v>68</v>
      </c>
      <c r="AH818" s="74"/>
      <c r="AI818" s="74"/>
      <c r="AJ818" s="74"/>
      <c r="AK818" s="74">
        <v>98.85</v>
      </c>
      <c r="AL818" s="74">
        <v>83.7</v>
      </c>
      <c r="AM818" s="74">
        <v>103.92</v>
      </c>
      <c r="AN818" s="74">
        <v>107.12</v>
      </c>
      <c r="AO818" s="74">
        <v>117.56</v>
      </c>
      <c r="AP818" s="57">
        <v>141268770</v>
      </c>
      <c r="AQ818" s="57">
        <v>73020</v>
      </c>
      <c r="AR818" s="57">
        <v>52756384</v>
      </c>
      <c r="AS818" s="57">
        <v>49336876</v>
      </c>
    </row>
    <row r="819" spans="1:45" x14ac:dyDescent="0.35">
      <c r="A819" t="s">
        <v>1443</v>
      </c>
      <c r="B819" s="57">
        <v>-13</v>
      </c>
      <c r="C819" s="57">
        <v>2</v>
      </c>
      <c r="D819" s="57">
        <v>-31</v>
      </c>
      <c r="E819" s="57">
        <v>-26</v>
      </c>
      <c r="F819" s="57">
        <v>43</v>
      </c>
      <c r="G819" s="57">
        <v>6</v>
      </c>
      <c r="H819" s="74">
        <v>144.07</v>
      </c>
      <c r="I819" s="74">
        <v>160.31</v>
      </c>
      <c r="J819" s="74">
        <v>182.73</v>
      </c>
      <c r="K819" s="74">
        <v>162.93</v>
      </c>
      <c r="L819" s="74">
        <v>202.55</v>
      </c>
      <c r="M819" s="74">
        <v>171.22</v>
      </c>
      <c r="N819" s="74">
        <v>141.05000000000001</v>
      </c>
      <c r="U819" s="57">
        <v>179</v>
      </c>
      <c r="V819" s="57">
        <v>22</v>
      </c>
      <c r="W819" s="57">
        <v>20</v>
      </c>
      <c r="X819" s="57">
        <v>29</v>
      </c>
      <c r="Y819" s="57">
        <v>20</v>
      </c>
      <c r="Z819" s="57">
        <v>10</v>
      </c>
      <c r="AC819" s="57">
        <v>90</v>
      </c>
      <c r="AD819" s="57">
        <v>108</v>
      </c>
      <c r="AE819" s="57">
        <v>107</v>
      </c>
      <c r="AF819" s="57">
        <v>66</v>
      </c>
      <c r="AG819" s="57">
        <v>70</v>
      </c>
      <c r="AH819" s="74"/>
      <c r="AI819" s="74"/>
      <c r="AJ819" s="74"/>
      <c r="AK819" s="74">
        <v>98.62</v>
      </c>
      <c r="AL819" s="74">
        <v>83.62</v>
      </c>
      <c r="AM819" s="74">
        <v>103.21</v>
      </c>
      <c r="AN819" s="74">
        <v>107.06</v>
      </c>
      <c r="AO819" s="74">
        <v>117.81</v>
      </c>
      <c r="AP819" s="57"/>
      <c r="AQ819" s="57"/>
      <c r="AR819" s="57"/>
      <c r="AS819" s="57"/>
    </row>
    <row r="820" spans="1:45" x14ac:dyDescent="0.35">
      <c r="A820" t="s">
        <v>1444</v>
      </c>
      <c r="B820" s="57">
        <v>-12</v>
      </c>
      <c r="C820" s="57">
        <v>5</v>
      </c>
      <c r="D820" s="57">
        <v>-30</v>
      </c>
      <c r="E820" s="57">
        <v>-26</v>
      </c>
      <c r="F820" s="57">
        <v>48</v>
      </c>
      <c r="G820" s="57">
        <v>6</v>
      </c>
      <c r="H820" s="74">
        <v>143.88</v>
      </c>
      <c r="I820" s="74">
        <v>160.99</v>
      </c>
      <c r="J820" s="74">
        <v>185.95</v>
      </c>
      <c r="K820" s="74">
        <v>165.69</v>
      </c>
      <c r="L820" s="74">
        <v>197.06</v>
      </c>
      <c r="M820" s="74">
        <v>159.9</v>
      </c>
      <c r="N820" s="74">
        <v>135.72</v>
      </c>
      <c r="U820" s="57">
        <v>174</v>
      </c>
      <c r="V820" s="57">
        <v>12</v>
      </c>
      <c r="W820" s="57">
        <v>26</v>
      </c>
      <c r="X820" s="57">
        <v>11</v>
      </c>
      <c r="Y820" s="57">
        <v>14</v>
      </c>
      <c r="Z820" s="57">
        <v>9</v>
      </c>
      <c r="AC820" s="57">
        <v>91</v>
      </c>
      <c r="AD820" s="57">
        <v>107</v>
      </c>
      <c r="AE820" s="57">
        <v>106</v>
      </c>
      <c r="AF820" s="57">
        <v>66</v>
      </c>
      <c r="AG820" s="57">
        <v>70</v>
      </c>
      <c r="AH820" s="74"/>
      <c r="AI820" s="74"/>
      <c r="AJ820" s="74"/>
      <c r="AK820" s="74">
        <v>98.41</v>
      </c>
      <c r="AL820" s="74">
        <v>84.03</v>
      </c>
      <c r="AM820" s="74">
        <v>101.31</v>
      </c>
      <c r="AN820" s="74">
        <v>107.5</v>
      </c>
      <c r="AO820" s="74">
        <v>118.45</v>
      </c>
      <c r="AP820" s="57">
        <v>141497170</v>
      </c>
      <c r="AQ820" s="57"/>
      <c r="AR820" s="57">
        <v>52759212</v>
      </c>
      <c r="AS820" s="57">
        <v>49352884</v>
      </c>
    </row>
    <row r="821" spans="1:45" x14ac:dyDescent="0.35">
      <c r="A821" t="s">
        <v>1445</v>
      </c>
      <c r="B821" s="57">
        <v>-11</v>
      </c>
      <c r="C821" s="57">
        <v>7</v>
      </c>
      <c r="D821" s="57">
        <v>-28</v>
      </c>
      <c r="E821" s="57">
        <v>-27</v>
      </c>
      <c r="F821" s="57">
        <v>45</v>
      </c>
      <c r="G821" s="57">
        <v>5</v>
      </c>
      <c r="H821" s="74">
        <v>166.12</v>
      </c>
      <c r="I821" s="74">
        <v>186.51</v>
      </c>
      <c r="J821" s="74">
        <v>222.05</v>
      </c>
      <c r="K821" s="74">
        <v>198.96</v>
      </c>
      <c r="L821" s="74">
        <v>205.99</v>
      </c>
      <c r="M821" s="74">
        <v>170.89</v>
      </c>
      <c r="N821" s="74">
        <v>136.65</v>
      </c>
      <c r="U821" s="57">
        <v>178</v>
      </c>
      <c r="V821" s="57">
        <v>19</v>
      </c>
      <c r="W821" s="57">
        <v>27</v>
      </c>
      <c r="X821" s="57">
        <v>6</v>
      </c>
      <c r="Y821" s="57">
        <v>16</v>
      </c>
      <c r="Z821" s="57">
        <v>7</v>
      </c>
      <c r="AC821" s="57">
        <v>95</v>
      </c>
      <c r="AD821" s="57">
        <v>108</v>
      </c>
      <c r="AE821" s="57">
        <v>105</v>
      </c>
      <c r="AF821" s="57">
        <v>63</v>
      </c>
      <c r="AG821" s="57">
        <v>73</v>
      </c>
      <c r="AH821" s="74"/>
      <c r="AI821" s="74"/>
      <c r="AJ821" s="74"/>
      <c r="AK821" s="74">
        <v>98.93</v>
      </c>
      <c r="AL821" s="74">
        <v>84.77</v>
      </c>
      <c r="AM821" s="74">
        <v>101.32</v>
      </c>
      <c r="AN821" s="74">
        <v>108.26</v>
      </c>
      <c r="AO821" s="74">
        <v>118.96</v>
      </c>
      <c r="AP821" s="57">
        <v>141602610</v>
      </c>
      <c r="AQ821" s="57">
        <v>105446</v>
      </c>
      <c r="AR821" s="57">
        <v>52764900</v>
      </c>
      <c r="AS821" s="57">
        <v>49366212</v>
      </c>
    </row>
    <row r="822" spans="1:45" x14ac:dyDescent="0.35">
      <c r="A822" t="s">
        <v>1446</v>
      </c>
      <c r="B822" s="57">
        <v>-12</v>
      </c>
      <c r="C822" s="57">
        <v>9</v>
      </c>
      <c r="D822" s="57">
        <v>-19</v>
      </c>
      <c r="E822" s="57">
        <v>-8</v>
      </c>
      <c r="F822" s="57">
        <v>48</v>
      </c>
      <c r="G822" s="57">
        <v>0</v>
      </c>
      <c r="H822" s="74">
        <v>171.83</v>
      </c>
      <c r="I822" s="74">
        <v>207.25</v>
      </c>
      <c r="J822" s="74">
        <v>279.29000000000002</v>
      </c>
      <c r="K822" s="74">
        <v>231.13</v>
      </c>
      <c r="L822" s="74">
        <v>195.16</v>
      </c>
      <c r="M822" s="74">
        <v>170.96</v>
      </c>
      <c r="N822" s="74">
        <v>140.06</v>
      </c>
      <c r="U822" s="57">
        <v>157</v>
      </c>
      <c r="V822" s="57">
        <v>16</v>
      </c>
      <c r="W822" s="57">
        <v>22</v>
      </c>
      <c r="X822" s="57">
        <v>7</v>
      </c>
      <c r="Y822" s="57">
        <v>12</v>
      </c>
      <c r="Z822" s="57">
        <v>6</v>
      </c>
      <c r="AC822" s="57">
        <v>103</v>
      </c>
      <c r="AD822" s="57">
        <v>123</v>
      </c>
      <c r="AE822" s="57">
        <v>110</v>
      </c>
      <c r="AF822" s="57">
        <v>81</v>
      </c>
      <c r="AG822" s="57">
        <v>73</v>
      </c>
      <c r="AH822" s="74"/>
      <c r="AI822" s="74"/>
      <c r="AJ822" s="74"/>
      <c r="AK822" s="74"/>
      <c r="AL822" s="74"/>
      <c r="AM822" s="74"/>
      <c r="AN822" s="74"/>
      <c r="AO822" s="74"/>
      <c r="AP822" s="57">
        <v>141713000</v>
      </c>
      <c r="AQ822" s="57">
        <v>110379</v>
      </c>
      <c r="AR822" s="57">
        <v>52775616</v>
      </c>
      <c r="AS822" s="57">
        <v>49385016</v>
      </c>
    </row>
    <row r="823" spans="1:45" x14ac:dyDescent="0.35">
      <c r="A823" t="s">
        <v>1447</v>
      </c>
      <c r="B823" s="57">
        <v>-10</v>
      </c>
      <c r="C823" s="57">
        <v>0</v>
      </c>
      <c r="D823" s="57">
        <v>-17</v>
      </c>
      <c r="E823" s="57">
        <v>-4</v>
      </c>
      <c r="F823" s="57">
        <v>45</v>
      </c>
      <c r="G823" s="57">
        <v>-1</v>
      </c>
      <c r="H823" s="74">
        <v>139.59</v>
      </c>
      <c r="I823" s="74">
        <v>153.22999999999999</v>
      </c>
      <c r="J823" s="74">
        <v>159.16999999999999</v>
      </c>
      <c r="K823" s="74">
        <v>158.41999999999999</v>
      </c>
      <c r="L823" s="74">
        <v>164.02</v>
      </c>
      <c r="M823" s="74">
        <v>143.28</v>
      </c>
      <c r="N823" s="74">
        <v>115.97</v>
      </c>
      <c r="U823" s="57">
        <v>164</v>
      </c>
      <c r="V823" s="57">
        <v>17</v>
      </c>
      <c r="W823" s="57">
        <v>18</v>
      </c>
      <c r="X823" s="57">
        <v>7</v>
      </c>
      <c r="Y823" s="57">
        <v>9</v>
      </c>
      <c r="Z823" s="57">
        <v>11</v>
      </c>
      <c r="AC823" s="57">
        <v>109</v>
      </c>
      <c r="AD823" s="57">
        <v>130</v>
      </c>
      <c r="AE823" s="57">
        <v>116</v>
      </c>
      <c r="AF823" s="57">
        <v>77</v>
      </c>
      <c r="AG823" s="57">
        <v>72</v>
      </c>
      <c r="AH823" s="74"/>
      <c r="AI823" s="74"/>
      <c r="AJ823" s="74"/>
      <c r="AK823" s="74"/>
      <c r="AL823" s="74"/>
      <c r="AM823" s="74"/>
      <c r="AN823" s="74"/>
      <c r="AO823" s="74"/>
      <c r="AP823" s="57">
        <v>141763440</v>
      </c>
      <c r="AQ823" s="57">
        <v>50449</v>
      </c>
      <c r="AR823" s="57">
        <v>52783240</v>
      </c>
      <c r="AS823" s="57">
        <v>49393056</v>
      </c>
    </row>
    <row r="824" spans="1:45" x14ac:dyDescent="0.35">
      <c r="A824" t="s">
        <v>1448</v>
      </c>
      <c r="B824" s="57">
        <v>-14</v>
      </c>
      <c r="C824" s="57">
        <v>2</v>
      </c>
      <c r="D824" s="57">
        <v>-31</v>
      </c>
      <c r="E824" s="57">
        <v>-28</v>
      </c>
      <c r="F824" s="57">
        <v>33</v>
      </c>
      <c r="G824" s="57">
        <v>7</v>
      </c>
      <c r="H824" s="74">
        <v>136.72999999999999</v>
      </c>
      <c r="I824" s="74">
        <v>150.94</v>
      </c>
      <c r="J824" s="74">
        <v>155.09</v>
      </c>
      <c r="K824" s="74">
        <v>150.69</v>
      </c>
      <c r="L824" s="74">
        <v>193.79</v>
      </c>
      <c r="M824" s="74">
        <v>150.53</v>
      </c>
      <c r="N824" s="74">
        <v>133.36000000000001</v>
      </c>
      <c r="U824" s="57">
        <v>146</v>
      </c>
      <c r="V824" s="57">
        <v>12</v>
      </c>
      <c r="W824" s="57">
        <v>13</v>
      </c>
      <c r="X824" s="57">
        <v>7</v>
      </c>
      <c r="Y824" s="57">
        <v>10</v>
      </c>
      <c r="Z824" s="57">
        <v>9</v>
      </c>
      <c r="AC824" s="57">
        <v>92</v>
      </c>
      <c r="AD824" s="57">
        <v>110</v>
      </c>
      <c r="AE824" s="57">
        <v>108</v>
      </c>
      <c r="AF824" s="57">
        <v>59</v>
      </c>
      <c r="AG824" s="57">
        <v>72</v>
      </c>
      <c r="AH824" s="74"/>
      <c r="AI824" s="74"/>
      <c r="AJ824" s="74"/>
      <c r="AK824" s="74">
        <v>103.07</v>
      </c>
      <c r="AL824" s="74">
        <v>88.75</v>
      </c>
      <c r="AM824" s="74">
        <v>101.62</v>
      </c>
      <c r="AN824" s="74">
        <v>116.25</v>
      </c>
      <c r="AO824" s="74">
        <v>122.39</v>
      </c>
      <c r="AP824" s="57">
        <v>141863400</v>
      </c>
      <c r="AQ824" s="57">
        <v>99953</v>
      </c>
      <c r="AR824" s="57">
        <v>52788064</v>
      </c>
      <c r="AS824" s="57">
        <v>49404024</v>
      </c>
    </row>
    <row r="825" spans="1:45" x14ac:dyDescent="0.35">
      <c r="A825" t="s">
        <v>1449</v>
      </c>
      <c r="B825" s="57">
        <v>-18</v>
      </c>
      <c r="C825" s="57">
        <v>1</v>
      </c>
      <c r="D825" s="57">
        <v>-32</v>
      </c>
      <c r="E825" s="57">
        <v>-27</v>
      </c>
      <c r="F825" s="57">
        <v>16</v>
      </c>
      <c r="G825" s="57">
        <v>7</v>
      </c>
      <c r="H825" s="74">
        <v>139.82</v>
      </c>
      <c r="I825" s="74">
        <v>155.62</v>
      </c>
      <c r="J825" s="74">
        <v>159.69999999999999</v>
      </c>
      <c r="K825" s="74">
        <v>158.29</v>
      </c>
      <c r="L825" s="74">
        <v>199.76</v>
      </c>
      <c r="M825" s="74">
        <v>155.04</v>
      </c>
      <c r="N825" s="74">
        <v>129.21</v>
      </c>
      <c r="U825" s="57">
        <v>189</v>
      </c>
      <c r="V825" s="57">
        <v>22</v>
      </c>
      <c r="W825" s="57">
        <v>24</v>
      </c>
      <c r="X825" s="57">
        <v>12</v>
      </c>
      <c r="Y825" s="57">
        <v>16</v>
      </c>
      <c r="Z825" s="57">
        <v>9</v>
      </c>
      <c r="AC825" s="57">
        <v>89</v>
      </c>
      <c r="AD825" s="57">
        <v>109</v>
      </c>
      <c r="AE825" s="57">
        <v>106</v>
      </c>
      <c r="AF825" s="57">
        <v>66</v>
      </c>
      <c r="AG825" s="57">
        <v>72</v>
      </c>
      <c r="AH825" s="74"/>
      <c r="AI825" s="74"/>
      <c r="AJ825" s="74"/>
      <c r="AK825" s="74">
        <v>103.8</v>
      </c>
      <c r="AL825" s="74">
        <v>88.99</v>
      </c>
      <c r="AM825" s="74">
        <v>102.62</v>
      </c>
      <c r="AN825" s="74">
        <v>117.33</v>
      </c>
      <c r="AO825" s="74">
        <v>122.78</v>
      </c>
      <c r="AP825" s="57">
        <v>141973470</v>
      </c>
      <c r="AQ825" s="57">
        <v>110070</v>
      </c>
      <c r="AR825" s="57">
        <v>52792930</v>
      </c>
      <c r="AS825" s="57">
        <v>49415450</v>
      </c>
    </row>
    <row r="826" spans="1:45" x14ac:dyDescent="0.35">
      <c r="A826" t="s">
        <v>1450</v>
      </c>
      <c r="B826" s="57">
        <v>-18</v>
      </c>
      <c r="C826" s="57">
        <v>0</v>
      </c>
      <c r="D826" s="57">
        <v>-34</v>
      </c>
      <c r="E826" s="57">
        <v>-26</v>
      </c>
      <c r="F826" s="57">
        <v>5</v>
      </c>
      <c r="G826" s="57">
        <v>7</v>
      </c>
      <c r="H826" s="74">
        <v>139.69</v>
      </c>
      <c r="I826" s="74">
        <v>152.9</v>
      </c>
      <c r="J826" s="74">
        <v>158.52000000000001</v>
      </c>
      <c r="K826" s="74">
        <v>154.11000000000001</v>
      </c>
      <c r="L826" s="74">
        <v>194.05</v>
      </c>
      <c r="M826" s="74">
        <v>156.55000000000001</v>
      </c>
      <c r="N826" s="74">
        <v>136.75</v>
      </c>
      <c r="U826" s="57">
        <v>153</v>
      </c>
      <c r="V826" s="57">
        <v>15</v>
      </c>
      <c r="W826" s="57">
        <v>19</v>
      </c>
      <c r="X826" s="57">
        <v>26</v>
      </c>
      <c r="Y826" s="57">
        <v>14</v>
      </c>
      <c r="Z826" s="57">
        <v>7</v>
      </c>
      <c r="AC826" s="57">
        <v>89</v>
      </c>
      <c r="AD826" s="57">
        <v>108</v>
      </c>
      <c r="AE826" s="57">
        <v>106</v>
      </c>
      <c r="AF826" s="57">
        <v>64</v>
      </c>
      <c r="AG826" s="57">
        <v>71</v>
      </c>
      <c r="AH826" s="74"/>
      <c r="AI826" s="74"/>
      <c r="AJ826" s="74"/>
      <c r="AK826" s="74">
        <v>104.42</v>
      </c>
      <c r="AL826" s="74">
        <v>89.18</v>
      </c>
      <c r="AM826" s="74">
        <v>103.28</v>
      </c>
      <c r="AN826" s="74">
        <v>118.45</v>
      </c>
      <c r="AO826" s="74">
        <v>123.13</v>
      </c>
      <c r="AP826" s="57">
        <v>142097070</v>
      </c>
      <c r="AQ826" s="57">
        <v>123606</v>
      </c>
      <c r="AR826" s="57">
        <v>52798444</v>
      </c>
      <c r="AS826" s="57">
        <v>49428030</v>
      </c>
    </row>
    <row r="827" spans="1:45" x14ac:dyDescent="0.35">
      <c r="A827" t="s">
        <v>1451</v>
      </c>
      <c r="B827" s="57">
        <v>-16</v>
      </c>
      <c r="C827" s="57">
        <v>2</v>
      </c>
      <c r="D827" s="57">
        <v>-33</v>
      </c>
      <c r="E827" s="57">
        <v>-26</v>
      </c>
      <c r="F827" s="57">
        <v>8</v>
      </c>
      <c r="G827" s="57">
        <v>7</v>
      </c>
      <c r="H827" s="74">
        <v>142.38999999999999</v>
      </c>
      <c r="I827" s="74">
        <v>152.59</v>
      </c>
      <c r="J827" s="74">
        <v>159.18</v>
      </c>
      <c r="K827" s="74">
        <v>155.12</v>
      </c>
      <c r="L827" s="74">
        <v>186.97</v>
      </c>
      <c r="M827" s="74">
        <v>155.12</v>
      </c>
      <c r="N827" s="74">
        <v>127.56</v>
      </c>
      <c r="U827" s="57">
        <v>146</v>
      </c>
      <c r="V827" s="57">
        <v>14</v>
      </c>
      <c r="W827" s="57">
        <v>17</v>
      </c>
      <c r="X827" s="57">
        <v>9</v>
      </c>
      <c r="Y827" s="57">
        <v>15</v>
      </c>
      <c r="Z827" s="57">
        <v>12</v>
      </c>
      <c r="AC827" s="57">
        <v>89</v>
      </c>
      <c r="AD827" s="57">
        <v>107</v>
      </c>
      <c r="AE827" s="57">
        <v>105</v>
      </c>
      <c r="AF827" s="57">
        <v>66</v>
      </c>
      <c r="AG827" s="57">
        <v>71</v>
      </c>
      <c r="AH827" s="74"/>
      <c r="AI827" s="74"/>
      <c r="AJ827" s="74"/>
      <c r="AK827" s="74">
        <v>104.42</v>
      </c>
      <c r="AL827" s="74">
        <v>87.99</v>
      </c>
      <c r="AM827" s="74">
        <v>103.85</v>
      </c>
      <c r="AN827" s="74">
        <v>119.21</v>
      </c>
      <c r="AO827" s="74">
        <v>123.45</v>
      </c>
      <c r="AP827" s="57">
        <v>142226670</v>
      </c>
      <c r="AQ827" s="57">
        <v>129593</v>
      </c>
      <c r="AR827" s="57">
        <v>52803480</v>
      </c>
      <c r="AS827" s="57">
        <v>49440584</v>
      </c>
    </row>
    <row r="828" spans="1:45" x14ac:dyDescent="0.35">
      <c r="A828" t="s">
        <v>1452</v>
      </c>
      <c r="B828" s="57">
        <v>-16</v>
      </c>
      <c r="C828" s="57">
        <v>2</v>
      </c>
      <c r="D828" s="57">
        <v>-31</v>
      </c>
      <c r="E828" s="57">
        <v>-25</v>
      </c>
      <c r="F828" s="57">
        <v>11</v>
      </c>
      <c r="G828" s="57">
        <v>6</v>
      </c>
      <c r="H828" s="74">
        <v>156.97999999999999</v>
      </c>
      <c r="I828" s="74">
        <v>168.89</v>
      </c>
      <c r="J828" s="74">
        <v>190.96</v>
      </c>
      <c r="K828" s="74">
        <v>175.41</v>
      </c>
      <c r="L828" s="74">
        <v>188.61</v>
      </c>
      <c r="M828" s="74">
        <v>166.21</v>
      </c>
      <c r="N828" s="74">
        <v>131.91</v>
      </c>
      <c r="U828" s="57">
        <v>142</v>
      </c>
      <c r="V828" s="57">
        <v>15</v>
      </c>
      <c r="W828" s="57">
        <v>11</v>
      </c>
      <c r="X828" s="57">
        <v>12</v>
      </c>
      <c r="Y828" s="57">
        <v>14</v>
      </c>
      <c r="Z828" s="57">
        <v>9</v>
      </c>
      <c r="AC828" s="57">
        <v>92</v>
      </c>
      <c r="AD828" s="57">
        <v>107</v>
      </c>
      <c r="AE828" s="57">
        <v>103</v>
      </c>
      <c r="AF828" s="57">
        <v>64</v>
      </c>
      <c r="AG828" s="57">
        <v>62</v>
      </c>
      <c r="AH828" s="74"/>
      <c r="AI828" s="74"/>
      <c r="AJ828" s="74"/>
      <c r="AK828" s="74">
        <v>105.75</v>
      </c>
      <c r="AL828" s="74">
        <v>88.86</v>
      </c>
      <c r="AM828" s="74">
        <v>105.18</v>
      </c>
      <c r="AN828" s="74">
        <v>121.1</v>
      </c>
      <c r="AO828" s="74">
        <v>124.45</v>
      </c>
      <c r="AP828" s="57">
        <v>142353550</v>
      </c>
      <c r="AQ828" s="57">
        <v>126891</v>
      </c>
      <c r="AR828" s="57">
        <v>52808470</v>
      </c>
      <c r="AS828" s="57">
        <v>49452290</v>
      </c>
    </row>
    <row r="829" spans="1:45" x14ac:dyDescent="0.35">
      <c r="A829" t="s">
        <v>1453</v>
      </c>
      <c r="B829" s="57">
        <v>-17</v>
      </c>
      <c r="C829" s="57">
        <v>-2</v>
      </c>
      <c r="D829" s="57">
        <v>-26</v>
      </c>
      <c r="E829" s="57">
        <v>-8</v>
      </c>
      <c r="F829" s="57">
        <v>9</v>
      </c>
      <c r="G829" s="57">
        <v>2</v>
      </c>
      <c r="H829" s="74">
        <v>150.78</v>
      </c>
      <c r="I829" s="74">
        <v>176.35</v>
      </c>
      <c r="J829" s="74">
        <v>235.91</v>
      </c>
      <c r="K829" s="74">
        <v>188.35</v>
      </c>
      <c r="L829" s="74">
        <v>163.35</v>
      </c>
      <c r="M829" s="74">
        <v>187.62</v>
      </c>
      <c r="N829" s="74">
        <v>129.57</v>
      </c>
      <c r="U829" s="57">
        <v>145</v>
      </c>
      <c r="V829" s="57">
        <v>16</v>
      </c>
      <c r="W829" s="57">
        <v>18</v>
      </c>
      <c r="X829" s="57">
        <v>10</v>
      </c>
      <c r="Y829" s="57">
        <v>12</v>
      </c>
      <c r="Z829" s="57">
        <v>7</v>
      </c>
      <c r="AC829" s="57">
        <v>96</v>
      </c>
      <c r="AD829" s="57">
        <v>115</v>
      </c>
      <c r="AE829" s="57">
        <v>110</v>
      </c>
      <c r="AF829" s="57">
        <v>79</v>
      </c>
      <c r="AG829" s="57">
        <v>62</v>
      </c>
      <c r="AH829" s="74"/>
      <c r="AI829" s="74"/>
      <c r="AJ829" s="74"/>
      <c r="AK829" s="74"/>
      <c r="AL829" s="74"/>
      <c r="AM829" s="74"/>
      <c r="AN829" s="74"/>
      <c r="AO829" s="74"/>
      <c r="AP829" s="57">
        <v>142501680</v>
      </c>
      <c r="AQ829" s="57">
        <v>148125</v>
      </c>
      <c r="AR829" s="57">
        <v>52819360</v>
      </c>
      <c r="AS829" s="57">
        <v>49469210</v>
      </c>
    </row>
    <row r="830" spans="1:45" x14ac:dyDescent="0.35">
      <c r="A830" t="s">
        <v>1454</v>
      </c>
      <c r="B830" s="57">
        <v>-14</v>
      </c>
      <c r="C830" s="57">
        <v>-3</v>
      </c>
      <c r="D830" s="57">
        <v>-21</v>
      </c>
      <c r="E830" s="57">
        <v>-5</v>
      </c>
      <c r="F830" s="57">
        <v>26</v>
      </c>
      <c r="G830" s="57">
        <v>1</v>
      </c>
      <c r="H830" s="74">
        <v>134.78</v>
      </c>
      <c r="I830" s="74">
        <v>159.35</v>
      </c>
      <c r="J830" s="74">
        <v>159.02000000000001</v>
      </c>
      <c r="K830" s="74">
        <v>167.51</v>
      </c>
      <c r="L830" s="74">
        <v>160.51</v>
      </c>
      <c r="M830" s="74">
        <v>164.54</v>
      </c>
      <c r="N830" s="74">
        <v>119.23</v>
      </c>
      <c r="U830" s="57">
        <v>155</v>
      </c>
      <c r="V830" s="57">
        <v>14</v>
      </c>
      <c r="W830" s="57">
        <v>24</v>
      </c>
      <c r="X830" s="57">
        <v>11</v>
      </c>
      <c r="Y830" s="57">
        <v>11</v>
      </c>
      <c r="Z830" s="57">
        <v>9</v>
      </c>
      <c r="AC830" s="57">
        <v>98</v>
      </c>
      <c r="AD830" s="57">
        <v>120</v>
      </c>
      <c r="AE830" s="57">
        <v>120</v>
      </c>
      <c r="AF830" s="57">
        <v>87</v>
      </c>
      <c r="AG830" s="57">
        <v>62</v>
      </c>
      <c r="AH830" s="74"/>
      <c r="AI830" s="74"/>
      <c r="AJ830" s="74"/>
      <c r="AK830" s="74"/>
      <c r="AL830" s="74"/>
      <c r="AM830" s="74"/>
      <c r="AN830" s="74"/>
      <c r="AO830" s="74"/>
      <c r="AP830" s="57">
        <v>142569740</v>
      </c>
      <c r="AQ830" s="57">
        <v>68056</v>
      </c>
      <c r="AR830" s="57">
        <v>52826860</v>
      </c>
      <c r="AS830" s="57">
        <v>49478290</v>
      </c>
    </row>
    <row r="831" spans="1:45" x14ac:dyDescent="0.35">
      <c r="A831" t="s">
        <v>1455</v>
      </c>
      <c r="B831" s="57">
        <v>-17</v>
      </c>
      <c r="C831" s="57">
        <v>0</v>
      </c>
      <c r="D831" s="57">
        <v>-34</v>
      </c>
      <c r="E831" s="57">
        <v>-31</v>
      </c>
      <c r="F831" s="57">
        <v>13</v>
      </c>
      <c r="G831" s="57">
        <v>7</v>
      </c>
      <c r="H831" s="74">
        <v>141.72</v>
      </c>
      <c r="I831" s="74">
        <v>156.58000000000001</v>
      </c>
      <c r="J831" s="74">
        <v>155.78</v>
      </c>
      <c r="K831" s="74">
        <v>156.75</v>
      </c>
      <c r="L831" s="74">
        <v>186.82</v>
      </c>
      <c r="M831" s="74">
        <v>155.38999999999999</v>
      </c>
      <c r="N831" s="74">
        <v>135.15</v>
      </c>
      <c r="U831" s="57">
        <v>159</v>
      </c>
      <c r="V831" s="57">
        <v>11</v>
      </c>
      <c r="W831" s="57">
        <v>26</v>
      </c>
      <c r="X831" s="57">
        <v>8</v>
      </c>
      <c r="Y831" s="57">
        <v>12</v>
      </c>
      <c r="Z831" s="57">
        <v>11</v>
      </c>
      <c r="AC831" s="57">
        <v>89</v>
      </c>
      <c r="AD831" s="57">
        <v>108</v>
      </c>
      <c r="AE831" s="57">
        <v>106</v>
      </c>
      <c r="AF831" s="57">
        <v>59</v>
      </c>
      <c r="AG831" s="57">
        <v>62</v>
      </c>
      <c r="AH831" s="74"/>
      <c r="AI831" s="74"/>
      <c r="AJ831" s="74"/>
      <c r="AK831" s="74">
        <v>105.07</v>
      </c>
      <c r="AL831" s="74">
        <v>88.11</v>
      </c>
      <c r="AM831" s="74">
        <v>107.91</v>
      </c>
      <c r="AN831" s="74">
        <v>117.23</v>
      </c>
      <c r="AO831" s="74">
        <v>124.49</v>
      </c>
      <c r="AP831" s="57">
        <v>142682430</v>
      </c>
      <c r="AQ831" s="57">
        <v>112702</v>
      </c>
      <c r="AR831" s="57">
        <v>52837996</v>
      </c>
      <c r="AS831" s="57">
        <v>49488640</v>
      </c>
    </row>
    <row r="832" spans="1:45" x14ac:dyDescent="0.35">
      <c r="A832" t="s">
        <v>1456</v>
      </c>
      <c r="B832" s="57">
        <v>-16</v>
      </c>
      <c r="C832" s="57">
        <v>1</v>
      </c>
      <c r="D832" s="57">
        <v>-33</v>
      </c>
      <c r="E832" s="57">
        <v>-30</v>
      </c>
      <c r="F832" s="57">
        <v>23</v>
      </c>
      <c r="G832" s="57">
        <v>7</v>
      </c>
      <c r="H832" s="74">
        <v>143.49</v>
      </c>
      <c r="I832" s="74">
        <v>158.35</v>
      </c>
      <c r="J832" s="74">
        <v>167.43</v>
      </c>
      <c r="K832" s="74">
        <v>159.58000000000001</v>
      </c>
      <c r="L832" s="74">
        <v>190.99</v>
      </c>
      <c r="M832" s="74">
        <v>163.53</v>
      </c>
      <c r="N832" s="74">
        <v>137.07</v>
      </c>
      <c r="U832" s="57">
        <v>170</v>
      </c>
      <c r="V832" s="57">
        <v>16</v>
      </c>
      <c r="W832" s="57">
        <v>22</v>
      </c>
      <c r="X832" s="57">
        <v>12</v>
      </c>
      <c r="Y832" s="57">
        <v>13</v>
      </c>
      <c r="Z832" s="57">
        <v>9</v>
      </c>
      <c r="AC832" s="57">
        <v>88</v>
      </c>
      <c r="AD832" s="57">
        <v>107</v>
      </c>
      <c r="AE832" s="57">
        <v>105</v>
      </c>
      <c r="AF832" s="57">
        <v>62</v>
      </c>
      <c r="AG832" s="57">
        <v>61</v>
      </c>
      <c r="AH832" s="74"/>
      <c r="AI832" s="74"/>
      <c r="AJ832" s="74"/>
      <c r="AK832" s="74">
        <v>105.38</v>
      </c>
      <c r="AL832" s="74">
        <v>87.96</v>
      </c>
      <c r="AM832" s="74">
        <v>107.72</v>
      </c>
      <c r="AN832" s="74">
        <v>118.33</v>
      </c>
      <c r="AO832" s="74">
        <v>125.68</v>
      </c>
      <c r="AP832" s="57">
        <v>142807300</v>
      </c>
      <c r="AQ832" s="57">
        <v>124858</v>
      </c>
      <c r="AR832" s="57">
        <v>52849370</v>
      </c>
      <c r="AS832" s="57">
        <v>49498520</v>
      </c>
    </row>
    <row r="833" spans="1:45" x14ac:dyDescent="0.35">
      <c r="A833" t="s">
        <v>1457</v>
      </c>
      <c r="B833" s="57">
        <v>-16</v>
      </c>
      <c r="C833" s="57">
        <v>-1</v>
      </c>
      <c r="D833" s="57">
        <v>-34</v>
      </c>
      <c r="E833" s="57">
        <v>-30</v>
      </c>
      <c r="F833" s="57">
        <v>10</v>
      </c>
      <c r="G833" s="57">
        <v>8</v>
      </c>
      <c r="H833" s="74">
        <v>147.25</v>
      </c>
      <c r="I833" s="74">
        <v>159.37</v>
      </c>
      <c r="J833" s="74">
        <v>166.85</v>
      </c>
      <c r="K833" s="74">
        <v>162.52000000000001</v>
      </c>
      <c r="L833" s="74">
        <v>188.81</v>
      </c>
      <c r="M833" s="74">
        <v>153.22</v>
      </c>
      <c r="N833" s="74">
        <v>137.11000000000001</v>
      </c>
      <c r="U833" s="57">
        <v>163</v>
      </c>
      <c r="V833" s="57">
        <v>18</v>
      </c>
      <c r="W833" s="57">
        <v>16</v>
      </c>
      <c r="X833" s="57">
        <v>11</v>
      </c>
      <c r="Y833" s="57">
        <v>13</v>
      </c>
      <c r="Z833" s="57">
        <v>7</v>
      </c>
      <c r="AC833" s="57">
        <v>88</v>
      </c>
      <c r="AD833" s="57">
        <v>107</v>
      </c>
      <c r="AE833" s="57">
        <v>106</v>
      </c>
      <c r="AF833" s="57">
        <v>64</v>
      </c>
      <c r="AG833" s="57">
        <v>65</v>
      </c>
      <c r="AH833" s="74"/>
      <c r="AI833" s="74"/>
      <c r="AJ833" s="74"/>
      <c r="AK833" s="74">
        <v>105.19</v>
      </c>
      <c r="AL833" s="74">
        <v>86.36</v>
      </c>
      <c r="AM833" s="74">
        <v>108.09</v>
      </c>
      <c r="AN833" s="74">
        <v>118.75</v>
      </c>
      <c r="AO833" s="74">
        <v>127.57</v>
      </c>
      <c r="AP833" s="57">
        <v>142955470</v>
      </c>
      <c r="AQ833" s="57">
        <v>148170</v>
      </c>
      <c r="AR833" s="57">
        <v>52861740</v>
      </c>
      <c r="AS833" s="57">
        <v>49509108</v>
      </c>
    </row>
    <row r="834" spans="1:45" x14ac:dyDescent="0.35">
      <c r="A834" t="s">
        <v>1458</v>
      </c>
      <c r="B834" s="57">
        <v>-16</v>
      </c>
      <c r="C834" s="57">
        <v>1</v>
      </c>
      <c r="D834" s="57">
        <v>-33</v>
      </c>
      <c r="E834" s="57">
        <v>-30</v>
      </c>
      <c r="F834" s="57">
        <v>18</v>
      </c>
      <c r="G834" s="57">
        <v>7</v>
      </c>
      <c r="H834" s="74">
        <v>149</v>
      </c>
      <c r="I834" s="74">
        <v>160.78</v>
      </c>
      <c r="J834" s="74">
        <v>169.7</v>
      </c>
      <c r="K834" s="74">
        <v>165.74</v>
      </c>
      <c r="L834" s="74">
        <v>187.32</v>
      </c>
      <c r="M834" s="74">
        <v>150.47999999999999</v>
      </c>
      <c r="N834" s="74">
        <v>123.63</v>
      </c>
      <c r="U834" s="57">
        <v>160</v>
      </c>
      <c r="V834" s="57">
        <v>12</v>
      </c>
      <c r="W834" s="57">
        <v>25</v>
      </c>
      <c r="X834" s="57">
        <v>8</v>
      </c>
      <c r="Y834" s="57">
        <v>8</v>
      </c>
      <c r="Z834" s="57">
        <v>13</v>
      </c>
      <c r="AC834" s="57">
        <v>88</v>
      </c>
      <c r="AD834" s="57">
        <v>104</v>
      </c>
      <c r="AE834" s="57">
        <v>104</v>
      </c>
      <c r="AF834" s="57">
        <v>66</v>
      </c>
      <c r="AG834" s="57">
        <v>65</v>
      </c>
      <c r="AH834" s="74"/>
      <c r="AI834" s="74"/>
      <c r="AJ834" s="74"/>
      <c r="AK834" s="74">
        <v>106.12</v>
      </c>
      <c r="AL834" s="74">
        <v>88.49</v>
      </c>
      <c r="AM834" s="74">
        <v>108.1</v>
      </c>
      <c r="AN834" s="74">
        <v>118.95</v>
      </c>
      <c r="AO834" s="74">
        <v>129.56</v>
      </c>
      <c r="AP834" s="57">
        <v>143098340</v>
      </c>
      <c r="AQ834" s="57">
        <v>142865</v>
      </c>
      <c r="AR834" s="57">
        <v>52873080</v>
      </c>
      <c r="AS834" s="57">
        <v>49520210</v>
      </c>
    </row>
    <row r="835" spans="1:45" x14ac:dyDescent="0.35">
      <c r="A835" t="s">
        <v>1459</v>
      </c>
      <c r="B835" s="57">
        <v>-13</v>
      </c>
      <c r="C835" s="57">
        <v>5</v>
      </c>
      <c r="D835" s="57">
        <v>-29</v>
      </c>
      <c r="E835" s="57">
        <v>-30</v>
      </c>
      <c r="F835" s="57">
        <v>27</v>
      </c>
      <c r="G835" s="57">
        <v>6</v>
      </c>
      <c r="H835" s="74">
        <v>167.97</v>
      </c>
      <c r="I835" s="74">
        <v>173.4</v>
      </c>
      <c r="J835" s="74">
        <v>200.65</v>
      </c>
      <c r="K835" s="74">
        <v>180.57</v>
      </c>
      <c r="L835" s="74">
        <v>189.2</v>
      </c>
      <c r="M835" s="74">
        <v>161.72999999999999</v>
      </c>
      <c r="N835" s="74">
        <v>129.46</v>
      </c>
      <c r="U835" s="57">
        <v>187</v>
      </c>
      <c r="V835" s="57">
        <v>17</v>
      </c>
      <c r="W835" s="57">
        <v>25</v>
      </c>
      <c r="X835" s="57">
        <v>29</v>
      </c>
      <c r="Y835" s="57">
        <v>19</v>
      </c>
      <c r="Z835" s="57">
        <v>8</v>
      </c>
      <c r="AC835" s="57">
        <v>92</v>
      </c>
      <c r="AD835" s="57">
        <v>107</v>
      </c>
      <c r="AE835" s="57">
        <v>103</v>
      </c>
      <c r="AF835" s="57">
        <v>62</v>
      </c>
      <c r="AG835" s="57">
        <v>70</v>
      </c>
      <c r="AH835" s="74"/>
      <c r="AI835" s="74"/>
      <c r="AJ835" s="74"/>
      <c r="AK835" s="74">
        <v>105.13</v>
      </c>
      <c r="AL835" s="74">
        <v>87.2</v>
      </c>
      <c r="AM835" s="74">
        <v>107.91</v>
      </c>
      <c r="AN835" s="74">
        <v>117.07</v>
      </c>
      <c r="AO835" s="74">
        <v>130.94</v>
      </c>
      <c r="AP835" s="57">
        <v>143246580</v>
      </c>
      <c r="AQ835" s="57">
        <v>148241</v>
      </c>
      <c r="AR835" s="57">
        <v>52885280</v>
      </c>
      <c r="AS835" s="57">
        <v>49531880</v>
      </c>
    </row>
    <row r="836" spans="1:45" x14ac:dyDescent="0.35">
      <c r="A836" t="s">
        <v>1470</v>
      </c>
      <c r="B836" s="57">
        <v>-16</v>
      </c>
      <c r="C836" s="57">
        <v>1</v>
      </c>
      <c r="D836" s="57">
        <v>-21</v>
      </c>
      <c r="E836" s="57">
        <v>-7</v>
      </c>
      <c r="F836" s="57">
        <v>22</v>
      </c>
      <c r="G836" s="57">
        <v>1</v>
      </c>
      <c r="H836" s="74">
        <v>152.81</v>
      </c>
      <c r="I836" s="74">
        <v>180.21</v>
      </c>
      <c r="J836" s="74">
        <v>238.05</v>
      </c>
      <c r="K836" s="74">
        <v>197.45</v>
      </c>
      <c r="L836" s="74">
        <v>161.1</v>
      </c>
      <c r="M836" s="74">
        <v>152.71</v>
      </c>
      <c r="N836" s="74">
        <v>123.68</v>
      </c>
      <c r="U836" s="57">
        <v>178</v>
      </c>
      <c r="V836" s="57">
        <v>14</v>
      </c>
      <c r="W836" s="57">
        <v>25</v>
      </c>
      <c r="X836" s="57">
        <v>8</v>
      </c>
      <c r="Y836" s="57">
        <v>12</v>
      </c>
      <c r="Z836" s="57">
        <v>9</v>
      </c>
      <c r="AC836" s="57">
        <v>97</v>
      </c>
      <c r="AD836" s="57">
        <v>116</v>
      </c>
      <c r="AE836" s="57">
        <v>109</v>
      </c>
      <c r="AF836" s="57">
        <v>82</v>
      </c>
      <c r="AG836" s="57">
        <v>71</v>
      </c>
      <c r="AH836" s="74"/>
      <c r="AI836" s="74"/>
      <c r="AJ836" s="74"/>
      <c r="AK836" s="74"/>
      <c r="AL836" s="74"/>
      <c r="AM836" s="74"/>
      <c r="AN836" s="74"/>
      <c r="AO836" s="74"/>
      <c r="AP836" s="57">
        <v>143444480</v>
      </c>
      <c r="AQ836" s="57">
        <v>197907</v>
      </c>
      <c r="AR836" s="57">
        <v>52910456</v>
      </c>
      <c r="AS836" s="57">
        <v>49547812</v>
      </c>
    </row>
    <row r="837" spans="1:45" x14ac:dyDescent="0.35">
      <c r="A837" t="s">
        <v>1471</v>
      </c>
      <c r="B837" s="57">
        <v>-10</v>
      </c>
      <c r="C837" s="57">
        <v>0</v>
      </c>
      <c r="D837" s="57">
        <v>-17</v>
      </c>
      <c r="E837" s="57">
        <v>-4</v>
      </c>
      <c r="F837" s="57">
        <v>42</v>
      </c>
      <c r="G837" s="57">
        <v>0</v>
      </c>
      <c r="H837" s="74">
        <v>137.86000000000001</v>
      </c>
      <c r="I837" s="74">
        <v>158.37</v>
      </c>
      <c r="J837" s="74">
        <v>165.02</v>
      </c>
      <c r="K837" s="74">
        <v>167.06</v>
      </c>
      <c r="L837" s="74">
        <v>151.25</v>
      </c>
      <c r="M837" s="74">
        <v>140.61000000000001</v>
      </c>
      <c r="N837" s="74">
        <v>117.85</v>
      </c>
      <c r="U837" s="57">
        <v>157</v>
      </c>
      <c r="V837" s="57">
        <v>17</v>
      </c>
      <c r="W837" s="57">
        <v>20</v>
      </c>
      <c r="X837" s="57">
        <v>13</v>
      </c>
      <c r="Y837" s="57">
        <v>11</v>
      </c>
      <c r="Z837" s="57">
        <v>10</v>
      </c>
      <c r="AC837" s="57">
        <v>100</v>
      </c>
      <c r="AD837" s="57">
        <v>123</v>
      </c>
      <c r="AE837" s="57">
        <v>121</v>
      </c>
      <c r="AF837" s="57">
        <v>81</v>
      </c>
      <c r="AG837" s="57">
        <v>71</v>
      </c>
      <c r="AH837" s="74"/>
      <c r="AI837" s="74"/>
      <c r="AJ837" s="74"/>
      <c r="AK837" s="74"/>
      <c r="AL837" s="74"/>
      <c r="AM837" s="74"/>
      <c r="AN837" s="74"/>
      <c r="AO837" s="74"/>
      <c r="AP837" s="57">
        <v>143529700</v>
      </c>
      <c r="AQ837" s="57">
        <v>85213</v>
      </c>
      <c r="AR837" s="57">
        <v>52925736</v>
      </c>
      <c r="AS837" s="57">
        <v>49556710</v>
      </c>
    </row>
    <row r="838" spans="1:45" x14ac:dyDescent="0.35">
      <c r="A838" t="s">
        <v>1472</v>
      </c>
      <c r="B838" s="57">
        <v>-7</v>
      </c>
      <c r="C838" s="57">
        <v>7</v>
      </c>
      <c r="D838" s="57">
        <v>-30</v>
      </c>
      <c r="E838" s="57">
        <v>-36</v>
      </c>
      <c r="F838" s="57">
        <v>53</v>
      </c>
      <c r="G838" s="57">
        <v>7</v>
      </c>
      <c r="H838" s="74">
        <v>152.61000000000001</v>
      </c>
      <c r="I838" s="74">
        <v>164.62</v>
      </c>
      <c r="J838" s="74">
        <v>177.07</v>
      </c>
      <c r="K838" s="74">
        <v>169.01</v>
      </c>
      <c r="L838" s="74">
        <v>174.2</v>
      </c>
      <c r="M838" s="74">
        <v>153.15</v>
      </c>
      <c r="N838" s="74">
        <v>133.19999999999999</v>
      </c>
      <c r="U838" s="57">
        <v>166</v>
      </c>
      <c r="V838" s="57">
        <v>17</v>
      </c>
      <c r="W838" s="57">
        <v>17</v>
      </c>
      <c r="X838" s="57">
        <v>29</v>
      </c>
      <c r="Y838" s="57">
        <v>13</v>
      </c>
      <c r="Z838" s="57">
        <v>9</v>
      </c>
      <c r="AC838" s="57">
        <v>91</v>
      </c>
      <c r="AD838" s="57">
        <v>109</v>
      </c>
      <c r="AE838" s="57">
        <v>107</v>
      </c>
      <c r="AF838" s="57">
        <v>60</v>
      </c>
      <c r="AG838" s="57">
        <v>71</v>
      </c>
      <c r="AH838" s="74"/>
      <c r="AI838" s="74"/>
      <c r="AJ838" s="74"/>
      <c r="AK838" s="74">
        <v>104.21</v>
      </c>
      <c r="AL838" s="74">
        <v>85.97</v>
      </c>
      <c r="AM838" s="74">
        <v>106.97</v>
      </c>
      <c r="AN838" s="74">
        <v>115.21</v>
      </c>
      <c r="AO838" s="74">
        <v>136.03</v>
      </c>
      <c r="AP838" s="57">
        <v>143662750</v>
      </c>
      <c r="AQ838" s="57">
        <v>133066</v>
      </c>
      <c r="AR838" s="57">
        <v>52941680</v>
      </c>
      <c r="AS838" s="57">
        <v>49568680</v>
      </c>
    </row>
    <row r="839" spans="1:45" x14ac:dyDescent="0.35">
      <c r="A839" t="s">
        <v>1473</v>
      </c>
      <c r="B839" s="57">
        <v>-11</v>
      </c>
      <c r="C839" s="57">
        <v>5</v>
      </c>
      <c r="D839" s="57">
        <v>-32</v>
      </c>
      <c r="E839" s="57">
        <v>-36</v>
      </c>
      <c r="F839" s="57">
        <v>35</v>
      </c>
      <c r="G839" s="57">
        <v>8</v>
      </c>
      <c r="H839" s="74">
        <v>152.01</v>
      </c>
      <c r="I839" s="74">
        <v>164.02</v>
      </c>
      <c r="J839" s="74">
        <v>182</v>
      </c>
      <c r="K839" s="74">
        <v>169.35</v>
      </c>
      <c r="L839" s="74">
        <v>174.55</v>
      </c>
      <c r="M839" s="74">
        <v>151.47999999999999</v>
      </c>
      <c r="N839" s="74">
        <v>132.72999999999999</v>
      </c>
      <c r="U839" s="57">
        <v>186</v>
      </c>
      <c r="V839" s="57">
        <v>17</v>
      </c>
      <c r="W839" s="57">
        <v>20</v>
      </c>
      <c r="X839" s="57">
        <v>10</v>
      </c>
      <c r="Y839" s="57">
        <v>19</v>
      </c>
      <c r="Z839" s="57">
        <v>8</v>
      </c>
      <c r="AC839" s="57">
        <v>87</v>
      </c>
      <c r="AD839" s="57">
        <v>106</v>
      </c>
      <c r="AE839" s="57">
        <v>105</v>
      </c>
      <c r="AF839" s="57">
        <v>64</v>
      </c>
      <c r="AG839" s="57">
        <v>72</v>
      </c>
      <c r="AH839" s="74"/>
      <c r="AI839" s="74"/>
      <c r="AJ839" s="74"/>
      <c r="AK839" s="74">
        <v>103.93</v>
      </c>
      <c r="AL839" s="74">
        <v>86.94</v>
      </c>
      <c r="AM839" s="74">
        <v>105.58</v>
      </c>
      <c r="AN839" s="74">
        <v>114.38</v>
      </c>
      <c r="AO839" s="74">
        <v>136.53</v>
      </c>
      <c r="AP839" s="57">
        <v>143817660</v>
      </c>
      <c r="AQ839" s="57">
        <v>154907</v>
      </c>
      <c r="AR839" s="57">
        <v>52959180</v>
      </c>
      <c r="AS839" s="57">
        <v>49580224</v>
      </c>
    </row>
    <row r="840" spans="1:45" x14ac:dyDescent="0.35">
      <c r="A840" t="s">
        <v>1474</v>
      </c>
      <c r="B840" s="57">
        <v>-7</v>
      </c>
      <c r="C840" s="57">
        <v>6</v>
      </c>
      <c r="D840" s="57">
        <v>-30</v>
      </c>
      <c r="E840" s="57">
        <v>-36</v>
      </c>
      <c r="F840" s="57">
        <v>51</v>
      </c>
      <c r="G840" s="57">
        <v>7</v>
      </c>
      <c r="U840" s="57">
        <v>188</v>
      </c>
      <c r="V840" s="57">
        <v>18</v>
      </c>
      <c r="W840" s="57">
        <v>26</v>
      </c>
      <c r="X840" s="57">
        <v>9</v>
      </c>
      <c r="Y840" s="57">
        <v>13</v>
      </c>
      <c r="Z840" s="57">
        <v>9</v>
      </c>
      <c r="AC840" s="57">
        <v>90</v>
      </c>
      <c r="AD840" s="57">
        <v>108</v>
      </c>
      <c r="AE840" s="57">
        <v>106</v>
      </c>
      <c r="AF840" s="57">
        <v>64</v>
      </c>
      <c r="AG840" s="57">
        <v>72</v>
      </c>
      <c r="AH840" s="74"/>
      <c r="AI840" s="74"/>
      <c r="AJ840" s="74"/>
      <c r="AK840" s="74">
        <v>105.04</v>
      </c>
      <c r="AL840" s="74">
        <v>89.94</v>
      </c>
      <c r="AM840" s="74">
        <v>105.37</v>
      </c>
      <c r="AN840" s="74">
        <v>114.65</v>
      </c>
      <c r="AO840" s="74">
        <v>137.43</v>
      </c>
      <c r="AP840" s="57">
        <v>143982910</v>
      </c>
      <c r="AQ840" s="57">
        <v>165241</v>
      </c>
      <c r="AR840" s="57">
        <v>52978584</v>
      </c>
      <c r="AS840" s="57">
        <v>49592844</v>
      </c>
    </row>
    <row r="841" spans="1:45" x14ac:dyDescent="0.35">
      <c r="A841" t="s">
        <v>1475</v>
      </c>
      <c r="B841" s="57">
        <v>1</v>
      </c>
      <c r="C841" s="57">
        <v>17</v>
      </c>
      <c r="D841" s="57">
        <v>-27</v>
      </c>
      <c r="E841" s="57">
        <v>-38</v>
      </c>
      <c r="F841" s="57">
        <v>74</v>
      </c>
      <c r="G841" s="57">
        <v>5</v>
      </c>
      <c r="U841" s="57">
        <v>188</v>
      </c>
      <c r="V841" s="57">
        <v>21</v>
      </c>
      <c r="W841" s="57">
        <v>18</v>
      </c>
      <c r="X841" s="57">
        <v>12</v>
      </c>
      <c r="Y841" s="57">
        <v>15</v>
      </c>
      <c r="Z841" s="57">
        <v>11</v>
      </c>
      <c r="AC841" s="57">
        <v>96</v>
      </c>
      <c r="AD841" s="57">
        <v>109</v>
      </c>
      <c r="AE841" s="57">
        <v>103</v>
      </c>
      <c r="AF841" s="57">
        <v>66</v>
      </c>
      <c r="AG841" s="57">
        <v>73</v>
      </c>
      <c r="AH841" s="74"/>
      <c r="AI841" s="74"/>
      <c r="AJ841" s="74"/>
      <c r="AK841" s="74">
        <v>105.37</v>
      </c>
      <c r="AL841" s="74">
        <v>90.05</v>
      </c>
      <c r="AM841" s="74">
        <v>105.14</v>
      </c>
      <c r="AN841" s="74">
        <v>115.73</v>
      </c>
      <c r="AO841" s="74">
        <v>137.69999999999999</v>
      </c>
      <c r="AP841" s="57">
        <v>144143780</v>
      </c>
      <c r="AQ841" s="57">
        <v>160877</v>
      </c>
      <c r="AR841" s="57">
        <v>53001424</v>
      </c>
      <c r="AS841" s="57">
        <v>49606240</v>
      </c>
    </row>
    <row r="842" spans="1:45" x14ac:dyDescent="0.35">
      <c r="A842" t="s">
        <v>1476</v>
      </c>
      <c r="B842" s="57">
        <v>-10</v>
      </c>
      <c r="C842" s="57">
        <v>1</v>
      </c>
      <c r="D842" s="57">
        <v>-37</v>
      </c>
      <c r="E842" s="57">
        <v>-65</v>
      </c>
      <c r="F842" s="57">
        <v>98</v>
      </c>
      <c r="G842" s="57">
        <v>12</v>
      </c>
      <c r="U842" s="57">
        <v>173</v>
      </c>
      <c r="V842" s="57">
        <v>13</v>
      </c>
      <c r="W842" s="57">
        <v>12</v>
      </c>
      <c r="X842" s="57">
        <v>13</v>
      </c>
      <c r="Y842" s="57">
        <v>14</v>
      </c>
      <c r="Z842" s="57">
        <v>12</v>
      </c>
      <c r="AC842" s="57">
        <v>84</v>
      </c>
      <c r="AD842" s="57">
        <v>78</v>
      </c>
      <c r="AE842" s="57">
        <v>51</v>
      </c>
      <c r="AF842" s="57">
        <v>78</v>
      </c>
      <c r="AG842" s="57">
        <v>76</v>
      </c>
      <c r="AH842" s="74"/>
      <c r="AI842" s="74"/>
      <c r="AJ842" s="74"/>
      <c r="AK842" s="74"/>
      <c r="AL842" s="74"/>
      <c r="AM842" s="74"/>
      <c r="AN842" s="74"/>
      <c r="AO842" s="74"/>
      <c r="AP842" s="57">
        <v>144198220</v>
      </c>
      <c r="AQ842" s="57">
        <v>54434</v>
      </c>
      <c r="AR842" s="57">
        <v>53012870</v>
      </c>
      <c r="AS842" s="57">
        <v>49611756</v>
      </c>
    </row>
    <row r="843" spans="1:45" x14ac:dyDescent="0.35">
      <c r="A843" t="s">
        <v>1477</v>
      </c>
      <c r="B843" s="57">
        <v>-20</v>
      </c>
      <c r="C843" s="57">
        <v>4</v>
      </c>
      <c r="D843" s="57">
        <v>-23</v>
      </c>
      <c r="E843" s="57">
        <v>-16</v>
      </c>
      <c r="F843" s="57">
        <v>61</v>
      </c>
      <c r="G843" s="57">
        <v>1</v>
      </c>
      <c r="U843" s="57">
        <v>164</v>
      </c>
      <c r="V843" s="57">
        <v>18</v>
      </c>
      <c r="W843" s="57">
        <v>17</v>
      </c>
      <c r="X843" s="57">
        <v>10</v>
      </c>
      <c r="Y843" s="57">
        <v>14</v>
      </c>
      <c r="Z843" s="57">
        <v>6</v>
      </c>
      <c r="AC843" s="57">
        <v>98</v>
      </c>
      <c r="AD843" s="57">
        <v>110</v>
      </c>
      <c r="AE843" s="57">
        <v>86</v>
      </c>
      <c r="AF843" s="57">
        <v>78</v>
      </c>
      <c r="AG843" s="57">
        <v>77</v>
      </c>
      <c r="AH843" s="74"/>
      <c r="AI843" s="74"/>
      <c r="AJ843" s="74"/>
      <c r="AK843" s="74"/>
      <c r="AL843" s="74"/>
      <c r="AM843" s="74"/>
      <c r="AN843" s="74"/>
      <c r="AO843" s="74"/>
      <c r="AP843" s="57">
        <v>144293600</v>
      </c>
      <c r="AQ843" s="57">
        <v>95374</v>
      </c>
      <c r="AR843" s="57">
        <v>53031036</v>
      </c>
      <c r="AS843" s="57">
        <v>49623056</v>
      </c>
    </row>
    <row r="844" spans="1:45" x14ac:dyDescent="0.35">
      <c r="A844" t="s">
        <v>1478</v>
      </c>
      <c r="B844" s="57">
        <v>-33</v>
      </c>
      <c r="C844" s="57">
        <v>-39</v>
      </c>
      <c r="D844" s="57">
        <v>-21</v>
      </c>
      <c r="E844" s="57">
        <v>-17</v>
      </c>
      <c r="F844" s="57">
        <v>76</v>
      </c>
      <c r="G844" s="57">
        <v>0</v>
      </c>
      <c r="U844" s="57">
        <v>151</v>
      </c>
      <c r="V844" s="57">
        <v>11</v>
      </c>
      <c r="W844" s="57">
        <v>21</v>
      </c>
      <c r="X844" s="57">
        <v>27</v>
      </c>
      <c r="Y844" s="57">
        <v>8</v>
      </c>
      <c r="Z844" s="57">
        <v>11</v>
      </c>
      <c r="AC844" s="57">
        <v>96</v>
      </c>
      <c r="AD844" s="57">
        <v>110</v>
      </c>
      <c r="AE844" s="57">
        <v>84</v>
      </c>
      <c r="AF844" s="57">
        <v>81</v>
      </c>
      <c r="AG844" s="57">
        <v>77</v>
      </c>
      <c r="AH844" s="74"/>
      <c r="AI844" s="74"/>
      <c r="AJ844" s="74"/>
      <c r="AK844" s="74"/>
      <c r="AL844" s="74"/>
      <c r="AM844" s="74"/>
      <c r="AN844" s="74"/>
      <c r="AO844" s="74"/>
      <c r="AP844" s="57">
        <v>144320960</v>
      </c>
      <c r="AQ844" s="57">
        <v>27366</v>
      </c>
      <c r="AR844" s="57">
        <v>53035856</v>
      </c>
      <c r="AS844" s="57">
        <v>49625700</v>
      </c>
    </row>
    <row r="845" spans="1:45" x14ac:dyDescent="0.35">
      <c r="A845" t="s">
        <v>1479</v>
      </c>
      <c r="B845" s="57">
        <v>-5</v>
      </c>
      <c r="C845" s="57">
        <v>-4</v>
      </c>
      <c r="D845" s="57">
        <v>-42</v>
      </c>
      <c r="E845" s="57">
        <v>-73</v>
      </c>
      <c r="F845" s="57">
        <v>107</v>
      </c>
      <c r="G845" s="57">
        <v>13</v>
      </c>
      <c r="U845" s="57">
        <v>150</v>
      </c>
      <c r="V845" s="57">
        <v>13</v>
      </c>
      <c r="W845" s="57">
        <v>15</v>
      </c>
      <c r="X845" s="57">
        <v>7</v>
      </c>
      <c r="Y845" s="57">
        <v>15</v>
      </c>
      <c r="Z845" s="57">
        <v>8</v>
      </c>
      <c r="AC845" s="57">
        <v>85</v>
      </c>
      <c r="AD845" s="57">
        <v>75</v>
      </c>
      <c r="AE845" s="57">
        <v>40</v>
      </c>
      <c r="AF845" s="57">
        <v>79</v>
      </c>
      <c r="AG845" s="57">
        <v>81</v>
      </c>
      <c r="AH845" s="74"/>
      <c r="AI845" s="74"/>
      <c r="AJ845" s="74"/>
      <c r="AK845" s="74"/>
      <c r="AL845" s="74"/>
      <c r="AM845" s="74"/>
      <c r="AN845" s="74"/>
      <c r="AO845" s="74"/>
      <c r="AP845" s="57">
        <v>144348980</v>
      </c>
      <c r="AQ845" s="57">
        <v>28011</v>
      </c>
      <c r="AR845" s="57">
        <v>53041896</v>
      </c>
      <c r="AS845" s="57">
        <v>49629240</v>
      </c>
    </row>
    <row r="846" spans="1:45" x14ac:dyDescent="0.35">
      <c r="A846" t="s">
        <v>1488</v>
      </c>
      <c r="B846" s="57">
        <v>-13</v>
      </c>
      <c r="C846" s="57">
        <v>6</v>
      </c>
      <c r="D846" s="57">
        <v>-31</v>
      </c>
      <c r="E846" s="57">
        <v>-35</v>
      </c>
      <c r="F846" s="57">
        <v>49</v>
      </c>
      <c r="G846" s="57">
        <v>7</v>
      </c>
      <c r="U846" s="57">
        <v>170</v>
      </c>
      <c r="V846" s="57">
        <v>16</v>
      </c>
      <c r="W846" s="57">
        <v>13</v>
      </c>
      <c r="X846" s="57">
        <v>31</v>
      </c>
      <c r="Y846" s="57">
        <v>15</v>
      </c>
      <c r="Z846" s="57">
        <v>7</v>
      </c>
      <c r="AC846" s="57">
        <v>92</v>
      </c>
      <c r="AD846" s="57">
        <v>109</v>
      </c>
      <c r="AE846" s="57">
        <v>100</v>
      </c>
      <c r="AF846" s="57">
        <v>64</v>
      </c>
      <c r="AG846" s="57">
        <v>85</v>
      </c>
      <c r="AH846" s="74"/>
      <c r="AI846" s="74"/>
      <c r="AJ846" s="74"/>
      <c r="AK846" s="74">
        <v>89.05</v>
      </c>
      <c r="AL846" s="74">
        <v>82.24</v>
      </c>
      <c r="AM846" s="74">
        <v>76.27</v>
      </c>
      <c r="AN846" s="74">
        <v>101.03</v>
      </c>
      <c r="AO846" s="74">
        <v>123.04</v>
      </c>
      <c r="AP846" s="57">
        <v>144475460</v>
      </c>
      <c r="AQ846" s="57">
        <v>126481</v>
      </c>
      <c r="AR846" s="57">
        <v>53057036</v>
      </c>
      <c r="AS846" s="57">
        <v>49640344</v>
      </c>
    </row>
    <row r="847" spans="1:45" x14ac:dyDescent="0.35">
      <c r="A847" t="s">
        <v>1490</v>
      </c>
      <c r="B847" s="57">
        <v>-11</v>
      </c>
      <c r="C847" s="57">
        <v>4</v>
      </c>
      <c r="D847" s="57">
        <v>-30</v>
      </c>
      <c r="E847" s="57">
        <v>-31</v>
      </c>
      <c r="F847" s="57">
        <v>59</v>
      </c>
      <c r="G847" s="57">
        <v>6</v>
      </c>
      <c r="U847" s="57">
        <v>183</v>
      </c>
      <c r="V847" s="57">
        <v>22</v>
      </c>
      <c r="W847" s="57">
        <v>25</v>
      </c>
      <c r="X847" s="57">
        <v>30</v>
      </c>
      <c r="Y847" s="57">
        <v>17</v>
      </c>
      <c r="Z847" s="57">
        <v>8</v>
      </c>
      <c r="AC847" s="57">
        <v>92</v>
      </c>
      <c r="AD847" s="57">
        <v>109</v>
      </c>
      <c r="AE847" s="57">
        <v>104</v>
      </c>
      <c r="AF847" s="57">
        <v>68</v>
      </c>
      <c r="AG847" s="57">
        <v>78</v>
      </c>
      <c r="AH847" s="74"/>
      <c r="AI847" s="74"/>
      <c r="AJ847" s="74"/>
      <c r="AK847" s="74">
        <v>97.85</v>
      </c>
      <c r="AL847" s="74">
        <v>84.23</v>
      </c>
      <c r="AM847" s="74">
        <v>96.87</v>
      </c>
      <c r="AN847" s="74">
        <v>109.14</v>
      </c>
      <c r="AO847" s="74">
        <v>120.34</v>
      </c>
      <c r="AP847" s="57">
        <v>144619740</v>
      </c>
      <c r="AQ847" s="57">
        <v>144294</v>
      </c>
      <c r="AR847" s="57">
        <v>53071452</v>
      </c>
      <c r="AS847" s="57">
        <v>49651320</v>
      </c>
    </row>
    <row r="848" spans="1:45" x14ac:dyDescent="0.35">
      <c r="A848" t="s">
        <v>1491</v>
      </c>
      <c r="B848" s="57">
        <v>-10</v>
      </c>
      <c r="C848" s="57">
        <v>6</v>
      </c>
      <c r="D848" s="57">
        <v>-29</v>
      </c>
      <c r="E848" s="57">
        <v>-30</v>
      </c>
      <c r="F848" s="57">
        <v>66</v>
      </c>
      <c r="G848" s="57">
        <v>6</v>
      </c>
      <c r="U848" s="57">
        <v>186</v>
      </c>
      <c r="V848" s="57">
        <v>16</v>
      </c>
      <c r="W848" s="57">
        <v>21</v>
      </c>
      <c r="X848" s="57">
        <v>11</v>
      </c>
      <c r="Y848" s="57">
        <v>14</v>
      </c>
      <c r="Z848" s="57">
        <v>12</v>
      </c>
      <c r="AC848" s="57">
        <v>92</v>
      </c>
      <c r="AD848" s="57">
        <v>107</v>
      </c>
      <c r="AE848" s="57">
        <v>104</v>
      </c>
      <c r="AF848" s="57">
        <v>68</v>
      </c>
      <c r="AG848" s="57">
        <v>74</v>
      </c>
      <c r="AH848" s="74"/>
      <c r="AI848" s="74"/>
      <c r="AJ848" s="74"/>
      <c r="AK848" s="74">
        <v>96.28</v>
      </c>
      <c r="AL848" s="74">
        <v>83.62</v>
      </c>
      <c r="AM848" s="74">
        <v>96.6</v>
      </c>
      <c r="AN848" s="74">
        <v>105.37</v>
      </c>
      <c r="AO848" s="74">
        <v>118.45</v>
      </c>
      <c r="AP848" s="57">
        <v>144889920</v>
      </c>
      <c r="AQ848" s="57">
        <v>270184</v>
      </c>
      <c r="AR848" s="57">
        <v>53088680</v>
      </c>
      <c r="AS848" s="57">
        <v>49662024</v>
      </c>
    </row>
    <row r="849" spans="1:45" x14ac:dyDescent="0.35">
      <c r="A849" t="s">
        <v>1492</v>
      </c>
      <c r="B849" s="57">
        <v>-13</v>
      </c>
      <c r="C849" s="57">
        <v>5</v>
      </c>
      <c r="D849" s="57">
        <v>-28</v>
      </c>
      <c r="E849" s="57">
        <v>-30</v>
      </c>
      <c r="F849" s="57">
        <v>38</v>
      </c>
      <c r="G849" s="57">
        <v>6</v>
      </c>
      <c r="U849" s="57">
        <v>166</v>
      </c>
      <c r="V849" s="57">
        <v>15</v>
      </c>
      <c r="W849" s="57">
        <v>19</v>
      </c>
      <c r="X849" s="57">
        <v>6</v>
      </c>
      <c r="Y849" s="57">
        <v>12</v>
      </c>
      <c r="Z849" s="57">
        <v>8</v>
      </c>
      <c r="AC849" s="57">
        <v>94</v>
      </c>
      <c r="AD849" s="57">
        <v>108</v>
      </c>
      <c r="AE849" s="57">
        <v>104</v>
      </c>
      <c r="AF849" s="57">
        <v>62</v>
      </c>
      <c r="AG849" s="57">
        <v>74</v>
      </c>
      <c r="AH849" s="74"/>
      <c r="AI849" s="74"/>
      <c r="AJ849" s="74"/>
      <c r="AK849" s="74">
        <v>96.81</v>
      </c>
      <c r="AL849" s="74">
        <v>83.82</v>
      </c>
      <c r="AM849" s="74">
        <v>96.51</v>
      </c>
      <c r="AN849" s="74">
        <v>106.74</v>
      </c>
      <c r="AO849" s="74">
        <v>119.47</v>
      </c>
      <c r="AP849" s="57">
        <v>145034670</v>
      </c>
      <c r="AQ849" s="57">
        <v>144751</v>
      </c>
      <c r="AR849" s="57">
        <v>53104504</v>
      </c>
      <c r="AS849" s="57">
        <v>49672344</v>
      </c>
    </row>
    <row r="850" spans="1:45" x14ac:dyDescent="0.35">
      <c r="A850" t="s">
        <v>1493</v>
      </c>
      <c r="B850" s="57">
        <v>-16</v>
      </c>
      <c r="C850" s="57">
        <v>2</v>
      </c>
      <c r="D850" s="57">
        <v>-21</v>
      </c>
      <c r="E850" s="57">
        <v>-6</v>
      </c>
      <c r="F850" s="57">
        <v>24</v>
      </c>
      <c r="G850" s="57">
        <v>1</v>
      </c>
      <c r="U850" s="57">
        <v>179</v>
      </c>
      <c r="V850" s="57">
        <v>20</v>
      </c>
      <c r="W850" s="57">
        <v>22</v>
      </c>
      <c r="X850" s="57">
        <v>13</v>
      </c>
      <c r="Y850" s="57">
        <v>18</v>
      </c>
      <c r="Z850" s="57">
        <v>8</v>
      </c>
      <c r="AC850" s="57">
        <v>100</v>
      </c>
      <c r="AD850" s="57">
        <v>119</v>
      </c>
      <c r="AE850" s="57">
        <v>113</v>
      </c>
      <c r="AF850" s="57">
        <v>80</v>
      </c>
      <c r="AG850" s="57">
        <v>74</v>
      </c>
      <c r="AH850" s="74"/>
      <c r="AI850" s="74"/>
      <c r="AJ850" s="74"/>
      <c r="AK850" s="74"/>
      <c r="AL850" s="74"/>
      <c r="AM850" s="74"/>
      <c r="AN850" s="74"/>
      <c r="AO850" s="74"/>
      <c r="AP850" s="57">
        <v>145260820</v>
      </c>
      <c r="AQ850" s="57">
        <v>226135</v>
      </c>
      <c r="AR850" s="57">
        <v>53136420</v>
      </c>
      <c r="AS850" s="57">
        <v>49689204</v>
      </c>
    </row>
    <row r="851" spans="1:45" x14ac:dyDescent="0.35">
      <c r="A851" t="s">
        <v>1494</v>
      </c>
      <c r="B851" s="57">
        <v>-12</v>
      </c>
      <c r="C851" s="57">
        <v>0</v>
      </c>
      <c r="D851" s="57">
        <v>-16</v>
      </c>
      <c r="E851" s="57">
        <v>-3</v>
      </c>
      <c r="F851" s="57">
        <v>46</v>
      </c>
      <c r="G851" s="57">
        <v>0</v>
      </c>
      <c r="U851" s="57">
        <v>147</v>
      </c>
      <c r="V851" s="57">
        <v>13</v>
      </c>
      <c r="W851" s="57">
        <v>19</v>
      </c>
      <c r="X851" s="57">
        <v>9</v>
      </c>
      <c r="Y851" s="57">
        <v>7</v>
      </c>
      <c r="Z851" s="57">
        <v>9</v>
      </c>
      <c r="AC851" s="57">
        <v>105</v>
      </c>
      <c r="AD851" s="57">
        <v>130</v>
      </c>
      <c r="AE851" s="57">
        <v>123</v>
      </c>
      <c r="AF851" s="57">
        <v>70</v>
      </c>
      <c r="AG851" s="57">
        <v>74</v>
      </c>
      <c r="AH851" s="74"/>
      <c r="AI851" s="74"/>
      <c r="AJ851" s="74"/>
      <c r="AK851" s="74"/>
      <c r="AL851" s="74"/>
      <c r="AM851" s="74"/>
      <c r="AN851" s="74"/>
      <c r="AO851" s="74"/>
      <c r="AP851" s="57">
        <v>145345300</v>
      </c>
      <c r="AQ851" s="57">
        <v>84477</v>
      </c>
      <c r="AR851" s="57">
        <v>53152044</v>
      </c>
      <c r="AS851" s="57">
        <v>49697444</v>
      </c>
    </row>
    <row r="852" spans="1:45" x14ac:dyDescent="0.35">
      <c r="A852" t="s">
        <v>1495</v>
      </c>
      <c r="B852" s="57">
        <v>-12</v>
      </c>
      <c r="C852" s="57">
        <v>6</v>
      </c>
      <c r="D852" s="57">
        <v>-28</v>
      </c>
      <c r="E852" s="57">
        <v>-25</v>
      </c>
      <c r="F852" s="57">
        <v>30</v>
      </c>
      <c r="G852" s="57">
        <v>5</v>
      </c>
      <c r="U852" s="57">
        <v>166</v>
      </c>
      <c r="V852" s="57">
        <v>17</v>
      </c>
      <c r="W852" s="57">
        <v>24</v>
      </c>
      <c r="X852" s="57">
        <v>7</v>
      </c>
      <c r="Y852" s="57">
        <v>16</v>
      </c>
      <c r="Z852" s="57">
        <v>14</v>
      </c>
      <c r="AC852" s="57">
        <v>94</v>
      </c>
      <c r="AD852" s="57">
        <v>114</v>
      </c>
      <c r="AE852" s="57">
        <v>108</v>
      </c>
      <c r="AF852" s="57">
        <v>60</v>
      </c>
      <c r="AG852" s="57">
        <v>73</v>
      </c>
      <c r="AH852" s="74"/>
      <c r="AI852" s="74"/>
      <c r="AJ852" s="74"/>
      <c r="AK852" s="74">
        <v>96.6</v>
      </c>
      <c r="AL852" s="74">
        <v>86.73</v>
      </c>
      <c r="AM852" s="74">
        <v>92.96</v>
      </c>
      <c r="AN852" s="74">
        <v>105.8</v>
      </c>
      <c r="AO852" s="74">
        <v>120.65</v>
      </c>
      <c r="AP852" s="57">
        <v>145462850</v>
      </c>
      <c r="AQ852" s="57">
        <v>117557</v>
      </c>
      <c r="AR852" s="57">
        <v>53161004</v>
      </c>
      <c r="AS852" s="57">
        <v>49705420</v>
      </c>
    </row>
    <row r="853" spans="1:45" x14ac:dyDescent="0.35">
      <c r="A853" t="s">
        <v>1496</v>
      </c>
      <c r="B853" s="57">
        <v>-12</v>
      </c>
      <c r="C853" s="57">
        <v>6</v>
      </c>
      <c r="D853" s="57">
        <v>-26</v>
      </c>
      <c r="E853" s="57">
        <v>-23</v>
      </c>
      <c r="F853" s="57">
        <v>35</v>
      </c>
      <c r="G853" s="57">
        <v>5</v>
      </c>
      <c r="U853" s="57">
        <v>193</v>
      </c>
      <c r="V853" s="57">
        <v>20</v>
      </c>
      <c r="W853" s="57">
        <v>25</v>
      </c>
      <c r="X853" s="57">
        <v>7</v>
      </c>
      <c r="Y853" s="57">
        <v>13</v>
      </c>
      <c r="Z853" s="57">
        <v>26</v>
      </c>
      <c r="AC853" s="57">
        <v>93</v>
      </c>
      <c r="AD853" s="57">
        <v>113</v>
      </c>
      <c r="AE853" s="57">
        <v>107</v>
      </c>
      <c r="AF853" s="57">
        <v>65</v>
      </c>
      <c r="AG853" s="57">
        <v>70</v>
      </c>
      <c r="AH853" s="74"/>
      <c r="AI853" s="74"/>
      <c r="AJ853" s="74"/>
      <c r="AK853" s="74">
        <v>110.64</v>
      </c>
      <c r="AL853" s="74">
        <v>91.3</v>
      </c>
      <c r="AM853" s="74">
        <v>122.58</v>
      </c>
      <c r="AN853" s="74">
        <v>118.87</v>
      </c>
      <c r="AO853" s="74">
        <v>121.99</v>
      </c>
      <c r="AP853" s="57">
        <v>145601070</v>
      </c>
      <c r="AQ853" s="57">
        <v>138231</v>
      </c>
      <c r="AR853" s="57">
        <v>53170544</v>
      </c>
      <c r="AS853" s="57">
        <v>49713844</v>
      </c>
    </row>
    <row r="854" spans="1:45" x14ac:dyDescent="0.35">
      <c r="A854" t="s">
        <v>1497</v>
      </c>
      <c r="B854" s="57">
        <v>-12</v>
      </c>
      <c r="C854" s="57">
        <v>6</v>
      </c>
      <c r="D854" s="57">
        <v>-27</v>
      </c>
      <c r="E854" s="57">
        <v>-23</v>
      </c>
      <c r="F854" s="57">
        <v>24</v>
      </c>
      <c r="G854" s="57">
        <v>5</v>
      </c>
      <c r="U854" s="57">
        <v>188</v>
      </c>
      <c r="V854" s="57">
        <v>20</v>
      </c>
      <c r="W854" s="57">
        <v>22</v>
      </c>
      <c r="X854" s="57">
        <v>10</v>
      </c>
      <c r="Y854" s="57">
        <v>15</v>
      </c>
      <c r="Z854" s="57">
        <v>10</v>
      </c>
      <c r="AC854" s="57">
        <v>93</v>
      </c>
      <c r="AD854" s="57">
        <v>112</v>
      </c>
      <c r="AE854" s="57">
        <v>107</v>
      </c>
      <c r="AF854" s="57">
        <v>67</v>
      </c>
      <c r="AG854" s="57">
        <v>77</v>
      </c>
      <c r="AH854" s="74"/>
      <c r="AI854" s="74"/>
      <c r="AJ854" s="74"/>
      <c r="AK854" s="74">
        <v>101.16</v>
      </c>
      <c r="AL854" s="74">
        <v>88.12</v>
      </c>
      <c r="AM854" s="74">
        <v>102.27</v>
      </c>
      <c r="AN854" s="74">
        <v>109.96</v>
      </c>
      <c r="AO854" s="74">
        <v>123.13</v>
      </c>
      <c r="AP854" s="57">
        <v>145749060</v>
      </c>
      <c r="AQ854" s="57">
        <v>147975</v>
      </c>
      <c r="AR854" s="57">
        <v>53180150</v>
      </c>
      <c r="AS854" s="57">
        <v>49722170</v>
      </c>
    </row>
    <row r="855" spans="1:45" x14ac:dyDescent="0.35">
      <c r="A855" t="s">
        <v>1498</v>
      </c>
      <c r="B855" s="57">
        <v>-10</v>
      </c>
      <c r="C855" s="57">
        <v>8</v>
      </c>
      <c r="D855" s="57">
        <v>-26</v>
      </c>
      <c r="E855" s="57">
        <v>-23</v>
      </c>
      <c r="F855" s="57">
        <v>33</v>
      </c>
      <c r="G855" s="57">
        <v>5</v>
      </c>
      <c r="U855" s="57">
        <v>175</v>
      </c>
      <c r="V855" s="57">
        <v>21</v>
      </c>
      <c r="W855" s="57">
        <v>21</v>
      </c>
      <c r="X855" s="57">
        <v>8</v>
      </c>
      <c r="Y855" s="57">
        <v>17</v>
      </c>
      <c r="Z855" s="57">
        <v>10</v>
      </c>
      <c r="AC855" s="57">
        <v>94</v>
      </c>
      <c r="AD855" s="57">
        <v>111</v>
      </c>
      <c r="AE855" s="57">
        <v>106</v>
      </c>
      <c r="AF855" s="57">
        <v>68</v>
      </c>
      <c r="AG855" s="57">
        <v>77</v>
      </c>
      <c r="AH855" s="74"/>
      <c r="AI855" s="74"/>
      <c r="AJ855" s="74"/>
      <c r="AK855" s="74">
        <v>102.29</v>
      </c>
      <c r="AL855" s="74">
        <v>88.15</v>
      </c>
      <c r="AM855" s="74">
        <v>103.25</v>
      </c>
      <c r="AN855" s="74">
        <v>112.53</v>
      </c>
      <c r="AO855" s="74">
        <v>124.14</v>
      </c>
      <c r="AP855" s="57">
        <v>145891740</v>
      </c>
      <c r="AQ855" s="57">
        <v>142683</v>
      </c>
      <c r="AR855" s="57">
        <v>53191230</v>
      </c>
      <c r="AS855" s="57">
        <v>49731790</v>
      </c>
    </row>
    <row r="856" spans="1:45" x14ac:dyDescent="0.35">
      <c r="A856" t="s">
        <v>1499</v>
      </c>
      <c r="B856" s="57">
        <v>-8</v>
      </c>
      <c r="C856" s="57">
        <v>10</v>
      </c>
      <c r="D856" s="57">
        <v>-24</v>
      </c>
      <c r="E856" s="57">
        <v>-24</v>
      </c>
      <c r="F856" s="57">
        <v>40</v>
      </c>
      <c r="G856" s="57">
        <v>4</v>
      </c>
      <c r="U856" s="57">
        <v>188</v>
      </c>
      <c r="V856" s="57">
        <v>15</v>
      </c>
      <c r="W856" s="57">
        <v>23</v>
      </c>
      <c r="X856" s="57">
        <v>15</v>
      </c>
      <c r="Y856" s="57">
        <v>15</v>
      </c>
      <c r="Z856" s="57">
        <v>8</v>
      </c>
      <c r="AC856" s="57">
        <v>99</v>
      </c>
      <c r="AD856" s="57">
        <v>114</v>
      </c>
      <c r="AE856" s="57">
        <v>106</v>
      </c>
      <c r="AF856" s="57">
        <v>65</v>
      </c>
      <c r="AG856" s="57">
        <v>71</v>
      </c>
      <c r="AH856" s="74"/>
      <c r="AI856" s="74"/>
      <c r="AJ856" s="74"/>
      <c r="AK856" s="74">
        <v>103.24</v>
      </c>
      <c r="AL856" s="74">
        <v>88.4</v>
      </c>
      <c r="AM856" s="74">
        <v>104.29</v>
      </c>
      <c r="AN856" s="74">
        <v>113.98</v>
      </c>
      <c r="AO856" s="74">
        <v>125.93</v>
      </c>
      <c r="AP856" s="57">
        <v>146026060</v>
      </c>
      <c r="AQ856" s="57">
        <v>134323</v>
      </c>
      <c r="AR856" s="57">
        <v>53202724</v>
      </c>
      <c r="AS856" s="57">
        <v>49741324</v>
      </c>
    </row>
    <row r="857" spans="1:45" x14ac:dyDescent="0.35">
      <c r="A857" t="s">
        <v>1500</v>
      </c>
      <c r="B857" s="57">
        <v>-10</v>
      </c>
      <c r="C857" s="57">
        <v>4</v>
      </c>
      <c r="D857" s="57">
        <v>-15</v>
      </c>
      <c r="E857" s="57">
        <v>-6</v>
      </c>
      <c r="F857" s="57">
        <v>42</v>
      </c>
      <c r="G857" s="57">
        <v>-1</v>
      </c>
      <c r="U857" s="57">
        <v>158</v>
      </c>
      <c r="V857" s="57">
        <v>19</v>
      </c>
      <c r="W857" s="57">
        <v>13</v>
      </c>
      <c r="X857" s="57">
        <v>10</v>
      </c>
      <c r="Y857" s="57">
        <v>11</v>
      </c>
      <c r="Z857" s="57">
        <v>8</v>
      </c>
      <c r="AC857" s="57">
        <v>102</v>
      </c>
      <c r="AD857" s="57">
        <v>122</v>
      </c>
      <c r="AE857" s="57">
        <v>111</v>
      </c>
      <c r="AF857" s="57">
        <v>82</v>
      </c>
      <c r="AG857" s="57">
        <v>72</v>
      </c>
      <c r="AH857" s="74"/>
      <c r="AI857" s="74"/>
      <c r="AJ857" s="74"/>
      <c r="AK857" s="74"/>
      <c r="AL857" s="74"/>
      <c r="AM857" s="74"/>
      <c r="AN857" s="74"/>
      <c r="AO857" s="74"/>
      <c r="AP857" s="57">
        <v>146177900</v>
      </c>
      <c r="AQ857" s="57">
        <v>151849</v>
      </c>
      <c r="AR857" s="57">
        <v>53230188</v>
      </c>
      <c r="AS857" s="57">
        <v>49756336</v>
      </c>
    </row>
    <row r="858" spans="1:45" x14ac:dyDescent="0.35">
      <c r="A858" t="s">
        <v>1501</v>
      </c>
      <c r="B858" s="57">
        <v>-1</v>
      </c>
      <c r="C858" s="57">
        <v>1</v>
      </c>
      <c r="D858" s="57">
        <v>-14</v>
      </c>
      <c r="E858" s="57">
        <v>-4</v>
      </c>
      <c r="F858" s="57">
        <v>34</v>
      </c>
      <c r="G858" s="57">
        <v>-1</v>
      </c>
      <c r="U858" s="57">
        <v>163</v>
      </c>
      <c r="V858" s="57">
        <v>12</v>
      </c>
      <c r="W858" s="57">
        <v>17</v>
      </c>
      <c r="X858" s="57">
        <v>9</v>
      </c>
      <c r="Y858" s="57">
        <v>10</v>
      </c>
      <c r="Z858" s="57">
        <v>10</v>
      </c>
      <c r="AC858" s="57">
        <v>100</v>
      </c>
      <c r="AD858" s="57">
        <v>123</v>
      </c>
      <c r="AE858" s="57">
        <v>107</v>
      </c>
      <c r="AF858" s="57">
        <v>83</v>
      </c>
      <c r="AG858" s="57">
        <v>72</v>
      </c>
      <c r="AH858" s="74"/>
      <c r="AI858" s="74"/>
      <c r="AJ858" s="74"/>
      <c r="AK858" s="74"/>
      <c r="AL858" s="74"/>
      <c r="AM858" s="74"/>
      <c r="AN858" s="74"/>
      <c r="AO858" s="74"/>
      <c r="AP858" s="57">
        <v>146229230</v>
      </c>
      <c r="AQ858" s="57">
        <v>51319</v>
      </c>
      <c r="AR858" s="57">
        <v>53242210</v>
      </c>
      <c r="AS858" s="57">
        <v>49762476</v>
      </c>
    </row>
    <row r="859" spans="1:45" x14ac:dyDescent="0.35">
      <c r="A859" t="s">
        <v>1502</v>
      </c>
      <c r="B859" s="57">
        <v>0</v>
      </c>
      <c r="C859" s="57">
        <v>-5</v>
      </c>
      <c r="D859" s="57">
        <v>-40</v>
      </c>
      <c r="E859" s="57">
        <v>-71</v>
      </c>
      <c r="F859" s="57">
        <v>99</v>
      </c>
      <c r="G859" s="57">
        <v>13</v>
      </c>
      <c r="U859" s="57">
        <v>175</v>
      </c>
      <c r="V859" s="57">
        <v>16</v>
      </c>
      <c r="W859" s="57">
        <v>21</v>
      </c>
      <c r="X859" s="57">
        <v>8</v>
      </c>
      <c r="Y859" s="57">
        <v>16</v>
      </c>
      <c r="Z859" s="57">
        <v>12</v>
      </c>
      <c r="AC859" s="57">
        <v>83</v>
      </c>
      <c r="AD859" s="57">
        <v>76</v>
      </c>
      <c r="AE859" s="57">
        <v>43</v>
      </c>
      <c r="AF859" s="57">
        <v>90</v>
      </c>
      <c r="AG859" s="57">
        <v>74</v>
      </c>
      <c r="AH859" s="74"/>
      <c r="AI859" s="74"/>
      <c r="AJ859" s="74"/>
      <c r="AK859" s="74"/>
      <c r="AL859" s="74"/>
      <c r="AM859" s="74"/>
      <c r="AN859" s="74"/>
      <c r="AO859" s="74"/>
      <c r="AP859" s="57">
        <v>146253180</v>
      </c>
      <c r="AQ859" s="57">
        <v>23955</v>
      </c>
      <c r="AR859" s="57">
        <v>53247844</v>
      </c>
      <c r="AS859" s="57">
        <v>49765170</v>
      </c>
    </row>
    <row r="860" spans="1:45" x14ac:dyDescent="0.35">
      <c r="A860" t="s">
        <v>1503</v>
      </c>
      <c r="B860" s="57">
        <v>-13</v>
      </c>
      <c r="C860" s="57">
        <v>9</v>
      </c>
      <c r="D860" s="57">
        <v>-27</v>
      </c>
      <c r="E860" s="57">
        <v>-25</v>
      </c>
      <c r="F860" s="57">
        <v>28</v>
      </c>
      <c r="G860" s="57">
        <v>5</v>
      </c>
      <c r="U860" s="57">
        <v>192</v>
      </c>
      <c r="V860" s="57">
        <v>15</v>
      </c>
      <c r="W860" s="57">
        <v>25</v>
      </c>
      <c r="X860" s="57">
        <v>12</v>
      </c>
      <c r="Y860" s="57">
        <v>13</v>
      </c>
      <c r="Z860" s="57">
        <v>9</v>
      </c>
      <c r="AC860" s="57">
        <v>94</v>
      </c>
      <c r="AD860" s="57">
        <v>115</v>
      </c>
      <c r="AE860" s="57">
        <v>105</v>
      </c>
      <c r="AF860" s="57">
        <v>67</v>
      </c>
      <c r="AG860" s="57">
        <v>75</v>
      </c>
      <c r="AH860" s="74"/>
      <c r="AI860" s="74"/>
      <c r="AJ860" s="74"/>
      <c r="AK860" s="74">
        <v>100.02</v>
      </c>
      <c r="AL860" s="74">
        <v>91.19</v>
      </c>
      <c r="AM860" s="74">
        <v>90.88</v>
      </c>
      <c r="AN860" s="74">
        <v>111.53</v>
      </c>
      <c r="AO860" s="74">
        <v>131.12</v>
      </c>
      <c r="AP860" s="57">
        <v>146351120</v>
      </c>
      <c r="AQ860" s="57">
        <v>97935</v>
      </c>
      <c r="AR860" s="57">
        <v>53255430</v>
      </c>
      <c r="AS860" s="57">
        <v>49771704</v>
      </c>
    </row>
    <row r="861" spans="1:45" x14ac:dyDescent="0.35">
      <c r="A861" t="s">
        <v>1504</v>
      </c>
      <c r="B861" s="57">
        <v>-13</v>
      </c>
      <c r="C861" s="57">
        <v>5</v>
      </c>
      <c r="D861" s="57">
        <v>-28</v>
      </c>
      <c r="E861" s="57">
        <v>-23</v>
      </c>
      <c r="F861" s="57">
        <v>20</v>
      </c>
      <c r="G861" s="57">
        <v>5</v>
      </c>
      <c r="U861" s="57">
        <v>189</v>
      </c>
      <c r="V861" s="57">
        <v>19</v>
      </c>
      <c r="W861" s="57">
        <v>29</v>
      </c>
      <c r="X861" s="57">
        <v>9</v>
      </c>
      <c r="Y861" s="57">
        <v>18</v>
      </c>
      <c r="Z861" s="57">
        <v>7</v>
      </c>
      <c r="AC861" s="57">
        <v>93</v>
      </c>
      <c r="AD861" s="57">
        <v>113</v>
      </c>
      <c r="AE861" s="57">
        <v>108</v>
      </c>
      <c r="AF861" s="57">
        <v>69</v>
      </c>
      <c r="AG861" s="57">
        <v>73</v>
      </c>
      <c r="AH861" s="74"/>
      <c r="AI861" s="74"/>
      <c r="AJ861" s="74"/>
      <c r="AK861" s="74">
        <v>110.4</v>
      </c>
      <c r="AL861" s="74">
        <v>94.76</v>
      </c>
      <c r="AM861" s="74">
        <v>112.55</v>
      </c>
      <c r="AN861" s="74">
        <v>121.4</v>
      </c>
      <c r="AO861" s="74">
        <v>131.29</v>
      </c>
      <c r="AP861" s="57">
        <v>146473810</v>
      </c>
      <c r="AQ861" s="57">
        <v>122685</v>
      </c>
      <c r="AR861" s="57">
        <v>53264510</v>
      </c>
      <c r="AS861" s="57">
        <v>49780388</v>
      </c>
    </row>
    <row r="862" spans="1:45" x14ac:dyDescent="0.35">
      <c r="A862" t="s">
        <v>1505</v>
      </c>
      <c r="B862" s="57">
        <v>-7</v>
      </c>
      <c r="C862" s="57">
        <v>9</v>
      </c>
      <c r="D862" s="57">
        <v>-26</v>
      </c>
      <c r="E862" s="57">
        <v>-23</v>
      </c>
      <c r="F862" s="57">
        <v>50</v>
      </c>
      <c r="G862" s="57">
        <v>4</v>
      </c>
      <c r="U862" s="57">
        <v>191</v>
      </c>
      <c r="V862" s="57">
        <v>18</v>
      </c>
      <c r="W862" s="57">
        <v>25</v>
      </c>
      <c r="X862" s="57">
        <v>6</v>
      </c>
      <c r="Y862" s="57">
        <v>16</v>
      </c>
      <c r="Z862" s="57">
        <v>12</v>
      </c>
      <c r="AC862" s="57">
        <v>94</v>
      </c>
      <c r="AD862" s="57">
        <v>111</v>
      </c>
      <c r="AE862" s="57">
        <v>107</v>
      </c>
      <c r="AF862" s="57">
        <v>70</v>
      </c>
      <c r="AG862" s="57">
        <v>76</v>
      </c>
      <c r="AH862" s="74"/>
      <c r="AI862" s="74"/>
      <c r="AJ862" s="74"/>
      <c r="AK862" s="74">
        <v>110.16</v>
      </c>
      <c r="AL862" s="74">
        <v>94.86</v>
      </c>
      <c r="AM862" s="74">
        <v>112.65</v>
      </c>
      <c r="AN862" s="74">
        <v>120.44</v>
      </c>
      <c r="AO862" s="74">
        <v>131.13999999999999</v>
      </c>
      <c r="AP862" s="57">
        <v>146584600</v>
      </c>
      <c r="AQ862" s="57">
        <v>110803</v>
      </c>
      <c r="AR862" s="57">
        <v>53272750</v>
      </c>
      <c r="AS862" s="57">
        <v>49788384</v>
      </c>
    </row>
    <row r="863" spans="1:45" x14ac:dyDescent="0.35">
      <c r="A863" t="s">
        <v>1506</v>
      </c>
      <c r="B863" s="57">
        <v>-11</v>
      </c>
      <c r="C863" s="57">
        <v>6</v>
      </c>
      <c r="D863" s="57">
        <v>-26</v>
      </c>
      <c r="E863" s="57">
        <v>-23</v>
      </c>
      <c r="F863" s="57">
        <v>34</v>
      </c>
      <c r="G863" s="57">
        <v>4</v>
      </c>
      <c r="U863" s="57">
        <v>191</v>
      </c>
      <c r="V863" s="57">
        <v>20</v>
      </c>
      <c r="W863" s="57">
        <v>23</v>
      </c>
      <c r="X863" s="57">
        <v>9</v>
      </c>
      <c r="Y863" s="57">
        <v>14</v>
      </c>
      <c r="Z863" s="57">
        <v>9</v>
      </c>
      <c r="AC863" s="57">
        <v>96</v>
      </c>
      <c r="AD863" s="57">
        <v>111</v>
      </c>
      <c r="AE863" s="57">
        <v>105</v>
      </c>
      <c r="AF863" s="57">
        <v>66</v>
      </c>
      <c r="AG863" s="57">
        <v>81</v>
      </c>
      <c r="AH863" s="74"/>
      <c r="AI863" s="74"/>
      <c r="AJ863" s="74"/>
      <c r="AK863" s="74">
        <v>109.92</v>
      </c>
      <c r="AL863" s="74">
        <v>94.76</v>
      </c>
      <c r="AM863" s="74">
        <v>112.77</v>
      </c>
      <c r="AN863" s="74">
        <v>119.85</v>
      </c>
      <c r="AO863" s="74">
        <v>130.30000000000001</v>
      </c>
      <c r="AP863" s="57">
        <v>146693870</v>
      </c>
      <c r="AQ863" s="57">
        <v>109269</v>
      </c>
      <c r="AR863" s="57">
        <v>53282336</v>
      </c>
      <c r="AS863" s="57">
        <v>49797820</v>
      </c>
    </row>
    <row r="864" spans="1:45" x14ac:dyDescent="0.35">
      <c r="A864" t="s">
        <v>1507</v>
      </c>
      <c r="B864" s="57">
        <v>-12</v>
      </c>
      <c r="C864" s="57">
        <v>2</v>
      </c>
      <c r="D864" s="57">
        <v>-18</v>
      </c>
      <c r="E864" s="57">
        <v>-4</v>
      </c>
      <c r="F864" s="57">
        <v>36</v>
      </c>
      <c r="G864" s="57">
        <v>0</v>
      </c>
      <c r="U864" s="57">
        <v>185</v>
      </c>
      <c r="V864" s="57">
        <v>20</v>
      </c>
      <c r="W864" s="57">
        <v>19</v>
      </c>
      <c r="X864" s="57">
        <v>11</v>
      </c>
      <c r="Y864" s="57">
        <v>12</v>
      </c>
      <c r="Z864" s="57">
        <v>8</v>
      </c>
      <c r="AC864" s="57">
        <v>100</v>
      </c>
      <c r="AD864" s="57">
        <v>120</v>
      </c>
      <c r="AE864" s="57">
        <v>112</v>
      </c>
      <c r="AF864" s="57">
        <v>87</v>
      </c>
      <c r="AG864" s="57">
        <v>81</v>
      </c>
      <c r="AH864" s="74"/>
      <c r="AI864" s="74"/>
      <c r="AJ864" s="74"/>
      <c r="AK864" s="74"/>
      <c r="AL864" s="74"/>
      <c r="AM864" s="74"/>
      <c r="AN864" s="74"/>
      <c r="AO864" s="74"/>
      <c r="AP864" s="57">
        <v>146832910</v>
      </c>
      <c r="AQ864" s="57">
        <v>139041</v>
      </c>
      <c r="AR864" s="57">
        <v>53306800</v>
      </c>
      <c r="AS864" s="57">
        <v>49813560</v>
      </c>
    </row>
    <row r="865" spans="1:45" x14ac:dyDescent="0.35">
      <c r="A865" t="s">
        <v>1508</v>
      </c>
      <c r="B865" s="57">
        <v>-6</v>
      </c>
      <c r="C865" s="57">
        <v>3</v>
      </c>
      <c r="D865" s="57">
        <v>-13</v>
      </c>
      <c r="E865" s="57">
        <v>-1</v>
      </c>
      <c r="F865" s="57">
        <v>63</v>
      </c>
      <c r="G865" s="57">
        <v>-1</v>
      </c>
      <c r="U865" s="57">
        <v>181</v>
      </c>
      <c r="V865" s="57">
        <v>14</v>
      </c>
      <c r="W865" s="57">
        <v>26</v>
      </c>
      <c r="X865" s="57">
        <v>12</v>
      </c>
      <c r="Y865" s="57">
        <v>13</v>
      </c>
      <c r="Z865" s="57">
        <v>11</v>
      </c>
      <c r="AC865" s="57">
        <v>106</v>
      </c>
      <c r="AD865" s="57">
        <v>132</v>
      </c>
      <c r="AE865" s="57">
        <v>125</v>
      </c>
      <c r="AF865" s="57">
        <v>90</v>
      </c>
      <c r="AG865" s="57">
        <v>80</v>
      </c>
      <c r="AH865" s="74"/>
      <c r="AI865" s="74"/>
      <c r="AJ865" s="74"/>
      <c r="AK865" s="74"/>
      <c r="AL865" s="74"/>
      <c r="AM865" s="74"/>
      <c r="AN865" s="74"/>
      <c r="AO865" s="74"/>
      <c r="AP865" s="57">
        <v>146883680</v>
      </c>
      <c r="AQ865" s="57">
        <v>50768</v>
      </c>
      <c r="AR865" s="57">
        <v>53317460</v>
      </c>
      <c r="AS865" s="57">
        <v>49821052</v>
      </c>
    </row>
    <row r="866" spans="1:45" x14ac:dyDescent="0.35">
      <c r="A866" t="s">
        <v>1509</v>
      </c>
      <c r="B866" s="57">
        <v>-11</v>
      </c>
      <c r="C866" s="57">
        <v>6</v>
      </c>
      <c r="D866" s="57">
        <v>-27</v>
      </c>
      <c r="E866" s="57">
        <v>-24</v>
      </c>
      <c r="F866" s="57">
        <v>38</v>
      </c>
      <c r="G866" s="57">
        <v>5</v>
      </c>
      <c r="U866" s="57">
        <v>165</v>
      </c>
      <c r="V866" s="57">
        <v>12</v>
      </c>
      <c r="W866" s="57">
        <v>20</v>
      </c>
      <c r="X866" s="57">
        <v>9</v>
      </c>
      <c r="Y866" s="57">
        <v>11</v>
      </c>
      <c r="Z866" s="57">
        <v>12</v>
      </c>
      <c r="AC866" s="57">
        <v>95</v>
      </c>
      <c r="AD866" s="57">
        <v>114</v>
      </c>
      <c r="AE866" s="57">
        <v>109</v>
      </c>
      <c r="AF866" s="57">
        <v>64</v>
      </c>
      <c r="AG866" s="57">
        <v>76</v>
      </c>
      <c r="AH866" s="74"/>
      <c r="AI866" s="74"/>
      <c r="AJ866" s="74"/>
      <c r="AK866" s="74">
        <v>106.11</v>
      </c>
      <c r="AL866" s="74">
        <v>94.17</v>
      </c>
      <c r="AM866" s="74">
        <v>105.07</v>
      </c>
      <c r="AN866" s="74">
        <v>115.36</v>
      </c>
      <c r="AO866" s="74">
        <v>129.46</v>
      </c>
      <c r="AP866" s="57">
        <v>146971580</v>
      </c>
      <c r="AQ866" s="57">
        <v>87894</v>
      </c>
      <c r="AR866" s="57">
        <v>53323370</v>
      </c>
      <c r="AS866" s="57">
        <v>49828652</v>
      </c>
    </row>
    <row r="867" spans="1:45" x14ac:dyDescent="0.35">
      <c r="A867" t="s">
        <v>1510</v>
      </c>
      <c r="B867" s="57">
        <v>-12</v>
      </c>
      <c r="C867" s="57">
        <v>7</v>
      </c>
      <c r="D867" s="57">
        <v>-26</v>
      </c>
      <c r="E867" s="57">
        <v>-23</v>
      </c>
      <c r="F867" s="57">
        <v>34</v>
      </c>
      <c r="G867" s="57">
        <v>4</v>
      </c>
      <c r="U867" s="57">
        <v>194</v>
      </c>
      <c r="V867" s="57">
        <v>16</v>
      </c>
      <c r="W867" s="57">
        <v>27</v>
      </c>
      <c r="X867" s="57"/>
      <c r="Y867" s="57">
        <v>17</v>
      </c>
      <c r="Z867" s="57">
        <v>8</v>
      </c>
      <c r="AC867" s="57">
        <v>93</v>
      </c>
      <c r="AD867" s="57">
        <v>113</v>
      </c>
      <c r="AE867" s="57">
        <v>107</v>
      </c>
      <c r="AF867" s="57">
        <v>69</v>
      </c>
      <c r="AG867" s="57">
        <v>76</v>
      </c>
      <c r="AH867" s="74"/>
      <c r="AI867" s="74"/>
      <c r="AJ867" s="74"/>
      <c r="AK867" s="74">
        <v>114.79</v>
      </c>
      <c r="AL867" s="74">
        <v>92.1</v>
      </c>
      <c r="AM867" s="74">
        <v>129.4</v>
      </c>
      <c r="AN867" s="74">
        <v>123.84</v>
      </c>
      <c r="AO867" s="74">
        <v>128.28</v>
      </c>
      <c r="AP867" s="57">
        <v>147074580</v>
      </c>
      <c r="AQ867" s="57">
        <v>102996</v>
      </c>
      <c r="AR867" s="57">
        <v>53330590</v>
      </c>
      <c r="AS867" s="57">
        <v>49836560</v>
      </c>
    </row>
    <row r="868" spans="1:45" x14ac:dyDescent="0.35">
      <c r="A868" t="s">
        <v>1511</v>
      </c>
      <c r="B868" s="57">
        <v>-13</v>
      </c>
      <c r="C868" s="57">
        <v>4</v>
      </c>
      <c r="D868" s="57">
        <v>-27</v>
      </c>
      <c r="E868" s="57">
        <v>-23</v>
      </c>
      <c r="F868" s="57">
        <v>15</v>
      </c>
      <c r="G868" s="57">
        <v>5</v>
      </c>
      <c r="U868" s="57">
        <v>209</v>
      </c>
      <c r="V868" s="57">
        <v>27</v>
      </c>
      <c r="W868" s="57">
        <v>26</v>
      </c>
      <c r="X868" s="57"/>
      <c r="Y868" s="57">
        <v>19</v>
      </c>
      <c r="Z868" s="57">
        <v>11</v>
      </c>
      <c r="AC868" s="57">
        <v>92</v>
      </c>
      <c r="AD868" s="57">
        <v>112</v>
      </c>
      <c r="AE868" s="57">
        <v>106</v>
      </c>
      <c r="AF868" s="57">
        <v>70</v>
      </c>
      <c r="AG868" s="57">
        <v>78</v>
      </c>
      <c r="AH868" s="74"/>
      <c r="AI868" s="74"/>
      <c r="AJ868" s="74"/>
      <c r="AK868" s="74">
        <v>103.81</v>
      </c>
      <c r="AL868" s="74">
        <v>86.91</v>
      </c>
      <c r="AM868" s="74">
        <v>108.72</v>
      </c>
      <c r="AN868" s="74">
        <v>112.89</v>
      </c>
      <c r="AO868" s="74">
        <v>128.44999999999999</v>
      </c>
      <c r="AP868" s="57">
        <v>147178540</v>
      </c>
      <c r="AQ868" s="57">
        <v>103977</v>
      </c>
      <c r="AR868" s="57">
        <v>53337396</v>
      </c>
      <c r="AS868" s="57">
        <v>49844560</v>
      </c>
    </row>
    <row r="869" spans="1:45" x14ac:dyDescent="0.35">
      <c r="A869" t="s">
        <v>1512</v>
      </c>
      <c r="B869" s="57">
        <v>-10</v>
      </c>
      <c r="C869" s="57">
        <v>7</v>
      </c>
      <c r="D869" s="57">
        <v>-26</v>
      </c>
      <c r="E869" s="57">
        <v>-22</v>
      </c>
      <c r="F869" s="57">
        <v>40</v>
      </c>
      <c r="G869" s="57">
        <v>4</v>
      </c>
      <c r="U869" s="57">
        <v>13</v>
      </c>
      <c r="V869" s="57"/>
      <c r="W869" s="57"/>
      <c r="X869" s="57"/>
      <c r="Y869" s="57"/>
      <c r="Z869" s="57"/>
      <c r="AC869" s="57">
        <v>93</v>
      </c>
      <c r="AD869" s="57">
        <v>110</v>
      </c>
      <c r="AE869" s="57">
        <v>105</v>
      </c>
      <c r="AF869" s="57">
        <v>73</v>
      </c>
      <c r="AG869" s="57">
        <v>72</v>
      </c>
      <c r="AH869" s="74"/>
      <c r="AI869" s="74"/>
      <c r="AJ869" s="74"/>
      <c r="AK869" s="74">
        <v>103.67</v>
      </c>
      <c r="AL869" s="74">
        <v>86.73</v>
      </c>
      <c r="AM869" s="74">
        <v>108.74</v>
      </c>
      <c r="AN869" s="74">
        <v>112.6</v>
      </c>
      <c r="AO869" s="74">
        <v>128.56</v>
      </c>
      <c r="AP869" s="57">
        <v>147279180</v>
      </c>
      <c r="AQ869" s="57">
        <v>100628</v>
      </c>
      <c r="AR869" s="57">
        <v>53344884</v>
      </c>
      <c r="AS869" s="57">
        <v>49852092</v>
      </c>
    </row>
    <row r="870" spans="1:45" x14ac:dyDescent="0.35">
      <c r="A870" t="s">
        <v>1513</v>
      </c>
      <c r="B870" s="57">
        <v>-10</v>
      </c>
      <c r="C870" s="57">
        <v>8</v>
      </c>
      <c r="D870" s="57">
        <v>-25</v>
      </c>
      <c r="E870" s="57">
        <v>-23</v>
      </c>
      <c r="F870" s="57">
        <v>42</v>
      </c>
      <c r="G870" s="57">
        <v>4</v>
      </c>
      <c r="U870" s="57">
        <v>221</v>
      </c>
      <c r="V870" s="57">
        <v>24</v>
      </c>
      <c r="W870" s="57">
        <v>30</v>
      </c>
      <c r="X870" s="57">
        <v>15</v>
      </c>
      <c r="Y870" s="57">
        <v>22</v>
      </c>
      <c r="Z870" s="57">
        <v>9</v>
      </c>
      <c r="AC870" s="57">
        <v>96</v>
      </c>
      <c r="AD870" s="57">
        <v>112</v>
      </c>
      <c r="AE870" s="57">
        <v>105</v>
      </c>
      <c r="AF870" s="57">
        <v>67</v>
      </c>
      <c r="AG870" s="57">
        <v>72</v>
      </c>
      <c r="AH870" s="74"/>
      <c r="AI870" s="74"/>
      <c r="AJ870" s="74"/>
      <c r="AK870" s="74">
        <v>103.26</v>
      </c>
      <c r="AL870" s="74">
        <v>86.4</v>
      </c>
      <c r="AM870" s="74">
        <v>108.61</v>
      </c>
      <c r="AN870" s="74">
        <v>111.63</v>
      </c>
      <c r="AO870" s="74">
        <v>129.06</v>
      </c>
      <c r="AP870" s="57">
        <v>147365630</v>
      </c>
      <c r="AQ870" s="57">
        <v>86459</v>
      </c>
      <c r="AR870" s="57">
        <v>53352396</v>
      </c>
      <c r="AS870" s="57">
        <v>49859244</v>
      </c>
    </row>
    <row r="871" spans="1:45" x14ac:dyDescent="0.35">
      <c r="A871" t="s">
        <v>1514</v>
      </c>
      <c r="B871" s="57">
        <v>-14</v>
      </c>
      <c r="C871" s="57">
        <v>3</v>
      </c>
      <c r="D871" s="57">
        <v>-16</v>
      </c>
      <c r="E871" s="57">
        <v>-5</v>
      </c>
      <c r="F871" s="57">
        <v>56</v>
      </c>
      <c r="G871" s="57">
        <v>-1</v>
      </c>
      <c r="U871" s="57">
        <v>171</v>
      </c>
      <c r="V871" s="57">
        <v>17</v>
      </c>
      <c r="W871" s="57">
        <v>17</v>
      </c>
      <c r="X871" s="57">
        <v>13</v>
      </c>
      <c r="Y871" s="57">
        <v>15</v>
      </c>
      <c r="Z871" s="57">
        <v>7</v>
      </c>
      <c r="AC871" s="57">
        <v>100</v>
      </c>
      <c r="AD871" s="57">
        <v>118</v>
      </c>
      <c r="AE871" s="57">
        <v>109</v>
      </c>
      <c r="AF871" s="57">
        <v>86</v>
      </c>
      <c r="AG871" s="57">
        <v>73</v>
      </c>
      <c r="AH871" s="74"/>
      <c r="AI871" s="74"/>
      <c r="AJ871" s="74"/>
      <c r="AK871" s="74"/>
      <c r="AL871" s="74"/>
      <c r="AM871" s="74"/>
      <c r="AN871" s="74"/>
      <c r="AO871" s="74"/>
      <c r="AP871" s="57">
        <v>147466200</v>
      </c>
      <c r="AQ871" s="57">
        <v>100567</v>
      </c>
      <c r="AR871" s="57">
        <v>53372856</v>
      </c>
      <c r="AS871" s="57">
        <v>49872068</v>
      </c>
    </row>
    <row r="872" spans="1:45" x14ac:dyDescent="0.35">
      <c r="A872" t="s">
        <v>1515</v>
      </c>
      <c r="B872" s="57">
        <v>-11</v>
      </c>
      <c r="C872" s="57">
        <v>1</v>
      </c>
      <c r="D872" s="57">
        <v>-15</v>
      </c>
      <c r="E872" s="57">
        <v>-3</v>
      </c>
      <c r="F872" s="57">
        <v>25</v>
      </c>
      <c r="G872" s="57">
        <v>0</v>
      </c>
      <c r="U872" s="57">
        <v>171</v>
      </c>
      <c r="V872" s="57">
        <v>18</v>
      </c>
      <c r="W872" s="57">
        <v>17</v>
      </c>
      <c r="X872" s="57">
        <v>16</v>
      </c>
      <c r="Y872" s="57">
        <v>8</v>
      </c>
      <c r="Z872" s="57">
        <v>10</v>
      </c>
      <c r="AC872" s="57">
        <v>104</v>
      </c>
      <c r="AD872" s="57">
        <v>130</v>
      </c>
      <c r="AE872" s="57">
        <v>125</v>
      </c>
      <c r="AF872" s="57">
        <v>84</v>
      </c>
      <c r="AG872" s="57">
        <v>73</v>
      </c>
      <c r="AH872" s="74"/>
      <c r="AI872" s="74"/>
      <c r="AJ872" s="74"/>
      <c r="AK872" s="74"/>
      <c r="AL872" s="74"/>
      <c r="AM872" s="74"/>
      <c r="AN872" s="74"/>
      <c r="AO872" s="74"/>
      <c r="AP872" s="57">
        <v>147509970</v>
      </c>
      <c r="AQ872" s="57">
        <v>43762</v>
      </c>
      <c r="AR872" s="57">
        <v>53382948</v>
      </c>
      <c r="AS872" s="57">
        <v>49877776</v>
      </c>
    </row>
    <row r="873" spans="1:45" x14ac:dyDescent="0.35">
      <c r="A873" t="s">
        <v>1516</v>
      </c>
      <c r="B873" s="57">
        <v>-12</v>
      </c>
      <c r="C873" s="57">
        <v>6</v>
      </c>
      <c r="D873" s="57">
        <v>-27</v>
      </c>
      <c r="E873" s="57">
        <v>-25</v>
      </c>
      <c r="F873" s="57">
        <v>30</v>
      </c>
      <c r="G873" s="57">
        <v>5</v>
      </c>
      <c r="U873" s="57">
        <v>174</v>
      </c>
      <c r="V873" s="57">
        <v>14</v>
      </c>
      <c r="W873" s="57">
        <v>21</v>
      </c>
      <c r="X873" s="57">
        <v>11</v>
      </c>
      <c r="Y873" s="57">
        <v>18</v>
      </c>
      <c r="Z873" s="57">
        <v>10</v>
      </c>
      <c r="AC873" s="57">
        <v>94</v>
      </c>
      <c r="AD873" s="57">
        <v>114</v>
      </c>
      <c r="AE873" s="57">
        <v>107</v>
      </c>
      <c r="AF873" s="57">
        <v>65</v>
      </c>
      <c r="AG873" s="57">
        <v>74</v>
      </c>
      <c r="AH873" s="74"/>
      <c r="AI873" s="74"/>
      <c r="AJ873" s="74"/>
      <c r="AK873" s="74">
        <v>102.13</v>
      </c>
      <c r="AL873" s="74">
        <v>84.46</v>
      </c>
      <c r="AM873" s="74">
        <v>107.54</v>
      </c>
      <c r="AN873" s="74">
        <v>110.99</v>
      </c>
      <c r="AO873" s="74">
        <v>129.6</v>
      </c>
      <c r="AP873" s="57">
        <v>147577260</v>
      </c>
      <c r="AQ873" s="57">
        <v>67304</v>
      </c>
      <c r="AR873" s="57">
        <v>53387720</v>
      </c>
      <c r="AS873" s="57">
        <v>49883376</v>
      </c>
    </row>
    <row r="874" spans="1:45" x14ac:dyDescent="0.35">
      <c r="A874" t="s">
        <v>1517</v>
      </c>
      <c r="B874" s="57">
        <v>-11</v>
      </c>
      <c r="C874" s="57">
        <v>6</v>
      </c>
      <c r="D874" s="57">
        <v>-25</v>
      </c>
      <c r="E874" s="57">
        <v>-23</v>
      </c>
      <c r="F874" s="57">
        <v>48</v>
      </c>
      <c r="G874" s="57">
        <v>4</v>
      </c>
      <c r="U874" s="57">
        <v>182</v>
      </c>
      <c r="V874" s="57">
        <v>20</v>
      </c>
      <c r="W874" s="57">
        <v>26</v>
      </c>
      <c r="X874" s="57">
        <v>6</v>
      </c>
      <c r="Y874" s="57">
        <v>17</v>
      </c>
      <c r="Z874" s="57">
        <v>7</v>
      </c>
      <c r="AC874" s="57">
        <v>93</v>
      </c>
      <c r="AD874" s="57">
        <v>112</v>
      </c>
      <c r="AE874" s="57">
        <v>106</v>
      </c>
      <c r="AF874" s="57">
        <v>70</v>
      </c>
      <c r="AG874" s="57">
        <v>75</v>
      </c>
      <c r="AH874" s="74"/>
      <c r="AI874" s="74"/>
      <c r="AJ874" s="74"/>
      <c r="AK874" s="74">
        <v>101.63</v>
      </c>
      <c r="AL874" s="74">
        <v>84.23</v>
      </c>
      <c r="AM874" s="74">
        <v>107.3</v>
      </c>
      <c r="AN874" s="74">
        <v>109.9</v>
      </c>
      <c r="AO874" s="74">
        <v>129.38</v>
      </c>
      <c r="AP874" s="57">
        <v>147655040</v>
      </c>
      <c r="AQ874" s="57">
        <v>77776</v>
      </c>
      <c r="AR874" s="57">
        <v>53393150</v>
      </c>
      <c r="AS874" s="57">
        <v>49889296</v>
      </c>
    </row>
    <row r="875" spans="1:45" x14ac:dyDescent="0.35">
      <c r="A875" t="s">
        <v>1518</v>
      </c>
      <c r="B875" s="57">
        <v>-10</v>
      </c>
      <c r="C875" s="57">
        <v>7</v>
      </c>
      <c r="D875" s="57">
        <v>-25</v>
      </c>
      <c r="E875" s="57">
        <v>-22</v>
      </c>
      <c r="F875" s="57">
        <v>42</v>
      </c>
      <c r="G875" s="57">
        <v>4</v>
      </c>
      <c r="U875" s="57">
        <v>183</v>
      </c>
      <c r="V875" s="57">
        <v>16</v>
      </c>
      <c r="W875" s="57">
        <v>22</v>
      </c>
      <c r="X875" s="57">
        <v>8</v>
      </c>
      <c r="Y875" s="57">
        <v>13</v>
      </c>
      <c r="Z875" s="57">
        <v>8</v>
      </c>
      <c r="AC875" s="57">
        <v>93</v>
      </c>
      <c r="AD875" s="57">
        <v>112</v>
      </c>
      <c r="AE875" s="57">
        <v>107</v>
      </c>
      <c r="AF875" s="57">
        <v>71</v>
      </c>
      <c r="AG875" s="57">
        <v>71</v>
      </c>
      <c r="AH875" s="74"/>
      <c r="AI875" s="74"/>
      <c r="AJ875" s="74"/>
      <c r="AK875" s="74">
        <v>100.44</v>
      </c>
      <c r="AL875" s="74">
        <v>83.82</v>
      </c>
      <c r="AM875" s="74">
        <v>106.39</v>
      </c>
      <c r="AN875" s="74">
        <v>107.39</v>
      </c>
      <c r="AO875" s="74">
        <v>129.12</v>
      </c>
      <c r="AP875" s="57">
        <v>147734160</v>
      </c>
      <c r="AQ875" s="57">
        <v>79109</v>
      </c>
      <c r="AR875" s="57">
        <v>53398520</v>
      </c>
      <c r="AS875" s="57">
        <v>49895256</v>
      </c>
    </row>
    <row r="876" spans="1:45" x14ac:dyDescent="0.35">
      <c r="A876" t="s">
        <v>1519</v>
      </c>
      <c r="B876" s="57">
        <v>-9</v>
      </c>
      <c r="C876" s="57">
        <v>8</v>
      </c>
      <c r="D876" s="57">
        <v>-25</v>
      </c>
      <c r="E876" s="57">
        <v>-23</v>
      </c>
      <c r="F876" s="57">
        <v>55</v>
      </c>
      <c r="G876" s="57">
        <v>4</v>
      </c>
      <c r="U876" s="57">
        <v>199</v>
      </c>
      <c r="V876" s="57">
        <v>16</v>
      </c>
      <c r="W876" s="57">
        <v>23</v>
      </c>
      <c r="X876" s="57">
        <v>8</v>
      </c>
      <c r="Y876" s="57">
        <v>20</v>
      </c>
      <c r="Z876" s="57">
        <v>12</v>
      </c>
      <c r="AC876" s="57">
        <v>94</v>
      </c>
      <c r="AD876" s="57">
        <v>110</v>
      </c>
      <c r="AE876" s="57">
        <v>105</v>
      </c>
      <c r="AF876" s="57">
        <v>74</v>
      </c>
      <c r="AG876" s="57">
        <v>78</v>
      </c>
      <c r="AH876" s="74"/>
      <c r="AI876" s="74"/>
      <c r="AJ876" s="74"/>
      <c r="AK876" s="74">
        <v>100.89</v>
      </c>
      <c r="AL876" s="74">
        <v>83.69</v>
      </c>
      <c r="AM876" s="74">
        <v>106.01</v>
      </c>
      <c r="AN876" s="74">
        <v>109.26</v>
      </c>
      <c r="AO876" s="74">
        <v>129.38999999999999</v>
      </c>
      <c r="AP876" s="57">
        <v>147818300</v>
      </c>
      <c r="AQ876" s="57">
        <v>84156</v>
      </c>
      <c r="AR876" s="57">
        <v>53407450</v>
      </c>
      <c r="AS876" s="57">
        <v>49903330</v>
      </c>
    </row>
    <row r="877" spans="1:45" x14ac:dyDescent="0.35">
      <c r="A877" t="s">
        <v>1520</v>
      </c>
      <c r="B877" s="57">
        <v>-12</v>
      </c>
      <c r="C877" s="57">
        <v>7</v>
      </c>
      <c r="D877" s="57">
        <v>-25</v>
      </c>
      <c r="E877" s="57">
        <v>-23</v>
      </c>
      <c r="F877" s="57">
        <v>26</v>
      </c>
      <c r="G877" s="57">
        <v>4</v>
      </c>
      <c r="U877" s="57">
        <v>193</v>
      </c>
      <c r="V877" s="57">
        <v>19</v>
      </c>
      <c r="W877" s="57">
        <v>26</v>
      </c>
      <c r="X877" s="57">
        <v>11</v>
      </c>
      <c r="Y877" s="57">
        <v>15</v>
      </c>
      <c r="Z877" s="57">
        <v>8</v>
      </c>
      <c r="AC877" s="57">
        <v>96</v>
      </c>
      <c r="AD877" s="57">
        <v>112</v>
      </c>
      <c r="AE877" s="57">
        <v>103</v>
      </c>
      <c r="AF877" s="57">
        <v>69</v>
      </c>
      <c r="AG877" s="57">
        <v>79</v>
      </c>
      <c r="AH877" s="74"/>
      <c r="AI877" s="74"/>
      <c r="AJ877" s="74"/>
      <c r="AK877" s="74">
        <v>100.64</v>
      </c>
      <c r="AL877" s="74">
        <v>83.46</v>
      </c>
      <c r="AM877" s="74">
        <v>106</v>
      </c>
      <c r="AN877" s="74">
        <v>108.78</v>
      </c>
      <c r="AO877" s="74">
        <v>129.11000000000001</v>
      </c>
      <c r="AP877" s="57">
        <v>147891490</v>
      </c>
      <c r="AQ877" s="57">
        <v>73183</v>
      </c>
      <c r="AR877" s="57">
        <v>53413950</v>
      </c>
      <c r="AS877" s="57">
        <v>49909840</v>
      </c>
    </row>
    <row r="878" spans="1:45" x14ac:dyDescent="0.35">
      <c r="A878" t="s">
        <v>1521</v>
      </c>
      <c r="B878" s="57">
        <v>-13</v>
      </c>
      <c r="C878" s="57">
        <v>3</v>
      </c>
      <c r="D878" s="57">
        <v>-16</v>
      </c>
      <c r="E878" s="57">
        <v>-5</v>
      </c>
      <c r="F878" s="57">
        <v>43</v>
      </c>
      <c r="G878" s="57">
        <v>-1</v>
      </c>
      <c r="U878" s="57">
        <v>164</v>
      </c>
      <c r="V878" s="57">
        <v>16</v>
      </c>
      <c r="W878" s="57">
        <v>18</v>
      </c>
      <c r="X878" s="57">
        <v>9</v>
      </c>
      <c r="Y878" s="57">
        <v>13</v>
      </c>
      <c r="Z878" s="57">
        <v>6</v>
      </c>
      <c r="AC878" s="57">
        <v>101</v>
      </c>
      <c r="AD878" s="57">
        <v>120</v>
      </c>
      <c r="AE878" s="57">
        <v>111</v>
      </c>
      <c r="AF878" s="57">
        <v>89</v>
      </c>
      <c r="AG878" s="57">
        <v>79</v>
      </c>
      <c r="AH878" s="74"/>
      <c r="AI878" s="74"/>
      <c r="AJ878" s="74"/>
      <c r="AK878" s="74"/>
      <c r="AL878" s="74"/>
      <c r="AM878" s="74"/>
      <c r="AN878" s="74"/>
      <c r="AO878" s="74"/>
      <c r="AP878" s="57">
        <v>147982670</v>
      </c>
      <c r="AQ878" s="57">
        <v>91174</v>
      </c>
      <c r="AR878" s="57">
        <v>53430130</v>
      </c>
      <c r="AS878" s="57">
        <v>49920896</v>
      </c>
    </row>
    <row r="879" spans="1:45" x14ac:dyDescent="0.35">
      <c r="A879" t="s">
        <v>1522</v>
      </c>
      <c r="B879" s="57">
        <v>-8</v>
      </c>
      <c r="C879" s="57">
        <v>3</v>
      </c>
      <c r="D879" s="57">
        <v>-11</v>
      </c>
      <c r="E879" s="57">
        <v>-2</v>
      </c>
      <c r="F879" s="57">
        <v>56</v>
      </c>
      <c r="G879" s="57">
        <v>-1</v>
      </c>
      <c r="U879" s="57">
        <v>176</v>
      </c>
      <c r="V879" s="57">
        <v>16</v>
      </c>
      <c r="W879" s="57">
        <v>20</v>
      </c>
      <c r="X879" s="57">
        <v>15</v>
      </c>
      <c r="Y879" s="57">
        <v>12</v>
      </c>
      <c r="Z879" s="57">
        <v>10</v>
      </c>
      <c r="AC879" s="57">
        <v>106</v>
      </c>
      <c r="AD879" s="57">
        <v>131</v>
      </c>
      <c r="AE879" s="57">
        <v>125</v>
      </c>
      <c r="AF879" s="57">
        <v>96</v>
      </c>
      <c r="AG879" s="57">
        <v>80</v>
      </c>
      <c r="AH879" s="74"/>
      <c r="AI879" s="74"/>
      <c r="AJ879" s="74"/>
      <c r="AK879" s="74"/>
      <c r="AL879" s="74"/>
      <c r="AM879" s="74"/>
      <c r="AN879" s="74"/>
      <c r="AO879" s="74"/>
      <c r="AP879" s="57">
        <v>148014460</v>
      </c>
      <c r="AQ879" s="57">
        <v>31803</v>
      </c>
      <c r="AR879" s="57">
        <v>53436650</v>
      </c>
      <c r="AS879" s="57">
        <v>49925516</v>
      </c>
    </row>
    <row r="880" spans="1:45" x14ac:dyDescent="0.35">
      <c r="A880" t="s">
        <v>1537</v>
      </c>
      <c r="B880" s="57">
        <v>-12</v>
      </c>
      <c r="C880" s="57">
        <v>7</v>
      </c>
      <c r="D880" s="57">
        <v>-26</v>
      </c>
      <c r="E880" s="57">
        <v>-24</v>
      </c>
      <c r="F880" s="57">
        <v>31</v>
      </c>
      <c r="G880" s="57">
        <v>5</v>
      </c>
      <c r="U880" s="57">
        <v>185</v>
      </c>
      <c r="V880" s="57">
        <v>13</v>
      </c>
      <c r="W880" s="57">
        <v>22</v>
      </c>
      <c r="X880" s="57">
        <v>12</v>
      </c>
      <c r="Y880" s="57">
        <v>14</v>
      </c>
      <c r="Z880" s="57">
        <v>10</v>
      </c>
      <c r="AC880" s="57">
        <v>95</v>
      </c>
      <c r="AD880" s="57">
        <v>115</v>
      </c>
      <c r="AE880" s="57">
        <v>107</v>
      </c>
      <c r="AF880" s="57">
        <v>66</v>
      </c>
      <c r="AG880" s="57">
        <v>80</v>
      </c>
      <c r="AH880" s="74"/>
      <c r="AI880" s="74"/>
      <c r="AJ880" s="74"/>
      <c r="AK880" s="74">
        <v>101.19</v>
      </c>
      <c r="AL880" s="74">
        <v>85.03</v>
      </c>
      <c r="AM880" s="74">
        <v>106.68</v>
      </c>
      <c r="AN880" s="74">
        <v>108.34</v>
      </c>
      <c r="AO880" s="74">
        <v>128.51</v>
      </c>
      <c r="AP880" s="57">
        <v>148071060</v>
      </c>
      <c r="AQ880" s="57">
        <v>56579</v>
      </c>
      <c r="AR880" s="57">
        <v>53439970</v>
      </c>
      <c r="AS880" s="57">
        <v>49930144</v>
      </c>
    </row>
    <row r="881" spans="1:45" x14ac:dyDescent="0.35">
      <c r="A881" t="s">
        <v>1538</v>
      </c>
      <c r="B881" s="57">
        <v>-12</v>
      </c>
      <c r="C881" s="57">
        <v>7</v>
      </c>
      <c r="D881" s="57">
        <v>-25</v>
      </c>
      <c r="E881" s="57">
        <v>-23</v>
      </c>
      <c r="F881" s="57">
        <v>32</v>
      </c>
      <c r="G881" s="57">
        <v>5</v>
      </c>
      <c r="U881" s="57">
        <v>184</v>
      </c>
      <c r="V881" s="57">
        <v>19</v>
      </c>
      <c r="W881" s="57">
        <v>20</v>
      </c>
      <c r="X881" s="57">
        <v>27</v>
      </c>
      <c r="Y881" s="57">
        <v>12</v>
      </c>
      <c r="Z881" s="57">
        <v>14</v>
      </c>
      <c r="AC881" s="57">
        <v>93</v>
      </c>
      <c r="AD881" s="57">
        <v>113</v>
      </c>
      <c r="AE881" s="57">
        <v>106</v>
      </c>
      <c r="AF881" s="57">
        <v>77</v>
      </c>
      <c r="AG881" s="57">
        <v>81</v>
      </c>
      <c r="AH881" s="74"/>
      <c r="AI881" s="74"/>
      <c r="AJ881" s="74"/>
      <c r="AK881" s="74">
        <v>101.29</v>
      </c>
      <c r="AL881" s="74">
        <v>85.31</v>
      </c>
      <c r="AM881" s="74">
        <v>106.96</v>
      </c>
      <c r="AN881" s="74">
        <v>108.1</v>
      </c>
      <c r="AO881" s="74">
        <v>128.47999999999999</v>
      </c>
      <c r="AP881" s="57">
        <v>148136500</v>
      </c>
      <c r="AQ881" s="57">
        <v>65452</v>
      </c>
      <c r="AR881" s="57">
        <v>53444716</v>
      </c>
      <c r="AS881" s="57">
        <v>49935012</v>
      </c>
    </row>
    <row r="882" spans="1:45" x14ac:dyDescent="0.35">
      <c r="A882" t="s">
        <v>1539</v>
      </c>
      <c r="B882" s="57">
        <v>-10</v>
      </c>
      <c r="C882" s="57">
        <v>7</v>
      </c>
      <c r="D882" s="57">
        <v>-25</v>
      </c>
      <c r="E882" s="57">
        <v>-23</v>
      </c>
      <c r="F882" s="57">
        <v>23</v>
      </c>
      <c r="G882" s="57">
        <v>5</v>
      </c>
      <c r="U882" s="57">
        <v>203</v>
      </c>
      <c r="V882" s="57">
        <v>12</v>
      </c>
      <c r="W882" s="57">
        <v>22</v>
      </c>
      <c r="X882" s="57">
        <v>7</v>
      </c>
      <c r="Y882" s="57">
        <v>17</v>
      </c>
      <c r="Z882" s="57">
        <v>9</v>
      </c>
      <c r="AC882" s="57">
        <v>94</v>
      </c>
      <c r="AD882" s="57">
        <v>113</v>
      </c>
      <c r="AE882" s="57">
        <v>106</v>
      </c>
      <c r="AF882" s="57">
        <v>75</v>
      </c>
      <c r="AG882" s="57">
        <v>82</v>
      </c>
      <c r="AH882" s="74"/>
      <c r="AI882" s="74"/>
      <c r="AJ882" s="74"/>
      <c r="AK882" s="74">
        <v>102.11</v>
      </c>
      <c r="AL882" s="74">
        <v>85.6</v>
      </c>
      <c r="AM882" s="74">
        <v>107</v>
      </c>
      <c r="AN882" s="74">
        <v>110.38</v>
      </c>
      <c r="AO882" s="74">
        <v>128.58000000000001</v>
      </c>
      <c r="AP882" s="57">
        <v>148193460</v>
      </c>
      <c r="AQ882" s="57">
        <v>56960</v>
      </c>
      <c r="AR882" s="57">
        <v>53445104</v>
      </c>
      <c r="AS882" s="57">
        <v>49938084</v>
      </c>
    </row>
    <row r="883" spans="1:45" x14ac:dyDescent="0.35">
      <c r="A883" t="s">
        <v>1540</v>
      </c>
      <c r="B883" s="57">
        <v>-8</v>
      </c>
      <c r="C883" s="57">
        <v>9</v>
      </c>
      <c r="D883" s="57">
        <v>-24</v>
      </c>
      <c r="E883" s="57">
        <v>-23</v>
      </c>
      <c r="F883" s="57">
        <v>37</v>
      </c>
      <c r="G883" s="57">
        <v>4</v>
      </c>
      <c r="U883" s="57">
        <v>204</v>
      </c>
      <c r="V883" s="57">
        <v>22</v>
      </c>
      <c r="W883" s="57">
        <v>28</v>
      </c>
      <c r="X883" s="57">
        <v>9</v>
      </c>
      <c r="Y883" s="57">
        <v>19</v>
      </c>
      <c r="Z883" s="57">
        <v>13</v>
      </c>
      <c r="AC883" s="57">
        <v>94</v>
      </c>
      <c r="AD883" s="57">
        <v>111</v>
      </c>
      <c r="AE883" s="57">
        <v>105</v>
      </c>
      <c r="AF883" s="57">
        <v>77</v>
      </c>
      <c r="AG883" s="57">
        <v>83</v>
      </c>
      <c r="AH883" s="74"/>
      <c r="AI883" s="74"/>
      <c r="AJ883" s="74"/>
      <c r="AK883" s="74">
        <v>102.01</v>
      </c>
      <c r="AL883" s="74">
        <v>85.43</v>
      </c>
      <c r="AM883" s="74">
        <v>108.31</v>
      </c>
      <c r="AN883" s="74">
        <v>108.92</v>
      </c>
      <c r="AO883" s="74">
        <v>129.11000000000001</v>
      </c>
      <c r="AP883" s="57">
        <v>148279250</v>
      </c>
      <c r="AQ883" s="57">
        <v>85788</v>
      </c>
      <c r="AR883" s="57">
        <v>53448710</v>
      </c>
      <c r="AS883" s="57">
        <v>49963476</v>
      </c>
    </row>
    <row r="884" spans="1:45" x14ac:dyDescent="0.35">
      <c r="A884" t="s">
        <v>1541</v>
      </c>
      <c r="B884" s="57">
        <v>-7</v>
      </c>
      <c r="C884" s="57">
        <v>9</v>
      </c>
      <c r="D884" s="57">
        <v>-21</v>
      </c>
      <c r="E884" s="57">
        <v>-24</v>
      </c>
      <c r="F884" s="57">
        <v>54</v>
      </c>
      <c r="G884" s="57">
        <v>3</v>
      </c>
      <c r="U884" s="57">
        <v>189</v>
      </c>
      <c r="V884" s="57">
        <v>15</v>
      </c>
      <c r="W884" s="57">
        <v>21</v>
      </c>
      <c r="X884" s="57">
        <v>10</v>
      </c>
      <c r="Y884" s="57">
        <v>12</v>
      </c>
      <c r="Z884" s="57">
        <v>11</v>
      </c>
      <c r="AC884" s="57">
        <v>98</v>
      </c>
      <c r="AD884" s="57">
        <v>112</v>
      </c>
      <c r="AE884" s="57">
        <v>103</v>
      </c>
      <c r="AF884" s="57">
        <v>72</v>
      </c>
      <c r="AG884" s="57">
        <v>81</v>
      </c>
      <c r="AH884" s="74"/>
      <c r="AI884" s="74"/>
      <c r="AJ884" s="74"/>
      <c r="AK884" s="74">
        <v>102.1</v>
      </c>
      <c r="AL884" s="74">
        <v>85.32</v>
      </c>
      <c r="AM884" s="74">
        <v>107.35</v>
      </c>
      <c r="AN884" s="74">
        <v>110.13</v>
      </c>
      <c r="AO884" s="74">
        <v>129.58000000000001</v>
      </c>
      <c r="AP884" s="57">
        <v>148339940</v>
      </c>
      <c r="AQ884" s="57">
        <v>60684</v>
      </c>
      <c r="AR884" s="57">
        <v>53453904</v>
      </c>
      <c r="AS884" s="57">
        <v>49969830</v>
      </c>
    </row>
    <row r="885" spans="1:45" x14ac:dyDescent="0.35">
      <c r="A885" t="s">
        <v>1542</v>
      </c>
      <c r="B885" s="57">
        <v>-13</v>
      </c>
      <c r="C885" s="57">
        <v>4</v>
      </c>
      <c r="D885" s="57">
        <v>-13</v>
      </c>
      <c r="E885" s="57">
        <v>-6</v>
      </c>
      <c r="F885" s="57">
        <v>48</v>
      </c>
      <c r="G885" s="57">
        <v>-2</v>
      </c>
      <c r="U885" s="57">
        <v>176</v>
      </c>
      <c r="V885" s="57">
        <v>24</v>
      </c>
      <c r="W885" s="57">
        <v>20</v>
      </c>
      <c r="X885" s="57">
        <v>27</v>
      </c>
      <c r="Y885" s="57">
        <v>14</v>
      </c>
      <c r="Z885" s="57">
        <v>7</v>
      </c>
      <c r="AC885" s="57">
        <v>104</v>
      </c>
      <c r="AD885" s="57">
        <v>123</v>
      </c>
      <c r="AE885" s="57">
        <v>113</v>
      </c>
      <c r="AF885" s="57">
        <v>87</v>
      </c>
      <c r="AG885" s="57">
        <v>81</v>
      </c>
      <c r="AH885" s="74"/>
      <c r="AI885" s="74"/>
      <c r="AJ885" s="74"/>
      <c r="AK885" s="74"/>
      <c r="AL885" s="74"/>
      <c r="AM885" s="74"/>
      <c r="AN885" s="74"/>
      <c r="AO885" s="74"/>
      <c r="AP885" s="57">
        <v>148406020</v>
      </c>
      <c r="AQ885" s="57">
        <v>66077</v>
      </c>
      <c r="AR885" s="57">
        <v>53466470</v>
      </c>
      <c r="AS885" s="57">
        <v>49981336</v>
      </c>
    </row>
    <row r="886" spans="1:45" x14ac:dyDescent="0.35">
      <c r="A886" t="s">
        <v>1543</v>
      </c>
      <c r="B886" s="57">
        <v>-7</v>
      </c>
      <c r="C886" s="57">
        <v>2</v>
      </c>
      <c r="D886" s="57">
        <v>-9</v>
      </c>
      <c r="E886" s="57">
        <v>-3</v>
      </c>
      <c r="F886" s="57">
        <v>47</v>
      </c>
      <c r="G886" s="57">
        <v>-1</v>
      </c>
      <c r="U886" s="57">
        <v>169</v>
      </c>
      <c r="V886" s="57">
        <v>15</v>
      </c>
      <c r="W886" s="57">
        <v>19</v>
      </c>
      <c r="X886" s="57">
        <v>9</v>
      </c>
      <c r="Y886" s="57">
        <v>12</v>
      </c>
      <c r="Z886" s="57">
        <v>11</v>
      </c>
      <c r="AC886" s="57">
        <v>105</v>
      </c>
      <c r="AD886" s="57">
        <v>129</v>
      </c>
      <c r="AE886" s="57">
        <v>127</v>
      </c>
      <c r="AF886" s="57">
        <v>96</v>
      </c>
      <c r="AG886" s="57">
        <v>81</v>
      </c>
      <c r="AH886" s="74"/>
      <c r="AI886" s="74"/>
      <c r="AJ886" s="74"/>
      <c r="AK886" s="74"/>
      <c r="AL886" s="74"/>
      <c r="AM886" s="74"/>
      <c r="AN886" s="74"/>
      <c r="AO886" s="74"/>
      <c r="AP886" s="57">
        <v>148435340</v>
      </c>
      <c r="AQ886" s="57">
        <v>29336</v>
      </c>
      <c r="AR886" s="57">
        <v>53472490</v>
      </c>
      <c r="AS886" s="57">
        <v>49986830</v>
      </c>
    </row>
    <row r="887" spans="1:45" x14ac:dyDescent="0.35">
      <c r="A887" t="s">
        <v>1544</v>
      </c>
      <c r="B887" s="57">
        <v>-2</v>
      </c>
      <c r="C887" s="57">
        <v>8</v>
      </c>
      <c r="D887" s="57">
        <v>-26</v>
      </c>
      <c r="E887" s="57">
        <v>-36</v>
      </c>
      <c r="F887" s="57">
        <v>54</v>
      </c>
      <c r="G887" s="57">
        <v>6</v>
      </c>
      <c r="U887" s="57">
        <v>194</v>
      </c>
      <c r="V887" s="57">
        <v>17</v>
      </c>
      <c r="W887" s="57">
        <v>24</v>
      </c>
      <c r="X887" s="57">
        <v>13</v>
      </c>
      <c r="Y887" s="57">
        <v>14</v>
      </c>
      <c r="Z887" s="57">
        <v>9</v>
      </c>
      <c r="AC887" s="57">
        <v>94</v>
      </c>
      <c r="AD887" s="57">
        <v>109</v>
      </c>
      <c r="AE887" s="57">
        <v>105</v>
      </c>
      <c r="AF887" s="57">
        <v>65</v>
      </c>
      <c r="AG887" s="57"/>
      <c r="AH887" s="74"/>
      <c r="AI887" s="74"/>
      <c r="AJ887" s="74"/>
      <c r="AK887" s="74">
        <v>103.73</v>
      </c>
      <c r="AL887" s="74">
        <v>86.74</v>
      </c>
      <c r="AM887" s="74">
        <v>108.07</v>
      </c>
      <c r="AN887" s="74">
        <v>112.22</v>
      </c>
      <c r="AO887" s="74">
        <v>133.94999999999999</v>
      </c>
      <c r="AP887" s="57">
        <v>148489310</v>
      </c>
      <c r="AQ887" s="57">
        <v>53971</v>
      </c>
      <c r="AR887" s="57">
        <v>53479256</v>
      </c>
      <c r="AS887" s="57">
        <v>49994884</v>
      </c>
    </row>
    <row r="888" spans="1:45" x14ac:dyDescent="0.35">
      <c r="A888" t="s">
        <v>1545</v>
      </c>
      <c r="B888" s="57">
        <v>-1</v>
      </c>
      <c r="C888" s="57">
        <v>11</v>
      </c>
      <c r="D888" s="57">
        <v>-26</v>
      </c>
      <c r="E888" s="57">
        <v>-35</v>
      </c>
      <c r="F888" s="57">
        <v>51</v>
      </c>
      <c r="G888" s="57">
        <v>6</v>
      </c>
      <c r="U888" s="57">
        <v>200</v>
      </c>
      <c r="V888" s="57">
        <v>15</v>
      </c>
      <c r="W888" s="57">
        <v>24</v>
      </c>
      <c r="X888" s="57">
        <v>28</v>
      </c>
      <c r="Y888" s="57">
        <v>21</v>
      </c>
      <c r="Z888" s="57">
        <v>8</v>
      </c>
      <c r="AC888" s="57">
        <v>92</v>
      </c>
      <c r="AD888" s="57">
        <v>108</v>
      </c>
      <c r="AE888" s="57">
        <v>105</v>
      </c>
      <c r="AF888" s="57">
        <v>69</v>
      </c>
      <c r="AG888" s="57">
        <v>82</v>
      </c>
      <c r="AH888" s="74"/>
      <c r="AI888" s="74"/>
      <c r="AJ888" s="74"/>
      <c r="AK888" s="74">
        <v>105.45</v>
      </c>
      <c r="AL888" s="74">
        <v>88.94</v>
      </c>
      <c r="AM888" s="74">
        <v>108.68</v>
      </c>
      <c r="AN888" s="74">
        <v>114.69</v>
      </c>
      <c r="AO888" s="74">
        <v>134.55000000000001</v>
      </c>
      <c r="AP888" s="57">
        <v>148549740</v>
      </c>
      <c r="AQ888" s="57">
        <v>60430</v>
      </c>
      <c r="AR888" s="57">
        <v>53486908</v>
      </c>
      <c r="AS888" s="57">
        <v>50003660</v>
      </c>
    </row>
    <row r="889" spans="1:45" x14ac:dyDescent="0.35">
      <c r="A889" t="s">
        <v>1546</v>
      </c>
      <c r="B889" s="57">
        <v>9</v>
      </c>
      <c r="C889" s="57">
        <v>20</v>
      </c>
      <c r="D889" s="57">
        <v>-21</v>
      </c>
      <c r="E889" s="57">
        <v>-36</v>
      </c>
      <c r="F889" s="57">
        <v>74</v>
      </c>
      <c r="G889" s="57">
        <v>4</v>
      </c>
      <c r="U889" s="57">
        <v>187</v>
      </c>
      <c r="V889" s="57">
        <v>13</v>
      </c>
      <c r="W889" s="57">
        <v>20</v>
      </c>
      <c r="X889" s="57">
        <v>33</v>
      </c>
      <c r="Y889" s="57">
        <v>17</v>
      </c>
      <c r="Z889" s="57">
        <v>7</v>
      </c>
      <c r="AC889" s="57">
        <v>99</v>
      </c>
      <c r="AD889" s="57">
        <v>113</v>
      </c>
      <c r="AE889" s="57">
        <v>103</v>
      </c>
      <c r="AF889" s="57">
        <v>74</v>
      </c>
      <c r="AG889" s="57">
        <v>86</v>
      </c>
      <c r="AH889" s="74"/>
      <c r="AI889" s="74"/>
      <c r="AJ889" s="74"/>
      <c r="AK889" s="74">
        <v>107.88</v>
      </c>
      <c r="AL889" s="74">
        <v>92.44</v>
      </c>
      <c r="AM889" s="74">
        <v>109.04</v>
      </c>
      <c r="AN889" s="74">
        <v>118.08</v>
      </c>
      <c r="AO889" s="74">
        <v>135.74</v>
      </c>
      <c r="AP889" s="57">
        <v>148602900</v>
      </c>
      <c r="AQ889" s="57">
        <v>53154</v>
      </c>
      <c r="AR889" s="57">
        <v>53493876</v>
      </c>
      <c r="AS889" s="57">
        <v>50012290</v>
      </c>
    </row>
    <row r="890" spans="1:45" x14ac:dyDescent="0.35">
      <c r="A890" t="s">
        <v>1547</v>
      </c>
      <c r="B890" s="57">
        <v>7</v>
      </c>
      <c r="C890" s="57">
        <v>10</v>
      </c>
      <c r="D890" s="57">
        <v>-30</v>
      </c>
      <c r="E890" s="57">
        <v>-67</v>
      </c>
      <c r="F890" s="57">
        <v>151</v>
      </c>
      <c r="G890" s="57">
        <v>10</v>
      </c>
      <c r="U890" s="57">
        <v>202</v>
      </c>
      <c r="V890" s="57">
        <v>18</v>
      </c>
      <c r="W890" s="57">
        <v>25</v>
      </c>
      <c r="X890" s="57">
        <v>12</v>
      </c>
      <c r="Y890" s="57">
        <v>14</v>
      </c>
      <c r="Z890" s="57">
        <v>10</v>
      </c>
      <c r="AC890" s="57">
        <v>85</v>
      </c>
      <c r="AD890" s="57">
        <v>78</v>
      </c>
      <c r="AE890" s="57">
        <v>49</v>
      </c>
      <c r="AF890" s="57">
        <v>119</v>
      </c>
      <c r="AG890" s="57"/>
      <c r="AH890" s="74"/>
      <c r="AI890" s="74"/>
      <c r="AJ890" s="74"/>
      <c r="AK890" s="74"/>
      <c r="AL890" s="74"/>
      <c r="AM890" s="74"/>
      <c r="AN890" s="74"/>
      <c r="AO890" s="74"/>
      <c r="AP890" s="57">
        <v>148619150</v>
      </c>
      <c r="AQ890" s="57">
        <v>16250</v>
      </c>
      <c r="AR890" s="57">
        <v>53496144</v>
      </c>
      <c r="AS890" s="57">
        <v>50014676</v>
      </c>
    </row>
    <row r="891" spans="1:45" x14ac:dyDescent="0.35">
      <c r="A891" t="s">
        <v>1548</v>
      </c>
      <c r="B891" s="57">
        <v>-13</v>
      </c>
      <c r="C891" s="57">
        <v>-5</v>
      </c>
      <c r="D891" s="57">
        <v>-36</v>
      </c>
      <c r="E891" s="57">
        <v>-68</v>
      </c>
      <c r="F891" s="57">
        <v>112</v>
      </c>
      <c r="G891" s="57">
        <v>12</v>
      </c>
      <c r="U891" s="57">
        <v>189</v>
      </c>
      <c r="V891" s="57">
        <v>18</v>
      </c>
      <c r="W891" s="57">
        <v>23</v>
      </c>
      <c r="X891" s="57">
        <v>10</v>
      </c>
      <c r="Y891" s="57">
        <v>18</v>
      </c>
      <c r="Z891" s="57">
        <v>11</v>
      </c>
      <c r="AC891" s="57">
        <v>78</v>
      </c>
      <c r="AD891" s="57">
        <v>70</v>
      </c>
      <c r="AE891" s="57">
        <v>39</v>
      </c>
      <c r="AF891" s="57">
        <v>110</v>
      </c>
      <c r="AG891" s="57"/>
      <c r="AH891" s="74"/>
      <c r="AI891" s="74"/>
      <c r="AJ891" s="74"/>
      <c r="AK891" s="74"/>
      <c r="AL891" s="74"/>
      <c r="AM891" s="74"/>
      <c r="AN891" s="74"/>
      <c r="AO891" s="74"/>
      <c r="AP891" s="57">
        <v>148624860</v>
      </c>
      <c r="AQ891" s="57">
        <v>5715</v>
      </c>
      <c r="AR891" s="57">
        <v>53497176</v>
      </c>
      <c r="AS891" s="57">
        <v>50015856</v>
      </c>
    </row>
    <row r="892" spans="1:45" x14ac:dyDescent="0.35">
      <c r="A892" t="s">
        <v>1549</v>
      </c>
      <c r="B892" s="57">
        <v>-23</v>
      </c>
      <c r="C892" s="57">
        <v>-3</v>
      </c>
      <c r="D892" s="57">
        <v>-20</v>
      </c>
      <c r="E892" s="57">
        <v>-14</v>
      </c>
      <c r="F892" s="57">
        <v>51</v>
      </c>
      <c r="G892" s="57">
        <v>0</v>
      </c>
      <c r="U892" s="57">
        <v>191</v>
      </c>
      <c r="V892" s="57">
        <v>17</v>
      </c>
      <c r="W892" s="57">
        <v>23</v>
      </c>
      <c r="X892" s="57">
        <v>14</v>
      </c>
      <c r="Y892" s="57">
        <v>11</v>
      </c>
      <c r="Z892" s="57">
        <v>6</v>
      </c>
      <c r="AC892" s="57">
        <v>96</v>
      </c>
      <c r="AD892" s="57">
        <v>108</v>
      </c>
      <c r="AE892" s="57">
        <v>88</v>
      </c>
      <c r="AF892" s="57">
        <v>74</v>
      </c>
      <c r="AG892" s="57">
        <v>86</v>
      </c>
      <c r="AH892" s="74"/>
      <c r="AI892" s="74"/>
      <c r="AJ892" s="74"/>
      <c r="AK892" s="74"/>
      <c r="AL892" s="74"/>
      <c r="AM892" s="74"/>
      <c r="AN892" s="74"/>
      <c r="AO892" s="74"/>
      <c r="AP892" s="57">
        <v>148652500</v>
      </c>
      <c r="AQ892" s="57">
        <v>27632</v>
      </c>
      <c r="AR892" s="57">
        <v>53502796</v>
      </c>
      <c r="AS892" s="57">
        <v>50022330</v>
      </c>
    </row>
    <row r="893" spans="1:45" x14ac:dyDescent="0.35">
      <c r="A893" t="s">
        <v>1550</v>
      </c>
      <c r="B893" s="57">
        <v>-21</v>
      </c>
      <c r="C893" s="57">
        <v>-4</v>
      </c>
      <c r="D893" s="57">
        <v>-15</v>
      </c>
      <c r="E893" s="57">
        <v>-6</v>
      </c>
      <c r="F893" s="57">
        <v>17</v>
      </c>
      <c r="G893" s="57">
        <v>0</v>
      </c>
      <c r="U893" s="57">
        <v>166</v>
      </c>
      <c r="V893" s="57">
        <v>10</v>
      </c>
      <c r="W893" s="57">
        <v>16</v>
      </c>
      <c r="X893" s="57">
        <v>8</v>
      </c>
      <c r="Y893" s="57">
        <v>12</v>
      </c>
      <c r="Z893" s="57">
        <v>12</v>
      </c>
      <c r="AC893" s="57">
        <v>99</v>
      </c>
      <c r="AD893" s="57">
        <v>122</v>
      </c>
      <c r="AE893" s="57">
        <v>120</v>
      </c>
      <c r="AF893" s="57">
        <v>79</v>
      </c>
      <c r="AG893" s="57">
        <v>85</v>
      </c>
      <c r="AH893" s="74"/>
      <c r="AI893" s="74"/>
      <c r="AJ893" s="74"/>
      <c r="AK893" s="74"/>
      <c r="AL893" s="74"/>
      <c r="AM893" s="74"/>
      <c r="AN893" s="74"/>
      <c r="AO893" s="74"/>
      <c r="AP893" s="57">
        <v>148687230</v>
      </c>
      <c r="AQ893" s="57">
        <v>34738</v>
      </c>
      <c r="AR893" s="57">
        <v>53505424</v>
      </c>
      <c r="AS893" s="57">
        <v>50025630</v>
      </c>
    </row>
    <row r="894" spans="1:45" x14ac:dyDescent="0.35">
      <c r="A894" t="s">
        <v>1551</v>
      </c>
      <c r="B894" s="57">
        <v>-12</v>
      </c>
      <c r="C894" s="57">
        <v>8</v>
      </c>
      <c r="D894" s="57">
        <v>-28</v>
      </c>
      <c r="E894" s="57">
        <v>-29</v>
      </c>
      <c r="F894" s="57">
        <v>37</v>
      </c>
      <c r="G894" s="57">
        <v>6</v>
      </c>
      <c r="U894" s="57">
        <v>169</v>
      </c>
      <c r="V894" s="57">
        <v>14</v>
      </c>
      <c r="W894" s="57">
        <v>16</v>
      </c>
      <c r="X894" s="57">
        <v>10</v>
      </c>
      <c r="Y894" s="57">
        <v>13</v>
      </c>
      <c r="Z894" s="57">
        <v>8</v>
      </c>
      <c r="AC894" s="57">
        <v>93</v>
      </c>
      <c r="AD894" s="57">
        <v>110</v>
      </c>
      <c r="AE894" s="57">
        <v>104</v>
      </c>
      <c r="AF894" s="57">
        <v>16</v>
      </c>
      <c r="AG894" s="57">
        <v>82</v>
      </c>
      <c r="AH894" s="74"/>
      <c r="AI894" s="74"/>
      <c r="AJ894" s="74"/>
      <c r="AK894" s="74">
        <v>100.8</v>
      </c>
      <c r="AL894" s="74">
        <v>86.82</v>
      </c>
      <c r="AM894" s="74">
        <v>96.8</v>
      </c>
      <c r="AN894" s="74">
        <v>114.36</v>
      </c>
      <c r="AO894" s="74">
        <v>127.39</v>
      </c>
      <c r="AP894" s="57">
        <v>148722700</v>
      </c>
      <c r="AQ894" s="57">
        <v>35461</v>
      </c>
      <c r="AR894" s="57">
        <v>53508252</v>
      </c>
      <c r="AS894" s="57">
        <v>50030476</v>
      </c>
    </row>
    <row r="895" spans="1:45" x14ac:dyDescent="0.35">
      <c r="A895" t="s">
        <v>1552</v>
      </c>
      <c r="B895" s="57">
        <v>-12</v>
      </c>
      <c r="C895" s="57">
        <v>8</v>
      </c>
      <c r="D895" s="57">
        <v>-24</v>
      </c>
      <c r="E895" s="57">
        <v>-25</v>
      </c>
      <c r="F895" s="57">
        <v>46</v>
      </c>
      <c r="G895" s="57">
        <v>5</v>
      </c>
      <c r="U895" s="57">
        <v>200</v>
      </c>
      <c r="V895" s="57">
        <v>12</v>
      </c>
      <c r="W895" s="57">
        <v>30</v>
      </c>
      <c r="X895" s="57">
        <v>6</v>
      </c>
      <c r="Y895" s="57">
        <v>17</v>
      </c>
      <c r="Z895" s="57">
        <v>10</v>
      </c>
      <c r="AC895" s="57">
        <v>93</v>
      </c>
      <c r="AD895" s="57">
        <v>111</v>
      </c>
      <c r="AE895" s="57">
        <v>105</v>
      </c>
      <c r="AF895" s="57">
        <v>61</v>
      </c>
      <c r="AG895" s="57">
        <v>83</v>
      </c>
      <c r="AH895" s="74"/>
      <c r="AI895" s="74"/>
      <c r="AJ895" s="74"/>
      <c r="AK895" s="74">
        <v>103.8</v>
      </c>
      <c r="AL895" s="74">
        <v>86.48</v>
      </c>
      <c r="AM895" s="74">
        <v>105.64</v>
      </c>
      <c r="AN895" s="74">
        <v>116.62</v>
      </c>
      <c r="AO895" s="74">
        <v>126.31</v>
      </c>
      <c r="AP895" s="57">
        <v>148765230</v>
      </c>
      <c r="AQ895" s="57">
        <v>42528</v>
      </c>
      <c r="AR895" s="57">
        <v>53511588</v>
      </c>
      <c r="AS895" s="57">
        <v>50035308</v>
      </c>
    </row>
    <row r="896" spans="1:45" x14ac:dyDescent="0.35">
      <c r="A896" t="s">
        <v>1553</v>
      </c>
      <c r="B896" s="57">
        <v>-12</v>
      </c>
      <c r="C896" s="57">
        <v>8</v>
      </c>
      <c r="D896" s="57">
        <v>-25</v>
      </c>
      <c r="E896" s="57">
        <v>-24</v>
      </c>
      <c r="F896" s="57">
        <v>31</v>
      </c>
      <c r="G896" s="57">
        <v>5</v>
      </c>
      <c r="U896" s="57">
        <v>201</v>
      </c>
      <c r="V896" s="57">
        <v>14</v>
      </c>
      <c r="W896" s="57">
        <v>21</v>
      </c>
      <c r="X896" s="57">
        <v>6</v>
      </c>
      <c r="Y896" s="57">
        <v>20</v>
      </c>
      <c r="Z896" s="57">
        <v>7</v>
      </c>
      <c r="AC896" s="57">
        <v>92</v>
      </c>
      <c r="AD896" s="57">
        <v>111</v>
      </c>
      <c r="AE896" s="57">
        <v>105</v>
      </c>
      <c r="AF896" s="57">
        <v>70</v>
      </c>
      <c r="AG896" s="57">
        <v>77</v>
      </c>
      <c r="AH896" s="74"/>
      <c r="AI896" s="74"/>
      <c r="AJ896" s="74"/>
      <c r="AK896" s="74">
        <v>101.8</v>
      </c>
      <c r="AL896" s="74">
        <v>84.48</v>
      </c>
      <c r="AM896" s="74">
        <v>104.71</v>
      </c>
      <c r="AN896" s="74">
        <v>113.46</v>
      </c>
      <c r="AO896" s="74">
        <v>125.18</v>
      </c>
      <c r="AP896" s="57">
        <v>148813870</v>
      </c>
      <c r="AQ896" s="57">
        <v>48645</v>
      </c>
      <c r="AR896" s="57">
        <v>53516480</v>
      </c>
      <c r="AS896" s="57">
        <v>50041268</v>
      </c>
    </row>
    <row r="897" spans="1:45" x14ac:dyDescent="0.35">
      <c r="A897" t="s">
        <v>1554</v>
      </c>
      <c r="B897" s="57">
        <v>-11</v>
      </c>
      <c r="C897" s="57">
        <v>8</v>
      </c>
      <c r="D897" s="57">
        <v>-24</v>
      </c>
      <c r="E897" s="57">
        <v>-24</v>
      </c>
      <c r="F897" s="57">
        <v>40</v>
      </c>
      <c r="G897" s="57">
        <v>5</v>
      </c>
      <c r="U897" s="57">
        <v>211</v>
      </c>
      <c r="V897" s="57">
        <v>17</v>
      </c>
      <c r="W897" s="57">
        <v>25</v>
      </c>
      <c r="X897" s="57">
        <v>12</v>
      </c>
      <c r="Y897" s="57">
        <v>15</v>
      </c>
      <c r="Z897" s="57">
        <v>13</v>
      </c>
      <c r="AC897" s="57">
        <v>93</v>
      </c>
      <c r="AD897" s="57">
        <v>109</v>
      </c>
      <c r="AE897" s="57">
        <v>105</v>
      </c>
      <c r="AF897" s="57">
        <v>70</v>
      </c>
      <c r="AG897" s="57">
        <v>79</v>
      </c>
      <c r="AH897" s="74"/>
      <c r="AI897" s="74"/>
      <c r="AJ897" s="74"/>
      <c r="AK897" s="74">
        <v>101.76</v>
      </c>
      <c r="AL897" s="74">
        <v>83.72</v>
      </c>
      <c r="AM897" s="74">
        <v>103.57</v>
      </c>
      <c r="AN897" s="74">
        <v>114.98</v>
      </c>
      <c r="AO897" s="74">
        <v>126.28</v>
      </c>
      <c r="AP897" s="57">
        <v>148857230</v>
      </c>
      <c r="AQ897" s="57">
        <v>43359</v>
      </c>
      <c r="AR897" s="57">
        <v>53520040</v>
      </c>
      <c r="AS897" s="57">
        <v>50046480</v>
      </c>
    </row>
    <row r="898" spans="1:45" x14ac:dyDescent="0.35">
      <c r="A898" t="s">
        <v>1555</v>
      </c>
      <c r="B898" s="57">
        <v>-10</v>
      </c>
      <c r="C898" s="57">
        <v>8</v>
      </c>
      <c r="D898" s="57">
        <v>-22</v>
      </c>
      <c r="E898" s="57">
        <v>-24</v>
      </c>
      <c r="F898" s="57">
        <v>50</v>
      </c>
      <c r="G898" s="57">
        <v>4</v>
      </c>
      <c r="U898" s="57">
        <v>192</v>
      </c>
      <c r="V898" s="57">
        <v>18</v>
      </c>
      <c r="W898" s="57">
        <v>28</v>
      </c>
      <c r="X898" s="57">
        <v>10</v>
      </c>
      <c r="Y898" s="57">
        <v>13</v>
      </c>
      <c r="Z898" s="57">
        <v>8</v>
      </c>
      <c r="AC898" s="57">
        <v>96</v>
      </c>
      <c r="AD898" s="57">
        <v>111</v>
      </c>
      <c r="AE898" s="57">
        <v>104</v>
      </c>
      <c r="AF898" s="57">
        <v>67</v>
      </c>
      <c r="AG898" s="57">
        <v>79</v>
      </c>
      <c r="AH898" s="74"/>
      <c r="AI898" s="74"/>
      <c r="AJ898" s="74"/>
      <c r="AK898" s="74">
        <v>100.62</v>
      </c>
      <c r="AL898" s="74">
        <v>81.93</v>
      </c>
      <c r="AM898" s="74">
        <v>102.19</v>
      </c>
      <c r="AN898" s="74">
        <v>114.43</v>
      </c>
      <c r="AO898" s="74">
        <v>126.85</v>
      </c>
      <c r="AP898" s="57">
        <v>148899100</v>
      </c>
      <c r="AQ898" s="57">
        <v>41871</v>
      </c>
      <c r="AR898" s="57">
        <v>53523612</v>
      </c>
      <c r="AS898" s="57">
        <v>50052124</v>
      </c>
    </row>
    <row r="899" spans="1:45" x14ac:dyDescent="0.35">
      <c r="A899" t="s">
        <v>1556</v>
      </c>
      <c r="B899" s="57">
        <v>-15</v>
      </c>
      <c r="C899" s="57">
        <v>3</v>
      </c>
      <c r="D899" s="57">
        <v>-15</v>
      </c>
      <c r="E899" s="57">
        <v>-4</v>
      </c>
      <c r="F899" s="57">
        <v>45</v>
      </c>
      <c r="G899" s="57">
        <v>-1</v>
      </c>
      <c r="U899" s="57">
        <v>166</v>
      </c>
      <c r="V899" s="57">
        <v>15</v>
      </c>
      <c r="W899" s="57">
        <v>15</v>
      </c>
      <c r="X899" s="57">
        <v>9</v>
      </c>
      <c r="Y899" s="57">
        <v>14</v>
      </c>
      <c r="Z899" s="57">
        <v>6</v>
      </c>
      <c r="AC899" s="57">
        <v>101</v>
      </c>
      <c r="AD899" s="57">
        <v>121</v>
      </c>
      <c r="AE899" s="57">
        <v>112</v>
      </c>
      <c r="AF899" s="57">
        <v>81</v>
      </c>
      <c r="AG899" s="57">
        <v>81</v>
      </c>
      <c r="AH899" s="74"/>
      <c r="AI899" s="74"/>
      <c r="AJ899" s="74"/>
      <c r="AK899" s="74"/>
      <c r="AL899" s="74"/>
      <c r="AM899" s="74"/>
      <c r="AN899" s="74"/>
      <c r="AO899" s="74"/>
      <c r="AP899" s="57">
        <v>148955250</v>
      </c>
      <c r="AQ899" s="57">
        <v>56141</v>
      </c>
      <c r="AR899" s="57">
        <v>53534960</v>
      </c>
      <c r="AS899" s="57">
        <v>50064052</v>
      </c>
    </row>
    <row r="900" spans="1:45" x14ac:dyDescent="0.35">
      <c r="A900" t="s">
        <v>1557</v>
      </c>
      <c r="B900" s="57">
        <v>-8</v>
      </c>
      <c r="C900" s="57">
        <v>4</v>
      </c>
      <c r="D900" s="57">
        <v>-10</v>
      </c>
      <c r="E900" s="57">
        <v>-1</v>
      </c>
      <c r="F900" s="57">
        <v>55</v>
      </c>
      <c r="G900" s="57">
        <v>-1</v>
      </c>
      <c r="U900" s="57">
        <v>179</v>
      </c>
      <c r="V900" s="57">
        <v>12</v>
      </c>
      <c r="W900" s="57">
        <v>20</v>
      </c>
      <c r="X900" s="57">
        <v>14</v>
      </c>
      <c r="Y900" s="57">
        <v>9</v>
      </c>
      <c r="Z900" s="57">
        <v>11</v>
      </c>
      <c r="AC900" s="57">
        <v>107</v>
      </c>
      <c r="AD900" s="57">
        <v>133</v>
      </c>
      <c r="AE900" s="57">
        <v>127</v>
      </c>
      <c r="AF900" s="57">
        <v>88</v>
      </c>
      <c r="AG900" s="57">
        <v>82</v>
      </c>
      <c r="AH900" s="74"/>
      <c r="AI900" s="74"/>
      <c r="AJ900" s="74"/>
      <c r="AK900" s="74"/>
      <c r="AL900" s="74"/>
      <c r="AM900" s="74"/>
      <c r="AN900" s="74"/>
      <c r="AO900" s="74"/>
      <c r="AP900" s="57">
        <v>148981300</v>
      </c>
      <c r="AQ900" s="57">
        <v>26056</v>
      </c>
      <c r="AR900" s="57">
        <v>53539970</v>
      </c>
      <c r="AS900" s="57">
        <v>50069860</v>
      </c>
    </row>
    <row r="901" spans="1:45" x14ac:dyDescent="0.35">
      <c r="A901" t="s">
        <v>1558</v>
      </c>
      <c r="B901" s="57">
        <v>-9</v>
      </c>
      <c r="C901" s="57">
        <v>9</v>
      </c>
      <c r="D901" s="57">
        <v>-23</v>
      </c>
      <c r="E901" s="57">
        <v>-25</v>
      </c>
      <c r="F901" s="57">
        <v>52</v>
      </c>
      <c r="G901" s="57">
        <v>4</v>
      </c>
      <c r="U901" s="57">
        <v>186</v>
      </c>
      <c r="V901" s="57">
        <v>15</v>
      </c>
      <c r="W901" s="57">
        <v>23</v>
      </c>
      <c r="X901" s="57">
        <v>8</v>
      </c>
      <c r="Y901" s="57">
        <v>12</v>
      </c>
      <c r="Z901" s="57">
        <v>9</v>
      </c>
      <c r="AC901" s="57">
        <v>96</v>
      </c>
      <c r="AD901" s="57">
        <v>115</v>
      </c>
      <c r="AE901" s="57">
        <v>109</v>
      </c>
      <c r="AF901" s="57">
        <v>66</v>
      </c>
      <c r="AG901" s="57">
        <v>83</v>
      </c>
      <c r="AH901" s="74"/>
      <c r="AI901" s="74"/>
      <c r="AJ901" s="74"/>
      <c r="AK901" s="74">
        <v>105.32</v>
      </c>
      <c r="AL901" s="74">
        <v>85.79</v>
      </c>
      <c r="AM901" s="74">
        <v>111.12</v>
      </c>
      <c r="AN901" s="74">
        <v>116.34</v>
      </c>
      <c r="AO901" s="74">
        <v>130.86000000000001</v>
      </c>
      <c r="AP901" s="57">
        <v>149011550</v>
      </c>
      <c r="AQ901" s="57">
        <v>30254</v>
      </c>
      <c r="AR901" s="57">
        <v>53542440</v>
      </c>
      <c r="AS901" s="57">
        <v>50074144</v>
      </c>
    </row>
    <row r="902" spans="1:45" x14ac:dyDescent="0.35">
      <c r="A902" t="s">
        <v>1559</v>
      </c>
      <c r="B902" s="57">
        <v>-9</v>
      </c>
      <c r="C902" s="57">
        <v>9</v>
      </c>
      <c r="D902" s="57">
        <v>-22</v>
      </c>
      <c r="E902" s="57">
        <v>-23</v>
      </c>
      <c r="F902" s="57">
        <v>60</v>
      </c>
      <c r="G902" s="57">
        <v>4</v>
      </c>
      <c r="U902" s="57">
        <v>191</v>
      </c>
      <c r="V902" s="57">
        <v>15</v>
      </c>
      <c r="W902" s="57">
        <v>22</v>
      </c>
      <c r="X902" s="57">
        <v>10</v>
      </c>
      <c r="Y902" s="57">
        <v>14</v>
      </c>
      <c r="Z902" s="57">
        <v>6</v>
      </c>
      <c r="AC902" s="57">
        <v>94</v>
      </c>
      <c r="AD902" s="57">
        <v>113</v>
      </c>
      <c r="AE902" s="57">
        <v>107</v>
      </c>
      <c r="AF902" s="57">
        <v>70</v>
      </c>
      <c r="AG902" s="57">
        <v>84</v>
      </c>
      <c r="AH902" s="74"/>
      <c r="AI902" s="74"/>
      <c r="AJ902" s="74"/>
      <c r="AK902" s="74">
        <v>99.72</v>
      </c>
      <c r="AL902" s="74">
        <v>82.41</v>
      </c>
      <c r="AM902" s="74">
        <v>99.55</v>
      </c>
      <c r="AN902" s="74">
        <v>112.29</v>
      </c>
      <c r="AO902" s="74">
        <v>131.85</v>
      </c>
      <c r="AP902" s="57">
        <v>149043970</v>
      </c>
      <c r="AQ902" s="57">
        <v>32413</v>
      </c>
      <c r="AR902" s="57">
        <v>53544616</v>
      </c>
      <c r="AS902" s="57">
        <v>50077670</v>
      </c>
    </row>
    <row r="903" spans="1:45" x14ac:dyDescent="0.35">
      <c r="A903" t="s">
        <v>1560</v>
      </c>
      <c r="B903" s="57">
        <v>-8</v>
      </c>
      <c r="C903" s="57">
        <v>11</v>
      </c>
      <c r="D903" s="57">
        <v>-22</v>
      </c>
      <c r="E903" s="57">
        <v>-23</v>
      </c>
      <c r="F903" s="57">
        <v>58</v>
      </c>
      <c r="G903" s="57">
        <v>4</v>
      </c>
      <c r="U903" s="57">
        <v>205</v>
      </c>
      <c r="V903" s="57">
        <v>19</v>
      </c>
      <c r="W903" s="57">
        <v>23</v>
      </c>
      <c r="X903" s="57">
        <v>6</v>
      </c>
      <c r="Y903" s="57">
        <v>13</v>
      </c>
      <c r="Z903" s="57">
        <v>8</v>
      </c>
      <c r="AC903" s="57">
        <v>94</v>
      </c>
      <c r="AD903" s="57">
        <v>112</v>
      </c>
      <c r="AE903" s="57">
        <v>107</v>
      </c>
      <c r="AF903" s="57">
        <v>71</v>
      </c>
      <c r="AG903" s="57">
        <v>84</v>
      </c>
      <c r="AH903" s="74"/>
      <c r="AI903" s="74"/>
      <c r="AJ903" s="74"/>
      <c r="AK903" s="74">
        <v>99.98</v>
      </c>
      <c r="AL903" s="74">
        <v>82.96</v>
      </c>
      <c r="AM903" s="74">
        <v>99.99</v>
      </c>
      <c r="AN903" s="74">
        <v>112.07</v>
      </c>
      <c r="AO903" s="74">
        <v>132.07</v>
      </c>
      <c r="AP903" s="57">
        <v>149080380</v>
      </c>
      <c r="AQ903" s="57">
        <v>36412</v>
      </c>
      <c r="AR903" s="57">
        <v>53547750</v>
      </c>
      <c r="AS903" s="57">
        <v>50082652</v>
      </c>
    </row>
    <row r="904" spans="1:45" x14ac:dyDescent="0.35">
      <c r="A904" t="s">
        <v>1561</v>
      </c>
      <c r="B904" s="57">
        <v>-7</v>
      </c>
      <c r="C904" s="57">
        <v>13</v>
      </c>
      <c r="D904" s="57">
        <v>-22</v>
      </c>
      <c r="E904" s="57">
        <v>-24</v>
      </c>
      <c r="F904" s="57">
        <v>66</v>
      </c>
      <c r="G904" s="57">
        <v>4</v>
      </c>
      <c r="U904" s="57">
        <v>201</v>
      </c>
      <c r="V904" s="57">
        <v>17</v>
      </c>
      <c r="W904" s="57">
        <v>27</v>
      </c>
      <c r="X904" s="57">
        <v>9</v>
      </c>
      <c r="Y904" s="57">
        <v>17</v>
      </c>
      <c r="Z904" s="57">
        <v>11</v>
      </c>
      <c r="AC904" s="57">
        <v>94</v>
      </c>
      <c r="AD904" s="57">
        <v>110</v>
      </c>
      <c r="AE904" s="57">
        <v>107</v>
      </c>
      <c r="AF904" s="57">
        <v>72</v>
      </c>
      <c r="AG904" s="57">
        <v>84</v>
      </c>
      <c r="AH904" s="74"/>
      <c r="AI904" s="74"/>
      <c r="AJ904" s="74"/>
      <c r="AK904" s="74">
        <v>99.65</v>
      </c>
      <c r="AL904" s="74">
        <v>82.48</v>
      </c>
      <c r="AM904" s="74">
        <v>100.39</v>
      </c>
      <c r="AN904" s="74">
        <v>111.13</v>
      </c>
      <c r="AO904" s="74">
        <v>132.28</v>
      </c>
      <c r="AP904" s="57">
        <v>149119040</v>
      </c>
      <c r="AQ904" s="57">
        <v>38659</v>
      </c>
      <c r="AR904" s="57">
        <v>53550780</v>
      </c>
      <c r="AS904" s="57">
        <v>50087828</v>
      </c>
    </row>
    <row r="905" spans="1:45" x14ac:dyDescent="0.35">
      <c r="A905" t="s">
        <v>1562</v>
      </c>
      <c r="B905" s="57">
        <v>-11</v>
      </c>
      <c r="C905" s="57">
        <v>11</v>
      </c>
      <c r="D905" s="57">
        <v>-21</v>
      </c>
      <c r="E905" s="57">
        <v>-26</v>
      </c>
      <c r="F905" s="57">
        <v>67</v>
      </c>
      <c r="G905" s="57">
        <v>4</v>
      </c>
      <c r="U905" s="57">
        <v>203</v>
      </c>
      <c r="V905" s="57">
        <v>18</v>
      </c>
      <c r="W905" s="57">
        <v>25</v>
      </c>
      <c r="X905" s="57">
        <v>10</v>
      </c>
      <c r="Y905" s="57">
        <v>16</v>
      </c>
      <c r="Z905" s="57">
        <v>10</v>
      </c>
      <c r="AC905" s="57">
        <v>98</v>
      </c>
      <c r="AD905" s="57">
        <v>111</v>
      </c>
      <c r="AE905" s="57">
        <v>104</v>
      </c>
      <c r="AF905" s="57">
        <v>67</v>
      </c>
      <c r="AG905" s="57">
        <v>84</v>
      </c>
      <c r="AH905" s="74"/>
      <c r="AI905" s="74"/>
      <c r="AJ905" s="74"/>
      <c r="AK905" s="74">
        <v>99.88</v>
      </c>
      <c r="AL905" s="74">
        <v>82.92</v>
      </c>
      <c r="AM905" s="74">
        <v>100.38</v>
      </c>
      <c r="AN905" s="74">
        <v>111.41</v>
      </c>
      <c r="AO905" s="74">
        <v>132.26</v>
      </c>
      <c r="AP905" s="57">
        <v>149153230</v>
      </c>
      <c r="AQ905" s="57">
        <v>34189</v>
      </c>
      <c r="AR905" s="57">
        <v>53554132</v>
      </c>
      <c r="AS905" s="57">
        <v>50092904</v>
      </c>
    </row>
    <row r="906" spans="1:45" x14ac:dyDescent="0.35">
      <c r="A906" t="s">
        <v>1563</v>
      </c>
      <c r="B906" s="57">
        <v>-16</v>
      </c>
      <c r="C906" s="57">
        <v>6</v>
      </c>
      <c r="D906" s="57">
        <v>-16</v>
      </c>
      <c r="E906" s="57">
        <v>-6</v>
      </c>
      <c r="F906" s="57">
        <v>28</v>
      </c>
      <c r="G906" s="57">
        <v>0</v>
      </c>
      <c r="U906" s="57">
        <v>173</v>
      </c>
      <c r="V906" s="57">
        <v>20</v>
      </c>
      <c r="W906" s="57">
        <v>20</v>
      </c>
      <c r="X906" s="57">
        <v>6</v>
      </c>
      <c r="Y906" s="57">
        <v>13</v>
      </c>
      <c r="Z906" s="57">
        <v>7</v>
      </c>
      <c r="AC906" s="57">
        <v>101</v>
      </c>
      <c r="AD906" s="57">
        <v>119</v>
      </c>
      <c r="AE906" s="57">
        <v>110</v>
      </c>
      <c r="AF906" s="57">
        <v>91</v>
      </c>
      <c r="AG906" s="57">
        <v>85</v>
      </c>
      <c r="AH906" s="74"/>
      <c r="AI906" s="74"/>
      <c r="AJ906" s="74"/>
      <c r="AK906" s="74"/>
      <c r="AL906" s="74"/>
      <c r="AM906" s="74"/>
      <c r="AN906" s="74"/>
      <c r="AO906" s="74"/>
      <c r="AP906" s="57">
        <v>149201470</v>
      </c>
      <c r="AQ906" s="57">
        <v>48244</v>
      </c>
      <c r="AR906" s="57">
        <v>53563680</v>
      </c>
      <c r="AS906" s="57">
        <v>50104668</v>
      </c>
    </row>
    <row r="907" spans="1:45" x14ac:dyDescent="0.35">
      <c r="A907" t="s">
        <v>1564</v>
      </c>
      <c r="B907" s="57">
        <v>-5</v>
      </c>
      <c r="C907" s="57">
        <v>6</v>
      </c>
      <c r="D907" s="57">
        <v>-9</v>
      </c>
      <c r="E907" s="57">
        <v>-1</v>
      </c>
      <c r="F907" s="57">
        <v>46</v>
      </c>
      <c r="G907" s="57">
        <v>-1</v>
      </c>
      <c r="U907" s="57">
        <v>170</v>
      </c>
      <c r="V907" s="57">
        <v>15</v>
      </c>
      <c r="W907" s="57">
        <v>16</v>
      </c>
      <c r="X907" s="57">
        <v>8</v>
      </c>
      <c r="Y907" s="57">
        <v>13</v>
      </c>
      <c r="Z907" s="57">
        <v>14</v>
      </c>
      <c r="AC907" s="57">
        <v>110</v>
      </c>
      <c r="AD907" s="57">
        <v>133</v>
      </c>
      <c r="AE907" s="57">
        <v>124</v>
      </c>
      <c r="AF907" s="57">
        <v>93</v>
      </c>
      <c r="AG907" s="57">
        <v>84</v>
      </c>
      <c r="AH907" s="74"/>
      <c r="AI907" s="74"/>
      <c r="AJ907" s="74"/>
      <c r="AK907" s="74"/>
      <c r="AL907" s="74"/>
      <c r="AM907" s="74"/>
      <c r="AN907" s="74"/>
      <c r="AO907" s="74"/>
      <c r="AP907" s="57">
        <v>149223300</v>
      </c>
      <c r="AQ907" s="57">
        <v>21820</v>
      </c>
      <c r="AR907" s="57">
        <v>53568336</v>
      </c>
      <c r="AS907" s="57">
        <v>50111304</v>
      </c>
    </row>
    <row r="908" spans="1:45" x14ac:dyDescent="0.35">
      <c r="A908" t="s">
        <v>1565</v>
      </c>
      <c r="B908" s="57">
        <v>-8</v>
      </c>
      <c r="C908" s="57">
        <v>10</v>
      </c>
      <c r="D908" s="57">
        <v>-22</v>
      </c>
      <c r="E908" s="57">
        <v>-25</v>
      </c>
      <c r="F908" s="57">
        <v>67</v>
      </c>
      <c r="G908" s="57">
        <v>4</v>
      </c>
      <c r="U908" s="57">
        <v>174</v>
      </c>
      <c r="V908" s="57">
        <v>9</v>
      </c>
      <c r="W908" s="57">
        <v>18</v>
      </c>
      <c r="X908" s="57">
        <v>13</v>
      </c>
      <c r="Y908" s="57">
        <v>12</v>
      </c>
      <c r="Z908" s="57">
        <v>9</v>
      </c>
      <c r="AC908" s="57">
        <v>96</v>
      </c>
      <c r="AD908" s="57">
        <v>115</v>
      </c>
      <c r="AE908" s="57">
        <v>109</v>
      </c>
      <c r="AF908" s="57">
        <v>66</v>
      </c>
      <c r="AG908" s="57">
        <v>82</v>
      </c>
      <c r="AH908" s="74"/>
      <c r="AI908" s="74"/>
      <c r="AJ908" s="74"/>
      <c r="AK908" s="74">
        <v>100.24</v>
      </c>
      <c r="AL908" s="74">
        <v>81.290000000000006</v>
      </c>
      <c r="AM908" s="74">
        <v>101.79</v>
      </c>
      <c r="AN908" s="74">
        <v>112.87</v>
      </c>
      <c r="AO908" s="74">
        <v>133.32</v>
      </c>
      <c r="AP908" s="57">
        <v>149323460</v>
      </c>
      <c r="AQ908" s="57">
        <v>100171</v>
      </c>
      <c r="AR908" s="57">
        <v>53570744</v>
      </c>
      <c r="AS908" s="57">
        <v>50116300</v>
      </c>
    </row>
    <row r="909" spans="1:45" x14ac:dyDescent="0.35">
      <c r="A909" t="s">
        <v>1566</v>
      </c>
      <c r="B909" s="57">
        <v>-10</v>
      </c>
      <c r="C909" s="57">
        <v>11</v>
      </c>
      <c r="D909" s="57">
        <v>-36</v>
      </c>
      <c r="E909" s="57">
        <v>-26</v>
      </c>
      <c r="F909" s="57">
        <v>66</v>
      </c>
      <c r="G909" s="57">
        <v>5</v>
      </c>
      <c r="U909" s="57">
        <v>199</v>
      </c>
      <c r="V909" s="57">
        <v>15</v>
      </c>
      <c r="W909" s="57">
        <v>27</v>
      </c>
      <c r="X909" s="57">
        <v>27</v>
      </c>
      <c r="Y909" s="57">
        <v>12</v>
      </c>
      <c r="Z909" s="57">
        <v>9</v>
      </c>
      <c r="AC909" s="57">
        <v>94</v>
      </c>
      <c r="AD909" s="57">
        <v>114</v>
      </c>
      <c r="AE909" s="57">
        <v>107</v>
      </c>
      <c r="AF909" s="57">
        <v>4</v>
      </c>
      <c r="AG909" s="57">
        <v>72</v>
      </c>
      <c r="AH909" s="74"/>
      <c r="AI909" s="74"/>
      <c r="AJ909" s="74"/>
      <c r="AK909" s="74">
        <v>100.39</v>
      </c>
      <c r="AL909" s="74">
        <v>82.1</v>
      </c>
      <c r="AM909" s="74">
        <v>101.77</v>
      </c>
      <c r="AN909" s="74">
        <v>112.4</v>
      </c>
      <c r="AO909" s="74">
        <v>133.68</v>
      </c>
      <c r="AP909" s="57">
        <v>149359040</v>
      </c>
      <c r="AQ909" s="57">
        <v>35580</v>
      </c>
      <c r="AR909" s="57">
        <v>53574096</v>
      </c>
      <c r="AS909" s="57">
        <v>50121410</v>
      </c>
    </row>
    <row r="910" spans="1:45" x14ac:dyDescent="0.35">
      <c r="A910" t="s">
        <v>1567</v>
      </c>
      <c r="B910" s="57">
        <v>-10</v>
      </c>
      <c r="C910" s="57">
        <v>10</v>
      </c>
      <c r="D910" s="57">
        <v>-28</v>
      </c>
      <c r="E910" s="57">
        <v>-25</v>
      </c>
      <c r="F910" s="57">
        <v>64</v>
      </c>
      <c r="G910" s="57">
        <v>5</v>
      </c>
      <c r="U910" s="57">
        <v>211</v>
      </c>
      <c r="V910" s="57">
        <v>20</v>
      </c>
      <c r="W910" s="57">
        <v>26</v>
      </c>
      <c r="X910" s="57">
        <v>8</v>
      </c>
      <c r="Y910" s="57">
        <v>18</v>
      </c>
      <c r="Z910" s="57">
        <v>9</v>
      </c>
      <c r="AC910" s="57">
        <v>94</v>
      </c>
      <c r="AD910" s="57">
        <v>113</v>
      </c>
      <c r="AE910" s="57">
        <v>106</v>
      </c>
      <c r="AF910" s="57">
        <v>49</v>
      </c>
      <c r="AG910" s="57">
        <v>68</v>
      </c>
      <c r="AH910" s="74"/>
      <c r="AI910" s="74"/>
      <c r="AJ910" s="74"/>
      <c r="AK910" s="74">
        <v>99.93</v>
      </c>
      <c r="AL910" s="74">
        <v>81.64</v>
      </c>
      <c r="AM910" s="74">
        <v>100.67</v>
      </c>
      <c r="AN910" s="74">
        <v>112.57</v>
      </c>
      <c r="AO910" s="74">
        <v>132.9</v>
      </c>
      <c r="AP910" s="57">
        <v>149397250</v>
      </c>
      <c r="AQ910" s="57">
        <v>38209</v>
      </c>
      <c r="AR910" s="57">
        <v>53577310</v>
      </c>
      <c r="AS910" s="57">
        <v>50126664</v>
      </c>
    </row>
    <row r="911" spans="1:45" x14ac:dyDescent="0.35">
      <c r="A911" t="s">
        <v>1568</v>
      </c>
      <c r="B911" s="57">
        <v>-11</v>
      </c>
      <c r="C911" s="57">
        <v>10</v>
      </c>
      <c r="D911" s="57">
        <v>-35</v>
      </c>
      <c r="E911" s="57">
        <v>-26</v>
      </c>
      <c r="F911" s="57">
        <v>59</v>
      </c>
      <c r="G911" s="57">
        <v>5</v>
      </c>
      <c r="U911" s="57">
        <v>208</v>
      </c>
      <c r="V911" s="57">
        <v>14</v>
      </c>
      <c r="W911" s="57">
        <v>25</v>
      </c>
      <c r="X911" s="57">
        <v>9</v>
      </c>
      <c r="Y911" s="57">
        <v>19</v>
      </c>
      <c r="Z911" s="57">
        <v>12</v>
      </c>
      <c r="AC911" s="57">
        <v>94</v>
      </c>
      <c r="AD911" s="57">
        <v>111</v>
      </c>
      <c r="AE911" s="57">
        <v>105</v>
      </c>
      <c r="AF911" s="57">
        <v>43</v>
      </c>
      <c r="AG911" s="57">
        <v>59</v>
      </c>
      <c r="AH911" s="74"/>
      <c r="AI911" s="74"/>
      <c r="AJ911" s="74"/>
      <c r="AK911" s="74">
        <v>99.5</v>
      </c>
      <c r="AL911" s="74">
        <v>81.709999999999994</v>
      </c>
      <c r="AM911" s="74">
        <v>99.42</v>
      </c>
      <c r="AN911" s="74">
        <v>112.2</v>
      </c>
      <c r="AO911" s="74">
        <v>133.13</v>
      </c>
      <c r="AP911" s="57">
        <v>149433660</v>
      </c>
      <c r="AQ911" s="57">
        <v>36418</v>
      </c>
      <c r="AR911" s="57">
        <v>53580416</v>
      </c>
      <c r="AS911" s="57">
        <v>50131750</v>
      </c>
    </row>
    <row r="912" spans="1:45" x14ac:dyDescent="0.35">
      <c r="A912" t="s">
        <v>1569</v>
      </c>
      <c r="B912" s="57">
        <v>-10</v>
      </c>
      <c r="C912" s="57">
        <v>9</v>
      </c>
      <c r="D912" s="57">
        <v>-24</v>
      </c>
      <c r="E912" s="57">
        <v>-26</v>
      </c>
      <c r="F912" s="57">
        <v>50</v>
      </c>
      <c r="G912" s="57">
        <v>4</v>
      </c>
      <c r="U912" s="57">
        <v>191</v>
      </c>
      <c r="V912" s="57">
        <v>15</v>
      </c>
      <c r="W912" s="57">
        <v>26</v>
      </c>
      <c r="X912" s="57">
        <v>10</v>
      </c>
      <c r="Y912" s="57">
        <v>13</v>
      </c>
      <c r="Z912" s="57">
        <v>10</v>
      </c>
      <c r="AC912" s="57">
        <v>98</v>
      </c>
      <c r="AD912" s="57">
        <v>112</v>
      </c>
      <c r="AE912" s="57">
        <v>103</v>
      </c>
      <c r="AF912" s="57">
        <v>64</v>
      </c>
      <c r="AG912" s="57">
        <v>54</v>
      </c>
      <c r="AH912" s="74"/>
      <c r="AI912" s="74"/>
      <c r="AJ912" s="74"/>
      <c r="AK912" s="74">
        <v>98.8</v>
      </c>
      <c r="AL912" s="74">
        <v>81.25</v>
      </c>
      <c r="AM912" s="74">
        <v>98.41</v>
      </c>
      <c r="AN912" s="74">
        <v>111.52</v>
      </c>
      <c r="AO912" s="74">
        <v>132.5</v>
      </c>
      <c r="AP912" s="57">
        <v>149470320</v>
      </c>
      <c r="AQ912" s="57">
        <v>36647</v>
      </c>
      <c r="AR912" s="57">
        <v>53584444</v>
      </c>
      <c r="AS912" s="57">
        <v>50137572</v>
      </c>
    </row>
    <row r="913" spans="1:45" x14ac:dyDescent="0.35">
      <c r="A913" t="s">
        <v>1570</v>
      </c>
      <c r="B913" s="57">
        <v>-14</v>
      </c>
      <c r="C913" s="57">
        <v>4</v>
      </c>
      <c r="D913" s="57">
        <v>-24</v>
      </c>
      <c r="E913" s="57">
        <v>-6</v>
      </c>
      <c r="F913" s="57">
        <v>46</v>
      </c>
      <c r="G913" s="57">
        <v>0</v>
      </c>
      <c r="U913" s="57">
        <v>187</v>
      </c>
      <c r="V913" s="57">
        <v>19</v>
      </c>
      <c r="W913" s="57">
        <v>22</v>
      </c>
      <c r="X913" s="57">
        <v>11</v>
      </c>
      <c r="Y913" s="57">
        <v>13</v>
      </c>
      <c r="Z913" s="57">
        <v>6</v>
      </c>
      <c r="AC913" s="57">
        <v>104</v>
      </c>
      <c r="AD913" s="57">
        <v>123</v>
      </c>
      <c r="AE913" s="57">
        <v>112</v>
      </c>
      <c r="AF913" s="57">
        <v>72</v>
      </c>
      <c r="AG913" s="57">
        <v>47</v>
      </c>
      <c r="AH913" s="74"/>
      <c r="AI913" s="74"/>
      <c r="AJ913" s="74"/>
      <c r="AK913" s="74"/>
      <c r="AL913" s="74"/>
      <c r="AM913" s="74"/>
      <c r="AN913" s="74"/>
      <c r="AO913" s="74"/>
      <c r="AP913" s="57">
        <v>149528200</v>
      </c>
      <c r="AQ913" s="57">
        <v>57871</v>
      </c>
      <c r="AR913" s="57">
        <v>53595990</v>
      </c>
      <c r="AS913" s="57">
        <v>50152184</v>
      </c>
    </row>
    <row r="914" spans="1:45" x14ac:dyDescent="0.35">
      <c r="A914" t="s">
        <v>1571</v>
      </c>
      <c r="B914" s="57">
        <v>-7</v>
      </c>
      <c r="C914" s="57">
        <v>4</v>
      </c>
      <c r="D914" s="57">
        <v>-11</v>
      </c>
      <c r="E914" s="57">
        <v>-2</v>
      </c>
      <c r="F914" s="57">
        <v>54</v>
      </c>
      <c r="G914" s="57">
        <v>-1</v>
      </c>
      <c r="U914" s="57">
        <v>168</v>
      </c>
      <c r="V914" s="57">
        <v>15</v>
      </c>
      <c r="W914" s="57">
        <v>19</v>
      </c>
      <c r="X914" s="57">
        <v>12</v>
      </c>
      <c r="Y914" s="57">
        <v>7</v>
      </c>
      <c r="Z914" s="57">
        <v>9</v>
      </c>
      <c r="AC914" s="57">
        <v>108</v>
      </c>
      <c r="AD914" s="57">
        <v>135</v>
      </c>
      <c r="AE914" s="57">
        <v>129</v>
      </c>
      <c r="AF914" s="57">
        <v>85</v>
      </c>
      <c r="AG914" s="57">
        <v>47</v>
      </c>
      <c r="AH914" s="74"/>
      <c r="AI914" s="74"/>
      <c r="AJ914" s="74"/>
      <c r="AK914" s="74"/>
      <c r="AL914" s="74"/>
      <c r="AM914" s="74"/>
      <c r="AN914" s="74"/>
      <c r="AO914" s="74"/>
      <c r="AP914" s="57">
        <v>149554060</v>
      </c>
      <c r="AQ914" s="57">
        <v>25879</v>
      </c>
      <c r="AR914" s="57">
        <v>53601172</v>
      </c>
      <c r="AS914" s="57">
        <v>50160210</v>
      </c>
    </row>
    <row r="915" spans="1:45" x14ac:dyDescent="0.35">
      <c r="A915" t="s">
        <v>1572</v>
      </c>
      <c r="B915" s="57">
        <v>-9</v>
      </c>
      <c r="C915" s="57">
        <v>8</v>
      </c>
      <c r="D915" s="57">
        <v>-23</v>
      </c>
      <c r="E915" s="57">
        <v>-26</v>
      </c>
      <c r="F915" s="57">
        <v>43</v>
      </c>
      <c r="G915" s="57">
        <v>5</v>
      </c>
      <c r="U915" s="57">
        <v>181</v>
      </c>
      <c r="V915" s="57">
        <v>18</v>
      </c>
      <c r="W915" s="57">
        <v>21</v>
      </c>
      <c r="X915" s="57">
        <v>8</v>
      </c>
      <c r="Y915" s="57">
        <v>16</v>
      </c>
      <c r="Z915" s="57">
        <v>9</v>
      </c>
      <c r="AC915" s="57">
        <v>95</v>
      </c>
      <c r="AD915" s="57">
        <v>114</v>
      </c>
      <c r="AE915" s="57">
        <v>108</v>
      </c>
      <c r="AF915" s="57">
        <v>68</v>
      </c>
      <c r="AG915" s="57">
        <v>48</v>
      </c>
      <c r="AH915" s="74"/>
      <c r="AI915" s="74"/>
      <c r="AJ915" s="74"/>
      <c r="AK915" s="74">
        <v>99.21</v>
      </c>
      <c r="AL915" s="74">
        <v>83.68</v>
      </c>
      <c r="AM915" s="74">
        <v>96.97</v>
      </c>
      <c r="AN915" s="74">
        <v>110.74</v>
      </c>
      <c r="AO915" s="74">
        <v>135.77000000000001</v>
      </c>
      <c r="AP915" s="57">
        <v>149588030</v>
      </c>
      <c r="AQ915" s="57">
        <v>33962</v>
      </c>
      <c r="AR915" s="57">
        <v>53604096</v>
      </c>
      <c r="AS915" s="57">
        <v>50167076</v>
      </c>
    </row>
    <row r="916" spans="1:45" x14ac:dyDescent="0.35">
      <c r="A916" t="s">
        <v>1573</v>
      </c>
      <c r="B916" s="57">
        <v>-10</v>
      </c>
      <c r="C916" s="57">
        <v>8</v>
      </c>
      <c r="D916" s="57">
        <v>-23</v>
      </c>
      <c r="E916" s="57">
        <v>-25</v>
      </c>
      <c r="F916" s="57">
        <v>40</v>
      </c>
      <c r="G916" s="57">
        <v>5</v>
      </c>
      <c r="U916" s="57">
        <v>194</v>
      </c>
      <c r="V916" s="57">
        <v>16</v>
      </c>
      <c r="W916" s="57">
        <v>20</v>
      </c>
      <c r="X916" s="57">
        <v>6</v>
      </c>
      <c r="Y916" s="57">
        <v>18</v>
      </c>
      <c r="Z916" s="57">
        <v>7</v>
      </c>
      <c r="AC916" s="57">
        <v>93</v>
      </c>
      <c r="AD916" s="57">
        <v>112</v>
      </c>
      <c r="AE916" s="57">
        <v>106</v>
      </c>
      <c r="AF916" s="57">
        <v>74</v>
      </c>
      <c r="AG916" s="57">
        <v>58</v>
      </c>
      <c r="AH916" s="74"/>
      <c r="AI916" s="74"/>
      <c r="AJ916" s="74"/>
      <c r="AK916" s="74">
        <v>99.74</v>
      </c>
      <c r="AL916" s="74">
        <v>84.23</v>
      </c>
      <c r="AM916" s="74">
        <v>96.96</v>
      </c>
      <c r="AN916" s="74">
        <v>111.56</v>
      </c>
      <c r="AO916" s="74">
        <v>137.13999999999999</v>
      </c>
      <c r="AP916" s="57">
        <v>149625800</v>
      </c>
      <c r="AQ916" s="57">
        <v>37761</v>
      </c>
      <c r="AR916" s="57">
        <v>53607710</v>
      </c>
      <c r="AS916" s="57">
        <v>50174280</v>
      </c>
    </row>
    <row r="917" spans="1:45" x14ac:dyDescent="0.35">
      <c r="A917" t="s">
        <v>1574</v>
      </c>
      <c r="B917" s="57">
        <v>-8</v>
      </c>
      <c r="C917" s="57">
        <v>8</v>
      </c>
      <c r="D917" s="57">
        <v>-23</v>
      </c>
      <c r="E917" s="57">
        <v>-24</v>
      </c>
      <c r="F917" s="57">
        <v>36</v>
      </c>
      <c r="G917" s="57">
        <v>5</v>
      </c>
      <c r="U917" s="57">
        <v>207</v>
      </c>
      <c r="V917" s="57">
        <v>15</v>
      </c>
      <c r="W917" s="57">
        <v>23</v>
      </c>
      <c r="X917" s="57">
        <v>13</v>
      </c>
      <c r="Y917" s="57">
        <v>12</v>
      </c>
      <c r="Z917" s="57">
        <v>8</v>
      </c>
      <c r="AC917" s="57">
        <v>93</v>
      </c>
      <c r="AD917" s="57">
        <v>112</v>
      </c>
      <c r="AE917" s="57">
        <v>106</v>
      </c>
      <c r="AF917" s="57">
        <v>76</v>
      </c>
      <c r="AG917" s="57">
        <v>64</v>
      </c>
      <c r="AH917" s="74"/>
      <c r="AI917" s="74"/>
      <c r="AJ917" s="74"/>
      <c r="AK917" s="74">
        <v>100.74</v>
      </c>
      <c r="AL917" s="74">
        <v>84.95</v>
      </c>
      <c r="AM917" s="74">
        <v>98.1</v>
      </c>
      <c r="AN917" s="74">
        <v>112.31</v>
      </c>
      <c r="AO917" s="74">
        <v>140.11000000000001</v>
      </c>
      <c r="AP917" s="57">
        <v>149664930</v>
      </c>
      <c r="AQ917" s="57">
        <v>39142</v>
      </c>
      <c r="AR917" s="57">
        <v>53610840</v>
      </c>
      <c r="AS917" s="57">
        <v>50181320</v>
      </c>
    </row>
    <row r="918" spans="1:45" x14ac:dyDescent="0.35">
      <c r="A918" t="s">
        <v>1575</v>
      </c>
      <c r="B918" s="57">
        <v>-6</v>
      </c>
      <c r="C918" s="57">
        <v>10</v>
      </c>
      <c r="D918" s="57">
        <v>-22</v>
      </c>
      <c r="E918" s="57">
        <v>-25</v>
      </c>
      <c r="F918" s="57">
        <v>45</v>
      </c>
      <c r="G918" s="57">
        <v>5</v>
      </c>
      <c r="U918" s="57">
        <v>221</v>
      </c>
      <c r="V918" s="57">
        <v>23</v>
      </c>
      <c r="W918" s="57">
        <v>26</v>
      </c>
      <c r="X918" s="57">
        <v>9</v>
      </c>
      <c r="Y918" s="57">
        <v>21</v>
      </c>
      <c r="Z918" s="57">
        <v>12</v>
      </c>
      <c r="AC918" s="57">
        <v>94</v>
      </c>
      <c r="AD918" s="57">
        <v>111</v>
      </c>
      <c r="AE918" s="57">
        <v>104</v>
      </c>
      <c r="AF918" s="57">
        <v>78</v>
      </c>
      <c r="AG918" s="57">
        <v>74</v>
      </c>
      <c r="AH918" s="74"/>
      <c r="AI918" s="74"/>
      <c r="AJ918" s="74"/>
      <c r="AK918" s="74">
        <v>101.57</v>
      </c>
      <c r="AL918" s="74">
        <v>85.79</v>
      </c>
      <c r="AM918" s="74">
        <v>99.06</v>
      </c>
      <c r="AN918" s="74">
        <v>112.89</v>
      </c>
      <c r="AO918" s="74">
        <v>141.47999999999999</v>
      </c>
      <c r="AP918" s="57">
        <v>149760290</v>
      </c>
      <c r="AQ918" s="57">
        <v>95358</v>
      </c>
      <c r="AR918" s="57">
        <v>53614410</v>
      </c>
      <c r="AS918" s="57">
        <v>50189172</v>
      </c>
    </row>
    <row r="919" spans="1:45" x14ac:dyDescent="0.35">
      <c r="A919" t="s">
        <v>1576</v>
      </c>
      <c r="B919" s="57">
        <v>-9</v>
      </c>
      <c r="C919" s="57">
        <v>8</v>
      </c>
      <c r="D919" s="57">
        <v>-20</v>
      </c>
      <c r="E919" s="57">
        <v>-27</v>
      </c>
      <c r="F919" s="57">
        <v>47</v>
      </c>
      <c r="G919" s="57">
        <v>4</v>
      </c>
      <c r="U919" s="57">
        <v>202</v>
      </c>
      <c r="V919" s="57">
        <v>17</v>
      </c>
      <c r="W919" s="57">
        <v>24</v>
      </c>
      <c r="X919" s="57">
        <v>11</v>
      </c>
      <c r="Y919" s="57">
        <v>13</v>
      </c>
      <c r="Z919" s="57">
        <v>10</v>
      </c>
      <c r="AC919" s="57">
        <v>97</v>
      </c>
      <c r="AD919" s="57">
        <v>112</v>
      </c>
      <c r="AE919" s="57">
        <v>102</v>
      </c>
      <c r="AF919" s="57">
        <v>75</v>
      </c>
      <c r="AG919" s="57">
        <v>81</v>
      </c>
      <c r="AH919" s="74"/>
      <c r="AI919" s="74"/>
      <c r="AJ919" s="74"/>
      <c r="AK919" s="74">
        <v>103.8</v>
      </c>
      <c r="AL919" s="74">
        <v>88.45</v>
      </c>
      <c r="AM919" s="74">
        <v>100.47</v>
      </c>
      <c r="AN919" s="74">
        <v>115.2</v>
      </c>
      <c r="AO919" s="74">
        <v>144.71</v>
      </c>
      <c r="AP919" s="57">
        <v>149794320</v>
      </c>
      <c r="AQ919" s="57">
        <v>34027</v>
      </c>
      <c r="AR919" s="57">
        <v>53617744</v>
      </c>
      <c r="AS919" s="57">
        <v>50197190</v>
      </c>
    </row>
    <row r="920" spans="1:45" x14ac:dyDescent="0.35">
      <c r="A920" t="s">
        <v>1577</v>
      </c>
      <c r="B920" s="57">
        <v>-14</v>
      </c>
      <c r="C920" s="57">
        <v>2</v>
      </c>
      <c r="D920" s="57">
        <v>-13</v>
      </c>
      <c r="E920" s="57">
        <v>-6</v>
      </c>
      <c r="F920" s="57">
        <v>41</v>
      </c>
      <c r="G920" s="57">
        <v>0</v>
      </c>
      <c r="U920" s="57">
        <v>191</v>
      </c>
      <c r="V920" s="57">
        <v>21</v>
      </c>
      <c r="W920" s="57">
        <v>21</v>
      </c>
      <c r="X920" s="57">
        <v>12</v>
      </c>
      <c r="Y920" s="57">
        <v>14</v>
      </c>
      <c r="Z920" s="57">
        <v>6</v>
      </c>
      <c r="AC920" s="57">
        <v>99</v>
      </c>
      <c r="AD920" s="57">
        <v>120</v>
      </c>
      <c r="AE920" s="57">
        <v>108</v>
      </c>
      <c r="AF920" s="57">
        <v>95</v>
      </c>
      <c r="AG920" s="57">
        <v>89</v>
      </c>
      <c r="AH920" s="74"/>
      <c r="AI920" s="74"/>
      <c r="AJ920" s="74"/>
      <c r="AK920" s="74"/>
      <c r="AL920" s="74"/>
      <c r="AM920" s="74"/>
      <c r="AN920" s="74"/>
      <c r="AO920" s="74"/>
      <c r="AP920" s="57">
        <v>149844620</v>
      </c>
      <c r="AQ920" s="57">
        <v>50315</v>
      </c>
      <c r="AR920" s="57">
        <v>53625770</v>
      </c>
      <c r="AS920" s="57">
        <v>50217144</v>
      </c>
    </row>
    <row r="921" spans="1:45" x14ac:dyDescent="0.35">
      <c r="A921" t="s">
        <v>1578</v>
      </c>
      <c r="B921" s="57">
        <v>-8</v>
      </c>
      <c r="C921" s="57">
        <v>3</v>
      </c>
      <c r="D921" s="57">
        <v>-8</v>
      </c>
      <c r="E921" s="57">
        <v>-3</v>
      </c>
      <c r="F921" s="57">
        <v>56</v>
      </c>
      <c r="G921" s="57">
        <v>-1</v>
      </c>
      <c r="U921" s="57">
        <v>187</v>
      </c>
      <c r="V921" s="57">
        <v>18</v>
      </c>
      <c r="W921" s="57">
        <v>21</v>
      </c>
      <c r="X921" s="57">
        <v>10</v>
      </c>
      <c r="Y921" s="57">
        <v>17</v>
      </c>
      <c r="Z921" s="57">
        <v>11</v>
      </c>
      <c r="AC921" s="57">
        <v>105</v>
      </c>
      <c r="AD921" s="57">
        <v>133</v>
      </c>
      <c r="AE921" s="57">
        <v>125</v>
      </c>
      <c r="AF921" s="57">
        <v>85</v>
      </c>
      <c r="AG921" s="57">
        <v>89</v>
      </c>
      <c r="AH921" s="74"/>
      <c r="AI921" s="74"/>
      <c r="AJ921" s="74"/>
      <c r="AK921" s="74"/>
      <c r="AL921" s="74"/>
      <c r="AM921" s="74"/>
      <c r="AN921" s="74"/>
      <c r="AO921" s="74"/>
      <c r="AP921" s="57">
        <v>149868720</v>
      </c>
      <c r="AQ921" s="57">
        <v>24086</v>
      </c>
      <c r="AR921" s="57">
        <v>53629720</v>
      </c>
      <c r="AS921" s="57">
        <v>50227780</v>
      </c>
    </row>
    <row r="922" spans="1:45" x14ac:dyDescent="0.35">
      <c r="A922" t="s">
        <v>1579</v>
      </c>
      <c r="B922" s="57">
        <v>-8</v>
      </c>
      <c r="C922" s="57">
        <v>9</v>
      </c>
      <c r="D922" s="57">
        <v>-23</v>
      </c>
      <c r="E922" s="57">
        <v>-28</v>
      </c>
      <c r="F922" s="57">
        <v>56</v>
      </c>
      <c r="G922" s="57">
        <v>5</v>
      </c>
      <c r="U922" s="57">
        <v>181</v>
      </c>
      <c r="V922" s="57">
        <v>13</v>
      </c>
      <c r="W922" s="57">
        <v>20</v>
      </c>
      <c r="X922" s="57">
        <v>7</v>
      </c>
      <c r="Y922" s="57">
        <v>17</v>
      </c>
      <c r="Z922" s="57">
        <v>9</v>
      </c>
      <c r="AC922" s="57">
        <v>95</v>
      </c>
      <c r="AD922" s="57">
        <v>114</v>
      </c>
      <c r="AE922" s="57">
        <v>108</v>
      </c>
      <c r="AF922" s="57">
        <v>67</v>
      </c>
      <c r="AG922" s="57">
        <v>89</v>
      </c>
      <c r="AH922" s="74"/>
      <c r="AI922" s="74"/>
      <c r="AJ922" s="74"/>
      <c r="AK922" s="74">
        <v>104.85</v>
      </c>
      <c r="AL922" s="74">
        <v>89.14</v>
      </c>
      <c r="AM922" s="74">
        <v>102.51</v>
      </c>
      <c r="AN922" s="74">
        <v>115.33</v>
      </c>
      <c r="AO922" s="74">
        <v>147.63999999999999</v>
      </c>
      <c r="AP922" s="57">
        <v>149901040</v>
      </c>
      <c r="AQ922" s="57">
        <v>32322</v>
      </c>
      <c r="AR922" s="57">
        <v>53633264</v>
      </c>
      <c r="AS922" s="57">
        <v>50236360</v>
      </c>
    </row>
    <row r="923" spans="1:45" x14ac:dyDescent="0.35">
      <c r="A923" t="s">
        <v>1580</v>
      </c>
      <c r="B923" s="57">
        <v>-9</v>
      </c>
      <c r="C923" s="57">
        <v>9</v>
      </c>
      <c r="D923" s="57">
        <v>-23</v>
      </c>
      <c r="E923" s="57">
        <v>-26</v>
      </c>
      <c r="F923" s="57">
        <v>58</v>
      </c>
      <c r="G923" s="57">
        <v>5</v>
      </c>
      <c r="U923" s="57">
        <v>202</v>
      </c>
      <c r="V923" s="57">
        <v>16</v>
      </c>
      <c r="W923" s="57">
        <v>27</v>
      </c>
      <c r="X923" s="57">
        <v>17</v>
      </c>
      <c r="Y923" s="57">
        <v>16</v>
      </c>
      <c r="Z923" s="57">
        <v>10</v>
      </c>
      <c r="AC923" s="57">
        <v>92</v>
      </c>
      <c r="AD923" s="57">
        <v>110</v>
      </c>
      <c r="AE923" s="57">
        <v>104</v>
      </c>
      <c r="AF923" s="57">
        <v>71</v>
      </c>
      <c r="AG923" s="57">
        <v>88</v>
      </c>
      <c r="AH923" s="74"/>
      <c r="AI923" s="74"/>
      <c r="AJ923" s="74"/>
      <c r="AK923" s="74">
        <v>105.7</v>
      </c>
      <c r="AL923" s="74">
        <v>89.7</v>
      </c>
      <c r="AM923" s="74">
        <v>103.53</v>
      </c>
      <c r="AN923" s="74">
        <v>116.36</v>
      </c>
      <c r="AO923" s="74">
        <v>148.35</v>
      </c>
      <c r="AP923" s="57">
        <v>149934560</v>
      </c>
      <c r="AQ923" s="57">
        <v>33519</v>
      </c>
      <c r="AR923" s="57">
        <v>53636360</v>
      </c>
      <c r="AS923" s="57">
        <v>50244812</v>
      </c>
    </row>
    <row r="924" spans="1:45" x14ac:dyDescent="0.35">
      <c r="A924" t="s">
        <v>1581</v>
      </c>
      <c r="B924" s="57">
        <v>-9</v>
      </c>
      <c r="C924" s="57">
        <v>7</v>
      </c>
      <c r="D924" s="57">
        <v>-24</v>
      </c>
      <c r="E924" s="57">
        <v>-26</v>
      </c>
      <c r="F924" s="57">
        <v>46</v>
      </c>
      <c r="G924" s="57">
        <v>5</v>
      </c>
      <c r="U924" s="57">
        <v>193</v>
      </c>
      <c r="V924" s="57">
        <v>20</v>
      </c>
      <c r="W924" s="57">
        <v>23</v>
      </c>
      <c r="X924" s="57">
        <v>6</v>
      </c>
      <c r="Y924" s="57">
        <v>15</v>
      </c>
      <c r="Z924" s="57">
        <v>9</v>
      </c>
      <c r="AC924" s="57">
        <v>92</v>
      </c>
      <c r="AD924" s="57">
        <v>111</v>
      </c>
      <c r="AE924" s="57">
        <v>104</v>
      </c>
      <c r="AF924" s="57">
        <v>73</v>
      </c>
      <c r="AG924" s="57">
        <v>84</v>
      </c>
      <c r="AH924" s="74"/>
      <c r="AI924" s="74"/>
      <c r="AJ924" s="74"/>
      <c r="AK924" s="74">
        <v>105.82</v>
      </c>
      <c r="AL924" s="74">
        <v>89.28</v>
      </c>
      <c r="AM924" s="74">
        <v>105.1</v>
      </c>
      <c r="AN924" s="74">
        <v>115.78</v>
      </c>
      <c r="AO924" s="74">
        <v>148.38999999999999</v>
      </c>
      <c r="AP924" s="57">
        <v>149968860</v>
      </c>
      <c r="AQ924" s="57">
        <v>34314</v>
      </c>
      <c r="AR924" s="57">
        <v>53639144</v>
      </c>
      <c r="AS924" s="57">
        <v>50253744</v>
      </c>
    </row>
    <row r="925" spans="1:45" x14ac:dyDescent="0.35">
      <c r="A925" t="s">
        <v>1582</v>
      </c>
      <c r="B925" s="57">
        <v>-7</v>
      </c>
      <c r="C925" s="57">
        <v>10</v>
      </c>
      <c r="D925" s="57">
        <v>-23</v>
      </c>
      <c r="E925" s="57">
        <v>-26</v>
      </c>
      <c r="F925" s="57">
        <v>66</v>
      </c>
      <c r="G925" s="57">
        <v>4</v>
      </c>
      <c r="U925" s="57">
        <v>209</v>
      </c>
      <c r="V925" s="57">
        <v>17</v>
      </c>
      <c r="W925" s="57">
        <v>26</v>
      </c>
      <c r="X925" s="57">
        <v>13</v>
      </c>
      <c r="Y925" s="57">
        <v>16</v>
      </c>
      <c r="Z925" s="57">
        <v>11</v>
      </c>
      <c r="AC925" s="57">
        <v>93</v>
      </c>
      <c r="AD925" s="57">
        <v>110</v>
      </c>
      <c r="AE925" s="57">
        <v>102</v>
      </c>
      <c r="AF925" s="57">
        <v>73</v>
      </c>
      <c r="AG925" s="57">
        <v>84</v>
      </c>
      <c r="AH925" s="74"/>
      <c r="AI925" s="74"/>
      <c r="AJ925" s="74"/>
      <c r="AK925" s="74">
        <v>104.84</v>
      </c>
      <c r="AL925" s="74">
        <v>90.09</v>
      </c>
      <c r="AM925" s="74">
        <v>103.37</v>
      </c>
      <c r="AN925" s="74">
        <v>113.3</v>
      </c>
      <c r="AO925" s="74">
        <v>148.4</v>
      </c>
      <c r="AP925" s="57">
        <v>150004510</v>
      </c>
      <c r="AQ925" s="57">
        <v>35633</v>
      </c>
      <c r="AR925" s="57">
        <v>53642264</v>
      </c>
      <c r="AS925" s="57">
        <v>50263580</v>
      </c>
    </row>
    <row r="926" spans="1:45" x14ac:dyDescent="0.35">
      <c r="A926" t="s">
        <v>1583</v>
      </c>
      <c r="B926" s="57">
        <v>-9</v>
      </c>
      <c r="C926" s="57">
        <v>10</v>
      </c>
      <c r="D926" s="57">
        <v>-22</v>
      </c>
      <c r="E926" s="57">
        <v>-28</v>
      </c>
      <c r="F926" s="57">
        <v>68</v>
      </c>
      <c r="G926" s="57">
        <v>4</v>
      </c>
      <c r="U926" s="57">
        <v>186</v>
      </c>
      <c r="V926" s="57">
        <v>12</v>
      </c>
      <c r="W926" s="57">
        <v>21</v>
      </c>
      <c r="X926" s="57">
        <v>12</v>
      </c>
      <c r="Y926" s="57">
        <v>14</v>
      </c>
      <c r="Z926" s="57">
        <v>9</v>
      </c>
      <c r="AC926" s="57">
        <v>96</v>
      </c>
      <c r="AD926" s="57">
        <v>111</v>
      </c>
      <c r="AE926" s="57">
        <v>101</v>
      </c>
      <c r="AF926" s="57">
        <v>67</v>
      </c>
      <c r="AG926" s="57">
        <v>83</v>
      </c>
      <c r="AH926" s="74"/>
      <c r="AI926" s="74"/>
      <c r="AJ926" s="74"/>
      <c r="AK926" s="74">
        <v>104.38</v>
      </c>
      <c r="AL926" s="74">
        <v>89.2</v>
      </c>
      <c r="AM926" s="74">
        <v>103.1</v>
      </c>
      <c r="AN926" s="74">
        <v>113.27</v>
      </c>
      <c r="AO926" s="74">
        <v>147.22</v>
      </c>
      <c r="AP926" s="57">
        <v>150039540</v>
      </c>
      <c r="AQ926" s="57">
        <v>35038</v>
      </c>
      <c r="AR926" s="57">
        <v>53645572</v>
      </c>
      <c r="AS926" s="57">
        <v>50273704</v>
      </c>
    </row>
    <row r="927" spans="1:45" x14ac:dyDescent="0.35">
      <c r="A927" t="s">
        <v>1584</v>
      </c>
      <c r="B927" s="57">
        <v>-16</v>
      </c>
      <c r="C927" s="57">
        <v>4</v>
      </c>
      <c r="D927" s="57">
        <v>-12</v>
      </c>
      <c r="E927" s="57">
        <v>-8</v>
      </c>
      <c r="F927" s="57">
        <v>69</v>
      </c>
      <c r="G927" s="57">
        <v>-1</v>
      </c>
      <c r="U927" s="57">
        <v>180</v>
      </c>
      <c r="V927" s="57">
        <v>18</v>
      </c>
      <c r="W927" s="57">
        <v>25</v>
      </c>
      <c r="X927" s="57">
        <v>12</v>
      </c>
      <c r="Y927" s="57">
        <v>13</v>
      </c>
      <c r="Z927" s="57">
        <v>7</v>
      </c>
      <c r="AC927" s="57">
        <v>101</v>
      </c>
      <c r="AD927" s="57">
        <v>120</v>
      </c>
      <c r="AE927" s="57">
        <v>108</v>
      </c>
      <c r="AF927" s="57">
        <v>75</v>
      </c>
      <c r="AG927" s="57">
        <v>83</v>
      </c>
      <c r="AH927" s="74"/>
      <c r="AI927" s="74"/>
      <c r="AJ927" s="74"/>
      <c r="AK927" s="74"/>
      <c r="AL927" s="74"/>
      <c r="AM927" s="74"/>
      <c r="AN927" s="74"/>
      <c r="AO927" s="74"/>
      <c r="AP927" s="57">
        <v>150090560</v>
      </c>
      <c r="AQ927" s="57">
        <v>51018</v>
      </c>
      <c r="AR927" s="57">
        <v>53652980</v>
      </c>
      <c r="AS927" s="57">
        <v>50297364</v>
      </c>
    </row>
    <row r="928" spans="1:45" x14ac:dyDescent="0.35">
      <c r="A928" t="s">
        <v>1589</v>
      </c>
      <c r="B928" s="57">
        <v>-10</v>
      </c>
      <c r="C928" s="57">
        <v>6</v>
      </c>
      <c r="D928" s="57">
        <v>-6</v>
      </c>
      <c r="E928" s="57">
        <v>-5</v>
      </c>
      <c r="F928" s="57">
        <v>79</v>
      </c>
      <c r="G928" s="57">
        <v>-2</v>
      </c>
      <c r="U928" s="57">
        <v>182</v>
      </c>
      <c r="V928" s="57">
        <v>18</v>
      </c>
      <c r="W928" s="57">
        <v>16</v>
      </c>
      <c r="X928" s="57">
        <v>9</v>
      </c>
      <c r="Y928" s="57">
        <v>10</v>
      </c>
      <c r="Z928" s="57">
        <v>11</v>
      </c>
      <c r="AC928" s="57">
        <v>108</v>
      </c>
      <c r="AD928" s="57">
        <v>136</v>
      </c>
      <c r="AE928" s="57">
        <v>124</v>
      </c>
      <c r="AF928" s="57">
        <v>84</v>
      </c>
      <c r="AG928" s="57">
        <v>83</v>
      </c>
      <c r="AH928" s="74"/>
      <c r="AI928" s="74"/>
      <c r="AJ928" s="74"/>
      <c r="AK928" s="74"/>
      <c r="AL928" s="74"/>
      <c r="AM928" s="74"/>
      <c r="AN928" s="74"/>
      <c r="AO928" s="74"/>
      <c r="AP928" s="57">
        <v>150111680</v>
      </c>
      <c r="AQ928" s="57">
        <v>21128</v>
      </c>
      <c r="AR928" s="57">
        <v>53656588</v>
      </c>
      <c r="AS928" s="57">
        <v>50307270</v>
      </c>
    </row>
    <row r="929" spans="1:45" x14ac:dyDescent="0.35">
      <c r="A929" t="s">
        <v>1590</v>
      </c>
      <c r="B929" s="57">
        <v>-7</v>
      </c>
      <c r="C929" s="57">
        <v>13</v>
      </c>
      <c r="D929" s="57">
        <v>-23</v>
      </c>
      <c r="E929" s="57">
        <v>-30</v>
      </c>
      <c r="F929" s="57">
        <v>71</v>
      </c>
      <c r="G929" s="57">
        <v>5</v>
      </c>
      <c r="U929" s="57">
        <v>179</v>
      </c>
      <c r="V929" s="57">
        <v>15</v>
      </c>
      <c r="W929" s="57">
        <v>20</v>
      </c>
      <c r="X929" s="57">
        <v>17</v>
      </c>
      <c r="Y929" s="57">
        <v>17</v>
      </c>
      <c r="Z929" s="57">
        <v>10</v>
      </c>
      <c r="AC929" s="57">
        <v>96</v>
      </c>
      <c r="AD929" s="57">
        <v>115</v>
      </c>
      <c r="AE929" s="57">
        <v>105</v>
      </c>
      <c r="AF929" s="57">
        <v>65</v>
      </c>
      <c r="AG929" s="57">
        <v>83</v>
      </c>
      <c r="AH929" s="74"/>
      <c r="AI929" s="74"/>
      <c r="AJ929" s="74"/>
      <c r="AK929" s="74">
        <v>102.64</v>
      </c>
      <c r="AL929" s="74">
        <v>86.46</v>
      </c>
      <c r="AM929" s="74">
        <v>100.6</v>
      </c>
      <c r="AN929" s="74">
        <v>112.89</v>
      </c>
      <c r="AO929" s="74">
        <v>147.65</v>
      </c>
      <c r="AP929" s="57">
        <v>150137380</v>
      </c>
      <c r="AQ929" s="57">
        <v>25693</v>
      </c>
      <c r="AR929" s="57">
        <v>53658772</v>
      </c>
      <c r="AS929" s="57">
        <v>50314410</v>
      </c>
    </row>
    <row r="930" spans="1:45" x14ac:dyDescent="0.35">
      <c r="A930" t="s">
        <v>1591</v>
      </c>
      <c r="B930" s="57">
        <v>-10</v>
      </c>
      <c r="C930" s="57">
        <v>9</v>
      </c>
      <c r="D930" s="57">
        <v>-24</v>
      </c>
      <c r="E930" s="57">
        <v>-29</v>
      </c>
      <c r="F930" s="57">
        <v>60</v>
      </c>
      <c r="G930" s="57">
        <v>5</v>
      </c>
      <c r="U930" s="57">
        <v>197</v>
      </c>
      <c r="V930" s="57">
        <v>17</v>
      </c>
      <c r="W930" s="57">
        <v>28</v>
      </c>
      <c r="X930" s="57">
        <v>6</v>
      </c>
      <c r="Y930" s="57">
        <v>15</v>
      </c>
      <c r="Z930" s="57">
        <v>9</v>
      </c>
      <c r="AC930" s="57">
        <v>93</v>
      </c>
      <c r="AD930" s="57">
        <v>113</v>
      </c>
      <c r="AE930" s="57">
        <v>104</v>
      </c>
      <c r="AF930" s="57">
        <v>70</v>
      </c>
      <c r="AG930" s="57">
        <v>83</v>
      </c>
      <c r="AH930" s="74"/>
      <c r="AI930" s="74"/>
      <c r="AJ930" s="74"/>
      <c r="AK930" s="74">
        <v>101.94</v>
      </c>
      <c r="AL930" s="74">
        <v>86.29</v>
      </c>
      <c r="AM930" s="74">
        <v>100.01</v>
      </c>
      <c r="AN930" s="74">
        <v>111.29</v>
      </c>
      <c r="AO930" s="74">
        <v>147.94999999999999</v>
      </c>
      <c r="AP930" s="57">
        <v>150165390</v>
      </c>
      <c r="AQ930" s="57">
        <v>28007</v>
      </c>
      <c r="AR930" s="57">
        <v>53661308</v>
      </c>
      <c r="AS930" s="57">
        <v>50322244</v>
      </c>
    </row>
    <row r="931" spans="1:45" x14ac:dyDescent="0.35">
      <c r="A931" t="s">
        <v>1592</v>
      </c>
      <c r="B931" s="57">
        <v>-7</v>
      </c>
      <c r="C931" s="57">
        <v>10</v>
      </c>
      <c r="D931" s="57">
        <v>-24</v>
      </c>
      <c r="E931" s="57">
        <v>-27</v>
      </c>
      <c r="F931" s="57">
        <v>62</v>
      </c>
      <c r="G931" s="57">
        <v>5</v>
      </c>
      <c r="U931" s="57">
        <v>197</v>
      </c>
      <c r="V931" s="57">
        <v>21</v>
      </c>
      <c r="W931" s="57">
        <v>16</v>
      </c>
      <c r="X931" s="57">
        <v>18</v>
      </c>
      <c r="Y931" s="57">
        <v>15</v>
      </c>
      <c r="Z931" s="57">
        <v>9</v>
      </c>
      <c r="AC931" s="57">
        <v>93</v>
      </c>
      <c r="AD931" s="57">
        <v>112</v>
      </c>
      <c r="AE931" s="57">
        <v>105</v>
      </c>
      <c r="AF931" s="57">
        <v>69</v>
      </c>
      <c r="AG931" s="57">
        <v>81</v>
      </c>
      <c r="AH931" s="74"/>
      <c r="AI931" s="74"/>
      <c r="AJ931" s="74"/>
      <c r="AK931" s="74">
        <v>101.51</v>
      </c>
      <c r="AL931" s="74">
        <v>86.39</v>
      </c>
      <c r="AM931" s="74">
        <v>98.39</v>
      </c>
      <c r="AN931" s="74">
        <v>111.29</v>
      </c>
      <c r="AO931" s="74">
        <v>147.83000000000001</v>
      </c>
      <c r="AP931" s="57">
        <v>150195870</v>
      </c>
      <c r="AQ931" s="57">
        <v>30490</v>
      </c>
      <c r="AR931" s="57">
        <v>53664108</v>
      </c>
      <c r="AS931" s="57">
        <v>50330908</v>
      </c>
    </row>
    <row r="932" spans="1:45" x14ac:dyDescent="0.35">
      <c r="A932" t="s">
        <v>1593</v>
      </c>
      <c r="B932" s="57">
        <v>-6</v>
      </c>
      <c r="C932" s="57">
        <v>11</v>
      </c>
      <c r="D932" s="57">
        <v>-23</v>
      </c>
      <c r="E932" s="57">
        <v>-27</v>
      </c>
      <c r="F932" s="57">
        <v>69</v>
      </c>
      <c r="G932" s="57">
        <v>5</v>
      </c>
      <c r="U932" s="57">
        <v>211</v>
      </c>
      <c r="V932" s="57">
        <v>16</v>
      </c>
      <c r="W932" s="57">
        <v>23</v>
      </c>
      <c r="X932" s="57">
        <v>9</v>
      </c>
      <c r="Y932" s="57">
        <v>15</v>
      </c>
      <c r="Z932" s="57">
        <v>11</v>
      </c>
      <c r="AC932" s="57">
        <v>94</v>
      </c>
      <c r="AD932" s="57">
        <v>111</v>
      </c>
      <c r="AE932" s="57">
        <v>104</v>
      </c>
      <c r="AF932" s="57">
        <v>71</v>
      </c>
      <c r="AG932" s="57">
        <v>81</v>
      </c>
      <c r="AH932" s="74"/>
      <c r="AI932" s="74"/>
      <c r="AJ932" s="74"/>
      <c r="AK932" s="74">
        <v>102.12</v>
      </c>
      <c r="AL932" s="74">
        <v>86.03</v>
      </c>
      <c r="AM932" s="74">
        <v>99.49</v>
      </c>
      <c r="AN932" s="74">
        <v>112.68</v>
      </c>
      <c r="AO932" s="74">
        <v>147.69999999999999</v>
      </c>
      <c r="AP932" s="57">
        <v>150226880</v>
      </c>
      <c r="AQ932" s="57">
        <v>31000</v>
      </c>
      <c r="AR932" s="57">
        <v>53667070</v>
      </c>
      <c r="AS932" s="57">
        <v>50340120</v>
      </c>
    </row>
    <row r="933" spans="1:45" x14ac:dyDescent="0.35">
      <c r="A933" t="s">
        <v>1594</v>
      </c>
      <c r="B933" s="57">
        <v>-13</v>
      </c>
      <c r="C933" s="57">
        <v>4</v>
      </c>
      <c r="D933" s="57">
        <v>-23</v>
      </c>
      <c r="E933" s="57">
        <v>-29</v>
      </c>
      <c r="F933" s="57">
        <v>64</v>
      </c>
      <c r="G933" s="57">
        <v>5</v>
      </c>
      <c r="U933" s="57">
        <v>197</v>
      </c>
      <c r="V933" s="57">
        <v>13</v>
      </c>
      <c r="W933" s="57">
        <v>19</v>
      </c>
      <c r="X933" s="57">
        <v>12</v>
      </c>
      <c r="Y933" s="57">
        <v>16</v>
      </c>
      <c r="Z933" s="57">
        <v>10</v>
      </c>
      <c r="AC933" s="57">
        <v>98</v>
      </c>
      <c r="AD933" s="57">
        <v>112</v>
      </c>
      <c r="AE933" s="57">
        <v>102</v>
      </c>
      <c r="AF933" s="57">
        <v>67</v>
      </c>
      <c r="AG933" s="57">
        <v>81</v>
      </c>
      <c r="AH933" s="74"/>
      <c r="AI933" s="74"/>
      <c r="AJ933" s="74"/>
      <c r="AK933" s="74">
        <v>101.51</v>
      </c>
      <c r="AL933" s="74">
        <v>86.29</v>
      </c>
      <c r="AM933" s="74">
        <v>99.38</v>
      </c>
      <c r="AN933" s="74">
        <v>110.54</v>
      </c>
      <c r="AO933" s="74">
        <v>147.52000000000001</v>
      </c>
      <c r="AP933" s="57">
        <v>150257500</v>
      </c>
      <c r="AQ933" s="57">
        <v>30620</v>
      </c>
      <c r="AR933" s="57">
        <v>53669828</v>
      </c>
      <c r="AS933" s="57">
        <v>50349310</v>
      </c>
    </row>
    <row r="934" spans="1:45" x14ac:dyDescent="0.35">
      <c r="A934" t="s">
        <v>1595</v>
      </c>
      <c r="B934" s="57">
        <v>-16</v>
      </c>
      <c r="C934" s="57">
        <v>7</v>
      </c>
      <c r="D934" s="57">
        <v>-12</v>
      </c>
      <c r="E934" s="57">
        <v>-7</v>
      </c>
      <c r="F934" s="57">
        <v>61</v>
      </c>
      <c r="G934" s="57">
        <v>-1</v>
      </c>
      <c r="U934" s="57">
        <v>197</v>
      </c>
      <c r="V934" s="57">
        <v>21</v>
      </c>
      <c r="W934" s="57">
        <v>21</v>
      </c>
      <c r="X934" s="57">
        <v>12</v>
      </c>
      <c r="Y934" s="57">
        <v>14</v>
      </c>
      <c r="Z934" s="57">
        <v>8</v>
      </c>
      <c r="AC934" s="57">
        <v>102</v>
      </c>
      <c r="AD934" s="57">
        <v>122</v>
      </c>
      <c r="AE934" s="57">
        <v>111</v>
      </c>
      <c r="AF934" s="57">
        <v>80</v>
      </c>
      <c r="AG934" s="57">
        <v>81</v>
      </c>
      <c r="AH934" s="74"/>
      <c r="AI934" s="74"/>
      <c r="AJ934" s="74"/>
      <c r="AK934" s="74"/>
      <c r="AL934" s="74"/>
      <c r="AM934" s="74"/>
      <c r="AN934" s="74"/>
      <c r="AO934" s="74"/>
      <c r="AP934" s="57">
        <v>150307650</v>
      </c>
      <c r="AQ934" s="57">
        <v>50143</v>
      </c>
      <c r="AR934" s="57">
        <v>53676600</v>
      </c>
      <c r="AS934" s="57">
        <v>50374080</v>
      </c>
    </row>
    <row r="935" spans="1:45" x14ac:dyDescent="0.35">
      <c r="A935" t="s">
        <v>1596</v>
      </c>
      <c r="B935" s="57">
        <v>-11</v>
      </c>
      <c r="C935" s="57">
        <v>8</v>
      </c>
      <c r="D935" s="57">
        <v>-8</v>
      </c>
      <c r="E935" s="57">
        <v>-4</v>
      </c>
      <c r="F935" s="57">
        <v>64</v>
      </c>
      <c r="G935" s="57">
        <v>-1</v>
      </c>
      <c r="U935" s="57">
        <v>167</v>
      </c>
      <c r="V935" s="57">
        <v>11</v>
      </c>
      <c r="W935" s="57">
        <v>19</v>
      </c>
      <c r="X935" s="57">
        <v>7</v>
      </c>
      <c r="Y935" s="57">
        <v>8</v>
      </c>
      <c r="Z935" s="57">
        <v>12</v>
      </c>
      <c r="AC935" s="57">
        <v>106</v>
      </c>
      <c r="AD935" s="57">
        <v>131</v>
      </c>
      <c r="AE935" s="57">
        <v>123</v>
      </c>
      <c r="AF935" s="57">
        <v>76</v>
      </c>
      <c r="AG935" s="57">
        <v>80</v>
      </c>
      <c r="AH935" s="74"/>
      <c r="AI935" s="74"/>
      <c r="AJ935" s="74"/>
      <c r="AK935" s="74"/>
      <c r="AL935" s="74"/>
      <c r="AM935" s="74"/>
      <c r="AN935" s="74"/>
      <c r="AO935" s="74"/>
      <c r="AP935" s="57">
        <v>150327800</v>
      </c>
      <c r="AQ935" s="57">
        <v>20173</v>
      </c>
      <c r="AR935" s="57">
        <v>53679210</v>
      </c>
      <c r="AS935" s="57">
        <v>50383624</v>
      </c>
    </row>
    <row r="936" spans="1:45" x14ac:dyDescent="0.35">
      <c r="A936" t="s">
        <v>1597</v>
      </c>
      <c r="B936" s="57">
        <v>-13</v>
      </c>
      <c r="C936" s="57">
        <v>10</v>
      </c>
      <c r="D936" s="57">
        <v>-30</v>
      </c>
      <c r="E936" s="57">
        <v>-33</v>
      </c>
      <c r="F936" s="57">
        <v>59</v>
      </c>
      <c r="G936" s="57">
        <v>10</v>
      </c>
      <c r="U936" s="57">
        <v>182</v>
      </c>
      <c r="V936" s="57">
        <v>15</v>
      </c>
      <c r="W936" s="57">
        <v>22</v>
      </c>
      <c r="X936" s="57">
        <v>10</v>
      </c>
      <c r="Y936" s="57">
        <v>15</v>
      </c>
      <c r="Z936" s="57">
        <v>8</v>
      </c>
      <c r="AC936" s="57">
        <v>91</v>
      </c>
      <c r="AD936" s="57">
        <v>111</v>
      </c>
      <c r="AE936" s="57">
        <v>103</v>
      </c>
      <c r="AF936" s="57">
        <v>49</v>
      </c>
      <c r="AG936" s="57">
        <v>77</v>
      </c>
      <c r="AH936" s="74"/>
      <c r="AI936" s="74"/>
      <c r="AJ936" s="74"/>
      <c r="AK936" s="74">
        <v>101.97</v>
      </c>
      <c r="AL936" s="74">
        <v>86.5</v>
      </c>
      <c r="AM936" s="74">
        <v>99.52</v>
      </c>
      <c r="AN936" s="74">
        <v>111.8</v>
      </c>
      <c r="AO936" s="74">
        <v>147</v>
      </c>
      <c r="AP936" s="57">
        <v>150347680</v>
      </c>
      <c r="AQ936" s="57">
        <v>19869</v>
      </c>
      <c r="AR936" s="57">
        <v>53680824</v>
      </c>
      <c r="AS936" s="57">
        <v>50389620</v>
      </c>
    </row>
    <row r="937" spans="1:45" x14ac:dyDescent="0.35">
      <c r="A937" t="s">
        <v>1598</v>
      </c>
      <c r="B937" s="57">
        <v>-16</v>
      </c>
      <c r="C937" s="57">
        <v>9</v>
      </c>
      <c r="D937" s="57">
        <v>-34</v>
      </c>
      <c r="E937" s="57">
        <v>-33</v>
      </c>
      <c r="F937" s="57">
        <v>42</v>
      </c>
      <c r="G937" s="57">
        <v>16</v>
      </c>
      <c r="U937" s="57">
        <v>199</v>
      </c>
      <c r="V937" s="57">
        <v>17</v>
      </c>
      <c r="W937" s="57">
        <v>24</v>
      </c>
      <c r="X937" s="57">
        <v>7</v>
      </c>
      <c r="Y937" s="57">
        <v>18</v>
      </c>
      <c r="Z937" s="57">
        <v>9</v>
      </c>
      <c r="AC937" s="57">
        <v>85</v>
      </c>
      <c r="AD937" s="57">
        <v>104</v>
      </c>
      <c r="AE937" s="57">
        <v>98</v>
      </c>
      <c r="AF937" s="57">
        <v>45</v>
      </c>
      <c r="AG937" s="57">
        <v>73</v>
      </c>
      <c r="AH937" s="74"/>
      <c r="AI937" s="74"/>
      <c r="AJ937" s="74"/>
      <c r="AK937" s="74">
        <v>100.99</v>
      </c>
      <c r="AL937" s="74">
        <v>84.29</v>
      </c>
      <c r="AM937" s="74">
        <v>98.51</v>
      </c>
      <c r="AN937" s="74">
        <v>112.36</v>
      </c>
      <c r="AO937" s="74">
        <v>145.41999999999999</v>
      </c>
      <c r="AP937" s="57">
        <v>150366320</v>
      </c>
      <c r="AQ937" s="57">
        <v>18630</v>
      </c>
      <c r="AR937" s="57">
        <v>53682330</v>
      </c>
      <c r="AS937" s="57">
        <v>50395332</v>
      </c>
    </row>
    <row r="938" spans="1:45" x14ac:dyDescent="0.35">
      <c r="A938" t="s">
        <v>1599</v>
      </c>
      <c r="B938" s="57">
        <v>-5</v>
      </c>
      <c r="C938" s="57">
        <v>14</v>
      </c>
      <c r="D938" s="57">
        <v>-24</v>
      </c>
      <c r="E938" s="57">
        <v>-27</v>
      </c>
      <c r="F938" s="57">
        <v>51</v>
      </c>
      <c r="G938" s="57">
        <v>6</v>
      </c>
      <c r="U938" s="57">
        <v>197</v>
      </c>
      <c r="V938" s="57">
        <v>17</v>
      </c>
      <c r="W938" s="57">
        <v>19</v>
      </c>
      <c r="X938" s="57">
        <v>7</v>
      </c>
      <c r="Y938" s="57">
        <v>16</v>
      </c>
      <c r="Z938" s="57">
        <v>8</v>
      </c>
      <c r="AC938" s="57">
        <v>94</v>
      </c>
      <c r="AD938" s="57">
        <v>113</v>
      </c>
      <c r="AE938" s="57">
        <v>102</v>
      </c>
      <c r="AF938" s="57">
        <v>68</v>
      </c>
      <c r="AG938" s="57">
        <v>73</v>
      </c>
      <c r="AH938" s="74"/>
      <c r="AI938" s="74"/>
      <c r="AJ938" s="74"/>
      <c r="AK938" s="74">
        <v>100.14</v>
      </c>
      <c r="AL938" s="74">
        <v>81.400000000000006</v>
      </c>
      <c r="AM938" s="74">
        <v>99.34</v>
      </c>
      <c r="AN938" s="74">
        <v>112.45</v>
      </c>
      <c r="AO938" s="74">
        <v>143.6</v>
      </c>
      <c r="AP938" s="57">
        <v>150393040</v>
      </c>
      <c r="AQ938" s="57">
        <v>26720</v>
      </c>
      <c r="AR938" s="57">
        <v>53684876</v>
      </c>
      <c r="AS938" s="57">
        <v>50403748</v>
      </c>
    </row>
    <row r="939" spans="1:45" x14ac:dyDescent="0.35">
      <c r="A939" t="s">
        <v>1600</v>
      </c>
      <c r="B939" s="57">
        <v>-4</v>
      </c>
      <c r="C939" s="57">
        <v>12</v>
      </c>
      <c r="D939" s="57">
        <v>-23</v>
      </c>
      <c r="E939" s="57">
        <v>-28</v>
      </c>
      <c r="F939" s="57">
        <v>64</v>
      </c>
      <c r="G939" s="57">
        <v>5</v>
      </c>
      <c r="U939" s="57">
        <v>201</v>
      </c>
      <c r="V939" s="57">
        <v>16</v>
      </c>
      <c r="W939" s="57">
        <v>19</v>
      </c>
      <c r="X939" s="57">
        <v>7</v>
      </c>
      <c r="Y939" s="57">
        <v>17</v>
      </c>
      <c r="Z939" s="57">
        <v>12</v>
      </c>
      <c r="AC939" s="57">
        <v>94</v>
      </c>
      <c r="AD939" s="57">
        <v>111</v>
      </c>
      <c r="AE939" s="57">
        <v>102</v>
      </c>
      <c r="AF939" s="57">
        <v>71</v>
      </c>
      <c r="AG939" s="57">
        <v>73</v>
      </c>
      <c r="AH939" s="74"/>
      <c r="AI939" s="74"/>
      <c r="AJ939" s="74"/>
      <c r="AK939" s="74">
        <v>99.96</v>
      </c>
      <c r="AL939" s="74">
        <v>80.17</v>
      </c>
      <c r="AM939" s="74">
        <v>100.19</v>
      </c>
      <c r="AN939" s="74">
        <v>112.38</v>
      </c>
      <c r="AO939" s="74">
        <v>143.88999999999999</v>
      </c>
      <c r="AP939" s="57">
        <v>150419220</v>
      </c>
      <c r="AQ939" s="57">
        <v>26181</v>
      </c>
      <c r="AR939" s="57">
        <v>53687796</v>
      </c>
      <c r="AS939" s="57">
        <v>50412480</v>
      </c>
    </row>
    <row r="940" spans="1:45" x14ac:dyDescent="0.35">
      <c r="A940" t="s">
        <v>1601</v>
      </c>
      <c r="B940" s="57">
        <v>-9</v>
      </c>
      <c r="C940" s="57">
        <v>8</v>
      </c>
      <c r="D940" s="57">
        <v>-23</v>
      </c>
      <c r="E940" s="57">
        <v>-31</v>
      </c>
      <c r="F940" s="57">
        <v>52</v>
      </c>
      <c r="G940" s="57">
        <v>6</v>
      </c>
      <c r="U940" s="57">
        <v>188</v>
      </c>
      <c r="V940" s="57">
        <v>19</v>
      </c>
      <c r="W940" s="57">
        <v>17</v>
      </c>
      <c r="X940" s="57">
        <v>14</v>
      </c>
      <c r="Y940" s="57">
        <v>13</v>
      </c>
      <c r="Z940" s="57">
        <v>10</v>
      </c>
      <c r="AC940" s="57">
        <v>96</v>
      </c>
      <c r="AD940" s="57">
        <v>111</v>
      </c>
      <c r="AE940" s="57">
        <v>100</v>
      </c>
      <c r="AF940" s="57">
        <v>67</v>
      </c>
      <c r="AG940" s="57">
        <v>71</v>
      </c>
      <c r="AH940" s="74"/>
      <c r="AI940" s="74"/>
      <c r="AJ940" s="74"/>
      <c r="AK940" s="74">
        <v>100.01</v>
      </c>
      <c r="AL940" s="74">
        <v>78.680000000000007</v>
      </c>
      <c r="AM940" s="74">
        <v>100.02</v>
      </c>
      <c r="AN940" s="74">
        <v>114.39</v>
      </c>
      <c r="AO940" s="74">
        <v>143.76</v>
      </c>
      <c r="AP940" s="57">
        <v>150449250</v>
      </c>
      <c r="AQ940" s="57">
        <v>30040</v>
      </c>
      <c r="AR940" s="57">
        <v>53691344</v>
      </c>
      <c r="AS940" s="57">
        <v>50424064</v>
      </c>
    </row>
    <row r="941" spans="1:45" x14ac:dyDescent="0.35">
      <c r="A941" t="s">
        <v>1602</v>
      </c>
      <c r="B941" s="57">
        <v>-15</v>
      </c>
      <c r="C941" s="57">
        <v>3</v>
      </c>
      <c r="D941" s="57">
        <v>-14</v>
      </c>
      <c r="E941" s="57">
        <v>-7</v>
      </c>
      <c r="F941" s="57">
        <v>49</v>
      </c>
      <c r="G941" s="57">
        <v>0</v>
      </c>
      <c r="U941" s="57">
        <v>188</v>
      </c>
      <c r="V941" s="57">
        <v>15</v>
      </c>
      <c r="W941" s="57">
        <v>24</v>
      </c>
      <c r="X941" s="57">
        <v>11</v>
      </c>
      <c r="Y941" s="57">
        <v>14</v>
      </c>
      <c r="Z941" s="57">
        <v>9</v>
      </c>
      <c r="AC941" s="57">
        <v>100</v>
      </c>
      <c r="AD941" s="57">
        <v>119</v>
      </c>
      <c r="AE941" s="57">
        <v>110</v>
      </c>
      <c r="AF941" s="57">
        <v>86</v>
      </c>
      <c r="AG941" s="57">
        <v>71</v>
      </c>
      <c r="AH941" s="74"/>
      <c r="AI941" s="74"/>
      <c r="AJ941" s="74"/>
      <c r="AK941" s="74"/>
      <c r="AL941" s="74"/>
      <c r="AM941" s="74"/>
      <c r="AN941" s="74"/>
      <c r="AO941" s="74"/>
      <c r="AP941" s="57">
        <v>150491260</v>
      </c>
      <c r="AQ941" s="57">
        <v>42010</v>
      </c>
      <c r="AR941" s="57">
        <v>53697200</v>
      </c>
      <c r="AS941" s="57">
        <v>50445250</v>
      </c>
    </row>
    <row r="942" spans="1:45" x14ac:dyDescent="0.35">
      <c r="A942" t="s">
        <v>1603</v>
      </c>
      <c r="B942" s="57">
        <v>-12</v>
      </c>
      <c r="C942" s="57">
        <v>-1</v>
      </c>
      <c r="D942" s="57">
        <v>-13</v>
      </c>
      <c r="E942" s="57">
        <v>-5</v>
      </c>
      <c r="F942" s="57">
        <v>50</v>
      </c>
      <c r="G942" s="57">
        <v>0</v>
      </c>
      <c r="U942" s="57">
        <v>177</v>
      </c>
      <c r="V942" s="57">
        <v>17</v>
      </c>
      <c r="W942" s="57">
        <v>20</v>
      </c>
      <c r="X942" s="57">
        <v>9</v>
      </c>
      <c r="Y942" s="57">
        <v>8</v>
      </c>
      <c r="Z942" s="57">
        <v>13</v>
      </c>
      <c r="AC942" s="57">
        <v>104</v>
      </c>
      <c r="AD942" s="57">
        <v>130</v>
      </c>
      <c r="AE942" s="57">
        <v>123</v>
      </c>
      <c r="AF942" s="57">
        <v>83</v>
      </c>
      <c r="AG942" s="57">
        <v>71</v>
      </c>
      <c r="AH942" s="74"/>
      <c r="AI942" s="74"/>
      <c r="AJ942" s="74"/>
      <c r="AK942" s="74"/>
      <c r="AL942" s="74"/>
      <c r="AM942" s="74"/>
      <c r="AN942" s="74"/>
      <c r="AO942" s="74"/>
      <c r="AP942" s="57">
        <v>150510860</v>
      </c>
      <c r="AQ942" s="57">
        <v>19606</v>
      </c>
      <c r="AR942" s="57">
        <v>53700196</v>
      </c>
      <c r="AS942" s="57">
        <v>50454744</v>
      </c>
    </row>
    <row r="943" spans="1:45" x14ac:dyDescent="0.35">
      <c r="A943" t="s">
        <v>1604</v>
      </c>
      <c r="B943" s="57">
        <v>-4</v>
      </c>
      <c r="C943" s="57">
        <v>9</v>
      </c>
      <c r="D943" s="57">
        <v>-25</v>
      </c>
      <c r="E943" s="57">
        <v>-35</v>
      </c>
      <c r="F943" s="57">
        <v>63</v>
      </c>
      <c r="G943" s="57">
        <v>7</v>
      </c>
      <c r="U943" s="57">
        <v>171</v>
      </c>
      <c r="V943" s="57">
        <v>14</v>
      </c>
      <c r="W943" s="57">
        <v>15</v>
      </c>
      <c r="X943" s="57"/>
      <c r="Y943" s="57">
        <v>13</v>
      </c>
      <c r="Z943" s="57">
        <v>9</v>
      </c>
      <c r="AC943" s="57">
        <v>94</v>
      </c>
      <c r="AD943" s="57">
        <v>113</v>
      </c>
      <c r="AE943" s="57">
        <v>103</v>
      </c>
      <c r="AF943" s="57">
        <v>66</v>
      </c>
      <c r="AG943" s="57">
        <v>74</v>
      </c>
      <c r="AH943" s="74"/>
      <c r="AI943" s="74"/>
      <c r="AJ943" s="74"/>
      <c r="AK943" s="74">
        <v>97.85</v>
      </c>
      <c r="AL943" s="74">
        <v>76.260000000000005</v>
      </c>
      <c r="AM943" s="74">
        <v>98.81</v>
      </c>
      <c r="AN943" s="74">
        <v>111.34</v>
      </c>
      <c r="AO943" s="74">
        <v>138.87</v>
      </c>
      <c r="AP943" s="57">
        <v>150538100</v>
      </c>
      <c r="AQ943" s="57">
        <v>27233</v>
      </c>
      <c r="AR943" s="57">
        <v>53703510</v>
      </c>
      <c r="AS943" s="57">
        <v>50465104</v>
      </c>
    </row>
    <row r="944" spans="1:45" x14ac:dyDescent="0.35">
      <c r="A944" t="s">
        <v>1605</v>
      </c>
      <c r="B944" s="57">
        <v>-4</v>
      </c>
      <c r="C944" s="57">
        <v>9</v>
      </c>
      <c r="D944" s="57">
        <v>-23</v>
      </c>
      <c r="E944" s="57">
        <v>-34</v>
      </c>
      <c r="F944" s="57">
        <v>78</v>
      </c>
      <c r="G944" s="57">
        <v>6</v>
      </c>
      <c r="U944" s="57">
        <v>219</v>
      </c>
      <c r="V944" s="57">
        <v>18</v>
      </c>
      <c r="W944" s="57">
        <v>35</v>
      </c>
      <c r="X944" s="57">
        <v>6</v>
      </c>
      <c r="Y944" s="57">
        <v>17</v>
      </c>
      <c r="Z944" s="57">
        <v>7</v>
      </c>
      <c r="AC944" s="57">
        <v>92</v>
      </c>
      <c r="AD944" s="57">
        <v>109</v>
      </c>
      <c r="AE944" s="57">
        <v>102</v>
      </c>
      <c r="AF944" s="57">
        <v>74</v>
      </c>
      <c r="AG944" s="57">
        <v>78</v>
      </c>
      <c r="AH944" s="74"/>
      <c r="AI944" s="74"/>
      <c r="AJ944" s="74"/>
      <c r="AK944" s="74">
        <v>98.84</v>
      </c>
      <c r="AL944" s="74">
        <v>78.209999999999994</v>
      </c>
      <c r="AM944" s="74">
        <v>100.59</v>
      </c>
      <c r="AN944" s="74">
        <v>110.97</v>
      </c>
      <c r="AO944" s="74">
        <v>142.18</v>
      </c>
      <c r="AP944" s="57">
        <v>150564000</v>
      </c>
      <c r="AQ944" s="57">
        <v>25890</v>
      </c>
      <c r="AR944" s="57">
        <v>53706796</v>
      </c>
      <c r="AS944" s="57">
        <v>50474344</v>
      </c>
    </row>
    <row r="945" spans="1:45" x14ac:dyDescent="0.35">
      <c r="A945" t="s">
        <v>1606</v>
      </c>
      <c r="B945" s="57">
        <v>-3</v>
      </c>
      <c r="C945" s="57">
        <v>9</v>
      </c>
      <c r="D945" s="57">
        <v>-33</v>
      </c>
      <c r="E945" s="57">
        <v>-35</v>
      </c>
      <c r="F945" s="57">
        <v>76</v>
      </c>
      <c r="G945" s="57">
        <v>7</v>
      </c>
      <c r="U945" s="57">
        <v>209</v>
      </c>
      <c r="V945" s="57">
        <v>21</v>
      </c>
      <c r="W945" s="57">
        <v>23</v>
      </c>
      <c r="X945" s="57">
        <v>14</v>
      </c>
      <c r="Y945" s="57">
        <v>14</v>
      </c>
      <c r="Z945" s="57">
        <v>11</v>
      </c>
      <c r="AC945" s="57">
        <v>93</v>
      </c>
      <c r="AD945" s="57">
        <v>110</v>
      </c>
      <c r="AE945" s="57">
        <v>103</v>
      </c>
      <c r="AF945" s="57">
        <v>59</v>
      </c>
      <c r="AG945" s="57">
        <v>75</v>
      </c>
      <c r="AH945" s="74"/>
      <c r="AI945" s="74"/>
      <c r="AJ945" s="74"/>
      <c r="AK945" s="74">
        <v>99.43</v>
      </c>
      <c r="AL945" s="74">
        <v>80.73</v>
      </c>
      <c r="AM945" s="74">
        <v>99.21</v>
      </c>
      <c r="AN945" s="74">
        <v>110.99</v>
      </c>
      <c r="AO945" s="74">
        <v>143.66999999999999</v>
      </c>
      <c r="AP945" s="57">
        <v>150590190</v>
      </c>
      <c r="AQ945" s="57">
        <v>26204</v>
      </c>
      <c r="AR945" s="57">
        <v>53710108</v>
      </c>
      <c r="AS945" s="57">
        <v>50483530</v>
      </c>
    </row>
    <row r="946" spans="1:45" x14ac:dyDescent="0.35">
      <c r="A946" t="s">
        <v>1607</v>
      </c>
      <c r="B946" s="57">
        <v>-2</v>
      </c>
      <c r="C946" s="57">
        <v>11</v>
      </c>
      <c r="D946" s="57">
        <v>-25</v>
      </c>
      <c r="E946" s="57">
        <v>-34</v>
      </c>
      <c r="F946" s="57">
        <v>82</v>
      </c>
      <c r="G946" s="57">
        <v>6</v>
      </c>
      <c r="U946" s="57">
        <v>217</v>
      </c>
      <c r="V946" s="57">
        <v>19</v>
      </c>
      <c r="W946" s="57">
        <v>24</v>
      </c>
      <c r="X946" s="57">
        <v>7</v>
      </c>
      <c r="Y946" s="57">
        <v>15</v>
      </c>
      <c r="Z946" s="57">
        <v>14</v>
      </c>
      <c r="AC946" s="57">
        <v>92</v>
      </c>
      <c r="AD946" s="57">
        <v>108</v>
      </c>
      <c r="AE946" s="57">
        <v>102</v>
      </c>
      <c r="AF946" s="57">
        <v>80</v>
      </c>
      <c r="AG946" s="57">
        <v>75</v>
      </c>
      <c r="AH946" s="74"/>
      <c r="AI946" s="74"/>
      <c r="AJ946" s="74"/>
      <c r="AK946" s="74">
        <v>100.19</v>
      </c>
      <c r="AL946" s="74">
        <v>83</v>
      </c>
      <c r="AM946" s="74">
        <v>98.64</v>
      </c>
      <c r="AN946" s="74">
        <v>111.66</v>
      </c>
      <c r="AO946" s="74">
        <v>142.72999999999999</v>
      </c>
      <c r="AP946" s="57">
        <v>150621000</v>
      </c>
      <c r="AQ946" s="57">
        <v>30799</v>
      </c>
      <c r="AR946" s="57">
        <v>53713468</v>
      </c>
      <c r="AS946" s="57">
        <v>50493240</v>
      </c>
    </row>
    <row r="947" spans="1:45" x14ac:dyDescent="0.35">
      <c r="A947" t="s">
        <v>1608</v>
      </c>
      <c r="B947" s="57">
        <v>-4</v>
      </c>
      <c r="C947" s="57">
        <v>9</v>
      </c>
      <c r="D947" s="57">
        <v>-21</v>
      </c>
      <c r="E947" s="57">
        <v>-36</v>
      </c>
      <c r="F947" s="57">
        <v>82</v>
      </c>
      <c r="G947" s="57">
        <v>5</v>
      </c>
      <c r="U947" s="57">
        <v>218</v>
      </c>
      <c r="V947" s="57">
        <v>19</v>
      </c>
      <c r="W947" s="57">
        <v>26</v>
      </c>
      <c r="X947" s="57">
        <v>10</v>
      </c>
      <c r="Y947" s="57">
        <v>15</v>
      </c>
      <c r="Z947" s="57">
        <v>19</v>
      </c>
      <c r="AC947" s="57">
        <v>95</v>
      </c>
      <c r="AD947" s="57">
        <v>108</v>
      </c>
      <c r="AE947" s="57">
        <v>99</v>
      </c>
      <c r="AF947" s="57">
        <v>73</v>
      </c>
      <c r="AG947" s="57">
        <v>79</v>
      </c>
      <c r="AH947" s="74"/>
      <c r="AI947" s="74"/>
      <c r="AJ947" s="74"/>
      <c r="AP947" s="57">
        <v>150645470</v>
      </c>
      <c r="AQ947" s="57">
        <v>24481</v>
      </c>
      <c r="AR947" s="57">
        <v>53716910</v>
      </c>
      <c r="AS947" s="57">
        <v>50502932</v>
      </c>
    </row>
    <row r="948" spans="1:45" x14ac:dyDescent="0.35">
      <c r="A948" t="s">
        <v>1609</v>
      </c>
      <c r="B948" s="57">
        <v>-13</v>
      </c>
      <c r="C948" s="57">
        <v>2</v>
      </c>
      <c r="D948" s="57">
        <v>-16</v>
      </c>
      <c r="E948" s="57">
        <v>-9</v>
      </c>
      <c r="F948" s="57">
        <v>49</v>
      </c>
      <c r="G948" s="57">
        <v>-1</v>
      </c>
      <c r="U948" s="57">
        <v>216</v>
      </c>
      <c r="V948" s="57">
        <v>14</v>
      </c>
      <c r="W948" s="57">
        <v>30</v>
      </c>
      <c r="X948" s="57">
        <v>20</v>
      </c>
      <c r="Y948" s="57">
        <v>13</v>
      </c>
      <c r="Z948" s="57">
        <v>14</v>
      </c>
      <c r="AC948" s="57">
        <v>102</v>
      </c>
      <c r="AD948" s="57">
        <v>122</v>
      </c>
      <c r="AE948" s="57">
        <v>110</v>
      </c>
      <c r="AF948" s="57">
        <v>89</v>
      </c>
      <c r="AG948" s="57">
        <v>76</v>
      </c>
      <c r="AH948" s="74"/>
      <c r="AI948" s="74"/>
      <c r="AJ948" s="74"/>
      <c r="AP948" s="57">
        <v>150678500</v>
      </c>
      <c r="AQ948" s="57">
        <v>33025</v>
      </c>
      <c r="AR948" s="57">
        <v>53721640</v>
      </c>
      <c r="AS948" s="57">
        <v>50519176</v>
      </c>
    </row>
    <row r="949" spans="1:45" x14ac:dyDescent="0.35">
      <c r="A949" t="s">
        <v>1610</v>
      </c>
      <c r="B949" s="57">
        <v>-7</v>
      </c>
      <c r="C949" s="57">
        <v>3</v>
      </c>
      <c r="D949" s="57">
        <v>-7</v>
      </c>
      <c r="E949" s="57">
        <v>-4</v>
      </c>
      <c r="F949" s="57">
        <v>54</v>
      </c>
      <c r="G949" s="57">
        <v>-1</v>
      </c>
      <c r="U949" s="57">
        <v>180</v>
      </c>
      <c r="V949" s="57">
        <v>15</v>
      </c>
      <c r="W949" s="57">
        <v>22</v>
      </c>
      <c r="X949" s="57">
        <v>10</v>
      </c>
      <c r="Y949" s="57">
        <v>9</v>
      </c>
      <c r="Z949" s="57">
        <v>16</v>
      </c>
      <c r="AC949" s="57">
        <v>106</v>
      </c>
      <c r="AD949" s="57">
        <v>134</v>
      </c>
      <c r="AE949" s="57">
        <v>126</v>
      </c>
      <c r="AF949" s="57">
        <v>86</v>
      </c>
      <c r="AG949" s="57">
        <v>77</v>
      </c>
      <c r="AH949" s="74"/>
      <c r="AI949" s="74"/>
      <c r="AJ949" s="74"/>
      <c r="AP949" s="57">
        <v>150693810</v>
      </c>
      <c r="AQ949" s="57">
        <v>15313</v>
      </c>
      <c r="AR949" s="57">
        <v>53723890</v>
      </c>
      <c r="AS949" s="57">
        <v>50526812</v>
      </c>
    </row>
    <row r="950" spans="1:45" x14ac:dyDescent="0.35">
      <c r="A950" t="s">
        <v>1611</v>
      </c>
      <c r="B950" s="57">
        <v>-1</v>
      </c>
      <c r="C950" s="57">
        <v>10</v>
      </c>
      <c r="D950" s="57">
        <v>-23</v>
      </c>
      <c r="E950" s="57">
        <v>-37</v>
      </c>
      <c r="F950" s="57">
        <v>90</v>
      </c>
      <c r="G950" s="57">
        <v>6</v>
      </c>
      <c r="U950" s="57">
        <v>193</v>
      </c>
      <c r="V950" s="57">
        <v>13</v>
      </c>
      <c r="W950" s="57">
        <v>22</v>
      </c>
      <c r="X950" s="57">
        <v>11</v>
      </c>
      <c r="Y950" s="57">
        <v>19</v>
      </c>
      <c r="Z950" s="57">
        <v>14</v>
      </c>
      <c r="AC950" s="57">
        <v>95</v>
      </c>
      <c r="AD950" s="57">
        <v>111</v>
      </c>
      <c r="AE950" s="57">
        <v>103</v>
      </c>
      <c r="AF950" s="57">
        <v>66</v>
      </c>
      <c r="AG950" s="57">
        <v>77</v>
      </c>
      <c r="AH950" s="74"/>
      <c r="AI950" s="74"/>
      <c r="AJ950" s="74"/>
      <c r="AP950" s="57">
        <v>150713310</v>
      </c>
      <c r="AQ950" s="57">
        <v>19489</v>
      </c>
      <c r="AR950" s="57">
        <v>53726268</v>
      </c>
      <c r="AS950" s="57">
        <v>50534576</v>
      </c>
    </row>
    <row r="951" spans="1:45" x14ac:dyDescent="0.35">
      <c r="A951" t="s">
        <v>1612</v>
      </c>
      <c r="B951" s="57">
        <v>-4</v>
      </c>
      <c r="C951" s="57">
        <v>9</v>
      </c>
      <c r="D951" s="57">
        <v>-25</v>
      </c>
      <c r="E951" s="57">
        <v>-36</v>
      </c>
      <c r="F951" s="57">
        <v>74</v>
      </c>
      <c r="G951" s="57">
        <v>7</v>
      </c>
      <c r="U951" s="57">
        <v>197</v>
      </c>
      <c r="V951" s="57">
        <v>16</v>
      </c>
      <c r="W951" s="57">
        <v>34</v>
      </c>
      <c r="X951" s="57">
        <v>6</v>
      </c>
      <c r="Y951" s="57">
        <v>12</v>
      </c>
      <c r="Z951" s="57">
        <v>9</v>
      </c>
      <c r="AC951" s="57">
        <v>90</v>
      </c>
      <c r="AD951" s="57">
        <v>105</v>
      </c>
      <c r="AE951" s="57">
        <v>100</v>
      </c>
      <c r="AF951" s="57">
        <v>72</v>
      </c>
      <c r="AG951" s="57">
        <v>78</v>
      </c>
      <c r="AH951" s="74"/>
      <c r="AI951" s="74"/>
      <c r="AJ951" s="74"/>
      <c r="AP951" s="57">
        <v>150732200</v>
      </c>
      <c r="AQ951" s="57">
        <v>18892</v>
      </c>
      <c r="AR951" s="57">
        <v>53728984</v>
      </c>
      <c r="AS951" s="57">
        <v>50541616</v>
      </c>
    </row>
    <row r="952" spans="1:45" x14ac:dyDescent="0.35">
      <c r="A952" t="s">
        <v>1613</v>
      </c>
      <c r="B952" s="57">
        <v>-3</v>
      </c>
      <c r="C952" s="57">
        <v>9</v>
      </c>
      <c r="D952" s="57">
        <v>-24</v>
      </c>
      <c r="E952" s="57">
        <v>-35</v>
      </c>
      <c r="F952" s="57">
        <v>82</v>
      </c>
      <c r="G952" s="57">
        <v>6</v>
      </c>
      <c r="U952" s="57">
        <v>201</v>
      </c>
      <c r="V952" s="57">
        <v>19</v>
      </c>
      <c r="W952" s="57">
        <v>30</v>
      </c>
      <c r="X952" s="57"/>
      <c r="Y952" s="57">
        <v>12</v>
      </c>
      <c r="Z952" s="57">
        <v>9</v>
      </c>
      <c r="AC952" s="57">
        <v>91</v>
      </c>
      <c r="AD952" s="57">
        <v>106</v>
      </c>
      <c r="AE952" s="57">
        <v>101</v>
      </c>
      <c r="AF952" s="57">
        <v>72</v>
      </c>
      <c r="AG952" s="57">
        <v>84</v>
      </c>
      <c r="AH952" s="74"/>
      <c r="AI952" s="74"/>
      <c r="AJ952" s="74"/>
      <c r="AP952" s="57">
        <v>150752980</v>
      </c>
      <c r="AQ952" s="57">
        <v>20780</v>
      </c>
      <c r="AR952" s="57">
        <v>53731980</v>
      </c>
      <c r="AS952" s="57">
        <v>50549090</v>
      </c>
    </row>
    <row r="953" spans="1:45" x14ac:dyDescent="0.35">
      <c r="A953" t="s">
        <v>1614</v>
      </c>
      <c r="B953" s="57">
        <v>-3</v>
      </c>
      <c r="C953" s="57">
        <v>10</v>
      </c>
      <c r="D953" s="57">
        <v>-24</v>
      </c>
      <c r="E953" s="57">
        <v>-35</v>
      </c>
      <c r="F953" s="57">
        <v>94</v>
      </c>
      <c r="G953" s="57">
        <v>6</v>
      </c>
      <c r="U953" s="57">
        <v>216</v>
      </c>
      <c r="V953" s="57">
        <v>14</v>
      </c>
      <c r="W953" s="57">
        <v>29</v>
      </c>
      <c r="X953" s="57">
        <v>9</v>
      </c>
      <c r="Y953" s="57">
        <v>15</v>
      </c>
      <c r="Z953" s="57">
        <v>11</v>
      </c>
      <c r="AC953" s="57">
        <v>93</v>
      </c>
      <c r="AD953" s="57">
        <v>105</v>
      </c>
      <c r="AE953" s="57">
        <v>100</v>
      </c>
      <c r="AF953" s="57">
        <v>74</v>
      </c>
      <c r="AG953" s="57">
        <v>84</v>
      </c>
      <c r="AH953" s="74"/>
      <c r="AI953" s="74"/>
      <c r="AJ953" s="74"/>
      <c r="AP953" s="57">
        <v>150787490</v>
      </c>
      <c r="AQ953" s="57">
        <v>34507</v>
      </c>
      <c r="AR953" s="57">
        <v>53734110</v>
      </c>
      <c r="AS953" s="57">
        <v>50556100</v>
      </c>
    </row>
    <row r="954" spans="1:45" x14ac:dyDescent="0.35">
      <c r="A954" t="s">
        <v>1615</v>
      </c>
      <c r="B954" s="57">
        <v>-7</v>
      </c>
      <c r="C954" s="57">
        <v>8</v>
      </c>
      <c r="D954" s="57">
        <v>-23</v>
      </c>
      <c r="E954" s="57">
        <v>-37</v>
      </c>
      <c r="F954" s="57">
        <v>82</v>
      </c>
      <c r="G954" s="57">
        <v>5</v>
      </c>
      <c r="U954" s="57">
        <v>198</v>
      </c>
      <c r="V954" s="57">
        <v>11</v>
      </c>
      <c r="W954" s="57">
        <v>22</v>
      </c>
      <c r="X954" s="57">
        <v>8</v>
      </c>
      <c r="Y954" s="57">
        <v>9</v>
      </c>
      <c r="Z954" s="57">
        <v>11</v>
      </c>
      <c r="AC954" s="57">
        <v>96</v>
      </c>
      <c r="AD954" s="57">
        <v>108</v>
      </c>
      <c r="AE954" s="57">
        <v>98</v>
      </c>
      <c r="AF954" s="57">
        <v>69</v>
      </c>
      <c r="AG954" s="57">
        <v>83</v>
      </c>
      <c r="AH954" s="74"/>
      <c r="AI954" s="74"/>
      <c r="AJ954" s="74"/>
      <c r="AP954" s="57">
        <v>150806990</v>
      </c>
      <c r="AQ954" s="57">
        <v>19511</v>
      </c>
      <c r="AR954" s="57">
        <v>53736708</v>
      </c>
      <c r="AS954" s="57">
        <v>50563628</v>
      </c>
    </row>
    <row r="955" spans="1:45" x14ac:dyDescent="0.35">
      <c r="A955" t="s">
        <v>1616</v>
      </c>
      <c r="B955" s="57">
        <v>-15</v>
      </c>
      <c r="C955" s="57">
        <v>2</v>
      </c>
      <c r="D955" s="57">
        <v>-10</v>
      </c>
      <c r="E955" s="57">
        <v>-10</v>
      </c>
      <c r="F955" s="57">
        <v>67</v>
      </c>
      <c r="G955" s="57">
        <v>-1</v>
      </c>
      <c r="U955" s="57">
        <v>196</v>
      </c>
      <c r="V955" s="57">
        <v>17</v>
      </c>
      <c r="W955" s="57">
        <v>23</v>
      </c>
      <c r="X955" s="57">
        <v>10</v>
      </c>
      <c r="Y955" s="57">
        <v>15</v>
      </c>
      <c r="Z955" s="57">
        <v>8</v>
      </c>
      <c r="AC955" s="57">
        <v>103</v>
      </c>
      <c r="AD955" s="57">
        <v>120</v>
      </c>
      <c r="AE955" s="57">
        <v>111</v>
      </c>
      <c r="AF955" s="57">
        <v>87</v>
      </c>
      <c r="AG955" s="57">
        <v>86</v>
      </c>
      <c r="AH955" s="74"/>
      <c r="AI955" s="74"/>
      <c r="AJ955" s="74"/>
      <c r="AP955" s="57">
        <v>150833040</v>
      </c>
      <c r="AQ955" s="57">
        <v>26047</v>
      </c>
      <c r="AR955" s="57">
        <v>53740636</v>
      </c>
      <c r="AS955" s="57">
        <v>50576268</v>
      </c>
    </row>
    <row r="956" spans="1:45" x14ac:dyDescent="0.35">
      <c r="A956" t="s">
        <v>1617</v>
      </c>
      <c r="B956" s="57">
        <v>-7</v>
      </c>
      <c r="C956" s="57">
        <v>4</v>
      </c>
      <c r="D956" s="57">
        <v>-5</v>
      </c>
      <c r="E956" s="57">
        <v>-5</v>
      </c>
      <c r="F956" s="57">
        <v>82</v>
      </c>
      <c r="G956" s="57">
        <v>-2</v>
      </c>
      <c r="U956" s="57">
        <v>190</v>
      </c>
      <c r="V956" s="57">
        <v>11</v>
      </c>
      <c r="W956" s="57">
        <v>32</v>
      </c>
      <c r="X956" s="57">
        <v>19</v>
      </c>
      <c r="Y956" s="57">
        <v>10</v>
      </c>
      <c r="Z956" s="57">
        <v>16</v>
      </c>
      <c r="AC956" s="57">
        <v>110</v>
      </c>
      <c r="AD956" s="57">
        <v>133</v>
      </c>
      <c r="AE956" s="57">
        <v>127</v>
      </c>
      <c r="AF956" s="57">
        <v>80</v>
      </c>
      <c r="AG956" s="57">
        <v>86</v>
      </c>
      <c r="AH956" s="74"/>
      <c r="AI956" s="74"/>
      <c r="AJ956" s="74"/>
      <c r="AP956" s="57">
        <v>150845550</v>
      </c>
      <c r="AQ956" s="57">
        <v>12508</v>
      </c>
      <c r="AR956" s="57">
        <v>53742610</v>
      </c>
      <c r="AS956" s="57">
        <v>50582532</v>
      </c>
    </row>
    <row r="957" spans="1:45" x14ac:dyDescent="0.35">
      <c r="A957" t="s">
        <v>1618</v>
      </c>
      <c r="U957" s="57">
        <v>196</v>
      </c>
      <c r="V957" s="57">
        <v>13</v>
      </c>
      <c r="W957" s="57">
        <v>27</v>
      </c>
      <c r="X957" s="57">
        <v>12</v>
      </c>
      <c r="Y957" s="57">
        <v>16</v>
      </c>
      <c r="Z957" s="57">
        <v>14</v>
      </c>
      <c r="AC957" s="57">
        <v>95</v>
      </c>
      <c r="AD957" s="57">
        <v>111</v>
      </c>
      <c r="AE957" s="57">
        <v>102</v>
      </c>
      <c r="AF957" s="57">
        <v>67</v>
      </c>
      <c r="AG957" s="57">
        <v>86</v>
      </c>
      <c r="AH957" s="74"/>
      <c r="AI957" s="74"/>
      <c r="AJ957" s="74"/>
      <c r="AP957" s="57">
        <v>150862340</v>
      </c>
      <c r="AQ957" s="57">
        <v>16780</v>
      </c>
      <c r="AR957" s="57">
        <v>53744612</v>
      </c>
      <c r="AS957" s="57">
        <v>50589100</v>
      </c>
    </row>
    <row r="958" spans="1:45" x14ac:dyDescent="0.35">
      <c r="A958" t="s">
        <v>1619</v>
      </c>
      <c r="U958" s="57">
        <v>209</v>
      </c>
      <c r="V958" s="57">
        <v>15</v>
      </c>
      <c r="W958" s="57">
        <v>26</v>
      </c>
      <c r="X958" s="57">
        <v>12</v>
      </c>
      <c r="Y958" s="57">
        <v>17</v>
      </c>
      <c r="Z958" s="57">
        <v>17</v>
      </c>
      <c r="AC958" s="57">
        <v>92</v>
      </c>
      <c r="AD958" s="57">
        <v>107</v>
      </c>
      <c r="AE958" s="57">
        <v>101</v>
      </c>
      <c r="AF958" s="57">
        <v>71</v>
      </c>
      <c r="AG958" s="57">
        <v>86</v>
      </c>
      <c r="AH958" s="74"/>
      <c r="AI958" s="74"/>
      <c r="AJ958" s="74"/>
      <c r="AP958" s="57">
        <v>150877860</v>
      </c>
      <c r="AQ958" s="57">
        <v>15535</v>
      </c>
      <c r="AR958" s="57">
        <v>53746564</v>
      </c>
      <c r="AS958" s="57">
        <v>50594972</v>
      </c>
    </row>
    <row r="959" spans="1:45" x14ac:dyDescent="0.35">
      <c r="A959" t="s">
        <v>1860</v>
      </c>
      <c r="U959" s="57">
        <v>210</v>
      </c>
      <c r="V959" s="57">
        <v>15</v>
      </c>
      <c r="W959" s="57">
        <v>27</v>
      </c>
      <c r="X959" s="57">
        <v>18</v>
      </c>
      <c r="Y959" s="57">
        <v>20</v>
      </c>
      <c r="Z959" s="57">
        <v>9</v>
      </c>
      <c r="AC959" s="57">
        <v>94</v>
      </c>
      <c r="AD959" s="57">
        <v>109</v>
      </c>
      <c r="AE959" s="57">
        <v>101</v>
      </c>
      <c r="AF959" s="57">
        <v>72</v>
      </c>
      <c r="AG959" s="57">
        <v>82</v>
      </c>
      <c r="AH959" s="74"/>
      <c r="AI959" s="74"/>
      <c r="AJ959" s="74"/>
      <c r="AP959" s="57">
        <v>150893890</v>
      </c>
      <c r="AQ959" s="57">
        <v>16020</v>
      </c>
      <c r="AR959" s="57">
        <v>53748628</v>
      </c>
      <c r="AS959" s="57">
        <v>50600644</v>
      </c>
    </row>
    <row r="960" spans="1:45" x14ac:dyDescent="0.35">
      <c r="A960" t="s">
        <v>1861</v>
      </c>
      <c r="U960" s="57">
        <v>225</v>
      </c>
      <c r="V960" s="57">
        <v>12</v>
      </c>
      <c r="W960" s="57">
        <v>34</v>
      </c>
      <c r="X960" s="57">
        <v>17</v>
      </c>
      <c r="Y960" s="57">
        <v>15</v>
      </c>
      <c r="Z960" s="57">
        <v>16</v>
      </c>
      <c r="AC960" s="57">
        <v>93</v>
      </c>
      <c r="AD960" s="57">
        <v>107</v>
      </c>
      <c r="AE960" s="57">
        <v>99</v>
      </c>
      <c r="AF960" s="57">
        <v>71</v>
      </c>
      <c r="AG960" s="57">
        <v>82</v>
      </c>
      <c r="AH960" s="74"/>
      <c r="AI960" s="74"/>
      <c r="AJ960" s="74"/>
      <c r="AP960" s="57">
        <v>150910480</v>
      </c>
      <c r="AQ960" s="57">
        <v>16591</v>
      </c>
      <c r="AR960" s="57">
        <v>53750790</v>
      </c>
      <c r="AS960" s="57">
        <v>50606850</v>
      </c>
    </row>
    <row r="961" spans="1:45" x14ac:dyDescent="0.35">
      <c r="A961" t="s">
        <v>1862</v>
      </c>
      <c r="U961" s="57">
        <v>243</v>
      </c>
      <c r="V961" s="57">
        <v>12</v>
      </c>
      <c r="W961" s="57">
        <v>40</v>
      </c>
      <c r="X961" s="57">
        <v>21</v>
      </c>
      <c r="Y961" s="57">
        <v>17</v>
      </c>
      <c r="Z961" s="57">
        <v>21</v>
      </c>
      <c r="AC961" s="57">
        <v>96</v>
      </c>
      <c r="AD961" s="57">
        <v>109</v>
      </c>
      <c r="AE961" s="57">
        <v>97</v>
      </c>
      <c r="AF961" s="57">
        <v>64</v>
      </c>
      <c r="AG961" s="57">
        <v>84</v>
      </c>
      <c r="AH961" s="74"/>
      <c r="AI961" s="74"/>
      <c r="AJ961" s="74"/>
      <c r="AP961" s="57">
        <v>150925520</v>
      </c>
      <c r="AQ961" s="57">
        <v>15051</v>
      </c>
      <c r="AR961" s="57">
        <v>53752910</v>
      </c>
      <c r="AS961" s="57">
        <v>50612416</v>
      </c>
    </row>
    <row r="962" spans="1:45" x14ac:dyDescent="0.35">
      <c r="A962" t="s">
        <v>1863</v>
      </c>
      <c r="U962" s="57">
        <v>223</v>
      </c>
      <c r="V962" s="57">
        <v>18</v>
      </c>
      <c r="W962" s="57">
        <v>24</v>
      </c>
      <c r="X962" s="57">
        <v>22</v>
      </c>
      <c r="Y962" s="57">
        <v>13</v>
      </c>
      <c r="Z962" s="57">
        <v>18</v>
      </c>
      <c r="AC962" s="57">
        <v>103</v>
      </c>
      <c r="AD962" s="57">
        <v>121</v>
      </c>
      <c r="AE962" s="57">
        <v>108</v>
      </c>
      <c r="AF962" s="57">
        <v>83</v>
      </c>
      <c r="AG962" s="57">
        <v>81</v>
      </c>
      <c r="AH962" s="74"/>
      <c r="AI962" s="74"/>
      <c r="AJ962" s="74"/>
      <c r="AP962" s="57">
        <v>150947230</v>
      </c>
      <c r="AQ962" s="57">
        <v>21704</v>
      </c>
      <c r="AR962" s="57">
        <v>53756270</v>
      </c>
      <c r="AS962" s="57">
        <v>50622612</v>
      </c>
    </row>
    <row r="963" spans="1:45" x14ac:dyDescent="0.35">
      <c r="A963" t="s">
        <v>1864</v>
      </c>
      <c r="U963" s="57">
        <v>192</v>
      </c>
      <c r="V963" s="57">
        <v>14</v>
      </c>
      <c r="W963" s="57">
        <v>27</v>
      </c>
      <c r="X963" s="57">
        <v>22</v>
      </c>
      <c r="Y963" s="57">
        <v>9</v>
      </c>
      <c r="Z963" s="57">
        <v>12</v>
      </c>
      <c r="AC963" s="57">
        <v>109</v>
      </c>
      <c r="AD963" s="57">
        <v>134</v>
      </c>
      <c r="AE963" s="57">
        <v>123</v>
      </c>
      <c r="AF963" s="57">
        <v>85</v>
      </c>
      <c r="AG963" s="57">
        <v>80</v>
      </c>
      <c r="AH963" s="74"/>
      <c r="AI963" s="74"/>
      <c r="AJ963" s="74"/>
      <c r="AP963" s="57">
        <v>150956980</v>
      </c>
      <c r="AQ963" s="57">
        <v>9740</v>
      </c>
      <c r="AR963" s="57">
        <v>53757748</v>
      </c>
      <c r="AS963" s="57">
        <v>50627204</v>
      </c>
    </row>
    <row r="964" spans="1:45" x14ac:dyDescent="0.35">
      <c r="A964" t="s">
        <v>1865</v>
      </c>
      <c r="U964" s="57">
        <v>202</v>
      </c>
      <c r="V964" s="57">
        <v>11</v>
      </c>
      <c r="W964" s="57">
        <v>29</v>
      </c>
      <c r="X964" s="57">
        <v>15</v>
      </c>
      <c r="Y964" s="57">
        <v>18</v>
      </c>
      <c r="Z964" s="57">
        <v>14</v>
      </c>
      <c r="AC964" s="57">
        <v>95</v>
      </c>
      <c r="AD964" s="57">
        <v>111</v>
      </c>
      <c r="AE964" s="57">
        <v>102</v>
      </c>
      <c r="AF964" s="57">
        <v>67</v>
      </c>
      <c r="AG964" s="57">
        <v>80</v>
      </c>
      <c r="AH964" s="74"/>
      <c r="AI964" s="74"/>
      <c r="AJ964" s="74"/>
      <c r="AP964" s="57">
        <v>150981470</v>
      </c>
      <c r="AQ964" s="57">
        <v>24495</v>
      </c>
      <c r="AR964" s="57">
        <v>53764736</v>
      </c>
      <c r="AS964" s="57">
        <v>50636324</v>
      </c>
    </row>
    <row r="965" spans="1:45" x14ac:dyDescent="0.35">
      <c r="A965" t="s">
        <v>1866</v>
      </c>
      <c r="U965" s="57">
        <v>210</v>
      </c>
      <c r="V965" s="57">
        <v>14</v>
      </c>
      <c r="W965" s="57">
        <v>23</v>
      </c>
      <c r="X965" s="57"/>
      <c r="Y965" s="57">
        <v>17</v>
      </c>
      <c r="Z965" s="57">
        <v>15</v>
      </c>
      <c r="AC965" s="57">
        <v>90</v>
      </c>
      <c r="AD965" s="57">
        <v>106</v>
      </c>
      <c r="AE965" s="57">
        <v>100</v>
      </c>
      <c r="AF965" s="57">
        <v>74</v>
      </c>
      <c r="AG965" s="57">
        <v>79</v>
      </c>
      <c r="AH965" s="74"/>
      <c r="AI965" s="74"/>
      <c r="AJ965" s="74"/>
      <c r="AP965" s="57">
        <v>150996260</v>
      </c>
      <c r="AQ965" s="57">
        <v>14785</v>
      </c>
      <c r="AR965" s="57">
        <v>53766870</v>
      </c>
      <c r="AS965" s="57">
        <v>50641720</v>
      </c>
    </row>
    <row r="966" spans="1:45" x14ac:dyDescent="0.35">
      <c r="A966" t="s">
        <v>1867</v>
      </c>
      <c r="U966" s="57">
        <v>196</v>
      </c>
      <c r="V966" s="57">
        <v>12</v>
      </c>
      <c r="W966" s="57">
        <v>21</v>
      </c>
      <c r="X966" s="57"/>
      <c r="Y966" s="57">
        <v>17</v>
      </c>
      <c r="Z966" s="57">
        <v>9</v>
      </c>
      <c r="AC966" s="57">
        <v>91</v>
      </c>
      <c r="AD966" s="57">
        <v>107</v>
      </c>
      <c r="AE966" s="57">
        <v>100</v>
      </c>
      <c r="AF966" s="57">
        <v>77</v>
      </c>
      <c r="AG966" s="57">
        <v>81</v>
      </c>
      <c r="AH966" s="74"/>
      <c r="AI966" s="74"/>
      <c r="AJ966" s="74"/>
      <c r="AP966" s="57">
        <v>151011470</v>
      </c>
      <c r="AQ966" s="57">
        <v>15219</v>
      </c>
      <c r="AR966" s="57">
        <v>53769030</v>
      </c>
      <c r="AS966" s="57">
        <v>50646996</v>
      </c>
    </row>
    <row r="967" spans="1:45" x14ac:dyDescent="0.35">
      <c r="A967" t="s">
        <v>1868</v>
      </c>
      <c r="U967" s="57">
        <v>213</v>
      </c>
      <c r="V967" s="57">
        <v>18</v>
      </c>
      <c r="W967" s="57">
        <v>23</v>
      </c>
      <c r="X967" s="57">
        <v>10</v>
      </c>
      <c r="Y967" s="57">
        <v>18</v>
      </c>
      <c r="Z967" s="57">
        <v>10</v>
      </c>
      <c r="AC967" s="57">
        <v>93</v>
      </c>
      <c r="AD967" s="57">
        <v>106</v>
      </c>
      <c r="AE967" s="57">
        <v>99</v>
      </c>
      <c r="AF967" s="57">
        <v>57</v>
      </c>
      <c r="AG967" s="57">
        <v>73</v>
      </c>
      <c r="AH967" s="74"/>
      <c r="AI967" s="74"/>
      <c r="AJ967" s="74"/>
      <c r="AP967" s="57">
        <v>151026200</v>
      </c>
      <c r="AQ967" s="57">
        <v>14746</v>
      </c>
      <c r="AR967" s="57">
        <v>53771030</v>
      </c>
      <c r="AS967" s="57">
        <v>50652348</v>
      </c>
    </row>
    <row r="968" spans="1:45" x14ac:dyDescent="0.35">
      <c r="A968" t="s">
        <v>1869</v>
      </c>
      <c r="U968" s="57">
        <v>211</v>
      </c>
      <c r="V968" s="57">
        <v>18</v>
      </c>
      <c r="W968" s="57">
        <v>21</v>
      </c>
      <c r="X968" s="57">
        <v>10</v>
      </c>
      <c r="Y968" s="57">
        <v>14</v>
      </c>
      <c r="Z968" s="57">
        <v>13</v>
      </c>
      <c r="AC968" s="57">
        <v>97</v>
      </c>
      <c r="AD968" s="57">
        <v>109</v>
      </c>
      <c r="AE968" s="57">
        <v>98</v>
      </c>
      <c r="AF968" s="57">
        <v>7</v>
      </c>
      <c r="AG968" s="57">
        <v>65</v>
      </c>
      <c r="AH968" s="74"/>
      <c r="AI968" s="74"/>
      <c r="AJ968" s="74"/>
      <c r="AP968" s="57">
        <v>151040300</v>
      </c>
      <c r="AQ968" s="57">
        <v>14095</v>
      </c>
      <c r="AR968" s="57">
        <v>53773332</v>
      </c>
      <c r="AS968" s="57">
        <v>50657436</v>
      </c>
    </row>
    <row r="969" spans="1:45" x14ac:dyDescent="0.35">
      <c r="A969" t="s">
        <v>1870</v>
      </c>
      <c r="U969" s="57">
        <v>192</v>
      </c>
      <c r="V969" s="57">
        <v>15</v>
      </c>
      <c r="W969" s="57">
        <v>21</v>
      </c>
      <c r="X969" s="57">
        <v>13</v>
      </c>
      <c r="Y969" s="57">
        <v>15</v>
      </c>
      <c r="Z969" s="57">
        <v>9</v>
      </c>
      <c r="AC969" s="57">
        <v>104</v>
      </c>
      <c r="AD969" s="57">
        <v>121</v>
      </c>
      <c r="AE969" s="57">
        <v>109</v>
      </c>
      <c r="AF969" s="57">
        <v>66</v>
      </c>
      <c r="AG969" s="57">
        <v>61</v>
      </c>
      <c r="AH969" s="74"/>
      <c r="AI969" s="74"/>
      <c r="AJ969" s="74"/>
      <c r="AP969" s="57">
        <v>151061840</v>
      </c>
      <c r="AQ969" s="57">
        <v>21535</v>
      </c>
      <c r="AR969" s="57">
        <v>53776910</v>
      </c>
      <c r="AS969" s="57">
        <v>50667540</v>
      </c>
    </row>
    <row r="970" spans="1:45" x14ac:dyDescent="0.35">
      <c r="A970" t="s">
        <v>1871</v>
      </c>
      <c r="U970" s="57">
        <v>176</v>
      </c>
      <c r="V970" s="57">
        <v>13</v>
      </c>
      <c r="W970" s="57">
        <v>19</v>
      </c>
      <c r="X970" s="57">
        <v>11</v>
      </c>
      <c r="Y970" s="57">
        <v>12</v>
      </c>
      <c r="Z970" s="57">
        <v>12</v>
      </c>
      <c r="AC970" s="57">
        <v>108</v>
      </c>
      <c r="AD970" s="57">
        <v>131</v>
      </c>
      <c r="AE970" s="57">
        <v>122</v>
      </c>
      <c r="AF970" s="57">
        <v>87</v>
      </c>
      <c r="AG970" s="57">
        <v>61</v>
      </c>
      <c r="AH970" s="74"/>
      <c r="AI970" s="74"/>
      <c r="AJ970" s="74"/>
      <c r="AP970" s="57">
        <v>151070140</v>
      </c>
      <c r="AQ970" s="57">
        <v>8301</v>
      </c>
      <c r="AR970" s="57">
        <v>53778336</v>
      </c>
      <c r="AS970" s="57">
        <v>50671640</v>
      </c>
    </row>
    <row r="971" spans="1:45" x14ac:dyDescent="0.35">
      <c r="A971" t="s">
        <v>1872</v>
      </c>
      <c r="U971" s="57">
        <v>167</v>
      </c>
      <c r="V971" s="57">
        <v>10</v>
      </c>
      <c r="W971" s="57">
        <v>17</v>
      </c>
      <c r="X971" s="57"/>
      <c r="Y971" s="57">
        <v>13</v>
      </c>
      <c r="Z971" s="57">
        <v>9</v>
      </c>
      <c r="AC971" s="57">
        <v>93</v>
      </c>
      <c r="AD971" s="57">
        <v>110</v>
      </c>
      <c r="AE971" s="57">
        <v>102</v>
      </c>
      <c r="AF971" s="57">
        <v>67</v>
      </c>
      <c r="AG971" s="57">
        <v>62</v>
      </c>
      <c r="AH971" s="74"/>
      <c r="AI971" s="74"/>
      <c r="AJ971" s="74"/>
      <c r="AP971" s="57">
        <v>151084020</v>
      </c>
      <c r="AQ971" s="57">
        <v>13870</v>
      </c>
      <c r="AR971" s="57">
        <v>53780324</v>
      </c>
      <c r="AS971" s="57">
        <v>50677172</v>
      </c>
    </row>
    <row r="972" spans="1:45" x14ac:dyDescent="0.35">
      <c r="A972" t="s">
        <v>1873</v>
      </c>
      <c r="U972" s="57">
        <v>201</v>
      </c>
      <c r="V972" s="57">
        <v>18</v>
      </c>
      <c r="W972" s="57">
        <v>32</v>
      </c>
      <c r="X972" s="57">
        <v>12</v>
      </c>
      <c r="Y972" s="57">
        <v>15</v>
      </c>
      <c r="Z972" s="57">
        <v>10</v>
      </c>
      <c r="AC972" s="57">
        <v>92</v>
      </c>
      <c r="AD972" s="57">
        <v>107</v>
      </c>
      <c r="AE972" s="57">
        <v>101</v>
      </c>
      <c r="AF972" s="57">
        <v>72</v>
      </c>
      <c r="AG972" s="57">
        <v>62</v>
      </c>
      <c r="AH972" s="74"/>
      <c r="AI972" s="74"/>
      <c r="AJ972" s="74"/>
      <c r="AP972" s="57">
        <v>151098750</v>
      </c>
      <c r="AQ972" s="57">
        <v>14743</v>
      </c>
      <c r="AR972" s="57">
        <v>53782470</v>
      </c>
      <c r="AS972" s="57">
        <v>50682856</v>
      </c>
    </row>
    <row r="973" spans="1:45" x14ac:dyDescent="0.35">
      <c r="A973" t="s">
        <v>1874</v>
      </c>
      <c r="U973" s="57">
        <v>204</v>
      </c>
      <c r="V973" s="57">
        <v>22</v>
      </c>
      <c r="W973" s="57">
        <v>24</v>
      </c>
      <c r="X973" s="57">
        <v>6</v>
      </c>
      <c r="Y973" s="57">
        <v>16</v>
      </c>
      <c r="Z973" s="57">
        <v>9</v>
      </c>
      <c r="AC973" s="57">
        <v>93</v>
      </c>
      <c r="AD973" s="57">
        <v>109</v>
      </c>
      <c r="AE973" s="57">
        <v>101</v>
      </c>
      <c r="AF973" s="57">
        <v>73</v>
      </c>
      <c r="AG973" s="57">
        <v>66</v>
      </c>
      <c r="AH973" s="74"/>
      <c r="AI973" s="74"/>
      <c r="AJ973" s="74"/>
      <c r="AP973" s="57">
        <v>151115570</v>
      </c>
      <c r="AQ973" s="57">
        <v>16806</v>
      </c>
      <c r="AR973" s="57">
        <v>53785024</v>
      </c>
      <c r="AS973" s="57">
        <v>50689350</v>
      </c>
    </row>
    <row r="974" spans="1:45" x14ac:dyDescent="0.35">
      <c r="A974" t="s">
        <v>1875</v>
      </c>
      <c r="U974" s="57">
        <v>215</v>
      </c>
      <c r="V974" s="57">
        <v>18</v>
      </c>
      <c r="W974" s="57">
        <v>26</v>
      </c>
      <c r="X974" s="57">
        <v>12</v>
      </c>
      <c r="Y974" s="57">
        <v>20</v>
      </c>
      <c r="Z974" s="57">
        <v>11</v>
      </c>
      <c r="AC974" s="57">
        <v>94</v>
      </c>
      <c r="AD974" s="57">
        <v>108</v>
      </c>
      <c r="AE974" s="57">
        <v>101</v>
      </c>
      <c r="AF974" s="57">
        <v>71</v>
      </c>
      <c r="AG974" s="57">
        <v>74</v>
      </c>
      <c r="AH974" s="74"/>
      <c r="AI974" s="74"/>
      <c r="AJ974" s="74"/>
      <c r="AP974" s="57">
        <v>151133550</v>
      </c>
      <c r="AQ974" s="57">
        <v>17993</v>
      </c>
      <c r="AR974" s="57">
        <v>53787748</v>
      </c>
      <c r="AS974" s="57">
        <v>50696710</v>
      </c>
    </row>
    <row r="975" spans="1:45" x14ac:dyDescent="0.35">
      <c r="A975" t="s">
        <v>1876</v>
      </c>
      <c r="U975" s="57">
        <v>196</v>
      </c>
      <c r="V975" s="57">
        <v>20</v>
      </c>
      <c r="W975" s="57">
        <v>22</v>
      </c>
      <c r="X975" s="57">
        <v>9</v>
      </c>
      <c r="Y975" s="57">
        <v>16</v>
      </c>
      <c r="Z975" s="57">
        <v>9</v>
      </c>
      <c r="AC975" s="57">
        <v>97</v>
      </c>
      <c r="AD975" s="57">
        <v>108</v>
      </c>
      <c r="AE975" s="57">
        <v>98</v>
      </c>
      <c r="AF975" s="57">
        <v>71</v>
      </c>
      <c r="AG975" s="57">
        <v>81</v>
      </c>
      <c r="AH975" s="74"/>
      <c r="AI975" s="74"/>
      <c r="AJ975" s="74"/>
      <c r="AP975" s="57">
        <v>151147580</v>
      </c>
      <c r="AQ975" s="57">
        <v>14020</v>
      </c>
      <c r="AR975" s="57">
        <v>53790320</v>
      </c>
      <c r="AS975" s="57">
        <v>50702140</v>
      </c>
    </row>
    <row r="976" spans="1:45" x14ac:dyDescent="0.35">
      <c r="A976" t="s">
        <v>1877</v>
      </c>
      <c r="U976" s="57">
        <v>187</v>
      </c>
      <c r="V976" s="57">
        <v>13</v>
      </c>
      <c r="W976" s="57">
        <v>24</v>
      </c>
      <c r="X976" s="57">
        <v>9</v>
      </c>
      <c r="Y976" s="57">
        <v>12</v>
      </c>
      <c r="Z976" s="57">
        <v>9</v>
      </c>
      <c r="AC976" s="57">
        <v>101</v>
      </c>
      <c r="AD976" s="57">
        <v>117</v>
      </c>
      <c r="AE976" s="57">
        <v>106</v>
      </c>
      <c r="AF976" s="57">
        <v>96</v>
      </c>
      <c r="AG976" s="57">
        <v>89</v>
      </c>
      <c r="AH976" s="74"/>
      <c r="AI976" s="74"/>
      <c r="AJ976" s="74"/>
      <c r="AP976" s="57">
        <v>151165630</v>
      </c>
      <c r="AQ976" s="57">
        <v>18047</v>
      </c>
      <c r="AR976" s="57">
        <v>53793460</v>
      </c>
      <c r="AS976" s="57">
        <v>50710900</v>
      </c>
    </row>
    <row r="977" spans="1:45" x14ac:dyDescent="0.35">
      <c r="A977" t="s">
        <v>1878</v>
      </c>
      <c r="U977" s="57">
        <v>175</v>
      </c>
      <c r="V977" s="57">
        <v>16</v>
      </c>
      <c r="W977" s="57">
        <v>16</v>
      </c>
      <c r="X977" s="57">
        <v>11</v>
      </c>
      <c r="Y977" s="57">
        <v>7</v>
      </c>
      <c r="Z977" s="57">
        <v>13</v>
      </c>
      <c r="AC977" s="57">
        <v>106</v>
      </c>
      <c r="AD977" s="57">
        <v>128</v>
      </c>
      <c r="AE977" s="57">
        <v>109</v>
      </c>
      <c r="AF977" s="57">
        <v>90</v>
      </c>
      <c r="AG977" s="57">
        <v>89</v>
      </c>
      <c r="AH977" s="74"/>
      <c r="AI977" s="74"/>
      <c r="AJ977" s="74"/>
      <c r="AP977" s="57">
        <v>151172480</v>
      </c>
      <c r="AQ977" s="57">
        <v>6862</v>
      </c>
      <c r="AR977" s="57">
        <v>53794736</v>
      </c>
      <c r="AS977" s="57">
        <v>50714264</v>
      </c>
    </row>
    <row r="978" spans="1:45" x14ac:dyDescent="0.35">
      <c r="A978" t="s">
        <v>1879</v>
      </c>
      <c r="U978" s="57">
        <v>179</v>
      </c>
      <c r="V978" s="57">
        <v>12</v>
      </c>
      <c r="W978" s="57">
        <v>14</v>
      </c>
      <c r="X978" s="57">
        <v>7</v>
      </c>
      <c r="Y978" s="57">
        <v>20</v>
      </c>
      <c r="Z978" s="57">
        <v>9</v>
      </c>
      <c r="AC978" s="57">
        <v>87</v>
      </c>
      <c r="AD978" s="57">
        <v>80</v>
      </c>
      <c r="AE978" s="57">
        <v>45</v>
      </c>
      <c r="AF978" s="57">
        <v>89</v>
      </c>
      <c r="AG978" s="57">
        <v>93</v>
      </c>
      <c r="AH978" s="74"/>
      <c r="AI978" s="74"/>
      <c r="AJ978" s="74"/>
      <c r="AP978" s="57">
        <v>151175580</v>
      </c>
      <c r="AQ978" s="57">
        <v>3103</v>
      </c>
      <c r="AR978" s="57">
        <v>53795350</v>
      </c>
      <c r="AS978" s="57">
        <v>50715584</v>
      </c>
    </row>
    <row r="979" spans="1:45" x14ac:dyDescent="0.35">
      <c r="A979" t="s">
        <v>1880</v>
      </c>
      <c r="U979" s="57">
        <v>201</v>
      </c>
      <c r="V979" s="57">
        <v>11</v>
      </c>
      <c r="W979" s="57">
        <v>26</v>
      </c>
      <c r="X979" s="57">
        <v>15</v>
      </c>
      <c r="Y979" s="57">
        <v>19</v>
      </c>
      <c r="Z979" s="57">
        <v>9</v>
      </c>
      <c r="AC979" s="57">
        <v>94</v>
      </c>
      <c r="AD979" s="57">
        <v>110</v>
      </c>
      <c r="AE979" s="57">
        <v>101</v>
      </c>
      <c r="AF979" s="57">
        <v>75</v>
      </c>
      <c r="AG979" s="57">
        <v>93</v>
      </c>
      <c r="AH979" s="74"/>
      <c r="AI979" s="74"/>
      <c r="AJ979" s="74"/>
      <c r="AP979" s="57">
        <v>151190610</v>
      </c>
      <c r="AQ979" s="57">
        <v>15013</v>
      </c>
      <c r="AR979" s="57">
        <v>53797820</v>
      </c>
      <c r="AS979" s="57">
        <v>50721772</v>
      </c>
    </row>
    <row r="980" spans="1:45" x14ac:dyDescent="0.35">
      <c r="A980" t="s">
        <v>1881</v>
      </c>
      <c r="U980" s="57">
        <v>190</v>
      </c>
      <c r="V980" s="57">
        <v>16</v>
      </c>
      <c r="W980" s="57">
        <v>22</v>
      </c>
      <c r="X980" s="57">
        <v>8</v>
      </c>
      <c r="Y980" s="57">
        <v>17</v>
      </c>
      <c r="Z980" s="57">
        <v>8</v>
      </c>
      <c r="AC980" s="57">
        <v>94</v>
      </c>
      <c r="AD980" s="57">
        <v>109</v>
      </c>
      <c r="AE980" s="57">
        <v>104</v>
      </c>
      <c r="AF980" s="57">
        <v>76</v>
      </c>
      <c r="AG980" s="57">
        <v>88</v>
      </c>
      <c r="AH980" s="74"/>
      <c r="AI980" s="74"/>
      <c r="AJ980" s="74"/>
      <c r="AP980" s="57">
        <v>151206350</v>
      </c>
      <c r="AQ980" s="57">
        <v>15755</v>
      </c>
      <c r="AR980" s="57">
        <v>53800390</v>
      </c>
      <c r="AS980" s="57">
        <v>50727970</v>
      </c>
    </row>
    <row r="981" spans="1:45" x14ac:dyDescent="0.35">
      <c r="A981" t="s">
        <v>1882</v>
      </c>
      <c r="U981" s="57">
        <v>192</v>
      </c>
      <c r="V981" s="57">
        <v>13</v>
      </c>
      <c r="W981" s="57">
        <v>21</v>
      </c>
      <c r="X981" s="57">
        <v>10</v>
      </c>
      <c r="Y981" s="57">
        <v>15</v>
      </c>
      <c r="Z981" s="57">
        <v>10</v>
      </c>
      <c r="AC981" s="57">
        <v>93</v>
      </c>
      <c r="AD981" s="57">
        <v>108</v>
      </c>
      <c r="AE981" s="57">
        <v>102</v>
      </c>
      <c r="AF981" s="57">
        <v>75</v>
      </c>
      <c r="AG981" s="57">
        <v>91</v>
      </c>
      <c r="AH981" s="74"/>
      <c r="AI981" s="74"/>
      <c r="AJ981" s="74"/>
      <c r="AP981" s="57">
        <v>151217380</v>
      </c>
      <c r="AQ981" s="57">
        <v>11010</v>
      </c>
      <c r="AR981" s="57">
        <v>53802124</v>
      </c>
      <c r="AS981" s="57">
        <v>50731628</v>
      </c>
    </row>
    <row r="982" spans="1:45" x14ac:dyDescent="0.35">
      <c r="A982" t="s">
        <v>1883</v>
      </c>
      <c r="U982" s="57">
        <v>201</v>
      </c>
      <c r="V982" s="57">
        <v>15</v>
      </c>
      <c r="W982" s="57">
        <v>17</v>
      </c>
      <c r="X982" s="57">
        <v>13</v>
      </c>
      <c r="Y982" s="57">
        <v>17</v>
      </c>
      <c r="Z982" s="57">
        <v>13</v>
      </c>
      <c r="AC982" s="57">
        <v>95</v>
      </c>
      <c r="AD982" s="57">
        <v>108</v>
      </c>
      <c r="AE982" s="57">
        <v>102</v>
      </c>
      <c r="AF982" s="57">
        <v>71</v>
      </c>
      <c r="AG982" s="57">
        <v>90</v>
      </c>
      <c r="AH982" s="74"/>
      <c r="AI982" s="74"/>
      <c r="AJ982" s="74"/>
      <c r="AP982" s="57">
        <v>151227150</v>
      </c>
      <c r="AQ982" s="57">
        <v>9783</v>
      </c>
      <c r="AR982" s="57">
        <v>53803520</v>
      </c>
      <c r="AS982" s="57">
        <v>50734844</v>
      </c>
    </row>
    <row r="983" spans="1:45" x14ac:dyDescent="0.35">
      <c r="A983" t="s">
        <v>1884</v>
      </c>
      <c r="U983" s="57">
        <v>202</v>
      </c>
      <c r="V983" s="57">
        <v>18</v>
      </c>
      <c r="W983" s="57">
        <v>22</v>
      </c>
      <c r="X983" s="57">
        <v>17</v>
      </c>
      <c r="Y983" s="57">
        <v>9</v>
      </c>
      <c r="Z983" s="57">
        <v>9</v>
      </c>
      <c r="AC983" s="57">
        <v>100</v>
      </c>
      <c r="AD983" s="57">
        <v>122</v>
      </c>
      <c r="AE983" s="57">
        <v>111</v>
      </c>
      <c r="AF983" s="57">
        <v>94</v>
      </c>
      <c r="AG983" s="57">
        <v>91</v>
      </c>
      <c r="AH983" s="74"/>
      <c r="AI983" s="74"/>
      <c r="AJ983" s="74"/>
      <c r="AP983" s="57">
        <v>151242830</v>
      </c>
      <c r="AQ983" s="57">
        <v>15677</v>
      </c>
      <c r="AR983" s="57">
        <v>53806056</v>
      </c>
      <c r="AS983" s="57">
        <v>50742776</v>
      </c>
    </row>
    <row r="984" spans="1:45" x14ac:dyDescent="0.35">
      <c r="A984" t="s">
        <v>1885</v>
      </c>
      <c r="U984" s="57">
        <v>181</v>
      </c>
      <c r="V984" s="57">
        <v>13</v>
      </c>
      <c r="W984" s="57">
        <v>20</v>
      </c>
      <c r="X984" s="57">
        <v>15</v>
      </c>
      <c r="Y984" s="57">
        <v>7</v>
      </c>
      <c r="Z984" s="57">
        <v>12</v>
      </c>
      <c r="AC984" s="57">
        <v>104</v>
      </c>
      <c r="AD984" s="57">
        <v>133</v>
      </c>
      <c r="AE984" s="57">
        <v>125</v>
      </c>
      <c r="AF984" s="57">
        <v>87</v>
      </c>
      <c r="AG984" s="57">
        <v>90</v>
      </c>
      <c r="AH984" s="74"/>
      <c r="AI984" s="74"/>
      <c r="AJ984" s="74"/>
      <c r="AP984" s="57">
        <v>151248820</v>
      </c>
      <c r="AQ984" s="57">
        <v>5992</v>
      </c>
      <c r="AR984" s="57">
        <v>53806964</v>
      </c>
      <c r="AS984" s="57">
        <v>50745900</v>
      </c>
    </row>
    <row r="985" spans="1:45" x14ac:dyDescent="0.35">
      <c r="A985" t="s">
        <v>1886</v>
      </c>
      <c r="U985" s="57">
        <v>182</v>
      </c>
      <c r="V985" s="57">
        <v>12</v>
      </c>
      <c r="W985" s="57">
        <v>24</v>
      </c>
      <c r="X985" s="57">
        <v>9</v>
      </c>
      <c r="Y985" s="57">
        <v>18</v>
      </c>
      <c r="Z985" s="57">
        <v>9</v>
      </c>
      <c r="AC985" s="57">
        <v>93</v>
      </c>
      <c r="AD985" s="57">
        <v>113</v>
      </c>
      <c r="AE985" s="57">
        <v>105</v>
      </c>
      <c r="AF985" s="57">
        <v>69</v>
      </c>
      <c r="AG985" s="57">
        <v>88</v>
      </c>
      <c r="AH985" s="74"/>
      <c r="AI985" s="74"/>
      <c r="AJ985" s="74"/>
    </row>
    <row r="986" spans="1:45" x14ac:dyDescent="0.35">
      <c r="A986" t="s">
        <v>1887</v>
      </c>
      <c r="U986" s="57">
        <v>207</v>
      </c>
      <c r="V986" s="57">
        <v>16</v>
      </c>
      <c r="W986" s="57">
        <v>23</v>
      </c>
      <c r="X986" s="57">
        <v>10</v>
      </c>
      <c r="Y986" s="57">
        <v>14</v>
      </c>
      <c r="Z986" s="57">
        <v>9</v>
      </c>
      <c r="AC986" s="57">
        <v>91</v>
      </c>
      <c r="AD986" s="57">
        <v>110</v>
      </c>
      <c r="AE986" s="57">
        <v>104</v>
      </c>
      <c r="AF986" s="57">
        <v>75</v>
      </c>
      <c r="AG986" s="57">
        <v>88</v>
      </c>
      <c r="AH986" s="74"/>
      <c r="AI986" s="74"/>
      <c r="AJ986" s="74"/>
    </row>
    <row r="987" spans="1:45" x14ac:dyDescent="0.35">
      <c r="A987" t="s">
        <v>1888</v>
      </c>
      <c r="U987" s="57">
        <v>207</v>
      </c>
      <c r="V987" s="57">
        <v>23</v>
      </c>
      <c r="W987" s="57">
        <v>27</v>
      </c>
      <c r="X987" s="57">
        <v>9</v>
      </c>
      <c r="Y987" s="57">
        <v>17</v>
      </c>
      <c r="Z987" s="57">
        <v>8</v>
      </c>
      <c r="AC987" s="57">
        <v>92</v>
      </c>
      <c r="AD987" s="57">
        <v>110</v>
      </c>
      <c r="AE987" s="57">
        <v>103</v>
      </c>
      <c r="AF987" s="57">
        <v>80</v>
      </c>
      <c r="AG987" s="57">
        <v>88</v>
      </c>
      <c r="AH987" s="74"/>
      <c r="AI987" s="74"/>
      <c r="AJ987" s="74"/>
    </row>
    <row r="988" spans="1:45" x14ac:dyDescent="0.35">
      <c r="A988" t="s">
        <v>1889</v>
      </c>
      <c r="U988" s="57">
        <v>223</v>
      </c>
      <c r="V988" s="57">
        <v>15</v>
      </c>
      <c r="W988" s="57">
        <v>29</v>
      </c>
      <c r="X988" s="57">
        <v>12</v>
      </c>
      <c r="Y988" s="57">
        <v>15</v>
      </c>
      <c r="Z988" s="57">
        <v>15</v>
      </c>
      <c r="AC988" s="57">
        <v>92</v>
      </c>
      <c r="AD988" s="57">
        <v>109</v>
      </c>
      <c r="AE988" s="57">
        <v>102</v>
      </c>
      <c r="AF988" s="57">
        <v>78</v>
      </c>
      <c r="AG988" s="57">
        <v>86</v>
      </c>
      <c r="AH988" s="74"/>
      <c r="AI988" s="74"/>
      <c r="AJ988" s="74"/>
    </row>
    <row r="989" spans="1:45" x14ac:dyDescent="0.35">
      <c r="A989" t="s">
        <v>1890</v>
      </c>
      <c r="U989" s="57">
        <v>200</v>
      </c>
      <c r="V989" s="57">
        <v>20</v>
      </c>
      <c r="W989" s="57">
        <v>18</v>
      </c>
      <c r="X989" s="57">
        <v>11</v>
      </c>
      <c r="Y989" s="57">
        <v>17</v>
      </c>
      <c r="Z989" s="57">
        <v>12</v>
      </c>
      <c r="AC989" s="57">
        <v>95</v>
      </c>
      <c r="AD989" s="57">
        <v>110</v>
      </c>
      <c r="AE989" s="57">
        <v>101</v>
      </c>
      <c r="AF989" s="57">
        <v>72</v>
      </c>
      <c r="AG989" s="57">
        <v>85</v>
      </c>
      <c r="AH989" s="74"/>
      <c r="AI989" s="74"/>
      <c r="AJ989" s="74"/>
    </row>
    <row r="990" spans="1:45" x14ac:dyDescent="0.35">
      <c r="A990" t="s">
        <v>1891</v>
      </c>
      <c r="U990" s="57">
        <v>184</v>
      </c>
      <c r="V990" s="57">
        <v>17</v>
      </c>
      <c r="W990" s="57">
        <v>21</v>
      </c>
      <c r="X990" s="57">
        <v>13</v>
      </c>
      <c r="Y990" s="57">
        <v>13</v>
      </c>
      <c r="Z990" s="57">
        <v>8</v>
      </c>
      <c r="AC990" s="57">
        <v>99</v>
      </c>
      <c r="AD990" s="57">
        <v>120</v>
      </c>
      <c r="AE990" s="57">
        <v>110</v>
      </c>
      <c r="AF990" s="57">
        <v>92</v>
      </c>
      <c r="AG990" s="57">
        <v>85</v>
      </c>
      <c r="AH990" s="74"/>
      <c r="AI990" s="74"/>
      <c r="AJ990" s="74"/>
    </row>
    <row r="991" spans="1:45" x14ac:dyDescent="0.35">
      <c r="A991" t="s">
        <v>1892</v>
      </c>
      <c r="U991" s="57">
        <v>170</v>
      </c>
      <c r="V991" s="57">
        <v>14</v>
      </c>
      <c r="W991" s="57">
        <v>21</v>
      </c>
      <c r="X991" s="57">
        <v>8</v>
      </c>
      <c r="Y991" s="57">
        <v>11</v>
      </c>
      <c r="Z991" s="57">
        <v>9</v>
      </c>
      <c r="AC991" s="57">
        <v>104</v>
      </c>
      <c r="AD991" s="57">
        <v>133</v>
      </c>
      <c r="AE991" s="57">
        <v>125</v>
      </c>
      <c r="AF991" s="57">
        <v>95</v>
      </c>
      <c r="AG991" s="57">
        <v>86</v>
      </c>
      <c r="AH991" s="74"/>
      <c r="AI991" s="74"/>
      <c r="AJ991" s="74"/>
    </row>
    <row r="992" spans="1:45" x14ac:dyDescent="0.35">
      <c r="A992" t="s">
        <v>1893</v>
      </c>
      <c r="U992" s="57">
        <v>200</v>
      </c>
      <c r="V992" s="57">
        <v>7</v>
      </c>
      <c r="W992" s="57">
        <v>23</v>
      </c>
      <c r="X992" s="57">
        <v>22</v>
      </c>
      <c r="Y992" s="57">
        <v>14</v>
      </c>
      <c r="Z992" s="57">
        <v>17</v>
      </c>
      <c r="AC992" s="57">
        <v>95</v>
      </c>
      <c r="AD992" s="57">
        <v>115</v>
      </c>
      <c r="AE992" s="57">
        <v>105</v>
      </c>
      <c r="AF992" s="57">
        <v>70</v>
      </c>
      <c r="AG992" s="57">
        <v>86</v>
      </c>
      <c r="AH992" s="74"/>
      <c r="AI992" s="74"/>
      <c r="AJ992" s="74"/>
    </row>
    <row r="993" spans="1:36" x14ac:dyDescent="0.35">
      <c r="A993" t="s">
        <v>1894</v>
      </c>
      <c r="U993" s="57">
        <v>232</v>
      </c>
      <c r="V993" s="57">
        <v>15</v>
      </c>
      <c r="W993" s="57">
        <v>25</v>
      </c>
      <c r="X993" s="57">
        <v>18</v>
      </c>
      <c r="Y993" s="57">
        <v>15</v>
      </c>
      <c r="Z993" s="57">
        <v>16</v>
      </c>
      <c r="AC993" s="57">
        <v>93</v>
      </c>
      <c r="AD993" s="57">
        <v>113</v>
      </c>
      <c r="AE993" s="57">
        <v>104</v>
      </c>
      <c r="AF993" s="57">
        <v>76</v>
      </c>
      <c r="AG993" s="57">
        <v>86</v>
      </c>
      <c r="AH993" s="74"/>
      <c r="AI993" s="74"/>
      <c r="AJ993" s="74"/>
    </row>
    <row r="994" spans="1:36" x14ac:dyDescent="0.35">
      <c r="A994" t="s">
        <v>1895</v>
      </c>
      <c r="U994" s="57">
        <v>192</v>
      </c>
      <c r="V994" s="57">
        <v>14</v>
      </c>
      <c r="W994" s="57">
        <v>23</v>
      </c>
      <c r="X994" s="57">
        <v>7</v>
      </c>
      <c r="Y994" s="57">
        <v>16</v>
      </c>
      <c r="Z994" s="57">
        <v>15</v>
      </c>
      <c r="AC994" s="57">
        <v>93</v>
      </c>
      <c r="AD994" s="57">
        <v>112</v>
      </c>
      <c r="AE994" s="57">
        <v>105</v>
      </c>
      <c r="AF994" s="57">
        <v>79</v>
      </c>
      <c r="AG994" s="57">
        <v>85</v>
      </c>
      <c r="AH994" s="74"/>
      <c r="AI994" s="74"/>
      <c r="AJ994" s="74"/>
    </row>
    <row r="995" spans="1:36" x14ac:dyDescent="0.35">
      <c r="A995" t="s">
        <v>1896</v>
      </c>
      <c r="U995" s="57">
        <v>202</v>
      </c>
      <c r="V995" s="57">
        <v>22</v>
      </c>
      <c r="W995" s="57">
        <v>19</v>
      </c>
      <c r="X995" s="57">
        <v>8</v>
      </c>
      <c r="Y995" s="57">
        <v>19</v>
      </c>
      <c r="Z995" s="57">
        <v>13</v>
      </c>
      <c r="AC995" s="57">
        <v>94</v>
      </c>
      <c r="AD995" s="57">
        <v>111</v>
      </c>
      <c r="AE995" s="57">
        <v>105</v>
      </c>
      <c r="AF995" s="57">
        <v>74</v>
      </c>
      <c r="AG995" s="57">
        <v>85</v>
      </c>
      <c r="AH995" s="74"/>
      <c r="AI995" s="74"/>
      <c r="AJ995" s="74"/>
    </row>
    <row r="996" spans="1:36" x14ac:dyDescent="0.35">
      <c r="A996" t="s">
        <v>1897</v>
      </c>
      <c r="U996" s="57">
        <v>195</v>
      </c>
      <c r="V996" s="57">
        <v>18</v>
      </c>
      <c r="W996" s="57">
        <v>31</v>
      </c>
      <c r="X996" s="57">
        <v>8</v>
      </c>
      <c r="Y996" s="57">
        <v>17</v>
      </c>
      <c r="Z996" s="57">
        <v>10</v>
      </c>
      <c r="AC996" s="57">
        <v>98</v>
      </c>
      <c r="AD996" s="57">
        <v>113</v>
      </c>
      <c r="AE996" s="57">
        <v>104</v>
      </c>
      <c r="AF996" s="57">
        <v>75</v>
      </c>
      <c r="AG996" s="57">
        <v>82</v>
      </c>
      <c r="AH996" s="74"/>
      <c r="AI996" s="74"/>
      <c r="AJ996" s="74"/>
    </row>
    <row r="997" spans="1:36" x14ac:dyDescent="0.35">
      <c r="A997" t="s">
        <v>1898</v>
      </c>
      <c r="U997" s="57">
        <v>179</v>
      </c>
      <c r="V997" s="57">
        <v>17</v>
      </c>
      <c r="W997" s="57">
        <v>19</v>
      </c>
      <c r="X997" s="57">
        <v>13</v>
      </c>
      <c r="Y997" s="57">
        <v>13</v>
      </c>
      <c r="Z997" s="57">
        <v>10</v>
      </c>
      <c r="AC997" s="57">
        <v>105</v>
      </c>
      <c r="AD997" s="57">
        <v>128</v>
      </c>
      <c r="AE997" s="57">
        <v>113</v>
      </c>
      <c r="AF997" s="57">
        <v>92</v>
      </c>
      <c r="AG997" s="57">
        <v>82</v>
      </c>
      <c r="AH997" s="74"/>
      <c r="AI997" s="74"/>
      <c r="AJ997" s="74"/>
    </row>
    <row r="998" spans="1:36" x14ac:dyDescent="0.35">
      <c r="A998" t="s">
        <v>1899</v>
      </c>
      <c r="U998" s="57">
        <v>162</v>
      </c>
      <c r="V998" s="57">
        <v>13</v>
      </c>
      <c r="W998" s="57">
        <v>19</v>
      </c>
      <c r="X998" s="57">
        <v>13</v>
      </c>
      <c r="Y998" s="57">
        <v>8</v>
      </c>
      <c r="Z998" s="57">
        <v>8</v>
      </c>
      <c r="AC998" s="57">
        <v>107</v>
      </c>
      <c r="AD998" s="57">
        <v>135</v>
      </c>
      <c r="AE998" s="57">
        <v>112</v>
      </c>
      <c r="AF998" s="57">
        <v>101</v>
      </c>
      <c r="AG998" s="57">
        <v>83</v>
      </c>
      <c r="AH998" s="74"/>
      <c r="AI998" s="74"/>
      <c r="AJ998" s="74"/>
    </row>
    <row r="999" spans="1:36" x14ac:dyDescent="0.35">
      <c r="A999" t="s">
        <v>1900</v>
      </c>
      <c r="U999" s="57">
        <v>155</v>
      </c>
      <c r="V999" s="57">
        <v>11</v>
      </c>
      <c r="W999" s="57">
        <v>11</v>
      </c>
      <c r="X999" s="57">
        <v>9</v>
      </c>
      <c r="Y999" s="57">
        <v>12</v>
      </c>
      <c r="Z999" s="57">
        <v>13</v>
      </c>
      <c r="AC999" s="57">
        <v>55</v>
      </c>
      <c r="AD999" s="57">
        <v>52</v>
      </c>
      <c r="AE999" s="57">
        <v>30</v>
      </c>
      <c r="AF999" s="57">
        <v>63</v>
      </c>
      <c r="AG999" s="57"/>
      <c r="AH999" s="74"/>
      <c r="AI999" s="74"/>
      <c r="AJ999" s="74"/>
    </row>
    <row r="1000" spans="1:36" x14ac:dyDescent="0.35">
      <c r="A1000" t="s">
        <v>1901</v>
      </c>
      <c r="U1000" s="57">
        <v>189</v>
      </c>
      <c r="V1000" s="57">
        <v>20</v>
      </c>
      <c r="W1000" s="57">
        <v>17</v>
      </c>
      <c r="X1000" s="57">
        <v>8</v>
      </c>
      <c r="Y1000" s="57">
        <v>10</v>
      </c>
      <c r="Z1000" s="57">
        <v>9</v>
      </c>
      <c r="AC1000" s="57">
        <v>94</v>
      </c>
      <c r="AD1000" s="57">
        <v>114</v>
      </c>
      <c r="AE1000" s="57">
        <v>102</v>
      </c>
      <c r="AF1000" s="57">
        <v>73</v>
      </c>
      <c r="AG1000" s="57">
        <v>83</v>
      </c>
      <c r="AH1000" s="74"/>
      <c r="AI1000" s="74"/>
      <c r="AJ1000" s="74"/>
    </row>
    <row r="1001" spans="1:36" x14ac:dyDescent="0.35">
      <c r="A1001" t="s">
        <v>1902</v>
      </c>
      <c r="U1001" s="57">
        <v>188</v>
      </c>
      <c r="V1001" s="57">
        <v>16</v>
      </c>
      <c r="W1001" s="57">
        <v>21</v>
      </c>
      <c r="X1001" s="57">
        <v>6</v>
      </c>
      <c r="Y1001" s="57">
        <v>12</v>
      </c>
      <c r="Z1001" s="57">
        <v>10</v>
      </c>
      <c r="AC1001" s="57">
        <v>92</v>
      </c>
      <c r="AD1001" s="57">
        <v>111</v>
      </c>
      <c r="AE1001" s="57">
        <v>107</v>
      </c>
      <c r="AF1001" s="57">
        <v>76</v>
      </c>
      <c r="AG1001" s="57">
        <v>89</v>
      </c>
      <c r="AH1001" s="74"/>
      <c r="AI1001" s="74"/>
      <c r="AJ1001" s="74"/>
    </row>
    <row r="1002" spans="1:36" x14ac:dyDescent="0.35">
      <c r="A1002" t="s">
        <v>1903</v>
      </c>
      <c r="U1002" s="57">
        <v>204</v>
      </c>
      <c r="V1002" s="57">
        <v>23</v>
      </c>
      <c r="W1002" s="57">
        <v>20</v>
      </c>
      <c r="X1002" s="57">
        <v>9</v>
      </c>
      <c r="Y1002" s="57">
        <v>14</v>
      </c>
      <c r="Z1002" s="57">
        <v>12</v>
      </c>
      <c r="AC1002" s="57">
        <v>93</v>
      </c>
      <c r="AD1002" s="57">
        <v>110</v>
      </c>
      <c r="AE1002" s="57">
        <v>105</v>
      </c>
      <c r="AF1002" s="57">
        <v>78</v>
      </c>
      <c r="AG1002" s="57">
        <v>89</v>
      </c>
      <c r="AH1002" s="74"/>
      <c r="AI1002" s="74"/>
      <c r="AJ1002" s="74"/>
    </row>
    <row r="1003" spans="1:36" x14ac:dyDescent="0.35">
      <c r="A1003" t="s">
        <v>1904</v>
      </c>
      <c r="U1003" s="57">
        <v>187</v>
      </c>
      <c r="V1003" s="57">
        <v>17</v>
      </c>
      <c r="W1003" s="57">
        <v>19</v>
      </c>
      <c r="X1003" s="57">
        <v>12</v>
      </c>
      <c r="Y1003" s="57">
        <v>10</v>
      </c>
      <c r="Z1003" s="57">
        <v>8</v>
      </c>
      <c r="AC1003" s="57">
        <v>97</v>
      </c>
      <c r="AD1003" s="57">
        <v>112</v>
      </c>
      <c r="AE1003" s="57">
        <v>104</v>
      </c>
      <c r="AF1003" s="57">
        <v>72</v>
      </c>
      <c r="AG1003" s="57">
        <v>93</v>
      </c>
      <c r="AH1003" s="74"/>
      <c r="AI1003" s="74"/>
      <c r="AJ1003" s="74"/>
    </row>
    <row r="1004" spans="1:36" x14ac:dyDescent="0.35">
      <c r="A1004" t="s">
        <v>1905</v>
      </c>
      <c r="U1004" s="57">
        <v>165</v>
      </c>
      <c r="V1004" s="57">
        <v>14</v>
      </c>
      <c r="W1004" s="57">
        <v>17</v>
      </c>
      <c r="X1004" s="57">
        <v>12</v>
      </c>
      <c r="Y1004" s="57">
        <v>10</v>
      </c>
      <c r="Z1004" s="57">
        <v>7</v>
      </c>
      <c r="AC1004" s="57">
        <v>102</v>
      </c>
      <c r="AD1004" s="57">
        <v>125</v>
      </c>
      <c r="AE1004" s="57">
        <v>116</v>
      </c>
      <c r="AF1004" s="57">
        <v>96</v>
      </c>
      <c r="AG1004" s="57">
        <v>92</v>
      </c>
      <c r="AH1004" s="74"/>
      <c r="AI1004" s="74"/>
      <c r="AJ1004" s="74"/>
    </row>
    <row r="1005" spans="1:36" x14ac:dyDescent="0.35">
      <c r="A1005" t="s">
        <v>1906</v>
      </c>
      <c r="U1005" s="57">
        <v>171</v>
      </c>
      <c r="V1005" s="57">
        <v>16</v>
      </c>
      <c r="W1005" s="57">
        <v>20</v>
      </c>
      <c r="X1005" s="57">
        <v>11</v>
      </c>
      <c r="Y1005" s="57">
        <v>7</v>
      </c>
      <c r="Z1005" s="57">
        <v>9</v>
      </c>
      <c r="AC1005" s="57">
        <v>105</v>
      </c>
      <c r="AD1005" s="57">
        <v>134</v>
      </c>
      <c r="AE1005" s="57">
        <v>128</v>
      </c>
      <c r="AF1005" s="57">
        <v>90</v>
      </c>
      <c r="AG1005" s="57">
        <v>91</v>
      </c>
      <c r="AH1005" s="74"/>
      <c r="AI1005" s="74"/>
      <c r="AJ1005" s="74"/>
    </row>
    <row r="1006" spans="1:36" x14ac:dyDescent="0.35">
      <c r="A1006" t="s">
        <v>1907</v>
      </c>
      <c r="U1006" s="57">
        <v>165</v>
      </c>
      <c r="V1006" s="57">
        <v>15</v>
      </c>
      <c r="W1006" s="57">
        <v>17</v>
      </c>
      <c r="X1006" s="57">
        <v>9</v>
      </c>
      <c r="Y1006" s="57">
        <v>10</v>
      </c>
      <c r="Z1006" s="57">
        <v>9</v>
      </c>
      <c r="AC1006" s="57">
        <v>93</v>
      </c>
      <c r="AD1006" s="57">
        <v>113</v>
      </c>
      <c r="AE1006" s="57">
        <v>105</v>
      </c>
      <c r="AF1006" s="57">
        <v>72</v>
      </c>
      <c r="AG1006" s="57">
        <v>89</v>
      </c>
      <c r="AH1006" s="74"/>
      <c r="AI1006" s="74"/>
      <c r="AJ1006" s="74"/>
    </row>
    <row r="1007" spans="1:36" x14ac:dyDescent="0.35">
      <c r="A1007" t="s">
        <v>1908</v>
      </c>
      <c r="U1007" s="57">
        <v>186</v>
      </c>
      <c r="V1007" s="57">
        <v>15</v>
      </c>
      <c r="W1007" s="57">
        <v>22</v>
      </c>
      <c r="X1007" s="57">
        <v>8</v>
      </c>
      <c r="Y1007" s="57">
        <v>12</v>
      </c>
      <c r="Z1007" s="57">
        <v>9</v>
      </c>
      <c r="AC1007" s="57">
        <v>92</v>
      </c>
      <c r="AD1007" s="57">
        <v>113</v>
      </c>
      <c r="AE1007" s="57">
        <v>105</v>
      </c>
      <c r="AF1007" s="57">
        <v>75</v>
      </c>
      <c r="AG1007" s="57">
        <v>89</v>
      </c>
      <c r="AH1007" s="74"/>
      <c r="AI1007" s="74"/>
      <c r="AJ1007" s="74"/>
    </row>
    <row r="1008" spans="1:36" x14ac:dyDescent="0.35">
      <c r="A1008" t="s">
        <v>1909</v>
      </c>
      <c r="U1008" s="57">
        <v>207</v>
      </c>
      <c r="V1008" s="57">
        <v>16</v>
      </c>
      <c r="W1008" s="57">
        <v>32</v>
      </c>
      <c r="X1008" s="57">
        <v>8</v>
      </c>
      <c r="Y1008" s="57">
        <v>19</v>
      </c>
      <c r="Z1008" s="57">
        <v>8</v>
      </c>
      <c r="AC1008" s="57">
        <v>91</v>
      </c>
      <c r="AD1008" s="57">
        <v>110</v>
      </c>
      <c r="AE1008" s="57">
        <v>105</v>
      </c>
      <c r="AF1008" s="57">
        <v>77</v>
      </c>
      <c r="AG1008" s="57">
        <v>85</v>
      </c>
      <c r="AH1008" s="74"/>
      <c r="AI1008" s="74"/>
      <c r="AJ1008" s="74"/>
    </row>
    <row r="1009" spans="1:36" x14ac:dyDescent="0.35">
      <c r="A1009" t="s">
        <v>1910</v>
      </c>
      <c r="U1009" s="57">
        <v>199</v>
      </c>
      <c r="V1009" s="57">
        <v>17</v>
      </c>
      <c r="W1009" s="57">
        <v>23</v>
      </c>
      <c r="X1009" s="57">
        <v>10</v>
      </c>
      <c r="Y1009" s="57">
        <v>13</v>
      </c>
      <c r="Z1009" s="57">
        <v>11</v>
      </c>
      <c r="AC1009" s="57">
        <v>92</v>
      </c>
      <c r="AD1009" s="57">
        <v>109</v>
      </c>
      <c r="AE1009" s="57">
        <v>103</v>
      </c>
      <c r="AF1009" s="57">
        <v>78</v>
      </c>
      <c r="AG1009" s="57">
        <v>85</v>
      </c>
      <c r="AH1009" s="74"/>
      <c r="AI1009" s="74"/>
      <c r="AJ1009" s="74"/>
    </row>
    <row r="1010" spans="1:36" x14ac:dyDescent="0.35">
      <c r="A1010" t="s">
        <v>1911</v>
      </c>
      <c r="U1010" s="57">
        <v>180</v>
      </c>
      <c r="V1010" s="57">
        <v>13</v>
      </c>
      <c r="W1010" s="57">
        <v>22</v>
      </c>
      <c r="X1010" s="57">
        <v>9</v>
      </c>
      <c r="Y1010" s="57">
        <v>11</v>
      </c>
      <c r="Z1010" s="57">
        <v>9</v>
      </c>
      <c r="AC1010" s="57">
        <v>94</v>
      </c>
      <c r="AD1010" s="57">
        <v>110</v>
      </c>
      <c r="AE1010" s="57">
        <v>100</v>
      </c>
      <c r="AF1010" s="57">
        <v>74</v>
      </c>
      <c r="AG1010" s="57">
        <v>85</v>
      </c>
      <c r="AH1010" s="74"/>
      <c r="AI1010" s="74"/>
      <c r="AJ1010" s="74"/>
    </row>
    <row r="1011" spans="1:36" x14ac:dyDescent="0.35">
      <c r="A1011" t="s">
        <v>1912</v>
      </c>
      <c r="U1011" s="57">
        <v>171</v>
      </c>
      <c r="V1011" s="57">
        <v>20</v>
      </c>
      <c r="W1011" s="57">
        <v>19</v>
      </c>
      <c r="X1011" s="57">
        <v>8</v>
      </c>
      <c r="Y1011" s="57">
        <v>7</v>
      </c>
      <c r="Z1011" s="57">
        <v>19</v>
      </c>
      <c r="AC1011" s="57">
        <v>104</v>
      </c>
      <c r="AD1011" s="57">
        <v>126</v>
      </c>
      <c r="AE1011" s="57">
        <v>108</v>
      </c>
      <c r="AF1011" s="57">
        <v>88</v>
      </c>
      <c r="AG1011" s="57">
        <v>78</v>
      </c>
      <c r="AH1011" s="74"/>
      <c r="AI1011" s="74"/>
      <c r="AJ1011" s="74"/>
    </row>
    <row r="1012" spans="1:36" x14ac:dyDescent="0.35">
      <c r="A1012" t="s">
        <v>1913</v>
      </c>
      <c r="U1012" s="57">
        <v>174</v>
      </c>
      <c r="V1012" s="57">
        <v>20</v>
      </c>
      <c r="W1012" s="57">
        <v>23</v>
      </c>
      <c r="X1012" s="57">
        <v>7</v>
      </c>
      <c r="Y1012" s="57">
        <v>11</v>
      </c>
      <c r="Z1012" s="57">
        <v>14</v>
      </c>
      <c r="AC1012" s="57">
        <v>105</v>
      </c>
      <c r="AD1012" s="57">
        <v>131</v>
      </c>
      <c r="AE1012" s="57">
        <v>121</v>
      </c>
      <c r="AF1012" s="57">
        <v>107</v>
      </c>
      <c r="AG1012" s="57">
        <v>79</v>
      </c>
      <c r="AH1012" s="74"/>
      <c r="AI1012" s="74"/>
      <c r="AJ1012" s="74"/>
    </row>
    <row r="1013" spans="1:36" x14ac:dyDescent="0.35">
      <c r="A1013" t="s">
        <v>1914</v>
      </c>
      <c r="U1013" s="57">
        <v>189</v>
      </c>
      <c r="V1013" s="57">
        <v>12</v>
      </c>
      <c r="W1013" s="57">
        <v>24</v>
      </c>
      <c r="X1013" s="57">
        <v>8</v>
      </c>
      <c r="Y1013" s="57">
        <v>16</v>
      </c>
      <c r="Z1013" s="57">
        <v>11</v>
      </c>
      <c r="AC1013" s="57">
        <v>94</v>
      </c>
      <c r="AD1013" s="57">
        <v>114</v>
      </c>
      <c r="AE1013" s="57">
        <v>106</v>
      </c>
      <c r="AF1013" s="57">
        <v>74</v>
      </c>
      <c r="AG1013" s="57">
        <v>79</v>
      </c>
      <c r="AH1013" s="74"/>
      <c r="AI1013" s="74"/>
      <c r="AJ1013" s="74"/>
    </row>
    <row r="1014" spans="1:36" x14ac:dyDescent="0.35">
      <c r="A1014" t="s">
        <v>1915</v>
      </c>
      <c r="U1014" s="57">
        <v>197</v>
      </c>
      <c r="V1014" s="57">
        <v>15</v>
      </c>
      <c r="W1014" s="57">
        <v>27</v>
      </c>
      <c r="X1014" s="57">
        <v>14</v>
      </c>
      <c r="Y1014" s="57">
        <v>16</v>
      </c>
      <c r="Z1014" s="57">
        <v>8</v>
      </c>
      <c r="AC1014" s="57">
        <v>92</v>
      </c>
      <c r="AD1014" s="57">
        <v>112</v>
      </c>
      <c r="AE1014" s="57">
        <v>103</v>
      </c>
      <c r="AF1014" s="57">
        <v>78</v>
      </c>
      <c r="AG1014" s="57">
        <v>78</v>
      </c>
      <c r="AH1014" s="74"/>
      <c r="AI1014" s="74"/>
      <c r="AJ1014" s="74"/>
    </row>
    <row r="1015" spans="1:36" x14ac:dyDescent="0.35">
      <c r="A1015" t="s">
        <v>1916</v>
      </c>
      <c r="U1015" s="57">
        <v>195</v>
      </c>
      <c r="V1015" s="57">
        <v>18</v>
      </c>
      <c r="W1015" s="57">
        <v>30</v>
      </c>
      <c r="X1015" s="57">
        <v>10</v>
      </c>
      <c r="Y1015" s="57">
        <v>13</v>
      </c>
      <c r="Z1015" s="57">
        <v>9</v>
      </c>
      <c r="AC1015" s="57">
        <v>92</v>
      </c>
      <c r="AD1015" s="57">
        <v>112</v>
      </c>
      <c r="AE1015" s="57">
        <v>103</v>
      </c>
      <c r="AF1015" s="57">
        <v>63</v>
      </c>
      <c r="AG1015" s="57">
        <v>72</v>
      </c>
      <c r="AH1015" s="74"/>
      <c r="AI1015" s="74"/>
      <c r="AJ1015" s="74"/>
    </row>
    <row r="1016" spans="1:36" x14ac:dyDescent="0.35">
      <c r="A1016" t="s">
        <v>1917</v>
      </c>
      <c r="U1016" s="57">
        <v>203</v>
      </c>
      <c r="V1016" s="57">
        <v>22</v>
      </c>
      <c r="W1016" s="57">
        <v>26</v>
      </c>
      <c r="X1016" s="57">
        <v>7</v>
      </c>
      <c r="Y1016" s="57">
        <v>16</v>
      </c>
      <c r="Z1016" s="57">
        <v>13</v>
      </c>
      <c r="AC1016" s="57">
        <v>93</v>
      </c>
      <c r="AD1016" s="57">
        <v>110</v>
      </c>
      <c r="AE1016" s="57">
        <v>103</v>
      </c>
      <c r="AF1016" s="57">
        <v>78</v>
      </c>
      <c r="AG1016" s="57">
        <v>72</v>
      </c>
      <c r="AH1016" s="74"/>
      <c r="AI1016" s="74"/>
      <c r="AJ1016" s="74"/>
    </row>
    <row r="1017" spans="1:36" x14ac:dyDescent="0.35">
      <c r="A1017" t="s">
        <v>1918</v>
      </c>
      <c r="U1017" s="57">
        <v>197</v>
      </c>
      <c r="V1017" s="57">
        <v>17</v>
      </c>
      <c r="W1017" s="57">
        <v>26</v>
      </c>
      <c r="X1017" s="57">
        <v>13</v>
      </c>
      <c r="Y1017" s="57">
        <v>16</v>
      </c>
      <c r="Z1017" s="57">
        <v>9</v>
      </c>
      <c r="AC1017" s="57">
        <v>95</v>
      </c>
      <c r="AD1017" s="57">
        <v>110</v>
      </c>
      <c r="AE1017" s="57">
        <v>102</v>
      </c>
      <c r="AF1017" s="57">
        <v>76</v>
      </c>
      <c r="AG1017" s="57">
        <v>72</v>
      </c>
      <c r="AH1017" s="74"/>
      <c r="AI1017" s="74"/>
      <c r="AJ1017" s="74"/>
    </row>
    <row r="1018" spans="1:36" x14ac:dyDescent="0.35">
      <c r="A1018" t="s">
        <v>1919</v>
      </c>
      <c r="U1018" s="57">
        <v>188</v>
      </c>
      <c r="V1018" s="57">
        <v>19</v>
      </c>
      <c r="W1018" s="57">
        <v>25</v>
      </c>
      <c r="X1018" s="57">
        <v>13</v>
      </c>
      <c r="Y1018" s="57">
        <v>13</v>
      </c>
      <c r="Z1018" s="57">
        <v>6</v>
      </c>
      <c r="AC1018" s="57">
        <v>104</v>
      </c>
      <c r="AD1018" s="57">
        <v>126</v>
      </c>
      <c r="AE1018" s="57">
        <v>109</v>
      </c>
      <c r="AF1018" s="57">
        <v>85</v>
      </c>
      <c r="AG1018" s="57">
        <v>72</v>
      </c>
      <c r="AH1018" s="74"/>
      <c r="AI1018" s="74"/>
      <c r="AJ1018" s="74"/>
    </row>
    <row r="1019" spans="1:36" x14ac:dyDescent="0.35">
      <c r="A1019" t="s">
        <v>1920</v>
      </c>
      <c r="U1019" s="57">
        <v>161</v>
      </c>
      <c r="V1019" s="57">
        <v>14</v>
      </c>
      <c r="W1019" s="57">
        <v>21</v>
      </c>
      <c r="X1019" s="57">
        <v>9</v>
      </c>
      <c r="Y1019" s="57">
        <v>10</v>
      </c>
      <c r="Z1019" s="57">
        <v>9</v>
      </c>
      <c r="AC1019" s="57">
        <v>104</v>
      </c>
      <c r="AD1019" s="57">
        <v>132</v>
      </c>
      <c r="AE1019" s="57">
        <v>120</v>
      </c>
      <c r="AF1019" s="57">
        <v>100</v>
      </c>
      <c r="AG1019" s="57">
        <v>72</v>
      </c>
      <c r="AH1019" s="74"/>
      <c r="AI1019" s="74"/>
      <c r="AJ1019" s="74"/>
    </row>
    <row r="1020" spans="1:36" x14ac:dyDescent="0.35">
      <c r="A1020" t="s">
        <v>1921</v>
      </c>
      <c r="U1020" s="57">
        <v>166</v>
      </c>
      <c r="V1020" s="57">
        <v>12</v>
      </c>
      <c r="W1020" s="57">
        <v>21</v>
      </c>
      <c r="X1020" s="57">
        <v>16</v>
      </c>
      <c r="Y1020" s="57">
        <v>10</v>
      </c>
      <c r="Z1020" s="57">
        <v>8</v>
      </c>
      <c r="AC1020" s="57">
        <v>94</v>
      </c>
      <c r="AD1020" s="57">
        <v>114</v>
      </c>
      <c r="AE1020" s="57">
        <v>105</v>
      </c>
      <c r="AF1020" s="57">
        <v>71</v>
      </c>
      <c r="AG1020" s="57">
        <v>72</v>
      </c>
      <c r="AH1020" s="74"/>
      <c r="AI1020" s="74"/>
      <c r="AJ1020" s="74"/>
    </row>
    <row r="1021" spans="1:36" x14ac:dyDescent="0.35">
      <c r="A1021" t="s">
        <v>1922</v>
      </c>
      <c r="U1021" s="57">
        <v>197</v>
      </c>
      <c r="V1021" s="57">
        <v>15</v>
      </c>
      <c r="W1021" s="57">
        <v>28</v>
      </c>
      <c r="X1021" s="57">
        <v>9</v>
      </c>
      <c r="Y1021" s="57">
        <v>11</v>
      </c>
      <c r="Z1021" s="57">
        <v>8</v>
      </c>
      <c r="AC1021" s="57">
        <v>93</v>
      </c>
      <c r="AD1021" s="57">
        <v>114</v>
      </c>
      <c r="AE1021" s="57">
        <v>105</v>
      </c>
      <c r="AF1021" s="57">
        <v>77</v>
      </c>
      <c r="AG1021" s="57">
        <v>73</v>
      </c>
      <c r="AH1021" s="74"/>
      <c r="AI1021" s="74"/>
      <c r="AJ1021" s="74"/>
    </row>
    <row r="1022" spans="1:36" x14ac:dyDescent="0.35">
      <c r="A1022" t="s">
        <v>1923</v>
      </c>
      <c r="U1022" s="57">
        <v>192</v>
      </c>
      <c r="V1022" s="57">
        <v>17</v>
      </c>
      <c r="W1022" s="57">
        <v>20</v>
      </c>
      <c r="X1022" s="57">
        <v>8</v>
      </c>
      <c r="Y1022" s="57">
        <v>12</v>
      </c>
      <c r="Z1022" s="57">
        <v>8</v>
      </c>
      <c r="AC1022" s="57">
        <v>92</v>
      </c>
      <c r="AD1022" s="57">
        <v>113</v>
      </c>
      <c r="AE1022" s="57">
        <v>106</v>
      </c>
      <c r="AF1022" s="57">
        <v>79</v>
      </c>
      <c r="AG1022" s="57">
        <v>77</v>
      </c>
      <c r="AH1022" s="74"/>
      <c r="AI1022" s="74"/>
      <c r="AJ1022" s="74"/>
    </row>
    <row r="1023" spans="1:36" x14ac:dyDescent="0.35">
      <c r="A1023" t="s">
        <v>1924</v>
      </c>
      <c r="U1023" s="57">
        <v>199</v>
      </c>
      <c r="V1023" s="57">
        <v>20</v>
      </c>
      <c r="W1023" s="57">
        <v>24</v>
      </c>
      <c r="X1023" s="57">
        <v>15</v>
      </c>
      <c r="Y1023" s="57">
        <v>14</v>
      </c>
      <c r="Z1023" s="57">
        <v>11</v>
      </c>
      <c r="AC1023" s="57">
        <v>92</v>
      </c>
      <c r="AD1023" s="57">
        <v>110</v>
      </c>
      <c r="AE1023" s="57">
        <v>103</v>
      </c>
      <c r="AF1023" s="57">
        <v>77</v>
      </c>
      <c r="AG1023" s="57">
        <v>78</v>
      </c>
      <c r="AH1023" s="74"/>
      <c r="AI1023" s="74"/>
      <c r="AJ1023" s="74"/>
    </row>
    <row r="1024" spans="1:36" x14ac:dyDescent="0.35">
      <c r="A1024" t="s">
        <v>1925</v>
      </c>
      <c r="U1024" s="57">
        <v>182</v>
      </c>
      <c r="V1024" s="57">
        <v>14</v>
      </c>
      <c r="W1024" s="57">
        <v>19</v>
      </c>
      <c r="X1024" s="57">
        <v>7</v>
      </c>
      <c r="Y1024" s="57">
        <v>13</v>
      </c>
      <c r="Z1024" s="57">
        <v>12</v>
      </c>
      <c r="AC1024" s="57">
        <v>94</v>
      </c>
      <c r="AD1024" s="57">
        <v>110</v>
      </c>
      <c r="AE1024" s="57">
        <v>101</v>
      </c>
      <c r="AF1024" s="57">
        <v>73</v>
      </c>
      <c r="AG1024" s="57">
        <v>76</v>
      </c>
      <c r="AH1024" s="74"/>
      <c r="AI1024" s="74"/>
      <c r="AJ1024" s="74"/>
    </row>
    <row r="1025" spans="1:36" x14ac:dyDescent="0.35">
      <c r="A1025" t="s">
        <v>1926</v>
      </c>
      <c r="U1025" s="57">
        <v>168</v>
      </c>
      <c r="V1025" s="57">
        <v>21</v>
      </c>
      <c r="W1025" s="57">
        <v>19</v>
      </c>
      <c r="X1025" s="57">
        <v>8</v>
      </c>
      <c r="Y1025" s="57">
        <v>11</v>
      </c>
      <c r="Z1025" s="57">
        <v>6</v>
      </c>
      <c r="AC1025" s="57">
        <v>99</v>
      </c>
      <c r="AD1025" s="57">
        <v>119</v>
      </c>
      <c r="AE1025" s="57">
        <v>107</v>
      </c>
      <c r="AF1025" s="57">
        <v>100</v>
      </c>
      <c r="AG1025" s="57">
        <v>82</v>
      </c>
      <c r="AH1025" s="74"/>
      <c r="AI1025" s="74"/>
      <c r="AJ1025" s="74"/>
    </row>
    <row r="1026" spans="1:36" x14ac:dyDescent="0.35">
      <c r="A1026" t="s">
        <v>1927</v>
      </c>
      <c r="U1026" s="57">
        <v>158</v>
      </c>
      <c r="V1026" s="57">
        <v>13</v>
      </c>
      <c r="W1026" s="57">
        <v>18</v>
      </c>
      <c r="X1026" s="57">
        <v>10</v>
      </c>
      <c r="Y1026" s="57">
        <v>8</v>
      </c>
      <c r="Z1026" s="57">
        <v>8</v>
      </c>
      <c r="AC1026" s="57">
        <v>104</v>
      </c>
      <c r="AD1026" s="57">
        <v>130</v>
      </c>
      <c r="AE1026" s="57">
        <v>123</v>
      </c>
      <c r="AF1026" s="57">
        <v>92</v>
      </c>
      <c r="AG1026" s="57">
        <v>81</v>
      </c>
      <c r="AH1026" s="74"/>
      <c r="AI1026" s="74"/>
      <c r="AJ1026" s="74"/>
    </row>
    <row r="1027" spans="1:36" x14ac:dyDescent="0.35">
      <c r="A1027" t="s">
        <v>1928</v>
      </c>
      <c r="U1027" s="57">
        <v>164</v>
      </c>
      <c r="V1027" s="57">
        <v>21</v>
      </c>
      <c r="W1027" s="57">
        <v>15</v>
      </c>
      <c r="X1027" s="57">
        <v>9</v>
      </c>
      <c r="Y1027" s="57">
        <v>13</v>
      </c>
      <c r="Z1027" s="57">
        <v>8</v>
      </c>
      <c r="AC1027" s="57">
        <v>92</v>
      </c>
      <c r="AD1027" s="57">
        <v>112</v>
      </c>
      <c r="AE1027" s="57">
        <v>104</v>
      </c>
      <c r="AF1027" s="57">
        <v>70</v>
      </c>
      <c r="AG1027" s="57">
        <v>81</v>
      </c>
      <c r="AH1027" s="74"/>
      <c r="AI1027" s="74"/>
      <c r="AJ1027" s="74"/>
    </row>
    <row r="1028" spans="1:36" x14ac:dyDescent="0.35">
      <c r="A1028" t="s">
        <v>1929</v>
      </c>
      <c r="U1028" s="57">
        <v>206</v>
      </c>
      <c r="V1028" s="57">
        <v>17</v>
      </c>
      <c r="W1028" s="57">
        <v>23</v>
      </c>
      <c r="X1028" s="57">
        <v>11</v>
      </c>
      <c r="Y1028" s="57">
        <v>13</v>
      </c>
      <c r="Z1028" s="57">
        <v>9</v>
      </c>
      <c r="AC1028" s="57">
        <v>92</v>
      </c>
      <c r="AD1028" s="57">
        <v>113</v>
      </c>
      <c r="AE1028" s="57">
        <v>103</v>
      </c>
      <c r="AF1028" s="57">
        <v>76</v>
      </c>
      <c r="AG1028" s="57">
        <v>81</v>
      </c>
      <c r="AH1028" s="74"/>
      <c r="AI1028" s="74"/>
      <c r="AJ1028" s="74"/>
    </row>
    <row r="1029" spans="1:36" x14ac:dyDescent="0.35">
      <c r="A1029" t="s">
        <v>1930</v>
      </c>
      <c r="U1029" s="57">
        <v>175</v>
      </c>
      <c r="V1029" s="57">
        <v>15</v>
      </c>
      <c r="W1029" s="57">
        <v>21</v>
      </c>
      <c r="X1029" s="57">
        <v>18</v>
      </c>
      <c r="Y1029" s="57">
        <v>10</v>
      </c>
      <c r="Z1029" s="57">
        <v>8</v>
      </c>
      <c r="AC1029" s="57">
        <v>91</v>
      </c>
      <c r="AD1029" s="57">
        <v>111</v>
      </c>
      <c r="AE1029" s="57">
        <v>104</v>
      </c>
      <c r="AF1029" s="57">
        <v>77</v>
      </c>
      <c r="AG1029" s="57">
        <v>86</v>
      </c>
      <c r="AH1029" s="74"/>
      <c r="AI1029" s="74"/>
      <c r="AJ1029" s="74"/>
    </row>
    <row r="1030" spans="1:36" x14ac:dyDescent="0.35">
      <c r="A1030" t="s">
        <v>1931</v>
      </c>
      <c r="U1030" s="57">
        <v>213</v>
      </c>
      <c r="V1030" s="57">
        <v>23</v>
      </c>
      <c r="W1030" s="57">
        <v>22</v>
      </c>
      <c r="X1030" s="57">
        <v>11</v>
      </c>
      <c r="Y1030" s="57">
        <v>17</v>
      </c>
      <c r="Z1030" s="57">
        <v>11</v>
      </c>
      <c r="AC1030" s="57">
        <v>90</v>
      </c>
      <c r="AD1030" s="57">
        <v>108</v>
      </c>
      <c r="AE1030" s="57">
        <v>100</v>
      </c>
      <c r="AF1030" s="57">
        <v>79</v>
      </c>
      <c r="AG1030" s="57">
        <v>85</v>
      </c>
      <c r="AH1030" s="74"/>
      <c r="AI1030" s="74"/>
      <c r="AJ1030" s="74"/>
    </row>
    <row r="1031" spans="1:36" x14ac:dyDescent="0.35">
      <c r="A1031" t="s">
        <v>1932</v>
      </c>
      <c r="U1031" s="57">
        <v>181</v>
      </c>
      <c r="V1031" s="57">
        <v>12</v>
      </c>
      <c r="W1031" s="57">
        <v>24</v>
      </c>
      <c r="X1031" s="57">
        <v>11</v>
      </c>
      <c r="Y1031" s="57">
        <v>15</v>
      </c>
      <c r="Z1031" s="57">
        <v>8</v>
      </c>
      <c r="AC1031" s="57">
        <v>94</v>
      </c>
      <c r="AD1031" s="57">
        <v>110</v>
      </c>
      <c r="AE1031" s="57">
        <v>100</v>
      </c>
      <c r="AF1031" s="57">
        <v>73</v>
      </c>
      <c r="AG1031" s="57">
        <v>89</v>
      </c>
      <c r="AH1031" s="74"/>
      <c r="AI1031" s="74"/>
      <c r="AJ1031" s="74"/>
    </row>
    <row r="1032" spans="1:36" x14ac:dyDescent="0.35">
      <c r="A1032" t="s">
        <v>1933</v>
      </c>
      <c r="U1032" s="57">
        <v>164</v>
      </c>
      <c r="V1032" s="57">
        <v>16</v>
      </c>
      <c r="W1032" s="57">
        <v>18</v>
      </c>
      <c r="X1032" s="57">
        <v>11</v>
      </c>
      <c r="Y1032" s="57">
        <v>9</v>
      </c>
      <c r="Z1032" s="57">
        <v>10</v>
      </c>
      <c r="AC1032" s="57">
        <v>101</v>
      </c>
      <c r="AD1032" s="57">
        <v>121</v>
      </c>
      <c r="AE1032" s="57">
        <v>111</v>
      </c>
      <c r="AF1032" s="57">
        <v>90</v>
      </c>
      <c r="AG1032" s="57">
        <v>88</v>
      </c>
      <c r="AH1032" s="74"/>
      <c r="AI1032" s="74"/>
      <c r="AJ1032" s="74"/>
    </row>
    <row r="1033" spans="1:36" x14ac:dyDescent="0.35">
      <c r="A1033" t="s">
        <v>1934</v>
      </c>
      <c r="U1033" s="57">
        <v>163</v>
      </c>
      <c r="V1033" s="57">
        <v>16</v>
      </c>
      <c r="W1033" s="57">
        <v>20</v>
      </c>
      <c r="X1033" s="57">
        <v>9</v>
      </c>
      <c r="Y1033" s="57">
        <v>8</v>
      </c>
      <c r="Z1033" s="57">
        <v>8</v>
      </c>
      <c r="AC1033" s="57">
        <v>99</v>
      </c>
      <c r="AD1033" s="57">
        <v>124</v>
      </c>
      <c r="AE1033" s="57">
        <v>120</v>
      </c>
      <c r="AF1033" s="57">
        <v>88</v>
      </c>
      <c r="AG1033" s="57">
        <v>88</v>
      </c>
      <c r="AH1033" s="74"/>
      <c r="AI1033" s="74"/>
      <c r="AJ1033" s="74"/>
    </row>
    <row r="1034" spans="1:36" x14ac:dyDescent="0.35">
      <c r="A1034" t="s">
        <v>1935</v>
      </c>
      <c r="U1034" s="57">
        <v>169</v>
      </c>
      <c r="V1034" s="57">
        <v>14</v>
      </c>
      <c r="W1034" s="57">
        <v>22</v>
      </c>
      <c r="X1034" s="57">
        <v>9</v>
      </c>
      <c r="Y1034" s="57">
        <v>10</v>
      </c>
      <c r="Z1034" s="57">
        <v>11</v>
      </c>
      <c r="AC1034" s="57">
        <v>91</v>
      </c>
      <c r="AD1034" s="57">
        <v>110</v>
      </c>
      <c r="AE1034" s="57">
        <v>102</v>
      </c>
      <c r="AF1034" s="57">
        <v>74</v>
      </c>
      <c r="AG1034" s="57">
        <v>88</v>
      </c>
      <c r="AH1034" s="74"/>
      <c r="AI1034" s="74"/>
      <c r="AJ1034" s="74"/>
    </row>
    <row r="1035" spans="1:36" x14ac:dyDescent="0.35">
      <c r="A1035" t="s">
        <v>1936</v>
      </c>
      <c r="U1035" s="57">
        <v>187</v>
      </c>
      <c r="V1035" s="57">
        <v>13</v>
      </c>
      <c r="W1035" s="57">
        <v>21</v>
      </c>
      <c r="X1035" s="57">
        <v>7</v>
      </c>
      <c r="Y1035" s="57">
        <v>10</v>
      </c>
      <c r="Z1035" s="57">
        <v>8</v>
      </c>
      <c r="AC1035" s="57">
        <v>91</v>
      </c>
      <c r="AD1035" s="57">
        <v>108</v>
      </c>
      <c r="AE1035" s="57">
        <v>102</v>
      </c>
      <c r="AF1035" s="57">
        <v>79</v>
      </c>
      <c r="AG1035" s="57">
        <v>88</v>
      </c>
      <c r="AH1035" s="74"/>
      <c r="AI1035" s="74"/>
      <c r="AJ1035" s="74"/>
    </row>
    <row r="1036" spans="1:36" x14ac:dyDescent="0.35">
      <c r="A1036" t="s">
        <v>1937</v>
      </c>
      <c r="U1036" s="57">
        <v>193</v>
      </c>
      <c r="V1036" s="57">
        <v>21</v>
      </c>
      <c r="W1036" s="57">
        <v>18</v>
      </c>
      <c r="X1036" s="57">
        <v>10</v>
      </c>
      <c r="Y1036" s="57">
        <v>14</v>
      </c>
      <c r="Z1036" s="57">
        <v>8</v>
      </c>
      <c r="AC1036" s="57">
        <v>91</v>
      </c>
      <c r="AD1036" s="57">
        <v>109</v>
      </c>
      <c r="AE1036" s="57">
        <v>102</v>
      </c>
      <c r="AF1036" s="57">
        <v>81</v>
      </c>
      <c r="AG1036" s="57">
        <v>85</v>
      </c>
      <c r="AH1036" s="74"/>
      <c r="AI1036" s="74"/>
      <c r="AJ1036" s="74"/>
    </row>
    <row r="1037" spans="1:36" x14ac:dyDescent="0.35">
      <c r="A1037" t="s">
        <v>1938</v>
      </c>
      <c r="U1037" s="57">
        <v>189</v>
      </c>
      <c r="V1037" s="57">
        <v>16</v>
      </c>
      <c r="W1037" s="57">
        <v>22</v>
      </c>
      <c r="X1037" s="57">
        <v>18</v>
      </c>
      <c r="Y1037" s="57">
        <v>16</v>
      </c>
      <c r="Z1037" s="57">
        <v>12</v>
      </c>
      <c r="AC1037" s="57">
        <v>91</v>
      </c>
      <c r="AD1037" s="57">
        <v>107</v>
      </c>
      <c r="AE1037" s="57">
        <v>101</v>
      </c>
      <c r="AF1037" s="57">
        <v>83</v>
      </c>
      <c r="AG1037" s="57">
        <v>86</v>
      </c>
      <c r="AH1037" s="74"/>
      <c r="AI1037" s="74"/>
      <c r="AJ1037" s="74"/>
    </row>
    <row r="1038" spans="1:36" x14ac:dyDescent="0.35">
      <c r="A1038" t="s">
        <v>1939</v>
      </c>
      <c r="U1038" s="57">
        <v>180</v>
      </c>
      <c r="V1038" s="57">
        <v>13</v>
      </c>
      <c r="W1038" s="57">
        <v>23</v>
      </c>
      <c r="X1038" s="57">
        <v>7</v>
      </c>
      <c r="Y1038" s="57">
        <v>16</v>
      </c>
      <c r="Z1038" s="57">
        <v>10</v>
      </c>
      <c r="AC1038" s="57">
        <v>94</v>
      </c>
      <c r="AD1038" s="57">
        <v>108</v>
      </c>
      <c r="AE1038" s="57">
        <v>99</v>
      </c>
      <c r="AF1038" s="57">
        <v>77</v>
      </c>
      <c r="AG1038" s="57">
        <v>87</v>
      </c>
      <c r="AH1038" s="74"/>
      <c r="AI1038" s="74"/>
      <c r="AJ1038" s="74"/>
    </row>
    <row r="1039" spans="1:36" x14ac:dyDescent="0.35">
      <c r="A1039" t="s">
        <v>1940</v>
      </c>
      <c r="U1039" s="57">
        <v>174</v>
      </c>
      <c r="V1039" s="57">
        <v>17</v>
      </c>
      <c r="W1039" s="57">
        <v>18</v>
      </c>
      <c r="X1039" s="57">
        <v>13</v>
      </c>
      <c r="Y1039" s="57">
        <v>10</v>
      </c>
      <c r="Z1039" s="57">
        <v>21</v>
      </c>
      <c r="AC1039" s="57">
        <v>101</v>
      </c>
      <c r="AD1039" s="57">
        <v>121</v>
      </c>
      <c r="AE1039" s="57">
        <v>109</v>
      </c>
      <c r="AF1039" s="57">
        <v>99</v>
      </c>
      <c r="AG1039" s="57">
        <v>87</v>
      </c>
      <c r="AH1039" s="74"/>
      <c r="AI1039" s="74"/>
      <c r="AJ1039" s="74"/>
    </row>
    <row r="1040" spans="1:36" x14ac:dyDescent="0.35">
      <c r="A1040" t="s">
        <v>1941</v>
      </c>
      <c r="U1040" s="57">
        <v>150</v>
      </c>
      <c r="V1040" s="57">
        <v>11</v>
      </c>
      <c r="W1040" s="57">
        <v>17</v>
      </c>
      <c r="X1040" s="57">
        <v>6</v>
      </c>
      <c r="Y1040" s="57">
        <v>10</v>
      </c>
      <c r="Z1040" s="57">
        <v>9</v>
      </c>
      <c r="AC1040" s="57">
        <v>105</v>
      </c>
      <c r="AD1040" s="57">
        <v>131</v>
      </c>
      <c r="AE1040" s="57">
        <v>120</v>
      </c>
      <c r="AF1040" s="57">
        <v>87</v>
      </c>
      <c r="AG1040" s="57">
        <v>87</v>
      </c>
      <c r="AH1040" s="74"/>
      <c r="AI1040" s="74"/>
      <c r="AJ1040" s="74"/>
    </row>
    <row r="1041" spans="1:36" x14ac:dyDescent="0.35">
      <c r="A1041" t="s">
        <v>1942</v>
      </c>
      <c r="U1041" s="57">
        <v>178</v>
      </c>
      <c r="V1041" s="57">
        <v>17</v>
      </c>
      <c r="W1041" s="57">
        <v>27</v>
      </c>
      <c r="X1041" s="57">
        <v>10</v>
      </c>
      <c r="Y1041" s="57">
        <v>13</v>
      </c>
      <c r="Z1041" s="57">
        <v>10</v>
      </c>
      <c r="AC1041" s="57">
        <v>93</v>
      </c>
      <c r="AD1041" s="57">
        <v>113</v>
      </c>
      <c r="AE1041" s="57">
        <v>105</v>
      </c>
      <c r="AF1041" s="57">
        <v>71</v>
      </c>
      <c r="AG1041" s="57">
        <v>87</v>
      </c>
      <c r="AH1041" s="74"/>
      <c r="AI1041" s="74"/>
      <c r="AJ1041" s="74"/>
    </row>
    <row r="1042" spans="1:36" x14ac:dyDescent="0.35">
      <c r="A1042" t="s">
        <v>1943</v>
      </c>
      <c r="U1042" s="57">
        <v>151</v>
      </c>
      <c r="V1042" s="57">
        <v>14</v>
      </c>
      <c r="W1042" s="57">
        <v>17</v>
      </c>
      <c r="X1042" s="57"/>
      <c r="Y1042" s="57">
        <v>14</v>
      </c>
      <c r="Z1042" s="57">
        <v>11</v>
      </c>
      <c r="AC1042" s="57">
        <v>92</v>
      </c>
      <c r="AD1042" s="57">
        <v>112</v>
      </c>
      <c r="AE1042" s="57">
        <v>103</v>
      </c>
      <c r="AF1042" s="57">
        <v>77</v>
      </c>
      <c r="AG1042" s="57">
        <v>87</v>
      </c>
      <c r="AH1042" s="74"/>
      <c r="AI1042" s="74"/>
      <c r="AJ1042" s="74"/>
    </row>
    <row r="1043" spans="1:36" x14ac:dyDescent="0.35">
      <c r="A1043" t="s">
        <v>1944</v>
      </c>
      <c r="U1043" s="57">
        <v>148</v>
      </c>
      <c r="V1043" s="57">
        <v>16</v>
      </c>
      <c r="W1043" s="57">
        <v>20</v>
      </c>
      <c r="X1043" s="57">
        <v>8</v>
      </c>
      <c r="Y1043" s="57">
        <v>6</v>
      </c>
      <c r="Z1043" s="57">
        <v>11</v>
      </c>
      <c r="AC1043" s="57">
        <v>91</v>
      </c>
      <c r="AD1043" s="57">
        <v>110</v>
      </c>
      <c r="AE1043" s="57">
        <v>103</v>
      </c>
      <c r="AF1043" s="57">
        <v>78</v>
      </c>
      <c r="AG1043" s="57">
        <v>87</v>
      </c>
      <c r="AH1043" s="74"/>
      <c r="AI1043" s="74"/>
      <c r="AJ1043" s="74"/>
    </row>
    <row r="1044" spans="1:36" x14ac:dyDescent="0.35">
      <c r="A1044" t="s">
        <v>1945</v>
      </c>
      <c r="U1044" s="57">
        <v>179</v>
      </c>
      <c r="V1044" s="57">
        <v>20</v>
      </c>
      <c r="W1044" s="57">
        <v>21</v>
      </c>
      <c r="X1044" s="57">
        <v>11</v>
      </c>
      <c r="Y1044" s="57">
        <v>14</v>
      </c>
      <c r="Z1044" s="57">
        <v>7</v>
      </c>
      <c r="AC1044" s="57">
        <v>92</v>
      </c>
      <c r="AD1044" s="57">
        <v>109</v>
      </c>
      <c r="AE1044" s="57">
        <v>101</v>
      </c>
      <c r="AF1044" s="57">
        <v>76</v>
      </c>
      <c r="AG1044" s="57">
        <v>85</v>
      </c>
      <c r="AH1044" s="74"/>
      <c r="AI1044" s="74"/>
      <c r="AJ1044" s="74"/>
    </row>
    <row r="1045" spans="1:36" x14ac:dyDescent="0.35">
      <c r="A1045" t="s">
        <v>1946</v>
      </c>
      <c r="U1045" s="57">
        <v>193</v>
      </c>
      <c r="V1045" s="57">
        <v>11</v>
      </c>
      <c r="W1045" s="57">
        <v>28</v>
      </c>
      <c r="X1045" s="57">
        <v>10</v>
      </c>
      <c r="Y1045" s="57">
        <v>12</v>
      </c>
      <c r="Z1045" s="57">
        <v>8</v>
      </c>
      <c r="AC1045" s="57">
        <v>95</v>
      </c>
      <c r="AD1045" s="57">
        <v>111</v>
      </c>
      <c r="AE1045" s="57">
        <v>101</v>
      </c>
      <c r="AF1045" s="57">
        <v>73</v>
      </c>
      <c r="AG1045" s="57">
        <v>84</v>
      </c>
      <c r="AH1045" s="74"/>
      <c r="AI1045" s="74"/>
      <c r="AJ1045" s="74"/>
    </row>
    <row r="1046" spans="1:36" x14ac:dyDescent="0.35">
      <c r="A1046" t="s">
        <v>1947</v>
      </c>
      <c r="U1046" s="57">
        <v>161</v>
      </c>
      <c r="V1046" s="57">
        <v>18</v>
      </c>
      <c r="W1046" s="57">
        <v>14</v>
      </c>
      <c r="X1046" s="57">
        <v>7</v>
      </c>
      <c r="Y1046" s="57">
        <v>8</v>
      </c>
      <c r="Z1046" s="57">
        <v>9</v>
      </c>
      <c r="AC1046" s="57">
        <v>99</v>
      </c>
      <c r="AD1046" s="57">
        <v>119</v>
      </c>
      <c r="AE1046" s="57">
        <v>108</v>
      </c>
      <c r="AF1046" s="57">
        <v>85</v>
      </c>
      <c r="AG1046" s="57">
        <v>79</v>
      </c>
      <c r="AH1046" s="74"/>
      <c r="AI1046" s="74"/>
      <c r="AJ1046" s="74"/>
    </row>
    <row r="1047" spans="1:36" x14ac:dyDescent="0.35">
      <c r="A1047" t="s">
        <v>1948</v>
      </c>
      <c r="U1047" s="57">
        <v>154</v>
      </c>
      <c r="V1047" s="57">
        <v>14</v>
      </c>
      <c r="W1047" s="57">
        <v>17</v>
      </c>
      <c r="X1047" s="57">
        <v>8</v>
      </c>
      <c r="Y1047" s="57">
        <v>7</v>
      </c>
      <c r="Z1047" s="57">
        <v>18</v>
      </c>
      <c r="AC1047" s="57">
        <v>98</v>
      </c>
      <c r="AD1047" s="57">
        <v>123</v>
      </c>
      <c r="AE1047" s="57">
        <v>117</v>
      </c>
      <c r="AF1047" s="57">
        <v>87</v>
      </c>
      <c r="AG1047" s="57">
        <v>79</v>
      </c>
      <c r="AH1047" s="74"/>
      <c r="AI1047" s="74"/>
      <c r="AJ1047" s="74"/>
    </row>
    <row r="1048" spans="1:36" x14ac:dyDescent="0.35">
      <c r="A1048" t="s">
        <v>1949</v>
      </c>
      <c r="U1048" s="57">
        <v>165</v>
      </c>
      <c r="V1048" s="57">
        <v>16</v>
      </c>
      <c r="W1048" s="57">
        <v>22</v>
      </c>
      <c r="X1048" s="57">
        <v>11</v>
      </c>
      <c r="Y1048" s="57">
        <v>16</v>
      </c>
      <c r="Z1048" s="57">
        <v>8</v>
      </c>
      <c r="AC1048" s="57">
        <v>93</v>
      </c>
      <c r="AD1048" s="57">
        <v>115</v>
      </c>
      <c r="AE1048" s="57">
        <v>106</v>
      </c>
      <c r="AF1048" s="57">
        <v>65</v>
      </c>
      <c r="AG1048" s="57">
        <v>76</v>
      </c>
      <c r="AH1048" s="74"/>
      <c r="AI1048" s="74"/>
      <c r="AJ1048" s="74"/>
    </row>
    <row r="1049" spans="1:36" x14ac:dyDescent="0.35">
      <c r="A1049" t="s">
        <v>1950</v>
      </c>
      <c r="U1049" s="57">
        <v>181</v>
      </c>
      <c r="V1049" s="57">
        <v>16</v>
      </c>
      <c r="W1049" s="57">
        <v>23</v>
      </c>
      <c r="X1049" s="57">
        <v>7</v>
      </c>
      <c r="Y1049" s="57">
        <v>19</v>
      </c>
      <c r="Z1049" s="57">
        <v>6</v>
      </c>
      <c r="AC1049" s="57">
        <v>92</v>
      </c>
      <c r="AD1049" s="57">
        <v>113</v>
      </c>
      <c r="AE1049" s="57">
        <v>104</v>
      </c>
      <c r="AF1049" s="57">
        <v>78</v>
      </c>
      <c r="AG1049" s="57">
        <v>76</v>
      </c>
      <c r="AH1049" s="74"/>
      <c r="AI1049" s="74"/>
      <c r="AJ1049" s="74"/>
    </row>
    <row r="1050" spans="1:36" x14ac:dyDescent="0.35">
      <c r="A1050" t="s">
        <v>1951</v>
      </c>
      <c r="U1050" s="57">
        <v>171</v>
      </c>
      <c r="V1050" s="57">
        <v>16</v>
      </c>
      <c r="W1050" s="57">
        <v>14</v>
      </c>
      <c r="X1050" s="57">
        <v>8</v>
      </c>
      <c r="Y1050" s="57">
        <v>14</v>
      </c>
      <c r="Z1050" s="57">
        <v>9</v>
      </c>
      <c r="AC1050" s="57">
        <v>93</v>
      </c>
      <c r="AD1050" s="57">
        <v>114</v>
      </c>
      <c r="AE1050" s="57">
        <v>106</v>
      </c>
      <c r="AF1050" s="57">
        <v>75</v>
      </c>
      <c r="AG1050" s="57">
        <v>75</v>
      </c>
      <c r="AH1050" s="74"/>
      <c r="AI1050" s="74"/>
      <c r="AJ1050" s="74"/>
    </row>
    <row r="1051" spans="1:36" x14ac:dyDescent="0.35">
      <c r="A1051" t="s">
        <v>1952</v>
      </c>
      <c r="U1051" s="57">
        <v>170</v>
      </c>
      <c r="V1051" s="57">
        <v>15</v>
      </c>
      <c r="W1051" s="57">
        <v>16</v>
      </c>
      <c r="X1051" s="57">
        <v>9</v>
      </c>
      <c r="Y1051" s="57">
        <v>14</v>
      </c>
      <c r="Z1051" s="57">
        <v>9</v>
      </c>
      <c r="AC1051" s="57">
        <v>93</v>
      </c>
      <c r="AD1051" s="57">
        <v>111</v>
      </c>
      <c r="AE1051" s="57">
        <v>103</v>
      </c>
      <c r="AF1051" s="57">
        <v>10</v>
      </c>
      <c r="AG1051" s="57">
        <v>74</v>
      </c>
      <c r="AH1051" s="74"/>
      <c r="AI1051" s="74"/>
      <c r="AJ1051" s="74"/>
    </row>
    <row r="1052" spans="1:36" x14ac:dyDescent="0.35">
      <c r="A1052" t="s">
        <v>1953</v>
      </c>
      <c r="U1052" s="57">
        <v>185</v>
      </c>
      <c r="V1052" s="57">
        <v>19</v>
      </c>
      <c r="W1052" s="57">
        <v>27</v>
      </c>
      <c r="X1052" s="57">
        <v>9</v>
      </c>
      <c r="Y1052" s="57">
        <v>13</v>
      </c>
      <c r="Z1052" s="57">
        <v>9</v>
      </c>
      <c r="AC1052" s="57">
        <v>94</v>
      </c>
      <c r="AD1052" s="57">
        <v>111</v>
      </c>
      <c r="AE1052" s="57">
        <v>103</v>
      </c>
      <c r="AF1052" s="57">
        <v>70</v>
      </c>
      <c r="AG1052" s="57">
        <v>73</v>
      </c>
      <c r="AH1052" s="74"/>
      <c r="AI1052" s="74"/>
      <c r="AJ1052" s="74"/>
    </row>
    <row r="1053" spans="1:36" x14ac:dyDescent="0.35">
      <c r="A1053" t="s">
        <v>1954</v>
      </c>
      <c r="U1053" s="57">
        <v>175</v>
      </c>
      <c r="V1053" s="57">
        <v>21</v>
      </c>
      <c r="W1053" s="57">
        <v>12</v>
      </c>
      <c r="X1053" s="57">
        <v>10</v>
      </c>
      <c r="Y1053" s="57">
        <v>15</v>
      </c>
      <c r="Z1053" s="57">
        <v>10</v>
      </c>
      <c r="AC1053" s="57">
        <v>100</v>
      </c>
      <c r="AD1053" s="57">
        <v>121</v>
      </c>
      <c r="AE1053" s="57">
        <v>111</v>
      </c>
      <c r="AF1053" s="57">
        <v>99</v>
      </c>
      <c r="AG1053" s="57">
        <v>79</v>
      </c>
      <c r="AH1053" s="74"/>
      <c r="AI1053" s="74"/>
      <c r="AJ1053" s="74"/>
    </row>
    <row r="1054" spans="1:36" x14ac:dyDescent="0.35">
      <c r="A1054" t="s">
        <v>1955</v>
      </c>
      <c r="U1054" s="57">
        <v>162</v>
      </c>
      <c r="V1054" s="57">
        <v>15</v>
      </c>
      <c r="W1054" s="57">
        <v>16</v>
      </c>
      <c r="X1054" s="57">
        <v>13</v>
      </c>
      <c r="Y1054" s="57">
        <v>12</v>
      </c>
      <c r="Z1054" s="57">
        <v>18</v>
      </c>
      <c r="AC1054" s="57">
        <v>101</v>
      </c>
      <c r="AD1054" s="57">
        <v>126</v>
      </c>
      <c r="AE1054" s="57">
        <v>119</v>
      </c>
      <c r="AF1054" s="57">
        <v>92</v>
      </c>
      <c r="AG1054" s="57">
        <v>80</v>
      </c>
      <c r="AH1054" s="74"/>
      <c r="AI1054" s="74"/>
      <c r="AJ1054" s="74"/>
    </row>
    <row r="1055" spans="1:36" x14ac:dyDescent="0.35">
      <c r="A1055" t="s">
        <v>1956</v>
      </c>
      <c r="U1055" s="57">
        <v>183</v>
      </c>
      <c r="V1055" s="57">
        <v>13</v>
      </c>
      <c r="W1055" s="57">
        <v>21</v>
      </c>
      <c r="X1055" s="57">
        <v>14</v>
      </c>
      <c r="Y1055" s="57">
        <v>13</v>
      </c>
      <c r="Z1055" s="57">
        <v>13</v>
      </c>
      <c r="AC1055" s="57">
        <v>92</v>
      </c>
      <c r="AD1055" s="57">
        <v>114</v>
      </c>
      <c r="AE1055" s="57">
        <v>108</v>
      </c>
      <c r="AF1055" s="57">
        <v>73</v>
      </c>
      <c r="AG1055" s="57">
        <v>84</v>
      </c>
      <c r="AH1055" s="74"/>
      <c r="AI1055" s="74"/>
      <c r="AJ1055" s="74"/>
    </row>
    <row r="1056" spans="1:36" x14ac:dyDescent="0.35">
      <c r="A1056" t="s">
        <v>1957</v>
      </c>
      <c r="U1056" s="57">
        <v>179</v>
      </c>
      <c r="V1056" s="57">
        <v>19</v>
      </c>
      <c r="W1056" s="57">
        <v>19</v>
      </c>
      <c r="X1056" s="57">
        <v>7</v>
      </c>
      <c r="Y1056" s="57">
        <v>9</v>
      </c>
      <c r="Z1056" s="57">
        <v>6</v>
      </c>
      <c r="AC1056" s="57">
        <v>91</v>
      </c>
      <c r="AD1056" s="57">
        <v>111</v>
      </c>
      <c r="AE1056" s="57">
        <v>106</v>
      </c>
      <c r="AF1056" s="57">
        <v>78</v>
      </c>
      <c r="AG1056" s="57">
        <v>85</v>
      </c>
      <c r="AH1056" s="74"/>
      <c r="AI1056" s="74"/>
      <c r="AJ1056" s="74"/>
    </row>
    <row r="1057" spans="1:36" x14ac:dyDescent="0.35">
      <c r="A1057" t="s">
        <v>1958</v>
      </c>
      <c r="U1057" s="57">
        <v>193</v>
      </c>
      <c r="V1057" s="57">
        <v>21</v>
      </c>
      <c r="W1057" s="57">
        <v>25</v>
      </c>
      <c r="X1057" s="57">
        <v>10</v>
      </c>
      <c r="Y1057" s="57">
        <v>17</v>
      </c>
      <c r="Z1057" s="57">
        <v>6</v>
      </c>
      <c r="AC1057" s="57">
        <v>91</v>
      </c>
      <c r="AD1057" s="57">
        <v>112</v>
      </c>
      <c r="AE1057" s="57">
        <v>106</v>
      </c>
      <c r="AF1057" s="57">
        <v>80</v>
      </c>
      <c r="AG1057" s="57">
        <v>91</v>
      </c>
      <c r="AH1057" s="74"/>
      <c r="AI1057" s="74"/>
      <c r="AJ1057" s="74"/>
    </row>
    <row r="1058" spans="1:36" x14ac:dyDescent="0.35">
      <c r="A1058" t="s">
        <v>1959</v>
      </c>
      <c r="U1058" s="57">
        <v>159</v>
      </c>
      <c r="V1058" s="57">
        <v>11</v>
      </c>
      <c r="W1058" s="57">
        <v>16</v>
      </c>
      <c r="X1058" s="57">
        <v>8</v>
      </c>
      <c r="Y1058" s="57">
        <v>13</v>
      </c>
      <c r="Z1058" s="57">
        <v>6</v>
      </c>
      <c r="AC1058" s="57">
        <v>90</v>
      </c>
      <c r="AD1058" s="57">
        <v>110</v>
      </c>
      <c r="AE1058" s="57">
        <v>103</v>
      </c>
      <c r="AF1058" s="57">
        <v>80</v>
      </c>
      <c r="AG1058" s="57">
        <v>93</v>
      </c>
      <c r="AH1058" s="74"/>
      <c r="AI1058" s="74"/>
      <c r="AJ1058" s="74"/>
    </row>
    <row r="1059" spans="1:36" x14ac:dyDescent="0.35">
      <c r="A1059" t="s">
        <v>1960</v>
      </c>
      <c r="U1059" s="57">
        <v>167</v>
      </c>
      <c r="V1059" s="57">
        <v>14</v>
      </c>
      <c r="W1059" s="57">
        <v>19</v>
      </c>
      <c r="X1059" s="57">
        <v>12</v>
      </c>
      <c r="Y1059" s="57">
        <v>9</v>
      </c>
      <c r="Z1059" s="57">
        <v>8</v>
      </c>
      <c r="AC1059" s="57">
        <v>94</v>
      </c>
      <c r="AD1059" s="57">
        <v>111</v>
      </c>
      <c r="AE1059" s="57">
        <v>104</v>
      </c>
      <c r="AF1059" s="57">
        <v>77</v>
      </c>
      <c r="AG1059" s="57">
        <v>99</v>
      </c>
      <c r="AH1059" s="74"/>
      <c r="AI1059" s="74"/>
      <c r="AJ1059" s="74"/>
    </row>
    <row r="1060" spans="1:36" x14ac:dyDescent="0.35">
      <c r="A1060" t="s">
        <v>1961</v>
      </c>
      <c r="U1060" s="57">
        <v>157</v>
      </c>
      <c r="V1060" s="57">
        <v>19</v>
      </c>
      <c r="W1060" s="57">
        <v>18</v>
      </c>
      <c r="X1060" s="57">
        <v>9</v>
      </c>
      <c r="Y1060" s="57">
        <v>9</v>
      </c>
      <c r="Z1060" s="57">
        <v>6</v>
      </c>
      <c r="AC1060" s="57">
        <v>98</v>
      </c>
      <c r="AD1060" s="57">
        <v>118</v>
      </c>
      <c r="AE1060" s="57">
        <v>112</v>
      </c>
      <c r="AF1060" s="57">
        <v>105</v>
      </c>
      <c r="AG1060" s="57">
        <v>97</v>
      </c>
      <c r="AH1060" s="74"/>
      <c r="AI1060" s="74"/>
      <c r="AJ1060" s="74"/>
    </row>
    <row r="1061" spans="1:36" x14ac:dyDescent="0.35">
      <c r="A1061" t="s">
        <v>1962</v>
      </c>
      <c r="U1061" s="57">
        <v>169</v>
      </c>
      <c r="V1061" s="57">
        <v>14</v>
      </c>
      <c r="W1061" s="57">
        <v>19</v>
      </c>
      <c r="X1061" s="57">
        <v>9</v>
      </c>
      <c r="Y1061" s="57">
        <v>9</v>
      </c>
      <c r="Z1061" s="57">
        <v>8</v>
      </c>
      <c r="AC1061" s="57">
        <v>99</v>
      </c>
      <c r="AD1061" s="57">
        <v>125</v>
      </c>
      <c r="AE1061" s="57">
        <v>121</v>
      </c>
      <c r="AF1061" s="57">
        <v>99</v>
      </c>
      <c r="AG1061" s="57">
        <v>97</v>
      </c>
      <c r="AH1061" s="74"/>
      <c r="AI1061" s="74"/>
      <c r="AJ1061" s="74"/>
    </row>
    <row r="1062" spans="1:36" x14ac:dyDescent="0.35">
      <c r="A1062" t="s">
        <v>1963</v>
      </c>
      <c r="U1062" s="57">
        <v>156</v>
      </c>
      <c r="V1062" s="57">
        <v>10</v>
      </c>
      <c r="W1062" s="57">
        <v>15</v>
      </c>
      <c r="X1062" s="57">
        <v>6</v>
      </c>
      <c r="Y1062" s="57">
        <v>11</v>
      </c>
      <c r="Z1062" s="57">
        <v>9</v>
      </c>
      <c r="AC1062" s="57">
        <v>90</v>
      </c>
      <c r="AD1062" s="57">
        <v>111</v>
      </c>
      <c r="AE1062" s="57">
        <v>107</v>
      </c>
      <c r="AF1062" s="57">
        <v>73</v>
      </c>
      <c r="AG1062" s="57">
        <v>96</v>
      </c>
      <c r="AH1062" s="74"/>
      <c r="AI1062" s="74"/>
      <c r="AJ1062" s="74"/>
    </row>
    <row r="1063" spans="1:36" x14ac:dyDescent="0.35">
      <c r="A1063" t="s">
        <v>1964</v>
      </c>
      <c r="U1063" s="57">
        <v>189</v>
      </c>
      <c r="V1063" s="57">
        <v>17</v>
      </c>
      <c r="W1063" s="57">
        <v>25</v>
      </c>
      <c r="X1063" s="57">
        <v>8</v>
      </c>
      <c r="Y1063" s="57">
        <v>16</v>
      </c>
      <c r="Z1063" s="57">
        <v>6</v>
      </c>
      <c r="AC1063" s="57">
        <v>92</v>
      </c>
      <c r="AD1063" s="57">
        <v>113</v>
      </c>
      <c r="AE1063" s="57">
        <v>106</v>
      </c>
      <c r="AF1063" s="57">
        <v>80</v>
      </c>
      <c r="AG1063" s="57">
        <v>95</v>
      </c>
      <c r="AH1063" s="74"/>
      <c r="AI1063" s="74"/>
      <c r="AJ1063" s="74"/>
    </row>
    <row r="1064" spans="1:36" x14ac:dyDescent="0.35">
      <c r="A1064" t="s">
        <v>1965</v>
      </c>
      <c r="U1064" s="57">
        <v>179</v>
      </c>
      <c r="V1064" s="57">
        <v>17</v>
      </c>
      <c r="W1064" s="57">
        <v>25</v>
      </c>
      <c r="X1064" s="57">
        <v>6</v>
      </c>
      <c r="Y1064" s="57">
        <v>15</v>
      </c>
      <c r="Z1064" s="57">
        <v>9</v>
      </c>
      <c r="AC1064" s="57">
        <v>91</v>
      </c>
      <c r="AD1064" s="57">
        <v>112</v>
      </c>
      <c r="AE1064" s="57">
        <v>107</v>
      </c>
      <c r="AF1064" s="57">
        <v>79</v>
      </c>
      <c r="AG1064" s="57">
        <v>91</v>
      </c>
      <c r="AH1064" s="74"/>
      <c r="AI1064" s="74"/>
      <c r="AJ1064" s="74"/>
    </row>
    <row r="1065" spans="1:36" x14ac:dyDescent="0.35">
      <c r="A1065" t="s">
        <v>1966</v>
      </c>
      <c r="U1065" s="57">
        <v>187</v>
      </c>
      <c r="V1065" s="57">
        <v>21</v>
      </c>
      <c r="W1065" s="57">
        <v>30</v>
      </c>
      <c r="X1065" s="57">
        <v>6</v>
      </c>
      <c r="Y1065" s="57">
        <v>12</v>
      </c>
      <c r="Z1065" s="57">
        <v>7</v>
      </c>
      <c r="AC1065" s="57">
        <v>91</v>
      </c>
      <c r="AD1065" s="57">
        <v>111</v>
      </c>
      <c r="AE1065" s="57">
        <v>105</v>
      </c>
      <c r="AF1065" s="57">
        <v>80</v>
      </c>
      <c r="AG1065" s="57">
        <v>90</v>
      </c>
      <c r="AH1065" s="74"/>
      <c r="AI1065" s="74"/>
      <c r="AJ1065" s="74"/>
    </row>
    <row r="1066" spans="1:36" x14ac:dyDescent="0.35">
      <c r="A1066" t="s">
        <v>1967</v>
      </c>
      <c r="U1066" s="57">
        <v>169</v>
      </c>
      <c r="V1066" s="57">
        <v>16</v>
      </c>
      <c r="W1066" s="57">
        <v>19</v>
      </c>
      <c r="X1066" s="57">
        <v>9</v>
      </c>
      <c r="Y1066" s="57">
        <v>11</v>
      </c>
      <c r="Z1066" s="57">
        <v>7</v>
      </c>
      <c r="AC1066" s="57">
        <v>94</v>
      </c>
      <c r="AD1066" s="57">
        <v>110</v>
      </c>
      <c r="AE1066" s="57">
        <v>104</v>
      </c>
      <c r="AF1066" s="57">
        <v>77</v>
      </c>
      <c r="AG1066" s="57">
        <v>90</v>
      </c>
      <c r="AH1066" s="74"/>
      <c r="AI1066" s="74"/>
      <c r="AJ1066" s="74"/>
    </row>
    <row r="1067" spans="1:36" x14ac:dyDescent="0.35">
      <c r="A1067" t="s">
        <v>1968</v>
      </c>
      <c r="U1067" s="57">
        <v>161</v>
      </c>
      <c r="V1067" s="57">
        <v>16</v>
      </c>
      <c r="W1067" s="57">
        <v>16</v>
      </c>
      <c r="X1067" s="57">
        <v>8</v>
      </c>
      <c r="Y1067" s="57">
        <v>16</v>
      </c>
      <c r="Z1067" s="57">
        <v>8</v>
      </c>
      <c r="AC1067" s="57">
        <v>98</v>
      </c>
      <c r="AD1067" s="57">
        <v>120</v>
      </c>
      <c r="AE1067" s="57">
        <v>114</v>
      </c>
      <c r="AF1067" s="57">
        <v>87</v>
      </c>
      <c r="AG1067" s="57">
        <v>86</v>
      </c>
      <c r="AH1067" s="74"/>
      <c r="AI1067" s="74"/>
      <c r="AJ1067" s="74"/>
    </row>
    <row r="1068" spans="1:36" x14ac:dyDescent="0.35">
      <c r="A1068" t="s">
        <v>1969</v>
      </c>
      <c r="U1068" s="57">
        <v>153</v>
      </c>
      <c r="V1068" s="57">
        <v>12</v>
      </c>
      <c r="W1068" s="57">
        <v>10</v>
      </c>
      <c r="X1068" s="57">
        <v>12</v>
      </c>
      <c r="Y1068" s="57">
        <v>12</v>
      </c>
      <c r="Z1068" s="57">
        <v>9</v>
      </c>
      <c r="AC1068" s="57">
        <v>101</v>
      </c>
      <c r="AD1068" s="57">
        <v>128</v>
      </c>
      <c r="AE1068" s="57">
        <v>123</v>
      </c>
      <c r="AF1068" s="57">
        <v>89</v>
      </c>
      <c r="AG1068" s="57">
        <v>87</v>
      </c>
      <c r="AH1068" s="74"/>
      <c r="AI1068" s="74"/>
      <c r="AJ1068" s="74"/>
    </row>
    <row r="1069" spans="1:36" x14ac:dyDescent="0.35">
      <c r="A1069" t="s">
        <v>1970</v>
      </c>
      <c r="U1069" s="57">
        <v>160</v>
      </c>
      <c r="V1069" s="57">
        <v>12</v>
      </c>
      <c r="W1069" s="57">
        <v>20</v>
      </c>
      <c r="X1069" s="57">
        <v>6</v>
      </c>
      <c r="Y1069" s="57">
        <v>10</v>
      </c>
      <c r="Z1069" s="57">
        <v>9</v>
      </c>
      <c r="AC1069" s="57">
        <v>93</v>
      </c>
      <c r="AD1069" s="57">
        <v>115</v>
      </c>
      <c r="AE1069" s="57">
        <v>109</v>
      </c>
      <c r="AF1069" s="57">
        <v>73</v>
      </c>
      <c r="AG1069" s="57">
        <v>88</v>
      </c>
      <c r="AH1069" s="74"/>
      <c r="AI1069" s="74"/>
      <c r="AJ1069" s="74"/>
    </row>
    <row r="1070" spans="1:36" x14ac:dyDescent="0.35">
      <c r="A1070" t="s">
        <v>1971</v>
      </c>
      <c r="U1070" s="57">
        <v>199</v>
      </c>
      <c r="V1070" s="57">
        <v>21</v>
      </c>
      <c r="W1070" s="57">
        <v>28</v>
      </c>
      <c r="X1070" s="57">
        <v>9</v>
      </c>
      <c r="Y1070" s="57">
        <v>17</v>
      </c>
      <c r="Z1070" s="57">
        <v>11</v>
      </c>
      <c r="AC1070" s="57">
        <v>91</v>
      </c>
      <c r="AD1070" s="57">
        <v>112</v>
      </c>
      <c r="AE1070" s="57">
        <v>107</v>
      </c>
      <c r="AF1070" s="57">
        <v>77</v>
      </c>
      <c r="AG1070" s="57">
        <v>87</v>
      </c>
      <c r="AH1070" s="74"/>
      <c r="AI1070" s="74"/>
      <c r="AJ1070" s="74"/>
    </row>
    <row r="1071" spans="1:36" x14ac:dyDescent="0.35">
      <c r="A1071" t="s">
        <v>1972</v>
      </c>
      <c r="U1071" s="57">
        <v>209</v>
      </c>
      <c r="V1071" s="57">
        <v>20</v>
      </c>
      <c r="W1071" s="57">
        <v>29</v>
      </c>
      <c r="X1071" s="57">
        <v>7</v>
      </c>
      <c r="Y1071" s="57">
        <v>17</v>
      </c>
      <c r="Z1071" s="57">
        <v>10</v>
      </c>
      <c r="AC1071" s="57">
        <v>93</v>
      </c>
      <c r="AD1071" s="57">
        <v>112</v>
      </c>
      <c r="AE1071" s="57">
        <v>108</v>
      </c>
      <c r="AF1071" s="57">
        <v>78</v>
      </c>
      <c r="AG1071" s="57">
        <v>88</v>
      </c>
      <c r="AH1071" s="74"/>
      <c r="AI1071" s="74"/>
      <c r="AJ1071" s="74"/>
    </row>
    <row r="1072" spans="1:36" x14ac:dyDescent="0.35">
      <c r="A1072" t="s">
        <v>1973</v>
      </c>
      <c r="U1072" s="57">
        <v>196</v>
      </c>
      <c r="V1072" s="57">
        <v>13</v>
      </c>
      <c r="W1072" s="57">
        <v>23</v>
      </c>
      <c r="X1072" s="57">
        <v>8</v>
      </c>
      <c r="Y1072" s="57">
        <v>14</v>
      </c>
      <c r="Z1072" s="57">
        <v>9</v>
      </c>
      <c r="AC1072" s="57">
        <v>92</v>
      </c>
      <c r="AD1072" s="57">
        <v>111</v>
      </c>
      <c r="AE1072" s="57">
        <v>105</v>
      </c>
      <c r="AF1072" s="57">
        <v>80</v>
      </c>
      <c r="AG1072" s="57">
        <v>89</v>
      </c>
      <c r="AH1072" s="74"/>
      <c r="AI1072" s="74"/>
      <c r="AJ1072" s="74"/>
    </row>
    <row r="1073" spans="1:36" x14ac:dyDescent="0.35">
      <c r="A1073" t="s">
        <v>1974</v>
      </c>
      <c r="U1073" s="57">
        <v>184</v>
      </c>
      <c r="V1073" s="57">
        <v>15</v>
      </c>
      <c r="W1073" s="57">
        <v>21</v>
      </c>
      <c r="X1073" s="57">
        <v>15</v>
      </c>
      <c r="Y1073" s="57">
        <v>10</v>
      </c>
      <c r="Z1073" s="57">
        <v>6</v>
      </c>
      <c r="AC1073" s="57">
        <v>94</v>
      </c>
      <c r="AD1073" s="57">
        <v>111</v>
      </c>
      <c r="AE1073" s="57">
        <v>105</v>
      </c>
      <c r="AF1073" s="57">
        <v>76</v>
      </c>
      <c r="AG1073" s="57">
        <v>88</v>
      </c>
      <c r="AH1073" s="74"/>
      <c r="AI1073" s="74"/>
      <c r="AJ1073" s="74"/>
    </row>
    <row r="1074" spans="1:36" x14ac:dyDescent="0.35">
      <c r="A1074" t="s">
        <v>1975</v>
      </c>
      <c r="U1074" s="57">
        <v>172</v>
      </c>
      <c r="V1074" s="57">
        <v>19</v>
      </c>
      <c r="W1074" s="57">
        <v>18</v>
      </c>
      <c r="X1074" s="57">
        <v>10</v>
      </c>
      <c r="Y1074" s="57">
        <v>12</v>
      </c>
      <c r="Z1074" s="57">
        <v>7</v>
      </c>
      <c r="AC1074" s="57">
        <v>98</v>
      </c>
      <c r="AD1074" s="57">
        <v>121</v>
      </c>
      <c r="AE1074" s="57">
        <v>114</v>
      </c>
      <c r="AF1074" s="57">
        <v>96</v>
      </c>
      <c r="AG1074" s="57">
        <v>92</v>
      </c>
      <c r="AH1074" s="74"/>
      <c r="AI1074" s="74"/>
      <c r="AJ1074" s="74"/>
    </row>
    <row r="1075" spans="1:36" x14ac:dyDescent="0.35">
      <c r="A1075" t="s">
        <v>1976</v>
      </c>
      <c r="U1075" s="57">
        <v>153</v>
      </c>
      <c r="V1075" s="57">
        <v>15</v>
      </c>
      <c r="W1075" s="57">
        <v>8</v>
      </c>
      <c r="X1075" s="57">
        <v>14</v>
      </c>
      <c r="Y1075" s="57">
        <v>13</v>
      </c>
      <c r="Z1075" s="57">
        <v>9</v>
      </c>
      <c r="AC1075" s="57">
        <v>100</v>
      </c>
      <c r="AD1075" s="57">
        <v>126</v>
      </c>
      <c r="AE1075" s="57">
        <v>123</v>
      </c>
      <c r="AF1075" s="57">
        <v>94</v>
      </c>
      <c r="AG1075" s="57">
        <v>91</v>
      </c>
      <c r="AH1075" s="74"/>
      <c r="AI1075" s="74"/>
      <c r="AJ1075" s="74"/>
    </row>
    <row r="1076" spans="1:36" x14ac:dyDescent="0.35">
      <c r="A1076" t="s">
        <v>1977</v>
      </c>
      <c r="U1076" s="57">
        <v>177</v>
      </c>
      <c r="V1076" s="57">
        <v>12</v>
      </c>
      <c r="W1076" s="57">
        <v>26</v>
      </c>
      <c r="X1076" s="57">
        <v>9</v>
      </c>
      <c r="Y1076" s="57">
        <v>18</v>
      </c>
      <c r="Z1076" s="57">
        <v>10</v>
      </c>
      <c r="AC1076" s="57">
        <v>93</v>
      </c>
      <c r="AD1076" s="57">
        <v>113</v>
      </c>
      <c r="AE1076" s="57">
        <v>107</v>
      </c>
      <c r="AF1076" s="57">
        <v>74</v>
      </c>
      <c r="AG1076" s="57">
        <v>91</v>
      </c>
      <c r="AH1076" s="74"/>
      <c r="AI1076" s="74"/>
      <c r="AJ1076" s="74"/>
    </row>
    <row r="1077" spans="1:36" x14ac:dyDescent="0.35">
      <c r="A1077" t="s">
        <v>1978</v>
      </c>
      <c r="U1077" s="57">
        <v>185</v>
      </c>
      <c r="V1077" s="57">
        <v>13</v>
      </c>
      <c r="W1077" s="57">
        <v>21</v>
      </c>
      <c r="X1077" s="57">
        <v>8</v>
      </c>
      <c r="Y1077" s="57">
        <v>15</v>
      </c>
      <c r="Z1077" s="57">
        <v>8</v>
      </c>
      <c r="AC1077" s="57">
        <v>92</v>
      </c>
      <c r="AD1077" s="57">
        <v>113</v>
      </c>
      <c r="AE1077" s="57">
        <v>107</v>
      </c>
      <c r="AF1077" s="57">
        <v>81</v>
      </c>
      <c r="AG1077" s="57">
        <v>91</v>
      </c>
      <c r="AH1077" s="74"/>
      <c r="AI1077" s="74"/>
      <c r="AJ1077" s="74"/>
    </row>
    <row r="1078" spans="1:36" x14ac:dyDescent="0.35">
      <c r="A1078" t="s">
        <v>1979</v>
      </c>
      <c r="U1078" s="57">
        <v>208</v>
      </c>
      <c r="V1078" s="57">
        <v>20</v>
      </c>
      <c r="W1078" s="57">
        <v>31</v>
      </c>
      <c r="X1078" s="57">
        <v>7</v>
      </c>
      <c r="Y1078" s="57">
        <v>15</v>
      </c>
      <c r="Z1078" s="57">
        <v>7</v>
      </c>
      <c r="AC1078" s="57">
        <v>92</v>
      </c>
      <c r="AD1078" s="57">
        <v>114</v>
      </c>
      <c r="AE1078" s="57">
        <v>107</v>
      </c>
      <c r="AF1078" s="57">
        <v>82</v>
      </c>
      <c r="AG1078" s="57">
        <v>91</v>
      </c>
      <c r="AH1078" s="74"/>
      <c r="AI1078" s="74"/>
      <c r="AJ1078" s="74"/>
    </row>
    <row r="1079" spans="1:36" x14ac:dyDescent="0.35">
      <c r="A1079" t="s">
        <v>1980</v>
      </c>
      <c r="U1079" s="57">
        <v>182</v>
      </c>
      <c r="V1079" s="57">
        <v>13</v>
      </c>
      <c r="W1079" s="57">
        <v>23</v>
      </c>
      <c r="X1079" s="57">
        <v>8</v>
      </c>
      <c r="Y1079" s="57">
        <v>12</v>
      </c>
      <c r="Z1079" s="57">
        <v>6</v>
      </c>
      <c r="AC1079" s="57">
        <v>91</v>
      </c>
      <c r="AD1079" s="57">
        <v>112</v>
      </c>
      <c r="AE1079" s="57">
        <v>106</v>
      </c>
      <c r="AF1079" s="57">
        <v>82</v>
      </c>
      <c r="AG1079" s="57">
        <v>90</v>
      </c>
      <c r="AH1079" s="74"/>
      <c r="AI1079" s="74"/>
      <c r="AJ1079" s="74"/>
    </row>
    <row r="1080" spans="1:36" x14ac:dyDescent="0.35">
      <c r="A1080" t="s">
        <v>1981</v>
      </c>
      <c r="U1080" s="57">
        <v>177</v>
      </c>
      <c r="V1080" s="57">
        <v>18</v>
      </c>
      <c r="W1080" s="57">
        <v>18</v>
      </c>
      <c r="X1080" s="57">
        <v>6</v>
      </c>
      <c r="Y1080" s="57">
        <v>12</v>
      </c>
      <c r="Z1080" s="57">
        <v>7</v>
      </c>
      <c r="AC1080" s="57">
        <v>92</v>
      </c>
      <c r="AD1080" s="57">
        <v>110</v>
      </c>
      <c r="AE1080" s="57">
        <v>103</v>
      </c>
      <c r="AF1080" s="57">
        <v>78</v>
      </c>
      <c r="AG1080" s="57">
        <v>86</v>
      </c>
      <c r="AH1080" s="74"/>
      <c r="AI1080" s="74"/>
      <c r="AJ1080" s="74"/>
    </row>
    <row r="1081" spans="1:36" x14ac:dyDescent="0.35">
      <c r="A1081" t="s">
        <v>1982</v>
      </c>
      <c r="U1081" s="57">
        <v>164</v>
      </c>
      <c r="V1081" s="57">
        <v>16</v>
      </c>
      <c r="W1081" s="57">
        <v>20</v>
      </c>
      <c r="X1081" s="57">
        <v>7</v>
      </c>
      <c r="Y1081" s="57">
        <v>11</v>
      </c>
      <c r="Z1081" s="57">
        <v>8</v>
      </c>
      <c r="AC1081" s="57">
        <v>92</v>
      </c>
      <c r="AD1081" s="57">
        <v>115</v>
      </c>
      <c r="AE1081" s="57">
        <v>111</v>
      </c>
      <c r="AF1081" s="57">
        <v>92</v>
      </c>
      <c r="AG1081" s="57">
        <v>86</v>
      </c>
      <c r="AH1081" s="74"/>
      <c r="AI1081" s="74"/>
      <c r="AJ1081" s="74"/>
    </row>
    <row r="1082" spans="1:36" x14ac:dyDescent="0.35">
      <c r="A1082" t="s">
        <v>1983</v>
      </c>
      <c r="U1082" s="57">
        <v>140</v>
      </c>
      <c r="V1082" s="57">
        <v>14</v>
      </c>
      <c r="W1082" s="57">
        <v>6</v>
      </c>
      <c r="X1082" s="57">
        <v>6</v>
      </c>
      <c r="Y1082" s="57">
        <v>9</v>
      </c>
      <c r="Z1082" s="57">
        <v>6</v>
      </c>
      <c r="AC1082" s="57">
        <v>91</v>
      </c>
      <c r="AD1082" s="57">
        <v>119</v>
      </c>
      <c r="AE1082" s="57">
        <v>120</v>
      </c>
      <c r="AF1082" s="57">
        <v>92</v>
      </c>
      <c r="AG1082" s="57">
        <v>86</v>
      </c>
      <c r="AH1082" s="74"/>
      <c r="AI1082" s="74"/>
      <c r="AJ1082" s="74"/>
    </row>
    <row r="1083" spans="1:36" x14ac:dyDescent="0.35">
      <c r="A1083" t="s">
        <v>1984</v>
      </c>
      <c r="U1083" s="57">
        <v>152</v>
      </c>
      <c r="V1083" s="57">
        <v>6</v>
      </c>
      <c r="W1083" s="57">
        <v>18</v>
      </c>
      <c r="X1083" s="57">
        <v>10</v>
      </c>
      <c r="Y1083" s="57">
        <v>9</v>
      </c>
      <c r="Z1083" s="57">
        <v>10</v>
      </c>
      <c r="AC1083" s="57">
        <v>86</v>
      </c>
      <c r="AD1083" s="57">
        <v>110</v>
      </c>
      <c r="AE1083" s="57">
        <v>104</v>
      </c>
      <c r="AF1083" s="57">
        <v>61</v>
      </c>
      <c r="AG1083" s="57">
        <v>82</v>
      </c>
      <c r="AH1083" s="74"/>
      <c r="AI1083" s="74"/>
      <c r="AJ1083" s="74"/>
    </row>
    <row r="1084" spans="1:36" x14ac:dyDescent="0.35">
      <c r="A1084" t="s">
        <v>1985</v>
      </c>
      <c r="U1084" s="57">
        <v>202</v>
      </c>
      <c r="V1084" s="57">
        <v>19</v>
      </c>
      <c r="W1084" s="57">
        <v>28</v>
      </c>
      <c r="X1084" s="57">
        <v>9</v>
      </c>
      <c r="Y1084" s="57">
        <v>16</v>
      </c>
      <c r="Z1084" s="57">
        <v>8</v>
      </c>
      <c r="AC1084" s="57">
        <v>90</v>
      </c>
      <c r="AD1084" s="57">
        <v>113</v>
      </c>
      <c r="AE1084" s="57">
        <v>104</v>
      </c>
      <c r="AF1084" s="57">
        <v>58</v>
      </c>
      <c r="AG1084" s="57">
        <v>74</v>
      </c>
      <c r="AH1084" s="74"/>
      <c r="AI1084" s="74"/>
      <c r="AJ1084" s="74"/>
    </row>
    <row r="1085" spans="1:36" x14ac:dyDescent="0.35">
      <c r="A1085" t="s">
        <v>1986</v>
      </c>
      <c r="U1085" s="57">
        <v>188</v>
      </c>
      <c r="V1085" s="57">
        <v>20</v>
      </c>
      <c r="W1085" s="57">
        <v>23</v>
      </c>
      <c r="X1085" s="57">
        <v>7</v>
      </c>
      <c r="Y1085" s="57">
        <v>18</v>
      </c>
      <c r="Z1085" s="57">
        <v>10</v>
      </c>
      <c r="AC1085" s="57">
        <v>90</v>
      </c>
      <c r="AD1085" s="57">
        <v>113</v>
      </c>
      <c r="AE1085" s="57">
        <v>103</v>
      </c>
      <c r="AF1085" s="57">
        <v>59</v>
      </c>
      <c r="AG1085" s="57">
        <v>68</v>
      </c>
      <c r="AH1085" s="74"/>
      <c r="AI1085" s="74"/>
      <c r="AJ1085" s="74"/>
    </row>
    <row r="1086" spans="1:36" x14ac:dyDescent="0.35">
      <c r="A1086" t="s">
        <v>1987</v>
      </c>
      <c r="U1086" s="57">
        <v>195</v>
      </c>
      <c r="V1086" s="57">
        <v>17</v>
      </c>
      <c r="W1086" s="57">
        <v>30</v>
      </c>
      <c r="X1086" s="57">
        <v>10</v>
      </c>
      <c r="Y1086" s="57">
        <v>13</v>
      </c>
      <c r="Z1086" s="57">
        <v>11</v>
      </c>
      <c r="AC1086" s="57">
        <v>91</v>
      </c>
      <c r="AD1086" s="57">
        <v>111</v>
      </c>
      <c r="AE1086" s="57">
        <v>101</v>
      </c>
      <c r="AF1086" s="57">
        <v>73</v>
      </c>
      <c r="AG1086" s="57">
        <v>64</v>
      </c>
      <c r="AH1086" s="74"/>
      <c r="AI1086" s="74"/>
      <c r="AJ1086" s="74"/>
    </row>
    <row r="1087" spans="1:36" x14ac:dyDescent="0.35">
      <c r="A1087" t="s">
        <v>1988</v>
      </c>
      <c r="U1087" s="57">
        <v>204</v>
      </c>
      <c r="V1087" s="57">
        <v>18</v>
      </c>
      <c r="W1087" s="57">
        <v>23</v>
      </c>
      <c r="X1087" s="57">
        <v>15</v>
      </c>
      <c r="Y1087" s="57">
        <v>18</v>
      </c>
      <c r="Z1087" s="57">
        <v>8</v>
      </c>
      <c r="AC1087" s="57">
        <v>92</v>
      </c>
      <c r="AD1087" s="57">
        <v>110</v>
      </c>
      <c r="AE1087" s="57">
        <v>98</v>
      </c>
      <c r="AF1087" s="57">
        <v>63</v>
      </c>
      <c r="AG1087" s="57">
        <v>58</v>
      </c>
      <c r="AH1087" s="74"/>
      <c r="AI1087" s="74"/>
      <c r="AJ1087" s="74"/>
    </row>
    <row r="1088" spans="1:36" x14ac:dyDescent="0.35">
      <c r="A1088" t="s">
        <v>1989</v>
      </c>
      <c r="U1088" s="57">
        <v>181</v>
      </c>
      <c r="V1088" s="57">
        <v>16</v>
      </c>
      <c r="W1088" s="57">
        <v>20</v>
      </c>
      <c r="X1088" s="57">
        <v>10</v>
      </c>
      <c r="Y1088" s="57">
        <v>13</v>
      </c>
      <c r="Z1088" s="57">
        <v>7</v>
      </c>
      <c r="AC1088" s="57">
        <v>96</v>
      </c>
      <c r="AD1088" s="57">
        <v>118</v>
      </c>
      <c r="AE1088" s="57">
        <v>112</v>
      </c>
      <c r="AF1088" s="57">
        <v>75</v>
      </c>
      <c r="AG1088" s="57">
        <v>51</v>
      </c>
      <c r="AH1088" s="74"/>
      <c r="AI1088" s="74"/>
      <c r="AJ1088" s="74"/>
    </row>
    <row r="1089" spans="1:36" x14ac:dyDescent="0.35">
      <c r="A1089" t="s">
        <v>1990</v>
      </c>
      <c r="U1089" s="57">
        <v>171</v>
      </c>
      <c r="V1089" s="57">
        <v>18</v>
      </c>
      <c r="W1089" s="57">
        <v>20</v>
      </c>
      <c r="X1089" s="57">
        <v>10</v>
      </c>
      <c r="Y1089" s="57">
        <v>7</v>
      </c>
      <c r="Z1089" s="57">
        <v>10</v>
      </c>
      <c r="AC1089" s="57">
        <v>92</v>
      </c>
      <c r="AD1089" s="57">
        <v>115</v>
      </c>
      <c r="AE1089" s="57">
        <v>120</v>
      </c>
      <c r="AF1089" s="57">
        <v>76</v>
      </c>
      <c r="AG1089" s="57">
        <v>48</v>
      </c>
      <c r="AH1089" s="74"/>
      <c r="AI1089" s="74"/>
      <c r="AJ1089" s="74"/>
    </row>
    <row r="1090" spans="1:36" x14ac:dyDescent="0.35">
      <c r="A1090" t="s">
        <v>1991</v>
      </c>
      <c r="U1090" s="57">
        <v>155</v>
      </c>
      <c r="V1090" s="57">
        <v>13</v>
      </c>
      <c r="W1090" s="57">
        <v>13</v>
      </c>
      <c r="X1090" s="57">
        <v>9</v>
      </c>
      <c r="Y1090" s="57">
        <v>18</v>
      </c>
      <c r="Z1090" s="57">
        <v>10</v>
      </c>
      <c r="AC1090" s="57">
        <v>93</v>
      </c>
      <c r="AD1090" s="57">
        <v>111</v>
      </c>
      <c r="AE1090" s="57">
        <v>102</v>
      </c>
      <c r="AF1090" s="57">
        <v>69</v>
      </c>
      <c r="AG1090" s="57">
        <v>50</v>
      </c>
      <c r="AH1090" s="74"/>
      <c r="AI1090" s="74"/>
      <c r="AJ1090" s="74"/>
    </row>
    <row r="1091" spans="1:36" x14ac:dyDescent="0.35">
      <c r="A1091" t="s">
        <v>1992</v>
      </c>
      <c r="U1091" s="57">
        <v>187</v>
      </c>
      <c r="V1091" s="57">
        <v>16</v>
      </c>
      <c r="W1091" s="57">
        <v>22</v>
      </c>
      <c r="X1091" s="57">
        <v>9</v>
      </c>
      <c r="Y1091" s="57">
        <v>14</v>
      </c>
      <c r="Z1091" s="57">
        <v>8</v>
      </c>
      <c r="AC1091" s="57">
        <v>93</v>
      </c>
      <c r="AD1091" s="57">
        <v>110</v>
      </c>
      <c r="AE1091" s="57">
        <v>102</v>
      </c>
      <c r="AF1091" s="57">
        <v>73</v>
      </c>
      <c r="AG1091" s="57">
        <v>58</v>
      </c>
      <c r="AH1091" s="74"/>
      <c r="AI1091" s="74"/>
      <c r="AJ1091" s="74"/>
    </row>
    <row r="1092" spans="1:36" x14ac:dyDescent="0.35">
      <c r="A1092" t="s">
        <v>1993</v>
      </c>
      <c r="U1092" s="57">
        <v>199</v>
      </c>
      <c r="V1092" s="57">
        <v>17</v>
      </c>
      <c r="W1092" s="57">
        <v>21</v>
      </c>
      <c r="X1092" s="57">
        <v>8</v>
      </c>
      <c r="Y1092" s="57">
        <v>14</v>
      </c>
      <c r="Z1092" s="57">
        <v>9</v>
      </c>
      <c r="AC1092" s="57">
        <v>93</v>
      </c>
      <c r="AD1092" s="57">
        <v>108</v>
      </c>
      <c r="AE1092" s="57">
        <v>98</v>
      </c>
      <c r="AF1092" s="57">
        <v>68</v>
      </c>
      <c r="AG1092" s="57">
        <v>63</v>
      </c>
      <c r="AH1092" s="74"/>
      <c r="AI1092" s="74"/>
      <c r="AJ1092" s="74"/>
    </row>
    <row r="1093" spans="1:36" x14ac:dyDescent="0.35">
      <c r="A1093" t="s">
        <v>1994</v>
      </c>
      <c r="U1093" s="57">
        <v>197</v>
      </c>
      <c r="V1093" s="57">
        <v>19</v>
      </c>
      <c r="W1093" s="57">
        <v>19</v>
      </c>
      <c r="X1093" s="57">
        <v>10</v>
      </c>
      <c r="Y1093" s="57">
        <v>15</v>
      </c>
      <c r="Z1093" s="57">
        <v>12</v>
      </c>
      <c r="AC1093" s="57">
        <v>93</v>
      </c>
      <c r="AD1093" s="57">
        <v>103</v>
      </c>
      <c r="AE1093" s="57">
        <v>86</v>
      </c>
      <c r="AF1093" s="57">
        <v>65</v>
      </c>
      <c r="AG1093" s="57">
        <v>63</v>
      </c>
      <c r="AH1093" s="74"/>
      <c r="AI1093" s="74"/>
      <c r="AJ1093" s="74"/>
    </row>
    <row r="1094" spans="1:36" x14ac:dyDescent="0.35">
      <c r="A1094" t="s">
        <v>1995</v>
      </c>
      <c r="U1094" s="57">
        <v>185</v>
      </c>
      <c r="V1094" s="57">
        <v>13</v>
      </c>
      <c r="W1094" s="57">
        <v>18</v>
      </c>
      <c r="X1094" s="57">
        <v>8</v>
      </c>
      <c r="Y1094" s="57">
        <v>12</v>
      </c>
      <c r="Z1094" s="57">
        <v>9</v>
      </c>
      <c r="AC1094" s="57">
        <v>90</v>
      </c>
      <c r="AD1094" s="57">
        <v>91</v>
      </c>
      <c r="AE1094" s="57">
        <v>65</v>
      </c>
      <c r="AF1094" s="57">
        <v>58</v>
      </c>
      <c r="AG1094" s="57">
        <v>68</v>
      </c>
      <c r="AH1094" s="74"/>
      <c r="AI1094" s="74"/>
      <c r="AJ1094" s="74"/>
    </row>
    <row r="1095" spans="1:36" x14ac:dyDescent="0.35">
      <c r="A1095" t="s">
        <v>1996</v>
      </c>
      <c r="U1095" s="57">
        <v>126</v>
      </c>
      <c r="V1095" s="57">
        <v>18</v>
      </c>
      <c r="W1095" s="57">
        <v>10</v>
      </c>
      <c r="X1095" s="57"/>
      <c r="Y1095" s="57">
        <v>8</v>
      </c>
      <c r="Z1095" s="57">
        <v>12</v>
      </c>
      <c r="AC1095" s="57">
        <v>86</v>
      </c>
      <c r="AD1095" s="57">
        <v>93</v>
      </c>
      <c r="AE1095" s="57">
        <v>58</v>
      </c>
      <c r="AF1095" s="57">
        <v>64</v>
      </c>
      <c r="AG1095" s="57">
        <v>67</v>
      </c>
      <c r="AH1095" s="74"/>
      <c r="AI1095" s="74"/>
      <c r="AJ1095" s="74"/>
    </row>
    <row r="1096" spans="1:36" x14ac:dyDescent="0.35">
      <c r="A1096" t="s">
        <v>1997</v>
      </c>
      <c r="U1096" s="57">
        <v>22</v>
      </c>
      <c r="V1096" s="57">
        <v>12</v>
      </c>
      <c r="W1096" s="57"/>
      <c r="X1096" s="57"/>
      <c r="Y1096" s="57"/>
      <c r="Z1096" s="57">
        <v>7</v>
      </c>
      <c r="AC1096" s="57">
        <v>60</v>
      </c>
      <c r="AD1096" s="57">
        <v>60</v>
      </c>
      <c r="AE1096" s="57">
        <v>12</v>
      </c>
      <c r="AF1096" s="57">
        <v>381</v>
      </c>
      <c r="AG1096" s="57"/>
      <c r="AH1096" s="74"/>
      <c r="AI1096" s="74"/>
      <c r="AJ1096" s="74"/>
    </row>
    <row r="1097" spans="1:36" x14ac:dyDescent="0.35">
      <c r="A1097" t="s">
        <v>1998</v>
      </c>
      <c r="U1097" s="57">
        <v>70</v>
      </c>
      <c r="V1097" s="57">
        <v>12</v>
      </c>
      <c r="W1097" s="57"/>
      <c r="X1097" s="57">
        <v>6</v>
      </c>
      <c r="Y1097" s="57">
        <v>12</v>
      </c>
      <c r="Z1097" s="57">
        <v>7</v>
      </c>
      <c r="AC1097" s="57">
        <v>65</v>
      </c>
      <c r="AD1097" s="57">
        <v>50</v>
      </c>
      <c r="AE1097" s="57">
        <v>12</v>
      </c>
      <c r="AF1097" s="57">
        <v>94</v>
      </c>
      <c r="AG1097" s="57"/>
      <c r="AH1097" s="74"/>
      <c r="AI1097" s="74"/>
      <c r="AJ1097" s="74"/>
    </row>
    <row r="1098" spans="1:36" x14ac:dyDescent="0.35">
      <c r="A1098" t="s">
        <v>1999</v>
      </c>
      <c r="U1098" s="57">
        <v>120</v>
      </c>
      <c r="V1098" s="57">
        <v>12</v>
      </c>
      <c r="W1098" s="57">
        <v>6</v>
      </c>
      <c r="X1098" s="57">
        <v>9</v>
      </c>
      <c r="Y1098" s="57">
        <v>10</v>
      </c>
      <c r="Z1098" s="57">
        <v>7</v>
      </c>
      <c r="AC1098" s="57">
        <v>74</v>
      </c>
      <c r="AD1098" s="57">
        <v>63</v>
      </c>
      <c r="AE1098" s="57">
        <v>27</v>
      </c>
      <c r="AF1098" s="57">
        <v>72</v>
      </c>
      <c r="AG1098" s="57"/>
      <c r="AH1098" s="74"/>
      <c r="AI1098" s="74"/>
      <c r="AJ1098" s="74"/>
    </row>
    <row r="1099" spans="1:36" x14ac:dyDescent="0.35">
      <c r="A1099" t="s">
        <v>2000</v>
      </c>
      <c r="U1099" s="57">
        <v>157</v>
      </c>
      <c r="V1099" s="57">
        <v>15</v>
      </c>
      <c r="W1099" s="57">
        <v>21</v>
      </c>
      <c r="X1099" s="57">
        <v>9</v>
      </c>
      <c r="Y1099" s="57">
        <v>10</v>
      </c>
      <c r="Z1099" s="57">
        <v>8</v>
      </c>
      <c r="AC1099" s="57">
        <v>75</v>
      </c>
      <c r="AD1099" s="57">
        <v>72</v>
      </c>
      <c r="AE1099" s="57">
        <v>48</v>
      </c>
      <c r="AF1099" s="57">
        <v>86</v>
      </c>
      <c r="AG1099" s="57"/>
      <c r="AH1099" s="74"/>
      <c r="AI1099" s="74"/>
      <c r="AJ1099" s="74"/>
    </row>
    <row r="1100" spans="1:36" x14ac:dyDescent="0.35">
      <c r="A1100" t="s">
        <v>2001</v>
      </c>
      <c r="U1100" s="57">
        <v>144</v>
      </c>
      <c r="V1100" s="57">
        <v>12</v>
      </c>
      <c r="W1100" s="57">
        <v>16</v>
      </c>
      <c r="X1100" s="57">
        <v>7</v>
      </c>
      <c r="Y1100" s="57">
        <v>8</v>
      </c>
      <c r="Z1100" s="57">
        <v>8</v>
      </c>
      <c r="AC1100" s="57">
        <v>77</v>
      </c>
      <c r="AD1100" s="57">
        <v>73</v>
      </c>
      <c r="AE1100" s="57">
        <v>49</v>
      </c>
      <c r="AF1100" s="57">
        <v>100</v>
      </c>
      <c r="AG1100" s="57"/>
      <c r="AH1100" s="74"/>
      <c r="AI1100" s="74"/>
      <c r="AJ1100" s="74"/>
    </row>
    <row r="1101" spans="1:36" x14ac:dyDescent="0.35">
      <c r="A1101" t="s">
        <v>2002</v>
      </c>
      <c r="U1101" s="57">
        <v>147</v>
      </c>
      <c r="V1101" s="57">
        <v>14</v>
      </c>
      <c r="W1101" s="57">
        <v>16</v>
      </c>
      <c r="X1101" s="57">
        <v>7</v>
      </c>
      <c r="Y1101" s="57">
        <v>11</v>
      </c>
      <c r="Z1101" s="57">
        <v>11</v>
      </c>
      <c r="AC1101" s="57">
        <v>76</v>
      </c>
      <c r="AD1101" s="57">
        <v>72</v>
      </c>
      <c r="AE1101" s="57">
        <v>49</v>
      </c>
      <c r="AF1101" s="57">
        <v>98</v>
      </c>
      <c r="AG1101" s="57"/>
      <c r="AH1101" s="74"/>
      <c r="AI1101" s="74"/>
      <c r="AJ1101" s="74"/>
    </row>
    <row r="1102" spans="1:36" x14ac:dyDescent="0.35">
      <c r="A1102" t="s">
        <v>2003</v>
      </c>
      <c r="U1102" s="57">
        <v>117</v>
      </c>
      <c r="V1102" s="57">
        <v>11</v>
      </c>
      <c r="W1102" s="57">
        <v>11</v>
      </c>
      <c r="X1102" s="57"/>
      <c r="Y1102" s="57">
        <v>6</v>
      </c>
      <c r="Z1102" s="57">
        <v>9</v>
      </c>
      <c r="AC1102" s="57">
        <v>76</v>
      </c>
      <c r="AD1102" s="57">
        <v>84</v>
      </c>
      <c r="AE1102" s="57">
        <v>63</v>
      </c>
      <c r="AF1102" s="57">
        <v>89</v>
      </c>
      <c r="AG1102" s="57"/>
      <c r="AH1102" s="74"/>
      <c r="AI1102" s="74"/>
      <c r="AJ1102" s="74"/>
    </row>
    <row r="1103" spans="1:36" x14ac:dyDescent="0.35">
      <c r="A1103" t="s">
        <v>2004</v>
      </c>
      <c r="U1103" s="57">
        <v>93</v>
      </c>
      <c r="V1103" s="57">
        <v>9</v>
      </c>
      <c r="W1103" s="57"/>
      <c r="X1103" s="57">
        <v>6</v>
      </c>
      <c r="Y1103" s="57">
        <v>6</v>
      </c>
      <c r="Z1103" s="57"/>
      <c r="AC1103" s="57">
        <v>71</v>
      </c>
      <c r="AD1103" s="57">
        <v>80</v>
      </c>
      <c r="AE1103" s="57">
        <v>40</v>
      </c>
      <c r="AF1103" s="57">
        <v>82</v>
      </c>
      <c r="AG1103" s="57"/>
      <c r="AH1103" s="74"/>
      <c r="AI1103" s="74"/>
      <c r="AJ1103" s="74"/>
    </row>
    <row r="1104" spans="1:36" x14ac:dyDescent="0.35">
      <c r="A1104" t="s">
        <v>2005</v>
      </c>
      <c r="U1104" s="57">
        <v>149</v>
      </c>
      <c r="V1104" s="57">
        <v>15</v>
      </c>
      <c r="W1104" s="57">
        <v>14</v>
      </c>
      <c r="X1104" s="57">
        <v>8</v>
      </c>
      <c r="Y1104" s="57">
        <v>9</v>
      </c>
      <c r="Z1104" s="57">
        <v>7</v>
      </c>
      <c r="AC1104" s="57">
        <v>71</v>
      </c>
      <c r="AD1104" s="57">
        <v>62</v>
      </c>
      <c r="AE1104" s="57">
        <v>27</v>
      </c>
      <c r="AF1104" s="57">
        <v>59</v>
      </c>
      <c r="AG1104" s="57"/>
      <c r="AH1104" s="74"/>
      <c r="AI1104" s="74"/>
      <c r="AJ1104" s="74"/>
    </row>
    <row r="1105" spans="1:36" x14ac:dyDescent="0.35">
      <c r="A1105" t="s">
        <v>2006</v>
      </c>
      <c r="U1105" s="57">
        <v>166</v>
      </c>
      <c r="V1105" s="57">
        <v>12</v>
      </c>
      <c r="W1105" s="57">
        <v>23</v>
      </c>
      <c r="X1105" s="57">
        <v>7</v>
      </c>
      <c r="Y1105" s="57">
        <v>7</v>
      </c>
      <c r="Z1105" s="57">
        <v>6</v>
      </c>
      <c r="AC1105" s="57">
        <v>78</v>
      </c>
      <c r="AD1105" s="57">
        <v>89</v>
      </c>
      <c r="AE1105" s="57">
        <v>71</v>
      </c>
      <c r="AF1105" s="57">
        <v>59</v>
      </c>
      <c r="AG1105" s="57"/>
      <c r="AH1105" s="74"/>
      <c r="AI1105" s="74"/>
      <c r="AJ1105" s="74"/>
    </row>
    <row r="1106" spans="1:36" x14ac:dyDescent="0.35">
      <c r="A1106" t="s">
        <v>2007</v>
      </c>
      <c r="U1106" s="57">
        <v>168</v>
      </c>
      <c r="V1106" s="57">
        <v>9</v>
      </c>
      <c r="W1106" s="57">
        <v>19</v>
      </c>
      <c r="X1106" s="57">
        <v>8</v>
      </c>
      <c r="Y1106" s="57">
        <v>7</v>
      </c>
      <c r="Z1106" s="57">
        <v>8</v>
      </c>
      <c r="AC1106" s="57">
        <v>82</v>
      </c>
      <c r="AD1106" s="57">
        <v>97</v>
      </c>
      <c r="AE1106" s="57">
        <v>88</v>
      </c>
      <c r="AF1106" s="57">
        <v>60</v>
      </c>
      <c r="AG1106" s="57"/>
      <c r="AH1106" s="74"/>
      <c r="AI1106" s="74"/>
      <c r="AJ1106" s="74"/>
    </row>
    <row r="1107" spans="1:36" x14ac:dyDescent="0.35">
      <c r="A1107" t="s">
        <v>2008</v>
      </c>
      <c r="U1107" s="57">
        <v>180</v>
      </c>
      <c r="V1107" s="57">
        <v>19</v>
      </c>
      <c r="W1107" s="57">
        <v>17</v>
      </c>
      <c r="X1107" s="57">
        <v>6</v>
      </c>
      <c r="Y1107" s="57">
        <v>12</v>
      </c>
      <c r="Z1107" s="57">
        <v>10</v>
      </c>
      <c r="AC1107" s="57">
        <v>83</v>
      </c>
      <c r="AD1107" s="57">
        <v>98</v>
      </c>
      <c r="AE1107" s="57">
        <v>91</v>
      </c>
      <c r="AF1107" s="57">
        <v>78</v>
      </c>
      <c r="AG1107" s="57"/>
      <c r="AH1107" s="74"/>
      <c r="AI1107" s="74"/>
      <c r="AJ1107" s="74"/>
    </row>
    <row r="1108" spans="1:36" x14ac:dyDescent="0.35">
      <c r="A1108" t="s">
        <v>2009</v>
      </c>
      <c r="U1108" s="57">
        <v>155</v>
      </c>
      <c r="V1108" s="57">
        <v>14</v>
      </c>
      <c r="W1108" s="57">
        <v>17</v>
      </c>
      <c r="X1108" s="57">
        <v>6</v>
      </c>
      <c r="Y1108" s="57">
        <v>10</v>
      </c>
      <c r="Z1108" s="57">
        <v>6</v>
      </c>
      <c r="AC1108" s="57">
        <v>85</v>
      </c>
      <c r="AD1108" s="57">
        <v>100</v>
      </c>
      <c r="AE1108" s="57">
        <v>92</v>
      </c>
      <c r="AF1108" s="57">
        <v>74</v>
      </c>
      <c r="AG1108" s="57"/>
      <c r="AH1108" s="74"/>
      <c r="AI1108" s="74"/>
      <c r="AJ1108" s="74"/>
    </row>
    <row r="1109" spans="1:36" x14ac:dyDescent="0.35">
      <c r="A1109" t="s">
        <v>2010</v>
      </c>
      <c r="U1109" s="57">
        <v>155</v>
      </c>
      <c r="V1109" s="57">
        <v>22</v>
      </c>
      <c r="W1109" s="57">
        <v>14</v>
      </c>
      <c r="X1109" s="57">
        <v>6</v>
      </c>
      <c r="Y1109" s="57">
        <v>12</v>
      </c>
      <c r="Z1109" s="57">
        <v>6</v>
      </c>
      <c r="AC1109" s="57">
        <v>87</v>
      </c>
      <c r="AD1109" s="57">
        <v>106</v>
      </c>
      <c r="AE1109" s="57">
        <v>94</v>
      </c>
      <c r="AF1109" s="57">
        <v>87</v>
      </c>
      <c r="AG1109" s="57"/>
      <c r="AH1109" s="74"/>
      <c r="AI1109" s="74"/>
      <c r="AJ1109" s="74"/>
    </row>
    <row r="1110" spans="1:36" x14ac:dyDescent="0.35">
      <c r="A1110" t="s">
        <v>2011</v>
      </c>
      <c r="U1110" s="57">
        <v>139</v>
      </c>
      <c r="V1110" s="57">
        <v>12</v>
      </c>
      <c r="W1110" s="57">
        <v>11</v>
      </c>
      <c r="X1110" s="57">
        <v>7</v>
      </c>
      <c r="Y1110" s="57">
        <v>8</v>
      </c>
      <c r="Z1110" s="57">
        <v>9</v>
      </c>
      <c r="AC1110" s="57">
        <v>87</v>
      </c>
      <c r="AD1110" s="57">
        <v>111</v>
      </c>
      <c r="AE1110" s="57">
        <v>102</v>
      </c>
      <c r="AF1110" s="57">
        <v>91</v>
      </c>
      <c r="AG1110" s="57"/>
      <c r="AH1110" s="74"/>
      <c r="AI1110" s="74"/>
      <c r="AJ1110" s="74"/>
    </row>
    <row r="1111" spans="1:36" x14ac:dyDescent="0.35">
      <c r="A1111" t="s">
        <v>2012</v>
      </c>
      <c r="U1111" s="57">
        <v>151</v>
      </c>
      <c r="V1111" s="57">
        <v>20</v>
      </c>
      <c r="W1111" s="57">
        <v>14</v>
      </c>
      <c r="X1111" s="57">
        <v>7</v>
      </c>
      <c r="Y1111" s="57">
        <v>10</v>
      </c>
      <c r="Z1111" s="57">
        <v>8</v>
      </c>
      <c r="AC1111" s="57">
        <v>88</v>
      </c>
      <c r="AD1111" s="57">
        <v>109</v>
      </c>
      <c r="AE1111" s="57">
        <v>101</v>
      </c>
      <c r="AF1111" s="57">
        <v>75</v>
      </c>
      <c r="AG1111" s="57"/>
      <c r="AH1111" s="74"/>
      <c r="AI1111" s="74"/>
      <c r="AJ1111" s="74"/>
    </row>
    <row r="1112" spans="1:36" x14ac:dyDescent="0.35">
      <c r="A1112" t="s">
        <v>2013</v>
      </c>
      <c r="U1112" s="57">
        <v>160</v>
      </c>
      <c r="V1112" s="57">
        <v>13</v>
      </c>
      <c r="W1112" s="57">
        <v>16</v>
      </c>
      <c r="X1112" s="57">
        <v>7</v>
      </c>
      <c r="Y1112" s="57">
        <v>14</v>
      </c>
      <c r="Z1112" s="57">
        <v>9</v>
      </c>
      <c r="AC1112" s="57">
        <v>87</v>
      </c>
      <c r="AD1112" s="57">
        <v>109</v>
      </c>
      <c r="AE1112" s="57">
        <v>99</v>
      </c>
      <c r="AF1112" s="57">
        <v>83</v>
      </c>
      <c r="AG1112" s="57"/>
      <c r="AH1112" s="74"/>
      <c r="AI1112" s="74"/>
      <c r="AJ1112" s="74"/>
    </row>
    <row r="1113" spans="1:36" x14ac:dyDescent="0.35">
      <c r="A1113" t="s">
        <v>2014</v>
      </c>
      <c r="U1113" s="57">
        <v>159</v>
      </c>
      <c r="V1113" s="57">
        <v>15</v>
      </c>
      <c r="W1113" s="57">
        <v>22</v>
      </c>
      <c r="X1113" s="57">
        <v>12</v>
      </c>
      <c r="Y1113" s="57">
        <v>10</v>
      </c>
      <c r="Z1113" s="57">
        <v>9</v>
      </c>
      <c r="AC1113" s="57">
        <v>88</v>
      </c>
      <c r="AD1113" s="57">
        <v>108</v>
      </c>
      <c r="AE1113" s="57">
        <v>99</v>
      </c>
      <c r="AF1113" s="57">
        <v>83</v>
      </c>
      <c r="AG1113" s="57"/>
      <c r="AH1113" s="74"/>
      <c r="AI1113" s="74"/>
      <c r="AJ1113" s="74"/>
    </row>
    <row r="1114" spans="1:36" x14ac:dyDescent="0.35">
      <c r="A1114" t="s">
        <v>2015</v>
      </c>
      <c r="U1114" s="57">
        <v>150</v>
      </c>
      <c r="V1114" s="57">
        <v>16</v>
      </c>
      <c r="W1114" s="57">
        <v>17</v>
      </c>
      <c r="X1114" s="57"/>
      <c r="Y1114" s="57">
        <v>10</v>
      </c>
      <c r="Z1114" s="57">
        <v>10</v>
      </c>
      <c r="AC1114" s="57">
        <v>88</v>
      </c>
      <c r="AD1114" s="57">
        <v>106</v>
      </c>
      <c r="AE1114" s="57">
        <v>98</v>
      </c>
      <c r="AF1114" s="57">
        <v>85</v>
      </c>
      <c r="AG1114" s="57"/>
      <c r="AH1114" s="74"/>
      <c r="AI1114" s="74"/>
      <c r="AJ1114" s="74"/>
    </row>
    <row r="1115" spans="1:36" x14ac:dyDescent="0.35">
      <c r="A1115" t="s">
        <v>2016</v>
      </c>
      <c r="U1115" s="57">
        <v>157</v>
      </c>
      <c r="V1115" s="57">
        <v>13</v>
      </c>
      <c r="W1115" s="57">
        <v>19</v>
      </c>
      <c r="X1115" s="57">
        <v>10</v>
      </c>
      <c r="Y1115" s="57">
        <v>9</v>
      </c>
      <c r="Z1115" s="57">
        <v>8</v>
      </c>
      <c r="AC1115" s="57">
        <v>88</v>
      </c>
      <c r="AD1115" s="57">
        <v>105</v>
      </c>
      <c r="AE1115" s="57">
        <v>97</v>
      </c>
      <c r="AF1115" s="57">
        <v>76</v>
      </c>
      <c r="AG1115" s="57"/>
      <c r="AH1115" s="74"/>
      <c r="AI1115" s="74"/>
      <c r="AJ1115" s="74"/>
    </row>
    <row r="1116" spans="1:36" x14ac:dyDescent="0.35">
      <c r="A1116" t="s">
        <v>2017</v>
      </c>
      <c r="U1116" s="57">
        <v>139</v>
      </c>
      <c r="V1116" s="57">
        <v>16</v>
      </c>
      <c r="W1116" s="57">
        <v>16</v>
      </c>
      <c r="X1116" s="57">
        <v>7</v>
      </c>
      <c r="Y1116" s="57">
        <v>12</v>
      </c>
      <c r="Z1116" s="57">
        <v>14</v>
      </c>
      <c r="AC1116" s="57">
        <v>89</v>
      </c>
      <c r="AD1116" s="57">
        <v>109</v>
      </c>
      <c r="AE1116" s="57">
        <v>97</v>
      </c>
      <c r="AF1116" s="57">
        <v>95</v>
      </c>
      <c r="AG1116" s="57"/>
      <c r="AH1116" s="74"/>
      <c r="AI1116" s="74"/>
      <c r="AJ1116" s="74"/>
    </row>
    <row r="1117" spans="1:36" x14ac:dyDescent="0.35">
      <c r="A1117" t="s">
        <v>2018</v>
      </c>
      <c r="U1117" s="57">
        <v>141</v>
      </c>
      <c r="V1117" s="57">
        <v>17</v>
      </c>
      <c r="W1117" s="57">
        <v>11</v>
      </c>
      <c r="X1117" s="57">
        <v>10</v>
      </c>
      <c r="Y1117" s="57">
        <v>8</v>
      </c>
      <c r="Z1117" s="57">
        <v>6</v>
      </c>
      <c r="AC1117" s="57">
        <v>92</v>
      </c>
      <c r="AD1117" s="57">
        <v>117</v>
      </c>
      <c r="AE1117" s="57">
        <v>108</v>
      </c>
      <c r="AF1117" s="57">
        <v>106</v>
      </c>
      <c r="AG1117" s="57"/>
      <c r="AH1117" s="74"/>
      <c r="AI1117" s="74"/>
      <c r="AJ1117" s="74"/>
    </row>
    <row r="1118" spans="1:36" x14ac:dyDescent="0.35">
      <c r="A1118" t="s">
        <v>2019</v>
      </c>
      <c r="U1118" s="57">
        <v>161</v>
      </c>
      <c r="V1118" s="57">
        <v>16</v>
      </c>
      <c r="W1118" s="57">
        <v>20</v>
      </c>
      <c r="X1118" s="57">
        <v>9</v>
      </c>
      <c r="Y1118" s="57">
        <v>8</v>
      </c>
      <c r="Z1118" s="57">
        <v>9</v>
      </c>
      <c r="AC1118" s="57">
        <v>89</v>
      </c>
      <c r="AD1118" s="57">
        <v>110</v>
      </c>
      <c r="AE1118" s="57">
        <v>101</v>
      </c>
      <c r="AF1118" s="57">
        <v>72</v>
      </c>
      <c r="AG1118" s="57"/>
      <c r="AH1118" s="74"/>
      <c r="AI1118" s="74"/>
      <c r="AJ1118" s="74"/>
    </row>
    <row r="1119" spans="1:36" x14ac:dyDescent="0.35">
      <c r="A1119" t="s">
        <v>2020</v>
      </c>
      <c r="U1119" s="57">
        <v>182</v>
      </c>
      <c r="V1119" s="57">
        <v>15</v>
      </c>
      <c r="W1119" s="57">
        <v>19</v>
      </c>
      <c r="X1119" s="57">
        <v>7</v>
      </c>
      <c r="Y1119" s="57">
        <v>16</v>
      </c>
      <c r="Z1119" s="57">
        <v>7</v>
      </c>
      <c r="AC1119" s="57">
        <v>88</v>
      </c>
      <c r="AD1119" s="57">
        <v>110</v>
      </c>
      <c r="AE1119" s="57">
        <v>100</v>
      </c>
      <c r="AF1119" s="57">
        <v>77</v>
      </c>
      <c r="AG1119" s="57"/>
      <c r="AH1119" s="74"/>
      <c r="AI1119" s="74"/>
      <c r="AJ1119" s="74"/>
    </row>
    <row r="1120" spans="1:36" x14ac:dyDescent="0.35">
      <c r="A1120" t="s">
        <v>2021</v>
      </c>
      <c r="U1120" s="57">
        <v>178</v>
      </c>
      <c r="V1120" s="57">
        <v>19</v>
      </c>
      <c r="W1120" s="57">
        <v>20</v>
      </c>
      <c r="X1120" s="57">
        <v>8</v>
      </c>
      <c r="Y1120" s="57">
        <v>12</v>
      </c>
      <c r="Z1120" s="57">
        <v>6</v>
      </c>
      <c r="AC1120" s="57">
        <v>87</v>
      </c>
      <c r="AD1120" s="57">
        <v>110</v>
      </c>
      <c r="AE1120" s="57">
        <v>100</v>
      </c>
      <c r="AF1120" s="57">
        <v>78</v>
      </c>
      <c r="AG1120" s="57"/>
      <c r="AH1120" s="74"/>
      <c r="AI1120" s="74"/>
      <c r="AJ1120" s="74"/>
    </row>
    <row r="1121" spans="1:36" x14ac:dyDescent="0.35">
      <c r="A1121" t="s">
        <v>2022</v>
      </c>
      <c r="U1121" s="57">
        <v>154</v>
      </c>
      <c r="V1121" s="57">
        <v>15</v>
      </c>
      <c r="W1121" s="57">
        <v>20</v>
      </c>
      <c r="X1121" s="57">
        <v>8</v>
      </c>
      <c r="Y1121" s="57">
        <v>15</v>
      </c>
      <c r="Z1121" s="57">
        <v>6</v>
      </c>
      <c r="AC1121" s="57">
        <v>87</v>
      </c>
      <c r="AD1121" s="57">
        <v>108</v>
      </c>
      <c r="AE1121" s="57">
        <v>98</v>
      </c>
      <c r="AF1121" s="57">
        <v>81</v>
      </c>
      <c r="AG1121" s="57"/>
      <c r="AH1121" s="74"/>
      <c r="AI1121" s="74"/>
      <c r="AJ1121" s="74"/>
    </row>
    <row r="1122" spans="1:36" x14ac:dyDescent="0.35">
      <c r="A1122" t="s">
        <v>2023</v>
      </c>
      <c r="U1122" s="57">
        <v>171</v>
      </c>
      <c r="V1122" s="57">
        <v>19</v>
      </c>
      <c r="W1122" s="57">
        <v>24</v>
      </c>
      <c r="X1122" s="57">
        <v>10</v>
      </c>
      <c r="Y1122" s="57">
        <v>13</v>
      </c>
      <c r="Z1122" s="57">
        <v>6</v>
      </c>
      <c r="AC1122" s="57">
        <v>89</v>
      </c>
      <c r="AD1122" s="57">
        <v>108</v>
      </c>
      <c r="AE1122" s="57">
        <v>98</v>
      </c>
      <c r="AF1122" s="57">
        <v>73</v>
      </c>
      <c r="AG1122" s="57"/>
      <c r="AH1122" s="74"/>
      <c r="AI1122" s="74"/>
      <c r="AJ1122" s="74"/>
    </row>
    <row r="1123" spans="1:36" x14ac:dyDescent="0.35">
      <c r="A1123" t="s">
        <v>2024</v>
      </c>
      <c r="U1123" s="57">
        <v>168</v>
      </c>
      <c r="V1123" s="57">
        <v>19</v>
      </c>
      <c r="W1123" s="57">
        <v>16</v>
      </c>
      <c r="X1123" s="57">
        <v>6</v>
      </c>
      <c r="Y1123" s="57">
        <v>12</v>
      </c>
      <c r="Z1123" s="57">
        <v>10</v>
      </c>
      <c r="AC1123" s="57">
        <v>90</v>
      </c>
      <c r="AD1123" s="57">
        <v>112</v>
      </c>
      <c r="AE1123" s="57">
        <v>100</v>
      </c>
      <c r="AF1123" s="57">
        <v>93</v>
      </c>
      <c r="AG1123" s="57"/>
      <c r="AH1123" s="74"/>
      <c r="AI1123" s="74"/>
      <c r="AJ1123" s="74"/>
    </row>
    <row r="1124" spans="1:36" x14ac:dyDescent="0.35">
      <c r="A1124" t="s">
        <v>2025</v>
      </c>
      <c r="U1124" s="57">
        <v>152</v>
      </c>
      <c r="V1124" s="57">
        <v>11</v>
      </c>
      <c r="W1124" s="57">
        <v>22</v>
      </c>
      <c r="X1124" s="57">
        <v>7</v>
      </c>
      <c r="Y1124" s="57">
        <v>10</v>
      </c>
      <c r="Z1124" s="57">
        <v>9</v>
      </c>
      <c r="AC1124" s="57">
        <v>90</v>
      </c>
      <c r="AD1124" s="57">
        <v>115</v>
      </c>
      <c r="AE1124" s="57">
        <v>107</v>
      </c>
      <c r="AF1124" s="57">
        <v>96</v>
      </c>
      <c r="AG1124" s="57"/>
      <c r="AH1124" s="74"/>
      <c r="AI1124" s="74"/>
      <c r="AJ1124" s="74"/>
    </row>
    <row r="1125" spans="1:36" x14ac:dyDescent="0.35">
      <c r="A1125" t="s">
        <v>2026</v>
      </c>
      <c r="U1125" s="57">
        <v>143</v>
      </c>
      <c r="V1125" s="57">
        <v>12</v>
      </c>
      <c r="W1125" s="57">
        <v>14</v>
      </c>
      <c r="X1125" s="57">
        <v>8</v>
      </c>
      <c r="Y1125" s="57">
        <v>7</v>
      </c>
      <c r="Z1125" s="57">
        <v>8</v>
      </c>
      <c r="AC1125" s="57">
        <v>90</v>
      </c>
      <c r="AD1125" s="57">
        <v>112</v>
      </c>
      <c r="AE1125" s="57">
        <v>102</v>
      </c>
      <c r="AF1125" s="57">
        <v>71</v>
      </c>
      <c r="AG1125" s="57"/>
      <c r="AH1125" s="74"/>
      <c r="AI1125" s="74"/>
      <c r="AJ1125" s="74"/>
    </row>
    <row r="1126" spans="1:36" x14ac:dyDescent="0.35">
      <c r="A1126" t="s">
        <v>2027</v>
      </c>
      <c r="U1126" s="57">
        <v>188</v>
      </c>
      <c r="V1126" s="57">
        <v>24</v>
      </c>
      <c r="W1126" s="57">
        <v>28</v>
      </c>
      <c r="X1126" s="57">
        <v>6</v>
      </c>
      <c r="Y1126" s="57">
        <v>12</v>
      </c>
      <c r="Z1126" s="57">
        <v>8</v>
      </c>
      <c r="AC1126" s="57">
        <v>90</v>
      </c>
      <c r="AD1126" s="57">
        <v>112</v>
      </c>
      <c r="AE1126" s="57">
        <v>101</v>
      </c>
      <c r="AF1126" s="57">
        <v>77</v>
      </c>
      <c r="AG1126" s="57"/>
      <c r="AH1126" s="74"/>
      <c r="AI1126" s="74"/>
      <c r="AJ1126" s="74"/>
    </row>
    <row r="1127" spans="1:36" x14ac:dyDescent="0.35">
      <c r="A1127" t="s">
        <v>2028</v>
      </c>
      <c r="U1127" s="57">
        <v>187</v>
      </c>
      <c r="V1127" s="57">
        <v>17</v>
      </c>
      <c r="W1127" s="57">
        <v>26</v>
      </c>
      <c r="X1127" s="57">
        <v>12</v>
      </c>
      <c r="Y1127" s="57">
        <v>16</v>
      </c>
      <c r="Z1127" s="57">
        <v>10</v>
      </c>
      <c r="AC1127" s="57">
        <v>90</v>
      </c>
      <c r="AD1127" s="57">
        <v>111</v>
      </c>
      <c r="AE1127" s="57">
        <v>101</v>
      </c>
      <c r="AF1127" s="57">
        <v>79</v>
      </c>
      <c r="AG1127" s="57"/>
      <c r="AH1127" s="74"/>
      <c r="AI1127" s="74"/>
      <c r="AJ1127" s="74"/>
    </row>
    <row r="1128" spans="1:36" x14ac:dyDescent="0.35">
      <c r="A1128" t="s">
        <v>2029</v>
      </c>
      <c r="U1128" s="57">
        <v>172</v>
      </c>
      <c r="V1128" s="57">
        <v>17</v>
      </c>
      <c r="W1128" s="57">
        <v>20</v>
      </c>
      <c r="X1128" s="57">
        <v>14</v>
      </c>
      <c r="Y1128" s="57">
        <v>12</v>
      </c>
      <c r="Z1128" s="57">
        <v>9</v>
      </c>
      <c r="AC1128" s="57">
        <v>90</v>
      </c>
      <c r="AD1128" s="57">
        <v>109</v>
      </c>
      <c r="AE1128" s="57">
        <v>99</v>
      </c>
      <c r="AF1128" s="57">
        <v>81</v>
      </c>
      <c r="AG1128" s="57"/>
      <c r="AH1128" s="74"/>
      <c r="AI1128" s="74"/>
      <c r="AJ1128" s="74"/>
    </row>
    <row r="1129" spans="1:36" x14ac:dyDescent="0.35">
      <c r="A1129" t="s">
        <v>2030</v>
      </c>
      <c r="U1129" s="57">
        <v>180</v>
      </c>
      <c r="V1129" s="57">
        <v>15</v>
      </c>
      <c r="W1129" s="57">
        <v>20</v>
      </c>
      <c r="X1129" s="57">
        <v>8</v>
      </c>
      <c r="Y1129" s="57">
        <v>12</v>
      </c>
      <c r="Z1129" s="57">
        <v>7</v>
      </c>
      <c r="AC1129" s="57">
        <v>91</v>
      </c>
      <c r="AD1129" s="57">
        <v>108</v>
      </c>
      <c r="AE1129" s="57">
        <v>98</v>
      </c>
      <c r="AF1129" s="57">
        <v>74</v>
      </c>
      <c r="AG1129" s="57"/>
      <c r="AH1129" s="74"/>
      <c r="AI1129" s="74"/>
      <c r="AJ1129" s="74"/>
    </row>
    <row r="1130" spans="1:36" x14ac:dyDescent="0.35">
      <c r="A1130" t="s">
        <v>2031</v>
      </c>
      <c r="U1130" s="57">
        <v>165</v>
      </c>
      <c r="V1130" s="57">
        <v>20</v>
      </c>
      <c r="W1130" s="57">
        <v>20</v>
      </c>
      <c r="X1130" s="57">
        <v>11</v>
      </c>
      <c r="Y1130" s="57">
        <v>13</v>
      </c>
      <c r="Z1130" s="57">
        <v>17</v>
      </c>
      <c r="AC1130" s="57">
        <v>94</v>
      </c>
      <c r="AD1130" s="57">
        <v>115</v>
      </c>
      <c r="AE1130" s="57">
        <v>100</v>
      </c>
      <c r="AF1130" s="57">
        <v>92</v>
      </c>
      <c r="AG1130" s="57"/>
      <c r="AH1130" s="74"/>
      <c r="AI1130" s="74"/>
      <c r="AJ1130" s="74"/>
    </row>
    <row r="1131" spans="1:36" x14ac:dyDescent="0.35">
      <c r="A1131" t="s">
        <v>2032</v>
      </c>
      <c r="U1131" s="57">
        <v>154</v>
      </c>
      <c r="V1131" s="57">
        <v>13</v>
      </c>
      <c r="W1131" s="57">
        <v>20</v>
      </c>
      <c r="X1131" s="57">
        <v>11</v>
      </c>
      <c r="Y1131" s="57">
        <v>8</v>
      </c>
      <c r="Z1131" s="57">
        <v>9</v>
      </c>
      <c r="AC1131" s="57">
        <v>95</v>
      </c>
      <c r="AD1131" s="57">
        <v>121</v>
      </c>
      <c r="AE1131" s="57">
        <v>108</v>
      </c>
      <c r="AF1131" s="57">
        <v>90</v>
      </c>
      <c r="AG1131" s="57"/>
      <c r="AH1131" s="74"/>
      <c r="AI1131" s="74"/>
      <c r="AJ1131" s="74"/>
    </row>
    <row r="1132" spans="1:36" x14ac:dyDescent="0.35">
      <c r="A1132" t="s">
        <v>2033</v>
      </c>
      <c r="U1132" s="57">
        <v>158</v>
      </c>
      <c r="V1132" s="57">
        <v>11</v>
      </c>
      <c r="W1132" s="57">
        <v>23</v>
      </c>
      <c r="X1132" s="57">
        <v>13</v>
      </c>
      <c r="Y1132" s="57">
        <v>11</v>
      </c>
      <c r="Z1132" s="57">
        <v>8</v>
      </c>
      <c r="AC1132" s="57">
        <v>90</v>
      </c>
      <c r="AD1132" s="57">
        <v>112</v>
      </c>
      <c r="AE1132" s="57">
        <v>102</v>
      </c>
      <c r="AF1132" s="57">
        <v>72</v>
      </c>
      <c r="AG1132" s="57"/>
      <c r="AH1132" s="74"/>
      <c r="AI1132" s="74"/>
      <c r="AJ1132" s="74"/>
    </row>
    <row r="1133" spans="1:36" x14ac:dyDescent="0.35">
      <c r="A1133" t="s">
        <v>2034</v>
      </c>
      <c r="U1133" s="57">
        <v>184</v>
      </c>
      <c r="V1133" s="57">
        <v>16</v>
      </c>
      <c r="W1133" s="57">
        <v>23</v>
      </c>
      <c r="X1133" s="57">
        <v>8</v>
      </c>
      <c r="Y1133" s="57">
        <v>12</v>
      </c>
      <c r="Z1133" s="57">
        <v>6</v>
      </c>
      <c r="AC1133" s="57">
        <v>91</v>
      </c>
      <c r="AD1133" s="57">
        <v>111</v>
      </c>
      <c r="AE1133" s="57">
        <v>100</v>
      </c>
      <c r="AF1133" s="57">
        <v>78</v>
      </c>
      <c r="AG1133" s="57"/>
      <c r="AH1133" s="74"/>
      <c r="AI1133" s="74"/>
      <c r="AJ1133" s="74"/>
    </row>
    <row r="1134" spans="1:36" x14ac:dyDescent="0.35">
      <c r="A1134" t="s">
        <v>2035</v>
      </c>
      <c r="U1134" s="57">
        <v>164</v>
      </c>
      <c r="V1134" s="57">
        <v>13</v>
      </c>
      <c r="W1134" s="57">
        <v>19</v>
      </c>
      <c r="X1134" s="57">
        <v>9</v>
      </c>
      <c r="Y1134" s="57">
        <v>9</v>
      </c>
      <c r="Z1134" s="57">
        <v>9</v>
      </c>
      <c r="AC1134" s="57">
        <v>90</v>
      </c>
      <c r="AD1134" s="57">
        <v>111</v>
      </c>
      <c r="AE1134" s="57">
        <v>101</v>
      </c>
      <c r="AF1134" s="57">
        <v>63</v>
      </c>
      <c r="AG1134" s="57"/>
      <c r="AH1134" s="74"/>
      <c r="AI1134" s="74"/>
      <c r="AJ1134" s="74"/>
    </row>
    <row r="1135" spans="1:36" x14ac:dyDescent="0.35">
      <c r="A1135" t="s">
        <v>2036</v>
      </c>
      <c r="U1135" s="57">
        <v>178</v>
      </c>
      <c r="V1135" s="57">
        <v>15</v>
      </c>
      <c r="W1135" s="57">
        <v>22</v>
      </c>
      <c r="X1135" s="57">
        <v>14</v>
      </c>
      <c r="Y1135" s="57">
        <v>15</v>
      </c>
      <c r="Z1135" s="57">
        <v>10</v>
      </c>
      <c r="AC1135" s="57">
        <v>90</v>
      </c>
      <c r="AD1135" s="57">
        <v>109</v>
      </c>
      <c r="AE1135" s="57">
        <v>100</v>
      </c>
      <c r="AF1135" s="57">
        <v>77</v>
      </c>
      <c r="AG1135" s="57"/>
      <c r="AH1135" s="74"/>
      <c r="AI1135" s="74"/>
      <c r="AJ1135" s="74"/>
    </row>
    <row r="1136" spans="1:36" x14ac:dyDescent="0.35">
      <c r="A1136" t="s">
        <v>2037</v>
      </c>
      <c r="U1136" s="57">
        <v>170</v>
      </c>
      <c r="V1136" s="57">
        <v>18</v>
      </c>
      <c r="W1136" s="57">
        <v>16</v>
      </c>
      <c r="X1136" s="57">
        <v>8</v>
      </c>
      <c r="Y1136" s="57">
        <v>14</v>
      </c>
      <c r="Z1136" s="57">
        <v>8</v>
      </c>
      <c r="AC1136" s="57">
        <v>92</v>
      </c>
      <c r="AD1136" s="57">
        <v>108</v>
      </c>
      <c r="AE1136" s="57">
        <v>98</v>
      </c>
      <c r="AF1136" s="57">
        <v>66</v>
      </c>
      <c r="AG1136" s="57"/>
      <c r="AH1136" s="74"/>
      <c r="AI1136" s="74"/>
      <c r="AJ1136" s="74"/>
    </row>
    <row r="1137" spans="1:36" x14ac:dyDescent="0.35">
      <c r="A1137" t="s">
        <v>2038</v>
      </c>
      <c r="U1137" s="57">
        <v>171</v>
      </c>
      <c r="V1137" s="57">
        <v>19</v>
      </c>
      <c r="W1137" s="57">
        <v>20</v>
      </c>
      <c r="X1137" s="57">
        <v>11</v>
      </c>
      <c r="Y1137" s="57">
        <v>11</v>
      </c>
      <c r="Z1137" s="57">
        <v>6</v>
      </c>
      <c r="AC1137" s="57">
        <v>93</v>
      </c>
      <c r="AD1137" s="57">
        <v>114</v>
      </c>
      <c r="AE1137" s="57">
        <v>102</v>
      </c>
      <c r="AF1137" s="57">
        <v>97</v>
      </c>
      <c r="AG1137" s="57"/>
      <c r="AH1137" s="74"/>
      <c r="AI1137" s="74"/>
      <c r="AJ1137" s="74"/>
    </row>
    <row r="1138" spans="1:36" x14ac:dyDescent="0.35">
      <c r="A1138" t="s">
        <v>2039</v>
      </c>
      <c r="U1138" s="57">
        <v>146</v>
      </c>
      <c r="V1138" s="57">
        <v>18</v>
      </c>
      <c r="W1138" s="57">
        <v>14</v>
      </c>
      <c r="X1138" s="57">
        <v>11</v>
      </c>
      <c r="Y1138" s="57">
        <v>10</v>
      </c>
      <c r="Z1138" s="57">
        <v>7</v>
      </c>
      <c r="AC1138" s="57">
        <v>98</v>
      </c>
      <c r="AD1138" s="57">
        <v>122</v>
      </c>
      <c r="AE1138" s="57">
        <v>110</v>
      </c>
      <c r="AF1138" s="57">
        <v>102</v>
      </c>
      <c r="AG1138" s="57"/>
      <c r="AH1138" s="74"/>
      <c r="AI1138" s="74"/>
      <c r="AJ1138" s="74"/>
    </row>
    <row r="1139" spans="1:36" x14ac:dyDescent="0.35">
      <c r="A1139" t="s">
        <v>2040</v>
      </c>
      <c r="U1139" s="57">
        <v>154</v>
      </c>
      <c r="V1139" s="57">
        <v>18</v>
      </c>
      <c r="W1139" s="57">
        <v>18</v>
      </c>
      <c r="X1139" s="57">
        <v>9</v>
      </c>
      <c r="Y1139" s="57">
        <v>9</v>
      </c>
      <c r="Z1139" s="57">
        <v>11</v>
      </c>
      <c r="AC1139" s="57">
        <v>91</v>
      </c>
      <c r="AD1139" s="57">
        <v>112</v>
      </c>
      <c r="AE1139" s="57">
        <v>103</v>
      </c>
      <c r="AF1139" s="57">
        <v>74</v>
      </c>
      <c r="AG1139" s="57"/>
      <c r="AH1139" s="74"/>
      <c r="AI1139" s="74"/>
      <c r="AJ1139" s="74"/>
    </row>
    <row r="1140" spans="1:36" x14ac:dyDescent="0.35">
      <c r="A1140" t="s">
        <v>2041</v>
      </c>
      <c r="U1140" s="57">
        <v>169</v>
      </c>
      <c r="V1140" s="57">
        <v>17</v>
      </c>
      <c r="W1140" s="57">
        <v>19</v>
      </c>
      <c r="X1140" s="57">
        <v>10</v>
      </c>
      <c r="Y1140" s="57">
        <v>13</v>
      </c>
      <c r="Z1140" s="57">
        <v>6</v>
      </c>
      <c r="AC1140" s="57">
        <v>91</v>
      </c>
      <c r="AD1140" s="57">
        <v>111</v>
      </c>
      <c r="AE1140" s="57">
        <v>101</v>
      </c>
      <c r="AF1140" s="57">
        <v>80</v>
      </c>
      <c r="AG1140" s="57"/>
      <c r="AH1140" s="74"/>
      <c r="AI1140" s="74"/>
      <c r="AJ1140" s="74"/>
    </row>
    <row r="1141" spans="1:36" x14ac:dyDescent="0.35">
      <c r="A1141" t="s">
        <v>2042</v>
      </c>
      <c r="U1141" s="57">
        <v>174</v>
      </c>
      <c r="V1141" s="57">
        <v>19</v>
      </c>
      <c r="W1141" s="57">
        <v>19</v>
      </c>
      <c r="X1141" s="57">
        <v>11</v>
      </c>
      <c r="Y1141" s="57">
        <v>14</v>
      </c>
      <c r="Z1141" s="57">
        <v>7</v>
      </c>
      <c r="AC1141" s="57">
        <v>90</v>
      </c>
      <c r="AD1141" s="57">
        <v>111</v>
      </c>
      <c r="AE1141" s="57">
        <v>102</v>
      </c>
      <c r="AF1141" s="57">
        <v>79</v>
      </c>
      <c r="AG1141" s="57"/>
      <c r="AH1141" s="74"/>
      <c r="AI1141" s="74"/>
      <c r="AJ1141" s="74"/>
    </row>
    <row r="1142" spans="1:36" x14ac:dyDescent="0.35">
      <c r="A1142" t="s">
        <v>2043</v>
      </c>
      <c r="U1142" s="57">
        <v>174</v>
      </c>
      <c r="V1142" s="57">
        <v>17</v>
      </c>
      <c r="W1142" s="57">
        <v>20</v>
      </c>
      <c r="X1142" s="57">
        <v>9</v>
      </c>
      <c r="Y1142" s="57">
        <v>16</v>
      </c>
      <c r="Z1142" s="57">
        <v>9</v>
      </c>
      <c r="AC1142" s="57">
        <v>91</v>
      </c>
      <c r="AD1142" s="57">
        <v>109</v>
      </c>
      <c r="AE1142" s="57">
        <v>100</v>
      </c>
      <c r="AF1142" s="57">
        <v>80</v>
      </c>
      <c r="AG1142" s="57"/>
      <c r="AH1142" s="74"/>
      <c r="AI1142" s="74"/>
      <c r="AJ1142" s="74"/>
    </row>
    <row r="1143" spans="1:36" x14ac:dyDescent="0.35">
      <c r="A1143" t="s">
        <v>2044</v>
      </c>
      <c r="U1143" s="57">
        <v>166</v>
      </c>
      <c r="V1143" s="57">
        <v>17</v>
      </c>
      <c r="W1143" s="57">
        <v>14</v>
      </c>
      <c r="X1143" s="57">
        <v>7</v>
      </c>
      <c r="Y1143" s="57">
        <v>9</v>
      </c>
      <c r="Z1143" s="57">
        <v>8</v>
      </c>
      <c r="AC1143" s="57">
        <v>92</v>
      </c>
      <c r="AD1143" s="57">
        <v>109</v>
      </c>
      <c r="AE1143" s="57">
        <v>98</v>
      </c>
      <c r="AF1143" s="57">
        <v>74</v>
      </c>
      <c r="AG1143" s="57"/>
      <c r="AH1143" s="74"/>
      <c r="AI1143" s="74"/>
      <c r="AJ1143" s="74"/>
    </row>
    <row r="1144" spans="1:36" x14ac:dyDescent="0.35">
      <c r="A1144" t="s">
        <v>2045</v>
      </c>
      <c r="U1144" s="57">
        <v>160</v>
      </c>
      <c r="V1144" s="57">
        <v>18</v>
      </c>
      <c r="W1144" s="57">
        <v>16</v>
      </c>
      <c r="X1144" s="57">
        <v>16</v>
      </c>
      <c r="Y1144" s="57">
        <v>10</v>
      </c>
      <c r="Z1144" s="57">
        <v>7</v>
      </c>
      <c r="AC1144" s="57">
        <v>95</v>
      </c>
      <c r="AD1144" s="57">
        <v>115</v>
      </c>
      <c r="AE1144" s="57">
        <v>104</v>
      </c>
      <c r="AF1144" s="57">
        <v>100</v>
      </c>
      <c r="AG1144" s="57"/>
      <c r="AH1144" s="74"/>
      <c r="AI1144" s="74"/>
      <c r="AJ1144" s="74"/>
    </row>
    <row r="1145" spans="1:36" x14ac:dyDescent="0.35">
      <c r="A1145" t="s">
        <v>2046</v>
      </c>
      <c r="U1145" s="57">
        <v>148</v>
      </c>
      <c r="V1145" s="57">
        <v>12</v>
      </c>
      <c r="W1145" s="57">
        <v>18</v>
      </c>
      <c r="X1145" s="57">
        <v>8</v>
      </c>
      <c r="Y1145" s="57">
        <v>9</v>
      </c>
      <c r="Z1145" s="57">
        <v>8</v>
      </c>
      <c r="AC1145" s="57">
        <v>97</v>
      </c>
      <c r="AD1145" s="57">
        <v>122</v>
      </c>
      <c r="AE1145" s="57">
        <v>113</v>
      </c>
      <c r="AF1145" s="57">
        <v>132</v>
      </c>
      <c r="AG1145" s="57"/>
      <c r="AH1145" s="74"/>
      <c r="AI1145" s="74"/>
      <c r="AJ1145" s="74"/>
    </row>
    <row r="1146" spans="1:36" x14ac:dyDescent="0.35">
      <c r="A1146" t="s">
        <v>2047</v>
      </c>
      <c r="U1146" s="57">
        <v>155</v>
      </c>
      <c r="V1146" s="57">
        <v>18</v>
      </c>
      <c r="W1146" s="57">
        <v>20</v>
      </c>
      <c r="X1146" s="57">
        <v>13</v>
      </c>
      <c r="Y1146" s="57">
        <v>9</v>
      </c>
      <c r="Z1146" s="57">
        <v>8</v>
      </c>
      <c r="AC1146" s="57">
        <v>92</v>
      </c>
      <c r="AD1146" s="57">
        <v>113</v>
      </c>
      <c r="AE1146" s="57">
        <v>103</v>
      </c>
      <c r="AF1146" s="57">
        <v>75</v>
      </c>
      <c r="AG1146" s="57"/>
      <c r="AH1146" s="74"/>
      <c r="AI1146" s="74"/>
      <c r="AJ1146" s="74"/>
    </row>
    <row r="1147" spans="1:36" x14ac:dyDescent="0.35">
      <c r="A1147" t="s">
        <v>2048</v>
      </c>
      <c r="U1147" s="57">
        <v>33</v>
      </c>
      <c r="V1147" s="57"/>
      <c r="W1147" s="57">
        <v>7</v>
      </c>
      <c r="X1147" s="57"/>
      <c r="Y1147" s="57"/>
      <c r="Z1147" s="57"/>
      <c r="AC1147" s="57">
        <v>91</v>
      </c>
      <c r="AD1147" s="57">
        <v>110</v>
      </c>
      <c r="AE1147" s="57">
        <v>101</v>
      </c>
      <c r="AF1147" s="57">
        <v>81</v>
      </c>
      <c r="AG1147" s="57"/>
      <c r="AH1147" s="74"/>
      <c r="AI1147" s="74"/>
      <c r="AJ1147" s="74"/>
    </row>
    <row r="1148" spans="1:36" x14ac:dyDescent="0.35">
      <c r="A1148" t="s">
        <v>2049</v>
      </c>
      <c r="U1148" s="57">
        <v>190</v>
      </c>
      <c r="V1148" s="57">
        <v>18</v>
      </c>
      <c r="W1148" s="57">
        <v>28</v>
      </c>
      <c r="X1148" s="57">
        <v>12</v>
      </c>
      <c r="Y1148" s="57">
        <v>16</v>
      </c>
      <c r="Z1148" s="57">
        <v>13</v>
      </c>
      <c r="AC1148" s="57">
        <v>91</v>
      </c>
      <c r="AD1148" s="57">
        <v>110</v>
      </c>
      <c r="AE1148" s="57">
        <v>101</v>
      </c>
      <c r="AF1148" s="57">
        <v>81</v>
      </c>
      <c r="AG1148" s="57"/>
      <c r="AH1148" s="74"/>
      <c r="AI1148" s="74"/>
      <c r="AJ1148" s="74"/>
    </row>
    <row r="1149" spans="1:36" x14ac:dyDescent="0.35">
      <c r="A1149" t="s">
        <v>2050</v>
      </c>
      <c r="U1149" s="57">
        <v>174</v>
      </c>
      <c r="V1149" s="57">
        <v>14</v>
      </c>
      <c r="W1149" s="57">
        <v>19</v>
      </c>
      <c r="X1149" s="57">
        <v>11</v>
      </c>
      <c r="Y1149" s="57">
        <v>11</v>
      </c>
      <c r="Z1149" s="57">
        <v>8</v>
      </c>
      <c r="AC1149" s="57">
        <v>90</v>
      </c>
      <c r="AD1149" s="57">
        <v>107</v>
      </c>
      <c r="AE1149" s="57">
        <v>99</v>
      </c>
      <c r="AF1149" s="57">
        <v>80</v>
      </c>
      <c r="AG1149" s="57"/>
      <c r="AH1149" s="74"/>
      <c r="AI1149" s="74"/>
      <c r="AJ1149" s="74"/>
    </row>
    <row r="1150" spans="1:36" x14ac:dyDescent="0.35">
      <c r="A1150" t="s">
        <v>2051</v>
      </c>
      <c r="U1150" s="57">
        <v>171</v>
      </c>
      <c r="V1150" s="57">
        <v>18</v>
      </c>
      <c r="W1150" s="57">
        <v>23</v>
      </c>
      <c r="X1150" s="57">
        <v>8</v>
      </c>
      <c r="Y1150" s="57">
        <v>13</v>
      </c>
      <c r="Z1150" s="57">
        <v>8</v>
      </c>
      <c r="AC1150" s="57">
        <v>90</v>
      </c>
      <c r="AD1150" s="57">
        <v>106</v>
      </c>
      <c r="AE1150" s="57">
        <v>98</v>
      </c>
      <c r="AF1150" s="57">
        <v>75</v>
      </c>
      <c r="AG1150" s="57"/>
      <c r="AH1150" s="74"/>
      <c r="AI1150" s="74"/>
      <c r="AJ1150" s="74"/>
    </row>
    <row r="1151" spans="1:36" x14ac:dyDescent="0.35">
      <c r="A1151" t="s">
        <v>2052</v>
      </c>
      <c r="U1151" s="57">
        <v>169</v>
      </c>
      <c r="V1151" s="57">
        <v>16</v>
      </c>
      <c r="W1151" s="57">
        <v>20</v>
      </c>
      <c r="X1151" s="57">
        <v>7</v>
      </c>
      <c r="Y1151" s="57">
        <v>11</v>
      </c>
      <c r="Z1151" s="57">
        <v>21</v>
      </c>
      <c r="AC1151" s="57">
        <v>96</v>
      </c>
      <c r="AD1151" s="57">
        <v>116</v>
      </c>
      <c r="AE1151" s="57">
        <v>103</v>
      </c>
      <c r="AF1151" s="57">
        <v>107</v>
      </c>
      <c r="AG1151" s="57"/>
      <c r="AH1151" s="74"/>
      <c r="AI1151" s="74"/>
      <c r="AJ1151" s="74"/>
    </row>
    <row r="1152" spans="1:36" x14ac:dyDescent="0.35">
      <c r="A1152" t="s">
        <v>2053</v>
      </c>
      <c r="U1152" s="57">
        <v>145</v>
      </c>
      <c r="V1152" s="57">
        <v>15</v>
      </c>
      <c r="W1152" s="57">
        <v>17</v>
      </c>
      <c r="X1152" s="57">
        <v>7</v>
      </c>
      <c r="Y1152" s="57">
        <v>11</v>
      </c>
      <c r="Z1152" s="57">
        <v>9</v>
      </c>
      <c r="AC1152" s="57">
        <v>101</v>
      </c>
      <c r="AD1152" s="57">
        <v>127</v>
      </c>
      <c r="AE1152" s="57">
        <v>112</v>
      </c>
      <c r="AF1152" s="57">
        <v>107</v>
      </c>
      <c r="AG1152" s="57"/>
      <c r="AH1152" s="74"/>
      <c r="AI1152" s="74"/>
      <c r="AJ1152" s="74"/>
    </row>
    <row r="1153" spans="1:36" x14ac:dyDescent="0.35">
      <c r="A1153" t="s">
        <v>2054</v>
      </c>
      <c r="U1153" s="57">
        <v>153</v>
      </c>
      <c r="V1153" s="57">
        <v>14</v>
      </c>
      <c r="W1153" s="57">
        <v>19</v>
      </c>
      <c r="X1153" s="57">
        <v>7</v>
      </c>
      <c r="Y1153" s="57">
        <v>8</v>
      </c>
      <c r="Z1153" s="57">
        <v>8</v>
      </c>
      <c r="AC1153" s="57">
        <v>92</v>
      </c>
      <c r="AD1153" s="57">
        <v>112</v>
      </c>
      <c r="AE1153" s="57">
        <v>103</v>
      </c>
      <c r="AF1153" s="57">
        <v>73</v>
      </c>
      <c r="AG1153" s="57"/>
      <c r="AH1153" s="74"/>
      <c r="AI1153" s="74"/>
      <c r="AJ1153" s="74"/>
    </row>
    <row r="1154" spans="1:36" x14ac:dyDescent="0.35">
      <c r="A1154" t="s">
        <v>2055</v>
      </c>
      <c r="U1154" s="57">
        <v>182</v>
      </c>
      <c r="V1154" s="57">
        <v>16</v>
      </c>
      <c r="W1154" s="57">
        <v>25</v>
      </c>
      <c r="X1154" s="57">
        <v>6</v>
      </c>
      <c r="Y1154" s="57">
        <v>16</v>
      </c>
      <c r="Z1154" s="57">
        <v>8</v>
      </c>
      <c r="AC1154" s="57">
        <v>92</v>
      </c>
      <c r="AD1154" s="57">
        <v>110</v>
      </c>
      <c r="AE1154" s="57">
        <v>101</v>
      </c>
      <c r="AF1154" s="57">
        <v>81</v>
      </c>
      <c r="AG1154" s="57"/>
      <c r="AH1154" s="74"/>
      <c r="AI1154" s="74"/>
      <c r="AJ1154" s="74"/>
    </row>
    <row r="1155" spans="1:36" x14ac:dyDescent="0.35">
      <c r="A1155" t="s">
        <v>2056</v>
      </c>
      <c r="U1155" s="57">
        <v>181</v>
      </c>
      <c r="V1155" s="57">
        <v>13</v>
      </c>
      <c r="W1155" s="57">
        <v>23</v>
      </c>
      <c r="X1155" s="57">
        <v>12</v>
      </c>
      <c r="Y1155" s="57">
        <v>18</v>
      </c>
      <c r="Z1155" s="57">
        <v>7</v>
      </c>
      <c r="AC1155" s="57">
        <v>91</v>
      </c>
      <c r="AD1155" s="57">
        <v>111</v>
      </c>
      <c r="AE1155" s="57">
        <v>102</v>
      </c>
      <c r="AF1155" s="57">
        <v>82</v>
      </c>
      <c r="AG1155" s="57"/>
      <c r="AH1155" s="74"/>
      <c r="AI1155" s="74"/>
      <c r="AJ1155" s="74"/>
    </row>
    <row r="1156" spans="1:36" x14ac:dyDescent="0.35">
      <c r="A1156" t="s">
        <v>2057</v>
      </c>
      <c r="U1156" s="57">
        <v>171</v>
      </c>
      <c r="V1156" s="57">
        <v>17</v>
      </c>
      <c r="W1156" s="57">
        <v>17</v>
      </c>
      <c r="X1156" s="57">
        <v>10</v>
      </c>
      <c r="Y1156" s="57">
        <v>16</v>
      </c>
      <c r="Z1156" s="57">
        <v>8</v>
      </c>
      <c r="AC1156" s="57">
        <v>92</v>
      </c>
      <c r="AD1156" s="57">
        <v>109</v>
      </c>
      <c r="AE1156" s="57">
        <v>100</v>
      </c>
      <c r="AF1156" s="57">
        <v>85</v>
      </c>
      <c r="AG1156" s="57"/>
      <c r="AH1156" s="74"/>
      <c r="AI1156" s="74"/>
      <c r="AJ1156" s="74"/>
    </row>
    <row r="1157" spans="1:36" x14ac:dyDescent="0.35">
      <c r="A1157" t="s">
        <v>2058</v>
      </c>
      <c r="U1157" s="57">
        <v>163</v>
      </c>
      <c r="V1157" s="57">
        <v>16</v>
      </c>
      <c r="W1157" s="57">
        <v>18</v>
      </c>
      <c r="X1157" s="57">
        <v>6</v>
      </c>
      <c r="Y1157" s="57">
        <v>13</v>
      </c>
      <c r="Z1157" s="57">
        <v>6</v>
      </c>
      <c r="AC1157" s="57">
        <v>93</v>
      </c>
      <c r="AD1157" s="57">
        <v>109</v>
      </c>
      <c r="AE1157" s="57">
        <v>99</v>
      </c>
      <c r="AF1157" s="57">
        <v>80</v>
      </c>
      <c r="AG1157" s="57"/>
      <c r="AH1157" s="74"/>
      <c r="AI1157" s="74"/>
      <c r="AJ1157" s="74"/>
    </row>
    <row r="1158" spans="1:36" x14ac:dyDescent="0.35">
      <c r="A1158" t="s">
        <v>2059</v>
      </c>
      <c r="U1158" s="57">
        <v>156</v>
      </c>
      <c r="V1158" s="57">
        <v>22</v>
      </c>
      <c r="W1158" s="57">
        <v>15</v>
      </c>
      <c r="X1158" s="57">
        <v>7</v>
      </c>
      <c r="Y1158" s="57">
        <v>12</v>
      </c>
      <c r="Z1158" s="57">
        <v>6</v>
      </c>
      <c r="AC1158" s="57">
        <v>97</v>
      </c>
      <c r="AD1158" s="57">
        <v>117</v>
      </c>
      <c r="AE1158" s="57">
        <v>104</v>
      </c>
      <c r="AF1158" s="57">
        <v>110</v>
      </c>
      <c r="AG1158" s="57"/>
      <c r="AH1158" s="74"/>
      <c r="AI1158" s="74"/>
      <c r="AJ1158" s="74"/>
    </row>
    <row r="1159" spans="1:36" x14ac:dyDescent="0.35">
      <c r="A1159" t="s">
        <v>2060</v>
      </c>
      <c r="U1159" s="57">
        <v>148</v>
      </c>
      <c r="V1159" s="57">
        <v>13</v>
      </c>
      <c r="W1159" s="57">
        <v>15</v>
      </c>
      <c r="X1159" s="57">
        <v>7</v>
      </c>
      <c r="Y1159" s="57">
        <v>12</v>
      </c>
      <c r="Z1159" s="57">
        <v>8</v>
      </c>
      <c r="AC1159" s="57">
        <v>100</v>
      </c>
      <c r="AD1159" s="57">
        <v>124</v>
      </c>
      <c r="AE1159" s="57">
        <v>115</v>
      </c>
      <c r="AF1159" s="57">
        <v>114</v>
      </c>
      <c r="AG1159" s="57"/>
      <c r="AH1159" s="74"/>
      <c r="AI1159" s="74"/>
      <c r="AJ1159" s="74"/>
    </row>
    <row r="1160" spans="1:36" x14ac:dyDescent="0.35">
      <c r="A1160" t="s">
        <v>2061</v>
      </c>
      <c r="U1160" s="57">
        <v>161</v>
      </c>
      <c r="V1160" s="57">
        <v>15</v>
      </c>
      <c r="W1160" s="57">
        <v>20</v>
      </c>
      <c r="X1160" s="57">
        <v>6</v>
      </c>
      <c r="Y1160" s="57">
        <v>10</v>
      </c>
      <c r="Z1160" s="57">
        <v>11</v>
      </c>
      <c r="AC1160" s="57">
        <v>93</v>
      </c>
      <c r="AD1160" s="57">
        <v>113</v>
      </c>
      <c r="AE1160" s="57">
        <v>104</v>
      </c>
      <c r="AF1160" s="57">
        <v>76</v>
      </c>
      <c r="AG1160" s="57"/>
      <c r="AH1160" s="74"/>
      <c r="AI1160" s="74"/>
      <c r="AJ1160" s="74"/>
    </row>
    <row r="1161" spans="1:36" x14ac:dyDescent="0.35">
      <c r="A1161" t="s">
        <v>2062</v>
      </c>
      <c r="U1161" s="57">
        <v>176</v>
      </c>
      <c r="V1161" s="57">
        <v>13</v>
      </c>
      <c r="W1161" s="57">
        <v>24</v>
      </c>
      <c r="X1161" s="57">
        <v>6</v>
      </c>
      <c r="Y1161" s="57">
        <v>13</v>
      </c>
      <c r="Z1161" s="57">
        <v>9</v>
      </c>
      <c r="AC1161" s="57">
        <v>92</v>
      </c>
      <c r="AD1161" s="57">
        <v>113</v>
      </c>
      <c r="AE1161" s="57">
        <v>101</v>
      </c>
      <c r="AF1161" s="57">
        <v>81</v>
      </c>
      <c r="AG1161" s="57"/>
      <c r="AH1161" s="74"/>
      <c r="AI1161" s="74"/>
      <c r="AJ1161" s="74"/>
    </row>
    <row r="1162" spans="1:36" x14ac:dyDescent="0.35">
      <c r="A1162" t="s">
        <v>2063</v>
      </c>
      <c r="U1162" s="57">
        <v>172</v>
      </c>
      <c r="V1162" s="57">
        <v>16</v>
      </c>
      <c r="W1162" s="57">
        <v>24</v>
      </c>
      <c r="X1162" s="57">
        <v>6</v>
      </c>
      <c r="Y1162" s="57">
        <v>11</v>
      </c>
      <c r="Z1162" s="57">
        <v>9</v>
      </c>
      <c r="AC1162" s="57">
        <v>92</v>
      </c>
      <c r="AD1162" s="57">
        <v>112</v>
      </c>
      <c r="AE1162" s="57">
        <v>102</v>
      </c>
      <c r="AF1162" s="57">
        <v>81</v>
      </c>
      <c r="AG1162" s="57"/>
      <c r="AH1162" s="74"/>
      <c r="AI1162" s="74"/>
      <c r="AJ1162" s="74"/>
    </row>
    <row r="1163" spans="1:36" x14ac:dyDescent="0.35">
      <c r="A1163" t="s">
        <v>2064</v>
      </c>
      <c r="U1163" s="57">
        <v>183</v>
      </c>
      <c r="V1163" s="57">
        <v>18</v>
      </c>
      <c r="W1163" s="57">
        <v>20</v>
      </c>
      <c r="X1163" s="57">
        <v>7</v>
      </c>
      <c r="Y1163" s="57">
        <v>12</v>
      </c>
      <c r="Z1163" s="57">
        <v>11</v>
      </c>
      <c r="AC1163" s="57">
        <v>92</v>
      </c>
      <c r="AD1163" s="57">
        <v>110</v>
      </c>
      <c r="AE1163" s="57">
        <v>101</v>
      </c>
      <c r="AF1163" s="57">
        <v>81</v>
      </c>
      <c r="AG1163" s="57"/>
      <c r="AH1163" s="74"/>
      <c r="AI1163" s="74"/>
      <c r="AJ1163" s="74"/>
    </row>
    <row r="1164" spans="1:36" x14ac:dyDescent="0.35">
      <c r="A1164" t="s">
        <v>2065</v>
      </c>
      <c r="U1164" s="57">
        <v>163</v>
      </c>
      <c r="V1164" s="57">
        <v>19</v>
      </c>
      <c r="W1164" s="57">
        <v>21</v>
      </c>
      <c r="X1164" s="57">
        <v>8</v>
      </c>
      <c r="Y1164" s="57">
        <v>10</v>
      </c>
      <c r="Z1164" s="57">
        <v>7</v>
      </c>
      <c r="AC1164" s="57">
        <v>93</v>
      </c>
      <c r="AD1164" s="57">
        <v>110</v>
      </c>
      <c r="AE1164" s="57">
        <v>100</v>
      </c>
      <c r="AF1164" s="57">
        <v>74</v>
      </c>
      <c r="AG1164" s="57"/>
      <c r="AH1164" s="74"/>
      <c r="AI1164" s="74"/>
      <c r="AJ1164" s="74"/>
    </row>
    <row r="1165" spans="1:36" x14ac:dyDescent="0.35">
      <c r="A1165" t="s">
        <v>2066</v>
      </c>
      <c r="U1165" s="57">
        <v>161</v>
      </c>
      <c r="V1165" s="57">
        <v>20</v>
      </c>
      <c r="W1165" s="57">
        <v>20</v>
      </c>
      <c r="X1165" s="57">
        <v>9</v>
      </c>
      <c r="Y1165" s="57">
        <v>14</v>
      </c>
      <c r="Z1165" s="57">
        <v>6</v>
      </c>
      <c r="AC1165" s="57">
        <v>97</v>
      </c>
      <c r="AD1165" s="57">
        <v>118</v>
      </c>
      <c r="AE1165" s="57">
        <v>102</v>
      </c>
      <c r="AF1165" s="57">
        <v>94</v>
      </c>
      <c r="AG1165" s="57"/>
      <c r="AH1165" s="74"/>
      <c r="AI1165" s="74"/>
      <c r="AJ1165" s="74"/>
    </row>
    <row r="1166" spans="1:36" x14ac:dyDescent="0.35">
      <c r="A1166" t="s">
        <v>2067</v>
      </c>
      <c r="U1166" s="57">
        <v>131</v>
      </c>
      <c r="V1166" s="57">
        <v>16</v>
      </c>
      <c r="W1166" s="57">
        <v>14</v>
      </c>
      <c r="X1166" s="57">
        <v>10</v>
      </c>
      <c r="Y1166" s="57">
        <v>9</v>
      </c>
      <c r="Z1166" s="57">
        <v>9</v>
      </c>
      <c r="AC1166" s="57">
        <v>99</v>
      </c>
      <c r="AD1166" s="57">
        <v>124</v>
      </c>
      <c r="AE1166" s="57">
        <v>112</v>
      </c>
      <c r="AF1166" s="57">
        <v>95</v>
      </c>
      <c r="AG1166" s="57"/>
      <c r="AH1166" s="74"/>
      <c r="AI1166" s="74"/>
      <c r="AJ1166" s="74"/>
    </row>
    <row r="1167" spans="1:36" x14ac:dyDescent="0.35">
      <c r="A1167" t="s">
        <v>2068</v>
      </c>
      <c r="U1167" s="57">
        <v>144</v>
      </c>
      <c r="V1167" s="57">
        <v>21</v>
      </c>
      <c r="W1167" s="57">
        <v>14</v>
      </c>
      <c r="X1167" s="57">
        <v>13</v>
      </c>
      <c r="Y1167" s="57">
        <v>7</v>
      </c>
      <c r="Z1167" s="57">
        <v>7</v>
      </c>
      <c r="AC1167" s="57">
        <v>92</v>
      </c>
      <c r="AD1167" s="57">
        <v>114</v>
      </c>
      <c r="AE1167" s="57">
        <v>104</v>
      </c>
      <c r="AF1167" s="57">
        <v>72</v>
      </c>
      <c r="AG1167" s="57"/>
      <c r="AH1167" s="74"/>
      <c r="AI1167" s="74"/>
      <c r="AJ1167" s="74"/>
    </row>
    <row r="1168" spans="1:36" x14ac:dyDescent="0.35">
      <c r="A1168" t="s">
        <v>2069</v>
      </c>
      <c r="U1168" s="57">
        <v>180</v>
      </c>
      <c r="V1168" s="57">
        <v>11</v>
      </c>
      <c r="W1168" s="57">
        <v>25</v>
      </c>
      <c r="X1168" s="57">
        <v>8</v>
      </c>
      <c r="Y1168" s="57">
        <v>15</v>
      </c>
      <c r="Z1168" s="57">
        <v>20</v>
      </c>
      <c r="AC1168" s="57">
        <v>91</v>
      </c>
      <c r="AD1168" s="57">
        <v>112</v>
      </c>
      <c r="AE1168" s="57">
        <v>102</v>
      </c>
      <c r="AF1168" s="57">
        <v>79</v>
      </c>
      <c r="AG1168" s="57"/>
      <c r="AH1168" s="74"/>
      <c r="AI1168" s="74"/>
      <c r="AJ1168" s="74"/>
    </row>
    <row r="1169" spans="1:36" x14ac:dyDescent="0.35">
      <c r="A1169" t="s">
        <v>2070</v>
      </c>
      <c r="U1169" s="57">
        <v>175</v>
      </c>
      <c r="V1169" s="57">
        <v>14</v>
      </c>
      <c r="W1169" s="57">
        <v>26</v>
      </c>
      <c r="X1169" s="57">
        <v>9</v>
      </c>
      <c r="Y1169" s="57">
        <v>13</v>
      </c>
      <c r="Z1169" s="57">
        <v>22</v>
      </c>
      <c r="AC1169" s="57">
        <v>86</v>
      </c>
      <c r="AD1169" s="57">
        <v>108</v>
      </c>
      <c r="AE1169" s="57">
        <v>100</v>
      </c>
      <c r="AF1169" s="57">
        <v>78</v>
      </c>
      <c r="AG1169" s="57"/>
      <c r="AH1169" s="74"/>
      <c r="AI1169" s="74"/>
      <c r="AJ1169" s="74"/>
    </row>
    <row r="1170" spans="1:36" x14ac:dyDescent="0.35">
      <c r="A1170" t="s">
        <v>2071</v>
      </c>
      <c r="U1170" s="57">
        <v>184</v>
      </c>
      <c r="V1170" s="57">
        <v>21</v>
      </c>
      <c r="W1170" s="57">
        <v>22</v>
      </c>
      <c r="X1170" s="57">
        <v>6</v>
      </c>
      <c r="Y1170" s="57">
        <v>11</v>
      </c>
      <c r="Z1170" s="57">
        <v>10</v>
      </c>
      <c r="AC1170" s="57">
        <v>82</v>
      </c>
      <c r="AD1170" s="57">
        <v>102</v>
      </c>
      <c r="AE1170" s="57">
        <v>96</v>
      </c>
      <c r="AF1170" s="57">
        <v>77</v>
      </c>
      <c r="AG1170" s="57"/>
      <c r="AH1170" s="74"/>
      <c r="AI1170" s="74"/>
      <c r="AJ1170" s="74"/>
    </row>
    <row r="1171" spans="1:36" x14ac:dyDescent="0.35">
      <c r="A1171" t="s">
        <v>2072</v>
      </c>
      <c r="U1171" s="57">
        <v>149</v>
      </c>
      <c r="V1171" s="57">
        <v>11</v>
      </c>
      <c r="W1171" s="57">
        <v>14</v>
      </c>
      <c r="X1171" s="57">
        <v>10</v>
      </c>
      <c r="Y1171" s="57">
        <v>11</v>
      </c>
      <c r="Z1171" s="57">
        <v>6</v>
      </c>
      <c r="AC1171" s="57">
        <v>83</v>
      </c>
      <c r="AD1171" s="57">
        <v>100</v>
      </c>
      <c r="AE1171" s="57">
        <v>90</v>
      </c>
      <c r="AF1171" s="57">
        <v>72</v>
      </c>
      <c r="AG1171" s="57"/>
      <c r="AH1171" s="74"/>
      <c r="AI1171" s="74"/>
      <c r="AJ1171" s="74"/>
    </row>
    <row r="1172" spans="1:36" x14ac:dyDescent="0.35">
      <c r="A1172" t="s">
        <v>2073</v>
      </c>
      <c r="U1172" s="57">
        <v>169</v>
      </c>
      <c r="V1172" s="57">
        <v>16</v>
      </c>
      <c r="W1172" s="57">
        <v>20</v>
      </c>
      <c r="X1172" s="57">
        <v>9</v>
      </c>
      <c r="Y1172" s="57">
        <v>11</v>
      </c>
      <c r="Z1172" s="57">
        <v>21</v>
      </c>
      <c r="AC1172" s="57">
        <v>92</v>
      </c>
      <c r="AD1172" s="57">
        <v>113</v>
      </c>
      <c r="AE1172" s="57">
        <v>99</v>
      </c>
      <c r="AF1172" s="57">
        <v>94</v>
      </c>
      <c r="AG1172" s="57"/>
      <c r="AH1172" s="74"/>
      <c r="AI1172" s="74"/>
      <c r="AJ1172" s="74"/>
    </row>
    <row r="1173" spans="1:36" x14ac:dyDescent="0.35">
      <c r="A1173" t="s">
        <v>2074</v>
      </c>
      <c r="U1173" s="57">
        <v>146</v>
      </c>
      <c r="V1173" s="57">
        <v>18</v>
      </c>
      <c r="W1173" s="57">
        <v>11</v>
      </c>
      <c r="X1173" s="57">
        <v>11</v>
      </c>
      <c r="Y1173" s="57">
        <v>6</v>
      </c>
      <c r="Z1173" s="57">
        <v>10</v>
      </c>
      <c r="AC1173" s="57">
        <v>97</v>
      </c>
      <c r="AD1173" s="57">
        <v>124</v>
      </c>
      <c r="AE1173" s="57">
        <v>112</v>
      </c>
      <c r="AF1173" s="57">
        <v>93</v>
      </c>
      <c r="AG1173" s="57"/>
      <c r="AH1173" s="74"/>
      <c r="AI1173" s="74"/>
      <c r="AJ1173" s="74"/>
    </row>
    <row r="1174" spans="1:36" x14ac:dyDescent="0.35">
      <c r="A1174" t="s">
        <v>2075</v>
      </c>
      <c r="U1174" s="57">
        <v>134</v>
      </c>
      <c r="V1174" s="57">
        <v>10</v>
      </c>
      <c r="W1174" s="57">
        <v>13</v>
      </c>
      <c r="X1174" s="57"/>
      <c r="Y1174" s="57">
        <v>9</v>
      </c>
      <c r="Z1174" s="57">
        <v>9</v>
      </c>
      <c r="AC1174" s="57">
        <v>92</v>
      </c>
      <c r="AD1174" s="57">
        <v>114</v>
      </c>
      <c r="AE1174" s="57">
        <v>103</v>
      </c>
      <c r="AF1174" s="57">
        <v>73</v>
      </c>
      <c r="AG1174" s="57"/>
      <c r="AH1174" s="74"/>
      <c r="AI1174" s="74"/>
      <c r="AJ1174" s="74"/>
    </row>
    <row r="1175" spans="1:36" x14ac:dyDescent="0.35">
      <c r="A1175" t="s">
        <v>2076</v>
      </c>
      <c r="U1175" s="57">
        <v>178</v>
      </c>
      <c r="V1175" s="57">
        <v>19</v>
      </c>
      <c r="W1175" s="57">
        <v>27</v>
      </c>
      <c r="X1175" s="57">
        <v>9</v>
      </c>
      <c r="Y1175" s="57">
        <v>11</v>
      </c>
      <c r="Z1175" s="57">
        <v>28</v>
      </c>
      <c r="AC1175" s="57">
        <v>92</v>
      </c>
      <c r="AD1175" s="57">
        <v>114</v>
      </c>
      <c r="AE1175" s="57">
        <v>103</v>
      </c>
      <c r="AF1175" s="57">
        <v>82</v>
      </c>
      <c r="AG1175" s="57"/>
      <c r="AH1175" s="74"/>
      <c r="AI1175" s="74"/>
      <c r="AJ1175" s="74"/>
    </row>
    <row r="1176" spans="1:36" x14ac:dyDescent="0.35">
      <c r="A1176" t="s">
        <v>2077</v>
      </c>
      <c r="U1176" s="57">
        <v>190</v>
      </c>
      <c r="V1176" s="57">
        <v>15</v>
      </c>
      <c r="W1176" s="57">
        <v>21</v>
      </c>
      <c r="X1176" s="57">
        <v>11</v>
      </c>
      <c r="Y1176" s="57">
        <v>12</v>
      </c>
      <c r="Z1176" s="57">
        <v>9</v>
      </c>
      <c r="AC1176" s="57">
        <v>91</v>
      </c>
      <c r="AD1176" s="57">
        <v>113</v>
      </c>
      <c r="AE1176" s="57">
        <v>103</v>
      </c>
      <c r="AF1176" s="57">
        <v>9</v>
      </c>
      <c r="AG1176" s="57"/>
      <c r="AH1176" s="74"/>
      <c r="AI1176" s="74"/>
      <c r="AJ1176" s="74"/>
    </row>
    <row r="1177" spans="1:36" x14ac:dyDescent="0.35">
      <c r="A1177" t="s">
        <v>2078</v>
      </c>
      <c r="U1177" s="57">
        <v>173</v>
      </c>
      <c r="V1177" s="57">
        <v>21</v>
      </c>
      <c r="W1177" s="57">
        <v>18</v>
      </c>
      <c r="X1177" s="57">
        <v>8</v>
      </c>
      <c r="Y1177" s="57">
        <v>13</v>
      </c>
      <c r="Z1177" s="57">
        <v>8</v>
      </c>
      <c r="AC1177" s="57">
        <v>93</v>
      </c>
      <c r="AD1177" s="57">
        <v>111</v>
      </c>
      <c r="AE1177" s="57">
        <v>101</v>
      </c>
      <c r="AF1177" s="57">
        <v>56</v>
      </c>
      <c r="AG1177" s="57"/>
      <c r="AH1177" s="74"/>
      <c r="AI1177" s="74"/>
      <c r="AJ1177" s="74"/>
    </row>
    <row r="1178" spans="1:36" x14ac:dyDescent="0.35">
      <c r="A1178" t="s">
        <v>2079</v>
      </c>
      <c r="U1178" s="57">
        <v>173</v>
      </c>
      <c r="V1178" s="57">
        <v>11</v>
      </c>
      <c r="W1178" s="57">
        <v>30</v>
      </c>
      <c r="X1178" s="57">
        <v>8</v>
      </c>
      <c r="Y1178" s="57">
        <v>13</v>
      </c>
      <c r="Z1178" s="57">
        <v>7</v>
      </c>
      <c r="AC1178" s="57">
        <v>96</v>
      </c>
      <c r="AD1178" s="57">
        <v>111</v>
      </c>
      <c r="AE1178" s="57">
        <v>101</v>
      </c>
      <c r="AF1178" s="57">
        <v>74</v>
      </c>
      <c r="AG1178" s="57"/>
      <c r="AH1178" s="74"/>
      <c r="AI1178" s="74"/>
      <c r="AJ1178" s="74"/>
    </row>
    <row r="1179" spans="1:36" x14ac:dyDescent="0.35">
      <c r="A1179" t="s">
        <v>2080</v>
      </c>
      <c r="U1179" s="57">
        <v>169</v>
      </c>
      <c r="V1179" s="57">
        <v>16</v>
      </c>
      <c r="W1179" s="57">
        <v>18</v>
      </c>
      <c r="X1179" s="57">
        <v>6</v>
      </c>
      <c r="Y1179" s="57">
        <v>14</v>
      </c>
      <c r="Z1179" s="57">
        <v>6</v>
      </c>
      <c r="AC1179" s="57">
        <v>102</v>
      </c>
      <c r="AD1179" s="57">
        <v>123</v>
      </c>
      <c r="AE1179" s="57">
        <v>105</v>
      </c>
      <c r="AF1179" s="57">
        <v>87</v>
      </c>
      <c r="AG1179" s="57"/>
      <c r="AH1179" s="74"/>
      <c r="AI1179" s="74"/>
      <c r="AJ1179" s="74"/>
    </row>
    <row r="1180" spans="1:36" x14ac:dyDescent="0.35">
      <c r="A1180" t="s">
        <v>2081</v>
      </c>
      <c r="U1180" s="57">
        <v>152</v>
      </c>
      <c r="V1180" s="57">
        <v>14</v>
      </c>
      <c r="W1180" s="57">
        <v>16</v>
      </c>
      <c r="X1180" s="57">
        <v>7</v>
      </c>
      <c r="Y1180" s="57">
        <v>9</v>
      </c>
      <c r="Z1180" s="57">
        <v>9</v>
      </c>
      <c r="AC1180" s="57">
        <v>112</v>
      </c>
      <c r="AD1180" s="57">
        <v>135</v>
      </c>
      <c r="AE1180" s="57">
        <v>114</v>
      </c>
      <c r="AF1180" s="57">
        <v>94</v>
      </c>
      <c r="AG1180" s="57"/>
      <c r="AH1180" s="74"/>
      <c r="AI1180" s="74"/>
      <c r="AJ1180" s="74"/>
    </row>
    <row r="1181" spans="1:36" x14ac:dyDescent="0.35">
      <c r="A1181" t="s">
        <v>2082</v>
      </c>
      <c r="U1181" s="57">
        <v>154</v>
      </c>
      <c r="V1181" s="57">
        <v>15</v>
      </c>
      <c r="W1181" s="57">
        <v>15</v>
      </c>
      <c r="X1181" s="57">
        <v>8</v>
      </c>
      <c r="Y1181" s="57">
        <v>13</v>
      </c>
      <c r="Z1181" s="57">
        <v>9</v>
      </c>
      <c r="AC1181" s="57">
        <v>94</v>
      </c>
      <c r="AD1181" s="57">
        <v>115</v>
      </c>
      <c r="AE1181" s="57">
        <v>105</v>
      </c>
      <c r="AF1181" s="57">
        <v>74</v>
      </c>
      <c r="AG1181" s="57"/>
      <c r="AH1181" s="74"/>
      <c r="AI1181" s="74"/>
      <c r="AJ1181" s="74"/>
    </row>
    <row r="1182" spans="1:36" x14ac:dyDescent="0.35">
      <c r="A1182" t="s">
        <v>2083</v>
      </c>
      <c r="U1182" s="57">
        <v>188</v>
      </c>
      <c r="V1182" s="57">
        <v>18</v>
      </c>
      <c r="W1182" s="57">
        <v>24</v>
      </c>
      <c r="X1182" s="57">
        <v>8</v>
      </c>
      <c r="Y1182" s="57">
        <v>13</v>
      </c>
      <c r="Z1182" s="57">
        <v>8</v>
      </c>
      <c r="AC1182" s="57">
        <v>93</v>
      </c>
      <c r="AD1182" s="57">
        <v>114</v>
      </c>
      <c r="AE1182" s="57">
        <v>103</v>
      </c>
      <c r="AF1182" s="57">
        <v>80</v>
      </c>
      <c r="AG1182" s="57"/>
      <c r="AH1182" s="74"/>
      <c r="AI1182" s="74"/>
      <c r="AJ1182" s="74"/>
    </row>
    <row r="1183" spans="1:36" x14ac:dyDescent="0.35">
      <c r="A1183" t="s">
        <v>2084</v>
      </c>
      <c r="U1183" s="57">
        <v>174</v>
      </c>
      <c r="V1183" s="57">
        <v>18</v>
      </c>
      <c r="W1183" s="57">
        <v>27</v>
      </c>
      <c r="X1183" s="57">
        <v>8</v>
      </c>
      <c r="Y1183" s="57">
        <v>8</v>
      </c>
      <c r="Z1183" s="57">
        <v>20</v>
      </c>
      <c r="AC1183" s="57">
        <v>93</v>
      </c>
      <c r="AD1183" s="57">
        <v>113</v>
      </c>
      <c r="AE1183" s="57">
        <v>103</v>
      </c>
      <c r="AF1183" s="57">
        <v>80</v>
      </c>
      <c r="AG1183" s="57"/>
      <c r="AH1183" s="74"/>
      <c r="AI1183" s="74"/>
      <c r="AJ1183" s="74"/>
    </row>
    <row r="1184" spans="1:36" x14ac:dyDescent="0.35">
      <c r="A1184" t="s">
        <v>2085</v>
      </c>
      <c r="U1184" s="57">
        <v>181</v>
      </c>
      <c r="V1184" s="57">
        <v>14</v>
      </c>
      <c r="W1184" s="57">
        <v>28</v>
      </c>
      <c r="X1184" s="57">
        <v>13</v>
      </c>
      <c r="Y1184" s="57">
        <v>13</v>
      </c>
      <c r="Z1184" s="57">
        <v>9</v>
      </c>
      <c r="AC1184" s="57">
        <v>93</v>
      </c>
      <c r="AD1184" s="57">
        <v>111</v>
      </c>
      <c r="AE1184" s="57">
        <v>102</v>
      </c>
      <c r="AF1184" s="57">
        <v>82</v>
      </c>
      <c r="AG1184" s="57"/>
      <c r="AH1184" s="74"/>
      <c r="AI1184" s="74"/>
      <c r="AJ1184" s="74"/>
    </row>
    <row r="1185" spans="1:36" x14ac:dyDescent="0.35">
      <c r="A1185" t="s">
        <v>2086</v>
      </c>
      <c r="U1185" s="57">
        <v>174</v>
      </c>
      <c r="V1185" s="57">
        <v>16</v>
      </c>
      <c r="W1185" s="57">
        <v>16</v>
      </c>
      <c r="X1185" s="57">
        <v>10</v>
      </c>
      <c r="Y1185" s="57">
        <v>11</v>
      </c>
      <c r="Z1185" s="57">
        <v>8</v>
      </c>
      <c r="AC1185" s="57">
        <v>95</v>
      </c>
      <c r="AD1185" s="57">
        <v>111</v>
      </c>
      <c r="AE1185" s="57">
        <v>101</v>
      </c>
      <c r="AF1185" s="57">
        <v>74</v>
      </c>
      <c r="AG1185" s="57"/>
      <c r="AH1185" s="74"/>
      <c r="AI1185" s="74"/>
      <c r="AJ1185" s="74"/>
    </row>
    <row r="1186" spans="1:36" x14ac:dyDescent="0.35">
      <c r="A1186" t="s">
        <v>2087</v>
      </c>
      <c r="U1186" s="57">
        <v>177</v>
      </c>
      <c r="V1186" s="57">
        <v>20</v>
      </c>
      <c r="W1186" s="57">
        <v>27</v>
      </c>
      <c r="X1186" s="57">
        <v>8</v>
      </c>
      <c r="Y1186" s="57">
        <v>11</v>
      </c>
      <c r="Z1186" s="57">
        <v>25</v>
      </c>
      <c r="AC1186" s="57">
        <v>99</v>
      </c>
      <c r="AD1186" s="57">
        <v>120</v>
      </c>
      <c r="AE1186" s="57">
        <v>106</v>
      </c>
      <c r="AF1186" s="57">
        <v>84</v>
      </c>
      <c r="AG1186" s="57"/>
      <c r="AH1186" s="74"/>
      <c r="AI1186" s="74"/>
      <c r="AJ1186" s="74"/>
    </row>
    <row r="1187" spans="1:36" x14ac:dyDescent="0.35">
      <c r="A1187" t="s">
        <v>2088</v>
      </c>
      <c r="U1187" s="57">
        <v>168</v>
      </c>
      <c r="V1187" s="57">
        <v>17</v>
      </c>
      <c r="W1187" s="57">
        <v>22</v>
      </c>
      <c r="X1187" s="57">
        <v>7</v>
      </c>
      <c r="Y1187" s="57">
        <v>15</v>
      </c>
      <c r="Z1187" s="57">
        <v>6</v>
      </c>
      <c r="AC1187" s="57">
        <v>99</v>
      </c>
      <c r="AD1187" s="57">
        <v>124</v>
      </c>
      <c r="AE1187" s="57">
        <v>118</v>
      </c>
      <c r="AF1187" s="57">
        <v>84</v>
      </c>
      <c r="AG1187" s="57"/>
      <c r="AH1187" s="74"/>
      <c r="AI1187" s="74"/>
      <c r="AJ1187" s="74"/>
    </row>
    <row r="1188" spans="1:36" x14ac:dyDescent="0.35">
      <c r="A1188" t="s">
        <v>2089</v>
      </c>
      <c r="U1188" s="57">
        <v>168</v>
      </c>
      <c r="V1188" s="57">
        <v>12</v>
      </c>
      <c r="W1188" s="57">
        <v>23</v>
      </c>
      <c r="X1188" s="57">
        <v>8</v>
      </c>
      <c r="Y1188" s="57">
        <v>11</v>
      </c>
      <c r="Z1188" s="57">
        <v>10</v>
      </c>
      <c r="AC1188" s="57">
        <v>95</v>
      </c>
      <c r="AD1188" s="57">
        <v>116</v>
      </c>
      <c r="AE1188" s="57">
        <v>106</v>
      </c>
      <c r="AF1188" s="57">
        <v>73</v>
      </c>
      <c r="AG1188" s="57"/>
      <c r="AH1188" s="74"/>
      <c r="AI1188" s="74"/>
      <c r="AJ1188" s="74"/>
    </row>
    <row r="1189" spans="1:36" x14ac:dyDescent="0.35">
      <c r="A1189" t="s">
        <v>2090</v>
      </c>
      <c r="U1189" s="57">
        <v>183</v>
      </c>
      <c r="V1189" s="57">
        <v>18</v>
      </c>
      <c r="W1189" s="57">
        <v>24</v>
      </c>
      <c r="X1189" s="57">
        <v>7</v>
      </c>
      <c r="Y1189" s="57">
        <v>8</v>
      </c>
      <c r="Z1189" s="57">
        <v>20</v>
      </c>
      <c r="AC1189" s="57">
        <v>92</v>
      </c>
      <c r="AD1189" s="57">
        <v>113</v>
      </c>
      <c r="AE1189" s="57">
        <v>104</v>
      </c>
      <c r="AF1189" s="57">
        <v>80</v>
      </c>
      <c r="AG1189" s="57"/>
      <c r="AH1189" s="74"/>
      <c r="AI1189" s="74"/>
      <c r="AJ1189" s="74"/>
    </row>
    <row r="1190" spans="1:36" x14ac:dyDescent="0.35">
      <c r="A1190" t="s">
        <v>2091</v>
      </c>
      <c r="U1190" s="57">
        <v>201</v>
      </c>
      <c r="V1190" s="57">
        <v>16</v>
      </c>
      <c r="W1190" s="57">
        <v>32</v>
      </c>
      <c r="X1190" s="57">
        <v>6</v>
      </c>
      <c r="Y1190" s="57">
        <v>14</v>
      </c>
      <c r="Z1190" s="57">
        <v>7</v>
      </c>
      <c r="AC1190" s="57">
        <v>93</v>
      </c>
      <c r="AD1190" s="57">
        <v>113</v>
      </c>
      <c r="AE1190" s="57">
        <v>105</v>
      </c>
      <c r="AF1190" s="57">
        <v>79</v>
      </c>
      <c r="AG1190" s="57"/>
      <c r="AH1190" s="74"/>
      <c r="AI1190" s="74"/>
      <c r="AJ1190" s="74"/>
    </row>
    <row r="1191" spans="1:36" x14ac:dyDescent="0.35">
      <c r="A1191" t="s">
        <v>2092</v>
      </c>
      <c r="U1191" s="57">
        <v>191</v>
      </c>
      <c r="V1191" s="57">
        <v>12</v>
      </c>
      <c r="W1191" s="57">
        <v>29</v>
      </c>
      <c r="X1191" s="57">
        <v>7</v>
      </c>
      <c r="Y1191" s="57">
        <v>15</v>
      </c>
      <c r="Z1191" s="57">
        <v>8</v>
      </c>
      <c r="AC1191" s="57">
        <v>94</v>
      </c>
      <c r="AD1191" s="57">
        <v>112</v>
      </c>
      <c r="AE1191" s="57">
        <v>104</v>
      </c>
      <c r="AF1191" s="57">
        <v>74</v>
      </c>
      <c r="AG1191" s="57"/>
      <c r="AH1191" s="74"/>
      <c r="AI1191" s="74"/>
      <c r="AJ1191" s="74"/>
    </row>
    <row r="1192" spans="1:36" x14ac:dyDescent="0.35">
      <c r="A1192" t="s">
        <v>2093</v>
      </c>
      <c r="U1192" s="57">
        <v>172</v>
      </c>
      <c r="V1192" s="57">
        <v>16</v>
      </c>
      <c r="W1192" s="57">
        <v>21</v>
      </c>
      <c r="X1192" s="57">
        <v>15</v>
      </c>
      <c r="Y1192" s="57">
        <v>14</v>
      </c>
      <c r="Z1192" s="57">
        <v>7</v>
      </c>
      <c r="AC1192" s="57">
        <v>95</v>
      </c>
      <c r="AD1192" s="57">
        <v>111</v>
      </c>
      <c r="AE1192" s="57">
        <v>100</v>
      </c>
      <c r="AF1192" s="57">
        <v>70</v>
      </c>
      <c r="AG1192" s="57"/>
      <c r="AH1192" s="74"/>
      <c r="AI1192" s="74"/>
      <c r="AJ1192" s="74"/>
    </row>
    <row r="1193" spans="1:36" x14ac:dyDescent="0.35">
      <c r="A1193" t="s">
        <v>2094</v>
      </c>
      <c r="U1193" s="57">
        <v>178</v>
      </c>
      <c r="V1193" s="57">
        <v>18</v>
      </c>
      <c r="W1193" s="57">
        <v>18</v>
      </c>
      <c r="X1193" s="57">
        <v>9</v>
      </c>
      <c r="Y1193" s="57">
        <v>12</v>
      </c>
      <c r="Z1193" s="57">
        <v>8</v>
      </c>
      <c r="AC1193" s="57">
        <v>99</v>
      </c>
      <c r="AD1193" s="57">
        <v>119</v>
      </c>
      <c r="AE1193" s="57">
        <v>111</v>
      </c>
      <c r="AF1193" s="57">
        <v>89</v>
      </c>
      <c r="AG1193" s="57"/>
      <c r="AH1193" s="74"/>
      <c r="AI1193" s="74"/>
      <c r="AJ1193" s="74"/>
    </row>
    <row r="1194" spans="1:36" x14ac:dyDescent="0.35">
      <c r="A1194" t="s">
        <v>2095</v>
      </c>
      <c r="U1194" s="57">
        <v>179</v>
      </c>
      <c r="V1194" s="57">
        <v>13</v>
      </c>
      <c r="W1194" s="57">
        <v>14</v>
      </c>
      <c r="X1194" s="57">
        <v>11</v>
      </c>
      <c r="Y1194" s="57">
        <v>11</v>
      </c>
      <c r="Z1194" s="57">
        <v>8</v>
      </c>
      <c r="AC1194" s="57">
        <v>104</v>
      </c>
      <c r="AD1194" s="57">
        <v>129</v>
      </c>
      <c r="AE1194" s="57">
        <v>125</v>
      </c>
      <c r="AF1194" s="57">
        <v>107</v>
      </c>
      <c r="AG1194" s="57"/>
      <c r="AH1194" s="74"/>
      <c r="AI1194" s="74"/>
      <c r="AJ1194" s="74"/>
    </row>
    <row r="1195" spans="1:36" x14ac:dyDescent="0.35">
      <c r="A1195" t="s">
        <v>2096</v>
      </c>
      <c r="U1195" s="57">
        <v>180</v>
      </c>
      <c r="V1195" s="57">
        <v>10</v>
      </c>
      <c r="W1195" s="57">
        <v>26</v>
      </c>
      <c r="X1195" s="57">
        <v>14</v>
      </c>
      <c r="Y1195" s="57">
        <v>9</v>
      </c>
      <c r="Z1195" s="57">
        <v>9</v>
      </c>
      <c r="AC1195" s="57">
        <v>94</v>
      </c>
      <c r="AD1195" s="57">
        <v>114</v>
      </c>
      <c r="AE1195" s="57">
        <v>106</v>
      </c>
      <c r="AF1195" s="57">
        <v>73</v>
      </c>
      <c r="AG1195" s="57"/>
      <c r="AH1195" s="74"/>
      <c r="AI1195" s="74"/>
      <c r="AJ1195" s="74"/>
    </row>
    <row r="1196" spans="1:36" x14ac:dyDescent="0.35">
      <c r="A1196" t="s">
        <v>2097</v>
      </c>
      <c r="U1196" s="57">
        <v>197</v>
      </c>
      <c r="V1196" s="57">
        <v>19</v>
      </c>
      <c r="W1196" s="57">
        <v>22</v>
      </c>
      <c r="X1196" s="57">
        <v>7</v>
      </c>
      <c r="Y1196" s="57">
        <v>16</v>
      </c>
      <c r="Z1196" s="57">
        <v>9</v>
      </c>
      <c r="AC1196" s="57">
        <v>94</v>
      </c>
      <c r="AD1196" s="57">
        <v>113</v>
      </c>
      <c r="AE1196" s="57">
        <v>106</v>
      </c>
      <c r="AF1196" s="57">
        <v>82</v>
      </c>
      <c r="AG1196" s="57"/>
      <c r="AH1196" s="74"/>
      <c r="AI1196" s="74"/>
      <c r="AJ1196" s="74"/>
    </row>
    <row r="1197" spans="1:36" x14ac:dyDescent="0.35">
      <c r="A1197" t="s">
        <v>2098</v>
      </c>
      <c r="U1197" s="57">
        <v>202</v>
      </c>
      <c r="V1197" s="57">
        <v>19</v>
      </c>
      <c r="W1197" s="57">
        <v>22</v>
      </c>
      <c r="X1197" s="57">
        <v>11</v>
      </c>
      <c r="Y1197" s="57">
        <v>11</v>
      </c>
      <c r="Z1197" s="57">
        <v>8</v>
      </c>
      <c r="AC1197" s="57">
        <v>92</v>
      </c>
      <c r="AD1197" s="57">
        <v>111</v>
      </c>
      <c r="AE1197" s="57">
        <v>106</v>
      </c>
      <c r="AF1197" s="57">
        <v>80</v>
      </c>
      <c r="AG1197" s="57"/>
      <c r="AH1197" s="74"/>
      <c r="AI1197" s="74"/>
      <c r="AJ1197" s="74"/>
    </row>
    <row r="1198" spans="1:36" x14ac:dyDescent="0.35">
      <c r="A1198" t="s">
        <v>2099</v>
      </c>
      <c r="U1198" s="57">
        <v>202</v>
      </c>
      <c r="V1198" s="57">
        <v>18</v>
      </c>
      <c r="W1198" s="57">
        <v>23</v>
      </c>
      <c r="X1198" s="57">
        <v>9</v>
      </c>
      <c r="Y1198" s="57">
        <v>15</v>
      </c>
      <c r="Z1198" s="57">
        <v>9</v>
      </c>
      <c r="AC1198" s="57">
        <v>97</v>
      </c>
      <c r="AD1198" s="57">
        <v>113</v>
      </c>
      <c r="AE1198" s="57">
        <v>103</v>
      </c>
      <c r="AF1198" s="57">
        <v>79</v>
      </c>
      <c r="AG1198" s="57"/>
      <c r="AH1198" s="74"/>
      <c r="AI1198" s="74"/>
      <c r="AJ1198" s="74"/>
    </row>
    <row r="1199" spans="1:36" x14ac:dyDescent="0.35">
      <c r="A1199" t="s">
        <v>2100</v>
      </c>
      <c r="U1199" s="57">
        <v>178</v>
      </c>
      <c r="V1199" s="57">
        <v>11</v>
      </c>
      <c r="W1199" s="57">
        <v>17</v>
      </c>
      <c r="X1199" s="57">
        <v>8</v>
      </c>
      <c r="Y1199" s="57">
        <v>16</v>
      </c>
      <c r="Z1199" s="57">
        <v>8</v>
      </c>
      <c r="AC1199" s="57">
        <v>87</v>
      </c>
      <c r="AD1199" s="57">
        <v>81</v>
      </c>
      <c r="AE1199" s="57">
        <v>51</v>
      </c>
      <c r="AF1199" s="57">
        <v>94</v>
      </c>
      <c r="AG1199" s="57"/>
      <c r="AH1199" s="74"/>
      <c r="AI1199" s="74"/>
      <c r="AJ1199" s="74"/>
    </row>
    <row r="1200" spans="1:36" x14ac:dyDescent="0.35">
      <c r="A1200" t="s">
        <v>2101</v>
      </c>
      <c r="U1200" s="57">
        <v>180</v>
      </c>
      <c r="V1200" s="57">
        <v>19</v>
      </c>
      <c r="W1200" s="57">
        <v>21</v>
      </c>
      <c r="X1200" s="57">
        <v>7</v>
      </c>
      <c r="Y1200" s="57">
        <v>15</v>
      </c>
      <c r="Z1200" s="57">
        <v>6</v>
      </c>
      <c r="AC1200" s="57">
        <v>99</v>
      </c>
      <c r="AD1200" s="57">
        <v>112</v>
      </c>
      <c r="AE1200" s="57">
        <v>86</v>
      </c>
      <c r="AF1200" s="57">
        <v>94</v>
      </c>
      <c r="AG1200" s="57"/>
      <c r="AH1200" s="74"/>
      <c r="AI1200" s="74"/>
      <c r="AJ1200" s="74"/>
    </row>
    <row r="1201" spans="1:36" x14ac:dyDescent="0.35">
      <c r="A1201" t="s">
        <v>2102</v>
      </c>
      <c r="U1201" s="57">
        <v>164</v>
      </c>
      <c r="V1201" s="57">
        <v>14</v>
      </c>
      <c r="W1201" s="57">
        <v>9</v>
      </c>
      <c r="X1201" s="57">
        <v>11</v>
      </c>
      <c r="Y1201" s="57">
        <v>9</v>
      </c>
      <c r="Z1201" s="57">
        <v>12</v>
      </c>
      <c r="AC1201" s="57">
        <v>96</v>
      </c>
      <c r="AD1201" s="57">
        <v>113</v>
      </c>
      <c r="AE1201" s="57">
        <v>86</v>
      </c>
      <c r="AF1201" s="57">
        <v>92</v>
      </c>
      <c r="AG1201" s="57"/>
      <c r="AH1201" s="74"/>
      <c r="AI1201" s="74"/>
      <c r="AJ1201" s="74"/>
    </row>
    <row r="1202" spans="1:36" x14ac:dyDescent="0.35">
      <c r="A1202" t="s">
        <v>2103</v>
      </c>
      <c r="U1202" s="57">
        <v>163</v>
      </c>
      <c r="V1202" s="57">
        <v>16</v>
      </c>
      <c r="W1202" s="57">
        <v>10</v>
      </c>
      <c r="X1202" s="57">
        <v>7</v>
      </c>
      <c r="Y1202" s="57">
        <v>13</v>
      </c>
      <c r="Z1202" s="57">
        <v>6</v>
      </c>
      <c r="AC1202" s="57">
        <v>82</v>
      </c>
      <c r="AD1202" s="57">
        <v>74</v>
      </c>
      <c r="AE1202" s="57">
        <v>40</v>
      </c>
      <c r="AF1202" s="57">
        <v>92</v>
      </c>
      <c r="AG1202" s="57"/>
      <c r="AH1202" s="74"/>
      <c r="AI1202" s="74"/>
      <c r="AJ1202" s="74"/>
    </row>
    <row r="1203" spans="1:36" x14ac:dyDescent="0.35">
      <c r="A1203" t="s">
        <v>2104</v>
      </c>
      <c r="U1203" s="57">
        <v>184</v>
      </c>
      <c r="V1203" s="57">
        <v>13</v>
      </c>
      <c r="W1203" s="57">
        <v>24</v>
      </c>
      <c r="X1203" s="57">
        <v>8</v>
      </c>
      <c r="Y1203" s="57">
        <v>14</v>
      </c>
      <c r="Z1203" s="57">
        <v>9</v>
      </c>
      <c r="AC1203" s="57">
        <v>92</v>
      </c>
      <c r="AD1203" s="57">
        <v>110</v>
      </c>
      <c r="AE1203" s="57">
        <v>98</v>
      </c>
      <c r="AF1203" s="57">
        <v>72</v>
      </c>
      <c r="AG1203" s="57"/>
      <c r="AH1203" s="74"/>
      <c r="AI1203" s="74"/>
      <c r="AJ1203" s="74"/>
    </row>
    <row r="1204" spans="1:36" x14ac:dyDescent="0.35">
      <c r="A1204" t="s">
        <v>2105</v>
      </c>
      <c r="U1204" s="57">
        <v>162</v>
      </c>
      <c r="V1204" s="57">
        <v>15</v>
      </c>
      <c r="W1204" s="57">
        <v>22</v>
      </c>
      <c r="X1204" s="57">
        <v>17</v>
      </c>
      <c r="Y1204" s="57">
        <v>10</v>
      </c>
      <c r="Z1204" s="57">
        <v>7</v>
      </c>
      <c r="AC1204" s="57">
        <v>89</v>
      </c>
      <c r="AD1204" s="57">
        <v>108</v>
      </c>
      <c r="AE1204" s="57">
        <v>102</v>
      </c>
      <c r="AF1204" s="57">
        <v>76</v>
      </c>
      <c r="AG1204" s="57"/>
      <c r="AH1204" s="74"/>
      <c r="AI1204" s="74"/>
      <c r="AJ1204" s="74"/>
    </row>
    <row r="1205" spans="1:36" x14ac:dyDescent="0.35">
      <c r="A1205" t="s">
        <v>2106</v>
      </c>
      <c r="U1205" s="57">
        <v>182</v>
      </c>
      <c r="V1205" s="57">
        <v>21</v>
      </c>
      <c r="W1205" s="57">
        <v>17</v>
      </c>
      <c r="X1205" s="57">
        <v>8</v>
      </c>
      <c r="Y1205" s="57">
        <v>9</v>
      </c>
      <c r="Z1205" s="57">
        <v>9</v>
      </c>
      <c r="AC1205" s="57">
        <v>91</v>
      </c>
      <c r="AD1205" s="57">
        <v>107</v>
      </c>
      <c r="AE1205" s="57">
        <v>102</v>
      </c>
      <c r="AF1205" s="57">
        <v>78</v>
      </c>
      <c r="AG1205" s="57"/>
      <c r="AH1205" s="74"/>
      <c r="AI1205" s="74"/>
      <c r="AJ1205" s="74"/>
    </row>
    <row r="1206" spans="1:36" x14ac:dyDescent="0.35">
      <c r="A1206" t="s">
        <v>2107</v>
      </c>
      <c r="U1206" s="57">
        <v>210</v>
      </c>
      <c r="V1206" s="57">
        <v>18</v>
      </c>
      <c r="W1206" s="57">
        <v>18</v>
      </c>
      <c r="X1206" s="57">
        <v>10</v>
      </c>
      <c r="Y1206" s="57">
        <v>22</v>
      </c>
      <c r="Z1206" s="57">
        <v>8</v>
      </c>
      <c r="AC1206" s="57">
        <v>91</v>
      </c>
      <c r="AD1206" s="57">
        <v>108</v>
      </c>
      <c r="AE1206" s="57">
        <v>101</v>
      </c>
      <c r="AF1206" s="57">
        <v>73</v>
      </c>
      <c r="AG1206" s="57"/>
      <c r="AH1206" s="74"/>
      <c r="AI1206" s="74"/>
      <c r="AJ1206" s="74"/>
    </row>
    <row r="1207" spans="1:36" x14ac:dyDescent="0.35">
      <c r="A1207" t="s">
        <v>2108</v>
      </c>
      <c r="U1207" s="57">
        <v>182</v>
      </c>
      <c r="V1207" s="57">
        <v>15</v>
      </c>
      <c r="W1207" s="57">
        <v>17</v>
      </c>
      <c r="X1207" s="57">
        <v>14</v>
      </c>
      <c r="Y1207" s="57">
        <v>13</v>
      </c>
      <c r="Z1207" s="57">
        <v>7</v>
      </c>
      <c r="AC1207" s="57">
        <v>99</v>
      </c>
      <c r="AD1207" s="57">
        <v>121</v>
      </c>
      <c r="AE1207" s="57">
        <v>110</v>
      </c>
      <c r="AF1207" s="57">
        <v>93</v>
      </c>
      <c r="AG1207" s="57"/>
      <c r="AH1207" s="74"/>
      <c r="AI1207" s="74"/>
      <c r="AJ1207" s="74"/>
    </row>
    <row r="1208" spans="1:36" x14ac:dyDescent="0.35">
      <c r="A1208" t="s">
        <v>2109</v>
      </c>
      <c r="U1208" s="57">
        <v>184</v>
      </c>
      <c r="V1208" s="57">
        <v>20</v>
      </c>
      <c r="W1208" s="57">
        <v>23</v>
      </c>
      <c r="X1208" s="57">
        <v>10</v>
      </c>
      <c r="Y1208" s="57">
        <v>10</v>
      </c>
      <c r="Z1208" s="57">
        <v>10</v>
      </c>
      <c r="AC1208" s="57">
        <v>103</v>
      </c>
      <c r="AD1208" s="57">
        <v>132</v>
      </c>
      <c r="AE1208" s="57">
        <v>121</v>
      </c>
      <c r="AF1208" s="57">
        <v>88</v>
      </c>
      <c r="AG1208" s="57"/>
      <c r="AH1208" s="74"/>
      <c r="AI1208" s="74"/>
      <c r="AJ1208" s="74"/>
    </row>
    <row r="1209" spans="1:36" x14ac:dyDescent="0.35">
      <c r="A1209" t="s">
        <v>2110</v>
      </c>
      <c r="U1209" s="57">
        <v>174</v>
      </c>
      <c r="V1209" s="57">
        <v>15</v>
      </c>
      <c r="W1209" s="57">
        <v>25</v>
      </c>
      <c r="X1209" s="57">
        <v>6</v>
      </c>
      <c r="Y1209" s="57">
        <v>16</v>
      </c>
      <c r="Z1209" s="57">
        <v>8</v>
      </c>
      <c r="AC1209" s="57">
        <v>95</v>
      </c>
      <c r="AD1209" s="57">
        <v>117</v>
      </c>
      <c r="AE1209" s="57">
        <v>106</v>
      </c>
      <c r="AF1209" s="57">
        <v>71</v>
      </c>
      <c r="AG1209" s="57"/>
      <c r="AH1209" s="74"/>
      <c r="AI1209" s="74"/>
      <c r="AJ1209" s="74"/>
    </row>
    <row r="1210" spans="1:36" x14ac:dyDescent="0.35">
      <c r="A1210" t="s">
        <v>2111</v>
      </c>
      <c r="U1210" s="57">
        <v>189</v>
      </c>
      <c r="V1210" s="57">
        <v>15</v>
      </c>
      <c r="W1210" s="57">
        <v>29</v>
      </c>
      <c r="X1210" s="57">
        <v>6</v>
      </c>
      <c r="Y1210" s="57">
        <v>11</v>
      </c>
      <c r="Z1210" s="57">
        <v>7</v>
      </c>
      <c r="AC1210" s="57">
        <v>96</v>
      </c>
      <c r="AD1210" s="57">
        <v>118</v>
      </c>
      <c r="AE1210" s="57">
        <v>106</v>
      </c>
      <c r="AF1210" s="57">
        <v>78</v>
      </c>
      <c r="AG1210" s="57"/>
      <c r="AH1210" s="74"/>
      <c r="AI1210" s="74"/>
      <c r="AJ1210" s="74"/>
    </row>
    <row r="1211" spans="1:36" x14ac:dyDescent="0.35">
      <c r="A1211" t="s">
        <v>2112</v>
      </c>
      <c r="U1211" s="57">
        <v>188</v>
      </c>
      <c r="V1211" s="57">
        <v>18</v>
      </c>
      <c r="W1211" s="57">
        <v>26</v>
      </c>
      <c r="X1211" s="57">
        <v>7</v>
      </c>
      <c r="Y1211" s="57">
        <v>14</v>
      </c>
      <c r="Z1211" s="57">
        <v>8</v>
      </c>
      <c r="AC1211" s="57">
        <v>95</v>
      </c>
      <c r="AD1211" s="57">
        <v>117</v>
      </c>
      <c r="AE1211" s="57">
        <v>106</v>
      </c>
      <c r="AF1211" s="57">
        <v>80</v>
      </c>
      <c r="AG1211" s="57"/>
      <c r="AH1211" s="74"/>
      <c r="AI1211" s="74"/>
      <c r="AJ1211" s="74"/>
    </row>
    <row r="1212" spans="1:36" x14ac:dyDescent="0.35">
      <c r="A1212" t="s">
        <v>2113</v>
      </c>
      <c r="U1212" s="57">
        <v>172</v>
      </c>
      <c r="V1212" s="57">
        <v>17</v>
      </c>
      <c r="W1212" s="57">
        <v>18</v>
      </c>
      <c r="X1212" s="57">
        <v>26</v>
      </c>
      <c r="Y1212" s="57">
        <v>11</v>
      </c>
      <c r="Z1212" s="57">
        <v>10</v>
      </c>
      <c r="AC1212" s="57">
        <v>96</v>
      </c>
      <c r="AD1212" s="57">
        <v>115</v>
      </c>
      <c r="AE1212" s="57">
        <v>104</v>
      </c>
      <c r="AF1212" s="57">
        <v>86</v>
      </c>
      <c r="AG1212" s="57"/>
      <c r="AH1212" s="74"/>
      <c r="AI1212" s="74"/>
      <c r="AJ1212" s="74"/>
    </row>
    <row r="1213" spans="1:36" x14ac:dyDescent="0.35">
      <c r="A1213" t="s">
        <v>2114</v>
      </c>
      <c r="U1213" s="57">
        <v>187</v>
      </c>
      <c r="V1213" s="57">
        <v>19</v>
      </c>
      <c r="W1213" s="57">
        <v>20</v>
      </c>
      <c r="X1213" s="57">
        <v>11</v>
      </c>
      <c r="Y1213" s="57">
        <v>15</v>
      </c>
      <c r="Z1213" s="57">
        <v>10</v>
      </c>
      <c r="AC1213" s="57">
        <v>96</v>
      </c>
      <c r="AD1213" s="57">
        <v>114</v>
      </c>
      <c r="AE1213" s="57">
        <v>103</v>
      </c>
      <c r="AF1213" s="57">
        <v>79</v>
      </c>
      <c r="AG1213" s="57"/>
      <c r="AH1213" s="74"/>
      <c r="AI1213" s="74"/>
      <c r="AJ1213" s="74"/>
    </row>
    <row r="1214" spans="1:36" x14ac:dyDescent="0.35">
      <c r="A1214" t="s">
        <v>2115</v>
      </c>
      <c r="U1214" s="57">
        <v>173</v>
      </c>
      <c r="V1214" s="57">
        <v>16</v>
      </c>
      <c r="W1214" s="57">
        <v>24</v>
      </c>
      <c r="X1214" s="57">
        <v>9</v>
      </c>
      <c r="Y1214" s="57">
        <v>13</v>
      </c>
      <c r="Z1214" s="57">
        <v>8</v>
      </c>
      <c r="AC1214" s="57">
        <v>101</v>
      </c>
      <c r="AD1214" s="57">
        <v>123</v>
      </c>
      <c r="AE1214" s="57">
        <v>108</v>
      </c>
      <c r="AF1214" s="57">
        <v>105</v>
      </c>
      <c r="AG1214" s="57"/>
      <c r="AH1214" s="74"/>
      <c r="AI1214" s="74"/>
      <c r="AJ1214" s="74"/>
    </row>
    <row r="1215" spans="1:36" x14ac:dyDescent="0.35">
      <c r="A1215" t="s">
        <v>2116</v>
      </c>
      <c r="U1215" s="57">
        <v>154</v>
      </c>
      <c r="V1215" s="57">
        <v>16</v>
      </c>
      <c r="W1215" s="57">
        <v>16</v>
      </c>
      <c r="X1215" s="57">
        <v>24</v>
      </c>
      <c r="Y1215" s="57">
        <v>9</v>
      </c>
      <c r="Z1215" s="57">
        <v>10</v>
      </c>
      <c r="AC1215" s="57">
        <v>102</v>
      </c>
      <c r="AD1215" s="57">
        <v>133</v>
      </c>
      <c r="AE1215" s="57">
        <v>123</v>
      </c>
      <c r="AF1215" s="57">
        <v>117</v>
      </c>
      <c r="AG1215" s="57"/>
      <c r="AH1215" s="74"/>
      <c r="AI1215" s="74"/>
      <c r="AJ1215" s="74"/>
    </row>
    <row r="1216" spans="1:36" x14ac:dyDescent="0.35">
      <c r="A1216" t="s">
        <v>2117</v>
      </c>
      <c r="U1216" s="57">
        <v>166</v>
      </c>
      <c r="V1216" s="57">
        <v>12</v>
      </c>
      <c r="W1216" s="57">
        <v>18</v>
      </c>
      <c r="X1216" s="57">
        <v>10</v>
      </c>
      <c r="Y1216" s="57">
        <v>13</v>
      </c>
      <c r="Z1216" s="57">
        <v>10</v>
      </c>
      <c r="AC1216" s="57">
        <v>96</v>
      </c>
      <c r="AD1216" s="57">
        <v>119</v>
      </c>
      <c r="AE1216" s="57">
        <v>108</v>
      </c>
      <c r="AF1216" s="57">
        <v>76</v>
      </c>
      <c r="AG1216" s="57"/>
      <c r="AH1216" s="74"/>
      <c r="AI1216" s="74"/>
      <c r="AJ1216" s="74"/>
    </row>
    <row r="1217" spans="1:36" x14ac:dyDescent="0.35">
      <c r="A1217" t="s">
        <v>2118</v>
      </c>
      <c r="U1217" s="57">
        <v>191</v>
      </c>
      <c r="V1217" s="57">
        <v>15</v>
      </c>
      <c r="W1217" s="57">
        <v>20</v>
      </c>
      <c r="X1217" s="57">
        <v>21</v>
      </c>
      <c r="Y1217" s="57">
        <v>19</v>
      </c>
      <c r="Z1217" s="57">
        <v>7</v>
      </c>
      <c r="AC1217" s="57">
        <v>97</v>
      </c>
      <c r="AD1217" s="57">
        <v>119</v>
      </c>
      <c r="AE1217" s="57">
        <v>107</v>
      </c>
      <c r="AF1217" s="57">
        <v>90</v>
      </c>
      <c r="AG1217" s="57"/>
      <c r="AH1217" s="74"/>
      <c r="AI1217" s="74"/>
      <c r="AJ1217" s="74"/>
    </row>
    <row r="1218" spans="1:36" x14ac:dyDescent="0.35">
      <c r="A1218" t="s">
        <v>2119</v>
      </c>
      <c r="U1218" s="57">
        <v>192</v>
      </c>
      <c r="V1218" s="57">
        <v>16</v>
      </c>
      <c r="W1218" s="57">
        <v>26</v>
      </c>
      <c r="X1218" s="57">
        <v>9</v>
      </c>
      <c r="Y1218" s="57">
        <v>13</v>
      </c>
      <c r="Z1218" s="57">
        <v>9</v>
      </c>
      <c r="AC1218" s="57">
        <v>96</v>
      </c>
      <c r="AD1218" s="57">
        <v>119</v>
      </c>
      <c r="AE1218" s="57">
        <v>107</v>
      </c>
      <c r="AF1218" s="57">
        <v>87</v>
      </c>
      <c r="AG1218" s="57"/>
      <c r="AH1218" s="74"/>
      <c r="AI1218" s="74"/>
      <c r="AJ1218" s="74"/>
    </row>
    <row r="1219" spans="1:36" x14ac:dyDescent="0.35">
      <c r="A1219" t="s">
        <v>2120</v>
      </c>
      <c r="U1219" s="57">
        <v>198</v>
      </c>
      <c r="V1219" s="57">
        <v>17</v>
      </c>
      <c r="W1219" s="57">
        <v>20</v>
      </c>
      <c r="X1219" s="57">
        <v>8</v>
      </c>
      <c r="Y1219" s="57">
        <v>18</v>
      </c>
      <c r="Z1219" s="57">
        <v>12</v>
      </c>
      <c r="AC1219" s="57">
        <v>95</v>
      </c>
      <c r="AD1219" s="57">
        <v>116</v>
      </c>
      <c r="AE1219" s="57">
        <v>106</v>
      </c>
      <c r="AF1219" s="57">
        <v>85</v>
      </c>
      <c r="AG1219" s="57"/>
      <c r="AH1219" s="74"/>
      <c r="AI1219" s="74"/>
      <c r="AJ1219" s="74"/>
    </row>
    <row r="1220" spans="1:36" x14ac:dyDescent="0.35">
      <c r="A1220" t="s">
        <v>2121</v>
      </c>
      <c r="U1220" s="57">
        <v>178</v>
      </c>
      <c r="V1220" s="57">
        <v>17</v>
      </c>
      <c r="W1220" s="57">
        <v>19</v>
      </c>
      <c r="X1220" s="57">
        <v>9</v>
      </c>
      <c r="Y1220" s="57">
        <v>14</v>
      </c>
      <c r="Z1220" s="57">
        <v>8</v>
      </c>
      <c r="AC1220" s="57">
        <v>100</v>
      </c>
      <c r="AD1220" s="57">
        <v>117</v>
      </c>
      <c r="AE1220" s="57">
        <v>106</v>
      </c>
      <c r="AF1220" s="57">
        <v>76</v>
      </c>
      <c r="AG1220" s="57"/>
      <c r="AH1220" s="74"/>
      <c r="AI1220" s="74"/>
      <c r="AJ1220" s="74"/>
    </row>
    <row r="1221" spans="1:36" x14ac:dyDescent="0.35">
      <c r="A1221" t="s">
        <v>2122</v>
      </c>
      <c r="U1221" s="57">
        <v>174</v>
      </c>
      <c r="V1221" s="57">
        <v>17</v>
      </c>
      <c r="W1221" s="57">
        <v>20</v>
      </c>
      <c r="X1221" s="57">
        <v>8</v>
      </c>
      <c r="Y1221" s="57">
        <v>12</v>
      </c>
      <c r="Z1221" s="57">
        <v>7</v>
      </c>
      <c r="AC1221" s="57">
        <v>104</v>
      </c>
      <c r="AD1221" s="57">
        <v>125</v>
      </c>
      <c r="AE1221" s="57">
        <v>112</v>
      </c>
      <c r="AF1221" s="57">
        <v>104</v>
      </c>
      <c r="AG1221" s="57"/>
      <c r="AH1221" s="74"/>
      <c r="AI1221" s="74"/>
      <c r="AJ1221" s="74"/>
    </row>
    <row r="1222" spans="1:36" x14ac:dyDescent="0.35">
      <c r="A1222" t="s">
        <v>2123</v>
      </c>
      <c r="U1222" s="57">
        <v>181</v>
      </c>
      <c r="V1222" s="57">
        <v>18</v>
      </c>
      <c r="W1222" s="57">
        <v>27</v>
      </c>
      <c r="X1222" s="57">
        <v>10</v>
      </c>
      <c r="Y1222" s="57">
        <v>12</v>
      </c>
      <c r="Z1222" s="57">
        <v>10</v>
      </c>
      <c r="AC1222" s="57">
        <v>104</v>
      </c>
      <c r="AD1222" s="57">
        <v>131</v>
      </c>
      <c r="AE1222" s="57">
        <v>110</v>
      </c>
      <c r="AF1222" s="57">
        <v>103</v>
      </c>
      <c r="AG1222" s="57"/>
      <c r="AH1222" s="74"/>
      <c r="AI1222" s="74"/>
      <c r="AJ1222" s="74"/>
    </row>
    <row r="1223" spans="1:36" x14ac:dyDescent="0.35">
      <c r="A1223" t="s">
        <v>2124</v>
      </c>
      <c r="U1223" s="57">
        <v>166</v>
      </c>
      <c r="V1223" s="57">
        <v>14</v>
      </c>
      <c r="W1223" s="57">
        <v>15</v>
      </c>
      <c r="X1223" s="57">
        <v>9</v>
      </c>
      <c r="Y1223" s="57">
        <v>7</v>
      </c>
      <c r="Z1223" s="57">
        <v>10</v>
      </c>
      <c r="AC1223" s="57">
        <v>83</v>
      </c>
      <c r="AD1223" s="57">
        <v>77</v>
      </c>
      <c r="AE1223" s="57">
        <v>43</v>
      </c>
      <c r="AF1223" s="57">
        <v>110</v>
      </c>
      <c r="AG1223" s="57"/>
      <c r="AH1223" s="74"/>
      <c r="AI1223" s="74"/>
      <c r="AJ1223" s="74"/>
    </row>
    <row r="1224" spans="1:36" x14ac:dyDescent="0.35">
      <c r="A1224" t="s">
        <v>2125</v>
      </c>
      <c r="U1224" s="57">
        <v>187</v>
      </c>
      <c r="V1224" s="57">
        <v>7</v>
      </c>
      <c r="W1224" s="57">
        <v>22</v>
      </c>
      <c r="X1224" s="57">
        <v>11</v>
      </c>
      <c r="Y1224" s="57">
        <v>14</v>
      </c>
      <c r="Z1224" s="57">
        <v>6</v>
      </c>
      <c r="AC1224" s="57">
        <v>96</v>
      </c>
      <c r="AD1224" s="57">
        <v>118</v>
      </c>
      <c r="AE1224" s="57">
        <v>104</v>
      </c>
      <c r="AF1224" s="57">
        <v>76</v>
      </c>
      <c r="AG1224" s="57"/>
      <c r="AH1224" s="74"/>
      <c r="AI1224" s="74"/>
      <c r="AJ1224" s="74"/>
    </row>
    <row r="1225" spans="1:36" x14ac:dyDescent="0.35">
      <c r="A1225" t="s">
        <v>2126</v>
      </c>
      <c r="U1225" s="57">
        <v>202</v>
      </c>
      <c r="V1225" s="57">
        <v>16</v>
      </c>
      <c r="W1225" s="57">
        <v>26</v>
      </c>
      <c r="X1225" s="57">
        <v>9</v>
      </c>
      <c r="Y1225" s="57">
        <v>15</v>
      </c>
      <c r="Z1225" s="57">
        <v>10</v>
      </c>
      <c r="AC1225" s="57">
        <v>97</v>
      </c>
      <c r="AD1225" s="57">
        <v>117</v>
      </c>
      <c r="AE1225" s="57">
        <v>107</v>
      </c>
      <c r="AF1225" s="57">
        <v>78</v>
      </c>
      <c r="AG1225" s="57"/>
      <c r="AH1225" s="74"/>
      <c r="AI1225" s="74"/>
      <c r="AJ1225" s="74"/>
    </row>
    <row r="1226" spans="1:36" x14ac:dyDescent="0.35">
      <c r="A1226" t="s">
        <v>2127</v>
      </c>
      <c r="U1226" s="57">
        <v>182</v>
      </c>
      <c r="V1226" s="57">
        <v>15</v>
      </c>
      <c r="W1226" s="57">
        <v>18</v>
      </c>
      <c r="X1226" s="57">
        <v>9</v>
      </c>
      <c r="Y1226" s="57">
        <v>15</v>
      </c>
      <c r="Z1226" s="57">
        <v>10</v>
      </c>
      <c r="AC1226" s="57">
        <v>97</v>
      </c>
      <c r="AD1226" s="57">
        <v>116</v>
      </c>
      <c r="AE1226" s="57">
        <v>107</v>
      </c>
      <c r="AF1226" s="57">
        <v>78</v>
      </c>
      <c r="AG1226" s="57"/>
      <c r="AH1226" s="74"/>
      <c r="AI1226" s="74"/>
      <c r="AJ1226" s="74"/>
    </row>
    <row r="1227" spans="1:36" x14ac:dyDescent="0.35">
      <c r="A1227" t="s">
        <v>2128</v>
      </c>
      <c r="U1227" s="57">
        <v>189</v>
      </c>
      <c r="V1227" s="57">
        <v>22</v>
      </c>
      <c r="W1227" s="57">
        <v>18</v>
      </c>
      <c r="X1227" s="57">
        <v>6</v>
      </c>
      <c r="Y1227" s="57">
        <v>17</v>
      </c>
      <c r="Z1227" s="57">
        <v>9</v>
      </c>
      <c r="AC1227" s="57">
        <v>99</v>
      </c>
      <c r="AD1227" s="57">
        <v>116</v>
      </c>
      <c r="AE1227" s="57">
        <v>107</v>
      </c>
      <c r="AF1227" s="57">
        <v>75</v>
      </c>
      <c r="AG1227" s="57"/>
      <c r="AH1227" s="74"/>
      <c r="AI1227" s="74"/>
      <c r="AJ1227" s="74"/>
    </row>
    <row r="1228" spans="1:36" x14ac:dyDescent="0.35">
      <c r="A1228" t="s">
        <v>2129</v>
      </c>
      <c r="U1228" s="57">
        <v>169</v>
      </c>
      <c r="V1228" s="57">
        <v>12</v>
      </c>
      <c r="W1228" s="57">
        <v>16</v>
      </c>
      <c r="X1228" s="57">
        <v>7</v>
      </c>
      <c r="Y1228" s="57">
        <v>14</v>
      </c>
      <c r="Z1228" s="57">
        <v>7</v>
      </c>
      <c r="AC1228" s="57">
        <v>87</v>
      </c>
      <c r="AD1228" s="57">
        <v>106</v>
      </c>
      <c r="AE1228" s="57">
        <v>107</v>
      </c>
      <c r="AF1228" s="57">
        <v>91</v>
      </c>
      <c r="AG1228" s="57"/>
      <c r="AH1228" s="74"/>
      <c r="AI1228" s="74"/>
      <c r="AJ1228" s="74"/>
    </row>
    <row r="1229" spans="1:36" x14ac:dyDescent="0.35">
      <c r="A1229" t="s">
        <v>2130</v>
      </c>
      <c r="U1229" s="57">
        <v>162</v>
      </c>
      <c r="V1229" s="57">
        <v>15</v>
      </c>
      <c r="W1229" s="57">
        <v>18</v>
      </c>
      <c r="X1229" s="57">
        <v>11</v>
      </c>
      <c r="Y1229" s="57">
        <v>8</v>
      </c>
      <c r="Z1229" s="57">
        <v>10</v>
      </c>
      <c r="AC1229" s="57">
        <v>103</v>
      </c>
      <c r="AD1229" s="57">
        <v>125</v>
      </c>
      <c r="AE1229" s="57">
        <v>110</v>
      </c>
      <c r="AF1229" s="57">
        <v>111</v>
      </c>
      <c r="AG1229" s="57"/>
      <c r="AH1229" s="74"/>
      <c r="AI1229" s="74"/>
      <c r="AJ1229" s="74"/>
    </row>
    <row r="1230" spans="1:36" x14ac:dyDescent="0.35">
      <c r="A1230" t="s">
        <v>2131</v>
      </c>
      <c r="U1230" s="57">
        <v>156</v>
      </c>
      <c r="V1230" s="57">
        <v>13</v>
      </c>
      <c r="W1230" s="57">
        <v>15</v>
      </c>
      <c r="X1230" s="57">
        <v>12</v>
      </c>
      <c r="Y1230" s="57">
        <v>14</v>
      </c>
      <c r="Z1230" s="57">
        <v>10</v>
      </c>
      <c r="AC1230" s="57">
        <v>78</v>
      </c>
      <c r="AD1230" s="57">
        <v>72</v>
      </c>
      <c r="AE1230" s="57">
        <v>43</v>
      </c>
      <c r="AF1230" s="57">
        <v>84</v>
      </c>
      <c r="AG1230" s="57"/>
      <c r="AH1230" s="74"/>
      <c r="AI1230" s="74"/>
      <c r="AJ1230" s="74"/>
    </row>
    <row r="1231" spans="1:36" x14ac:dyDescent="0.35">
      <c r="A1231" t="s">
        <v>2132</v>
      </c>
      <c r="U1231" s="57">
        <v>184</v>
      </c>
      <c r="V1231" s="57">
        <v>16</v>
      </c>
      <c r="W1231" s="57">
        <v>17</v>
      </c>
      <c r="X1231" s="57">
        <v>8</v>
      </c>
      <c r="Y1231" s="57">
        <v>14</v>
      </c>
      <c r="Z1231" s="57">
        <v>11</v>
      </c>
      <c r="AC1231" s="57">
        <v>96</v>
      </c>
      <c r="AD1231" s="57">
        <v>119</v>
      </c>
      <c r="AE1231" s="57">
        <v>105</v>
      </c>
      <c r="AF1231" s="57">
        <v>79</v>
      </c>
      <c r="AG1231" s="57"/>
      <c r="AH1231" s="74"/>
      <c r="AI1231" s="74"/>
      <c r="AJ1231" s="74"/>
    </row>
    <row r="1232" spans="1:36" x14ac:dyDescent="0.35">
      <c r="A1232" t="s">
        <v>2133</v>
      </c>
      <c r="U1232" s="57">
        <v>205</v>
      </c>
      <c r="V1232" s="57">
        <v>20</v>
      </c>
      <c r="W1232" s="57">
        <v>27</v>
      </c>
      <c r="X1232" s="57">
        <v>9</v>
      </c>
      <c r="Y1232" s="57">
        <v>13</v>
      </c>
      <c r="Z1232" s="57">
        <v>9</v>
      </c>
      <c r="AC1232" s="57">
        <v>96</v>
      </c>
      <c r="AD1232" s="57">
        <v>118</v>
      </c>
      <c r="AE1232" s="57">
        <v>108</v>
      </c>
      <c r="AF1232" s="57">
        <v>80</v>
      </c>
      <c r="AG1232" s="57"/>
      <c r="AH1232" s="74"/>
      <c r="AI1232" s="74"/>
      <c r="AJ1232" s="74"/>
    </row>
    <row r="1233" spans="1:36" x14ac:dyDescent="0.35">
      <c r="A1233" t="s">
        <v>2134</v>
      </c>
      <c r="U1233" s="57">
        <v>204</v>
      </c>
      <c r="V1233" s="57">
        <v>16</v>
      </c>
      <c r="W1233" s="57">
        <v>29</v>
      </c>
      <c r="X1233" s="57">
        <v>7</v>
      </c>
      <c r="Y1233" s="57">
        <v>15</v>
      </c>
      <c r="Z1233" s="57">
        <v>10</v>
      </c>
      <c r="AC1233" s="57">
        <v>96</v>
      </c>
      <c r="AD1233" s="57">
        <v>116</v>
      </c>
      <c r="AE1233" s="57">
        <v>107</v>
      </c>
      <c r="AF1233" s="57">
        <v>82</v>
      </c>
      <c r="AG1233" s="57"/>
      <c r="AH1233" s="74"/>
      <c r="AI1233" s="74"/>
      <c r="AJ1233" s="74"/>
    </row>
    <row r="1234" spans="1:36" x14ac:dyDescent="0.35">
      <c r="A1234" t="s">
        <v>2135</v>
      </c>
      <c r="U1234" s="57">
        <v>179</v>
      </c>
      <c r="V1234" s="57">
        <v>15</v>
      </c>
      <c r="W1234" s="57">
        <v>20</v>
      </c>
      <c r="X1234" s="57">
        <v>7</v>
      </c>
      <c r="Y1234" s="57">
        <v>15</v>
      </c>
      <c r="Z1234" s="57">
        <v>9</v>
      </c>
      <c r="AC1234" s="57">
        <v>99</v>
      </c>
      <c r="AD1234" s="57">
        <v>118</v>
      </c>
      <c r="AE1234" s="57">
        <v>107</v>
      </c>
      <c r="AF1234" s="57">
        <v>68</v>
      </c>
      <c r="AG1234" s="57"/>
      <c r="AH1234" s="74"/>
      <c r="AI1234" s="74"/>
      <c r="AJ1234" s="74"/>
    </row>
    <row r="1235" spans="1:36" x14ac:dyDescent="0.35">
      <c r="A1235" t="s">
        <v>2136</v>
      </c>
      <c r="U1235" s="57">
        <v>186</v>
      </c>
      <c r="V1235" s="57">
        <v>21</v>
      </c>
      <c r="W1235" s="57">
        <v>20</v>
      </c>
      <c r="X1235" s="57">
        <v>10</v>
      </c>
      <c r="Y1235" s="57">
        <v>13</v>
      </c>
      <c r="Z1235" s="57">
        <v>7</v>
      </c>
      <c r="AC1235" s="57">
        <v>104</v>
      </c>
      <c r="AD1235" s="57">
        <v>127</v>
      </c>
      <c r="AE1235" s="57">
        <v>116</v>
      </c>
      <c r="AF1235" s="57">
        <v>98</v>
      </c>
      <c r="AG1235" s="57"/>
      <c r="AH1235" s="74"/>
      <c r="AI1235" s="74"/>
      <c r="AJ1235" s="74"/>
    </row>
    <row r="1236" spans="1:36" x14ac:dyDescent="0.35">
      <c r="A1236" t="s">
        <v>2137</v>
      </c>
      <c r="U1236" s="57">
        <v>174</v>
      </c>
      <c r="V1236" s="57">
        <v>12</v>
      </c>
      <c r="W1236" s="57">
        <v>17</v>
      </c>
      <c r="X1236" s="57">
        <v>14</v>
      </c>
      <c r="Y1236" s="57">
        <v>12</v>
      </c>
      <c r="Z1236" s="57">
        <v>9</v>
      </c>
      <c r="AC1236" s="57">
        <v>107</v>
      </c>
      <c r="AD1236" s="57">
        <v>136</v>
      </c>
      <c r="AE1236" s="57">
        <v>129</v>
      </c>
      <c r="AF1236" s="57">
        <v>104</v>
      </c>
      <c r="AG1236" s="57"/>
      <c r="AH1236" s="74"/>
      <c r="AI1236" s="74"/>
      <c r="AJ1236" s="74"/>
    </row>
    <row r="1237" spans="1:36" x14ac:dyDescent="0.35">
      <c r="A1237" t="s">
        <v>2138</v>
      </c>
      <c r="U1237" s="57">
        <v>174</v>
      </c>
      <c r="V1237" s="57">
        <v>12</v>
      </c>
      <c r="W1237" s="57">
        <v>24</v>
      </c>
      <c r="X1237" s="57">
        <v>9</v>
      </c>
      <c r="Y1237" s="57">
        <v>10</v>
      </c>
      <c r="Z1237" s="57">
        <v>10</v>
      </c>
      <c r="AC1237" s="57">
        <v>97</v>
      </c>
      <c r="AD1237" s="57">
        <v>119</v>
      </c>
      <c r="AE1237" s="57">
        <v>109</v>
      </c>
      <c r="AF1237" s="57">
        <v>75</v>
      </c>
      <c r="AG1237" s="57"/>
      <c r="AH1237" s="74"/>
      <c r="AI1237" s="74"/>
      <c r="AJ1237" s="74"/>
    </row>
    <row r="1238" spans="1:36" x14ac:dyDescent="0.35">
      <c r="A1238" t="s">
        <v>2139</v>
      </c>
      <c r="U1238" s="57">
        <v>192</v>
      </c>
      <c r="V1238" s="57">
        <v>14</v>
      </c>
      <c r="W1238" s="57">
        <v>29</v>
      </c>
      <c r="X1238" s="57">
        <v>8</v>
      </c>
      <c r="Y1238" s="57">
        <v>13</v>
      </c>
      <c r="Z1238" s="57">
        <v>6</v>
      </c>
      <c r="AC1238" s="57">
        <v>96</v>
      </c>
      <c r="AD1238" s="57">
        <v>118</v>
      </c>
      <c r="AE1238" s="57">
        <v>107</v>
      </c>
      <c r="AF1238" s="57">
        <v>83</v>
      </c>
      <c r="AG1238" s="57"/>
      <c r="AH1238" s="74"/>
      <c r="AI1238" s="74"/>
      <c r="AJ1238" s="74"/>
    </row>
    <row r="1239" spans="1:36" x14ac:dyDescent="0.35">
      <c r="A1239" t="s">
        <v>2140</v>
      </c>
      <c r="U1239" s="57">
        <v>194</v>
      </c>
      <c r="V1239" s="57">
        <v>13</v>
      </c>
      <c r="W1239" s="57">
        <v>26</v>
      </c>
      <c r="X1239" s="57">
        <v>11</v>
      </c>
      <c r="Y1239" s="57">
        <v>16</v>
      </c>
      <c r="Z1239" s="57">
        <v>8</v>
      </c>
      <c r="AC1239" s="57">
        <v>97</v>
      </c>
      <c r="AD1239" s="57">
        <v>118</v>
      </c>
      <c r="AE1239" s="57">
        <v>108</v>
      </c>
      <c r="AF1239" s="57">
        <v>82</v>
      </c>
      <c r="AG1239" s="57"/>
      <c r="AH1239" s="74"/>
      <c r="AI1239" s="74"/>
      <c r="AJ1239" s="74"/>
    </row>
    <row r="1240" spans="1:36" x14ac:dyDescent="0.35">
      <c r="A1240" t="s">
        <v>2141</v>
      </c>
      <c r="U1240" s="57">
        <v>198</v>
      </c>
      <c r="V1240" s="57">
        <v>21</v>
      </c>
      <c r="W1240" s="57">
        <v>22</v>
      </c>
      <c r="X1240" s="57">
        <v>7</v>
      </c>
      <c r="Y1240" s="57">
        <v>13</v>
      </c>
      <c r="Z1240" s="57">
        <v>12</v>
      </c>
      <c r="AC1240" s="57">
        <v>97</v>
      </c>
      <c r="AD1240" s="57">
        <v>116</v>
      </c>
      <c r="AE1240" s="57">
        <v>108</v>
      </c>
      <c r="AF1240" s="57">
        <v>86</v>
      </c>
      <c r="AG1240" s="57"/>
      <c r="AH1240" s="74"/>
      <c r="AI1240" s="74"/>
      <c r="AJ1240" s="74"/>
    </row>
    <row r="1241" spans="1:36" x14ac:dyDescent="0.35">
      <c r="A1241" t="s">
        <v>2142</v>
      </c>
      <c r="U1241" s="57">
        <v>175</v>
      </c>
      <c r="V1241" s="57">
        <v>13</v>
      </c>
      <c r="W1241" s="57">
        <v>18</v>
      </c>
      <c r="X1241" s="57">
        <v>7</v>
      </c>
      <c r="Y1241" s="57">
        <v>15</v>
      </c>
      <c r="Z1241" s="57">
        <v>8</v>
      </c>
      <c r="AC1241" s="57">
        <v>99</v>
      </c>
      <c r="AD1241" s="57">
        <v>116</v>
      </c>
      <c r="AE1241" s="57">
        <v>105</v>
      </c>
      <c r="AF1241" s="57">
        <v>80</v>
      </c>
      <c r="AG1241" s="57"/>
      <c r="AH1241" s="74"/>
      <c r="AI1241" s="74"/>
      <c r="AJ1241" s="74"/>
    </row>
    <row r="1242" spans="1:36" x14ac:dyDescent="0.35">
      <c r="A1242" t="s">
        <v>2143</v>
      </c>
      <c r="U1242" s="57">
        <v>187</v>
      </c>
      <c r="V1242" s="57">
        <v>16</v>
      </c>
      <c r="W1242" s="57">
        <v>22</v>
      </c>
      <c r="X1242" s="57">
        <v>14</v>
      </c>
      <c r="Y1242" s="57">
        <v>12</v>
      </c>
      <c r="Z1242" s="57">
        <v>7</v>
      </c>
      <c r="AC1242" s="57">
        <v>105</v>
      </c>
      <c r="AD1242" s="57">
        <v>126</v>
      </c>
      <c r="AE1242" s="57">
        <v>115</v>
      </c>
      <c r="AF1242" s="57">
        <v>103</v>
      </c>
      <c r="AG1242" s="57"/>
      <c r="AH1242" s="74"/>
      <c r="AI1242" s="74"/>
      <c r="AJ1242" s="74"/>
    </row>
    <row r="1243" spans="1:36" x14ac:dyDescent="0.35">
      <c r="A1243" t="s">
        <v>2144</v>
      </c>
      <c r="U1243" s="57">
        <v>166</v>
      </c>
      <c r="V1243" s="57">
        <v>13</v>
      </c>
      <c r="W1243" s="57">
        <v>15</v>
      </c>
      <c r="X1243" s="57">
        <v>10</v>
      </c>
      <c r="Y1243" s="57">
        <v>15</v>
      </c>
      <c r="Z1243" s="57">
        <v>9</v>
      </c>
      <c r="AC1243" s="57">
        <v>110</v>
      </c>
      <c r="AD1243" s="57">
        <v>140</v>
      </c>
      <c r="AE1243" s="57">
        <v>132</v>
      </c>
      <c r="AF1243" s="57">
        <v>102</v>
      </c>
      <c r="AG1243" s="57"/>
      <c r="AH1243" s="74"/>
      <c r="AI1243" s="74"/>
      <c r="AJ1243" s="74"/>
    </row>
    <row r="1244" spans="1:36" x14ac:dyDescent="0.35">
      <c r="A1244" t="s">
        <v>2145</v>
      </c>
      <c r="U1244" s="57">
        <v>173</v>
      </c>
      <c r="V1244" s="57">
        <v>9</v>
      </c>
      <c r="W1244" s="57">
        <v>19</v>
      </c>
      <c r="X1244" s="57">
        <v>7</v>
      </c>
      <c r="Y1244" s="57">
        <v>17</v>
      </c>
      <c r="Z1244" s="57">
        <v>10</v>
      </c>
      <c r="AC1244" s="57">
        <v>99</v>
      </c>
      <c r="AD1244" s="57">
        <v>120</v>
      </c>
      <c r="AE1244" s="57">
        <v>110</v>
      </c>
      <c r="AF1244" s="57">
        <v>76</v>
      </c>
      <c r="AG1244" s="57"/>
      <c r="AH1244" s="74"/>
      <c r="AI1244" s="74"/>
      <c r="AJ1244" s="74"/>
    </row>
    <row r="1245" spans="1:36" x14ac:dyDescent="0.35">
      <c r="A1245" t="s">
        <v>2146</v>
      </c>
      <c r="U1245" s="57">
        <v>190</v>
      </c>
      <c r="V1245" s="57">
        <v>16</v>
      </c>
      <c r="W1245" s="57">
        <v>24</v>
      </c>
      <c r="X1245" s="57">
        <v>6</v>
      </c>
      <c r="Y1245" s="57">
        <v>16</v>
      </c>
      <c r="Z1245" s="57">
        <v>8</v>
      </c>
      <c r="AC1245" s="57">
        <v>97</v>
      </c>
      <c r="AD1245" s="57">
        <v>118</v>
      </c>
      <c r="AE1245" s="57">
        <v>107</v>
      </c>
      <c r="AF1245" s="57">
        <v>82</v>
      </c>
      <c r="AG1245" s="57"/>
      <c r="AH1245" s="74"/>
      <c r="AI1245" s="74"/>
      <c r="AJ1245" s="74"/>
    </row>
    <row r="1246" spans="1:36" x14ac:dyDescent="0.35">
      <c r="A1246" t="s">
        <v>2147</v>
      </c>
      <c r="U1246" s="57">
        <v>190</v>
      </c>
      <c r="V1246" s="57">
        <v>16</v>
      </c>
      <c r="W1246" s="57">
        <v>22</v>
      </c>
      <c r="X1246" s="57"/>
      <c r="Y1246" s="57">
        <v>19</v>
      </c>
      <c r="Z1246" s="57">
        <v>8</v>
      </c>
      <c r="AC1246" s="57">
        <v>98</v>
      </c>
      <c r="AD1246" s="57">
        <v>118</v>
      </c>
      <c r="AE1246" s="57">
        <v>108</v>
      </c>
      <c r="AF1246" s="57">
        <v>82</v>
      </c>
      <c r="AG1246" s="57"/>
      <c r="AH1246" s="74"/>
      <c r="AI1246" s="74"/>
      <c r="AJ1246" s="74"/>
    </row>
    <row r="1247" spans="1:36" x14ac:dyDescent="0.35">
      <c r="A1247" t="s">
        <v>2148</v>
      </c>
      <c r="U1247" s="57">
        <v>189</v>
      </c>
      <c r="V1247" s="57">
        <v>14</v>
      </c>
      <c r="W1247" s="57">
        <v>22</v>
      </c>
      <c r="X1247" s="57">
        <v>9</v>
      </c>
      <c r="Y1247" s="57">
        <v>12</v>
      </c>
      <c r="Z1247" s="57">
        <v>10</v>
      </c>
      <c r="AC1247" s="57">
        <v>99</v>
      </c>
      <c r="AD1247" s="57">
        <v>118</v>
      </c>
      <c r="AE1247" s="57">
        <v>107</v>
      </c>
      <c r="AF1247" s="57">
        <v>85</v>
      </c>
      <c r="AG1247" s="57"/>
      <c r="AH1247" s="74"/>
      <c r="AI1247" s="74"/>
      <c r="AJ1247" s="74"/>
    </row>
    <row r="1248" spans="1:36" x14ac:dyDescent="0.35">
      <c r="A1248" t="s">
        <v>2149</v>
      </c>
      <c r="U1248" s="57">
        <v>183</v>
      </c>
      <c r="V1248" s="57">
        <v>14</v>
      </c>
      <c r="W1248" s="57">
        <v>20</v>
      </c>
      <c r="X1248" s="57">
        <v>9</v>
      </c>
      <c r="Y1248" s="57">
        <v>15</v>
      </c>
      <c r="Z1248" s="57">
        <v>13</v>
      </c>
      <c r="AC1248" s="57">
        <v>104</v>
      </c>
      <c r="AD1248" s="57">
        <v>121</v>
      </c>
      <c r="AE1248" s="57">
        <v>106</v>
      </c>
      <c r="AF1248" s="57">
        <v>79</v>
      </c>
      <c r="AG1248" s="57"/>
      <c r="AH1248" s="74"/>
      <c r="AI1248" s="74"/>
      <c r="AJ1248" s="74"/>
    </row>
    <row r="1249" spans="1:36" x14ac:dyDescent="0.35">
      <c r="A1249" t="s">
        <v>2150</v>
      </c>
      <c r="U1249" s="57">
        <v>187</v>
      </c>
      <c r="V1249" s="57">
        <v>15</v>
      </c>
      <c r="W1249" s="57">
        <v>23</v>
      </c>
      <c r="X1249" s="57">
        <v>7</v>
      </c>
      <c r="Y1249" s="57">
        <v>14</v>
      </c>
      <c r="Z1249" s="57">
        <v>8</v>
      </c>
      <c r="AC1249" s="57">
        <v>108</v>
      </c>
      <c r="AD1249" s="57">
        <v>130</v>
      </c>
      <c r="AE1249" s="57">
        <v>117</v>
      </c>
      <c r="AF1249" s="57">
        <v>103</v>
      </c>
      <c r="AG1249" s="57"/>
      <c r="AH1249" s="74"/>
      <c r="AI1249" s="74"/>
      <c r="AJ1249" s="74"/>
    </row>
    <row r="1250" spans="1:36" x14ac:dyDescent="0.35">
      <c r="A1250" t="s">
        <v>2151</v>
      </c>
      <c r="U1250" s="57">
        <v>177</v>
      </c>
      <c r="V1250" s="57">
        <v>17</v>
      </c>
      <c r="W1250" s="57">
        <v>23</v>
      </c>
      <c r="X1250" s="57">
        <v>11</v>
      </c>
      <c r="Y1250" s="57">
        <v>7</v>
      </c>
      <c r="Z1250" s="57">
        <v>15</v>
      </c>
      <c r="AC1250" s="57">
        <v>111</v>
      </c>
      <c r="AD1250" s="57">
        <v>135</v>
      </c>
      <c r="AE1250" s="57">
        <v>118</v>
      </c>
      <c r="AF1250" s="57">
        <v>114</v>
      </c>
      <c r="AG1250" s="57"/>
      <c r="AH1250" s="74"/>
      <c r="AI1250" s="74"/>
      <c r="AJ1250" s="74"/>
    </row>
    <row r="1251" spans="1:36" x14ac:dyDescent="0.35">
      <c r="A1251" t="s">
        <v>2152</v>
      </c>
      <c r="U1251" s="57">
        <v>187</v>
      </c>
      <c r="V1251" s="57">
        <v>15</v>
      </c>
      <c r="W1251" s="57">
        <v>11</v>
      </c>
      <c r="X1251" s="57">
        <v>19</v>
      </c>
      <c r="Y1251" s="57">
        <v>13</v>
      </c>
      <c r="Z1251" s="57">
        <v>17</v>
      </c>
      <c r="AC1251" s="57">
        <v>90</v>
      </c>
      <c r="AD1251" s="57">
        <v>84</v>
      </c>
      <c r="AE1251" s="57">
        <v>47</v>
      </c>
      <c r="AF1251" s="57">
        <v>102</v>
      </c>
      <c r="AG1251" s="57"/>
      <c r="AH1251" s="74"/>
      <c r="AI1251" s="74"/>
      <c r="AJ1251" s="74"/>
    </row>
    <row r="1252" spans="1:36" x14ac:dyDescent="0.35">
      <c r="A1252" t="s">
        <v>2153</v>
      </c>
      <c r="U1252" s="57">
        <v>176</v>
      </c>
      <c r="V1252" s="57">
        <v>12</v>
      </c>
      <c r="W1252" s="57">
        <v>17</v>
      </c>
      <c r="X1252" s="57"/>
      <c r="Y1252" s="57">
        <v>16</v>
      </c>
      <c r="Z1252" s="57">
        <v>9</v>
      </c>
      <c r="AC1252" s="57">
        <v>97</v>
      </c>
      <c r="AD1252" s="57">
        <v>115</v>
      </c>
      <c r="AE1252" s="57">
        <v>103</v>
      </c>
      <c r="AF1252" s="57">
        <v>84</v>
      </c>
      <c r="AG1252" s="57"/>
      <c r="AH1252" s="74"/>
      <c r="AI1252" s="74"/>
      <c r="AJ1252" s="74"/>
    </row>
    <row r="1253" spans="1:36" x14ac:dyDescent="0.35">
      <c r="A1253" t="s">
        <v>2154</v>
      </c>
      <c r="U1253" s="57">
        <v>189</v>
      </c>
      <c r="V1253" s="57">
        <v>15</v>
      </c>
      <c r="W1253" s="57">
        <v>25</v>
      </c>
      <c r="X1253" s="57"/>
      <c r="Y1253" s="57">
        <v>12</v>
      </c>
      <c r="Z1253" s="57">
        <v>8</v>
      </c>
      <c r="AC1253" s="57">
        <v>97</v>
      </c>
      <c r="AD1253" s="57">
        <v>114</v>
      </c>
      <c r="AE1253" s="57">
        <v>107</v>
      </c>
      <c r="AF1253" s="57">
        <v>70</v>
      </c>
      <c r="AG1253" s="57"/>
      <c r="AH1253" s="74"/>
      <c r="AI1253" s="74"/>
      <c r="AJ1253" s="74"/>
    </row>
    <row r="1254" spans="1:36" x14ac:dyDescent="0.35">
      <c r="A1254" t="s">
        <v>2155</v>
      </c>
      <c r="U1254" s="57">
        <v>205</v>
      </c>
      <c r="V1254" s="57">
        <v>14</v>
      </c>
      <c r="W1254" s="57">
        <v>25</v>
      </c>
      <c r="X1254" s="57">
        <v>12</v>
      </c>
      <c r="Y1254" s="57">
        <v>13</v>
      </c>
      <c r="Z1254" s="57">
        <v>10</v>
      </c>
      <c r="AC1254" s="57">
        <v>96</v>
      </c>
      <c r="AD1254" s="57">
        <v>111</v>
      </c>
      <c r="AE1254" s="57">
        <v>106</v>
      </c>
      <c r="AF1254" s="57">
        <v>83</v>
      </c>
      <c r="AG1254" s="57">
        <v>88</v>
      </c>
      <c r="AH1254" s="74"/>
      <c r="AI1254" s="74"/>
      <c r="AJ1254" s="74"/>
    </row>
    <row r="1255" spans="1:36" x14ac:dyDescent="0.35">
      <c r="A1255" t="s">
        <v>2156</v>
      </c>
      <c r="U1255" s="57">
        <v>200</v>
      </c>
      <c r="V1255" s="57">
        <v>21</v>
      </c>
      <c r="W1255" s="57">
        <v>15</v>
      </c>
      <c r="X1255" s="57">
        <v>11</v>
      </c>
      <c r="Y1255" s="57">
        <v>20</v>
      </c>
      <c r="Z1255" s="57">
        <v>12</v>
      </c>
      <c r="AC1255" s="57">
        <v>99</v>
      </c>
      <c r="AD1255" s="57">
        <v>112</v>
      </c>
      <c r="AE1255" s="57">
        <v>104</v>
      </c>
      <c r="AF1255" s="57">
        <v>71</v>
      </c>
      <c r="AG1255" s="57">
        <v>85</v>
      </c>
      <c r="AH1255" s="74"/>
      <c r="AI1255" s="74"/>
      <c r="AJ1255" s="74"/>
    </row>
    <row r="1256" spans="1:36" x14ac:dyDescent="0.35">
      <c r="A1256" t="s">
        <v>2157</v>
      </c>
      <c r="U1256" s="57">
        <v>193</v>
      </c>
      <c r="V1256" s="57">
        <v>15</v>
      </c>
      <c r="W1256" s="57">
        <v>21</v>
      </c>
      <c r="X1256" s="57">
        <v>14</v>
      </c>
      <c r="Y1256" s="57">
        <v>16</v>
      </c>
      <c r="Z1256" s="57">
        <v>8</v>
      </c>
      <c r="AC1256" s="57">
        <v>106</v>
      </c>
      <c r="AD1256" s="57">
        <v>124</v>
      </c>
      <c r="AE1256" s="57">
        <v>115</v>
      </c>
      <c r="AF1256" s="57">
        <v>82</v>
      </c>
      <c r="AG1256" s="57">
        <v>78</v>
      </c>
      <c r="AH1256" s="74"/>
      <c r="AI1256" s="74"/>
      <c r="AJ1256" s="74"/>
    </row>
    <row r="1257" spans="1:36" x14ac:dyDescent="0.35">
      <c r="A1257" t="s">
        <v>2158</v>
      </c>
      <c r="U1257" s="57">
        <v>185</v>
      </c>
      <c r="V1257" s="57">
        <v>16</v>
      </c>
      <c r="W1257" s="57">
        <v>23</v>
      </c>
      <c r="X1257" s="57">
        <v>12</v>
      </c>
      <c r="Y1257" s="57">
        <v>11</v>
      </c>
      <c r="Z1257" s="57">
        <v>11</v>
      </c>
      <c r="AC1257" s="57">
        <v>113</v>
      </c>
      <c r="AD1257" s="57">
        <v>140</v>
      </c>
      <c r="AE1257" s="57">
        <v>130</v>
      </c>
      <c r="AF1257" s="57">
        <v>91</v>
      </c>
      <c r="AG1257" s="57">
        <v>77</v>
      </c>
      <c r="AH1257" s="74"/>
      <c r="AI1257" s="74"/>
      <c r="AJ1257" s="74"/>
    </row>
    <row r="1258" spans="1:36" x14ac:dyDescent="0.35">
      <c r="A1258" t="s">
        <v>2159</v>
      </c>
      <c r="U1258" s="57">
        <v>177</v>
      </c>
      <c r="V1258" s="57">
        <v>20</v>
      </c>
      <c r="W1258" s="57">
        <v>17</v>
      </c>
      <c r="X1258" s="57">
        <v>13</v>
      </c>
      <c r="Y1258" s="57">
        <v>9</v>
      </c>
      <c r="Z1258" s="57">
        <v>13</v>
      </c>
      <c r="AC1258" s="57">
        <v>98</v>
      </c>
      <c r="AD1258" s="57">
        <v>118</v>
      </c>
      <c r="AE1258" s="57">
        <v>108</v>
      </c>
      <c r="AF1258" s="57">
        <v>74</v>
      </c>
      <c r="AG1258" s="57">
        <v>76</v>
      </c>
      <c r="AH1258" s="74"/>
      <c r="AI1258" s="74"/>
      <c r="AJ1258" s="74"/>
    </row>
    <row r="1259" spans="1:36" x14ac:dyDescent="0.35">
      <c r="A1259" t="s">
        <v>2160</v>
      </c>
      <c r="U1259" s="57">
        <v>205</v>
      </c>
      <c r="V1259" s="57">
        <v>15</v>
      </c>
      <c r="W1259" s="57">
        <v>27</v>
      </c>
      <c r="X1259" s="57">
        <v>9</v>
      </c>
      <c r="Y1259" s="57">
        <v>14</v>
      </c>
      <c r="Z1259" s="57">
        <v>9</v>
      </c>
      <c r="AC1259" s="57">
        <v>97</v>
      </c>
      <c r="AD1259" s="57">
        <v>118</v>
      </c>
      <c r="AE1259" s="57">
        <v>107</v>
      </c>
      <c r="AF1259" s="57">
        <v>81</v>
      </c>
      <c r="AG1259" s="57">
        <v>77</v>
      </c>
      <c r="AH1259" s="74"/>
      <c r="AI1259" s="74"/>
      <c r="AJ1259" s="74"/>
    </row>
    <row r="1260" spans="1:36" x14ac:dyDescent="0.35">
      <c r="A1260" t="s">
        <v>2161</v>
      </c>
      <c r="U1260" s="57">
        <v>188</v>
      </c>
      <c r="V1260" s="57">
        <v>15</v>
      </c>
      <c r="W1260" s="57">
        <v>23</v>
      </c>
      <c r="X1260" s="57">
        <v>6</v>
      </c>
      <c r="Y1260" s="57">
        <v>12</v>
      </c>
      <c r="Z1260" s="57">
        <v>11</v>
      </c>
      <c r="AC1260" s="57">
        <v>97</v>
      </c>
      <c r="AD1260" s="57">
        <v>117</v>
      </c>
      <c r="AE1260" s="57">
        <v>107</v>
      </c>
      <c r="AF1260" s="57">
        <v>83</v>
      </c>
      <c r="AG1260" s="57">
        <v>81</v>
      </c>
      <c r="AH1260" s="74"/>
      <c r="AI1260" s="74"/>
      <c r="AJ1260" s="74"/>
    </row>
    <row r="1261" spans="1:36" x14ac:dyDescent="0.35">
      <c r="A1261" t="s">
        <v>2162</v>
      </c>
      <c r="U1261" s="57">
        <v>198</v>
      </c>
      <c r="V1261" s="57">
        <v>14</v>
      </c>
      <c r="W1261" s="57">
        <v>22</v>
      </c>
      <c r="X1261" s="57">
        <v>10</v>
      </c>
      <c r="Y1261" s="57">
        <v>15</v>
      </c>
      <c r="Z1261" s="57">
        <v>16</v>
      </c>
      <c r="AC1261" s="57">
        <v>98</v>
      </c>
      <c r="AD1261" s="57">
        <v>116</v>
      </c>
      <c r="AE1261" s="57">
        <v>106</v>
      </c>
      <c r="AF1261" s="57">
        <v>83</v>
      </c>
      <c r="AG1261" s="57">
        <v>81</v>
      </c>
      <c r="AH1261" s="74"/>
      <c r="AI1261" s="74"/>
      <c r="AJ1261" s="74"/>
    </row>
    <row r="1262" spans="1:36" x14ac:dyDescent="0.35">
      <c r="A1262" t="s">
        <v>2163</v>
      </c>
      <c r="U1262" s="57">
        <v>180</v>
      </c>
      <c r="V1262" s="57">
        <v>16</v>
      </c>
      <c r="W1262" s="57">
        <v>15</v>
      </c>
      <c r="X1262" s="57">
        <v>9</v>
      </c>
      <c r="Y1262" s="57">
        <v>13</v>
      </c>
      <c r="Z1262" s="57">
        <v>10</v>
      </c>
      <c r="AC1262" s="57">
        <v>100</v>
      </c>
      <c r="AD1262" s="57">
        <v>116</v>
      </c>
      <c r="AE1262" s="57">
        <v>105</v>
      </c>
      <c r="AF1262" s="57">
        <v>76</v>
      </c>
      <c r="AG1262" s="57">
        <v>87</v>
      </c>
      <c r="AH1262" s="74"/>
      <c r="AI1262" s="74"/>
      <c r="AJ1262" s="74"/>
    </row>
    <row r="1263" spans="1:36" x14ac:dyDescent="0.35">
      <c r="A1263" t="s">
        <v>2164</v>
      </c>
      <c r="U1263" s="57">
        <v>179</v>
      </c>
      <c r="V1263" s="57">
        <v>15</v>
      </c>
      <c r="W1263" s="57">
        <v>18</v>
      </c>
      <c r="X1263" s="57">
        <v>14</v>
      </c>
      <c r="Y1263" s="57">
        <v>15</v>
      </c>
      <c r="Z1263" s="57">
        <v>6</v>
      </c>
      <c r="AC1263" s="57">
        <v>104</v>
      </c>
      <c r="AD1263" s="57">
        <v>124</v>
      </c>
      <c r="AE1263" s="57">
        <v>112</v>
      </c>
      <c r="AF1263" s="57">
        <v>90</v>
      </c>
      <c r="AG1263" s="57">
        <v>92</v>
      </c>
      <c r="AH1263" s="74"/>
      <c r="AI1263" s="74"/>
      <c r="AJ1263" s="74"/>
    </row>
    <row r="1264" spans="1:36" x14ac:dyDescent="0.35">
      <c r="A1264" t="s">
        <v>2165</v>
      </c>
      <c r="U1264" s="57">
        <v>174</v>
      </c>
      <c r="V1264" s="57">
        <v>13</v>
      </c>
      <c r="W1264" s="57">
        <v>22</v>
      </c>
      <c r="X1264" s="57">
        <v>10</v>
      </c>
      <c r="Y1264" s="57">
        <v>13</v>
      </c>
      <c r="Z1264" s="57">
        <v>11</v>
      </c>
      <c r="AC1264" s="57">
        <v>111</v>
      </c>
      <c r="AD1264" s="57">
        <v>139</v>
      </c>
      <c r="AE1264" s="57">
        <v>132</v>
      </c>
      <c r="AF1264" s="57">
        <v>96</v>
      </c>
      <c r="AG1264" s="57">
        <v>93</v>
      </c>
      <c r="AH1264" s="74"/>
      <c r="AI1264" s="74"/>
      <c r="AJ1264" s="74"/>
    </row>
    <row r="1265" spans="1:36" x14ac:dyDescent="0.35">
      <c r="A1265" t="s">
        <v>2166</v>
      </c>
      <c r="U1265" s="57">
        <v>157</v>
      </c>
      <c r="V1265" s="57">
        <v>11</v>
      </c>
      <c r="W1265" s="57">
        <v>17</v>
      </c>
      <c r="X1265" s="57">
        <v>8</v>
      </c>
      <c r="Y1265" s="57">
        <v>12</v>
      </c>
      <c r="Z1265" s="57">
        <v>9</v>
      </c>
      <c r="AC1265" s="57">
        <v>99</v>
      </c>
      <c r="AD1265" s="57">
        <v>121</v>
      </c>
      <c r="AE1265" s="57">
        <v>109</v>
      </c>
      <c r="AF1265" s="57">
        <v>74</v>
      </c>
      <c r="AG1265" s="57">
        <v>92</v>
      </c>
      <c r="AH1265" s="74"/>
      <c r="AI1265" s="74"/>
      <c r="AJ1265" s="74"/>
    </row>
    <row r="1266" spans="1:36" x14ac:dyDescent="0.35">
      <c r="A1266" t="s">
        <v>2167</v>
      </c>
      <c r="U1266" s="57">
        <v>201</v>
      </c>
      <c r="V1266" s="57">
        <v>16</v>
      </c>
      <c r="W1266" s="57">
        <v>25</v>
      </c>
      <c r="X1266" s="57">
        <v>8</v>
      </c>
      <c r="Y1266" s="57">
        <v>16</v>
      </c>
      <c r="Z1266" s="57">
        <v>9</v>
      </c>
      <c r="AC1266" s="57">
        <v>98</v>
      </c>
      <c r="AD1266" s="57">
        <v>118</v>
      </c>
      <c r="AE1266" s="57">
        <v>107</v>
      </c>
      <c r="AF1266" s="57">
        <v>83</v>
      </c>
      <c r="AG1266" s="57">
        <v>93</v>
      </c>
      <c r="AH1266" s="74"/>
      <c r="AI1266" s="74"/>
      <c r="AJ1266" s="74"/>
    </row>
    <row r="1267" spans="1:36" x14ac:dyDescent="0.35">
      <c r="A1267" t="s">
        <v>2168</v>
      </c>
      <c r="U1267" s="57">
        <v>192</v>
      </c>
      <c r="V1267" s="57">
        <v>18</v>
      </c>
      <c r="W1267" s="57">
        <v>21</v>
      </c>
      <c r="X1267" s="57">
        <v>9</v>
      </c>
      <c r="Y1267" s="57">
        <v>12</v>
      </c>
      <c r="Z1267" s="57">
        <v>10</v>
      </c>
      <c r="AC1267" s="57">
        <v>98</v>
      </c>
      <c r="AD1267" s="57">
        <v>118</v>
      </c>
      <c r="AE1267" s="57">
        <v>107</v>
      </c>
      <c r="AF1267" s="57">
        <v>83</v>
      </c>
      <c r="AG1267" s="57">
        <v>92</v>
      </c>
      <c r="AH1267" s="74"/>
      <c r="AI1267" s="74"/>
      <c r="AJ1267" s="74"/>
    </row>
    <row r="1268" spans="1:36" x14ac:dyDescent="0.35">
      <c r="A1268" t="s">
        <v>2169</v>
      </c>
      <c r="U1268" s="57">
        <v>199</v>
      </c>
      <c r="V1268" s="57">
        <v>14</v>
      </c>
      <c r="W1268" s="57">
        <v>19</v>
      </c>
      <c r="X1268" s="57">
        <v>10</v>
      </c>
      <c r="Y1268" s="57">
        <v>15</v>
      </c>
      <c r="Z1268" s="57">
        <v>12</v>
      </c>
      <c r="AC1268" s="57">
        <v>98</v>
      </c>
      <c r="AD1268" s="57">
        <v>116</v>
      </c>
      <c r="AE1268" s="57">
        <v>107</v>
      </c>
      <c r="AF1268" s="57">
        <v>81</v>
      </c>
      <c r="AG1268" s="57">
        <v>93</v>
      </c>
      <c r="AH1268" s="74"/>
      <c r="AI1268" s="74"/>
      <c r="AJ1268" s="74"/>
    </row>
    <row r="1269" spans="1:36" x14ac:dyDescent="0.35">
      <c r="A1269" t="s">
        <v>2170</v>
      </c>
      <c r="U1269" s="57">
        <v>191</v>
      </c>
      <c r="V1269" s="57">
        <v>18</v>
      </c>
      <c r="W1269" s="57">
        <v>22</v>
      </c>
      <c r="X1269" s="57">
        <v>9</v>
      </c>
      <c r="Y1269" s="57">
        <v>16</v>
      </c>
      <c r="Z1269" s="57">
        <v>10</v>
      </c>
      <c r="AC1269" s="57">
        <v>101</v>
      </c>
      <c r="AD1269" s="57">
        <v>117</v>
      </c>
      <c r="AE1269" s="57">
        <v>105</v>
      </c>
      <c r="AF1269" s="57">
        <v>79</v>
      </c>
      <c r="AG1269" s="57">
        <v>93</v>
      </c>
      <c r="AH1269" s="74"/>
      <c r="AI1269" s="74"/>
      <c r="AJ1269" s="74"/>
    </row>
    <row r="1270" spans="1:36" x14ac:dyDescent="0.35">
      <c r="A1270" t="s">
        <v>2171</v>
      </c>
      <c r="U1270" s="57">
        <v>181</v>
      </c>
      <c r="V1270" s="57">
        <v>13</v>
      </c>
      <c r="W1270" s="57">
        <v>23</v>
      </c>
      <c r="X1270" s="57">
        <v>12</v>
      </c>
      <c r="Y1270" s="57">
        <v>15</v>
      </c>
      <c r="Z1270" s="57">
        <v>7</v>
      </c>
      <c r="AC1270" s="57">
        <v>107</v>
      </c>
      <c r="AD1270" s="57">
        <v>127</v>
      </c>
      <c r="AE1270" s="57">
        <v>112</v>
      </c>
      <c r="AF1270" s="57">
        <v>104</v>
      </c>
      <c r="AG1270" s="57">
        <v>94</v>
      </c>
      <c r="AH1270" s="74"/>
      <c r="AI1270" s="74"/>
      <c r="AJ1270" s="74"/>
    </row>
    <row r="1271" spans="1:36" x14ac:dyDescent="0.35">
      <c r="A1271" t="s">
        <v>2172</v>
      </c>
      <c r="U1271" s="57">
        <v>173</v>
      </c>
      <c r="V1271" s="57">
        <v>17</v>
      </c>
      <c r="W1271" s="57">
        <v>19</v>
      </c>
      <c r="X1271" s="57">
        <v>7</v>
      </c>
      <c r="Y1271" s="57">
        <v>10</v>
      </c>
      <c r="Z1271" s="57">
        <v>9</v>
      </c>
      <c r="AC1271" s="57">
        <v>113</v>
      </c>
      <c r="AD1271" s="57">
        <v>139</v>
      </c>
      <c r="AE1271" s="57">
        <v>126</v>
      </c>
      <c r="AF1271" s="57">
        <v>100</v>
      </c>
      <c r="AG1271" s="57">
        <v>94</v>
      </c>
      <c r="AH1271" s="74"/>
      <c r="AI1271" s="74"/>
      <c r="AJ1271" s="74"/>
    </row>
    <row r="1272" spans="1:36" x14ac:dyDescent="0.35">
      <c r="A1272" t="s">
        <v>2173</v>
      </c>
      <c r="U1272" s="57">
        <v>174</v>
      </c>
      <c r="V1272" s="57">
        <v>13</v>
      </c>
      <c r="W1272" s="57">
        <v>20</v>
      </c>
      <c r="X1272" s="57">
        <v>9</v>
      </c>
      <c r="Y1272" s="57">
        <v>14</v>
      </c>
      <c r="Z1272" s="57">
        <v>9</v>
      </c>
      <c r="AC1272" s="57">
        <v>99</v>
      </c>
      <c r="AD1272" s="57">
        <v>120</v>
      </c>
      <c r="AE1272" s="57">
        <v>109</v>
      </c>
      <c r="AF1272" s="57">
        <v>74</v>
      </c>
      <c r="AG1272" s="57">
        <v>94</v>
      </c>
      <c r="AH1272" s="74"/>
      <c r="AI1272" s="74"/>
      <c r="AJ1272" s="74"/>
    </row>
    <row r="1273" spans="1:36" x14ac:dyDescent="0.35">
      <c r="A1273" t="s">
        <v>2174</v>
      </c>
      <c r="U1273" s="57">
        <v>190</v>
      </c>
      <c r="V1273" s="57">
        <v>18</v>
      </c>
      <c r="W1273" s="57">
        <v>20</v>
      </c>
      <c r="X1273" s="57">
        <v>6</v>
      </c>
      <c r="Y1273" s="57">
        <v>13</v>
      </c>
      <c r="Z1273" s="57">
        <v>8</v>
      </c>
      <c r="AC1273" s="57">
        <v>96</v>
      </c>
      <c r="AD1273" s="57">
        <v>118</v>
      </c>
      <c r="AE1273" s="57">
        <v>106</v>
      </c>
      <c r="AF1273" s="57">
        <v>79</v>
      </c>
      <c r="AG1273" s="57">
        <v>94</v>
      </c>
      <c r="AH1273" s="74"/>
      <c r="AI1273" s="74"/>
      <c r="AJ1273" s="74"/>
    </row>
    <row r="1274" spans="1:36" x14ac:dyDescent="0.35">
      <c r="A1274" t="s">
        <v>2175</v>
      </c>
      <c r="U1274" s="57">
        <v>200</v>
      </c>
      <c r="V1274" s="57">
        <v>18</v>
      </c>
      <c r="W1274" s="57">
        <v>23</v>
      </c>
      <c r="X1274" s="57">
        <v>8</v>
      </c>
      <c r="Y1274" s="57">
        <v>13</v>
      </c>
      <c r="Z1274" s="57">
        <v>9</v>
      </c>
      <c r="AC1274" s="57">
        <v>97</v>
      </c>
      <c r="AD1274" s="57">
        <v>118</v>
      </c>
      <c r="AE1274" s="57">
        <v>108</v>
      </c>
      <c r="AF1274" s="57">
        <v>81</v>
      </c>
      <c r="AG1274" s="57">
        <v>95</v>
      </c>
      <c r="AH1274" s="74"/>
      <c r="AI1274" s="74"/>
      <c r="AJ1274" s="74"/>
    </row>
    <row r="1275" spans="1:36" x14ac:dyDescent="0.35">
      <c r="A1275" t="s">
        <v>2176</v>
      </c>
      <c r="U1275" s="57">
        <v>209</v>
      </c>
      <c r="V1275" s="57">
        <v>19</v>
      </c>
      <c r="W1275" s="57">
        <v>24</v>
      </c>
      <c r="X1275" s="57">
        <v>8</v>
      </c>
      <c r="Y1275" s="57">
        <v>15</v>
      </c>
      <c r="Z1275" s="57">
        <v>11</v>
      </c>
      <c r="AC1275" s="57">
        <v>97</v>
      </c>
      <c r="AD1275" s="57">
        <v>116</v>
      </c>
      <c r="AE1275" s="57">
        <v>106</v>
      </c>
      <c r="AF1275" s="57">
        <v>80</v>
      </c>
      <c r="AG1275" s="57">
        <v>95</v>
      </c>
      <c r="AH1275" s="74"/>
      <c r="AI1275" s="74"/>
      <c r="AJ1275" s="74"/>
    </row>
    <row r="1276" spans="1:36" x14ac:dyDescent="0.35">
      <c r="A1276" t="s">
        <v>2177</v>
      </c>
      <c r="U1276" s="57">
        <v>187</v>
      </c>
      <c r="V1276" s="57">
        <v>14</v>
      </c>
      <c r="W1276" s="57">
        <v>17</v>
      </c>
      <c r="X1276" s="57">
        <v>9</v>
      </c>
      <c r="Y1276" s="57">
        <v>15</v>
      </c>
      <c r="Z1276" s="57">
        <v>9</v>
      </c>
      <c r="AC1276" s="57">
        <v>101</v>
      </c>
      <c r="AD1276" s="57">
        <v>117</v>
      </c>
      <c r="AE1276" s="57">
        <v>105</v>
      </c>
      <c r="AF1276" s="57">
        <v>73</v>
      </c>
      <c r="AG1276" s="57">
        <v>91</v>
      </c>
      <c r="AH1276" s="74"/>
      <c r="AI1276" s="74"/>
      <c r="AJ1276" s="74"/>
    </row>
    <row r="1277" spans="1:36" x14ac:dyDescent="0.35">
      <c r="A1277" t="s">
        <v>2178</v>
      </c>
      <c r="U1277" s="57">
        <v>182</v>
      </c>
      <c r="V1277" s="57">
        <v>16</v>
      </c>
      <c r="W1277" s="57">
        <v>19</v>
      </c>
      <c r="X1277" s="57">
        <v>14</v>
      </c>
      <c r="Y1277" s="57">
        <v>13</v>
      </c>
      <c r="Z1277" s="57">
        <v>7</v>
      </c>
      <c r="AC1277" s="57">
        <v>105</v>
      </c>
      <c r="AD1277" s="57">
        <v>126</v>
      </c>
      <c r="AE1277" s="57">
        <v>113</v>
      </c>
      <c r="AF1277" s="57">
        <v>91</v>
      </c>
      <c r="AG1277" s="57">
        <v>90</v>
      </c>
      <c r="AH1277" s="74"/>
      <c r="AI1277" s="74"/>
      <c r="AJ1277" s="74"/>
    </row>
    <row r="1278" spans="1:36" x14ac:dyDescent="0.35">
      <c r="A1278" t="s">
        <v>2179</v>
      </c>
      <c r="U1278" s="57">
        <v>178</v>
      </c>
      <c r="V1278" s="57">
        <v>15</v>
      </c>
      <c r="W1278" s="57">
        <v>21</v>
      </c>
      <c r="X1278" s="57">
        <v>10</v>
      </c>
      <c r="Y1278" s="57">
        <v>11</v>
      </c>
      <c r="Z1278" s="57">
        <v>9</v>
      </c>
      <c r="AC1278" s="57">
        <v>111</v>
      </c>
      <c r="AD1278" s="57">
        <v>142</v>
      </c>
      <c r="AE1278" s="57">
        <v>133</v>
      </c>
      <c r="AF1278" s="57">
        <v>97</v>
      </c>
      <c r="AG1278" s="57">
        <v>90</v>
      </c>
      <c r="AH1278" s="74"/>
      <c r="AI1278" s="74"/>
      <c r="AJ1278" s="74"/>
    </row>
    <row r="1279" spans="1:36" x14ac:dyDescent="0.35">
      <c r="A1279" t="s">
        <v>2180</v>
      </c>
      <c r="U1279" s="57">
        <v>172</v>
      </c>
      <c r="V1279" s="57">
        <v>15</v>
      </c>
      <c r="W1279" s="57">
        <v>21</v>
      </c>
      <c r="X1279" s="57">
        <v>7</v>
      </c>
      <c r="Y1279" s="57">
        <v>14</v>
      </c>
      <c r="Z1279" s="57">
        <v>9</v>
      </c>
      <c r="AC1279" s="57">
        <v>100</v>
      </c>
      <c r="AD1279" s="57">
        <v>121</v>
      </c>
      <c r="AE1279" s="57">
        <v>110</v>
      </c>
      <c r="AF1279" s="57">
        <v>77</v>
      </c>
      <c r="AG1279" s="57">
        <v>90</v>
      </c>
      <c r="AH1279" s="74"/>
      <c r="AI1279" s="74"/>
      <c r="AJ1279" s="74"/>
    </row>
    <row r="1280" spans="1:36" x14ac:dyDescent="0.35">
      <c r="A1280" t="s">
        <v>2181</v>
      </c>
      <c r="U1280" s="57">
        <v>203</v>
      </c>
      <c r="V1280" s="57">
        <v>19</v>
      </c>
      <c r="W1280" s="57">
        <v>24</v>
      </c>
      <c r="X1280" s="57">
        <v>8</v>
      </c>
      <c r="Y1280" s="57">
        <v>12</v>
      </c>
      <c r="Z1280" s="57">
        <v>6</v>
      </c>
      <c r="AC1280" s="57">
        <v>96</v>
      </c>
      <c r="AD1280" s="57">
        <v>118</v>
      </c>
      <c r="AE1280" s="57">
        <v>106</v>
      </c>
      <c r="AF1280" s="57">
        <v>82</v>
      </c>
      <c r="AG1280" s="57">
        <v>90</v>
      </c>
      <c r="AH1280" s="74"/>
      <c r="AI1280" s="74"/>
      <c r="AJ1280" s="74"/>
    </row>
    <row r="1281" spans="1:36" x14ac:dyDescent="0.35">
      <c r="A1281" t="s">
        <v>2182</v>
      </c>
      <c r="U1281" s="57">
        <v>192</v>
      </c>
      <c r="V1281" s="57">
        <v>12</v>
      </c>
      <c r="W1281" s="57">
        <v>27</v>
      </c>
      <c r="X1281" s="57">
        <v>6</v>
      </c>
      <c r="Y1281" s="57">
        <v>15</v>
      </c>
      <c r="Z1281" s="57">
        <v>8</v>
      </c>
      <c r="AC1281" s="57">
        <v>97</v>
      </c>
      <c r="AD1281" s="57">
        <v>118</v>
      </c>
      <c r="AE1281" s="57">
        <v>106</v>
      </c>
      <c r="AF1281" s="57">
        <v>81</v>
      </c>
      <c r="AG1281" s="57">
        <v>94</v>
      </c>
      <c r="AH1281" s="74"/>
      <c r="AI1281" s="74"/>
      <c r="AJ1281" s="74"/>
    </row>
    <row r="1282" spans="1:36" x14ac:dyDescent="0.35">
      <c r="A1282" t="s">
        <v>2183</v>
      </c>
      <c r="U1282" s="57">
        <v>209</v>
      </c>
      <c r="V1282" s="57">
        <v>16</v>
      </c>
      <c r="W1282" s="57">
        <v>27</v>
      </c>
      <c r="X1282" s="57">
        <v>8</v>
      </c>
      <c r="Y1282" s="57">
        <v>16</v>
      </c>
      <c r="Z1282" s="57">
        <v>11</v>
      </c>
      <c r="AC1282" s="57">
        <v>98</v>
      </c>
      <c r="AD1282" s="57">
        <v>116</v>
      </c>
      <c r="AE1282" s="57">
        <v>105</v>
      </c>
      <c r="AF1282" s="57">
        <v>86</v>
      </c>
      <c r="AG1282" s="57">
        <v>94</v>
      </c>
      <c r="AH1282" s="74"/>
      <c r="AI1282" s="74"/>
      <c r="AJ1282" s="74"/>
    </row>
    <row r="1283" spans="1:36" x14ac:dyDescent="0.35">
      <c r="A1283" t="s">
        <v>2184</v>
      </c>
      <c r="U1283" s="57">
        <v>194</v>
      </c>
      <c r="V1283" s="57">
        <v>19</v>
      </c>
      <c r="W1283" s="57">
        <v>22</v>
      </c>
      <c r="X1283" s="57">
        <v>8</v>
      </c>
      <c r="Y1283" s="57">
        <v>17</v>
      </c>
      <c r="Z1283" s="57">
        <v>8</v>
      </c>
      <c r="AC1283" s="57">
        <v>101</v>
      </c>
      <c r="AD1283" s="57">
        <v>117</v>
      </c>
      <c r="AE1283" s="57">
        <v>104</v>
      </c>
      <c r="AF1283" s="57">
        <v>82</v>
      </c>
      <c r="AG1283" s="57">
        <v>98</v>
      </c>
      <c r="AH1283" s="74"/>
      <c r="AI1283" s="74"/>
      <c r="AJ1283" s="74"/>
    </row>
    <row r="1284" spans="1:36" x14ac:dyDescent="0.35">
      <c r="A1284" t="s">
        <v>2185</v>
      </c>
      <c r="U1284" s="57">
        <v>165</v>
      </c>
      <c r="V1284" s="57">
        <v>11</v>
      </c>
      <c r="W1284" s="57">
        <v>18</v>
      </c>
      <c r="X1284" s="57">
        <v>12</v>
      </c>
      <c r="Y1284" s="57">
        <v>11</v>
      </c>
      <c r="Z1284" s="57">
        <v>6</v>
      </c>
      <c r="AC1284" s="57">
        <v>106</v>
      </c>
      <c r="AD1284" s="57">
        <v>127</v>
      </c>
      <c r="AE1284" s="57">
        <v>112</v>
      </c>
      <c r="AF1284" s="57">
        <v>98</v>
      </c>
      <c r="AG1284" s="57">
        <v>99</v>
      </c>
      <c r="AH1284" s="74"/>
      <c r="AI1284" s="74"/>
      <c r="AJ1284" s="74"/>
    </row>
    <row r="1285" spans="1:36" x14ac:dyDescent="0.35">
      <c r="A1285" t="s">
        <v>2186</v>
      </c>
      <c r="U1285" s="57">
        <v>167</v>
      </c>
      <c r="V1285" s="57">
        <v>13</v>
      </c>
      <c r="W1285" s="57">
        <v>22</v>
      </c>
      <c r="X1285" s="57"/>
      <c r="Y1285" s="57">
        <v>10</v>
      </c>
      <c r="Z1285" s="57">
        <v>11</v>
      </c>
      <c r="AC1285" s="57">
        <v>112</v>
      </c>
      <c r="AD1285" s="57">
        <v>141</v>
      </c>
      <c r="AE1285" s="57">
        <v>130</v>
      </c>
      <c r="AF1285" s="57">
        <v>98</v>
      </c>
      <c r="AG1285" s="57">
        <v>99</v>
      </c>
      <c r="AH1285" s="74"/>
      <c r="AI1285" s="74"/>
      <c r="AJ1285" s="74"/>
    </row>
    <row r="1286" spans="1:36" x14ac:dyDescent="0.35">
      <c r="A1286" t="s">
        <v>2187</v>
      </c>
      <c r="U1286" s="57">
        <v>178</v>
      </c>
      <c r="V1286" s="57">
        <v>19</v>
      </c>
      <c r="W1286" s="57">
        <v>21</v>
      </c>
      <c r="X1286" s="57">
        <v>6</v>
      </c>
      <c r="Y1286" s="57">
        <v>11</v>
      </c>
      <c r="Z1286" s="57">
        <v>10</v>
      </c>
      <c r="AC1286" s="57">
        <v>99</v>
      </c>
      <c r="AD1286" s="57">
        <v>120</v>
      </c>
      <c r="AE1286" s="57">
        <v>108</v>
      </c>
      <c r="AF1286" s="57">
        <v>78</v>
      </c>
      <c r="AG1286" s="57">
        <v>98</v>
      </c>
      <c r="AH1286" s="74"/>
      <c r="AI1286" s="74"/>
      <c r="AJ1286" s="74"/>
    </row>
    <row r="1287" spans="1:36" x14ac:dyDescent="0.35">
      <c r="A1287" t="s">
        <v>2188</v>
      </c>
      <c r="U1287" s="57">
        <v>198</v>
      </c>
      <c r="V1287" s="57">
        <v>14</v>
      </c>
      <c r="W1287" s="57">
        <v>22</v>
      </c>
      <c r="X1287" s="57">
        <v>8</v>
      </c>
      <c r="Y1287" s="57">
        <v>16</v>
      </c>
      <c r="Z1287" s="57">
        <v>8</v>
      </c>
      <c r="AC1287" s="57">
        <v>97</v>
      </c>
      <c r="AD1287" s="57">
        <v>117</v>
      </c>
      <c r="AE1287" s="57">
        <v>106</v>
      </c>
      <c r="AF1287" s="57">
        <v>82</v>
      </c>
      <c r="AG1287" s="57">
        <v>97</v>
      </c>
      <c r="AH1287" s="74"/>
      <c r="AI1287" s="74"/>
      <c r="AJ1287" s="74"/>
    </row>
    <row r="1288" spans="1:36" x14ac:dyDescent="0.35">
      <c r="A1288" t="s">
        <v>2189</v>
      </c>
      <c r="U1288" s="57">
        <v>192</v>
      </c>
      <c r="V1288" s="57">
        <v>18</v>
      </c>
      <c r="W1288" s="57">
        <v>25</v>
      </c>
      <c r="X1288" s="57">
        <v>6</v>
      </c>
      <c r="Y1288" s="57">
        <v>11</v>
      </c>
      <c r="Z1288" s="57">
        <v>8</v>
      </c>
      <c r="AC1288" s="57">
        <v>97</v>
      </c>
      <c r="AD1288" s="57">
        <v>118</v>
      </c>
      <c r="AE1288" s="57">
        <v>107</v>
      </c>
      <c r="AF1288" s="57">
        <v>83</v>
      </c>
      <c r="AG1288" s="57">
        <v>93</v>
      </c>
      <c r="AH1288" s="74"/>
      <c r="AI1288" s="74"/>
      <c r="AJ1288" s="74"/>
    </row>
    <row r="1289" spans="1:36" x14ac:dyDescent="0.35">
      <c r="A1289" t="s">
        <v>2190</v>
      </c>
      <c r="U1289" s="57">
        <v>202</v>
      </c>
      <c r="V1289" s="57">
        <v>17</v>
      </c>
      <c r="W1289" s="57">
        <v>21</v>
      </c>
      <c r="X1289" s="57">
        <v>9</v>
      </c>
      <c r="Y1289" s="57">
        <v>19</v>
      </c>
      <c r="Z1289" s="57">
        <v>10</v>
      </c>
      <c r="AC1289" s="57">
        <v>98</v>
      </c>
      <c r="AD1289" s="57">
        <v>117</v>
      </c>
      <c r="AE1289" s="57">
        <v>106</v>
      </c>
      <c r="AF1289" s="57">
        <v>85</v>
      </c>
      <c r="AG1289" s="57">
        <v>92</v>
      </c>
      <c r="AH1289" s="74"/>
      <c r="AI1289" s="74"/>
      <c r="AJ1289" s="74"/>
    </row>
    <row r="1290" spans="1:36" x14ac:dyDescent="0.35">
      <c r="A1290" t="s">
        <v>2191</v>
      </c>
      <c r="U1290" s="57">
        <v>194</v>
      </c>
      <c r="V1290" s="57">
        <v>16</v>
      </c>
      <c r="W1290" s="57">
        <v>23</v>
      </c>
      <c r="X1290" s="57">
        <v>13</v>
      </c>
      <c r="Y1290" s="57">
        <v>15</v>
      </c>
      <c r="Z1290" s="57">
        <v>9</v>
      </c>
      <c r="AC1290" s="57">
        <v>100</v>
      </c>
      <c r="AD1290" s="57">
        <v>116</v>
      </c>
      <c r="AE1290" s="57">
        <v>104</v>
      </c>
      <c r="AF1290" s="57">
        <v>81</v>
      </c>
      <c r="AG1290" s="57">
        <v>92</v>
      </c>
      <c r="AH1290" s="74"/>
      <c r="AI1290" s="74"/>
      <c r="AJ1290" s="74"/>
    </row>
    <row r="1291" spans="1:36" x14ac:dyDescent="0.35">
      <c r="A1291" t="s">
        <v>2192</v>
      </c>
      <c r="U1291" s="57">
        <v>184</v>
      </c>
      <c r="V1291" s="57">
        <v>22</v>
      </c>
      <c r="W1291" s="57">
        <v>19</v>
      </c>
      <c r="X1291" s="57">
        <v>6</v>
      </c>
      <c r="Y1291" s="57">
        <v>15</v>
      </c>
      <c r="Z1291" s="57">
        <v>7</v>
      </c>
      <c r="AC1291" s="57">
        <v>102</v>
      </c>
      <c r="AD1291" s="57">
        <v>122</v>
      </c>
      <c r="AE1291" s="57">
        <v>112</v>
      </c>
      <c r="AF1291" s="57">
        <v>103</v>
      </c>
      <c r="AG1291" s="57">
        <v>91</v>
      </c>
      <c r="AH1291" s="74"/>
      <c r="AI1291" s="74"/>
      <c r="AJ1291" s="74"/>
    </row>
    <row r="1292" spans="1:36" x14ac:dyDescent="0.35">
      <c r="A1292" t="s">
        <v>2193</v>
      </c>
      <c r="U1292" s="57">
        <v>183</v>
      </c>
      <c r="V1292" s="57">
        <v>12</v>
      </c>
      <c r="W1292" s="57">
        <v>24</v>
      </c>
      <c r="X1292" s="57">
        <v>10</v>
      </c>
      <c r="Y1292" s="57">
        <v>12</v>
      </c>
      <c r="Z1292" s="57">
        <v>10</v>
      </c>
      <c r="AC1292" s="57">
        <v>110</v>
      </c>
      <c r="AD1292" s="57">
        <v>139</v>
      </c>
      <c r="AE1292" s="57">
        <v>130</v>
      </c>
      <c r="AF1292" s="57">
        <v>105</v>
      </c>
      <c r="AG1292" s="57">
        <v>91</v>
      </c>
      <c r="AH1292" s="74"/>
      <c r="AI1292" s="74"/>
      <c r="AJ1292" s="74"/>
    </row>
    <row r="1293" spans="1:36" x14ac:dyDescent="0.35">
      <c r="A1293" t="s">
        <v>2194</v>
      </c>
      <c r="U1293" s="57">
        <v>173</v>
      </c>
      <c r="V1293" s="57">
        <v>13</v>
      </c>
      <c r="W1293" s="57">
        <v>25</v>
      </c>
      <c r="X1293" s="57">
        <v>9</v>
      </c>
      <c r="Y1293" s="57">
        <v>9</v>
      </c>
      <c r="Z1293" s="57">
        <v>9</v>
      </c>
      <c r="AC1293" s="57">
        <v>98</v>
      </c>
      <c r="AD1293" s="57">
        <v>119</v>
      </c>
      <c r="AE1293" s="57">
        <v>107</v>
      </c>
      <c r="AF1293" s="57">
        <v>77</v>
      </c>
      <c r="AG1293" s="57">
        <v>91</v>
      </c>
      <c r="AH1293" s="74"/>
      <c r="AI1293" s="74"/>
      <c r="AJ1293" s="74"/>
    </row>
    <row r="1294" spans="1:36" x14ac:dyDescent="0.35">
      <c r="A1294" t="s">
        <v>2195</v>
      </c>
      <c r="U1294" s="57">
        <v>189</v>
      </c>
      <c r="V1294" s="57">
        <v>15</v>
      </c>
      <c r="W1294" s="57">
        <v>27</v>
      </c>
      <c r="X1294" s="57">
        <v>6</v>
      </c>
      <c r="Y1294" s="57">
        <v>11</v>
      </c>
      <c r="Z1294" s="57">
        <v>7</v>
      </c>
      <c r="AC1294" s="57">
        <v>96</v>
      </c>
      <c r="AD1294" s="57">
        <v>117</v>
      </c>
      <c r="AE1294" s="57">
        <v>105</v>
      </c>
      <c r="AF1294" s="57">
        <v>83</v>
      </c>
      <c r="AG1294" s="57">
        <v>92</v>
      </c>
      <c r="AH1294" s="74"/>
      <c r="AI1294" s="74"/>
      <c r="AJ1294" s="74"/>
    </row>
    <row r="1295" spans="1:36" x14ac:dyDescent="0.35">
      <c r="A1295" t="s">
        <v>2196</v>
      </c>
      <c r="U1295" s="57">
        <v>184</v>
      </c>
      <c r="V1295" s="57">
        <v>15</v>
      </c>
      <c r="W1295" s="57">
        <v>22</v>
      </c>
      <c r="X1295" s="57"/>
      <c r="Y1295" s="57">
        <v>13</v>
      </c>
      <c r="Z1295" s="57">
        <v>8</v>
      </c>
      <c r="AC1295" s="57">
        <v>97</v>
      </c>
      <c r="AD1295" s="57">
        <v>117</v>
      </c>
      <c r="AE1295" s="57">
        <v>106</v>
      </c>
      <c r="AF1295" s="57">
        <v>82</v>
      </c>
      <c r="AG1295" s="57">
        <v>90</v>
      </c>
      <c r="AH1295" s="74"/>
      <c r="AI1295" s="74"/>
      <c r="AJ1295" s="74"/>
    </row>
    <row r="1296" spans="1:36" x14ac:dyDescent="0.35">
      <c r="A1296" t="s">
        <v>2197</v>
      </c>
      <c r="U1296" s="57">
        <v>192</v>
      </c>
      <c r="V1296" s="57">
        <v>17</v>
      </c>
      <c r="W1296" s="57">
        <v>22</v>
      </c>
      <c r="X1296" s="57">
        <v>7</v>
      </c>
      <c r="Y1296" s="57">
        <v>12</v>
      </c>
      <c r="Z1296" s="57">
        <v>12</v>
      </c>
      <c r="AC1296" s="57">
        <v>97</v>
      </c>
      <c r="AD1296" s="57">
        <v>115</v>
      </c>
      <c r="AE1296" s="57">
        <v>106</v>
      </c>
      <c r="AF1296" s="57">
        <v>82</v>
      </c>
      <c r="AG1296" s="57">
        <v>90</v>
      </c>
      <c r="AH1296" s="74"/>
      <c r="AI1296" s="74"/>
      <c r="AJ1296" s="74"/>
    </row>
    <row r="1297" spans="1:36" x14ac:dyDescent="0.35">
      <c r="A1297" t="s">
        <v>2198</v>
      </c>
      <c r="U1297" s="57">
        <v>190</v>
      </c>
      <c r="V1297" s="57">
        <v>16</v>
      </c>
      <c r="W1297" s="57">
        <v>27</v>
      </c>
      <c r="X1297" s="57">
        <v>12</v>
      </c>
      <c r="Y1297" s="57">
        <v>13</v>
      </c>
      <c r="Z1297" s="57">
        <v>11</v>
      </c>
      <c r="AC1297" s="57">
        <v>97</v>
      </c>
      <c r="AD1297" s="57">
        <v>114</v>
      </c>
      <c r="AE1297" s="57">
        <v>102</v>
      </c>
      <c r="AF1297" s="57">
        <v>74</v>
      </c>
      <c r="AG1297" s="57">
        <v>89</v>
      </c>
      <c r="AH1297" s="74"/>
      <c r="AI1297" s="74"/>
      <c r="AJ1297" s="74"/>
    </row>
    <row r="1298" spans="1:36" x14ac:dyDescent="0.35">
      <c r="A1298" t="s">
        <v>2199</v>
      </c>
      <c r="U1298" s="57">
        <v>167</v>
      </c>
      <c r="V1298" s="57">
        <v>12</v>
      </c>
      <c r="W1298" s="57">
        <v>15</v>
      </c>
      <c r="X1298" s="57">
        <v>8</v>
      </c>
      <c r="Y1298" s="57">
        <v>15</v>
      </c>
      <c r="Z1298" s="57">
        <v>6</v>
      </c>
      <c r="AC1298" s="57">
        <v>101</v>
      </c>
      <c r="AD1298" s="57">
        <v>123</v>
      </c>
      <c r="AE1298" s="57">
        <v>110</v>
      </c>
      <c r="AF1298" s="57">
        <v>92</v>
      </c>
      <c r="AG1298" s="57">
        <v>89</v>
      </c>
      <c r="AH1298" s="74"/>
      <c r="AI1298" s="74"/>
      <c r="AJ1298" s="74"/>
    </row>
    <row r="1299" spans="1:36" x14ac:dyDescent="0.35">
      <c r="A1299" t="s">
        <v>2200</v>
      </c>
      <c r="U1299" s="57">
        <v>169</v>
      </c>
      <c r="V1299" s="57">
        <v>18</v>
      </c>
      <c r="W1299" s="57">
        <v>19</v>
      </c>
      <c r="X1299" s="57"/>
      <c r="Y1299" s="57">
        <v>16</v>
      </c>
      <c r="Z1299" s="57">
        <v>10</v>
      </c>
      <c r="AC1299" s="57">
        <v>108</v>
      </c>
      <c r="AD1299" s="57">
        <v>137</v>
      </c>
      <c r="AE1299" s="57">
        <v>127</v>
      </c>
      <c r="AF1299" s="57">
        <v>92</v>
      </c>
      <c r="AG1299" s="57">
        <v>88</v>
      </c>
      <c r="AH1299" s="74"/>
      <c r="AI1299" s="74"/>
      <c r="AJ1299" s="74"/>
    </row>
    <row r="1300" spans="1:36" x14ac:dyDescent="0.35">
      <c r="A1300" t="s">
        <v>2201</v>
      </c>
      <c r="U1300" s="57">
        <v>182</v>
      </c>
      <c r="V1300" s="57">
        <v>18</v>
      </c>
      <c r="W1300" s="57">
        <v>21</v>
      </c>
      <c r="X1300" s="57"/>
      <c r="Y1300" s="57">
        <v>11</v>
      </c>
      <c r="Z1300" s="57">
        <v>12</v>
      </c>
      <c r="AC1300" s="57">
        <v>98</v>
      </c>
      <c r="AD1300" s="57">
        <v>117</v>
      </c>
      <c r="AE1300" s="57">
        <v>107</v>
      </c>
      <c r="AF1300" s="57">
        <v>74</v>
      </c>
      <c r="AG1300" s="57">
        <v>87</v>
      </c>
      <c r="AH1300" s="74"/>
      <c r="AI1300" s="74"/>
      <c r="AJ1300" s="74"/>
    </row>
    <row r="1301" spans="1:36" x14ac:dyDescent="0.35">
      <c r="A1301" t="s">
        <v>2202</v>
      </c>
      <c r="U1301" s="57">
        <v>196</v>
      </c>
      <c r="V1301" s="57">
        <v>16</v>
      </c>
      <c r="W1301" s="57">
        <v>29</v>
      </c>
      <c r="X1301" s="57"/>
      <c r="Y1301" s="57">
        <v>13</v>
      </c>
      <c r="Z1301" s="57">
        <v>7</v>
      </c>
      <c r="AC1301" s="57">
        <v>96</v>
      </c>
      <c r="AD1301" s="57">
        <v>116</v>
      </c>
      <c r="AE1301" s="57">
        <v>105</v>
      </c>
      <c r="AF1301" s="57">
        <v>81</v>
      </c>
      <c r="AG1301" s="57">
        <v>87</v>
      </c>
      <c r="AH1301" s="74"/>
      <c r="AI1301" s="74"/>
      <c r="AJ1301" s="74"/>
    </row>
    <row r="1302" spans="1:36" x14ac:dyDescent="0.35">
      <c r="A1302" t="s">
        <v>2203</v>
      </c>
      <c r="U1302" s="57">
        <v>203</v>
      </c>
      <c r="V1302" s="57">
        <v>16</v>
      </c>
      <c r="W1302" s="57">
        <v>25</v>
      </c>
      <c r="X1302" s="57">
        <v>8</v>
      </c>
      <c r="Y1302" s="57">
        <v>14</v>
      </c>
      <c r="Z1302" s="57">
        <v>9</v>
      </c>
      <c r="AC1302" s="57">
        <v>97</v>
      </c>
      <c r="AD1302" s="57">
        <v>116</v>
      </c>
      <c r="AE1302" s="57">
        <v>106</v>
      </c>
      <c r="AF1302" s="57">
        <v>81</v>
      </c>
      <c r="AG1302" s="57">
        <v>88</v>
      </c>
      <c r="AH1302" s="74"/>
      <c r="AI1302" s="74"/>
      <c r="AJ1302" s="74"/>
    </row>
    <row r="1303" spans="1:36" x14ac:dyDescent="0.35">
      <c r="A1303" t="s">
        <v>2204</v>
      </c>
      <c r="U1303" s="57">
        <v>199</v>
      </c>
      <c r="V1303" s="57">
        <v>17</v>
      </c>
      <c r="W1303" s="57">
        <v>16</v>
      </c>
      <c r="X1303" s="57">
        <v>11</v>
      </c>
      <c r="Y1303" s="57">
        <v>14</v>
      </c>
      <c r="Z1303" s="57">
        <v>11</v>
      </c>
      <c r="AC1303" s="57">
        <v>98</v>
      </c>
      <c r="AD1303" s="57">
        <v>116</v>
      </c>
      <c r="AE1303" s="57">
        <v>103</v>
      </c>
      <c r="AF1303" s="57">
        <v>71</v>
      </c>
      <c r="AG1303" s="57">
        <v>82</v>
      </c>
      <c r="AH1303" s="74"/>
      <c r="AI1303" s="74"/>
      <c r="AJ1303" s="74"/>
    </row>
    <row r="1304" spans="1:36" x14ac:dyDescent="0.35">
      <c r="A1304" t="s">
        <v>2205</v>
      </c>
      <c r="U1304" s="57">
        <v>195</v>
      </c>
      <c r="V1304" s="57">
        <v>16</v>
      </c>
      <c r="W1304" s="57">
        <v>26</v>
      </c>
      <c r="X1304" s="57"/>
      <c r="Y1304" s="57">
        <v>14</v>
      </c>
      <c r="Z1304" s="57">
        <v>10</v>
      </c>
      <c r="AC1304" s="57">
        <v>100</v>
      </c>
      <c r="AD1304" s="57">
        <v>115</v>
      </c>
      <c r="AE1304" s="57">
        <v>101</v>
      </c>
      <c r="AF1304" s="57">
        <v>77</v>
      </c>
      <c r="AG1304" s="57">
        <v>80</v>
      </c>
      <c r="AH1304" s="74"/>
      <c r="AI1304" s="74"/>
      <c r="AJ1304" s="74"/>
    </row>
    <row r="1305" spans="1:36" x14ac:dyDescent="0.35">
      <c r="A1305" t="s">
        <v>2206</v>
      </c>
      <c r="U1305" s="57">
        <v>180</v>
      </c>
      <c r="V1305" s="57">
        <v>14</v>
      </c>
      <c r="W1305" s="57">
        <v>15</v>
      </c>
      <c r="X1305" s="57">
        <v>11</v>
      </c>
      <c r="Y1305" s="57">
        <v>14</v>
      </c>
      <c r="Z1305" s="57">
        <v>8</v>
      </c>
      <c r="AC1305" s="57">
        <v>101</v>
      </c>
      <c r="AD1305" s="57">
        <v>121</v>
      </c>
      <c r="AE1305" s="57">
        <v>111</v>
      </c>
      <c r="AF1305" s="57">
        <v>85</v>
      </c>
      <c r="AG1305" s="57">
        <v>76</v>
      </c>
      <c r="AH1305" s="74"/>
      <c r="AI1305" s="74"/>
      <c r="AJ1305" s="74"/>
    </row>
    <row r="1306" spans="1:36" x14ac:dyDescent="0.35">
      <c r="A1306" t="s">
        <v>2207</v>
      </c>
      <c r="U1306" s="57">
        <v>192</v>
      </c>
      <c r="V1306" s="57">
        <v>16</v>
      </c>
      <c r="W1306" s="57">
        <v>18</v>
      </c>
      <c r="X1306" s="57">
        <v>6</v>
      </c>
      <c r="Y1306" s="57">
        <v>14</v>
      </c>
      <c r="Z1306" s="57">
        <v>12</v>
      </c>
      <c r="AC1306" s="57">
        <v>106</v>
      </c>
      <c r="AD1306" s="57">
        <v>133</v>
      </c>
      <c r="AE1306" s="57">
        <v>127</v>
      </c>
      <c r="AF1306" s="57">
        <v>88</v>
      </c>
      <c r="AG1306" s="57">
        <v>76</v>
      </c>
      <c r="AH1306" s="74"/>
      <c r="AI1306" s="74"/>
      <c r="AJ1306" s="74"/>
    </row>
    <row r="1307" spans="1:36" x14ac:dyDescent="0.35">
      <c r="A1307" t="s">
        <v>2208</v>
      </c>
      <c r="U1307" s="57">
        <v>185</v>
      </c>
      <c r="V1307" s="57">
        <v>17</v>
      </c>
      <c r="W1307" s="57">
        <v>26</v>
      </c>
      <c r="X1307" s="57">
        <v>8</v>
      </c>
      <c r="Y1307" s="57">
        <v>11</v>
      </c>
      <c r="Z1307" s="57">
        <v>8</v>
      </c>
      <c r="AC1307" s="57">
        <v>97</v>
      </c>
      <c r="AD1307" s="57">
        <v>116</v>
      </c>
      <c r="AE1307" s="57">
        <v>106</v>
      </c>
      <c r="AF1307" s="57">
        <v>72</v>
      </c>
      <c r="AG1307" s="57">
        <v>76</v>
      </c>
      <c r="AH1307" s="74"/>
      <c r="AI1307" s="74"/>
      <c r="AJ1307" s="74"/>
    </row>
    <row r="1308" spans="1:36" x14ac:dyDescent="0.35">
      <c r="A1308" t="s">
        <v>2209</v>
      </c>
      <c r="U1308" s="57">
        <v>204</v>
      </c>
      <c r="V1308" s="57">
        <v>16</v>
      </c>
      <c r="W1308" s="57">
        <v>28</v>
      </c>
      <c r="X1308" s="57">
        <v>7</v>
      </c>
      <c r="Y1308" s="57">
        <v>14</v>
      </c>
      <c r="Z1308" s="57">
        <v>7</v>
      </c>
      <c r="AC1308" s="57">
        <v>96</v>
      </c>
      <c r="AD1308" s="57">
        <v>116</v>
      </c>
      <c r="AE1308" s="57">
        <v>105</v>
      </c>
      <c r="AF1308" s="57">
        <v>79</v>
      </c>
      <c r="AG1308" s="57">
        <v>77</v>
      </c>
      <c r="AH1308" s="74"/>
      <c r="AI1308" s="74"/>
      <c r="AJ1308" s="74"/>
    </row>
    <row r="1309" spans="1:36" x14ac:dyDescent="0.35">
      <c r="A1309" t="s">
        <v>2210</v>
      </c>
      <c r="U1309" s="57">
        <v>196</v>
      </c>
      <c r="V1309" s="57">
        <v>14</v>
      </c>
      <c r="W1309" s="57">
        <v>26</v>
      </c>
      <c r="X1309" s="57">
        <v>10</v>
      </c>
      <c r="Y1309" s="57">
        <v>9</v>
      </c>
      <c r="Z1309" s="57">
        <v>8</v>
      </c>
      <c r="AC1309" s="57">
        <v>95</v>
      </c>
      <c r="AD1309" s="57">
        <v>114</v>
      </c>
      <c r="AE1309" s="57">
        <v>104</v>
      </c>
      <c r="AF1309" s="57">
        <v>80</v>
      </c>
      <c r="AG1309" s="57">
        <v>80</v>
      </c>
      <c r="AH1309" s="74"/>
      <c r="AI1309" s="74"/>
      <c r="AJ1309" s="74"/>
    </row>
    <row r="1310" spans="1:36" x14ac:dyDescent="0.35">
      <c r="A1310" t="s">
        <v>2211</v>
      </c>
      <c r="U1310" s="57">
        <v>199</v>
      </c>
      <c r="V1310" s="57">
        <v>12</v>
      </c>
      <c r="W1310" s="57">
        <v>19</v>
      </c>
      <c r="X1310" s="57">
        <v>11</v>
      </c>
      <c r="Y1310" s="57">
        <v>12</v>
      </c>
      <c r="Z1310" s="57">
        <v>11</v>
      </c>
      <c r="AC1310" s="57">
        <v>95</v>
      </c>
      <c r="AD1310" s="57">
        <v>113</v>
      </c>
      <c r="AE1310" s="57">
        <v>103</v>
      </c>
      <c r="AF1310" s="57">
        <v>86</v>
      </c>
      <c r="AG1310" s="57">
        <v>85</v>
      </c>
      <c r="AH1310" s="74"/>
      <c r="AI1310" s="74"/>
      <c r="AJ1310" s="74"/>
    </row>
    <row r="1311" spans="1:36" x14ac:dyDescent="0.35">
      <c r="A1311" t="s">
        <v>2212</v>
      </c>
      <c r="U1311" s="57">
        <v>198</v>
      </c>
      <c r="V1311" s="57">
        <v>14</v>
      </c>
      <c r="W1311" s="57">
        <v>28</v>
      </c>
      <c r="X1311" s="57">
        <v>7</v>
      </c>
      <c r="Y1311" s="57">
        <v>16</v>
      </c>
      <c r="Z1311" s="57">
        <v>9</v>
      </c>
      <c r="AC1311" s="57">
        <v>99</v>
      </c>
      <c r="AD1311" s="57">
        <v>113</v>
      </c>
      <c r="AE1311" s="57">
        <v>100</v>
      </c>
      <c r="AF1311" s="57">
        <v>76</v>
      </c>
      <c r="AG1311" s="57">
        <v>89</v>
      </c>
      <c r="AH1311" s="74"/>
      <c r="AI1311" s="74"/>
      <c r="AJ1311" s="74"/>
    </row>
    <row r="1312" spans="1:36" x14ac:dyDescent="0.35">
      <c r="A1312" t="s">
        <v>2213</v>
      </c>
      <c r="U1312" s="57">
        <v>189</v>
      </c>
      <c r="V1312" s="57">
        <v>18</v>
      </c>
      <c r="W1312" s="57">
        <v>21</v>
      </c>
      <c r="X1312" s="57">
        <v>8</v>
      </c>
      <c r="Y1312" s="57">
        <v>14</v>
      </c>
      <c r="Z1312" s="57">
        <v>9</v>
      </c>
      <c r="AC1312" s="57">
        <v>106</v>
      </c>
      <c r="AD1312" s="57">
        <v>124</v>
      </c>
      <c r="AE1312" s="57">
        <v>112</v>
      </c>
      <c r="AF1312" s="57">
        <v>95</v>
      </c>
      <c r="AG1312" s="57">
        <v>91</v>
      </c>
      <c r="AH1312" s="74"/>
      <c r="AI1312" s="74"/>
      <c r="AJ1312" s="74"/>
    </row>
    <row r="1313" spans="1:36" x14ac:dyDescent="0.35">
      <c r="A1313" t="s">
        <v>2214</v>
      </c>
      <c r="U1313" s="57">
        <v>173</v>
      </c>
      <c r="V1313" s="57">
        <v>13</v>
      </c>
      <c r="W1313" s="57">
        <v>21</v>
      </c>
      <c r="X1313" s="57">
        <v>6</v>
      </c>
      <c r="Y1313" s="57">
        <v>9</v>
      </c>
      <c r="Z1313" s="57">
        <v>10</v>
      </c>
      <c r="AC1313" s="57">
        <v>109</v>
      </c>
      <c r="AD1313" s="57">
        <v>136</v>
      </c>
      <c r="AE1313" s="57">
        <v>129</v>
      </c>
      <c r="AF1313" s="57">
        <v>92</v>
      </c>
      <c r="AG1313" s="57">
        <v>92</v>
      </c>
      <c r="AH1313" s="74"/>
      <c r="AI1313" s="74"/>
      <c r="AJ1313" s="74"/>
    </row>
    <row r="1314" spans="1:36" x14ac:dyDescent="0.35">
      <c r="A1314" t="s">
        <v>2215</v>
      </c>
      <c r="U1314" s="57">
        <v>192</v>
      </c>
      <c r="V1314" s="57">
        <v>14</v>
      </c>
      <c r="W1314" s="57">
        <v>17</v>
      </c>
      <c r="X1314" s="57">
        <v>8</v>
      </c>
      <c r="Y1314" s="57">
        <v>15</v>
      </c>
      <c r="Z1314" s="57">
        <v>14</v>
      </c>
      <c r="AC1314" s="57">
        <v>96</v>
      </c>
      <c r="AD1314" s="57">
        <v>115</v>
      </c>
      <c r="AE1314" s="57">
        <v>104</v>
      </c>
      <c r="AF1314" s="57">
        <v>74</v>
      </c>
      <c r="AG1314" s="57">
        <v>92</v>
      </c>
      <c r="AH1314" s="74"/>
      <c r="AI1314" s="74"/>
      <c r="AJ1314" s="74"/>
    </row>
    <row r="1315" spans="1:36" x14ac:dyDescent="0.35">
      <c r="A1315" t="s">
        <v>2216</v>
      </c>
      <c r="U1315" s="57">
        <v>202</v>
      </c>
      <c r="V1315" s="57">
        <v>14</v>
      </c>
      <c r="W1315" s="57">
        <v>24</v>
      </c>
      <c r="X1315" s="57">
        <v>10</v>
      </c>
      <c r="Y1315" s="57">
        <v>15</v>
      </c>
      <c r="Z1315" s="57">
        <v>13</v>
      </c>
      <c r="AC1315" s="57">
        <v>94</v>
      </c>
      <c r="AD1315" s="57">
        <v>112</v>
      </c>
      <c r="AE1315" s="57">
        <v>103</v>
      </c>
      <c r="AF1315" s="57">
        <v>82</v>
      </c>
      <c r="AG1315" s="57">
        <v>93</v>
      </c>
      <c r="AH1315" s="74"/>
      <c r="AI1315" s="74"/>
      <c r="AJ1315" s="74"/>
    </row>
    <row r="1316" spans="1:36" x14ac:dyDescent="0.35">
      <c r="A1316" t="s">
        <v>2217</v>
      </c>
      <c r="U1316" s="57">
        <v>192</v>
      </c>
      <c r="V1316" s="57">
        <v>13</v>
      </c>
      <c r="W1316" s="57">
        <v>21</v>
      </c>
      <c r="X1316" s="57"/>
      <c r="Y1316" s="57">
        <v>12</v>
      </c>
      <c r="Z1316" s="57">
        <v>12</v>
      </c>
      <c r="AC1316" s="57">
        <v>92</v>
      </c>
      <c r="AD1316" s="57">
        <v>109</v>
      </c>
      <c r="AE1316" s="57">
        <v>102</v>
      </c>
      <c r="AF1316" s="57">
        <v>82</v>
      </c>
      <c r="AG1316" s="57">
        <v>89</v>
      </c>
      <c r="AH1316" s="74"/>
      <c r="AI1316" s="74"/>
      <c r="AJ1316" s="74"/>
    </row>
    <row r="1317" spans="1:36" x14ac:dyDescent="0.35">
      <c r="A1317" t="s">
        <v>2218</v>
      </c>
      <c r="U1317" s="57">
        <v>193</v>
      </c>
      <c r="V1317" s="57">
        <v>18</v>
      </c>
      <c r="W1317" s="57">
        <v>21</v>
      </c>
      <c r="X1317" s="57">
        <v>7</v>
      </c>
      <c r="Y1317" s="57">
        <v>14</v>
      </c>
      <c r="Z1317" s="57">
        <v>15</v>
      </c>
      <c r="AC1317" s="57">
        <v>95</v>
      </c>
      <c r="AD1317" s="57">
        <v>109</v>
      </c>
      <c r="AE1317" s="57">
        <v>101</v>
      </c>
      <c r="AF1317" s="57">
        <v>83</v>
      </c>
      <c r="AG1317" s="57">
        <v>88</v>
      </c>
      <c r="AH1317" s="74"/>
      <c r="AI1317" s="74"/>
      <c r="AJ1317" s="74"/>
    </row>
    <row r="1318" spans="1:36" x14ac:dyDescent="0.35">
      <c r="A1318" t="s">
        <v>2219</v>
      </c>
      <c r="U1318" s="57">
        <v>195</v>
      </c>
      <c r="V1318" s="57">
        <v>15</v>
      </c>
      <c r="W1318" s="57">
        <v>23</v>
      </c>
      <c r="X1318" s="57">
        <v>9</v>
      </c>
      <c r="Y1318" s="57">
        <v>16</v>
      </c>
      <c r="Z1318" s="57">
        <v>10</v>
      </c>
      <c r="AC1318" s="57">
        <v>98</v>
      </c>
      <c r="AD1318" s="57">
        <v>111</v>
      </c>
      <c r="AE1318" s="57">
        <v>99</v>
      </c>
      <c r="AF1318" s="57">
        <v>77</v>
      </c>
      <c r="AG1318" s="57">
        <v>88</v>
      </c>
      <c r="AH1318" s="74"/>
      <c r="AI1318" s="74"/>
      <c r="AJ1318" s="74"/>
    </row>
    <row r="1319" spans="1:36" x14ac:dyDescent="0.35">
      <c r="A1319" t="s">
        <v>2220</v>
      </c>
      <c r="U1319" s="57">
        <v>182</v>
      </c>
      <c r="V1319" s="57">
        <v>16</v>
      </c>
      <c r="W1319" s="57">
        <v>20</v>
      </c>
      <c r="X1319" s="57">
        <v>11</v>
      </c>
      <c r="Y1319" s="57">
        <v>11</v>
      </c>
      <c r="Z1319" s="57">
        <v>7</v>
      </c>
      <c r="AC1319" s="57">
        <v>99</v>
      </c>
      <c r="AD1319" s="57">
        <v>118</v>
      </c>
      <c r="AE1319" s="57">
        <v>108</v>
      </c>
      <c r="AF1319" s="57">
        <v>88</v>
      </c>
      <c r="AG1319" s="57">
        <v>89</v>
      </c>
      <c r="AH1319" s="74"/>
      <c r="AI1319" s="74"/>
      <c r="AJ1319" s="74"/>
    </row>
    <row r="1320" spans="1:36" x14ac:dyDescent="0.35">
      <c r="A1320" t="s">
        <v>2221</v>
      </c>
      <c r="U1320" s="57">
        <v>180</v>
      </c>
      <c r="V1320" s="57">
        <v>15</v>
      </c>
      <c r="W1320" s="57">
        <v>17</v>
      </c>
      <c r="X1320" s="57">
        <v>10</v>
      </c>
      <c r="Y1320" s="57">
        <v>9</v>
      </c>
      <c r="Z1320" s="57">
        <v>11</v>
      </c>
      <c r="AC1320" s="57">
        <v>111</v>
      </c>
      <c r="AD1320" s="57">
        <v>136</v>
      </c>
      <c r="AE1320" s="57">
        <v>128</v>
      </c>
      <c r="AF1320" s="57">
        <v>95</v>
      </c>
      <c r="AG1320" s="57">
        <v>89</v>
      </c>
      <c r="AH1320" s="74"/>
      <c r="AI1320" s="74"/>
      <c r="AJ1320" s="74"/>
    </row>
    <row r="1321" spans="1:36" x14ac:dyDescent="0.35">
      <c r="A1321" t="s">
        <v>2222</v>
      </c>
      <c r="U1321" s="57">
        <v>186</v>
      </c>
      <c r="V1321" s="57">
        <v>14</v>
      </c>
      <c r="W1321" s="57">
        <v>20</v>
      </c>
      <c r="X1321" s="57">
        <v>6</v>
      </c>
      <c r="Y1321" s="57">
        <v>11</v>
      </c>
      <c r="Z1321" s="57">
        <v>10</v>
      </c>
      <c r="AC1321" s="57">
        <v>96</v>
      </c>
      <c r="AD1321" s="57">
        <v>113</v>
      </c>
      <c r="AE1321" s="57">
        <v>103</v>
      </c>
      <c r="AF1321" s="57">
        <v>75</v>
      </c>
      <c r="AG1321" s="57">
        <v>90</v>
      </c>
      <c r="AH1321" s="74"/>
      <c r="AI1321" s="74"/>
      <c r="AJ1321" s="74"/>
    </row>
    <row r="1322" spans="1:36" x14ac:dyDescent="0.35">
      <c r="A1322" t="s">
        <v>2223</v>
      </c>
      <c r="U1322" s="57">
        <v>194</v>
      </c>
      <c r="V1322" s="57">
        <v>18</v>
      </c>
      <c r="W1322" s="57">
        <v>27</v>
      </c>
      <c r="X1322" s="57">
        <v>8</v>
      </c>
      <c r="Y1322" s="57">
        <v>14</v>
      </c>
      <c r="Z1322" s="57">
        <v>9</v>
      </c>
      <c r="AC1322" s="57">
        <v>94</v>
      </c>
      <c r="AD1322" s="57">
        <v>111</v>
      </c>
      <c r="AE1322" s="57">
        <v>101</v>
      </c>
      <c r="AF1322" s="57">
        <v>80</v>
      </c>
      <c r="AG1322" s="57">
        <v>89</v>
      </c>
      <c r="AH1322" s="74"/>
      <c r="AI1322" s="74"/>
      <c r="AJ1322" s="74"/>
    </row>
    <row r="1323" spans="1:36" x14ac:dyDescent="0.35">
      <c r="A1323" t="s">
        <v>2224</v>
      </c>
      <c r="U1323" s="57">
        <v>186</v>
      </c>
      <c r="V1323" s="57">
        <v>13</v>
      </c>
      <c r="W1323" s="57">
        <v>18</v>
      </c>
      <c r="X1323" s="57">
        <v>14</v>
      </c>
      <c r="Y1323" s="57">
        <v>11</v>
      </c>
      <c r="Z1323" s="57">
        <v>11</v>
      </c>
      <c r="AC1323" s="57">
        <v>95</v>
      </c>
      <c r="AD1323" s="57">
        <v>111</v>
      </c>
      <c r="AE1323" s="57">
        <v>102</v>
      </c>
      <c r="AF1323" s="57">
        <v>82</v>
      </c>
      <c r="AG1323" s="57">
        <v>89</v>
      </c>
      <c r="AH1323" s="74"/>
      <c r="AI1323" s="74"/>
      <c r="AJ1323" s="74"/>
    </row>
    <row r="1324" spans="1:36" x14ac:dyDescent="0.35">
      <c r="A1324" t="s">
        <v>2225</v>
      </c>
      <c r="U1324" s="57">
        <v>199</v>
      </c>
      <c r="V1324" s="57">
        <v>10</v>
      </c>
      <c r="W1324" s="57">
        <v>21</v>
      </c>
      <c r="X1324" s="57">
        <v>6</v>
      </c>
      <c r="Y1324" s="57">
        <v>17</v>
      </c>
      <c r="Z1324" s="57">
        <v>16</v>
      </c>
      <c r="AC1324" s="57">
        <v>96</v>
      </c>
      <c r="AD1324" s="57">
        <v>110</v>
      </c>
      <c r="AE1324" s="57">
        <v>101</v>
      </c>
      <c r="AF1324" s="57">
        <v>81</v>
      </c>
      <c r="AG1324" s="57">
        <v>89</v>
      </c>
      <c r="AH1324" s="74"/>
      <c r="AI1324" s="74"/>
      <c r="AJ1324" s="74"/>
    </row>
    <row r="1325" spans="1:36" x14ac:dyDescent="0.35">
      <c r="A1325" t="s">
        <v>2226</v>
      </c>
      <c r="U1325" s="57">
        <v>215</v>
      </c>
      <c r="V1325" s="57">
        <v>16</v>
      </c>
      <c r="W1325" s="57">
        <v>24</v>
      </c>
      <c r="X1325" s="57">
        <v>8</v>
      </c>
      <c r="Y1325" s="57">
        <v>18</v>
      </c>
      <c r="Z1325" s="57">
        <v>19</v>
      </c>
      <c r="AC1325" s="57">
        <v>97</v>
      </c>
      <c r="AD1325" s="57">
        <v>110</v>
      </c>
      <c r="AE1325" s="57">
        <v>98</v>
      </c>
      <c r="AF1325" s="57">
        <v>75</v>
      </c>
      <c r="AG1325" s="57">
        <v>90</v>
      </c>
      <c r="AH1325" s="74"/>
      <c r="AI1325" s="74"/>
      <c r="AJ1325" s="74"/>
    </row>
    <row r="1326" spans="1:36" x14ac:dyDescent="0.35">
      <c r="A1326" t="s">
        <v>2227</v>
      </c>
      <c r="U1326" s="57">
        <v>191</v>
      </c>
      <c r="V1326" s="57">
        <v>15</v>
      </c>
      <c r="W1326" s="57">
        <v>16</v>
      </c>
      <c r="X1326" s="57">
        <v>13</v>
      </c>
      <c r="Y1326" s="57">
        <v>14</v>
      </c>
      <c r="Z1326" s="57">
        <v>9</v>
      </c>
      <c r="AC1326" s="57">
        <v>103</v>
      </c>
      <c r="AD1326" s="57">
        <v>120</v>
      </c>
      <c r="AE1326" s="57">
        <v>111</v>
      </c>
      <c r="AF1326" s="57">
        <v>101</v>
      </c>
      <c r="AG1326" s="57">
        <v>93</v>
      </c>
      <c r="AH1326" s="74"/>
      <c r="AI1326" s="74"/>
      <c r="AJ1326" s="74"/>
    </row>
    <row r="1327" spans="1:36" x14ac:dyDescent="0.35">
      <c r="A1327" t="s">
        <v>2228</v>
      </c>
      <c r="U1327" s="57">
        <v>171</v>
      </c>
      <c r="V1327" s="57">
        <v>15</v>
      </c>
      <c r="W1327" s="57">
        <v>17</v>
      </c>
      <c r="X1327" s="57">
        <v>7</v>
      </c>
      <c r="Y1327" s="57">
        <v>12</v>
      </c>
      <c r="Z1327" s="57">
        <v>15</v>
      </c>
      <c r="AC1327" s="57">
        <v>110</v>
      </c>
      <c r="AD1327" s="57">
        <v>135</v>
      </c>
      <c r="AE1327" s="57">
        <v>128</v>
      </c>
      <c r="AF1327" s="57">
        <v>98</v>
      </c>
      <c r="AG1327" s="57">
        <v>92</v>
      </c>
      <c r="AH1327" s="74"/>
      <c r="AI1327" s="74"/>
      <c r="AJ1327" s="74"/>
    </row>
    <row r="1328" spans="1:36" x14ac:dyDescent="0.35">
      <c r="A1328" t="s">
        <v>2229</v>
      </c>
      <c r="U1328" s="57">
        <v>192</v>
      </c>
      <c r="V1328" s="57">
        <v>12</v>
      </c>
      <c r="W1328" s="57">
        <v>14</v>
      </c>
      <c r="X1328" s="57">
        <v>9</v>
      </c>
      <c r="Y1328" s="57">
        <v>18</v>
      </c>
      <c r="Z1328" s="57">
        <v>12</v>
      </c>
      <c r="AC1328" s="57">
        <v>96</v>
      </c>
      <c r="AD1328" s="57">
        <v>114</v>
      </c>
      <c r="AE1328" s="57">
        <v>103</v>
      </c>
      <c r="AF1328" s="57">
        <v>75</v>
      </c>
      <c r="AG1328" s="57">
        <v>92</v>
      </c>
      <c r="AH1328" s="74"/>
      <c r="AI1328" s="74"/>
      <c r="AJ1328" s="74"/>
    </row>
    <row r="1329" spans="1:36" x14ac:dyDescent="0.35">
      <c r="A1329" t="s">
        <v>2230</v>
      </c>
      <c r="U1329" s="57">
        <v>185</v>
      </c>
      <c r="V1329" s="57">
        <v>12</v>
      </c>
      <c r="W1329" s="57">
        <v>19</v>
      </c>
      <c r="X1329" s="57">
        <v>9</v>
      </c>
      <c r="Y1329" s="57">
        <v>10</v>
      </c>
      <c r="Z1329" s="57">
        <v>8</v>
      </c>
      <c r="AC1329" s="57">
        <v>95</v>
      </c>
      <c r="AD1329" s="57">
        <v>112</v>
      </c>
      <c r="AE1329" s="57">
        <v>102</v>
      </c>
      <c r="AF1329" s="57">
        <v>81</v>
      </c>
      <c r="AG1329" s="57">
        <v>93</v>
      </c>
      <c r="AH1329" s="74"/>
      <c r="AI1329" s="74"/>
      <c r="AJ1329" s="74"/>
    </row>
    <row r="1330" spans="1:36" x14ac:dyDescent="0.35">
      <c r="A1330" t="s">
        <v>2231</v>
      </c>
      <c r="U1330" s="57">
        <v>202</v>
      </c>
      <c r="V1330" s="57">
        <v>16</v>
      </c>
      <c r="W1330" s="57">
        <v>23</v>
      </c>
      <c r="X1330" s="57">
        <v>8</v>
      </c>
      <c r="Y1330" s="57">
        <v>17</v>
      </c>
      <c r="Z1330" s="57">
        <v>8</v>
      </c>
      <c r="AC1330" s="57">
        <v>95</v>
      </c>
      <c r="AD1330" s="57">
        <v>112</v>
      </c>
      <c r="AE1330" s="57">
        <v>103</v>
      </c>
      <c r="AF1330" s="57">
        <v>82</v>
      </c>
      <c r="AG1330" s="57">
        <v>94</v>
      </c>
      <c r="AH1330" s="74"/>
      <c r="AI1330" s="74"/>
      <c r="AJ1330" s="74"/>
    </row>
    <row r="1331" spans="1:36" x14ac:dyDescent="0.35">
      <c r="A1331" t="s">
        <v>2232</v>
      </c>
      <c r="U1331" s="57">
        <v>196</v>
      </c>
      <c r="V1331" s="57">
        <v>20</v>
      </c>
      <c r="W1331" s="57">
        <v>20</v>
      </c>
      <c r="X1331" s="57">
        <v>7</v>
      </c>
      <c r="Y1331" s="57">
        <v>18</v>
      </c>
      <c r="Z1331" s="57">
        <v>13</v>
      </c>
      <c r="AC1331" s="57">
        <v>96</v>
      </c>
      <c r="AD1331" s="57">
        <v>111</v>
      </c>
      <c r="AE1331" s="57">
        <v>101</v>
      </c>
      <c r="AF1331" s="57">
        <v>80</v>
      </c>
      <c r="AG1331" s="57">
        <v>94</v>
      </c>
      <c r="AH1331" s="74"/>
      <c r="AI1331" s="74"/>
      <c r="AJ1331" s="74"/>
    </row>
    <row r="1332" spans="1:36" x14ac:dyDescent="0.35">
      <c r="A1332" t="s">
        <v>2233</v>
      </c>
      <c r="U1332" s="57">
        <v>196</v>
      </c>
      <c r="V1332" s="57">
        <v>16</v>
      </c>
      <c r="W1332" s="57">
        <v>21</v>
      </c>
      <c r="X1332" s="57">
        <v>7</v>
      </c>
      <c r="Y1332" s="57">
        <v>15</v>
      </c>
      <c r="Z1332" s="57">
        <v>15</v>
      </c>
      <c r="AC1332" s="57">
        <v>96</v>
      </c>
      <c r="AD1332" s="57">
        <v>109</v>
      </c>
      <c r="AE1332" s="57">
        <v>98</v>
      </c>
      <c r="AF1332" s="57">
        <v>78</v>
      </c>
      <c r="AG1332" s="57">
        <v>91</v>
      </c>
      <c r="AH1332" s="74"/>
      <c r="AI1332" s="74"/>
      <c r="AJ1332" s="74"/>
    </row>
    <row r="1333" spans="1:36" x14ac:dyDescent="0.35">
      <c r="A1333" t="s">
        <v>2234</v>
      </c>
      <c r="U1333" s="57">
        <v>185</v>
      </c>
      <c r="V1333" s="57">
        <v>18</v>
      </c>
      <c r="W1333" s="57">
        <v>20</v>
      </c>
      <c r="X1333" s="57">
        <v>10</v>
      </c>
      <c r="Y1333" s="57">
        <v>14</v>
      </c>
      <c r="Z1333" s="57">
        <v>11</v>
      </c>
      <c r="AC1333" s="57">
        <v>105</v>
      </c>
      <c r="AD1333" s="57">
        <v>123</v>
      </c>
      <c r="AE1333" s="57">
        <v>110</v>
      </c>
      <c r="AF1333" s="57">
        <v>94</v>
      </c>
      <c r="AG1333" s="57">
        <v>91</v>
      </c>
      <c r="AH1333" s="74"/>
      <c r="AI1333" s="74"/>
      <c r="AJ1333" s="74"/>
    </row>
    <row r="1334" spans="1:36" x14ac:dyDescent="0.35">
      <c r="A1334" t="s">
        <v>2235</v>
      </c>
      <c r="U1334" s="57">
        <v>187</v>
      </c>
      <c r="V1334" s="57">
        <v>16</v>
      </c>
      <c r="W1334" s="57">
        <v>26</v>
      </c>
      <c r="X1334" s="57">
        <v>10</v>
      </c>
      <c r="Y1334" s="57">
        <v>10</v>
      </c>
      <c r="Z1334" s="57">
        <v>14</v>
      </c>
      <c r="AC1334" s="57">
        <v>108</v>
      </c>
      <c r="AD1334" s="57">
        <v>134</v>
      </c>
      <c r="AE1334" s="57">
        <v>127</v>
      </c>
      <c r="AF1334" s="57">
        <v>96</v>
      </c>
      <c r="AG1334" s="57">
        <v>91</v>
      </c>
      <c r="AH1334" s="74"/>
      <c r="AI1334" s="74"/>
      <c r="AJ1334" s="74"/>
    </row>
    <row r="1335" spans="1:36" x14ac:dyDescent="0.35">
      <c r="A1335" t="s">
        <v>2236</v>
      </c>
      <c r="U1335" s="57">
        <v>178</v>
      </c>
      <c r="V1335" s="57">
        <v>9</v>
      </c>
      <c r="W1335" s="57">
        <v>18</v>
      </c>
      <c r="X1335" s="57"/>
      <c r="Y1335" s="57">
        <v>16</v>
      </c>
      <c r="Z1335" s="57">
        <v>10</v>
      </c>
      <c r="AC1335" s="57">
        <v>98</v>
      </c>
      <c r="AD1335" s="57">
        <v>115</v>
      </c>
      <c r="AE1335" s="57">
        <v>104</v>
      </c>
      <c r="AF1335" s="57">
        <v>75</v>
      </c>
      <c r="AG1335" s="57">
        <v>91</v>
      </c>
      <c r="AH1335" s="74"/>
      <c r="AI1335" s="74"/>
      <c r="AJ1335" s="74"/>
    </row>
    <row r="1336" spans="1:36" x14ac:dyDescent="0.35">
      <c r="A1336" t="s">
        <v>2237</v>
      </c>
      <c r="U1336" s="57">
        <v>191</v>
      </c>
      <c r="V1336" s="57">
        <v>19</v>
      </c>
      <c r="W1336" s="57">
        <v>24</v>
      </c>
      <c r="X1336" s="57"/>
      <c r="Y1336" s="57">
        <v>17</v>
      </c>
      <c r="Z1336" s="57">
        <v>8</v>
      </c>
      <c r="AC1336" s="57">
        <v>96</v>
      </c>
      <c r="AD1336" s="57">
        <v>112</v>
      </c>
      <c r="AE1336" s="57">
        <v>102</v>
      </c>
      <c r="AF1336" s="57">
        <v>80</v>
      </c>
      <c r="AG1336" s="57">
        <v>91</v>
      </c>
      <c r="AH1336" s="74"/>
      <c r="AI1336" s="74"/>
      <c r="AJ1336" s="74"/>
    </row>
    <row r="1337" spans="1:36" x14ac:dyDescent="0.35">
      <c r="A1337" t="s">
        <v>2238</v>
      </c>
      <c r="U1337" s="57">
        <v>192</v>
      </c>
      <c r="V1337" s="57">
        <v>15</v>
      </c>
      <c r="W1337" s="57">
        <v>20</v>
      </c>
      <c r="X1337" s="57">
        <v>7</v>
      </c>
      <c r="Y1337" s="57">
        <v>13</v>
      </c>
      <c r="Z1337" s="57">
        <v>14</v>
      </c>
      <c r="AC1337" s="57">
        <v>97</v>
      </c>
      <c r="AD1337" s="57">
        <v>114</v>
      </c>
      <c r="AE1337" s="57">
        <v>104</v>
      </c>
      <c r="AF1337" s="57">
        <v>80</v>
      </c>
      <c r="AG1337" s="57">
        <v>94</v>
      </c>
      <c r="AH1337" s="74"/>
      <c r="AI1337" s="74"/>
      <c r="AJ1337" s="74"/>
    </row>
    <row r="1338" spans="1:36" x14ac:dyDescent="0.35">
      <c r="A1338" t="s">
        <v>2239</v>
      </c>
      <c r="U1338" s="57">
        <v>217</v>
      </c>
      <c r="V1338" s="57">
        <v>18</v>
      </c>
      <c r="W1338" s="57">
        <v>23</v>
      </c>
      <c r="X1338" s="57">
        <v>17</v>
      </c>
      <c r="Y1338" s="57">
        <v>15</v>
      </c>
      <c r="Z1338" s="57">
        <v>19</v>
      </c>
      <c r="AC1338" s="57">
        <v>97</v>
      </c>
      <c r="AD1338" s="57">
        <v>112</v>
      </c>
      <c r="AE1338" s="57">
        <v>104</v>
      </c>
      <c r="AF1338" s="57">
        <v>80</v>
      </c>
      <c r="AG1338" s="57">
        <v>94</v>
      </c>
      <c r="AH1338" s="74"/>
      <c r="AI1338" s="74"/>
      <c r="AJ1338" s="74"/>
    </row>
    <row r="1339" spans="1:36" x14ac:dyDescent="0.35">
      <c r="A1339" t="s">
        <v>2240</v>
      </c>
      <c r="U1339" s="57">
        <v>198</v>
      </c>
      <c r="V1339" s="57">
        <v>14</v>
      </c>
      <c r="W1339" s="57">
        <v>16</v>
      </c>
      <c r="X1339" s="57">
        <v>13</v>
      </c>
      <c r="Y1339" s="57">
        <v>16</v>
      </c>
      <c r="Z1339" s="57">
        <v>17</v>
      </c>
      <c r="AC1339" s="57">
        <v>99</v>
      </c>
      <c r="AD1339" s="57">
        <v>110</v>
      </c>
      <c r="AE1339" s="57">
        <v>100</v>
      </c>
      <c r="AF1339" s="57">
        <v>80</v>
      </c>
      <c r="AG1339" s="57">
        <v>96</v>
      </c>
      <c r="AH1339" s="74"/>
      <c r="AI1339" s="74"/>
      <c r="AJ1339" s="74"/>
    </row>
    <row r="1340" spans="1:36" x14ac:dyDescent="0.35">
      <c r="A1340" t="s">
        <v>2241</v>
      </c>
      <c r="U1340" s="57">
        <v>186</v>
      </c>
      <c r="V1340" s="57">
        <v>14</v>
      </c>
      <c r="W1340" s="57">
        <v>19</v>
      </c>
      <c r="X1340" s="57">
        <v>12</v>
      </c>
      <c r="Y1340" s="57">
        <v>12</v>
      </c>
      <c r="Z1340" s="57">
        <v>11</v>
      </c>
      <c r="AC1340" s="57">
        <v>104</v>
      </c>
      <c r="AD1340" s="57">
        <v>121</v>
      </c>
      <c r="AE1340" s="57">
        <v>109</v>
      </c>
      <c r="AF1340" s="57">
        <v>94</v>
      </c>
      <c r="AG1340" s="57">
        <v>92</v>
      </c>
      <c r="AH1340" s="74"/>
      <c r="AI1340" s="74"/>
      <c r="AJ1340" s="74"/>
    </row>
    <row r="1341" spans="1:36" x14ac:dyDescent="0.35">
      <c r="A1341" t="s">
        <v>2242</v>
      </c>
      <c r="U1341" s="57">
        <v>178</v>
      </c>
      <c r="V1341" s="57">
        <v>17</v>
      </c>
      <c r="W1341" s="57">
        <v>16</v>
      </c>
      <c r="X1341" s="57">
        <v>8</v>
      </c>
      <c r="Y1341" s="57">
        <v>10</v>
      </c>
      <c r="Z1341" s="57">
        <v>13</v>
      </c>
      <c r="AC1341" s="57">
        <v>107</v>
      </c>
      <c r="AD1341" s="57">
        <v>129</v>
      </c>
      <c r="AE1341" s="57">
        <v>114</v>
      </c>
      <c r="AF1341" s="57">
        <v>100</v>
      </c>
      <c r="AG1341" s="57">
        <v>92</v>
      </c>
      <c r="AH1341" s="74"/>
      <c r="AI1341" s="74"/>
      <c r="AJ1341" s="74"/>
    </row>
    <row r="1342" spans="1:36" x14ac:dyDescent="0.35">
      <c r="A1342" t="s">
        <v>2243</v>
      </c>
      <c r="U1342" s="57">
        <v>178</v>
      </c>
      <c r="V1342" s="57">
        <v>11</v>
      </c>
      <c r="W1342" s="57">
        <v>16</v>
      </c>
      <c r="X1342" s="57">
        <v>10</v>
      </c>
      <c r="Y1342" s="57">
        <v>14</v>
      </c>
      <c r="Z1342" s="57">
        <v>11</v>
      </c>
      <c r="AC1342" s="57">
        <v>91</v>
      </c>
      <c r="AD1342" s="57">
        <v>83</v>
      </c>
      <c r="AE1342" s="57">
        <v>47</v>
      </c>
      <c r="AF1342" s="57">
        <v>99</v>
      </c>
      <c r="AG1342" s="57">
        <v>95</v>
      </c>
      <c r="AH1342" s="74"/>
      <c r="AI1342" s="74"/>
      <c r="AJ1342" s="74"/>
    </row>
    <row r="1343" spans="1:36" x14ac:dyDescent="0.35">
      <c r="A1343" t="s">
        <v>2244</v>
      </c>
      <c r="U1343" s="57">
        <v>188</v>
      </c>
      <c r="V1343" s="57">
        <v>17</v>
      </c>
      <c r="W1343" s="57">
        <v>21</v>
      </c>
      <c r="X1343" s="57">
        <v>9</v>
      </c>
      <c r="Y1343" s="57">
        <v>16</v>
      </c>
      <c r="Z1343" s="57">
        <v>11</v>
      </c>
      <c r="AC1343" s="57">
        <v>96</v>
      </c>
      <c r="AD1343" s="57">
        <v>115</v>
      </c>
      <c r="AE1343" s="57">
        <v>102</v>
      </c>
      <c r="AF1343" s="57">
        <v>83</v>
      </c>
      <c r="AG1343" s="57">
        <v>95</v>
      </c>
      <c r="AH1343" s="74"/>
      <c r="AI1343" s="74"/>
      <c r="AJ1343" s="74"/>
    </row>
    <row r="1344" spans="1:36" x14ac:dyDescent="0.35">
      <c r="A1344" t="s">
        <v>2245</v>
      </c>
      <c r="U1344" s="57">
        <v>214</v>
      </c>
      <c r="V1344" s="57">
        <v>15</v>
      </c>
      <c r="W1344" s="57">
        <v>28</v>
      </c>
      <c r="X1344" s="57">
        <v>11</v>
      </c>
      <c r="Y1344" s="57">
        <v>15</v>
      </c>
      <c r="Z1344" s="57">
        <v>10</v>
      </c>
      <c r="AC1344" s="57">
        <v>95</v>
      </c>
      <c r="AD1344" s="57">
        <v>112</v>
      </c>
      <c r="AE1344" s="57">
        <v>105</v>
      </c>
      <c r="AF1344" s="57">
        <v>82</v>
      </c>
      <c r="AG1344" s="57">
        <v>89</v>
      </c>
      <c r="AH1344" s="74"/>
      <c r="AI1344" s="74"/>
      <c r="AJ1344" s="74"/>
    </row>
    <row r="1345" spans="1:36" x14ac:dyDescent="0.35">
      <c r="A1345" t="s">
        <v>2246</v>
      </c>
      <c r="U1345" s="57">
        <v>200</v>
      </c>
      <c r="V1345" s="57">
        <v>21</v>
      </c>
      <c r="W1345" s="57">
        <v>18</v>
      </c>
      <c r="X1345" s="57">
        <v>11</v>
      </c>
      <c r="Y1345" s="57">
        <v>16</v>
      </c>
      <c r="Z1345" s="57">
        <v>14</v>
      </c>
      <c r="AC1345" s="57">
        <v>94</v>
      </c>
      <c r="AD1345" s="57">
        <v>110</v>
      </c>
      <c r="AE1345" s="57">
        <v>104</v>
      </c>
      <c r="AF1345" s="57">
        <v>82</v>
      </c>
      <c r="AG1345" s="57">
        <v>91</v>
      </c>
      <c r="AH1345" s="74"/>
      <c r="AI1345" s="74"/>
      <c r="AJ1345" s="74"/>
    </row>
    <row r="1346" spans="1:36" x14ac:dyDescent="0.35">
      <c r="A1346" t="s">
        <v>2247</v>
      </c>
      <c r="U1346" s="57">
        <v>209</v>
      </c>
      <c r="V1346" s="57">
        <v>15</v>
      </c>
      <c r="W1346" s="57">
        <v>20</v>
      </c>
      <c r="X1346" s="57">
        <v>12</v>
      </c>
      <c r="Y1346" s="57">
        <v>15</v>
      </c>
      <c r="Z1346" s="57">
        <v>17</v>
      </c>
      <c r="AC1346" s="57">
        <v>98</v>
      </c>
      <c r="AD1346" s="57">
        <v>112</v>
      </c>
      <c r="AE1346" s="57">
        <v>102</v>
      </c>
      <c r="AF1346" s="57">
        <v>69</v>
      </c>
      <c r="AG1346" s="57">
        <v>84</v>
      </c>
      <c r="AH1346" s="74"/>
      <c r="AI1346" s="74"/>
      <c r="AJ1346" s="74"/>
    </row>
    <row r="1347" spans="1:36" x14ac:dyDescent="0.35">
      <c r="A1347" t="s">
        <v>2248</v>
      </c>
      <c r="U1347" s="57">
        <v>199</v>
      </c>
      <c r="V1347" s="57">
        <v>14</v>
      </c>
      <c r="W1347" s="57">
        <v>21</v>
      </c>
      <c r="X1347" s="57">
        <v>9</v>
      </c>
      <c r="Y1347" s="57">
        <v>15</v>
      </c>
      <c r="Z1347" s="57">
        <v>15</v>
      </c>
      <c r="AC1347" s="57">
        <v>107</v>
      </c>
      <c r="AD1347" s="57">
        <v>125</v>
      </c>
      <c r="AE1347" s="57">
        <v>114</v>
      </c>
      <c r="AF1347" s="57">
        <v>88</v>
      </c>
      <c r="AG1347" s="57">
        <v>84</v>
      </c>
      <c r="AH1347" s="74"/>
      <c r="AI1347" s="74"/>
      <c r="AJ1347" s="74"/>
    </row>
    <row r="1348" spans="1:36" x14ac:dyDescent="0.35">
      <c r="A1348" t="s">
        <v>2249</v>
      </c>
      <c r="U1348" s="57">
        <v>189</v>
      </c>
      <c r="V1348" s="57">
        <v>13</v>
      </c>
      <c r="W1348" s="57">
        <v>17</v>
      </c>
      <c r="X1348" s="57">
        <v>13</v>
      </c>
      <c r="Y1348" s="57">
        <v>15</v>
      </c>
      <c r="Z1348" s="57">
        <v>14</v>
      </c>
      <c r="AC1348" s="57">
        <v>112</v>
      </c>
      <c r="AD1348" s="57">
        <v>141</v>
      </c>
      <c r="AE1348" s="57">
        <v>129</v>
      </c>
      <c r="AF1348" s="57">
        <v>95</v>
      </c>
      <c r="AG1348" s="57">
        <v>84</v>
      </c>
      <c r="AH1348" s="74"/>
      <c r="AI1348" s="74"/>
      <c r="AJ1348" s="74"/>
    </row>
    <row r="1349" spans="1:36" x14ac:dyDescent="0.35">
      <c r="A1349" t="s">
        <v>2250</v>
      </c>
      <c r="U1349" s="57">
        <v>180</v>
      </c>
      <c r="V1349" s="57">
        <v>11</v>
      </c>
      <c r="W1349" s="57">
        <v>21</v>
      </c>
      <c r="X1349" s="57">
        <v>10</v>
      </c>
      <c r="Y1349" s="57">
        <v>13</v>
      </c>
      <c r="Z1349" s="57">
        <v>15</v>
      </c>
      <c r="AC1349" s="57">
        <v>98</v>
      </c>
      <c r="AD1349" s="57">
        <v>115</v>
      </c>
      <c r="AE1349" s="57">
        <v>105</v>
      </c>
      <c r="AF1349" s="57">
        <v>77</v>
      </c>
      <c r="AG1349" s="57">
        <v>83</v>
      </c>
      <c r="AH1349" s="74"/>
      <c r="AI1349" s="74"/>
      <c r="AJ1349" s="74"/>
    </row>
    <row r="1350" spans="1:36" x14ac:dyDescent="0.35">
      <c r="A1350" t="s">
        <v>2251</v>
      </c>
      <c r="U1350" s="57">
        <v>199</v>
      </c>
      <c r="V1350" s="57">
        <v>14</v>
      </c>
      <c r="W1350" s="57">
        <v>27</v>
      </c>
      <c r="X1350" s="57"/>
      <c r="Y1350" s="57">
        <v>14</v>
      </c>
      <c r="Z1350" s="57">
        <v>11</v>
      </c>
      <c r="AC1350" s="57">
        <v>95</v>
      </c>
      <c r="AD1350" s="57">
        <v>114</v>
      </c>
      <c r="AE1350" s="57">
        <v>105</v>
      </c>
      <c r="AF1350" s="57">
        <v>82</v>
      </c>
      <c r="AG1350" s="57">
        <v>84</v>
      </c>
      <c r="AH1350" s="74"/>
      <c r="AI1350" s="74"/>
      <c r="AJ1350" s="74"/>
    </row>
    <row r="1351" spans="1:36" x14ac:dyDescent="0.35">
      <c r="A1351" t="s">
        <v>2252</v>
      </c>
      <c r="U1351" s="57">
        <v>204</v>
      </c>
      <c r="V1351" s="57">
        <v>18</v>
      </c>
      <c r="W1351" s="57">
        <v>28</v>
      </c>
      <c r="X1351" s="57">
        <v>7</v>
      </c>
      <c r="Y1351" s="57">
        <v>12</v>
      </c>
      <c r="Z1351" s="57">
        <v>10</v>
      </c>
      <c r="AC1351" s="57">
        <v>96</v>
      </c>
      <c r="AD1351" s="57">
        <v>115</v>
      </c>
      <c r="AE1351" s="57">
        <v>106</v>
      </c>
      <c r="AF1351" s="57">
        <v>84</v>
      </c>
      <c r="AG1351" s="57">
        <v>85</v>
      </c>
      <c r="AH1351" s="74"/>
      <c r="AI1351" s="74"/>
      <c r="AJ1351" s="74"/>
    </row>
    <row r="1352" spans="1:36" x14ac:dyDescent="0.35">
      <c r="A1352" t="s">
        <v>2253</v>
      </c>
      <c r="U1352" s="57">
        <v>208</v>
      </c>
      <c r="V1352" s="57">
        <v>16</v>
      </c>
      <c r="W1352" s="57">
        <v>21</v>
      </c>
      <c r="X1352" s="57">
        <v>11</v>
      </c>
      <c r="Y1352" s="57">
        <v>15</v>
      </c>
      <c r="Z1352" s="57">
        <v>22</v>
      </c>
      <c r="AC1352" s="57">
        <v>95</v>
      </c>
      <c r="AD1352" s="57">
        <v>113</v>
      </c>
      <c r="AE1352" s="57">
        <v>105</v>
      </c>
      <c r="AF1352" s="57">
        <v>83</v>
      </c>
      <c r="AG1352" s="57">
        <v>84</v>
      </c>
      <c r="AH1352" s="74"/>
      <c r="AI1352" s="74"/>
      <c r="AJ1352" s="74"/>
    </row>
    <row r="1353" spans="1:36" x14ac:dyDescent="0.35">
      <c r="A1353" t="s">
        <v>2254</v>
      </c>
      <c r="U1353" s="57">
        <v>205</v>
      </c>
      <c r="V1353" s="57">
        <v>16</v>
      </c>
      <c r="W1353" s="57">
        <v>21</v>
      </c>
      <c r="X1353" s="57">
        <v>12</v>
      </c>
      <c r="Y1353" s="57">
        <v>14</v>
      </c>
      <c r="Z1353" s="57">
        <v>19</v>
      </c>
      <c r="AC1353" s="57">
        <v>99</v>
      </c>
      <c r="AD1353" s="57">
        <v>115</v>
      </c>
      <c r="AE1353" s="57">
        <v>104</v>
      </c>
      <c r="AF1353" s="57">
        <v>76</v>
      </c>
      <c r="AG1353" s="57">
        <v>91</v>
      </c>
      <c r="AH1353" s="74"/>
      <c r="AI1353" s="74"/>
      <c r="AJ1353" s="74"/>
    </row>
    <row r="1354" spans="1:36" x14ac:dyDescent="0.35">
      <c r="A1354" t="s">
        <v>2255</v>
      </c>
      <c r="U1354" s="57">
        <v>188</v>
      </c>
      <c r="V1354" s="57">
        <v>19</v>
      </c>
      <c r="W1354" s="57">
        <v>17</v>
      </c>
      <c r="X1354" s="57">
        <v>8</v>
      </c>
      <c r="Y1354" s="57">
        <v>14</v>
      </c>
      <c r="Z1354" s="57">
        <v>12</v>
      </c>
      <c r="AC1354" s="57">
        <v>106</v>
      </c>
      <c r="AD1354" s="57">
        <v>128</v>
      </c>
      <c r="AE1354" s="57">
        <v>110</v>
      </c>
      <c r="AF1354" s="57">
        <v>92</v>
      </c>
      <c r="AG1354" s="57">
        <v>95</v>
      </c>
      <c r="AH1354" s="74"/>
      <c r="AI1354" s="74"/>
      <c r="AJ1354" s="74"/>
    </row>
    <row r="1355" spans="1:36" x14ac:dyDescent="0.35">
      <c r="A1355" t="s">
        <v>2256</v>
      </c>
      <c r="U1355" s="57">
        <v>161</v>
      </c>
      <c r="V1355" s="57">
        <v>13</v>
      </c>
      <c r="W1355" s="57">
        <v>21</v>
      </c>
      <c r="X1355" s="57">
        <v>9</v>
      </c>
      <c r="Y1355" s="57">
        <v>10</v>
      </c>
      <c r="Z1355" s="57">
        <v>13</v>
      </c>
      <c r="AC1355" s="57">
        <v>110</v>
      </c>
      <c r="AD1355" s="57">
        <v>140</v>
      </c>
      <c r="AE1355" s="57">
        <v>130</v>
      </c>
      <c r="AF1355" s="57">
        <v>93</v>
      </c>
      <c r="AG1355" s="57">
        <v>95</v>
      </c>
      <c r="AH1355" s="74"/>
      <c r="AI1355" s="74"/>
      <c r="AJ1355" s="74"/>
    </row>
    <row r="1356" spans="1:36" x14ac:dyDescent="0.35">
      <c r="A1356" t="s">
        <v>2257</v>
      </c>
      <c r="U1356" s="57">
        <v>192</v>
      </c>
      <c r="V1356" s="57">
        <v>12</v>
      </c>
      <c r="W1356" s="57">
        <v>25</v>
      </c>
      <c r="X1356" s="57">
        <v>11</v>
      </c>
      <c r="Y1356" s="57">
        <v>17</v>
      </c>
      <c r="Z1356" s="57">
        <v>15</v>
      </c>
      <c r="AC1356" s="57">
        <v>97</v>
      </c>
      <c r="AD1356" s="57">
        <v>117</v>
      </c>
      <c r="AE1356" s="57">
        <v>107</v>
      </c>
      <c r="AF1356" s="57">
        <v>76</v>
      </c>
      <c r="AG1356" s="57">
        <v>94</v>
      </c>
      <c r="AH1356" s="74"/>
      <c r="AI1356" s="74"/>
      <c r="AJ1356" s="74"/>
    </row>
    <row r="1357" spans="1:36" x14ac:dyDescent="0.35">
      <c r="A1357" t="s">
        <v>2258</v>
      </c>
      <c r="U1357" s="57">
        <v>186</v>
      </c>
      <c r="V1357" s="57">
        <v>12</v>
      </c>
      <c r="W1357" s="57">
        <v>23</v>
      </c>
      <c r="X1357" s="57"/>
      <c r="Y1357" s="57">
        <v>13</v>
      </c>
      <c r="Z1357" s="57">
        <v>15</v>
      </c>
      <c r="AC1357" s="57">
        <v>95</v>
      </c>
      <c r="AD1357" s="57">
        <v>116</v>
      </c>
      <c r="AE1357" s="57">
        <v>105</v>
      </c>
      <c r="AF1357" s="57">
        <v>81</v>
      </c>
      <c r="AG1357" s="57">
        <v>94</v>
      </c>
      <c r="AH1357" s="74"/>
      <c r="AI1357" s="74"/>
      <c r="AJ1357" s="74"/>
    </row>
    <row r="1358" spans="1:36" x14ac:dyDescent="0.35">
      <c r="A1358" t="s">
        <v>2259</v>
      </c>
      <c r="U1358" s="57">
        <v>204</v>
      </c>
      <c r="V1358" s="57">
        <v>17</v>
      </c>
      <c r="W1358" s="57">
        <v>19</v>
      </c>
      <c r="X1358" s="57">
        <v>10</v>
      </c>
      <c r="Y1358" s="57">
        <v>14</v>
      </c>
      <c r="Z1358" s="57">
        <v>16</v>
      </c>
      <c r="AC1358" s="57">
        <v>96</v>
      </c>
      <c r="AD1358" s="57">
        <v>116</v>
      </c>
      <c r="AE1358" s="57">
        <v>106</v>
      </c>
      <c r="AF1358" s="57">
        <v>83</v>
      </c>
      <c r="AG1358" s="57">
        <v>93</v>
      </c>
      <c r="AH1358" s="74"/>
      <c r="AI1358" s="74"/>
      <c r="AJ1358" s="74"/>
    </row>
    <row r="1359" spans="1:36" x14ac:dyDescent="0.35">
      <c r="A1359" t="s">
        <v>2260</v>
      </c>
      <c r="U1359" s="57">
        <v>209</v>
      </c>
      <c r="V1359" s="57">
        <v>16</v>
      </c>
      <c r="W1359" s="57">
        <v>18</v>
      </c>
      <c r="X1359" s="57">
        <v>9</v>
      </c>
      <c r="Y1359" s="57">
        <v>18</v>
      </c>
      <c r="Z1359" s="57">
        <v>19</v>
      </c>
      <c r="AC1359" s="57">
        <v>96</v>
      </c>
      <c r="AD1359" s="57">
        <v>114</v>
      </c>
      <c r="AE1359" s="57">
        <v>105</v>
      </c>
      <c r="AF1359" s="57">
        <v>84</v>
      </c>
      <c r="AG1359" s="57">
        <v>93</v>
      </c>
      <c r="AH1359" s="74"/>
      <c r="AI1359" s="74"/>
      <c r="AJ1359" s="74"/>
    </row>
    <row r="1360" spans="1:36" x14ac:dyDescent="0.35">
      <c r="A1360" t="s">
        <v>2261</v>
      </c>
      <c r="U1360" s="57">
        <v>190</v>
      </c>
      <c r="V1360" s="57">
        <v>14</v>
      </c>
      <c r="W1360" s="57">
        <v>20</v>
      </c>
      <c r="X1360" s="57">
        <v>15</v>
      </c>
      <c r="Y1360" s="57">
        <v>15</v>
      </c>
      <c r="Z1360" s="57">
        <v>18</v>
      </c>
      <c r="AC1360" s="57">
        <v>100</v>
      </c>
      <c r="AD1360" s="57">
        <v>115</v>
      </c>
      <c r="AE1360" s="57">
        <v>103</v>
      </c>
      <c r="AF1360" s="57">
        <v>77</v>
      </c>
      <c r="AG1360" s="57">
        <v>90</v>
      </c>
      <c r="AH1360" s="74"/>
      <c r="AI1360" s="74"/>
      <c r="AJ1360" s="74"/>
    </row>
    <row r="1361" spans="1:36" x14ac:dyDescent="0.35">
      <c r="A1361" t="s">
        <v>2262</v>
      </c>
      <c r="U1361" s="57">
        <v>172</v>
      </c>
      <c r="V1361" s="57">
        <v>15</v>
      </c>
      <c r="W1361" s="57">
        <v>16</v>
      </c>
      <c r="X1361" s="57">
        <v>7</v>
      </c>
      <c r="Y1361" s="57">
        <v>13</v>
      </c>
      <c r="Z1361" s="57">
        <v>14</v>
      </c>
      <c r="AC1361" s="57">
        <v>105</v>
      </c>
      <c r="AD1361" s="57">
        <v>129</v>
      </c>
      <c r="AE1361" s="57">
        <v>114</v>
      </c>
      <c r="AF1361" s="57">
        <v>93</v>
      </c>
      <c r="AG1361" s="57">
        <v>90</v>
      </c>
      <c r="AH1361" s="74"/>
      <c r="AI1361" s="74"/>
      <c r="AJ1361" s="74"/>
    </row>
    <row r="1362" spans="1:36" x14ac:dyDescent="0.35">
      <c r="A1362" t="s">
        <v>2263</v>
      </c>
      <c r="U1362" s="57">
        <v>172</v>
      </c>
      <c r="V1362" s="57">
        <v>16</v>
      </c>
      <c r="W1362" s="57">
        <v>23</v>
      </c>
      <c r="X1362" s="57">
        <v>14</v>
      </c>
      <c r="Y1362" s="57">
        <v>7</v>
      </c>
      <c r="Z1362" s="57">
        <v>15</v>
      </c>
      <c r="AC1362" s="57">
        <v>106</v>
      </c>
      <c r="AD1362" s="57">
        <v>136</v>
      </c>
      <c r="AE1362" s="57">
        <v>129</v>
      </c>
      <c r="AF1362" s="57">
        <v>85</v>
      </c>
      <c r="AG1362" s="57">
        <v>90</v>
      </c>
      <c r="AH1362" s="74"/>
      <c r="AI1362" s="74"/>
      <c r="AJ1362" s="74"/>
    </row>
    <row r="1363" spans="1:36" x14ac:dyDescent="0.35">
      <c r="A1363" t="s">
        <v>2264</v>
      </c>
      <c r="U1363" s="57">
        <v>169</v>
      </c>
      <c r="V1363" s="57">
        <v>19</v>
      </c>
      <c r="W1363" s="57">
        <v>20</v>
      </c>
      <c r="X1363" s="57">
        <v>12</v>
      </c>
      <c r="Y1363" s="57">
        <v>14</v>
      </c>
      <c r="Z1363" s="57">
        <v>9</v>
      </c>
      <c r="AC1363" s="57">
        <v>96</v>
      </c>
      <c r="AD1363" s="57">
        <v>118</v>
      </c>
      <c r="AE1363" s="57">
        <v>107</v>
      </c>
      <c r="AF1363" s="57">
        <v>74</v>
      </c>
      <c r="AG1363" s="57">
        <v>90</v>
      </c>
      <c r="AH1363" s="74"/>
      <c r="AI1363" s="74"/>
      <c r="AJ1363" s="74"/>
    </row>
    <row r="1364" spans="1:36" x14ac:dyDescent="0.35">
      <c r="A1364" t="s">
        <v>2265</v>
      </c>
      <c r="U1364" s="57">
        <v>171</v>
      </c>
      <c r="V1364" s="57">
        <v>16</v>
      </c>
      <c r="W1364" s="57">
        <v>21</v>
      </c>
      <c r="X1364" s="57">
        <v>11</v>
      </c>
      <c r="Y1364" s="57">
        <v>12</v>
      </c>
      <c r="Z1364" s="57">
        <v>7</v>
      </c>
      <c r="AC1364" s="57">
        <v>94</v>
      </c>
      <c r="AD1364" s="57">
        <v>117</v>
      </c>
      <c r="AE1364" s="57">
        <v>105</v>
      </c>
      <c r="AF1364" s="57">
        <v>80</v>
      </c>
      <c r="AG1364" s="57">
        <v>89</v>
      </c>
      <c r="AH1364" s="74"/>
      <c r="AI1364" s="74"/>
      <c r="AJ1364" s="74"/>
    </row>
    <row r="1365" spans="1:36" x14ac:dyDescent="0.35">
      <c r="A1365" t="s">
        <v>2266</v>
      </c>
      <c r="U1365" s="57">
        <v>157</v>
      </c>
      <c r="V1365" s="57">
        <v>15</v>
      </c>
      <c r="W1365" s="57">
        <v>18</v>
      </c>
      <c r="X1365" s="57"/>
      <c r="Y1365" s="57">
        <v>11</v>
      </c>
      <c r="Z1365" s="57">
        <v>10</v>
      </c>
      <c r="AC1365" s="57">
        <v>93</v>
      </c>
      <c r="AD1365" s="57">
        <v>115</v>
      </c>
      <c r="AE1365" s="57">
        <v>105</v>
      </c>
      <c r="AF1365" s="57">
        <v>82</v>
      </c>
      <c r="AG1365" s="57">
        <v>93</v>
      </c>
      <c r="AH1365" s="74"/>
      <c r="AI1365" s="74"/>
      <c r="AJ1365" s="74"/>
    </row>
    <row r="1366" spans="1:36" x14ac:dyDescent="0.35">
      <c r="A1366" t="s">
        <v>2267</v>
      </c>
      <c r="U1366" s="57">
        <v>193</v>
      </c>
      <c r="V1366" s="57">
        <v>15</v>
      </c>
      <c r="W1366" s="57">
        <v>21</v>
      </c>
      <c r="X1366" s="57">
        <v>10</v>
      </c>
      <c r="Y1366" s="57">
        <v>16</v>
      </c>
      <c r="Z1366" s="57">
        <v>10</v>
      </c>
      <c r="AC1366" s="57">
        <v>95</v>
      </c>
      <c r="AD1366" s="57">
        <v>114</v>
      </c>
      <c r="AE1366" s="57">
        <v>104</v>
      </c>
      <c r="AF1366" s="57">
        <v>84</v>
      </c>
      <c r="AG1366" s="57">
        <v>93</v>
      </c>
      <c r="AH1366" s="74"/>
      <c r="AI1366" s="74"/>
      <c r="AJ1366" s="74"/>
    </row>
    <row r="1367" spans="1:36" x14ac:dyDescent="0.35">
      <c r="A1367" t="s">
        <v>2268</v>
      </c>
      <c r="U1367" s="57">
        <v>188</v>
      </c>
      <c r="V1367" s="57">
        <v>16</v>
      </c>
      <c r="W1367" s="57">
        <v>21</v>
      </c>
      <c r="X1367" s="57">
        <v>16</v>
      </c>
      <c r="Y1367" s="57">
        <v>10</v>
      </c>
      <c r="Z1367" s="57">
        <v>8</v>
      </c>
      <c r="AC1367" s="57">
        <v>98</v>
      </c>
      <c r="AD1367" s="57">
        <v>115</v>
      </c>
      <c r="AE1367" s="57">
        <v>103</v>
      </c>
      <c r="AF1367" s="57">
        <v>76</v>
      </c>
      <c r="AG1367" s="57">
        <v>96</v>
      </c>
      <c r="AH1367" s="74"/>
      <c r="AI1367" s="74"/>
      <c r="AJ1367" s="74"/>
    </row>
    <row r="1368" spans="1:36" x14ac:dyDescent="0.35">
      <c r="A1368" t="s">
        <v>2269</v>
      </c>
      <c r="U1368" s="57">
        <v>175</v>
      </c>
      <c r="V1368" s="57">
        <v>20</v>
      </c>
      <c r="W1368" s="57">
        <v>17</v>
      </c>
      <c r="X1368" s="57">
        <v>12</v>
      </c>
      <c r="Y1368" s="57">
        <v>11</v>
      </c>
      <c r="Z1368" s="57">
        <v>6</v>
      </c>
      <c r="AC1368" s="57">
        <v>104</v>
      </c>
      <c r="AD1368" s="57">
        <v>128</v>
      </c>
      <c r="AE1368" s="57">
        <v>113</v>
      </c>
      <c r="AF1368" s="57">
        <v>100</v>
      </c>
      <c r="AG1368" s="57">
        <v>95</v>
      </c>
      <c r="AH1368" s="74"/>
      <c r="AI1368" s="74"/>
      <c r="AJ1368" s="74"/>
    </row>
    <row r="1369" spans="1:36" x14ac:dyDescent="0.35">
      <c r="A1369" t="s">
        <v>2270</v>
      </c>
      <c r="U1369" s="57">
        <v>160</v>
      </c>
      <c r="V1369" s="57">
        <v>12</v>
      </c>
      <c r="W1369" s="57">
        <v>22</v>
      </c>
      <c r="X1369" s="57">
        <v>9</v>
      </c>
      <c r="Y1369" s="57">
        <v>10</v>
      </c>
      <c r="Z1369" s="57">
        <v>13</v>
      </c>
      <c r="AC1369" s="57">
        <v>105</v>
      </c>
      <c r="AD1369" s="57">
        <v>136</v>
      </c>
      <c r="AE1369" s="57">
        <v>127</v>
      </c>
      <c r="AF1369" s="57">
        <v>100</v>
      </c>
      <c r="AG1369" s="57">
        <v>95</v>
      </c>
      <c r="AH1369" s="74"/>
      <c r="AI1369" s="74"/>
      <c r="AJ1369" s="74"/>
    </row>
    <row r="1370" spans="1:36" x14ac:dyDescent="0.35">
      <c r="A1370" t="s">
        <v>2271</v>
      </c>
      <c r="U1370" s="57">
        <v>165</v>
      </c>
      <c r="V1370" s="57">
        <v>12</v>
      </c>
      <c r="W1370" s="57">
        <v>18</v>
      </c>
      <c r="X1370" s="57">
        <v>6</v>
      </c>
      <c r="Y1370" s="57">
        <v>9</v>
      </c>
      <c r="Z1370" s="57">
        <v>12</v>
      </c>
      <c r="AC1370" s="57">
        <v>98</v>
      </c>
      <c r="AD1370" s="57">
        <v>118</v>
      </c>
      <c r="AE1370" s="57">
        <v>107</v>
      </c>
      <c r="AF1370" s="57">
        <v>76</v>
      </c>
      <c r="AG1370" s="57">
        <v>95</v>
      </c>
      <c r="AH1370" s="74"/>
      <c r="AI1370" s="74"/>
      <c r="AJ1370" s="74"/>
    </row>
    <row r="1371" spans="1:36" x14ac:dyDescent="0.35">
      <c r="A1371" t="s">
        <v>2272</v>
      </c>
      <c r="U1371" s="57">
        <v>187</v>
      </c>
      <c r="V1371" s="57">
        <v>19</v>
      </c>
      <c r="W1371" s="57">
        <v>20</v>
      </c>
      <c r="X1371" s="57">
        <v>9</v>
      </c>
      <c r="Y1371" s="57">
        <v>16</v>
      </c>
      <c r="Z1371" s="57">
        <v>10</v>
      </c>
      <c r="AC1371" s="57">
        <v>94</v>
      </c>
      <c r="AD1371" s="57">
        <v>117</v>
      </c>
      <c r="AE1371" s="57">
        <v>105</v>
      </c>
      <c r="AF1371" s="57">
        <v>83</v>
      </c>
      <c r="AG1371" s="57">
        <v>95</v>
      </c>
      <c r="AH1371" s="74"/>
      <c r="AI1371" s="74"/>
      <c r="AJ1371" s="74"/>
    </row>
    <row r="1372" spans="1:36" x14ac:dyDescent="0.35">
      <c r="A1372" t="s">
        <v>2273</v>
      </c>
      <c r="U1372" s="57">
        <v>173</v>
      </c>
      <c r="V1372" s="57">
        <v>15</v>
      </c>
      <c r="W1372" s="57">
        <v>26</v>
      </c>
      <c r="X1372" s="57">
        <v>8</v>
      </c>
      <c r="Y1372" s="57">
        <v>12</v>
      </c>
      <c r="Z1372" s="57">
        <v>8</v>
      </c>
      <c r="AC1372" s="57">
        <v>93</v>
      </c>
      <c r="AD1372" s="57">
        <v>115</v>
      </c>
      <c r="AE1372" s="57">
        <v>105</v>
      </c>
      <c r="AF1372" s="57">
        <v>84</v>
      </c>
      <c r="AG1372" s="57">
        <v>92</v>
      </c>
      <c r="AH1372" s="74"/>
      <c r="AI1372" s="74"/>
      <c r="AJ1372" s="74"/>
    </row>
    <row r="1373" spans="1:36" x14ac:dyDescent="0.35">
      <c r="A1373" t="s">
        <v>2274</v>
      </c>
      <c r="U1373" s="57">
        <v>177</v>
      </c>
      <c r="V1373" s="57">
        <v>15</v>
      </c>
      <c r="W1373" s="57">
        <v>19</v>
      </c>
      <c r="X1373" s="57">
        <v>6</v>
      </c>
      <c r="Y1373" s="57">
        <v>16</v>
      </c>
      <c r="Z1373" s="57">
        <v>13</v>
      </c>
      <c r="AC1373" s="57">
        <v>94</v>
      </c>
      <c r="AD1373" s="57">
        <v>113</v>
      </c>
      <c r="AE1373" s="57">
        <v>104</v>
      </c>
      <c r="AF1373" s="57">
        <v>84</v>
      </c>
      <c r="AG1373" s="57">
        <v>92</v>
      </c>
      <c r="AH1373" s="74"/>
      <c r="AI1373" s="74"/>
      <c r="AJ1373" s="74"/>
    </row>
    <row r="1374" spans="1:36" x14ac:dyDescent="0.35">
      <c r="A1374" t="s">
        <v>2275</v>
      </c>
      <c r="U1374" s="57">
        <v>184</v>
      </c>
      <c r="V1374" s="57">
        <v>13</v>
      </c>
      <c r="W1374" s="57">
        <v>18</v>
      </c>
      <c r="X1374" s="57">
        <v>13</v>
      </c>
      <c r="Y1374" s="57">
        <v>17</v>
      </c>
      <c r="Z1374" s="57">
        <v>8</v>
      </c>
      <c r="AC1374" s="57">
        <v>98</v>
      </c>
      <c r="AD1374" s="57">
        <v>114</v>
      </c>
      <c r="AE1374" s="57">
        <v>103</v>
      </c>
      <c r="AF1374" s="57">
        <v>79</v>
      </c>
      <c r="AG1374" s="57">
        <v>92</v>
      </c>
      <c r="AH1374" s="74"/>
      <c r="AI1374" s="74"/>
      <c r="AJ1374" s="74"/>
    </row>
    <row r="1375" spans="1:36" x14ac:dyDescent="0.35">
      <c r="A1375" t="s">
        <v>2276</v>
      </c>
      <c r="U1375" s="57">
        <v>191</v>
      </c>
      <c r="V1375" s="57">
        <v>16</v>
      </c>
      <c r="W1375" s="57">
        <v>22</v>
      </c>
      <c r="X1375" s="57">
        <v>11</v>
      </c>
      <c r="Y1375" s="57">
        <v>13</v>
      </c>
      <c r="Z1375" s="57">
        <v>7</v>
      </c>
      <c r="AC1375" s="57">
        <v>105</v>
      </c>
      <c r="AD1375" s="57">
        <v>129</v>
      </c>
      <c r="AE1375" s="57">
        <v>112</v>
      </c>
      <c r="AF1375" s="57">
        <v>91</v>
      </c>
      <c r="AG1375" s="57">
        <v>88</v>
      </c>
      <c r="AH1375" s="74"/>
      <c r="AI1375" s="74"/>
      <c r="AJ1375" s="74"/>
    </row>
    <row r="1376" spans="1:36" x14ac:dyDescent="0.35">
      <c r="A1376" t="s">
        <v>2277</v>
      </c>
      <c r="U1376" s="57">
        <v>158</v>
      </c>
      <c r="V1376" s="57">
        <v>14</v>
      </c>
      <c r="W1376" s="57">
        <v>19</v>
      </c>
      <c r="X1376" s="57">
        <v>8</v>
      </c>
      <c r="Y1376" s="57">
        <v>13</v>
      </c>
      <c r="Z1376" s="57">
        <v>10</v>
      </c>
      <c r="AC1376" s="57">
        <v>107</v>
      </c>
      <c r="AD1376" s="57">
        <v>136</v>
      </c>
      <c r="AE1376" s="57">
        <v>124</v>
      </c>
      <c r="AF1376" s="57">
        <v>106</v>
      </c>
      <c r="AG1376" s="57">
        <v>88</v>
      </c>
      <c r="AH1376" s="74"/>
      <c r="AI1376" s="74"/>
      <c r="AJ1376" s="74"/>
    </row>
    <row r="1377" spans="1:36" x14ac:dyDescent="0.35">
      <c r="A1377" t="s">
        <v>2278</v>
      </c>
      <c r="U1377" s="57">
        <v>161</v>
      </c>
      <c r="V1377" s="57">
        <v>10</v>
      </c>
      <c r="W1377" s="57">
        <v>16</v>
      </c>
      <c r="X1377" s="57">
        <v>8</v>
      </c>
      <c r="Y1377" s="57">
        <v>14</v>
      </c>
      <c r="Z1377" s="57">
        <v>8</v>
      </c>
      <c r="AC1377" s="57">
        <v>95</v>
      </c>
      <c r="AD1377" s="57">
        <v>117</v>
      </c>
      <c r="AE1377" s="57">
        <v>107</v>
      </c>
      <c r="AF1377" s="57">
        <v>79</v>
      </c>
      <c r="AG1377" s="57">
        <v>88</v>
      </c>
      <c r="AH1377" s="74"/>
      <c r="AI1377" s="74"/>
      <c r="AJ1377" s="74"/>
    </row>
    <row r="1378" spans="1:36" x14ac:dyDescent="0.35">
      <c r="A1378" t="s">
        <v>2279</v>
      </c>
      <c r="U1378" s="57">
        <v>198</v>
      </c>
      <c r="V1378" s="57">
        <v>15</v>
      </c>
      <c r="W1378" s="57">
        <v>31</v>
      </c>
      <c r="X1378" s="57">
        <v>7</v>
      </c>
      <c r="Y1378" s="57">
        <v>20</v>
      </c>
      <c r="Z1378" s="57">
        <v>7</v>
      </c>
      <c r="AC1378" s="57">
        <v>95</v>
      </c>
      <c r="AD1378" s="57">
        <v>116</v>
      </c>
      <c r="AE1378" s="57">
        <v>105</v>
      </c>
      <c r="AF1378" s="57">
        <v>85</v>
      </c>
      <c r="AG1378" s="57">
        <v>87</v>
      </c>
      <c r="AH1378" s="74"/>
      <c r="AI1378" s="74"/>
      <c r="AJ1378" s="74"/>
    </row>
    <row r="1379" spans="1:36" x14ac:dyDescent="0.35">
      <c r="A1379" t="s">
        <v>2280</v>
      </c>
      <c r="U1379" s="57">
        <v>195</v>
      </c>
      <c r="V1379" s="57">
        <v>17</v>
      </c>
      <c r="W1379" s="57">
        <v>24</v>
      </c>
      <c r="X1379" s="57">
        <v>10</v>
      </c>
      <c r="Y1379" s="57">
        <v>15</v>
      </c>
      <c r="Z1379" s="57">
        <v>10</v>
      </c>
      <c r="AC1379" s="57">
        <v>95</v>
      </c>
      <c r="AD1379" s="57">
        <v>117</v>
      </c>
      <c r="AE1379" s="57">
        <v>105</v>
      </c>
      <c r="AF1379" s="57">
        <v>60</v>
      </c>
      <c r="AG1379" s="57">
        <v>80</v>
      </c>
      <c r="AH1379" s="74"/>
      <c r="AI1379" s="74"/>
      <c r="AJ1379" s="74"/>
    </row>
    <row r="1380" spans="1:36" x14ac:dyDescent="0.35">
      <c r="A1380" t="s">
        <v>2281</v>
      </c>
      <c r="U1380" s="57">
        <v>185</v>
      </c>
      <c r="V1380" s="57">
        <v>11</v>
      </c>
      <c r="W1380" s="57">
        <v>28</v>
      </c>
      <c r="X1380" s="57">
        <v>9</v>
      </c>
      <c r="Y1380" s="57">
        <v>14</v>
      </c>
      <c r="Z1380" s="57">
        <v>10</v>
      </c>
      <c r="AC1380" s="57">
        <v>94</v>
      </c>
      <c r="AD1380" s="57">
        <v>113</v>
      </c>
      <c r="AE1380" s="57">
        <v>103</v>
      </c>
      <c r="AF1380" s="57">
        <v>82</v>
      </c>
      <c r="AG1380" s="57">
        <v>80</v>
      </c>
      <c r="AH1380" s="74"/>
      <c r="AI1380" s="74"/>
      <c r="AJ1380" s="74"/>
    </row>
    <row r="1381" spans="1:36" x14ac:dyDescent="0.35">
      <c r="A1381" t="s">
        <v>2282</v>
      </c>
      <c r="U1381" s="57">
        <v>199</v>
      </c>
      <c r="V1381" s="57">
        <v>17</v>
      </c>
      <c r="W1381" s="57">
        <v>31</v>
      </c>
      <c r="X1381" s="57">
        <v>9</v>
      </c>
      <c r="Y1381" s="57">
        <v>15</v>
      </c>
      <c r="Z1381" s="57">
        <v>11</v>
      </c>
      <c r="AC1381" s="57">
        <v>97</v>
      </c>
      <c r="AD1381" s="57">
        <v>114</v>
      </c>
      <c r="AE1381" s="57">
        <v>103</v>
      </c>
      <c r="AF1381" s="57">
        <v>73</v>
      </c>
      <c r="AG1381" s="57">
        <v>80</v>
      </c>
      <c r="AH1381" s="74"/>
      <c r="AI1381" s="74"/>
      <c r="AJ1381" s="74"/>
    </row>
    <row r="1382" spans="1:36" x14ac:dyDescent="0.35">
      <c r="A1382" t="s">
        <v>2283</v>
      </c>
      <c r="U1382" s="57">
        <v>188</v>
      </c>
      <c r="V1382" s="57">
        <v>19</v>
      </c>
      <c r="W1382" s="57">
        <v>25</v>
      </c>
      <c r="X1382" s="57">
        <v>9</v>
      </c>
      <c r="Y1382" s="57">
        <v>14</v>
      </c>
      <c r="Z1382" s="57">
        <v>7</v>
      </c>
      <c r="AC1382" s="57">
        <v>102</v>
      </c>
      <c r="AD1382" s="57">
        <v>123</v>
      </c>
      <c r="AE1382" s="57">
        <v>109</v>
      </c>
      <c r="AF1382" s="57">
        <v>97</v>
      </c>
      <c r="AG1382" s="57">
        <v>84</v>
      </c>
      <c r="AH1382" s="74"/>
      <c r="AI1382" s="74"/>
      <c r="AJ1382" s="74"/>
    </row>
    <row r="1383" spans="1:36" x14ac:dyDescent="0.35">
      <c r="A1383" t="s">
        <v>2284</v>
      </c>
      <c r="U1383" s="57">
        <v>191</v>
      </c>
      <c r="V1383" s="57">
        <v>11</v>
      </c>
      <c r="W1383" s="57">
        <v>38</v>
      </c>
      <c r="X1383" s="57">
        <v>11</v>
      </c>
      <c r="Y1383" s="57">
        <v>8</v>
      </c>
      <c r="Z1383" s="57">
        <v>19</v>
      </c>
      <c r="AC1383" s="57">
        <v>107</v>
      </c>
      <c r="AD1383" s="57">
        <v>137</v>
      </c>
      <c r="AE1383" s="57">
        <v>125</v>
      </c>
      <c r="AF1383" s="57">
        <v>104</v>
      </c>
      <c r="AG1383" s="57">
        <v>84</v>
      </c>
      <c r="AH1383" s="74"/>
      <c r="AI1383" s="74"/>
      <c r="AJ1383" s="74"/>
    </row>
    <row r="1384" spans="1:36" x14ac:dyDescent="0.35">
      <c r="A1384" t="s">
        <v>2285</v>
      </c>
      <c r="U1384" s="57">
        <v>225</v>
      </c>
      <c r="V1384" s="57">
        <v>20</v>
      </c>
      <c r="W1384" s="57">
        <v>38</v>
      </c>
      <c r="X1384" s="57">
        <v>14</v>
      </c>
      <c r="Y1384" s="57">
        <v>13</v>
      </c>
      <c r="Z1384" s="57">
        <v>23</v>
      </c>
      <c r="AC1384" s="57">
        <v>96</v>
      </c>
      <c r="AD1384" s="57">
        <v>117</v>
      </c>
      <c r="AE1384" s="57">
        <v>107</v>
      </c>
      <c r="AF1384" s="57">
        <v>76</v>
      </c>
      <c r="AG1384" s="57">
        <v>84</v>
      </c>
      <c r="AH1384" s="74"/>
      <c r="AI1384" s="74"/>
      <c r="AJ1384" s="74"/>
    </row>
    <row r="1385" spans="1:36" x14ac:dyDescent="0.35">
      <c r="A1385" t="s">
        <v>2286</v>
      </c>
      <c r="U1385" s="57">
        <v>254</v>
      </c>
      <c r="V1385" s="57">
        <v>13</v>
      </c>
      <c r="W1385" s="57">
        <v>46</v>
      </c>
      <c r="X1385" s="57">
        <v>18</v>
      </c>
      <c r="Y1385" s="57">
        <v>14</v>
      </c>
      <c r="Z1385" s="57">
        <v>23</v>
      </c>
      <c r="AC1385" s="57">
        <v>95</v>
      </c>
      <c r="AD1385" s="57">
        <v>117</v>
      </c>
      <c r="AE1385" s="57">
        <v>106</v>
      </c>
      <c r="AF1385" s="57">
        <v>83</v>
      </c>
      <c r="AG1385" s="57">
        <v>85</v>
      </c>
      <c r="AH1385" s="74"/>
      <c r="AI1385" s="74"/>
      <c r="AJ1385" s="74"/>
    </row>
    <row r="1386" spans="1:36" x14ac:dyDescent="0.35">
      <c r="A1386" t="s">
        <v>2287</v>
      </c>
      <c r="U1386" s="57">
        <v>230</v>
      </c>
      <c r="V1386" s="57">
        <v>15</v>
      </c>
      <c r="W1386" s="57">
        <v>31</v>
      </c>
      <c r="X1386" s="57">
        <v>17</v>
      </c>
      <c r="Y1386" s="57">
        <v>16</v>
      </c>
      <c r="Z1386" s="57">
        <v>17</v>
      </c>
      <c r="AC1386" s="57">
        <v>93</v>
      </c>
      <c r="AD1386" s="57">
        <v>114</v>
      </c>
      <c r="AE1386" s="57">
        <v>106</v>
      </c>
      <c r="AF1386" s="57">
        <v>83</v>
      </c>
      <c r="AG1386" s="57">
        <v>89</v>
      </c>
      <c r="AH1386" s="74"/>
      <c r="AI1386" s="74"/>
      <c r="AJ1386" s="74"/>
    </row>
    <row r="1387" spans="1:36" x14ac:dyDescent="0.35">
      <c r="A1387" t="s">
        <v>2288</v>
      </c>
      <c r="U1387" s="57">
        <v>213</v>
      </c>
      <c r="V1387" s="57">
        <v>18</v>
      </c>
      <c r="W1387" s="57">
        <v>29</v>
      </c>
      <c r="X1387" s="57">
        <v>12</v>
      </c>
      <c r="Y1387" s="57">
        <v>15</v>
      </c>
      <c r="Z1387" s="57">
        <v>16</v>
      </c>
      <c r="AC1387" s="57">
        <v>94</v>
      </c>
      <c r="AD1387" s="57">
        <v>114</v>
      </c>
      <c r="AE1387" s="57">
        <v>104</v>
      </c>
      <c r="AF1387" s="57">
        <v>83</v>
      </c>
      <c r="AG1387" s="57">
        <v>90</v>
      </c>
      <c r="AH1387" s="74"/>
      <c r="AI1387" s="74"/>
      <c r="AJ1387" s="74"/>
    </row>
    <row r="1388" spans="1:36" x14ac:dyDescent="0.35">
      <c r="A1388" t="s">
        <v>2289</v>
      </c>
      <c r="U1388" s="57">
        <v>181</v>
      </c>
      <c r="V1388" s="57">
        <v>13</v>
      </c>
      <c r="W1388" s="57">
        <v>20</v>
      </c>
      <c r="X1388" s="57">
        <v>11</v>
      </c>
      <c r="Y1388" s="57">
        <v>11</v>
      </c>
      <c r="Z1388" s="57">
        <v>9</v>
      </c>
      <c r="AC1388" s="57">
        <v>95</v>
      </c>
      <c r="AD1388" s="57">
        <v>112</v>
      </c>
      <c r="AE1388" s="57">
        <v>101</v>
      </c>
      <c r="AF1388" s="57">
        <v>76</v>
      </c>
      <c r="AG1388" s="57">
        <v>86</v>
      </c>
      <c r="AH1388" s="74"/>
      <c r="AI1388" s="74"/>
      <c r="AJ1388" s="74"/>
    </row>
    <row r="1389" spans="1:36" x14ac:dyDescent="0.35">
      <c r="A1389" t="s">
        <v>2290</v>
      </c>
      <c r="U1389" s="57">
        <v>163</v>
      </c>
      <c r="V1389" s="57">
        <v>17</v>
      </c>
      <c r="W1389" s="57">
        <v>21</v>
      </c>
      <c r="X1389" s="57">
        <v>6</v>
      </c>
      <c r="Y1389" s="57">
        <v>8</v>
      </c>
      <c r="Z1389" s="57">
        <v>7</v>
      </c>
      <c r="AC1389" s="57">
        <v>102</v>
      </c>
      <c r="AD1389" s="57">
        <v>123</v>
      </c>
      <c r="AE1389" s="57">
        <v>109</v>
      </c>
      <c r="AF1389" s="57">
        <v>98</v>
      </c>
      <c r="AG1389" s="57">
        <v>87</v>
      </c>
      <c r="AH1389" s="74"/>
      <c r="AI1389" s="74"/>
      <c r="AJ1389" s="74"/>
    </row>
    <row r="1390" spans="1:36" x14ac:dyDescent="0.35">
      <c r="A1390" t="s">
        <v>2291</v>
      </c>
      <c r="U1390" s="57">
        <v>155</v>
      </c>
      <c r="V1390" s="57">
        <v>9</v>
      </c>
      <c r="W1390" s="57">
        <v>16</v>
      </c>
      <c r="X1390" s="57">
        <v>9</v>
      </c>
      <c r="Y1390" s="57">
        <v>13</v>
      </c>
      <c r="Z1390" s="57">
        <v>10</v>
      </c>
      <c r="AC1390" s="57">
        <v>106</v>
      </c>
      <c r="AD1390" s="57">
        <v>134</v>
      </c>
      <c r="AE1390" s="57">
        <v>123</v>
      </c>
      <c r="AF1390" s="57">
        <v>96</v>
      </c>
      <c r="AG1390" s="57">
        <v>88</v>
      </c>
      <c r="AH1390" s="74"/>
      <c r="AI1390" s="74"/>
      <c r="AJ1390" s="74"/>
    </row>
    <row r="1391" spans="1:36" x14ac:dyDescent="0.35">
      <c r="A1391" t="s">
        <v>2292</v>
      </c>
      <c r="U1391" s="57">
        <v>177</v>
      </c>
      <c r="V1391" s="57">
        <v>15</v>
      </c>
      <c r="W1391" s="57">
        <v>20</v>
      </c>
      <c r="X1391" s="57">
        <v>12</v>
      </c>
      <c r="Y1391" s="57">
        <v>12</v>
      </c>
      <c r="Z1391" s="57">
        <v>10</v>
      </c>
      <c r="AC1391" s="57">
        <v>96</v>
      </c>
      <c r="AD1391" s="57">
        <v>119</v>
      </c>
      <c r="AE1391" s="57">
        <v>106</v>
      </c>
      <c r="AF1391" s="57">
        <v>75</v>
      </c>
      <c r="AG1391" s="57">
        <v>87</v>
      </c>
      <c r="AH1391" s="74"/>
      <c r="AI1391" s="74"/>
      <c r="AJ1391" s="74"/>
    </row>
    <row r="1392" spans="1:36" x14ac:dyDescent="0.35">
      <c r="A1392" t="s">
        <v>2293</v>
      </c>
      <c r="U1392" s="57">
        <v>190</v>
      </c>
      <c r="V1392" s="57">
        <v>19</v>
      </c>
      <c r="W1392" s="57">
        <v>20</v>
      </c>
      <c r="X1392" s="57">
        <v>8</v>
      </c>
      <c r="Y1392" s="57">
        <v>15</v>
      </c>
      <c r="Z1392" s="57">
        <v>8</v>
      </c>
      <c r="AC1392" s="57">
        <v>95</v>
      </c>
      <c r="AD1392" s="57">
        <v>118</v>
      </c>
      <c r="AE1392" s="57">
        <v>105</v>
      </c>
      <c r="AF1392" s="57">
        <v>83</v>
      </c>
      <c r="AG1392" s="57">
        <v>87</v>
      </c>
      <c r="AH1392" s="74"/>
      <c r="AI1392" s="74"/>
      <c r="AJ1392" s="74"/>
    </row>
    <row r="1393" spans="1:36" x14ac:dyDescent="0.35">
      <c r="A1393" t="s">
        <v>2294</v>
      </c>
      <c r="U1393" s="57">
        <v>163</v>
      </c>
      <c r="V1393" s="57">
        <v>10</v>
      </c>
      <c r="W1393" s="57">
        <v>13</v>
      </c>
      <c r="X1393" s="57"/>
      <c r="Y1393" s="57">
        <v>13</v>
      </c>
      <c r="Z1393" s="57">
        <v>8</v>
      </c>
      <c r="AC1393" s="57">
        <v>93</v>
      </c>
      <c r="AD1393" s="57">
        <v>116</v>
      </c>
      <c r="AE1393" s="57">
        <v>104</v>
      </c>
      <c r="AF1393" s="57">
        <v>81</v>
      </c>
      <c r="AG1393" s="57">
        <v>92</v>
      </c>
      <c r="AH1393" s="74"/>
      <c r="AI1393" s="74"/>
      <c r="AJ1393" s="74"/>
    </row>
    <row r="1394" spans="1:36" x14ac:dyDescent="0.35">
      <c r="A1394" t="s">
        <v>2295</v>
      </c>
      <c r="U1394" s="57">
        <v>194</v>
      </c>
      <c r="V1394" s="57">
        <v>19</v>
      </c>
      <c r="W1394" s="57">
        <v>27</v>
      </c>
      <c r="X1394" s="57">
        <v>8</v>
      </c>
      <c r="Y1394" s="57">
        <v>11</v>
      </c>
      <c r="Z1394" s="57">
        <v>11</v>
      </c>
      <c r="AC1394" s="57">
        <v>93</v>
      </c>
      <c r="AD1394" s="57">
        <v>113</v>
      </c>
      <c r="AE1394" s="57">
        <v>103</v>
      </c>
      <c r="AF1394" s="57">
        <v>82</v>
      </c>
      <c r="AG1394" s="57">
        <v>92</v>
      </c>
      <c r="AH1394" s="74"/>
      <c r="AI1394" s="74"/>
      <c r="AJ1394" s="74"/>
    </row>
    <row r="1395" spans="1:36" x14ac:dyDescent="0.35">
      <c r="A1395" t="s">
        <v>2296</v>
      </c>
      <c r="U1395" s="57">
        <v>147</v>
      </c>
      <c r="V1395" s="57"/>
      <c r="W1395" s="57">
        <v>22</v>
      </c>
      <c r="X1395" s="57">
        <v>13</v>
      </c>
      <c r="Y1395" s="57">
        <v>10</v>
      </c>
      <c r="Z1395" s="57">
        <v>9</v>
      </c>
      <c r="AC1395" s="57">
        <v>92</v>
      </c>
      <c r="AD1395" s="57">
        <v>112</v>
      </c>
      <c r="AE1395" s="57">
        <v>98</v>
      </c>
      <c r="AF1395" s="57">
        <v>75</v>
      </c>
      <c r="AG1395" s="57">
        <v>95</v>
      </c>
      <c r="AH1395" s="74"/>
      <c r="AI1395" s="74"/>
      <c r="AJ1395" s="74"/>
    </row>
    <row r="1396" spans="1:36" x14ac:dyDescent="0.35">
      <c r="A1396" t="s">
        <v>2297</v>
      </c>
      <c r="U1396" s="57">
        <v>157</v>
      </c>
      <c r="V1396" s="57">
        <v>21</v>
      </c>
      <c r="W1396" s="57">
        <v>17</v>
      </c>
      <c r="X1396" s="57">
        <v>12</v>
      </c>
      <c r="Y1396" s="57">
        <v>11</v>
      </c>
      <c r="Z1396" s="57">
        <v>6</v>
      </c>
      <c r="AC1396" s="57">
        <v>98</v>
      </c>
      <c r="AD1396" s="57">
        <v>122</v>
      </c>
      <c r="AE1396" s="57">
        <v>107</v>
      </c>
      <c r="AF1396" s="57">
        <v>93</v>
      </c>
      <c r="AG1396" s="57">
        <v>92</v>
      </c>
      <c r="AH1396" s="74"/>
      <c r="AI1396" s="74"/>
      <c r="AJ1396" s="74"/>
    </row>
    <row r="1397" spans="1:36" x14ac:dyDescent="0.35">
      <c r="A1397" t="s">
        <v>2298</v>
      </c>
      <c r="U1397" s="57">
        <v>176</v>
      </c>
      <c r="V1397" s="57">
        <v>15</v>
      </c>
      <c r="W1397" s="57">
        <v>18</v>
      </c>
      <c r="X1397" s="57">
        <v>12</v>
      </c>
      <c r="Y1397" s="57">
        <v>11</v>
      </c>
      <c r="Z1397" s="57">
        <v>7</v>
      </c>
      <c r="AC1397" s="57">
        <v>107</v>
      </c>
      <c r="AD1397" s="57">
        <v>134</v>
      </c>
      <c r="AE1397" s="57">
        <v>121</v>
      </c>
      <c r="AF1397" s="57">
        <v>101</v>
      </c>
      <c r="AG1397" s="57">
        <v>92</v>
      </c>
      <c r="AH1397" s="74"/>
      <c r="AI1397" s="74"/>
      <c r="AJ1397" s="74"/>
    </row>
    <row r="1398" spans="1:36" x14ac:dyDescent="0.35">
      <c r="A1398" t="s">
        <v>2299</v>
      </c>
      <c r="U1398" s="57">
        <v>177</v>
      </c>
      <c r="V1398" s="57">
        <v>15</v>
      </c>
      <c r="W1398" s="57">
        <v>20</v>
      </c>
      <c r="X1398" s="57">
        <v>10</v>
      </c>
      <c r="Y1398" s="57">
        <v>8</v>
      </c>
      <c r="Z1398" s="57">
        <v>14</v>
      </c>
      <c r="AC1398" s="57">
        <v>96</v>
      </c>
      <c r="AD1398" s="57">
        <v>115</v>
      </c>
      <c r="AE1398" s="57">
        <v>104</v>
      </c>
      <c r="AF1398" s="57">
        <v>77</v>
      </c>
      <c r="AG1398" s="57">
        <v>92</v>
      </c>
      <c r="AH1398" s="74"/>
      <c r="AI1398" s="74"/>
      <c r="AJ1398" s="74"/>
    </row>
    <row r="1399" spans="1:36" x14ac:dyDescent="0.35">
      <c r="A1399" t="s">
        <v>2300</v>
      </c>
      <c r="U1399" s="57">
        <v>197</v>
      </c>
      <c r="V1399" s="57">
        <v>15</v>
      </c>
      <c r="W1399" s="57">
        <v>27</v>
      </c>
      <c r="X1399" s="57">
        <v>8</v>
      </c>
      <c r="Y1399" s="57">
        <v>14</v>
      </c>
      <c r="Z1399" s="57">
        <v>9</v>
      </c>
      <c r="AC1399" s="57">
        <v>93</v>
      </c>
      <c r="AD1399" s="57">
        <v>112</v>
      </c>
      <c r="AE1399" s="57">
        <v>102</v>
      </c>
      <c r="AF1399" s="57">
        <v>83</v>
      </c>
      <c r="AG1399" s="57">
        <v>92</v>
      </c>
      <c r="AH1399" s="74"/>
      <c r="AI1399" s="74"/>
      <c r="AJ1399" s="74"/>
    </row>
    <row r="1400" spans="1:36" x14ac:dyDescent="0.35">
      <c r="A1400" t="s">
        <v>2301</v>
      </c>
      <c r="U1400" s="57">
        <v>192</v>
      </c>
      <c r="V1400" s="57">
        <v>20</v>
      </c>
      <c r="W1400" s="57">
        <v>25</v>
      </c>
      <c r="X1400" s="57"/>
      <c r="Y1400" s="57">
        <v>13</v>
      </c>
      <c r="Z1400" s="57">
        <v>9</v>
      </c>
      <c r="AC1400" s="57">
        <v>94</v>
      </c>
      <c r="AD1400" s="57">
        <v>111</v>
      </c>
      <c r="AE1400" s="57">
        <v>102</v>
      </c>
      <c r="AF1400" s="57">
        <v>84</v>
      </c>
      <c r="AG1400" s="57">
        <v>88</v>
      </c>
      <c r="AH1400" s="74"/>
      <c r="AI1400" s="74"/>
      <c r="AJ1400" s="74"/>
    </row>
    <row r="1401" spans="1:36" x14ac:dyDescent="0.35">
      <c r="A1401" t="s">
        <v>2302</v>
      </c>
      <c r="U1401" s="57">
        <v>174</v>
      </c>
      <c r="V1401" s="57">
        <v>13</v>
      </c>
      <c r="W1401" s="57">
        <v>19</v>
      </c>
      <c r="X1401" s="57"/>
      <c r="Y1401" s="57">
        <v>16</v>
      </c>
      <c r="Z1401" s="57">
        <v>10</v>
      </c>
      <c r="AC1401" s="57">
        <v>93</v>
      </c>
      <c r="AD1401" s="57">
        <v>108</v>
      </c>
      <c r="AE1401" s="57">
        <v>101</v>
      </c>
      <c r="AF1401" s="57">
        <v>84</v>
      </c>
      <c r="AG1401" s="57">
        <v>89</v>
      </c>
      <c r="AH1401" s="74"/>
      <c r="AI1401" s="74"/>
      <c r="AJ1401" s="74"/>
    </row>
    <row r="1402" spans="1:36" x14ac:dyDescent="0.35">
      <c r="A1402" t="s">
        <v>2303</v>
      </c>
      <c r="U1402" s="57">
        <v>184</v>
      </c>
      <c r="V1402" s="57">
        <v>19</v>
      </c>
      <c r="W1402" s="57">
        <v>18</v>
      </c>
      <c r="X1402" s="57">
        <v>11</v>
      </c>
      <c r="Y1402" s="57">
        <v>11</v>
      </c>
      <c r="Z1402" s="57">
        <v>9</v>
      </c>
      <c r="AC1402" s="57">
        <v>96</v>
      </c>
      <c r="AD1402" s="57">
        <v>110</v>
      </c>
      <c r="AE1402" s="57">
        <v>99</v>
      </c>
      <c r="AF1402" s="57">
        <v>79</v>
      </c>
      <c r="AG1402" s="57">
        <v>91</v>
      </c>
      <c r="AH1402" s="74"/>
      <c r="AI1402" s="74"/>
      <c r="AJ1402" s="74"/>
    </row>
    <row r="1403" spans="1:36" x14ac:dyDescent="0.35">
      <c r="A1403" t="s">
        <v>2304</v>
      </c>
      <c r="U1403" s="57">
        <v>179</v>
      </c>
      <c r="V1403" s="57">
        <v>18</v>
      </c>
      <c r="W1403" s="57">
        <v>23</v>
      </c>
      <c r="X1403" s="57"/>
      <c r="Y1403" s="57">
        <v>13</v>
      </c>
      <c r="Z1403" s="57">
        <v>7</v>
      </c>
      <c r="AC1403" s="57">
        <v>101</v>
      </c>
      <c r="AD1403" s="57">
        <v>121</v>
      </c>
      <c r="AE1403" s="57">
        <v>108</v>
      </c>
      <c r="AF1403" s="57">
        <v>103</v>
      </c>
      <c r="AG1403" s="57">
        <v>93</v>
      </c>
      <c r="AH1403" s="74"/>
      <c r="AI1403" s="74"/>
      <c r="AJ1403" s="74"/>
    </row>
    <row r="1404" spans="1:36" x14ac:dyDescent="0.35">
      <c r="A1404" t="s">
        <v>2305</v>
      </c>
      <c r="U1404" s="57">
        <v>141</v>
      </c>
      <c r="V1404" s="57">
        <v>10</v>
      </c>
      <c r="W1404" s="57">
        <v>17</v>
      </c>
      <c r="X1404" s="57"/>
      <c r="Y1404" s="57">
        <v>9</v>
      </c>
      <c r="Z1404" s="57">
        <v>10</v>
      </c>
      <c r="AC1404" s="57">
        <v>105</v>
      </c>
      <c r="AD1404" s="57">
        <v>132</v>
      </c>
      <c r="AE1404" s="57">
        <v>118</v>
      </c>
      <c r="AF1404" s="57">
        <v>85</v>
      </c>
      <c r="AG1404" s="57">
        <v>93</v>
      </c>
      <c r="AH1404" s="74"/>
      <c r="AI1404" s="74"/>
      <c r="AJ1404" s="74"/>
    </row>
    <row r="1405" spans="1:36" x14ac:dyDescent="0.35">
      <c r="A1405" t="s">
        <v>2306</v>
      </c>
      <c r="U1405" s="57">
        <v>171</v>
      </c>
      <c r="V1405" s="57">
        <v>15</v>
      </c>
      <c r="W1405" s="57">
        <v>21</v>
      </c>
      <c r="X1405" s="57">
        <v>9</v>
      </c>
      <c r="Y1405" s="57">
        <v>8</v>
      </c>
      <c r="Z1405" s="57">
        <v>7</v>
      </c>
      <c r="AC1405" s="57">
        <v>94</v>
      </c>
      <c r="AD1405" s="57">
        <v>113</v>
      </c>
      <c r="AE1405" s="57">
        <v>103</v>
      </c>
      <c r="AF1405" s="57">
        <v>75</v>
      </c>
      <c r="AG1405" s="57">
        <v>93</v>
      </c>
      <c r="AH1405" s="74"/>
      <c r="AI1405" s="74"/>
      <c r="AJ1405" s="74"/>
    </row>
    <row r="1406" spans="1:36" x14ac:dyDescent="0.35">
      <c r="A1406" t="s">
        <v>2307</v>
      </c>
      <c r="U1406" s="57">
        <v>179</v>
      </c>
      <c r="V1406" s="57">
        <v>15</v>
      </c>
      <c r="W1406" s="57">
        <v>23</v>
      </c>
      <c r="X1406" s="57">
        <v>10</v>
      </c>
      <c r="Y1406" s="57">
        <v>11</v>
      </c>
      <c r="Z1406" s="57">
        <v>9</v>
      </c>
      <c r="AC1406" s="57">
        <v>94</v>
      </c>
      <c r="AD1406" s="57">
        <v>113</v>
      </c>
      <c r="AE1406" s="57">
        <v>101</v>
      </c>
      <c r="AF1406" s="57">
        <v>82</v>
      </c>
      <c r="AG1406" s="57">
        <v>94</v>
      </c>
      <c r="AH1406" s="74"/>
      <c r="AI1406" s="74"/>
      <c r="AJ1406" s="74"/>
    </row>
    <row r="1407" spans="1:36" x14ac:dyDescent="0.35">
      <c r="A1407" t="s">
        <v>2308</v>
      </c>
      <c r="U1407" s="57">
        <v>187</v>
      </c>
      <c r="V1407" s="57">
        <v>15</v>
      </c>
      <c r="W1407" s="57">
        <v>24</v>
      </c>
      <c r="X1407" s="57">
        <v>7</v>
      </c>
      <c r="Y1407" s="57">
        <v>16</v>
      </c>
      <c r="Z1407" s="57">
        <v>9</v>
      </c>
      <c r="AC1407" s="57">
        <v>92</v>
      </c>
      <c r="AD1407" s="57">
        <v>112</v>
      </c>
      <c r="AE1407" s="57">
        <v>101</v>
      </c>
      <c r="AF1407" s="57">
        <v>83</v>
      </c>
      <c r="AG1407" s="57">
        <v>94</v>
      </c>
      <c r="AH1407" s="74"/>
      <c r="AI1407" s="74"/>
      <c r="AJ1407" s="74"/>
    </row>
    <row r="1408" spans="1:36" x14ac:dyDescent="0.35">
      <c r="A1408" t="s">
        <v>2309</v>
      </c>
      <c r="U1408" s="57">
        <v>109</v>
      </c>
      <c r="V1408" s="57">
        <v>10</v>
      </c>
      <c r="W1408" s="57">
        <v>8</v>
      </c>
      <c r="X1408" s="57"/>
      <c r="Y1408" s="57">
        <v>13</v>
      </c>
      <c r="Z1408" s="57"/>
      <c r="AC1408" s="57">
        <v>86</v>
      </c>
      <c r="AD1408" s="57">
        <v>104</v>
      </c>
      <c r="AE1408" s="57">
        <v>95</v>
      </c>
      <c r="AF1408" s="57">
        <v>82</v>
      </c>
      <c r="AG1408" s="57">
        <v>93</v>
      </c>
      <c r="AH1408" s="74"/>
      <c r="AI1408" s="74"/>
      <c r="AJ1408" s="74"/>
    </row>
    <row r="1409" spans="1:36" x14ac:dyDescent="0.35">
      <c r="A1409" t="s">
        <v>2310</v>
      </c>
      <c r="U1409" s="57">
        <v>170</v>
      </c>
      <c r="V1409" s="57">
        <v>16</v>
      </c>
      <c r="W1409" s="57">
        <v>17</v>
      </c>
      <c r="X1409" s="57"/>
      <c r="Y1409" s="57">
        <v>12</v>
      </c>
      <c r="Z1409" s="57">
        <v>8</v>
      </c>
      <c r="AC1409" s="57">
        <v>94</v>
      </c>
      <c r="AD1409" s="57">
        <v>110</v>
      </c>
      <c r="AE1409" s="57">
        <v>98</v>
      </c>
      <c r="AF1409" s="57">
        <v>78</v>
      </c>
      <c r="AG1409" s="57">
        <v>93</v>
      </c>
      <c r="AH1409" s="74"/>
      <c r="AI1409" s="74"/>
      <c r="AJ1409" s="74"/>
    </row>
    <row r="1410" spans="1:36" x14ac:dyDescent="0.35">
      <c r="A1410" t="s">
        <v>2311</v>
      </c>
      <c r="U1410" s="57">
        <v>178</v>
      </c>
      <c r="V1410" s="57">
        <v>18</v>
      </c>
      <c r="W1410" s="57">
        <v>21</v>
      </c>
      <c r="X1410" s="57">
        <v>8</v>
      </c>
      <c r="Y1410" s="57">
        <v>12</v>
      </c>
      <c r="Z1410" s="57">
        <v>6</v>
      </c>
      <c r="AC1410" s="57">
        <v>96</v>
      </c>
      <c r="AD1410" s="57">
        <v>117</v>
      </c>
      <c r="AE1410" s="57">
        <v>106</v>
      </c>
      <c r="AF1410" s="57">
        <v>98</v>
      </c>
      <c r="AG1410" s="57">
        <v>92</v>
      </c>
      <c r="AH1410" s="74"/>
      <c r="AI1410" s="74"/>
      <c r="AJ1410" s="74"/>
    </row>
    <row r="1411" spans="1:36" x14ac:dyDescent="0.35">
      <c r="A1411" t="s">
        <v>2312</v>
      </c>
      <c r="U1411" s="57">
        <v>157</v>
      </c>
      <c r="V1411" s="57">
        <v>16</v>
      </c>
      <c r="W1411" s="57">
        <v>17</v>
      </c>
      <c r="X1411" s="57">
        <v>10</v>
      </c>
      <c r="Y1411" s="57"/>
      <c r="Z1411" s="57">
        <v>7</v>
      </c>
      <c r="AC1411" s="57">
        <v>103</v>
      </c>
      <c r="AD1411" s="57">
        <v>129</v>
      </c>
      <c r="AE1411" s="57">
        <v>120</v>
      </c>
      <c r="AF1411" s="57">
        <v>93</v>
      </c>
      <c r="AG1411" s="57">
        <v>92</v>
      </c>
      <c r="AH1411" s="74"/>
      <c r="AI1411" s="74"/>
      <c r="AJ1411" s="74"/>
    </row>
    <row r="1412" spans="1:36" x14ac:dyDescent="0.35">
      <c r="A1412" t="s">
        <v>2313</v>
      </c>
      <c r="U1412" s="57">
        <v>156</v>
      </c>
      <c r="V1412" s="57">
        <v>12</v>
      </c>
      <c r="W1412" s="57">
        <v>19</v>
      </c>
      <c r="X1412" s="57"/>
      <c r="Y1412" s="57">
        <v>10</v>
      </c>
      <c r="Z1412" s="57">
        <v>9</v>
      </c>
      <c r="AC1412" s="57">
        <v>95</v>
      </c>
      <c r="AD1412" s="57">
        <v>116</v>
      </c>
      <c r="AE1412" s="57">
        <v>105</v>
      </c>
      <c r="AF1412" s="57">
        <v>77</v>
      </c>
      <c r="AG1412" s="57">
        <v>92</v>
      </c>
      <c r="AH1412" s="74"/>
      <c r="AI1412" s="74"/>
      <c r="AJ1412" s="74"/>
    </row>
    <row r="1413" spans="1:36" x14ac:dyDescent="0.35">
      <c r="A1413" t="s">
        <v>2314</v>
      </c>
      <c r="U1413" s="57">
        <v>164</v>
      </c>
      <c r="V1413" s="57">
        <v>8</v>
      </c>
      <c r="W1413" s="57">
        <v>22</v>
      </c>
      <c r="X1413" s="57">
        <v>6</v>
      </c>
      <c r="Y1413" s="57">
        <v>10</v>
      </c>
      <c r="Z1413" s="57">
        <v>8</v>
      </c>
      <c r="AC1413" s="57">
        <v>94</v>
      </c>
      <c r="AD1413" s="57">
        <v>116</v>
      </c>
      <c r="AE1413" s="57">
        <v>102</v>
      </c>
      <c r="AF1413" s="57">
        <v>84</v>
      </c>
      <c r="AG1413" s="57">
        <v>92</v>
      </c>
      <c r="AH1413" s="74"/>
      <c r="AI1413" s="74"/>
      <c r="AJ1413" s="74"/>
    </row>
    <row r="1414" spans="1:36" x14ac:dyDescent="0.35">
      <c r="A1414" t="s">
        <v>2315</v>
      </c>
      <c r="U1414" s="57">
        <v>177</v>
      </c>
      <c r="V1414" s="57">
        <v>14</v>
      </c>
      <c r="W1414" s="57">
        <v>19</v>
      </c>
      <c r="X1414" s="57">
        <v>8</v>
      </c>
      <c r="Y1414" s="57">
        <v>12</v>
      </c>
      <c r="Z1414" s="57">
        <v>10</v>
      </c>
      <c r="AC1414" s="57">
        <v>93</v>
      </c>
      <c r="AD1414" s="57">
        <v>115</v>
      </c>
      <c r="AE1414" s="57">
        <v>103</v>
      </c>
      <c r="AF1414" s="57">
        <v>84</v>
      </c>
      <c r="AG1414" s="57">
        <v>90</v>
      </c>
      <c r="AH1414" s="74"/>
      <c r="AI1414" s="74"/>
      <c r="AJ1414" s="74"/>
    </row>
    <row r="1415" spans="1:36" x14ac:dyDescent="0.35">
      <c r="A1415" t="s">
        <v>2316</v>
      </c>
      <c r="U1415" s="57">
        <v>192</v>
      </c>
      <c r="V1415" s="57">
        <v>17</v>
      </c>
      <c r="W1415" s="57">
        <v>16</v>
      </c>
      <c r="X1415" s="57">
        <v>11</v>
      </c>
      <c r="Y1415" s="57">
        <v>15</v>
      </c>
      <c r="Z1415" s="57">
        <v>11</v>
      </c>
      <c r="AC1415" s="57">
        <v>93</v>
      </c>
      <c r="AD1415" s="57">
        <v>113</v>
      </c>
      <c r="AE1415" s="57">
        <v>102</v>
      </c>
      <c r="AF1415" s="57">
        <v>85</v>
      </c>
      <c r="AG1415" s="57">
        <v>91</v>
      </c>
      <c r="AH1415" s="74"/>
      <c r="AI1415" s="74"/>
      <c r="AJ1415" s="74"/>
    </row>
    <row r="1416" spans="1:36" x14ac:dyDescent="0.35">
      <c r="A1416" t="s">
        <v>2317</v>
      </c>
      <c r="U1416" s="57">
        <v>171</v>
      </c>
      <c r="V1416" s="57">
        <v>19</v>
      </c>
      <c r="W1416" s="57">
        <v>21</v>
      </c>
      <c r="X1416" s="57">
        <v>11</v>
      </c>
      <c r="Y1416" s="57">
        <v>12</v>
      </c>
      <c r="Z1416" s="57"/>
      <c r="AC1416" s="57">
        <v>95</v>
      </c>
      <c r="AD1416" s="57">
        <v>113</v>
      </c>
      <c r="AE1416" s="57">
        <v>101</v>
      </c>
      <c r="AF1416" s="57">
        <v>78</v>
      </c>
      <c r="AG1416" s="57">
        <v>87</v>
      </c>
      <c r="AH1416" s="74"/>
      <c r="AI1416" s="74"/>
      <c r="AJ1416" s="74"/>
    </row>
    <row r="1417" spans="1:36" x14ac:dyDescent="0.35">
      <c r="A1417" t="s">
        <v>2318</v>
      </c>
      <c r="U1417" s="57">
        <v>163</v>
      </c>
      <c r="V1417" s="57">
        <v>15</v>
      </c>
      <c r="W1417" s="57">
        <v>16</v>
      </c>
      <c r="X1417" s="57">
        <v>10</v>
      </c>
      <c r="Y1417" s="57">
        <v>12</v>
      </c>
      <c r="Z1417" s="57"/>
      <c r="AC1417" s="57">
        <v>100</v>
      </c>
      <c r="AD1417" s="57">
        <v>121</v>
      </c>
      <c r="AE1417" s="57">
        <v>107</v>
      </c>
      <c r="AF1417" s="57">
        <v>94</v>
      </c>
      <c r="AG1417" s="57">
        <v>88</v>
      </c>
      <c r="AH1417" s="74"/>
      <c r="AI1417" s="74"/>
      <c r="AJ1417" s="74"/>
    </row>
    <row r="1418" spans="1:36" x14ac:dyDescent="0.35">
      <c r="A1418" t="s">
        <v>2319</v>
      </c>
      <c r="U1418" s="57">
        <v>162</v>
      </c>
      <c r="V1418" s="57">
        <v>14</v>
      </c>
      <c r="W1418" s="57">
        <v>17</v>
      </c>
      <c r="X1418" s="57">
        <v>10</v>
      </c>
      <c r="Y1418" s="57">
        <v>9</v>
      </c>
      <c r="Z1418" s="57">
        <v>11</v>
      </c>
      <c r="AC1418" s="57">
        <v>99</v>
      </c>
      <c r="AD1418" s="57">
        <v>127</v>
      </c>
      <c r="AE1418" s="57">
        <v>116</v>
      </c>
      <c r="AF1418" s="57">
        <v>91</v>
      </c>
      <c r="AG1418" s="57">
        <v>88</v>
      </c>
      <c r="AH1418" s="74"/>
      <c r="AI1418" s="74"/>
      <c r="AJ1418" s="74"/>
    </row>
    <row r="1419" spans="1:36" x14ac:dyDescent="0.35">
      <c r="A1419" t="s">
        <v>2320</v>
      </c>
      <c r="U1419" s="57">
        <v>155</v>
      </c>
      <c r="V1419" s="57">
        <v>14</v>
      </c>
      <c r="W1419" s="57">
        <v>17</v>
      </c>
      <c r="X1419" s="57">
        <v>6</v>
      </c>
      <c r="Y1419" s="57">
        <v>8</v>
      </c>
      <c r="Z1419" s="57">
        <v>9</v>
      </c>
      <c r="AC1419" s="57">
        <v>92</v>
      </c>
      <c r="AD1419" s="57">
        <v>115</v>
      </c>
      <c r="AE1419" s="57">
        <v>104</v>
      </c>
      <c r="AF1419" s="57">
        <v>75</v>
      </c>
      <c r="AG1419" s="57">
        <v>88</v>
      </c>
      <c r="AH1419" s="74"/>
      <c r="AI1419" s="74"/>
      <c r="AJ1419" s="74"/>
    </row>
    <row r="1420" spans="1:36" x14ac:dyDescent="0.35">
      <c r="A1420" t="s">
        <v>2321</v>
      </c>
      <c r="U1420" s="57">
        <v>178</v>
      </c>
      <c r="V1420" s="57">
        <v>15</v>
      </c>
      <c r="W1420" s="57">
        <v>17</v>
      </c>
      <c r="X1420" s="57"/>
      <c r="Y1420" s="57">
        <v>13</v>
      </c>
      <c r="Z1420" s="57">
        <v>10</v>
      </c>
      <c r="AC1420" s="57">
        <v>92</v>
      </c>
      <c r="AD1420" s="57">
        <v>116</v>
      </c>
      <c r="AE1420" s="57">
        <v>104</v>
      </c>
      <c r="AF1420" s="57">
        <v>82</v>
      </c>
      <c r="AG1420" s="57">
        <v>87</v>
      </c>
      <c r="AH1420" s="74"/>
      <c r="AI1420" s="74"/>
      <c r="AJ1420" s="74"/>
    </row>
    <row r="1421" spans="1:36" x14ac:dyDescent="0.35">
      <c r="A1421" t="s">
        <v>2322</v>
      </c>
      <c r="U1421" s="57">
        <v>206</v>
      </c>
      <c r="V1421" s="57">
        <v>21</v>
      </c>
      <c r="W1421" s="57">
        <v>32</v>
      </c>
      <c r="X1421" s="57">
        <v>6</v>
      </c>
      <c r="Y1421" s="57">
        <v>11</v>
      </c>
      <c r="Z1421" s="57">
        <v>7</v>
      </c>
      <c r="AC1421" s="57">
        <v>94</v>
      </c>
      <c r="AD1421" s="57">
        <v>115</v>
      </c>
      <c r="AE1421" s="57">
        <v>104</v>
      </c>
      <c r="AF1421" s="57">
        <v>84</v>
      </c>
      <c r="AG1421" s="57">
        <v>92</v>
      </c>
      <c r="AH1421" s="74"/>
      <c r="AI1421" s="74"/>
      <c r="AJ1421" s="74"/>
    </row>
    <row r="1422" spans="1:36" x14ac:dyDescent="0.35">
      <c r="A1422" t="s">
        <v>2323</v>
      </c>
      <c r="U1422" s="57">
        <v>185</v>
      </c>
      <c r="V1422" s="57">
        <v>13</v>
      </c>
      <c r="W1422" s="57">
        <v>21</v>
      </c>
      <c r="X1422" s="57">
        <v>10</v>
      </c>
      <c r="Y1422" s="57">
        <v>13</v>
      </c>
      <c r="Z1422" s="57">
        <v>8</v>
      </c>
      <c r="AC1422" s="57">
        <v>93</v>
      </c>
      <c r="AD1422" s="57">
        <v>113</v>
      </c>
      <c r="AE1422" s="57">
        <v>103</v>
      </c>
      <c r="AF1422" s="57">
        <v>82</v>
      </c>
      <c r="AG1422" s="57">
        <v>92</v>
      </c>
      <c r="AH1422" s="74"/>
      <c r="AI1422" s="74"/>
      <c r="AJ1422" s="74"/>
    </row>
    <row r="1423" spans="1:36" x14ac:dyDescent="0.35">
      <c r="A1423" t="s">
        <v>2324</v>
      </c>
      <c r="U1423" s="57">
        <v>196</v>
      </c>
      <c r="V1423" s="57">
        <v>18</v>
      </c>
      <c r="W1423" s="57">
        <v>27</v>
      </c>
      <c r="X1423" s="57">
        <v>11</v>
      </c>
      <c r="Y1423" s="57">
        <v>10</v>
      </c>
      <c r="Z1423" s="57">
        <v>8</v>
      </c>
      <c r="AC1423" s="57">
        <v>95</v>
      </c>
      <c r="AD1423" s="57">
        <v>113</v>
      </c>
      <c r="AE1423" s="57">
        <v>101</v>
      </c>
      <c r="AF1423" s="57">
        <v>82</v>
      </c>
      <c r="AG1423" s="57">
        <v>98</v>
      </c>
      <c r="AH1423" s="74"/>
      <c r="AI1423" s="74"/>
      <c r="AJ1423" s="74"/>
    </row>
    <row r="1424" spans="1:36" x14ac:dyDescent="0.35">
      <c r="A1424" t="s">
        <v>2325</v>
      </c>
      <c r="U1424" s="57">
        <v>164</v>
      </c>
      <c r="V1424" s="57">
        <v>17</v>
      </c>
      <c r="W1424" s="57">
        <v>19</v>
      </c>
      <c r="X1424" s="57">
        <v>9</v>
      </c>
      <c r="Y1424" s="57">
        <v>9</v>
      </c>
      <c r="Z1424" s="57">
        <v>8</v>
      </c>
      <c r="AC1424" s="57">
        <v>97</v>
      </c>
      <c r="AD1424" s="57">
        <v>119</v>
      </c>
      <c r="AE1424" s="57">
        <v>109</v>
      </c>
      <c r="AF1424" s="57">
        <v>103</v>
      </c>
      <c r="AG1424" s="57">
        <v>97</v>
      </c>
      <c r="AH1424" s="74"/>
      <c r="AI1424" s="74"/>
      <c r="AJ1424" s="74"/>
    </row>
    <row r="1425" spans="1:36" x14ac:dyDescent="0.35">
      <c r="A1425" t="s">
        <v>2326</v>
      </c>
      <c r="U1425" s="57">
        <v>146</v>
      </c>
      <c r="V1425" s="57">
        <v>15</v>
      </c>
      <c r="W1425" s="57">
        <v>17</v>
      </c>
      <c r="X1425" s="57">
        <v>7</v>
      </c>
      <c r="Y1425" s="57">
        <v>9</v>
      </c>
      <c r="Z1425" s="57">
        <v>11</v>
      </c>
      <c r="AC1425" s="57">
        <v>100</v>
      </c>
      <c r="AD1425" s="57">
        <v>128</v>
      </c>
      <c r="AE1425" s="57">
        <v>118</v>
      </c>
      <c r="AF1425" s="57">
        <v>104</v>
      </c>
      <c r="AG1425" s="57">
        <v>95</v>
      </c>
      <c r="AH1425" s="74"/>
      <c r="AI1425" s="74"/>
      <c r="AJ1425" s="74"/>
    </row>
    <row r="1426" spans="1:36" x14ac:dyDescent="0.35">
      <c r="A1426" t="s">
        <v>2327</v>
      </c>
      <c r="U1426" s="57">
        <v>156</v>
      </c>
      <c r="V1426" s="57">
        <v>14</v>
      </c>
      <c r="W1426" s="57">
        <v>21</v>
      </c>
      <c r="X1426" s="57">
        <v>7</v>
      </c>
      <c r="Y1426" s="57">
        <v>7</v>
      </c>
      <c r="Z1426" s="57">
        <v>7</v>
      </c>
      <c r="AC1426" s="57">
        <v>94</v>
      </c>
      <c r="AD1426" s="57">
        <v>117</v>
      </c>
      <c r="AE1426" s="57">
        <v>106</v>
      </c>
      <c r="AF1426" s="57">
        <v>78</v>
      </c>
      <c r="AG1426" s="57">
        <v>95</v>
      </c>
      <c r="AH1426" s="74"/>
      <c r="AI1426" s="74"/>
      <c r="AJ1426" s="74"/>
    </row>
    <row r="1427" spans="1:36" x14ac:dyDescent="0.35">
      <c r="A1427" t="s">
        <v>2328</v>
      </c>
      <c r="U1427" s="57">
        <v>189</v>
      </c>
      <c r="V1427" s="57">
        <v>14</v>
      </c>
      <c r="W1427" s="57">
        <v>22</v>
      </c>
      <c r="X1427" s="57"/>
      <c r="Y1427" s="57">
        <v>16</v>
      </c>
      <c r="Z1427" s="57">
        <v>10</v>
      </c>
      <c r="AC1427" s="57">
        <v>93</v>
      </c>
      <c r="AD1427" s="57">
        <v>116</v>
      </c>
      <c r="AE1427" s="57">
        <v>106</v>
      </c>
      <c r="AF1427" s="57">
        <v>85</v>
      </c>
      <c r="AG1427" s="57">
        <v>95</v>
      </c>
      <c r="AH1427" s="74"/>
      <c r="AI1427" s="74"/>
      <c r="AJ1427" s="74"/>
    </row>
    <row r="1428" spans="1:36" x14ac:dyDescent="0.35">
      <c r="A1428" t="s">
        <v>2329</v>
      </c>
      <c r="U1428" s="57">
        <v>183</v>
      </c>
      <c r="V1428" s="57">
        <v>16</v>
      </c>
      <c r="W1428" s="57">
        <v>24</v>
      </c>
      <c r="X1428" s="57">
        <v>8</v>
      </c>
      <c r="Y1428" s="57">
        <v>11</v>
      </c>
      <c r="Z1428" s="57">
        <v>9</v>
      </c>
      <c r="AC1428" s="57">
        <v>94</v>
      </c>
      <c r="AD1428" s="57">
        <v>116</v>
      </c>
      <c r="AE1428" s="57">
        <v>105</v>
      </c>
      <c r="AF1428" s="57">
        <v>84</v>
      </c>
      <c r="AG1428" s="57">
        <v>91</v>
      </c>
      <c r="AH1428" s="74"/>
      <c r="AI1428" s="74"/>
      <c r="AJ1428" s="74"/>
    </row>
    <row r="1429" spans="1:36" x14ac:dyDescent="0.35">
      <c r="A1429" t="s">
        <v>2330</v>
      </c>
      <c r="U1429" s="57">
        <v>176</v>
      </c>
      <c r="V1429" s="57">
        <v>11</v>
      </c>
      <c r="W1429" s="57">
        <v>22</v>
      </c>
      <c r="X1429" s="57">
        <v>8</v>
      </c>
      <c r="Y1429" s="57">
        <v>10</v>
      </c>
      <c r="Z1429" s="57">
        <v>9</v>
      </c>
      <c r="AC1429" s="57">
        <v>94</v>
      </c>
      <c r="AD1429" s="57">
        <v>113</v>
      </c>
      <c r="AE1429" s="57">
        <v>103</v>
      </c>
      <c r="AF1429" s="57">
        <v>86</v>
      </c>
      <c r="AG1429" s="57">
        <v>92</v>
      </c>
      <c r="AH1429" s="74"/>
      <c r="AI1429" s="74"/>
      <c r="AJ1429" s="74"/>
    </row>
    <row r="1430" spans="1:36" x14ac:dyDescent="0.35">
      <c r="A1430" t="s">
        <v>2331</v>
      </c>
      <c r="U1430" s="57">
        <v>164</v>
      </c>
      <c r="V1430" s="57">
        <v>11</v>
      </c>
      <c r="W1430" s="57">
        <v>14</v>
      </c>
      <c r="X1430" s="57">
        <v>7</v>
      </c>
      <c r="Y1430" s="57">
        <v>14</v>
      </c>
      <c r="Z1430" s="57">
        <v>7</v>
      </c>
      <c r="AC1430" s="57">
        <v>96</v>
      </c>
      <c r="AD1430" s="57">
        <v>113</v>
      </c>
      <c r="AE1430" s="57">
        <v>102</v>
      </c>
      <c r="AF1430" s="57">
        <v>83</v>
      </c>
      <c r="AG1430" s="57">
        <v>92</v>
      </c>
      <c r="AH1430" s="74"/>
      <c r="AI1430" s="74"/>
      <c r="AJ1430" s="74"/>
    </row>
    <row r="1431" spans="1:36" x14ac:dyDescent="0.35">
      <c r="A1431" t="s">
        <v>2332</v>
      </c>
      <c r="U1431" s="57">
        <v>151</v>
      </c>
      <c r="V1431" s="57">
        <v>8</v>
      </c>
      <c r="W1431" s="57">
        <v>21</v>
      </c>
      <c r="X1431" s="57">
        <v>9</v>
      </c>
      <c r="Y1431" s="57">
        <v>15</v>
      </c>
      <c r="Z1431" s="57"/>
      <c r="AC1431" s="57">
        <v>100</v>
      </c>
      <c r="AD1431" s="57">
        <v>121</v>
      </c>
      <c r="AE1431" s="57">
        <v>114</v>
      </c>
      <c r="AF1431" s="57">
        <v>103</v>
      </c>
      <c r="AG1431" s="57">
        <v>92</v>
      </c>
      <c r="AH1431" s="74"/>
      <c r="AI1431" s="74"/>
      <c r="AJ1431" s="74"/>
    </row>
    <row r="1432" spans="1:36" x14ac:dyDescent="0.35">
      <c r="A1432" t="s">
        <v>2333</v>
      </c>
      <c r="U1432" s="57">
        <v>156</v>
      </c>
      <c r="V1432" s="57">
        <v>15</v>
      </c>
      <c r="W1432" s="57">
        <v>20</v>
      </c>
      <c r="X1432" s="57"/>
      <c r="Y1432" s="57">
        <v>10</v>
      </c>
      <c r="Z1432" s="57">
        <v>9</v>
      </c>
      <c r="AC1432" s="57">
        <v>102</v>
      </c>
      <c r="AD1432" s="57">
        <v>130</v>
      </c>
      <c r="AE1432" s="57">
        <v>123</v>
      </c>
      <c r="AF1432" s="57">
        <v>101</v>
      </c>
      <c r="AG1432" s="57">
        <v>93</v>
      </c>
      <c r="AH1432" s="74"/>
      <c r="AI1432" s="74"/>
      <c r="AJ1432" s="74"/>
    </row>
    <row r="1433" spans="1:36" x14ac:dyDescent="0.35">
      <c r="A1433" t="s">
        <v>2334</v>
      </c>
      <c r="U1433" s="57">
        <v>163</v>
      </c>
      <c r="V1433" s="57">
        <v>16</v>
      </c>
      <c r="W1433" s="57">
        <v>15</v>
      </c>
      <c r="X1433" s="57"/>
      <c r="Y1433" s="57">
        <v>11</v>
      </c>
      <c r="Z1433" s="57">
        <v>7</v>
      </c>
      <c r="AC1433" s="57">
        <v>93</v>
      </c>
      <c r="AD1433" s="57">
        <v>117</v>
      </c>
      <c r="AE1433" s="57">
        <v>106</v>
      </c>
      <c r="AF1433" s="57">
        <v>78</v>
      </c>
      <c r="AG1433" s="57">
        <v>93</v>
      </c>
      <c r="AH1433" s="74"/>
      <c r="AI1433" s="74"/>
      <c r="AJ1433" s="74"/>
    </row>
    <row r="1434" spans="1:36" x14ac:dyDescent="0.35">
      <c r="A1434" t="s">
        <v>2335</v>
      </c>
      <c r="U1434" s="57">
        <v>176</v>
      </c>
      <c r="V1434" s="57">
        <v>13</v>
      </c>
      <c r="W1434" s="57">
        <v>22</v>
      </c>
      <c r="X1434" s="57"/>
      <c r="Y1434" s="57">
        <v>12</v>
      </c>
      <c r="Z1434" s="57">
        <v>9</v>
      </c>
      <c r="AC1434" s="57">
        <v>94</v>
      </c>
      <c r="AD1434" s="57">
        <v>117</v>
      </c>
      <c r="AE1434" s="57">
        <v>105</v>
      </c>
      <c r="AF1434" s="57">
        <v>84</v>
      </c>
      <c r="AG1434" s="57">
        <v>93</v>
      </c>
      <c r="AH1434" s="74"/>
      <c r="AI1434" s="74"/>
      <c r="AJ1434" s="74"/>
    </row>
    <row r="1435" spans="1:36" x14ac:dyDescent="0.35">
      <c r="A1435" t="s">
        <v>2336</v>
      </c>
      <c r="U1435" s="57">
        <v>193</v>
      </c>
      <c r="V1435" s="57">
        <v>19</v>
      </c>
      <c r="W1435" s="57">
        <v>18</v>
      </c>
      <c r="X1435" s="57">
        <v>7</v>
      </c>
      <c r="Y1435" s="57">
        <v>14</v>
      </c>
      <c r="Z1435" s="57">
        <v>9</v>
      </c>
      <c r="AC1435" s="57">
        <v>93</v>
      </c>
      <c r="AD1435" s="57">
        <v>117</v>
      </c>
      <c r="AE1435" s="57">
        <v>106</v>
      </c>
      <c r="AF1435" s="57">
        <v>84</v>
      </c>
      <c r="AG1435" s="57">
        <v>94</v>
      </c>
      <c r="AH1435" s="74"/>
      <c r="AI1435" s="74"/>
      <c r="AJ1435" s="74"/>
    </row>
    <row r="1436" spans="1:36" x14ac:dyDescent="0.35">
      <c r="A1436" t="s">
        <v>2337</v>
      </c>
      <c r="U1436" s="57">
        <v>184</v>
      </c>
      <c r="V1436" s="57">
        <v>17</v>
      </c>
      <c r="W1436" s="57">
        <v>22</v>
      </c>
      <c r="X1436" s="57">
        <v>7</v>
      </c>
      <c r="Y1436" s="57">
        <v>12</v>
      </c>
      <c r="Z1436" s="57">
        <v>8</v>
      </c>
      <c r="AC1436" s="57">
        <v>93</v>
      </c>
      <c r="AD1436" s="57">
        <v>115</v>
      </c>
      <c r="AE1436" s="57">
        <v>103</v>
      </c>
      <c r="AF1436" s="57">
        <v>85</v>
      </c>
      <c r="AG1436" s="57">
        <v>93</v>
      </c>
      <c r="AH1436" s="74"/>
      <c r="AI1436" s="74"/>
      <c r="AJ1436" s="74"/>
    </row>
    <row r="1437" spans="1:36" x14ac:dyDescent="0.35">
      <c r="A1437" t="s">
        <v>2338</v>
      </c>
      <c r="U1437" s="57">
        <v>173</v>
      </c>
      <c r="V1437" s="57">
        <v>16</v>
      </c>
      <c r="W1437" s="57">
        <v>15</v>
      </c>
      <c r="X1437" s="57">
        <v>8</v>
      </c>
      <c r="Y1437" s="57">
        <v>16</v>
      </c>
      <c r="Z1437" s="57">
        <v>8</v>
      </c>
      <c r="AC1437" s="57">
        <v>94</v>
      </c>
      <c r="AD1437" s="57">
        <v>112</v>
      </c>
      <c r="AE1437" s="57">
        <v>100</v>
      </c>
      <c r="AF1437" s="57">
        <v>80</v>
      </c>
      <c r="AG1437" s="57">
        <v>92</v>
      </c>
      <c r="AH1437" s="74"/>
      <c r="AI1437" s="74"/>
      <c r="AJ1437" s="74"/>
    </row>
    <row r="1438" spans="1:36" x14ac:dyDescent="0.35">
      <c r="A1438" t="s">
        <v>2339</v>
      </c>
      <c r="U1438" s="57">
        <v>183</v>
      </c>
      <c r="V1438" s="57">
        <v>18</v>
      </c>
      <c r="W1438" s="57">
        <v>23</v>
      </c>
      <c r="X1438" s="57">
        <v>6</v>
      </c>
      <c r="Y1438" s="57">
        <v>13</v>
      </c>
      <c r="Z1438" s="57">
        <v>6</v>
      </c>
      <c r="AC1438" s="57">
        <v>94</v>
      </c>
      <c r="AD1438" s="57">
        <v>119</v>
      </c>
      <c r="AE1438" s="57">
        <v>111</v>
      </c>
      <c r="AF1438" s="57">
        <v>98</v>
      </c>
      <c r="AG1438" s="57">
        <v>90</v>
      </c>
      <c r="AH1438" s="74"/>
      <c r="AI1438" s="74"/>
      <c r="AJ1438" s="74"/>
    </row>
    <row r="1439" spans="1:36" x14ac:dyDescent="0.35">
      <c r="A1439" t="s">
        <v>2340</v>
      </c>
      <c r="U1439" s="57">
        <v>156</v>
      </c>
      <c r="V1439" s="57">
        <v>19</v>
      </c>
      <c r="W1439" s="57">
        <v>16</v>
      </c>
      <c r="X1439" s="57">
        <v>6</v>
      </c>
      <c r="Y1439" s="57">
        <v>7</v>
      </c>
      <c r="Z1439" s="57">
        <v>8</v>
      </c>
      <c r="AC1439" s="57">
        <v>94</v>
      </c>
      <c r="AD1439" s="57">
        <v>124</v>
      </c>
      <c r="AE1439" s="57">
        <v>119</v>
      </c>
      <c r="AF1439" s="57">
        <v>98</v>
      </c>
      <c r="AG1439" s="57">
        <v>89</v>
      </c>
      <c r="AH1439" s="74"/>
      <c r="AI1439" s="74"/>
      <c r="AJ1439" s="74"/>
    </row>
    <row r="1440" spans="1:36" x14ac:dyDescent="0.35">
      <c r="A1440" t="s">
        <v>2341</v>
      </c>
      <c r="U1440" s="57">
        <v>163</v>
      </c>
      <c r="V1440" s="57">
        <v>15</v>
      </c>
      <c r="W1440" s="57">
        <v>21</v>
      </c>
      <c r="X1440" s="57"/>
      <c r="Y1440" s="57">
        <v>11</v>
      </c>
      <c r="Z1440" s="57">
        <v>12</v>
      </c>
      <c r="AC1440" s="57">
        <v>92</v>
      </c>
      <c r="AD1440" s="57">
        <v>117</v>
      </c>
      <c r="AE1440" s="57">
        <v>105</v>
      </c>
      <c r="AF1440" s="57">
        <v>80</v>
      </c>
      <c r="AG1440" s="57">
        <v>89</v>
      </c>
      <c r="AH1440" s="74"/>
      <c r="AI1440" s="74"/>
      <c r="AJ1440" s="74"/>
    </row>
    <row r="1441" spans="1:36" x14ac:dyDescent="0.35">
      <c r="A1441" t="s">
        <v>2342</v>
      </c>
      <c r="U1441" s="57">
        <v>174</v>
      </c>
      <c r="V1441" s="57">
        <v>16</v>
      </c>
      <c r="W1441" s="57">
        <v>21</v>
      </c>
      <c r="X1441" s="57">
        <v>7</v>
      </c>
      <c r="Y1441" s="57">
        <v>8</v>
      </c>
      <c r="Z1441" s="57">
        <v>8</v>
      </c>
      <c r="AC1441" s="57">
        <v>94</v>
      </c>
      <c r="AD1441" s="57">
        <v>118</v>
      </c>
      <c r="AE1441" s="57">
        <v>105</v>
      </c>
      <c r="AF1441" s="57">
        <v>85</v>
      </c>
      <c r="AG1441" s="57">
        <v>88</v>
      </c>
      <c r="AH1441" s="74"/>
      <c r="AI1441" s="74"/>
      <c r="AJ1441" s="74"/>
    </row>
    <row r="1442" spans="1:36" x14ac:dyDescent="0.35">
      <c r="A1442" t="s">
        <v>2343</v>
      </c>
      <c r="U1442" s="57">
        <v>179</v>
      </c>
      <c r="V1442" s="57">
        <v>13</v>
      </c>
      <c r="W1442" s="57">
        <v>19</v>
      </c>
      <c r="X1442" s="57">
        <v>9</v>
      </c>
      <c r="Y1442" s="57">
        <v>13</v>
      </c>
      <c r="Z1442" s="57">
        <v>10</v>
      </c>
      <c r="AC1442" s="57">
        <v>94</v>
      </c>
      <c r="AD1442" s="57">
        <v>117</v>
      </c>
      <c r="AE1442" s="57">
        <v>104</v>
      </c>
      <c r="AF1442" s="57">
        <v>82</v>
      </c>
      <c r="AG1442" s="57">
        <v>84</v>
      </c>
      <c r="AH1442" s="74"/>
      <c r="AI1442" s="74"/>
      <c r="AJ1442" s="74"/>
    </row>
    <row r="1443" spans="1:36" x14ac:dyDescent="0.35">
      <c r="A1443" t="s">
        <v>2344</v>
      </c>
      <c r="U1443" s="57">
        <v>171</v>
      </c>
      <c r="V1443" s="57">
        <v>12</v>
      </c>
      <c r="W1443" s="57">
        <v>23</v>
      </c>
      <c r="X1443" s="57">
        <v>6</v>
      </c>
      <c r="Y1443" s="57">
        <v>11</v>
      </c>
      <c r="Z1443" s="57">
        <v>9</v>
      </c>
      <c r="AC1443" s="57">
        <v>93</v>
      </c>
      <c r="AD1443" s="57">
        <v>113</v>
      </c>
      <c r="AE1443" s="57">
        <v>102</v>
      </c>
      <c r="AF1443" s="57">
        <v>87</v>
      </c>
      <c r="AG1443" s="57">
        <v>84</v>
      </c>
      <c r="AH1443" s="74"/>
      <c r="AI1443" s="74"/>
      <c r="AJ1443" s="74"/>
    </row>
    <row r="1444" spans="1:36" x14ac:dyDescent="0.35">
      <c r="A1444" t="s">
        <v>2345</v>
      </c>
      <c r="U1444" s="57">
        <v>196</v>
      </c>
      <c r="V1444" s="57">
        <v>15</v>
      </c>
      <c r="W1444" s="57">
        <v>25</v>
      </c>
      <c r="X1444" s="57">
        <v>12</v>
      </c>
      <c r="Y1444" s="57">
        <v>13</v>
      </c>
      <c r="Z1444" s="57">
        <v>10</v>
      </c>
      <c r="AC1444" s="57">
        <v>96</v>
      </c>
      <c r="AD1444" s="57">
        <v>113</v>
      </c>
      <c r="AE1444" s="57">
        <v>102</v>
      </c>
      <c r="AF1444" s="57">
        <v>84</v>
      </c>
      <c r="AG1444" s="57">
        <v>80</v>
      </c>
      <c r="AH1444" s="74"/>
      <c r="AI1444" s="74"/>
      <c r="AJ1444" s="74"/>
    </row>
    <row r="1445" spans="1:36" x14ac:dyDescent="0.35">
      <c r="A1445" t="s">
        <v>2346</v>
      </c>
      <c r="U1445" s="57">
        <v>150</v>
      </c>
      <c r="V1445" s="57">
        <v>21</v>
      </c>
      <c r="W1445" s="57">
        <v>20</v>
      </c>
      <c r="X1445" s="57"/>
      <c r="Y1445" s="57">
        <v>7</v>
      </c>
      <c r="Z1445" s="57">
        <v>12</v>
      </c>
      <c r="AC1445" s="57">
        <v>97</v>
      </c>
      <c r="AD1445" s="57">
        <v>118</v>
      </c>
      <c r="AE1445" s="57">
        <v>108</v>
      </c>
      <c r="AF1445" s="57">
        <v>99</v>
      </c>
      <c r="AG1445" s="57">
        <v>81</v>
      </c>
      <c r="AH1445" s="74"/>
      <c r="AI1445" s="74"/>
      <c r="AJ1445" s="74"/>
    </row>
    <row r="1446" spans="1:36" x14ac:dyDescent="0.35">
      <c r="A1446" t="s">
        <v>2347</v>
      </c>
      <c r="U1446" s="57">
        <v>135</v>
      </c>
      <c r="V1446" s="57">
        <v>14</v>
      </c>
      <c r="W1446" s="57">
        <v>13</v>
      </c>
      <c r="X1446" s="57">
        <v>7</v>
      </c>
      <c r="Y1446" s="57">
        <v>8</v>
      </c>
      <c r="Z1446" s="57">
        <v>9</v>
      </c>
      <c r="AC1446" s="57">
        <v>100</v>
      </c>
      <c r="AD1446" s="57">
        <v>128</v>
      </c>
      <c r="AE1446" s="57">
        <v>116</v>
      </c>
      <c r="AF1446" s="57">
        <v>103</v>
      </c>
      <c r="AG1446" s="57">
        <v>84</v>
      </c>
      <c r="AH1446" s="74"/>
      <c r="AI1446" s="74"/>
      <c r="AJ1446" s="74"/>
    </row>
    <row r="1447" spans="1:36" x14ac:dyDescent="0.35">
      <c r="A1447" t="s">
        <v>2348</v>
      </c>
      <c r="U1447" s="57">
        <v>166</v>
      </c>
      <c r="V1447" s="57">
        <v>16</v>
      </c>
      <c r="W1447" s="57">
        <v>21</v>
      </c>
      <c r="X1447" s="57">
        <v>6</v>
      </c>
      <c r="Y1447" s="57">
        <v>11</v>
      </c>
      <c r="Z1447" s="57">
        <v>7</v>
      </c>
      <c r="AC1447" s="57">
        <v>96</v>
      </c>
      <c r="AD1447" s="57">
        <v>119</v>
      </c>
      <c r="AE1447" s="57">
        <v>105</v>
      </c>
      <c r="AF1447" s="57">
        <v>79</v>
      </c>
      <c r="AG1447" s="57">
        <v>85</v>
      </c>
      <c r="AH1447" s="74"/>
      <c r="AI1447" s="74"/>
      <c r="AJ1447" s="74"/>
    </row>
    <row r="1448" spans="1:36" x14ac:dyDescent="0.35">
      <c r="A1448" t="s">
        <v>2349</v>
      </c>
      <c r="U1448" s="57">
        <v>175</v>
      </c>
      <c r="V1448" s="57">
        <v>15</v>
      </c>
      <c r="W1448" s="57">
        <v>19</v>
      </c>
      <c r="X1448" s="57">
        <v>9</v>
      </c>
      <c r="Y1448" s="57">
        <v>11</v>
      </c>
      <c r="Z1448" s="57">
        <v>8</v>
      </c>
      <c r="AC1448" s="57">
        <v>95</v>
      </c>
      <c r="AD1448" s="57">
        <v>118</v>
      </c>
      <c r="AE1448" s="57">
        <v>104</v>
      </c>
      <c r="AF1448" s="57">
        <v>84</v>
      </c>
      <c r="AG1448" s="57">
        <v>86</v>
      </c>
      <c r="AH1448" s="74"/>
      <c r="AI1448" s="74"/>
      <c r="AJ1448" s="74"/>
    </row>
    <row r="1449" spans="1:36" x14ac:dyDescent="0.35">
      <c r="A1449" t="s">
        <v>2350</v>
      </c>
      <c r="U1449" s="57">
        <v>184</v>
      </c>
      <c r="V1449" s="57">
        <v>10</v>
      </c>
      <c r="W1449" s="57">
        <v>31</v>
      </c>
      <c r="X1449" s="57">
        <v>6</v>
      </c>
      <c r="Y1449" s="57">
        <v>13</v>
      </c>
      <c r="Z1449" s="57">
        <v>10</v>
      </c>
      <c r="AC1449" s="57">
        <v>96</v>
      </c>
      <c r="AD1449" s="57">
        <v>118</v>
      </c>
      <c r="AE1449" s="57">
        <v>104</v>
      </c>
      <c r="AF1449" s="57">
        <v>84</v>
      </c>
      <c r="AG1449" s="57">
        <v>93</v>
      </c>
      <c r="AH1449" s="74"/>
      <c r="AI1449" s="74"/>
      <c r="AJ1449" s="74"/>
    </row>
    <row r="1450" spans="1:36" x14ac:dyDescent="0.35">
      <c r="A1450" t="s">
        <v>2351</v>
      </c>
      <c r="U1450" s="57">
        <v>187</v>
      </c>
      <c r="V1450" s="57">
        <v>14</v>
      </c>
      <c r="W1450" s="57">
        <v>21</v>
      </c>
      <c r="X1450" s="57"/>
      <c r="Y1450" s="57">
        <v>15</v>
      </c>
      <c r="Z1450" s="57">
        <v>8</v>
      </c>
      <c r="AC1450" s="57">
        <v>95</v>
      </c>
      <c r="AD1450" s="57">
        <v>116</v>
      </c>
      <c r="AE1450" s="57">
        <v>102</v>
      </c>
      <c r="AF1450" s="57">
        <v>87</v>
      </c>
      <c r="AG1450" s="57">
        <v>94</v>
      </c>
      <c r="AH1450" s="74"/>
      <c r="AI1450" s="74"/>
      <c r="AJ1450" s="74"/>
    </row>
    <row r="1451" spans="1:36" x14ac:dyDescent="0.35">
      <c r="A1451" t="s">
        <v>2352</v>
      </c>
      <c r="U1451" s="57">
        <v>190</v>
      </c>
      <c r="V1451" s="57">
        <v>17</v>
      </c>
      <c r="W1451" s="57">
        <v>20</v>
      </c>
      <c r="X1451" s="57">
        <v>9</v>
      </c>
      <c r="Y1451" s="57">
        <v>10</v>
      </c>
      <c r="Z1451" s="57">
        <v>8</v>
      </c>
      <c r="AC1451" s="57">
        <v>97</v>
      </c>
      <c r="AD1451" s="57">
        <v>115</v>
      </c>
      <c r="AE1451" s="57">
        <v>100</v>
      </c>
      <c r="AF1451" s="57">
        <v>80</v>
      </c>
      <c r="AG1451" s="57">
        <v>101</v>
      </c>
      <c r="AH1451" s="74"/>
      <c r="AI1451" s="74"/>
      <c r="AJ1451" s="74"/>
    </row>
    <row r="1452" spans="1:36" x14ac:dyDescent="0.35">
      <c r="A1452" t="s">
        <v>2353</v>
      </c>
      <c r="U1452" s="57">
        <v>178</v>
      </c>
      <c r="V1452" s="57">
        <v>18</v>
      </c>
      <c r="W1452" s="57">
        <v>17</v>
      </c>
      <c r="X1452" s="57">
        <v>9</v>
      </c>
      <c r="Y1452" s="57">
        <v>12</v>
      </c>
      <c r="Z1452" s="57">
        <v>6</v>
      </c>
      <c r="AC1452" s="57">
        <v>102</v>
      </c>
      <c r="AD1452" s="57">
        <v>123</v>
      </c>
      <c r="AE1452" s="57">
        <v>108</v>
      </c>
      <c r="AF1452" s="57">
        <v>98</v>
      </c>
      <c r="AG1452" s="57">
        <v>102</v>
      </c>
      <c r="AH1452" s="74"/>
      <c r="AI1452" s="74"/>
      <c r="AJ1452" s="74"/>
    </row>
    <row r="1453" spans="1:36" x14ac:dyDescent="0.35">
      <c r="A1453" t="s">
        <v>2354</v>
      </c>
      <c r="U1453" s="57">
        <v>159</v>
      </c>
      <c r="V1453" s="57">
        <v>17</v>
      </c>
      <c r="W1453" s="57">
        <v>17</v>
      </c>
      <c r="X1453" s="57">
        <v>8</v>
      </c>
      <c r="Y1453" s="57">
        <v>9</v>
      </c>
      <c r="Z1453" s="57">
        <v>10</v>
      </c>
      <c r="AC1453" s="57">
        <v>103</v>
      </c>
      <c r="AD1453" s="57">
        <v>129</v>
      </c>
      <c r="AE1453" s="57">
        <v>118</v>
      </c>
      <c r="AF1453" s="57">
        <v>102</v>
      </c>
      <c r="AG1453" s="57">
        <v>100</v>
      </c>
      <c r="AH1453" s="74"/>
      <c r="AI1453" s="74"/>
      <c r="AJ1453" s="74"/>
    </row>
    <row r="1454" spans="1:36" x14ac:dyDescent="0.35">
      <c r="A1454" t="s">
        <v>2355</v>
      </c>
      <c r="U1454" s="57">
        <v>172</v>
      </c>
      <c r="V1454" s="57">
        <v>15</v>
      </c>
      <c r="W1454" s="57">
        <v>19</v>
      </c>
      <c r="X1454" s="57">
        <v>12</v>
      </c>
      <c r="Y1454" s="57">
        <v>13</v>
      </c>
      <c r="Z1454" s="57">
        <v>8</v>
      </c>
      <c r="AC1454" s="57">
        <v>97</v>
      </c>
      <c r="AD1454" s="57">
        <v>118</v>
      </c>
      <c r="AE1454" s="57">
        <v>103</v>
      </c>
      <c r="AF1454" s="57">
        <v>76</v>
      </c>
      <c r="AG1454" s="57">
        <v>99</v>
      </c>
      <c r="AH1454" s="74"/>
      <c r="AI1454" s="74"/>
      <c r="AJ1454" s="74"/>
    </row>
    <row r="1455" spans="1:36" x14ac:dyDescent="0.35">
      <c r="A1455" t="s">
        <v>2356</v>
      </c>
      <c r="U1455" s="57">
        <v>187</v>
      </c>
      <c r="V1455" s="57">
        <v>16</v>
      </c>
      <c r="W1455" s="57">
        <v>24</v>
      </c>
      <c r="X1455" s="57">
        <v>7</v>
      </c>
      <c r="Y1455" s="57">
        <v>13</v>
      </c>
      <c r="Z1455" s="57">
        <v>8</v>
      </c>
      <c r="AC1455" s="57">
        <v>95</v>
      </c>
      <c r="AD1455" s="57">
        <v>116</v>
      </c>
      <c r="AE1455" s="57">
        <v>102</v>
      </c>
      <c r="AF1455" s="57">
        <v>78</v>
      </c>
      <c r="AG1455" s="57">
        <v>98</v>
      </c>
      <c r="AH1455" s="74"/>
      <c r="AI1455" s="74"/>
      <c r="AJ1455" s="74"/>
    </row>
    <row r="1456" spans="1:36" x14ac:dyDescent="0.35">
      <c r="A1456" t="s">
        <v>2357</v>
      </c>
      <c r="U1456" s="57">
        <v>173</v>
      </c>
      <c r="V1456" s="57">
        <v>16</v>
      </c>
      <c r="W1456" s="57">
        <v>21</v>
      </c>
      <c r="X1456" s="57">
        <v>7</v>
      </c>
      <c r="Y1456" s="57">
        <v>10</v>
      </c>
      <c r="Z1456" s="57">
        <v>8</v>
      </c>
      <c r="AC1456" s="57">
        <v>97</v>
      </c>
      <c r="AD1456" s="57">
        <v>116</v>
      </c>
      <c r="AE1456" s="57">
        <v>101</v>
      </c>
      <c r="AF1456" s="57">
        <v>76</v>
      </c>
      <c r="AG1456" s="57">
        <v>93</v>
      </c>
      <c r="AH1456" s="74"/>
      <c r="AI1456" s="74"/>
      <c r="AJ1456" s="74"/>
    </row>
    <row r="1457" spans="1:36" x14ac:dyDescent="0.35">
      <c r="A1457" t="s">
        <v>2358</v>
      </c>
      <c r="U1457" s="57">
        <v>147</v>
      </c>
      <c r="V1457" s="57">
        <v>14</v>
      </c>
      <c r="W1457" s="57">
        <v>24</v>
      </c>
      <c r="X1457" s="57">
        <v>6</v>
      </c>
      <c r="Y1457" s="57">
        <v>7</v>
      </c>
      <c r="Z1457" s="57">
        <v>8</v>
      </c>
      <c r="AC1457" s="57">
        <v>94</v>
      </c>
      <c r="AD1457" s="57">
        <v>107</v>
      </c>
      <c r="AE1457" s="57">
        <v>89</v>
      </c>
      <c r="AF1457" s="57">
        <v>75</v>
      </c>
      <c r="AG1457" s="57">
        <v>91</v>
      </c>
      <c r="AH1457" s="74"/>
      <c r="AI1457" s="74"/>
      <c r="AJ1457" s="74"/>
    </row>
    <row r="1458" spans="1:36" x14ac:dyDescent="0.35">
      <c r="A1458" t="s">
        <v>2359</v>
      </c>
      <c r="U1458" s="57">
        <v>168</v>
      </c>
      <c r="V1458" s="57">
        <v>12</v>
      </c>
      <c r="W1458" s="57">
        <v>10</v>
      </c>
      <c r="X1458" s="57">
        <v>10</v>
      </c>
      <c r="Y1458" s="57">
        <v>7</v>
      </c>
      <c r="Z1458" s="57">
        <v>8</v>
      </c>
      <c r="AC1458" s="57">
        <v>95</v>
      </c>
      <c r="AD1458" s="57">
        <v>99</v>
      </c>
      <c r="AE1458" s="57">
        <v>73</v>
      </c>
      <c r="AF1458" s="57">
        <v>71</v>
      </c>
      <c r="AG1458" s="57">
        <v>89</v>
      </c>
      <c r="AH1458" s="74"/>
      <c r="AI1458" s="74"/>
      <c r="AJ1458" s="74"/>
    </row>
    <row r="1459" spans="1:36" x14ac:dyDescent="0.35">
      <c r="A1459" t="s">
        <v>2360</v>
      </c>
      <c r="U1459" s="57">
        <v>162</v>
      </c>
      <c r="V1459" s="57">
        <v>10</v>
      </c>
      <c r="W1459" s="57">
        <v>14</v>
      </c>
      <c r="X1459" s="57">
        <v>7</v>
      </c>
      <c r="Y1459" s="57">
        <v>11</v>
      </c>
      <c r="Z1459" s="57">
        <v>7</v>
      </c>
      <c r="AC1459" s="57">
        <v>101</v>
      </c>
      <c r="AD1459" s="57">
        <v>115</v>
      </c>
      <c r="AE1459" s="57">
        <v>86</v>
      </c>
      <c r="AF1459" s="57">
        <v>87</v>
      </c>
      <c r="AG1459" s="57">
        <v>87</v>
      </c>
      <c r="AH1459" s="74"/>
      <c r="AI1459" s="74"/>
      <c r="AJ1459" s="74"/>
    </row>
    <row r="1460" spans="1:36" x14ac:dyDescent="0.35">
      <c r="A1460" t="s">
        <v>2361</v>
      </c>
      <c r="U1460" s="57">
        <v>94</v>
      </c>
      <c r="V1460" s="57">
        <v>11</v>
      </c>
      <c r="W1460" s="57">
        <v>12</v>
      </c>
      <c r="X1460" s="57"/>
      <c r="Y1460" s="57"/>
      <c r="Z1460" s="57"/>
      <c r="AC1460" s="57">
        <v>94</v>
      </c>
      <c r="AD1460" s="57">
        <v>110</v>
      </c>
      <c r="AE1460" s="57">
        <v>59</v>
      </c>
      <c r="AF1460" s="57">
        <v>69</v>
      </c>
      <c r="AG1460" s="57">
        <v>83</v>
      </c>
      <c r="AH1460" s="74"/>
      <c r="AI1460" s="74"/>
      <c r="AJ1460" s="74"/>
    </row>
    <row r="1461" spans="1:36" x14ac:dyDescent="0.35">
      <c r="A1461" t="s">
        <v>2362</v>
      </c>
      <c r="U1461" s="57">
        <v>18</v>
      </c>
      <c r="V1461" s="57"/>
      <c r="W1461" s="57"/>
      <c r="X1461" s="57"/>
      <c r="Y1461" s="57"/>
      <c r="Z1461" s="57"/>
      <c r="AC1461" s="57">
        <v>49</v>
      </c>
      <c r="AD1461" s="57">
        <v>35</v>
      </c>
      <c r="AE1461" s="57">
        <v>3</v>
      </c>
      <c r="AF1461" s="57"/>
      <c r="AG1461" s="57"/>
      <c r="AH1461" s="74"/>
      <c r="AI1461" s="74"/>
      <c r="AJ1461" s="74"/>
    </row>
    <row r="1462" spans="1:36" x14ac:dyDescent="0.35">
      <c r="A1462" t="s">
        <v>2363</v>
      </c>
      <c r="U1462" s="57">
        <v>85</v>
      </c>
      <c r="V1462" s="57">
        <v>8</v>
      </c>
      <c r="W1462" s="57">
        <v>11</v>
      </c>
      <c r="X1462" s="57"/>
      <c r="Y1462" s="57">
        <v>7</v>
      </c>
      <c r="Z1462" s="57"/>
      <c r="AC1462" s="57">
        <v>68</v>
      </c>
      <c r="AD1462" s="57">
        <v>53</v>
      </c>
      <c r="AE1462" s="57">
        <v>13</v>
      </c>
      <c r="AF1462" s="57">
        <v>109</v>
      </c>
      <c r="AG1462" s="57"/>
      <c r="AH1462" s="74"/>
      <c r="AI1462" s="74"/>
      <c r="AJ1462" s="74"/>
    </row>
    <row r="1463" spans="1:36" x14ac:dyDescent="0.35">
      <c r="A1463" t="s">
        <v>2364</v>
      </c>
      <c r="U1463" s="57">
        <v>113</v>
      </c>
      <c r="V1463" s="57">
        <v>13</v>
      </c>
      <c r="W1463" s="57">
        <v>13</v>
      </c>
      <c r="X1463" s="57"/>
      <c r="Y1463" s="57">
        <v>8</v>
      </c>
      <c r="Z1463" s="57"/>
      <c r="AC1463" s="57">
        <v>76</v>
      </c>
      <c r="AD1463" s="57">
        <v>71</v>
      </c>
      <c r="AE1463" s="57">
        <v>43</v>
      </c>
      <c r="AF1463" s="57">
        <v>91</v>
      </c>
      <c r="AG1463" s="57"/>
      <c r="AH1463" s="74"/>
      <c r="AI1463" s="74"/>
      <c r="AJ1463" s="74"/>
    </row>
    <row r="1464" spans="1:36" x14ac:dyDescent="0.35">
      <c r="A1464" t="s">
        <v>2365</v>
      </c>
      <c r="U1464" s="57">
        <v>110</v>
      </c>
      <c r="V1464" s="57">
        <v>8</v>
      </c>
      <c r="W1464" s="57">
        <v>11</v>
      </c>
      <c r="X1464" s="57"/>
      <c r="Y1464" s="57"/>
      <c r="Z1464" s="57">
        <v>6</v>
      </c>
      <c r="AC1464" s="57">
        <v>77</v>
      </c>
      <c r="AD1464" s="57">
        <v>74</v>
      </c>
      <c r="AE1464" s="57">
        <v>48</v>
      </c>
      <c r="AF1464" s="57">
        <v>102</v>
      </c>
      <c r="AG1464" s="57"/>
      <c r="AH1464" s="74"/>
      <c r="AI1464" s="74"/>
      <c r="AJ1464" s="74"/>
    </row>
    <row r="1465" spans="1:36" x14ac:dyDescent="0.35">
      <c r="A1465" t="s">
        <v>2366</v>
      </c>
      <c r="U1465" s="57">
        <v>151</v>
      </c>
      <c r="V1465" s="57">
        <v>12</v>
      </c>
      <c r="W1465" s="57">
        <v>16</v>
      </c>
      <c r="X1465" s="57">
        <v>6</v>
      </c>
      <c r="Y1465" s="57"/>
      <c r="Z1465" s="57">
        <v>6</v>
      </c>
      <c r="AC1465" s="57">
        <v>79</v>
      </c>
      <c r="AD1465" s="57">
        <v>75</v>
      </c>
      <c r="AE1465" s="57">
        <v>49</v>
      </c>
      <c r="AF1465" s="57">
        <v>107</v>
      </c>
      <c r="AG1465" s="57"/>
      <c r="AH1465" s="74"/>
      <c r="AI1465" s="74"/>
      <c r="AJ1465" s="74"/>
    </row>
    <row r="1466" spans="1:36" x14ac:dyDescent="0.35">
      <c r="A1466" t="s">
        <v>2367</v>
      </c>
      <c r="U1466" s="57">
        <v>166</v>
      </c>
      <c r="V1466" s="57">
        <v>17</v>
      </c>
      <c r="W1466" s="57">
        <v>17</v>
      </c>
      <c r="X1466" s="57">
        <v>7</v>
      </c>
      <c r="Y1466" s="57">
        <v>14</v>
      </c>
      <c r="Z1466" s="57">
        <v>7</v>
      </c>
      <c r="AC1466" s="57">
        <v>85</v>
      </c>
      <c r="AD1466" s="57">
        <v>98</v>
      </c>
      <c r="AE1466" s="57">
        <v>79</v>
      </c>
      <c r="AF1466" s="57">
        <v>100</v>
      </c>
      <c r="AG1466" s="57"/>
      <c r="AH1466" s="74"/>
      <c r="AI1466" s="74"/>
      <c r="AJ1466" s="74"/>
    </row>
    <row r="1467" spans="1:36" x14ac:dyDescent="0.35">
      <c r="A1467" t="s">
        <v>2368</v>
      </c>
      <c r="U1467" s="57">
        <v>102</v>
      </c>
      <c r="V1467" s="57">
        <v>6</v>
      </c>
      <c r="W1467" s="57">
        <v>14</v>
      </c>
      <c r="X1467" s="57"/>
      <c r="Y1467" s="57">
        <v>9</v>
      </c>
      <c r="Z1467" s="57"/>
      <c r="AC1467" s="57">
        <v>83</v>
      </c>
      <c r="AD1467" s="57">
        <v>97</v>
      </c>
      <c r="AE1467" s="57">
        <v>64</v>
      </c>
      <c r="AF1467" s="57">
        <v>91</v>
      </c>
      <c r="AG1467" s="57"/>
      <c r="AH1467" s="74"/>
      <c r="AI1467" s="74"/>
      <c r="AJ1467" s="74"/>
    </row>
    <row r="1468" spans="1:36" x14ac:dyDescent="0.35">
      <c r="A1468" t="s">
        <v>2369</v>
      </c>
      <c r="U1468" s="57">
        <v>90</v>
      </c>
      <c r="V1468" s="57">
        <v>7</v>
      </c>
      <c r="W1468" s="57"/>
      <c r="X1468" s="57">
        <v>6</v>
      </c>
      <c r="Y1468" s="57"/>
      <c r="Z1468" s="57"/>
      <c r="AC1468" s="57">
        <v>60</v>
      </c>
      <c r="AD1468" s="57">
        <v>48</v>
      </c>
      <c r="AE1468" s="57">
        <v>12</v>
      </c>
      <c r="AF1468" s="57">
        <v>89</v>
      </c>
      <c r="AG1468" s="57"/>
      <c r="AH1468" s="74">
        <v>1.28</v>
      </c>
      <c r="AI1468" s="74">
        <v>-12.34</v>
      </c>
      <c r="AJ1468" s="74">
        <v>4.4800000000000004</v>
      </c>
    </row>
    <row r="1469" spans="1:36" x14ac:dyDescent="0.35">
      <c r="A1469" t="s">
        <v>2370</v>
      </c>
      <c r="U1469" s="57">
        <v>117</v>
      </c>
      <c r="V1469" s="57">
        <v>8</v>
      </c>
      <c r="W1469" s="57">
        <v>10</v>
      </c>
      <c r="X1469" s="57"/>
      <c r="Y1469" s="57"/>
      <c r="Z1469" s="57"/>
      <c r="AC1469" s="57">
        <v>77</v>
      </c>
      <c r="AD1469" s="57">
        <v>85</v>
      </c>
      <c r="AE1469" s="57">
        <v>62</v>
      </c>
      <c r="AF1469" s="57">
        <v>68</v>
      </c>
      <c r="AG1469" s="57"/>
      <c r="AH1469" s="74">
        <v>27.89</v>
      </c>
      <c r="AI1469" s="74">
        <v>23.95</v>
      </c>
      <c r="AJ1469" s="74">
        <v>13.27</v>
      </c>
    </row>
    <row r="1470" spans="1:36" x14ac:dyDescent="0.35">
      <c r="A1470" t="s">
        <v>2371</v>
      </c>
      <c r="U1470" s="57">
        <v>148</v>
      </c>
      <c r="V1470" s="57">
        <v>9</v>
      </c>
      <c r="W1470" s="57">
        <v>18</v>
      </c>
      <c r="X1470" s="57">
        <v>7</v>
      </c>
      <c r="Y1470" s="57">
        <v>8</v>
      </c>
      <c r="Z1470" s="57">
        <v>7</v>
      </c>
      <c r="AC1470" s="57">
        <v>80</v>
      </c>
      <c r="AD1470" s="57">
        <v>94</v>
      </c>
      <c r="AE1470" s="57">
        <v>83</v>
      </c>
      <c r="AF1470" s="57">
        <v>72</v>
      </c>
      <c r="AG1470" s="57"/>
      <c r="AH1470" s="74">
        <v>34.97</v>
      </c>
      <c r="AI1470" s="74">
        <v>28.32</v>
      </c>
      <c r="AJ1470" s="74">
        <v>10.25</v>
      </c>
    </row>
    <row r="1471" spans="1:36" x14ac:dyDescent="0.35">
      <c r="A1471" t="s">
        <v>2372</v>
      </c>
      <c r="U1471" s="57">
        <v>168</v>
      </c>
      <c r="V1471" s="57">
        <v>15</v>
      </c>
      <c r="W1471" s="57">
        <v>18</v>
      </c>
      <c r="X1471" s="57">
        <v>8</v>
      </c>
      <c r="Y1471" s="57">
        <v>9</v>
      </c>
      <c r="Z1471" s="57">
        <v>9</v>
      </c>
      <c r="AC1471" s="57">
        <v>80</v>
      </c>
      <c r="AD1471" s="57">
        <v>95</v>
      </c>
      <c r="AE1471" s="57">
        <v>84</v>
      </c>
      <c r="AF1471" s="57">
        <v>93</v>
      </c>
      <c r="AG1471" s="57"/>
      <c r="AH1471" s="74">
        <v>36.53</v>
      </c>
      <c r="AI1471" s="74">
        <v>30.11</v>
      </c>
      <c r="AJ1471" s="74">
        <v>8.67</v>
      </c>
    </row>
    <row r="1472" spans="1:36" x14ac:dyDescent="0.35">
      <c r="A1472" t="s">
        <v>2373</v>
      </c>
      <c r="U1472" s="57">
        <v>159</v>
      </c>
      <c r="V1472" s="57">
        <v>15</v>
      </c>
      <c r="W1472" s="57">
        <v>15</v>
      </c>
      <c r="X1472" s="57"/>
      <c r="Y1472" s="57">
        <v>13</v>
      </c>
      <c r="Z1472" s="57">
        <v>7</v>
      </c>
      <c r="AC1472" s="57">
        <v>81</v>
      </c>
      <c r="AD1472" s="57">
        <v>95</v>
      </c>
      <c r="AE1472" s="57">
        <v>86</v>
      </c>
      <c r="AF1472" s="57">
        <v>83</v>
      </c>
      <c r="AG1472" s="57"/>
      <c r="AH1472" s="74">
        <v>16.3</v>
      </c>
      <c r="AI1472" s="74">
        <v>12.16</v>
      </c>
      <c r="AJ1472" s="74">
        <v>1.43</v>
      </c>
    </row>
    <row r="1473" spans="1:36" x14ac:dyDescent="0.35">
      <c r="A1473" t="s">
        <v>2374</v>
      </c>
      <c r="U1473" s="57">
        <v>165</v>
      </c>
      <c r="V1473" s="57">
        <v>16</v>
      </c>
      <c r="W1473" s="57">
        <v>23</v>
      </c>
      <c r="X1473" s="57">
        <v>9</v>
      </c>
      <c r="Y1473" s="57">
        <v>11</v>
      </c>
      <c r="Z1473" s="57">
        <v>7</v>
      </c>
      <c r="AC1473" s="57">
        <v>89</v>
      </c>
      <c r="AD1473" s="57">
        <v>107</v>
      </c>
      <c r="AE1473" s="57">
        <v>95</v>
      </c>
      <c r="AF1473" s="57">
        <v>101</v>
      </c>
      <c r="AG1473" s="57"/>
      <c r="AH1473" s="74">
        <v>9.08</v>
      </c>
      <c r="AI1473" s="74">
        <v>5.13</v>
      </c>
      <c r="AJ1473" s="74">
        <v>-5.53</v>
      </c>
    </row>
    <row r="1474" spans="1:36" x14ac:dyDescent="0.35">
      <c r="A1474" t="s">
        <v>2375</v>
      </c>
      <c r="U1474" s="57">
        <v>139</v>
      </c>
      <c r="V1474" s="57">
        <v>18</v>
      </c>
      <c r="W1474" s="57">
        <v>15</v>
      </c>
      <c r="X1474" s="57">
        <v>8</v>
      </c>
      <c r="Y1474" s="57">
        <v>8</v>
      </c>
      <c r="Z1474" s="57">
        <v>7</v>
      </c>
      <c r="AC1474" s="57">
        <v>89</v>
      </c>
      <c r="AD1474" s="57">
        <v>113</v>
      </c>
      <c r="AE1474" s="57">
        <v>103</v>
      </c>
      <c r="AF1474" s="57">
        <v>91</v>
      </c>
      <c r="AG1474" s="57"/>
      <c r="AH1474" s="74">
        <v>1.84</v>
      </c>
      <c r="AI1474" s="74">
        <v>-11.19</v>
      </c>
      <c r="AJ1474" s="74">
        <v>-5.86</v>
      </c>
    </row>
    <row r="1475" spans="1:36" x14ac:dyDescent="0.35">
      <c r="A1475" t="s">
        <v>2376</v>
      </c>
      <c r="U1475" s="57">
        <v>148</v>
      </c>
      <c r="V1475" s="57">
        <v>15</v>
      </c>
      <c r="W1475" s="57">
        <v>13</v>
      </c>
      <c r="X1475" s="57">
        <v>6</v>
      </c>
      <c r="Y1475" s="57">
        <v>14</v>
      </c>
      <c r="Z1475" s="57">
        <v>6</v>
      </c>
      <c r="AC1475" s="57">
        <v>88</v>
      </c>
      <c r="AD1475" s="57">
        <v>112</v>
      </c>
      <c r="AE1475" s="57">
        <v>98</v>
      </c>
      <c r="AF1475" s="57">
        <v>64</v>
      </c>
      <c r="AG1475" s="57"/>
      <c r="AH1475" s="74">
        <v>-4.58</v>
      </c>
      <c r="AI1475" s="74">
        <v>-20.420000000000002</v>
      </c>
      <c r="AJ1475" s="74">
        <v>-2.74</v>
      </c>
    </row>
    <row r="1476" spans="1:36" x14ac:dyDescent="0.35">
      <c r="A1476" t="s">
        <v>2377</v>
      </c>
      <c r="U1476" s="57">
        <v>113</v>
      </c>
      <c r="V1476" s="57">
        <v>9</v>
      </c>
      <c r="W1476" s="57">
        <v>17</v>
      </c>
      <c r="X1476" s="57"/>
      <c r="Y1476" s="57">
        <v>12</v>
      </c>
      <c r="Z1476" s="57">
        <v>7</v>
      </c>
      <c r="AC1476" s="57">
        <v>90</v>
      </c>
      <c r="AD1476" s="57">
        <v>112</v>
      </c>
      <c r="AE1476" s="57">
        <v>97</v>
      </c>
      <c r="AF1476" s="57">
        <v>79</v>
      </c>
      <c r="AG1476" s="57"/>
      <c r="AH1476" s="74">
        <v>-5.95</v>
      </c>
      <c r="AI1476" s="74">
        <v>-18.670000000000002</v>
      </c>
      <c r="AJ1476" s="74">
        <v>-9.74</v>
      </c>
    </row>
    <row r="1477" spans="1:36" x14ac:dyDescent="0.35">
      <c r="A1477" t="s">
        <v>2378</v>
      </c>
      <c r="U1477" s="57">
        <v>142</v>
      </c>
      <c r="V1477" s="57">
        <v>20</v>
      </c>
      <c r="W1477" s="57">
        <v>25</v>
      </c>
      <c r="X1477" s="57">
        <v>6</v>
      </c>
      <c r="Y1477" s="57">
        <v>14</v>
      </c>
      <c r="Z1477" s="57"/>
      <c r="AC1477" s="57">
        <v>90</v>
      </c>
      <c r="AD1477" s="57">
        <v>112</v>
      </c>
      <c r="AE1477" s="57">
        <v>98</v>
      </c>
      <c r="AF1477" s="57">
        <v>80</v>
      </c>
      <c r="AG1477" s="57">
        <v>71</v>
      </c>
      <c r="AH1477" s="74">
        <v>-8.33</v>
      </c>
      <c r="AI1477" s="74">
        <v>-20.100000000000001</v>
      </c>
      <c r="AJ1477" s="74">
        <v>-1.8</v>
      </c>
    </row>
    <row r="1478" spans="1:36" x14ac:dyDescent="0.35">
      <c r="A1478" t="s">
        <v>2379</v>
      </c>
      <c r="U1478" s="57">
        <v>175</v>
      </c>
      <c r="V1478" s="57">
        <v>13</v>
      </c>
      <c r="W1478" s="57">
        <v>25</v>
      </c>
      <c r="X1478" s="57">
        <v>10</v>
      </c>
      <c r="Y1478" s="57">
        <v>9</v>
      </c>
      <c r="Z1478" s="57">
        <v>10</v>
      </c>
      <c r="AC1478" s="57">
        <v>90</v>
      </c>
      <c r="AD1478" s="57">
        <v>109</v>
      </c>
      <c r="AE1478" s="57">
        <v>97</v>
      </c>
      <c r="AF1478" s="57">
        <v>81</v>
      </c>
      <c r="AG1478" s="57">
        <v>70</v>
      </c>
      <c r="AH1478" s="74">
        <v>-3.1</v>
      </c>
      <c r="AI1478" s="74">
        <v>-16.37</v>
      </c>
      <c r="AJ1478" s="74">
        <v>0.17</v>
      </c>
    </row>
    <row r="1479" spans="1:36" x14ac:dyDescent="0.35">
      <c r="A1479" t="s">
        <v>2380</v>
      </c>
      <c r="U1479" s="57">
        <v>170</v>
      </c>
      <c r="V1479" s="57">
        <v>17</v>
      </c>
      <c r="W1479" s="57">
        <v>22</v>
      </c>
      <c r="X1479" s="57">
        <v>10</v>
      </c>
      <c r="Y1479" s="57">
        <v>7</v>
      </c>
      <c r="Z1479" s="57">
        <v>6</v>
      </c>
      <c r="AC1479" s="57">
        <v>89</v>
      </c>
      <c r="AD1479" s="57">
        <v>108</v>
      </c>
      <c r="AE1479" s="57">
        <v>97</v>
      </c>
      <c r="AF1479" s="57">
        <v>73</v>
      </c>
      <c r="AG1479" s="57">
        <v>87</v>
      </c>
      <c r="AH1479" s="74">
        <v>-1.99</v>
      </c>
      <c r="AI1479" s="74">
        <v>-11.39</v>
      </c>
      <c r="AJ1479" s="74">
        <v>-7.2</v>
      </c>
    </row>
    <row r="1480" spans="1:36" x14ac:dyDescent="0.35">
      <c r="A1480" t="s">
        <v>2381</v>
      </c>
      <c r="U1480" s="57">
        <v>161</v>
      </c>
      <c r="V1480" s="57">
        <v>19</v>
      </c>
      <c r="W1480" s="57">
        <v>16</v>
      </c>
      <c r="X1480" s="57">
        <v>8</v>
      </c>
      <c r="Y1480" s="57">
        <v>9</v>
      </c>
      <c r="Z1480" s="57">
        <v>6</v>
      </c>
      <c r="AC1480" s="57">
        <v>93</v>
      </c>
      <c r="AD1480" s="57">
        <v>114</v>
      </c>
      <c r="AE1480" s="57">
        <v>98</v>
      </c>
      <c r="AF1480" s="57">
        <v>102</v>
      </c>
      <c r="AG1480" s="57">
        <v>87</v>
      </c>
      <c r="AH1480" s="74">
        <v>0.75</v>
      </c>
      <c r="AI1480" s="74">
        <v>-9.7799999999999994</v>
      </c>
      <c r="AJ1480" s="74">
        <v>-2.54</v>
      </c>
    </row>
    <row r="1481" spans="1:36" x14ac:dyDescent="0.35">
      <c r="A1481" t="s">
        <v>2382</v>
      </c>
      <c r="U1481" s="57">
        <v>134</v>
      </c>
      <c r="V1481" s="57">
        <v>14</v>
      </c>
      <c r="W1481" s="57">
        <v>14</v>
      </c>
      <c r="X1481" s="57">
        <v>6</v>
      </c>
      <c r="Y1481" s="57"/>
      <c r="Z1481" s="57">
        <v>9</v>
      </c>
      <c r="AC1481" s="57">
        <v>93</v>
      </c>
      <c r="AD1481" s="57">
        <v>119</v>
      </c>
      <c r="AE1481" s="57">
        <v>107</v>
      </c>
      <c r="AF1481" s="57">
        <v>101</v>
      </c>
      <c r="AG1481" s="57">
        <v>95</v>
      </c>
      <c r="AH1481" s="74">
        <v>-1.38</v>
      </c>
      <c r="AI1481" s="74">
        <v>-12.82</v>
      </c>
      <c r="AJ1481" s="74">
        <v>-6.58</v>
      </c>
    </row>
    <row r="1482" spans="1:36" x14ac:dyDescent="0.35">
      <c r="A1482" t="s">
        <v>2383</v>
      </c>
      <c r="U1482" s="57">
        <v>134</v>
      </c>
      <c r="V1482" s="57">
        <v>7</v>
      </c>
      <c r="W1482" s="57">
        <v>16</v>
      </c>
      <c r="X1482" s="57">
        <v>6</v>
      </c>
      <c r="Y1482" s="57">
        <v>11</v>
      </c>
      <c r="Z1482" s="57">
        <v>8</v>
      </c>
      <c r="AC1482" s="57">
        <v>91</v>
      </c>
      <c r="AD1482" s="57">
        <v>115</v>
      </c>
      <c r="AE1482" s="57">
        <v>102</v>
      </c>
      <c r="AF1482" s="57">
        <v>74</v>
      </c>
      <c r="AG1482" s="57">
        <v>95</v>
      </c>
      <c r="AH1482" s="74">
        <v>8.4</v>
      </c>
      <c r="AI1482" s="74">
        <v>-0.74</v>
      </c>
      <c r="AJ1482" s="74">
        <v>-12.07</v>
      </c>
    </row>
    <row r="1483" spans="1:36" x14ac:dyDescent="0.35">
      <c r="A1483" t="s">
        <v>2384</v>
      </c>
      <c r="U1483" s="57">
        <v>160</v>
      </c>
      <c r="V1483" s="57">
        <v>18</v>
      </c>
      <c r="W1483" s="57">
        <v>18</v>
      </c>
      <c r="X1483" s="57"/>
      <c r="Y1483" s="57">
        <v>10</v>
      </c>
      <c r="Z1483" s="57">
        <v>7</v>
      </c>
      <c r="AC1483" s="57">
        <v>88</v>
      </c>
      <c r="AD1483" s="57">
        <v>112</v>
      </c>
      <c r="AE1483" s="57">
        <v>98</v>
      </c>
      <c r="AF1483" s="57">
        <v>81</v>
      </c>
      <c r="AG1483" s="57">
        <v>96</v>
      </c>
      <c r="AH1483" s="74">
        <v>4.6100000000000003</v>
      </c>
      <c r="AI1483" s="74">
        <v>-2.0499999999999998</v>
      </c>
      <c r="AJ1483" s="74">
        <v>-12.23</v>
      </c>
    </row>
    <row r="1484" spans="1:36" x14ac:dyDescent="0.35">
      <c r="A1484" t="s">
        <v>2385</v>
      </c>
      <c r="U1484" s="57">
        <v>185</v>
      </c>
      <c r="V1484" s="57">
        <v>19</v>
      </c>
      <c r="W1484" s="57">
        <v>22</v>
      </c>
      <c r="X1484" s="57">
        <v>6</v>
      </c>
      <c r="Y1484" s="57">
        <v>15</v>
      </c>
      <c r="Z1484" s="57">
        <v>10</v>
      </c>
      <c r="AC1484" s="57">
        <v>89</v>
      </c>
      <c r="AD1484" s="57">
        <v>111</v>
      </c>
      <c r="AE1484" s="57">
        <v>98</v>
      </c>
      <c r="AF1484" s="57">
        <v>80</v>
      </c>
      <c r="AG1484" s="57">
        <v>88</v>
      </c>
      <c r="AH1484" s="74">
        <v>4.3499999999999996</v>
      </c>
      <c r="AI1484" s="74">
        <v>-2.5499999999999998</v>
      </c>
      <c r="AJ1484" s="74">
        <v>-6.4</v>
      </c>
    </row>
    <row r="1485" spans="1:36" x14ac:dyDescent="0.35">
      <c r="A1485" t="s">
        <v>2386</v>
      </c>
      <c r="U1485" s="57">
        <v>173</v>
      </c>
      <c r="V1485" s="57">
        <v>16</v>
      </c>
      <c r="W1485" s="57">
        <v>19</v>
      </c>
      <c r="X1485" s="57">
        <v>7</v>
      </c>
      <c r="Y1485" s="57">
        <v>12</v>
      </c>
      <c r="Z1485" s="57">
        <v>8</v>
      </c>
      <c r="AC1485" s="57">
        <v>88</v>
      </c>
      <c r="AD1485" s="57">
        <v>110</v>
      </c>
      <c r="AE1485" s="57">
        <v>96</v>
      </c>
      <c r="AF1485" s="57">
        <v>82</v>
      </c>
      <c r="AG1485" s="57">
        <v>89</v>
      </c>
      <c r="AH1485" s="74">
        <v>4.45</v>
      </c>
      <c r="AI1485" s="74">
        <v>-3.81</v>
      </c>
      <c r="AJ1485" s="74">
        <v>-2.1</v>
      </c>
    </row>
    <row r="1486" spans="1:36" x14ac:dyDescent="0.35">
      <c r="A1486" t="s">
        <v>2387</v>
      </c>
      <c r="U1486" s="57">
        <v>153</v>
      </c>
      <c r="V1486" s="57">
        <v>13</v>
      </c>
      <c r="W1486" s="57">
        <v>18</v>
      </c>
      <c r="X1486" s="57"/>
      <c r="Y1486" s="57">
        <v>8</v>
      </c>
      <c r="Z1486" s="57">
        <v>7</v>
      </c>
      <c r="AC1486" s="57">
        <v>88</v>
      </c>
      <c r="AD1486" s="57">
        <v>109</v>
      </c>
      <c r="AE1486" s="57">
        <v>96</v>
      </c>
      <c r="AF1486" s="57">
        <v>73</v>
      </c>
      <c r="AG1486" s="57">
        <v>89</v>
      </c>
      <c r="AH1486" s="74">
        <v>1.41</v>
      </c>
      <c r="AI1486" s="74">
        <v>-6.84</v>
      </c>
      <c r="AJ1486" s="74">
        <v>-7.25</v>
      </c>
    </row>
    <row r="1487" spans="1:36" x14ac:dyDescent="0.35">
      <c r="A1487" t="s">
        <v>2388</v>
      </c>
      <c r="U1487" s="57">
        <v>158</v>
      </c>
      <c r="V1487" s="57">
        <v>15</v>
      </c>
      <c r="W1487" s="57">
        <v>21</v>
      </c>
      <c r="X1487" s="57">
        <v>10</v>
      </c>
      <c r="Y1487" s="57">
        <v>10</v>
      </c>
      <c r="Z1487" s="57">
        <v>7</v>
      </c>
      <c r="AC1487" s="57">
        <v>91</v>
      </c>
      <c r="AD1487" s="57">
        <v>114</v>
      </c>
      <c r="AE1487" s="57">
        <v>97</v>
      </c>
      <c r="AF1487" s="57">
        <v>94</v>
      </c>
      <c r="AG1487" s="57">
        <v>89</v>
      </c>
      <c r="AH1487" s="74">
        <v>3.62</v>
      </c>
      <c r="AI1487" s="74">
        <v>-7.68</v>
      </c>
      <c r="AJ1487" s="74">
        <v>0.1</v>
      </c>
    </row>
    <row r="1488" spans="1:36" x14ac:dyDescent="0.35">
      <c r="A1488" t="s">
        <v>2389</v>
      </c>
      <c r="U1488" s="57">
        <v>96</v>
      </c>
      <c r="V1488" s="57">
        <v>12</v>
      </c>
      <c r="W1488" s="57">
        <v>13</v>
      </c>
      <c r="X1488" s="57"/>
      <c r="Y1488" s="57"/>
      <c r="Z1488" s="57">
        <v>6</v>
      </c>
      <c r="AC1488" s="57">
        <v>89</v>
      </c>
      <c r="AD1488" s="57">
        <v>115</v>
      </c>
      <c r="AE1488" s="57">
        <v>101</v>
      </c>
      <c r="AF1488" s="57">
        <v>93</v>
      </c>
      <c r="AG1488" s="57">
        <v>89</v>
      </c>
      <c r="AH1488" s="74">
        <v>0.08</v>
      </c>
      <c r="AI1488" s="74">
        <v>-10</v>
      </c>
      <c r="AJ1488" s="74">
        <v>1.1399999999999999</v>
      </c>
    </row>
    <row r="1489" spans="1:36" x14ac:dyDescent="0.35">
      <c r="A1489" t="s">
        <v>2390</v>
      </c>
      <c r="U1489" s="57">
        <v>112</v>
      </c>
      <c r="V1489" s="57">
        <v>8</v>
      </c>
      <c r="W1489" s="57">
        <v>14</v>
      </c>
      <c r="X1489" s="57"/>
      <c r="Y1489" s="57"/>
      <c r="Z1489" s="57">
        <v>7</v>
      </c>
      <c r="AC1489" s="57">
        <v>90</v>
      </c>
      <c r="AD1489" s="57">
        <v>116</v>
      </c>
      <c r="AE1489" s="57">
        <v>101</v>
      </c>
      <c r="AF1489" s="57">
        <v>74</v>
      </c>
      <c r="AG1489" s="57">
        <v>87</v>
      </c>
      <c r="AH1489" s="74">
        <v>4.96</v>
      </c>
      <c r="AI1489" s="74">
        <v>-6.03</v>
      </c>
      <c r="AJ1489" s="74">
        <v>1.04</v>
      </c>
    </row>
    <row r="1490" spans="1:36" x14ac:dyDescent="0.35">
      <c r="A1490" t="s">
        <v>2391</v>
      </c>
      <c r="U1490" s="57">
        <v>136</v>
      </c>
      <c r="V1490" s="57">
        <v>14</v>
      </c>
      <c r="W1490" s="57">
        <v>22</v>
      </c>
      <c r="X1490" s="57"/>
      <c r="Y1490" s="57">
        <v>10</v>
      </c>
      <c r="Z1490" s="57">
        <v>6</v>
      </c>
      <c r="AC1490" s="57">
        <v>89</v>
      </c>
      <c r="AD1490" s="57">
        <v>115</v>
      </c>
      <c r="AE1490" s="57">
        <v>98</v>
      </c>
      <c r="AF1490" s="57">
        <v>80</v>
      </c>
      <c r="AG1490" s="57">
        <v>88</v>
      </c>
      <c r="AH1490" s="74">
        <v>2.8</v>
      </c>
      <c r="AI1490" s="74">
        <v>-4.75</v>
      </c>
      <c r="AJ1490" s="74">
        <v>2.5099999999999998</v>
      </c>
    </row>
    <row r="1491" spans="1:36" x14ac:dyDescent="0.35">
      <c r="A1491" t="s">
        <v>2392</v>
      </c>
      <c r="U1491" s="57">
        <v>142</v>
      </c>
      <c r="V1491" s="57">
        <v>11</v>
      </c>
      <c r="W1491" s="57">
        <v>20</v>
      </c>
      <c r="X1491" s="57"/>
      <c r="Y1491" s="57">
        <v>11</v>
      </c>
      <c r="Z1491" s="57"/>
      <c r="AC1491" s="57">
        <v>92</v>
      </c>
      <c r="AD1491" s="57">
        <v>114</v>
      </c>
      <c r="AE1491" s="57">
        <v>100</v>
      </c>
      <c r="AF1491" s="57">
        <v>81</v>
      </c>
      <c r="AG1491" s="57">
        <v>91</v>
      </c>
      <c r="AH1491" s="74">
        <v>1.66</v>
      </c>
      <c r="AI1491" s="74">
        <v>-5.77</v>
      </c>
      <c r="AJ1491" s="74">
        <v>5.78</v>
      </c>
    </row>
    <row r="1492" spans="1:36" x14ac:dyDescent="0.35">
      <c r="A1492" t="s">
        <v>2393</v>
      </c>
      <c r="U1492" s="57">
        <v>174</v>
      </c>
      <c r="V1492" s="57">
        <v>18</v>
      </c>
      <c r="W1492" s="57">
        <v>22</v>
      </c>
      <c r="X1492" s="57"/>
      <c r="Y1492" s="57">
        <v>14</v>
      </c>
      <c r="Z1492" s="57">
        <v>9</v>
      </c>
      <c r="AC1492" s="57">
        <v>91</v>
      </c>
      <c r="AD1492" s="57">
        <v>112</v>
      </c>
      <c r="AE1492" s="57">
        <v>97</v>
      </c>
      <c r="AF1492" s="57">
        <v>82</v>
      </c>
      <c r="AG1492" s="57">
        <v>91</v>
      </c>
      <c r="AH1492" s="74">
        <v>7.29</v>
      </c>
      <c r="AI1492" s="74">
        <v>-2.37</v>
      </c>
      <c r="AJ1492" s="74">
        <v>5.07</v>
      </c>
    </row>
    <row r="1493" spans="1:36" x14ac:dyDescent="0.35">
      <c r="A1493" t="s">
        <v>2394</v>
      </c>
      <c r="U1493" s="57">
        <v>168</v>
      </c>
      <c r="V1493" s="57">
        <v>19</v>
      </c>
      <c r="W1493" s="57">
        <v>18</v>
      </c>
      <c r="X1493" s="57"/>
      <c r="Y1493" s="57">
        <v>9</v>
      </c>
      <c r="Z1493" s="57">
        <v>9</v>
      </c>
      <c r="AC1493" s="57">
        <v>93</v>
      </c>
      <c r="AD1493" s="57">
        <v>112</v>
      </c>
      <c r="AE1493" s="57">
        <v>98</v>
      </c>
      <c r="AF1493" s="57">
        <v>77</v>
      </c>
      <c r="AG1493" s="57">
        <v>92</v>
      </c>
      <c r="AH1493" s="74">
        <v>5.28</v>
      </c>
      <c r="AI1493" s="74">
        <v>-4.33</v>
      </c>
      <c r="AJ1493" s="74">
        <v>2.79</v>
      </c>
    </row>
    <row r="1494" spans="1:36" x14ac:dyDescent="0.35">
      <c r="A1494" t="s">
        <v>2395</v>
      </c>
      <c r="U1494" s="57">
        <v>174</v>
      </c>
      <c r="V1494" s="57">
        <v>21</v>
      </c>
      <c r="W1494" s="57">
        <v>16</v>
      </c>
      <c r="X1494" s="57">
        <v>7</v>
      </c>
      <c r="Y1494" s="57">
        <v>12</v>
      </c>
      <c r="Z1494" s="57"/>
      <c r="AC1494" s="57">
        <v>97</v>
      </c>
      <c r="AD1494" s="57">
        <v>118</v>
      </c>
      <c r="AE1494" s="57">
        <v>99</v>
      </c>
      <c r="AF1494" s="57">
        <v>94</v>
      </c>
      <c r="AG1494" s="57">
        <v>93</v>
      </c>
      <c r="AH1494" s="74">
        <v>7.13</v>
      </c>
      <c r="AI1494" s="74">
        <v>-1.39</v>
      </c>
      <c r="AJ1494" s="74">
        <v>6.88</v>
      </c>
    </row>
    <row r="1495" spans="1:36" x14ac:dyDescent="0.35">
      <c r="A1495" t="s">
        <v>2396</v>
      </c>
      <c r="U1495" s="57">
        <v>148</v>
      </c>
      <c r="V1495" s="57">
        <v>14</v>
      </c>
      <c r="W1495" s="57">
        <v>16</v>
      </c>
      <c r="X1495" s="57">
        <v>9</v>
      </c>
      <c r="Y1495" s="57">
        <v>9</v>
      </c>
      <c r="Z1495" s="57">
        <v>7</v>
      </c>
      <c r="AC1495" s="57">
        <v>98</v>
      </c>
      <c r="AD1495" s="57">
        <v>124</v>
      </c>
      <c r="AE1495" s="57">
        <v>105</v>
      </c>
      <c r="AF1495" s="57">
        <v>97</v>
      </c>
      <c r="AG1495" s="57">
        <v>94</v>
      </c>
      <c r="AH1495" s="74">
        <v>5.0999999999999996</v>
      </c>
      <c r="AI1495" s="74">
        <v>-2.2799999999999998</v>
      </c>
      <c r="AJ1495" s="74">
        <v>4.08</v>
      </c>
    </row>
    <row r="1496" spans="1:36" x14ac:dyDescent="0.35">
      <c r="A1496" t="s">
        <v>2397</v>
      </c>
      <c r="U1496" s="57">
        <v>152</v>
      </c>
      <c r="V1496" s="57">
        <v>17</v>
      </c>
      <c r="W1496" s="57">
        <v>16</v>
      </c>
      <c r="X1496" s="57"/>
      <c r="Y1496" s="57">
        <v>13</v>
      </c>
      <c r="Z1496" s="57">
        <v>7</v>
      </c>
      <c r="AC1496" s="57">
        <v>91</v>
      </c>
      <c r="AD1496" s="57">
        <v>115</v>
      </c>
      <c r="AE1496" s="57">
        <v>101</v>
      </c>
      <c r="AF1496" s="57">
        <v>75</v>
      </c>
      <c r="AG1496" s="57">
        <v>95</v>
      </c>
      <c r="AH1496" s="74">
        <v>13.52</v>
      </c>
      <c r="AI1496" s="74">
        <v>0.22</v>
      </c>
      <c r="AJ1496" s="74">
        <v>9.3800000000000008</v>
      </c>
    </row>
    <row r="1497" spans="1:36" x14ac:dyDescent="0.35">
      <c r="A1497" t="s">
        <v>2398</v>
      </c>
      <c r="U1497" s="57">
        <v>164</v>
      </c>
      <c r="V1497" s="57">
        <v>18</v>
      </c>
      <c r="W1497" s="57">
        <v>19</v>
      </c>
      <c r="X1497" s="57"/>
      <c r="Y1497" s="57">
        <v>9</v>
      </c>
      <c r="Z1497" s="57">
        <v>9</v>
      </c>
      <c r="AC1497" s="57">
        <v>93</v>
      </c>
      <c r="AD1497" s="57">
        <v>115</v>
      </c>
      <c r="AE1497" s="57">
        <v>100</v>
      </c>
      <c r="AF1497" s="57">
        <v>75</v>
      </c>
      <c r="AG1497" s="57">
        <v>90</v>
      </c>
      <c r="AH1497" s="74">
        <v>-2.31</v>
      </c>
      <c r="AI1497" s="74">
        <v>-19.53</v>
      </c>
      <c r="AJ1497" s="74">
        <v>8.86</v>
      </c>
    </row>
    <row r="1498" spans="1:36" x14ac:dyDescent="0.35">
      <c r="A1498" t="s">
        <v>2399</v>
      </c>
      <c r="U1498" s="57">
        <v>166</v>
      </c>
      <c r="V1498" s="57">
        <v>17</v>
      </c>
      <c r="W1498" s="57">
        <v>26</v>
      </c>
      <c r="X1498" s="57">
        <v>6</v>
      </c>
      <c r="Y1498" s="57">
        <v>9</v>
      </c>
      <c r="Z1498" s="57">
        <v>7</v>
      </c>
      <c r="AC1498" s="57">
        <v>92</v>
      </c>
      <c r="AD1498" s="57">
        <v>114</v>
      </c>
      <c r="AE1498" s="57">
        <v>100</v>
      </c>
      <c r="AF1498" s="57">
        <v>81</v>
      </c>
      <c r="AG1498" s="57">
        <v>90</v>
      </c>
      <c r="AH1498" s="74">
        <v>33.57</v>
      </c>
      <c r="AI1498" s="74">
        <v>38.380000000000003</v>
      </c>
      <c r="AJ1498" s="74">
        <v>9.69</v>
      </c>
    </row>
    <row r="1499" spans="1:36" x14ac:dyDescent="0.35">
      <c r="A1499" t="s">
        <v>2400</v>
      </c>
      <c r="U1499" s="57">
        <v>162</v>
      </c>
      <c r="V1499" s="57">
        <v>13</v>
      </c>
      <c r="W1499" s="57">
        <v>19</v>
      </c>
      <c r="X1499" s="57">
        <v>6</v>
      </c>
      <c r="Y1499" s="57">
        <v>14</v>
      </c>
      <c r="Z1499" s="57">
        <v>8</v>
      </c>
      <c r="AC1499" s="57">
        <v>91</v>
      </c>
      <c r="AD1499" s="57">
        <v>111</v>
      </c>
      <c r="AE1499" s="57">
        <v>99</v>
      </c>
      <c r="AF1499" s="57">
        <v>84</v>
      </c>
      <c r="AG1499" s="57">
        <v>90</v>
      </c>
      <c r="AH1499" s="74">
        <v>3.82</v>
      </c>
      <c r="AI1499" s="74">
        <v>3.08</v>
      </c>
      <c r="AJ1499" s="74">
        <v>3.83</v>
      </c>
    </row>
    <row r="1500" spans="1:36" x14ac:dyDescent="0.35">
      <c r="A1500" t="s">
        <v>2401</v>
      </c>
      <c r="U1500" s="57">
        <v>160</v>
      </c>
      <c r="V1500" s="57">
        <v>12</v>
      </c>
      <c r="W1500" s="57">
        <v>18</v>
      </c>
      <c r="X1500" s="57">
        <v>9</v>
      </c>
      <c r="Y1500" s="57">
        <v>12</v>
      </c>
      <c r="Z1500" s="57">
        <v>6</v>
      </c>
      <c r="AC1500" s="57">
        <v>92</v>
      </c>
      <c r="AD1500" s="57">
        <v>109</v>
      </c>
      <c r="AE1500" s="57">
        <v>98</v>
      </c>
      <c r="AF1500" s="57">
        <v>72</v>
      </c>
      <c r="AG1500" s="57">
        <v>85</v>
      </c>
      <c r="AH1500" s="74">
        <v>7.39</v>
      </c>
      <c r="AI1500" s="74">
        <v>3.97</v>
      </c>
      <c r="AJ1500" s="74">
        <v>6.98</v>
      </c>
    </row>
    <row r="1501" spans="1:36" x14ac:dyDescent="0.35">
      <c r="A1501" t="s">
        <v>2402</v>
      </c>
      <c r="U1501" s="57">
        <v>168</v>
      </c>
      <c r="V1501" s="57">
        <v>19</v>
      </c>
      <c r="W1501" s="57">
        <v>18</v>
      </c>
      <c r="X1501" s="57"/>
      <c r="Y1501" s="57">
        <v>14</v>
      </c>
      <c r="Z1501" s="57">
        <v>7</v>
      </c>
      <c r="AC1501" s="57">
        <v>95</v>
      </c>
      <c r="AD1501" s="57">
        <v>115</v>
      </c>
      <c r="AE1501" s="57">
        <v>100</v>
      </c>
      <c r="AF1501" s="57">
        <v>92</v>
      </c>
      <c r="AG1501" s="57">
        <v>83</v>
      </c>
      <c r="AH1501" s="74">
        <v>6.43</v>
      </c>
      <c r="AI1501" s="74">
        <v>-6.39</v>
      </c>
      <c r="AJ1501" s="74">
        <v>6.91</v>
      </c>
    </row>
    <row r="1502" spans="1:36" x14ac:dyDescent="0.35">
      <c r="A1502" t="s">
        <v>2403</v>
      </c>
      <c r="U1502" s="57">
        <v>142</v>
      </c>
      <c r="V1502" s="57">
        <v>12</v>
      </c>
      <c r="W1502" s="57">
        <v>19</v>
      </c>
      <c r="X1502" s="57">
        <v>8</v>
      </c>
      <c r="Y1502" s="57">
        <v>9</v>
      </c>
      <c r="Z1502" s="57">
        <v>9</v>
      </c>
      <c r="AC1502" s="57">
        <v>96</v>
      </c>
      <c r="AD1502" s="57">
        <v>123</v>
      </c>
      <c r="AE1502" s="57">
        <v>105</v>
      </c>
      <c r="AF1502" s="57">
        <v>99</v>
      </c>
      <c r="AG1502" s="57">
        <v>83</v>
      </c>
      <c r="AH1502" s="74">
        <v>1.97</v>
      </c>
      <c r="AI1502" s="74">
        <v>-9.5299999999999994</v>
      </c>
      <c r="AJ1502" s="74">
        <v>-1.2</v>
      </c>
    </row>
    <row r="1503" spans="1:36" x14ac:dyDescent="0.35">
      <c r="A1503" t="s">
        <v>2404</v>
      </c>
      <c r="U1503" s="57">
        <v>153</v>
      </c>
      <c r="V1503" s="57">
        <v>16</v>
      </c>
      <c r="W1503" s="57">
        <v>18</v>
      </c>
      <c r="X1503" s="57">
        <v>8</v>
      </c>
      <c r="Y1503" s="57">
        <v>8</v>
      </c>
      <c r="Z1503" s="57">
        <v>6</v>
      </c>
      <c r="AC1503" s="57">
        <v>93</v>
      </c>
      <c r="AD1503" s="57">
        <v>116</v>
      </c>
      <c r="AE1503" s="57">
        <v>104</v>
      </c>
      <c r="AF1503" s="57">
        <v>76</v>
      </c>
      <c r="AG1503" s="57">
        <v>82</v>
      </c>
      <c r="AH1503" s="74">
        <v>3.81</v>
      </c>
      <c r="AI1503" s="74">
        <v>-0.36</v>
      </c>
      <c r="AJ1503" s="74">
        <v>-1.77</v>
      </c>
    </row>
    <row r="1504" spans="1:36" x14ac:dyDescent="0.35">
      <c r="A1504" t="s">
        <v>2405</v>
      </c>
      <c r="U1504" s="57">
        <v>145</v>
      </c>
      <c r="V1504" s="57">
        <v>14</v>
      </c>
      <c r="W1504" s="57">
        <v>19</v>
      </c>
      <c r="X1504" s="57"/>
      <c r="Y1504" s="57">
        <v>11</v>
      </c>
      <c r="Z1504" s="57">
        <v>7</v>
      </c>
      <c r="AC1504" s="57">
        <v>93</v>
      </c>
      <c r="AD1504" s="57">
        <v>115</v>
      </c>
      <c r="AE1504" s="57">
        <v>101</v>
      </c>
      <c r="AF1504" s="57">
        <v>83</v>
      </c>
      <c r="AG1504" s="57">
        <v>86</v>
      </c>
      <c r="AH1504" s="74">
        <v>1.51</v>
      </c>
      <c r="AI1504" s="74">
        <v>-2.7</v>
      </c>
      <c r="AJ1504" s="74">
        <v>-0.21</v>
      </c>
    </row>
    <row r="1505" spans="1:36" x14ac:dyDescent="0.35">
      <c r="A1505" t="s">
        <v>2406</v>
      </c>
      <c r="U1505" s="57">
        <v>174</v>
      </c>
      <c r="V1505" s="57">
        <v>17</v>
      </c>
      <c r="W1505" s="57">
        <v>20</v>
      </c>
      <c r="X1505" s="57"/>
      <c r="Y1505" s="57">
        <v>15</v>
      </c>
      <c r="Z1505" s="57">
        <v>8</v>
      </c>
      <c r="AC1505" s="57">
        <v>94</v>
      </c>
      <c r="AD1505" s="57">
        <v>114</v>
      </c>
      <c r="AE1505" s="57">
        <v>102</v>
      </c>
      <c r="AF1505" s="57">
        <v>82</v>
      </c>
      <c r="AG1505" s="57">
        <v>90</v>
      </c>
      <c r="AH1505" s="74">
        <v>2.6</v>
      </c>
      <c r="AI1505" s="74">
        <v>-3.62</v>
      </c>
      <c r="AJ1505" s="74">
        <v>1.88</v>
      </c>
    </row>
    <row r="1506" spans="1:36" x14ac:dyDescent="0.35">
      <c r="A1506" t="s">
        <v>2407</v>
      </c>
      <c r="U1506" s="57">
        <v>168</v>
      </c>
      <c r="V1506" s="57">
        <v>12</v>
      </c>
      <c r="W1506" s="57">
        <v>22</v>
      </c>
      <c r="X1506" s="57">
        <v>7</v>
      </c>
      <c r="Y1506" s="57">
        <v>13</v>
      </c>
      <c r="Z1506" s="57">
        <v>7</v>
      </c>
      <c r="AC1506" s="57">
        <v>87</v>
      </c>
      <c r="AD1506" s="57">
        <v>109</v>
      </c>
      <c r="AE1506" s="57">
        <v>99</v>
      </c>
      <c r="AF1506" s="57">
        <v>84</v>
      </c>
      <c r="AG1506" s="57">
        <v>90</v>
      </c>
      <c r="AH1506" s="74">
        <v>-1.91</v>
      </c>
      <c r="AI1506" s="74">
        <v>-3.86</v>
      </c>
      <c r="AJ1506" s="74">
        <v>1.44</v>
      </c>
    </row>
    <row r="1507" spans="1:36" x14ac:dyDescent="0.35">
      <c r="A1507" t="s">
        <v>2408</v>
      </c>
      <c r="U1507" s="57">
        <v>158</v>
      </c>
      <c r="V1507" s="57">
        <v>12</v>
      </c>
      <c r="W1507" s="57">
        <v>18</v>
      </c>
      <c r="X1507" s="57"/>
      <c r="Y1507" s="57">
        <v>12</v>
      </c>
      <c r="Z1507" s="57">
        <v>6</v>
      </c>
      <c r="AC1507" s="57">
        <v>92</v>
      </c>
      <c r="AD1507" s="57">
        <v>110</v>
      </c>
      <c r="AE1507" s="57">
        <v>99</v>
      </c>
      <c r="AF1507" s="57">
        <v>76</v>
      </c>
      <c r="AG1507" s="57">
        <v>96</v>
      </c>
      <c r="AH1507" s="74">
        <v>1.81</v>
      </c>
      <c r="AI1507" s="74">
        <v>-4.37</v>
      </c>
      <c r="AJ1507" s="74">
        <v>-1.47</v>
      </c>
    </row>
    <row r="1508" spans="1:36" x14ac:dyDescent="0.35">
      <c r="A1508" t="s">
        <v>2409</v>
      </c>
      <c r="U1508" s="57">
        <v>157</v>
      </c>
      <c r="V1508" s="57">
        <v>17</v>
      </c>
      <c r="W1508" s="57">
        <v>13</v>
      </c>
      <c r="X1508" s="57">
        <v>6</v>
      </c>
      <c r="Y1508" s="57">
        <v>8</v>
      </c>
      <c r="Z1508" s="57">
        <v>6</v>
      </c>
      <c r="AC1508" s="57">
        <v>96</v>
      </c>
      <c r="AD1508" s="57">
        <v>117</v>
      </c>
      <c r="AE1508" s="57">
        <v>103</v>
      </c>
      <c r="AF1508" s="57">
        <v>101</v>
      </c>
      <c r="AG1508" s="57">
        <v>97</v>
      </c>
      <c r="AH1508" s="74">
        <v>5.89</v>
      </c>
      <c r="AI1508" s="74">
        <v>0.77</v>
      </c>
      <c r="AJ1508" s="74">
        <v>-1.28</v>
      </c>
    </row>
    <row r="1509" spans="1:36" x14ac:dyDescent="0.35">
      <c r="A1509" t="s">
        <v>2410</v>
      </c>
      <c r="U1509" s="57">
        <v>168</v>
      </c>
      <c r="V1509" s="57">
        <v>13</v>
      </c>
      <c r="W1509" s="57">
        <v>19</v>
      </c>
      <c r="X1509" s="57">
        <v>8</v>
      </c>
      <c r="Y1509" s="57"/>
      <c r="Z1509" s="57">
        <v>7</v>
      </c>
      <c r="AC1509" s="57">
        <v>99</v>
      </c>
      <c r="AD1509" s="57">
        <v>124</v>
      </c>
      <c r="AE1509" s="57">
        <v>110</v>
      </c>
      <c r="AF1509" s="57">
        <v>144</v>
      </c>
      <c r="AG1509" s="57">
        <v>98</v>
      </c>
      <c r="AH1509" s="74">
        <v>4.03</v>
      </c>
      <c r="AI1509" s="74">
        <v>-2.3199999999999998</v>
      </c>
      <c r="AJ1509" s="74">
        <v>-8.82</v>
      </c>
    </row>
    <row r="1510" spans="1:36" x14ac:dyDescent="0.35">
      <c r="A1510" t="s">
        <v>2411</v>
      </c>
      <c r="U1510" s="57">
        <v>150</v>
      </c>
      <c r="V1510" s="57">
        <v>10</v>
      </c>
      <c r="W1510" s="57">
        <v>18</v>
      </c>
      <c r="X1510" s="57">
        <v>6</v>
      </c>
      <c r="Y1510" s="57">
        <v>7</v>
      </c>
      <c r="Z1510" s="57">
        <v>7</v>
      </c>
      <c r="AC1510" s="57">
        <v>93</v>
      </c>
      <c r="AD1510" s="57">
        <v>115</v>
      </c>
      <c r="AE1510" s="57">
        <v>103</v>
      </c>
      <c r="AF1510" s="57">
        <v>79</v>
      </c>
      <c r="AG1510" s="57">
        <v>99</v>
      </c>
      <c r="AH1510" s="74">
        <v>-0.79</v>
      </c>
      <c r="AI1510" s="74">
        <v>-6.17</v>
      </c>
      <c r="AJ1510" s="74">
        <v>-19.52</v>
      </c>
    </row>
    <row r="1511" spans="1:36" x14ac:dyDescent="0.35">
      <c r="A1511" t="s">
        <v>2412</v>
      </c>
      <c r="U1511" s="57">
        <v>184</v>
      </c>
      <c r="V1511" s="57">
        <v>11</v>
      </c>
      <c r="W1511" s="57">
        <v>18</v>
      </c>
      <c r="X1511" s="57">
        <v>9</v>
      </c>
      <c r="Y1511" s="57">
        <v>13</v>
      </c>
      <c r="Z1511" s="57">
        <v>7</v>
      </c>
      <c r="AC1511" s="57">
        <v>92</v>
      </c>
      <c r="AD1511" s="57">
        <v>114</v>
      </c>
      <c r="AE1511" s="57">
        <v>100</v>
      </c>
      <c r="AF1511" s="57">
        <v>84</v>
      </c>
      <c r="AG1511" s="57">
        <v>100</v>
      </c>
      <c r="AH1511" s="74">
        <v>-49.09</v>
      </c>
      <c r="AI1511" s="74">
        <v>-47.91</v>
      </c>
      <c r="AJ1511" s="74">
        <v>-62.15</v>
      </c>
    </row>
    <row r="1512" spans="1:36" x14ac:dyDescent="0.35">
      <c r="A1512" t="s">
        <v>2413</v>
      </c>
      <c r="U1512" s="57">
        <v>186</v>
      </c>
      <c r="V1512" s="57">
        <v>19</v>
      </c>
      <c r="W1512" s="57">
        <v>19</v>
      </c>
      <c r="X1512" s="57">
        <v>8</v>
      </c>
      <c r="Y1512" s="57">
        <v>12</v>
      </c>
      <c r="Z1512" s="57">
        <v>8</v>
      </c>
      <c r="AC1512" s="57">
        <v>92</v>
      </c>
      <c r="AD1512" s="57">
        <v>112</v>
      </c>
      <c r="AE1512" s="57">
        <v>100</v>
      </c>
      <c r="AF1512" s="57">
        <v>83</v>
      </c>
      <c r="AG1512" s="57">
        <v>93</v>
      </c>
      <c r="AH1512" s="74">
        <v>127.06</v>
      </c>
      <c r="AI1512" s="74">
        <v>83.03</v>
      </c>
      <c r="AJ1512" s="74">
        <v>217.07</v>
      </c>
    </row>
    <row r="1513" spans="1:36" x14ac:dyDescent="0.35">
      <c r="A1513" t="s">
        <v>2414</v>
      </c>
      <c r="U1513" s="57">
        <v>174</v>
      </c>
      <c r="V1513" s="57">
        <v>15</v>
      </c>
      <c r="W1513" s="57">
        <v>19</v>
      </c>
      <c r="X1513" s="57"/>
      <c r="Y1513" s="57">
        <v>14</v>
      </c>
      <c r="Z1513" s="57">
        <v>9</v>
      </c>
      <c r="AC1513" s="57">
        <v>93</v>
      </c>
      <c r="AD1513" s="57">
        <v>111</v>
      </c>
      <c r="AE1513" s="57">
        <v>100</v>
      </c>
      <c r="AF1513" s="57">
        <v>85</v>
      </c>
      <c r="AG1513" s="57">
        <v>94</v>
      </c>
      <c r="AH1513" s="74">
        <v>13.51</v>
      </c>
      <c r="AI1513" s="74">
        <v>3.3</v>
      </c>
      <c r="AJ1513" s="74">
        <v>21.32</v>
      </c>
    </row>
    <row r="1514" spans="1:36" x14ac:dyDescent="0.35">
      <c r="A1514" t="s">
        <v>2415</v>
      </c>
      <c r="U1514" s="57">
        <v>173</v>
      </c>
      <c r="V1514" s="57">
        <v>14</v>
      </c>
      <c r="W1514" s="57">
        <v>20</v>
      </c>
      <c r="X1514" s="57">
        <v>6</v>
      </c>
      <c r="Y1514" s="57">
        <v>13</v>
      </c>
      <c r="Z1514" s="57">
        <v>6</v>
      </c>
      <c r="AC1514" s="57">
        <v>93</v>
      </c>
      <c r="AD1514" s="57">
        <v>110</v>
      </c>
      <c r="AE1514" s="57">
        <v>98</v>
      </c>
      <c r="AF1514" s="57">
        <v>79</v>
      </c>
      <c r="AG1514" s="57">
        <v>93</v>
      </c>
      <c r="AH1514" s="74">
        <v>8.9</v>
      </c>
      <c r="AI1514" s="74">
        <v>-1.87</v>
      </c>
      <c r="AJ1514" s="74">
        <v>9.43</v>
      </c>
    </row>
    <row r="1515" spans="1:36" x14ac:dyDescent="0.35">
      <c r="A1515" t="s">
        <v>2416</v>
      </c>
      <c r="U1515" s="57">
        <v>169</v>
      </c>
      <c r="V1515" s="57">
        <v>19</v>
      </c>
      <c r="W1515" s="57">
        <v>17</v>
      </c>
      <c r="X1515" s="57">
        <v>7</v>
      </c>
      <c r="Y1515" s="57">
        <v>9</v>
      </c>
      <c r="Z1515" s="57">
        <v>7</v>
      </c>
      <c r="AC1515" s="57">
        <v>96</v>
      </c>
      <c r="AD1515" s="57">
        <v>117</v>
      </c>
      <c r="AE1515" s="57">
        <v>100</v>
      </c>
      <c r="AF1515" s="57">
        <v>122</v>
      </c>
      <c r="AG1515" s="57">
        <v>92</v>
      </c>
      <c r="AH1515" s="74">
        <v>9.51</v>
      </c>
      <c r="AI1515" s="74">
        <v>0.21</v>
      </c>
      <c r="AJ1515" s="74">
        <v>9</v>
      </c>
    </row>
    <row r="1516" spans="1:36" x14ac:dyDescent="0.35">
      <c r="A1516" t="s">
        <v>2417</v>
      </c>
      <c r="U1516" s="57">
        <v>142</v>
      </c>
      <c r="V1516" s="57">
        <v>14</v>
      </c>
      <c r="W1516" s="57">
        <v>12</v>
      </c>
      <c r="X1516" s="57"/>
      <c r="Y1516" s="57">
        <v>7</v>
      </c>
      <c r="Z1516" s="57">
        <v>7</v>
      </c>
      <c r="AC1516" s="57">
        <v>100</v>
      </c>
      <c r="AD1516" s="57">
        <v>126</v>
      </c>
      <c r="AE1516" s="57">
        <v>108</v>
      </c>
      <c r="AF1516" s="57">
        <v>113</v>
      </c>
      <c r="AG1516" s="57">
        <v>91</v>
      </c>
      <c r="AH1516" s="74">
        <v>7.24</v>
      </c>
      <c r="AI1516" s="74">
        <v>-1.45</v>
      </c>
      <c r="AJ1516" s="74">
        <v>5.8</v>
      </c>
    </row>
    <row r="1517" spans="1:36" x14ac:dyDescent="0.35">
      <c r="A1517" t="s">
        <v>2418</v>
      </c>
      <c r="U1517" s="57">
        <v>164</v>
      </c>
      <c r="V1517" s="57">
        <v>18</v>
      </c>
      <c r="W1517" s="57">
        <v>19</v>
      </c>
      <c r="X1517" s="57"/>
      <c r="Y1517" s="57">
        <v>14</v>
      </c>
      <c r="Z1517" s="57">
        <v>10</v>
      </c>
      <c r="AC1517" s="57">
        <v>94</v>
      </c>
      <c r="AD1517" s="57">
        <v>115</v>
      </c>
      <c r="AE1517" s="57">
        <v>102</v>
      </c>
      <c r="AF1517" s="57">
        <v>75</v>
      </c>
      <c r="AG1517" s="57">
        <v>92</v>
      </c>
      <c r="AH1517" s="74">
        <v>1.28</v>
      </c>
      <c r="AI1517" s="74">
        <v>-4.97</v>
      </c>
      <c r="AJ1517" s="74">
        <v>0.26</v>
      </c>
    </row>
    <row r="1518" spans="1:36" x14ac:dyDescent="0.35">
      <c r="A1518" t="s">
        <v>2419</v>
      </c>
      <c r="U1518" s="57">
        <v>176</v>
      </c>
      <c r="V1518" s="57">
        <v>18</v>
      </c>
      <c r="W1518" s="57">
        <v>17</v>
      </c>
      <c r="X1518" s="57"/>
      <c r="Y1518" s="57">
        <v>13</v>
      </c>
      <c r="Z1518" s="57">
        <v>8</v>
      </c>
      <c r="AC1518" s="57">
        <v>94</v>
      </c>
      <c r="AD1518" s="57">
        <v>114</v>
      </c>
      <c r="AE1518" s="57">
        <v>101</v>
      </c>
      <c r="AF1518" s="57">
        <v>84</v>
      </c>
      <c r="AG1518" s="57">
        <v>91</v>
      </c>
      <c r="AH1518" s="74">
        <v>-5.07</v>
      </c>
      <c r="AI1518" s="74">
        <v>-6.11</v>
      </c>
      <c r="AJ1518" s="74">
        <v>1.23</v>
      </c>
    </row>
    <row r="1519" spans="1:36" x14ac:dyDescent="0.35">
      <c r="A1519" t="s">
        <v>2420</v>
      </c>
      <c r="U1519" s="57">
        <v>164</v>
      </c>
      <c r="V1519" s="57">
        <v>15</v>
      </c>
      <c r="W1519" s="57">
        <v>18</v>
      </c>
      <c r="X1519" s="57">
        <v>6</v>
      </c>
      <c r="Y1519" s="57">
        <v>11</v>
      </c>
      <c r="Z1519" s="57">
        <v>7</v>
      </c>
      <c r="AC1519" s="57">
        <v>92</v>
      </c>
      <c r="AD1519" s="57">
        <v>112</v>
      </c>
      <c r="AE1519" s="57">
        <v>101</v>
      </c>
      <c r="AF1519" s="57">
        <v>84</v>
      </c>
      <c r="AG1519" s="57">
        <v>101</v>
      </c>
      <c r="AH1519" s="74">
        <v>2.12</v>
      </c>
      <c r="AI1519" s="74">
        <v>-4.12</v>
      </c>
      <c r="AJ1519" s="74">
        <v>8.35</v>
      </c>
    </row>
    <row r="1520" spans="1:36" x14ac:dyDescent="0.35">
      <c r="A1520" t="s">
        <v>2421</v>
      </c>
      <c r="U1520" s="57">
        <v>167</v>
      </c>
      <c r="V1520" s="57">
        <v>19</v>
      </c>
      <c r="W1520" s="57">
        <v>18</v>
      </c>
      <c r="X1520" s="57">
        <v>8</v>
      </c>
      <c r="Y1520" s="57">
        <v>15</v>
      </c>
      <c r="Z1520" s="57"/>
      <c r="AC1520" s="57">
        <v>92</v>
      </c>
      <c r="AD1520" s="57">
        <v>110</v>
      </c>
      <c r="AE1520" s="57">
        <v>100</v>
      </c>
      <c r="AF1520" s="57">
        <v>87</v>
      </c>
      <c r="AG1520" s="57">
        <v>94</v>
      </c>
      <c r="AH1520" s="74">
        <v>0.88</v>
      </c>
      <c r="AI1520" s="74">
        <v>-5.13</v>
      </c>
      <c r="AJ1520" s="74">
        <v>8.7799999999999994</v>
      </c>
    </row>
    <row r="1521" spans="1:36" x14ac:dyDescent="0.35">
      <c r="A1521" t="s">
        <v>2422</v>
      </c>
      <c r="U1521" s="57">
        <v>158</v>
      </c>
      <c r="V1521" s="57">
        <v>15</v>
      </c>
      <c r="W1521" s="57">
        <v>18</v>
      </c>
      <c r="X1521" s="57"/>
      <c r="Y1521" s="57">
        <v>11</v>
      </c>
      <c r="Z1521" s="57">
        <v>7</v>
      </c>
      <c r="AC1521" s="57">
        <v>95</v>
      </c>
      <c r="AD1521" s="57">
        <v>111</v>
      </c>
      <c r="AE1521" s="57">
        <v>99</v>
      </c>
      <c r="AF1521" s="57">
        <v>81</v>
      </c>
      <c r="AG1521" s="57">
        <v>94</v>
      </c>
      <c r="AH1521" s="74">
        <v>1.22</v>
      </c>
      <c r="AI1521" s="74">
        <v>-7.62</v>
      </c>
      <c r="AJ1521" s="74">
        <v>6.62</v>
      </c>
    </row>
    <row r="1522" spans="1:36" x14ac:dyDescent="0.35">
      <c r="A1522" t="s">
        <v>2423</v>
      </c>
      <c r="U1522" s="57">
        <v>177</v>
      </c>
      <c r="V1522" s="57">
        <v>18</v>
      </c>
      <c r="W1522" s="57">
        <v>17</v>
      </c>
      <c r="X1522" s="57">
        <v>8</v>
      </c>
      <c r="Y1522" s="57">
        <v>12</v>
      </c>
      <c r="Z1522" s="57"/>
      <c r="AC1522" s="57">
        <v>98</v>
      </c>
      <c r="AD1522" s="57">
        <v>117</v>
      </c>
      <c r="AE1522" s="57">
        <v>103</v>
      </c>
      <c r="AF1522" s="57">
        <v>112</v>
      </c>
      <c r="AG1522" s="57">
        <v>94</v>
      </c>
      <c r="AH1522" s="74">
        <v>5.87</v>
      </c>
      <c r="AI1522" s="74">
        <v>-5.6</v>
      </c>
      <c r="AJ1522" s="74">
        <v>9.93</v>
      </c>
    </row>
    <row r="1523" spans="1:36" x14ac:dyDescent="0.35">
      <c r="A1523" t="s">
        <v>2424</v>
      </c>
      <c r="U1523" s="57">
        <v>129</v>
      </c>
      <c r="V1523" s="57">
        <v>14</v>
      </c>
      <c r="W1523" s="57">
        <v>10</v>
      </c>
      <c r="X1523" s="57"/>
      <c r="Y1523" s="57">
        <v>6</v>
      </c>
      <c r="Z1523" s="57">
        <v>8</v>
      </c>
      <c r="AC1523" s="57">
        <v>100</v>
      </c>
      <c r="AD1523" s="57">
        <v>125</v>
      </c>
      <c r="AE1523" s="57">
        <v>110</v>
      </c>
      <c r="AF1523" s="57">
        <v>113</v>
      </c>
      <c r="AG1523" s="57">
        <v>95</v>
      </c>
      <c r="AH1523" s="74">
        <v>5.57</v>
      </c>
      <c r="AI1523" s="74">
        <v>-5.14</v>
      </c>
      <c r="AJ1523" s="74">
        <v>5.86</v>
      </c>
    </row>
    <row r="1524" spans="1:36" x14ac:dyDescent="0.35">
      <c r="A1524" t="s">
        <v>2425</v>
      </c>
      <c r="U1524" s="57">
        <v>126</v>
      </c>
      <c r="V1524" s="57">
        <v>16</v>
      </c>
      <c r="W1524" s="57">
        <v>8</v>
      </c>
      <c r="X1524" s="57"/>
      <c r="Y1524" s="57">
        <v>14</v>
      </c>
      <c r="Z1524" s="57"/>
      <c r="AC1524" s="57">
        <v>94</v>
      </c>
      <c r="AD1524" s="57">
        <v>115</v>
      </c>
      <c r="AE1524" s="57">
        <v>104</v>
      </c>
      <c r="AF1524" s="57">
        <v>80</v>
      </c>
      <c r="AG1524" s="57">
        <v>94</v>
      </c>
      <c r="AH1524" s="74">
        <v>7.83</v>
      </c>
      <c r="AI1524" s="74">
        <v>1.41</v>
      </c>
      <c r="AJ1524" s="74">
        <v>8.8699999999999992</v>
      </c>
    </row>
    <row r="1525" spans="1:36" x14ac:dyDescent="0.35">
      <c r="A1525" t="s">
        <v>2426</v>
      </c>
      <c r="U1525" s="57">
        <v>167</v>
      </c>
      <c r="V1525" s="57">
        <v>16</v>
      </c>
      <c r="W1525" s="57">
        <v>25</v>
      </c>
      <c r="X1525" s="57"/>
      <c r="Y1525" s="57">
        <v>10</v>
      </c>
      <c r="Z1525" s="57">
        <v>7</v>
      </c>
      <c r="AC1525" s="57">
        <v>94</v>
      </c>
      <c r="AD1525" s="57">
        <v>115</v>
      </c>
      <c r="AE1525" s="57">
        <v>102</v>
      </c>
      <c r="AF1525" s="57">
        <v>84</v>
      </c>
      <c r="AG1525" s="57">
        <v>94</v>
      </c>
      <c r="AH1525" s="74">
        <v>2.7</v>
      </c>
      <c r="AI1525" s="74">
        <v>0.38</v>
      </c>
      <c r="AJ1525" s="74">
        <v>8.41</v>
      </c>
    </row>
    <row r="1526" spans="1:36" x14ac:dyDescent="0.35">
      <c r="A1526" t="s">
        <v>2427</v>
      </c>
      <c r="U1526" s="57">
        <v>177</v>
      </c>
      <c r="V1526" s="57">
        <v>15</v>
      </c>
      <c r="W1526" s="57">
        <v>15</v>
      </c>
      <c r="X1526" s="57">
        <v>12</v>
      </c>
      <c r="Y1526" s="57">
        <v>12</v>
      </c>
      <c r="Z1526" s="57">
        <v>9</v>
      </c>
      <c r="AC1526" s="57">
        <v>93</v>
      </c>
      <c r="AD1526" s="57">
        <v>115</v>
      </c>
      <c r="AE1526" s="57">
        <v>102</v>
      </c>
      <c r="AF1526" s="57">
        <v>84</v>
      </c>
      <c r="AG1526" s="57">
        <v>86</v>
      </c>
      <c r="AH1526" s="74">
        <v>6.07</v>
      </c>
      <c r="AI1526" s="74">
        <v>1.0900000000000001</v>
      </c>
      <c r="AJ1526" s="74">
        <v>7.33</v>
      </c>
    </row>
    <row r="1527" spans="1:36" x14ac:dyDescent="0.35">
      <c r="A1527" t="s">
        <v>2428</v>
      </c>
      <c r="U1527" s="57">
        <v>165</v>
      </c>
      <c r="V1527" s="57">
        <v>18</v>
      </c>
      <c r="W1527" s="57">
        <v>20</v>
      </c>
      <c r="X1527" s="57">
        <v>10</v>
      </c>
      <c r="Y1527" s="57">
        <v>12</v>
      </c>
      <c r="Z1527" s="57">
        <v>8</v>
      </c>
      <c r="AC1527" s="57">
        <v>94</v>
      </c>
      <c r="AD1527" s="57">
        <v>112</v>
      </c>
      <c r="AE1527" s="57">
        <v>101</v>
      </c>
      <c r="AF1527" s="57">
        <v>86</v>
      </c>
      <c r="AG1527" s="57">
        <v>94</v>
      </c>
      <c r="AH1527" s="74">
        <v>3.72</v>
      </c>
      <c r="AI1527" s="74">
        <v>-1.65</v>
      </c>
      <c r="AJ1527" s="74">
        <v>4.3499999999999996</v>
      </c>
    </row>
    <row r="1528" spans="1:36" x14ac:dyDescent="0.35">
      <c r="A1528" t="s">
        <v>2429</v>
      </c>
      <c r="U1528" s="57">
        <v>170</v>
      </c>
      <c r="V1528" s="57">
        <v>16</v>
      </c>
      <c r="W1528" s="57">
        <v>15</v>
      </c>
      <c r="X1528" s="57">
        <v>10</v>
      </c>
      <c r="Y1528" s="57">
        <v>17</v>
      </c>
      <c r="Z1528" s="57">
        <v>10</v>
      </c>
      <c r="AC1528" s="57">
        <v>94</v>
      </c>
      <c r="AD1528" s="57">
        <v>111</v>
      </c>
      <c r="AE1528" s="57">
        <v>99</v>
      </c>
      <c r="AF1528" s="57">
        <v>75</v>
      </c>
      <c r="AG1528" s="57">
        <v>88</v>
      </c>
      <c r="AH1528" s="74">
        <v>2.52</v>
      </c>
      <c r="AI1528" s="74">
        <v>-7.82</v>
      </c>
      <c r="AJ1528" s="74">
        <v>6.37</v>
      </c>
    </row>
    <row r="1529" spans="1:36" x14ac:dyDescent="0.35">
      <c r="A1529" t="s">
        <v>2430</v>
      </c>
      <c r="U1529" s="57">
        <v>158</v>
      </c>
      <c r="V1529" s="57">
        <v>17</v>
      </c>
      <c r="W1529" s="57">
        <v>21</v>
      </c>
      <c r="X1529" s="57">
        <v>7</v>
      </c>
      <c r="Y1529" s="57">
        <v>11</v>
      </c>
      <c r="Z1529" s="57">
        <v>6</v>
      </c>
      <c r="AC1529" s="57">
        <v>97</v>
      </c>
      <c r="AD1529" s="57">
        <v>117</v>
      </c>
      <c r="AE1529" s="57">
        <v>104</v>
      </c>
      <c r="AF1529" s="57">
        <v>94</v>
      </c>
      <c r="AG1529" s="57">
        <v>88</v>
      </c>
      <c r="AH1529" s="74">
        <v>6.13</v>
      </c>
      <c r="AI1529" s="74">
        <v>-5.09</v>
      </c>
      <c r="AJ1529" s="74">
        <v>5.26</v>
      </c>
    </row>
    <row r="1530" spans="1:36" x14ac:dyDescent="0.35">
      <c r="A1530" t="s">
        <v>2431</v>
      </c>
      <c r="U1530" s="57">
        <v>137</v>
      </c>
      <c r="V1530" s="57">
        <v>17</v>
      </c>
      <c r="W1530" s="57">
        <v>15</v>
      </c>
      <c r="X1530" s="57"/>
      <c r="Y1530" s="57">
        <v>9</v>
      </c>
      <c r="Z1530" s="57">
        <v>9</v>
      </c>
      <c r="AC1530" s="57">
        <v>104</v>
      </c>
      <c r="AD1530" s="57">
        <v>129</v>
      </c>
      <c r="AE1530" s="57">
        <v>115</v>
      </c>
      <c r="AF1530" s="57">
        <v>104</v>
      </c>
      <c r="AG1530" s="57">
        <v>90</v>
      </c>
      <c r="AH1530" s="74">
        <v>7.33</v>
      </c>
      <c r="AI1530" s="74">
        <v>-5.9</v>
      </c>
      <c r="AJ1530" s="74">
        <v>4.62</v>
      </c>
    </row>
    <row r="1531" spans="1:36" x14ac:dyDescent="0.35">
      <c r="A1531" t="s">
        <v>2432</v>
      </c>
      <c r="U1531" s="57">
        <v>142</v>
      </c>
      <c r="V1531" s="57">
        <v>14</v>
      </c>
      <c r="W1531" s="57">
        <v>16</v>
      </c>
      <c r="X1531" s="57">
        <v>6</v>
      </c>
      <c r="Y1531" s="57">
        <v>11</v>
      </c>
      <c r="Z1531" s="57">
        <v>9</v>
      </c>
      <c r="AC1531" s="57">
        <v>94</v>
      </c>
      <c r="AD1531" s="57">
        <v>116</v>
      </c>
      <c r="AE1531" s="57">
        <v>104</v>
      </c>
      <c r="AF1531" s="57">
        <v>75</v>
      </c>
      <c r="AG1531" s="57">
        <v>90</v>
      </c>
      <c r="AH1531" s="74">
        <v>3.7</v>
      </c>
      <c r="AI1531" s="74">
        <v>-6.42</v>
      </c>
      <c r="AJ1531" s="74">
        <v>4.07</v>
      </c>
    </row>
    <row r="1532" spans="1:36" x14ac:dyDescent="0.35">
      <c r="A1532" t="s">
        <v>2433</v>
      </c>
      <c r="U1532" s="57">
        <v>167</v>
      </c>
      <c r="V1532" s="57">
        <v>15</v>
      </c>
      <c r="W1532" s="57">
        <v>25</v>
      </c>
      <c r="X1532" s="57">
        <v>6</v>
      </c>
      <c r="Y1532" s="57">
        <v>13</v>
      </c>
      <c r="Z1532" s="57">
        <v>8</v>
      </c>
      <c r="AC1532" s="57">
        <v>95</v>
      </c>
      <c r="AD1532" s="57">
        <v>116</v>
      </c>
      <c r="AE1532" s="57">
        <v>103</v>
      </c>
      <c r="AF1532" s="57">
        <v>81</v>
      </c>
      <c r="AG1532" s="57">
        <v>90</v>
      </c>
      <c r="AH1532" s="74">
        <v>4.05</v>
      </c>
      <c r="AI1532" s="74">
        <v>-4.37</v>
      </c>
      <c r="AJ1532" s="74">
        <v>1.48</v>
      </c>
    </row>
    <row r="1533" spans="1:36" x14ac:dyDescent="0.35">
      <c r="A1533" t="s">
        <v>2434</v>
      </c>
      <c r="U1533" s="57">
        <v>157</v>
      </c>
      <c r="V1533" s="57">
        <v>14</v>
      </c>
      <c r="W1533" s="57">
        <v>24</v>
      </c>
      <c r="X1533" s="57"/>
      <c r="Y1533" s="57">
        <v>17</v>
      </c>
      <c r="Z1533" s="57">
        <v>9</v>
      </c>
      <c r="AC1533" s="57">
        <v>95</v>
      </c>
      <c r="AD1533" s="57">
        <v>116</v>
      </c>
      <c r="AE1533" s="57">
        <v>105</v>
      </c>
      <c r="AF1533" s="57">
        <v>82</v>
      </c>
      <c r="AG1533" s="57">
        <v>95</v>
      </c>
      <c r="AH1533" s="74">
        <v>6.05</v>
      </c>
      <c r="AI1533" s="74">
        <v>-2.12</v>
      </c>
      <c r="AJ1533" s="74">
        <v>-2.4300000000000002</v>
      </c>
    </row>
    <row r="1534" spans="1:36" x14ac:dyDescent="0.35">
      <c r="A1534" t="s">
        <v>2435</v>
      </c>
      <c r="U1534" s="57">
        <v>173</v>
      </c>
      <c r="V1534" s="57">
        <v>13</v>
      </c>
      <c r="W1534" s="57">
        <v>20</v>
      </c>
      <c r="X1534" s="57">
        <v>7</v>
      </c>
      <c r="Y1534" s="57">
        <v>13</v>
      </c>
      <c r="Z1534" s="57">
        <v>10</v>
      </c>
      <c r="AC1534" s="57">
        <v>95</v>
      </c>
      <c r="AD1534" s="57">
        <v>114</v>
      </c>
      <c r="AE1534" s="57">
        <v>104</v>
      </c>
      <c r="AF1534" s="57">
        <v>82</v>
      </c>
      <c r="AG1534" s="57">
        <v>94</v>
      </c>
      <c r="AH1534" s="74">
        <v>11.85</v>
      </c>
      <c r="AI1534" s="74">
        <v>1.42</v>
      </c>
      <c r="AJ1534" s="74">
        <v>3.33</v>
      </c>
    </row>
    <row r="1535" spans="1:36" x14ac:dyDescent="0.35">
      <c r="A1535" t="s">
        <v>2436</v>
      </c>
      <c r="U1535" s="57">
        <v>163</v>
      </c>
      <c r="V1535" s="57">
        <v>18</v>
      </c>
      <c r="W1535" s="57">
        <v>16</v>
      </c>
      <c r="X1535" s="57">
        <v>6</v>
      </c>
      <c r="Y1535" s="57">
        <v>19</v>
      </c>
      <c r="Z1535" s="57">
        <v>7</v>
      </c>
      <c r="AC1535" s="57">
        <v>96</v>
      </c>
      <c r="AD1535" s="57">
        <v>113</v>
      </c>
      <c r="AE1535" s="57">
        <v>102</v>
      </c>
      <c r="AF1535" s="57">
        <v>76</v>
      </c>
      <c r="AG1535" s="57">
        <v>100</v>
      </c>
      <c r="AH1535" s="74">
        <v>14.34</v>
      </c>
      <c r="AI1535" s="74">
        <v>2.88</v>
      </c>
      <c r="AJ1535" s="74">
        <v>10.73</v>
      </c>
    </row>
    <row r="1536" spans="1:36" x14ac:dyDescent="0.35">
      <c r="A1536" t="s">
        <v>2437</v>
      </c>
      <c r="U1536" s="57">
        <v>142</v>
      </c>
      <c r="V1536" s="57">
        <v>17</v>
      </c>
      <c r="W1536" s="57">
        <v>26</v>
      </c>
      <c r="X1536" s="57"/>
      <c r="Y1536" s="57">
        <v>9</v>
      </c>
      <c r="Z1536" s="57">
        <v>7</v>
      </c>
      <c r="AC1536" s="57">
        <v>103</v>
      </c>
      <c r="AD1536" s="57">
        <v>126</v>
      </c>
      <c r="AE1536" s="57">
        <v>106</v>
      </c>
      <c r="AF1536" s="57">
        <v>97</v>
      </c>
      <c r="AG1536" s="57">
        <v>101</v>
      </c>
      <c r="AH1536" s="74">
        <v>22.05</v>
      </c>
      <c r="AI1536" s="74">
        <v>0.74</v>
      </c>
      <c r="AJ1536" s="74">
        <v>8.44</v>
      </c>
    </row>
    <row r="1537" spans="1:36" x14ac:dyDescent="0.35">
      <c r="A1537" t="s">
        <v>2438</v>
      </c>
      <c r="U1537" s="57">
        <v>122</v>
      </c>
      <c r="V1537" s="57">
        <v>8</v>
      </c>
      <c r="W1537" s="57">
        <v>17</v>
      </c>
      <c r="X1537" s="57"/>
      <c r="Y1537" s="57">
        <v>9</v>
      </c>
      <c r="Z1537" s="57">
        <v>8</v>
      </c>
      <c r="AC1537" s="57">
        <v>107</v>
      </c>
      <c r="AD1537" s="57">
        <v>133</v>
      </c>
      <c r="AE1537" s="57">
        <v>111</v>
      </c>
      <c r="AF1537" s="57">
        <v>88</v>
      </c>
      <c r="AG1537" s="57">
        <v>100</v>
      </c>
      <c r="AH1537" s="74">
        <v>140.93</v>
      </c>
      <c r="AI1537" s="74">
        <v>85.26</v>
      </c>
      <c r="AJ1537" s="74">
        <v>18.96</v>
      </c>
    </row>
    <row r="1538" spans="1:36" x14ac:dyDescent="0.35">
      <c r="A1538" t="s">
        <v>2439</v>
      </c>
      <c r="U1538" s="57">
        <v>139</v>
      </c>
      <c r="V1538" s="57">
        <v>11</v>
      </c>
      <c r="W1538" s="57">
        <v>15</v>
      </c>
      <c r="X1538" s="57"/>
      <c r="Y1538" s="57">
        <v>11</v>
      </c>
      <c r="Z1538" s="57">
        <v>8</v>
      </c>
      <c r="AC1538" s="57">
        <v>94</v>
      </c>
      <c r="AD1538" s="57">
        <v>116</v>
      </c>
      <c r="AE1538" s="57">
        <v>105</v>
      </c>
      <c r="AF1538" s="57">
        <v>74</v>
      </c>
      <c r="AG1538" s="57">
        <v>100</v>
      </c>
      <c r="AH1538" s="74">
        <v>15.34</v>
      </c>
      <c r="AI1538" s="74">
        <v>2.93</v>
      </c>
      <c r="AJ1538" s="74">
        <v>4.51</v>
      </c>
    </row>
    <row r="1539" spans="1:36" x14ac:dyDescent="0.35">
      <c r="A1539" t="s">
        <v>2440</v>
      </c>
      <c r="U1539" s="57">
        <v>170</v>
      </c>
      <c r="V1539" s="57">
        <v>20</v>
      </c>
      <c r="W1539" s="57">
        <v>21</v>
      </c>
      <c r="X1539" s="57">
        <v>6</v>
      </c>
      <c r="Y1539" s="57">
        <v>12</v>
      </c>
      <c r="Z1539" s="57">
        <v>9</v>
      </c>
      <c r="AC1539" s="57">
        <v>92</v>
      </c>
      <c r="AD1539" s="57">
        <v>114</v>
      </c>
      <c r="AE1539" s="57">
        <v>103</v>
      </c>
      <c r="AF1539" s="57">
        <v>83</v>
      </c>
      <c r="AG1539" s="57">
        <v>100</v>
      </c>
      <c r="AH1539" s="74">
        <v>3.03</v>
      </c>
      <c r="AI1539" s="74">
        <v>-3.89</v>
      </c>
      <c r="AJ1539" s="74">
        <v>6.59</v>
      </c>
    </row>
    <row r="1540" spans="1:36" x14ac:dyDescent="0.35">
      <c r="A1540" t="s">
        <v>2441</v>
      </c>
      <c r="U1540" s="57">
        <v>164</v>
      </c>
      <c r="V1540" s="57">
        <v>13</v>
      </c>
      <c r="W1540" s="57">
        <v>18</v>
      </c>
      <c r="X1540" s="57">
        <v>9</v>
      </c>
      <c r="Y1540" s="57">
        <v>11</v>
      </c>
      <c r="Z1540" s="57">
        <v>6</v>
      </c>
      <c r="AC1540" s="57">
        <v>93</v>
      </c>
      <c r="AD1540" s="57">
        <v>114</v>
      </c>
      <c r="AE1540" s="57">
        <v>105</v>
      </c>
      <c r="AF1540" s="57">
        <v>81</v>
      </c>
      <c r="AG1540" s="57">
        <v>93</v>
      </c>
      <c r="AH1540" s="74">
        <v>19.690000000000001</v>
      </c>
      <c r="AI1540" s="74">
        <v>33.53</v>
      </c>
      <c r="AJ1540" s="74">
        <v>3.6</v>
      </c>
    </row>
    <row r="1541" spans="1:36" x14ac:dyDescent="0.35">
      <c r="A1541" t="s">
        <v>2442</v>
      </c>
      <c r="U1541" s="57">
        <v>177</v>
      </c>
      <c r="V1541" s="57">
        <v>21</v>
      </c>
      <c r="W1541" s="57">
        <v>17</v>
      </c>
      <c r="X1541" s="57">
        <v>11</v>
      </c>
      <c r="Y1541" s="57">
        <v>13</v>
      </c>
      <c r="Z1541" s="57">
        <v>9</v>
      </c>
      <c r="AC1541" s="57">
        <v>93</v>
      </c>
      <c r="AD1541" s="57">
        <v>112</v>
      </c>
      <c r="AE1541" s="57">
        <v>103</v>
      </c>
      <c r="AF1541" s="57">
        <v>82</v>
      </c>
      <c r="AG1541" s="57">
        <v>93</v>
      </c>
      <c r="AH1541" s="74">
        <v>18.46</v>
      </c>
      <c r="AI1541" s="74">
        <v>32.6</v>
      </c>
      <c r="AJ1541" s="74">
        <v>2.88</v>
      </c>
    </row>
    <row r="1542" spans="1:36" x14ac:dyDescent="0.35">
      <c r="A1542" t="s">
        <v>2443</v>
      </c>
      <c r="U1542" s="57">
        <v>167</v>
      </c>
      <c r="V1542" s="57">
        <v>16</v>
      </c>
      <c r="W1542" s="57">
        <v>24</v>
      </c>
      <c r="X1542" s="57"/>
      <c r="Y1542" s="57">
        <v>14</v>
      </c>
      <c r="Z1542" s="57">
        <v>8</v>
      </c>
      <c r="AC1542" s="57">
        <v>94</v>
      </c>
      <c r="AD1542" s="57">
        <v>111</v>
      </c>
      <c r="AE1542" s="57">
        <v>101</v>
      </c>
      <c r="AF1542" s="57">
        <v>77</v>
      </c>
      <c r="AG1542" s="57">
        <v>93</v>
      </c>
      <c r="AH1542" s="74">
        <v>1.55</v>
      </c>
      <c r="AI1542" s="74">
        <v>-3.95</v>
      </c>
      <c r="AJ1542" s="74">
        <v>5.4</v>
      </c>
    </row>
    <row r="1543" spans="1:36" x14ac:dyDescent="0.35">
      <c r="A1543" t="s">
        <v>2444</v>
      </c>
      <c r="U1543" s="57">
        <v>146</v>
      </c>
      <c r="V1543" s="57">
        <v>16</v>
      </c>
      <c r="W1543" s="57">
        <v>16</v>
      </c>
      <c r="X1543" s="57">
        <v>10</v>
      </c>
      <c r="Y1543" s="57">
        <v>9</v>
      </c>
      <c r="Z1543" s="57">
        <v>6</v>
      </c>
      <c r="AC1543" s="57">
        <v>99</v>
      </c>
      <c r="AD1543" s="57">
        <v>119</v>
      </c>
      <c r="AE1543" s="57">
        <v>103</v>
      </c>
      <c r="AF1543" s="57">
        <v>95</v>
      </c>
      <c r="AG1543" s="57">
        <v>93</v>
      </c>
      <c r="AH1543" s="74">
        <v>-1.95</v>
      </c>
      <c r="AI1543" s="74">
        <v>-0.39</v>
      </c>
      <c r="AJ1543" s="74">
        <v>5.77</v>
      </c>
    </row>
    <row r="1544" spans="1:36" x14ac:dyDescent="0.35">
      <c r="A1544" t="s">
        <v>2445</v>
      </c>
      <c r="U1544" s="57">
        <v>139</v>
      </c>
      <c r="V1544" s="57">
        <v>18</v>
      </c>
      <c r="W1544" s="57">
        <v>15</v>
      </c>
      <c r="X1544" s="57">
        <v>11</v>
      </c>
      <c r="Y1544" s="57">
        <v>9</v>
      </c>
      <c r="Z1544" s="57">
        <v>10</v>
      </c>
      <c r="AC1544" s="57">
        <v>100</v>
      </c>
      <c r="AD1544" s="57">
        <v>127</v>
      </c>
      <c r="AE1544" s="57">
        <v>115</v>
      </c>
      <c r="AF1544" s="57">
        <v>93</v>
      </c>
      <c r="AG1544" s="57">
        <v>93</v>
      </c>
      <c r="AH1544" s="74">
        <v>-49.81</v>
      </c>
      <c r="AI1544" s="74">
        <v>-46.57</v>
      </c>
      <c r="AJ1544" s="74">
        <v>-3.38</v>
      </c>
    </row>
    <row r="1545" spans="1:36" x14ac:dyDescent="0.35">
      <c r="A1545" t="s">
        <v>2446</v>
      </c>
      <c r="U1545" s="57">
        <v>138</v>
      </c>
      <c r="V1545" s="57">
        <v>11</v>
      </c>
      <c r="W1545" s="57">
        <v>21</v>
      </c>
      <c r="X1545" s="57"/>
      <c r="Y1545" s="57">
        <v>10</v>
      </c>
      <c r="Z1545" s="57">
        <v>7</v>
      </c>
      <c r="AC1545" s="57">
        <v>95</v>
      </c>
      <c r="AD1545" s="57">
        <v>116</v>
      </c>
      <c r="AE1545" s="57">
        <v>107</v>
      </c>
      <c r="AF1545" s="57">
        <v>76</v>
      </c>
      <c r="AG1545" s="57">
        <v>93</v>
      </c>
      <c r="AH1545" s="74">
        <v>-1.87</v>
      </c>
      <c r="AI1545" s="74">
        <v>-5.81</v>
      </c>
      <c r="AJ1545" s="74">
        <v>6.26</v>
      </c>
    </row>
    <row r="1546" spans="1:36" x14ac:dyDescent="0.35">
      <c r="A1546" t="s">
        <v>2447</v>
      </c>
      <c r="U1546" s="57">
        <v>170</v>
      </c>
      <c r="V1546" s="57">
        <v>19</v>
      </c>
      <c r="W1546" s="57">
        <v>20</v>
      </c>
      <c r="X1546" s="57">
        <v>7</v>
      </c>
      <c r="Y1546" s="57">
        <v>13</v>
      </c>
      <c r="Z1546" s="57">
        <v>13</v>
      </c>
      <c r="AC1546" s="57">
        <v>95</v>
      </c>
      <c r="AD1546" s="57">
        <v>117</v>
      </c>
      <c r="AE1546" s="57">
        <v>105</v>
      </c>
      <c r="AF1546" s="57">
        <v>82</v>
      </c>
      <c r="AG1546" s="57">
        <v>93</v>
      </c>
      <c r="AH1546" s="74">
        <v>0.6</v>
      </c>
      <c r="AI1546" s="74">
        <v>-4.18</v>
      </c>
      <c r="AJ1546" s="74">
        <v>7.16</v>
      </c>
    </row>
    <row r="1547" spans="1:36" x14ac:dyDescent="0.35">
      <c r="A1547" t="s">
        <v>2448</v>
      </c>
      <c r="U1547" s="57">
        <v>184</v>
      </c>
      <c r="V1547" s="57">
        <v>21</v>
      </c>
      <c r="W1547" s="57">
        <v>25</v>
      </c>
      <c r="X1547" s="57"/>
      <c r="Y1547" s="57">
        <v>15</v>
      </c>
      <c r="Z1547" s="57">
        <v>8</v>
      </c>
      <c r="AC1547" s="57">
        <v>95</v>
      </c>
      <c r="AD1547" s="57">
        <v>116</v>
      </c>
      <c r="AE1547" s="57">
        <v>105</v>
      </c>
      <c r="AF1547" s="57">
        <v>82</v>
      </c>
      <c r="AG1547" s="57">
        <v>95</v>
      </c>
      <c r="AH1547" s="74">
        <v>2.46</v>
      </c>
      <c r="AI1547" s="74">
        <v>-4.03</v>
      </c>
      <c r="AJ1547" s="74">
        <v>5.29</v>
      </c>
    </row>
    <row r="1548" spans="1:36" x14ac:dyDescent="0.35">
      <c r="A1548" t="s">
        <v>2449</v>
      </c>
      <c r="U1548" s="57">
        <v>149</v>
      </c>
      <c r="V1548" s="57">
        <v>13</v>
      </c>
      <c r="W1548" s="57">
        <v>16</v>
      </c>
      <c r="X1548" s="57"/>
      <c r="Y1548" s="57">
        <v>9</v>
      </c>
      <c r="Z1548" s="57">
        <v>10</v>
      </c>
      <c r="AC1548" s="57">
        <v>95</v>
      </c>
      <c r="AD1548" s="57">
        <v>115</v>
      </c>
      <c r="AE1548" s="57">
        <v>105</v>
      </c>
      <c r="AF1548" s="57">
        <v>84</v>
      </c>
      <c r="AG1548" s="57">
        <v>95</v>
      </c>
      <c r="AH1548" s="74">
        <v>1.93</v>
      </c>
      <c r="AI1548" s="74">
        <v>-1.94</v>
      </c>
      <c r="AJ1548" s="74">
        <v>4.05</v>
      </c>
    </row>
    <row r="1549" spans="1:36" x14ac:dyDescent="0.35">
      <c r="A1549" t="s">
        <v>2450</v>
      </c>
      <c r="U1549" s="57">
        <v>169</v>
      </c>
      <c r="V1549" s="57">
        <v>18</v>
      </c>
      <c r="W1549" s="57">
        <v>19</v>
      </c>
      <c r="X1549" s="57">
        <v>8</v>
      </c>
      <c r="Y1549" s="57">
        <v>12</v>
      </c>
      <c r="Z1549" s="57">
        <v>9</v>
      </c>
      <c r="AC1549" s="57">
        <v>96</v>
      </c>
      <c r="AD1549" s="57">
        <v>114</v>
      </c>
      <c r="AE1549" s="57">
        <v>103</v>
      </c>
      <c r="AF1549" s="57">
        <v>76</v>
      </c>
      <c r="AG1549" s="57">
        <v>95</v>
      </c>
      <c r="AH1549" s="74">
        <v>2.04</v>
      </c>
      <c r="AI1549" s="74">
        <v>-4.0999999999999996</v>
      </c>
      <c r="AJ1549" s="74">
        <v>1.5</v>
      </c>
    </row>
    <row r="1550" spans="1:36" x14ac:dyDescent="0.35">
      <c r="A1550" t="s">
        <v>2451</v>
      </c>
      <c r="U1550" s="57">
        <v>149</v>
      </c>
      <c r="V1550" s="57">
        <v>13</v>
      </c>
      <c r="W1550" s="57">
        <v>19</v>
      </c>
      <c r="X1550" s="57">
        <v>9</v>
      </c>
      <c r="Y1550" s="57">
        <v>7</v>
      </c>
      <c r="Z1550" s="57"/>
      <c r="AC1550" s="57">
        <v>99</v>
      </c>
      <c r="AD1550" s="57">
        <v>122</v>
      </c>
      <c r="AE1550" s="57">
        <v>109</v>
      </c>
      <c r="AF1550" s="57">
        <v>91</v>
      </c>
      <c r="AG1550" s="57">
        <v>94</v>
      </c>
      <c r="AH1550" s="74">
        <v>1.63</v>
      </c>
      <c r="AI1550" s="74">
        <v>-5.32</v>
      </c>
      <c r="AJ1550" s="74">
        <v>3.22</v>
      </c>
    </row>
    <row r="1551" spans="1:36" x14ac:dyDescent="0.35">
      <c r="A1551" t="s">
        <v>2452</v>
      </c>
      <c r="U1551" s="57">
        <v>153</v>
      </c>
      <c r="V1551" s="57">
        <v>17</v>
      </c>
      <c r="W1551" s="57">
        <v>22</v>
      </c>
      <c r="X1551" s="57">
        <v>7</v>
      </c>
      <c r="Y1551" s="57">
        <v>12</v>
      </c>
      <c r="Z1551" s="57">
        <v>9</v>
      </c>
      <c r="AC1551" s="57">
        <v>104</v>
      </c>
      <c r="AD1551" s="57">
        <v>133</v>
      </c>
      <c r="AE1551" s="57">
        <v>122</v>
      </c>
      <c r="AF1551" s="57">
        <v>91</v>
      </c>
      <c r="AG1551" s="57">
        <v>93</v>
      </c>
      <c r="AH1551" s="74">
        <v>4.29</v>
      </c>
      <c r="AI1551" s="74">
        <v>-3.09</v>
      </c>
      <c r="AJ1551" s="74">
        <v>6.74</v>
      </c>
    </row>
    <row r="1552" spans="1:36" x14ac:dyDescent="0.35">
      <c r="A1552" t="s">
        <v>2453</v>
      </c>
      <c r="U1552" s="57">
        <v>150</v>
      </c>
      <c r="V1552" s="57">
        <v>10</v>
      </c>
      <c r="W1552" s="57">
        <v>16</v>
      </c>
      <c r="X1552" s="57">
        <v>7</v>
      </c>
      <c r="Y1552" s="57">
        <v>17</v>
      </c>
      <c r="Z1552" s="57">
        <v>9</v>
      </c>
      <c r="AC1552" s="57">
        <v>94</v>
      </c>
      <c r="AD1552" s="57">
        <v>118</v>
      </c>
      <c r="AE1552" s="57">
        <v>108</v>
      </c>
      <c r="AF1552" s="57">
        <v>76</v>
      </c>
      <c r="AG1552" s="57">
        <v>93</v>
      </c>
      <c r="AH1552" s="74">
        <v>18.23</v>
      </c>
      <c r="AI1552" s="74">
        <v>7.01</v>
      </c>
      <c r="AJ1552" s="74">
        <v>16.79</v>
      </c>
    </row>
    <row r="1553" spans="1:36" x14ac:dyDescent="0.35">
      <c r="A1553" t="s">
        <v>2454</v>
      </c>
      <c r="U1553" s="57">
        <v>174</v>
      </c>
      <c r="V1553" s="57">
        <v>16</v>
      </c>
      <c r="W1553" s="57">
        <v>18</v>
      </c>
      <c r="X1553" s="57"/>
      <c r="Y1553" s="57">
        <v>16</v>
      </c>
      <c r="Z1553" s="57">
        <v>9</v>
      </c>
      <c r="AC1553" s="57">
        <v>94</v>
      </c>
      <c r="AD1553" s="57">
        <v>117</v>
      </c>
      <c r="AE1553" s="57">
        <v>107</v>
      </c>
      <c r="AF1553" s="57">
        <v>85</v>
      </c>
      <c r="AG1553" s="57">
        <v>92</v>
      </c>
      <c r="AH1553" s="74">
        <v>10.85</v>
      </c>
      <c r="AI1553" s="74">
        <v>-0.94</v>
      </c>
      <c r="AJ1553" s="74">
        <v>14.73</v>
      </c>
    </row>
    <row r="1554" spans="1:36" x14ac:dyDescent="0.35">
      <c r="A1554" t="s">
        <v>2455</v>
      </c>
      <c r="U1554" s="57">
        <v>182</v>
      </c>
      <c r="V1554" s="57">
        <v>20</v>
      </c>
      <c r="W1554" s="57">
        <v>21</v>
      </c>
      <c r="X1554" s="57">
        <v>9</v>
      </c>
      <c r="Y1554" s="57">
        <v>16</v>
      </c>
      <c r="Z1554" s="57">
        <v>9</v>
      </c>
      <c r="AC1554" s="57">
        <v>95</v>
      </c>
      <c r="AD1554" s="57">
        <v>117</v>
      </c>
      <c r="AE1554" s="57">
        <v>108</v>
      </c>
      <c r="AF1554" s="57">
        <v>82</v>
      </c>
      <c r="AG1554" s="57">
        <v>92</v>
      </c>
      <c r="AH1554" s="74">
        <v>13.22</v>
      </c>
      <c r="AI1554" s="74">
        <v>-0.76</v>
      </c>
      <c r="AJ1554" s="74">
        <v>14.44</v>
      </c>
    </row>
    <row r="1555" spans="1:36" x14ac:dyDescent="0.35">
      <c r="A1555" t="s">
        <v>2456</v>
      </c>
      <c r="U1555" s="57">
        <v>158</v>
      </c>
      <c r="V1555" s="57">
        <v>12</v>
      </c>
      <c r="W1555" s="57">
        <v>18</v>
      </c>
      <c r="X1555" s="57">
        <v>6</v>
      </c>
      <c r="Y1555" s="57">
        <v>14</v>
      </c>
      <c r="Z1555" s="57">
        <v>8</v>
      </c>
      <c r="AC1555" s="57">
        <v>100</v>
      </c>
      <c r="AD1555" s="57">
        <v>119</v>
      </c>
      <c r="AE1555" s="57">
        <v>104</v>
      </c>
      <c r="AF1555" s="57">
        <v>80</v>
      </c>
      <c r="AG1555" s="57">
        <v>91</v>
      </c>
      <c r="AH1555" s="74">
        <v>39.26</v>
      </c>
      <c r="AI1555" s="74">
        <v>14.63</v>
      </c>
      <c r="AJ1555" s="74">
        <v>22.74</v>
      </c>
    </row>
    <row r="1556" spans="1:36" x14ac:dyDescent="0.35">
      <c r="A1556" t="s">
        <v>2457</v>
      </c>
      <c r="U1556" s="57">
        <v>160</v>
      </c>
      <c r="V1556" s="57">
        <v>11</v>
      </c>
      <c r="W1556" s="57">
        <v>16</v>
      </c>
      <c r="X1556" s="57"/>
      <c r="Y1556" s="57">
        <v>14</v>
      </c>
      <c r="Z1556" s="57">
        <v>12</v>
      </c>
      <c r="AC1556" s="57">
        <v>84</v>
      </c>
      <c r="AD1556" s="57">
        <v>81</v>
      </c>
      <c r="AE1556" s="57">
        <v>52</v>
      </c>
      <c r="AF1556" s="57">
        <v>96</v>
      </c>
      <c r="AG1556" s="57">
        <v>96</v>
      </c>
      <c r="AH1556" s="74">
        <v>43.25</v>
      </c>
      <c r="AI1556" s="74">
        <v>6.65</v>
      </c>
      <c r="AJ1556" s="74">
        <v>12.75</v>
      </c>
    </row>
    <row r="1557" spans="1:36" x14ac:dyDescent="0.35">
      <c r="A1557" t="s">
        <v>2458</v>
      </c>
      <c r="U1557" s="57">
        <v>170</v>
      </c>
      <c r="V1557" s="57">
        <v>18</v>
      </c>
      <c r="W1557" s="57">
        <v>14</v>
      </c>
      <c r="X1557" s="57">
        <v>10</v>
      </c>
      <c r="Y1557" s="57">
        <v>11</v>
      </c>
      <c r="Z1557" s="57">
        <v>7</v>
      </c>
      <c r="AC1557" s="57">
        <v>100</v>
      </c>
      <c r="AD1557" s="57">
        <v>115</v>
      </c>
      <c r="AE1557" s="57">
        <v>86</v>
      </c>
      <c r="AF1557" s="57">
        <v>100</v>
      </c>
      <c r="AG1557" s="57">
        <v>96</v>
      </c>
      <c r="AH1557" s="74">
        <v>7.82</v>
      </c>
      <c r="AI1557" s="74">
        <v>-15.34</v>
      </c>
      <c r="AJ1557" s="74">
        <v>3.44</v>
      </c>
    </row>
    <row r="1558" spans="1:36" x14ac:dyDescent="0.35">
      <c r="A1558" t="s">
        <v>2459</v>
      </c>
      <c r="U1558" s="57">
        <v>146</v>
      </c>
      <c r="V1558" s="57">
        <v>14</v>
      </c>
      <c r="W1558" s="57">
        <v>13</v>
      </c>
      <c r="X1558" s="57">
        <v>6</v>
      </c>
      <c r="Y1558" s="57">
        <v>8</v>
      </c>
      <c r="Z1558" s="57">
        <v>8</v>
      </c>
      <c r="AC1558" s="57">
        <v>93</v>
      </c>
      <c r="AD1558" s="57">
        <v>110</v>
      </c>
      <c r="AE1558" s="57">
        <v>83</v>
      </c>
      <c r="AF1558" s="57">
        <v>92</v>
      </c>
      <c r="AG1558" s="57">
        <v>95</v>
      </c>
      <c r="AH1558" s="74">
        <v>25.68</v>
      </c>
      <c r="AI1558" s="74">
        <v>-4.1100000000000003</v>
      </c>
      <c r="AJ1558" s="74">
        <v>64.12</v>
      </c>
    </row>
    <row r="1559" spans="1:36" x14ac:dyDescent="0.35">
      <c r="A1559" t="s">
        <v>2460</v>
      </c>
      <c r="AC1559" s="57">
        <v>83</v>
      </c>
      <c r="AD1559" s="57">
        <v>76</v>
      </c>
      <c r="AE1559" s="57">
        <v>39</v>
      </c>
      <c r="AF1559" s="57">
        <v>102</v>
      </c>
      <c r="AG1559" s="57">
        <v>99</v>
      </c>
      <c r="AH1559" s="74">
        <v>69.19</v>
      </c>
      <c r="AI1559" s="74">
        <v>12.51</v>
      </c>
      <c r="AJ1559" s="74">
        <v>16.260000000000002</v>
      </c>
    </row>
    <row r="1560" spans="1:36" x14ac:dyDescent="0.35">
      <c r="A1560" t="s">
        <v>2461</v>
      </c>
      <c r="AC1560" s="57">
        <v>92</v>
      </c>
      <c r="AD1560" s="57">
        <v>111</v>
      </c>
      <c r="AE1560" s="57">
        <v>99</v>
      </c>
      <c r="AF1560" s="57">
        <v>73</v>
      </c>
      <c r="AG1560" s="57">
        <v>98</v>
      </c>
      <c r="AH1560" s="74">
        <v>-12.91</v>
      </c>
      <c r="AI1560" s="74">
        <v>-32.29</v>
      </c>
      <c r="AJ1560" s="74">
        <v>-4.57</v>
      </c>
    </row>
    <row r="1561" spans="1:36" x14ac:dyDescent="0.35">
      <c r="A1561" t="s">
        <v>2462</v>
      </c>
      <c r="AC1561" s="57">
        <v>90</v>
      </c>
      <c r="AD1561" s="57">
        <v>108</v>
      </c>
      <c r="AE1561" s="57">
        <v>103</v>
      </c>
      <c r="AF1561" s="57">
        <v>76</v>
      </c>
      <c r="AG1561" s="57">
        <v>103</v>
      </c>
      <c r="AH1561" s="74">
        <v>-7.11</v>
      </c>
      <c r="AI1561" s="74">
        <v>-20.16</v>
      </c>
      <c r="AJ1561" s="74">
        <v>1.86</v>
      </c>
    </row>
    <row r="1562" spans="1:36" x14ac:dyDescent="0.35">
      <c r="A1562" t="s">
        <v>2463</v>
      </c>
      <c r="AC1562" s="57">
        <v>90</v>
      </c>
      <c r="AD1562" s="57">
        <v>107</v>
      </c>
      <c r="AE1562" s="57">
        <v>103</v>
      </c>
      <c r="AF1562" s="57">
        <v>78</v>
      </c>
      <c r="AG1562" s="57">
        <v>102</v>
      </c>
      <c r="AH1562" s="74">
        <v>-12.67</v>
      </c>
      <c r="AI1562" s="74">
        <v>-15.95</v>
      </c>
      <c r="AJ1562" s="74">
        <v>-3.38</v>
      </c>
    </row>
    <row r="1563" spans="1:36" x14ac:dyDescent="0.35">
      <c r="A1563" t="s">
        <v>2464</v>
      </c>
      <c r="AC1563" s="57">
        <v>92</v>
      </c>
      <c r="AD1563" s="57">
        <v>108</v>
      </c>
      <c r="AE1563" s="57">
        <v>101</v>
      </c>
      <c r="AF1563" s="57">
        <v>73</v>
      </c>
      <c r="AG1563" s="57">
        <v>93</v>
      </c>
      <c r="AH1563" s="74">
        <v>-19.18</v>
      </c>
      <c r="AI1563" s="74">
        <v>-14.21</v>
      </c>
      <c r="AJ1563" s="74">
        <v>0.03</v>
      </c>
    </row>
    <row r="1564" spans="1:36" x14ac:dyDescent="0.35">
      <c r="A1564" t="s">
        <v>2465</v>
      </c>
      <c r="AC1564" s="57">
        <v>100</v>
      </c>
      <c r="AD1564" s="57">
        <v>119</v>
      </c>
      <c r="AE1564" s="57">
        <v>109</v>
      </c>
      <c r="AF1564" s="57">
        <v>89</v>
      </c>
      <c r="AG1564" s="57">
        <v>91</v>
      </c>
      <c r="AH1564" s="74">
        <v>3.34</v>
      </c>
      <c r="AI1564" s="74">
        <v>5.56</v>
      </c>
      <c r="AJ1564" s="74">
        <v>7.34</v>
      </c>
    </row>
    <row r="1565" spans="1:36" x14ac:dyDescent="0.35">
      <c r="A1565" t="s">
        <v>2466</v>
      </c>
      <c r="AC1565" s="57">
        <v>102</v>
      </c>
      <c r="AD1565" s="57">
        <v>129</v>
      </c>
      <c r="AE1565" s="57">
        <v>117</v>
      </c>
      <c r="AF1565" s="57">
        <v>98</v>
      </c>
      <c r="AG1565" s="57">
        <v>92</v>
      </c>
      <c r="AH1565" s="74">
        <v>-15.86</v>
      </c>
      <c r="AI1565" s="74">
        <v>-16.579999999999998</v>
      </c>
      <c r="AJ1565" s="74">
        <v>-34.450000000000003</v>
      </c>
    </row>
    <row r="1566" spans="1:36" x14ac:dyDescent="0.35">
      <c r="A1566" t="s">
        <v>2467</v>
      </c>
      <c r="AC1566" s="57">
        <v>95</v>
      </c>
      <c r="AD1566" s="57">
        <v>116</v>
      </c>
      <c r="AE1566" s="57">
        <v>105</v>
      </c>
      <c r="AF1566" s="57">
        <v>65</v>
      </c>
      <c r="AG1566" s="57">
        <v>86</v>
      </c>
      <c r="AH1566" s="74">
        <v>-45.94</v>
      </c>
      <c r="AI1566" s="74">
        <v>-38.26</v>
      </c>
      <c r="AJ1566" s="74">
        <v>-14.82</v>
      </c>
    </row>
    <row r="1567" spans="1:36" x14ac:dyDescent="0.35">
      <c r="A1567" t="s">
        <v>2468</v>
      </c>
      <c r="AC1567" s="57">
        <v>92</v>
      </c>
      <c r="AD1567" s="57">
        <v>113</v>
      </c>
      <c r="AE1567" s="57">
        <v>103</v>
      </c>
      <c r="AF1567" s="57">
        <v>80</v>
      </c>
      <c r="AG1567" s="57">
        <v>87</v>
      </c>
      <c r="AH1567" s="74">
        <v>2.63</v>
      </c>
      <c r="AI1567" s="74">
        <v>11.22</v>
      </c>
      <c r="AJ1567" s="74">
        <v>0.98</v>
      </c>
    </row>
    <row r="1568" spans="1:36" x14ac:dyDescent="0.35">
      <c r="A1568" t="s">
        <v>2469</v>
      </c>
      <c r="AC1568" s="57">
        <v>92</v>
      </c>
      <c r="AD1568" s="57">
        <v>113</v>
      </c>
      <c r="AE1568" s="57">
        <v>102</v>
      </c>
      <c r="AF1568" s="57">
        <v>79</v>
      </c>
      <c r="AG1568" s="57">
        <v>88</v>
      </c>
      <c r="AH1568" s="74">
        <v>6.25</v>
      </c>
      <c r="AI1568" s="74">
        <v>11.8</v>
      </c>
      <c r="AJ1568" s="74">
        <v>0.92</v>
      </c>
    </row>
    <row r="1569" spans="1:36" x14ac:dyDescent="0.35">
      <c r="A1569" t="s">
        <v>2470</v>
      </c>
      <c r="AC1569" s="57">
        <v>94</v>
      </c>
      <c r="AD1569" s="57">
        <v>112</v>
      </c>
      <c r="AE1569" s="57">
        <v>102</v>
      </c>
      <c r="AF1569" s="57">
        <v>81</v>
      </c>
      <c r="AG1569" s="57">
        <v>90</v>
      </c>
      <c r="AH1569" s="74">
        <v>0.99</v>
      </c>
      <c r="AI1569" s="74">
        <v>1.93</v>
      </c>
      <c r="AJ1569" s="74">
        <v>-4.84</v>
      </c>
    </row>
    <row r="1570" spans="1:36" x14ac:dyDescent="0.35">
      <c r="A1570" t="s">
        <v>2471</v>
      </c>
      <c r="AC1570" s="57">
        <v>95</v>
      </c>
      <c r="AD1570" s="57">
        <v>112</v>
      </c>
      <c r="AE1570" s="57">
        <v>101</v>
      </c>
      <c r="AF1570" s="57">
        <v>78</v>
      </c>
      <c r="AG1570" s="57">
        <v>93</v>
      </c>
      <c r="AH1570" s="74">
        <v>4.12</v>
      </c>
      <c r="AI1570" s="74">
        <v>-0.34</v>
      </c>
      <c r="AJ1570" s="74">
        <v>1.86</v>
      </c>
    </row>
    <row r="1571" spans="1:36" x14ac:dyDescent="0.35">
      <c r="A1571" t="s">
        <v>2472</v>
      </c>
      <c r="AC1571" s="57">
        <v>102</v>
      </c>
      <c r="AD1571" s="57">
        <v>122</v>
      </c>
      <c r="AE1571" s="57">
        <v>107</v>
      </c>
      <c r="AF1571" s="57">
        <v>95</v>
      </c>
      <c r="AG1571" s="57">
        <v>95</v>
      </c>
      <c r="AH1571" s="74">
        <v>8.74</v>
      </c>
      <c r="AI1571" s="74">
        <v>-2.96</v>
      </c>
      <c r="AJ1571" s="74">
        <v>7.3</v>
      </c>
    </row>
    <row r="1572" spans="1:36" x14ac:dyDescent="0.35">
      <c r="A1572" t="s">
        <v>2473</v>
      </c>
      <c r="AC1572" s="57">
        <v>106</v>
      </c>
      <c r="AD1572" s="57">
        <v>136</v>
      </c>
      <c r="AE1572" s="57">
        <v>119</v>
      </c>
      <c r="AF1572" s="57">
        <v>93</v>
      </c>
      <c r="AG1572" s="57">
        <v>96</v>
      </c>
      <c r="AH1572" s="74">
        <v>5.3</v>
      </c>
      <c r="AI1572" s="74">
        <v>-6.26</v>
      </c>
      <c r="AJ1572" s="74">
        <v>5.81</v>
      </c>
    </row>
    <row r="1573" spans="1:36" x14ac:dyDescent="0.35">
      <c r="A1573" t="s">
        <v>2474</v>
      </c>
      <c r="AC1573" s="57">
        <v>95</v>
      </c>
      <c r="AD1573" s="57">
        <v>119</v>
      </c>
      <c r="AE1573" s="57">
        <v>106</v>
      </c>
      <c r="AF1573" s="57">
        <v>71</v>
      </c>
      <c r="AG1573" s="57">
        <v>101</v>
      </c>
      <c r="AH1573" s="74">
        <v>2.31</v>
      </c>
      <c r="AI1573" s="74">
        <v>-6.36</v>
      </c>
      <c r="AJ1573" s="74">
        <v>8.5500000000000007</v>
      </c>
    </row>
    <row r="1574" spans="1:36" x14ac:dyDescent="0.35">
      <c r="A1574" t="s">
        <v>2475</v>
      </c>
      <c r="AC1574" s="57">
        <v>96</v>
      </c>
      <c r="AD1574" s="57">
        <v>119</v>
      </c>
      <c r="AE1574" s="57">
        <v>104</v>
      </c>
      <c r="AF1574" s="57">
        <v>79</v>
      </c>
      <c r="AG1574" s="57">
        <v>103</v>
      </c>
      <c r="AH1574" s="74">
        <v>2.6</v>
      </c>
      <c r="AI1574" s="74">
        <v>-4.57</v>
      </c>
      <c r="AJ1574" s="74">
        <v>6.68</v>
      </c>
    </row>
    <row r="1575" spans="1:36" x14ac:dyDescent="0.35">
      <c r="A1575" t="s">
        <v>2476</v>
      </c>
      <c r="AC1575" s="57">
        <v>96</v>
      </c>
      <c r="AD1575" s="57">
        <v>118</v>
      </c>
      <c r="AE1575" s="57">
        <v>105</v>
      </c>
      <c r="AF1575" s="57">
        <v>81</v>
      </c>
      <c r="AG1575" s="57">
        <v>95</v>
      </c>
      <c r="AH1575" s="74">
        <v>1.62</v>
      </c>
      <c r="AI1575" s="74">
        <v>-6.72</v>
      </c>
      <c r="AJ1575" s="74">
        <v>6.21</v>
      </c>
    </row>
    <row r="1576" spans="1:36" x14ac:dyDescent="0.35">
      <c r="A1576" t="s">
        <v>2477</v>
      </c>
      <c r="AC1576" s="57">
        <v>95</v>
      </c>
      <c r="AD1576" s="57">
        <v>116</v>
      </c>
      <c r="AE1576" s="57">
        <v>104</v>
      </c>
      <c r="AF1576" s="57">
        <v>85</v>
      </c>
      <c r="AG1576" s="57">
        <v>91</v>
      </c>
      <c r="AH1576" s="74">
        <v>1.49</v>
      </c>
      <c r="AI1576" s="74">
        <v>-5.25</v>
      </c>
      <c r="AJ1576" s="74">
        <v>5.57</v>
      </c>
    </row>
    <row r="1577" spans="1:36" x14ac:dyDescent="0.35">
      <c r="A1577" t="s">
        <v>2478</v>
      </c>
      <c r="AC1577" s="57">
        <v>97</v>
      </c>
      <c r="AD1577" s="57">
        <v>116</v>
      </c>
      <c r="AE1577" s="57">
        <v>102</v>
      </c>
      <c r="AF1577" s="57">
        <v>79</v>
      </c>
      <c r="AG1577" s="57">
        <v>86</v>
      </c>
      <c r="AH1577" s="74">
        <v>2.71</v>
      </c>
      <c r="AI1577" s="74">
        <v>-7.94</v>
      </c>
      <c r="AJ1577" s="74">
        <v>3.99</v>
      </c>
    </row>
    <row r="1578" spans="1:36" x14ac:dyDescent="0.35">
      <c r="A1578" t="s">
        <v>2479</v>
      </c>
      <c r="AC1578" s="57">
        <v>103</v>
      </c>
      <c r="AD1578" s="57">
        <v>124</v>
      </c>
      <c r="AE1578" s="57">
        <v>108</v>
      </c>
      <c r="AF1578" s="57">
        <v>106</v>
      </c>
      <c r="AG1578" s="57">
        <v>86</v>
      </c>
      <c r="AH1578" s="74">
        <v>5.29</v>
      </c>
      <c r="AI1578" s="74">
        <v>-6.39</v>
      </c>
      <c r="AJ1578" s="74">
        <v>6.47</v>
      </c>
    </row>
    <row r="1579" spans="1:36" x14ac:dyDescent="0.35">
      <c r="A1579" t="s">
        <v>2480</v>
      </c>
      <c r="AC1579" s="57">
        <v>105</v>
      </c>
      <c r="AD1579" s="57">
        <v>136</v>
      </c>
      <c r="AE1579" s="57">
        <v>122</v>
      </c>
      <c r="AF1579" s="57">
        <v>108</v>
      </c>
      <c r="AG1579" s="57">
        <v>86</v>
      </c>
      <c r="AH1579" s="74">
        <v>4.1900000000000004</v>
      </c>
      <c r="AI1579" s="74">
        <v>-4.0999999999999996</v>
      </c>
      <c r="AJ1579" s="74">
        <v>4.4000000000000004</v>
      </c>
    </row>
    <row r="1580" spans="1:36" x14ac:dyDescent="0.35">
      <c r="A1580" t="s">
        <v>2481</v>
      </c>
      <c r="AC1580" s="57">
        <v>96</v>
      </c>
      <c r="AD1580" s="57">
        <v>119</v>
      </c>
      <c r="AE1580" s="57">
        <v>106</v>
      </c>
      <c r="AF1580" s="57">
        <v>76</v>
      </c>
      <c r="AG1580" s="57">
        <v>85</v>
      </c>
      <c r="AH1580" s="74">
        <v>-2.5499999999999998</v>
      </c>
      <c r="AI1580" s="74">
        <v>-8.7100000000000009</v>
      </c>
      <c r="AJ1580" s="74">
        <v>-1.89</v>
      </c>
    </row>
    <row r="1581" spans="1:36" x14ac:dyDescent="0.35">
      <c r="A1581" t="s">
        <v>2482</v>
      </c>
      <c r="AC1581" s="57">
        <v>96</v>
      </c>
      <c r="AD1581" s="57">
        <v>118</v>
      </c>
      <c r="AE1581" s="57">
        <v>104</v>
      </c>
      <c r="AF1581" s="57">
        <v>91</v>
      </c>
      <c r="AG1581" s="57">
        <v>83</v>
      </c>
      <c r="AH1581" s="74">
        <v>-3.49</v>
      </c>
      <c r="AI1581" s="74">
        <v>-9.92</v>
      </c>
      <c r="AJ1581" s="74">
        <v>0.42</v>
      </c>
    </row>
    <row r="1582" spans="1:36" x14ac:dyDescent="0.35">
      <c r="A1582" t="s">
        <v>2483</v>
      </c>
      <c r="AC1582" s="57">
        <v>97</v>
      </c>
      <c r="AD1582" s="57">
        <v>118</v>
      </c>
      <c r="AE1582" s="57">
        <v>105</v>
      </c>
      <c r="AF1582" s="57">
        <v>85</v>
      </c>
      <c r="AG1582" s="57">
        <v>91</v>
      </c>
      <c r="AH1582" s="74">
        <v>-1.34</v>
      </c>
      <c r="AI1582" s="74">
        <v>-5.79</v>
      </c>
      <c r="AJ1582" s="74">
        <v>5.54</v>
      </c>
    </row>
    <row r="1583" spans="1:36" x14ac:dyDescent="0.35">
      <c r="A1583" t="s">
        <v>2484</v>
      </c>
      <c r="AC1583" s="57">
        <v>96</v>
      </c>
      <c r="AD1583" s="57">
        <v>116</v>
      </c>
      <c r="AE1583" s="57">
        <v>103</v>
      </c>
      <c r="AF1583" s="57">
        <v>87</v>
      </c>
      <c r="AG1583" s="57">
        <v>91</v>
      </c>
      <c r="AH1583" s="74">
        <v>1.53</v>
      </c>
      <c r="AI1583" s="74">
        <v>-4</v>
      </c>
      <c r="AJ1583" s="74">
        <v>3.8</v>
      </c>
    </row>
    <row r="1584" spans="1:36" x14ac:dyDescent="0.35">
      <c r="A1584" t="s">
        <v>2485</v>
      </c>
      <c r="AC1584" s="57">
        <v>99</v>
      </c>
      <c r="AD1584" s="57">
        <v>115</v>
      </c>
      <c r="AE1584" s="57">
        <v>103</v>
      </c>
      <c r="AF1584" s="57">
        <v>77</v>
      </c>
      <c r="AG1584" s="57">
        <v>92</v>
      </c>
      <c r="AH1584" s="74">
        <v>3.32</v>
      </c>
      <c r="AI1584" s="74">
        <v>-4.05</v>
      </c>
      <c r="AJ1584" s="74">
        <v>5.25</v>
      </c>
    </row>
    <row r="1585" spans="1:36" x14ac:dyDescent="0.35">
      <c r="A1585" t="s">
        <v>2486</v>
      </c>
      <c r="AC1585" s="57">
        <v>102</v>
      </c>
      <c r="AD1585" s="57">
        <v>125</v>
      </c>
      <c r="AE1585" s="57">
        <v>107</v>
      </c>
      <c r="AF1585" s="57">
        <v>99</v>
      </c>
      <c r="AG1585" s="57">
        <v>93</v>
      </c>
      <c r="AH1585" s="74">
        <v>4.2</v>
      </c>
      <c r="AI1585" s="74">
        <v>-3.13</v>
      </c>
      <c r="AJ1585" s="74">
        <v>4.72</v>
      </c>
    </row>
    <row r="1586" spans="1:36" x14ac:dyDescent="0.35">
      <c r="A1586" t="s">
        <v>2487</v>
      </c>
      <c r="AC1586" s="57">
        <v>103</v>
      </c>
      <c r="AD1586" s="57">
        <v>132</v>
      </c>
      <c r="AE1586" s="57">
        <v>121</v>
      </c>
      <c r="AF1586" s="57">
        <v>97</v>
      </c>
      <c r="AG1586" s="57">
        <v>92</v>
      </c>
      <c r="AH1586" s="74">
        <v>-16.97</v>
      </c>
      <c r="AI1586" s="74">
        <v>-21.37</v>
      </c>
      <c r="AJ1586" s="74">
        <v>1.46</v>
      </c>
    </row>
    <row r="1587" spans="1:36" x14ac:dyDescent="0.35">
      <c r="A1587" t="s">
        <v>2488</v>
      </c>
      <c r="AC1587" s="57">
        <v>97</v>
      </c>
      <c r="AD1587" s="57">
        <v>120</v>
      </c>
      <c r="AE1587" s="57">
        <v>108</v>
      </c>
      <c r="AF1587" s="57">
        <v>77</v>
      </c>
      <c r="AG1587" s="57">
        <v>92</v>
      </c>
      <c r="AH1587" s="74">
        <v>-52.16</v>
      </c>
      <c r="AI1587" s="74">
        <v>-38.61</v>
      </c>
      <c r="AJ1587" s="74">
        <v>-7.92</v>
      </c>
    </row>
    <row r="1588" spans="1:36" x14ac:dyDescent="0.35">
      <c r="A1588" t="s">
        <v>2489</v>
      </c>
      <c r="AC1588" s="57">
        <v>97</v>
      </c>
      <c r="AD1588" s="57">
        <v>120</v>
      </c>
      <c r="AE1588" s="57">
        <v>106</v>
      </c>
      <c r="AF1588" s="57">
        <v>82</v>
      </c>
      <c r="AG1588" s="57">
        <v>93</v>
      </c>
      <c r="AH1588" s="74">
        <v>22.34</v>
      </c>
      <c r="AI1588" s="74">
        <v>17.14</v>
      </c>
      <c r="AJ1588" s="74">
        <v>9.69</v>
      </c>
    </row>
    <row r="1589" spans="1:36" x14ac:dyDescent="0.35">
      <c r="A1589" t="s">
        <v>2490</v>
      </c>
      <c r="AC1589" s="57">
        <v>97</v>
      </c>
      <c r="AD1589" s="57">
        <v>119</v>
      </c>
      <c r="AE1589" s="57">
        <v>107</v>
      </c>
      <c r="AF1589" s="57">
        <v>82</v>
      </c>
      <c r="AG1589" s="57">
        <v>91</v>
      </c>
      <c r="AH1589" s="74">
        <v>10.42</v>
      </c>
      <c r="AI1589" s="74">
        <v>2.97</v>
      </c>
      <c r="AJ1589" s="74">
        <v>7.42</v>
      </c>
    </row>
    <row r="1590" spans="1:36" x14ac:dyDescent="0.35">
      <c r="A1590" t="s">
        <v>2491</v>
      </c>
      <c r="AC1590" s="57">
        <v>97</v>
      </c>
      <c r="AD1590" s="57">
        <v>117</v>
      </c>
      <c r="AE1590" s="57">
        <v>105</v>
      </c>
      <c r="AF1590" s="57">
        <v>82</v>
      </c>
      <c r="AG1590" s="57">
        <v>95</v>
      </c>
      <c r="AH1590" s="74">
        <v>6.77</v>
      </c>
      <c r="AI1590" s="74">
        <v>1</v>
      </c>
      <c r="AJ1590" s="74">
        <v>2.58</v>
      </c>
    </row>
    <row r="1591" spans="1:36" x14ac:dyDescent="0.35">
      <c r="A1591" t="s">
        <v>2492</v>
      </c>
      <c r="AC1591" s="57">
        <v>98</v>
      </c>
      <c r="AD1591" s="57">
        <v>116</v>
      </c>
      <c r="AE1591" s="57">
        <v>103</v>
      </c>
      <c r="AF1591" s="57">
        <v>75</v>
      </c>
      <c r="AG1591" s="57">
        <v>99</v>
      </c>
      <c r="AH1591" s="74">
        <v>11.13</v>
      </c>
      <c r="AI1591" s="74">
        <v>-1.0900000000000001</v>
      </c>
      <c r="AJ1591" s="74">
        <v>2.02</v>
      </c>
    </row>
    <row r="1592" spans="1:36" x14ac:dyDescent="0.35">
      <c r="A1592" t="s">
        <v>2493</v>
      </c>
      <c r="AC1592" s="57">
        <v>103</v>
      </c>
      <c r="AD1592" s="57">
        <v>122</v>
      </c>
      <c r="AE1592" s="57">
        <v>108</v>
      </c>
      <c r="AF1592" s="57">
        <v>96</v>
      </c>
      <c r="AG1592" s="57">
        <v>99</v>
      </c>
      <c r="AH1592" s="74">
        <v>37.11</v>
      </c>
      <c r="AI1592" s="74">
        <v>26.5</v>
      </c>
      <c r="AJ1592" s="74">
        <v>6.69</v>
      </c>
    </row>
    <row r="1593" spans="1:36" x14ac:dyDescent="0.35">
      <c r="A1593" t="s">
        <v>2494</v>
      </c>
      <c r="AC1593" s="57">
        <v>105</v>
      </c>
      <c r="AD1593" s="57">
        <v>129</v>
      </c>
      <c r="AE1593" s="57">
        <v>106</v>
      </c>
      <c r="AF1593" s="57">
        <v>98</v>
      </c>
      <c r="AG1593" s="57">
        <v>100</v>
      </c>
      <c r="AH1593" s="74">
        <v>23.71</v>
      </c>
      <c r="AI1593" s="74">
        <v>8.77</v>
      </c>
      <c r="AJ1593" s="74">
        <v>9.1300000000000008</v>
      </c>
    </row>
    <row r="1594" spans="1:36" x14ac:dyDescent="0.35">
      <c r="A1594" t="s">
        <v>2495</v>
      </c>
      <c r="AC1594" s="57">
        <v>84</v>
      </c>
      <c r="AD1594" s="57">
        <v>78</v>
      </c>
      <c r="AE1594" s="57">
        <v>43</v>
      </c>
      <c r="AF1594" s="57">
        <v>91</v>
      </c>
      <c r="AG1594" s="57">
        <v>103</v>
      </c>
      <c r="AH1594" s="74">
        <v>18.87</v>
      </c>
      <c r="AI1594" s="74">
        <v>5.4</v>
      </c>
      <c r="AJ1594" s="74">
        <v>10.71</v>
      </c>
    </row>
    <row r="1595" spans="1:36" x14ac:dyDescent="0.35">
      <c r="A1595" t="s">
        <v>2496</v>
      </c>
      <c r="AC1595" s="57">
        <v>98</v>
      </c>
      <c r="AD1595" s="57">
        <v>121</v>
      </c>
      <c r="AE1595" s="57">
        <v>104</v>
      </c>
      <c r="AF1595" s="57">
        <v>75</v>
      </c>
      <c r="AG1595" s="57">
        <v>96</v>
      </c>
      <c r="AH1595" s="74">
        <v>1.06</v>
      </c>
      <c r="AI1595" s="74">
        <v>-13.68</v>
      </c>
      <c r="AJ1595" s="74">
        <v>7.27</v>
      </c>
    </row>
    <row r="1596" spans="1:36" x14ac:dyDescent="0.35">
      <c r="A1596" t="s">
        <v>2497</v>
      </c>
      <c r="AC1596" s="57">
        <v>98</v>
      </c>
      <c r="AD1596" s="57">
        <v>119</v>
      </c>
      <c r="AE1596" s="57">
        <v>107</v>
      </c>
      <c r="AF1596" s="57">
        <v>79</v>
      </c>
      <c r="AG1596" s="57">
        <v>94</v>
      </c>
      <c r="AH1596" s="74">
        <v>3.91</v>
      </c>
      <c r="AI1596" s="74">
        <v>-3.96</v>
      </c>
      <c r="AJ1596" s="74">
        <v>-3.87</v>
      </c>
    </row>
    <row r="1597" spans="1:36" x14ac:dyDescent="0.35">
      <c r="A1597" t="s">
        <v>2498</v>
      </c>
      <c r="AC1597" s="57">
        <v>98</v>
      </c>
      <c r="AD1597" s="57">
        <v>117</v>
      </c>
      <c r="AE1597" s="57">
        <v>107</v>
      </c>
      <c r="AF1597" s="57">
        <v>85</v>
      </c>
      <c r="AG1597" s="57">
        <v>88</v>
      </c>
      <c r="AH1597" s="74">
        <v>11.03</v>
      </c>
      <c r="AI1597" s="74">
        <v>2.85</v>
      </c>
      <c r="AJ1597" s="74">
        <v>8.86</v>
      </c>
    </row>
    <row r="1598" spans="1:36" x14ac:dyDescent="0.35">
      <c r="A1598" t="s">
        <v>2499</v>
      </c>
      <c r="AC1598" s="57">
        <v>100</v>
      </c>
      <c r="AD1598" s="57">
        <v>117</v>
      </c>
      <c r="AE1598" s="57">
        <v>105</v>
      </c>
      <c r="AF1598" s="57">
        <v>79</v>
      </c>
      <c r="AG1598" s="57">
        <v>88</v>
      </c>
      <c r="AH1598" s="74">
        <v>14.27</v>
      </c>
      <c r="AI1598" s="74">
        <v>13.93</v>
      </c>
      <c r="AJ1598" s="74">
        <v>11.73</v>
      </c>
    </row>
    <row r="1599" spans="1:36" x14ac:dyDescent="0.35">
      <c r="A1599" t="s">
        <v>2500</v>
      </c>
      <c r="AC1599" s="57">
        <v>105</v>
      </c>
      <c r="AD1599" s="57">
        <v>125</v>
      </c>
      <c r="AE1599" s="57">
        <v>112</v>
      </c>
      <c r="AF1599" s="57">
        <v>110</v>
      </c>
      <c r="AG1599" s="57">
        <v>88</v>
      </c>
      <c r="AH1599" s="74">
        <v>11.23</v>
      </c>
      <c r="AI1599" s="74">
        <v>4.24</v>
      </c>
      <c r="AJ1599" s="74">
        <v>8.41</v>
      </c>
    </row>
    <row r="1600" spans="1:36" x14ac:dyDescent="0.35">
      <c r="A1600" t="s">
        <v>2501</v>
      </c>
      <c r="AC1600" s="57">
        <v>109</v>
      </c>
      <c r="AD1600" s="57">
        <v>138</v>
      </c>
      <c r="AE1600" s="57">
        <v>128</v>
      </c>
      <c r="AF1600" s="57">
        <v>106</v>
      </c>
      <c r="AG1600" s="57">
        <v>87</v>
      </c>
      <c r="AH1600" s="74">
        <v>1.42</v>
      </c>
      <c r="AI1600" s="74">
        <v>-9.64</v>
      </c>
      <c r="AJ1600" s="74">
        <v>11.84</v>
      </c>
    </row>
    <row r="1601" spans="1:36" x14ac:dyDescent="0.35">
      <c r="A1601" t="s">
        <v>2502</v>
      </c>
      <c r="AC1601" s="57">
        <v>98</v>
      </c>
      <c r="AD1601" s="57">
        <v>121</v>
      </c>
      <c r="AE1601" s="57">
        <v>108</v>
      </c>
      <c r="AF1601" s="57">
        <v>77</v>
      </c>
      <c r="AG1601" s="57">
        <v>86</v>
      </c>
      <c r="AH1601" s="74">
        <v>6.03</v>
      </c>
      <c r="AI1601" s="74">
        <v>-1.51</v>
      </c>
      <c r="AJ1601" s="74">
        <v>2.14</v>
      </c>
    </row>
    <row r="1602" spans="1:36" x14ac:dyDescent="0.35">
      <c r="A1602" t="s">
        <v>2503</v>
      </c>
      <c r="AC1602" s="57">
        <v>96</v>
      </c>
      <c r="AD1602" s="57">
        <v>118</v>
      </c>
      <c r="AE1602" s="57">
        <v>105</v>
      </c>
      <c r="AF1602" s="57">
        <v>85</v>
      </c>
      <c r="AG1602" s="57">
        <v>92</v>
      </c>
      <c r="AH1602" s="74">
        <v>8.26</v>
      </c>
      <c r="AI1602" s="74">
        <v>-0.37</v>
      </c>
      <c r="AJ1602" s="74">
        <v>3.85</v>
      </c>
    </row>
    <row r="1603" spans="1:36" x14ac:dyDescent="0.35">
      <c r="A1603" t="s">
        <v>2504</v>
      </c>
      <c r="AC1603" s="57">
        <v>97</v>
      </c>
      <c r="AD1603" s="57">
        <v>119</v>
      </c>
      <c r="AE1603" s="57">
        <v>107</v>
      </c>
      <c r="AF1603" s="57">
        <v>85</v>
      </c>
      <c r="AG1603" s="57">
        <v>90</v>
      </c>
      <c r="AH1603" s="74">
        <v>4.4800000000000004</v>
      </c>
      <c r="AI1603" s="74">
        <v>-2.77</v>
      </c>
      <c r="AJ1603" s="74">
        <v>2.63</v>
      </c>
    </row>
    <row r="1604" spans="1:36" x14ac:dyDescent="0.35">
      <c r="A1604" t="s">
        <v>2505</v>
      </c>
      <c r="AC1604" s="57">
        <v>96</v>
      </c>
      <c r="AD1604" s="57">
        <v>116</v>
      </c>
      <c r="AE1604" s="57">
        <v>106</v>
      </c>
      <c r="AF1604" s="57">
        <v>85</v>
      </c>
      <c r="AG1604" s="57">
        <v>96</v>
      </c>
      <c r="AH1604" s="74">
        <v>-2.2799999999999998</v>
      </c>
      <c r="AI1604" s="74">
        <v>-11.92</v>
      </c>
      <c r="AJ1604" s="74">
        <v>-2.41</v>
      </c>
    </row>
    <row r="1605" spans="1:36" x14ac:dyDescent="0.35">
      <c r="A1605" t="s">
        <v>2506</v>
      </c>
      <c r="AC1605" s="57">
        <v>100</v>
      </c>
      <c r="AD1605" s="57">
        <v>117</v>
      </c>
      <c r="AE1605" s="57">
        <v>105</v>
      </c>
      <c r="AF1605" s="57">
        <v>78</v>
      </c>
      <c r="AG1605" s="57">
        <v>96</v>
      </c>
      <c r="AH1605" s="74">
        <v>0.84</v>
      </c>
      <c r="AI1605" s="74">
        <v>-12.12</v>
      </c>
      <c r="AJ1605" s="74">
        <v>2.31</v>
      </c>
    </row>
    <row r="1606" spans="1:36" x14ac:dyDescent="0.35">
      <c r="A1606" t="s">
        <v>2507</v>
      </c>
      <c r="AC1606" s="57">
        <v>104</v>
      </c>
      <c r="AD1606" s="57">
        <v>125</v>
      </c>
      <c r="AE1606" s="57">
        <v>113</v>
      </c>
      <c r="AF1606" s="57">
        <v>101</v>
      </c>
      <c r="AG1606" s="57">
        <v>96</v>
      </c>
      <c r="AH1606" s="74">
        <v>6.16</v>
      </c>
      <c r="AI1606" s="74">
        <v>-4.43</v>
      </c>
      <c r="AJ1606" s="74">
        <v>6.41</v>
      </c>
    </row>
    <row r="1607" spans="1:36" x14ac:dyDescent="0.35">
      <c r="A1607" t="s">
        <v>2508</v>
      </c>
      <c r="AC1607" s="57">
        <v>110</v>
      </c>
      <c r="AD1607" s="57">
        <v>139</v>
      </c>
      <c r="AE1607" s="57">
        <v>128</v>
      </c>
      <c r="AF1607" s="57">
        <v>110</v>
      </c>
      <c r="AG1607" s="57">
        <v>97</v>
      </c>
      <c r="AH1607" s="74">
        <v>5.5</v>
      </c>
      <c r="AI1607" s="74">
        <v>0.13</v>
      </c>
      <c r="AJ1607" s="74">
        <v>6.2</v>
      </c>
    </row>
    <row r="1608" spans="1:36" x14ac:dyDescent="0.35">
      <c r="A1608" t="s">
        <v>2509</v>
      </c>
      <c r="AC1608" s="57">
        <v>99</v>
      </c>
      <c r="AD1608" s="57">
        <v>122</v>
      </c>
      <c r="AE1608" s="57">
        <v>109</v>
      </c>
      <c r="AF1608" s="57">
        <v>80</v>
      </c>
      <c r="AG1608" s="57">
        <v>97</v>
      </c>
      <c r="AH1608" s="74">
        <v>13.21</v>
      </c>
      <c r="AI1608" s="74">
        <v>3.29</v>
      </c>
      <c r="AJ1608" s="74">
        <v>13.87</v>
      </c>
    </row>
    <row r="1609" spans="1:36" x14ac:dyDescent="0.35">
      <c r="A1609" t="s">
        <v>2510</v>
      </c>
      <c r="AC1609" s="57">
        <v>96</v>
      </c>
      <c r="AD1609" s="57">
        <v>119</v>
      </c>
      <c r="AE1609" s="57">
        <v>106</v>
      </c>
      <c r="AF1609" s="57">
        <v>85</v>
      </c>
      <c r="AG1609" s="57">
        <v>96</v>
      </c>
      <c r="AH1609" s="74">
        <v>6.59</v>
      </c>
      <c r="AI1609" s="74">
        <v>-0.42</v>
      </c>
      <c r="AJ1609" s="74">
        <v>5.0599999999999996</v>
      </c>
    </row>
    <row r="1610" spans="1:36" x14ac:dyDescent="0.35">
      <c r="A1610" t="s">
        <v>2511</v>
      </c>
      <c r="AC1610" s="57">
        <v>94</v>
      </c>
      <c r="AD1610" s="57">
        <v>118</v>
      </c>
      <c r="AE1610" s="57">
        <v>105</v>
      </c>
      <c r="AF1610" s="57">
        <v>84</v>
      </c>
      <c r="AG1610" s="57">
        <v>97</v>
      </c>
      <c r="AH1610" s="74">
        <v>5.93</v>
      </c>
      <c r="AI1610" s="74">
        <v>-1.61</v>
      </c>
      <c r="AJ1610" s="74">
        <v>5.05</v>
      </c>
    </row>
    <row r="1611" spans="1:36" x14ac:dyDescent="0.35">
      <c r="A1611" t="s">
        <v>2512</v>
      </c>
      <c r="AC1611" s="57">
        <v>97</v>
      </c>
      <c r="AD1611" s="57">
        <v>119</v>
      </c>
      <c r="AE1611" s="57">
        <v>106</v>
      </c>
      <c r="AF1611" s="57">
        <v>87</v>
      </c>
      <c r="AG1611" s="57">
        <v>97</v>
      </c>
      <c r="AH1611" s="74">
        <v>4.09</v>
      </c>
      <c r="AI1611" s="74">
        <v>-1.27</v>
      </c>
      <c r="AJ1611" s="74">
        <v>3.87</v>
      </c>
    </row>
    <row r="1612" spans="1:36" x14ac:dyDescent="0.35">
      <c r="A1612" t="s">
        <v>2513</v>
      </c>
      <c r="AC1612" s="57">
        <v>101</v>
      </c>
      <c r="AD1612" s="57">
        <v>121</v>
      </c>
      <c r="AE1612" s="57">
        <v>105</v>
      </c>
      <c r="AF1612" s="57">
        <v>80</v>
      </c>
      <c r="AG1612" s="57">
        <v>94</v>
      </c>
      <c r="AH1612" s="74">
        <v>4.58</v>
      </c>
      <c r="AI1612" s="74">
        <v>-3.24</v>
      </c>
      <c r="AJ1612" s="74">
        <v>3.66</v>
      </c>
    </row>
    <row r="1613" spans="1:36" x14ac:dyDescent="0.35">
      <c r="A1613" t="s">
        <v>2514</v>
      </c>
      <c r="AC1613" s="57">
        <v>105</v>
      </c>
      <c r="AD1613" s="57">
        <v>128</v>
      </c>
      <c r="AE1613" s="57">
        <v>115</v>
      </c>
      <c r="AF1613" s="57">
        <v>100</v>
      </c>
      <c r="AG1613" s="57">
        <v>94</v>
      </c>
      <c r="AH1613" s="74">
        <v>4.45</v>
      </c>
      <c r="AI1613" s="74">
        <v>-4.2</v>
      </c>
      <c r="AJ1613" s="74">
        <v>5.89</v>
      </c>
    </row>
    <row r="1614" spans="1:36" x14ac:dyDescent="0.35">
      <c r="A1614" t="s">
        <v>2515</v>
      </c>
      <c r="AC1614" s="57">
        <v>104</v>
      </c>
      <c r="AD1614" s="57">
        <v>133</v>
      </c>
      <c r="AE1614" s="57">
        <v>116</v>
      </c>
      <c r="AF1614" s="57">
        <v>105</v>
      </c>
      <c r="AG1614" s="57">
        <v>94</v>
      </c>
      <c r="AH1614" s="74">
        <v>13.81</v>
      </c>
      <c r="AI1614" s="74">
        <v>-3.9</v>
      </c>
      <c r="AJ1614" s="74">
        <v>4.26</v>
      </c>
    </row>
    <row r="1615" spans="1:36" x14ac:dyDescent="0.35">
      <c r="A1615" t="s">
        <v>2516</v>
      </c>
      <c r="AC1615" s="57">
        <v>87</v>
      </c>
      <c r="AD1615" s="57">
        <v>83</v>
      </c>
      <c r="AE1615" s="57">
        <v>46</v>
      </c>
      <c r="AF1615" s="57">
        <v>92</v>
      </c>
      <c r="AG1615" s="57">
        <v>96</v>
      </c>
      <c r="AH1615" s="74">
        <v>9.09</v>
      </c>
      <c r="AI1615" s="74">
        <v>-8.06</v>
      </c>
      <c r="AJ1615" s="74">
        <v>2.46</v>
      </c>
    </row>
    <row r="1616" spans="1:36" x14ac:dyDescent="0.35">
      <c r="A1616" t="s">
        <v>2517</v>
      </c>
      <c r="AC1616" s="57">
        <v>94</v>
      </c>
      <c r="AD1616" s="57">
        <v>116</v>
      </c>
      <c r="AE1616" s="57">
        <v>103</v>
      </c>
      <c r="AF1616" s="57">
        <v>82</v>
      </c>
      <c r="AG1616" s="57">
        <v>96</v>
      </c>
      <c r="AH1616" s="74">
        <v>8.86</v>
      </c>
      <c r="AI1616" s="74">
        <v>-5.19</v>
      </c>
      <c r="AJ1616" s="74">
        <v>6.5</v>
      </c>
    </row>
    <row r="1617" spans="1:36" x14ac:dyDescent="0.35">
      <c r="A1617" t="s">
        <v>2518</v>
      </c>
      <c r="AC1617" s="57">
        <v>95</v>
      </c>
      <c r="AD1617" s="57">
        <v>115</v>
      </c>
      <c r="AE1617" s="57">
        <v>106</v>
      </c>
      <c r="AF1617" s="57">
        <v>82</v>
      </c>
      <c r="AG1617" s="57">
        <v>100</v>
      </c>
      <c r="AH1617" s="74">
        <v>16.760000000000002</v>
      </c>
      <c r="AI1617" s="74">
        <v>23.02</v>
      </c>
      <c r="AJ1617" s="74">
        <v>8.31</v>
      </c>
    </row>
    <row r="1618" spans="1:36" x14ac:dyDescent="0.35">
      <c r="A1618" t="s">
        <v>2519</v>
      </c>
      <c r="AC1618" s="57">
        <v>94</v>
      </c>
      <c r="AD1618" s="57">
        <v>113</v>
      </c>
      <c r="AE1618" s="57">
        <v>105</v>
      </c>
      <c r="AF1618" s="57">
        <v>84</v>
      </c>
      <c r="AG1618" s="57">
        <v>100</v>
      </c>
      <c r="AH1618" s="74">
        <v>11.22</v>
      </c>
      <c r="AI1618" s="74">
        <v>3.14</v>
      </c>
      <c r="AJ1618" s="74">
        <v>7.2</v>
      </c>
    </row>
    <row r="1619" spans="1:36" x14ac:dyDescent="0.35">
      <c r="A1619" t="s">
        <v>2520</v>
      </c>
      <c r="AC1619" s="57">
        <v>97</v>
      </c>
      <c r="AD1619" s="57">
        <v>113</v>
      </c>
      <c r="AE1619" s="57">
        <v>103</v>
      </c>
      <c r="AF1619" s="57">
        <v>76</v>
      </c>
      <c r="AG1619" s="57">
        <v>103</v>
      </c>
      <c r="AH1619" s="74">
        <v>17.36</v>
      </c>
      <c r="AI1619" s="74">
        <v>11.58</v>
      </c>
      <c r="AJ1619" s="74">
        <v>7.53</v>
      </c>
    </row>
    <row r="1620" spans="1:36" x14ac:dyDescent="0.35">
      <c r="A1620" t="s">
        <v>2521</v>
      </c>
      <c r="AC1620" s="57">
        <v>104</v>
      </c>
      <c r="AD1620" s="57">
        <v>126</v>
      </c>
      <c r="AE1620" s="57">
        <v>116</v>
      </c>
      <c r="AF1620" s="57">
        <v>92</v>
      </c>
      <c r="AG1620" s="57">
        <v>101</v>
      </c>
      <c r="AH1620" s="74">
        <v>14.24</v>
      </c>
      <c r="AI1620" s="74">
        <v>1.81</v>
      </c>
      <c r="AJ1620" s="74">
        <v>2.74</v>
      </c>
    </row>
    <row r="1621" spans="1:36" x14ac:dyDescent="0.35">
      <c r="A1621" t="s">
        <v>2522</v>
      </c>
      <c r="AC1621" s="57">
        <v>113</v>
      </c>
      <c r="AD1621" s="57">
        <v>144</v>
      </c>
      <c r="AE1621" s="57">
        <v>132</v>
      </c>
      <c r="AF1621" s="57">
        <v>96</v>
      </c>
      <c r="AG1621" s="57">
        <v>100</v>
      </c>
      <c r="AH1621" s="74">
        <v>12.9</v>
      </c>
      <c r="AI1621" s="74">
        <v>2.2799999999999998</v>
      </c>
      <c r="AJ1621" s="74">
        <v>3.49</v>
      </c>
    </row>
    <row r="1622" spans="1:36" x14ac:dyDescent="0.35">
      <c r="A1622" t="s">
        <v>2523</v>
      </c>
      <c r="AC1622" s="57">
        <v>98</v>
      </c>
      <c r="AD1622" s="57">
        <v>121</v>
      </c>
      <c r="AE1622" s="57">
        <v>108</v>
      </c>
      <c r="AF1622" s="57">
        <v>75</v>
      </c>
      <c r="AG1622" s="57">
        <v>97</v>
      </c>
      <c r="AH1622" s="74">
        <v>6.78</v>
      </c>
      <c r="AI1622" s="74">
        <v>-5.22</v>
      </c>
      <c r="AJ1622" s="74">
        <v>4.5599999999999996</v>
      </c>
    </row>
    <row r="1623" spans="1:36" x14ac:dyDescent="0.35">
      <c r="A1623" t="s">
        <v>2524</v>
      </c>
      <c r="AC1623" s="57">
        <v>95</v>
      </c>
      <c r="AD1623" s="57">
        <v>119</v>
      </c>
      <c r="AE1623" s="57">
        <v>106</v>
      </c>
      <c r="AF1623" s="57">
        <v>82</v>
      </c>
      <c r="AG1623" s="57">
        <v>98</v>
      </c>
      <c r="AH1623" s="74">
        <v>3.62</v>
      </c>
      <c r="AI1623" s="74">
        <v>-4.9400000000000004</v>
      </c>
      <c r="AJ1623" s="74">
        <v>3.71</v>
      </c>
    </row>
    <row r="1624" spans="1:36" x14ac:dyDescent="0.35">
      <c r="A1624" t="s">
        <v>2525</v>
      </c>
      <c r="AC1624" s="57">
        <v>97</v>
      </c>
      <c r="AD1624" s="57">
        <v>120</v>
      </c>
      <c r="AE1624" s="57">
        <v>107</v>
      </c>
      <c r="AF1624" s="57">
        <v>82</v>
      </c>
      <c r="AG1624" s="57">
        <v>94</v>
      </c>
      <c r="AH1624" s="74">
        <v>8.6300000000000008</v>
      </c>
      <c r="AI1624" s="74">
        <v>1.1299999999999999</v>
      </c>
      <c r="AJ1624" s="74">
        <v>4.74</v>
      </c>
    </row>
    <row r="1625" spans="1:36" x14ac:dyDescent="0.35">
      <c r="A1625" t="s">
        <v>2526</v>
      </c>
      <c r="AC1625" s="57">
        <v>97</v>
      </c>
      <c r="AD1625" s="57">
        <v>117</v>
      </c>
      <c r="AE1625" s="57">
        <v>105</v>
      </c>
      <c r="AF1625" s="57">
        <v>84</v>
      </c>
      <c r="AG1625" s="57">
        <v>94</v>
      </c>
      <c r="AH1625" s="74">
        <v>9.52</v>
      </c>
      <c r="AI1625" s="74">
        <v>-0.8</v>
      </c>
      <c r="AJ1625" s="74">
        <v>2.9</v>
      </c>
    </row>
    <row r="1626" spans="1:36" x14ac:dyDescent="0.35">
      <c r="A1626" t="s">
        <v>2527</v>
      </c>
      <c r="AC1626" s="57">
        <v>100</v>
      </c>
      <c r="AD1626" s="57">
        <v>119</v>
      </c>
      <c r="AE1626" s="57">
        <v>105</v>
      </c>
      <c r="AF1626" s="57">
        <v>78</v>
      </c>
      <c r="AG1626" s="57">
        <v>95</v>
      </c>
      <c r="AH1626" s="74">
        <v>12.99</v>
      </c>
      <c r="AI1626" s="74">
        <v>3.6</v>
      </c>
      <c r="AJ1626" s="74">
        <v>4.7699999999999996</v>
      </c>
    </row>
    <row r="1627" spans="1:36" x14ac:dyDescent="0.35">
      <c r="A1627" t="s">
        <v>2528</v>
      </c>
      <c r="AC1627" s="57">
        <v>103</v>
      </c>
      <c r="AD1627" s="57">
        <v>126</v>
      </c>
      <c r="AE1627" s="57">
        <v>114</v>
      </c>
      <c r="AF1627" s="57">
        <v>97</v>
      </c>
      <c r="AG1627" s="57">
        <v>97</v>
      </c>
      <c r="AH1627" s="74">
        <v>16.41</v>
      </c>
      <c r="AI1627" s="74">
        <v>7.09</v>
      </c>
      <c r="AJ1627" s="74">
        <v>6.36</v>
      </c>
    </row>
    <row r="1628" spans="1:36" x14ac:dyDescent="0.35">
      <c r="A1628" t="s">
        <v>2529</v>
      </c>
      <c r="AC1628" s="57">
        <v>109</v>
      </c>
      <c r="AD1628" s="57">
        <v>140</v>
      </c>
      <c r="AE1628" s="57">
        <v>132</v>
      </c>
      <c r="AF1628" s="57">
        <v>100</v>
      </c>
      <c r="AG1628" s="57">
        <v>98</v>
      </c>
      <c r="AH1628" s="74">
        <v>20.07</v>
      </c>
      <c r="AI1628" s="74">
        <v>8.56</v>
      </c>
      <c r="AJ1628" s="74">
        <v>5.52</v>
      </c>
    </row>
    <row r="1629" spans="1:36" x14ac:dyDescent="0.35">
      <c r="A1629" t="s">
        <v>2530</v>
      </c>
      <c r="AC1629" s="57">
        <v>98</v>
      </c>
      <c r="AD1629" s="57">
        <v>121</v>
      </c>
      <c r="AE1629" s="57">
        <v>108</v>
      </c>
      <c r="AF1629" s="57">
        <v>76</v>
      </c>
      <c r="AG1629" s="57">
        <v>98</v>
      </c>
      <c r="AH1629" s="74">
        <v>13.33</v>
      </c>
      <c r="AI1629" s="74">
        <v>3.84</v>
      </c>
      <c r="AJ1629" s="74">
        <v>6.43</v>
      </c>
    </row>
    <row r="1630" spans="1:36" x14ac:dyDescent="0.35">
      <c r="A1630" t="s">
        <v>2531</v>
      </c>
      <c r="AC1630" s="57">
        <v>96</v>
      </c>
      <c r="AD1630" s="57">
        <v>119</v>
      </c>
      <c r="AE1630" s="57">
        <v>106</v>
      </c>
      <c r="AF1630" s="57">
        <v>83</v>
      </c>
      <c r="AG1630" s="57">
        <v>98</v>
      </c>
      <c r="AH1630" s="74">
        <v>11.47</v>
      </c>
      <c r="AI1630" s="74">
        <v>1.91</v>
      </c>
      <c r="AJ1630" s="74">
        <v>4.71</v>
      </c>
    </row>
    <row r="1631" spans="1:36" x14ac:dyDescent="0.35">
      <c r="A1631" t="s">
        <v>2532</v>
      </c>
      <c r="AC1631" s="57">
        <v>96</v>
      </c>
      <c r="AD1631" s="57">
        <v>118</v>
      </c>
      <c r="AE1631" s="57">
        <v>106</v>
      </c>
      <c r="AF1631" s="57">
        <v>81</v>
      </c>
      <c r="AG1631" s="57">
        <v>95</v>
      </c>
      <c r="AH1631" s="74">
        <v>7.51</v>
      </c>
      <c r="AI1631" s="74">
        <v>-1.54</v>
      </c>
      <c r="AJ1631" s="74">
        <v>2.95</v>
      </c>
    </row>
    <row r="1632" spans="1:36" x14ac:dyDescent="0.35">
      <c r="A1632" t="s">
        <v>2533</v>
      </c>
      <c r="AC1632" s="57">
        <v>95</v>
      </c>
      <c r="AD1632" s="57">
        <v>115</v>
      </c>
      <c r="AE1632" s="57">
        <v>105</v>
      </c>
      <c r="AF1632" s="57">
        <v>81</v>
      </c>
      <c r="AG1632" s="57">
        <v>98</v>
      </c>
      <c r="AH1632" s="74">
        <v>5.18</v>
      </c>
      <c r="AI1632" s="74">
        <v>-2.54</v>
      </c>
      <c r="AJ1632" s="74">
        <v>1.08</v>
      </c>
    </row>
    <row r="1633" spans="1:36" x14ac:dyDescent="0.35">
      <c r="A1633" t="s">
        <v>2534</v>
      </c>
      <c r="AC1633" s="57">
        <v>99</v>
      </c>
      <c r="AD1633" s="57">
        <v>117</v>
      </c>
      <c r="AE1633" s="57">
        <v>104</v>
      </c>
      <c r="AF1633" s="57">
        <v>75</v>
      </c>
      <c r="AG1633" s="57">
        <v>97</v>
      </c>
      <c r="AH1633" s="74">
        <v>6.43</v>
      </c>
      <c r="AI1633" s="74">
        <v>-3.71</v>
      </c>
      <c r="AJ1633" s="74">
        <v>1.78</v>
      </c>
    </row>
    <row r="1634" spans="1:36" x14ac:dyDescent="0.35">
      <c r="A1634" t="s">
        <v>2535</v>
      </c>
      <c r="AC1634" s="57">
        <v>102</v>
      </c>
      <c r="AD1634" s="57">
        <v>126</v>
      </c>
      <c r="AE1634" s="57">
        <v>112</v>
      </c>
      <c r="AF1634" s="57">
        <v>90</v>
      </c>
      <c r="AG1634" s="57">
        <v>96</v>
      </c>
      <c r="AH1634" s="74">
        <v>14.13</v>
      </c>
      <c r="AI1634" s="74">
        <v>1.08</v>
      </c>
      <c r="AJ1634" s="74">
        <v>5.09</v>
      </c>
    </row>
    <row r="1635" spans="1:36" x14ac:dyDescent="0.35">
      <c r="A1635" t="s">
        <v>2536</v>
      </c>
      <c r="AC1635" s="57">
        <v>112</v>
      </c>
      <c r="AD1635" s="57">
        <v>141</v>
      </c>
      <c r="AE1635" s="57">
        <v>125</v>
      </c>
      <c r="AF1635" s="57">
        <v>102</v>
      </c>
      <c r="AG1635" s="57">
        <v>97</v>
      </c>
      <c r="AH1635" s="74">
        <v>19.48</v>
      </c>
      <c r="AI1635" s="74">
        <v>10.74</v>
      </c>
      <c r="AJ1635" s="74">
        <v>7.21</v>
      </c>
    </row>
    <row r="1636" spans="1:36" x14ac:dyDescent="0.35">
      <c r="A1636" t="s">
        <v>2537</v>
      </c>
      <c r="AC1636" s="57">
        <v>98</v>
      </c>
      <c r="AD1636" s="57">
        <v>121</v>
      </c>
      <c r="AE1636" s="57">
        <v>106</v>
      </c>
      <c r="AF1636" s="57">
        <v>75</v>
      </c>
      <c r="AG1636" s="57">
        <v>96</v>
      </c>
      <c r="AH1636" s="74">
        <v>11.19</v>
      </c>
      <c r="AI1636" s="74">
        <v>4.26</v>
      </c>
      <c r="AJ1636" s="74">
        <v>-5.13</v>
      </c>
    </row>
    <row r="1637" spans="1:36" x14ac:dyDescent="0.35">
      <c r="A1637" t="s">
        <v>2538</v>
      </c>
      <c r="AC1637" s="57">
        <v>96</v>
      </c>
      <c r="AD1637" s="57">
        <v>119</v>
      </c>
      <c r="AE1637" s="57">
        <v>106</v>
      </c>
      <c r="AF1637" s="57">
        <v>80</v>
      </c>
      <c r="AG1637" s="57">
        <v>96</v>
      </c>
      <c r="AH1637" s="74">
        <v>10</v>
      </c>
      <c r="AI1637" s="74">
        <v>6.3</v>
      </c>
      <c r="AJ1637" s="74">
        <v>9.24</v>
      </c>
    </row>
    <row r="1638" spans="1:36" x14ac:dyDescent="0.35">
      <c r="A1638" t="s">
        <v>2539</v>
      </c>
      <c r="AC1638" s="57">
        <v>97</v>
      </c>
      <c r="AD1638" s="57">
        <v>118</v>
      </c>
      <c r="AE1638" s="57">
        <v>107</v>
      </c>
      <c r="AF1638" s="57">
        <v>84</v>
      </c>
      <c r="AG1638" s="57">
        <v>100</v>
      </c>
      <c r="AH1638" s="74">
        <v>8.2899999999999991</v>
      </c>
      <c r="AI1638" s="74">
        <v>7.59</v>
      </c>
      <c r="AJ1638" s="74">
        <v>12.17</v>
      </c>
    </row>
    <row r="1639" spans="1:36" x14ac:dyDescent="0.35">
      <c r="A1639" t="s">
        <v>2540</v>
      </c>
      <c r="AC1639" s="57">
        <v>96</v>
      </c>
      <c r="AD1639" s="57">
        <v>116</v>
      </c>
      <c r="AE1639" s="57">
        <v>104</v>
      </c>
      <c r="AF1639" s="57">
        <v>85</v>
      </c>
      <c r="AG1639" s="57">
        <v>98</v>
      </c>
      <c r="AH1639" s="74">
        <v>6.91</v>
      </c>
      <c r="AI1639" s="74">
        <v>6.44</v>
      </c>
      <c r="AJ1639" s="74">
        <v>4.25</v>
      </c>
    </row>
    <row r="1640" spans="1:36" x14ac:dyDescent="0.35">
      <c r="A1640" t="s">
        <v>2541</v>
      </c>
      <c r="AC1640" s="57">
        <v>100</v>
      </c>
      <c r="AD1640" s="57">
        <v>119</v>
      </c>
      <c r="AE1640" s="57">
        <v>103</v>
      </c>
      <c r="AF1640" s="57">
        <v>78</v>
      </c>
      <c r="AG1640" s="57">
        <v>95</v>
      </c>
      <c r="AH1640" s="74">
        <v>6.64</v>
      </c>
      <c r="AI1640" s="74">
        <v>3.03</v>
      </c>
      <c r="AJ1640" s="74">
        <v>3.75</v>
      </c>
    </row>
    <row r="1641" spans="1:36" x14ac:dyDescent="0.35">
      <c r="A1641" t="s">
        <v>2542</v>
      </c>
      <c r="AC1641" s="57">
        <v>103</v>
      </c>
      <c r="AD1641" s="57">
        <v>127</v>
      </c>
      <c r="AE1641" s="57">
        <v>114</v>
      </c>
      <c r="AF1641" s="57">
        <v>100</v>
      </c>
      <c r="AG1641" s="57">
        <v>96</v>
      </c>
      <c r="AH1641" s="74">
        <v>10.96</v>
      </c>
      <c r="AI1641" s="74">
        <v>10.41</v>
      </c>
      <c r="AJ1641" s="74">
        <v>4.37</v>
      </c>
    </row>
    <row r="1642" spans="1:36" x14ac:dyDescent="0.35">
      <c r="A1642" t="s">
        <v>2543</v>
      </c>
      <c r="AC1642" s="57">
        <v>112</v>
      </c>
      <c r="AD1642" s="57">
        <v>145</v>
      </c>
      <c r="AE1642" s="57">
        <v>135</v>
      </c>
      <c r="AF1642" s="57">
        <v>103</v>
      </c>
      <c r="AG1642" s="57">
        <v>95</v>
      </c>
      <c r="AH1642" s="74">
        <v>10.47</v>
      </c>
      <c r="AI1642" s="74">
        <v>5.79</v>
      </c>
      <c r="AJ1642" s="74">
        <v>3.06</v>
      </c>
    </row>
    <row r="1643" spans="1:36" x14ac:dyDescent="0.35">
      <c r="A1643" t="s">
        <v>2544</v>
      </c>
      <c r="AC1643" s="57">
        <v>99</v>
      </c>
      <c r="AD1643" s="57">
        <v>122</v>
      </c>
      <c r="AE1643" s="57">
        <v>107</v>
      </c>
      <c r="AF1643" s="57">
        <v>77</v>
      </c>
      <c r="AG1643" s="57">
        <v>95</v>
      </c>
      <c r="AH1643" s="74">
        <v>5.37</v>
      </c>
      <c r="AI1643" s="74">
        <v>0.44</v>
      </c>
      <c r="AJ1643" s="74">
        <v>6.72</v>
      </c>
    </row>
    <row r="1644" spans="1:36" x14ac:dyDescent="0.35">
      <c r="A1644" t="s">
        <v>2545</v>
      </c>
      <c r="AC1644" s="57">
        <v>97</v>
      </c>
      <c r="AD1644" s="57">
        <v>120</v>
      </c>
      <c r="AE1644" s="57">
        <v>106</v>
      </c>
      <c r="AF1644" s="57">
        <v>83</v>
      </c>
      <c r="AG1644" s="57">
        <v>96</v>
      </c>
      <c r="AH1644" s="74">
        <v>3.73</v>
      </c>
      <c r="AI1644" s="74">
        <v>-2.66</v>
      </c>
      <c r="AJ1644" s="74">
        <v>5.07</v>
      </c>
    </row>
    <row r="1645" spans="1:36" x14ac:dyDescent="0.35">
      <c r="A1645" t="s">
        <v>2546</v>
      </c>
      <c r="AC1645" s="57">
        <v>97</v>
      </c>
      <c r="AD1645" s="57">
        <v>120</v>
      </c>
      <c r="AE1645" s="57">
        <v>106</v>
      </c>
      <c r="AF1645" s="57">
        <v>81</v>
      </c>
      <c r="AG1645" s="57">
        <v>99</v>
      </c>
      <c r="AH1645" s="74">
        <v>1.38</v>
      </c>
      <c r="AI1645" s="74">
        <v>-7.01</v>
      </c>
      <c r="AJ1645" s="74">
        <v>4.5199999999999996</v>
      </c>
    </row>
    <row r="1646" spans="1:36" x14ac:dyDescent="0.35">
      <c r="A1646" t="s">
        <v>2547</v>
      </c>
      <c r="AC1646" s="57">
        <v>97</v>
      </c>
      <c r="AD1646" s="57">
        <v>118</v>
      </c>
      <c r="AE1646" s="57">
        <v>105</v>
      </c>
      <c r="AF1646" s="57">
        <v>83</v>
      </c>
      <c r="AG1646" s="57">
        <v>99</v>
      </c>
      <c r="AH1646" s="74">
        <v>0.9</v>
      </c>
      <c r="AI1646" s="74">
        <v>-7.64</v>
      </c>
      <c r="AJ1646" s="74">
        <v>2.63</v>
      </c>
    </row>
    <row r="1647" spans="1:36" x14ac:dyDescent="0.35">
      <c r="A1647" t="s">
        <v>2548</v>
      </c>
      <c r="AC1647" s="57">
        <v>100</v>
      </c>
      <c r="AD1647" s="57">
        <v>119</v>
      </c>
      <c r="AE1647" s="57">
        <v>104</v>
      </c>
      <c r="AF1647" s="57">
        <v>77</v>
      </c>
      <c r="AG1647" s="57">
        <v>102</v>
      </c>
      <c r="AH1647" s="74">
        <v>4.49</v>
      </c>
      <c r="AI1647" s="74">
        <v>-6.57</v>
      </c>
      <c r="AJ1647" s="74">
        <v>6.39</v>
      </c>
    </row>
    <row r="1648" spans="1:36" x14ac:dyDescent="0.35">
      <c r="A1648" t="s">
        <v>2549</v>
      </c>
      <c r="AC1648" s="57">
        <v>104</v>
      </c>
      <c r="AD1648" s="57">
        <v>128</v>
      </c>
      <c r="AE1648" s="57">
        <v>115</v>
      </c>
      <c r="AF1648" s="57">
        <v>94</v>
      </c>
      <c r="AG1648" s="57">
        <v>102</v>
      </c>
      <c r="AH1648" s="74">
        <v>4.93</v>
      </c>
      <c r="AI1648" s="74">
        <v>-7.03</v>
      </c>
      <c r="AJ1648" s="74">
        <v>7.93</v>
      </c>
    </row>
    <row r="1649" spans="1:36" x14ac:dyDescent="0.35">
      <c r="A1649" t="s">
        <v>2550</v>
      </c>
      <c r="AC1649" s="57">
        <v>109</v>
      </c>
      <c r="AD1649" s="57">
        <v>141</v>
      </c>
      <c r="AE1649" s="57">
        <v>133</v>
      </c>
      <c r="AF1649" s="57">
        <v>92</v>
      </c>
      <c r="AG1649" s="57">
        <v>102</v>
      </c>
      <c r="AH1649" s="74">
        <v>2.72</v>
      </c>
      <c r="AI1649" s="74">
        <v>-2.4300000000000002</v>
      </c>
      <c r="AJ1649" s="74">
        <v>-6.78</v>
      </c>
    </row>
    <row r="1650" spans="1:36" x14ac:dyDescent="0.35">
      <c r="A1650" t="s">
        <v>2551</v>
      </c>
      <c r="AC1650" s="57">
        <v>98</v>
      </c>
      <c r="AD1650" s="57">
        <v>121</v>
      </c>
      <c r="AE1650" s="57">
        <v>108</v>
      </c>
      <c r="AF1650" s="57">
        <v>76</v>
      </c>
      <c r="AG1650" s="57">
        <v>102</v>
      </c>
      <c r="AH1650" s="74">
        <v>-0.74</v>
      </c>
      <c r="AI1650" s="74">
        <v>-10.06</v>
      </c>
      <c r="AJ1650" s="74">
        <v>-26.12</v>
      </c>
    </row>
    <row r="1651" spans="1:36" x14ac:dyDescent="0.35">
      <c r="A1651" t="s">
        <v>2552</v>
      </c>
      <c r="AC1651" s="57">
        <v>96</v>
      </c>
      <c r="AD1651" s="57">
        <v>120</v>
      </c>
      <c r="AE1651" s="57">
        <v>105</v>
      </c>
      <c r="AF1651" s="57">
        <v>82</v>
      </c>
      <c r="AG1651" s="57">
        <v>101</v>
      </c>
      <c r="AH1651" s="74">
        <v>-1.37</v>
      </c>
      <c r="AI1651" s="74">
        <v>-6.61</v>
      </c>
      <c r="AJ1651" s="74">
        <v>16.48</v>
      </c>
    </row>
    <row r="1652" spans="1:36" x14ac:dyDescent="0.35">
      <c r="A1652" t="s">
        <v>2553</v>
      </c>
      <c r="AC1652" s="57">
        <v>96</v>
      </c>
      <c r="AD1652" s="57">
        <v>120</v>
      </c>
      <c r="AE1652" s="57">
        <v>106</v>
      </c>
      <c r="AF1652" s="57">
        <v>85</v>
      </c>
      <c r="AG1652" s="57">
        <v>97</v>
      </c>
      <c r="AH1652" s="74">
        <v>-1.72</v>
      </c>
      <c r="AI1652" s="74">
        <v>-6.78</v>
      </c>
      <c r="AJ1652" s="74">
        <v>28.07</v>
      </c>
    </row>
    <row r="1653" spans="1:36" x14ac:dyDescent="0.35">
      <c r="A1653" t="s">
        <v>2554</v>
      </c>
      <c r="AC1653" s="57">
        <v>98</v>
      </c>
      <c r="AD1653" s="57">
        <v>120</v>
      </c>
      <c r="AE1653" s="57">
        <v>104</v>
      </c>
      <c r="AF1653" s="57">
        <v>84</v>
      </c>
      <c r="AG1653" s="57">
        <v>96</v>
      </c>
      <c r="AH1653" s="74">
        <v>0.95</v>
      </c>
      <c r="AI1653" s="74">
        <v>-3.29</v>
      </c>
      <c r="AJ1653" s="74">
        <v>-4.5999999999999996</v>
      </c>
    </row>
    <row r="1654" spans="1:36" x14ac:dyDescent="0.35">
      <c r="A1654" t="s">
        <v>2555</v>
      </c>
      <c r="AC1654" s="57">
        <v>97</v>
      </c>
      <c r="AD1654" s="57">
        <v>116</v>
      </c>
      <c r="AE1654" s="57">
        <v>102</v>
      </c>
      <c r="AF1654" s="57">
        <v>75</v>
      </c>
      <c r="AG1654" s="57">
        <v>95</v>
      </c>
      <c r="AH1654" s="74">
        <v>0.7</v>
      </c>
      <c r="AI1654" s="74">
        <v>-4.3600000000000003</v>
      </c>
      <c r="AJ1654" s="74">
        <v>4.1500000000000004</v>
      </c>
    </row>
    <row r="1655" spans="1:36" x14ac:dyDescent="0.35">
      <c r="A1655" t="s">
        <v>2556</v>
      </c>
      <c r="AC1655" s="57">
        <v>99</v>
      </c>
      <c r="AD1655" s="57">
        <v>121</v>
      </c>
      <c r="AE1655" s="57">
        <v>112</v>
      </c>
      <c r="AF1655" s="57">
        <v>93</v>
      </c>
      <c r="AG1655" s="57">
        <v>94</v>
      </c>
      <c r="AH1655" s="74">
        <v>-1.55</v>
      </c>
      <c r="AI1655" s="74">
        <v>-2.83</v>
      </c>
      <c r="AJ1655" s="74">
        <v>-1.33</v>
      </c>
    </row>
    <row r="1656" spans="1:36" x14ac:dyDescent="0.35">
      <c r="A1656" t="s">
        <v>2557</v>
      </c>
      <c r="AC1656" s="57">
        <v>107</v>
      </c>
      <c r="AD1656" s="57">
        <v>140</v>
      </c>
      <c r="AE1656" s="57">
        <v>131</v>
      </c>
      <c r="AF1656" s="57">
        <v>100</v>
      </c>
      <c r="AG1656" s="57">
        <v>95</v>
      </c>
      <c r="AH1656" s="74">
        <v>12.91</v>
      </c>
      <c r="AI1656" s="74">
        <v>7.12</v>
      </c>
      <c r="AJ1656" s="74">
        <v>0.53</v>
      </c>
    </row>
    <row r="1657" spans="1:36" x14ac:dyDescent="0.35">
      <c r="A1657" t="s">
        <v>2558</v>
      </c>
      <c r="AC1657" s="57">
        <v>99</v>
      </c>
      <c r="AD1657" s="57">
        <v>122</v>
      </c>
      <c r="AE1657" s="57">
        <v>107</v>
      </c>
      <c r="AF1657" s="57">
        <v>79</v>
      </c>
      <c r="AG1657" s="57">
        <v>95</v>
      </c>
      <c r="AH1657" s="74">
        <v>10.16</v>
      </c>
      <c r="AI1657" s="74">
        <v>5.63</v>
      </c>
      <c r="AJ1657" s="74">
        <v>0.37</v>
      </c>
    </row>
    <row r="1658" spans="1:36" x14ac:dyDescent="0.35">
      <c r="A1658" t="s">
        <v>2559</v>
      </c>
      <c r="AC1658" s="57">
        <v>94</v>
      </c>
      <c r="AD1658" s="57">
        <v>118</v>
      </c>
      <c r="AE1658" s="57">
        <v>104</v>
      </c>
      <c r="AF1658" s="57">
        <v>84</v>
      </c>
      <c r="AG1658" s="57">
        <v>95</v>
      </c>
      <c r="AH1658" s="74">
        <v>4.4800000000000004</v>
      </c>
      <c r="AI1658" s="74">
        <v>-4.1500000000000004</v>
      </c>
      <c r="AJ1658" s="74">
        <v>-1.69</v>
      </c>
    </row>
    <row r="1659" spans="1:36" x14ac:dyDescent="0.35">
      <c r="A1659" t="s">
        <v>2560</v>
      </c>
      <c r="AC1659" s="57">
        <v>95</v>
      </c>
      <c r="AD1659" s="57">
        <v>117</v>
      </c>
      <c r="AE1659" s="57">
        <v>105</v>
      </c>
      <c r="AF1659" s="57">
        <v>85</v>
      </c>
      <c r="AG1659" s="57">
        <v>94</v>
      </c>
      <c r="AH1659" s="74">
        <v>-5.44</v>
      </c>
      <c r="AI1659" s="74">
        <v>-9.85</v>
      </c>
      <c r="AJ1659" s="74">
        <v>-0.85</v>
      </c>
    </row>
    <row r="1660" spans="1:36" x14ac:dyDescent="0.35">
      <c r="A1660" t="s">
        <v>2561</v>
      </c>
      <c r="AC1660" s="57">
        <v>97</v>
      </c>
      <c r="AD1660" s="57">
        <v>117</v>
      </c>
      <c r="AE1660" s="57">
        <v>103</v>
      </c>
      <c r="AF1660" s="57">
        <v>86</v>
      </c>
      <c r="AG1660" s="57">
        <v>94</v>
      </c>
      <c r="AH1660" s="74">
        <v>5.4</v>
      </c>
      <c r="AI1660" s="74">
        <v>-0.26</v>
      </c>
      <c r="AJ1660" s="74">
        <v>0.64</v>
      </c>
    </row>
    <row r="1661" spans="1:36" x14ac:dyDescent="0.35">
      <c r="A1661" t="s">
        <v>2562</v>
      </c>
      <c r="AC1661" s="57">
        <v>98</v>
      </c>
      <c r="AD1661" s="57">
        <v>118</v>
      </c>
      <c r="AE1661" s="57">
        <v>102</v>
      </c>
      <c r="AF1661" s="57">
        <v>79</v>
      </c>
      <c r="AG1661" s="57">
        <v>95</v>
      </c>
      <c r="AH1661" s="74">
        <v>7.26</v>
      </c>
      <c r="AI1661" s="74">
        <v>2.42</v>
      </c>
      <c r="AJ1661" s="74">
        <v>1.54</v>
      </c>
    </row>
    <row r="1662" spans="1:36" x14ac:dyDescent="0.35">
      <c r="A1662" t="s">
        <v>2563</v>
      </c>
      <c r="AC1662" s="57">
        <v>101</v>
      </c>
      <c r="AD1662" s="57">
        <v>126</v>
      </c>
      <c r="AE1662" s="57">
        <v>112</v>
      </c>
      <c r="AF1662" s="57">
        <v>98</v>
      </c>
      <c r="AG1662" s="57">
        <v>96</v>
      </c>
      <c r="AH1662" s="74">
        <v>6.49</v>
      </c>
      <c r="AI1662" s="74">
        <v>2.39</v>
      </c>
      <c r="AJ1662" s="74">
        <v>2.08</v>
      </c>
    </row>
    <row r="1663" spans="1:36" x14ac:dyDescent="0.35">
      <c r="A1663" t="s">
        <v>2564</v>
      </c>
      <c r="AC1663" s="57">
        <v>107</v>
      </c>
      <c r="AD1663" s="57">
        <v>138</v>
      </c>
      <c r="AE1663" s="57">
        <v>129</v>
      </c>
      <c r="AF1663" s="57">
        <v>105</v>
      </c>
      <c r="AG1663" s="57">
        <v>96</v>
      </c>
      <c r="AH1663" s="74">
        <v>1.52</v>
      </c>
      <c r="AI1663" s="74">
        <v>1.1599999999999999</v>
      </c>
      <c r="AJ1663" s="74">
        <v>-0.3</v>
      </c>
    </row>
    <row r="1664" spans="1:36" x14ac:dyDescent="0.35">
      <c r="A1664" t="s">
        <v>2565</v>
      </c>
      <c r="AC1664" s="57">
        <v>96</v>
      </c>
      <c r="AD1664" s="57">
        <v>117</v>
      </c>
      <c r="AE1664" s="57">
        <v>103</v>
      </c>
      <c r="AF1664" s="57">
        <v>73</v>
      </c>
      <c r="AG1664" s="57">
        <v>95</v>
      </c>
      <c r="AH1664" s="74">
        <v>11.73</v>
      </c>
      <c r="AI1664" s="74">
        <v>-1.96</v>
      </c>
      <c r="AJ1664" s="74">
        <v>2.46</v>
      </c>
    </row>
    <row r="1665" spans="1:36" x14ac:dyDescent="0.35">
      <c r="A1665" t="s">
        <v>2566</v>
      </c>
      <c r="AC1665" s="57">
        <v>95</v>
      </c>
      <c r="AD1665" s="57">
        <v>119</v>
      </c>
      <c r="AE1665" s="57">
        <v>104</v>
      </c>
      <c r="AF1665" s="57">
        <v>81</v>
      </c>
      <c r="AG1665" s="57">
        <v>96</v>
      </c>
      <c r="AH1665" s="74">
        <v>9.8699999999999992</v>
      </c>
      <c r="AI1665" s="74">
        <v>2.66</v>
      </c>
      <c r="AJ1665" s="74">
        <v>3.62</v>
      </c>
    </row>
    <row r="1666" spans="1:36" x14ac:dyDescent="0.35">
      <c r="A1666" t="s">
        <v>2567</v>
      </c>
      <c r="AC1666" s="57">
        <v>97</v>
      </c>
      <c r="AD1666" s="57">
        <v>120</v>
      </c>
      <c r="AE1666" s="57">
        <v>105</v>
      </c>
      <c r="AF1666" s="57">
        <v>84</v>
      </c>
      <c r="AG1666" s="57">
        <v>97</v>
      </c>
      <c r="AH1666" s="74">
        <v>10.09</v>
      </c>
      <c r="AI1666" s="74">
        <v>4.91</v>
      </c>
      <c r="AJ1666" s="74">
        <v>2.57</v>
      </c>
    </row>
    <row r="1667" spans="1:36" x14ac:dyDescent="0.35">
      <c r="A1667" t="s">
        <v>2568</v>
      </c>
      <c r="AC1667" s="57">
        <v>97</v>
      </c>
      <c r="AD1667" s="57">
        <v>118</v>
      </c>
      <c r="AE1667" s="57">
        <v>104</v>
      </c>
      <c r="AF1667" s="57">
        <v>84</v>
      </c>
      <c r="AG1667" s="57">
        <v>97</v>
      </c>
      <c r="AH1667" s="74">
        <v>19.87</v>
      </c>
      <c r="AI1667" s="74">
        <v>29.06</v>
      </c>
      <c r="AJ1667" s="74">
        <v>3.95</v>
      </c>
    </row>
    <row r="1668" spans="1:36" x14ac:dyDescent="0.35">
      <c r="A1668" t="s">
        <v>2569</v>
      </c>
      <c r="AC1668" s="57">
        <v>100</v>
      </c>
      <c r="AD1668" s="57">
        <v>120</v>
      </c>
      <c r="AE1668" s="57">
        <v>102</v>
      </c>
      <c r="AF1668" s="57">
        <v>76</v>
      </c>
      <c r="AG1668" s="57">
        <v>94</v>
      </c>
      <c r="AH1668" s="74">
        <v>9.17</v>
      </c>
      <c r="AI1668" s="74">
        <v>5.55</v>
      </c>
      <c r="AJ1668" s="74">
        <v>2.4500000000000002</v>
      </c>
    </row>
    <row r="1669" spans="1:36" x14ac:dyDescent="0.35">
      <c r="A1669" t="s">
        <v>2570</v>
      </c>
      <c r="AC1669" s="57">
        <v>102</v>
      </c>
      <c r="AD1669" s="57">
        <v>128</v>
      </c>
      <c r="AE1669" s="57">
        <v>115</v>
      </c>
      <c r="AF1669" s="57">
        <v>92</v>
      </c>
      <c r="AG1669" s="57">
        <v>95</v>
      </c>
      <c r="AH1669" s="74">
        <v>10.94</v>
      </c>
      <c r="AI1669" s="74">
        <v>13.2</v>
      </c>
      <c r="AJ1669" s="74">
        <v>2.58</v>
      </c>
    </row>
    <row r="1670" spans="1:36" x14ac:dyDescent="0.35">
      <c r="A1670" t="s">
        <v>2571</v>
      </c>
      <c r="AC1670" s="57">
        <v>110</v>
      </c>
      <c r="AD1670" s="57">
        <v>141</v>
      </c>
      <c r="AE1670" s="57">
        <v>132</v>
      </c>
      <c r="AF1670" s="57">
        <v>89</v>
      </c>
      <c r="AG1670" s="57">
        <v>95</v>
      </c>
      <c r="AH1670" s="74">
        <v>6.46</v>
      </c>
      <c r="AI1670" s="74">
        <v>7.09</v>
      </c>
      <c r="AJ1670" s="74">
        <v>1.01</v>
      </c>
    </row>
    <row r="1671" spans="1:36" x14ac:dyDescent="0.35">
      <c r="A1671" t="s">
        <v>2572</v>
      </c>
      <c r="AC1671" s="57">
        <v>98</v>
      </c>
      <c r="AD1671" s="57">
        <v>122</v>
      </c>
      <c r="AE1671" s="57">
        <v>106</v>
      </c>
      <c r="AF1671" s="57">
        <v>77</v>
      </c>
      <c r="AG1671" s="57">
        <v>95</v>
      </c>
      <c r="AH1671" s="74">
        <v>8.1300000000000008</v>
      </c>
      <c r="AI1671" s="74">
        <v>4.3899999999999997</v>
      </c>
      <c r="AJ1671" s="74">
        <v>0.12</v>
      </c>
    </row>
    <row r="1672" spans="1:36" x14ac:dyDescent="0.35">
      <c r="A1672" t="s">
        <v>2573</v>
      </c>
      <c r="AC1672" s="57">
        <v>95</v>
      </c>
      <c r="AD1672" s="57">
        <v>116</v>
      </c>
      <c r="AE1672" s="57">
        <v>104</v>
      </c>
      <c r="AF1672" s="57">
        <v>85</v>
      </c>
      <c r="AG1672" s="57">
        <v>95</v>
      </c>
      <c r="AH1672" s="74">
        <v>8.02</v>
      </c>
      <c r="AI1672" s="74">
        <v>8.92</v>
      </c>
      <c r="AJ1672" s="74">
        <v>1.5</v>
      </c>
    </row>
    <row r="1673" spans="1:36" x14ac:dyDescent="0.35">
      <c r="A1673" t="s">
        <v>2574</v>
      </c>
      <c r="AC1673" s="57">
        <v>95</v>
      </c>
      <c r="AD1673" s="57">
        <v>117</v>
      </c>
      <c r="AE1673" s="57">
        <v>105</v>
      </c>
      <c r="AF1673" s="57">
        <v>85</v>
      </c>
      <c r="AG1673" s="57">
        <v>100</v>
      </c>
      <c r="AH1673" s="74">
        <v>10.63</v>
      </c>
      <c r="AI1673" s="74">
        <v>11.44</v>
      </c>
      <c r="AJ1673" s="74">
        <v>1.66</v>
      </c>
    </row>
    <row r="1674" spans="1:36" x14ac:dyDescent="0.35">
      <c r="A1674" t="s">
        <v>2575</v>
      </c>
      <c r="AC1674" s="57">
        <v>94</v>
      </c>
      <c r="AD1674" s="57">
        <v>114</v>
      </c>
      <c r="AE1674" s="57">
        <v>104</v>
      </c>
      <c r="AF1674" s="57">
        <v>94</v>
      </c>
      <c r="AG1674" s="57">
        <v>101</v>
      </c>
      <c r="AH1674" s="74">
        <v>8.42</v>
      </c>
      <c r="AI1674" s="74">
        <v>11.23</v>
      </c>
      <c r="AJ1674" s="74">
        <v>1.61</v>
      </c>
    </row>
    <row r="1675" spans="1:36" x14ac:dyDescent="0.35">
      <c r="A1675" t="s">
        <v>2576</v>
      </c>
      <c r="AC1675" s="57">
        <v>97</v>
      </c>
      <c r="AD1675" s="57">
        <v>114</v>
      </c>
      <c r="AE1675" s="57">
        <v>101</v>
      </c>
      <c r="AF1675" s="57">
        <v>80</v>
      </c>
      <c r="AG1675" s="57">
        <v>106</v>
      </c>
      <c r="AH1675" s="74">
        <v>6.39</v>
      </c>
      <c r="AI1675" s="74">
        <v>5.13</v>
      </c>
      <c r="AJ1675" s="74">
        <v>0.77</v>
      </c>
    </row>
    <row r="1676" spans="1:36" x14ac:dyDescent="0.35">
      <c r="A1676" t="s">
        <v>2577</v>
      </c>
      <c r="AC1676" s="57">
        <v>103</v>
      </c>
      <c r="AD1676" s="57">
        <v>125</v>
      </c>
      <c r="AE1676" s="57">
        <v>115</v>
      </c>
      <c r="AF1676" s="57">
        <v>106</v>
      </c>
      <c r="AG1676" s="57">
        <v>107</v>
      </c>
      <c r="AH1676" s="74">
        <v>9.89</v>
      </c>
      <c r="AI1676" s="74">
        <v>10.94</v>
      </c>
      <c r="AJ1676" s="74">
        <v>2.96</v>
      </c>
    </row>
    <row r="1677" spans="1:36" x14ac:dyDescent="0.35">
      <c r="A1677" t="s">
        <v>2578</v>
      </c>
      <c r="AC1677" s="57">
        <v>112</v>
      </c>
      <c r="AD1677" s="57">
        <v>143</v>
      </c>
      <c r="AE1677" s="57">
        <v>133</v>
      </c>
      <c r="AF1677" s="57">
        <v>95</v>
      </c>
      <c r="AG1677" s="57">
        <v>107</v>
      </c>
      <c r="AH1677" s="74">
        <v>3.01</v>
      </c>
      <c r="AI1677" s="74">
        <v>2.09</v>
      </c>
      <c r="AJ1677" s="74">
        <v>-1.22</v>
      </c>
    </row>
    <row r="1678" spans="1:36" x14ac:dyDescent="0.35">
      <c r="A1678" t="s">
        <v>2579</v>
      </c>
      <c r="AC1678" s="57">
        <v>97</v>
      </c>
      <c r="AD1678" s="57">
        <v>119</v>
      </c>
      <c r="AE1678" s="57">
        <v>105</v>
      </c>
      <c r="AF1678" s="57">
        <v>76</v>
      </c>
      <c r="AG1678" s="57">
        <v>107</v>
      </c>
      <c r="AH1678" s="74">
        <v>7.52</v>
      </c>
      <c r="AI1678" s="74">
        <v>7.35</v>
      </c>
      <c r="AJ1678" s="74">
        <v>2.79</v>
      </c>
    </row>
    <row r="1679" spans="1:36" x14ac:dyDescent="0.35">
      <c r="A1679" t="s">
        <v>2580</v>
      </c>
      <c r="AC1679" s="57">
        <v>95</v>
      </c>
      <c r="AD1679" s="57">
        <v>116</v>
      </c>
      <c r="AE1679" s="57">
        <v>103</v>
      </c>
      <c r="AF1679" s="57">
        <v>83</v>
      </c>
      <c r="AG1679" s="57">
        <v>108</v>
      </c>
      <c r="AH1679" s="74">
        <v>9.6999999999999993</v>
      </c>
      <c r="AI1679" s="74">
        <v>8.2799999999999994</v>
      </c>
      <c r="AJ1679" s="74">
        <v>3.11</v>
      </c>
    </row>
    <row r="1680" spans="1:36" x14ac:dyDescent="0.35">
      <c r="A1680" t="s">
        <v>2581</v>
      </c>
      <c r="AC1680" s="57">
        <v>95</v>
      </c>
      <c r="AD1680" s="57">
        <v>115</v>
      </c>
      <c r="AE1680" s="57">
        <v>103</v>
      </c>
      <c r="AF1680" s="57">
        <v>82</v>
      </c>
      <c r="AG1680" s="57">
        <v>103</v>
      </c>
      <c r="AH1680" s="74">
        <v>7.45</v>
      </c>
      <c r="AI1680" s="74">
        <v>4.24</v>
      </c>
      <c r="AJ1680" s="74">
        <v>2.2799999999999998</v>
      </c>
    </row>
    <row r="1681" spans="1:36" x14ac:dyDescent="0.35">
      <c r="A1681" t="s">
        <v>2582</v>
      </c>
      <c r="AC1681" s="57">
        <v>94</v>
      </c>
      <c r="AD1681" s="57">
        <v>113</v>
      </c>
      <c r="AE1681" s="57">
        <v>102</v>
      </c>
      <c r="AF1681" s="57">
        <v>82</v>
      </c>
      <c r="AG1681" s="57">
        <v>101</v>
      </c>
      <c r="AH1681" s="74">
        <v>2.74</v>
      </c>
      <c r="AI1681" s="74">
        <v>-0.19</v>
      </c>
      <c r="AJ1681" s="74">
        <v>2.75</v>
      </c>
    </row>
    <row r="1682" spans="1:36" x14ac:dyDescent="0.35">
      <c r="A1682" t="s">
        <v>2583</v>
      </c>
      <c r="AC1682" s="57">
        <v>96</v>
      </c>
      <c r="AD1682" s="57">
        <v>113</v>
      </c>
      <c r="AE1682" s="57">
        <v>100</v>
      </c>
      <c r="AF1682" s="57">
        <v>76</v>
      </c>
      <c r="AG1682" s="57">
        <v>100</v>
      </c>
      <c r="AH1682" s="74">
        <v>4.0599999999999996</v>
      </c>
      <c r="AI1682" s="74">
        <v>0.21</v>
      </c>
      <c r="AJ1682" s="74">
        <v>1.28</v>
      </c>
    </row>
    <row r="1683" spans="1:36" x14ac:dyDescent="0.35">
      <c r="A1683" t="s">
        <v>2584</v>
      </c>
      <c r="AC1683" s="57">
        <v>103</v>
      </c>
      <c r="AD1683" s="57">
        <v>125</v>
      </c>
      <c r="AE1683" s="57">
        <v>113</v>
      </c>
      <c r="AF1683" s="57">
        <v>88</v>
      </c>
      <c r="AG1683" s="57">
        <v>98</v>
      </c>
      <c r="AH1683" s="74">
        <v>2.46</v>
      </c>
      <c r="AI1683" s="74">
        <v>1.04</v>
      </c>
      <c r="AJ1683" s="74">
        <v>1.37</v>
      </c>
    </row>
    <row r="1684" spans="1:36" x14ac:dyDescent="0.35">
      <c r="A1684" t="s">
        <v>2585</v>
      </c>
      <c r="AC1684" s="57">
        <v>109</v>
      </c>
      <c r="AD1684" s="57">
        <v>140</v>
      </c>
      <c r="AE1684" s="57">
        <v>132</v>
      </c>
      <c r="AF1684" s="57">
        <v>84</v>
      </c>
      <c r="AG1684" s="57">
        <v>97</v>
      </c>
      <c r="AH1684" s="74">
        <v>2.15</v>
      </c>
      <c r="AI1684" s="74">
        <v>-4.5</v>
      </c>
      <c r="AJ1684" s="74">
        <v>-1.53</v>
      </c>
    </row>
    <row r="1685" spans="1:36" x14ac:dyDescent="0.35">
      <c r="A1685" t="s">
        <v>2586</v>
      </c>
      <c r="AC1685" s="57">
        <v>95</v>
      </c>
      <c r="AD1685" s="57">
        <v>117</v>
      </c>
      <c r="AE1685" s="57">
        <v>104</v>
      </c>
      <c r="AF1685" s="57">
        <v>75</v>
      </c>
      <c r="AG1685" s="57">
        <v>97</v>
      </c>
      <c r="AH1685" s="74">
        <v>2.75</v>
      </c>
      <c r="AI1685" s="74">
        <v>-0.08</v>
      </c>
      <c r="AJ1685" s="74">
        <v>1.8</v>
      </c>
    </row>
    <row r="1686" spans="1:36" x14ac:dyDescent="0.35">
      <c r="A1686" t="s">
        <v>2587</v>
      </c>
      <c r="AC1686" s="57">
        <v>94</v>
      </c>
      <c r="AD1686" s="57">
        <v>114</v>
      </c>
      <c r="AE1686" s="57">
        <v>102</v>
      </c>
      <c r="AF1686" s="57">
        <v>79</v>
      </c>
      <c r="AG1686" s="57">
        <v>97</v>
      </c>
      <c r="AH1686" s="74">
        <v>-0.18</v>
      </c>
      <c r="AI1686" s="74">
        <v>-0.78</v>
      </c>
      <c r="AJ1686" s="74">
        <v>-1.99</v>
      </c>
    </row>
    <row r="1687" spans="1:36" x14ac:dyDescent="0.35">
      <c r="A1687" t="s">
        <v>2588</v>
      </c>
      <c r="AC1687" s="57">
        <v>93</v>
      </c>
      <c r="AD1687" s="57">
        <v>113</v>
      </c>
      <c r="AE1687" s="57">
        <v>102</v>
      </c>
      <c r="AF1687" s="57">
        <v>78</v>
      </c>
      <c r="AG1687" s="57">
        <v>95</v>
      </c>
      <c r="AH1687" s="74">
        <v>-2.6</v>
      </c>
      <c r="AI1687" s="74">
        <v>-3.72</v>
      </c>
      <c r="AJ1687" s="74">
        <v>0.8</v>
      </c>
    </row>
    <row r="1688" spans="1:36" x14ac:dyDescent="0.35">
      <c r="A1688" t="s">
        <v>2589</v>
      </c>
      <c r="AC1688" s="57">
        <v>92</v>
      </c>
      <c r="AD1688" s="57">
        <v>110</v>
      </c>
      <c r="AE1688" s="57">
        <v>101</v>
      </c>
      <c r="AF1688" s="57">
        <v>79</v>
      </c>
      <c r="AG1688" s="57">
        <v>94</v>
      </c>
      <c r="AH1688" s="74">
        <v>0.34</v>
      </c>
      <c r="AI1688" s="74">
        <v>-2.68</v>
      </c>
      <c r="AJ1688" s="74">
        <v>2.4300000000000002</v>
      </c>
    </row>
    <row r="1689" spans="1:36" x14ac:dyDescent="0.35">
      <c r="A1689" t="s">
        <v>2590</v>
      </c>
      <c r="AC1689" s="57">
        <v>96</v>
      </c>
      <c r="AD1689" s="57">
        <v>112</v>
      </c>
      <c r="AE1689" s="57">
        <v>99</v>
      </c>
      <c r="AF1689" s="57">
        <v>75</v>
      </c>
      <c r="AG1689" s="57">
        <v>95</v>
      </c>
      <c r="AH1689" s="74">
        <v>4.24</v>
      </c>
      <c r="AI1689" s="74">
        <v>-1.3</v>
      </c>
      <c r="AJ1689" s="74">
        <v>0.43</v>
      </c>
    </row>
    <row r="1690" spans="1:36" x14ac:dyDescent="0.35">
      <c r="A1690" t="s">
        <v>2591</v>
      </c>
      <c r="AC1690" s="57">
        <v>103</v>
      </c>
      <c r="AD1690" s="57">
        <v>125</v>
      </c>
      <c r="AE1690" s="57">
        <v>113</v>
      </c>
      <c r="AF1690" s="57">
        <v>102</v>
      </c>
      <c r="AG1690" s="57">
        <v>95</v>
      </c>
      <c r="AH1690" s="74">
        <v>2.4</v>
      </c>
      <c r="AI1690" s="74">
        <v>-0.71</v>
      </c>
      <c r="AJ1690" s="74">
        <v>4.6500000000000004</v>
      </c>
    </row>
    <row r="1691" spans="1:36" x14ac:dyDescent="0.35">
      <c r="A1691" t="s">
        <v>2592</v>
      </c>
      <c r="AC1691" s="57">
        <v>113</v>
      </c>
      <c r="AD1691" s="57">
        <v>143</v>
      </c>
      <c r="AE1691" s="57">
        <v>131</v>
      </c>
      <c r="AF1691" s="57">
        <v>106</v>
      </c>
      <c r="AG1691" s="57">
        <v>96</v>
      </c>
      <c r="AH1691" s="74">
        <v>-1.62</v>
      </c>
      <c r="AI1691" s="74">
        <v>-3.56</v>
      </c>
      <c r="AJ1691" s="74">
        <v>1.31</v>
      </c>
    </row>
    <row r="1692" spans="1:36" x14ac:dyDescent="0.35">
      <c r="A1692" t="s">
        <v>2593</v>
      </c>
      <c r="AC1692" s="57">
        <v>98</v>
      </c>
      <c r="AD1692" s="57">
        <v>119</v>
      </c>
      <c r="AE1692" s="57">
        <v>105</v>
      </c>
      <c r="AF1692" s="57">
        <v>71</v>
      </c>
      <c r="AG1692" s="57">
        <v>96</v>
      </c>
      <c r="AH1692" s="74">
        <v>2.34</v>
      </c>
      <c r="AI1692" s="74">
        <v>4.8899999999999997</v>
      </c>
      <c r="AJ1692" s="74">
        <v>1.08</v>
      </c>
    </row>
    <row r="1693" spans="1:36" x14ac:dyDescent="0.35">
      <c r="A1693" t="s">
        <v>2594</v>
      </c>
      <c r="AC1693" s="57">
        <v>94</v>
      </c>
      <c r="AD1693" s="57">
        <v>115</v>
      </c>
      <c r="AE1693" s="57">
        <v>103</v>
      </c>
      <c r="AF1693" s="57">
        <v>79</v>
      </c>
      <c r="AG1693" s="57">
        <v>97</v>
      </c>
      <c r="AH1693" s="74">
        <v>2.19</v>
      </c>
      <c r="AI1693" s="74">
        <v>0.37</v>
      </c>
      <c r="AJ1693" s="74">
        <v>2.14</v>
      </c>
    </row>
    <row r="1694" spans="1:36" x14ac:dyDescent="0.35">
      <c r="A1694" t="s">
        <v>2595</v>
      </c>
      <c r="AC1694" s="57">
        <v>95</v>
      </c>
      <c r="AD1694" s="57">
        <v>116</v>
      </c>
      <c r="AE1694" s="57">
        <v>103</v>
      </c>
      <c r="AF1694" s="57">
        <v>83</v>
      </c>
      <c r="AG1694" s="57">
        <v>99</v>
      </c>
      <c r="AH1694" s="74">
        <v>6.82</v>
      </c>
      <c r="AI1694" s="74">
        <v>5.89</v>
      </c>
      <c r="AJ1694" s="74">
        <v>3.62</v>
      </c>
    </row>
    <row r="1695" spans="1:36" x14ac:dyDescent="0.35">
      <c r="A1695" t="s">
        <v>2596</v>
      </c>
      <c r="AC1695" s="57">
        <v>94</v>
      </c>
      <c r="AD1695" s="57">
        <v>113</v>
      </c>
      <c r="AE1695" s="57">
        <v>101</v>
      </c>
      <c r="AF1695" s="57">
        <v>85</v>
      </c>
      <c r="AG1695" s="57">
        <v>100</v>
      </c>
      <c r="AH1695" s="74">
        <v>8.58</v>
      </c>
      <c r="AI1695" s="74">
        <v>10.130000000000001</v>
      </c>
      <c r="AJ1695" s="74">
        <v>5.25</v>
      </c>
    </row>
    <row r="1696" spans="1:36" x14ac:dyDescent="0.35">
      <c r="A1696" t="s">
        <v>2597</v>
      </c>
      <c r="AC1696" s="57">
        <v>97</v>
      </c>
      <c r="AD1696" s="57">
        <v>114</v>
      </c>
      <c r="AE1696" s="57">
        <v>100</v>
      </c>
      <c r="AF1696" s="57">
        <v>82</v>
      </c>
      <c r="AG1696" s="57">
        <v>97</v>
      </c>
      <c r="AH1696" s="74">
        <v>5.49</v>
      </c>
      <c r="AI1696" s="74">
        <v>8.31</v>
      </c>
      <c r="AJ1696" s="74">
        <v>5.24</v>
      </c>
    </row>
    <row r="1697" spans="1:36" x14ac:dyDescent="0.35">
      <c r="A1697" t="s">
        <v>2598</v>
      </c>
      <c r="AC1697" s="57">
        <v>104</v>
      </c>
      <c r="AD1697" s="57">
        <v>127</v>
      </c>
      <c r="AE1697" s="57">
        <v>113</v>
      </c>
      <c r="AF1697" s="57">
        <v>101</v>
      </c>
      <c r="AG1697" s="57">
        <v>97</v>
      </c>
      <c r="AH1697" s="74">
        <v>6.05</v>
      </c>
      <c r="AI1697" s="74">
        <v>8.9600000000000009</v>
      </c>
      <c r="AJ1697" s="74">
        <v>7.34</v>
      </c>
    </row>
    <row r="1698" spans="1:36" x14ac:dyDescent="0.35">
      <c r="A1698" t="s">
        <v>2599</v>
      </c>
      <c r="AC1698" s="57">
        <v>111</v>
      </c>
      <c r="AD1698" s="57">
        <v>143</v>
      </c>
      <c r="AE1698" s="57">
        <v>129</v>
      </c>
      <c r="AF1698" s="57">
        <v>105</v>
      </c>
      <c r="AG1698" s="57">
        <v>97</v>
      </c>
      <c r="AH1698" s="74">
        <v>17.27</v>
      </c>
      <c r="AI1698" s="74">
        <v>23.79</v>
      </c>
      <c r="AJ1698" s="74">
        <v>14.33</v>
      </c>
    </row>
    <row r="1699" spans="1:36" x14ac:dyDescent="0.35">
      <c r="A1699" t="s">
        <v>2600</v>
      </c>
      <c r="AC1699" s="57">
        <v>97</v>
      </c>
      <c r="AD1699" s="57">
        <v>120</v>
      </c>
      <c r="AE1699" s="57">
        <v>105</v>
      </c>
      <c r="AF1699" s="57">
        <v>81</v>
      </c>
      <c r="AG1699" s="57">
        <v>97</v>
      </c>
      <c r="AH1699" s="74">
        <v>10.35</v>
      </c>
      <c r="AI1699" s="74">
        <v>17.2</v>
      </c>
      <c r="AJ1699" s="74">
        <v>5.88</v>
      </c>
    </row>
    <row r="1700" spans="1:36" x14ac:dyDescent="0.35">
      <c r="A1700" t="s">
        <v>2601</v>
      </c>
      <c r="AC1700" s="57">
        <v>95</v>
      </c>
      <c r="AD1700" s="57">
        <v>116</v>
      </c>
      <c r="AE1700" s="57">
        <v>103</v>
      </c>
      <c r="AF1700" s="57">
        <v>84</v>
      </c>
      <c r="AG1700" s="57">
        <v>97</v>
      </c>
      <c r="AH1700" s="74">
        <v>5.86</v>
      </c>
      <c r="AI1700" s="74">
        <v>7.54</v>
      </c>
      <c r="AJ1700" s="74">
        <v>3.9</v>
      </c>
    </row>
    <row r="1701" spans="1:36" x14ac:dyDescent="0.35">
      <c r="A1701" t="s">
        <v>2602</v>
      </c>
      <c r="AC1701" s="57">
        <v>95</v>
      </c>
      <c r="AD1701" s="57">
        <v>116</v>
      </c>
      <c r="AE1701" s="57">
        <v>103</v>
      </c>
      <c r="AF1701" s="57">
        <v>83</v>
      </c>
      <c r="AG1701" s="57">
        <v>101</v>
      </c>
      <c r="AH1701" s="74">
        <v>8.31</v>
      </c>
      <c r="AI1701" s="74">
        <v>9.5299999999999994</v>
      </c>
      <c r="AJ1701" s="74">
        <v>4.6500000000000004</v>
      </c>
    </row>
    <row r="1702" spans="1:36" x14ac:dyDescent="0.35">
      <c r="A1702" t="s">
        <v>2603</v>
      </c>
      <c r="AC1702" s="57">
        <v>95</v>
      </c>
      <c r="AD1702" s="57">
        <v>114</v>
      </c>
      <c r="AE1702" s="57">
        <v>102</v>
      </c>
      <c r="AF1702" s="57">
        <v>83</v>
      </c>
      <c r="AG1702" s="57">
        <v>100</v>
      </c>
      <c r="AH1702" s="74">
        <v>8.1300000000000008</v>
      </c>
      <c r="AI1702" s="74">
        <v>9.24</v>
      </c>
      <c r="AJ1702" s="74">
        <v>4.62</v>
      </c>
    </row>
    <row r="1703" spans="1:36" x14ac:dyDescent="0.35">
      <c r="A1703" t="s">
        <v>2604</v>
      </c>
      <c r="AC1703" s="57">
        <v>97</v>
      </c>
      <c r="AD1703" s="57">
        <v>114</v>
      </c>
      <c r="AE1703" s="57">
        <v>99</v>
      </c>
      <c r="AF1703" s="57">
        <v>78</v>
      </c>
      <c r="AG1703" s="57">
        <v>104</v>
      </c>
      <c r="AH1703" s="74">
        <v>3.62</v>
      </c>
      <c r="AI1703" s="74">
        <v>3.15</v>
      </c>
      <c r="AJ1703" s="74">
        <v>4.5</v>
      </c>
    </row>
    <row r="1704" spans="1:36" x14ac:dyDescent="0.35">
      <c r="A1704" t="s">
        <v>2605</v>
      </c>
      <c r="AC1704" s="57">
        <v>100</v>
      </c>
      <c r="AD1704" s="57">
        <v>122</v>
      </c>
      <c r="AE1704" s="57">
        <v>109</v>
      </c>
      <c r="AF1704" s="57">
        <v>92</v>
      </c>
      <c r="AG1704" s="57">
        <v>102</v>
      </c>
      <c r="AH1704" s="74">
        <v>7.41</v>
      </c>
      <c r="AI1704" s="74">
        <v>7.12</v>
      </c>
      <c r="AJ1704" s="74">
        <v>5.23</v>
      </c>
    </row>
    <row r="1705" spans="1:36" x14ac:dyDescent="0.35">
      <c r="A1705" t="s">
        <v>2606</v>
      </c>
      <c r="AC1705" s="57">
        <v>106</v>
      </c>
      <c r="AD1705" s="57">
        <v>135</v>
      </c>
      <c r="AE1705" s="57">
        <v>115</v>
      </c>
      <c r="AF1705" s="57">
        <v>99</v>
      </c>
      <c r="AG1705" s="57">
        <v>102</v>
      </c>
      <c r="AH1705" s="74">
        <v>6.12</v>
      </c>
      <c r="AI1705" s="74">
        <v>0.28999999999999998</v>
      </c>
      <c r="AJ1705" s="74">
        <v>3.23</v>
      </c>
    </row>
    <row r="1706" spans="1:36" x14ac:dyDescent="0.35">
      <c r="A1706" t="s">
        <v>2607</v>
      </c>
      <c r="AC1706" s="57">
        <v>90</v>
      </c>
      <c r="AD1706" s="57">
        <v>86</v>
      </c>
      <c r="AE1706" s="57">
        <v>48</v>
      </c>
      <c r="AF1706" s="57">
        <v>96</v>
      </c>
      <c r="AG1706" s="57">
        <v>105</v>
      </c>
      <c r="AH1706" s="74">
        <v>4.5599999999999996</v>
      </c>
      <c r="AI1706" s="74">
        <v>1.28</v>
      </c>
      <c r="AJ1706" s="74">
        <v>4.84</v>
      </c>
    </row>
    <row r="1707" spans="1:36" x14ac:dyDescent="0.35">
      <c r="A1707" t="s">
        <v>2608</v>
      </c>
      <c r="AC1707" s="57">
        <v>96</v>
      </c>
      <c r="AD1707" s="57">
        <v>118</v>
      </c>
      <c r="AE1707" s="57">
        <v>102</v>
      </c>
      <c r="AF1707" s="57">
        <v>83</v>
      </c>
      <c r="AG1707" s="57">
        <v>104</v>
      </c>
      <c r="AH1707" s="74">
        <v>7.33</v>
      </c>
      <c r="AI1707" s="74">
        <v>7.73</v>
      </c>
      <c r="AJ1707" s="74">
        <v>8.94</v>
      </c>
    </row>
    <row r="1708" spans="1:36" x14ac:dyDescent="0.35">
      <c r="A1708" t="s">
        <v>2609</v>
      </c>
      <c r="AC1708" s="57">
        <v>96</v>
      </c>
      <c r="AD1708" s="57">
        <v>116</v>
      </c>
      <c r="AE1708" s="57">
        <v>105</v>
      </c>
      <c r="AF1708" s="57">
        <v>83</v>
      </c>
      <c r="AG1708" s="57">
        <v>101</v>
      </c>
      <c r="AH1708" s="74">
        <v>10.26</v>
      </c>
      <c r="AI1708" s="74">
        <v>9.49</v>
      </c>
      <c r="AJ1708" s="74">
        <v>10.039999999999999</v>
      </c>
    </row>
    <row r="1709" spans="1:36" x14ac:dyDescent="0.35">
      <c r="A1709" t="s">
        <v>2610</v>
      </c>
      <c r="AC1709" s="57">
        <v>96</v>
      </c>
      <c r="AD1709" s="57">
        <v>115</v>
      </c>
      <c r="AE1709" s="57">
        <v>104</v>
      </c>
      <c r="AF1709" s="57">
        <v>83</v>
      </c>
      <c r="AG1709" s="57">
        <v>101</v>
      </c>
      <c r="AH1709" s="74">
        <v>8.41</v>
      </c>
      <c r="AI1709" s="74">
        <v>10.48</v>
      </c>
      <c r="AJ1709" s="74">
        <v>6.83</v>
      </c>
    </row>
    <row r="1710" spans="1:36" x14ac:dyDescent="0.35">
      <c r="A1710" t="s">
        <v>2611</v>
      </c>
      <c r="AC1710" s="57">
        <v>98</v>
      </c>
      <c r="AD1710" s="57">
        <v>115</v>
      </c>
      <c r="AE1710" s="57">
        <v>102</v>
      </c>
      <c r="AF1710" s="57">
        <v>78</v>
      </c>
      <c r="AG1710" s="57">
        <v>102</v>
      </c>
      <c r="AH1710" s="74">
        <v>16.52</v>
      </c>
      <c r="AI1710" s="74">
        <v>25.97</v>
      </c>
      <c r="AJ1710" s="74">
        <v>6.99</v>
      </c>
    </row>
    <row r="1711" spans="1:36" x14ac:dyDescent="0.35">
      <c r="A1711" t="s">
        <v>2612</v>
      </c>
      <c r="AC1711" s="57">
        <v>105</v>
      </c>
      <c r="AD1711" s="57">
        <v>130</v>
      </c>
      <c r="AE1711" s="57">
        <v>117</v>
      </c>
      <c r="AF1711" s="57">
        <v>98</v>
      </c>
      <c r="AG1711" s="57">
        <v>103</v>
      </c>
      <c r="AH1711" s="74">
        <v>7.26</v>
      </c>
      <c r="AI1711" s="74">
        <v>12.28</v>
      </c>
      <c r="AJ1711" s="74">
        <v>6.77</v>
      </c>
    </row>
    <row r="1712" spans="1:36" x14ac:dyDescent="0.35">
      <c r="A1712" t="s">
        <v>2613</v>
      </c>
      <c r="AC1712" s="57">
        <v>110</v>
      </c>
      <c r="AD1712" s="57">
        <v>144</v>
      </c>
      <c r="AE1712" s="57">
        <v>132</v>
      </c>
      <c r="AF1712" s="57">
        <v>97</v>
      </c>
      <c r="AG1712" s="57">
        <v>104</v>
      </c>
      <c r="AH1712" s="74">
        <v>9.75</v>
      </c>
      <c r="AI1712" s="74">
        <v>10.64</v>
      </c>
      <c r="AJ1712" s="74">
        <v>6.59</v>
      </c>
    </row>
    <row r="1713" spans="1:36" x14ac:dyDescent="0.35">
      <c r="A1713" t="s">
        <v>2614</v>
      </c>
      <c r="AC1713" s="57">
        <v>95</v>
      </c>
      <c r="AD1713" s="57">
        <v>119</v>
      </c>
      <c r="AE1713" s="57">
        <v>105</v>
      </c>
      <c r="AF1713" s="57">
        <v>77</v>
      </c>
      <c r="AG1713" s="57">
        <v>100</v>
      </c>
      <c r="AH1713" s="74">
        <v>6.74</v>
      </c>
      <c r="AI1713" s="74">
        <v>3.59</v>
      </c>
      <c r="AJ1713" s="74">
        <v>6.07</v>
      </c>
    </row>
    <row r="1714" spans="1:36" x14ac:dyDescent="0.35">
      <c r="A1714" t="s">
        <v>2615</v>
      </c>
      <c r="AC1714" s="57">
        <v>94</v>
      </c>
      <c r="AD1714" s="57">
        <v>119</v>
      </c>
      <c r="AE1714" s="57">
        <v>105</v>
      </c>
      <c r="AF1714" s="57">
        <v>84</v>
      </c>
      <c r="AG1714" s="57">
        <v>101</v>
      </c>
      <c r="AH1714" s="74">
        <v>4.74</v>
      </c>
      <c r="AI1714" s="74">
        <v>4.43</v>
      </c>
      <c r="AJ1714" s="74">
        <v>2.56</v>
      </c>
    </row>
    <row r="1715" spans="1:36" x14ac:dyDescent="0.35">
      <c r="A1715" t="s">
        <v>2616</v>
      </c>
      <c r="AC1715" s="57">
        <v>95</v>
      </c>
      <c r="AD1715" s="57">
        <v>119</v>
      </c>
      <c r="AE1715" s="57">
        <v>106</v>
      </c>
      <c r="AF1715" s="57">
        <v>86</v>
      </c>
      <c r="AG1715" s="57">
        <v>97</v>
      </c>
      <c r="AH1715" s="74">
        <v>2.84</v>
      </c>
      <c r="AI1715" s="74">
        <v>4.07</v>
      </c>
      <c r="AJ1715" s="74">
        <v>2.46</v>
      </c>
    </row>
    <row r="1716" spans="1:36" x14ac:dyDescent="0.35">
      <c r="A1716" t="s">
        <v>2617</v>
      </c>
      <c r="AC1716" s="57">
        <v>94</v>
      </c>
      <c r="AD1716" s="57">
        <v>117</v>
      </c>
      <c r="AE1716" s="57">
        <v>105</v>
      </c>
      <c r="AF1716" s="57">
        <v>84</v>
      </c>
      <c r="AG1716" s="57">
        <v>97</v>
      </c>
      <c r="AH1716" s="74">
        <v>3.37</v>
      </c>
      <c r="AI1716" s="74">
        <v>4.88</v>
      </c>
      <c r="AJ1716" s="74">
        <v>3.28</v>
      </c>
    </row>
    <row r="1717" spans="1:36" x14ac:dyDescent="0.35">
      <c r="A1717" t="s">
        <v>2618</v>
      </c>
      <c r="AC1717" s="57">
        <v>98</v>
      </c>
      <c r="AD1717" s="57">
        <v>118</v>
      </c>
      <c r="AE1717" s="57">
        <v>103</v>
      </c>
      <c r="AF1717" s="57">
        <v>77</v>
      </c>
      <c r="AG1717" s="57">
        <v>96</v>
      </c>
      <c r="AH1717" s="74">
        <v>5.49</v>
      </c>
      <c r="AI1717" s="74">
        <v>8.24</v>
      </c>
      <c r="AJ1717" s="74">
        <v>2.27</v>
      </c>
    </row>
    <row r="1718" spans="1:36" x14ac:dyDescent="0.35">
      <c r="A1718" t="s">
        <v>2619</v>
      </c>
      <c r="AC1718" s="57">
        <v>104</v>
      </c>
      <c r="AD1718" s="57">
        <v>132</v>
      </c>
      <c r="AE1718" s="57">
        <v>114</v>
      </c>
      <c r="AF1718" s="57">
        <v>98</v>
      </c>
      <c r="AG1718" s="57">
        <v>95</v>
      </c>
      <c r="AH1718" s="74">
        <v>8.2200000000000006</v>
      </c>
      <c r="AI1718" s="74">
        <v>9.76</v>
      </c>
      <c r="AJ1718" s="74">
        <v>5.42</v>
      </c>
    </row>
    <row r="1719" spans="1:36" x14ac:dyDescent="0.35">
      <c r="A1719" t="s">
        <v>2620</v>
      </c>
      <c r="AC1719" s="57">
        <v>106</v>
      </c>
      <c r="AD1719" s="57">
        <v>142</v>
      </c>
      <c r="AE1719" s="57">
        <v>133</v>
      </c>
      <c r="AF1719" s="57">
        <v>97</v>
      </c>
      <c r="AG1719" s="57">
        <v>94</v>
      </c>
      <c r="AH1719" s="74">
        <v>15.82</v>
      </c>
      <c r="AI1719" s="74">
        <v>13.28</v>
      </c>
      <c r="AJ1719" s="74">
        <v>6.45</v>
      </c>
    </row>
    <row r="1720" spans="1:36" x14ac:dyDescent="0.35">
      <c r="A1720" t="s">
        <v>2621</v>
      </c>
      <c r="AC1720" s="57">
        <v>98</v>
      </c>
      <c r="AD1720" s="57">
        <v>124</v>
      </c>
      <c r="AE1720" s="57">
        <v>108</v>
      </c>
      <c r="AF1720" s="57">
        <v>78</v>
      </c>
      <c r="AG1720" s="57">
        <v>94</v>
      </c>
      <c r="AH1720" s="74">
        <v>-0.77</v>
      </c>
      <c r="AI1720" s="74">
        <v>-5.0999999999999996</v>
      </c>
      <c r="AJ1720" s="74">
        <v>2.93</v>
      </c>
    </row>
    <row r="1721" spans="1:36" x14ac:dyDescent="0.35">
      <c r="A1721" t="s">
        <v>2622</v>
      </c>
      <c r="AC1721" s="57">
        <v>96</v>
      </c>
      <c r="AD1721" s="57">
        <v>122</v>
      </c>
      <c r="AE1721" s="57">
        <v>106</v>
      </c>
      <c r="AF1721" s="57">
        <v>85</v>
      </c>
      <c r="AG1721" s="57">
        <v>95</v>
      </c>
      <c r="AH1721" s="74">
        <v>0.37</v>
      </c>
      <c r="AI1721" s="74">
        <v>-1.65</v>
      </c>
      <c r="AJ1721" s="74">
        <v>-3.18</v>
      </c>
    </row>
    <row r="1722" spans="1:36" x14ac:dyDescent="0.35">
      <c r="A1722" t="s">
        <v>2623</v>
      </c>
      <c r="AC1722" s="57">
        <v>96</v>
      </c>
      <c r="AD1722" s="57">
        <v>121</v>
      </c>
      <c r="AE1722" s="57">
        <v>105</v>
      </c>
      <c r="AF1722" s="57">
        <v>85</v>
      </c>
      <c r="AG1722" s="57">
        <v>93</v>
      </c>
      <c r="AH1722" s="74">
        <v>4.26</v>
      </c>
      <c r="AI1722" s="74">
        <v>2.77</v>
      </c>
      <c r="AJ1722" s="74">
        <v>4.42</v>
      </c>
    </row>
    <row r="1723" spans="1:36" x14ac:dyDescent="0.35">
      <c r="A1723" t="s">
        <v>2624</v>
      </c>
      <c r="AC1723" s="57">
        <v>96</v>
      </c>
      <c r="AD1723" s="57">
        <v>118</v>
      </c>
      <c r="AE1723" s="57">
        <v>105</v>
      </c>
      <c r="AF1723" s="57">
        <v>86</v>
      </c>
      <c r="AG1723" s="57">
        <v>94</v>
      </c>
      <c r="AH1723" s="74">
        <v>3.95</v>
      </c>
      <c r="AI1723" s="74">
        <v>1.41</v>
      </c>
      <c r="AJ1723" s="74">
        <v>4.04</v>
      </c>
    </row>
    <row r="1724" spans="1:36" x14ac:dyDescent="0.35">
      <c r="A1724" t="s">
        <v>2625</v>
      </c>
      <c r="AC1724" s="57">
        <v>98</v>
      </c>
      <c r="AD1724" s="57">
        <v>119</v>
      </c>
      <c r="AE1724" s="57">
        <v>104</v>
      </c>
      <c r="AF1724" s="57">
        <v>77</v>
      </c>
      <c r="AG1724" s="57">
        <v>93</v>
      </c>
      <c r="AH1724" s="74">
        <v>2.61</v>
      </c>
      <c r="AI1724" s="74">
        <v>2.16</v>
      </c>
      <c r="AJ1724" s="74">
        <v>5.7</v>
      </c>
    </row>
    <row r="1725" spans="1:36" x14ac:dyDescent="0.35">
      <c r="A1725" t="s">
        <v>2626</v>
      </c>
      <c r="AC1725" s="57">
        <v>106</v>
      </c>
      <c r="AD1725" s="57">
        <v>134</v>
      </c>
      <c r="AE1725" s="57">
        <v>113</v>
      </c>
      <c r="AF1725" s="57">
        <v>91</v>
      </c>
      <c r="AG1725" s="57">
        <v>94</v>
      </c>
      <c r="AH1725" s="74">
        <v>4.04</v>
      </c>
      <c r="AI1725" s="74">
        <v>4.32</v>
      </c>
      <c r="AJ1725" s="74">
        <v>9.81</v>
      </c>
    </row>
    <row r="1726" spans="1:36" x14ac:dyDescent="0.35">
      <c r="A1726" t="s">
        <v>2627</v>
      </c>
      <c r="AC1726" s="57">
        <v>108</v>
      </c>
      <c r="AD1726" s="57">
        <v>146</v>
      </c>
      <c r="AE1726" s="57">
        <v>131</v>
      </c>
      <c r="AF1726" s="57">
        <v>90</v>
      </c>
      <c r="AG1726" s="57">
        <v>94</v>
      </c>
      <c r="AH1726" s="74">
        <v>6.52</v>
      </c>
      <c r="AI1726" s="74">
        <v>5.61</v>
      </c>
      <c r="AJ1726" s="74">
        <v>10.4</v>
      </c>
    </row>
    <row r="1727" spans="1:36" x14ac:dyDescent="0.35">
      <c r="A1727" t="s">
        <v>2628</v>
      </c>
      <c r="AC1727" s="57">
        <v>98</v>
      </c>
      <c r="AD1727" s="57">
        <v>123</v>
      </c>
      <c r="AE1727" s="57">
        <v>108</v>
      </c>
      <c r="AF1727" s="57">
        <v>77</v>
      </c>
      <c r="AG1727" s="57">
        <v>94</v>
      </c>
      <c r="AH1727" s="74">
        <v>1.88</v>
      </c>
      <c r="AI1727" s="74">
        <v>-0.67</v>
      </c>
      <c r="AJ1727" s="74">
        <v>7.48</v>
      </c>
    </row>
    <row r="1728" spans="1:36" x14ac:dyDescent="0.35">
      <c r="A1728" t="s">
        <v>2629</v>
      </c>
      <c r="AC1728" s="57">
        <v>97</v>
      </c>
      <c r="AD1728" s="57">
        <v>121</v>
      </c>
      <c r="AE1728" s="57">
        <v>106</v>
      </c>
      <c r="AF1728" s="57">
        <v>82</v>
      </c>
      <c r="AG1728" s="57">
        <v>94</v>
      </c>
      <c r="AH1728" s="74">
        <v>7.58</v>
      </c>
      <c r="AI1728" s="74">
        <v>7.5</v>
      </c>
      <c r="AJ1728" s="74">
        <v>7.36</v>
      </c>
    </row>
    <row r="1729" spans="1:36" x14ac:dyDescent="0.35">
      <c r="A1729" t="s">
        <v>2630</v>
      </c>
      <c r="AC1729" s="57">
        <v>97</v>
      </c>
      <c r="AD1729" s="57">
        <v>121</v>
      </c>
      <c r="AE1729" s="57">
        <v>107</v>
      </c>
      <c r="AF1729" s="57">
        <v>83</v>
      </c>
      <c r="AG1729" s="57">
        <v>101</v>
      </c>
      <c r="AH1729" s="74">
        <v>4.46</v>
      </c>
      <c r="AI1729" s="74">
        <v>3.78</v>
      </c>
      <c r="AJ1729" s="74">
        <v>4.3600000000000003</v>
      </c>
    </row>
    <row r="1730" spans="1:36" x14ac:dyDescent="0.35">
      <c r="A1730" t="s">
        <v>2631</v>
      </c>
      <c r="AC1730" s="57">
        <v>96</v>
      </c>
      <c r="AD1730" s="57">
        <v>117</v>
      </c>
      <c r="AE1730" s="57">
        <v>105</v>
      </c>
      <c r="AF1730" s="57">
        <v>85</v>
      </c>
      <c r="AG1730" s="57">
        <v>101</v>
      </c>
      <c r="AH1730" s="74">
        <v>4.95</v>
      </c>
      <c r="AI1730" s="74">
        <v>3.99</v>
      </c>
      <c r="AJ1730" s="74">
        <v>4.22</v>
      </c>
    </row>
    <row r="1731" spans="1:36" x14ac:dyDescent="0.35">
      <c r="A1731" t="s">
        <v>2632</v>
      </c>
      <c r="AC1731" s="57">
        <v>98</v>
      </c>
      <c r="AD1731" s="57">
        <v>118</v>
      </c>
      <c r="AE1731" s="57">
        <v>103</v>
      </c>
      <c r="AF1731" s="57">
        <v>76</v>
      </c>
      <c r="AG1731" s="57">
        <v>102</v>
      </c>
      <c r="AH1731" s="74">
        <v>4.01</v>
      </c>
      <c r="AI1731" s="74">
        <v>3.83</v>
      </c>
      <c r="AJ1731" s="74">
        <v>4.8099999999999996</v>
      </c>
    </row>
    <row r="1732" spans="1:36" x14ac:dyDescent="0.35">
      <c r="A1732" t="s">
        <v>2633</v>
      </c>
      <c r="AC1732" s="57">
        <v>106</v>
      </c>
      <c r="AD1732" s="57">
        <v>135</v>
      </c>
      <c r="AE1732" s="57">
        <v>116</v>
      </c>
      <c r="AF1732" s="57">
        <v>100</v>
      </c>
      <c r="AG1732" s="57">
        <v>102</v>
      </c>
      <c r="AH1732" s="74">
        <v>2.46</v>
      </c>
      <c r="AI1732" s="74">
        <v>1.95</v>
      </c>
      <c r="AJ1732" s="74">
        <v>9.61</v>
      </c>
    </row>
    <row r="1733" spans="1:36" x14ac:dyDescent="0.35">
      <c r="A1733" t="s">
        <v>2634</v>
      </c>
      <c r="AC1733" s="57">
        <v>105</v>
      </c>
      <c r="AD1733" s="57">
        <v>141</v>
      </c>
      <c r="AE1733" s="57">
        <v>131</v>
      </c>
      <c r="AF1733" s="57">
        <v>94</v>
      </c>
      <c r="AG1733" s="57">
        <v>101</v>
      </c>
      <c r="AH1733" s="74">
        <v>4.72</v>
      </c>
      <c r="AI1733" s="74">
        <v>3.03</v>
      </c>
      <c r="AJ1733" s="74">
        <v>6.31</v>
      </c>
    </row>
    <row r="1734" spans="1:36" x14ac:dyDescent="0.35">
      <c r="A1734" t="s">
        <v>2635</v>
      </c>
      <c r="AC1734" s="57">
        <v>95</v>
      </c>
      <c r="AD1734" s="57">
        <v>121</v>
      </c>
      <c r="AE1734" s="57">
        <v>107</v>
      </c>
      <c r="AF1734" s="57">
        <v>77</v>
      </c>
      <c r="AG1734" s="57">
        <v>101</v>
      </c>
      <c r="AH1734" s="74">
        <v>-1.92</v>
      </c>
      <c r="AI1734" s="74">
        <v>-0.57999999999999996</v>
      </c>
      <c r="AJ1734" s="74">
        <v>9.77</v>
      </c>
    </row>
    <row r="1735" spans="1:36" x14ac:dyDescent="0.35">
      <c r="A1735" t="s">
        <v>2636</v>
      </c>
      <c r="AC1735" s="57">
        <v>96</v>
      </c>
      <c r="AD1735" s="57">
        <v>121</v>
      </c>
      <c r="AE1735" s="57">
        <v>106</v>
      </c>
      <c r="AF1735" s="57">
        <v>85</v>
      </c>
      <c r="AG1735" s="57">
        <v>102</v>
      </c>
      <c r="AH1735" s="74">
        <v>4.04</v>
      </c>
      <c r="AI1735" s="74">
        <v>5.72</v>
      </c>
      <c r="AJ1735" s="74">
        <v>10.37</v>
      </c>
    </row>
    <row r="1736" spans="1:36" x14ac:dyDescent="0.35">
      <c r="A1736" t="s">
        <v>2637</v>
      </c>
      <c r="AC1736" s="57">
        <v>95</v>
      </c>
      <c r="AD1736" s="57">
        <v>120</v>
      </c>
      <c r="AE1736" s="57">
        <v>106</v>
      </c>
      <c r="AF1736" s="57">
        <v>85</v>
      </c>
      <c r="AG1736" s="57">
        <v>96</v>
      </c>
      <c r="AH1736" s="74">
        <v>5.63</v>
      </c>
      <c r="AI1736" s="74">
        <v>5.03</v>
      </c>
      <c r="AJ1736" s="74">
        <v>5.73</v>
      </c>
    </row>
    <row r="1737" spans="1:36" x14ac:dyDescent="0.35">
      <c r="A1737" t="s">
        <v>2638</v>
      </c>
      <c r="AC1737" s="57">
        <v>95</v>
      </c>
      <c r="AD1737" s="57">
        <v>118</v>
      </c>
      <c r="AE1737" s="57">
        <v>104</v>
      </c>
      <c r="AF1737" s="57">
        <v>87</v>
      </c>
      <c r="AG1737" s="57">
        <v>96</v>
      </c>
      <c r="AH1737" s="74">
        <v>2.94</v>
      </c>
      <c r="AI1737" s="74">
        <v>4.9000000000000004</v>
      </c>
      <c r="AJ1737" s="74">
        <v>2.13</v>
      </c>
    </row>
    <row r="1738" spans="1:36" x14ac:dyDescent="0.35">
      <c r="A1738" t="s">
        <v>2639</v>
      </c>
      <c r="AC1738" s="57">
        <v>98</v>
      </c>
      <c r="AD1738" s="57">
        <v>118</v>
      </c>
      <c r="AE1738" s="57">
        <v>103</v>
      </c>
      <c r="AF1738" s="57">
        <v>78</v>
      </c>
      <c r="AG1738" s="57">
        <v>96</v>
      </c>
      <c r="AH1738" s="74">
        <v>1.55</v>
      </c>
      <c r="AI1738" s="74">
        <v>1.47</v>
      </c>
      <c r="AJ1738" s="74">
        <v>5.89</v>
      </c>
    </row>
    <row r="1739" spans="1:36" x14ac:dyDescent="0.35">
      <c r="A1739" t="s">
        <v>2640</v>
      </c>
      <c r="AC1739" s="57">
        <v>106</v>
      </c>
      <c r="AD1739" s="57">
        <v>131</v>
      </c>
      <c r="AE1739" s="57">
        <v>114</v>
      </c>
      <c r="AF1739" s="57">
        <v>101</v>
      </c>
      <c r="AG1739" s="57">
        <v>97</v>
      </c>
      <c r="AH1739" s="74">
        <v>8.57</v>
      </c>
      <c r="AI1739" s="74">
        <v>14.32</v>
      </c>
      <c r="AJ1739" s="74">
        <v>7.63</v>
      </c>
    </row>
    <row r="1740" spans="1:36" x14ac:dyDescent="0.35">
      <c r="A1740" t="s">
        <v>2641</v>
      </c>
      <c r="AC1740" s="57">
        <v>108</v>
      </c>
      <c r="AD1740" s="57">
        <v>143</v>
      </c>
      <c r="AE1740" s="57">
        <v>130</v>
      </c>
      <c r="AF1740" s="57">
        <v>100</v>
      </c>
      <c r="AG1740" s="57">
        <v>97</v>
      </c>
      <c r="AH1740" s="74">
        <v>6.8</v>
      </c>
      <c r="AI1740" s="74">
        <v>5.79</v>
      </c>
      <c r="AJ1740" s="74">
        <v>5.71</v>
      </c>
    </row>
    <row r="1741" spans="1:36" x14ac:dyDescent="0.35">
      <c r="A1741" t="s">
        <v>2642</v>
      </c>
      <c r="AC1741" s="57">
        <v>96</v>
      </c>
      <c r="AD1741" s="57">
        <v>121</v>
      </c>
      <c r="AE1741" s="57">
        <v>106</v>
      </c>
      <c r="AF1741" s="57">
        <v>79</v>
      </c>
      <c r="AG1741" s="57">
        <v>97</v>
      </c>
      <c r="AH1741" s="74">
        <v>4.72</v>
      </c>
      <c r="AI1741" s="74">
        <v>-0.81</v>
      </c>
      <c r="AJ1741" s="74">
        <v>0.52</v>
      </c>
    </row>
    <row r="1742" spans="1:36" x14ac:dyDescent="0.35">
      <c r="A1742" t="s">
        <v>2643</v>
      </c>
      <c r="AC1742" s="57">
        <v>95</v>
      </c>
      <c r="AD1742" s="57">
        <v>121</v>
      </c>
      <c r="AE1742" s="57">
        <v>105</v>
      </c>
      <c r="AF1742" s="57">
        <v>87</v>
      </c>
      <c r="AG1742" s="57">
        <v>97</v>
      </c>
      <c r="AH1742" s="74">
        <v>2.91</v>
      </c>
      <c r="AI1742" s="74">
        <v>2.59</v>
      </c>
      <c r="AJ1742" s="74">
        <v>-2.48</v>
      </c>
    </row>
    <row r="1743" spans="1:36" x14ac:dyDescent="0.35">
      <c r="A1743" t="s">
        <v>2644</v>
      </c>
      <c r="AC1743" s="57">
        <v>96</v>
      </c>
      <c r="AD1743" s="57">
        <v>121</v>
      </c>
      <c r="AE1743" s="57">
        <v>107</v>
      </c>
      <c r="AF1743" s="57">
        <v>82</v>
      </c>
      <c r="AG1743" s="57">
        <v>96</v>
      </c>
      <c r="AH1743" s="74">
        <v>23.25</v>
      </c>
      <c r="AI1743" s="74">
        <v>50.76</v>
      </c>
      <c r="AJ1743" s="74">
        <v>3.68</v>
      </c>
    </row>
    <row r="1744" spans="1:36" x14ac:dyDescent="0.35">
      <c r="A1744" t="s">
        <v>2645</v>
      </c>
      <c r="AC1744" s="57">
        <v>96</v>
      </c>
      <c r="AD1744" s="57">
        <v>117</v>
      </c>
      <c r="AE1744" s="57">
        <v>105</v>
      </c>
      <c r="AF1744" s="57">
        <v>84</v>
      </c>
      <c r="AG1744" s="57">
        <v>96</v>
      </c>
      <c r="AH1744" s="74">
        <v>4.95</v>
      </c>
      <c r="AI1744" s="74">
        <v>6.53</v>
      </c>
      <c r="AJ1744" s="74">
        <v>6.93</v>
      </c>
    </row>
    <row r="1745" spans="1:36" x14ac:dyDescent="0.35">
      <c r="A1745" t="s">
        <v>2646</v>
      </c>
      <c r="AC1745" s="57">
        <v>97</v>
      </c>
      <c r="AD1745" s="57">
        <v>116</v>
      </c>
      <c r="AE1745" s="57">
        <v>104</v>
      </c>
      <c r="AF1745" s="57">
        <v>77</v>
      </c>
      <c r="AG1745" s="57">
        <v>96</v>
      </c>
      <c r="AH1745" s="74">
        <v>3.45</v>
      </c>
      <c r="AI1745" s="74">
        <v>8.18</v>
      </c>
      <c r="AJ1745" s="74">
        <v>4.18</v>
      </c>
    </row>
    <row r="1746" spans="1:36" x14ac:dyDescent="0.35">
      <c r="A1746" t="s">
        <v>2647</v>
      </c>
      <c r="AC1746" s="57">
        <v>105</v>
      </c>
      <c r="AD1746" s="57">
        <v>131</v>
      </c>
      <c r="AE1746" s="57">
        <v>114</v>
      </c>
      <c r="AF1746" s="57">
        <v>100</v>
      </c>
      <c r="AG1746" s="57">
        <v>95</v>
      </c>
      <c r="AH1746" s="74">
        <v>7.3</v>
      </c>
      <c r="AI1746" s="74">
        <v>7.16</v>
      </c>
      <c r="AJ1746" s="74">
        <v>5.28</v>
      </c>
    </row>
    <row r="1747" spans="1:36" x14ac:dyDescent="0.35">
      <c r="A1747" t="s">
        <v>2648</v>
      </c>
      <c r="AC1747" s="57">
        <v>104</v>
      </c>
      <c r="AD1747" s="57">
        <v>139</v>
      </c>
      <c r="AE1747" s="57">
        <v>127</v>
      </c>
      <c r="AF1747" s="57">
        <v>96</v>
      </c>
      <c r="AG1747" s="57">
        <v>96</v>
      </c>
      <c r="AH1747" s="74">
        <v>7.45</v>
      </c>
      <c r="AI1747" s="74">
        <v>2.93</v>
      </c>
      <c r="AJ1747" s="74">
        <v>-5.44</v>
      </c>
    </row>
    <row r="1748" spans="1:36" x14ac:dyDescent="0.35">
      <c r="A1748" t="s">
        <v>2649</v>
      </c>
      <c r="AC1748" s="57">
        <v>96</v>
      </c>
      <c r="AD1748" s="57">
        <v>122</v>
      </c>
      <c r="AE1748" s="57">
        <v>108</v>
      </c>
      <c r="AF1748" s="57">
        <v>76</v>
      </c>
      <c r="AG1748" s="57">
        <v>96</v>
      </c>
      <c r="AH1748" s="74">
        <v>0.05</v>
      </c>
      <c r="AI1748" s="74">
        <v>-4.34</v>
      </c>
      <c r="AJ1748" s="74">
        <v>-8.99</v>
      </c>
    </row>
    <row r="1749" spans="1:36" x14ac:dyDescent="0.35">
      <c r="A1749" t="s">
        <v>2650</v>
      </c>
      <c r="AC1749" s="57">
        <v>94</v>
      </c>
      <c r="AD1749" s="57">
        <v>120</v>
      </c>
      <c r="AE1749" s="57">
        <v>106</v>
      </c>
      <c r="AF1749" s="57">
        <v>84</v>
      </c>
      <c r="AG1749" s="57">
        <v>99</v>
      </c>
      <c r="AH1749" s="74">
        <v>0.49</v>
      </c>
      <c r="AI1749" s="74">
        <v>0.36</v>
      </c>
      <c r="AJ1749" s="74">
        <v>2.5299999999999998</v>
      </c>
    </row>
    <row r="1750" spans="1:36" x14ac:dyDescent="0.35">
      <c r="A1750" t="s">
        <v>2651</v>
      </c>
      <c r="AC1750" s="57">
        <v>94</v>
      </c>
      <c r="AD1750" s="57">
        <v>119</v>
      </c>
      <c r="AE1750" s="57">
        <v>107</v>
      </c>
      <c r="AF1750" s="57">
        <v>84</v>
      </c>
      <c r="AG1750" s="57">
        <v>98</v>
      </c>
      <c r="AH1750" s="74">
        <v>0.37</v>
      </c>
      <c r="AI1750" s="74">
        <v>-1.6</v>
      </c>
      <c r="AJ1750" s="74">
        <v>2.23</v>
      </c>
    </row>
    <row r="1751" spans="1:36" x14ac:dyDescent="0.35">
      <c r="A1751" t="s">
        <v>2652</v>
      </c>
      <c r="AC1751" s="57">
        <v>96</v>
      </c>
      <c r="AD1751" s="57">
        <v>119</v>
      </c>
      <c r="AE1751" s="57">
        <v>106</v>
      </c>
      <c r="AF1751" s="57">
        <v>87</v>
      </c>
      <c r="AG1751" s="57">
        <v>100</v>
      </c>
      <c r="AH1751" s="74">
        <v>2.15</v>
      </c>
      <c r="AI1751" s="74">
        <v>3.3</v>
      </c>
      <c r="AJ1751" s="74">
        <v>3.13</v>
      </c>
    </row>
    <row r="1752" spans="1:36" x14ac:dyDescent="0.35">
      <c r="A1752" t="s">
        <v>2653</v>
      </c>
      <c r="AC1752" s="57">
        <v>97</v>
      </c>
      <c r="AD1752" s="57">
        <v>118</v>
      </c>
      <c r="AE1752" s="57">
        <v>104</v>
      </c>
      <c r="AF1752" s="57">
        <v>78</v>
      </c>
      <c r="AG1752" s="57">
        <v>96</v>
      </c>
      <c r="AH1752" s="74">
        <v>6.78</v>
      </c>
      <c r="AI1752" s="74">
        <v>11.63</v>
      </c>
      <c r="AJ1752" s="74">
        <v>4.25</v>
      </c>
    </row>
    <row r="1753" spans="1:36" x14ac:dyDescent="0.35">
      <c r="A1753" t="s">
        <v>2654</v>
      </c>
      <c r="AC1753" s="57">
        <v>101</v>
      </c>
      <c r="AD1753" s="57">
        <v>129</v>
      </c>
      <c r="AE1753" s="57">
        <v>112</v>
      </c>
      <c r="AF1753" s="57">
        <v>96</v>
      </c>
      <c r="AG1753" s="57">
        <v>96</v>
      </c>
      <c r="AH1753" s="74">
        <v>6.57</v>
      </c>
      <c r="AI1753" s="74">
        <v>9.6199999999999992</v>
      </c>
      <c r="AJ1753" s="74">
        <v>4.76</v>
      </c>
    </row>
    <row r="1754" spans="1:36" x14ac:dyDescent="0.35">
      <c r="A1754" t="s">
        <v>2655</v>
      </c>
      <c r="AC1754" s="57">
        <v>106</v>
      </c>
      <c r="AD1754" s="57">
        <v>140</v>
      </c>
      <c r="AE1754" s="57">
        <v>125</v>
      </c>
      <c r="AF1754" s="57">
        <v>98</v>
      </c>
      <c r="AG1754" s="57">
        <v>96</v>
      </c>
      <c r="AH1754" s="74">
        <v>9.82</v>
      </c>
      <c r="AI1754" s="74">
        <v>13.8</v>
      </c>
      <c r="AJ1754" s="74">
        <v>14.25</v>
      </c>
    </row>
    <row r="1755" spans="1:36" x14ac:dyDescent="0.35">
      <c r="A1755" t="s">
        <v>2656</v>
      </c>
      <c r="AC1755" s="57">
        <v>96</v>
      </c>
      <c r="AD1755" s="57">
        <v>123</v>
      </c>
      <c r="AE1755" s="57">
        <v>108</v>
      </c>
      <c r="AF1755" s="57">
        <v>77</v>
      </c>
      <c r="AG1755" s="57">
        <v>95</v>
      </c>
      <c r="AH1755" s="74">
        <v>2.2000000000000002</v>
      </c>
      <c r="AI1755" s="74">
        <v>5.5</v>
      </c>
      <c r="AJ1755" s="74">
        <v>16.79</v>
      </c>
    </row>
    <row r="1756" spans="1:36" x14ac:dyDescent="0.35">
      <c r="A1756" t="s">
        <v>2657</v>
      </c>
      <c r="AC1756" s="57">
        <v>94</v>
      </c>
      <c r="AD1756" s="57">
        <v>121</v>
      </c>
      <c r="AE1756" s="57">
        <v>106</v>
      </c>
      <c r="AF1756" s="57">
        <v>84</v>
      </c>
      <c r="AG1756" s="57">
        <v>93</v>
      </c>
      <c r="AH1756" s="74">
        <v>5.94</v>
      </c>
      <c r="AI1756" s="74">
        <v>7.58</v>
      </c>
      <c r="AJ1756" s="74">
        <v>3.65</v>
      </c>
    </row>
    <row r="1757" spans="1:36" x14ac:dyDescent="0.35">
      <c r="A1757" t="s">
        <v>2658</v>
      </c>
      <c r="AC1757" s="57">
        <v>93</v>
      </c>
      <c r="AD1757" s="57">
        <v>120</v>
      </c>
      <c r="AE1757" s="57">
        <v>106</v>
      </c>
      <c r="AF1757" s="57">
        <v>82</v>
      </c>
      <c r="AG1757" s="57">
        <v>100</v>
      </c>
      <c r="AH1757" s="74">
        <v>5.14</v>
      </c>
      <c r="AI1757" s="74">
        <v>6.54</v>
      </c>
      <c r="AJ1757" s="74">
        <v>4.67</v>
      </c>
    </row>
    <row r="1758" spans="1:36" x14ac:dyDescent="0.35">
      <c r="A1758" t="s">
        <v>2659</v>
      </c>
      <c r="AC1758" s="57">
        <v>95</v>
      </c>
      <c r="AD1758" s="57">
        <v>118</v>
      </c>
      <c r="AE1758" s="57">
        <v>105</v>
      </c>
      <c r="AF1758" s="57">
        <v>85</v>
      </c>
      <c r="AG1758" s="57">
        <v>97</v>
      </c>
      <c r="AH1758" s="74">
        <v>7.91</v>
      </c>
      <c r="AI1758" s="74">
        <v>8.11</v>
      </c>
      <c r="AJ1758" s="74">
        <v>5.84</v>
      </c>
    </row>
    <row r="1759" spans="1:36" x14ac:dyDescent="0.35">
      <c r="A1759" t="s">
        <v>2660</v>
      </c>
      <c r="AC1759" s="57">
        <v>96</v>
      </c>
      <c r="AD1759" s="57">
        <v>118</v>
      </c>
      <c r="AE1759" s="57">
        <v>103</v>
      </c>
      <c r="AF1759" s="57">
        <v>78</v>
      </c>
      <c r="AG1759" s="57">
        <v>102</v>
      </c>
      <c r="AH1759" s="74">
        <v>13.02</v>
      </c>
      <c r="AI1759" s="74">
        <v>12.51</v>
      </c>
      <c r="AJ1759" s="74">
        <v>5.86</v>
      </c>
    </row>
    <row r="1760" spans="1:36" x14ac:dyDescent="0.35">
      <c r="A1760" t="s">
        <v>2661</v>
      </c>
      <c r="AC1760" s="57">
        <v>103</v>
      </c>
      <c r="AD1760" s="57">
        <v>129</v>
      </c>
      <c r="AE1760" s="57">
        <v>112</v>
      </c>
      <c r="AF1760" s="57">
        <v>92</v>
      </c>
      <c r="AG1760" s="57">
        <v>101</v>
      </c>
      <c r="AH1760" s="74">
        <v>15.06</v>
      </c>
      <c r="AI1760" s="74">
        <v>17.87</v>
      </c>
      <c r="AJ1760" s="74">
        <v>6.93</v>
      </c>
    </row>
    <row r="1761" spans="1:36" x14ac:dyDescent="0.35">
      <c r="A1761" t="s">
        <v>2662</v>
      </c>
      <c r="AC1761" s="57">
        <v>100</v>
      </c>
      <c r="AD1761" s="57">
        <v>131</v>
      </c>
      <c r="AE1761" s="57">
        <v>122</v>
      </c>
      <c r="AF1761" s="57">
        <v>97</v>
      </c>
      <c r="AG1761" s="57">
        <v>101</v>
      </c>
      <c r="AH1761" s="74">
        <v>2.62</v>
      </c>
      <c r="AI1761" s="74">
        <v>6.1</v>
      </c>
      <c r="AJ1761" s="74">
        <v>4.72</v>
      </c>
    </row>
    <row r="1762" spans="1:36" x14ac:dyDescent="0.35">
      <c r="A1762" t="s">
        <v>2663</v>
      </c>
      <c r="AC1762" s="57">
        <v>95</v>
      </c>
      <c r="AD1762" s="57">
        <v>121</v>
      </c>
      <c r="AE1762" s="57">
        <v>106</v>
      </c>
      <c r="AF1762" s="57">
        <v>76</v>
      </c>
      <c r="AG1762" s="57">
        <v>101</v>
      </c>
      <c r="AH1762" s="74">
        <v>-11.95</v>
      </c>
      <c r="AI1762" s="74">
        <v>-3.63</v>
      </c>
      <c r="AJ1762" s="74">
        <v>5.23</v>
      </c>
    </row>
    <row r="1763" spans="1:36" x14ac:dyDescent="0.35">
      <c r="A1763" t="s">
        <v>2664</v>
      </c>
      <c r="AC1763" s="57">
        <v>94</v>
      </c>
      <c r="AD1763" s="57">
        <v>120</v>
      </c>
      <c r="AE1763" s="57">
        <v>106</v>
      </c>
      <c r="AF1763" s="57">
        <v>84</v>
      </c>
      <c r="AG1763" s="57">
        <v>101</v>
      </c>
      <c r="AH1763" s="74">
        <v>-8.2200000000000006</v>
      </c>
      <c r="AI1763" s="74">
        <v>0.6</v>
      </c>
      <c r="AJ1763" s="74">
        <v>6.2</v>
      </c>
    </row>
    <row r="1764" spans="1:36" x14ac:dyDescent="0.35">
      <c r="A1764" t="s">
        <v>2665</v>
      </c>
      <c r="AC1764" s="57">
        <v>94</v>
      </c>
      <c r="AD1764" s="57">
        <v>120</v>
      </c>
      <c r="AE1764" s="57">
        <v>107</v>
      </c>
      <c r="AF1764" s="57">
        <v>82</v>
      </c>
      <c r="AG1764" s="57">
        <v>97</v>
      </c>
      <c r="AH1764" s="74">
        <v>-11.03</v>
      </c>
      <c r="AI1764" s="74">
        <v>-1.17</v>
      </c>
      <c r="AJ1764" s="74">
        <v>5.4</v>
      </c>
    </row>
    <row r="1765" spans="1:36" x14ac:dyDescent="0.35">
      <c r="A1765" t="s">
        <v>2666</v>
      </c>
      <c r="AC1765" s="57">
        <v>95</v>
      </c>
      <c r="AD1765" s="57">
        <v>117</v>
      </c>
      <c r="AE1765" s="57">
        <v>105</v>
      </c>
      <c r="AF1765" s="57">
        <v>85</v>
      </c>
      <c r="AG1765" s="57">
        <v>98</v>
      </c>
      <c r="AH1765" s="74">
        <v>-8.5399999999999991</v>
      </c>
      <c r="AI1765" s="74">
        <v>-1.9</v>
      </c>
      <c r="AJ1765" s="74">
        <v>5.32</v>
      </c>
    </row>
    <row r="1766" spans="1:36" x14ac:dyDescent="0.35">
      <c r="A1766" t="s">
        <v>2667</v>
      </c>
      <c r="AC1766" s="57">
        <v>97</v>
      </c>
      <c r="AD1766" s="57">
        <v>119</v>
      </c>
      <c r="AE1766" s="57">
        <v>103</v>
      </c>
      <c r="AF1766" s="57">
        <v>79</v>
      </c>
      <c r="AG1766" s="57">
        <v>99</v>
      </c>
      <c r="AH1766" s="74">
        <v>-2.3199999999999998</v>
      </c>
      <c r="AI1766" s="74">
        <v>1.97</v>
      </c>
      <c r="AJ1766" s="74">
        <v>7.12</v>
      </c>
    </row>
    <row r="1767" spans="1:36" x14ac:dyDescent="0.35">
      <c r="A1767" t="s">
        <v>2668</v>
      </c>
      <c r="AC1767" s="57">
        <v>104</v>
      </c>
      <c r="AD1767" s="57">
        <v>131</v>
      </c>
      <c r="AE1767" s="57">
        <v>114</v>
      </c>
      <c r="AF1767" s="57">
        <v>100</v>
      </c>
      <c r="AG1767" s="57">
        <v>101</v>
      </c>
      <c r="AH1767" s="74">
        <v>11.41</v>
      </c>
      <c r="AI1767" s="74">
        <v>14.94</v>
      </c>
      <c r="AJ1767" s="74">
        <v>9.9499999999999993</v>
      </c>
    </row>
    <row r="1768" spans="1:36" x14ac:dyDescent="0.35">
      <c r="A1768" t="s">
        <v>2669</v>
      </c>
      <c r="AC1768" s="57">
        <v>108</v>
      </c>
      <c r="AD1768" s="57">
        <v>141</v>
      </c>
      <c r="AE1768" s="57">
        <v>126</v>
      </c>
      <c r="AF1768" s="57">
        <v>100</v>
      </c>
      <c r="AG1768" s="57">
        <v>102</v>
      </c>
      <c r="AH1768" s="74">
        <v>15.66</v>
      </c>
      <c r="AI1768" s="74">
        <v>17.93</v>
      </c>
      <c r="AJ1768" s="74">
        <v>10.76</v>
      </c>
    </row>
    <row r="1769" spans="1:36" x14ac:dyDescent="0.35">
      <c r="A1769" t="s">
        <v>2670</v>
      </c>
      <c r="AC1769" s="57">
        <v>97</v>
      </c>
      <c r="AD1769" s="57">
        <v>123</v>
      </c>
      <c r="AE1769" s="57">
        <v>106</v>
      </c>
      <c r="AF1769" s="57">
        <v>81</v>
      </c>
      <c r="AG1769" s="57">
        <v>101</v>
      </c>
      <c r="AH1769" s="74">
        <v>36.5</v>
      </c>
      <c r="AI1769" s="74">
        <v>24.25</v>
      </c>
      <c r="AJ1769" s="74">
        <v>16.91</v>
      </c>
    </row>
    <row r="1770" spans="1:36" x14ac:dyDescent="0.35">
      <c r="A1770" t="s">
        <v>2671</v>
      </c>
      <c r="AC1770" s="57">
        <v>95</v>
      </c>
      <c r="AD1770" s="57">
        <v>119</v>
      </c>
      <c r="AE1770" s="57">
        <v>105</v>
      </c>
      <c r="AF1770" s="57">
        <v>87</v>
      </c>
      <c r="AG1770" s="57">
        <v>100</v>
      </c>
      <c r="AH1770" s="74">
        <v>38.729999999999997</v>
      </c>
      <c r="AI1770" s="74">
        <v>28.29</v>
      </c>
      <c r="AJ1770" s="74">
        <v>40.51</v>
      </c>
    </row>
    <row r="1771" spans="1:36" x14ac:dyDescent="0.35">
      <c r="A1771" t="s">
        <v>2672</v>
      </c>
      <c r="AC1771" s="57">
        <v>95</v>
      </c>
      <c r="AD1771" s="57">
        <v>119</v>
      </c>
      <c r="AE1771" s="57">
        <v>105</v>
      </c>
      <c r="AF1771" s="57">
        <v>88</v>
      </c>
      <c r="AG1771" s="57">
        <v>100</v>
      </c>
      <c r="AH1771" s="74">
        <v>26.75</v>
      </c>
      <c r="AI1771" s="74">
        <v>16.79</v>
      </c>
      <c r="AJ1771" s="74">
        <v>6.94</v>
      </c>
    </row>
    <row r="1772" spans="1:36" x14ac:dyDescent="0.35">
      <c r="A1772" t="s">
        <v>2673</v>
      </c>
      <c r="AC1772" s="57">
        <v>94</v>
      </c>
      <c r="AD1772" s="57">
        <v>114</v>
      </c>
      <c r="AE1772" s="57">
        <v>102</v>
      </c>
      <c r="AF1772" s="57">
        <v>87</v>
      </c>
      <c r="AG1772" s="57">
        <v>99</v>
      </c>
      <c r="AH1772" s="74">
        <v>20.38</v>
      </c>
      <c r="AI1772" s="74">
        <v>10.97</v>
      </c>
      <c r="AJ1772" s="74">
        <v>-17.57</v>
      </c>
    </row>
    <row r="1773" spans="1:36" x14ac:dyDescent="0.35">
      <c r="A1773" t="s">
        <v>2674</v>
      </c>
      <c r="AC1773" s="57">
        <v>94</v>
      </c>
      <c r="AD1773" s="57">
        <v>113</v>
      </c>
      <c r="AE1773" s="57">
        <v>100</v>
      </c>
      <c r="AF1773" s="57">
        <v>80</v>
      </c>
      <c r="AG1773" s="57">
        <v>98</v>
      </c>
      <c r="AH1773" s="74">
        <v>15.2</v>
      </c>
      <c r="AI1773" s="74">
        <v>13.16</v>
      </c>
      <c r="AJ1773" s="74">
        <v>1.62</v>
      </c>
    </row>
    <row r="1774" spans="1:36" x14ac:dyDescent="0.35">
      <c r="A1774" t="s">
        <v>2675</v>
      </c>
      <c r="AC1774" s="57">
        <v>102</v>
      </c>
      <c r="AD1774" s="57">
        <v>129</v>
      </c>
      <c r="AE1774" s="57">
        <v>111</v>
      </c>
      <c r="AF1774" s="57">
        <v>99</v>
      </c>
      <c r="AG1774" s="57">
        <v>98</v>
      </c>
      <c r="AH1774" s="74">
        <v>8.41</v>
      </c>
      <c r="AI1774" s="74">
        <v>9.3000000000000007</v>
      </c>
      <c r="AJ1774" s="74">
        <v>3.3</v>
      </c>
    </row>
    <row r="1775" spans="1:36" x14ac:dyDescent="0.35">
      <c r="A1775" t="s">
        <v>2676</v>
      </c>
      <c r="AC1775" s="57">
        <v>105</v>
      </c>
      <c r="AD1775" s="57">
        <v>141</v>
      </c>
      <c r="AE1775" s="57">
        <v>122</v>
      </c>
      <c r="AF1775" s="57">
        <v>90</v>
      </c>
      <c r="AG1775" s="57">
        <v>98</v>
      </c>
      <c r="AH1775" s="74">
        <v>4.43</v>
      </c>
      <c r="AI1775" s="74">
        <v>3.21</v>
      </c>
      <c r="AJ1775" s="74">
        <v>3.86</v>
      </c>
    </row>
    <row r="1776" spans="1:36" x14ac:dyDescent="0.35">
      <c r="A1776" t="s">
        <v>2677</v>
      </c>
      <c r="AC1776" s="57">
        <v>94</v>
      </c>
      <c r="AD1776" s="57">
        <v>121</v>
      </c>
      <c r="AE1776" s="57">
        <v>107</v>
      </c>
      <c r="AF1776" s="57">
        <v>76</v>
      </c>
      <c r="AG1776" s="57">
        <v>97</v>
      </c>
      <c r="AH1776" s="74">
        <v>6.83</v>
      </c>
      <c r="AI1776" s="74">
        <v>2.68</v>
      </c>
      <c r="AJ1776" s="74">
        <v>2.7</v>
      </c>
    </row>
    <row r="1777" spans="1:36" x14ac:dyDescent="0.35">
      <c r="A1777" t="s">
        <v>2678</v>
      </c>
      <c r="AC1777" s="57">
        <v>95</v>
      </c>
      <c r="AD1777" s="57">
        <v>121</v>
      </c>
      <c r="AE1777" s="57">
        <v>106</v>
      </c>
      <c r="AF1777" s="57">
        <v>81</v>
      </c>
      <c r="AG1777" s="57">
        <v>98</v>
      </c>
      <c r="AH1777" s="74">
        <v>-5.46</v>
      </c>
      <c r="AI1777" s="74">
        <v>-7.66</v>
      </c>
      <c r="AJ1777" s="74">
        <v>-10.98</v>
      </c>
    </row>
    <row r="1778" spans="1:36" x14ac:dyDescent="0.35">
      <c r="A1778" t="s">
        <v>2679</v>
      </c>
      <c r="AC1778" s="57">
        <v>94</v>
      </c>
      <c r="AD1778" s="57">
        <v>121</v>
      </c>
      <c r="AE1778" s="57">
        <v>106</v>
      </c>
      <c r="AF1778" s="57">
        <v>81</v>
      </c>
      <c r="AG1778" s="57">
        <v>95</v>
      </c>
      <c r="AH1778" s="74">
        <v>3.61</v>
      </c>
      <c r="AI1778" s="74">
        <v>2.42</v>
      </c>
      <c r="AJ1778" s="74">
        <v>1.55</v>
      </c>
    </row>
    <row r="1779" spans="1:36" x14ac:dyDescent="0.35">
      <c r="A1779" t="s">
        <v>2680</v>
      </c>
      <c r="AC1779" s="57">
        <v>94</v>
      </c>
      <c r="AD1779" s="57">
        <v>119</v>
      </c>
      <c r="AE1779" s="57">
        <v>105</v>
      </c>
      <c r="AF1779" s="57">
        <v>79</v>
      </c>
      <c r="AG1779" s="57">
        <v>95</v>
      </c>
      <c r="AH1779" s="74">
        <v>-2.67</v>
      </c>
      <c r="AI1779" s="74">
        <v>-7.12</v>
      </c>
      <c r="AJ1779" s="74">
        <v>-0.48</v>
      </c>
    </row>
    <row r="1780" spans="1:36" x14ac:dyDescent="0.35">
      <c r="A1780" t="s">
        <v>2681</v>
      </c>
      <c r="AC1780" s="57">
        <v>95</v>
      </c>
      <c r="AD1780" s="57">
        <v>119</v>
      </c>
      <c r="AE1780" s="57">
        <v>104</v>
      </c>
      <c r="AF1780" s="57">
        <v>78</v>
      </c>
      <c r="AG1780" s="57">
        <v>90</v>
      </c>
      <c r="AH1780" s="74">
        <v>6.91</v>
      </c>
      <c r="AI1780" s="74">
        <v>8.48</v>
      </c>
      <c r="AJ1780" s="74">
        <v>-1.71</v>
      </c>
    </row>
    <row r="1781" spans="1:36" x14ac:dyDescent="0.35">
      <c r="A1781" t="s">
        <v>2682</v>
      </c>
      <c r="AC1781" s="57">
        <v>100</v>
      </c>
      <c r="AD1781" s="57">
        <v>129</v>
      </c>
      <c r="AE1781" s="57">
        <v>111</v>
      </c>
      <c r="AF1781" s="57">
        <v>97</v>
      </c>
      <c r="AG1781" s="57">
        <v>90</v>
      </c>
      <c r="AH1781" s="74">
        <v>5.71</v>
      </c>
      <c r="AI1781" s="74">
        <v>13.48</v>
      </c>
      <c r="AJ1781" s="74">
        <v>6.69</v>
      </c>
    </row>
    <row r="1782" spans="1:36" x14ac:dyDescent="0.35">
      <c r="A1782" t="s">
        <v>2683</v>
      </c>
      <c r="AC1782" s="57">
        <v>101</v>
      </c>
      <c r="AD1782" s="57">
        <v>136</v>
      </c>
      <c r="AE1782" s="57">
        <v>121</v>
      </c>
      <c r="AF1782" s="57">
        <v>98</v>
      </c>
      <c r="AG1782" s="57">
        <v>90</v>
      </c>
      <c r="AH1782" s="74">
        <v>12.31</v>
      </c>
      <c r="AI1782" s="74">
        <v>14.2</v>
      </c>
      <c r="AJ1782" s="74">
        <v>14.99</v>
      </c>
    </row>
    <row r="1783" spans="1:36" x14ac:dyDescent="0.35">
      <c r="A1783" t="s">
        <v>2684</v>
      </c>
      <c r="AC1783" s="57">
        <v>96</v>
      </c>
      <c r="AD1783" s="57">
        <v>124</v>
      </c>
      <c r="AE1783" s="57">
        <v>108</v>
      </c>
      <c r="AF1783" s="57">
        <v>79</v>
      </c>
      <c r="AG1783" s="57">
        <v>91</v>
      </c>
      <c r="AH1783" s="74">
        <v>17.95</v>
      </c>
      <c r="AI1783" s="74">
        <v>19.329999999999998</v>
      </c>
      <c r="AJ1783" s="74">
        <v>29.98</v>
      </c>
    </row>
    <row r="1784" spans="1:36" x14ac:dyDescent="0.35">
      <c r="A1784" t="s">
        <v>2685</v>
      </c>
      <c r="AC1784" s="57">
        <v>95</v>
      </c>
      <c r="AD1784" s="57">
        <v>122</v>
      </c>
      <c r="AE1784" s="57">
        <v>107</v>
      </c>
      <c r="AF1784" s="57">
        <v>84</v>
      </c>
      <c r="AG1784" s="57">
        <v>91</v>
      </c>
      <c r="AH1784" s="74">
        <v>8.31</v>
      </c>
      <c r="AI1784" s="74">
        <v>7.44</v>
      </c>
      <c r="AJ1784" s="74">
        <v>3.89</v>
      </c>
    </row>
    <row r="1785" spans="1:36" x14ac:dyDescent="0.35">
      <c r="A1785" t="s">
        <v>2686</v>
      </c>
      <c r="AC1785" s="57">
        <v>94</v>
      </c>
      <c r="AD1785" s="57">
        <v>122</v>
      </c>
      <c r="AE1785" s="57">
        <v>106</v>
      </c>
      <c r="AF1785" s="57">
        <v>85</v>
      </c>
      <c r="AG1785" s="57">
        <v>97</v>
      </c>
      <c r="AH1785" s="74">
        <v>4.72</v>
      </c>
      <c r="AI1785" s="74">
        <v>5</v>
      </c>
      <c r="AJ1785" s="74">
        <v>7.98</v>
      </c>
    </row>
    <row r="1786" spans="1:36" x14ac:dyDescent="0.35">
      <c r="A1786" t="s">
        <v>2687</v>
      </c>
      <c r="AC1786" s="57">
        <v>94</v>
      </c>
      <c r="AD1786" s="57">
        <v>120</v>
      </c>
      <c r="AE1786" s="57">
        <v>106</v>
      </c>
      <c r="AF1786" s="57">
        <v>85</v>
      </c>
      <c r="AG1786" s="57">
        <v>98</v>
      </c>
      <c r="AH1786" s="74">
        <v>4.5999999999999996</v>
      </c>
      <c r="AI1786" s="74">
        <v>5.64</v>
      </c>
      <c r="AJ1786" s="74">
        <v>7.97</v>
      </c>
    </row>
    <row r="1787" spans="1:36" x14ac:dyDescent="0.35">
      <c r="A1787" t="s">
        <v>2688</v>
      </c>
      <c r="AC1787" s="57">
        <v>95</v>
      </c>
      <c r="AD1787" s="57">
        <v>119</v>
      </c>
      <c r="AE1787" s="57">
        <v>104</v>
      </c>
      <c r="AF1787" s="57">
        <v>80</v>
      </c>
      <c r="AG1787" s="57">
        <v>104</v>
      </c>
      <c r="AH1787" s="74">
        <v>5.9</v>
      </c>
      <c r="AI1787" s="74">
        <v>6.9</v>
      </c>
      <c r="AJ1787" s="74">
        <v>7.81</v>
      </c>
    </row>
    <row r="1788" spans="1:36" x14ac:dyDescent="0.35">
      <c r="A1788" t="s">
        <v>2689</v>
      </c>
      <c r="AC1788" s="57">
        <v>99</v>
      </c>
      <c r="AD1788" s="57">
        <v>127</v>
      </c>
      <c r="AE1788" s="57">
        <v>112</v>
      </c>
      <c r="AF1788" s="57">
        <v>108</v>
      </c>
      <c r="AG1788" s="57">
        <v>103</v>
      </c>
      <c r="AH1788" s="74">
        <v>4.38</v>
      </c>
      <c r="AI1788" s="74">
        <v>8.36</v>
      </c>
      <c r="AJ1788" s="74">
        <v>12.99</v>
      </c>
    </row>
    <row r="1789" spans="1:36" x14ac:dyDescent="0.35">
      <c r="A1789" t="s">
        <v>2690</v>
      </c>
      <c r="AC1789" s="57">
        <v>103</v>
      </c>
      <c r="AD1789" s="57">
        <v>140</v>
      </c>
      <c r="AE1789" s="57">
        <v>124</v>
      </c>
      <c r="AF1789" s="57">
        <v>110</v>
      </c>
      <c r="AG1789" s="57">
        <v>103</v>
      </c>
      <c r="AH1789" s="74">
        <v>7.82</v>
      </c>
      <c r="AI1789" s="74">
        <v>6.49</v>
      </c>
      <c r="AJ1789" s="74">
        <v>4.63</v>
      </c>
    </row>
    <row r="1790" spans="1:36" x14ac:dyDescent="0.35">
      <c r="A1790" t="s">
        <v>2691</v>
      </c>
      <c r="AC1790" s="57">
        <v>94</v>
      </c>
      <c r="AD1790" s="57">
        <v>123</v>
      </c>
      <c r="AE1790" s="57">
        <v>108</v>
      </c>
      <c r="AF1790" s="57">
        <v>79</v>
      </c>
      <c r="AG1790" s="57">
        <v>102</v>
      </c>
      <c r="AH1790" s="74">
        <v>3.38</v>
      </c>
      <c r="AI1790" s="74">
        <v>0.01</v>
      </c>
      <c r="AJ1790" s="74">
        <v>-7.05</v>
      </c>
    </row>
    <row r="1791" spans="1:36" x14ac:dyDescent="0.35">
      <c r="A1791" t="s">
        <v>2692</v>
      </c>
      <c r="AC1791" s="57">
        <v>87</v>
      </c>
      <c r="AD1791" s="57">
        <v>116</v>
      </c>
      <c r="AE1791" s="57">
        <v>105</v>
      </c>
      <c r="AF1791" s="57">
        <v>86</v>
      </c>
      <c r="AG1791" s="57">
        <v>102</v>
      </c>
      <c r="AH1791" s="74">
        <v>3.69</v>
      </c>
      <c r="AI1791" s="74">
        <v>3.84</v>
      </c>
      <c r="AJ1791" s="74">
        <v>-9.77</v>
      </c>
    </row>
    <row r="1792" spans="1:36" x14ac:dyDescent="0.35">
      <c r="A1792" t="s">
        <v>2693</v>
      </c>
      <c r="AC1792" s="57">
        <v>91</v>
      </c>
      <c r="AD1792" s="57">
        <v>119</v>
      </c>
      <c r="AE1792" s="57">
        <v>104</v>
      </c>
      <c r="AF1792" s="57">
        <v>86</v>
      </c>
      <c r="AG1792" s="57">
        <v>97</v>
      </c>
      <c r="AH1792" s="74">
        <v>4.4000000000000004</v>
      </c>
      <c r="AI1792" s="74">
        <v>5.42</v>
      </c>
      <c r="AJ1792" s="74">
        <v>-21.18</v>
      </c>
    </row>
    <row r="1793" spans="1:36" x14ac:dyDescent="0.35">
      <c r="A1793" t="s">
        <v>2694</v>
      </c>
      <c r="AC1793" s="57">
        <v>89</v>
      </c>
      <c r="AD1793" s="57">
        <v>116</v>
      </c>
      <c r="AE1793" s="57">
        <v>103</v>
      </c>
      <c r="AF1793" s="57">
        <v>87</v>
      </c>
      <c r="AG1793" s="57">
        <v>97</v>
      </c>
      <c r="AH1793" s="74">
        <v>-3.21</v>
      </c>
      <c r="AI1793" s="74">
        <v>-2.56</v>
      </c>
      <c r="AJ1793" s="74">
        <v>-29.38</v>
      </c>
    </row>
    <row r="1794" spans="1:36" x14ac:dyDescent="0.35">
      <c r="A1794" t="s">
        <v>2695</v>
      </c>
      <c r="AC1794" s="57">
        <v>92</v>
      </c>
      <c r="AD1794" s="57">
        <v>117</v>
      </c>
      <c r="AE1794" s="57">
        <v>102</v>
      </c>
      <c r="AF1794" s="57">
        <v>80</v>
      </c>
      <c r="AG1794" s="57">
        <v>96</v>
      </c>
      <c r="AH1794" s="74">
        <v>-0.11</v>
      </c>
      <c r="AI1794" s="74">
        <v>2.19</v>
      </c>
      <c r="AJ1794" s="74">
        <v>6.41</v>
      </c>
    </row>
    <row r="1795" spans="1:36" x14ac:dyDescent="0.35">
      <c r="A1795" t="s">
        <v>2696</v>
      </c>
      <c r="AC1795" s="57">
        <v>85</v>
      </c>
      <c r="AD1795" s="57">
        <v>115</v>
      </c>
      <c r="AE1795" s="57">
        <v>106</v>
      </c>
      <c r="AF1795" s="57">
        <v>90</v>
      </c>
      <c r="AG1795" s="57">
        <v>95</v>
      </c>
      <c r="AH1795" s="74">
        <v>-0.56000000000000005</v>
      </c>
      <c r="AI1795" s="74">
        <v>7.01</v>
      </c>
      <c r="AJ1795" s="74">
        <v>16.29</v>
      </c>
    </row>
    <row r="1796" spans="1:36" x14ac:dyDescent="0.35">
      <c r="A1796" t="s">
        <v>2697</v>
      </c>
      <c r="AC1796" s="57">
        <v>95</v>
      </c>
      <c r="AD1796" s="57">
        <v>130</v>
      </c>
      <c r="AE1796" s="57">
        <v>119</v>
      </c>
      <c r="AF1796" s="57">
        <v>93</v>
      </c>
      <c r="AG1796" s="57">
        <v>95</v>
      </c>
      <c r="AH1796" s="74">
        <v>7.34</v>
      </c>
      <c r="AI1796" s="74">
        <v>10.48</v>
      </c>
      <c r="AJ1796" s="74">
        <v>27.98</v>
      </c>
    </row>
    <row r="1797" spans="1:36" x14ac:dyDescent="0.35">
      <c r="A1797" t="s">
        <v>2698</v>
      </c>
      <c r="AC1797" s="57">
        <v>94</v>
      </c>
      <c r="AD1797" s="57">
        <v>124</v>
      </c>
      <c r="AE1797" s="57">
        <v>106</v>
      </c>
      <c r="AF1797" s="57">
        <v>79</v>
      </c>
      <c r="AG1797" s="57">
        <v>95</v>
      </c>
      <c r="AH1797" s="74">
        <v>5.28</v>
      </c>
      <c r="AI1797" s="74">
        <v>6.75</v>
      </c>
      <c r="AJ1797" s="74">
        <v>42.95</v>
      </c>
    </row>
    <row r="1798" spans="1:36" x14ac:dyDescent="0.35">
      <c r="A1798" t="s">
        <v>2699</v>
      </c>
      <c r="AC1798" s="57">
        <v>95</v>
      </c>
      <c r="AD1798" s="57">
        <v>124</v>
      </c>
      <c r="AE1798" s="57">
        <v>106</v>
      </c>
      <c r="AF1798" s="57">
        <v>88</v>
      </c>
      <c r="AG1798" s="57">
        <v>94</v>
      </c>
      <c r="AH1798" s="74">
        <v>4.7</v>
      </c>
      <c r="AI1798" s="74">
        <v>4.95</v>
      </c>
      <c r="AJ1798" s="74">
        <v>44.81</v>
      </c>
    </row>
    <row r="1799" spans="1:36" x14ac:dyDescent="0.35">
      <c r="A1799" t="s">
        <v>2700</v>
      </c>
      <c r="AC1799" s="57">
        <v>95</v>
      </c>
      <c r="AD1799" s="57">
        <v>124</v>
      </c>
      <c r="AE1799" s="57">
        <v>107</v>
      </c>
      <c r="AF1799" s="57">
        <v>86</v>
      </c>
      <c r="AG1799" s="57">
        <v>94</v>
      </c>
      <c r="AH1799" s="74">
        <v>5.64</v>
      </c>
      <c r="AI1799" s="74">
        <v>5.29</v>
      </c>
      <c r="AJ1799" s="74">
        <v>59.21</v>
      </c>
    </row>
    <row r="1800" spans="1:36" x14ac:dyDescent="0.35">
      <c r="A1800" t="s">
        <v>2701</v>
      </c>
      <c r="AC1800" s="57">
        <v>94</v>
      </c>
      <c r="AD1800" s="57">
        <v>121</v>
      </c>
      <c r="AE1800" s="57">
        <v>105</v>
      </c>
      <c r="AF1800" s="57">
        <v>88</v>
      </c>
      <c r="AG1800" s="57">
        <v>95</v>
      </c>
      <c r="AH1800" s="74">
        <v>7.89</v>
      </c>
      <c r="AI1800" s="74">
        <v>10.86</v>
      </c>
      <c r="AJ1800" s="74">
        <v>73.150000000000006</v>
      </c>
    </row>
    <row r="1801" spans="1:36" x14ac:dyDescent="0.35">
      <c r="A1801" t="s">
        <v>2702</v>
      </c>
      <c r="AC1801" s="57">
        <v>97</v>
      </c>
      <c r="AD1801" s="57">
        <v>121</v>
      </c>
      <c r="AE1801" s="57">
        <v>103</v>
      </c>
      <c r="AF1801" s="57">
        <v>83</v>
      </c>
      <c r="AG1801" s="57">
        <v>96</v>
      </c>
      <c r="AH1801" s="74">
        <v>9.85</v>
      </c>
      <c r="AI1801" s="74">
        <v>11.26</v>
      </c>
      <c r="AJ1801" s="74">
        <v>12.3</v>
      </c>
    </row>
    <row r="1802" spans="1:36" x14ac:dyDescent="0.35">
      <c r="A1802" t="s">
        <v>2703</v>
      </c>
      <c r="AC1802" s="57">
        <v>102</v>
      </c>
      <c r="AD1802" s="57">
        <v>130</v>
      </c>
      <c r="AE1802" s="57">
        <v>117</v>
      </c>
      <c r="AF1802" s="57">
        <v>103</v>
      </c>
      <c r="AG1802" s="57">
        <v>97</v>
      </c>
      <c r="AH1802" s="74">
        <v>9.9499999999999993</v>
      </c>
      <c r="AI1802" s="74">
        <v>11.68</v>
      </c>
      <c r="AJ1802" s="74">
        <v>0.15</v>
      </c>
    </row>
    <row r="1803" spans="1:36" x14ac:dyDescent="0.35">
      <c r="A1803" t="s">
        <v>2704</v>
      </c>
      <c r="AC1803" s="57">
        <v>104</v>
      </c>
      <c r="AD1803" s="57">
        <v>140</v>
      </c>
      <c r="AE1803" s="57">
        <v>128</v>
      </c>
      <c r="AF1803" s="57">
        <v>100</v>
      </c>
      <c r="AG1803" s="57">
        <v>98</v>
      </c>
      <c r="AH1803" s="74">
        <v>9.3800000000000008</v>
      </c>
      <c r="AI1803" s="74">
        <v>6.65</v>
      </c>
      <c r="AJ1803" s="74">
        <v>-1.82</v>
      </c>
    </row>
    <row r="1804" spans="1:36" x14ac:dyDescent="0.35">
      <c r="A1804" t="s">
        <v>2705</v>
      </c>
      <c r="AC1804" s="57">
        <v>95</v>
      </c>
      <c r="AD1804" s="57">
        <v>123</v>
      </c>
      <c r="AE1804" s="57">
        <v>108</v>
      </c>
      <c r="AF1804" s="57">
        <v>81</v>
      </c>
      <c r="AG1804" s="57">
        <v>99</v>
      </c>
      <c r="AH1804" s="74">
        <v>3.38</v>
      </c>
      <c r="AI1804" s="74">
        <v>0.19</v>
      </c>
      <c r="AJ1804" s="74">
        <v>-3.55</v>
      </c>
    </row>
    <row r="1805" spans="1:36" x14ac:dyDescent="0.35">
      <c r="A1805" t="s">
        <v>2706</v>
      </c>
      <c r="AC1805" s="57">
        <v>94</v>
      </c>
      <c r="AD1805" s="57">
        <v>122</v>
      </c>
      <c r="AE1805" s="57">
        <v>108</v>
      </c>
      <c r="AF1805" s="57">
        <v>87</v>
      </c>
      <c r="AG1805" s="57">
        <v>100</v>
      </c>
      <c r="AH1805" s="74">
        <v>4.05</v>
      </c>
      <c r="AI1805" s="74">
        <v>6.89</v>
      </c>
      <c r="AJ1805" s="74">
        <v>-1.96</v>
      </c>
    </row>
    <row r="1806" spans="1:36" x14ac:dyDescent="0.35">
      <c r="A1806" t="s">
        <v>2707</v>
      </c>
      <c r="AC1806" s="57">
        <v>94</v>
      </c>
      <c r="AD1806" s="57">
        <v>122</v>
      </c>
      <c r="AE1806" s="57">
        <v>107</v>
      </c>
      <c r="AF1806" s="57">
        <v>88</v>
      </c>
      <c r="AG1806" s="57">
        <v>98</v>
      </c>
      <c r="AH1806" s="74">
        <v>11.32</v>
      </c>
      <c r="AI1806" s="74">
        <v>17.41</v>
      </c>
      <c r="AJ1806" s="74">
        <v>0.81</v>
      </c>
    </row>
    <row r="1807" spans="1:36" x14ac:dyDescent="0.35">
      <c r="A1807" t="s">
        <v>2708</v>
      </c>
      <c r="AC1807" s="57">
        <v>93</v>
      </c>
      <c r="AD1807" s="57">
        <v>121</v>
      </c>
      <c r="AE1807" s="57">
        <v>107</v>
      </c>
      <c r="AF1807" s="57">
        <v>89</v>
      </c>
      <c r="AG1807" s="57">
        <v>98</v>
      </c>
      <c r="AH1807" s="74">
        <v>5.67</v>
      </c>
      <c r="AI1807" s="74">
        <v>8.44</v>
      </c>
      <c r="AJ1807" s="74">
        <v>0.52</v>
      </c>
    </row>
    <row r="1808" spans="1:36" x14ac:dyDescent="0.35">
      <c r="A1808" t="s">
        <v>2709</v>
      </c>
      <c r="AC1808" s="57">
        <v>96</v>
      </c>
      <c r="AD1808" s="57">
        <v>119</v>
      </c>
      <c r="AE1808" s="57">
        <v>105</v>
      </c>
      <c r="AF1808" s="57">
        <v>85</v>
      </c>
      <c r="AG1808" s="57">
        <v>93</v>
      </c>
      <c r="AH1808" s="74">
        <v>5.9</v>
      </c>
      <c r="AI1808" s="74">
        <v>7.64</v>
      </c>
      <c r="AJ1808" s="74">
        <v>3.96</v>
      </c>
    </row>
    <row r="1809" spans="1:36" x14ac:dyDescent="0.35">
      <c r="A1809" t="s">
        <v>2710</v>
      </c>
      <c r="AC1809" s="57">
        <v>86</v>
      </c>
      <c r="AD1809" s="57">
        <v>115</v>
      </c>
      <c r="AE1809" s="57">
        <v>106</v>
      </c>
      <c r="AF1809" s="57">
        <v>90</v>
      </c>
      <c r="AG1809" s="57">
        <v>90</v>
      </c>
      <c r="AH1809" s="74">
        <v>-2.2799999999999998</v>
      </c>
      <c r="AI1809" s="74">
        <v>4.49</v>
      </c>
      <c r="AJ1809" s="74">
        <v>4.57</v>
      </c>
    </row>
    <row r="1810" spans="1:36" x14ac:dyDescent="0.35">
      <c r="A1810" t="s">
        <v>2711</v>
      </c>
      <c r="AC1810" s="57">
        <v>97</v>
      </c>
      <c r="AD1810" s="57">
        <v>130</v>
      </c>
      <c r="AE1810" s="57">
        <v>121</v>
      </c>
      <c r="AF1810" s="57">
        <v>101</v>
      </c>
      <c r="AG1810" s="57">
        <v>90</v>
      </c>
      <c r="AH1810" s="74">
        <v>3.52</v>
      </c>
      <c r="AI1810" s="74">
        <v>3.41</v>
      </c>
      <c r="AJ1810" s="74">
        <v>8.9600000000000009</v>
      </c>
    </row>
    <row r="1811" spans="1:36" x14ac:dyDescent="0.35">
      <c r="A1811" t="s">
        <v>2712</v>
      </c>
      <c r="AC1811" s="57">
        <v>96</v>
      </c>
      <c r="AD1811" s="57">
        <v>125</v>
      </c>
      <c r="AE1811" s="57">
        <v>109</v>
      </c>
      <c r="AF1811" s="57">
        <v>81</v>
      </c>
      <c r="AG1811" s="57">
        <v>89</v>
      </c>
      <c r="AH1811" s="74">
        <v>0.01</v>
      </c>
      <c r="AI1811" s="74">
        <v>-1.0900000000000001</v>
      </c>
      <c r="AJ1811" s="74">
        <v>4.09</v>
      </c>
    </row>
    <row r="1812" spans="1:36" x14ac:dyDescent="0.35">
      <c r="A1812" t="s">
        <v>2713</v>
      </c>
      <c r="AC1812" s="57">
        <v>95</v>
      </c>
      <c r="AD1812" s="57">
        <v>125</v>
      </c>
      <c r="AE1812" s="57">
        <v>107</v>
      </c>
      <c r="AF1812" s="57">
        <v>87</v>
      </c>
      <c r="AG1812" s="57">
        <v>89</v>
      </c>
      <c r="AH1812" s="74">
        <v>3.22</v>
      </c>
      <c r="AI1812" s="74">
        <v>2.94</v>
      </c>
      <c r="AJ1812" s="74">
        <v>4.28</v>
      </c>
    </row>
    <row r="1813" spans="1:36" x14ac:dyDescent="0.35">
      <c r="A1813" t="s">
        <v>2714</v>
      </c>
      <c r="AC1813" s="57">
        <v>95</v>
      </c>
      <c r="AD1813" s="57">
        <v>124</v>
      </c>
      <c r="AE1813" s="57">
        <v>108</v>
      </c>
      <c r="AF1813" s="57">
        <v>89</v>
      </c>
      <c r="AG1813" s="57">
        <v>95</v>
      </c>
      <c r="AH1813" s="74">
        <v>4.1399999999999997</v>
      </c>
      <c r="AI1813" s="74">
        <v>5.0599999999999996</v>
      </c>
      <c r="AJ1813" s="74">
        <v>3.84</v>
      </c>
    </row>
    <row r="1814" spans="1:36" x14ac:dyDescent="0.35">
      <c r="A1814" t="s">
        <v>2715</v>
      </c>
      <c r="AC1814" s="57">
        <v>95</v>
      </c>
      <c r="AD1814" s="57">
        <v>122</v>
      </c>
      <c r="AE1814" s="57">
        <v>106</v>
      </c>
      <c r="AF1814" s="57">
        <v>91</v>
      </c>
      <c r="AG1814" s="57">
        <v>96</v>
      </c>
      <c r="AH1814" s="74">
        <v>2.83</v>
      </c>
      <c r="AI1814" s="74">
        <v>3.5</v>
      </c>
      <c r="AJ1814" s="74">
        <v>5.36</v>
      </c>
    </row>
    <row r="1815" spans="1:36" x14ac:dyDescent="0.35">
      <c r="A1815" t="s">
        <v>2716</v>
      </c>
      <c r="AC1815" s="57">
        <v>95</v>
      </c>
      <c r="AD1815" s="57">
        <v>120</v>
      </c>
      <c r="AE1815" s="57">
        <v>103</v>
      </c>
      <c r="AF1815" s="57">
        <v>83</v>
      </c>
      <c r="AG1815" s="57">
        <v>102</v>
      </c>
      <c r="AH1815" s="74">
        <v>6.12</v>
      </c>
      <c r="AI1815" s="74">
        <v>9.0500000000000007</v>
      </c>
      <c r="AJ1815" s="74">
        <v>6.37</v>
      </c>
    </row>
    <row r="1816" spans="1:36" x14ac:dyDescent="0.35">
      <c r="A1816" t="s">
        <v>2717</v>
      </c>
      <c r="AC1816" s="57">
        <v>102</v>
      </c>
      <c r="AD1816" s="57">
        <v>133</v>
      </c>
      <c r="AE1816" s="57">
        <v>115</v>
      </c>
      <c r="AF1816" s="57">
        <v>104</v>
      </c>
      <c r="AG1816" s="57">
        <v>105</v>
      </c>
      <c r="AH1816" s="74">
        <v>11.35</v>
      </c>
      <c r="AI1816" s="74">
        <v>15.37</v>
      </c>
      <c r="AJ1816" s="74">
        <v>9.94</v>
      </c>
    </row>
    <row r="1817" spans="1:36" x14ac:dyDescent="0.35">
      <c r="A1817" t="s">
        <v>2718</v>
      </c>
      <c r="AC1817" s="57">
        <v>104</v>
      </c>
      <c r="AD1817" s="57">
        <v>139</v>
      </c>
      <c r="AE1817" s="57">
        <v>124</v>
      </c>
      <c r="AF1817" s="57">
        <v>102</v>
      </c>
      <c r="AG1817" s="57">
        <v>106</v>
      </c>
      <c r="AH1817" s="74">
        <v>6.5</v>
      </c>
      <c r="AI1817" s="74">
        <v>8.11</v>
      </c>
      <c r="AJ1817" s="74">
        <v>6.58</v>
      </c>
    </row>
    <row r="1818" spans="1:36" x14ac:dyDescent="0.35">
      <c r="A1818" t="s">
        <v>2719</v>
      </c>
      <c r="AC1818" s="57">
        <v>96</v>
      </c>
      <c r="AD1818" s="57">
        <v>124</v>
      </c>
      <c r="AE1818" s="57">
        <v>108</v>
      </c>
      <c r="AF1818" s="57">
        <v>78</v>
      </c>
      <c r="AG1818" s="57">
        <v>106</v>
      </c>
      <c r="AH1818" s="74">
        <v>-3.48</v>
      </c>
      <c r="AI1818" s="74">
        <v>-2.11</v>
      </c>
      <c r="AJ1818" s="74">
        <v>-1.46</v>
      </c>
    </row>
    <row r="1819" spans="1:36" x14ac:dyDescent="0.35">
      <c r="A1819" t="s">
        <v>2720</v>
      </c>
      <c r="AC1819" s="57">
        <v>95</v>
      </c>
      <c r="AD1819" s="57">
        <v>123</v>
      </c>
      <c r="AE1819" s="57">
        <v>107</v>
      </c>
      <c r="AF1819" s="57">
        <v>83</v>
      </c>
      <c r="AG1819" s="57">
        <v>105</v>
      </c>
      <c r="AH1819" s="74">
        <v>2.99</v>
      </c>
      <c r="AI1819" s="74">
        <v>8.3699999999999992</v>
      </c>
      <c r="AJ1819" s="74">
        <v>0.55000000000000004</v>
      </c>
    </row>
    <row r="1820" spans="1:36" x14ac:dyDescent="0.35">
      <c r="A1820" t="s">
        <v>2721</v>
      </c>
      <c r="AC1820" s="57">
        <v>95</v>
      </c>
      <c r="AD1820" s="57">
        <v>122</v>
      </c>
      <c r="AE1820" s="57">
        <v>106</v>
      </c>
      <c r="AF1820" s="57">
        <v>83</v>
      </c>
      <c r="AG1820" s="57">
        <v>100</v>
      </c>
      <c r="AH1820" s="74">
        <v>1.82</v>
      </c>
      <c r="AI1820" s="74">
        <v>11.59</v>
      </c>
      <c r="AJ1820" s="74">
        <v>-0.2</v>
      </c>
    </row>
    <row r="1821" spans="1:36" x14ac:dyDescent="0.35">
      <c r="A1821" t="s">
        <v>2722</v>
      </c>
      <c r="AC1821" s="57">
        <v>96</v>
      </c>
      <c r="AD1821" s="57">
        <v>120</v>
      </c>
      <c r="AE1821" s="57">
        <v>104</v>
      </c>
      <c r="AF1821" s="57">
        <v>86</v>
      </c>
      <c r="AG1821" s="57">
        <v>99</v>
      </c>
      <c r="AH1821" s="74">
        <v>3.35</v>
      </c>
      <c r="AI1821" s="74">
        <v>14.81</v>
      </c>
      <c r="AJ1821" s="74">
        <v>-1.53</v>
      </c>
    </row>
    <row r="1822" spans="1:36" x14ac:dyDescent="0.35">
      <c r="A1822" t="s">
        <v>2723</v>
      </c>
      <c r="AC1822" s="57">
        <v>95</v>
      </c>
      <c r="AD1822" s="57">
        <v>114</v>
      </c>
      <c r="AE1822" s="57">
        <v>95</v>
      </c>
      <c r="AF1822" s="57">
        <v>80</v>
      </c>
      <c r="AG1822" s="57">
        <v>99</v>
      </c>
      <c r="AH1822" s="74">
        <v>5.98</v>
      </c>
      <c r="AI1822" s="74">
        <v>16.86</v>
      </c>
      <c r="AJ1822" s="74">
        <v>3.12</v>
      </c>
    </row>
    <row r="1823" spans="1:36" x14ac:dyDescent="0.35">
      <c r="A1823" t="s">
        <v>2724</v>
      </c>
      <c r="AC1823" s="57">
        <v>99</v>
      </c>
      <c r="AD1823" s="57">
        <v>122</v>
      </c>
      <c r="AE1823" s="57">
        <v>107</v>
      </c>
      <c r="AF1823" s="57">
        <v>103</v>
      </c>
      <c r="AG1823" s="57">
        <v>98</v>
      </c>
      <c r="AH1823" s="74">
        <v>26.73</v>
      </c>
      <c r="AI1823" s="74">
        <v>42.53</v>
      </c>
      <c r="AJ1823" s="74">
        <v>15.04</v>
      </c>
    </row>
    <row r="1824" spans="1:36" x14ac:dyDescent="0.35">
      <c r="A1824" t="s">
        <v>2725</v>
      </c>
      <c r="AC1824" s="57">
        <v>103</v>
      </c>
      <c r="AD1824" s="57">
        <v>133</v>
      </c>
      <c r="AE1824" s="57">
        <v>117</v>
      </c>
      <c r="AF1824" s="57">
        <v>101</v>
      </c>
      <c r="AG1824" s="57">
        <v>98</v>
      </c>
      <c r="AH1824" s="74">
        <v>11.3</v>
      </c>
      <c r="AI1824" s="74">
        <v>42.94</v>
      </c>
      <c r="AJ1824" s="74">
        <v>4.8099999999999996</v>
      </c>
    </row>
    <row r="1825" spans="1:36" x14ac:dyDescent="0.35">
      <c r="A1825" t="s">
        <v>2726</v>
      </c>
      <c r="AC1825" s="57">
        <v>100</v>
      </c>
      <c r="AD1825" s="57">
        <v>110</v>
      </c>
      <c r="AE1825" s="57">
        <v>72</v>
      </c>
      <c r="AF1825" s="57">
        <v>87</v>
      </c>
      <c r="AG1825" s="57">
        <v>99</v>
      </c>
      <c r="AH1825" s="74">
        <v>365.98</v>
      </c>
      <c r="AI1825" s="74">
        <v>176.87</v>
      </c>
      <c r="AJ1825" s="74">
        <v>66.52</v>
      </c>
    </row>
    <row r="1826" spans="1:36" x14ac:dyDescent="0.35">
      <c r="A1826" t="s">
        <v>2727</v>
      </c>
      <c r="AC1826" s="57">
        <v>82</v>
      </c>
      <c r="AD1826" s="57">
        <v>80</v>
      </c>
      <c r="AE1826" s="57">
        <v>40</v>
      </c>
      <c r="AF1826" s="57">
        <v>85</v>
      </c>
      <c r="AG1826" s="57">
        <v>98</v>
      </c>
      <c r="AH1826" s="74">
        <v>151.33000000000001</v>
      </c>
      <c r="AI1826" s="74">
        <v>103.01</v>
      </c>
      <c r="AJ1826" s="74">
        <v>63.72</v>
      </c>
    </row>
    <row r="1827" spans="1:36" x14ac:dyDescent="0.35">
      <c r="A1827" t="s">
        <v>2728</v>
      </c>
      <c r="AC1827" s="57">
        <v>48</v>
      </c>
      <c r="AD1827" s="57">
        <v>36</v>
      </c>
      <c r="AE1827" s="57">
        <v>3</v>
      </c>
      <c r="AF1827" s="57"/>
      <c r="AG1827" s="57"/>
      <c r="AH1827" s="74">
        <v>-65.489999999999995</v>
      </c>
      <c r="AI1827" s="74">
        <v>-49.96</v>
      </c>
      <c r="AJ1827" s="74">
        <v>-25.17</v>
      </c>
    </row>
    <row r="1828" spans="1:36" x14ac:dyDescent="0.35">
      <c r="A1828" t="s">
        <v>2729</v>
      </c>
      <c r="AC1828" s="57">
        <v>63</v>
      </c>
      <c r="AD1828" s="57">
        <v>52</v>
      </c>
      <c r="AE1828" s="57">
        <v>13</v>
      </c>
      <c r="AF1828" s="57">
        <v>108</v>
      </c>
      <c r="AG1828" s="57"/>
      <c r="AH1828" s="74">
        <v>-44.28</v>
      </c>
      <c r="AI1828" s="74">
        <v>-44.67</v>
      </c>
      <c r="AJ1828" s="74">
        <v>-11.09</v>
      </c>
    </row>
    <row r="1829" spans="1:36" x14ac:dyDescent="0.35">
      <c r="A1829" t="s">
        <v>2730</v>
      </c>
      <c r="AC1829" s="57">
        <v>79</v>
      </c>
      <c r="AD1829" s="57">
        <v>78</v>
      </c>
      <c r="AE1829" s="57">
        <v>45</v>
      </c>
      <c r="AF1829" s="57">
        <v>97</v>
      </c>
      <c r="AG1829" s="57"/>
      <c r="AH1829" s="74">
        <v>-12.77</v>
      </c>
      <c r="AI1829" s="74">
        <v>-10.33</v>
      </c>
      <c r="AJ1829" s="74">
        <v>1.54</v>
      </c>
    </row>
    <row r="1830" spans="1:36" x14ac:dyDescent="0.35">
      <c r="A1830" t="s">
        <v>2731</v>
      </c>
      <c r="AC1830" s="57">
        <v>88</v>
      </c>
      <c r="AD1830" s="57">
        <v>106</v>
      </c>
      <c r="AE1830" s="57">
        <v>84</v>
      </c>
      <c r="AF1830" s="57">
        <v>98</v>
      </c>
      <c r="AG1830" s="57"/>
      <c r="AH1830" s="74">
        <v>7.45</v>
      </c>
      <c r="AI1830" s="74">
        <v>6.2</v>
      </c>
      <c r="AJ1830" s="74">
        <v>4.5</v>
      </c>
    </row>
    <row r="1831" spans="1:36" x14ac:dyDescent="0.35">
      <c r="A1831" t="s">
        <v>2732</v>
      </c>
      <c r="AC1831" s="57">
        <v>94</v>
      </c>
      <c r="AD1831" s="57">
        <v>121</v>
      </c>
      <c r="AE1831" s="57">
        <v>100</v>
      </c>
      <c r="AF1831" s="57">
        <v>106</v>
      </c>
      <c r="AG1831" s="57"/>
      <c r="AH1831" s="74">
        <v>-33.58</v>
      </c>
      <c r="AI1831" s="74">
        <v>-29.3</v>
      </c>
      <c r="AJ1831" s="74">
        <v>-38.380000000000003</v>
      </c>
    </row>
    <row r="1832" spans="1:36" x14ac:dyDescent="0.35">
      <c r="A1832" t="s">
        <v>2733</v>
      </c>
      <c r="AC1832" s="57">
        <v>83</v>
      </c>
      <c r="AD1832" s="57">
        <v>84</v>
      </c>
      <c r="AE1832" s="57">
        <v>53</v>
      </c>
      <c r="AF1832" s="57">
        <v>105</v>
      </c>
      <c r="AG1832" s="57"/>
      <c r="AH1832" s="74">
        <v>55.07</v>
      </c>
      <c r="AI1832" s="74">
        <v>72.040000000000006</v>
      </c>
      <c r="AJ1832" s="74">
        <v>62.28</v>
      </c>
    </row>
    <row r="1833" spans="1:36" x14ac:dyDescent="0.35">
      <c r="A1833" t="s">
        <v>2734</v>
      </c>
      <c r="AC1833" s="57">
        <v>71</v>
      </c>
      <c r="AD1833" s="57">
        <v>70</v>
      </c>
      <c r="AE1833" s="57">
        <v>38</v>
      </c>
      <c r="AF1833" s="57">
        <v>101</v>
      </c>
      <c r="AG1833" s="57"/>
      <c r="AH1833" s="74">
        <v>274.41000000000003</v>
      </c>
      <c r="AI1833" s="74">
        <v>215.7</v>
      </c>
      <c r="AJ1833" s="74">
        <v>324.74</v>
      </c>
    </row>
    <row r="1834" spans="1:36" x14ac:dyDescent="0.35">
      <c r="A1834" t="s">
        <v>2735</v>
      </c>
      <c r="AC1834" s="57">
        <v>51</v>
      </c>
      <c r="AD1834" s="57">
        <v>44</v>
      </c>
      <c r="AE1834" s="57">
        <v>12</v>
      </c>
      <c r="AF1834" s="57">
        <v>83</v>
      </c>
      <c r="AG1834" s="57"/>
      <c r="AH1834" s="74">
        <v>48.86</v>
      </c>
      <c r="AI1834" s="74">
        <v>17.93</v>
      </c>
      <c r="AJ1834" s="74">
        <v>41.79</v>
      </c>
    </row>
    <row r="1835" spans="1:36" x14ac:dyDescent="0.35">
      <c r="A1835" t="s">
        <v>2736</v>
      </c>
      <c r="AC1835" s="57">
        <v>75</v>
      </c>
      <c r="AD1835" s="57">
        <v>83</v>
      </c>
      <c r="AE1835" s="57">
        <v>59</v>
      </c>
      <c r="AF1835" s="57">
        <v>84</v>
      </c>
      <c r="AG1835" s="57"/>
      <c r="AH1835" s="74">
        <v>28.81</v>
      </c>
      <c r="AI1835" s="74">
        <v>20.97</v>
      </c>
      <c r="AJ1835" s="74">
        <v>23.42</v>
      </c>
    </row>
    <row r="1836" spans="1:36" x14ac:dyDescent="0.35">
      <c r="A1836" t="s">
        <v>2737</v>
      </c>
      <c r="AC1836" s="57">
        <v>76</v>
      </c>
      <c r="AD1836" s="57">
        <v>89</v>
      </c>
      <c r="AE1836" s="57">
        <v>72</v>
      </c>
      <c r="AF1836" s="57">
        <v>81</v>
      </c>
      <c r="AG1836" s="57"/>
      <c r="AH1836" s="74">
        <v>18.96</v>
      </c>
      <c r="AI1836" s="74">
        <v>22.71</v>
      </c>
      <c r="AJ1836" s="74">
        <v>10.46</v>
      </c>
    </row>
    <row r="1837" spans="1:36" x14ac:dyDescent="0.35">
      <c r="A1837" t="s">
        <v>2738</v>
      </c>
      <c r="AC1837" s="57">
        <v>81</v>
      </c>
      <c r="AD1837" s="57">
        <v>106</v>
      </c>
      <c r="AE1837" s="57">
        <v>91</v>
      </c>
      <c r="AF1837" s="57">
        <v>95</v>
      </c>
      <c r="AG1837" s="57"/>
      <c r="AH1837" s="74">
        <v>-2.62</v>
      </c>
      <c r="AI1837" s="74">
        <v>3.36</v>
      </c>
      <c r="AJ1837" s="74">
        <v>11.62</v>
      </c>
    </row>
    <row r="1838" spans="1:36" x14ac:dyDescent="0.35">
      <c r="A1838" t="s">
        <v>2739</v>
      </c>
      <c r="AC1838" s="57">
        <v>67</v>
      </c>
      <c r="AD1838" s="57">
        <v>95</v>
      </c>
      <c r="AE1838" s="57">
        <v>94</v>
      </c>
      <c r="AF1838" s="57">
        <v>88</v>
      </c>
      <c r="AG1838" s="57"/>
      <c r="AH1838" s="74">
        <v>-10.06</v>
      </c>
      <c r="AI1838" s="74">
        <v>4.58</v>
      </c>
      <c r="AJ1838" s="74">
        <v>6.91</v>
      </c>
    </row>
    <row r="1839" spans="1:36" x14ac:dyDescent="0.35">
      <c r="A1839" t="s">
        <v>2740</v>
      </c>
      <c r="AC1839" s="57">
        <v>79</v>
      </c>
      <c r="AD1839" s="57">
        <v>106</v>
      </c>
      <c r="AE1839" s="57">
        <v>91</v>
      </c>
      <c r="AF1839" s="57">
        <v>74</v>
      </c>
      <c r="AG1839" s="57"/>
      <c r="AH1839" s="74">
        <v>1</v>
      </c>
      <c r="AI1839" s="74">
        <v>13.36</v>
      </c>
      <c r="AJ1839" s="74">
        <v>7.33</v>
      </c>
    </row>
    <row r="1840" spans="1:36" x14ac:dyDescent="0.35">
      <c r="A1840" t="s">
        <v>2741</v>
      </c>
      <c r="AC1840" s="57">
        <v>85</v>
      </c>
      <c r="AD1840" s="57">
        <v>112</v>
      </c>
      <c r="AE1840" s="57">
        <v>97</v>
      </c>
      <c r="AF1840" s="57">
        <v>83</v>
      </c>
      <c r="AG1840" s="57"/>
      <c r="AH1840" s="74">
        <v>-7.53</v>
      </c>
      <c r="AI1840" s="74">
        <v>0.52</v>
      </c>
      <c r="AJ1840" s="74">
        <v>8.5299999999999994</v>
      </c>
    </row>
    <row r="1841" spans="1:36" x14ac:dyDescent="0.35">
      <c r="A1841" t="s">
        <v>2742</v>
      </c>
      <c r="AC1841" s="57">
        <v>83</v>
      </c>
      <c r="AD1841" s="57">
        <v>111</v>
      </c>
      <c r="AE1841" s="57">
        <v>96</v>
      </c>
      <c r="AF1841" s="57">
        <v>80</v>
      </c>
      <c r="AG1841" s="57">
        <v>79</v>
      </c>
      <c r="AH1841" s="74">
        <v>-11.38</v>
      </c>
      <c r="AI1841" s="74">
        <v>-2.95</v>
      </c>
      <c r="AJ1841" s="74">
        <v>-0.22</v>
      </c>
    </row>
    <row r="1842" spans="1:36" x14ac:dyDescent="0.35">
      <c r="A1842" t="s">
        <v>2743</v>
      </c>
      <c r="AC1842" s="57">
        <v>83</v>
      </c>
      <c r="AD1842" s="57">
        <v>108</v>
      </c>
      <c r="AE1842" s="57">
        <v>95</v>
      </c>
      <c r="AF1842" s="57">
        <v>82</v>
      </c>
      <c r="AG1842" s="57">
        <v>79</v>
      </c>
      <c r="AH1842" s="74">
        <v>-11.69</v>
      </c>
      <c r="AI1842" s="74">
        <v>-3.64</v>
      </c>
      <c r="AJ1842" s="74">
        <v>-5.61</v>
      </c>
    </row>
    <row r="1843" spans="1:36" x14ac:dyDescent="0.35">
      <c r="A1843" t="s">
        <v>2744</v>
      </c>
      <c r="AC1843" s="57">
        <v>83</v>
      </c>
      <c r="AD1843" s="57">
        <v>108</v>
      </c>
      <c r="AE1843" s="57">
        <v>94</v>
      </c>
      <c r="AF1843" s="57">
        <v>72</v>
      </c>
      <c r="AG1843" s="57">
        <v>101</v>
      </c>
      <c r="AH1843" s="74">
        <v>-5.45</v>
      </c>
      <c r="AI1843" s="74">
        <v>-4.43</v>
      </c>
      <c r="AJ1843" s="74">
        <v>-3.55</v>
      </c>
    </row>
    <row r="1844" spans="1:36" x14ac:dyDescent="0.35">
      <c r="A1844" t="s">
        <v>2745</v>
      </c>
      <c r="AC1844" s="57">
        <v>85</v>
      </c>
      <c r="AD1844" s="57">
        <v>114</v>
      </c>
      <c r="AE1844" s="57">
        <v>97</v>
      </c>
      <c r="AF1844" s="57">
        <v>96</v>
      </c>
      <c r="AG1844" s="57">
        <v>100</v>
      </c>
      <c r="AH1844" s="74">
        <v>-1.56</v>
      </c>
      <c r="AI1844" s="74">
        <v>2.0299999999999998</v>
      </c>
      <c r="AJ1844" s="74">
        <v>2.5299999999999998</v>
      </c>
    </row>
    <row r="1845" spans="1:36" x14ac:dyDescent="0.35">
      <c r="A1845" t="s">
        <v>2746</v>
      </c>
      <c r="AC1845" s="57">
        <v>87</v>
      </c>
      <c r="AD1845" s="57">
        <v>120</v>
      </c>
      <c r="AE1845" s="57">
        <v>108</v>
      </c>
      <c r="AF1845" s="57">
        <v>99</v>
      </c>
      <c r="AG1845" s="57">
        <v>97</v>
      </c>
      <c r="AH1845" s="74">
        <v>-2.2400000000000002</v>
      </c>
      <c r="AI1845" s="74">
        <v>-2.36</v>
      </c>
      <c r="AJ1845" s="74">
        <v>-10.58</v>
      </c>
    </row>
    <row r="1846" spans="1:36" x14ac:dyDescent="0.35">
      <c r="A1846" t="s">
        <v>2747</v>
      </c>
      <c r="AC1846" s="57">
        <v>89</v>
      </c>
      <c r="AD1846" s="57">
        <v>119</v>
      </c>
      <c r="AE1846" s="57">
        <v>102</v>
      </c>
      <c r="AF1846" s="57">
        <v>75</v>
      </c>
      <c r="AG1846" s="57">
        <v>97</v>
      </c>
      <c r="AH1846" s="74">
        <v>-8.83</v>
      </c>
      <c r="AI1846" s="74">
        <v>-9.3000000000000007</v>
      </c>
      <c r="AJ1846" s="74">
        <v>-10.69</v>
      </c>
    </row>
    <row r="1847" spans="1:36" x14ac:dyDescent="0.35">
      <c r="A1847" t="s">
        <v>2748</v>
      </c>
      <c r="AC1847" s="57">
        <v>90</v>
      </c>
      <c r="AD1847" s="57">
        <v>119</v>
      </c>
      <c r="AE1847" s="57">
        <v>100</v>
      </c>
      <c r="AF1847" s="57">
        <v>83</v>
      </c>
      <c r="AG1847" s="57">
        <v>99</v>
      </c>
      <c r="AH1847" s="74">
        <v>-2.2999999999999998</v>
      </c>
      <c r="AI1847" s="74">
        <v>-2.56</v>
      </c>
      <c r="AJ1847" s="74">
        <v>25.87</v>
      </c>
    </row>
    <row r="1848" spans="1:36" x14ac:dyDescent="0.35">
      <c r="A1848" t="s">
        <v>2749</v>
      </c>
      <c r="AC1848" s="57">
        <v>90</v>
      </c>
      <c r="AD1848" s="57">
        <v>118</v>
      </c>
      <c r="AE1848" s="57">
        <v>100</v>
      </c>
      <c r="AF1848" s="57">
        <v>82</v>
      </c>
      <c r="AG1848" s="57">
        <v>92</v>
      </c>
      <c r="AH1848" s="74">
        <v>-3.54</v>
      </c>
      <c r="AI1848" s="74">
        <v>-2.2000000000000002</v>
      </c>
      <c r="AJ1848" s="74">
        <v>16.62</v>
      </c>
    </row>
    <row r="1849" spans="1:36" x14ac:dyDescent="0.35">
      <c r="A1849" t="s">
        <v>2750</v>
      </c>
      <c r="AC1849" s="57">
        <v>90</v>
      </c>
      <c r="AD1849" s="57">
        <v>116</v>
      </c>
      <c r="AE1849" s="57">
        <v>99</v>
      </c>
      <c r="AF1849" s="57">
        <v>83</v>
      </c>
      <c r="AG1849" s="57">
        <v>93</v>
      </c>
      <c r="AH1849" s="74">
        <v>-1.44</v>
      </c>
      <c r="AI1849" s="74">
        <v>2.71</v>
      </c>
      <c r="AJ1849" s="74">
        <v>8.9700000000000006</v>
      </c>
    </row>
    <row r="1850" spans="1:36" x14ac:dyDescent="0.35">
      <c r="A1850" t="s">
        <v>2751</v>
      </c>
      <c r="AC1850" s="57">
        <v>89</v>
      </c>
      <c r="AD1850" s="57">
        <v>113</v>
      </c>
      <c r="AE1850" s="57">
        <v>99</v>
      </c>
      <c r="AF1850" s="57">
        <v>74</v>
      </c>
      <c r="AG1850" s="57">
        <v>94</v>
      </c>
      <c r="AH1850" s="74">
        <v>5.79</v>
      </c>
      <c r="AI1850" s="74">
        <v>8.42</v>
      </c>
      <c r="AJ1850" s="74">
        <v>17.09</v>
      </c>
    </row>
    <row r="1851" spans="1:36" x14ac:dyDescent="0.35">
      <c r="A1851" t="s">
        <v>2752</v>
      </c>
      <c r="AC1851" s="57">
        <v>93</v>
      </c>
      <c r="AD1851" s="57">
        <v>122</v>
      </c>
      <c r="AE1851" s="57">
        <v>102</v>
      </c>
      <c r="AF1851" s="57">
        <v>92</v>
      </c>
      <c r="AG1851" s="57">
        <v>95</v>
      </c>
      <c r="AH1851" s="74">
        <v>4.1100000000000003</v>
      </c>
      <c r="AI1851" s="74">
        <v>7.38</v>
      </c>
      <c r="AJ1851" s="74">
        <v>13.54</v>
      </c>
    </row>
    <row r="1852" spans="1:36" x14ac:dyDescent="0.35">
      <c r="A1852" t="s">
        <v>2753</v>
      </c>
      <c r="AC1852" s="57">
        <v>94</v>
      </c>
      <c r="AD1852" s="57">
        <v>128</v>
      </c>
      <c r="AE1852" s="57">
        <v>110</v>
      </c>
      <c r="AF1852" s="57">
        <v>89</v>
      </c>
      <c r="AG1852" s="57">
        <v>95</v>
      </c>
      <c r="AH1852" s="74">
        <v>3.79</v>
      </c>
      <c r="AI1852" s="74">
        <v>0.81</v>
      </c>
      <c r="AJ1852" s="74">
        <v>21.46</v>
      </c>
    </row>
    <row r="1853" spans="1:36" x14ac:dyDescent="0.35">
      <c r="A1853" t="s">
        <v>2754</v>
      </c>
      <c r="AC1853" s="57">
        <v>90</v>
      </c>
      <c r="AD1853" s="57">
        <v>122</v>
      </c>
      <c r="AE1853" s="57">
        <v>103</v>
      </c>
      <c r="AF1853" s="57">
        <v>77</v>
      </c>
      <c r="AG1853" s="57">
        <v>96</v>
      </c>
      <c r="AH1853" s="74">
        <v>4.57</v>
      </c>
      <c r="AI1853" s="74">
        <v>7.56</v>
      </c>
      <c r="AJ1853" s="74">
        <v>24.1</v>
      </c>
    </row>
    <row r="1854" spans="1:36" x14ac:dyDescent="0.35">
      <c r="A1854" t="s">
        <v>2755</v>
      </c>
      <c r="AC1854" s="57">
        <v>91</v>
      </c>
      <c r="AD1854" s="57">
        <v>120</v>
      </c>
      <c r="AE1854" s="57">
        <v>101</v>
      </c>
      <c r="AF1854" s="57">
        <v>82</v>
      </c>
      <c r="AG1854" s="57">
        <v>94</v>
      </c>
      <c r="AH1854" s="74">
        <v>4.1500000000000004</v>
      </c>
      <c r="AI1854" s="74">
        <v>5.77</v>
      </c>
      <c r="AJ1854" s="74">
        <v>-8.1999999999999993</v>
      </c>
    </row>
    <row r="1855" spans="1:36" x14ac:dyDescent="0.35">
      <c r="A1855" t="s">
        <v>2756</v>
      </c>
      <c r="AC1855" s="57">
        <v>90</v>
      </c>
      <c r="AD1855" s="57">
        <v>119</v>
      </c>
      <c r="AE1855" s="57">
        <v>100</v>
      </c>
      <c r="AF1855" s="57">
        <v>83</v>
      </c>
      <c r="AG1855" s="57">
        <v>97</v>
      </c>
      <c r="AH1855" s="74">
        <v>3.71</v>
      </c>
      <c r="AI1855" s="74">
        <v>6.31</v>
      </c>
      <c r="AJ1855" s="74">
        <v>-2.64</v>
      </c>
    </row>
    <row r="1856" spans="1:36" x14ac:dyDescent="0.35">
      <c r="A1856" t="s">
        <v>2757</v>
      </c>
      <c r="AC1856" s="57">
        <v>89</v>
      </c>
      <c r="AD1856" s="57">
        <v>115</v>
      </c>
      <c r="AE1856" s="57">
        <v>100</v>
      </c>
      <c r="AF1856" s="57">
        <v>83</v>
      </c>
      <c r="AG1856" s="57">
        <v>96</v>
      </c>
      <c r="AH1856" s="74">
        <v>-3.24</v>
      </c>
      <c r="AI1856" s="74">
        <v>2.66</v>
      </c>
      <c r="AJ1856" s="74">
        <v>-1.5</v>
      </c>
    </row>
    <row r="1857" spans="1:36" x14ac:dyDescent="0.35">
      <c r="A1857" t="s">
        <v>2758</v>
      </c>
      <c r="AC1857" s="57">
        <v>82</v>
      </c>
      <c r="AD1857" s="57">
        <v>106</v>
      </c>
      <c r="AE1857" s="57">
        <v>90</v>
      </c>
      <c r="AF1857" s="57">
        <v>74</v>
      </c>
      <c r="AG1857" s="57">
        <v>95</v>
      </c>
      <c r="AH1857" s="74">
        <v>-7.79</v>
      </c>
      <c r="AI1857" s="74">
        <v>1.41</v>
      </c>
      <c r="AJ1857" s="74">
        <v>2.27</v>
      </c>
    </row>
    <row r="1858" spans="1:36" x14ac:dyDescent="0.35">
      <c r="A1858" t="s">
        <v>2759</v>
      </c>
      <c r="AC1858" s="57">
        <v>95</v>
      </c>
      <c r="AD1858" s="57">
        <v>125</v>
      </c>
      <c r="AE1858" s="57">
        <v>104</v>
      </c>
      <c r="AF1858" s="57">
        <v>95</v>
      </c>
      <c r="AG1858" s="57">
        <v>93</v>
      </c>
      <c r="AH1858" s="74">
        <v>-1.7</v>
      </c>
      <c r="AI1858" s="74">
        <v>2.83</v>
      </c>
      <c r="AJ1858" s="74">
        <v>3.72</v>
      </c>
    </row>
    <row r="1859" spans="1:36" x14ac:dyDescent="0.35">
      <c r="A1859" t="s">
        <v>2760</v>
      </c>
      <c r="AC1859" s="57">
        <v>91</v>
      </c>
      <c r="AD1859" s="57">
        <v>126</v>
      </c>
      <c r="AE1859" s="57">
        <v>111</v>
      </c>
      <c r="AF1859" s="57">
        <v>93</v>
      </c>
      <c r="AG1859" s="57">
        <v>92</v>
      </c>
      <c r="AH1859" s="74">
        <v>-2.73</v>
      </c>
      <c r="AI1859" s="74">
        <v>-2.42</v>
      </c>
      <c r="AJ1859" s="74">
        <v>4.9400000000000004</v>
      </c>
    </row>
    <row r="1860" spans="1:36" x14ac:dyDescent="0.35">
      <c r="A1860" t="s">
        <v>2761</v>
      </c>
      <c r="AC1860" s="57">
        <v>90</v>
      </c>
      <c r="AD1860" s="57">
        <v>120</v>
      </c>
      <c r="AE1860" s="57">
        <v>102</v>
      </c>
      <c r="AF1860" s="57">
        <v>78</v>
      </c>
      <c r="AG1860" s="57">
        <v>93</v>
      </c>
      <c r="AH1860" s="74">
        <v>-2.4900000000000002</v>
      </c>
      <c r="AI1860" s="74">
        <v>7.34</v>
      </c>
      <c r="AJ1860" s="74">
        <v>7.49</v>
      </c>
    </row>
    <row r="1861" spans="1:36" x14ac:dyDescent="0.35">
      <c r="A1861" t="s">
        <v>2762</v>
      </c>
      <c r="AC1861" s="57">
        <v>90</v>
      </c>
      <c r="AD1861" s="57">
        <v>119</v>
      </c>
      <c r="AE1861" s="57">
        <v>101</v>
      </c>
      <c r="AF1861" s="57">
        <v>84</v>
      </c>
      <c r="AG1861" s="57">
        <v>92</v>
      </c>
      <c r="AH1861" s="74">
        <v>15.6</v>
      </c>
      <c r="AI1861" s="74">
        <v>36.32</v>
      </c>
      <c r="AJ1861" s="74">
        <v>11.21</v>
      </c>
    </row>
    <row r="1862" spans="1:36" x14ac:dyDescent="0.35">
      <c r="A1862" t="s">
        <v>2763</v>
      </c>
      <c r="AC1862" s="57">
        <v>91</v>
      </c>
      <c r="AD1862" s="57">
        <v>119</v>
      </c>
      <c r="AE1862" s="57">
        <v>102</v>
      </c>
      <c r="AF1862" s="57">
        <v>84</v>
      </c>
      <c r="AG1862" s="57">
        <v>92</v>
      </c>
      <c r="AH1862" s="74">
        <v>4.6100000000000003</v>
      </c>
      <c r="AI1862" s="74">
        <v>11.07</v>
      </c>
      <c r="AJ1862" s="74">
        <v>11.19</v>
      </c>
    </row>
    <row r="1863" spans="1:36" x14ac:dyDescent="0.35">
      <c r="A1863" t="s">
        <v>2764</v>
      </c>
      <c r="AC1863" s="57">
        <v>92</v>
      </c>
      <c r="AD1863" s="57">
        <v>118</v>
      </c>
      <c r="AE1863" s="57">
        <v>100</v>
      </c>
      <c r="AF1863" s="57">
        <v>88</v>
      </c>
      <c r="AG1863" s="57">
        <v>93</v>
      </c>
      <c r="AH1863" s="74">
        <v>15.9</v>
      </c>
      <c r="AI1863" s="74">
        <v>12.62</v>
      </c>
      <c r="AJ1863" s="74">
        <v>9.4</v>
      </c>
    </row>
    <row r="1864" spans="1:36" x14ac:dyDescent="0.35">
      <c r="A1864" t="s">
        <v>2765</v>
      </c>
      <c r="AC1864" s="57">
        <v>92</v>
      </c>
      <c r="AD1864" s="57">
        <v>116</v>
      </c>
      <c r="AE1864" s="57">
        <v>99</v>
      </c>
      <c r="AF1864" s="57">
        <v>76</v>
      </c>
      <c r="AG1864" s="57">
        <v>90</v>
      </c>
      <c r="AH1864" s="74">
        <v>16.46</v>
      </c>
      <c r="AI1864" s="74">
        <v>15.71</v>
      </c>
      <c r="AJ1864" s="74">
        <v>6.74</v>
      </c>
    </row>
    <row r="1865" spans="1:36" x14ac:dyDescent="0.35">
      <c r="A1865" t="s">
        <v>2766</v>
      </c>
      <c r="AC1865" s="57">
        <v>95</v>
      </c>
      <c r="AD1865" s="57">
        <v>124</v>
      </c>
      <c r="AE1865" s="57">
        <v>101</v>
      </c>
      <c r="AF1865" s="57">
        <v>101</v>
      </c>
      <c r="AG1865" s="57">
        <v>90</v>
      </c>
      <c r="AH1865" s="74">
        <v>6.83</v>
      </c>
      <c r="AI1865" s="74">
        <v>8.91</v>
      </c>
      <c r="AJ1865" s="74">
        <v>7.06</v>
      </c>
    </row>
    <row r="1866" spans="1:36" x14ac:dyDescent="0.35">
      <c r="A1866" t="s">
        <v>2767</v>
      </c>
      <c r="AC1866" s="57">
        <v>99</v>
      </c>
      <c r="AD1866" s="57">
        <v>133</v>
      </c>
      <c r="AE1866" s="57">
        <v>111</v>
      </c>
      <c r="AF1866" s="57">
        <v>109</v>
      </c>
      <c r="AG1866" s="57">
        <v>91</v>
      </c>
      <c r="AH1866" s="74">
        <v>7.58</v>
      </c>
      <c r="AI1866" s="74">
        <v>5.54</v>
      </c>
      <c r="AJ1866" s="74">
        <v>9.5399999999999991</v>
      </c>
    </row>
    <row r="1867" spans="1:36" x14ac:dyDescent="0.35">
      <c r="A1867" t="s">
        <v>2768</v>
      </c>
      <c r="AC1867" s="57">
        <v>92</v>
      </c>
      <c r="AD1867" s="57">
        <v>122</v>
      </c>
      <c r="AE1867" s="57">
        <v>104</v>
      </c>
      <c r="AF1867" s="57">
        <v>79</v>
      </c>
      <c r="AG1867" s="57">
        <v>90</v>
      </c>
      <c r="AH1867" s="74">
        <v>-0.04</v>
      </c>
      <c r="AI1867" s="74">
        <v>-0.66</v>
      </c>
      <c r="AJ1867" s="74">
        <v>7.23</v>
      </c>
    </row>
    <row r="1868" spans="1:36" x14ac:dyDescent="0.35">
      <c r="A1868" t="s">
        <v>2769</v>
      </c>
      <c r="AC1868" s="57">
        <v>91</v>
      </c>
      <c r="AD1868" s="57">
        <v>120</v>
      </c>
      <c r="AE1868" s="57">
        <v>102</v>
      </c>
      <c r="AF1868" s="57">
        <v>84</v>
      </c>
      <c r="AG1868" s="57">
        <v>92</v>
      </c>
      <c r="AH1868" s="74">
        <v>-1.27</v>
      </c>
      <c r="AI1868" s="74">
        <v>-1.81</v>
      </c>
      <c r="AJ1868" s="74">
        <v>5.71</v>
      </c>
    </row>
    <row r="1869" spans="1:36" x14ac:dyDescent="0.35">
      <c r="A1869" t="s">
        <v>2770</v>
      </c>
      <c r="AC1869" s="57">
        <v>92</v>
      </c>
      <c r="AD1869" s="57">
        <v>121</v>
      </c>
      <c r="AE1869" s="57">
        <v>103</v>
      </c>
      <c r="AF1869" s="57">
        <v>83</v>
      </c>
      <c r="AG1869" s="57">
        <v>95</v>
      </c>
      <c r="AH1869" s="74">
        <v>-1.21</v>
      </c>
      <c r="AI1869" s="74">
        <v>-1.39</v>
      </c>
      <c r="AJ1869" s="74">
        <v>4.08</v>
      </c>
    </row>
    <row r="1870" spans="1:36" x14ac:dyDescent="0.35">
      <c r="A1870" t="s">
        <v>2771</v>
      </c>
      <c r="AC1870" s="57">
        <v>92</v>
      </c>
      <c r="AD1870" s="57">
        <v>119</v>
      </c>
      <c r="AE1870" s="57">
        <v>102</v>
      </c>
      <c r="AF1870" s="57">
        <v>86</v>
      </c>
      <c r="AG1870" s="57">
        <v>95</v>
      </c>
      <c r="AH1870" s="74">
        <v>4.82</v>
      </c>
      <c r="AI1870" s="74">
        <v>3.14</v>
      </c>
      <c r="AJ1870" s="74">
        <v>0.86</v>
      </c>
    </row>
    <row r="1871" spans="1:36" x14ac:dyDescent="0.35">
      <c r="A1871" t="s">
        <v>2772</v>
      </c>
      <c r="AC1871" s="57">
        <v>91</v>
      </c>
      <c r="AD1871" s="57">
        <v>116</v>
      </c>
      <c r="AE1871" s="57">
        <v>100</v>
      </c>
      <c r="AF1871" s="57">
        <v>77</v>
      </c>
      <c r="AG1871" s="57">
        <v>101</v>
      </c>
      <c r="AH1871" s="74">
        <v>6.66</v>
      </c>
      <c r="AI1871" s="74">
        <v>7.72</v>
      </c>
      <c r="AJ1871" s="74">
        <v>5.39</v>
      </c>
    </row>
    <row r="1872" spans="1:36" x14ac:dyDescent="0.35">
      <c r="A1872" t="s">
        <v>2773</v>
      </c>
      <c r="AC1872" s="57">
        <v>94</v>
      </c>
      <c r="AD1872" s="57">
        <v>124</v>
      </c>
      <c r="AE1872" s="57">
        <v>103</v>
      </c>
      <c r="AF1872" s="57">
        <v>100</v>
      </c>
      <c r="AG1872" s="57">
        <v>102</v>
      </c>
      <c r="AH1872" s="74">
        <v>0.98</v>
      </c>
      <c r="AI1872" s="74">
        <v>4.82</v>
      </c>
      <c r="AJ1872" s="74">
        <v>-1</v>
      </c>
    </row>
    <row r="1873" spans="1:36" x14ac:dyDescent="0.35">
      <c r="A1873" t="s">
        <v>2774</v>
      </c>
      <c r="AC1873" s="57">
        <v>96</v>
      </c>
      <c r="AD1873" s="57">
        <v>131</v>
      </c>
      <c r="AE1873" s="57">
        <v>113</v>
      </c>
      <c r="AF1873" s="57">
        <v>130</v>
      </c>
      <c r="AG1873" s="57">
        <v>104</v>
      </c>
      <c r="AH1873" s="74">
        <v>-4.43</v>
      </c>
      <c r="AI1873" s="74">
        <v>-7.9</v>
      </c>
      <c r="AJ1873" s="74">
        <v>-0.79</v>
      </c>
    </row>
    <row r="1874" spans="1:36" x14ac:dyDescent="0.35">
      <c r="A1874" t="s">
        <v>2775</v>
      </c>
      <c r="AC1874" s="57">
        <v>91</v>
      </c>
      <c r="AD1874" s="57">
        <v>123</v>
      </c>
      <c r="AE1874" s="57">
        <v>105</v>
      </c>
      <c r="AF1874" s="57">
        <v>79</v>
      </c>
      <c r="AG1874" s="57">
        <v>105</v>
      </c>
      <c r="AH1874" s="74">
        <v>-33.409999999999997</v>
      </c>
      <c r="AI1874" s="74">
        <v>-22.23</v>
      </c>
      <c r="AJ1874" s="74">
        <v>-12.03</v>
      </c>
    </row>
    <row r="1875" spans="1:36" x14ac:dyDescent="0.35">
      <c r="A1875" t="s">
        <v>2776</v>
      </c>
      <c r="AC1875" s="57">
        <v>91</v>
      </c>
      <c r="AD1875" s="57">
        <v>121</v>
      </c>
      <c r="AE1875" s="57">
        <v>102</v>
      </c>
      <c r="AF1875" s="57">
        <v>84</v>
      </c>
      <c r="AG1875" s="57">
        <v>105</v>
      </c>
      <c r="AH1875" s="74">
        <v>-35.57</v>
      </c>
      <c r="AI1875" s="74">
        <v>-21.75</v>
      </c>
      <c r="AJ1875" s="74">
        <v>-27.91</v>
      </c>
    </row>
    <row r="1876" spans="1:36" x14ac:dyDescent="0.35">
      <c r="A1876" t="s">
        <v>2777</v>
      </c>
      <c r="AC1876" s="57">
        <v>92</v>
      </c>
      <c r="AD1876" s="57">
        <v>121</v>
      </c>
      <c r="AE1876" s="57">
        <v>103</v>
      </c>
      <c r="AF1876" s="57">
        <v>84</v>
      </c>
      <c r="AG1876" s="57">
        <v>97</v>
      </c>
      <c r="AH1876" s="74">
        <v>-64.459999999999994</v>
      </c>
      <c r="AI1876" s="74">
        <v>-52.29</v>
      </c>
      <c r="AJ1876" s="74">
        <v>-72.11</v>
      </c>
    </row>
    <row r="1877" spans="1:36" x14ac:dyDescent="0.35">
      <c r="A1877" t="s">
        <v>2778</v>
      </c>
      <c r="AC1877" s="57">
        <v>93</v>
      </c>
      <c r="AD1877" s="57">
        <v>120</v>
      </c>
      <c r="AE1877" s="57">
        <v>103</v>
      </c>
      <c r="AF1877" s="57">
        <v>87</v>
      </c>
      <c r="AG1877" s="57">
        <v>98</v>
      </c>
      <c r="AH1877" s="74">
        <v>-12.72</v>
      </c>
      <c r="AI1877" s="74">
        <v>-6.48</v>
      </c>
      <c r="AJ1877" s="74">
        <v>14.48</v>
      </c>
    </row>
    <row r="1878" spans="1:36" x14ac:dyDescent="0.35">
      <c r="A1878" t="s">
        <v>2779</v>
      </c>
      <c r="AC1878" s="57">
        <v>93</v>
      </c>
      <c r="AD1878" s="57">
        <v>116</v>
      </c>
      <c r="AE1878" s="57">
        <v>99</v>
      </c>
      <c r="AF1878" s="57">
        <v>81</v>
      </c>
      <c r="AG1878" s="57">
        <v>98</v>
      </c>
      <c r="AH1878" s="74">
        <v>81.540000000000006</v>
      </c>
      <c r="AI1878" s="74">
        <v>82.96</v>
      </c>
      <c r="AJ1878" s="74">
        <v>121.11</v>
      </c>
    </row>
    <row r="1879" spans="1:36" x14ac:dyDescent="0.35">
      <c r="A1879" t="s">
        <v>2780</v>
      </c>
      <c r="AC1879" s="57">
        <v>94</v>
      </c>
      <c r="AD1879" s="57">
        <v>122</v>
      </c>
      <c r="AE1879" s="57">
        <v>101</v>
      </c>
      <c r="AF1879" s="57">
        <v>120</v>
      </c>
      <c r="AG1879" s="57">
        <v>100</v>
      </c>
      <c r="AH1879" s="74">
        <v>15.54</v>
      </c>
      <c r="AI1879" s="74">
        <v>19.350000000000001</v>
      </c>
      <c r="AJ1879" s="74">
        <v>19.7</v>
      </c>
    </row>
    <row r="1880" spans="1:36" x14ac:dyDescent="0.35">
      <c r="A1880" t="s">
        <v>2781</v>
      </c>
      <c r="AC1880" s="57">
        <v>98</v>
      </c>
      <c r="AD1880" s="57">
        <v>132</v>
      </c>
      <c r="AE1880" s="57">
        <v>111</v>
      </c>
      <c r="AF1880" s="57">
        <v>125</v>
      </c>
      <c r="AG1880" s="57">
        <v>99</v>
      </c>
      <c r="AH1880" s="74">
        <v>18.46</v>
      </c>
      <c r="AI1880" s="74">
        <v>21.7</v>
      </c>
      <c r="AJ1880" s="74">
        <v>8.99</v>
      </c>
    </row>
    <row r="1881" spans="1:36" x14ac:dyDescent="0.35">
      <c r="A1881" t="s">
        <v>2782</v>
      </c>
      <c r="AC1881" s="57">
        <v>92</v>
      </c>
      <c r="AD1881" s="57">
        <v>121</v>
      </c>
      <c r="AE1881" s="57">
        <v>104</v>
      </c>
      <c r="AF1881" s="57">
        <v>80</v>
      </c>
      <c r="AG1881" s="57">
        <v>99</v>
      </c>
      <c r="AH1881" s="74">
        <v>50.5</v>
      </c>
      <c r="AI1881" s="74">
        <v>38.630000000000003</v>
      </c>
      <c r="AJ1881" s="74">
        <v>11.77</v>
      </c>
    </row>
    <row r="1882" spans="1:36" x14ac:dyDescent="0.35">
      <c r="A1882" t="s">
        <v>2783</v>
      </c>
      <c r="AC1882" s="57">
        <v>92</v>
      </c>
      <c r="AD1882" s="57">
        <v>121</v>
      </c>
      <c r="AE1882" s="57">
        <v>102</v>
      </c>
      <c r="AF1882" s="57">
        <v>86</v>
      </c>
      <c r="AG1882" s="57">
        <v>99</v>
      </c>
      <c r="AH1882" s="74">
        <v>35.21</v>
      </c>
      <c r="AI1882" s="74">
        <v>22.69</v>
      </c>
      <c r="AJ1882" s="74">
        <v>6.66</v>
      </c>
    </row>
    <row r="1883" spans="1:36" x14ac:dyDescent="0.35">
      <c r="A1883" t="s">
        <v>2784</v>
      </c>
      <c r="AC1883" s="57">
        <v>92</v>
      </c>
      <c r="AD1883" s="57">
        <v>119</v>
      </c>
      <c r="AE1883" s="57">
        <v>103</v>
      </c>
      <c r="AF1883" s="57">
        <v>85</v>
      </c>
      <c r="AG1883" s="57">
        <v>109</v>
      </c>
      <c r="AH1883" s="74">
        <v>26.58</v>
      </c>
      <c r="AI1883" s="74">
        <v>15.87</v>
      </c>
      <c r="AJ1883" s="74">
        <v>3.07</v>
      </c>
    </row>
    <row r="1884" spans="1:36" x14ac:dyDescent="0.35">
      <c r="A1884" t="s">
        <v>2785</v>
      </c>
      <c r="AC1884" s="57">
        <v>91</v>
      </c>
      <c r="AD1884" s="57">
        <v>116</v>
      </c>
      <c r="AE1884" s="57">
        <v>100</v>
      </c>
      <c r="AF1884" s="57">
        <v>87</v>
      </c>
      <c r="AG1884" s="57">
        <v>104</v>
      </c>
      <c r="AH1884" s="74">
        <v>30.68</v>
      </c>
      <c r="AI1884" s="74">
        <v>21.03</v>
      </c>
      <c r="AJ1884" s="74">
        <v>2.61</v>
      </c>
    </row>
    <row r="1885" spans="1:36" x14ac:dyDescent="0.35">
      <c r="A1885" t="s">
        <v>2786</v>
      </c>
      <c r="AC1885" s="57">
        <v>90</v>
      </c>
      <c r="AD1885" s="57">
        <v>114</v>
      </c>
      <c r="AE1885" s="57">
        <v>98</v>
      </c>
      <c r="AF1885" s="57">
        <v>81</v>
      </c>
      <c r="AG1885" s="57">
        <v>104</v>
      </c>
      <c r="AH1885" s="74">
        <v>19.170000000000002</v>
      </c>
      <c r="AI1885" s="74">
        <v>18.190000000000001</v>
      </c>
      <c r="AJ1885" s="74">
        <v>8.98</v>
      </c>
    </row>
    <row r="1886" spans="1:36" x14ac:dyDescent="0.35">
      <c r="A1886" t="s">
        <v>2787</v>
      </c>
      <c r="AC1886" s="57">
        <v>99</v>
      </c>
      <c r="AD1886" s="57">
        <v>128</v>
      </c>
      <c r="AE1886" s="57">
        <v>104</v>
      </c>
      <c r="AF1886" s="57">
        <v>112</v>
      </c>
      <c r="AG1886" s="57">
        <v>103</v>
      </c>
      <c r="AH1886" s="74">
        <v>3.6</v>
      </c>
      <c r="AI1886" s="74">
        <v>8.01</v>
      </c>
      <c r="AJ1886" s="74">
        <v>8.93</v>
      </c>
    </row>
    <row r="1887" spans="1:36" x14ac:dyDescent="0.35">
      <c r="A1887" t="s">
        <v>2788</v>
      </c>
      <c r="AC1887" s="57">
        <v>97</v>
      </c>
      <c r="AD1887" s="57">
        <v>135</v>
      </c>
      <c r="AE1887" s="57">
        <v>111</v>
      </c>
      <c r="AF1887" s="57">
        <v>108</v>
      </c>
      <c r="AG1887" s="57">
        <v>102</v>
      </c>
      <c r="AH1887" s="74">
        <v>2.36</v>
      </c>
      <c r="AI1887" s="74">
        <v>-0.28999999999999998</v>
      </c>
      <c r="AJ1887" s="74">
        <v>6.35</v>
      </c>
    </row>
    <row r="1888" spans="1:36" x14ac:dyDescent="0.35">
      <c r="A1888" t="s">
        <v>2789</v>
      </c>
      <c r="AC1888" s="57">
        <v>94</v>
      </c>
      <c r="AD1888" s="57">
        <v>123</v>
      </c>
      <c r="AE1888" s="57">
        <v>106</v>
      </c>
      <c r="AF1888" s="57">
        <v>80</v>
      </c>
      <c r="AG1888" s="57">
        <v>102</v>
      </c>
      <c r="AH1888" s="74">
        <v>9.77</v>
      </c>
      <c r="AI1888" s="74">
        <v>7.1</v>
      </c>
      <c r="AJ1888" s="74">
        <v>6.43</v>
      </c>
    </row>
    <row r="1889" spans="1:36" x14ac:dyDescent="0.35">
      <c r="A1889" t="s">
        <v>2790</v>
      </c>
      <c r="AC1889" s="57">
        <v>94</v>
      </c>
      <c r="AD1889" s="57">
        <v>122</v>
      </c>
      <c r="AE1889" s="57">
        <v>104</v>
      </c>
      <c r="AF1889" s="57">
        <v>87</v>
      </c>
      <c r="AG1889" s="57">
        <v>101</v>
      </c>
      <c r="AH1889" s="74">
        <v>9.51</v>
      </c>
      <c r="AI1889" s="74">
        <v>9.6199999999999992</v>
      </c>
      <c r="AJ1889" s="74">
        <v>8.31</v>
      </c>
    </row>
    <row r="1890" spans="1:36" x14ac:dyDescent="0.35">
      <c r="A1890" t="s">
        <v>2791</v>
      </c>
      <c r="AC1890" s="57">
        <v>93</v>
      </c>
      <c r="AD1890" s="57">
        <v>120</v>
      </c>
      <c r="AE1890" s="57">
        <v>104</v>
      </c>
      <c r="AF1890" s="57">
        <v>88</v>
      </c>
      <c r="AG1890" s="57">
        <v>96</v>
      </c>
      <c r="AH1890" s="74">
        <v>6.68</v>
      </c>
      <c r="AI1890" s="74">
        <v>5.98</v>
      </c>
      <c r="AJ1890" s="74">
        <v>9.18</v>
      </c>
    </row>
    <row r="1891" spans="1:36" x14ac:dyDescent="0.35">
      <c r="A1891" t="s">
        <v>2792</v>
      </c>
      <c r="AC1891" s="57">
        <v>95</v>
      </c>
      <c r="AD1891" s="57">
        <v>119</v>
      </c>
      <c r="AE1891" s="57">
        <v>103</v>
      </c>
      <c r="AF1891" s="57">
        <v>89</v>
      </c>
      <c r="AG1891" s="57">
        <v>103</v>
      </c>
      <c r="AH1891" s="74">
        <v>11.02</v>
      </c>
      <c r="AI1891" s="74">
        <v>9.49</v>
      </c>
      <c r="AJ1891" s="74">
        <v>11.38</v>
      </c>
    </row>
    <row r="1892" spans="1:36" x14ac:dyDescent="0.35">
      <c r="A1892" t="s">
        <v>2793</v>
      </c>
      <c r="AC1892" s="57">
        <v>95</v>
      </c>
      <c r="AD1892" s="57">
        <v>118</v>
      </c>
      <c r="AE1892" s="57">
        <v>102</v>
      </c>
      <c r="AF1892" s="57">
        <v>82</v>
      </c>
      <c r="AG1892" s="57">
        <v>100</v>
      </c>
      <c r="AH1892" s="74">
        <v>15.84</v>
      </c>
      <c r="AI1892" s="74">
        <v>13.29</v>
      </c>
      <c r="AJ1892" s="74">
        <v>12.49</v>
      </c>
    </row>
    <row r="1893" spans="1:36" x14ac:dyDescent="0.35">
      <c r="A1893" t="s">
        <v>2794</v>
      </c>
      <c r="AC1893" s="57">
        <v>100</v>
      </c>
      <c r="AD1893" s="57">
        <v>129</v>
      </c>
      <c r="AE1893" s="57">
        <v>105</v>
      </c>
      <c r="AF1893" s="57">
        <v>92</v>
      </c>
      <c r="AG1893" s="57">
        <v>100</v>
      </c>
      <c r="AH1893" s="74">
        <v>3.2</v>
      </c>
      <c r="AI1893" s="74">
        <v>4.6900000000000004</v>
      </c>
      <c r="AJ1893" s="74">
        <v>10.32</v>
      </c>
    </row>
    <row r="1894" spans="1:36" x14ac:dyDescent="0.35">
      <c r="A1894" t="s">
        <v>2795</v>
      </c>
      <c r="AC1894" s="57">
        <v>104</v>
      </c>
      <c r="AD1894" s="57">
        <v>139</v>
      </c>
      <c r="AE1894" s="57">
        <v>114</v>
      </c>
      <c r="AF1894" s="57">
        <v>100</v>
      </c>
      <c r="AG1894" s="57">
        <v>102</v>
      </c>
      <c r="AH1894" s="74">
        <v>2.02</v>
      </c>
      <c r="AI1894" s="74">
        <v>-0.26</v>
      </c>
      <c r="AJ1894" s="74">
        <v>3.57</v>
      </c>
    </row>
    <row r="1895" spans="1:36" x14ac:dyDescent="0.35">
      <c r="A1895" t="s">
        <v>2796</v>
      </c>
      <c r="AC1895" s="57">
        <v>95</v>
      </c>
      <c r="AD1895" s="57">
        <v>124</v>
      </c>
      <c r="AE1895" s="57">
        <v>106</v>
      </c>
      <c r="AF1895" s="57">
        <v>76</v>
      </c>
      <c r="AG1895" s="57">
        <v>102</v>
      </c>
      <c r="AH1895" s="74">
        <v>3.71</v>
      </c>
      <c r="AI1895" s="74">
        <v>2.38</v>
      </c>
      <c r="AJ1895" s="74">
        <v>6.08</v>
      </c>
    </row>
    <row r="1896" spans="1:36" x14ac:dyDescent="0.35">
      <c r="A1896" t="s">
        <v>2797</v>
      </c>
      <c r="AC1896" s="57">
        <v>95</v>
      </c>
      <c r="AD1896" s="57">
        <v>123</v>
      </c>
      <c r="AE1896" s="57">
        <v>105</v>
      </c>
      <c r="AF1896" s="57">
        <v>82</v>
      </c>
      <c r="AG1896" s="57">
        <v>102</v>
      </c>
      <c r="AH1896" s="74">
        <v>11.7</v>
      </c>
      <c r="AI1896" s="74">
        <v>7.35</v>
      </c>
      <c r="AJ1896" s="74">
        <v>6.21</v>
      </c>
    </row>
    <row r="1897" spans="1:36" x14ac:dyDescent="0.35">
      <c r="A1897" t="s">
        <v>2798</v>
      </c>
      <c r="AC1897" s="57">
        <v>95</v>
      </c>
      <c r="AD1897" s="57">
        <v>122</v>
      </c>
      <c r="AE1897" s="57">
        <v>105</v>
      </c>
      <c r="AF1897" s="57">
        <v>82</v>
      </c>
      <c r="AG1897" s="57">
        <v>106</v>
      </c>
      <c r="AH1897" s="74">
        <v>0.22</v>
      </c>
      <c r="AI1897" s="74">
        <v>-1.03</v>
      </c>
      <c r="AJ1897" s="74">
        <v>1.68</v>
      </c>
    </row>
    <row r="1898" spans="1:36" x14ac:dyDescent="0.35">
      <c r="A1898" t="s">
        <v>2799</v>
      </c>
      <c r="AC1898" s="57">
        <v>94</v>
      </c>
      <c r="AD1898" s="57">
        <v>119</v>
      </c>
      <c r="AE1898" s="57">
        <v>103</v>
      </c>
      <c r="AF1898" s="57">
        <v>83</v>
      </c>
      <c r="AG1898" s="57">
        <v>104</v>
      </c>
      <c r="AH1898" s="74">
        <v>2.72</v>
      </c>
      <c r="AI1898" s="74">
        <v>2.85</v>
      </c>
      <c r="AJ1898" s="74">
        <v>4.3600000000000003</v>
      </c>
    </row>
    <row r="1899" spans="1:36" x14ac:dyDescent="0.35">
      <c r="A1899" t="s">
        <v>2800</v>
      </c>
      <c r="AC1899" s="57">
        <v>95</v>
      </c>
      <c r="AD1899" s="57">
        <v>119</v>
      </c>
      <c r="AE1899" s="57">
        <v>103</v>
      </c>
      <c r="AF1899" s="57">
        <v>75</v>
      </c>
      <c r="AG1899" s="57">
        <v>106</v>
      </c>
      <c r="AH1899" s="74">
        <v>0.13</v>
      </c>
      <c r="AI1899" s="74">
        <v>-7.0000000000000007E-2</v>
      </c>
      <c r="AJ1899" s="74">
        <v>3.96</v>
      </c>
    </row>
    <row r="1900" spans="1:36" x14ac:dyDescent="0.35">
      <c r="A1900" t="s">
        <v>2801</v>
      </c>
      <c r="AC1900" s="57">
        <v>101</v>
      </c>
      <c r="AD1900" s="57">
        <v>130</v>
      </c>
      <c r="AE1900" s="57">
        <v>106</v>
      </c>
      <c r="AF1900" s="57">
        <v>100</v>
      </c>
      <c r="AG1900" s="57">
        <v>107</v>
      </c>
      <c r="AH1900" s="74">
        <v>-7.49</v>
      </c>
      <c r="AI1900" s="74">
        <v>-1.49</v>
      </c>
      <c r="AJ1900" s="74">
        <v>8.7200000000000006</v>
      </c>
    </row>
    <row r="1901" spans="1:36" x14ac:dyDescent="0.35">
      <c r="A1901" t="s">
        <v>2802</v>
      </c>
      <c r="AC1901" s="57">
        <v>106</v>
      </c>
      <c r="AD1901" s="57">
        <v>142</v>
      </c>
      <c r="AE1901" s="57">
        <v>117</v>
      </c>
      <c r="AF1901" s="57">
        <v>98</v>
      </c>
      <c r="AG1901" s="57">
        <v>107</v>
      </c>
      <c r="AH1901" s="74">
        <v>-56.26</v>
      </c>
      <c r="AI1901" s="74">
        <v>-47.97</v>
      </c>
      <c r="AJ1901" s="74">
        <v>-6.12</v>
      </c>
    </row>
    <row r="1902" spans="1:36" x14ac:dyDescent="0.35">
      <c r="A1902" t="s">
        <v>2803</v>
      </c>
      <c r="AC1902" s="57">
        <v>95</v>
      </c>
      <c r="AD1902" s="57">
        <v>126</v>
      </c>
      <c r="AE1902" s="57">
        <v>107</v>
      </c>
      <c r="AF1902" s="57">
        <v>77</v>
      </c>
      <c r="AG1902" s="57">
        <v>107</v>
      </c>
      <c r="AH1902" s="74">
        <v>-7.77</v>
      </c>
      <c r="AI1902" s="74">
        <v>-4.47</v>
      </c>
      <c r="AJ1902" s="74">
        <v>-0.09</v>
      </c>
    </row>
    <row r="1903" spans="1:36" x14ac:dyDescent="0.35">
      <c r="A1903" t="s">
        <v>2804</v>
      </c>
      <c r="AC1903" s="57">
        <v>94</v>
      </c>
      <c r="AD1903" s="57">
        <v>123</v>
      </c>
      <c r="AE1903" s="57">
        <v>105</v>
      </c>
      <c r="AF1903" s="57">
        <v>84</v>
      </c>
      <c r="AG1903" s="57">
        <v>107</v>
      </c>
      <c r="AH1903" s="74">
        <v>-0.13</v>
      </c>
      <c r="AI1903" s="74">
        <v>-0.15</v>
      </c>
      <c r="AJ1903" s="74">
        <v>1.93</v>
      </c>
    </row>
    <row r="1904" spans="1:36" x14ac:dyDescent="0.35">
      <c r="A1904" t="s">
        <v>2805</v>
      </c>
      <c r="AC1904" s="57">
        <v>94</v>
      </c>
      <c r="AD1904" s="57">
        <v>123</v>
      </c>
      <c r="AE1904" s="57">
        <v>105</v>
      </c>
      <c r="AF1904" s="57">
        <v>84</v>
      </c>
      <c r="AG1904" s="57">
        <v>100</v>
      </c>
      <c r="AH1904" s="74">
        <v>1.39</v>
      </c>
      <c r="AI1904" s="74">
        <v>0.74</v>
      </c>
      <c r="AJ1904" s="74">
        <v>1</v>
      </c>
    </row>
    <row r="1905" spans="1:36" x14ac:dyDescent="0.35">
      <c r="A1905" t="s">
        <v>2806</v>
      </c>
      <c r="AC1905" s="57">
        <v>94</v>
      </c>
      <c r="AD1905" s="57">
        <v>120</v>
      </c>
      <c r="AE1905" s="57">
        <v>104</v>
      </c>
      <c r="AF1905" s="57">
        <v>85</v>
      </c>
      <c r="AG1905" s="57">
        <v>100</v>
      </c>
      <c r="AH1905" s="74">
        <v>3.11</v>
      </c>
      <c r="AI1905" s="74">
        <v>3.15</v>
      </c>
      <c r="AJ1905" s="74">
        <v>1.68</v>
      </c>
    </row>
    <row r="1906" spans="1:36" x14ac:dyDescent="0.35">
      <c r="A1906" t="s">
        <v>2807</v>
      </c>
      <c r="AC1906" s="57">
        <v>95</v>
      </c>
      <c r="AD1906" s="57">
        <v>119</v>
      </c>
      <c r="AE1906" s="57">
        <v>103</v>
      </c>
      <c r="AF1906" s="57">
        <v>76</v>
      </c>
      <c r="AG1906" s="57">
        <v>100</v>
      </c>
      <c r="AH1906" s="74">
        <v>5.42</v>
      </c>
      <c r="AI1906" s="74">
        <v>5.05</v>
      </c>
      <c r="AJ1906" s="74">
        <v>6.67</v>
      </c>
    </row>
    <row r="1907" spans="1:36" x14ac:dyDescent="0.35">
      <c r="A1907" t="s">
        <v>2808</v>
      </c>
      <c r="AC1907" s="57">
        <v>100</v>
      </c>
      <c r="AD1907" s="57">
        <v>128</v>
      </c>
      <c r="AE1907" s="57">
        <v>106</v>
      </c>
      <c r="AF1907" s="57">
        <v>99</v>
      </c>
      <c r="AG1907" s="57">
        <v>100</v>
      </c>
      <c r="AH1907" s="74">
        <v>5.57</v>
      </c>
      <c r="AI1907" s="74">
        <v>9.36</v>
      </c>
      <c r="AJ1907" s="74">
        <v>7.54</v>
      </c>
    </row>
    <row r="1908" spans="1:36" x14ac:dyDescent="0.35">
      <c r="A1908" t="s">
        <v>2809</v>
      </c>
      <c r="AC1908" s="57">
        <v>103</v>
      </c>
      <c r="AD1908" s="57">
        <v>138</v>
      </c>
      <c r="AE1908" s="57">
        <v>116</v>
      </c>
      <c r="AF1908" s="57">
        <v>103</v>
      </c>
      <c r="AG1908" s="57">
        <v>99</v>
      </c>
      <c r="AH1908" s="74">
        <v>1.01</v>
      </c>
      <c r="AI1908" s="74">
        <v>0.75</v>
      </c>
      <c r="AJ1908" s="74">
        <v>7.12</v>
      </c>
    </row>
    <row r="1909" spans="1:36" x14ac:dyDescent="0.35">
      <c r="A1909" t="s">
        <v>2810</v>
      </c>
      <c r="AC1909" s="57">
        <v>95</v>
      </c>
      <c r="AD1909" s="57">
        <v>125</v>
      </c>
      <c r="AE1909" s="57">
        <v>107</v>
      </c>
      <c r="AF1909" s="57">
        <v>78</v>
      </c>
      <c r="AG1909" s="57">
        <v>99</v>
      </c>
      <c r="AH1909" s="74">
        <v>2.64</v>
      </c>
      <c r="AI1909" s="74">
        <v>1.67</v>
      </c>
      <c r="AJ1909" s="74">
        <v>17.89</v>
      </c>
    </row>
    <row r="1910" spans="1:36" x14ac:dyDescent="0.35">
      <c r="A1910" t="s">
        <v>2811</v>
      </c>
      <c r="AC1910" s="57">
        <v>95</v>
      </c>
      <c r="AD1910" s="57">
        <v>124</v>
      </c>
      <c r="AE1910" s="57">
        <v>106</v>
      </c>
      <c r="AF1910" s="57">
        <v>84</v>
      </c>
      <c r="AG1910" s="57">
        <v>98</v>
      </c>
      <c r="AH1910" s="74">
        <v>3.33</v>
      </c>
      <c r="AI1910" s="74">
        <v>4.0999999999999996</v>
      </c>
      <c r="AJ1910" s="74">
        <v>11.64</v>
      </c>
    </row>
    <row r="1911" spans="1:36" x14ac:dyDescent="0.35">
      <c r="A1911" t="s">
        <v>2812</v>
      </c>
      <c r="AC1911" s="57">
        <v>95</v>
      </c>
      <c r="AD1911" s="57">
        <v>123</v>
      </c>
      <c r="AE1911" s="57">
        <v>107</v>
      </c>
      <c r="AF1911" s="57">
        <v>83</v>
      </c>
      <c r="AG1911" s="57">
        <v>100</v>
      </c>
      <c r="AH1911" s="74">
        <v>3.49</v>
      </c>
      <c r="AI1911" s="74">
        <v>4.03</v>
      </c>
      <c r="AJ1911" s="74">
        <v>11.84</v>
      </c>
    </row>
    <row r="1912" spans="1:36" x14ac:dyDescent="0.35">
      <c r="A1912" t="s">
        <v>2813</v>
      </c>
      <c r="AC1912" s="57">
        <v>96</v>
      </c>
      <c r="AD1912" s="57">
        <v>121</v>
      </c>
      <c r="AE1912" s="57">
        <v>106</v>
      </c>
      <c r="AF1912" s="57">
        <v>86</v>
      </c>
      <c r="AG1912" s="57">
        <v>100</v>
      </c>
      <c r="AH1912" s="74">
        <v>7</v>
      </c>
      <c r="AI1912" s="74">
        <v>8.48</v>
      </c>
      <c r="AJ1912" s="74">
        <v>10.91</v>
      </c>
    </row>
    <row r="1913" spans="1:36" x14ac:dyDescent="0.35">
      <c r="A1913" t="s">
        <v>2814</v>
      </c>
      <c r="AC1913" s="57">
        <v>95</v>
      </c>
      <c r="AD1913" s="57">
        <v>120</v>
      </c>
      <c r="AE1913" s="57">
        <v>105</v>
      </c>
      <c r="AF1913" s="57">
        <v>77</v>
      </c>
      <c r="AG1913" s="57">
        <v>100</v>
      </c>
      <c r="AH1913" s="74">
        <v>7.01</v>
      </c>
      <c r="AI1913" s="74">
        <v>6.39</v>
      </c>
      <c r="AJ1913" s="74">
        <v>13.85</v>
      </c>
    </row>
    <row r="1914" spans="1:36" x14ac:dyDescent="0.35">
      <c r="A1914" t="s">
        <v>2815</v>
      </c>
      <c r="AC1914" s="57">
        <v>101</v>
      </c>
      <c r="AD1914" s="57">
        <v>131</v>
      </c>
      <c r="AE1914" s="57">
        <v>108</v>
      </c>
      <c r="AF1914" s="57">
        <v>89</v>
      </c>
      <c r="AG1914" s="57">
        <v>100</v>
      </c>
      <c r="AH1914" s="74">
        <v>6.15</v>
      </c>
      <c r="AI1914" s="74">
        <v>6.69</v>
      </c>
      <c r="AJ1914" s="74">
        <v>14.04</v>
      </c>
    </row>
    <row r="1915" spans="1:36" x14ac:dyDescent="0.35">
      <c r="A1915" t="s">
        <v>2816</v>
      </c>
      <c r="AC1915" s="57">
        <v>103</v>
      </c>
      <c r="AD1915" s="57">
        <v>141</v>
      </c>
      <c r="AE1915" s="57">
        <v>122</v>
      </c>
      <c r="AF1915" s="57">
        <v>88</v>
      </c>
      <c r="AG1915" s="57">
        <v>100</v>
      </c>
      <c r="AH1915" s="74">
        <v>3.59</v>
      </c>
      <c r="AI1915" s="74">
        <v>-1.2</v>
      </c>
      <c r="AJ1915" s="74">
        <v>4.2699999999999996</v>
      </c>
    </row>
    <row r="1916" spans="1:36" x14ac:dyDescent="0.35">
      <c r="A1916" t="s">
        <v>2817</v>
      </c>
      <c r="AC1916" s="57">
        <v>97</v>
      </c>
      <c r="AD1916" s="57">
        <v>127</v>
      </c>
      <c r="AE1916" s="57">
        <v>110</v>
      </c>
      <c r="AF1916" s="57">
        <v>80</v>
      </c>
      <c r="AG1916" s="57">
        <v>100</v>
      </c>
      <c r="AH1916" s="74">
        <v>-10.8</v>
      </c>
      <c r="AI1916" s="74">
        <v>-5.73</v>
      </c>
      <c r="AJ1916" s="74">
        <v>-2.65</v>
      </c>
    </row>
    <row r="1917" spans="1:36" x14ac:dyDescent="0.35">
      <c r="A1917" t="s">
        <v>2818</v>
      </c>
      <c r="AC1917" s="57">
        <v>96</v>
      </c>
      <c r="AD1917" s="57">
        <v>127</v>
      </c>
      <c r="AE1917" s="57">
        <v>109</v>
      </c>
      <c r="AF1917" s="57">
        <v>85</v>
      </c>
      <c r="AG1917" s="57">
        <v>100</v>
      </c>
      <c r="AH1917" s="74">
        <v>-4.2699999999999996</v>
      </c>
      <c r="AI1917" s="74">
        <v>1.08</v>
      </c>
      <c r="AJ1917" s="74">
        <v>0.68</v>
      </c>
    </row>
    <row r="1918" spans="1:36" x14ac:dyDescent="0.35">
      <c r="A1918" t="s">
        <v>2819</v>
      </c>
      <c r="AC1918" s="57">
        <v>96</v>
      </c>
      <c r="AD1918" s="57">
        <v>125</v>
      </c>
      <c r="AE1918" s="57">
        <v>108</v>
      </c>
      <c r="AF1918" s="57">
        <v>84</v>
      </c>
      <c r="AG1918" s="57">
        <v>100</v>
      </c>
      <c r="AH1918" s="74">
        <v>-0.64</v>
      </c>
      <c r="AI1918" s="74">
        <v>5.83</v>
      </c>
      <c r="AJ1918" s="74">
        <v>1.17</v>
      </c>
    </row>
    <row r="1919" spans="1:36" x14ac:dyDescent="0.35">
      <c r="A1919" t="s">
        <v>2820</v>
      </c>
      <c r="AC1919" s="57">
        <v>96</v>
      </c>
      <c r="AD1919" s="57">
        <v>123</v>
      </c>
      <c r="AE1919" s="57">
        <v>107</v>
      </c>
      <c r="AF1919" s="57">
        <v>85</v>
      </c>
      <c r="AG1919" s="57">
        <v>100</v>
      </c>
      <c r="AH1919" s="74">
        <v>-13.64</v>
      </c>
      <c r="AI1919" s="74">
        <v>3.78</v>
      </c>
      <c r="AJ1919" s="74">
        <v>-6.89</v>
      </c>
    </row>
    <row r="1920" spans="1:36" x14ac:dyDescent="0.35">
      <c r="A1920" t="s">
        <v>2821</v>
      </c>
      <c r="AC1920" s="57">
        <v>99</v>
      </c>
      <c r="AD1920" s="57">
        <v>123</v>
      </c>
      <c r="AE1920" s="57">
        <v>104</v>
      </c>
      <c r="AF1920" s="57">
        <v>76</v>
      </c>
      <c r="AG1920" s="57">
        <v>95</v>
      </c>
      <c r="AH1920" s="74">
        <v>-15.86</v>
      </c>
      <c r="AI1920" s="74">
        <v>3.37</v>
      </c>
      <c r="AJ1920" s="74">
        <v>2.92</v>
      </c>
    </row>
    <row r="1921" spans="1:36" x14ac:dyDescent="0.35">
      <c r="A1921" t="s">
        <v>2822</v>
      </c>
      <c r="AC1921" s="57">
        <v>106</v>
      </c>
      <c r="AD1921" s="57">
        <v>137</v>
      </c>
      <c r="AE1921" s="57">
        <v>111</v>
      </c>
      <c r="AF1921" s="57">
        <v>95</v>
      </c>
      <c r="AG1921" s="57">
        <v>97</v>
      </c>
      <c r="AH1921" s="74">
        <v>26.47</v>
      </c>
      <c r="AI1921" s="74">
        <v>39.090000000000003</v>
      </c>
      <c r="AJ1921" s="74">
        <v>17.22</v>
      </c>
    </row>
    <row r="1922" spans="1:36" x14ac:dyDescent="0.35">
      <c r="A1922" t="s">
        <v>2823</v>
      </c>
      <c r="AC1922" s="57">
        <v>115</v>
      </c>
      <c r="AD1922" s="57">
        <v>149</v>
      </c>
      <c r="AE1922" s="57">
        <v>118</v>
      </c>
      <c r="AF1922" s="57">
        <v>101</v>
      </c>
      <c r="AG1922" s="57">
        <v>95</v>
      </c>
      <c r="AH1922" s="74">
        <v>106.28</v>
      </c>
      <c r="AI1922" s="74">
        <v>100.4</v>
      </c>
      <c r="AJ1922" s="74">
        <v>-23.54</v>
      </c>
    </row>
    <row r="1923" spans="1:36" x14ac:dyDescent="0.35">
      <c r="A1923" t="s">
        <v>2824</v>
      </c>
      <c r="AC1923" s="57">
        <v>98</v>
      </c>
      <c r="AD1923" s="57">
        <v>127</v>
      </c>
      <c r="AE1923" s="57">
        <v>108</v>
      </c>
      <c r="AF1923" s="57">
        <v>76</v>
      </c>
      <c r="AG1923" s="57">
        <v>89</v>
      </c>
      <c r="AH1923" s="74">
        <v>-44.16</v>
      </c>
      <c r="AI1923" s="74">
        <v>-17.93</v>
      </c>
      <c r="AJ1923" s="74">
        <v>-13.29</v>
      </c>
    </row>
    <row r="1924" spans="1:36" x14ac:dyDescent="0.35">
      <c r="A1924" t="s">
        <v>2825</v>
      </c>
      <c r="AC1924" s="57">
        <v>97</v>
      </c>
      <c r="AD1924" s="57">
        <v>125</v>
      </c>
      <c r="AE1924" s="57">
        <v>107</v>
      </c>
      <c r="AF1924" s="57">
        <v>85</v>
      </c>
      <c r="AG1924" s="57">
        <v>95</v>
      </c>
      <c r="AH1924" s="74">
        <v>-2.5299999999999998</v>
      </c>
      <c r="AI1924" s="74">
        <v>32.369999999999997</v>
      </c>
      <c r="AJ1924" s="74">
        <v>1.91</v>
      </c>
    </row>
    <row r="1925" spans="1:36" x14ac:dyDescent="0.35">
      <c r="A1925" t="s">
        <v>2826</v>
      </c>
      <c r="AC1925" s="57">
        <v>96</v>
      </c>
      <c r="AD1925" s="57">
        <v>125</v>
      </c>
      <c r="AE1925" s="57">
        <v>107</v>
      </c>
      <c r="AF1925" s="57">
        <v>83</v>
      </c>
      <c r="AG1925" s="57">
        <v>99</v>
      </c>
      <c r="AH1925" s="74">
        <v>-7.5</v>
      </c>
      <c r="AI1925" s="74">
        <v>16.329999999999998</v>
      </c>
      <c r="AJ1925" s="74">
        <v>-0.53</v>
      </c>
    </row>
    <row r="1926" spans="1:36" x14ac:dyDescent="0.35">
      <c r="A1926" t="s">
        <v>2827</v>
      </c>
      <c r="AC1926" s="57">
        <v>96</v>
      </c>
      <c r="AD1926" s="57">
        <v>122</v>
      </c>
      <c r="AE1926" s="57">
        <v>106</v>
      </c>
      <c r="AF1926" s="57">
        <v>85</v>
      </c>
      <c r="AG1926" s="57">
        <v>99</v>
      </c>
      <c r="AH1926" s="74">
        <v>-7.27</v>
      </c>
      <c r="AI1926" s="74">
        <v>12.1</v>
      </c>
      <c r="AJ1926" s="74">
        <v>-1.1100000000000001</v>
      </c>
    </row>
    <row r="1927" spans="1:36" x14ac:dyDescent="0.35">
      <c r="A1927" t="s">
        <v>2828</v>
      </c>
      <c r="AC1927" s="57">
        <v>98</v>
      </c>
      <c r="AD1927" s="57">
        <v>123</v>
      </c>
      <c r="AE1927" s="57">
        <v>105</v>
      </c>
      <c r="AF1927" s="57">
        <v>77</v>
      </c>
      <c r="AG1927" s="57">
        <v>106</v>
      </c>
      <c r="AH1927" s="74">
        <v>2.82</v>
      </c>
      <c r="AI1927" s="74">
        <v>12.39</v>
      </c>
      <c r="AJ1927" s="74">
        <v>7.16</v>
      </c>
    </row>
    <row r="1928" spans="1:36" x14ac:dyDescent="0.35">
      <c r="A1928" t="s">
        <v>2829</v>
      </c>
      <c r="AC1928" s="57">
        <v>103</v>
      </c>
      <c r="AD1928" s="57">
        <v>130</v>
      </c>
      <c r="AE1928" s="57">
        <v>110</v>
      </c>
      <c r="AF1928" s="57">
        <v>100</v>
      </c>
      <c r="AG1928" s="57">
        <v>104</v>
      </c>
      <c r="AH1928" s="74">
        <v>10.9</v>
      </c>
      <c r="AI1928" s="74">
        <v>14.4</v>
      </c>
      <c r="AJ1928" s="74">
        <v>9.59</v>
      </c>
    </row>
    <row r="1929" spans="1:36" x14ac:dyDescent="0.35">
      <c r="A1929" t="s">
        <v>2830</v>
      </c>
      <c r="AC1929" s="57">
        <v>110</v>
      </c>
      <c r="AD1929" s="57">
        <v>144</v>
      </c>
      <c r="AE1929" s="57">
        <v>125</v>
      </c>
      <c r="AF1929" s="57">
        <v>107</v>
      </c>
      <c r="AG1929" s="57">
        <v>107</v>
      </c>
      <c r="AH1929" s="74">
        <v>9.65</v>
      </c>
      <c r="AI1929" s="74">
        <v>9.6199999999999992</v>
      </c>
      <c r="AJ1929" s="74">
        <v>7.51</v>
      </c>
    </row>
    <row r="1930" spans="1:36" x14ac:dyDescent="0.35">
      <c r="A1930" t="s">
        <v>2831</v>
      </c>
      <c r="AC1930" s="57">
        <v>96</v>
      </c>
      <c r="AD1930" s="57">
        <v>124</v>
      </c>
      <c r="AE1930" s="57">
        <v>106</v>
      </c>
      <c r="AF1930" s="57">
        <v>77</v>
      </c>
      <c r="AG1930" s="57">
        <v>114</v>
      </c>
      <c r="AH1930" s="74">
        <v>11.36</v>
      </c>
      <c r="AI1930" s="74">
        <v>28.05</v>
      </c>
      <c r="AJ1930" s="74">
        <v>6.88</v>
      </c>
    </row>
    <row r="1931" spans="1:36" x14ac:dyDescent="0.35">
      <c r="A1931" t="s">
        <v>2832</v>
      </c>
      <c r="AC1931" s="57">
        <v>95</v>
      </c>
      <c r="AD1931" s="57">
        <v>121</v>
      </c>
      <c r="AE1931" s="57">
        <v>104</v>
      </c>
      <c r="AF1931" s="57">
        <v>84</v>
      </c>
      <c r="AG1931" s="57">
        <v>108</v>
      </c>
      <c r="AH1931" s="74">
        <v>5.99</v>
      </c>
      <c r="AI1931" s="74">
        <v>9.7899999999999991</v>
      </c>
      <c r="AJ1931" s="74">
        <v>8.19</v>
      </c>
    </row>
    <row r="1932" spans="1:36" x14ac:dyDescent="0.35">
      <c r="A1932" t="s">
        <v>2833</v>
      </c>
      <c r="AC1932" s="57">
        <v>95</v>
      </c>
      <c r="AD1932" s="57">
        <v>120</v>
      </c>
      <c r="AE1932" s="57">
        <v>102</v>
      </c>
      <c r="AF1932" s="57">
        <v>83</v>
      </c>
      <c r="AG1932" s="57">
        <v>108</v>
      </c>
      <c r="AH1932" s="74">
        <v>-4.4400000000000004</v>
      </c>
      <c r="AI1932" s="74">
        <v>-5.53</v>
      </c>
      <c r="AJ1932" s="74">
        <v>4.3099999999999996</v>
      </c>
    </row>
    <row r="1933" spans="1:36" x14ac:dyDescent="0.35">
      <c r="A1933" t="s">
        <v>2834</v>
      </c>
      <c r="AC1933" s="57">
        <v>95</v>
      </c>
      <c r="AD1933" s="57">
        <v>118</v>
      </c>
      <c r="AE1933" s="57">
        <v>103</v>
      </c>
      <c r="AF1933" s="57">
        <v>84</v>
      </c>
      <c r="AG1933" s="57">
        <v>108</v>
      </c>
      <c r="AH1933" s="74">
        <v>-0.31</v>
      </c>
      <c r="AI1933" s="74">
        <v>0.39</v>
      </c>
      <c r="AJ1933" s="74">
        <v>8.6999999999999993</v>
      </c>
    </row>
    <row r="1934" spans="1:36" x14ac:dyDescent="0.35">
      <c r="A1934" t="s">
        <v>2835</v>
      </c>
      <c r="AC1934" s="57">
        <v>96</v>
      </c>
      <c r="AD1934" s="57">
        <v>119</v>
      </c>
      <c r="AE1934" s="57">
        <v>101</v>
      </c>
      <c r="AF1934" s="57">
        <v>78</v>
      </c>
      <c r="AG1934" s="57">
        <v>108</v>
      </c>
      <c r="AH1934" s="74">
        <v>0.52</v>
      </c>
      <c r="AI1934" s="74">
        <v>1.22</v>
      </c>
      <c r="AJ1934" s="74">
        <v>7.76</v>
      </c>
    </row>
    <row r="1935" spans="1:36" x14ac:dyDescent="0.35">
      <c r="A1935" t="s">
        <v>2836</v>
      </c>
      <c r="AC1935" s="57">
        <v>104</v>
      </c>
      <c r="AD1935" s="57">
        <v>132</v>
      </c>
      <c r="AE1935" s="57">
        <v>111</v>
      </c>
      <c r="AF1935" s="57">
        <v>101</v>
      </c>
      <c r="AG1935" s="57">
        <v>108</v>
      </c>
      <c r="AH1935" s="74">
        <v>0.1</v>
      </c>
      <c r="AI1935" s="74">
        <v>0.7</v>
      </c>
      <c r="AJ1935" s="74">
        <v>5.32</v>
      </c>
    </row>
    <row r="1936" spans="1:36" x14ac:dyDescent="0.35">
      <c r="A1936" t="s">
        <v>2837</v>
      </c>
      <c r="AC1936" s="57">
        <v>106</v>
      </c>
      <c r="AD1936" s="57">
        <v>142</v>
      </c>
      <c r="AE1936" s="57">
        <v>126</v>
      </c>
      <c r="AF1936" s="57">
        <v>105</v>
      </c>
      <c r="AG1936" s="57">
        <v>107</v>
      </c>
      <c r="AH1936" s="74">
        <v>7.45</v>
      </c>
      <c r="AI1936" s="74">
        <v>5.04</v>
      </c>
      <c r="AJ1936" s="74">
        <v>7.42</v>
      </c>
    </row>
    <row r="1937" spans="1:36" x14ac:dyDescent="0.35">
      <c r="A1937" t="s">
        <v>2838</v>
      </c>
      <c r="AC1937" s="57">
        <v>96</v>
      </c>
      <c r="AD1937" s="57">
        <v>124</v>
      </c>
      <c r="AE1937" s="57">
        <v>106</v>
      </c>
      <c r="AF1937" s="57">
        <v>75</v>
      </c>
      <c r="AG1937" s="57">
        <v>107</v>
      </c>
      <c r="AH1937" s="74">
        <v>47.26</v>
      </c>
      <c r="AI1937" s="74">
        <v>30.81</v>
      </c>
      <c r="AJ1937" s="74">
        <v>15.46</v>
      </c>
    </row>
    <row r="1938" spans="1:36" x14ac:dyDescent="0.35">
      <c r="A1938" t="s">
        <v>2839</v>
      </c>
      <c r="AC1938" s="57">
        <v>93</v>
      </c>
      <c r="AD1938" s="57">
        <v>119</v>
      </c>
      <c r="AE1938" s="57">
        <v>104</v>
      </c>
      <c r="AF1938" s="57">
        <v>79</v>
      </c>
      <c r="AG1938" s="57">
        <v>107</v>
      </c>
      <c r="AH1938" s="74">
        <v>40.090000000000003</v>
      </c>
      <c r="AI1938" s="74">
        <v>19.57</v>
      </c>
      <c r="AJ1938" s="74">
        <v>17.399999999999999</v>
      </c>
    </row>
    <row r="1939" spans="1:36" x14ac:dyDescent="0.35">
      <c r="A1939" t="s">
        <v>2840</v>
      </c>
      <c r="AC1939" s="57">
        <v>95</v>
      </c>
      <c r="AD1939" s="57">
        <v>122</v>
      </c>
      <c r="AE1939" s="57">
        <v>106</v>
      </c>
      <c r="AF1939" s="57">
        <v>81</v>
      </c>
      <c r="AG1939" s="57">
        <v>99</v>
      </c>
      <c r="AH1939" s="74">
        <v>36.229999999999997</v>
      </c>
      <c r="AI1939" s="74">
        <v>15.66</v>
      </c>
      <c r="AJ1939" s="74">
        <v>18.64</v>
      </c>
    </row>
    <row r="1940" spans="1:36" x14ac:dyDescent="0.35">
      <c r="A1940" t="s">
        <v>2841</v>
      </c>
      <c r="AC1940" s="57">
        <v>100</v>
      </c>
      <c r="AD1940" s="57">
        <v>124</v>
      </c>
      <c r="AE1940" s="57">
        <v>102</v>
      </c>
      <c r="AF1940" s="57">
        <v>81</v>
      </c>
      <c r="AG1940" s="57">
        <v>94</v>
      </c>
      <c r="AH1940" s="74">
        <v>42.79</v>
      </c>
      <c r="AI1940" s="74">
        <v>12.18</v>
      </c>
      <c r="AJ1940" s="74">
        <v>25.93</v>
      </c>
    </row>
    <row r="1941" spans="1:36" x14ac:dyDescent="0.35">
      <c r="A1941" t="s">
        <v>2842</v>
      </c>
      <c r="AC1941" s="57">
        <v>84</v>
      </c>
      <c r="AD1941" s="57">
        <v>86</v>
      </c>
      <c r="AE1941" s="57">
        <v>51</v>
      </c>
      <c r="AF1941" s="57">
        <v>96</v>
      </c>
      <c r="AG1941" s="57">
        <v>95</v>
      </c>
      <c r="AH1941" s="74">
        <v>35.72</v>
      </c>
      <c r="AI1941" s="74">
        <v>4.4000000000000004</v>
      </c>
      <c r="AJ1941" s="74">
        <v>13.9</v>
      </c>
    </row>
    <row r="1942" spans="1:36" x14ac:dyDescent="0.35">
      <c r="A1942" t="s">
        <v>2843</v>
      </c>
      <c r="AC1942" s="57">
        <v>98</v>
      </c>
      <c r="AD1942" s="57">
        <v>120</v>
      </c>
      <c r="AE1942" s="57">
        <v>85</v>
      </c>
      <c r="AF1942" s="57">
        <v>96</v>
      </c>
      <c r="AG1942" s="57">
        <v>94</v>
      </c>
      <c r="AH1942" s="74">
        <v>-3.34</v>
      </c>
      <c r="AI1942" s="74">
        <v>-20.11</v>
      </c>
      <c r="AJ1942" s="74">
        <v>4.83</v>
      </c>
    </row>
    <row r="1943" spans="1:36" x14ac:dyDescent="0.35">
      <c r="A1943" t="s">
        <v>2844</v>
      </c>
      <c r="AC1943" s="57">
        <v>99</v>
      </c>
      <c r="AD1943" s="57">
        <v>124</v>
      </c>
      <c r="AE1943" s="57">
        <v>83</v>
      </c>
      <c r="AF1943" s="57">
        <v>93</v>
      </c>
      <c r="AG1943" s="57">
        <v>93</v>
      </c>
      <c r="AH1943" s="74">
        <v>28.71</v>
      </c>
      <c r="AI1943" s="74">
        <v>-0.55000000000000004</v>
      </c>
      <c r="AJ1943" s="74">
        <v>82.98</v>
      </c>
    </row>
    <row r="1944" spans="1:36" x14ac:dyDescent="0.35">
      <c r="A1944" t="s">
        <v>2845</v>
      </c>
      <c r="AC1944" s="57">
        <v>84</v>
      </c>
      <c r="AD1944" s="57">
        <v>83</v>
      </c>
      <c r="AE1944" s="57">
        <v>40</v>
      </c>
      <c r="AF1944" s="57">
        <v>95</v>
      </c>
      <c r="AG1944" s="57">
        <v>95</v>
      </c>
      <c r="AH1944" s="74">
        <v>96.7</v>
      </c>
      <c r="AI1944" s="74">
        <v>23.73</v>
      </c>
      <c r="AJ1944" s="74">
        <v>32.11</v>
      </c>
    </row>
    <row r="1945" spans="1:36" x14ac:dyDescent="0.35">
      <c r="A1945" t="s">
        <v>2846</v>
      </c>
      <c r="AC1945" s="57">
        <v>96</v>
      </c>
      <c r="AD1945" s="57">
        <v>123</v>
      </c>
      <c r="AE1945" s="57">
        <v>100</v>
      </c>
      <c r="AF1945" s="57">
        <v>80</v>
      </c>
      <c r="AG1945" s="57">
        <v>93</v>
      </c>
      <c r="AH1945" s="74">
        <v>-10.039999999999999</v>
      </c>
      <c r="AI1945" s="74">
        <v>-23.52</v>
      </c>
      <c r="AJ1945" s="74">
        <v>9.9</v>
      </c>
    </row>
    <row r="1946" spans="1:36" x14ac:dyDescent="0.35">
      <c r="A1946" t="s">
        <v>2847</v>
      </c>
      <c r="AC1946" s="57">
        <v>95</v>
      </c>
      <c r="AD1946" s="57">
        <v>122</v>
      </c>
      <c r="AE1946" s="57">
        <v>103</v>
      </c>
      <c r="AF1946" s="57">
        <v>84</v>
      </c>
      <c r="AG1946" s="57">
        <v>101</v>
      </c>
      <c r="AH1946" s="74">
        <v>-0.86</v>
      </c>
      <c r="AI1946" s="74">
        <v>-9.74</v>
      </c>
      <c r="AJ1946" s="74">
        <v>9.1</v>
      </c>
    </row>
    <row r="1947" spans="1:36" x14ac:dyDescent="0.35">
      <c r="A1947" t="s">
        <v>2848</v>
      </c>
      <c r="AC1947" s="57">
        <v>96</v>
      </c>
      <c r="AD1947" s="57">
        <v>121</v>
      </c>
      <c r="AE1947" s="57">
        <v>104</v>
      </c>
      <c r="AF1947" s="57">
        <v>85</v>
      </c>
      <c r="AG1947" s="57">
        <v>104</v>
      </c>
      <c r="AH1947" s="74">
        <v>2.16</v>
      </c>
      <c r="AI1947" s="74">
        <v>-3.2</v>
      </c>
      <c r="AJ1947" s="74">
        <v>12.53</v>
      </c>
    </row>
    <row r="1948" spans="1:36" x14ac:dyDescent="0.35">
      <c r="A1948" t="s">
        <v>2849</v>
      </c>
      <c r="AC1948" s="57">
        <v>97</v>
      </c>
      <c r="AD1948" s="57">
        <v>121</v>
      </c>
      <c r="AE1948" s="57">
        <v>103</v>
      </c>
      <c r="AF1948" s="57">
        <v>77</v>
      </c>
      <c r="AG1948" s="57">
        <v>96</v>
      </c>
      <c r="AH1948" s="74">
        <v>-1.77</v>
      </c>
      <c r="AI1948" s="74">
        <v>0.97</v>
      </c>
      <c r="AJ1948" s="74">
        <v>7.44</v>
      </c>
    </row>
    <row r="1949" spans="1:36" x14ac:dyDescent="0.35">
      <c r="A1949" t="s">
        <v>2850</v>
      </c>
      <c r="AC1949" s="57">
        <v>102</v>
      </c>
      <c r="AD1949" s="57">
        <v>133</v>
      </c>
      <c r="AE1949" s="57">
        <v>113</v>
      </c>
      <c r="AF1949" s="57">
        <v>105</v>
      </c>
      <c r="AG1949" s="57">
        <v>97</v>
      </c>
      <c r="AH1949" s="74">
        <v>-5.79</v>
      </c>
      <c r="AI1949" s="74">
        <v>2.0499999999999998</v>
      </c>
      <c r="AJ1949" s="74">
        <v>6.33</v>
      </c>
    </row>
    <row r="1950" spans="1:36" x14ac:dyDescent="0.35">
      <c r="A1950" t="s">
        <v>2851</v>
      </c>
      <c r="AC1950" s="57">
        <v>109</v>
      </c>
      <c r="AD1950" s="57">
        <v>146</v>
      </c>
      <c r="AE1950" s="57">
        <v>126</v>
      </c>
      <c r="AF1950" s="57">
        <v>125</v>
      </c>
      <c r="AG1950" s="57">
        <v>99</v>
      </c>
      <c r="AH1950" s="74">
        <v>-6.56</v>
      </c>
      <c r="AI1950" s="74">
        <v>-2.2200000000000002</v>
      </c>
      <c r="AJ1950" s="74">
        <v>4.03</v>
      </c>
    </row>
    <row r="1951" spans="1:36" x14ac:dyDescent="0.35">
      <c r="A1951" t="s">
        <v>2852</v>
      </c>
      <c r="AC1951" s="57">
        <v>99</v>
      </c>
      <c r="AD1951" s="57">
        <v>128</v>
      </c>
      <c r="AE1951" s="57">
        <v>109</v>
      </c>
      <c r="AF1951" s="57">
        <v>78</v>
      </c>
      <c r="AG1951" s="57">
        <v>97</v>
      </c>
      <c r="AH1951" s="74">
        <v>4.4400000000000004</v>
      </c>
      <c r="AI1951" s="74">
        <v>6.24</v>
      </c>
      <c r="AJ1951" s="74">
        <v>7.29</v>
      </c>
    </row>
    <row r="1952" spans="1:36" x14ac:dyDescent="0.35">
      <c r="A1952" t="s">
        <v>2853</v>
      </c>
      <c r="AC1952" s="57">
        <v>98</v>
      </c>
      <c r="AD1952" s="57">
        <v>127</v>
      </c>
      <c r="AE1952" s="57">
        <v>107</v>
      </c>
      <c r="AF1952" s="57">
        <v>84</v>
      </c>
      <c r="AG1952" s="57">
        <v>99</v>
      </c>
      <c r="AH1952" s="74">
        <v>0.17</v>
      </c>
      <c r="AI1952" s="74">
        <v>4.1900000000000004</v>
      </c>
      <c r="AJ1952" s="74">
        <v>6.34</v>
      </c>
    </row>
    <row r="1953" spans="1:36" x14ac:dyDescent="0.35">
      <c r="A1953" t="s">
        <v>2854</v>
      </c>
      <c r="AC1953" s="57">
        <v>99</v>
      </c>
      <c r="AD1953" s="57">
        <v>127</v>
      </c>
      <c r="AE1953" s="57">
        <v>106</v>
      </c>
      <c r="AF1953" s="57">
        <v>85</v>
      </c>
      <c r="AG1953" s="57">
        <v>99</v>
      </c>
      <c r="AH1953" s="74">
        <v>2.6</v>
      </c>
      <c r="AI1953" s="74">
        <v>2.58</v>
      </c>
      <c r="AJ1953" s="74">
        <v>6.29</v>
      </c>
    </row>
    <row r="1954" spans="1:36" x14ac:dyDescent="0.35">
      <c r="A1954" t="s">
        <v>2855</v>
      </c>
      <c r="AC1954" s="57">
        <v>98</v>
      </c>
      <c r="AD1954" s="57">
        <v>125</v>
      </c>
      <c r="AE1954" s="57">
        <v>106</v>
      </c>
      <c r="AF1954" s="57">
        <v>85</v>
      </c>
      <c r="AG1954" s="57">
        <v>103</v>
      </c>
      <c r="AH1954" s="74">
        <v>5.71</v>
      </c>
      <c r="AI1954" s="74">
        <v>9.24</v>
      </c>
      <c r="AJ1954" s="74">
        <v>10.82</v>
      </c>
    </row>
    <row r="1955" spans="1:36" x14ac:dyDescent="0.35">
      <c r="A1955" t="s">
        <v>2856</v>
      </c>
      <c r="AC1955" s="57">
        <v>101</v>
      </c>
      <c r="AD1955" s="57">
        <v>126</v>
      </c>
      <c r="AE1955" s="57">
        <v>106</v>
      </c>
      <c r="AF1955" s="57">
        <v>78</v>
      </c>
      <c r="AG1955" s="57">
        <v>109</v>
      </c>
      <c r="AH1955" s="74">
        <v>-0.19</v>
      </c>
      <c r="AI1955" s="74">
        <v>5.99</v>
      </c>
      <c r="AJ1955" s="74">
        <v>7.82</v>
      </c>
    </row>
    <row r="1956" spans="1:36" x14ac:dyDescent="0.35">
      <c r="A1956" t="s">
        <v>2857</v>
      </c>
      <c r="AC1956" s="57">
        <v>104</v>
      </c>
      <c r="AD1956" s="57">
        <v>133</v>
      </c>
      <c r="AE1956" s="57">
        <v>109</v>
      </c>
      <c r="AF1956" s="57">
        <v>100</v>
      </c>
      <c r="AG1956" s="57">
        <v>109</v>
      </c>
      <c r="AH1956" s="74">
        <v>-3.21</v>
      </c>
      <c r="AI1956" s="74">
        <v>2.37</v>
      </c>
      <c r="AJ1956" s="74">
        <v>8.07</v>
      </c>
    </row>
    <row r="1957" spans="1:36" x14ac:dyDescent="0.35">
      <c r="A1957" t="s">
        <v>2858</v>
      </c>
      <c r="AC1957" s="57">
        <v>106</v>
      </c>
      <c r="AD1957" s="57">
        <v>141</v>
      </c>
      <c r="AE1957" s="57">
        <v>110</v>
      </c>
      <c r="AF1957" s="57">
        <v>100</v>
      </c>
      <c r="AG1957" s="57">
        <v>108</v>
      </c>
      <c r="AH1957" s="74">
        <v>-5.85</v>
      </c>
      <c r="AI1957" s="74">
        <v>-1.03</v>
      </c>
      <c r="AJ1957" s="74">
        <v>2.0299999999999998</v>
      </c>
    </row>
    <row r="1958" spans="1:36" x14ac:dyDescent="0.35">
      <c r="A1958" t="s">
        <v>2859</v>
      </c>
      <c r="AC1958" s="57">
        <v>84</v>
      </c>
      <c r="AD1958" s="57">
        <v>84</v>
      </c>
      <c r="AE1958" s="57">
        <v>44</v>
      </c>
      <c r="AF1958" s="57">
        <v>104</v>
      </c>
      <c r="AG1958" s="57">
        <v>113</v>
      </c>
      <c r="AH1958" s="74">
        <v>-4.16</v>
      </c>
      <c r="AI1958" s="74">
        <v>3.41</v>
      </c>
      <c r="AJ1958" s="74">
        <v>13.85</v>
      </c>
    </row>
    <row r="1959" spans="1:36" x14ac:dyDescent="0.35">
      <c r="A1959" t="s">
        <v>2860</v>
      </c>
      <c r="AC1959" s="57">
        <v>98</v>
      </c>
      <c r="AD1959" s="57">
        <v>130</v>
      </c>
      <c r="AE1959" s="57">
        <v>105</v>
      </c>
      <c r="AF1959" s="57">
        <v>83</v>
      </c>
      <c r="AG1959" s="57">
        <v>111</v>
      </c>
      <c r="AH1959" s="74">
        <v>10.25</v>
      </c>
      <c r="AI1959" s="74">
        <v>23.55</v>
      </c>
      <c r="AJ1959" s="74">
        <v>3.88</v>
      </c>
    </row>
    <row r="1960" spans="1:36" x14ac:dyDescent="0.35">
      <c r="A1960" t="s">
        <v>2861</v>
      </c>
      <c r="AC1960" s="57">
        <v>97</v>
      </c>
      <c r="AD1960" s="57">
        <v>126</v>
      </c>
      <c r="AE1960" s="57">
        <v>108</v>
      </c>
      <c r="AF1960" s="57">
        <v>84</v>
      </c>
      <c r="AG1960" s="57">
        <v>111</v>
      </c>
      <c r="AH1960" s="74">
        <v>3.22</v>
      </c>
      <c r="AI1960" s="74">
        <v>4.63</v>
      </c>
      <c r="AJ1960" s="74">
        <v>4.8</v>
      </c>
    </row>
    <row r="1961" spans="1:36" x14ac:dyDescent="0.35">
      <c r="A1961" t="s">
        <v>2862</v>
      </c>
      <c r="AC1961" s="57">
        <v>97</v>
      </c>
      <c r="AD1961" s="57">
        <v>125</v>
      </c>
      <c r="AE1961" s="57">
        <v>108</v>
      </c>
      <c r="AF1961" s="57">
        <v>86</v>
      </c>
      <c r="AG1961" s="57">
        <v>103</v>
      </c>
      <c r="AH1961" s="74">
        <v>-2.2400000000000002</v>
      </c>
      <c r="AI1961" s="74">
        <v>-2.48</v>
      </c>
      <c r="AJ1961" s="74">
        <v>1.28</v>
      </c>
    </row>
    <row r="1962" spans="1:36" x14ac:dyDescent="0.35">
      <c r="A1962" t="s">
        <v>2863</v>
      </c>
      <c r="AC1962" s="57">
        <v>99</v>
      </c>
      <c r="AD1962" s="57">
        <v>125</v>
      </c>
      <c r="AE1962" s="57">
        <v>107</v>
      </c>
      <c r="AF1962" s="57">
        <v>77</v>
      </c>
      <c r="AG1962" s="57">
        <v>103</v>
      </c>
      <c r="AH1962" s="74">
        <v>0.68</v>
      </c>
      <c r="AI1962" s="74">
        <v>-1.49</v>
      </c>
      <c r="AJ1962" s="74">
        <v>1.51</v>
      </c>
    </row>
    <row r="1963" spans="1:36" x14ac:dyDescent="0.35">
      <c r="A1963" t="s">
        <v>2864</v>
      </c>
      <c r="AC1963" s="57">
        <v>104</v>
      </c>
      <c r="AD1963" s="57">
        <v>133</v>
      </c>
      <c r="AE1963" s="57">
        <v>114</v>
      </c>
      <c r="AF1963" s="57">
        <v>103</v>
      </c>
      <c r="AG1963" s="57">
        <v>103</v>
      </c>
      <c r="AH1963" s="74">
        <v>3.96</v>
      </c>
      <c r="AI1963" s="74">
        <v>3.4</v>
      </c>
      <c r="AJ1963" s="74">
        <v>13.56</v>
      </c>
    </row>
    <row r="1964" spans="1:36" x14ac:dyDescent="0.35">
      <c r="A1964" t="s">
        <v>2865</v>
      </c>
      <c r="AC1964" s="57">
        <v>110</v>
      </c>
      <c r="AD1964" s="57">
        <v>150</v>
      </c>
      <c r="AE1964" s="57">
        <v>130</v>
      </c>
      <c r="AF1964" s="57">
        <v>100</v>
      </c>
      <c r="AG1964" s="57">
        <v>102</v>
      </c>
      <c r="AH1964" s="74">
        <v>0.5</v>
      </c>
      <c r="AI1964" s="74">
        <v>-0.34</v>
      </c>
      <c r="AJ1964" s="74">
        <v>13.29</v>
      </c>
    </row>
    <row r="1965" spans="1:36" x14ac:dyDescent="0.35">
      <c r="A1965" t="s">
        <v>2866</v>
      </c>
      <c r="AC1965" s="57">
        <v>99</v>
      </c>
      <c r="AD1965" s="57">
        <v>131</v>
      </c>
      <c r="AE1965" s="57">
        <v>110</v>
      </c>
      <c r="AF1965" s="57">
        <v>76</v>
      </c>
      <c r="AG1965" s="57">
        <v>98</v>
      </c>
      <c r="AH1965" s="74">
        <v>4.34</v>
      </c>
      <c r="AI1965" s="74">
        <v>5.13</v>
      </c>
      <c r="AJ1965" s="74">
        <v>6.22</v>
      </c>
    </row>
    <row r="1966" spans="1:36" x14ac:dyDescent="0.35">
      <c r="A1966" t="s">
        <v>2867</v>
      </c>
      <c r="AC1966" s="57">
        <v>98</v>
      </c>
      <c r="AD1966" s="57">
        <v>128</v>
      </c>
      <c r="AE1966" s="57">
        <v>108</v>
      </c>
      <c r="AF1966" s="57">
        <v>85</v>
      </c>
      <c r="AG1966" s="57">
        <v>98</v>
      </c>
      <c r="AH1966" s="74">
        <v>1.42</v>
      </c>
      <c r="AI1966" s="74">
        <v>4.78</v>
      </c>
      <c r="AJ1966" s="74">
        <v>5.2</v>
      </c>
    </row>
    <row r="1967" spans="1:36" x14ac:dyDescent="0.35">
      <c r="A1967" t="s">
        <v>2868</v>
      </c>
      <c r="AC1967" s="57">
        <v>98</v>
      </c>
      <c r="AD1967" s="57">
        <v>127</v>
      </c>
      <c r="AE1967" s="57">
        <v>107</v>
      </c>
      <c r="AF1967" s="57">
        <v>85</v>
      </c>
      <c r="AG1967" s="57">
        <v>94</v>
      </c>
      <c r="AH1967" s="74">
        <v>4.3499999999999996</v>
      </c>
      <c r="AI1967" s="74">
        <v>5.65</v>
      </c>
      <c r="AJ1967" s="74">
        <v>7.04</v>
      </c>
    </row>
    <row r="1968" spans="1:36" x14ac:dyDescent="0.35">
      <c r="A1968" t="s">
        <v>2869</v>
      </c>
      <c r="AC1968" s="57">
        <v>97</v>
      </c>
      <c r="AD1968" s="57">
        <v>124</v>
      </c>
      <c r="AE1968" s="57">
        <v>107</v>
      </c>
      <c r="AF1968" s="57">
        <v>87</v>
      </c>
      <c r="AG1968" s="57">
        <v>100</v>
      </c>
      <c r="AH1968" s="74">
        <v>6.48</v>
      </c>
      <c r="AI1968" s="74">
        <v>7.12</v>
      </c>
      <c r="AJ1968" s="74">
        <v>10.77</v>
      </c>
    </row>
    <row r="1969" spans="1:36" x14ac:dyDescent="0.35">
      <c r="A1969" t="s">
        <v>2870</v>
      </c>
      <c r="AC1969" s="57">
        <v>100</v>
      </c>
      <c r="AD1969" s="57">
        <v>125</v>
      </c>
      <c r="AE1969" s="57">
        <v>106</v>
      </c>
      <c r="AF1969" s="57">
        <v>79</v>
      </c>
      <c r="AG1969" s="57">
        <v>100</v>
      </c>
      <c r="AH1969" s="74">
        <v>3.57</v>
      </c>
      <c r="AI1969" s="74">
        <v>4.84</v>
      </c>
      <c r="AJ1969" s="74">
        <v>10.83</v>
      </c>
    </row>
    <row r="1970" spans="1:36" x14ac:dyDescent="0.35">
      <c r="A1970" t="s">
        <v>2871</v>
      </c>
      <c r="AC1970" s="57">
        <v>104</v>
      </c>
      <c r="AD1970" s="57">
        <v>133</v>
      </c>
      <c r="AE1970" s="57">
        <v>113</v>
      </c>
      <c r="AF1970" s="57">
        <v>100</v>
      </c>
      <c r="AG1970" s="57">
        <v>99</v>
      </c>
      <c r="AH1970" s="74">
        <v>-3.74</v>
      </c>
      <c r="AI1970" s="74">
        <v>-2.76</v>
      </c>
      <c r="AJ1970" s="74">
        <v>11.53</v>
      </c>
    </row>
    <row r="1971" spans="1:36" x14ac:dyDescent="0.35">
      <c r="A1971" t="s">
        <v>2872</v>
      </c>
      <c r="AC1971" s="57">
        <v>110</v>
      </c>
      <c r="AD1971" s="57">
        <v>149</v>
      </c>
      <c r="AE1971" s="57">
        <v>132</v>
      </c>
      <c r="AF1971" s="57">
        <v>105</v>
      </c>
      <c r="AG1971" s="57">
        <v>100</v>
      </c>
      <c r="AH1971" s="74">
        <v>-2.61</v>
      </c>
      <c r="AI1971" s="74">
        <v>-8.09</v>
      </c>
      <c r="AJ1971" s="74">
        <v>9.89</v>
      </c>
    </row>
    <row r="1972" spans="1:36" x14ac:dyDescent="0.35">
      <c r="A1972" t="s">
        <v>2873</v>
      </c>
      <c r="AC1972" s="57">
        <v>99</v>
      </c>
      <c r="AD1972" s="57">
        <v>130</v>
      </c>
      <c r="AE1972" s="57">
        <v>110</v>
      </c>
      <c r="AF1972" s="57">
        <v>80</v>
      </c>
      <c r="AG1972" s="57">
        <v>102</v>
      </c>
      <c r="AH1972" s="74">
        <v>-0.71</v>
      </c>
      <c r="AI1972" s="74">
        <v>-2.59</v>
      </c>
      <c r="AJ1972" s="74">
        <v>2.34</v>
      </c>
    </row>
    <row r="1973" spans="1:36" x14ac:dyDescent="0.35">
      <c r="A1973" t="s">
        <v>2874</v>
      </c>
      <c r="AC1973" s="57">
        <v>98</v>
      </c>
      <c r="AD1973" s="57">
        <v>127</v>
      </c>
      <c r="AE1973" s="57">
        <v>108</v>
      </c>
      <c r="AF1973" s="57">
        <v>85</v>
      </c>
      <c r="AG1973" s="57">
        <v>102</v>
      </c>
      <c r="AH1973" s="74">
        <v>5.21</v>
      </c>
      <c r="AI1973" s="74">
        <v>2.86</v>
      </c>
      <c r="AJ1973" s="74">
        <v>11.1</v>
      </c>
    </row>
    <row r="1974" spans="1:36" x14ac:dyDescent="0.35">
      <c r="A1974" t="s">
        <v>2875</v>
      </c>
      <c r="AC1974" s="57">
        <v>98</v>
      </c>
      <c r="AD1974" s="57">
        <v>127</v>
      </c>
      <c r="AE1974" s="57">
        <v>108</v>
      </c>
      <c r="AF1974" s="57">
        <v>85</v>
      </c>
      <c r="AG1974" s="57">
        <v>103</v>
      </c>
      <c r="AH1974" s="74">
        <v>0.55000000000000004</v>
      </c>
      <c r="AI1974" s="74">
        <v>0.18</v>
      </c>
      <c r="AJ1974" s="74">
        <v>7.84</v>
      </c>
    </row>
    <row r="1975" spans="1:36" x14ac:dyDescent="0.35">
      <c r="A1975" t="s">
        <v>2876</v>
      </c>
      <c r="AC1975" s="57">
        <v>98</v>
      </c>
      <c r="AD1975" s="57">
        <v>125</v>
      </c>
      <c r="AE1975" s="57">
        <v>107</v>
      </c>
      <c r="AF1975" s="57">
        <v>86</v>
      </c>
      <c r="AG1975" s="57">
        <v>103</v>
      </c>
      <c r="AH1975" s="74">
        <v>-0.85</v>
      </c>
      <c r="AI1975" s="74">
        <v>-0.19</v>
      </c>
      <c r="AJ1975" s="74">
        <v>7.87</v>
      </c>
    </row>
    <row r="1976" spans="1:36" x14ac:dyDescent="0.35">
      <c r="A1976" t="s">
        <v>2877</v>
      </c>
      <c r="AC1976" s="57">
        <v>102</v>
      </c>
      <c r="AD1976" s="57">
        <v>127</v>
      </c>
      <c r="AE1976" s="57">
        <v>104</v>
      </c>
      <c r="AF1976" s="57">
        <v>80</v>
      </c>
      <c r="AG1976" s="57">
        <v>100</v>
      </c>
      <c r="AH1976" s="74">
        <v>1.89</v>
      </c>
      <c r="AI1976" s="74">
        <v>2.08</v>
      </c>
      <c r="AJ1976" s="74">
        <v>10.37</v>
      </c>
    </row>
    <row r="1977" spans="1:36" x14ac:dyDescent="0.35">
      <c r="A1977" t="s">
        <v>2878</v>
      </c>
      <c r="AC1977" s="57">
        <v>101</v>
      </c>
      <c r="AD1977" s="57">
        <v>130</v>
      </c>
      <c r="AE1977" s="57">
        <v>111</v>
      </c>
      <c r="AF1977" s="57">
        <v>95</v>
      </c>
      <c r="AG1977" s="57">
        <v>99</v>
      </c>
      <c r="AH1977" s="74">
        <v>5.18</v>
      </c>
      <c r="AI1977" s="74">
        <v>3.56</v>
      </c>
      <c r="AJ1977" s="74">
        <v>12.76</v>
      </c>
    </row>
    <row r="1978" spans="1:36" x14ac:dyDescent="0.35">
      <c r="A1978" t="s">
        <v>2879</v>
      </c>
      <c r="AC1978" s="57">
        <v>106</v>
      </c>
      <c r="AD1978" s="57">
        <v>141</v>
      </c>
      <c r="AE1978" s="57">
        <v>113</v>
      </c>
      <c r="AF1978" s="57">
        <v>102</v>
      </c>
      <c r="AG1978" s="57">
        <v>100</v>
      </c>
      <c r="AH1978" s="74">
        <v>-1.86</v>
      </c>
      <c r="AI1978" s="74">
        <v>0.12</v>
      </c>
      <c r="AJ1978" s="74">
        <v>11.18</v>
      </c>
    </row>
    <row r="1979" spans="1:36" x14ac:dyDescent="0.35">
      <c r="A1979" t="s">
        <v>2880</v>
      </c>
      <c r="AC1979" s="57">
        <v>86</v>
      </c>
      <c r="AD1979" s="57">
        <v>86</v>
      </c>
      <c r="AE1979" s="57">
        <v>45</v>
      </c>
      <c r="AF1979" s="57">
        <v>93</v>
      </c>
      <c r="AG1979" s="57">
        <v>103</v>
      </c>
      <c r="AH1979" s="74">
        <v>-1.99</v>
      </c>
      <c r="AI1979" s="74">
        <v>1.02</v>
      </c>
      <c r="AJ1979" s="74">
        <v>9.94</v>
      </c>
    </row>
    <row r="1980" spans="1:36" x14ac:dyDescent="0.35">
      <c r="A1980" t="s">
        <v>2881</v>
      </c>
      <c r="AC1980" s="57">
        <v>94</v>
      </c>
      <c r="AD1980" s="57">
        <v>122</v>
      </c>
      <c r="AE1980" s="57">
        <v>102</v>
      </c>
      <c r="AF1980" s="57">
        <v>83</v>
      </c>
      <c r="AG1980" s="57">
        <v>102</v>
      </c>
      <c r="AH1980" s="74">
        <v>-1.21</v>
      </c>
      <c r="AI1980" s="74">
        <v>2.93</v>
      </c>
      <c r="AJ1980" s="74">
        <v>9.2899999999999991</v>
      </c>
    </row>
    <row r="1981" spans="1:36" x14ac:dyDescent="0.35">
      <c r="A1981" t="s">
        <v>2882</v>
      </c>
      <c r="AC1981" s="57">
        <v>96</v>
      </c>
      <c r="AD1981" s="57">
        <v>121</v>
      </c>
      <c r="AE1981" s="57">
        <v>105</v>
      </c>
      <c r="AF1981" s="57">
        <v>83</v>
      </c>
      <c r="AG1981" s="57">
        <v>106</v>
      </c>
      <c r="AH1981" s="74">
        <v>2.5</v>
      </c>
      <c r="AI1981" s="74">
        <v>5.34</v>
      </c>
      <c r="AJ1981" s="74">
        <v>11.38</v>
      </c>
    </row>
    <row r="1982" spans="1:36" x14ac:dyDescent="0.35">
      <c r="A1982" t="s">
        <v>2883</v>
      </c>
      <c r="AC1982" s="57">
        <v>95</v>
      </c>
      <c r="AD1982" s="57">
        <v>119</v>
      </c>
      <c r="AE1982" s="57">
        <v>105</v>
      </c>
      <c r="AF1982" s="57">
        <v>85</v>
      </c>
      <c r="AG1982" s="57">
        <v>107</v>
      </c>
      <c r="AH1982" s="74">
        <v>4.51</v>
      </c>
      <c r="AI1982" s="74">
        <v>9.82</v>
      </c>
      <c r="AJ1982" s="74">
        <v>14.62</v>
      </c>
    </row>
    <row r="1983" spans="1:36" x14ac:dyDescent="0.35">
      <c r="A1983" t="s">
        <v>2884</v>
      </c>
      <c r="AC1983" s="57">
        <v>98</v>
      </c>
      <c r="AD1983" s="57">
        <v>121</v>
      </c>
      <c r="AE1983" s="57">
        <v>103</v>
      </c>
      <c r="AF1983" s="57">
        <v>78</v>
      </c>
      <c r="AG1983" s="57">
        <v>111</v>
      </c>
      <c r="AH1983" s="74">
        <v>4.18</v>
      </c>
      <c r="AI1983" s="74">
        <v>7.62</v>
      </c>
      <c r="AJ1983" s="74">
        <v>11.62</v>
      </c>
    </row>
    <row r="1984" spans="1:36" x14ac:dyDescent="0.35">
      <c r="A1984" t="s">
        <v>2885</v>
      </c>
      <c r="AC1984" s="57">
        <v>104</v>
      </c>
      <c r="AD1984" s="57">
        <v>134</v>
      </c>
      <c r="AE1984" s="57">
        <v>113</v>
      </c>
      <c r="AF1984" s="57">
        <v>83</v>
      </c>
      <c r="AG1984" s="57">
        <v>110</v>
      </c>
      <c r="AH1984" s="74">
        <v>10.38</v>
      </c>
      <c r="AI1984" s="74">
        <v>15</v>
      </c>
      <c r="AJ1984" s="74">
        <v>15.78</v>
      </c>
    </row>
    <row r="1985" spans="1:36" x14ac:dyDescent="0.35">
      <c r="A1985" t="s">
        <v>2886</v>
      </c>
      <c r="AC1985" s="57">
        <v>109</v>
      </c>
      <c r="AD1985" s="57">
        <v>149</v>
      </c>
      <c r="AE1985" s="57">
        <v>130</v>
      </c>
      <c r="AF1985" s="57">
        <v>88</v>
      </c>
      <c r="AG1985" s="57">
        <v>107</v>
      </c>
      <c r="AH1985" s="74">
        <v>5.04</v>
      </c>
      <c r="AI1985" s="74">
        <v>0.68</v>
      </c>
      <c r="AJ1985" s="74">
        <v>11.18</v>
      </c>
    </row>
    <row r="1986" spans="1:36" x14ac:dyDescent="0.35">
      <c r="A1986" t="s">
        <v>2887</v>
      </c>
      <c r="AC1986" s="57">
        <v>99</v>
      </c>
      <c r="AD1986" s="57">
        <v>128</v>
      </c>
      <c r="AE1986" s="57">
        <v>109</v>
      </c>
      <c r="AF1986" s="57">
        <v>77</v>
      </c>
      <c r="AG1986" s="57">
        <v>104</v>
      </c>
      <c r="AH1986" s="74">
        <v>5.41</v>
      </c>
      <c r="AI1986" s="74">
        <v>12.3</v>
      </c>
      <c r="AJ1986" s="74">
        <v>6.92</v>
      </c>
    </row>
    <row r="1987" spans="1:36" x14ac:dyDescent="0.35">
      <c r="A1987" t="s">
        <v>2888</v>
      </c>
      <c r="AC1987" s="57">
        <v>96</v>
      </c>
      <c r="AD1987" s="57">
        <v>126</v>
      </c>
      <c r="AE1987" s="57">
        <v>106</v>
      </c>
      <c r="AF1987" s="57">
        <v>83</v>
      </c>
      <c r="AG1987" s="57">
        <v>105</v>
      </c>
      <c r="AH1987" s="74">
        <v>4.83</v>
      </c>
      <c r="AI1987" s="74">
        <v>11.78</v>
      </c>
      <c r="AJ1987" s="74">
        <v>6.27</v>
      </c>
    </row>
    <row r="1988" spans="1:36" x14ac:dyDescent="0.35">
      <c r="A1988" t="s">
        <v>2889</v>
      </c>
      <c r="AC1988" s="57">
        <v>97</v>
      </c>
      <c r="AD1988" s="57">
        <v>127</v>
      </c>
      <c r="AE1988" s="57">
        <v>106</v>
      </c>
      <c r="AF1988" s="57">
        <v>84</v>
      </c>
      <c r="AG1988" s="57">
        <v>101</v>
      </c>
      <c r="AH1988" s="74">
        <v>1.3</v>
      </c>
      <c r="AI1988" s="74">
        <v>5.52</v>
      </c>
      <c r="AJ1988" s="74">
        <v>7.73</v>
      </c>
    </row>
    <row r="1989" spans="1:36" x14ac:dyDescent="0.35">
      <c r="A1989" t="s">
        <v>2890</v>
      </c>
      <c r="AC1989" s="57">
        <v>97</v>
      </c>
      <c r="AD1989" s="57">
        <v>123</v>
      </c>
      <c r="AE1989" s="57">
        <v>104</v>
      </c>
      <c r="AF1989" s="57">
        <v>85</v>
      </c>
      <c r="AG1989" s="57">
        <v>101</v>
      </c>
      <c r="AH1989" s="74">
        <v>1.46</v>
      </c>
      <c r="AI1989" s="74">
        <v>4.8099999999999996</v>
      </c>
      <c r="AJ1989" s="74">
        <v>8.18</v>
      </c>
    </row>
    <row r="1990" spans="1:36" x14ac:dyDescent="0.35">
      <c r="A1990" t="s">
        <v>2891</v>
      </c>
      <c r="AC1990" s="57">
        <v>100</v>
      </c>
      <c r="AD1990" s="57">
        <v>125</v>
      </c>
      <c r="AE1990" s="57">
        <v>102</v>
      </c>
      <c r="AF1990" s="57">
        <v>80</v>
      </c>
      <c r="AG1990" s="57">
        <v>101</v>
      </c>
      <c r="AH1990" s="74">
        <v>5.93</v>
      </c>
      <c r="AI1990" s="74">
        <v>14.68</v>
      </c>
      <c r="AJ1990" s="74">
        <v>10.57</v>
      </c>
    </row>
    <row r="1991" spans="1:36" x14ac:dyDescent="0.35">
      <c r="A1991" t="s">
        <v>2892</v>
      </c>
      <c r="AC1991" s="57">
        <v>100</v>
      </c>
      <c r="AD1991" s="57">
        <v>131</v>
      </c>
      <c r="AE1991" s="57">
        <v>109</v>
      </c>
      <c r="AF1991" s="57">
        <v>97</v>
      </c>
      <c r="AG1991" s="57">
        <v>102</v>
      </c>
      <c r="AH1991" s="74">
        <v>8.8800000000000008</v>
      </c>
      <c r="AI1991" s="74">
        <v>15.96</v>
      </c>
      <c r="AJ1991" s="74">
        <v>11</v>
      </c>
    </row>
    <row r="1992" spans="1:36" x14ac:dyDescent="0.35">
      <c r="A1992" t="s">
        <v>2893</v>
      </c>
      <c r="AC1992" s="57">
        <v>109</v>
      </c>
      <c r="AD1992" s="57">
        <v>148</v>
      </c>
      <c r="AE1992" s="57">
        <v>129</v>
      </c>
      <c r="AF1992" s="57">
        <v>105</v>
      </c>
      <c r="AG1992" s="57">
        <v>102</v>
      </c>
      <c r="AH1992" s="74">
        <v>8.86</v>
      </c>
      <c r="AI1992" s="74">
        <v>13.43</v>
      </c>
      <c r="AJ1992" s="74">
        <v>11.61</v>
      </c>
    </row>
    <row r="1993" spans="1:36" x14ac:dyDescent="0.35">
      <c r="A1993" t="s">
        <v>2894</v>
      </c>
      <c r="AC1993" s="57">
        <v>99</v>
      </c>
      <c r="AD1993" s="57">
        <v>129</v>
      </c>
      <c r="AE1993" s="57">
        <v>108</v>
      </c>
      <c r="AF1993" s="57">
        <v>79</v>
      </c>
      <c r="AG1993" s="57">
        <v>102</v>
      </c>
      <c r="AH1993" s="74">
        <v>6.53</v>
      </c>
      <c r="AI1993" s="74">
        <v>10.75</v>
      </c>
      <c r="AJ1993" s="74">
        <v>12.52</v>
      </c>
    </row>
    <row r="1994" spans="1:36" x14ac:dyDescent="0.35">
      <c r="A1994" t="s">
        <v>2895</v>
      </c>
      <c r="AC1994" s="57">
        <v>98</v>
      </c>
      <c r="AD1994" s="57">
        <v>128</v>
      </c>
      <c r="AE1994" s="57">
        <v>104</v>
      </c>
      <c r="AF1994" s="57">
        <v>84</v>
      </c>
      <c r="AG1994" s="57">
        <v>103</v>
      </c>
      <c r="AH1994" s="74">
        <v>0.34</v>
      </c>
      <c r="AI1994" s="74">
        <v>4.72</v>
      </c>
      <c r="AJ1994" s="74">
        <v>8.9600000000000009</v>
      </c>
    </row>
    <row r="1995" spans="1:36" x14ac:dyDescent="0.35">
      <c r="A1995" t="s">
        <v>2896</v>
      </c>
      <c r="AC1995" s="57">
        <v>99</v>
      </c>
      <c r="AD1995" s="57">
        <v>128</v>
      </c>
      <c r="AE1995" s="57">
        <v>105</v>
      </c>
      <c r="AF1995" s="57">
        <v>84</v>
      </c>
      <c r="AG1995" s="57">
        <v>103</v>
      </c>
      <c r="AH1995" s="74">
        <v>6.09</v>
      </c>
      <c r="AI1995" s="74">
        <v>10.94</v>
      </c>
      <c r="AJ1995" s="74">
        <v>11.11</v>
      </c>
    </row>
    <row r="1996" spans="1:36" x14ac:dyDescent="0.35">
      <c r="A1996" t="s">
        <v>2897</v>
      </c>
      <c r="AC1996" s="57">
        <v>97</v>
      </c>
      <c r="AD1996" s="57">
        <v>125</v>
      </c>
      <c r="AE1996" s="57">
        <v>104</v>
      </c>
      <c r="AF1996" s="57">
        <v>85</v>
      </c>
      <c r="AG1996" s="57">
        <v>103</v>
      </c>
      <c r="AH1996" s="74">
        <v>7.38</v>
      </c>
      <c r="AI1996" s="74">
        <v>8.48</v>
      </c>
      <c r="AJ1996" s="74">
        <v>12.22</v>
      </c>
    </row>
    <row r="1997" spans="1:36" x14ac:dyDescent="0.35">
      <c r="A1997" t="s">
        <v>2898</v>
      </c>
      <c r="AC1997" s="57">
        <v>100</v>
      </c>
      <c r="AD1997" s="57">
        <v>124</v>
      </c>
      <c r="AE1997" s="57">
        <v>102</v>
      </c>
      <c r="AF1997" s="57">
        <v>76</v>
      </c>
      <c r="AG1997" s="57">
        <v>102</v>
      </c>
      <c r="AH1997" s="74">
        <v>10.27</v>
      </c>
      <c r="AI1997" s="74">
        <v>15.69</v>
      </c>
      <c r="AJ1997" s="74">
        <v>12.33</v>
      </c>
    </row>
    <row r="1998" spans="1:36" x14ac:dyDescent="0.35">
      <c r="A1998" t="s">
        <v>2899</v>
      </c>
      <c r="AC1998" s="57">
        <v>104</v>
      </c>
      <c r="AD1998" s="57">
        <v>136</v>
      </c>
      <c r="AE1998" s="57">
        <v>110</v>
      </c>
      <c r="AF1998" s="57">
        <v>101</v>
      </c>
      <c r="AG1998" s="57">
        <v>103</v>
      </c>
      <c r="AH1998" s="74">
        <v>3.05</v>
      </c>
      <c r="AI1998" s="74">
        <v>9.61</v>
      </c>
      <c r="AJ1998" s="74">
        <v>8.9</v>
      </c>
    </row>
    <row r="1999" spans="1:36" x14ac:dyDescent="0.35">
      <c r="A1999" t="s">
        <v>2900</v>
      </c>
      <c r="AC1999" s="57">
        <v>114</v>
      </c>
      <c r="AD1999" s="57">
        <v>152</v>
      </c>
      <c r="AE1999" s="57">
        <v>127</v>
      </c>
      <c r="AF1999" s="57">
        <v>102</v>
      </c>
      <c r="AG1999" s="57">
        <v>103</v>
      </c>
      <c r="AH1999" s="74">
        <v>3.9</v>
      </c>
      <c r="AI1999" s="74">
        <v>0.15</v>
      </c>
      <c r="AJ1999" s="74">
        <v>12.49</v>
      </c>
    </row>
    <row r="2000" spans="1:36" x14ac:dyDescent="0.35">
      <c r="A2000" t="s">
        <v>2901</v>
      </c>
      <c r="AC2000" s="57">
        <v>100</v>
      </c>
      <c r="AD2000" s="57">
        <v>132</v>
      </c>
      <c r="AE2000" s="57">
        <v>108</v>
      </c>
      <c r="AF2000" s="57">
        <v>77</v>
      </c>
      <c r="AG2000" s="57">
        <v>103</v>
      </c>
      <c r="AH2000" s="74">
        <v>-3.39</v>
      </c>
      <c r="AI2000" s="74">
        <v>-4.07</v>
      </c>
      <c r="AJ2000" s="74">
        <v>7</v>
      </c>
    </row>
    <row r="2001" spans="1:36" x14ac:dyDescent="0.35">
      <c r="A2001" t="s">
        <v>2902</v>
      </c>
      <c r="AC2001" s="57">
        <v>98</v>
      </c>
      <c r="AD2001" s="57">
        <v>129</v>
      </c>
      <c r="AE2001" s="57">
        <v>107</v>
      </c>
      <c r="AF2001" s="57">
        <v>82</v>
      </c>
      <c r="AG2001" s="57">
        <v>103</v>
      </c>
      <c r="AH2001" s="74">
        <v>-0.26</v>
      </c>
      <c r="AI2001" s="74">
        <v>2.02</v>
      </c>
      <c r="AJ2001" s="74">
        <v>5.4</v>
      </c>
    </row>
    <row r="2002" spans="1:36" x14ac:dyDescent="0.35">
      <c r="A2002" t="s">
        <v>2903</v>
      </c>
      <c r="AC2002" s="57">
        <v>99</v>
      </c>
      <c r="AD2002" s="57">
        <v>128</v>
      </c>
      <c r="AE2002" s="57">
        <v>105</v>
      </c>
      <c r="AF2002" s="57">
        <v>85</v>
      </c>
      <c r="AG2002" s="57">
        <v>104</v>
      </c>
      <c r="AH2002" s="74">
        <v>0.56000000000000005</v>
      </c>
      <c r="AI2002" s="74">
        <v>-0.91</v>
      </c>
      <c r="AJ2002" s="74">
        <v>3.81</v>
      </c>
    </row>
    <row r="2003" spans="1:36" x14ac:dyDescent="0.35">
      <c r="A2003" t="s">
        <v>2904</v>
      </c>
      <c r="AC2003" s="57">
        <v>99</v>
      </c>
      <c r="AD2003" s="57">
        <v>125</v>
      </c>
      <c r="AE2003" s="57">
        <v>104</v>
      </c>
      <c r="AF2003" s="57">
        <v>84</v>
      </c>
      <c r="AG2003" s="57">
        <v>104</v>
      </c>
      <c r="AH2003" s="74">
        <v>6.26</v>
      </c>
      <c r="AI2003" s="74">
        <v>3.24</v>
      </c>
      <c r="AJ2003" s="74">
        <v>21.18</v>
      </c>
    </row>
    <row r="2004" spans="1:36" x14ac:dyDescent="0.35">
      <c r="A2004" t="s">
        <v>2905</v>
      </c>
      <c r="AC2004" s="57">
        <v>102</v>
      </c>
      <c r="AD2004" s="57">
        <v>126</v>
      </c>
      <c r="AE2004" s="57">
        <v>103</v>
      </c>
      <c r="AF2004" s="57">
        <v>77</v>
      </c>
      <c r="AG2004" s="57">
        <v>101</v>
      </c>
      <c r="AH2004" s="74">
        <v>4.03</v>
      </c>
      <c r="AI2004" s="74">
        <v>3.8</v>
      </c>
      <c r="AJ2004" s="74">
        <v>12.87</v>
      </c>
    </row>
    <row r="2005" spans="1:36" x14ac:dyDescent="0.35">
      <c r="A2005" t="s">
        <v>2906</v>
      </c>
      <c r="AC2005" s="57">
        <v>105</v>
      </c>
      <c r="AD2005" s="57">
        <v>136</v>
      </c>
      <c r="AE2005" s="57">
        <v>111</v>
      </c>
      <c r="AF2005" s="57">
        <v>94</v>
      </c>
      <c r="AG2005" s="57">
        <v>101</v>
      </c>
      <c r="AH2005" s="74">
        <v>-0.09</v>
      </c>
      <c r="AI2005" s="74">
        <v>-1.21</v>
      </c>
      <c r="AJ2005" s="74">
        <v>10.76</v>
      </c>
    </row>
    <row r="2006" spans="1:36" x14ac:dyDescent="0.35">
      <c r="A2006" t="s">
        <v>2907</v>
      </c>
      <c r="AC2006" s="57">
        <v>111</v>
      </c>
      <c r="AD2006" s="57">
        <v>155</v>
      </c>
      <c r="AE2006" s="57">
        <v>136</v>
      </c>
      <c r="AF2006" s="57">
        <v>94</v>
      </c>
      <c r="AG2006" s="57">
        <v>101</v>
      </c>
      <c r="AH2006" s="74">
        <v>1.31</v>
      </c>
      <c r="AI2006" s="74">
        <v>-5.49</v>
      </c>
      <c r="AJ2006" s="74">
        <v>7.67</v>
      </c>
    </row>
    <row r="2007" spans="1:36" x14ac:dyDescent="0.35">
      <c r="A2007" t="s">
        <v>2908</v>
      </c>
      <c r="AC2007" s="57">
        <v>100</v>
      </c>
      <c r="AD2007" s="57">
        <v>131</v>
      </c>
      <c r="AE2007" s="57">
        <v>109</v>
      </c>
      <c r="AF2007" s="57">
        <v>78</v>
      </c>
      <c r="AG2007" s="57">
        <v>101</v>
      </c>
      <c r="AH2007" s="74">
        <v>4.5599999999999996</v>
      </c>
      <c r="AI2007" s="74">
        <v>1.22</v>
      </c>
      <c r="AJ2007" s="74">
        <v>7.7</v>
      </c>
    </row>
    <row r="2008" spans="1:36" x14ac:dyDescent="0.35">
      <c r="A2008" t="s">
        <v>2909</v>
      </c>
      <c r="AC2008" s="57">
        <v>98</v>
      </c>
      <c r="AD2008" s="57">
        <v>128</v>
      </c>
      <c r="AE2008" s="57">
        <v>107</v>
      </c>
      <c r="AF2008" s="57">
        <v>85</v>
      </c>
      <c r="AG2008" s="57">
        <v>101</v>
      </c>
      <c r="AH2008" s="74">
        <v>6.52</v>
      </c>
      <c r="AI2008" s="74">
        <v>8.6199999999999992</v>
      </c>
      <c r="AJ2008" s="74">
        <v>9.1</v>
      </c>
    </row>
    <row r="2009" spans="1:36" x14ac:dyDescent="0.35">
      <c r="A2009" t="s">
        <v>2910</v>
      </c>
      <c r="AC2009" s="57">
        <v>98</v>
      </c>
      <c r="AD2009" s="57">
        <v>128</v>
      </c>
      <c r="AE2009" s="57">
        <v>107</v>
      </c>
      <c r="AF2009" s="57">
        <v>83</v>
      </c>
      <c r="AG2009" s="57">
        <v>105</v>
      </c>
      <c r="AH2009" s="74">
        <v>5.71</v>
      </c>
      <c r="AI2009" s="74">
        <v>9.24</v>
      </c>
      <c r="AJ2009" s="74">
        <v>8.7799999999999994</v>
      </c>
    </row>
    <row r="2010" spans="1:36" x14ac:dyDescent="0.35">
      <c r="A2010" t="s">
        <v>2911</v>
      </c>
      <c r="AC2010" s="57">
        <v>98</v>
      </c>
      <c r="AD2010" s="57">
        <v>126</v>
      </c>
      <c r="AE2010" s="57">
        <v>106</v>
      </c>
      <c r="AF2010" s="57">
        <v>86</v>
      </c>
      <c r="AG2010" s="57">
        <v>105</v>
      </c>
      <c r="AH2010" s="74">
        <v>7.21</v>
      </c>
      <c r="AI2010" s="74">
        <v>11.03</v>
      </c>
      <c r="AJ2010" s="74">
        <v>13.43</v>
      </c>
    </row>
    <row r="2011" spans="1:36" x14ac:dyDescent="0.35">
      <c r="A2011" t="s">
        <v>2912</v>
      </c>
      <c r="AC2011" s="57">
        <v>101</v>
      </c>
      <c r="AD2011" s="57">
        <v>126</v>
      </c>
      <c r="AE2011" s="57">
        <v>105</v>
      </c>
      <c r="AF2011" s="57">
        <v>79</v>
      </c>
      <c r="AG2011" s="57">
        <v>109</v>
      </c>
      <c r="AH2011" s="74">
        <v>5.89</v>
      </c>
      <c r="AI2011" s="74">
        <v>11.37</v>
      </c>
      <c r="AJ2011" s="74">
        <v>11.13</v>
      </c>
    </row>
    <row r="2012" spans="1:36" x14ac:dyDescent="0.35">
      <c r="A2012" t="s">
        <v>2913</v>
      </c>
      <c r="AC2012" s="57">
        <v>106</v>
      </c>
      <c r="AD2012" s="57">
        <v>137</v>
      </c>
      <c r="AE2012" s="57">
        <v>114</v>
      </c>
      <c r="AF2012" s="57">
        <v>99</v>
      </c>
      <c r="AG2012" s="57">
        <v>108</v>
      </c>
      <c r="AH2012" s="74">
        <v>8.0299999999999994</v>
      </c>
      <c r="AI2012" s="74">
        <v>16.260000000000002</v>
      </c>
      <c r="AJ2012" s="74">
        <v>12.6</v>
      </c>
    </row>
    <row r="2013" spans="1:36" x14ac:dyDescent="0.35">
      <c r="A2013" t="s">
        <v>2914</v>
      </c>
      <c r="AC2013" s="57">
        <v>112</v>
      </c>
      <c r="AD2013" s="57">
        <v>154</v>
      </c>
      <c r="AE2013" s="57">
        <v>137</v>
      </c>
      <c r="AF2013" s="57">
        <v>94</v>
      </c>
      <c r="AG2013" s="57">
        <v>108</v>
      </c>
      <c r="AH2013" s="74">
        <v>3.5</v>
      </c>
      <c r="AI2013" s="74">
        <v>2.5299999999999998</v>
      </c>
      <c r="AJ2013" s="74">
        <v>11.73</v>
      </c>
    </row>
    <row r="2014" spans="1:36" x14ac:dyDescent="0.35">
      <c r="A2014" t="s">
        <v>2915</v>
      </c>
      <c r="AC2014" s="57">
        <v>101</v>
      </c>
      <c r="AD2014" s="57">
        <v>132</v>
      </c>
      <c r="AE2014" s="57">
        <v>109</v>
      </c>
      <c r="AF2014" s="57">
        <v>76</v>
      </c>
      <c r="AG2014" s="57">
        <v>108</v>
      </c>
      <c r="AH2014" s="74">
        <v>9.59</v>
      </c>
      <c r="AI2014" s="74">
        <v>12.54</v>
      </c>
      <c r="AJ2014" s="74">
        <v>12.54</v>
      </c>
    </row>
    <row r="2015" spans="1:36" x14ac:dyDescent="0.35">
      <c r="A2015" t="s">
        <v>2916</v>
      </c>
      <c r="AC2015" s="57">
        <v>98</v>
      </c>
      <c r="AD2015" s="57">
        <v>128</v>
      </c>
      <c r="AE2015" s="57">
        <v>105</v>
      </c>
      <c r="AF2015" s="57">
        <v>80</v>
      </c>
      <c r="AG2015" s="57">
        <v>108</v>
      </c>
      <c r="AH2015" s="74">
        <v>5.2</v>
      </c>
      <c r="AI2015" s="74">
        <v>5.85</v>
      </c>
      <c r="AJ2015" s="74">
        <v>11.2</v>
      </c>
    </row>
    <row r="2016" spans="1:36" x14ac:dyDescent="0.35">
      <c r="A2016" t="s">
        <v>2917</v>
      </c>
      <c r="AC2016" s="57">
        <v>98</v>
      </c>
      <c r="AD2016" s="57">
        <v>126</v>
      </c>
      <c r="AE2016" s="57">
        <v>105</v>
      </c>
      <c r="AF2016" s="57">
        <v>85</v>
      </c>
      <c r="AG2016" s="57">
        <v>103</v>
      </c>
      <c r="AH2016" s="74">
        <v>7.4</v>
      </c>
      <c r="AI2016" s="74">
        <v>10.49</v>
      </c>
      <c r="AJ2016" s="74">
        <v>-4.6900000000000004</v>
      </c>
    </row>
    <row r="2017" spans="1:36" x14ac:dyDescent="0.35">
      <c r="A2017" t="s">
        <v>2918</v>
      </c>
      <c r="AC2017" s="57">
        <v>99</v>
      </c>
      <c r="AD2017" s="57">
        <v>126</v>
      </c>
      <c r="AE2017" s="57">
        <v>106</v>
      </c>
      <c r="AF2017" s="57">
        <v>88</v>
      </c>
      <c r="AG2017" s="57">
        <v>103</v>
      </c>
      <c r="AH2017" s="74">
        <v>9.01</v>
      </c>
      <c r="AI2017" s="74">
        <v>11.14</v>
      </c>
      <c r="AJ2017" s="74">
        <v>40.64</v>
      </c>
    </row>
    <row r="2018" spans="1:36" x14ac:dyDescent="0.35">
      <c r="A2018" t="s">
        <v>2919</v>
      </c>
      <c r="AC2018" s="57">
        <v>101</v>
      </c>
      <c r="AD2018" s="57">
        <v>127</v>
      </c>
      <c r="AE2018" s="57">
        <v>104</v>
      </c>
      <c r="AF2018" s="57">
        <v>82</v>
      </c>
      <c r="AG2018" s="57">
        <v>103</v>
      </c>
      <c r="AH2018" s="74">
        <v>11.46</v>
      </c>
      <c r="AI2018" s="74">
        <v>11.13</v>
      </c>
      <c r="AJ2018" s="74">
        <v>-17.64</v>
      </c>
    </row>
    <row r="2019" spans="1:36" x14ac:dyDescent="0.35">
      <c r="A2019" t="s">
        <v>2920</v>
      </c>
      <c r="AC2019" s="57">
        <v>103</v>
      </c>
      <c r="AD2019" s="57">
        <v>134</v>
      </c>
      <c r="AE2019" s="57">
        <v>114</v>
      </c>
      <c r="AF2019" s="57">
        <v>102</v>
      </c>
      <c r="AG2019" s="57">
        <v>103</v>
      </c>
      <c r="AH2019" s="74">
        <v>17.3</v>
      </c>
      <c r="AI2019" s="74">
        <v>11.64</v>
      </c>
      <c r="AJ2019" s="74">
        <v>10.34</v>
      </c>
    </row>
    <row r="2020" spans="1:36" x14ac:dyDescent="0.35">
      <c r="A2020" t="s">
        <v>2921</v>
      </c>
      <c r="AC2020" s="57">
        <v>109</v>
      </c>
      <c r="AD2020" s="57">
        <v>150</v>
      </c>
      <c r="AE2020" s="57">
        <v>134</v>
      </c>
      <c r="AF2020" s="57">
        <v>99</v>
      </c>
      <c r="AG2020" s="57">
        <v>104</v>
      </c>
      <c r="AH2020" s="74">
        <v>1.53</v>
      </c>
      <c r="AI2020" s="74">
        <v>-1.42</v>
      </c>
      <c r="AJ2020" s="74">
        <v>10.72</v>
      </c>
    </row>
    <row r="2021" spans="1:36" x14ac:dyDescent="0.35">
      <c r="A2021" t="s">
        <v>2922</v>
      </c>
      <c r="AC2021" s="57">
        <v>100</v>
      </c>
      <c r="AD2021" s="57">
        <v>134</v>
      </c>
      <c r="AE2021" s="57">
        <v>108</v>
      </c>
      <c r="AF2021" s="57">
        <v>80</v>
      </c>
      <c r="AG2021" s="57">
        <v>104</v>
      </c>
      <c r="AH2021" s="74">
        <v>7.97</v>
      </c>
      <c r="AI2021" s="74">
        <v>6.36</v>
      </c>
      <c r="AJ2021" s="74">
        <v>12.3</v>
      </c>
    </row>
    <row r="2022" spans="1:36" x14ac:dyDescent="0.35">
      <c r="A2022" t="s">
        <v>2923</v>
      </c>
      <c r="AC2022" s="57">
        <v>99</v>
      </c>
      <c r="AD2022" s="57">
        <v>129</v>
      </c>
      <c r="AE2022" s="57">
        <v>105</v>
      </c>
      <c r="AF2022" s="57">
        <v>87</v>
      </c>
      <c r="AG2022" s="57">
        <v>104</v>
      </c>
      <c r="AH2022" s="74">
        <v>8.36</v>
      </c>
      <c r="AI2022" s="74">
        <v>11.8</v>
      </c>
      <c r="AJ2022" s="74">
        <v>11.08</v>
      </c>
    </row>
    <row r="2023" spans="1:36" x14ac:dyDescent="0.35">
      <c r="A2023" t="s">
        <v>2924</v>
      </c>
      <c r="AC2023" s="57">
        <v>98</v>
      </c>
      <c r="AD2023" s="57">
        <v>126</v>
      </c>
      <c r="AE2023" s="57">
        <v>105</v>
      </c>
      <c r="AF2023" s="57">
        <v>85</v>
      </c>
      <c r="AG2023" s="57">
        <v>103</v>
      </c>
      <c r="AH2023" s="74">
        <v>17.02</v>
      </c>
      <c r="AI2023" s="74">
        <v>18.7</v>
      </c>
      <c r="AJ2023" s="74">
        <v>12.24</v>
      </c>
    </row>
    <row r="2024" spans="1:36" x14ac:dyDescent="0.35">
      <c r="A2024" t="s">
        <v>2925</v>
      </c>
      <c r="AC2024" s="57">
        <v>98</v>
      </c>
      <c r="AD2024" s="57">
        <v>124</v>
      </c>
      <c r="AE2024" s="57">
        <v>104</v>
      </c>
      <c r="AF2024" s="57">
        <v>87</v>
      </c>
      <c r="AG2024" s="57">
        <v>103</v>
      </c>
      <c r="AH2024" s="74">
        <v>7.87</v>
      </c>
      <c r="AI2024" s="74">
        <v>10.31</v>
      </c>
      <c r="AJ2024" s="74">
        <v>11.18</v>
      </c>
    </row>
    <row r="2025" spans="1:36" x14ac:dyDescent="0.35">
      <c r="A2025" t="s">
        <v>2926</v>
      </c>
      <c r="AC2025" s="57">
        <v>101</v>
      </c>
      <c r="AD2025" s="57">
        <v>125</v>
      </c>
      <c r="AE2025" s="57">
        <v>103</v>
      </c>
      <c r="AF2025" s="57">
        <v>80</v>
      </c>
      <c r="AG2025" s="57">
        <v>103</v>
      </c>
      <c r="AH2025" s="74">
        <v>4.83</v>
      </c>
      <c r="AI2025" s="74">
        <v>5.18</v>
      </c>
      <c r="AJ2025" s="74">
        <v>12.03</v>
      </c>
    </row>
    <row r="2026" spans="1:36" x14ac:dyDescent="0.35">
      <c r="A2026" t="s">
        <v>2927</v>
      </c>
      <c r="AC2026" s="57">
        <v>105</v>
      </c>
      <c r="AD2026" s="57">
        <v>132</v>
      </c>
      <c r="AE2026" s="57">
        <v>112</v>
      </c>
      <c r="AF2026" s="57">
        <v>95</v>
      </c>
      <c r="AG2026" s="57">
        <v>104</v>
      </c>
      <c r="AH2026" s="74">
        <v>0.66</v>
      </c>
      <c r="AI2026" s="74">
        <v>4.6399999999999997</v>
      </c>
      <c r="AJ2026" s="74">
        <v>11.25</v>
      </c>
    </row>
    <row r="2027" spans="1:36" x14ac:dyDescent="0.35">
      <c r="A2027" t="s">
        <v>2928</v>
      </c>
      <c r="AC2027" s="57">
        <v>114</v>
      </c>
      <c r="AD2027" s="57">
        <v>152</v>
      </c>
      <c r="AE2027" s="57">
        <v>135</v>
      </c>
      <c r="AF2027" s="57">
        <v>101</v>
      </c>
      <c r="AG2027" s="57">
        <v>104</v>
      </c>
      <c r="AH2027" s="74">
        <v>3.13</v>
      </c>
      <c r="AI2027" s="74">
        <v>4.16</v>
      </c>
      <c r="AJ2027" s="74">
        <v>12.71</v>
      </c>
    </row>
    <row r="2028" spans="1:36" x14ac:dyDescent="0.35">
      <c r="A2028" t="s">
        <v>2929</v>
      </c>
      <c r="AC2028" s="57">
        <v>98</v>
      </c>
      <c r="AD2028" s="57">
        <v>129</v>
      </c>
      <c r="AE2028" s="57">
        <v>108</v>
      </c>
      <c r="AF2028" s="57">
        <v>79</v>
      </c>
      <c r="AG2028" s="57">
        <v>104</v>
      </c>
      <c r="AH2028" s="74">
        <v>8.35</v>
      </c>
      <c r="AI2028" s="74">
        <v>16.36</v>
      </c>
      <c r="AJ2028" s="74">
        <v>10.3</v>
      </c>
    </row>
    <row r="2029" spans="1:36" x14ac:dyDescent="0.35">
      <c r="A2029" t="s">
        <v>2930</v>
      </c>
      <c r="AC2029" s="57">
        <v>96</v>
      </c>
      <c r="AD2029" s="57">
        <v>124</v>
      </c>
      <c r="AE2029" s="57">
        <v>105</v>
      </c>
      <c r="AF2029" s="57">
        <v>84</v>
      </c>
      <c r="AG2029" s="57">
        <v>103</v>
      </c>
      <c r="AH2029" s="74">
        <v>5.1100000000000003</v>
      </c>
      <c r="AI2029" s="74">
        <v>9.3699999999999992</v>
      </c>
      <c r="AJ2029" s="74">
        <v>12.68</v>
      </c>
    </row>
    <row r="2030" spans="1:36" x14ac:dyDescent="0.35">
      <c r="A2030" t="s">
        <v>2931</v>
      </c>
      <c r="AC2030" s="57">
        <v>98</v>
      </c>
      <c r="AD2030" s="57">
        <v>126</v>
      </c>
      <c r="AE2030" s="57">
        <v>106</v>
      </c>
      <c r="AF2030" s="57">
        <v>85</v>
      </c>
      <c r="AG2030" s="57">
        <v>104</v>
      </c>
      <c r="AH2030" s="74">
        <v>4.16</v>
      </c>
      <c r="AI2030" s="74">
        <v>6.52</v>
      </c>
      <c r="AJ2030" s="74">
        <v>12.34</v>
      </c>
    </row>
    <row r="2031" spans="1:36" x14ac:dyDescent="0.35">
      <c r="A2031" t="s">
        <v>2932</v>
      </c>
      <c r="AC2031" s="57">
        <v>97</v>
      </c>
      <c r="AD2031" s="57">
        <v>122</v>
      </c>
      <c r="AE2031" s="57">
        <v>105</v>
      </c>
      <c r="AF2031" s="57">
        <v>85</v>
      </c>
      <c r="AG2031" s="57">
        <v>104</v>
      </c>
      <c r="AH2031" s="74">
        <v>4.71</v>
      </c>
      <c r="AI2031" s="74">
        <v>7.56</v>
      </c>
      <c r="AJ2031" s="74">
        <v>12</v>
      </c>
    </row>
    <row r="2032" spans="1:36" x14ac:dyDescent="0.35">
      <c r="A2032" t="s">
        <v>2933</v>
      </c>
      <c r="AC2032" s="57">
        <v>100</v>
      </c>
      <c r="AD2032" s="57">
        <v>123</v>
      </c>
      <c r="AE2032" s="57">
        <v>103</v>
      </c>
      <c r="AF2032" s="57">
        <v>79</v>
      </c>
      <c r="AG2032" s="57">
        <v>100</v>
      </c>
      <c r="AH2032" s="74">
        <v>8.07</v>
      </c>
      <c r="AI2032" s="74">
        <v>10.3</v>
      </c>
      <c r="AJ2032" s="74">
        <v>14.49</v>
      </c>
    </row>
    <row r="2033" spans="1:36" x14ac:dyDescent="0.35">
      <c r="A2033" t="s">
        <v>2934</v>
      </c>
      <c r="AC2033" s="57">
        <v>101</v>
      </c>
      <c r="AD2033" s="57">
        <v>131</v>
      </c>
      <c r="AE2033" s="57">
        <v>115</v>
      </c>
      <c r="AF2033" s="57">
        <v>95</v>
      </c>
      <c r="AG2033" s="57">
        <v>100</v>
      </c>
      <c r="AH2033" s="74">
        <v>4.8099999999999996</v>
      </c>
      <c r="AI2033" s="74">
        <v>8.16</v>
      </c>
      <c r="AJ2033" s="74">
        <v>13.3</v>
      </c>
    </row>
    <row r="2034" spans="1:36" x14ac:dyDescent="0.35">
      <c r="A2034" t="s">
        <v>2935</v>
      </c>
      <c r="AC2034" s="57">
        <v>108</v>
      </c>
      <c r="AD2034" s="57">
        <v>147</v>
      </c>
      <c r="AE2034" s="57">
        <v>132</v>
      </c>
      <c r="AF2034" s="57">
        <v>89</v>
      </c>
      <c r="AG2034" s="57">
        <v>100</v>
      </c>
      <c r="AH2034" s="74">
        <v>8.26</v>
      </c>
      <c r="AI2034" s="74">
        <v>4.4800000000000004</v>
      </c>
      <c r="AJ2034" s="74">
        <v>13.67</v>
      </c>
    </row>
    <row r="2035" spans="1:36" x14ac:dyDescent="0.35">
      <c r="A2035" t="s">
        <v>2936</v>
      </c>
      <c r="AC2035" s="57">
        <v>97</v>
      </c>
      <c r="AD2035" s="57">
        <v>126</v>
      </c>
      <c r="AE2035" s="57">
        <v>105</v>
      </c>
      <c r="AF2035" s="57">
        <v>76</v>
      </c>
      <c r="AG2035" s="57">
        <v>100</v>
      </c>
      <c r="AH2035" s="74">
        <v>6.37</v>
      </c>
      <c r="AI2035" s="74">
        <v>10.25</v>
      </c>
      <c r="AJ2035" s="74">
        <v>13.56</v>
      </c>
    </row>
    <row r="2036" spans="1:36" x14ac:dyDescent="0.35">
      <c r="A2036" t="s">
        <v>2937</v>
      </c>
      <c r="AC2036" s="57">
        <v>95</v>
      </c>
      <c r="AD2036" s="57">
        <v>124</v>
      </c>
      <c r="AE2036" s="57">
        <v>104</v>
      </c>
      <c r="AF2036" s="57">
        <v>85</v>
      </c>
      <c r="AG2036" s="57">
        <v>100</v>
      </c>
      <c r="AH2036" s="74">
        <v>5.36</v>
      </c>
      <c r="AI2036" s="74">
        <v>6.38</v>
      </c>
      <c r="AJ2036" s="74">
        <v>13.6</v>
      </c>
    </row>
    <row r="2037" spans="1:36" x14ac:dyDescent="0.35">
      <c r="A2037" t="s">
        <v>2938</v>
      </c>
      <c r="AC2037" s="57">
        <v>95</v>
      </c>
      <c r="AD2037" s="57">
        <v>122</v>
      </c>
      <c r="AE2037" s="57">
        <v>103</v>
      </c>
      <c r="AF2037" s="57">
        <v>86</v>
      </c>
      <c r="AG2037" s="57">
        <v>105</v>
      </c>
      <c r="AH2037" s="74">
        <v>7.23</v>
      </c>
      <c r="AI2037" s="74">
        <v>6.97</v>
      </c>
      <c r="AJ2037" s="74">
        <v>13.6</v>
      </c>
    </row>
    <row r="2038" spans="1:36" x14ac:dyDescent="0.35">
      <c r="A2038" t="s">
        <v>2939</v>
      </c>
      <c r="AC2038" s="57">
        <v>96</v>
      </c>
      <c r="AD2038" s="57">
        <v>122</v>
      </c>
      <c r="AE2038" s="57">
        <v>103</v>
      </c>
      <c r="AF2038" s="57">
        <v>93</v>
      </c>
      <c r="AG2038" s="57">
        <v>106</v>
      </c>
      <c r="AH2038" s="74">
        <v>9.2100000000000009</v>
      </c>
      <c r="AI2038" s="74">
        <v>12.04</v>
      </c>
      <c r="AJ2038" s="74">
        <v>12.95</v>
      </c>
    </row>
    <row r="2039" spans="1:36" x14ac:dyDescent="0.35">
      <c r="A2039" t="s">
        <v>2940</v>
      </c>
      <c r="AC2039" s="57">
        <v>99</v>
      </c>
      <c r="AD2039" s="57">
        <v>121</v>
      </c>
      <c r="AE2039" s="57">
        <v>101</v>
      </c>
      <c r="AF2039" s="57">
        <v>85</v>
      </c>
      <c r="AG2039" s="57">
        <v>111</v>
      </c>
      <c r="AH2039" s="74">
        <v>9.11</v>
      </c>
      <c r="AI2039" s="74">
        <v>11.82</v>
      </c>
      <c r="AJ2039" s="74">
        <v>14.42</v>
      </c>
    </row>
    <row r="2040" spans="1:36" x14ac:dyDescent="0.35">
      <c r="A2040" t="s">
        <v>2941</v>
      </c>
      <c r="AC2040" s="57">
        <v>104</v>
      </c>
      <c r="AD2040" s="57">
        <v>134</v>
      </c>
      <c r="AE2040" s="57">
        <v>113</v>
      </c>
      <c r="AF2040" s="57">
        <v>109</v>
      </c>
      <c r="AG2040" s="57">
        <v>113</v>
      </c>
      <c r="AH2040" s="74">
        <v>6.49</v>
      </c>
      <c r="AI2040" s="74">
        <v>11.8</v>
      </c>
      <c r="AJ2040" s="74">
        <v>13.99</v>
      </c>
    </row>
    <row r="2041" spans="1:36" x14ac:dyDescent="0.35">
      <c r="A2041" t="s">
        <v>2942</v>
      </c>
      <c r="AC2041" s="57">
        <v>110</v>
      </c>
      <c r="AD2041" s="57">
        <v>149</v>
      </c>
      <c r="AE2041" s="57">
        <v>132</v>
      </c>
      <c r="AF2041" s="57">
        <v>99</v>
      </c>
      <c r="AG2041" s="57">
        <v>113</v>
      </c>
      <c r="AH2041" s="74">
        <v>6.71</v>
      </c>
      <c r="AI2041" s="74">
        <v>6.83</v>
      </c>
      <c r="AJ2041" s="74">
        <v>15.34</v>
      </c>
    </row>
    <row r="2042" spans="1:36" x14ac:dyDescent="0.35">
      <c r="A2042" t="s">
        <v>2943</v>
      </c>
      <c r="AC2042" s="57">
        <v>97</v>
      </c>
      <c r="AD2042" s="57">
        <v>126</v>
      </c>
      <c r="AE2042" s="57">
        <v>105</v>
      </c>
      <c r="AF2042" s="57">
        <v>79</v>
      </c>
      <c r="AG2042" s="57">
        <v>113</v>
      </c>
      <c r="AH2042" s="74">
        <v>7.18</v>
      </c>
      <c r="AI2042" s="74">
        <v>9.9499999999999993</v>
      </c>
      <c r="AJ2042" s="74">
        <v>14.48</v>
      </c>
    </row>
    <row r="2043" spans="1:36" x14ac:dyDescent="0.35">
      <c r="A2043" t="s">
        <v>2944</v>
      </c>
      <c r="AC2043" s="57">
        <v>95</v>
      </c>
      <c r="AD2043" s="57">
        <v>122</v>
      </c>
      <c r="AE2043" s="57">
        <v>103</v>
      </c>
      <c r="AF2043" s="57">
        <v>86</v>
      </c>
      <c r="AG2043" s="57">
        <v>114</v>
      </c>
      <c r="AH2043" s="74">
        <v>10.56</v>
      </c>
      <c r="AI2043" s="74">
        <v>14.55</v>
      </c>
      <c r="AJ2043" s="74">
        <v>14.41</v>
      </c>
    </row>
    <row r="2044" spans="1:36" x14ac:dyDescent="0.35">
      <c r="A2044" t="s">
        <v>2945</v>
      </c>
      <c r="AC2044" s="57">
        <v>96</v>
      </c>
      <c r="AD2044" s="57">
        <v>122</v>
      </c>
      <c r="AE2044" s="57">
        <v>103</v>
      </c>
      <c r="AF2044" s="57">
        <v>87</v>
      </c>
      <c r="AG2044" s="57">
        <v>108</v>
      </c>
      <c r="AH2044" s="74">
        <v>6.93</v>
      </c>
      <c r="AI2044" s="74">
        <v>10.81</v>
      </c>
      <c r="AJ2044" s="74">
        <v>15.5</v>
      </c>
    </row>
    <row r="2045" spans="1:36" x14ac:dyDescent="0.35">
      <c r="A2045" t="s">
        <v>2946</v>
      </c>
      <c r="AC2045" s="57">
        <v>95</v>
      </c>
      <c r="AD2045" s="57">
        <v>119</v>
      </c>
      <c r="AE2045" s="57">
        <v>100</v>
      </c>
      <c r="AF2045" s="57">
        <v>86</v>
      </c>
      <c r="AG2045" s="57">
        <v>107</v>
      </c>
      <c r="AH2045" s="74">
        <v>11.49</v>
      </c>
      <c r="AI2045" s="74">
        <v>15.36</v>
      </c>
      <c r="AJ2045" s="74">
        <v>12.26</v>
      </c>
    </row>
    <row r="2046" spans="1:36" x14ac:dyDescent="0.35">
      <c r="A2046" t="s">
        <v>2947</v>
      </c>
      <c r="AC2046" s="57">
        <v>97</v>
      </c>
      <c r="AD2046" s="57">
        <v>120</v>
      </c>
      <c r="AE2046" s="57">
        <v>99</v>
      </c>
      <c r="AF2046" s="57">
        <v>80</v>
      </c>
      <c r="AG2046" s="57">
        <v>106</v>
      </c>
      <c r="AH2046" s="74">
        <v>12.7</v>
      </c>
      <c r="AI2046" s="74">
        <v>17.47</v>
      </c>
      <c r="AJ2046" s="74">
        <v>16.25</v>
      </c>
    </row>
    <row r="2047" spans="1:36" x14ac:dyDescent="0.35">
      <c r="A2047" t="s">
        <v>2948</v>
      </c>
      <c r="AC2047" s="57">
        <v>105</v>
      </c>
      <c r="AD2047" s="57">
        <v>135</v>
      </c>
      <c r="AE2047" s="57">
        <v>113</v>
      </c>
      <c r="AF2047" s="57">
        <v>96</v>
      </c>
      <c r="AG2047" s="57">
        <v>104</v>
      </c>
      <c r="AH2047" s="74">
        <v>8.91</v>
      </c>
      <c r="AI2047" s="74">
        <v>13.57</v>
      </c>
      <c r="AJ2047" s="74">
        <v>14.52</v>
      </c>
    </row>
    <row r="2048" spans="1:36" x14ac:dyDescent="0.35">
      <c r="A2048" t="s">
        <v>2949</v>
      </c>
      <c r="AC2048" s="57">
        <v>109</v>
      </c>
      <c r="AD2048" s="57">
        <v>148</v>
      </c>
      <c r="AE2048" s="57">
        <v>130</v>
      </c>
      <c r="AF2048" s="57">
        <v>91</v>
      </c>
      <c r="AG2048" s="57">
        <v>105</v>
      </c>
      <c r="AH2048" s="74">
        <v>9.1300000000000008</v>
      </c>
      <c r="AI2048" s="74">
        <v>10.37</v>
      </c>
      <c r="AJ2048" s="74">
        <v>16.37</v>
      </c>
    </row>
    <row r="2049" spans="1:36" x14ac:dyDescent="0.35">
      <c r="A2049" t="s">
        <v>2950</v>
      </c>
      <c r="AC2049" s="57">
        <v>94</v>
      </c>
      <c r="AD2049" s="57">
        <v>121</v>
      </c>
      <c r="AE2049" s="57">
        <v>102</v>
      </c>
      <c r="AF2049" s="57">
        <v>78</v>
      </c>
      <c r="AG2049" s="57">
        <v>104</v>
      </c>
      <c r="AH2049" s="74">
        <v>9.36</v>
      </c>
      <c r="AI2049" s="74">
        <v>15.44</v>
      </c>
      <c r="AJ2049" s="74">
        <v>15.3</v>
      </c>
    </row>
    <row r="2050" spans="1:36" x14ac:dyDescent="0.35">
      <c r="A2050" t="s">
        <v>2951</v>
      </c>
      <c r="AC2050" s="57">
        <v>95</v>
      </c>
      <c r="AD2050" s="57">
        <v>121</v>
      </c>
      <c r="AE2050" s="57">
        <v>102</v>
      </c>
      <c r="AF2050" s="57">
        <v>85</v>
      </c>
      <c r="AG2050" s="57">
        <v>103</v>
      </c>
      <c r="AH2050" s="74">
        <v>8.66</v>
      </c>
      <c r="AI2050" s="74">
        <v>11.31</v>
      </c>
      <c r="AJ2050" s="74">
        <v>17.190000000000001</v>
      </c>
    </row>
    <row r="2051" spans="1:36" x14ac:dyDescent="0.35">
      <c r="A2051" t="s">
        <v>2952</v>
      </c>
      <c r="AC2051" s="57">
        <v>95</v>
      </c>
      <c r="AD2051" s="57">
        <v>121</v>
      </c>
      <c r="AE2051" s="57">
        <v>102</v>
      </c>
      <c r="AF2051" s="57">
        <v>85</v>
      </c>
      <c r="AG2051" s="57">
        <v>102</v>
      </c>
      <c r="AH2051" s="74">
        <v>12.65</v>
      </c>
      <c r="AI2051" s="74">
        <v>15.47</v>
      </c>
      <c r="AJ2051" s="74">
        <v>15.08</v>
      </c>
    </row>
    <row r="2052" spans="1:36" x14ac:dyDescent="0.35">
      <c r="A2052" t="s">
        <v>2953</v>
      </c>
      <c r="AC2052" s="57">
        <v>94</v>
      </c>
      <c r="AD2052" s="57">
        <v>119</v>
      </c>
      <c r="AE2052" s="57">
        <v>101</v>
      </c>
      <c r="AF2052" s="57">
        <v>83</v>
      </c>
      <c r="AG2052" s="57">
        <v>102</v>
      </c>
      <c r="AH2052" s="74">
        <v>9.43</v>
      </c>
      <c r="AI2052" s="74">
        <v>13.81</v>
      </c>
      <c r="AJ2052" s="74">
        <v>13.59</v>
      </c>
    </row>
    <row r="2053" spans="1:36" x14ac:dyDescent="0.35">
      <c r="A2053" t="s">
        <v>2954</v>
      </c>
      <c r="AC2053" s="57">
        <v>96</v>
      </c>
      <c r="AD2053" s="57">
        <v>118</v>
      </c>
      <c r="AE2053" s="57">
        <v>98</v>
      </c>
      <c r="AF2053" s="57">
        <v>78</v>
      </c>
      <c r="AG2053" s="57">
        <v>103</v>
      </c>
      <c r="AH2053" s="74">
        <v>9.34</v>
      </c>
      <c r="AI2053" s="74">
        <v>11.45</v>
      </c>
      <c r="AJ2053" s="74">
        <v>16.079999999999998</v>
      </c>
    </row>
    <row r="2054" spans="1:36" x14ac:dyDescent="0.35">
      <c r="A2054" t="s">
        <v>2955</v>
      </c>
      <c r="AC2054" s="57">
        <v>105</v>
      </c>
      <c r="AD2054" s="57">
        <v>133</v>
      </c>
      <c r="AE2054" s="57">
        <v>113</v>
      </c>
      <c r="AF2054" s="57">
        <v>103</v>
      </c>
      <c r="AG2054" s="57">
        <v>104</v>
      </c>
      <c r="AH2054" s="74">
        <v>10.77</v>
      </c>
      <c r="AI2054" s="74">
        <v>10.34</v>
      </c>
      <c r="AJ2054" s="74">
        <v>11.19</v>
      </c>
    </row>
    <row r="2055" spans="1:36" x14ac:dyDescent="0.35">
      <c r="A2055" t="s">
        <v>2956</v>
      </c>
      <c r="AC2055" s="57">
        <v>112</v>
      </c>
      <c r="AD2055" s="57">
        <v>150</v>
      </c>
      <c r="AE2055" s="57">
        <v>131</v>
      </c>
      <c r="AF2055" s="57">
        <v>107</v>
      </c>
      <c r="AG2055" s="57">
        <v>105</v>
      </c>
      <c r="AH2055" s="74">
        <v>9.41</v>
      </c>
      <c r="AI2055" s="74">
        <v>5.54</v>
      </c>
      <c r="AJ2055" s="74">
        <v>12.45</v>
      </c>
    </row>
    <row r="2056" spans="1:36" x14ac:dyDescent="0.35">
      <c r="A2056" t="s">
        <v>2957</v>
      </c>
      <c r="AC2056" s="57">
        <v>98</v>
      </c>
      <c r="AD2056" s="57">
        <v>126</v>
      </c>
      <c r="AE2056" s="57">
        <v>104</v>
      </c>
      <c r="AF2056" s="57">
        <v>78</v>
      </c>
      <c r="AG2056" s="57">
        <v>106</v>
      </c>
      <c r="AH2056" s="74">
        <v>7.08</v>
      </c>
      <c r="AI2056" s="74">
        <v>5.22</v>
      </c>
      <c r="AJ2056" s="74">
        <v>12.42</v>
      </c>
    </row>
    <row r="2057" spans="1:36" x14ac:dyDescent="0.35">
      <c r="A2057" t="s">
        <v>2958</v>
      </c>
      <c r="AC2057" s="57">
        <v>96</v>
      </c>
      <c r="AD2057" s="57">
        <v>123</v>
      </c>
      <c r="AE2057" s="57">
        <v>102</v>
      </c>
      <c r="AF2057" s="57">
        <v>82</v>
      </c>
      <c r="AG2057" s="57">
        <v>105</v>
      </c>
      <c r="AH2057" s="74">
        <v>5.69</v>
      </c>
      <c r="AI2057" s="74">
        <v>4.9000000000000004</v>
      </c>
      <c r="AJ2057" s="74">
        <v>11.55</v>
      </c>
    </row>
    <row r="2058" spans="1:36" x14ac:dyDescent="0.35">
      <c r="A2058" t="s">
        <v>2959</v>
      </c>
      <c r="AC2058" s="57">
        <v>96</v>
      </c>
      <c r="AD2058" s="57">
        <v>122</v>
      </c>
      <c r="AE2058" s="57">
        <v>101</v>
      </c>
      <c r="AF2058" s="57">
        <v>83</v>
      </c>
      <c r="AG2058" s="57">
        <v>107</v>
      </c>
      <c r="AH2058" s="74">
        <v>1.74</v>
      </c>
      <c r="AI2058" s="74">
        <v>-0.11</v>
      </c>
      <c r="AJ2058" s="74">
        <v>8.39</v>
      </c>
    </row>
    <row r="2059" spans="1:36" x14ac:dyDescent="0.35">
      <c r="A2059" t="s">
        <v>2960</v>
      </c>
      <c r="AC2059" s="57">
        <v>96</v>
      </c>
      <c r="AD2059" s="57">
        <v>120</v>
      </c>
      <c r="AE2059" s="57">
        <v>99</v>
      </c>
      <c r="AF2059" s="57">
        <v>82</v>
      </c>
      <c r="AG2059" s="57">
        <v>106</v>
      </c>
      <c r="AH2059" s="74">
        <v>3.09</v>
      </c>
      <c r="AI2059" s="74">
        <v>0.64</v>
      </c>
      <c r="AJ2059" s="74">
        <v>10.1</v>
      </c>
    </row>
    <row r="2060" spans="1:36" x14ac:dyDescent="0.35">
      <c r="A2060" t="s">
        <v>2961</v>
      </c>
      <c r="AC2060" s="57">
        <v>99</v>
      </c>
      <c r="AD2060" s="57">
        <v>122</v>
      </c>
      <c r="AE2060" s="57">
        <v>99</v>
      </c>
      <c r="AF2060" s="57">
        <v>80</v>
      </c>
      <c r="AG2060" s="57">
        <v>102</v>
      </c>
      <c r="AH2060" s="74">
        <v>3.46</v>
      </c>
      <c r="AI2060" s="74">
        <v>-1.26</v>
      </c>
      <c r="AJ2060" s="74">
        <v>11.15</v>
      </c>
    </row>
    <row r="2061" spans="1:36" x14ac:dyDescent="0.35">
      <c r="A2061" t="s">
        <v>2962</v>
      </c>
      <c r="AC2061" s="57">
        <v>105</v>
      </c>
      <c r="AD2061" s="57">
        <v>134</v>
      </c>
      <c r="AE2061" s="57">
        <v>111</v>
      </c>
      <c r="AF2061" s="57">
        <v>96</v>
      </c>
      <c r="AG2061" s="57">
        <v>101</v>
      </c>
      <c r="AH2061" s="74">
        <v>2.4</v>
      </c>
      <c r="AI2061" s="74">
        <v>-2.11</v>
      </c>
      <c r="AJ2061" s="74">
        <v>10.44</v>
      </c>
    </row>
    <row r="2062" spans="1:36" x14ac:dyDescent="0.35">
      <c r="A2062" t="s">
        <v>2963</v>
      </c>
      <c r="AC2062" s="57">
        <v>112</v>
      </c>
      <c r="AD2062" s="57">
        <v>149</v>
      </c>
      <c r="AE2062" s="57">
        <v>128</v>
      </c>
      <c r="AF2062" s="57">
        <v>99</v>
      </c>
      <c r="AG2062" s="57">
        <v>101</v>
      </c>
      <c r="AH2062" s="74">
        <v>-2.4</v>
      </c>
      <c r="AI2062" s="74">
        <v>-13.77</v>
      </c>
      <c r="AJ2062" s="74">
        <v>10.36</v>
      </c>
    </row>
    <row r="2063" spans="1:36" x14ac:dyDescent="0.35">
      <c r="A2063" t="s">
        <v>2964</v>
      </c>
      <c r="AC2063" s="57">
        <v>98</v>
      </c>
      <c r="AD2063" s="57">
        <v>127</v>
      </c>
      <c r="AE2063" s="57">
        <v>103</v>
      </c>
      <c r="AF2063" s="57">
        <v>76</v>
      </c>
      <c r="AG2063" s="57">
        <v>100</v>
      </c>
      <c r="AH2063" s="74">
        <v>0.73</v>
      </c>
      <c r="AI2063" s="74">
        <v>-5.94</v>
      </c>
      <c r="AJ2063" s="74">
        <v>13.36</v>
      </c>
    </row>
    <row r="2064" spans="1:36" x14ac:dyDescent="0.35">
      <c r="A2064" t="s">
        <v>2965</v>
      </c>
      <c r="AC2064" s="57">
        <v>95</v>
      </c>
      <c r="AD2064" s="57">
        <v>123</v>
      </c>
      <c r="AE2064" s="57">
        <v>101</v>
      </c>
      <c r="AF2064" s="57">
        <v>81</v>
      </c>
      <c r="AG2064" s="57">
        <v>100</v>
      </c>
      <c r="AH2064" s="74">
        <v>1.19</v>
      </c>
      <c r="AI2064" s="74">
        <v>-0.73</v>
      </c>
      <c r="AJ2064" s="74">
        <v>12.08</v>
      </c>
    </row>
    <row r="2065" spans="1:36" x14ac:dyDescent="0.35">
      <c r="A2065" t="s">
        <v>2966</v>
      </c>
      <c r="AC2065" s="57">
        <v>96</v>
      </c>
      <c r="AD2065" s="57">
        <v>122</v>
      </c>
      <c r="AE2065" s="57">
        <v>101</v>
      </c>
      <c r="AF2065" s="57">
        <v>83</v>
      </c>
      <c r="AG2065" s="57">
        <v>104</v>
      </c>
      <c r="AH2065" s="74">
        <v>2.3199999999999998</v>
      </c>
      <c r="AI2065" s="74">
        <v>-0.03</v>
      </c>
      <c r="AJ2065" s="74">
        <v>11.86</v>
      </c>
    </row>
    <row r="2066" spans="1:36" x14ac:dyDescent="0.35">
      <c r="A2066" t="s">
        <v>2967</v>
      </c>
      <c r="AC2066" s="57">
        <v>97</v>
      </c>
      <c r="AD2066" s="57">
        <v>122</v>
      </c>
      <c r="AE2066" s="57">
        <v>101</v>
      </c>
      <c r="AF2066" s="57">
        <v>85</v>
      </c>
      <c r="AG2066" s="57">
        <v>105</v>
      </c>
      <c r="AH2066" s="74">
        <v>6.18</v>
      </c>
      <c r="AI2066" s="74">
        <v>4.4000000000000004</v>
      </c>
      <c r="AJ2066" s="74">
        <v>12.75</v>
      </c>
    </row>
    <row r="2067" spans="1:36" x14ac:dyDescent="0.35">
      <c r="A2067" t="s">
        <v>2968</v>
      </c>
      <c r="AC2067" s="57">
        <v>98</v>
      </c>
      <c r="AD2067" s="57">
        <v>122</v>
      </c>
      <c r="AE2067" s="57">
        <v>101</v>
      </c>
      <c r="AF2067" s="57">
        <v>83</v>
      </c>
      <c r="AG2067" s="57">
        <v>109</v>
      </c>
      <c r="AH2067" s="74">
        <v>3.6</v>
      </c>
      <c r="AI2067" s="74">
        <v>6.45</v>
      </c>
      <c r="AJ2067" s="74">
        <v>12.12</v>
      </c>
    </row>
    <row r="2068" spans="1:36" x14ac:dyDescent="0.35">
      <c r="A2068" t="s">
        <v>2969</v>
      </c>
      <c r="AC2068" s="57">
        <v>104</v>
      </c>
      <c r="AD2068" s="57">
        <v>134</v>
      </c>
      <c r="AE2068" s="57">
        <v>113</v>
      </c>
      <c r="AF2068" s="57">
        <v>105</v>
      </c>
      <c r="AG2068" s="57">
        <v>108</v>
      </c>
      <c r="AH2068" s="74">
        <v>2.96</v>
      </c>
      <c r="AI2068" s="74">
        <v>8.23</v>
      </c>
      <c r="AJ2068" s="74">
        <v>11.31</v>
      </c>
    </row>
    <row r="2069" spans="1:36" x14ac:dyDescent="0.35">
      <c r="A2069" t="s">
        <v>2970</v>
      </c>
      <c r="AC2069" s="57">
        <v>109</v>
      </c>
      <c r="AD2069" s="57">
        <v>145</v>
      </c>
      <c r="AE2069" s="57">
        <v>116</v>
      </c>
      <c r="AF2069" s="57">
        <v>99</v>
      </c>
      <c r="AG2069" s="57">
        <v>108</v>
      </c>
      <c r="AH2069" s="74">
        <v>1.92</v>
      </c>
      <c r="AI2069" s="74">
        <v>4.8600000000000003</v>
      </c>
      <c r="AJ2069" s="74">
        <v>10.92</v>
      </c>
    </row>
    <row r="2070" spans="1:36" x14ac:dyDescent="0.35">
      <c r="A2070" t="s">
        <v>2971</v>
      </c>
      <c r="AC2070" s="57">
        <v>91</v>
      </c>
      <c r="AD2070" s="57">
        <v>92</v>
      </c>
      <c r="AE2070" s="57">
        <v>48</v>
      </c>
      <c r="AF2070" s="57">
        <v>99</v>
      </c>
      <c r="AG2070" s="57">
        <v>113</v>
      </c>
      <c r="AH2070" s="74">
        <v>0.87</v>
      </c>
      <c r="AI2070" s="74">
        <v>7.28</v>
      </c>
      <c r="AJ2070" s="74">
        <v>11.22</v>
      </c>
    </row>
    <row r="2071" spans="1:36" x14ac:dyDescent="0.35">
      <c r="A2071" t="s">
        <v>2972</v>
      </c>
      <c r="AC2071" s="57">
        <v>96</v>
      </c>
      <c r="AD2071" s="57">
        <v>123</v>
      </c>
      <c r="AE2071" s="57">
        <v>101</v>
      </c>
      <c r="AF2071" s="57">
        <v>88</v>
      </c>
      <c r="AG2071" s="57">
        <v>112</v>
      </c>
      <c r="AH2071" s="74">
        <v>2.16</v>
      </c>
      <c r="AI2071" s="74">
        <v>4.3499999999999996</v>
      </c>
      <c r="AJ2071" s="74">
        <v>10.32</v>
      </c>
    </row>
    <row r="2072" spans="1:36" x14ac:dyDescent="0.35">
      <c r="A2072" t="s">
        <v>2973</v>
      </c>
      <c r="AC2072" s="57">
        <v>94</v>
      </c>
      <c r="AD2072" s="57">
        <v>120</v>
      </c>
      <c r="AE2072" s="57">
        <v>103</v>
      </c>
      <c r="AF2072" s="57">
        <v>86</v>
      </c>
      <c r="AG2072" s="57">
        <v>106</v>
      </c>
      <c r="AH2072" s="74">
        <v>1.28</v>
      </c>
      <c r="AI2072" s="74">
        <v>1.5</v>
      </c>
      <c r="AJ2072" s="74">
        <v>10.72</v>
      </c>
    </row>
    <row r="2073" spans="1:36" x14ac:dyDescent="0.35">
      <c r="A2073" t="s">
        <v>2974</v>
      </c>
      <c r="AC2073" s="57">
        <v>94</v>
      </c>
      <c r="AD2073" s="57">
        <v>119</v>
      </c>
      <c r="AE2073" s="57">
        <v>102</v>
      </c>
      <c r="AF2073" s="57">
        <v>87</v>
      </c>
      <c r="AG2073" s="57">
        <v>107</v>
      </c>
      <c r="AH2073" s="74">
        <v>5.4</v>
      </c>
      <c r="AI2073" s="74">
        <v>5.79</v>
      </c>
      <c r="AJ2073" s="74">
        <v>11.91</v>
      </c>
    </row>
    <row r="2074" spans="1:36" x14ac:dyDescent="0.35">
      <c r="A2074" t="s">
        <v>2975</v>
      </c>
      <c r="AC2074" s="57">
        <v>96</v>
      </c>
      <c r="AD2074" s="57">
        <v>119</v>
      </c>
      <c r="AE2074" s="57">
        <v>100</v>
      </c>
      <c r="AF2074" s="57">
        <v>78</v>
      </c>
      <c r="AG2074" s="57">
        <v>107</v>
      </c>
      <c r="AH2074" s="74">
        <v>7.61</v>
      </c>
      <c r="AI2074" s="74">
        <v>7.1</v>
      </c>
      <c r="AJ2074" s="74">
        <v>12.5</v>
      </c>
    </row>
    <row r="2075" spans="1:36" x14ac:dyDescent="0.35">
      <c r="A2075" t="s">
        <v>2976</v>
      </c>
      <c r="AC2075" s="57">
        <v>103</v>
      </c>
      <c r="AD2075" s="57">
        <v>134</v>
      </c>
      <c r="AE2075" s="57">
        <v>113</v>
      </c>
      <c r="AF2075" s="57">
        <v>103</v>
      </c>
      <c r="AG2075" s="57">
        <v>107</v>
      </c>
      <c r="AH2075" s="74">
        <v>8.1999999999999993</v>
      </c>
      <c r="AI2075" s="74">
        <v>8.4</v>
      </c>
      <c r="AJ2075" s="74">
        <v>10.47</v>
      </c>
    </row>
    <row r="2076" spans="1:36" x14ac:dyDescent="0.35">
      <c r="A2076" t="s">
        <v>2977</v>
      </c>
      <c r="AC2076" s="57">
        <v>110</v>
      </c>
      <c r="AD2076" s="57">
        <v>150</v>
      </c>
      <c r="AE2076" s="57">
        <v>130</v>
      </c>
      <c r="AF2076" s="57">
        <v>104</v>
      </c>
      <c r="AG2076" s="57">
        <v>107</v>
      </c>
      <c r="AH2076" s="74">
        <v>6.67</v>
      </c>
      <c r="AI2076" s="74">
        <v>-0.91</v>
      </c>
      <c r="AJ2076" s="74">
        <v>5.19</v>
      </c>
    </row>
    <row r="2077" spans="1:36" x14ac:dyDescent="0.35">
      <c r="A2077" t="s">
        <v>2978</v>
      </c>
      <c r="AC2077" s="57">
        <v>97</v>
      </c>
      <c r="AD2077" s="57">
        <v>127</v>
      </c>
      <c r="AE2077" s="57">
        <v>104</v>
      </c>
      <c r="AF2077" s="57">
        <v>80</v>
      </c>
      <c r="AG2077" s="57">
        <v>104</v>
      </c>
      <c r="AH2077" s="74">
        <v>7.92</v>
      </c>
      <c r="AI2077" s="74">
        <v>4.82</v>
      </c>
      <c r="AJ2077" s="74">
        <v>10.84</v>
      </c>
    </row>
    <row r="2078" spans="1:36" x14ac:dyDescent="0.35">
      <c r="A2078" t="s">
        <v>2979</v>
      </c>
      <c r="AC2078" s="57">
        <v>95</v>
      </c>
      <c r="AD2078" s="57">
        <v>124</v>
      </c>
      <c r="AE2078" s="57">
        <v>104</v>
      </c>
      <c r="AF2078" s="57">
        <v>84</v>
      </c>
      <c r="AG2078" s="57">
        <v>105</v>
      </c>
      <c r="AH2078" s="74">
        <v>1.93</v>
      </c>
      <c r="AI2078" s="74">
        <v>0.52</v>
      </c>
      <c r="AJ2078" s="74">
        <v>8.67</v>
      </c>
    </row>
    <row r="2079" spans="1:36" x14ac:dyDescent="0.35">
      <c r="A2079" t="s">
        <v>2980</v>
      </c>
      <c r="AC2079" s="57">
        <v>94</v>
      </c>
      <c r="AD2079" s="57">
        <v>123</v>
      </c>
      <c r="AE2079" s="57">
        <v>102</v>
      </c>
      <c r="AF2079" s="57">
        <v>89</v>
      </c>
      <c r="AG2079" s="57">
        <v>104</v>
      </c>
      <c r="AH2079" s="74">
        <v>2.1800000000000002</v>
      </c>
      <c r="AI2079" s="74">
        <v>1.87</v>
      </c>
      <c r="AJ2079" s="74">
        <v>9.6</v>
      </c>
    </row>
    <row r="2080" spans="1:36" x14ac:dyDescent="0.35">
      <c r="A2080" t="s">
        <v>2981</v>
      </c>
      <c r="AC2080" s="57">
        <v>95</v>
      </c>
      <c r="AD2080" s="57">
        <v>123</v>
      </c>
      <c r="AE2080" s="57">
        <v>101</v>
      </c>
      <c r="AF2080" s="57">
        <v>90</v>
      </c>
      <c r="AG2080" s="57">
        <v>103</v>
      </c>
      <c r="AH2080" s="74">
        <v>6.82</v>
      </c>
      <c r="AI2080" s="74">
        <v>6.37</v>
      </c>
      <c r="AJ2080" s="74">
        <v>9.9600000000000009</v>
      </c>
    </row>
    <row r="2081" spans="1:36" x14ac:dyDescent="0.35">
      <c r="A2081" t="s">
        <v>2982</v>
      </c>
      <c r="AC2081" s="57">
        <v>98</v>
      </c>
      <c r="AD2081" s="57">
        <v>124</v>
      </c>
      <c r="AE2081" s="57">
        <v>101</v>
      </c>
      <c r="AF2081" s="57">
        <v>81</v>
      </c>
      <c r="AG2081" s="57">
        <v>103</v>
      </c>
      <c r="AH2081" s="74">
        <v>8.08</v>
      </c>
      <c r="AI2081" s="74">
        <v>6.67</v>
      </c>
      <c r="AJ2081" s="74">
        <v>12.04</v>
      </c>
    </row>
    <row r="2082" spans="1:36" x14ac:dyDescent="0.35">
      <c r="A2082" t="s">
        <v>2983</v>
      </c>
      <c r="AC2082" s="57">
        <v>106</v>
      </c>
      <c r="AD2082" s="57">
        <v>138</v>
      </c>
      <c r="AE2082" s="57">
        <v>112</v>
      </c>
      <c r="AF2082" s="57">
        <v>97</v>
      </c>
      <c r="AG2082" s="57">
        <v>103</v>
      </c>
      <c r="AH2082" s="74">
        <v>4.5199999999999996</v>
      </c>
      <c r="AI2082" s="74">
        <v>4.82</v>
      </c>
      <c r="AJ2082" s="74">
        <v>10.48</v>
      </c>
    </row>
    <row r="2083" spans="1:36" x14ac:dyDescent="0.35">
      <c r="A2083" t="s">
        <v>2984</v>
      </c>
      <c r="AC2083" s="57">
        <v>109</v>
      </c>
      <c r="AD2083" s="57">
        <v>151</v>
      </c>
      <c r="AE2083" s="57">
        <v>131</v>
      </c>
      <c r="AF2083" s="57">
        <v>63</v>
      </c>
      <c r="AG2083" s="57">
        <v>102</v>
      </c>
      <c r="AH2083" s="74">
        <v>0.9</v>
      </c>
      <c r="AI2083" s="74">
        <v>-5.71</v>
      </c>
      <c r="AJ2083" s="74">
        <v>16.399999999999999</v>
      </c>
    </row>
    <row r="2084" spans="1:36" x14ac:dyDescent="0.35">
      <c r="A2084" t="s">
        <v>2985</v>
      </c>
      <c r="AC2084" s="57">
        <v>100</v>
      </c>
      <c r="AD2084" s="57">
        <v>128</v>
      </c>
      <c r="AE2084" s="57">
        <v>105</v>
      </c>
      <c r="AF2084" s="57">
        <v>14</v>
      </c>
      <c r="AG2084" s="57">
        <v>102</v>
      </c>
      <c r="AH2084" s="74">
        <v>5.38</v>
      </c>
      <c r="AI2084" s="74">
        <v>-0.35</v>
      </c>
      <c r="AJ2084" s="74">
        <v>8.11</v>
      </c>
    </row>
    <row r="2085" spans="1:36" x14ac:dyDescent="0.35">
      <c r="A2085" t="s">
        <v>2986</v>
      </c>
      <c r="AC2085" s="57">
        <v>97</v>
      </c>
      <c r="AD2085" s="57">
        <v>124</v>
      </c>
      <c r="AE2085" s="57">
        <v>103</v>
      </c>
      <c r="AF2085" s="57">
        <v>16</v>
      </c>
      <c r="AG2085" s="57">
        <v>101</v>
      </c>
      <c r="AH2085" s="74">
        <v>-3.06</v>
      </c>
      <c r="AI2085" s="74">
        <v>-13.11</v>
      </c>
      <c r="AJ2085" s="74">
        <v>14.89</v>
      </c>
    </row>
    <row r="2086" spans="1:36" x14ac:dyDescent="0.35">
      <c r="A2086" t="s">
        <v>2987</v>
      </c>
      <c r="AC2086" s="57">
        <v>96</v>
      </c>
      <c r="AD2086" s="57">
        <v>122</v>
      </c>
      <c r="AE2086" s="57">
        <v>104</v>
      </c>
      <c r="AF2086" s="57">
        <v>14</v>
      </c>
      <c r="AG2086" s="57">
        <v>99</v>
      </c>
      <c r="AH2086" s="74">
        <v>-5.53</v>
      </c>
      <c r="AI2086" s="74">
        <v>-15.21</v>
      </c>
      <c r="AJ2086" s="74">
        <v>8.91</v>
      </c>
    </row>
    <row r="2087" spans="1:36" x14ac:dyDescent="0.35">
      <c r="A2087" t="s">
        <v>2988</v>
      </c>
      <c r="AC2087" s="57">
        <v>96</v>
      </c>
      <c r="AD2087" s="57">
        <v>122</v>
      </c>
      <c r="AE2087" s="57">
        <v>102</v>
      </c>
      <c r="AF2087" s="57">
        <v>14</v>
      </c>
      <c r="AG2087" s="57">
        <v>98</v>
      </c>
      <c r="AH2087" s="74">
        <v>-6.55</v>
      </c>
      <c r="AI2087" s="74">
        <v>-17.95</v>
      </c>
      <c r="AJ2087" s="74">
        <v>7.92</v>
      </c>
    </row>
    <row r="2088" spans="1:36" x14ac:dyDescent="0.35">
      <c r="A2088" t="s">
        <v>2989</v>
      </c>
      <c r="AC2088" s="57">
        <v>99</v>
      </c>
      <c r="AD2088" s="57">
        <v>122</v>
      </c>
      <c r="AE2088" s="57">
        <v>101</v>
      </c>
      <c r="AF2088" s="57">
        <v>63</v>
      </c>
      <c r="AG2088" s="57">
        <v>94</v>
      </c>
      <c r="AH2088" s="74">
        <v>3.57</v>
      </c>
      <c r="AI2088" s="74">
        <v>0.04</v>
      </c>
      <c r="AJ2088" s="74">
        <v>10.4</v>
      </c>
    </row>
    <row r="2089" spans="1:36" x14ac:dyDescent="0.35">
      <c r="A2089" t="s">
        <v>2990</v>
      </c>
      <c r="AC2089" s="57">
        <v>105</v>
      </c>
      <c r="AD2089" s="57">
        <v>128</v>
      </c>
      <c r="AE2089" s="57">
        <v>110</v>
      </c>
      <c r="AF2089" s="57">
        <v>89</v>
      </c>
      <c r="AG2089" s="57">
        <v>93</v>
      </c>
      <c r="AH2089" s="74">
        <v>1.64</v>
      </c>
      <c r="AI2089" s="74">
        <v>-3.68</v>
      </c>
      <c r="AJ2089" s="74">
        <v>8.83</v>
      </c>
    </row>
    <row r="2090" spans="1:36" x14ac:dyDescent="0.35">
      <c r="A2090" t="s">
        <v>2991</v>
      </c>
      <c r="AC2090" s="57">
        <v>107</v>
      </c>
      <c r="AD2090" s="57">
        <v>140</v>
      </c>
      <c r="AE2090" s="57">
        <v>130</v>
      </c>
      <c r="AF2090" s="57">
        <v>84</v>
      </c>
      <c r="AG2090" s="57">
        <v>93</v>
      </c>
      <c r="AH2090" s="74">
        <v>4.53</v>
      </c>
      <c r="AI2090" s="74">
        <v>-1.05</v>
      </c>
      <c r="AJ2090" s="74">
        <v>10.07</v>
      </c>
    </row>
    <row r="2091" spans="1:36" x14ac:dyDescent="0.35">
      <c r="A2091" t="s">
        <v>2992</v>
      </c>
      <c r="AC2091" s="57">
        <v>97</v>
      </c>
      <c r="AD2091" s="57">
        <v>125</v>
      </c>
      <c r="AE2091" s="57">
        <v>103</v>
      </c>
      <c r="AF2091" s="57">
        <v>77</v>
      </c>
      <c r="AG2091" s="57">
        <v>93</v>
      </c>
      <c r="AH2091" s="74">
        <v>5.44</v>
      </c>
      <c r="AI2091" s="74">
        <v>6.26</v>
      </c>
      <c r="AJ2091" s="74">
        <v>10.62</v>
      </c>
    </row>
    <row r="2092" spans="1:36" x14ac:dyDescent="0.35">
      <c r="A2092" t="s">
        <v>2993</v>
      </c>
      <c r="AC2092" s="57">
        <v>97</v>
      </c>
      <c r="AD2092" s="57">
        <v>124</v>
      </c>
      <c r="AE2092" s="57">
        <v>103</v>
      </c>
      <c r="AF2092" s="57">
        <v>83</v>
      </c>
      <c r="AG2092" s="57">
        <v>94</v>
      </c>
      <c r="AH2092" s="74">
        <v>4.2699999999999996</v>
      </c>
      <c r="AI2092" s="74">
        <v>4.46</v>
      </c>
      <c r="AJ2092" s="74">
        <v>10.44</v>
      </c>
    </row>
    <row r="2093" spans="1:36" x14ac:dyDescent="0.35">
      <c r="A2093" t="s">
        <v>2994</v>
      </c>
      <c r="AC2093" s="57">
        <v>95</v>
      </c>
      <c r="AD2093" s="57">
        <v>123</v>
      </c>
      <c r="AE2093" s="57">
        <v>101</v>
      </c>
      <c r="AF2093" s="57">
        <v>83</v>
      </c>
      <c r="AG2093" s="57">
        <v>100</v>
      </c>
      <c r="AH2093" s="74">
        <v>7.05</v>
      </c>
      <c r="AI2093" s="74">
        <v>7.44</v>
      </c>
      <c r="AJ2093" s="74">
        <v>9.06</v>
      </c>
    </row>
    <row r="2094" spans="1:36" x14ac:dyDescent="0.35">
      <c r="A2094" t="s">
        <v>2995</v>
      </c>
      <c r="AC2094" s="57">
        <v>96</v>
      </c>
      <c r="AD2094" s="57">
        <v>120</v>
      </c>
      <c r="AE2094" s="57">
        <v>101</v>
      </c>
      <c r="AF2094" s="57">
        <v>85</v>
      </c>
      <c r="AG2094" s="57">
        <v>101</v>
      </c>
      <c r="AH2094" s="74">
        <v>5.78</v>
      </c>
      <c r="AI2094" s="74">
        <v>4.07</v>
      </c>
      <c r="AJ2094" s="74">
        <v>9.76</v>
      </c>
    </row>
    <row r="2095" spans="1:36" x14ac:dyDescent="0.35">
      <c r="A2095" t="s">
        <v>2996</v>
      </c>
      <c r="AC2095" s="57">
        <v>99</v>
      </c>
      <c r="AD2095" s="57">
        <v>121</v>
      </c>
      <c r="AE2095" s="57">
        <v>101</v>
      </c>
      <c r="AF2095" s="57">
        <v>76</v>
      </c>
      <c r="AG2095" s="57">
        <v>105</v>
      </c>
      <c r="AH2095" s="74">
        <v>4.54</v>
      </c>
      <c r="AI2095" s="74">
        <v>2.34</v>
      </c>
      <c r="AJ2095" s="74">
        <v>10.89</v>
      </c>
    </row>
    <row r="2096" spans="1:36" x14ac:dyDescent="0.35">
      <c r="A2096" t="s">
        <v>2997</v>
      </c>
      <c r="AC2096" s="57">
        <v>103</v>
      </c>
      <c r="AD2096" s="57">
        <v>127</v>
      </c>
      <c r="AE2096" s="57">
        <v>109</v>
      </c>
      <c r="AF2096" s="57">
        <v>98</v>
      </c>
      <c r="AG2096" s="57">
        <v>105</v>
      </c>
      <c r="AH2096" s="74">
        <v>5.64</v>
      </c>
      <c r="AI2096" s="74">
        <v>5.39</v>
      </c>
      <c r="AJ2096" s="74">
        <v>10.63</v>
      </c>
    </row>
    <row r="2097" spans="1:36" x14ac:dyDescent="0.35">
      <c r="A2097" t="s">
        <v>2998</v>
      </c>
      <c r="AC2097" s="57">
        <v>110</v>
      </c>
      <c r="AD2097" s="57">
        <v>139</v>
      </c>
      <c r="AE2097" s="57">
        <v>129</v>
      </c>
      <c r="AF2097" s="57">
        <v>100</v>
      </c>
      <c r="AG2097" s="57">
        <v>106</v>
      </c>
      <c r="AH2097" s="74">
        <v>7.75</v>
      </c>
      <c r="AI2097" s="74">
        <v>1.44</v>
      </c>
      <c r="AJ2097" s="74">
        <v>8.74</v>
      </c>
    </row>
    <row r="2098" spans="1:36" x14ac:dyDescent="0.35">
      <c r="A2098" t="s">
        <v>2999</v>
      </c>
      <c r="AC2098" s="57">
        <v>98</v>
      </c>
      <c r="AD2098" s="57">
        <v>125</v>
      </c>
      <c r="AE2098" s="57">
        <v>106</v>
      </c>
      <c r="AF2098" s="57">
        <v>78</v>
      </c>
      <c r="AG2098" s="57">
        <v>106</v>
      </c>
      <c r="AH2098" s="74">
        <v>5.65</v>
      </c>
      <c r="AI2098" s="74">
        <v>2.72</v>
      </c>
      <c r="AJ2098" s="74">
        <v>4.25</v>
      </c>
    </row>
    <row r="2099" spans="1:36" x14ac:dyDescent="0.35">
      <c r="A2099" t="s">
        <v>3000</v>
      </c>
      <c r="AC2099" s="57">
        <v>96</v>
      </c>
      <c r="AD2099" s="57">
        <v>124</v>
      </c>
      <c r="AE2099" s="57">
        <v>103</v>
      </c>
      <c r="AF2099" s="57">
        <v>83</v>
      </c>
      <c r="AG2099" s="57">
        <v>107</v>
      </c>
      <c r="AH2099" s="74">
        <v>5.53</v>
      </c>
      <c r="AI2099" s="74">
        <v>3.58</v>
      </c>
      <c r="AJ2099" s="74">
        <v>6.56</v>
      </c>
    </row>
    <row r="2100" spans="1:36" x14ac:dyDescent="0.35">
      <c r="A2100" t="s">
        <v>3001</v>
      </c>
      <c r="AC2100" s="57">
        <v>97</v>
      </c>
      <c r="AD2100" s="57">
        <v>123</v>
      </c>
      <c r="AE2100" s="57">
        <v>103</v>
      </c>
      <c r="AF2100" s="57">
        <v>84</v>
      </c>
      <c r="AG2100" s="57">
        <v>103</v>
      </c>
      <c r="AH2100" s="74">
        <v>5.62</v>
      </c>
      <c r="AI2100" s="74">
        <v>6.47</v>
      </c>
      <c r="AJ2100" s="74">
        <v>8.4499999999999993</v>
      </c>
    </row>
    <row r="2101" spans="1:36" x14ac:dyDescent="0.35">
      <c r="A2101" t="s">
        <v>3002</v>
      </c>
      <c r="AC2101" s="57">
        <v>97</v>
      </c>
      <c r="AD2101" s="57">
        <v>122</v>
      </c>
      <c r="AE2101" s="57">
        <v>103</v>
      </c>
      <c r="AF2101" s="57">
        <v>85</v>
      </c>
      <c r="AG2101" s="57">
        <v>103</v>
      </c>
      <c r="AH2101" s="74">
        <v>7.22</v>
      </c>
      <c r="AI2101" s="74">
        <v>6.18</v>
      </c>
      <c r="AJ2101" s="74">
        <v>13.05</v>
      </c>
    </row>
    <row r="2102" spans="1:36" x14ac:dyDescent="0.35">
      <c r="A2102" t="s">
        <v>3003</v>
      </c>
      <c r="AC2102" s="57">
        <v>99</v>
      </c>
      <c r="AD2102" s="57">
        <v>120</v>
      </c>
      <c r="AE2102" s="57">
        <v>101</v>
      </c>
      <c r="AF2102" s="57">
        <v>77</v>
      </c>
      <c r="AG2102" s="57">
        <v>104</v>
      </c>
      <c r="AH2102" s="74">
        <v>5.4</v>
      </c>
      <c r="AI2102" s="74">
        <v>2.4900000000000002</v>
      </c>
      <c r="AJ2102" s="74">
        <v>11.65</v>
      </c>
    </row>
    <row r="2103" spans="1:36" x14ac:dyDescent="0.35">
      <c r="A2103" t="s">
        <v>3004</v>
      </c>
      <c r="AC2103" s="57">
        <v>104</v>
      </c>
      <c r="AD2103" s="57">
        <v>128</v>
      </c>
      <c r="AE2103" s="57">
        <v>111</v>
      </c>
      <c r="AF2103" s="57">
        <v>100</v>
      </c>
      <c r="AG2103" s="57">
        <v>105</v>
      </c>
      <c r="AH2103" s="74">
        <v>2.12</v>
      </c>
      <c r="AI2103" s="74">
        <v>1.46</v>
      </c>
      <c r="AJ2103" s="74">
        <v>10.38</v>
      </c>
    </row>
    <row r="2104" spans="1:36" x14ac:dyDescent="0.35">
      <c r="A2104" t="s">
        <v>3005</v>
      </c>
      <c r="AC2104" s="57">
        <v>110</v>
      </c>
      <c r="AD2104" s="57">
        <v>139</v>
      </c>
      <c r="AE2104" s="57">
        <v>129</v>
      </c>
      <c r="AF2104" s="57">
        <v>107</v>
      </c>
      <c r="AG2104" s="57">
        <v>103</v>
      </c>
      <c r="AH2104" s="74">
        <v>3.51</v>
      </c>
      <c r="AI2104" s="74">
        <v>-0.67</v>
      </c>
      <c r="AJ2104" s="74">
        <v>8.67</v>
      </c>
    </row>
    <row r="2105" spans="1:36" x14ac:dyDescent="0.35">
      <c r="A2105" t="s">
        <v>3006</v>
      </c>
      <c r="AC2105" s="57">
        <v>97</v>
      </c>
      <c r="AD2105" s="57">
        <v>125</v>
      </c>
      <c r="AE2105" s="57">
        <v>104</v>
      </c>
      <c r="AF2105" s="57">
        <v>81</v>
      </c>
      <c r="AG2105" s="57">
        <v>103</v>
      </c>
      <c r="AH2105" s="74">
        <v>6</v>
      </c>
      <c r="AI2105" s="74">
        <v>6.56</v>
      </c>
      <c r="AJ2105" s="74">
        <v>11.99</v>
      </c>
    </row>
    <row r="2106" spans="1:36" x14ac:dyDescent="0.35">
      <c r="A2106" t="s">
        <v>3007</v>
      </c>
      <c r="AC2106" s="57">
        <v>97</v>
      </c>
      <c r="AD2106" s="57">
        <v>124</v>
      </c>
      <c r="AE2106" s="57">
        <v>102</v>
      </c>
      <c r="AF2106" s="57">
        <v>86</v>
      </c>
      <c r="AG2106" s="57">
        <v>103</v>
      </c>
      <c r="AH2106" s="74">
        <v>7.08</v>
      </c>
      <c r="AI2106" s="74">
        <v>3.89</v>
      </c>
      <c r="AJ2106" s="74">
        <v>14.33</v>
      </c>
    </row>
    <row r="2107" spans="1:36" x14ac:dyDescent="0.35">
      <c r="A2107" t="s">
        <v>3008</v>
      </c>
      <c r="AC2107" s="57">
        <v>96</v>
      </c>
      <c r="AD2107" s="57">
        <v>123</v>
      </c>
      <c r="AE2107" s="57">
        <v>103</v>
      </c>
      <c r="AF2107" s="57">
        <v>82</v>
      </c>
      <c r="AG2107" s="57">
        <v>103</v>
      </c>
      <c r="AH2107" s="74">
        <v>6.87</v>
      </c>
      <c r="AI2107" s="74">
        <v>2.5299999999999998</v>
      </c>
      <c r="AJ2107" s="74">
        <v>9.59</v>
      </c>
    </row>
    <row r="2108" spans="1:36" x14ac:dyDescent="0.35">
      <c r="A2108" t="s">
        <v>3009</v>
      </c>
      <c r="AC2108" s="57">
        <v>95</v>
      </c>
      <c r="AD2108" s="57">
        <v>121</v>
      </c>
      <c r="AE2108" s="57">
        <v>102</v>
      </c>
      <c r="AF2108" s="57">
        <v>82</v>
      </c>
      <c r="AG2108" s="57">
        <v>102</v>
      </c>
      <c r="AH2108" s="74">
        <v>6.41</v>
      </c>
      <c r="AI2108" s="74">
        <v>3</v>
      </c>
      <c r="AJ2108" s="74">
        <v>4.55</v>
      </c>
    </row>
    <row r="2109" spans="1:36" x14ac:dyDescent="0.35">
      <c r="A2109" t="s">
        <v>3010</v>
      </c>
      <c r="AC2109" s="57">
        <v>94</v>
      </c>
      <c r="AD2109" s="57">
        <v>119</v>
      </c>
      <c r="AE2109" s="57">
        <v>100</v>
      </c>
      <c r="AF2109" s="57">
        <v>77</v>
      </c>
      <c r="AG2109" s="57">
        <v>101</v>
      </c>
      <c r="AH2109" s="74">
        <v>5.68</v>
      </c>
      <c r="AI2109" s="74">
        <v>3.18</v>
      </c>
      <c r="AJ2109" s="74">
        <v>12.5</v>
      </c>
    </row>
    <row r="2110" spans="1:36" x14ac:dyDescent="0.35">
      <c r="A2110" t="s">
        <v>3011</v>
      </c>
      <c r="AC2110" s="57">
        <v>98</v>
      </c>
      <c r="AD2110" s="57">
        <v>122</v>
      </c>
      <c r="AE2110" s="57">
        <v>103</v>
      </c>
      <c r="AF2110" s="57">
        <v>93</v>
      </c>
      <c r="AG2110" s="57">
        <v>97</v>
      </c>
      <c r="AH2110" s="74">
        <v>1.19</v>
      </c>
      <c r="AI2110" s="74">
        <v>1.21</v>
      </c>
      <c r="AJ2110" s="74">
        <v>11.39</v>
      </c>
    </row>
    <row r="2111" spans="1:36" x14ac:dyDescent="0.35">
      <c r="A2111" t="s">
        <v>3012</v>
      </c>
      <c r="AC2111" s="57">
        <v>107</v>
      </c>
      <c r="AD2111" s="57">
        <v>135</v>
      </c>
      <c r="AE2111" s="57">
        <v>120</v>
      </c>
      <c r="AF2111" s="57">
        <v>91</v>
      </c>
      <c r="AG2111" s="57">
        <v>98</v>
      </c>
      <c r="AH2111" s="74">
        <v>6.27</v>
      </c>
      <c r="AI2111" s="74">
        <v>1.06</v>
      </c>
      <c r="AJ2111" s="74">
        <v>13.74</v>
      </c>
    </row>
    <row r="2112" spans="1:36" x14ac:dyDescent="0.35">
      <c r="A2112" t="s">
        <v>3013</v>
      </c>
      <c r="AC2112" s="57">
        <v>97</v>
      </c>
      <c r="AD2112" s="57">
        <v>124</v>
      </c>
      <c r="AE2112" s="57">
        <v>104</v>
      </c>
      <c r="AF2112" s="57">
        <v>76</v>
      </c>
      <c r="AH2112" s="74">
        <v>8.7899999999999991</v>
      </c>
      <c r="AI2112" s="74">
        <v>8.77</v>
      </c>
      <c r="AJ2112" s="74">
        <v>14.43</v>
      </c>
    </row>
    <row r="2113" spans="1:36" x14ac:dyDescent="0.35">
      <c r="A2113" t="s">
        <v>3014</v>
      </c>
      <c r="AC2113" s="57">
        <v>96</v>
      </c>
      <c r="AD2113" s="57">
        <v>122</v>
      </c>
      <c r="AE2113" s="57">
        <v>102</v>
      </c>
      <c r="AF2113" s="57">
        <v>82</v>
      </c>
      <c r="AH2113" s="74">
        <v>4.4400000000000004</v>
      </c>
      <c r="AI2113" s="74">
        <v>1.18</v>
      </c>
      <c r="AJ2113" s="74">
        <v>13.37</v>
      </c>
    </row>
    <row r="2114" spans="1:36" x14ac:dyDescent="0.35">
      <c r="A2114" t="s">
        <v>3015</v>
      </c>
      <c r="AC2114" s="57">
        <v>95</v>
      </c>
      <c r="AD2114" s="57">
        <v>123</v>
      </c>
      <c r="AE2114" s="57">
        <v>102</v>
      </c>
      <c r="AF2114" s="57">
        <v>81</v>
      </c>
      <c r="AH2114" s="74">
        <v>8.66</v>
      </c>
      <c r="AI2114" s="74">
        <v>8.2799999999999994</v>
      </c>
      <c r="AJ2114" s="74">
        <v>15.57</v>
      </c>
    </row>
    <row r="2115" spans="1:36" x14ac:dyDescent="0.35">
      <c r="A2115" t="s">
        <v>3016</v>
      </c>
      <c r="AC2115" s="57">
        <v>96</v>
      </c>
      <c r="AD2115" s="57">
        <v>121</v>
      </c>
      <c r="AE2115" s="57">
        <v>102</v>
      </c>
      <c r="AF2115" s="57">
        <v>85</v>
      </c>
      <c r="AH2115" s="74">
        <v>5.33</v>
      </c>
      <c r="AI2115" s="74">
        <v>2.4</v>
      </c>
      <c r="AJ2115" s="74">
        <v>12.15</v>
      </c>
    </row>
    <row r="2116" spans="1:36" x14ac:dyDescent="0.35">
      <c r="A2116" t="s">
        <v>3017</v>
      </c>
      <c r="AC2116" s="57">
        <v>97</v>
      </c>
      <c r="AD2116" s="57">
        <v>120</v>
      </c>
      <c r="AE2116" s="57">
        <v>102</v>
      </c>
      <c r="AF2116" s="57">
        <v>76</v>
      </c>
      <c r="AH2116" s="74">
        <v>7.57</v>
      </c>
      <c r="AI2116" s="74">
        <v>2.78</v>
      </c>
      <c r="AJ2116" s="74">
        <v>15.13</v>
      </c>
    </row>
    <row r="2117" spans="1:36" x14ac:dyDescent="0.35">
      <c r="A2117" t="s">
        <v>3018</v>
      </c>
      <c r="AC2117" s="57">
        <v>103</v>
      </c>
      <c r="AD2117" s="57">
        <v>128</v>
      </c>
      <c r="AE2117" s="57">
        <v>109</v>
      </c>
      <c r="AF2117" s="57">
        <v>101</v>
      </c>
      <c r="AH2117" s="74">
        <v>6.07</v>
      </c>
      <c r="AI2117" s="74">
        <v>2.46</v>
      </c>
      <c r="AJ2117" s="74">
        <v>13.23</v>
      </c>
    </row>
    <row r="2118" spans="1:36" x14ac:dyDescent="0.35">
      <c r="A2118" t="s">
        <v>3019</v>
      </c>
      <c r="AC2118" s="57">
        <v>109</v>
      </c>
      <c r="AD2118" s="57">
        <v>138</v>
      </c>
      <c r="AE2118" s="57">
        <v>125</v>
      </c>
      <c r="AF2118" s="57">
        <v>102</v>
      </c>
      <c r="AH2118" s="74">
        <v>4.84</v>
      </c>
      <c r="AI2118" s="74">
        <v>-3.25</v>
      </c>
      <c r="AJ2118" s="74">
        <v>9.82</v>
      </c>
    </row>
    <row r="2119" spans="1:36" x14ac:dyDescent="0.35">
      <c r="A2119" t="s">
        <v>3020</v>
      </c>
      <c r="AC2119" s="57">
        <v>97</v>
      </c>
      <c r="AD2119" s="57">
        <v>125</v>
      </c>
      <c r="AE2119" s="57">
        <v>104</v>
      </c>
      <c r="AF2119" s="57">
        <v>78</v>
      </c>
      <c r="AH2119" s="74">
        <v>6.08</v>
      </c>
      <c r="AI2119" s="74">
        <v>7.79</v>
      </c>
      <c r="AJ2119" s="74">
        <v>9.65</v>
      </c>
    </row>
    <row r="2120" spans="1:36" x14ac:dyDescent="0.35">
      <c r="A2120" t="s">
        <v>3021</v>
      </c>
      <c r="AC2120" s="57">
        <v>95</v>
      </c>
      <c r="AD2120" s="57">
        <v>121</v>
      </c>
      <c r="AE2120" s="57">
        <v>101</v>
      </c>
      <c r="AF2120" s="57">
        <v>84</v>
      </c>
      <c r="AH2120" s="74">
        <v>3.74</v>
      </c>
      <c r="AI2120" s="74">
        <v>4.63</v>
      </c>
      <c r="AJ2120" s="74">
        <v>9.76</v>
      </c>
    </row>
    <row r="2121" spans="1:36" x14ac:dyDescent="0.35">
      <c r="A2121" t="s">
        <v>3022</v>
      </c>
      <c r="AC2121" s="57">
        <v>95</v>
      </c>
      <c r="AD2121" s="57">
        <v>122</v>
      </c>
      <c r="AE2121" s="57">
        <v>102</v>
      </c>
      <c r="AF2121" s="57">
        <v>84</v>
      </c>
      <c r="AH2121" s="74">
        <v>6.4</v>
      </c>
      <c r="AI2121" s="74">
        <v>8.33</v>
      </c>
      <c r="AJ2121" s="74">
        <v>11.26</v>
      </c>
    </row>
    <row r="2122" spans="1:36" x14ac:dyDescent="0.35">
      <c r="A2122" t="s">
        <v>3023</v>
      </c>
      <c r="AC2122" s="57">
        <v>95</v>
      </c>
      <c r="AD2122" s="57">
        <v>121</v>
      </c>
      <c r="AE2122" s="57">
        <v>100</v>
      </c>
      <c r="AF2122" s="57">
        <v>86</v>
      </c>
      <c r="AH2122" s="74">
        <v>6.21</v>
      </c>
      <c r="AI2122" s="74">
        <v>8.02</v>
      </c>
      <c r="AJ2122" s="74">
        <v>10.9</v>
      </c>
    </row>
    <row r="2123" spans="1:36" x14ac:dyDescent="0.35">
      <c r="A2123" t="s">
        <v>3024</v>
      </c>
      <c r="AC2123" s="57">
        <v>97</v>
      </c>
      <c r="AD2123" s="57">
        <v>122</v>
      </c>
      <c r="AE2123" s="57">
        <v>100</v>
      </c>
      <c r="AF2123" s="57">
        <v>79</v>
      </c>
      <c r="AH2123" s="74">
        <v>5.03</v>
      </c>
      <c r="AI2123" s="74">
        <v>2.83</v>
      </c>
      <c r="AJ2123" s="74">
        <v>10.84</v>
      </c>
    </row>
    <row r="2124" spans="1:36" x14ac:dyDescent="0.35">
      <c r="A2124" t="s">
        <v>3025</v>
      </c>
      <c r="AC2124" s="57">
        <v>102</v>
      </c>
      <c r="AD2124" s="57">
        <v>127</v>
      </c>
      <c r="AE2124" s="57">
        <v>107</v>
      </c>
      <c r="AF2124" s="57">
        <v>93</v>
      </c>
      <c r="AH2124" s="74">
        <v>4.6500000000000004</v>
      </c>
      <c r="AI2124" s="74">
        <v>3.82</v>
      </c>
      <c r="AJ2124" s="74">
        <v>9.69</v>
      </c>
    </row>
    <row r="2125" spans="1:36" x14ac:dyDescent="0.35">
      <c r="A2125" t="s">
        <v>3026</v>
      </c>
      <c r="AC2125" s="57">
        <v>103</v>
      </c>
      <c r="AD2125" s="57">
        <v>131</v>
      </c>
      <c r="AE2125" s="57">
        <v>120</v>
      </c>
      <c r="AF2125" s="57">
        <v>100</v>
      </c>
      <c r="AH2125" s="74">
        <v>3.62</v>
      </c>
      <c r="AI2125" s="74">
        <v>-4.3499999999999996</v>
      </c>
      <c r="AJ2125" s="74">
        <v>10.050000000000001</v>
      </c>
    </row>
    <row r="2126" spans="1:36" x14ac:dyDescent="0.35">
      <c r="A2126" t="s">
        <v>3080</v>
      </c>
      <c r="AC2126" s="57">
        <v>95</v>
      </c>
      <c r="AD2126" s="57">
        <v>122</v>
      </c>
      <c r="AE2126" s="57">
        <v>102</v>
      </c>
      <c r="AF2126" s="57">
        <v>76</v>
      </c>
      <c r="AH2126" s="74">
        <v>9.9600000000000009</v>
      </c>
      <c r="AI2126" s="74">
        <v>10.63</v>
      </c>
      <c r="AJ2126" s="74">
        <v>9.75</v>
      </c>
    </row>
    <row r="2127" spans="1:36" x14ac:dyDescent="0.35">
      <c r="A2127" t="s">
        <v>3087</v>
      </c>
      <c r="AC2127" s="57">
        <v>96</v>
      </c>
      <c r="AD2127" s="57">
        <v>122</v>
      </c>
      <c r="AE2127" s="57">
        <v>102</v>
      </c>
      <c r="AF2127" s="57">
        <v>82</v>
      </c>
      <c r="AH2127" s="74">
        <v>4.28</v>
      </c>
      <c r="AI2127" s="74">
        <v>3.08</v>
      </c>
      <c r="AJ2127" s="74">
        <v>7.67</v>
      </c>
    </row>
    <row r="2128" spans="1:36" x14ac:dyDescent="0.35">
      <c r="A2128" t="s">
        <v>3088</v>
      </c>
      <c r="AC2128" s="57">
        <v>96</v>
      </c>
      <c r="AD2128" s="57">
        <v>122</v>
      </c>
      <c r="AE2128" s="57">
        <v>102</v>
      </c>
      <c r="AF2128" s="57">
        <v>80</v>
      </c>
      <c r="AH2128" s="74">
        <v>6.23</v>
      </c>
      <c r="AI2128" s="74">
        <v>2.0699999999999998</v>
      </c>
      <c r="AJ2128" s="74">
        <v>8.57</v>
      </c>
    </row>
    <row r="2129" spans="1:36" x14ac:dyDescent="0.35">
      <c r="A2129" t="s">
        <v>3236</v>
      </c>
      <c r="AC2129" s="57">
        <v>94</v>
      </c>
      <c r="AD2129" s="57">
        <v>118</v>
      </c>
      <c r="AE2129" s="57">
        <v>98</v>
      </c>
      <c r="AF2129" s="57">
        <v>82</v>
      </c>
      <c r="AH2129" s="74">
        <v>5.48</v>
      </c>
      <c r="AI2129" s="74">
        <v>3.12</v>
      </c>
      <c r="AJ2129" s="74">
        <v>8.7799999999999994</v>
      </c>
    </row>
    <row r="2130" spans="1:36" x14ac:dyDescent="0.35">
      <c r="A2130" t="s">
        <v>3237</v>
      </c>
      <c r="AC2130" s="57">
        <v>97</v>
      </c>
      <c r="AD2130" s="57">
        <v>118</v>
      </c>
      <c r="AE2130" s="57">
        <v>96</v>
      </c>
      <c r="AF2130" s="57">
        <v>78</v>
      </c>
      <c r="AH2130" s="74">
        <v>8.0500000000000007</v>
      </c>
      <c r="AI2130" s="74">
        <v>4.29</v>
      </c>
      <c r="AJ2130" s="74">
        <v>11.33</v>
      </c>
    </row>
    <row r="2131" spans="1:36" x14ac:dyDescent="0.35">
      <c r="A2131" t="s">
        <v>3238</v>
      </c>
      <c r="AC2131" s="57">
        <v>103</v>
      </c>
      <c r="AD2131" s="57">
        <v>126</v>
      </c>
      <c r="AE2131" s="57">
        <v>109</v>
      </c>
      <c r="AF2131" s="57">
        <v>98</v>
      </c>
      <c r="AH2131" s="74">
        <v>5.9</v>
      </c>
      <c r="AI2131" s="74">
        <v>3.05</v>
      </c>
      <c r="AJ2131" s="74">
        <v>13.12</v>
      </c>
    </row>
    <row r="2132" spans="1:36" x14ac:dyDescent="0.35">
      <c r="A2132" t="s">
        <v>3239</v>
      </c>
      <c r="AC2132" s="57">
        <v>106</v>
      </c>
      <c r="AD2132" s="57">
        <v>133</v>
      </c>
      <c r="AE2132" s="57">
        <v>118</v>
      </c>
      <c r="AF2132" s="57">
        <v>90</v>
      </c>
      <c r="AH2132" s="74">
        <v>4.66</v>
      </c>
      <c r="AI2132" s="74">
        <v>-2.97</v>
      </c>
      <c r="AJ2132" s="74">
        <v>11.68</v>
      </c>
    </row>
    <row r="2133" spans="1:36" x14ac:dyDescent="0.35">
      <c r="A2133" t="s">
        <v>3240</v>
      </c>
      <c r="AC2133" s="57">
        <v>96</v>
      </c>
      <c r="AD2133" s="57">
        <v>121</v>
      </c>
      <c r="AE2133" s="57">
        <v>103</v>
      </c>
      <c r="AF2133" s="57">
        <v>79</v>
      </c>
      <c r="AH2133" s="74">
        <v>5.67</v>
      </c>
      <c r="AI2133" s="74">
        <v>5.85</v>
      </c>
      <c r="AJ2133" s="74">
        <v>8.27</v>
      </c>
    </row>
    <row r="2134" spans="1:36" x14ac:dyDescent="0.35">
      <c r="A2134" t="s">
        <v>3241</v>
      </c>
      <c r="AC2134" s="57">
        <v>96</v>
      </c>
      <c r="AD2134" s="57">
        <v>119</v>
      </c>
      <c r="AE2134" s="57">
        <v>99</v>
      </c>
      <c r="AF2134" s="57">
        <v>84</v>
      </c>
      <c r="AH2134" s="74">
        <v>5.59</v>
      </c>
      <c r="AI2134" s="74">
        <v>4.53</v>
      </c>
      <c r="AJ2134" s="74">
        <v>10.81</v>
      </c>
    </row>
    <row r="2135" spans="1:36" x14ac:dyDescent="0.35">
      <c r="A2135" t="s">
        <v>3242</v>
      </c>
      <c r="AC2135" s="57">
        <v>96</v>
      </c>
      <c r="AD2135" s="57">
        <v>120</v>
      </c>
      <c r="AE2135" s="57">
        <v>100</v>
      </c>
      <c r="AF2135" s="57">
        <v>84</v>
      </c>
      <c r="AH2135" s="74">
        <v>7.34</v>
      </c>
      <c r="AI2135" s="74">
        <v>3.23</v>
      </c>
      <c r="AJ2135" s="74">
        <v>14.96</v>
      </c>
    </row>
    <row r="2136" spans="1:36" x14ac:dyDescent="0.35">
      <c r="A2136" t="s">
        <v>3243</v>
      </c>
      <c r="AC2136" s="57">
        <v>96</v>
      </c>
      <c r="AD2136" s="57">
        <v>118</v>
      </c>
      <c r="AE2136" s="57">
        <v>99</v>
      </c>
      <c r="AF2136" s="57">
        <v>85</v>
      </c>
      <c r="AH2136" s="74">
        <v>17.53</v>
      </c>
      <c r="AI2136" s="74">
        <v>15.65</v>
      </c>
      <c r="AJ2136" s="74">
        <v>39.56</v>
      </c>
    </row>
    <row r="2137" spans="1:36" x14ac:dyDescent="0.35">
      <c r="A2137" t="s">
        <v>3244</v>
      </c>
      <c r="AC2137" s="57">
        <v>95</v>
      </c>
      <c r="AD2137" s="57">
        <v>116</v>
      </c>
      <c r="AE2137" s="57">
        <v>97</v>
      </c>
      <c r="AF2137" s="57">
        <v>77</v>
      </c>
      <c r="AH2137" s="74">
        <v>-9.23</v>
      </c>
      <c r="AI2137" s="74">
        <v>-12.46</v>
      </c>
      <c r="AJ2137" s="74">
        <v>-23.25</v>
      </c>
    </row>
    <row r="2138" spans="1:36" x14ac:dyDescent="0.35">
      <c r="A2138" t="s">
        <v>3245</v>
      </c>
      <c r="AC2138" s="57">
        <v>102</v>
      </c>
      <c r="AD2138" s="57">
        <v>123</v>
      </c>
      <c r="AE2138" s="57">
        <v>107</v>
      </c>
      <c r="AF2138" s="57">
        <v>99</v>
      </c>
      <c r="AH2138" s="74">
        <v>2.56</v>
      </c>
      <c r="AI2138" s="74">
        <v>-0.08</v>
      </c>
      <c r="AJ2138" s="74">
        <v>5.66</v>
      </c>
    </row>
    <row r="2139" spans="1:36" x14ac:dyDescent="0.35">
      <c r="A2139" t="s">
        <v>3246</v>
      </c>
      <c r="AC2139" s="57">
        <v>107</v>
      </c>
      <c r="AD2139" s="57">
        <v>137</v>
      </c>
      <c r="AE2139" s="57">
        <v>121</v>
      </c>
      <c r="AF2139" s="57">
        <v>92</v>
      </c>
      <c r="AH2139" s="74">
        <v>8.4700000000000006</v>
      </c>
      <c r="AI2139" s="74">
        <v>-0.4</v>
      </c>
      <c r="AJ2139" s="74">
        <v>12.19</v>
      </c>
    </row>
    <row r="2140" spans="1:36" x14ac:dyDescent="0.35">
      <c r="A2140" t="s">
        <v>3247</v>
      </c>
      <c r="AC2140" s="57">
        <v>95</v>
      </c>
      <c r="AD2140" s="57">
        <v>123</v>
      </c>
      <c r="AE2140" s="57">
        <v>105</v>
      </c>
      <c r="AF2140" s="57">
        <v>76</v>
      </c>
      <c r="AH2140" s="74">
        <v>5.18</v>
      </c>
      <c r="AI2140" s="74">
        <v>6.95</v>
      </c>
      <c r="AJ2140" s="74">
        <v>14.59</v>
      </c>
    </row>
    <row r="2141" spans="1:36" x14ac:dyDescent="0.35">
      <c r="A2141" t="s">
        <v>3248</v>
      </c>
      <c r="AC2141" s="57">
        <v>95</v>
      </c>
      <c r="AD2141" s="57">
        <v>123</v>
      </c>
      <c r="AE2141" s="57">
        <v>103</v>
      </c>
      <c r="AF2141" s="57">
        <v>85</v>
      </c>
      <c r="AH2141" s="74">
        <v>12.97</v>
      </c>
      <c r="AI2141" s="74">
        <v>13.61</v>
      </c>
      <c r="AJ2141" s="74">
        <v>29.14</v>
      </c>
    </row>
    <row r="2142" spans="1:36" x14ac:dyDescent="0.35">
      <c r="A2142" t="s">
        <v>3249</v>
      </c>
      <c r="AC2142" s="57">
        <v>96</v>
      </c>
      <c r="AD2142" s="57">
        <v>124</v>
      </c>
      <c r="AE2142" s="57">
        <v>105</v>
      </c>
      <c r="AF2142" s="57">
        <v>83</v>
      </c>
      <c r="AH2142" s="74">
        <v>5.16</v>
      </c>
      <c r="AI2142" s="74">
        <v>5.13</v>
      </c>
      <c r="AJ2142" s="74">
        <v>16.43</v>
      </c>
    </row>
    <row r="2143" spans="1:36" x14ac:dyDescent="0.35">
      <c r="A2143" t="s">
        <v>3250</v>
      </c>
      <c r="AC2143" s="57">
        <v>95</v>
      </c>
      <c r="AD2143" s="57">
        <v>120</v>
      </c>
      <c r="AE2143" s="57">
        <v>103</v>
      </c>
      <c r="AF2143" s="57">
        <v>84</v>
      </c>
      <c r="AH2143" s="74">
        <v>10.220000000000001</v>
      </c>
      <c r="AI2143" s="74">
        <v>11.84</v>
      </c>
      <c r="AJ2143" s="74">
        <v>13.33</v>
      </c>
    </row>
    <row r="2144" spans="1:36" x14ac:dyDescent="0.35">
      <c r="A2144" t="s">
        <v>3251</v>
      </c>
      <c r="AC2144" s="57">
        <v>96</v>
      </c>
      <c r="AD2144" s="57">
        <v>119</v>
      </c>
      <c r="AE2144" s="57">
        <v>101</v>
      </c>
      <c r="AF2144" s="57">
        <v>77</v>
      </c>
      <c r="AH2144" s="74">
        <v>4.08</v>
      </c>
      <c r="AI2144" s="74">
        <v>-0.31</v>
      </c>
      <c r="AJ2144" s="74">
        <v>13</v>
      </c>
    </row>
    <row r="2145" spans="1:36" x14ac:dyDescent="0.35">
      <c r="A2145" t="s">
        <v>3252</v>
      </c>
      <c r="AC2145" s="57">
        <v>102</v>
      </c>
      <c r="AD2145" s="57">
        <v>126</v>
      </c>
      <c r="AE2145" s="57">
        <v>109</v>
      </c>
      <c r="AF2145" s="57">
        <v>100</v>
      </c>
      <c r="AH2145" s="74">
        <v>6.02</v>
      </c>
      <c r="AI2145" s="74">
        <v>2.4700000000000002</v>
      </c>
      <c r="AJ2145" s="74">
        <v>11.5</v>
      </c>
    </row>
    <row r="2146" spans="1:36" x14ac:dyDescent="0.35">
      <c r="A2146" t="s">
        <v>3253</v>
      </c>
      <c r="AC2146" s="57">
        <v>103</v>
      </c>
      <c r="AD2146" s="57">
        <v>130</v>
      </c>
      <c r="AE2146" s="57">
        <v>120</v>
      </c>
      <c r="AF2146" s="57">
        <v>95</v>
      </c>
      <c r="AH2146" s="74">
        <v>3.17</v>
      </c>
      <c r="AI2146" s="74">
        <v>-4.63</v>
      </c>
      <c r="AJ2146" s="74">
        <v>3.57</v>
      </c>
    </row>
    <row r="2147" spans="1:36" x14ac:dyDescent="0.35">
      <c r="A2147" t="s">
        <v>3254</v>
      </c>
      <c r="AC2147" s="57">
        <v>95</v>
      </c>
      <c r="AD2147" s="57">
        <v>125</v>
      </c>
      <c r="AE2147" s="57">
        <v>106</v>
      </c>
      <c r="AF2147" s="57">
        <v>79</v>
      </c>
      <c r="AH2147" s="74">
        <v>2.83</v>
      </c>
      <c r="AI2147" s="74">
        <v>1.56</v>
      </c>
      <c r="AJ2147" s="74">
        <v>-4.49</v>
      </c>
    </row>
    <row r="2148" spans="1:36" x14ac:dyDescent="0.35">
      <c r="A2148" t="s">
        <v>3255</v>
      </c>
      <c r="AC2148" s="57">
        <v>95</v>
      </c>
      <c r="AD2148" s="57">
        <v>122</v>
      </c>
      <c r="AE2148" s="57">
        <v>102</v>
      </c>
      <c r="AF2148" s="57">
        <v>85</v>
      </c>
      <c r="AH2148" s="74">
        <v>4.25</v>
      </c>
      <c r="AI2148" s="74">
        <v>5.0999999999999996</v>
      </c>
      <c r="AJ2148" s="74">
        <v>31.41</v>
      </c>
    </row>
    <row r="2149" spans="1:36" x14ac:dyDescent="0.35">
      <c r="A2149" t="s">
        <v>3256</v>
      </c>
      <c r="AC2149" s="57">
        <v>94</v>
      </c>
      <c r="AD2149" s="57">
        <v>124</v>
      </c>
      <c r="AE2149" s="57">
        <v>102</v>
      </c>
      <c r="AF2149" s="57">
        <v>84</v>
      </c>
      <c r="AH2149" s="74">
        <v>5.6</v>
      </c>
      <c r="AI2149" s="74">
        <v>4.1500000000000004</v>
      </c>
      <c r="AJ2149" s="74">
        <v>7.43</v>
      </c>
    </row>
    <row r="2150" spans="1:36" x14ac:dyDescent="0.35">
      <c r="A2150" t="s">
        <v>3257</v>
      </c>
      <c r="AC2150" s="57">
        <v>95</v>
      </c>
      <c r="AD2150" s="57">
        <v>122</v>
      </c>
      <c r="AE2150" s="57">
        <v>104</v>
      </c>
      <c r="AF2150" s="57">
        <v>86</v>
      </c>
      <c r="AH2150" s="74">
        <v>5.18</v>
      </c>
      <c r="AI2150" s="74">
        <v>3.21</v>
      </c>
      <c r="AJ2150" s="74">
        <v>8.02</v>
      </c>
    </row>
    <row r="2151" spans="1:36" x14ac:dyDescent="0.35">
      <c r="A2151" t="s">
        <v>3258</v>
      </c>
      <c r="AC2151" s="57">
        <v>92</v>
      </c>
      <c r="AD2151" s="57">
        <v>120</v>
      </c>
      <c r="AE2151" s="57">
        <v>99</v>
      </c>
      <c r="AF2151" s="57">
        <v>78</v>
      </c>
      <c r="AH2151" s="74">
        <v>3.31</v>
      </c>
      <c r="AI2151" s="74">
        <v>1.75</v>
      </c>
      <c r="AJ2151" s="74">
        <v>12.24</v>
      </c>
    </row>
    <row r="2152" spans="1:36" x14ac:dyDescent="0.35">
      <c r="A2152" t="s">
        <v>3259</v>
      </c>
      <c r="AC2152" s="57">
        <v>98</v>
      </c>
      <c r="AD2152" s="57">
        <v>122</v>
      </c>
      <c r="AE2152" s="57">
        <v>107</v>
      </c>
      <c r="AF2152" s="57">
        <v>111</v>
      </c>
      <c r="AH2152" s="74">
        <v>5.32</v>
      </c>
      <c r="AI2152" s="74">
        <v>3.06</v>
      </c>
      <c r="AJ2152" s="74">
        <v>8.23</v>
      </c>
    </row>
    <row r="2153" spans="1:36" x14ac:dyDescent="0.35">
      <c r="A2153" t="s">
        <v>3260</v>
      </c>
      <c r="AC2153" s="57">
        <v>104</v>
      </c>
      <c r="AD2153" s="57">
        <v>133</v>
      </c>
      <c r="AE2153" s="57">
        <v>121</v>
      </c>
      <c r="AF2153" s="57">
        <v>107</v>
      </c>
      <c r="AH2153" s="74">
        <v>4.72</v>
      </c>
      <c r="AI2153" s="74">
        <v>-2.91</v>
      </c>
      <c r="AJ2153" s="74">
        <v>8.77</v>
      </c>
    </row>
    <row r="2154" spans="1:36" x14ac:dyDescent="0.35">
      <c r="A2154" t="s">
        <v>3261</v>
      </c>
      <c r="AC2154" s="57">
        <v>96</v>
      </c>
      <c r="AD2154" s="57">
        <v>125</v>
      </c>
      <c r="AE2154" s="57">
        <v>105</v>
      </c>
      <c r="AF2154" s="57">
        <v>81</v>
      </c>
      <c r="AH2154" s="74">
        <v>4.9000000000000004</v>
      </c>
      <c r="AI2154" s="74">
        <v>4.5999999999999996</v>
      </c>
      <c r="AJ2154" s="74">
        <v>9.49</v>
      </c>
    </row>
    <row r="2155" spans="1:36" x14ac:dyDescent="0.35">
      <c r="A2155" t="s">
        <v>3262</v>
      </c>
      <c r="AC2155" s="57">
        <v>95</v>
      </c>
      <c r="AD2155" s="57">
        <v>123</v>
      </c>
      <c r="AE2155" s="57">
        <v>104</v>
      </c>
      <c r="AF2155" s="57">
        <v>86</v>
      </c>
      <c r="AH2155" s="74">
        <v>8.6</v>
      </c>
      <c r="AI2155" s="74">
        <v>5.77</v>
      </c>
      <c r="AJ2155" s="74">
        <v>8.84</v>
      </c>
    </row>
    <row r="2156" spans="1:36" x14ac:dyDescent="0.35">
      <c r="A2156" t="s">
        <v>3263</v>
      </c>
      <c r="AC2156" s="57">
        <v>93</v>
      </c>
      <c r="AD2156" s="57">
        <v>124</v>
      </c>
      <c r="AE2156" s="57">
        <v>104</v>
      </c>
      <c r="AF2156" s="57">
        <v>84</v>
      </c>
      <c r="AH2156" s="74">
        <v>5.77</v>
      </c>
      <c r="AI2156" s="74">
        <v>3.31</v>
      </c>
      <c r="AJ2156" s="74">
        <v>9.39</v>
      </c>
    </row>
    <row r="2157" spans="1:36" x14ac:dyDescent="0.35">
      <c r="A2157" t="s">
        <v>3264</v>
      </c>
      <c r="AC2157" s="57">
        <v>93</v>
      </c>
      <c r="AD2157" s="57">
        <v>121</v>
      </c>
      <c r="AE2157" s="57">
        <v>101</v>
      </c>
      <c r="AF2157" s="57">
        <v>87</v>
      </c>
      <c r="AH2157" s="74">
        <v>10</v>
      </c>
      <c r="AI2157" s="74">
        <v>7.15</v>
      </c>
      <c r="AJ2157" s="74">
        <v>12.81</v>
      </c>
    </row>
    <row r="2158" spans="1:36" x14ac:dyDescent="0.35">
      <c r="A2158" t="s">
        <v>3265</v>
      </c>
      <c r="AC2158" s="57">
        <v>95</v>
      </c>
      <c r="AD2158" s="57">
        <v>121</v>
      </c>
      <c r="AE2158" s="57">
        <v>102</v>
      </c>
      <c r="AF2158" s="57">
        <v>80</v>
      </c>
      <c r="AH2158" s="74">
        <v>5.32</v>
      </c>
      <c r="AI2158" s="74">
        <v>1.39</v>
      </c>
      <c r="AJ2158" s="74">
        <v>12.61</v>
      </c>
    </row>
    <row r="2159" spans="1:36" x14ac:dyDescent="0.35">
      <c r="A2159" t="s">
        <v>3266</v>
      </c>
      <c r="AC2159" s="57">
        <v>96</v>
      </c>
      <c r="AD2159" s="57">
        <v>123</v>
      </c>
      <c r="AE2159" s="57">
        <v>114</v>
      </c>
      <c r="AF2159" s="57">
        <v>95</v>
      </c>
      <c r="AH2159" s="74">
        <v>10.07</v>
      </c>
      <c r="AI2159" s="74">
        <v>5.27</v>
      </c>
      <c r="AJ2159" s="74">
        <v>12.72</v>
      </c>
    </row>
    <row r="2160" spans="1:36" x14ac:dyDescent="0.35">
      <c r="A2160" t="s">
        <v>3267</v>
      </c>
      <c r="AC2160" s="57">
        <v>101</v>
      </c>
      <c r="AD2160" s="57">
        <v>131</v>
      </c>
      <c r="AE2160" s="57">
        <v>123</v>
      </c>
      <c r="AF2160" s="57">
        <v>103</v>
      </c>
      <c r="AH2160" s="74">
        <v>5.7</v>
      </c>
      <c r="AI2160" s="74">
        <v>0.85</v>
      </c>
      <c r="AJ2160" s="74">
        <v>11.79</v>
      </c>
    </row>
    <row r="2161" spans="1:36" x14ac:dyDescent="0.35">
      <c r="A2161" t="s">
        <v>3268</v>
      </c>
      <c r="AC2161" s="57">
        <v>96</v>
      </c>
      <c r="AD2161" s="57">
        <v>125</v>
      </c>
      <c r="AE2161" s="57">
        <v>105</v>
      </c>
      <c r="AF2161" s="57">
        <v>81</v>
      </c>
      <c r="AH2161" s="74">
        <v>7.39</v>
      </c>
      <c r="AI2161" s="74">
        <v>9.89</v>
      </c>
      <c r="AJ2161" s="74">
        <v>12.45</v>
      </c>
    </row>
    <row r="2162" spans="1:36" x14ac:dyDescent="0.35">
      <c r="A2162" t="s">
        <v>3269</v>
      </c>
      <c r="AC2162" s="57">
        <v>96</v>
      </c>
      <c r="AD2162" s="57">
        <v>124</v>
      </c>
      <c r="AE2162" s="57">
        <v>103</v>
      </c>
      <c r="AF2162" s="57">
        <v>87</v>
      </c>
      <c r="AH2162" s="74">
        <v>9.15</v>
      </c>
      <c r="AI2162" s="74">
        <v>10.75</v>
      </c>
      <c r="AJ2162" s="74">
        <v>11.58</v>
      </c>
    </row>
    <row r="2163" spans="1:36" x14ac:dyDescent="0.35">
      <c r="A2163" t="s">
        <v>3270</v>
      </c>
      <c r="AC2163" s="57">
        <v>95</v>
      </c>
      <c r="AD2163" s="57">
        <v>125</v>
      </c>
      <c r="AE2163" s="57">
        <v>104</v>
      </c>
      <c r="AF2163" s="57">
        <v>88</v>
      </c>
      <c r="AH2163" s="74">
        <v>5.58</v>
      </c>
      <c r="AI2163" s="74">
        <v>6.6</v>
      </c>
      <c r="AJ2163" s="74">
        <v>11.15</v>
      </c>
    </row>
    <row r="2164" spans="1:36" x14ac:dyDescent="0.35">
      <c r="A2164" t="s">
        <v>3271</v>
      </c>
      <c r="AC2164" s="57">
        <v>95</v>
      </c>
      <c r="AD2164" s="57">
        <v>121</v>
      </c>
      <c r="AE2164" s="57">
        <v>101</v>
      </c>
      <c r="AF2164" s="57">
        <v>86</v>
      </c>
      <c r="AH2164" s="74">
        <v>7.89</v>
      </c>
      <c r="AI2164" s="74">
        <v>8.56</v>
      </c>
      <c r="AJ2164" s="74">
        <v>14.82</v>
      </c>
    </row>
    <row r="2165" spans="1:36" x14ac:dyDescent="0.35">
      <c r="A2165" t="s">
        <v>3272</v>
      </c>
      <c r="AC2165" s="57">
        <v>97</v>
      </c>
      <c r="AD2165" s="57">
        <v>121</v>
      </c>
      <c r="AE2165" s="57">
        <v>100</v>
      </c>
      <c r="AF2165" s="57">
        <v>82</v>
      </c>
      <c r="AH2165" s="74">
        <v>6.67</v>
      </c>
      <c r="AI2165" s="74">
        <v>3.98</v>
      </c>
      <c r="AJ2165" s="74">
        <v>8.98</v>
      </c>
    </row>
    <row r="2166" spans="1:36" x14ac:dyDescent="0.35">
      <c r="A2166" t="s">
        <v>3273</v>
      </c>
      <c r="AC2166" s="57">
        <v>99</v>
      </c>
      <c r="AD2166" s="57">
        <v>124</v>
      </c>
      <c r="AE2166" s="57">
        <v>113</v>
      </c>
      <c r="AF2166" s="57">
        <v>102</v>
      </c>
      <c r="AH2166" s="74">
        <v>3.57</v>
      </c>
      <c r="AI2166" s="74">
        <v>2.25</v>
      </c>
      <c r="AJ2166" s="74">
        <v>7.26</v>
      </c>
    </row>
    <row r="2167" spans="1:36" x14ac:dyDescent="0.35">
      <c r="A2167" t="s">
        <v>3274</v>
      </c>
      <c r="AC2167" s="57">
        <v>106</v>
      </c>
      <c r="AD2167" s="57">
        <v>137</v>
      </c>
      <c r="AE2167" s="57">
        <v>126</v>
      </c>
      <c r="AF2167" s="57">
        <v>108</v>
      </c>
      <c r="AH2167" s="74">
        <v>3.99</v>
      </c>
      <c r="AI2167" s="74">
        <v>-0.25</v>
      </c>
      <c r="AJ2167" s="74">
        <v>8.0500000000000007</v>
      </c>
    </row>
    <row r="2168" spans="1:36" x14ac:dyDescent="0.35">
      <c r="A2168" t="s">
        <v>3275</v>
      </c>
      <c r="AC2168" s="57">
        <v>95</v>
      </c>
      <c r="AD2168" s="57">
        <v>124</v>
      </c>
      <c r="AE2168" s="57">
        <v>102</v>
      </c>
      <c r="AF2168" s="57">
        <v>81</v>
      </c>
      <c r="AH2168" s="74">
        <v>1.18</v>
      </c>
      <c r="AI2168" s="74">
        <v>2.83</v>
      </c>
      <c r="AJ2168" s="74">
        <v>8.02</v>
      </c>
    </row>
    <row r="2169" spans="1:36" x14ac:dyDescent="0.35">
      <c r="A2169" t="s">
        <v>3276</v>
      </c>
      <c r="AC2169" s="57">
        <v>96</v>
      </c>
      <c r="AD2169" s="57">
        <v>123</v>
      </c>
      <c r="AE2169" s="57">
        <v>102</v>
      </c>
      <c r="AF2169" s="57">
        <v>87</v>
      </c>
      <c r="AH2169" s="74">
        <v>1.71</v>
      </c>
      <c r="AI2169" s="74">
        <v>1.3</v>
      </c>
      <c r="AJ2169" s="74">
        <v>5.08</v>
      </c>
    </row>
    <row r="2170" spans="1:36" x14ac:dyDescent="0.35">
      <c r="A2170" t="s">
        <v>3277</v>
      </c>
      <c r="AC2170" s="57">
        <v>96</v>
      </c>
      <c r="AD2170" s="57">
        <v>122</v>
      </c>
      <c r="AE2170" s="57">
        <v>102</v>
      </c>
      <c r="AF2170" s="57">
        <v>88</v>
      </c>
      <c r="AH2170" s="74">
        <v>3.95</v>
      </c>
      <c r="AI2170" s="74">
        <v>4.63</v>
      </c>
      <c r="AJ2170" s="74">
        <v>9.64</v>
      </c>
    </row>
    <row r="2171" spans="1:36" x14ac:dyDescent="0.35">
      <c r="A2171" t="s">
        <v>3278</v>
      </c>
      <c r="AC2171" s="57">
        <v>95</v>
      </c>
      <c r="AD2171" s="57">
        <v>120</v>
      </c>
      <c r="AE2171" s="57">
        <v>100</v>
      </c>
      <c r="AF2171" s="57">
        <v>88</v>
      </c>
      <c r="AH2171" s="74">
        <v>4.17</v>
      </c>
      <c r="AI2171" s="74">
        <v>5.21</v>
      </c>
      <c r="AJ2171" s="74">
        <v>10.72</v>
      </c>
    </row>
    <row r="2172" spans="1:36" x14ac:dyDescent="0.35">
      <c r="A2172" t="s">
        <v>3279</v>
      </c>
      <c r="AC2172" s="57">
        <v>95</v>
      </c>
      <c r="AD2172" s="57">
        <v>119</v>
      </c>
      <c r="AE2172" s="57">
        <v>99</v>
      </c>
      <c r="AF2172" s="57">
        <v>83</v>
      </c>
      <c r="AH2172" s="74">
        <v>4.55</v>
      </c>
      <c r="AI2172" s="74">
        <v>2.52</v>
      </c>
      <c r="AJ2172" s="74">
        <v>9.1</v>
      </c>
    </row>
    <row r="2173" spans="1:36" x14ac:dyDescent="0.35">
      <c r="A2173" t="s">
        <v>3280</v>
      </c>
      <c r="AC2173" s="57">
        <v>99</v>
      </c>
      <c r="AD2173" s="57">
        <v>121</v>
      </c>
      <c r="AE2173" s="57">
        <v>109</v>
      </c>
      <c r="AH2173" s="74">
        <v>18.38</v>
      </c>
      <c r="AI2173" s="74">
        <v>13.76</v>
      </c>
      <c r="AJ2173" s="74">
        <v>10.26</v>
      </c>
    </row>
    <row r="2174" spans="1:36" x14ac:dyDescent="0.35">
      <c r="A2174" t="s">
        <v>3281</v>
      </c>
      <c r="AC2174" s="57">
        <v>102</v>
      </c>
      <c r="AD2174" s="57">
        <v>128</v>
      </c>
      <c r="AE2174" s="57">
        <v>121</v>
      </c>
      <c r="AH2174" s="74">
        <v>9.25</v>
      </c>
      <c r="AI2174" s="74">
        <v>7.01</v>
      </c>
      <c r="AJ2174" s="74">
        <v>9.44</v>
      </c>
    </row>
    <row r="2175" spans="1:36" x14ac:dyDescent="0.35">
      <c r="A2175" t="s">
        <v>3282</v>
      </c>
      <c r="AC2175" s="57">
        <v>97</v>
      </c>
      <c r="AD2175" s="57">
        <v>124</v>
      </c>
      <c r="AE2175" s="57">
        <v>103</v>
      </c>
      <c r="AH2175" s="74">
        <v>3.95</v>
      </c>
      <c r="AI2175" s="74">
        <v>3.14</v>
      </c>
      <c r="AJ2175" s="74">
        <v>9.6199999999999992</v>
      </c>
    </row>
    <row r="2176" spans="1:36" x14ac:dyDescent="0.35">
      <c r="A2176" t="s">
        <v>3283</v>
      </c>
      <c r="AH2176" s="74">
        <v>0.76</v>
      </c>
      <c r="AI2176" s="74">
        <v>3.19</v>
      </c>
      <c r="AJ2176" s="74">
        <v>8.18</v>
      </c>
    </row>
    <row r="2177" spans="1:36" x14ac:dyDescent="0.35">
      <c r="A2177" t="s">
        <v>3284</v>
      </c>
      <c r="AH2177" s="74">
        <v>4.2300000000000004</v>
      </c>
      <c r="AI2177" s="74">
        <v>4.96</v>
      </c>
      <c r="AJ2177" s="74">
        <v>9.16</v>
      </c>
    </row>
    <row r="2178" spans="1:36" x14ac:dyDescent="0.35">
      <c r="A2178" t="s">
        <v>3285</v>
      </c>
      <c r="AH2178" s="74">
        <v>6.98</v>
      </c>
      <c r="AI2178" s="74">
        <v>7.66</v>
      </c>
      <c r="AJ2178" s="74">
        <v>9.0299999999999994</v>
      </c>
    </row>
    <row r="2179" spans="1:36" x14ac:dyDescent="0.35">
      <c r="A2179" t="s">
        <v>3286</v>
      </c>
      <c r="AH2179" s="74">
        <v>8.14</v>
      </c>
      <c r="AI2179" s="74">
        <v>5.69</v>
      </c>
      <c r="AJ2179" s="74">
        <v>11.2</v>
      </c>
    </row>
    <row r="2180" spans="1:36" x14ac:dyDescent="0.35">
      <c r="A2180" t="s">
        <v>3287</v>
      </c>
      <c r="AH2180" s="74">
        <v>6.66</v>
      </c>
      <c r="AI2180" s="74">
        <v>5.16</v>
      </c>
      <c r="AJ2180" s="74">
        <v>8.08</v>
      </c>
    </row>
    <row r="2181" spans="1:36" x14ac:dyDescent="0.35">
      <c r="A2181" t="s">
        <v>3288</v>
      </c>
      <c r="AH2181" s="74">
        <v>7.19</v>
      </c>
      <c r="AI2181" s="74">
        <v>2.36</v>
      </c>
      <c r="AJ2181" s="74">
        <v>0</v>
      </c>
    </row>
    <row r="2182" spans="1:36" x14ac:dyDescent="0.35">
      <c r="A2182" t="s">
        <v>3289</v>
      </c>
      <c r="AH2182" s="74">
        <v>0.51</v>
      </c>
      <c r="AI2182" s="74">
        <v>0.94</v>
      </c>
      <c r="AJ2182" s="74">
        <v>4.41</v>
      </c>
    </row>
    <row r="2183" spans="1:36" x14ac:dyDescent="0.35">
      <c r="A2183" t="s">
        <v>3290</v>
      </c>
      <c r="AH2183" s="74">
        <v>2.94</v>
      </c>
      <c r="AI2183" s="74">
        <v>3.99</v>
      </c>
      <c r="AJ2183" s="74">
        <v>5.36</v>
      </c>
    </row>
    <row r="2184" spans="1:36" x14ac:dyDescent="0.35">
      <c r="A2184" t="s">
        <v>3291</v>
      </c>
      <c r="AH2184" s="74">
        <v>4.62</v>
      </c>
      <c r="AI2184" s="74">
        <v>5.75</v>
      </c>
      <c r="AJ2184" s="74">
        <v>6.55</v>
      </c>
    </row>
    <row r="2185" spans="1:36" x14ac:dyDescent="0.35">
      <c r="A2185" t="s">
        <v>3292</v>
      </c>
      <c r="AH2185" s="74">
        <v>6.36</v>
      </c>
      <c r="AI2185" s="74">
        <v>8.8800000000000008</v>
      </c>
      <c r="AJ2185" s="74">
        <v>6.72</v>
      </c>
    </row>
    <row r="2186" spans="1:36" x14ac:dyDescent="0.35">
      <c r="A2186" t="s">
        <v>3293</v>
      </c>
      <c r="AH2186" s="74">
        <v>7.82</v>
      </c>
      <c r="AI2186" s="74">
        <v>5.86</v>
      </c>
      <c r="AJ2186" s="74">
        <v>10</v>
      </c>
    </row>
    <row r="2187" spans="1:36" x14ac:dyDescent="0.35">
      <c r="A2187" t="s">
        <v>3294</v>
      </c>
      <c r="AH2187" s="74">
        <v>9.92</v>
      </c>
      <c r="AI2187" s="74">
        <v>11.18</v>
      </c>
      <c r="AJ2187" s="74">
        <v>12.39</v>
      </c>
    </row>
    <row r="2188" spans="1:36" x14ac:dyDescent="0.35">
      <c r="A2188" t="s">
        <v>3295</v>
      </c>
      <c r="AH2188" s="74">
        <v>10.43</v>
      </c>
      <c r="AI2188" s="74">
        <v>8.17</v>
      </c>
      <c r="AJ2188" s="74">
        <v>7.86</v>
      </c>
    </row>
    <row r="2189" spans="1:36" x14ac:dyDescent="0.35">
      <c r="A2189" t="s">
        <v>3296</v>
      </c>
      <c r="AH2189" s="74">
        <v>5.25</v>
      </c>
      <c r="AI2189" s="74">
        <v>14.71</v>
      </c>
      <c r="AJ2189" s="74">
        <v>-2.69</v>
      </c>
    </row>
    <row r="2190" spans="1:36" x14ac:dyDescent="0.35">
      <c r="A2190" t="s">
        <v>3297</v>
      </c>
      <c r="AH2190" s="74">
        <v>-5.62</v>
      </c>
      <c r="AI2190" s="74">
        <v>19.170000000000002</v>
      </c>
      <c r="AJ2190" s="74">
        <v>-7.29</v>
      </c>
    </row>
    <row r="2191" spans="1:36" x14ac:dyDescent="0.35">
      <c r="A2191" t="s">
        <v>3298</v>
      </c>
      <c r="AH2191" s="74">
        <v>366.3</v>
      </c>
      <c r="AI2191" s="74">
        <v>133.54</v>
      </c>
      <c r="AJ2191" s="74">
        <v>101.64</v>
      </c>
    </row>
    <row r="2192" spans="1:36" x14ac:dyDescent="0.35">
      <c r="A2192" t="s">
        <v>3299</v>
      </c>
      <c r="AH2192" s="74">
        <v>-35.72</v>
      </c>
      <c r="AI2192" s="74">
        <v>-15.1</v>
      </c>
      <c r="AJ2192" s="74">
        <v>-14.4</v>
      </c>
    </row>
    <row r="2193" spans="1:36" x14ac:dyDescent="0.35">
      <c r="A2193" t="s">
        <v>3300</v>
      </c>
      <c r="AH2193" s="74">
        <v>-38.54</v>
      </c>
      <c r="AI2193" s="74">
        <v>-43.42</v>
      </c>
      <c r="AJ2193" s="74">
        <v>-9.1999999999999993</v>
      </c>
    </row>
    <row r="2194" spans="1:36" x14ac:dyDescent="0.35">
      <c r="A2194" t="s">
        <v>3301</v>
      </c>
      <c r="AH2194" s="74">
        <v>-9.1</v>
      </c>
      <c r="AI2194" s="74">
        <v>-11.6</v>
      </c>
      <c r="AJ2194" s="74">
        <v>6.18</v>
      </c>
    </row>
    <row r="2195" spans="1:36" x14ac:dyDescent="0.35">
      <c r="A2195" t="s">
        <v>3302</v>
      </c>
      <c r="AH2195" s="74">
        <v>4.0999999999999996</v>
      </c>
      <c r="AI2195" s="74">
        <v>-1.62</v>
      </c>
      <c r="AJ2195" s="74">
        <v>7.27</v>
      </c>
    </row>
    <row r="2196" spans="1:36" x14ac:dyDescent="0.35">
      <c r="A2196" t="s">
        <v>3303</v>
      </c>
      <c r="AH2196" s="74">
        <v>4.32</v>
      </c>
      <c r="AI2196" s="74">
        <v>1.55</v>
      </c>
      <c r="AJ2196" s="74">
        <v>0.81</v>
      </c>
    </row>
    <row r="2197" spans="1:36" x14ac:dyDescent="0.35">
      <c r="A2197" t="s">
        <v>3304</v>
      </c>
      <c r="AH2197" s="74">
        <v>-35.71</v>
      </c>
      <c r="AI2197" s="74">
        <v>-32.229999999999997</v>
      </c>
      <c r="AJ2197" s="74">
        <v>-41.79</v>
      </c>
    </row>
    <row r="2198" spans="1:36" x14ac:dyDescent="0.35">
      <c r="A2198" t="s">
        <v>3305</v>
      </c>
      <c r="AH2198" s="74">
        <v>172.24</v>
      </c>
      <c r="AI2198" s="74">
        <v>156.12</v>
      </c>
      <c r="AJ2198" s="74">
        <v>210.36</v>
      </c>
    </row>
    <row r="2199" spans="1:36" x14ac:dyDescent="0.35">
      <c r="A2199" t="s">
        <v>3306</v>
      </c>
      <c r="AH2199" s="74">
        <v>18.559999999999999</v>
      </c>
      <c r="AI2199" s="74">
        <v>-8.15</v>
      </c>
      <c r="AJ2199" s="74">
        <v>23.9</v>
      </c>
    </row>
    <row r="2200" spans="1:36" x14ac:dyDescent="0.35">
      <c r="A2200" t="s">
        <v>3307</v>
      </c>
      <c r="AH2200" s="74">
        <v>10.48</v>
      </c>
      <c r="AI2200" s="74">
        <v>2.81</v>
      </c>
      <c r="AJ2200" s="74">
        <v>20.22</v>
      </c>
    </row>
    <row r="2201" spans="1:36" x14ac:dyDescent="0.35">
      <c r="A2201" t="s">
        <v>3308</v>
      </c>
      <c r="AH2201" s="74">
        <v>8.02</v>
      </c>
      <c r="AI2201" s="74">
        <v>3.49</v>
      </c>
      <c r="AJ2201" s="74">
        <v>9.9600000000000009</v>
      </c>
    </row>
    <row r="2202" spans="1:36" x14ac:dyDescent="0.35">
      <c r="A2202" t="s">
        <v>3309</v>
      </c>
      <c r="AH2202" s="74">
        <v>16.940000000000001</v>
      </c>
      <c r="AI2202" s="74">
        <v>0.28999999999999998</v>
      </c>
      <c r="AJ2202" s="74">
        <v>16.86</v>
      </c>
    </row>
    <row r="2203" spans="1:36" x14ac:dyDescent="0.35">
      <c r="A2203" t="s">
        <v>3310</v>
      </c>
      <c r="AH2203" s="74">
        <v>14.81</v>
      </c>
      <c r="AI2203" s="74">
        <v>10.94</v>
      </c>
      <c r="AJ2203" s="74">
        <v>21.88</v>
      </c>
    </row>
    <row r="2204" spans="1:36" x14ac:dyDescent="0.35">
      <c r="A2204" t="s">
        <v>3311</v>
      </c>
      <c r="AH2204" s="74">
        <v>-0.18</v>
      </c>
      <c r="AI2204" s="74">
        <v>-3.78</v>
      </c>
      <c r="AJ2204" s="74">
        <v>15.54</v>
      </c>
    </row>
    <row r="2205" spans="1:36" x14ac:dyDescent="0.35">
      <c r="A2205" t="s">
        <v>3312</v>
      </c>
      <c r="AH2205" s="74">
        <v>6.39</v>
      </c>
      <c r="AI2205" s="74">
        <v>-0.87</v>
      </c>
      <c r="AJ2205" s="74">
        <v>13.69</v>
      </c>
    </row>
    <row r="2206" spans="1:36" x14ac:dyDescent="0.35">
      <c r="A2206" t="s">
        <v>3589</v>
      </c>
      <c r="AH2206" s="74">
        <v>-0.54</v>
      </c>
      <c r="AI2206" s="74">
        <v>-3.68</v>
      </c>
      <c r="AJ2206" s="74">
        <v>17.53</v>
      </c>
    </row>
    <row r="2207" spans="1:36" x14ac:dyDescent="0.35">
      <c r="A2207" t="s">
        <v>3590</v>
      </c>
      <c r="AH2207" s="74">
        <v>-0.72</v>
      </c>
      <c r="AI2207" s="74">
        <v>-3.08</v>
      </c>
      <c r="AJ2207" s="74">
        <v>23.25</v>
      </c>
    </row>
    <row r="2208" spans="1:36" x14ac:dyDescent="0.35">
      <c r="A2208" t="s">
        <v>3591</v>
      </c>
      <c r="AH2208" s="74">
        <v>5.2</v>
      </c>
      <c r="AI2208" s="74">
        <v>4.67</v>
      </c>
      <c r="AJ2208" s="74">
        <v>14.49</v>
      </c>
    </row>
    <row r="2209" spans="1:36" x14ac:dyDescent="0.35">
      <c r="A2209" t="s">
        <v>3592</v>
      </c>
      <c r="AH2209" s="74">
        <v>1.58</v>
      </c>
      <c r="AI2209" s="74">
        <v>-2.89</v>
      </c>
      <c r="AJ2209" s="74">
        <v>11.71</v>
      </c>
    </row>
  </sheetData>
  <hyperlinks>
    <hyperlink ref="U1" r:id="rId1" xr:uid="{7F3A76AE-7CCE-4085-B9A9-8D7F2B1884E0}"/>
    <hyperlink ref="AK1" r:id="rId2" xr:uid="{B05EB430-F781-40E8-8B83-691117E5B414}"/>
    <hyperlink ref="AL1:AO1" r:id="rId3" display="F112CAW@INTDAILY" xr:uid="{8B3C798D-2BAA-4AB6-809B-505D420EBCE3}"/>
    <hyperlink ref="AL1" r:id="rId4" xr:uid="{F01AEBA3-3587-4ED4-B3BB-8FE0CF9F7F03}"/>
    <hyperlink ref="AM1" r:id="rId5" xr:uid="{752DB273-330F-4E2E-9076-692F1150DBB7}"/>
    <hyperlink ref="AN1" r:id="rId6" xr:uid="{95B15EF1-B511-4ECD-93D7-1FEE2195068E}"/>
  </hyperlinks>
  <pageMargins left="0.7" right="0.7" top="0.75" bottom="0.75" header="0.3" footer="0.3"/>
  <pageSetup paperSize="9" orientation="portrait" r:id="rId7"/>
  <legacyDrawing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3DFE-4F34-4922-8165-B560A0EC1266}">
  <sheetPr codeName="Sheet24"/>
  <dimension ref="A1:Q373"/>
  <sheetViews>
    <sheetView zoomScale="85" zoomScaleNormal="85" workbookViewId="0">
      <pane xSplit="1" ySplit="6" topLeftCell="B337" activePane="bottomRight" state="frozen"/>
      <selection pane="topRight" activeCell="B1" sqref="B1"/>
      <selection pane="bottomLeft" activeCell="A7" sqref="A7"/>
      <selection pane="bottomRight" activeCell="Q2" sqref="Q2"/>
    </sheetView>
  </sheetViews>
  <sheetFormatPr defaultRowHeight="14.5" x14ac:dyDescent="0.35"/>
  <cols>
    <col min="1" max="1" width="14" bestFit="1" customWidth="1"/>
    <col min="2" max="17" width="16.6328125" customWidth="1"/>
  </cols>
  <sheetData>
    <row r="1" spans="1:17" x14ac:dyDescent="0.35">
      <c r="A1" s="6" t="s">
        <v>271</v>
      </c>
      <c r="B1" s="73" t="s">
        <v>269</v>
      </c>
      <c r="C1" s="73" t="s">
        <v>270</v>
      </c>
      <c r="D1" s="73" t="s">
        <v>1620</v>
      </c>
      <c r="E1" s="73" t="s">
        <v>1621</v>
      </c>
      <c r="F1" s="73" t="s">
        <v>1622</v>
      </c>
      <c r="G1" s="73" t="s">
        <v>1623</v>
      </c>
      <c r="H1" s="73" t="s">
        <v>1624</v>
      </c>
      <c r="I1" s="73" t="s">
        <v>1625</v>
      </c>
      <c r="J1" s="73" t="s">
        <v>1626</v>
      </c>
      <c r="K1" s="73" t="s">
        <v>1627</v>
      </c>
      <c r="L1" s="73" t="s">
        <v>1628</v>
      </c>
      <c r="M1" s="73" t="s">
        <v>1629</v>
      </c>
      <c r="N1" s="73" t="s">
        <v>1630</v>
      </c>
      <c r="O1" s="73" t="s">
        <v>1631</v>
      </c>
      <c r="P1" s="73" t="s">
        <v>1632</v>
      </c>
      <c r="Q1" s="73" t="s">
        <v>1633</v>
      </c>
    </row>
    <row r="2" spans="1:17" s="8" customFormat="1" ht="98" customHeight="1" x14ac:dyDescent="0.35">
      <c r="A2" s="8" t="s">
        <v>169</v>
      </c>
      <c r="B2" s="8" t="s">
        <v>1635</v>
      </c>
      <c r="C2" s="8" t="s">
        <v>1636</v>
      </c>
      <c r="D2" s="8" t="s">
        <v>1638</v>
      </c>
      <c r="E2" s="8" t="s">
        <v>1641</v>
      </c>
      <c r="F2" s="8" t="s">
        <v>1642</v>
      </c>
      <c r="G2" s="8" t="s">
        <v>1645</v>
      </c>
      <c r="H2" s="8" t="s">
        <v>1646</v>
      </c>
      <c r="I2" s="8" t="s">
        <v>1647</v>
      </c>
      <c r="J2" s="8" t="s">
        <v>1648</v>
      </c>
      <c r="K2" s="8" t="s">
        <v>1649</v>
      </c>
      <c r="L2" s="8" t="s">
        <v>1650</v>
      </c>
      <c r="M2" s="8" t="s">
        <v>1651</v>
      </c>
      <c r="N2" s="8" t="s">
        <v>1652</v>
      </c>
      <c r="O2" s="8" t="s">
        <v>1653</v>
      </c>
      <c r="P2" s="8" t="s">
        <v>1654</v>
      </c>
      <c r="Q2" s="8" t="s">
        <v>1657</v>
      </c>
    </row>
    <row r="3" spans="1:17" x14ac:dyDescent="0.35">
      <c r="A3" t="s">
        <v>168</v>
      </c>
      <c r="B3" t="s">
        <v>1634</v>
      </c>
      <c r="C3" t="s">
        <v>1634</v>
      </c>
      <c r="D3" t="s">
        <v>1637</v>
      </c>
      <c r="E3" t="s">
        <v>1640</v>
      </c>
      <c r="F3" t="s">
        <v>1640</v>
      </c>
      <c r="G3" t="s">
        <v>1644</v>
      </c>
      <c r="H3" t="s">
        <v>1644</v>
      </c>
      <c r="I3" t="s">
        <v>1644</v>
      </c>
      <c r="J3" t="s">
        <v>1644</v>
      </c>
      <c r="K3" t="s">
        <v>1644</v>
      </c>
      <c r="L3" t="s">
        <v>1644</v>
      </c>
      <c r="M3" t="s">
        <v>1644</v>
      </c>
      <c r="N3" t="s">
        <v>1644</v>
      </c>
      <c r="O3" t="s">
        <v>1644</v>
      </c>
      <c r="P3" t="s">
        <v>1644</v>
      </c>
      <c r="Q3" t="s">
        <v>1656</v>
      </c>
    </row>
    <row r="4" spans="1:17" x14ac:dyDescent="0.35">
      <c r="A4" t="s">
        <v>167</v>
      </c>
      <c r="B4" t="s">
        <v>3314</v>
      </c>
      <c r="C4" t="s">
        <v>3314</v>
      </c>
      <c r="D4" t="s">
        <v>3316</v>
      </c>
      <c r="E4" t="s">
        <v>3593</v>
      </c>
      <c r="F4" t="s">
        <v>3318</v>
      </c>
      <c r="G4" t="s">
        <v>3319</v>
      </c>
      <c r="H4" t="s">
        <v>3319</v>
      </c>
      <c r="I4" t="s">
        <v>3319</v>
      </c>
      <c r="J4" t="s">
        <v>3319</v>
      </c>
      <c r="K4" t="s">
        <v>3319</v>
      </c>
      <c r="L4" t="s">
        <v>3319</v>
      </c>
      <c r="M4" t="s">
        <v>3319</v>
      </c>
      <c r="N4" t="s">
        <v>3319</v>
      </c>
      <c r="O4" t="s">
        <v>3319</v>
      </c>
      <c r="P4" t="s">
        <v>3319</v>
      </c>
      <c r="Q4" t="s">
        <v>3595</v>
      </c>
    </row>
    <row r="5" spans="1:17" x14ac:dyDescent="0.35">
      <c r="A5" t="s">
        <v>166</v>
      </c>
      <c r="B5" t="s">
        <v>268</v>
      </c>
      <c r="C5" t="s">
        <v>268</v>
      </c>
      <c r="D5" t="s">
        <v>268</v>
      </c>
      <c r="E5" t="s">
        <v>1639</v>
      </c>
      <c r="F5" t="s">
        <v>1639</v>
      </c>
      <c r="G5" t="s">
        <v>1643</v>
      </c>
      <c r="H5" t="s">
        <v>1643</v>
      </c>
      <c r="I5" t="s">
        <v>1643</v>
      </c>
      <c r="J5" t="s">
        <v>1643</v>
      </c>
      <c r="K5" t="s">
        <v>1643</v>
      </c>
      <c r="L5" t="s">
        <v>1643</v>
      </c>
      <c r="M5" t="s">
        <v>1643</v>
      </c>
      <c r="N5" t="s">
        <v>1643</v>
      </c>
      <c r="O5" t="s">
        <v>1643</v>
      </c>
      <c r="P5" t="s">
        <v>1643</v>
      </c>
      <c r="Q5" t="s">
        <v>1655</v>
      </c>
    </row>
    <row r="6" spans="1:17" x14ac:dyDescent="0.35">
      <c r="A6" t="s">
        <v>165</v>
      </c>
      <c r="B6" t="s">
        <v>3313</v>
      </c>
      <c r="C6" t="s">
        <v>3313</v>
      </c>
      <c r="D6" t="s">
        <v>3315</v>
      </c>
      <c r="E6" t="s">
        <v>3564</v>
      </c>
      <c r="F6" t="s">
        <v>3317</v>
      </c>
      <c r="G6" t="s">
        <v>3233</v>
      </c>
      <c r="H6" t="s">
        <v>3233</v>
      </c>
      <c r="I6" t="s">
        <v>3233</v>
      </c>
      <c r="J6" t="s">
        <v>3233</v>
      </c>
      <c r="K6" t="s">
        <v>3233</v>
      </c>
      <c r="L6" t="s">
        <v>3233</v>
      </c>
      <c r="M6" t="s">
        <v>3233</v>
      </c>
      <c r="N6" t="s">
        <v>3233</v>
      </c>
      <c r="O6" t="s">
        <v>3233</v>
      </c>
      <c r="P6" t="s">
        <v>3233</v>
      </c>
      <c r="Q6" t="s">
        <v>3594</v>
      </c>
    </row>
    <row r="7" spans="1:17" x14ac:dyDescent="0.35">
      <c r="A7" t="s">
        <v>272</v>
      </c>
      <c r="B7" s="57">
        <v>332</v>
      </c>
      <c r="C7" s="57">
        <v>690</v>
      </c>
      <c r="D7" s="57" t="e">
        <v>#N/A</v>
      </c>
      <c r="E7" s="4" t="e">
        <v>#N/A</v>
      </c>
      <c r="F7" s="4" t="e">
        <v>#N/A</v>
      </c>
      <c r="G7" s="74" t="e">
        <v>#N/A</v>
      </c>
      <c r="H7" s="74" t="e">
        <v>#N/A</v>
      </c>
      <c r="I7" s="74" t="e">
        <v>#N/A</v>
      </c>
      <c r="J7" s="74" t="e">
        <v>#N/A</v>
      </c>
      <c r="K7" s="74" t="e">
        <v>#N/A</v>
      </c>
      <c r="L7" s="74" t="e">
        <v>#N/A</v>
      </c>
      <c r="M7" s="74" t="e">
        <v>#N/A</v>
      </c>
      <c r="N7" s="74" t="e">
        <v>#N/A</v>
      </c>
      <c r="O7" s="74" t="e">
        <v>#N/A</v>
      </c>
      <c r="P7" s="74" t="e">
        <v>#N/A</v>
      </c>
      <c r="Q7" s="57">
        <v>34715</v>
      </c>
    </row>
    <row r="8" spans="1:17" x14ac:dyDescent="0.35">
      <c r="A8" t="s">
        <v>273</v>
      </c>
      <c r="B8" s="57">
        <v>379</v>
      </c>
      <c r="C8" s="57">
        <v>866</v>
      </c>
      <c r="D8" s="57" t="e">
        <v>#N/A</v>
      </c>
      <c r="E8" s="4" t="e">
        <v>#N/A</v>
      </c>
      <c r="F8" s="4" t="e">
        <v>#N/A</v>
      </c>
      <c r="G8" s="74" t="e">
        <v>#N/A</v>
      </c>
      <c r="H8" s="74" t="e">
        <v>#N/A</v>
      </c>
      <c r="I8" s="74" t="e">
        <v>#N/A</v>
      </c>
      <c r="J8" s="74" t="e">
        <v>#N/A</v>
      </c>
      <c r="K8" s="74" t="e">
        <v>#N/A</v>
      </c>
      <c r="L8" s="74" t="e">
        <v>#N/A</v>
      </c>
      <c r="M8" s="74" t="e">
        <v>#N/A</v>
      </c>
      <c r="N8" s="74" t="e">
        <v>#N/A</v>
      </c>
      <c r="O8" s="74" t="e">
        <v>#N/A</v>
      </c>
      <c r="P8" s="74" t="e">
        <v>#N/A</v>
      </c>
      <c r="Q8" s="57">
        <v>34121</v>
      </c>
    </row>
    <row r="9" spans="1:17" x14ac:dyDescent="0.35">
      <c r="A9" t="s">
        <v>274</v>
      </c>
      <c r="B9" s="57">
        <v>413</v>
      </c>
      <c r="C9" s="57">
        <v>948</v>
      </c>
      <c r="D9" s="57" t="e">
        <v>#N/A</v>
      </c>
      <c r="E9" s="4" t="e">
        <v>#N/A</v>
      </c>
      <c r="F9" s="4" t="e">
        <v>#N/A</v>
      </c>
      <c r="G9" s="74" t="e">
        <v>#N/A</v>
      </c>
      <c r="H9" s="74" t="e">
        <v>#N/A</v>
      </c>
      <c r="I9" s="74" t="e">
        <v>#N/A</v>
      </c>
      <c r="J9" s="74" t="e">
        <v>#N/A</v>
      </c>
      <c r="K9" s="74" t="e">
        <v>#N/A</v>
      </c>
      <c r="L9" s="74" t="e">
        <v>#N/A</v>
      </c>
      <c r="M9" s="74" t="e">
        <v>#N/A</v>
      </c>
      <c r="N9" s="74" t="e">
        <v>#N/A</v>
      </c>
      <c r="O9" s="74" t="e">
        <v>#N/A</v>
      </c>
      <c r="P9" s="74" t="e">
        <v>#N/A</v>
      </c>
      <c r="Q9" s="57">
        <v>33963</v>
      </c>
    </row>
    <row r="10" spans="1:17" x14ac:dyDescent="0.35">
      <c r="A10" t="s">
        <v>275</v>
      </c>
      <c r="B10" s="57">
        <v>383</v>
      </c>
      <c r="C10" s="57">
        <v>904</v>
      </c>
      <c r="D10" s="57" t="e">
        <v>#N/A</v>
      </c>
      <c r="E10" s="4" t="e">
        <v>#N/A</v>
      </c>
      <c r="F10" s="4" t="e">
        <v>#N/A</v>
      </c>
      <c r="G10" s="74" t="e">
        <v>#N/A</v>
      </c>
      <c r="H10" s="74" t="e">
        <v>#N/A</v>
      </c>
      <c r="I10" s="74" t="e">
        <v>#N/A</v>
      </c>
      <c r="J10" s="74" t="e">
        <v>#N/A</v>
      </c>
      <c r="K10" s="74" t="e">
        <v>#N/A</v>
      </c>
      <c r="L10" s="74" t="e">
        <v>#N/A</v>
      </c>
      <c r="M10" s="74" t="e">
        <v>#N/A</v>
      </c>
      <c r="N10" s="74" t="e">
        <v>#N/A</v>
      </c>
      <c r="O10" s="74" t="e">
        <v>#N/A</v>
      </c>
      <c r="P10" s="74" t="e">
        <v>#N/A</v>
      </c>
      <c r="Q10" s="57">
        <v>33975</v>
      </c>
    </row>
    <row r="11" spans="1:17" x14ac:dyDescent="0.35">
      <c r="A11" t="s">
        <v>276</v>
      </c>
      <c r="B11" s="57">
        <v>410</v>
      </c>
      <c r="C11" s="57">
        <v>1012</v>
      </c>
      <c r="D11" s="57" t="e">
        <v>#N/A</v>
      </c>
      <c r="E11" s="4" t="e">
        <v>#N/A</v>
      </c>
      <c r="F11" s="4" t="e">
        <v>#N/A</v>
      </c>
      <c r="G11" s="74" t="e">
        <v>#N/A</v>
      </c>
      <c r="H11" s="74" t="e">
        <v>#N/A</v>
      </c>
      <c r="I11" s="74" t="e">
        <v>#N/A</v>
      </c>
      <c r="J11" s="74" t="e">
        <v>#N/A</v>
      </c>
      <c r="K11" s="74" t="e">
        <v>#N/A</v>
      </c>
      <c r="L11" s="74" t="e">
        <v>#N/A</v>
      </c>
      <c r="M11" s="74" t="e">
        <v>#N/A</v>
      </c>
      <c r="N11" s="74" t="e">
        <v>#N/A</v>
      </c>
      <c r="O11" s="74" t="e">
        <v>#N/A</v>
      </c>
      <c r="P11" s="74" t="e">
        <v>#N/A</v>
      </c>
      <c r="Q11" s="57">
        <v>34190</v>
      </c>
    </row>
    <row r="12" spans="1:17" x14ac:dyDescent="0.35">
      <c r="A12" t="s">
        <v>277</v>
      </c>
      <c r="B12" s="57">
        <v>409</v>
      </c>
      <c r="C12" s="57">
        <v>1019</v>
      </c>
      <c r="D12" s="57" t="e">
        <v>#N/A</v>
      </c>
      <c r="E12" s="4" t="e">
        <v>#N/A</v>
      </c>
      <c r="F12" s="4" t="e">
        <v>#N/A</v>
      </c>
      <c r="G12" s="74" t="e">
        <v>#N/A</v>
      </c>
      <c r="H12" s="74" t="e">
        <v>#N/A</v>
      </c>
      <c r="I12" s="74" t="e">
        <v>#N/A</v>
      </c>
      <c r="J12" s="74" t="e">
        <v>#N/A</v>
      </c>
      <c r="K12" s="74" t="e">
        <v>#N/A</v>
      </c>
      <c r="L12" s="74" t="e">
        <v>#N/A</v>
      </c>
      <c r="M12" s="74" t="e">
        <v>#N/A</v>
      </c>
      <c r="N12" s="74" t="e">
        <v>#N/A</v>
      </c>
      <c r="O12" s="74" t="e">
        <v>#N/A</v>
      </c>
      <c r="P12" s="74" t="e">
        <v>#N/A</v>
      </c>
      <c r="Q12" s="57">
        <v>35364</v>
      </c>
    </row>
    <row r="13" spans="1:17" x14ac:dyDescent="0.35">
      <c r="A13" t="s">
        <v>278</v>
      </c>
      <c r="B13" s="57">
        <v>411</v>
      </c>
      <c r="C13" s="57">
        <v>1010</v>
      </c>
      <c r="D13" s="57" t="e">
        <v>#N/A</v>
      </c>
      <c r="E13" s="4" t="e">
        <v>#N/A</v>
      </c>
      <c r="F13" s="4" t="e">
        <v>#N/A</v>
      </c>
      <c r="G13" s="74" t="e">
        <v>#N/A</v>
      </c>
      <c r="H13" s="74" t="e">
        <v>#N/A</v>
      </c>
      <c r="I13" s="74" t="e">
        <v>#N/A</v>
      </c>
      <c r="J13" s="74" t="e">
        <v>#N/A</v>
      </c>
      <c r="K13" s="74" t="e">
        <v>#N/A</v>
      </c>
      <c r="L13" s="74" t="e">
        <v>#N/A</v>
      </c>
      <c r="M13" s="74" t="e">
        <v>#N/A</v>
      </c>
      <c r="N13" s="74" t="e">
        <v>#N/A</v>
      </c>
      <c r="O13" s="74" t="e">
        <v>#N/A</v>
      </c>
      <c r="P13" s="74" t="e">
        <v>#N/A</v>
      </c>
      <c r="Q13" s="57">
        <v>37409</v>
      </c>
    </row>
    <row r="14" spans="1:17" x14ac:dyDescent="0.35">
      <c r="A14" t="s">
        <v>279</v>
      </c>
      <c r="B14" s="57">
        <v>423</v>
      </c>
      <c r="C14" s="57">
        <v>1018</v>
      </c>
      <c r="D14" s="57" t="e">
        <v>#N/A</v>
      </c>
      <c r="E14" s="4" t="e">
        <v>#N/A</v>
      </c>
      <c r="F14" s="4" t="e">
        <v>#N/A</v>
      </c>
      <c r="G14" s="74" t="e">
        <v>#N/A</v>
      </c>
      <c r="H14" s="74" t="e">
        <v>#N/A</v>
      </c>
      <c r="I14" s="74" t="e">
        <v>#N/A</v>
      </c>
      <c r="J14" s="74" t="e">
        <v>#N/A</v>
      </c>
      <c r="K14" s="74" t="e">
        <v>#N/A</v>
      </c>
      <c r="L14" s="74" t="e">
        <v>#N/A</v>
      </c>
      <c r="M14" s="74" t="e">
        <v>#N/A</v>
      </c>
      <c r="N14" s="74" t="e">
        <v>#N/A</v>
      </c>
      <c r="O14" s="74" t="e">
        <v>#N/A</v>
      </c>
      <c r="P14" s="74" t="e">
        <v>#N/A</v>
      </c>
      <c r="Q14" s="57">
        <v>37520</v>
      </c>
    </row>
    <row r="15" spans="1:17" x14ac:dyDescent="0.35">
      <c r="A15" t="s">
        <v>280</v>
      </c>
      <c r="B15" s="57">
        <v>405</v>
      </c>
      <c r="C15" s="57">
        <v>985</v>
      </c>
      <c r="D15" s="57" t="e">
        <v>#N/A</v>
      </c>
      <c r="E15" s="4" t="e">
        <v>#N/A</v>
      </c>
      <c r="F15" s="4" t="e">
        <v>#N/A</v>
      </c>
      <c r="G15" s="74" t="e">
        <v>#N/A</v>
      </c>
      <c r="H15" s="74" t="e">
        <v>#N/A</v>
      </c>
      <c r="I15" s="74" t="e">
        <v>#N/A</v>
      </c>
      <c r="J15" s="74" t="e">
        <v>#N/A</v>
      </c>
      <c r="K15" s="74" t="e">
        <v>#N/A</v>
      </c>
      <c r="L15" s="74" t="e">
        <v>#N/A</v>
      </c>
      <c r="M15" s="74" t="e">
        <v>#N/A</v>
      </c>
      <c r="N15" s="74" t="e">
        <v>#N/A</v>
      </c>
      <c r="O15" s="74" t="e">
        <v>#N/A</v>
      </c>
      <c r="P15" s="74" t="e">
        <v>#N/A</v>
      </c>
      <c r="Q15" s="57">
        <v>37131</v>
      </c>
    </row>
    <row r="16" spans="1:17" x14ac:dyDescent="0.35">
      <c r="A16" t="s">
        <v>281</v>
      </c>
      <c r="B16" s="57">
        <v>382</v>
      </c>
      <c r="C16" s="57">
        <v>974</v>
      </c>
      <c r="D16" s="57" t="e">
        <v>#N/A</v>
      </c>
      <c r="E16" s="4" t="e">
        <v>#N/A</v>
      </c>
      <c r="F16" s="4" t="e">
        <v>#N/A</v>
      </c>
      <c r="G16" s="74" t="e">
        <v>#N/A</v>
      </c>
      <c r="H16" s="74" t="e">
        <v>#N/A</v>
      </c>
      <c r="I16" s="74" t="e">
        <v>#N/A</v>
      </c>
      <c r="J16" s="74" t="e">
        <v>#N/A</v>
      </c>
      <c r="K16" s="74" t="e">
        <v>#N/A</v>
      </c>
      <c r="L16" s="74" t="e">
        <v>#N/A</v>
      </c>
      <c r="M16" s="74" t="e">
        <v>#N/A</v>
      </c>
      <c r="N16" s="74" t="e">
        <v>#N/A</v>
      </c>
      <c r="O16" s="74" t="e">
        <v>#N/A</v>
      </c>
      <c r="P16" s="74" t="e">
        <v>#N/A</v>
      </c>
      <c r="Q16" s="57">
        <v>37061</v>
      </c>
    </row>
    <row r="17" spans="1:17" x14ac:dyDescent="0.35">
      <c r="A17" t="s">
        <v>282</v>
      </c>
      <c r="B17" s="57">
        <v>403</v>
      </c>
      <c r="C17" s="57">
        <v>953</v>
      </c>
      <c r="D17" s="57" t="e">
        <v>#N/A</v>
      </c>
      <c r="E17" s="4" t="e">
        <v>#N/A</v>
      </c>
      <c r="F17" s="4" t="e">
        <v>#N/A</v>
      </c>
      <c r="G17" s="74" t="e">
        <v>#N/A</v>
      </c>
      <c r="H17" s="74" t="e">
        <v>#N/A</v>
      </c>
      <c r="I17" s="74" t="e">
        <v>#N/A</v>
      </c>
      <c r="J17" s="74" t="e">
        <v>#N/A</v>
      </c>
      <c r="K17" s="74" t="e">
        <v>#N/A</v>
      </c>
      <c r="L17" s="74" t="e">
        <v>#N/A</v>
      </c>
      <c r="M17" s="74" t="e">
        <v>#N/A</v>
      </c>
      <c r="N17" s="74" t="e">
        <v>#N/A</v>
      </c>
      <c r="O17" s="74" t="e">
        <v>#N/A</v>
      </c>
      <c r="P17" s="74" t="e">
        <v>#N/A</v>
      </c>
      <c r="Q17" s="57">
        <v>37321</v>
      </c>
    </row>
    <row r="18" spans="1:17" x14ac:dyDescent="0.35">
      <c r="A18" t="s">
        <v>283</v>
      </c>
      <c r="B18" s="57">
        <v>476</v>
      </c>
      <c r="C18" s="57">
        <v>1167</v>
      </c>
      <c r="D18" s="57" t="e">
        <v>#N/A</v>
      </c>
      <c r="E18" s="4" t="e">
        <v>#N/A</v>
      </c>
      <c r="F18" s="4" t="e">
        <v>#N/A</v>
      </c>
      <c r="G18" s="74" t="e">
        <v>#N/A</v>
      </c>
      <c r="H18" s="74" t="e">
        <v>#N/A</v>
      </c>
      <c r="I18" s="74" t="e">
        <v>#N/A</v>
      </c>
      <c r="J18" s="74" t="e">
        <v>#N/A</v>
      </c>
      <c r="K18" s="74" t="e">
        <v>#N/A</v>
      </c>
      <c r="L18" s="74" t="e">
        <v>#N/A</v>
      </c>
      <c r="M18" s="74" t="e">
        <v>#N/A</v>
      </c>
      <c r="N18" s="74" t="e">
        <v>#N/A</v>
      </c>
      <c r="O18" s="74" t="e">
        <v>#N/A</v>
      </c>
      <c r="P18" s="74" t="e">
        <v>#N/A</v>
      </c>
      <c r="Q18" s="57">
        <v>37623</v>
      </c>
    </row>
    <row r="19" spans="1:17" x14ac:dyDescent="0.35">
      <c r="A19" t="s">
        <v>284</v>
      </c>
      <c r="B19" s="57">
        <v>420</v>
      </c>
      <c r="C19" s="57">
        <v>1118</v>
      </c>
      <c r="D19" s="57" t="e">
        <v>#N/A</v>
      </c>
      <c r="E19" s="4" t="e">
        <v>#N/A</v>
      </c>
      <c r="F19" s="4" t="e">
        <v>#N/A</v>
      </c>
      <c r="G19" s="74" t="e">
        <v>#N/A</v>
      </c>
      <c r="H19" s="74" t="e">
        <v>#N/A</v>
      </c>
      <c r="I19" s="74" t="e">
        <v>#N/A</v>
      </c>
      <c r="J19" s="74" t="e">
        <v>#N/A</v>
      </c>
      <c r="K19" s="74" t="e">
        <v>#N/A</v>
      </c>
      <c r="L19" s="74" t="e">
        <v>#N/A</v>
      </c>
      <c r="M19" s="74" t="e">
        <v>#N/A</v>
      </c>
      <c r="N19" s="74" t="e">
        <v>#N/A</v>
      </c>
      <c r="O19" s="74" t="e">
        <v>#N/A</v>
      </c>
      <c r="P19" s="74" t="e">
        <v>#N/A</v>
      </c>
      <c r="Q19" s="57">
        <v>37940</v>
      </c>
    </row>
    <row r="20" spans="1:17" x14ac:dyDescent="0.35">
      <c r="A20" t="s">
        <v>285</v>
      </c>
      <c r="B20" s="57">
        <v>416</v>
      </c>
      <c r="C20" s="57">
        <v>1069</v>
      </c>
      <c r="D20" s="57">
        <v>3115</v>
      </c>
      <c r="E20" s="4" t="e">
        <v>#N/A</v>
      </c>
      <c r="F20" s="4" t="e">
        <v>#N/A</v>
      </c>
      <c r="G20" s="74" t="e">
        <v>#N/A</v>
      </c>
      <c r="H20" s="74" t="e">
        <v>#N/A</v>
      </c>
      <c r="I20" s="74" t="e">
        <v>#N/A</v>
      </c>
      <c r="J20" s="74" t="e">
        <v>#N/A</v>
      </c>
      <c r="K20" s="74" t="e">
        <v>#N/A</v>
      </c>
      <c r="L20" s="74" t="e">
        <v>#N/A</v>
      </c>
      <c r="M20" s="74" t="e">
        <v>#N/A</v>
      </c>
      <c r="N20" s="74" t="e">
        <v>#N/A</v>
      </c>
      <c r="O20" s="74" t="e">
        <v>#N/A</v>
      </c>
      <c r="P20" s="74" t="e">
        <v>#N/A</v>
      </c>
      <c r="Q20" s="57">
        <v>41234</v>
      </c>
    </row>
    <row r="21" spans="1:17" x14ac:dyDescent="0.35">
      <c r="A21" t="s">
        <v>286</v>
      </c>
      <c r="B21" s="57">
        <v>402</v>
      </c>
      <c r="C21" s="57">
        <v>1091</v>
      </c>
      <c r="D21" s="57" t="e">
        <v>#N/A</v>
      </c>
      <c r="E21" s="4" t="e">
        <v>#N/A</v>
      </c>
      <c r="F21" s="4" t="e">
        <v>#N/A</v>
      </c>
      <c r="G21" s="74" t="e">
        <v>#N/A</v>
      </c>
      <c r="H21" s="74" t="e">
        <v>#N/A</v>
      </c>
      <c r="I21" s="74" t="e">
        <v>#N/A</v>
      </c>
      <c r="J21" s="74" t="e">
        <v>#N/A</v>
      </c>
      <c r="K21" s="74" t="e">
        <v>#N/A</v>
      </c>
      <c r="L21" s="74" t="e">
        <v>#N/A</v>
      </c>
      <c r="M21" s="74" t="e">
        <v>#N/A</v>
      </c>
      <c r="N21" s="74" t="e">
        <v>#N/A</v>
      </c>
      <c r="O21" s="74" t="e">
        <v>#N/A</v>
      </c>
      <c r="P21" s="74" t="e">
        <v>#N/A</v>
      </c>
      <c r="Q21" s="57">
        <v>41833</v>
      </c>
    </row>
    <row r="22" spans="1:17" x14ac:dyDescent="0.35">
      <c r="A22" t="s">
        <v>287</v>
      </c>
      <c r="B22" s="57">
        <v>405</v>
      </c>
      <c r="C22" s="57">
        <v>1082</v>
      </c>
      <c r="D22" s="57">
        <v>2409</v>
      </c>
      <c r="E22" s="4" t="e">
        <v>#N/A</v>
      </c>
      <c r="F22" s="4" t="e">
        <v>#N/A</v>
      </c>
      <c r="G22" s="74" t="e">
        <v>#N/A</v>
      </c>
      <c r="H22" s="74" t="e">
        <v>#N/A</v>
      </c>
      <c r="I22" s="74" t="e">
        <v>#N/A</v>
      </c>
      <c r="J22" s="74" t="e">
        <v>#N/A</v>
      </c>
      <c r="K22" s="74" t="e">
        <v>#N/A</v>
      </c>
      <c r="L22" s="74" t="e">
        <v>#N/A</v>
      </c>
      <c r="M22" s="74" t="e">
        <v>#N/A</v>
      </c>
      <c r="N22" s="74" t="e">
        <v>#N/A</v>
      </c>
      <c r="O22" s="74" t="e">
        <v>#N/A</v>
      </c>
      <c r="P22" s="74" t="e">
        <v>#N/A</v>
      </c>
      <c r="Q22" s="57">
        <v>40894</v>
      </c>
    </row>
    <row r="23" spans="1:17" x14ac:dyDescent="0.35">
      <c r="A23" t="s">
        <v>288</v>
      </c>
      <c r="B23" s="57">
        <v>407</v>
      </c>
      <c r="C23" s="57">
        <v>1091</v>
      </c>
      <c r="D23" s="57">
        <v>3291</v>
      </c>
      <c r="E23" s="4" t="e">
        <v>#N/A</v>
      </c>
      <c r="F23" s="4" t="e">
        <v>#N/A</v>
      </c>
      <c r="G23" s="74" t="e">
        <v>#N/A</v>
      </c>
      <c r="H23" s="74" t="e">
        <v>#N/A</v>
      </c>
      <c r="I23" s="74" t="e">
        <v>#N/A</v>
      </c>
      <c r="J23" s="74" t="e">
        <v>#N/A</v>
      </c>
      <c r="K23" s="74" t="e">
        <v>#N/A</v>
      </c>
      <c r="L23" s="74" t="e">
        <v>#N/A</v>
      </c>
      <c r="M23" s="74" t="e">
        <v>#N/A</v>
      </c>
      <c r="N23" s="74" t="e">
        <v>#N/A</v>
      </c>
      <c r="O23" s="74" t="e">
        <v>#N/A</v>
      </c>
      <c r="P23" s="74" t="e">
        <v>#N/A</v>
      </c>
      <c r="Q23" s="57">
        <v>41093</v>
      </c>
    </row>
    <row r="24" spans="1:17" x14ac:dyDescent="0.35">
      <c r="A24" t="s">
        <v>289</v>
      </c>
      <c r="B24" s="57">
        <v>402</v>
      </c>
      <c r="C24" s="57">
        <v>944</v>
      </c>
      <c r="D24" s="57">
        <v>4666</v>
      </c>
      <c r="E24" s="4" t="e">
        <v>#N/A</v>
      </c>
      <c r="F24" s="4" t="e">
        <v>#N/A</v>
      </c>
      <c r="G24" s="74" t="e">
        <v>#N/A</v>
      </c>
      <c r="H24" s="74" t="e">
        <v>#N/A</v>
      </c>
      <c r="I24" s="74" t="e">
        <v>#N/A</v>
      </c>
      <c r="J24" s="74" t="e">
        <v>#N/A</v>
      </c>
      <c r="K24" s="74" t="e">
        <v>#N/A</v>
      </c>
      <c r="L24" s="74" t="e">
        <v>#N/A</v>
      </c>
      <c r="M24" s="74" t="e">
        <v>#N/A</v>
      </c>
      <c r="N24" s="74" t="e">
        <v>#N/A</v>
      </c>
      <c r="O24" s="74" t="e">
        <v>#N/A</v>
      </c>
      <c r="P24" s="74" t="e">
        <v>#N/A</v>
      </c>
      <c r="Q24" s="57">
        <v>42890</v>
      </c>
    </row>
    <row r="25" spans="1:17" x14ac:dyDescent="0.35">
      <c r="A25" t="s">
        <v>290</v>
      </c>
      <c r="B25" s="57">
        <v>407</v>
      </c>
      <c r="C25" s="57">
        <v>1052</v>
      </c>
      <c r="D25" s="57">
        <v>4169</v>
      </c>
      <c r="E25" s="4" t="e">
        <v>#N/A</v>
      </c>
      <c r="F25" s="4" t="e">
        <v>#N/A</v>
      </c>
      <c r="G25" s="74" t="e">
        <v>#N/A</v>
      </c>
      <c r="H25" s="74" t="e">
        <v>#N/A</v>
      </c>
      <c r="I25" s="74" t="e">
        <v>#N/A</v>
      </c>
      <c r="J25" s="74" t="e">
        <v>#N/A</v>
      </c>
      <c r="K25" s="74" t="e">
        <v>#N/A</v>
      </c>
      <c r="L25" s="74" t="e">
        <v>#N/A</v>
      </c>
      <c r="M25" s="74" t="e">
        <v>#N/A</v>
      </c>
      <c r="N25" s="74" t="e">
        <v>#N/A</v>
      </c>
      <c r="O25" s="74" t="e">
        <v>#N/A</v>
      </c>
      <c r="P25" s="74" t="e">
        <v>#N/A</v>
      </c>
      <c r="Q25" s="57">
        <v>43336</v>
      </c>
    </row>
    <row r="26" spans="1:17" x14ac:dyDescent="0.35">
      <c r="A26" t="s">
        <v>291</v>
      </c>
      <c r="B26" s="57">
        <v>437</v>
      </c>
      <c r="C26" s="57">
        <v>1110</v>
      </c>
      <c r="D26" s="57">
        <v>6296</v>
      </c>
      <c r="E26" s="4" t="e">
        <v>#N/A</v>
      </c>
      <c r="F26" s="4" t="e">
        <v>#N/A</v>
      </c>
      <c r="G26" s="74" t="e">
        <v>#N/A</v>
      </c>
      <c r="H26" s="74" t="e">
        <v>#N/A</v>
      </c>
      <c r="I26" s="74" t="e">
        <v>#N/A</v>
      </c>
      <c r="J26" s="74" t="e">
        <v>#N/A</v>
      </c>
      <c r="K26" s="74" t="e">
        <v>#N/A</v>
      </c>
      <c r="L26" s="74" t="e">
        <v>#N/A</v>
      </c>
      <c r="M26" s="74" t="e">
        <v>#N/A</v>
      </c>
      <c r="N26" s="74" t="e">
        <v>#N/A</v>
      </c>
      <c r="O26" s="74" t="e">
        <v>#N/A</v>
      </c>
      <c r="P26" s="74" t="e">
        <v>#N/A</v>
      </c>
      <c r="Q26" s="57">
        <v>43906</v>
      </c>
    </row>
    <row r="27" spans="1:17" x14ac:dyDescent="0.35">
      <c r="A27" t="s">
        <v>292</v>
      </c>
      <c r="B27" s="57">
        <v>387</v>
      </c>
      <c r="C27" s="57">
        <v>1072</v>
      </c>
      <c r="D27" s="57">
        <v>11725</v>
      </c>
      <c r="E27" s="4" t="e">
        <v>#N/A</v>
      </c>
      <c r="F27" s="4" t="e">
        <v>#N/A</v>
      </c>
      <c r="G27" s="74" t="e">
        <v>#N/A</v>
      </c>
      <c r="H27" s="74" t="e">
        <v>#N/A</v>
      </c>
      <c r="I27" s="74" t="e">
        <v>#N/A</v>
      </c>
      <c r="J27" s="74" t="e">
        <v>#N/A</v>
      </c>
      <c r="K27" s="74" t="e">
        <v>#N/A</v>
      </c>
      <c r="L27" s="74" t="e">
        <v>#N/A</v>
      </c>
      <c r="M27" s="74" t="e">
        <v>#N/A</v>
      </c>
      <c r="N27" s="74" t="e">
        <v>#N/A</v>
      </c>
      <c r="O27" s="74" t="e">
        <v>#N/A</v>
      </c>
      <c r="P27" s="74" t="e">
        <v>#N/A</v>
      </c>
      <c r="Q27" s="57">
        <v>45369</v>
      </c>
    </row>
    <row r="28" spans="1:17" x14ac:dyDescent="0.35">
      <c r="A28" t="s">
        <v>293</v>
      </c>
      <c r="B28" s="57">
        <v>422</v>
      </c>
      <c r="C28" s="57">
        <v>1083</v>
      </c>
      <c r="D28" s="57">
        <v>2823</v>
      </c>
      <c r="E28" s="4" t="e">
        <v>#N/A</v>
      </c>
      <c r="F28" s="4" t="e">
        <v>#N/A</v>
      </c>
      <c r="G28" s="74" t="e">
        <v>#N/A</v>
      </c>
      <c r="H28" s="74" t="e">
        <v>#N/A</v>
      </c>
      <c r="I28" s="74" t="e">
        <v>#N/A</v>
      </c>
      <c r="J28" s="74" t="e">
        <v>#N/A</v>
      </c>
      <c r="K28" s="74" t="e">
        <v>#N/A</v>
      </c>
      <c r="L28" s="74" t="e">
        <v>#N/A</v>
      </c>
      <c r="M28" s="74" t="e">
        <v>#N/A</v>
      </c>
      <c r="N28" s="74" t="e">
        <v>#N/A</v>
      </c>
      <c r="O28" s="74" t="e">
        <v>#N/A</v>
      </c>
      <c r="P28" s="74" t="e">
        <v>#N/A</v>
      </c>
      <c r="Q28" s="57">
        <v>46244</v>
      </c>
    </row>
    <row r="29" spans="1:17" x14ac:dyDescent="0.35">
      <c r="A29" t="s">
        <v>294</v>
      </c>
      <c r="B29" s="57">
        <v>412</v>
      </c>
      <c r="C29" s="57">
        <v>1111</v>
      </c>
      <c r="D29" s="57">
        <v>6595</v>
      </c>
      <c r="E29" s="4" t="e">
        <v>#N/A</v>
      </c>
      <c r="F29" s="4" t="e">
        <v>#N/A</v>
      </c>
      <c r="G29" s="74" t="e">
        <v>#N/A</v>
      </c>
      <c r="H29" s="74" t="e">
        <v>#N/A</v>
      </c>
      <c r="I29" s="74" t="e">
        <v>#N/A</v>
      </c>
      <c r="J29" s="74" t="e">
        <v>#N/A</v>
      </c>
      <c r="K29" s="74" t="e">
        <v>#N/A</v>
      </c>
      <c r="L29" s="74" t="e">
        <v>#N/A</v>
      </c>
      <c r="M29" s="74" t="e">
        <v>#N/A</v>
      </c>
      <c r="N29" s="74" t="e">
        <v>#N/A</v>
      </c>
      <c r="O29" s="74" t="e">
        <v>#N/A</v>
      </c>
      <c r="P29" s="74" t="e">
        <v>#N/A</v>
      </c>
      <c r="Q29" s="57">
        <v>46310</v>
      </c>
    </row>
    <row r="30" spans="1:17" x14ac:dyDescent="0.35">
      <c r="A30" t="s">
        <v>295</v>
      </c>
      <c r="B30" s="57">
        <v>427</v>
      </c>
      <c r="C30" s="57">
        <v>1098</v>
      </c>
      <c r="D30" s="57">
        <v>4445</v>
      </c>
      <c r="E30" s="4" t="e">
        <v>#N/A</v>
      </c>
      <c r="F30" s="4" t="e">
        <v>#N/A</v>
      </c>
      <c r="G30" s="74" t="e">
        <v>#N/A</v>
      </c>
      <c r="H30" s="74" t="e">
        <v>#N/A</v>
      </c>
      <c r="I30" s="74" t="e">
        <v>#N/A</v>
      </c>
      <c r="J30" s="74" t="e">
        <v>#N/A</v>
      </c>
      <c r="K30" s="74" t="e">
        <v>#N/A</v>
      </c>
      <c r="L30" s="74" t="e">
        <v>#N/A</v>
      </c>
      <c r="M30" s="74" t="e">
        <v>#N/A</v>
      </c>
      <c r="N30" s="74" t="e">
        <v>#N/A</v>
      </c>
      <c r="O30" s="74" t="e">
        <v>#N/A</v>
      </c>
      <c r="P30" s="74" t="e">
        <v>#N/A</v>
      </c>
      <c r="Q30" s="57">
        <v>46434</v>
      </c>
    </row>
    <row r="31" spans="1:17" x14ac:dyDescent="0.35">
      <c r="A31" t="s">
        <v>296</v>
      </c>
      <c r="B31" s="57">
        <v>428</v>
      </c>
      <c r="C31" s="57">
        <v>1108</v>
      </c>
      <c r="D31" s="57">
        <v>4545</v>
      </c>
      <c r="E31" s="4" t="e">
        <v>#N/A</v>
      </c>
      <c r="F31" s="4" t="e">
        <v>#N/A</v>
      </c>
      <c r="G31" s="74" t="e">
        <v>#N/A</v>
      </c>
      <c r="H31" s="74" t="e">
        <v>#N/A</v>
      </c>
      <c r="I31" s="74" t="e">
        <v>#N/A</v>
      </c>
      <c r="J31" s="74" t="e">
        <v>#N/A</v>
      </c>
      <c r="K31" s="74" t="e">
        <v>#N/A</v>
      </c>
      <c r="L31" s="74" t="e">
        <v>#N/A</v>
      </c>
      <c r="M31" s="74" t="e">
        <v>#N/A</v>
      </c>
      <c r="N31" s="74" t="e">
        <v>#N/A</v>
      </c>
      <c r="O31" s="74" t="e">
        <v>#N/A</v>
      </c>
      <c r="P31" s="74" t="e">
        <v>#N/A</v>
      </c>
      <c r="Q31" s="57">
        <v>46819</v>
      </c>
    </row>
    <row r="32" spans="1:17" x14ac:dyDescent="0.35">
      <c r="A32" t="s">
        <v>297</v>
      </c>
      <c r="B32" s="57">
        <v>399</v>
      </c>
      <c r="C32" s="57">
        <v>1075</v>
      </c>
      <c r="D32" s="57">
        <v>4732</v>
      </c>
      <c r="E32" s="4" t="e">
        <v>#N/A</v>
      </c>
      <c r="F32" s="4" t="e">
        <v>#N/A</v>
      </c>
      <c r="G32" s="74" t="e">
        <v>#N/A</v>
      </c>
      <c r="H32" s="74" t="e">
        <v>#N/A</v>
      </c>
      <c r="I32" s="74" t="e">
        <v>#N/A</v>
      </c>
      <c r="J32" s="74" t="e">
        <v>#N/A</v>
      </c>
      <c r="K32" s="74" t="e">
        <v>#N/A</v>
      </c>
      <c r="L32" s="74" t="e">
        <v>#N/A</v>
      </c>
      <c r="M32" s="74" t="e">
        <v>#N/A</v>
      </c>
      <c r="N32" s="74" t="e">
        <v>#N/A</v>
      </c>
      <c r="O32" s="74" t="e">
        <v>#N/A</v>
      </c>
      <c r="P32" s="74" t="e">
        <v>#N/A</v>
      </c>
      <c r="Q32" s="57">
        <v>46837</v>
      </c>
    </row>
    <row r="33" spans="1:17" x14ac:dyDescent="0.35">
      <c r="A33" t="s">
        <v>298</v>
      </c>
      <c r="B33" s="57">
        <v>407</v>
      </c>
      <c r="C33" s="57">
        <v>1050</v>
      </c>
      <c r="D33" s="57">
        <v>4110</v>
      </c>
      <c r="E33" s="4" t="e">
        <v>#N/A</v>
      </c>
      <c r="F33" s="4" t="e">
        <v>#N/A</v>
      </c>
      <c r="G33" s="74" t="e">
        <v>#N/A</v>
      </c>
      <c r="H33" s="74" t="e">
        <v>#N/A</v>
      </c>
      <c r="I33" s="74" t="e">
        <v>#N/A</v>
      </c>
      <c r="J33" s="74" t="e">
        <v>#N/A</v>
      </c>
      <c r="K33" s="74" t="e">
        <v>#N/A</v>
      </c>
      <c r="L33" s="74" t="e">
        <v>#N/A</v>
      </c>
      <c r="M33" s="74" t="e">
        <v>#N/A</v>
      </c>
      <c r="N33" s="74" t="e">
        <v>#N/A</v>
      </c>
      <c r="O33" s="74" t="e">
        <v>#N/A</v>
      </c>
      <c r="P33" s="74" t="e">
        <v>#N/A</v>
      </c>
      <c r="Q33" s="57">
        <v>47161</v>
      </c>
    </row>
    <row r="34" spans="1:17" x14ac:dyDescent="0.35">
      <c r="A34" t="s">
        <v>299</v>
      </c>
      <c r="B34" s="57">
        <v>406</v>
      </c>
      <c r="C34" s="57">
        <v>1084</v>
      </c>
      <c r="D34" s="57">
        <v>4734</v>
      </c>
      <c r="E34" s="4" t="e">
        <v>#N/A</v>
      </c>
      <c r="F34" s="4" t="e">
        <v>#N/A</v>
      </c>
      <c r="G34" s="74" t="e">
        <v>#N/A</v>
      </c>
      <c r="H34" s="74" t="e">
        <v>#N/A</v>
      </c>
      <c r="I34" s="74" t="e">
        <v>#N/A</v>
      </c>
      <c r="J34" s="74" t="e">
        <v>#N/A</v>
      </c>
      <c r="K34" s="74" t="e">
        <v>#N/A</v>
      </c>
      <c r="L34" s="74" t="e">
        <v>#N/A</v>
      </c>
      <c r="M34" s="74" t="e">
        <v>#N/A</v>
      </c>
      <c r="N34" s="74" t="e">
        <v>#N/A</v>
      </c>
      <c r="O34" s="74" t="e">
        <v>#N/A</v>
      </c>
      <c r="P34" s="74" t="e">
        <v>#N/A</v>
      </c>
      <c r="Q34" s="57">
        <v>47066</v>
      </c>
    </row>
    <row r="35" spans="1:17" x14ac:dyDescent="0.35">
      <c r="A35" t="s">
        <v>300</v>
      </c>
      <c r="B35" s="57">
        <v>399</v>
      </c>
      <c r="C35" s="57">
        <v>1073</v>
      </c>
      <c r="D35" s="57">
        <v>2350</v>
      </c>
      <c r="E35" s="4" t="e">
        <v>#N/A</v>
      </c>
      <c r="F35" s="4" t="e">
        <v>#N/A</v>
      </c>
      <c r="G35" s="74" t="e">
        <v>#N/A</v>
      </c>
      <c r="H35" s="74" t="e">
        <v>#N/A</v>
      </c>
      <c r="I35" s="74" t="e">
        <v>#N/A</v>
      </c>
      <c r="J35" s="74" t="e">
        <v>#N/A</v>
      </c>
      <c r="K35" s="74" t="e">
        <v>#N/A</v>
      </c>
      <c r="L35" s="74" t="e">
        <v>#N/A</v>
      </c>
      <c r="M35" s="74" t="e">
        <v>#N/A</v>
      </c>
      <c r="N35" s="74" t="e">
        <v>#N/A</v>
      </c>
      <c r="O35" s="74" t="e">
        <v>#N/A</v>
      </c>
      <c r="P35" s="74" t="e">
        <v>#N/A</v>
      </c>
      <c r="Q35" s="57">
        <v>46865</v>
      </c>
    </row>
    <row r="36" spans="1:17" x14ac:dyDescent="0.35">
      <c r="A36" t="s">
        <v>301</v>
      </c>
      <c r="B36" s="57">
        <v>428</v>
      </c>
      <c r="C36" s="57">
        <v>1108</v>
      </c>
      <c r="D36" s="57">
        <v>3492</v>
      </c>
      <c r="E36" s="4" t="e">
        <v>#N/A</v>
      </c>
      <c r="F36" s="4" t="e">
        <v>#N/A</v>
      </c>
      <c r="G36" s="74" t="e">
        <v>#N/A</v>
      </c>
      <c r="H36" s="74" t="e">
        <v>#N/A</v>
      </c>
      <c r="I36" s="74" t="e">
        <v>#N/A</v>
      </c>
      <c r="J36" s="74" t="e">
        <v>#N/A</v>
      </c>
      <c r="K36" s="74" t="e">
        <v>#N/A</v>
      </c>
      <c r="L36" s="74" t="e">
        <v>#N/A</v>
      </c>
      <c r="M36" s="74" t="e">
        <v>#N/A</v>
      </c>
      <c r="N36" s="74" t="e">
        <v>#N/A</v>
      </c>
      <c r="O36" s="74" t="e">
        <v>#N/A</v>
      </c>
      <c r="P36" s="74" t="e">
        <v>#N/A</v>
      </c>
      <c r="Q36" s="57">
        <v>45892</v>
      </c>
    </row>
    <row r="37" spans="1:17" x14ac:dyDescent="0.35">
      <c r="A37" t="s">
        <v>302</v>
      </c>
      <c r="B37" s="57">
        <v>417</v>
      </c>
      <c r="C37" s="57">
        <v>1078</v>
      </c>
      <c r="D37" s="57">
        <v>3854</v>
      </c>
      <c r="E37" s="4" t="e">
        <v>#N/A</v>
      </c>
      <c r="F37" s="4" t="e">
        <v>#N/A</v>
      </c>
      <c r="G37" s="74" t="e">
        <v>#N/A</v>
      </c>
      <c r="H37" s="74" t="e">
        <v>#N/A</v>
      </c>
      <c r="I37" s="74" t="e">
        <v>#N/A</v>
      </c>
      <c r="J37" s="74" t="e">
        <v>#N/A</v>
      </c>
      <c r="K37" s="74" t="e">
        <v>#N/A</v>
      </c>
      <c r="L37" s="74" t="e">
        <v>#N/A</v>
      </c>
      <c r="M37" s="74" t="e">
        <v>#N/A</v>
      </c>
      <c r="N37" s="74" t="e">
        <v>#N/A</v>
      </c>
      <c r="O37" s="74" t="e">
        <v>#N/A</v>
      </c>
      <c r="P37" s="74" t="e">
        <v>#N/A</v>
      </c>
      <c r="Q37" s="57">
        <v>46478</v>
      </c>
    </row>
    <row r="38" spans="1:17" x14ac:dyDescent="0.35">
      <c r="A38" t="s">
        <v>303</v>
      </c>
      <c r="B38" s="57">
        <v>385</v>
      </c>
      <c r="C38" s="57">
        <v>1007</v>
      </c>
      <c r="D38" s="57">
        <v>11593</v>
      </c>
      <c r="E38" s="4" t="e">
        <v>#N/A</v>
      </c>
      <c r="F38" s="4" t="e">
        <v>#N/A</v>
      </c>
      <c r="G38" s="74" t="e">
        <v>#N/A</v>
      </c>
      <c r="H38" s="74" t="e">
        <v>#N/A</v>
      </c>
      <c r="I38" s="74" t="e">
        <v>#N/A</v>
      </c>
      <c r="J38" s="74" t="e">
        <v>#N/A</v>
      </c>
      <c r="K38" s="74" t="e">
        <v>#N/A</v>
      </c>
      <c r="L38" s="74" t="e">
        <v>#N/A</v>
      </c>
      <c r="M38" s="74" t="e">
        <v>#N/A</v>
      </c>
      <c r="N38" s="74" t="e">
        <v>#N/A</v>
      </c>
      <c r="O38" s="74" t="e">
        <v>#N/A</v>
      </c>
      <c r="P38" s="74" t="e">
        <v>#N/A</v>
      </c>
      <c r="Q38" s="57">
        <v>45659</v>
      </c>
    </row>
    <row r="39" spans="1:17" x14ac:dyDescent="0.35">
      <c r="A39" t="s">
        <v>304</v>
      </c>
      <c r="B39" s="57">
        <v>401</v>
      </c>
      <c r="C39" s="57">
        <v>1039</v>
      </c>
      <c r="D39" s="57">
        <v>3903</v>
      </c>
      <c r="E39" s="4" t="e">
        <v>#N/A</v>
      </c>
      <c r="F39" s="4" t="e">
        <v>#N/A</v>
      </c>
      <c r="G39" s="74" t="e">
        <v>#N/A</v>
      </c>
      <c r="H39" s="74" t="e">
        <v>#N/A</v>
      </c>
      <c r="I39" s="74" t="e">
        <v>#N/A</v>
      </c>
      <c r="J39" s="74" t="e">
        <v>#N/A</v>
      </c>
      <c r="K39" s="74" t="e">
        <v>#N/A</v>
      </c>
      <c r="L39" s="74" t="e">
        <v>#N/A</v>
      </c>
      <c r="M39" s="74" t="e">
        <v>#N/A</v>
      </c>
      <c r="N39" s="74" t="e">
        <v>#N/A</v>
      </c>
      <c r="O39" s="74" t="e">
        <v>#N/A</v>
      </c>
      <c r="P39" s="74" t="e">
        <v>#N/A</v>
      </c>
      <c r="Q39" s="57">
        <v>46093</v>
      </c>
    </row>
    <row r="40" spans="1:17" x14ac:dyDescent="0.35">
      <c r="A40" t="s">
        <v>305</v>
      </c>
      <c r="B40" s="57">
        <v>394</v>
      </c>
      <c r="C40" s="57">
        <v>1048</v>
      </c>
      <c r="D40" s="57">
        <v>3581</v>
      </c>
      <c r="E40" s="4" t="e">
        <v>#N/A</v>
      </c>
      <c r="F40" s="4" t="e">
        <v>#N/A</v>
      </c>
      <c r="G40" s="74" t="e">
        <v>#N/A</v>
      </c>
      <c r="H40" s="74" t="e">
        <v>#N/A</v>
      </c>
      <c r="I40" s="74" t="e">
        <v>#N/A</v>
      </c>
      <c r="J40" s="74" t="e">
        <v>#N/A</v>
      </c>
      <c r="K40" s="74" t="e">
        <v>#N/A</v>
      </c>
      <c r="L40" s="74" t="e">
        <v>#N/A</v>
      </c>
      <c r="M40" s="74" t="e">
        <v>#N/A</v>
      </c>
      <c r="N40" s="74" t="e">
        <v>#N/A</v>
      </c>
      <c r="O40" s="74" t="e">
        <v>#N/A</v>
      </c>
      <c r="P40" s="74" t="e">
        <v>#N/A</v>
      </c>
      <c r="Q40" s="57">
        <v>46426</v>
      </c>
    </row>
    <row r="41" spans="1:17" x14ac:dyDescent="0.35">
      <c r="A41" t="s">
        <v>306</v>
      </c>
      <c r="B41" s="57">
        <v>411</v>
      </c>
      <c r="C41" s="57">
        <v>1067</v>
      </c>
      <c r="D41" s="57">
        <v>1958</v>
      </c>
      <c r="E41" s="4" t="e">
        <v>#N/A</v>
      </c>
      <c r="F41" s="4" t="e">
        <v>#N/A</v>
      </c>
      <c r="G41" s="74" t="e">
        <v>#N/A</v>
      </c>
      <c r="H41" s="74" t="e">
        <v>#N/A</v>
      </c>
      <c r="I41" s="74" t="e">
        <v>#N/A</v>
      </c>
      <c r="J41" s="74" t="e">
        <v>#N/A</v>
      </c>
      <c r="K41" s="74" t="e">
        <v>#N/A</v>
      </c>
      <c r="L41" s="74" t="e">
        <v>#N/A</v>
      </c>
      <c r="M41" s="74" t="e">
        <v>#N/A</v>
      </c>
      <c r="N41" s="74" t="e">
        <v>#N/A</v>
      </c>
      <c r="O41" s="74" t="e">
        <v>#N/A</v>
      </c>
      <c r="P41" s="74" t="e">
        <v>#N/A</v>
      </c>
      <c r="Q41" s="57">
        <v>46630</v>
      </c>
    </row>
    <row r="42" spans="1:17" x14ac:dyDescent="0.35">
      <c r="A42" t="s">
        <v>307</v>
      </c>
      <c r="B42" s="57">
        <v>412</v>
      </c>
      <c r="C42" s="57">
        <v>1046</v>
      </c>
      <c r="D42" s="57">
        <v>3037</v>
      </c>
      <c r="E42" s="4" t="e">
        <v>#N/A</v>
      </c>
      <c r="F42" s="4" t="e">
        <v>#N/A</v>
      </c>
      <c r="G42" s="74" t="e">
        <v>#N/A</v>
      </c>
      <c r="H42" s="74" t="e">
        <v>#N/A</v>
      </c>
      <c r="I42" s="74" t="e">
        <v>#N/A</v>
      </c>
      <c r="J42" s="74" t="e">
        <v>#N/A</v>
      </c>
      <c r="K42" s="74" t="e">
        <v>#N/A</v>
      </c>
      <c r="L42" s="74" t="e">
        <v>#N/A</v>
      </c>
      <c r="M42" s="74" t="e">
        <v>#N/A</v>
      </c>
      <c r="N42" s="74" t="e">
        <v>#N/A</v>
      </c>
      <c r="O42" s="74" t="e">
        <v>#N/A</v>
      </c>
      <c r="P42" s="74" t="e">
        <v>#N/A</v>
      </c>
      <c r="Q42" s="57">
        <v>46681</v>
      </c>
    </row>
    <row r="43" spans="1:17" x14ac:dyDescent="0.35">
      <c r="A43" t="s">
        <v>308</v>
      </c>
      <c r="B43" s="57">
        <v>416</v>
      </c>
      <c r="C43" s="57">
        <v>1068</v>
      </c>
      <c r="D43" s="57">
        <v>3783</v>
      </c>
      <c r="E43" s="4" t="e">
        <v>#N/A</v>
      </c>
      <c r="F43" s="4" t="e">
        <v>#N/A</v>
      </c>
      <c r="G43" s="74" t="e">
        <v>#N/A</v>
      </c>
      <c r="H43" s="74" t="e">
        <v>#N/A</v>
      </c>
      <c r="I43" s="74" t="e">
        <v>#N/A</v>
      </c>
      <c r="J43" s="74" t="e">
        <v>#N/A</v>
      </c>
      <c r="K43" s="74" t="e">
        <v>#N/A</v>
      </c>
      <c r="L43" s="74" t="e">
        <v>#N/A</v>
      </c>
      <c r="M43" s="74" t="e">
        <v>#N/A</v>
      </c>
      <c r="N43" s="74" t="e">
        <v>#N/A</v>
      </c>
      <c r="O43" s="74" t="e">
        <v>#N/A</v>
      </c>
      <c r="P43" s="74" t="e">
        <v>#N/A</v>
      </c>
      <c r="Q43" s="57">
        <v>45105</v>
      </c>
    </row>
    <row r="44" spans="1:17" x14ac:dyDescent="0.35">
      <c r="A44" t="s">
        <v>309</v>
      </c>
      <c r="B44" s="57">
        <v>422</v>
      </c>
      <c r="C44" s="57">
        <v>1073</v>
      </c>
      <c r="D44" s="57">
        <v>5155</v>
      </c>
      <c r="E44" s="4" t="e">
        <v>#N/A</v>
      </c>
      <c r="F44" s="4" t="e">
        <v>#N/A</v>
      </c>
      <c r="G44" s="74" t="e">
        <v>#N/A</v>
      </c>
      <c r="H44" s="74" t="e">
        <v>#N/A</v>
      </c>
      <c r="I44" s="74" t="e">
        <v>#N/A</v>
      </c>
      <c r="J44" s="74" t="e">
        <v>#N/A</v>
      </c>
      <c r="K44" s="74" t="e">
        <v>#N/A</v>
      </c>
      <c r="L44" s="74" t="e">
        <v>#N/A</v>
      </c>
      <c r="M44" s="74" t="e">
        <v>#N/A</v>
      </c>
      <c r="N44" s="74" t="e">
        <v>#N/A</v>
      </c>
      <c r="O44" s="74" t="e">
        <v>#N/A</v>
      </c>
      <c r="P44" s="74" t="e">
        <v>#N/A</v>
      </c>
      <c r="Q44" s="57">
        <v>46373</v>
      </c>
    </row>
    <row r="45" spans="1:17" x14ac:dyDescent="0.35">
      <c r="A45" t="s">
        <v>310</v>
      </c>
      <c r="B45" s="57">
        <v>400</v>
      </c>
      <c r="C45" s="57">
        <v>1043</v>
      </c>
      <c r="D45" s="57">
        <v>11926</v>
      </c>
      <c r="E45" s="4" t="e">
        <v>#N/A</v>
      </c>
      <c r="F45" s="4" t="e">
        <v>#N/A</v>
      </c>
      <c r="G45" s="74" t="e">
        <v>#N/A</v>
      </c>
      <c r="H45" s="74" t="e">
        <v>#N/A</v>
      </c>
      <c r="I45" s="74" t="e">
        <v>#N/A</v>
      </c>
      <c r="J45" s="74" t="e">
        <v>#N/A</v>
      </c>
      <c r="K45" s="74" t="e">
        <v>#N/A</v>
      </c>
      <c r="L45" s="74" t="e">
        <v>#N/A</v>
      </c>
      <c r="M45" s="74" t="e">
        <v>#N/A</v>
      </c>
      <c r="N45" s="74" t="e">
        <v>#N/A</v>
      </c>
      <c r="O45" s="74" t="e">
        <v>#N/A</v>
      </c>
      <c r="P45" s="74" t="e">
        <v>#N/A</v>
      </c>
      <c r="Q45" s="57">
        <v>45261</v>
      </c>
    </row>
    <row r="46" spans="1:17" x14ac:dyDescent="0.35">
      <c r="A46" t="s">
        <v>311</v>
      </c>
      <c r="B46" s="57">
        <v>408</v>
      </c>
      <c r="C46" s="57">
        <v>1053</v>
      </c>
      <c r="D46" s="57">
        <v>3819</v>
      </c>
      <c r="E46" s="4" t="e">
        <v>#N/A</v>
      </c>
      <c r="F46" s="4" t="e">
        <v>#N/A</v>
      </c>
      <c r="G46" s="74" t="e">
        <v>#N/A</v>
      </c>
      <c r="H46" s="74" t="e">
        <v>#N/A</v>
      </c>
      <c r="I46" s="74" t="e">
        <v>#N/A</v>
      </c>
      <c r="J46" s="74" t="e">
        <v>#N/A</v>
      </c>
      <c r="K46" s="74" t="e">
        <v>#N/A</v>
      </c>
      <c r="L46" s="74" t="e">
        <v>#N/A</v>
      </c>
      <c r="M46" s="74" t="e">
        <v>#N/A</v>
      </c>
      <c r="N46" s="74" t="e">
        <v>#N/A</v>
      </c>
      <c r="O46" s="74" t="e">
        <v>#N/A</v>
      </c>
      <c r="P46" s="74" t="e">
        <v>#N/A</v>
      </c>
      <c r="Q46" s="57">
        <v>44311</v>
      </c>
    </row>
    <row r="47" spans="1:17" x14ac:dyDescent="0.35">
      <c r="A47" t="s">
        <v>312</v>
      </c>
      <c r="B47" s="57">
        <v>428</v>
      </c>
      <c r="C47" s="57">
        <v>1071</v>
      </c>
      <c r="D47" s="57">
        <v>4130</v>
      </c>
      <c r="E47" s="4" t="e">
        <v>#N/A</v>
      </c>
      <c r="F47" s="4" t="e">
        <v>#N/A</v>
      </c>
      <c r="G47" s="74" t="e">
        <v>#N/A</v>
      </c>
      <c r="H47" s="74" t="e">
        <v>#N/A</v>
      </c>
      <c r="I47" s="74" t="e">
        <v>#N/A</v>
      </c>
      <c r="J47" s="74" t="e">
        <v>#N/A</v>
      </c>
      <c r="K47" s="74" t="e">
        <v>#N/A</v>
      </c>
      <c r="L47" s="74" t="e">
        <v>#N/A</v>
      </c>
      <c r="M47" s="74" t="e">
        <v>#N/A</v>
      </c>
      <c r="N47" s="74" t="e">
        <v>#N/A</v>
      </c>
      <c r="O47" s="74" t="e">
        <v>#N/A</v>
      </c>
      <c r="P47" s="74" t="e">
        <v>#N/A</v>
      </c>
      <c r="Q47" s="57">
        <v>42755</v>
      </c>
    </row>
    <row r="48" spans="1:17" x14ac:dyDescent="0.35">
      <c r="A48" t="s">
        <v>313</v>
      </c>
      <c r="B48" s="57">
        <v>421</v>
      </c>
      <c r="C48" s="57">
        <v>1049</v>
      </c>
      <c r="D48" s="57">
        <v>5561</v>
      </c>
      <c r="E48" s="4" t="e">
        <v>#N/A</v>
      </c>
      <c r="F48" s="4" t="e">
        <v>#N/A</v>
      </c>
      <c r="G48" s="74" t="e">
        <v>#N/A</v>
      </c>
      <c r="H48" s="74" t="e">
        <v>#N/A</v>
      </c>
      <c r="I48" s="74" t="e">
        <v>#N/A</v>
      </c>
      <c r="J48" s="74" t="e">
        <v>#N/A</v>
      </c>
      <c r="K48" s="74" t="e">
        <v>#N/A</v>
      </c>
      <c r="L48" s="74" t="e">
        <v>#N/A</v>
      </c>
      <c r="M48" s="74" t="e">
        <v>#N/A</v>
      </c>
      <c r="N48" s="74" t="e">
        <v>#N/A</v>
      </c>
      <c r="O48" s="74" t="e">
        <v>#N/A</v>
      </c>
      <c r="P48" s="74" t="e">
        <v>#N/A</v>
      </c>
      <c r="Q48" s="57">
        <v>43034</v>
      </c>
    </row>
    <row r="49" spans="1:17" x14ac:dyDescent="0.35">
      <c r="A49" t="s">
        <v>314</v>
      </c>
      <c r="B49" s="57">
        <v>417</v>
      </c>
      <c r="C49" s="57">
        <v>1058</v>
      </c>
      <c r="D49" s="57">
        <v>4907</v>
      </c>
      <c r="E49" s="4" t="e">
        <v>#N/A</v>
      </c>
      <c r="F49" s="4" t="e">
        <v>#N/A</v>
      </c>
      <c r="G49" s="74" t="e">
        <v>#N/A</v>
      </c>
      <c r="H49" s="74" t="e">
        <v>#N/A</v>
      </c>
      <c r="I49" s="74" t="e">
        <v>#N/A</v>
      </c>
      <c r="J49" s="74" t="e">
        <v>#N/A</v>
      </c>
      <c r="K49" s="74" t="e">
        <v>#N/A</v>
      </c>
      <c r="L49" s="74" t="e">
        <v>#N/A</v>
      </c>
      <c r="M49" s="74" t="e">
        <v>#N/A</v>
      </c>
      <c r="N49" s="74" t="e">
        <v>#N/A</v>
      </c>
      <c r="O49" s="74" t="e">
        <v>#N/A</v>
      </c>
      <c r="P49" s="74" t="e">
        <v>#N/A</v>
      </c>
      <c r="Q49" s="57">
        <v>42425</v>
      </c>
    </row>
    <row r="50" spans="1:17" x14ac:dyDescent="0.35">
      <c r="A50" t="s">
        <v>315</v>
      </c>
      <c r="B50" s="57">
        <v>427</v>
      </c>
      <c r="C50" s="57">
        <v>1024</v>
      </c>
      <c r="D50" s="57">
        <v>5105</v>
      </c>
      <c r="E50" s="4" t="e">
        <v>#N/A</v>
      </c>
      <c r="F50" s="4" t="e">
        <v>#N/A</v>
      </c>
      <c r="G50" s="74" t="e">
        <v>#N/A</v>
      </c>
      <c r="H50" s="74" t="e">
        <v>#N/A</v>
      </c>
      <c r="I50" s="74" t="e">
        <v>#N/A</v>
      </c>
      <c r="J50" s="74" t="e">
        <v>#N/A</v>
      </c>
      <c r="K50" s="74" t="e">
        <v>#N/A</v>
      </c>
      <c r="L50" s="74" t="e">
        <v>#N/A</v>
      </c>
      <c r="M50" s="74" t="e">
        <v>#N/A</v>
      </c>
      <c r="N50" s="74" t="e">
        <v>#N/A</v>
      </c>
      <c r="O50" s="74" t="e">
        <v>#N/A</v>
      </c>
      <c r="P50" s="74" t="e">
        <v>#N/A</v>
      </c>
      <c r="Q50" s="57">
        <v>38775</v>
      </c>
    </row>
    <row r="51" spans="1:17" x14ac:dyDescent="0.35">
      <c r="A51" t="s">
        <v>316</v>
      </c>
      <c r="B51" s="57">
        <v>380</v>
      </c>
      <c r="C51" s="57">
        <v>993</v>
      </c>
      <c r="D51" s="57">
        <v>7068</v>
      </c>
      <c r="E51" s="4" t="e">
        <v>#N/A</v>
      </c>
      <c r="F51" s="4" t="e">
        <v>#N/A</v>
      </c>
      <c r="G51" s="74" t="e">
        <v>#N/A</v>
      </c>
      <c r="H51" s="74" t="e">
        <v>#N/A</v>
      </c>
      <c r="I51" s="74" t="e">
        <v>#N/A</v>
      </c>
      <c r="J51" s="74" t="e">
        <v>#N/A</v>
      </c>
      <c r="K51" s="74" t="e">
        <v>#N/A</v>
      </c>
      <c r="L51" s="74" t="e">
        <v>#N/A</v>
      </c>
      <c r="M51" s="74" t="e">
        <v>#N/A</v>
      </c>
      <c r="N51" s="74" t="e">
        <v>#N/A</v>
      </c>
      <c r="O51" s="74" t="e">
        <v>#N/A</v>
      </c>
      <c r="P51" s="74" t="e">
        <v>#N/A</v>
      </c>
      <c r="Q51" s="57">
        <v>35912</v>
      </c>
    </row>
    <row r="52" spans="1:17" x14ac:dyDescent="0.35">
      <c r="A52" t="s">
        <v>317</v>
      </c>
      <c r="B52" s="57">
        <v>410</v>
      </c>
      <c r="C52" s="57">
        <v>999</v>
      </c>
      <c r="D52" s="57">
        <v>4457</v>
      </c>
      <c r="E52" s="4" t="e">
        <v>#N/A</v>
      </c>
      <c r="F52" s="4" t="e">
        <v>#N/A</v>
      </c>
      <c r="G52" s="74" t="e">
        <v>#N/A</v>
      </c>
      <c r="H52" s="74" t="e">
        <v>#N/A</v>
      </c>
      <c r="I52" s="74" t="e">
        <v>#N/A</v>
      </c>
      <c r="J52" s="74" t="e">
        <v>#N/A</v>
      </c>
      <c r="K52" s="74" t="e">
        <v>#N/A</v>
      </c>
      <c r="L52" s="74" t="e">
        <v>#N/A</v>
      </c>
      <c r="M52" s="74" t="e">
        <v>#N/A</v>
      </c>
      <c r="N52" s="74" t="e">
        <v>#N/A</v>
      </c>
      <c r="O52" s="74" t="e">
        <v>#N/A</v>
      </c>
      <c r="P52" s="74" t="e">
        <v>#N/A</v>
      </c>
      <c r="Q52" s="57">
        <v>35040</v>
      </c>
    </row>
    <row r="53" spans="1:17" x14ac:dyDescent="0.35">
      <c r="A53" t="s">
        <v>318</v>
      </c>
      <c r="B53" s="57">
        <v>406</v>
      </c>
      <c r="C53" s="57">
        <v>1015</v>
      </c>
      <c r="D53" s="57">
        <v>2300</v>
      </c>
      <c r="E53" s="4" t="e">
        <v>#N/A</v>
      </c>
      <c r="F53" s="4" t="e">
        <v>#N/A</v>
      </c>
      <c r="G53" s="74" t="e">
        <v>#N/A</v>
      </c>
      <c r="H53" s="74" t="e">
        <v>#N/A</v>
      </c>
      <c r="I53" s="74" t="e">
        <v>#N/A</v>
      </c>
      <c r="J53" s="74" t="e">
        <v>#N/A</v>
      </c>
      <c r="K53" s="74" t="e">
        <v>#N/A</v>
      </c>
      <c r="L53" s="74" t="e">
        <v>#N/A</v>
      </c>
      <c r="M53" s="74" t="e">
        <v>#N/A</v>
      </c>
      <c r="N53" s="74" t="e">
        <v>#N/A</v>
      </c>
      <c r="O53" s="74" t="e">
        <v>#N/A</v>
      </c>
      <c r="P53" s="74" t="e">
        <v>#N/A</v>
      </c>
      <c r="Q53" s="57">
        <v>34553</v>
      </c>
    </row>
    <row r="54" spans="1:17" x14ac:dyDescent="0.35">
      <c r="A54" t="s">
        <v>319</v>
      </c>
      <c r="B54" s="57">
        <v>405</v>
      </c>
      <c r="C54" s="57">
        <v>994</v>
      </c>
      <c r="D54" s="57">
        <v>2910</v>
      </c>
      <c r="E54" s="4" t="e">
        <v>#N/A</v>
      </c>
      <c r="F54" s="4" t="e">
        <v>#N/A</v>
      </c>
      <c r="G54" s="74" t="e">
        <v>#N/A</v>
      </c>
      <c r="H54" s="74" t="e">
        <v>#N/A</v>
      </c>
      <c r="I54" s="74" t="e">
        <v>#N/A</v>
      </c>
      <c r="J54" s="74" t="e">
        <v>#N/A</v>
      </c>
      <c r="K54" s="74" t="e">
        <v>#N/A</v>
      </c>
      <c r="L54" s="74" t="e">
        <v>#N/A</v>
      </c>
      <c r="M54" s="74" t="e">
        <v>#N/A</v>
      </c>
      <c r="N54" s="74" t="e">
        <v>#N/A</v>
      </c>
      <c r="O54" s="74" t="e">
        <v>#N/A</v>
      </c>
      <c r="P54" s="74" t="e">
        <v>#N/A</v>
      </c>
      <c r="Q54" s="57">
        <v>34394</v>
      </c>
    </row>
    <row r="55" spans="1:17" x14ac:dyDescent="0.35">
      <c r="A55" t="s">
        <v>320</v>
      </c>
      <c r="B55" s="57">
        <v>399</v>
      </c>
      <c r="C55" s="57">
        <v>985</v>
      </c>
      <c r="D55" s="57">
        <v>2986</v>
      </c>
      <c r="E55" s="4" t="e">
        <v>#N/A</v>
      </c>
      <c r="F55" s="4" t="e">
        <v>#N/A</v>
      </c>
      <c r="G55" s="74" t="e">
        <v>#N/A</v>
      </c>
      <c r="H55" s="74" t="e">
        <v>#N/A</v>
      </c>
      <c r="I55" s="74" t="e">
        <v>#N/A</v>
      </c>
      <c r="J55" s="74" t="e">
        <v>#N/A</v>
      </c>
      <c r="K55" s="74" t="e">
        <v>#N/A</v>
      </c>
      <c r="L55" s="74" t="e">
        <v>#N/A</v>
      </c>
      <c r="M55" s="74" t="e">
        <v>#N/A</v>
      </c>
      <c r="N55" s="74" t="e">
        <v>#N/A</v>
      </c>
      <c r="O55" s="74" t="e">
        <v>#N/A</v>
      </c>
      <c r="P55" s="74" t="e">
        <v>#N/A</v>
      </c>
      <c r="Q55" s="57">
        <v>35711</v>
      </c>
    </row>
    <row r="56" spans="1:17" x14ac:dyDescent="0.35">
      <c r="A56" t="s">
        <v>321</v>
      </c>
      <c r="B56" s="57">
        <v>168</v>
      </c>
      <c r="C56" s="57">
        <v>273</v>
      </c>
      <c r="D56" s="57">
        <v>8149</v>
      </c>
      <c r="E56" s="4" t="e">
        <v>#N/A</v>
      </c>
      <c r="F56" s="4" t="e">
        <v>#N/A</v>
      </c>
      <c r="G56" s="74" t="e">
        <v>#N/A</v>
      </c>
      <c r="H56" s="74" t="e">
        <v>#N/A</v>
      </c>
      <c r="I56" s="74" t="e">
        <v>#N/A</v>
      </c>
      <c r="J56" s="74" t="e">
        <v>#N/A</v>
      </c>
      <c r="K56" s="74" t="e">
        <v>#N/A</v>
      </c>
      <c r="L56" s="74" t="e">
        <v>#N/A</v>
      </c>
      <c r="M56" s="74" t="e">
        <v>#N/A</v>
      </c>
      <c r="N56" s="74" t="e">
        <v>#N/A</v>
      </c>
      <c r="O56" s="74" t="e">
        <v>#N/A</v>
      </c>
      <c r="P56" s="74" t="e">
        <v>#N/A</v>
      </c>
      <c r="Q56" s="57">
        <v>36706</v>
      </c>
    </row>
    <row r="57" spans="1:17" x14ac:dyDescent="0.35">
      <c r="A57" t="s">
        <v>322</v>
      </c>
      <c r="B57" s="57">
        <v>167</v>
      </c>
      <c r="C57" s="57">
        <v>275</v>
      </c>
      <c r="D57" s="57">
        <v>4103</v>
      </c>
      <c r="E57" s="4" t="e">
        <v>#N/A</v>
      </c>
      <c r="F57" s="4" t="e">
        <v>#N/A</v>
      </c>
      <c r="G57" s="74" t="e">
        <v>#N/A</v>
      </c>
      <c r="H57" s="74" t="e">
        <v>#N/A</v>
      </c>
      <c r="I57" s="74" t="e">
        <v>#N/A</v>
      </c>
      <c r="J57" s="74" t="e">
        <v>#N/A</v>
      </c>
      <c r="K57" s="74" t="e">
        <v>#N/A</v>
      </c>
      <c r="L57" s="74" t="e">
        <v>#N/A</v>
      </c>
      <c r="M57" s="74" t="e">
        <v>#N/A</v>
      </c>
      <c r="N57" s="74" t="e">
        <v>#N/A</v>
      </c>
      <c r="O57" s="74" t="e">
        <v>#N/A</v>
      </c>
      <c r="P57" s="74" t="e">
        <v>#N/A</v>
      </c>
      <c r="Q57" s="57">
        <v>37951</v>
      </c>
    </row>
    <row r="58" spans="1:17" x14ac:dyDescent="0.35">
      <c r="A58" t="s">
        <v>323</v>
      </c>
      <c r="B58" s="57">
        <v>136</v>
      </c>
      <c r="C58" s="57">
        <v>207</v>
      </c>
      <c r="D58" s="57">
        <v>1359</v>
      </c>
      <c r="E58" s="4" t="e">
        <v>#N/A</v>
      </c>
      <c r="F58" s="4" t="e">
        <v>#N/A</v>
      </c>
      <c r="G58" s="74" t="e">
        <v>#N/A</v>
      </c>
      <c r="H58" s="74" t="e">
        <v>#N/A</v>
      </c>
      <c r="I58" s="74" t="e">
        <v>#N/A</v>
      </c>
      <c r="J58" s="74" t="e">
        <v>#N/A</v>
      </c>
      <c r="K58" s="74" t="e">
        <v>#N/A</v>
      </c>
      <c r="L58" s="74" t="e">
        <v>#N/A</v>
      </c>
      <c r="M58" s="74" t="e">
        <v>#N/A</v>
      </c>
      <c r="N58" s="74" t="e">
        <v>#N/A</v>
      </c>
      <c r="O58" s="74" t="e">
        <v>#N/A</v>
      </c>
      <c r="P58" s="74" t="e">
        <v>#N/A</v>
      </c>
      <c r="Q58" s="57">
        <v>30888</v>
      </c>
    </row>
    <row r="59" spans="1:17" x14ac:dyDescent="0.35">
      <c r="A59" t="s">
        <v>324</v>
      </c>
      <c r="B59" s="57">
        <v>324</v>
      </c>
      <c r="C59" s="57">
        <v>677</v>
      </c>
      <c r="D59" s="57">
        <v>937</v>
      </c>
      <c r="E59" s="4" t="e">
        <v>#N/A</v>
      </c>
      <c r="F59" s="4" t="e">
        <v>#N/A</v>
      </c>
      <c r="G59" s="74">
        <v>80.24199999999999</v>
      </c>
      <c r="H59" s="74">
        <v>116.72</v>
      </c>
      <c r="I59" s="74">
        <v>68.639999999999986</v>
      </c>
      <c r="J59" s="74">
        <v>80.421999999999997</v>
      </c>
      <c r="K59" s="74">
        <v>105.426</v>
      </c>
      <c r="L59" s="74">
        <v>47.197999999999993</v>
      </c>
      <c r="M59" s="74">
        <v>92.171999999999997</v>
      </c>
      <c r="N59" s="74">
        <v>73.318000000000012</v>
      </c>
      <c r="O59" s="74">
        <v>127.27200000000001</v>
      </c>
      <c r="P59" s="74">
        <v>60.694000000000003</v>
      </c>
      <c r="Q59" s="57">
        <v>34224</v>
      </c>
    </row>
    <row r="60" spans="1:17" x14ac:dyDescent="0.35">
      <c r="A60" t="s">
        <v>325</v>
      </c>
      <c r="B60" s="57">
        <v>388</v>
      </c>
      <c r="C60" s="57">
        <v>1155</v>
      </c>
      <c r="D60" s="57">
        <v>8183</v>
      </c>
      <c r="E60" s="4" t="e">
        <v>#N/A</v>
      </c>
      <c r="F60" s="4" t="e">
        <v>#N/A</v>
      </c>
      <c r="G60" s="74">
        <v>68.848571428571432</v>
      </c>
      <c r="H60" s="74">
        <v>86.294285714285721</v>
      </c>
      <c r="I60" s="74">
        <v>61.042857142857144</v>
      </c>
      <c r="J60" s="74">
        <v>75.441428571428574</v>
      </c>
      <c r="K60" s="74">
        <v>77.601428571428556</v>
      </c>
      <c r="L60" s="74">
        <v>57.642857142857146</v>
      </c>
      <c r="M60" s="74">
        <v>71.997142857142862</v>
      </c>
      <c r="N60" s="74">
        <v>69.861428571428576</v>
      </c>
      <c r="O60" s="74">
        <v>113.14714285714284</v>
      </c>
      <c r="P60" s="74">
        <v>59.092857142857156</v>
      </c>
      <c r="Q60" s="57">
        <v>33596</v>
      </c>
    </row>
    <row r="61" spans="1:17" x14ac:dyDescent="0.35">
      <c r="A61" t="s">
        <v>326</v>
      </c>
      <c r="B61" s="57">
        <v>388</v>
      </c>
      <c r="C61" s="57">
        <v>1093</v>
      </c>
      <c r="D61" s="57">
        <v>6983</v>
      </c>
      <c r="E61" s="4" t="e">
        <v>#N/A</v>
      </c>
      <c r="F61" s="4" t="e">
        <v>#N/A</v>
      </c>
      <c r="G61" s="74">
        <v>62.287142857142861</v>
      </c>
      <c r="H61" s="74">
        <v>78.604285714285723</v>
      </c>
      <c r="I61" s="74">
        <v>59.125714285714288</v>
      </c>
      <c r="J61" s="74">
        <v>69.727142857142852</v>
      </c>
      <c r="K61" s="74">
        <v>70.981428571428566</v>
      </c>
      <c r="L61" s="74">
        <v>56.850000000000009</v>
      </c>
      <c r="M61" s="74">
        <v>61.978571428571435</v>
      </c>
      <c r="N61" s="74">
        <v>62.00714285714286</v>
      </c>
      <c r="O61" s="74">
        <v>95.332857142857137</v>
      </c>
      <c r="P61" s="74">
        <v>54.254285714285707</v>
      </c>
      <c r="Q61" s="57">
        <v>32548</v>
      </c>
    </row>
    <row r="62" spans="1:17" x14ac:dyDescent="0.35">
      <c r="A62" t="s">
        <v>327</v>
      </c>
      <c r="B62" s="57">
        <v>417</v>
      </c>
      <c r="C62" s="57">
        <v>1197</v>
      </c>
      <c r="D62" s="57">
        <v>4690</v>
      </c>
      <c r="E62" s="4" t="e">
        <v>#N/A</v>
      </c>
      <c r="F62" s="4" t="e">
        <v>#N/A</v>
      </c>
      <c r="G62" s="74">
        <v>63.448571428571427</v>
      </c>
      <c r="H62" s="74">
        <v>82.938571428571436</v>
      </c>
      <c r="I62" s="74">
        <v>60.26</v>
      </c>
      <c r="J62" s="74">
        <v>69.395714285714291</v>
      </c>
      <c r="K62" s="74">
        <v>76.401428571428568</v>
      </c>
      <c r="L62" s="74">
        <v>52.744285714285709</v>
      </c>
      <c r="M62" s="74">
        <v>62.112857142857145</v>
      </c>
      <c r="N62" s="74">
        <v>64.604285714285723</v>
      </c>
      <c r="O62" s="74">
        <v>95.261428571428567</v>
      </c>
      <c r="P62" s="74">
        <v>55.171428571428571</v>
      </c>
      <c r="Q62" s="57">
        <v>33020</v>
      </c>
    </row>
    <row r="63" spans="1:17" x14ac:dyDescent="0.35">
      <c r="A63" t="s">
        <v>328</v>
      </c>
      <c r="B63" s="57">
        <v>811</v>
      </c>
      <c r="C63" s="57">
        <v>1620</v>
      </c>
      <c r="D63" s="57">
        <v>6323</v>
      </c>
      <c r="E63" s="4">
        <v>100</v>
      </c>
      <c r="F63" s="4">
        <v>99.95</v>
      </c>
      <c r="G63" s="74">
        <v>65.589999999999989</v>
      </c>
      <c r="H63" s="74">
        <v>89.909999999999982</v>
      </c>
      <c r="I63" s="74">
        <v>60.967142857142854</v>
      </c>
      <c r="J63" s="74">
        <v>71.948571428571427</v>
      </c>
      <c r="K63" s="74">
        <v>78.88857142857141</v>
      </c>
      <c r="L63" s="74">
        <v>61.678571428571431</v>
      </c>
      <c r="M63" s="74">
        <v>62.571428571428569</v>
      </c>
      <c r="N63" s="74">
        <v>64.712857142857146</v>
      </c>
      <c r="O63" s="74">
        <v>96.371428571428581</v>
      </c>
      <c r="P63" s="74">
        <v>57.442857142857143</v>
      </c>
      <c r="Q63" s="57">
        <v>33307</v>
      </c>
    </row>
    <row r="64" spans="1:17" x14ac:dyDescent="0.35">
      <c r="A64" t="s">
        <v>329</v>
      </c>
      <c r="B64" s="57">
        <v>397</v>
      </c>
      <c r="C64" s="57">
        <v>1090</v>
      </c>
      <c r="D64" s="57">
        <v>8768</v>
      </c>
      <c r="E64" s="4">
        <v>99.785714285714292</v>
      </c>
      <c r="F64" s="4">
        <v>99.328571428571422</v>
      </c>
      <c r="G64" s="74">
        <v>67.994285714285709</v>
      </c>
      <c r="H64" s="74">
        <v>96.995714285714271</v>
      </c>
      <c r="I64" s="74">
        <v>63.504285714285707</v>
      </c>
      <c r="J64" s="74">
        <v>75.568571428571431</v>
      </c>
      <c r="K64" s="74">
        <v>83.59</v>
      </c>
      <c r="L64" s="74">
        <v>59.610000000000007</v>
      </c>
      <c r="M64" s="74">
        <v>64.407142857142858</v>
      </c>
      <c r="N64" s="74">
        <v>67.914285714285711</v>
      </c>
      <c r="O64" s="74">
        <v>99.312857142857155</v>
      </c>
      <c r="P64" s="74">
        <v>60.018571428571427</v>
      </c>
      <c r="Q64" s="57">
        <v>32420</v>
      </c>
    </row>
    <row r="65" spans="1:17" x14ac:dyDescent="0.35">
      <c r="A65" t="s">
        <v>330</v>
      </c>
      <c r="B65" s="57">
        <v>356</v>
      </c>
      <c r="C65" s="57">
        <v>989</v>
      </c>
      <c r="D65" s="57">
        <v>5917</v>
      </c>
      <c r="E65" s="4">
        <v>99.51428571428572</v>
      </c>
      <c r="F65" s="4">
        <v>98.971428571428575</v>
      </c>
      <c r="G65" s="74">
        <v>66.107142857142861</v>
      </c>
      <c r="H65" s="74">
        <v>93.34571428571428</v>
      </c>
      <c r="I65" s="74">
        <v>64.53</v>
      </c>
      <c r="J65" s="74">
        <v>73.004285714285714</v>
      </c>
      <c r="K65" s="74">
        <v>83.772857142857148</v>
      </c>
      <c r="L65" s="74">
        <v>45.164285714285711</v>
      </c>
      <c r="M65" s="74">
        <v>64.48571428571428</v>
      </c>
      <c r="N65" s="74">
        <v>67.517142857142858</v>
      </c>
      <c r="O65" s="74">
        <v>99.028571428571396</v>
      </c>
      <c r="P65" s="74">
        <v>57.678571428571431</v>
      </c>
      <c r="Q65" s="57">
        <v>35038</v>
      </c>
    </row>
    <row r="66" spans="1:17" x14ac:dyDescent="0.35">
      <c r="A66" t="s">
        <v>331</v>
      </c>
      <c r="B66" s="57">
        <v>375</v>
      </c>
      <c r="C66" s="57">
        <v>944</v>
      </c>
      <c r="D66" s="57">
        <v>3548</v>
      </c>
      <c r="E66" s="4">
        <v>99.514285714285705</v>
      </c>
      <c r="F66" s="4">
        <v>101.10000000000001</v>
      </c>
      <c r="G66" s="74">
        <v>72.44</v>
      </c>
      <c r="H66" s="74">
        <v>121.17714285714284</v>
      </c>
      <c r="I66" s="74">
        <v>67.36571428571429</v>
      </c>
      <c r="J66" s="74">
        <v>74.894285714285715</v>
      </c>
      <c r="K66" s="74">
        <v>95.174285714285716</v>
      </c>
      <c r="L66" s="74">
        <v>44.548571428571435</v>
      </c>
      <c r="M66" s="74">
        <v>68.89</v>
      </c>
      <c r="N66" s="74">
        <v>72.602857142857147</v>
      </c>
      <c r="O66" s="74">
        <v>116.09000000000002</v>
      </c>
      <c r="P66" s="74">
        <v>57.841428571428573</v>
      </c>
      <c r="Q66" s="57">
        <v>36589</v>
      </c>
    </row>
    <row r="67" spans="1:17" x14ac:dyDescent="0.35">
      <c r="A67" t="s">
        <v>332</v>
      </c>
      <c r="B67" s="57">
        <v>429</v>
      </c>
      <c r="C67" s="57">
        <v>1025</v>
      </c>
      <c r="D67" s="57">
        <v>6872</v>
      </c>
      <c r="E67" s="4">
        <v>99.371428571428581</v>
      </c>
      <c r="F67" s="4">
        <v>97.414285714285711</v>
      </c>
      <c r="G67" s="74">
        <v>69.037142857142854</v>
      </c>
      <c r="H67" s="74">
        <v>89.429999999999993</v>
      </c>
      <c r="I67" s="74">
        <v>64.53428571428573</v>
      </c>
      <c r="J67" s="74">
        <v>74.757142857142853</v>
      </c>
      <c r="K67" s="74">
        <v>88.202857142857155</v>
      </c>
      <c r="L67" s="74">
        <v>47.047142857142852</v>
      </c>
      <c r="M67" s="74">
        <v>65.978571428571428</v>
      </c>
      <c r="N67" s="74">
        <v>69.44714285714285</v>
      </c>
      <c r="O67" s="74">
        <v>113.60142857142857</v>
      </c>
      <c r="P67" s="74">
        <v>58.470000000000006</v>
      </c>
      <c r="Q67" s="57">
        <v>36735</v>
      </c>
    </row>
    <row r="68" spans="1:17" x14ac:dyDescent="0.35">
      <c r="A68" t="s">
        <v>333</v>
      </c>
      <c r="B68" s="57">
        <v>467</v>
      </c>
      <c r="C68" s="57">
        <v>1064</v>
      </c>
      <c r="D68" s="57">
        <v>7275</v>
      </c>
      <c r="E68" s="4">
        <v>99.685714285714283</v>
      </c>
      <c r="F68" s="4">
        <v>99.728571428571414</v>
      </c>
      <c r="G68" s="74">
        <v>67.61571428571429</v>
      </c>
      <c r="H68" s="74">
        <v>85.645714285714277</v>
      </c>
      <c r="I68" s="74">
        <v>68.054285714285712</v>
      </c>
      <c r="J68" s="74">
        <v>79.20714285714287</v>
      </c>
      <c r="K68" s="74">
        <v>86.084285714285713</v>
      </c>
      <c r="L68" s="74">
        <v>51.674285714285716</v>
      </c>
      <c r="M68" s="74">
        <v>67.537142857142868</v>
      </c>
      <c r="N68" s="74">
        <v>68.974285714285699</v>
      </c>
      <c r="O68" s="74">
        <v>86.40428571428572</v>
      </c>
      <c r="P68" s="74">
        <v>64.63428571428571</v>
      </c>
      <c r="Q68" s="57">
        <v>35080</v>
      </c>
    </row>
    <row r="69" spans="1:17" x14ac:dyDescent="0.35">
      <c r="A69" t="s">
        <v>334</v>
      </c>
      <c r="B69" s="57">
        <v>439</v>
      </c>
      <c r="C69" s="57">
        <v>1016</v>
      </c>
      <c r="D69" s="57">
        <v>4160</v>
      </c>
      <c r="E69" s="4">
        <v>99.2</v>
      </c>
      <c r="F69" s="4">
        <v>99.94285714285715</v>
      </c>
      <c r="G69" s="74">
        <v>63.321428571428569</v>
      </c>
      <c r="H69" s="74">
        <v>73.210000000000008</v>
      </c>
      <c r="I69" s="74">
        <v>74.722857142857151</v>
      </c>
      <c r="J69" s="74">
        <v>75.994285714285724</v>
      </c>
      <c r="K69" s="74">
        <v>79.967142857142875</v>
      </c>
      <c r="L69" s="74">
        <v>44.71857142857143</v>
      </c>
      <c r="M69" s="74">
        <v>62.837142857142858</v>
      </c>
      <c r="N69" s="74">
        <v>62.317142857142855</v>
      </c>
      <c r="O69" s="74">
        <v>73.375714285714281</v>
      </c>
      <c r="P69" s="74">
        <v>62.048571428571435</v>
      </c>
      <c r="Q69" s="57">
        <v>32579</v>
      </c>
    </row>
    <row r="70" spans="1:17" x14ac:dyDescent="0.35">
      <c r="A70" t="s">
        <v>335</v>
      </c>
      <c r="B70" s="57">
        <v>453</v>
      </c>
      <c r="C70" s="57">
        <v>1071</v>
      </c>
      <c r="D70" s="57">
        <v>13063</v>
      </c>
      <c r="E70" s="4">
        <v>93.214285714285708</v>
      </c>
      <c r="F70" s="4">
        <v>83.771428571428586</v>
      </c>
      <c r="G70" s="74">
        <v>51.215714285714284</v>
      </c>
      <c r="H70" s="74">
        <v>35.470000000000006</v>
      </c>
      <c r="I70" s="74">
        <v>86.210000000000008</v>
      </c>
      <c r="J70" s="74">
        <v>61.842857142857142</v>
      </c>
      <c r="K70" s="74">
        <v>46.157142857142858</v>
      </c>
      <c r="L70" s="74">
        <v>36.032857142857146</v>
      </c>
      <c r="M70" s="74">
        <v>52.195714285714295</v>
      </c>
      <c r="N70" s="74">
        <v>48.028571428571425</v>
      </c>
      <c r="O70" s="74">
        <v>56.908571428571427</v>
      </c>
      <c r="P70" s="74">
        <v>59.518571428571427</v>
      </c>
      <c r="Q70" s="57">
        <v>21695</v>
      </c>
    </row>
    <row r="71" spans="1:17" x14ac:dyDescent="0.35">
      <c r="A71" t="s">
        <v>336</v>
      </c>
      <c r="B71" s="57">
        <v>423</v>
      </c>
      <c r="C71" s="57">
        <v>1047</v>
      </c>
      <c r="D71" s="57">
        <v>10619</v>
      </c>
      <c r="E71" s="4">
        <v>73.242857142857147</v>
      </c>
      <c r="F71" s="4">
        <v>46.614285714285714</v>
      </c>
      <c r="G71" s="74">
        <v>32.209999999999994</v>
      </c>
      <c r="H71" s="74">
        <v>18.981428571428573</v>
      </c>
      <c r="I71" s="74">
        <v>68.482857142857156</v>
      </c>
      <c r="J71" s="74">
        <v>32.790000000000006</v>
      </c>
      <c r="K71" s="74">
        <v>13.100000000000003</v>
      </c>
      <c r="L71" s="74">
        <v>31.182857142857141</v>
      </c>
      <c r="M71" s="74">
        <v>39.105714285714278</v>
      </c>
      <c r="N71" s="74">
        <v>24.924285714285713</v>
      </c>
      <c r="O71" s="74">
        <v>23.722857142857148</v>
      </c>
      <c r="P71" s="74">
        <v>50.731428571428573</v>
      </c>
      <c r="Q71" s="57">
        <v>7672</v>
      </c>
    </row>
    <row r="72" spans="1:17" x14ac:dyDescent="0.35">
      <c r="A72" t="s">
        <v>337</v>
      </c>
      <c r="B72" s="57">
        <v>427</v>
      </c>
      <c r="C72" s="57">
        <v>982</v>
      </c>
      <c r="D72" s="57">
        <v>7083</v>
      </c>
      <c r="E72" s="4">
        <v>57.714285714285715</v>
      </c>
      <c r="F72" s="4">
        <v>35.114285714285714</v>
      </c>
      <c r="G72" s="74">
        <v>27.19857142857143</v>
      </c>
      <c r="H72" s="74">
        <v>18.802857142857142</v>
      </c>
      <c r="I72" s="74">
        <v>62.142857142857146</v>
      </c>
      <c r="J72" s="74">
        <v>22.391428571428573</v>
      </c>
      <c r="K72" s="74">
        <v>7.3171428571428558</v>
      </c>
      <c r="L72" s="74">
        <v>35.202857142857148</v>
      </c>
      <c r="M72" s="74">
        <v>36.654285714285713</v>
      </c>
      <c r="N72" s="74">
        <v>14.848571428571429</v>
      </c>
      <c r="O72" s="74">
        <v>9.0471428571428572</v>
      </c>
      <c r="P72" s="74">
        <v>40.601428571428571</v>
      </c>
      <c r="Q72" s="57">
        <v>4251</v>
      </c>
    </row>
    <row r="73" spans="1:17" x14ac:dyDescent="0.35">
      <c r="A73" t="s">
        <v>338</v>
      </c>
      <c r="B73" s="57">
        <v>411</v>
      </c>
      <c r="C73" s="57">
        <v>927</v>
      </c>
      <c r="D73" s="57">
        <v>20809</v>
      </c>
      <c r="E73" s="4">
        <v>49.671428571428571</v>
      </c>
      <c r="F73" s="4">
        <v>35.085714285714289</v>
      </c>
      <c r="G73" s="74">
        <v>27.664285714285715</v>
      </c>
      <c r="H73" s="74">
        <v>18.59</v>
      </c>
      <c r="I73" s="74">
        <v>67.472857142857137</v>
      </c>
      <c r="J73" s="74">
        <v>23.538571428571426</v>
      </c>
      <c r="K73" s="74">
        <v>7.5114285714285725</v>
      </c>
      <c r="L73" s="74">
        <v>32.155714285714289</v>
      </c>
      <c r="M73" s="74">
        <v>38.42</v>
      </c>
      <c r="N73" s="74">
        <v>14.590000000000002</v>
      </c>
      <c r="O73" s="74">
        <v>5.6857142857142859</v>
      </c>
      <c r="P73" s="74">
        <v>41.588571428571427</v>
      </c>
      <c r="Q73" s="57">
        <v>3384</v>
      </c>
    </row>
    <row r="74" spans="1:17" x14ac:dyDescent="0.35">
      <c r="A74" t="s">
        <v>339</v>
      </c>
      <c r="B74" s="57">
        <v>372</v>
      </c>
      <c r="C74" s="57">
        <v>861</v>
      </c>
      <c r="D74" s="57">
        <v>5171</v>
      </c>
      <c r="E74" s="4">
        <v>44.028571428571425</v>
      </c>
      <c r="F74" s="4">
        <v>16.385714285714283</v>
      </c>
      <c r="G74" s="74">
        <v>25.975714285714282</v>
      </c>
      <c r="H74" s="74">
        <v>16.407142857142855</v>
      </c>
      <c r="I74" s="74">
        <v>63.272857142857148</v>
      </c>
      <c r="J74" s="74">
        <v>21.914285714285711</v>
      </c>
      <c r="K74" s="74">
        <v>7.4385714285714286</v>
      </c>
      <c r="L74" s="74">
        <v>28.07</v>
      </c>
      <c r="M74" s="74">
        <v>37.268571428571427</v>
      </c>
      <c r="N74" s="74">
        <v>13.979999999999999</v>
      </c>
      <c r="O74" s="74">
        <v>5.1671428571428573</v>
      </c>
      <c r="P74" s="74">
        <v>40.059999999999995</v>
      </c>
      <c r="Q74" s="57">
        <v>3345</v>
      </c>
    </row>
    <row r="75" spans="1:17" x14ac:dyDescent="0.35">
      <c r="A75" t="s">
        <v>340</v>
      </c>
      <c r="B75" s="57">
        <v>378</v>
      </c>
      <c r="C75" s="57">
        <v>883</v>
      </c>
      <c r="D75" s="57">
        <v>8891</v>
      </c>
      <c r="E75" s="4">
        <v>39.914285714285711</v>
      </c>
      <c r="F75" s="4">
        <v>25.099999999999998</v>
      </c>
      <c r="G75" s="74">
        <v>27.385714285714283</v>
      </c>
      <c r="H75" s="74">
        <v>14.612857142857141</v>
      </c>
      <c r="I75" s="74">
        <v>64.011428571428567</v>
      </c>
      <c r="J75" s="74">
        <v>23.867142857142856</v>
      </c>
      <c r="K75" s="74">
        <v>7.9514285714285711</v>
      </c>
      <c r="L75" s="74">
        <v>32.369999999999997</v>
      </c>
      <c r="M75" s="74">
        <v>39.062857142857141</v>
      </c>
      <c r="N75" s="74">
        <v>15.292857142857144</v>
      </c>
      <c r="O75" s="74">
        <v>4.9471428571428575</v>
      </c>
      <c r="P75" s="74">
        <v>44.892857142857146</v>
      </c>
      <c r="Q75" s="57">
        <v>3712</v>
      </c>
    </row>
    <row r="76" spans="1:17" x14ac:dyDescent="0.35">
      <c r="A76" t="s">
        <v>358</v>
      </c>
      <c r="B76" s="57">
        <v>338</v>
      </c>
      <c r="C76" s="57">
        <v>823</v>
      </c>
      <c r="D76" s="57">
        <v>20344</v>
      </c>
      <c r="E76" s="4">
        <v>38.700000000000003</v>
      </c>
      <c r="F76" s="4">
        <v>26.657142857142855</v>
      </c>
      <c r="G76" s="74">
        <v>30.121428571428574</v>
      </c>
      <c r="H76" s="74">
        <v>17.102857142857143</v>
      </c>
      <c r="I76" s="74">
        <v>65.084285714285713</v>
      </c>
      <c r="J76" s="74">
        <v>25.852857142857143</v>
      </c>
      <c r="K76" s="74">
        <v>8.83</v>
      </c>
      <c r="L76" s="74">
        <v>40.002857142857138</v>
      </c>
      <c r="M76" s="74">
        <v>43.49</v>
      </c>
      <c r="N76" s="74">
        <v>16.634285714285713</v>
      </c>
      <c r="O76" s="74">
        <v>5.3357142857142863</v>
      </c>
      <c r="P76" s="74">
        <v>52.84142857142858</v>
      </c>
      <c r="Q76" s="57">
        <v>3911</v>
      </c>
    </row>
    <row r="77" spans="1:17" x14ac:dyDescent="0.35">
      <c r="A77" t="s">
        <v>362</v>
      </c>
      <c r="B77" s="57">
        <v>357</v>
      </c>
      <c r="C77" s="57">
        <v>872</v>
      </c>
      <c r="D77" s="57">
        <v>11215</v>
      </c>
      <c r="E77" s="4">
        <v>38.24285714285714</v>
      </c>
      <c r="F77" s="4">
        <v>28.87142857142857</v>
      </c>
      <c r="G77" s="74">
        <v>31.937142857142852</v>
      </c>
      <c r="H77" s="74">
        <v>16.817142857142859</v>
      </c>
      <c r="I77" s="74">
        <v>67.44</v>
      </c>
      <c r="J77" s="74">
        <v>27.900000000000002</v>
      </c>
      <c r="K77" s="74">
        <v>9.9371428571428577</v>
      </c>
      <c r="L77" s="74">
        <v>43.198571428571434</v>
      </c>
      <c r="M77" s="74">
        <v>46.205714285714286</v>
      </c>
      <c r="N77" s="74">
        <v>18.40285714285714</v>
      </c>
      <c r="O77" s="74">
        <v>6.055714285714286</v>
      </c>
      <c r="P77" s="74">
        <v>57.201428571428565</v>
      </c>
      <c r="Q77" s="57">
        <v>4098</v>
      </c>
    </row>
    <row r="78" spans="1:17" x14ac:dyDescent="0.35">
      <c r="A78" t="s">
        <v>368</v>
      </c>
      <c r="B78" s="57">
        <v>334</v>
      </c>
      <c r="C78" s="57">
        <v>856</v>
      </c>
      <c r="D78" s="57">
        <v>17723</v>
      </c>
      <c r="E78" s="4">
        <v>37.328571428571429</v>
      </c>
      <c r="F78" s="4">
        <v>27.342857142857149</v>
      </c>
      <c r="G78" s="74">
        <v>32.075714285714284</v>
      </c>
      <c r="H78" s="74">
        <v>15.901428571428571</v>
      </c>
      <c r="I78" s="74">
        <v>66.32571428571427</v>
      </c>
      <c r="J78" s="74">
        <v>31.337142857142858</v>
      </c>
      <c r="K78" s="74">
        <v>11.097142857142856</v>
      </c>
      <c r="L78" s="74">
        <v>40.535714285714285</v>
      </c>
      <c r="M78" s="74">
        <v>45.932857142857138</v>
      </c>
      <c r="N78" s="74">
        <v>20.358571428571427</v>
      </c>
      <c r="O78" s="74">
        <v>6.9757142857142851</v>
      </c>
      <c r="P78" s="74">
        <v>59.935714285714276</v>
      </c>
      <c r="Q78" s="57">
        <v>4378</v>
      </c>
    </row>
    <row r="79" spans="1:17" x14ac:dyDescent="0.35">
      <c r="A79" t="s">
        <v>410</v>
      </c>
      <c r="B79" s="57">
        <v>360</v>
      </c>
      <c r="C79" s="57">
        <v>878</v>
      </c>
      <c r="D79" s="57">
        <v>19433</v>
      </c>
      <c r="E79" s="4">
        <v>36.457142857142856</v>
      </c>
      <c r="F79" s="4">
        <v>23.085714285714285</v>
      </c>
      <c r="G79" s="74">
        <v>34.538571428571423</v>
      </c>
      <c r="H79" s="74">
        <v>16.982857142857142</v>
      </c>
      <c r="I79" s="74">
        <v>67.011428571428567</v>
      </c>
      <c r="J79" s="74">
        <v>34.208571428571432</v>
      </c>
      <c r="K79" s="74">
        <v>13.134285714285713</v>
      </c>
      <c r="L79" s="74">
        <v>43.22428571428572</v>
      </c>
      <c r="M79" s="74">
        <v>49.171428571428578</v>
      </c>
      <c r="N79" s="74">
        <v>24.788571428571426</v>
      </c>
      <c r="O79" s="74">
        <v>9.2357142857142858</v>
      </c>
      <c r="P79" s="74">
        <v>66.888571428571424</v>
      </c>
      <c r="Q79" s="57">
        <v>4607</v>
      </c>
    </row>
    <row r="80" spans="1:17" x14ac:dyDescent="0.35">
      <c r="A80" t="s">
        <v>450</v>
      </c>
      <c r="B80" s="57">
        <v>368</v>
      </c>
      <c r="C80" s="72">
        <v>914</v>
      </c>
      <c r="D80" s="57">
        <v>18599</v>
      </c>
      <c r="E80" s="4">
        <v>34.528571428571425</v>
      </c>
      <c r="F80" s="4">
        <v>22.528571428571432</v>
      </c>
      <c r="G80" s="74">
        <v>36.89</v>
      </c>
      <c r="H80" s="74">
        <v>18.63</v>
      </c>
      <c r="I80" s="74">
        <v>68.621428571428567</v>
      </c>
      <c r="J80" s="74">
        <v>36.631428571428572</v>
      </c>
      <c r="K80" s="74">
        <v>15.837142857142856</v>
      </c>
      <c r="L80" s="74">
        <v>45.091428571428573</v>
      </c>
      <c r="M80" s="74">
        <v>52.050000000000004</v>
      </c>
      <c r="N80" s="74">
        <v>27.594285714285711</v>
      </c>
      <c r="O80" s="74">
        <v>11.198571428571428</v>
      </c>
      <c r="P80" s="74">
        <v>73.188571428571436</v>
      </c>
      <c r="Q80" s="57">
        <v>4872</v>
      </c>
    </row>
    <row r="81" spans="1:17" x14ac:dyDescent="0.35">
      <c r="A81" t="s">
        <v>456</v>
      </c>
      <c r="B81" s="57">
        <v>376</v>
      </c>
      <c r="C81" s="57">
        <v>896</v>
      </c>
      <c r="D81" s="57">
        <v>15989</v>
      </c>
      <c r="E81" s="4">
        <v>35.614285714285714</v>
      </c>
      <c r="F81" s="4">
        <v>36.74285714285714</v>
      </c>
      <c r="G81" s="74">
        <v>39.870000000000005</v>
      </c>
      <c r="H81" s="74">
        <v>20.128571428571426</v>
      </c>
      <c r="I81" s="74">
        <v>69.394285714285715</v>
      </c>
      <c r="J81" s="74">
        <v>39.794285714285714</v>
      </c>
      <c r="K81" s="74">
        <v>18.307142857142853</v>
      </c>
      <c r="L81" s="74">
        <v>56.292857142857144</v>
      </c>
      <c r="M81" s="74">
        <v>53.217142857142854</v>
      </c>
      <c r="N81" s="74">
        <v>31.555714285714284</v>
      </c>
      <c r="O81" s="74">
        <v>13.362857142857141</v>
      </c>
      <c r="P81" s="74">
        <v>75.322857142857146</v>
      </c>
      <c r="Q81" s="57">
        <v>5673</v>
      </c>
    </row>
    <row r="82" spans="1:17" x14ac:dyDescent="0.35">
      <c r="A82" t="s">
        <v>465</v>
      </c>
      <c r="B82" s="57">
        <v>370</v>
      </c>
      <c r="C82" s="57">
        <v>906</v>
      </c>
      <c r="D82" s="57">
        <v>24203</v>
      </c>
      <c r="E82" s="4">
        <v>36.085714285714282</v>
      </c>
      <c r="F82" s="4">
        <v>37.785714285714285</v>
      </c>
      <c r="G82" s="74">
        <v>39.135714285714286</v>
      </c>
      <c r="H82" s="74">
        <v>19.307142857142853</v>
      </c>
      <c r="I82" s="74">
        <v>65.740000000000009</v>
      </c>
      <c r="J82" s="74">
        <v>39.268571428571427</v>
      </c>
      <c r="K82" s="74">
        <v>20.521428571428572</v>
      </c>
      <c r="L82" s="74">
        <v>52.895714285714284</v>
      </c>
      <c r="M82" s="74">
        <v>51.971428571428568</v>
      </c>
      <c r="N82" s="74">
        <v>32.128571428571426</v>
      </c>
      <c r="O82" s="74">
        <v>14.837142857142856</v>
      </c>
      <c r="P82" s="74">
        <v>73.824285714285708</v>
      </c>
      <c r="Q82" s="57">
        <v>5195</v>
      </c>
    </row>
    <row r="83" spans="1:17" x14ac:dyDescent="0.35">
      <c r="A83" t="s">
        <v>478</v>
      </c>
      <c r="B83" s="57">
        <v>392</v>
      </c>
      <c r="C83" s="57">
        <v>956</v>
      </c>
      <c r="D83" s="57">
        <v>34401</v>
      </c>
      <c r="E83" s="4">
        <v>36.371428571428574</v>
      </c>
      <c r="F83" s="4">
        <v>34.628571428571426</v>
      </c>
      <c r="G83" s="74">
        <v>40.795714285714283</v>
      </c>
      <c r="H83" s="74">
        <v>21.107142857142858</v>
      </c>
      <c r="I83" s="74">
        <v>65.51428571428572</v>
      </c>
      <c r="J83" s="74">
        <v>43.488571428571433</v>
      </c>
      <c r="K83" s="74">
        <v>23.398571428571433</v>
      </c>
      <c r="L83" s="74">
        <v>49.17</v>
      </c>
      <c r="M83" s="74">
        <v>57.221428571428568</v>
      </c>
      <c r="N83" s="74">
        <v>34.544285714285714</v>
      </c>
      <c r="O83" s="74">
        <v>17.529999999999998</v>
      </c>
      <c r="P83" s="74">
        <v>74.505714285714276</v>
      </c>
      <c r="Q83" s="57">
        <v>5757</v>
      </c>
    </row>
    <row r="84" spans="1:17" x14ac:dyDescent="0.35">
      <c r="A84" t="s">
        <v>495</v>
      </c>
      <c r="B84" s="57">
        <v>393</v>
      </c>
      <c r="C84" s="57">
        <v>972</v>
      </c>
      <c r="D84" s="57">
        <v>49356</v>
      </c>
      <c r="E84" s="4">
        <v>36.871428571428574</v>
      </c>
      <c r="F84" s="4">
        <v>39.24285714285714</v>
      </c>
      <c r="G84" s="74">
        <v>43.062857142857141</v>
      </c>
      <c r="H84" s="74">
        <v>21.21142857142857</v>
      </c>
      <c r="I84" s="74">
        <v>66.820000000000007</v>
      </c>
      <c r="J84" s="74">
        <v>45.827142857142853</v>
      </c>
      <c r="K84" s="74">
        <v>26.604285714285716</v>
      </c>
      <c r="L84" s="74">
        <v>49.271428571428565</v>
      </c>
      <c r="M84" s="74">
        <v>60.651428571428575</v>
      </c>
      <c r="N84" s="74">
        <v>38.398571428571429</v>
      </c>
      <c r="O84" s="74">
        <v>21.669999999999998</v>
      </c>
      <c r="P84" s="74">
        <v>74.478571428571428</v>
      </c>
      <c r="Q84" s="57">
        <v>6550</v>
      </c>
    </row>
    <row r="85" spans="1:17" x14ac:dyDescent="0.35">
      <c r="A85" t="s">
        <v>496</v>
      </c>
      <c r="B85" s="57">
        <v>390</v>
      </c>
      <c r="C85" s="57">
        <v>956</v>
      </c>
      <c r="D85" s="57">
        <v>39160</v>
      </c>
      <c r="E85" s="4">
        <v>37.085714285714282</v>
      </c>
      <c r="F85" s="4">
        <v>43.8</v>
      </c>
      <c r="G85" s="74">
        <v>47.47571428571429</v>
      </c>
      <c r="H85" s="74">
        <v>24.7</v>
      </c>
      <c r="I85" s="74">
        <v>66.987142857142857</v>
      </c>
      <c r="J85" s="74">
        <v>53.610000000000007</v>
      </c>
      <c r="K85" s="74">
        <v>30.681428571428572</v>
      </c>
      <c r="L85" s="74">
        <v>56.139999999999993</v>
      </c>
      <c r="M85" s="74">
        <v>64.38428571428571</v>
      </c>
      <c r="N85" s="74">
        <v>44.162857142857142</v>
      </c>
      <c r="O85" s="74">
        <v>31.262857142857143</v>
      </c>
      <c r="P85" s="74">
        <v>80.507142857142853</v>
      </c>
      <c r="Q85" s="57">
        <v>9544</v>
      </c>
    </row>
    <row r="86" spans="1:17" x14ac:dyDescent="0.35">
      <c r="A86" t="s">
        <v>502</v>
      </c>
      <c r="B86" s="57">
        <v>398</v>
      </c>
      <c r="C86" s="57">
        <v>966</v>
      </c>
      <c r="D86" s="57">
        <v>29061</v>
      </c>
      <c r="E86" s="4">
        <v>38.171428571428571</v>
      </c>
      <c r="F86" s="4">
        <v>45.442857142857143</v>
      </c>
      <c r="G86" s="74">
        <v>51.628571428571433</v>
      </c>
      <c r="H86" s="74">
        <v>29.577142857142857</v>
      </c>
      <c r="I86" s="74">
        <v>67.19714285714285</v>
      </c>
      <c r="J86" s="74">
        <v>64.05285714285715</v>
      </c>
      <c r="K86" s="74">
        <v>41.661428571428573</v>
      </c>
      <c r="L86" s="74">
        <v>57.07714285714286</v>
      </c>
      <c r="M86" s="74">
        <v>65.489999999999995</v>
      </c>
      <c r="N86" s="74">
        <v>49.347142857142856</v>
      </c>
      <c r="O86" s="74">
        <v>39.767142857142851</v>
      </c>
      <c r="P86" s="74">
        <v>82.277142857142849</v>
      </c>
      <c r="Q86" s="57">
        <v>11481</v>
      </c>
    </row>
    <row r="87" spans="1:17" x14ac:dyDescent="0.35">
      <c r="A87" t="s">
        <v>514</v>
      </c>
      <c r="B87" s="57">
        <v>408</v>
      </c>
      <c r="C87" s="57">
        <v>989</v>
      </c>
      <c r="D87" s="57">
        <v>23425</v>
      </c>
      <c r="E87" s="4">
        <v>39.771428571428565</v>
      </c>
      <c r="F87" s="4">
        <v>49.671428571428571</v>
      </c>
      <c r="G87" s="74">
        <v>54.914285714285711</v>
      </c>
      <c r="H87" s="74">
        <v>33.22571428571429</v>
      </c>
      <c r="I87" s="74">
        <v>68.791428571428568</v>
      </c>
      <c r="J87" s="74">
        <v>70.940000000000012</v>
      </c>
      <c r="K87" s="74">
        <v>51.27</v>
      </c>
      <c r="L87" s="74">
        <v>54.201428571428565</v>
      </c>
      <c r="M87" s="74">
        <v>66.537142857142854</v>
      </c>
      <c r="N87" s="74">
        <v>53.998571428571431</v>
      </c>
      <c r="O87" s="74">
        <v>46.701428571428565</v>
      </c>
      <c r="P87" s="74">
        <v>83.715714285714284</v>
      </c>
      <c r="Q87" s="57">
        <v>13658</v>
      </c>
    </row>
    <row r="88" spans="1:17" x14ac:dyDescent="0.35">
      <c r="A88" t="s">
        <v>515</v>
      </c>
      <c r="B88" s="57">
        <v>412</v>
      </c>
      <c r="C88" s="57">
        <v>996</v>
      </c>
      <c r="D88" s="57">
        <v>18932</v>
      </c>
      <c r="E88" s="4">
        <v>41.300000000000004</v>
      </c>
      <c r="F88" s="4">
        <v>52.285714285714292</v>
      </c>
      <c r="G88" s="74">
        <v>57.948571428571434</v>
      </c>
      <c r="H88" s="74">
        <v>36.854285714285709</v>
      </c>
      <c r="I88" s="74">
        <v>70.855714285714285</v>
      </c>
      <c r="J88" s="74">
        <v>74.325714285714284</v>
      </c>
      <c r="K88" s="74">
        <v>59.269999999999996</v>
      </c>
      <c r="L88" s="74">
        <v>51.984285714285711</v>
      </c>
      <c r="M88" s="74">
        <v>67.765714285714282</v>
      </c>
      <c r="N88" s="74">
        <v>59.314285714285724</v>
      </c>
      <c r="O88" s="74">
        <v>51.702857142857134</v>
      </c>
      <c r="P88" s="74">
        <v>83.511428571428581</v>
      </c>
      <c r="Q88" s="57">
        <v>15328</v>
      </c>
    </row>
    <row r="89" spans="1:17" x14ac:dyDescent="0.35">
      <c r="A89" t="s">
        <v>516</v>
      </c>
      <c r="B89" s="57">
        <v>414</v>
      </c>
      <c r="C89" s="57">
        <v>1028</v>
      </c>
      <c r="D89" s="57">
        <v>19690</v>
      </c>
      <c r="E89" s="4">
        <v>43.042857142857137</v>
      </c>
      <c r="F89" s="4">
        <v>55.085714285714289</v>
      </c>
      <c r="G89" s="74">
        <v>63.174285714285709</v>
      </c>
      <c r="H89" s="74">
        <v>43.06428571428571</v>
      </c>
      <c r="I89" s="74">
        <v>74.054285714285712</v>
      </c>
      <c r="J89" s="74">
        <v>80.527142857142863</v>
      </c>
      <c r="K89" s="74">
        <v>67.248571428571424</v>
      </c>
      <c r="L89" s="74">
        <v>60.900000000000013</v>
      </c>
      <c r="M89" s="74">
        <v>70.688571428571422</v>
      </c>
      <c r="N89" s="74">
        <v>63.377142857142871</v>
      </c>
      <c r="O89" s="74">
        <v>58.807142857142857</v>
      </c>
      <c r="P89" s="74">
        <v>87.065714285714293</v>
      </c>
      <c r="Q89" s="57">
        <v>16686</v>
      </c>
    </row>
    <row r="90" spans="1:17" x14ac:dyDescent="0.35">
      <c r="A90" t="s">
        <v>533</v>
      </c>
      <c r="B90" s="57">
        <v>427</v>
      </c>
      <c r="C90" s="57">
        <v>1048</v>
      </c>
      <c r="D90" s="57">
        <v>12311</v>
      </c>
      <c r="E90" s="4">
        <v>44.1</v>
      </c>
      <c r="F90" s="4">
        <v>54.214285714285708</v>
      </c>
      <c r="G90" s="74">
        <v>67.155714285714282</v>
      </c>
      <c r="H90" s="74">
        <v>48.052857142857142</v>
      </c>
      <c r="I90" s="74">
        <v>78.224285714285699</v>
      </c>
      <c r="J90" s="74">
        <v>84.658571428571435</v>
      </c>
      <c r="K90" s="74">
        <v>73.75</v>
      </c>
      <c r="L90" s="74">
        <v>63.047142857142852</v>
      </c>
      <c r="M90" s="74">
        <v>74.348571428571432</v>
      </c>
      <c r="N90" s="74">
        <v>67.760000000000005</v>
      </c>
      <c r="O90" s="74">
        <v>63.464285714285722</v>
      </c>
      <c r="P90" s="74">
        <v>89.899999999999991</v>
      </c>
      <c r="Q90" s="57">
        <v>19069</v>
      </c>
    </row>
    <row r="91" spans="1:17" x14ac:dyDescent="0.35">
      <c r="A91" t="s">
        <v>543</v>
      </c>
      <c r="B91" s="57">
        <v>404</v>
      </c>
      <c r="C91" s="57">
        <v>1044</v>
      </c>
      <c r="D91" s="57">
        <v>15681</v>
      </c>
      <c r="E91" s="4">
        <v>46.014285714285712</v>
      </c>
      <c r="F91" s="4">
        <v>59.528571428571432</v>
      </c>
      <c r="G91" s="74">
        <v>67.221428571428575</v>
      </c>
      <c r="H91" s="74">
        <v>48.855714285714285</v>
      </c>
      <c r="I91" s="74">
        <v>78.77</v>
      </c>
      <c r="J91" s="74">
        <v>83.458571428571432</v>
      </c>
      <c r="K91" s="74">
        <v>78.072857142857146</v>
      </c>
      <c r="L91" s="74">
        <v>55.521428571428579</v>
      </c>
      <c r="M91" s="74">
        <v>71.784285714285701</v>
      </c>
      <c r="N91" s="74">
        <v>68.262857142857129</v>
      </c>
      <c r="O91" s="74">
        <v>70.338571428571427</v>
      </c>
      <c r="P91" s="74">
        <v>88.104285714285723</v>
      </c>
      <c r="Q91" s="57">
        <v>18932</v>
      </c>
    </row>
    <row r="92" spans="1:17" x14ac:dyDescent="0.35">
      <c r="A92" t="s">
        <v>544</v>
      </c>
      <c r="B92" s="57">
        <v>412</v>
      </c>
      <c r="C92" s="57">
        <v>1021</v>
      </c>
      <c r="D92" s="57">
        <v>12235</v>
      </c>
      <c r="E92" s="4">
        <v>47.285714285714285</v>
      </c>
      <c r="F92" s="4">
        <v>62.857142857142854</v>
      </c>
      <c r="G92" s="74">
        <v>65.257142857142867</v>
      </c>
      <c r="H92" s="74">
        <v>45.148571428571429</v>
      </c>
      <c r="I92" s="74">
        <v>74.844285714285704</v>
      </c>
      <c r="J92" s="74">
        <v>80.715714285714284</v>
      </c>
      <c r="K92" s="74">
        <v>75.911428571428587</v>
      </c>
      <c r="L92" s="74">
        <v>54.984285714285718</v>
      </c>
      <c r="M92" s="74">
        <v>69.465714285714284</v>
      </c>
      <c r="N92" s="74">
        <v>65.710000000000008</v>
      </c>
      <c r="O92" s="74">
        <v>71.832857142857151</v>
      </c>
      <c r="P92" s="74">
        <v>82.948571428571427</v>
      </c>
      <c r="Q92" s="57">
        <v>19135</v>
      </c>
    </row>
    <row r="93" spans="1:17" x14ac:dyDescent="0.35">
      <c r="A93" t="s">
        <v>550</v>
      </c>
      <c r="B93" s="57">
        <v>405</v>
      </c>
      <c r="C93" s="57">
        <v>1007</v>
      </c>
      <c r="D93" s="57">
        <v>8427</v>
      </c>
      <c r="E93" s="4">
        <v>48.171428571428578</v>
      </c>
      <c r="F93" s="4">
        <v>66.614285714285714</v>
      </c>
      <c r="G93" s="74">
        <v>65.682857142857145</v>
      </c>
      <c r="H93" s="74">
        <v>45.517142857142858</v>
      </c>
      <c r="I93" s="74">
        <v>72.625714285714281</v>
      </c>
      <c r="J93" s="74">
        <v>82.45714285714287</v>
      </c>
      <c r="K93" s="74">
        <v>74</v>
      </c>
      <c r="L93" s="74">
        <v>62.398571428571429</v>
      </c>
      <c r="M93" s="74">
        <v>72.398571428571429</v>
      </c>
      <c r="N93" s="74">
        <v>63.452857142857134</v>
      </c>
      <c r="O93" s="74">
        <v>69.02</v>
      </c>
      <c r="P93" s="74">
        <v>86.465714285714284</v>
      </c>
      <c r="Q93" s="57">
        <v>19850</v>
      </c>
    </row>
    <row r="94" spans="1:17" x14ac:dyDescent="0.35">
      <c r="A94" t="s">
        <v>567</v>
      </c>
      <c r="B94" s="57">
        <v>450</v>
      </c>
      <c r="C94" s="57">
        <v>1085</v>
      </c>
      <c r="D94" s="57">
        <v>9172</v>
      </c>
      <c r="E94" s="4">
        <v>50.01428571428572</v>
      </c>
      <c r="F94" s="4">
        <v>73.085714285714275</v>
      </c>
      <c r="G94" s="74">
        <v>65.895714285714291</v>
      </c>
      <c r="H94" s="74">
        <v>46.097142857142856</v>
      </c>
      <c r="I94" s="74">
        <v>71.871428571428581</v>
      </c>
      <c r="J94" s="74">
        <v>79.978571428571414</v>
      </c>
      <c r="K94" s="74">
        <v>72.275714285714287</v>
      </c>
      <c r="L94" s="74">
        <v>71.661428571428573</v>
      </c>
      <c r="M94" s="74">
        <v>74.539999999999992</v>
      </c>
      <c r="N94" s="74">
        <v>62.052857142857142</v>
      </c>
      <c r="O94" s="74">
        <v>61.752857142857138</v>
      </c>
      <c r="P94" s="74">
        <v>89.275714285714272</v>
      </c>
      <c r="Q94" s="57">
        <v>19500</v>
      </c>
    </row>
    <row r="95" spans="1:17" x14ac:dyDescent="0.35">
      <c r="A95" t="s">
        <v>572</v>
      </c>
      <c r="B95" s="57">
        <v>437</v>
      </c>
      <c r="C95" s="57">
        <v>1061</v>
      </c>
      <c r="D95" s="57">
        <v>8823</v>
      </c>
      <c r="E95" s="4">
        <v>50.771428571428579</v>
      </c>
      <c r="F95" s="4">
        <v>61.814285714285724</v>
      </c>
      <c r="G95" s="74">
        <v>59.892857142857146</v>
      </c>
      <c r="H95" s="74">
        <v>39.974285714285713</v>
      </c>
      <c r="I95" s="74">
        <v>69.984285714285718</v>
      </c>
      <c r="J95" s="74">
        <v>76.262857142857143</v>
      </c>
      <c r="K95" s="74">
        <v>63.934285714285707</v>
      </c>
      <c r="L95" s="74">
        <v>64.054285714285726</v>
      </c>
      <c r="M95" s="74">
        <v>68.582857142857151</v>
      </c>
      <c r="N95" s="74">
        <v>56.871428571428574</v>
      </c>
      <c r="O95" s="74">
        <v>49.335714285714289</v>
      </c>
      <c r="P95" s="74">
        <v>86.078571428571436</v>
      </c>
      <c r="Q95" s="57">
        <v>18766</v>
      </c>
    </row>
    <row r="96" spans="1:17" x14ac:dyDescent="0.35">
      <c r="A96" t="s">
        <v>579</v>
      </c>
      <c r="B96" s="57">
        <v>426</v>
      </c>
      <c r="C96" s="57">
        <v>1070</v>
      </c>
      <c r="D96" s="57">
        <v>11780</v>
      </c>
      <c r="E96" s="4">
        <v>51.428571428571431</v>
      </c>
      <c r="F96" s="4">
        <v>65.414285714285725</v>
      </c>
      <c r="G96" s="74">
        <v>57.978571428571421</v>
      </c>
      <c r="H96" s="74">
        <v>38.025714285714287</v>
      </c>
      <c r="I96" s="74">
        <v>69.174285714285716</v>
      </c>
      <c r="J96" s="74">
        <v>73.575714285714284</v>
      </c>
      <c r="K96" s="74">
        <v>62.312857142857148</v>
      </c>
      <c r="L96" s="74">
        <v>63.971428571428568</v>
      </c>
      <c r="M96" s="74">
        <v>65.958571428571432</v>
      </c>
      <c r="N96" s="74">
        <v>54.76285714285715</v>
      </c>
      <c r="O96" s="74">
        <v>44.24</v>
      </c>
      <c r="P96" s="74">
        <v>82.531428571428563</v>
      </c>
      <c r="Q96" s="57">
        <v>18654</v>
      </c>
    </row>
    <row r="97" spans="1:17" x14ac:dyDescent="0.35">
      <c r="A97" t="s">
        <v>586</v>
      </c>
      <c r="B97" s="57">
        <v>371</v>
      </c>
      <c r="C97" s="57">
        <v>952</v>
      </c>
      <c r="D97" s="57">
        <v>10993</v>
      </c>
      <c r="E97" s="4">
        <v>52.128571428571433</v>
      </c>
      <c r="F97" s="4">
        <v>71.642857142857139</v>
      </c>
      <c r="G97" s="74">
        <v>56.722857142857144</v>
      </c>
      <c r="H97" s="74">
        <v>35.518571428571427</v>
      </c>
      <c r="I97" s="74">
        <v>68.59</v>
      </c>
      <c r="J97" s="74">
        <v>74.202857142857141</v>
      </c>
      <c r="K97" s="74">
        <v>58.56</v>
      </c>
      <c r="L97" s="74">
        <v>61.402857142857137</v>
      </c>
      <c r="M97" s="74">
        <v>67.547142857142859</v>
      </c>
      <c r="N97" s="74">
        <v>53.26</v>
      </c>
      <c r="O97" s="74">
        <v>40.644285714285715</v>
      </c>
      <c r="P97" s="74">
        <v>83.028571428571439</v>
      </c>
      <c r="Q97" s="57">
        <v>18198</v>
      </c>
    </row>
    <row r="98" spans="1:17" x14ac:dyDescent="0.35">
      <c r="A98" t="s">
        <v>597</v>
      </c>
      <c r="B98" s="57">
        <v>460</v>
      </c>
      <c r="C98" s="57">
        <v>1072</v>
      </c>
      <c r="D98" s="57">
        <v>32044</v>
      </c>
      <c r="E98" s="4">
        <v>52.728571428571442</v>
      </c>
      <c r="F98" s="4">
        <v>73.685714285714283</v>
      </c>
      <c r="G98" s="74">
        <v>58.448571428571427</v>
      </c>
      <c r="H98" s="74">
        <v>35.26285714285715</v>
      </c>
      <c r="I98" s="74">
        <v>69.511428571428581</v>
      </c>
      <c r="J98" s="74">
        <v>73.789999999999992</v>
      </c>
      <c r="K98" s="74">
        <v>54.06</v>
      </c>
      <c r="L98" s="74">
        <v>73.631428571428586</v>
      </c>
      <c r="M98" s="74">
        <v>73.784285714285716</v>
      </c>
      <c r="N98" s="74">
        <v>52.25</v>
      </c>
      <c r="O98" s="74">
        <v>38.174285714285716</v>
      </c>
      <c r="P98" s="74">
        <v>86.861428571428561</v>
      </c>
      <c r="Q98" s="57">
        <v>17155</v>
      </c>
    </row>
    <row r="99" spans="1:17" x14ac:dyDescent="0.35">
      <c r="A99" t="s">
        <v>603</v>
      </c>
      <c r="B99" s="57">
        <v>409</v>
      </c>
      <c r="C99" s="57">
        <v>988</v>
      </c>
      <c r="D99" s="57">
        <v>13563</v>
      </c>
      <c r="E99" s="4">
        <v>54.357142857142868</v>
      </c>
      <c r="F99" s="4">
        <v>77.142857142857139</v>
      </c>
      <c r="G99" s="74">
        <v>56.421428571428564</v>
      </c>
      <c r="H99" s="74">
        <v>36.618571428571428</v>
      </c>
      <c r="I99" s="74">
        <v>69.158571428571435</v>
      </c>
      <c r="J99" s="74">
        <v>71.074285714285708</v>
      </c>
      <c r="K99" s="74">
        <v>51.384285714285717</v>
      </c>
      <c r="L99" s="74">
        <v>72.527142857142863</v>
      </c>
      <c r="M99" s="74">
        <v>71.440000000000012</v>
      </c>
      <c r="N99" s="74">
        <v>48.89</v>
      </c>
      <c r="O99" s="74">
        <v>33.412857142857142</v>
      </c>
      <c r="P99" s="74">
        <v>85.272857142857134</v>
      </c>
      <c r="Q99" s="57">
        <v>16131</v>
      </c>
    </row>
    <row r="100" spans="1:17" x14ac:dyDescent="0.35">
      <c r="A100" t="s">
        <v>609</v>
      </c>
      <c r="B100" s="57">
        <v>434</v>
      </c>
      <c r="C100" s="57">
        <v>1038</v>
      </c>
      <c r="D100" s="57">
        <v>12008</v>
      </c>
      <c r="E100" s="4">
        <v>55.1</v>
      </c>
      <c r="F100" s="4">
        <v>76.01428571428572</v>
      </c>
      <c r="G100" s="74">
        <v>54</v>
      </c>
      <c r="H100" s="74">
        <v>33.43571428571429</v>
      </c>
      <c r="I100" s="74">
        <v>67.891428571428577</v>
      </c>
      <c r="J100" s="74">
        <v>66.571428571428584</v>
      </c>
      <c r="K100" s="74">
        <v>49.331428571428567</v>
      </c>
      <c r="L100" s="74">
        <v>65.798571428571421</v>
      </c>
      <c r="M100" s="74">
        <v>69.658571428571435</v>
      </c>
      <c r="N100" s="74">
        <v>47.275714285714287</v>
      </c>
      <c r="O100" s="74">
        <v>29.785714285714285</v>
      </c>
      <c r="P100" s="74">
        <v>80.321428571428569</v>
      </c>
      <c r="Q100" s="57">
        <v>15374</v>
      </c>
    </row>
    <row r="101" spans="1:17" x14ac:dyDescent="0.35">
      <c r="A101" t="s">
        <v>615</v>
      </c>
      <c r="B101" s="57">
        <v>437</v>
      </c>
      <c r="C101" s="57">
        <v>1025</v>
      </c>
      <c r="D101" s="57">
        <v>10323</v>
      </c>
      <c r="E101" s="4">
        <v>55.942857142857143</v>
      </c>
      <c r="F101" s="4">
        <v>77.657142857142858</v>
      </c>
      <c r="G101" s="74">
        <v>51.782857142857139</v>
      </c>
      <c r="H101" s="74">
        <v>30.868571428571425</v>
      </c>
      <c r="I101" s="74">
        <v>67.374285714285719</v>
      </c>
      <c r="J101" s="74">
        <v>64.511428571428581</v>
      </c>
      <c r="K101" s="74">
        <v>45.464285714285715</v>
      </c>
      <c r="L101" s="74">
        <v>65.789999999999992</v>
      </c>
      <c r="M101" s="74">
        <v>66.25</v>
      </c>
      <c r="N101" s="74">
        <v>44.338571428571427</v>
      </c>
      <c r="O101" s="74">
        <v>28.677142857142854</v>
      </c>
      <c r="P101" s="74">
        <v>77.741428571428585</v>
      </c>
      <c r="Q101" s="57">
        <v>14406</v>
      </c>
    </row>
    <row r="102" spans="1:17" x14ac:dyDescent="0.35">
      <c r="A102" t="s">
        <v>623</v>
      </c>
      <c r="B102" s="57">
        <v>387</v>
      </c>
      <c r="C102" s="57">
        <v>990</v>
      </c>
      <c r="D102" s="57">
        <v>6651</v>
      </c>
      <c r="E102" s="4">
        <v>57.014285714285712</v>
      </c>
      <c r="F102" s="4">
        <v>80.814285714285717</v>
      </c>
      <c r="G102" s="74">
        <v>53.184285714285714</v>
      </c>
      <c r="H102" s="74">
        <v>32.475714285714282</v>
      </c>
      <c r="I102" s="74">
        <v>68.664285714285711</v>
      </c>
      <c r="J102" s="74">
        <v>65.322857142857146</v>
      </c>
      <c r="K102" s="74">
        <v>45.058571428571426</v>
      </c>
      <c r="L102" s="74">
        <v>71.064285714285717</v>
      </c>
      <c r="M102" s="74">
        <v>68.531428571428577</v>
      </c>
      <c r="N102" s="74">
        <v>44.197142857142858</v>
      </c>
      <c r="O102" s="74">
        <v>29.889999999999997</v>
      </c>
      <c r="P102" s="74">
        <v>79.211428571428584</v>
      </c>
      <c r="Q102" s="57">
        <v>14539</v>
      </c>
    </row>
    <row r="103" spans="1:17" x14ac:dyDescent="0.35">
      <c r="A103" t="s">
        <v>630</v>
      </c>
      <c r="B103" s="57">
        <v>441</v>
      </c>
      <c r="C103" s="57">
        <v>1067</v>
      </c>
      <c r="D103" s="57">
        <v>6971</v>
      </c>
      <c r="E103" s="4">
        <v>57.542857142857144</v>
      </c>
      <c r="F103" s="4">
        <v>76.171428571428578</v>
      </c>
      <c r="G103" s="74">
        <v>54.321428571428569</v>
      </c>
      <c r="H103" s="74">
        <v>28.338571428571431</v>
      </c>
      <c r="I103" s="74">
        <v>71.982857142857142</v>
      </c>
      <c r="J103" s="74">
        <v>69.488571428571433</v>
      </c>
      <c r="K103" s="74">
        <v>43.384285714285717</v>
      </c>
      <c r="L103" s="74">
        <v>71.815714285714293</v>
      </c>
      <c r="M103" s="74">
        <v>72.721428571428575</v>
      </c>
      <c r="N103" s="74">
        <v>45.552857142857142</v>
      </c>
      <c r="O103" s="74">
        <v>27.2</v>
      </c>
      <c r="P103" s="74">
        <v>83.748571428571424</v>
      </c>
      <c r="Q103" s="57">
        <v>12117</v>
      </c>
    </row>
    <row r="104" spans="1:17" x14ac:dyDescent="0.35">
      <c r="A104" t="s">
        <v>637</v>
      </c>
      <c r="B104" s="57">
        <v>443</v>
      </c>
      <c r="C104" s="57">
        <v>1065</v>
      </c>
      <c r="D104" s="57">
        <v>7676</v>
      </c>
      <c r="E104" s="4">
        <v>55.728571428571421</v>
      </c>
      <c r="F104" s="4">
        <v>66.114285714285714</v>
      </c>
      <c r="G104" s="74">
        <v>46.897142857142853</v>
      </c>
      <c r="H104" s="74">
        <v>23.080000000000002</v>
      </c>
      <c r="I104" s="74">
        <v>70.417142857142849</v>
      </c>
      <c r="J104" s="74">
        <v>55.372857142857143</v>
      </c>
      <c r="K104" s="74">
        <v>28.31</v>
      </c>
      <c r="L104" s="74">
        <v>68.088571428571427</v>
      </c>
      <c r="M104" s="74">
        <v>63.76</v>
      </c>
      <c r="N104" s="74">
        <v>35.875714285714288</v>
      </c>
      <c r="O104" s="74">
        <v>21.357142857142858</v>
      </c>
      <c r="P104" s="74">
        <v>75.08142857142856</v>
      </c>
      <c r="Q104" s="57">
        <v>8939</v>
      </c>
    </row>
    <row r="105" spans="1:17" x14ac:dyDescent="0.35">
      <c r="A105" t="s">
        <v>648</v>
      </c>
      <c r="B105" s="57">
        <v>433</v>
      </c>
      <c r="C105" s="57">
        <v>1072</v>
      </c>
      <c r="D105" s="57">
        <v>4693</v>
      </c>
      <c r="E105" s="4">
        <v>57.271428571428565</v>
      </c>
      <c r="F105" s="4">
        <v>76.100000000000009</v>
      </c>
      <c r="G105" s="74">
        <v>46.344285714285711</v>
      </c>
      <c r="H105" s="74">
        <v>23.047142857142855</v>
      </c>
      <c r="I105" s="74">
        <v>69.532857142857154</v>
      </c>
      <c r="J105" s="74">
        <v>54.728571428571421</v>
      </c>
      <c r="K105" s="74">
        <v>26.57</v>
      </c>
      <c r="L105" s="74">
        <v>62.44</v>
      </c>
      <c r="M105" s="74">
        <v>66.515714285714282</v>
      </c>
      <c r="N105" s="74">
        <v>34.802857142857142</v>
      </c>
      <c r="O105" s="74">
        <v>22.302857142857142</v>
      </c>
      <c r="P105" s="74">
        <v>75.52</v>
      </c>
      <c r="Q105" s="57">
        <v>7899</v>
      </c>
    </row>
    <row r="106" spans="1:17" x14ac:dyDescent="0.35">
      <c r="A106" t="s">
        <v>661</v>
      </c>
      <c r="B106" s="57">
        <v>438</v>
      </c>
      <c r="C106" s="57">
        <v>1069</v>
      </c>
      <c r="D106" s="57">
        <v>12300</v>
      </c>
      <c r="E106" s="4">
        <v>60.600000000000009</v>
      </c>
      <c r="F106" s="4">
        <v>80.871428571428552</v>
      </c>
      <c r="G106" s="74">
        <v>52.037142857142854</v>
      </c>
      <c r="H106" s="74">
        <v>28.258571428571429</v>
      </c>
      <c r="I106" s="74">
        <v>70.13</v>
      </c>
      <c r="J106" s="74">
        <v>64.424285714285716</v>
      </c>
      <c r="K106" s="74">
        <v>27.035714285714285</v>
      </c>
      <c r="L106" s="74">
        <v>69.161428571428573</v>
      </c>
      <c r="M106" s="74">
        <v>84.974285714285728</v>
      </c>
      <c r="N106" s="74">
        <v>36.67</v>
      </c>
      <c r="O106" s="74">
        <v>25.348571428571429</v>
      </c>
      <c r="P106" s="74">
        <v>85.297142857142845</v>
      </c>
      <c r="Q106" s="57">
        <v>7638</v>
      </c>
    </row>
    <row r="107" spans="1:17" x14ac:dyDescent="0.35">
      <c r="A107" t="s">
        <v>667</v>
      </c>
      <c r="B107" s="57">
        <v>453</v>
      </c>
      <c r="C107" s="57">
        <v>1099</v>
      </c>
      <c r="D107" s="57">
        <v>11314</v>
      </c>
      <c r="E107" s="4">
        <v>63.957142857142848</v>
      </c>
      <c r="F107" s="4">
        <v>86.142857142857139</v>
      </c>
      <c r="G107" s="74">
        <v>59.769999999999996</v>
      </c>
      <c r="H107" s="74">
        <v>34.845714285714287</v>
      </c>
      <c r="I107" s="74">
        <v>71.592857142857142</v>
      </c>
      <c r="J107" s="74">
        <v>75.624285714285719</v>
      </c>
      <c r="K107" s="74">
        <v>31.328571428571422</v>
      </c>
      <c r="L107" s="74">
        <v>81.947142857142836</v>
      </c>
      <c r="M107" s="74">
        <v>102.38428571428571</v>
      </c>
      <c r="N107" s="74">
        <v>41.534285714285716</v>
      </c>
      <c r="O107" s="74">
        <v>30.834285714285716</v>
      </c>
      <c r="P107" s="74">
        <v>94.877142857142857</v>
      </c>
      <c r="Q107" s="57">
        <v>9037</v>
      </c>
    </row>
    <row r="108" spans="1:17" x14ac:dyDescent="0.35">
      <c r="A108" t="s">
        <v>683</v>
      </c>
      <c r="B108" s="57">
        <v>428</v>
      </c>
      <c r="C108" s="57">
        <v>1102</v>
      </c>
      <c r="D108" s="57">
        <v>4569</v>
      </c>
      <c r="E108" s="4">
        <v>65.971428571428575</v>
      </c>
      <c r="F108" s="4">
        <v>87.728571428571428</v>
      </c>
      <c r="G108" s="74">
        <v>58.284285714285716</v>
      </c>
      <c r="H108" s="74">
        <v>33.632857142857141</v>
      </c>
      <c r="I108" s="74">
        <v>69.672857142857154</v>
      </c>
      <c r="J108" s="74">
        <v>79.05285714285715</v>
      </c>
      <c r="K108" s="74">
        <v>39.60857142857143</v>
      </c>
      <c r="L108" s="74">
        <v>68.627142857142857</v>
      </c>
      <c r="M108" s="74">
        <v>95.45</v>
      </c>
      <c r="N108" s="74">
        <v>45.747142857142862</v>
      </c>
      <c r="O108" s="74">
        <v>31.590000000000003</v>
      </c>
      <c r="P108" s="74">
        <v>86.525714285714301</v>
      </c>
      <c r="Q108" s="57">
        <v>10686</v>
      </c>
    </row>
    <row r="109" spans="1:17" x14ac:dyDescent="0.35">
      <c r="A109" t="s">
        <v>684</v>
      </c>
      <c r="B109" s="57">
        <v>487</v>
      </c>
      <c r="C109" s="57">
        <v>1172</v>
      </c>
      <c r="D109" s="57">
        <v>3402</v>
      </c>
      <c r="E109" s="4">
        <v>67.057142857142864</v>
      </c>
      <c r="F109" s="4">
        <v>91.271428571428586</v>
      </c>
      <c r="G109" s="74">
        <v>60.401428571428575</v>
      </c>
      <c r="H109" s="74">
        <v>31.491428571428571</v>
      </c>
      <c r="I109" s="74">
        <v>71.657142857142858</v>
      </c>
      <c r="J109" s="74">
        <v>87.749999999999986</v>
      </c>
      <c r="K109" s="74">
        <v>39.882857142857141</v>
      </c>
      <c r="L109" s="74">
        <v>64.592857142857142</v>
      </c>
      <c r="M109" s="74">
        <v>101.39857142857143</v>
      </c>
      <c r="N109" s="74">
        <v>49.698571428571427</v>
      </c>
      <c r="O109" s="74">
        <v>35.151428571428575</v>
      </c>
      <c r="P109" s="74">
        <v>87.227142857142866</v>
      </c>
      <c r="Q109" s="57">
        <v>13868</v>
      </c>
    </row>
    <row r="110" spans="1:17" x14ac:dyDescent="0.35">
      <c r="A110" t="s">
        <v>691</v>
      </c>
      <c r="B110" s="57">
        <v>387</v>
      </c>
      <c r="C110" s="57">
        <v>805</v>
      </c>
      <c r="D110" s="57">
        <v>1613</v>
      </c>
      <c r="E110" s="4">
        <v>67.742857142857147</v>
      </c>
      <c r="F110" s="4">
        <v>93.171428571428564</v>
      </c>
      <c r="G110" s="74">
        <v>61.215714285714292</v>
      </c>
      <c r="H110" s="74">
        <v>32.364285714285714</v>
      </c>
      <c r="I110" s="74">
        <v>85.854285714285723</v>
      </c>
      <c r="J110" s="74">
        <v>89.838571428571441</v>
      </c>
      <c r="K110" s="74">
        <v>34.1</v>
      </c>
      <c r="L110" s="74">
        <v>64.687142857142859</v>
      </c>
      <c r="M110" s="74">
        <v>98.591428571428551</v>
      </c>
      <c r="N110" s="74">
        <v>46.411428571428573</v>
      </c>
      <c r="O110" s="74">
        <v>40.502857142857145</v>
      </c>
      <c r="P110" s="74">
        <v>82.13857142857141</v>
      </c>
      <c r="Q110" s="57">
        <v>8878</v>
      </c>
    </row>
    <row r="111" spans="1:17" x14ac:dyDescent="0.35">
      <c r="A111" t="s">
        <v>692</v>
      </c>
      <c r="B111" s="57">
        <v>415</v>
      </c>
      <c r="C111" s="57">
        <v>868</v>
      </c>
      <c r="D111" s="57">
        <v>757</v>
      </c>
      <c r="E111" s="4">
        <v>68.328571428571422</v>
      </c>
      <c r="F111" s="4">
        <v>97.471428571428575</v>
      </c>
      <c r="G111" s="74">
        <v>47.798571428571435</v>
      </c>
      <c r="H111" s="74">
        <v>30.289999999999996</v>
      </c>
      <c r="I111" s="74">
        <v>67.222857142857137</v>
      </c>
      <c r="J111" s="74">
        <v>57.857142857142847</v>
      </c>
      <c r="K111" s="74">
        <v>27.301428571428573</v>
      </c>
      <c r="L111" s="74">
        <v>61.912857142857142</v>
      </c>
      <c r="M111" s="74">
        <v>68.634285714285724</v>
      </c>
      <c r="N111" s="74">
        <v>34.701428571428572</v>
      </c>
      <c r="O111" s="74">
        <v>36.26</v>
      </c>
      <c r="P111" s="74">
        <v>64.12</v>
      </c>
      <c r="Q111" s="57">
        <v>8691</v>
      </c>
    </row>
    <row r="112" spans="1:17" x14ac:dyDescent="0.35">
      <c r="A112" t="s">
        <v>700</v>
      </c>
      <c r="B112" s="57">
        <v>401</v>
      </c>
      <c r="C112" s="57">
        <v>947</v>
      </c>
      <c r="D112" s="57">
        <v>2580</v>
      </c>
      <c r="E112" s="4">
        <v>67.571428571428569</v>
      </c>
      <c r="F112" s="4">
        <v>78.400000000000006</v>
      </c>
      <c r="G112" s="74">
        <v>47.621428571428567</v>
      </c>
      <c r="H112" s="74">
        <v>25.69</v>
      </c>
      <c r="I112" s="74">
        <v>65.172857142857126</v>
      </c>
      <c r="J112" s="74">
        <v>55.352857142857147</v>
      </c>
      <c r="K112" s="74">
        <v>25.287142857142857</v>
      </c>
      <c r="L112" s="74">
        <v>81.748571428571424</v>
      </c>
      <c r="M112" s="74">
        <v>61.208571428571418</v>
      </c>
      <c r="N112" s="74">
        <v>35.078571428571429</v>
      </c>
      <c r="O112" s="74">
        <v>32.770000000000003</v>
      </c>
      <c r="P112" s="74">
        <v>67.478571428571428</v>
      </c>
      <c r="Q112" s="57">
        <v>9418</v>
      </c>
    </row>
    <row r="113" spans="1:17" x14ac:dyDescent="0.35">
      <c r="A113" t="s">
        <v>745</v>
      </c>
      <c r="B113" s="57">
        <v>404</v>
      </c>
      <c r="C113" s="57">
        <v>965</v>
      </c>
      <c r="D113" s="57">
        <v>3942</v>
      </c>
      <c r="E113" s="4">
        <v>64.7</v>
      </c>
      <c r="F113" s="4">
        <v>60.985714285714288</v>
      </c>
      <c r="G113" s="74">
        <v>46.419999999999995</v>
      </c>
      <c r="H113" s="74">
        <v>22.037142857142861</v>
      </c>
      <c r="I113" s="74">
        <v>65.489999999999995</v>
      </c>
      <c r="J113" s="74">
        <v>58.527142857142849</v>
      </c>
      <c r="K113" s="74">
        <v>23.394285714285711</v>
      </c>
      <c r="L113" s="74">
        <v>82.874285714285719</v>
      </c>
      <c r="M113" s="74">
        <v>60.231428571428573</v>
      </c>
      <c r="N113" s="74">
        <v>33.667142857142856</v>
      </c>
      <c r="O113" s="74">
        <v>25.155714285714286</v>
      </c>
      <c r="P113" s="74">
        <v>70.145714285714277</v>
      </c>
      <c r="Q113" s="57">
        <v>6980</v>
      </c>
    </row>
    <row r="114" spans="1:17" x14ac:dyDescent="0.35">
      <c r="A114" t="s">
        <v>759</v>
      </c>
      <c r="B114" s="57">
        <v>409</v>
      </c>
      <c r="C114" s="57">
        <v>1008</v>
      </c>
      <c r="D114" s="57">
        <v>9268</v>
      </c>
      <c r="E114" s="4">
        <v>62.714285714285708</v>
      </c>
      <c r="F114" s="4">
        <v>61.842857142857142</v>
      </c>
      <c r="G114" s="74">
        <v>43.970000000000006</v>
      </c>
      <c r="H114" s="74">
        <v>21.407142857142855</v>
      </c>
      <c r="I114" s="74">
        <v>65.647142857142867</v>
      </c>
      <c r="J114" s="74">
        <v>56.402857142857151</v>
      </c>
      <c r="K114" s="74">
        <v>23.085714285714285</v>
      </c>
      <c r="L114" s="74">
        <v>70.114285714285714</v>
      </c>
      <c r="M114" s="74">
        <v>58.177142857142847</v>
      </c>
      <c r="N114" s="74">
        <v>32.227142857142852</v>
      </c>
      <c r="O114" s="74">
        <v>21.904285714285713</v>
      </c>
      <c r="P114" s="74">
        <v>66.864285714285714</v>
      </c>
      <c r="Q114" s="57">
        <v>6088</v>
      </c>
    </row>
    <row r="115" spans="1:17" x14ac:dyDescent="0.35">
      <c r="A115" t="s">
        <v>766</v>
      </c>
      <c r="B115" s="57">
        <v>437</v>
      </c>
      <c r="C115" s="57">
        <v>1036</v>
      </c>
      <c r="D115" s="57">
        <v>10993</v>
      </c>
      <c r="E115" s="4">
        <v>62.51428571428572</v>
      </c>
      <c r="F115" s="4">
        <v>62.971428571428568</v>
      </c>
      <c r="G115" s="74">
        <v>47.13</v>
      </c>
      <c r="H115" s="74">
        <v>22.759999999999998</v>
      </c>
      <c r="I115" s="74">
        <v>66.772857142857148</v>
      </c>
      <c r="J115" s="74">
        <v>57.690000000000005</v>
      </c>
      <c r="K115" s="74">
        <v>23.630000000000003</v>
      </c>
      <c r="L115" s="74">
        <v>93.935714285714283</v>
      </c>
      <c r="M115" s="74">
        <v>58.861428571428576</v>
      </c>
      <c r="N115" s="74">
        <v>32.22571428571429</v>
      </c>
      <c r="O115" s="74">
        <v>19.091428571428573</v>
      </c>
      <c r="P115" s="74">
        <v>68.957142857142856</v>
      </c>
      <c r="Q115" s="57">
        <v>6034</v>
      </c>
    </row>
    <row r="116" spans="1:17" x14ac:dyDescent="0.35">
      <c r="A116" t="s">
        <v>776</v>
      </c>
      <c r="B116" s="57">
        <v>391</v>
      </c>
      <c r="C116" s="57">
        <v>977</v>
      </c>
      <c r="D116" s="57">
        <v>4465</v>
      </c>
      <c r="E116" s="4">
        <v>63.199999999999996</v>
      </c>
      <c r="F116" s="4">
        <v>64.885714285714286</v>
      </c>
      <c r="G116" s="74">
        <v>49.412857142857142</v>
      </c>
      <c r="H116" s="74">
        <v>23.077142857142857</v>
      </c>
      <c r="I116" s="74">
        <v>69.385714285714286</v>
      </c>
      <c r="J116" s="74">
        <v>60.878571428571426</v>
      </c>
      <c r="K116" s="74">
        <v>24.065714285714282</v>
      </c>
      <c r="L116" s="74">
        <v>98.285714285714292</v>
      </c>
      <c r="M116" s="74">
        <v>61.772857142857141</v>
      </c>
      <c r="N116" s="74">
        <v>33.832857142857144</v>
      </c>
      <c r="O116" s="74">
        <v>20.30857142857143</v>
      </c>
      <c r="P116" s="74">
        <v>75.464285714285708</v>
      </c>
      <c r="Q116" s="57">
        <v>5969</v>
      </c>
    </row>
    <row r="117" spans="1:17" x14ac:dyDescent="0.35">
      <c r="A117" t="s">
        <v>789</v>
      </c>
      <c r="B117" s="57">
        <v>420</v>
      </c>
      <c r="C117" s="57">
        <v>987</v>
      </c>
      <c r="D117" s="57">
        <v>7300</v>
      </c>
      <c r="E117" s="4">
        <v>63.914285714285711</v>
      </c>
      <c r="F117" s="4">
        <v>65.01428571428572</v>
      </c>
      <c r="G117" s="74">
        <v>46.42</v>
      </c>
      <c r="H117" s="74">
        <v>23.641428571428573</v>
      </c>
      <c r="I117" s="74">
        <v>69.934285714285707</v>
      </c>
      <c r="J117" s="74">
        <v>58.89142857142857</v>
      </c>
      <c r="K117" s="74">
        <v>24.451428571428576</v>
      </c>
      <c r="L117" s="74">
        <v>74.277142857142849</v>
      </c>
      <c r="M117" s="74">
        <v>62.27571428571428</v>
      </c>
      <c r="N117" s="74">
        <v>33.835714285714282</v>
      </c>
      <c r="O117" s="74">
        <v>18.528571428571432</v>
      </c>
      <c r="P117" s="74">
        <v>72.068571428571417</v>
      </c>
      <c r="Q117" s="57">
        <v>6044</v>
      </c>
    </row>
    <row r="118" spans="1:17" x14ac:dyDescent="0.35">
      <c r="A118" t="s">
        <v>795</v>
      </c>
      <c r="B118" s="57">
        <v>494</v>
      </c>
      <c r="C118" s="57">
        <v>1095</v>
      </c>
      <c r="D118" s="57">
        <v>5743</v>
      </c>
      <c r="E118" s="4">
        <v>65.028571428571439</v>
      </c>
      <c r="F118" s="4">
        <v>70.242857142857147</v>
      </c>
      <c r="G118" s="74">
        <v>45.382857142857141</v>
      </c>
      <c r="H118" s="74">
        <v>22.859999999999996</v>
      </c>
      <c r="I118" s="74">
        <v>69.427142857142854</v>
      </c>
      <c r="J118" s="74">
        <v>56.984285714285711</v>
      </c>
      <c r="K118" s="74">
        <v>25.355714285714289</v>
      </c>
      <c r="L118" s="74">
        <v>69.39</v>
      </c>
      <c r="M118" s="74">
        <v>60.019999999999996</v>
      </c>
      <c r="N118" s="74">
        <v>34.480000000000004</v>
      </c>
      <c r="O118" s="74">
        <v>18.23142857142857</v>
      </c>
      <c r="P118" s="74">
        <v>69.251428571428576</v>
      </c>
      <c r="Q118" s="57">
        <v>6037</v>
      </c>
    </row>
    <row r="119" spans="1:17" x14ac:dyDescent="0.35">
      <c r="A119" t="s">
        <v>816</v>
      </c>
      <c r="B119" s="57">
        <v>452</v>
      </c>
      <c r="C119" s="57">
        <v>1079</v>
      </c>
      <c r="D119" s="57">
        <v>5098</v>
      </c>
      <c r="E119" s="4">
        <v>65.599999999999994</v>
      </c>
      <c r="F119" s="4">
        <v>71.971428571428561</v>
      </c>
      <c r="G119" s="74">
        <v>46.222857142857144</v>
      </c>
      <c r="H119" s="74">
        <v>24.031428571428574</v>
      </c>
      <c r="I119" s="74">
        <v>67.548571428571421</v>
      </c>
      <c r="J119" s="74">
        <v>58.36</v>
      </c>
      <c r="K119" s="74">
        <v>25.491428571428575</v>
      </c>
      <c r="L119" s="74">
        <v>77.262857142857129</v>
      </c>
      <c r="M119" s="74">
        <v>58.702857142857134</v>
      </c>
      <c r="N119" s="74">
        <v>34.935714285714283</v>
      </c>
      <c r="O119" s="74">
        <v>19.82</v>
      </c>
      <c r="P119" s="74">
        <v>73.01428571428572</v>
      </c>
      <c r="Q119" s="57">
        <v>6331</v>
      </c>
    </row>
    <row r="120" spans="1:17" x14ac:dyDescent="0.35">
      <c r="A120" t="s">
        <v>820</v>
      </c>
      <c r="B120" s="57">
        <v>479</v>
      </c>
      <c r="C120" s="57">
        <v>1091</v>
      </c>
      <c r="D120" s="57">
        <v>5728</v>
      </c>
      <c r="E120" s="4">
        <v>68.828571428571436</v>
      </c>
      <c r="F120" s="4">
        <v>79.614285714285714</v>
      </c>
      <c r="G120" s="74">
        <v>49.671428571428571</v>
      </c>
      <c r="H120" s="74">
        <v>27.495714285714289</v>
      </c>
      <c r="I120" s="74">
        <v>70.601428571428571</v>
      </c>
      <c r="J120" s="74">
        <v>61.748571428571431</v>
      </c>
      <c r="K120" s="74">
        <v>26.774285714285714</v>
      </c>
      <c r="L120" s="74">
        <v>83.44142857142856</v>
      </c>
      <c r="M120" s="74">
        <v>64.772857142857148</v>
      </c>
      <c r="N120" s="74">
        <v>37.64</v>
      </c>
      <c r="O120" s="74">
        <v>21.229999999999997</v>
      </c>
      <c r="P120" s="74">
        <v>78.88</v>
      </c>
      <c r="Q120" s="57">
        <v>6592</v>
      </c>
    </row>
    <row r="121" spans="1:17" x14ac:dyDescent="0.35">
      <c r="A121" t="s">
        <v>828</v>
      </c>
      <c r="B121" s="57">
        <v>402</v>
      </c>
      <c r="C121" s="57">
        <v>1011</v>
      </c>
      <c r="D121" s="57">
        <v>5318</v>
      </c>
      <c r="E121" s="4">
        <v>72.685714285714297</v>
      </c>
      <c r="F121" s="4">
        <v>89.514285714285705</v>
      </c>
      <c r="G121" s="74">
        <v>47.525714285714294</v>
      </c>
      <c r="H121" s="74">
        <v>26.501428571428569</v>
      </c>
      <c r="I121" s="74">
        <v>71.320000000000007</v>
      </c>
      <c r="J121" s="74">
        <v>61.724285714285713</v>
      </c>
      <c r="K121" s="74">
        <v>26.580000000000002</v>
      </c>
      <c r="L121" s="74">
        <v>70.750000000000014</v>
      </c>
      <c r="M121" s="74">
        <v>62.851428571428578</v>
      </c>
      <c r="N121" s="74">
        <v>38.005714285714291</v>
      </c>
      <c r="O121" s="74">
        <v>19.841428571428569</v>
      </c>
      <c r="P121" s="74">
        <v>76.422857142857154</v>
      </c>
      <c r="Q121" s="57">
        <v>6484</v>
      </c>
    </row>
    <row r="122" spans="1:17" x14ac:dyDescent="0.35">
      <c r="A122" t="s">
        <v>838</v>
      </c>
      <c r="B122" s="57">
        <v>477</v>
      </c>
      <c r="C122" s="57">
        <v>1114</v>
      </c>
      <c r="D122" s="57">
        <v>2938</v>
      </c>
      <c r="E122" s="4">
        <v>76.685714285714297</v>
      </c>
      <c r="F122" s="4">
        <v>97.814285714285717</v>
      </c>
      <c r="G122" s="74">
        <v>47.031428571428577</v>
      </c>
      <c r="H122" s="74">
        <v>39.432857142857145</v>
      </c>
      <c r="I122" s="74">
        <v>70.611428571428561</v>
      </c>
      <c r="J122" s="74">
        <v>62.405714285714282</v>
      </c>
      <c r="K122" s="74">
        <v>26.772857142857141</v>
      </c>
      <c r="L122" s="74">
        <v>68.714285714285737</v>
      </c>
      <c r="M122" s="74">
        <v>59.595714285714287</v>
      </c>
      <c r="N122" s="74">
        <v>38.035714285714285</v>
      </c>
      <c r="O122" s="74">
        <v>20.854285714285716</v>
      </c>
      <c r="P122" s="74">
        <v>73.522857142857134</v>
      </c>
      <c r="Q122" s="57">
        <v>6979</v>
      </c>
    </row>
    <row r="123" spans="1:17" x14ac:dyDescent="0.35">
      <c r="A123" t="s">
        <v>845</v>
      </c>
      <c r="B123" s="57">
        <v>461</v>
      </c>
      <c r="C123" s="57">
        <v>1102</v>
      </c>
      <c r="D123" s="57">
        <v>5123</v>
      </c>
      <c r="E123" s="4">
        <v>80.342857142857142</v>
      </c>
      <c r="F123" s="4">
        <v>103.60000000000001</v>
      </c>
      <c r="G123" s="74">
        <v>47.37</v>
      </c>
      <c r="H123" s="74">
        <v>28.328571428571429</v>
      </c>
      <c r="I123" s="74">
        <v>69.938571428571422</v>
      </c>
      <c r="J123" s="74">
        <v>62.748571428571431</v>
      </c>
      <c r="K123" s="74">
        <v>27.368571428571425</v>
      </c>
      <c r="L123" s="74">
        <v>74.21142857142857</v>
      </c>
      <c r="M123" s="74">
        <v>59.257142857142867</v>
      </c>
      <c r="N123" s="74">
        <v>38.384285714285717</v>
      </c>
      <c r="O123" s="74">
        <v>20.43</v>
      </c>
      <c r="P123" s="74">
        <v>76.195714285714288</v>
      </c>
      <c r="Q123" s="57">
        <v>7101</v>
      </c>
    </row>
    <row r="124" spans="1:17" x14ac:dyDescent="0.35">
      <c r="A124" t="s">
        <v>846</v>
      </c>
      <c r="B124" s="57">
        <v>439</v>
      </c>
      <c r="C124" s="57">
        <v>1065</v>
      </c>
      <c r="D124" s="57">
        <v>4579</v>
      </c>
      <c r="E124" s="4">
        <v>85.314285714285703</v>
      </c>
      <c r="F124" s="4">
        <v>110.6857142857143</v>
      </c>
      <c r="G124" s="74">
        <v>50.735714285714288</v>
      </c>
      <c r="H124" s="74">
        <v>29.887142857142855</v>
      </c>
      <c r="I124" s="74">
        <v>73.98</v>
      </c>
      <c r="J124" s="74">
        <v>63.562857142857148</v>
      </c>
      <c r="K124" s="74">
        <v>28.774285714285714</v>
      </c>
      <c r="L124" s="74">
        <v>84.651428571428582</v>
      </c>
      <c r="M124" s="74">
        <v>61.542857142857144</v>
      </c>
      <c r="N124" s="74">
        <v>41.952857142857134</v>
      </c>
      <c r="O124" s="74">
        <v>22.071428571428566</v>
      </c>
      <c r="P124" s="74">
        <v>79.504285714285714</v>
      </c>
      <c r="Q124" s="57">
        <v>7477</v>
      </c>
    </row>
    <row r="125" spans="1:17" x14ac:dyDescent="0.35">
      <c r="A125" t="s">
        <v>854</v>
      </c>
      <c r="B125" s="57">
        <v>396</v>
      </c>
      <c r="C125" s="57">
        <v>975</v>
      </c>
      <c r="D125" s="57">
        <v>1590</v>
      </c>
      <c r="E125" s="4">
        <v>87.971428571428561</v>
      </c>
      <c r="F125" s="4">
        <v>107.3</v>
      </c>
      <c r="G125" s="74">
        <v>49.55</v>
      </c>
      <c r="H125" s="74">
        <v>31.048571428571428</v>
      </c>
      <c r="I125" s="74">
        <v>70.772857142857148</v>
      </c>
      <c r="J125" s="74">
        <v>59.484285714285711</v>
      </c>
      <c r="K125" s="74">
        <v>28.815714285714282</v>
      </c>
      <c r="L125" s="74">
        <v>86.462857142857132</v>
      </c>
      <c r="M125" s="74">
        <v>58.381428571428572</v>
      </c>
      <c r="N125" s="74">
        <v>41.704285714285717</v>
      </c>
      <c r="O125" s="74">
        <v>21.604285714285712</v>
      </c>
      <c r="P125" s="74">
        <v>77.087142857142837</v>
      </c>
      <c r="Q125" s="57">
        <v>7558</v>
      </c>
    </row>
    <row r="126" spans="1:17" x14ac:dyDescent="0.35">
      <c r="A126" t="s">
        <v>862</v>
      </c>
      <c r="B126" s="57">
        <v>448</v>
      </c>
      <c r="C126" s="57">
        <v>1112</v>
      </c>
      <c r="D126" s="57">
        <v>4002</v>
      </c>
      <c r="E126" s="4">
        <v>89.657142857142858</v>
      </c>
      <c r="F126" s="4">
        <v>104.94285714285715</v>
      </c>
      <c r="G126" s="74">
        <v>50.888571428571431</v>
      </c>
      <c r="H126" s="74">
        <v>30.671428571428571</v>
      </c>
      <c r="I126" s="74">
        <v>67.905714285714296</v>
      </c>
      <c r="J126" s="74">
        <v>73.34714285714287</v>
      </c>
      <c r="K126" s="74">
        <v>34.04</v>
      </c>
      <c r="L126" s="74">
        <v>73.357142857142861</v>
      </c>
      <c r="M126" s="74">
        <v>67.26428571428572</v>
      </c>
      <c r="N126" s="74">
        <v>44.42285714285714</v>
      </c>
      <c r="O126" s="74">
        <v>20.737142857142857</v>
      </c>
      <c r="P126" s="74">
        <v>80.955714285714279</v>
      </c>
      <c r="Q126" s="57">
        <v>7889</v>
      </c>
    </row>
    <row r="127" spans="1:17" x14ac:dyDescent="0.35">
      <c r="A127" t="s">
        <v>870</v>
      </c>
      <c r="B127" s="57">
        <v>461</v>
      </c>
      <c r="C127" s="57">
        <v>1138</v>
      </c>
      <c r="D127" s="57">
        <v>3546</v>
      </c>
      <c r="E127" s="4">
        <v>93.528571428571425</v>
      </c>
      <c r="F127" s="4">
        <v>127.55714285714285</v>
      </c>
      <c r="G127" s="74">
        <v>51.634285714285717</v>
      </c>
      <c r="H127" s="74">
        <v>29.694285714285716</v>
      </c>
      <c r="I127" s="74">
        <v>67.125714285714281</v>
      </c>
      <c r="J127" s="74">
        <v>75.782857142857139</v>
      </c>
      <c r="K127" s="74">
        <v>39.004285714285707</v>
      </c>
      <c r="L127" s="74">
        <v>69.61</v>
      </c>
      <c r="M127" s="74">
        <v>69.040000000000006</v>
      </c>
      <c r="N127" s="74">
        <v>46.427142857142847</v>
      </c>
      <c r="O127" s="74">
        <v>20.195714285714285</v>
      </c>
      <c r="P127" s="74">
        <v>79.09714285714287</v>
      </c>
      <c r="Q127" s="57">
        <v>7678</v>
      </c>
    </row>
    <row r="128" spans="1:17" x14ac:dyDescent="0.35">
      <c r="A128" t="s">
        <v>875</v>
      </c>
      <c r="B128" s="57">
        <v>449</v>
      </c>
      <c r="C128" s="57">
        <v>1093</v>
      </c>
      <c r="D128" s="57">
        <v>3537</v>
      </c>
      <c r="E128" s="4">
        <v>98.7</v>
      </c>
      <c r="F128" s="4">
        <v>138.88571428571427</v>
      </c>
      <c r="G128" s="74">
        <v>53.752857142857145</v>
      </c>
      <c r="H128" s="74">
        <v>31.838571428571431</v>
      </c>
      <c r="I128" s="74">
        <v>68.817142857142855</v>
      </c>
      <c r="J128" s="74">
        <v>76.38</v>
      </c>
      <c r="K128" s="74">
        <v>39.442857142857143</v>
      </c>
      <c r="L128" s="74">
        <v>73.38000000000001</v>
      </c>
      <c r="M128" s="74">
        <v>70.459999999999994</v>
      </c>
      <c r="N128" s="74">
        <v>48.104285714285716</v>
      </c>
      <c r="O128" s="74">
        <v>22.591428571428569</v>
      </c>
      <c r="P128" s="74">
        <v>82.972857142857137</v>
      </c>
      <c r="Q128" s="57">
        <v>7976</v>
      </c>
    </row>
    <row r="129" spans="1:17" x14ac:dyDescent="0.35">
      <c r="A129" t="s">
        <v>881</v>
      </c>
      <c r="B129" s="57">
        <v>442</v>
      </c>
      <c r="C129" s="57">
        <v>1051</v>
      </c>
      <c r="D129" s="57">
        <v>4599</v>
      </c>
      <c r="E129" s="4">
        <v>102.60000000000001</v>
      </c>
      <c r="F129" s="4">
        <v>133.27142857142854</v>
      </c>
      <c r="G129" s="74">
        <v>56.51428571428572</v>
      </c>
      <c r="H129" s="74">
        <v>35.054285714285712</v>
      </c>
      <c r="I129" s="74">
        <v>69.168571428571425</v>
      </c>
      <c r="J129" s="74">
        <v>72.647142857142867</v>
      </c>
      <c r="K129" s="74">
        <v>41.427142857142861</v>
      </c>
      <c r="L129" s="74">
        <v>75.218571428571423</v>
      </c>
      <c r="M129" s="74">
        <v>73.754285714285714</v>
      </c>
      <c r="N129" s="74">
        <v>48.781428571428577</v>
      </c>
      <c r="O129" s="74">
        <v>25.494285714285713</v>
      </c>
      <c r="P129" s="74">
        <v>84.435714285714283</v>
      </c>
      <c r="Q129" s="57">
        <v>7993</v>
      </c>
    </row>
    <row r="130" spans="1:17" x14ac:dyDescent="0.35">
      <c r="A130" t="s">
        <v>888</v>
      </c>
      <c r="B130" s="57">
        <v>458</v>
      </c>
      <c r="C130" s="57">
        <v>1101</v>
      </c>
      <c r="D130" s="57">
        <v>5868</v>
      </c>
      <c r="E130" s="4">
        <v>107.12857142857142</v>
      </c>
      <c r="F130" s="4">
        <v>141.15714285714284</v>
      </c>
      <c r="G130" s="74">
        <v>56.101428571428571</v>
      </c>
      <c r="H130" s="74">
        <v>33.408571428571427</v>
      </c>
      <c r="I130" s="74">
        <v>67.271428571428572</v>
      </c>
      <c r="J130" s="74">
        <v>74.794285714285706</v>
      </c>
      <c r="K130" s="74">
        <v>40.018571428571427</v>
      </c>
      <c r="L130" s="74">
        <v>69.507142857142853</v>
      </c>
      <c r="M130" s="74">
        <v>71.071428571428569</v>
      </c>
      <c r="N130" s="74">
        <v>48.777142857142856</v>
      </c>
      <c r="O130" s="74">
        <v>27.501428571428569</v>
      </c>
      <c r="P130" s="74">
        <v>83.941428571428574</v>
      </c>
      <c r="Q130" s="57">
        <v>8179</v>
      </c>
    </row>
    <row r="131" spans="1:17" x14ac:dyDescent="0.35">
      <c r="A131" t="s">
        <v>894</v>
      </c>
      <c r="B131" s="57">
        <v>441</v>
      </c>
      <c r="C131" s="57">
        <v>1079</v>
      </c>
      <c r="D131" s="57">
        <v>2115</v>
      </c>
      <c r="E131" s="4">
        <v>111.04285714285716</v>
      </c>
      <c r="F131" s="4">
        <v>144.48571428571429</v>
      </c>
      <c r="G131" s="74">
        <v>54.489999999999995</v>
      </c>
      <c r="H131" s="74">
        <v>34.955714285714279</v>
      </c>
      <c r="I131" s="74">
        <v>65.11</v>
      </c>
      <c r="J131" s="74">
        <v>73.868571428571428</v>
      </c>
      <c r="K131" s="74">
        <v>45.388571428571431</v>
      </c>
      <c r="L131" s="74">
        <v>60.532857142857146</v>
      </c>
      <c r="M131" s="74">
        <v>65.387142857142862</v>
      </c>
      <c r="N131" s="74">
        <v>50.688571428571429</v>
      </c>
      <c r="O131" s="74">
        <v>28.927142857142858</v>
      </c>
      <c r="P131" s="74">
        <v>77.454285714285703</v>
      </c>
      <c r="Q131" s="57">
        <v>9995</v>
      </c>
    </row>
    <row r="132" spans="1:17" x14ac:dyDescent="0.35">
      <c r="A132" t="s">
        <v>905</v>
      </c>
      <c r="B132" s="57">
        <v>450</v>
      </c>
      <c r="C132" s="57">
        <v>1081</v>
      </c>
      <c r="D132" s="57">
        <v>4789</v>
      </c>
      <c r="E132" s="4">
        <v>114.14285714285714</v>
      </c>
      <c r="F132" s="4">
        <v>145.37142857142857</v>
      </c>
      <c r="G132" s="74">
        <v>56.932857142857138</v>
      </c>
      <c r="H132" s="74">
        <v>40.881428571428565</v>
      </c>
      <c r="I132" s="74">
        <v>64.899999999999991</v>
      </c>
      <c r="J132" s="74">
        <v>78.455714285714294</v>
      </c>
      <c r="K132" s="74">
        <v>52.728571428571435</v>
      </c>
      <c r="L132" s="74">
        <v>63.022857142857141</v>
      </c>
      <c r="M132" s="74">
        <v>66.7</v>
      </c>
      <c r="N132" s="74">
        <v>54.371428571428574</v>
      </c>
      <c r="O132" s="74">
        <v>33.60857142857143</v>
      </c>
      <c r="P132" s="74">
        <v>77.7</v>
      </c>
      <c r="Q132" s="57">
        <v>11929</v>
      </c>
    </row>
    <row r="133" spans="1:17" x14ac:dyDescent="0.35">
      <c r="A133" t="s">
        <v>906</v>
      </c>
      <c r="B133" s="57">
        <v>481</v>
      </c>
      <c r="C133" s="57">
        <v>1170</v>
      </c>
      <c r="D133" s="57">
        <v>1783</v>
      </c>
      <c r="E133" s="4">
        <v>117.78571428571429</v>
      </c>
      <c r="F133" s="4">
        <v>151.00000000000003</v>
      </c>
      <c r="G133" s="74">
        <v>61.725714285714282</v>
      </c>
      <c r="H133" s="74">
        <v>50.6</v>
      </c>
      <c r="I133" s="74">
        <v>70.459999999999994</v>
      </c>
      <c r="J133" s="74">
        <v>84.217142857142861</v>
      </c>
      <c r="K133" s="74">
        <v>62.292857142857144</v>
      </c>
      <c r="L133" s="74">
        <v>62.595714285714287</v>
      </c>
      <c r="M133" s="74">
        <v>72.405714285714282</v>
      </c>
      <c r="N133" s="74">
        <v>59.58428571428572</v>
      </c>
      <c r="O133" s="74">
        <v>40.734285714285711</v>
      </c>
      <c r="P133" s="74">
        <v>83.40428571428572</v>
      </c>
      <c r="Q133" s="57">
        <v>13437</v>
      </c>
    </row>
    <row r="134" spans="1:17" x14ac:dyDescent="0.35">
      <c r="A134" t="s">
        <v>911</v>
      </c>
      <c r="B134" s="57">
        <v>501</v>
      </c>
      <c r="C134" s="57">
        <v>1208</v>
      </c>
      <c r="D134" s="57">
        <v>2994</v>
      </c>
      <c r="E134" s="4">
        <v>118.78571428571429</v>
      </c>
      <c r="F134" s="4">
        <v>141.22857142857143</v>
      </c>
      <c r="G134" s="74">
        <v>59.449999999999996</v>
      </c>
      <c r="H134" s="74">
        <v>44.934285714285714</v>
      </c>
      <c r="I134" s="74">
        <v>69.53857142857143</v>
      </c>
      <c r="J134" s="74">
        <v>84.091428571428565</v>
      </c>
      <c r="K134" s="74">
        <v>57.807142857142857</v>
      </c>
      <c r="L134" s="74">
        <v>59.104285714285716</v>
      </c>
      <c r="M134" s="74">
        <v>71.128571428571419</v>
      </c>
      <c r="N134" s="74">
        <v>57.297142857142866</v>
      </c>
      <c r="O134" s="74">
        <v>40.082857142857144</v>
      </c>
      <c r="P134" s="74">
        <v>82.801428571428573</v>
      </c>
      <c r="Q134" s="57">
        <v>12844</v>
      </c>
    </row>
    <row r="135" spans="1:17" x14ac:dyDescent="0.35">
      <c r="A135" t="s">
        <v>984</v>
      </c>
      <c r="B135" s="57">
        <v>484</v>
      </c>
      <c r="C135" s="57">
        <v>1188</v>
      </c>
      <c r="D135" s="57">
        <v>1248</v>
      </c>
      <c r="E135" s="4">
        <v>120.38571428571427</v>
      </c>
      <c r="F135" s="4">
        <v>150.31428571428572</v>
      </c>
      <c r="G135" s="74">
        <v>58.215714285714284</v>
      </c>
      <c r="H135" s="74">
        <v>42.535714285714285</v>
      </c>
      <c r="I135" s="74">
        <v>68.514285714285705</v>
      </c>
      <c r="J135" s="74">
        <v>82.295714285714297</v>
      </c>
      <c r="K135" s="74">
        <v>57.388571428571431</v>
      </c>
      <c r="L135" s="74">
        <v>56.942857142857143</v>
      </c>
      <c r="M135" s="74">
        <v>68.765714285714282</v>
      </c>
      <c r="N135" s="74">
        <v>57.744285714285716</v>
      </c>
      <c r="O135" s="74">
        <v>40.335714285714289</v>
      </c>
      <c r="P135" s="74">
        <v>80.259999999999991</v>
      </c>
      <c r="Q135" s="57">
        <v>13444</v>
      </c>
    </row>
    <row r="136" spans="1:17" x14ac:dyDescent="0.35">
      <c r="A136" t="s">
        <v>985</v>
      </c>
      <c r="B136" s="57">
        <v>479</v>
      </c>
      <c r="C136" s="57">
        <v>1185</v>
      </c>
      <c r="D136" s="57">
        <v>1558</v>
      </c>
      <c r="E136" s="4">
        <v>122.61428571428571</v>
      </c>
      <c r="F136" s="4">
        <v>151.67142857142858</v>
      </c>
      <c r="G136" s="74">
        <v>58.804285714285712</v>
      </c>
      <c r="H136" s="74">
        <v>45.128571428571426</v>
      </c>
      <c r="I136" s="74">
        <v>66.234285714285718</v>
      </c>
      <c r="J136" s="74">
        <v>80.899999999999991</v>
      </c>
      <c r="K136" s="74">
        <v>57.260000000000005</v>
      </c>
      <c r="L136" s="74">
        <v>57.53142857142857</v>
      </c>
      <c r="M136" s="74">
        <v>70.668571428571425</v>
      </c>
      <c r="N136" s="74">
        <v>56.812857142857133</v>
      </c>
      <c r="O136" s="74">
        <v>41.838571428571427</v>
      </c>
      <c r="P136" s="74">
        <v>79.11999999999999</v>
      </c>
      <c r="Q136" s="57">
        <v>13793</v>
      </c>
    </row>
    <row r="137" spans="1:17" x14ac:dyDescent="0.35">
      <c r="A137" t="s">
        <v>986</v>
      </c>
      <c r="B137" s="57">
        <v>484</v>
      </c>
      <c r="C137" s="57">
        <v>1237</v>
      </c>
      <c r="D137" s="57">
        <v>6292</v>
      </c>
      <c r="E137" s="4">
        <v>123.37142857142855</v>
      </c>
      <c r="F137" s="4">
        <v>151.11428571428573</v>
      </c>
      <c r="G137" s="74">
        <v>62.962857142857146</v>
      </c>
      <c r="H137" s="74">
        <v>63.289999999999985</v>
      </c>
      <c r="I137" s="74">
        <v>68.021428571428572</v>
      </c>
      <c r="J137" s="74">
        <v>86.71</v>
      </c>
      <c r="K137" s="74">
        <v>60.788571428571423</v>
      </c>
      <c r="L137" s="74">
        <v>66.852857142857133</v>
      </c>
      <c r="M137" s="74">
        <v>71.695714285714288</v>
      </c>
      <c r="N137" s="74">
        <v>61.91142857142858</v>
      </c>
      <c r="O137" s="74">
        <v>48.25</v>
      </c>
      <c r="P137" s="74">
        <v>82.11</v>
      </c>
      <c r="Q137" s="57">
        <v>14880</v>
      </c>
    </row>
    <row r="138" spans="1:17" x14ac:dyDescent="0.35">
      <c r="A138" t="s">
        <v>987</v>
      </c>
      <c r="B138" s="57">
        <v>467</v>
      </c>
      <c r="C138" s="57">
        <v>1194</v>
      </c>
      <c r="D138" s="57">
        <v>1689</v>
      </c>
      <c r="E138" s="4">
        <v>125.11428571428571</v>
      </c>
      <c r="F138" s="4">
        <v>150.4</v>
      </c>
      <c r="G138" s="74">
        <v>65.38</v>
      </c>
      <c r="H138" s="74">
        <v>63.205714285714286</v>
      </c>
      <c r="I138" s="74">
        <v>70.820000000000007</v>
      </c>
      <c r="J138" s="74">
        <v>90.55857142857144</v>
      </c>
      <c r="K138" s="74">
        <v>64.235714285714295</v>
      </c>
      <c r="L138" s="74">
        <v>65.412857142857149</v>
      </c>
      <c r="M138" s="74">
        <v>74.164285714285711</v>
      </c>
      <c r="N138" s="74">
        <v>64.45714285714287</v>
      </c>
      <c r="O138" s="74">
        <v>54.302857142857135</v>
      </c>
      <c r="P138" s="74">
        <v>86.240000000000009</v>
      </c>
      <c r="Q138" s="57">
        <v>16146</v>
      </c>
    </row>
    <row r="139" spans="1:17" x14ac:dyDescent="0.35">
      <c r="A139" t="s">
        <v>988</v>
      </c>
      <c r="B139" s="57">
        <v>502</v>
      </c>
      <c r="C139" s="57">
        <v>1237</v>
      </c>
      <c r="D139" s="57">
        <v>4809</v>
      </c>
      <c r="E139" s="4">
        <v>127.22857142857141</v>
      </c>
      <c r="F139" s="4">
        <v>153.15714285714284</v>
      </c>
      <c r="G139" s="74">
        <v>65.508571428571429</v>
      </c>
      <c r="H139" s="74">
        <v>54.84142857142858</v>
      </c>
      <c r="I139" s="74">
        <v>71.945714285714288</v>
      </c>
      <c r="J139" s="74">
        <v>90.238571428571433</v>
      </c>
      <c r="K139" s="74">
        <v>67.885714285714286</v>
      </c>
      <c r="L139" s="74">
        <v>57.998571428571424</v>
      </c>
      <c r="M139" s="74">
        <v>71.374285714285719</v>
      </c>
      <c r="N139" s="74">
        <v>66.415714285714287</v>
      </c>
      <c r="O139" s="74">
        <v>60.732857142857135</v>
      </c>
      <c r="P139" s="74">
        <v>82.688571428571436</v>
      </c>
      <c r="Q139" s="57">
        <v>17194</v>
      </c>
    </row>
    <row r="140" spans="1:17" x14ac:dyDescent="0.35">
      <c r="A140" t="s">
        <v>989</v>
      </c>
      <c r="B140" s="57">
        <v>488</v>
      </c>
      <c r="C140" s="57">
        <v>1260</v>
      </c>
      <c r="D140" s="57">
        <v>3437</v>
      </c>
      <c r="E140" s="4">
        <v>130.42857142857142</v>
      </c>
      <c r="F140" s="4">
        <v>158.17142857142858</v>
      </c>
      <c r="G140" s="74">
        <v>67.925714285714292</v>
      </c>
      <c r="H140" s="74">
        <v>52.717142857142854</v>
      </c>
      <c r="I140" s="74">
        <v>75.255714285714291</v>
      </c>
      <c r="J140" s="74">
        <v>94.945714285714274</v>
      </c>
      <c r="K140" s="74">
        <v>72.458571428571432</v>
      </c>
      <c r="L140" s="74">
        <v>55.711428571428577</v>
      </c>
      <c r="M140" s="74">
        <v>72.911428571428573</v>
      </c>
      <c r="N140" s="74">
        <v>70.965714285714284</v>
      </c>
      <c r="O140" s="74">
        <v>64.835714285714289</v>
      </c>
      <c r="P140" s="74">
        <v>85.110000000000014</v>
      </c>
      <c r="Q140" s="57">
        <v>20142</v>
      </c>
    </row>
    <row r="141" spans="1:17" x14ac:dyDescent="0.35">
      <c r="A141" t="s">
        <v>990</v>
      </c>
      <c r="B141" s="57">
        <v>507</v>
      </c>
      <c r="C141" s="57">
        <v>1269</v>
      </c>
      <c r="D141" s="57">
        <v>1603</v>
      </c>
      <c r="E141" s="4">
        <v>133.77142857142854</v>
      </c>
      <c r="F141" s="4">
        <v>162.22857142857146</v>
      </c>
      <c r="G141" s="74">
        <v>72.064285714285717</v>
      </c>
      <c r="H141" s="74">
        <v>58.705714285714286</v>
      </c>
      <c r="I141" s="74">
        <v>74.448571428571427</v>
      </c>
      <c r="J141" s="74">
        <v>101.6242857142857</v>
      </c>
      <c r="K141" s="74">
        <v>77.488571428571419</v>
      </c>
      <c r="L141" s="74">
        <v>62.984285714285711</v>
      </c>
      <c r="M141" s="74">
        <v>75.907142857142844</v>
      </c>
      <c r="N141" s="74">
        <v>73.040000000000006</v>
      </c>
      <c r="O141" s="74">
        <v>71.044285714285721</v>
      </c>
      <c r="P141" s="74">
        <v>90.955714285714294</v>
      </c>
      <c r="Q141" s="57">
        <v>20505</v>
      </c>
    </row>
    <row r="142" spans="1:17" x14ac:dyDescent="0.35">
      <c r="A142" t="s">
        <v>991</v>
      </c>
      <c r="B142" s="57">
        <v>472</v>
      </c>
      <c r="C142" s="57">
        <v>1249</v>
      </c>
      <c r="D142" s="57">
        <v>1624</v>
      </c>
      <c r="E142" s="4">
        <v>134.77142857142857</v>
      </c>
      <c r="F142" s="4">
        <v>160.22857142857143</v>
      </c>
      <c r="G142" s="74">
        <v>76.955714285714294</v>
      </c>
      <c r="H142" s="74">
        <v>65.482857142857128</v>
      </c>
      <c r="I142" s="74">
        <v>76.755714285714291</v>
      </c>
      <c r="J142" s="74">
        <v>108.69857142857143</v>
      </c>
      <c r="K142" s="74">
        <v>83.738571428571433</v>
      </c>
      <c r="L142" s="74">
        <v>70.015714285714282</v>
      </c>
      <c r="M142" s="74">
        <v>79.858571428571423</v>
      </c>
      <c r="N142" s="74">
        <v>76.328571428571422</v>
      </c>
      <c r="O142" s="74">
        <v>79.244285714285709</v>
      </c>
      <c r="P142" s="74">
        <v>94.36</v>
      </c>
      <c r="Q142" s="57">
        <v>21775</v>
      </c>
    </row>
    <row r="143" spans="1:17" x14ac:dyDescent="0.35">
      <c r="A143" t="s">
        <v>992</v>
      </c>
      <c r="B143" s="57">
        <v>513</v>
      </c>
      <c r="C143" s="57">
        <v>1338</v>
      </c>
      <c r="D143" s="57">
        <v>2252</v>
      </c>
      <c r="E143" s="4">
        <v>137.70000000000002</v>
      </c>
      <c r="F143" s="4">
        <v>162.85714285714289</v>
      </c>
      <c r="G143" s="74">
        <v>77.155714285714268</v>
      </c>
      <c r="H143" s="74">
        <v>67.940000000000012</v>
      </c>
      <c r="I143" s="74">
        <v>77.071428571428569</v>
      </c>
      <c r="J143" s="74">
        <v>109.86999999999999</v>
      </c>
      <c r="K143" s="74">
        <v>86.590000000000018</v>
      </c>
      <c r="L143" s="74">
        <v>62.618571428571435</v>
      </c>
      <c r="M143" s="74">
        <v>78</v>
      </c>
      <c r="N143" s="74">
        <v>77.341428571428565</v>
      </c>
      <c r="O143" s="74">
        <v>83.710000000000008</v>
      </c>
      <c r="P143" s="74">
        <v>94.875714285714281</v>
      </c>
      <c r="Q143" s="57">
        <v>22061</v>
      </c>
    </row>
    <row r="144" spans="1:17" x14ac:dyDescent="0.35">
      <c r="A144" t="s">
        <v>1000</v>
      </c>
      <c r="B144" s="57">
        <v>488</v>
      </c>
      <c r="C144" s="57">
        <v>1307</v>
      </c>
      <c r="D144" s="57">
        <v>3211</v>
      </c>
      <c r="E144" s="4">
        <v>140.42857142857142</v>
      </c>
      <c r="F144" s="4">
        <v>165.70000000000002</v>
      </c>
      <c r="G144" s="74">
        <v>77.582857142857151</v>
      </c>
      <c r="H144" s="74">
        <v>67.59714285714287</v>
      </c>
      <c r="I144" s="74">
        <v>76.86</v>
      </c>
      <c r="J144" s="74">
        <v>112.05714285714286</v>
      </c>
      <c r="K144" s="74">
        <v>88.745714285714271</v>
      </c>
      <c r="L144" s="74">
        <v>63.535714285714278</v>
      </c>
      <c r="M144" s="74">
        <v>75.284285714285716</v>
      </c>
      <c r="N144" s="74">
        <v>77.281428571428577</v>
      </c>
      <c r="O144" s="74">
        <v>84.652857142857144</v>
      </c>
      <c r="P144" s="74">
        <v>90.192857142857136</v>
      </c>
      <c r="Q144" s="57">
        <v>22793</v>
      </c>
    </row>
    <row r="145" spans="1:17" x14ac:dyDescent="0.35">
      <c r="A145" t="s">
        <v>1008</v>
      </c>
      <c r="B145" s="57">
        <v>504</v>
      </c>
      <c r="C145" s="57">
        <v>1314</v>
      </c>
      <c r="D145" s="57">
        <v>1925</v>
      </c>
      <c r="E145" s="4">
        <v>142.34285714285713</v>
      </c>
      <c r="F145" s="4">
        <v>167.18571428571428</v>
      </c>
      <c r="G145" s="74">
        <v>79.955714285714279</v>
      </c>
      <c r="H145" s="74">
        <v>68.714285714285708</v>
      </c>
      <c r="I145" s="74">
        <v>76.592857142857142</v>
      </c>
      <c r="J145" s="74">
        <v>117.00857142857141</v>
      </c>
      <c r="K145" s="74">
        <v>90.251428571428576</v>
      </c>
      <c r="L145" s="74">
        <v>68.389999999999986</v>
      </c>
      <c r="M145" s="74">
        <v>78.23</v>
      </c>
      <c r="N145" s="74">
        <v>77.612857142857152</v>
      </c>
      <c r="O145" s="74">
        <v>86.09</v>
      </c>
      <c r="P145" s="74">
        <v>91.217142857142861</v>
      </c>
      <c r="Q145" s="57">
        <v>23835</v>
      </c>
    </row>
    <row r="146" spans="1:17" x14ac:dyDescent="0.35">
      <c r="A146" t="s">
        <v>1019</v>
      </c>
      <c r="B146" s="57">
        <v>480</v>
      </c>
      <c r="C146" s="57">
        <v>1300</v>
      </c>
      <c r="D146" s="57">
        <v>2704</v>
      </c>
      <c r="E146" s="4">
        <v>142.64285714285714</v>
      </c>
      <c r="F146" s="4">
        <v>165.58571428571426</v>
      </c>
      <c r="G146" s="74">
        <v>82.352857142857147</v>
      </c>
      <c r="H146" s="74">
        <v>69.305714285714288</v>
      </c>
      <c r="I146" s="74">
        <v>76.734285714285718</v>
      </c>
      <c r="J146" s="74">
        <v>118.70000000000002</v>
      </c>
      <c r="K146" s="74">
        <v>90.052857142857121</v>
      </c>
      <c r="L146" s="74">
        <v>78.627142857142871</v>
      </c>
      <c r="M146" s="74">
        <v>82.544285714285721</v>
      </c>
      <c r="N146" s="74">
        <v>78.424285714285716</v>
      </c>
      <c r="O146" s="74">
        <v>82.23</v>
      </c>
      <c r="P146" s="74">
        <v>95.487142857142871</v>
      </c>
      <c r="Q146" s="57">
        <v>25122</v>
      </c>
    </row>
    <row r="147" spans="1:17" x14ac:dyDescent="0.35">
      <c r="A147" t="s">
        <v>1027</v>
      </c>
      <c r="B147" s="57">
        <v>493</v>
      </c>
      <c r="C147" s="57">
        <v>1304</v>
      </c>
      <c r="D147" s="57">
        <v>3499</v>
      </c>
      <c r="E147" s="4">
        <v>142.01428571428571</v>
      </c>
      <c r="F147" s="4">
        <v>160.92857142857142</v>
      </c>
      <c r="G147" s="74">
        <v>77.71142857142857</v>
      </c>
      <c r="H147" s="74">
        <v>62.985714285714288</v>
      </c>
      <c r="I147" s="74">
        <v>75.350000000000009</v>
      </c>
      <c r="J147" s="74">
        <v>111.12285714285713</v>
      </c>
      <c r="K147" s="74">
        <v>81.539999999999992</v>
      </c>
      <c r="L147" s="74">
        <v>71.028571428571439</v>
      </c>
      <c r="M147" s="74">
        <v>76.417142857142849</v>
      </c>
      <c r="N147" s="74">
        <v>73.534285714285701</v>
      </c>
      <c r="O147" s="74">
        <v>67.481428571428566</v>
      </c>
      <c r="P147" s="74">
        <v>89.712857142857146</v>
      </c>
      <c r="Q147" s="57">
        <v>25053</v>
      </c>
    </row>
    <row r="148" spans="1:17" x14ac:dyDescent="0.35">
      <c r="A148" t="s">
        <v>1032</v>
      </c>
      <c r="B148" s="57">
        <v>483</v>
      </c>
      <c r="C148" s="57">
        <v>1281</v>
      </c>
      <c r="D148" s="57">
        <v>1547</v>
      </c>
      <c r="E148" s="4">
        <v>145.30000000000001</v>
      </c>
      <c r="F148" s="4">
        <v>177.07142857142861</v>
      </c>
      <c r="G148" s="74">
        <v>74.7</v>
      </c>
      <c r="H148" s="74">
        <v>59.985714285714288</v>
      </c>
      <c r="I148" s="74">
        <v>73.081428571428575</v>
      </c>
      <c r="J148" s="74">
        <v>105.74285714285715</v>
      </c>
      <c r="K148" s="74">
        <v>80.422857142857126</v>
      </c>
      <c r="L148" s="74">
        <v>71.661428571428573</v>
      </c>
      <c r="M148" s="74">
        <v>74.912857142857163</v>
      </c>
      <c r="N148" s="74">
        <v>71.712857142857146</v>
      </c>
      <c r="O148" s="74">
        <v>63.562857142857141</v>
      </c>
      <c r="P148" s="74">
        <v>86.464285714285708</v>
      </c>
      <c r="Q148" s="57">
        <v>25153</v>
      </c>
    </row>
    <row r="149" spans="1:17" x14ac:dyDescent="0.35">
      <c r="A149" t="s">
        <v>1042</v>
      </c>
      <c r="B149" s="57">
        <v>462</v>
      </c>
      <c r="C149" s="57">
        <v>1265</v>
      </c>
      <c r="D149" s="57">
        <v>1357</v>
      </c>
      <c r="E149" s="4">
        <v>148.48571428571429</v>
      </c>
      <c r="F149" s="4">
        <v>184.91428571428574</v>
      </c>
      <c r="G149" s="74">
        <v>75.844285714285704</v>
      </c>
      <c r="H149" s="74">
        <v>62.92</v>
      </c>
      <c r="I149" s="74">
        <v>72.28857142857143</v>
      </c>
      <c r="J149" s="74">
        <v>102.10571428571428</v>
      </c>
      <c r="K149" s="74">
        <v>80.04285714285713</v>
      </c>
      <c r="L149" s="74">
        <v>74.467142857142861</v>
      </c>
      <c r="M149" s="74">
        <v>76.988571428571419</v>
      </c>
      <c r="N149" s="74">
        <v>71.838571428571427</v>
      </c>
      <c r="O149" s="74">
        <v>66.855714285714285</v>
      </c>
      <c r="P149" s="74">
        <v>84.294285714285706</v>
      </c>
      <c r="Q149" s="57">
        <v>25260</v>
      </c>
    </row>
    <row r="150" spans="1:17" x14ac:dyDescent="0.35">
      <c r="A150" t="s">
        <v>1054</v>
      </c>
      <c r="B150" s="57">
        <v>475</v>
      </c>
      <c r="C150" s="57">
        <v>1254</v>
      </c>
      <c r="D150" s="57">
        <v>4351</v>
      </c>
      <c r="E150" s="4">
        <v>150.27142857142854</v>
      </c>
      <c r="F150" s="4">
        <v>183.04285714285717</v>
      </c>
      <c r="G150" s="74">
        <v>78.224285714285699</v>
      </c>
      <c r="H150" s="74">
        <v>70.682857142857145</v>
      </c>
      <c r="I150" s="74">
        <v>73.394285714285715</v>
      </c>
      <c r="J150" s="74">
        <v>101.30428571428571</v>
      </c>
      <c r="K150" s="74">
        <v>79.064285714285717</v>
      </c>
      <c r="L150" s="74">
        <v>86.665714285714287</v>
      </c>
      <c r="M150" s="74">
        <v>80.924285714285716</v>
      </c>
      <c r="N150" s="74">
        <v>73.851428571428571</v>
      </c>
      <c r="O150" s="74">
        <v>65.248571428571424</v>
      </c>
      <c r="P150" s="74">
        <v>86.878571428571419</v>
      </c>
      <c r="Q150" s="57">
        <v>24935</v>
      </c>
    </row>
    <row r="151" spans="1:17" x14ac:dyDescent="0.35">
      <c r="A151" t="s">
        <v>1055</v>
      </c>
      <c r="B151" s="57">
        <v>482</v>
      </c>
      <c r="C151" s="57">
        <v>1276</v>
      </c>
      <c r="D151" s="57">
        <v>2460</v>
      </c>
      <c r="E151" s="4">
        <v>152.37142857142857</v>
      </c>
      <c r="F151" s="4">
        <v>186.58571428571423</v>
      </c>
      <c r="G151" s="74">
        <v>78.321428571428569</v>
      </c>
      <c r="H151" s="74">
        <v>68.705714285714294</v>
      </c>
      <c r="I151" s="74">
        <v>74.231428571428566</v>
      </c>
      <c r="J151" s="74">
        <v>95.897142857142853</v>
      </c>
      <c r="K151" s="74">
        <v>77.218571428571423</v>
      </c>
      <c r="L151" s="74">
        <v>87.644285714285715</v>
      </c>
      <c r="M151" s="74">
        <v>82.885714285714286</v>
      </c>
      <c r="N151" s="74">
        <v>71.419999999999987</v>
      </c>
      <c r="O151" s="74">
        <v>64.98</v>
      </c>
      <c r="P151" s="74">
        <v>88.76</v>
      </c>
      <c r="Q151" s="57">
        <v>24938</v>
      </c>
    </row>
    <row r="152" spans="1:17" x14ac:dyDescent="0.35">
      <c r="A152" t="s">
        <v>1062</v>
      </c>
      <c r="B152" s="57">
        <v>478</v>
      </c>
      <c r="C152" s="57">
        <v>1241</v>
      </c>
      <c r="D152" s="57">
        <v>4328</v>
      </c>
      <c r="E152" s="4">
        <v>154.94285714285715</v>
      </c>
      <c r="F152" s="4">
        <v>189.57142857142858</v>
      </c>
      <c r="G152" s="74">
        <v>75.552857142857164</v>
      </c>
      <c r="H152" s="74">
        <v>65.685714285714283</v>
      </c>
      <c r="I152" s="74">
        <v>72.927142857142854</v>
      </c>
      <c r="J152" s="74">
        <v>93.815714285714279</v>
      </c>
      <c r="K152" s="74">
        <v>76.665714285714301</v>
      </c>
      <c r="L152" s="74">
        <v>76.977142857142852</v>
      </c>
      <c r="M152" s="74">
        <v>78.617142857142866</v>
      </c>
      <c r="N152" s="74">
        <v>69.642857142857139</v>
      </c>
      <c r="O152" s="74">
        <v>65.302857142857135</v>
      </c>
      <c r="P152" s="74">
        <v>86.238571428571419</v>
      </c>
      <c r="Q152" s="57">
        <v>25375</v>
      </c>
    </row>
    <row r="153" spans="1:17" x14ac:dyDescent="0.35">
      <c r="A153" t="s">
        <v>1069</v>
      </c>
      <c r="B153" s="57">
        <v>450</v>
      </c>
      <c r="C153" s="57">
        <v>1245</v>
      </c>
      <c r="D153" s="57">
        <v>1835</v>
      </c>
      <c r="E153" s="4">
        <v>155.94285714285712</v>
      </c>
      <c r="F153" s="4">
        <v>189.08571428571426</v>
      </c>
      <c r="G153" s="74">
        <v>76.128571428571419</v>
      </c>
      <c r="H153" s="74">
        <v>68.705714285714294</v>
      </c>
      <c r="I153" s="74">
        <v>72.637142857142848</v>
      </c>
      <c r="J153" s="74">
        <v>88.932857142857159</v>
      </c>
      <c r="K153" s="74">
        <v>76.528571428571439</v>
      </c>
      <c r="L153" s="74">
        <v>74.054285714285712</v>
      </c>
      <c r="M153" s="74">
        <v>79.054285714285712</v>
      </c>
      <c r="N153" s="74">
        <v>70.107142857142861</v>
      </c>
      <c r="O153" s="74">
        <v>69.42</v>
      </c>
      <c r="P153" s="74">
        <v>82.612857142857152</v>
      </c>
      <c r="Q153" s="57">
        <v>25578</v>
      </c>
    </row>
    <row r="154" spans="1:17" x14ac:dyDescent="0.35">
      <c r="A154" t="s">
        <v>1075</v>
      </c>
      <c r="B154" s="57">
        <v>467</v>
      </c>
      <c r="C154" s="57">
        <v>1227</v>
      </c>
      <c r="D154" s="57">
        <v>2525</v>
      </c>
      <c r="E154" s="4">
        <v>157.55714285714285</v>
      </c>
      <c r="F154" s="4">
        <v>186.59999999999997</v>
      </c>
      <c r="G154" s="74">
        <v>82.611428571428561</v>
      </c>
      <c r="H154" s="74">
        <v>76.982857142857142</v>
      </c>
      <c r="I154" s="74">
        <v>74.225714285714275</v>
      </c>
      <c r="J154" s="74">
        <v>90.38428571428571</v>
      </c>
      <c r="K154" s="74">
        <v>80.678571428571431</v>
      </c>
      <c r="L154" s="74">
        <v>82.027142857142863</v>
      </c>
      <c r="M154" s="74">
        <v>84.424285714285702</v>
      </c>
      <c r="N154" s="74">
        <v>73.082857142857151</v>
      </c>
      <c r="O154" s="74">
        <v>74.351428571428571</v>
      </c>
      <c r="P154" s="74">
        <v>85.032857142857125</v>
      </c>
      <c r="Q154" s="57">
        <v>25663</v>
      </c>
    </row>
    <row r="155" spans="1:17" x14ac:dyDescent="0.35">
      <c r="A155" t="s">
        <v>1080</v>
      </c>
      <c r="B155" s="57">
        <v>454</v>
      </c>
      <c r="C155" s="57">
        <v>1221</v>
      </c>
      <c r="D155" s="57">
        <v>2199</v>
      </c>
      <c r="E155" s="4">
        <v>158.44285714285712</v>
      </c>
      <c r="F155" s="4">
        <v>185.90000000000003</v>
      </c>
      <c r="G155" s="74">
        <v>82.384285714285724</v>
      </c>
      <c r="H155" s="74">
        <v>70.400000000000006</v>
      </c>
      <c r="I155" s="74">
        <v>74.617142857142852</v>
      </c>
      <c r="J155" s="74">
        <v>88.172857142857126</v>
      </c>
      <c r="K155" s="74">
        <v>75.688571428571422</v>
      </c>
      <c r="L155" s="74">
        <v>83.721428571428575</v>
      </c>
      <c r="M155" s="74">
        <v>83.645714285714277</v>
      </c>
      <c r="N155" s="74">
        <v>72.429999999999993</v>
      </c>
      <c r="O155" s="74">
        <v>69.335714285714275</v>
      </c>
      <c r="P155" s="74">
        <v>87.077142857142846</v>
      </c>
      <c r="Q155" s="57">
        <v>24203</v>
      </c>
    </row>
    <row r="156" spans="1:17" x14ac:dyDescent="0.35">
      <c r="A156" t="s">
        <v>1087</v>
      </c>
      <c r="B156" s="57">
        <v>491</v>
      </c>
      <c r="C156" s="57">
        <v>1256</v>
      </c>
      <c r="D156" s="57">
        <v>1764</v>
      </c>
      <c r="E156" s="4">
        <v>158.31428571428572</v>
      </c>
      <c r="F156" s="4">
        <v>186.54285714285714</v>
      </c>
      <c r="G156" s="74">
        <v>79.101428571428556</v>
      </c>
      <c r="H156" s="74">
        <v>67.59</v>
      </c>
      <c r="I156" s="74">
        <v>72.917142857142849</v>
      </c>
      <c r="J156" s="74">
        <v>87.232857142857142</v>
      </c>
      <c r="K156" s="74">
        <v>73.107142857142861</v>
      </c>
      <c r="L156" s="74">
        <v>76.717142857142861</v>
      </c>
      <c r="M156" s="74">
        <v>82.071428571428569</v>
      </c>
      <c r="N156" s="74">
        <v>69.187142857142859</v>
      </c>
      <c r="O156" s="74">
        <v>63.931428571428569</v>
      </c>
      <c r="P156" s="74">
        <v>85.528571428571439</v>
      </c>
      <c r="Q156" s="57">
        <v>22989</v>
      </c>
    </row>
    <row r="157" spans="1:17" x14ac:dyDescent="0.35">
      <c r="A157" t="s">
        <v>1103</v>
      </c>
      <c r="B157" s="57">
        <v>470</v>
      </c>
      <c r="C157" s="57">
        <v>1236</v>
      </c>
      <c r="D157" s="57">
        <v>1516</v>
      </c>
      <c r="E157" s="4">
        <v>159.40000000000003</v>
      </c>
      <c r="F157" s="4">
        <v>187.42857142857139</v>
      </c>
      <c r="G157" s="74">
        <v>79.11</v>
      </c>
      <c r="H157" s="74">
        <v>67.265714285714282</v>
      </c>
      <c r="I157" s="74">
        <v>71.892857142857139</v>
      </c>
      <c r="J157" s="74">
        <v>86.29</v>
      </c>
      <c r="K157" s="74">
        <v>73.818571428571431</v>
      </c>
      <c r="L157" s="74">
        <v>72.069999999999993</v>
      </c>
      <c r="M157" s="74">
        <v>84.289999999999992</v>
      </c>
      <c r="N157" s="74">
        <v>68.785714285714292</v>
      </c>
      <c r="O157" s="74">
        <v>62.258571428571422</v>
      </c>
      <c r="P157" s="74">
        <v>83.80857142857144</v>
      </c>
      <c r="Q157" s="57">
        <v>22873</v>
      </c>
    </row>
    <row r="158" spans="1:17" x14ac:dyDescent="0.35">
      <c r="A158" t="s">
        <v>1104</v>
      </c>
      <c r="B158" s="57">
        <v>440</v>
      </c>
      <c r="C158" s="57">
        <v>1170</v>
      </c>
      <c r="D158" s="57">
        <v>5145</v>
      </c>
      <c r="E158" s="4">
        <v>161.15714285714284</v>
      </c>
      <c r="F158" s="4">
        <v>181.97142857142859</v>
      </c>
      <c r="G158" s="74">
        <v>83.071428571428569</v>
      </c>
      <c r="H158" s="74">
        <v>71.528571428571425</v>
      </c>
      <c r="I158" s="74">
        <v>71.707142857142856</v>
      </c>
      <c r="J158" s="74">
        <v>93.177142857142854</v>
      </c>
      <c r="K158" s="74">
        <v>72.86571428571429</v>
      </c>
      <c r="L158" s="74">
        <v>72.34</v>
      </c>
      <c r="M158" s="74">
        <v>100.23142857142855</v>
      </c>
      <c r="N158" s="74">
        <v>69.377142857142857</v>
      </c>
      <c r="O158" s="74">
        <v>60.151428571428575</v>
      </c>
      <c r="P158" s="74">
        <v>91.964285714285708</v>
      </c>
      <c r="Q158" s="57">
        <v>22366</v>
      </c>
    </row>
    <row r="159" spans="1:17" x14ac:dyDescent="0.35">
      <c r="A159" t="s">
        <v>1105</v>
      </c>
      <c r="B159" s="57">
        <v>493</v>
      </c>
      <c r="C159" s="57">
        <v>1259</v>
      </c>
      <c r="D159" s="57">
        <v>2629</v>
      </c>
      <c r="E159" s="4">
        <v>161.07142857142858</v>
      </c>
      <c r="F159" s="4">
        <v>176.87142857142857</v>
      </c>
      <c r="G159" s="74">
        <v>88.851428571428571</v>
      </c>
      <c r="H159" s="74">
        <v>72.632857142857148</v>
      </c>
      <c r="I159" s="74">
        <v>74.531428571428577</v>
      </c>
      <c r="J159" s="74">
        <v>102.64</v>
      </c>
      <c r="K159" s="74">
        <v>72.387142857142862</v>
      </c>
      <c r="L159" s="74">
        <v>86.612857142857138</v>
      </c>
      <c r="M159" s="74">
        <v>114.73142857142855</v>
      </c>
      <c r="N159" s="74">
        <v>70.397142857142853</v>
      </c>
      <c r="O159" s="74">
        <v>56.788571428571423</v>
      </c>
      <c r="P159" s="74">
        <v>99.344285714285704</v>
      </c>
      <c r="Q159" s="57">
        <v>22625</v>
      </c>
    </row>
    <row r="160" spans="1:17" x14ac:dyDescent="0.35">
      <c r="A160" t="s">
        <v>1114</v>
      </c>
      <c r="B160" s="57">
        <v>483</v>
      </c>
      <c r="C160" s="57">
        <v>1211</v>
      </c>
      <c r="D160" s="57">
        <v>1106</v>
      </c>
      <c r="E160" s="4">
        <v>159.19999999999999</v>
      </c>
      <c r="F160" s="4">
        <v>174.27142857142854</v>
      </c>
      <c r="G160" s="74">
        <v>81.527142857142849</v>
      </c>
      <c r="H160" s="74">
        <v>62.662857142857142</v>
      </c>
      <c r="I160" s="74">
        <v>73.948571428571427</v>
      </c>
      <c r="J160" s="74">
        <v>102.96428571428571</v>
      </c>
      <c r="K160" s="74">
        <v>71.208571428571432</v>
      </c>
      <c r="L160" s="74">
        <v>74.501428571428576</v>
      </c>
      <c r="M160" s="74">
        <v>96.704285714285717</v>
      </c>
      <c r="N160" s="74">
        <v>68.601428571428571</v>
      </c>
      <c r="O160" s="74">
        <v>49.681428571428569</v>
      </c>
      <c r="P160" s="74">
        <v>86.59142857142858</v>
      </c>
      <c r="Q160" s="57">
        <v>23108</v>
      </c>
    </row>
    <row r="161" spans="1:17" x14ac:dyDescent="0.35">
      <c r="A161" t="s">
        <v>1131</v>
      </c>
      <c r="B161" s="57">
        <v>470</v>
      </c>
      <c r="C161" s="57">
        <v>1294</v>
      </c>
      <c r="D161" s="57">
        <v>597</v>
      </c>
      <c r="E161" s="4">
        <v>157.17142857142858</v>
      </c>
      <c r="F161" s="4">
        <v>168.74285714285716</v>
      </c>
      <c r="G161" s="74">
        <v>78.91857142857144</v>
      </c>
      <c r="H161" s="74">
        <v>64.078571428571422</v>
      </c>
      <c r="I161" s="74">
        <v>74.492857142857133</v>
      </c>
      <c r="J161" s="74">
        <v>114.75142857142858</v>
      </c>
      <c r="K161" s="74">
        <v>68.738571428571433</v>
      </c>
      <c r="L161" s="74">
        <v>68.445714285714288</v>
      </c>
      <c r="M161" s="74">
        <v>102.31142857142858</v>
      </c>
      <c r="N161" s="74">
        <v>68.165714285714287</v>
      </c>
      <c r="O161" s="74">
        <v>52.519999999999996</v>
      </c>
      <c r="P161" s="74">
        <v>83.61999999999999</v>
      </c>
      <c r="Q161" s="57">
        <v>25920</v>
      </c>
    </row>
    <row r="162" spans="1:17" x14ac:dyDescent="0.35">
      <c r="A162" t="s">
        <v>1132</v>
      </c>
      <c r="B162" s="57">
        <v>434</v>
      </c>
      <c r="C162" s="57">
        <v>988</v>
      </c>
      <c r="D162" s="57">
        <v>3035</v>
      </c>
      <c r="E162" s="4">
        <v>154.34285714285716</v>
      </c>
      <c r="F162" s="4">
        <v>162.42857142857142</v>
      </c>
      <c r="G162" s="74">
        <v>85.825714285714284</v>
      </c>
      <c r="H162" s="74">
        <v>70.821428571428569</v>
      </c>
      <c r="I162" s="74">
        <v>86.724285714285699</v>
      </c>
      <c r="J162" s="74">
        <v>131.18571428571428</v>
      </c>
      <c r="K162" s="74">
        <v>66.251428571428576</v>
      </c>
      <c r="L162" s="74">
        <v>71.878571428571419</v>
      </c>
      <c r="M162" s="74">
        <v>120.12857142857145</v>
      </c>
      <c r="N162" s="74">
        <v>68.8</v>
      </c>
      <c r="O162" s="74">
        <v>60.777142857142849</v>
      </c>
      <c r="P162" s="74">
        <v>88.304285714285712</v>
      </c>
      <c r="Q162" s="57">
        <v>21954</v>
      </c>
    </row>
    <row r="163" spans="1:17" x14ac:dyDescent="0.35">
      <c r="A163" t="s">
        <v>1190</v>
      </c>
      <c r="B163" s="57">
        <v>386</v>
      </c>
      <c r="C163" s="57">
        <v>905</v>
      </c>
      <c r="D163" s="57">
        <v>342</v>
      </c>
      <c r="E163" s="4">
        <v>152.55714285714288</v>
      </c>
      <c r="F163" s="4">
        <v>154.17142857142858</v>
      </c>
      <c r="G163" s="74">
        <v>76.481428571428552</v>
      </c>
      <c r="H163" s="74">
        <v>72.92</v>
      </c>
      <c r="I163" s="74">
        <v>74.02000000000001</v>
      </c>
      <c r="J163" s="74">
        <v>107.15428571428571</v>
      </c>
      <c r="K163" s="74">
        <v>64.828571428571436</v>
      </c>
      <c r="L163" s="74">
        <v>60.841428571428573</v>
      </c>
      <c r="M163" s="74">
        <v>96.778571428571425</v>
      </c>
      <c r="N163" s="74">
        <v>60.091428571428573</v>
      </c>
      <c r="O163" s="74">
        <v>68.918571428571425</v>
      </c>
      <c r="P163" s="74">
        <v>73.501428571428576</v>
      </c>
      <c r="Q163" s="57">
        <v>22478</v>
      </c>
    </row>
    <row r="164" spans="1:17" x14ac:dyDescent="0.35">
      <c r="A164" t="s">
        <v>1191</v>
      </c>
      <c r="B164" s="57">
        <v>456</v>
      </c>
      <c r="C164" s="57">
        <v>1145</v>
      </c>
      <c r="D164" s="57">
        <v>1179</v>
      </c>
      <c r="E164" s="4">
        <v>149.05714285714285</v>
      </c>
      <c r="F164" s="4">
        <v>136.51428571428571</v>
      </c>
      <c r="G164" s="74">
        <v>74.91</v>
      </c>
      <c r="H164" s="74">
        <v>63.977142857142859</v>
      </c>
      <c r="I164" s="74">
        <v>69.605714285714285</v>
      </c>
      <c r="J164" s="74">
        <v>100.49000000000001</v>
      </c>
      <c r="K164" s="74">
        <v>63.617142857142859</v>
      </c>
      <c r="L164" s="74">
        <v>75.667142857142863</v>
      </c>
      <c r="M164" s="74">
        <v>78.877142857142857</v>
      </c>
      <c r="N164" s="74">
        <v>61</v>
      </c>
      <c r="O164" s="74">
        <v>72.694285714285712</v>
      </c>
      <c r="P164" s="74">
        <v>75.759999999999991</v>
      </c>
      <c r="Q164" s="57">
        <v>23301</v>
      </c>
    </row>
    <row r="165" spans="1:17" x14ac:dyDescent="0.35">
      <c r="A165" t="s">
        <v>1204</v>
      </c>
      <c r="B165" s="57">
        <v>491</v>
      </c>
      <c r="C165" s="57">
        <v>1214</v>
      </c>
      <c r="D165" s="57">
        <v>2711</v>
      </c>
      <c r="E165" s="4">
        <v>149.82857142857145</v>
      </c>
      <c r="F165" s="4">
        <v>161.81428571428569</v>
      </c>
      <c r="G165" s="74">
        <v>71.064285714285717</v>
      </c>
      <c r="H165" s="74">
        <v>54.062857142857141</v>
      </c>
      <c r="I165" s="74">
        <v>68.041428571428568</v>
      </c>
      <c r="J165" s="74">
        <v>87.161428571428573</v>
      </c>
      <c r="K165" s="74">
        <v>54.794285714285714</v>
      </c>
      <c r="L165" s="74">
        <v>79.862857142857138</v>
      </c>
      <c r="M165" s="74">
        <v>72.077142857142846</v>
      </c>
      <c r="N165" s="74">
        <v>60.111428571428576</v>
      </c>
      <c r="O165" s="74">
        <v>56.965714285714284</v>
      </c>
      <c r="P165" s="74">
        <v>77.519999999999982</v>
      </c>
      <c r="Q165" s="57">
        <v>17100</v>
      </c>
    </row>
    <row r="166" spans="1:17" x14ac:dyDescent="0.35">
      <c r="A166" t="s">
        <v>1222</v>
      </c>
      <c r="B166" s="57">
        <v>483</v>
      </c>
      <c r="C166" s="57">
        <v>1214</v>
      </c>
      <c r="D166" s="57">
        <v>2277</v>
      </c>
      <c r="E166" s="4">
        <v>152.38571428571427</v>
      </c>
      <c r="F166" s="4">
        <v>171.21428571428572</v>
      </c>
      <c r="G166" s="74">
        <v>70.198571428571427</v>
      </c>
      <c r="H166" s="74">
        <v>58.055714285714281</v>
      </c>
      <c r="I166" s="74">
        <v>68.55285714285715</v>
      </c>
      <c r="J166" s="74">
        <v>81.082857142857151</v>
      </c>
      <c r="K166" s="74">
        <v>58.222857142857144</v>
      </c>
      <c r="L166" s="74">
        <v>79.334285714285713</v>
      </c>
      <c r="M166" s="74">
        <v>67.621428571428581</v>
      </c>
      <c r="N166" s="74">
        <v>61.157142857142858</v>
      </c>
      <c r="O166" s="74">
        <v>54.892857142857146</v>
      </c>
      <c r="P166" s="74">
        <v>76.601428571428571</v>
      </c>
      <c r="Q166" s="57">
        <v>16798</v>
      </c>
    </row>
    <row r="167" spans="1:17" x14ac:dyDescent="0.35">
      <c r="A167" t="s">
        <v>1223</v>
      </c>
      <c r="B167" s="57">
        <v>443</v>
      </c>
      <c r="C167" s="57">
        <v>1161</v>
      </c>
      <c r="D167" s="57">
        <v>2559</v>
      </c>
      <c r="E167" s="4">
        <v>155</v>
      </c>
      <c r="F167" s="4">
        <v>172.25714285714284</v>
      </c>
      <c r="G167" s="74">
        <v>76.242857142857133</v>
      </c>
      <c r="H167" s="74">
        <v>65.52</v>
      </c>
      <c r="I167" s="74">
        <v>69.38</v>
      </c>
      <c r="J167" s="74">
        <v>79.851428571428571</v>
      </c>
      <c r="K167" s="74">
        <v>63.044285714285714</v>
      </c>
      <c r="L167" s="74">
        <v>96.241428571428585</v>
      </c>
      <c r="M167" s="74">
        <v>68.432857142857145</v>
      </c>
      <c r="N167" s="74">
        <v>63.282857142857146</v>
      </c>
      <c r="O167" s="74">
        <v>57.094285714285711</v>
      </c>
      <c r="P167" s="74">
        <v>77.25</v>
      </c>
      <c r="Q167" s="57">
        <v>16643</v>
      </c>
    </row>
    <row r="168" spans="1:17" x14ac:dyDescent="0.35">
      <c r="A168" t="s">
        <v>1228</v>
      </c>
      <c r="B168" s="57">
        <v>451</v>
      </c>
      <c r="C168" s="57">
        <v>1174</v>
      </c>
      <c r="D168" s="57">
        <v>3623</v>
      </c>
      <c r="E168" s="4">
        <v>158.82857142857142</v>
      </c>
      <c r="F168" s="4">
        <v>176.2</v>
      </c>
      <c r="G168" s="74">
        <v>78.045714285714297</v>
      </c>
      <c r="H168" s="74">
        <v>74.478571428571428</v>
      </c>
      <c r="I168" s="74">
        <v>72.19</v>
      </c>
      <c r="J168" s="74">
        <v>84.571428571428569</v>
      </c>
      <c r="K168" s="74">
        <v>69.188571428571436</v>
      </c>
      <c r="L168" s="74">
        <v>100.70857142857143</v>
      </c>
      <c r="M168" s="74">
        <v>73.44142857142856</v>
      </c>
      <c r="N168" s="74">
        <v>67.077142857142846</v>
      </c>
      <c r="O168" s="74">
        <v>65.878571428571433</v>
      </c>
      <c r="P168" s="74">
        <v>81.254285714285714</v>
      </c>
      <c r="Q168" s="57">
        <v>19505</v>
      </c>
    </row>
    <row r="169" spans="1:17" x14ac:dyDescent="0.35">
      <c r="A169" t="s">
        <v>1242</v>
      </c>
      <c r="B169" s="57">
        <v>483</v>
      </c>
      <c r="C169" s="57">
        <v>1260</v>
      </c>
      <c r="D169" s="57">
        <v>4202</v>
      </c>
      <c r="E169" s="4">
        <v>161.37142857142857</v>
      </c>
      <c r="F169" s="4">
        <v>181.17142857142858</v>
      </c>
      <c r="G169" s="74">
        <v>75.797142857142845</v>
      </c>
      <c r="H169" s="74">
        <v>74.291428571428568</v>
      </c>
      <c r="I169" s="74">
        <v>72.668571428571425</v>
      </c>
      <c r="J169" s="74">
        <v>85.61</v>
      </c>
      <c r="K169" s="74">
        <v>72.517142857142858</v>
      </c>
      <c r="L169" s="74">
        <v>76.929999999999993</v>
      </c>
      <c r="M169" s="74">
        <v>73.317142857142855</v>
      </c>
      <c r="N169" s="74">
        <v>69.874285714285719</v>
      </c>
      <c r="O169" s="74">
        <v>69.139999999999986</v>
      </c>
      <c r="P169" s="74">
        <v>78.064285714285717</v>
      </c>
      <c r="Q169" s="57">
        <v>22796</v>
      </c>
    </row>
    <row r="170" spans="1:17" x14ac:dyDescent="0.35">
      <c r="A170" t="s">
        <v>1417</v>
      </c>
      <c r="B170" s="57">
        <v>407</v>
      </c>
      <c r="C170" s="57">
        <v>1052</v>
      </c>
      <c r="D170" s="57">
        <v>5829</v>
      </c>
      <c r="E170" s="4">
        <v>163.35714285714283</v>
      </c>
      <c r="F170" s="4">
        <v>184.34285714285718</v>
      </c>
      <c r="G170" s="74">
        <v>78.674285714285716</v>
      </c>
      <c r="H170" s="74">
        <v>86.09142857142858</v>
      </c>
      <c r="I170" s="74">
        <v>75.582857142857137</v>
      </c>
      <c r="J170" s="74">
        <v>84.705714285714279</v>
      </c>
      <c r="K170" s="74">
        <v>83.448571428571441</v>
      </c>
      <c r="L170" s="74">
        <v>70.624285714285719</v>
      </c>
      <c r="M170" s="74">
        <v>76.312857142857141</v>
      </c>
      <c r="N170" s="74">
        <v>73.951428571428579</v>
      </c>
      <c r="O170" s="74">
        <v>83.672857142857154</v>
      </c>
      <c r="P170" s="74">
        <v>76.524285714285725</v>
      </c>
      <c r="Q170" s="57">
        <v>23114</v>
      </c>
    </row>
    <row r="171" spans="1:17" x14ac:dyDescent="0.35">
      <c r="A171" t="s">
        <v>1418</v>
      </c>
      <c r="B171" s="57">
        <v>465</v>
      </c>
      <c r="C171" s="57">
        <v>1202</v>
      </c>
      <c r="D171" s="57">
        <v>4283</v>
      </c>
      <c r="E171" s="4">
        <v>164.25714285714284</v>
      </c>
      <c r="F171" s="4">
        <v>181.38571428571433</v>
      </c>
      <c r="G171" s="74">
        <v>77.598571428571432</v>
      </c>
      <c r="H171" s="74">
        <v>78.582857142857137</v>
      </c>
      <c r="I171" s="74">
        <v>72.888571428571424</v>
      </c>
      <c r="J171" s="74">
        <v>82.411428571428587</v>
      </c>
      <c r="K171" s="74">
        <v>78.517142857142858</v>
      </c>
      <c r="L171" s="74">
        <v>79.489999999999995</v>
      </c>
      <c r="M171" s="74">
        <v>71.89</v>
      </c>
      <c r="N171" s="74">
        <v>73.504285714285714</v>
      </c>
      <c r="O171" s="74">
        <v>86.505714285714276</v>
      </c>
      <c r="P171" s="74">
        <v>77.984285714285718</v>
      </c>
      <c r="Q171" s="57">
        <v>23772</v>
      </c>
    </row>
    <row r="172" spans="1:17" x14ac:dyDescent="0.35">
      <c r="A172" t="s">
        <v>1430</v>
      </c>
      <c r="B172" s="57">
        <v>497</v>
      </c>
      <c r="C172" s="57">
        <v>1299</v>
      </c>
      <c r="D172" s="57">
        <v>2775</v>
      </c>
      <c r="E172" s="4">
        <v>164.9</v>
      </c>
      <c r="F172" s="4">
        <v>176.4</v>
      </c>
      <c r="G172" s="74">
        <v>80.78</v>
      </c>
      <c r="H172" s="74">
        <v>81.724285714285728</v>
      </c>
      <c r="I172" s="74">
        <v>75.19285714285715</v>
      </c>
      <c r="J172" s="74">
        <v>84.028571428571439</v>
      </c>
      <c r="K172" s="74">
        <v>79.387142857142862</v>
      </c>
      <c r="L172" s="74">
        <v>99.431428571428569</v>
      </c>
      <c r="M172" s="74">
        <v>75</v>
      </c>
      <c r="N172" s="74">
        <v>76.61</v>
      </c>
      <c r="O172" s="74">
        <v>76.381428571428572</v>
      </c>
      <c r="P172" s="74">
        <v>84.951428571428551</v>
      </c>
      <c r="Q172" s="57">
        <v>25197</v>
      </c>
    </row>
    <row r="173" spans="1:17" x14ac:dyDescent="0.35">
      <c r="A173" t="s">
        <v>1440</v>
      </c>
      <c r="B173" s="57">
        <v>503</v>
      </c>
      <c r="C173" s="57">
        <v>1260</v>
      </c>
      <c r="D173" s="57">
        <v>7716</v>
      </c>
      <c r="E173" s="4">
        <v>165.78571428571428</v>
      </c>
      <c r="F173" s="4">
        <v>187.04285714285717</v>
      </c>
      <c r="G173" s="74">
        <v>78.392857142857139</v>
      </c>
      <c r="H173" s="74">
        <v>83.832857142857151</v>
      </c>
      <c r="I173" s="74">
        <v>75.284285714285716</v>
      </c>
      <c r="J173" s="74">
        <v>84.034285714285716</v>
      </c>
      <c r="K173" s="74">
        <v>80.34</v>
      </c>
      <c r="L173" s="74">
        <v>85.44285714285715</v>
      </c>
      <c r="M173" s="74">
        <v>74.637142857142862</v>
      </c>
      <c r="N173" s="74">
        <v>76.44285714285715</v>
      </c>
      <c r="O173" s="74">
        <v>76.728571428571428</v>
      </c>
      <c r="P173" s="74">
        <v>84.797142857142845</v>
      </c>
      <c r="Q173" s="57">
        <v>25852</v>
      </c>
    </row>
    <row r="174" spans="1:17" x14ac:dyDescent="0.35">
      <c r="A174" t="s">
        <v>1480</v>
      </c>
      <c r="B174" s="57">
        <v>480</v>
      </c>
      <c r="C174" s="57">
        <v>1181</v>
      </c>
      <c r="D174" s="57">
        <v>4552</v>
      </c>
      <c r="E174" s="4">
        <v>167.22857142857143</v>
      </c>
      <c r="F174" s="4">
        <v>189.2</v>
      </c>
      <c r="G174" s="74">
        <v>76.687142857142845</v>
      </c>
      <c r="H174" s="74">
        <v>80.675714285714292</v>
      </c>
      <c r="I174" s="74">
        <v>74.434285714285707</v>
      </c>
      <c r="J174" s="74">
        <v>82.715714285714284</v>
      </c>
      <c r="K174" s="74">
        <v>83.114285714285714</v>
      </c>
      <c r="L174" s="74">
        <v>72.752857142857138</v>
      </c>
      <c r="M174" s="74">
        <v>74.651428571428582</v>
      </c>
      <c r="N174" s="74">
        <v>76.654285714285706</v>
      </c>
      <c r="O174" s="74">
        <v>78.148571428571429</v>
      </c>
      <c r="P174" s="74">
        <v>84.358571428571423</v>
      </c>
      <c r="Q174" s="57">
        <v>26444</v>
      </c>
    </row>
    <row r="175" spans="1:17" x14ac:dyDescent="0.35">
      <c r="A175" t="s">
        <v>1481</v>
      </c>
      <c r="B175" s="57">
        <v>505</v>
      </c>
      <c r="C175" s="57">
        <v>1178</v>
      </c>
      <c r="D175" s="57">
        <v>3236</v>
      </c>
      <c r="E175" s="4">
        <v>168.35714285714286</v>
      </c>
      <c r="F175" s="4">
        <v>189.37142857142857</v>
      </c>
      <c r="G175" s="74">
        <v>78.52</v>
      </c>
      <c r="H175" s="74">
        <v>81.070000000000007</v>
      </c>
      <c r="I175" s="74">
        <v>74.955714285714294</v>
      </c>
      <c r="J175" s="74">
        <v>84.80285714285715</v>
      </c>
      <c r="K175" s="74">
        <v>85.468571428571423</v>
      </c>
      <c r="L175" s="74">
        <v>73.892857142857125</v>
      </c>
      <c r="M175" s="74">
        <v>77.151428571428568</v>
      </c>
      <c r="N175" s="74">
        <v>78.355714285714285</v>
      </c>
      <c r="O175" s="74">
        <v>78.994285714285724</v>
      </c>
      <c r="P175" s="74">
        <v>85.405714285714296</v>
      </c>
      <c r="Q175" s="57">
        <v>26937</v>
      </c>
    </row>
    <row r="176" spans="1:17" x14ac:dyDescent="0.35">
      <c r="A176" t="s">
        <v>1482</v>
      </c>
      <c r="B176" s="57">
        <v>460</v>
      </c>
      <c r="C176" s="57">
        <v>1076</v>
      </c>
      <c r="D176" s="57">
        <v>6523</v>
      </c>
      <c r="E176" s="4">
        <v>170.01428571428573</v>
      </c>
      <c r="F176" s="4">
        <v>192.15714285714284</v>
      </c>
      <c r="G176" s="74">
        <v>85.452857142857141</v>
      </c>
      <c r="H176" s="74">
        <v>82.705714285714279</v>
      </c>
      <c r="I176" s="74">
        <v>77.465714285714284</v>
      </c>
      <c r="J176" s="74">
        <v>88.69285714285715</v>
      </c>
      <c r="K176" s="74">
        <v>86.714285714285694</v>
      </c>
      <c r="L176" s="74">
        <v>97.488571428571433</v>
      </c>
      <c r="M176" s="74">
        <v>82.412857142857135</v>
      </c>
      <c r="N176" s="74">
        <v>81.789999999999992</v>
      </c>
      <c r="O176" s="74">
        <v>85.632857142857134</v>
      </c>
      <c r="P176" s="74">
        <v>92.462857142857146</v>
      </c>
      <c r="Q176" s="57">
        <v>32116</v>
      </c>
    </row>
    <row r="177" spans="1:17" x14ac:dyDescent="0.35">
      <c r="A177" t="s">
        <v>1483</v>
      </c>
      <c r="B177" s="57">
        <v>495</v>
      </c>
      <c r="C177" s="57">
        <v>1174</v>
      </c>
      <c r="D177" s="57">
        <v>3377</v>
      </c>
      <c r="E177" s="4">
        <v>168.81428571428572</v>
      </c>
      <c r="F177" s="4">
        <v>204.47142857142853</v>
      </c>
      <c r="G177" s="74">
        <v>90.527142857142863</v>
      </c>
      <c r="H177" s="74">
        <v>90.554285714285712</v>
      </c>
      <c r="I177" s="74">
        <v>79.021428571428572</v>
      </c>
      <c r="J177" s="74">
        <v>91.080000000000013</v>
      </c>
      <c r="K177" s="74">
        <v>90.720000000000013</v>
      </c>
      <c r="L177" s="74">
        <v>110.22142857142858</v>
      </c>
      <c r="M177" s="74">
        <v>86.11</v>
      </c>
      <c r="N177" s="74">
        <v>83.674285714285702</v>
      </c>
      <c r="O177" s="74">
        <v>97.742857142857147</v>
      </c>
      <c r="P177" s="74">
        <v>94.464285714285708</v>
      </c>
      <c r="Q177" s="57">
        <v>33383</v>
      </c>
    </row>
    <row r="178" spans="1:17" x14ac:dyDescent="0.35">
      <c r="A178" t="s">
        <v>1489</v>
      </c>
      <c r="B178" s="57">
        <v>484</v>
      </c>
      <c r="C178" s="57">
        <v>1216</v>
      </c>
      <c r="D178" s="57">
        <v>4017</v>
      </c>
      <c r="E178" s="4">
        <v>167.62857142857143</v>
      </c>
      <c r="F178" s="4">
        <v>187.74285714285716</v>
      </c>
      <c r="G178" s="74">
        <v>88.752857142857152</v>
      </c>
      <c r="H178" s="74">
        <v>90.451428571428579</v>
      </c>
      <c r="I178" s="74">
        <v>81.995714285714286</v>
      </c>
      <c r="J178" s="74">
        <v>91.664285714285711</v>
      </c>
      <c r="K178" s="74">
        <v>97.968571428571423</v>
      </c>
      <c r="L178" s="74">
        <v>76.151428571428582</v>
      </c>
      <c r="M178" s="74">
        <v>88.587142857142837</v>
      </c>
      <c r="N178" s="74">
        <v>84.885714285714272</v>
      </c>
      <c r="O178" s="74">
        <v>100.18999999999998</v>
      </c>
      <c r="P178" s="74">
        <v>91.712857142857146</v>
      </c>
      <c r="Q178" s="57">
        <v>33295</v>
      </c>
    </row>
    <row r="179" spans="1:17" x14ac:dyDescent="0.35">
      <c r="A179" t="s">
        <v>1523</v>
      </c>
      <c r="B179" s="57">
        <v>486</v>
      </c>
      <c r="C179" s="57">
        <v>1181</v>
      </c>
      <c r="D179" s="57">
        <v>3531</v>
      </c>
      <c r="E179" s="4">
        <v>166.34285714285713</v>
      </c>
      <c r="F179" s="4">
        <v>160.64285714285711</v>
      </c>
      <c r="G179" s="74">
        <v>83.434285714285707</v>
      </c>
      <c r="H179" s="74">
        <v>80.994285714285724</v>
      </c>
      <c r="I179" s="74">
        <v>78.715714285714284</v>
      </c>
      <c r="J179" s="74">
        <v>83.960000000000008</v>
      </c>
      <c r="K179" s="74">
        <v>95.854285714285695</v>
      </c>
      <c r="L179" s="74">
        <v>66.92285714285714</v>
      </c>
      <c r="M179" s="74">
        <v>83.332857142857151</v>
      </c>
      <c r="N179" s="74">
        <v>81.922857142857154</v>
      </c>
      <c r="O179" s="74">
        <v>92.791428571428568</v>
      </c>
      <c r="P179" s="74">
        <v>85.58142857142856</v>
      </c>
      <c r="Q179" s="57">
        <v>33710</v>
      </c>
    </row>
    <row r="180" spans="1:17" x14ac:dyDescent="0.35">
      <c r="A180" t="s">
        <v>1524</v>
      </c>
      <c r="B180" s="57">
        <v>489</v>
      </c>
      <c r="C180" s="57">
        <v>1231</v>
      </c>
      <c r="D180" s="57">
        <v>2643</v>
      </c>
      <c r="E180" s="4">
        <v>164.07142857142858</v>
      </c>
      <c r="F180" s="4">
        <v>166.97142857142856</v>
      </c>
      <c r="G180" s="74">
        <v>83.105714285714285</v>
      </c>
      <c r="H180" s="74">
        <v>71.435714285714283</v>
      </c>
      <c r="I180" s="74">
        <v>76.040000000000006</v>
      </c>
      <c r="J180" s="74">
        <v>86.458571428571418</v>
      </c>
      <c r="K180" s="74">
        <v>83.107142857142861</v>
      </c>
      <c r="L180" s="74">
        <v>90.905714285714311</v>
      </c>
      <c r="M180" s="74">
        <v>83.372857142857143</v>
      </c>
      <c r="N180" s="74">
        <v>80.521428571428586</v>
      </c>
      <c r="O180" s="74">
        <v>81.510000000000005</v>
      </c>
      <c r="P180" s="74">
        <v>90.471428571428561</v>
      </c>
      <c r="Q180" s="57">
        <v>34372</v>
      </c>
    </row>
    <row r="181" spans="1:17" x14ac:dyDescent="0.35">
      <c r="A181" t="s">
        <v>1525</v>
      </c>
      <c r="B181" s="57">
        <v>520</v>
      </c>
      <c r="C181" s="57">
        <v>1304</v>
      </c>
      <c r="D181" s="57">
        <v>3797</v>
      </c>
      <c r="E181" s="4">
        <v>163.65714285714284</v>
      </c>
      <c r="F181" s="4">
        <v>175.07142857142858</v>
      </c>
      <c r="G181" s="74">
        <v>86.931428571428569</v>
      </c>
      <c r="H181" s="74">
        <v>81.149999999999991</v>
      </c>
      <c r="I181" s="74">
        <v>79.132857142857148</v>
      </c>
      <c r="J181" s="74">
        <v>86.565714285714279</v>
      </c>
      <c r="K181" s="74">
        <v>94.004285714285729</v>
      </c>
      <c r="L181" s="74">
        <v>88.012857142857143</v>
      </c>
      <c r="M181" s="74">
        <v>86.278571428571439</v>
      </c>
      <c r="N181" s="74">
        <v>83.205714285714294</v>
      </c>
      <c r="O181" s="74">
        <v>86.697142857142836</v>
      </c>
      <c r="P181" s="74">
        <v>94.4</v>
      </c>
      <c r="Q181" s="57">
        <v>36288</v>
      </c>
    </row>
    <row r="182" spans="1:17" x14ac:dyDescent="0.35">
      <c r="A182" t="s">
        <v>1658</v>
      </c>
      <c r="B182" s="57">
        <v>493</v>
      </c>
      <c r="C182" s="57">
        <v>1144</v>
      </c>
      <c r="D182" s="57">
        <v>3010</v>
      </c>
      <c r="E182" s="4">
        <v>165.78571428571428</v>
      </c>
      <c r="F182" s="4">
        <v>184.25714285714284</v>
      </c>
      <c r="G182" s="74">
        <v>84.972857142857137</v>
      </c>
      <c r="H182" s="74">
        <v>74.30714285714285</v>
      </c>
      <c r="I182" s="74">
        <v>78.284285714285716</v>
      </c>
      <c r="J182" s="74">
        <v>87.19714285714285</v>
      </c>
      <c r="K182" s="74">
        <v>88.75</v>
      </c>
      <c r="L182" s="74">
        <v>80.13</v>
      </c>
      <c r="M182" s="74">
        <v>83.25</v>
      </c>
      <c r="N182" s="74">
        <v>81.352857142857133</v>
      </c>
      <c r="O182" s="74">
        <v>84.158571428571435</v>
      </c>
      <c r="P182" s="74">
        <v>89.571428571428569</v>
      </c>
      <c r="Q182" s="57">
        <v>36906</v>
      </c>
    </row>
    <row r="183" spans="1:17" x14ac:dyDescent="0.35">
      <c r="A183" t="s">
        <v>1659</v>
      </c>
      <c r="B183" s="57">
        <v>501</v>
      </c>
      <c r="C183" s="57">
        <v>1271</v>
      </c>
      <c r="D183" s="57">
        <v>3447</v>
      </c>
      <c r="E183" s="4">
        <v>169.14285714285714</v>
      </c>
      <c r="F183" s="4">
        <v>193.5</v>
      </c>
      <c r="G183" s="74">
        <v>82.085714285714289</v>
      </c>
      <c r="H183" s="74">
        <v>70.622857142857143</v>
      </c>
      <c r="I183" s="74">
        <v>77.98571428571428</v>
      </c>
      <c r="J183" s="74">
        <v>86.258571428571443</v>
      </c>
      <c r="K183" s="74">
        <v>89.395714285714277</v>
      </c>
      <c r="L183" s="74">
        <v>70.582857142857137</v>
      </c>
      <c r="M183" s="74">
        <v>81.878571428571448</v>
      </c>
      <c r="N183" s="74">
        <v>82.419999999999987</v>
      </c>
      <c r="O183" s="74">
        <v>83.272857142857134</v>
      </c>
      <c r="P183" s="74">
        <v>86.858571428571437</v>
      </c>
      <c r="Q183" s="57">
        <v>37414</v>
      </c>
    </row>
    <row r="184" spans="1:17" x14ac:dyDescent="0.35">
      <c r="A184" t="s">
        <v>1660</v>
      </c>
      <c r="B184" s="57">
        <v>485</v>
      </c>
      <c r="C184" s="57">
        <v>1310</v>
      </c>
      <c r="D184" s="57">
        <v>2995</v>
      </c>
      <c r="E184" s="4">
        <v>170.68571428571428</v>
      </c>
      <c r="F184" s="4">
        <v>189.52857142857144</v>
      </c>
      <c r="G184" s="74">
        <v>83.212857142857146</v>
      </c>
      <c r="H184" s="74">
        <v>76.008571428571415</v>
      </c>
      <c r="I184" s="74">
        <v>78.705714285714294</v>
      </c>
      <c r="J184" s="74">
        <v>87.669999999999987</v>
      </c>
      <c r="K184" s="74">
        <v>91.667142857142863</v>
      </c>
      <c r="L184" s="74">
        <v>72.40857142857142</v>
      </c>
      <c r="M184" s="74">
        <v>83.545714285714297</v>
      </c>
      <c r="N184" s="74">
        <v>85.944285714285712</v>
      </c>
      <c r="O184" s="74">
        <v>87.651428571428568</v>
      </c>
      <c r="P184" s="74">
        <v>87.435714285714297</v>
      </c>
      <c r="Q184" s="57">
        <v>39172</v>
      </c>
    </row>
    <row r="185" spans="1:17" x14ac:dyDescent="0.35">
      <c r="A185" t="s">
        <v>1661</v>
      </c>
      <c r="B185" s="57">
        <v>497</v>
      </c>
      <c r="C185" s="57">
        <v>1329</v>
      </c>
      <c r="D185" s="57">
        <v>2805</v>
      </c>
      <c r="E185" s="4">
        <v>171.1142857142857</v>
      </c>
      <c r="F185" s="4">
        <v>196.97142857142859</v>
      </c>
      <c r="G185" s="74">
        <v>93.987142857142857</v>
      </c>
      <c r="H185" s="74">
        <v>99.17</v>
      </c>
      <c r="I185" s="74">
        <v>86.161428571428587</v>
      </c>
      <c r="J185" s="74">
        <v>92.392857142857139</v>
      </c>
      <c r="K185" s="74">
        <v>109.40428571428571</v>
      </c>
      <c r="L185" s="74">
        <v>79.22571428571429</v>
      </c>
      <c r="M185" s="74">
        <v>91.492857142857147</v>
      </c>
      <c r="N185" s="74">
        <v>93.968571428571423</v>
      </c>
      <c r="O185" s="74">
        <v>106.89</v>
      </c>
      <c r="P185" s="74">
        <v>93.515714285714267</v>
      </c>
      <c r="Q185" s="57">
        <v>39174</v>
      </c>
    </row>
    <row r="186" spans="1:17" x14ac:dyDescent="0.35">
      <c r="A186" t="s">
        <v>1662</v>
      </c>
      <c r="B186" s="57">
        <v>474</v>
      </c>
      <c r="C186" s="57">
        <v>1318</v>
      </c>
      <c r="D186" s="57">
        <v>1992</v>
      </c>
      <c r="E186" s="4">
        <v>166.64285714285714</v>
      </c>
      <c r="F186" s="4">
        <v>158.64285714285714</v>
      </c>
      <c r="G186" s="74">
        <v>89.42</v>
      </c>
      <c r="H186" s="74">
        <v>94.431428571428569</v>
      </c>
      <c r="I186" s="74">
        <v>83.061428571428578</v>
      </c>
      <c r="J186" s="74">
        <v>86.952857142857141</v>
      </c>
      <c r="K186" s="74">
        <v>106.5</v>
      </c>
      <c r="L186" s="74">
        <v>68.542857142857159</v>
      </c>
      <c r="M186" s="74">
        <v>85.899999999999991</v>
      </c>
      <c r="N186" s="74">
        <v>91.830000000000013</v>
      </c>
      <c r="O186" s="74">
        <v>109.43428571428571</v>
      </c>
      <c r="P186" s="74">
        <v>86.308571428571426</v>
      </c>
      <c r="Q186" s="57">
        <v>39924</v>
      </c>
    </row>
    <row r="187" spans="1:17" x14ac:dyDescent="0.35">
      <c r="A187" t="s">
        <v>1663</v>
      </c>
      <c r="B187" s="57">
        <v>477</v>
      </c>
      <c r="C187" s="57">
        <v>1329</v>
      </c>
      <c r="D187" s="57">
        <v>3492</v>
      </c>
      <c r="E187" s="4">
        <v>165.5</v>
      </c>
      <c r="F187" s="4">
        <v>176.32857142857142</v>
      </c>
      <c r="G187" s="74">
        <v>86.734285714285718</v>
      </c>
      <c r="H187" s="74">
        <v>85.23</v>
      </c>
      <c r="I187" s="74">
        <v>81.584285714285713</v>
      </c>
      <c r="J187" s="74">
        <v>86.874285714285719</v>
      </c>
      <c r="K187" s="74">
        <v>96.537142857142854</v>
      </c>
      <c r="L187" s="74">
        <v>72.102857142857133</v>
      </c>
      <c r="M187" s="74">
        <v>84.034285714285716</v>
      </c>
      <c r="N187" s="74">
        <v>89.78857142857143</v>
      </c>
      <c r="O187" s="74">
        <v>98.055714285714288</v>
      </c>
      <c r="P187" s="74">
        <v>83.891428571428577</v>
      </c>
      <c r="Q187" s="57">
        <v>39769</v>
      </c>
    </row>
    <row r="188" spans="1:17" x14ac:dyDescent="0.35">
      <c r="A188" t="s">
        <v>1664</v>
      </c>
      <c r="B188" s="57">
        <v>502</v>
      </c>
      <c r="C188" s="57">
        <v>1338</v>
      </c>
      <c r="D188" s="57">
        <v>1969</v>
      </c>
      <c r="E188" s="4">
        <v>165.92857142857142</v>
      </c>
      <c r="F188" s="4">
        <v>184.31428571428572</v>
      </c>
      <c r="G188" s="74">
        <v>84.87</v>
      </c>
      <c r="H188" s="74">
        <v>78.59142857142858</v>
      </c>
      <c r="I188" s="74">
        <v>81.522857142857134</v>
      </c>
      <c r="J188" s="74">
        <v>85.625714285714281</v>
      </c>
      <c r="K188" s="74">
        <v>94.78</v>
      </c>
      <c r="L188" s="74">
        <v>69.364285714285728</v>
      </c>
      <c r="M188" s="74">
        <v>84.025714285714272</v>
      </c>
      <c r="N188" s="74">
        <v>87.982857142857142</v>
      </c>
      <c r="O188" s="74">
        <v>100.33571428571429</v>
      </c>
      <c r="P188" s="74">
        <v>82.074285714285708</v>
      </c>
      <c r="Q188" s="57">
        <v>39519</v>
      </c>
    </row>
    <row r="189" spans="1:17" x14ac:dyDescent="0.35">
      <c r="A189" t="s">
        <v>1665</v>
      </c>
      <c r="B189" s="57">
        <v>509</v>
      </c>
      <c r="C189" s="57">
        <v>1383</v>
      </c>
      <c r="D189" s="57">
        <v>1767</v>
      </c>
      <c r="E189" s="4">
        <v>164.51428571428571</v>
      </c>
      <c r="F189" s="4">
        <v>181.78571428571428</v>
      </c>
      <c r="G189" s="74">
        <v>88.112857142857138</v>
      </c>
      <c r="H189" s="74">
        <v>83.495714285714271</v>
      </c>
      <c r="I189" s="74">
        <v>81.891428571428577</v>
      </c>
      <c r="J189" s="74">
        <v>89.385714285714286</v>
      </c>
      <c r="K189" s="74">
        <v>97.389999999999986</v>
      </c>
      <c r="L189" s="74">
        <v>81.691428571428574</v>
      </c>
      <c r="M189" s="74">
        <v>86.651428571428568</v>
      </c>
      <c r="N189" s="74">
        <v>91.551428571428588</v>
      </c>
      <c r="O189" s="74">
        <v>101.64571428571428</v>
      </c>
      <c r="P189" s="74">
        <v>87.432857142857145</v>
      </c>
      <c r="Q189" s="57">
        <v>39912</v>
      </c>
    </row>
    <row r="190" spans="1:17" x14ac:dyDescent="0.35">
      <c r="A190" t="s">
        <v>1666</v>
      </c>
      <c r="B190" s="57">
        <v>489</v>
      </c>
      <c r="C190" s="57">
        <v>1333</v>
      </c>
      <c r="D190" s="57">
        <v>2430</v>
      </c>
      <c r="E190" s="4">
        <v>164.12857142857143</v>
      </c>
      <c r="F190" s="4">
        <v>181.41428571428574</v>
      </c>
      <c r="G190" s="74">
        <v>91.668571428571425</v>
      </c>
      <c r="H190" s="74">
        <v>94.564285714285717</v>
      </c>
      <c r="I190" s="74">
        <v>85.687142857142859</v>
      </c>
      <c r="J190" s="74">
        <v>91.471428571428561</v>
      </c>
      <c r="K190" s="74">
        <v>101.77285714285713</v>
      </c>
      <c r="L190" s="74">
        <v>85.685714285714283</v>
      </c>
      <c r="M190" s="74">
        <v>88.532857142857139</v>
      </c>
      <c r="N190" s="74">
        <v>95.887142857142862</v>
      </c>
      <c r="O190" s="74">
        <v>107.92714285714285</v>
      </c>
      <c r="P190" s="74">
        <v>89.29</v>
      </c>
      <c r="Q190" s="57">
        <v>40461</v>
      </c>
    </row>
    <row r="191" spans="1:17" x14ac:dyDescent="0.35">
      <c r="A191" t="s">
        <v>1667</v>
      </c>
      <c r="B191" s="57">
        <v>477</v>
      </c>
      <c r="C191" s="57">
        <v>1345</v>
      </c>
      <c r="D191" s="57">
        <v>3175</v>
      </c>
      <c r="E191" s="4">
        <v>164.95714285714286</v>
      </c>
      <c r="F191" s="4">
        <v>180.78571428571425</v>
      </c>
      <c r="G191" s="74">
        <v>90.527142857142849</v>
      </c>
      <c r="H191" s="74">
        <v>90.509999999999991</v>
      </c>
      <c r="I191" s="74">
        <v>87.745714285714286</v>
      </c>
      <c r="J191" s="74">
        <v>88.594285714285704</v>
      </c>
      <c r="K191" s="74">
        <v>105.33142857142857</v>
      </c>
      <c r="L191" s="74">
        <v>71.628571428571419</v>
      </c>
      <c r="M191" s="74">
        <v>88.608571428571423</v>
      </c>
      <c r="N191" s="74">
        <v>95.631428571428586</v>
      </c>
      <c r="O191" s="74">
        <v>110.05714285714286</v>
      </c>
      <c r="P191" s="74">
        <v>86.762857142857143</v>
      </c>
      <c r="Q191" s="57">
        <v>40113</v>
      </c>
    </row>
    <row r="192" spans="1:17" x14ac:dyDescent="0.35">
      <c r="A192" t="s">
        <v>1668</v>
      </c>
      <c r="B192" s="57">
        <v>466</v>
      </c>
      <c r="C192" s="57">
        <v>1332</v>
      </c>
      <c r="D192" s="57">
        <v>3504</v>
      </c>
      <c r="E192" s="4">
        <v>164.97142857142856</v>
      </c>
      <c r="F192" s="4">
        <v>182.02857142857141</v>
      </c>
      <c r="G192" s="74">
        <v>90.278571428571439</v>
      </c>
      <c r="H192" s="74">
        <v>89.911428571428573</v>
      </c>
      <c r="I192" s="74">
        <v>88.857142857142847</v>
      </c>
      <c r="J192" s="74">
        <v>90.80714285714285</v>
      </c>
      <c r="K192" s="74">
        <v>105.69857142857144</v>
      </c>
      <c r="L192" s="74">
        <v>65.94</v>
      </c>
      <c r="M192" s="74">
        <v>88.09714285714287</v>
      </c>
      <c r="N192" s="74">
        <v>97.267142857142858</v>
      </c>
      <c r="O192" s="74">
        <v>110.43285714285715</v>
      </c>
      <c r="P192" s="74">
        <v>87.042857142857159</v>
      </c>
      <c r="Q192" s="57">
        <v>39785</v>
      </c>
    </row>
    <row r="193" spans="1:17" x14ac:dyDescent="0.35">
      <c r="A193" t="s">
        <v>1669</v>
      </c>
      <c r="B193" s="57">
        <v>480</v>
      </c>
      <c r="C193" s="57">
        <v>1430</v>
      </c>
      <c r="D193" s="57">
        <v>2268</v>
      </c>
      <c r="E193" s="4">
        <v>164.51428571428573</v>
      </c>
      <c r="F193" s="4">
        <v>182.57142857142858</v>
      </c>
      <c r="G193" s="74">
        <v>93.875714285714295</v>
      </c>
      <c r="H193" s="74">
        <v>96.69285714285715</v>
      </c>
      <c r="I193" s="74">
        <v>88.637142857142862</v>
      </c>
      <c r="J193" s="74">
        <v>93.527142857142863</v>
      </c>
      <c r="K193" s="74">
        <v>108.27714285714286</v>
      </c>
      <c r="L193" s="74">
        <v>73.592857142857156</v>
      </c>
      <c r="M193" s="74">
        <v>90.060000000000016</v>
      </c>
      <c r="N193" s="74">
        <v>100.09142857142858</v>
      </c>
      <c r="O193" s="74">
        <v>114.23142857142857</v>
      </c>
      <c r="P193" s="74">
        <v>92.718571428571423</v>
      </c>
      <c r="Q193" s="57">
        <v>39303</v>
      </c>
    </row>
    <row r="194" spans="1:17" x14ac:dyDescent="0.35">
      <c r="A194" t="s">
        <v>1670</v>
      </c>
      <c r="B194" s="57">
        <v>464</v>
      </c>
      <c r="C194" s="57">
        <v>1391</v>
      </c>
      <c r="D194" s="57">
        <v>4751</v>
      </c>
      <c r="E194" s="4">
        <v>163.5</v>
      </c>
      <c r="F194" s="4">
        <v>180.71428571428572</v>
      </c>
      <c r="G194" s="74">
        <v>98.424285714285702</v>
      </c>
      <c r="H194" s="74">
        <v>104.25857142857144</v>
      </c>
      <c r="I194" s="74">
        <v>92.742857142857147</v>
      </c>
      <c r="J194" s="74">
        <v>97.657142857142858</v>
      </c>
      <c r="K194" s="74">
        <v>114.46857142857142</v>
      </c>
      <c r="L194" s="74">
        <v>79.734285714285718</v>
      </c>
      <c r="M194" s="74">
        <v>92.937142857142859</v>
      </c>
      <c r="N194" s="74">
        <v>102.78714285714285</v>
      </c>
      <c r="O194" s="74">
        <v>120.86571428571428</v>
      </c>
      <c r="P194" s="74">
        <v>97.165714285714301</v>
      </c>
      <c r="Q194" s="57">
        <v>39019</v>
      </c>
    </row>
    <row r="195" spans="1:17" x14ac:dyDescent="0.35">
      <c r="A195" t="s">
        <v>1671</v>
      </c>
      <c r="B195" s="57">
        <v>476</v>
      </c>
      <c r="C195" s="57">
        <v>1498</v>
      </c>
      <c r="D195" s="57">
        <v>2009</v>
      </c>
      <c r="E195" s="4">
        <v>163.97142857142856</v>
      </c>
      <c r="F195" s="4">
        <v>180.64285714285714</v>
      </c>
      <c r="G195" s="74">
        <v>96.377142857142857</v>
      </c>
      <c r="H195" s="74">
        <v>105.21714285714286</v>
      </c>
      <c r="I195" s="74">
        <v>94.02428571428571</v>
      </c>
      <c r="J195" s="74">
        <v>97.13857142857141</v>
      </c>
      <c r="K195" s="74">
        <v>115.59285714285716</v>
      </c>
      <c r="L195" s="74">
        <v>70.484285714285718</v>
      </c>
      <c r="M195" s="74">
        <v>90.009999999999991</v>
      </c>
      <c r="N195" s="74">
        <v>101.66285714285713</v>
      </c>
      <c r="O195" s="74">
        <v>120.18285714285716</v>
      </c>
      <c r="P195" s="74">
        <v>93.351428571428571</v>
      </c>
      <c r="Q195" s="57">
        <v>38796</v>
      </c>
    </row>
    <row r="196" spans="1:17" x14ac:dyDescent="0.35">
      <c r="A196" t="s">
        <v>1672</v>
      </c>
      <c r="B196" s="57">
        <v>475</v>
      </c>
      <c r="C196" s="57">
        <v>1400</v>
      </c>
      <c r="D196" s="57">
        <v>3141</v>
      </c>
      <c r="E196" s="4">
        <v>163.98571428571429</v>
      </c>
      <c r="F196" s="4">
        <v>180.18571428571431</v>
      </c>
      <c r="G196" s="74">
        <v>93.994285714285724</v>
      </c>
      <c r="H196" s="74">
        <v>100.98714285714286</v>
      </c>
      <c r="I196" s="74">
        <v>91.990000000000009</v>
      </c>
      <c r="J196" s="74">
        <v>89.491428571428557</v>
      </c>
      <c r="K196" s="74">
        <v>113.55285714285715</v>
      </c>
      <c r="L196" s="74">
        <v>71.59</v>
      </c>
      <c r="M196" s="74">
        <v>87.84142857142858</v>
      </c>
      <c r="N196" s="74">
        <v>100.02</v>
      </c>
      <c r="O196" s="74">
        <v>115.86285714285714</v>
      </c>
      <c r="P196" s="74">
        <v>89.001428571428576</v>
      </c>
      <c r="Q196" s="57">
        <v>38817</v>
      </c>
    </row>
    <row r="197" spans="1:17" x14ac:dyDescent="0.35">
      <c r="A197" t="s">
        <v>1673</v>
      </c>
      <c r="B197" s="57">
        <v>454</v>
      </c>
      <c r="C197" s="57">
        <v>1345</v>
      </c>
      <c r="D197" s="57">
        <v>3101</v>
      </c>
      <c r="E197" s="4">
        <v>164.27142857142857</v>
      </c>
      <c r="F197" s="4">
        <v>183.84285714285716</v>
      </c>
      <c r="G197" s="74">
        <v>94.824285714285708</v>
      </c>
      <c r="H197" s="74">
        <v>100.6</v>
      </c>
      <c r="I197" s="74">
        <v>89.625714285714281</v>
      </c>
      <c r="J197" s="74">
        <v>93.848571428571432</v>
      </c>
      <c r="K197" s="74">
        <v>112.65714285714286</v>
      </c>
      <c r="L197" s="74">
        <v>77.127142857142857</v>
      </c>
      <c r="M197" s="74">
        <v>89.162857142857163</v>
      </c>
      <c r="N197" s="74">
        <v>99.582857142857151</v>
      </c>
      <c r="O197" s="74">
        <v>115.90857142857142</v>
      </c>
      <c r="P197" s="74">
        <v>93.525714285714272</v>
      </c>
      <c r="Q197" s="57">
        <v>39329</v>
      </c>
    </row>
    <row r="198" spans="1:17" x14ac:dyDescent="0.35">
      <c r="A198" t="s">
        <v>1674</v>
      </c>
      <c r="B198" s="57">
        <v>496</v>
      </c>
      <c r="C198" s="57">
        <v>1346</v>
      </c>
      <c r="D198" s="57">
        <v>2093</v>
      </c>
      <c r="E198" s="4">
        <v>164.04285714285714</v>
      </c>
      <c r="F198" s="4">
        <v>183.8857142857143</v>
      </c>
      <c r="G198" s="74">
        <v>97.29285714285713</v>
      </c>
      <c r="H198" s="74">
        <v>101.26857142857143</v>
      </c>
      <c r="I198" s="74">
        <v>89.254285714285714</v>
      </c>
      <c r="J198" s="74">
        <v>93.65</v>
      </c>
      <c r="K198" s="74">
        <v>113.65285714285713</v>
      </c>
      <c r="L198" s="74">
        <v>86.1</v>
      </c>
      <c r="M198" s="74">
        <v>93.17</v>
      </c>
      <c r="N198" s="74">
        <v>101.00857142857144</v>
      </c>
      <c r="O198" s="74">
        <v>114.6242857142857</v>
      </c>
      <c r="P198" s="74">
        <v>97.940000000000012</v>
      </c>
      <c r="Q198" s="57">
        <v>39959</v>
      </c>
    </row>
    <row r="199" spans="1:17" x14ac:dyDescent="0.35">
      <c r="A199" t="s">
        <v>1675</v>
      </c>
      <c r="B199" s="57">
        <v>479</v>
      </c>
      <c r="C199" s="57">
        <v>1373</v>
      </c>
      <c r="D199" s="57">
        <v>4619</v>
      </c>
      <c r="E199" s="4">
        <v>162.12857142857141</v>
      </c>
      <c r="F199" s="4">
        <v>177.64285714285714</v>
      </c>
      <c r="G199" s="74">
        <v>90.751428571428576</v>
      </c>
      <c r="H199" s="74">
        <v>86.62</v>
      </c>
      <c r="I199" s="74">
        <v>85.964285714285737</v>
      </c>
      <c r="J199" s="74">
        <v>92.061428571428564</v>
      </c>
      <c r="K199" s="74">
        <v>100.8</v>
      </c>
      <c r="L199" s="74">
        <v>84.438571428571436</v>
      </c>
      <c r="M199" s="74">
        <v>88.677142857142854</v>
      </c>
      <c r="N199" s="74">
        <v>93.967142857142861</v>
      </c>
      <c r="O199" s="74">
        <v>102.29142857142857</v>
      </c>
      <c r="P199" s="74">
        <v>94.521428571428586</v>
      </c>
      <c r="Q199" s="57">
        <v>39229</v>
      </c>
    </row>
    <row r="200" spans="1:17" x14ac:dyDescent="0.35">
      <c r="A200" t="s">
        <v>1676</v>
      </c>
      <c r="B200" s="57">
        <v>478</v>
      </c>
      <c r="C200" s="57">
        <v>1362</v>
      </c>
      <c r="D200" s="57">
        <v>2990</v>
      </c>
      <c r="E200" s="4">
        <v>160.80000000000001</v>
      </c>
      <c r="F200" s="4">
        <v>178.68571428571428</v>
      </c>
      <c r="G200" s="74">
        <v>87.94714285714285</v>
      </c>
      <c r="H200" s="74">
        <v>82.287142857142854</v>
      </c>
      <c r="I200" s="74">
        <v>83.86571428571429</v>
      </c>
      <c r="J200" s="74">
        <v>89.638571428571439</v>
      </c>
      <c r="K200" s="74">
        <v>98.781428571428577</v>
      </c>
      <c r="L200" s="74">
        <v>78.344285714285732</v>
      </c>
      <c r="M200" s="74">
        <v>85.678571428571431</v>
      </c>
      <c r="N200" s="74">
        <v>90.628571428571419</v>
      </c>
      <c r="O200" s="74">
        <v>96.214285714285708</v>
      </c>
      <c r="P200" s="74">
        <v>89.768571428571434</v>
      </c>
      <c r="Q200" s="57">
        <v>39145</v>
      </c>
    </row>
    <row r="201" spans="1:17" x14ac:dyDescent="0.35">
      <c r="A201" t="s">
        <v>1677</v>
      </c>
      <c r="B201" s="57">
        <v>465</v>
      </c>
      <c r="C201" s="57">
        <v>1259</v>
      </c>
      <c r="D201" s="57">
        <v>1530</v>
      </c>
      <c r="E201" s="4">
        <v>158.04285714285717</v>
      </c>
      <c r="F201" s="4">
        <v>164.34285714285713</v>
      </c>
      <c r="G201" s="74">
        <v>86.691428571428574</v>
      </c>
      <c r="H201" s="74">
        <v>77.017142857142858</v>
      </c>
      <c r="I201" s="74">
        <v>82.2</v>
      </c>
      <c r="J201" s="74">
        <v>85.714285714285708</v>
      </c>
      <c r="K201" s="74">
        <v>97.621428571428552</v>
      </c>
      <c r="L201" s="74">
        <v>84.935714285714283</v>
      </c>
      <c r="M201" s="74">
        <v>85.944285714285726</v>
      </c>
      <c r="N201" s="74">
        <v>87.358571428571423</v>
      </c>
      <c r="O201" s="74">
        <v>92.031428571428577</v>
      </c>
      <c r="P201" s="74">
        <v>87.570000000000007</v>
      </c>
      <c r="Q201" s="57">
        <v>38722</v>
      </c>
    </row>
    <row r="202" spans="1:17" x14ac:dyDescent="0.35">
      <c r="A202" t="s">
        <v>1678</v>
      </c>
      <c r="B202" s="57">
        <v>463</v>
      </c>
      <c r="C202" s="57">
        <v>1282</v>
      </c>
      <c r="D202" s="57">
        <v>4166</v>
      </c>
      <c r="E202" s="4">
        <v>157.1</v>
      </c>
      <c r="F202" s="4">
        <v>172.17142857142858</v>
      </c>
      <c r="G202" s="74">
        <v>92.12</v>
      </c>
      <c r="H202" s="74">
        <v>83.91857142857144</v>
      </c>
      <c r="I202" s="74">
        <v>84.695714285714288</v>
      </c>
      <c r="J202" s="74">
        <v>91.227142857142866</v>
      </c>
      <c r="K202" s="74">
        <v>94.907142857142858</v>
      </c>
      <c r="L202" s="74">
        <v>109.90857142857142</v>
      </c>
      <c r="M202" s="74">
        <v>92.752857142857152</v>
      </c>
      <c r="N202" s="74">
        <v>90.032857142857139</v>
      </c>
      <c r="O202" s="74">
        <v>91.932857142857117</v>
      </c>
      <c r="P202" s="74">
        <v>97.332857142857151</v>
      </c>
      <c r="Q202" s="57">
        <v>38156</v>
      </c>
    </row>
    <row r="203" spans="1:17" x14ac:dyDescent="0.35">
      <c r="A203" t="s">
        <v>1679</v>
      </c>
      <c r="B203" s="57">
        <v>489</v>
      </c>
      <c r="C203" s="57">
        <v>1330</v>
      </c>
      <c r="D203" s="57">
        <v>4325</v>
      </c>
      <c r="E203" s="4">
        <v>157.72857142857143</v>
      </c>
      <c r="F203" s="4">
        <v>187.91428571428574</v>
      </c>
      <c r="G203" s="74">
        <v>92.084285714285699</v>
      </c>
      <c r="H203" s="74">
        <v>86.419999999999987</v>
      </c>
      <c r="I203" s="74">
        <v>85.78</v>
      </c>
      <c r="J203" s="74">
        <v>91.488571428571433</v>
      </c>
      <c r="K203" s="74">
        <v>92.645714285714277</v>
      </c>
      <c r="L203" s="74">
        <v>107.41714285714286</v>
      </c>
      <c r="M203" s="74">
        <v>93.77428571428571</v>
      </c>
      <c r="N203" s="74">
        <v>90.221428571428575</v>
      </c>
      <c r="O203" s="74">
        <v>91.05285714285715</v>
      </c>
      <c r="P203" s="74">
        <v>97.950000000000017</v>
      </c>
      <c r="Q203" s="57">
        <v>37609</v>
      </c>
    </row>
    <row r="204" spans="1:17" x14ac:dyDescent="0.35">
      <c r="A204" t="s">
        <v>1680</v>
      </c>
      <c r="B204" s="57">
        <v>456</v>
      </c>
      <c r="C204" s="57">
        <v>1262</v>
      </c>
      <c r="D204" s="57">
        <v>3514</v>
      </c>
      <c r="E204" s="4">
        <v>158.68571428571431</v>
      </c>
      <c r="F204" s="4">
        <v>185.08571428571426</v>
      </c>
      <c r="G204" s="74">
        <v>86.950000000000017</v>
      </c>
      <c r="H204" s="74">
        <v>81.967142857142861</v>
      </c>
      <c r="I204" s="74">
        <v>84.187142857142845</v>
      </c>
      <c r="J204" s="74">
        <v>88.121428571428581</v>
      </c>
      <c r="K204" s="74">
        <v>90.261428571428581</v>
      </c>
      <c r="L204" s="74">
        <v>90.982857142857142</v>
      </c>
      <c r="M204" s="74">
        <v>89.419999999999987</v>
      </c>
      <c r="N204" s="74">
        <v>87.482857142857142</v>
      </c>
      <c r="O204" s="74">
        <v>86.90428571428572</v>
      </c>
      <c r="P204" s="74">
        <v>89.395714285714305</v>
      </c>
      <c r="Q204" s="57">
        <v>37548</v>
      </c>
    </row>
    <row r="205" spans="1:17" x14ac:dyDescent="0.35">
      <c r="A205" t="s">
        <v>1681</v>
      </c>
      <c r="B205" s="57">
        <v>467</v>
      </c>
      <c r="C205" s="57">
        <v>1266</v>
      </c>
      <c r="D205" s="57">
        <v>1833</v>
      </c>
      <c r="E205" s="4">
        <v>159.14285714285714</v>
      </c>
      <c r="F205" s="4">
        <v>184.6142857142857</v>
      </c>
      <c r="G205" s="74">
        <v>86.407142857142858</v>
      </c>
      <c r="H205" s="74">
        <v>84.407142857142858</v>
      </c>
      <c r="I205" s="74">
        <v>83.598571428571432</v>
      </c>
      <c r="J205" s="74">
        <v>86.794285714285735</v>
      </c>
      <c r="K205" s="74">
        <v>90.621428571428552</v>
      </c>
      <c r="L205" s="74">
        <v>85.997142857142848</v>
      </c>
      <c r="M205" s="74">
        <v>88.401428571428568</v>
      </c>
      <c r="N205" s="74">
        <v>86.6</v>
      </c>
      <c r="O205" s="74">
        <v>87.924285714285702</v>
      </c>
      <c r="P205" s="74">
        <v>88.827142857142846</v>
      </c>
      <c r="Q205" s="57">
        <v>36616</v>
      </c>
    </row>
    <row r="206" spans="1:17" x14ac:dyDescent="0.35">
      <c r="A206" t="s">
        <v>1682</v>
      </c>
      <c r="B206" s="57">
        <v>455</v>
      </c>
      <c r="C206" s="57">
        <v>1242</v>
      </c>
      <c r="D206" s="57">
        <v>3056</v>
      </c>
      <c r="E206" s="4">
        <v>159.28571428571428</v>
      </c>
      <c r="F206" s="4">
        <v>181.27142857142854</v>
      </c>
      <c r="G206" s="74">
        <v>89.805714285714288</v>
      </c>
      <c r="H206" s="74">
        <v>92.481428571428594</v>
      </c>
      <c r="I206" s="74">
        <v>84.688571428571422</v>
      </c>
      <c r="J206" s="74">
        <v>88.345714285714294</v>
      </c>
      <c r="K206" s="74">
        <v>93.588571428571427</v>
      </c>
      <c r="L206" s="74">
        <v>89.198571428571441</v>
      </c>
      <c r="M206" s="74">
        <v>91.669999999999987</v>
      </c>
      <c r="N206" s="74">
        <v>87.431428571428569</v>
      </c>
      <c r="O206" s="74">
        <v>91.575714285714284</v>
      </c>
      <c r="P206" s="74">
        <v>89.417142857142863</v>
      </c>
      <c r="Q206" s="57">
        <v>37034</v>
      </c>
    </row>
    <row r="207" spans="1:17" x14ac:dyDescent="0.35">
      <c r="A207" t="s">
        <v>1683</v>
      </c>
      <c r="B207" s="57">
        <v>445</v>
      </c>
      <c r="C207" s="57">
        <v>1164</v>
      </c>
      <c r="D207" s="57">
        <v>3772</v>
      </c>
      <c r="E207" s="4">
        <v>158.48571428571427</v>
      </c>
      <c r="F207" s="4">
        <v>176.55714285714288</v>
      </c>
      <c r="G207" s="74">
        <v>90.561428571428564</v>
      </c>
      <c r="H207" s="74">
        <v>86.888571428571439</v>
      </c>
      <c r="I207" s="74">
        <v>86.197142857142879</v>
      </c>
      <c r="J207" s="74">
        <v>88.928571428571431</v>
      </c>
      <c r="K207" s="74">
        <v>89.557142857142864</v>
      </c>
      <c r="L207" s="74">
        <v>99.455714285714279</v>
      </c>
      <c r="M207" s="74">
        <v>92.587142857142865</v>
      </c>
      <c r="N207" s="74">
        <v>88.80285714285715</v>
      </c>
      <c r="O207" s="74">
        <v>85.035714285714292</v>
      </c>
      <c r="P207" s="74">
        <v>94.054285714285726</v>
      </c>
      <c r="Q207" s="57">
        <v>31798</v>
      </c>
    </row>
    <row r="208" spans="1:17" x14ac:dyDescent="0.35">
      <c r="A208" t="s">
        <v>1684</v>
      </c>
      <c r="B208" s="57">
        <v>461</v>
      </c>
      <c r="C208" s="57">
        <v>1209</v>
      </c>
      <c r="D208" s="57">
        <v>4703</v>
      </c>
      <c r="E208" s="4">
        <v>157.67142857142858</v>
      </c>
      <c r="F208" s="4">
        <v>177.78571428571428</v>
      </c>
      <c r="G208" s="74">
        <v>86.797142857142859</v>
      </c>
      <c r="H208" s="74">
        <v>79.297142857142859</v>
      </c>
      <c r="I208" s="74">
        <v>84.862857142857138</v>
      </c>
      <c r="J208" s="74">
        <v>89.227142857142852</v>
      </c>
      <c r="K208" s="74">
        <v>82.935714285714283</v>
      </c>
      <c r="L208" s="74">
        <v>87.124285714285719</v>
      </c>
      <c r="M208" s="74">
        <v>90.132857142857148</v>
      </c>
      <c r="N208" s="74">
        <v>85.74</v>
      </c>
      <c r="O208" s="74">
        <v>78.595714285714294</v>
      </c>
      <c r="P208" s="74">
        <v>90.314285714285717</v>
      </c>
      <c r="Q208" s="57">
        <v>30436</v>
      </c>
    </row>
    <row r="209" spans="1:17" x14ac:dyDescent="0.35">
      <c r="A209" t="s">
        <v>1685</v>
      </c>
      <c r="B209" s="57">
        <v>489</v>
      </c>
      <c r="C209" s="57">
        <v>1207</v>
      </c>
      <c r="D209" s="57">
        <v>4534</v>
      </c>
      <c r="E209" s="4">
        <v>157.47142857142856</v>
      </c>
      <c r="F209" s="4">
        <v>177.47142857142859</v>
      </c>
      <c r="G209" s="74">
        <v>85.19285714285715</v>
      </c>
      <c r="H209" s="74">
        <v>80.135714285714286</v>
      </c>
      <c r="I209" s="74">
        <v>83.564285714285717</v>
      </c>
      <c r="J209" s="74">
        <v>87.325714285714284</v>
      </c>
      <c r="K209" s="74">
        <v>82.557142857142836</v>
      </c>
      <c r="L209" s="74">
        <v>79.502857142857138</v>
      </c>
      <c r="M209" s="74">
        <v>91.688571428571422</v>
      </c>
      <c r="N209" s="74">
        <v>84.809999999999988</v>
      </c>
      <c r="O209" s="74">
        <v>77.215714285714284</v>
      </c>
      <c r="P209" s="74">
        <v>89.771428571428572</v>
      </c>
      <c r="Q209" s="57">
        <v>29632</v>
      </c>
    </row>
    <row r="210" spans="1:17" x14ac:dyDescent="0.35">
      <c r="A210" t="s">
        <v>1686</v>
      </c>
      <c r="B210" s="57">
        <v>453</v>
      </c>
      <c r="C210" s="57">
        <v>1194</v>
      </c>
      <c r="D210" s="57">
        <v>6630</v>
      </c>
      <c r="E210" s="4">
        <v>157.65714285714287</v>
      </c>
      <c r="F210" s="4">
        <v>173.81428571428569</v>
      </c>
      <c r="G210" s="74">
        <v>88.86571428571429</v>
      </c>
      <c r="H210" s="74">
        <v>83.177142857142854</v>
      </c>
      <c r="I210" s="74">
        <v>84.498571428571452</v>
      </c>
      <c r="J210" s="74">
        <v>95.982857142857128</v>
      </c>
      <c r="K210" s="74">
        <v>83.702857142857141</v>
      </c>
      <c r="L210" s="74">
        <v>75.265714285714282</v>
      </c>
      <c r="M210" s="74">
        <v>111.39142857142858</v>
      </c>
      <c r="N210" s="74">
        <v>85.307142857142864</v>
      </c>
      <c r="O210" s="74">
        <v>76.61</v>
      </c>
      <c r="P210" s="74">
        <v>98.487142857142857</v>
      </c>
      <c r="Q210" s="57">
        <v>28949</v>
      </c>
    </row>
    <row r="211" spans="1:17" x14ac:dyDescent="0.35">
      <c r="A211" t="s">
        <v>1687</v>
      </c>
      <c r="B211" s="57">
        <v>489</v>
      </c>
      <c r="C211" s="57">
        <v>1273</v>
      </c>
      <c r="D211" s="57">
        <v>3031</v>
      </c>
      <c r="E211" s="4">
        <v>156.37142857142859</v>
      </c>
      <c r="F211" s="4">
        <v>167.71428571428572</v>
      </c>
      <c r="G211" s="74">
        <v>100.98142857142857</v>
      </c>
      <c r="H211" s="74">
        <v>98.427142857142854</v>
      </c>
      <c r="I211" s="74">
        <v>92.138571428571439</v>
      </c>
      <c r="J211" s="74">
        <v>106.74857142857142</v>
      </c>
      <c r="K211" s="74">
        <v>89.29285714285713</v>
      </c>
      <c r="L211" s="74">
        <v>96.97999999999999</v>
      </c>
      <c r="M211" s="74">
        <v>130.19857142857146</v>
      </c>
      <c r="N211" s="74">
        <v>92.394285714285715</v>
      </c>
      <c r="O211" s="74">
        <v>84.444285714285712</v>
      </c>
      <c r="P211" s="74">
        <v>114.41714285714285</v>
      </c>
      <c r="Q211" s="57">
        <v>29642</v>
      </c>
    </row>
    <row r="212" spans="1:17" x14ac:dyDescent="0.35">
      <c r="A212" t="s">
        <v>1688</v>
      </c>
      <c r="B212" s="57">
        <v>488</v>
      </c>
      <c r="C212" s="57">
        <v>1233</v>
      </c>
      <c r="D212" s="57">
        <v>2249</v>
      </c>
      <c r="E212" s="4">
        <v>153.92857142857147</v>
      </c>
      <c r="F212" s="4">
        <v>159.27142857142857</v>
      </c>
      <c r="G212" s="74">
        <v>97.332857142857151</v>
      </c>
      <c r="H212" s="74">
        <v>92.638571428571439</v>
      </c>
      <c r="I212" s="74">
        <v>94.858571428571423</v>
      </c>
      <c r="J212" s="74">
        <v>99.484285714285718</v>
      </c>
      <c r="K212" s="74">
        <v>90.795714285714297</v>
      </c>
      <c r="L212" s="74">
        <v>90.240000000000009</v>
      </c>
      <c r="M212" s="74">
        <v>116.79285714285716</v>
      </c>
      <c r="N212" s="74">
        <v>94.355714285714285</v>
      </c>
      <c r="O212" s="74">
        <v>80.712857142857146</v>
      </c>
      <c r="P212" s="74">
        <v>105.11571428571428</v>
      </c>
      <c r="Q212" s="57">
        <v>30139</v>
      </c>
    </row>
    <row r="213" spans="1:17" x14ac:dyDescent="0.35">
      <c r="A213" t="s">
        <v>1689</v>
      </c>
      <c r="B213" s="57">
        <v>490</v>
      </c>
      <c r="C213" s="57">
        <v>1293</v>
      </c>
      <c r="D213" s="57">
        <v>4486</v>
      </c>
      <c r="E213" s="4">
        <v>152.01428571428571</v>
      </c>
      <c r="F213" s="4">
        <v>152.28571428571428</v>
      </c>
      <c r="G213" s="74">
        <v>96.577142857142846</v>
      </c>
      <c r="H213" s="74">
        <v>84.808571428571426</v>
      </c>
      <c r="I213" s="74">
        <v>93.491428571428585</v>
      </c>
      <c r="J213" s="74">
        <v>104.01571428571431</v>
      </c>
      <c r="K213" s="74">
        <v>87.435714285714297</v>
      </c>
      <c r="L213" s="74">
        <v>82.378571428571419</v>
      </c>
      <c r="M213" s="74">
        <v>123.70142857142858</v>
      </c>
      <c r="N213" s="74">
        <v>95.234285714285718</v>
      </c>
      <c r="O213" s="74">
        <v>81.414285714285711</v>
      </c>
      <c r="P213" s="74">
        <v>100.57428571428571</v>
      </c>
      <c r="Q213" s="57">
        <v>30767</v>
      </c>
    </row>
    <row r="214" spans="1:17" x14ac:dyDescent="0.35">
      <c r="A214" t="s">
        <v>1690</v>
      </c>
      <c r="B214" s="57">
        <v>427</v>
      </c>
      <c r="C214" s="57">
        <v>1071</v>
      </c>
      <c r="D214" s="57">
        <v>3254</v>
      </c>
      <c r="E214" s="4">
        <v>149.7428571428571</v>
      </c>
      <c r="F214" s="4">
        <v>150.30000000000001</v>
      </c>
      <c r="G214" s="74">
        <v>106.69714285714285</v>
      </c>
      <c r="H214" s="74">
        <v>97.672857142857154</v>
      </c>
      <c r="I214" s="74">
        <v>108.26142857142857</v>
      </c>
      <c r="J214" s="74">
        <v>128.95857142857145</v>
      </c>
      <c r="K214" s="74">
        <v>92.814285714285717</v>
      </c>
      <c r="L214" s="74">
        <v>85.761428571428581</v>
      </c>
      <c r="M214" s="74">
        <v>139.86285714285717</v>
      </c>
      <c r="N214" s="74">
        <v>99.275714285714301</v>
      </c>
      <c r="O214" s="74">
        <v>90.037142857142854</v>
      </c>
      <c r="P214" s="74">
        <v>105.50571428571428</v>
      </c>
      <c r="Q214" s="57">
        <v>28555</v>
      </c>
    </row>
    <row r="215" spans="1:17" x14ac:dyDescent="0.35">
      <c r="A215" t="s">
        <v>1691</v>
      </c>
      <c r="B215" s="57">
        <v>356</v>
      </c>
      <c r="C215" s="57">
        <v>848</v>
      </c>
      <c r="D215" s="57">
        <v>678</v>
      </c>
      <c r="E215" s="4">
        <v>149.08571428571426</v>
      </c>
      <c r="F215" s="4">
        <v>150.12857142857143</v>
      </c>
      <c r="G215" s="74">
        <v>98.27</v>
      </c>
      <c r="H215" s="74">
        <v>106.85857142857142</v>
      </c>
      <c r="I215" s="74">
        <v>98.238571428571433</v>
      </c>
      <c r="J215" s="74">
        <v>107.61857142857141</v>
      </c>
      <c r="K215" s="74">
        <v>93.717142857142875</v>
      </c>
      <c r="L215" s="74">
        <v>77.941428571428574</v>
      </c>
      <c r="M215" s="74">
        <v>123.37142857142859</v>
      </c>
      <c r="N215" s="74">
        <v>88.087142857142865</v>
      </c>
      <c r="O215" s="74">
        <v>97.23</v>
      </c>
      <c r="P215" s="74">
        <v>89.495714285714286</v>
      </c>
      <c r="Q215" s="57">
        <v>29326</v>
      </c>
    </row>
    <row r="216" spans="1:17" x14ac:dyDescent="0.35">
      <c r="A216" t="s">
        <v>1692</v>
      </c>
      <c r="B216" s="57">
        <v>445</v>
      </c>
      <c r="C216" s="57">
        <v>1112</v>
      </c>
      <c r="D216" s="57">
        <v>2725</v>
      </c>
      <c r="E216" s="4">
        <v>149.19999999999999</v>
      </c>
      <c r="F216" s="4">
        <v>137.45714285714286</v>
      </c>
      <c r="G216" s="74">
        <v>96.085714285714289</v>
      </c>
      <c r="H216" s="74">
        <v>101.62857142857142</v>
      </c>
      <c r="I216" s="74">
        <v>91.802857142857121</v>
      </c>
      <c r="J216" s="74">
        <v>94.78857142857143</v>
      </c>
      <c r="K216" s="74">
        <v>96.795714285714297</v>
      </c>
      <c r="L216" s="74">
        <v>96.212857142857146</v>
      </c>
      <c r="M216" s="74">
        <v>98.814285714285703</v>
      </c>
      <c r="N216" s="74">
        <v>90.734285714285718</v>
      </c>
      <c r="O216" s="74">
        <v>108.71857142857142</v>
      </c>
      <c r="P216" s="74">
        <v>92.868571428571428</v>
      </c>
      <c r="Q216" s="57">
        <v>31413</v>
      </c>
    </row>
    <row r="217" spans="1:17" x14ac:dyDescent="0.35">
      <c r="A217" t="s">
        <v>1693</v>
      </c>
      <c r="B217" s="57">
        <v>410</v>
      </c>
      <c r="C217" s="57">
        <v>1057</v>
      </c>
      <c r="D217" s="57">
        <v>5498</v>
      </c>
      <c r="E217" s="4">
        <v>149.6142857142857</v>
      </c>
      <c r="F217" s="4">
        <v>155.35714285714289</v>
      </c>
      <c r="G217" s="74">
        <v>90.762857142857129</v>
      </c>
      <c r="H217" s="74">
        <v>85.102857142857147</v>
      </c>
      <c r="I217" s="74">
        <v>87.79285714285713</v>
      </c>
      <c r="J217" s="74">
        <v>96.622857142857143</v>
      </c>
      <c r="K217" s="74">
        <v>78.685714285714297</v>
      </c>
      <c r="L217" s="74">
        <v>107.07142857142858</v>
      </c>
      <c r="M217" s="74">
        <v>90.118571428571428</v>
      </c>
      <c r="N217" s="74">
        <v>87.998571428571424</v>
      </c>
      <c r="O217" s="74">
        <v>93.662857142857135</v>
      </c>
      <c r="P217" s="74">
        <v>95.085714285714289</v>
      </c>
      <c r="Q217" s="57">
        <v>28702</v>
      </c>
    </row>
    <row r="218" spans="1:17" x14ac:dyDescent="0.35">
      <c r="A218" t="s">
        <v>1694</v>
      </c>
      <c r="B218" s="57">
        <v>480</v>
      </c>
      <c r="C218" s="57">
        <v>1166</v>
      </c>
      <c r="D218" s="57">
        <v>3524</v>
      </c>
      <c r="E218" s="4">
        <v>148.9</v>
      </c>
      <c r="F218" s="4">
        <v>155.47142857142856</v>
      </c>
      <c r="G218" s="74">
        <v>89.071428571428569</v>
      </c>
      <c r="H218" s="74">
        <v>83.758571428571415</v>
      </c>
      <c r="I218" s="74">
        <v>87.929999999999993</v>
      </c>
      <c r="J218" s="74">
        <v>92.452857142857141</v>
      </c>
      <c r="K218" s="74">
        <v>80.314285714285703</v>
      </c>
      <c r="L218" s="74">
        <v>101.96000000000001</v>
      </c>
      <c r="M218" s="74">
        <v>85.498571428571452</v>
      </c>
      <c r="N218" s="74">
        <v>87.277142857142863</v>
      </c>
      <c r="O218" s="74">
        <v>88.152857142857144</v>
      </c>
      <c r="P218" s="74">
        <v>94.594285714285704</v>
      </c>
      <c r="Q218" s="57">
        <v>28404</v>
      </c>
    </row>
    <row r="219" spans="1:17" x14ac:dyDescent="0.35">
      <c r="A219" t="s">
        <v>1695</v>
      </c>
      <c r="B219" s="57">
        <v>477</v>
      </c>
      <c r="C219" s="57">
        <v>1189</v>
      </c>
      <c r="D219" s="57">
        <v>10210</v>
      </c>
      <c r="E219" s="4">
        <v>147.29999999999998</v>
      </c>
      <c r="F219" s="4">
        <v>153.28571428571428</v>
      </c>
      <c r="G219" s="74">
        <v>91.988571428571433</v>
      </c>
      <c r="H219" s="74">
        <v>90.448571428571427</v>
      </c>
      <c r="I219" s="74">
        <v>88.991428571428585</v>
      </c>
      <c r="J219" s="74">
        <v>91.498571428571424</v>
      </c>
      <c r="K219" s="74">
        <v>84.19285714285715</v>
      </c>
      <c r="L219" s="74">
        <v>112.16142857142857</v>
      </c>
      <c r="M219" s="74">
        <v>86.837142857142879</v>
      </c>
      <c r="N219" s="74">
        <v>88.852857142857147</v>
      </c>
      <c r="O219" s="74">
        <v>89.22571428571429</v>
      </c>
      <c r="P219" s="74">
        <v>93.925714285714292</v>
      </c>
      <c r="Q219" s="57">
        <v>28154</v>
      </c>
    </row>
    <row r="220" spans="1:17" x14ac:dyDescent="0.35">
      <c r="A220" t="s">
        <v>1696</v>
      </c>
      <c r="B220" s="57">
        <v>462</v>
      </c>
      <c r="C220" s="57">
        <v>1171</v>
      </c>
      <c r="D220" s="57">
        <v>5307</v>
      </c>
      <c r="E220" s="4">
        <v>145.15714285714287</v>
      </c>
      <c r="F220" s="4">
        <v>150.67142857142858</v>
      </c>
      <c r="G220" s="74">
        <v>100.05999999999999</v>
      </c>
      <c r="H220" s="74">
        <v>100.00714285714287</v>
      </c>
      <c r="I220" s="74">
        <v>92.972857142857137</v>
      </c>
      <c r="J220" s="74">
        <v>97.16</v>
      </c>
      <c r="K220" s="74">
        <v>88.995714285714286</v>
      </c>
      <c r="L220" s="74">
        <v>138.84857142857143</v>
      </c>
      <c r="M220" s="74">
        <v>91.454285714285703</v>
      </c>
      <c r="N220" s="74">
        <v>92.324285714285708</v>
      </c>
      <c r="O220" s="74">
        <v>96.312857142857155</v>
      </c>
      <c r="P220" s="74">
        <v>102.72285714285715</v>
      </c>
      <c r="Q220" s="57">
        <v>28932</v>
      </c>
    </row>
    <row r="221" spans="1:17" x14ac:dyDescent="0.35">
      <c r="A221" t="s">
        <v>1697</v>
      </c>
      <c r="B221" s="57">
        <v>462</v>
      </c>
      <c r="C221" s="57">
        <v>1145</v>
      </c>
      <c r="D221" s="57">
        <v>11939</v>
      </c>
      <c r="E221" s="4">
        <v>143.82857142857142</v>
      </c>
      <c r="F221" s="4">
        <v>151.65714285714284</v>
      </c>
      <c r="G221" s="74">
        <v>96.404285714285706</v>
      </c>
      <c r="H221" s="74">
        <v>107.15</v>
      </c>
      <c r="I221" s="74">
        <v>93.987142857142871</v>
      </c>
      <c r="J221" s="74">
        <v>97.174285714285716</v>
      </c>
      <c r="K221" s="74">
        <v>90.738571428571433</v>
      </c>
      <c r="L221" s="74">
        <v>110.52857142857144</v>
      </c>
      <c r="M221" s="74">
        <v>89.815714285714293</v>
      </c>
      <c r="N221" s="74">
        <v>93.702857142857141</v>
      </c>
      <c r="O221" s="74">
        <v>97.892857142857139</v>
      </c>
      <c r="P221" s="74">
        <v>97.198571428571412</v>
      </c>
      <c r="Q221" s="57">
        <v>30739</v>
      </c>
    </row>
    <row r="222" spans="1:17" x14ac:dyDescent="0.35">
      <c r="A222" t="s">
        <v>1698</v>
      </c>
      <c r="B222" s="57">
        <v>432</v>
      </c>
      <c r="C222" s="57">
        <v>1037</v>
      </c>
      <c r="D222" s="57">
        <v>6462</v>
      </c>
      <c r="E222" s="4">
        <v>142.77142857142857</v>
      </c>
      <c r="F222" s="4">
        <v>149.35714285714286</v>
      </c>
      <c r="G222" s="74">
        <v>99.008571428571415</v>
      </c>
      <c r="H222" s="74">
        <v>116.93285714285715</v>
      </c>
      <c r="I222" s="74">
        <v>97.188571428571422</v>
      </c>
      <c r="J222" s="74">
        <v>98.337142857142837</v>
      </c>
      <c r="K222" s="74">
        <v>102.46714285714286</v>
      </c>
      <c r="L222" s="74">
        <v>94.667142857142849</v>
      </c>
      <c r="M222" s="74">
        <v>93.594285714285704</v>
      </c>
      <c r="N222" s="74">
        <v>96.591428571428565</v>
      </c>
      <c r="O222" s="74">
        <v>109.07000000000001</v>
      </c>
      <c r="P222" s="74">
        <v>98.30714285714285</v>
      </c>
      <c r="Q222" s="57">
        <v>31807</v>
      </c>
    </row>
    <row r="223" spans="1:17" x14ac:dyDescent="0.35">
      <c r="A223" t="s">
        <v>1699</v>
      </c>
      <c r="B223" s="57">
        <v>459</v>
      </c>
      <c r="C223" s="57">
        <v>1154</v>
      </c>
      <c r="D223" s="57">
        <v>6241</v>
      </c>
      <c r="E223" s="4">
        <v>140.84285714285716</v>
      </c>
      <c r="F223" s="4">
        <v>146.44285714285712</v>
      </c>
      <c r="G223" s="74">
        <v>94.054285714285712</v>
      </c>
      <c r="H223" s="74">
        <v>104.82714285714285</v>
      </c>
      <c r="I223" s="74">
        <v>92.968571428571423</v>
      </c>
      <c r="J223" s="74">
        <v>94.372857142857143</v>
      </c>
      <c r="K223" s="74">
        <v>95.070000000000007</v>
      </c>
      <c r="L223" s="74">
        <v>89.295714285714283</v>
      </c>
      <c r="M223" s="74">
        <v>86.86</v>
      </c>
      <c r="N223" s="74">
        <v>93.297142857142845</v>
      </c>
      <c r="O223" s="74">
        <v>108.0857142857143</v>
      </c>
      <c r="P223" s="74">
        <v>95.122857142857143</v>
      </c>
      <c r="Q223" s="57">
        <v>31521</v>
      </c>
    </row>
    <row r="224" spans="1:17" x14ac:dyDescent="0.35">
      <c r="A224" t="s">
        <v>1700</v>
      </c>
      <c r="B224" s="57">
        <v>468</v>
      </c>
      <c r="C224" s="57">
        <v>1147</v>
      </c>
      <c r="D224" s="57">
        <v>8242</v>
      </c>
      <c r="E224" s="4">
        <v>138.4</v>
      </c>
      <c r="F224" s="4">
        <v>143.6142857142857</v>
      </c>
      <c r="G224" s="74">
        <v>98.535714285714292</v>
      </c>
      <c r="H224" s="74">
        <v>104.61428571428571</v>
      </c>
      <c r="I224" s="74">
        <v>95.495714285714286</v>
      </c>
      <c r="J224" s="74">
        <v>100.28142857142858</v>
      </c>
      <c r="K224" s="74">
        <v>94.2</v>
      </c>
      <c r="L224" s="74">
        <v>110.91857142857143</v>
      </c>
      <c r="M224" s="74">
        <v>91.780000000000015</v>
      </c>
      <c r="N224" s="74">
        <v>95.74</v>
      </c>
      <c r="O224" s="74">
        <v>99.5</v>
      </c>
      <c r="P224" s="74">
        <v>104.54571428571428</v>
      </c>
      <c r="Q224" s="57">
        <v>31852</v>
      </c>
    </row>
    <row r="225" spans="1:17" x14ac:dyDescent="0.35">
      <c r="A225" t="s">
        <v>1701</v>
      </c>
      <c r="B225" s="57">
        <v>472</v>
      </c>
      <c r="C225" s="57">
        <v>1147</v>
      </c>
      <c r="D225" s="57">
        <v>2985</v>
      </c>
      <c r="E225" s="4">
        <v>136.89999999999998</v>
      </c>
      <c r="F225" s="4">
        <v>146.92857142857142</v>
      </c>
      <c r="G225" s="74">
        <v>96.892857142857139</v>
      </c>
      <c r="H225" s="74">
        <v>99.552857142857121</v>
      </c>
      <c r="I225" s="74">
        <v>96.818571428571431</v>
      </c>
      <c r="J225" s="74">
        <v>100.19714285714285</v>
      </c>
      <c r="K225" s="74">
        <v>94.80857142857144</v>
      </c>
      <c r="L225" s="74">
        <v>101.35571428571427</v>
      </c>
      <c r="M225" s="74">
        <v>91.34714285714287</v>
      </c>
      <c r="N225" s="74">
        <v>95.918571428571425</v>
      </c>
      <c r="O225" s="74">
        <v>101.88571428571429</v>
      </c>
      <c r="P225" s="74">
        <v>101.78</v>
      </c>
      <c r="Q225" s="57">
        <v>31187</v>
      </c>
    </row>
    <row r="226" spans="1:17" x14ac:dyDescent="0.35">
      <c r="A226" t="s">
        <v>1702</v>
      </c>
      <c r="B226" s="57">
        <v>474</v>
      </c>
      <c r="C226" s="57">
        <v>1169</v>
      </c>
      <c r="D226" s="57">
        <v>4147</v>
      </c>
      <c r="E226" s="4">
        <v>138.45714285714286</v>
      </c>
      <c r="F226" s="4">
        <v>152.31428571428569</v>
      </c>
      <c r="G226" s="74">
        <v>95.327142857142874</v>
      </c>
      <c r="H226" s="74">
        <v>91.52</v>
      </c>
      <c r="I226" s="74">
        <v>95.47</v>
      </c>
      <c r="J226" s="74">
        <v>97.437142857142859</v>
      </c>
      <c r="K226" s="74">
        <v>94.608571428571423</v>
      </c>
      <c r="L226" s="74">
        <v>97.47</v>
      </c>
      <c r="M226" s="74">
        <v>89.688571428571422</v>
      </c>
      <c r="N226" s="74">
        <v>93.851428571428571</v>
      </c>
      <c r="O226" s="74">
        <v>99.148571428571429</v>
      </c>
      <c r="P226" s="74">
        <v>98.598571428571418</v>
      </c>
      <c r="Q226" s="57">
        <v>32195</v>
      </c>
    </row>
    <row r="227" spans="1:17" x14ac:dyDescent="0.35">
      <c r="A227" t="s">
        <v>1703</v>
      </c>
      <c r="B227" s="57">
        <v>469</v>
      </c>
      <c r="C227" s="57">
        <v>1216</v>
      </c>
      <c r="D227" s="57">
        <v>7334</v>
      </c>
      <c r="E227" s="4">
        <v>138.92857142857142</v>
      </c>
      <c r="F227" s="4">
        <v>153.28571428571428</v>
      </c>
      <c r="G227" s="74">
        <v>94.665714285714301</v>
      </c>
      <c r="H227" s="74">
        <v>92.497142857142862</v>
      </c>
      <c r="I227" s="74">
        <v>95.694285714285712</v>
      </c>
      <c r="J227" s="74">
        <v>96.939999999999984</v>
      </c>
      <c r="K227" s="74">
        <v>94.547142857142859</v>
      </c>
      <c r="L227" s="74">
        <v>96.272857142857134</v>
      </c>
      <c r="M227" s="74">
        <v>88.617142857142866</v>
      </c>
      <c r="N227" s="74">
        <v>93.334285714285713</v>
      </c>
      <c r="O227" s="74">
        <v>97.082857142857151</v>
      </c>
      <c r="P227" s="74">
        <v>98.491428571428557</v>
      </c>
      <c r="Q227" s="57">
        <v>32089</v>
      </c>
    </row>
    <row r="228" spans="1:17" x14ac:dyDescent="0.35">
      <c r="A228" t="s">
        <v>1704</v>
      </c>
      <c r="B228" s="57">
        <v>468</v>
      </c>
      <c r="C228" s="57">
        <v>1272</v>
      </c>
      <c r="D228" s="57">
        <v>5391</v>
      </c>
      <c r="E228" s="4">
        <v>137.58571428571429</v>
      </c>
      <c r="F228" s="4">
        <v>155.54285714285714</v>
      </c>
      <c r="G228" s="74">
        <v>99.951428571428579</v>
      </c>
      <c r="H228" s="74">
        <v>97.544285714285721</v>
      </c>
      <c r="I228" s="74">
        <v>95.681428571428569</v>
      </c>
      <c r="J228" s="74">
        <v>100.70571428571429</v>
      </c>
      <c r="K228" s="74">
        <v>94.274285714285725</v>
      </c>
      <c r="L228" s="74">
        <v>114.51142857142857</v>
      </c>
      <c r="M228" s="74">
        <v>93.744285714285724</v>
      </c>
      <c r="N228" s="74">
        <v>97.435714285714297</v>
      </c>
      <c r="O228" s="74">
        <v>104.33142857142856</v>
      </c>
      <c r="P228" s="74">
        <v>106.69142857142856</v>
      </c>
      <c r="Q228" s="57">
        <v>35368</v>
      </c>
    </row>
    <row r="229" spans="1:17" x14ac:dyDescent="0.35">
      <c r="A229" t="s">
        <v>1705</v>
      </c>
      <c r="B229" s="57">
        <v>481</v>
      </c>
      <c r="C229" s="57">
        <v>1303</v>
      </c>
      <c r="D229" s="57">
        <v>3820</v>
      </c>
      <c r="E229" s="4">
        <v>137.07142857142858</v>
      </c>
      <c r="F229" s="4">
        <v>163.21428571428572</v>
      </c>
      <c r="G229" s="74">
        <v>109.61285714285715</v>
      </c>
      <c r="H229" s="74">
        <v>117.43285714285716</v>
      </c>
      <c r="I229" s="74">
        <v>104.33142857142856</v>
      </c>
      <c r="J229" s="74">
        <v>105.75285714285715</v>
      </c>
      <c r="K229" s="74">
        <v>106.99142857142856</v>
      </c>
      <c r="L229" s="74">
        <v>130.07142857142858</v>
      </c>
      <c r="M229" s="74">
        <v>101.06142857142856</v>
      </c>
      <c r="N229" s="74">
        <v>104.00714285714285</v>
      </c>
      <c r="O229" s="74">
        <v>117.81428571428572</v>
      </c>
      <c r="P229" s="74">
        <v>115.26285714285713</v>
      </c>
      <c r="Q229" s="57">
        <v>36134</v>
      </c>
    </row>
    <row r="230" spans="1:17" x14ac:dyDescent="0.35">
      <c r="A230" t="s">
        <v>1706</v>
      </c>
      <c r="B230" s="57">
        <v>484</v>
      </c>
      <c r="C230" s="57">
        <v>1267</v>
      </c>
      <c r="D230" s="57">
        <v>3962</v>
      </c>
      <c r="E230" s="4">
        <v>135.28571428571428</v>
      </c>
      <c r="F230" s="4">
        <v>130.25714285714284</v>
      </c>
      <c r="G230" s="74">
        <v>101.17857142857143</v>
      </c>
      <c r="H230" s="74">
        <v>109.25571428571428</v>
      </c>
      <c r="I230" s="74">
        <v>99.97</v>
      </c>
      <c r="J230" s="74">
        <v>95.114285714285714</v>
      </c>
      <c r="K230" s="74">
        <v>109.75</v>
      </c>
      <c r="L230" s="74">
        <v>94.671428571428564</v>
      </c>
      <c r="M230" s="74">
        <v>95.37</v>
      </c>
      <c r="N230" s="74">
        <v>98.648571428571429</v>
      </c>
      <c r="O230" s="74">
        <v>115.38857142857141</v>
      </c>
      <c r="P230" s="74">
        <v>104.43142857142857</v>
      </c>
      <c r="Q230" s="57">
        <v>36449</v>
      </c>
    </row>
    <row r="231" spans="1:17" x14ac:dyDescent="0.35">
      <c r="A231" t="s">
        <v>1707</v>
      </c>
      <c r="B231" s="57">
        <v>451</v>
      </c>
      <c r="C231" s="57">
        <v>1237</v>
      </c>
      <c r="D231" s="57">
        <v>4343</v>
      </c>
      <c r="E231" s="4">
        <v>133.44285714285712</v>
      </c>
      <c r="F231" s="4">
        <v>132.58571428571429</v>
      </c>
      <c r="G231" s="74">
        <v>95.322857142857146</v>
      </c>
      <c r="H231" s="74">
        <v>87.462857142857146</v>
      </c>
      <c r="I231" s="74">
        <v>95.825714285714284</v>
      </c>
      <c r="J231" s="74">
        <v>99.515714285714282</v>
      </c>
      <c r="K231" s="74">
        <v>92.701428571428551</v>
      </c>
      <c r="L231" s="74">
        <v>96.522857142857134</v>
      </c>
      <c r="M231" s="74">
        <v>92.971428571428561</v>
      </c>
      <c r="N231" s="74">
        <v>95.415714285714301</v>
      </c>
      <c r="O231" s="74">
        <v>99.087142857142837</v>
      </c>
      <c r="P231" s="74">
        <v>105.29142857142855</v>
      </c>
      <c r="Q231" s="57">
        <v>36878</v>
      </c>
    </row>
    <row r="232" spans="1:17" x14ac:dyDescent="0.35">
      <c r="A232" t="s">
        <v>1708</v>
      </c>
      <c r="B232" s="57">
        <v>498</v>
      </c>
      <c r="C232" s="57">
        <v>1280</v>
      </c>
      <c r="D232" s="57">
        <v>6468</v>
      </c>
      <c r="E232" s="4">
        <v>133.62857142857143</v>
      </c>
      <c r="F232" s="4">
        <v>148.94285714285712</v>
      </c>
      <c r="G232" s="74">
        <v>97.668571428571425</v>
      </c>
      <c r="H232" s="74">
        <v>88.115714285714276</v>
      </c>
      <c r="I232" s="74">
        <v>95.587142857142865</v>
      </c>
      <c r="J232" s="74">
        <v>100.17714285714284</v>
      </c>
      <c r="K232" s="74">
        <v>95.15</v>
      </c>
      <c r="L232" s="74">
        <v>104.61</v>
      </c>
      <c r="M232" s="74">
        <v>94.107142857142861</v>
      </c>
      <c r="N232" s="74">
        <v>97.252857142857152</v>
      </c>
      <c r="O232" s="74">
        <v>97.055714285714302</v>
      </c>
      <c r="P232" s="74">
        <v>108.88428571428572</v>
      </c>
      <c r="Q232" s="57">
        <v>36993</v>
      </c>
    </row>
    <row r="233" spans="1:17" x14ac:dyDescent="0.35">
      <c r="A233" t="s">
        <v>1709</v>
      </c>
      <c r="B233" s="57">
        <v>483</v>
      </c>
      <c r="C233" s="57">
        <v>1257</v>
      </c>
      <c r="D233" s="57">
        <v>3143</v>
      </c>
      <c r="E233" s="4">
        <v>133.55714285714285</v>
      </c>
      <c r="F233" s="4">
        <v>139.20000000000002</v>
      </c>
      <c r="G233" s="74">
        <v>105.71714285714286</v>
      </c>
      <c r="H233" s="74">
        <v>98.19285714285715</v>
      </c>
      <c r="I233" s="74">
        <v>102.13571428571429</v>
      </c>
      <c r="J233" s="74">
        <v>99.592857142857142</v>
      </c>
      <c r="K233" s="74">
        <v>108.64571428571428</v>
      </c>
      <c r="L233" s="74">
        <v>114.08142857142857</v>
      </c>
      <c r="M233" s="74">
        <v>100.44857142857144</v>
      </c>
      <c r="N233" s="74">
        <v>100.81142857142858</v>
      </c>
      <c r="O233" s="74">
        <v>104.97999999999999</v>
      </c>
      <c r="P233" s="74">
        <v>114.87857142857145</v>
      </c>
      <c r="Q233" s="57">
        <v>38431</v>
      </c>
    </row>
    <row r="234" spans="1:17" x14ac:dyDescent="0.35">
      <c r="A234" t="s">
        <v>1710</v>
      </c>
      <c r="B234" s="57">
        <v>484</v>
      </c>
      <c r="C234" s="57">
        <v>1288</v>
      </c>
      <c r="D234" s="57">
        <v>3058</v>
      </c>
      <c r="E234" s="4">
        <v>132.78571428571431</v>
      </c>
      <c r="F234" s="4">
        <v>137.05714285714288</v>
      </c>
      <c r="G234" s="74">
        <v>99.73</v>
      </c>
      <c r="H234" s="74">
        <v>95.917142857142863</v>
      </c>
      <c r="I234" s="74">
        <v>99.898571428571429</v>
      </c>
      <c r="J234" s="74">
        <v>98.674285714285716</v>
      </c>
      <c r="K234" s="74">
        <v>103.73571428571428</v>
      </c>
      <c r="L234" s="74">
        <v>97.53857142857143</v>
      </c>
      <c r="M234" s="74">
        <v>95.928571428571431</v>
      </c>
      <c r="N234" s="74">
        <v>96.425714285714292</v>
      </c>
      <c r="O234" s="74">
        <v>101.01142857142857</v>
      </c>
      <c r="P234" s="74">
        <v>106.48571428571429</v>
      </c>
      <c r="Q234" s="57">
        <v>38984</v>
      </c>
    </row>
    <row r="235" spans="1:17" x14ac:dyDescent="0.35">
      <c r="A235" t="s">
        <v>1711</v>
      </c>
      <c r="B235" s="57">
        <v>493</v>
      </c>
      <c r="C235" s="57">
        <v>1286</v>
      </c>
      <c r="D235" s="57">
        <v>4999</v>
      </c>
      <c r="E235" s="4">
        <v>132.12857142857143</v>
      </c>
      <c r="F235" s="4">
        <v>139.28571428571428</v>
      </c>
      <c r="G235" s="74">
        <v>95.111428571428561</v>
      </c>
      <c r="H235" s="74">
        <v>95.834285714285699</v>
      </c>
      <c r="I235" s="74">
        <v>98.065714285714293</v>
      </c>
      <c r="J235" s="74">
        <v>97.482857142857142</v>
      </c>
      <c r="K235" s="74">
        <v>97.122857142857143</v>
      </c>
      <c r="L235" s="74">
        <v>87.414285714285711</v>
      </c>
      <c r="M235" s="74">
        <v>93.561428571428578</v>
      </c>
      <c r="N235" s="74">
        <v>95.407142857142844</v>
      </c>
      <c r="O235" s="74">
        <v>95.899999999999991</v>
      </c>
      <c r="P235" s="74">
        <v>104.14857142857143</v>
      </c>
      <c r="Q235" s="57">
        <v>39380</v>
      </c>
    </row>
    <row r="236" spans="1:17" x14ac:dyDescent="0.35">
      <c r="A236" t="s">
        <v>1712</v>
      </c>
      <c r="B236" s="57">
        <v>485</v>
      </c>
      <c r="C236" s="57">
        <v>1289</v>
      </c>
      <c r="D236" s="57">
        <v>4997</v>
      </c>
      <c r="E236" s="4">
        <v>131.12857142857141</v>
      </c>
      <c r="F236" s="4">
        <v>145.9</v>
      </c>
      <c r="G236" s="74">
        <v>97.277142857142849</v>
      </c>
      <c r="H236" s="74">
        <v>87.361428571428561</v>
      </c>
      <c r="I236" s="74">
        <v>100.39142857142858</v>
      </c>
      <c r="J236" s="74">
        <v>98.637142857142862</v>
      </c>
      <c r="K236" s="74">
        <v>100.73142857142857</v>
      </c>
      <c r="L236" s="74">
        <v>92.509999999999991</v>
      </c>
      <c r="M236" s="74">
        <v>94.597142857142856</v>
      </c>
      <c r="N236" s="74">
        <v>98.657142857142844</v>
      </c>
      <c r="O236" s="74">
        <v>98.698571428571441</v>
      </c>
      <c r="P236" s="74">
        <v>105.06285714285714</v>
      </c>
      <c r="Q236" s="57">
        <v>40935</v>
      </c>
    </row>
    <row r="237" spans="1:17" x14ac:dyDescent="0.35">
      <c r="A237" t="s">
        <v>1713</v>
      </c>
      <c r="B237" s="57">
        <v>488</v>
      </c>
      <c r="C237" s="57">
        <v>1335</v>
      </c>
      <c r="D237" s="57">
        <v>2882</v>
      </c>
      <c r="E237" s="4">
        <v>130.47142857142859</v>
      </c>
      <c r="F237" s="4">
        <v>143.75714285714284</v>
      </c>
      <c r="G237" s="74">
        <v>106.96285714285715</v>
      </c>
      <c r="H237" s="74">
        <v>107.43857142857142</v>
      </c>
      <c r="I237" s="74">
        <v>107.42714285714285</v>
      </c>
      <c r="J237" s="74">
        <v>101.90714285714284</v>
      </c>
      <c r="K237" s="74">
        <v>114.60428571428572</v>
      </c>
      <c r="L237" s="74">
        <v>99.427142857142854</v>
      </c>
      <c r="M237" s="74">
        <v>103.34714285714287</v>
      </c>
      <c r="N237" s="74">
        <v>104.58000000000001</v>
      </c>
      <c r="O237" s="74">
        <v>110.49571428571429</v>
      </c>
      <c r="P237" s="74">
        <v>111.8442857142857</v>
      </c>
      <c r="Q237" s="57">
        <v>41294</v>
      </c>
    </row>
    <row r="238" spans="1:17" x14ac:dyDescent="0.35">
      <c r="A238" t="s">
        <v>1714</v>
      </c>
      <c r="B238" s="57">
        <v>473</v>
      </c>
      <c r="C238" s="57">
        <v>1301</v>
      </c>
      <c r="D238" s="57">
        <v>7084</v>
      </c>
      <c r="E238" s="4">
        <v>128.55714285714288</v>
      </c>
      <c r="F238" s="4">
        <v>141.31428571428572</v>
      </c>
      <c r="G238" s="74">
        <v>102.34571428571428</v>
      </c>
      <c r="H238" s="74">
        <v>96.871428571428581</v>
      </c>
      <c r="I238" s="74">
        <v>104.73428571428573</v>
      </c>
      <c r="J238" s="74">
        <v>100.89285714285712</v>
      </c>
      <c r="K238" s="74">
        <v>106.65142857142857</v>
      </c>
      <c r="L238" s="74">
        <v>91.615714285714276</v>
      </c>
      <c r="M238" s="74">
        <v>99.401428571428568</v>
      </c>
      <c r="N238" s="74">
        <v>102.70714285714284</v>
      </c>
      <c r="O238" s="74">
        <v>107.28</v>
      </c>
      <c r="P238" s="74">
        <v>106.67428571428572</v>
      </c>
      <c r="Q238" s="57">
        <v>41826</v>
      </c>
    </row>
    <row r="239" spans="1:17" x14ac:dyDescent="0.35">
      <c r="A239" t="s">
        <v>1715</v>
      </c>
      <c r="B239" s="57">
        <v>488</v>
      </c>
      <c r="C239" s="57">
        <v>1294</v>
      </c>
      <c r="D239" s="57">
        <v>5987</v>
      </c>
      <c r="E239" s="4">
        <v>127.10000000000001</v>
      </c>
      <c r="F239" s="4">
        <v>142.67142857142858</v>
      </c>
      <c r="G239" s="74">
        <v>100.12142857142858</v>
      </c>
      <c r="H239" s="74">
        <v>88.950000000000017</v>
      </c>
      <c r="I239" s="74">
        <v>104.49000000000001</v>
      </c>
      <c r="J239" s="74">
        <v>99.604285714285723</v>
      </c>
      <c r="K239" s="74">
        <v>105.20000000000002</v>
      </c>
      <c r="L239" s="74">
        <v>87.155714285714296</v>
      </c>
      <c r="M239" s="74">
        <v>98.282857142857125</v>
      </c>
      <c r="N239" s="74">
        <v>102.85714285714286</v>
      </c>
      <c r="O239" s="74">
        <v>101.77857142857144</v>
      </c>
      <c r="P239" s="74">
        <v>101.74285714285715</v>
      </c>
      <c r="Q239" s="57">
        <v>41818</v>
      </c>
    </row>
    <row r="240" spans="1:17" x14ac:dyDescent="0.35">
      <c r="A240" t="s">
        <v>1716</v>
      </c>
      <c r="B240" s="57">
        <v>502</v>
      </c>
      <c r="C240" s="57">
        <v>1320</v>
      </c>
      <c r="D240" s="57">
        <v>2396</v>
      </c>
      <c r="E240" s="4">
        <v>127.82857142857142</v>
      </c>
      <c r="F240" s="4">
        <v>142.51428571428573</v>
      </c>
      <c r="G240" s="74">
        <v>99.127142857142871</v>
      </c>
      <c r="H240" s="74">
        <v>88.375714285714281</v>
      </c>
      <c r="I240" s="74">
        <v>102.45428571428572</v>
      </c>
      <c r="J240" s="74">
        <v>98.41857142857144</v>
      </c>
      <c r="K240" s="74">
        <v>104.97285714285714</v>
      </c>
      <c r="L240" s="74">
        <v>89.179999999999993</v>
      </c>
      <c r="M240" s="74">
        <v>96.724285714285699</v>
      </c>
      <c r="N240" s="74">
        <v>102.32714285714285</v>
      </c>
      <c r="O240" s="74">
        <v>102.41</v>
      </c>
      <c r="P240" s="74">
        <v>97.744285714285724</v>
      </c>
      <c r="Q240" s="57">
        <v>42355</v>
      </c>
    </row>
    <row r="241" spans="1:17" x14ac:dyDescent="0.35">
      <c r="A241" t="s">
        <v>1717</v>
      </c>
      <c r="B241" s="57">
        <v>470</v>
      </c>
      <c r="C241" s="57">
        <v>1302</v>
      </c>
      <c r="D241" s="57">
        <v>5433</v>
      </c>
      <c r="E241" s="4">
        <v>127.44285714285715</v>
      </c>
      <c r="F241" s="4">
        <v>140.97142857142859</v>
      </c>
      <c r="G241" s="74">
        <v>104.07000000000001</v>
      </c>
      <c r="H241" s="74">
        <v>97.73571428571428</v>
      </c>
      <c r="I241" s="74">
        <v>104.15857142857143</v>
      </c>
      <c r="J241" s="74">
        <v>99.637142857142848</v>
      </c>
      <c r="K241" s="74">
        <v>108.09714285714287</v>
      </c>
      <c r="L241" s="74">
        <v>99.877142857142857</v>
      </c>
      <c r="M241" s="74">
        <v>101.01</v>
      </c>
      <c r="N241" s="74">
        <v>105.31285714285715</v>
      </c>
      <c r="O241" s="74">
        <v>108.26285714285713</v>
      </c>
      <c r="P241" s="74">
        <v>101.78428571428572</v>
      </c>
      <c r="Q241" s="57">
        <v>42856</v>
      </c>
    </row>
    <row r="242" spans="1:17" x14ac:dyDescent="0.35">
      <c r="A242" t="s">
        <v>1718</v>
      </c>
      <c r="B242" s="57">
        <v>486</v>
      </c>
      <c r="C242" s="57">
        <v>1331</v>
      </c>
      <c r="D242" s="57">
        <v>7740</v>
      </c>
      <c r="E242" s="4">
        <v>126.87142857142855</v>
      </c>
      <c r="F242" s="4">
        <v>143.72857142857143</v>
      </c>
      <c r="G242" s="74">
        <v>108.22428571428573</v>
      </c>
      <c r="H242" s="74">
        <v>108.47285714285714</v>
      </c>
      <c r="I242" s="74">
        <v>106.4</v>
      </c>
      <c r="J242" s="74">
        <v>104</v>
      </c>
      <c r="K242" s="74">
        <v>111.77571428571427</v>
      </c>
      <c r="L242" s="74">
        <v>106.44142857142859</v>
      </c>
      <c r="M242" s="74">
        <v>103.88142857142857</v>
      </c>
      <c r="N242" s="74">
        <v>108.38</v>
      </c>
      <c r="O242" s="74">
        <v>114.74857142857142</v>
      </c>
      <c r="P242" s="74">
        <v>106.52000000000001</v>
      </c>
      <c r="Q242" s="57">
        <v>42937</v>
      </c>
    </row>
    <row r="243" spans="1:17" x14ac:dyDescent="0.35">
      <c r="A243" t="s">
        <v>1719</v>
      </c>
      <c r="B243" s="57">
        <v>450</v>
      </c>
      <c r="C243" s="57">
        <v>1264</v>
      </c>
      <c r="D243" s="57">
        <v>4568</v>
      </c>
      <c r="E243" s="4">
        <v>126.32857142857142</v>
      </c>
      <c r="F243" s="4">
        <v>142.70000000000002</v>
      </c>
      <c r="G243" s="74">
        <v>107.46142857142857</v>
      </c>
      <c r="H243" s="74">
        <v>117.94142857142857</v>
      </c>
      <c r="I243" s="74">
        <v>106.18999999999998</v>
      </c>
      <c r="J243" s="74">
        <v>101.38714285714286</v>
      </c>
      <c r="K243" s="74">
        <v>115.39285714285714</v>
      </c>
      <c r="L243" s="74">
        <v>93.028571428571439</v>
      </c>
      <c r="M243" s="74">
        <v>103.5757142857143</v>
      </c>
      <c r="N243" s="74">
        <v>108.10714285714285</v>
      </c>
      <c r="O243" s="74">
        <v>117.13714285714286</v>
      </c>
      <c r="P243" s="74">
        <v>101.7614285714286</v>
      </c>
      <c r="Q243" s="57">
        <v>43117</v>
      </c>
    </row>
    <row r="244" spans="1:17" x14ac:dyDescent="0.35">
      <c r="A244" t="s">
        <v>1720</v>
      </c>
      <c r="B244" s="57">
        <v>483</v>
      </c>
      <c r="C244" s="57">
        <v>1347</v>
      </c>
      <c r="D244" s="57">
        <v>6129</v>
      </c>
      <c r="E244" s="4">
        <v>125.27142857142857</v>
      </c>
      <c r="F244" s="4">
        <v>139.69999999999999</v>
      </c>
      <c r="G244" s="74">
        <v>105.64714285714287</v>
      </c>
      <c r="H244" s="74">
        <v>118.65285714285714</v>
      </c>
      <c r="I244" s="74">
        <v>104.65142857142858</v>
      </c>
      <c r="J244" s="74">
        <v>100.72714285714285</v>
      </c>
      <c r="K244" s="74">
        <v>115.79714285714286</v>
      </c>
      <c r="L244" s="74">
        <v>92.282857142857139</v>
      </c>
      <c r="M244" s="74">
        <v>98.982857142857142</v>
      </c>
      <c r="N244" s="74">
        <v>108.13857142857144</v>
      </c>
      <c r="O244" s="74">
        <v>117.51285714285713</v>
      </c>
      <c r="P244" s="74">
        <v>97.218571428571423</v>
      </c>
      <c r="Q244" s="57">
        <v>43132</v>
      </c>
    </row>
    <row r="245" spans="1:17" x14ac:dyDescent="0.35">
      <c r="A245" t="s">
        <v>1721</v>
      </c>
      <c r="B245" s="57">
        <v>490</v>
      </c>
      <c r="C245" s="57">
        <v>1344</v>
      </c>
      <c r="D245" s="57">
        <v>4574</v>
      </c>
      <c r="E245" s="4">
        <v>124.82857142857144</v>
      </c>
      <c r="F245" s="4">
        <v>137.29999999999998</v>
      </c>
      <c r="G245" s="74">
        <v>107.54714285714286</v>
      </c>
      <c r="H245" s="74">
        <v>127.39714285714284</v>
      </c>
      <c r="I245" s="74">
        <v>106.16999999999999</v>
      </c>
      <c r="J245" s="74">
        <v>103.77285714285712</v>
      </c>
      <c r="K245" s="74">
        <v>116.98857142857143</v>
      </c>
      <c r="L245" s="74">
        <v>96.132857142857134</v>
      </c>
      <c r="M245" s="74">
        <v>99.747142857142862</v>
      </c>
      <c r="N245" s="74">
        <v>111.49714285714285</v>
      </c>
      <c r="O245" s="74">
        <v>118.3257142857143</v>
      </c>
      <c r="P245" s="74">
        <v>98.381428571428586</v>
      </c>
      <c r="Q245" s="57">
        <v>42714</v>
      </c>
    </row>
    <row r="246" spans="1:17" x14ac:dyDescent="0.35">
      <c r="A246" t="s">
        <v>1722</v>
      </c>
      <c r="B246" s="57">
        <v>479</v>
      </c>
      <c r="C246" s="57">
        <v>1336</v>
      </c>
      <c r="D246" s="57">
        <v>3764</v>
      </c>
      <c r="E246" s="4">
        <v>125.01428571428571</v>
      </c>
      <c r="F246" s="4">
        <v>136.94285714285715</v>
      </c>
      <c r="G246" s="74">
        <v>114.25285714285715</v>
      </c>
      <c r="H246" s="74">
        <v>129.72857142857143</v>
      </c>
      <c r="I246" s="74">
        <v>110.83571428571427</v>
      </c>
      <c r="J246" s="74">
        <v>110.27285714285713</v>
      </c>
      <c r="K246" s="74">
        <v>121.83714285714284</v>
      </c>
      <c r="L246" s="74">
        <v>110.58428571428571</v>
      </c>
      <c r="M246" s="74">
        <v>106.74285714285715</v>
      </c>
      <c r="N246" s="74">
        <v>114.78714285714285</v>
      </c>
      <c r="O246" s="74">
        <v>125.65714285714286</v>
      </c>
      <c r="P246" s="74">
        <v>106.34142857142857</v>
      </c>
      <c r="Q246" s="57">
        <v>42427</v>
      </c>
    </row>
    <row r="247" spans="1:17" x14ac:dyDescent="0.35">
      <c r="A247" t="s">
        <v>1723</v>
      </c>
      <c r="B247" s="57">
        <v>474</v>
      </c>
      <c r="C247" s="57">
        <v>1342</v>
      </c>
      <c r="D247" s="57">
        <v>4077</v>
      </c>
      <c r="E247" s="4">
        <v>124.32857142857142</v>
      </c>
      <c r="F247" s="4">
        <v>135.52857142857144</v>
      </c>
      <c r="G247" s="74">
        <v>109.29857142857144</v>
      </c>
      <c r="H247" s="74">
        <v>123.32000000000002</v>
      </c>
      <c r="I247" s="74">
        <v>110.40428571428572</v>
      </c>
      <c r="J247" s="74">
        <v>108.09714285714287</v>
      </c>
      <c r="K247" s="74">
        <v>122.47285714285715</v>
      </c>
      <c r="L247" s="74">
        <v>89.475714285714275</v>
      </c>
      <c r="M247" s="74">
        <v>102.14857142857143</v>
      </c>
      <c r="N247" s="74">
        <v>113.20714285714287</v>
      </c>
      <c r="O247" s="74">
        <v>123.58142857142857</v>
      </c>
      <c r="P247" s="74">
        <v>100.95857142857143</v>
      </c>
      <c r="Q247" s="57">
        <v>42286</v>
      </c>
    </row>
    <row r="248" spans="1:17" x14ac:dyDescent="0.35">
      <c r="A248" t="s">
        <v>1724</v>
      </c>
      <c r="B248" s="57">
        <v>489</v>
      </c>
      <c r="C248" s="57">
        <v>1343</v>
      </c>
      <c r="D248" s="57">
        <v>15433</v>
      </c>
      <c r="E248" s="4">
        <v>123.5</v>
      </c>
      <c r="F248" s="4">
        <v>135.97142857142856</v>
      </c>
      <c r="G248" s="74">
        <v>106.35142857142857</v>
      </c>
      <c r="H248" s="74">
        <v>116.19428571428573</v>
      </c>
      <c r="I248" s="74">
        <v>109.00428571428571</v>
      </c>
      <c r="J248" s="74">
        <v>100.6857142857143</v>
      </c>
      <c r="K248" s="74">
        <v>120.84571428571428</v>
      </c>
      <c r="L248" s="74">
        <v>85.060000000000016</v>
      </c>
      <c r="M248" s="74">
        <v>97.684285714285707</v>
      </c>
      <c r="N248" s="74">
        <v>111.80714285714286</v>
      </c>
      <c r="O248" s="74">
        <v>120.80428571428571</v>
      </c>
      <c r="P248" s="74">
        <v>95.642857142857139</v>
      </c>
      <c r="Q248" s="57">
        <v>41926</v>
      </c>
    </row>
    <row r="249" spans="1:17" x14ac:dyDescent="0.35">
      <c r="A249" t="s">
        <v>1725</v>
      </c>
      <c r="B249" s="57">
        <v>458</v>
      </c>
      <c r="C249" s="57">
        <v>1340</v>
      </c>
      <c r="D249" s="57">
        <v>4324</v>
      </c>
      <c r="E249" s="4">
        <v>123.39999999999999</v>
      </c>
      <c r="F249" s="4">
        <v>137.41428571428571</v>
      </c>
      <c r="G249" s="74">
        <v>106.32571428571428</v>
      </c>
      <c r="H249" s="74">
        <v>112.14</v>
      </c>
      <c r="I249" s="74">
        <v>107.69142857142857</v>
      </c>
      <c r="J249" s="74">
        <v>104.65142857142858</v>
      </c>
      <c r="K249" s="74">
        <v>119.35000000000001</v>
      </c>
      <c r="L249" s="74">
        <v>91.477142857142852</v>
      </c>
      <c r="M249" s="74">
        <v>98.951428571428565</v>
      </c>
      <c r="N249" s="74">
        <v>111.72285714285714</v>
      </c>
      <c r="O249" s="74">
        <v>117.06714285714285</v>
      </c>
      <c r="P249" s="74">
        <v>97.401428571428568</v>
      </c>
      <c r="Q249" s="57">
        <v>42284</v>
      </c>
    </row>
    <row r="250" spans="1:17" x14ac:dyDescent="0.35">
      <c r="A250" t="s">
        <v>1726</v>
      </c>
      <c r="B250" s="57">
        <v>503</v>
      </c>
      <c r="C250" s="57">
        <v>1377</v>
      </c>
      <c r="D250" s="57">
        <v>1797</v>
      </c>
      <c r="E250" s="4">
        <v>123.77142857142857</v>
      </c>
      <c r="F250" s="4">
        <v>141.01428571428571</v>
      </c>
      <c r="G250" s="74">
        <v>109.96714285714287</v>
      </c>
      <c r="H250" s="74">
        <v>111.77285714285713</v>
      </c>
      <c r="I250" s="74">
        <v>107.27857142857144</v>
      </c>
      <c r="J250" s="74">
        <v>105.29142857142858</v>
      </c>
      <c r="K250" s="74">
        <v>120.43999999999998</v>
      </c>
      <c r="L250" s="74">
        <v>103.67428571428572</v>
      </c>
      <c r="M250" s="74">
        <v>104.45</v>
      </c>
      <c r="N250" s="74">
        <v>114.36285714285714</v>
      </c>
      <c r="O250" s="74">
        <v>118.81571428571428</v>
      </c>
      <c r="P250" s="74">
        <v>103.9757142857143</v>
      </c>
      <c r="Q250" s="57">
        <v>41829</v>
      </c>
    </row>
    <row r="251" spans="1:17" x14ac:dyDescent="0.35">
      <c r="A251" t="s">
        <v>1727</v>
      </c>
      <c r="B251" s="57">
        <v>488</v>
      </c>
      <c r="C251" s="57">
        <v>1345</v>
      </c>
      <c r="D251" s="57">
        <v>4388</v>
      </c>
      <c r="E251" s="4">
        <v>122.97142857142856</v>
      </c>
      <c r="F251" s="4">
        <v>138.64285714285714</v>
      </c>
      <c r="G251" s="74">
        <v>104.41285714285713</v>
      </c>
      <c r="H251" s="74">
        <v>99.23571428571428</v>
      </c>
      <c r="I251" s="74">
        <v>106.14000000000001</v>
      </c>
      <c r="J251" s="74">
        <v>103.58571428571427</v>
      </c>
      <c r="K251" s="74">
        <v>109.66428571428571</v>
      </c>
      <c r="L251" s="74">
        <v>106.31142857142856</v>
      </c>
      <c r="M251" s="74">
        <v>98.057142857142836</v>
      </c>
      <c r="N251" s="74">
        <v>110.01142857142858</v>
      </c>
      <c r="O251" s="74">
        <v>106.14999999999999</v>
      </c>
      <c r="P251" s="74">
        <v>99.724285714285699</v>
      </c>
      <c r="Q251" s="57">
        <v>42943</v>
      </c>
    </row>
    <row r="252" spans="1:17" x14ac:dyDescent="0.35">
      <c r="A252" t="s">
        <v>1728</v>
      </c>
      <c r="B252" s="57">
        <v>500</v>
      </c>
      <c r="C252" s="57">
        <v>1325</v>
      </c>
      <c r="D252" s="57">
        <v>3588</v>
      </c>
      <c r="E252" s="4">
        <v>122.62857142857141</v>
      </c>
      <c r="F252" s="4">
        <v>137.57142857142858</v>
      </c>
      <c r="G252" s="74">
        <v>98.998571428571424</v>
      </c>
      <c r="H252" s="74">
        <v>88.635714285714272</v>
      </c>
      <c r="I252" s="74">
        <v>102.10714285714285</v>
      </c>
      <c r="J252" s="74">
        <v>99.204285714285717</v>
      </c>
      <c r="K252" s="74">
        <v>107.28428571428572</v>
      </c>
      <c r="L252" s="74">
        <v>97.254285714285714</v>
      </c>
      <c r="M252" s="74">
        <v>92.588571428571427</v>
      </c>
      <c r="N252" s="74">
        <v>106.64285714285714</v>
      </c>
      <c r="O252" s="74">
        <v>99.939999999999984</v>
      </c>
      <c r="P252" s="74">
        <v>92.5</v>
      </c>
      <c r="Q252" s="57">
        <v>42721</v>
      </c>
    </row>
    <row r="253" spans="1:17" x14ac:dyDescent="0.35">
      <c r="A253" t="s">
        <v>1729</v>
      </c>
      <c r="B253" s="57">
        <v>464</v>
      </c>
      <c r="C253" s="57">
        <v>1213</v>
      </c>
      <c r="D253" s="57">
        <v>5247</v>
      </c>
      <c r="E253" s="4">
        <v>122.27142857142856</v>
      </c>
      <c r="F253" s="4">
        <v>142.05714285714288</v>
      </c>
      <c r="G253" s="74">
        <v>98.424285714285716</v>
      </c>
      <c r="H253" s="74">
        <v>89.55285714285715</v>
      </c>
      <c r="I253" s="74">
        <v>99.008571428571443</v>
      </c>
      <c r="J253" s="74">
        <v>97.454285714285717</v>
      </c>
      <c r="K253" s="74">
        <v>103.57428571428571</v>
      </c>
      <c r="L253" s="74">
        <v>102.4742857142857</v>
      </c>
      <c r="M253" s="74">
        <v>96.305714285714302</v>
      </c>
      <c r="N253" s="74">
        <v>104.16142857142859</v>
      </c>
      <c r="O253" s="74">
        <v>96.657142857142858</v>
      </c>
      <c r="P253" s="74">
        <v>94.127142857142857</v>
      </c>
      <c r="Q253" s="57">
        <v>42414</v>
      </c>
    </row>
    <row r="254" spans="1:17" x14ac:dyDescent="0.35">
      <c r="A254" t="s">
        <v>1730</v>
      </c>
      <c r="B254" s="57">
        <v>474</v>
      </c>
      <c r="C254" s="57">
        <v>1235</v>
      </c>
      <c r="D254" s="57">
        <v>3438</v>
      </c>
      <c r="E254" s="4">
        <v>121.91428571428571</v>
      </c>
      <c r="F254" s="4">
        <v>142.44285714285715</v>
      </c>
      <c r="G254" s="74">
        <v>103.19857142857143</v>
      </c>
      <c r="H254" s="74">
        <v>96.78</v>
      </c>
      <c r="I254" s="74">
        <v>101.02857142857142</v>
      </c>
      <c r="J254" s="74">
        <v>100.73285714285714</v>
      </c>
      <c r="K254" s="74">
        <v>103.86428571428571</v>
      </c>
      <c r="L254" s="74">
        <v>118.78428571428572</v>
      </c>
      <c r="M254" s="74">
        <v>102.82857142857144</v>
      </c>
      <c r="N254" s="74">
        <v>105.42857142857143</v>
      </c>
      <c r="O254" s="74">
        <v>96.11</v>
      </c>
      <c r="P254" s="74">
        <v>98.105714285714285</v>
      </c>
      <c r="Q254" s="57">
        <v>41819</v>
      </c>
    </row>
    <row r="255" spans="1:17" x14ac:dyDescent="0.35">
      <c r="A255" t="s">
        <v>1731</v>
      </c>
      <c r="B255" s="57">
        <v>481</v>
      </c>
      <c r="C255" s="57">
        <v>1317</v>
      </c>
      <c r="D255" s="57">
        <v>4776</v>
      </c>
      <c r="E255" s="4">
        <v>121.05714285714285</v>
      </c>
      <c r="F255" s="4">
        <v>140.57142857142856</v>
      </c>
      <c r="G255" s="74">
        <v>105.31142857142855</v>
      </c>
      <c r="H255" s="74">
        <v>98.297142857142859</v>
      </c>
      <c r="I255" s="74">
        <v>103.41285714285713</v>
      </c>
      <c r="J255" s="74">
        <v>103.12714285714284</v>
      </c>
      <c r="K255" s="74">
        <v>102.04142857142857</v>
      </c>
      <c r="L255" s="74">
        <v>126.13142857142857</v>
      </c>
      <c r="M255" s="74">
        <v>104.30999999999997</v>
      </c>
      <c r="N255" s="74">
        <v>105.97857142857143</v>
      </c>
      <c r="O255" s="74">
        <v>96.351428571428571</v>
      </c>
      <c r="P255" s="74">
        <v>102.28142857142858</v>
      </c>
      <c r="Q255" s="57">
        <v>41344</v>
      </c>
    </row>
    <row r="256" spans="1:17" x14ac:dyDescent="0.35">
      <c r="A256" t="s">
        <v>1732</v>
      </c>
      <c r="B256" s="57">
        <v>493</v>
      </c>
      <c r="C256" s="57">
        <v>1421</v>
      </c>
      <c r="D256" s="57">
        <v>5542</v>
      </c>
      <c r="E256" s="4">
        <v>120.34285714285713</v>
      </c>
      <c r="F256" s="4">
        <v>143.87142857142859</v>
      </c>
      <c r="G256" s="74">
        <v>97.518571428571434</v>
      </c>
      <c r="H256" s="74">
        <v>92.005714285714276</v>
      </c>
      <c r="I256" s="74">
        <v>100.03571428571431</v>
      </c>
      <c r="J256" s="74">
        <v>97.775714285714258</v>
      </c>
      <c r="K256" s="74">
        <v>97.712857142857146</v>
      </c>
      <c r="L256" s="74">
        <v>98.637142857142848</v>
      </c>
      <c r="M256" s="74">
        <v>99.79</v>
      </c>
      <c r="N256" s="74">
        <v>101.4542857142857</v>
      </c>
      <c r="O256" s="74">
        <v>89.388571428571439</v>
      </c>
      <c r="P256" s="74">
        <v>92.46142857142857</v>
      </c>
      <c r="Q256" s="57">
        <v>40564</v>
      </c>
    </row>
    <row r="257" spans="1:17" x14ac:dyDescent="0.35">
      <c r="A257" t="s">
        <v>1733</v>
      </c>
      <c r="B257" s="57">
        <v>448</v>
      </c>
      <c r="C257" s="57">
        <v>1204</v>
      </c>
      <c r="D257" s="57">
        <v>5859</v>
      </c>
      <c r="E257" s="4">
        <v>119.89999999999999</v>
      </c>
      <c r="F257" s="4">
        <v>145.67142857142855</v>
      </c>
      <c r="G257" s="74">
        <v>95.188571428571436</v>
      </c>
      <c r="H257" s="74">
        <v>91.950000000000017</v>
      </c>
      <c r="I257" s="74">
        <v>98.551428571428588</v>
      </c>
      <c r="J257" s="74">
        <v>95.007142857142867</v>
      </c>
      <c r="K257" s="74">
        <v>95.304285714285712</v>
      </c>
      <c r="L257" s="74">
        <v>94.151428571428568</v>
      </c>
      <c r="M257" s="74">
        <v>99.135714285714272</v>
      </c>
      <c r="N257" s="74">
        <v>100.49714285714286</v>
      </c>
      <c r="O257" s="74">
        <v>87.66857142857144</v>
      </c>
      <c r="P257" s="74">
        <v>92.118571428571414</v>
      </c>
      <c r="Q257" s="57">
        <v>40134</v>
      </c>
    </row>
    <row r="258" spans="1:17" x14ac:dyDescent="0.35">
      <c r="A258" t="s">
        <v>1734</v>
      </c>
      <c r="B258" s="57">
        <v>462</v>
      </c>
      <c r="C258" s="57">
        <v>1244</v>
      </c>
      <c r="D258" s="57">
        <v>2921</v>
      </c>
      <c r="E258" s="4">
        <v>118.75714285714285</v>
      </c>
      <c r="F258" s="4">
        <v>143.52857142857144</v>
      </c>
      <c r="G258" s="74">
        <v>93.472857142857151</v>
      </c>
      <c r="H258" s="74">
        <v>93.15428571428572</v>
      </c>
      <c r="I258" s="74">
        <v>95.458571428571446</v>
      </c>
      <c r="J258" s="74">
        <v>91.298571428571421</v>
      </c>
      <c r="K258" s="74">
        <v>93.528571428571425</v>
      </c>
      <c r="L258" s="74">
        <v>92.97571428571429</v>
      </c>
      <c r="M258" s="74">
        <v>97.66</v>
      </c>
      <c r="N258" s="74">
        <v>94.818571428571431</v>
      </c>
      <c r="O258" s="74">
        <v>86.217142857142875</v>
      </c>
      <c r="P258" s="74">
        <v>89.134285714285724</v>
      </c>
      <c r="Q258" s="57">
        <v>39875</v>
      </c>
    </row>
    <row r="259" spans="1:17" x14ac:dyDescent="0.35">
      <c r="A259" t="s">
        <v>1735</v>
      </c>
      <c r="B259" s="57">
        <v>443</v>
      </c>
      <c r="C259" s="57">
        <v>1151</v>
      </c>
      <c r="D259" s="57">
        <v>6002</v>
      </c>
      <c r="E259" s="4">
        <v>117.29999999999998</v>
      </c>
      <c r="F259" s="4">
        <v>140.20000000000002</v>
      </c>
      <c r="G259" s="74">
        <v>93.964285714285708</v>
      </c>
      <c r="H259" s="74">
        <v>88.501428571428576</v>
      </c>
      <c r="I259" s="74">
        <v>95.451428571428579</v>
      </c>
      <c r="J259" s="74">
        <v>89.497142857142876</v>
      </c>
      <c r="K259" s="74">
        <v>90.118571428571414</v>
      </c>
      <c r="L259" s="74">
        <v>98.458571428571432</v>
      </c>
      <c r="M259" s="74">
        <v>99.491428571428585</v>
      </c>
      <c r="N259" s="74">
        <v>93.035714285714306</v>
      </c>
      <c r="O259" s="74">
        <v>82.64</v>
      </c>
      <c r="P259" s="74">
        <v>92.297142857142845</v>
      </c>
      <c r="Q259" s="57">
        <v>35347</v>
      </c>
    </row>
    <row r="260" spans="1:17" x14ac:dyDescent="0.35">
      <c r="A260" t="s">
        <v>1736</v>
      </c>
      <c r="B260" s="57">
        <v>451</v>
      </c>
      <c r="C260" s="57">
        <v>1185</v>
      </c>
      <c r="D260" s="57">
        <v>4413</v>
      </c>
      <c r="E260" s="4">
        <v>115.87142857142858</v>
      </c>
      <c r="F260" s="4">
        <v>139.42857142857147</v>
      </c>
      <c r="G260" s="74">
        <v>92.671428571428578</v>
      </c>
      <c r="H260" s="74">
        <v>86.162857142857135</v>
      </c>
      <c r="I260" s="74">
        <v>96.335714285714289</v>
      </c>
      <c r="J260" s="74">
        <v>93.91</v>
      </c>
      <c r="K260" s="74">
        <v>85.741428571428585</v>
      </c>
      <c r="L260" s="74">
        <v>89.491428571428585</v>
      </c>
      <c r="M260" s="74">
        <v>101.68857142857144</v>
      </c>
      <c r="N260" s="74">
        <v>95.33142857142856</v>
      </c>
      <c r="O260" s="74">
        <v>79.72</v>
      </c>
      <c r="P260" s="74">
        <v>94.700000000000017</v>
      </c>
      <c r="Q260" s="57">
        <v>32775</v>
      </c>
    </row>
    <row r="261" spans="1:17" x14ac:dyDescent="0.35">
      <c r="A261" t="s">
        <v>1737</v>
      </c>
      <c r="B261" s="57">
        <v>463</v>
      </c>
      <c r="C261" s="57">
        <v>1230</v>
      </c>
      <c r="D261" s="57">
        <v>10800</v>
      </c>
      <c r="E261" s="4">
        <v>114.58571428571429</v>
      </c>
      <c r="F261" s="4">
        <v>137.41428571428568</v>
      </c>
      <c r="G261" s="74">
        <v>92.165714285714259</v>
      </c>
      <c r="H261" s="74">
        <v>89.282857142857139</v>
      </c>
      <c r="I261" s="74">
        <v>96.578571428571422</v>
      </c>
      <c r="J261" s="74">
        <v>95.655714285714268</v>
      </c>
      <c r="K261" s="74">
        <v>84.727142857142852</v>
      </c>
      <c r="L261" s="74">
        <v>87.595714285714294</v>
      </c>
      <c r="M261" s="74">
        <v>103.07428571428571</v>
      </c>
      <c r="N261" s="74">
        <v>95.6</v>
      </c>
      <c r="O261" s="74">
        <v>77.555714285714288</v>
      </c>
      <c r="P261" s="74">
        <v>96.004285714285729</v>
      </c>
      <c r="Q261" s="57">
        <v>32010</v>
      </c>
    </row>
    <row r="262" spans="1:17" x14ac:dyDescent="0.35">
      <c r="A262" t="s">
        <v>1738</v>
      </c>
      <c r="B262" s="57">
        <v>443</v>
      </c>
      <c r="C262" s="57">
        <v>1175</v>
      </c>
      <c r="D262" s="57">
        <v>10826</v>
      </c>
      <c r="E262" s="4">
        <v>113.27142857142859</v>
      </c>
      <c r="F262" s="4">
        <v>136.98571428571429</v>
      </c>
      <c r="G262" s="74">
        <v>96.585714285714303</v>
      </c>
      <c r="H262" s="74">
        <v>91.522857142857134</v>
      </c>
      <c r="I262" s="74">
        <v>95.944285714285698</v>
      </c>
      <c r="J262" s="74">
        <v>102.52285714285715</v>
      </c>
      <c r="K262" s="74">
        <v>84.072857142857146</v>
      </c>
      <c r="L262" s="74">
        <v>87.75</v>
      </c>
      <c r="M262" s="74">
        <v>121.04285714285713</v>
      </c>
      <c r="N262" s="74">
        <v>94.811428571428564</v>
      </c>
      <c r="O262" s="74">
        <v>78.42</v>
      </c>
      <c r="P262" s="74">
        <v>101.69714285714285</v>
      </c>
      <c r="Q262" s="57">
        <v>31952</v>
      </c>
    </row>
    <row r="263" spans="1:17" x14ac:dyDescent="0.35">
      <c r="A263" t="s">
        <v>1739</v>
      </c>
      <c r="B263" s="57">
        <v>471</v>
      </c>
      <c r="C263" s="57">
        <v>1228</v>
      </c>
      <c r="D263" s="57">
        <v>3541</v>
      </c>
      <c r="E263" s="4">
        <v>112.61428571428571</v>
      </c>
      <c r="F263" s="4">
        <v>134.92857142857142</v>
      </c>
      <c r="G263" s="74">
        <v>102.64714285714285</v>
      </c>
      <c r="H263" s="74">
        <v>98.147142857142853</v>
      </c>
      <c r="I263" s="74">
        <v>98.315714285714293</v>
      </c>
      <c r="J263" s="74">
        <v>109.53142857142859</v>
      </c>
      <c r="K263" s="74">
        <v>85.178571428571431</v>
      </c>
      <c r="L263" s="74">
        <v>103.50142857142858</v>
      </c>
      <c r="M263" s="74">
        <v>134.76142857142858</v>
      </c>
      <c r="N263" s="74">
        <v>98.412857142857135</v>
      </c>
      <c r="O263" s="74">
        <v>83.09</v>
      </c>
      <c r="P263" s="74">
        <v>110.81571428571429</v>
      </c>
      <c r="Q263" s="57">
        <v>32379</v>
      </c>
    </row>
    <row r="264" spans="1:17" x14ac:dyDescent="0.35">
      <c r="A264" t="s">
        <v>1740</v>
      </c>
      <c r="B264" s="57">
        <v>432</v>
      </c>
      <c r="C264" s="57">
        <v>1168</v>
      </c>
      <c r="D264" s="57">
        <v>4818</v>
      </c>
      <c r="E264" s="4">
        <v>111.3142857142857</v>
      </c>
      <c r="F264" s="4">
        <v>132.1142857142857</v>
      </c>
      <c r="G264" s="74">
        <v>98.094285714285732</v>
      </c>
      <c r="H264" s="74">
        <v>95.795714285714283</v>
      </c>
      <c r="I264" s="74">
        <v>99.695714285714288</v>
      </c>
      <c r="J264" s="74">
        <v>99.982857142857142</v>
      </c>
      <c r="K264" s="74">
        <v>85.194285714285712</v>
      </c>
      <c r="L264" s="74">
        <v>103.3742857142857</v>
      </c>
      <c r="M264" s="74">
        <v>116.52857142857144</v>
      </c>
      <c r="N264" s="74">
        <v>98.355714285714285</v>
      </c>
      <c r="O264" s="74">
        <v>77.362857142857138</v>
      </c>
      <c r="P264" s="74">
        <v>101.34714285714287</v>
      </c>
      <c r="Q264" s="57">
        <v>32956</v>
      </c>
    </row>
    <row r="265" spans="1:17" x14ac:dyDescent="0.35">
      <c r="A265" t="s">
        <v>1741</v>
      </c>
      <c r="B265" s="57">
        <v>482</v>
      </c>
      <c r="C265" s="57">
        <v>1239</v>
      </c>
      <c r="D265" s="57">
        <v>3507</v>
      </c>
      <c r="E265" s="4">
        <v>110.41428571428571</v>
      </c>
      <c r="F265" s="4">
        <v>129.47142857142859</v>
      </c>
      <c r="G265" s="74">
        <v>95.332857142857151</v>
      </c>
      <c r="H265" s="74">
        <v>92.432857142857159</v>
      </c>
      <c r="I265" s="74">
        <v>97.374285714285733</v>
      </c>
      <c r="J265" s="74">
        <v>102.81857142857145</v>
      </c>
      <c r="K265" s="74">
        <v>84.998571428571424</v>
      </c>
      <c r="L265" s="74">
        <v>92.40428571428572</v>
      </c>
      <c r="M265" s="74">
        <v>116.28285714285713</v>
      </c>
      <c r="N265" s="74">
        <v>96.741428571428585</v>
      </c>
      <c r="O265" s="74">
        <v>73.851428571428571</v>
      </c>
      <c r="P265" s="74">
        <v>95.292857142857159</v>
      </c>
      <c r="Q265" s="57">
        <v>34879</v>
      </c>
    </row>
    <row r="266" spans="1:17" x14ac:dyDescent="0.35">
      <c r="A266" t="s">
        <v>1742</v>
      </c>
      <c r="B266" s="57">
        <v>416</v>
      </c>
      <c r="C266" s="57">
        <v>1103</v>
      </c>
      <c r="D266" s="57">
        <v>5781</v>
      </c>
      <c r="E266" s="4">
        <v>109.05714285714285</v>
      </c>
      <c r="F266" s="4">
        <v>127.11428571428571</v>
      </c>
      <c r="G266" s="74">
        <v>105.20571428571428</v>
      </c>
      <c r="H266" s="74">
        <v>100.08857142857143</v>
      </c>
      <c r="I266" s="74">
        <v>111.0457142857143</v>
      </c>
      <c r="J266" s="74">
        <v>126.25142857142858</v>
      </c>
      <c r="K266" s="74">
        <v>90.481428571428566</v>
      </c>
      <c r="L266" s="74">
        <v>96.562857142857141</v>
      </c>
      <c r="M266" s="74">
        <v>135.49714285714285</v>
      </c>
      <c r="N266" s="74">
        <v>100.29714285714286</v>
      </c>
      <c r="O266" s="74">
        <v>81.392857142857139</v>
      </c>
      <c r="P266" s="74">
        <v>98.768571428571434</v>
      </c>
      <c r="Q266" s="57">
        <v>34157</v>
      </c>
    </row>
    <row r="267" spans="1:17" x14ac:dyDescent="0.35">
      <c r="A267" t="s">
        <v>1743</v>
      </c>
      <c r="B267" s="57">
        <v>346</v>
      </c>
      <c r="C267" s="57">
        <v>745</v>
      </c>
      <c r="D267" s="57">
        <v>1747</v>
      </c>
      <c r="E267" s="4">
        <v>108.45714285714284</v>
      </c>
      <c r="F267" s="4">
        <v>130.6</v>
      </c>
      <c r="G267" s="74">
        <v>97.17</v>
      </c>
      <c r="H267" s="74">
        <v>106.02</v>
      </c>
      <c r="I267" s="74">
        <v>104.07000000000001</v>
      </c>
      <c r="J267" s="74">
        <v>106.0342857142857</v>
      </c>
      <c r="K267" s="74">
        <v>88.534285714285716</v>
      </c>
      <c r="L267" s="74">
        <v>83.08142857142856</v>
      </c>
      <c r="M267" s="74">
        <v>121.61142857142856</v>
      </c>
      <c r="N267" s="74">
        <v>87.867142857142866</v>
      </c>
      <c r="O267" s="74">
        <v>85.994285714285724</v>
      </c>
      <c r="P267" s="74">
        <v>82.507142857142867</v>
      </c>
      <c r="Q267" s="57">
        <v>29541</v>
      </c>
    </row>
    <row r="268" spans="1:17" x14ac:dyDescent="0.35">
      <c r="A268" t="s">
        <v>1744</v>
      </c>
      <c r="B268" s="57">
        <v>412</v>
      </c>
      <c r="C268" s="57">
        <v>986</v>
      </c>
      <c r="D268" s="57">
        <v>2145</v>
      </c>
      <c r="E268" s="4">
        <v>109.35714285714286</v>
      </c>
      <c r="F268" s="4">
        <v>127.10000000000001</v>
      </c>
      <c r="G268" s="74">
        <v>95.521428571428572</v>
      </c>
      <c r="H268" s="74">
        <v>106.53571428571431</v>
      </c>
      <c r="I268" s="74">
        <v>95.025714285714272</v>
      </c>
      <c r="J268" s="74">
        <v>89.031428571428577</v>
      </c>
      <c r="K268" s="74">
        <v>95.564285714285717</v>
      </c>
      <c r="L268" s="74">
        <v>100.41714285714285</v>
      </c>
      <c r="M268" s="74">
        <v>98.30714285714285</v>
      </c>
      <c r="N268" s="74">
        <v>91.811428571428564</v>
      </c>
      <c r="O268" s="74">
        <v>98.337142857142865</v>
      </c>
      <c r="P268" s="74">
        <v>86.757142857142867</v>
      </c>
      <c r="Q268" s="57">
        <v>33245</v>
      </c>
    </row>
    <row r="269" spans="1:17" x14ac:dyDescent="0.35">
      <c r="A269" t="s">
        <v>1745</v>
      </c>
      <c r="B269" s="57">
        <v>458</v>
      </c>
      <c r="C269" s="57">
        <v>1043</v>
      </c>
      <c r="D269" s="57">
        <v>4410</v>
      </c>
      <c r="E269" s="4">
        <v>109.67142857142858</v>
      </c>
      <c r="F269" s="4">
        <v>131</v>
      </c>
      <c r="G269" s="74">
        <v>89.772857142857134</v>
      </c>
      <c r="H269" s="74">
        <v>89.241428571428585</v>
      </c>
      <c r="I269" s="74">
        <v>92.247142857142862</v>
      </c>
      <c r="J269" s="74">
        <v>93.837142857142879</v>
      </c>
      <c r="K269" s="74">
        <v>74.70714285714287</v>
      </c>
      <c r="L269" s="74">
        <v>111.09571428571429</v>
      </c>
      <c r="M269" s="74">
        <v>90.242857142857133</v>
      </c>
      <c r="N269" s="74">
        <v>89.667142857142863</v>
      </c>
      <c r="O269" s="74">
        <v>89.228571428571428</v>
      </c>
      <c r="P269" s="74">
        <v>93.545714285714297</v>
      </c>
      <c r="Q269" s="57">
        <v>29940</v>
      </c>
    </row>
    <row r="270" spans="1:17" x14ac:dyDescent="0.35">
      <c r="A270" t="s">
        <v>1746</v>
      </c>
      <c r="B270" s="57">
        <v>424</v>
      </c>
      <c r="C270" s="57">
        <v>1059</v>
      </c>
      <c r="D270" s="57">
        <v>6250</v>
      </c>
      <c r="E270" s="4">
        <v>108.31428571428572</v>
      </c>
      <c r="F270" s="4">
        <v>123.11428571428571</v>
      </c>
      <c r="G270" s="74">
        <v>86.607142857142861</v>
      </c>
      <c r="H270" s="74">
        <v>84.811428571428578</v>
      </c>
      <c r="I270" s="74">
        <v>91.560000000000016</v>
      </c>
      <c r="J270" s="74">
        <v>89.501428571428576</v>
      </c>
      <c r="K270" s="74">
        <v>74.59571428571428</v>
      </c>
      <c r="L270" s="74">
        <v>108.4442857142857</v>
      </c>
      <c r="M270" s="74">
        <v>84.30714285714285</v>
      </c>
      <c r="N270" s="74">
        <v>88.731428571428566</v>
      </c>
      <c r="O270" s="74">
        <v>83.960000000000008</v>
      </c>
      <c r="P270" s="74">
        <v>90.291428571428568</v>
      </c>
      <c r="Q270" s="57">
        <v>28491</v>
      </c>
    </row>
    <row r="271" spans="1:17" x14ac:dyDescent="0.35">
      <c r="A271" t="s">
        <v>1747</v>
      </c>
      <c r="B271" s="57">
        <v>433</v>
      </c>
      <c r="C271" s="57">
        <v>1054</v>
      </c>
      <c r="D271" s="57">
        <v>7486</v>
      </c>
      <c r="E271" s="4">
        <v>106.6</v>
      </c>
      <c r="F271" s="4">
        <v>121.31428571428572</v>
      </c>
      <c r="G271" s="74">
        <v>87.935714285714297</v>
      </c>
      <c r="H271" s="74">
        <v>90.661428571428573</v>
      </c>
      <c r="I271" s="74">
        <v>91.862857142857152</v>
      </c>
      <c r="J271" s="74">
        <v>88.000000000000014</v>
      </c>
      <c r="K271" s="74">
        <v>78.115714285714276</v>
      </c>
      <c r="L271" s="74">
        <v>112.21428571428569</v>
      </c>
      <c r="M271" s="74">
        <v>82.437142857142859</v>
      </c>
      <c r="N271" s="74">
        <v>89.445714285714303</v>
      </c>
      <c r="O271" s="74">
        <v>84.528571428571425</v>
      </c>
      <c r="P271" s="74">
        <v>90.668571428571425</v>
      </c>
      <c r="Q271" s="57">
        <v>29421</v>
      </c>
    </row>
    <row r="272" spans="1:17" x14ac:dyDescent="0.35">
      <c r="A272" t="s">
        <v>1748</v>
      </c>
      <c r="B272" s="57">
        <v>479</v>
      </c>
      <c r="C272" s="57">
        <v>1114</v>
      </c>
      <c r="D272" s="57">
        <v>5553</v>
      </c>
      <c r="E272" s="4">
        <v>105.97142857142856</v>
      </c>
      <c r="F272" s="4">
        <v>119.6</v>
      </c>
      <c r="G272" s="74">
        <v>96.149999999999991</v>
      </c>
      <c r="H272" s="74">
        <v>101.99428571428572</v>
      </c>
      <c r="I272" s="74">
        <v>96.167142857142863</v>
      </c>
      <c r="J272" s="74">
        <v>93.58142857142856</v>
      </c>
      <c r="K272" s="74">
        <v>83.501428571428576</v>
      </c>
      <c r="L272" s="74">
        <v>137.53714285714287</v>
      </c>
      <c r="M272" s="74">
        <v>87.848571428571418</v>
      </c>
      <c r="N272" s="74">
        <v>93.83</v>
      </c>
      <c r="O272" s="74">
        <v>91.04</v>
      </c>
      <c r="P272" s="74">
        <v>96.778571428571439</v>
      </c>
      <c r="Q272" s="57">
        <v>30260</v>
      </c>
    </row>
    <row r="273" spans="1:17" x14ac:dyDescent="0.35">
      <c r="A273" t="s">
        <v>1749</v>
      </c>
      <c r="B273" s="57">
        <v>415</v>
      </c>
      <c r="C273" s="57">
        <v>1123</v>
      </c>
      <c r="D273" s="57">
        <v>8115</v>
      </c>
      <c r="E273" s="4">
        <v>104.88571428571427</v>
      </c>
      <c r="F273" s="4">
        <v>120.9</v>
      </c>
      <c r="G273" s="74">
        <v>93.53</v>
      </c>
      <c r="H273" s="74">
        <v>101.91714285714285</v>
      </c>
      <c r="I273" s="74">
        <v>97.567142857142855</v>
      </c>
      <c r="J273" s="74">
        <v>95.600000000000009</v>
      </c>
      <c r="K273" s="74">
        <v>85.444285714285712</v>
      </c>
      <c r="L273" s="74">
        <v>114.37999999999998</v>
      </c>
      <c r="M273" s="74">
        <v>87.668571428571425</v>
      </c>
      <c r="N273" s="74">
        <v>94.464285714285708</v>
      </c>
      <c r="O273" s="74">
        <v>91.862857142857138</v>
      </c>
      <c r="P273" s="74">
        <v>95.744285714285724</v>
      </c>
      <c r="Q273" s="57">
        <v>32667</v>
      </c>
    </row>
    <row r="274" spans="1:17" x14ac:dyDescent="0.35">
      <c r="A274" t="s">
        <v>1750</v>
      </c>
      <c r="B274" s="57">
        <v>445</v>
      </c>
      <c r="C274" s="57">
        <v>1178</v>
      </c>
      <c r="D274" s="57">
        <v>6008</v>
      </c>
      <c r="E274" s="4">
        <v>104.28571428571431</v>
      </c>
      <c r="F274" s="4">
        <v>120.3</v>
      </c>
      <c r="G274" s="74">
        <v>95.705714285714294</v>
      </c>
      <c r="H274" s="74">
        <v>114.65571428571427</v>
      </c>
      <c r="I274" s="74">
        <v>100.49285714285713</v>
      </c>
      <c r="J274" s="74">
        <v>95.58142857142856</v>
      </c>
      <c r="K274" s="74">
        <v>95.445714285714288</v>
      </c>
      <c r="L274" s="74">
        <v>98.791428571428568</v>
      </c>
      <c r="M274" s="74">
        <v>91.558571428571426</v>
      </c>
      <c r="N274" s="74">
        <v>97.20714285714287</v>
      </c>
      <c r="O274" s="74">
        <v>98.157142857142858</v>
      </c>
      <c r="P274" s="74">
        <v>92.812857142857141</v>
      </c>
      <c r="Q274" s="57">
        <v>33666</v>
      </c>
    </row>
    <row r="275" spans="1:17" x14ac:dyDescent="0.35">
      <c r="A275" t="s">
        <v>1751</v>
      </c>
      <c r="B275" s="57">
        <v>432</v>
      </c>
      <c r="C275" s="57">
        <v>1135</v>
      </c>
      <c r="D275" s="57">
        <v>5507</v>
      </c>
      <c r="E275" s="4">
        <v>104.12857142857142</v>
      </c>
      <c r="F275" s="4">
        <v>119.55714285714285</v>
      </c>
      <c r="G275" s="74">
        <v>92.074285714285708</v>
      </c>
      <c r="H275" s="74">
        <v>101.06857142857143</v>
      </c>
      <c r="I275" s="74">
        <v>95.648571428571444</v>
      </c>
      <c r="J275" s="74">
        <v>91.382857142857134</v>
      </c>
      <c r="K275" s="74">
        <v>90.342857142857142</v>
      </c>
      <c r="L275" s="74">
        <v>94.882857142857134</v>
      </c>
      <c r="M275" s="74">
        <v>85.320000000000007</v>
      </c>
      <c r="N275" s="74">
        <v>95.26</v>
      </c>
      <c r="O275" s="74">
        <v>97.982857142857142</v>
      </c>
      <c r="P275" s="74">
        <v>92.565714285714293</v>
      </c>
      <c r="Q275" s="57">
        <v>33009</v>
      </c>
    </row>
    <row r="276" spans="1:17" x14ac:dyDescent="0.35">
      <c r="A276" t="s">
        <v>1752</v>
      </c>
      <c r="B276" s="57">
        <v>432</v>
      </c>
      <c r="C276" s="57">
        <v>1100</v>
      </c>
      <c r="D276" s="57">
        <v>6953</v>
      </c>
      <c r="E276" s="4">
        <v>104.85714285714288</v>
      </c>
      <c r="F276" s="4">
        <v>120.42857142857143</v>
      </c>
      <c r="G276" s="74">
        <v>96.924285714285716</v>
      </c>
      <c r="H276" s="74">
        <v>98.074285714285708</v>
      </c>
      <c r="I276" s="74">
        <v>98.289999999999992</v>
      </c>
      <c r="J276" s="74">
        <v>95.402857142857144</v>
      </c>
      <c r="K276" s="74">
        <v>88.448571428571412</v>
      </c>
      <c r="L276" s="74">
        <v>115.84</v>
      </c>
      <c r="M276" s="74">
        <v>88.53857142857143</v>
      </c>
      <c r="N276" s="74">
        <v>96.701428571428565</v>
      </c>
      <c r="O276" s="74">
        <v>94.714285714285708</v>
      </c>
      <c r="P276" s="74">
        <v>101.7957142857143</v>
      </c>
      <c r="Q276" s="57">
        <v>33319</v>
      </c>
    </row>
    <row r="277" spans="1:17" x14ac:dyDescent="0.35">
      <c r="A277" t="s">
        <v>1753</v>
      </c>
      <c r="B277" s="57">
        <v>427</v>
      </c>
      <c r="C277" s="57">
        <v>1066</v>
      </c>
      <c r="D277" s="57">
        <v>6181</v>
      </c>
      <c r="E277" s="4">
        <v>105.24285714285713</v>
      </c>
      <c r="F277" s="4">
        <v>122.4</v>
      </c>
      <c r="G277" s="74">
        <v>100.43857142857142</v>
      </c>
      <c r="H277" s="74">
        <v>100.66428571428571</v>
      </c>
      <c r="I277" s="74">
        <v>102.23571428571428</v>
      </c>
      <c r="J277" s="74">
        <v>98.024285714285725</v>
      </c>
      <c r="K277" s="74">
        <v>90.65285714285713</v>
      </c>
      <c r="L277" s="74">
        <v>120.3442857142857</v>
      </c>
      <c r="M277" s="74">
        <v>93.221428571428561</v>
      </c>
      <c r="N277" s="74">
        <v>99.40285714285713</v>
      </c>
      <c r="O277" s="74">
        <v>95.698571428571427</v>
      </c>
      <c r="P277" s="74">
        <v>103.37142857142858</v>
      </c>
      <c r="Q277" s="57">
        <v>33820</v>
      </c>
    </row>
    <row r="278" spans="1:17" x14ac:dyDescent="0.35">
      <c r="A278" t="s">
        <v>1754</v>
      </c>
      <c r="B278" s="57">
        <v>476</v>
      </c>
      <c r="C278" s="57">
        <v>1102</v>
      </c>
      <c r="D278" s="57">
        <v>7492</v>
      </c>
      <c r="E278" s="4">
        <v>104.95714285714284</v>
      </c>
      <c r="F278" s="4">
        <v>122.25714285714287</v>
      </c>
      <c r="G278" s="74">
        <v>94.118571428571414</v>
      </c>
      <c r="H278" s="74">
        <v>93.428571428571431</v>
      </c>
      <c r="I278" s="74">
        <v>100.4542857142857</v>
      </c>
      <c r="J278" s="74">
        <v>93.752857142857138</v>
      </c>
      <c r="K278" s="74">
        <v>88.440000000000012</v>
      </c>
      <c r="L278" s="74">
        <v>102.05999999999999</v>
      </c>
      <c r="M278" s="74">
        <v>87.407142857142844</v>
      </c>
      <c r="N278" s="74">
        <v>95.98571428571428</v>
      </c>
      <c r="O278" s="74">
        <v>90.582857142857151</v>
      </c>
      <c r="P278" s="74">
        <v>95.731428571428566</v>
      </c>
      <c r="Q278" s="57">
        <v>34283</v>
      </c>
    </row>
    <row r="279" spans="1:17" x14ac:dyDescent="0.35">
      <c r="A279" t="s">
        <v>1755</v>
      </c>
      <c r="B279" s="57">
        <v>449</v>
      </c>
      <c r="C279" s="57">
        <v>1112</v>
      </c>
      <c r="D279" s="57">
        <v>5208</v>
      </c>
      <c r="E279" s="4">
        <v>104.84285714285714</v>
      </c>
      <c r="F279" s="4">
        <v>124.57142857142856</v>
      </c>
      <c r="G279" s="74">
        <v>93.132857142857148</v>
      </c>
      <c r="H279" s="74">
        <v>94.754285714285714</v>
      </c>
      <c r="I279" s="74">
        <v>97.164285714285711</v>
      </c>
      <c r="J279" s="74">
        <v>92.608571428571423</v>
      </c>
      <c r="K279" s="74">
        <v>89.562857142857155</v>
      </c>
      <c r="L279" s="74">
        <v>103.9657142857143</v>
      </c>
      <c r="M279" s="74">
        <v>85.98571428571428</v>
      </c>
      <c r="N279" s="74">
        <v>95.44285714285715</v>
      </c>
      <c r="O279" s="74">
        <v>90.592857142857142</v>
      </c>
      <c r="P279" s="74">
        <v>94.101428571428556</v>
      </c>
      <c r="Q279" s="57">
        <v>34193</v>
      </c>
    </row>
    <row r="280" spans="1:17" x14ac:dyDescent="0.35">
      <c r="A280" t="s">
        <v>1756</v>
      </c>
      <c r="B280" s="57">
        <v>428</v>
      </c>
      <c r="C280" s="57">
        <v>1116</v>
      </c>
      <c r="D280" s="57">
        <v>3873</v>
      </c>
      <c r="E280" s="4">
        <v>104.48571428571428</v>
      </c>
      <c r="F280" s="4">
        <v>119.92857142857144</v>
      </c>
      <c r="G280" s="74">
        <v>100.98428571428572</v>
      </c>
      <c r="H280" s="74">
        <v>106.92714285714284</v>
      </c>
      <c r="I280" s="74">
        <v>102.64</v>
      </c>
      <c r="J280" s="74">
        <v>99.625714285714281</v>
      </c>
      <c r="K280" s="74">
        <v>93.149999999999991</v>
      </c>
      <c r="L280" s="74">
        <v>119.99428571428571</v>
      </c>
      <c r="M280" s="74">
        <v>94.7542857142857</v>
      </c>
      <c r="N280" s="74">
        <v>100.00285714285714</v>
      </c>
      <c r="O280" s="74">
        <v>99.578571428571436</v>
      </c>
      <c r="P280" s="74">
        <v>104.50571428571428</v>
      </c>
      <c r="Q280" s="57">
        <v>35314</v>
      </c>
    </row>
    <row r="281" spans="1:17" x14ac:dyDescent="0.35">
      <c r="A281" t="s">
        <v>1757</v>
      </c>
      <c r="B281" s="57">
        <v>428</v>
      </c>
      <c r="C281" s="57">
        <v>1128</v>
      </c>
      <c r="D281" s="57">
        <v>4241</v>
      </c>
      <c r="E281" s="4">
        <v>103.38571428571429</v>
      </c>
      <c r="F281" s="4">
        <v>112.48571428571428</v>
      </c>
      <c r="G281" s="74">
        <v>107.99000000000001</v>
      </c>
      <c r="H281" s="74">
        <v>127.31714285714285</v>
      </c>
      <c r="I281" s="74">
        <v>103.28714285714285</v>
      </c>
      <c r="J281" s="74">
        <v>99.445714285714288</v>
      </c>
      <c r="K281" s="74">
        <v>105.58142857142857</v>
      </c>
      <c r="L281" s="74">
        <v>136.27714285714288</v>
      </c>
      <c r="M281" s="74">
        <v>99.908571428571435</v>
      </c>
      <c r="N281" s="74">
        <v>101.41142857142859</v>
      </c>
      <c r="O281" s="74">
        <v>109.54857142857142</v>
      </c>
      <c r="P281" s="74">
        <v>105.96428571428571</v>
      </c>
      <c r="Q281" s="57">
        <v>37706</v>
      </c>
    </row>
    <row r="282" spans="1:17" x14ac:dyDescent="0.35">
      <c r="A282" t="s">
        <v>1758</v>
      </c>
      <c r="B282" s="57">
        <v>455</v>
      </c>
      <c r="C282" s="57">
        <v>1198</v>
      </c>
      <c r="D282" s="57">
        <v>3475</v>
      </c>
      <c r="E282" s="4">
        <v>102.65714285714287</v>
      </c>
      <c r="F282" s="4">
        <v>115.1857142857143</v>
      </c>
      <c r="G282" s="74">
        <v>103.11142857142856</v>
      </c>
      <c r="H282" s="74">
        <v>110.83285714285715</v>
      </c>
      <c r="I282" s="74">
        <v>101.79285714285716</v>
      </c>
      <c r="J282" s="74">
        <v>102.62142857142855</v>
      </c>
      <c r="K282" s="74">
        <v>98.421428571428578</v>
      </c>
      <c r="L282" s="74">
        <v>129.76142857142855</v>
      </c>
      <c r="M282" s="74">
        <v>96.25</v>
      </c>
      <c r="N282" s="74">
        <v>100.13714285714286</v>
      </c>
      <c r="O282" s="74">
        <v>102.08857142857141</v>
      </c>
      <c r="P282" s="74">
        <v>103.65285714285714</v>
      </c>
      <c r="Q282" s="57">
        <v>38449</v>
      </c>
    </row>
    <row r="283" spans="1:17" x14ac:dyDescent="0.35">
      <c r="A283" t="s">
        <v>1759</v>
      </c>
      <c r="B283" s="57">
        <v>442</v>
      </c>
      <c r="C283" s="57">
        <v>1153</v>
      </c>
      <c r="D283" s="57">
        <v>3548</v>
      </c>
      <c r="E283" s="4">
        <v>102.57142857142857</v>
      </c>
      <c r="F283" s="4">
        <v>117.41428571428571</v>
      </c>
      <c r="G283" s="74">
        <v>95.475714285714275</v>
      </c>
      <c r="H283" s="74">
        <v>94.484285714285718</v>
      </c>
      <c r="I283" s="74">
        <v>99.525714285714301</v>
      </c>
      <c r="J283" s="74">
        <v>97.44285714285715</v>
      </c>
      <c r="K283" s="74">
        <v>91.86571428571429</v>
      </c>
      <c r="L283" s="74">
        <v>107.96571428571428</v>
      </c>
      <c r="M283" s="74">
        <v>89.912857142857135</v>
      </c>
      <c r="N283" s="74">
        <v>99.222857142857137</v>
      </c>
      <c r="O283" s="74">
        <v>91.428571428571431</v>
      </c>
      <c r="P283" s="74">
        <v>98.214285714285737</v>
      </c>
      <c r="Q283" s="57">
        <v>38465</v>
      </c>
    </row>
    <row r="284" spans="1:17" x14ac:dyDescent="0.35">
      <c r="A284" t="s">
        <v>1760</v>
      </c>
      <c r="B284" s="57">
        <v>493</v>
      </c>
      <c r="C284" s="57">
        <v>1255</v>
      </c>
      <c r="D284" s="57">
        <v>4531</v>
      </c>
      <c r="E284" s="4">
        <v>101.71428571428571</v>
      </c>
      <c r="F284" s="4">
        <v>120.95714285714284</v>
      </c>
      <c r="G284" s="74">
        <v>94.544285714285721</v>
      </c>
      <c r="H284" s="74">
        <v>88.694285714285712</v>
      </c>
      <c r="I284" s="74">
        <v>99.187142857142845</v>
      </c>
      <c r="J284" s="74">
        <v>97.112857142857152</v>
      </c>
      <c r="K284" s="74">
        <v>90.100000000000009</v>
      </c>
      <c r="L284" s="74">
        <v>106.41999999999999</v>
      </c>
      <c r="M284" s="74">
        <v>89.962857142857132</v>
      </c>
      <c r="N284" s="74">
        <v>97.75142857142859</v>
      </c>
      <c r="O284" s="74">
        <v>90.592857142857142</v>
      </c>
      <c r="P284" s="74">
        <v>102.10000000000001</v>
      </c>
      <c r="Q284" s="57">
        <v>38326</v>
      </c>
    </row>
    <row r="285" spans="1:17" x14ac:dyDescent="0.35">
      <c r="A285" t="s">
        <v>1761</v>
      </c>
      <c r="B285" s="57">
        <v>448</v>
      </c>
      <c r="C285" s="57">
        <v>1224</v>
      </c>
      <c r="D285" s="57">
        <v>4604</v>
      </c>
      <c r="E285" s="4">
        <v>101.21428571428571</v>
      </c>
      <c r="F285" s="4">
        <v>116.22857142857143</v>
      </c>
      <c r="G285" s="74">
        <v>103.77142857142859</v>
      </c>
      <c r="H285" s="74">
        <v>100.72857142857143</v>
      </c>
      <c r="I285" s="74">
        <v>105.23571428571428</v>
      </c>
      <c r="J285" s="74">
        <v>100.45142857142858</v>
      </c>
      <c r="K285" s="74">
        <v>95.518571428571434</v>
      </c>
      <c r="L285" s="74">
        <v>125.92428571428572</v>
      </c>
      <c r="M285" s="74">
        <v>98.94714285714285</v>
      </c>
      <c r="N285" s="74">
        <v>102.73428571428573</v>
      </c>
      <c r="O285" s="74">
        <v>99.365714285714276</v>
      </c>
      <c r="P285" s="74">
        <v>110.18857142857142</v>
      </c>
      <c r="Q285" s="57">
        <v>39963</v>
      </c>
    </row>
    <row r="286" spans="1:17" x14ac:dyDescent="0.35">
      <c r="A286" t="s">
        <v>1762</v>
      </c>
      <c r="B286" s="57">
        <v>487</v>
      </c>
      <c r="C286" s="57">
        <v>1318</v>
      </c>
      <c r="D286" s="57">
        <v>4692</v>
      </c>
      <c r="E286" s="4">
        <v>100.61428571428571</v>
      </c>
      <c r="F286" s="4">
        <v>114</v>
      </c>
      <c r="G286" s="74">
        <v>100.05714285714286</v>
      </c>
      <c r="H286" s="74">
        <v>99.371428571428581</v>
      </c>
      <c r="I286" s="74">
        <v>106.19142857142857</v>
      </c>
      <c r="J286" s="74">
        <v>95.83142857142856</v>
      </c>
      <c r="K286" s="74">
        <v>103.38428571428572</v>
      </c>
      <c r="L286" s="74">
        <v>100.80857142857144</v>
      </c>
      <c r="M286" s="74">
        <v>97.881428571428586</v>
      </c>
      <c r="N286" s="74">
        <v>101.12571428571428</v>
      </c>
      <c r="O286" s="74">
        <v>97.810000000000016</v>
      </c>
      <c r="P286" s="74">
        <v>102.16714285714286</v>
      </c>
      <c r="Q286" s="57">
        <v>40964</v>
      </c>
    </row>
    <row r="287" spans="1:17" x14ac:dyDescent="0.35">
      <c r="A287" t="s">
        <v>1763</v>
      </c>
      <c r="B287" s="57">
        <v>483</v>
      </c>
      <c r="C287" s="57">
        <v>1271</v>
      </c>
      <c r="D287" s="57">
        <v>5341</v>
      </c>
      <c r="E287" s="4">
        <v>99.814285714285703</v>
      </c>
      <c r="F287" s="4">
        <v>109.97142857142858</v>
      </c>
      <c r="G287" s="74">
        <v>96.7</v>
      </c>
      <c r="H287" s="74">
        <v>90.438571428571422</v>
      </c>
      <c r="I287" s="74">
        <v>104.61857142857141</v>
      </c>
      <c r="J287" s="74">
        <v>99.122857142857143</v>
      </c>
      <c r="K287" s="74">
        <v>96.060000000000016</v>
      </c>
      <c r="L287" s="74">
        <v>96.598571428571432</v>
      </c>
      <c r="M287" s="74">
        <v>95.15428571428572</v>
      </c>
      <c r="N287" s="74">
        <v>100.70285714285716</v>
      </c>
      <c r="O287" s="74">
        <v>94.717142857142861</v>
      </c>
      <c r="P287" s="74">
        <v>99.951428571428579</v>
      </c>
      <c r="Q287" s="57">
        <v>41399</v>
      </c>
    </row>
    <row r="288" spans="1:17" x14ac:dyDescent="0.35">
      <c r="A288" t="s">
        <v>1764</v>
      </c>
      <c r="B288" s="57">
        <v>456</v>
      </c>
      <c r="C288" s="57">
        <v>1236</v>
      </c>
      <c r="D288" s="57">
        <v>8069</v>
      </c>
      <c r="E288" s="4">
        <v>99.671428571428578</v>
      </c>
      <c r="F288" s="4">
        <v>113.25714285714285</v>
      </c>
      <c r="G288" s="74">
        <v>97.465714285714284</v>
      </c>
      <c r="H288" s="74">
        <v>91.34</v>
      </c>
      <c r="I288" s="74">
        <v>103.64571428571426</v>
      </c>
      <c r="J288" s="74">
        <v>99.315714285714293</v>
      </c>
      <c r="K288" s="74">
        <v>98.627142857142857</v>
      </c>
      <c r="L288" s="74">
        <v>94.645714285714277</v>
      </c>
      <c r="M288" s="74">
        <v>95.914285714285697</v>
      </c>
      <c r="N288" s="74">
        <v>102.50428571428571</v>
      </c>
      <c r="O288" s="74">
        <v>97.428571428571431</v>
      </c>
      <c r="P288" s="74">
        <v>98.598571428571432</v>
      </c>
      <c r="Q288" s="57">
        <v>42748</v>
      </c>
    </row>
    <row r="289" spans="1:17" x14ac:dyDescent="0.35">
      <c r="A289" t="s">
        <v>1765</v>
      </c>
      <c r="B289" s="57">
        <v>493</v>
      </c>
      <c r="C289" s="57">
        <v>1322</v>
      </c>
      <c r="D289" s="57">
        <v>3227</v>
      </c>
      <c r="E289" s="4">
        <v>99.7</v>
      </c>
      <c r="F289" s="4">
        <v>110.20000000000002</v>
      </c>
      <c r="G289" s="74">
        <v>105.69285714285714</v>
      </c>
      <c r="H289" s="74">
        <v>109.00428571428571</v>
      </c>
      <c r="I289" s="74">
        <v>108.15428571428572</v>
      </c>
      <c r="J289" s="74">
        <v>101.61999999999999</v>
      </c>
      <c r="K289" s="74">
        <v>110.84857142857142</v>
      </c>
      <c r="L289" s="74">
        <v>103.98285714285713</v>
      </c>
      <c r="M289" s="74">
        <v>104.01857142857143</v>
      </c>
      <c r="N289" s="74">
        <v>106.77428571428571</v>
      </c>
      <c r="O289" s="74">
        <v>107.40857142857143</v>
      </c>
      <c r="P289" s="74">
        <v>103.96714285714287</v>
      </c>
      <c r="Q289" s="57">
        <v>43769</v>
      </c>
    </row>
    <row r="290" spans="1:17" x14ac:dyDescent="0.35">
      <c r="A290" t="s">
        <v>1766</v>
      </c>
      <c r="B290" s="57">
        <v>457</v>
      </c>
      <c r="C290" s="57">
        <v>1289</v>
      </c>
      <c r="D290" s="57">
        <v>4177</v>
      </c>
      <c r="E290" s="4">
        <v>98.800000000000026</v>
      </c>
      <c r="F290" s="4">
        <v>114.37142857142858</v>
      </c>
      <c r="G290" s="74">
        <v>106.54142857142858</v>
      </c>
      <c r="H290" s="74">
        <v>105.8</v>
      </c>
      <c r="I290" s="74">
        <v>109.39</v>
      </c>
      <c r="J290" s="74">
        <v>105.56142857142856</v>
      </c>
      <c r="K290" s="74">
        <v>106.56000000000002</v>
      </c>
      <c r="L290" s="74">
        <v>109.8</v>
      </c>
      <c r="M290" s="74">
        <v>103.82857142857144</v>
      </c>
      <c r="N290" s="74">
        <v>107.53999999999999</v>
      </c>
      <c r="O290" s="74">
        <v>107.44857142857144</v>
      </c>
      <c r="P290" s="74">
        <v>105.78999999999998</v>
      </c>
      <c r="Q290" s="57">
        <v>43642</v>
      </c>
    </row>
    <row r="291" spans="1:17" x14ac:dyDescent="0.35">
      <c r="A291" t="s">
        <v>1767</v>
      </c>
      <c r="B291" s="57">
        <v>434</v>
      </c>
      <c r="C291" s="57">
        <v>1246</v>
      </c>
      <c r="D291" s="57">
        <v>3552</v>
      </c>
      <c r="E291" s="4">
        <v>98.028571428571425</v>
      </c>
      <c r="F291" s="4">
        <v>116.47142857142856</v>
      </c>
      <c r="G291" s="74">
        <v>101.25285714285715</v>
      </c>
      <c r="H291" s="74">
        <v>97.012857142857129</v>
      </c>
      <c r="I291" s="74">
        <v>106.71714285714286</v>
      </c>
      <c r="J291" s="74">
        <v>101.42</v>
      </c>
      <c r="K291" s="74">
        <v>105.02857142857142</v>
      </c>
      <c r="L291" s="74">
        <v>96.45</v>
      </c>
      <c r="M291" s="74">
        <v>99.092857142857156</v>
      </c>
      <c r="N291" s="74">
        <v>104.40285714285712</v>
      </c>
      <c r="O291" s="74">
        <v>102.86285714285714</v>
      </c>
      <c r="P291" s="74">
        <v>98.504285714285714</v>
      </c>
      <c r="Q291" s="57">
        <v>43917</v>
      </c>
    </row>
    <row r="292" spans="1:17" x14ac:dyDescent="0.35">
      <c r="A292" t="s">
        <v>1768</v>
      </c>
      <c r="B292" s="57">
        <v>490</v>
      </c>
      <c r="C292" s="57">
        <v>1302</v>
      </c>
      <c r="D292" s="57">
        <v>4271</v>
      </c>
      <c r="E292" s="4">
        <v>97.2</v>
      </c>
      <c r="F292" s="4">
        <v>111.87142857142858</v>
      </c>
      <c r="G292" s="74">
        <v>100.19000000000001</v>
      </c>
      <c r="H292" s="74">
        <v>96.574285714285708</v>
      </c>
      <c r="I292" s="74">
        <v>106.87285714285713</v>
      </c>
      <c r="J292" s="74">
        <v>99.385714285714286</v>
      </c>
      <c r="K292" s="74">
        <v>109.07428571428571</v>
      </c>
      <c r="L292" s="74">
        <v>94.431428571428569</v>
      </c>
      <c r="M292" s="74">
        <v>96.851428571428571</v>
      </c>
      <c r="N292" s="74">
        <v>104.8742857142857</v>
      </c>
      <c r="O292" s="74">
        <v>102.00714285714287</v>
      </c>
      <c r="P292" s="74">
        <v>93.681428571428569</v>
      </c>
      <c r="Q292" s="57">
        <v>43891</v>
      </c>
    </row>
    <row r="293" spans="1:17" x14ac:dyDescent="0.35">
      <c r="A293" t="s">
        <v>1769</v>
      </c>
      <c r="B293" s="57">
        <v>495</v>
      </c>
      <c r="C293" s="57">
        <v>1306</v>
      </c>
      <c r="D293" s="57">
        <v>3699</v>
      </c>
      <c r="E293" s="4">
        <v>96.54285714285713</v>
      </c>
      <c r="F293" s="4">
        <v>112.78571428571431</v>
      </c>
      <c r="G293" s="74">
        <v>104.84857142857143</v>
      </c>
      <c r="H293" s="74">
        <v>101.53285714285714</v>
      </c>
      <c r="I293" s="74">
        <v>110.18142857142857</v>
      </c>
      <c r="J293" s="74">
        <v>102.60142857142857</v>
      </c>
      <c r="K293" s="74">
        <v>111.89428571428572</v>
      </c>
      <c r="L293" s="74">
        <v>102.10857142857142</v>
      </c>
      <c r="M293" s="74">
        <v>101.72857142857143</v>
      </c>
      <c r="N293" s="74">
        <v>108.17714285714285</v>
      </c>
      <c r="O293" s="74">
        <v>106.90571428571427</v>
      </c>
      <c r="P293" s="74">
        <v>98.641428571428577</v>
      </c>
      <c r="Q293" s="57">
        <v>43562</v>
      </c>
    </row>
    <row r="294" spans="1:17" x14ac:dyDescent="0.35">
      <c r="A294" t="s">
        <v>1770</v>
      </c>
      <c r="B294" s="57">
        <v>451</v>
      </c>
      <c r="C294" s="57">
        <v>1253</v>
      </c>
      <c r="D294" s="57">
        <v>3854</v>
      </c>
      <c r="E294" s="4">
        <v>95.942857142857136</v>
      </c>
      <c r="F294" s="4">
        <v>113.22857142857143</v>
      </c>
      <c r="G294" s="74">
        <v>111.42142857142858</v>
      </c>
      <c r="H294" s="74">
        <v>114.60714285714286</v>
      </c>
      <c r="I294" s="74">
        <v>111.9142857142857</v>
      </c>
      <c r="J294" s="74">
        <v>107.61857142857141</v>
      </c>
      <c r="K294" s="74">
        <v>113.66142857142857</v>
      </c>
      <c r="L294" s="74">
        <v>118.44428571428571</v>
      </c>
      <c r="M294" s="74">
        <v>107.46428571428571</v>
      </c>
      <c r="N294" s="74">
        <v>111.51571428571427</v>
      </c>
      <c r="O294" s="74">
        <v>114.22285714285715</v>
      </c>
      <c r="P294" s="74">
        <v>105.80142857142857</v>
      </c>
      <c r="Q294" s="57">
        <v>43871</v>
      </c>
    </row>
    <row r="295" spans="1:17" x14ac:dyDescent="0.35">
      <c r="A295" t="s">
        <v>1771</v>
      </c>
      <c r="B295" s="57">
        <v>472</v>
      </c>
      <c r="C295" s="57">
        <v>1264</v>
      </c>
      <c r="D295" s="57">
        <v>6053</v>
      </c>
      <c r="E295" s="4">
        <v>95.371428571428552</v>
      </c>
      <c r="F295" s="4">
        <v>112.34285714285714</v>
      </c>
      <c r="G295" s="74">
        <v>106.90857142857142</v>
      </c>
      <c r="H295" s="74">
        <v>114.09285714285714</v>
      </c>
      <c r="I295" s="74">
        <v>109.74999999999999</v>
      </c>
      <c r="J295" s="74">
        <v>103.21571428571428</v>
      </c>
      <c r="K295" s="74">
        <v>114.52857142857142</v>
      </c>
      <c r="L295" s="74">
        <v>100.26857142857145</v>
      </c>
      <c r="M295" s="74">
        <v>102.04571428571428</v>
      </c>
      <c r="N295" s="74">
        <v>109.69142857142856</v>
      </c>
      <c r="O295" s="74">
        <v>115.12571428571428</v>
      </c>
      <c r="P295" s="74">
        <v>99.297142857142859</v>
      </c>
      <c r="Q295" s="57">
        <v>44327</v>
      </c>
    </row>
    <row r="296" spans="1:17" x14ac:dyDescent="0.35">
      <c r="A296" t="s">
        <v>1772</v>
      </c>
      <c r="B296" s="57">
        <v>491</v>
      </c>
      <c r="C296" s="57">
        <v>1298</v>
      </c>
      <c r="D296" s="57">
        <v>4641</v>
      </c>
      <c r="E296" s="4">
        <v>94.114285714285728</v>
      </c>
      <c r="F296" s="4">
        <v>108.24285714285715</v>
      </c>
      <c r="G296" s="74">
        <v>107.10428571428572</v>
      </c>
      <c r="H296" s="74">
        <v>112.28285714285713</v>
      </c>
      <c r="I296" s="74">
        <v>110.17999999999999</v>
      </c>
      <c r="J296" s="74">
        <v>101.67714285714285</v>
      </c>
      <c r="K296" s="74">
        <v>117.07000000000001</v>
      </c>
      <c r="L296" s="74">
        <v>95.23571428571428</v>
      </c>
      <c r="M296" s="74">
        <v>104.19428571428573</v>
      </c>
      <c r="N296" s="74">
        <v>111.93142857142857</v>
      </c>
      <c r="O296" s="74">
        <v>116.53285714285714</v>
      </c>
      <c r="P296" s="74">
        <v>95.591428571428565</v>
      </c>
      <c r="Q296" s="57">
        <v>44003</v>
      </c>
    </row>
    <row r="297" spans="1:17" x14ac:dyDescent="0.35">
      <c r="A297" t="s">
        <v>1773</v>
      </c>
      <c r="B297" s="57">
        <v>484</v>
      </c>
      <c r="C297" s="57">
        <v>1335</v>
      </c>
      <c r="D297" s="57">
        <v>3268</v>
      </c>
      <c r="E297" s="4">
        <v>93.185714285714297</v>
      </c>
      <c r="F297" s="4">
        <v>108.65714285714286</v>
      </c>
      <c r="G297" s="74">
        <v>107.29</v>
      </c>
      <c r="H297" s="74">
        <v>116.38714285714285</v>
      </c>
      <c r="I297" s="74">
        <v>111.53571428571429</v>
      </c>
      <c r="J297" s="74">
        <v>105.47571428571429</v>
      </c>
      <c r="K297" s="74">
        <v>115.25999999999999</v>
      </c>
      <c r="L297" s="74">
        <v>98.02</v>
      </c>
      <c r="M297" s="74">
        <v>103.3142857142857</v>
      </c>
      <c r="N297" s="74">
        <v>113.69285714285715</v>
      </c>
      <c r="O297" s="74">
        <v>117.28285714285714</v>
      </c>
      <c r="P297" s="74">
        <v>99.438571428571436</v>
      </c>
      <c r="Q297" s="57">
        <v>44317</v>
      </c>
    </row>
    <row r="298" spans="1:17" x14ac:dyDescent="0.35">
      <c r="A298" t="s">
        <v>1774</v>
      </c>
      <c r="B298" s="57">
        <v>447</v>
      </c>
      <c r="C298" s="57">
        <v>1274</v>
      </c>
      <c r="D298" s="57">
        <v>3770</v>
      </c>
      <c r="E298" s="4">
        <v>92.728571428571428</v>
      </c>
      <c r="F298" s="4">
        <v>109.32857142857142</v>
      </c>
      <c r="G298" s="74">
        <v>115.11</v>
      </c>
      <c r="H298" s="74">
        <v>129.97</v>
      </c>
      <c r="I298" s="74">
        <v>117.90285714285717</v>
      </c>
      <c r="J298" s="74">
        <v>112.05999999999999</v>
      </c>
      <c r="K298" s="74">
        <v>122.25428571428571</v>
      </c>
      <c r="L298" s="74">
        <v>114.40142857142857</v>
      </c>
      <c r="M298" s="74">
        <v>107.65571428571427</v>
      </c>
      <c r="N298" s="74">
        <v>118.61714285714287</v>
      </c>
      <c r="O298" s="74">
        <v>121.49999999999999</v>
      </c>
      <c r="P298" s="74">
        <v>106.82857142857142</v>
      </c>
      <c r="Q298" s="57">
        <v>43490</v>
      </c>
    </row>
    <row r="299" spans="1:17" x14ac:dyDescent="0.35">
      <c r="A299" t="s">
        <v>1775</v>
      </c>
      <c r="B299" s="57">
        <v>445</v>
      </c>
      <c r="C299" s="57">
        <v>1260</v>
      </c>
      <c r="D299" s="57">
        <v>3899</v>
      </c>
      <c r="E299" s="4">
        <v>91.528571428571425</v>
      </c>
      <c r="F299" s="4">
        <v>106.52857142857142</v>
      </c>
      <c r="G299" s="74">
        <v>114.56714285714285</v>
      </c>
      <c r="H299" s="74">
        <v>135.0542857142857</v>
      </c>
      <c r="I299" s="74">
        <v>117.59857142857143</v>
      </c>
      <c r="J299" s="74">
        <v>110.71428571428571</v>
      </c>
      <c r="K299" s="74">
        <v>122.77142857142859</v>
      </c>
      <c r="L299" s="74">
        <v>113.84571428571429</v>
      </c>
      <c r="M299" s="74">
        <v>105.24571428571429</v>
      </c>
      <c r="N299" s="74">
        <v>116.55999999999999</v>
      </c>
      <c r="O299" s="74">
        <v>121.61</v>
      </c>
      <c r="P299" s="74">
        <v>107.00428571428571</v>
      </c>
      <c r="Q299" s="57">
        <v>43598</v>
      </c>
    </row>
    <row r="300" spans="1:17" x14ac:dyDescent="0.35">
      <c r="A300" t="s">
        <v>1776</v>
      </c>
      <c r="B300" s="57">
        <v>471</v>
      </c>
      <c r="C300" s="57">
        <v>1295</v>
      </c>
      <c r="D300" s="57">
        <v>3192</v>
      </c>
      <c r="E300" s="4">
        <v>91.071428571428555</v>
      </c>
      <c r="F300" s="4">
        <v>105.75714285714287</v>
      </c>
      <c r="G300" s="74">
        <v>109.64</v>
      </c>
      <c r="H300" s="74">
        <v>128.11285714285714</v>
      </c>
      <c r="I300" s="74">
        <v>116.2257142857143</v>
      </c>
      <c r="J300" s="74">
        <v>105.67142857142856</v>
      </c>
      <c r="K300" s="74">
        <v>121.33999999999999</v>
      </c>
      <c r="L300" s="74">
        <v>94.881428571428572</v>
      </c>
      <c r="M300" s="74">
        <v>102.19142857142856</v>
      </c>
      <c r="N300" s="74">
        <v>115.12571428571428</v>
      </c>
      <c r="O300" s="74">
        <v>119.49857142857142</v>
      </c>
      <c r="P300" s="74">
        <v>101.80428571428571</v>
      </c>
      <c r="Q300" s="57">
        <v>43460</v>
      </c>
    </row>
    <row r="301" spans="1:17" x14ac:dyDescent="0.35">
      <c r="A301" t="s">
        <v>1777</v>
      </c>
      <c r="B301" s="57">
        <v>462</v>
      </c>
      <c r="C301" s="57">
        <v>1286</v>
      </c>
      <c r="D301" s="57">
        <v>2517</v>
      </c>
      <c r="E301" s="4">
        <v>90.528571428571425</v>
      </c>
      <c r="F301" s="4">
        <v>105.32857142857144</v>
      </c>
      <c r="G301" s="74">
        <v>109.36857142857146</v>
      </c>
      <c r="H301" s="74">
        <v>124.14142857142858</v>
      </c>
      <c r="I301" s="74">
        <v>113.81000000000002</v>
      </c>
      <c r="J301" s="74">
        <v>105.56714285714285</v>
      </c>
      <c r="K301" s="74">
        <v>119.15428571428572</v>
      </c>
      <c r="L301" s="74">
        <v>99.22</v>
      </c>
      <c r="M301" s="74">
        <v>103.29428571428572</v>
      </c>
      <c r="N301" s="74">
        <v>113.61571428571428</v>
      </c>
      <c r="O301" s="74">
        <v>117.79857142857144</v>
      </c>
      <c r="P301" s="74">
        <v>103.30285714285715</v>
      </c>
      <c r="Q301" s="57">
        <v>43730</v>
      </c>
    </row>
    <row r="302" spans="1:17" x14ac:dyDescent="0.35">
      <c r="A302" t="s">
        <v>1778</v>
      </c>
      <c r="B302" s="57">
        <v>476</v>
      </c>
      <c r="C302" s="57">
        <v>1303</v>
      </c>
      <c r="D302" s="57">
        <v>2706</v>
      </c>
      <c r="E302" s="4">
        <v>89.98571428571428</v>
      </c>
      <c r="F302" s="4">
        <v>105.24285714285715</v>
      </c>
      <c r="G302" s="74">
        <v>112.51714285714284</v>
      </c>
      <c r="H302" s="74">
        <v>125.98142857142857</v>
      </c>
      <c r="I302" s="74">
        <v>113.52428571428572</v>
      </c>
      <c r="J302" s="74">
        <v>107.67285714285715</v>
      </c>
      <c r="K302" s="74">
        <v>121.70857142857143</v>
      </c>
      <c r="L302" s="74">
        <v>104.86714285714287</v>
      </c>
      <c r="M302" s="74">
        <v>109.15142857142858</v>
      </c>
      <c r="N302" s="74">
        <v>115.41857142857144</v>
      </c>
      <c r="O302" s="74">
        <v>117.71714285714286</v>
      </c>
      <c r="P302" s="74">
        <v>105.5</v>
      </c>
      <c r="Q302" s="57">
        <v>44253</v>
      </c>
    </row>
    <row r="303" spans="1:17" x14ac:dyDescent="0.35">
      <c r="A303" t="s">
        <v>1779</v>
      </c>
      <c r="B303" s="57">
        <v>450</v>
      </c>
      <c r="C303" s="57">
        <v>1244</v>
      </c>
      <c r="D303" s="57">
        <v>3186</v>
      </c>
      <c r="E303" s="4">
        <v>89.771428571428586</v>
      </c>
      <c r="F303" s="4">
        <v>111.79999999999998</v>
      </c>
      <c r="G303" s="74">
        <v>111.06714285714285</v>
      </c>
      <c r="H303" s="74">
        <v>119.85571428571428</v>
      </c>
      <c r="I303" s="74">
        <v>112.42999999999998</v>
      </c>
      <c r="J303" s="74">
        <v>112.04857142857142</v>
      </c>
      <c r="K303" s="74">
        <v>110.89428571428572</v>
      </c>
      <c r="L303" s="74">
        <v>116.52142857142857</v>
      </c>
      <c r="M303" s="74">
        <v>110.23714285714286</v>
      </c>
      <c r="N303" s="74">
        <v>113.21428571428571</v>
      </c>
      <c r="O303" s="74">
        <v>110.8257142857143</v>
      </c>
      <c r="P303" s="74">
        <v>107.47571428571428</v>
      </c>
      <c r="Q303" s="57">
        <v>43923</v>
      </c>
    </row>
    <row r="304" spans="1:17" x14ac:dyDescent="0.35">
      <c r="A304" t="s">
        <v>1780</v>
      </c>
      <c r="B304" s="57">
        <v>450</v>
      </c>
      <c r="C304" s="57">
        <v>1225</v>
      </c>
      <c r="D304" s="57">
        <v>1930</v>
      </c>
      <c r="E304" s="4">
        <v>89.328571428571436</v>
      </c>
      <c r="F304" s="4">
        <v>107.6</v>
      </c>
      <c r="G304" s="74">
        <v>103.85142857142857</v>
      </c>
      <c r="H304" s="74">
        <v>100.87285714285716</v>
      </c>
      <c r="I304" s="74">
        <v>107.63142857142857</v>
      </c>
      <c r="J304" s="74">
        <v>105.13714285714285</v>
      </c>
      <c r="K304" s="74">
        <v>106.14571428571428</v>
      </c>
      <c r="L304" s="74">
        <v>106.18999999999998</v>
      </c>
      <c r="M304" s="74">
        <v>104.97571428571429</v>
      </c>
      <c r="N304" s="74">
        <v>106.89714285714285</v>
      </c>
      <c r="O304" s="74">
        <v>101.67</v>
      </c>
      <c r="P304" s="74">
        <v>102.60000000000001</v>
      </c>
      <c r="Q304" s="57">
        <v>43991</v>
      </c>
    </row>
    <row r="305" spans="1:17" x14ac:dyDescent="0.35">
      <c r="A305" t="s">
        <v>1781</v>
      </c>
      <c r="B305" s="57">
        <v>451</v>
      </c>
      <c r="C305" s="57">
        <v>1191</v>
      </c>
      <c r="D305" s="57">
        <v>6340</v>
      </c>
      <c r="E305" s="4">
        <v>89.371428571428581</v>
      </c>
      <c r="F305" s="4">
        <v>107.54285714285713</v>
      </c>
      <c r="G305" s="74">
        <v>101.83142857142856</v>
      </c>
      <c r="H305" s="74">
        <v>100.79857142857142</v>
      </c>
      <c r="I305" s="74">
        <v>106.09285714285714</v>
      </c>
      <c r="J305" s="74">
        <v>103.88571428571429</v>
      </c>
      <c r="K305" s="74">
        <v>105.08857142857144</v>
      </c>
      <c r="L305" s="74">
        <v>100.99571428571429</v>
      </c>
      <c r="M305" s="74">
        <v>104.17285714285715</v>
      </c>
      <c r="N305" s="74">
        <v>105.10142857142857</v>
      </c>
      <c r="O305" s="74">
        <v>98.914285714285711</v>
      </c>
      <c r="P305" s="74">
        <v>100.42285714285715</v>
      </c>
      <c r="Q305" s="57">
        <v>43951</v>
      </c>
    </row>
    <row r="306" spans="1:17" x14ac:dyDescent="0.35">
      <c r="A306" t="s">
        <v>1782</v>
      </c>
      <c r="B306" s="57">
        <v>423</v>
      </c>
      <c r="C306" s="57">
        <v>1147</v>
      </c>
      <c r="D306" s="57">
        <v>6868</v>
      </c>
      <c r="E306" s="4">
        <v>89.185714285714283</v>
      </c>
      <c r="F306" s="4">
        <v>111.37142857142858</v>
      </c>
      <c r="G306" s="74">
        <v>103.93571428571428</v>
      </c>
      <c r="H306" s="74">
        <v>111.50571428571429</v>
      </c>
      <c r="I306" s="74">
        <v>105.13</v>
      </c>
      <c r="J306" s="74">
        <v>103.20142857142858</v>
      </c>
      <c r="K306" s="74">
        <v>103.19142857142856</v>
      </c>
      <c r="L306" s="74">
        <v>110.61428571428571</v>
      </c>
      <c r="M306" s="74">
        <v>106.80571428571429</v>
      </c>
      <c r="N306" s="74">
        <v>104.92571428571429</v>
      </c>
      <c r="O306" s="74">
        <v>98.612857142857138</v>
      </c>
      <c r="P306" s="74">
        <v>101.13428571428572</v>
      </c>
      <c r="Q306" s="57">
        <v>43273</v>
      </c>
    </row>
    <row r="307" spans="1:17" x14ac:dyDescent="0.35">
      <c r="A307" t="s">
        <v>1783</v>
      </c>
      <c r="B307" s="57">
        <v>478</v>
      </c>
      <c r="C307" s="57">
        <v>1180</v>
      </c>
      <c r="D307" s="57">
        <v>4636</v>
      </c>
      <c r="E307" s="4">
        <v>88</v>
      </c>
      <c r="F307" s="4">
        <v>110.32857142857141</v>
      </c>
      <c r="G307" s="74">
        <v>109.63142857142859</v>
      </c>
      <c r="H307" s="74">
        <v>115.57285714285713</v>
      </c>
      <c r="I307" s="74">
        <v>108.32714285714283</v>
      </c>
      <c r="J307" s="74">
        <v>108.03</v>
      </c>
      <c r="K307" s="74">
        <v>102.89999999999999</v>
      </c>
      <c r="L307" s="74">
        <v>127.66571428571429</v>
      </c>
      <c r="M307" s="74">
        <v>114.61999999999999</v>
      </c>
      <c r="N307" s="74">
        <v>107.84</v>
      </c>
      <c r="O307" s="74">
        <v>100.51428571428571</v>
      </c>
      <c r="P307" s="74">
        <v>110.36999999999999</v>
      </c>
      <c r="Q307" s="57">
        <v>42475</v>
      </c>
    </row>
    <row r="308" spans="1:17" x14ac:dyDescent="0.35">
      <c r="A308" t="s">
        <v>1784</v>
      </c>
      <c r="B308" s="57">
        <v>420</v>
      </c>
      <c r="C308" s="57">
        <v>1110</v>
      </c>
      <c r="D308" s="57">
        <v>3883</v>
      </c>
      <c r="E308" s="4">
        <v>87.314285714285703</v>
      </c>
      <c r="F308" s="4">
        <v>110.97142857142858</v>
      </c>
      <c r="G308" s="74">
        <v>101.6557142857143</v>
      </c>
      <c r="H308" s="74">
        <v>105.34285714285714</v>
      </c>
      <c r="I308" s="74">
        <v>105.52142857142857</v>
      </c>
      <c r="J308" s="74">
        <v>103.77428571428572</v>
      </c>
      <c r="K308" s="74">
        <v>98.08</v>
      </c>
      <c r="L308" s="74">
        <v>106.13857142857144</v>
      </c>
      <c r="M308" s="74">
        <v>109.86714285714287</v>
      </c>
      <c r="N308" s="74">
        <v>102.19714285714285</v>
      </c>
      <c r="O308" s="74">
        <v>93.127142857142857</v>
      </c>
      <c r="P308" s="74">
        <v>104.27857142857144</v>
      </c>
      <c r="Q308" s="57">
        <v>41700</v>
      </c>
    </row>
    <row r="309" spans="1:17" x14ac:dyDescent="0.35">
      <c r="A309" t="s">
        <v>1785</v>
      </c>
      <c r="B309" s="57">
        <v>455</v>
      </c>
      <c r="C309" s="57">
        <v>1141</v>
      </c>
      <c r="D309" s="57">
        <v>4456</v>
      </c>
      <c r="E309" s="4">
        <v>86.95714285714287</v>
      </c>
      <c r="F309" s="4">
        <v>110.57142857142857</v>
      </c>
      <c r="G309" s="74">
        <v>98.217142857142861</v>
      </c>
      <c r="H309" s="74">
        <v>105.19428571428571</v>
      </c>
      <c r="I309" s="74">
        <v>103.72285714285714</v>
      </c>
      <c r="J309" s="74">
        <v>101.03571428571431</v>
      </c>
      <c r="K309" s="74">
        <v>95.48</v>
      </c>
      <c r="L309" s="74">
        <v>100.26571428571428</v>
      </c>
      <c r="M309" s="74">
        <v>103.97571428571429</v>
      </c>
      <c r="N309" s="74">
        <v>99.601428571428571</v>
      </c>
      <c r="O309" s="74">
        <v>90.69285714285715</v>
      </c>
      <c r="P309" s="74">
        <v>100.19857142857143</v>
      </c>
      <c r="Q309" s="57">
        <v>41050</v>
      </c>
    </row>
    <row r="310" spans="1:17" x14ac:dyDescent="0.35">
      <c r="A310" t="s">
        <v>1786</v>
      </c>
      <c r="B310" s="57">
        <v>468</v>
      </c>
      <c r="C310" s="57">
        <v>1166</v>
      </c>
      <c r="D310" s="57">
        <v>4381</v>
      </c>
      <c r="E310" s="4">
        <v>86.01428571428572</v>
      </c>
      <c r="F310" s="4">
        <v>108.01428571428572</v>
      </c>
      <c r="G310" s="74">
        <v>98.429999999999993</v>
      </c>
      <c r="H310" s="74">
        <v>105.70714285714287</v>
      </c>
      <c r="I310" s="74">
        <v>103.51714285714286</v>
      </c>
      <c r="J310" s="74">
        <v>101.49142857142859</v>
      </c>
      <c r="K310" s="74">
        <v>95.874285714285719</v>
      </c>
      <c r="L310" s="74">
        <v>100.98</v>
      </c>
      <c r="M310" s="74">
        <v>104.73285714285713</v>
      </c>
      <c r="N310" s="74">
        <v>99.53857142857143</v>
      </c>
      <c r="O310" s="74">
        <v>90.878571428571419</v>
      </c>
      <c r="P310" s="74">
        <v>98.662857142857163</v>
      </c>
      <c r="Q310" s="57">
        <v>41160</v>
      </c>
    </row>
    <row r="311" spans="1:17" x14ac:dyDescent="0.35">
      <c r="A311" t="s">
        <v>1787</v>
      </c>
      <c r="B311" s="57">
        <v>449</v>
      </c>
      <c r="C311" s="57">
        <v>1156</v>
      </c>
      <c r="D311" s="57">
        <v>3765</v>
      </c>
      <c r="E311" s="4">
        <v>86.085714285714289</v>
      </c>
      <c r="F311" s="4">
        <v>111.75714285714287</v>
      </c>
      <c r="G311" s="74">
        <v>105.37857142857142</v>
      </c>
      <c r="H311" s="74">
        <v>118.91142857142859</v>
      </c>
      <c r="I311" s="74">
        <v>107.45857142857142</v>
      </c>
      <c r="J311" s="74">
        <v>105.75571428571428</v>
      </c>
      <c r="K311" s="74">
        <v>100.06571428571429</v>
      </c>
      <c r="L311" s="74">
        <v>116.21571428571428</v>
      </c>
      <c r="M311" s="74">
        <v>111.34857142857142</v>
      </c>
      <c r="N311" s="74">
        <v>102.61142857142856</v>
      </c>
      <c r="O311" s="74">
        <v>95.091428571428565</v>
      </c>
      <c r="P311" s="74">
        <v>105.04857142857144</v>
      </c>
      <c r="Q311" s="57">
        <v>38261</v>
      </c>
    </row>
    <row r="312" spans="1:17" x14ac:dyDescent="0.35">
      <c r="A312" t="s">
        <v>1788</v>
      </c>
      <c r="B312" s="57">
        <v>459</v>
      </c>
      <c r="C312" s="57">
        <v>1153</v>
      </c>
      <c r="D312" s="57">
        <v>4954</v>
      </c>
      <c r="E312" s="4">
        <v>86.342857142857142</v>
      </c>
      <c r="F312" s="4">
        <v>106.82857142857142</v>
      </c>
      <c r="G312" s="74">
        <v>100.41428571428571</v>
      </c>
      <c r="H312" s="74">
        <v>104.5942857142857</v>
      </c>
      <c r="I312" s="74">
        <v>104.64714285714287</v>
      </c>
      <c r="J312" s="74">
        <v>103.68857142857144</v>
      </c>
      <c r="K312" s="74">
        <v>91.181428571428569</v>
      </c>
      <c r="L312" s="74">
        <v>110.41857142857144</v>
      </c>
      <c r="M312" s="74">
        <v>107.12571428571428</v>
      </c>
      <c r="N312" s="74">
        <v>99.97</v>
      </c>
      <c r="O312" s="74">
        <v>86.648571428571429</v>
      </c>
      <c r="P312" s="74">
        <v>106.8342857142857</v>
      </c>
      <c r="Q312" s="57">
        <v>33871</v>
      </c>
    </row>
    <row r="313" spans="1:17" x14ac:dyDescent="0.35">
      <c r="A313" t="s">
        <v>1789</v>
      </c>
      <c r="B313" s="57">
        <v>454</v>
      </c>
      <c r="C313" s="57">
        <v>1135</v>
      </c>
      <c r="D313" s="57">
        <v>5624</v>
      </c>
      <c r="E313" s="4">
        <v>85.2</v>
      </c>
      <c r="F313" s="4">
        <v>103.87142857142855</v>
      </c>
      <c r="G313" s="74">
        <v>96.998571428571424</v>
      </c>
      <c r="H313" s="74">
        <v>96.11</v>
      </c>
      <c r="I313" s="74">
        <v>101.61</v>
      </c>
      <c r="J313" s="74">
        <v>103.01285714285713</v>
      </c>
      <c r="K313" s="74">
        <v>87.167142857142849</v>
      </c>
      <c r="L313" s="74">
        <v>102.25142857142858</v>
      </c>
      <c r="M313" s="74">
        <v>106.54285714285713</v>
      </c>
      <c r="N313" s="74">
        <v>97.762857142857158</v>
      </c>
      <c r="O313" s="74">
        <v>82.102857142857147</v>
      </c>
      <c r="P313" s="74">
        <v>105.39571428571431</v>
      </c>
      <c r="Q313" s="57">
        <v>32912</v>
      </c>
    </row>
    <row r="314" spans="1:17" x14ac:dyDescent="0.35">
      <c r="A314" t="s">
        <v>1790</v>
      </c>
      <c r="B314" s="57">
        <v>378</v>
      </c>
      <c r="C314" s="57">
        <v>1017</v>
      </c>
      <c r="D314" s="57">
        <v>8308</v>
      </c>
      <c r="E314" s="4">
        <v>85.5</v>
      </c>
      <c r="F314" s="4">
        <v>104.74285714285715</v>
      </c>
      <c r="G314" s="74">
        <v>97.864285714285714</v>
      </c>
      <c r="H314" s="74">
        <v>100.13</v>
      </c>
      <c r="I314" s="74">
        <v>100.42428571428572</v>
      </c>
      <c r="J314" s="74">
        <v>102.48714285714286</v>
      </c>
      <c r="K314" s="74">
        <v>85.955714285714294</v>
      </c>
      <c r="L314" s="74">
        <v>103.93428571428571</v>
      </c>
      <c r="M314" s="74">
        <v>114.10714285714286</v>
      </c>
      <c r="N314" s="74">
        <v>97.577142857142874</v>
      </c>
      <c r="O314" s="74">
        <v>81.285714285714292</v>
      </c>
      <c r="P314" s="74">
        <v>108.55714285714285</v>
      </c>
      <c r="Q314" s="57">
        <v>32052</v>
      </c>
    </row>
    <row r="315" spans="1:17" x14ac:dyDescent="0.35">
      <c r="A315" t="s">
        <v>1791</v>
      </c>
      <c r="B315" s="57">
        <v>454</v>
      </c>
      <c r="C315" s="57">
        <v>1093</v>
      </c>
      <c r="D315" s="57">
        <v>3352</v>
      </c>
      <c r="E315" s="4">
        <v>86.3</v>
      </c>
      <c r="F315" s="4">
        <v>102.95714285714287</v>
      </c>
      <c r="G315" s="74">
        <v>106.02</v>
      </c>
      <c r="H315" s="74">
        <v>107.31571428571428</v>
      </c>
      <c r="I315" s="74">
        <v>102.12571428571427</v>
      </c>
      <c r="J315" s="74">
        <v>116.64857142857143</v>
      </c>
      <c r="K315" s="74">
        <v>87.05</v>
      </c>
      <c r="L315" s="74">
        <v>106.47142857142858</v>
      </c>
      <c r="M315" s="74">
        <v>140.79428571428571</v>
      </c>
      <c r="N315" s="74">
        <v>99.789999999999992</v>
      </c>
      <c r="O315" s="74">
        <v>84.54285714285713</v>
      </c>
      <c r="P315" s="74">
        <v>119.62571428571427</v>
      </c>
      <c r="Q315" s="57">
        <v>32620</v>
      </c>
    </row>
    <row r="316" spans="1:17" x14ac:dyDescent="0.35">
      <c r="A316" t="s">
        <v>1792</v>
      </c>
      <c r="B316" s="57">
        <v>367</v>
      </c>
      <c r="C316" s="57">
        <v>962</v>
      </c>
      <c r="D316" s="57">
        <v>4083</v>
      </c>
      <c r="E316" s="4">
        <v>86.714285714285694</v>
      </c>
      <c r="F316" s="4">
        <v>102.38571428571427</v>
      </c>
      <c r="G316" s="74">
        <v>112.61142857142856</v>
      </c>
      <c r="H316" s="74">
        <v>115.72857142857143</v>
      </c>
      <c r="I316" s="74">
        <v>105.59857142857143</v>
      </c>
      <c r="J316" s="74">
        <v>122.9357142857143</v>
      </c>
      <c r="K316" s="74">
        <v>90.02</v>
      </c>
      <c r="L316" s="74">
        <v>117.06285714285715</v>
      </c>
      <c r="M316" s="74">
        <v>149.49857142857144</v>
      </c>
      <c r="N316" s="74">
        <v>102.96857142857142</v>
      </c>
      <c r="O316" s="74">
        <v>88.411428571428573</v>
      </c>
      <c r="P316" s="74">
        <v>125.90285714285713</v>
      </c>
      <c r="Q316" s="57">
        <v>32619</v>
      </c>
    </row>
    <row r="317" spans="1:17" x14ac:dyDescent="0.35">
      <c r="A317" t="s">
        <v>1793</v>
      </c>
      <c r="B317" s="57">
        <v>473</v>
      </c>
      <c r="C317" s="57">
        <v>1103</v>
      </c>
      <c r="D317" s="57">
        <v>10626</v>
      </c>
      <c r="E317" s="4">
        <v>86.55714285714285</v>
      </c>
      <c r="F317" s="4">
        <v>101.5</v>
      </c>
      <c r="G317" s="74">
        <v>101.34142857142857</v>
      </c>
      <c r="H317" s="74">
        <v>99.948571428571412</v>
      </c>
      <c r="I317" s="74">
        <v>102.75857142857144</v>
      </c>
      <c r="J317" s="74">
        <v>110.87142857142855</v>
      </c>
      <c r="K317" s="74">
        <v>88.204285714285703</v>
      </c>
      <c r="L317" s="74">
        <v>98.060000000000016</v>
      </c>
      <c r="M317" s="74">
        <v>125.44142857142856</v>
      </c>
      <c r="N317" s="74">
        <v>99.872857142857143</v>
      </c>
      <c r="O317" s="74">
        <v>79.647142857142853</v>
      </c>
      <c r="P317" s="74">
        <v>105.06857142857143</v>
      </c>
      <c r="Q317" s="57">
        <v>35479</v>
      </c>
    </row>
    <row r="318" spans="1:17" x14ac:dyDescent="0.35">
      <c r="A318" t="s">
        <v>1794</v>
      </c>
      <c r="B318" s="57">
        <v>408</v>
      </c>
      <c r="C318" s="57">
        <v>1043</v>
      </c>
      <c r="D318" s="57">
        <v>3631</v>
      </c>
      <c r="E318" s="4">
        <v>86.857142857142875</v>
      </c>
      <c r="F318" s="4">
        <v>103.41428571428571</v>
      </c>
      <c r="G318" s="74">
        <v>107.13857142857144</v>
      </c>
      <c r="H318" s="74">
        <v>105.04428571428572</v>
      </c>
      <c r="I318" s="74">
        <v>108.17428571428573</v>
      </c>
      <c r="J318" s="74">
        <v>125.40714285714286</v>
      </c>
      <c r="K318" s="74">
        <v>92.555714285714274</v>
      </c>
      <c r="L318" s="74">
        <v>100.83714285714287</v>
      </c>
      <c r="M318" s="74">
        <v>140.04857142857142</v>
      </c>
      <c r="N318" s="74">
        <v>103.87142857142855</v>
      </c>
      <c r="O318" s="74">
        <v>83.601428571428571</v>
      </c>
      <c r="P318" s="74">
        <v>107.13428571428574</v>
      </c>
      <c r="Q318" s="57">
        <v>35919</v>
      </c>
    </row>
    <row r="319" spans="1:17" x14ac:dyDescent="0.35">
      <c r="A319" t="s">
        <v>1795</v>
      </c>
      <c r="B319" s="57">
        <v>345</v>
      </c>
      <c r="C319" s="57">
        <v>718</v>
      </c>
      <c r="D319" s="57">
        <v>717</v>
      </c>
      <c r="E319" s="4">
        <v>87.55714285714285</v>
      </c>
      <c r="F319" s="4">
        <v>106.84285714285714</v>
      </c>
      <c r="G319" s="74">
        <v>109.28285714285714</v>
      </c>
      <c r="H319" s="74">
        <v>117.54999999999998</v>
      </c>
      <c r="I319" s="74">
        <v>121.27428571428571</v>
      </c>
      <c r="J319" s="74">
        <v>124.61714285714285</v>
      </c>
      <c r="K319" s="74">
        <v>94.511428571428581</v>
      </c>
      <c r="L319" s="74">
        <v>92.439999999999984</v>
      </c>
      <c r="M319" s="74">
        <v>143.74571428571429</v>
      </c>
      <c r="N319" s="74">
        <v>98.23571428571428</v>
      </c>
      <c r="O319" s="74">
        <v>90.222857142857151</v>
      </c>
      <c r="P319" s="74">
        <v>95.66857142857144</v>
      </c>
      <c r="Q319" s="57">
        <v>30491</v>
      </c>
    </row>
    <row r="320" spans="1:17" x14ac:dyDescent="0.35">
      <c r="A320" t="s">
        <v>1796</v>
      </c>
      <c r="B320" s="57">
        <v>374</v>
      </c>
      <c r="C320" s="57">
        <v>852</v>
      </c>
      <c r="D320" s="57">
        <v>1508</v>
      </c>
      <c r="E320" s="4">
        <v>87.942857142857164</v>
      </c>
      <c r="F320" s="4">
        <v>99.614285714285714</v>
      </c>
      <c r="G320" s="74">
        <v>98.912857142857135</v>
      </c>
      <c r="H320" s="74">
        <v>122.30142857142856</v>
      </c>
      <c r="I320" s="74">
        <v>99.54285714285713</v>
      </c>
      <c r="J320" s="74">
        <v>91.694285714285698</v>
      </c>
      <c r="K320" s="74">
        <v>100.92142857142858</v>
      </c>
      <c r="L320" s="74">
        <v>93.372857142857129</v>
      </c>
      <c r="M320" s="74">
        <v>109.97</v>
      </c>
      <c r="N320" s="74">
        <v>91.898571428571444</v>
      </c>
      <c r="O320" s="74">
        <v>100.02999999999999</v>
      </c>
      <c r="P320" s="74">
        <v>89.637142857142862</v>
      </c>
      <c r="Q320" s="57">
        <v>33908</v>
      </c>
    </row>
    <row r="321" spans="1:17" x14ac:dyDescent="0.35">
      <c r="A321" t="s">
        <v>1797</v>
      </c>
      <c r="B321" s="57">
        <v>415</v>
      </c>
      <c r="C321" s="57">
        <v>968</v>
      </c>
      <c r="D321" s="57">
        <v>3256</v>
      </c>
      <c r="E321" s="4">
        <v>87.614285714285714</v>
      </c>
      <c r="F321" s="4">
        <v>88.871428571428581</v>
      </c>
      <c r="G321" s="74">
        <v>95.271428571428586</v>
      </c>
      <c r="H321" s="74">
        <v>100.73</v>
      </c>
      <c r="I321" s="74">
        <v>95.005714285714276</v>
      </c>
      <c r="J321" s="74">
        <v>97.702857142857155</v>
      </c>
      <c r="K321" s="74">
        <v>79.034285714285716</v>
      </c>
      <c r="L321" s="74">
        <v>116.38857142857144</v>
      </c>
      <c r="M321" s="74">
        <v>99.204285714285717</v>
      </c>
      <c r="N321" s="74">
        <v>94.904285714285706</v>
      </c>
      <c r="O321" s="74">
        <v>97.167142857142863</v>
      </c>
      <c r="P321" s="74">
        <v>100.09857142857143</v>
      </c>
      <c r="Q321" s="57">
        <v>30972</v>
      </c>
    </row>
    <row r="322" spans="1:17" x14ac:dyDescent="0.35">
      <c r="A322" t="s">
        <v>1798</v>
      </c>
      <c r="B322" s="57">
        <v>434</v>
      </c>
      <c r="C322" s="57">
        <v>1021</v>
      </c>
      <c r="D322" s="57">
        <v>5308</v>
      </c>
      <c r="E322" s="4">
        <v>86.8</v>
      </c>
      <c r="F322" s="4">
        <v>98.557142857142864</v>
      </c>
      <c r="G322" s="74">
        <v>93.30285714285715</v>
      </c>
      <c r="H322" s="74">
        <v>95.902857142857144</v>
      </c>
      <c r="I322" s="74">
        <v>95.722857142857151</v>
      </c>
      <c r="J322" s="74">
        <v>100.19285714285714</v>
      </c>
      <c r="K322" s="74">
        <v>76.185714285714297</v>
      </c>
      <c r="L322" s="74">
        <v>119.53571428571429</v>
      </c>
      <c r="M322" s="74">
        <v>92.508571428571415</v>
      </c>
      <c r="N322" s="74">
        <v>93.814285714285703</v>
      </c>
      <c r="O322" s="74">
        <v>91.622857142857143</v>
      </c>
      <c r="P322" s="74">
        <v>99.672857142857126</v>
      </c>
      <c r="Q322" s="57">
        <v>29748</v>
      </c>
    </row>
    <row r="323" spans="1:17" x14ac:dyDescent="0.35">
      <c r="A323" t="s">
        <v>1799</v>
      </c>
      <c r="B323" s="57">
        <v>382</v>
      </c>
      <c r="C323" s="57">
        <v>959</v>
      </c>
      <c r="D323" s="57">
        <v>6311</v>
      </c>
      <c r="E323" s="4">
        <v>86.071428571428569</v>
      </c>
      <c r="F323" s="4">
        <v>99.885714285714286</v>
      </c>
      <c r="G323" s="74">
        <v>94.438571428571422</v>
      </c>
      <c r="H323" s="74">
        <v>97.30714285714285</v>
      </c>
      <c r="I323" s="74">
        <v>95.921428571428578</v>
      </c>
      <c r="J323" s="74">
        <v>97.604285714285723</v>
      </c>
      <c r="K323" s="74">
        <v>79.284285714285716</v>
      </c>
      <c r="L323" s="74">
        <v>118.34714285714287</v>
      </c>
      <c r="M323" s="74">
        <v>90.715714285714284</v>
      </c>
      <c r="N323" s="74">
        <v>94.232857142857156</v>
      </c>
      <c r="O323" s="74">
        <v>91.672857142857168</v>
      </c>
      <c r="P323" s="74">
        <v>97.092857142857142</v>
      </c>
      <c r="Q323" s="57">
        <v>29491</v>
      </c>
    </row>
    <row r="324" spans="1:17" x14ac:dyDescent="0.35">
      <c r="A324" t="s">
        <v>1800</v>
      </c>
      <c r="B324" s="57">
        <v>405</v>
      </c>
      <c r="C324" s="57">
        <v>1007</v>
      </c>
      <c r="D324" s="57">
        <v>6255</v>
      </c>
      <c r="E324" s="4">
        <v>85.171428571428564</v>
      </c>
      <c r="F324" s="4">
        <v>97.142857142857139</v>
      </c>
      <c r="G324" s="74">
        <v>100.07714285714285</v>
      </c>
      <c r="H324" s="74">
        <v>106.33714285714287</v>
      </c>
      <c r="I324" s="74">
        <v>98.628571428571419</v>
      </c>
      <c r="J324" s="74">
        <v>101.85571428571428</v>
      </c>
      <c r="K324" s="74">
        <v>83.225714285714275</v>
      </c>
      <c r="L324" s="74">
        <v>140.24571428571429</v>
      </c>
      <c r="M324" s="74">
        <v>95.101428571428571</v>
      </c>
      <c r="N324" s="74">
        <v>97.450000000000017</v>
      </c>
      <c r="O324" s="74">
        <v>95.055714285714302</v>
      </c>
      <c r="P324" s="74">
        <v>104.36285714285715</v>
      </c>
      <c r="Q324" s="57">
        <v>30933</v>
      </c>
    </row>
    <row r="325" spans="1:17" x14ac:dyDescent="0.35">
      <c r="A325" t="s">
        <v>1801</v>
      </c>
      <c r="B325" s="57">
        <v>433</v>
      </c>
      <c r="C325" s="57">
        <v>1097</v>
      </c>
      <c r="D325" s="57">
        <v>7242</v>
      </c>
      <c r="E325" s="4">
        <v>84.871428571428552</v>
      </c>
      <c r="F325" s="4">
        <v>98.128571428571419</v>
      </c>
      <c r="G325" s="74">
        <v>102.56428571428572</v>
      </c>
      <c r="H325" s="74">
        <v>112.45714285714288</v>
      </c>
      <c r="I325" s="74">
        <v>101.87428571428572</v>
      </c>
      <c r="J325" s="74">
        <v>104.79714285714286</v>
      </c>
      <c r="K325" s="74">
        <v>88.052857142857121</v>
      </c>
      <c r="L325" s="74">
        <v>132.96857142857144</v>
      </c>
      <c r="M325" s="74">
        <v>97.492857142857147</v>
      </c>
      <c r="N325" s="74">
        <v>101.19571428571429</v>
      </c>
      <c r="O325" s="74">
        <v>97.679999999999993</v>
      </c>
      <c r="P325" s="74">
        <v>109.18428571428569</v>
      </c>
      <c r="Q325" s="57">
        <v>32525</v>
      </c>
    </row>
    <row r="326" spans="1:17" x14ac:dyDescent="0.35">
      <c r="A326" t="s">
        <v>1802</v>
      </c>
      <c r="B326" s="57">
        <v>439</v>
      </c>
      <c r="C326" s="57">
        <v>1112</v>
      </c>
      <c r="D326" s="57">
        <v>8802</v>
      </c>
      <c r="E326" s="4">
        <v>84.471428571428575</v>
      </c>
      <c r="F326" s="4">
        <v>98.114285714285728</v>
      </c>
      <c r="G326" s="74">
        <v>98.104285714285737</v>
      </c>
      <c r="H326" s="74">
        <v>116.05142857142857</v>
      </c>
      <c r="I326" s="74">
        <v>102.64</v>
      </c>
      <c r="J326" s="74">
        <v>105.36857142857141</v>
      </c>
      <c r="K326" s="74">
        <v>90.465714285714284</v>
      </c>
      <c r="L326" s="74">
        <v>102.04428571428571</v>
      </c>
      <c r="M326" s="74">
        <v>97.698571428571427</v>
      </c>
      <c r="N326" s="74">
        <v>101.01714285714286</v>
      </c>
      <c r="O326" s="74">
        <v>97.912857142857163</v>
      </c>
      <c r="P326" s="74">
        <v>102.10857142857142</v>
      </c>
      <c r="Q326" s="57">
        <v>34806</v>
      </c>
    </row>
    <row r="327" spans="1:17" x14ac:dyDescent="0.35">
      <c r="A327" t="s">
        <v>1803</v>
      </c>
      <c r="B327" s="57">
        <v>437</v>
      </c>
      <c r="C327" s="57">
        <v>1071</v>
      </c>
      <c r="D327" s="57">
        <v>5138</v>
      </c>
      <c r="E327" s="4">
        <v>84.014285714285705</v>
      </c>
      <c r="F327" s="4">
        <v>98.342857142857142</v>
      </c>
      <c r="G327" s="74">
        <v>99.045714285714283</v>
      </c>
      <c r="H327" s="74">
        <v>126.39714285714285</v>
      </c>
      <c r="I327" s="74">
        <v>103.00571428571429</v>
      </c>
      <c r="J327" s="74">
        <v>103.24571428571429</v>
      </c>
      <c r="K327" s="74">
        <v>97.381428571428572</v>
      </c>
      <c r="L327" s="74">
        <v>95.048571428571435</v>
      </c>
      <c r="M327" s="74">
        <v>96.108571428571423</v>
      </c>
      <c r="N327" s="74">
        <v>103.28428571428572</v>
      </c>
      <c r="O327" s="74">
        <v>103.18571428571428</v>
      </c>
      <c r="P327" s="74">
        <v>101.51428571428571</v>
      </c>
      <c r="Q327" s="57">
        <v>35734</v>
      </c>
    </row>
    <row r="328" spans="1:17" x14ac:dyDescent="0.35">
      <c r="A328" t="s">
        <v>1804</v>
      </c>
      <c r="B328" s="57">
        <v>424</v>
      </c>
      <c r="C328" s="57">
        <v>1101</v>
      </c>
      <c r="D328" s="57">
        <v>5524</v>
      </c>
      <c r="E328" s="4">
        <v>83.3</v>
      </c>
      <c r="F328" s="4">
        <v>92.95714285714287</v>
      </c>
      <c r="G328" s="74">
        <v>100.95142857142856</v>
      </c>
      <c r="H328" s="74">
        <v>113.67999999999999</v>
      </c>
      <c r="I328" s="74">
        <v>103.25</v>
      </c>
      <c r="J328" s="74">
        <v>104.35285714285715</v>
      </c>
      <c r="K328" s="74">
        <v>92.39</v>
      </c>
      <c r="L328" s="74">
        <v>110.79285714285716</v>
      </c>
      <c r="M328" s="74">
        <v>96.422857142857154</v>
      </c>
      <c r="N328" s="74">
        <v>103.08142857142856</v>
      </c>
      <c r="O328" s="74">
        <v>103.17285714285715</v>
      </c>
      <c r="P328" s="74">
        <v>107.70285714285716</v>
      </c>
      <c r="Q328" s="57">
        <v>34756</v>
      </c>
    </row>
    <row r="329" spans="1:17" x14ac:dyDescent="0.35">
      <c r="A329" t="s">
        <v>1805</v>
      </c>
      <c r="B329" s="57">
        <v>433</v>
      </c>
      <c r="C329" s="57">
        <v>1100</v>
      </c>
      <c r="D329" s="57">
        <v>6067</v>
      </c>
      <c r="E329" s="4">
        <v>82.785714285714292</v>
      </c>
      <c r="F329" s="4">
        <v>94.842857142857142</v>
      </c>
      <c r="G329" s="74">
        <v>106.33142857142857</v>
      </c>
      <c r="H329" s="74">
        <v>113.91428571428571</v>
      </c>
      <c r="I329" s="74">
        <v>108.5</v>
      </c>
      <c r="J329" s="74">
        <v>109.16428571428571</v>
      </c>
      <c r="K329" s="74">
        <v>92.717142857142875</v>
      </c>
      <c r="L329" s="74">
        <v>126.15142857142857</v>
      </c>
      <c r="M329" s="74">
        <v>101.74000000000001</v>
      </c>
      <c r="N329" s="74">
        <v>105.75285714285712</v>
      </c>
      <c r="O329" s="74">
        <v>101.45714285714287</v>
      </c>
      <c r="P329" s="74">
        <v>116.23714285714287</v>
      </c>
      <c r="Q329" s="57">
        <v>35301</v>
      </c>
    </row>
    <row r="330" spans="1:17" x14ac:dyDescent="0.35">
      <c r="A330" t="s">
        <v>1806</v>
      </c>
      <c r="B330" s="57">
        <v>423</v>
      </c>
      <c r="C330" s="57">
        <v>1058</v>
      </c>
      <c r="D330" s="57">
        <v>6668</v>
      </c>
      <c r="E330" s="4">
        <v>82.55714285714285</v>
      </c>
      <c r="F330" s="4">
        <v>98.557142857142864</v>
      </c>
      <c r="G330" s="74">
        <v>99.534285714285701</v>
      </c>
      <c r="H330" s="74">
        <v>105.30714285714285</v>
      </c>
      <c r="I330" s="74">
        <v>104.99714285714288</v>
      </c>
      <c r="J330" s="74">
        <v>104.71714285714283</v>
      </c>
      <c r="K330" s="74">
        <v>91.925714285714292</v>
      </c>
      <c r="L330" s="74">
        <v>106.05999999999999</v>
      </c>
      <c r="M330" s="74">
        <v>96.63428571428571</v>
      </c>
      <c r="N330" s="74">
        <v>102.07142857142857</v>
      </c>
      <c r="O330" s="74">
        <v>97.301428571428573</v>
      </c>
      <c r="P330" s="74">
        <v>108.81714285714285</v>
      </c>
      <c r="Q330" s="57">
        <v>35183</v>
      </c>
    </row>
    <row r="331" spans="1:17" x14ac:dyDescent="0.35">
      <c r="A331" t="s">
        <v>1807</v>
      </c>
      <c r="B331" s="57">
        <v>420</v>
      </c>
      <c r="C331" s="57">
        <v>1068</v>
      </c>
      <c r="D331" s="57">
        <v>6046</v>
      </c>
      <c r="E331" s="4">
        <v>82.471428571428561</v>
      </c>
      <c r="F331" s="4">
        <v>99.928571428571431</v>
      </c>
      <c r="G331" s="74">
        <v>97.295714285714283</v>
      </c>
      <c r="H331" s="74">
        <v>101.98</v>
      </c>
      <c r="I331" s="74">
        <v>103.49428571428572</v>
      </c>
      <c r="J331" s="74">
        <v>103.3057142857143</v>
      </c>
      <c r="K331" s="74">
        <v>94.187142857142845</v>
      </c>
      <c r="L331" s="74">
        <v>96.415714285714301</v>
      </c>
      <c r="M331" s="74">
        <v>95.995714285714271</v>
      </c>
      <c r="N331" s="74">
        <v>101.11285714285715</v>
      </c>
      <c r="O331" s="74">
        <v>97.141428571428563</v>
      </c>
      <c r="P331" s="74">
        <v>106.6942857142857</v>
      </c>
      <c r="Q331" s="57">
        <v>34099</v>
      </c>
    </row>
    <row r="332" spans="1:17" x14ac:dyDescent="0.35">
      <c r="A332" t="s">
        <v>1808</v>
      </c>
      <c r="B332" s="57">
        <v>450</v>
      </c>
      <c r="C332" s="57">
        <v>1104</v>
      </c>
      <c r="D332" s="57">
        <v>8825</v>
      </c>
      <c r="E332" s="4">
        <v>82.085714285714289</v>
      </c>
      <c r="F332" s="4">
        <v>98.428571428571431</v>
      </c>
      <c r="G332" s="74">
        <v>100.78</v>
      </c>
      <c r="H332" s="74">
        <v>104.33571428571429</v>
      </c>
      <c r="I332" s="74">
        <v>105.4542857142857</v>
      </c>
      <c r="J332" s="74">
        <v>108.74428571428574</v>
      </c>
      <c r="K332" s="74">
        <v>90.58</v>
      </c>
      <c r="L332" s="74">
        <v>109.84285714285716</v>
      </c>
      <c r="M332" s="74">
        <v>103.37714285714286</v>
      </c>
      <c r="N332" s="74">
        <v>101.78</v>
      </c>
      <c r="O332" s="74">
        <v>98.614285714285728</v>
      </c>
      <c r="P332" s="74">
        <v>111.96571428571428</v>
      </c>
      <c r="Q332" s="57">
        <v>35504</v>
      </c>
    </row>
    <row r="333" spans="1:17" x14ac:dyDescent="0.35">
      <c r="A333" t="s">
        <v>1809</v>
      </c>
      <c r="B333" s="57">
        <v>462</v>
      </c>
      <c r="C333" s="57">
        <v>1147</v>
      </c>
      <c r="D333" s="57">
        <v>5979</v>
      </c>
      <c r="E333" s="4">
        <v>81.085714285714289</v>
      </c>
      <c r="F333" s="4">
        <v>101.89999999999999</v>
      </c>
      <c r="G333" s="74">
        <v>112.22428571428573</v>
      </c>
      <c r="H333" s="74">
        <v>124.79142857142857</v>
      </c>
      <c r="I333" s="74">
        <v>111.39285714285714</v>
      </c>
      <c r="J333" s="74">
        <v>114.55142857142859</v>
      </c>
      <c r="K333" s="74">
        <v>98.984285714285733</v>
      </c>
      <c r="L333" s="74">
        <v>146.52571428571429</v>
      </c>
      <c r="M333" s="74">
        <v>110.73</v>
      </c>
      <c r="N333" s="74">
        <v>109.9157142857143</v>
      </c>
      <c r="O333" s="74">
        <v>107.03857142857143</v>
      </c>
      <c r="P333" s="74">
        <v>121.47285714285715</v>
      </c>
      <c r="Q333" s="57">
        <v>39281</v>
      </c>
    </row>
    <row r="334" spans="1:17" x14ac:dyDescent="0.35">
      <c r="A334" t="s">
        <v>1810</v>
      </c>
      <c r="B334" s="57">
        <v>450</v>
      </c>
      <c r="C334" s="57">
        <v>1136</v>
      </c>
      <c r="D334" s="57">
        <v>6097</v>
      </c>
      <c r="E334" s="4">
        <v>80.728571428571428</v>
      </c>
      <c r="F334" s="4">
        <v>105.42857142857143</v>
      </c>
      <c r="G334" s="74">
        <v>112.99571428571429</v>
      </c>
      <c r="H334" s="74">
        <v>124.19142857142857</v>
      </c>
      <c r="I334" s="74">
        <v>112.04999999999998</v>
      </c>
      <c r="J334" s="74">
        <v>113.31285714285715</v>
      </c>
      <c r="K334" s="74">
        <v>104.07571428571427</v>
      </c>
      <c r="L334" s="74">
        <v>151.8014285714286</v>
      </c>
      <c r="M334" s="74">
        <v>106.80857142857143</v>
      </c>
      <c r="N334" s="74">
        <v>109.09142857142857</v>
      </c>
      <c r="O334" s="74">
        <v>111.23571428571429</v>
      </c>
      <c r="P334" s="74">
        <v>117.83</v>
      </c>
      <c r="Q334" s="57">
        <v>39560</v>
      </c>
    </row>
    <row r="335" spans="1:17" x14ac:dyDescent="0.35">
      <c r="A335" t="s">
        <v>1811</v>
      </c>
      <c r="B335" s="57">
        <v>421</v>
      </c>
      <c r="C335" s="57">
        <v>1111</v>
      </c>
      <c r="D335" s="57">
        <v>5485</v>
      </c>
      <c r="E335" s="4">
        <v>79.899999999999991</v>
      </c>
      <c r="F335" s="4">
        <v>93.299999999999983</v>
      </c>
      <c r="G335" s="74">
        <v>108.48571428571428</v>
      </c>
      <c r="H335" s="74">
        <v>122.68142857142857</v>
      </c>
      <c r="I335" s="74">
        <v>116.56571428571426</v>
      </c>
      <c r="J335" s="74">
        <v>113.21857142857144</v>
      </c>
      <c r="K335" s="74">
        <v>106.19714285714285</v>
      </c>
      <c r="L335" s="74">
        <v>106.3257142857143</v>
      </c>
      <c r="M335" s="74">
        <v>107.87142857142855</v>
      </c>
      <c r="N335" s="74">
        <v>108.28571428571431</v>
      </c>
      <c r="O335" s="74">
        <v>110.28571428571429</v>
      </c>
      <c r="P335" s="74">
        <v>114.96285714285713</v>
      </c>
      <c r="Q335" s="57">
        <v>39260</v>
      </c>
    </row>
    <row r="336" spans="1:17" x14ac:dyDescent="0.35">
      <c r="A336" t="s">
        <v>1812</v>
      </c>
      <c r="B336" s="57">
        <v>420</v>
      </c>
      <c r="C336" s="57">
        <v>1097</v>
      </c>
      <c r="D336" s="57">
        <v>3318</v>
      </c>
      <c r="E336" s="4">
        <v>77.185714285714283</v>
      </c>
      <c r="F336" s="4">
        <v>78.271428571428572</v>
      </c>
      <c r="G336" s="74">
        <v>103.08571428571429</v>
      </c>
      <c r="H336" s="74">
        <v>118.78428571428573</v>
      </c>
      <c r="I336" s="74">
        <v>109.18857142857144</v>
      </c>
      <c r="J336" s="74">
        <v>103.77714285714286</v>
      </c>
      <c r="K336" s="74">
        <v>104.9057142857143</v>
      </c>
      <c r="L336" s="74">
        <v>97.085714285714289</v>
      </c>
      <c r="M336" s="74">
        <v>103.27142857142857</v>
      </c>
      <c r="N336" s="74">
        <v>103.99285714285715</v>
      </c>
      <c r="O336" s="74">
        <v>105.79428571428572</v>
      </c>
      <c r="P336" s="74">
        <v>107.33714285714287</v>
      </c>
      <c r="Q336" s="57">
        <v>39681</v>
      </c>
    </row>
    <row r="337" spans="1:17" x14ac:dyDescent="0.35">
      <c r="A337" t="s">
        <v>1813</v>
      </c>
      <c r="B337" s="57">
        <v>431</v>
      </c>
      <c r="C337" s="57">
        <v>1146</v>
      </c>
      <c r="D337" s="57">
        <v>5342</v>
      </c>
      <c r="E337" s="4">
        <v>75.8</v>
      </c>
      <c r="F337" s="4">
        <v>81.799999999999983</v>
      </c>
      <c r="G337" s="74">
        <v>112.33142857142856</v>
      </c>
      <c r="H337" s="74">
        <v>122.41285714285713</v>
      </c>
      <c r="I337" s="74">
        <v>114.56999999999998</v>
      </c>
      <c r="J337" s="74">
        <v>120.03857142857143</v>
      </c>
      <c r="K337" s="74">
        <v>102.53285714285713</v>
      </c>
      <c r="L337" s="74">
        <v>125.65714285714286</v>
      </c>
      <c r="M337" s="74">
        <v>114.51714285714284</v>
      </c>
      <c r="N337" s="74">
        <v>111.39428571428573</v>
      </c>
      <c r="O337" s="74">
        <v>107.16571428571429</v>
      </c>
      <c r="P337" s="74">
        <v>126.75857142857144</v>
      </c>
      <c r="Q337" s="57">
        <v>40549</v>
      </c>
    </row>
    <row r="338" spans="1:17" x14ac:dyDescent="0.35">
      <c r="A338" t="s">
        <v>1814</v>
      </c>
      <c r="B338" s="57">
        <v>434</v>
      </c>
      <c r="C338" s="57">
        <v>1151</v>
      </c>
      <c r="D338" s="57">
        <v>4672</v>
      </c>
      <c r="E338" s="4">
        <v>77.44285714285715</v>
      </c>
      <c r="F338" s="4">
        <v>89.55714285714285</v>
      </c>
      <c r="G338" s="74">
        <v>110.82000000000001</v>
      </c>
      <c r="H338" s="74">
        <v>124.51571428571428</v>
      </c>
      <c r="I338" s="74">
        <v>115.24428571428572</v>
      </c>
      <c r="J338" s="74">
        <v>115.14</v>
      </c>
      <c r="K338" s="74">
        <v>109.04142857142857</v>
      </c>
      <c r="L338" s="74">
        <v>113.21857142857142</v>
      </c>
      <c r="M338" s="74">
        <v>112.79999999999998</v>
      </c>
      <c r="N338" s="74">
        <v>109.94285714285716</v>
      </c>
      <c r="O338" s="74">
        <v>107.95142857142858</v>
      </c>
      <c r="P338" s="74">
        <v>120.77285714285713</v>
      </c>
      <c r="Q338" s="57">
        <v>41711</v>
      </c>
    </row>
    <row r="339" spans="1:17" x14ac:dyDescent="0.35">
      <c r="A339" t="s">
        <v>1815</v>
      </c>
      <c r="B339" s="57">
        <v>460</v>
      </c>
      <c r="C339" s="57">
        <v>1177</v>
      </c>
      <c r="D339" s="57">
        <v>6914</v>
      </c>
      <c r="E339" s="4">
        <v>78.371428571428581</v>
      </c>
      <c r="F339" s="4">
        <v>88.899999999999991</v>
      </c>
      <c r="G339" s="74">
        <v>106.82714285714285</v>
      </c>
      <c r="H339" s="74">
        <v>112.57428571428571</v>
      </c>
      <c r="I339" s="74">
        <v>114.3</v>
      </c>
      <c r="J339" s="74">
        <v>116.64857142857143</v>
      </c>
      <c r="K339" s="74">
        <v>102.95</v>
      </c>
      <c r="L339" s="74">
        <v>105.59571428571429</v>
      </c>
      <c r="M339" s="74">
        <v>108.67857142857143</v>
      </c>
      <c r="N339" s="74">
        <v>109.87714285714287</v>
      </c>
      <c r="O339" s="74">
        <v>104.97142857142858</v>
      </c>
      <c r="P339" s="74">
        <v>116.73285714285716</v>
      </c>
      <c r="Q339" s="57">
        <v>42302</v>
      </c>
    </row>
    <row r="340" spans="1:17" x14ac:dyDescent="0.35">
      <c r="A340" t="s">
        <v>1816</v>
      </c>
      <c r="B340" s="57">
        <v>441</v>
      </c>
      <c r="C340" s="57">
        <v>1174</v>
      </c>
      <c r="D340" s="57">
        <v>5927</v>
      </c>
      <c r="E340" s="4">
        <v>79.085714285714289</v>
      </c>
      <c r="F340" s="4">
        <v>90.128571428571419</v>
      </c>
      <c r="G340" s="74">
        <v>107.77</v>
      </c>
      <c r="H340" s="74">
        <v>113.53142857142858</v>
      </c>
      <c r="I340" s="74">
        <v>114.45142857142856</v>
      </c>
      <c r="J340" s="74">
        <v>116.93428571428571</v>
      </c>
      <c r="K340" s="74">
        <v>106.04285714285713</v>
      </c>
      <c r="L340" s="74">
        <v>102.19571428571429</v>
      </c>
      <c r="M340" s="74">
        <v>108.96285714285715</v>
      </c>
      <c r="N340" s="74">
        <v>111.88714285714286</v>
      </c>
      <c r="O340" s="74">
        <v>108.07714285714285</v>
      </c>
      <c r="P340" s="74">
        <v>115.37571428571427</v>
      </c>
      <c r="Q340" s="57">
        <v>43947</v>
      </c>
    </row>
    <row r="341" spans="1:17" x14ac:dyDescent="0.35">
      <c r="A341" t="s">
        <v>1817</v>
      </c>
      <c r="B341" s="57">
        <v>429</v>
      </c>
      <c r="C341" s="57">
        <v>1201</v>
      </c>
      <c r="D341" s="57">
        <v>3165</v>
      </c>
      <c r="E341" s="4">
        <v>78.55714285714285</v>
      </c>
      <c r="F341" s="4">
        <v>85.171428571428564</v>
      </c>
      <c r="G341" s="74">
        <v>116.3885714285714</v>
      </c>
      <c r="H341" s="74">
        <v>138.63571428571427</v>
      </c>
      <c r="I341" s="74">
        <v>118.6742857142857</v>
      </c>
      <c r="J341" s="74">
        <v>120.97714285714288</v>
      </c>
      <c r="K341" s="74">
        <v>118.29142857142857</v>
      </c>
      <c r="L341" s="74">
        <v>108.50714285714287</v>
      </c>
      <c r="M341" s="74">
        <v>118.28714285714287</v>
      </c>
      <c r="N341" s="74">
        <v>116.35571428571428</v>
      </c>
      <c r="O341" s="74">
        <v>117.51714285714286</v>
      </c>
      <c r="P341" s="74">
        <v>120.71000000000001</v>
      </c>
      <c r="Q341" s="57">
        <v>43846</v>
      </c>
    </row>
    <row r="342" spans="1:17" x14ac:dyDescent="0.35">
      <c r="A342" t="s">
        <v>1818</v>
      </c>
      <c r="B342" s="57">
        <v>452</v>
      </c>
      <c r="C342" s="57">
        <v>1238</v>
      </c>
      <c r="D342" s="57">
        <v>5379</v>
      </c>
      <c r="E342" s="4">
        <v>78.571428571428569</v>
      </c>
      <c r="F342" s="4">
        <v>90.5</v>
      </c>
      <c r="G342" s="74">
        <v>118.57142857142857</v>
      </c>
      <c r="H342" s="74">
        <v>134.82285714285715</v>
      </c>
      <c r="I342" s="74">
        <v>120.71428571428571</v>
      </c>
      <c r="J342" s="74">
        <v>126.2385714285714</v>
      </c>
      <c r="K342" s="74">
        <v>114.05285714285715</v>
      </c>
      <c r="L342" s="74">
        <v>117.34857142857142</v>
      </c>
      <c r="M342" s="74">
        <v>121.03428571428572</v>
      </c>
      <c r="N342" s="74">
        <v>118.82857142857142</v>
      </c>
      <c r="O342" s="74">
        <v>118.89</v>
      </c>
      <c r="P342" s="74">
        <v>124.71857142857142</v>
      </c>
      <c r="Q342" s="57">
        <v>44212</v>
      </c>
    </row>
    <row r="343" spans="1:17" x14ac:dyDescent="0.35">
      <c r="A343" t="s">
        <v>1819</v>
      </c>
      <c r="B343" s="57">
        <v>443</v>
      </c>
      <c r="C343" s="57">
        <v>1213</v>
      </c>
      <c r="D343" s="57">
        <v>8901</v>
      </c>
      <c r="E343" s="4">
        <v>78.185714285714283</v>
      </c>
      <c r="F343" s="4">
        <v>94.085714285714289</v>
      </c>
      <c r="G343" s="74">
        <v>112.08571428571429</v>
      </c>
      <c r="H343" s="74">
        <v>121.38428571428572</v>
      </c>
      <c r="I343" s="74">
        <v>118.20000000000002</v>
      </c>
      <c r="J343" s="74">
        <v>119.66285714285713</v>
      </c>
      <c r="K343" s="74">
        <v>113.82571428571428</v>
      </c>
      <c r="L343" s="74">
        <v>102.16428571428571</v>
      </c>
      <c r="M343" s="74">
        <v>114.7</v>
      </c>
      <c r="N343" s="74">
        <v>116.82571428571428</v>
      </c>
      <c r="O343" s="74">
        <v>113.84714285714286</v>
      </c>
      <c r="P343" s="74">
        <v>116.52857142857144</v>
      </c>
      <c r="Q343" s="57">
        <v>44141</v>
      </c>
    </row>
    <row r="344" spans="1:17" x14ac:dyDescent="0.35">
      <c r="A344" t="s">
        <v>1820</v>
      </c>
      <c r="B344" s="57">
        <v>455</v>
      </c>
      <c r="C344" s="57">
        <v>1193</v>
      </c>
      <c r="D344" s="57">
        <v>4314</v>
      </c>
      <c r="E344" s="4">
        <v>77.385714285714286</v>
      </c>
      <c r="F344" s="4">
        <v>90.571428571428569</v>
      </c>
      <c r="G344" s="74">
        <v>111.78</v>
      </c>
      <c r="H344" s="74">
        <v>115.55428571428571</v>
      </c>
      <c r="I344" s="74">
        <v>120.78999999999999</v>
      </c>
      <c r="J344" s="74">
        <v>118.67285714285713</v>
      </c>
      <c r="K344" s="74">
        <v>115.61428571428574</v>
      </c>
      <c r="L344" s="74">
        <v>98.431428571428569</v>
      </c>
      <c r="M344" s="74">
        <v>114.13857142857144</v>
      </c>
      <c r="N344" s="74">
        <v>118.37714285714286</v>
      </c>
      <c r="O344" s="74">
        <v>112.58857142857141</v>
      </c>
      <c r="P344" s="74">
        <v>115.61999999999999</v>
      </c>
      <c r="Q344" s="57">
        <v>44408</v>
      </c>
    </row>
    <row r="345" spans="1:17" x14ac:dyDescent="0.35">
      <c r="A345" t="s">
        <v>1821</v>
      </c>
      <c r="B345" s="57">
        <v>447</v>
      </c>
      <c r="C345" s="57">
        <v>1197</v>
      </c>
      <c r="D345" s="57">
        <v>6297</v>
      </c>
      <c r="E345" s="4">
        <v>76.828571428571436</v>
      </c>
      <c r="F345" s="4">
        <v>91.914285714285711</v>
      </c>
      <c r="G345" s="74">
        <v>115.42999999999999</v>
      </c>
      <c r="H345" s="74">
        <v>119.17142857142858</v>
      </c>
      <c r="I345" s="74">
        <v>121.10571428571428</v>
      </c>
      <c r="J345" s="74">
        <v>120.08</v>
      </c>
      <c r="K345" s="74">
        <v>117.49428571428571</v>
      </c>
      <c r="L345" s="74">
        <v>108.68428571428571</v>
      </c>
      <c r="M345" s="74">
        <v>115.86714285714287</v>
      </c>
      <c r="N345" s="74">
        <v>121.64142857142858</v>
      </c>
      <c r="O345" s="74">
        <v>116.76285714285714</v>
      </c>
      <c r="P345" s="74">
        <v>116.45</v>
      </c>
      <c r="Q345" s="57">
        <v>44420</v>
      </c>
    </row>
    <row r="346" spans="1:17" x14ac:dyDescent="0.35">
      <c r="A346" t="s">
        <v>1822</v>
      </c>
      <c r="B346" s="57">
        <v>436</v>
      </c>
      <c r="C346" s="57">
        <v>1142</v>
      </c>
      <c r="D346" s="57">
        <v>5815</v>
      </c>
      <c r="E346" s="4">
        <v>76.571428571428569</v>
      </c>
      <c r="F346" s="4">
        <v>91.657142857142858</v>
      </c>
      <c r="G346" s="74">
        <v>124.76714285714284</v>
      </c>
      <c r="H346" s="74">
        <v>134.53714285714287</v>
      </c>
      <c r="I346" s="74">
        <v>126.77142857142859</v>
      </c>
      <c r="J346" s="74">
        <v>127.44857142857143</v>
      </c>
      <c r="K346" s="74">
        <v>123.31714285714285</v>
      </c>
      <c r="L346" s="74">
        <v>125.62</v>
      </c>
      <c r="M346" s="74">
        <v>126.04714285714286</v>
      </c>
      <c r="N346" s="74">
        <v>127.67714285714285</v>
      </c>
      <c r="O346" s="74">
        <v>126.83428571428571</v>
      </c>
      <c r="P346" s="74">
        <v>125.77857142857144</v>
      </c>
      <c r="Q346" s="57">
        <v>44431</v>
      </c>
    </row>
    <row r="347" spans="1:17" x14ac:dyDescent="0.35">
      <c r="A347" t="s">
        <v>1823</v>
      </c>
      <c r="B347" s="57">
        <v>441</v>
      </c>
      <c r="C347" s="57">
        <v>1184</v>
      </c>
      <c r="D347" s="57">
        <v>4892</v>
      </c>
      <c r="E347" s="4">
        <v>76.871428571428581</v>
      </c>
      <c r="F347" s="4">
        <v>91.51428571428572</v>
      </c>
      <c r="G347" s="74">
        <v>119.99142857142856</v>
      </c>
      <c r="H347" s="74">
        <v>137.5757142857143</v>
      </c>
      <c r="I347" s="74">
        <v>124.75142857142858</v>
      </c>
      <c r="J347" s="74">
        <v>123.29857142857142</v>
      </c>
      <c r="K347" s="74">
        <v>123.91142857142856</v>
      </c>
      <c r="L347" s="74">
        <v>107.45571428571429</v>
      </c>
      <c r="M347" s="74">
        <v>123.75</v>
      </c>
      <c r="N347" s="74">
        <v>124.82857142857142</v>
      </c>
      <c r="O347" s="74">
        <v>124.93428571428574</v>
      </c>
      <c r="P347" s="74">
        <v>123.9742857142857</v>
      </c>
      <c r="Q347" s="57">
        <v>45501</v>
      </c>
    </row>
    <row r="348" spans="1:17" x14ac:dyDescent="0.35">
      <c r="A348" t="s">
        <v>1824</v>
      </c>
      <c r="B348" s="57">
        <v>421</v>
      </c>
      <c r="C348" s="57">
        <v>1190</v>
      </c>
      <c r="D348" s="57">
        <v>4507</v>
      </c>
      <c r="E348" s="4">
        <v>77.271428571428572</v>
      </c>
      <c r="F348" s="4">
        <v>91.971428571428561</v>
      </c>
      <c r="G348" s="74">
        <v>119.02428571428572</v>
      </c>
      <c r="H348" s="74">
        <v>135.03</v>
      </c>
      <c r="I348" s="74">
        <v>125.37857142857141</v>
      </c>
      <c r="J348" s="74">
        <v>119.80142857142856</v>
      </c>
      <c r="K348" s="74">
        <v>126.65428571428571</v>
      </c>
      <c r="L348" s="74">
        <v>104.02285714285713</v>
      </c>
      <c r="M348" s="74">
        <v>119.18857142857144</v>
      </c>
      <c r="N348" s="74">
        <v>125.52857142857144</v>
      </c>
      <c r="O348" s="74">
        <v>126.58999999999999</v>
      </c>
      <c r="P348" s="74">
        <v>116.89857142857143</v>
      </c>
      <c r="Q348" s="57">
        <v>45057</v>
      </c>
    </row>
    <row r="349" spans="1:17" x14ac:dyDescent="0.35">
      <c r="A349" t="s">
        <v>1825</v>
      </c>
      <c r="B349" s="57">
        <v>436</v>
      </c>
      <c r="C349" s="57">
        <v>1149</v>
      </c>
      <c r="D349" s="57">
        <v>4884</v>
      </c>
      <c r="E349" s="4">
        <v>77.657142857142844</v>
      </c>
      <c r="F349" s="4">
        <v>93.028571428571439</v>
      </c>
      <c r="G349" s="74">
        <v>119.17999999999998</v>
      </c>
      <c r="H349" s="74">
        <v>135.54714285714286</v>
      </c>
      <c r="I349" s="74">
        <v>122.82857142857142</v>
      </c>
      <c r="J349" s="74">
        <v>122.14142857142858</v>
      </c>
      <c r="K349" s="74">
        <v>125.76142857142858</v>
      </c>
      <c r="L349" s="74">
        <v>107.30428571428571</v>
      </c>
      <c r="M349" s="74">
        <v>117.99857142857142</v>
      </c>
      <c r="N349" s="74">
        <v>126.0857142857143</v>
      </c>
      <c r="O349" s="74">
        <v>128.08857142857141</v>
      </c>
      <c r="P349" s="74">
        <v>118.98142857142859</v>
      </c>
      <c r="Q349" s="57">
        <v>44923</v>
      </c>
    </row>
    <row r="350" spans="1:17" x14ac:dyDescent="0.35">
      <c r="A350" t="s">
        <v>1826</v>
      </c>
      <c r="B350" s="57">
        <v>436</v>
      </c>
      <c r="C350" s="57">
        <v>1147</v>
      </c>
      <c r="D350" s="57">
        <v>5069</v>
      </c>
      <c r="E350" s="4">
        <v>77.185714285714297</v>
      </c>
      <c r="F350" s="4">
        <v>91.342857142857142</v>
      </c>
      <c r="G350" s="74">
        <v>126.99714285714286</v>
      </c>
      <c r="H350" s="74">
        <v>146.98428571428573</v>
      </c>
      <c r="I350" s="74">
        <v>127.18714285714286</v>
      </c>
      <c r="J350" s="74">
        <v>132.09714285714287</v>
      </c>
      <c r="K350" s="74">
        <v>131.87142857142857</v>
      </c>
      <c r="L350" s="74">
        <v>125.80999999999999</v>
      </c>
      <c r="M350" s="74">
        <v>124.62428571428572</v>
      </c>
      <c r="N350" s="74">
        <v>130.32857142857142</v>
      </c>
      <c r="O350" s="74">
        <v>133.10999999999999</v>
      </c>
      <c r="P350" s="74">
        <v>129.08142857142857</v>
      </c>
      <c r="Q350" s="57">
        <v>44436</v>
      </c>
    </row>
    <row r="351" spans="1:17" x14ac:dyDescent="0.35">
      <c r="A351" t="s">
        <v>1827</v>
      </c>
      <c r="B351" s="57">
        <v>438</v>
      </c>
      <c r="C351" s="57">
        <v>1158</v>
      </c>
      <c r="D351" s="57">
        <v>4732</v>
      </c>
      <c r="E351" s="4">
        <v>76.271428571428572</v>
      </c>
      <c r="F351" s="4">
        <v>89.228571428571414</v>
      </c>
      <c r="G351" s="74">
        <v>127.13999999999999</v>
      </c>
      <c r="H351" s="74">
        <v>155.18857142857141</v>
      </c>
      <c r="I351" s="74">
        <v>129.01714285714286</v>
      </c>
      <c r="J351" s="74">
        <v>132.99714285714285</v>
      </c>
      <c r="K351" s="74">
        <v>133.30857142857141</v>
      </c>
      <c r="L351" s="74">
        <v>120.59857142857143</v>
      </c>
      <c r="M351" s="74">
        <v>124.01142857142858</v>
      </c>
      <c r="N351" s="74">
        <v>129.70428571428573</v>
      </c>
      <c r="O351" s="74">
        <v>134.72428571428571</v>
      </c>
      <c r="P351" s="74">
        <v>129.84714285714287</v>
      </c>
      <c r="Q351" s="57">
        <v>44107</v>
      </c>
    </row>
    <row r="352" spans="1:17" x14ac:dyDescent="0.35">
      <c r="A352" t="s">
        <v>1828</v>
      </c>
      <c r="B352" s="57">
        <v>402</v>
      </c>
      <c r="C352" s="57">
        <v>1130</v>
      </c>
      <c r="D352" s="57">
        <v>6508</v>
      </c>
      <c r="E352" s="4">
        <v>76.142857142857139</v>
      </c>
      <c r="F352" s="4">
        <v>89.171428571428564</v>
      </c>
      <c r="G352" s="74">
        <v>122.62428571428572</v>
      </c>
      <c r="H352" s="74">
        <v>147.99714285714285</v>
      </c>
      <c r="I352" s="74">
        <v>129.09571428571431</v>
      </c>
      <c r="J352" s="74">
        <v>128.34571428571431</v>
      </c>
      <c r="K352" s="74">
        <v>131.97999999999999</v>
      </c>
      <c r="L352" s="74">
        <v>105.83714285714287</v>
      </c>
      <c r="M352" s="74">
        <v>117.92857142857143</v>
      </c>
      <c r="N352" s="74">
        <v>129.23857142857142</v>
      </c>
      <c r="O352" s="74">
        <v>131.10714285714286</v>
      </c>
      <c r="P352" s="74">
        <v>121.25571428571428</v>
      </c>
      <c r="Q352" s="57">
        <v>44270</v>
      </c>
    </row>
    <row r="353" spans="1:17" x14ac:dyDescent="0.35">
      <c r="A353" t="s">
        <v>1829</v>
      </c>
      <c r="B353" s="57">
        <v>411</v>
      </c>
      <c r="C353" s="57">
        <v>1134</v>
      </c>
      <c r="D353" s="57">
        <v>5043</v>
      </c>
      <c r="E353" s="4">
        <v>75.757142857142853</v>
      </c>
      <c r="F353" s="4">
        <v>89.628571428571419</v>
      </c>
      <c r="G353" s="74">
        <v>121.5</v>
      </c>
      <c r="H353" s="74">
        <v>144.98285714285714</v>
      </c>
      <c r="I353" s="74">
        <v>127.34142857142857</v>
      </c>
      <c r="J353" s="74">
        <v>127.70142857142856</v>
      </c>
      <c r="K353" s="74">
        <v>131.10857142857142</v>
      </c>
      <c r="L353" s="74">
        <v>107.08285714285714</v>
      </c>
      <c r="M353" s="74">
        <v>118.90142857142857</v>
      </c>
      <c r="N353" s="74">
        <v>128.37714285714284</v>
      </c>
      <c r="O353" s="74">
        <v>128.71428571428569</v>
      </c>
      <c r="P353" s="74">
        <v>120.13571428571429</v>
      </c>
      <c r="Q353" s="57">
        <v>44530</v>
      </c>
    </row>
    <row r="354" spans="1:17" x14ac:dyDescent="0.35">
      <c r="A354" t="s">
        <v>1830</v>
      </c>
      <c r="B354" s="57">
        <v>426</v>
      </c>
      <c r="C354" s="57">
        <v>1152</v>
      </c>
      <c r="D354" s="57">
        <v>2700</v>
      </c>
      <c r="E354" s="4">
        <v>74.8</v>
      </c>
      <c r="F354" s="4">
        <v>86.871428571428552</v>
      </c>
      <c r="G354" s="74">
        <v>123.80142857142857</v>
      </c>
      <c r="H354" s="74">
        <v>146.53285714285715</v>
      </c>
      <c r="I354" s="74">
        <v>125.77285714285713</v>
      </c>
      <c r="J354" s="74">
        <v>127.49571428571429</v>
      </c>
      <c r="K354" s="74">
        <v>132.71714285714285</v>
      </c>
      <c r="L354" s="74">
        <v>116.71714285714286</v>
      </c>
      <c r="M354" s="74">
        <v>124.35857142857144</v>
      </c>
      <c r="N354" s="74">
        <v>127.49857142857145</v>
      </c>
      <c r="O354" s="74">
        <v>124.24142857142859</v>
      </c>
      <c r="P354" s="74">
        <v>125.57714285714285</v>
      </c>
      <c r="Q354" s="57">
        <v>44897</v>
      </c>
    </row>
    <row r="355" spans="1:17" x14ac:dyDescent="0.35">
      <c r="A355" t="s">
        <v>1831</v>
      </c>
      <c r="B355" s="57">
        <v>405</v>
      </c>
      <c r="C355" s="57">
        <v>1104</v>
      </c>
      <c r="D355" s="57">
        <v>7612</v>
      </c>
      <c r="E355" s="4">
        <v>75.028571428571439</v>
      </c>
      <c r="F355" s="4">
        <v>94.342857142857142</v>
      </c>
      <c r="G355" s="74">
        <v>124.44571428571429</v>
      </c>
      <c r="H355" s="74">
        <v>136.82</v>
      </c>
      <c r="I355" s="74">
        <v>124.05142857142857</v>
      </c>
      <c r="J355" s="74">
        <v>130.24571428571429</v>
      </c>
      <c r="K355" s="74">
        <v>120.07571428571428</v>
      </c>
      <c r="L355" s="74">
        <v>136.45999999999998</v>
      </c>
      <c r="M355" s="74">
        <v>127.83000000000001</v>
      </c>
      <c r="N355" s="74">
        <v>126.81428571428572</v>
      </c>
      <c r="O355" s="74">
        <v>119.59000000000002</v>
      </c>
      <c r="P355" s="74">
        <v>132.2557142857143</v>
      </c>
      <c r="Q355" s="57">
        <v>44368</v>
      </c>
    </row>
    <row r="356" spans="1:17" x14ac:dyDescent="0.35">
      <c r="A356" t="s">
        <v>1832</v>
      </c>
      <c r="B356" s="57">
        <v>403</v>
      </c>
      <c r="C356" s="57">
        <v>1109</v>
      </c>
      <c r="D356" s="57">
        <v>5439</v>
      </c>
      <c r="E356" s="4">
        <v>74.900000000000006</v>
      </c>
      <c r="F356" s="4">
        <v>93.028571428571439</v>
      </c>
      <c r="G356" s="74">
        <v>116.44857142857143</v>
      </c>
      <c r="H356" s="74">
        <v>129.96</v>
      </c>
      <c r="I356" s="74">
        <v>119.48285714285714</v>
      </c>
      <c r="J356" s="74">
        <v>123.79428571428569</v>
      </c>
      <c r="K356" s="74">
        <v>115.63285714285715</v>
      </c>
      <c r="L356" s="74">
        <v>122.04285714285713</v>
      </c>
      <c r="M356" s="74">
        <v>118.49714285714285</v>
      </c>
      <c r="N356" s="74">
        <v>120.64571428571431</v>
      </c>
      <c r="O356" s="74">
        <v>110.92571428571428</v>
      </c>
      <c r="P356" s="74">
        <v>121.87285714285714</v>
      </c>
      <c r="Q356" s="57">
        <v>44496</v>
      </c>
    </row>
    <row r="357" spans="1:17" x14ac:dyDescent="0.35">
      <c r="A357" t="s">
        <v>1833</v>
      </c>
      <c r="B357" s="57">
        <v>400</v>
      </c>
      <c r="C357" s="57">
        <v>1069</v>
      </c>
      <c r="D357" s="57">
        <v>4393</v>
      </c>
      <c r="E357" s="4">
        <v>74.857142857142861</v>
      </c>
      <c r="F357" s="4">
        <v>91.314285714285703</v>
      </c>
      <c r="G357" s="74">
        <v>114.91714285714286</v>
      </c>
      <c r="H357" s="74">
        <v>131.8042857142857</v>
      </c>
      <c r="I357" s="74">
        <v>117.56714285714285</v>
      </c>
      <c r="J357" s="74">
        <v>121.29714285714286</v>
      </c>
      <c r="K357" s="74">
        <v>113.91142857142856</v>
      </c>
      <c r="L357" s="74">
        <v>119.15285714285714</v>
      </c>
      <c r="M357" s="74">
        <v>120.07714285714285</v>
      </c>
      <c r="N357" s="74">
        <v>118.57714285714287</v>
      </c>
      <c r="O357" s="74">
        <v>108.55142857142857</v>
      </c>
      <c r="P357" s="74">
        <v>120.44714285714285</v>
      </c>
      <c r="Q357" s="57">
        <v>44248</v>
      </c>
    </row>
    <row r="358" spans="1:17" x14ac:dyDescent="0.35">
      <c r="A358" t="s">
        <v>1834</v>
      </c>
      <c r="B358" s="57">
        <v>429</v>
      </c>
      <c r="C358" s="57">
        <v>1123</v>
      </c>
      <c r="D358" s="57">
        <v>4362</v>
      </c>
      <c r="E358" s="4">
        <v>75.571428571428569</v>
      </c>
      <c r="F358" s="4">
        <v>96.314285714285703</v>
      </c>
      <c r="G358" s="74">
        <v>116.82285714285715</v>
      </c>
      <c r="H358" s="74">
        <v>133.75714285714287</v>
      </c>
      <c r="I358" s="74">
        <v>118.69714285714285</v>
      </c>
      <c r="J358" s="74">
        <v>123.04714285714286</v>
      </c>
      <c r="K358" s="74">
        <v>114.88285714285713</v>
      </c>
      <c r="L358" s="74">
        <v>125.95857142857143</v>
      </c>
      <c r="M358" s="74">
        <v>123.31714285714285</v>
      </c>
      <c r="N358" s="74">
        <v>120.92285714285713</v>
      </c>
      <c r="O358" s="74">
        <v>107.35428571428572</v>
      </c>
      <c r="P358" s="74">
        <v>121.57428571428569</v>
      </c>
      <c r="Q358" s="57">
        <v>43829</v>
      </c>
    </row>
    <row r="359" spans="1:17" x14ac:dyDescent="0.35">
      <c r="A359" t="s">
        <v>1835</v>
      </c>
      <c r="B359" s="57">
        <v>374</v>
      </c>
      <c r="C359" s="57">
        <v>1017</v>
      </c>
      <c r="D359" s="57">
        <v>5015</v>
      </c>
      <c r="E359" s="4">
        <v>75.98571428571428</v>
      </c>
      <c r="F359" s="4">
        <v>98.257142857142853</v>
      </c>
      <c r="G359" s="74">
        <v>124.58285714285714</v>
      </c>
      <c r="H359" s="74">
        <v>142.18142857142857</v>
      </c>
      <c r="I359" s="74">
        <v>122.61142857142856</v>
      </c>
      <c r="J359" s="74">
        <v>129.28285714285713</v>
      </c>
      <c r="K359" s="74">
        <v>115.04857142857142</v>
      </c>
      <c r="L359" s="74">
        <v>149.8885714285714</v>
      </c>
      <c r="M359" s="74">
        <v>131.46571428571428</v>
      </c>
      <c r="N359" s="74">
        <v>124.67285714285715</v>
      </c>
      <c r="O359" s="74">
        <v>109.88428571428572</v>
      </c>
      <c r="P359" s="74">
        <v>132.03428571428572</v>
      </c>
      <c r="Q359" s="57">
        <v>42830</v>
      </c>
    </row>
    <row r="360" spans="1:17" x14ac:dyDescent="0.35">
      <c r="A360" t="s">
        <v>1836</v>
      </c>
      <c r="B360" s="57">
        <v>423</v>
      </c>
      <c r="C360" s="57">
        <v>1115</v>
      </c>
      <c r="D360" s="57">
        <v>5014</v>
      </c>
      <c r="E360" s="4">
        <v>75.942857142857136</v>
      </c>
      <c r="F360" s="4">
        <v>98.5</v>
      </c>
      <c r="G360" s="74">
        <v>118.99285714285715</v>
      </c>
      <c r="H360" s="74">
        <v>136.90857142857141</v>
      </c>
      <c r="I360" s="74">
        <v>120.72714285714287</v>
      </c>
      <c r="J360" s="74">
        <v>124.71285714285715</v>
      </c>
      <c r="K360" s="74">
        <v>110.08142857142857</v>
      </c>
      <c r="L360" s="74">
        <v>134.78</v>
      </c>
      <c r="M360" s="74">
        <v>129.57571428571427</v>
      </c>
      <c r="N360" s="74">
        <v>118.45714285714287</v>
      </c>
      <c r="O360" s="74">
        <v>105.36714285714287</v>
      </c>
      <c r="P360" s="74">
        <v>126.60714285714285</v>
      </c>
      <c r="Q360" s="57">
        <v>42455</v>
      </c>
    </row>
    <row r="361" spans="1:17" x14ac:dyDescent="0.35">
      <c r="A361" t="s">
        <v>3079</v>
      </c>
      <c r="B361" s="57">
        <v>424</v>
      </c>
      <c r="C361" s="57">
        <v>1115</v>
      </c>
      <c r="D361" s="57">
        <v>5756</v>
      </c>
      <c r="E361" s="4">
        <v>74.642857142857139</v>
      </c>
      <c r="F361" s="4">
        <v>96.028571428571425</v>
      </c>
      <c r="G361" s="74">
        <v>114.11571428571429</v>
      </c>
      <c r="H361" s="74">
        <v>132.90571428571428</v>
      </c>
      <c r="I361" s="74">
        <v>117.81714285714285</v>
      </c>
      <c r="J361" s="74">
        <v>120.62714285714286</v>
      </c>
      <c r="K361" s="74">
        <v>107.24571428571427</v>
      </c>
      <c r="L361" s="74">
        <v>124.99285714285713</v>
      </c>
      <c r="M361" s="74">
        <v>122.92285714285715</v>
      </c>
      <c r="N361" s="74">
        <v>115.0257142857143</v>
      </c>
      <c r="O361" s="74">
        <v>100.44857142857141</v>
      </c>
      <c r="P361" s="74">
        <v>122.57857142857142</v>
      </c>
      <c r="Q361" s="57">
        <v>42357</v>
      </c>
    </row>
    <row r="362" spans="1:17" x14ac:dyDescent="0.35">
      <c r="A362" t="s">
        <v>3089</v>
      </c>
      <c r="B362" s="57">
        <v>377</v>
      </c>
      <c r="C362" s="57">
        <v>1036</v>
      </c>
      <c r="D362" s="57">
        <v>4309</v>
      </c>
      <c r="E362" s="4">
        <v>74.95714285714287</v>
      </c>
      <c r="F362" s="4">
        <v>97.928571428571416</v>
      </c>
      <c r="G362" s="74">
        <v>113.18285714285717</v>
      </c>
      <c r="H362" s="74">
        <v>131.35142857142856</v>
      </c>
      <c r="I362" s="74">
        <v>116.40285714285713</v>
      </c>
      <c r="J362" s="74">
        <v>119.97142857142856</v>
      </c>
      <c r="K362" s="74">
        <v>106.48714285714286</v>
      </c>
      <c r="L362" s="74">
        <v>124.78428571428572</v>
      </c>
      <c r="M362" s="74">
        <v>122.26428571428571</v>
      </c>
      <c r="N362" s="74">
        <v>115.25999999999999</v>
      </c>
      <c r="O362" s="74">
        <v>101.50857142857144</v>
      </c>
      <c r="P362" s="74">
        <v>121.54285714285716</v>
      </c>
      <c r="Q362" s="57">
        <v>41610</v>
      </c>
    </row>
    <row r="363" spans="1:17" x14ac:dyDescent="0.35">
      <c r="A363" t="s">
        <v>3320</v>
      </c>
      <c r="B363" s="57">
        <v>385</v>
      </c>
      <c r="C363" s="57">
        <v>1036</v>
      </c>
      <c r="D363" s="57">
        <v>6180</v>
      </c>
      <c r="E363" s="4">
        <v>75.342857142857142</v>
      </c>
      <c r="F363" s="4">
        <v>96.48571428571428</v>
      </c>
      <c r="G363" s="74">
        <v>119.40142857142857</v>
      </c>
      <c r="H363" s="74">
        <v>144.01714285714286</v>
      </c>
      <c r="I363" s="74">
        <v>119.96142857142857</v>
      </c>
      <c r="J363" s="74">
        <v>125.8342857142857</v>
      </c>
      <c r="K363" s="74">
        <v>112.12142857142855</v>
      </c>
      <c r="L363" s="74">
        <v>132.95285714285714</v>
      </c>
      <c r="M363" s="74">
        <v>131.58285714285714</v>
      </c>
      <c r="N363" s="74">
        <v>118.83428571428571</v>
      </c>
      <c r="O363" s="74">
        <v>105.76142857142857</v>
      </c>
      <c r="P363" s="74">
        <v>128.92857142857142</v>
      </c>
      <c r="Q363" s="57">
        <v>39373</v>
      </c>
    </row>
    <row r="364" spans="1:17" x14ac:dyDescent="0.35">
      <c r="A364" t="s">
        <v>3321</v>
      </c>
      <c r="B364" s="57">
        <v>426</v>
      </c>
      <c r="C364" s="57">
        <v>1083</v>
      </c>
      <c r="D364" s="57">
        <v>6240</v>
      </c>
      <c r="E364" s="4">
        <v>75.714285714285708</v>
      </c>
      <c r="F364" s="4">
        <v>91.714285714285708</v>
      </c>
      <c r="G364" s="74">
        <v>118.04428571428572</v>
      </c>
      <c r="H364" s="74">
        <v>136.36714285714285</v>
      </c>
      <c r="I364" s="74">
        <v>119.68857142857142</v>
      </c>
      <c r="J364" s="74">
        <v>126.63000000000001</v>
      </c>
      <c r="K364" s="74">
        <v>105.51428571428572</v>
      </c>
      <c r="L364" s="74">
        <v>135.18571428571428</v>
      </c>
      <c r="M364" s="74">
        <v>129.57999999999998</v>
      </c>
      <c r="N364" s="74">
        <v>118.25714285714285</v>
      </c>
      <c r="O364" s="74">
        <v>100.28999999999999</v>
      </c>
      <c r="P364" s="74">
        <v>130.84571428571431</v>
      </c>
      <c r="Q364" s="57">
        <v>34902</v>
      </c>
    </row>
    <row r="365" spans="1:17" x14ac:dyDescent="0.35">
      <c r="A365" t="s">
        <v>3322</v>
      </c>
      <c r="B365" s="57">
        <v>384</v>
      </c>
      <c r="C365" s="57">
        <v>1007</v>
      </c>
      <c r="D365" s="57">
        <v>6509</v>
      </c>
      <c r="E365" s="4">
        <v>77.414285714285711</v>
      </c>
      <c r="F365" s="4">
        <v>101.04285714285716</v>
      </c>
      <c r="G365" s="74">
        <v>110.96714285714286</v>
      </c>
      <c r="H365" s="74">
        <v>118.57714285714285</v>
      </c>
      <c r="I365" s="74">
        <v>115.56142857142856</v>
      </c>
      <c r="J365" s="74">
        <v>122.00428571428571</v>
      </c>
      <c r="K365" s="74">
        <v>99.555714285714302</v>
      </c>
      <c r="L365" s="74">
        <v>117.65857142857143</v>
      </c>
      <c r="M365" s="74">
        <v>125.92999999999999</v>
      </c>
      <c r="N365" s="74">
        <v>113.08571428571427</v>
      </c>
      <c r="O365" s="74">
        <v>94.772857142857134</v>
      </c>
      <c r="P365" s="74">
        <v>125.55428571428571</v>
      </c>
      <c r="Q365" s="57">
        <v>33606</v>
      </c>
    </row>
    <row r="366" spans="1:17" x14ac:dyDescent="0.35">
      <c r="A366" t="s">
        <v>3323</v>
      </c>
      <c r="B366" s="57">
        <v>382</v>
      </c>
      <c r="C366" s="57">
        <v>1032</v>
      </c>
      <c r="D366" s="57">
        <v>8286</v>
      </c>
      <c r="E366" s="4">
        <v>78.45714285714287</v>
      </c>
      <c r="F366" s="4">
        <v>104.17142857142858</v>
      </c>
      <c r="G366" s="74">
        <v>110.71571428571427</v>
      </c>
      <c r="H366" s="74">
        <v>117.50428571428573</v>
      </c>
      <c r="I366" s="74">
        <v>113.90714285714286</v>
      </c>
      <c r="J366" s="74">
        <v>121.29714285714286</v>
      </c>
      <c r="K366" s="74">
        <v>98.108571428571423</v>
      </c>
      <c r="L366" s="74">
        <v>113.28428571428572</v>
      </c>
      <c r="M366" s="74">
        <v>133.32571428571427</v>
      </c>
      <c r="N366" s="74">
        <v>113.21428571428571</v>
      </c>
      <c r="O366" s="74">
        <v>91.188571428571422</v>
      </c>
      <c r="P366" s="74">
        <v>131.39142857142855</v>
      </c>
      <c r="Q366" s="57">
        <v>33224</v>
      </c>
    </row>
    <row r="367" spans="1:17" x14ac:dyDescent="0.35">
      <c r="A367" t="s">
        <v>3324</v>
      </c>
      <c r="B367" s="57">
        <v>391</v>
      </c>
      <c r="C367" s="57">
        <v>1043</v>
      </c>
      <c r="D367" s="57">
        <v>8698</v>
      </c>
      <c r="E367" s="4">
        <v>78.51428571428572</v>
      </c>
      <c r="F367" s="4">
        <v>100.74285714285715</v>
      </c>
      <c r="Q367" s="57">
        <v>33172</v>
      </c>
    </row>
    <row r="368" spans="1:17" x14ac:dyDescent="0.35">
      <c r="A368" t="s">
        <v>3325</v>
      </c>
      <c r="D368" s="57">
        <v>8246</v>
      </c>
      <c r="E368" s="4">
        <v>79.05714285714285</v>
      </c>
      <c r="F368" s="4">
        <v>99.871428571428552</v>
      </c>
      <c r="Q368" s="57">
        <v>34283</v>
      </c>
    </row>
    <row r="369" spans="1:17" x14ac:dyDescent="0.35">
      <c r="A369" t="s">
        <v>3326</v>
      </c>
      <c r="D369" s="57">
        <v>8162</v>
      </c>
      <c r="E369" s="4">
        <v>78.871428571428552</v>
      </c>
      <c r="Q369" s="57">
        <v>35828</v>
      </c>
    </row>
    <row r="370" spans="1:17" x14ac:dyDescent="0.35">
      <c r="A370" t="s">
        <v>3327</v>
      </c>
      <c r="D370" s="57">
        <v>2418</v>
      </c>
      <c r="E370" s="4">
        <v>78.371428571428552</v>
      </c>
      <c r="Q370" s="57">
        <v>36679</v>
      </c>
    </row>
    <row r="371" spans="1:17" x14ac:dyDescent="0.35">
      <c r="A371" t="s">
        <v>3328</v>
      </c>
      <c r="E371" s="4">
        <v>77.614285714285714</v>
      </c>
      <c r="Q371" s="57">
        <v>32125</v>
      </c>
    </row>
    <row r="372" spans="1:17" x14ac:dyDescent="0.35">
      <c r="A372" t="s">
        <v>3329</v>
      </c>
      <c r="E372" s="4">
        <v>76.871428571428581</v>
      </c>
      <c r="Q372" s="57">
        <v>34796</v>
      </c>
    </row>
    <row r="373" spans="1:17" x14ac:dyDescent="0.35">
      <c r="A373" t="s">
        <v>3331</v>
      </c>
      <c r="Q373" s="57">
        <v>29988</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91FEE-470E-47DC-A290-B220D06D0A7D}">
  <dimension ref="A2:K105"/>
  <sheetViews>
    <sheetView topLeftCell="A62" workbookViewId="0">
      <selection activeCell="K5" sqref="K5"/>
    </sheetView>
  </sheetViews>
  <sheetFormatPr defaultRowHeight="14.5" x14ac:dyDescent="0.35"/>
  <cols>
    <col min="1" max="1" width="8.7265625" style="73"/>
    <col min="2" max="2" width="14.453125" customWidth="1"/>
    <col min="3" max="3" width="18.81640625" style="73" customWidth="1"/>
    <col min="4" max="4" width="14.453125" style="73" customWidth="1"/>
    <col min="6" max="6" width="8.7265625" style="73"/>
    <col min="7" max="7" width="14.7265625" customWidth="1"/>
    <col min="8" max="9" width="15.453125" customWidth="1"/>
    <col min="10" max="11" width="13.6328125" customWidth="1"/>
  </cols>
  <sheetData>
    <row r="2" spans="1:11" s="73" customFormat="1" x14ac:dyDescent="0.35">
      <c r="B2" s="73" t="s">
        <v>3194</v>
      </c>
      <c r="G2" s="73" t="s">
        <v>3195</v>
      </c>
    </row>
    <row r="3" spans="1:11" x14ac:dyDescent="0.35">
      <c r="C3" s="73" t="s">
        <v>3212</v>
      </c>
      <c r="G3" t="s">
        <v>417</v>
      </c>
      <c r="H3" t="s">
        <v>3211</v>
      </c>
      <c r="I3" t="s">
        <v>3212</v>
      </c>
      <c r="J3" t="s">
        <v>3213</v>
      </c>
      <c r="K3" t="s">
        <v>3214</v>
      </c>
    </row>
    <row r="4" spans="1:11" x14ac:dyDescent="0.35">
      <c r="A4" s="6" t="s">
        <v>3092</v>
      </c>
      <c r="B4" s="9" t="s">
        <v>370</v>
      </c>
      <c r="C4" s="9" t="s">
        <v>3202</v>
      </c>
      <c r="D4" s="9"/>
      <c r="F4" s="6" t="s">
        <v>3161</v>
      </c>
      <c r="G4" s="9" t="s">
        <v>370</v>
      </c>
      <c r="H4" s="229" t="s">
        <v>3201</v>
      </c>
      <c r="I4" s="9" t="s">
        <v>3202</v>
      </c>
      <c r="J4" s="230" t="s">
        <v>3215</v>
      </c>
      <c r="K4" s="230" t="s">
        <v>3216</v>
      </c>
    </row>
    <row r="5" spans="1:11" s="8" customFormat="1" ht="78.5" customHeight="1" x14ac:dyDescent="0.35">
      <c r="A5" s="8" t="s">
        <v>169</v>
      </c>
      <c r="B5" s="8" t="s">
        <v>3098</v>
      </c>
      <c r="C5" s="8" t="s">
        <v>3207</v>
      </c>
      <c r="F5" s="8" t="s">
        <v>169</v>
      </c>
      <c r="G5" s="8" t="s">
        <v>3098</v>
      </c>
      <c r="H5" s="8" t="s">
        <v>3205</v>
      </c>
      <c r="I5" s="8" t="s">
        <v>3207</v>
      </c>
      <c r="J5" s="8" t="s">
        <v>3217</v>
      </c>
      <c r="K5" s="8" t="s">
        <v>3218</v>
      </c>
    </row>
    <row r="6" spans="1:11" hidden="1" x14ac:dyDescent="0.35">
      <c r="A6" s="73" t="s">
        <v>168</v>
      </c>
      <c r="B6" t="s">
        <v>373</v>
      </c>
      <c r="C6" s="73" t="s">
        <v>3206</v>
      </c>
      <c r="F6" s="73" t="s">
        <v>168</v>
      </c>
      <c r="G6" t="s">
        <v>3164</v>
      </c>
      <c r="H6" t="s">
        <v>3204</v>
      </c>
      <c r="I6" t="s">
        <v>3209</v>
      </c>
      <c r="J6" t="s">
        <v>3204</v>
      </c>
      <c r="K6" t="s">
        <v>3204</v>
      </c>
    </row>
    <row r="7" spans="1:11" ht="1.5" customHeight="1" x14ac:dyDescent="0.35">
      <c r="A7" s="73" t="s">
        <v>167</v>
      </c>
      <c r="B7" t="s">
        <v>3333</v>
      </c>
      <c r="C7" s="73" t="s">
        <v>3335</v>
      </c>
      <c r="F7" s="73" t="s">
        <v>167</v>
      </c>
      <c r="G7" t="s">
        <v>3338</v>
      </c>
      <c r="H7" t="s">
        <v>3340</v>
      </c>
      <c r="I7" t="s">
        <v>3341</v>
      </c>
      <c r="J7" t="s">
        <v>3340</v>
      </c>
      <c r="K7" t="s">
        <v>3340</v>
      </c>
    </row>
    <row r="8" spans="1:11" ht="3.5" customHeight="1" x14ac:dyDescent="0.35">
      <c r="A8" s="73" t="s">
        <v>3095</v>
      </c>
      <c r="B8" t="s">
        <v>3097</v>
      </c>
      <c r="C8" s="73" t="s">
        <v>3097</v>
      </c>
      <c r="F8" s="73" t="s">
        <v>3095</v>
      </c>
      <c r="G8" t="s">
        <v>3097</v>
      </c>
      <c r="H8" t="s">
        <v>3097</v>
      </c>
      <c r="I8" t="s">
        <v>3097</v>
      </c>
      <c r="J8" t="s">
        <v>3097</v>
      </c>
      <c r="K8" t="s">
        <v>3097</v>
      </c>
    </row>
    <row r="9" spans="1:11" hidden="1" x14ac:dyDescent="0.35">
      <c r="A9" s="73" t="s">
        <v>165</v>
      </c>
      <c r="B9" t="s">
        <v>3332</v>
      </c>
      <c r="C9" s="73" t="s">
        <v>3334</v>
      </c>
      <c r="F9" s="73" t="s">
        <v>165</v>
      </c>
      <c r="G9" t="s">
        <v>3332</v>
      </c>
      <c r="H9" t="s">
        <v>3339</v>
      </c>
      <c r="I9" t="s">
        <v>3334</v>
      </c>
      <c r="J9" t="s">
        <v>3339</v>
      </c>
      <c r="K9" t="s">
        <v>3339</v>
      </c>
    </row>
    <row r="10" spans="1:11" ht="1" customHeight="1" x14ac:dyDescent="0.35">
      <c r="A10" s="73" t="s">
        <v>3094</v>
      </c>
      <c r="B10" t="s">
        <v>3096</v>
      </c>
      <c r="C10" s="73" t="s">
        <v>3096</v>
      </c>
      <c r="F10" s="73" t="s">
        <v>3094</v>
      </c>
      <c r="G10" t="s">
        <v>3163</v>
      </c>
      <c r="H10" t="s">
        <v>3203</v>
      </c>
      <c r="I10" t="s">
        <v>3163</v>
      </c>
      <c r="J10" t="s">
        <v>3203</v>
      </c>
      <c r="K10" t="s">
        <v>3203</v>
      </c>
    </row>
    <row r="11" spans="1:11" x14ac:dyDescent="0.35">
      <c r="A11" s="73" t="s">
        <v>3093</v>
      </c>
      <c r="B11" s="4">
        <v>95.2</v>
      </c>
      <c r="C11" s="57">
        <v>28486582</v>
      </c>
      <c r="D11" s="4"/>
      <c r="F11" s="73" t="s">
        <v>3162</v>
      </c>
      <c r="G11" s="4">
        <v>95.166666666666671</v>
      </c>
      <c r="H11" s="57">
        <v>332275</v>
      </c>
      <c r="I11" s="57">
        <v>28494604.333333332</v>
      </c>
      <c r="J11" s="57">
        <v>109893</v>
      </c>
      <c r="K11" s="57">
        <v>151130</v>
      </c>
    </row>
    <row r="12" spans="1:11" x14ac:dyDescent="0.35">
      <c r="A12" s="73" t="s">
        <v>3099</v>
      </c>
      <c r="B12" s="4">
        <v>95.2</v>
      </c>
      <c r="C12" s="57">
        <v>28494775</v>
      </c>
      <c r="D12" s="4"/>
      <c r="F12" s="73" t="s">
        <v>3165</v>
      </c>
      <c r="G12" s="4">
        <v>95.399999999999991</v>
      </c>
      <c r="H12" s="57">
        <v>332476</v>
      </c>
      <c r="I12" s="57">
        <v>28561137.333333332</v>
      </c>
      <c r="J12" s="57">
        <v>113199</v>
      </c>
      <c r="K12" s="57">
        <v>153471</v>
      </c>
    </row>
    <row r="13" spans="1:11" x14ac:dyDescent="0.35">
      <c r="A13" s="73" t="s">
        <v>3100</v>
      </c>
      <c r="B13" s="4">
        <v>95.1</v>
      </c>
      <c r="C13" s="57">
        <v>28502456</v>
      </c>
      <c r="D13" s="4"/>
      <c r="F13" s="73" t="s">
        <v>3166</v>
      </c>
      <c r="G13" s="4">
        <v>95.733333333333348</v>
      </c>
      <c r="H13" s="57">
        <v>336995</v>
      </c>
      <c r="I13" s="57">
        <v>28651016.333333332</v>
      </c>
      <c r="J13" s="57">
        <v>112040</v>
      </c>
      <c r="K13" s="57">
        <v>153097</v>
      </c>
    </row>
    <row r="14" spans="1:11" x14ac:dyDescent="0.35">
      <c r="A14" s="73" t="s">
        <v>3101</v>
      </c>
      <c r="B14" s="4">
        <v>95.1</v>
      </c>
      <c r="C14" s="57">
        <v>28537166</v>
      </c>
      <c r="D14" s="4"/>
      <c r="F14" s="73" t="s">
        <v>3167</v>
      </c>
      <c r="G14" s="4">
        <v>95.8</v>
      </c>
      <c r="H14" s="57">
        <v>341760</v>
      </c>
      <c r="I14" s="57">
        <v>28739999</v>
      </c>
      <c r="J14" s="57">
        <v>107779</v>
      </c>
      <c r="K14" s="57">
        <v>154620</v>
      </c>
    </row>
    <row r="15" spans="1:11" x14ac:dyDescent="0.35">
      <c r="A15" s="73" t="s">
        <v>3102</v>
      </c>
      <c r="B15" s="4">
        <v>95.4</v>
      </c>
      <c r="C15" s="57">
        <v>28564050</v>
      </c>
      <c r="D15" s="4"/>
      <c r="F15" s="73" t="s">
        <v>3168</v>
      </c>
      <c r="G15" s="4">
        <v>96.3</v>
      </c>
      <c r="H15" s="57">
        <v>341511</v>
      </c>
      <c r="I15" s="57">
        <v>28836157</v>
      </c>
      <c r="J15" s="57">
        <v>113494</v>
      </c>
      <c r="K15" s="57">
        <v>177572</v>
      </c>
    </row>
    <row r="16" spans="1:11" x14ac:dyDescent="0.35">
      <c r="A16" s="73" t="s">
        <v>3103</v>
      </c>
      <c r="B16" s="4">
        <v>95.7</v>
      </c>
      <c r="C16" s="57">
        <v>28582196</v>
      </c>
      <c r="D16" s="4"/>
      <c r="F16" s="73" t="s">
        <v>3169</v>
      </c>
      <c r="G16" s="4">
        <v>96.533333333333346</v>
      </c>
      <c r="H16" s="57">
        <v>344238</v>
      </c>
      <c r="I16" s="57">
        <v>28898701</v>
      </c>
      <c r="J16" s="57">
        <v>103616</v>
      </c>
      <c r="K16" s="57">
        <v>151304</v>
      </c>
    </row>
    <row r="17" spans="1:11" x14ac:dyDescent="0.35">
      <c r="A17" s="73" t="s">
        <v>3104</v>
      </c>
      <c r="B17" s="4">
        <v>95.5</v>
      </c>
      <c r="C17" s="57">
        <v>28621403</v>
      </c>
      <c r="D17" s="4"/>
      <c r="F17" s="73" t="s">
        <v>3170</v>
      </c>
      <c r="G17" s="4">
        <v>97.2</v>
      </c>
      <c r="H17" s="57">
        <v>345853</v>
      </c>
      <c r="I17" s="57">
        <v>28930968.666666668</v>
      </c>
      <c r="J17" s="57">
        <v>111791</v>
      </c>
      <c r="K17" s="57">
        <v>153314</v>
      </c>
    </row>
    <row r="18" spans="1:11" x14ac:dyDescent="0.35">
      <c r="A18" s="73" t="s">
        <v>3105</v>
      </c>
      <c r="B18" s="4">
        <v>95.8</v>
      </c>
      <c r="C18" s="57">
        <v>28660842</v>
      </c>
      <c r="D18" s="4"/>
      <c r="F18" s="73" t="s">
        <v>3171</v>
      </c>
      <c r="G18" s="4">
        <v>97.233333333333348</v>
      </c>
      <c r="H18" s="57">
        <v>345859</v>
      </c>
      <c r="I18" s="57">
        <v>28979788</v>
      </c>
      <c r="J18" s="57">
        <v>123820</v>
      </c>
      <c r="K18" s="57">
        <v>147213</v>
      </c>
    </row>
    <row r="19" spans="1:11" x14ac:dyDescent="0.35">
      <c r="A19" s="73" t="s">
        <v>3106</v>
      </c>
      <c r="B19" s="4">
        <v>95.9</v>
      </c>
      <c r="C19" s="57">
        <v>28670804</v>
      </c>
      <c r="D19" s="4"/>
      <c r="F19" s="73" t="s">
        <v>3172</v>
      </c>
      <c r="G19" s="4">
        <v>94.833333333333329</v>
      </c>
      <c r="H19" s="57">
        <v>333789</v>
      </c>
      <c r="I19" s="57">
        <v>29036865</v>
      </c>
      <c r="J19" s="57">
        <v>103037</v>
      </c>
      <c r="K19" s="57">
        <v>142403</v>
      </c>
    </row>
    <row r="20" spans="1:11" x14ac:dyDescent="0.35">
      <c r="A20" s="73" t="s">
        <v>3107</v>
      </c>
      <c r="B20" s="4">
        <v>95.9</v>
      </c>
      <c r="C20" s="57">
        <v>28703198</v>
      </c>
      <c r="D20" s="4"/>
      <c r="F20" s="73" t="s">
        <v>3173</v>
      </c>
      <c r="G20" s="4">
        <v>76</v>
      </c>
      <c r="H20" s="57">
        <v>256624</v>
      </c>
      <c r="I20" s="57">
        <v>28440175.666666668</v>
      </c>
      <c r="J20" s="57">
        <v>93278</v>
      </c>
      <c r="K20" s="57">
        <v>111350</v>
      </c>
    </row>
    <row r="21" spans="1:11" x14ac:dyDescent="0.35">
      <c r="A21" s="73" t="s">
        <v>3108</v>
      </c>
      <c r="B21" s="4">
        <v>96</v>
      </c>
      <c r="C21" s="57">
        <v>28757764</v>
      </c>
      <c r="D21" s="4"/>
      <c r="F21" s="73" t="s">
        <v>3174</v>
      </c>
      <c r="G21" s="4">
        <v>89</v>
      </c>
      <c r="H21" s="57">
        <v>309007</v>
      </c>
      <c r="I21" s="57">
        <v>28256752</v>
      </c>
      <c r="J21" s="57">
        <v>94454</v>
      </c>
      <c r="K21" s="57">
        <v>137574</v>
      </c>
    </row>
    <row r="22" spans="1:11" x14ac:dyDescent="0.35">
      <c r="A22" s="73" t="s">
        <v>3109</v>
      </c>
      <c r="B22" s="4">
        <v>95.5</v>
      </c>
      <c r="C22" s="57">
        <v>28759035</v>
      </c>
      <c r="D22" s="4"/>
      <c r="F22" s="73" t="s">
        <v>3175</v>
      </c>
      <c r="G22" s="4">
        <v>90.399999999999991</v>
      </c>
      <c r="H22" s="57">
        <v>303678</v>
      </c>
      <c r="I22" s="57">
        <v>28124424</v>
      </c>
      <c r="J22" s="57">
        <v>102411</v>
      </c>
      <c r="K22" s="57">
        <v>163991</v>
      </c>
    </row>
    <row r="23" spans="1:11" x14ac:dyDescent="0.35">
      <c r="A23" s="73" t="s">
        <v>3110</v>
      </c>
      <c r="B23" s="4">
        <v>96</v>
      </c>
      <c r="C23" s="57">
        <v>28799283</v>
      </c>
      <c r="D23" s="4"/>
      <c r="F23" s="73" t="s">
        <v>3176</v>
      </c>
      <c r="G23" s="4">
        <v>89.399999999999991</v>
      </c>
      <c r="H23" s="57">
        <v>294600</v>
      </c>
      <c r="I23" s="57">
        <v>28177258</v>
      </c>
      <c r="J23" s="57">
        <v>92618</v>
      </c>
      <c r="K23" s="57">
        <v>147273</v>
      </c>
    </row>
    <row r="24" spans="1:11" x14ac:dyDescent="0.35">
      <c r="A24" s="73" t="s">
        <v>3111</v>
      </c>
      <c r="B24" s="4">
        <v>96.5</v>
      </c>
      <c r="C24" s="57">
        <v>28826251</v>
      </c>
      <c r="D24" s="4"/>
      <c r="F24" s="73" t="s">
        <v>3177</v>
      </c>
      <c r="G24" s="4">
        <v>95.666666666666671</v>
      </c>
      <c r="H24" s="57">
        <v>330318</v>
      </c>
      <c r="I24" s="57">
        <v>28505437.333333332</v>
      </c>
      <c r="J24" s="57">
        <v>102631</v>
      </c>
      <c r="K24" s="57">
        <v>145220</v>
      </c>
    </row>
    <row r="25" spans="1:11" x14ac:dyDescent="0.35">
      <c r="A25" s="73" t="s">
        <v>3112</v>
      </c>
      <c r="B25" s="4">
        <v>96.4</v>
      </c>
      <c r="C25" s="57">
        <v>28882937</v>
      </c>
      <c r="D25" s="4"/>
      <c r="F25" s="73" t="s">
        <v>3178</v>
      </c>
      <c r="G25" s="4">
        <v>97.133333333333326</v>
      </c>
      <c r="H25" s="57">
        <v>345798</v>
      </c>
      <c r="I25" s="57">
        <v>28931192</v>
      </c>
      <c r="J25" s="57">
        <v>95593</v>
      </c>
      <c r="K25" s="57">
        <v>151131</v>
      </c>
    </row>
    <row r="26" spans="1:11" x14ac:dyDescent="0.35">
      <c r="A26" s="73" t="s">
        <v>3113</v>
      </c>
      <c r="B26" s="4">
        <v>96</v>
      </c>
      <c r="C26" s="57">
        <v>28890223</v>
      </c>
      <c r="D26" s="4"/>
      <c r="F26" s="73" t="s">
        <v>3179</v>
      </c>
      <c r="G26" s="4">
        <v>98.266666666666666</v>
      </c>
      <c r="H26" s="57">
        <v>354462</v>
      </c>
      <c r="I26" s="57">
        <v>29163504</v>
      </c>
      <c r="J26" s="57">
        <v>103527</v>
      </c>
      <c r="K26" s="57">
        <v>148947</v>
      </c>
    </row>
    <row r="27" spans="1:11" x14ac:dyDescent="0.35">
      <c r="A27" s="73" t="s">
        <v>3114</v>
      </c>
      <c r="B27" s="4">
        <v>96.5</v>
      </c>
      <c r="C27" s="57">
        <v>28902192</v>
      </c>
      <c r="D27" s="4"/>
      <c r="F27" s="73" t="s">
        <v>3180</v>
      </c>
      <c r="G27" s="4">
        <v>99.166666666666671</v>
      </c>
      <c r="H27" s="57">
        <v>365748</v>
      </c>
      <c r="I27" s="57">
        <v>29410591</v>
      </c>
      <c r="J27" s="57">
        <v>98093</v>
      </c>
      <c r="K27" s="57">
        <v>169381</v>
      </c>
    </row>
    <row r="28" spans="1:11" x14ac:dyDescent="0.35">
      <c r="A28" s="73" t="s">
        <v>3115</v>
      </c>
      <c r="B28" s="4">
        <v>97.1</v>
      </c>
      <c r="C28" s="57">
        <v>28903688</v>
      </c>
      <c r="D28" s="4"/>
      <c r="F28" s="73" t="s">
        <v>3181</v>
      </c>
      <c r="G28" s="4">
        <v>99.633333333333326</v>
      </c>
      <c r="H28" s="57">
        <v>385666</v>
      </c>
      <c r="I28" s="57">
        <v>29553992.666666668</v>
      </c>
      <c r="J28" s="57">
        <v>106620</v>
      </c>
      <c r="K28" s="57">
        <v>165241</v>
      </c>
    </row>
    <row r="29" spans="1:11" x14ac:dyDescent="0.35">
      <c r="A29" s="73" t="s">
        <v>3116</v>
      </c>
      <c r="B29" s="4">
        <v>97.2</v>
      </c>
      <c r="C29" s="57">
        <v>28897501</v>
      </c>
      <c r="D29" s="4"/>
      <c r="F29" s="73" t="s">
        <v>3182</v>
      </c>
      <c r="G29" s="4">
        <v>99.666666666666671</v>
      </c>
      <c r="H29" s="57">
        <v>392710</v>
      </c>
      <c r="I29" s="57">
        <v>29712805.666666668</v>
      </c>
      <c r="J29" s="57">
        <v>119265</v>
      </c>
      <c r="K29" s="57">
        <v>153815</v>
      </c>
    </row>
    <row r="30" spans="1:11" x14ac:dyDescent="0.35">
      <c r="A30" s="73" t="s">
        <v>3117</v>
      </c>
      <c r="B30" s="4">
        <v>97</v>
      </c>
      <c r="C30" s="57">
        <v>28932302</v>
      </c>
      <c r="D30" s="4"/>
      <c r="F30" s="73" t="s">
        <v>3183</v>
      </c>
      <c r="G30" s="4">
        <v>100</v>
      </c>
      <c r="H30" s="57">
        <v>405475</v>
      </c>
      <c r="I30" s="57">
        <v>29874784.333333332</v>
      </c>
      <c r="J30" s="57">
        <v>124738</v>
      </c>
      <c r="K30" s="57">
        <v>157104</v>
      </c>
    </row>
    <row r="31" spans="1:11" x14ac:dyDescent="0.35">
      <c r="A31" s="73" t="s">
        <v>3118</v>
      </c>
      <c r="B31" s="4">
        <v>97.4</v>
      </c>
      <c r="C31" s="57">
        <v>28963103</v>
      </c>
      <c r="D31" s="4"/>
      <c r="F31" s="73" t="s">
        <v>3184</v>
      </c>
      <c r="G31" s="4">
        <v>100.09999999999998</v>
      </c>
      <c r="H31" s="57">
        <v>411023</v>
      </c>
      <c r="I31" s="57">
        <v>30014049</v>
      </c>
      <c r="J31" s="57">
        <v>108244</v>
      </c>
      <c r="K31" s="57">
        <v>154258</v>
      </c>
    </row>
    <row r="32" spans="1:11" x14ac:dyDescent="0.35">
      <c r="A32" s="73" t="s">
        <v>3119</v>
      </c>
      <c r="B32" s="4">
        <v>97.3</v>
      </c>
      <c r="C32" s="57">
        <v>28969211</v>
      </c>
      <c r="D32" s="4"/>
      <c r="F32" s="73" t="s">
        <v>3185</v>
      </c>
      <c r="G32" s="4">
        <v>100.13333333333333</v>
      </c>
      <c r="H32" s="57">
        <v>415765</v>
      </c>
      <c r="I32" s="57">
        <v>30144351.333333332</v>
      </c>
      <c r="J32" s="57">
        <v>105899</v>
      </c>
      <c r="K32" s="57">
        <v>154793</v>
      </c>
    </row>
    <row r="33" spans="1:11" x14ac:dyDescent="0.35">
      <c r="A33" s="73" t="s">
        <v>3120</v>
      </c>
      <c r="B33" s="4">
        <v>97</v>
      </c>
      <c r="C33" s="57">
        <v>28975525</v>
      </c>
      <c r="D33" s="4"/>
      <c r="F33" s="73" t="s">
        <v>3186</v>
      </c>
      <c r="G33" s="4">
        <v>100.03333333333335</v>
      </c>
      <c r="H33" s="57">
        <v>412674</v>
      </c>
      <c r="I33" s="57">
        <v>30214647</v>
      </c>
      <c r="J33" s="57">
        <v>103191</v>
      </c>
      <c r="K33" s="57">
        <v>149575</v>
      </c>
    </row>
    <row r="34" spans="1:11" x14ac:dyDescent="0.35">
      <c r="A34" s="73" t="s">
        <v>3121</v>
      </c>
      <c r="B34" s="4">
        <v>97.4</v>
      </c>
      <c r="C34" s="57">
        <v>28994628</v>
      </c>
      <c r="D34" s="4"/>
      <c r="F34" s="73" t="s">
        <v>3187</v>
      </c>
      <c r="G34" s="4">
        <v>99.7</v>
      </c>
      <c r="H34" s="57">
        <v>412819</v>
      </c>
      <c r="I34" s="57">
        <v>30309997.666666668</v>
      </c>
      <c r="J34" s="57">
        <v>99997</v>
      </c>
      <c r="K34" s="57">
        <v>150841</v>
      </c>
    </row>
    <row r="35" spans="1:11" x14ac:dyDescent="0.35">
      <c r="A35" s="73" t="s">
        <v>372</v>
      </c>
      <c r="B35" s="4">
        <v>97.3</v>
      </c>
      <c r="C35" s="57">
        <v>29054506</v>
      </c>
      <c r="D35" s="4"/>
      <c r="F35" s="73" t="s">
        <v>3188</v>
      </c>
      <c r="G35" s="4">
        <v>100.5</v>
      </c>
      <c r="H35" s="57">
        <v>419097</v>
      </c>
      <c r="I35" s="57">
        <v>30381310.666666668</v>
      </c>
      <c r="J35" s="57">
        <v>100252</v>
      </c>
      <c r="K35" s="57">
        <v>146813</v>
      </c>
    </row>
    <row r="36" spans="1:11" x14ac:dyDescent="0.35">
      <c r="A36" s="73" t="s">
        <v>376</v>
      </c>
      <c r="B36" s="4">
        <v>97.3</v>
      </c>
      <c r="C36" s="57">
        <v>29040642</v>
      </c>
      <c r="D36" s="4"/>
      <c r="F36" s="73" t="s">
        <v>3189</v>
      </c>
      <c r="G36" s="4">
        <v>101.09999999999998</v>
      </c>
      <c r="H36" s="57">
        <v>421629</v>
      </c>
      <c r="I36" s="57">
        <v>30428312.333333332</v>
      </c>
      <c r="J36" s="57">
        <v>98983</v>
      </c>
      <c r="K36" s="57">
        <v>159113</v>
      </c>
    </row>
    <row r="37" spans="1:11" x14ac:dyDescent="0.35">
      <c r="A37" s="73" t="s">
        <v>377</v>
      </c>
      <c r="B37" s="4">
        <v>89.9</v>
      </c>
      <c r="C37" s="57">
        <v>29015447</v>
      </c>
      <c r="D37" s="4"/>
      <c r="F37" s="73" t="s">
        <v>3190</v>
      </c>
      <c r="G37" s="4">
        <v>101.3</v>
      </c>
      <c r="H37" s="57">
        <v>426154</v>
      </c>
      <c r="I37" s="57">
        <v>30433176.333333332</v>
      </c>
      <c r="J37" s="57">
        <v>99378</v>
      </c>
      <c r="K37" s="57">
        <v>151834</v>
      </c>
    </row>
    <row r="38" spans="1:11" x14ac:dyDescent="0.35">
      <c r="A38" s="73" t="s">
        <v>378</v>
      </c>
      <c r="B38" s="4">
        <v>72.7</v>
      </c>
      <c r="C38" s="57">
        <v>28561484</v>
      </c>
      <c r="D38" s="4"/>
      <c r="F38" s="73" t="s">
        <v>3191</v>
      </c>
      <c r="G38" s="4">
        <v>101.53333333333335</v>
      </c>
      <c r="H38" s="57">
        <v>431316</v>
      </c>
      <c r="I38" s="57">
        <v>30427068</v>
      </c>
      <c r="J38" s="57">
        <v>96680</v>
      </c>
      <c r="K38" s="57">
        <v>158052</v>
      </c>
    </row>
    <row r="39" spans="1:11" x14ac:dyDescent="0.35">
      <c r="A39" s="73" t="s">
        <v>401</v>
      </c>
      <c r="B39" s="4">
        <v>74.2</v>
      </c>
      <c r="C39" s="57">
        <v>28406852</v>
      </c>
      <c r="D39" s="4"/>
      <c r="F39" s="73" t="s">
        <v>3192</v>
      </c>
      <c r="G39" s="4">
        <v>102.2</v>
      </c>
      <c r="H39" s="57">
        <v>438802</v>
      </c>
      <c r="I39" s="57">
        <v>30390292.333333332</v>
      </c>
      <c r="J39" s="57">
        <v>101422</v>
      </c>
      <c r="K39" s="57">
        <v>158625</v>
      </c>
    </row>
    <row r="40" spans="1:11" x14ac:dyDescent="0.35">
      <c r="A40" s="73" t="s">
        <v>466</v>
      </c>
      <c r="B40" s="4">
        <v>81.099999999999994</v>
      </c>
      <c r="C40" s="57">
        <v>28352191</v>
      </c>
      <c r="D40" s="4"/>
      <c r="F40" s="73" t="s">
        <v>3193</v>
      </c>
      <c r="G40" s="4">
        <v>102.46666666666665</v>
      </c>
      <c r="H40" s="57">
        <v>443221</v>
      </c>
      <c r="I40" s="57">
        <v>30354569.333333332</v>
      </c>
      <c r="J40" s="57">
        <v>97940</v>
      </c>
      <c r="K40" s="57">
        <v>161051</v>
      </c>
    </row>
    <row r="41" spans="1:11" x14ac:dyDescent="0.35">
      <c r="A41" s="73" t="s">
        <v>528</v>
      </c>
      <c r="B41" s="4">
        <v>86.6</v>
      </c>
      <c r="C41" s="57">
        <v>28321060</v>
      </c>
      <c r="D41" s="4"/>
      <c r="F41" s="73" t="s">
        <v>3210</v>
      </c>
      <c r="G41" s="4">
        <v>102.56666666666666</v>
      </c>
      <c r="H41" s="57">
        <v>447289</v>
      </c>
      <c r="I41" s="57">
        <v>30331905.666666668</v>
      </c>
      <c r="J41" s="57">
        <v>96930</v>
      </c>
      <c r="K41" s="57">
        <v>161280</v>
      </c>
    </row>
    <row r="42" spans="1:11" x14ac:dyDescent="0.35">
      <c r="A42" s="73" t="s">
        <v>551</v>
      </c>
      <c r="B42" s="4">
        <v>89.6</v>
      </c>
      <c r="C42" s="57">
        <v>28256016</v>
      </c>
      <c r="D42" s="4"/>
    </row>
    <row r="43" spans="1:11" x14ac:dyDescent="0.35">
      <c r="A43" s="73" t="s">
        <v>580</v>
      </c>
      <c r="B43" s="4">
        <v>90.8</v>
      </c>
      <c r="C43" s="57">
        <v>28193180</v>
      </c>
      <c r="D43" s="4"/>
    </row>
    <row r="44" spans="1:11" x14ac:dyDescent="0.35">
      <c r="A44" s="73" t="s">
        <v>618</v>
      </c>
      <c r="B44" s="4">
        <v>91.2</v>
      </c>
      <c r="C44" s="57">
        <v>28162587</v>
      </c>
      <c r="D44" s="4"/>
    </row>
    <row r="45" spans="1:11" x14ac:dyDescent="0.35">
      <c r="A45" s="73" t="s">
        <v>638</v>
      </c>
      <c r="B45" s="4">
        <v>89.2</v>
      </c>
      <c r="C45" s="57">
        <v>28086479</v>
      </c>
      <c r="D45" s="4"/>
    </row>
    <row r="46" spans="1:11" x14ac:dyDescent="0.35">
      <c r="A46" s="73" t="s">
        <v>685</v>
      </c>
      <c r="B46" s="4">
        <v>90.8</v>
      </c>
      <c r="C46" s="57">
        <v>28124206</v>
      </c>
      <c r="D46" s="4"/>
    </row>
    <row r="47" spans="1:11" x14ac:dyDescent="0.35">
      <c r="A47" s="73" t="s">
        <v>757</v>
      </c>
      <c r="B47" s="4">
        <v>87.8</v>
      </c>
      <c r="C47" s="57">
        <v>28164763</v>
      </c>
      <c r="D47" s="4"/>
    </row>
    <row r="48" spans="1:11" x14ac:dyDescent="0.35">
      <c r="A48" s="73" t="s">
        <v>796</v>
      </c>
      <c r="B48" s="4">
        <v>88.9</v>
      </c>
      <c r="C48" s="57">
        <v>28159854</v>
      </c>
      <c r="D48" s="4"/>
    </row>
    <row r="49" spans="1:4" x14ac:dyDescent="0.35">
      <c r="A49" s="73" t="s">
        <v>829</v>
      </c>
      <c r="B49" s="4">
        <v>91.5</v>
      </c>
      <c r="C49" s="57">
        <v>28207157</v>
      </c>
      <c r="D49" s="4"/>
    </row>
    <row r="50" spans="1:4" x14ac:dyDescent="0.35">
      <c r="A50" s="73" t="s">
        <v>864</v>
      </c>
      <c r="B50" s="4">
        <v>94.5</v>
      </c>
      <c r="C50" s="57">
        <v>28318611</v>
      </c>
      <c r="D50" s="4"/>
    </row>
    <row r="51" spans="1:4" x14ac:dyDescent="0.35">
      <c r="A51" s="73" t="s">
        <v>890</v>
      </c>
      <c r="B51" s="4">
        <v>95.8</v>
      </c>
      <c r="C51" s="57">
        <v>28516347</v>
      </c>
      <c r="D51" s="4"/>
    </row>
    <row r="52" spans="1:4" x14ac:dyDescent="0.35">
      <c r="A52" s="73" t="s">
        <v>923</v>
      </c>
      <c r="B52" s="4">
        <v>96.7</v>
      </c>
      <c r="C52" s="57">
        <v>28681354</v>
      </c>
      <c r="D52" s="4"/>
    </row>
    <row r="53" spans="1:4" x14ac:dyDescent="0.35">
      <c r="A53" s="73" t="s">
        <v>962</v>
      </c>
      <c r="B53" s="4">
        <v>96.3</v>
      </c>
      <c r="C53" s="57">
        <v>28797521</v>
      </c>
      <c r="D53" s="4"/>
    </row>
    <row r="54" spans="1:4" x14ac:dyDescent="0.35">
      <c r="A54" s="73" t="s">
        <v>995</v>
      </c>
      <c r="B54" s="4">
        <v>97.3</v>
      </c>
      <c r="C54" s="57">
        <v>28945882</v>
      </c>
      <c r="D54" s="4"/>
    </row>
    <row r="55" spans="1:4" x14ac:dyDescent="0.35">
      <c r="A55" s="73" t="s">
        <v>1046</v>
      </c>
      <c r="B55" s="4">
        <v>97.8</v>
      </c>
      <c r="C55" s="57">
        <v>29050173</v>
      </c>
      <c r="D55" s="4"/>
    </row>
    <row r="56" spans="1:4" x14ac:dyDescent="0.35">
      <c r="A56" s="73" t="s">
        <v>1065</v>
      </c>
      <c r="B56" s="4">
        <v>98</v>
      </c>
      <c r="C56" s="57">
        <v>29069468</v>
      </c>
      <c r="D56" s="4"/>
    </row>
    <row r="57" spans="1:4" x14ac:dyDescent="0.35">
      <c r="A57" s="73" t="s">
        <v>1088</v>
      </c>
      <c r="B57" s="4">
        <v>98.5</v>
      </c>
      <c r="C57" s="57">
        <v>29169056</v>
      </c>
      <c r="D57" s="4"/>
    </row>
    <row r="58" spans="1:4" x14ac:dyDescent="0.35">
      <c r="A58" s="73" t="s">
        <v>1115</v>
      </c>
      <c r="B58" s="4">
        <v>98.3</v>
      </c>
      <c r="C58" s="57">
        <v>29251988</v>
      </c>
      <c r="D58" s="4"/>
    </row>
    <row r="59" spans="1:4" x14ac:dyDescent="0.35">
      <c r="A59" s="73" t="s">
        <v>1205</v>
      </c>
      <c r="B59" s="4">
        <v>98.9</v>
      </c>
      <c r="C59" s="57">
        <v>29304617</v>
      </c>
      <c r="D59" s="4"/>
    </row>
    <row r="60" spans="1:4" x14ac:dyDescent="0.35">
      <c r="A60" s="73" t="s">
        <v>1419</v>
      </c>
      <c r="B60" s="4">
        <v>99.3</v>
      </c>
      <c r="C60" s="57">
        <v>29420405</v>
      </c>
      <c r="D60" s="4"/>
    </row>
    <row r="61" spans="1:4" x14ac:dyDescent="0.35">
      <c r="A61" s="73" t="s">
        <v>1485</v>
      </c>
      <c r="B61" s="4">
        <v>99.3</v>
      </c>
      <c r="C61" s="57">
        <v>29506751</v>
      </c>
      <c r="D61" s="4"/>
    </row>
    <row r="62" spans="1:4" x14ac:dyDescent="0.35">
      <c r="A62" s="73" t="s">
        <v>1534</v>
      </c>
      <c r="B62" s="4">
        <v>99.5</v>
      </c>
      <c r="C62" s="57">
        <v>29522864</v>
      </c>
      <c r="D62" s="4"/>
    </row>
    <row r="63" spans="1:4" x14ac:dyDescent="0.35">
      <c r="A63" s="73" t="s">
        <v>1535</v>
      </c>
      <c r="B63" s="4">
        <v>100</v>
      </c>
      <c r="C63" s="57">
        <v>29559812</v>
      </c>
      <c r="D63" s="4"/>
    </row>
    <row r="64" spans="1:4" x14ac:dyDescent="0.35">
      <c r="A64" s="73" t="s">
        <v>3122</v>
      </c>
      <c r="B64" s="4">
        <v>99.4</v>
      </c>
      <c r="C64" s="57">
        <v>29579302</v>
      </c>
      <c r="D64" s="4"/>
    </row>
    <row r="65" spans="1:4" x14ac:dyDescent="0.35">
      <c r="A65" s="73" t="s">
        <v>3123</v>
      </c>
      <c r="B65" s="4">
        <v>99.9</v>
      </c>
      <c r="C65" s="57">
        <v>29652451</v>
      </c>
      <c r="D65" s="4"/>
    </row>
    <row r="66" spans="1:4" x14ac:dyDescent="0.35">
      <c r="A66" s="73" t="s">
        <v>3124</v>
      </c>
      <c r="B66" s="4">
        <v>99.9</v>
      </c>
      <c r="C66" s="57">
        <v>29707174</v>
      </c>
      <c r="D66" s="4"/>
    </row>
    <row r="67" spans="1:4" x14ac:dyDescent="0.35">
      <c r="A67" s="73" t="s">
        <v>3125</v>
      </c>
      <c r="B67" s="4">
        <v>99.2</v>
      </c>
      <c r="C67" s="57">
        <v>29778792</v>
      </c>
      <c r="D67" s="4"/>
    </row>
    <row r="68" spans="1:4" x14ac:dyDescent="0.35">
      <c r="A68" s="73" t="s">
        <v>3126</v>
      </c>
      <c r="B68" s="4">
        <v>100.1</v>
      </c>
      <c r="C68" s="57">
        <v>29814550</v>
      </c>
      <c r="D68" s="4"/>
    </row>
    <row r="69" spans="1:4" x14ac:dyDescent="0.35">
      <c r="A69" s="73" t="s">
        <v>3127</v>
      </c>
      <c r="B69" s="4">
        <v>100.2</v>
      </c>
      <c r="C69" s="57">
        <v>29882301</v>
      </c>
      <c r="D69" s="4"/>
    </row>
    <row r="70" spans="1:4" x14ac:dyDescent="0.35">
      <c r="A70" s="73" t="s">
        <v>3128</v>
      </c>
      <c r="B70" s="4">
        <v>99.7</v>
      </c>
      <c r="C70" s="57">
        <v>29927502</v>
      </c>
      <c r="D70" s="4"/>
    </row>
    <row r="71" spans="1:4" x14ac:dyDescent="0.35">
      <c r="A71" s="73" t="s">
        <v>3129</v>
      </c>
      <c r="B71" s="4">
        <v>100.1</v>
      </c>
      <c r="C71" s="57">
        <v>29957540</v>
      </c>
      <c r="D71" s="4"/>
    </row>
    <row r="72" spans="1:4" x14ac:dyDescent="0.35">
      <c r="A72" s="73" t="s">
        <v>3130</v>
      </c>
      <c r="B72" s="4">
        <v>100.3</v>
      </c>
      <c r="C72" s="57">
        <v>30012792</v>
      </c>
      <c r="D72" s="4"/>
    </row>
    <row r="73" spans="1:4" x14ac:dyDescent="0.35">
      <c r="A73" s="73" t="s">
        <v>3131</v>
      </c>
      <c r="B73" s="4">
        <v>99.9</v>
      </c>
      <c r="C73" s="57">
        <v>30071815</v>
      </c>
      <c r="D73" s="4"/>
    </row>
    <row r="74" spans="1:4" x14ac:dyDescent="0.35">
      <c r="A74" s="73" t="s">
        <v>3132</v>
      </c>
      <c r="B74" s="4">
        <v>100.1</v>
      </c>
      <c r="C74" s="57">
        <v>30109039</v>
      </c>
      <c r="D74" s="4"/>
    </row>
    <row r="75" spans="1:4" x14ac:dyDescent="0.35">
      <c r="A75" s="73" t="s">
        <v>3133</v>
      </c>
      <c r="B75" s="4">
        <v>99.8</v>
      </c>
      <c r="C75" s="57">
        <v>30141014</v>
      </c>
      <c r="D75" s="4"/>
    </row>
    <row r="76" spans="1:4" x14ac:dyDescent="0.35">
      <c r="A76" s="73" t="s">
        <v>3134</v>
      </c>
      <c r="B76" s="4">
        <v>100.5</v>
      </c>
      <c r="C76" s="57">
        <v>30183001</v>
      </c>
      <c r="D76" s="4"/>
    </row>
    <row r="77" spans="1:4" x14ac:dyDescent="0.35">
      <c r="A77" s="73" t="s">
        <v>3135</v>
      </c>
      <c r="B77" s="4">
        <v>100.1</v>
      </c>
      <c r="C77" s="57">
        <v>30189008</v>
      </c>
      <c r="D77" s="4"/>
    </row>
    <row r="78" spans="1:4" x14ac:dyDescent="0.35">
      <c r="A78" s="73" t="s">
        <v>3136</v>
      </c>
      <c r="B78" s="4">
        <v>100</v>
      </c>
      <c r="C78" s="57">
        <v>30208771</v>
      </c>
      <c r="D78" s="4"/>
    </row>
    <row r="79" spans="1:4" x14ac:dyDescent="0.35">
      <c r="A79" s="73" t="s">
        <v>3137</v>
      </c>
      <c r="B79" s="4">
        <v>100</v>
      </c>
      <c r="C79" s="57">
        <v>30246162</v>
      </c>
      <c r="D79" s="4"/>
    </row>
    <row r="80" spans="1:4" x14ac:dyDescent="0.35">
      <c r="A80" s="73" t="s">
        <v>3138</v>
      </c>
      <c r="B80" s="4">
        <v>99.6</v>
      </c>
      <c r="C80" s="57">
        <v>30270873</v>
      </c>
      <c r="D80" s="4"/>
    </row>
    <row r="81" spans="1:4" x14ac:dyDescent="0.35">
      <c r="A81" s="73" t="s">
        <v>3139</v>
      </c>
      <c r="B81" s="4">
        <v>99.9</v>
      </c>
      <c r="C81" s="57">
        <v>30305281</v>
      </c>
      <c r="D81" s="4"/>
    </row>
    <row r="82" spans="1:4" x14ac:dyDescent="0.35">
      <c r="A82" s="73" t="s">
        <v>3140</v>
      </c>
      <c r="B82" s="4">
        <v>99.6</v>
      </c>
      <c r="C82" s="57">
        <v>30353839</v>
      </c>
      <c r="D82" s="4"/>
    </row>
    <row r="83" spans="1:4" x14ac:dyDescent="0.35">
      <c r="A83" s="73" t="s">
        <v>3141</v>
      </c>
      <c r="B83" s="4">
        <v>100.2</v>
      </c>
      <c r="C83" s="57">
        <v>30368351</v>
      </c>
      <c r="D83" s="4"/>
    </row>
    <row r="84" spans="1:4" x14ac:dyDescent="0.35">
      <c r="A84" s="73" t="s">
        <v>3142</v>
      </c>
      <c r="B84" s="4">
        <v>100.4</v>
      </c>
      <c r="C84" s="57">
        <v>30374926</v>
      </c>
      <c r="D84" s="4"/>
    </row>
    <row r="85" spans="1:4" x14ac:dyDescent="0.35">
      <c r="A85" s="73" t="s">
        <v>3143</v>
      </c>
      <c r="B85" s="4">
        <v>100.9</v>
      </c>
      <c r="C85" s="57">
        <v>30400655</v>
      </c>
      <c r="D85" s="4"/>
    </row>
    <row r="86" spans="1:4" x14ac:dyDescent="0.35">
      <c r="A86" s="73" t="s">
        <v>3144</v>
      </c>
      <c r="B86" s="4">
        <v>100.9</v>
      </c>
      <c r="C86" s="57">
        <v>30399922</v>
      </c>
      <c r="D86" s="4"/>
    </row>
    <row r="87" spans="1:4" x14ac:dyDescent="0.35">
      <c r="A87" s="73" t="s">
        <v>3145</v>
      </c>
      <c r="B87" s="4">
        <v>101.3</v>
      </c>
      <c r="C87" s="57">
        <v>30441102</v>
      </c>
      <c r="D87" s="4"/>
    </row>
    <row r="88" spans="1:4" x14ac:dyDescent="0.35">
      <c r="A88" s="73" t="s">
        <v>3146</v>
      </c>
      <c r="B88" s="4">
        <v>101.1</v>
      </c>
      <c r="C88" s="57">
        <v>30443913</v>
      </c>
      <c r="D88" s="4"/>
    </row>
    <row r="89" spans="1:4" x14ac:dyDescent="0.35">
      <c r="A89" s="73" t="s">
        <v>3147</v>
      </c>
      <c r="B89" s="4">
        <v>101.1</v>
      </c>
      <c r="C89" s="57">
        <v>30450219</v>
      </c>
      <c r="D89" s="4"/>
    </row>
    <row r="90" spans="1:4" x14ac:dyDescent="0.35">
      <c r="A90" s="73" t="s">
        <v>3148</v>
      </c>
      <c r="B90" s="4">
        <v>101.4</v>
      </c>
      <c r="C90" s="57">
        <v>30424845</v>
      </c>
      <c r="D90" s="4"/>
    </row>
    <row r="91" spans="1:4" x14ac:dyDescent="0.35">
      <c r="A91" s="73" t="s">
        <v>3149</v>
      </c>
      <c r="B91" s="4">
        <v>101.4</v>
      </c>
      <c r="C91" s="57">
        <v>30424465</v>
      </c>
      <c r="D91" s="4"/>
    </row>
    <row r="92" spans="1:4" x14ac:dyDescent="0.35">
      <c r="A92" s="73" t="s">
        <v>3150</v>
      </c>
      <c r="B92" s="4">
        <v>101.3</v>
      </c>
      <c r="C92" s="57">
        <v>30443578</v>
      </c>
      <c r="D92" s="4"/>
    </row>
    <row r="93" spans="1:4" x14ac:dyDescent="0.35">
      <c r="A93" s="73" t="s">
        <v>3151</v>
      </c>
      <c r="B93" s="4">
        <v>101.4</v>
      </c>
      <c r="C93" s="57">
        <v>30427167</v>
      </c>
      <c r="D93" s="4"/>
    </row>
    <row r="94" spans="1:4" x14ac:dyDescent="0.35">
      <c r="A94" s="73" t="s">
        <v>3152</v>
      </c>
      <c r="B94" s="4">
        <v>101.9</v>
      </c>
      <c r="C94" s="57">
        <v>30410459</v>
      </c>
      <c r="D94" s="4"/>
    </row>
    <row r="95" spans="1:4" x14ac:dyDescent="0.35">
      <c r="A95" s="73" t="s">
        <v>3153</v>
      </c>
      <c r="B95" s="4">
        <v>101.8</v>
      </c>
      <c r="C95" s="57">
        <v>30411382</v>
      </c>
      <c r="D95" s="4"/>
    </row>
    <row r="96" spans="1:4" x14ac:dyDescent="0.35">
      <c r="A96" s="73" t="s">
        <v>3154</v>
      </c>
      <c r="B96" s="4">
        <v>102.2</v>
      </c>
      <c r="C96" s="57">
        <v>30388501</v>
      </c>
      <c r="D96" s="4"/>
    </row>
    <row r="97" spans="1:4" x14ac:dyDescent="0.35">
      <c r="A97" s="73" t="s">
        <v>3155</v>
      </c>
      <c r="B97" s="4">
        <v>102.6</v>
      </c>
      <c r="C97" s="57">
        <v>30370994</v>
      </c>
      <c r="D97" s="4"/>
    </row>
    <row r="98" spans="1:4" x14ac:dyDescent="0.35">
      <c r="A98" s="73" t="s">
        <v>3156</v>
      </c>
      <c r="B98" s="4">
        <v>102.3</v>
      </c>
      <c r="C98" s="57">
        <v>30371269</v>
      </c>
      <c r="D98" s="4"/>
    </row>
    <row r="99" spans="1:4" x14ac:dyDescent="0.35">
      <c r="A99" s="73" t="s">
        <v>3157</v>
      </c>
      <c r="B99" s="4">
        <v>102.4</v>
      </c>
      <c r="C99" s="57">
        <v>30357171</v>
      </c>
      <c r="D99" s="4"/>
    </row>
    <row r="100" spans="1:4" x14ac:dyDescent="0.35">
      <c r="A100" s="73" t="s">
        <v>3158</v>
      </c>
      <c r="B100" s="4">
        <v>102.7</v>
      </c>
      <c r="C100" s="57">
        <v>30335268</v>
      </c>
      <c r="D100" s="4"/>
    </row>
    <row r="101" spans="1:4" x14ac:dyDescent="0.35">
      <c r="A101" s="73" t="s">
        <v>3159</v>
      </c>
      <c r="B101" s="4">
        <v>102.6</v>
      </c>
      <c r="C101" s="57">
        <v>30335167</v>
      </c>
      <c r="D101" s="4"/>
    </row>
    <row r="102" spans="1:4" x14ac:dyDescent="0.35">
      <c r="A102" s="73" t="s">
        <v>3160</v>
      </c>
      <c r="B102" s="4">
        <v>102.6</v>
      </c>
      <c r="C102" s="57">
        <v>30344181</v>
      </c>
      <c r="D102" s="4"/>
    </row>
    <row r="103" spans="1:4" x14ac:dyDescent="0.35">
      <c r="A103" s="73" t="s">
        <v>3208</v>
      </c>
      <c r="B103" s="4">
        <v>102.5</v>
      </c>
      <c r="C103" s="57">
        <v>30316369</v>
      </c>
    </row>
    <row r="104" spans="1:4" x14ac:dyDescent="0.35">
      <c r="A104" s="73" t="s">
        <v>3336</v>
      </c>
      <c r="B104" s="4">
        <v>102.4</v>
      </c>
      <c r="C104" s="57">
        <v>30294478</v>
      </c>
    </row>
    <row r="105" spans="1:4" x14ac:dyDescent="0.35">
      <c r="A105" s="73" t="s">
        <v>3337</v>
      </c>
      <c r="C105" s="57">
        <v>30256482</v>
      </c>
    </row>
  </sheetData>
  <hyperlinks>
    <hyperlink ref="J4" r:id="rId1" xr:uid="{C22CFD56-2672-4D04-B99F-FD7C8386165F}"/>
    <hyperlink ref="K4" r:id="rId2" xr:uid="{9C594C64-488A-47EA-A2D4-B8B153D2A8B3}"/>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E733D-9127-48E1-B6EB-0BA8BA1A6A1A}">
  <sheetPr codeName="Sheet36">
    <tabColor rgb="FFC00000"/>
  </sheetPr>
  <dimension ref="A1"/>
  <sheetViews>
    <sheetView workbookViewId="0">
      <selection activeCell="K34" sqref="K34"/>
    </sheetView>
  </sheetViews>
  <sheetFormatPr defaultRowHeight="14.5" x14ac:dyDescent="0.3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vt:i4>
      </vt:variant>
      <vt:variant>
        <vt:lpstr>Named Ranges</vt:lpstr>
      </vt:variant>
      <vt:variant>
        <vt:i4>11</vt:i4>
      </vt:variant>
    </vt:vector>
  </HeadingPairs>
  <TitlesOfParts>
    <vt:vector size="37" baseType="lpstr">
      <vt:lpstr>&gt;&gt; TABLES</vt:lpstr>
      <vt:lpstr>Table - weekly data</vt:lpstr>
      <vt:lpstr>Table - monthly data</vt:lpstr>
      <vt:lpstr>Table - weekly data (new)</vt:lpstr>
      <vt:lpstr>Table - monthly data (new)</vt:lpstr>
      <vt:lpstr>&gt;&gt; DATA</vt:lpstr>
      <vt:lpstr>HAVERM for table</vt:lpstr>
      <vt:lpstr>HAVERW for table</vt:lpstr>
      <vt:lpstr>Seasonality</vt:lpstr>
      <vt:lpstr>Chart Data</vt:lpstr>
      <vt:lpstr>HAVERW (new)</vt:lpstr>
      <vt:lpstr>HAVERD (new)</vt:lpstr>
      <vt:lpstr>HAVERM (new)</vt:lpstr>
      <vt:lpstr>HAVERQ (new)</vt:lpstr>
      <vt:lpstr>Direct Debit</vt:lpstr>
      <vt:lpstr>Textkernal</vt:lpstr>
      <vt:lpstr>Energy</vt:lpstr>
      <vt:lpstr>Fuel demand</vt:lpstr>
      <vt:lpstr>Open Table</vt:lpstr>
      <vt:lpstr>ONS BICS</vt:lpstr>
      <vt:lpstr>ONS-Eurocontrol flights</vt:lpstr>
      <vt:lpstr>HAVERD</vt:lpstr>
      <vt:lpstr>HAVERW</vt:lpstr>
      <vt:lpstr>HAVERGDP</vt:lpstr>
      <vt:lpstr>&gt;&gt; NO LONGER USED</vt:lpstr>
      <vt:lpstr>Chart - GfK survey</vt:lpstr>
      <vt:lpstr>'HAVERD (new)'!_DLX1.INC</vt:lpstr>
      <vt:lpstr>_DLX1.INC</vt:lpstr>
      <vt:lpstr>'HAVERW (new)'!_DLX2.INC</vt:lpstr>
      <vt:lpstr>_DLX2.INC</vt:lpstr>
      <vt:lpstr>_DLX3.INC</vt:lpstr>
      <vt:lpstr>_DLX4.INC</vt:lpstr>
      <vt:lpstr>_DLX5.INC</vt:lpstr>
      <vt:lpstr>_DLX6.INC</vt:lpstr>
      <vt:lpstr>_DLX7.INC</vt:lpstr>
      <vt:lpstr>_DLX8.INC</vt:lpstr>
      <vt:lpstr>Alternative_economic_activity_indicators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Goodwin</dc:creator>
  <cp:lastModifiedBy>Edward Allenby</cp:lastModifiedBy>
  <dcterms:created xsi:type="dcterms:W3CDTF">2020-04-24T12:30:58Z</dcterms:created>
  <dcterms:modified xsi:type="dcterms:W3CDTF">2026-01-22T16:09:04Z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preadsheetBuilder_1">
    <vt:lpwstr>eyIwIjoiSGlzdG9yeSIsIjEiOjAsIjIiOjEsIjMiOjEsIjQiOjEsIjUiOjEsIjYiOjEsIjciOjEsIjgiOjAsIjkiOjEsIjEwIjoxLCIxMSI6MCwiMTIiOjB9</vt:lpwstr>
  </property>
  <property fmtid="{D5CDD505-2E9C-101B-9397-08002B2CF9AE}" pid="3" name="MSIP_Label_231f5784-19ed-4d1e-9a93-4ea41014d730_Enabled">
    <vt:lpwstr>true</vt:lpwstr>
  </property>
  <property fmtid="{D5CDD505-2E9C-101B-9397-08002B2CF9AE}" pid="4" name="MSIP_Label_231f5784-19ed-4d1e-9a93-4ea41014d730_SetDate">
    <vt:lpwstr>2025-10-16T07:20:46Z</vt:lpwstr>
  </property>
  <property fmtid="{D5CDD505-2E9C-101B-9397-08002B2CF9AE}" pid="5" name="MSIP_Label_231f5784-19ed-4d1e-9a93-4ea41014d730_Method">
    <vt:lpwstr>Privileged</vt:lpwstr>
  </property>
  <property fmtid="{D5CDD505-2E9C-101B-9397-08002B2CF9AE}" pid="6" name="MSIP_Label_231f5784-19ed-4d1e-9a93-4ea41014d730_Name">
    <vt:lpwstr>External</vt:lpwstr>
  </property>
  <property fmtid="{D5CDD505-2E9C-101B-9397-08002B2CF9AE}" pid="7" name="MSIP_Label_231f5784-19ed-4d1e-9a93-4ea41014d730_SiteId">
    <vt:lpwstr>2c277f63-6743-4f98-ac15-4851e55c0cc7</vt:lpwstr>
  </property>
  <property fmtid="{D5CDD505-2E9C-101B-9397-08002B2CF9AE}" pid="8" name="MSIP_Label_231f5784-19ed-4d1e-9a93-4ea41014d730_ActionId">
    <vt:lpwstr>0b27a2fc-df95-4d63-8b5c-580952730734</vt:lpwstr>
  </property>
  <property fmtid="{D5CDD505-2E9C-101B-9397-08002B2CF9AE}" pid="9" name="MSIP_Label_231f5784-19ed-4d1e-9a93-4ea41014d730_ContentBits">
    <vt:lpwstr>0</vt:lpwstr>
  </property>
  <property fmtid="{D5CDD505-2E9C-101B-9397-08002B2CF9AE}" pid="10" name="MSIP_Label_231f5784-19ed-4d1e-9a93-4ea41014d730_Tag">
    <vt:lpwstr>10, 0, 1, 1</vt:lpwstr>
  </property>
</Properties>
</file>